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E757BCB4-07E6-AE0B-56E0-F0EEF7A6E26C}"/>
  <workbookPr codeName="ThisWorkbook"/>
  <mc:AlternateContent xmlns:mc="http://schemas.openxmlformats.org/markup-compatibility/2006">
    <mc:Choice Requires="x15">
      <x15ac:absPath xmlns:x15ac="http://schemas.microsoft.com/office/spreadsheetml/2010/11/ac" url="D:\#StocksNCommoditiesMag\TradersTips\2024-05 Ultimate Channels And Ultimate Bands - Ehlers\24-05_TTIP_Submission_Package\"/>
    </mc:Choice>
  </mc:AlternateContent>
  <xr:revisionPtr revIDLastSave="0" documentId="13_ncr:1_{CDD3F3D9-8272-4840-81B7-CB649BC44533}" xr6:coauthVersionLast="47" xr6:coauthVersionMax="47" xr10:uidLastSave="{00000000-0000-0000-0000-000000000000}"/>
  <bookViews>
    <workbookView xWindow="-96" yWindow="-96" windowWidth="23232" windowHeight="13872" activeTab="2" xr2:uid="{00000000-000D-0000-FFFF-FFFF00000000}"/>
  </bookViews>
  <sheets>
    <sheet name="Notes" sheetId="4" r:id="rId1"/>
    <sheet name="InputPriceData" sheetId="1" r:id="rId2"/>
    <sheet name="CalculationsAndCharts" sheetId="2" r:id="rId3"/>
    <sheet name="Follow" sheetId="7" r:id="rId4"/>
  </sheets>
  <functionGroups builtInGroupCount="19"/>
  <definedNames>
    <definedName name="_xlnm._FilterDatabase" localSheetId="2" hidden="1">CalculationsAndCharts!$H$31:$H$1282</definedName>
    <definedName name="ADXCursor">CalculationsAndCharts!$BJ$33</definedName>
    <definedName name="AvailableInputRows">CalculationsAndCharts!$A$6</definedName>
    <definedName name="DataPanRows">CalculationsAndCharts!$A$11</definedName>
    <definedName name="DataRetrievalMode">Follow!$N$3</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Indicator01Cursor">CalculationsAndCharts!$BJ$33</definedName>
    <definedName name="Indicator02Cursor">CalculationsAndCharts!$BL$33</definedName>
    <definedName name="Indicator03Cursor">CalculationsAndCharts!$BN$33</definedName>
    <definedName name="Indicator04Cursor">CalculationsAndCharts!$BP$33</definedName>
    <definedName name="Indicator05Cursor">CalculationsAndCharts!$BR$33</definedName>
    <definedName name="Indicator06Cursor">CalculationsAndCharts!$BT$33</definedName>
    <definedName name="Indicator07Cursor">CalculationsAndCharts!$BV$33</definedName>
    <definedName name="Indicator08Cursor">CalculationsAndCharts!$BX$33</definedName>
    <definedName name="IndicatorSelection">CalculationsAndCharts!$R$14</definedName>
    <definedName name="LogicallyAvailableRows">CalculationsAndCharts!$A$8</definedName>
    <definedName name="OpenColHeader">CalculationsAndCharts!$D$32</definedName>
    <definedName name="Price_Chart_Cursor">CalculationsAndCharts!$BH$33</definedName>
    <definedName name="RelRowHeaderAnchor">InputPriceData!$A$15</definedName>
    <definedName name="RowsToPlot">CalculationsAndCharts!$A$12</definedName>
    <definedName name="SeriesName_BandPass">CalculationsAndCharts!$Q$32</definedName>
    <definedName name="SeriesName_EMA3">CalculationsAndCharts!$H$32</definedName>
    <definedName name="SeriesName_HighPass">CalculationsAndCharts!$N$32</definedName>
    <definedName name="SeriesName_Super_Smoother">CalculationsAndCharts!$I$31</definedName>
    <definedName name="SeriesName_UltimateSmoother">CalculationsAndCharts!$K$31</definedName>
    <definedName name="SMI_Cursor">CalculationsAndCharts!$BL$33</definedName>
    <definedName name="tshistreqdtype">InputPriceData!$B$7</definedName>
    <definedName name="Ult_Channel_Lower">CalculationsAndCharts!$R$32</definedName>
    <definedName name="Ult_Channel_Upper">CalculationsAndCharts!$H$31</definedName>
    <definedName name="Ult_Dn_Band">CalculationsAndCharts!$AA$32</definedName>
    <definedName name="Ult_Up_Band">CalculationsAndCharts!$T$31</definedName>
    <definedName name="Volume_Cursor">CalculationsAndCharts!$BF$33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1282" i="2" l="1"/>
  <c r="AA1282" i="2"/>
  <c r="Z1261" i="2"/>
  <c r="AA1261" i="2"/>
  <c r="Z1262" i="2"/>
  <c r="AA1262" i="2"/>
  <c r="Z1263" i="2"/>
  <c r="AA1263" i="2"/>
  <c r="Z1264" i="2"/>
  <c r="AA1264" i="2"/>
  <c r="Z1265" i="2"/>
  <c r="AA1265" i="2"/>
  <c r="Z1266" i="2"/>
  <c r="AA1266" i="2"/>
  <c r="Z1267" i="2"/>
  <c r="AA1267" i="2"/>
  <c r="Z1268" i="2"/>
  <c r="AA1268" i="2"/>
  <c r="Z1269" i="2"/>
  <c r="AA1269" i="2"/>
  <c r="Z1270" i="2"/>
  <c r="AA1270" i="2"/>
  <c r="Z1271" i="2"/>
  <c r="AA1271" i="2"/>
  <c r="Z1272" i="2"/>
  <c r="AA1272" i="2"/>
  <c r="Z1273" i="2"/>
  <c r="AA1273" i="2"/>
  <c r="Z1274" i="2"/>
  <c r="AA1274" i="2"/>
  <c r="Z1275" i="2"/>
  <c r="AA1275" i="2"/>
  <c r="Z1276" i="2"/>
  <c r="AA1276" i="2"/>
  <c r="Z1277" i="2"/>
  <c r="AA1277" i="2"/>
  <c r="Z1278" i="2"/>
  <c r="AA1278" i="2"/>
  <c r="Z1279" i="2"/>
  <c r="AA1279" i="2"/>
  <c r="Z1280" i="2"/>
  <c r="AA1280" i="2"/>
  <c r="Z1281" i="2"/>
  <c r="AA1281" i="2"/>
  <c r="W1261" i="2"/>
  <c r="X1261" i="2"/>
  <c r="W1262" i="2"/>
  <c r="X1262" i="2"/>
  <c r="W1263" i="2"/>
  <c r="X1263" i="2"/>
  <c r="W1264" i="2"/>
  <c r="X1264" i="2"/>
  <c r="W1265" i="2"/>
  <c r="X1265" i="2"/>
  <c r="W1266" i="2"/>
  <c r="X1266" i="2"/>
  <c r="W1267" i="2"/>
  <c r="X1267" i="2"/>
  <c r="W1268" i="2"/>
  <c r="X1268" i="2"/>
  <c r="W1269" i="2"/>
  <c r="X1269" i="2"/>
  <c r="W1270" i="2"/>
  <c r="X1270" i="2"/>
  <c r="W1271" i="2"/>
  <c r="X1271" i="2"/>
  <c r="W1272" i="2"/>
  <c r="X1272" i="2"/>
  <c r="W1273" i="2"/>
  <c r="X1273" i="2"/>
  <c r="W1274" i="2"/>
  <c r="X1274" i="2"/>
  <c r="W1275" i="2"/>
  <c r="X1275" i="2"/>
  <c r="W1276" i="2"/>
  <c r="X1276" i="2"/>
  <c r="W1277" i="2"/>
  <c r="X1277" i="2"/>
  <c r="W1278" i="2"/>
  <c r="X1278" i="2"/>
  <c r="W1279" i="2"/>
  <c r="X1279" i="2"/>
  <c r="W1280" i="2"/>
  <c r="X1280" i="2"/>
  <c r="W1281" i="2"/>
  <c r="X1281" i="2"/>
  <c r="W1282" i="2"/>
  <c r="X1282" i="2"/>
  <c r="I17" i="1"/>
  <c r="M17" i="1" s="1"/>
  <c r="J17" i="1"/>
  <c r="O17" i="1" s="1"/>
  <c r="K17" i="1"/>
  <c r="L17" i="1"/>
  <c r="N17" i="1"/>
  <c r="I18" i="1"/>
  <c r="J18" i="1"/>
  <c r="O18" i="1" s="1"/>
  <c r="K18" i="1"/>
  <c r="N18" i="1"/>
  <c r="I19" i="1"/>
  <c r="J19" i="1"/>
  <c r="O19" i="1" s="1"/>
  <c r="K19" i="1"/>
  <c r="L19" i="1"/>
  <c r="M19" i="1"/>
  <c r="N19" i="1"/>
  <c r="I20" i="1"/>
  <c r="L20" i="1" s="1"/>
  <c r="J20" i="1"/>
  <c r="O20" i="1" s="1"/>
  <c r="K20" i="1"/>
  <c r="M20" i="1"/>
  <c r="N20" i="1"/>
  <c r="I21" i="1"/>
  <c r="J21" i="1"/>
  <c r="O21" i="1" s="1"/>
  <c r="M21" i="1"/>
  <c r="N21" i="1"/>
  <c r="I22" i="1"/>
  <c r="J22" i="1"/>
  <c r="O22" i="1" s="1"/>
  <c r="L22" i="1"/>
  <c r="M22" i="1"/>
  <c r="I23" i="1"/>
  <c r="K23" i="1" s="1"/>
  <c r="J23" i="1"/>
  <c r="O23" i="1" s="1"/>
  <c r="L23" i="1"/>
  <c r="M23" i="1"/>
  <c r="N23" i="1"/>
  <c r="I24" i="1"/>
  <c r="J24" i="1"/>
  <c r="O24" i="1" s="1"/>
  <c r="L24" i="1"/>
  <c r="I25" i="1"/>
  <c r="J25" i="1"/>
  <c r="O25" i="1" s="1"/>
  <c r="I26" i="1"/>
  <c r="J26" i="1"/>
  <c r="O26" i="1" s="1"/>
  <c r="K26" i="1"/>
  <c r="L26" i="1"/>
  <c r="M26" i="1"/>
  <c r="N26" i="1"/>
  <c r="I27" i="1"/>
  <c r="J27" i="1"/>
  <c r="O27" i="1" s="1"/>
  <c r="K27" i="1"/>
  <c r="L27" i="1"/>
  <c r="M27" i="1"/>
  <c r="N27" i="1"/>
  <c r="I28" i="1"/>
  <c r="J28" i="1"/>
  <c r="O28" i="1" s="1"/>
  <c r="K28" i="1"/>
  <c r="I29" i="1"/>
  <c r="J29" i="1"/>
  <c r="O29" i="1" s="1"/>
  <c r="K29" i="1"/>
  <c r="L29" i="1"/>
  <c r="M29" i="1"/>
  <c r="N29" i="1"/>
  <c r="I30" i="1"/>
  <c r="M30" i="1" s="1"/>
  <c r="J30" i="1"/>
  <c r="O30" i="1" s="1"/>
  <c r="K30" i="1"/>
  <c r="L30" i="1"/>
  <c r="N30" i="1"/>
  <c r="I31" i="1"/>
  <c r="J31" i="1"/>
  <c r="O31" i="1" s="1"/>
  <c r="I32" i="1"/>
  <c r="J32" i="1"/>
  <c r="O32" i="1" s="1"/>
  <c r="K32" i="1"/>
  <c r="L32" i="1"/>
  <c r="I33" i="1"/>
  <c r="J33" i="1"/>
  <c r="O33" i="1" s="1"/>
  <c r="K33" i="1"/>
  <c r="L33" i="1"/>
  <c r="M33" i="1"/>
  <c r="N33" i="1"/>
  <c r="I34" i="1"/>
  <c r="J34" i="1"/>
  <c r="O34" i="1" s="1"/>
  <c r="L34" i="1"/>
  <c r="I35" i="1"/>
  <c r="J35" i="1"/>
  <c r="O35" i="1" s="1"/>
  <c r="L35" i="1"/>
  <c r="I36" i="1"/>
  <c r="J36" i="1"/>
  <c r="O36" i="1" s="1"/>
  <c r="N36" i="1"/>
  <c r="I37" i="1"/>
  <c r="J37" i="1"/>
  <c r="O37" i="1" s="1"/>
  <c r="K37" i="1"/>
  <c r="L37" i="1"/>
  <c r="M37" i="1"/>
  <c r="N37" i="1"/>
  <c r="I38" i="1"/>
  <c r="J38" i="1"/>
  <c r="O38" i="1" s="1"/>
  <c r="M38" i="1"/>
  <c r="N38" i="1"/>
  <c r="I39" i="1"/>
  <c r="J39" i="1"/>
  <c r="O39" i="1" s="1"/>
  <c r="K39" i="1"/>
  <c r="M39" i="1"/>
  <c r="I40" i="1"/>
  <c r="L40" i="1" s="1"/>
  <c r="J40" i="1"/>
  <c r="O40" i="1" s="1"/>
  <c r="K40" i="1"/>
  <c r="M40" i="1"/>
  <c r="N40" i="1"/>
  <c r="I41" i="1"/>
  <c r="L41" i="1" s="1"/>
  <c r="J41" i="1"/>
  <c r="O41" i="1" s="1"/>
  <c r="I42" i="1"/>
  <c r="N42" i="1" s="1"/>
  <c r="J42" i="1"/>
  <c r="O42" i="1" s="1"/>
  <c r="K42" i="1"/>
  <c r="L42" i="1"/>
  <c r="M42" i="1"/>
  <c r="I43" i="1"/>
  <c r="K43" i="1" s="1"/>
  <c r="J43" i="1"/>
  <c r="O43" i="1" s="1"/>
  <c r="L43" i="1"/>
  <c r="M43" i="1"/>
  <c r="N43" i="1"/>
  <c r="I44" i="1"/>
  <c r="N44" i="1" s="1"/>
  <c r="J44" i="1"/>
  <c r="O44" i="1" s="1"/>
  <c r="K44" i="1"/>
  <c r="L44" i="1"/>
  <c r="M44" i="1"/>
  <c r="I45" i="1"/>
  <c r="J45" i="1"/>
  <c r="O45" i="1" s="1"/>
  <c r="K45" i="1"/>
  <c r="L45" i="1"/>
  <c r="I46" i="1"/>
  <c r="J46" i="1"/>
  <c r="O46" i="1" s="1"/>
  <c r="K46" i="1"/>
  <c r="L46" i="1"/>
  <c r="M46" i="1"/>
  <c r="N46" i="1"/>
  <c r="I47" i="1"/>
  <c r="J47" i="1"/>
  <c r="O47" i="1" s="1"/>
  <c r="K47" i="1"/>
  <c r="L47" i="1"/>
  <c r="M47" i="1"/>
  <c r="N47" i="1"/>
  <c r="I48" i="1"/>
  <c r="J48" i="1"/>
  <c r="O48" i="1" s="1"/>
  <c r="K48" i="1"/>
  <c r="N48" i="1"/>
  <c r="I49" i="1"/>
  <c r="J49" i="1"/>
  <c r="O49" i="1" s="1"/>
  <c r="K49" i="1"/>
  <c r="L49" i="1"/>
  <c r="M49" i="1"/>
  <c r="N49" i="1"/>
  <c r="I50" i="1"/>
  <c r="J50" i="1"/>
  <c r="O50" i="1" s="1"/>
  <c r="M50" i="1"/>
  <c r="N50" i="1"/>
  <c r="I51" i="1"/>
  <c r="J51" i="1"/>
  <c r="O51" i="1" s="1"/>
  <c r="I52" i="1"/>
  <c r="N52" i="1" s="1"/>
  <c r="J52" i="1"/>
  <c r="O52" i="1" s="1"/>
  <c r="K52" i="1"/>
  <c r="L52" i="1"/>
  <c r="M52" i="1"/>
  <c r="I53" i="1"/>
  <c r="K53" i="1" s="1"/>
  <c r="J53" i="1"/>
  <c r="O53" i="1" s="1"/>
  <c r="L53" i="1"/>
  <c r="M53" i="1"/>
  <c r="N53" i="1"/>
  <c r="I54" i="1"/>
  <c r="J54" i="1"/>
  <c r="O54" i="1" s="1"/>
  <c r="L54" i="1"/>
  <c r="M54" i="1"/>
  <c r="I55" i="1"/>
  <c r="J55" i="1"/>
  <c r="O55" i="1" s="1"/>
  <c r="N55" i="1"/>
  <c r="I56" i="1"/>
  <c r="J56" i="1"/>
  <c r="O56" i="1" s="1"/>
  <c r="I57" i="1"/>
  <c r="J57" i="1"/>
  <c r="O57" i="1" s="1"/>
  <c r="K57" i="1"/>
  <c r="L57" i="1"/>
  <c r="M57" i="1"/>
  <c r="N57" i="1"/>
  <c r="I58" i="1"/>
  <c r="J58" i="1"/>
  <c r="O58" i="1" s="1"/>
  <c r="N58" i="1"/>
  <c r="I59" i="1"/>
  <c r="J59" i="1"/>
  <c r="O59" i="1" s="1"/>
  <c r="L59" i="1"/>
  <c r="I60" i="1"/>
  <c r="L60" i="1" s="1"/>
  <c r="J60" i="1"/>
  <c r="O60" i="1" s="1"/>
  <c r="K60" i="1"/>
  <c r="M60" i="1"/>
  <c r="N60" i="1"/>
  <c r="I61" i="1"/>
  <c r="J61" i="1"/>
  <c r="O61" i="1" s="1"/>
  <c r="L61" i="1"/>
  <c r="I62" i="1"/>
  <c r="N62" i="1" s="1"/>
  <c r="J62" i="1"/>
  <c r="O62" i="1" s="1"/>
  <c r="K62" i="1"/>
  <c r="L62" i="1"/>
  <c r="M62" i="1"/>
  <c r="I63" i="1"/>
  <c r="J63" i="1"/>
  <c r="O63" i="1" s="1"/>
  <c r="M63" i="1"/>
  <c r="N63" i="1"/>
  <c r="I64" i="1"/>
  <c r="J64" i="1"/>
  <c r="O64" i="1" s="1"/>
  <c r="I65" i="1"/>
  <c r="J65" i="1"/>
  <c r="O65" i="1" s="1"/>
  <c r="K65" i="1"/>
  <c r="L65" i="1"/>
  <c r="I66" i="1"/>
  <c r="J66" i="1"/>
  <c r="O66" i="1" s="1"/>
  <c r="M66" i="1"/>
  <c r="I67" i="1"/>
  <c r="J67" i="1"/>
  <c r="O67" i="1" s="1"/>
  <c r="K67" i="1"/>
  <c r="L67" i="1"/>
  <c r="M67" i="1"/>
  <c r="N67" i="1"/>
  <c r="I68" i="1"/>
  <c r="J68" i="1"/>
  <c r="O68" i="1" s="1"/>
  <c r="N68" i="1"/>
  <c r="I69" i="1"/>
  <c r="J69" i="1"/>
  <c r="O69" i="1" s="1"/>
  <c r="K69" i="1"/>
  <c r="L69" i="1"/>
  <c r="M69" i="1"/>
  <c r="N69" i="1"/>
  <c r="I70" i="1"/>
  <c r="J70" i="1"/>
  <c r="O70" i="1" s="1"/>
  <c r="K70" i="1"/>
  <c r="N70" i="1"/>
  <c r="I71" i="1"/>
  <c r="M71" i="1" s="1"/>
  <c r="J71" i="1"/>
  <c r="O71" i="1" s="1"/>
  <c r="I72" i="1"/>
  <c r="N72" i="1" s="1"/>
  <c r="J72" i="1"/>
  <c r="O72" i="1" s="1"/>
  <c r="K72" i="1"/>
  <c r="L72" i="1"/>
  <c r="M72" i="1"/>
  <c r="I73" i="1"/>
  <c r="J73" i="1"/>
  <c r="O73" i="1" s="1"/>
  <c r="I74" i="1"/>
  <c r="J74" i="1"/>
  <c r="O74" i="1" s="1"/>
  <c r="L74" i="1"/>
  <c r="M74" i="1"/>
  <c r="I75" i="1"/>
  <c r="L75" i="1" s="1"/>
  <c r="J75" i="1"/>
  <c r="O75" i="1" s="1"/>
  <c r="I76" i="1"/>
  <c r="L76" i="1" s="1"/>
  <c r="J76" i="1"/>
  <c r="O76" i="1" s="1"/>
  <c r="K76" i="1"/>
  <c r="M76" i="1"/>
  <c r="N76" i="1"/>
  <c r="I77" i="1"/>
  <c r="J77" i="1"/>
  <c r="O77" i="1" s="1"/>
  <c r="K77" i="1"/>
  <c r="L77" i="1"/>
  <c r="M77" i="1"/>
  <c r="N77" i="1"/>
  <c r="I78" i="1"/>
  <c r="J78" i="1"/>
  <c r="O78" i="1" s="1"/>
  <c r="I79" i="1"/>
  <c r="J79" i="1"/>
  <c r="O79" i="1" s="1"/>
  <c r="N79" i="1"/>
  <c r="I80" i="1"/>
  <c r="J80" i="1"/>
  <c r="O80" i="1" s="1"/>
  <c r="K80" i="1"/>
  <c r="L80" i="1"/>
  <c r="M80" i="1"/>
  <c r="N80" i="1"/>
  <c r="I81" i="1"/>
  <c r="J81" i="1"/>
  <c r="O81" i="1" s="1"/>
  <c r="I82" i="1"/>
  <c r="J82" i="1"/>
  <c r="O82" i="1" s="1"/>
  <c r="I83" i="1"/>
  <c r="N83" i="1" s="1"/>
  <c r="J83" i="1"/>
  <c r="O83" i="1" s="1"/>
  <c r="I84" i="1"/>
  <c r="J84" i="1"/>
  <c r="O84" i="1" s="1"/>
  <c r="K84" i="1"/>
  <c r="I85" i="1"/>
  <c r="J85" i="1"/>
  <c r="O85" i="1" s="1"/>
  <c r="K85" i="1"/>
  <c r="L85" i="1"/>
  <c r="I86" i="1"/>
  <c r="J86" i="1"/>
  <c r="O86" i="1" s="1"/>
  <c r="L86" i="1"/>
  <c r="I87" i="1"/>
  <c r="J87" i="1"/>
  <c r="O87" i="1" s="1"/>
  <c r="K87" i="1"/>
  <c r="L87" i="1"/>
  <c r="M87" i="1"/>
  <c r="N87" i="1"/>
  <c r="I88" i="1"/>
  <c r="J88" i="1"/>
  <c r="O88" i="1" s="1"/>
  <c r="K88" i="1"/>
  <c r="N88" i="1"/>
  <c r="I89" i="1"/>
  <c r="J89" i="1"/>
  <c r="O89" i="1" s="1"/>
  <c r="K89" i="1"/>
  <c r="L89" i="1"/>
  <c r="M89" i="1"/>
  <c r="N89" i="1"/>
  <c r="I90" i="1"/>
  <c r="J90" i="1"/>
  <c r="O90" i="1" s="1"/>
  <c r="K90" i="1"/>
  <c r="L90" i="1"/>
  <c r="M90" i="1"/>
  <c r="N90" i="1"/>
  <c r="I91" i="1"/>
  <c r="J91" i="1"/>
  <c r="O91" i="1" s="1"/>
  <c r="I92" i="1"/>
  <c r="N92" i="1" s="1"/>
  <c r="J92" i="1"/>
  <c r="O92" i="1" s="1"/>
  <c r="K92" i="1"/>
  <c r="L92" i="1"/>
  <c r="M92" i="1"/>
  <c r="I93" i="1"/>
  <c r="K93" i="1" s="1"/>
  <c r="J93" i="1"/>
  <c r="O93" i="1" s="1"/>
  <c r="I94" i="1"/>
  <c r="L94" i="1" s="1"/>
  <c r="J94" i="1"/>
  <c r="O94" i="1" s="1"/>
  <c r="I95" i="1"/>
  <c r="M95" i="1" s="1"/>
  <c r="J95" i="1"/>
  <c r="O95" i="1" s="1"/>
  <c r="K95" i="1"/>
  <c r="L95" i="1"/>
  <c r="N95" i="1"/>
  <c r="I96" i="1"/>
  <c r="J96" i="1"/>
  <c r="O96" i="1" s="1"/>
  <c r="I97" i="1"/>
  <c r="J97" i="1"/>
  <c r="O97" i="1" s="1"/>
  <c r="K97" i="1"/>
  <c r="L97" i="1"/>
  <c r="M97" i="1"/>
  <c r="N97" i="1"/>
  <c r="I98" i="1"/>
  <c r="L98" i="1" s="1"/>
  <c r="J98" i="1"/>
  <c r="O98" i="1" s="1"/>
  <c r="K98" i="1"/>
  <c r="M98" i="1"/>
  <c r="N98" i="1"/>
  <c r="I99" i="1"/>
  <c r="J99" i="1"/>
  <c r="O99" i="1" s="1"/>
  <c r="K99" i="1"/>
  <c r="I100" i="1"/>
  <c r="J100" i="1"/>
  <c r="O100" i="1" s="1"/>
  <c r="K100" i="1"/>
  <c r="L100" i="1"/>
  <c r="M100" i="1"/>
  <c r="N100" i="1"/>
  <c r="I101" i="1"/>
  <c r="J101" i="1"/>
  <c r="O101" i="1" s="1"/>
  <c r="M101" i="1"/>
  <c r="I102" i="1"/>
  <c r="J102" i="1"/>
  <c r="O102" i="1" s="1"/>
  <c r="L102" i="1"/>
  <c r="M102" i="1"/>
  <c r="I103" i="1"/>
  <c r="J103" i="1"/>
  <c r="O103" i="1" s="1"/>
  <c r="M103" i="1"/>
  <c r="I104" i="1"/>
  <c r="J104" i="1"/>
  <c r="O104" i="1" s="1"/>
  <c r="I105" i="1"/>
  <c r="J105" i="1"/>
  <c r="O105" i="1" s="1"/>
  <c r="K105" i="1"/>
  <c r="L105" i="1"/>
  <c r="I106" i="1"/>
  <c r="J106" i="1"/>
  <c r="O106" i="1" s="1"/>
  <c r="L106" i="1"/>
  <c r="I107" i="1"/>
  <c r="J107" i="1"/>
  <c r="O107" i="1" s="1"/>
  <c r="K107" i="1"/>
  <c r="L107" i="1"/>
  <c r="M107" i="1"/>
  <c r="N107" i="1"/>
  <c r="I108" i="1"/>
  <c r="J108" i="1"/>
  <c r="O108" i="1" s="1"/>
  <c r="K108" i="1"/>
  <c r="N108" i="1"/>
  <c r="I109" i="1"/>
  <c r="J109" i="1"/>
  <c r="O109" i="1" s="1"/>
  <c r="K109" i="1"/>
  <c r="L109" i="1"/>
  <c r="M109" i="1"/>
  <c r="N109" i="1"/>
  <c r="I110" i="1"/>
  <c r="J110" i="1"/>
  <c r="O110" i="1" s="1"/>
  <c r="K110" i="1"/>
  <c r="N110" i="1"/>
  <c r="I111" i="1"/>
  <c r="J111" i="1"/>
  <c r="O111" i="1" s="1"/>
  <c r="M111" i="1"/>
  <c r="N111" i="1"/>
  <c r="I112" i="1"/>
  <c r="J112" i="1"/>
  <c r="O112" i="1" s="1"/>
  <c r="K112" i="1"/>
  <c r="M112" i="1"/>
  <c r="I113" i="1"/>
  <c r="J113" i="1"/>
  <c r="O113" i="1" s="1"/>
  <c r="K113" i="1"/>
  <c r="N113" i="1"/>
  <c r="I114" i="1"/>
  <c r="J114" i="1"/>
  <c r="O114" i="1" s="1"/>
  <c r="L114" i="1"/>
  <c r="I115" i="1"/>
  <c r="J115" i="1"/>
  <c r="O115" i="1" s="1"/>
  <c r="I116" i="1"/>
  <c r="J116" i="1"/>
  <c r="O116" i="1" s="1"/>
  <c r="K116" i="1"/>
  <c r="L116" i="1"/>
  <c r="M116" i="1"/>
  <c r="N116" i="1"/>
  <c r="I117" i="1"/>
  <c r="J117" i="1"/>
  <c r="O117" i="1" s="1"/>
  <c r="K117" i="1"/>
  <c r="L117" i="1"/>
  <c r="M117" i="1"/>
  <c r="N117" i="1"/>
  <c r="I118" i="1"/>
  <c r="J118" i="1"/>
  <c r="O118" i="1" s="1"/>
  <c r="K118" i="1"/>
  <c r="I119" i="1"/>
  <c r="J119" i="1"/>
  <c r="O119" i="1" s="1"/>
  <c r="K119" i="1"/>
  <c r="L119" i="1"/>
  <c r="M119" i="1"/>
  <c r="N119" i="1"/>
  <c r="I120" i="1"/>
  <c r="J120" i="1"/>
  <c r="O120" i="1" s="1"/>
  <c r="K120" i="1"/>
  <c r="L120" i="1"/>
  <c r="M120" i="1"/>
  <c r="N120" i="1"/>
  <c r="I121" i="1"/>
  <c r="K121" i="1" s="1"/>
  <c r="J121" i="1"/>
  <c r="O121" i="1" s="1"/>
  <c r="L121" i="1"/>
  <c r="M121" i="1"/>
  <c r="N121" i="1"/>
  <c r="I122" i="1"/>
  <c r="N122" i="1" s="1"/>
  <c r="J122" i="1"/>
  <c r="O122" i="1" s="1"/>
  <c r="K122" i="1"/>
  <c r="L122" i="1"/>
  <c r="M122" i="1"/>
  <c r="I123" i="1"/>
  <c r="K123" i="1" s="1"/>
  <c r="J123" i="1"/>
  <c r="O123" i="1" s="1"/>
  <c r="M123" i="1"/>
  <c r="N123" i="1"/>
  <c r="I124" i="1"/>
  <c r="J124" i="1"/>
  <c r="O124" i="1" s="1"/>
  <c r="I125" i="1"/>
  <c r="J125" i="1"/>
  <c r="O125" i="1" s="1"/>
  <c r="I126" i="1"/>
  <c r="J126" i="1"/>
  <c r="O126" i="1" s="1"/>
  <c r="N126" i="1"/>
  <c r="I127" i="1"/>
  <c r="J127" i="1"/>
  <c r="O127" i="1" s="1"/>
  <c r="K127" i="1"/>
  <c r="L127" i="1"/>
  <c r="M127" i="1"/>
  <c r="N127" i="1"/>
  <c r="I128" i="1"/>
  <c r="J128" i="1"/>
  <c r="O128" i="1" s="1"/>
  <c r="K128" i="1"/>
  <c r="I129" i="1"/>
  <c r="J129" i="1"/>
  <c r="O129" i="1" s="1"/>
  <c r="K129" i="1"/>
  <c r="L129" i="1"/>
  <c r="M129" i="1"/>
  <c r="N129" i="1"/>
  <c r="I130" i="1"/>
  <c r="N130" i="1" s="1"/>
  <c r="J130" i="1"/>
  <c r="O130" i="1" s="1"/>
  <c r="K130" i="1"/>
  <c r="L130" i="1"/>
  <c r="M130" i="1"/>
  <c r="I131" i="1"/>
  <c r="J131" i="1"/>
  <c r="O131" i="1" s="1"/>
  <c r="I132" i="1"/>
  <c r="N132" i="1" s="1"/>
  <c r="J132" i="1"/>
  <c r="O132" i="1" s="1"/>
  <c r="K132" i="1"/>
  <c r="L132" i="1"/>
  <c r="M132" i="1"/>
  <c r="I133" i="1"/>
  <c r="J133" i="1"/>
  <c r="O133" i="1" s="1"/>
  <c r="I134" i="1"/>
  <c r="J134" i="1"/>
  <c r="O134" i="1" s="1"/>
  <c r="L134" i="1"/>
  <c r="I135" i="1"/>
  <c r="J135" i="1"/>
  <c r="O135" i="1" s="1"/>
  <c r="I136" i="1"/>
  <c r="K136" i="1" s="1"/>
  <c r="J136" i="1"/>
  <c r="O136" i="1" s="1"/>
  <c r="L136" i="1"/>
  <c r="M136" i="1"/>
  <c r="N136" i="1"/>
  <c r="I137" i="1"/>
  <c r="J137" i="1"/>
  <c r="O137" i="1" s="1"/>
  <c r="K137" i="1"/>
  <c r="L137" i="1"/>
  <c r="M137" i="1"/>
  <c r="N137" i="1"/>
  <c r="I138" i="1"/>
  <c r="J138" i="1"/>
  <c r="O138" i="1" s="1"/>
  <c r="I139" i="1"/>
  <c r="J139" i="1"/>
  <c r="O139" i="1" s="1"/>
  <c r="K139" i="1"/>
  <c r="L139" i="1"/>
  <c r="M139" i="1"/>
  <c r="N139" i="1"/>
  <c r="I140" i="1"/>
  <c r="J140" i="1"/>
  <c r="O140" i="1" s="1"/>
  <c r="K140" i="1"/>
  <c r="L140" i="1"/>
  <c r="M140" i="1"/>
  <c r="N140" i="1"/>
  <c r="I141" i="1"/>
  <c r="J141" i="1"/>
  <c r="O141" i="1" s="1"/>
  <c r="L141" i="1"/>
  <c r="M141" i="1"/>
  <c r="I142" i="1"/>
  <c r="N142" i="1" s="1"/>
  <c r="J142" i="1"/>
  <c r="O142" i="1" s="1"/>
  <c r="K142" i="1"/>
  <c r="L142" i="1"/>
  <c r="M142" i="1"/>
  <c r="I143" i="1"/>
  <c r="J143" i="1"/>
  <c r="O143" i="1" s="1"/>
  <c r="I144" i="1"/>
  <c r="J144" i="1"/>
  <c r="O144" i="1" s="1"/>
  <c r="K144" i="1"/>
  <c r="L144" i="1"/>
  <c r="M144" i="1"/>
  <c r="N144" i="1"/>
  <c r="I145" i="1"/>
  <c r="J145" i="1"/>
  <c r="O145" i="1" s="1"/>
  <c r="K145" i="1"/>
  <c r="L145" i="1"/>
  <c r="I146" i="1"/>
  <c r="J146" i="1"/>
  <c r="O146" i="1" s="1"/>
  <c r="K146" i="1"/>
  <c r="L146" i="1"/>
  <c r="M146" i="1"/>
  <c r="N146" i="1"/>
  <c r="I147" i="1"/>
  <c r="J147" i="1"/>
  <c r="O147" i="1" s="1"/>
  <c r="K147" i="1"/>
  <c r="L147" i="1"/>
  <c r="M147" i="1"/>
  <c r="N147" i="1"/>
  <c r="I148" i="1"/>
  <c r="J148" i="1"/>
  <c r="O148" i="1" s="1"/>
  <c r="I149" i="1"/>
  <c r="J149" i="1"/>
  <c r="O149" i="1" s="1"/>
  <c r="K149" i="1"/>
  <c r="L149" i="1"/>
  <c r="M149" i="1"/>
  <c r="N149" i="1"/>
  <c r="I150" i="1"/>
  <c r="J150" i="1"/>
  <c r="O150" i="1" s="1"/>
  <c r="K150" i="1"/>
  <c r="I151" i="1"/>
  <c r="J151" i="1"/>
  <c r="O151" i="1" s="1"/>
  <c r="I152" i="1"/>
  <c r="J152" i="1"/>
  <c r="O152" i="1" s="1"/>
  <c r="M152" i="1"/>
  <c r="I153" i="1"/>
  <c r="J153" i="1"/>
  <c r="O153" i="1" s="1"/>
  <c r="I154" i="1"/>
  <c r="L154" i="1" s="1"/>
  <c r="J154" i="1"/>
  <c r="O154" i="1" s="1"/>
  <c r="M154" i="1"/>
  <c r="I155" i="1"/>
  <c r="J155" i="1"/>
  <c r="O155" i="1" s="1"/>
  <c r="I156" i="1"/>
  <c r="J156" i="1"/>
  <c r="O156" i="1" s="1"/>
  <c r="K156" i="1"/>
  <c r="L156" i="1"/>
  <c r="M156" i="1"/>
  <c r="N156" i="1"/>
  <c r="I157" i="1"/>
  <c r="J157" i="1"/>
  <c r="O157" i="1" s="1"/>
  <c r="K157" i="1"/>
  <c r="L157" i="1"/>
  <c r="M157" i="1"/>
  <c r="N157" i="1"/>
  <c r="I158" i="1"/>
  <c r="J158" i="1"/>
  <c r="O158" i="1" s="1"/>
  <c r="K158" i="1"/>
  <c r="I159" i="1"/>
  <c r="J159" i="1"/>
  <c r="O159" i="1" s="1"/>
  <c r="K159" i="1"/>
  <c r="L159" i="1"/>
  <c r="M159" i="1"/>
  <c r="N159" i="1"/>
  <c r="I160" i="1"/>
  <c r="J160" i="1"/>
  <c r="O160" i="1" s="1"/>
  <c r="K160" i="1"/>
  <c r="L160" i="1"/>
  <c r="M160" i="1"/>
  <c r="N160" i="1"/>
  <c r="I161" i="1"/>
  <c r="M161" i="1" s="1"/>
  <c r="J161" i="1"/>
  <c r="O161" i="1" s="1"/>
  <c r="N161" i="1"/>
  <c r="I162" i="1"/>
  <c r="L162" i="1" s="1"/>
  <c r="J162" i="1"/>
  <c r="O162" i="1" s="1"/>
  <c r="M162" i="1"/>
  <c r="I163" i="1"/>
  <c r="J163" i="1"/>
  <c r="O163" i="1" s="1"/>
  <c r="M163" i="1"/>
  <c r="I164" i="1"/>
  <c r="N164" i="1" s="1"/>
  <c r="J164" i="1"/>
  <c r="O164" i="1" s="1"/>
  <c r="K164" i="1"/>
  <c r="L164" i="1"/>
  <c r="M164" i="1"/>
  <c r="I165" i="1"/>
  <c r="J165" i="1"/>
  <c r="O165" i="1" s="1"/>
  <c r="K165" i="1"/>
  <c r="L165" i="1"/>
  <c r="I166" i="1"/>
  <c r="J166" i="1"/>
  <c r="O166" i="1" s="1"/>
  <c r="K166" i="1"/>
  <c r="L166" i="1"/>
  <c r="M166" i="1"/>
  <c r="N166" i="1"/>
  <c r="I167" i="1"/>
  <c r="J167" i="1"/>
  <c r="O167" i="1" s="1"/>
  <c r="K167" i="1"/>
  <c r="L167" i="1"/>
  <c r="M167" i="1"/>
  <c r="N167" i="1"/>
  <c r="I168" i="1"/>
  <c r="J168" i="1"/>
  <c r="O168" i="1" s="1"/>
  <c r="K168" i="1"/>
  <c r="I169" i="1"/>
  <c r="J169" i="1"/>
  <c r="O169" i="1" s="1"/>
  <c r="K169" i="1"/>
  <c r="L169" i="1"/>
  <c r="M169" i="1"/>
  <c r="N169" i="1"/>
  <c r="I170" i="1"/>
  <c r="N170" i="1" s="1"/>
  <c r="J170" i="1"/>
  <c r="O170" i="1" s="1"/>
  <c r="K170" i="1"/>
  <c r="L170" i="1"/>
  <c r="M170" i="1"/>
  <c r="I171" i="1"/>
  <c r="J171" i="1"/>
  <c r="O171" i="1" s="1"/>
  <c r="I172" i="1"/>
  <c r="J172" i="1"/>
  <c r="O172" i="1" s="1"/>
  <c r="K172" i="1"/>
  <c r="L172" i="1"/>
  <c r="I173" i="1"/>
  <c r="M173" i="1" s="1"/>
  <c r="J173" i="1"/>
  <c r="O173" i="1" s="1"/>
  <c r="K173" i="1"/>
  <c r="L173" i="1"/>
  <c r="N173" i="1"/>
  <c r="I174" i="1"/>
  <c r="J174" i="1"/>
  <c r="O174" i="1" s="1"/>
  <c r="L174" i="1"/>
  <c r="I175" i="1"/>
  <c r="M175" i="1" s="1"/>
  <c r="J175" i="1"/>
  <c r="O175" i="1" s="1"/>
  <c r="K175" i="1"/>
  <c r="L175" i="1"/>
  <c r="N175" i="1"/>
  <c r="I176" i="1"/>
  <c r="J176" i="1"/>
  <c r="O176" i="1" s="1"/>
  <c r="I177" i="1"/>
  <c r="J177" i="1"/>
  <c r="O177" i="1" s="1"/>
  <c r="K177" i="1"/>
  <c r="L177" i="1"/>
  <c r="M177" i="1"/>
  <c r="N177" i="1"/>
  <c r="I178" i="1"/>
  <c r="K178" i="1" s="1"/>
  <c r="J178" i="1"/>
  <c r="O178" i="1" s="1"/>
  <c r="N178" i="1"/>
  <c r="I179" i="1"/>
  <c r="J179" i="1"/>
  <c r="O179" i="1" s="1"/>
  <c r="K179" i="1"/>
  <c r="I180" i="1"/>
  <c r="J180" i="1"/>
  <c r="O180" i="1" s="1"/>
  <c r="K180" i="1"/>
  <c r="L180" i="1"/>
  <c r="M180" i="1"/>
  <c r="N180" i="1"/>
  <c r="I181" i="1"/>
  <c r="K181" i="1" s="1"/>
  <c r="J181" i="1"/>
  <c r="O181" i="1" s="1"/>
  <c r="L181" i="1"/>
  <c r="M181" i="1"/>
  <c r="N181" i="1"/>
  <c r="I182" i="1"/>
  <c r="J182" i="1"/>
  <c r="O182" i="1" s="1"/>
  <c r="I183" i="1"/>
  <c r="K183" i="1" s="1"/>
  <c r="J183" i="1"/>
  <c r="O183" i="1" s="1"/>
  <c r="L183" i="1"/>
  <c r="M183" i="1"/>
  <c r="N183" i="1"/>
  <c r="I184" i="1"/>
  <c r="K184" i="1" s="1"/>
  <c r="J184" i="1"/>
  <c r="O184" i="1" s="1"/>
  <c r="L184" i="1"/>
  <c r="M184" i="1"/>
  <c r="N184" i="1"/>
  <c r="I185" i="1"/>
  <c r="J185" i="1"/>
  <c r="O185" i="1" s="1"/>
  <c r="L185" i="1"/>
  <c r="I186" i="1"/>
  <c r="J186" i="1"/>
  <c r="O186" i="1" s="1"/>
  <c r="N186" i="1"/>
  <c r="I187" i="1"/>
  <c r="J187" i="1"/>
  <c r="O187" i="1" s="1"/>
  <c r="K187" i="1"/>
  <c r="L187" i="1"/>
  <c r="M187" i="1"/>
  <c r="N187" i="1"/>
  <c r="I188" i="1"/>
  <c r="J188" i="1"/>
  <c r="O188" i="1" s="1"/>
  <c r="I189" i="1"/>
  <c r="J189" i="1"/>
  <c r="O189" i="1" s="1"/>
  <c r="K189" i="1"/>
  <c r="L189" i="1"/>
  <c r="I190" i="1"/>
  <c r="N190" i="1" s="1"/>
  <c r="J190" i="1"/>
  <c r="O190" i="1" s="1"/>
  <c r="K190" i="1"/>
  <c r="L190" i="1"/>
  <c r="M190" i="1"/>
  <c r="I191" i="1"/>
  <c r="J191" i="1"/>
  <c r="O191" i="1" s="1"/>
  <c r="I192" i="1"/>
  <c r="J192" i="1"/>
  <c r="O192" i="1" s="1"/>
  <c r="L192" i="1"/>
  <c r="I193" i="1"/>
  <c r="J193" i="1"/>
  <c r="O193" i="1" s="1"/>
  <c r="K193" i="1"/>
  <c r="L193" i="1"/>
  <c r="M193" i="1"/>
  <c r="N193" i="1"/>
  <c r="I194" i="1"/>
  <c r="K194" i="1" s="1"/>
  <c r="J194" i="1"/>
  <c r="O194" i="1" s="1"/>
  <c r="L194" i="1"/>
  <c r="M194" i="1"/>
  <c r="N194" i="1"/>
  <c r="I195" i="1"/>
  <c r="M195" i="1" s="1"/>
  <c r="J195" i="1"/>
  <c r="O195" i="1" s="1"/>
  <c r="K195" i="1"/>
  <c r="L195" i="1"/>
  <c r="N195" i="1"/>
  <c r="I196" i="1"/>
  <c r="J196" i="1"/>
  <c r="O196" i="1" s="1"/>
  <c r="K196" i="1"/>
  <c r="N196" i="1"/>
  <c r="I197" i="1"/>
  <c r="J197" i="1"/>
  <c r="O197" i="1" s="1"/>
  <c r="K197" i="1"/>
  <c r="L197" i="1"/>
  <c r="M197" i="1"/>
  <c r="N197" i="1"/>
  <c r="I198" i="1"/>
  <c r="L198" i="1" s="1"/>
  <c r="J198" i="1"/>
  <c r="O198" i="1" s="1"/>
  <c r="M198" i="1"/>
  <c r="N198" i="1"/>
  <c r="I199" i="1"/>
  <c r="J199" i="1"/>
  <c r="O199" i="1" s="1"/>
  <c r="K199" i="1"/>
  <c r="I200" i="1"/>
  <c r="J200" i="1"/>
  <c r="O200" i="1" s="1"/>
  <c r="K200" i="1"/>
  <c r="L200" i="1"/>
  <c r="M200" i="1"/>
  <c r="N200" i="1"/>
  <c r="I201" i="1"/>
  <c r="J201" i="1"/>
  <c r="O201" i="1" s="1"/>
  <c r="L201" i="1"/>
  <c r="I202" i="1"/>
  <c r="J202" i="1"/>
  <c r="O202" i="1" s="1"/>
  <c r="L202" i="1"/>
  <c r="M202" i="1"/>
  <c r="I203" i="1"/>
  <c r="M203" i="1" s="1"/>
  <c r="J203" i="1"/>
  <c r="O203" i="1" s="1"/>
  <c r="K203" i="1"/>
  <c r="L203" i="1"/>
  <c r="N203" i="1"/>
  <c r="I204" i="1"/>
  <c r="J204" i="1"/>
  <c r="O204" i="1" s="1"/>
  <c r="K204" i="1"/>
  <c r="L204" i="1"/>
  <c r="M204" i="1"/>
  <c r="N204" i="1"/>
  <c r="I205" i="1"/>
  <c r="K205" i="1" s="1"/>
  <c r="J205" i="1"/>
  <c r="O205" i="1" s="1"/>
  <c r="I206" i="1"/>
  <c r="J206" i="1"/>
  <c r="O206" i="1" s="1"/>
  <c r="K206" i="1"/>
  <c r="N206" i="1"/>
  <c r="I207" i="1"/>
  <c r="J207" i="1"/>
  <c r="O207" i="1" s="1"/>
  <c r="K207" i="1"/>
  <c r="L207" i="1"/>
  <c r="M207" i="1"/>
  <c r="N207" i="1"/>
  <c r="I208" i="1"/>
  <c r="J208" i="1"/>
  <c r="O208" i="1" s="1"/>
  <c r="K208" i="1"/>
  <c r="N208" i="1"/>
  <c r="I209" i="1"/>
  <c r="N209" i="1" s="1"/>
  <c r="J209" i="1"/>
  <c r="O209" i="1" s="1"/>
  <c r="L209" i="1"/>
  <c r="M209" i="1"/>
  <c r="I210" i="1"/>
  <c r="J210" i="1"/>
  <c r="O210" i="1" s="1"/>
  <c r="K210" i="1"/>
  <c r="L210" i="1"/>
  <c r="M210" i="1"/>
  <c r="N210" i="1"/>
  <c r="I211" i="1"/>
  <c r="J211" i="1"/>
  <c r="O211" i="1" s="1"/>
  <c r="M211" i="1"/>
  <c r="N211" i="1"/>
  <c r="I212" i="1"/>
  <c r="J212" i="1"/>
  <c r="O212" i="1" s="1"/>
  <c r="K212" i="1"/>
  <c r="I213" i="1"/>
  <c r="J213" i="1"/>
  <c r="O213" i="1" s="1"/>
  <c r="I214" i="1"/>
  <c r="K214" i="1" s="1"/>
  <c r="J214" i="1"/>
  <c r="O214" i="1" s="1"/>
  <c r="L214" i="1"/>
  <c r="M214" i="1"/>
  <c r="N214" i="1"/>
  <c r="I215" i="1"/>
  <c r="J215" i="1"/>
  <c r="O215" i="1" s="1"/>
  <c r="N215" i="1"/>
  <c r="I216" i="1"/>
  <c r="K216" i="1" s="1"/>
  <c r="J216" i="1"/>
  <c r="O216" i="1" s="1"/>
  <c r="N216" i="1"/>
  <c r="I217" i="1"/>
  <c r="J217" i="1"/>
  <c r="O217" i="1" s="1"/>
  <c r="K217" i="1"/>
  <c r="L217" i="1"/>
  <c r="M217" i="1"/>
  <c r="N217" i="1"/>
  <c r="I218" i="1"/>
  <c r="M218" i="1" s="1"/>
  <c r="J218" i="1"/>
  <c r="O218" i="1" s="1"/>
  <c r="I219" i="1"/>
  <c r="J219" i="1"/>
  <c r="O219" i="1" s="1"/>
  <c r="K219" i="1"/>
  <c r="I220" i="1"/>
  <c r="J220" i="1"/>
  <c r="O220" i="1" s="1"/>
  <c r="K220" i="1"/>
  <c r="L220" i="1"/>
  <c r="M220" i="1"/>
  <c r="N220" i="1"/>
  <c r="I221" i="1"/>
  <c r="J221" i="1"/>
  <c r="O221" i="1" s="1"/>
  <c r="I222" i="1"/>
  <c r="J222" i="1"/>
  <c r="O222" i="1" s="1"/>
  <c r="K222" i="1"/>
  <c r="M222" i="1"/>
  <c r="I223" i="1"/>
  <c r="J223" i="1"/>
  <c r="O223" i="1" s="1"/>
  <c r="I224" i="1"/>
  <c r="J224" i="1"/>
  <c r="O224" i="1" s="1"/>
  <c r="K224" i="1"/>
  <c r="M224" i="1"/>
  <c r="I225" i="1"/>
  <c r="J225" i="1"/>
  <c r="O225" i="1" s="1"/>
  <c r="I226" i="1"/>
  <c r="J226" i="1"/>
  <c r="O226" i="1" s="1"/>
  <c r="K226" i="1"/>
  <c r="N226" i="1"/>
  <c r="I227" i="1"/>
  <c r="J227" i="1"/>
  <c r="O227" i="1" s="1"/>
  <c r="K227" i="1"/>
  <c r="L227" i="1"/>
  <c r="M227" i="1"/>
  <c r="N227" i="1"/>
  <c r="I228" i="1"/>
  <c r="J228" i="1"/>
  <c r="O228" i="1" s="1"/>
  <c r="K228" i="1"/>
  <c r="I229" i="1"/>
  <c r="J229" i="1"/>
  <c r="O229" i="1" s="1"/>
  <c r="K229" i="1"/>
  <c r="I230" i="1"/>
  <c r="J230" i="1"/>
  <c r="O230" i="1" s="1"/>
  <c r="K230" i="1"/>
  <c r="L230" i="1"/>
  <c r="M230" i="1"/>
  <c r="N230" i="1"/>
  <c r="I231" i="1"/>
  <c r="J231" i="1"/>
  <c r="O231" i="1" s="1"/>
  <c r="M231" i="1"/>
  <c r="N231" i="1"/>
  <c r="I232" i="1"/>
  <c r="J232" i="1"/>
  <c r="O232" i="1" s="1"/>
  <c r="K232" i="1"/>
  <c r="M232" i="1"/>
  <c r="I233" i="1"/>
  <c r="J233" i="1"/>
  <c r="O233" i="1" s="1"/>
  <c r="I234" i="1"/>
  <c r="L234" i="1" s="1"/>
  <c r="J234" i="1"/>
  <c r="O234" i="1" s="1"/>
  <c r="N234" i="1"/>
  <c r="I235" i="1"/>
  <c r="J235" i="1"/>
  <c r="O235" i="1" s="1"/>
  <c r="K235" i="1"/>
  <c r="L235" i="1"/>
  <c r="I236" i="1"/>
  <c r="N236" i="1" s="1"/>
  <c r="J236" i="1"/>
  <c r="O236" i="1" s="1"/>
  <c r="I237" i="1"/>
  <c r="J237" i="1"/>
  <c r="O237" i="1" s="1"/>
  <c r="K237" i="1"/>
  <c r="L237" i="1"/>
  <c r="M237" i="1"/>
  <c r="N237" i="1"/>
  <c r="I238" i="1"/>
  <c r="L238" i="1" s="1"/>
  <c r="J238" i="1"/>
  <c r="O238" i="1" s="1"/>
  <c r="K238" i="1"/>
  <c r="M238" i="1"/>
  <c r="N238" i="1"/>
  <c r="I239" i="1"/>
  <c r="J239" i="1"/>
  <c r="O239" i="1" s="1"/>
  <c r="K239" i="1"/>
  <c r="N239" i="1"/>
  <c r="I240" i="1"/>
  <c r="J240" i="1"/>
  <c r="O240" i="1" s="1"/>
  <c r="K240" i="1"/>
  <c r="L240" i="1"/>
  <c r="M240" i="1"/>
  <c r="N240" i="1"/>
  <c r="I241" i="1"/>
  <c r="K241" i="1" s="1"/>
  <c r="J241" i="1"/>
  <c r="O241" i="1" s="1"/>
  <c r="M241" i="1"/>
  <c r="N241" i="1"/>
  <c r="I242" i="1"/>
  <c r="J242" i="1"/>
  <c r="O242" i="1" s="1"/>
  <c r="K242" i="1"/>
  <c r="I243" i="1"/>
  <c r="J243" i="1"/>
  <c r="O243" i="1" s="1"/>
  <c r="K243" i="1"/>
  <c r="L243" i="1"/>
  <c r="M243" i="1"/>
  <c r="N243" i="1"/>
  <c r="I244" i="1"/>
  <c r="J244" i="1"/>
  <c r="O244" i="1" s="1"/>
  <c r="K244" i="1"/>
  <c r="L244" i="1"/>
  <c r="M244" i="1"/>
  <c r="N244" i="1"/>
  <c r="I245" i="1"/>
  <c r="K245" i="1" s="1"/>
  <c r="J245" i="1"/>
  <c r="O245" i="1" s="1"/>
  <c r="I246" i="1"/>
  <c r="J246" i="1"/>
  <c r="O246" i="1" s="1"/>
  <c r="K246" i="1"/>
  <c r="L246" i="1"/>
  <c r="M246" i="1"/>
  <c r="N246" i="1"/>
  <c r="I247" i="1"/>
  <c r="J247" i="1"/>
  <c r="O247" i="1" s="1"/>
  <c r="K247" i="1"/>
  <c r="L247" i="1"/>
  <c r="M247" i="1"/>
  <c r="N247" i="1"/>
  <c r="I248" i="1"/>
  <c r="J248" i="1"/>
  <c r="O248" i="1" s="1"/>
  <c r="I249" i="1"/>
  <c r="K249" i="1" s="1"/>
  <c r="J249" i="1"/>
  <c r="O249" i="1" s="1"/>
  <c r="L249" i="1"/>
  <c r="M249" i="1"/>
  <c r="N249" i="1"/>
  <c r="I250" i="1"/>
  <c r="J250" i="1"/>
  <c r="O250" i="1" s="1"/>
  <c r="M250" i="1"/>
  <c r="I251" i="1"/>
  <c r="J251" i="1"/>
  <c r="O251" i="1" s="1"/>
  <c r="I252" i="1"/>
  <c r="J252" i="1"/>
  <c r="O252" i="1" s="1"/>
  <c r="K252" i="1"/>
  <c r="I253" i="1"/>
  <c r="J253" i="1"/>
  <c r="O253" i="1" s="1"/>
  <c r="I254" i="1"/>
  <c r="J254" i="1"/>
  <c r="O254" i="1" s="1"/>
  <c r="L254" i="1"/>
  <c r="N254" i="1"/>
  <c r="I255" i="1"/>
  <c r="M255" i="1" s="1"/>
  <c r="J255" i="1"/>
  <c r="O255" i="1" s="1"/>
  <c r="L255" i="1"/>
  <c r="N255" i="1"/>
  <c r="I256" i="1"/>
  <c r="J256" i="1"/>
  <c r="O256" i="1" s="1"/>
  <c r="K256" i="1"/>
  <c r="L256" i="1"/>
  <c r="M256" i="1"/>
  <c r="N256" i="1"/>
  <c r="I257" i="1"/>
  <c r="J257" i="1"/>
  <c r="O257" i="1" s="1"/>
  <c r="K257" i="1"/>
  <c r="L257" i="1"/>
  <c r="M257" i="1"/>
  <c r="N257" i="1"/>
  <c r="I258" i="1"/>
  <c r="J258" i="1"/>
  <c r="O258" i="1" s="1"/>
  <c r="I259" i="1"/>
  <c r="J259" i="1"/>
  <c r="O259" i="1" s="1"/>
  <c r="L259" i="1"/>
  <c r="M259" i="1"/>
  <c r="I260" i="1"/>
  <c r="J260" i="1"/>
  <c r="O260" i="1" s="1"/>
  <c r="K260" i="1"/>
  <c r="L260" i="1"/>
  <c r="M260" i="1"/>
  <c r="N260" i="1"/>
  <c r="I261" i="1"/>
  <c r="L261" i="1" s="1"/>
  <c r="J261" i="1"/>
  <c r="O261" i="1" s="1"/>
  <c r="I262" i="1"/>
  <c r="J262" i="1"/>
  <c r="O262" i="1" s="1"/>
  <c r="M262" i="1"/>
  <c r="I263" i="1"/>
  <c r="J263" i="1"/>
  <c r="O263" i="1" s="1"/>
  <c r="I264" i="1"/>
  <c r="J264" i="1"/>
  <c r="O264" i="1" s="1"/>
  <c r="K264" i="1"/>
  <c r="M264" i="1"/>
  <c r="I265" i="1"/>
  <c r="J265" i="1"/>
  <c r="O265" i="1" s="1"/>
  <c r="I266" i="1"/>
  <c r="L266" i="1" s="1"/>
  <c r="J266" i="1"/>
  <c r="O266" i="1" s="1"/>
  <c r="K266" i="1"/>
  <c r="M266" i="1"/>
  <c r="N266" i="1"/>
  <c r="I267" i="1"/>
  <c r="J267" i="1"/>
  <c r="O267" i="1" s="1"/>
  <c r="K267" i="1"/>
  <c r="L267" i="1"/>
  <c r="M267" i="1"/>
  <c r="N267" i="1"/>
  <c r="I268" i="1"/>
  <c r="J268" i="1"/>
  <c r="O268" i="1" s="1"/>
  <c r="K268" i="1"/>
  <c r="I269" i="1"/>
  <c r="J269" i="1"/>
  <c r="O269" i="1" s="1"/>
  <c r="L269" i="1"/>
  <c r="N269" i="1"/>
  <c r="I270" i="1"/>
  <c r="J270" i="1"/>
  <c r="O270" i="1" s="1"/>
  <c r="I271" i="1"/>
  <c r="J271" i="1"/>
  <c r="O271" i="1" s="1"/>
  <c r="M271" i="1"/>
  <c r="N271" i="1"/>
  <c r="I272" i="1"/>
  <c r="J272" i="1"/>
  <c r="O272" i="1" s="1"/>
  <c r="I273" i="1"/>
  <c r="J273" i="1"/>
  <c r="O273" i="1" s="1"/>
  <c r="K273" i="1"/>
  <c r="L273" i="1"/>
  <c r="M273" i="1"/>
  <c r="N273" i="1"/>
  <c r="I274" i="1"/>
  <c r="J274" i="1"/>
  <c r="O274" i="1" s="1"/>
  <c r="I275" i="1"/>
  <c r="M275" i="1" s="1"/>
  <c r="J275" i="1"/>
  <c r="O275" i="1" s="1"/>
  <c r="K275" i="1"/>
  <c r="L275" i="1"/>
  <c r="N275" i="1"/>
  <c r="I276" i="1"/>
  <c r="J276" i="1"/>
  <c r="O276" i="1" s="1"/>
  <c r="K276" i="1"/>
  <c r="L276" i="1"/>
  <c r="M276" i="1"/>
  <c r="N276" i="1"/>
  <c r="I277" i="1"/>
  <c r="J277" i="1"/>
  <c r="O277" i="1" s="1"/>
  <c r="K277" i="1"/>
  <c r="L277" i="1"/>
  <c r="M277" i="1"/>
  <c r="N277" i="1"/>
  <c r="I278" i="1"/>
  <c r="L278" i="1" s="1"/>
  <c r="J278" i="1"/>
  <c r="O278" i="1" s="1"/>
  <c r="K278" i="1"/>
  <c r="M278" i="1"/>
  <c r="N278" i="1"/>
  <c r="I279" i="1"/>
  <c r="J279" i="1"/>
  <c r="O279" i="1" s="1"/>
  <c r="K279" i="1"/>
  <c r="L279" i="1"/>
  <c r="M279" i="1"/>
  <c r="N279" i="1"/>
  <c r="I280" i="1"/>
  <c r="J280" i="1"/>
  <c r="O280" i="1" s="1"/>
  <c r="K280" i="1"/>
  <c r="L280" i="1"/>
  <c r="M280" i="1"/>
  <c r="N280" i="1"/>
  <c r="I281" i="1"/>
  <c r="J281" i="1"/>
  <c r="O281" i="1" s="1"/>
  <c r="I282" i="1"/>
  <c r="J282" i="1"/>
  <c r="O282" i="1" s="1"/>
  <c r="L282" i="1"/>
  <c r="M282" i="1"/>
  <c r="I283" i="1"/>
  <c r="J283" i="1"/>
  <c r="O283" i="1" s="1"/>
  <c r="K283" i="1"/>
  <c r="L283" i="1"/>
  <c r="M283" i="1"/>
  <c r="N283" i="1"/>
  <c r="I284" i="1"/>
  <c r="J284" i="1"/>
  <c r="O284" i="1" s="1"/>
  <c r="I285" i="1"/>
  <c r="J285" i="1"/>
  <c r="O285" i="1" s="1"/>
  <c r="I286" i="1"/>
  <c r="J286" i="1"/>
  <c r="O286" i="1" s="1"/>
  <c r="K286" i="1"/>
  <c r="I287" i="1"/>
  <c r="J287" i="1"/>
  <c r="O287" i="1" s="1"/>
  <c r="K287" i="1"/>
  <c r="L287" i="1"/>
  <c r="M287" i="1"/>
  <c r="N287" i="1"/>
  <c r="I288" i="1"/>
  <c r="J288" i="1"/>
  <c r="O288" i="1" s="1"/>
  <c r="I289" i="1"/>
  <c r="J289" i="1"/>
  <c r="O289" i="1" s="1"/>
  <c r="K289" i="1"/>
  <c r="L289" i="1"/>
  <c r="M289" i="1"/>
  <c r="N289" i="1"/>
  <c r="I290" i="1"/>
  <c r="J290" i="1"/>
  <c r="O290" i="1" s="1"/>
  <c r="K290" i="1"/>
  <c r="L290" i="1"/>
  <c r="M290" i="1"/>
  <c r="N290" i="1"/>
  <c r="I291" i="1"/>
  <c r="J291" i="1"/>
  <c r="O291" i="1" s="1"/>
  <c r="M291" i="1"/>
  <c r="N291" i="1"/>
  <c r="I292" i="1"/>
  <c r="J292" i="1"/>
  <c r="O292" i="1" s="1"/>
  <c r="M292" i="1"/>
  <c r="I293" i="1"/>
  <c r="J293" i="1"/>
  <c r="O293" i="1" s="1"/>
  <c r="I294" i="1"/>
  <c r="J294" i="1"/>
  <c r="O294" i="1" s="1"/>
  <c r="M294" i="1"/>
  <c r="I295" i="1"/>
  <c r="L295" i="1" s="1"/>
  <c r="J295" i="1"/>
  <c r="O295" i="1" s="1"/>
  <c r="I296" i="1"/>
  <c r="L296" i="1" s="1"/>
  <c r="J296" i="1"/>
  <c r="O296" i="1" s="1"/>
  <c r="K296" i="1"/>
  <c r="M296" i="1"/>
  <c r="N296" i="1"/>
  <c r="I297" i="1"/>
  <c r="J297" i="1"/>
  <c r="O297" i="1" s="1"/>
  <c r="K297" i="1"/>
  <c r="L297" i="1"/>
  <c r="M297" i="1"/>
  <c r="N297" i="1"/>
  <c r="I298" i="1"/>
  <c r="J298" i="1"/>
  <c r="O298" i="1" s="1"/>
  <c r="I299" i="1"/>
  <c r="J299" i="1"/>
  <c r="O299" i="1" s="1"/>
  <c r="K299" i="1"/>
  <c r="L299" i="1"/>
  <c r="M299" i="1"/>
  <c r="N299" i="1"/>
  <c r="I300" i="1"/>
  <c r="J300" i="1"/>
  <c r="O300" i="1" s="1"/>
  <c r="K300" i="1"/>
  <c r="L300" i="1"/>
  <c r="M300" i="1"/>
  <c r="N300" i="1"/>
  <c r="I301" i="1"/>
  <c r="J301" i="1"/>
  <c r="O301" i="1" s="1"/>
  <c r="I302" i="1"/>
  <c r="J302" i="1"/>
  <c r="O302" i="1" s="1"/>
  <c r="L302" i="1"/>
  <c r="M302" i="1"/>
  <c r="I303" i="1"/>
  <c r="J303" i="1"/>
  <c r="O303" i="1" s="1"/>
  <c r="I304" i="1"/>
  <c r="N304" i="1" s="1"/>
  <c r="J304" i="1"/>
  <c r="O304" i="1" s="1"/>
  <c r="L304" i="1"/>
  <c r="M304" i="1"/>
  <c r="I305" i="1"/>
  <c r="J305" i="1"/>
  <c r="O305" i="1" s="1"/>
  <c r="I306" i="1"/>
  <c r="J306" i="1"/>
  <c r="O306" i="1" s="1"/>
  <c r="K306" i="1"/>
  <c r="L306" i="1"/>
  <c r="M306" i="1"/>
  <c r="N306" i="1"/>
  <c r="I307" i="1"/>
  <c r="J307" i="1"/>
  <c r="O307" i="1" s="1"/>
  <c r="K307" i="1"/>
  <c r="L307" i="1"/>
  <c r="M307" i="1"/>
  <c r="N307" i="1"/>
  <c r="I308" i="1"/>
  <c r="J308" i="1"/>
  <c r="O308" i="1" s="1"/>
  <c r="K308" i="1"/>
  <c r="N308" i="1"/>
  <c r="I309" i="1"/>
  <c r="J309" i="1"/>
  <c r="O309" i="1" s="1"/>
  <c r="K309" i="1"/>
  <c r="L309" i="1"/>
  <c r="M309" i="1"/>
  <c r="N309" i="1"/>
  <c r="I310" i="1"/>
  <c r="N310" i="1" s="1"/>
  <c r="J310" i="1"/>
  <c r="O310" i="1" s="1"/>
  <c r="K310" i="1"/>
  <c r="L310" i="1"/>
  <c r="M310" i="1"/>
  <c r="I311" i="1"/>
  <c r="M311" i="1" s="1"/>
  <c r="J311" i="1"/>
  <c r="O311" i="1" s="1"/>
  <c r="N311" i="1"/>
  <c r="I312" i="1"/>
  <c r="J312" i="1"/>
  <c r="O312" i="1" s="1"/>
  <c r="I313" i="1"/>
  <c r="J313" i="1"/>
  <c r="O313" i="1" s="1"/>
  <c r="K313" i="1"/>
  <c r="L313" i="1"/>
  <c r="M313" i="1"/>
  <c r="N313" i="1"/>
  <c r="I314" i="1"/>
  <c r="J314" i="1"/>
  <c r="O314" i="1" s="1"/>
  <c r="L314" i="1"/>
  <c r="I315" i="1"/>
  <c r="J315" i="1"/>
  <c r="O315" i="1" s="1"/>
  <c r="K315" i="1"/>
  <c r="L315" i="1"/>
  <c r="I316" i="1"/>
  <c r="J316" i="1"/>
  <c r="O316" i="1" s="1"/>
  <c r="K316" i="1"/>
  <c r="L316" i="1"/>
  <c r="I317" i="1"/>
  <c r="J317" i="1"/>
  <c r="O317" i="1" s="1"/>
  <c r="K317" i="1"/>
  <c r="L317" i="1"/>
  <c r="M317" i="1"/>
  <c r="N317" i="1"/>
  <c r="I318" i="1"/>
  <c r="J318" i="1"/>
  <c r="O318" i="1" s="1"/>
  <c r="I319" i="1"/>
  <c r="J319" i="1"/>
  <c r="O319" i="1" s="1"/>
  <c r="I320" i="1"/>
  <c r="J320" i="1"/>
  <c r="O320" i="1" s="1"/>
  <c r="K320" i="1"/>
  <c r="L320" i="1"/>
  <c r="M320" i="1"/>
  <c r="N320" i="1"/>
  <c r="I321" i="1"/>
  <c r="J321" i="1"/>
  <c r="O321" i="1" s="1"/>
  <c r="I322" i="1"/>
  <c r="N322" i="1" s="1"/>
  <c r="J322" i="1"/>
  <c r="O322" i="1" s="1"/>
  <c r="K322" i="1"/>
  <c r="L322" i="1"/>
  <c r="M322" i="1"/>
  <c r="I323" i="1"/>
  <c r="J323" i="1"/>
  <c r="O323" i="1" s="1"/>
  <c r="I324" i="1"/>
  <c r="J324" i="1"/>
  <c r="O324" i="1" s="1"/>
  <c r="K324" i="1"/>
  <c r="L324" i="1"/>
  <c r="M324" i="1"/>
  <c r="N324" i="1"/>
  <c r="I325" i="1"/>
  <c r="J325" i="1"/>
  <c r="O325" i="1" s="1"/>
  <c r="K325" i="1"/>
  <c r="L325" i="1"/>
  <c r="I326" i="1"/>
  <c r="J326" i="1"/>
  <c r="O326" i="1" s="1"/>
  <c r="K326" i="1"/>
  <c r="L326" i="1"/>
  <c r="I327" i="1"/>
  <c r="J327" i="1"/>
  <c r="O327" i="1" s="1"/>
  <c r="K327" i="1"/>
  <c r="L327" i="1"/>
  <c r="M327" i="1"/>
  <c r="N327" i="1"/>
  <c r="I328" i="1"/>
  <c r="J328" i="1"/>
  <c r="O328" i="1" s="1"/>
  <c r="I329" i="1"/>
  <c r="L329" i="1" s="1"/>
  <c r="J329" i="1"/>
  <c r="O329" i="1" s="1"/>
  <c r="M329" i="1"/>
  <c r="N329" i="1"/>
  <c r="I330" i="1"/>
  <c r="L330" i="1" s="1"/>
  <c r="J330" i="1"/>
  <c r="O330" i="1" s="1"/>
  <c r="K330" i="1"/>
  <c r="M330" i="1"/>
  <c r="N330" i="1"/>
  <c r="I331" i="1"/>
  <c r="J331" i="1"/>
  <c r="O331" i="1" s="1"/>
  <c r="M331" i="1"/>
  <c r="I332" i="1"/>
  <c r="N332" i="1" s="1"/>
  <c r="J332" i="1"/>
  <c r="O332" i="1" s="1"/>
  <c r="K332" i="1"/>
  <c r="L332" i="1"/>
  <c r="M332" i="1"/>
  <c r="I333" i="1"/>
  <c r="K333" i="1" s="1"/>
  <c r="J333" i="1"/>
  <c r="O333" i="1" s="1"/>
  <c r="L333" i="1"/>
  <c r="I334" i="1"/>
  <c r="J334" i="1"/>
  <c r="O334" i="1" s="1"/>
  <c r="L334" i="1"/>
  <c r="M334" i="1"/>
  <c r="I335" i="1"/>
  <c r="J335" i="1"/>
  <c r="O335" i="1" s="1"/>
  <c r="L335" i="1"/>
  <c r="I336" i="1"/>
  <c r="J336" i="1"/>
  <c r="O336" i="1" s="1"/>
  <c r="K336" i="1"/>
  <c r="L336" i="1"/>
  <c r="M336" i="1"/>
  <c r="N336" i="1"/>
  <c r="I337" i="1"/>
  <c r="J337" i="1"/>
  <c r="O337" i="1" s="1"/>
  <c r="K337" i="1"/>
  <c r="L337" i="1"/>
  <c r="M337" i="1"/>
  <c r="N337" i="1"/>
  <c r="I338" i="1"/>
  <c r="J338" i="1"/>
  <c r="O338" i="1" s="1"/>
  <c r="N338" i="1"/>
  <c r="I339" i="1"/>
  <c r="J339" i="1"/>
  <c r="O339" i="1" s="1"/>
  <c r="I340" i="1"/>
  <c r="J340" i="1"/>
  <c r="O340" i="1" s="1"/>
  <c r="K340" i="1"/>
  <c r="L340" i="1"/>
  <c r="M340" i="1"/>
  <c r="N340" i="1"/>
  <c r="I341" i="1"/>
  <c r="J341" i="1"/>
  <c r="O341" i="1" s="1"/>
  <c r="L341" i="1"/>
  <c r="I342" i="1"/>
  <c r="J342" i="1"/>
  <c r="O342" i="1" s="1"/>
  <c r="K342" i="1"/>
  <c r="I343" i="1"/>
  <c r="K343" i="1" s="1"/>
  <c r="J343" i="1"/>
  <c r="O343" i="1" s="1"/>
  <c r="L343" i="1"/>
  <c r="M343" i="1"/>
  <c r="N343" i="1"/>
  <c r="I344" i="1"/>
  <c r="J344" i="1"/>
  <c r="O344" i="1" s="1"/>
  <c r="K344" i="1"/>
  <c r="I345" i="1"/>
  <c r="J345" i="1"/>
  <c r="O345" i="1" s="1"/>
  <c r="K345" i="1"/>
  <c r="L345" i="1"/>
  <c r="I346" i="1"/>
  <c r="J346" i="1"/>
  <c r="O346" i="1" s="1"/>
  <c r="I347" i="1"/>
  <c r="J347" i="1"/>
  <c r="O347" i="1" s="1"/>
  <c r="K347" i="1"/>
  <c r="L347" i="1"/>
  <c r="M347" i="1"/>
  <c r="N347" i="1"/>
  <c r="I348" i="1"/>
  <c r="N348" i="1" s="1"/>
  <c r="J348" i="1"/>
  <c r="O348" i="1" s="1"/>
  <c r="I349" i="1"/>
  <c r="K349" i="1" s="1"/>
  <c r="J349" i="1"/>
  <c r="O349" i="1" s="1"/>
  <c r="L349" i="1"/>
  <c r="I350" i="1"/>
  <c r="J350" i="1"/>
  <c r="O350" i="1" s="1"/>
  <c r="K350" i="1"/>
  <c r="L350" i="1"/>
  <c r="M350" i="1"/>
  <c r="N350" i="1"/>
  <c r="I351" i="1"/>
  <c r="J351" i="1"/>
  <c r="O351" i="1" s="1"/>
  <c r="M351" i="1"/>
  <c r="N351" i="1"/>
  <c r="I352" i="1"/>
  <c r="N352" i="1" s="1"/>
  <c r="J352" i="1"/>
  <c r="O352" i="1" s="1"/>
  <c r="K352" i="1"/>
  <c r="L352" i="1"/>
  <c r="M352" i="1"/>
  <c r="I353" i="1"/>
  <c r="J353" i="1"/>
  <c r="O353" i="1" s="1"/>
  <c r="K353" i="1"/>
  <c r="L353" i="1"/>
  <c r="M353" i="1"/>
  <c r="N353" i="1"/>
  <c r="I354" i="1"/>
  <c r="J354" i="1"/>
  <c r="O354" i="1" s="1"/>
  <c r="N354" i="1"/>
  <c r="I355" i="1"/>
  <c r="J355" i="1"/>
  <c r="O355" i="1" s="1"/>
  <c r="K355" i="1"/>
  <c r="L355" i="1"/>
  <c r="M355" i="1"/>
  <c r="N355" i="1"/>
  <c r="I356" i="1"/>
  <c r="J356" i="1"/>
  <c r="O356" i="1" s="1"/>
  <c r="K356" i="1"/>
  <c r="L356" i="1"/>
  <c r="M356" i="1"/>
  <c r="N356" i="1"/>
  <c r="I357" i="1"/>
  <c r="J357" i="1"/>
  <c r="O357" i="1" s="1"/>
  <c r="L357" i="1"/>
  <c r="M357" i="1"/>
  <c r="I358" i="1"/>
  <c r="J358" i="1"/>
  <c r="O358" i="1" s="1"/>
  <c r="K358" i="1"/>
  <c r="L358" i="1"/>
  <c r="M358" i="1"/>
  <c r="N358" i="1"/>
  <c r="I359" i="1"/>
  <c r="J359" i="1"/>
  <c r="O359" i="1" s="1"/>
  <c r="I360" i="1"/>
  <c r="K360" i="1" s="1"/>
  <c r="J360" i="1"/>
  <c r="O360" i="1" s="1"/>
  <c r="M360" i="1"/>
  <c r="I361" i="1"/>
  <c r="N361" i="1" s="1"/>
  <c r="J361" i="1"/>
  <c r="O361" i="1" s="1"/>
  <c r="K361" i="1"/>
  <c r="L361" i="1"/>
  <c r="M361" i="1"/>
  <c r="I362" i="1"/>
  <c r="J362" i="1"/>
  <c r="O362" i="1" s="1"/>
  <c r="K362" i="1"/>
  <c r="I363" i="1"/>
  <c r="J363" i="1"/>
  <c r="O363" i="1" s="1"/>
  <c r="I364" i="1"/>
  <c r="M364" i="1" s="1"/>
  <c r="J364" i="1"/>
  <c r="O364" i="1" s="1"/>
  <c r="K364" i="1"/>
  <c r="L364" i="1"/>
  <c r="N364" i="1"/>
  <c r="I365" i="1"/>
  <c r="J365" i="1"/>
  <c r="O365" i="1" s="1"/>
  <c r="I366" i="1"/>
  <c r="J366" i="1"/>
  <c r="O366" i="1" s="1"/>
  <c r="K366" i="1"/>
  <c r="L366" i="1"/>
  <c r="M366" i="1"/>
  <c r="N366" i="1"/>
  <c r="I367" i="1"/>
  <c r="L367" i="1" s="1"/>
  <c r="J367" i="1"/>
  <c r="O367" i="1" s="1"/>
  <c r="K367" i="1"/>
  <c r="M367" i="1"/>
  <c r="N367" i="1"/>
  <c r="I368" i="1"/>
  <c r="J368" i="1"/>
  <c r="O368" i="1" s="1"/>
  <c r="K368" i="1"/>
  <c r="L368" i="1"/>
  <c r="M368" i="1"/>
  <c r="N368" i="1"/>
  <c r="I369" i="1"/>
  <c r="J369" i="1"/>
  <c r="O369" i="1" s="1"/>
  <c r="K369" i="1"/>
  <c r="L369" i="1"/>
  <c r="M369" i="1"/>
  <c r="N369" i="1"/>
  <c r="I370" i="1"/>
  <c r="K370" i="1" s="1"/>
  <c r="J370" i="1"/>
  <c r="O370" i="1" s="1"/>
  <c r="L370" i="1"/>
  <c r="M370" i="1"/>
  <c r="N370" i="1"/>
  <c r="I371" i="1"/>
  <c r="J371" i="1"/>
  <c r="O371" i="1" s="1"/>
  <c r="K371" i="1"/>
  <c r="L371" i="1"/>
  <c r="M371" i="1"/>
  <c r="N371" i="1"/>
  <c r="I372" i="1"/>
  <c r="K372" i="1" s="1"/>
  <c r="J372" i="1"/>
  <c r="O372" i="1" s="1"/>
  <c r="L372" i="1"/>
  <c r="M372" i="1"/>
  <c r="N372" i="1"/>
  <c r="I373" i="1"/>
  <c r="J373" i="1"/>
  <c r="O373" i="1" s="1"/>
  <c r="K373" i="1"/>
  <c r="L373" i="1"/>
  <c r="M373" i="1"/>
  <c r="N373" i="1"/>
  <c r="I374" i="1"/>
  <c r="K374" i="1" s="1"/>
  <c r="J374" i="1"/>
  <c r="O374" i="1" s="1"/>
  <c r="N374" i="1"/>
  <c r="I375" i="1"/>
  <c r="N375" i="1" s="1"/>
  <c r="J375" i="1"/>
  <c r="O375" i="1" s="1"/>
  <c r="L375" i="1"/>
  <c r="M375" i="1"/>
  <c r="I376" i="1"/>
  <c r="J376" i="1"/>
  <c r="O376" i="1" s="1"/>
  <c r="K376" i="1"/>
  <c r="L376" i="1"/>
  <c r="M376" i="1"/>
  <c r="N376" i="1"/>
  <c r="I377" i="1"/>
  <c r="J377" i="1"/>
  <c r="O377" i="1" s="1"/>
  <c r="K377" i="1"/>
  <c r="I378" i="1"/>
  <c r="J378" i="1"/>
  <c r="O378" i="1" s="1"/>
  <c r="I379" i="1"/>
  <c r="M379" i="1" s="1"/>
  <c r="J379" i="1"/>
  <c r="O379" i="1" s="1"/>
  <c r="K379" i="1"/>
  <c r="L379" i="1"/>
  <c r="N379" i="1"/>
  <c r="I380" i="1"/>
  <c r="J380" i="1"/>
  <c r="O380" i="1" s="1"/>
  <c r="K380" i="1"/>
  <c r="L380" i="1"/>
  <c r="I381" i="1"/>
  <c r="J381" i="1"/>
  <c r="O381" i="1" s="1"/>
  <c r="K381" i="1"/>
  <c r="I382" i="1"/>
  <c r="J382" i="1"/>
  <c r="O382" i="1" s="1"/>
  <c r="K382" i="1"/>
  <c r="L382" i="1"/>
  <c r="M382" i="1"/>
  <c r="N382" i="1"/>
  <c r="I383" i="1"/>
  <c r="J383" i="1"/>
  <c r="O383" i="1" s="1"/>
  <c r="K383" i="1"/>
  <c r="L383" i="1"/>
  <c r="M383" i="1"/>
  <c r="N383" i="1"/>
  <c r="I384" i="1"/>
  <c r="K384" i="1" s="1"/>
  <c r="J384" i="1"/>
  <c r="O384" i="1" s="1"/>
  <c r="I385" i="1"/>
  <c r="J385" i="1"/>
  <c r="O385" i="1" s="1"/>
  <c r="N385" i="1"/>
  <c r="I386" i="1"/>
  <c r="M386" i="1" s="1"/>
  <c r="J386" i="1"/>
  <c r="O386" i="1" s="1"/>
  <c r="K386" i="1"/>
  <c r="L386" i="1"/>
  <c r="N386" i="1"/>
  <c r="I387" i="1"/>
  <c r="J387" i="1"/>
  <c r="O387" i="1" s="1"/>
  <c r="I388" i="1"/>
  <c r="J388" i="1"/>
  <c r="O388" i="1" s="1"/>
  <c r="K388" i="1"/>
  <c r="I389" i="1"/>
  <c r="K389" i="1" s="1"/>
  <c r="J389" i="1"/>
  <c r="O389" i="1" s="1"/>
  <c r="N389" i="1"/>
  <c r="I390" i="1"/>
  <c r="J390" i="1"/>
  <c r="O390" i="1" s="1"/>
  <c r="I391" i="1"/>
  <c r="N391" i="1" s="1"/>
  <c r="J391" i="1"/>
  <c r="O391" i="1" s="1"/>
  <c r="K391" i="1"/>
  <c r="L391" i="1"/>
  <c r="M391" i="1"/>
  <c r="I392" i="1"/>
  <c r="J392" i="1"/>
  <c r="O392" i="1" s="1"/>
  <c r="K392" i="1"/>
  <c r="L392" i="1"/>
  <c r="M392" i="1"/>
  <c r="N392" i="1"/>
  <c r="I393" i="1"/>
  <c r="J393" i="1"/>
  <c r="O393" i="1" s="1"/>
  <c r="I394" i="1"/>
  <c r="J394" i="1"/>
  <c r="O394" i="1" s="1"/>
  <c r="I395" i="1"/>
  <c r="J395" i="1"/>
  <c r="O395" i="1" s="1"/>
  <c r="K395" i="1"/>
  <c r="L395" i="1"/>
  <c r="M395" i="1"/>
  <c r="N395" i="1"/>
  <c r="I396" i="1"/>
  <c r="J396" i="1"/>
  <c r="O396" i="1" s="1"/>
  <c r="K396" i="1"/>
  <c r="L396" i="1"/>
  <c r="M396" i="1"/>
  <c r="N396" i="1"/>
  <c r="I397" i="1"/>
  <c r="J397" i="1"/>
  <c r="O397" i="1" s="1"/>
  <c r="I398" i="1"/>
  <c r="J398" i="1"/>
  <c r="O398" i="1" s="1"/>
  <c r="K398" i="1"/>
  <c r="L398" i="1"/>
  <c r="M398" i="1"/>
  <c r="N398" i="1"/>
  <c r="I399" i="1"/>
  <c r="J399" i="1"/>
  <c r="O399" i="1" s="1"/>
  <c r="K399" i="1"/>
  <c r="N399" i="1"/>
  <c r="I400" i="1"/>
  <c r="J400" i="1"/>
  <c r="O400" i="1" s="1"/>
  <c r="K400" i="1"/>
  <c r="L400" i="1"/>
  <c r="M400" i="1"/>
  <c r="N400" i="1"/>
  <c r="I401" i="1"/>
  <c r="N401" i="1" s="1"/>
  <c r="J401" i="1"/>
  <c r="O401" i="1" s="1"/>
  <c r="L401" i="1"/>
  <c r="M401" i="1"/>
  <c r="I402" i="1"/>
  <c r="J402" i="1"/>
  <c r="O402" i="1" s="1"/>
  <c r="K402" i="1"/>
  <c r="I403" i="1"/>
  <c r="J403" i="1"/>
  <c r="O403" i="1" s="1"/>
  <c r="K403" i="1"/>
  <c r="L403" i="1"/>
  <c r="M403" i="1"/>
  <c r="N403" i="1"/>
  <c r="I404" i="1"/>
  <c r="J404" i="1"/>
  <c r="O404" i="1" s="1"/>
  <c r="I405" i="1"/>
  <c r="J405" i="1"/>
  <c r="O405" i="1" s="1"/>
  <c r="K405" i="1"/>
  <c r="N405" i="1"/>
  <c r="I406" i="1"/>
  <c r="J406" i="1"/>
  <c r="O406" i="1" s="1"/>
  <c r="K406" i="1"/>
  <c r="M406" i="1"/>
  <c r="I407" i="1"/>
  <c r="J407" i="1"/>
  <c r="O407" i="1" s="1"/>
  <c r="K407" i="1"/>
  <c r="I408" i="1"/>
  <c r="J408" i="1"/>
  <c r="O408" i="1" s="1"/>
  <c r="K408" i="1"/>
  <c r="N408" i="1"/>
  <c r="I409" i="1"/>
  <c r="J409" i="1"/>
  <c r="O409" i="1" s="1"/>
  <c r="I410" i="1"/>
  <c r="K410" i="1" s="1"/>
  <c r="J410" i="1"/>
  <c r="O410" i="1" s="1"/>
  <c r="L410" i="1"/>
  <c r="M410" i="1"/>
  <c r="N410" i="1"/>
  <c r="I411" i="1"/>
  <c r="K411" i="1" s="1"/>
  <c r="J411" i="1"/>
  <c r="O411" i="1" s="1"/>
  <c r="N411" i="1"/>
  <c r="I412" i="1"/>
  <c r="J412" i="1"/>
  <c r="O412" i="1" s="1"/>
  <c r="K412" i="1"/>
  <c r="M412" i="1"/>
  <c r="I413" i="1"/>
  <c r="J413" i="1"/>
  <c r="O413" i="1" s="1"/>
  <c r="K413" i="1"/>
  <c r="M413" i="1"/>
  <c r="I414" i="1"/>
  <c r="J414" i="1"/>
  <c r="O414" i="1" s="1"/>
  <c r="I415" i="1"/>
  <c r="J415" i="1"/>
  <c r="O415" i="1" s="1"/>
  <c r="K415" i="1"/>
  <c r="L415" i="1"/>
  <c r="M415" i="1"/>
  <c r="N415" i="1"/>
  <c r="I416" i="1"/>
  <c r="J416" i="1"/>
  <c r="O416" i="1" s="1"/>
  <c r="K416" i="1"/>
  <c r="L416" i="1"/>
  <c r="M416" i="1"/>
  <c r="N416" i="1"/>
  <c r="I417" i="1"/>
  <c r="J417" i="1"/>
  <c r="O417" i="1" s="1"/>
  <c r="I418" i="1"/>
  <c r="J418" i="1"/>
  <c r="O418" i="1" s="1"/>
  <c r="K418" i="1"/>
  <c r="L418" i="1"/>
  <c r="I419" i="1"/>
  <c r="K419" i="1" s="1"/>
  <c r="J419" i="1"/>
  <c r="O419" i="1" s="1"/>
  <c r="L419" i="1"/>
  <c r="M419" i="1"/>
  <c r="N419" i="1"/>
  <c r="I420" i="1"/>
  <c r="J420" i="1"/>
  <c r="O420" i="1" s="1"/>
  <c r="I421" i="1"/>
  <c r="J421" i="1"/>
  <c r="O421" i="1" s="1"/>
  <c r="L421" i="1"/>
  <c r="M421" i="1"/>
  <c r="I422" i="1"/>
  <c r="L422" i="1" s="1"/>
  <c r="J422" i="1"/>
  <c r="O422" i="1" s="1"/>
  <c r="M422" i="1"/>
  <c r="I423" i="1"/>
  <c r="J423" i="1"/>
  <c r="O423" i="1" s="1"/>
  <c r="L423" i="1"/>
  <c r="M423" i="1"/>
  <c r="I424" i="1"/>
  <c r="M424" i="1" s="1"/>
  <c r="J424" i="1"/>
  <c r="O424" i="1" s="1"/>
  <c r="K424" i="1"/>
  <c r="L424" i="1"/>
  <c r="N424" i="1"/>
  <c r="I425" i="1"/>
  <c r="J425" i="1"/>
  <c r="O425" i="1" s="1"/>
  <c r="K425" i="1"/>
  <c r="L425" i="1"/>
  <c r="I426" i="1"/>
  <c r="J426" i="1"/>
  <c r="O426" i="1" s="1"/>
  <c r="I427" i="1"/>
  <c r="L427" i="1" s="1"/>
  <c r="J427" i="1"/>
  <c r="O427" i="1" s="1"/>
  <c r="K427" i="1"/>
  <c r="M427" i="1"/>
  <c r="N427" i="1"/>
  <c r="I428" i="1"/>
  <c r="N428" i="1" s="1"/>
  <c r="J428" i="1"/>
  <c r="O428" i="1" s="1"/>
  <c r="K428" i="1"/>
  <c r="L428" i="1"/>
  <c r="M428" i="1"/>
  <c r="I429" i="1"/>
  <c r="J429" i="1"/>
  <c r="O429" i="1" s="1"/>
  <c r="L429" i="1"/>
  <c r="I430" i="1"/>
  <c r="K430" i="1" s="1"/>
  <c r="J430" i="1"/>
  <c r="O430" i="1" s="1"/>
  <c r="M430" i="1"/>
  <c r="N430" i="1"/>
  <c r="I431" i="1"/>
  <c r="J431" i="1"/>
  <c r="O431" i="1" s="1"/>
  <c r="K431" i="1"/>
  <c r="L431" i="1"/>
  <c r="M431" i="1"/>
  <c r="N431" i="1"/>
  <c r="I432" i="1"/>
  <c r="K432" i="1" s="1"/>
  <c r="J432" i="1"/>
  <c r="O432" i="1" s="1"/>
  <c r="L432" i="1"/>
  <c r="M432" i="1"/>
  <c r="N432" i="1"/>
  <c r="I433" i="1"/>
  <c r="M433" i="1" s="1"/>
  <c r="J433" i="1"/>
  <c r="O433" i="1" s="1"/>
  <c r="N433" i="1"/>
  <c r="I434" i="1"/>
  <c r="J434" i="1"/>
  <c r="O434" i="1" s="1"/>
  <c r="K434" i="1"/>
  <c r="L434" i="1"/>
  <c r="M434" i="1"/>
  <c r="N434" i="1"/>
  <c r="I435" i="1"/>
  <c r="J435" i="1"/>
  <c r="O435" i="1" s="1"/>
  <c r="K435" i="1"/>
  <c r="L435" i="1"/>
  <c r="M435" i="1"/>
  <c r="N435" i="1"/>
  <c r="I436" i="1"/>
  <c r="J436" i="1"/>
  <c r="O436" i="1" s="1"/>
  <c r="K436" i="1"/>
  <c r="L436" i="1"/>
  <c r="M436" i="1"/>
  <c r="N436" i="1"/>
  <c r="I437" i="1"/>
  <c r="K437" i="1" s="1"/>
  <c r="J437" i="1"/>
  <c r="O437" i="1" s="1"/>
  <c r="L437" i="1"/>
  <c r="M437" i="1"/>
  <c r="N437" i="1"/>
  <c r="I438" i="1"/>
  <c r="J438" i="1"/>
  <c r="O438" i="1" s="1"/>
  <c r="K438" i="1"/>
  <c r="L438" i="1"/>
  <c r="M438" i="1"/>
  <c r="N438" i="1"/>
  <c r="I439" i="1"/>
  <c r="J439" i="1"/>
  <c r="O439" i="1" s="1"/>
  <c r="I440" i="1"/>
  <c r="J440" i="1"/>
  <c r="O440" i="1" s="1"/>
  <c r="I441" i="1"/>
  <c r="N441" i="1" s="1"/>
  <c r="J441" i="1"/>
  <c r="O441" i="1" s="1"/>
  <c r="K441" i="1"/>
  <c r="L441" i="1"/>
  <c r="M441" i="1"/>
  <c r="I442" i="1"/>
  <c r="J442" i="1"/>
  <c r="O442" i="1" s="1"/>
  <c r="I443" i="1"/>
  <c r="J443" i="1"/>
  <c r="O443" i="1" s="1"/>
  <c r="K443" i="1"/>
  <c r="L443" i="1"/>
  <c r="M443" i="1"/>
  <c r="N443" i="1"/>
  <c r="I444" i="1"/>
  <c r="M444" i="1" s="1"/>
  <c r="J444" i="1"/>
  <c r="O444" i="1" s="1"/>
  <c r="K444" i="1"/>
  <c r="L444" i="1"/>
  <c r="N444" i="1"/>
  <c r="I445" i="1"/>
  <c r="J445" i="1"/>
  <c r="O445" i="1" s="1"/>
  <c r="K445" i="1"/>
  <c r="I446" i="1"/>
  <c r="J446" i="1"/>
  <c r="O446" i="1" s="1"/>
  <c r="K446" i="1"/>
  <c r="M446" i="1"/>
  <c r="I447" i="1"/>
  <c r="L447" i="1" s="1"/>
  <c r="J447" i="1"/>
  <c r="O447" i="1" s="1"/>
  <c r="K447" i="1"/>
  <c r="M447" i="1"/>
  <c r="N447" i="1"/>
  <c r="I448" i="1"/>
  <c r="J448" i="1"/>
  <c r="O448" i="1" s="1"/>
  <c r="K448" i="1"/>
  <c r="L448" i="1"/>
  <c r="I449" i="1"/>
  <c r="J449" i="1"/>
  <c r="O449" i="1" s="1"/>
  <c r="K449" i="1"/>
  <c r="L449" i="1"/>
  <c r="M449" i="1"/>
  <c r="N449" i="1"/>
  <c r="I450" i="1"/>
  <c r="K450" i="1" s="1"/>
  <c r="J450" i="1"/>
  <c r="O450" i="1" s="1"/>
  <c r="L450" i="1"/>
  <c r="M450" i="1"/>
  <c r="N450" i="1"/>
  <c r="I451" i="1"/>
  <c r="J451" i="1"/>
  <c r="O451" i="1" s="1"/>
  <c r="L451" i="1"/>
  <c r="I452" i="1"/>
  <c r="J452" i="1"/>
  <c r="O452" i="1" s="1"/>
  <c r="K452" i="1"/>
  <c r="L452" i="1"/>
  <c r="M452" i="1"/>
  <c r="N452" i="1"/>
  <c r="I453" i="1"/>
  <c r="J453" i="1"/>
  <c r="O453" i="1" s="1"/>
  <c r="K453" i="1"/>
  <c r="L453" i="1"/>
  <c r="M453" i="1"/>
  <c r="N453" i="1"/>
  <c r="I454" i="1"/>
  <c r="J454" i="1"/>
  <c r="O454" i="1" s="1"/>
  <c r="L454" i="1"/>
  <c r="I455" i="1"/>
  <c r="N455" i="1" s="1"/>
  <c r="J455" i="1"/>
  <c r="O455" i="1" s="1"/>
  <c r="K455" i="1"/>
  <c r="L455" i="1"/>
  <c r="M455" i="1"/>
  <c r="I456" i="1"/>
  <c r="J456" i="1"/>
  <c r="O456" i="1" s="1"/>
  <c r="K456" i="1"/>
  <c r="L456" i="1"/>
  <c r="M456" i="1"/>
  <c r="N456" i="1"/>
  <c r="I457" i="1"/>
  <c r="J457" i="1"/>
  <c r="O457" i="1" s="1"/>
  <c r="I458" i="1"/>
  <c r="J458" i="1"/>
  <c r="O458" i="1" s="1"/>
  <c r="K458" i="1"/>
  <c r="L458" i="1"/>
  <c r="I459" i="1"/>
  <c r="J459" i="1"/>
  <c r="O459" i="1" s="1"/>
  <c r="K459" i="1"/>
  <c r="L459" i="1"/>
  <c r="M459" i="1"/>
  <c r="N459" i="1"/>
  <c r="I460" i="1"/>
  <c r="J460" i="1"/>
  <c r="O460" i="1" s="1"/>
  <c r="K460" i="1"/>
  <c r="L460" i="1"/>
  <c r="M460" i="1"/>
  <c r="N460" i="1"/>
  <c r="I461" i="1"/>
  <c r="J461" i="1"/>
  <c r="O461" i="1" s="1"/>
  <c r="I462" i="1"/>
  <c r="J462" i="1"/>
  <c r="O462" i="1" s="1"/>
  <c r="I463" i="1"/>
  <c r="J463" i="1"/>
  <c r="O463" i="1" s="1"/>
  <c r="I464" i="1"/>
  <c r="J464" i="1"/>
  <c r="O464" i="1" s="1"/>
  <c r="I465" i="1"/>
  <c r="J465" i="1"/>
  <c r="O465" i="1" s="1"/>
  <c r="K465" i="1"/>
  <c r="L465" i="1"/>
  <c r="M465" i="1"/>
  <c r="N465" i="1"/>
  <c r="I466" i="1"/>
  <c r="J466" i="1"/>
  <c r="O466" i="1" s="1"/>
  <c r="K466" i="1"/>
  <c r="L466" i="1"/>
  <c r="M466" i="1"/>
  <c r="N466" i="1"/>
  <c r="I467" i="1"/>
  <c r="K467" i="1" s="1"/>
  <c r="J467" i="1"/>
  <c r="O467" i="1" s="1"/>
  <c r="L467" i="1"/>
  <c r="I468" i="1"/>
  <c r="J468" i="1"/>
  <c r="O468" i="1" s="1"/>
  <c r="K468" i="1"/>
  <c r="L468" i="1"/>
  <c r="M468" i="1"/>
  <c r="N468" i="1"/>
  <c r="I469" i="1"/>
  <c r="K469" i="1" s="1"/>
  <c r="J469" i="1"/>
  <c r="O469" i="1" s="1"/>
  <c r="L469" i="1"/>
  <c r="M469" i="1"/>
  <c r="N469" i="1"/>
  <c r="I470" i="1"/>
  <c r="J470" i="1"/>
  <c r="O470" i="1" s="1"/>
  <c r="I471" i="1"/>
  <c r="K471" i="1" s="1"/>
  <c r="J471" i="1"/>
  <c r="O471" i="1" s="1"/>
  <c r="L471" i="1"/>
  <c r="M471" i="1"/>
  <c r="N471" i="1"/>
  <c r="I472" i="1"/>
  <c r="J472" i="1"/>
  <c r="O472" i="1" s="1"/>
  <c r="I473" i="1"/>
  <c r="J473" i="1"/>
  <c r="O473" i="1" s="1"/>
  <c r="K473" i="1"/>
  <c r="I474" i="1"/>
  <c r="J474" i="1"/>
  <c r="O474" i="1" s="1"/>
  <c r="I475" i="1"/>
  <c r="J475" i="1"/>
  <c r="O475" i="1" s="1"/>
  <c r="K475" i="1"/>
  <c r="M475" i="1"/>
  <c r="I476" i="1"/>
  <c r="J476" i="1"/>
  <c r="O476" i="1" s="1"/>
  <c r="I477" i="1"/>
  <c r="J477" i="1"/>
  <c r="O477" i="1" s="1"/>
  <c r="K477" i="1"/>
  <c r="L477" i="1"/>
  <c r="I478" i="1"/>
  <c r="J478" i="1"/>
  <c r="O478" i="1" s="1"/>
  <c r="I479" i="1"/>
  <c r="J479" i="1"/>
  <c r="O479" i="1" s="1"/>
  <c r="M479" i="1"/>
  <c r="N479" i="1"/>
  <c r="I480" i="1"/>
  <c r="J480" i="1"/>
  <c r="O480" i="1" s="1"/>
  <c r="K480" i="1"/>
  <c r="L480" i="1"/>
  <c r="M480" i="1"/>
  <c r="N480" i="1"/>
  <c r="I481" i="1"/>
  <c r="J481" i="1"/>
  <c r="O481" i="1" s="1"/>
  <c r="I482" i="1"/>
  <c r="K482" i="1" s="1"/>
  <c r="J482" i="1"/>
  <c r="O482" i="1" s="1"/>
  <c r="L482" i="1"/>
  <c r="M482" i="1"/>
  <c r="N482" i="1"/>
  <c r="I483" i="1"/>
  <c r="J483" i="1"/>
  <c r="O483" i="1" s="1"/>
  <c r="L483" i="1"/>
  <c r="N483" i="1"/>
  <c r="I484" i="1"/>
  <c r="J484" i="1"/>
  <c r="O484" i="1" s="1"/>
  <c r="K484" i="1"/>
  <c r="L484" i="1"/>
  <c r="I485" i="1"/>
  <c r="J485" i="1"/>
  <c r="O485" i="1" s="1"/>
  <c r="K485" i="1"/>
  <c r="L485" i="1"/>
  <c r="M485" i="1"/>
  <c r="N485" i="1"/>
  <c r="I486" i="1"/>
  <c r="N486" i="1" s="1"/>
  <c r="J486" i="1"/>
  <c r="O486" i="1" s="1"/>
  <c r="I487" i="1"/>
  <c r="J487" i="1"/>
  <c r="O487" i="1" s="1"/>
  <c r="I488" i="1"/>
  <c r="J488" i="1"/>
  <c r="O488" i="1" s="1"/>
  <c r="K488" i="1"/>
  <c r="L488" i="1"/>
  <c r="M488" i="1"/>
  <c r="N488" i="1"/>
  <c r="I489" i="1"/>
  <c r="K489" i="1" s="1"/>
  <c r="J489" i="1"/>
  <c r="O489" i="1" s="1"/>
  <c r="L489" i="1"/>
  <c r="M489" i="1"/>
  <c r="N489" i="1"/>
  <c r="I490" i="1"/>
  <c r="J490" i="1"/>
  <c r="O490" i="1" s="1"/>
  <c r="L490" i="1"/>
  <c r="I491" i="1"/>
  <c r="J491" i="1"/>
  <c r="O491" i="1" s="1"/>
  <c r="I492" i="1"/>
  <c r="J492" i="1"/>
  <c r="O492" i="1" s="1"/>
  <c r="K492" i="1"/>
  <c r="L492" i="1"/>
  <c r="M492" i="1"/>
  <c r="N492" i="1"/>
  <c r="I493" i="1"/>
  <c r="J493" i="1"/>
  <c r="O493" i="1" s="1"/>
  <c r="K493" i="1"/>
  <c r="I494" i="1"/>
  <c r="J494" i="1"/>
  <c r="O494" i="1" s="1"/>
  <c r="I495" i="1"/>
  <c r="J495" i="1"/>
  <c r="O495" i="1" s="1"/>
  <c r="K495" i="1"/>
  <c r="L495" i="1"/>
  <c r="M495" i="1"/>
  <c r="N495" i="1"/>
  <c r="I496" i="1"/>
  <c r="J496" i="1"/>
  <c r="O496" i="1" s="1"/>
  <c r="N496" i="1"/>
  <c r="I497" i="1"/>
  <c r="J497" i="1"/>
  <c r="O497" i="1" s="1"/>
  <c r="K497" i="1"/>
  <c r="L497" i="1"/>
  <c r="M497" i="1"/>
  <c r="N497" i="1"/>
  <c r="I498" i="1"/>
  <c r="J498" i="1"/>
  <c r="O498" i="1" s="1"/>
  <c r="K498" i="1"/>
  <c r="L498" i="1"/>
  <c r="M498" i="1"/>
  <c r="N498" i="1"/>
  <c r="I499" i="1"/>
  <c r="J499" i="1"/>
  <c r="O499" i="1" s="1"/>
  <c r="M499" i="1"/>
  <c r="I500" i="1"/>
  <c r="J500" i="1"/>
  <c r="O500" i="1" s="1"/>
  <c r="K500" i="1"/>
  <c r="L500" i="1"/>
  <c r="M500" i="1"/>
  <c r="N500" i="1"/>
  <c r="I501" i="1"/>
  <c r="J501" i="1"/>
  <c r="O501" i="1" s="1"/>
  <c r="I502" i="1"/>
  <c r="K502" i="1" s="1"/>
  <c r="J502" i="1"/>
  <c r="O502" i="1" s="1"/>
  <c r="L502" i="1"/>
  <c r="M502" i="1"/>
  <c r="N502" i="1"/>
  <c r="I503" i="1"/>
  <c r="J503" i="1"/>
  <c r="O503" i="1" s="1"/>
  <c r="I504" i="1"/>
  <c r="J504" i="1"/>
  <c r="O504" i="1" s="1"/>
  <c r="K504" i="1"/>
  <c r="I505" i="1"/>
  <c r="J505" i="1"/>
  <c r="O505" i="1" s="1"/>
  <c r="K505" i="1"/>
  <c r="L505" i="1"/>
  <c r="M505" i="1"/>
  <c r="N505" i="1"/>
  <c r="I506" i="1"/>
  <c r="L506" i="1" s="1"/>
  <c r="J506" i="1"/>
  <c r="O506" i="1" s="1"/>
  <c r="I507" i="1"/>
  <c r="J507" i="1"/>
  <c r="O507" i="1" s="1"/>
  <c r="I508" i="1"/>
  <c r="J508" i="1"/>
  <c r="O508" i="1" s="1"/>
  <c r="K508" i="1"/>
  <c r="L508" i="1"/>
  <c r="M508" i="1"/>
  <c r="N508" i="1"/>
  <c r="I509" i="1"/>
  <c r="J509" i="1"/>
  <c r="O509" i="1" s="1"/>
  <c r="K509" i="1"/>
  <c r="L509" i="1"/>
  <c r="M509" i="1"/>
  <c r="N509" i="1"/>
  <c r="I510" i="1"/>
  <c r="J510" i="1"/>
  <c r="O510" i="1" s="1"/>
  <c r="L510" i="1"/>
  <c r="I511" i="1"/>
  <c r="J511" i="1"/>
  <c r="O511" i="1" s="1"/>
  <c r="K511" i="1"/>
  <c r="L511" i="1"/>
  <c r="M511" i="1"/>
  <c r="N511" i="1"/>
  <c r="I512" i="1"/>
  <c r="J512" i="1"/>
  <c r="O512" i="1" s="1"/>
  <c r="K512" i="1"/>
  <c r="L512" i="1"/>
  <c r="M512" i="1"/>
  <c r="N512" i="1"/>
  <c r="I513" i="1"/>
  <c r="J513" i="1"/>
  <c r="O513" i="1" s="1"/>
  <c r="I514" i="1"/>
  <c r="J514" i="1"/>
  <c r="O514" i="1" s="1"/>
  <c r="K514" i="1"/>
  <c r="L514" i="1"/>
  <c r="M514" i="1"/>
  <c r="N514" i="1"/>
  <c r="I515" i="1"/>
  <c r="J515" i="1"/>
  <c r="O515" i="1" s="1"/>
  <c r="I516" i="1"/>
  <c r="J516" i="1"/>
  <c r="O516" i="1" s="1"/>
  <c r="N516" i="1"/>
  <c r="I517" i="1"/>
  <c r="J517" i="1"/>
  <c r="O517" i="1" s="1"/>
  <c r="I518" i="1"/>
  <c r="J518" i="1"/>
  <c r="O518" i="1" s="1"/>
  <c r="L518" i="1"/>
  <c r="M518" i="1"/>
  <c r="I519" i="1"/>
  <c r="J519" i="1"/>
  <c r="O519" i="1" s="1"/>
  <c r="M519" i="1"/>
  <c r="N519" i="1"/>
  <c r="I520" i="1"/>
  <c r="J520" i="1"/>
  <c r="O520" i="1" s="1"/>
  <c r="K520" i="1"/>
  <c r="M520" i="1"/>
  <c r="I521" i="1"/>
  <c r="J521" i="1"/>
  <c r="O521" i="1" s="1"/>
  <c r="I522" i="1"/>
  <c r="K522" i="1" s="1"/>
  <c r="J522" i="1"/>
  <c r="O522" i="1" s="1"/>
  <c r="L522" i="1"/>
  <c r="M522" i="1"/>
  <c r="N522" i="1"/>
  <c r="I523" i="1"/>
  <c r="J523" i="1"/>
  <c r="O523" i="1" s="1"/>
  <c r="K523" i="1"/>
  <c r="M523" i="1"/>
  <c r="I524" i="1"/>
  <c r="M524" i="1" s="1"/>
  <c r="J524" i="1"/>
  <c r="O524" i="1" s="1"/>
  <c r="K524" i="1"/>
  <c r="L524" i="1"/>
  <c r="N524" i="1"/>
  <c r="I525" i="1"/>
  <c r="J525" i="1"/>
  <c r="O525" i="1" s="1"/>
  <c r="K525" i="1"/>
  <c r="L525" i="1"/>
  <c r="M525" i="1"/>
  <c r="N525" i="1"/>
  <c r="I526" i="1"/>
  <c r="J526" i="1"/>
  <c r="O526" i="1" s="1"/>
  <c r="I527" i="1"/>
  <c r="N527" i="1" s="1"/>
  <c r="J527" i="1"/>
  <c r="O527" i="1" s="1"/>
  <c r="K527" i="1"/>
  <c r="L527" i="1"/>
  <c r="M527" i="1"/>
  <c r="I528" i="1"/>
  <c r="J528" i="1"/>
  <c r="O528" i="1" s="1"/>
  <c r="K528" i="1"/>
  <c r="L528" i="1"/>
  <c r="M528" i="1"/>
  <c r="N528" i="1"/>
  <c r="I529" i="1"/>
  <c r="J529" i="1"/>
  <c r="O529" i="1" s="1"/>
  <c r="I530" i="1"/>
  <c r="J530" i="1"/>
  <c r="O530" i="1" s="1"/>
  <c r="K530" i="1"/>
  <c r="L530" i="1"/>
  <c r="I531" i="1"/>
  <c r="J531" i="1"/>
  <c r="O531" i="1" s="1"/>
  <c r="K531" i="1"/>
  <c r="L531" i="1"/>
  <c r="M531" i="1"/>
  <c r="N531" i="1"/>
  <c r="I532" i="1"/>
  <c r="J532" i="1"/>
  <c r="O532" i="1" s="1"/>
  <c r="I533" i="1"/>
  <c r="J533" i="1"/>
  <c r="O533" i="1" s="1"/>
  <c r="I534" i="1"/>
  <c r="J534" i="1"/>
  <c r="O534" i="1" s="1"/>
  <c r="K534" i="1"/>
  <c r="L534" i="1"/>
  <c r="M534" i="1"/>
  <c r="N534" i="1"/>
  <c r="I535" i="1"/>
  <c r="J535" i="1"/>
  <c r="O535" i="1" s="1"/>
  <c r="M535" i="1"/>
  <c r="I536" i="1"/>
  <c r="N536" i="1" s="1"/>
  <c r="J536" i="1"/>
  <c r="O536" i="1" s="1"/>
  <c r="I537" i="1"/>
  <c r="J537" i="1"/>
  <c r="O537" i="1" s="1"/>
  <c r="K537" i="1"/>
  <c r="L537" i="1"/>
  <c r="M537" i="1"/>
  <c r="N537" i="1"/>
  <c r="I538" i="1"/>
  <c r="N538" i="1" s="1"/>
  <c r="J538" i="1"/>
  <c r="O538" i="1" s="1"/>
  <c r="K538" i="1"/>
  <c r="L538" i="1"/>
  <c r="M538" i="1"/>
  <c r="I539" i="1"/>
  <c r="J539" i="1"/>
  <c r="O539" i="1" s="1"/>
  <c r="M539" i="1"/>
  <c r="I540" i="1"/>
  <c r="J540" i="1"/>
  <c r="O540" i="1" s="1"/>
  <c r="K540" i="1"/>
  <c r="L540" i="1"/>
  <c r="M540" i="1"/>
  <c r="N540" i="1"/>
  <c r="I541" i="1"/>
  <c r="J541" i="1"/>
  <c r="O541" i="1" s="1"/>
  <c r="K541" i="1"/>
  <c r="L541" i="1"/>
  <c r="M541" i="1"/>
  <c r="N541" i="1"/>
  <c r="I542" i="1"/>
  <c r="K542" i="1" s="1"/>
  <c r="J542" i="1"/>
  <c r="O542" i="1" s="1"/>
  <c r="L542" i="1"/>
  <c r="M542" i="1"/>
  <c r="N542" i="1"/>
  <c r="I543" i="1"/>
  <c r="J543" i="1"/>
  <c r="O543" i="1" s="1"/>
  <c r="K543" i="1"/>
  <c r="L543" i="1"/>
  <c r="M543" i="1"/>
  <c r="N543" i="1"/>
  <c r="I544" i="1"/>
  <c r="J544" i="1"/>
  <c r="O544" i="1" s="1"/>
  <c r="K544" i="1"/>
  <c r="L544" i="1"/>
  <c r="M544" i="1"/>
  <c r="N544" i="1"/>
  <c r="I545" i="1"/>
  <c r="J545" i="1"/>
  <c r="O545" i="1" s="1"/>
  <c r="K545" i="1"/>
  <c r="L545" i="1"/>
  <c r="M545" i="1"/>
  <c r="N545" i="1"/>
  <c r="I546" i="1"/>
  <c r="J546" i="1"/>
  <c r="O546" i="1" s="1"/>
  <c r="K546" i="1"/>
  <c r="L546" i="1"/>
  <c r="M546" i="1"/>
  <c r="N546" i="1"/>
  <c r="I547" i="1"/>
  <c r="N547" i="1" s="1"/>
  <c r="J547" i="1"/>
  <c r="O547" i="1" s="1"/>
  <c r="K547" i="1"/>
  <c r="L547" i="1"/>
  <c r="M547" i="1"/>
  <c r="I548" i="1"/>
  <c r="J548" i="1"/>
  <c r="O548" i="1" s="1"/>
  <c r="K548" i="1"/>
  <c r="L548" i="1"/>
  <c r="M548" i="1"/>
  <c r="N548" i="1"/>
  <c r="I549" i="1"/>
  <c r="J549" i="1"/>
  <c r="O549" i="1" s="1"/>
  <c r="I550" i="1"/>
  <c r="J550" i="1"/>
  <c r="O550" i="1" s="1"/>
  <c r="K550" i="1"/>
  <c r="L550" i="1"/>
  <c r="I551" i="1"/>
  <c r="J551" i="1"/>
  <c r="O551" i="1" s="1"/>
  <c r="N551" i="1"/>
  <c r="I552" i="1"/>
  <c r="J552" i="1"/>
  <c r="O552" i="1" s="1"/>
  <c r="K552" i="1"/>
  <c r="I553" i="1"/>
  <c r="J553" i="1"/>
  <c r="O553" i="1" s="1"/>
  <c r="I554" i="1"/>
  <c r="J554" i="1"/>
  <c r="O554" i="1" s="1"/>
  <c r="K554" i="1"/>
  <c r="L554" i="1"/>
  <c r="M554" i="1"/>
  <c r="N554" i="1"/>
  <c r="I555" i="1"/>
  <c r="J555" i="1"/>
  <c r="O555" i="1" s="1"/>
  <c r="K555" i="1"/>
  <c r="I556" i="1"/>
  <c r="J556" i="1"/>
  <c r="O556" i="1" s="1"/>
  <c r="N556" i="1"/>
  <c r="I557" i="1"/>
  <c r="N557" i="1" s="1"/>
  <c r="J557" i="1"/>
  <c r="O557" i="1" s="1"/>
  <c r="K557" i="1"/>
  <c r="L557" i="1"/>
  <c r="M557" i="1"/>
  <c r="I558" i="1"/>
  <c r="N558" i="1" s="1"/>
  <c r="J558" i="1"/>
  <c r="O558" i="1" s="1"/>
  <c r="K558" i="1"/>
  <c r="L558" i="1"/>
  <c r="M558" i="1"/>
  <c r="I559" i="1"/>
  <c r="J559" i="1"/>
  <c r="O559" i="1" s="1"/>
  <c r="M559" i="1"/>
  <c r="N559" i="1"/>
  <c r="I560" i="1"/>
  <c r="M560" i="1" s="1"/>
  <c r="J560" i="1"/>
  <c r="O560" i="1" s="1"/>
  <c r="K560" i="1"/>
  <c r="L560" i="1"/>
  <c r="N560" i="1"/>
  <c r="I561" i="1"/>
  <c r="J561" i="1"/>
  <c r="O561" i="1" s="1"/>
  <c r="K561" i="1"/>
  <c r="L561" i="1"/>
  <c r="M561" i="1"/>
  <c r="N561" i="1"/>
  <c r="I562" i="1"/>
  <c r="K562" i="1" s="1"/>
  <c r="J562" i="1"/>
  <c r="O562" i="1" s="1"/>
  <c r="L562" i="1"/>
  <c r="M562" i="1"/>
  <c r="N562" i="1"/>
  <c r="I563" i="1"/>
  <c r="J563" i="1"/>
  <c r="O563" i="1" s="1"/>
  <c r="K563" i="1"/>
  <c r="M563" i="1"/>
  <c r="I564" i="1"/>
  <c r="J564" i="1"/>
  <c r="O564" i="1" s="1"/>
  <c r="N564" i="1"/>
  <c r="I565" i="1"/>
  <c r="J565" i="1"/>
  <c r="O565" i="1" s="1"/>
  <c r="K565" i="1"/>
  <c r="L565" i="1"/>
  <c r="M565" i="1"/>
  <c r="N565" i="1"/>
  <c r="I566" i="1"/>
  <c r="J566" i="1"/>
  <c r="O566" i="1" s="1"/>
  <c r="N566" i="1"/>
  <c r="I567" i="1"/>
  <c r="J567" i="1"/>
  <c r="O567" i="1" s="1"/>
  <c r="I568" i="1"/>
  <c r="J568" i="1"/>
  <c r="O568" i="1" s="1"/>
  <c r="K568" i="1"/>
  <c r="L568" i="1"/>
  <c r="M568" i="1"/>
  <c r="N568" i="1"/>
  <c r="I569" i="1"/>
  <c r="J569" i="1"/>
  <c r="O569" i="1" s="1"/>
  <c r="K569" i="1"/>
  <c r="L569" i="1"/>
  <c r="I570" i="1"/>
  <c r="J570" i="1"/>
  <c r="O570" i="1" s="1"/>
  <c r="I571" i="1"/>
  <c r="J571" i="1"/>
  <c r="O571" i="1" s="1"/>
  <c r="K571" i="1"/>
  <c r="M571" i="1"/>
  <c r="I572" i="1"/>
  <c r="J572" i="1"/>
  <c r="O572" i="1" s="1"/>
  <c r="L572" i="1"/>
  <c r="N572" i="1"/>
  <c r="I573" i="1"/>
  <c r="J573" i="1"/>
  <c r="O573" i="1" s="1"/>
  <c r="K573" i="1"/>
  <c r="I574" i="1"/>
  <c r="J574" i="1"/>
  <c r="O574" i="1" s="1"/>
  <c r="I575" i="1"/>
  <c r="J575" i="1"/>
  <c r="O575" i="1" s="1"/>
  <c r="K575" i="1"/>
  <c r="L575" i="1"/>
  <c r="M575" i="1"/>
  <c r="N575" i="1"/>
  <c r="I576" i="1"/>
  <c r="J576" i="1"/>
  <c r="O576" i="1" s="1"/>
  <c r="N576" i="1"/>
  <c r="I577" i="1"/>
  <c r="J577" i="1"/>
  <c r="O577" i="1" s="1"/>
  <c r="K577" i="1"/>
  <c r="M577" i="1"/>
  <c r="I578" i="1"/>
  <c r="J578" i="1"/>
  <c r="O578" i="1" s="1"/>
  <c r="K578" i="1"/>
  <c r="L578" i="1"/>
  <c r="M578" i="1"/>
  <c r="N578" i="1"/>
  <c r="I579" i="1"/>
  <c r="J579" i="1"/>
  <c r="O579" i="1" s="1"/>
  <c r="I580" i="1"/>
  <c r="K580" i="1" s="1"/>
  <c r="J580" i="1"/>
  <c r="O580" i="1" s="1"/>
  <c r="L580" i="1"/>
  <c r="M580" i="1"/>
  <c r="N580" i="1"/>
  <c r="I581" i="1"/>
  <c r="J581" i="1"/>
  <c r="O581" i="1" s="1"/>
  <c r="K581" i="1"/>
  <c r="N581" i="1"/>
  <c r="I582" i="1"/>
  <c r="K582" i="1" s="1"/>
  <c r="J582" i="1"/>
  <c r="O582" i="1" s="1"/>
  <c r="L582" i="1"/>
  <c r="M582" i="1"/>
  <c r="N582" i="1"/>
  <c r="I583" i="1"/>
  <c r="J583" i="1"/>
  <c r="O583" i="1" s="1"/>
  <c r="I584" i="1"/>
  <c r="J584" i="1"/>
  <c r="O584" i="1" s="1"/>
  <c r="I585" i="1"/>
  <c r="J585" i="1"/>
  <c r="O585" i="1" s="1"/>
  <c r="K585" i="1"/>
  <c r="L585" i="1"/>
  <c r="M585" i="1"/>
  <c r="N585" i="1"/>
  <c r="I586" i="1"/>
  <c r="J586" i="1"/>
  <c r="O586" i="1" s="1"/>
  <c r="K586" i="1"/>
  <c r="L586" i="1"/>
  <c r="M586" i="1"/>
  <c r="N586" i="1"/>
  <c r="I587" i="1"/>
  <c r="J587" i="1"/>
  <c r="O587" i="1" s="1"/>
  <c r="K587" i="1"/>
  <c r="I588" i="1"/>
  <c r="J588" i="1"/>
  <c r="O588" i="1" s="1"/>
  <c r="K588" i="1"/>
  <c r="L588" i="1"/>
  <c r="M588" i="1"/>
  <c r="N588" i="1"/>
  <c r="I589" i="1"/>
  <c r="M589" i="1" s="1"/>
  <c r="J589" i="1"/>
  <c r="O589" i="1" s="1"/>
  <c r="K589" i="1"/>
  <c r="L589" i="1"/>
  <c r="N589" i="1"/>
  <c r="I590" i="1"/>
  <c r="J590" i="1"/>
  <c r="O590" i="1" s="1"/>
  <c r="L590" i="1"/>
  <c r="I591" i="1"/>
  <c r="J591" i="1"/>
  <c r="O591" i="1" s="1"/>
  <c r="K591" i="1"/>
  <c r="L591" i="1"/>
  <c r="M591" i="1"/>
  <c r="N591" i="1"/>
  <c r="I592" i="1"/>
  <c r="J592" i="1"/>
  <c r="O592" i="1" s="1"/>
  <c r="K592" i="1"/>
  <c r="L592" i="1"/>
  <c r="M592" i="1"/>
  <c r="N592" i="1"/>
  <c r="I593" i="1"/>
  <c r="J593" i="1"/>
  <c r="O593" i="1" s="1"/>
  <c r="K593" i="1"/>
  <c r="I594" i="1"/>
  <c r="J594" i="1"/>
  <c r="O594" i="1" s="1"/>
  <c r="K594" i="1"/>
  <c r="L594" i="1"/>
  <c r="M594" i="1"/>
  <c r="N594" i="1"/>
  <c r="I595" i="1"/>
  <c r="K595" i="1" s="1"/>
  <c r="J595" i="1"/>
  <c r="O595" i="1" s="1"/>
  <c r="L595" i="1"/>
  <c r="M595" i="1"/>
  <c r="N595" i="1"/>
  <c r="I596" i="1"/>
  <c r="J596" i="1"/>
  <c r="O596" i="1" s="1"/>
  <c r="I597" i="1"/>
  <c r="J597" i="1"/>
  <c r="O597" i="1" s="1"/>
  <c r="L597" i="1"/>
  <c r="I598" i="1"/>
  <c r="J598" i="1"/>
  <c r="O598" i="1" s="1"/>
  <c r="K598" i="1"/>
  <c r="L598" i="1"/>
  <c r="I599" i="1"/>
  <c r="J599" i="1"/>
  <c r="O599" i="1" s="1"/>
  <c r="M599" i="1"/>
  <c r="N599" i="1"/>
  <c r="I600" i="1"/>
  <c r="J600" i="1"/>
  <c r="O600" i="1" s="1"/>
  <c r="M600" i="1"/>
  <c r="I601" i="1"/>
  <c r="J601" i="1"/>
  <c r="O601" i="1" s="1"/>
  <c r="N601" i="1"/>
  <c r="I602" i="1"/>
  <c r="K602" i="1" s="1"/>
  <c r="J602" i="1"/>
  <c r="O602" i="1" s="1"/>
  <c r="L602" i="1"/>
  <c r="M602" i="1"/>
  <c r="N602" i="1"/>
  <c r="I603" i="1"/>
  <c r="J603" i="1"/>
  <c r="O603" i="1" s="1"/>
  <c r="I604" i="1"/>
  <c r="N604" i="1" s="1"/>
  <c r="J604" i="1"/>
  <c r="O604" i="1" s="1"/>
  <c r="K604" i="1"/>
  <c r="L604" i="1"/>
  <c r="M604" i="1"/>
  <c r="I605" i="1"/>
  <c r="J605" i="1"/>
  <c r="O605" i="1" s="1"/>
  <c r="K605" i="1"/>
  <c r="L605" i="1"/>
  <c r="M605" i="1"/>
  <c r="N605" i="1"/>
  <c r="I606" i="1"/>
  <c r="J606" i="1"/>
  <c r="O606" i="1" s="1"/>
  <c r="K606" i="1"/>
  <c r="M606" i="1"/>
  <c r="I607" i="1"/>
  <c r="J607" i="1"/>
  <c r="O607" i="1" s="1"/>
  <c r="L607" i="1"/>
  <c r="I608" i="1"/>
  <c r="J608" i="1"/>
  <c r="O608" i="1" s="1"/>
  <c r="K608" i="1"/>
  <c r="L608" i="1"/>
  <c r="M608" i="1"/>
  <c r="N608" i="1"/>
  <c r="I609" i="1"/>
  <c r="J609" i="1"/>
  <c r="O609" i="1" s="1"/>
  <c r="I610" i="1"/>
  <c r="J610" i="1"/>
  <c r="O610" i="1" s="1"/>
  <c r="K610" i="1"/>
  <c r="L610" i="1"/>
  <c r="I611" i="1"/>
  <c r="J611" i="1"/>
  <c r="O611" i="1" s="1"/>
  <c r="M611" i="1"/>
  <c r="N611" i="1"/>
  <c r="I612" i="1"/>
  <c r="J612" i="1"/>
  <c r="O612" i="1" s="1"/>
  <c r="I613" i="1"/>
  <c r="J613" i="1"/>
  <c r="O613" i="1" s="1"/>
  <c r="I614" i="1"/>
  <c r="J614" i="1"/>
  <c r="O614" i="1" s="1"/>
  <c r="K614" i="1"/>
  <c r="L614" i="1"/>
  <c r="M614" i="1"/>
  <c r="N614" i="1"/>
  <c r="I615" i="1"/>
  <c r="J615" i="1"/>
  <c r="O615" i="1" s="1"/>
  <c r="K615" i="1"/>
  <c r="L615" i="1"/>
  <c r="M615" i="1"/>
  <c r="N615" i="1"/>
  <c r="I616" i="1"/>
  <c r="J616" i="1"/>
  <c r="O616" i="1" s="1"/>
  <c r="I617" i="1"/>
  <c r="J617" i="1"/>
  <c r="O617" i="1" s="1"/>
  <c r="K617" i="1"/>
  <c r="L617" i="1"/>
  <c r="M617" i="1"/>
  <c r="N617" i="1"/>
  <c r="I618" i="1"/>
  <c r="K618" i="1" s="1"/>
  <c r="J618" i="1"/>
  <c r="O618" i="1" s="1"/>
  <c r="L618" i="1"/>
  <c r="M618" i="1"/>
  <c r="N618" i="1"/>
  <c r="I619" i="1"/>
  <c r="J619" i="1"/>
  <c r="O619" i="1" s="1"/>
  <c r="I620" i="1"/>
  <c r="J620" i="1"/>
  <c r="O620" i="1" s="1"/>
  <c r="K620" i="1"/>
  <c r="L620" i="1"/>
  <c r="M620" i="1"/>
  <c r="N620" i="1"/>
  <c r="I621" i="1"/>
  <c r="J621" i="1"/>
  <c r="O621" i="1" s="1"/>
  <c r="I622" i="1"/>
  <c r="K622" i="1" s="1"/>
  <c r="J622" i="1"/>
  <c r="O622" i="1" s="1"/>
  <c r="L622" i="1"/>
  <c r="M622" i="1"/>
  <c r="N622" i="1"/>
  <c r="I623" i="1"/>
  <c r="J623" i="1"/>
  <c r="O623" i="1" s="1"/>
  <c r="K623" i="1"/>
  <c r="L623" i="1"/>
  <c r="M623" i="1"/>
  <c r="N623" i="1"/>
  <c r="I624" i="1"/>
  <c r="J624" i="1"/>
  <c r="O624" i="1" s="1"/>
  <c r="L624" i="1"/>
  <c r="I625" i="1"/>
  <c r="J625" i="1"/>
  <c r="O625" i="1" s="1"/>
  <c r="K625" i="1"/>
  <c r="L625" i="1"/>
  <c r="M625" i="1"/>
  <c r="N625" i="1"/>
  <c r="I626" i="1"/>
  <c r="J626" i="1"/>
  <c r="O626" i="1" s="1"/>
  <c r="K626" i="1"/>
  <c r="L626" i="1"/>
  <c r="M626" i="1"/>
  <c r="N626" i="1"/>
  <c r="I627" i="1"/>
  <c r="J627" i="1"/>
  <c r="O627" i="1" s="1"/>
  <c r="K627" i="1"/>
  <c r="I628" i="1"/>
  <c r="J628" i="1"/>
  <c r="O628" i="1" s="1"/>
  <c r="K628" i="1"/>
  <c r="L628" i="1"/>
  <c r="M628" i="1"/>
  <c r="N628" i="1"/>
  <c r="I629" i="1"/>
  <c r="J629" i="1"/>
  <c r="O629" i="1" s="1"/>
  <c r="I630" i="1"/>
  <c r="J630" i="1"/>
  <c r="O630" i="1" s="1"/>
  <c r="K630" i="1"/>
  <c r="L630" i="1"/>
  <c r="I631" i="1"/>
  <c r="L631" i="1" s="1"/>
  <c r="J631" i="1"/>
  <c r="O631" i="1" s="1"/>
  <c r="M631" i="1"/>
  <c r="I632" i="1"/>
  <c r="J632" i="1"/>
  <c r="O632" i="1" s="1"/>
  <c r="K632" i="1"/>
  <c r="N632" i="1"/>
  <c r="I633" i="1"/>
  <c r="J633" i="1"/>
  <c r="O633" i="1" s="1"/>
  <c r="I634" i="1"/>
  <c r="J634" i="1"/>
  <c r="O634" i="1" s="1"/>
  <c r="K634" i="1"/>
  <c r="L634" i="1"/>
  <c r="M634" i="1"/>
  <c r="N634" i="1"/>
  <c r="I635" i="1"/>
  <c r="J635" i="1"/>
  <c r="O635" i="1" s="1"/>
  <c r="K635" i="1"/>
  <c r="M635" i="1"/>
  <c r="I636" i="1"/>
  <c r="J636" i="1"/>
  <c r="O636" i="1" s="1"/>
  <c r="N636" i="1"/>
  <c r="I637" i="1"/>
  <c r="J637" i="1"/>
  <c r="O637" i="1" s="1"/>
  <c r="I638" i="1"/>
  <c r="J638" i="1"/>
  <c r="O638" i="1" s="1"/>
  <c r="I639" i="1"/>
  <c r="J639" i="1"/>
  <c r="O639" i="1" s="1"/>
  <c r="M639" i="1"/>
  <c r="N639" i="1"/>
  <c r="I640" i="1"/>
  <c r="K640" i="1" s="1"/>
  <c r="J640" i="1"/>
  <c r="O640" i="1" s="1"/>
  <c r="I641" i="1"/>
  <c r="J641" i="1"/>
  <c r="O641" i="1" s="1"/>
  <c r="K641" i="1"/>
  <c r="L641" i="1"/>
  <c r="M641" i="1"/>
  <c r="N641" i="1"/>
  <c r="I642" i="1"/>
  <c r="K642" i="1" s="1"/>
  <c r="J642" i="1"/>
  <c r="O642" i="1" s="1"/>
  <c r="L642" i="1"/>
  <c r="M642" i="1"/>
  <c r="N642" i="1"/>
  <c r="I643" i="1"/>
  <c r="N643" i="1" s="1"/>
  <c r="J643" i="1"/>
  <c r="O643" i="1" s="1"/>
  <c r="K643" i="1"/>
  <c r="L643" i="1"/>
  <c r="M643" i="1"/>
  <c r="I644" i="1"/>
  <c r="J644" i="1"/>
  <c r="O644" i="1" s="1"/>
  <c r="K644" i="1"/>
  <c r="L644" i="1"/>
  <c r="M644" i="1"/>
  <c r="N644" i="1"/>
  <c r="I645" i="1"/>
  <c r="J645" i="1"/>
  <c r="O645" i="1" s="1"/>
  <c r="K645" i="1"/>
  <c r="L645" i="1"/>
  <c r="M645" i="1"/>
  <c r="N645" i="1"/>
  <c r="I646" i="1"/>
  <c r="M646" i="1" s="1"/>
  <c r="J646" i="1"/>
  <c r="O646" i="1" s="1"/>
  <c r="I647" i="1"/>
  <c r="N647" i="1" s="1"/>
  <c r="J647" i="1"/>
  <c r="O647" i="1" s="1"/>
  <c r="K647" i="1"/>
  <c r="L647" i="1"/>
  <c r="M647" i="1"/>
  <c r="I648" i="1"/>
  <c r="J648" i="1"/>
  <c r="O648" i="1" s="1"/>
  <c r="K648" i="1"/>
  <c r="L648" i="1"/>
  <c r="M648" i="1"/>
  <c r="N648" i="1"/>
  <c r="I649" i="1"/>
  <c r="J649" i="1"/>
  <c r="O649" i="1" s="1"/>
  <c r="I650" i="1"/>
  <c r="K650" i="1" s="1"/>
  <c r="J650" i="1"/>
  <c r="O650" i="1" s="1"/>
  <c r="L650" i="1"/>
  <c r="I651" i="1"/>
  <c r="J651" i="1"/>
  <c r="O651" i="1" s="1"/>
  <c r="K651" i="1"/>
  <c r="M651" i="1"/>
  <c r="I652" i="1"/>
  <c r="J652" i="1"/>
  <c r="O652" i="1" s="1"/>
  <c r="N652" i="1"/>
  <c r="I653" i="1"/>
  <c r="J653" i="1"/>
  <c r="O653" i="1" s="1"/>
  <c r="K653" i="1"/>
  <c r="I654" i="1"/>
  <c r="N654" i="1" s="1"/>
  <c r="J654" i="1"/>
  <c r="O654" i="1" s="1"/>
  <c r="K654" i="1"/>
  <c r="L654" i="1"/>
  <c r="M654" i="1"/>
  <c r="I655" i="1"/>
  <c r="J655" i="1"/>
  <c r="O655" i="1" s="1"/>
  <c r="K655" i="1"/>
  <c r="L655" i="1"/>
  <c r="M655" i="1"/>
  <c r="N655" i="1"/>
  <c r="I656" i="1"/>
  <c r="J656" i="1"/>
  <c r="O656" i="1" s="1"/>
  <c r="N656" i="1"/>
  <c r="I657" i="1"/>
  <c r="J657" i="1"/>
  <c r="O657" i="1" s="1"/>
  <c r="K657" i="1"/>
  <c r="I658" i="1"/>
  <c r="J658" i="1"/>
  <c r="O658" i="1" s="1"/>
  <c r="K658" i="1"/>
  <c r="L658" i="1"/>
  <c r="M658" i="1"/>
  <c r="N658" i="1"/>
  <c r="I659" i="1"/>
  <c r="J659" i="1"/>
  <c r="O659" i="1" s="1"/>
  <c r="I660" i="1"/>
  <c r="J660" i="1"/>
  <c r="O660" i="1" s="1"/>
  <c r="K660" i="1"/>
  <c r="L660" i="1"/>
  <c r="I661" i="1"/>
  <c r="J661" i="1"/>
  <c r="O661" i="1" s="1"/>
  <c r="K661" i="1"/>
  <c r="N661" i="1"/>
  <c r="I662" i="1"/>
  <c r="K662" i="1" s="1"/>
  <c r="J662" i="1"/>
  <c r="O662" i="1" s="1"/>
  <c r="L662" i="1"/>
  <c r="M662" i="1"/>
  <c r="N662" i="1"/>
  <c r="I663" i="1"/>
  <c r="J663" i="1"/>
  <c r="O663" i="1" s="1"/>
  <c r="I664" i="1"/>
  <c r="K664" i="1" s="1"/>
  <c r="J664" i="1"/>
  <c r="O664" i="1" s="1"/>
  <c r="N664" i="1"/>
  <c r="I665" i="1"/>
  <c r="J665" i="1"/>
  <c r="O665" i="1" s="1"/>
  <c r="K665" i="1"/>
  <c r="L665" i="1"/>
  <c r="M665" i="1"/>
  <c r="N665" i="1"/>
  <c r="I666" i="1"/>
  <c r="J666" i="1"/>
  <c r="O666" i="1" s="1"/>
  <c r="K666" i="1"/>
  <c r="L666" i="1"/>
  <c r="M666" i="1"/>
  <c r="N666" i="1"/>
  <c r="I667" i="1"/>
  <c r="J667" i="1"/>
  <c r="O667" i="1" s="1"/>
  <c r="I668" i="1"/>
  <c r="J668" i="1"/>
  <c r="O668" i="1" s="1"/>
  <c r="K668" i="1"/>
  <c r="L668" i="1"/>
  <c r="M668" i="1"/>
  <c r="N668" i="1"/>
  <c r="I669" i="1"/>
  <c r="J669" i="1"/>
  <c r="O669" i="1" s="1"/>
  <c r="N669" i="1"/>
  <c r="I670" i="1"/>
  <c r="J670" i="1"/>
  <c r="O670" i="1" s="1"/>
  <c r="L670" i="1"/>
  <c r="I671" i="1"/>
  <c r="J671" i="1"/>
  <c r="O671" i="1" s="1"/>
  <c r="K671" i="1"/>
  <c r="L671" i="1"/>
  <c r="M671" i="1"/>
  <c r="N671" i="1"/>
  <c r="I672" i="1"/>
  <c r="M672" i="1" s="1"/>
  <c r="J672" i="1"/>
  <c r="O672" i="1" s="1"/>
  <c r="L672" i="1"/>
  <c r="I673" i="1"/>
  <c r="J673" i="1"/>
  <c r="O673" i="1" s="1"/>
  <c r="K673" i="1"/>
  <c r="I674" i="1"/>
  <c r="J674" i="1"/>
  <c r="O674" i="1" s="1"/>
  <c r="K674" i="1"/>
  <c r="L674" i="1"/>
  <c r="M674" i="1"/>
  <c r="N674" i="1"/>
  <c r="I675" i="1"/>
  <c r="J675" i="1"/>
  <c r="O675" i="1" s="1"/>
  <c r="I676" i="1"/>
  <c r="J676" i="1"/>
  <c r="O676" i="1" s="1"/>
  <c r="N676" i="1"/>
  <c r="I677" i="1"/>
  <c r="J677" i="1"/>
  <c r="O677" i="1" s="1"/>
  <c r="L677" i="1"/>
  <c r="I678" i="1"/>
  <c r="J678" i="1"/>
  <c r="O678" i="1" s="1"/>
  <c r="N678" i="1"/>
  <c r="I679" i="1"/>
  <c r="J679" i="1"/>
  <c r="O679" i="1" s="1"/>
  <c r="M679" i="1"/>
  <c r="N679" i="1"/>
  <c r="I680" i="1"/>
  <c r="J680" i="1"/>
  <c r="O680" i="1" s="1"/>
  <c r="I681" i="1"/>
  <c r="J681" i="1"/>
  <c r="O681" i="1" s="1"/>
  <c r="K681" i="1"/>
  <c r="I682" i="1"/>
  <c r="K682" i="1" s="1"/>
  <c r="J682" i="1"/>
  <c r="O682" i="1" s="1"/>
  <c r="L682" i="1"/>
  <c r="M682" i="1"/>
  <c r="N682" i="1"/>
  <c r="I683" i="1"/>
  <c r="J683" i="1"/>
  <c r="O683" i="1" s="1"/>
  <c r="M683" i="1"/>
  <c r="I684" i="1"/>
  <c r="L684" i="1" s="1"/>
  <c r="J684" i="1"/>
  <c r="O684" i="1" s="1"/>
  <c r="K684" i="1"/>
  <c r="M684" i="1"/>
  <c r="N684" i="1"/>
  <c r="I685" i="1"/>
  <c r="J685" i="1"/>
  <c r="O685" i="1" s="1"/>
  <c r="K685" i="1"/>
  <c r="L685" i="1"/>
  <c r="M685" i="1"/>
  <c r="N685" i="1"/>
  <c r="I686" i="1"/>
  <c r="J686" i="1"/>
  <c r="O686" i="1" s="1"/>
  <c r="K686" i="1"/>
  <c r="M686" i="1"/>
  <c r="I687" i="1"/>
  <c r="N687" i="1" s="1"/>
  <c r="J687" i="1"/>
  <c r="O687" i="1" s="1"/>
  <c r="K687" i="1"/>
  <c r="L687" i="1"/>
  <c r="M687" i="1"/>
  <c r="I688" i="1"/>
  <c r="J688" i="1"/>
  <c r="O688" i="1" s="1"/>
  <c r="K688" i="1"/>
  <c r="L688" i="1"/>
  <c r="M688" i="1"/>
  <c r="N688" i="1"/>
  <c r="I689" i="1"/>
  <c r="M689" i="1" s="1"/>
  <c r="J689" i="1"/>
  <c r="O689" i="1" s="1"/>
  <c r="L689" i="1"/>
  <c r="N689" i="1"/>
  <c r="I690" i="1"/>
  <c r="J690" i="1"/>
  <c r="O690" i="1" s="1"/>
  <c r="K690" i="1"/>
  <c r="L690" i="1"/>
  <c r="I691" i="1"/>
  <c r="J691" i="1"/>
  <c r="O691" i="1" s="1"/>
  <c r="K691" i="1"/>
  <c r="L691" i="1"/>
  <c r="M691" i="1"/>
  <c r="N691" i="1"/>
  <c r="I692" i="1"/>
  <c r="J692" i="1"/>
  <c r="O692" i="1" s="1"/>
  <c r="K692" i="1"/>
  <c r="I693" i="1"/>
  <c r="J693" i="1"/>
  <c r="O693" i="1" s="1"/>
  <c r="I694" i="1"/>
  <c r="M694" i="1" s="1"/>
  <c r="J694" i="1"/>
  <c r="O694" i="1" s="1"/>
  <c r="K694" i="1"/>
  <c r="L694" i="1"/>
  <c r="N694" i="1"/>
  <c r="I695" i="1"/>
  <c r="L695" i="1" s="1"/>
  <c r="J695" i="1"/>
  <c r="O695" i="1" s="1"/>
  <c r="N695" i="1"/>
  <c r="I696" i="1"/>
  <c r="J696" i="1"/>
  <c r="O696" i="1" s="1"/>
  <c r="N696" i="1"/>
  <c r="I697" i="1"/>
  <c r="J697" i="1"/>
  <c r="O697" i="1" s="1"/>
  <c r="K697" i="1"/>
  <c r="L697" i="1"/>
  <c r="M697" i="1"/>
  <c r="N697" i="1"/>
  <c r="I698" i="1"/>
  <c r="J698" i="1"/>
  <c r="O698" i="1" s="1"/>
  <c r="K698" i="1"/>
  <c r="L698" i="1"/>
  <c r="M698" i="1"/>
  <c r="N698" i="1"/>
  <c r="I699" i="1"/>
  <c r="J699" i="1"/>
  <c r="O699" i="1" s="1"/>
  <c r="I700" i="1"/>
  <c r="J700" i="1"/>
  <c r="O700" i="1" s="1"/>
  <c r="K700" i="1"/>
  <c r="L700" i="1"/>
  <c r="M700" i="1"/>
  <c r="N700" i="1"/>
  <c r="I701" i="1"/>
  <c r="J701" i="1"/>
  <c r="O701" i="1" s="1"/>
  <c r="K701" i="1"/>
  <c r="L701" i="1"/>
  <c r="M701" i="1"/>
  <c r="N701" i="1"/>
  <c r="I702" i="1"/>
  <c r="K702" i="1" s="1"/>
  <c r="J702" i="1"/>
  <c r="O702" i="1" s="1"/>
  <c r="L702" i="1"/>
  <c r="M702" i="1"/>
  <c r="N702" i="1"/>
  <c r="I703" i="1"/>
  <c r="J703" i="1"/>
  <c r="O703" i="1" s="1"/>
  <c r="K703" i="1"/>
  <c r="L703" i="1"/>
  <c r="M703" i="1"/>
  <c r="N703" i="1"/>
  <c r="I704" i="1"/>
  <c r="J704" i="1"/>
  <c r="O704" i="1" s="1"/>
  <c r="K704" i="1"/>
  <c r="L704" i="1"/>
  <c r="M704" i="1"/>
  <c r="N704" i="1"/>
  <c r="I705" i="1"/>
  <c r="J705" i="1"/>
  <c r="O705" i="1" s="1"/>
  <c r="K705" i="1"/>
  <c r="L705" i="1"/>
  <c r="M705" i="1"/>
  <c r="N705" i="1"/>
  <c r="I706" i="1"/>
  <c r="J706" i="1"/>
  <c r="O706" i="1" s="1"/>
  <c r="K706" i="1"/>
  <c r="L706" i="1"/>
  <c r="M706" i="1"/>
  <c r="N706" i="1"/>
  <c r="I707" i="1"/>
  <c r="N707" i="1" s="1"/>
  <c r="J707" i="1"/>
  <c r="O707" i="1" s="1"/>
  <c r="K707" i="1"/>
  <c r="L707" i="1"/>
  <c r="M707" i="1"/>
  <c r="I708" i="1"/>
  <c r="J708" i="1"/>
  <c r="O708" i="1" s="1"/>
  <c r="K708" i="1"/>
  <c r="L708" i="1"/>
  <c r="M708" i="1"/>
  <c r="N708" i="1"/>
  <c r="I709" i="1"/>
  <c r="K709" i="1" s="1"/>
  <c r="J709" i="1"/>
  <c r="O709" i="1" s="1"/>
  <c r="L709" i="1"/>
  <c r="M709" i="1"/>
  <c r="N709" i="1"/>
  <c r="I710" i="1"/>
  <c r="J710" i="1"/>
  <c r="O710" i="1" s="1"/>
  <c r="I711" i="1"/>
  <c r="J711" i="1"/>
  <c r="O711" i="1" s="1"/>
  <c r="K711" i="1"/>
  <c r="L711" i="1"/>
  <c r="M711" i="1"/>
  <c r="N711" i="1"/>
  <c r="I712" i="1"/>
  <c r="K712" i="1" s="1"/>
  <c r="J712" i="1"/>
  <c r="O712" i="1" s="1"/>
  <c r="I713" i="1"/>
  <c r="J713" i="1"/>
  <c r="O713" i="1" s="1"/>
  <c r="K713" i="1"/>
  <c r="I714" i="1"/>
  <c r="J714" i="1"/>
  <c r="O714" i="1" s="1"/>
  <c r="I715" i="1"/>
  <c r="J715" i="1"/>
  <c r="O715" i="1" s="1"/>
  <c r="K715" i="1"/>
  <c r="M715" i="1"/>
  <c r="I716" i="1"/>
  <c r="J716" i="1"/>
  <c r="O716" i="1" s="1"/>
  <c r="N716" i="1"/>
  <c r="I717" i="1"/>
  <c r="K717" i="1" s="1"/>
  <c r="J717" i="1"/>
  <c r="O717" i="1" s="1"/>
  <c r="L717" i="1"/>
  <c r="M717" i="1"/>
  <c r="N717" i="1"/>
  <c r="I718" i="1"/>
  <c r="J718" i="1"/>
  <c r="O718" i="1" s="1"/>
  <c r="M718" i="1"/>
  <c r="I719" i="1"/>
  <c r="J719" i="1"/>
  <c r="O719" i="1" s="1"/>
  <c r="M719" i="1"/>
  <c r="N719" i="1"/>
  <c r="I720" i="1"/>
  <c r="N720" i="1" s="1"/>
  <c r="J720" i="1"/>
  <c r="O720" i="1" s="1"/>
  <c r="I721" i="1"/>
  <c r="J721" i="1"/>
  <c r="O721" i="1" s="1"/>
  <c r="K721" i="1"/>
  <c r="N721" i="1"/>
  <c r="I722" i="1"/>
  <c r="K722" i="1" s="1"/>
  <c r="J722" i="1"/>
  <c r="O722" i="1" s="1"/>
  <c r="L722" i="1"/>
  <c r="M722" i="1"/>
  <c r="N722" i="1"/>
  <c r="I723" i="1"/>
  <c r="J723" i="1"/>
  <c r="O723" i="1" s="1"/>
  <c r="I724" i="1"/>
  <c r="J724" i="1"/>
  <c r="O724" i="1" s="1"/>
  <c r="K724" i="1"/>
  <c r="M724" i="1"/>
  <c r="I725" i="1"/>
  <c r="J725" i="1"/>
  <c r="O725" i="1" s="1"/>
  <c r="K725" i="1"/>
  <c r="L725" i="1"/>
  <c r="M725" i="1"/>
  <c r="N725" i="1"/>
  <c r="I726" i="1"/>
  <c r="J726" i="1"/>
  <c r="O726" i="1" s="1"/>
  <c r="I727" i="1"/>
  <c r="J727" i="1"/>
  <c r="O727" i="1" s="1"/>
  <c r="M727" i="1"/>
  <c r="I728" i="1"/>
  <c r="J728" i="1"/>
  <c r="O728" i="1" s="1"/>
  <c r="K728" i="1"/>
  <c r="L728" i="1"/>
  <c r="M728" i="1"/>
  <c r="N728" i="1"/>
  <c r="I729" i="1"/>
  <c r="J729" i="1"/>
  <c r="O729" i="1" s="1"/>
  <c r="K729" i="1"/>
  <c r="I730" i="1"/>
  <c r="J730" i="1"/>
  <c r="O730" i="1" s="1"/>
  <c r="K730" i="1"/>
  <c r="I731" i="1"/>
  <c r="J731" i="1"/>
  <c r="O731" i="1" s="1"/>
  <c r="I732" i="1"/>
  <c r="J732" i="1"/>
  <c r="O732" i="1" s="1"/>
  <c r="K732" i="1"/>
  <c r="L732" i="1"/>
  <c r="M732" i="1"/>
  <c r="N732" i="1"/>
  <c r="I733" i="1"/>
  <c r="J733" i="1"/>
  <c r="O733" i="1" s="1"/>
  <c r="I734" i="1"/>
  <c r="N734" i="1" s="1"/>
  <c r="J734" i="1"/>
  <c r="O734" i="1" s="1"/>
  <c r="K734" i="1"/>
  <c r="L734" i="1"/>
  <c r="M734" i="1"/>
  <c r="I735" i="1"/>
  <c r="J735" i="1"/>
  <c r="O735" i="1" s="1"/>
  <c r="K735" i="1"/>
  <c r="L735" i="1"/>
  <c r="M735" i="1"/>
  <c r="N735" i="1"/>
  <c r="I736" i="1"/>
  <c r="J736" i="1"/>
  <c r="O736" i="1" s="1"/>
  <c r="N736" i="1"/>
  <c r="I737" i="1"/>
  <c r="J737" i="1"/>
  <c r="O737" i="1" s="1"/>
  <c r="K737" i="1"/>
  <c r="L737" i="1"/>
  <c r="M737" i="1"/>
  <c r="N737" i="1"/>
  <c r="I738" i="1"/>
  <c r="J738" i="1"/>
  <c r="O738" i="1" s="1"/>
  <c r="K738" i="1"/>
  <c r="L738" i="1"/>
  <c r="M738" i="1"/>
  <c r="N738" i="1"/>
  <c r="I739" i="1"/>
  <c r="J739" i="1"/>
  <c r="O739" i="1" s="1"/>
  <c r="M739" i="1"/>
  <c r="N739" i="1"/>
  <c r="I740" i="1"/>
  <c r="J740" i="1"/>
  <c r="O740" i="1" s="1"/>
  <c r="N740" i="1"/>
  <c r="I741" i="1"/>
  <c r="J741" i="1"/>
  <c r="O741" i="1" s="1"/>
  <c r="K741" i="1"/>
  <c r="N741" i="1"/>
  <c r="I742" i="1"/>
  <c r="K742" i="1" s="1"/>
  <c r="J742" i="1"/>
  <c r="O742" i="1" s="1"/>
  <c r="L742" i="1"/>
  <c r="M742" i="1"/>
  <c r="N742" i="1"/>
  <c r="I743" i="1"/>
  <c r="J743" i="1"/>
  <c r="O743" i="1" s="1"/>
  <c r="K743" i="1"/>
  <c r="I744" i="1"/>
  <c r="J744" i="1"/>
  <c r="O744" i="1" s="1"/>
  <c r="K744" i="1"/>
  <c r="N744" i="1"/>
  <c r="I745" i="1"/>
  <c r="J745" i="1"/>
  <c r="O745" i="1" s="1"/>
  <c r="K745" i="1"/>
  <c r="L745" i="1"/>
  <c r="M745" i="1"/>
  <c r="N745" i="1"/>
  <c r="I746" i="1"/>
  <c r="J746" i="1"/>
  <c r="O746" i="1" s="1"/>
  <c r="K746" i="1"/>
  <c r="M746" i="1"/>
  <c r="I747" i="1"/>
  <c r="J747" i="1"/>
  <c r="O747" i="1" s="1"/>
  <c r="K747" i="1"/>
  <c r="I748" i="1"/>
  <c r="J748" i="1"/>
  <c r="O748" i="1" s="1"/>
  <c r="K748" i="1"/>
  <c r="L748" i="1"/>
  <c r="M748" i="1"/>
  <c r="N748" i="1"/>
  <c r="I749" i="1"/>
  <c r="J749" i="1"/>
  <c r="O749" i="1" s="1"/>
  <c r="K749" i="1"/>
  <c r="L749" i="1"/>
  <c r="M749" i="1"/>
  <c r="N749" i="1"/>
  <c r="I750" i="1"/>
  <c r="J750" i="1"/>
  <c r="O750" i="1" s="1"/>
  <c r="I751" i="1"/>
  <c r="J751" i="1"/>
  <c r="O751" i="1" s="1"/>
  <c r="K751" i="1"/>
  <c r="L751" i="1"/>
  <c r="M751" i="1"/>
  <c r="N751" i="1"/>
  <c r="I752" i="1"/>
  <c r="J752" i="1"/>
  <c r="O752" i="1" s="1"/>
  <c r="L752" i="1"/>
  <c r="I753" i="1"/>
  <c r="J753" i="1"/>
  <c r="O753" i="1" s="1"/>
  <c r="K753" i="1"/>
  <c r="I754" i="1"/>
  <c r="J754" i="1"/>
  <c r="O754" i="1" s="1"/>
  <c r="K754" i="1"/>
  <c r="L754" i="1"/>
  <c r="M754" i="1"/>
  <c r="N754" i="1"/>
  <c r="I755" i="1"/>
  <c r="J755" i="1"/>
  <c r="O755" i="1" s="1"/>
  <c r="I756" i="1"/>
  <c r="J756" i="1"/>
  <c r="O756" i="1" s="1"/>
  <c r="N756" i="1"/>
  <c r="I757" i="1"/>
  <c r="J757" i="1"/>
  <c r="O757" i="1" s="1"/>
  <c r="I758" i="1"/>
  <c r="J758" i="1"/>
  <c r="O758" i="1" s="1"/>
  <c r="K758" i="1"/>
  <c r="L758" i="1"/>
  <c r="M758" i="1"/>
  <c r="N758" i="1"/>
  <c r="I759" i="1"/>
  <c r="J759" i="1"/>
  <c r="O759" i="1" s="1"/>
  <c r="M759" i="1"/>
  <c r="I760" i="1"/>
  <c r="J760" i="1"/>
  <c r="O760" i="1" s="1"/>
  <c r="I761" i="1"/>
  <c r="L761" i="1" s="1"/>
  <c r="J761" i="1"/>
  <c r="O761" i="1" s="1"/>
  <c r="I762" i="1"/>
  <c r="J762" i="1"/>
  <c r="O762" i="1" s="1"/>
  <c r="I763" i="1"/>
  <c r="K763" i="1" s="1"/>
  <c r="J763" i="1"/>
  <c r="O763" i="1" s="1"/>
  <c r="I764" i="1"/>
  <c r="N764" i="1" s="1"/>
  <c r="J764" i="1"/>
  <c r="O764" i="1" s="1"/>
  <c r="K764" i="1"/>
  <c r="L764" i="1"/>
  <c r="M764" i="1"/>
  <c r="I765" i="1"/>
  <c r="J765" i="1"/>
  <c r="O765" i="1" s="1"/>
  <c r="K765" i="1"/>
  <c r="L765" i="1"/>
  <c r="M765" i="1"/>
  <c r="N765" i="1"/>
  <c r="I766" i="1"/>
  <c r="J766" i="1"/>
  <c r="O766" i="1" s="1"/>
  <c r="L766" i="1"/>
  <c r="I767" i="1"/>
  <c r="M767" i="1" s="1"/>
  <c r="J767" i="1"/>
  <c r="O767" i="1" s="1"/>
  <c r="K767" i="1"/>
  <c r="L767" i="1"/>
  <c r="N767" i="1"/>
  <c r="I768" i="1"/>
  <c r="J768" i="1"/>
  <c r="O768" i="1" s="1"/>
  <c r="K768" i="1"/>
  <c r="L768" i="1"/>
  <c r="M768" i="1"/>
  <c r="N768" i="1"/>
  <c r="I769" i="1"/>
  <c r="J769" i="1"/>
  <c r="O769" i="1" s="1"/>
  <c r="I770" i="1"/>
  <c r="J770" i="1"/>
  <c r="O770" i="1" s="1"/>
  <c r="L770" i="1"/>
  <c r="M770" i="1"/>
  <c r="I771" i="1"/>
  <c r="K771" i="1" s="1"/>
  <c r="J771" i="1"/>
  <c r="O771" i="1" s="1"/>
  <c r="I772" i="1"/>
  <c r="J772" i="1"/>
  <c r="O772" i="1" s="1"/>
  <c r="K772" i="1"/>
  <c r="M772" i="1"/>
  <c r="I773" i="1"/>
  <c r="J773" i="1"/>
  <c r="O773" i="1" s="1"/>
  <c r="I774" i="1"/>
  <c r="J774" i="1"/>
  <c r="O774" i="1" s="1"/>
  <c r="I775" i="1"/>
  <c r="J775" i="1"/>
  <c r="O775" i="1" s="1"/>
  <c r="L775" i="1"/>
  <c r="I776" i="1"/>
  <c r="J776" i="1"/>
  <c r="O776" i="1" s="1"/>
  <c r="K776" i="1"/>
  <c r="N776" i="1"/>
  <c r="I777" i="1"/>
  <c r="J777" i="1"/>
  <c r="O777" i="1" s="1"/>
  <c r="N777" i="1"/>
  <c r="I778" i="1"/>
  <c r="J778" i="1"/>
  <c r="O778" i="1" s="1"/>
  <c r="I779" i="1"/>
  <c r="J779" i="1"/>
  <c r="O779" i="1" s="1"/>
  <c r="M779" i="1"/>
  <c r="N779" i="1"/>
  <c r="I780" i="1"/>
  <c r="N780" i="1" s="1"/>
  <c r="J780" i="1"/>
  <c r="O780" i="1" s="1"/>
  <c r="K780" i="1"/>
  <c r="L780" i="1"/>
  <c r="M780" i="1"/>
  <c r="I781" i="1"/>
  <c r="J781" i="1"/>
  <c r="O781" i="1" s="1"/>
  <c r="L781" i="1"/>
  <c r="N781" i="1"/>
  <c r="I782" i="1"/>
  <c r="J782" i="1"/>
  <c r="O782" i="1" s="1"/>
  <c r="M782" i="1"/>
  <c r="I783" i="1"/>
  <c r="N783" i="1" s="1"/>
  <c r="J783" i="1"/>
  <c r="O783" i="1" s="1"/>
  <c r="K783" i="1"/>
  <c r="L783" i="1"/>
  <c r="M783" i="1"/>
  <c r="I784" i="1"/>
  <c r="J784" i="1"/>
  <c r="O784" i="1" s="1"/>
  <c r="L784" i="1"/>
  <c r="I785" i="1"/>
  <c r="J785" i="1"/>
  <c r="O785" i="1" s="1"/>
  <c r="K785" i="1"/>
  <c r="L785" i="1"/>
  <c r="M785" i="1"/>
  <c r="N785" i="1"/>
  <c r="I786" i="1"/>
  <c r="K786" i="1" s="1"/>
  <c r="J786" i="1"/>
  <c r="O786" i="1" s="1"/>
  <c r="L786" i="1"/>
  <c r="M786" i="1"/>
  <c r="N786" i="1"/>
  <c r="I787" i="1"/>
  <c r="L787" i="1" s="1"/>
  <c r="J787" i="1"/>
  <c r="O787" i="1" s="1"/>
  <c r="I788" i="1"/>
  <c r="J788" i="1"/>
  <c r="O788" i="1" s="1"/>
  <c r="K788" i="1"/>
  <c r="L788" i="1"/>
  <c r="M788" i="1"/>
  <c r="N788" i="1"/>
  <c r="I789" i="1"/>
  <c r="J789" i="1"/>
  <c r="O789" i="1" s="1"/>
  <c r="K789" i="1"/>
  <c r="L789" i="1"/>
  <c r="M789" i="1"/>
  <c r="N789" i="1"/>
  <c r="I790" i="1"/>
  <c r="J790" i="1"/>
  <c r="O790" i="1" s="1"/>
  <c r="I791" i="1"/>
  <c r="J791" i="1"/>
  <c r="O791" i="1" s="1"/>
  <c r="K791" i="1"/>
  <c r="L791" i="1"/>
  <c r="M791" i="1"/>
  <c r="N791" i="1"/>
  <c r="I792" i="1"/>
  <c r="J792" i="1"/>
  <c r="O792" i="1" s="1"/>
  <c r="K792" i="1"/>
  <c r="L792" i="1"/>
  <c r="M792" i="1"/>
  <c r="N792" i="1"/>
  <c r="I793" i="1"/>
  <c r="J793" i="1"/>
  <c r="O793" i="1" s="1"/>
  <c r="K793" i="1"/>
  <c r="I794" i="1"/>
  <c r="J794" i="1"/>
  <c r="O794" i="1" s="1"/>
  <c r="I795" i="1"/>
  <c r="J795" i="1"/>
  <c r="O795" i="1" s="1"/>
  <c r="K795" i="1"/>
  <c r="N795" i="1"/>
  <c r="I796" i="1"/>
  <c r="J796" i="1"/>
  <c r="O796" i="1" s="1"/>
  <c r="N796" i="1"/>
  <c r="I797" i="1"/>
  <c r="J797" i="1"/>
  <c r="O797" i="1" s="1"/>
  <c r="L797" i="1"/>
  <c r="I798" i="1"/>
  <c r="N798" i="1" s="1"/>
  <c r="J798" i="1"/>
  <c r="O798" i="1" s="1"/>
  <c r="K798" i="1"/>
  <c r="L798" i="1"/>
  <c r="M798" i="1"/>
  <c r="I799" i="1"/>
  <c r="J799" i="1"/>
  <c r="O799" i="1" s="1"/>
  <c r="M799" i="1"/>
  <c r="N799" i="1"/>
  <c r="I800" i="1"/>
  <c r="J800" i="1"/>
  <c r="O800" i="1" s="1"/>
  <c r="I801" i="1"/>
  <c r="J801" i="1"/>
  <c r="O801" i="1" s="1"/>
  <c r="K801" i="1"/>
  <c r="L801" i="1"/>
  <c r="I802" i="1"/>
  <c r="J802" i="1"/>
  <c r="O802" i="1" s="1"/>
  <c r="I803" i="1"/>
  <c r="J803" i="1"/>
  <c r="O803" i="1" s="1"/>
  <c r="K803" i="1"/>
  <c r="M803" i="1"/>
  <c r="I804" i="1"/>
  <c r="J804" i="1"/>
  <c r="O804" i="1" s="1"/>
  <c r="I805" i="1"/>
  <c r="J805" i="1"/>
  <c r="O805" i="1" s="1"/>
  <c r="K805" i="1"/>
  <c r="L805" i="1"/>
  <c r="M805" i="1"/>
  <c r="N805" i="1"/>
  <c r="I806" i="1"/>
  <c r="J806" i="1"/>
  <c r="O806" i="1" s="1"/>
  <c r="L806" i="1"/>
  <c r="I807" i="1"/>
  <c r="J807" i="1"/>
  <c r="O807" i="1" s="1"/>
  <c r="K807" i="1"/>
  <c r="L807" i="1"/>
  <c r="M807" i="1"/>
  <c r="N807" i="1"/>
  <c r="I808" i="1"/>
  <c r="J808" i="1"/>
  <c r="O808" i="1" s="1"/>
  <c r="K808" i="1"/>
  <c r="L808" i="1"/>
  <c r="M808" i="1"/>
  <c r="N808" i="1"/>
  <c r="I809" i="1"/>
  <c r="J809" i="1"/>
  <c r="O809" i="1" s="1"/>
  <c r="L809" i="1"/>
  <c r="I810" i="1"/>
  <c r="N810" i="1" s="1"/>
  <c r="J810" i="1"/>
  <c r="O810" i="1" s="1"/>
  <c r="K810" i="1"/>
  <c r="L810" i="1"/>
  <c r="M810" i="1"/>
  <c r="I811" i="1"/>
  <c r="J811" i="1"/>
  <c r="O811" i="1" s="1"/>
  <c r="K811" i="1"/>
  <c r="L811" i="1"/>
  <c r="I812" i="1"/>
  <c r="J812" i="1"/>
  <c r="O812" i="1" s="1"/>
  <c r="I813" i="1"/>
  <c r="J813" i="1"/>
  <c r="O813" i="1" s="1"/>
  <c r="I814" i="1"/>
  <c r="J814" i="1"/>
  <c r="O814" i="1" s="1"/>
  <c r="K814" i="1"/>
  <c r="N814" i="1"/>
  <c r="I815" i="1"/>
  <c r="M815" i="1" s="1"/>
  <c r="J815" i="1"/>
  <c r="O815" i="1" s="1"/>
  <c r="K815" i="1"/>
  <c r="L815" i="1"/>
  <c r="N815" i="1"/>
  <c r="I816" i="1"/>
  <c r="J816" i="1"/>
  <c r="O816" i="1" s="1"/>
  <c r="K816" i="1"/>
  <c r="N816" i="1"/>
  <c r="I817" i="1"/>
  <c r="K817" i="1" s="1"/>
  <c r="J817" i="1"/>
  <c r="O817" i="1" s="1"/>
  <c r="L817" i="1"/>
  <c r="M817" i="1"/>
  <c r="N817" i="1"/>
  <c r="I818" i="1"/>
  <c r="J818" i="1"/>
  <c r="O818" i="1" s="1"/>
  <c r="L818" i="1"/>
  <c r="M818" i="1"/>
  <c r="I819" i="1"/>
  <c r="J819" i="1"/>
  <c r="O819" i="1" s="1"/>
  <c r="M819" i="1"/>
  <c r="N819" i="1"/>
  <c r="I820" i="1"/>
  <c r="J820" i="1"/>
  <c r="O820" i="1" s="1"/>
  <c r="I821" i="1"/>
  <c r="J821" i="1"/>
  <c r="O821" i="1" s="1"/>
  <c r="K821" i="1"/>
  <c r="L821" i="1"/>
  <c r="I822" i="1"/>
  <c r="J822" i="1"/>
  <c r="O822" i="1" s="1"/>
  <c r="M822" i="1"/>
  <c r="N822" i="1"/>
  <c r="I823" i="1"/>
  <c r="J823" i="1"/>
  <c r="O823" i="1" s="1"/>
  <c r="M823" i="1"/>
  <c r="I824" i="1"/>
  <c r="J824" i="1"/>
  <c r="O824" i="1" s="1"/>
  <c r="M824" i="1"/>
  <c r="I825" i="1"/>
  <c r="J825" i="1"/>
  <c r="O825" i="1" s="1"/>
  <c r="K825" i="1"/>
  <c r="L825" i="1"/>
  <c r="M825" i="1"/>
  <c r="N825" i="1"/>
  <c r="I826" i="1"/>
  <c r="J826" i="1"/>
  <c r="O826" i="1" s="1"/>
  <c r="K826" i="1"/>
  <c r="M826" i="1"/>
  <c r="I827" i="1"/>
  <c r="J827" i="1"/>
  <c r="O827" i="1" s="1"/>
  <c r="I828" i="1"/>
  <c r="J828" i="1"/>
  <c r="O828" i="1" s="1"/>
  <c r="K828" i="1"/>
  <c r="L828" i="1"/>
  <c r="M828" i="1"/>
  <c r="N828" i="1"/>
  <c r="I829" i="1"/>
  <c r="J829" i="1"/>
  <c r="O829" i="1" s="1"/>
  <c r="K829" i="1"/>
  <c r="L829" i="1"/>
  <c r="I830" i="1"/>
  <c r="N830" i="1" s="1"/>
  <c r="J830" i="1"/>
  <c r="O830" i="1" s="1"/>
  <c r="K830" i="1"/>
  <c r="L830" i="1"/>
  <c r="M830" i="1"/>
  <c r="I831" i="1"/>
  <c r="J831" i="1"/>
  <c r="O831" i="1" s="1"/>
  <c r="K831" i="1"/>
  <c r="L831" i="1"/>
  <c r="M831" i="1"/>
  <c r="N831" i="1"/>
  <c r="I832" i="1"/>
  <c r="J832" i="1"/>
  <c r="O832" i="1" s="1"/>
  <c r="L832" i="1"/>
  <c r="I833" i="1"/>
  <c r="J833" i="1"/>
  <c r="O833" i="1" s="1"/>
  <c r="K833" i="1"/>
  <c r="L833" i="1"/>
  <c r="I834" i="1"/>
  <c r="J834" i="1"/>
  <c r="O834" i="1" s="1"/>
  <c r="K834" i="1"/>
  <c r="M834" i="1"/>
  <c r="I835" i="1"/>
  <c r="J835" i="1"/>
  <c r="O835" i="1" s="1"/>
  <c r="N835" i="1"/>
  <c r="I836" i="1"/>
  <c r="J836" i="1"/>
  <c r="O836" i="1" s="1"/>
  <c r="K836" i="1"/>
  <c r="N836" i="1"/>
  <c r="I837" i="1"/>
  <c r="J837" i="1"/>
  <c r="O837" i="1" s="1"/>
  <c r="L837" i="1"/>
  <c r="N837" i="1"/>
  <c r="I838" i="1"/>
  <c r="J838" i="1"/>
  <c r="O838" i="1" s="1"/>
  <c r="I839" i="1"/>
  <c r="M839" i="1" s="1"/>
  <c r="J839" i="1"/>
  <c r="O839" i="1" s="1"/>
  <c r="I840" i="1"/>
  <c r="J840" i="1"/>
  <c r="O840" i="1" s="1"/>
  <c r="K840" i="1"/>
  <c r="M840" i="1"/>
  <c r="I841" i="1"/>
  <c r="J841" i="1"/>
  <c r="O841" i="1" s="1"/>
  <c r="I842" i="1"/>
  <c r="J842" i="1"/>
  <c r="O842" i="1" s="1"/>
  <c r="I843" i="1"/>
  <c r="J843" i="1"/>
  <c r="O843" i="1" s="1"/>
  <c r="K843" i="1"/>
  <c r="M843" i="1"/>
  <c r="I844" i="1"/>
  <c r="L844" i="1" s="1"/>
  <c r="J844" i="1"/>
  <c r="O844" i="1" s="1"/>
  <c r="K844" i="1"/>
  <c r="M844" i="1"/>
  <c r="N844" i="1"/>
  <c r="I845" i="1"/>
  <c r="J845" i="1"/>
  <c r="O845" i="1" s="1"/>
  <c r="K845" i="1"/>
  <c r="L845" i="1"/>
  <c r="M845" i="1"/>
  <c r="N845" i="1"/>
  <c r="I846" i="1"/>
  <c r="J846" i="1"/>
  <c r="O846" i="1" s="1"/>
  <c r="L846" i="1"/>
  <c r="I847" i="1"/>
  <c r="M847" i="1" s="1"/>
  <c r="J847" i="1"/>
  <c r="O847" i="1" s="1"/>
  <c r="I848" i="1"/>
  <c r="J848" i="1"/>
  <c r="O848" i="1" s="1"/>
  <c r="K848" i="1"/>
  <c r="L848" i="1"/>
  <c r="M848" i="1"/>
  <c r="N848" i="1"/>
  <c r="I849" i="1"/>
  <c r="J849" i="1"/>
  <c r="O849" i="1" s="1"/>
  <c r="L849" i="1"/>
  <c r="I850" i="1"/>
  <c r="N850" i="1" s="1"/>
  <c r="J850" i="1"/>
  <c r="O850" i="1" s="1"/>
  <c r="K850" i="1"/>
  <c r="L850" i="1"/>
  <c r="M850" i="1"/>
  <c r="I851" i="1"/>
  <c r="J851" i="1"/>
  <c r="O851" i="1" s="1"/>
  <c r="N851" i="1"/>
  <c r="I852" i="1"/>
  <c r="J852" i="1"/>
  <c r="O852" i="1" s="1"/>
  <c r="K852" i="1"/>
  <c r="M852" i="1"/>
  <c r="I853" i="1"/>
  <c r="J853" i="1"/>
  <c r="O853" i="1" s="1"/>
  <c r="I854" i="1"/>
  <c r="K854" i="1" s="1"/>
  <c r="J854" i="1"/>
  <c r="O854" i="1" s="1"/>
  <c r="L854" i="1"/>
  <c r="M854" i="1"/>
  <c r="N854" i="1"/>
  <c r="I855" i="1"/>
  <c r="J855" i="1"/>
  <c r="O855" i="1" s="1"/>
  <c r="K855" i="1"/>
  <c r="M855" i="1"/>
  <c r="I856" i="1"/>
  <c r="J856" i="1"/>
  <c r="O856" i="1" s="1"/>
  <c r="K856" i="1"/>
  <c r="N856" i="1"/>
  <c r="I857" i="1"/>
  <c r="J857" i="1"/>
  <c r="O857" i="1" s="1"/>
  <c r="K857" i="1"/>
  <c r="L857" i="1"/>
  <c r="M857" i="1"/>
  <c r="N857" i="1"/>
  <c r="I858" i="1"/>
  <c r="J858" i="1"/>
  <c r="O858" i="1" s="1"/>
  <c r="K858" i="1"/>
  <c r="M858" i="1"/>
  <c r="I859" i="1"/>
  <c r="J859" i="1"/>
  <c r="O859" i="1" s="1"/>
  <c r="L859" i="1"/>
  <c r="I860" i="1"/>
  <c r="K860" i="1" s="1"/>
  <c r="J860" i="1"/>
  <c r="O860" i="1" s="1"/>
  <c r="L860" i="1"/>
  <c r="M860" i="1"/>
  <c r="N860" i="1"/>
  <c r="I861" i="1"/>
  <c r="J861" i="1"/>
  <c r="O861" i="1" s="1"/>
  <c r="M861" i="1"/>
  <c r="I862" i="1"/>
  <c r="K862" i="1" s="1"/>
  <c r="J862" i="1"/>
  <c r="O862" i="1" s="1"/>
  <c r="L862" i="1"/>
  <c r="M862" i="1"/>
  <c r="N862" i="1"/>
  <c r="I863" i="1"/>
  <c r="J863" i="1"/>
  <c r="O863" i="1" s="1"/>
  <c r="K863" i="1"/>
  <c r="L863" i="1"/>
  <c r="M863" i="1"/>
  <c r="N863" i="1"/>
  <c r="I864" i="1"/>
  <c r="J864" i="1"/>
  <c r="O864" i="1" s="1"/>
  <c r="I865" i="1"/>
  <c r="J865" i="1"/>
  <c r="O865" i="1" s="1"/>
  <c r="K865" i="1"/>
  <c r="L865" i="1"/>
  <c r="M865" i="1"/>
  <c r="N865" i="1"/>
  <c r="I866" i="1"/>
  <c r="J866" i="1"/>
  <c r="O866" i="1" s="1"/>
  <c r="N866" i="1"/>
  <c r="I867" i="1"/>
  <c r="L867" i="1" s="1"/>
  <c r="J867" i="1"/>
  <c r="O867" i="1" s="1"/>
  <c r="K867" i="1"/>
  <c r="M867" i="1"/>
  <c r="N867" i="1"/>
  <c r="I868" i="1"/>
  <c r="L868" i="1" s="1"/>
  <c r="J868" i="1"/>
  <c r="O868" i="1" s="1"/>
  <c r="I869" i="1"/>
  <c r="J869" i="1"/>
  <c r="O869" i="1" s="1"/>
  <c r="L869" i="1"/>
  <c r="I870" i="1"/>
  <c r="J870" i="1"/>
  <c r="O870" i="1" s="1"/>
  <c r="K870" i="1"/>
  <c r="M870" i="1"/>
  <c r="I871" i="1"/>
  <c r="J871" i="1"/>
  <c r="O871" i="1" s="1"/>
  <c r="K871" i="1"/>
  <c r="L871" i="1"/>
  <c r="M871" i="1"/>
  <c r="N871" i="1"/>
  <c r="I872" i="1"/>
  <c r="J872" i="1"/>
  <c r="O872" i="1" s="1"/>
  <c r="I873" i="1"/>
  <c r="J873" i="1"/>
  <c r="O873" i="1" s="1"/>
  <c r="K873" i="1"/>
  <c r="N873" i="1"/>
  <c r="I874" i="1"/>
  <c r="J874" i="1"/>
  <c r="O874" i="1" s="1"/>
  <c r="K874" i="1"/>
  <c r="L874" i="1"/>
  <c r="M874" i="1"/>
  <c r="N874" i="1"/>
  <c r="I875" i="1"/>
  <c r="J875" i="1"/>
  <c r="O875" i="1" s="1"/>
  <c r="K875" i="1"/>
  <c r="N875" i="1"/>
  <c r="I876" i="1"/>
  <c r="J876" i="1"/>
  <c r="O876" i="1" s="1"/>
  <c r="K876" i="1"/>
  <c r="N876" i="1"/>
  <c r="I877" i="1"/>
  <c r="J877" i="1"/>
  <c r="O877" i="1" s="1"/>
  <c r="N877" i="1"/>
  <c r="I878" i="1"/>
  <c r="J878" i="1"/>
  <c r="O878" i="1" s="1"/>
  <c r="I879" i="1"/>
  <c r="J879" i="1"/>
  <c r="O879" i="1" s="1"/>
  <c r="L879" i="1"/>
  <c r="N879" i="1"/>
  <c r="I880" i="1"/>
  <c r="J880" i="1"/>
  <c r="O880" i="1" s="1"/>
  <c r="L880" i="1"/>
  <c r="I881" i="1"/>
  <c r="J881" i="1"/>
  <c r="O881" i="1" s="1"/>
  <c r="I882" i="1"/>
  <c r="J882" i="1"/>
  <c r="O882" i="1" s="1"/>
  <c r="I883" i="1"/>
  <c r="J883" i="1"/>
  <c r="O883" i="1" s="1"/>
  <c r="K883" i="1"/>
  <c r="L883" i="1"/>
  <c r="M883" i="1"/>
  <c r="N883" i="1"/>
  <c r="I884" i="1"/>
  <c r="J884" i="1"/>
  <c r="O884" i="1" s="1"/>
  <c r="K884" i="1"/>
  <c r="L884" i="1"/>
  <c r="M884" i="1"/>
  <c r="N884" i="1"/>
  <c r="I885" i="1"/>
  <c r="J885" i="1"/>
  <c r="O885" i="1" s="1"/>
  <c r="K885" i="1"/>
  <c r="L885" i="1"/>
  <c r="M885" i="1"/>
  <c r="N885" i="1"/>
  <c r="I886" i="1"/>
  <c r="J886" i="1"/>
  <c r="O886" i="1" s="1"/>
  <c r="L886" i="1"/>
  <c r="M886" i="1"/>
  <c r="I887" i="1"/>
  <c r="N887" i="1" s="1"/>
  <c r="J887" i="1"/>
  <c r="O887" i="1" s="1"/>
  <c r="K887" i="1"/>
  <c r="L887" i="1"/>
  <c r="M887" i="1"/>
  <c r="I888" i="1"/>
  <c r="J888" i="1"/>
  <c r="O888" i="1" s="1"/>
  <c r="K888" i="1"/>
  <c r="L888" i="1"/>
  <c r="M888" i="1"/>
  <c r="N888" i="1"/>
  <c r="I889" i="1"/>
  <c r="J889" i="1"/>
  <c r="O889" i="1" s="1"/>
  <c r="L889" i="1"/>
  <c r="I890" i="1"/>
  <c r="N890" i="1" s="1"/>
  <c r="J890" i="1"/>
  <c r="O890" i="1" s="1"/>
  <c r="K890" i="1"/>
  <c r="L890" i="1"/>
  <c r="M890" i="1"/>
  <c r="I891" i="1"/>
  <c r="J891" i="1"/>
  <c r="O891" i="1" s="1"/>
  <c r="K891" i="1"/>
  <c r="L891" i="1"/>
  <c r="M891" i="1"/>
  <c r="N891" i="1"/>
  <c r="I892" i="1"/>
  <c r="J892" i="1"/>
  <c r="O892" i="1" s="1"/>
  <c r="I893" i="1"/>
  <c r="J893" i="1"/>
  <c r="O893" i="1" s="1"/>
  <c r="L893" i="1"/>
  <c r="N893" i="1"/>
  <c r="I894" i="1"/>
  <c r="J894" i="1"/>
  <c r="O894" i="1" s="1"/>
  <c r="K894" i="1"/>
  <c r="L894" i="1"/>
  <c r="M894" i="1"/>
  <c r="N894" i="1"/>
  <c r="I895" i="1"/>
  <c r="J895" i="1"/>
  <c r="O895" i="1" s="1"/>
  <c r="K895" i="1"/>
  <c r="L895" i="1"/>
  <c r="M895" i="1"/>
  <c r="N895" i="1"/>
  <c r="I896" i="1"/>
  <c r="J896" i="1"/>
  <c r="O896" i="1" s="1"/>
  <c r="N896" i="1"/>
  <c r="I897" i="1"/>
  <c r="J897" i="1"/>
  <c r="O897" i="1" s="1"/>
  <c r="K897" i="1"/>
  <c r="L897" i="1"/>
  <c r="M897" i="1"/>
  <c r="N897" i="1"/>
  <c r="I898" i="1"/>
  <c r="J898" i="1"/>
  <c r="O898" i="1" s="1"/>
  <c r="N898" i="1"/>
  <c r="I899" i="1"/>
  <c r="J899" i="1"/>
  <c r="O899" i="1" s="1"/>
  <c r="I900" i="1"/>
  <c r="J900" i="1"/>
  <c r="O900" i="1" s="1"/>
  <c r="K900" i="1"/>
  <c r="L900" i="1"/>
  <c r="M900" i="1"/>
  <c r="N900" i="1"/>
  <c r="I901" i="1"/>
  <c r="K901" i="1" s="1"/>
  <c r="J901" i="1"/>
  <c r="O901" i="1" s="1"/>
  <c r="L901" i="1"/>
  <c r="M901" i="1"/>
  <c r="N901" i="1"/>
  <c r="I902" i="1"/>
  <c r="J902" i="1"/>
  <c r="O902" i="1" s="1"/>
  <c r="K902" i="1"/>
  <c r="L902" i="1"/>
  <c r="I903" i="1"/>
  <c r="J903" i="1"/>
  <c r="O903" i="1" s="1"/>
  <c r="K903" i="1"/>
  <c r="L903" i="1"/>
  <c r="M903" i="1"/>
  <c r="N903" i="1"/>
  <c r="I904" i="1"/>
  <c r="J904" i="1"/>
  <c r="O904" i="1" s="1"/>
  <c r="K904" i="1"/>
  <c r="N904" i="1"/>
  <c r="I905" i="1"/>
  <c r="J905" i="1"/>
  <c r="O905" i="1" s="1"/>
  <c r="K905" i="1"/>
  <c r="L905" i="1"/>
  <c r="M905" i="1"/>
  <c r="N905" i="1"/>
  <c r="I906" i="1"/>
  <c r="J906" i="1"/>
  <c r="O906" i="1" s="1"/>
  <c r="K906" i="1"/>
  <c r="L906" i="1"/>
  <c r="M906" i="1"/>
  <c r="N906" i="1"/>
  <c r="I907" i="1"/>
  <c r="J907" i="1"/>
  <c r="O907" i="1" s="1"/>
  <c r="I908" i="1"/>
  <c r="J908" i="1"/>
  <c r="O908" i="1" s="1"/>
  <c r="K908" i="1"/>
  <c r="L908" i="1"/>
  <c r="I909" i="1"/>
  <c r="J909" i="1"/>
  <c r="O909" i="1" s="1"/>
  <c r="K909" i="1"/>
  <c r="L909" i="1"/>
  <c r="M909" i="1"/>
  <c r="N909" i="1"/>
  <c r="I910" i="1"/>
  <c r="J910" i="1"/>
  <c r="O910" i="1" s="1"/>
  <c r="I911" i="1"/>
  <c r="J911" i="1"/>
  <c r="O911" i="1" s="1"/>
  <c r="I912" i="1"/>
  <c r="J912" i="1"/>
  <c r="O912" i="1" s="1"/>
  <c r="K912" i="1"/>
  <c r="L912" i="1"/>
  <c r="M912" i="1"/>
  <c r="N912" i="1"/>
  <c r="I913" i="1"/>
  <c r="J913" i="1"/>
  <c r="O913" i="1" s="1"/>
  <c r="L913" i="1"/>
  <c r="I914" i="1"/>
  <c r="J914" i="1"/>
  <c r="O914" i="1" s="1"/>
  <c r="I915" i="1"/>
  <c r="J915" i="1"/>
  <c r="O915" i="1" s="1"/>
  <c r="K915" i="1"/>
  <c r="L915" i="1"/>
  <c r="M915" i="1"/>
  <c r="N915" i="1"/>
  <c r="I916" i="1"/>
  <c r="J916" i="1"/>
  <c r="O916" i="1" s="1"/>
  <c r="I917" i="1"/>
  <c r="J917" i="1"/>
  <c r="O917" i="1" s="1"/>
  <c r="L917" i="1"/>
  <c r="M917" i="1"/>
  <c r="I918" i="1"/>
  <c r="J918" i="1"/>
  <c r="O918" i="1" s="1"/>
  <c r="K918" i="1"/>
  <c r="L918" i="1"/>
  <c r="M918" i="1"/>
  <c r="N918" i="1"/>
  <c r="I919" i="1"/>
  <c r="K919" i="1" s="1"/>
  <c r="J919" i="1"/>
  <c r="O919" i="1" s="1"/>
  <c r="L919" i="1"/>
  <c r="M919" i="1"/>
  <c r="N919" i="1"/>
  <c r="I920" i="1"/>
  <c r="J920" i="1"/>
  <c r="O920" i="1" s="1"/>
  <c r="K920" i="1"/>
  <c r="M920" i="1"/>
  <c r="I921" i="1"/>
  <c r="J921" i="1"/>
  <c r="O921" i="1" s="1"/>
  <c r="K921" i="1"/>
  <c r="L921" i="1"/>
  <c r="M921" i="1"/>
  <c r="N921" i="1"/>
  <c r="I922" i="1"/>
  <c r="J922" i="1"/>
  <c r="O922" i="1" s="1"/>
  <c r="M922" i="1"/>
  <c r="I923" i="1"/>
  <c r="J923" i="1"/>
  <c r="O923" i="1" s="1"/>
  <c r="I924" i="1"/>
  <c r="J924" i="1"/>
  <c r="O924" i="1" s="1"/>
  <c r="I925" i="1"/>
  <c r="J925" i="1"/>
  <c r="O925" i="1" s="1"/>
  <c r="K925" i="1"/>
  <c r="L925" i="1"/>
  <c r="M925" i="1"/>
  <c r="N925" i="1"/>
  <c r="I926" i="1"/>
  <c r="J926" i="1"/>
  <c r="O926" i="1" s="1"/>
  <c r="K926" i="1"/>
  <c r="M926" i="1"/>
  <c r="I927" i="1"/>
  <c r="J927" i="1"/>
  <c r="O927" i="1" s="1"/>
  <c r="I928" i="1"/>
  <c r="J928" i="1"/>
  <c r="O928" i="1" s="1"/>
  <c r="K928" i="1"/>
  <c r="L928" i="1"/>
  <c r="M928" i="1"/>
  <c r="N928" i="1"/>
  <c r="I929" i="1"/>
  <c r="J929" i="1"/>
  <c r="O929" i="1" s="1"/>
  <c r="M929" i="1"/>
  <c r="I930" i="1"/>
  <c r="J930" i="1"/>
  <c r="O930" i="1" s="1"/>
  <c r="L930" i="1"/>
  <c r="M930" i="1"/>
  <c r="I931" i="1"/>
  <c r="J931" i="1"/>
  <c r="O931" i="1" s="1"/>
  <c r="K931" i="1"/>
  <c r="L931" i="1"/>
  <c r="M931" i="1"/>
  <c r="N931" i="1"/>
  <c r="I932" i="1"/>
  <c r="J932" i="1"/>
  <c r="O932" i="1" s="1"/>
  <c r="K932" i="1"/>
  <c r="M932" i="1"/>
  <c r="I933" i="1"/>
  <c r="J933" i="1"/>
  <c r="O933" i="1" s="1"/>
  <c r="K933" i="1"/>
  <c r="I934" i="1"/>
  <c r="J934" i="1"/>
  <c r="O934" i="1" s="1"/>
  <c r="I935" i="1"/>
  <c r="J935" i="1"/>
  <c r="O935" i="1" s="1"/>
  <c r="M935" i="1"/>
  <c r="I936" i="1"/>
  <c r="L936" i="1" s="1"/>
  <c r="J936" i="1"/>
  <c r="O936" i="1" s="1"/>
  <c r="K936" i="1"/>
  <c r="M936" i="1"/>
  <c r="N936" i="1"/>
  <c r="I937" i="1"/>
  <c r="M937" i="1" s="1"/>
  <c r="J937" i="1"/>
  <c r="O937" i="1" s="1"/>
  <c r="K937" i="1"/>
  <c r="L937" i="1"/>
  <c r="N937" i="1"/>
  <c r="I938" i="1"/>
  <c r="J938" i="1"/>
  <c r="O938" i="1" s="1"/>
  <c r="K938" i="1"/>
  <c r="M938" i="1"/>
  <c r="I939" i="1"/>
  <c r="J939" i="1"/>
  <c r="O939" i="1" s="1"/>
  <c r="K939" i="1"/>
  <c r="L939" i="1"/>
  <c r="I940" i="1"/>
  <c r="J940" i="1"/>
  <c r="O940" i="1" s="1"/>
  <c r="I941" i="1"/>
  <c r="J941" i="1"/>
  <c r="O941" i="1" s="1"/>
  <c r="L941" i="1"/>
  <c r="N941" i="1"/>
  <c r="I942" i="1"/>
  <c r="N942" i="1" s="1"/>
  <c r="J942" i="1"/>
  <c r="O942" i="1" s="1"/>
  <c r="K942" i="1"/>
  <c r="L942" i="1"/>
  <c r="M942" i="1"/>
  <c r="I943" i="1"/>
  <c r="J943" i="1"/>
  <c r="O943" i="1" s="1"/>
  <c r="K943" i="1"/>
  <c r="L943" i="1"/>
  <c r="M943" i="1"/>
  <c r="N943" i="1"/>
  <c r="I944" i="1"/>
  <c r="J944" i="1"/>
  <c r="O944" i="1" s="1"/>
  <c r="M944" i="1"/>
  <c r="N944" i="1"/>
  <c r="I945" i="1"/>
  <c r="J945" i="1"/>
  <c r="O945" i="1" s="1"/>
  <c r="K945" i="1"/>
  <c r="L945" i="1"/>
  <c r="I946" i="1"/>
  <c r="J946" i="1"/>
  <c r="O946" i="1" s="1"/>
  <c r="I947" i="1"/>
  <c r="J947" i="1"/>
  <c r="O947" i="1" s="1"/>
  <c r="K947" i="1"/>
  <c r="L947" i="1"/>
  <c r="M947" i="1"/>
  <c r="N947" i="1"/>
  <c r="I948" i="1"/>
  <c r="N948" i="1" s="1"/>
  <c r="J948" i="1"/>
  <c r="O948" i="1" s="1"/>
  <c r="K948" i="1"/>
  <c r="L948" i="1"/>
  <c r="M948" i="1"/>
  <c r="I949" i="1"/>
  <c r="J949" i="1"/>
  <c r="O949" i="1" s="1"/>
  <c r="M949" i="1"/>
  <c r="I950" i="1"/>
  <c r="K950" i="1" s="1"/>
  <c r="J950" i="1"/>
  <c r="O950" i="1" s="1"/>
  <c r="L950" i="1"/>
  <c r="M950" i="1"/>
  <c r="N950" i="1"/>
  <c r="I951" i="1"/>
  <c r="J951" i="1"/>
  <c r="O951" i="1" s="1"/>
  <c r="K951" i="1"/>
  <c r="I952" i="1"/>
  <c r="J952" i="1"/>
  <c r="O952" i="1" s="1"/>
  <c r="K952" i="1"/>
  <c r="I953" i="1"/>
  <c r="J953" i="1"/>
  <c r="O953" i="1" s="1"/>
  <c r="K953" i="1"/>
  <c r="L953" i="1"/>
  <c r="M953" i="1"/>
  <c r="N953" i="1"/>
  <c r="I954" i="1"/>
  <c r="K954" i="1" s="1"/>
  <c r="J954" i="1"/>
  <c r="O954" i="1" s="1"/>
  <c r="L954" i="1"/>
  <c r="M954" i="1"/>
  <c r="N954" i="1"/>
  <c r="I955" i="1"/>
  <c r="J955" i="1"/>
  <c r="O955" i="1" s="1"/>
  <c r="K955" i="1"/>
  <c r="L955" i="1"/>
  <c r="I956" i="1"/>
  <c r="J956" i="1"/>
  <c r="O956" i="1" s="1"/>
  <c r="K956" i="1"/>
  <c r="L956" i="1"/>
  <c r="M956" i="1"/>
  <c r="N956" i="1"/>
  <c r="I957" i="1"/>
  <c r="M957" i="1" s="1"/>
  <c r="J957" i="1"/>
  <c r="O957" i="1" s="1"/>
  <c r="K957" i="1"/>
  <c r="L957" i="1"/>
  <c r="N957" i="1"/>
  <c r="I958" i="1"/>
  <c r="J958" i="1"/>
  <c r="O958" i="1" s="1"/>
  <c r="K958" i="1"/>
  <c r="I959" i="1"/>
  <c r="J959" i="1"/>
  <c r="O959" i="1" s="1"/>
  <c r="K959" i="1"/>
  <c r="N959" i="1"/>
  <c r="I960" i="1"/>
  <c r="J960" i="1"/>
  <c r="O960" i="1" s="1"/>
  <c r="L960" i="1"/>
  <c r="I961" i="1"/>
  <c r="J961" i="1"/>
  <c r="O961" i="1" s="1"/>
  <c r="L961" i="1"/>
  <c r="N961" i="1"/>
  <c r="I962" i="1"/>
  <c r="J962" i="1"/>
  <c r="O962" i="1" s="1"/>
  <c r="I963" i="1"/>
  <c r="J963" i="1"/>
  <c r="O963" i="1" s="1"/>
  <c r="K963" i="1"/>
  <c r="L963" i="1"/>
  <c r="M963" i="1"/>
  <c r="N963" i="1"/>
  <c r="I964" i="1"/>
  <c r="J964" i="1"/>
  <c r="O964" i="1" s="1"/>
  <c r="I965" i="1"/>
  <c r="J965" i="1"/>
  <c r="O965" i="1" s="1"/>
  <c r="I966" i="1"/>
  <c r="J966" i="1"/>
  <c r="O966" i="1" s="1"/>
  <c r="M966" i="1"/>
  <c r="N966" i="1"/>
  <c r="I967" i="1"/>
  <c r="J967" i="1"/>
  <c r="O967" i="1" s="1"/>
  <c r="K967" i="1"/>
  <c r="L967" i="1"/>
  <c r="M967" i="1"/>
  <c r="N967" i="1"/>
  <c r="I968" i="1"/>
  <c r="J968" i="1"/>
  <c r="O968" i="1" s="1"/>
  <c r="I969" i="1"/>
  <c r="J969" i="1"/>
  <c r="O969" i="1" s="1"/>
  <c r="K969" i="1"/>
  <c r="N969" i="1"/>
  <c r="I970" i="1"/>
  <c r="L970" i="1" s="1"/>
  <c r="J970" i="1"/>
  <c r="O970" i="1" s="1"/>
  <c r="K970" i="1"/>
  <c r="M970" i="1"/>
  <c r="N970" i="1"/>
  <c r="I971" i="1"/>
  <c r="J971" i="1"/>
  <c r="O971" i="1" s="1"/>
  <c r="I972" i="1"/>
  <c r="J972" i="1"/>
  <c r="O972" i="1" s="1"/>
  <c r="I973" i="1"/>
  <c r="J973" i="1"/>
  <c r="O973" i="1" s="1"/>
  <c r="K973" i="1"/>
  <c r="L973" i="1"/>
  <c r="M973" i="1"/>
  <c r="N973" i="1"/>
  <c r="I974" i="1"/>
  <c r="J974" i="1"/>
  <c r="O974" i="1" s="1"/>
  <c r="I975" i="1"/>
  <c r="J975" i="1"/>
  <c r="O975" i="1" s="1"/>
  <c r="K975" i="1"/>
  <c r="I976" i="1"/>
  <c r="J976" i="1"/>
  <c r="O976" i="1" s="1"/>
  <c r="M976" i="1"/>
  <c r="N976" i="1"/>
  <c r="I977" i="1"/>
  <c r="J977" i="1"/>
  <c r="O977" i="1" s="1"/>
  <c r="L977" i="1"/>
  <c r="I978" i="1"/>
  <c r="J978" i="1"/>
  <c r="O978" i="1" s="1"/>
  <c r="K978" i="1"/>
  <c r="M978" i="1"/>
  <c r="I979" i="1"/>
  <c r="K979" i="1" s="1"/>
  <c r="J979" i="1"/>
  <c r="O979" i="1" s="1"/>
  <c r="I980" i="1"/>
  <c r="J980" i="1"/>
  <c r="O980" i="1" s="1"/>
  <c r="K980" i="1"/>
  <c r="M980" i="1"/>
  <c r="I981" i="1"/>
  <c r="J981" i="1"/>
  <c r="O981" i="1" s="1"/>
  <c r="I982" i="1"/>
  <c r="J982" i="1"/>
  <c r="O982" i="1" s="1"/>
  <c r="K982" i="1"/>
  <c r="L982" i="1"/>
  <c r="M982" i="1"/>
  <c r="N982" i="1"/>
  <c r="I983" i="1"/>
  <c r="J983" i="1"/>
  <c r="O983" i="1" s="1"/>
  <c r="I984" i="1"/>
  <c r="L984" i="1" s="1"/>
  <c r="J984" i="1"/>
  <c r="O984" i="1" s="1"/>
  <c r="K984" i="1"/>
  <c r="M984" i="1"/>
  <c r="N984" i="1"/>
  <c r="I985" i="1"/>
  <c r="M985" i="1" s="1"/>
  <c r="J985" i="1"/>
  <c r="O985" i="1" s="1"/>
  <c r="K985" i="1"/>
  <c r="L985" i="1"/>
  <c r="N985" i="1"/>
  <c r="I986" i="1"/>
  <c r="J986" i="1"/>
  <c r="O986" i="1" s="1"/>
  <c r="I987" i="1"/>
  <c r="J987" i="1"/>
  <c r="O987" i="1" s="1"/>
  <c r="K987" i="1"/>
  <c r="L987" i="1"/>
  <c r="M987" i="1"/>
  <c r="N987" i="1"/>
  <c r="I988" i="1"/>
  <c r="N988" i="1" s="1"/>
  <c r="J988" i="1"/>
  <c r="O988" i="1" s="1"/>
  <c r="K988" i="1"/>
  <c r="L988" i="1"/>
  <c r="M988" i="1"/>
  <c r="I989" i="1"/>
  <c r="J989" i="1"/>
  <c r="O989" i="1" s="1"/>
  <c r="K989" i="1"/>
  <c r="M989" i="1"/>
  <c r="I990" i="1"/>
  <c r="J990" i="1"/>
  <c r="O990" i="1" s="1"/>
  <c r="K990" i="1"/>
  <c r="L990" i="1"/>
  <c r="M990" i="1"/>
  <c r="N990" i="1"/>
  <c r="I991" i="1"/>
  <c r="J991" i="1"/>
  <c r="O991" i="1" s="1"/>
  <c r="M991" i="1"/>
  <c r="I992" i="1"/>
  <c r="J992" i="1"/>
  <c r="O992" i="1" s="1"/>
  <c r="K992" i="1"/>
  <c r="M992" i="1"/>
  <c r="I993" i="1"/>
  <c r="J993" i="1"/>
  <c r="O993" i="1" s="1"/>
  <c r="K993" i="1"/>
  <c r="L993" i="1"/>
  <c r="M993" i="1"/>
  <c r="N993" i="1"/>
  <c r="I994" i="1"/>
  <c r="J994" i="1"/>
  <c r="O994" i="1" s="1"/>
  <c r="K994" i="1"/>
  <c r="L994" i="1"/>
  <c r="M994" i="1"/>
  <c r="N994" i="1"/>
  <c r="I995" i="1"/>
  <c r="J995" i="1"/>
  <c r="O995" i="1" s="1"/>
  <c r="N995" i="1"/>
  <c r="I996" i="1"/>
  <c r="J996" i="1"/>
  <c r="O996" i="1" s="1"/>
  <c r="K996" i="1"/>
  <c r="L996" i="1"/>
  <c r="M996" i="1"/>
  <c r="N996" i="1"/>
  <c r="I997" i="1"/>
  <c r="J997" i="1"/>
  <c r="O997" i="1" s="1"/>
  <c r="K997" i="1"/>
  <c r="L997" i="1"/>
  <c r="M997" i="1"/>
  <c r="N997" i="1"/>
  <c r="I998" i="1"/>
  <c r="J998" i="1"/>
  <c r="O998" i="1" s="1"/>
  <c r="K998" i="1"/>
  <c r="M998" i="1"/>
  <c r="I999" i="1"/>
  <c r="K999" i="1" s="1"/>
  <c r="J999" i="1"/>
  <c r="O999" i="1" s="1"/>
  <c r="L999" i="1"/>
  <c r="M999" i="1"/>
  <c r="N999" i="1"/>
  <c r="I1000" i="1"/>
  <c r="N1000" i="1" s="1"/>
  <c r="J1000" i="1"/>
  <c r="O1000" i="1" s="1"/>
  <c r="I1001" i="1"/>
  <c r="J1001" i="1"/>
  <c r="O1001" i="1" s="1"/>
  <c r="L1001" i="1"/>
  <c r="N1001" i="1"/>
  <c r="I1002" i="1"/>
  <c r="J1002" i="1"/>
  <c r="O1002" i="1" s="1"/>
  <c r="K1002" i="1"/>
  <c r="L1002" i="1"/>
  <c r="M1002" i="1"/>
  <c r="N1002" i="1"/>
  <c r="I1003" i="1"/>
  <c r="J1003" i="1"/>
  <c r="O1003" i="1" s="1"/>
  <c r="K1003" i="1"/>
  <c r="N1003" i="1"/>
  <c r="I1004" i="1"/>
  <c r="J1004" i="1"/>
  <c r="O1004" i="1" s="1"/>
  <c r="K1004" i="1"/>
  <c r="N1004" i="1"/>
  <c r="I1005" i="1"/>
  <c r="J1005" i="1"/>
  <c r="O1005" i="1" s="1"/>
  <c r="K1005" i="1"/>
  <c r="L1005" i="1"/>
  <c r="M1005" i="1"/>
  <c r="N1005" i="1"/>
  <c r="I1006" i="1"/>
  <c r="J1006" i="1"/>
  <c r="O1006" i="1" s="1"/>
  <c r="K1006" i="1"/>
  <c r="N1006" i="1"/>
  <c r="I1007" i="1"/>
  <c r="J1007" i="1"/>
  <c r="O1007" i="1" s="1"/>
  <c r="K1007" i="1"/>
  <c r="L1007" i="1"/>
  <c r="M1007" i="1"/>
  <c r="N1007" i="1"/>
  <c r="I1008" i="1"/>
  <c r="K1008" i="1" s="1"/>
  <c r="J1008" i="1"/>
  <c r="O1008" i="1" s="1"/>
  <c r="L1008" i="1"/>
  <c r="M1008" i="1"/>
  <c r="N1008" i="1"/>
  <c r="I1009" i="1"/>
  <c r="J1009" i="1"/>
  <c r="O1009" i="1" s="1"/>
  <c r="L1009" i="1"/>
  <c r="I1010" i="1"/>
  <c r="J1010" i="1"/>
  <c r="O1010" i="1" s="1"/>
  <c r="K1010" i="1"/>
  <c r="L1010" i="1"/>
  <c r="M1010" i="1"/>
  <c r="N1010" i="1"/>
  <c r="I1011" i="1"/>
  <c r="J1011" i="1"/>
  <c r="O1011" i="1" s="1"/>
  <c r="I1012" i="1"/>
  <c r="J1012" i="1"/>
  <c r="O1012" i="1" s="1"/>
  <c r="K1012" i="1"/>
  <c r="L1012" i="1"/>
  <c r="I1013" i="1"/>
  <c r="J1013" i="1"/>
  <c r="O1013" i="1" s="1"/>
  <c r="K1013" i="1"/>
  <c r="L1013" i="1"/>
  <c r="M1013" i="1"/>
  <c r="N1013" i="1"/>
  <c r="I1014" i="1"/>
  <c r="J1014" i="1"/>
  <c r="O1014" i="1" s="1"/>
  <c r="M1014" i="1"/>
  <c r="N1014" i="1"/>
  <c r="I1015" i="1"/>
  <c r="J1015" i="1"/>
  <c r="O1015" i="1" s="1"/>
  <c r="L1015" i="1"/>
  <c r="N1015" i="1"/>
  <c r="I1016" i="1"/>
  <c r="J1016" i="1"/>
  <c r="O1016" i="1" s="1"/>
  <c r="I1017" i="1"/>
  <c r="J1017" i="1"/>
  <c r="O1017" i="1" s="1"/>
  <c r="K1017" i="1"/>
  <c r="L1017" i="1"/>
  <c r="M1017" i="1"/>
  <c r="N1017" i="1"/>
  <c r="I1018" i="1"/>
  <c r="J1018" i="1"/>
  <c r="O1018" i="1" s="1"/>
  <c r="M1018" i="1"/>
  <c r="I1019" i="1"/>
  <c r="J1019" i="1"/>
  <c r="O1019" i="1" s="1"/>
  <c r="K1019" i="1"/>
  <c r="N1019" i="1"/>
  <c r="I1020" i="1"/>
  <c r="J1020" i="1"/>
  <c r="O1020" i="1" s="1"/>
  <c r="I1021" i="1"/>
  <c r="J1021" i="1"/>
  <c r="O1021" i="1" s="1"/>
  <c r="L1021" i="1"/>
  <c r="N1021" i="1"/>
  <c r="I1022" i="1"/>
  <c r="L1022" i="1" s="1"/>
  <c r="J1022" i="1"/>
  <c r="O1022" i="1" s="1"/>
  <c r="I1023" i="1"/>
  <c r="J1023" i="1"/>
  <c r="O1023" i="1" s="1"/>
  <c r="L1023" i="1"/>
  <c r="I1024" i="1"/>
  <c r="J1024" i="1"/>
  <c r="O1024" i="1" s="1"/>
  <c r="M1024" i="1"/>
  <c r="I1025" i="1"/>
  <c r="J1025" i="1"/>
  <c r="O1025" i="1" s="1"/>
  <c r="K1025" i="1"/>
  <c r="L1025" i="1"/>
  <c r="M1025" i="1"/>
  <c r="N1025" i="1"/>
  <c r="I1026" i="1"/>
  <c r="J1026" i="1"/>
  <c r="O1026" i="1" s="1"/>
  <c r="I1027" i="1"/>
  <c r="J1027" i="1"/>
  <c r="O1027" i="1" s="1"/>
  <c r="K1027" i="1"/>
  <c r="L1027" i="1"/>
  <c r="M1027" i="1"/>
  <c r="N1027" i="1"/>
  <c r="I1028" i="1"/>
  <c r="K1028" i="1" s="1"/>
  <c r="J1028" i="1"/>
  <c r="O1028" i="1" s="1"/>
  <c r="I1029" i="1"/>
  <c r="J1029" i="1"/>
  <c r="O1029" i="1" s="1"/>
  <c r="K1029" i="1"/>
  <c r="I1030" i="1"/>
  <c r="J1030" i="1"/>
  <c r="O1030" i="1" s="1"/>
  <c r="K1030" i="1"/>
  <c r="L1030" i="1"/>
  <c r="M1030" i="1"/>
  <c r="N1030" i="1"/>
  <c r="I1031" i="1"/>
  <c r="J1031" i="1"/>
  <c r="O1031" i="1" s="1"/>
  <c r="K1031" i="1"/>
  <c r="L1031" i="1"/>
  <c r="M1031" i="1"/>
  <c r="N1031" i="1"/>
  <c r="I1032" i="1"/>
  <c r="J1032" i="1"/>
  <c r="O1032" i="1" s="1"/>
  <c r="K1032" i="1"/>
  <c r="I1033" i="1"/>
  <c r="J1033" i="1"/>
  <c r="O1033" i="1" s="1"/>
  <c r="K1033" i="1"/>
  <c r="L1033" i="1"/>
  <c r="M1033" i="1"/>
  <c r="N1033" i="1"/>
  <c r="I1034" i="1"/>
  <c r="M1034" i="1" s="1"/>
  <c r="J1034" i="1"/>
  <c r="O1034" i="1" s="1"/>
  <c r="I1035" i="1"/>
  <c r="J1035" i="1"/>
  <c r="O1035" i="1" s="1"/>
  <c r="K1035" i="1"/>
  <c r="I1036" i="1"/>
  <c r="J1036" i="1"/>
  <c r="O1036" i="1" s="1"/>
  <c r="K1036" i="1"/>
  <c r="L1036" i="1"/>
  <c r="I1037" i="1"/>
  <c r="J1037" i="1"/>
  <c r="O1037" i="1" s="1"/>
  <c r="K1037" i="1"/>
  <c r="L1037" i="1"/>
  <c r="M1037" i="1"/>
  <c r="N1037" i="1"/>
  <c r="I1038" i="1"/>
  <c r="J1038" i="1"/>
  <c r="O1038" i="1" s="1"/>
  <c r="I1039" i="1"/>
  <c r="J1039" i="1"/>
  <c r="O1039" i="1" s="1"/>
  <c r="K1039" i="1"/>
  <c r="L1039" i="1"/>
  <c r="M1039" i="1"/>
  <c r="N1039" i="1"/>
  <c r="I1040" i="1"/>
  <c r="J1040" i="1"/>
  <c r="O1040" i="1" s="1"/>
  <c r="M1040" i="1"/>
  <c r="N1040" i="1"/>
  <c r="I1041" i="1"/>
  <c r="J1041" i="1"/>
  <c r="O1041" i="1" s="1"/>
  <c r="L1041" i="1"/>
  <c r="I1042" i="1"/>
  <c r="J1042" i="1"/>
  <c r="O1042" i="1" s="1"/>
  <c r="K1042" i="1"/>
  <c r="L1042" i="1"/>
  <c r="M1042" i="1"/>
  <c r="N1042" i="1"/>
  <c r="I1043" i="1"/>
  <c r="J1043" i="1"/>
  <c r="O1043" i="1" s="1"/>
  <c r="K1043" i="1"/>
  <c r="I1044" i="1"/>
  <c r="J1044" i="1"/>
  <c r="O1044" i="1" s="1"/>
  <c r="K1044" i="1"/>
  <c r="M1044" i="1"/>
  <c r="I1045" i="1"/>
  <c r="J1045" i="1"/>
  <c r="O1045" i="1" s="1"/>
  <c r="K1045" i="1"/>
  <c r="L1045" i="1"/>
  <c r="M1045" i="1"/>
  <c r="N1045" i="1"/>
  <c r="I1046" i="1"/>
  <c r="J1046" i="1"/>
  <c r="O1046" i="1" s="1"/>
  <c r="I1047" i="1"/>
  <c r="J1047" i="1"/>
  <c r="O1047" i="1" s="1"/>
  <c r="K1047" i="1"/>
  <c r="L1047" i="1"/>
  <c r="M1047" i="1"/>
  <c r="N1047" i="1"/>
  <c r="I1048" i="1"/>
  <c r="J1048" i="1"/>
  <c r="O1048" i="1" s="1"/>
  <c r="K1048" i="1"/>
  <c r="L1048" i="1"/>
  <c r="M1048" i="1"/>
  <c r="N1048" i="1"/>
  <c r="I1049" i="1"/>
  <c r="J1049" i="1"/>
  <c r="O1049" i="1" s="1"/>
  <c r="K1049" i="1"/>
  <c r="L1049" i="1"/>
  <c r="I1050" i="1"/>
  <c r="J1050" i="1"/>
  <c r="O1050" i="1" s="1"/>
  <c r="I1051" i="1"/>
  <c r="J1051" i="1"/>
  <c r="O1051" i="1" s="1"/>
  <c r="K1051" i="1"/>
  <c r="L1051" i="1"/>
  <c r="M1051" i="1"/>
  <c r="N1051" i="1"/>
  <c r="I1052" i="1"/>
  <c r="J1052" i="1"/>
  <c r="O1052" i="1" s="1"/>
  <c r="L1052" i="1"/>
  <c r="M1052" i="1"/>
  <c r="I1053" i="1"/>
  <c r="J1053" i="1"/>
  <c r="O1053" i="1" s="1"/>
  <c r="K1053" i="1"/>
  <c r="L1053" i="1"/>
  <c r="M1053" i="1"/>
  <c r="N1053" i="1"/>
  <c r="I1054" i="1"/>
  <c r="J1054" i="1"/>
  <c r="O1054" i="1" s="1"/>
  <c r="K1054" i="1"/>
  <c r="L1054" i="1"/>
  <c r="M1054" i="1"/>
  <c r="N1054" i="1"/>
  <c r="I1055" i="1"/>
  <c r="J1055" i="1"/>
  <c r="O1055" i="1" s="1"/>
  <c r="I1056" i="1"/>
  <c r="J1056" i="1"/>
  <c r="O1056" i="1" s="1"/>
  <c r="L1056" i="1"/>
  <c r="M1056" i="1"/>
  <c r="I1057" i="1"/>
  <c r="J1057" i="1"/>
  <c r="O1057" i="1" s="1"/>
  <c r="K1057" i="1"/>
  <c r="L1057" i="1"/>
  <c r="M1057" i="1"/>
  <c r="N1057" i="1"/>
  <c r="I1058" i="1"/>
  <c r="J1058" i="1"/>
  <c r="O1058" i="1" s="1"/>
  <c r="K1058" i="1"/>
  <c r="M1058" i="1"/>
  <c r="I1059" i="1"/>
  <c r="J1059" i="1"/>
  <c r="O1059" i="1" s="1"/>
  <c r="I1060" i="1"/>
  <c r="K1060" i="1" s="1"/>
  <c r="J1060" i="1"/>
  <c r="O1060" i="1" s="1"/>
  <c r="L1060" i="1"/>
  <c r="M1060" i="1"/>
  <c r="N1060" i="1"/>
  <c r="I1061" i="1"/>
  <c r="J1061" i="1"/>
  <c r="O1061" i="1" s="1"/>
  <c r="I1062" i="1"/>
  <c r="J1062" i="1"/>
  <c r="O1062" i="1" s="1"/>
  <c r="I1063" i="1"/>
  <c r="J1063" i="1"/>
  <c r="O1063" i="1" s="1"/>
  <c r="K1063" i="1"/>
  <c r="L1063" i="1"/>
  <c r="M1063" i="1"/>
  <c r="N1063" i="1"/>
  <c r="I1064" i="1"/>
  <c r="L1064" i="1" s="1"/>
  <c r="J1064" i="1"/>
  <c r="O1064" i="1" s="1"/>
  <c r="K1064" i="1"/>
  <c r="M1064" i="1"/>
  <c r="N1064" i="1"/>
  <c r="I1065" i="1"/>
  <c r="J1065" i="1"/>
  <c r="O1065" i="1" s="1"/>
  <c r="M1065" i="1"/>
  <c r="I1066" i="1"/>
  <c r="J1066" i="1"/>
  <c r="O1066" i="1" s="1"/>
  <c r="K1066" i="1"/>
  <c r="L1066" i="1"/>
  <c r="M1066" i="1"/>
  <c r="N1066" i="1"/>
  <c r="I1067" i="1"/>
  <c r="J1067" i="1"/>
  <c r="O1067" i="1" s="1"/>
  <c r="K1067" i="1"/>
  <c r="L1067" i="1"/>
  <c r="M1067" i="1"/>
  <c r="N1067" i="1"/>
  <c r="I1068" i="1"/>
  <c r="J1068" i="1"/>
  <c r="O1068" i="1" s="1"/>
  <c r="K1068" i="1"/>
  <c r="I1069" i="1"/>
  <c r="K1069" i="1" s="1"/>
  <c r="J1069" i="1"/>
  <c r="O1069" i="1" s="1"/>
  <c r="L1069" i="1"/>
  <c r="M1069" i="1"/>
  <c r="N1069" i="1"/>
  <c r="I1070" i="1"/>
  <c r="J1070" i="1"/>
  <c r="O1070" i="1" s="1"/>
  <c r="I1071" i="1"/>
  <c r="K1071" i="1" s="1"/>
  <c r="J1071" i="1"/>
  <c r="O1071" i="1" s="1"/>
  <c r="L1071" i="1"/>
  <c r="M1071" i="1"/>
  <c r="N1071" i="1"/>
  <c r="I1072" i="1"/>
  <c r="J1072" i="1"/>
  <c r="O1072" i="1" s="1"/>
  <c r="I1073" i="1"/>
  <c r="J1073" i="1"/>
  <c r="O1073" i="1" s="1"/>
  <c r="K1073" i="1"/>
  <c r="L1073" i="1"/>
  <c r="M1073" i="1"/>
  <c r="N1073" i="1"/>
  <c r="I1074" i="1"/>
  <c r="N1074" i="1" s="1"/>
  <c r="J1074" i="1"/>
  <c r="O1074" i="1" s="1"/>
  <c r="K1074" i="1"/>
  <c r="L1074" i="1"/>
  <c r="M1074" i="1"/>
  <c r="I1075" i="1"/>
  <c r="J1075" i="1"/>
  <c r="O1075" i="1" s="1"/>
  <c r="L1075" i="1"/>
  <c r="I1076" i="1"/>
  <c r="J1076" i="1"/>
  <c r="O1076" i="1" s="1"/>
  <c r="L1076" i="1"/>
  <c r="I1077" i="1"/>
  <c r="J1077" i="1"/>
  <c r="O1077" i="1" s="1"/>
  <c r="K1077" i="1"/>
  <c r="L1077" i="1"/>
  <c r="M1077" i="1"/>
  <c r="N1077" i="1"/>
  <c r="I1078" i="1"/>
  <c r="N1078" i="1" s="1"/>
  <c r="J1078" i="1"/>
  <c r="O1078" i="1" s="1"/>
  <c r="I1079" i="1"/>
  <c r="J1079" i="1"/>
  <c r="O1079" i="1" s="1"/>
  <c r="K1079" i="1"/>
  <c r="L1079" i="1"/>
  <c r="M1079" i="1"/>
  <c r="N1079" i="1"/>
  <c r="I1080" i="1"/>
  <c r="J1080" i="1"/>
  <c r="O1080" i="1" s="1"/>
  <c r="L1080" i="1"/>
  <c r="N1080" i="1"/>
  <c r="I1081" i="1"/>
  <c r="J1081" i="1"/>
  <c r="O1081" i="1" s="1"/>
  <c r="M1081" i="1"/>
  <c r="N1081" i="1"/>
  <c r="I1082" i="1"/>
  <c r="J1082" i="1"/>
  <c r="O1082" i="1" s="1"/>
  <c r="M1082" i="1"/>
  <c r="N1082" i="1"/>
  <c r="I1083" i="1"/>
  <c r="J1083" i="1"/>
  <c r="O1083" i="1" s="1"/>
  <c r="N1083" i="1"/>
  <c r="I1084" i="1"/>
  <c r="K1084" i="1" s="1"/>
  <c r="J1084" i="1"/>
  <c r="O1084" i="1" s="1"/>
  <c r="L1084" i="1"/>
  <c r="M1084" i="1"/>
  <c r="N1084" i="1"/>
  <c r="I1085" i="1"/>
  <c r="J1085" i="1"/>
  <c r="O1085" i="1" s="1"/>
  <c r="I1086" i="1"/>
  <c r="J1086" i="1"/>
  <c r="O1086" i="1" s="1"/>
  <c r="I1087" i="1"/>
  <c r="J1087" i="1"/>
  <c r="O1087" i="1" s="1"/>
  <c r="K1087" i="1"/>
  <c r="L1087" i="1"/>
  <c r="M1087" i="1"/>
  <c r="N1087" i="1"/>
  <c r="I1088" i="1"/>
  <c r="J1088" i="1"/>
  <c r="O1088" i="1" s="1"/>
  <c r="N1088" i="1"/>
  <c r="I1089" i="1"/>
  <c r="J1089" i="1"/>
  <c r="O1089" i="1" s="1"/>
  <c r="N1089" i="1"/>
  <c r="I1090" i="1"/>
  <c r="J1090" i="1"/>
  <c r="O1090" i="1" s="1"/>
  <c r="K1090" i="1"/>
  <c r="L1090" i="1"/>
  <c r="M1090" i="1"/>
  <c r="N1090" i="1"/>
  <c r="I1091" i="1"/>
  <c r="J1091" i="1"/>
  <c r="O1091" i="1" s="1"/>
  <c r="K1091" i="1"/>
  <c r="L1091" i="1"/>
  <c r="I1092" i="1"/>
  <c r="J1092" i="1"/>
  <c r="O1092" i="1" s="1"/>
  <c r="L1092" i="1"/>
  <c r="I1093" i="1"/>
  <c r="J1093" i="1"/>
  <c r="O1093" i="1" s="1"/>
  <c r="K1093" i="1"/>
  <c r="L1093" i="1"/>
  <c r="M1093" i="1"/>
  <c r="N1093" i="1"/>
  <c r="I1094" i="1"/>
  <c r="J1094" i="1"/>
  <c r="O1094" i="1" s="1"/>
  <c r="I1095" i="1"/>
  <c r="J1095" i="1"/>
  <c r="O1095" i="1" s="1"/>
  <c r="K1095" i="1"/>
  <c r="L1095" i="1"/>
  <c r="I1096" i="1"/>
  <c r="J1096" i="1"/>
  <c r="O1096" i="1" s="1"/>
  <c r="K1096" i="1"/>
  <c r="L1096" i="1"/>
  <c r="M1096" i="1"/>
  <c r="N1096" i="1"/>
  <c r="I1097" i="1"/>
  <c r="J1097" i="1"/>
  <c r="O1097" i="1" s="1"/>
  <c r="L1097" i="1"/>
  <c r="M1097" i="1"/>
  <c r="I1098" i="1"/>
  <c r="J1098" i="1"/>
  <c r="O1098" i="1" s="1"/>
  <c r="K1098" i="1"/>
  <c r="M1098" i="1"/>
  <c r="I1099" i="1"/>
  <c r="J1099" i="1"/>
  <c r="O1099" i="1" s="1"/>
  <c r="K1099" i="1"/>
  <c r="L1099" i="1"/>
  <c r="M1099" i="1"/>
  <c r="N1099" i="1"/>
  <c r="I1100" i="1"/>
  <c r="M1100" i="1" s="1"/>
  <c r="J1100" i="1"/>
  <c r="O1100" i="1" s="1"/>
  <c r="K1100" i="1"/>
  <c r="L1100" i="1"/>
  <c r="N1100" i="1"/>
  <c r="I1101" i="1"/>
  <c r="J1101" i="1"/>
  <c r="O1101" i="1" s="1"/>
  <c r="L1101" i="1"/>
  <c r="M1101" i="1"/>
  <c r="I1102" i="1"/>
  <c r="J1102" i="1"/>
  <c r="O1102" i="1" s="1"/>
  <c r="K1102" i="1"/>
  <c r="L1102" i="1"/>
  <c r="M1102" i="1"/>
  <c r="N1102" i="1"/>
  <c r="I1103" i="1"/>
  <c r="N1103" i="1" s="1"/>
  <c r="J1103" i="1"/>
  <c r="O1103" i="1" s="1"/>
  <c r="K1103" i="1"/>
  <c r="L1103" i="1"/>
  <c r="M1103" i="1"/>
  <c r="I1104" i="1"/>
  <c r="J1104" i="1"/>
  <c r="O1104" i="1" s="1"/>
  <c r="I1105" i="1"/>
  <c r="J1105" i="1"/>
  <c r="O1105" i="1" s="1"/>
  <c r="K1105" i="1"/>
  <c r="L1105" i="1"/>
  <c r="M1105" i="1"/>
  <c r="N1105" i="1"/>
  <c r="I1106" i="1"/>
  <c r="K1106" i="1" s="1"/>
  <c r="J1106" i="1"/>
  <c r="O1106" i="1" s="1"/>
  <c r="M1106" i="1"/>
  <c r="N1106" i="1"/>
  <c r="I1107" i="1"/>
  <c r="J1107" i="1"/>
  <c r="O1107" i="1" s="1"/>
  <c r="K1107" i="1"/>
  <c r="L1107" i="1"/>
  <c r="M1107" i="1"/>
  <c r="N1107" i="1"/>
  <c r="I1108" i="1"/>
  <c r="M1108" i="1" s="1"/>
  <c r="J1108" i="1"/>
  <c r="O1108" i="1" s="1"/>
  <c r="K1108" i="1"/>
  <c r="L1108" i="1"/>
  <c r="N1108" i="1"/>
  <c r="I1109" i="1"/>
  <c r="K1109" i="1" s="1"/>
  <c r="J1109" i="1"/>
  <c r="O1109" i="1" s="1"/>
  <c r="I1110" i="1"/>
  <c r="J1110" i="1"/>
  <c r="O1110" i="1" s="1"/>
  <c r="I1111" i="1"/>
  <c r="J1111" i="1"/>
  <c r="O1111" i="1" s="1"/>
  <c r="K1111" i="1"/>
  <c r="L1111" i="1"/>
  <c r="M1111" i="1"/>
  <c r="N1111" i="1"/>
  <c r="I1112" i="1"/>
  <c r="J1112" i="1"/>
  <c r="O1112" i="1" s="1"/>
  <c r="L1112" i="1"/>
  <c r="M1112" i="1"/>
  <c r="I1113" i="1"/>
  <c r="J1113" i="1"/>
  <c r="O1113" i="1" s="1"/>
  <c r="K1113" i="1"/>
  <c r="M1113" i="1"/>
  <c r="I1114" i="1"/>
  <c r="J1114" i="1"/>
  <c r="O1114" i="1" s="1"/>
  <c r="I1115" i="1"/>
  <c r="J1115" i="1"/>
  <c r="O1115" i="1" s="1"/>
  <c r="K1115" i="1"/>
  <c r="L1115" i="1"/>
  <c r="I1116" i="1"/>
  <c r="J1116" i="1"/>
  <c r="O1116" i="1" s="1"/>
  <c r="I1117" i="1"/>
  <c r="J1117" i="1"/>
  <c r="O1117" i="1" s="1"/>
  <c r="K1117" i="1"/>
  <c r="N1117" i="1"/>
  <c r="I1118" i="1"/>
  <c r="L1118" i="1" s="1"/>
  <c r="J1118" i="1"/>
  <c r="O1118" i="1" s="1"/>
  <c r="K1118" i="1"/>
  <c r="M1118" i="1"/>
  <c r="N1118" i="1"/>
  <c r="I1119" i="1"/>
  <c r="J1119" i="1"/>
  <c r="O1119" i="1" s="1"/>
  <c r="I1120" i="1"/>
  <c r="J1120" i="1"/>
  <c r="O1120" i="1" s="1"/>
  <c r="K1120" i="1"/>
  <c r="L1120" i="1"/>
  <c r="I1121" i="1"/>
  <c r="K1121" i="1" s="1"/>
  <c r="J1121" i="1"/>
  <c r="O1121" i="1" s="1"/>
  <c r="L1121" i="1"/>
  <c r="M1121" i="1"/>
  <c r="N1121" i="1"/>
  <c r="I1122" i="1"/>
  <c r="J1122" i="1"/>
  <c r="O1122" i="1" s="1"/>
  <c r="K1122" i="1"/>
  <c r="L1122" i="1"/>
  <c r="M1122" i="1"/>
  <c r="N1122" i="1"/>
  <c r="I1123" i="1"/>
  <c r="J1123" i="1"/>
  <c r="O1123" i="1" s="1"/>
  <c r="I1124" i="1"/>
  <c r="L1124" i="1" s="1"/>
  <c r="J1124" i="1"/>
  <c r="O1124" i="1" s="1"/>
  <c r="K1124" i="1"/>
  <c r="M1124" i="1"/>
  <c r="N1124" i="1"/>
  <c r="I1125" i="1"/>
  <c r="K1125" i="1" s="1"/>
  <c r="J1125" i="1"/>
  <c r="O1125" i="1" s="1"/>
  <c r="L1125" i="1"/>
  <c r="M1125" i="1"/>
  <c r="N1125" i="1"/>
  <c r="I1126" i="1"/>
  <c r="J1126" i="1"/>
  <c r="O1126" i="1" s="1"/>
  <c r="L1126" i="1"/>
  <c r="I1127" i="1"/>
  <c r="J1127" i="1"/>
  <c r="O1127" i="1" s="1"/>
  <c r="M1127" i="1"/>
  <c r="I1128" i="1"/>
  <c r="J1128" i="1"/>
  <c r="O1128" i="1" s="1"/>
  <c r="K1128" i="1"/>
  <c r="L1128" i="1"/>
  <c r="M1128" i="1"/>
  <c r="N1128" i="1"/>
  <c r="I1129" i="1"/>
  <c r="J1129" i="1"/>
  <c r="O1129" i="1" s="1"/>
  <c r="K1129" i="1"/>
  <c r="L1129" i="1"/>
  <c r="I1130" i="1"/>
  <c r="J1130" i="1"/>
  <c r="O1130" i="1" s="1"/>
  <c r="K1130" i="1"/>
  <c r="N1130" i="1"/>
  <c r="I1131" i="1"/>
  <c r="J1131" i="1"/>
  <c r="O1131" i="1" s="1"/>
  <c r="K1131" i="1"/>
  <c r="L1131" i="1"/>
  <c r="M1131" i="1"/>
  <c r="N1131" i="1"/>
  <c r="I1132" i="1"/>
  <c r="J1132" i="1"/>
  <c r="O1132" i="1" s="1"/>
  <c r="I1133" i="1"/>
  <c r="J1133" i="1"/>
  <c r="O1133" i="1" s="1"/>
  <c r="M1133" i="1"/>
  <c r="I1134" i="1"/>
  <c r="J1134" i="1"/>
  <c r="O1134" i="1" s="1"/>
  <c r="I1135" i="1"/>
  <c r="J1135" i="1"/>
  <c r="O1135" i="1" s="1"/>
  <c r="K1135" i="1"/>
  <c r="L1135" i="1"/>
  <c r="M1135" i="1"/>
  <c r="N1135" i="1"/>
  <c r="I1136" i="1"/>
  <c r="J1136" i="1"/>
  <c r="O1136" i="1" s="1"/>
  <c r="L1136" i="1"/>
  <c r="I1137" i="1"/>
  <c r="J1137" i="1"/>
  <c r="O1137" i="1" s="1"/>
  <c r="K1137" i="1"/>
  <c r="L1137" i="1"/>
  <c r="M1137" i="1"/>
  <c r="N1137" i="1"/>
  <c r="I1138" i="1"/>
  <c r="K1138" i="1" s="1"/>
  <c r="J1138" i="1"/>
  <c r="O1138" i="1" s="1"/>
  <c r="L1138" i="1"/>
  <c r="M1138" i="1"/>
  <c r="N1138" i="1"/>
  <c r="I1139" i="1"/>
  <c r="J1139" i="1"/>
  <c r="O1139" i="1" s="1"/>
  <c r="I1140" i="1"/>
  <c r="J1140" i="1"/>
  <c r="O1140" i="1" s="1"/>
  <c r="I1141" i="1"/>
  <c r="J1141" i="1"/>
  <c r="O1141" i="1" s="1"/>
  <c r="I1142" i="1"/>
  <c r="J1142" i="1"/>
  <c r="O1142" i="1" s="1"/>
  <c r="K1142" i="1"/>
  <c r="L1142" i="1"/>
  <c r="M1142" i="1"/>
  <c r="N1142" i="1"/>
  <c r="I1143" i="1"/>
  <c r="J1143" i="1"/>
  <c r="O1143" i="1" s="1"/>
  <c r="L1143" i="1"/>
  <c r="M1143" i="1"/>
  <c r="I1144" i="1"/>
  <c r="M1144" i="1" s="1"/>
  <c r="J1144" i="1"/>
  <c r="O1144" i="1" s="1"/>
  <c r="K1144" i="1"/>
  <c r="L1144" i="1"/>
  <c r="N1144" i="1"/>
  <c r="I1145" i="1"/>
  <c r="J1145" i="1"/>
  <c r="O1145" i="1" s="1"/>
  <c r="I1146" i="1"/>
  <c r="N1146" i="1" s="1"/>
  <c r="J1146" i="1"/>
  <c r="O1146" i="1" s="1"/>
  <c r="K1146" i="1"/>
  <c r="L1146" i="1"/>
  <c r="M1146" i="1"/>
  <c r="I1147" i="1"/>
  <c r="J1147" i="1"/>
  <c r="O1147" i="1" s="1"/>
  <c r="K1147" i="1"/>
  <c r="L1147" i="1"/>
  <c r="I1148" i="1"/>
  <c r="J1148" i="1"/>
  <c r="O1148" i="1" s="1"/>
  <c r="K1148" i="1"/>
  <c r="L1148" i="1"/>
  <c r="M1148" i="1"/>
  <c r="N1148" i="1"/>
  <c r="I1149" i="1"/>
  <c r="N1149" i="1" s="1"/>
  <c r="J1149" i="1"/>
  <c r="O1149" i="1" s="1"/>
  <c r="K1149" i="1"/>
  <c r="L1149" i="1"/>
  <c r="M1149" i="1"/>
  <c r="I1150" i="1"/>
  <c r="J1150" i="1"/>
  <c r="O1150" i="1" s="1"/>
  <c r="I1151" i="1"/>
  <c r="J1151" i="1"/>
  <c r="O1151" i="1" s="1"/>
  <c r="K1151" i="1"/>
  <c r="L1151" i="1"/>
  <c r="M1151" i="1"/>
  <c r="N1151" i="1"/>
  <c r="I1152" i="1"/>
  <c r="J1152" i="1"/>
  <c r="O1152" i="1" s="1"/>
  <c r="L1152" i="1"/>
  <c r="I1153" i="1"/>
  <c r="J1153" i="1"/>
  <c r="O1153" i="1" s="1"/>
  <c r="K1153" i="1"/>
  <c r="M1153" i="1"/>
  <c r="I1154" i="1"/>
  <c r="J1154" i="1"/>
  <c r="O1154" i="1" s="1"/>
  <c r="I1155" i="1"/>
  <c r="J1155" i="1"/>
  <c r="O1155" i="1" s="1"/>
  <c r="K1155" i="1"/>
  <c r="L1155" i="1"/>
  <c r="M1155" i="1"/>
  <c r="N1155" i="1"/>
  <c r="I1156" i="1"/>
  <c r="J1156" i="1"/>
  <c r="O1156" i="1" s="1"/>
  <c r="I1157" i="1"/>
  <c r="J1157" i="1"/>
  <c r="O1157" i="1" s="1"/>
  <c r="K1157" i="1"/>
  <c r="L1157" i="1"/>
  <c r="M1157" i="1"/>
  <c r="N1157" i="1"/>
  <c r="I1158" i="1"/>
  <c r="J1158" i="1"/>
  <c r="O1158" i="1" s="1"/>
  <c r="I1159" i="1"/>
  <c r="J1159" i="1"/>
  <c r="O1159" i="1" s="1"/>
  <c r="I1160" i="1"/>
  <c r="J1160" i="1"/>
  <c r="O1160" i="1" s="1"/>
  <c r="K1160" i="1"/>
  <c r="L1160" i="1"/>
  <c r="M1160" i="1"/>
  <c r="N1160" i="1"/>
  <c r="I1161" i="1"/>
  <c r="K1161" i="1" s="1"/>
  <c r="J1161" i="1"/>
  <c r="O1161" i="1" s="1"/>
  <c r="N1161" i="1"/>
  <c r="I1162" i="1"/>
  <c r="J1162" i="1"/>
  <c r="O1162" i="1" s="1"/>
  <c r="K1162" i="1"/>
  <c r="L1162" i="1"/>
  <c r="M1162" i="1"/>
  <c r="N1162" i="1"/>
  <c r="I1163" i="1"/>
  <c r="K1163" i="1" s="1"/>
  <c r="J1163" i="1"/>
  <c r="O1163" i="1" s="1"/>
  <c r="L1163" i="1"/>
  <c r="M1163" i="1"/>
  <c r="N1163" i="1"/>
  <c r="I1164" i="1"/>
  <c r="J1164" i="1"/>
  <c r="O1164" i="1" s="1"/>
  <c r="N1164" i="1"/>
  <c r="I1165" i="1"/>
  <c r="K1165" i="1" s="1"/>
  <c r="J1165" i="1"/>
  <c r="O1165" i="1" s="1"/>
  <c r="M1165" i="1"/>
  <c r="N1165" i="1"/>
  <c r="I1166" i="1"/>
  <c r="J1166" i="1"/>
  <c r="O1166" i="1" s="1"/>
  <c r="M1166" i="1"/>
  <c r="I1167" i="1"/>
  <c r="J1167" i="1"/>
  <c r="O1167" i="1" s="1"/>
  <c r="K1167" i="1"/>
  <c r="I1168" i="1"/>
  <c r="J1168" i="1"/>
  <c r="O1168" i="1" s="1"/>
  <c r="K1168" i="1"/>
  <c r="L1168" i="1"/>
  <c r="M1168" i="1"/>
  <c r="N1168" i="1"/>
  <c r="I1169" i="1"/>
  <c r="N1169" i="1" s="1"/>
  <c r="J1169" i="1"/>
  <c r="O1169" i="1" s="1"/>
  <c r="L1169" i="1"/>
  <c r="M1169" i="1"/>
  <c r="I1170" i="1"/>
  <c r="J1170" i="1"/>
  <c r="O1170" i="1" s="1"/>
  <c r="K1170" i="1"/>
  <c r="I1171" i="1"/>
  <c r="J1171" i="1"/>
  <c r="O1171" i="1" s="1"/>
  <c r="K1171" i="1"/>
  <c r="L1171" i="1"/>
  <c r="M1171" i="1"/>
  <c r="N1171" i="1"/>
  <c r="I1172" i="1"/>
  <c r="J1172" i="1"/>
  <c r="O1172" i="1" s="1"/>
  <c r="K1172" i="1"/>
  <c r="L1172" i="1"/>
  <c r="M1172" i="1"/>
  <c r="N1172" i="1"/>
  <c r="I1173" i="1"/>
  <c r="J1173" i="1"/>
  <c r="O1173" i="1" s="1"/>
  <c r="I1174" i="1"/>
  <c r="J1174" i="1"/>
  <c r="O1174" i="1" s="1"/>
  <c r="K1174" i="1"/>
  <c r="L1174" i="1"/>
  <c r="M1174" i="1"/>
  <c r="N1174" i="1"/>
  <c r="I1175" i="1"/>
  <c r="M1175" i="1" s="1"/>
  <c r="J1175" i="1"/>
  <c r="O1175" i="1" s="1"/>
  <c r="K1175" i="1"/>
  <c r="L1175" i="1"/>
  <c r="N1175" i="1"/>
  <c r="I1176" i="1"/>
  <c r="J1176" i="1"/>
  <c r="O1176" i="1" s="1"/>
  <c r="L1176" i="1"/>
  <c r="I1177" i="1"/>
  <c r="J1177" i="1"/>
  <c r="O1177" i="1" s="1"/>
  <c r="M1177" i="1"/>
  <c r="N1177" i="1"/>
  <c r="I1178" i="1"/>
  <c r="J1178" i="1"/>
  <c r="O1178" i="1" s="1"/>
  <c r="K1178" i="1"/>
  <c r="L1178" i="1"/>
  <c r="M1178" i="1"/>
  <c r="N1178" i="1"/>
  <c r="I1179" i="1"/>
  <c r="J1179" i="1"/>
  <c r="O1179" i="1" s="1"/>
  <c r="K1179" i="1"/>
  <c r="N1179" i="1"/>
  <c r="I1180" i="1"/>
  <c r="J1180" i="1"/>
  <c r="O1180" i="1" s="1"/>
  <c r="K1180" i="1"/>
  <c r="I1181" i="1"/>
  <c r="J1181" i="1"/>
  <c r="O1181" i="1" s="1"/>
  <c r="K1181" i="1"/>
  <c r="L1181" i="1"/>
  <c r="M1181" i="1"/>
  <c r="N1181" i="1"/>
  <c r="I1182" i="1"/>
  <c r="J1182" i="1"/>
  <c r="O1182" i="1" s="1"/>
  <c r="K1182" i="1"/>
  <c r="L1182" i="1"/>
  <c r="M1182" i="1"/>
  <c r="N1182" i="1"/>
  <c r="I1183" i="1"/>
  <c r="J1183" i="1"/>
  <c r="O1183" i="1" s="1"/>
  <c r="M1183" i="1"/>
  <c r="N1183" i="1"/>
  <c r="I1184" i="1"/>
  <c r="J1184" i="1"/>
  <c r="O1184" i="1" s="1"/>
  <c r="K1184" i="1"/>
  <c r="L1184" i="1"/>
  <c r="M1184" i="1"/>
  <c r="N1184" i="1"/>
  <c r="I1185" i="1"/>
  <c r="K1185" i="1" s="1"/>
  <c r="J1185" i="1"/>
  <c r="O1185" i="1" s="1"/>
  <c r="L1185" i="1"/>
  <c r="M1185" i="1"/>
  <c r="N1185" i="1"/>
  <c r="I1186" i="1"/>
  <c r="J1186" i="1"/>
  <c r="O1186" i="1" s="1"/>
  <c r="N1186" i="1"/>
  <c r="I1187" i="1"/>
  <c r="J1187" i="1"/>
  <c r="O1187" i="1" s="1"/>
  <c r="K1187" i="1"/>
  <c r="I1188" i="1"/>
  <c r="J1188" i="1"/>
  <c r="O1188" i="1" s="1"/>
  <c r="K1188" i="1"/>
  <c r="L1188" i="1"/>
  <c r="M1188" i="1"/>
  <c r="N1188" i="1"/>
  <c r="I1189" i="1"/>
  <c r="J1189" i="1"/>
  <c r="O1189" i="1" s="1"/>
  <c r="K1189" i="1"/>
  <c r="N1189" i="1"/>
  <c r="I1190" i="1"/>
  <c r="J1190" i="1"/>
  <c r="O1190" i="1" s="1"/>
  <c r="L1190" i="1"/>
  <c r="N1190" i="1"/>
  <c r="I1191" i="1"/>
  <c r="J1191" i="1"/>
  <c r="O1191" i="1" s="1"/>
  <c r="K1191" i="1"/>
  <c r="L1191" i="1"/>
  <c r="M1191" i="1"/>
  <c r="N1191" i="1"/>
  <c r="I1192" i="1"/>
  <c r="J1192" i="1"/>
  <c r="O1192" i="1" s="1"/>
  <c r="I1193" i="1"/>
  <c r="J1193" i="1"/>
  <c r="O1193" i="1" s="1"/>
  <c r="K1193" i="1"/>
  <c r="M1193" i="1"/>
  <c r="I1194" i="1"/>
  <c r="J1194" i="1"/>
  <c r="O1194" i="1" s="1"/>
  <c r="I1195" i="1"/>
  <c r="J1195" i="1"/>
  <c r="O1195" i="1" s="1"/>
  <c r="K1195" i="1"/>
  <c r="L1195" i="1"/>
  <c r="M1195" i="1"/>
  <c r="N1195" i="1"/>
  <c r="I1196" i="1"/>
  <c r="J1196" i="1"/>
  <c r="O1196" i="1" s="1"/>
  <c r="L1196" i="1"/>
  <c r="I1197" i="1"/>
  <c r="J1197" i="1"/>
  <c r="O1197" i="1" s="1"/>
  <c r="K1197" i="1"/>
  <c r="L1197" i="1"/>
  <c r="M1197" i="1"/>
  <c r="N1197" i="1"/>
  <c r="I1198" i="1"/>
  <c r="J1198" i="1"/>
  <c r="O1198" i="1" s="1"/>
  <c r="K1198" i="1"/>
  <c r="L1198" i="1"/>
  <c r="M1198" i="1"/>
  <c r="N1198" i="1"/>
  <c r="I1199" i="1"/>
  <c r="J1199" i="1"/>
  <c r="O1199" i="1" s="1"/>
  <c r="I1200" i="1"/>
  <c r="J1200" i="1"/>
  <c r="O1200" i="1" s="1"/>
  <c r="K1200" i="1"/>
  <c r="L1200" i="1"/>
  <c r="M1200" i="1"/>
  <c r="N1200" i="1"/>
  <c r="I1201" i="1"/>
  <c r="J1201" i="1"/>
  <c r="O1201" i="1" s="1"/>
  <c r="I1202" i="1"/>
  <c r="J1202" i="1"/>
  <c r="O1202" i="1" s="1"/>
  <c r="K1202" i="1"/>
  <c r="L1202" i="1"/>
  <c r="M1202" i="1"/>
  <c r="N1202" i="1"/>
  <c r="I1203" i="1"/>
  <c r="J1203" i="1"/>
  <c r="O1203" i="1" s="1"/>
  <c r="N1203" i="1"/>
  <c r="I1204" i="1"/>
  <c r="J1204" i="1"/>
  <c r="O1204" i="1" s="1"/>
  <c r="K1204" i="1"/>
  <c r="I1205" i="1"/>
  <c r="J1205" i="1"/>
  <c r="O1205" i="1" s="1"/>
  <c r="I1206" i="1"/>
  <c r="J1206" i="1"/>
  <c r="O1206" i="1" s="1"/>
  <c r="K1206" i="1"/>
  <c r="L1206" i="1"/>
  <c r="M1206" i="1"/>
  <c r="N1206" i="1"/>
  <c r="I1207" i="1"/>
  <c r="J1207" i="1"/>
  <c r="O1207" i="1" s="1"/>
  <c r="K1207" i="1"/>
  <c r="L1207" i="1"/>
  <c r="I1208" i="1"/>
  <c r="J1208" i="1"/>
  <c r="O1208" i="1" s="1"/>
  <c r="K1208" i="1"/>
  <c r="L1208" i="1"/>
  <c r="M1208" i="1"/>
  <c r="N1208" i="1"/>
  <c r="I1209" i="1"/>
  <c r="J1209" i="1"/>
  <c r="O1209" i="1" s="1"/>
  <c r="I1210" i="1"/>
  <c r="J1210" i="1"/>
  <c r="O1210" i="1" s="1"/>
  <c r="K1210" i="1"/>
  <c r="L1210" i="1"/>
  <c r="I1211" i="1"/>
  <c r="J1211" i="1"/>
  <c r="O1211" i="1" s="1"/>
  <c r="K1211" i="1"/>
  <c r="L1211" i="1"/>
  <c r="M1211" i="1"/>
  <c r="N1211" i="1"/>
  <c r="I1212" i="1"/>
  <c r="J1212" i="1"/>
  <c r="O1212" i="1" s="1"/>
  <c r="K1212" i="1"/>
  <c r="L1212" i="1"/>
  <c r="M1212" i="1"/>
  <c r="N1212" i="1"/>
  <c r="I1213" i="1"/>
  <c r="J1213" i="1"/>
  <c r="O1213" i="1" s="1"/>
  <c r="I1214" i="1"/>
  <c r="J1214" i="1"/>
  <c r="O1214" i="1" s="1"/>
  <c r="I1215" i="1"/>
  <c r="J1215" i="1"/>
  <c r="O1215" i="1" s="1"/>
  <c r="K1215" i="1"/>
  <c r="L1215" i="1"/>
  <c r="M1215" i="1"/>
  <c r="N1215" i="1"/>
  <c r="I1216" i="1"/>
  <c r="J1216" i="1"/>
  <c r="O1216" i="1" s="1"/>
  <c r="I1217" i="1"/>
  <c r="J1217" i="1"/>
  <c r="O1217" i="1" s="1"/>
  <c r="L1217" i="1"/>
  <c r="I1218" i="1"/>
  <c r="J1218" i="1"/>
  <c r="O1218" i="1" s="1"/>
  <c r="L1218" i="1"/>
  <c r="I1219" i="1"/>
  <c r="J1219" i="1"/>
  <c r="O1219" i="1" s="1"/>
  <c r="K1219" i="1"/>
  <c r="N1219" i="1"/>
  <c r="I1220" i="1"/>
  <c r="J1220" i="1"/>
  <c r="O1220" i="1" s="1"/>
  <c r="I1221" i="1"/>
  <c r="J1221" i="1"/>
  <c r="O1221" i="1" s="1"/>
  <c r="M1221" i="1"/>
  <c r="N1221" i="1"/>
  <c r="I1222" i="1"/>
  <c r="J1222" i="1"/>
  <c r="O1222" i="1" s="1"/>
  <c r="K1222" i="1"/>
  <c r="L1222" i="1"/>
  <c r="M1222" i="1"/>
  <c r="N1222" i="1"/>
  <c r="I1223" i="1"/>
  <c r="K1223" i="1" s="1"/>
  <c r="J1223" i="1"/>
  <c r="O1223" i="1" s="1"/>
  <c r="L1223" i="1"/>
  <c r="I1224" i="1"/>
  <c r="K1224" i="1" s="1"/>
  <c r="J1224" i="1"/>
  <c r="O1224" i="1" s="1"/>
  <c r="L1224" i="1"/>
  <c r="M1224" i="1"/>
  <c r="N1224" i="1"/>
  <c r="I1225" i="1"/>
  <c r="J1225" i="1"/>
  <c r="O1225" i="1" s="1"/>
  <c r="I1226" i="1"/>
  <c r="J1226" i="1"/>
  <c r="O1226" i="1" s="1"/>
  <c r="K1226" i="1"/>
  <c r="L1226" i="1"/>
  <c r="M1226" i="1"/>
  <c r="N1226" i="1"/>
  <c r="I1227" i="1"/>
  <c r="J1227" i="1"/>
  <c r="O1227" i="1" s="1"/>
  <c r="I1228" i="1"/>
  <c r="J1228" i="1"/>
  <c r="O1228" i="1" s="1"/>
  <c r="K1228" i="1"/>
  <c r="L1228" i="1"/>
  <c r="M1228" i="1"/>
  <c r="N1228" i="1"/>
  <c r="I1229" i="1"/>
  <c r="J1229" i="1"/>
  <c r="O1229" i="1" s="1"/>
  <c r="K1229" i="1"/>
  <c r="L1229" i="1"/>
  <c r="M1229" i="1"/>
  <c r="N1229" i="1"/>
  <c r="I1230" i="1"/>
  <c r="J1230" i="1"/>
  <c r="O1230" i="1" s="1"/>
  <c r="N1230" i="1"/>
  <c r="I1231" i="1"/>
  <c r="J1231" i="1"/>
  <c r="O1231" i="1" s="1"/>
  <c r="K1231" i="1"/>
  <c r="L1231" i="1"/>
  <c r="M1231" i="1"/>
  <c r="N1231" i="1"/>
  <c r="I1232" i="1"/>
  <c r="J1232" i="1"/>
  <c r="O1232" i="1" s="1"/>
  <c r="M1232" i="1"/>
  <c r="I1233" i="1"/>
  <c r="J1233" i="1"/>
  <c r="O1233" i="1" s="1"/>
  <c r="I1234" i="1"/>
  <c r="J1234" i="1"/>
  <c r="O1234" i="1" s="1"/>
  <c r="K1234" i="1"/>
  <c r="L1234" i="1"/>
  <c r="M1234" i="1"/>
  <c r="N1234" i="1"/>
  <c r="I1235" i="1"/>
  <c r="J1235" i="1"/>
  <c r="O1235" i="1" s="1"/>
  <c r="I1236" i="1"/>
  <c r="J1236" i="1"/>
  <c r="O1236" i="1" s="1"/>
  <c r="L1236" i="1"/>
  <c r="I1237" i="1"/>
  <c r="J1237" i="1"/>
  <c r="O1237" i="1" s="1"/>
  <c r="L1237" i="1"/>
  <c r="M1237" i="1"/>
  <c r="I1238" i="1"/>
  <c r="M1238" i="1" s="1"/>
  <c r="J1238" i="1"/>
  <c r="O1238" i="1" s="1"/>
  <c r="K1238" i="1"/>
  <c r="L1238" i="1"/>
  <c r="N1238" i="1"/>
  <c r="I1239" i="1"/>
  <c r="J1239" i="1"/>
  <c r="O1239" i="1" s="1"/>
  <c r="I1240" i="1"/>
  <c r="J1240" i="1"/>
  <c r="O1240" i="1" s="1"/>
  <c r="M1240" i="1"/>
  <c r="N1240" i="1"/>
  <c r="I1241" i="1"/>
  <c r="J1241" i="1"/>
  <c r="O1241" i="1" s="1"/>
  <c r="L1241" i="1"/>
  <c r="M1241" i="1"/>
  <c r="I1242" i="1"/>
  <c r="J1242" i="1"/>
  <c r="O1242" i="1" s="1"/>
  <c r="K1242" i="1"/>
  <c r="L1242" i="1"/>
  <c r="M1242" i="1"/>
  <c r="N1242" i="1"/>
  <c r="I1243" i="1"/>
  <c r="K1243" i="1" s="1"/>
  <c r="J1243" i="1"/>
  <c r="O1243" i="1" s="1"/>
  <c r="L1243" i="1"/>
  <c r="M1243" i="1"/>
  <c r="N1243" i="1"/>
  <c r="I1244" i="1"/>
  <c r="K1244" i="1" s="1"/>
  <c r="J1244" i="1"/>
  <c r="O1244" i="1" s="1"/>
  <c r="L1244" i="1"/>
  <c r="M1244" i="1"/>
  <c r="N1244" i="1"/>
  <c r="I1245" i="1"/>
  <c r="J1245" i="1"/>
  <c r="O1245" i="1" s="1"/>
  <c r="M1245" i="1"/>
  <c r="N1245" i="1"/>
  <c r="I1246" i="1"/>
  <c r="J1246" i="1"/>
  <c r="O1246" i="1" s="1"/>
  <c r="M1246" i="1"/>
  <c r="N1246" i="1"/>
  <c r="I1247" i="1"/>
  <c r="J1247" i="1"/>
  <c r="O1247" i="1" s="1"/>
  <c r="I1248" i="1"/>
  <c r="J1248" i="1"/>
  <c r="O1248" i="1" s="1"/>
  <c r="K1248" i="1"/>
  <c r="L1248" i="1"/>
  <c r="M1248" i="1"/>
  <c r="N1248" i="1"/>
  <c r="I1249" i="1"/>
  <c r="J1249" i="1"/>
  <c r="O1249" i="1" s="1"/>
  <c r="I1250" i="1"/>
  <c r="M1250" i="1" s="1"/>
  <c r="J1250" i="1"/>
  <c r="O1250" i="1" s="1"/>
  <c r="K1250" i="1"/>
  <c r="L1250" i="1"/>
  <c r="N1250" i="1"/>
  <c r="I1251" i="1"/>
  <c r="J1251" i="1"/>
  <c r="O1251" i="1" s="1"/>
  <c r="K1251" i="1"/>
  <c r="L1251" i="1"/>
  <c r="M1251" i="1"/>
  <c r="N1251" i="1"/>
  <c r="I1252" i="1"/>
  <c r="J1252" i="1"/>
  <c r="O1252" i="1" s="1"/>
  <c r="N1252" i="1"/>
  <c r="I1253" i="1"/>
  <c r="J1253" i="1"/>
  <c r="O1253" i="1" s="1"/>
  <c r="K1253" i="1"/>
  <c r="M1253" i="1"/>
  <c r="I1254" i="1"/>
  <c r="J1254" i="1"/>
  <c r="O1254" i="1" s="1"/>
  <c r="K1254" i="1"/>
  <c r="L1254" i="1"/>
  <c r="M1254" i="1"/>
  <c r="N1254" i="1"/>
  <c r="I1255" i="1"/>
  <c r="N1255" i="1" s="1"/>
  <c r="J1255" i="1"/>
  <c r="O1255" i="1" s="1"/>
  <c r="K1255" i="1"/>
  <c r="L1255" i="1"/>
  <c r="M1255" i="1"/>
  <c r="I1256" i="1"/>
  <c r="J1256" i="1"/>
  <c r="O1256" i="1" s="1"/>
  <c r="I1257" i="1"/>
  <c r="J1257" i="1"/>
  <c r="O1257" i="1" s="1"/>
  <c r="K1257" i="1"/>
  <c r="L1257" i="1"/>
  <c r="M1257" i="1"/>
  <c r="N1257" i="1"/>
  <c r="I1258" i="1"/>
  <c r="J1258" i="1"/>
  <c r="O1258" i="1" s="1"/>
  <c r="K1258" i="1"/>
  <c r="L1258" i="1"/>
  <c r="M1258" i="1"/>
  <c r="N1258" i="1"/>
  <c r="I1259" i="1"/>
  <c r="J1259" i="1"/>
  <c r="O1259" i="1" s="1"/>
  <c r="K1259" i="1"/>
  <c r="N1259" i="1"/>
  <c r="I1260" i="1"/>
  <c r="J1260" i="1"/>
  <c r="O1260" i="1" s="1"/>
  <c r="K1260" i="1"/>
  <c r="L1260" i="1"/>
  <c r="M1260" i="1"/>
  <c r="N1260" i="1"/>
  <c r="I1261" i="1"/>
  <c r="J1261" i="1"/>
  <c r="O1261" i="1" s="1"/>
  <c r="K1261" i="1"/>
  <c r="L1261" i="1"/>
  <c r="I1262" i="1"/>
  <c r="J1262" i="1"/>
  <c r="O1262" i="1" s="1"/>
  <c r="K1262" i="1"/>
  <c r="L1262" i="1"/>
  <c r="M1262" i="1"/>
  <c r="N1262" i="1"/>
  <c r="I1263" i="1"/>
  <c r="J1263" i="1"/>
  <c r="O1263" i="1" s="1"/>
  <c r="K1263" i="1"/>
  <c r="L1263" i="1"/>
  <c r="M1263" i="1"/>
  <c r="N1263" i="1"/>
  <c r="I1264" i="1"/>
  <c r="J1264" i="1"/>
  <c r="O1264" i="1" s="1"/>
  <c r="K1264" i="1"/>
  <c r="L1264" i="1"/>
  <c r="M1264" i="1"/>
  <c r="N1264" i="1"/>
  <c r="I1265" i="1"/>
  <c r="J1265" i="1"/>
  <c r="O1265" i="1" s="1"/>
  <c r="M1265" i="1"/>
  <c r="N1265" i="1"/>
  <c r="I1266" i="1"/>
  <c r="J1266" i="1"/>
  <c r="O1266" i="1" s="1"/>
  <c r="I1267" i="1"/>
  <c r="J1267" i="1"/>
  <c r="O1267" i="1" s="1"/>
  <c r="L1267" i="1"/>
  <c r="I1268" i="1"/>
  <c r="J1268" i="1"/>
  <c r="O1268" i="1" s="1"/>
  <c r="K1268" i="1"/>
  <c r="L1268" i="1"/>
  <c r="M1268" i="1"/>
  <c r="N1268" i="1"/>
  <c r="I1269" i="1"/>
  <c r="J1269" i="1"/>
  <c r="O1269" i="1" s="1"/>
  <c r="L1269" i="1"/>
  <c r="N1269" i="1"/>
  <c r="I1270" i="1"/>
  <c r="J1270" i="1"/>
  <c r="O1270" i="1" s="1"/>
  <c r="K1270" i="1"/>
  <c r="I1271" i="1"/>
  <c r="J1271" i="1"/>
  <c r="O1271" i="1" s="1"/>
  <c r="K1271" i="1"/>
  <c r="L1271" i="1"/>
  <c r="M1271" i="1"/>
  <c r="N1271" i="1"/>
  <c r="I1272" i="1"/>
  <c r="J1272" i="1"/>
  <c r="O1272" i="1" s="1"/>
  <c r="I1273" i="1"/>
  <c r="J1273" i="1"/>
  <c r="O1273" i="1" s="1"/>
  <c r="K1273" i="1"/>
  <c r="M1273" i="1"/>
  <c r="I1274" i="1"/>
  <c r="J1274" i="1"/>
  <c r="O1274" i="1" s="1"/>
  <c r="I1275" i="1"/>
  <c r="J1275" i="1"/>
  <c r="O1275" i="1" s="1"/>
  <c r="I1276" i="1"/>
  <c r="J1276" i="1"/>
  <c r="O1276" i="1" s="1"/>
  <c r="L1276" i="1"/>
  <c r="I1277" i="1"/>
  <c r="J1277" i="1"/>
  <c r="O1277" i="1" s="1"/>
  <c r="K1277" i="1"/>
  <c r="L1277" i="1"/>
  <c r="M1277" i="1"/>
  <c r="N1277" i="1"/>
  <c r="I1278" i="1"/>
  <c r="J1278" i="1"/>
  <c r="O1278" i="1" s="1"/>
  <c r="K1278" i="1"/>
  <c r="L1278" i="1"/>
  <c r="M1278" i="1"/>
  <c r="N1278" i="1"/>
  <c r="I1279" i="1"/>
  <c r="J1279" i="1"/>
  <c r="O1279" i="1" s="1"/>
  <c r="N1279" i="1"/>
  <c r="I1280" i="1"/>
  <c r="J1280" i="1"/>
  <c r="O1280" i="1" s="1"/>
  <c r="I1281" i="1"/>
  <c r="J1281" i="1"/>
  <c r="O1281" i="1" s="1"/>
  <c r="I1282" i="1"/>
  <c r="J1282" i="1"/>
  <c r="O1282" i="1" s="1"/>
  <c r="K1282" i="1"/>
  <c r="L1282" i="1"/>
  <c r="M1282" i="1"/>
  <c r="N1282" i="1"/>
  <c r="I1283" i="1"/>
  <c r="J1283" i="1"/>
  <c r="O1283" i="1" s="1"/>
  <c r="I1284" i="1"/>
  <c r="J1284" i="1"/>
  <c r="O1284" i="1" s="1"/>
  <c r="K1284" i="1"/>
  <c r="L1284" i="1"/>
  <c r="M1284" i="1"/>
  <c r="N1284" i="1"/>
  <c r="I1285" i="1"/>
  <c r="J1285" i="1"/>
  <c r="O1285" i="1" s="1"/>
  <c r="L1285" i="1"/>
  <c r="I1286" i="1"/>
  <c r="J1286" i="1"/>
  <c r="O1286" i="1" s="1"/>
  <c r="K1286" i="1"/>
  <c r="L1286" i="1"/>
  <c r="M1286" i="1"/>
  <c r="N1286" i="1"/>
  <c r="I1287" i="1"/>
  <c r="J1287" i="1"/>
  <c r="O1287" i="1" s="1"/>
  <c r="I1288" i="1"/>
  <c r="J1288" i="1"/>
  <c r="O1288" i="1" s="1"/>
  <c r="K1288" i="1"/>
  <c r="L1288" i="1"/>
  <c r="M1288" i="1"/>
  <c r="N1288" i="1"/>
  <c r="I1289" i="1"/>
  <c r="K1289" i="1" s="1"/>
  <c r="J1289" i="1"/>
  <c r="O1289" i="1" s="1"/>
  <c r="L1289" i="1"/>
  <c r="I1290" i="1"/>
  <c r="J1290" i="1"/>
  <c r="O1290" i="1" s="1"/>
  <c r="I1291" i="1"/>
  <c r="J1291" i="1"/>
  <c r="O1291" i="1" s="1"/>
  <c r="K1291" i="1"/>
  <c r="L1291" i="1"/>
  <c r="M1291" i="1"/>
  <c r="N1291" i="1"/>
  <c r="I1292" i="1"/>
  <c r="J1292" i="1"/>
  <c r="O1292" i="1" s="1"/>
  <c r="K1292" i="1"/>
  <c r="L1292" i="1"/>
  <c r="M1292" i="1"/>
  <c r="N1292" i="1"/>
  <c r="I1293" i="1"/>
  <c r="J1293" i="1"/>
  <c r="O1293" i="1" s="1"/>
  <c r="I1294" i="1"/>
  <c r="J1294" i="1"/>
  <c r="O1294" i="1" s="1"/>
  <c r="I1295" i="1"/>
  <c r="J1295" i="1"/>
  <c r="O1295" i="1" s="1"/>
  <c r="I1296" i="1"/>
  <c r="J1296" i="1"/>
  <c r="O1296" i="1" s="1"/>
  <c r="L1296" i="1"/>
  <c r="I1297" i="1"/>
  <c r="J1297" i="1"/>
  <c r="O1297" i="1" s="1"/>
  <c r="K1297" i="1"/>
  <c r="L1297" i="1"/>
  <c r="M1297" i="1"/>
  <c r="N1297" i="1"/>
  <c r="I1298" i="1"/>
  <c r="N1298" i="1" s="1"/>
  <c r="J1298" i="1"/>
  <c r="O1298" i="1" s="1"/>
  <c r="K1298" i="1"/>
  <c r="L1298" i="1"/>
  <c r="M1298" i="1"/>
  <c r="I1299" i="1"/>
  <c r="J1299" i="1"/>
  <c r="O1299" i="1" s="1"/>
  <c r="K1299" i="1"/>
  <c r="N1299" i="1"/>
  <c r="I1300" i="1"/>
  <c r="K1300" i="1" s="1"/>
  <c r="J1300" i="1"/>
  <c r="O1300" i="1" s="1"/>
  <c r="L1300" i="1"/>
  <c r="M1300" i="1"/>
  <c r="N1300" i="1"/>
  <c r="I1301" i="1"/>
  <c r="J1301" i="1"/>
  <c r="O1301" i="1" s="1"/>
  <c r="K1301" i="1"/>
  <c r="I1302" i="1"/>
  <c r="J1302" i="1"/>
  <c r="O1302" i="1" s="1"/>
  <c r="K1302" i="1"/>
  <c r="L1302" i="1"/>
  <c r="M1302" i="1"/>
  <c r="N1302" i="1"/>
  <c r="I1303" i="1"/>
  <c r="J1303" i="1"/>
  <c r="O1303" i="1" s="1"/>
  <c r="K1303" i="1"/>
  <c r="L1303" i="1"/>
  <c r="M1303" i="1"/>
  <c r="N1303" i="1"/>
  <c r="I1304" i="1"/>
  <c r="J1304" i="1"/>
  <c r="O1304" i="1" s="1"/>
  <c r="K1304" i="1"/>
  <c r="I1305" i="1"/>
  <c r="J1305" i="1"/>
  <c r="O1305" i="1" s="1"/>
  <c r="N1305" i="1"/>
  <c r="I1306" i="1"/>
  <c r="J1306" i="1"/>
  <c r="O1306" i="1" s="1"/>
  <c r="K1306" i="1"/>
  <c r="L1306" i="1"/>
  <c r="M1306" i="1"/>
  <c r="N1306" i="1"/>
  <c r="I1307" i="1"/>
  <c r="N1307" i="1" s="1"/>
  <c r="J1307" i="1"/>
  <c r="O1307" i="1" s="1"/>
  <c r="K1307" i="1"/>
  <c r="L1307" i="1"/>
  <c r="M1307" i="1"/>
  <c r="I1308" i="1"/>
  <c r="J1308" i="1"/>
  <c r="O1308" i="1" s="1"/>
  <c r="K1308" i="1"/>
  <c r="L1308" i="1"/>
  <c r="M1308" i="1"/>
  <c r="N1308" i="1"/>
  <c r="I1309" i="1"/>
  <c r="J1309" i="1"/>
  <c r="O1309" i="1" s="1"/>
  <c r="K1309" i="1"/>
  <c r="L1309" i="1"/>
  <c r="M1309" i="1"/>
  <c r="N1309" i="1"/>
  <c r="I1310" i="1"/>
  <c r="M1310" i="1" s="1"/>
  <c r="J1310" i="1"/>
  <c r="O1310" i="1" s="1"/>
  <c r="K1310" i="1"/>
  <c r="L1310" i="1"/>
  <c r="N1310" i="1"/>
  <c r="I1311" i="1"/>
  <c r="J1311" i="1"/>
  <c r="O1311" i="1" s="1"/>
  <c r="I1312" i="1"/>
  <c r="K1312" i="1" s="1"/>
  <c r="J1312" i="1"/>
  <c r="O1312" i="1" s="1"/>
  <c r="L1312" i="1"/>
  <c r="M1312" i="1"/>
  <c r="N1312" i="1"/>
  <c r="I1313" i="1"/>
  <c r="J1313" i="1"/>
  <c r="O1313" i="1" s="1"/>
  <c r="K1313" i="1"/>
  <c r="M1313" i="1"/>
  <c r="I1314" i="1"/>
  <c r="K1314" i="1" s="1"/>
  <c r="J1314" i="1"/>
  <c r="O1314" i="1" s="1"/>
  <c r="L1314" i="1"/>
  <c r="I1315" i="1"/>
  <c r="J1315" i="1"/>
  <c r="O1315" i="1" s="1"/>
  <c r="M1315" i="1"/>
  <c r="N1315" i="1"/>
  <c r="I1316" i="1"/>
  <c r="J1316" i="1"/>
  <c r="O1316" i="1" s="1"/>
  <c r="L1316" i="1"/>
  <c r="N1316" i="1"/>
  <c r="I1317" i="1"/>
  <c r="J1317" i="1"/>
  <c r="O1317" i="1" s="1"/>
  <c r="I1318" i="1"/>
  <c r="J1318" i="1"/>
  <c r="O1318" i="1" s="1"/>
  <c r="K1318" i="1"/>
  <c r="N1318" i="1"/>
  <c r="I1319" i="1"/>
  <c r="J1319" i="1"/>
  <c r="O1319" i="1" s="1"/>
  <c r="N1319" i="1"/>
  <c r="I1320" i="1"/>
  <c r="N1320" i="1" s="1"/>
  <c r="J1320" i="1"/>
  <c r="O1320" i="1" s="1"/>
  <c r="K1320" i="1"/>
  <c r="L1320" i="1"/>
  <c r="M1320" i="1"/>
  <c r="I1321" i="1"/>
  <c r="J1321" i="1"/>
  <c r="O1321" i="1" s="1"/>
  <c r="I1322" i="1"/>
  <c r="J1322" i="1"/>
  <c r="O1322" i="1" s="1"/>
  <c r="K1322" i="1"/>
  <c r="L1322" i="1"/>
  <c r="M1322" i="1"/>
  <c r="N1322" i="1"/>
  <c r="I1323" i="1"/>
  <c r="J1323" i="1"/>
  <c r="O1323" i="1" s="1"/>
  <c r="K1323" i="1"/>
  <c r="L1323" i="1"/>
  <c r="M1323" i="1"/>
  <c r="N1323" i="1"/>
  <c r="I1324" i="1"/>
  <c r="J1324" i="1"/>
  <c r="O1324" i="1" s="1"/>
  <c r="I1325" i="1"/>
  <c r="J1325" i="1"/>
  <c r="O1325" i="1" s="1"/>
  <c r="K1325" i="1"/>
  <c r="L1325" i="1"/>
  <c r="M1325" i="1"/>
  <c r="N1325" i="1"/>
  <c r="I1326" i="1"/>
  <c r="J1326" i="1"/>
  <c r="O1326" i="1" s="1"/>
  <c r="M1326" i="1"/>
  <c r="I1327" i="1"/>
  <c r="J1327" i="1"/>
  <c r="O1327" i="1" s="1"/>
  <c r="M1327" i="1"/>
  <c r="I1328" i="1"/>
  <c r="J1328" i="1"/>
  <c r="O1328" i="1" s="1"/>
  <c r="K1328" i="1"/>
  <c r="L1328" i="1"/>
  <c r="M1328" i="1"/>
  <c r="N1328" i="1"/>
  <c r="I1329" i="1"/>
  <c r="J1329" i="1"/>
  <c r="O1329" i="1" s="1"/>
  <c r="I1330" i="1"/>
  <c r="J1330" i="1"/>
  <c r="O1330" i="1" s="1"/>
  <c r="N1330" i="1"/>
  <c r="I1331" i="1"/>
  <c r="J1331" i="1"/>
  <c r="O1331" i="1" s="1"/>
  <c r="K1331" i="1"/>
  <c r="L1331" i="1"/>
  <c r="I1332" i="1"/>
  <c r="J1332" i="1"/>
  <c r="O1332" i="1" s="1"/>
  <c r="K1332" i="1"/>
  <c r="L1332" i="1"/>
  <c r="M1332" i="1"/>
  <c r="N1332" i="1"/>
  <c r="I1333" i="1"/>
  <c r="J1333" i="1"/>
  <c r="O1333" i="1" s="1"/>
  <c r="I1334" i="1"/>
  <c r="J1334" i="1"/>
  <c r="O1334" i="1" s="1"/>
  <c r="K1334" i="1"/>
  <c r="L1334" i="1"/>
  <c r="M1334" i="1"/>
  <c r="N1334" i="1"/>
  <c r="I1335" i="1"/>
  <c r="J1335" i="1"/>
  <c r="O1335" i="1" s="1"/>
  <c r="K1335" i="1"/>
  <c r="L1335" i="1"/>
  <c r="M1335" i="1"/>
  <c r="N1335" i="1"/>
  <c r="I1336" i="1"/>
  <c r="J1336" i="1"/>
  <c r="O1336" i="1" s="1"/>
  <c r="L1336" i="1"/>
  <c r="N1336" i="1"/>
  <c r="I1337" i="1"/>
  <c r="J1337" i="1"/>
  <c r="O1337" i="1" s="1"/>
  <c r="K1337" i="1"/>
  <c r="L1337" i="1"/>
  <c r="M1337" i="1"/>
  <c r="N1337" i="1"/>
  <c r="I1338" i="1"/>
  <c r="J1338" i="1"/>
  <c r="O1338" i="1" s="1"/>
  <c r="I1339" i="1"/>
  <c r="L1339" i="1" s="1"/>
  <c r="J1339" i="1"/>
  <c r="O1339" i="1" s="1"/>
  <c r="K1339" i="1"/>
  <c r="M1339" i="1"/>
  <c r="N1339" i="1"/>
  <c r="I1340" i="1"/>
  <c r="J1340" i="1"/>
  <c r="O1340" i="1" s="1"/>
  <c r="K1340" i="1"/>
  <c r="L1340" i="1"/>
  <c r="M1340" i="1"/>
  <c r="N1340" i="1"/>
  <c r="I1341" i="1"/>
  <c r="J1341" i="1"/>
  <c r="O1341" i="1" s="1"/>
  <c r="M1341" i="1"/>
  <c r="I1342" i="1"/>
  <c r="J1342" i="1"/>
  <c r="O1342" i="1" s="1"/>
  <c r="K1342" i="1"/>
  <c r="L1342" i="1"/>
  <c r="M1342" i="1"/>
  <c r="N1342" i="1"/>
  <c r="I1343" i="1"/>
  <c r="J1343" i="1"/>
  <c r="O1343" i="1" s="1"/>
  <c r="K1343" i="1"/>
  <c r="N1343" i="1"/>
  <c r="I1344" i="1"/>
  <c r="J1344" i="1"/>
  <c r="O1344" i="1" s="1"/>
  <c r="M1344" i="1"/>
  <c r="I1345" i="1"/>
  <c r="N1345" i="1" s="1"/>
  <c r="J1345" i="1"/>
  <c r="O1345" i="1" s="1"/>
  <c r="K1345" i="1"/>
  <c r="L1345" i="1"/>
  <c r="M1345" i="1"/>
  <c r="I1346" i="1"/>
  <c r="J1346" i="1"/>
  <c r="O1346" i="1" s="1"/>
  <c r="K1346" i="1"/>
  <c r="L1346" i="1"/>
  <c r="M1346" i="1"/>
  <c r="N1346" i="1"/>
  <c r="I1347" i="1"/>
  <c r="J1347" i="1"/>
  <c r="O1347" i="1" s="1"/>
  <c r="K1347" i="1"/>
  <c r="I1348" i="1"/>
  <c r="J1348" i="1"/>
  <c r="O1348" i="1" s="1"/>
  <c r="K1348" i="1"/>
  <c r="L1348" i="1"/>
  <c r="M1348" i="1"/>
  <c r="N1348" i="1"/>
  <c r="I1349" i="1"/>
  <c r="J1349" i="1"/>
  <c r="O1349" i="1" s="1"/>
  <c r="I1350" i="1"/>
  <c r="J1350" i="1"/>
  <c r="O1350" i="1" s="1"/>
  <c r="K1350" i="1"/>
  <c r="I1351" i="1"/>
  <c r="J1351" i="1"/>
  <c r="O1351" i="1" s="1"/>
  <c r="K1351" i="1"/>
  <c r="L1351" i="1"/>
  <c r="M1351" i="1"/>
  <c r="N1351" i="1"/>
  <c r="I1352" i="1"/>
  <c r="J1352" i="1"/>
  <c r="O1352" i="1" s="1"/>
  <c r="K1352" i="1"/>
  <c r="L1352" i="1"/>
  <c r="M1352" i="1"/>
  <c r="N1352" i="1"/>
  <c r="I1353" i="1"/>
  <c r="J1353" i="1"/>
  <c r="O1353" i="1" s="1"/>
  <c r="K1353" i="1"/>
  <c r="M1353" i="1"/>
  <c r="I1354" i="1"/>
  <c r="J1354" i="1"/>
  <c r="O1354" i="1" s="1"/>
  <c r="L1354" i="1"/>
  <c r="N1354" i="1"/>
  <c r="I1355" i="1"/>
  <c r="J1355" i="1"/>
  <c r="O1355" i="1" s="1"/>
  <c r="K1355" i="1"/>
  <c r="L1355" i="1"/>
  <c r="M1355" i="1"/>
  <c r="N1355" i="1"/>
  <c r="I1356" i="1"/>
  <c r="J1356" i="1"/>
  <c r="O1356" i="1" s="1"/>
  <c r="L1356" i="1"/>
  <c r="N1356" i="1"/>
  <c r="I1357" i="1"/>
  <c r="J1357" i="1"/>
  <c r="O1357" i="1" s="1"/>
  <c r="I1358" i="1"/>
  <c r="J1358" i="1"/>
  <c r="O1358" i="1" s="1"/>
  <c r="L1358" i="1"/>
  <c r="M1358" i="1"/>
  <c r="I1359" i="1"/>
  <c r="M1359" i="1" s="1"/>
  <c r="J1359" i="1"/>
  <c r="O1359" i="1" s="1"/>
  <c r="I1360" i="1"/>
  <c r="J1360" i="1"/>
  <c r="O1360" i="1" s="1"/>
  <c r="K1360" i="1"/>
  <c r="N1360" i="1"/>
  <c r="I1361" i="1"/>
  <c r="K1361" i="1" s="1"/>
  <c r="J1361" i="1"/>
  <c r="O1361" i="1" s="1"/>
  <c r="L1361" i="1"/>
  <c r="M1361" i="1"/>
  <c r="N1361" i="1"/>
  <c r="I1362" i="1"/>
  <c r="J1362" i="1"/>
  <c r="O1362" i="1" s="1"/>
  <c r="K1362" i="1"/>
  <c r="L1362" i="1"/>
  <c r="M1362" i="1"/>
  <c r="N1362" i="1"/>
  <c r="I1363" i="1"/>
  <c r="J1363" i="1"/>
  <c r="O1363" i="1" s="1"/>
  <c r="K1363" i="1"/>
  <c r="I1364" i="1"/>
  <c r="J1364" i="1"/>
  <c r="O1364" i="1" s="1"/>
  <c r="K1364" i="1"/>
  <c r="L1364" i="1"/>
  <c r="M1364" i="1"/>
  <c r="N1364" i="1"/>
  <c r="I1365" i="1"/>
  <c r="L1365" i="1" s="1"/>
  <c r="J1365" i="1"/>
  <c r="O1365" i="1" s="1"/>
  <c r="M1365" i="1"/>
  <c r="I1366" i="1"/>
  <c r="J1366" i="1"/>
  <c r="O1366" i="1" s="1"/>
  <c r="K1366" i="1"/>
  <c r="N1366" i="1"/>
  <c r="I1367" i="1"/>
  <c r="N1367" i="1" s="1"/>
  <c r="J1367" i="1"/>
  <c r="O1367" i="1" s="1"/>
  <c r="K1367" i="1"/>
  <c r="L1367" i="1"/>
  <c r="M1367" i="1"/>
  <c r="I1368" i="1"/>
  <c r="J1368" i="1"/>
  <c r="O1368" i="1" s="1"/>
  <c r="K1368" i="1"/>
  <c r="L1368" i="1"/>
  <c r="M1368" i="1"/>
  <c r="N1368" i="1"/>
  <c r="I1369" i="1"/>
  <c r="J1369" i="1"/>
  <c r="O1369" i="1" s="1"/>
  <c r="N1369" i="1"/>
  <c r="I1370" i="1"/>
  <c r="M1370" i="1" s="1"/>
  <c r="J1370" i="1"/>
  <c r="O1370" i="1" s="1"/>
  <c r="K1370" i="1"/>
  <c r="L1370" i="1"/>
  <c r="N1370" i="1"/>
  <c r="I1371" i="1"/>
  <c r="J1371" i="1"/>
  <c r="O1371" i="1" s="1"/>
  <c r="I1372" i="1"/>
  <c r="L1372" i="1" s="1"/>
  <c r="J1372" i="1"/>
  <c r="O1372" i="1" s="1"/>
  <c r="I1373" i="1"/>
  <c r="J1373" i="1"/>
  <c r="O1373" i="1" s="1"/>
  <c r="M1373" i="1"/>
  <c r="I1374" i="1"/>
  <c r="J1374" i="1"/>
  <c r="O1374" i="1" s="1"/>
  <c r="I1375" i="1"/>
  <c r="J1375" i="1"/>
  <c r="O1375" i="1" s="1"/>
  <c r="K1375" i="1"/>
  <c r="L1375" i="1"/>
  <c r="M1375" i="1"/>
  <c r="N1375" i="1"/>
  <c r="I1376" i="1"/>
  <c r="J1376" i="1"/>
  <c r="O1376" i="1" s="1"/>
  <c r="I1377" i="1"/>
  <c r="J1377" i="1"/>
  <c r="O1377" i="1" s="1"/>
  <c r="L1377" i="1"/>
  <c r="N1377" i="1"/>
  <c r="I1378" i="1"/>
  <c r="J1378" i="1"/>
  <c r="O1378" i="1" s="1"/>
  <c r="I1379" i="1"/>
  <c r="J1379" i="1"/>
  <c r="O1379" i="1" s="1"/>
  <c r="I1380" i="1"/>
  <c r="J1380" i="1"/>
  <c r="O1380" i="1" s="1"/>
  <c r="K1380" i="1"/>
  <c r="L1380" i="1"/>
  <c r="I1381" i="1"/>
  <c r="J1381" i="1"/>
  <c r="O1381" i="1" s="1"/>
  <c r="K1381" i="1"/>
  <c r="L1381" i="1"/>
  <c r="M1381" i="1"/>
  <c r="N1381" i="1"/>
  <c r="I1382" i="1"/>
  <c r="J1382" i="1"/>
  <c r="O1382" i="1" s="1"/>
  <c r="K1382" i="1"/>
  <c r="L1382" i="1"/>
  <c r="M1382" i="1"/>
  <c r="N1382" i="1"/>
  <c r="I1383" i="1"/>
  <c r="J1383" i="1"/>
  <c r="O1383" i="1" s="1"/>
  <c r="K1383" i="1"/>
  <c r="L1383" i="1"/>
  <c r="M1383" i="1"/>
  <c r="N1383" i="1"/>
  <c r="I1384" i="1"/>
  <c r="J1384" i="1"/>
  <c r="O1384" i="1" s="1"/>
  <c r="K1384" i="1"/>
  <c r="L1384" i="1"/>
  <c r="M1384" i="1"/>
  <c r="N1384" i="1"/>
  <c r="I1385" i="1"/>
  <c r="J1385" i="1"/>
  <c r="O1385" i="1" s="1"/>
  <c r="K1385" i="1"/>
  <c r="I1386" i="1"/>
  <c r="J1386" i="1"/>
  <c r="O1386" i="1" s="1"/>
  <c r="K1386" i="1"/>
  <c r="L1386" i="1"/>
  <c r="M1386" i="1"/>
  <c r="N1386" i="1"/>
  <c r="I1387" i="1"/>
  <c r="J1387" i="1"/>
  <c r="O1387" i="1" s="1"/>
  <c r="M1387" i="1"/>
  <c r="I1388" i="1"/>
  <c r="J1388" i="1"/>
  <c r="O1388" i="1" s="1"/>
  <c r="K1388" i="1"/>
  <c r="L1388" i="1"/>
  <c r="M1388" i="1"/>
  <c r="N1388" i="1"/>
  <c r="I1389" i="1"/>
  <c r="J1389" i="1"/>
  <c r="O1389" i="1" s="1"/>
  <c r="K1389" i="1"/>
  <c r="L1389" i="1"/>
  <c r="M1389" i="1"/>
  <c r="N1389" i="1"/>
  <c r="I1390" i="1"/>
  <c r="M1390" i="1" s="1"/>
  <c r="J1390" i="1"/>
  <c r="O1390" i="1" s="1"/>
  <c r="K1390" i="1"/>
  <c r="L1390" i="1"/>
  <c r="N1390" i="1"/>
  <c r="I1391" i="1"/>
  <c r="J1391" i="1"/>
  <c r="O1391" i="1" s="1"/>
  <c r="K1391" i="1"/>
  <c r="L1391" i="1"/>
  <c r="I1392" i="1"/>
  <c r="J1392" i="1"/>
  <c r="O1392" i="1" s="1"/>
  <c r="M1392" i="1"/>
  <c r="I1393" i="1"/>
  <c r="J1393" i="1"/>
  <c r="O1393" i="1" s="1"/>
  <c r="I1394" i="1"/>
  <c r="N1394" i="1" s="1"/>
  <c r="J1394" i="1"/>
  <c r="O1394" i="1" s="1"/>
  <c r="K1394" i="1"/>
  <c r="L1394" i="1"/>
  <c r="M1394" i="1"/>
  <c r="I1395" i="1"/>
  <c r="K1395" i="1" s="1"/>
  <c r="J1395" i="1"/>
  <c r="O1395" i="1" s="1"/>
  <c r="I1396" i="1"/>
  <c r="J1396" i="1"/>
  <c r="O1396" i="1" s="1"/>
  <c r="L1396" i="1"/>
  <c r="I1397" i="1"/>
  <c r="J1397" i="1"/>
  <c r="O1397" i="1" s="1"/>
  <c r="I1398" i="1"/>
  <c r="J1398" i="1"/>
  <c r="O1398" i="1" s="1"/>
  <c r="K1398" i="1"/>
  <c r="L1398" i="1"/>
  <c r="M1398" i="1"/>
  <c r="N1398" i="1"/>
  <c r="I1399" i="1"/>
  <c r="L1399" i="1" s="1"/>
  <c r="J1399" i="1"/>
  <c r="O1399" i="1" s="1"/>
  <c r="K1399" i="1"/>
  <c r="M1399" i="1"/>
  <c r="N1399" i="1"/>
  <c r="I1400" i="1"/>
  <c r="J1400" i="1"/>
  <c r="O1400" i="1" s="1"/>
  <c r="K1400" i="1"/>
  <c r="L1400" i="1"/>
  <c r="I1401" i="1"/>
  <c r="J1401" i="1"/>
  <c r="O1401" i="1" s="1"/>
  <c r="K1401" i="1"/>
  <c r="L1401" i="1"/>
  <c r="M1401" i="1"/>
  <c r="N1401" i="1"/>
  <c r="I1402" i="1"/>
  <c r="J1402" i="1"/>
  <c r="O1402" i="1" s="1"/>
  <c r="K1402" i="1"/>
  <c r="L1402" i="1"/>
  <c r="M1402" i="1"/>
  <c r="N1402" i="1"/>
  <c r="I1403" i="1"/>
  <c r="J1403" i="1"/>
  <c r="O1403" i="1" s="1"/>
  <c r="L1403" i="1"/>
  <c r="I1404" i="1"/>
  <c r="J1404" i="1"/>
  <c r="O1404" i="1" s="1"/>
  <c r="L1404" i="1"/>
  <c r="N1404" i="1"/>
  <c r="I1405" i="1"/>
  <c r="J1405" i="1"/>
  <c r="O1405" i="1" s="1"/>
  <c r="K1405" i="1"/>
  <c r="N1405" i="1"/>
  <c r="I1406" i="1"/>
  <c r="N1406" i="1" s="1"/>
  <c r="J1406" i="1"/>
  <c r="O1406" i="1" s="1"/>
  <c r="K1406" i="1"/>
  <c r="L1406" i="1"/>
  <c r="M1406" i="1"/>
  <c r="I1407" i="1"/>
  <c r="J1407" i="1"/>
  <c r="O1407" i="1" s="1"/>
  <c r="I1408" i="1"/>
  <c r="J1408" i="1"/>
  <c r="O1408" i="1" s="1"/>
  <c r="K1408" i="1"/>
  <c r="L1408" i="1"/>
  <c r="M1408" i="1"/>
  <c r="N1408" i="1"/>
  <c r="I1409" i="1"/>
  <c r="J1409" i="1"/>
  <c r="O1409" i="1" s="1"/>
  <c r="K1409" i="1"/>
  <c r="I1410" i="1"/>
  <c r="M1410" i="1" s="1"/>
  <c r="J1410" i="1"/>
  <c r="O1410" i="1" s="1"/>
  <c r="K1410" i="1"/>
  <c r="L1410" i="1"/>
  <c r="N1410" i="1"/>
  <c r="I1411" i="1"/>
  <c r="J1411" i="1"/>
  <c r="O1411" i="1" s="1"/>
  <c r="I1412" i="1"/>
  <c r="J1412" i="1"/>
  <c r="O1412" i="1" s="1"/>
  <c r="L1412" i="1"/>
  <c r="N1412" i="1"/>
  <c r="I1413" i="1"/>
  <c r="J1413" i="1"/>
  <c r="O1413" i="1" s="1"/>
  <c r="K1413" i="1"/>
  <c r="M1413" i="1"/>
  <c r="I1414" i="1"/>
  <c r="J1414" i="1"/>
  <c r="O1414" i="1" s="1"/>
  <c r="K1414" i="1"/>
  <c r="L1414" i="1"/>
  <c r="M1414" i="1"/>
  <c r="N1414" i="1"/>
  <c r="I1415" i="1"/>
  <c r="J1415" i="1"/>
  <c r="O1415" i="1" s="1"/>
  <c r="K1415" i="1"/>
  <c r="N1415" i="1"/>
  <c r="I1416" i="1"/>
  <c r="J1416" i="1"/>
  <c r="O1416" i="1" s="1"/>
  <c r="L1416" i="1"/>
  <c r="N1416" i="1"/>
  <c r="I1417" i="1"/>
  <c r="J1417" i="1"/>
  <c r="O1417" i="1" s="1"/>
  <c r="I1418" i="1"/>
  <c r="J1418" i="1"/>
  <c r="O1418" i="1" s="1"/>
  <c r="K1418" i="1"/>
  <c r="L1418" i="1"/>
  <c r="I1419" i="1"/>
  <c r="J1419" i="1"/>
  <c r="O1419" i="1" s="1"/>
  <c r="M1419" i="1"/>
  <c r="N1419" i="1"/>
  <c r="I1420" i="1"/>
  <c r="J1420" i="1"/>
  <c r="O1420" i="1" s="1"/>
  <c r="K1420" i="1"/>
  <c r="L1420" i="1"/>
  <c r="M1420" i="1"/>
  <c r="N1420" i="1"/>
  <c r="I1421" i="1"/>
  <c r="J1421" i="1"/>
  <c r="O1421" i="1" s="1"/>
  <c r="I1422" i="1"/>
  <c r="J1422" i="1"/>
  <c r="O1422" i="1" s="1"/>
  <c r="K1422" i="1"/>
  <c r="L1422" i="1"/>
  <c r="M1422" i="1"/>
  <c r="N1422" i="1"/>
  <c r="I1423" i="1"/>
  <c r="J1423" i="1"/>
  <c r="O1423" i="1" s="1"/>
  <c r="K1423" i="1"/>
  <c r="L1423" i="1"/>
  <c r="M1423" i="1"/>
  <c r="N1423" i="1"/>
  <c r="I1424" i="1"/>
  <c r="J1424" i="1"/>
  <c r="O1424" i="1" s="1"/>
  <c r="I1425" i="1"/>
  <c r="J1425" i="1"/>
  <c r="O1425" i="1" s="1"/>
  <c r="I1426" i="1"/>
  <c r="J1426" i="1"/>
  <c r="O1426" i="1" s="1"/>
  <c r="K1426" i="1"/>
  <c r="L1426" i="1"/>
  <c r="I1427" i="1"/>
  <c r="N1427" i="1" s="1"/>
  <c r="J1427" i="1"/>
  <c r="O1427" i="1" s="1"/>
  <c r="K1427" i="1"/>
  <c r="L1427" i="1"/>
  <c r="M1427" i="1"/>
  <c r="I1428" i="1"/>
  <c r="J1428" i="1"/>
  <c r="O1428" i="1" s="1"/>
  <c r="K1428" i="1"/>
  <c r="L1428" i="1"/>
  <c r="M1428" i="1"/>
  <c r="N1428" i="1"/>
  <c r="I1429" i="1"/>
  <c r="J1429" i="1"/>
  <c r="O1429" i="1" s="1"/>
  <c r="K1429" i="1"/>
  <c r="L1429" i="1"/>
  <c r="M1429" i="1"/>
  <c r="N1429" i="1"/>
  <c r="I1430" i="1"/>
  <c r="M1430" i="1" s="1"/>
  <c r="J1430" i="1"/>
  <c r="O1430" i="1" s="1"/>
  <c r="K1430" i="1"/>
  <c r="L1430" i="1"/>
  <c r="N1430" i="1"/>
  <c r="I1431" i="1"/>
  <c r="J1431" i="1"/>
  <c r="O1431" i="1" s="1"/>
  <c r="M1431" i="1"/>
  <c r="N1431" i="1"/>
  <c r="I1432" i="1"/>
  <c r="J1432" i="1"/>
  <c r="O1432" i="1" s="1"/>
  <c r="I1433" i="1"/>
  <c r="J1433" i="1"/>
  <c r="O1433" i="1" s="1"/>
  <c r="K1433" i="1"/>
  <c r="M1433" i="1"/>
  <c r="I1434" i="1"/>
  <c r="J1434" i="1"/>
  <c r="O1434" i="1" s="1"/>
  <c r="K1434" i="1"/>
  <c r="I1435" i="1"/>
  <c r="J1435" i="1"/>
  <c r="O1435" i="1" s="1"/>
  <c r="L1435" i="1"/>
  <c r="M1435" i="1"/>
  <c r="I1436" i="1"/>
  <c r="J1436" i="1"/>
  <c r="O1436" i="1" s="1"/>
  <c r="L1436" i="1"/>
  <c r="N1436" i="1"/>
  <c r="I1437" i="1"/>
  <c r="J1437" i="1"/>
  <c r="O1437" i="1" s="1"/>
  <c r="I1438" i="1"/>
  <c r="J1438" i="1"/>
  <c r="O1438" i="1" s="1"/>
  <c r="L1438" i="1"/>
  <c r="N1438" i="1"/>
  <c r="I1439" i="1"/>
  <c r="J1439" i="1"/>
  <c r="O1439" i="1" s="1"/>
  <c r="N1439" i="1"/>
  <c r="I1440" i="1"/>
  <c r="J1440" i="1"/>
  <c r="O1440" i="1" s="1"/>
  <c r="K1440" i="1"/>
  <c r="L1440" i="1"/>
  <c r="I1441" i="1"/>
  <c r="J1441" i="1"/>
  <c r="O1441" i="1" s="1"/>
  <c r="I1442" i="1"/>
  <c r="J1442" i="1"/>
  <c r="O1442" i="1" s="1"/>
  <c r="K1442" i="1"/>
  <c r="L1442" i="1"/>
  <c r="M1442" i="1"/>
  <c r="N1442" i="1"/>
  <c r="I1443" i="1"/>
  <c r="J1443" i="1"/>
  <c r="O1443" i="1" s="1"/>
  <c r="I1444" i="1"/>
  <c r="J1444" i="1"/>
  <c r="O1444" i="1" s="1"/>
  <c r="K1444" i="1"/>
  <c r="L1444" i="1"/>
  <c r="I1445" i="1"/>
  <c r="J1445" i="1"/>
  <c r="O1445" i="1" s="1"/>
  <c r="K1445" i="1"/>
  <c r="L1445" i="1"/>
  <c r="I1446" i="1"/>
  <c r="J1446" i="1"/>
  <c r="O1446" i="1" s="1"/>
  <c r="K1446" i="1"/>
  <c r="N1446" i="1"/>
  <c r="I1447" i="1"/>
  <c r="J1447" i="1"/>
  <c r="O1447" i="1" s="1"/>
  <c r="I1448" i="1"/>
  <c r="J1448" i="1"/>
  <c r="O1448" i="1" s="1"/>
  <c r="K1448" i="1"/>
  <c r="L1448" i="1"/>
  <c r="M1448" i="1"/>
  <c r="N1448" i="1"/>
  <c r="I1449" i="1"/>
  <c r="J1449" i="1"/>
  <c r="O1449" i="1" s="1"/>
  <c r="K1449" i="1"/>
  <c r="I1450" i="1"/>
  <c r="J1450" i="1"/>
  <c r="O1450" i="1" s="1"/>
  <c r="K1450" i="1"/>
  <c r="L1450" i="1"/>
  <c r="I1451" i="1"/>
  <c r="J1451" i="1"/>
  <c r="O1451" i="1" s="1"/>
  <c r="K1451" i="1"/>
  <c r="N1451" i="1"/>
  <c r="I1452" i="1"/>
  <c r="J1452" i="1"/>
  <c r="O1452" i="1" s="1"/>
  <c r="I1453" i="1"/>
  <c r="J1453" i="1"/>
  <c r="O1453" i="1" s="1"/>
  <c r="K1453" i="1"/>
  <c r="M1453" i="1"/>
  <c r="I1454" i="1"/>
  <c r="N1454" i="1" s="1"/>
  <c r="J1454" i="1"/>
  <c r="O1454" i="1" s="1"/>
  <c r="K1454" i="1"/>
  <c r="L1454" i="1"/>
  <c r="M1454" i="1"/>
  <c r="I1455" i="1"/>
  <c r="N1455" i="1" s="1"/>
  <c r="J1455" i="1"/>
  <c r="O1455" i="1" s="1"/>
  <c r="K1455" i="1"/>
  <c r="L1455" i="1"/>
  <c r="M1455" i="1"/>
  <c r="I1456" i="1"/>
  <c r="J1456" i="1"/>
  <c r="O1456" i="1" s="1"/>
  <c r="L1456" i="1"/>
  <c r="N1456" i="1"/>
  <c r="I1457" i="1"/>
  <c r="N1457" i="1" s="1"/>
  <c r="J1457" i="1"/>
  <c r="O1457" i="1" s="1"/>
  <c r="L1457" i="1"/>
  <c r="M1457" i="1"/>
  <c r="I1458" i="1"/>
  <c r="J1458" i="1"/>
  <c r="O1458" i="1" s="1"/>
  <c r="I1459" i="1"/>
  <c r="L1459" i="1" s="1"/>
  <c r="J1459" i="1"/>
  <c r="O1459" i="1" s="1"/>
  <c r="K1459" i="1"/>
  <c r="M1459" i="1"/>
  <c r="N1459" i="1"/>
  <c r="I1460" i="1"/>
  <c r="J1460" i="1"/>
  <c r="O1460" i="1" s="1"/>
  <c r="K1460" i="1"/>
  <c r="L1460" i="1"/>
  <c r="M1460" i="1"/>
  <c r="N1460" i="1"/>
  <c r="I1461" i="1"/>
  <c r="K1461" i="1" s="1"/>
  <c r="J1461" i="1"/>
  <c r="O1461" i="1" s="1"/>
  <c r="I1462" i="1"/>
  <c r="J1462" i="1"/>
  <c r="O1462" i="1" s="1"/>
  <c r="K1462" i="1"/>
  <c r="L1462" i="1"/>
  <c r="M1462" i="1"/>
  <c r="N1462" i="1"/>
  <c r="I1463" i="1"/>
  <c r="J1463" i="1"/>
  <c r="O1463" i="1" s="1"/>
  <c r="K1463" i="1"/>
  <c r="L1463" i="1"/>
  <c r="M1463" i="1"/>
  <c r="N1463" i="1"/>
  <c r="I1464" i="1"/>
  <c r="J1464" i="1"/>
  <c r="O1464" i="1" s="1"/>
  <c r="I1465" i="1"/>
  <c r="J1465" i="1"/>
  <c r="O1465" i="1" s="1"/>
  <c r="K1465" i="1"/>
  <c r="L1465" i="1"/>
  <c r="M1465" i="1"/>
  <c r="N1465" i="1"/>
  <c r="I1466" i="1"/>
  <c r="J1466" i="1"/>
  <c r="O1466" i="1" s="1"/>
  <c r="I1467" i="1"/>
  <c r="J1467" i="1"/>
  <c r="O1467" i="1" s="1"/>
  <c r="K1467" i="1"/>
  <c r="L1467" i="1"/>
  <c r="I1468" i="1"/>
  <c r="J1468" i="1"/>
  <c r="O1468" i="1" s="1"/>
  <c r="K1468" i="1"/>
  <c r="L1468" i="1"/>
  <c r="M1468" i="1"/>
  <c r="N1468" i="1"/>
  <c r="I1469" i="1"/>
  <c r="J1469" i="1"/>
  <c r="O1469" i="1" s="1"/>
  <c r="K1469" i="1"/>
  <c r="L1469" i="1"/>
  <c r="M1469" i="1"/>
  <c r="N1469" i="1"/>
  <c r="I1470" i="1"/>
  <c r="M1470" i="1" s="1"/>
  <c r="J1470" i="1"/>
  <c r="O1470" i="1" s="1"/>
  <c r="K1470" i="1"/>
  <c r="L1470" i="1"/>
  <c r="N1470" i="1"/>
  <c r="I1471" i="1"/>
  <c r="J1471" i="1"/>
  <c r="O1471" i="1" s="1"/>
  <c r="K1471" i="1"/>
  <c r="L1471" i="1"/>
  <c r="M1471" i="1"/>
  <c r="N1471" i="1"/>
  <c r="I1472" i="1"/>
  <c r="J1472" i="1"/>
  <c r="O1472" i="1" s="1"/>
  <c r="L1472" i="1"/>
  <c r="N1472" i="1"/>
  <c r="I1473" i="1"/>
  <c r="J1473" i="1"/>
  <c r="O1473" i="1" s="1"/>
  <c r="I1474" i="1"/>
  <c r="J1474" i="1"/>
  <c r="O1474" i="1" s="1"/>
  <c r="M1474" i="1"/>
  <c r="I1475" i="1"/>
  <c r="J1475" i="1"/>
  <c r="O1475" i="1" s="1"/>
  <c r="K1475" i="1"/>
  <c r="L1475" i="1"/>
  <c r="I1476" i="1"/>
  <c r="J1476" i="1"/>
  <c r="O1476" i="1" s="1"/>
  <c r="L1476" i="1"/>
  <c r="N1476" i="1"/>
  <c r="I1477" i="1"/>
  <c r="J1477" i="1"/>
  <c r="O1477" i="1" s="1"/>
  <c r="I1478" i="1"/>
  <c r="J1478" i="1"/>
  <c r="O1478" i="1" s="1"/>
  <c r="K1478" i="1"/>
  <c r="L1478" i="1"/>
  <c r="M1478" i="1"/>
  <c r="N1478" i="1"/>
  <c r="I1479" i="1"/>
  <c r="J1479" i="1"/>
  <c r="O1479" i="1" s="1"/>
  <c r="K1479" i="1"/>
  <c r="I1480" i="1"/>
  <c r="J1480" i="1"/>
  <c r="O1480" i="1" s="1"/>
  <c r="M1480" i="1"/>
  <c r="N1480" i="1"/>
  <c r="I1481" i="1"/>
  <c r="J1481" i="1"/>
  <c r="O1481" i="1" s="1"/>
  <c r="K1481" i="1"/>
  <c r="L1481" i="1"/>
  <c r="M1481" i="1"/>
  <c r="N1481" i="1"/>
  <c r="I1482" i="1"/>
  <c r="J1482" i="1"/>
  <c r="O1482" i="1" s="1"/>
  <c r="K1482" i="1"/>
  <c r="L1482" i="1"/>
  <c r="M1482" i="1"/>
  <c r="N1482" i="1"/>
  <c r="I1483" i="1"/>
  <c r="J1483" i="1"/>
  <c r="O1483" i="1" s="1"/>
  <c r="I1484" i="1"/>
  <c r="J1484" i="1"/>
  <c r="O1484" i="1" s="1"/>
  <c r="K1484" i="1"/>
  <c r="L1484" i="1"/>
  <c r="M1484" i="1"/>
  <c r="N1484" i="1"/>
  <c r="I1485" i="1"/>
  <c r="J1485" i="1"/>
  <c r="O1485" i="1" s="1"/>
  <c r="I1486" i="1"/>
  <c r="K1486" i="1" s="1"/>
  <c r="J1486" i="1"/>
  <c r="O1486" i="1" s="1"/>
  <c r="L1486" i="1"/>
  <c r="M1486" i="1"/>
  <c r="N1486" i="1"/>
  <c r="I1487" i="1"/>
  <c r="J1487" i="1"/>
  <c r="O1487" i="1" s="1"/>
  <c r="L1487" i="1"/>
  <c r="I1488" i="1"/>
  <c r="J1488" i="1"/>
  <c r="O1488" i="1" s="1"/>
  <c r="K1488" i="1"/>
  <c r="L1488" i="1"/>
  <c r="M1488" i="1"/>
  <c r="N1488" i="1"/>
  <c r="I1489" i="1"/>
  <c r="N1489" i="1" s="1"/>
  <c r="J1489" i="1"/>
  <c r="O1489" i="1" s="1"/>
  <c r="I1490" i="1"/>
  <c r="J1490" i="1"/>
  <c r="O1490" i="1" s="1"/>
  <c r="I1491" i="1"/>
  <c r="J1491" i="1"/>
  <c r="O1491" i="1" s="1"/>
  <c r="K1491" i="1"/>
  <c r="L1491" i="1"/>
  <c r="M1491" i="1"/>
  <c r="N1491" i="1"/>
  <c r="I1492" i="1"/>
  <c r="J1492" i="1"/>
  <c r="O1492" i="1" s="1"/>
  <c r="M1492" i="1"/>
  <c r="N1492" i="1"/>
  <c r="I1493" i="1"/>
  <c r="J1493" i="1"/>
  <c r="O1493" i="1" s="1"/>
  <c r="I1494" i="1"/>
  <c r="J1494" i="1"/>
  <c r="O1494" i="1" s="1"/>
  <c r="K1494" i="1"/>
  <c r="L1494" i="1"/>
  <c r="M1494" i="1"/>
  <c r="N1494" i="1"/>
  <c r="I1495" i="1"/>
  <c r="J1495" i="1"/>
  <c r="O1495" i="1" s="1"/>
  <c r="N1495" i="1"/>
  <c r="I1496" i="1"/>
  <c r="J1496" i="1"/>
  <c r="O1496" i="1" s="1"/>
  <c r="L1496" i="1"/>
  <c r="N1496" i="1"/>
  <c r="I1497" i="1"/>
  <c r="J1497" i="1"/>
  <c r="O1497" i="1" s="1"/>
  <c r="K1497" i="1"/>
  <c r="N1497" i="1"/>
  <c r="I1498" i="1"/>
  <c r="J1498" i="1"/>
  <c r="O1498" i="1" s="1"/>
  <c r="K1498" i="1"/>
  <c r="I1499" i="1"/>
  <c r="L1499" i="1" s="1"/>
  <c r="J1499" i="1"/>
  <c r="O1499" i="1" s="1"/>
  <c r="K1499" i="1"/>
  <c r="M1499" i="1"/>
  <c r="N1499" i="1"/>
  <c r="I1500" i="1"/>
  <c r="J1500" i="1"/>
  <c r="O1500" i="1" s="1"/>
  <c r="K1500" i="1"/>
  <c r="L1500" i="1"/>
  <c r="I1501" i="1"/>
  <c r="J1501" i="1"/>
  <c r="O1501" i="1" s="1"/>
  <c r="K1501" i="1"/>
  <c r="L1501" i="1"/>
  <c r="I1502" i="1"/>
  <c r="J1502" i="1"/>
  <c r="O1502" i="1" s="1"/>
  <c r="K1502" i="1"/>
  <c r="L1502" i="1"/>
  <c r="M1502" i="1"/>
  <c r="N1502" i="1"/>
  <c r="I1503" i="1"/>
  <c r="M1503" i="1" s="1"/>
  <c r="J1503" i="1"/>
  <c r="O1503" i="1" s="1"/>
  <c r="K1503" i="1"/>
  <c r="L1503" i="1"/>
  <c r="N1503" i="1"/>
  <c r="I1504" i="1"/>
  <c r="J1504" i="1"/>
  <c r="O1504" i="1" s="1"/>
  <c r="K1504" i="1"/>
  <c r="N1504" i="1"/>
  <c r="I1505" i="1"/>
  <c r="J1505" i="1"/>
  <c r="O1505" i="1" s="1"/>
  <c r="K1505" i="1"/>
  <c r="L1505" i="1"/>
  <c r="M1505" i="1"/>
  <c r="N1505" i="1"/>
  <c r="I1506" i="1"/>
  <c r="J1506" i="1"/>
  <c r="O1506" i="1" s="1"/>
  <c r="K1506" i="1"/>
  <c r="L1506" i="1"/>
  <c r="M1506" i="1"/>
  <c r="N1506" i="1"/>
  <c r="I1507" i="1"/>
  <c r="J1507" i="1"/>
  <c r="O1507" i="1" s="1"/>
  <c r="I1508" i="1"/>
  <c r="J1508" i="1"/>
  <c r="O1508" i="1" s="1"/>
  <c r="K1508" i="1"/>
  <c r="L1508" i="1"/>
  <c r="M1508" i="1"/>
  <c r="N1508" i="1"/>
  <c r="I1509" i="1"/>
  <c r="J1509" i="1"/>
  <c r="O1509" i="1" s="1"/>
  <c r="I1510" i="1"/>
  <c r="K1510" i="1" s="1"/>
  <c r="J1510" i="1"/>
  <c r="O1510" i="1" s="1"/>
  <c r="I1511" i="1"/>
  <c r="J1511" i="1"/>
  <c r="O1511" i="1" s="1"/>
  <c r="K1511" i="1"/>
  <c r="L1511" i="1"/>
  <c r="M1511" i="1"/>
  <c r="N1511" i="1"/>
  <c r="I1512" i="1"/>
  <c r="N1512" i="1" s="1"/>
  <c r="J1512" i="1"/>
  <c r="O1512" i="1" s="1"/>
  <c r="K1512" i="1"/>
  <c r="L1512" i="1"/>
  <c r="M1512" i="1"/>
  <c r="I1513" i="1"/>
  <c r="J1513" i="1"/>
  <c r="O1513" i="1" s="1"/>
  <c r="K1513" i="1"/>
  <c r="M1513" i="1"/>
  <c r="I1514" i="1"/>
  <c r="J1514" i="1"/>
  <c r="O1514" i="1" s="1"/>
  <c r="K1514" i="1"/>
  <c r="L1514" i="1"/>
  <c r="M1514" i="1"/>
  <c r="N1514" i="1"/>
  <c r="I1515" i="1"/>
  <c r="K1515" i="1" s="1"/>
  <c r="J1515" i="1"/>
  <c r="O1515" i="1" s="1"/>
  <c r="L1515" i="1"/>
  <c r="M1515" i="1"/>
  <c r="N1515" i="1"/>
  <c r="I1516" i="1"/>
  <c r="J1516" i="1"/>
  <c r="O1516" i="1" s="1"/>
  <c r="I1517" i="1"/>
  <c r="J1517" i="1"/>
  <c r="O1517" i="1" s="1"/>
  <c r="K1517" i="1"/>
  <c r="L1517" i="1"/>
  <c r="M1517" i="1"/>
  <c r="N1517" i="1"/>
  <c r="I1518" i="1"/>
  <c r="J1518" i="1"/>
  <c r="O1518" i="1" s="1"/>
  <c r="K1518" i="1"/>
  <c r="L1518" i="1"/>
  <c r="M1518" i="1"/>
  <c r="N1518" i="1"/>
  <c r="I1519" i="1"/>
  <c r="J1519" i="1"/>
  <c r="O1519" i="1" s="1"/>
  <c r="I1520" i="1"/>
  <c r="J1520" i="1"/>
  <c r="O1520" i="1" s="1"/>
  <c r="K1520" i="1"/>
  <c r="L1520" i="1"/>
  <c r="M1520" i="1"/>
  <c r="N1520" i="1"/>
  <c r="I1521" i="1"/>
  <c r="J1521" i="1"/>
  <c r="O1521" i="1" s="1"/>
  <c r="K1521" i="1"/>
  <c r="L1521" i="1"/>
  <c r="M1521" i="1"/>
  <c r="N1521" i="1"/>
  <c r="I1522" i="1"/>
  <c r="J1522" i="1"/>
  <c r="O1522" i="1" s="1"/>
  <c r="K1522" i="1"/>
  <c r="L1522" i="1"/>
  <c r="M1522" i="1"/>
  <c r="N1522" i="1"/>
  <c r="I1523" i="1"/>
  <c r="J1523" i="1"/>
  <c r="O1523" i="1" s="1"/>
  <c r="K1523" i="1"/>
  <c r="L1523" i="1"/>
  <c r="M1523" i="1"/>
  <c r="N1523" i="1"/>
  <c r="I1524" i="1"/>
  <c r="J1524" i="1"/>
  <c r="O1524" i="1" s="1"/>
  <c r="K1524" i="1"/>
  <c r="L1524" i="1"/>
  <c r="M1524" i="1"/>
  <c r="N1524" i="1"/>
  <c r="I1525" i="1"/>
  <c r="J1525" i="1"/>
  <c r="O1525" i="1" s="1"/>
  <c r="K1525" i="1"/>
  <c r="I1526" i="1"/>
  <c r="J1526" i="1"/>
  <c r="O1526" i="1" s="1"/>
  <c r="K1526" i="1"/>
  <c r="L1526" i="1"/>
  <c r="M1526" i="1"/>
  <c r="N1526" i="1"/>
  <c r="I1527" i="1"/>
  <c r="J1527" i="1"/>
  <c r="O1527" i="1" s="1"/>
  <c r="I1528" i="1"/>
  <c r="J1528" i="1"/>
  <c r="O1528" i="1" s="1"/>
  <c r="K1528" i="1"/>
  <c r="L1528" i="1"/>
  <c r="M1528" i="1"/>
  <c r="N1528" i="1"/>
  <c r="I1529" i="1"/>
  <c r="J1529" i="1"/>
  <c r="O1529" i="1" s="1"/>
  <c r="K1529" i="1"/>
  <c r="L1529" i="1"/>
  <c r="M1529" i="1"/>
  <c r="N1529" i="1"/>
  <c r="I1530" i="1"/>
  <c r="M1530" i="1" s="1"/>
  <c r="J1530" i="1"/>
  <c r="O1530" i="1" s="1"/>
  <c r="K1530" i="1"/>
  <c r="L1530" i="1"/>
  <c r="N1530" i="1"/>
  <c r="I1531" i="1"/>
  <c r="J1531" i="1"/>
  <c r="O1531" i="1" s="1"/>
  <c r="K1531" i="1"/>
  <c r="L1531" i="1"/>
  <c r="M1531" i="1"/>
  <c r="N1531" i="1"/>
  <c r="I1532" i="1"/>
  <c r="J1532" i="1"/>
  <c r="O1532" i="1" s="1"/>
  <c r="K1532" i="1"/>
  <c r="L1532" i="1"/>
  <c r="M1532" i="1"/>
  <c r="N1532" i="1"/>
  <c r="I1533" i="1"/>
  <c r="J1533" i="1"/>
  <c r="O1533" i="1" s="1"/>
  <c r="I1534" i="1"/>
  <c r="J1534" i="1"/>
  <c r="O1534" i="1" s="1"/>
  <c r="I1535" i="1"/>
  <c r="J1535" i="1"/>
  <c r="O1535" i="1" s="1"/>
  <c r="L1535" i="1"/>
  <c r="M1535" i="1"/>
  <c r="I1536" i="1"/>
  <c r="J1536" i="1"/>
  <c r="O1536" i="1" s="1"/>
  <c r="L1536" i="1"/>
  <c r="N1536" i="1"/>
  <c r="I1537" i="1"/>
  <c r="J1537" i="1"/>
  <c r="O1537" i="1" s="1"/>
  <c r="K1537" i="1"/>
  <c r="L1537" i="1"/>
  <c r="M1537" i="1"/>
  <c r="N1537" i="1"/>
  <c r="I1538" i="1"/>
  <c r="J1538" i="1"/>
  <c r="O1538" i="1" s="1"/>
  <c r="M1538" i="1"/>
  <c r="N1538" i="1"/>
  <c r="I1539" i="1"/>
  <c r="J1539" i="1"/>
  <c r="O1539" i="1" s="1"/>
  <c r="I1540" i="1"/>
  <c r="J1540" i="1"/>
  <c r="O1540" i="1" s="1"/>
  <c r="K1540" i="1"/>
  <c r="L1540" i="1"/>
  <c r="M1540" i="1"/>
  <c r="N1540" i="1"/>
  <c r="I1541" i="1"/>
  <c r="K1541" i="1" s="1"/>
  <c r="J1541" i="1"/>
  <c r="O1541" i="1" s="1"/>
  <c r="L1541" i="1"/>
  <c r="M1541" i="1"/>
  <c r="N1541" i="1"/>
  <c r="I1542" i="1"/>
  <c r="J1542" i="1"/>
  <c r="O1542" i="1" s="1"/>
  <c r="K1542" i="1"/>
  <c r="L1542" i="1"/>
  <c r="M1542" i="1"/>
  <c r="N1542" i="1"/>
  <c r="I1543" i="1"/>
  <c r="J1543" i="1"/>
  <c r="O1543" i="1" s="1"/>
  <c r="K1543" i="1"/>
  <c r="L1543" i="1"/>
  <c r="M1543" i="1"/>
  <c r="N1543" i="1"/>
  <c r="I1544" i="1"/>
  <c r="J1544" i="1"/>
  <c r="O1544" i="1" s="1"/>
  <c r="K1544" i="1"/>
  <c r="L1544" i="1"/>
  <c r="M1544" i="1"/>
  <c r="N1544" i="1"/>
  <c r="I1545" i="1"/>
  <c r="J1545" i="1"/>
  <c r="O1545" i="1" s="1"/>
  <c r="K1545" i="1"/>
  <c r="L1545" i="1"/>
  <c r="I1546" i="1"/>
  <c r="J1546" i="1"/>
  <c r="O1546" i="1" s="1"/>
  <c r="K1546" i="1"/>
  <c r="L1546" i="1"/>
  <c r="M1546" i="1"/>
  <c r="N1546" i="1"/>
  <c r="I1547" i="1"/>
  <c r="N1547" i="1" s="1"/>
  <c r="J1547" i="1"/>
  <c r="O1547" i="1" s="1"/>
  <c r="K1547" i="1"/>
  <c r="L1547" i="1"/>
  <c r="M1547" i="1"/>
  <c r="I1548" i="1"/>
  <c r="J1548" i="1"/>
  <c r="O1548" i="1" s="1"/>
  <c r="K1548" i="1"/>
  <c r="L1548" i="1"/>
  <c r="M1548" i="1"/>
  <c r="N1548" i="1"/>
  <c r="I1549" i="1"/>
  <c r="J1549" i="1"/>
  <c r="O1549" i="1" s="1"/>
  <c r="K1549" i="1"/>
  <c r="L1549" i="1"/>
  <c r="M1549" i="1"/>
  <c r="N1549" i="1"/>
  <c r="I1550" i="1"/>
  <c r="M1550" i="1" s="1"/>
  <c r="J1550" i="1"/>
  <c r="O1550" i="1" s="1"/>
  <c r="K1550" i="1"/>
  <c r="L1550" i="1"/>
  <c r="N1550" i="1"/>
  <c r="I1551" i="1"/>
  <c r="J1551" i="1"/>
  <c r="O1551" i="1" s="1"/>
  <c r="I1552" i="1"/>
  <c r="J1552" i="1"/>
  <c r="O1552" i="1" s="1"/>
  <c r="K1552" i="1"/>
  <c r="L1552" i="1"/>
  <c r="I1553" i="1"/>
  <c r="J1553" i="1"/>
  <c r="O1553" i="1" s="1"/>
  <c r="I1554" i="1"/>
  <c r="J1554" i="1"/>
  <c r="O1554" i="1" s="1"/>
  <c r="K1554" i="1"/>
  <c r="L1554" i="1"/>
  <c r="I1555" i="1"/>
  <c r="J1555" i="1"/>
  <c r="O1555" i="1" s="1"/>
  <c r="K1555" i="1"/>
  <c r="L1555" i="1"/>
  <c r="M1555" i="1"/>
  <c r="N1555" i="1"/>
  <c r="I1556" i="1"/>
  <c r="J1556" i="1"/>
  <c r="O1556" i="1" s="1"/>
  <c r="I1557" i="1"/>
  <c r="J1557" i="1"/>
  <c r="O1557" i="1" s="1"/>
  <c r="K1557" i="1"/>
  <c r="L1557" i="1"/>
  <c r="M1557" i="1"/>
  <c r="N1557" i="1"/>
  <c r="I1558" i="1"/>
  <c r="M1558" i="1" s="1"/>
  <c r="J1558" i="1"/>
  <c r="O1558" i="1" s="1"/>
  <c r="I1559" i="1"/>
  <c r="J1559" i="1"/>
  <c r="O1559" i="1" s="1"/>
  <c r="K1559" i="1"/>
  <c r="I1560" i="1"/>
  <c r="J1560" i="1"/>
  <c r="O1560" i="1" s="1"/>
  <c r="I1561" i="1"/>
  <c r="J1561" i="1"/>
  <c r="O1561" i="1" s="1"/>
  <c r="K1561" i="1"/>
  <c r="N1561" i="1"/>
  <c r="I1562" i="1"/>
  <c r="J1562" i="1"/>
  <c r="O1562" i="1" s="1"/>
  <c r="K1562" i="1"/>
  <c r="L1562" i="1"/>
  <c r="M1562" i="1"/>
  <c r="N1562" i="1"/>
  <c r="I1563" i="1"/>
  <c r="J1563" i="1"/>
  <c r="O1563" i="1" s="1"/>
  <c r="K1563" i="1"/>
  <c r="L1563" i="1"/>
  <c r="I1564" i="1"/>
  <c r="J1564" i="1"/>
  <c r="O1564" i="1" s="1"/>
  <c r="M1564" i="1"/>
  <c r="I1565" i="1"/>
  <c r="M1565" i="1" s="1"/>
  <c r="J1565" i="1"/>
  <c r="O1565" i="1" s="1"/>
  <c r="K1565" i="1"/>
  <c r="L1565" i="1"/>
  <c r="N1565" i="1"/>
  <c r="I1566" i="1"/>
  <c r="J1566" i="1"/>
  <c r="O1566" i="1" s="1"/>
  <c r="K1566" i="1"/>
  <c r="L1566" i="1"/>
  <c r="M1566" i="1"/>
  <c r="N1566" i="1"/>
  <c r="I1567" i="1"/>
  <c r="J1567" i="1"/>
  <c r="O1567" i="1" s="1"/>
  <c r="K1567" i="1"/>
  <c r="I1568" i="1"/>
  <c r="J1568" i="1"/>
  <c r="O1568" i="1" s="1"/>
  <c r="K1568" i="1"/>
  <c r="L1568" i="1"/>
  <c r="M1568" i="1"/>
  <c r="N1568" i="1"/>
  <c r="I1569" i="1"/>
  <c r="L1569" i="1" s="1"/>
  <c r="J1569" i="1"/>
  <c r="O1569" i="1" s="1"/>
  <c r="M1569" i="1"/>
  <c r="N1569" i="1"/>
  <c r="I1570" i="1"/>
  <c r="J1570" i="1"/>
  <c r="O1570" i="1" s="1"/>
  <c r="I1571" i="1"/>
  <c r="J1571" i="1"/>
  <c r="O1571" i="1" s="1"/>
  <c r="M1571" i="1"/>
  <c r="I1572" i="1"/>
  <c r="J1572" i="1"/>
  <c r="O1572" i="1" s="1"/>
  <c r="K1572" i="1"/>
  <c r="L1572" i="1"/>
  <c r="M1572" i="1"/>
  <c r="N1572" i="1"/>
  <c r="I1573" i="1"/>
  <c r="J1573" i="1"/>
  <c r="O1573" i="1" s="1"/>
  <c r="I1574" i="1"/>
  <c r="J1574" i="1"/>
  <c r="O1574" i="1" s="1"/>
  <c r="K1574" i="1"/>
  <c r="L1574" i="1"/>
  <c r="M1574" i="1"/>
  <c r="N1574" i="1"/>
  <c r="I1575" i="1"/>
  <c r="J1575" i="1"/>
  <c r="O1575" i="1" s="1"/>
  <c r="I1576" i="1"/>
  <c r="L1576" i="1" s="1"/>
  <c r="J1576" i="1"/>
  <c r="O1576" i="1" s="1"/>
  <c r="N1576" i="1"/>
  <c r="I1577" i="1"/>
  <c r="J1577" i="1"/>
  <c r="O1577" i="1" s="1"/>
  <c r="I1578" i="1"/>
  <c r="J1578" i="1"/>
  <c r="O1578" i="1" s="1"/>
  <c r="K1578" i="1"/>
  <c r="L1578" i="1"/>
  <c r="M1578" i="1"/>
  <c r="N1578" i="1"/>
  <c r="I1579" i="1"/>
  <c r="L1579" i="1" s="1"/>
  <c r="J1579" i="1"/>
  <c r="O1579" i="1" s="1"/>
  <c r="K1579" i="1"/>
  <c r="M1579" i="1"/>
  <c r="N1579" i="1"/>
  <c r="I1580" i="1"/>
  <c r="J1580" i="1"/>
  <c r="O1580" i="1" s="1"/>
  <c r="M1580" i="1"/>
  <c r="I1581" i="1"/>
  <c r="J1581" i="1"/>
  <c r="O1581" i="1" s="1"/>
  <c r="K1581" i="1"/>
  <c r="L1581" i="1"/>
  <c r="M1581" i="1"/>
  <c r="N1581" i="1"/>
  <c r="I1582" i="1"/>
  <c r="J1582" i="1"/>
  <c r="O1582" i="1" s="1"/>
  <c r="K1582" i="1"/>
  <c r="L1582" i="1"/>
  <c r="M1582" i="1"/>
  <c r="N1582" i="1"/>
  <c r="I1583" i="1"/>
  <c r="J1583" i="1"/>
  <c r="O1583" i="1" s="1"/>
  <c r="L1583" i="1"/>
  <c r="N1583" i="1"/>
  <c r="I1584" i="1"/>
  <c r="J1584" i="1"/>
  <c r="O1584" i="1" s="1"/>
  <c r="K1584" i="1"/>
  <c r="L1584" i="1"/>
  <c r="M1584" i="1"/>
  <c r="N1584" i="1"/>
  <c r="I1585" i="1"/>
  <c r="L1585" i="1" s="1"/>
  <c r="J1585" i="1"/>
  <c r="O1585" i="1" s="1"/>
  <c r="I1586" i="1"/>
  <c r="J1586" i="1"/>
  <c r="O1586" i="1" s="1"/>
  <c r="M1586" i="1"/>
  <c r="I1587" i="1"/>
  <c r="N1587" i="1" s="1"/>
  <c r="J1587" i="1"/>
  <c r="O1587" i="1" s="1"/>
  <c r="K1587" i="1"/>
  <c r="L1587" i="1"/>
  <c r="M1587" i="1"/>
  <c r="I1588" i="1"/>
  <c r="J1588" i="1"/>
  <c r="O1588" i="1" s="1"/>
  <c r="K1588" i="1"/>
  <c r="L1588" i="1"/>
  <c r="M1588" i="1"/>
  <c r="N1588" i="1"/>
  <c r="I1589" i="1"/>
  <c r="J1589" i="1"/>
  <c r="O1589" i="1" s="1"/>
  <c r="I1590" i="1"/>
  <c r="M1590" i="1" s="1"/>
  <c r="J1590" i="1"/>
  <c r="O1590" i="1" s="1"/>
  <c r="K1590" i="1"/>
  <c r="L1590" i="1"/>
  <c r="N1590" i="1"/>
  <c r="I1591" i="1"/>
  <c r="K1591" i="1" s="1"/>
  <c r="J1591" i="1"/>
  <c r="O1591" i="1" s="1"/>
  <c r="L1591" i="1"/>
  <c r="M1591" i="1"/>
  <c r="N1591" i="1"/>
  <c r="I1592" i="1"/>
  <c r="J1592" i="1"/>
  <c r="O1592" i="1" s="1"/>
  <c r="I1593" i="1"/>
  <c r="J1593" i="1"/>
  <c r="O1593" i="1" s="1"/>
  <c r="K1593" i="1"/>
  <c r="M1593" i="1"/>
  <c r="I1594" i="1"/>
  <c r="J1594" i="1"/>
  <c r="O1594" i="1" s="1"/>
  <c r="I1595" i="1"/>
  <c r="J1595" i="1"/>
  <c r="O1595" i="1" s="1"/>
  <c r="I1596" i="1"/>
  <c r="J1596" i="1"/>
  <c r="O1596" i="1" s="1"/>
  <c r="L1596" i="1"/>
  <c r="N1596" i="1"/>
  <c r="I1597" i="1"/>
  <c r="J1597" i="1"/>
  <c r="O1597" i="1" s="1"/>
  <c r="K1597" i="1"/>
  <c r="L1597" i="1"/>
  <c r="I1598" i="1"/>
  <c r="J1598" i="1"/>
  <c r="O1598" i="1" s="1"/>
  <c r="K1598" i="1"/>
  <c r="L1598" i="1"/>
  <c r="M1598" i="1"/>
  <c r="N1598" i="1"/>
  <c r="I1599" i="1"/>
  <c r="J1599" i="1"/>
  <c r="O1599" i="1" s="1"/>
  <c r="M1599" i="1"/>
  <c r="N1599" i="1"/>
  <c r="I1600" i="1"/>
  <c r="N1600" i="1" s="1"/>
  <c r="J1600" i="1"/>
  <c r="O1600" i="1" s="1"/>
  <c r="K1600" i="1"/>
  <c r="L1600" i="1"/>
  <c r="M1600" i="1"/>
  <c r="I1601" i="1"/>
  <c r="J1601" i="1"/>
  <c r="O1601" i="1" s="1"/>
  <c r="K1601" i="1"/>
  <c r="L1601" i="1"/>
  <c r="M1601" i="1"/>
  <c r="N1601" i="1"/>
  <c r="I1602" i="1"/>
  <c r="J1602" i="1"/>
  <c r="O1602" i="1" s="1"/>
  <c r="K1602" i="1"/>
  <c r="L1602" i="1"/>
  <c r="M1602" i="1"/>
  <c r="N1602" i="1"/>
  <c r="I1603" i="1"/>
  <c r="J1603" i="1"/>
  <c r="O1603" i="1" s="1"/>
  <c r="K1603" i="1"/>
  <c r="L1603" i="1"/>
  <c r="I1604" i="1"/>
  <c r="J1604" i="1"/>
  <c r="O1604" i="1" s="1"/>
  <c r="K1604" i="1"/>
  <c r="L1604" i="1"/>
  <c r="M1604" i="1"/>
  <c r="N1604" i="1"/>
  <c r="I1605" i="1"/>
  <c r="J1605" i="1"/>
  <c r="O1605" i="1" s="1"/>
  <c r="I1606" i="1"/>
  <c r="J1606" i="1"/>
  <c r="O1606" i="1" s="1"/>
  <c r="K1606" i="1"/>
  <c r="L1606" i="1"/>
  <c r="M1606" i="1"/>
  <c r="N1606" i="1"/>
  <c r="I1607" i="1"/>
  <c r="J1607" i="1"/>
  <c r="O1607" i="1" s="1"/>
  <c r="I1608" i="1"/>
  <c r="J1608" i="1"/>
  <c r="O1608" i="1" s="1"/>
  <c r="K1608" i="1"/>
  <c r="L1608" i="1"/>
  <c r="M1608" i="1"/>
  <c r="N1608" i="1"/>
  <c r="I1609" i="1"/>
  <c r="J1609" i="1"/>
  <c r="O1609" i="1" s="1"/>
  <c r="K1609" i="1"/>
  <c r="L1609" i="1"/>
  <c r="M1609" i="1"/>
  <c r="N1609" i="1"/>
  <c r="I1610" i="1"/>
  <c r="J1610" i="1"/>
  <c r="O1610" i="1" s="1"/>
  <c r="I1611" i="1"/>
  <c r="K1611" i="1" s="1"/>
  <c r="J1611" i="1"/>
  <c r="O1611" i="1" s="1"/>
  <c r="I1612" i="1"/>
  <c r="L1612" i="1" s="1"/>
  <c r="J1612" i="1"/>
  <c r="O1612" i="1" s="1"/>
  <c r="I1613" i="1"/>
  <c r="J1613" i="1"/>
  <c r="O1613" i="1" s="1"/>
  <c r="K1613" i="1"/>
  <c r="M1613" i="1"/>
  <c r="I1614" i="1"/>
  <c r="J1614" i="1"/>
  <c r="O1614" i="1" s="1"/>
  <c r="I1615" i="1"/>
  <c r="J1615" i="1"/>
  <c r="O1615" i="1" s="1"/>
  <c r="K1615" i="1"/>
  <c r="L1615" i="1"/>
  <c r="M1615" i="1"/>
  <c r="N1615" i="1"/>
  <c r="I1616" i="1"/>
  <c r="J1616" i="1"/>
  <c r="O1616" i="1" s="1"/>
  <c r="L1616" i="1"/>
  <c r="N1616" i="1"/>
  <c r="I1617" i="1"/>
  <c r="N1617" i="1" s="1"/>
  <c r="J1617" i="1"/>
  <c r="O1617" i="1" s="1"/>
  <c r="K1617" i="1"/>
  <c r="L1617" i="1"/>
  <c r="M1617" i="1"/>
  <c r="I1618" i="1"/>
  <c r="K1618" i="1" s="1"/>
  <c r="J1618" i="1"/>
  <c r="O1618" i="1" s="1"/>
  <c r="L1618" i="1"/>
  <c r="M1618" i="1"/>
  <c r="N1618" i="1"/>
  <c r="I1619" i="1"/>
  <c r="L1619" i="1" s="1"/>
  <c r="J1619" i="1"/>
  <c r="O1619" i="1" s="1"/>
  <c r="K1619" i="1"/>
  <c r="M1619" i="1"/>
  <c r="N1619" i="1"/>
  <c r="I1620" i="1"/>
  <c r="J1620" i="1"/>
  <c r="O1620" i="1" s="1"/>
  <c r="I1621" i="1"/>
  <c r="J1621" i="1"/>
  <c r="O1621" i="1" s="1"/>
  <c r="I1622" i="1"/>
  <c r="J1622" i="1"/>
  <c r="O1622" i="1" s="1"/>
  <c r="K1622" i="1"/>
  <c r="L1622" i="1"/>
  <c r="M1622" i="1"/>
  <c r="N1622" i="1"/>
  <c r="I1623" i="1"/>
  <c r="M1623" i="1" s="1"/>
  <c r="J1623" i="1"/>
  <c r="O1623" i="1" s="1"/>
  <c r="L1623" i="1"/>
  <c r="N1623" i="1"/>
  <c r="I1624" i="1"/>
  <c r="J1624" i="1"/>
  <c r="O1624" i="1" s="1"/>
  <c r="I1625" i="1"/>
  <c r="J1625" i="1"/>
  <c r="O1625" i="1" s="1"/>
  <c r="K1625" i="1"/>
  <c r="L1625" i="1"/>
  <c r="M1625" i="1"/>
  <c r="N1625" i="1"/>
  <c r="I1626" i="1"/>
  <c r="M1626" i="1" s="1"/>
  <c r="J1626" i="1"/>
  <c r="O1626" i="1" s="1"/>
  <c r="K1626" i="1"/>
  <c r="L1626" i="1"/>
  <c r="N1626" i="1"/>
  <c r="I1627" i="1"/>
  <c r="J1627" i="1"/>
  <c r="O1627" i="1" s="1"/>
  <c r="K1627" i="1"/>
  <c r="I1628" i="1"/>
  <c r="J1628" i="1"/>
  <c r="O1628" i="1" s="1"/>
  <c r="K1628" i="1"/>
  <c r="L1628" i="1"/>
  <c r="M1628" i="1"/>
  <c r="N1628" i="1"/>
  <c r="I1629" i="1"/>
  <c r="J1629" i="1"/>
  <c r="O1629" i="1" s="1"/>
  <c r="N1629" i="1"/>
  <c r="I1630" i="1"/>
  <c r="J1630" i="1"/>
  <c r="O1630" i="1" s="1"/>
  <c r="I1631" i="1"/>
  <c r="J1631" i="1"/>
  <c r="O1631" i="1" s="1"/>
  <c r="K1631" i="1"/>
  <c r="L1631" i="1"/>
  <c r="M1631" i="1"/>
  <c r="N1631" i="1"/>
  <c r="I1632" i="1"/>
  <c r="J1632" i="1"/>
  <c r="O1632" i="1" s="1"/>
  <c r="I1633" i="1"/>
  <c r="J1633" i="1"/>
  <c r="O1633" i="1" s="1"/>
  <c r="K1633" i="1"/>
  <c r="M1633" i="1"/>
  <c r="I1634" i="1"/>
  <c r="J1634" i="1"/>
  <c r="O1634" i="1" s="1"/>
  <c r="L1634" i="1"/>
  <c r="I1635" i="1"/>
  <c r="K1635" i="1" s="1"/>
  <c r="J1635" i="1"/>
  <c r="O1635" i="1" s="1"/>
  <c r="L1635" i="1"/>
  <c r="M1635" i="1"/>
  <c r="N1635" i="1"/>
  <c r="I1636" i="1"/>
  <c r="J1636" i="1"/>
  <c r="O1636" i="1" s="1"/>
  <c r="I1637" i="1"/>
  <c r="J1637" i="1"/>
  <c r="O1637" i="1" s="1"/>
  <c r="K1637" i="1"/>
  <c r="N1637" i="1"/>
  <c r="I1638" i="1"/>
  <c r="J1638" i="1"/>
  <c r="O1638" i="1" s="1"/>
  <c r="K1638" i="1"/>
  <c r="I1639" i="1"/>
  <c r="L1639" i="1" s="1"/>
  <c r="J1639" i="1"/>
  <c r="O1639" i="1" s="1"/>
  <c r="K1639" i="1"/>
  <c r="M1639" i="1"/>
  <c r="N1639" i="1"/>
  <c r="I1640" i="1"/>
  <c r="J1640" i="1"/>
  <c r="O1640" i="1" s="1"/>
  <c r="K1640" i="1"/>
  <c r="N1640" i="1"/>
  <c r="I1641" i="1"/>
  <c r="N1641" i="1" s="1"/>
  <c r="J1641" i="1"/>
  <c r="O1641" i="1" s="1"/>
  <c r="K1641" i="1"/>
  <c r="L1641" i="1"/>
  <c r="M1641" i="1"/>
  <c r="I1642" i="1"/>
  <c r="J1642" i="1"/>
  <c r="O1642" i="1" s="1"/>
  <c r="K1642" i="1"/>
  <c r="L1642" i="1"/>
  <c r="M1642" i="1"/>
  <c r="N1642" i="1"/>
  <c r="I1643" i="1"/>
  <c r="J1643" i="1"/>
  <c r="O1643" i="1" s="1"/>
  <c r="M1643" i="1"/>
  <c r="N1643" i="1"/>
  <c r="I1644" i="1"/>
  <c r="N1644" i="1" s="1"/>
  <c r="J1644" i="1"/>
  <c r="O1644" i="1" s="1"/>
  <c r="I1645" i="1"/>
  <c r="J1645" i="1"/>
  <c r="O1645" i="1" s="1"/>
  <c r="K1645" i="1"/>
  <c r="L1645" i="1"/>
  <c r="M1645" i="1"/>
  <c r="N1645" i="1"/>
  <c r="I1646" i="1"/>
  <c r="J1646" i="1"/>
  <c r="O1646" i="1" s="1"/>
  <c r="I1647" i="1"/>
  <c r="N1647" i="1" s="1"/>
  <c r="J1647" i="1"/>
  <c r="O1647" i="1" s="1"/>
  <c r="K1647" i="1"/>
  <c r="L1647" i="1"/>
  <c r="M1647" i="1"/>
  <c r="I1648" i="1"/>
  <c r="J1648" i="1"/>
  <c r="O1648" i="1" s="1"/>
  <c r="K1648" i="1"/>
  <c r="L1648" i="1"/>
  <c r="M1648" i="1"/>
  <c r="N1648" i="1"/>
  <c r="I1649" i="1"/>
  <c r="J1649" i="1"/>
  <c r="O1649" i="1" s="1"/>
  <c r="M1649" i="1"/>
  <c r="N1649" i="1"/>
  <c r="I1650" i="1"/>
  <c r="M1650" i="1" s="1"/>
  <c r="J1650" i="1"/>
  <c r="O1650" i="1" s="1"/>
  <c r="K1650" i="1"/>
  <c r="L1650" i="1"/>
  <c r="N1650" i="1"/>
  <c r="I1651" i="1"/>
  <c r="J1651" i="1"/>
  <c r="O1651" i="1" s="1"/>
  <c r="K1651" i="1"/>
  <c r="L1651" i="1"/>
  <c r="M1651" i="1"/>
  <c r="N1651" i="1"/>
  <c r="I1652" i="1"/>
  <c r="J1652" i="1"/>
  <c r="O1652" i="1" s="1"/>
  <c r="I1653" i="1"/>
  <c r="J1653" i="1"/>
  <c r="O1653" i="1" s="1"/>
  <c r="I1654" i="1"/>
  <c r="K1654" i="1" s="1"/>
  <c r="J1654" i="1"/>
  <c r="O1654" i="1" s="1"/>
  <c r="L1654" i="1"/>
  <c r="M1654" i="1"/>
  <c r="N1654" i="1"/>
  <c r="I1655" i="1"/>
  <c r="N1655" i="1" s="1"/>
  <c r="J1655" i="1"/>
  <c r="O1655" i="1" s="1"/>
  <c r="K1655" i="1"/>
  <c r="L1655" i="1"/>
  <c r="M1655" i="1"/>
  <c r="I1656" i="1"/>
  <c r="J1656" i="1"/>
  <c r="O1656" i="1" s="1"/>
  <c r="L1656" i="1"/>
  <c r="N1656" i="1"/>
  <c r="I1657" i="1"/>
  <c r="J1657" i="1"/>
  <c r="O1657" i="1" s="1"/>
  <c r="M1657" i="1"/>
  <c r="I1658" i="1"/>
  <c r="J1658" i="1"/>
  <c r="O1658" i="1" s="1"/>
  <c r="I1659" i="1"/>
  <c r="L1659" i="1" s="1"/>
  <c r="J1659" i="1"/>
  <c r="O1659" i="1" s="1"/>
  <c r="K1659" i="1"/>
  <c r="M1659" i="1"/>
  <c r="N1659" i="1"/>
  <c r="I1660" i="1"/>
  <c r="J1660" i="1"/>
  <c r="O1660" i="1" s="1"/>
  <c r="N1660" i="1"/>
  <c r="I1661" i="1"/>
  <c r="J1661" i="1"/>
  <c r="O1661" i="1" s="1"/>
  <c r="K1661" i="1"/>
  <c r="I1662" i="1"/>
  <c r="J1662" i="1"/>
  <c r="O1662" i="1" s="1"/>
  <c r="K1662" i="1"/>
  <c r="L1662" i="1"/>
  <c r="M1662" i="1"/>
  <c r="N1662" i="1"/>
  <c r="I1663" i="1"/>
  <c r="J1663" i="1"/>
  <c r="O1663" i="1" s="1"/>
  <c r="N1663" i="1"/>
  <c r="I1664" i="1"/>
  <c r="J1664" i="1"/>
  <c r="O1664" i="1" s="1"/>
  <c r="K1664" i="1"/>
  <c r="L1664" i="1"/>
  <c r="M1664" i="1"/>
  <c r="N1664" i="1"/>
  <c r="I1665" i="1"/>
  <c r="J1665" i="1"/>
  <c r="O1665" i="1" s="1"/>
  <c r="I1666" i="1"/>
  <c r="K1666" i="1" s="1"/>
  <c r="J1666" i="1"/>
  <c r="O1666" i="1" s="1"/>
  <c r="L1666" i="1"/>
  <c r="M1666" i="1"/>
  <c r="N1666" i="1"/>
  <c r="I1667" i="1"/>
  <c r="N1667" i="1" s="1"/>
  <c r="J1667" i="1"/>
  <c r="O1667" i="1" s="1"/>
  <c r="K1667" i="1"/>
  <c r="L1667" i="1"/>
  <c r="M1667" i="1"/>
  <c r="I1668" i="1"/>
  <c r="J1668" i="1"/>
  <c r="O1668" i="1" s="1"/>
  <c r="K1668" i="1"/>
  <c r="L1668" i="1"/>
  <c r="M1668" i="1"/>
  <c r="N1668" i="1"/>
  <c r="I1669" i="1"/>
  <c r="K1669" i="1" s="1"/>
  <c r="J1669" i="1"/>
  <c r="O1669" i="1" s="1"/>
  <c r="L1669" i="1"/>
  <c r="M1669" i="1"/>
  <c r="N1669" i="1"/>
  <c r="I1670" i="1"/>
  <c r="M1670" i="1" s="1"/>
  <c r="J1670" i="1"/>
  <c r="O1670" i="1" s="1"/>
  <c r="K1670" i="1"/>
  <c r="L1670" i="1"/>
  <c r="N1670" i="1"/>
  <c r="I1671" i="1"/>
  <c r="J1671" i="1"/>
  <c r="O1671" i="1" s="1"/>
  <c r="I1672" i="1"/>
  <c r="J1672" i="1"/>
  <c r="O1672" i="1" s="1"/>
  <c r="K1672" i="1"/>
  <c r="I1673" i="1"/>
  <c r="J1673" i="1"/>
  <c r="O1673" i="1" s="1"/>
  <c r="K1673" i="1"/>
  <c r="M1673" i="1"/>
  <c r="I1674" i="1"/>
  <c r="J1674" i="1"/>
  <c r="O1674" i="1" s="1"/>
  <c r="K1674" i="1"/>
  <c r="L1674" i="1"/>
  <c r="M1674" i="1"/>
  <c r="N1674" i="1"/>
  <c r="I1675" i="1"/>
  <c r="M1675" i="1" s="1"/>
  <c r="J1675" i="1"/>
  <c r="O1675" i="1" s="1"/>
  <c r="K1675" i="1"/>
  <c r="L1675" i="1"/>
  <c r="N1675" i="1"/>
  <c r="I1676" i="1"/>
  <c r="J1676" i="1"/>
  <c r="O1676" i="1" s="1"/>
  <c r="I1677" i="1"/>
  <c r="J1677" i="1"/>
  <c r="O1677" i="1" s="1"/>
  <c r="L1677" i="1"/>
  <c r="N1677" i="1"/>
  <c r="I1678" i="1"/>
  <c r="J1678" i="1"/>
  <c r="O1678" i="1" s="1"/>
  <c r="M1678" i="1"/>
  <c r="I1679" i="1"/>
  <c r="L1679" i="1" s="1"/>
  <c r="J1679" i="1"/>
  <c r="O1679" i="1" s="1"/>
  <c r="K1679" i="1"/>
  <c r="M1679" i="1"/>
  <c r="N1679" i="1"/>
  <c r="I1680" i="1"/>
  <c r="J1680" i="1"/>
  <c r="O1680" i="1" s="1"/>
  <c r="I1681" i="1"/>
  <c r="J1681" i="1"/>
  <c r="O1681" i="1" s="1"/>
  <c r="K1681" i="1"/>
  <c r="I1682" i="1"/>
  <c r="J1682" i="1"/>
  <c r="O1682" i="1" s="1"/>
  <c r="K1682" i="1"/>
  <c r="L1682" i="1"/>
  <c r="M1682" i="1"/>
  <c r="N1682" i="1"/>
  <c r="I1683" i="1"/>
  <c r="N1683" i="1" s="1"/>
  <c r="J1683" i="1"/>
  <c r="O1683" i="1" s="1"/>
  <c r="K1683" i="1"/>
  <c r="L1683" i="1"/>
  <c r="M1683" i="1"/>
  <c r="I1684" i="1"/>
  <c r="J1684" i="1"/>
  <c r="O1684" i="1" s="1"/>
  <c r="K1684" i="1"/>
  <c r="I1685" i="1"/>
  <c r="J1685" i="1"/>
  <c r="O1685" i="1" s="1"/>
  <c r="I1686" i="1"/>
  <c r="J1686" i="1"/>
  <c r="O1686" i="1" s="1"/>
  <c r="K1686" i="1"/>
  <c r="L1686" i="1"/>
  <c r="M1686" i="1"/>
  <c r="N1686" i="1"/>
  <c r="I1687" i="1"/>
  <c r="J1687" i="1"/>
  <c r="O1687" i="1" s="1"/>
  <c r="I1688" i="1"/>
  <c r="J1688" i="1"/>
  <c r="O1688" i="1" s="1"/>
  <c r="K1688" i="1"/>
  <c r="L1688" i="1"/>
  <c r="M1688" i="1"/>
  <c r="N1688" i="1"/>
  <c r="I1689" i="1"/>
  <c r="J1689" i="1"/>
  <c r="O1689" i="1" s="1"/>
  <c r="K1689" i="1"/>
  <c r="L1689" i="1"/>
  <c r="M1689" i="1"/>
  <c r="N1689" i="1"/>
  <c r="I1690" i="1"/>
  <c r="J1690" i="1"/>
  <c r="O1690" i="1" s="1"/>
  <c r="L1690" i="1"/>
  <c r="I1691" i="1"/>
  <c r="K1691" i="1" s="1"/>
  <c r="J1691" i="1"/>
  <c r="O1691" i="1" s="1"/>
  <c r="L1691" i="1"/>
  <c r="M1691" i="1"/>
  <c r="N1691" i="1"/>
  <c r="I1692" i="1"/>
  <c r="J1692" i="1"/>
  <c r="O1692" i="1" s="1"/>
  <c r="I1693" i="1"/>
  <c r="J1693" i="1"/>
  <c r="O1693" i="1" s="1"/>
  <c r="K1693" i="1"/>
  <c r="M1693" i="1"/>
  <c r="I1694" i="1"/>
  <c r="J1694" i="1"/>
  <c r="O1694" i="1" s="1"/>
  <c r="K1694" i="1"/>
  <c r="L1694" i="1"/>
  <c r="M1694" i="1"/>
  <c r="N1694" i="1"/>
  <c r="I1695" i="1"/>
  <c r="J1695" i="1"/>
  <c r="O1695" i="1" s="1"/>
  <c r="K1695" i="1"/>
  <c r="L1695" i="1"/>
  <c r="M1695" i="1"/>
  <c r="N1695" i="1"/>
  <c r="I1696" i="1"/>
  <c r="L1696" i="1" s="1"/>
  <c r="J1696" i="1"/>
  <c r="O1696" i="1" s="1"/>
  <c r="N1696" i="1"/>
  <c r="I1697" i="1"/>
  <c r="J1697" i="1"/>
  <c r="O1697" i="1" s="1"/>
  <c r="I1698" i="1"/>
  <c r="J1698" i="1"/>
  <c r="O1698" i="1" s="1"/>
  <c r="N1698" i="1"/>
  <c r="I1699" i="1"/>
  <c r="M1699" i="1" s="1"/>
  <c r="J1699" i="1"/>
  <c r="O1699" i="1" s="1"/>
  <c r="I1700" i="1"/>
  <c r="J1700" i="1"/>
  <c r="O1700" i="1" s="1"/>
  <c r="K1700" i="1"/>
  <c r="N1700" i="1"/>
  <c r="I1701" i="1"/>
  <c r="J1701" i="1"/>
  <c r="O1701" i="1" s="1"/>
  <c r="K1701" i="1"/>
  <c r="L1701" i="1"/>
  <c r="M1701" i="1"/>
  <c r="N1701" i="1"/>
  <c r="I1702" i="1"/>
  <c r="J1702" i="1"/>
  <c r="O1702" i="1" s="1"/>
  <c r="K1702" i="1"/>
  <c r="L1702" i="1"/>
  <c r="M1702" i="1"/>
  <c r="N1702" i="1"/>
  <c r="I1703" i="1"/>
  <c r="J1703" i="1"/>
  <c r="O1703" i="1" s="1"/>
  <c r="K1703" i="1"/>
  <c r="L1703" i="1"/>
  <c r="M1703" i="1"/>
  <c r="N1703" i="1"/>
  <c r="I1704" i="1"/>
  <c r="J1704" i="1"/>
  <c r="O1704" i="1" s="1"/>
  <c r="K1704" i="1"/>
  <c r="L1704" i="1"/>
  <c r="M1704" i="1"/>
  <c r="N1704" i="1"/>
  <c r="I1705" i="1"/>
  <c r="J1705" i="1"/>
  <c r="O1705" i="1" s="1"/>
  <c r="K1705" i="1"/>
  <c r="L1705" i="1"/>
  <c r="M1705" i="1"/>
  <c r="N1705" i="1"/>
  <c r="I1706" i="1"/>
  <c r="J1706" i="1"/>
  <c r="O1706" i="1" s="1"/>
  <c r="K1706" i="1"/>
  <c r="L1706" i="1"/>
  <c r="M1706" i="1"/>
  <c r="N1706" i="1"/>
  <c r="I1707" i="1"/>
  <c r="N1707" i="1" s="1"/>
  <c r="J1707" i="1"/>
  <c r="O1707" i="1" s="1"/>
  <c r="K1707" i="1"/>
  <c r="L1707" i="1"/>
  <c r="M1707" i="1"/>
  <c r="I1708" i="1"/>
  <c r="J1708" i="1"/>
  <c r="O1708" i="1" s="1"/>
  <c r="K1708" i="1"/>
  <c r="L1708" i="1"/>
  <c r="M1708" i="1"/>
  <c r="N1708" i="1"/>
  <c r="I1709" i="1"/>
  <c r="J1709" i="1"/>
  <c r="O1709" i="1" s="1"/>
  <c r="K1709" i="1"/>
  <c r="L1709" i="1"/>
  <c r="M1709" i="1"/>
  <c r="N1709" i="1"/>
  <c r="I1710" i="1"/>
  <c r="M1710" i="1" s="1"/>
  <c r="J1710" i="1"/>
  <c r="O1710" i="1" s="1"/>
  <c r="K1710" i="1"/>
  <c r="L1710" i="1"/>
  <c r="N1710" i="1"/>
  <c r="I1711" i="1"/>
  <c r="J1711" i="1"/>
  <c r="O1711" i="1" s="1"/>
  <c r="K1711" i="1"/>
  <c r="L1711" i="1"/>
  <c r="M1711" i="1"/>
  <c r="N1711" i="1"/>
  <c r="I1712" i="1"/>
  <c r="J1712" i="1"/>
  <c r="O1712" i="1" s="1"/>
  <c r="K1712" i="1"/>
  <c r="L1712" i="1"/>
  <c r="M1712" i="1"/>
  <c r="N1712" i="1"/>
  <c r="I1713" i="1"/>
  <c r="L1713" i="1" s="1"/>
  <c r="J1713" i="1"/>
  <c r="O1713" i="1" s="1"/>
  <c r="K1713" i="1"/>
  <c r="M1713" i="1"/>
  <c r="N1713" i="1"/>
  <c r="I1714" i="1"/>
  <c r="J1714" i="1"/>
  <c r="O1714" i="1" s="1"/>
  <c r="K1714" i="1"/>
  <c r="L1714" i="1"/>
  <c r="M1714" i="1"/>
  <c r="N1714" i="1"/>
  <c r="I1715" i="1"/>
  <c r="J1715" i="1"/>
  <c r="O1715" i="1" s="1"/>
  <c r="K1715" i="1"/>
  <c r="L1715" i="1"/>
  <c r="M1715" i="1"/>
  <c r="N1715" i="1"/>
  <c r="I1716" i="1"/>
  <c r="K1716" i="1" s="1"/>
  <c r="J1716" i="1"/>
  <c r="O1716" i="1" s="1"/>
  <c r="L1716" i="1"/>
  <c r="M1716" i="1"/>
  <c r="N1716" i="1"/>
  <c r="I1717" i="1"/>
  <c r="J1717" i="1"/>
  <c r="O1717" i="1" s="1"/>
  <c r="I1718" i="1"/>
  <c r="J1718" i="1"/>
  <c r="O1718" i="1" s="1"/>
  <c r="K1718" i="1"/>
  <c r="L1718" i="1"/>
  <c r="M1718" i="1"/>
  <c r="N1718" i="1"/>
  <c r="I1719" i="1"/>
  <c r="J1719" i="1"/>
  <c r="O1719" i="1" s="1"/>
  <c r="K1719" i="1"/>
  <c r="L1719" i="1"/>
  <c r="M1719" i="1"/>
  <c r="N1719" i="1"/>
  <c r="I1720" i="1"/>
  <c r="J1720" i="1"/>
  <c r="O1720" i="1" s="1"/>
  <c r="N1720" i="1"/>
  <c r="I1721" i="1"/>
  <c r="J1721" i="1"/>
  <c r="O1721" i="1" s="1"/>
  <c r="I1722" i="1"/>
  <c r="J1722" i="1"/>
  <c r="O1722" i="1" s="1"/>
  <c r="K1722" i="1"/>
  <c r="L1722" i="1"/>
  <c r="M1722" i="1"/>
  <c r="N1722" i="1"/>
  <c r="I1723" i="1"/>
  <c r="J1723" i="1"/>
  <c r="O1723" i="1" s="1"/>
  <c r="I1724" i="1"/>
  <c r="J1724" i="1"/>
  <c r="O1724" i="1" s="1"/>
  <c r="M1724" i="1"/>
  <c r="N1724" i="1"/>
  <c r="I1725" i="1"/>
  <c r="J1725" i="1"/>
  <c r="O1725" i="1" s="1"/>
  <c r="K1725" i="1"/>
  <c r="L1725" i="1"/>
  <c r="I1726" i="1"/>
  <c r="N1726" i="1" s="1"/>
  <c r="J1726" i="1"/>
  <c r="O1726" i="1" s="1"/>
  <c r="K1726" i="1"/>
  <c r="L1726" i="1"/>
  <c r="M1726" i="1"/>
  <c r="I1727" i="1"/>
  <c r="J1727" i="1"/>
  <c r="O1727" i="1" s="1"/>
  <c r="I1728" i="1"/>
  <c r="J1728" i="1"/>
  <c r="O1728" i="1" s="1"/>
  <c r="K1728" i="1"/>
  <c r="L1728" i="1"/>
  <c r="M1728" i="1"/>
  <c r="N1728" i="1"/>
  <c r="I1729" i="1"/>
  <c r="N1729" i="1" s="1"/>
  <c r="J1729" i="1"/>
  <c r="O1729" i="1" s="1"/>
  <c r="K1729" i="1"/>
  <c r="L1729" i="1"/>
  <c r="M1729" i="1"/>
  <c r="I1730" i="1"/>
  <c r="J1730" i="1"/>
  <c r="O1730" i="1" s="1"/>
  <c r="I1731" i="1"/>
  <c r="J1731" i="1"/>
  <c r="O1731" i="1" s="1"/>
  <c r="N1731" i="1"/>
  <c r="I1732" i="1"/>
  <c r="K1732" i="1" s="1"/>
  <c r="J1732" i="1"/>
  <c r="O1732" i="1" s="1"/>
  <c r="I1733" i="1"/>
  <c r="L1733" i="1" s="1"/>
  <c r="J1733" i="1"/>
  <c r="O1733" i="1" s="1"/>
  <c r="K1733" i="1"/>
  <c r="M1733" i="1"/>
  <c r="N1733" i="1"/>
  <c r="I1734" i="1"/>
  <c r="J1734" i="1"/>
  <c r="O1734" i="1" s="1"/>
  <c r="K1734" i="1"/>
  <c r="L1734" i="1"/>
  <c r="M1734" i="1"/>
  <c r="N1734" i="1"/>
  <c r="I1735" i="1"/>
  <c r="N1735" i="1" s="1"/>
  <c r="J1735" i="1"/>
  <c r="O1735" i="1" s="1"/>
  <c r="K1735" i="1"/>
  <c r="L1735" i="1"/>
  <c r="M1735" i="1"/>
  <c r="I1736" i="1"/>
  <c r="K1736" i="1" s="1"/>
  <c r="J1736" i="1"/>
  <c r="O1736" i="1" s="1"/>
  <c r="L1736" i="1"/>
  <c r="M1736" i="1"/>
  <c r="N1736" i="1"/>
  <c r="I1737" i="1"/>
  <c r="J1737" i="1"/>
  <c r="O1737" i="1" s="1"/>
  <c r="K1737" i="1"/>
  <c r="L1737" i="1"/>
  <c r="M1737" i="1"/>
  <c r="N1737" i="1"/>
  <c r="I1738" i="1"/>
  <c r="N1738" i="1" s="1"/>
  <c r="J1738" i="1"/>
  <c r="O1738" i="1" s="1"/>
  <c r="K1738" i="1"/>
  <c r="L1738" i="1"/>
  <c r="M1738" i="1"/>
  <c r="I1739" i="1"/>
  <c r="J1739" i="1"/>
  <c r="O1739" i="1" s="1"/>
  <c r="K1739" i="1"/>
  <c r="L1739" i="1"/>
  <c r="M1739" i="1"/>
  <c r="N1739" i="1"/>
  <c r="I1740" i="1"/>
  <c r="J1740" i="1"/>
  <c r="O1740" i="1" s="1"/>
  <c r="K1740" i="1"/>
  <c r="L1740" i="1"/>
  <c r="M1740" i="1"/>
  <c r="N1740" i="1"/>
  <c r="I1741" i="1"/>
  <c r="M1741" i="1" s="1"/>
  <c r="J1741" i="1"/>
  <c r="O1741" i="1" s="1"/>
  <c r="K1741" i="1"/>
  <c r="L1741" i="1"/>
  <c r="N1741" i="1"/>
  <c r="I1742" i="1"/>
  <c r="J1742" i="1"/>
  <c r="O1742" i="1" s="1"/>
  <c r="K1742" i="1"/>
  <c r="L1742" i="1"/>
  <c r="M1742" i="1"/>
  <c r="N1742" i="1"/>
  <c r="I1743" i="1"/>
  <c r="J1743" i="1"/>
  <c r="O1743" i="1" s="1"/>
  <c r="K1743" i="1"/>
  <c r="L1743" i="1"/>
  <c r="M1743" i="1"/>
  <c r="N1743" i="1"/>
  <c r="I1744" i="1"/>
  <c r="L1744" i="1" s="1"/>
  <c r="J1744" i="1"/>
  <c r="O1744" i="1" s="1"/>
  <c r="K1744" i="1"/>
  <c r="M1744" i="1"/>
  <c r="N1744" i="1"/>
  <c r="I1745" i="1"/>
  <c r="J1745" i="1"/>
  <c r="O1745" i="1" s="1"/>
  <c r="I1746" i="1"/>
  <c r="K1746" i="1" s="1"/>
  <c r="J1746" i="1"/>
  <c r="O1746" i="1" s="1"/>
  <c r="M1746" i="1"/>
  <c r="N1746" i="1"/>
  <c r="I1747" i="1"/>
  <c r="J1747" i="1"/>
  <c r="O1747" i="1" s="1"/>
  <c r="I1748" i="1"/>
  <c r="J1748" i="1"/>
  <c r="O1748" i="1" s="1"/>
  <c r="K1748" i="1"/>
  <c r="N1748" i="1"/>
  <c r="I1749" i="1"/>
  <c r="M1749" i="1" s="1"/>
  <c r="J1749" i="1"/>
  <c r="O1749" i="1" s="1"/>
  <c r="I1750" i="1"/>
  <c r="J1750" i="1"/>
  <c r="O1750" i="1" s="1"/>
  <c r="K1750" i="1"/>
  <c r="N1750" i="1"/>
  <c r="I1751" i="1"/>
  <c r="J1751" i="1"/>
  <c r="O1751" i="1" s="1"/>
  <c r="M1751" i="1"/>
  <c r="I1752" i="1"/>
  <c r="J1752" i="1"/>
  <c r="O1752" i="1" s="1"/>
  <c r="K1752" i="1"/>
  <c r="N1752" i="1"/>
  <c r="I1753" i="1"/>
  <c r="J1753" i="1"/>
  <c r="O1753" i="1" s="1"/>
  <c r="K1753" i="1"/>
  <c r="I1754" i="1"/>
  <c r="J1754" i="1"/>
  <c r="O1754" i="1" s="1"/>
  <c r="K1754" i="1"/>
  <c r="L1754" i="1"/>
  <c r="M1754" i="1"/>
  <c r="N1754" i="1"/>
  <c r="I1755" i="1"/>
  <c r="J1755" i="1"/>
  <c r="O1755" i="1" s="1"/>
  <c r="I1756" i="1"/>
  <c r="J1756" i="1"/>
  <c r="O1756" i="1" s="1"/>
  <c r="L1756" i="1"/>
  <c r="N1756" i="1"/>
  <c r="I1757" i="1"/>
  <c r="J1757" i="1"/>
  <c r="O1757" i="1" s="1"/>
  <c r="I1758" i="1"/>
  <c r="N1758" i="1" s="1"/>
  <c r="J1758" i="1"/>
  <c r="O1758" i="1" s="1"/>
  <c r="L1758" i="1"/>
  <c r="M1758" i="1"/>
  <c r="I1759" i="1"/>
  <c r="L1759" i="1" s="1"/>
  <c r="J1759" i="1"/>
  <c r="O1759" i="1" s="1"/>
  <c r="K1759" i="1"/>
  <c r="M1759" i="1"/>
  <c r="N1759" i="1"/>
  <c r="I1760" i="1"/>
  <c r="J1760" i="1"/>
  <c r="O1760" i="1" s="1"/>
  <c r="L1760" i="1"/>
  <c r="I1761" i="1"/>
  <c r="N1761" i="1" s="1"/>
  <c r="J1761" i="1"/>
  <c r="O1761" i="1" s="1"/>
  <c r="K1761" i="1"/>
  <c r="L1761" i="1"/>
  <c r="M1761" i="1"/>
  <c r="I1762" i="1"/>
  <c r="J1762" i="1"/>
  <c r="O1762" i="1" s="1"/>
  <c r="K1762" i="1"/>
  <c r="L1762" i="1"/>
  <c r="M1762" i="1"/>
  <c r="N1762" i="1"/>
  <c r="I1763" i="1"/>
  <c r="J1763" i="1"/>
  <c r="O1763" i="1" s="1"/>
  <c r="K1763" i="1"/>
  <c r="L1763" i="1"/>
  <c r="M1763" i="1"/>
  <c r="N1763" i="1"/>
  <c r="I1764" i="1"/>
  <c r="J1764" i="1"/>
  <c r="O1764" i="1" s="1"/>
  <c r="I1765" i="1"/>
  <c r="L1765" i="1" s="1"/>
  <c r="J1765" i="1"/>
  <c r="O1765" i="1" s="1"/>
  <c r="M1765" i="1"/>
  <c r="I1766" i="1"/>
  <c r="J1766" i="1"/>
  <c r="O1766" i="1" s="1"/>
  <c r="M1766" i="1"/>
  <c r="I1767" i="1"/>
  <c r="N1767" i="1" s="1"/>
  <c r="J1767" i="1"/>
  <c r="O1767" i="1" s="1"/>
  <c r="K1767" i="1"/>
  <c r="L1767" i="1"/>
  <c r="M1767" i="1"/>
  <c r="I1768" i="1"/>
  <c r="K1768" i="1" s="1"/>
  <c r="J1768" i="1"/>
  <c r="O1768" i="1" s="1"/>
  <c r="L1768" i="1"/>
  <c r="M1768" i="1"/>
  <c r="N1768" i="1"/>
  <c r="I1769" i="1"/>
  <c r="J1769" i="1"/>
  <c r="O1769" i="1" s="1"/>
  <c r="K1769" i="1"/>
  <c r="L1769" i="1"/>
  <c r="M1769" i="1"/>
  <c r="N1769" i="1"/>
  <c r="I1770" i="1"/>
  <c r="M1770" i="1" s="1"/>
  <c r="J1770" i="1"/>
  <c r="O1770" i="1" s="1"/>
  <c r="K1770" i="1"/>
  <c r="L1770" i="1"/>
  <c r="N1770" i="1"/>
  <c r="I1771" i="1"/>
  <c r="K1771" i="1" s="1"/>
  <c r="J1771" i="1"/>
  <c r="O1771" i="1" s="1"/>
  <c r="L1771" i="1"/>
  <c r="M1771" i="1"/>
  <c r="N1771" i="1"/>
  <c r="I1772" i="1"/>
  <c r="J1772" i="1"/>
  <c r="O1772" i="1" s="1"/>
  <c r="L1772" i="1"/>
  <c r="N1772" i="1"/>
  <c r="I1773" i="1"/>
  <c r="L1773" i="1" s="1"/>
  <c r="J1773" i="1"/>
  <c r="O1773" i="1" s="1"/>
  <c r="K1773" i="1"/>
  <c r="M1773" i="1"/>
  <c r="N1773" i="1"/>
  <c r="I1774" i="1"/>
  <c r="J1774" i="1"/>
  <c r="O1774" i="1" s="1"/>
  <c r="M1774" i="1"/>
  <c r="N1774" i="1"/>
  <c r="I1775" i="1"/>
  <c r="K1775" i="1" s="1"/>
  <c r="J1775" i="1"/>
  <c r="O1775" i="1" s="1"/>
  <c r="I1776" i="1"/>
  <c r="K1776" i="1" s="1"/>
  <c r="J1776" i="1"/>
  <c r="O1776" i="1" s="1"/>
  <c r="L1776" i="1"/>
  <c r="M1776" i="1"/>
  <c r="N1776" i="1"/>
  <c r="I1777" i="1"/>
  <c r="J1777" i="1"/>
  <c r="O1777" i="1" s="1"/>
  <c r="N1777" i="1"/>
  <c r="I1778" i="1"/>
  <c r="J1778" i="1"/>
  <c r="O1778" i="1" s="1"/>
  <c r="I1779" i="1"/>
  <c r="J1779" i="1"/>
  <c r="O1779" i="1" s="1"/>
  <c r="K1779" i="1"/>
  <c r="L1779" i="1"/>
  <c r="M1779" i="1"/>
  <c r="N1779" i="1"/>
  <c r="I1780" i="1"/>
  <c r="J1780" i="1"/>
  <c r="O1780" i="1" s="1"/>
  <c r="I1781" i="1"/>
  <c r="J1781" i="1"/>
  <c r="O1781" i="1" s="1"/>
  <c r="K1781" i="1"/>
  <c r="L1781" i="1"/>
  <c r="M1781" i="1"/>
  <c r="N1781" i="1"/>
  <c r="I1782" i="1"/>
  <c r="J1782" i="1"/>
  <c r="O1782" i="1" s="1"/>
  <c r="K1782" i="1"/>
  <c r="L1782" i="1"/>
  <c r="M1782" i="1"/>
  <c r="N1782" i="1"/>
  <c r="I1783" i="1"/>
  <c r="J1783" i="1"/>
  <c r="O1783" i="1" s="1"/>
  <c r="K1783" i="1"/>
  <c r="L1783" i="1"/>
  <c r="M1783" i="1"/>
  <c r="N1783" i="1"/>
  <c r="I1784" i="1"/>
  <c r="J1784" i="1"/>
  <c r="O1784" i="1" s="1"/>
  <c r="K1784" i="1"/>
  <c r="L1784" i="1"/>
  <c r="I1785" i="1"/>
  <c r="J1785" i="1"/>
  <c r="O1785" i="1" s="1"/>
  <c r="K1785" i="1"/>
  <c r="L1785" i="1"/>
  <c r="M1785" i="1"/>
  <c r="N1785" i="1"/>
  <c r="I1786" i="1"/>
  <c r="J1786" i="1"/>
  <c r="O1786" i="1" s="1"/>
  <c r="K1786" i="1"/>
  <c r="L1786" i="1"/>
  <c r="M1786" i="1"/>
  <c r="N1786" i="1"/>
  <c r="I1787" i="1"/>
  <c r="N1787" i="1" s="1"/>
  <c r="J1787" i="1"/>
  <c r="O1787" i="1" s="1"/>
  <c r="K1787" i="1"/>
  <c r="L1787" i="1"/>
  <c r="M1787" i="1"/>
  <c r="I1788" i="1"/>
  <c r="J1788" i="1"/>
  <c r="O1788" i="1" s="1"/>
  <c r="K1788" i="1"/>
  <c r="L1788" i="1"/>
  <c r="M1788" i="1"/>
  <c r="N1788" i="1"/>
  <c r="I1789" i="1"/>
  <c r="J1789" i="1"/>
  <c r="O1789" i="1" s="1"/>
  <c r="K1789" i="1"/>
  <c r="L1789" i="1"/>
  <c r="M1789" i="1"/>
  <c r="N1789" i="1"/>
  <c r="I1790" i="1"/>
  <c r="M1790" i="1" s="1"/>
  <c r="J1790" i="1"/>
  <c r="O1790" i="1" s="1"/>
  <c r="K1790" i="1"/>
  <c r="L1790" i="1"/>
  <c r="N1790" i="1"/>
  <c r="I1791" i="1"/>
  <c r="J1791" i="1"/>
  <c r="O1791" i="1" s="1"/>
  <c r="K1791" i="1"/>
  <c r="L1791" i="1"/>
  <c r="M1791" i="1"/>
  <c r="N1791" i="1"/>
  <c r="I1792" i="1"/>
  <c r="J1792" i="1"/>
  <c r="O1792" i="1" s="1"/>
  <c r="K1792" i="1"/>
  <c r="L1792" i="1"/>
  <c r="M1792" i="1"/>
  <c r="N1792" i="1"/>
  <c r="I1793" i="1"/>
  <c r="L1793" i="1" s="1"/>
  <c r="J1793" i="1"/>
  <c r="O1793" i="1" s="1"/>
  <c r="K1793" i="1"/>
  <c r="M1793" i="1"/>
  <c r="N1793" i="1"/>
  <c r="I1794" i="1"/>
  <c r="J1794" i="1"/>
  <c r="O1794" i="1" s="1"/>
  <c r="K1794" i="1"/>
  <c r="L1794" i="1"/>
  <c r="M1794" i="1"/>
  <c r="N1794" i="1"/>
  <c r="I1795" i="1"/>
  <c r="J1795" i="1"/>
  <c r="O1795" i="1" s="1"/>
  <c r="K1795" i="1"/>
  <c r="L1795" i="1"/>
  <c r="M1795" i="1"/>
  <c r="N1795" i="1"/>
  <c r="I1796" i="1"/>
  <c r="K1796" i="1" s="1"/>
  <c r="J1796" i="1"/>
  <c r="O1796" i="1" s="1"/>
  <c r="L1796" i="1"/>
  <c r="M1796" i="1"/>
  <c r="N1796" i="1"/>
  <c r="I1797" i="1"/>
  <c r="J1797" i="1"/>
  <c r="O1797" i="1" s="1"/>
  <c r="K1797" i="1"/>
  <c r="L1797" i="1"/>
  <c r="M1797" i="1"/>
  <c r="N1797" i="1"/>
  <c r="I1798" i="1"/>
  <c r="J1798" i="1"/>
  <c r="O1798" i="1" s="1"/>
  <c r="K1798" i="1"/>
  <c r="L1798" i="1"/>
  <c r="M1798" i="1"/>
  <c r="N1798" i="1"/>
  <c r="I1799" i="1"/>
  <c r="J1799" i="1"/>
  <c r="O1799" i="1" s="1"/>
  <c r="L1799" i="1"/>
  <c r="M1799" i="1"/>
  <c r="I1800" i="1"/>
  <c r="J1800" i="1"/>
  <c r="O1800" i="1" s="1"/>
  <c r="K1800" i="1"/>
  <c r="L1800" i="1"/>
  <c r="M1800" i="1"/>
  <c r="N1800" i="1"/>
  <c r="I1801" i="1"/>
  <c r="L1801" i="1" s="1"/>
  <c r="J1801" i="1"/>
  <c r="O1801" i="1" s="1"/>
  <c r="I1802" i="1"/>
  <c r="J1802" i="1"/>
  <c r="O1802" i="1" s="1"/>
  <c r="K1802" i="1"/>
  <c r="L1802" i="1"/>
  <c r="M1802" i="1"/>
  <c r="N1802" i="1"/>
  <c r="I1803" i="1"/>
  <c r="N1803" i="1" s="1"/>
  <c r="J1803" i="1"/>
  <c r="O1803" i="1" s="1"/>
  <c r="K1803" i="1"/>
  <c r="L1803" i="1"/>
  <c r="M1803" i="1"/>
  <c r="I1804" i="1"/>
  <c r="J1804" i="1"/>
  <c r="O1804" i="1" s="1"/>
  <c r="L1804" i="1"/>
  <c r="I1805" i="1"/>
  <c r="J1805" i="1"/>
  <c r="O1805" i="1" s="1"/>
  <c r="K1805" i="1"/>
  <c r="L1805" i="1"/>
  <c r="M1805" i="1"/>
  <c r="N1805" i="1"/>
  <c r="I1806" i="1"/>
  <c r="J1806" i="1"/>
  <c r="O1806" i="1" s="1"/>
  <c r="I1807" i="1"/>
  <c r="J1807" i="1"/>
  <c r="O1807" i="1" s="1"/>
  <c r="M1807" i="1"/>
  <c r="I1808" i="1"/>
  <c r="N1808" i="1" s="1"/>
  <c r="J1808" i="1"/>
  <c r="O1808" i="1" s="1"/>
  <c r="K1808" i="1"/>
  <c r="L1808" i="1"/>
  <c r="M1808" i="1"/>
  <c r="I1809" i="1"/>
  <c r="N1809" i="1" s="1"/>
  <c r="J1809" i="1"/>
  <c r="O1809" i="1" s="1"/>
  <c r="L1809" i="1"/>
  <c r="M1809" i="1"/>
  <c r="I1810" i="1"/>
  <c r="J1810" i="1"/>
  <c r="O1810" i="1" s="1"/>
  <c r="K1810" i="1"/>
  <c r="I1811" i="1"/>
  <c r="J1811" i="1"/>
  <c r="O1811" i="1" s="1"/>
  <c r="K1811" i="1"/>
  <c r="L1811" i="1"/>
  <c r="M1811" i="1"/>
  <c r="N1811" i="1"/>
  <c r="I1812" i="1"/>
  <c r="J1812" i="1"/>
  <c r="O1812" i="1" s="1"/>
  <c r="M1812" i="1"/>
  <c r="I1813" i="1"/>
  <c r="J1813" i="1"/>
  <c r="O1813" i="1" s="1"/>
  <c r="I1814" i="1"/>
  <c r="J1814" i="1"/>
  <c r="O1814" i="1" s="1"/>
  <c r="K1814" i="1"/>
  <c r="L1814" i="1"/>
  <c r="M1814" i="1"/>
  <c r="N1814" i="1"/>
  <c r="I1815" i="1"/>
  <c r="N1815" i="1" s="1"/>
  <c r="J1815" i="1"/>
  <c r="O1815" i="1" s="1"/>
  <c r="L1815" i="1"/>
  <c r="M1815" i="1"/>
  <c r="I1816" i="1"/>
  <c r="J1816" i="1"/>
  <c r="O1816" i="1" s="1"/>
  <c r="L1816" i="1"/>
  <c r="M1816" i="1"/>
  <c r="I1817" i="1"/>
  <c r="J1817" i="1"/>
  <c r="O1817" i="1" s="1"/>
  <c r="K1817" i="1"/>
  <c r="L1817" i="1"/>
  <c r="M1817" i="1"/>
  <c r="N1817" i="1"/>
  <c r="I1818" i="1"/>
  <c r="N1818" i="1" s="1"/>
  <c r="J1818" i="1"/>
  <c r="O1818" i="1" s="1"/>
  <c r="K1818" i="1"/>
  <c r="L1818" i="1"/>
  <c r="M1818" i="1"/>
  <c r="I1819" i="1"/>
  <c r="J1819" i="1"/>
  <c r="O1819" i="1" s="1"/>
  <c r="I1820" i="1"/>
  <c r="J1820" i="1"/>
  <c r="O1820" i="1" s="1"/>
  <c r="K1820" i="1"/>
  <c r="L1820" i="1"/>
  <c r="M1820" i="1"/>
  <c r="N1820" i="1"/>
  <c r="I1821" i="1"/>
  <c r="M1821" i="1" s="1"/>
  <c r="J1821" i="1"/>
  <c r="O1821" i="1" s="1"/>
  <c r="L1821" i="1"/>
  <c r="N1821" i="1"/>
  <c r="I1822" i="1"/>
  <c r="J1822" i="1"/>
  <c r="O1822" i="1" s="1"/>
  <c r="K1822" i="1"/>
  <c r="L1822" i="1"/>
  <c r="M1822" i="1"/>
  <c r="N1822" i="1"/>
  <c r="I1823" i="1"/>
  <c r="J1823" i="1"/>
  <c r="O1823" i="1" s="1"/>
  <c r="K1823" i="1"/>
  <c r="L1823" i="1"/>
  <c r="M1823" i="1"/>
  <c r="N1823" i="1"/>
  <c r="I1824" i="1"/>
  <c r="L1824" i="1" s="1"/>
  <c r="J1824" i="1"/>
  <c r="O1824" i="1" s="1"/>
  <c r="K1824" i="1"/>
  <c r="M1824" i="1"/>
  <c r="N1824" i="1"/>
  <c r="I1825" i="1"/>
  <c r="J1825" i="1"/>
  <c r="O1825" i="1" s="1"/>
  <c r="K1825" i="1"/>
  <c r="L1825" i="1"/>
  <c r="M1825" i="1"/>
  <c r="N1825" i="1"/>
  <c r="I1826" i="1"/>
  <c r="J1826" i="1"/>
  <c r="O1826" i="1" s="1"/>
  <c r="K1826" i="1"/>
  <c r="L1826" i="1"/>
  <c r="M1826" i="1"/>
  <c r="N1826" i="1"/>
  <c r="I1827" i="1"/>
  <c r="K1827" i="1" s="1"/>
  <c r="J1827" i="1"/>
  <c r="O1827" i="1" s="1"/>
  <c r="M1827" i="1"/>
  <c r="I1828" i="1"/>
  <c r="J1828" i="1"/>
  <c r="O1828" i="1" s="1"/>
  <c r="K1828" i="1"/>
  <c r="L1828" i="1"/>
  <c r="M1828" i="1"/>
  <c r="N1828" i="1"/>
  <c r="I1829" i="1"/>
  <c r="K1829" i="1" s="1"/>
  <c r="J1829" i="1"/>
  <c r="O1829" i="1" s="1"/>
  <c r="L1829" i="1"/>
  <c r="M1829" i="1"/>
  <c r="N1829" i="1"/>
  <c r="I1830" i="1"/>
  <c r="J1830" i="1"/>
  <c r="O1830" i="1" s="1"/>
  <c r="I1831" i="1"/>
  <c r="K1831" i="1" s="1"/>
  <c r="J1831" i="1"/>
  <c r="O1831" i="1" s="1"/>
  <c r="L1831" i="1"/>
  <c r="M1831" i="1"/>
  <c r="N1831" i="1"/>
  <c r="I1832" i="1"/>
  <c r="J1832" i="1"/>
  <c r="O1832" i="1" s="1"/>
  <c r="I1833" i="1"/>
  <c r="J1833" i="1"/>
  <c r="O1833" i="1" s="1"/>
  <c r="K1833" i="1"/>
  <c r="N1833" i="1"/>
  <c r="I1834" i="1"/>
  <c r="J1834" i="1"/>
  <c r="O1834" i="1" s="1"/>
  <c r="I1835" i="1"/>
  <c r="J1835" i="1"/>
  <c r="O1835" i="1" s="1"/>
  <c r="K1835" i="1"/>
  <c r="L1835" i="1"/>
  <c r="I1836" i="1"/>
  <c r="J1836" i="1"/>
  <c r="O1836" i="1" s="1"/>
  <c r="L1836" i="1"/>
  <c r="N1836" i="1"/>
  <c r="I1837" i="1"/>
  <c r="J1837" i="1"/>
  <c r="O1837" i="1" s="1"/>
  <c r="K1837" i="1"/>
  <c r="L1837" i="1"/>
  <c r="M1837" i="1"/>
  <c r="N1837" i="1"/>
  <c r="I1838" i="1"/>
  <c r="N1838" i="1" s="1"/>
  <c r="J1838" i="1"/>
  <c r="O1838" i="1" s="1"/>
  <c r="K1838" i="1"/>
  <c r="L1838" i="1"/>
  <c r="M1838" i="1"/>
  <c r="I1839" i="1"/>
  <c r="L1839" i="1" s="1"/>
  <c r="J1839" i="1"/>
  <c r="O1839" i="1" s="1"/>
  <c r="K1839" i="1"/>
  <c r="M1839" i="1"/>
  <c r="N1839" i="1"/>
  <c r="I1840" i="1"/>
  <c r="J1840" i="1"/>
  <c r="O1840" i="1" s="1"/>
  <c r="K1840" i="1"/>
  <c r="L1840" i="1"/>
  <c r="M1840" i="1"/>
  <c r="N1840" i="1"/>
  <c r="I1841" i="1"/>
  <c r="N1841" i="1" s="1"/>
  <c r="J1841" i="1"/>
  <c r="O1841" i="1" s="1"/>
  <c r="L1841" i="1"/>
  <c r="M1841" i="1"/>
  <c r="I1842" i="1"/>
  <c r="J1842" i="1"/>
  <c r="O1842" i="1" s="1"/>
  <c r="K1842" i="1"/>
  <c r="L1842" i="1"/>
  <c r="M1842" i="1"/>
  <c r="N1842" i="1"/>
  <c r="I1843" i="1"/>
  <c r="J1843" i="1"/>
  <c r="O1843" i="1" s="1"/>
  <c r="K1843" i="1"/>
  <c r="L1843" i="1"/>
  <c r="M1843" i="1"/>
  <c r="N1843" i="1"/>
  <c r="I1844" i="1"/>
  <c r="M1844" i="1" s="1"/>
  <c r="J1844" i="1"/>
  <c r="O1844" i="1" s="1"/>
  <c r="L1844" i="1"/>
  <c r="N1844" i="1"/>
  <c r="I1845" i="1"/>
  <c r="J1845" i="1"/>
  <c r="O1845" i="1" s="1"/>
  <c r="M1845" i="1"/>
  <c r="I1846" i="1"/>
  <c r="J1846" i="1"/>
  <c r="O1846" i="1" s="1"/>
  <c r="I1847" i="1"/>
  <c r="J1847" i="1"/>
  <c r="O1847" i="1" s="1"/>
  <c r="K1847" i="1"/>
  <c r="L1847" i="1"/>
  <c r="I1848" i="1"/>
  <c r="J1848" i="1"/>
  <c r="O1848" i="1" s="1"/>
  <c r="I1849" i="1"/>
  <c r="K1849" i="1" s="1"/>
  <c r="J1849" i="1"/>
  <c r="O1849" i="1" s="1"/>
  <c r="L1849" i="1"/>
  <c r="M1849" i="1"/>
  <c r="N1849" i="1"/>
  <c r="I1850" i="1"/>
  <c r="J1850" i="1"/>
  <c r="O1850" i="1" s="1"/>
  <c r="L1850" i="1"/>
  <c r="I1851" i="1"/>
  <c r="J1851" i="1"/>
  <c r="O1851" i="1" s="1"/>
  <c r="K1851" i="1"/>
  <c r="L1851" i="1"/>
  <c r="I1852" i="1"/>
  <c r="J1852" i="1"/>
  <c r="O1852" i="1" s="1"/>
  <c r="K1852" i="1"/>
  <c r="L1852" i="1"/>
  <c r="M1852" i="1"/>
  <c r="N1852" i="1"/>
  <c r="I1853" i="1"/>
  <c r="K1853" i="1" s="1"/>
  <c r="J1853" i="1"/>
  <c r="O1853" i="1" s="1"/>
  <c r="M1853" i="1"/>
  <c r="I1854" i="1"/>
  <c r="N1854" i="1" s="1"/>
  <c r="J1854" i="1"/>
  <c r="O1854" i="1" s="1"/>
  <c r="K1854" i="1"/>
  <c r="L1854" i="1"/>
  <c r="M1854" i="1"/>
  <c r="I1855" i="1"/>
  <c r="N1855" i="1" s="1"/>
  <c r="J1855" i="1"/>
  <c r="O1855" i="1" s="1"/>
  <c r="K1855" i="1"/>
  <c r="L1855" i="1"/>
  <c r="M1855" i="1"/>
  <c r="I1856" i="1"/>
  <c r="J1856" i="1"/>
  <c r="O1856" i="1" s="1"/>
  <c r="L1856" i="1"/>
  <c r="M1856" i="1"/>
  <c r="I1857" i="1"/>
  <c r="M1857" i="1" s="1"/>
  <c r="J1857" i="1"/>
  <c r="O1857" i="1" s="1"/>
  <c r="I1858" i="1"/>
  <c r="J1858" i="1"/>
  <c r="O1858" i="1" s="1"/>
  <c r="K1858" i="1"/>
  <c r="L1858" i="1"/>
  <c r="M1858" i="1"/>
  <c r="N1858" i="1"/>
  <c r="I1859" i="1"/>
  <c r="J1859" i="1"/>
  <c r="O1859" i="1" s="1"/>
  <c r="K1859" i="1"/>
  <c r="I1860" i="1"/>
  <c r="K1860" i="1" s="1"/>
  <c r="J1860" i="1"/>
  <c r="O1860" i="1" s="1"/>
  <c r="N1860" i="1"/>
  <c r="I1861" i="1"/>
  <c r="J1861" i="1"/>
  <c r="O1861" i="1" s="1"/>
  <c r="K1861" i="1"/>
  <c r="L1861" i="1"/>
  <c r="M1861" i="1"/>
  <c r="N1861" i="1"/>
  <c r="I1862" i="1"/>
  <c r="J1862" i="1"/>
  <c r="O1862" i="1" s="1"/>
  <c r="K1862" i="1"/>
  <c r="L1862" i="1"/>
  <c r="M1862" i="1"/>
  <c r="N1862" i="1"/>
  <c r="I1863" i="1"/>
  <c r="J1863" i="1"/>
  <c r="O1863" i="1" s="1"/>
  <c r="K1863" i="1"/>
  <c r="I1864" i="1"/>
  <c r="J1864" i="1"/>
  <c r="O1864" i="1" s="1"/>
  <c r="K1864" i="1"/>
  <c r="L1864" i="1"/>
  <c r="M1864" i="1"/>
  <c r="N1864" i="1"/>
  <c r="I1865" i="1"/>
  <c r="J1865" i="1"/>
  <c r="O1865" i="1" s="1"/>
  <c r="I1866" i="1"/>
  <c r="J1866" i="1"/>
  <c r="O1866" i="1" s="1"/>
  <c r="I1867" i="1"/>
  <c r="N1867" i="1" s="1"/>
  <c r="J1867" i="1"/>
  <c r="O1867" i="1" s="1"/>
  <c r="K1867" i="1"/>
  <c r="L1867" i="1"/>
  <c r="M1867" i="1"/>
  <c r="I1868" i="1"/>
  <c r="J1868" i="1"/>
  <c r="O1868" i="1" s="1"/>
  <c r="M1868" i="1"/>
  <c r="I1869" i="1"/>
  <c r="K1869" i="1" s="1"/>
  <c r="J1869" i="1"/>
  <c r="O1869" i="1" s="1"/>
  <c r="I1870" i="1"/>
  <c r="M1870" i="1" s="1"/>
  <c r="J1870" i="1"/>
  <c r="O1870" i="1" s="1"/>
  <c r="K1870" i="1"/>
  <c r="L1870" i="1"/>
  <c r="N1870" i="1"/>
  <c r="I1871" i="1"/>
  <c r="J1871" i="1"/>
  <c r="O1871" i="1" s="1"/>
  <c r="K1871" i="1"/>
  <c r="M1871" i="1"/>
  <c r="I1872" i="1"/>
  <c r="J1872" i="1"/>
  <c r="O1872" i="1" s="1"/>
  <c r="K1872" i="1"/>
  <c r="L1872" i="1"/>
  <c r="M1872" i="1"/>
  <c r="N1872" i="1"/>
  <c r="I1873" i="1"/>
  <c r="J1873" i="1"/>
  <c r="O1873" i="1" s="1"/>
  <c r="I1874" i="1"/>
  <c r="L1874" i="1" s="1"/>
  <c r="J1874" i="1"/>
  <c r="O1874" i="1" s="1"/>
  <c r="M1874" i="1"/>
  <c r="N1874" i="1"/>
  <c r="I1875" i="1"/>
  <c r="J1875" i="1"/>
  <c r="O1875" i="1" s="1"/>
  <c r="M1875" i="1"/>
  <c r="N1875" i="1"/>
  <c r="I1876" i="1"/>
  <c r="J1876" i="1"/>
  <c r="O1876" i="1" s="1"/>
  <c r="I1877" i="1"/>
  <c r="J1877" i="1"/>
  <c r="O1877" i="1" s="1"/>
  <c r="I1878" i="1"/>
  <c r="J1878" i="1"/>
  <c r="O1878" i="1" s="1"/>
  <c r="K1878" i="1"/>
  <c r="L1878" i="1"/>
  <c r="M1878" i="1"/>
  <c r="N1878" i="1"/>
  <c r="I1879" i="1"/>
  <c r="K1879" i="1" s="1"/>
  <c r="J1879" i="1"/>
  <c r="O1879" i="1" s="1"/>
  <c r="I1880" i="1"/>
  <c r="J1880" i="1"/>
  <c r="O1880" i="1" s="1"/>
  <c r="L1880" i="1"/>
  <c r="M1880" i="1"/>
  <c r="I1881" i="1"/>
  <c r="J1881" i="1"/>
  <c r="O1881" i="1" s="1"/>
  <c r="I1882" i="1"/>
  <c r="J1882" i="1"/>
  <c r="O1882" i="1" s="1"/>
  <c r="K1882" i="1"/>
  <c r="L1882" i="1"/>
  <c r="M1882" i="1"/>
  <c r="N1882" i="1"/>
  <c r="I1883" i="1"/>
  <c r="N1883" i="1" s="1"/>
  <c r="J1883" i="1"/>
  <c r="O1883" i="1" s="1"/>
  <c r="K1883" i="1"/>
  <c r="L1883" i="1"/>
  <c r="M1883" i="1"/>
  <c r="I1884" i="1"/>
  <c r="J1884" i="1"/>
  <c r="O1884" i="1" s="1"/>
  <c r="K1884" i="1"/>
  <c r="I1885" i="1"/>
  <c r="K1885" i="1" s="1"/>
  <c r="J1885" i="1"/>
  <c r="O1885" i="1" s="1"/>
  <c r="N1885" i="1"/>
  <c r="I1886" i="1"/>
  <c r="K1886" i="1" s="1"/>
  <c r="J1886" i="1"/>
  <c r="O1886" i="1" s="1"/>
  <c r="I1887" i="1"/>
  <c r="J1887" i="1"/>
  <c r="O1887" i="1" s="1"/>
  <c r="L1887" i="1"/>
  <c r="I1888" i="1"/>
  <c r="J1888" i="1"/>
  <c r="O1888" i="1" s="1"/>
  <c r="I1889" i="1"/>
  <c r="J1889" i="1"/>
  <c r="O1889" i="1" s="1"/>
  <c r="K1889" i="1"/>
  <c r="L1889" i="1"/>
  <c r="M1889" i="1"/>
  <c r="N1889" i="1"/>
  <c r="I1890" i="1"/>
  <c r="K1890" i="1" s="1"/>
  <c r="J1890" i="1"/>
  <c r="O1890" i="1" s="1"/>
  <c r="L1890" i="1"/>
  <c r="I1891" i="1"/>
  <c r="K1891" i="1" s="1"/>
  <c r="J1891" i="1"/>
  <c r="O1891" i="1" s="1"/>
  <c r="N1891" i="1"/>
  <c r="I1892" i="1"/>
  <c r="J1892" i="1"/>
  <c r="O1892" i="1" s="1"/>
  <c r="K1892" i="1"/>
  <c r="I1893" i="1"/>
  <c r="L1893" i="1" s="1"/>
  <c r="J1893" i="1"/>
  <c r="O1893" i="1" s="1"/>
  <c r="K1893" i="1"/>
  <c r="M1893" i="1"/>
  <c r="N1893" i="1"/>
  <c r="I1894" i="1"/>
  <c r="J1894" i="1"/>
  <c r="O1894" i="1" s="1"/>
  <c r="N1894" i="1"/>
  <c r="I1895" i="1"/>
  <c r="J1895" i="1"/>
  <c r="O1895" i="1" s="1"/>
  <c r="K1895" i="1"/>
  <c r="L1895" i="1"/>
  <c r="M1895" i="1"/>
  <c r="N1895" i="1"/>
  <c r="I1896" i="1"/>
  <c r="K1896" i="1" s="1"/>
  <c r="J1896" i="1"/>
  <c r="O1896" i="1" s="1"/>
  <c r="M1896" i="1"/>
  <c r="N1896" i="1"/>
  <c r="I1897" i="1"/>
  <c r="J1897" i="1"/>
  <c r="O1897" i="1" s="1"/>
  <c r="K1897" i="1"/>
  <c r="I1898" i="1"/>
  <c r="J1898" i="1"/>
  <c r="O1898" i="1" s="1"/>
  <c r="K1898" i="1"/>
  <c r="L1898" i="1"/>
  <c r="M1898" i="1"/>
  <c r="N1898" i="1"/>
  <c r="I1899" i="1"/>
  <c r="K1899" i="1" s="1"/>
  <c r="J1899" i="1"/>
  <c r="O1899" i="1" s="1"/>
  <c r="I1900" i="1"/>
  <c r="J1900" i="1"/>
  <c r="O1900" i="1" s="1"/>
  <c r="M1900" i="1"/>
  <c r="I1901" i="1"/>
  <c r="J1901" i="1"/>
  <c r="O1901" i="1" s="1"/>
  <c r="K1901" i="1"/>
  <c r="L1901" i="1"/>
  <c r="M1901" i="1"/>
  <c r="N1901" i="1"/>
  <c r="I1902" i="1"/>
  <c r="J1902" i="1"/>
  <c r="O1902" i="1" s="1"/>
  <c r="K1902" i="1"/>
  <c r="L1902" i="1"/>
  <c r="M1902" i="1"/>
  <c r="N1902" i="1"/>
  <c r="I1903" i="1"/>
  <c r="J1903" i="1"/>
  <c r="O1903" i="1" s="1"/>
  <c r="L1903" i="1"/>
  <c r="N1903" i="1"/>
  <c r="I1904" i="1"/>
  <c r="J1904" i="1"/>
  <c r="O1904" i="1" s="1"/>
  <c r="K1904" i="1"/>
  <c r="L1904" i="1"/>
  <c r="I1905" i="1"/>
  <c r="M1905" i="1" s="1"/>
  <c r="J1905" i="1"/>
  <c r="O1905" i="1" s="1"/>
  <c r="K1905" i="1"/>
  <c r="L1905" i="1"/>
  <c r="N1905" i="1"/>
  <c r="I1906" i="1"/>
  <c r="J1906" i="1"/>
  <c r="O1906" i="1" s="1"/>
  <c r="I1907" i="1"/>
  <c r="N1907" i="1" s="1"/>
  <c r="J1907" i="1"/>
  <c r="O1907" i="1" s="1"/>
  <c r="L1907" i="1"/>
  <c r="M1907" i="1"/>
  <c r="I1908" i="1"/>
  <c r="J1908" i="1"/>
  <c r="O1908" i="1" s="1"/>
  <c r="M1908" i="1"/>
  <c r="I1909" i="1"/>
  <c r="J1909" i="1"/>
  <c r="O1909" i="1" s="1"/>
  <c r="N1909" i="1"/>
  <c r="I1910" i="1"/>
  <c r="M1910" i="1" s="1"/>
  <c r="J1910" i="1"/>
  <c r="O1910" i="1" s="1"/>
  <c r="K1910" i="1"/>
  <c r="L1910" i="1"/>
  <c r="N1910" i="1"/>
  <c r="I1911" i="1"/>
  <c r="N1911" i="1" s="1"/>
  <c r="J1911" i="1"/>
  <c r="O1911" i="1" s="1"/>
  <c r="L1911" i="1"/>
  <c r="M1911" i="1"/>
  <c r="I1912" i="1"/>
  <c r="J1912" i="1"/>
  <c r="O1912" i="1" s="1"/>
  <c r="K1912" i="1"/>
  <c r="L1912" i="1"/>
  <c r="I1913" i="1"/>
  <c r="J1913" i="1"/>
  <c r="O1913" i="1" s="1"/>
  <c r="K1913" i="1"/>
  <c r="M1913" i="1"/>
  <c r="I1914" i="1"/>
  <c r="J1914" i="1"/>
  <c r="O1914" i="1" s="1"/>
  <c r="K1914" i="1"/>
  <c r="M1914" i="1"/>
  <c r="I1915" i="1"/>
  <c r="J1915" i="1"/>
  <c r="O1915" i="1" s="1"/>
  <c r="L1915" i="1"/>
  <c r="I1916" i="1"/>
  <c r="K1916" i="1" s="1"/>
  <c r="J1916" i="1"/>
  <c r="O1916" i="1" s="1"/>
  <c r="L1916" i="1"/>
  <c r="M1916" i="1"/>
  <c r="N1916" i="1"/>
  <c r="I1917" i="1"/>
  <c r="M1917" i="1" s="1"/>
  <c r="J1917" i="1"/>
  <c r="O1917" i="1" s="1"/>
  <c r="K1917" i="1"/>
  <c r="L1917" i="1"/>
  <c r="N1917" i="1"/>
  <c r="I1918" i="1"/>
  <c r="J1918" i="1"/>
  <c r="O1918" i="1" s="1"/>
  <c r="I1919" i="1"/>
  <c r="J1919" i="1"/>
  <c r="O1919" i="1" s="1"/>
  <c r="K1919" i="1"/>
  <c r="L1919" i="1"/>
  <c r="M1919" i="1"/>
  <c r="N1919" i="1"/>
  <c r="I1920" i="1"/>
  <c r="J1920" i="1"/>
  <c r="O1920" i="1" s="1"/>
  <c r="K1920" i="1"/>
  <c r="L1920" i="1"/>
  <c r="M1920" i="1"/>
  <c r="N1920" i="1"/>
  <c r="I1921" i="1"/>
  <c r="K1921" i="1" s="1"/>
  <c r="J1921" i="1"/>
  <c r="O1921" i="1" s="1"/>
  <c r="I1922" i="1"/>
  <c r="J1922" i="1"/>
  <c r="O1922" i="1" s="1"/>
  <c r="K1922" i="1"/>
  <c r="L1922" i="1"/>
  <c r="M1922" i="1"/>
  <c r="N1922" i="1"/>
  <c r="I1923" i="1"/>
  <c r="K1923" i="1" s="1"/>
  <c r="J1923" i="1"/>
  <c r="O1923" i="1" s="1"/>
  <c r="L1923" i="1"/>
  <c r="N1923" i="1"/>
  <c r="I1924" i="1"/>
  <c r="J1924" i="1"/>
  <c r="O1924" i="1" s="1"/>
  <c r="I1925" i="1"/>
  <c r="J1925" i="1"/>
  <c r="O1925" i="1" s="1"/>
  <c r="L1925" i="1"/>
  <c r="I1926" i="1"/>
  <c r="J1926" i="1"/>
  <c r="O1926" i="1" s="1"/>
  <c r="K1926" i="1"/>
  <c r="L1926" i="1"/>
  <c r="M1926" i="1"/>
  <c r="N1926" i="1"/>
  <c r="I1927" i="1"/>
  <c r="J1927" i="1"/>
  <c r="O1927" i="1" s="1"/>
  <c r="K1927" i="1"/>
  <c r="L1927" i="1"/>
  <c r="I1928" i="1"/>
  <c r="J1928" i="1"/>
  <c r="O1928" i="1" s="1"/>
  <c r="I1929" i="1"/>
  <c r="J1929" i="1"/>
  <c r="O1929" i="1" s="1"/>
  <c r="K1929" i="1"/>
  <c r="L1929" i="1"/>
  <c r="M1929" i="1"/>
  <c r="N1929" i="1"/>
  <c r="I1930" i="1"/>
  <c r="J1930" i="1"/>
  <c r="O1930" i="1" s="1"/>
  <c r="I1931" i="1"/>
  <c r="J1931" i="1"/>
  <c r="O1931" i="1" s="1"/>
  <c r="M1931" i="1"/>
  <c r="I1932" i="1"/>
  <c r="J1932" i="1"/>
  <c r="O1932" i="1" s="1"/>
  <c r="K1932" i="1"/>
  <c r="L1932" i="1"/>
  <c r="M1932" i="1"/>
  <c r="N1932" i="1"/>
  <c r="I1933" i="1"/>
  <c r="L1933" i="1" s="1"/>
  <c r="J1933" i="1"/>
  <c r="O1933" i="1" s="1"/>
  <c r="K1933" i="1"/>
  <c r="M1933" i="1"/>
  <c r="N1933" i="1"/>
  <c r="I1934" i="1"/>
  <c r="J1934" i="1"/>
  <c r="O1934" i="1" s="1"/>
  <c r="I1935" i="1"/>
  <c r="J1935" i="1"/>
  <c r="O1935" i="1" s="1"/>
  <c r="K1935" i="1"/>
  <c r="N1935" i="1"/>
  <c r="I1936" i="1"/>
  <c r="J1936" i="1"/>
  <c r="O1936" i="1" s="1"/>
  <c r="I1937" i="1"/>
  <c r="J1937" i="1"/>
  <c r="O1937" i="1" s="1"/>
  <c r="M1937" i="1"/>
  <c r="I1938" i="1"/>
  <c r="J1938" i="1"/>
  <c r="O1938" i="1" s="1"/>
  <c r="K1938" i="1"/>
  <c r="L1938" i="1"/>
  <c r="M1938" i="1"/>
  <c r="N1938" i="1"/>
  <c r="I1939" i="1"/>
  <c r="J1939" i="1"/>
  <c r="O1939" i="1" s="1"/>
  <c r="K1939" i="1"/>
  <c r="L1939" i="1"/>
  <c r="M1939" i="1"/>
  <c r="N1939" i="1"/>
  <c r="I1940" i="1"/>
  <c r="J1940" i="1"/>
  <c r="O1940" i="1" s="1"/>
  <c r="I1941" i="1"/>
  <c r="K1941" i="1" s="1"/>
  <c r="J1941" i="1"/>
  <c r="O1941" i="1" s="1"/>
  <c r="L1941" i="1"/>
  <c r="M1941" i="1"/>
  <c r="N1941" i="1"/>
  <c r="I1942" i="1"/>
  <c r="J1942" i="1"/>
  <c r="O1942" i="1" s="1"/>
  <c r="K1942" i="1"/>
  <c r="L1942" i="1"/>
  <c r="M1942" i="1"/>
  <c r="N1942" i="1"/>
  <c r="I1943" i="1"/>
  <c r="J1943" i="1"/>
  <c r="O1943" i="1" s="1"/>
  <c r="K1943" i="1"/>
  <c r="L1943" i="1"/>
  <c r="M1943" i="1"/>
  <c r="N1943" i="1"/>
  <c r="I1944" i="1"/>
  <c r="K1944" i="1" s="1"/>
  <c r="J1944" i="1"/>
  <c r="O1944" i="1" s="1"/>
  <c r="L1944" i="1"/>
  <c r="M1944" i="1"/>
  <c r="N1944" i="1"/>
  <c r="I1945" i="1"/>
  <c r="J1945" i="1"/>
  <c r="O1945" i="1" s="1"/>
  <c r="K1945" i="1"/>
  <c r="L1945" i="1"/>
  <c r="M1945" i="1"/>
  <c r="N1945" i="1"/>
  <c r="I1946" i="1"/>
  <c r="J1946" i="1"/>
  <c r="O1946" i="1" s="1"/>
  <c r="K1946" i="1"/>
  <c r="L1946" i="1"/>
  <c r="M1946" i="1"/>
  <c r="N1946" i="1"/>
  <c r="I1947" i="1"/>
  <c r="K1947" i="1" s="1"/>
  <c r="J1947" i="1"/>
  <c r="O1947" i="1" s="1"/>
  <c r="L1947" i="1"/>
  <c r="M1947" i="1"/>
  <c r="N1947" i="1"/>
  <c r="I1948" i="1"/>
  <c r="N1948" i="1" s="1"/>
  <c r="J1948" i="1"/>
  <c r="O1948" i="1" s="1"/>
  <c r="K1948" i="1"/>
  <c r="L1948" i="1"/>
  <c r="M1948" i="1"/>
  <c r="I1949" i="1"/>
  <c r="J1949" i="1"/>
  <c r="O1949" i="1" s="1"/>
  <c r="I1950" i="1"/>
  <c r="J1950" i="1"/>
  <c r="O1950" i="1" s="1"/>
  <c r="K1950" i="1"/>
  <c r="L1950" i="1"/>
  <c r="M1950" i="1"/>
  <c r="N1950" i="1"/>
  <c r="I1951" i="1"/>
  <c r="J1951" i="1"/>
  <c r="O1951" i="1" s="1"/>
  <c r="K1951" i="1"/>
  <c r="L1951" i="1"/>
  <c r="I1952" i="1"/>
  <c r="J1952" i="1"/>
  <c r="O1952" i="1" s="1"/>
  <c r="K1952" i="1"/>
  <c r="L1952" i="1"/>
  <c r="M1952" i="1"/>
  <c r="N1952" i="1"/>
  <c r="I1953" i="1"/>
  <c r="K1953" i="1" s="1"/>
  <c r="J1953" i="1"/>
  <c r="O1953" i="1" s="1"/>
  <c r="L1953" i="1"/>
  <c r="M1953" i="1"/>
  <c r="N1953" i="1"/>
  <c r="I1954" i="1"/>
  <c r="J1954" i="1"/>
  <c r="O1954" i="1" s="1"/>
  <c r="N1954" i="1"/>
  <c r="I1955" i="1"/>
  <c r="J1955" i="1"/>
  <c r="O1955" i="1" s="1"/>
  <c r="K1955" i="1"/>
  <c r="L1955" i="1"/>
  <c r="M1955" i="1"/>
  <c r="N1955" i="1"/>
  <c r="I1956" i="1"/>
  <c r="J1956" i="1"/>
  <c r="O1956" i="1" s="1"/>
  <c r="K1956" i="1"/>
  <c r="I1957" i="1"/>
  <c r="J1957" i="1"/>
  <c r="O1957" i="1" s="1"/>
  <c r="M1957" i="1"/>
  <c r="I1958" i="1"/>
  <c r="J1958" i="1"/>
  <c r="O1958" i="1" s="1"/>
  <c r="K1958" i="1"/>
  <c r="L1958" i="1"/>
  <c r="M1958" i="1"/>
  <c r="N1958" i="1"/>
  <c r="I1959" i="1"/>
  <c r="J1959" i="1"/>
  <c r="O1959" i="1" s="1"/>
  <c r="K1959" i="1"/>
  <c r="I1960" i="1"/>
  <c r="J1960" i="1"/>
  <c r="O1960" i="1" s="1"/>
  <c r="L1960" i="1"/>
  <c r="N1960" i="1"/>
  <c r="I1961" i="1"/>
  <c r="J1961" i="1"/>
  <c r="O1961" i="1" s="1"/>
  <c r="K1961" i="1"/>
  <c r="L1961" i="1"/>
  <c r="M1961" i="1"/>
  <c r="N1961" i="1"/>
  <c r="I1962" i="1"/>
  <c r="N1962" i="1" s="1"/>
  <c r="J1962" i="1"/>
  <c r="O1962" i="1" s="1"/>
  <c r="K1962" i="1"/>
  <c r="L1962" i="1"/>
  <c r="M1962" i="1"/>
  <c r="I1963" i="1"/>
  <c r="J1963" i="1"/>
  <c r="O1963" i="1" s="1"/>
  <c r="K1963" i="1"/>
  <c r="L1963" i="1"/>
  <c r="M1963" i="1"/>
  <c r="N1963" i="1"/>
  <c r="I1964" i="1"/>
  <c r="J1964" i="1"/>
  <c r="O1964" i="1" s="1"/>
  <c r="K1964" i="1"/>
  <c r="L1964" i="1"/>
  <c r="M1964" i="1"/>
  <c r="N1964" i="1"/>
  <c r="I1965" i="1"/>
  <c r="J1965" i="1"/>
  <c r="O1965" i="1" s="1"/>
  <c r="K1965" i="1"/>
  <c r="L1965" i="1"/>
  <c r="I1966" i="1"/>
  <c r="J1966" i="1"/>
  <c r="O1966" i="1" s="1"/>
  <c r="K1966" i="1"/>
  <c r="L1966" i="1"/>
  <c r="M1966" i="1"/>
  <c r="N1966" i="1"/>
  <c r="I1967" i="1"/>
  <c r="J1967" i="1"/>
  <c r="O1967" i="1" s="1"/>
  <c r="K1967" i="1"/>
  <c r="L1967" i="1"/>
  <c r="M1967" i="1"/>
  <c r="N1967" i="1"/>
  <c r="I1968" i="1"/>
  <c r="J1968" i="1"/>
  <c r="O1968" i="1" s="1"/>
  <c r="I1969" i="1"/>
  <c r="J1969" i="1"/>
  <c r="O1969" i="1" s="1"/>
  <c r="I1970" i="1"/>
  <c r="J1970" i="1"/>
  <c r="O1970" i="1" s="1"/>
  <c r="K1970" i="1"/>
  <c r="L1970" i="1"/>
  <c r="M1970" i="1"/>
  <c r="N1970" i="1"/>
  <c r="I1971" i="1"/>
  <c r="J1971" i="1"/>
  <c r="O1971" i="1" s="1"/>
  <c r="K1971" i="1"/>
  <c r="I1972" i="1"/>
  <c r="J1972" i="1"/>
  <c r="O1972" i="1" s="1"/>
  <c r="K1972" i="1"/>
  <c r="L1972" i="1"/>
  <c r="M1972" i="1"/>
  <c r="N1972" i="1"/>
  <c r="I1973" i="1"/>
  <c r="J1973" i="1"/>
  <c r="O1973" i="1" s="1"/>
  <c r="I1974" i="1"/>
  <c r="J1974" i="1"/>
  <c r="O1974" i="1" s="1"/>
  <c r="K1974" i="1"/>
  <c r="N1974" i="1"/>
  <c r="I1975" i="1"/>
  <c r="J1975" i="1"/>
  <c r="O1975" i="1" s="1"/>
  <c r="K1975" i="1"/>
  <c r="N1975" i="1"/>
  <c r="I1976" i="1"/>
  <c r="K1976" i="1" s="1"/>
  <c r="J1976" i="1"/>
  <c r="O1976" i="1" s="1"/>
  <c r="N1976" i="1"/>
  <c r="I1977" i="1"/>
  <c r="J1977" i="1"/>
  <c r="O1977" i="1" s="1"/>
  <c r="I1978" i="1"/>
  <c r="J1978" i="1"/>
  <c r="O1978" i="1" s="1"/>
  <c r="K1978" i="1"/>
  <c r="L1978" i="1"/>
  <c r="M1978" i="1"/>
  <c r="N1978" i="1"/>
  <c r="I1979" i="1"/>
  <c r="L1979" i="1" s="1"/>
  <c r="J1979" i="1"/>
  <c r="O1979" i="1" s="1"/>
  <c r="I1980" i="1"/>
  <c r="L1980" i="1" s="1"/>
  <c r="J1980" i="1"/>
  <c r="O1980" i="1" s="1"/>
  <c r="N1980" i="1"/>
  <c r="I1981" i="1"/>
  <c r="J1981" i="1"/>
  <c r="O1981" i="1" s="1"/>
  <c r="K1981" i="1"/>
  <c r="L1981" i="1"/>
  <c r="M1981" i="1"/>
  <c r="N1981" i="1"/>
  <c r="I1982" i="1"/>
  <c r="J1982" i="1"/>
  <c r="O1982" i="1" s="1"/>
  <c r="K1982" i="1"/>
  <c r="L1982" i="1"/>
  <c r="M1982" i="1"/>
  <c r="N1982" i="1"/>
  <c r="I1983" i="1"/>
  <c r="J1983" i="1"/>
  <c r="O1983" i="1" s="1"/>
  <c r="K1983" i="1"/>
  <c r="L1983" i="1"/>
  <c r="M1983" i="1"/>
  <c r="N1983" i="1"/>
  <c r="I1984" i="1"/>
  <c r="J1984" i="1"/>
  <c r="O1984" i="1" s="1"/>
  <c r="K1984" i="1"/>
  <c r="L1984" i="1"/>
  <c r="M1984" i="1"/>
  <c r="N1984" i="1"/>
  <c r="I1985" i="1"/>
  <c r="N1985" i="1" s="1"/>
  <c r="J1985" i="1"/>
  <c r="O1985" i="1" s="1"/>
  <c r="K1985" i="1"/>
  <c r="L1985" i="1"/>
  <c r="M1985" i="1"/>
  <c r="I1986" i="1"/>
  <c r="J1986" i="1"/>
  <c r="O1986" i="1" s="1"/>
  <c r="K1986" i="1"/>
  <c r="L1986" i="1"/>
  <c r="M1986" i="1"/>
  <c r="N1986" i="1"/>
  <c r="I1987" i="1"/>
  <c r="J1987" i="1"/>
  <c r="O1987" i="1" s="1"/>
  <c r="I1988" i="1"/>
  <c r="N1988" i="1" s="1"/>
  <c r="J1988" i="1"/>
  <c r="O1988" i="1" s="1"/>
  <c r="K1988" i="1"/>
  <c r="L1988" i="1"/>
  <c r="M1988" i="1"/>
  <c r="I1989" i="1"/>
  <c r="J1989" i="1"/>
  <c r="O1989" i="1" s="1"/>
  <c r="K1989" i="1"/>
  <c r="L1989" i="1"/>
  <c r="M1989" i="1"/>
  <c r="N1989" i="1"/>
  <c r="I1990" i="1"/>
  <c r="K1990" i="1" s="1"/>
  <c r="J1990" i="1"/>
  <c r="O1990" i="1" s="1"/>
  <c r="L1990" i="1"/>
  <c r="M1990" i="1"/>
  <c r="N1990" i="1"/>
  <c r="I1991" i="1"/>
  <c r="K1991" i="1" s="1"/>
  <c r="J1991" i="1"/>
  <c r="O1991" i="1" s="1"/>
  <c r="L1991" i="1"/>
  <c r="I1992" i="1"/>
  <c r="J1992" i="1"/>
  <c r="O1992" i="1" s="1"/>
  <c r="K1992" i="1"/>
  <c r="L1992" i="1"/>
  <c r="M1992" i="1"/>
  <c r="N1992" i="1"/>
  <c r="I1993" i="1"/>
  <c r="J1993" i="1"/>
  <c r="O1993" i="1" s="1"/>
  <c r="K1993" i="1"/>
  <c r="L1993" i="1"/>
  <c r="M1993" i="1"/>
  <c r="N1993" i="1"/>
  <c r="I1994" i="1"/>
  <c r="J1994" i="1"/>
  <c r="O1994" i="1" s="1"/>
  <c r="I1995" i="1"/>
  <c r="J1995" i="1"/>
  <c r="O1995" i="1" s="1"/>
  <c r="K1995" i="1"/>
  <c r="N1995" i="1"/>
  <c r="I1996" i="1"/>
  <c r="J1996" i="1"/>
  <c r="O1996" i="1" s="1"/>
  <c r="I1997" i="1"/>
  <c r="J1997" i="1"/>
  <c r="O1997" i="1" s="1"/>
  <c r="M1997" i="1"/>
  <c r="I1998" i="1"/>
  <c r="J1998" i="1"/>
  <c r="O1998" i="1" s="1"/>
  <c r="K1998" i="1"/>
  <c r="L1998" i="1"/>
  <c r="I1999" i="1"/>
  <c r="J1999" i="1"/>
  <c r="O1999" i="1" s="1"/>
  <c r="I2000" i="1"/>
  <c r="L2000" i="1" s="1"/>
  <c r="J2000" i="1"/>
  <c r="O2000" i="1" s="1"/>
  <c r="N2000" i="1"/>
  <c r="I2001" i="1"/>
  <c r="J2001" i="1"/>
  <c r="O2001" i="1" s="1"/>
  <c r="K2001" i="1"/>
  <c r="L2001" i="1"/>
  <c r="M2001" i="1"/>
  <c r="N2001" i="1"/>
  <c r="I2002" i="1"/>
  <c r="J2002" i="1"/>
  <c r="O2002" i="1" s="1"/>
  <c r="K2002" i="1"/>
  <c r="L2002" i="1"/>
  <c r="M2002" i="1"/>
  <c r="N2002" i="1"/>
  <c r="I2003" i="1"/>
  <c r="J2003" i="1"/>
  <c r="O2003" i="1" s="1"/>
  <c r="K2003" i="1"/>
  <c r="L2003" i="1"/>
  <c r="M2003" i="1"/>
  <c r="N2003" i="1"/>
  <c r="I2004" i="1"/>
  <c r="N2004" i="1" s="1"/>
  <c r="J2004" i="1"/>
  <c r="O2004" i="1" s="1"/>
  <c r="K2004" i="1"/>
  <c r="L2004" i="1"/>
  <c r="M2004" i="1"/>
  <c r="I2005" i="1"/>
  <c r="N2005" i="1" s="1"/>
  <c r="J2005" i="1"/>
  <c r="O2005" i="1" s="1"/>
  <c r="K2005" i="1"/>
  <c r="L2005" i="1"/>
  <c r="M2005" i="1"/>
  <c r="I2006" i="1"/>
  <c r="J2006" i="1"/>
  <c r="O2006" i="1" s="1"/>
  <c r="K2006" i="1"/>
  <c r="L2006" i="1"/>
  <c r="M2006" i="1"/>
  <c r="N2006" i="1"/>
  <c r="I2007" i="1"/>
  <c r="N2007" i="1" s="1"/>
  <c r="J2007" i="1"/>
  <c r="O2007" i="1" s="1"/>
  <c r="L2007" i="1"/>
  <c r="M2007" i="1"/>
  <c r="I2008" i="1"/>
  <c r="J2008" i="1"/>
  <c r="O2008" i="1" s="1"/>
  <c r="K2008" i="1"/>
  <c r="I2009" i="1"/>
  <c r="J2009" i="1"/>
  <c r="O2009" i="1" s="1"/>
  <c r="K2009" i="1"/>
  <c r="L2009" i="1"/>
  <c r="I2010" i="1"/>
  <c r="K2010" i="1" s="1"/>
  <c r="J2010" i="1"/>
  <c r="O2010" i="1" s="1"/>
  <c r="L2010" i="1"/>
  <c r="M2010" i="1"/>
  <c r="N2010" i="1"/>
  <c r="I2011" i="1"/>
  <c r="J2011" i="1"/>
  <c r="O2011" i="1" s="1"/>
  <c r="K2011" i="1"/>
  <c r="L2011" i="1"/>
  <c r="I2012" i="1"/>
  <c r="J2012" i="1"/>
  <c r="O2012" i="1" s="1"/>
  <c r="K2012" i="1"/>
  <c r="L2012" i="1"/>
  <c r="M2012" i="1"/>
  <c r="N2012" i="1"/>
  <c r="I2013" i="1"/>
  <c r="J2013" i="1"/>
  <c r="O2013" i="1" s="1"/>
  <c r="I2014" i="1"/>
  <c r="J2014" i="1"/>
  <c r="O2014" i="1" s="1"/>
  <c r="K2014" i="1"/>
  <c r="N2014" i="1"/>
  <c r="I2015" i="1"/>
  <c r="J2015" i="1"/>
  <c r="O2015" i="1" s="1"/>
  <c r="K2015" i="1"/>
  <c r="N2015" i="1"/>
  <c r="I2016" i="1"/>
  <c r="J2016" i="1"/>
  <c r="O2016" i="1" s="1"/>
  <c r="I2017" i="1"/>
  <c r="J2017" i="1"/>
  <c r="O2017" i="1" s="1"/>
  <c r="I2018" i="1"/>
  <c r="J2018" i="1"/>
  <c r="O2018" i="1" s="1"/>
  <c r="K2018" i="1"/>
  <c r="L2018" i="1"/>
  <c r="M2018" i="1"/>
  <c r="N2018" i="1"/>
  <c r="I2019" i="1"/>
  <c r="L2019" i="1" s="1"/>
  <c r="J2019" i="1"/>
  <c r="O2019" i="1" s="1"/>
  <c r="K2019" i="1"/>
  <c r="M2019" i="1"/>
  <c r="N2019" i="1"/>
  <c r="I2020" i="1"/>
  <c r="J2020" i="1"/>
  <c r="O2020" i="1" s="1"/>
  <c r="I2021" i="1"/>
  <c r="J2021" i="1"/>
  <c r="O2021" i="1" s="1"/>
  <c r="K2021" i="1"/>
  <c r="L2021" i="1"/>
  <c r="M2021" i="1"/>
  <c r="N2021" i="1"/>
  <c r="I2022" i="1"/>
  <c r="J2022" i="1"/>
  <c r="O2022" i="1" s="1"/>
  <c r="K2022" i="1"/>
  <c r="L2022" i="1"/>
  <c r="M2022" i="1"/>
  <c r="N2022" i="1"/>
  <c r="I2023" i="1"/>
  <c r="J2023" i="1"/>
  <c r="O2023" i="1" s="1"/>
  <c r="K2023" i="1"/>
  <c r="L2023" i="1"/>
  <c r="M2023" i="1"/>
  <c r="N2023" i="1"/>
  <c r="I2024" i="1"/>
  <c r="J2024" i="1"/>
  <c r="O2024" i="1" s="1"/>
  <c r="K2024" i="1"/>
  <c r="L2024" i="1"/>
  <c r="M2024" i="1"/>
  <c r="N2024" i="1"/>
  <c r="I2025" i="1"/>
  <c r="N2025" i="1" s="1"/>
  <c r="J2025" i="1"/>
  <c r="O2025" i="1" s="1"/>
  <c r="K2025" i="1"/>
  <c r="L2025" i="1"/>
  <c r="M2025" i="1"/>
  <c r="I2026" i="1"/>
  <c r="J2026" i="1"/>
  <c r="O2026" i="1" s="1"/>
  <c r="K2026" i="1"/>
  <c r="L2026" i="1"/>
  <c r="M2026" i="1"/>
  <c r="N2026" i="1"/>
  <c r="I2027" i="1"/>
  <c r="J2027" i="1"/>
  <c r="O2027" i="1" s="1"/>
  <c r="K2027" i="1"/>
  <c r="I2028" i="1"/>
  <c r="N2028" i="1" s="1"/>
  <c r="J2028" i="1"/>
  <c r="O2028" i="1" s="1"/>
  <c r="K2028" i="1"/>
  <c r="L2028" i="1"/>
  <c r="M2028" i="1"/>
  <c r="I2029" i="1"/>
  <c r="J2029" i="1"/>
  <c r="O2029" i="1" s="1"/>
  <c r="K2029" i="1"/>
  <c r="L2029" i="1"/>
  <c r="I2030" i="1"/>
  <c r="J2030" i="1"/>
  <c r="O2030" i="1" s="1"/>
  <c r="K2030" i="1"/>
  <c r="L2030" i="1"/>
  <c r="M2030" i="1"/>
  <c r="N2030" i="1"/>
  <c r="I2031" i="1"/>
  <c r="J2031" i="1"/>
  <c r="O2031" i="1" s="1"/>
  <c r="K2031" i="1"/>
  <c r="L2031" i="1"/>
  <c r="I2032" i="1"/>
  <c r="J2032" i="1"/>
  <c r="O2032" i="1" s="1"/>
  <c r="K2032" i="1"/>
  <c r="L2032" i="1"/>
  <c r="M2032" i="1"/>
  <c r="N2032" i="1"/>
  <c r="I2033" i="1"/>
  <c r="J2033" i="1"/>
  <c r="O2033" i="1" s="1"/>
  <c r="K2033" i="1"/>
  <c r="L2033" i="1"/>
  <c r="M2033" i="1"/>
  <c r="N2033" i="1"/>
  <c r="I2034" i="1"/>
  <c r="J2034" i="1"/>
  <c r="O2034" i="1" s="1"/>
  <c r="I2035" i="1"/>
  <c r="J2035" i="1"/>
  <c r="O2035" i="1" s="1"/>
  <c r="K2035" i="1"/>
  <c r="L2035" i="1"/>
  <c r="M2035" i="1"/>
  <c r="N2035" i="1"/>
  <c r="I2036" i="1"/>
  <c r="M2036" i="1" s="1"/>
  <c r="J2036" i="1"/>
  <c r="O2036" i="1" s="1"/>
  <c r="I2037" i="1"/>
  <c r="J2037" i="1"/>
  <c r="O2037" i="1" s="1"/>
  <c r="M2037" i="1"/>
  <c r="I2038" i="1"/>
  <c r="J2038" i="1"/>
  <c r="O2038" i="1" s="1"/>
  <c r="K2038" i="1"/>
  <c r="I2039" i="1"/>
  <c r="J2039" i="1"/>
  <c r="O2039" i="1" s="1"/>
  <c r="K2039" i="1"/>
  <c r="L2039" i="1"/>
  <c r="I2040" i="1"/>
  <c r="J2040" i="1"/>
  <c r="O2040" i="1" s="1"/>
  <c r="L2040" i="1"/>
  <c r="N2040" i="1"/>
  <c r="I2041" i="1"/>
  <c r="J2041" i="1"/>
  <c r="O2041" i="1" s="1"/>
  <c r="K2041" i="1"/>
  <c r="L2041" i="1"/>
  <c r="M2041" i="1"/>
  <c r="N2041" i="1"/>
  <c r="I2042" i="1"/>
  <c r="N2042" i="1" s="1"/>
  <c r="J2042" i="1"/>
  <c r="O2042" i="1" s="1"/>
  <c r="K2042" i="1"/>
  <c r="L2042" i="1"/>
  <c r="M2042" i="1"/>
  <c r="I2043" i="1"/>
  <c r="J2043" i="1"/>
  <c r="O2043" i="1" s="1"/>
  <c r="K2043" i="1"/>
  <c r="L2043" i="1"/>
  <c r="M2043" i="1"/>
  <c r="N2043" i="1"/>
  <c r="I2044" i="1"/>
  <c r="J2044" i="1"/>
  <c r="O2044" i="1" s="1"/>
  <c r="K2044" i="1"/>
  <c r="L2044" i="1"/>
  <c r="M2044" i="1"/>
  <c r="N2044" i="1"/>
  <c r="I2045" i="1"/>
  <c r="K2045" i="1" s="1"/>
  <c r="J2045" i="1"/>
  <c r="O2045" i="1" s="1"/>
  <c r="L2045" i="1"/>
  <c r="I2046" i="1"/>
  <c r="J2046" i="1"/>
  <c r="O2046" i="1" s="1"/>
  <c r="K2046" i="1"/>
  <c r="L2046" i="1"/>
  <c r="M2046" i="1"/>
  <c r="N2046" i="1"/>
  <c r="I2047" i="1"/>
  <c r="J2047" i="1"/>
  <c r="O2047" i="1" s="1"/>
  <c r="K2047" i="1"/>
  <c r="L2047" i="1"/>
  <c r="M2047" i="1"/>
  <c r="N2047" i="1"/>
  <c r="I2048" i="1"/>
  <c r="J2048" i="1"/>
  <c r="O2048" i="1" s="1"/>
  <c r="I2049" i="1"/>
  <c r="J2049" i="1"/>
  <c r="O2049" i="1" s="1"/>
  <c r="K2049" i="1"/>
  <c r="L2049" i="1"/>
  <c r="M2049" i="1"/>
  <c r="N2049" i="1"/>
  <c r="I2050" i="1"/>
  <c r="K2050" i="1" s="1"/>
  <c r="J2050" i="1"/>
  <c r="O2050" i="1" s="1"/>
  <c r="L2050" i="1"/>
  <c r="M2050" i="1"/>
  <c r="N2050" i="1"/>
  <c r="I2051" i="1"/>
  <c r="J2051" i="1"/>
  <c r="O2051" i="1" s="1"/>
  <c r="K2051" i="1"/>
  <c r="L2051" i="1"/>
  <c r="I2052" i="1"/>
  <c r="J2052" i="1"/>
  <c r="O2052" i="1" s="1"/>
  <c r="K2052" i="1"/>
  <c r="L2052" i="1"/>
  <c r="M2052" i="1"/>
  <c r="N2052" i="1"/>
  <c r="I2053" i="1"/>
  <c r="J2053" i="1"/>
  <c r="O2053" i="1" s="1"/>
  <c r="I2054" i="1"/>
  <c r="K2054" i="1" s="1"/>
  <c r="J2054" i="1"/>
  <c r="O2054" i="1" s="1"/>
  <c r="I2055" i="1"/>
  <c r="J2055" i="1"/>
  <c r="O2055" i="1" s="1"/>
  <c r="M2055" i="1"/>
  <c r="I2056" i="1"/>
  <c r="J2056" i="1"/>
  <c r="O2056" i="1" s="1"/>
  <c r="I2057" i="1"/>
  <c r="J2057" i="1"/>
  <c r="O2057" i="1" s="1"/>
  <c r="M2057" i="1"/>
  <c r="I2058" i="1"/>
  <c r="J2058" i="1"/>
  <c r="O2058" i="1" s="1"/>
  <c r="K2058" i="1"/>
  <c r="L2058" i="1"/>
  <c r="I2059" i="1"/>
  <c r="J2059" i="1"/>
  <c r="O2059" i="1" s="1"/>
  <c r="K2059" i="1"/>
  <c r="L2059" i="1"/>
  <c r="M2059" i="1"/>
  <c r="N2059" i="1"/>
  <c r="I2060" i="1"/>
  <c r="J2060" i="1"/>
  <c r="O2060" i="1" s="1"/>
  <c r="L2060" i="1"/>
  <c r="I2061" i="1"/>
  <c r="N2061" i="1" s="1"/>
  <c r="J2061" i="1"/>
  <c r="O2061" i="1" s="1"/>
  <c r="K2061" i="1"/>
  <c r="L2061" i="1"/>
  <c r="M2061" i="1"/>
  <c r="I2062" i="1"/>
  <c r="J2062" i="1"/>
  <c r="O2062" i="1" s="1"/>
  <c r="K2062" i="1"/>
  <c r="L2062" i="1"/>
  <c r="M2062" i="1"/>
  <c r="N2062" i="1"/>
  <c r="I2063" i="1"/>
  <c r="J2063" i="1"/>
  <c r="O2063" i="1" s="1"/>
  <c r="K2063" i="1"/>
  <c r="L2063" i="1"/>
  <c r="M2063" i="1"/>
  <c r="N2063" i="1"/>
  <c r="I2064" i="1"/>
  <c r="J2064" i="1"/>
  <c r="O2064" i="1" s="1"/>
  <c r="K2064" i="1"/>
  <c r="L2064" i="1"/>
  <c r="I2065" i="1"/>
  <c r="J2065" i="1"/>
  <c r="O2065" i="1" s="1"/>
  <c r="K2065" i="1"/>
  <c r="L2065" i="1"/>
  <c r="M2065" i="1"/>
  <c r="N2065" i="1"/>
  <c r="I2066" i="1"/>
  <c r="J2066" i="1"/>
  <c r="O2066" i="1" s="1"/>
  <c r="K2066" i="1"/>
  <c r="L2066" i="1"/>
  <c r="M2066" i="1"/>
  <c r="N2066" i="1"/>
  <c r="I2067" i="1"/>
  <c r="J2067" i="1"/>
  <c r="O2067" i="1" s="1"/>
  <c r="I2068" i="1"/>
  <c r="N2068" i="1" s="1"/>
  <c r="J2068" i="1"/>
  <c r="O2068" i="1" s="1"/>
  <c r="K2068" i="1"/>
  <c r="L2068" i="1"/>
  <c r="M2068" i="1"/>
  <c r="I2069" i="1"/>
  <c r="J2069" i="1"/>
  <c r="O2069" i="1" s="1"/>
  <c r="K2069" i="1"/>
  <c r="L2069" i="1"/>
  <c r="M2069" i="1"/>
  <c r="N2069" i="1"/>
  <c r="I2070" i="1"/>
  <c r="J2070" i="1"/>
  <c r="O2070" i="1" s="1"/>
  <c r="K2070" i="1"/>
  <c r="I2071" i="1"/>
  <c r="J2071" i="1"/>
  <c r="O2071" i="1" s="1"/>
  <c r="K2071" i="1"/>
  <c r="L2071" i="1"/>
  <c r="I2072" i="1"/>
  <c r="J2072" i="1"/>
  <c r="O2072" i="1" s="1"/>
  <c r="K2072" i="1"/>
  <c r="L2072" i="1"/>
  <c r="M2072" i="1"/>
  <c r="N2072" i="1"/>
  <c r="I2073" i="1"/>
  <c r="L2073" i="1" s="1"/>
  <c r="J2073" i="1"/>
  <c r="O2073" i="1" s="1"/>
  <c r="I2074" i="1"/>
  <c r="J2074" i="1"/>
  <c r="O2074" i="1" s="1"/>
  <c r="K2074" i="1"/>
  <c r="N2074" i="1"/>
  <c r="I2075" i="1"/>
  <c r="K2075" i="1" s="1"/>
  <c r="J2075" i="1"/>
  <c r="O2075" i="1" s="1"/>
  <c r="L2075" i="1"/>
  <c r="M2075" i="1"/>
  <c r="N2075" i="1"/>
  <c r="I2076" i="1"/>
  <c r="K2076" i="1" s="1"/>
  <c r="J2076" i="1"/>
  <c r="O2076" i="1" s="1"/>
  <c r="L2076" i="1"/>
  <c r="M2076" i="1"/>
  <c r="N2076" i="1"/>
  <c r="I2077" i="1"/>
  <c r="J2077" i="1"/>
  <c r="O2077" i="1" s="1"/>
  <c r="I2078" i="1"/>
  <c r="J2078" i="1"/>
  <c r="O2078" i="1" s="1"/>
  <c r="K2078" i="1"/>
  <c r="L2078" i="1"/>
  <c r="M2078" i="1"/>
  <c r="N2078" i="1"/>
  <c r="I2079" i="1"/>
  <c r="M2079" i="1" s="1"/>
  <c r="J2079" i="1"/>
  <c r="O2079" i="1" s="1"/>
  <c r="K2079" i="1"/>
  <c r="L2079" i="1"/>
  <c r="N2079" i="1"/>
  <c r="I2080" i="1"/>
  <c r="L2080" i="1" s="1"/>
  <c r="J2080" i="1"/>
  <c r="O2080" i="1" s="1"/>
  <c r="I2081" i="1"/>
  <c r="J2081" i="1"/>
  <c r="O2081" i="1" s="1"/>
  <c r="I2082" i="1"/>
  <c r="J2082" i="1"/>
  <c r="O2082" i="1" s="1"/>
  <c r="K2082" i="1"/>
  <c r="L2082" i="1"/>
  <c r="M2082" i="1"/>
  <c r="N2082" i="1"/>
  <c r="I2083" i="1"/>
  <c r="J2083" i="1"/>
  <c r="O2083" i="1" s="1"/>
  <c r="K2083" i="1"/>
  <c r="L2083" i="1"/>
  <c r="M2083" i="1"/>
  <c r="N2083" i="1"/>
  <c r="I2084" i="1"/>
  <c r="J2084" i="1"/>
  <c r="O2084" i="1" s="1"/>
  <c r="K2084" i="1"/>
  <c r="L2084" i="1"/>
  <c r="M2084" i="1"/>
  <c r="N2084" i="1"/>
  <c r="I2085" i="1"/>
  <c r="J2085" i="1"/>
  <c r="O2085" i="1" s="1"/>
  <c r="K2085" i="1"/>
  <c r="L2085" i="1"/>
  <c r="M2085" i="1"/>
  <c r="N2085" i="1"/>
  <c r="I2086" i="1"/>
  <c r="J2086" i="1"/>
  <c r="O2086" i="1" s="1"/>
  <c r="K2086" i="1"/>
  <c r="L2086" i="1"/>
  <c r="M2086" i="1"/>
  <c r="N2086" i="1"/>
  <c r="I2087" i="1"/>
  <c r="J2087" i="1"/>
  <c r="O2087" i="1" s="1"/>
  <c r="K2087" i="1"/>
  <c r="L2087" i="1"/>
  <c r="M2087" i="1"/>
  <c r="N2087" i="1"/>
  <c r="I2088" i="1"/>
  <c r="N2088" i="1" s="1"/>
  <c r="J2088" i="1"/>
  <c r="O2088" i="1" s="1"/>
  <c r="K2088" i="1"/>
  <c r="L2088" i="1"/>
  <c r="M2088" i="1"/>
  <c r="I2089" i="1"/>
  <c r="J2089" i="1"/>
  <c r="O2089" i="1" s="1"/>
  <c r="K2089" i="1"/>
  <c r="L2089" i="1"/>
  <c r="I2090" i="1"/>
  <c r="J2090" i="1"/>
  <c r="O2090" i="1" s="1"/>
  <c r="K2090" i="1"/>
  <c r="I2091" i="1"/>
  <c r="J2091" i="1"/>
  <c r="O2091" i="1" s="1"/>
  <c r="K2091" i="1"/>
  <c r="L2091" i="1"/>
  <c r="I2092" i="1"/>
  <c r="J2092" i="1"/>
  <c r="O2092" i="1" s="1"/>
  <c r="K2092" i="1"/>
  <c r="L2092" i="1"/>
  <c r="M2092" i="1"/>
  <c r="N2092" i="1"/>
  <c r="I2093" i="1"/>
  <c r="J2093" i="1"/>
  <c r="O2093" i="1" s="1"/>
  <c r="K2093" i="1"/>
  <c r="L2093" i="1"/>
  <c r="M2093" i="1"/>
  <c r="N2093" i="1"/>
  <c r="I2094" i="1"/>
  <c r="J2094" i="1"/>
  <c r="O2094" i="1" s="1"/>
  <c r="K2094" i="1"/>
  <c r="N2094" i="1"/>
  <c r="I2095" i="1"/>
  <c r="J2095" i="1"/>
  <c r="O2095" i="1" s="1"/>
  <c r="K2095" i="1"/>
  <c r="I2096" i="1"/>
  <c r="J2096" i="1"/>
  <c r="O2096" i="1" s="1"/>
  <c r="L2096" i="1"/>
  <c r="N2096" i="1"/>
  <c r="I2097" i="1"/>
  <c r="J2097" i="1"/>
  <c r="O2097" i="1" s="1"/>
  <c r="I2098" i="1"/>
  <c r="J2098" i="1"/>
  <c r="O2098" i="1" s="1"/>
  <c r="K2098" i="1"/>
  <c r="L2098" i="1"/>
  <c r="M2098" i="1"/>
  <c r="N2098" i="1"/>
  <c r="I2099" i="1"/>
  <c r="J2099" i="1"/>
  <c r="O2099" i="1" s="1"/>
  <c r="I2100" i="1"/>
  <c r="J2100" i="1"/>
  <c r="O2100" i="1" s="1"/>
  <c r="L2100" i="1"/>
  <c r="N2100" i="1"/>
  <c r="I2101" i="1"/>
  <c r="J2101" i="1"/>
  <c r="O2101" i="1" s="1"/>
  <c r="I2102" i="1"/>
  <c r="J2102" i="1"/>
  <c r="O2102" i="1" s="1"/>
  <c r="K2102" i="1"/>
  <c r="L2102" i="1"/>
  <c r="I2103" i="1"/>
  <c r="J2103" i="1"/>
  <c r="O2103" i="1" s="1"/>
  <c r="K2103" i="1"/>
  <c r="L2103" i="1"/>
  <c r="M2103" i="1"/>
  <c r="N2103" i="1"/>
  <c r="I2104" i="1"/>
  <c r="J2104" i="1"/>
  <c r="O2104" i="1" s="1"/>
  <c r="K2104" i="1"/>
  <c r="I2105" i="1"/>
  <c r="J2105" i="1"/>
  <c r="O2105" i="1" s="1"/>
  <c r="K2105" i="1"/>
  <c r="N2105" i="1"/>
  <c r="I2106" i="1"/>
  <c r="J2106" i="1"/>
  <c r="O2106" i="1" s="1"/>
  <c r="K2106" i="1"/>
  <c r="L2106" i="1"/>
  <c r="M2106" i="1"/>
  <c r="N2106" i="1"/>
  <c r="I2107" i="1"/>
  <c r="J2107" i="1"/>
  <c r="O2107" i="1" s="1"/>
  <c r="I2108" i="1"/>
  <c r="J2108" i="1"/>
  <c r="O2108" i="1" s="1"/>
  <c r="K2108" i="1"/>
  <c r="I2109" i="1"/>
  <c r="J2109" i="1"/>
  <c r="O2109" i="1" s="1"/>
  <c r="K2109" i="1"/>
  <c r="L2109" i="1"/>
  <c r="M2109" i="1"/>
  <c r="N2109" i="1"/>
  <c r="I2110" i="1"/>
  <c r="J2110" i="1"/>
  <c r="O2110" i="1" s="1"/>
  <c r="K2110" i="1"/>
  <c r="L2110" i="1"/>
  <c r="M2110" i="1"/>
  <c r="N2110" i="1"/>
  <c r="I2111" i="1"/>
  <c r="J2111" i="1"/>
  <c r="O2111" i="1" s="1"/>
  <c r="I2112" i="1"/>
  <c r="J2112" i="1"/>
  <c r="O2112" i="1" s="1"/>
  <c r="K2112" i="1"/>
  <c r="L2112" i="1"/>
  <c r="M2112" i="1"/>
  <c r="N2112" i="1"/>
  <c r="I2113" i="1"/>
  <c r="J2113" i="1"/>
  <c r="O2113" i="1" s="1"/>
  <c r="K2113" i="1"/>
  <c r="I2114" i="1"/>
  <c r="K2114" i="1" s="1"/>
  <c r="J2114" i="1"/>
  <c r="O2114" i="1" s="1"/>
  <c r="I2115" i="1"/>
  <c r="J2115" i="1"/>
  <c r="O2115" i="1" s="1"/>
  <c r="K2115" i="1"/>
  <c r="L2115" i="1"/>
  <c r="M2115" i="1"/>
  <c r="N2115" i="1"/>
  <c r="I2116" i="1"/>
  <c r="J2116" i="1"/>
  <c r="O2116" i="1" s="1"/>
  <c r="K2116" i="1"/>
  <c r="L2116" i="1"/>
  <c r="M2116" i="1"/>
  <c r="N2116" i="1"/>
  <c r="I2117" i="1"/>
  <c r="J2117" i="1"/>
  <c r="O2117" i="1" s="1"/>
  <c r="I2118" i="1"/>
  <c r="J2118" i="1"/>
  <c r="O2118" i="1" s="1"/>
  <c r="L2118" i="1"/>
  <c r="N2118" i="1"/>
  <c r="I2119" i="1"/>
  <c r="K2119" i="1" s="1"/>
  <c r="J2119" i="1"/>
  <c r="O2119" i="1" s="1"/>
  <c r="L2119" i="1"/>
  <c r="N2119" i="1"/>
  <c r="I2120" i="1"/>
  <c r="J2120" i="1"/>
  <c r="O2120" i="1" s="1"/>
  <c r="L2120" i="1"/>
  <c r="I2121" i="1"/>
  <c r="J2121" i="1"/>
  <c r="O2121" i="1" s="1"/>
  <c r="I2122" i="1"/>
  <c r="J2122" i="1"/>
  <c r="O2122" i="1" s="1"/>
  <c r="K2122" i="1"/>
  <c r="L2122" i="1"/>
  <c r="I2123" i="1"/>
  <c r="J2123" i="1"/>
  <c r="O2123" i="1" s="1"/>
  <c r="K2123" i="1"/>
  <c r="L2123" i="1"/>
  <c r="M2123" i="1"/>
  <c r="N2123" i="1"/>
  <c r="I2124" i="1"/>
  <c r="J2124" i="1"/>
  <c r="O2124" i="1" s="1"/>
  <c r="K2124" i="1"/>
  <c r="L2124" i="1"/>
  <c r="M2124" i="1"/>
  <c r="N2124" i="1"/>
  <c r="I2125" i="1"/>
  <c r="J2125" i="1"/>
  <c r="O2125" i="1" s="1"/>
  <c r="K2125" i="1"/>
  <c r="L2125" i="1"/>
  <c r="M2125" i="1"/>
  <c r="N2125" i="1"/>
  <c r="I2126" i="1"/>
  <c r="J2126" i="1"/>
  <c r="O2126" i="1" s="1"/>
  <c r="K2126" i="1"/>
  <c r="L2126" i="1"/>
  <c r="M2126" i="1"/>
  <c r="N2126" i="1"/>
  <c r="I2127" i="1"/>
  <c r="J2127" i="1"/>
  <c r="O2127" i="1" s="1"/>
  <c r="K2127" i="1"/>
  <c r="L2127" i="1"/>
  <c r="M2127" i="1"/>
  <c r="N2127" i="1"/>
  <c r="I2128" i="1"/>
  <c r="N2128" i="1" s="1"/>
  <c r="J2128" i="1"/>
  <c r="O2128" i="1" s="1"/>
  <c r="K2128" i="1"/>
  <c r="L2128" i="1"/>
  <c r="M2128" i="1"/>
  <c r="I2129" i="1"/>
  <c r="J2129" i="1"/>
  <c r="O2129" i="1" s="1"/>
  <c r="K2129" i="1"/>
  <c r="L2129" i="1"/>
  <c r="M2129" i="1"/>
  <c r="N2129" i="1"/>
  <c r="I2130" i="1"/>
  <c r="L2130" i="1" s="1"/>
  <c r="J2130" i="1"/>
  <c r="O2130" i="1" s="1"/>
  <c r="I2131" i="1"/>
  <c r="J2131" i="1"/>
  <c r="O2131" i="1" s="1"/>
  <c r="K2131" i="1"/>
  <c r="L2131" i="1"/>
  <c r="I2132" i="1"/>
  <c r="J2132" i="1"/>
  <c r="O2132" i="1" s="1"/>
  <c r="I2133" i="1"/>
  <c r="J2133" i="1"/>
  <c r="O2133" i="1" s="1"/>
  <c r="M2133" i="1"/>
  <c r="I2134" i="1"/>
  <c r="J2134" i="1"/>
  <c r="O2134" i="1" s="1"/>
  <c r="I2135" i="1"/>
  <c r="K2135" i="1" s="1"/>
  <c r="J2135" i="1"/>
  <c r="O2135" i="1" s="1"/>
  <c r="L2135" i="1"/>
  <c r="M2135" i="1"/>
  <c r="N2135" i="1"/>
  <c r="I2136" i="1"/>
  <c r="J2136" i="1"/>
  <c r="O2136" i="1" s="1"/>
  <c r="I2137" i="1"/>
  <c r="J2137" i="1"/>
  <c r="O2137" i="1" s="1"/>
  <c r="M2137" i="1"/>
  <c r="N2137" i="1"/>
  <c r="I2138" i="1"/>
  <c r="N2138" i="1" s="1"/>
  <c r="J2138" i="1"/>
  <c r="O2138" i="1" s="1"/>
  <c r="I2139" i="1"/>
  <c r="J2139" i="1"/>
  <c r="O2139" i="1" s="1"/>
  <c r="K2139" i="1"/>
  <c r="L2139" i="1"/>
  <c r="I2140" i="1"/>
  <c r="K2140" i="1" s="1"/>
  <c r="J2140" i="1"/>
  <c r="O2140" i="1" s="1"/>
  <c r="L2140" i="1"/>
  <c r="M2140" i="1"/>
  <c r="N2140" i="1"/>
  <c r="I2141" i="1"/>
  <c r="J2141" i="1"/>
  <c r="O2141" i="1" s="1"/>
  <c r="K2141" i="1"/>
  <c r="I2142" i="1"/>
  <c r="J2142" i="1"/>
  <c r="O2142" i="1" s="1"/>
  <c r="K2142" i="1"/>
  <c r="L2142" i="1"/>
  <c r="I2143" i="1"/>
  <c r="J2143" i="1"/>
  <c r="O2143" i="1" s="1"/>
  <c r="K2143" i="1"/>
  <c r="L2143" i="1"/>
  <c r="M2143" i="1"/>
  <c r="N2143" i="1"/>
  <c r="I2144" i="1"/>
  <c r="J2144" i="1"/>
  <c r="O2144" i="1" s="1"/>
  <c r="I2145" i="1"/>
  <c r="K2145" i="1" s="1"/>
  <c r="J2145" i="1"/>
  <c r="O2145" i="1" s="1"/>
  <c r="N2145" i="1"/>
  <c r="I2146" i="1"/>
  <c r="J2146" i="1"/>
  <c r="O2146" i="1" s="1"/>
  <c r="K2146" i="1"/>
  <c r="L2146" i="1"/>
  <c r="M2146" i="1"/>
  <c r="N2146" i="1"/>
  <c r="I2147" i="1"/>
  <c r="J2147" i="1"/>
  <c r="O2147" i="1" s="1"/>
  <c r="K2147" i="1"/>
  <c r="L2147" i="1"/>
  <c r="M2147" i="1"/>
  <c r="N2147" i="1"/>
  <c r="I2148" i="1"/>
  <c r="J2148" i="1"/>
  <c r="O2148" i="1" s="1"/>
  <c r="K2148" i="1"/>
  <c r="I2149" i="1"/>
  <c r="J2149" i="1"/>
  <c r="O2149" i="1" s="1"/>
  <c r="I2150" i="1"/>
  <c r="J2150" i="1"/>
  <c r="O2150" i="1" s="1"/>
  <c r="I2151" i="1"/>
  <c r="J2151" i="1"/>
  <c r="O2151" i="1" s="1"/>
  <c r="I2152" i="1"/>
  <c r="J2152" i="1"/>
  <c r="O2152" i="1" s="1"/>
  <c r="K2152" i="1"/>
  <c r="L2152" i="1"/>
  <c r="M2152" i="1"/>
  <c r="N2152" i="1"/>
  <c r="I2153" i="1"/>
  <c r="J2153" i="1"/>
  <c r="O2153" i="1" s="1"/>
  <c r="K2153" i="1"/>
  <c r="L2153" i="1"/>
  <c r="M2153" i="1"/>
  <c r="N2153" i="1"/>
  <c r="I2154" i="1"/>
  <c r="J2154" i="1"/>
  <c r="O2154" i="1" s="1"/>
  <c r="K2154" i="1"/>
  <c r="N2154" i="1"/>
  <c r="I2155" i="1"/>
  <c r="J2155" i="1"/>
  <c r="O2155" i="1" s="1"/>
  <c r="K2155" i="1"/>
  <c r="L2155" i="1"/>
  <c r="M2155" i="1"/>
  <c r="N2155" i="1"/>
  <c r="I2156" i="1"/>
  <c r="K2156" i="1" s="1"/>
  <c r="J2156" i="1"/>
  <c r="O2156" i="1" s="1"/>
  <c r="L2156" i="1"/>
  <c r="N2156" i="1"/>
  <c r="I2157" i="1"/>
  <c r="J2157" i="1"/>
  <c r="O2157" i="1" s="1"/>
  <c r="I2158" i="1"/>
  <c r="L2158" i="1" s="1"/>
  <c r="J2158" i="1"/>
  <c r="O2158" i="1" s="1"/>
  <c r="N2158" i="1"/>
  <c r="I2159" i="1"/>
  <c r="J2159" i="1"/>
  <c r="O2159" i="1" s="1"/>
  <c r="K2159" i="1"/>
  <c r="L2159" i="1"/>
  <c r="M2159" i="1"/>
  <c r="N2159" i="1"/>
  <c r="I2160" i="1"/>
  <c r="K2160" i="1" s="1"/>
  <c r="J2160" i="1"/>
  <c r="O2160" i="1" s="1"/>
  <c r="L2160" i="1"/>
  <c r="M2160" i="1"/>
  <c r="N2160" i="1"/>
  <c r="I2161" i="1"/>
  <c r="J2161" i="1"/>
  <c r="O2161" i="1" s="1"/>
  <c r="I2162" i="1"/>
  <c r="K2162" i="1" s="1"/>
  <c r="J2162" i="1"/>
  <c r="O2162" i="1" s="1"/>
  <c r="L2162" i="1"/>
  <c r="M2162" i="1"/>
  <c r="N2162" i="1"/>
  <c r="I2163" i="1"/>
  <c r="J2163" i="1"/>
  <c r="O2163" i="1" s="1"/>
  <c r="K2163" i="1"/>
  <c r="L2163" i="1"/>
  <c r="M2163" i="1"/>
  <c r="N2163" i="1"/>
  <c r="I2164" i="1"/>
  <c r="J2164" i="1"/>
  <c r="O2164" i="1" s="1"/>
  <c r="K2164" i="1"/>
  <c r="L2164" i="1"/>
  <c r="M2164" i="1"/>
  <c r="N2164" i="1"/>
  <c r="I2165" i="1"/>
  <c r="K2165" i="1" s="1"/>
  <c r="J2165" i="1"/>
  <c r="O2165" i="1" s="1"/>
  <c r="L2165" i="1"/>
  <c r="M2165" i="1"/>
  <c r="N2165" i="1"/>
  <c r="I2166" i="1"/>
  <c r="J2166" i="1"/>
  <c r="O2166" i="1" s="1"/>
  <c r="K2166" i="1"/>
  <c r="L2166" i="1"/>
  <c r="M2166" i="1"/>
  <c r="N2166" i="1"/>
  <c r="I2167" i="1"/>
  <c r="J2167" i="1"/>
  <c r="O2167" i="1" s="1"/>
  <c r="K2167" i="1"/>
  <c r="L2167" i="1"/>
  <c r="M2167" i="1"/>
  <c r="N2167" i="1"/>
  <c r="I2168" i="1"/>
  <c r="J2168" i="1"/>
  <c r="O2168" i="1" s="1"/>
  <c r="I2169" i="1"/>
  <c r="J2169" i="1"/>
  <c r="O2169" i="1" s="1"/>
  <c r="K2169" i="1"/>
  <c r="I2170" i="1"/>
  <c r="J2170" i="1"/>
  <c r="O2170" i="1" s="1"/>
  <c r="L2170" i="1"/>
  <c r="N2170" i="1"/>
  <c r="I2171" i="1"/>
  <c r="J2171" i="1"/>
  <c r="O2171" i="1" s="1"/>
  <c r="K2171" i="1"/>
  <c r="L2171" i="1"/>
  <c r="I2172" i="1"/>
  <c r="J2172" i="1"/>
  <c r="O2172" i="1" s="1"/>
  <c r="I2173" i="1"/>
  <c r="J2173" i="1"/>
  <c r="O2173" i="1" s="1"/>
  <c r="M2173" i="1"/>
  <c r="I2174" i="1"/>
  <c r="J2174" i="1"/>
  <c r="O2174" i="1" s="1"/>
  <c r="K2174" i="1"/>
  <c r="I2175" i="1"/>
  <c r="J2175" i="1"/>
  <c r="O2175" i="1" s="1"/>
  <c r="K2175" i="1"/>
  <c r="L2175" i="1"/>
  <c r="M2175" i="1"/>
  <c r="N2175" i="1"/>
  <c r="I2176" i="1"/>
  <c r="J2176" i="1"/>
  <c r="O2176" i="1" s="1"/>
  <c r="K2176" i="1"/>
  <c r="I2177" i="1"/>
  <c r="J2177" i="1"/>
  <c r="O2177" i="1" s="1"/>
  <c r="I2178" i="1"/>
  <c r="J2178" i="1"/>
  <c r="O2178" i="1" s="1"/>
  <c r="I2179" i="1"/>
  <c r="J2179" i="1"/>
  <c r="O2179" i="1" s="1"/>
  <c r="K2179" i="1"/>
  <c r="L2179" i="1"/>
  <c r="I2180" i="1"/>
  <c r="K2180" i="1" s="1"/>
  <c r="J2180" i="1"/>
  <c r="O2180" i="1" s="1"/>
  <c r="L2180" i="1"/>
  <c r="M2180" i="1"/>
  <c r="N2180" i="1"/>
  <c r="I2181" i="1"/>
  <c r="J2181" i="1"/>
  <c r="O2181" i="1" s="1"/>
  <c r="I2182" i="1"/>
  <c r="K2182" i="1" s="1"/>
  <c r="J2182" i="1"/>
  <c r="O2182" i="1" s="1"/>
  <c r="L2182" i="1"/>
  <c r="I2183" i="1"/>
  <c r="J2183" i="1"/>
  <c r="O2183" i="1" s="1"/>
  <c r="K2183" i="1"/>
  <c r="L2183" i="1"/>
  <c r="M2183" i="1"/>
  <c r="N2183" i="1"/>
  <c r="I2184" i="1"/>
  <c r="N2184" i="1" s="1"/>
  <c r="J2184" i="1"/>
  <c r="O2184" i="1" s="1"/>
  <c r="K2184" i="1"/>
  <c r="L2184" i="1"/>
  <c r="M2184" i="1"/>
  <c r="I2185" i="1"/>
  <c r="J2185" i="1"/>
  <c r="O2185" i="1" s="1"/>
  <c r="K2185" i="1"/>
  <c r="N2185" i="1"/>
  <c r="I2186" i="1"/>
  <c r="J2186" i="1"/>
  <c r="O2186" i="1" s="1"/>
  <c r="K2186" i="1"/>
  <c r="L2186" i="1"/>
  <c r="M2186" i="1"/>
  <c r="N2186" i="1"/>
  <c r="I2187" i="1"/>
  <c r="J2187" i="1"/>
  <c r="O2187" i="1" s="1"/>
  <c r="I2188" i="1"/>
  <c r="K2188" i="1" s="1"/>
  <c r="J2188" i="1"/>
  <c r="O2188" i="1" s="1"/>
  <c r="I2189" i="1"/>
  <c r="K2189" i="1" s="1"/>
  <c r="J2189" i="1"/>
  <c r="O2189" i="1" s="1"/>
  <c r="L2189" i="1"/>
  <c r="M2189" i="1"/>
  <c r="N2189" i="1"/>
  <c r="I2190" i="1"/>
  <c r="J2190" i="1"/>
  <c r="O2190" i="1" s="1"/>
  <c r="K2190" i="1"/>
  <c r="L2190" i="1"/>
  <c r="M2190" i="1"/>
  <c r="N2190" i="1"/>
  <c r="I2191" i="1"/>
  <c r="J2191" i="1"/>
  <c r="O2191" i="1" s="1"/>
  <c r="I2192" i="1"/>
  <c r="J2192" i="1"/>
  <c r="O2192" i="1" s="1"/>
  <c r="K2192" i="1"/>
  <c r="L2192" i="1"/>
  <c r="M2192" i="1"/>
  <c r="N2192" i="1"/>
  <c r="I2193" i="1"/>
  <c r="J2193" i="1"/>
  <c r="O2193" i="1" s="1"/>
  <c r="K2193" i="1"/>
  <c r="L2193" i="1"/>
  <c r="M2193" i="1"/>
  <c r="N2193" i="1"/>
  <c r="I2194" i="1"/>
  <c r="J2194" i="1"/>
  <c r="O2194" i="1" s="1"/>
  <c r="N2194" i="1"/>
  <c r="I2195" i="1"/>
  <c r="J2195" i="1"/>
  <c r="O2195" i="1" s="1"/>
  <c r="K2195" i="1"/>
  <c r="L2195" i="1"/>
  <c r="M2195" i="1"/>
  <c r="N2195" i="1"/>
  <c r="I2196" i="1"/>
  <c r="K2196" i="1" s="1"/>
  <c r="J2196" i="1"/>
  <c r="O2196" i="1" s="1"/>
  <c r="L2196" i="1"/>
  <c r="N2196" i="1"/>
  <c r="I2197" i="1"/>
  <c r="J2197" i="1"/>
  <c r="O2197" i="1" s="1"/>
  <c r="M2197" i="1"/>
  <c r="I2198" i="1"/>
  <c r="J2198" i="1"/>
  <c r="O2198" i="1" s="1"/>
  <c r="I2199" i="1"/>
  <c r="J2199" i="1"/>
  <c r="O2199" i="1" s="1"/>
  <c r="L2199" i="1"/>
  <c r="I2200" i="1"/>
  <c r="K2200" i="1" s="1"/>
  <c r="J2200" i="1"/>
  <c r="O2200" i="1" s="1"/>
  <c r="L2200" i="1"/>
  <c r="M2200" i="1"/>
  <c r="N2200" i="1"/>
  <c r="I2201" i="1"/>
  <c r="J2201" i="1"/>
  <c r="O2201" i="1" s="1"/>
  <c r="I2202" i="1"/>
  <c r="J2202" i="1"/>
  <c r="O2202" i="1" s="1"/>
  <c r="K2202" i="1"/>
  <c r="L2202" i="1"/>
  <c r="M2202" i="1"/>
  <c r="N2202" i="1"/>
  <c r="I2203" i="1"/>
  <c r="J2203" i="1"/>
  <c r="O2203" i="1" s="1"/>
  <c r="K2203" i="1"/>
  <c r="L2203" i="1"/>
  <c r="M2203" i="1"/>
  <c r="N2203" i="1"/>
  <c r="I2204" i="1"/>
  <c r="J2204" i="1"/>
  <c r="O2204" i="1" s="1"/>
  <c r="K2204" i="1"/>
  <c r="L2204" i="1"/>
  <c r="M2204" i="1"/>
  <c r="N2204" i="1"/>
  <c r="I2205" i="1"/>
  <c r="K2205" i="1" s="1"/>
  <c r="J2205" i="1"/>
  <c r="O2205" i="1" s="1"/>
  <c r="L2205" i="1"/>
  <c r="M2205" i="1"/>
  <c r="N2205" i="1"/>
  <c r="I2206" i="1"/>
  <c r="J2206" i="1"/>
  <c r="O2206" i="1" s="1"/>
  <c r="K2206" i="1"/>
  <c r="L2206" i="1"/>
  <c r="M2206" i="1"/>
  <c r="N2206" i="1"/>
  <c r="I2207" i="1"/>
  <c r="J2207" i="1"/>
  <c r="O2207" i="1" s="1"/>
  <c r="K2207" i="1"/>
  <c r="L2207" i="1"/>
  <c r="M2207" i="1"/>
  <c r="N2207" i="1"/>
  <c r="I2208" i="1"/>
  <c r="N2208" i="1" s="1"/>
  <c r="J2208" i="1"/>
  <c r="O2208" i="1" s="1"/>
  <c r="L2208" i="1"/>
  <c r="M2208" i="1"/>
  <c r="I2209" i="1"/>
  <c r="J2209" i="1"/>
  <c r="O2209" i="1" s="1"/>
  <c r="K2209" i="1"/>
  <c r="L2209" i="1"/>
  <c r="I2210" i="1"/>
  <c r="J2210" i="1"/>
  <c r="O2210" i="1" s="1"/>
  <c r="L2210" i="1"/>
  <c r="N2210" i="1"/>
  <c r="I2211" i="1"/>
  <c r="K2211" i="1" s="1"/>
  <c r="J2211" i="1"/>
  <c r="O2211" i="1" s="1"/>
  <c r="L2211" i="1"/>
  <c r="I2212" i="1"/>
  <c r="J2212" i="1"/>
  <c r="O2212" i="1" s="1"/>
  <c r="K2212" i="1"/>
  <c r="L2212" i="1"/>
  <c r="M2212" i="1"/>
  <c r="N2212" i="1"/>
  <c r="I2213" i="1"/>
  <c r="J2213" i="1"/>
  <c r="O2213" i="1" s="1"/>
  <c r="I2214" i="1"/>
  <c r="J2214" i="1"/>
  <c r="O2214" i="1" s="1"/>
  <c r="K2214" i="1"/>
  <c r="N2214" i="1"/>
  <c r="I2215" i="1"/>
  <c r="J2215" i="1"/>
  <c r="O2215" i="1" s="1"/>
  <c r="K2215" i="1"/>
  <c r="L2215" i="1"/>
  <c r="M2215" i="1"/>
  <c r="N2215" i="1"/>
  <c r="I2216" i="1"/>
  <c r="J2216" i="1"/>
  <c r="O2216" i="1" s="1"/>
  <c r="I2217" i="1"/>
  <c r="J2217" i="1"/>
  <c r="O2217" i="1" s="1"/>
  <c r="I2218" i="1"/>
  <c r="J2218" i="1"/>
  <c r="O2218" i="1" s="1"/>
  <c r="K2218" i="1"/>
  <c r="I2219" i="1"/>
  <c r="J2219" i="1"/>
  <c r="O2219" i="1" s="1"/>
  <c r="L2219" i="1"/>
  <c r="I2220" i="1"/>
  <c r="K2220" i="1" s="1"/>
  <c r="J2220" i="1"/>
  <c r="O2220" i="1" s="1"/>
  <c r="L2220" i="1"/>
  <c r="M2220" i="1"/>
  <c r="N2220" i="1"/>
  <c r="I2221" i="1"/>
  <c r="J2221" i="1"/>
  <c r="O2221" i="1" s="1"/>
  <c r="I2222" i="1"/>
  <c r="J2222" i="1"/>
  <c r="O2222" i="1" s="1"/>
  <c r="K2222" i="1"/>
  <c r="L2222" i="1"/>
  <c r="I2223" i="1"/>
  <c r="J2223" i="1"/>
  <c r="O2223" i="1" s="1"/>
  <c r="K2223" i="1"/>
  <c r="L2223" i="1"/>
  <c r="M2223" i="1"/>
  <c r="N2223" i="1"/>
  <c r="I2224" i="1"/>
  <c r="J2224" i="1"/>
  <c r="O2224" i="1" s="1"/>
  <c r="I2225" i="1"/>
  <c r="J2225" i="1"/>
  <c r="O2225" i="1" s="1"/>
  <c r="K2225" i="1"/>
  <c r="N2225" i="1"/>
  <c r="I2226" i="1"/>
  <c r="J2226" i="1"/>
  <c r="O2226" i="1" s="1"/>
  <c r="K2226" i="1"/>
  <c r="L2226" i="1"/>
  <c r="M2226" i="1"/>
  <c r="N2226" i="1"/>
  <c r="I2227" i="1"/>
  <c r="J2227" i="1"/>
  <c r="O2227" i="1" s="1"/>
  <c r="K2227" i="1"/>
  <c r="L2227" i="1"/>
  <c r="M2227" i="1"/>
  <c r="N2227" i="1"/>
  <c r="I2228" i="1"/>
  <c r="J2228" i="1"/>
  <c r="O2228" i="1" s="1"/>
  <c r="I2229" i="1"/>
  <c r="J2229" i="1"/>
  <c r="O2229" i="1" s="1"/>
  <c r="K2229" i="1"/>
  <c r="L2229" i="1"/>
  <c r="M2229" i="1"/>
  <c r="N2229" i="1"/>
  <c r="I2230" i="1"/>
  <c r="J2230" i="1"/>
  <c r="O2230" i="1" s="1"/>
  <c r="K2230" i="1"/>
  <c r="M2230" i="1"/>
  <c r="I2231" i="1"/>
  <c r="J2231" i="1"/>
  <c r="O2231" i="1" s="1"/>
  <c r="K2231" i="1"/>
  <c r="L2231" i="1"/>
  <c r="I2232" i="1"/>
  <c r="J2232" i="1"/>
  <c r="O2232" i="1" s="1"/>
  <c r="K2232" i="1"/>
  <c r="L2232" i="1"/>
  <c r="M2232" i="1"/>
  <c r="N2232" i="1"/>
  <c r="I2233" i="1"/>
  <c r="N2233" i="1" s="1"/>
  <c r="J2233" i="1"/>
  <c r="O2233" i="1" s="1"/>
  <c r="K2233" i="1"/>
  <c r="L2233" i="1"/>
  <c r="M2233" i="1"/>
  <c r="I2234" i="1"/>
  <c r="J2234" i="1"/>
  <c r="O2234" i="1" s="1"/>
  <c r="I2235" i="1"/>
  <c r="J2235" i="1"/>
  <c r="O2235" i="1" s="1"/>
  <c r="K2235" i="1"/>
  <c r="L2235" i="1"/>
  <c r="M2235" i="1"/>
  <c r="N2235" i="1"/>
  <c r="I2236" i="1"/>
  <c r="J2236" i="1"/>
  <c r="O2236" i="1" s="1"/>
  <c r="K2236" i="1"/>
  <c r="L2236" i="1"/>
  <c r="M2236" i="1"/>
  <c r="N2236" i="1"/>
  <c r="I2237" i="1"/>
  <c r="J2237" i="1"/>
  <c r="O2237" i="1" s="1"/>
  <c r="M2237" i="1"/>
  <c r="I2238" i="1"/>
  <c r="J2238" i="1"/>
  <c r="O2238" i="1" s="1"/>
  <c r="I2239" i="1"/>
  <c r="K2239" i="1" s="1"/>
  <c r="J2239" i="1"/>
  <c r="O2239" i="1" s="1"/>
  <c r="L2239" i="1"/>
  <c r="M2239" i="1"/>
  <c r="N2239" i="1"/>
  <c r="I2240" i="1"/>
  <c r="K2240" i="1" s="1"/>
  <c r="J2240" i="1"/>
  <c r="O2240" i="1" s="1"/>
  <c r="L2240" i="1"/>
  <c r="M2240" i="1"/>
  <c r="N2240" i="1"/>
  <c r="I2241" i="1"/>
  <c r="J2241" i="1"/>
  <c r="O2241" i="1" s="1"/>
  <c r="N2241" i="1"/>
  <c r="I2242" i="1"/>
  <c r="J2242" i="1"/>
  <c r="O2242" i="1" s="1"/>
  <c r="K2242" i="1"/>
  <c r="L2242" i="1"/>
  <c r="M2242" i="1"/>
  <c r="N2242" i="1"/>
  <c r="I2243" i="1"/>
  <c r="J2243" i="1"/>
  <c r="O2243" i="1" s="1"/>
  <c r="K2243" i="1"/>
  <c r="L2243" i="1"/>
  <c r="M2243" i="1"/>
  <c r="N2243" i="1"/>
  <c r="I2244" i="1"/>
  <c r="J2244" i="1"/>
  <c r="O2244" i="1" s="1"/>
  <c r="K2244" i="1"/>
  <c r="L2244" i="1"/>
  <c r="M2244" i="1"/>
  <c r="N2244" i="1"/>
  <c r="I2245" i="1"/>
  <c r="J2245" i="1"/>
  <c r="O2245" i="1" s="1"/>
  <c r="K2245" i="1"/>
  <c r="L2245" i="1"/>
  <c r="M2245" i="1"/>
  <c r="N2245" i="1"/>
  <c r="I2246" i="1"/>
  <c r="J2246" i="1"/>
  <c r="O2246" i="1" s="1"/>
  <c r="K2246" i="1"/>
  <c r="L2246" i="1"/>
  <c r="M2246" i="1"/>
  <c r="N2246" i="1"/>
  <c r="I2247" i="1"/>
  <c r="J2247" i="1"/>
  <c r="O2247" i="1" s="1"/>
  <c r="K2247" i="1"/>
  <c r="L2247" i="1"/>
  <c r="M2247" i="1"/>
  <c r="N2247" i="1"/>
  <c r="I2248" i="1"/>
  <c r="N2248" i="1" s="1"/>
  <c r="J2248" i="1"/>
  <c r="O2248" i="1" s="1"/>
  <c r="K2248" i="1"/>
  <c r="L2248" i="1"/>
  <c r="M2248" i="1"/>
  <c r="I2249" i="1"/>
  <c r="J2249" i="1"/>
  <c r="O2249" i="1" s="1"/>
  <c r="K2249" i="1"/>
  <c r="L2249" i="1"/>
  <c r="M2249" i="1"/>
  <c r="N2249" i="1"/>
  <c r="I2250" i="1"/>
  <c r="J2250" i="1"/>
  <c r="O2250" i="1" s="1"/>
  <c r="L2250" i="1"/>
  <c r="N2250" i="1"/>
  <c r="I2251" i="1"/>
  <c r="J2251" i="1"/>
  <c r="O2251" i="1" s="1"/>
  <c r="I2252" i="1"/>
  <c r="J2252" i="1"/>
  <c r="O2252" i="1" s="1"/>
  <c r="I2253" i="1"/>
  <c r="J2253" i="1"/>
  <c r="O2253" i="1" s="1"/>
  <c r="M2253" i="1"/>
  <c r="I2254" i="1"/>
  <c r="N2254" i="1" s="1"/>
  <c r="J2254" i="1"/>
  <c r="O2254" i="1" s="1"/>
  <c r="I2255" i="1"/>
  <c r="K2255" i="1" s="1"/>
  <c r="J2255" i="1"/>
  <c r="O2255" i="1" s="1"/>
  <c r="L2255" i="1"/>
  <c r="M2255" i="1"/>
  <c r="N2255" i="1"/>
  <c r="I2256" i="1"/>
  <c r="J2256" i="1"/>
  <c r="O2256" i="1" s="1"/>
  <c r="I2257" i="1"/>
  <c r="J2257" i="1"/>
  <c r="O2257" i="1" s="1"/>
  <c r="M2257" i="1"/>
  <c r="N2257" i="1"/>
  <c r="I2258" i="1"/>
  <c r="J2258" i="1"/>
  <c r="O2258" i="1" s="1"/>
  <c r="I2259" i="1"/>
  <c r="K2259" i="1" s="1"/>
  <c r="J2259" i="1"/>
  <c r="O2259" i="1" s="1"/>
  <c r="L2259" i="1"/>
  <c r="I2260" i="1"/>
  <c r="K2260" i="1" s="1"/>
  <c r="J2260" i="1"/>
  <c r="O2260" i="1" s="1"/>
  <c r="L2260" i="1"/>
  <c r="M2260" i="1"/>
  <c r="N2260" i="1"/>
  <c r="I2261" i="1"/>
  <c r="J2261" i="1"/>
  <c r="O2261" i="1" s="1"/>
  <c r="K2261" i="1"/>
  <c r="L2261" i="1"/>
  <c r="M2261" i="1"/>
  <c r="N2261" i="1"/>
  <c r="I2262" i="1"/>
  <c r="J2262" i="1"/>
  <c r="O2262" i="1" s="1"/>
  <c r="K2262" i="1"/>
  <c r="L2262" i="1"/>
  <c r="I2263" i="1"/>
  <c r="J2263" i="1"/>
  <c r="O2263" i="1" s="1"/>
  <c r="K2263" i="1"/>
  <c r="L2263" i="1"/>
  <c r="M2263" i="1"/>
  <c r="N2263" i="1"/>
  <c r="I2264" i="1"/>
  <c r="K2264" i="1" s="1"/>
  <c r="J2264" i="1"/>
  <c r="O2264" i="1" s="1"/>
  <c r="L2264" i="1"/>
  <c r="N2264" i="1"/>
  <c r="I2265" i="1"/>
  <c r="K2265" i="1" s="1"/>
  <c r="J2265" i="1"/>
  <c r="O2265" i="1" s="1"/>
  <c r="N2265" i="1"/>
  <c r="I2266" i="1"/>
  <c r="J2266" i="1"/>
  <c r="O2266" i="1" s="1"/>
  <c r="K2266" i="1"/>
  <c r="L2266" i="1"/>
  <c r="M2266" i="1"/>
  <c r="N2266" i="1"/>
  <c r="I2267" i="1"/>
  <c r="K2267" i="1" s="1"/>
  <c r="J2267" i="1"/>
  <c r="O2267" i="1" s="1"/>
  <c r="I2268" i="1"/>
  <c r="J2268" i="1"/>
  <c r="O2268" i="1" s="1"/>
  <c r="I2269" i="1"/>
  <c r="J2269" i="1"/>
  <c r="O2269" i="1" s="1"/>
  <c r="K2269" i="1"/>
  <c r="L2269" i="1"/>
  <c r="M2269" i="1"/>
  <c r="N2269" i="1"/>
  <c r="I2270" i="1"/>
  <c r="J2270" i="1"/>
  <c r="O2270" i="1" s="1"/>
  <c r="I2271" i="1"/>
  <c r="K2271" i="1" s="1"/>
  <c r="J2271" i="1"/>
  <c r="O2271" i="1" s="1"/>
  <c r="L2271" i="1"/>
  <c r="I2272" i="1"/>
  <c r="J2272" i="1"/>
  <c r="O2272" i="1" s="1"/>
  <c r="K2272" i="1"/>
  <c r="L2272" i="1"/>
  <c r="M2272" i="1"/>
  <c r="N2272" i="1"/>
  <c r="I2273" i="1"/>
  <c r="J2273" i="1"/>
  <c r="O2273" i="1" s="1"/>
  <c r="K2273" i="1"/>
  <c r="L2273" i="1"/>
  <c r="M2273" i="1"/>
  <c r="N2273" i="1"/>
  <c r="I2274" i="1"/>
  <c r="J2274" i="1"/>
  <c r="O2274" i="1" s="1"/>
  <c r="I2275" i="1"/>
  <c r="J2275" i="1"/>
  <c r="O2275" i="1" s="1"/>
  <c r="K2275" i="1"/>
  <c r="L2275" i="1"/>
  <c r="M2275" i="1"/>
  <c r="N2275" i="1"/>
  <c r="I2276" i="1"/>
  <c r="J2276" i="1"/>
  <c r="O2276" i="1" s="1"/>
  <c r="K2276" i="1"/>
  <c r="L2276" i="1"/>
  <c r="M2276" i="1"/>
  <c r="N2276" i="1"/>
  <c r="I2277" i="1"/>
  <c r="J2277" i="1"/>
  <c r="O2277" i="1" s="1"/>
  <c r="M2277" i="1"/>
  <c r="I2278" i="1"/>
  <c r="J2278" i="1"/>
  <c r="O2278" i="1" s="1"/>
  <c r="L2278" i="1"/>
  <c r="I2279" i="1"/>
  <c r="J2279" i="1"/>
  <c r="O2279" i="1" s="1"/>
  <c r="K2279" i="1"/>
  <c r="L2279" i="1"/>
  <c r="M2279" i="1"/>
  <c r="N2279" i="1"/>
  <c r="I2280" i="1"/>
  <c r="J2280" i="1"/>
  <c r="O2280" i="1" s="1"/>
  <c r="I2281" i="1"/>
  <c r="J2281" i="1"/>
  <c r="O2281" i="1" s="1"/>
  <c r="I2282" i="1"/>
  <c r="K2282" i="1" s="1"/>
  <c r="J2282" i="1"/>
  <c r="O2282" i="1" s="1"/>
  <c r="L2282" i="1"/>
  <c r="M2282" i="1"/>
  <c r="N2282" i="1"/>
  <c r="I2283" i="1"/>
  <c r="J2283" i="1"/>
  <c r="O2283" i="1" s="1"/>
  <c r="K2283" i="1"/>
  <c r="L2283" i="1"/>
  <c r="M2283" i="1"/>
  <c r="N2283" i="1"/>
  <c r="I2284" i="1"/>
  <c r="J2284" i="1"/>
  <c r="O2284" i="1" s="1"/>
  <c r="K2284" i="1"/>
  <c r="L2284" i="1"/>
  <c r="M2284" i="1"/>
  <c r="N2284" i="1"/>
  <c r="I2285" i="1"/>
  <c r="J2285" i="1"/>
  <c r="O2285" i="1" s="1"/>
  <c r="K2285" i="1"/>
  <c r="L2285" i="1"/>
  <c r="M2285" i="1"/>
  <c r="N2285" i="1"/>
  <c r="I2286" i="1"/>
  <c r="J2286" i="1"/>
  <c r="O2286" i="1" s="1"/>
  <c r="K2286" i="1"/>
  <c r="L2286" i="1"/>
  <c r="M2286" i="1"/>
  <c r="N2286" i="1"/>
  <c r="I2287" i="1"/>
  <c r="J2287" i="1"/>
  <c r="O2287" i="1" s="1"/>
  <c r="K2287" i="1"/>
  <c r="L2287" i="1"/>
  <c r="M2287" i="1"/>
  <c r="N2287" i="1"/>
  <c r="I2288" i="1"/>
  <c r="N2288" i="1" s="1"/>
  <c r="J2288" i="1"/>
  <c r="O2288" i="1" s="1"/>
  <c r="K2288" i="1"/>
  <c r="L2288" i="1"/>
  <c r="M2288" i="1"/>
  <c r="I2289" i="1"/>
  <c r="K2289" i="1" s="1"/>
  <c r="J2289" i="1"/>
  <c r="O2289" i="1" s="1"/>
  <c r="L2289" i="1"/>
  <c r="M2289" i="1"/>
  <c r="N2289" i="1"/>
  <c r="I2290" i="1"/>
  <c r="J2290" i="1"/>
  <c r="O2290" i="1" s="1"/>
  <c r="L2290" i="1"/>
  <c r="N2290" i="1"/>
  <c r="I2291" i="1"/>
  <c r="J2291" i="1"/>
  <c r="O2291" i="1" s="1"/>
  <c r="I2292" i="1"/>
  <c r="K2292" i="1" s="1"/>
  <c r="J2292" i="1"/>
  <c r="O2292" i="1" s="1"/>
  <c r="L2292" i="1"/>
  <c r="M2292" i="1"/>
  <c r="N2292" i="1"/>
  <c r="I2293" i="1"/>
  <c r="M2293" i="1" s="1"/>
  <c r="J2293" i="1"/>
  <c r="O2293" i="1" s="1"/>
  <c r="I2294" i="1"/>
  <c r="K2294" i="1" s="1"/>
  <c r="J2294" i="1"/>
  <c r="O2294" i="1" s="1"/>
  <c r="I2295" i="1"/>
  <c r="J2295" i="1"/>
  <c r="O2295" i="1" s="1"/>
  <c r="I2296" i="1"/>
  <c r="J2296" i="1"/>
  <c r="O2296" i="1" s="1"/>
  <c r="K2296" i="1"/>
  <c r="N2296" i="1"/>
  <c r="I2297" i="1"/>
  <c r="J2297" i="1"/>
  <c r="O2297" i="1" s="1"/>
  <c r="I2298" i="1"/>
  <c r="N2298" i="1" s="1"/>
  <c r="J2298" i="1"/>
  <c r="O2298" i="1" s="1"/>
  <c r="L2298" i="1"/>
  <c r="M2298" i="1"/>
  <c r="I2299" i="1"/>
  <c r="J2299" i="1"/>
  <c r="O2299" i="1" s="1"/>
  <c r="K2299" i="1"/>
  <c r="L2299" i="1"/>
  <c r="I2300" i="1"/>
  <c r="K2300" i="1" s="1"/>
  <c r="J2300" i="1"/>
  <c r="O2300" i="1" s="1"/>
  <c r="L2300" i="1"/>
  <c r="M2300" i="1"/>
  <c r="N2300" i="1"/>
  <c r="I2301" i="1"/>
  <c r="J2301" i="1"/>
  <c r="O2301" i="1" s="1"/>
  <c r="I2302" i="1"/>
  <c r="K2302" i="1" s="1"/>
  <c r="J2302" i="1"/>
  <c r="O2302" i="1" s="1"/>
  <c r="L2302" i="1"/>
  <c r="I2303" i="1"/>
  <c r="J2303" i="1"/>
  <c r="O2303" i="1" s="1"/>
  <c r="K2303" i="1"/>
  <c r="L2303" i="1"/>
  <c r="M2303" i="1"/>
  <c r="N2303" i="1"/>
  <c r="I2304" i="1"/>
  <c r="N2304" i="1" s="1"/>
  <c r="J2304" i="1"/>
  <c r="O2304" i="1" s="1"/>
  <c r="K2304" i="1"/>
  <c r="L2304" i="1"/>
  <c r="M2304" i="1"/>
  <c r="I2305" i="1"/>
  <c r="J2305" i="1"/>
  <c r="O2305" i="1" s="1"/>
  <c r="I2306" i="1"/>
  <c r="J2306" i="1"/>
  <c r="O2306" i="1" s="1"/>
  <c r="K2306" i="1"/>
  <c r="L2306" i="1"/>
  <c r="M2306" i="1"/>
  <c r="N2306" i="1"/>
  <c r="I2307" i="1"/>
  <c r="J2307" i="1"/>
  <c r="O2307" i="1" s="1"/>
  <c r="K2307" i="1"/>
  <c r="L2307" i="1"/>
  <c r="M2307" i="1"/>
  <c r="N2307" i="1"/>
  <c r="I2308" i="1"/>
  <c r="J2308" i="1"/>
  <c r="O2308" i="1" s="1"/>
  <c r="I2309" i="1"/>
  <c r="K2309" i="1" s="1"/>
  <c r="J2309" i="1"/>
  <c r="O2309" i="1" s="1"/>
  <c r="L2309" i="1"/>
  <c r="M2309" i="1"/>
  <c r="N2309" i="1"/>
  <c r="I2310" i="1"/>
  <c r="J2310" i="1"/>
  <c r="O2310" i="1" s="1"/>
  <c r="K2310" i="1"/>
  <c r="I2311" i="1"/>
  <c r="J2311" i="1"/>
  <c r="O2311" i="1" s="1"/>
  <c r="K2311" i="1"/>
  <c r="L2311" i="1"/>
  <c r="I2312" i="1"/>
  <c r="J2312" i="1"/>
  <c r="O2312" i="1" s="1"/>
  <c r="K2312" i="1"/>
  <c r="L2312" i="1"/>
  <c r="M2312" i="1"/>
  <c r="N2312" i="1"/>
  <c r="I2313" i="1"/>
  <c r="J2313" i="1"/>
  <c r="O2313" i="1" s="1"/>
  <c r="K2313" i="1"/>
  <c r="L2313" i="1"/>
  <c r="M2313" i="1"/>
  <c r="N2313" i="1"/>
  <c r="I2314" i="1"/>
  <c r="J2314" i="1"/>
  <c r="O2314" i="1" s="1"/>
  <c r="K2314" i="1"/>
  <c r="N2314" i="1"/>
  <c r="I2315" i="1"/>
  <c r="J2315" i="1"/>
  <c r="O2315" i="1" s="1"/>
  <c r="K2315" i="1"/>
  <c r="L2315" i="1"/>
  <c r="M2315" i="1"/>
  <c r="N2315" i="1"/>
  <c r="I2316" i="1"/>
  <c r="J2316" i="1"/>
  <c r="O2316" i="1" s="1"/>
  <c r="K2316" i="1"/>
  <c r="I2317" i="1"/>
  <c r="J2317" i="1"/>
  <c r="O2317" i="1" s="1"/>
  <c r="M2317" i="1"/>
  <c r="N2317" i="1"/>
  <c r="I2318" i="1"/>
  <c r="J2318" i="1"/>
  <c r="O2318" i="1" s="1"/>
  <c r="L2318" i="1"/>
  <c r="N2318" i="1"/>
  <c r="I2319" i="1"/>
  <c r="J2319" i="1"/>
  <c r="O2319" i="1" s="1"/>
  <c r="K2319" i="1"/>
  <c r="L2319" i="1"/>
  <c r="M2319" i="1"/>
  <c r="N2319" i="1"/>
  <c r="I2320" i="1"/>
  <c r="J2320" i="1"/>
  <c r="O2320" i="1" s="1"/>
  <c r="I2321" i="1"/>
  <c r="J2321" i="1"/>
  <c r="O2321" i="1" s="1"/>
  <c r="L2321" i="1"/>
  <c r="N2321" i="1"/>
  <c r="I2322" i="1"/>
  <c r="J2322" i="1"/>
  <c r="O2322" i="1" s="1"/>
  <c r="N2322" i="1"/>
  <c r="I2323" i="1"/>
  <c r="J2323" i="1"/>
  <c r="O2323" i="1" s="1"/>
  <c r="K2323" i="1"/>
  <c r="L2323" i="1"/>
  <c r="M2323" i="1"/>
  <c r="N2323" i="1"/>
  <c r="I2324" i="1"/>
  <c r="J2324" i="1"/>
  <c r="O2324" i="1" s="1"/>
  <c r="K2324" i="1"/>
  <c r="L2324" i="1"/>
  <c r="M2324" i="1"/>
  <c r="N2324" i="1"/>
  <c r="I2325" i="1"/>
  <c r="K2325" i="1" s="1"/>
  <c r="J2325" i="1"/>
  <c r="O2325" i="1" s="1"/>
  <c r="L2325" i="1"/>
  <c r="M2325" i="1"/>
  <c r="N2325" i="1"/>
  <c r="I2326" i="1"/>
  <c r="J2326" i="1"/>
  <c r="O2326" i="1" s="1"/>
  <c r="K2326" i="1"/>
  <c r="L2326" i="1"/>
  <c r="M2326" i="1"/>
  <c r="N2326" i="1"/>
  <c r="I2327" i="1"/>
  <c r="J2327" i="1"/>
  <c r="O2327" i="1" s="1"/>
  <c r="K2327" i="1"/>
  <c r="L2327" i="1"/>
  <c r="M2327" i="1"/>
  <c r="N2327" i="1"/>
  <c r="I2328" i="1"/>
  <c r="N2328" i="1" s="1"/>
  <c r="J2328" i="1"/>
  <c r="O2328" i="1" s="1"/>
  <c r="L2328" i="1"/>
  <c r="M2328" i="1"/>
  <c r="I2329" i="1"/>
  <c r="J2329" i="1"/>
  <c r="O2329" i="1" s="1"/>
  <c r="K2329" i="1"/>
  <c r="L2329" i="1"/>
  <c r="M2329" i="1"/>
  <c r="N2329" i="1"/>
  <c r="I2330" i="1"/>
  <c r="J2330" i="1"/>
  <c r="O2330" i="1" s="1"/>
  <c r="L2330" i="1"/>
  <c r="I2331" i="1"/>
  <c r="J2331" i="1"/>
  <c r="O2331" i="1" s="1"/>
  <c r="K2331" i="1"/>
  <c r="I2332" i="1"/>
  <c r="J2332" i="1"/>
  <c r="O2332" i="1" s="1"/>
  <c r="K2332" i="1"/>
  <c r="L2332" i="1"/>
  <c r="M2332" i="1"/>
  <c r="N2332" i="1"/>
  <c r="I2333" i="1"/>
  <c r="J2333" i="1"/>
  <c r="O2333" i="1" s="1"/>
  <c r="M2333" i="1"/>
  <c r="I2334" i="1"/>
  <c r="K2334" i="1" s="1"/>
  <c r="J2334" i="1"/>
  <c r="O2334" i="1" s="1"/>
  <c r="N2334" i="1"/>
  <c r="I2335" i="1"/>
  <c r="J2335" i="1"/>
  <c r="O2335" i="1" s="1"/>
  <c r="I2336" i="1"/>
  <c r="J2336" i="1"/>
  <c r="O2336" i="1" s="1"/>
  <c r="K2336" i="1"/>
  <c r="N2336" i="1"/>
  <c r="I2337" i="1"/>
  <c r="J2337" i="1"/>
  <c r="O2337" i="1" s="1"/>
  <c r="N2337" i="1"/>
  <c r="I2338" i="1"/>
  <c r="J2338" i="1"/>
  <c r="O2338" i="1" s="1"/>
  <c r="K2338" i="1"/>
  <c r="L2338" i="1"/>
  <c r="M2338" i="1"/>
  <c r="N2338" i="1"/>
  <c r="I2339" i="1"/>
  <c r="J2339" i="1"/>
  <c r="O2339" i="1" s="1"/>
  <c r="K2339" i="1"/>
  <c r="L2339" i="1"/>
  <c r="I2340" i="1"/>
  <c r="K2340" i="1" s="1"/>
  <c r="J2340" i="1"/>
  <c r="O2340" i="1" s="1"/>
  <c r="L2340" i="1"/>
  <c r="M2340" i="1"/>
  <c r="N2340" i="1"/>
  <c r="I2341" i="1"/>
  <c r="J2341" i="1"/>
  <c r="O2341" i="1" s="1"/>
  <c r="K2341" i="1"/>
  <c r="L2341" i="1"/>
  <c r="M2341" i="1"/>
  <c r="N2341" i="1"/>
  <c r="I2342" i="1"/>
  <c r="J2342" i="1"/>
  <c r="O2342" i="1" s="1"/>
  <c r="I2343" i="1"/>
  <c r="J2343" i="1"/>
  <c r="O2343" i="1" s="1"/>
  <c r="K2343" i="1"/>
  <c r="L2343" i="1"/>
  <c r="M2343" i="1"/>
  <c r="N2343" i="1"/>
  <c r="I2344" i="1"/>
  <c r="L2344" i="1" s="1"/>
  <c r="J2344" i="1"/>
  <c r="O2344" i="1" s="1"/>
  <c r="K2344" i="1"/>
  <c r="M2344" i="1"/>
  <c r="N2344" i="1"/>
  <c r="I2345" i="1"/>
  <c r="J2345" i="1"/>
  <c r="O2345" i="1" s="1"/>
  <c r="I2346" i="1"/>
  <c r="J2346" i="1"/>
  <c r="O2346" i="1" s="1"/>
  <c r="K2346" i="1"/>
  <c r="L2346" i="1"/>
  <c r="M2346" i="1"/>
  <c r="N2346" i="1"/>
  <c r="I2347" i="1"/>
  <c r="J2347" i="1"/>
  <c r="O2347" i="1" s="1"/>
  <c r="K2347" i="1"/>
  <c r="L2347" i="1"/>
  <c r="M2347" i="1"/>
  <c r="N2347" i="1"/>
  <c r="I2348" i="1"/>
  <c r="J2348" i="1"/>
  <c r="O2348" i="1" s="1"/>
  <c r="K2348" i="1"/>
  <c r="I2349" i="1"/>
  <c r="J2349" i="1"/>
  <c r="O2349" i="1" s="1"/>
  <c r="N2349" i="1"/>
  <c r="I2350" i="1"/>
  <c r="J2350" i="1"/>
  <c r="O2350" i="1" s="1"/>
  <c r="I2351" i="1"/>
  <c r="J2351" i="1"/>
  <c r="O2351" i="1" s="1"/>
  <c r="K2351" i="1"/>
  <c r="L2351" i="1"/>
  <c r="I2352" i="1"/>
  <c r="J2352" i="1"/>
  <c r="O2352" i="1" s="1"/>
  <c r="K2352" i="1"/>
  <c r="L2352" i="1"/>
  <c r="M2352" i="1"/>
  <c r="N2352" i="1"/>
  <c r="I2353" i="1"/>
  <c r="J2353" i="1"/>
  <c r="O2353" i="1" s="1"/>
  <c r="K2353" i="1"/>
  <c r="L2353" i="1"/>
  <c r="I2354" i="1"/>
  <c r="J2354" i="1"/>
  <c r="O2354" i="1" s="1"/>
  <c r="K2354" i="1"/>
  <c r="N2354" i="1"/>
  <c r="I2355" i="1"/>
  <c r="J2355" i="1"/>
  <c r="O2355" i="1" s="1"/>
  <c r="K2355" i="1"/>
  <c r="L2355" i="1"/>
  <c r="M2355" i="1"/>
  <c r="N2355" i="1"/>
  <c r="I2356" i="1"/>
  <c r="K2356" i="1" s="1"/>
  <c r="J2356" i="1"/>
  <c r="O2356" i="1" s="1"/>
  <c r="L2356" i="1"/>
  <c r="M2356" i="1"/>
  <c r="N2356" i="1"/>
  <c r="I2357" i="1"/>
  <c r="J2357" i="1"/>
  <c r="O2357" i="1" s="1"/>
  <c r="I2358" i="1"/>
  <c r="J2358" i="1"/>
  <c r="O2358" i="1" s="1"/>
  <c r="L2358" i="1"/>
  <c r="N2358" i="1"/>
  <c r="I2359" i="1"/>
  <c r="K2359" i="1" s="1"/>
  <c r="J2359" i="1"/>
  <c r="O2359" i="1" s="1"/>
  <c r="L2359" i="1"/>
  <c r="M2359" i="1"/>
  <c r="N2359" i="1"/>
  <c r="I2360" i="1"/>
  <c r="K2360" i="1" s="1"/>
  <c r="J2360" i="1"/>
  <c r="O2360" i="1" s="1"/>
  <c r="L2360" i="1"/>
  <c r="M2360" i="1"/>
  <c r="N2360" i="1"/>
  <c r="I2361" i="1"/>
  <c r="J2361" i="1"/>
  <c r="O2361" i="1" s="1"/>
  <c r="L2361" i="1"/>
  <c r="N2361" i="1"/>
  <c r="I2362" i="1"/>
  <c r="J2362" i="1"/>
  <c r="O2362" i="1" s="1"/>
  <c r="I2363" i="1"/>
  <c r="J2363" i="1"/>
  <c r="O2363" i="1" s="1"/>
  <c r="K2363" i="1"/>
  <c r="L2363" i="1"/>
  <c r="M2363" i="1"/>
  <c r="N2363" i="1"/>
  <c r="I2364" i="1"/>
  <c r="J2364" i="1"/>
  <c r="O2364" i="1" s="1"/>
  <c r="K2364" i="1"/>
  <c r="L2364" i="1"/>
  <c r="M2364" i="1"/>
  <c r="N2364" i="1"/>
  <c r="I2365" i="1"/>
  <c r="J2365" i="1"/>
  <c r="O2365" i="1" s="1"/>
  <c r="N2365" i="1"/>
  <c r="I2366" i="1"/>
  <c r="J2366" i="1"/>
  <c r="O2366" i="1" s="1"/>
  <c r="K2366" i="1"/>
  <c r="L2366" i="1"/>
  <c r="M2366" i="1"/>
  <c r="N2366" i="1"/>
  <c r="I2367" i="1"/>
  <c r="J2367" i="1"/>
  <c r="O2367" i="1" s="1"/>
  <c r="K2367" i="1"/>
  <c r="L2367" i="1"/>
  <c r="M2367" i="1"/>
  <c r="N2367" i="1"/>
  <c r="I2368" i="1"/>
  <c r="J2368" i="1"/>
  <c r="O2368" i="1" s="1"/>
  <c r="I2369" i="1"/>
  <c r="J2369" i="1"/>
  <c r="O2369" i="1" s="1"/>
  <c r="K2369" i="1"/>
  <c r="L2369" i="1"/>
  <c r="M2369" i="1"/>
  <c r="N2369" i="1"/>
  <c r="I2370" i="1"/>
  <c r="J2370" i="1"/>
  <c r="O2370" i="1" s="1"/>
  <c r="I2371" i="1"/>
  <c r="J2371" i="1"/>
  <c r="O2371" i="1" s="1"/>
  <c r="K2371" i="1"/>
  <c r="L2371" i="1"/>
  <c r="I2372" i="1"/>
  <c r="J2372" i="1"/>
  <c r="O2372" i="1" s="1"/>
  <c r="K2372" i="1"/>
  <c r="L2372" i="1"/>
  <c r="M2372" i="1"/>
  <c r="N2372" i="1"/>
  <c r="I2373" i="1"/>
  <c r="J2373" i="1"/>
  <c r="O2373" i="1" s="1"/>
  <c r="M2373" i="1"/>
  <c r="I2374" i="1"/>
  <c r="J2374" i="1"/>
  <c r="O2374" i="1" s="1"/>
  <c r="I2375" i="1"/>
  <c r="J2375" i="1"/>
  <c r="O2375" i="1" s="1"/>
  <c r="K2375" i="1"/>
  <c r="I2376" i="1"/>
  <c r="J2376" i="1"/>
  <c r="O2376" i="1" s="1"/>
  <c r="K2376" i="1"/>
  <c r="I2377" i="1"/>
  <c r="J2377" i="1"/>
  <c r="O2377" i="1" s="1"/>
  <c r="M2377" i="1"/>
  <c r="N2377" i="1"/>
  <c r="I2378" i="1"/>
  <c r="M2378" i="1" s="1"/>
  <c r="J2378" i="1"/>
  <c r="O2378" i="1" s="1"/>
  <c r="K2378" i="1"/>
  <c r="L2378" i="1"/>
  <c r="N2378" i="1"/>
  <c r="I2379" i="1"/>
  <c r="K2379" i="1" s="1"/>
  <c r="J2379" i="1"/>
  <c r="O2379" i="1" s="1"/>
  <c r="L2379" i="1"/>
  <c r="I2380" i="1"/>
  <c r="K2380" i="1" s="1"/>
  <c r="J2380" i="1"/>
  <c r="O2380" i="1" s="1"/>
  <c r="L2380" i="1"/>
  <c r="M2380" i="1"/>
  <c r="N2380" i="1"/>
  <c r="I2381" i="1"/>
  <c r="J2381" i="1"/>
  <c r="O2381" i="1" s="1"/>
  <c r="K2381" i="1"/>
  <c r="L2381" i="1"/>
  <c r="M2381" i="1"/>
  <c r="N2381" i="1"/>
  <c r="I2382" i="1"/>
  <c r="J2382" i="1"/>
  <c r="O2382" i="1" s="1"/>
  <c r="I2383" i="1"/>
  <c r="J2383" i="1"/>
  <c r="O2383" i="1" s="1"/>
  <c r="K2383" i="1"/>
  <c r="L2383" i="1"/>
  <c r="M2383" i="1"/>
  <c r="N2383" i="1"/>
  <c r="I2384" i="1"/>
  <c r="J2384" i="1"/>
  <c r="O2384" i="1" s="1"/>
  <c r="I2385" i="1"/>
  <c r="J2385" i="1"/>
  <c r="O2385" i="1" s="1"/>
  <c r="K2385" i="1"/>
  <c r="I2386" i="1"/>
  <c r="J2386" i="1"/>
  <c r="O2386" i="1" s="1"/>
  <c r="K2386" i="1"/>
  <c r="L2386" i="1"/>
  <c r="M2386" i="1"/>
  <c r="N2386" i="1"/>
  <c r="I2387" i="1"/>
  <c r="K2387" i="1" s="1"/>
  <c r="J2387" i="1"/>
  <c r="O2387" i="1" s="1"/>
  <c r="L2387" i="1"/>
  <c r="I2388" i="1"/>
  <c r="J2388" i="1"/>
  <c r="O2388" i="1" s="1"/>
  <c r="K2388" i="1"/>
  <c r="I2389" i="1"/>
  <c r="J2389" i="1"/>
  <c r="O2389" i="1" s="1"/>
  <c r="I2390" i="1"/>
  <c r="J2390" i="1"/>
  <c r="O2390" i="1" s="1"/>
  <c r="K2390" i="1"/>
  <c r="L2390" i="1"/>
  <c r="M2390" i="1"/>
  <c r="N2390" i="1"/>
  <c r="I2391" i="1"/>
  <c r="J2391" i="1"/>
  <c r="O2391" i="1" s="1"/>
  <c r="K2391" i="1"/>
  <c r="I2392" i="1"/>
  <c r="J2392" i="1"/>
  <c r="O2392" i="1" s="1"/>
  <c r="K2392" i="1"/>
  <c r="L2392" i="1"/>
  <c r="M2392" i="1"/>
  <c r="N2392" i="1"/>
  <c r="I2393" i="1"/>
  <c r="K2393" i="1" s="1"/>
  <c r="J2393" i="1"/>
  <c r="O2393" i="1" s="1"/>
  <c r="L2393" i="1"/>
  <c r="M2393" i="1"/>
  <c r="N2393" i="1"/>
  <c r="I2394" i="1"/>
  <c r="J2394" i="1"/>
  <c r="O2394" i="1" s="1"/>
  <c r="N2394" i="1"/>
  <c r="I2395" i="1"/>
  <c r="J2395" i="1"/>
  <c r="O2395" i="1" s="1"/>
  <c r="K2395" i="1"/>
  <c r="L2395" i="1"/>
  <c r="M2395" i="1"/>
  <c r="N2395" i="1"/>
  <c r="I2396" i="1"/>
  <c r="J2396" i="1"/>
  <c r="O2396" i="1" s="1"/>
  <c r="K2396" i="1"/>
  <c r="L2396" i="1"/>
  <c r="M2396" i="1"/>
  <c r="N2396" i="1"/>
  <c r="I2397" i="1"/>
  <c r="J2397" i="1"/>
  <c r="O2397" i="1" s="1"/>
  <c r="M2397" i="1"/>
  <c r="I2398" i="1"/>
  <c r="J2398" i="1"/>
  <c r="O2398" i="1" s="1"/>
  <c r="L2398" i="1"/>
  <c r="I2399" i="1"/>
  <c r="J2399" i="1"/>
  <c r="O2399" i="1" s="1"/>
  <c r="N2399" i="1"/>
  <c r="I2400" i="1"/>
  <c r="K2400" i="1" s="1"/>
  <c r="J2400" i="1"/>
  <c r="O2400" i="1" s="1"/>
  <c r="L2400" i="1"/>
  <c r="M2400" i="1"/>
  <c r="N2400" i="1"/>
  <c r="I2401" i="1"/>
  <c r="J2401" i="1"/>
  <c r="O2401" i="1" s="1"/>
  <c r="L2401" i="1"/>
  <c r="N2401" i="1"/>
  <c r="I2402" i="1"/>
  <c r="K2402" i="1" s="1"/>
  <c r="J2402" i="1"/>
  <c r="O2402" i="1" s="1"/>
  <c r="I2403" i="1"/>
  <c r="J2403" i="1"/>
  <c r="O2403" i="1" s="1"/>
  <c r="K2403" i="1"/>
  <c r="L2403" i="1"/>
  <c r="M2403" i="1"/>
  <c r="N2403" i="1"/>
  <c r="I2404" i="1"/>
  <c r="J2404" i="1"/>
  <c r="O2404" i="1" s="1"/>
  <c r="K2404" i="1"/>
  <c r="L2404" i="1"/>
  <c r="M2404" i="1"/>
  <c r="N2404" i="1"/>
  <c r="I2405" i="1"/>
  <c r="J2405" i="1"/>
  <c r="O2405" i="1" s="1"/>
  <c r="I2406" i="1"/>
  <c r="J2406" i="1"/>
  <c r="O2406" i="1" s="1"/>
  <c r="K2406" i="1"/>
  <c r="L2406" i="1"/>
  <c r="M2406" i="1"/>
  <c r="N2406" i="1"/>
  <c r="I2407" i="1"/>
  <c r="J2407" i="1"/>
  <c r="O2407" i="1" s="1"/>
  <c r="K2407" i="1"/>
  <c r="L2407" i="1"/>
  <c r="M2407" i="1"/>
  <c r="N2407" i="1"/>
  <c r="I2408" i="1"/>
  <c r="J2408" i="1"/>
  <c r="O2408" i="1" s="1"/>
  <c r="I2409" i="1"/>
  <c r="K2409" i="1" s="1"/>
  <c r="J2409" i="1"/>
  <c r="O2409" i="1" s="1"/>
  <c r="L2409" i="1"/>
  <c r="M2409" i="1"/>
  <c r="N2409" i="1"/>
  <c r="I2410" i="1"/>
  <c r="J2410" i="1"/>
  <c r="O2410" i="1" s="1"/>
  <c r="I2411" i="1"/>
  <c r="J2411" i="1"/>
  <c r="O2411" i="1" s="1"/>
  <c r="K2411" i="1"/>
  <c r="L2411" i="1"/>
  <c r="I2412" i="1"/>
  <c r="K2412" i="1" s="1"/>
  <c r="J2412" i="1"/>
  <c r="O2412" i="1" s="1"/>
  <c r="L2412" i="1"/>
  <c r="M2412" i="1"/>
  <c r="N2412" i="1"/>
  <c r="I2413" i="1"/>
  <c r="J2413" i="1"/>
  <c r="O2413" i="1" s="1"/>
  <c r="M2413" i="1"/>
  <c r="I2414" i="1"/>
  <c r="J2414" i="1"/>
  <c r="O2414" i="1" s="1"/>
  <c r="K2414" i="1"/>
  <c r="I2415" i="1"/>
  <c r="J2415" i="1"/>
  <c r="O2415" i="1" s="1"/>
  <c r="K2415" i="1"/>
  <c r="L2415" i="1"/>
  <c r="I2416" i="1"/>
  <c r="K2416" i="1" s="1"/>
  <c r="J2416" i="1"/>
  <c r="O2416" i="1" s="1"/>
  <c r="N2416" i="1"/>
  <c r="I2417" i="1"/>
  <c r="M2417" i="1" s="1"/>
  <c r="J2417" i="1"/>
  <c r="O2417" i="1" s="1"/>
  <c r="I2418" i="1"/>
  <c r="J2418" i="1"/>
  <c r="O2418" i="1" s="1"/>
  <c r="K2418" i="1"/>
  <c r="L2418" i="1"/>
  <c r="M2418" i="1"/>
  <c r="N2418" i="1"/>
  <c r="I2419" i="1"/>
  <c r="J2419" i="1"/>
  <c r="O2419" i="1" s="1"/>
  <c r="I2420" i="1"/>
  <c r="K2420" i="1" s="1"/>
  <c r="J2420" i="1"/>
  <c r="O2420" i="1" s="1"/>
  <c r="L2420" i="1"/>
  <c r="M2420" i="1"/>
  <c r="N2420" i="1"/>
  <c r="I2421" i="1"/>
  <c r="J2421" i="1"/>
  <c r="O2421" i="1" s="1"/>
  <c r="K2421" i="1"/>
  <c r="L2421" i="1"/>
  <c r="M2421" i="1"/>
  <c r="N2421" i="1"/>
  <c r="I2422" i="1"/>
  <c r="J2422" i="1"/>
  <c r="O2422" i="1" s="1"/>
  <c r="I2423" i="1"/>
  <c r="J2423" i="1"/>
  <c r="O2423" i="1" s="1"/>
  <c r="K2423" i="1"/>
  <c r="L2423" i="1"/>
  <c r="M2423" i="1"/>
  <c r="N2423" i="1"/>
  <c r="I2424" i="1"/>
  <c r="L2424" i="1" s="1"/>
  <c r="J2424" i="1"/>
  <c r="O2424" i="1" s="1"/>
  <c r="K2424" i="1"/>
  <c r="M2424" i="1"/>
  <c r="N2424" i="1"/>
  <c r="I2425" i="1"/>
  <c r="J2425" i="1"/>
  <c r="O2425" i="1" s="1"/>
  <c r="K2425" i="1"/>
  <c r="N2425" i="1"/>
  <c r="I2426" i="1"/>
  <c r="J2426" i="1"/>
  <c r="O2426" i="1" s="1"/>
  <c r="K2426" i="1"/>
  <c r="L2426" i="1"/>
  <c r="M2426" i="1"/>
  <c r="N2426" i="1"/>
  <c r="I2427" i="1"/>
  <c r="N2427" i="1" s="1"/>
  <c r="J2427" i="1"/>
  <c r="O2427" i="1" s="1"/>
  <c r="K2427" i="1"/>
  <c r="L2427" i="1"/>
  <c r="M2427" i="1"/>
  <c r="I2428" i="1"/>
  <c r="J2428" i="1"/>
  <c r="O2428" i="1" s="1"/>
  <c r="I2429" i="1"/>
  <c r="J2429" i="1"/>
  <c r="O2429" i="1" s="1"/>
  <c r="K2429" i="1"/>
  <c r="I2430" i="1"/>
  <c r="J2430" i="1"/>
  <c r="O2430" i="1" s="1"/>
  <c r="I2431" i="1"/>
  <c r="J2431" i="1"/>
  <c r="O2431" i="1" s="1"/>
  <c r="K2431" i="1"/>
  <c r="I2432" i="1"/>
  <c r="J2432" i="1"/>
  <c r="O2432" i="1" s="1"/>
  <c r="K2432" i="1"/>
  <c r="L2432" i="1"/>
  <c r="M2432" i="1"/>
  <c r="N2432" i="1"/>
  <c r="I2433" i="1"/>
  <c r="J2433" i="1"/>
  <c r="O2433" i="1" s="1"/>
  <c r="K2433" i="1"/>
  <c r="L2433" i="1"/>
  <c r="M2433" i="1"/>
  <c r="N2433" i="1"/>
  <c r="I2434" i="1"/>
  <c r="J2434" i="1"/>
  <c r="O2434" i="1" s="1"/>
  <c r="K2434" i="1"/>
  <c r="N2434" i="1"/>
  <c r="I2435" i="1"/>
  <c r="J2435" i="1"/>
  <c r="O2435" i="1" s="1"/>
  <c r="K2435" i="1"/>
  <c r="L2435" i="1"/>
  <c r="M2435" i="1"/>
  <c r="N2435" i="1"/>
  <c r="I2436" i="1"/>
  <c r="J2436" i="1"/>
  <c r="O2436" i="1" s="1"/>
  <c r="K2436" i="1"/>
  <c r="L2436" i="1"/>
  <c r="M2436" i="1"/>
  <c r="N2436" i="1"/>
  <c r="I2437" i="1"/>
  <c r="J2437" i="1"/>
  <c r="O2437" i="1" s="1"/>
  <c r="M2437" i="1"/>
  <c r="N2437" i="1"/>
  <c r="I2438" i="1"/>
  <c r="J2438" i="1"/>
  <c r="O2438" i="1" s="1"/>
  <c r="I2439" i="1"/>
  <c r="J2439" i="1"/>
  <c r="O2439" i="1" s="1"/>
  <c r="I2440" i="1"/>
  <c r="K2440" i="1" s="1"/>
  <c r="J2440" i="1"/>
  <c r="O2440" i="1" s="1"/>
  <c r="L2440" i="1"/>
  <c r="M2440" i="1"/>
  <c r="N2440" i="1"/>
  <c r="I2441" i="1"/>
  <c r="J2441" i="1"/>
  <c r="O2441" i="1" s="1"/>
  <c r="L2441" i="1"/>
  <c r="N2441" i="1"/>
  <c r="I2442" i="1"/>
  <c r="J2442" i="1"/>
  <c r="O2442" i="1" s="1"/>
  <c r="I2443" i="1"/>
  <c r="J2443" i="1"/>
  <c r="O2443" i="1" s="1"/>
  <c r="K2443" i="1"/>
  <c r="L2443" i="1"/>
  <c r="M2443" i="1"/>
  <c r="N2443" i="1"/>
  <c r="I2444" i="1"/>
  <c r="J2444" i="1"/>
  <c r="O2444" i="1" s="1"/>
  <c r="K2444" i="1"/>
  <c r="L2444" i="1"/>
  <c r="M2444" i="1"/>
  <c r="N2444" i="1"/>
  <c r="I2445" i="1"/>
  <c r="J2445" i="1"/>
  <c r="O2445" i="1" s="1"/>
  <c r="K2445" i="1"/>
  <c r="I2446" i="1"/>
  <c r="J2446" i="1"/>
  <c r="O2446" i="1" s="1"/>
  <c r="K2446" i="1"/>
  <c r="L2446" i="1"/>
  <c r="M2446" i="1"/>
  <c r="N2446" i="1"/>
  <c r="I2447" i="1"/>
  <c r="J2447" i="1"/>
  <c r="O2447" i="1" s="1"/>
  <c r="K2447" i="1"/>
  <c r="L2447" i="1"/>
  <c r="M2447" i="1"/>
  <c r="N2447" i="1"/>
  <c r="I2448" i="1"/>
  <c r="J2448" i="1"/>
  <c r="O2448" i="1" s="1"/>
  <c r="K2448" i="1"/>
  <c r="I2449" i="1"/>
  <c r="J2449" i="1"/>
  <c r="O2449" i="1" s="1"/>
  <c r="K2449" i="1"/>
  <c r="L2449" i="1"/>
  <c r="M2449" i="1"/>
  <c r="N2449" i="1"/>
  <c r="I2450" i="1"/>
  <c r="J2450" i="1"/>
  <c r="O2450" i="1" s="1"/>
  <c r="L2450" i="1"/>
  <c r="N2450" i="1"/>
  <c r="I2451" i="1"/>
  <c r="J2451" i="1"/>
  <c r="O2451" i="1" s="1"/>
  <c r="K2451" i="1"/>
  <c r="I2452" i="1"/>
  <c r="J2452" i="1"/>
  <c r="O2452" i="1" s="1"/>
  <c r="N2452" i="1"/>
  <c r="I2453" i="1"/>
  <c r="J2453" i="1"/>
  <c r="O2453" i="1" s="1"/>
  <c r="M2453" i="1"/>
  <c r="I2454" i="1"/>
  <c r="J2454" i="1"/>
  <c r="O2454" i="1" s="1"/>
  <c r="I2455" i="1"/>
  <c r="N2455" i="1" s="1"/>
  <c r="J2455" i="1"/>
  <c r="O2455" i="1" s="1"/>
  <c r="L2455" i="1"/>
  <c r="M2455" i="1"/>
  <c r="I2456" i="1"/>
  <c r="J2456" i="1"/>
  <c r="O2456" i="1" s="1"/>
  <c r="K2456" i="1"/>
  <c r="N2456" i="1"/>
  <c r="I2457" i="1"/>
  <c r="J2457" i="1"/>
  <c r="O2457" i="1" s="1"/>
  <c r="M2457" i="1"/>
  <c r="N2457" i="1"/>
  <c r="I2458" i="1"/>
  <c r="L2458" i="1" s="1"/>
  <c r="J2458" i="1"/>
  <c r="O2458" i="1" s="1"/>
  <c r="I2459" i="1"/>
  <c r="J2459" i="1"/>
  <c r="O2459" i="1" s="1"/>
  <c r="I2460" i="1"/>
  <c r="K2460" i="1" s="1"/>
  <c r="J2460" i="1"/>
  <c r="O2460" i="1" s="1"/>
  <c r="L2460" i="1"/>
  <c r="M2460" i="1"/>
  <c r="N2460" i="1"/>
  <c r="I2461" i="1"/>
  <c r="J2461" i="1"/>
  <c r="O2461" i="1" s="1"/>
  <c r="K2461" i="1"/>
  <c r="L2461" i="1"/>
  <c r="M2461" i="1"/>
  <c r="N2461" i="1"/>
  <c r="I2462" i="1"/>
  <c r="J2462" i="1"/>
  <c r="O2462" i="1" s="1"/>
  <c r="K2462" i="1"/>
  <c r="L2462" i="1"/>
  <c r="I2463" i="1"/>
  <c r="J2463" i="1"/>
  <c r="O2463" i="1" s="1"/>
  <c r="K2463" i="1"/>
  <c r="L2463" i="1"/>
  <c r="M2463" i="1"/>
  <c r="N2463" i="1"/>
  <c r="I2464" i="1"/>
  <c r="J2464" i="1"/>
  <c r="O2464" i="1" s="1"/>
  <c r="K2464" i="1"/>
  <c r="L2464" i="1"/>
  <c r="M2464" i="1"/>
  <c r="N2464" i="1"/>
  <c r="I2465" i="1"/>
  <c r="J2465" i="1"/>
  <c r="O2465" i="1" s="1"/>
  <c r="I2466" i="1"/>
  <c r="J2466" i="1"/>
  <c r="O2466" i="1" s="1"/>
  <c r="K2466" i="1"/>
  <c r="L2466" i="1"/>
  <c r="M2466" i="1"/>
  <c r="N2466" i="1"/>
  <c r="I2467" i="1"/>
  <c r="J2467" i="1"/>
  <c r="O2467" i="1" s="1"/>
  <c r="I2468" i="1"/>
  <c r="J2468" i="1"/>
  <c r="O2468" i="1" s="1"/>
  <c r="K2468" i="1"/>
  <c r="N2468" i="1"/>
  <c r="I2469" i="1"/>
  <c r="J2469" i="1"/>
  <c r="O2469" i="1" s="1"/>
  <c r="K2469" i="1"/>
  <c r="I2470" i="1"/>
  <c r="J2470" i="1"/>
  <c r="O2470" i="1" s="1"/>
  <c r="I2471" i="1"/>
  <c r="M2471" i="1" s="1"/>
  <c r="J2471" i="1"/>
  <c r="O2471" i="1" s="1"/>
  <c r="I2472" i="1"/>
  <c r="N2472" i="1" s="1"/>
  <c r="J2472" i="1"/>
  <c r="O2472" i="1" s="1"/>
  <c r="K2472" i="1"/>
  <c r="L2472" i="1"/>
  <c r="M2472" i="1"/>
  <c r="I2473" i="1"/>
  <c r="J2473" i="1"/>
  <c r="O2473" i="1" s="1"/>
  <c r="K2473" i="1"/>
  <c r="L2473" i="1"/>
  <c r="M2473" i="1"/>
  <c r="N2473" i="1"/>
  <c r="I2474" i="1"/>
  <c r="J2474" i="1"/>
  <c r="O2474" i="1" s="1"/>
  <c r="I2475" i="1"/>
  <c r="J2475" i="1"/>
  <c r="O2475" i="1" s="1"/>
  <c r="K2475" i="1"/>
  <c r="L2475" i="1"/>
  <c r="M2475" i="1"/>
  <c r="N2475" i="1"/>
  <c r="I2476" i="1"/>
  <c r="J2476" i="1"/>
  <c r="O2476" i="1" s="1"/>
  <c r="K2476" i="1"/>
  <c r="L2476" i="1"/>
  <c r="M2476" i="1"/>
  <c r="N2476" i="1"/>
  <c r="I2477" i="1"/>
  <c r="J2477" i="1"/>
  <c r="O2477" i="1" s="1"/>
  <c r="K2477" i="1"/>
  <c r="L2477" i="1"/>
  <c r="M2477" i="1"/>
  <c r="N2477" i="1"/>
  <c r="I2478" i="1"/>
  <c r="N2478" i="1" s="1"/>
  <c r="J2478" i="1"/>
  <c r="O2478" i="1" s="1"/>
  <c r="K2478" i="1"/>
  <c r="L2478" i="1"/>
  <c r="M2478" i="1"/>
  <c r="I2479" i="1"/>
  <c r="J2479" i="1"/>
  <c r="O2479" i="1" s="1"/>
  <c r="K2479" i="1"/>
  <c r="L2479" i="1"/>
  <c r="M2479" i="1"/>
  <c r="N2479" i="1"/>
  <c r="I2480" i="1"/>
  <c r="J2480" i="1"/>
  <c r="O2480" i="1" s="1"/>
  <c r="K2480" i="1"/>
  <c r="L2480" i="1"/>
  <c r="M2480" i="1"/>
  <c r="N2480" i="1"/>
  <c r="I2481" i="1"/>
  <c r="J2481" i="1"/>
  <c r="O2481" i="1" s="1"/>
  <c r="I2482" i="1"/>
  <c r="N2482" i="1" s="1"/>
  <c r="J2482" i="1"/>
  <c r="O2482" i="1" s="1"/>
  <c r="K2482" i="1"/>
  <c r="L2482" i="1"/>
  <c r="M2482" i="1"/>
  <c r="I2483" i="1"/>
  <c r="J2483" i="1"/>
  <c r="O2483" i="1" s="1"/>
  <c r="L2483" i="1"/>
  <c r="I2484" i="1"/>
  <c r="J2484" i="1"/>
  <c r="O2484" i="1" s="1"/>
  <c r="I2485" i="1"/>
  <c r="J2485" i="1"/>
  <c r="O2485" i="1" s="1"/>
  <c r="K2485" i="1"/>
  <c r="L2485" i="1"/>
  <c r="I2486" i="1"/>
  <c r="J2486" i="1"/>
  <c r="O2486" i="1" s="1"/>
  <c r="K2486" i="1"/>
  <c r="L2486" i="1"/>
  <c r="M2486" i="1"/>
  <c r="N2486" i="1"/>
  <c r="I2487" i="1"/>
  <c r="J2487" i="1"/>
  <c r="O2487" i="1" s="1"/>
  <c r="L2487" i="1"/>
  <c r="M2487" i="1"/>
  <c r="I2488" i="1"/>
  <c r="K2488" i="1" s="1"/>
  <c r="J2488" i="1"/>
  <c r="O2488" i="1" s="1"/>
  <c r="N2488" i="1"/>
  <c r="I2489" i="1"/>
  <c r="J2489" i="1"/>
  <c r="O2489" i="1" s="1"/>
  <c r="K2489" i="1"/>
  <c r="L2489" i="1"/>
  <c r="M2489" i="1"/>
  <c r="N2489" i="1"/>
  <c r="I2490" i="1"/>
  <c r="L2490" i="1" s="1"/>
  <c r="J2490" i="1"/>
  <c r="O2490" i="1" s="1"/>
  <c r="K2490" i="1"/>
  <c r="M2490" i="1"/>
  <c r="N2490" i="1"/>
  <c r="I2491" i="1"/>
  <c r="J2491" i="1"/>
  <c r="O2491" i="1" s="1"/>
  <c r="I2492" i="1"/>
  <c r="J2492" i="1"/>
  <c r="O2492" i="1" s="1"/>
  <c r="K2492" i="1"/>
  <c r="L2492" i="1"/>
  <c r="M2492" i="1"/>
  <c r="N2492" i="1"/>
  <c r="I2493" i="1"/>
  <c r="L2493" i="1" s="1"/>
  <c r="J2493" i="1"/>
  <c r="O2493" i="1" s="1"/>
  <c r="M2493" i="1"/>
  <c r="N2493" i="1"/>
  <c r="I2494" i="1"/>
  <c r="J2494" i="1"/>
  <c r="O2494" i="1" s="1"/>
  <c r="L2494" i="1"/>
  <c r="N2494" i="1"/>
  <c r="I2495" i="1"/>
  <c r="J2495" i="1"/>
  <c r="O2495" i="1" s="1"/>
  <c r="K2495" i="1"/>
  <c r="L2495" i="1"/>
  <c r="M2495" i="1"/>
  <c r="N2495" i="1"/>
  <c r="I2496" i="1"/>
  <c r="M2496" i="1" s="1"/>
  <c r="J2496" i="1"/>
  <c r="O2496" i="1" s="1"/>
  <c r="K2496" i="1"/>
  <c r="L2496" i="1"/>
  <c r="N2496" i="1"/>
  <c r="I2497" i="1"/>
  <c r="J2497" i="1"/>
  <c r="O2497" i="1" s="1"/>
  <c r="K2497" i="1"/>
  <c r="L2497" i="1"/>
  <c r="M2497" i="1"/>
  <c r="N2497" i="1"/>
  <c r="I2498" i="1"/>
  <c r="J2498" i="1"/>
  <c r="O2498" i="1" s="1"/>
  <c r="K2498" i="1"/>
  <c r="L2498" i="1"/>
  <c r="M2498" i="1"/>
  <c r="N2498" i="1"/>
  <c r="I2499" i="1"/>
  <c r="L2499" i="1" s="1"/>
  <c r="J2499" i="1"/>
  <c r="O2499" i="1" s="1"/>
  <c r="K2499" i="1"/>
  <c r="M2499" i="1"/>
  <c r="N2499" i="1"/>
  <c r="I2500" i="1"/>
  <c r="J2500" i="1"/>
  <c r="O2500" i="1" s="1"/>
  <c r="K2500" i="1"/>
  <c r="L2500" i="1"/>
  <c r="M2500" i="1"/>
  <c r="N2500" i="1"/>
  <c r="I2501" i="1"/>
  <c r="J2501" i="1"/>
  <c r="O2501" i="1" s="1"/>
  <c r="K2501" i="1"/>
  <c r="L2501" i="1"/>
  <c r="M2501" i="1"/>
  <c r="N2501" i="1"/>
  <c r="I2502" i="1"/>
  <c r="J2502" i="1"/>
  <c r="O2502" i="1" s="1"/>
  <c r="I2503" i="1"/>
  <c r="K2503" i="1" s="1"/>
  <c r="J2503" i="1"/>
  <c r="O2503" i="1" s="1"/>
  <c r="L2503" i="1"/>
  <c r="M2503" i="1"/>
  <c r="N2503" i="1"/>
  <c r="I2504" i="1"/>
  <c r="J2504" i="1"/>
  <c r="O2504" i="1" s="1"/>
  <c r="K2504" i="1"/>
  <c r="L2504" i="1"/>
  <c r="M2504" i="1"/>
  <c r="N2504" i="1"/>
  <c r="I2505" i="1"/>
  <c r="J2505" i="1"/>
  <c r="O2505" i="1" s="1"/>
  <c r="K2505" i="1"/>
  <c r="L2505" i="1"/>
  <c r="I2506" i="1"/>
  <c r="J2506" i="1"/>
  <c r="O2506" i="1" s="1"/>
  <c r="K2506" i="1"/>
  <c r="L2506" i="1"/>
  <c r="M2506" i="1"/>
  <c r="N2506" i="1"/>
  <c r="I2507" i="1"/>
  <c r="K2507" i="1" s="1"/>
  <c r="J2507" i="1"/>
  <c r="O2507" i="1" s="1"/>
  <c r="L2507" i="1"/>
  <c r="M2507" i="1"/>
  <c r="N2507" i="1"/>
  <c r="I2508" i="1"/>
  <c r="J2508" i="1"/>
  <c r="O2508" i="1" s="1"/>
  <c r="K2508" i="1"/>
  <c r="N2508" i="1"/>
  <c r="I2509" i="1"/>
  <c r="J2509" i="1"/>
  <c r="O2509" i="1" s="1"/>
  <c r="I2510" i="1"/>
  <c r="J2510" i="1"/>
  <c r="O2510" i="1" s="1"/>
  <c r="I2511" i="1"/>
  <c r="J2511" i="1"/>
  <c r="O2511" i="1" s="1"/>
  <c r="M2511" i="1"/>
  <c r="I2512" i="1"/>
  <c r="J2512" i="1"/>
  <c r="O2512" i="1" s="1"/>
  <c r="K2512" i="1"/>
  <c r="L2512" i="1"/>
  <c r="M2512" i="1"/>
  <c r="N2512" i="1"/>
  <c r="I2513" i="1"/>
  <c r="J2513" i="1"/>
  <c r="O2513" i="1" s="1"/>
  <c r="I2514" i="1"/>
  <c r="L2514" i="1" s="1"/>
  <c r="J2514" i="1"/>
  <c r="O2514" i="1" s="1"/>
  <c r="N2514" i="1"/>
  <c r="I2515" i="1"/>
  <c r="J2515" i="1"/>
  <c r="O2515" i="1" s="1"/>
  <c r="K2515" i="1"/>
  <c r="L2515" i="1"/>
  <c r="I2516" i="1"/>
  <c r="N2516" i="1" s="1"/>
  <c r="J2516" i="1"/>
  <c r="O2516" i="1" s="1"/>
  <c r="K2516" i="1"/>
  <c r="L2516" i="1"/>
  <c r="M2516" i="1"/>
  <c r="I2517" i="1"/>
  <c r="J2517" i="1"/>
  <c r="O2517" i="1" s="1"/>
  <c r="K2517" i="1"/>
  <c r="L2517" i="1"/>
  <c r="M2517" i="1"/>
  <c r="N2517" i="1"/>
  <c r="I2518" i="1"/>
  <c r="N2518" i="1" s="1"/>
  <c r="J2518" i="1"/>
  <c r="O2518" i="1" s="1"/>
  <c r="K2518" i="1"/>
  <c r="L2518" i="1"/>
  <c r="M2518" i="1"/>
  <c r="I2519" i="1"/>
  <c r="J2519" i="1"/>
  <c r="O2519" i="1" s="1"/>
  <c r="K2519" i="1"/>
  <c r="L2519" i="1"/>
  <c r="I2520" i="1"/>
  <c r="J2520" i="1"/>
  <c r="O2520" i="1" s="1"/>
  <c r="K2520" i="1"/>
  <c r="L2520" i="1"/>
  <c r="M2520" i="1"/>
  <c r="N2520" i="1"/>
  <c r="I2521" i="1"/>
  <c r="J2521" i="1"/>
  <c r="O2521" i="1" s="1"/>
  <c r="K2521" i="1"/>
  <c r="I2522" i="1"/>
  <c r="K2522" i="1" s="1"/>
  <c r="J2522" i="1"/>
  <c r="O2522" i="1" s="1"/>
  <c r="L2522" i="1"/>
  <c r="I2523" i="1"/>
  <c r="J2523" i="1"/>
  <c r="O2523" i="1" s="1"/>
  <c r="K2523" i="1"/>
  <c r="L2523" i="1"/>
  <c r="M2523" i="1"/>
  <c r="N2523" i="1"/>
  <c r="I2524" i="1"/>
  <c r="J2524" i="1"/>
  <c r="O2524" i="1" s="1"/>
  <c r="K2524" i="1"/>
  <c r="I2525" i="1"/>
  <c r="J2525" i="1"/>
  <c r="O2525" i="1" s="1"/>
  <c r="I2526" i="1"/>
  <c r="J2526" i="1"/>
  <c r="O2526" i="1" s="1"/>
  <c r="K2526" i="1"/>
  <c r="L2526" i="1"/>
  <c r="M2526" i="1"/>
  <c r="N2526" i="1"/>
  <c r="I2527" i="1"/>
  <c r="J2527" i="1"/>
  <c r="O2527" i="1" s="1"/>
  <c r="K2527" i="1"/>
  <c r="L2527" i="1"/>
  <c r="M2527" i="1"/>
  <c r="N2527" i="1"/>
  <c r="I2528" i="1"/>
  <c r="J2528" i="1"/>
  <c r="O2528" i="1" s="1"/>
  <c r="I2529" i="1"/>
  <c r="J2529" i="1"/>
  <c r="O2529" i="1" s="1"/>
  <c r="I2530" i="1"/>
  <c r="J2530" i="1"/>
  <c r="O2530" i="1" s="1"/>
  <c r="K2530" i="1"/>
  <c r="L2530" i="1"/>
  <c r="M2530" i="1"/>
  <c r="N2530" i="1"/>
  <c r="I2531" i="1"/>
  <c r="J2531" i="1"/>
  <c r="O2531" i="1" s="1"/>
  <c r="M2531" i="1"/>
  <c r="I2532" i="1"/>
  <c r="J2532" i="1"/>
  <c r="O2532" i="1" s="1"/>
  <c r="K2532" i="1"/>
  <c r="I2533" i="1"/>
  <c r="K2533" i="1" s="1"/>
  <c r="J2533" i="1"/>
  <c r="O2533" i="1" s="1"/>
  <c r="L2533" i="1"/>
  <c r="M2533" i="1"/>
  <c r="N2533" i="1"/>
  <c r="I2534" i="1"/>
  <c r="J2534" i="1"/>
  <c r="O2534" i="1" s="1"/>
  <c r="L2534" i="1"/>
  <c r="N2534" i="1"/>
  <c r="I2535" i="1"/>
  <c r="N2535" i="1" s="1"/>
  <c r="J2535" i="1"/>
  <c r="O2535" i="1" s="1"/>
  <c r="K2535" i="1"/>
  <c r="L2535" i="1"/>
  <c r="M2535" i="1"/>
  <c r="I2536" i="1"/>
  <c r="J2536" i="1"/>
  <c r="O2536" i="1" s="1"/>
  <c r="K2536" i="1"/>
  <c r="L2536" i="1"/>
  <c r="M2536" i="1"/>
  <c r="N2536" i="1"/>
  <c r="I2537" i="1"/>
  <c r="J2537" i="1"/>
  <c r="O2537" i="1" s="1"/>
  <c r="K2537" i="1"/>
  <c r="L2537" i="1"/>
  <c r="M2537" i="1"/>
  <c r="N2537" i="1"/>
  <c r="I2538" i="1"/>
  <c r="J2538" i="1"/>
  <c r="O2538" i="1" s="1"/>
  <c r="L2538" i="1"/>
  <c r="I2539" i="1"/>
  <c r="K2539" i="1" s="1"/>
  <c r="J2539" i="1"/>
  <c r="O2539" i="1" s="1"/>
  <c r="L2539" i="1"/>
  <c r="M2539" i="1"/>
  <c r="N2539" i="1"/>
  <c r="I2540" i="1"/>
  <c r="J2540" i="1"/>
  <c r="O2540" i="1" s="1"/>
  <c r="K2540" i="1"/>
  <c r="L2540" i="1"/>
  <c r="M2540" i="1"/>
  <c r="N2540" i="1"/>
  <c r="I2541" i="1"/>
  <c r="J2541" i="1"/>
  <c r="O2541" i="1" s="1"/>
  <c r="K2541" i="1"/>
  <c r="L2541" i="1"/>
  <c r="I2542" i="1"/>
  <c r="N2542" i="1" s="1"/>
  <c r="J2542" i="1"/>
  <c r="O2542" i="1" s="1"/>
  <c r="L2542" i="1"/>
  <c r="M2542" i="1"/>
  <c r="I2543" i="1"/>
  <c r="K2543" i="1" s="1"/>
  <c r="J2543" i="1"/>
  <c r="O2543" i="1" s="1"/>
  <c r="L2543" i="1"/>
  <c r="M2543" i="1"/>
  <c r="I2544" i="1"/>
  <c r="N2544" i="1" s="1"/>
  <c r="J2544" i="1"/>
  <c r="O2544" i="1" s="1"/>
  <c r="L2544" i="1"/>
  <c r="I2545" i="1"/>
  <c r="J2545" i="1"/>
  <c r="O2545" i="1" s="1"/>
  <c r="K2545" i="1"/>
  <c r="L2545" i="1"/>
  <c r="I2546" i="1"/>
  <c r="J2546" i="1"/>
  <c r="O2546" i="1" s="1"/>
  <c r="K2546" i="1"/>
  <c r="L2546" i="1"/>
  <c r="M2546" i="1"/>
  <c r="N2546" i="1"/>
  <c r="I2547" i="1"/>
  <c r="J2547" i="1"/>
  <c r="O2547" i="1" s="1"/>
  <c r="K2547" i="1"/>
  <c r="I2548" i="1"/>
  <c r="J2548" i="1"/>
  <c r="O2548" i="1" s="1"/>
  <c r="K2548" i="1"/>
  <c r="N2548" i="1"/>
  <c r="I2549" i="1"/>
  <c r="J2549" i="1"/>
  <c r="O2549" i="1" s="1"/>
  <c r="K2549" i="1"/>
  <c r="L2549" i="1"/>
  <c r="M2549" i="1"/>
  <c r="N2549" i="1"/>
  <c r="I2550" i="1"/>
  <c r="J2550" i="1"/>
  <c r="O2550" i="1" s="1"/>
  <c r="K2550" i="1"/>
  <c r="L2550" i="1"/>
  <c r="M2550" i="1"/>
  <c r="N2550" i="1"/>
  <c r="I2551" i="1"/>
  <c r="J2551" i="1"/>
  <c r="O2551" i="1" s="1"/>
  <c r="I2552" i="1"/>
  <c r="K2552" i="1" s="1"/>
  <c r="J2552" i="1"/>
  <c r="O2552" i="1" s="1"/>
  <c r="L2552" i="1"/>
  <c r="M2552" i="1"/>
  <c r="N2552" i="1"/>
  <c r="I2553" i="1"/>
  <c r="J2553" i="1"/>
  <c r="O2553" i="1" s="1"/>
  <c r="I2554" i="1"/>
  <c r="L2554" i="1" s="1"/>
  <c r="J2554" i="1"/>
  <c r="O2554" i="1" s="1"/>
  <c r="I2555" i="1"/>
  <c r="J2555" i="1"/>
  <c r="O2555" i="1" s="1"/>
  <c r="K2555" i="1"/>
  <c r="L2555" i="1"/>
  <c r="M2555" i="1"/>
  <c r="N2555" i="1"/>
  <c r="I2556" i="1"/>
  <c r="J2556" i="1"/>
  <c r="O2556" i="1" s="1"/>
  <c r="K2556" i="1"/>
  <c r="I2557" i="1"/>
  <c r="J2557" i="1"/>
  <c r="O2557" i="1" s="1"/>
  <c r="K2557" i="1"/>
  <c r="L2557" i="1"/>
  <c r="M2557" i="1"/>
  <c r="N2557" i="1"/>
  <c r="I2558" i="1"/>
  <c r="K2558" i="1" s="1"/>
  <c r="J2558" i="1"/>
  <c r="O2558" i="1" s="1"/>
  <c r="L2558" i="1"/>
  <c r="M2558" i="1"/>
  <c r="N2558" i="1"/>
  <c r="I2559" i="1"/>
  <c r="J2559" i="1"/>
  <c r="O2559" i="1" s="1"/>
  <c r="K2559" i="1"/>
  <c r="M2559" i="1"/>
  <c r="I2560" i="1"/>
  <c r="J2560" i="1"/>
  <c r="O2560" i="1" s="1"/>
  <c r="K2560" i="1"/>
  <c r="L2560" i="1"/>
  <c r="M2560" i="1"/>
  <c r="N2560" i="1"/>
  <c r="I2561" i="1"/>
  <c r="K2561" i="1" s="1"/>
  <c r="J2561" i="1"/>
  <c r="O2561" i="1" s="1"/>
  <c r="L2561" i="1"/>
  <c r="M2561" i="1"/>
  <c r="N2561" i="1"/>
  <c r="I2562" i="1"/>
  <c r="N2562" i="1" s="1"/>
  <c r="J2562" i="1"/>
  <c r="O2562" i="1" s="1"/>
  <c r="K2562" i="1"/>
  <c r="L2562" i="1"/>
  <c r="M2562" i="1"/>
  <c r="I2563" i="1"/>
  <c r="N2563" i="1" s="1"/>
  <c r="J2563" i="1"/>
  <c r="O2563" i="1" s="1"/>
  <c r="K2563" i="1"/>
  <c r="L2563" i="1"/>
  <c r="M2563" i="1"/>
  <c r="I2564" i="1"/>
  <c r="J2564" i="1"/>
  <c r="O2564" i="1" s="1"/>
  <c r="K2564" i="1"/>
  <c r="L2564" i="1"/>
  <c r="M2564" i="1"/>
  <c r="N2564" i="1"/>
  <c r="I2565" i="1"/>
  <c r="J2565" i="1"/>
  <c r="O2565" i="1" s="1"/>
  <c r="K2565" i="1"/>
  <c r="L2565" i="1"/>
  <c r="I2566" i="1"/>
  <c r="J2566" i="1"/>
  <c r="O2566" i="1" s="1"/>
  <c r="K2566" i="1"/>
  <c r="L2566" i="1"/>
  <c r="M2566" i="1"/>
  <c r="N2566" i="1"/>
  <c r="I2567" i="1"/>
  <c r="J2567" i="1"/>
  <c r="O2567" i="1" s="1"/>
  <c r="K2567" i="1"/>
  <c r="L2567" i="1"/>
  <c r="M2567" i="1"/>
  <c r="N2567" i="1"/>
  <c r="I2568" i="1"/>
  <c r="J2568" i="1"/>
  <c r="O2568" i="1" s="1"/>
  <c r="K2568" i="1"/>
  <c r="N2568" i="1"/>
  <c r="I2569" i="1"/>
  <c r="N2569" i="1" s="1"/>
  <c r="J2569" i="1"/>
  <c r="O2569" i="1" s="1"/>
  <c r="K2569" i="1"/>
  <c r="L2569" i="1"/>
  <c r="M2569" i="1"/>
  <c r="I2570" i="1"/>
  <c r="J2570" i="1"/>
  <c r="O2570" i="1" s="1"/>
  <c r="I2571" i="1"/>
  <c r="J2571" i="1"/>
  <c r="O2571" i="1" s="1"/>
  <c r="M2571" i="1"/>
  <c r="I2572" i="1"/>
  <c r="K2572" i="1" s="1"/>
  <c r="J2572" i="1"/>
  <c r="O2572" i="1" s="1"/>
  <c r="L2572" i="1"/>
  <c r="N2572" i="1"/>
  <c r="I2573" i="1"/>
  <c r="J2573" i="1"/>
  <c r="O2573" i="1" s="1"/>
  <c r="K2573" i="1"/>
  <c r="I2574" i="1"/>
  <c r="J2574" i="1"/>
  <c r="O2574" i="1" s="1"/>
  <c r="L2574" i="1"/>
  <c r="N2574" i="1"/>
  <c r="I2575" i="1"/>
  <c r="J2575" i="1"/>
  <c r="O2575" i="1" s="1"/>
  <c r="I2576" i="1"/>
  <c r="J2576" i="1"/>
  <c r="O2576" i="1" s="1"/>
  <c r="K2576" i="1"/>
  <c r="L2576" i="1"/>
  <c r="I2577" i="1"/>
  <c r="J2577" i="1"/>
  <c r="O2577" i="1" s="1"/>
  <c r="K2577" i="1"/>
  <c r="L2577" i="1"/>
  <c r="M2577" i="1"/>
  <c r="N2577" i="1"/>
  <c r="I2578" i="1"/>
  <c r="N2578" i="1" s="1"/>
  <c r="J2578" i="1"/>
  <c r="O2578" i="1" s="1"/>
  <c r="L2578" i="1"/>
  <c r="M2578" i="1"/>
  <c r="I2579" i="1"/>
  <c r="K2579" i="1" s="1"/>
  <c r="J2579" i="1"/>
  <c r="O2579" i="1" s="1"/>
  <c r="I2580" i="1"/>
  <c r="J2580" i="1"/>
  <c r="O2580" i="1" s="1"/>
  <c r="K2580" i="1"/>
  <c r="L2580" i="1"/>
  <c r="M2580" i="1"/>
  <c r="N2580" i="1"/>
  <c r="I2581" i="1"/>
  <c r="J2581" i="1"/>
  <c r="O2581" i="1" s="1"/>
  <c r="K2581" i="1"/>
  <c r="L2581" i="1"/>
  <c r="M2581" i="1"/>
  <c r="N2581" i="1"/>
  <c r="I2582" i="1"/>
  <c r="J2582" i="1"/>
  <c r="O2582" i="1" s="1"/>
  <c r="I2583" i="1"/>
  <c r="J2583" i="1"/>
  <c r="O2583" i="1" s="1"/>
  <c r="K2583" i="1"/>
  <c r="L2583" i="1"/>
  <c r="M2583" i="1"/>
  <c r="N2583" i="1"/>
  <c r="I2584" i="1"/>
  <c r="J2584" i="1"/>
  <c r="O2584" i="1" s="1"/>
  <c r="M2584" i="1"/>
  <c r="N2584" i="1"/>
  <c r="I2585" i="1"/>
  <c r="J2585" i="1"/>
  <c r="O2585" i="1" s="1"/>
  <c r="I2586" i="1"/>
  <c r="J2586" i="1"/>
  <c r="O2586" i="1" s="1"/>
  <c r="K2586" i="1"/>
  <c r="L2586" i="1"/>
  <c r="M2586" i="1"/>
  <c r="N2586" i="1"/>
  <c r="I2587" i="1"/>
  <c r="N2587" i="1" s="1"/>
  <c r="J2587" i="1"/>
  <c r="O2587" i="1" s="1"/>
  <c r="K2587" i="1"/>
  <c r="L2587" i="1"/>
  <c r="M2587" i="1"/>
  <c r="I2588" i="1"/>
  <c r="K2588" i="1" s="1"/>
  <c r="J2588" i="1"/>
  <c r="O2588" i="1" s="1"/>
  <c r="I2589" i="1"/>
  <c r="J2589" i="1"/>
  <c r="O2589" i="1" s="1"/>
  <c r="I2590" i="1"/>
  <c r="K2590" i="1" s="1"/>
  <c r="J2590" i="1"/>
  <c r="O2590" i="1" s="1"/>
  <c r="L2590" i="1"/>
  <c r="N2590" i="1"/>
  <c r="I2591" i="1"/>
  <c r="J2591" i="1"/>
  <c r="O2591" i="1" s="1"/>
  <c r="M2591" i="1"/>
  <c r="I2592" i="1"/>
  <c r="J2592" i="1"/>
  <c r="O2592" i="1" s="1"/>
  <c r="K2592" i="1"/>
  <c r="I2593" i="1"/>
  <c r="J2593" i="1"/>
  <c r="O2593" i="1" s="1"/>
  <c r="K2593" i="1"/>
  <c r="L2593" i="1"/>
  <c r="M2593" i="1"/>
  <c r="N2593" i="1"/>
  <c r="I2594" i="1"/>
  <c r="J2594" i="1"/>
  <c r="O2594" i="1" s="1"/>
  <c r="L2594" i="1"/>
  <c r="N2594" i="1"/>
  <c r="I2595" i="1"/>
  <c r="J2595" i="1"/>
  <c r="O2595" i="1" s="1"/>
  <c r="K2595" i="1"/>
  <c r="L2595" i="1"/>
  <c r="I2596" i="1"/>
  <c r="K2596" i="1" s="1"/>
  <c r="J2596" i="1"/>
  <c r="O2596" i="1" s="1"/>
  <c r="L2596" i="1"/>
  <c r="M2596" i="1"/>
  <c r="N2596" i="1"/>
  <c r="I2597" i="1"/>
  <c r="J2597" i="1"/>
  <c r="O2597" i="1" s="1"/>
  <c r="K2597" i="1"/>
  <c r="L2597" i="1"/>
  <c r="M2597" i="1"/>
  <c r="N2597" i="1"/>
  <c r="I2598" i="1"/>
  <c r="J2598" i="1"/>
  <c r="O2598" i="1" s="1"/>
  <c r="K2598" i="1"/>
  <c r="I2599" i="1"/>
  <c r="M2599" i="1" s="1"/>
  <c r="J2599" i="1"/>
  <c r="O2599" i="1" s="1"/>
  <c r="K2599" i="1"/>
  <c r="L2599" i="1"/>
  <c r="N2599" i="1"/>
  <c r="I2600" i="1"/>
  <c r="J2600" i="1"/>
  <c r="O2600" i="1" s="1"/>
  <c r="K2600" i="1"/>
  <c r="L2600" i="1"/>
  <c r="M2600" i="1"/>
  <c r="N2600" i="1"/>
  <c r="I2601" i="1"/>
  <c r="J2601" i="1"/>
  <c r="O2601" i="1" s="1"/>
  <c r="I2602" i="1"/>
  <c r="N2602" i="1" s="1"/>
  <c r="J2602" i="1"/>
  <c r="O2602" i="1" s="1"/>
  <c r="K2602" i="1"/>
  <c r="L2602" i="1"/>
  <c r="M2602" i="1"/>
  <c r="I2603" i="1"/>
  <c r="L2603" i="1" s="1"/>
  <c r="J2603" i="1"/>
  <c r="O2603" i="1" s="1"/>
  <c r="K2603" i="1"/>
  <c r="M2603" i="1"/>
  <c r="N2603" i="1"/>
  <c r="I2604" i="1"/>
  <c r="J2604" i="1"/>
  <c r="O2604" i="1" s="1"/>
  <c r="K2604" i="1"/>
  <c r="I2605" i="1"/>
  <c r="K2605" i="1" s="1"/>
  <c r="J2605" i="1"/>
  <c r="O2605" i="1" s="1"/>
  <c r="L2605" i="1"/>
  <c r="I2606" i="1"/>
  <c r="J2606" i="1"/>
  <c r="O2606" i="1" s="1"/>
  <c r="K2606" i="1"/>
  <c r="L2606" i="1"/>
  <c r="M2606" i="1"/>
  <c r="N2606" i="1"/>
  <c r="I2607" i="1"/>
  <c r="N2607" i="1" s="1"/>
  <c r="J2607" i="1"/>
  <c r="O2607" i="1" s="1"/>
  <c r="K2607" i="1"/>
  <c r="L2607" i="1"/>
  <c r="M2607" i="1"/>
  <c r="I2608" i="1"/>
  <c r="J2608" i="1"/>
  <c r="O2608" i="1" s="1"/>
  <c r="K2608" i="1"/>
  <c r="N2608" i="1"/>
  <c r="I2609" i="1"/>
  <c r="J2609" i="1"/>
  <c r="O2609" i="1" s="1"/>
  <c r="I2610" i="1"/>
  <c r="M2610" i="1" s="1"/>
  <c r="J2610" i="1"/>
  <c r="O2610" i="1" s="1"/>
  <c r="L2610" i="1"/>
  <c r="I2611" i="1"/>
  <c r="M2611" i="1" s="1"/>
  <c r="J2611" i="1"/>
  <c r="O2611" i="1" s="1"/>
  <c r="I2612" i="1"/>
  <c r="N2612" i="1" s="1"/>
  <c r="J2612" i="1"/>
  <c r="O2612" i="1" s="1"/>
  <c r="K2612" i="1"/>
  <c r="L2612" i="1"/>
  <c r="M2612" i="1"/>
  <c r="I2613" i="1"/>
  <c r="J2613" i="1"/>
  <c r="O2613" i="1" s="1"/>
  <c r="K2613" i="1"/>
  <c r="L2613" i="1"/>
  <c r="M2613" i="1"/>
  <c r="N2613" i="1"/>
  <c r="I2614" i="1"/>
  <c r="J2614" i="1"/>
  <c r="O2614" i="1" s="1"/>
  <c r="I2615" i="1"/>
  <c r="K2615" i="1" s="1"/>
  <c r="J2615" i="1"/>
  <c r="O2615" i="1" s="1"/>
  <c r="L2615" i="1"/>
  <c r="M2615" i="1"/>
  <c r="N2615" i="1"/>
  <c r="I2616" i="1"/>
  <c r="J2616" i="1"/>
  <c r="O2616" i="1" s="1"/>
  <c r="I2617" i="1"/>
  <c r="J2617" i="1"/>
  <c r="O2617" i="1" s="1"/>
  <c r="K2617" i="1"/>
  <c r="L2617" i="1"/>
  <c r="M2617" i="1"/>
  <c r="N2617" i="1"/>
  <c r="I2618" i="1"/>
  <c r="L2618" i="1" s="1"/>
  <c r="J2618" i="1"/>
  <c r="O2618" i="1" s="1"/>
  <c r="K2618" i="1"/>
  <c r="M2618" i="1"/>
  <c r="N2618" i="1"/>
  <c r="I2619" i="1"/>
  <c r="J2619" i="1"/>
  <c r="O2619" i="1" s="1"/>
  <c r="I2620" i="1"/>
  <c r="J2620" i="1"/>
  <c r="O2620" i="1" s="1"/>
  <c r="K2620" i="1"/>
  <c r="L2620" i="1"/>
  <c r="M2620" i="1"/>
  <c r="N2620" i="1"/>
  <c r="I2621" i="1"/>
  <c r="J2621" i="1"/>
  <c r="O2621" i="1" s="1"/>
  <c r="M2621" i="1"/>
  <c r="N2621" i="1"/>
  <c r="I2622" i="1"/>
  <c r="J2622" i="1"/>
  <c r="O2622" i="1" s="1"/>
  <c r="I2623" i="1"/>
  <c r="J2623" i="1"/>
  <c r="O2623" i="1" s="1"/>
  <c r="K2623" i="1"/>
  <c r="L2623" i="1"/>
  <c r="I2624" i="1"/>
  <c r="K2624" i="1" s="1"/>
  <c r="J2624" i="1"/>
  <c r="O2624" i="1" s="1"/>
  <c r="L2624" i="1"/>
  <c r="M2624" i="1"/>
  <c r="N2624" i="1"/>
  <c r="I2625" i="1"/>
  <c r="J2625" i="1"/>
  <c r="O2625" i="1" s="1"/>
  <c r="I2626" i="1"/>
  <c r="J2626" i="1"/>
  <c r="O2626" i="1" s="1"/>
  <c r="I2627" i="1"/>
  <c r="J2627" i="1"/>
  <c r="O2627" i="1" s="1"/>
  <c r="K2627" i="1"/>
  <c r="L2627" i="1"/>
  <c r="M2627" i="1"/>
  <c r="N2627" i="1"/>
  <c r="I2628" i="1"/>
  <c r="J2628" i="1"/>
  <c r="O2628" i="1" s="1"/>
  <c r="K2628" i="1"/>
  <c r="N2628" i="1"/>
  <c r="I2629" i="1"/>
  <c r="N2629" i="1" s="1"/>
  <c r="J2629" i="1"/>
  <c r="O2629" i="1" s="1"/>
  <c r="K2629" i="1"/>
  <c r="L2629" i="1"/>
  <c r="M2629" i="1"/>
  <c r="I2630" i="1"/>
  <c r="J2630" i="1"/>
  <c r="O2630" i="1" s="1"/>
  <c r="K2630" i="1"/>
  <c r="L2630" i="1"/>
  <c r="M2630" i="1"/>
  <c r="N2630" i="1"/>
  <c r="I2631" i="1"/>
  <c r="J2631" i="1"/>
  <c r="O2631" i="1" s="1"/>
  <c r="N2631" i="1"/>
  <c r="I2632" i="1"/>
  <c r="J2632" i="1"/>
  <c r="O2632" i="1" s="1"/>
  <c r="K2632" i="1"/>
  <c r="L2632" i="1"/>
  <c r="M2632" i="1"/>
  <c r="N2632" i="1"/>
  <c r="I2633" i="1"/>
  <c r="K2633" i="1" s="1"/>
  <c r="J2633" i="1"/>
  <c r="O2633" i="1" s="1"/>
  <c r="L2633" i="1"/>
  <c r="M2633" i="1"/>
  <c r="N2633" i="1"/>
  <c r="I2634" i="1"/>
  <c r="J2634" i="1"/>
  <c r="O2634" i="1" s="1"/>
  <c r="L2634" i="1"/>
  <c r="M2634" i="1"/>
  <c r="I2635" i="1"/>
  <c r="J2635" i="1"/>
  <c r="O2635" i="1" s="1"/>
  <c r="I2636" i="1"/>
  <c r="K2636" i="1" s="1"/>
  <c r="J2636" i="1"/>
  <c r="O2636" i="1" s="1"/>
  <c r="L2636" i="1"/>
  <c r="M2636" i="1"/>
  <c r="N2636" i="1"/>
  <c r="I2637" i="1"/>
  <c r="J2637" i="1"/>
  <c r="O2637" i="1" s="1"/>
  <c r="K2637" i="1"/>
  <c r="L2637" i="1"/>
  <c r="M2637" i="1"/>
  <c r="N2637" i="1"/>
  <c r="I2638" i="1"/>
  <c r="J2638" i="1"/>
  <c r="O2638" i="1" s="1"/>
  <c r="I2639" i="1"/>
  <c r="J2639" i="1"/>
  <c r="O2639" i="1" s="1"/>
  <c r="K2639" i="1"/>
  <c r="L2639" i="1"/>
  <c r="M2639" i="1"/>
  <c r="N2639" i="1"/>
  <c r="I2640" i="1"/>
  <c r="J2640" i="1"/>
  <c r="O2640" i="1" s="1"/>
  <c r="K2640" i="1"/>
  <c r="L2640" i="1"/>
  <c r="M2640" i="1"/>
  <c r="N2640" i="1"/>
  <c r="I2641" i="1"/>
  <c r="J2641" i="1"/>
  <c r="O2641" i="1" s="1"/>
  <c r="I2642" i="1"/>
  <c r="N2642" i="1" s="1"/>
  <c r="J2642" i="1"/>
  <c r="O2642" i="1" s="1"/>
  <c r="K2642" i="1"/>
  <c r="L2642" i="1"/>
  <c r="M2642" i="1"/>
  <c r="I2643" i="1"/>
  <c r="J2643" i="1"/>
  <c r="O2643" i="1" s="1"/>
  <c r="K2643" i="1"/>
  <c r="L2643" i="1"/>
  <c r="M2643" i="1"/>
  <c r="N2643" i="1"/>
  <c r="I2644" i="1"/>
  <c r="J2644" i="1"/>
  <c r="O2644" i="1" s="1"/>
  <c r="K2644" i="1"/>
  <c r="L2644" i="1"/>
  <c r="I2645" i="1"/>
  <c r="K2645" i="1" s="1"/>
  <c r="J2645" i="1"/>
  <c r="O2645" i="1" s="1"/>
  <c r="L2645" i="1"/>
  <c r="I2646" i="1"/>
  <c r="J2646" i="1"/>
  <c r="O2646" i="1" s="1"/>
  <c r="K2646" i="1"/>
  <c r="L2646" i="1"/>
  <c r="M2646" i="1"/>
  <c r="N2646" i="1"/>
  <c r="I2647" i="1"/>
  <c r="J2647" i="1"/>
  <c r="O2647" i="1" s="1"/>
  <c r="K2647" i="1"/>
  <c r="I2648" i="1"/>
  <c r="J2648" i="1"/>
  <c r="O2648" i="1" s="1"/>
  <c r="I2649" i="1"/>
  <c r="J2649" i="1"/>
  <c r="O2649" i="1" s="1"/>
  <c r="K2649" i="1"/>
  <c r="I2650" i="1"/>
  <c r="J2650" i="1"/>
  <c r="O2650" i="1" s="1"/>
  <c r="K2650" i="1"/>
  <c r="L2650" i="1"/>
  <c r="M2650" i="1"/>
  <c r="N2650" i="1"/>
  <c r="I2651" i="1"/>
  <c r="J2651" i="1"/>
  <c r="O2651" i="1" s="1"/>
  <c r="I2652" i="1"/>
  <c r="K2652" i="1" s="1"/>
  <c r="J2652" i="1"/>
  <c r="O2652" i="1" s="1"/>
  <c r="L2652" i="1"/>
  <c r="M2652" i="1"/>
  <c r="N2652" i="1"/>
  <c r="I2653" i="1"/>
  <c r="J2653" i="1"/>
  <c r="O2653" i="1" s="1"/>
  <c r="I2654" i="1"/>
  <c r="J2654" i="1"/>
  <c r="O2654" i="1" s="1"/>
  <c r="L2654" i="1"/>
  <c r="I2655" i="1"/>
  <c r="K2655" i="1" s="1"/>
  <c r="J2655" i="1"/>
  <c r="O2655" i="1" s="1"/>
  <c r="L2655" i="1"/>
  <c r="M2655" i="1"/>
  <c r="N2655" i="1"/>
  <c r="I2656" i="1"/>
  <c r="J2656" i="1"/>
  <c r="O2656" i="1" s="1"/>
  <c r="K2656" i="1"/>
  <c r="I2657" i="1"/>
  <c r="J2657" i="1"/>
  <c r="O2657" i="1" s="1"/>
  <c r="K2657" i="1"/>
  <c r="L2657" i="1"/>
  <c r="M2657" i="1"/>
  <c r="N2657" i="1"/>
  <c r="I2658" i="1"/>
  <c r="J2658" i="1"/>
  <c r="O2658" i="1" s="1"/>
  <c r="M2658" i="1"/>
  <c r="I2659" i="1"/>
  <c r="J2659" i="1"/>
  <c r="O2659" i="1" s="1"/>
  <c r="K2659" i="1"/>
  <c r="I2660" i="1"/>
  <c r="J2660" i="1"/>
  <c r="O2660" i="1" s="1"/>
  <c r="K2660" i="1"/>
  <c r="L2660" i="1"/>
  <c r="M2660" i="1"/>
  <c r="N2660" i="1"/>
  <c r="I2661" i="1"/>
  <c r="K2661" i="1" s="1"/>
  <c r="J2661" i="1"/>
  <c r="O2661" i="1" s="1"/>
  <c r="L2661" i="1"/>
  <c r="M2661" i="1"/>
  <c r="N2661" i="1"/>
  <c r="I2662" i="1"/>
  <c r="J2662" i="1"/>
  <c r="O2662" i="1" s="1"/>
  <c r="K2662" i="1"/>
  <c r="L2662" i="1"/>
  <c r="I2663" i="1"/>
  <c r="J2663" i="1"/>
  <c r="O2663" i="1" s="1"/>
  <c r="K2663" i="1"/>
  <c r="L2663" i="1"/>
  <c r="I2664" i="1"/>
  <c r="K2664" i="1" s="1"/>
  <c r="J2664" i="1"/>
  <c r="O2664" i="1" s="1"/>
  <c r="L2664" i="1"/>
  <c r="M2664" i="1"/>
  <c r="N2664" i="1"/>
  <c r="I2665" i="1"/>
  <c r="J2665" i="1"/>
  <c r="O2665" i="1" s="1"/>
  <c r="K2665" i="1"/>
  <c r="L2665" i="1"/>
  <c r="I2666" i="1"/>
  <c r="J2666" i="1"/>
  <c r="O2666" i="1" s="1"/>
  <c r="I2667" i="1"/>
  <c r="J2667" i="1"/>
  <c r="O2667" i="1" s="1"/>
  <c r="K2667" i="1"/>
  <c r="L2667" i="1"/>
  <c r="M2667" i="1"/>
  <c r="N2667" i="1"/>
  <c r="I2668" i="1"/>
  <c r="K2668" i="1" s="1"/>
  <c r="J2668" i="1"/>
  <c r="O2668" i="1" s="1"/>
  <c r="N2668" i="1"/>
  <c r="I2669" i="1"/>
  <c r="J2669" i="1"/>
  <c r="O2669" i="1" s="1"/>
  <c r="K2669" i="1"/>
  <c r="L2669" i="1"/>
  <c r="M2669" i="1"/>
  <c r="N2669" i="1"/>
  <c r="I2670" i="1"/>
  <c r="J2670" i="1"/>
  <c r="O2670" i="1" s="1"/>
  <c r="K2670" i="1"/>
  <c r="L2670" i="1"/>
  <c r="M2670" i="1"/>
  <c r="N2670" i="1"/>
  <c r="I2671" i="1"/>
  <c r="J2671" i="1"/>
  <c r="O2671" i="1" s="1"/>
  <c r="I2672" i="1"/>
  <c r="K2672" i="1" s="1"/>
  <c r="J2672" i="1"/>
  <c r="O2672" i="1" s="1"/>
  <c r="L2672" i="1"/>
  <c r="M2672" i="1"/>
  <c r="N2672" i="1"/>
  <c r="I2673" i="1"/>
  <c r="K2673" i="1" s="1"/>
  <c r="J2673" i="1"/>
  <c r="O2673" i="1" s="1"/>
  <c r="L2673" i="1"/>
  <c r="M2673" i="1"/>
  <c r="N2673" i="1"/>
  <c r="I2674" i="1"/>
  <c r="K2674" i="1" s="1"/>
  <c r="J2674" i="1"/>
  <c r="O2674" i="1" s="1"/>
  <c r="L2674" i="1"/>
  <c r="M2674" i="1"/>
  <c r="N2674" i="1"/>
  <c r="I2675" i="1"/>
  <c r="J2675" i="1"/>
  <c r="O2675" i="1" s="1"/>
  <c r="K2675" i="1"/>
  <c r="L2675" i="1"/>
  <c r="M2675" i="1"/>
  <c r="N2675" i="1"/>
  <c r="I2676" i="1"/>
  <c r="K2676" i="1" s="1"/>
  <c r="J2676" i="1"/>
  <c r="O2676" i="1" s="1"/>
  <c r="L2676" i="1"/>
  <c r="M2676" i="1"/>
  <c r="N2676" i="1"/>
  <c r="I2677" i="1"/>
  <c r="J2677" i="1"/>
  <c r="O2677" i="1" s="1"/>
  <c r="K2677" i="1"/>
  <c r="L2677" i="1"/>
  <c r="M2677" i="1"/>
  <c r="N2677" i="1"/>
  <c r="I2678" i="1"/>
  <c r="J2678" i="1"/>
  <c r="O2678" i="1" s="1"/>
  <c r="K2678" i="1"/>
  <c r="L2678" i="1"/>
  <c r="M2678" i="1"/>
  <c r="N2678" i="1"/>
  <c r="I2679" i="1"/>
  <c r="J2679" i="1"/>
  <c r="O2679" i="1" s="1"/>
  <c r="K2679" i="1"/>
  <c r="L2679" i="1"/>
  <c r="M2679" i="1"/>
  <c r="N2679" i="1"/>
  <c r="I2680" i="1"/>
  <c r="J2680" i="1"/>
  <c r="O2680" i="1" s="1"/>
  <c r="K2680" i="1"/>
  <c r="L2680" i="1"/>
  <c r="M2680" i="1"/>
  <c r="N2680" i="1"/>
  <c r="I2681" i="1"/>
  <c r="J2681" i="1"/>
  <c r="O2681" i="1" s="1"/>
  <c r="K2681" i="1"/>
  <c r="L2681" i="1"/>
  <c r="M2681" i="1"/>
  <c r="N2681" i="1"/>
  <c r="I2682" i="1"/>
  <c r="N2682" i="1" s="1"/>
  <c r="J2682" i="1"/>
  <c r="O2682" i="1" s="1"/>
  <c r="K2682" i="1"/>
  <c r="L2682" i="1"/>
  <c r="M2682" i="1"/>
  <c r="I2683" i="1"/>
  <c r="K2683" i="1" s="1"/>
  <c r="J2683" i="1"/>
  <c r="O2683" i="1" s="1"/>
  <c r="L2683" i="1"/>
  <c r="N2683" i="1"/>
  <c r="I2684" i="1"/>
  <c r="J2684" i="1"/>
  <c r="O2684" i="1" s="1"/>
  <c r="K2684" i="1"/>
  <c r="I2685" i="1"/>
  <c r="K2685" i="1" s="1"/>
  <c r="J2685" i="1"/>
  <c r="O2685" i="1" s="1"/>
  <c r="L2685" i="1"/>
  <c r="I2686" i="1"/>
  <c r="J2686" i="1"/>
  <c r="O2686" i="1" s="1"/>
  <c r="K2686" i="1"/>
  <c r="L2686" i="1"/>
  <c r="M2686" i="1"/>
  <c r="N2686" i="1"/>
  <c r="I2687" i="1"/>
  <c r="K2687" i="1" s="1"/>
  <c r="J2687" i="1"/>
  <c r="O2687" i="1" s="1"/>
  <c r="L2687" i="1"/>
  <c r="M2687" i="1"/>
  <c r="N2687" i="1"/>
  <c r="I2688" i="1"/>
  <c r="J2688" i="1"/>
  <c r="O2688" i="1" s="1"/>
  <c r="I2689" i="1"/>
  <c r="N2689" i="1" s="1"/>
  <c r="J2689" i="1"/>
  <c r="O2689" i="1" s="1"/>
  <c r="K2689" i="1"/>
  <c r="L2689" i="1"/>
  <c r="M2689" i="1"/>
  <c r="I2690" i="1"/>
  <c r="J2690" i="1"/>
  <c r="O2690" i="1" s="1"/>
  <c r="K2690" i="1"/>
  <c r="L2690" i="1"/>
  <c r="M2690" i="1"/>
  <c r="N2690" i="1"/>
  <c r="I2691" i="1"/>
  <c r="J2691" i="1"/>
  <c r="O2691" i="1" s="1"/>
  <c r="I2692" i="1"/>
  <c r="K2692" i="1" s="1"/>
  <c r="J2692" i="1"/>
  <c r="O2692" i="1" s="1"/>
  <c r="L2692" i="1"/>
  <c r="M2692" i="1"/>
  <c r="N2692" i="1"/>
  <c r="I2693" i="1"/>
  <c r="J2693" i="1"/>
  <c r="O2693" i="1" s="1"/>
  <c r="K2693" i="1"/>
  <c r="I2694" i="1"/>
  <c r="J2694" i="1"/>
  <c r="O2694" i="1" s="1"/>
  <c r="L2694" i="1"/>
  <c r="I2695" i="1"/>
  <c r="K2695" i="1" s="1"/>
  <c r="J2695" i="1"/>
  <c r="O2695" i="1" s="1"/>
  <c r="L2695" i="1"/>
  <c r="M2695" i="1"/>
  <c r="N2695" i="1"/>
  <c r="I2696" i="1"/>
  <c r="J2696" i="1"/>
  <c r="O2696" i="1" s="1"/>
  <c r="I2697" i="1"/>
  <c r="J2697" i="1"/>
  <c r="O2697" i="1" s="1"/>
  <c r="K2697" i="1"/>
  <c r="L2697" i="1"/>
  <c r="M2697" i="1"/>
  <c r="N2697" i="1"/>
  <c r="I2698" i="1"/>
  <c r="N2698" i="1" s="1"/>
  <c r="J2698" i="1"/>
  <c r="O2698" i="1" s="1"/>
  <c r="K2698" i="1"/>
  <c r="L2698" i="1"/>
  <c r="M2698" i="1"/>
  <c r="I2699" i="1"/>
  <c r="J2699" i="1"/>
  <c r="O2699" i="1" s="1"/>
  <c r="I2700" i="1"/>
  <c r="J2700" i="1"/>
  <c r="O2700" i="1" s="1"/>
  <c r="K2700" i="1"/>
  <c r="L2700" i="1"/>
  <c r="M2700" i="1"/>
  <c r="N2700" i="1"/>
  <c r="I2701" i="1"/>
  <c r="J2701" i="1"/>
  <c r="O2701" i="1" s="1"/>
  <c r="K2701" i="1"/>
  <c r="L2701" i="1"/>
  <c r="M2701" i="1"/>
  <c r="N2701" i="1"/>
  <c r="I2702" i="1"/>
  <c r="J2702" i="1"/>
  <c r="O2702" i="1" s="1"/>
  <c r="K2702" i="1"/>
  <c r="I2703" i="1"/>
  <c r="J2703" i="1"/>
  <c r="O2703" i="1" s="1"/>
  <c r="I2704" i="1"/>
  <c r="K2704" i="1" s="1"/>
  <c r="J2704" i="1"/>
  <c r="O2704" i="1" s="1"/>
  <c r="L2704" i="1"/>
  <c r="M2704" i="1"/>
  <c r="N2704" i="1"/>
  <c r="I2705" i="1"/>
  <c r="J2705" i="1"/>
  <c r="O2705" i="1" s="1"/>
  <c r="K2705" i="1"/>
  <c r="L2705" i="1"/>
  <c r="I2706" i="1"/>
  <c r="J2706" i="1"/>
  <c r="O2706" i="1" s="1"/>
  <c r="I2707" i="1"/>
  <c r="J2707" i="1"/>
  <c r="O2707" i="1" s="1"/>
  <c r="K2707" i="1"/>
  <c r="L2707" i="1"/>
  <c r="M2707" i="1"/>
  <c r="N2707" i="1"/>
  <c r="I2708" i="1"/>
  <c r="J2708" i="1"/>
  <c r="O2708" i="1" s="1"/>
  <c r="K2708" i="1"/>
  <c r="N2708" i="1"/>
  <c r="I2709" i="1"/>
  <c r="J2709" i="1"/>
  <c r="O2709" i="1" s="1"/>
  <c r="K2709" i="1"/>
  <c r="L2709" i="1"/>
  <c r="M2709" i="1"/>
  <c r="N2709" i="1"/>
  <c r="I2710" i="1"/>
  <c r="J2710" i="1"/>
  <c r="O2710" i="1" s="1"/>
  <c r="K2710" i="1"/>
  <c r="L2710" i="1"/>
  <c r="M2710" i="1"/>
  <c r="N2710" i="1"/>
  <c r="I2711" i="1"/>
  <c r="J2711" i="1"/>
  <c r="O2711" i="1" s="1"/>
  <c r="M2711" i="1"/>
  <c r="N2711" i="1"/>
  <c r="I2712" i="1"/>
  <c r="K2712" i="1" s="1"/>
  <c r="J2712" i="1"/>
  <c r="O2712" i="1" s="1"/>
  <c r="L2712" i="1"/>
  <c r="M2712" i="1"/>
  <c r="N2712" i="1"/>
  <c r="I2713" i="1"/>
  <c r="K2713" i="1" s="1"/>
  <c r="J2713" i="1"/>
  <c r="O2713" i="1" s="1"/>
  <c r="L2713" i="1"/>
  <c r="M2713" i="1"/>
  <c r="N2713" i="1"/>
  <c r="I2714" i="1"/>
  <c r="K2714" i="1" s="1"/>
  <c r="J2714" i="1"/>
  <c r="O2714" i="1" s="1"/>
  <c r="L2714" i="1"/>
  <c r="M2714" i="1"/>
  <c r="N2714" i="1"/>
  <c r="I2715" i="1"/>
  <c r="J2715" i="1"/>
  <c r="O2715" i="1" s="1"/>
  <c r="L2715" i="1"/>
  <c r="N2715" i="1"/>
  <c r="I2716" i="1"/>
  <c r="K2716" i="1" s="1"/>
  <c r="J2716" i="1"/>
  <c r="O2716" i="1" s="1"/>
  <c r="L2716" i="1"/>
  <c r="M2716" i="1"/>
  <c r="N2716" i="1"/>
  <c r="I2717" i="1"/>
  <c r="J2717" i="1"/>
  <c r="O2717" i="1" s="1"/>
  <c r="K2717" i="1"/>
  <c r="L2717" i="1"/>
  <c r="M2717" i="1"/>
  <c r="N2717" i="1"/>
  <c r="I2718" i="1"/>
  <c r="J2718" i="1"/>
  <c r="O2718" i="1" s="1"/>
  <c r="I2719" i="1"/>
  <c r="J2719" i="1"/>
  <c r="O2719" i="1" s="1"/>
  <c r="K2719" i="1"/>
  <c r="L2719" i="1"/>
  <c r="M2719" i="1"/>
  <c r="N2719" i="1"/>
  <c r="I2720" i="1"/>
  <c r="J2720" i="1"/>
  <c r="O2720" i="1" s="1"/>
  <c r="K2720" i="1"/>
  <c r="L2720" i="1"/>
  <c r="M2720" i="1"/>
  <c r="N2720" i="1"/>
  <c r="I2721" i="1"/>
  <c r="L2721" i="1" s="1"/>
  <c r="J2721" i="1"/>
  <c r="O2721" i="1" s="1"/>
  <c r="K2721" i="1"/>
  <c r="M2721" i="1"/>
  <c r="N2721" i="1"/>
  <c r="I2722" i="1"/>
  <c r="N2722" i="1" s="1"/>
  <c r="J2722" i="1"/>
  <c r="O2722" i="1" s="1"/>
  <c r="K2722" i="1"/>
  <c r="L2722" i="1"/>
  <c r="M2722" i="1"/>
  <c r="I2723" i="1"/>
  <c r="J2723" i="1"/>
  <c r="O2723" i="1" s="1"/>
  <c r="I2724" i="1"/>
  <c r="K2724" i="1" s="1"/>
  <c r="J2724" i="1"/>
  <c r="O2724" i="1" s="1"/>
  <c r="L2724" i="1"/>
  <c r="M2724" i="1"/>
  <c r="N2724" i="1"/>
  <c r="I2725" i="1"/>
  <c r="K2725" i="1" s="1"/>
  <c r="J2725" i="1"/>
  <c r="O2725" i="1" s="1"/>
  <c r="L2725" i="1"/>
  <c r="I2726" i="1"/>
  <c r="J2726" i="1"/>
  <c r="O2726" i="1" s="1"/>
  <c r="K2726" i="1"/>
  <c r="L2726" i="1"/>
  <c r="M2726" i="1"/>
  <c r="N2726" i="1"/>
  <c r="I2727" i="1"/>
  <c r="J2727" i="1"/>
  <c r="O2727" i="1" s="1"/>
  <c r="K2727" i="1"/>
  <c r="L2727" i="1"/>
  <c r="M2727" i="1"/>
  <c r="N2727" i="1"/>
  <c r="I2728" i="1"/>
  <c r="J2728" i="1"/>
  <c r="O2728" i="1" s="1"/>
  <c r="I2729" i="1"/>
  <c r="L2729" i="1" s="1"/>
  <c r="J2729" i="1"/>
  <c r="O2729" i="1" s="1"/>
  <c r="K2729" i="1"/>
  <c r="M2729" i="1"/>
  <c r="N2729" i="1"/>
  <c r="I2730" i="1"/>
  <c r="K2730" i="1" s="1"/>
  <c r="J2730" i="1"/>
  <c r="O2730" i="1" s="1"/>
  <c r="L2730" i="1"/>
  <c r="N2730" i="1"/>
  <c r="I2731" i="1"/>
  <c r="J2731" i="1"/>
  <c r="O2731" i="1" s="1"/>
  <c r="I2732" i="1"/>
  <c r="K2732" i="1" s="1"/>
  <c r="J2732" i="1"/>
  <c r="O2732" i="1" s="1"/>
  <c r="L2732" i="1"/>
  <c r="M2732" i="1"/>
  <c r="N2732" i="1"/>
  <c r="I2733" i="1"/>
  <c r="J2733" i="1"/>
  <c r="O2733" i="1" s="1"/>
  <c r="K2733" i="1"/>
  <c r="M2733" i="1"/>
  <c r="I2734" i="1"/>
  <c r="J2734" i="1"/>
  <c r="O2734" i="1" s="1"/>
  <c r="L2734" i="1"/>
  <c r="I2735" i="1"/>
  <c r="K2735" i="1" s="1"/>
  <c r="J2735" i="1"/>
  <c r="O2735" i="1" s="1"/>
  <c r="L2735" i="1"/>
  <c r="M2735" i="1"/>
  <c r="N2735" i="1"/>
  <c r="I2736" i="1"/>
  <c r="J2736" i="1"/>
  <c r="O2736" i="1" s="1"/>
  <c r="K2736" i="1"/>
  <c r="L2736" i="1"/>
  <c r="M2736" i="1"/>
  <c r="N2736" i="1"/>
  <c r="I2737" i="1"/>
  <c r="J2737" i="1"/>
  <c r="O2737" i="1" s="1"/>
  <c r="K2737" i="1"/>
  <c r="L2737" i="1"/>
  <c r="M2737" i="1"/>
  <c r="N2737" i="1"/>
  <c r="I2738" i="1"/>
  <c r="J2738" i="1"/>
  <c r="O2738" i="1" s="1"/>
  <c r="I2739" i="1"/>
  <c r="K2739" i="1" s="1"/>
  <c r="J2739" i="1"/>
  <c r="O2739" i="1" s="1"/>
  <c r="L2739" i="1"/>
  <c r="M2739" i="1"/>
  <c r="N2739" i="1"/>
  <c r="I2740" i="1"/>
  <c r="J2740" i="1"/>
  <c r="O2740" i="1" s="1"/>
  <c r="K2740" i="1"/>
  <c r="L2740" i="1"/>
  <c r="M2740" i="1"/>
  <c r="N2740" i="1"/>
  <c r="I2741" i="1"/>
  <c r="N2741" i="1" s="1"/>
  <c r="J2741" i="1"/>
  <c r="O2741" i="1" s="1"/>
  <c r="K2741" i="1"/>
  <c r="L2741" i="1"/>
  <c r="M2741" i="1"/>
  <c r="I2742" i="1"/>
  <c r="N2742" i="1" s="1"/>
  <c r="J2742" i="1"/>
  <c r="O2742" i="1" s="1"/>
  <c r="K2742" i="1"/>
  <c r="L2742" i="1"/>
  <c r="M2742" i="1"/>
  <c r="I2743" i="1"/>
  <c r="J2743" i="1"/>
  <c r="O2743" i="1" s="1"/>
  <c r="K2743" i="1"/>
  <c r="I2744" i="1"/>
  <c r="K2744" i="1" s="1"/>
  <c r="J2744" i="1"/>
  <c r="O2744" i="1" s="1"/>
  <c r="L2744" i="1"/>
  <c r="M2744" i="1"/>
  <c r="N2744" i="1"/>
  <c r="I2745" i="1"/>
  <c r="J2745" i="1"/>
  <c r="O2745" i="1" s="1"/>
  <c r="K2745" i="1"/>
  <c r="L2745" i="1"/>
  <c r="I2746" i="1"/>
  <c r="N2746" i="1" s="1"/>
  <c r="J2746" i="1"/>
  <c r="O2746" i="1" s="1"/>
  <c r="K2746" i="1"/>
  <c r="L2746" i="1"/>
  <c r="M2746" i="1"/>
  <c r="I2747" i="1"/>
  <c r="J2747" i="1"/>
  <c r="O2747" i="1" s="1"/>
  <c r="K2747" i="1"/>
  <c r="L2747" i="1"/>
  <c r="M2747" i="1"/>
  <c r="N2747" i="1"/>
  <c r="I2748" i="1"/>
  <c r="J2748" i="1"/>
  <c r="O2748" i="1" s="1"/>
  <c r="K2748" i="1"/>
  <c r="N2748" i="1"/>
  <c r="I2749" i="1"/>
  <c r="J2749" i="1"/>
  <c r="O2749" i="1" s="1"/>
  <c r="I2750" i="1"/>
  <c r="J2750" i="1"/>
  <c r="O2750" i="1" s="1"/>
  <c r="K2750" i="1"/>
  <c r="L2750" i="1"/>
  <c r="M2750" i="1"/>
  <c r="N2750" i="1"/>
  <c r="I2751" i="1"/>
  <c r="J2751" i="1"/>
  <c r="O2751" i="1" s="1"/>
  <c r="M2751" i="1"/>
  <c r="N2751" i="1"/>
  <c r="I2752" i="1"/>
  <c r="J2752" i="1"/>
  <c r="O2752" i="1" s="1"/>
  <c r="I2753" i="1"/>
  <c r="K2753" i="1" s="1"/>
  <c r="J2753" i="1"/>
  <c r="O2753" i="1" s="1"/>
  <c r="L2753" i="1"/>
  <c r="M2753" i="1"/>
  <c r="N2753" i="1"/>
  <c r="I2754" i="1"/>
  <c r="K2754" i="1" s="1"/>
  <c r="J2754" i="1"/>
  <c r="O2754" i="1" s="1"/>
  <c r="M2754" i="1"/>
  <c r="I2755" i="1"/>
  <c r="J2755" i="1"/>
  <c r="O2755" i="1" s="1"/>
  <c r="K2755" i="1"/>
  <c r="L2755" i="1"/>
  <c r="M2755" i="1"/>
  <c r="N2755" i="1"/>
  <c r="I2756" i="1"/>
  <c r="K2756" i="1" s="1"/>
  <c r="J2756" i="1"/>
  <c r="O2756" i="1" s="1"/>
  <c r="L2756" i="1"/>
  <c r="M2756" i="1"/>
  <c r="N2756" i="1"/>
  <c r="I2757" i="1"/>
  <c r="J2757" i="1"/>
  <c r="O2757" i="1" s="1"/>
  <c r="K2757" i="1"/>
  <c r="L2757" i="1"/>
  <c r="M2757" i="1"/>
  <c r="N2757" i="1"/>
  <c r="I2758" i="1"/>
  <c r="J2758" i="1"/>
  <c r="O2758" i="1" s="1"/>
  <c r="K2758" i="1"/>
  <c r="L2758" i="1"/>
  <c r="M2758" i="1"/>
  <c r="N2758" i="1"/>
  <c r="I2759" i="1"/>
  <c r="J2759" i="1"/>
  <c r="O2759" i="1" s="1"/>
  <c r="K2759" i="1"/>
  <c r="L2759" i="1"/>
  <c r="M2759" i="1"/>
  <c r="N2759" i="1"/>
  <c r="I2760" i="1"/>
  <c r="J2760" i="1"/>
  <c r="O2760" i="1" s="1"/>
  <c r="K2760" i="1"/>
  <c r="L2760" i="1"/>
  <c r="M2760" i="1"/>
  <c r="N2760" i="1"/>
  <c r="I2761" i="1"/>
  <c r="K2761" i="1" s="1"/>
  <c r="J2761" i="1"/>
  <c r="O2761" i="1" s="1"/>
  <c r="M2761" i="1"/>
  <c r="N2761" i="1"/>
  <c r="I2762" i="1"/>
  <c r="N2762" i="1" s="1"/>
  <c r="J2762" i="1"/>
  <c r="O2762" i="1" s="1"/>
  <c r="K2762" i="1"/>
  <c r="L2762" i="1"/>
  <c r="M2762" i="1"/>
  <c r="I2763" i="1"/>
  <c r="J2763" i="1"/>
  <c r="O2763" i="1" s="1"/>
  <c r="K2763" i="1"/>
  <c r="L2763" i="1"/>
  <c r="I2764" i="1"/>
  <c r="J2764" i="1"/>
  <c r="O2764" i="1" s="1"/>
  <c r="K2764" i="1"/>
  <c r="L2764" i="1"/>
  <c r="M2764" i="1"/>
  <c r="N2764" i="1"/>
  <c r="I2765" i="1"/>
  <c r="K2765" i="1" s="1"/>
  <c r="J2765" i="1"/>
  <c r="O2765" i="1" s="1"/>
  <c r="L2765" i="1"/>
  <c r="I2766" i="1"/>
  <c r="J2766" i="1"/>
  <c r="O2766" i="1" s="1"/>
  <c r="K2766" i="1"/>
  <c r="L2766" i="1"/>
  <c r="M2766" i="1"/>
  <c r="N2766" i="1"/>
  <c r="I2767" i="1"/>
  <c r="J2767" i="1"/>
  <c r="O2767" i="1" s="1"/>
  <c r="K2767" i="1"/>
  <c r="L2767" i="1"/>
  <c r="M2767" i="1"/>
  <c r="N2767" i="1"/>
  <c r="I2768" i="1"/>
  <c r="J2768" i="1"/>
  <c r="O2768" i="1" s="1"/>
  <c r="I2769" i="1"/>
  <c r="J2769" i="1"/>
  <c r="O2769" i="1" s="1"/>
  <c r="K2769" i="1"/>
  <c r="L2769" i="1"/>
  <c r="M2769" i="1"/>
  <c r="N2769" i="1"/>
  <c r="I2770" i="1"/>
  <c r="J2770" i="1"/>
  <c r="O2770" i="1" s="1"/>
  <c r="I2771" i="1"/>
  <c r="J2771" i="1"/>
  <c r="O2771" i="1" s="1"/>
  <c r="I2772" i="1"/>
  <c r="K2772" i="1" s="1"/>
  <c r="J2772" i="1"/>
  <c r="O2772" i="1" s="1"/>
  <c r="L2772" i="1"/>
  <c r="M2772" i="1"/>
  <c r="N2772" i="1"/>
  <c r="I2773" i="1"/>
  <c r="J2773" i="1"/>
  <c r="O2773" i="1" s="1"/>
  <c r="K2773" i="1"/>
  <c r="L2773" i="1"/>
  <c r="M2773" i="1"/>
  <c r="N2773" i="1"/>
  <c r="I2774" i="1"/>
  <c r="L2774" i="1" s="1"/>
  <c r="J2774" i="1"/>
  <c r="O2774" i="1" s="1"/>
  <c r="I2775" i="1"/>
  <c r="K2775" i="1" s="1"/>
  <c r="J2775" i="1"/>
  <c r="O2775" i="1" s="1"/>
  <c r="L2775" i="1"/>
  <c r="M2775" i="1"/>
  <c r="N2775" i="1"/>
  <c r="I2776" i="1"/>
  <c r="J2776" i="1"/>
  <c r="O2776" i="1" s="1"/>
  <c r="K2776" i="1"/>
  <c r="L2776" i="1"/>
  <c r="I2777" i="1"/>
  <c r="J2777" i="1"/>
  <c r="O2777" i="1" s="1"/>
  <c r="K2777" i="1"/>
  <c r="L2777" i="1"/>
  <c r="M2777" i="1"/>
  <c r="N2777" i="1"/>
  <c r="I2778" i="1"/>
  <c r="J2778" i="1"/>
  <c r="O2778" i="1" s="1"/>
  <c r="K2778" i="1"/>
  <c r="L2778" i="1"/>
  <c r="M2778" i="1"/>
  <c r="N2778" i="1"/>
  <c r="I2779" i="1"/>
  <c r="J2779" i="1"/>
  <c r="O2779" i="1" s="1"/>
  <c r="K2779" i="1"/>
  <c r="M2779" i="1"/>
  <c r="I2780" i="1"/>
  <c r="J2780" i="1"/>
  <c r="O2780" i="1" s="1"/>
  <c r="K2780" i="1"/>
  <c r="L2780" i="1"/>
  <c r="M2780" i="1"/>
  <c r="N2780" i="1"/>
  <c r="I2781" i="1"/>
  <c r="J2781" i="1"/>
  <c r="O2781" i="1" s="1"/>
  <c r="K2781" i="1"/>
  <c r="L2781" i="1"/>
  <c r="M2781" i="1"/>
  <c r="N2781" i="1"/>
  <c r="I2782" i="1"/>
  <c r="J2782" i="1"/>
  <c r="O2782" i="1" s="1"/>
  <c r="K2782" i="1"/>
  <c r="L2782" i="1"/>
  <c r="I2783" i="1"/>
  <c r="J2783" i="1"/>
  <c r="O2783" i="1" s="1"/>
  <c r="L2783" i="1"/>
  <c r="I2784" i="1"/>
  <c r="K2784" i="1" s="1"/>
  <c r="J2784" i="1"/>
  <c r="O2784" i="1" s="1"/>
  <c r="L2784" i="1"/>
  <c r="M2784" i="1"/>
  <c r="N2784" i="1"/>
  <c r="I2785" i="1"/>
  <c r="K2785" i="1" s="1"/>
  <c r="J2785" i="1"/>
  <c r="O2785" i="1" s="1"/>
  <c r="L2785" i="1"/>
  <c r="I2786" i="1"/>
  <c r="N2786" i="1" s="1"/>
  <c r="J2786" i="1"/>
  <c r="O2786" i="1" s="1"/>
  <c r="K2786" i="1"/>
  <c r="L2786" i="1"/>
  <c r="M2786" i="1"/>
  <c r="I2787" i="1"/>
  <c r="J2787" i="1"/>
  <c r="O2787" i="1" s="1"/>
  <c r="K2787" i="1"/>
  <c r="L2787" i="1"/>
  <c r="M2787" i="1"/>
  <c r="N2787" i="1"/>
  <c r="I2788" i="1"/>
  <c r="J2788" i="1"/>
  <c r="O2788" i="1" s="1"/>
  <c r="K2788" i="1"/>
  <c r="N2788" i="1"/>
  <c r="I2789" i="1"/>
  <c r="J2789" i="1"/>
  <c r="O2789" i="1" s="1"/>
  <c r="K2789" i="1"/>
  <c r="L2789" i="1"/>
  <c r="M2789" i="1"/>
  <c r="N2789" i="1"/>
  <c r="I2790" i="1"/>
  <c r="J2790" i="1"/>
  <c r="O2790" i="1" s="1"/>
  <c r="K2790" i="1"/>
  <c r="L2790" i="1"/>
  <c r="M2790" i="1"/>
  <c r="N2790" i="1"/>
  <c r="I2791" i="1"/>
  <c r="M2791" i="1" s="1"/>
  <c r="J2791" i="1"/>
  <c r="O2791" i="1" s="1"/>
  <c r="N2791" i="1"/>
  <c r="I2792" i="1"/>
  <c r="J2792" i="1"/>
  <c r="O2792" i="1" s="1"/>
  <c r="I2793" i="1"/>
  <c r="K2793" i="1" s="1"/>
  <c r="J2793" i="1"/>
  <c r="O2793" i="1" s="1"/>
  <c r="L2793" i="1"/>
  <c r="M2793" i="1"/>
  <c r="N2793" i="1"/>
  <c r="I2794" i="1"/>
  <c r="J2794" i="1"/>
  <c r="O2794" i="1" s="1"/>
  <c r="I2795" i="1"/>
  <c r="J2795" i="1"/>
  <c r="O2795" i="1" s="1"/>
  <c r="K2795" i="1"/>
  <c r="L2795" i="1"/>
  <c r="M2795" i="1"/>
  <c r="N2795" i="1"/>
  <c r="I2796" i="1"/>
  <c r="K2796" i="1" s="1"/>
  <c r="J2796" i="1"/>
  <c r="O2796" i="1" s="1"/>
  <c r="L2796" i="1"/>
  <c r="M2796" i="1"/>
  <c r="N2796" i="1"/>
  <c r="I2797" i="1"/>
  <c r="J2797" i="1"/>
  <c r="O2797" i="1" s="1"/>
  <c r="K2797" i="1"/>
  <c r="L2797" i="1"/>
  <c r="M2797" i="1"/>
  <c r="N2797" i="1"/>
  <c r="I2798" i="1"/>
  <c r="J2798" i="1"/>
  <c r="O2798" i="1" s="1"/>
  <c r="K2798" i="1"/>
  <c r="L2798" i="1"/>
  <c r="M2798" i="1"/>
  <c r="N2798" i="1"/>
  <c r="I2799" i="1"/>
  <c r="J2799" i="1"/>
  <c r="O2799" i="1" s="1"/>
  <c r="K2799" i="1"/>
  <c r="L2799" i="1"/>
  <c r="M2799" i="1"/>
  <c r="N2799" i="1"/>
  <c r="I2800" i="1"/>
  <c r="J2800" i="1"/>
  <c r="O2800" i="1" s="1"/>
  <c r="K2800" i="1"/>
  <c r="L2800" i="1"/>
  <c r="M2800" i="1"/>
  <c r="N2800" i="1"/>
  <c r="I2801" i="1"/>
  <c r="J2801" i="1"/>
  <c r="O2801" i="1" s="1"/>
  <c r="K2801" i="1"/>
  <c r="L2801" i="1"/>
  <c r="M2801" i="1"/>
  <c r="N2801" i="1"/>
  <c r="I2802" i="1"/>
  <c r="N2802" i="1" s="1"/>
  <c r="J2802" i="1"/>
  <c r="O2802" i="1" s="1"/>
  <c r="K2802" i="1"/>
  <c r="L2802" i="1"/>
  <c r="M2802" i="1"/>
  <c r="I2803" i="1"/>
  <c r="J2803" i="1"/>
  <c r="O2803" i="1" s="1"/>
  <c r="K2803" i="1"/>
  <c r="L2803" i="1"/>
  <c r="M2803" i="1"/>
  <c r="N2803" i="1"/>
  <c r="I2804" i="1"/>
  <c r="J2804" i="1"/>
  <c r="O2804" i="1" s="1"/>
  <c r="K2804" i="1"/>
  <c r="L2804" i="1"/>
  <c r="M2804" i="1"/>
  <c r="N2804" i="1"/>
  <c r="I2805" i="1"/>
  <c r="K2805" i="1" s="1"/>
  <c r="J2805" i="1"/>
  <c r="O2805" i="1" s="1"/>
  <c r="L2805" i="1"/>
  <c r="I2806" i="1"/>
  <c r="J2806" i="1"/>
  <c r="O2806" i="1" s="1"/>
  <c r="K2806" i="1"/>
  <c r="L2806" i="1"/>
  <c r="M2806" i="1"/>
  <c r="N2806" i="1"/>
  <c r="I2807" i="1"/>
  <c r="J2807" i="1"/>
  <c r="O2807" i="1" s="1"/>
  <c r="I2808" i="1"/>
  <c r="J2808" i="1"/>
  <c r="O2808" i="1" s="1"/>
  <c r="I2809" i="1"/>
  <c r="J2809" i="1"/>
  <c r="O2809" i="1" s="1"/>
  <c r="K2809" i="1"/>
  <c r="L2809" i="1"/>
  <c r="M2809" i="1"/>
  <c r="N2809" i="1"/>
  <c r="I2810" i="1"/>
  <c r="J2810" i="1"/>
  <c r="O2810" i="1" s="1"/>
  <c r="K2810" i="1"/>
  <c r="L2810" i="1"/>
  <c r="I2811" i="1"/>
  <c r="J2811" i="1"/>
  <c r="O2811" i="1" s="1"/>
  <c r="I2812" i="1"/>
  <c r="K2812" i="1" s="1"/>
  <c r="J2812" i="1"/>
  <c r="O2812" i="1" s="1"/>
  <c r="L2812" i="1"/>
  <c r="M2812" i="1"/>
  <c r="N2812" i="1"/>
  <c r="I2813" i="1"/>
  <c r="J2813" i="1"/>
  <c r="O2813" i="1" s="1"/>
  <c r="K2813" i="1"/>
  <c r="L2813" i="1"/>
  <c r="M2813" i="1"/>
  <c r="N2813" i="1"/>
  <c r="I2814" i="1"/>
  <c r="J2814" i="1"/>
  <c r="O2814" i="1" s="1"/>
  <c r="I2815" i="1"/>
  <c r="K2815" i="1" s="1"/>
  <c r="J2815" i="1"/>
  <c r="O2815" i="1" s="1"/>
  <c r="L2815" i="1"/>
  <c r="M2815" i="1"/>
  <c r="N2815" i="1"/>
  <c r="I2816" i="1"/>
  <c r="K2816" i="1" s="1"/>
  <c r="J2816" i="1"/>
  <c r="O2816" i="1" s="1"/>
  <c r="L2816" i="1"/>
  <c r="M2816" i="1"/>
  <c r="I2817" i="1"/>
  <c r="J2817" i="1"/>
  <c r="O2817" i="1" s="1"/>
  <c r="K2817" i="1"/>
  <c r="L2817" i="1"/>
  <c r="M2817" i="1"/>
  <c r="N2817" i="1"/>
  <c r="I2818" i="1"/>
  <c r="J2818" i="1"/>
  <c r="O2818" i="1" s="1"/>
  <c r="K2818" i="1"/>
  <c r="L2818" i="1"/>
  <c r="M2818" i="1"/>
  <c r="N2818" i="1"/>
  <c r="I2819" i="1"/>
  <c r="J2819" i="1"/>
  <c r="O2819" i="1" s="1"/>
  <c r="K2819" i="1"/>
  <c r="L2819" i="1"/>
  <c r="M2819" i="1"/>
  <c r="N2819" i="1"/>
  <c r="I2820" i="1"/>
  <c r="J2820" i="1"/>
  <c r="O2820" i="1" s="1"/>
  <c r="K2820" i="1"/>
  <c r="L2820" i="1"/>
  <c r="M2820" i="1"/>
  <c r="N2820" i="1"/>
  <c r="I2821" i="1"/>
  <c r="J2821" i="1"/>
  <c r="O2821" i="1" s="1"/>
  <c r="K2821" i="1"/>
  <c r="L2821" i="1"/>
  <c r="M2821" i="1"/>
  <c r="N2821" i="1"/>
  <c r="I2822" i="1"/>
  <c r="N2822" i="1" s="1"/>
  <c r="J2822" i="1"/>
  <c r="O2822" i="1" s="1"/>
  <c r="L2822" i="1"/>
  <c r="M2822" i="1"/>
  <c r="I2823" i="1"/>
  <c r="J2823" i="1"/>
  <c r="O2823" i="1" s="1"/>
  <c r="K2823" i="1"/>
  <c r="L2823" i="1"/>
  <c r="I2824" i="1"/>
  <c r="K2824" i="1" s="1"/>
  <c r="J2824" i="1"/>
  <c r="O2824" i="1" s="1"/>
  <c r="L2824" i="1"/>
  <c r="M2824" i="1"/>
  <c r="N2824" i="1"/>
  <c r="I2825" i="1"/>
  <c r="J2825" i="1"/>
  <c r="O2825" i="1" s="1"/>
  <c r="K2825" i="1"/>
  <c r="L2825" i="1"/>
  <c r="I2826" i="1"/>
  <c r="J2826" i="1"/>
  <c r="O2826" i="1" s="1"/>
  <c r="I2827" i="1"/>
  <c r="J2827" i="1"/>
  <c r="O2827" i="1" s="1"/>
  <c r="K2827" i="1"/>
  <c r="L2827" i="1"/>
  <c r="M2827" i="1"/>
  <c r="N2827" i="1"/>
  <c r="I2828" i="1"/>
  <c r="K2828" i="1" s="1"/>
  <c r="J2828" i="1"/>
  <c r="O2828" i="1" s="1"/>
  <c r="N2828" i="1"/>
  <c r="I2829" i="1"/>
  <c r="J2829" i="1"/>
  <c r="O2829" i="1" s="1"/>
  <c r="K2829" i="1"/>
  <c r="L2829" i="1"/>
  <c r="M2829" i="1"/>
  <c r="N2829" i="1"/>
  <c r="I2830" i="1"/>
  <c r="J2830" i="1"/>
  <c r="O2830" i="1" s="1"/>
  <c r="K2830" i="1"/>
  <c r="L2830" i="1"/>
  <c r="M2830" i="1"/>
  <c r="N2830" i="1"/>
  <c r="I2831" i="1"/>
  <c r="J2831" i="1"/>
  <c r="O2831" i="1" s="1"/>
  <c r="I2832" i="1"/>
  <c r="J2832" i="1"/>
  <c r="O2832" i="1" s="1"/>
  <c r="K2832" i="1"/>
  <c r="L2832" i="1"/>
  <c r="M2832" i="1"/>
  <c r="N2832" i="1"/>
  <c r="I2833" i="1"/>
  <c r="K2833" i="1" s="1"/>
  <c r="J2833" i="1"/>
  <c r="O2833" i="1" s="1"/>
  <c r="L2833" i="1"/>
  <c r="M2833" i="1"/>
  <c r="N2833" i="1"/>
  <c r="I2834" i="1"/>
  <c r="J2834" i="1"/>
  <c r="O2834" i="1" s="1"/>
  <c r="L2834" i="1"/>
  <c r="M2834" i="1"/>
  <c r="I2835" i="1"/>
  <c r="J2835" i="1"/>
  <c r="O2835" i="1" s="1"/>
  <c r="K2835" i="1"/>
  <c r="L2835" i="1"/>
  <c r="M2835" i="1"/>
  <c r="N2835" i="1"/>
  <c r="I2836" i="1"/>
  <c r="K2836" i="1" s="1"/>
  <c r="J2836" i="1"/>
  <c r="O2836" i="1" s="1"/>
  <c r="L2836" i="1"/>
  <c r="M2836" i="1"/>
  <c r="N2836" i="1"/>
  <c r="I2837" i="1"/>
  <c r="J2837" i="1"/>
  <c r="O2837" i="1" s="1"/>
  <c r="K2837" i="1"/>
  <c r="L2837" i="1"/>
  <c r="M2837" i="1"/>
  <c r="N2837" i="1"/>
  <c r="I2838" i="1"/>
  <c r="J2838" i="1"/>
  <c r="O2838" i="1" s="1"/>
  <c r="K2838" i="1"/>
  <c r="L2838" i="1"/>
  <c r="M2838" i="1"/>
  <c r="N2838" i="1"/>
  <c r="I2839" i="1"/>
  <c r="J2839" i="1"/>
  <c r="O2839" i="1" s="1"/>
  <c r="K2839" i="1"/>
  <c r="L2839" i="1"/>
  <c r="M2839" i="1"/>
  <c r="N2839" i="1"/>
  <c r="I2840" i="1"/>
  <c r="J2840" i="1"/>
  <c r="O2840" i="1" s="1"/>
  <c r="K2840" i="1"/>
  <c r="L2840" i="1"/>
  <c r="M2840" i="1"/>
  <c r="N2840" i="1"/>
  <c r="I2841" i="1"/>
  <c r="J2841" i="1"/>
  <c r="O2841" i="1" s="1"/>
  <c r="K2841" i="1"/>
  <c r="L2841" i="1"/>
  <c r="M2841" i="1"/>
  <c r="N2841" i="1"/>
  <c r="I2842" i="1"/>
  <c r="N2842" i="1" s="1"/>
  <c r="J2842" i="1"/>
  <c r="O2842" i="1" s="1"/>
  <c r="K2842" i="1"/>
  <c r="L2842" i="1"/>
  <c r="M2842" i="1"/>
  <c r="I2843" i="1"/>
  <c r="J2843" i="1"/>
  <c r="O2843" i="1" s="1"/>
  <c r="K2843" i="1"/>
  <c r="L2843" i="1"/>
  <c r="I2844" i="1"/>
  <c r="J2844" i="1"/>
  <c r="O2844" i="1" s="1"/>
  <c r="I2845" i="1"/>
  <c r="K2845" i="1" s="1"/>
  <c r="J2845" i="1"/>
  <c r="O2845" i="1" s="1"/>
  <c r="L2845" i="1"/>
  <c r="I2846" i="1"/>
  <c r="J2846" i="1"/>
  <c r="O2846" i="1" s="1"/>
  <c r="K2846" i="1"/>
  <c r="L2846" i="1"/>
  <c r="M2846" i="1"/>
  <c r="N2846" i="1"/>
  <c r="I2847" i="1"/>
  <c r="J2847" i="1"/>
  <c r="O2847" i="1" s="1"/>
  <c r="K2847" i="1"/>
  <c r="I2848" i="1"/>
  <c r="J2848" i="1"/>
  <c r="O2848" i="1" s="1"/>
  <c r="I2849" i="1"/>
  <c r="J2849" i="1"/>
  <c r="O2849" i="1" s="1"/>
  <c r="K2849" i="1"/>
  <c r="L2849" i="1"/>
  <c r="M2849" i="1"/>
  <c r="N2849" i="1"/>
  <c r="I2850" i="1"/>
  <c r="K2850" i="1" s="1"/>
  <c r="J2850" i="1"/>
  <c r="O2850" i="1" s="1"/>
  <c r="L2850" i="1"/>
  <c r="M2850" i="1"/>
  <c r="N2850" i="1"/>
  <c r="I2851" i="1"/>
  <c r="J2851" i="1"/>
  <c r="O2851" i="1" s="1"/>
  <c r="I2852" i="1"/>
  <c r="K2852" i="1" s="1"/>
  <c r="J2852" i="1"/>
  <c r="O2852" i="1" s="1"/>
  <c r="L2852" i="1"/>
  <c r="M2852" i="1"/>
  <c r="N2852" i="1"/>
  <c r="I2853" i="1"/>
  <c r="J2853" i="1"/>
  <c r="O2853" i="1" s="1"/>
  <c r="K2853" i="1"/>
  <c r="L2853" i="1"/>
  <c r="M2853" i="1"/>
  <c r="N2853" i="1"/>
  <c r="I2854" i="1"/>
  <c r="J2854" i="1"/>
  <c r="O2854" i="1" s="1"/>
  <c r="L2854" i="1"/>
  <c r="I2855" i="1"/>
  <c r="K2855" i="1" s="1"/>
  <c r="J2855" i="1"/>
  <c r="O2855" i="1" s="1"/>
  <c r="M2855" i="1"/>
  <c r="I2856" i="1"/>
  <c r="J2856" i="1"/>
  <c r="O2856" i="1" s="1"/>
  <c r="K2856" i="1"/>
  <c r="L2856" i="1"/>
  <c r="I2857" i="1"/>
  <c r="J2857" i="1"/>
  <c r="O2857" i="1" s="1"/>
  <c r="K2857" i="1"/>
  <c r="L2857" i="1"/>
  <c r="M2857" i="1"/>
  <c r="N2857" i="1"/>
  <c r="I2858" i="1"/>
  <c r="K2858" i="1" s="1"/>
  <c r="J2858" i="1"/>
  <c r="O2858" i="1" s="1"/>
  <c r="L2858" i="1"/>
  <c r="N2858" i="1"/>
  <c r="I2859" i="1"/>
  <c r="K2859" i="1" s="1"/>
  <c r="J2859" i="1"/>
  <c r="O2859" i="1" s="1"/>
  <c r="M2859" i="1"/>
  <c r="I2860" i="1"/>
  <c r="J2860" i="1"/>
  <c r="O2860" i="1" s="1"/>
  <c r="K2860" i="1"/>
  <c r="L2860" i="1"/>
  <c r="M2860" i="1"/>
  <c r="N2860" i="1"/>
  <c r="I2861" i="1"/>
  <c r="K2861" i="1" s="1"/>
  <c r="J2861" i="1"/>
  <c r="O2861" i="1" s="1"/>
  <c r="L2861" i="1"/>
  <c r="N2861" i="1"/>
  <c r="I2862" i="1"/>
  <c r="J2862" i="1"/>
  <c r="O2862" i="1" s="1"/>
  <c r="I2863" i="1"/>
  <c r="K2863" i="1" s="1"/>
  <c r="J2863" i="1"/>
  <c r="O2863" i="1" s="1"/>
  <c r="L2863" i="1"/>
  <c r="I2864" i="1"/>
  <c r="J2864" i="1"/>
  <c r="O2864" i="1" s="1"/>
  <c r="I2865" i="1"/>
  <c r="J2865" i="1"/>
  <c r="O2865" i="1" s="1"/>
  <c r="K2865" i="1"/>
  <c r="L2865" i="1"/>
  <c r="I2866" i="1"/>
  <c r="N2866" i="1" s="1"/>
  <c r="J2866" i="1"/>
  <c r="O2866" i="1" s="1"/>
  <c r="K2866" i="1"/>
  <c r="L2866" i="1"/>
  <c r="M2866" i="1"/>
  <c r="I2867" i="1"/>
  <c r="J2867" i="1"/>
  <c r="O2867" i="1" s="1"/>
  <c r="K2867" i="1"/>
  <c r="L2867" i="1"/>
  <c r="M2867" i="1"/>
  <c r="N2867" i="1"/>
  <c r="I2868" i="1"/>
  <c r="J2868" i="1"/>
  <c r="O2868" i="1" s="1"/>
  <c r="I2869" i="1"/>
  <c r="J2869" i="1"/>
  <c r="O2869" i="1" s="1"/>
  <c r="K2869" i="1"/>
  <c r="L2869" i="1"/>
  <c r="M2869" i="1"/>
  <c r="N2869" i="1"/>
  <c r="I2870" i="1"/>
  <c r="J2870" i="1"/>
  <c r="O2870" i="1" s="1"/>
  <c r="K2870" i="1"/>
  <c r="L2870" i="1"/>
  <c r="M2870" i="1"/>
  <c r="N2870" i="1"/>
  <c r="I2871" i="1"/>
  <c r="J2871" i="1"/>
  <c r="O2871" i="1" s="1"/>
  <c r="I2872" i="1"/>
  <c r="J2872" i="1"/>
  <c r="O2872" i="1" s="1"/>
  <c r="K2872" i="1"/>
  <c r="L2872" i="1"/>
  <c r="M2872" i="1"/>
  <c r="N2872" i="1"/>
  <c r="I2873" i="1"/>
  <c r="K2873" i="1" s="1"/>
  <c r="J2873" i="1"/>
  <c r="O2873" i="1" s="1"/>
  <c r="L2873" i="1"/>
  <c r="M2873" i="1"/>
  <c r="N2873" i="1"/>
  <c r="I2874" i="1"/>
  <c r="J2874" i="1"/>
  <c r="O2874" i="1" s="1"/>
  <c r="M2874" i="1"/>
  <c r="N2874" i="1"/>
  <c r="I2875" i="1"/>
  <c r="J2875" i="1"/>
  <c r="O2875" i="1" s="1"/>
  <c r="K2875" i="1"/>
  <c r="L2875" i="1"/>
  <c r="M2875" i="1"/>
  <c r="N2875" i="1"/>
  <c r="I2876" i="1"/>
  <c r="K2876" i="1" s="1"/>
  <c r="J2876" i="1"/>
  <c r="O2876" i="1" s="1"/>
  <c r="L2876" i="1"/>
  <c r="M2876" i="1"/>
  <c r="N2876" i="1"/>
  <c r="I2877" i="1"/>
  <c r="J2877" i="1"/>
  <c r="O2877" i="1" s="1"/>
  <c r="K2877" i="1"/>
  <c r="L2877" i="1"/>
  <c r="M2877" i="1"/>
  <c r="N2877" i="1"/>
  <c r="I2878" i="1"/>
  <c r="J2878" i="1"/>
  <c r="O2878" i="1" s="1"/>
  <c r="K2878" i="1"/>
  <c r="L2878" i="1"/>
  <c r="M2878" i="1"/>
  <c r="N2878" i="1"/>
  <c r="I2879" i="1"/>
  <c r="J2879" i="1"/>
  <c r="O2879" i="1" s="1"/>
  <c r="K2879" i="1"/>
  <c r="L2879" i="1"/>
  <c r="M2879" i="1"/>
  <c r="N2879" i="1"/>
  <c r="I2880" i="1"/>
  <c r="J2880" i="1"/>
  <c r="O2880" i="1" s="1"/>
  <c r="K2880" i="1"/>
  <c r="L2880" i="1"/>
  <c r="M2880" i="1"/>
  <c r="N2880" i="1"/>
  <c r="I2881" i="1"/>
  <c r="K2881" i="1" s="1"/>
  <c r="J2881" i="1"/>
  <c r="O2881" i="1" s="1"/>
  <c r="L2881" i="1"/>
  <c r="N2881" i="1"/>
  <c r="I2882" i="1"/>
  <c r="N2882" i="1" s="1"/>
  <c r="J2882" i="1"/>
  <c r="O2882" i="1" s="1"/>
  <c r="K2882" i="1"/>
  <c r="L2882" i="1"/>
  <c r="M2882" i="1"/>
  <c r="I2883" i="1"/>
  <c r="J2883" i="1"/>
  <c r="O2883" i="1" s="1"/>
  <c r="K2883" i="1"/>
  <c r="L2883" i="1"/>
  <c r="M2883" i="1"/>
  <c r="N2883" i="1"/>
  <c r="I2884" i="1"/>
  <c r="J2884" i="1"/>
  <c r="O2884" i="1" s="1"/>
  <c r="I2885" i="1"/>
  <c r="K2885" i="1" s="1"/>
  <c r="J2885" i="1"/>
  <c r="O2885" i="1" s="1"/>
  <c r="L2885" i="1"/>
  <c r="I2886" i="1"/>
  <c r="J2886" i="1"/>
  <c r="O2886" i="1" s="1"/>
  <c r="K2886" i="1"/>
  <c r="L2886" i="1"/>
  <c r="M2886" i="1"/>
  <c r="N2886" i="1"/>
  <c r="I2887" i="1"/>
  <c r="J2887" i="1"/>
  <c r="O2887" i="1" s="1"/>
  <c r="K2887" i="1"/>
  <c r="L2887" i="1"/>
  <c r="I2888" i="1"/>
  <c r="J2888" i="1"/>
  <c r="O2888" i="1" s="1"/>
  <c r="I2889" i="1"/>
  <c r="K2889" i="1" s="1"/>
  <c r="J2889" i="1"/>
  <c r="O2889" i="1" s="1"/>
  <c r="L2889" i="1"/>
  <c r="M2889" i="1"/>
  <c r="N2889" i="1"/>
  <c r="I2890" i="1"/>
  <c r="J2890" i="1"/>
  <c r="O2890" i="1" s="1"/>
  <c r="I2891" i="1"/>
  <c r="J2891" i="1"/>
  <c r="O2891" i="1" s="1"/>
  <c r="I2892" i="1"/>
  <c r="K2892" i="1" s="1"/>
  <c r="J2892" i="1"/>
  <c r="O2892" i="1" s="1"/>
  <c r="L2892" i="1"/>
  <c r="M2892" i="1"/>
  <c r="N2892" i="1"/>
  <c r="I2893" i="1"/>
  <c r="M2893" i="1" s="1"/>
  <c r="J2893" i="1"/>
  <c r="O2893" i="1" s="1"/>
  <c r="L2893" i="1"/>
  <c r="N2893" i="1"/>
  <c r="I2894" i="1"/>
  <c r="J2894" i="1"/>
  <c r="O2894" i="1" s="1"/>
  <c r="I2895" i="1"/>
  <c r="J2895" i="1"/>
  <c r="O2895" i="1" s="1"/>
  <c r="I2896" i="1"/>
  <c r="J2896" i="1"/>
  <c r="O2896" i="1" s="1"/>
  <c r="K2896" i="1"/>
  <c r="L2896" i="1"/>
  <c r="M2896" i="1"/>
  <c r="N2896" i="1"/>
  <c r="I2897" i="1"/>
  <c r="J2897" i="1"/>
  <c r="O2897" i="1" s="1"/>
  <c r="K2897" i="1"/>
  <c r="L2897" i="1"/>
  <c r="M2897" i="1"/>
  <c r="N2897" i="1"/>
  <c r="I2898" i="1"/>
  <c r="J2898" i="1"/>
  <c r="O2898" i="1" s="1"/>
  <c r="I2899" i="1"/>
  <c r="J2899" i="1"/>
  <c r="O2899" i="1" s="1"/>
  <c r="K2899" i="1"/>
  <c r="L2899" i="1"/>
  <c r="M2899" i="1"/>
  <c r="N2899" i="1"/>
  <c r="I2900" i="1"/>
  <c r="J2900" i="1"/>
  <c r="O2900" i="1" s="1"/>
  <c r="K2900" i="1"/>
  <c r="I2901" i="1"/>
  <c r="J2901" i="1"/>
  <c r="O2901" i="1" s="1"/>
  <c r="K2901" i="1"/>
  <c r="L2901" i="1"/>
  <c r="I2902" i="1"/>
  <c r="N2902" i="1" s="1"/>
  <c r="J2902" i="1"/>
  <c r="O2902" i="1" s="1"/>
  <c r="K2902" i="1"/>
  <c r="L2902" i="1"/>
  <c r="M2902" i="1"/>
  <c r="I2903" i="1"/>
  <c r="J2903" i="1"/>
  <c r="O2903" i="1" s="1"/>
  <c r="K2903" i="1"/>
  <c r="I2904" i="1"/>
  <c r="M2904" i="1" s="1"/>
  <c r="J2904" i="1"/>
  <c r="O2904" i="1" s="1"/>
  <c r="K2904" i="1"/>
  <c r="L2904" i="1"/>
  <c r="N2904" i="1"/>
  <c r="I2905" i="1"/>
  <c r="M2905" i="1" s="1"/>
  <c r="J2905" i="1"/>
  <c r="O2905" i="1" s="1"/>
  <c r="L2905" i="1"/>
  <c r="I2906" i="1"/>
  <c r="J2906" i="1"/>
  <c r="O2906" i="1" s="1"/>
  <c r="I2907" i="1"/>
  <c r="J2907" i="1"/>
  <c r="O2907" i="1" s="1"/>
  <c r="K2907" i="1"/>
  <c r="L2907" i="1"/>
  <c r="M2907" i="1"/>
  <c r="N2907" i="1"/>
  <c r="I2908" i="1"/>
  <c r="J2908" i="1"/>
  <c r="O2908" i="1" s="1"/>
  <c r="I2909" i="1"/>
  <c r="J2909" i="1"/>
  <c r="O2909" i="1" s="1"/>
  <c r="K2909" i="1"/>
  <c r="I2910" i="1"/>
  <c r="N2910" i="1" s="1"/>
  <c r="J2910" i="1"/>
  <c r="O2910" i="1" s="1"/>
  <c r="K2910" i="1"/>
  <c r="L2910" i="1"/>
  <c r="M2910" i="1"/>
  <c r="I2911" i="1"/>
  <c r="K2911" i="1" s="1"/>
  <c r="J2911" i="1"/>
  <c r="O2911" i="1" s="1"/>
  <c r="L2911" i="1"/>
  <c r="M2911" i="1"/>
  <c r="N2911" i="1"/>
  <c r="I2912" i="1"/>
  <c r="K2912" i="1" s="1"/>
  <c r="J2912" i="1"/>
  <c r="O2912" i="1" s="1"/>
  <c r="I2913" i="1"/>
  <c r="J2913" i="1"/>
  <c r="O2913" i="1" s="1"/>
  <c r="K2913" i="1"/>
  <c r="L2913" i="1"/>
  <c r="M2913" i="1"/>
  <c r="N2913" i="1"/>
  <c r="I2914" i="1"/>
  <c r="J2914" i="1"/>
  <c r="O2914" i="1" s="1"/>
  <c r="I2915" i="1"/>
  <c r="J2915" i="1"/>
  <c r="O2915" i="1" s="1"/>
  <c r="I2916" i="1"/>
  <c r="J2916" i="1"/>
  <c r="O2916" i="1" s="1"/>
  <c r="K2916" i="1"/>
  <c r="L2916" i="1"/>
  <c r="M2916" i="1"/>
  <c r="N2916" i="1"/>
  <c r="I2917" i="1"/>
  <c r="J2917" i="1"/>
  <c r="O2917" i="1" s="1"/>
  <c r="K2917" i="1"/>
  <c r="L2917" i="1"/>
  <c r="M2917" i="1"/>
  <c r="N2917" i="1"/>
  <c r="I2918" i="1"/>
  <c r="J2918" i="1"/>
  <c r="O2918" i="1" s="1"/>
  <c r="M2918" i="1"/>
  <c r="N2918" i="1"/>
  <c r="I2919" i="1"/>
  <c r="J2919" i="1"/>
  <c r="O2919" i="1" s="1"/>
  <c r="K2919" i="1"/>
  <c r="L2919" i="1"/>
  <c r="M2919" i="1"/>
  <c r="N2919" i="1"/>
  <c r="I2920" i="1"/>
  <c r="N2920" i="1" s="1"/>
  <c r="J2920" i="1"/>
  <c r="O2920" i="1" s="1"/>
  <c r="I2921" i="1"/>
  <c r="J2921" i="1"/>
  <c r="O2921" i="1" s="1"/>
  <c r="I2922" i="1"/>
  <c r="J2922" i="1"/>
  <c r="O2922" i="1" s="1"/>
  <c r="I2923" i="1"/>
  <c r="J2923" i="1"/>
  <c r="O2923" i="1" s="1"/>
  <c r="L2923" i="1"/>
  <c r="N2923" i="1"/>
  <c r="I2924" i="1"/>
  <c r="J2924" i="1"/>
  <c r="O2924" i="1" s="1"/>
  <c r="I2925" i="1"/>
  <c r="J2925" i="1"/>
  <c r="O2925" i="1" s="1"/>
  <c r="I2926" i="1"/>
  <c r="J2926" i="1"/>
  <c r="O2926" i="1" s="1"/>
  <c r="K2926" i="1"/>
  <c r="L2926" i="1"/>
  <c r="M2926" i="1"/>
  <c r="N2926" i="1"/>
  <c r="I2927" i="1"/>
  <c r="N2927" i="1" s="1"/>
  <c r="J2927" i="1"/>
  <c r="O2927" i="1" s="1"/>
  <c r="I2928" i="1"/>
  <c r="L2928" i="1" s="1"/>
  <c r="J2928" i="1"/>
  <c r="O2928" i="1" s="1"/>
  <c r="K2928" i="1"/>
  <c r="M2928" i="1"/>
  <c r="N2928" i="1"/>
  <c r="I2929" i="1"/>
  <c r="J2929" i="1"/>
  <c r="O2929" i="1" s="1"/>
  <c r="K2929" i="1"/>
  <c r="L2929" i="1"/>
  <c r="M2929" i="1"/>
  <c r="N2929" i="1"/>
  <c r="I2930" i="1"/>
  <c r="J2930" i="1"/>
  <c r="O2930" i="1" s="1"/>
  <c r="M2930" i="1"/>
  <c r="N2930" i="1"/>
  <c r="I2931" i="1"/>
  <c r="K2931" i="1" s="1"/>
  <c r="J2931" i="1"/>
  <c r="O2931" i="1" s="1"/>
  <c r="L2931" i="1"/>
  <c r="M2931" i="1"/>
  <c r="N2931" i="1"/>
  <c r="I2932" i="1"/>
  <c r="J2932" i="1"/>
  <c r="O2932" i="1" s="1"/>
  <c r="I2933" i="1"/>
  <c r="J2933" i="1"/>
  <c r="O2933" i="1" s="1"/>
  <c r="I2934" i="1"/>
  <c r="J2934" i="1"/>
  <c r="O2934" i="1" s="1"/>
  <c r="K2934" i="1"/>
  <c r="L2934" i="1"/>
  <c r="M2934" i="1"/>
  <c r="N2934" i="1"/>
  <c r="I2935" i="1"/>
  <c r="J2935" i="1"/>
  <c r="O2935" i="1" s="1"/>
  <c r="I2936" i="1"/>
  <c r="K2936" i="1" s="1"/>
  <c r="J2936" i="1"/>
  <c r="O2936" i="1" s="1"/>
  <c r="L2936" i="1"/>
  <c r="M2936" i="1"/>
  <c r="N2936" i="1"/>
  <c r="I2937" i="1"/>
  <c r="J2937" i="1"/>
  <c r="O2937" i="1" s="1"/>
  <c r="K2937" i="1"/>
  <c r="L2937" i="1"/>
  <c r="M2937" i="1"/>
  <c r="N2937" i="1"/>
  <c r="I2938" i="1"/>
  <c r="J2938" i="1"/>
  <c r="O2938" i="1" s="1"/>
  <c r="I2939" i="1"/>
  <c r="J2939" i="1"/>
  <c r="O2939" i="1" s="1"/>
  <c r="K2939" i="1"/>
  <c r="L2939" i="1"/>
  <c r="M2939" i="1"/>
  <c r="N2939" i="1"/>
  <c r="I2940" i="1"/>
  <c r="J2940" i="1"/>
  <c r="O2940" i="1" s="1"/>
  <c r="K2940" i="1"/>
  <c r="L2940" i="1"/>
  <c r="M2940" i="1"/>
  <c r="N2940" i="1"/>
  <c r="I2941" i="1"/>
  <c r="J2941" i="1"/>
  <c r="O2941" i="1" s="1"/>
  <c r="K2941" i="1"/>
  <c r="I2942" i="1"/>
  <c r="N2942" i="1" s="1"/>
  <c r="J2942" i="1"/>
  <c r="O2942" i="1" s="1"/>
  <c r="K2942" i="1"/>
  <c r="L2942" i="1"/>
  <c r="M2942" i="1"/>
  <c r="I2943" i="1"/>
  <c r="J2943" i="1"/>
  <c r="O2943" i="1" s="1"/>
  <c r="K2943" i="1"/>
  <c r="L2943" i="1"/>
  <c r="M2943" i="1"/>
  <c r="N2943" i="1"/>
  <c r="I2944" i="1"/>
  <c r="J2944" i="1"/>
  <c r="O2944" i="1" s="1"/>
  <c r="K2944" i="1"/>
  <c r="I2945" i="1"/>
  <c r="M2945" i="1" s="1"/>
  <c r="J2945" i="1"/>
  <c r="O2945" i="1" s="1"/>
  <c r="K2945" i="1"/>
  <c r="L2945" i="1"/>
  <c r="N2945" i="1"/>
  <c r="I2946" i="1"/>
  <c r="L2946" i="1" s="1"/>
  <c r="J2946" i="1"/>
  <c r="O2946" i="1" s="1"/>
  <c r="K2946" i="1"/>
  <c r="M2946" i="1"/>
  <c r="N2946" i="1"/>
  <c r="I2947" i="1"/>
  <c r="K2947" i="1" s="1"/>
  <c r="J2947" i="1"/>
  <c r="O2947" i="1" s="1"/>
  <c r="M2947" i="1"/>
  <c r="I2948" i="1"/>
  <c r="L2948" i="1" s="1"/>
  <c r="J2948" i="1"/>
  <c r="O2948" i="1" s="1"/>
  <c r="K2948" i="1"/>
  <c r="M2948" i="1"/>
  <c r="N2948" i="1"/>
  <c r="I2949" i="1"/>
  <c r="J2949" i="1"/>
  <c r="O2949" i="1" s="1"/>
  <c r="K2949" i="1"/>
  <c r="L2949" i="1"/>
  <c r="M2949" i="1"/>
  <c r="N2949" i="1"/>
  <c r="I2950" i="1"/>
  <c r="J2950" i="1"/>
  <c r="O2950" i="1" s="1"/>
  <c r="K2950" i="1"/>
  <c r="L2950" i="1"/>
  <c r="M2950" i="1"/>
  <c r="N2950" i="1"/>
  <c r="I2951" i="1"/>
  <c r="K2951" i="1" s="1"/>
  <c r="J2951" i="1"/>
  <c r="O2951" i="1" s="1"/>
  <c r="L2951" i="1"/>
  <c r="M2951" i="1"/>
  <c r="N2951" i="1"/>
  <c r="I2952" i="1"/>
  <c r="J2952" i="1"/>
  <c r="O2952" i="1" s="1"/>
  <c r="K2952" i="1"/>
  <c r="L2952" i="1"/>
  <c r="M2952" i="1"/>
  <c r="N2952" i="1"/>
  <c r="I2953" i="1"/>
  <c r="J2953" i="1"/>
  <c r="O2953" i="1" s="1"/>
  <c r="K2953" i="1"/>
  <c r="L2953" i="1"/>
  <c r="M2953" i="1"/>
  <c r="N2953" i="1"/>
  <c r="I2954" i="1"/>
  <c r="J2954" i="1"/>
  <c r="O2954" i="1" s="1"/>
  <c r="K2954" i="1"/>
  <c r="L2954" i="1"/>
  <c r="M2954" i="1"/>
  <c r="N2954" i="1"/>
  <c r="I2955" i="1"/>
  <c r="J2955" i="1"/>
  <c r="O2955" i="1" s="1"/>
  <c r="K2955" i="1"/>
  <c r="L2955" i="1"/>
  <c r="M2955" i="1"/>
  <c r="N2955" i="1"/>
  <c r="I2956" i="1"/>
  <c r="N2956" i="1" s="1"/>
  <c r="J2956" i="1"/>
  <c r="O2956" i="1" s="1"/>
  <c r="K2956" i="1"/>
  <c r="L2956" i="1"/>
  <c r="M2956" i="1"/>
  <c r="I2957" i="1"/>
  <c r="J2957" i="1"/>
  <c r="O2957" i="1" s="1"/>
  <c r="K2957" i="1"/>
  <c r="L2957" i="1"/>
  <c r="M2957" i="1"/>
  <c r="N2957" i="1"/>
  <c r="I2958" i="1"/>
  <c r="J2958" i="1"/>
  <c r="O2958" i="1" s="1"/>
  <c r="K2958" i="1"/>
  <c r="L2958" i="1"/>
  <c r="M2958" i="1"/>
  <c r="N2958" i="1"/>
  <c r="I2959" i="1"/>
  <c r="J2959" i="1"/>
  <c r="O2959" i="1" s="1"/>
  <c r="K2959" i="1"/>
  <c r="L2959" i="1"/>
  <c r="I2960" i="1"/>
  <c r="J2960" i="1"/>
  <c r="O2960" i="1" s="1"/>
  <c r="K2960" i="1"/>
  <c r="L2960" i="1"/>
  <c r="M2960" i="1"/>
  <c r="N2960" i="1"/>
  <c r="I2961" i="1"/>
  <c r="J2961" i="1"/>
  <c r="O2961" i="1" s="1"/>
  <c r="K2961" i="1"/>
  <c r="L2961" i="1"/>
  <c r="M2961" i="1"/>
  <c r="N2961" i="1"/>
  <c r="I2962" i="1"/>
  <c r="K2962" i="1" s="1"/>
  <c r="J2962" i="1"/>
  <c r="O2962" i="1" s="1"/>
  <c r="L2962" i="1"/>
  <c r="I2963" i="1"/>
  <c r="J2963" i="1"/>
  <c r="O2963" i="1" s="1"/>
  <c r="K2963" i="1"/>
  <c r="L2963" i="1"/>
  <c r="M2963" i="1"/>
  <c r="N2963" i="1"/>
  <c r="I2964" i="1"/>
  <c r="J2964" i="1"/>
  <c r="O2964" i="1" s="1"/>
  <c r="K2964" i="1"/>
  <c r="L2964" i="1"/>
  <c r="M2964" i="1"/>
  <c r="N2964" i="1"/>
  <c r="I2965" i="1"/>
  <c r="K2965" i="1" s="1"/>
  <c r="J2965" i="1"/>
  <c r="O2965" i="1" s="1"/>
  <c r="L2965" i="1"/>
  <c r="I2966" i="1"/>
  <c r="J2966" i="1"/>
  <c r="O2966" i="1" s="1"/>
  <c r="K2966" i="1"/>
  <c r="L2966" i="1"/>
  <c r="M2966" i="1"/>
  <c r="N2966" i="1"/>
  <c r="I2967" i="1"/>
  <c r="J2967" i="1"/>
  <c r="O2967" i="1" s="1"/>
  <c r="I2968" i="1"/>
  <c r="J2968" i="1"/>
  <c r="O2968" i="1" s="1"/>
  <c r="I2969" i="1"/>
  <c r="J2969" i="1"/>
  <c r="O2969" i="1" s="1"/>
  <c r="K2969" i="1"/>
  <c r="L2969" i="1"/>
  <c r="M2969" i="1"/>
  <c r="N2969" i="1"/>
  <c r="I2970" i="1"/>
  <c r="J2970" i="1"/>
  <c r="O2970" i="1" s="1"/>
  <c r="I2971" i="1"/>
  <c r="J2971" i="1"/>
  <c r="O2971" i="1" s="1"/>
  <c r="L2971" i="1"/>
  <c r="M2971" i="1"/>
  <c r="I2972" i="1"/>
  <c r="J2972" i="1"/>
  <c r="O2972" i="1" s="1"/>
  <c r="K2972" i="1"/>
  <c r="L2972" i="1"/>
  <c r="M2972" i="1"/>
  <c r="N2972" i="1"/>
  <c r="I2973" i="1"/>
  <c r="N2973" i="1" s="1"/>
  <c r="J2973" i="1"/>
  <c r="O2973" i="1" s="1"/>
  <c r="K2973" i="1"/>
  <c r="L2973" i="1"/>
  <c r="M2973" i="1"/>
  <c r="I2974" i="1"/>
  <c r="J2974" i="1"/>
  <c r="O2974" i="1" s="1"/>
  <c r="K2974" i="1"/>
  <c r="L2974" i="1"/>
  <c r="I2975" i="1"/>
  <c r="J2975" i="1"/>
  <c r="O2975" i="1" s="1"/>
  <c r="K2975" i="1"/>
  <c r="L2975" i="1"/>
  <c r="M2975" i="1"/>
  <c r="N2975" i="1"/>
  <c r="I2976" i="1"/>
  <c r="J2976" i="1"/>
  <c r="O2976" i="1" s="1"/>
  <c r="I2977" i="1"/>
  <c r="J2977" i="1"/>
  <c r="O2977" i="1" s="1"/>
  <c r="K2977" i="1"/>
  <c r="L2977" i="1"/>
  <c r="M2977" i="1"/>
  <c r="N2977" i="1"/>
  <c r="I2978" i="1"/>
  <c r="J2978" i="1"/>
  <c r="O2978" i="1" s="1"/>
  <c r="K2978" i="1"/>
  <c r="L2978" i="1"/>
  <c r="M2978" i="1"/>
  <c r="N2978" i="1"/>
  <c r="I2979" i="1"/>
  <c r="J2979" i="1"/>
  <c r="O2979" i="1" s="1"/>
  <c r="I2980" i="1"/>
  <c r="J2980" i="1"/>
  <c r="O2980" i="1" s="1"/>
  <c r="K2980" i="1"/>
  <c r="I2981" i="1"/>
  <c r="J2981" i="1"/>
  <c r="O2981" i="1" s="1"/>
  <c r="I2982" i="1"/>
  <c r="N2982" i="1" s="1"/>
  <c r="J2982" i="1"/>
  <c r="O2982" i="1" s="1"/>
  <c r="L2982" i="1"/>
  <c r="M2982" i="1"/>
  <c r="I2983" i="1"/>
  <c r="J2983" i="1"/>
  <c r="O2983" i="1" s="1"/>
  <c r="I2984" i="1"/>
  <c r="J2984" i="1"/>
  <c r="O2984" i="1" s="1"/>
  <c r="K2984" i="1"/>
  <c r="L2984" i="1"/>
  <c r="M2984" i="1"/>
  <c r="N2984" i="1"/>
  <c r="I2985" i="1"/>
  <c r="M2985" i="1" s="1"/>
  <c r="J2985" i="1"/>
  <c r="O2985" i="1" s="1"/>
  <c r="K2985" i="1"/>
  <c r="L2985" i="1"/>
  <c r="N2985" i="1"/>
  <c r="I2986" i="1"/>
  <c r="K2986" i="1" s="1"/>
  <c r="J2986" i="1"/>
  <c r="O2986" i="1" s="1"/>
  <c r="I2987" i="1"/>
  <c r="J2987" i="1"/>
  <c r="O2987" i="1" s="1"/>
  <c r="I2988" i="1"/>
  <c r="L2988" i="1" s="1"/>
  <c r="J2988" i="1"/>
  <c r="O2988" i="1" s="1"/>
  <c r="M2988" i="1"/>
  <c r="N2988" i="1"/>
  <c r="I2989" i="1"/>
  <c r="J2989" i="1"/>
  <c r="O2989" i="1" s="1"/>
  <c r="K2989" i="1"/>
  <c r="I2990" i="1"/>
  <c r="J2990" i="1"/>
  <c r="O2990" i="1" s="1"/>
  <c r="I2991" i="1"/>
  <c r="K2991" i="1" s="1"/>
  <c r="J2991" i="1"/>
  <c r="O2991" i="1" s="1"/>
  <c r="L2991" i="1"/>
  <c r="M2991" i="1"/>
  <c r="N2991" i="1"/>
  <c r="I2992" i="1"/>
  <c r="K2992" i="1" s="1"/>
  <c r="J2992" i="1"/>
  <c r="O2992" i="1" s="1"/>
  <c r="I2993" i="1"/>
  <c r="L2993" i="1" s="1"/>
  <c r="J2993" i="1"/>
  <c r="O2993" i="1" s="1"/>
  <c r="K2993" i="1"/>
  <c r="M2993" i="1"/>
  <c r="N2993" i="1"/>
  <c r="I2994" i="1"/>
  <c r="K2994" i="1" s="1"/>
  <c r="J2994" i="1"/>
  <c r="O2994" i="1" s="1"/>
  <c r="L2994" i="1"/>
  <c r="N2994" i="1"/>
  <c r="I2995" i="1"/>
  <c r="J2995" i="1"/>
  <c r="O2995" i="1" s="1"/>
  <c r="I2996" i="1"/>
  <c r="K2996" i="1" s="1"/>
  <c r="J2996" i="1"/>
  <c r="O2996" i="1" s="1"/>
  <c r="L2996" i="1"/>
  <c r="M2996" i="1"/>
  <c r="N2996" i="1"/>
  <c r="I2997" i="1"/>
  <c r="J2997" i="1"/>
  <c r="O2997" i="1" s="1"/>
  <c r="I2998" i="1"/>
  <c r="J2998" i="1"/>
  <c r="O2998" i="1" s="1"/>
  <c r="M2998" i="1"/>
  <c r="N2998" i="1"/>
  <c r="I2999" i="1"/>
  <c r="J2999" i="1"/>
  <c r="O2999" i="1" s="1"/>
  <c r="I3000" i="1"/>
  <c r="J3000" i="1"/>
  <c r="O3000" i="1" s="1"/>
  <c r="K3000" i="1"/>
  <c r="I3001" i="1"/>
  <c r="K3001" i="1" s="1"/>
  <c r="J3001" i="1"/>
  <c r="O3001" i="1" s="1"/>
  <c r="L3001" i="1"/>
  <c r="M3001" i="1"/>
  <c r="N3001" i="1"/>
  <c r="I3002" i="1"/>
  <c r="K3002" i="1" s="1"/>
  <c r="J3002" i="1"/>
  <c r="O3002" i="1" s="1"/>
  <c r="L3002" i="1"/>
  <c r="N3002" i="1"/>
  <c r="I3003" i="1"/>
  <c r="K3003" i="1" s="1"/>
  <c r="J3003" i="1"/>
  <c r="O3003" i="1" s="1"/>
  <c r="I3004" i="1"/>
  <c r="J3004" i="1"/>
  <c r="O3004" i="1" s="1"/>
  <c r="K3004" i="1"/>
  <c r="L3004" i="1"/>
  <c r="M3004" i="1"/>
  <c r="N3004" i="1"/>
  <c r="I3005" i="1"/>
  <c r="J3005" i="1"/>
  <c r="O3005" i="1" s="1"/>
  <c r="K3005" i="1"/>
  <c r="L3005" i="1"/>
  <c r="M3005" i="1"/>
  <c r="N3005" i="1"/>
  <c r="I3006" i="1"/>
  <c r="J3006" i="1"/>
  <c r="O3006" i="1" s="1"/>
  <c r="K3006" i="1"/>
  <c r="I3007" i="1"/>
  <c r="J3007" i="1"/>
  <c r="O3007" i="1" s="1"/>
  <c r="K3007" i="1"/>
  <c r="L3007" i="1"/>
  <c r="M3007" i="1"/>
  <c r="N3007" i="1"/>
  <c r="I3008" i="1"/>
  <c r="L3008" i="1" s="1"/>
  <c r="J3008" i="1"/>
  <c r="O3008" i="1" s="1"/>
  <c r="M3008" i="1"/>
  <c r="N3008" i="1"/>
  <c r="I3009" i="1"/>
  <c r="J3009" i="1"/>
  <c r="O3009" i="1" s="1"/>
  <c r="I3010" i="1"/>
  <c r="K3010" i="1" s="1"/>
  <c r="J3010" i="1"/>
  <c r="O3010" i="1" s="1"/>
  <c r="L3010" i="1"/>
  <c r="N3010" i="1"/>
  <c r="I3011" i="1"/>
  <c r="K3011" i="1" s="1"/>
  <c r="J3011" i="1"/>
  <c r="O3011" i="1" s="1"/>
  <c r="L3011" i="1"/>
  <c r="M3011" i="1"/>
  <c r="N3011" i="1"/>
  <c r="I3012" i="1"/>
  <c r="J3012" i="1"/>
  <c r="O3012" i="1" s="1"/>
  <c r="K3012" i="1"/>
  <c r="I3013" i="1"/>
  <c r="J3013" i="1"/>
  <c r="O3013" i="1" s="1"/>
  <c r="I3014" i="1"/>
  <c r="J3014" i="1"/>
  <c r="O3014" i="1" s="1"/>
  <c r="I3015" i="1"/>
  <c r="N3015" i="1" s="1"/>
  <c r="J3015" i="1"/>
  <c r="O3015" i="1" s="1"/>
  <c r="I3016" i="1"/>
  <c r="J3016" i="1"/>
  <c r="O3016" i="1" s="1"/>
  <c r="I3017" i="1"/>
  <c r="J3017" i="1"/>
  <c r="O3017" i="1" s="1"/>
  <c r="K3017" i="1"/>
  <c r="L3017" i="1"/>
  <c r="M3017" i="1"/>
  <c r="N3017" i="1"/>
  <c r="I3018" i="1"/>
  <c r="J3018" i="1"/>
  <c r="O3018" i="1" s="1"/>
  <c r="I3019" i="1"/>
  <c r="N3019" i="1" s="1"/>
  <c r="J3019" i="1"/>
  <c r="O3019" i="1" s="1"/>
  <c r="L3019" i="1"/>
  <c r="M3019" i="1"/>
  <c r="I3020" i="1"/>
  <c r="J3020" i="1"/>
  <c r="O3020" i="1" s="1"/>
  <c r="K3020" i="1"/>
  <c r="L3020" i="1"/>
  <c r="M3020" i="1"/>
  <c r="N3020" i="1"/>
  <c r="I3021" i="1"/>
  <c r="K3021" i="1" s="1"/>
  <c r="J3021" i="1"/>
  <c r="O3021" i="1" s="1"/>
  <c r="L3021" i="1"/>
  <c r="M3021" i="1"/>
  <c r="N3021" i="1"/>
  <c r="I3022" i="1"/>
  <c r="N3022" i="1" s="1"/>
  <c r="J3022" i="1"/>
  <c r="O3022" i="1" s="1"/>
  <c r="K3022" i="1"/>
  <c r="L3022" i="1"/>
  <c r="M3022" i="1"/>
  <c r="I3023" i="1"/>
  <c r="J3023" i="1"/>
  <c r="O3023" i="1" s="1"/>
  <c r="K3023" i="1"/>
  <c r="L3023" i="1"/>
  <c r="M3023" i="1"/>
  <c r="N3023" i="1"/>
  <c r="I3024" i="1"/>
  <c r="J3024" i="1"/>
  <c r="O3024" i="1" s="1"/>
  <c r="K3024" i="1"/>
  <c r="L3024" i="1"/>
  <c r="M3024" i="1"/>
  <c r="N3024" i="1"/>
  <c r="I3025" i="1"/>
  <c r="J3025" i="1"/>
  <c r="O3025" i="1" s="1"/>
  <c r="I3026" i="1"/>
  <c r="N3026" i="1" s="1"/>
  <c r="J3026" i="1"/>
  <c r="O3026" i="1" s="1"/>
  <c r="K3026" i="1"/>
  <c r="L3026" i="1"/>
  <c r="M3026" i="1"/>
  <c r="I3027" i="1"/>
  <c r="J3027" i="1"/>
  <c r="O3027" i="1" s="1"/>
  <c r="K3027" i="1"/>
  <c r="L3027" i="1"/>
  <c r="M3027" i="1"/>
  <c r="N3027" i="1"/>
  <c r="I3028" i="1"/>
  <c r="J3028" i="1"/>
  <c r="O3028" i="1" s="1"/>
  <c r="L3028" i="1"/>
  <c r="I3029" i="1"/>
  <c r="J3029" i="1"/>
  <c r="O3029" i="1" s="1"/>
  <c r="K3029" i="1"/>
  <c r="L3029" i="1"/>
  <c r="I3030" i="1"/>
  <c r="J3030" i="1"/>
  <c r="O3030" i="1" s="1"/>
  <c r="I3031" i="1"/>
  <c r="J3031" i="1"/>
  <c r="O3031" i="1" s="1"/>
  <c r="K3031" i="1"/>
  <c r="L3031" i="1"/>
  <c r="M3031" i="1"/>
  <c r="N3031" i="1"/>
  <c r="I3032" i="1"/>
  <c r="J3032" i="1"/>
  <c r="O3032" i="1" s="1"/>
  <c r="I3033" i="1"/>
  <c r="J3033" i="1"/>
  <c r="O3033" i="1" s="1"/>
  <c r="K3033" i="1"/>
  <c r="L3033" i="1"/>
  <c r="M3033" i="1"/>
  <c r="N3033" i="1"/>
  <c r="I3034" i="1"/>
  <c r="J3034" i="1"/>
  <c r="O3034" i="1" s="1"/>
  <c r="I3035" i="1"/>
  <c r="J3035" i="1"/>
  <c r="O3035" i="1" s="1"/>
  <c r="N3035" i="1"/>
  <c r="I3036" i="1"/>
  <c r="J3036" i="1"/>
  <c r="O3036" i="1" s="1"/>
  <c r="K3036" i="1"/>
  <c r="L3036" i="1"/>
  <c r="M3036" i="1"/>
  <c r="N3036" i="1"/>
  <c r="I3037" i="1"/>
  <c r="L3037" i="1" s="1"/>
  <c r="J3037" i="1"/>
  <c r="O3037" i="1" s="1"/>
  <c r="I3038" i="1"/>
  <c r="J3038" i="1"/>
  <c r="O3038" i="1" s="1"/>
  <c r="M3038" i="1"/>
  <c r="N3038" i="1"/>
  <c r="I3039" i="1"/>
  <c r="K3039" i="1" s="1"/>
  <c r="J3039" i="1"/>
  <c r="O3039" i="1" s="1"/>
  <c r="L3039" i="1"/>
  <c r="N3039" i="1"/>
  <c r="I3040" i="1"/>
  <c r="K3040" i="1" s="1"/>
  <c r="J3040" i="1"/>
  <c r="O3040" i="1" s="1"/>
  <c r="L3040" i="1"/>
  <c r="M3040" i="1"/>
  <c r="N3040" i="1"/>
  <c r="I3041" i="1"/>
  <c r="K3041" i="1" s="1"/>
  <c r="J3041" i="1"/>
  <c r="O3041" i="1" s="1"/>
  <c r="L3041" i="1"/>
  <c r="M3041" i="1"/>
  <c r="N3041" i="1"/>
  <c r="I3042" i="1"/>
  <c r="K3042" i="1" s="1"/>
  <c r="J3042" i="1"/>
  <c r="O3042" i="1" s="1"/>
  <c r="L3042" i="1"/>
  <c r="N3042" i="1"/>
  <c r="I3043" i="1"/>
  <c r="J3043" i="1"/>
  <c r="O3043" i="1" s="1"/>
  <c r="K3043" i="1"/>
  <c r="L3043" i="1"/>
  <c r="M3043" i="1"/>
  <c r="N3043" i="1"/>
  <c r="I3044" i="1"/>
  <c r="J3044" i="1"/>
  <c r="O3044" i="1" s="1"/>
  <c r="K3044" i="1"/>
  <c r="L3044" i="1"/>
  <c r="M3044" i="1"/>
  <c r="N3044" i="1"/>
  <c r="I3045" i="1"/>
  <c r="K3045" i="1" s="1"/>
  <c r="J3045" i="1"/>
  <c r="O3045" i="1" s="1"/>
  <c r="L3045" i="1"/>
  <c r="N3045" i="1"/>
  <c r="I3046" i="1"/>
  <c r="J3046" i="1"/>
  <c r="O3046" i="1" s="1"/>
  <c r="I3047" i="1"/>
  <c r="J3047" i="1"/>
  <c r="O3047" i="1" s="1"/>
  <c r="K3047" i="1"/>
  <c r="L3047" i="1"/>
  <c r="M3047" i="1"/>
  <c r="N3047" i="1"/>
  <c r="I3048" i="1"/>
  <c r="J3048" i="1"/>
  <c r="O3048" i="1" s="1"/>
  <c r="I3049" i="1"/>
  <c r="K3049" i="1" s="1"/>
  <c r="J3049" i="1"/>
  <c r="O3049" i="1" s="1"/>
  <c r="L3049" i="1"/>
  <c r="I3050" i="1"/>
  <c r="J3050" i="1"/>
  <c r="O3050" i="1" s="1"/>
  <c r="I3051" i="1"/>
  <c r="J3051" i="1"/>
  <c r="O3051" i="1" s="1"/>
  <c r="K3051" i="1"/>
  <c r="I3052" i="1"/>
  <c r="J3052" i="1"/>
  <c r="O3052" i="1" s="1"/>
  <c r="K3052" i="1"/>
  <c r="I3053" i="1"/>
  <c r="J3053" i="1"/>
  <c r="O3053" i="1" s="1"/>
  <c r="K3053" i="1"/>
  <c r="L3053" i="1"/>
  <c r="M3053" i="1"/>
  <c r="N3053" i="1"/>
  <c r="I3054" i="1"/>
  <c r="J3054" i="1"/>
  <c r="O3054" i="1" s="1"/>
  <c r="I3055" i="1"/>
  <c r="J3055" i="1"/>
  <c r="O3055" i="1" s="1"/>
  <c r="N3055" i="1"/>
  <c r="I3056" i="1"/>
  <c r="N3056" i="1" s="1"/>
  <c r="J3056" i="1"/>
  <c r="O3056" i="1" s="1"/>
  <c r="K3056" i="1"/>
  <c r="L3056" i="1"/>
  <c r="M3056" i="1"/>
  <c r="I3057" i="1"/>
  <c r="N3057" i="1" s="1"/>
  <c r="J3057" i="1"/>
  <c r="O3057" i="1" s="1"/>
  <c r="K3057" i="1"/>
  <c r="L3057" i="1"/>
  <c r="M3057" i="1"/>
  <c r="I3058" i="1"/>
  <c r="M3058" i="1" s="1"/>
  <c r="J3058" i="1"/>
  <c r="O3058" i="1" s="1"/>
  <c r="N3058" i="1"/>
  <c r="I3059" i="1"/>
  <c r="K3059" i="1" s="1"/>
  <c r="J3059" i="1"/>
  <c r="O3059" i="1" s="1"/>
  <c r="L3059" i="1"/>
  <c r="N3059" i="1"/>
  <c r="I3060" i="1"/>
  <c r="J3060" i="1"/>
  <c r="O3060" i="1" s="1"/>
  <c r="K3060" i="1"/>
  <c r="I3061" i="1"/>
  <c r="K3061" i="1" s="1"/>
  <c r="J3061" i="1"/>
  <c r="O3061" i="1" s="1"/>
  <c r="L3061" i="1"/>
  <c r="M3061" i="1"/>
  <c r="N3061" i="1"/>
  <c r="I3062" i="1"/>
  <c r="J3062" i="1"/>
  <c r="O3062" i="1" s="1"/>
  <c r="K3062" i="1"/>
  <c r="L3062" i="1"/>
  <c r="I3063" i="1"/>
  <c r="J3063" i="1"/>
  <c r="O3063" i="1" s="1"/>
  <c r="K3063" i="1"/>
  <c r="I3064" i="1"/>
  <c r="J3064" i="1"/>
  <c r="O3064" i="1" s="1"/>
  <c r="K3064" i="1"/>
  <c r="L3064" i="1"/>
  <c r="M3064" i="1"/>
  <c r="N3064" i="1"/>
  <c r="I3065" i="1"/>
  <c r="J3065" i="1"/>
  <c r="O3065" i="1" s="1"/>
  <c r="I3066" i="1"/>
  <c r="K3066" i="1" s="1"/>
  <c r="J3066" i="1"/>
  <c r="O3066" i="1" s="1"/>
  <c r="I3067" i="1"/>
  <c r="J3067" i="1"/>
  <c r="O3067" i="1" s="1"/>
  <c r="K3067" i="1"/>
  <c r="L3067" i="1"/>
  <c r="M3067" i="1"/>
  <c r="N3067" i="1"/>
  <c r="I3068" i="1"/>
  <c r="J3068" i="1"/>
  <c r="O3068" i="1" s="1"/>
  <c r="K3068" i="1"/>
  <c r="L3068" i="1"/>
  <c r="M3068" i="1"/>
  <c r="N3068" i="1"/>
  <c r="I3069" i="1"/>
  <c r="J3069" i="1"/>
  <c r="O3069" i="1" s="1"/>
  <c r="K3069" i="1"/>
  <c r="L3069" i="1"/>
  <c r="I3070" i="1"/>
  <c r="J3070" i="1"/>
  <c r="O3070" i="1" s="1"/>
  <c r="I3071" i="1"/>
  <c r="J3071" i="1"/>
  <c r="O3071" i="1" s="1"/>
  <c r="K3071" i="1"/>
  <c r="L3071" i="1"/>
  <c r="M3071" i="1"/>
  <c r="N3071" i="1"/>
  <c r="I3072" i="1"/>
  <c r="J3072" i="1"/>
  <c r="O3072" i="1" s="1"/>
  <c r="K3072" i="1"/>
  <c r="I3073" i="1"/>
  <c r="J3073" i="1"/>
  <c r="O3073" i="1" s="1"/>
  <c r="I3074" i="1"/>
  <c r="K3074" i="1" s="1"/>
  <c r="J3074" i="1"/>
  <c r="O3074" i="1" s="1"/>
  <c r="L3074" i="1"/>
  <c r="N3074" i="1"/>
  <c r="I3075" i="1"/>
  <c r="N3075" i="1" s="1"/>
  <c r="J3075" i="1"/>
  <c r="O3075" i="1" s="1"/>
  <c r="I3076" i="1"/>
  <c r="M3076" i="1" s="1"/>
  <c r="J3076" i="1"/>
  <c r="O3076" i="1" s="1"/>
  <c r="K3076" i="1"/>
  <c r="L3076" i="1"/>
  <c r="N3076" i="1"/>
  <c r="I3077" i="1"/>
  <c r="J3077" i="1"/>
  <c r="O3077" i="1" s="1"/>
  <c r="I3078" i="1"/>
  <c r="J3078" i="1"/>
  <c r="O3078" i="1" s="1"/>
  <c r="I3079" i="1"/>
  <c r="J3079" i="1"/>
  <c r="O3079" i="1" s="1"/>
  <c r="K3079" i="1"/>
  <c r="L3079" i="1"/>
  <c r="M3079" i="1"/>
  <c r="N3079" i="1"/>
  <c r="I3080" i="1"/>
  <c r="J3080" i="1"/>
  <c r="O3080" i="1" s="1"/>
  <c r="K3080" i="1"/>
  <c r="I3081" i="1"/>
  <c r="K3081" i="1" s="1"/>
  <c r="J3081" i="1"/>
  <c r="O3081" i="1" s="1"/>
  <c r="L3081" i="1"/>
  <c r="M3081" i="1"/>
  <c r="N3081" i="1"/>
  <c r="I3082" i="1"/>
  <c r="K3082" i="1" s="1"/>
  <c r="J3082" i="1"/>
  <c r="O3082" i="1" s="1"/>
  <c r="I3083" i="1"/>
  <c r="K3083" i="1" s="1"/>
  <c r="J3083" i="1"/>
  <c r="O3083" i="1" s="1"/>
  <c r="I3084" i="1"/>
  <c r="J3084" i="1"/>
  <c r="O3084" i="1" s="1"/>
  <c r="K3084" i="1"/>
  <c r="L3084" i="1"/>
  <c r="M3084" i="1"/>
  <c r="N3084" i="1"/>
  <c r="I3085" i="1"/>
  <c r="N3085" i="1" s="1"/>
  <c r="J3085" i="1"/>
  <c r="O3085" i="1" s="1"/>
  <c r="K3085" i="1"/>
  <c r="L3085" i="1"/>
  <c r="M3085" i="1"/>
  <c r="I3086" i="1"/>
  <c r="J3086" i="1"/>
  <c r="O3086" i="1" s="1"/>
  <c r="K3086" i="1"/>
  <c r="I3087" i="1"/>
  <c r="J3087" i="1"/>
  <c r="O3087" i="1" s="1"/>
  <c r="K3087" i="1"/>
  <c r="L3087" i="1"/>
  <c r="M3087" i="1"/>
  <c r="N3087" i="1"/>
  <c r="I3088" i="1"/>
  <c r="J3088" i="1"/>
  <c r="O3088" i="1" s="1"/>
  <c r="K3088" i="1"/>
  <c r="L3088" i="1"/>
  <c r="M3088" i="1"/>
  <c r="N3088" i="1"/>
  <c r="I3089" i="1"/>
  <c r="J3089" i="1"/>
  <c r="O3089" i="1" s="1"/>
  <c r="I3090" i="1"/>
  <c r="K3090" i="1" s="1"/>
  <c r="J3090" i="1"/>
  <c r="O3090" i="1" s="1"/>
  <c r="L3090" i="1"/>
  <c r="N3090" i="1"/>
  <c r="I3091" i="1"/>
  <c r="K3091" i="1" s="1"/>
  <c r="J3091" i="1"/>
  <c r="O3091" i="1" s="1"/>
  <c r="L3091" i="1"/>
  <c r="M3091" i="1"/>
  <c r="N3091" i="1"/>
  <c r="I3092" i="1"/>
  <c r="J3092" i="1"/>
  <c r="O3092" i="1" s="1"/>
  <c r="K3092" i="1"/>
  <c r="I3093" i="1"/>
  <c r="J3093" i="1"/>
  <c r="O3093" i="1" s="1"/>
  <c r="I3094" i="1"/>
  <c r="K3094" i="1" s="1"/>
  <c r="J3094" i="1"/>
  <c r="O3094" i="1" s="1"/>
  <c r="L3094" i="1"/>
  <c r="M3094" i="1"/>
  <c r="N3094" i="1"/>
  <c r="I3095" i="1"/>
  <c r="J3095" i="1"/>
  <c r="O3095" i="1" s="1"/>
  <c r="N3095" i="1"/>
  <c r="I3096" i="1"/>
  <c r="J3096" i="1"/>
  <c r="O3096" i="1" s="1"/>
  <c r="I3097" i="1"/>
  <c r="J3097" i="1"/>
  <c r="O3097" i="1" s="1"/>
  <c r="K3097" i="1"/>
  <c r="L3097" i="1"/>
  <c r="M3097" i="1"/>
  <c r="N3097" i="1"/>
  <c r="I3098" i="1"/>
  <c r="J3098" i="1"/>
  <c r="O3098" i="1" s="1"/>
  <c r="M3098" i="1"/>
  <c r="N3098" i="1"/>
  <c r="I3099" i="1"/>
  <c r="N3099" i="1" s="1"/>
  <c r="J3099" i="1"/>
  <c r="O3099" i="1" s="1"/>
  <c r="K3099" i="1"/>
  <c r="L3099" i="1"/>
  <c r="M3099" i="1"/>
  <c r="I3100" i="1"/>
  <c r="J3100" i="1"/>
  <c r="O3100" i="1" s="1"/>
  <c r="K3100" i="1"/>
  <c r="L3100" i="1"/>
  <c r="M3100" i="1"/>
  <c r="N3100" i="1"/>
  <c r="I3101" i="1"/>
  <c r="K3101" i="1" s="1"/>
  <c r="J3101" i="1"/>
  <c r="O3101" i="1" s="1"/>
  <c r="L3101" i="1"/>
  <c r="M3101" i="1"/>
  <c r="N3101" i="1"/>
  <c r="I3102" i="1"/>
  <c r="N3102" i="1" s="1"/>
  <c r="J3102" i="1"/>
  <c r="O3102" i="1" s="1"/>
  <c r="K3102" i="1"/>
  <c r="L3102" i="1"/>
  <c r="M3102" i="1"/>
  <c r="I3103" i="1"/>
  <c r="J3103" i="1"/>
  <c r="O3103" i="1" s="1"/>
  <c r="K3103" i="1"/>
  <c r="L3103" i="1"/>
  <c r="M3103" i="1"/>
  <c r="N3103" i="1"/>
  <c r="I3104" i="1"/>
  <c r="J3104" i="1"/>
  <c r="O3104" i="1" s="1"/>
  <c r="K3104" i="1"/>
  <c r="L3104" i="1"/>
  <c r="M3104" i="1"/>
  <c r="N3104" i="1"/>
  <c r="I3105" i="1"/>
  <c r="N3105" i="1" s="1"/>
  <c r="J3105" i="1"/>
  <c r="O3105" i="1" s="1"/>
  <c r="L3105" i="1"/>
  <c r="M3105" i="1"/>
  <c r="I3106" i="1"/>
  <c r="N3106" i="1" s="1"/>
  <c r="J3106" i="1"/>
  <c r="O3106" i="1" s="1"/>
  <c r="K3106" i="1"/>
  <c r="L3106" i="1"/>
  <c r="M3106" i="1"/>
  <c r="I3107" i="1"/>
  <c r="J3107" i="1"/>
  <c r="O3107" i="1" s="1"/>
  <c r="K3107" i="1"/>
  <c r="L3107" i="1"/>
  <c r="M3107" i="1"/>
  <c r="N3107" i="1"/>
  <c r="I3108" i="1"/>
  <c r="K3108" i="1" s="1"/>
  <c r="J3108" i="1"/>
  <c r="O3108" i="1" s="1"/>
  <c r="L3108" i="1"/>
  <c r="M3108" i="1"/>
  <c r="N3108" i="1"/>
  <c r="I3109" i="1"/>
  <c r="J3109" i="1"/>
  <c r="O3109" i="1" s="1"/>
  <c r="K3109" i="1"/>
  <c r="L3109" i="1"/>
  <c r="I3110" i="1"/>
  <c r="K3110" i="1" s="1"/>
  <c r="J3110" i="1"/>
  <c r="O3110" i="1" s="1"/>
  <c r="L3110" i="1"/>
  <c r="M3110" i="1"/>
  <c r="N3110" i="1"/>
  <c r="I3111" i="1"/>
  <c r="J3111" i="1"/>
  <c r="O3111" i="1" s="1"/>
  <c r="I3112" i="1"/>
  <c r="J3112" i="1"/>
  <c r="O3112" i="1" s="1"/>
  <c r="I3113" i="1"/>
  <c r="J3113" i="1"/>
  <c r="O3113" i="1" s="1"/>
  <c r="K3113" i="1"/>
  <c r="L3113" i="1"/>
  <c r="M3113" i="1"/>
  <c r="N3113" i="1"/>
  <c r="I3114" i="1"/>
  <c r="J3114" i="1"/>
  <c r="O3114" i="1" s="1"/>
  <c r="K3114" i="1"/>
  <c r="L3114" i="1"/>
  <c r="M3114" i="1"/>
  <c r="N3114" i="1"/>
  <c r="I3115" i="1"/>
  <c r="N3115" i="1" s="1"/>
  <c r="J3115" i="1"/>
  <c r="O3115" i="1" s="1"/>
  <c r="I3116" i="1"/>
  <c r="J3116" i="1"/>
  <c r="O3116" i="1" s="1"/>
  <c r="K3116" i="1"/>
  <c r="L3116" i="1"/>
  <c r="M3116" i="1"/>
  <c r="N3116" i="1"/>
  <c r="I3117" i="1"/>
  <c r="J3117" i="1"/>
  <c r="O3117" i="1" s="1"/>
  <c r="I3118" i="1"/>
  <c r="J3118" i="1"/>
  <c r="O3118" i="1" s="1"/>
  <c r="M3118" i="1"/>
  <c r="I3119" i="1"/>
  <c r="K3119" i="1" s="1"/>
  <c r="J3119" i="1"/>
  <c r="O3119" i="1" s="1"/>
  <c r="L3119" i="1"/>
  <c r="N3119" i="1"/>
  <c r="I3120" i="1"/>
  <c r="J3120" i="1"/>
  <c r="O3120" i="1" s="1"/>
  <c r="I3121" i="1"/>
  <c r="K3121" i="1" s="1"/>
  <c r="J3121" i="1"/>
  <c r="O3121" i="1" s="1"/>
  <c r="L3121" i="1"/>
  <c r="M3121" i="1"/>
  <c r="N3121" i="1"/>
  <c r="I3122" i="1"/>
  <c r="K3122" i="1" s="1"/>
  <c r="J3122" i="1"/>
  <c r="O3122" i="1" s="1"/>
  <c r="L3122" i="1"/>
  <c r="N3122" i="1"/>
  <c r="I3123" i="1"/>
  <c r="J3123" i="1"/>
  <c r="O3123" i="1" s="1"/>
  <c r="K3123" i="1"/>
  <c r="L3123" i="1"/>
  <c r="M3123" i="1"/>
  <c r="N3123" i="1"/>
  <c r="I3124" i="1"/>
  <c r="J3124" i="1"/>
  <c r="O3124" i="1" s="1"/>
  <c r="K3124" i="1"/>
  <c r="L3124" i="1"/>
  <c r="M3124" i="1"/>
  <c r="N3124" i="1"/>
  <c r="I3125" i="1"/>
  <c r="K3125" i="1" s="1"/>
  <c r="J3125" i="1"/>
  <c r="O3125" i="1" s="1"/>
  <c r="L3125" i="1"/>
  <c r="N3125" i="1"/>
  <c r="I3126" i="1"/>
  <c r="N3126" i="1" s="1"/>
  <c r="J3126" i="1"/>
  <c r="O3126" i="1" s="1"/>
  <c r="L3126" i="1"/>
  <c r="M3126" i="1"/>
  <c r="I3127" i="1"/>
  <c r="J3127" i="1"/>
  <c r="O3127" i="1" s="1"/>
  <c r="K3127" i="1"/>
  <c r="L3127" i="1"/>
  <c r="M3127" i="1"/>
  <c r="N3127" i="1"/>
  <c r="I3128" i="1"/>
  <c r="J3128" i="1"/>
  <c r="O3128" i="1" s="1"/>
  <c r="I3129" i="1"/>
  <c r="J3129" i="1"/>
  <c r="O3129" i="1" s="1"/>
  <c r="I3130" i="1"/>
  <c r="J3130" i="1"/>
  <c r="O3130" i="1" s="1"/>
  <c r="K3130" i="1"/>
  <c r="L3130" i="1"/>
  <c r="M3130" i="1"/>
  <c r="N3130" i="1"/>
  <c r="I3131" i="1"/>
  <c r="K3131" i="1" s="1"/>
  <c r="J3131" i="1"/>
  <c r="O3131" i="1" s="1"/>
  <c r="I3132" i="1"/>
  <c r="J3132" i="1"/>
  <c r="O3132" i="1" s="1"/>
  <c r="K3132" i="1"/>
  <c r="I3133" i="1"/>
  <c r="K3133" i="1" s="1"/>
  <c r="J3133" i="1"/>
  <c r="O3133" i="1" s="1"/>
  <c r="L3133" i="1"/>
  <c r="I3134" i="1"/>
  <c r="N3134" i="1" s="1"/>
  <c r="J3134" i="1"/>
  <c r="O3134" i="1" s="1"/>
  <c r="L3134" i="1"/>
  <c r="M3134" i="1"/>
  <c r="I3135" i="1"/>
  <c r="J3135" i="1"/>
  <c r="O3135" i="1" s="1"/>
  <c r="N3135" i="1"/>
  <c r="I3136" i="1"/>
  <c r="K3136" i="1" s="1"/>
  <c r="J3136" i="1"/>
  <c r="O3136" i="1" s="1"/>
  <c r="L3136" i="1"/>
  <c r="M3136" i="1"/>
  <c r="I3137" i="1"/>
  <c r="J3137" i="1"/>
  <c r="O3137" i="1" s="1"/>
  <c r="I3138" i="1"/>
  <c r="M3138" i="1" s="1"/>
  <c r="J3138" i="1"/>
  <c r="O3138" i="1" s="1"/>
  <c r="N3138" i="1"/>
  <c r="I3139" i="1"/>
  <c r="K3139" i="1" s="1"/>
  <c r="J3139" i="1"/>
  <c r="O3139" i="1" s="1"/>
  <c r="L3139" i="1"/>
  <c r="M3139" i="1"/>
  <c r="N3139" i="1"/>
  <c r="I3140" i="1"/>
  <c r="J3140" i="1"/>
  <c r="O3140" i="1" s="1"/>
  <c r="I3141" i="1"/>
  <c r="K3141" i="1" s="1"/>
  <c r="J3141" i="1"/>
  <c r="O3141" i="1" s="1"/>
  <c r="L3141" i="1"/>
  <c r="M3141" i="1"/>
  <c r="N3141" i="1"/>
  <c r="I3142" i="1"/>
  <c r="K3142" i="1" s="1"/>
  <c r="J3142" i="1"/>
  <c r="O3142" i="1" s="1"/>
  <c r="L3142" i="1"/>
  <c r="M3142" i="1"/>
  <c r="N3142" i="1"/>
  <c r="I3143" i="1"/>
  <c r="J3143" i="1"/>
  <c r="O3143" i="1" s="1"/>
  <c r="K3143" i="1"/>
  <c r="I3144" i="1"/>
  <c r="J3144" i="1"/>
  <c r="O3144" i="1" s="1"/>
  <c r="K3144" i="1"/>
  <c r="L3144" i="1"/>
  <c r="M3144" i="1"/>
  <c r="N3144" i="1"/>
  <c r="I3145" i="1"/>
  <c r="K3145" i="1" s="1"/>
  <c r="J3145" i="1"/>
  <c r="O3145" i="1" s="1"/>
  <c r="L3145" i="1"/>
  <c r="M3145" i="1"/>
  <c r="I3146" i="1"/>
  <c r="J3146" i="1"/>
  <c r="O3146" i="1" s="1"/>
  <c r="K3146" i="1"/>
  <c r="I3147" i="1"/>
  <c r="J3147" i="1"/>
  <c r="O3147" i="1" s="1"/>
  <c r="K3147" i="1"/>
  <c r="L3147" i="1"/>
  <c r="M3147" i="1"/>
  <c r="N3147" i="1"/>
  <c r="I3148" i="1"/>
  <c r="J3148" i="1"/>
  <c r="O3148" i="1" s="1"/>
  <c r="K3148" i="1"/>
  <c r="L3148" i="1"/>
  <c r="M3148" i="1"/>
  <c r="N3148" i="1"/>
  <c r="I3149" i="1"/>
  <c r="K3149" i="1" s="1"/>
  <c r="J3149" i="1"/>
  <c r="O3149" i="1" s="1"/>
  <c r="L3149" i="1"/>
  <c r="I3150" i="1"/>
  <c r="J3150" i="1"/>
  <c r="O3150" i="1" s="1"/>
  <c r="I3151" i="1"/>
  <c r="J3151" i="1"/>
  <c r="O3151" i="1" s="1"/>
  <c r="K3151" i="1"/>
  <c r="L3151" i="1"/>
  <c r="M3151" i="1"/>
  <c r="N3151" i="1"/>
  <c r="I3152" i="1"/>
  <c r="J3152" i="1"/>
  <c r="O3152" i="1" s="1"/>
  <c r="K3152" i="1"/>
  <c r="I3153" i="1"/>
  <c r="N3153" i="1" s="1"/>
  <c r="J3153" i="1"/>
  <c r="O3153" i="1" s="1"/>
  <c r="L3153" i="1"/>
  <c r="M3153" i="1"/>
  <c r="I3154" i="1"/>
  <c r="K3154" i="1" s="1"/>
  <c r="J3154" i="1"/>
  <c r="O3154" i="1" s="1"/>
  <c r="L3154" i="1"/>
  <c r="N3154" i="1"/>
  <c r="I3155" i="1"/>
  <c r="J3155" i="1"/>
  <c r="O3155" i="1" s="1"/>
  <c r="N3155" i="1"/>
  <c r="I3156" i="1"/>
  <c r="J3156" i="1"/>
  <c r="O3156" i="1" s="1"/>
  <c r="K3156" i="1"/>
  <c r="L3156" i="1"/>
  <c r="M3156" i="1"/>
  <c r="N3156" i="1"/>
  <c r="I3157" i="1"/>
  <c r="J3157" i="1"/>
  <c r="O3157" i="1" s="1"/>
  <c r="I3158" i="1"/>
  <c r="M3158" i="1" s="1"/>
  <c r="J3158" i="1"/>
  <c r="O3158" i="1" s="1"/>
  <c r="N3158" i="1"/>
  <c r="I3159" i="1"/>
  <c r="J3159" i="1"/>
  <c r="O3159" i="1" s="1"/>
  <c r="K3159" i="1"/>
  <c r="L3159" i="1"/>
  <c r="M3159" i="1"/>
  <c r="N3159" i="1"/>
  <c r="I3160" i="1"/>
  <c r="J3160" i="1"/>
  <c r="O3160" i="1" s="1"/>
  <c r="I3161" i="1"/>
  <c r="K3161" i="1" s="1"/>
  <c r="J3161" i="1"/>
  <c r="O3161" i="1" s="1"/>
  <c r="L3161" i="1"/>
  <c r="M3161" i="1"/>
  <c r="N3161" i="1"/>
  <c r="I3162" i="1"/>
  <c r="J3162" i="1"/>
  <c r="O3162" i="1" s="1"/>
  <c r="K3162" i="1"/>
  <c r="L3162" i="1"/>
  <c r="M3162" i="1"/>
  <c r="N3162" i="1"/>
  <c r="I3163" i="1"/>
  <c r="J3163" i="1"/>
  <c r="O3163" i="1" s="1"/>
  <c r="K3163" i="1"/>
  <c r="I3164" i="1"/>
  <c r="J3164" i="1"/>
  <c r="O3164" i="1" s="1"/>
  <c r="K3164" i="1"/>
  <c r="L3164" i="1"/>
  <c r="M3164" i="1"/>
  <c r="N3164" i="1"/>
  <c r="I3165" i="1"/>
  <c r="J3165" i="1"/>
  <c r="O3165" i="1" s="1"/>
  <c r="I3166" i="1"/>
  <c r="J3166" i="1"/>
  <c r="O3166" i="1" s="1"/>
  <c r="I3167" i="1"/>
  <c r="J3167" i="1"/>
  <c r="O3167" i="1" s="1"/>
  <c r="K3167" i="1"/>
  <c r="L3167" i="1"/>
  <c r="M3167" i="1"/>
  <c r="N3167" i="1"/>
  <c r="I3168" i="1"/>
  <c r="J3168" i="1"/>
  <c r="O3168" i="1" s="1"/>
  <c r="I3169" i="1"/>
  <c r="J3169" i="1"/>
  <c r="O3169" i="1" s="1"/>
  <c r="I3170" i="1"/>
  <c r="J3170" i="1"/>
  <c r="O3170" i="1" s="1"/>
  <c r="K3170" i="1"/>
  <c r="L3170" i="1"/>
  <c r="M3170" i="1"/>
  <c r="N3170" i="1"/>
  <c r="I3171" i="1"/>
  <c r="J3171" i="1"/>
  <c r="O3171" i="1" s="1"/>
  <c r="K3171" i="1"/>
  <c r="L3171" i="1"/>
  <c r="M3171" i="1"/>
  <c r="N3171" i="1"/>
  <c r="I3172" i="1"/>
  <c r="J3172" i="1"/>
  <c r="O3172" i="1" s="1"/>
  <c r="I3173" i="1"/>
  <c r="J3173" i="1"/>
  <c r="O3173" i="1" s="1"/>
  <c r="K3173" i="1"/>
  <c r="L3173" i="1"/>
  <c r="M3173" i="1"/>
  <c r="N3173" i="1"/>
  <c r="I3174" i="1"/>
  <c r="J3174" i="1"/>
  <c r="O3174" i="1" s="1"/>
  <c r="I3175" i="1"/>
  <c r="J3175" i="1"/>
  <c r="O3175" i="1" s="1"/>
  <c r="K3175" i="1"/>
  <c r="N3175" i="1"/>
  <c r="I3176" i="1"/>
  <c r="J3176" i="1"/>
  <c r="O3176" i="1" s="1"/>
  <c r="K3176" i="1"/>
  <c r="L3176" i="1"/>
  <c r="M3176" i="1"/>
  <c r="N3176" i="1"/>
  <c r="I3177" i="1"/>
  <c r="J3177" i="1"/>
  <c r="O3177" i="1" s="1"/>
  <c r="K3177" i="1"/>
  <c r="L3177" i="1"/>
  <c r="M3177" i="1"/>
  <c r="N3177" i="1"/>
  <c r="I3178" i="1"/>
  <c r="J3178" i="1"/>
  <c r="O3178" i="1" s="1"/>
  <c r="M3178" i="1"/>
  <c r="N3178" i="1"/>
  <c r="I3179" i="1"/>
  <c r="K3179" i="1" s="1"/>
  <c r="J3179" i="1"/>
  <c r="O3179" i="1" s="1"/>
  <c r="L3179" i="1"/>
  <c r="N3179" i="1"/>
  <c r="I3180" i="1"/>
  <c r="J3180" i="1"/>
  <c r="O3180" i="1" s="1"/>
  <c r="K3180" i="1"/>
  <c r="L3180" i="1"/>
  <c r="M3180" i="1"/>
  <c r="N3180" i="1"/>
  <c r="I3181" i="1"/>
  <c r="K3181" i="1" s="1"/>
  <c r="J3181" i="1"/>
  <c r="O3181" i="1" s="1"/>
  <c r="M3181" i="1"/>
  <c r="I3182" i="1"/>
  <c r="K3182" i="1" s="1"/>
  <c r="J3182" i="1"/>
  <c r="O3182" i="1" s="1"/>
  <c r="L3182" i="1"/>
  <c r="N3182" i="1"/>
  <c r="I3183" i="1"/>
  <c r="K3183" i="1" s="1"/>
  <c r="J3183" i="1"/>
  <c r="O3183" i="1" s="1"/>
  <c r="L3183" i="1"/>
  <c r="M3183" i="1"/>
  <c r="N3183" i="1"/>
  <c r="I3184" i="1"/>
  <c r="J3184" i="1"/>
  <c r="O3184" i="1" s="1"/>
  <c r="K3184" i="1"/>
  <c r="L3184" i="1"/>
  <c r="M3184" i="1"/>
  <c r="N3184" i="1"/>
  <c r="I3185" i="1"/>
  <c r="J3185" i="1"/>
  <c r="O3185" i="1" s="1"/>
  <c r="K3185" i="1"/>
  <c r="L3185" i="1"/>
  <c r="M3185" i="1"/>
  <c r="N3185" i="1"/>
  <c r="I3186" i="1"/>
  <c r="J3186" i="1"/>
  <c r="O3186" i="1" s="1"/>
  <c r="K3186" i="1"/>
  <c r="L3186" i="1"/>
  <c r="M3186" i="1"/>
  <c r="N3186" i="1"/>
  <c r="I3187" i="1"/>
  <c r="J3187" i="1"/>
  <c r="O3187" i="1" s="1"/>
  <c r="K3187" i="1"/>
  <c r="L3187" i="1"/>
  <c r="M3187" i="1"/>
  <c r="N3187" i="1"/>
  <c r="I3188" i="1"/>
  <c r="J3188" i="1"/>
  <c r="O3188" i="1" s="1"/>
  <c r="K3188" i="1"/>
  <c r="L3188" i="1"/>
  <c r="M3188" i="1"/>
  <c r="N3188" i="1"/>
  <c r="I3189" i="1"/>
  <c r="N3189" i="1" s="1"/>
  <c r="J3189" i="1"/>
  <c r="O3189" i="1" s="1"/>
  <c r="L3189" i="1"/>
  <c r="M3189" i="1"/>
  <c r="I3190" i="1"/>
  <c r="J3190" i="1"/>
  <c r="O3190" i="1" s="1"/>
  <c r="K3190" i="1"/>
  <c r="L3190" i="1"/>
  <c r="M3190" i="1"/>
  <c r="N3190" i="1"/>
  <c r="I3191" i="1"/>
  <c r="K3191" i="1" s="1"/>
  <c r="J3191" i="1"/>
  <c r="O3191" i="1" s="1"/>
  <c r="L3191" i="1"/>
  <c r="N3191" i="1"/>
  <c r="I3192" i="1"/>
  <c r="J3192" i="1"/>
  <c r="O3192" i="1" s="1"/>
  <c r="K3192" i="1"/>
  <c r="I3193" i="1"/>
  <c r="J3193" i="1"/>
  <c r="O3193" i="1" s="1"/>
  <c r="K3193" i="1"/>
  <c r="L3193" i="1"/>
  <c r="M3193" i="1"/>
  <c r="N3193" i="1"/>
  <c r="I3194" i="1"/>
  <c r="J3194" i="1"/>
  <c r="O3194" i="1" s="1"/>
  <c r="I3195" i="1"/>
  <c r="J3195" i="1"/>
  <c r="O3195" i="1" s="1"/>
  <c r="K3195" i="1"/>
  <c r="N3195" i="1"/>
  <c r="I3196" i="1"/>
  <c r="J3196" i="1"/>
  <c r="O3196" i="1" s="1"/>
  <c r="K3196" i="1"/>
  <c r="I3197" i="1"/>
  <c r="J3197" i="1"/>
  <c r="O3197" i="1" s="1"/>
  <c r="I3198" i="1"/>
  <c r="J3198" i="1"/>
  <c r="O3198" i="1" s="1"/>
  <c r="I3199" i="1"/>
  <c r="K3199" i="1" s="1"/>
  <c r="J3199" i="1"/>
  <c r="O3199" i="1" s="1"/>
  <c r="L3199" i="1"/>
  <c r="M3199" i="1"/>
  <c r="I3200" i="1"/>
  <c r="J3200" i="1"/>
  <c r="O3200" i="1" s="1"/>
  <c r="I3201" i="1"/>
  <c r="K3201" i="1" s="1"/>
  <c r="J3201" i="1"/>
  <c r="O3201" i="1" s="1"/>
  <c r="L3201" i="1"/>
  <c r="M3201" i="1"/>
  <c r="N3201" i="1"/>
  <c r="I3202" i="1"/>
  <c r="J3202" i="1"/>
  <c r="O3202" i="1" s="1"/>
  <c r="K3202" i="1"/>
  <c r="I3203" i="1"/>
  <c r="J3203" i="1"/>
  <c r="O3203" i="1" s="1"/>
  <c r="K3203" i="1"/>
  <c r="I3204" i="1"/>
  <c r="J3204" i="1"/>
  <c r="O3204" i="1" s="1"/>
  <c r="K3204" i="1"/>
  <c r="L3204" i="1"/>
  <c r="M3204" i="1"/>
  <c r="N3204" i="1"/>
  <c r="I3205" i="1"/>
  <c r="J3205" i="1"/>
  <c r="O3205" i="1" s="1"/>
  <c r="K3205" i="1"/>
  <c r="L3205" i="1"/>
  <c r="M3205" i="1"/>
  <c r="N3205" i="1"/>
  <c r="I3206" i="1"/>
  <c r="J3206" i="1"/>
  <c r="O3206" i="1" s="1"/>
  <c r="I3207" i="1"/>
  <c r="J3207" i="1"/>
  <c r="O3207" i="1" s="1"/>
  <c r="K3207" i="1"/>
  <c r="L3207" i="1"/>
  <c r="M3207" i="1"/>
  <c r="N3207" i="1"/>
  <c r="I3208" i="1"/>
  <c r="K3208" i="1" s="1"/>
  <c r="J3208" i="1"/>
  <c r="O3208" i="1" s="1"/>
  <c r="L3208" i="1"/>
  <c r="M3208" i="1"/>
  <c r="N3208" i="1"/>
  <c r="I3209" i="1"/>
  <c r="J3209" i="1"/>
  <c r="O3209" i="1" s="1"/>
  <c r="I3210" i="1"/>
  <c r="J3210" i="1"/>
  <c r="O3210" i="1" s="1"/>
  <c r="K3210" i="1"/>
  <c r="L3210" i="1"/>
  <c r="M3210" i="1"/>
  <c r="N3210" i="1"/>
  <c r="I3211" i="1"/>
  <c r="K3211" i="1" s="1"/>
  <c r="J3211" i="1"/>
  <c r="O3211" i="1" s="1"/>
  <c r="L3211" i="1"/>
  <c r="I3212" i="1"/>
  <c r="K3212" i="1" s="1"/>
  <c r="J3212" i="1"/>
  <c r="O3212" i="1" s="1"/>
  <c r="I3213" i="1"/>
  <c r="J3213" i="1"/>
  <c r="O3213" i="1" s="1"/>
  <c r="K3213" i="1"/>
  <c r="L3213" i="1"/>
  <c r="M3213" i="1"/>
  <c r="N3213" i="1"/>
  <c r="I3214" i="1"/>
  <c r="J3214" i="1"/>
  <c r="O3214" i="1" s="1"/>
  <c r="K3214" i="1"/>
  <c r="L3214" i="1"/>
  <c r="I3215" i="1"/>
  <c r="K3215" i="1" s="1"/>
  <c r="J3215" i="1"/>
  <c r="O3215" i="1" s="1"/>
  <c r="N3215" i="1"/>
  <c r="I3216" i="1"/>
  <c r="J3216" i="1"/>
  <c r="O3216" i="1" s="1"/>
  <c r="K3216" i="1"/>
  <c r="L3216" i="1"/>
  <c r="M3216" i="1"/>
  <c r="N3216" i="1"/>
  <c r="I3217" i="1"/>
  <c r="J3217" i="1"/>
  <c r="O3217" i="1" s="1"/>
  <c r="I3218" i="1"/>
  <c r="J3218" i="1"/>
  <c r="O3218" i="1" s="1"/>
  <c r="I3219" i="1"/>
  <c r="K3219" i="1" s="1"/>
  <c r="J3219" i="1"/>
  <c r="O3219" i="1" s="1"/>
  <c r="L3219" i="1"/>
  <c r="N3219" i="1"/>
  <c r="I3220" i="1"/>
  <c r="J3220" i="1"/>
  <c r="O3220" i="1" s="1"/>
  <c r="I3221" i="1"/>
  <c r="K3221" i="1" s="1"/>
  <c r="J3221" i="1"/>
  <c r="O3221" i="1" s="1"/>
  <c r="M3221" i="1"/>
  <c r="I3222" i="1"/>
  <c r="K3222" i="1" s="1"/>
  <c r="J3222" i="1"/>
  <c r="O3222" i="1" s="1"/>
  <c r="L3222" i="1"/>
  <c r="N3222" i="1"/>
  <c r="I3223" i="1"/>
  <c r="J3223" i="1"/>
  <c r="O3223" i="1" s="1"/>
  <c r="K3223" i="1"/>
  <c r="L3223" i="1"/>
  <c r="M3223" i="1"/>
  <c r="N3223" i="1"/>
  <c r="I3224" i="1"/>
  <c r="J3224" i="1"/>
  <c r="O3224" i="1" s="1"/>
  <c r="K3224" i="1"/>
  <c r="L3224" i="1"/>
  <c r="M3224" i="1"/>
  <c r="N3224" i="1"/>
  <c r="I3225" i="1"/>
  <c r="J3225" i="1"/>
  <c r="O3225" i="1" s="1"/>
  <c r="K3225" i="1"/>
  <c r="L3225" i="1"/>
  <c r="M3225" i="1"/>
  <c r="N3225" i="1"/>
  <c r="I3226" i="1"/>
  <c r="N3226" i="1" s="1"/>
  <c r="J3226" i="1"/>
  <c r="O3226" i="1" s="1"/>
  <c r="K3226" i="1"/>
  <c r="M3226" i="1"/>
  <c r="I3227" i="1"/>
  <c r="J3227" i="1"/>
  <c r="O3227" i="1" s="1"/>
  <c r="K3227" i="1"/>
  <c r="L3227" i="1"/>
  <c r="M3227" i="1"/>
  <c r="N3227" i="1"/>
  <c r="I3228" i="1"/>
  <c r="J3228" i="1"/>
  <c r="O3228" i="1" s="1"/>
  <c r="K3228" i="1"/>
  <c r="L3228" i="1"/>
  <c r="M3228" i="1"/>
  <c r="N3228" i="1"/>
  <c r="I3229" i="1"/>
  <c r="N3229" i="1" s="1"/>
  <c r="J3229" i="1"/>
  <c r="O3229" i="1" s="1"/>
  <c r="K3229" i="1"/>
  <c r="L3229" i="1"/>
  <c r="M3229" i="1"/>
  <c r="I3230" i="1"/>
  <c r="J3230" i="1"/>
  <c r="O3230" i="1" s="1"/>
  <c r="I3231" i="1"/>
  <c r="K3231" i="1" s="1"/>
  <c r="J3231" i="1"/>
  <c r="O3231" i="1" s="1"/>
  <c r="L3231" i="1"/>
  <c r="N3231" i="1"/>
  <c r="I3232" i="1"/>
  <c r="K3232" i="1" s="1"/>
  <c r="J3232" i="1"/>
  <c r="O3232" i="1" s="1"/>
  <c r="L3232" i="1"/>
  <c r="I3233" i="1"/>
  <c r="J3233" i="1"/>
  <c r="O3233" i="1" s="1"/>
  <c r="K3233" i="1"/>
  <c r="L3233" i="1"/>
  <c r="M3233" i="1"/>
  <c r="N3233" i="1"/>
  <c r="I3234" i="1"/>
  <c r="J3234" i="1"/>
  <c r="O3234" i="1" s="1"/>
  <c r="I3235" i="1"/>
  <c r="J3235" i="1"/>
  <c r="O3235" i="1" s="1"/>
  <c r="I3236" i="1"/>
  <c r="K3236" i="1" s="1"/>
  <c r="J3236" i="1"/>
  <c r="O3236" i="1" s="1"/>
  <c r="L3236" i="1"/>
  <c r="M3236" i="1"/>
  <c r="N3236" i="1"/>
  <c r="I3237" i="1"/>
  <c r="J3237" i="1"/>
  <c r="O3237" i="1" s="1"/>
  <c r="I3238" i="1"/>
  <c r="J3238" i="1"/>
  <c r="O3238" i="1" s="1"/>
  <c r="M3238" i="1"/>
  <c r="N3238" i="1"/>
  <c r="I3239" i="1"/>
  <c r="J3239" i="1"/>
  <c r="O3239" i="1" s="1"/>
  <c r="K3239" i="1"/>
  <c r="I3240" i="1"/>
  <c r="J3240" i="1"/>
  <c r="O3240" i="1" s="1"/>
  <c r="I3241" i="1"/>
  <c r="K3241" i="1" s="1"/>
  <c r="J3241" i="1"/>
  <c r="O3241" i="1" s="1"/>
  <c r="L3241" i="1"/>
  <c r="M3241" i="1"/>
  <c r="N3241" i="1"/>
  <c r="I3242" i="1"/>
  <c r="K3242" i="1" s="1"/>
  <c r="J3242" i="1"/>
  <c r="O3242" i="1" s="1"/>
  <c r="L3242" i="1"/>
  <c r="M3242" i="1"/>
  <c r="N3242" i="1"/>
  <c r="I3243" i="1"/>
  <c r="K3243" i="1" s="1"/>
  <c r="J3243" i="1"/>
  <c r="O3243" i="1" s="1"/>
  <c r="I3244" i="1"/>
  <c r="J3244" i="1"/>
  <c r="O3244" i="1" s="1"/>
  <c r="K3244" i="1"/>
  <c r="L3244" i="1"/>
  <c r="M3244" i="1"/>
  <c r="N3244" i="1"/>
  <c r="I3245" i="1"/>
  <c r="J3245" i="1"/>
  <c r="O3245" i="1" s="1"/>
  <c r="N3245" i="1"/>
  <c r="I3246" i="1"/>
  <c r="J3246" i="1"/>
  <c r="O3246" i="1" s="1"/>
  <c r="I3247" i="1"/>
  <c r="J3247" i="1"/>
  <c r="O3247" i="1" s="1"/>
  <c r="K3247" i="1"/>
  <c r="L3247" i="1"/>
  <c r="M3247" i="1"/>
  <c r="N3247" i="1"/>
  <c r="I3248" i="1"/>
  <c r="J3248" i="1"/>
  <c r="O3248" i="1" s="1"/>
  <c r="K3248" i="1"/>
  <c r="M3248" i="1"/>
  <c r="I3249" i="1"/>
  <c r="J3249" i="1"/>
  <c r="O3249" i="1" s="1"/>
  <c r="I3250" i="1"/>
  <c r="J3250" i="1"/>
  <c r="O3250" i="1" s="1"/>
  <c r="K3250" i="1"/>
  <c r="L3250" i="1"/>
  <c r="M3250" i="1"/>
  <c r="N3250" i="1"/>
  <c r="I3251" i="1"/>
  <c r="J3251" i="1"/>
  <c r="O3251" i="1" s="1"/>
  <c r="K3251" i="1"/>
  <c r="L3251" i="1"/>
  <c r="M3251" i="1"/>
  <c r="N3251" i="1"/>
  <c r="I3252" i="1"/>
  <c r="J3252" i="1"/>
  <c r="O3252" i="1" s="1"/>
  <c r="I3253" i="1"/>
  <c r="J3253" i="1"/>
  <c r="O3253" i="1" s="1"/>
  <c r="K3253" i="1"/>
  <c r="L3253" i="1"/>
  <c r="M3253" i="1"/>
  <c r="N3253" i="1"/>
  <c r="I3254" i="1"/>
  <c r="J3254" i="1"/>
  <c r="O3254" i="1" s="1"/>
  <c r="N3254" i="1"/>
  <c r="I3255" i="1"/>
  <c r="J3255" i="1"/>
  <c r="O3255" i="1" s="1"/>
  <c r="N3255" i="1"/>
  <c r="I3256" i="1"/>
  <c r="J3256" i="1"/>
  <c r="O3256" i="1" s="1"/>
  <c r="K3256" i="1"/>
  <c r="L3256" i="1"/>
  <c r="M3256" i="1"/>
  <c r="N3256" i="1"/>
  <c r="I3257" i="1"/>
  <c r="K3257" i="1" s="1"/>
  <c r="J3257" i="1"/>
  <c r="O3257" i="1" s="1"/>
  <c r="I3258" i="1"/>
  <c r="J3258" i="1"/>
  <c r="O3258" i="1" s="1"/>
  <c r="M3258" i="1"/>
  <c r="N3258" i="1"/>
  <c r="I3259" i="1"/>
  <c r="K3259" i="1" s="1"/>
  <c r="J3259" i="1"/>
  <c r="O3259" i="1" s="1"/>
  <c r="L3259" i="1"/>
  <c r="N3259" i="1"/>
  <c r="I3260" i="1"/>
  <c r="K3260" i="1" s="1"/>
  <c r="J3260" i="1"/>
  <c r="O3260" i="1" s="1"/>
  <c r="L3260" i="1"/>
  <c r="I3261" i="1"/>
  <c r="K3261" i="1" s="1"/>
  <c r="J3261" i="1"/>
  <c r="O3261" i="1" s="1"/>
  <c r="L3261" i="1"/>
  <c r="M3261" i="1"/>
  <c r="N3261" i="1"/>
  <c r="I3262" i="1"/>
  <c r="K3262" i="1" s="1"/>
  <c r="J3262" i="1"/>
  <c r="O3262" i="1" s="1"/>
  <c r="L3262" i="1"/>
  <c r="N3262" i="1"/>
  <c r="I3263" i="1"/>
  <c r="J3263" i="1"/>
  <c r="O3263" i="1" s="1"/>
  <c r="I3264" i="1"/>
  <c r="J3264" i="1"/>
  <c r="O3264" i="1" s="1"/>
  <c r="K3264" i="1"/>
  <c r="L3264" i="1"/>
  <c r="M3264" i="1"/>
  <c r="N3264" i="1"/>
  <c r="I3265" i="1"/>
  <c r="J3265" i="1"/>
  <c r="O3265" i="1" s="1"/>
  <c r="K3265" i="1"/>
  <c r="L3265" i="1"/>
  <c r="M3265" i="1"/>
  <c r="N3265" i="1"/>
  <c r="I3266" i="1"/>
  <c r="J3266" i="1"/>
  <c r="O3266" i="1" s="1"/>
  <c r="I3267" i="1"/>
  <c r="J3267" i="1"/>
  <c r="O3267" i="1" s="1"/>
  <c r="K3267" i="1"/>
  <c r="L3267" i="1"/>
  <c r="M3267" i="1"/>
  <c r="N3267" i="1"/>
  <c r="I3268" i="1"/>
  <c r="J3268" i="1"/>
  <c r="O3268" i="1" s="1"/>
  <c r="K3268" i="1"/>
  <c r="L3268" i="1"/>
  <c r="M3268" i="1"/>
  <c r="N3268" i="1"/>
  <c r="I3269" i="1"/>
  <c r="J3269" i="1"/>
  <c r="O3269" i="1" s="1"/>
  <c r="K3269" i="1"/>
  <c r="L3269" i="1"/>
  <c r="I3270" i="1"/>
  <c r="J3270" i="1"/>
  <c r="O3270" i="1" s="1"/>
  <c r="I3271" i="1"/>
  <c r="K3271" i="1" s="1"/>
  <c r="J3271" i="1"/>
  <c r="O3271" i="1" s="1"/>
  <c r="L3271" i="1"/>
  <c r="N3271" i="1"/>
  <c r="I3272" i="1"/>
  <c r="J3272" i="1"/>
  <c r="O3272" i="1" s="1"/>
  <c r="I3273" i="1"/>
  <c r="J3273" i="1"/>
  <c r="O3273" i="1" s="1"/>
  <c r="K3273" i="1"/>
  <c r="L3273" i="1"/>
  <c r="M3273" i="1"/>
  <c r="N3273" i="1"/>
  <c r="I3274" i="1"/>
  <c r="J3274" i="1"/>
  <c r="O3274" i="1" s="1"/>
  <c r="I3275" i="1"/>
  <c r="K3275" i="1" s="1"/>
  <c r="J3275" i="1"/>
  <c r="O3275" i="1" s="1"/>
  <c r="N3275" i="1"/>
  <c r="I3276" i="1"/>
  <c r="J3276" i="1"/>
  <c r="O3276" i="1" s="1"/>
  <c r="K3276" i="1"/>
  <c r="L3276" i="1"/>
  <c r="M3276" i="1"/>
  <c r="N3276" i="1"/>
  <c r="I3277" i="1"/>
  <c r="J3277" i="1"/>
  <c r="O3277" i="1" s="1"/>
  <c r="I3278" i="1"/>
  <c r="J3278" i="1"/>
  <c r="O3278" i="1" s="1"/>
  <c r="I3279" i="1"/>
  <c r="K3279" i="1" s="1"/>
  <c r="J3279" i="1"/>
  <c r="O3279" i="1" s="1"/>
  <c r="L3279" i="1"/>
  <c r="M3279" i="1"/>
  <c r="N3279" i="1"/>
  <c r="I3280" i="1"/>
  <c r="J3280" i="1"/>
  <c r="O3280" i="1" s="1"/>
  <c r="K3280" i="1"/>
  <c r="I3281" i="1"/>
  <c r="K3281" i="1" s="1"/>
  <c r="J3281" i="1"/>
  <c r="O3281" i="1" s="1"/>
  <c r="L3281" i="1"/>
  <c r="M3281" i="1"/>
  <c r="N3281" i="1"/>
  <c r="I3282" i="1"/>
  <c r="J3282" i="1"/>
  <c r="O3282" i="1" s="1"/>
  <c r="N3282" i="1"/>
  <c r="I3283" i="1"/>
  <c r="J3283" i="1"/>
  <c r="O3283" i="1" s="1"/>
  <c r="K3283" i="1"/>
  <c r="I3284" i="1"/>
  <c r="J3284" i="1"/>
  <c r="O3284" i="1" s="1"/>
  <c r="K3284" i="1"/>
  <c r="L3284" i="1"/>
  <c r="M3284" i="1"/>
  <c r="N3284" i="1"/>
  <c r="I3285" i="1"/>
  <c r="J3285" i="1"/>
  <c r="O3285" i="1" s="1"/>
  <c r="K3285" i="1"/>
  <c r="L3285" i="1"/>
  <c r="I3286" i="1"/>
  <c r="J3286" i="1"/>
  <c r="O3286" i="1" s="1"/>
  <c r="I3287" i="1"/>
  <c r="J3287" i="1"/>
  <c r="O3287" i="1" s="1"/>
  <c r="K3287" i="1"/>
  <c r="L3287" i="1"/>
  <c r="M3287" i="1"/>
  <c r="N3287" i="1"/>
  <c r="I3288" i="1"/>
  <c r="J3288" i="1"/>
  <c r="O3288" i="1" s="1"/>
  <c r="I3289" i="1"/>
  <c r="J3289" i="1"/>
  <c r="O3289" i="1" s="1"/>
  <c r="I3290" i="1"/>
  <c r="J3290" i="1"/>
  <c r="O3290" i="1" s="1"/>
  <c r="K3290" i="1"/>
  <c r="L3290" i="1"/>
  <c r="M3290" i="1"/>
  <c r="N3290" i="1"/>
  <c r="I3291" i="1"/>
  <c r="K3291" i="1" s="1"/>
  <c r="J3291" i="1"/>
  <c r="O3291" i="1" s="1"/>
  <c r="L3291" i="1"/>
  <c r="N3291" i="1"/>
  <c r="I3292" i="1"/>
  <c r="J3292" i="1"/>
  <c r="O3292" i="1" s="1"/>
  <c r="K3292" i="1"/>
  <c r="I3293" i="1"/>
  <c r="J3293" i="1"/>
  <c r="O3293" i="1" s="1"/>
  <c r="K3293" i="1"/>
  <c r="L3293" i="1"/>
  <c r="M3293" i="1"/>
  <c r="N3293" i="1"/>
  <c r="I3294" i="1"/>
  <c r="J3294" i="1"/>
  <c r="O3294" i="1" s="1"/>
  <c r="K3294" i="1"/>
  <c r="L3294" i="1"/>
  <c r="M3294" i="1"/>
  <c r="N3294" i="1"/>
  <c r="I3295" i="1"/>
  <c r="J3295" i="1"/>
  <c r="O3295" i="1" s="1"/>
  <c r="I3296" i="1"/>
  <c r="J3296" i="1"/>
  <c r="O3296" i="1" s="1"/>
  <c r="K3296" i="1"/>
  <c r="L3296" i="1"/>
  <c r="M3296" i="1"/>
  <c r="N3296" i="1"/>
  <c r="I3297" i="1"/>
  <c r="K3297" i="1" s="1"/>
  <c r="J3297" i="1"/>
  <c r="O3297" i="1" s="1"/>
  <c r="L3297" i="1"/>
  <c r="M3297" i="1"/>
  <c r="N3297" i="1"/>
  <c r="I3298" i="1"/>
  <c r="J3298" i="1"/>
  <c r="O3298" i="1" s="1"/>
  <c r="I3299" i="1"/>
  <c r="K3299" i="1" s="1"/>
  <c r="J3299" i="1"/>
  <c r="O3299" i="1" s="1"/>
  <c r="L3299" i="1"/>
  <c r="N3299" i="1"/>
  <c r="I3300" i="1"/>
  <c r="K3300" i="1" s="1"/>
  <c r="J3300" i="1"/>
  <c r="O3300" i="1" s="1"/>
  <c r="L3300" i="1"/>
  <c r="M3300" i="1"/>
  <c r="N3300" i="1"/>
  <c r="I3301" i="1"/>
  <c r="K3301" i="1" s="1"/>
  <c r="J3301" i="1"/>
  <c r="O3301" i="1" s="1"/>
  <c r="I3302" i="1"/>
  <c r="K3302" i="1" s="1"/>
  <c r="J3302" i="1"/>
  <c r="O3302" i="1" s="1"/>
  <c r="L3302" i="1"/>
  <c r="N3302" i="1"/>
  <c r="I3303" i="1"/>
  <c r="J3303" i="1"/>
  <c r="O3303" i="1" s="1"/>
  <c r="I3304" i="1"/>
  <c r="J3304" i="1"/>
  <c r="O3304" i="1" s="1"/>
  <c r="K3304" i="1"/>
  <c r="L3304" i="1"/>
  <c r="M3304" i="1"/>
  <c r="N3304" i="1"/>
  <c r="I3305" i="1"/>
  <c r="J3305" i="1"/>
  <c r="O3305" i="1" s="1"/>
  <c r="K3305" i="1"/>
  <c r="L3305" i="1"/>
  <c r="M3305" i="1"/>
  <c r="N3305" i="1"/>
  <c r="I3306" i="1"/>
  <c r="J3306" i="1"/>
  <c r="O3306" i="1" s="1"/>
  <c r="I3307" i="1"/>
  <c r="J3307" i="1"/>
  <c r="O3307" i="1" s="1"/>
  <c r="K3307" i="1"/>
  <c r="L3307" i="1"/>
  <c r="M3307" i="1"/>
  <c r="N3307" i="1"/>
  <c r="I3308" i="1"/>
  <c r="J3308" i="1"/>
  <c r="O3308" i="1" s="1"/>
  <c r="K3308" i="1"/>
  <c r="L3308" i="1"/>
  <c r="M3308" i="1"/>
  <c r="N3308" i="1"/>
  <c r="I3309" i="1"/>
  <c r="J3309" i="1"/>
  <c r="O3309" i="1" s="1"/>
  <c r="I3310" i="1"/>
  <c r="K3310" i="1" s="1"/>
  <c r="J3310" i="1"/>
  <c r="O3310" i="1" s="1"/>
  <c r="L3310" i="1"/>
  <c r="M3310" i="1"/>
  <c r="N3310" i="1"/>
  <c r="I3311" i="1"/>
  <c r="K3311" i="1" s="1"/>
  <c r="J3311" i="1"/>
  <c r="O3311" i="1" s="1"/>
  <c r="L3311" i="1"/>
  <c r="N3311" i="1"/>
  <c r="I3312" i="1"/>
  <c r="J3312" i="1"/>
  <c r="O3312" i="1" s="1"/>
  <c r="K3312" i="1"/>
  <c r="I3313" i="1"/>
  <c r="K3313" i="1" s="1"/>
  <c r="J3313" i="1"/>
  <c r="O3313" i="1" s="1"/>
  <c r="L3313" i="1"/>
  <c r="M3313" i="1"/>
  <c r="I3314" i="1"/>
  <c r="J3314" i="1"/>
  <c r="O3314" i="1" s="1"/>
  <c r="I3315" i="1"/>
  <c r="J3315" i="1"/>
  <c r="O3315" i="1" s="1"/>
  <c r="K3315" i="1"/>
  <c r="N3315" i="1"/>
  <c r="I3316" i="1"/>
  <c r="J3316" i="1"/>
  <c r="O3316" i="1" s="1"/>
  <c r="K3316" i="1"/>
  <c r="M3316" i="1"/>
  <c r="I3317" i="1"/>
  <c r="J3317" i="1"/>
  <c r="O3317" i="1" s="1"/>
  <c r="I3318" i="1"/>
  <c r="J3318" i="1"/>
  <c r="O3318" i="1" s="1"/>
  <c r="M3318" i="1"/>
  <c r="I3319" i="1"/>
  <c r="J3319" i="1"/>
  <c r="O3319" i="1" s="1"/>
  <c r="I3320" i="1"/>
  <c r="J3320" i="1"/>
  <c r="O3320" i="1" s="1"/>
  <c r="K3320" i="1"/>
  <c r="I3321" i="1"/>
  <c r="K3321" i="1" s="1"/>
  <c r="J3321" i="1"/>
  <c r="O3321" i="1" s="1"/>
  <c r="L3321" i="1"/>
  <c r="M3321" i="1"/>
  <c r="N3321" i="1"/>
  <c r="I3322" i="1"/>
  <c r="J3322" i="1"/>
  <c r="O3322" i="1" s="1"/>
  <c r="K3322" i="1"/>
  <c r="L3322" i="1"/>
  <c r="M3322" i="1"/>
  <c r="N3322" i="1"/>
  <c r="I3323" i="1"/>
  <c r="J3323" i="1"/>
  <c r="O3323" i="1" s="1"/>
  <c r="K3323" i="1"/>
  <c r="I3324" i="1"/>
  <c r="J3324" i="1"/>
  <c r="O3324" i="1" s="1"/>
  <c r="K3324" i="1"/>
  <c r="L3324" i="1"/>
  <c r="M3324" i="1"/>
  <c r="N3324" i="1"/>
  <c r="I3325" i="1"/>
  <c r="J3325" i="1"/>
  <c r="O3325" i="1" s="1"/>
  <c r="K3325" i="1"/>
  <c r="L3325" i="1"/>
  <c r="M3325" i="1"/>
  <c r="N3325" i="1"/>
  <c r="I3326" i="1"/>
  <c r="J3326" i="1"/>
  <c r="O3326" i="1" s="1"/>
  <c r="I3327" i="1"/>
  <c r="J3327" i="1"/>
  <c r="O3327" i="1" s="1"/>
  <c r="K3327" i="1"/>
  <c r="L3327" i="1"/>
  <c r="M3327" i="1"/>
  <c r="N3327" i="1"/>
  <c r="I3328" i="1"/>
  <c r="J3328" i="1"/>
  <c r="O3328" i="1" s="1"/>
  <c r="I3329" i="1"/>
  <c r="J3329" i="1"/>
  <c r="O3329" i="1" s="1"/>
  <c r="I3330" i="1"/>
  <c r="J3330" i="1"/>
  <c r="O3330" i="1" s="1"/>
  <c r="K3330" i="1"/>
  <c r="L3330" i="1"/>
  <c r="M3330" i="1"/>
  <c r="N3330" i="1"/>
  <c r="I3331" i="1"/>
  <c r="J3331" i="1"/>
  <c r="O3331" i="1" s="1"/>
  <c r="N3331" i="1"/>
  <c r="I3332" i="1"/>
  <c r="J3332" i="1"/>
  <c r="O3332" i="1" s="1"/>
  <c r="K3332" i="1"/>
  <c r="I3333" i="1"/>
  <c r="J3333" i="1"/>
  <c r="O3333" i="1" s="1"/>
  <c r="K3333" i="1"/>
  <c r="L3333" i="1"/>
  <c r="M3333" i="1"/>
  <c r="N3333" i="1"/>
  <c r="I3334" i="1"/>
  <c r="J3334" i="1"/>
  <c r="O3334" i="1" s="1"/>
  <c r="L3334" i="1"/>
  <c r="M3334" i="1"/>
  <c r="I3335" i="1"/>
  <c r="J3335" i="1"/>
  <c r="O3335" i="1" s="1"/>
  <c r="I3336" i="1"/>
  <c r="J3336" i="1"/>
  <c r="O3336" i="1" s="1"/>
  <c r="K3336" i="1"/>
  <c r="L3336" i="1"/>
  <c r="M3336" i="1"/>
  <c r="N3336" i="1"/>
  <c r="I3337" i="1"/>
  <c r="J3337" i="1"/>
  <c r="O3337" i="1" s="1"/>
  <c r="K3337" i="1"/>
  <c r="L3337" i="1"/>
  <c r="M3337" i="1"/>
  <c r="N3337" i="1"/>
  <c r="I3338" i="1"/>
  <c r="J3338" i="1"/>
  <c r="O3338" i="1" s="1"/>
  <c r="I3339" i="1"/>
  <c r="K3339" i="1" s="1"/>
  <c r="J3339" i="1"/>
  <c r="O3339" i="1" s="1"/>
  <c r="L3339" i="1"/>
  <c r="N3339" i="1"/>
  <c r="I3340" i="1"/>
  <c r="J3340" i="1"/>
  <c r="O3340" i="1" s="1"/>
  <c r="K3340" i="1"/>
  <c r="I3341" i="1"/>
  <c r="K3341" i="1" s="1"/>
  <c r="J3341" i="1"/>
  <c r="O3341" i="1" s="1"/>
  <c r="L3341" i="1"/>
  <c r="M3341" i="1"/>
  <c r="N3341" i="1"/>
  <c r="I3342" i="1"/>
  <c r="K3342" i="1" s="1"/>
  <c r="J3342" i="1"/>
  <c r="O3342" i="1" s="1"/>
  <c r="L3342" i="1"/>
  <c r="N3342" i="1"/>
  <c r="I3343" i="1"/>
  <c r="J3343" i="1"/>
  <c r="O3343" i="1" s="1"/>
  <c r="K3343" i="1"/>
  <c r="L3343" i="1"/>
  <c r="M3343" i="1"/>
  <c r="N3343" i="1"/>
  <c r="I3344" i="1"/>
  <c r="J3344" i="1"/>
  <c r="O3344" i="1" s="1"/>
  <c r="K3344" i="1"/>
  <c r="L3344" i="1"/>
  <c r="M3344" i="1"/>
  <c r="N3344" i="1"/>
  <c r="I3345" i="1"/>
  <c r="J3345" i="1"/>
  <c r="O3345" i="1" s="1"/>
  <c r="K3345" i="1"/>
  <c r="L3345" i="1"/>
  <c r="M3345" i="1"/>
  <c r="N3345" i="1"/>
  <c r="I3346" i="1"/>
  <c r="J3346" i="1"/>
  <c r="O3346" i="1" s="1"/>
  <c r="K3346" i="1"/>
  <c r="L3346" i="1"/>
  <c r="M3346" i="1"/>
  <c r="N3346" i="1"/>
  <c r="I3347" i="1"/>
  <c r="J3347" i="1"/>
  <c r="O3347" i="1" s="1"/>
  <c r="K3347" i="1"/>
  <c r="L3347" i="1"/>
  <c r="M3347" i="1"/>
  <c r="N3347" i="1"/>
  <c r="I3348" i="1"/>
  <c r="J3348" i="1"/>
  <c r="O3348" i="1" s="1"/>
  <c r="K3348" i="1"/>
  <c r="L3348" i="1"/>
  <c r="M3348" i="1"/>
  <c r="N3348" i="1"/>
  <c r="I3349" i="1"/>
  <c r="N3349" i="1" s="1"/>
  <c r="J3349" i="1"/>
  <c r="O3349" i="1" s="1"/>
  <c r="K3349" i="1"/>
  <c r="L3349" i="1"/>
  <c r="M3349" i="1"/>
  <c r="I3350" i="1"/>
  <c r="J3350" i="1"/>
  <c r="O3350" i="1" s="1"/>
  <c r="I3351" i="1"/>
  <c r="K3351" i="1" s="1"/>
  <c r="J3351" i="1"/>
  <c r="O3351" i="1" s="1"/>
  <c r="L3351" i="1"/>
  <c r="N3351" i="1"/>
  <c r="I3352" i="1"/>
  <c r="J3352" i="1"/>
  <c r="O3352" i="1" s="1"/>
  <c r="K3352" i="1"/>
  <c r="L3352" i="1"/>
  <c r="I3353" i="1"/>
  <c r="J3353" i="1"/>
  <c r="O3353" i="1" s="1"/>
  <c r="K3353" i="1"/>
  <c r="L3353" i="1"/>
  <c r="I3354" i="1"/>
  <c r="J3354" i="1"/>
  <c r="O3354" i="1" s="1"/>
  <c r="I3355" i="1"/>
  <c r="J3355" i="1"/>
  <c r="O3355" i="1" s="1"/>
  <c r="K3355" i="1"/>
  <c r="I3356" i="1"/>
  <c r="J3356" i="1"/>
  <c r="O3356" i="1" s="1"/>
  <c r="K3356" i="1"/>
  <c r="L3356" i="1"/>
  <c r="M3356" i="1"/>
  <c r="N3356" i="1"/>
  <c r="I3357" i="1"/>
  <c r="J3357" i="1"/>
  <c r="O3357" i="1" s="1"/>
  <c r="I3358" i="1"/>
  <c r="J3358" i="1"/>
  <c r="O3358" i="1" s="1"/>
  <c r="I3359" i="1"/>
  <c r="N3359" i="1" s="1"/>
  <c r="J3359" i="1"/>
  <c r="O3359" i="1" s="1"/>
  <c r="K3359" i="1"/>
  <c r="L3359" i="1"/>
  <c r="M3359" i="1"/>
  <c r="I3360" i="1"/>
  <c r="J3360" i="1"/>
  <c r="O3360" i="1" s="1"/>
  <c r="K3360" i="1"/>
  <c r="I3361" i="1"/>
  <c r="K3361" i="1" s="1"/>
  <c r="J3361" i="1"/>
  <c r="O3361" i="1" s="1"/>
  <c r="L3361" i="1"/>
  <c r="M3361" i="1"/>
  <c r="N3361" i="1"/>
  <c r="I3362" i="1"/>
  <c r="J3362" i="1"/>
  <c r="O3362" i="1" s="1"/>
  <c r="I3363" i="1"/>
  <c r="J3363" i="1"/>
  <c r="O3363" i="1" s="1"/>
  <c r="I3364" i="1"/>
  <c r="J3364" i="1"/>
  <c r="O3364" i="1" s="1"/>
  <c r="K3364" i="1"/>
  <c r="L3364" i="1"/>
  <c r="M3364" i="1"/>
  <c r="N3364" i="1"/>
  <c r="I3365" i="1"/>
  <c r="J3365" i="1"/>
  <c r="O3365" i="1" s="1"/>
  <c r="K3365" i="1"/>
  <c r="L3365" i="1"/>
  <c r="M3365" i="1"/>
  <c r="N3365" i="1"/>
  <c r="I3366" i="1"/>
  <c r="J3366" i="1"/>
  <c r="O3366" i="1" s="1"/>
  <c r="I3367" i="1"/>
  <c r="J3367" i="1"/>
  <c r="O3367" i="1" s="1"/>
  <c r="K3367" i="1"/>
  <c r="L3367" i="1"/>
  <c r="M3367" i="1"/>
  <c r="N3367" i="1"/>
  <c r="I3368" i="1"/>
  <c r="K3368" i="1" s="1"/>
  <c r="J3368" i="1"/>
  <c r="O3368" i="1" s="1"/>
  <c r="L3368" i="1"/>
  <c r="M3368" i="1"/>
  <c r="I3369" i="1"/>
  <c r="J3369" i="1"/>
  <c r="O3369" i="1" s="1"/>
  <c r="I3370" i="1"/>
  <c r="J3370" i="1"/>
  <c r="O3370" i="1" s="1"/>
  <c r="K3370" i="1"/>
  <c r="L3370" i="1"/>
  <c r="M3370" i="1"/>
  <c r="N3370" i="1"/>
  <c r="I3371" i="1"/>
  <c r="K3371" i="1" s="1"/>
  <c r="J3371" i="1"/>
  <c r="O3371" i="1" s="1"/>
  <c r="L3371" i="1"/>
  <c r="M3371" i="1"/>
  <c r="N3371" i="1"/>
  <c r="I3372" i="1"/>
  <c r="J3372" i="1"/>
  <c r="O3372" i="1" s="1"/>
  <c r="K3372" i="1"/>
  <c r="I3373" i="1"/>
  <c r="J3373" i="1"/>
  <c r="O3373" i="1" s="1"/>
  <c r="K3373" i="1"/>
  <c r="L3373" i="1"/>
  <c r="M3373" i="1"/>
  <c r="N3373" i="1"/>
  <c r="I3374" i="1"/>
  <c r="J3374" i="1"/>
  <c r="O3374" i="1" s="1"/>
  <c r="I3375" i="1"/>
  <c r="J3375" i="1"/>
  <c r="O3375" i="1" s="1"/>
  <c r="K3375" i="1"/>
  <c r="N3375" i="1"/>
  <c r="I3376" i="1"/>
  <c r="J3376" i="1"/>
  <c r="O3376" i="1" s="1"/>
  <c r="K3376" i="1"/>
  <c r="L3376" i="1"/>
  <c r="M3376" i="1"/>
  <c r="N3376" i="1"/>
  <c r="I3377" i="1"/>
  <c r="N3377" i="1" s="1"/>
  <c r="J3377" i="1"/>
  <c r="O3377" i="1" s="1"/>
  <c r="K3377" i="1"/>
  <c r="L3377" i="1"/>
  <c r="M3377" i="1"/>
  <c r="I3378" i="1"/>
  <c r="J3378" i="1"/>
  <c r="O3378" i="1" s="1"/>
  <c r="M3378" i="1"/>
  <c r="N3378" i="1"/>
  <c r="I3379" i="1"/>
  <c r="K3379" i="1" s="1"/>
  <c r="J3379" i="1"/>
  <c r="O3379" i="1" s="1"/>
  <c r="L3379" i="1"/>
  <c r="M3379" i="1"/>
  <c r="N3379" i="1"/>
  <c r="I3380" i="1"/>
  <c r="J3380" i="1"/>
  <c r="O3380" i="1" s="1"/>
  <c r="K3380" i="1"/>
  <c r="L3380" i="1"/>
  <c r="M3380" i="1"/>
  <c r="N3380" i="1"/>
  <c r="I3381" i="1"/>
  <c r="K3381" i="1" s="1"/>
  <c r="J3381" i="1"/>
  <c r="O3381" i="1" s="1"/>
  <c r="M3381" i="1"/>
  <c r="N3381" i="1"/>
  <c r="I3382" i="1"/>
  <c r="K3382" i="1" s="1"/>
  <c r="J3382" i="1"/>
  <c r="O3382" i="1" s="1"/>
  <c r="L3382" i="1"/>
  <c r="M3382" i="1"/>
  <c r="N3382" i="1"/>
  <c r="I3383" i="1"/>
  <c r="K3383" i="1" s="1"/>
  <c r="J3383" i="1"/>
  <c r="O3383" i="1" s="1"/>
  <c r="L3383" i="1"/>
  <c r="M3383" i="1"/>
  <c r="I3384" i="1"/>
  <c r="J3384" i="1"/>
  <c r="O3384" i="1" s="1"/>
  <c r="K3384" i="1"/>
  <c r="L3384" i="1"/>
  <c r="M3384" i="1"/>
  <c r="N3384" i="1"/>
  <c r="I3385" i="1"/>
  <c r="J3385" i="1"/>
  <c r="O3385" i="1" s="1"/>
  <c r="K3385" i="1"/>
  <c r="L3385" i="1"/>
  <c r="M3385" i="1"/>
  <c r="N3385" i="1"/>
  <c r="I3386" i="1"/>
  <c r="J3386" i="1"/>
  <c r="O3386" i="1" s="1"/>
  <c r="K3386" i="1"/>
  <c r="L3386" i="1"/>
  <c r="M3386" i="1"/>
  <c r="N3386" i="1"/>
  <c r="I3387" i="1"/>
  <c r="J3387" i="1"/>
  <c r="O3387" i="1" s="1"/>
  <c r="K3387" i="1"/>
  <c r="L3387" i="1"/>
  <c r="M3387" i="1"/>
  <c r="N3387" i="1"/>
  <c r="I3388" i="1"/>
  <c r="J3388" i="1"/>
  <c r="O3388" i="1" s="1"/>
  <c r="K3388" i="1"/>
  <c r="L3388" i="1"/>
  <c r="M3388" i="1"/>
  <c r="N3388" i="1"/>
  <c r="I3389" i="1"/>
  <c r="N3389" i="1" s="1"/>
  <c r="J3389" i="1"/>
  <c r="O3389" i="1" s="1"/>
  <c r="L3389" i="1"/>
  <c r="M3389" i="1"/>
  <c r="I3390" i="1"/>
  <c r="J3390" i="1"/>
  <c r="O3390" i="1" s="1"/>
  <c r="K3390" i="1"/>
  <c r="I3391" i="1"/>
  <c r="K3391" i="1" s="1"/>
  <c r="J3391" i="1"/>
  <c r="O3391" i="1" s="1"/>
  <c r="L3391" i="1"/>
  <c r="M3391" i="1"/>
  <c r="N3391" i="1"/>
  <c r="I3392" i="1"/>
  <c r="J3392" i="1"/>
  <c r="O3392" i="1" s="1"/>
  <c r="K3392" i="1"/>
  <c r="I3393" i="1"/>
  <c r="J3393" i="1"/>
  <c r="O3393" i="1" s="1"/>
  <c r="I3394" i="1"/>
  <c r="J3394" i="1"/>
  <c r="O3394" i="1" s="1"/>
  <c r="I3395" i="1"/>
  <c r="J3395" i="1"/>
  <c r="O3395" i="1" s="1"/>
  <c r="K3395" i="1"/>
  <c r="N3395" i="1"/>
  <c r="I3396" i="1"/>
  <c r="L3396" i="1" s="1"/>
  <c r="J3396" i="1"/>
  <c r="O3396" i="1" s="1"/>
  <c r="K3396" i="1"/>
  <c r="M3396" i="1"/>
  <c r="N3396" i="1"/>
  <c r="I3397" i="1"/>
  <c r="J3397" i="1"/>
  <c r="O3397" i="1" s="1"/>
  <c r="I3398" i="1"/>
  <c r="J3398" i="1"/>
  <c r="O3398" i="1" s="1"/>
  <c r="I3399" i="1"/>
  <c r="J3399" i="1"/>
  <c r="O3399" i="1" s="1"/>
  <c r="K3399" i="1"/>
  <c r="L3399" i="1"/>
  <c r="M3399" i="1"/>
  <c r="N3399" i="1"/>
  <c r="I3400" i="1"/>
  <c r="K3400" i="1" s="1"/>
  <c r="J3400" i="1"/>
  <c r="O3400" i="1" s="1"/>
  <c r="I3401" i="1"/>
  <c r="K3401" i="1" s="1"/>
  <c r="J3401" i="1"/>
  <c r="O3401" i="1" s="1"/>
  <c r="L3401" i="1"/>
  <c r="M3401" i="1"/>
  <c r="N3401" i="1"/>
  <c r="I3402" i="1"/>
  <c r="K3402" i="1" s="1"/>
  <c r="J3402" i="1"/>
  <c r="O3402" i="1" s="1"/>
  <c r="L3402" i="1"/>
  <c r="M3402" i="1"/>
  <c r="N3402" i="1"/>
  <c r="I3403" i="1"/>
  <c r="J3403" i="1"/>
  <c r="O3403" i="1" s="1"/>
  <c r="K3403" i="1"/>
  <c r="I3404" i="1"/>
  <c r="J3404" i="1"/>
  <c r="O3404" i="1" s="1"/>
  <c r="K3404" i="1"/>
  <c r="L3404" i="1"/>
  <c r="M3404" i="1"/>
  <c r="N3404" i="1"/>
  <c r="I3405" i="1"/>
  <c r="J3405" i="1"/>
  <c r="O3405" i="1" s="1"/>
  <c r="K3405" i="1"/>
  <c r="I3406" i="1"/>
  <c r="J3406" i="1"/>
  <c r="O3406" i="1" s="1"/>
  <c r="I3407" i="1"/>
  <c r="J3407" i="1"/>
  <c r="O3407" i="1" s="1"/>
  <c r="K3407" i="1"/>
  <c r="L3407" i="1"/>
  <c r="M3407" i="1"/>
  <c r="N3407" i="1"/>
  <c r="I3408" i="1"/>
  <c r="K3408" i="1" s="1"/>
  <c r="J3408" i="1"/>
  <c r="O3408" i="1" s="1"/>
  <c r="M3408" i="1"/>
  <c r="N3408" i="1"/>
  <c r="I3409" i="1"/>
  <c r="J3409" i="1"/>
  <c r="O3409" i="1" s="1"/>
  <c r="I3410" i="1"/>
  <c r="J3410" i="1"/>
  <c r="O3410" i="1" s="1"/>
  <c r="K3410" i="1"/>
  <c r="L3410" i="1"/>
  <c r="M3410" i="1"/>
  <c r="N3410" i="1"/>
  <c r="I3411" i="1"/>
  <c r="J3411" i="1"/>
  <c r="O3411" i="1" s="1"/>
  <c r="K3411" i="1"/>
  <c r="L3411" i="1"/>
  <c r="M3411" i="1"/>
  <c r="N3411" i="1"/>
  <c r="I3412" i="1"/>
  <c r="J3412" i="1"/>
  <c r="O3412" i="1" s="1"/>
  <c r="K3412" i="1"/>
  <c r="I3413" i="1"/>
  <c r="J3413" i="1"/>
  <c r="O3413" i="1" s="1"/>
  <c r="K3413" i="1"/>
  <c r="L3413" i="1"/>
  <c r="M3413" i="1"/>
  <c r="N3413" i="1"/>
  <c r="I3414" i="1"/>
  <c r="J3414" i="1"/>
  <c r="O3414" i="1" s="1"/>
  <c r="K3414" i="1"/>
  <c r="L3414" i="1"/>
  <c r="M3414" i="1"/>
  <c r="N3414" i="1"/>
  <c r="I3415" i="1"/>
  <c r="J3415" i="1"/>
  <c r="O3415" i="1" s="1"/>
  <c r="N3415" i="1"/>
  <c r="I3416" i="1"/>
  <c r="J3416" i="1"/>
  <c r="O3416" i="1" s="1"/>
  <c r="K3416" i="1"/>
  <c r="L3416" i="1"/>
  <c r="M3416" i="1"/>
  <c r="N3416" i="1"/>
  <c r="I3417" i="1"/>
  <c r="J3417" i="1"/>
  <c r="O3417" i="1" s="1"/>
  <c r="I3418" i="1"/>
  <c r="J3418" i="1"/>
  <c r="O3418" i="1" s="1"/>
  <c r="M3418" i="1"/>
  <c r="N3418" i="1"/>
  <c r="I3419" i="1"/>
  <c r="K3419" i="1" s="1"/>
  <c r="J3419" i="1"/>
  <c r="O3419" i="1" s="1"/>
  <c r="L3419" i="1"/>
  <c r="M3419" i="1"/>
  <c r="N3419" i="1"/>
  <c r="I3420" i="1"/>
  <c r="J3420" i="1"/>
  <c r="O3420" i="1" s="1"/>
  <c r="K3420" i="1"/>
  <c r="L3420" i="1"/>
  <c r="M3420" i="1"/>
  <c r="N3420" i="1"/>
  <c r="I3421" i="1"/>
  <c r="K3421" i="1" s="1"/>
  <c r="J3421" i="1"/>
  <c r="O3421" i="1" s="1"/>
  <c r="L3421" i="1"/>
  <c r="M3421" i="1"/>
  <c r="N3421" i="1"/>
  <c r="I3422" i="1"/>
  <c r="K3422" i="1" s="1"/>
  <c r="J3422" i="1"/>
  <c r="O3422" i="1" s="1"/>
  <c r="L3422" i="1"/>
  <c r="M3422" i="1"/>
  <c r="N3422" i="1"/>
  <c r="I3423" i="1"/>
  <c r="J3423" i="1"/>
  <c r="O3423" i="1" s="1"/>
  <c r="K3423" i="1"/>
  <c r="L3423" i="1"/>
  <c r="M3423" i="1"/>
  <c r="N3423" i="1"/>
  <c r="I3424" i="1"/>
  <c r="J3424" i="1"/>
  <c r="O3424" i="1" s="1"/>
  <c r="K3424" i="1"/>
  <c r="L3424" i="1"/>
  <c r="M3424" i="1"/>
  <c r="N3424" i="1"/>
  <c r="I3425" i="1"/>
  <c r="J3425" i="1"/>
  <c r="O3425" i="1" s="1"/>
  <c r="K3425" i="1"/>
  <c r="L3425" i="1"/>
  <c r="M3425" i="1"/>
  <c r="N3425" i="1"/>
  <c r="I3426" i="1"/>
  <c r="J3426" i="1"/>
  <c r="O3426" i="1" s="1"/>
  <c r="K3426" i="1"/>
  <c r="L3426" i="1"/>
  <c r="M3426" i="1"/>
  <c r="N3426" i="1"/>
  <c r="I3427" i="1"/>
  <c r="J3427" i="1"/>
  <c r="O3427" i="1" s="1"/>
  <c r="K3427" i="1"/>
  <c r="L3427" i="1"/>
  <c r="M3427" i="1"/>
  <c r="N3427" i="1"/>
  <c r="I3428" i="1"/>
  <c r="J3428" i="1"/>
  <c r="O3428" i="1" s="1"/>
  <c r="K3428" i="1"/>
  <c r="L3428" i="1"/>
  <c r="M3428" i="1"/>
  <c r="N3428" i="1"/>
  <c r="I3429" i="1"/>
  <c r="N3429" i="1" s="1"/>
  <c r="J3429" i="1"/>
  <c r="O3429" i="1" s="1"/>
  <c r="K3429" i="1"/>
  <c r="L3429" i="1"/>
  <c r="M3429" i="1"/>
  <c r="I3430" i="1"/>
  <c r="J3430" i="1"/>
  <c r="O3430" i="1" s="1"/>
  <c r="K3430" i="1"/>
  <c r="L3430" i="1"/>
  <c r="M3430" i="1"/>
  <c r="N3430" i="1"/>
  <c r="I3431" i="1"/>
  <c r="K3431" i="1" s="1"/>
  <c r="J3431" i="1"/>
  <c r="O3431" i="1" s="1"/>
  <c r="L3431" i="1"/>
  <c r="M3431" i="1"/>
  <c r="N3431" i="1"/>
  <c r="I3432" i="1"/>
  <c r="J3432" i="1"/>
  <c r="O3432" i="1" s="1"/>
  <c r="I3433" i="1"/>
  <c r="J3433" i="1"/>
  <c r="O3433" i="1" s="1"/>
  <c r="I3434" i="1"/>
  <c r="J3434" i="1"/>
  <c r="O3434" i="1" s="1"/>
  <c r="I3435" i="1"/>
  <c r="J3435" i="1"/>
  <c r="O3435" i="1" s="1"/>
  <c r="K3435" i="1"/>
  <c r="N3435" i="1"/>
  <c r="I3436" i="1"/>
  <c r="J3436" i="1"/>
  <c r="O3436" i="1" s="1"/>
  <c r="I3437" i="1"/>
  <c r="J3437" i="1"/>
  <c r="O3437" i="1" s="1"/>
  <c r="I3438" i="1"/>
  <c r="J3438" i="1"/>
  <c r="O3438" i="1" s="1"/>
  <c r="I3439" i="1"/>
  <c r="K3439" i="1" s="1"/>
  <c r="J3439" i="1"/>
  <c r="O3439" i="1" s="1"/>
  <c r="L3439" i="1"/>
  <c r="M3439" i="1"/>
  <c r="N3439" i="1"/>
  <c r="I3440" i="1"/>
  <c r="K3440" i="1" s="1"/>
  <c r="J3440" i="1"/>
  <c r="O3440" i="1" s="1"/>
  <c r="I3441" i="1"/>
  <c r="K3441" i="1" s="1"/>
  <c r="J3441" i="1"/>
  <c r="O3441" i="1" s="1"/>
  <c r="L3441" i="1"/>
  <c r="M3441" i="1"/>
  <c r="N3441" i="1"/>
  <c r="I3442" i="1"/>
  <c r="J3442" i="1"/>
  <c r="O3442" i="1" s="1"/>
  <c r="I3443" i="1"/>
  <c r="J3443" i="1"/>
  <c r="O3443" i="1" s="1"/>
  <c r="K3443" i="1"/>
  <c r="I3444" i="1"/>
  <c r="J3444" i="1"/>
  <c r="O3444" i="1" s="1"/>
  <c r="K3444" i="1"/>
  <c r="L3444" i="1"/>
  <c r="M3444" i="1"/>
  <c r="N3444" i="1"/>
  <c r="I3445" i="1"/>
  <c r="N3445" i="1" s="1"/>
  <c r="J3445" i="1"/>
  <c r="O3445" i="1" s="1"/>
  <c r="K3445" i="1"/>
  <c r="L3445" i="1"/>
  <c r="M3445" i="1"/>
  <c r="I3446" i="1"/>
  <c r="J3446" i="1"/>
  <c r="O3446" i="1" s="1"/>
  <c r="I3447" i="1"/>
  <c r="J3447" i="1"/>
  <c r="O3447" i="1" s="1"/>
  <c r="K3447" i="1"/>
  <c r="L3447" i="1"/>
  <c r="M3447" i="1"/>
  <c r="N3447" i="1"/>
  <c r="I3448" i="1"/>
  <c r="J3448" i="1"/>
  <c r="O3448" i="1" s="1"/>
  <c r="K3448" i="1"/>
  <c r="L3448" i="1"/>
  <c r="M3448" i="1"/>
  <c r="N3448" i="1"/>
  <c r="I3449" i="1"/>
  <c r="J3449" i="1"/>
  <c r="O3449" i="1" s="1"/>
  <c r="I3450" i="1"/>
  <c r="J3450" i="1"/>
  <c r="O3450" i="1" s="1"/>
  <c r="K3450" i="1"/>
  <c r="L3450" i="1"/>
  <c r="M3450" i="1"/>
  <c r="N3450" i="1"/>
  <c r="I3451" i="1"/>
  <c r="J3451" i="1"/>
  <c r="O3451" i="1" s="1"/>
  <c r="I3452" i="1"/>
  <c r="J3452" i="1"/>
  <c r="O3452" i="1" s="1"/>
  <c r="K3452" i="1"/>
  <c r="I3453" i="1"/>
  <c r="J3453" i="1"/>
  <c r="O3453" i="1" s="1"/>
  <c r="K3453" i="1"/>
  <c r="L3453" i="1"/>
  <c r="M3453" i="1"/>
  <c r="N3453" i="1"/>
  <c r="I3454" i="1"/>
  <c r="J3454" i="1"/>
  <c r="O3454" i="1" s="1"/>
  <c r="I3455" i="1"/>
  <c r="J3455" i="1"/>
  <c r="O3455" i="1" s="1"/>
  <c r="K3455" i="1"/>
  <c r="N3455" i="1"/>
  <c r="I3456" i="1"/>
  <c r="J3456" i="1"/>
  <c r="O3456" i="1" s="1"/>
  <c r="K3456" i="1"/>
  <c r="L3456" i="1"/>
  <c r="M3456" i="1"/>
  <c r="N3456" i="1"/>
  <c r="I3457" i="1"/>
  <c r="J3457" i="1"/>
  <c r="O3457" i="1" s="1"/>
  <c r="I3458" i="1"/>
  <c r="M3458" i="1" s="1"/>
  <c r="J3458" i="1"/>
  <c r="O3458" i="1" s="1"/>
  <c r="N3458" i="1"/>
  <c r="I3459" i="1"/>
  <c r="K3459" i="1" s="1"/>
  <c r="J3459" i="1"/>
  <c r="O3459" i="1" s="1"/>
  <c r="L3459" i="1"/>
  <c r="M3459" i="1"/>
  <c r="N3459" i="1"/>
  <c r="I3460" i="1"/>
  <c r="J3460" i="1"/>
  <c r="O3460" i="1" s="1"/>
  <c r="K3460" i="1"/>
  <c r="L3460" i="1"/>
  <c r="M3460" i="1"/>
  <c r="N3460" i="1"/>
  <c r="I3461" i="1"/>
  <c r="J3461" i="1"/>
  <c r="O3461" i="1" s="1"/>
  <c r="I3462" i="1"/>
  <c r="K3462" i="1" s="1"/>
  <c r="J3462" i="1"/>
  <c r="O3462" i="1" s="1"/>
  <c r="L3462" i="1"/>
  <c r="M3462" i="1"/>
  <c r="N3462" i="1"/>
  <c r="I3463" i="1"/>
  <c r="J3463" i="1"/>
  <c r="O3463" i="1" s="1"/>
  <c r="I3464" i="1"/>
  <c r="J3464" i="1"/>
  <c r="O3464" i="1" s="1"/>
  <c r="K3464" i="1"/>
  <c r="L3464" i="1"/>
  <c r="M3464" i="1"/>
  <c r="N3464" i="1"/>
  <c r="I3465" i="1"/>
  <c r="J3465" i="1"/>
  <c r="O3465" i="1" s="1"/>
  <c r="K3465" i="1"/>
  <c r="L3465" i="1"/>
  <c r="M3465" i="1"/>
  <c r="N3465" i="1"/>
  <c r="I3466" i="1"/>
  <c r="J3466" i="1"/>
  <c r="O3466" i="1" s="1"/>
  <c r="L3466" i="1"/>
  <c r="I3467" i="1"/>
  <c r="J3467" i="1"/>
  <c r="O3467" i="1" s="1"/>
  <c r="K3467" i="1"/>
  <c r="L3467" i="1"/>
  <c r="M3467" i="1"/>
  <c r="N3467" i="1"/>
  <c r="I3468" i="1"/>
  <c r="J3468" i="1"/>
  <c r="O3468" i="1" s="1"/>
  <c r="K3468" i="1"/>
  <c r="L3468" i="1"/>
  <c r="M3468" i="1"/>
  <c r="N3468" i="1"/>
  <c r="I3469" i="1"/>
  <c r="J3469" i="1"/>
  <c r="O3469" i="1" s="1"/>
  <c r="K3469" i="1"/>
  <c r="M3469" i="1"/>
  <c r="I3470" i="1"/>
  <c r="J3470" i="1"/>
  <c r="O3470" i="1" s="1"/>
  <c r="I3471" i="1"/>
  <c r="K3471" i="1" s="1"/>
  <c r="J3471" i="1"/>
  <c r="O3471" i="1" s="1"/>
  <c r="L3471" i="1"/>
  <c r="M3471" i="1"/>
  <c r="N3471" i="1"/>
  <c r="I3472" i="1"/>
  <c r="J3472" i="1"/>
  <c r="O3472" i="1" s="1"/>
  <c r="K3472" i="1"/>
  <c r="L3472" i="1"/>
  <c r="I3473" i="1"/>
  <c r="J3473" i="1"/>
  <c r="O3473" i="1" s="1"/>
  <c r="I3474" i="1"/>
  <c r="J3474" i="1"/>
  <c r="O3474" i="1" s="1"/>
  <c r="I3475" i="1"/>
  <c r="K3475" i="1" s="1"/>
  <c r="J3475" i="1"/>
  <c r="O3475" i="1" s="1"/>
  <c r="N3475" i="1"/>
  <c r="I3476" i="1"/>
  <c r="K3476" i="1" s="1"/>
  <c r="J3476" i="1"/>
  <c r="O3476" i="1" s="1"/>
  <c r="L3476" i="1"/>
  <c r="M3476" i="1"/>
  <c r="N3476" i="1"/>
  <c r="I3477" i="1"/>
  <c r="J3477" i="1"/>
  <c r="O3477" i="1" s="1"/>
  <c r="I3478" i="1"/>
  <c r="J3478" i="1"/>
  <c r="O3478" i="1" s="1"/>
  <c r="M3478" i="1"/>
  <c r="I3479" i="1"/>
  <c r="J3479" i="1"/>
  <c r="O3479" i="1" s="1"/>
  <c r="K3479" i="1"/>
  <c r="L3479" i="1"/>
  <c r="M3479" i="1"/>
  <c r="N3479" i="1"/>
  <c r="I3480" i="1"/>
  <c r="J3480" i="1"/>
  <c r="O3480" i="1" s="1"/>
  <c r="K3480" i="1"/>
  <c r="I3481" i="1"/>
  <c r="K3481" i="1" s="1"/>
  <c r="J3481" i="1"/>
  <c r="O3481" i="1" s="1"/>
  <c r="L3481" i="1"/>
  <c r="M3481" i="1"/>
  <c r="N3481" i="1"/>
  <c r="I3482" i="1"/>
  <c r="J3482" i="1"/>
  <c r="O3482" i="1" s="1"/>
  <c r="I3483" i="1"/>
  <c r="J3483" i="1"/>
  <c r="O3483" i="1" s="1"/>
  <c r="K3483" i="1"/>
  <c r="I3484" i="1"/>
  <c r="J3484" i="1"/>
  <c r="O3484" i="1" s="1"/>
  <c r="K3484" i="1"/>
  <c r="L3484" i="1"/>
  <c r="M3484" i="1"/>
  <c r="N3484" i="1"/>
  <c r="I3485" i="1"/>
  <c r="N3485" i="1" s="1"/>
  <c r="J3485" i="1"/>
  <c r="O3485" i="1" s="1"/>
  <c r="K3485" i="1"/>
  <c r="L3485" i="1"/>
  <c r="M3485" i="1"/>
  <c r="I3486" i="1"/>
  <c r="J3486" i="1"/>
  <c r="O3486" i="1" s="1"/>
  <c r="I3487" i="1"/>
  <c r="J3487" i="1"/>
  <c r="O3487" i="1" s="1"/>
  <c r="K3487" i="1"/>
  <c r="L3487" i="1"/>
  <c r="M3487" i="1"/>
  <c r="N3487" i="1"/>
  <c r="I3488" i="1"/>
  <c r="J3488" i="1"/>
  <c r="O3488" i="1" s="1"/>
  <c r="I3489" i="1"/>
  <c r="J3489" i="1"/>
  <c r="O3489" i="1" s="1"/>
  <c r="I3490" i="1"/>
  <c r="J3490" i="1"/>
  <c r="O3490" i="1" s="1"/>
  <c r="K3490" i="1"/>
  <c r="L3490" i="1"/>
  <c r="M3490" i="1"/>
  <c r="N3490" i="1"/>
  <c r="I3491" i="1"/>
  <c r="L3491" i="1" s="1"/>
  <c r="J3491" i="1"/>
  <c r="O3491" i="1" s="1"/>
  <c r="K3491" i="1"/>
  <c r="M3491" i="1"/>
  <c r="N3491" i="1"/>
  <c r="I3492" i="1"/>
  <c r="J3492" i="1"/>
  <c r="O3492" i="1" s="1"/>
  <c r="K3492" i="1"/>
  <c r="I3493" i="1"/>
  <c r="J3493" i="1"/>
  <c r="O3493" i="1" s="1"/>
  <c r="K3493" i="1"/>
  <c r="L3493" i="1"/>
  <c r="M3493" i="1"/>
  <c r="N3493" i="1"/>
  <c r="I3494" i="1"/>
  <c r="J3494" i="1"/>
  <c r="O3494" i="1" s="1"/>
  <c r="K3494" i="1"/>
  <c r="L3494" i="1"/>
  <c r="M3494" i="1"/>
  <c r="N3494" i="1"/>
  <c r="I3495" i="1"/>
  <c r="J3495" i="1"/>
  <c r="O3495" i="1" s="1"/>
  <c r="I3496" i="1"/>
  <c r="J3496" i="1"/>
  <c r="O3496" i="1" s="1"/>
  <c r="K3496" i="1"/>
  <c r="L3496" i="1"/>
  <c r="M3496" i="1"/>
  <c r="N3496" i="1"/>
  <c r="I3497" i="1"/>
  <c r="J3497" i="1"/>
  <c r="O3497" i="1" s="1"/>
  <c r="K3497" i="1"/>
  <c r="L3497" i="1"/>
  <c r="M3497" i="1"/>
  <c r="N3497" i="1"/>
  <c r="I3498" i="1"/>
  <c r="J3498" i="1"/>
  <c r="O3498" i="1" s="1"/>
  <c r="M3498" i="1"/>
  <c r="N3498" i="1"/>
  <c r="I3499" i="1"/>
  <c r="K3499" i="1" s="1"/>
  <c r="J3499" i="1"/>
  <c r="O3499" i="1" s="1"/>
  <c r="L3499" i="1"/>
  <c r="M3499" i="1"/>
  <c r="N3499" i="1"/>
  <c r="I3500" i="1"/>
  <c r="K3500" i="1" s="1"/>
  <c r="J3500" i="1"/>
  <c r="O3500" i="1" s="1"/>
  <c r="L3500" i="1"/>
  <c r="M3500" i="1"/>
  <c r="N3500" i="1"/>
  <c r="I3501" i="1"/>
  <c r="J3501" i="1"/>
  <c r="O3501" i="1" s="1"/>
  <c r="K3501" i="1"/>
  <c r="L3501" i="1"/>
  <c r="M3501" i="1"/>
  <c r="N3501" i="1"/>
  <c r="I3502" i="1"/>
  <c r="J3502" i="1"/>
  <c r="O3502" i="1" s="1"/>
  <c r="K3502" i="1"/>
  <c r="L3502" i="1"/>
  <c r="M3502" i="1"/>
  <c r="N3502" i="1"/>
  <c r="I3503" i="1"/>
  <c r="J3503" i="1"/>
  <c r="O3503" i="1" s="1"/>
  <c r="K3503" i="1"/>
  <c r="L3503" i="1"/>
  <c r="M3503" i="1"/>
  <c r="N3503" i="1"/>
  <c r="I3504" i="1"/>
  <c r="J3504" i="1"/>
  <c r="O3504" i="1" s="1"/>
  <c r="K3504" i="1"/>
  <c r="L3504" i="1"/>
  <c r="M3504" i="1"/>
  <c r="N3504" i="1"/>
  <c r="I3505" i="1"/>
  <c r="J3505" i="1"/>
  <c r="O3505" i="1" s="1"/>
  <c r="K3505" i="1"/>
  <c r="L3505" i="1"/>
  <c r="M3505" i="1"/>
  <c r="N3505" i="1"/>
  <c r="I3506" i="1"/>
  <c r="J3506" i="1"/>
  <c r="O3506" i="1" s="1"/>
  <c r="K3506" i="1"/>
  <c r="L3506" i="1"/>
  <c r="M3506" i="1"/>
  <c r="N3506" i="1"/>
  <c r="I3507" i="1"/>
  <c r="J3507" i="1"/>
  <c r="O3507" i="1" s="1"/>
  <c r="K3507" i="1"/>
  <c r="L3507" i="1"/>
  <c r="I3508" i="1"/>
  <c r="J3508" i="1"/>
  <c r="O3508" i="1" s="1"/>
  <c r="K3508" i="1"/>
  <c r="L3508" i="1"/>
  <c r="M3508" i="1"/>
  <c r="N3508" i="1"/>
  <c r="I3509" i="1"/>
  <c r="J3509" i="1"/>
  <c r="O3509" i="1" s="1"/>
  <c r="N3509" i="1"/>
  <c r="I3510" i="1"/>
  <c r="J3510" i="1"/>
  <c r="O3510" i="1" s="1"/>
  <c r="I3511" i="1"/>
  <c r="J3511" i="1"/>
  <c r="O3511" i="1" s="1"/>
  <c r="K3511" i="1"/>
  <c r="L3511" i="1"/>
  <c r="M3511" i="1"/>
  <c r="N3511" i="1"/>
  <c r="I3512" i="1"/>
  <c r="J3512" i="1"/>
  <c r="O3512" i="1" s="1"/>
  <c r="I3513" i="1"/>
  <c r="J3513" i="1"/>
  <c r="O3513" i="1" s="1"/>
  <c r="I3514" i="1"/>
  <c r="J3514" i="1"/>
  <c r="O3514" i="1" s="1"/>
  <c r="K3514" i="1"/>
  <c r="L3514" i="1"/>
  <c r="M3514" i="1"/>
  <c r="N3514" i="1"/>
  <c r="I3515" i="1"/>
  <c r="J3515" i="1"/>
  <c r="O3515" i="1" s="1"/>
  <c r="I3516" i="1"/>
  <c r="J3516" i="1"/>
  <c r="O3516" i="1" s="1"/>
  <c r="I3517" i="1"/>
  <c r="J3517" i="1"/>
  <c r="O3517" i="1" s="1"/>
  <c r="K3517" i="1"/>
  <c r="L3517" i="1"/>
  <c r="M3517" i="1"/>
  <c r="N3517" i="1"/>
  <c r="I3518" i="1"/>
  <c r="J3518" i="1"/>
  <c r="O3518" i="1" s="1"/>
  <c r="K3518" i="1"/>
  <c r="L3518" i="1"/>
  <c r="I3519" i="1"/>
  <c r="K3519" i="1" s="1"/>
  <c r="J3519" i="1"/>
  <c r="O3519" i="1" s="1"/>
  <c r="L3519" i="1"/>
  <c r="M3519" i="1"/>
  <c r="N3519" i="1"/>
  <c r="I3520" i="1"/>
  <c r="J3520" i="1"/>
  <c r="O3520" i="1" s="1"/>
  <c r="K3520" i="1"/>
  <c r="L3520" i="1"/>
  <c r="M3520" i="1"/>
  <c r="N3520" i="1"/>
  <c r="I3521" i="1"/>
  <c r="J3521" i="1"/>
  <c r="O3521" i="1" s="1"/>
  <c r="K3521" i="1"/>
  <c r="L3521" i="1"/>
  <c r="I3522" i="1"/>
  <c r="J3522" i="1"/>
  <c r="O3522" i="1" s="1"/>
  <c r="K3522" i="1"/>
  <c r="L3522" i="1"/>
  <c r="M3522" i="1"/>
  <c r="N3522" i="1"/>
  <c r="I3523" i="1"/>
  <c r="J3523" i="1"/>
  <c r="O3523" i="1" s="1"/>
  <c r="K3523" i="1"/>
  <c r="L3523" i="1"/>
  <c r="M3523" i="1"/>
  <c r="N3523" i="1"/>
  <c r="I3524" i="1"/>
  <c r="J3524" i="1"/>
  <c r="O3524" i="1" s="1"/>
  <c r="K3524" i="1"/>
  <c r="L3524" i="1"/>
  <c r="I3525" i="1"/>
  <c r="J3525" i="1"/>
  <c r="O3525" i="1" s="1"/>
  <c r="K3525" i="1"/>
  <c r="L3525" i="1"/>
  <c r="M3525" i="1"/>
  <c r="N3525" i="1"/>
  <c r="I3526" i="1"/>
  <c r="J3526" i="1"/>
  <c r="O3526" i="1" s="1"/>
  <c r="K3526" i="1"/>
  <c r="L3526" i="1"/>
  <c r="M3526" i="1"/>
  <c r="N3526" i="1"/>
  <c r="I3527" i="1"/>
  <c r="L3527" i="1" s="1"/>
  <c r="J3527" i="1"/>
  <c r="O3527" i="1" s="1"/>
  <c r="I3528" i="1"/>
  <c r="J3528" i="1"/>
  <c r="O3528" i="1" s="1"/>
  <c r="K3528" i="1"/>
  <c r="L3528" i="1"/>
  <c r="M3528" i="1"/>
  <c r="N3528" i="1"/>
  <c r="I3529" i="1"/>
  <c r="J3529" i="1"/>
  <c r="O3529" i="1" s="1"/>
  <c r="I3530" i="1"/>
  <c r="K3530" i="1" s="1"/>
  <c r="J3530" i="1"/>
  <c r="O3530" i="1" s="1"/>
  <c r="I3531" i="1"/>
  <c r="J3531" i="1"/>
  <c r="O3531" i="1" s="1"/>
  <c r="K3531" i="1"/>
  <c r="L3531" i="1"/>
  <c r="M3531" i="1"/>
  <c r="N3531" i="1"/>
  <c r="I3532" i="1"/>
  <c r="J3532" i="1"/>
  <c r="O3532" i="1" s="1"/>
  <c r="I3533" i="1"/>
  <c r="J3533" i="1"/>
  <c r="O3533" i="1" s="1"/>
  <c r="I3534" i="1"/>
  <c r="J3534" i="1"/>
  <c r="O3534" i="1" s="1"/>
  <c r="K3534" i="1"/>
  <c r="L3534" i="1"/>
  <c r="M3534" i="1"/>
  <c r="N3534" i="1"/>
  <c r="I3535" i="1"/>
  <c r="J3535" i="1"/>
  <c r="O3535" i="1" s="1"/>
  <c r="K3535" i="1"/>
  <c r="L3535" i="1"/>
  <c r="M3535" i="1"/>
  <c r="N3535" i="1"/>
  <c r="I3536" i="1"/>
  <c r="J3536" i="1"/>
  <c r="O3536" i="1" s="1"/>
  <c r="I3537" i="1"/>
  <c r="K3537" i="1" s="1"/>
  <c r="J3537" i="1"/>
  <c r="O3537" i="1" s="1"/>
  <c r="L3537" i="1"/>
  <c r="M3537" i="1"/>
  <c r="N3537" i="1"/>
  <c r="I3538" i="1"/>
  <c r="J3538" i="1"/>
  <c r="O3538" i="1" s="1"/>
  <c r="K3538" i="1"/>
  <c r="L3538" i="1"/>
  <c r="M3538" i="1"/>
  <c r="N3538" i="1"/>
  <c r="I3539" i="1"/>
  <c r="K3539" i="1" s="1"/>
  <c r="J3539" i="1"/>
  <c r="O3539" i="1" s="1"/>
  <c r="L3539" i="1"/>
  <c r="M3539" i="1"/>
  <c r="N3539" i="1"/>
  <c r="I3540" i="1"/>
  <c r="K3540" i="1" s="1"/>
  <c r="J3540" i="1"/>
  <c r="O3540" i="1" s="1"/>
  <c r="L3540" i="1"/>
  <c r="M3540" i="1"/>
  <c r="N3540" i="1"/>
  <c r="I3541" i="1"/>
  <c r="J3541" i="1"/>
  <c r="O3541" i="1" s="1"/>
  <c r="K3541" i="1"/>
  <c r="L3541" i="1"/>
  <c r="M3541" i="1"/>
  <c r="N3541" i="1"/>
  <c r="I3542" i="1"/>
  <c r="J3542" i="1"/>
  <c r="O3542" i="1" s="1"/>
  <c r="K3542" i="1"/>
  <c r="L3542" i="1"/>
  <c r="M3542" i="1"/>
  <c r="N3542" i="1"/>
  <c r="I3543" i="1"/>
  <c r="K3543" i="1" s="1"/>
  <c r="J3543" i="1"/>
  <c r="O3543" i="1" s="1"/>
  <c r="L3543" i="1"/>
  <c r="M3543" i="1"/>
  <c r="N3543" i="1"/>
  <c r="I3544" i="1"/>
  <c r="N3544" i="1" s="1"/>
  <c r="J3544" i="1"/>
  <c r="O3544" i="1" s="1"/>
  <c r="L3544" i="1"/>
  <c r="M3544" i="1"/>
  <c r="I3545" i="1"/>
  <c r="J3545" i="1"/>
  <c r="O3545" i="1" s="1"/>
  <c r="K3545" i="1"/>
  <c r="L3545" i="1"/>
  <c r="M3545" i="1"/>
  <c r="N3545" i="1"/>
  <c r="I3546" i="1"/>
  <c r="J3546" i="1"/>
  <c r="O3546" i="1" s="1"/>
  <c r="K3546" i="1"/>
  <c r="L3546" i="1"/>
  <c r="M3546" i="1"/>
  <c r="N3546" i="1"/>
  <c r="I3547" i="1"/>
  <c r="J3547" i="1"/>
  <c r="O3547" i="1" s="1"/>
  <c r="I3548" i="1"/>
  <c r="J3548" i="1"/>
  <c r="O3548" i="1" s="1"/>
  <c r="K3548" i="1"/>
  <c r="L3548" i="1"/>
  <c r="M3548" i="1"/>
  <c r="N3548" i="1"/>
  <c r="I3549" i="1"/>
  <c r="K3549" i="1" s="1"/>
  <c r="J3549" i="1"/>
  <c r="O3549" i="1" s="1"/>
  <c r="L3549" i="1"/>
  <c r="M3549" i="1"/>
  <c r="N3549" i="1"/>
  <c r="I3550" i="1"/>
  <c r="J3550" i="1"/>
  <c r="O3550" i="1" s="1"/>
  <c r="K3550" i="1"/>
  <c r="I3551" i="1"/>
  <c r="J3551" i="1"/>
  <c r="O3551" i="1" s="1"/>
  <c r="K3551" i="1"/>
  <c r="L3551" i="1"/>
  <c r="M3551" i="1"/>
  <c r="N3551" i="1"/>
  <c r="I3552" i="1"/>
  <c r="J3552" i="1"/>
  <c r="O3552" i="1" s="1"/>
  <c r="I3553" i="1"/>
  <c r="J3553" i="1"/>
  <c r="O3553" i="1" s="1"/>
  <c r="N3553" i="1"/>
  <c r="I3554" i="1"/>
  <c r="J3554" i="1"/>
  <c r="O3554" i="1" s="1"/>
  <c r="K3554" i="1"/>
  <c r="L3554" i="1"/>
  <c r="M3554" i="1"/>
  <c r="N3554" i="1"/>
  <c r="I3555" i="1"/>
  <c r="J3555" i="1"/>
  <c r="O3555" i="1" s="1"/>
  <c r="I3556" i="1"/>
  <c r="J3556" i="1"/>
  <c r="O3556" i="1" s="1"/>
  <c r="M3556" i="1"/>
  <c r="I3557" i="1"/>
  <c r="J3557" i="1"/>
  <c r="O3557" i="1" s="1"/>
  <c r="K3557" i="1"/>
  <c r="L3557" i="1"/>
  <c r="M3557" i="1"/>
  <c r="N3557" i="1"/>
  <c r="I3558" i="1"/>
  <c r="N3558" i="1" s="1"/>
  <c r="J3558" i="1"/>
  <c r="O3558" i="1" s="1"/>
  <c r="K3558" i="1"/>
  <c r="L3558" i="1"/>
  <c r="M3558" i="1"/>
  <c r="I3559" i="1"/>
  <c r="K3559" i="1" s="1"/>
  <c r="J3559" i="1"/>
  <c r="O3559" i="1" s="1"/>
  <c r="L3559" i="1"/>
  <c r="M3559" i="1"/>
  <c r="N3559" i="1"/>
  <c r="I3560" i="1"/>
  <c r="J3560" i="1"/>
  <c r="O3560" i="1" s="1"/>
  <c r="K3560" i="1"/>
  <c r="L3560" i="1"/>
  <c r="M3560" i="1"/>
  <c r="N3560" i="1"/>
  <c r="I3561" i="1"/>
  <c r="J3561" i="1"/>
  <c r="O3561" i="1" s="1"/>
  <c r="I3562" i="1"/>
  <c r="J3562" i="1"/>
  <c r="O3562" i="1" s="1"/>
  <c r="K3562" i="1"/>
  <c r="L3562" i="1"/>
  <c r="M3562" i="1"/>
  <c r="N3562" i="1"/>
  <c r="I3563" i="1"/>
  <c r="K3563" i="1" s="1"/>
  <c r="J3563" i="1"/>
  <c r="O3563" i="1" s="1"/>
  <c r="L3563" i="1"/>
  <c r="N3563" i="1"/>
  <c r="I3564" i="1"/>
  <c r="J3564" i="1"/>
  <c r="O3564" i="1" s="1"/>
  <c r="K3564" i="1"/>
  <c r="M3564" i="1"/>
  <c r="I3565" i="1"/>
  <c r="J3565" i="1"/>
  <c r="O3565" i="1" s="1"/>
  <c r="K3565" i="1"/>
  <c r="L3565" i="1"/>
  <c r="M3565" i="1"/>
  <c r="N3565" i="1"/>
  <c r="I3566" i="1"/>
  <c r="J3566" i="1"/>
  <c r="O3566" i="1" s="1"/>
  <c r="K3566" i="1"/>
  <c r="L3566" i="1"/>
  <c r="M3566" i="1"/>
  <c r="N3566" i="1"/>
  <c r="I3567" i="1"/>
  <c r="J3567" i="1"/>
  <c r="O3567" i="1" s="1"/>
  <c r="K3567" i="1"/>
  <c r="L3567" i="1"/>
  <c r="I3568" i="1"/>
  <c r="J3568" i="1"/>
  <c r="O3568" i="1" s="1"/>
  <c r="I3569" i="1"/>
  <c r="K3569" i="1" s="1"/>
  <c r="J3569" i="1"/>
  <c r="O3569" i="1" s="1"/>
  <c r="L3569" i="1"/>
  <c r="M3569" i="1"/>
  <c r="N3569" i="1"/>
  <c r="I3570" i="1"/>
  <c r="J3570" i="1"/>
  <c r="O3570" i="1" s="1"/>
  <c r="I3571" i="1"/>
  <c r="J3571" i="1"/>
  <c r="O3571" i="1" s="1"/>
  <c r="K3571" i="1"/>
  <c r="L3571" i="1"/>
  <c r="M3571" i="1"/>
  <c r="N3571" i="1"/>
  <c r="I3572" i="1"/>
  <c r="J3572" i="1"/>
  <c r="O3572" i="1" s="1"/>
  <c r="K3572" i="1"/>
  <c r="L3572" i="1"/>
  <c r="M3572" i="1"/>
  <c r="N3572" i="1"/>
  <c r="I3573" i="1"/>
  <c r="N3573" i="1" s="1"/>
  <c r="J3573" i="1"/>
  <c r="O3573" i="1" s="1"/>
  <c r="I3574" i="1"/>
  <c r="J3574" i="1"/>
  <c r="O3574" i="1" s="1"/>
  <c r="I3575" i="1"/>
  <c r="J3575" i="1"/>
  <c r="O3575" i="1" s="1"/>
  <c r="I3576" i="1"/>
  <c r="J3576" i="1"/>
  <c r="O3576" i="1" s="1"/>
  <c r="M3576" i="1"/>
  <c r="I3577" i="1"/>
  <c r="K3577" i="1" s="1"/>
  <c r="J3577" i="1"/>
  <c r="O3577" i="1" s="1"/>
  <c r="L3577" i="1"/>
  <c r="M3577" i="1"/>
  <c r="N3577" i="1"/>
  <c r="I3578" i="1"/>
  <c r="J3578" i="1"/>
  <c r="O3578" i="1" s="1"/>
  <c r="I3579" i="1"/>
  <c r="K3579" i="1" s="1"/>
  <c r="J3579" i="1"/>
  <c r="O3579" i="1" s="1"/>
  <c r="L3579" i="1"/>
  <c r="M3579" i="1"/>
  <c r="N3579" i="1"/>
  <c r="I3580" i="1"/>
  <c r="K3580" i="1" s="1"/>
  <c r="J3580" i="1"/>
  <c r="O3580" i="1" s="1"/>
  <c r="L3580" i="1"/>
  <c r="M3580" i="1"/>
  <c r="I3581" i="1"/>
  <c r="L3581" i="1" s="1"/>
  <c r="J3581" i="1"/>
  <c r="O3581" i="1" s="1"/>
  <c r="K3581" i="1"/>
  <c r="I3582" i="1"/>
  <c r="J3582" i="1"/>
  <c r="O3582" i="1" s="1"/>
  <c r="K3582" i="1"/>
  <c r="L3582" i="1"/>
  <c r="M3582" i="1"/>
  <c r="N3582" i="1"/>
  <c r="I3583" i="1"/>
  <c r="J3583" i="1"/>
  <c r="O3583" i="1" s="1"/>
  <c r="I3584" i="1"/>
  <c r="J3584" i="1"/>
  <c r="O3584" i="1" s="1"/>
  <c r="K3584" i="1"/>
  <c r="L3584" i="1"/>
  <c r="I3585" i="1"/>
  <c r="J3585" i="1"/>
  <c r="O3585" i="1" s="1"/>
  <c r="K3585" i="1"/>
  <c r="L3585" i="1"/>
  <c r="M3585" i="1"/>
  <c r="N3585" i="1"/>
  <c r="I3586" i="1"/>
  <c r="J3586" i="1"/>
  <c r="O3586" i="1" s="1"/>
  <c r="I3587" i="1"/>
  <c r="K3587" i="1" s="1"/>
  <c r="J3587" i="1"/>
  <c r="O3587" i="1" s="1"/>
  <c r="L3587" i="1"/>
  <c r="I3588" i="1"/>
  <c r="J3588" i="1"/>
  <c r="O3588" i="1" s="1"/>
  <c r="N3588" i="1"/>
  <c r="I3589" i="1"/>
  <c r="J3589" i="1"/>
  <c r="O3589" i="1" s="1"/>
  <c r="K3589" i="1"/>
  <c r="L3589" i="1"/>
  <c r="M3589" i="1"/>
  <c r="N3589" i="1"/>
  <c r="I3590" i="1"/>
  <c r="J3590" i="1"/>
  <c r="O3590" i="1" s="1"/>
  <c r="I3591" i="1"/>
  <c r="J3591" i="1"/>
  <c r="O3591" i="1" s="1"/>
  <c r="K3591" i="1"/>
  <c r="L3591" i="1"/>
  <c r="M3591" i="1"/>
  <c r="N3591" i="1"/>
  <c r="I3592" i="1"/>
  <c r="N3592" i="1" s="1"/>
  <c r="J3592" i="1"/>
  <c r="O3592" i="1" s="1"/>
  <c r="K3592" i="1"/>
  <c r="L3592" i="1"/>
  <c r="M3592" i="1"/>
  <c r="I3593" i="1"/>
  <c r="N3593" i="1" s="1"/>
  <c r="J3593" i="1"/>
  <c r="O3593" i="1" s="1"/>
  <c r="I3594" i="1"/>
  <c r="J3594" i="1"/>
  <c r="O3594" i="1" s="1"/>
  <c r="I3595" i="1"/>
  <c r="J3595" i="1"/>
  <c r="O3595" i="1" s="1"/>
  <c r="K3595" i="1"/>
  <c r="L3595" i="1"/>
  <c r="M3595" i="1"/>
  <c r="N3595" i="1"/>
  <c r="I3596" i="1"/>
  <c r="J3596" i="1"/>
  <c r="O3596" i="1" s="1"/>
  <c r="M3596" i="1"/>
  <c r="I3597" i="1"/>
  <c r="L3597" i="1" s="1"/>
  <c r="J3597" i="1"/>
  <c r="O3597" i="1" s="1"/>
  <c r="M3597" i="1"/>
  <c r="I3598" i="1"/>
  <c r="J3598" i="1"/>
  <c r="O3598" i="1" s="1"/>
  <c r="N3598" i="1"/>
  <c r="I3599" i="1"/>
  <c r="K3599" i="1" s="1"/>
  <c r="J3599" i="1"/>
  <c r="O3599" i="1" s="1"/>
  <c r="L3599" i="1"/>
  <c r="M3599" i="1"/>
  <c r="N3599" i="1"/>
  <c r="I3600" i="1"/>
  <c r="J3600" i="1"/>
  <c r="O3600" i="1" s="1"/>
  <c r="K3600" i="1"/>
  <c r="L3600" i="1"/>
  <c r="M3600" i="1"/>
  <c r="N3600" i="1"/>
  <c r="I3601" i="1"/>
  <c r="J3601" i="1"/>
  <c r="O3601" i="1" s="1"/>
  <c r="I3602" i="1"/>
  <c r="J3602" i="1"/>
  <c r="O3602" i="1" s="1"/>
  <c r="K3602" i="1"/>
  <c r="L3602" i="1"/>
  <c r="M3602" i="1"/>
  <c r="N3602" i="1"/>
  <c r="I3603" i="1"/>
  <c r="J3603" i="1"/>
  <c r="O3603" i="1" s="1"/>
  <c r="I3604" i="1"/>
  <c r="J3604" i="1"/>
  <c r="O3604" i="1" s="1"/>
  <c r="I3605" i="1"/>
  <c r="J3605" i="1"/>
  <c r="O3605" i="1" s="1"/>
  <c r="K3605" i="1"/>
  <c r="L3605" i="1"/>
  <c r="M3605" i="1"/>
  <c r="N3605" i="1"/>
  <c r="I3606" i="1"/>
  <c r="J3606" i="1"/>
  <c r="O3606" i="1" s="1"/>
  <c r="K3606" i="1"/>
  <c r="L3606" i="1"/>
  <c r="M3606" i="1"/>
  <c r="N3606" i="1"/>
  <c r="I3607" i="1"/>
  <c r="J3607" i="1"/>
  <c r="O3607" i="1" s="1"/>
  <c r="I3608" i="1"/>
  <c r="J3608" i="1"/>
  <c r="O3608" i="1" s="1"/>
  <c r="K3608" i="1"/>
  <c r="L3608" i="1"/>
  <c r="M3608" i="1"/>
  <c r="N3608" i="1"/>
  <c r="I3609" i="1"/>
  <c r="J3609" i="1"/>
  <c r="O3609" i="1" s="1"/>
  <c r="K3609" i="1"/>
  <c r="L3609" i="1"/>
  <c r="M3609" i="1"/>
  <c r="N3609" i="1"/>
  <c r="I3610" i="1"/>
  <c r="J3610" i="1"/>
  <c r="O3610" i="1" s="1"/>
  <c r="I3611" i="1"/>
  <c r="J3611" i="1"/>
  <c r="O3611" i="1" s="1"/>
  <c r="K3611" i="1"/>
  <c r="L3611" i="1"/>
  <c r="M3611" i="1"/>
  <c r="N3611" i="1"/>
  <c r="I3612" i="1"/>
  <c r="N3612" i="1" s="1"/>
  <c r="J3612" i="1"/>
  <c r="O3612" i="1" s="1"/>
  <c r="I3613" i="1"/>
  <c r="J3613" i="1"/>
  <c r="O3613" i="1" s="1"/>
  <c r="I3614" i="1"/>
  <c r="J3614" i="1"/>
  <c r="O3614" i="1" s="1"/>
  <c r="K3614" i="1"/>
  <c r="I3615" i="1"/>
  <c r="J3615" i="1"/>
  <c r="O3615" i="1" s="1"/>
  <c r="I3616" i="1"/>
  <c r="J3616" i="1"/>
  <c r="O3616" i="1" s="1"/>
  <c r="I3617" i="1"/>
  <c r="N3617" i="1" s="1"/>
  <c r="J3617" i="1"/>
  <c r="O3617" i="1" s="1"/>
  <c r="L3617" i="1"/>
  <c r="M3617" i="1"/>
  <c r="I3618" i="1"/>
  <c r="J3618" i="1"/>
  <c r="O3618" i="1" s="1"/>
  <c r="K3618" i="1"/>
  <c r="L3618" i="1"/>
  <c r="M3618" i="1"/>
  <c r="N3618" i="1"/>
  <c r="I3619" i="1"/>
  <c r="K3619" i="1" s="1"/>
  <c r="J3619" i="1"/>
  <c r="O3619" i="1" s="1"/>
  <c r="L3619" i="1"/>
  <c r="M3619" i="1"/>
  <c r="N3619" i="1"/>
  <c r="I3620" i="1"/>
  <c r="N3620" i="1" s="1"/>
  <c r="J3620" i="1"/>
  <c r="O3620" i="1" s="1"/>
  <c r="K3620" i="1"/>
  <c r="L3620" i="1"/>
  <c r="M3620" i="1"/>
  <c r="I3621" i="1"/>
  <c r="J3621" i="1"/>
  <c r="O3621" i="1" s="1"/>
  <c r="K3621" i="1"/>
  <c r="L3621" i="1"/>
  <c r="M3621" i="1"/>
  <c r="N3621" i="1"/>
  <c r="I3622" i="1"/>
  <c r="J3622" i="1"/>
  <c r="O3622" i="1" s="1"/>
  <c r="K3622" i="1"/>
  <c r="L3622" i="1"/>
  <c r="M3622" i="1"/>
  <c r="N3622" i="1"/>
  <c r="I3623" i="1"/>
  <c r="J3623" i="1"/>
  <c r="O3623" i="1" s="1"/>
  <c r="I3624" i="1"/>
  <c r="N3624" i="1" s="1"/>
  <c r="J3624" i="1"/>
  <c r="O3624" i="1" s="1"/>
  <c r="K3624" i="1"/>
  <c r="L3624" i="1"/>
  <c r="M3624" i="1"/>
  <c r="I3625" i="1"/>
  <c r="J3625" i="1"/>
  <c r="O3625" i="1" s="1"/>
  <c r="K3625" i="1"/>
  <c r="L3625" i="1"/>
  <c r="M3625" i="1"/>
  <c r="N3625" i="1"/>
  <c r="I3626" i="1"/>
  <c r="K3626" i="1" s="1"/>
  <c r="J3626" i="1"/>
  <c r="O3626" i="1" s="1"/>
  <c r="I3627" i="1"/>
  <c r="J3627" i="1"/>
  <c r="O3627" i="1" s="1"/>
  <c r="K3627" i="1"/>
  <c r="L3627" i="1"/>
  <c r="I3628" i="1"/>
  <c r="J3628" i="1"/>
  <c r="O3628" i="1" s="1"/>
  <c r="K3628" i="1"/>
  <c r="L3628" i="1"/>
  <c r="M3628" i="1"/>
  <c r="N3628" i="1"/>
  <c r="I3629" i="1"/>
  <c r="L3629" i="1" s="1"/>
  <c r="J3629" i="1"/>
  <c r="O3629" i="1" s="1"/>
  <c r="K3629" i="1"/>
  <c r="M3629" i="1"/>
  <c r="N3629" i="1"/>
  <c r="I3630" i="1"/>
  <c r="J3630" i="1"/>
  <c r="O3630" i="1" s="1"/>
  <c r="I3631" i="1"/>
  <c r="J3631" i="1"/>
  <c r="O3631" i="1" s="1"/>
  <c r="K3631" i="1"/>
  <c r="L3631" i="1"/>
  <c r="M3631" i="1"/>
  <c r="N3631" i="1"/>
  <c r="I3632" i="1"/>
  <c r="K3632" i="1" s="1"/>
  <c r="J3632" i="1"/>
  <c r="O3632" i="1" s="1"/>
  <c r="L3632" i="1"/>
  <c r="M3632" i="1"/>
  <c r="N3632" i="1"/>
  <c r="I3633" i="1"/>
  <c r="J3633" i="1"/>
  <c r="O3633" i="1" s="1"/>
  <c r="I3634" i="1"/>
  <c r="K3634" i="1" s="1"/>
  <c r="J3634" i="1"/>
  <c r="O3634" i="1" s="1"/>
  <c r="L3634" i="1"/>
  <c r="M3634" i="1"/>
  <c r="N3634" i="1"/>
  <c r="I3635" i="1"/>
  <c r="J3635" i="1"/>
  <c r="O3635" i="1" s="1"/>
  <c r="K3635" i="1"/>
  <c r="L3635" i="1"/>
  <c r="M3635" i="1"/>
  <c r="N3635" i="1"/>
  <c r="I3636" i="1"/>
  <c r="M3636" i="1" s="1"/>
  <c r="J3636" i="1"/>
  <c r="O3636" i="1" s="1"/>
  <c r="I3637" i="1"/>
  <c r="J3637" i="1"/>
  <c r="O3637" i="1" s="1"/>
  <c r="I3638" i="1"/>
  <c r="J3638" i="1"/>
  <c r="O3638" i="1" s="1"/>
  <c r="K3638" i="1"/>
  <c r="L3638" i="1"/>
  <c r="M3638" i="1"/>
  <c r="N3638" i="1"/>
  <c r="I3639" i="1"/>
  <c r="K3639" i="1" s="1"/>
  <c r="J3639" i="1"/>
  <c r="O3639" i="1" s="1"/>
  <c r="L3639" i="1"/>
  <c r="M3639" i="1"/>
  <c r="N3639" i="1"/>
  <c r="I3640" i="1"/>
  <c r="J3640" i="1"/>
  <c r="O3640" i="1" s="1"/>
  <c r="I3641" i="1"/>
  <c r="J3641" i="1"/>
  <c r="O3641" i="1" s="1"/>
  <c r="K3641" i="1"/>
  <c r="L3641" i="1"/>
  <c r="M3641" i="1"/>
  <c r="N3641" i="1"/>
  <c r="I3642" i="1"/>
  <c r="J3642" i="1"/>
  <c r="O3642" i="1" s="1"/>
  <c r="K3642" i="1"/>
  <c r="L3642" i="1"/>
  <c r="M3642" i="1"/>
  <c r="N3642" i="1"/>
  <c r="I3643" i="1"/>
  <c r="J3643" i="1"/>
  <c r="O3643" i="1" s="1"/>
  <c r="I3644" i="1"/>
  <c r="N3644" i="1" s="1"/>
  <c r="J3644" i="1"/>
  <c r="O3644" i="1" s="1"/>
  <c r="K3644" i="1"/>
  <c r="L3644" i="1"/>
  <c r="M3644" i="1"/>
  <c r="I3645" i="1"/>
  <c r="J3645" i="1"/>
  <c r="O3645" i="1" s="1"/>
  <c r="K3645" i="1"/>
  <c r="L3645" i="1"/>
  <c r="M3645" i="1"/>
  <c r="N3645" i="1"/>
  <c r="I3646" i="1"/>
  <c r="K3646" i="1" s="1"/>
  <c r="J3646" i="1"/>
  <c r="O3646" i="1" s="1"/>
  <c r="I3647" i="1"/>
  <c r="J3647" i="1"/>
  <c r="O3647" i="1" s="1"/>
  <c r="K3647" i="1"/>
  <c r="L3647" i="1"/>
  <c r="I3648" i="1"/>
  <c r="J3648" i="1"/>
  <c r="O3648" i="1" s="1"/>
  <c r="I3649" i="1"/>
  <c r="K3649" i="1" s="1"/>
  <c r="J3649" i="1"/>
  <c r="O3649" i="1" s="1"/>
  <c r="I3650" i="1"/>
  <c r="J3650" i="1"/>
  <c r="O3650" i="1" s="1"/>
  <c r="K3650" i="1"/>
  <c r="I3651" i="1"/>
  <c r="J3651" i="1"/>
  <c r="O3651" i="1" s="1"/>
  <c r="K3651" i="1"/>
  <c r="L3651" i="1"/>
  <c r="M3651" i="1"/>
  <c r="N3651" i="1"/>
  <c r="I3652" i="1"/>
  <c r="M3652" i="1" s="1"/>
  <c r="J3652" i="1"/>
  <c r="O3652" i="1" s="1"/>
  <c r="K3652" i="1"/>
  <c r="L3652" i="1"/>
  <c r="N3652" i="1"/>
  <c r="I3653" i="1"/>
  <c r="N3653" i="1" s="1"/>
  <c r="J3653" i="1"/>
  <c r="O3653" i="1" s="1"/>
  <c r="I3654" i="1"/>
  <c r="K3654" i="1" s="1"/>
  <c r="J3654" i="1"/>
  <c r="O3654" i="1" s="1"/>
  <c r="L3654" i="1"/>
  <c r="M3654" i="1"/>
  <c r="N3654" i="1"/>
  <c r="I3655" i="1"/>
  <c r="J3655" i="1"/>
  <c r="O3655" i="1" s="1"/>
  <c r="K3655" i="1"/>
  <c r="L3655" i="1"/>
  <c r="M3655" i="1"/>
  <c r="N3655" i="1"/>
  <c r="I3656" i="1"/>
  <c r="J3656" i="1"/>
  <c r="O3656" i="1" s="1"/>
  <c r="I3657" i="1"/>
  <c r="J3657" i="1"/>
  <c r="O3657" i="1" s="1"/>
  <c r="K3657" i="1"/>
  <c r="L3657" i="1"/>
  <c r="M3657" i="1"/>
  <c r="N3657" i="1"/>
  <c r="I3658" i="1"/>
  <c r="J3658" i="1"/>
  <c r="O3658" i="1" s="1"/>
  <c r="K3658" i="1"/>
  <c r="L3658" i="1"/>
  <c r="M3658" i="1"/>
  <c r="N3658" i="1"/>
  <c r="I3659" i="1"/>
  <c r="K3659" i="1" s="1"/>
  <c r="J3659" i="1"/>
  <c r="O3659" i="1" s="1"/>
  <c r="L3659" i="1"/>
  <c r="M3659" i="1"/>
  <c r="N3659" i="1"/>
  <c r="I3660" i="1"/>
  <c r="J3660" i="1"/>
  <c r="O3660" i="1" s="1"/>
  <c r="K3660" i="1"/>
  <c r="L3660" i="1"/>
  <c r="M3660" i="1"/>
  <c r="N3660" i="1"/>
  <c r="I3661" i="1"/>
  <c r="J3661" i="1"/>
  <c r="O3661" i="1" s="1"/>
  <c r="K3661" i="1"/>
  <c r="L3661" i="1"/>
  <c r="M3661" i="1"/>
  <c r="N3661" i="1"/>
  <c r="I3662" i="1"/>
  <c r="J3662" i="1"/>
  <c r="O3662" i="1" s="1"/>
  <c r="K3662" i="1"/>
  <c r="L3662" i="1"/>
  <c r="M3662" i="1"/>
  <c r="N3662" i="1"/>
  <c r="I3663" i="1"/>
  <c r="J3663" i="1"/>
  <c r="O3663" i="1" s="1"/>
  <c r="K3663" i="1"/>
  <c r="L3663" i="1"/>
  <c r="M3663" i="1"/>
  <c r="N3663" i="1"/>
  <c r="I3664" i="1"/>
  <c r="N3664" i="1" s="1"/>
  <c r="J3664" i="1"/>
  <c r="O3664" i="1" s="1"/>
  <c r="K3664" i="1"/>
  <c r="L3664" i="1"/>
  <c r="M3664" i="1"/>
  <c r="I3665" i="1"/>
  <c r="J3665" i="1"/>
  <c r="O3665" i="1" s="1"/>
  <c r="K3665" i="1"/>
  <c r="L3665" i="1"/>
  <c r="M3665" i="1"/>
  <c r="N3665" i="1"/>
  <c r="I3666" i="1"/>
  <c r="K3666" i="1" s="1"/>
  <c r="J3666" i="1"/>
  <c r="O3666" i="1" s="1"/>
  <c r="L3666" i="1"/>
  <c r="M3666" i="1"/>
  <c r="N3666" i="1"/>
  <c r="I3667" i="1"/>
  <c r="K3667" i="1" s="1"/>
  <c r="J3667" i="1"/>
  <c r="O3667" i="1" s="1"/>
  <c r="L3667" i="1"/>
  <c r="I3668" i="1"/>
  <c r="K3668" i="1" s="1"/>
  <c r="J3668" i="1"/>
  <c r="O3668" i="1" s="1"/>
  <c r="L3668" i="1"/>
  <c r="N3668" i="1"/>
  <c r="I3669" i="1"/>
  <c r="J3669" i="1"/>
  <c r="O3669" i="1" s="1"/>
  <c r="I3670" i="1"/>
  <c r="J3670" i="1"/>
  <c r="O3670" i="1" s="1"/>
  <c r="K3670" i="1"/>
  <c r="I3671" i="1"/>
  <c r="J3671" i="1"/>
  <c r="O3671" i="1" s="1"/>
  <c r="K3671" i="1"/>
  <c r="L3671" i="1"/>
  <c r="M3671" i="1"/>
  <c r="N3671" i="1"/>
  <c r="I3672" i="1"/>
  <c r="K3672" i="1" s="1"/>
  <c r="J3672" i="1"/>
  <c r="O3672" i="1" s="1"/>
  <c r="L3672" i="1"/>
  <c r="I3673" i="1"/>
  <c r="N3673" i="1" s="1"/>
  <c r="J3673" i="1"/>
  <c r="O3673" i="1" s="1"/>
  <c r="I3674" i="1"/>
  <c r="J3674" i="1"/>
  <c r="O3674" i="1" s="1"/>
  <c r="I3675" i="1"/>
  <c r="J3675" i="1"/>
  <c r="O3675" i="1" s="1"/>
  <c r="K3675" i="1"/>
  <c r="L3675" i="1"/>
  <c r="M3675" i="1"/>
  <c r="N3675" i="1"/>
  <c r="I3676" i="1"/>
  <c r="M3676" i="1" s="1"/>
  <c r="J3676" i="1"/>
  <c r="O3676" i="1" s="1"/>
  <c r="I3677" i="1"/>
  <c r="J3677" i="1"/>
  <c r="O3677" i="1" s="1"/>
  <c r="K3677" i="1"/>
  <c r="L3677" i="1"/>
  <c r="M3677" i="1"/>
  <c r="N3677" i="1"/>
  <c r="I3678" i="1"/>
  <c r="J3678" i="1"/>
  <c r="O3678" i="1" s="1"/>
  <c r="I3679" i="1"/>
  <c r="K3679" i="1" s="1"/>
  <c r="J3679" i="1"/>
  <c r="O3679" i="1" s="1"/>
  <c r="L3679" i="1"/>
  <c r="M3679" i="1"/>
  <c r="N3679" i="1"/>
  <c r="I3680" i="1"/>
  <c r="J3680" i="1"/>
  <c r="O3680" i="1" s="1"/>
  <c r="I3681" i="1"/>
  <c r="J3681" i="1"/>
  <c r="O3681" i="1" s="1"/>
  <c r="I3682" i="1"/>
  <c r="J3682" i="1"/>
  <c r="O3682" i="1" s="1"/>
  <c r="K3682" i="1"/>
  <c r="L3682" i="1"/>
  <c r="M3682" i="1"/>
  <c r="N3682" i="1"/>
  <c r="I3683" i="1"/>
  <c r="J3683" i="1"/>
  <c r="O3683" i="1" s="1"/>
  <c r="K3683" i="1"/>
  <c r="L3683" i="1"/>
  <c r="M3683" i="1"/>
  <c r="N3683" i="1"/>
  <c r="I3684" i="1"/>
  <c r="J3684" i="1"/>
  <c r="O3684" i="1" s="1"/>
  <c r="I3685" i="1"/>
  <c r="J3685" i="1"/>
  <c r="O3685" i="1" s="1"/>
  <c r="K3685" i="1"/>
  <c r="L3685" i="1"/>
  <c r="M3685" i="1"/>
  <c r="N3685" i="1"/>
  <c r="I3686" i="1"/>
  <c r="K3686" i="1" s="1"/>
  <c r="J3686" i="1"/>
  <c r="O3686" i="1" s="1"/>
  <c r="L3686" i="1"/>
  <c r="M3686" i="1"/>
  <c r="N3686" i="1"/>
  <c r="I3687" i="1"/>
  <c r="K3687" i="1" s="1"/>
  <c r="J3687" i="1"/>
  <c r="O3687" i="1" s="1"/>
  <c r="L3687" i="1"/>
  <c r="I3688" i="1"/>
  <c r="J3688" i="1"/>
  <c r="O3688" i="1" s="1"/>
  <c r="I3689" i="1"/>
  <c r="J3689" i="1"/>
  <c r="O3689" i="1" s="1"/>
  <c r="K3689" i="1"/>
  <c r="L3689" i="1"/>
  <c r="M3689" i="1"/>
  <c r="N3689" i="1"/>
  <c r="I3690" i="1"/>
  <c r="J3690" i="1"/>
  <c r="O3690" i="1" s="1"/>
  <c r="K3690" i="1"/>
  <c r="I3691" i="1"/>
  <c r="J3691" i="1"/>
  <c r="O3691" i="1" s="1"/>
  <c r="K3691" i="1"/>
  <c r="L3691" i="1"/>
  <c r="M3691" i="1"/>
  <c r="N3691" i="1"/>
  <c r="I3692" i="1"/>
  <c r="N3692" i="1" s="1"/>
  <c r="J3692" i="1"/>
  <c r="O3692" i="1" s="1"/>
  <c r="I3693" i="1"/>
  <c r="J3693" i="1"/>
  <c r="O3693" i="1" s="1"/>
  <c r="N3693" i="1"/>
  <c r="I3694" i="1"/>
  <c r="J3694" i="1"/>
  <c r="O3694" i="1" s="1"/>
  <c r="I3695" i="1"/>
  <c r="J3695" i="1"/>
  <c r="O3695" i="1" s="1"/>
  <c r="I3696" i="1"/>
  <c r="M3696" i="1" s="1"/>
  <c r="J3696" i="1"/>
  <c r="O3696" i="1" s="1"/>
  <c r="I3697" i="1"/>
  <c r="J3697" i="1"/>
  <c r="O3697" i="1" s="1"/>
  <c r="K3697" i="1"/>
  <c r="L3697" i="1"/>
  <c r="M3697" i="1"/>
  <c r="N3697" i="1"/>
  <c r="I3698" i="1"/>
  <c r="J3698" i="1"/>
  <c r="O3698" i="1" s="1"/>
  <c r="K3698" i="1"/>
  <c r="L3698" i="1"/>
  <c r="I3699" i="1"/>
  <c r="K3699" i="1" s="1"/>
  <c r="J3699" i="1"/>
  <c r="O3699" i="1" s="1"/>
  <c r="L3699" i="1"/>
  <c r="M3699" i="1"/>
  <c r="N3699" i="1"/>
  <c r="I3700" i="1"/>
  <c r="J3700" i="1"/>
  <c r="O3700" i="1" s="1"/>
  <c r="I3701" i="1"/>
  <c r="N3701" i="1" s="1"/>
  <c r="J3701" i="1"/>
  <c r="O3701" i="1" s="1"/>
  <c r="K3701" i="1"/>
  <c r="L3701" i="1"/>
  <c r="M3701" i="1"/>
  <c r="I3702" i="1"/>
  <c r="J3702" i="1"/>
  <c r="O3702" i="1" s="1"/>
  <c r="K3702" i="1"/>
  <c r="L3702" i="1"/>
  <c r="M3702" i="1"/>
  <c r="N3702" i="1"/>
  <c r="I3703" i="1"/>
  <c r="J3703" i="1"/>
  <c r="O3703" i="1" s="1"/>
  <c r="I3704" i="1"/>
  <c r="N3704" i="1" s="1"/>
  <c r="J3704" i="1"/>
  <c r="O3704" i="1" s="1"/>
  <c r="L3704" i="1"/>
  <c r="M3704" i="1"/>
  <c r="I3705" i="1"/>
  <c r="J3705" i="1"/>
  <c r="O3705" i="1" s="1"/>
  <c r="K3705" i="1"/>
  <c r="L3705" i="1"/>
  <c r="M3705" i="1"/>
  <c r="N3705" i="1"/>
  <c r="I3706" i="1"/>
  <c r="K3706" i="1" s="1"/>
  <c r="J3706" i="1"/>
  <c r="O3706" i="1" s="1"/>
  <c r="L3706" i="1"/>
  <c r="M3706" i="1"/>
  <c r="N3706" i="1"/>
  <c r="I3707" i="1"/>
  <c r="J3707" i="1"/>
  <c r="O3707" i="1" s="1"/>
  <c r="K3707" i="1"/>
  <c r="L3707" i="1"/>
  <c r="I3708" i="1"/>
  <c r="J3708" i="1"/>
  <c r="O3708" i="1" s="1"/>
  <c r="K3708" i="1"/>
  <c r="I3709" i="1"/>
  <c r="J3709" i="1"/>
  <c r="O3709" i="1" s="1"/>
  <c r="I3710" i="1"/>
  <c r="J3710" i="1"/>
  <c r="O3710" i="1" s="1"/>
  <c r="K3710" i="1"/>
  <c r="I3711" i="1"/>
  <c r="J3711" i="1"/>
  <c r="O3711" i="1" s="1"/>
  <c r="K3711" i="1"/>
  <c r="L3711" i="1"/>
  <c r="M3711" i="1"/>
  <c r="N3711" i="1"/>
  <c r="I3712" i="1"/>
  <c r="J3712" i="1"/>
  <c r="O3712" i="1" s="1"/>
  <c r="K3712" i="1"/>
  <c r="L3712" i="1"/>
  <c r="M3712" i="1"/>
  <c r="N3712" i="1"/>
  <c r="I3713" i="1"/>
  <c r="J3713" i="1"/>
  <c r="O3713" i="1" s="1"/>
  <c r="N3713" i="1"/>
  <c r="I3714" i="1"/>
  <c r="J3714" i="1"/>
  <c r="O3714" i="1" s="1"/>
  <c r="K3714" i="1"/>
  <c r="L3714" i="1"/>
  <c r="M3714" i="1"/>
  <c r="N3714" i="1"/>
  <c r="I3715" i="1"/>
  <c r="J3715" i="1"/>
  <c r="O3715" i="1" s="1"/>
  <c r="N3715" i="1"/>
  <c r="I3716" i="1"/>
  <c r="J3716" i="1"/>
  <c r="O3716" i="1" s="1"/>
  <c r="I3717" i="1"/>
  <c r="K3717" i="1" s="1"/>
  <c r="J3717" i="1"/>
  <c r="O3717" i="1" s="1"/>
  <c r="L3717" i="1"/>
  <c r="M3717" i="1"/>
  <c r="I3718" i="1"/>
  <c r="J3718" i="1"/>
  <c r="O3718" i="1" s="1"/>
  <c r="K3718" i="1"/>
  <c r="I3719" i="1"/>
  <c r="K3719" i="1" s="1"/>
  <c r="J3719" i="1"/>
  <c r="O3719" i="1" s="1"/>
  <c r="L3719" i="1"/>
  <c r="M3719" i="1"/>
  <c r="N3719" i="1"/>
  <c r="I3720" i="1"/>
  <c r="J3720" i="1"/>
  <c r="O3720" i="1" s="1"/>
  <c r="K3720" i="1"/>
  <c r="L3720" i="1"/>
  <c r="I3721" i="1"/>
  <c r="K3721" i="1" s="1"/>
  <c r="J3721" i="1"/>
  <c r="O3721" i="1" s="1"/>
  <c r="I3722" i="1"/>
  <c r="J3722" i="1"/>
  <c r="O3722" i="1" s="1"/>
  <c r="K3722" i="1"/>
  <c r="L3722" i="1"/>
  <c r="M3722" i="1"/>
  <c r="N3722" i="1"/>
  <c r="I3723" i="1"/>
  <c r="J3723" i="1"/>
  <c r="O3723" i="1" s="1"/>
  <c r="K3723" i="1"/>
  <c r="I3724" i="1"/>
  <c r="K3724" i="1" s="1"/>
  <c r="J3724" i="1"/>
  <c r="O3724" i="1" s="1"/>
  <c r="I3725" i="1"/>
  <c r="J3725" i="1"/>
  <c r="O3725" i="1" s="1"/>
  <c r="K3725" i="1"/>
  <c r="L3725" i="1"/>
  <c r="M3725" i="1"/>
  <c r="N3725" i="1"/>
  <c r="I3726" i="1"/>
  <c r="J3726" i="1"/>
  <c r="O3726" i="1" s="1"/>
  <c r="K3726" i="1"/>
  <c r="L3726" i="1"/>
  <c r="M3726" i="1"/>
  <c r="N3726" i="1"/>
  <c r="I3727" i="1"/>
  <c r="J3727" i="1"/>
  <c r="O3727" i="1" s="1"/>
  <c r="I3728" i="1"/>
  <c r="K3728" i="1" s="1"/>
  <c r="J3728" i="1"/>
  <c r="O3728" i="1" s="1"/>
  <c r="L3728" i="1"/>
  <c r="M3728" i="1"/>
  <c r="N3728" i="1"/>
  <c r="I3729" i="1"/>
  <c r="L3729" i="1" s="1"/>
  <c r="J3729" i="1"/>
  <c r="O3729" i="1" s="1"/>
  <c r="I3730" i="1"/>
  <c r="K3730" i="1" s="1"/>
  <c r="J3730" i="1"/>
  <c r="O3730" i="1" s="1"/>
  <c r="I3731" i="1"/>
  <c r="J3731" i="1"/>
  <c r="O3731" i="1" s="1"/>
  <c r="K3731" i="1"/>
  <c r="L3731" i="1"/>
  <c r="M3731" i="1"/>
  <c r="N3731" i="1"/>
  <c r="I3732" i="1"/>
  <c r="J3732" i="1"/>
  <c r="O3732" i="1" s="1"/>
  <c r="K3732" i="1"/>
  <c r="L3732" i="1"/>
  <c r="M3732" i="1"/>
  <c r="N3732" i="1"/>
  <c r="I3733" i="1"/>
  <c r="J3733" i="1"/>
  <c r="O3733" i="1" s="1"/>
  <c r="N3733" i="1"/>
  <c r="I3734" i="1"/>
  <c r="J3734" i="1"/>
  <c r="O3734" i="1" s="1"/>
  <c r="K3734" i="1"/>
  <c r="L3734" i="1"/>
  <c r="I3735" i="1"/>
  <c r="J3735" i="1"/>
  <c r="O3735" i="1" s="1"/>
  <c r="K3735" i="1"/>
  <c r="L3735" i="1"/>
  <c r="M3735" i="1"/>
  <c r="N3735" i="1"/>
  <c r="I3736" i="1"/>
  <c r="J3736" i="1"/>
  <c r="O3736" i="1" s="1"/>
  <c r="I3737" i="1"/>
  <c r="J3737" i="1"/>
  <c r="O3737" i="1" s="1"/>
  <c r="I3738" i="1"/>
  <c r="K3738" i="1" s="1"/>
  <c r="J3738" i="1"/>
  <c r="O3738" i="1" s="1"/>
  <c r="L3738" i="1"/>
  <c r="M3738" i="1"/>
  <c r="N3738" i="1"/>
  <c r="I3739" i="1"/>
  <c r="K3739" i="1" s="1"/>
  <c r="J3739" i="1"/>
  <c r="O3739" i="1" s="1"/>
  <c r="L3739" i="1"/>
  <c r="M3739" i="1"/>
  <c r="N3739" i="1"/>
  <c r="I3740" i="1"/>
  <c r="J3740" i="1"/>
  <c r="O3740" i="1" s="1"/>
  <c r="K3740" i="1"/>
  <c r="I3741" i="1"/>
  <c r="K3741" i="1" s="1"/>
  <c r="J3741" i="1"/>
  <c r="O3741" i="1" s="1"/>
  <c r="L3741" i="1"/>
  <c r="M3741" i="1"/>
  <c r="N3741" i="1"/>
  <c r="I3742" i="1"/>
  <c r="J3742" i="1"/>
  <c r="O3742" i="1" s="1"/>
  <c r="K3742" i="1"/>
  <c r="L3742" i="1"/>
  <c r="M3742" i="1"/>
  <c r="N3742" i="1"/>
  <c r="I3743" i="1"/>
  <c r="J3743" i="1"/>
  <c r="O3743" i="1" s="1"/>
  <c r="K3743" i="1"/>
  <c r="L3743" i="1"/>
  <c r="M3743" i="1"/>
  <c r="N3743" i="1"/>
  <c r="I3744" i="1"/>
  <c r="N3744" i="1" s="1"/>
  <c r="J3744" i="1"/>
  <c r="O3744" i="1" s="1"/>
  <c r="L3744" i="1"/>
  <c r="M3744" i="1"/>
  <c r="I3745" i="1"/>
  <c r="J3745" i="1"/>
  <c r="O3745" i="1" s="1"/>
  <c r="K3745" i="1"/>
  <c r="L3745" i="1"/>
  <c r="M3745" i="1"/>
  <c r="N3745" i="1"/>
  <c r="I3746" i="1"/>
  <c r="K3746" i="1" s="1"/>
  <c r="J3746" i="1"/>
  <c r="O3746" i="1" s="1"/>
  <c r="L3746" i="1"/>
  <c r="M3746" i="1"/>
  <c r="N3746" i="1"/>
  <c r="I3747" i="1"/>
  <c r="J3747" i="1"/>
  <c r="O3747" i="1" s="1"/>
  <c r="I3748" i="1"/>
  <c r="K3748" i="1" s="1"/>
  <c r="J3748" i="1"/>
  <c r="O3748" i="1" s="1"/>
  <c r="L3748" i="1"/>
  <c r="M3748" i="1"/>
  <c r="N3748" i="1"/>
  <c r="I3749" i="1"/>
  <c r="J3749" i="1"/>
  <c r="O3749" i="1" s="1"/>
  <c r="K3749" i="1"/>
  <c r="L3749" i="1"/>
  <c r="M3749" i="1"/>
  <c r="N3749" i="1"/>
  <c r="I3750" i="1"/>
  <c r="J3750" i="1"/>
  <c r="O3750" i="1" s="1"/>
  <c r="K3750" i="1"/>
  <c r="I3751" i="1"/>
  <c r="J3751" i="1"/>
  <c r="O3751" i="1" s="1"/>
  <c r="K3751" i="1"/>
  <c r="L3751" i="1"/>
  <c r="M3751" i="1"/>
  <c r="N3751" i="1"/>
  <c r="I3752" i="1"/>
  <c r="N3752" i="1" s="1"/>
  <c r="J3752" i="1"/>
  <c r="O3752" i="1" s="1"/>
  <c r="I3753" i="1"/>
  <c r="J3753" i="1"/>
  <c r="O3753" i="1" s="1"/>
  <c r="N3753" i="1"/>
  <c r="I3754" i="1"/>
  <c r="J3754" i="1"/>
  <c r="O3754" i="1" s="1"/>
  <c r="I3755" i="1"/>
  <c r="J3755" i="1"/>
  <c r="O3755" i="1" s="1"/>
  <c r="K3755" i="1"/>
  <c r="L3755" i="1"/>
  <c r="M3755" i="1"/>
  <c r="N3755" i="1"/>
  <c r="I3756" i="1"/>
  <c r="J3756" i="1"/>
  <c r="O3756" i="1" s="1"/>
  <c r="I3757" i="1"/>
  <c r="K3757" i="1" s="1"/>
  <c r="J3757" i="1"/>
  <c r="O3757" i="1" s="1"/>
  <c r="L3757" i="1"/>
  <c r="I3758" i="1"/>
  <c r="K3758" i="1" s="1"/>
  <c r="J3758" i="1"/>
  <c r="O3758" i="1" s="1"/>
  <c r="L3758" i="1"/>
  <c r="M3758" i="1"/>
  <c r="N3758" i="1"/>
  <c r="I3759" i="1"/>
  <c r="K3759" i="1" s="1"/>
  <c r="J3759" i="1"/>
  <c r="O3759" i="1" s="1"/>
  <c r="L3759" i="1"/>
  <c r="M3759" i="1"/>
  <c r="N3759" i="1"/>
  <c r="I3760" i="1"/>
  <c r="J3760" i="1"/>
  <c r="O3760" i="1" s="1"/>
  <c r="I3761" i="1"/>
  <c r="K3761" i="1" s="1"/>
  <c r="J3761" i="1"/>
  <c r="O3761" i="1" s="1"/>
  <c r="L3761" i="1"/>
  <c r="M3761" i="1"/>
  <c r="N3761" i="1"/>
  <c r="I3762" i="1"/>
  <c r="J3762" i="1"/>
  <c r="O3762" i="1" s="1"/>
  <c r="K3762" i="1"/>
  <c r="L3762" i="1"/>
  <c r="M3762" i="1"/>
  <c r="N3762" i="1"/>
  <c r="I3763" i="1"/>
  <c r="K3763" i="1" s="1"/>
  <c r="J3763" i="1"/>
  <c r="O3763" i="1" s="1"/>
  <c r="L3763" i="1"/>
  <c r="I3764" i="1"/>
  <c r="N3764" i="1" s="1"/>
  <c r="J3764" i="1"/>
  <c r="O3764" i="1" s="1"/>
  <c r="L3764" i="1"/>
  <c r="M3764" i="1"/>
  <c r="I3765" i="1"/>
  <c r="J3765" i="1"/>
  <c r="O3765" i="1" s="1"/>
  <c r="K3765" i="1"/>
  <c r="L3765" i="1"/>
  <c r="M3765" i="1"/>
  <c r="N3765" i="1"/>
  <c r="I3766" i="1"/>
  <c r="N3766" i="1" s="1"/>
  <c r="J3766" i="1"/>
  <c r="O3766" i="1" s="1"/>
  <c r="K3766" i="1"/>
  <c r="L3766" i="1"/>
  <c r="M3766" i="1"/>
  <c r="I3767" i="1"/>
  <c r="J3767" i="1"/>
  <c r="O3767" i="1" s="1"/>
  <c r="K3767" i="1"/>
  <c r="L3767" i="1"/>
  <c r="I3768" i="1"/>
  <c r="N3768" i="1" s="1"/>
  <c r="J3768" i="1"/>
  <c r="O3768" i="1" s="1"/>
  <c r="I3769" i="1"/>
  <c r="J3769" i="1"/>
  <c r="O3769" i="1" s="1"/>
  <c r="I3770" i="1"/>
  <c r="K3770" i="1" s="1"/>
  <c r="J3770" i="1"/>
  <c r="O3770" i="1" s="1"/>
  <c r="I3771" i="1"/>
  <c r="J3771" i="1"/>
  <c r="O3771" i="1" s="1"/>
  <c r="K3771" i="1"/>
  <c r="L3771" i="1"/>
  <c r="M3771" i="1"/>
  <c r="N3771" i="1"/>
  <c r="I3772" i="1"/>
  <c r="K3772" i="1" s="1"/>
  <c r="J3772" i="1"/>
  <c r="O3772" i="1" s="1"/>
  <c r="L3772" i="1"/>
  <c r="M3772" i="1"/>
  <c r="N3772" i="1"/>
  <c r="I3773" i="1"/>
  <c r="J3773" i="1"/>
  <c r="O3773" i="1" s="1"/>
  <c r="I3774" i="1"/>
  <c r="J3774" i="1"/>
  <c r="O3774" i="1" s="1"/>
  <c r="K3774" i="1"/>
  <c r="L3774" i="1"/>
  <c r="M3774" i="1"/>
  <c r="N3774" i="1"/>
  <c r="I3775" i="1"/>
  <c r="J3775" i="1"/>
  <c r="O3775" i="1" s="1"/>
  <c r="I3776" i="1"/>
  <c r="J3776" i="1"/>
  <c r="O3776" i="1" s="1"/>
  <c r="M3776" i="1"/>
  <c r="I3777" i="1"/>
  <c r="N3777" i="1" s="1"/>
  <c r="J3777" i="1"/>
  <c r="O3777" i="1" s="1"/>
  <c r="I3778" i="1"/>
  <c r="J3778" i="1"/>
  <c r="O3778" i="1" s="1"/>
  <c r="I3779" i="1"/>
  <c r="K3779" i="1" s="1"/>
  <c r="J3779" i="1"/>
  <c r="O3779" i="1" s="1"/>
  <c r="L3779" i="1"/>
  <c r="M3779" i="1"/>
  <c r="N3779" i="1"/>
  <c r="I3780" i="1"/>
  <c r="J3780" i="1"/>
  <c r="O3780" i="1" s="1"/>
  <c r="N3780" i="1"/>
  <c r="I3781" i="1"/>
  <c r="J3781" i="1"/>
  <c r="O3781" i="1" s="1"/>
  <c r="K3781" i="1"/>
  <c r="L3781" i="1"/>
  <c r="I3782" i="1"/>
  <c r="J3782" i="1"/>
  <c r="O3782" i="1" s="1"/>
  <c r="K3782" i="1"/>
  <c r="L3782" i="1"/>
  <c r="M3782" i="1"/>
  <c r="N3782" i="1"/>
  <c r="I3783" i="1"/>
  <c r="N3783" i="1" s="1"/>
  <c r="J3783" i="1"/>
  <c r="O3783" i="1" s="1"/>
  <c r="I3784" i="1"/>
  <c r="J3784" i="1"/>
  <c r="O3784" i="1" s="1"/>
  <c r="K3784" i="1"/>
  <c r="M3784" i="1"/>
  <c r="I3785" i="1"/>
  <c r="J3785" i="1"/>
  <c r="O3785" i="1" s="1"/>
  <c r="K3785" i="1"/>
  <c r="L3785" i="1"/>
  <c r="M3785" i="1"/>
  <c r="N3785" i="1"/>
  <c r="I3786" i="1"/>
  <c r="J3786" i="1"/>
  <c r="O3786" i="1" s="1"/>
  <c r="I3787" i="1"/>
  <c r="J3787" i="1"/>
  <c r="O3787" i="1" s="1"/>
  <c r="K3787" i="1"/>
  <c r="L3787" i="1"/>
  <c r="I3788" i="1"/>
  <c r="J3788" i="1"/>
  <c r="O3788" i="1" s="1"/>
  <c r="K3788" i="1"/>
  <c r="L3788" i="1"/>
  <c r="M3788" i="1"/>
  <c r="N3788" i="1"/>
  <c r="I3789" i="1"/>
  <c r="J3789" i="1"/>
  <c r="O3789" i="1" s="1"/>
  <c r="I3790" i="1"/>
  <c r="K3790" i="1" s="1"/>
  <c r="J3790" i="1"/>
  <c r="O3790" i="1" s="1"/>
  <c r="I3791" i="1"/>
  <c r="J3791" i="1"/>
  <c r="O3791" i="1" s="1"/>
  <c r="K3791" i="1"/>
  <c r="L3791" i="1"/>
  <c r="M3791" i="1"/>
  <c r="N3791" i="1"/>
  <c r="I3792" i="1"/>
  <c r="K3792" i="1" s="1"/>
  <c r="J3792" i="1"/>
  <c r="O3792" i="1" s="1"/>
  <c r="L3792" i="1"/>
  <c r="M3792" i="1"/>
  <c r="N3792" i="1"/>
  <c r="I3793" i="1"/>
  <c r="J3793" i="1"/>
  <c r="O3793" i="1" s="1"/>
  <c r="N3793" i="1"/>
  <c r="I3794" i="1"/>
  <c r="K3794" i="1" s="1"/>
  <c r="J3794" i="1"/>
  <c r="O3794" i="1" s="1"/>
  <c r="I3795" i="1"/>
  <c r="J3795" i="1"/>
  <c r="O3795" i="1" s="1"/>
  <c r="K3795" i="1"/>
  <c r="L3795" i="1"/>
  <c r="M3795" i="1"/>
  <c r="N3795" i="1"/>
  <c r="I3796" i="1"/>
  <c r="J3796" i="1"/>
  <c r="O3796" i="1" s="1"/>
  <c r="I3797" i="1"/>
  <c r="J3797" i="1"/>
  <c r="O3797" i="1" s="1"/>
  <c r="K3797" i="1"/>
  <c r="L3797" i="1"/>
  <c r="M3797" i="1"/>
  <c r="N3797" i="1"/>
  <c r="I3798" i="1"/>
  <c r="J3798" i="1"/>
  <c r="O3798" i="1" s="1"/>
  <c r="K3798" i="1"/>
  <c r="L3798" i="1"/>
  <c r="M3798" i="1"/>
  <c r="N3798" i="1"/>
  <c r="I3799" i="1"/>
  <c r="K3799" i="1" s="1"/>
  <c r="J3799" i="1"/>
  <c r="O3799" i="1" s="1"/>
  <c r="L3799" i="1"/>
  <c r="M3799" i="1"/>
  <c r="N3799" i="1"/>
  <c r="I3800" i="1"/>
  <c r="J3800" i="1"/>
  <c r="O3800" i="1" s="1"/>
  <c r="K3800" i="1"/>
  <c r="L3800" i="1"/>
  <c r="M3800" i="1"/>
  <c r="N3800" i="1"/>
  <c r="I3801" i="1"/>
  <c r="J3801" i="1"/>
  <c r="O3801" i="1" s="1"/>
  <c r="K3801" i="1"/>
  <c r="L3801" i="1"/>
  <c r="M3801" i="1"/>
  <c r="N3801" i="1"/>
  <c r="I3802" i="1"/>
  <c r="J3802" i="1"/>
  <c r="O3802" i="1" s="1"/>
  <c r="K3802" i="1"/>
  <c r="L3802" i="1"/>
  <c r="M3802" i="1"/>
  <c r="N3802" i="1"/>
  <c r="I3803" i="1"/>
  <c r="J3803" i="1"/>
  <c r="O3803" i="1" s="1"/>
  <c r="K3803" i="1"/>
  <c r="L3803" i="1"/>
  <c r="M3803" i="1"/>
  <c r="N3803" i="1"/>
  <c r="I3804" i="1"/>
  <c r="N3804" i="1" s="1"/>
  <c r="J3804" i="1"/>
  <c r="O3804" i="1" s="1"/>
  <c r="K3804" i="1"/>
  <c r="L3804" i="1"/>
  <c r="M3804" i="1"/>
  <c r="I3805" i="1"/>
  <c r="J3805" i="1"/>
  <c r="O3805" i="1" s="1"/>
  <c r="K3805" i="1"/>
  <c r="L3805" i="1"/>
  <c r="M3805" i="1"/>
  <c r="N3805" i="1"/>
  <c r="I3806" i="1"/>
  <c r="J3806" i="1"/>
  <c r="O3806" i="1" s="1"/>
  <c r="K3806" i="1"/>
  <c r="L3806" i="1"/>
  <c r="M3806" i="1"/>
  <c r="N3806" i="1"/>
  <c r="I3807" i="1"/>
  <c r="J3807" i="1"/>
  <c r="O3807" i="1" s="1"/>
  <c r="I3808" i="1"/>
  <c r="K3808" i="1" s="1"/>
  <c r="J3808" i="1"/>
  <c r="O3808" i="1" s="1"/>
  <c r="L3808" i="1"/>
  <c r="M3808" i="1"/>
  <c r="N3808" i="1"/>
  <c r="I3809" i="1"/>
  <c r="J3809" i="1"/>
  <c r="O3809" i="1" s="1"/>
  <c r="I3810" i="1"/>
  <c r="J3810" i="1"/>
  <c r="O3810" i="1" s="1"/>
  <c r="K3810" i="1"/>
  <c r="I3811" i="1"/>
  <c r="J3811" i="1"/>
  <c r="O3811" i="1" s="1"/>
  <c r="K3811" i="1"/>
  <c r="L3811" i="1"/>
  <c r="M3811" i="1"/>
  <c r="N3811" i="1"/>
  <c r="I3812" i="1"/>
  <c r="J3812" i="1"/>
  <c r="O3812" i="1" s="1"/>
  <c r="K3812" i="1"/>
  <c r="I3813" i="1"/>
  <c r="J3813" i="1"/>
  <c r="O3813" i="1" s="1"/>
  <c r="N3813" i="1"/>
  <c r="I3814" i="1"/>
  <c r="J3814" i="1"/>
  <c r="O3814" i="1" s="1"/>
  <c r="I3815" i="1"/>
  <c r="J3815" i="1"/>
  <c r="O3815" i="1" s="1"/>
  <c r="I3816" i="1"/>
  <c r="J3816" i="1"/>
  <c r="O3816" i="1" s="1"/>
  <c r="M3816" i="1"/>
  <c r="I3817" i="1"/>
  <c r="J3817" i="1"/>
  <c r="O3817" i="1" s="1"/>
  <c r="K3817" i="1"/>
  <c r="L3817" i="1"/>
  <c r="M3817" i="1"/>
  <c r="N3817" i="1"/>
  <c r="I3818" i="1"/>
  <c r="J3818" i="1"/>
  <c r="O3818" i="1" s="1"/>
  <c r="I3819" i="1"/>
  <c r="K3819" i="1" s="1"/>
  <c r="J3819" i="1"/>
  <c r="O3819" i="1" s="1"/>
  <c r="L3819" i="1"/>
  <c r="M3819" i="1"/>
  <c r="N3819" i="1"/>
  <c r="I3820" i="1"/>
  <c r="J3820" i="1"/>
  <c r="O3820" i="1" s="1"/>
  <c r="K3820" i="1"/>
  <c r="L3820" i="1"/>
  <c r="M3820" i="1"/>
  <c r="N3820" i="1"/>
  <c r="I3821" i="1"/>
  <c r="J3821" i="1"/>
  <c r="O3821" i="1" s="1"/>
  <c r="L3821" i="1"/>
  <c r="I3822" i="1"/>
  <c r="J3822" i="1"/>
  <c r="O3822" i="1" s="1"/>
  <c r="K3822" i="1"/>
  <c r="L3822" i="1"/>
  <c r="M3822" i="1"/>
  <c r="N3822" i="1"/>
  <c r="I3823" i="1"/>
  <c r="J3823" i="1"/>
  <c r="O3823" i="1" s="1"/>
  <c r="K3823" i="1"/>
  <c r="L3823" i="1"/>
  <c r="M3823" i="1"/>
  <c r="N3823" i="1"/>
  <c r="I3824" i="1"/>
  <c r="N3824" i="1" s="1"/>
  <c r="J3824" i="1"/>
  <c r="O3824" i="1" s="1"/>
  <c r="K3824" i="1"/>
  <c r="L3824" i="1"/>
  <c r="M3824" i="1"/>
  <c r="I3825" i="1"/>
  <c r="J3825" i="1"/>
  <c r="O3825" i="1" s="1"/>
  <c r="K3825" i="1"/>
  <c r="L3825" i="1"/>
  <c r="M3825" i="1"/>
  <c r="N3825" i="1"/>
  <c r="I3826" i="1"/>
  <c r="J3826" i="1"/>
  <c r="O3826" i="1" s="1"/>
  <c r="K3826" i="1"/>
  <c r="L3826" i="1"/>
  <c r="I3827" i="1"/>
  <c r="J3827" i="1"/>
  <c r="O3827" i="1" s="1"/>
  <c r="K3827" i="1"/>
  <c r="L3827" i="1"/>
  <c r="I3828" i="1"/>
  <c r="J3828" i="1"/>
  <c r="O3828" i="1" s="1"/>
  <c r="K3828" i="1"/>
  <c r="I3829" i="1"/>
  <c r="J3829" i="1"/>
  <c r="O3829" i="1" s="1"/>
  <c r="K3829" i="1"/>
  <c r="L3829" i="1"/>
  <c r="M3829" i="1"/>
  <c r="N3829" i="1"/>
  <c r="I3830" i="1"/>
  <c r="J3830" i="1"/>
  <c r="O3830" i="1" s="1"/>
  <c r="I3831" i="1"/>
  <c r="J3831" i="1"/>
  <c r="O3831" i="1" s="1"/>
  <c r="K3831" i="1"/>
  <c r="L3831" i="1"/>
  <c r="M3831" i="1"/>
  <c r="N3831" i="1"/>
  <c r="I3832" i="1"/>
  <c r="K3832" i="1" s="1"/>
  <c r="J3832" i="1"/>
  <c r="O3832" i="1" s="1"/>
  <c r="L3832" i="1"/>
  <c r="M3832" i="1"/>
  <c r="N3832" i="1"/>
  <c r="I3833" i="1"/>
  <c r="J3833" i="1"/>
  <c r="O3833" i="1" s="1"/>
  <c r="I3834" i="1"/>
  <c r="J3834" i="1"/>
  <c r="O3834" i="1" s="1"/>
  <c r="K3834" i="1"/>
  <c r="I3835" i="1"/>
  <c r="J3835" i="1"/>
  <c r="O3835" i="1" s="1"/>
  <c r="K3835" i="1"/>
  <c r="I3836" i="1"/>
  <c r="M3836" i="1" s="1"/>
  <c r="J3836" i="1"/>
  <c r="O3836" i="1" s="1"/>
  <c r="I3837" i="1"/>
  <c r="J3837" i="1"/>
  <c r="O3837" i="1" s="1"/>
  <c r="K3837" i="1"/>
  <c r="L3837" i="1"/>
  <c r="M3837" i="1"/>
  <c r="N3837" i="1"/>
  <c r="I3838" i="1"/>
  <c r="J3838" i="1"/>
  <c r="O3838" i="1" s="1"/>
  <c r="I3839" i="1"/>
  <c r="K3839" i="1" s="1"/>
  <c r="J3839" i="1"/>
  <c r="O3839" i="1" s="1"/>
  <c r="L3839" i="1"/>
  <c r="M3839" i="1"/>
  <c r="N3839" i="1"/>
  <c r="I3840" i="1"/>
  <c r="J3840" i="1"/>
  <c r="O3840" i="1" s="1"/>
  <c r="K3840" i="1"/>
  <c r="L3840" i="1"/>
  <c r="M3840" i="1"/>
  <c r="N3840" i="1"/>
  <c r="I3841" i="1"/>
  <c r="N3841" i="1" s="1"/>
  <c r="J3841" i="1"/>
  <c r="O3841" i="1" s="1"/>
  <c r="L3841" i="1"/>
  <c r="M3841" i="1"/>
  <c r="I3842" i="1"/>
  <c r="J3842" i="1"/>
  <c r="O3842" i="1" s="1"/>
  <c r="K3842" i="1"/>
  <c r="L3842" i="1"/>
  <c r="M3842" i="1"/>
  <c r="N3842" i="1"/>
  <c r="I3843" i="1"/>
  <c r="J3843" i="1"/>
  <c r="O3843" i="1" s="1"/>
  <c r="K3843" i="1"/>
  <c r="L3843" i="1"/>
  <c r="M3843" i="1"/>
  <c r="N3843" i="1"/>
  <c r="I3844" i="1"/>
  <c r="N3844" i="1" s="1"/>
  <c r="J3844" i="1"/>
  <c r="O3844" i="1" s="1"/>
  <c r="K3844" i="1"/>
  <c r="L3844" i="1"/>
  <c r="M3844" i="1"/>
  <c r="I3845" i="1"/>
  <c r="J3845" i="1"/>
  <c r="O3845" i="1" s="1"/>
  <c r="K3845" i="1"/>
  <c r="L3845" i="1"/>
  <c r="M3845" i="1"/>
  <c r="N3845" i="1"/>
  <c r="I3846" i="1"/>
  <c r="K3846" i="1" s="1"/>
  <c r="J3846" i="1"/>
  <c r="O3846" i="1" s="1"/>
  <c r="L3846" i="1"/>
  <c r="M3846" i="1"/>
  <c r="I3847" i="1"/>
  <c r="J3847" i="1"/>
  <c r="O3847" i="1" s="1"/>
  <c r="K3847" i="1"/>
  <c r="L3847" i="1"/>
  <c r="I3848" i="1"/>
  <c r="J3848" i="1"/>
  <c r="O3848" i="1" s="1"/>
  <c r="I3849" i="1"/>
  <c r="J3849" i="1"/>
  <c r="O3849" i="1" s="1"/>
  <c r="K3849" i="1"/>
  <c r="L3849" i="1"/>
  <c r="M3849" i="1"/>
  <c r="N3849" i="1"/>
  <c r="I3850" i="1"/>
  <c r="J3850" i="1"/>
  <c r="O3850" i="1" s="1"/>
  <c r="K3850" i="1"/>
  <c r="I3851" i="1"/>
  <c r="J3851" i="1"/>
  <c r="O3851" i="1" s="1"/>
  <c r="K3851" i="1"/>
  <c r="L3851" i="1"/>
  <c r="M3851" i="1"/>
  <c r="N3851" i="1"/>
  <c r="I3852" i="1"/>
  <c r="K3852" i="1" s="1"/>
  <c r="J3852" i="1"/>
  <c r="O3852" i="1" s="1"/>
  <c r="L3852" i="1"/>
  <c r="M3852" i="1"/>
  <c r="N3852" i="1"/>
  <c r="I3853" i="1"/>
  <c r="N3853" i="1" s="1"/>
  <c r="J3853" i="1"/>
  <c r="O3853" i="1" s="1"/>
  <c r="I3854" i="1"/>
  <c r="K3854" i="1" s="1"/>
  <c r="J3854" i="1"/>
  <c r="O3854" i="1" s="1"/>
  <c r="L3854" i="1"/>
  <c r="M3854" i="1"/>
  <c r="I3855" i="1"/>
  <c r="K3855" i="1" s="1"/>
  <c r="J3855" i="1"/>
  <c r="O3855" i="1" s="1"/>
  <c r="L3855" i="1"/>
  <c r="M3855" i="1"/>
  <c r="N3855" i="1"/>
  <c r="I3856" i="1"/>
  <c r="J3856" i="1"/>
  <c r="O3856" i="1" s="1"/>
  <c r="M3856" i="1"/>
  <c r="I3857" i="1"/>
  <c r="J3857" i="1"/>
  <c r="O3857" i="1" s="1"/>
  <c r="I3858" i="1"/>
  <c r="J3858" i="1"/>
  <c r="O3858" i="1" s="1"/>
  <c r="I3859" i="1"/>
  <c r="K3859" i="1" s="1"/>
  <c r="J3859" i="1"/>
  <c r="O3859" i="1" s="1"/>
  <c r="L3859" i="1"/>
  <c r="M3859" i="1"/>
  <c r="N3859" i="1"/>
  <c r="I3860" i="1"/>
  <c r="J3860" i="1"/>
  <c r="O3860" i="1" s="1"/>
  <c r="K3860" i="1"/>
  <c r="M3860" i="1"/>
  <c r="I3861" i="1"/>
  <c r="J3861" i="1"/>
  <c r="O3861" i="1" s="1"/>
  <c r="I3862" i="1"/>
  <c r="J3862" i="1"/>
  <c r="O3862" i="1" s="1"/>
  <c r="K3862" i="1"/>
  <c r="L3862" i="1"/>
  <c r="M3862" i="1"/>
  <c r="N3862" i="1"/>
  <c r="I3863" i="1"/>
  <c r="K3863" i="1" s="1"/>
  <c r="J3863" i="1"/>
  <c r="O3863" i="1" s="1"/>
  <c r="L3863" i="1"/>
  <c r="M3863" i="1"/>
  <c r="N3863" i="1"/>
  <c r="I3864" i="1"/>
  <c r="J3864" i="1"/>
  <c r="O3864" i="1" s="1"/>
  <c r="I3865" i="1"/>
  <c r="J3865" i="1"/>
  <c r="O3865" i="1" s="1"/>
  <c r="K3865" i="1"/>
  <c r="L3865" i="1"/>
  <c r="M3865" i="1"/>
  <c r="N3865" i="1"/>
  <c r="I3866" i="1"/>
  <c r="J3866" i="1"/>
  <c r="O3866" i="1" s="1"/>
  <c r="K3866" i="1"/>
  <c r="L3866" i="1"/>
  <c r="M3866" i="1"/>
  <c r="N3866" i="1"/>
  <c r="I3867" i="1"/>
  <c r="J3867" i="1"/>
  <c r="O3867" i="1" s="1"/>
  <c r="K3867" i="1"/>
  <c r="I3868" i="1"/>
  <c r="J3868" i="1"/>
  <c r="O3868" i="1" s="1"/>
  <c r="K3868" i="1"/>
  <c r="L3868" i="1"/>
  <c r="M3868" i="1"/>
  <c r="N3868" i="1"/>
  <c r="I3869" i="1"/>
  <c r="J3869" i="1"/>
  <c r="O3869" i="1" s="1"/>
  <c r="K3869" i="1"/>
  <c r="L3869" i="1"/>
  <c r="M3869" i="1"/>
  <c r="N3869" i="1"/>
  <c r="I3870" i="1"/>
  <c r="J3870" i="1"/>
  <c r="O3870" i="1" s="1"/>
  <c r="K3870" i="1"/>
  <c r="I3871" i="1"/>
  <c r="J3871" i="1"/>
  <c r="O3871" i="1" s="1"/>
  <c r="K3871" i="1"/>
  <c r="L3871" i="1"/>
  <c r="M3871" i="1"/>
  <c r="N3871" i="1"/>
  <c r="I3872" i="1"/>
  <c r="K3872" i="1" s="1"/>
  <c r="J3872" i="1"/>
  <c r="O3872" i="1" s="1"/>
  <c r="L3872" i="1"/>
  <c r="M3872" i="1"/>
  <c r="I3873" i="1"/>
  <c r="J3873" i="1"/>
  <c r="O3873" i="1" s="1"/>
  <c r="N3873" i="1"/>
  <c r="I3874" i="1"/>
  <c r="J3874" i="1"/>
  <c r="O3874" i="1" s="1"/>
  <c r="K3874" i="1"/>
  <c r="L3874" i="1"/>
  <c r="I3875" i="1"/>
  <c r="K3875" i="1" s="1"/>
  <c r="J3875" i="1"/>
  <c r="O3875" i="1" s="1"/>
  <c r="L3875" i="1"/>
  <c r="M3875" i="1"/>
  <c r="N3875" i="1"/>
  <c r="I3876" i="1"/>
  <c r="M3876" i="1" s="1"/>
  <c r="J3876" i="1"/>
  <c r="O3876" i="1" s="1"/>
  <c r="I3877" i="1"/>
  <c r="J3877" i="1"/>
  <c r="O3877" i="1" s="1"/>
  <c r="I3878" i="1"/>
  <c r="J3878" i="1"/>
  <c r="O3878" i="1" s="1"/>
  <c r="K3878" i="1"/>
  <c r="L3878" i="1"/>
  <c r="M3878" i="1"/>
  <c r="N3878" i="1"/>
  <c r="I3879" i="1"/>
  <c r="K3879" i="1" s="1"/>
  <c r="J3879" i="1"/>
  <c r="O3879" i="1" s="1"/>
  <c r="L3879" i="1"/>
  <c r="M3879" i="1"/>
  <c r="N3879" i="1"/>
  <c r="I3880" i="1"/>
  <c r="K3880" i="1" s="1"/>
  <c r="J3880" i="1"/>
  <c r="O3880" i="1" s="1"/>
  <c r="L3880" i="1"/>
  <c r="M3880" i="1"/>
  <c r="N3880" i="1"/>
  <c r="I3881" i="1"/>
  <c r="J3881" i="1"/>
  <c r="O3881" i="1" s="1"/>
  <c r="K3881" i="1"/>
  <c r="L3881" i="1"/>
  <c r="M3881" i="1"/>
  <c r="N3881" i="1"/>
  <c r="I3882" i="1"/>
  <c r="J3882" i="1"/>
  <c r="O3882" i="1" s="1"/>
  <c r="K3882" i="1"/>
  <c r="L3882" i="1"/>
  <c r="M3882" i="1"/>
  <c r="N3882" i="1"/>
  <c r="I3883" i="1"/>
  <c r="J3883" i="1"/>
  <c r="O3883" i="1" s="1"/>
  <c r="K3883" i="1"/>
  <c r="L3883" i="1"/>
  <c r="M3883" i="1"/>
  <c r="N3883" i="1"/>
  <c r="I3884" i="1"/>
  <c r="N3884" i="1" s="1"/>
  <c r="J3884" i="1"/>
  <c r="O3884" i="1" s="1"/>
  <c r="K3884" i="1"/>
  <c r="L3884" i="1"/>
  <c r="M3884" i="1"/>
  <c r="I3885" i="1"/>
  <c r="J3885" i="1"/>
  <c r="O3885" i="1" s="1"/>
  <c r="K3885" i="1"/>
  <c r="L3885" i="1"/>
  <c r="M3885" i="1"/>
  <c r="N3885" i="1"/>
  <c r="I3886" i="1"/>
  <c r="K3886" i="1" s="1"/>
  <c r="J3886" i="1"/>
  <c r="O3886" i="1" s="1"/>
  <c r="L3886" i="1"/>
  <c r="M3886" i="1"/>
  <c r="I3887" i="1"/>
  <c r="K3887" i="1" s="1"/>
  <c r="J3887" i="1"/>
  <c r="O3887" i="1" s="1"/>
  <c r="L3887" i="1"/>
  <c r="I3888" i="1"/>
  <c r="J3888" i="1"/>
  <c r="O3888" i="1" s="1"/>
  <c r="K3888" i="1"/>
  <c r="L3888" i="1"/>
  <c r="M3888" i="1"/>
  <c r="N3888" i="1"/>
  <c r="I3889" i="1"/>
  <c r="K3889" i="1" s="1"/>
  <c r="J3889" i="1"/>
  <c r="O3889" i="1" s="1"/>
  <c r="I3890" i="1"/>
  <c r="J3890" i="1"/>
  <c r="O3890" i="1" s="1"/>
  <c r="I3891" i="1"/>
  <c r="J3891" i="1"/>
  <c r="O3891" i="1" s="1"/>
  <c r="K3891" i="1"/>
  <c r="L3891" i="1"/>
  <c r="M3891" i="1"/>
  <c r="N3891" i="1"/>
  <c r="I3892" i="1"/>
  <c r="K3892" i="1" s="1"/>
  <c r="J3892" i="1"/>
  <c r="O3892" i="1" s="1"/>
  <c r="L3892" i="1"/>
  <c r="N3892" i="1"/>
  <c r="I3893" i="1"/>
  <c r="N3893" i="1" s="1"/>
  <c r="J3893" i="1"/>
  <c r="O3893" i="1" s="1"/>
  <c r="I3894" i="1"/>
  <c r="K3894" i="1" s="1"/>
  <c r="J3894" i="1"/>
  <c r="O3894" i="1" s="1"/>
  <c r="L3894" i="1"/>
  <c r="M3894" i="1"/>
  <c r="N3894" i="1"/>
  <c r="I3895" i="1"/>
  <c r="J3895" i="1"/>
  <c r="O3895" i="1" s="1"/>
  <c r="K3895" i="1"/>
  <c r="L3895" i="1"/>
  <c r="I3896" i="1"/>
  <c r="J3896" i="1"/>
  <c r="O3896" i="1" s="1"/>
  <c r="M3896" i="1"/>
  <c r="I3897" i="1"/>
  <c r="J3897" i="1"/>
  <c r="O3897" i="1" s="1"/>
  <c r="N3897" i="1"/>
  <c r="I3898" i="1"/>
  <c r="J3898" i="1"/>
  <c r="O3898" i="1" s="1"/>
  <c r="I3899" i="1"/>
  <c r="K3899" i="1" s="1"/>
  <c r="J3899" i="1"/>
  <c r="O3899" i="1" s="1"/>
  <c r="L3899" i="1"/>
  <c r="M3899" i="1"/>
  <c r="N3899" i="1"/>
  <c r="I3900" i="1"/>
  <c r="J3900" i="1"/>
  <c r="O3900" i="1" s="1"/>
  <c r="I3901" i="1"/>
  <c r="K3901" i="1" s="1"/>
  <c r="J3901" i="1"/>
  <c r="O3901" i="1" s="1"/>
  <c r="L3901" i="1"/>
  <c r="M3901" i="1"/>
  <c r="N3901" i="1"/>
  <c r="I3902" i="1"/>
  <c r="J3902" i="1"/>
  <c r="O3902" i="1" s="1"/>
  <c r="K3902" i="1"/>
  <c r="L3902" i="1"/>
  <c r="M3902" i="1"/>
  <c r="N3902" i="1"/>
  <c r="I3903" i="1"/>
  <c r="J3903" i="1"/>
  <c r="O3903" i="1" s="1"/>
  <c r="I3904" i="1"/>
  <c r="N3904" i="1" s="1"/>
  <c r="J3904" i="1"/>
  <c r="O3904" i="1" s="1"/>
  <c r="L3904" i="1"/>
  <c r="M3904" i="1"/>
  <c r="I3905" i="1"/>
  <c r="J3905" i="1"/>
  <c r="O3905" i="1" s="1"/>
  <c r="K3905" i="1"/>
  <c r="L3905" i="1"/>
  <c r="M3905" i="1"/>
  <c r="N3905" i="1"/>
  <c r="I3906" i="1"/>
  <c r="J3906" i="1"/>
  <c r="O3906" i="1" s="1"/>
  <c r="I3907" i="1"/>
  <c r="J3907" i="1"/>
  <c r="O3907" i="1" s="1"/>
  <c r="K3907" i="1"/>
  <c r="L3907" i="1"/>
  <c r="I3908" i="1"/>
  <c r="J3908" i="1"/>
  <c r="O3908" i="1" s="1"/>
  <c r="N3908" i="1"/>
  <c r="I3909" i="1"/>
  <c r="J3909" i="1"/>
  <c r="O3909" i="1" s="1"/>
  <c r="K3909" i="1"/>
  <c r="L3909" i="1"/>
  <c r="I3910" i="1"/>
  <c r="K3910" i="1" s="1"/>
  <c r="J3910" i="1"/>
  <c r="O3910" i="1" s="1"/>
  <c r="I3911" i="1"/>
  <c r="J3911" i="1"/>
  <c r="O3911" i="1" s="1"/>
  <c r="K3911" i="1"/>
  <c r="I3912" i="1"/>
  <c r="K3912" i="1" s="1"/>
  <c r="J3912" i="1"/>
  <c r="O3912" i="1" s="1"/>
  <c r="L3912" i="1"/>
  <c r="M3912" i="1"/>
  <c r="I3913" i="1"/>
  <c r="J3913" i="1"/>
  <c r="O3913" i="1" s="1"/>
  <c r="N3913" i="1"/>
  <c r="I3914" i="1"/>
  <c r="J3914" i="1"/>
  <c r="O3914" i="1" s="1"/>
  <c r="K3914" i="1"/>
  <c r="L3914" i="1"/>
  <c r="M3914" i="1"/>
  <c r="N3914" i="1"/>
  <c r="I3915" i="1"/>
  <c r="J3915" i="1"/>
  <c r="O3915" i="1" s="1"/>
  <c r="I3916" i="1"/>
  <c r="J3916" i="1"/>
  <c r="O3916" i="1" s="1"/>
  <c r="I3917" i="1"/>
  <c r="J3917" i="1"/>
  <c r="O3917" i="1" s="1"/>
  <c r="I3918" i="1"/>
  <c r="K3918" i="1" s="1"/>
  <c r="J3918" i="1"/>
  <c r="O3918" i="1" s="1"/>
  <c r="L3918" i="1"/>
  <c r="M3918" i="1"/>
  <c r="N3918" i="1"/>
  <c r="I3919" i="1"/>
  <c r="K3919" i="1" s="1"/>
  <c r="J3919" i="1"/>
  <c r="O3919" i="1" s="1"/>
  <c r="L3919" i="1"/>
  <c r="M3919" i="1"/>
  <c r="N3919" i="1"/>
  <c r="I3920" i="1"/>
  <c r="J3920" i="1"/>
  <c r="O3920" i="1" s="1"/>
  <c r="I3921" i="1"/>
  <c r="K3921" i="1" s="1"/>
  <c r="J3921" i="1"/>
  <c r="O3921" i="1" s="1"/>
  <c r="L3921" i="1"/>
  <c r="M3921" i="1"/>
  <c r="N3921" i="1"/>
  <c r="I3922" i="1"/>
  <c r="J3922" i="1"/>
  <c r="O3922" i="1" s="1"/>
  <c r="K3922" i="1"/>
  <c r="L3922" i="1"/>
  <c r="M3922" i="1"/>
  <c r="N3922" i="1"/>
  <c r="I3923" i="1"/>
  <c r="J3923" i="1"/>
  <c r="O3923" i="1" s="1"/>
  <c r="I3924" i="1"/>
  <c r="J3924" i="1"/>
  <c r="O3924" i="1" s="1"/>
  <c r="I3925" i="1"/>
  <c r="J3925" i="1"/>
  <c r="O3925" i="1" s="1"/>
  <c r="K3925" i="1"/>
  <c r="L3925" i="1"/>
  <c r="M3925" i="1"/>
  <c r="N3925" i="1"/>
  <c r="I3926" i="1"/>
  <c r="K3926" i="1" s="1"/>
  <c r="J3926" i="1"/>
  <c r="O3926" i="1" s="1"/>
  <c r="L3926" i="1"/>
  <c r="M3926" i="1"/>
  <c r="N3926" i="1"/>
  <c r="I3927" i="1"/>
  <c r="J3927" i="1"/>
  <c r="O3927" i="1" s="1"/>
  <c r="K3927" i="1"/>
  <c r="L3927" i="1"/>
  <c r="I3928" i="1"/>
  <c r="J3928" i="1"/>
  <c r="O3928" i="1" s="1"/>
  <c r="I3929" i="1"/>
  <c r="J3929" i="1"/>
  <c r="O3929" i="1" s="1"/>
  <c r="K3929" i="1"/>
  <c r="L3929" i="1"/>
  <c r="M3929" i="1"/>
  <c r="N3929" i="1"/>
  <c r="I3930" i="1"/>
  <c r="J3930" i="1"/>
  <c r="O3930" i="1" s="1"/>
  <c r="I3931" i="1"/>
  <c r="J3931" i="1"/>
  <c r="O3931" i="1" s="1"/>
  <c r="K3931" i="1"/>
  <c r="L3931" i="1"/>
  <c r="M3931" i="1"/>
  <c r="N3931" i="1"/>
  <c r="I3932" i="1"/>
  <c r="J3932" i="1"/>
  <c r="O3932" i="1" s="1"/>
  <c r="I3933" i="1"/>
  <c r="N3933" i="1" s="1"/>
  <c r="J3933" i="1"/>
  <c r="O3933" i="1" s="1"/>
  <c r="I3934" i="1"/>
  <c r="J3934" i="1"/>
  <c r="O3934" i="1" s="1"/>
  <c r="K3934" i="1"/>
  <c r="L3934" i="1"/>
  <c r="I3935" i="1"/>
  <c r="J3935" i="1"/>
  <c r="O3935" i="1" s="1"/>
  <c r="K3935" i="1"/>
  <c r="I3936" i="1"/>
  <c r="J3936" i="1"/>
  <c r="O3936" i="1" s="1"/>
  <c r="M3936" i="1"/>
  <c r="I3937" i="1"/>
  <c r="J3937" i="1"/>
  <c r="O3937" i="1" s="1"/>
  <c r="K3937" i="1"/>
  <c r="L3937" i="1"/>
  <c r="M3937" i="1"/>
  <c r="N3937" i="1"/>
  <c r="I3938" i="1"/>
  <c r="J3938" i="1"/>
  <c r="O3938" i="1" s="1"/>
  <c r="K3938" i="1"/>
  <c r="L3938" i="1"/>
  <c r="I3939" i="1"/>
  <c r="K3939" i="1" s="1"/>
  <c r="J3939" i="1"/>
  <c r="O3939" i="1" s="1"/>
  <c r="L3939" i="1"/>
  <c r="M3939" i="1"/>
  <c r="N3939" i="1"/>
  <c r="I3940" i="1"/>
  <c r="J3940" i="1"/>
  <c r="O3940" i="1" s="1"/>
  <c r="I3941" i="1"/>
  <c r="J3941" i="1"/>
  <c r="O3941" i="1" s="1"/>
  <c r="I3942" i="1"/>
  <c r="J3942" i="1"/>
  <c r="O3942" i="1" s="1"/>
  <c r="K3942" i="1"/>
  <c r="L3942" i="1"/>
  <c r="M3942" i="1"/>
  <c r="N3942" i="1"/>
  <c r="I3943" i="1"/>
  <c r="K3943" i="1" s="1"/>
  <c r="J3943" i="1"/>
  <c r="O3943" i="1" s="1"/>
  <c r="I3944" i="1"/>
  <c r="J3944" i="1"/>
  <c r="O3944" i="1" s="1"/>
  <c r="K3944" i="1"/>
  <c r="L3944" i="1"/>
  <c r="I3945" i="1"/>
  <c r="J3945" i="1"/>
  <c r="O3945" i="1" s="1"/>
  <c r="K3945" i="1"/>
  <c r="L3945" i="1"/>
  <c r="M3945" i="1"/>
  <c r="N3945" i="1"/>
  <c r="I3946" i="1"/>
  <c r="N3946" i="1" s="1"/>
  <c r="J3946" i="1"/>
  <c r="O3946" i="1" s="1"/>
  <c r="K3946" i="1"/>
  <c r="L3946" i="1"/>
  <c r="M3946" i="1"/>
  <c r="I3947" i="1"/>
  <c r="J3947" i="1"/>
  <c r="O3947" i="1" s="1"/>
  <c r="K3947" i="1"/>
  <c r="L3947" i="1"/>
  <c r="I3948" i="1"/>
  <c r="J3948" i="1"/>
  <c r="O3948" i="1" s="1"/>
  <c r="N3948" i="1"/>
  <c r="I3949" i="1"/>
  <c r="J3949" i="1"/>
  <c r="O3949" i="1" s="1"/>
  <c r="K3949" i="1"/>
  <c r="L3949" i="1"/>
  <c r="I3950" i="1"/>
  <c r="J3950" i="1"/>
  <c r="O3950" i="1" s="1"/>
  <c r="K3950" i="1"/>
  <c r="I3951" i="1"/>
  <c r="J3951" i="1"/>
  <c r="O3951" i="1" s="1"/>
  <c r="K3951" i="1"/>
  <c r="I3952" i="1"/>
  <c r="K3952" i="1" s="1"/>
  <c r="J3952" i="1"/>
  <c r="O3952" i="1" s="1"/>
  <c r="L3952" i="1"/>
  <c r="N3952" i="1"/>
  <c r="I3953" i="1"/>
  <c r="J3953" i="1"/>
  <c r="O3953" i="1" s="1"/>
  <c r="N3953" i="1"/>
  <c r="I3954" i="1"/>
  <c r="K3954" i="1" s="1"/>
  <c r="J3954" i="1"/>
  <c r="O3954" i="1" s="1"/>
  <c r="I3955" i="1"/>
  <c r="J3955" i="1"/>
  <c r="O3955" i="1" s="1"/>
  <c r="K3955" i="1"/>
  <c r="L3955" i="1"/>
  <c r="M3955" i="1"/>
  <c r="N3955" i="1"/>
  <c r="I3956" i="1"/>
  <c r="J3956" i="1"/>
  <c r="O3956" i="1" s="1"/>
  <c r="M3956" i="1"/>
  <c r="N3956" i="1"/>
  <c r="I3957" i="1"/>
  <c r="J3957" i="1"/>
  <c r="O3957" i="1" s="1"/>
  <c r="K3957" i="1"/>
  <c r="L3957" i="1"/>
  <c r="M3957" i="1"/>
  <c r="N3957" i="1"/>
  <c r="I3958" i="1"/>
  <c r="J3958" i="1"/>
  <c r="O3958" i="1" s="1"/>
  <c r="K3958" i="1"/>
  <c r="L3958" i="1"/>
  <c r="M3958" i="1"/>
  <c r="N3958" i="1"/>
  <c r="I3959" i="1"/>
  <c r="K3959" i="1" s="1"/>
  <c r="J3959" i="1"/>
  <c r="O3959" i="1" s="1"/>
  <c r="L3959" i="1"/>
  <c r="M3959" i="1"/>
  <c r="N3959" i="1"/>
  <c r="I3960" i="1"/>
  <c r="J3960" i="1"/>
  <c r="O3960" i="1" s="1"/>
  <c r="K3960" i="1"/>
  <c r="L3960" i="1"/>
  <c r="M3960" i="1"/>
  <c r="N3960" i="1"/>
  <c r="I3961" i="1"/>
  <c r="J3961" i="1"/>
  <c r="O3961" i="1" s="1"/>
  <c r="K3961" i="1"/>
  <c r="L3961" i="1"/>
  <c r="M3961" i="1"/>
  <c r="N3961" i="1"/>
  <c r="I3962" i="1"/>
  <c r="J3962" i="1"/>
  <c r="O3962" i="1" s="1"/>
  <c r="K3962" i="1"/>
  <c r="L3962" i="1"/>
  <c r="M3962" i="1"/>
  <c r="N3962" i="1"/>
  <c r="I3963" i="1"/>
  <c r="J3963" i="1"/>
  <c r="O3963" i="1" s="1"/>
  <c r="K3963" i="1"/>
  <c r="L3963" i="1"/>
  <c r="M3963" i="1"/>
  <c r="N3963" i="1"/>
  <c r="I3964" i="1"/>
  <c r="N3964" i="1" s="1"/>
  <c r="J3964" i="1"/>
  <c r="O3964" i="1" s="1"/>
  <c r="K3964" i="1"/>
  <c r="L3964" i="1"/>
  <c r="M3964" i="1"/>
  <c r="I3965" i="1"/>
  <c r="J3965" i="1"/>
  <c r="O3965" i="1" s="1"/>
  <c r="K3965" i="1"/>
  <c r="L3965" i="1"/>
  <c r="M3965" i="1"/>
  <c r="N3965" i="1"/>
  <c r="I3966" i="1"/>
  <c r="J3966" i="1"/>
  <c r="O3966" i="1" s="1"/>
  <c r="K3966" i="1"/>
  <c r="L3966" i="1"/>
  <c r="M3966" i="1"/>
  <c r="N3966" i="1"/>
  <c r="I3967" i="1"/>
  <c r="K3967" i="1" s="1"/>
  <c r="J3967" i="1"/>
  <c r="O3967" i="1" s="1"/>
  <c r="L3967" i="1"/>
  <c r="I3968" i="1"/>
  <c r="J3968" i="1"/>
  <c r="O3968" i="1" s="1"/>
  <c r="I3969" i="1"/>
  <c r="J3969" i="1"/>
  <c r="O3969" i="1" s="1"/>
  <c r="K3969" i="1"/>
  <c r="L3969" i="1"/>
  <c r="M3969" i="1"/>
  <c r="N3969" i="1"/>
  <c r="I3970" i="1"/>
  <c r="J3970" i="1"/>
  <c r="O3970" i="1" s="1"/>
  <c r="I3971" i="1"/>
  <c r="J3971" i="1"/>
  <c r="O3971" i="1" s="1"/>
  <c r="K3971" i="1"/>
  <c r="L3971" i="1"/>
  <c r="M3971" i="1"/>
  <c r="N3971" i="1"/>
  <c r="I3972" i="1"/>
  <c r="J3972" i="1"/>
  <c r="O3972" i="1" s="1"/>
  <c r="K3972" i="1"/>
  <c r="L3972" i="1"/>
  <c r="M3972" i="1"/>
  <c r="N3972" i="1"/>
  <c r="I3973" i="1"/>
  <c r="N3973" i="1" s="1"/>
  <c r="J3973" i="1"/>
  <c r="O3973" i="1" s="1"/>
  <c r="I3974" i="1"/>
  <c r="K3974" i="1" s="1"/>
  <c r="J3974" i="1"/>
  <c r="O3974" i="1" s="1"/>
  <c r="L3974" i="1"/>
  <c r="M3974" i="1"/>
  <c r="N3974" i="1"/>
  <c r="I3975" i="1"/>
  <c r="J3975" i="1"/>
  <c r="O3975" i="1" s="1"/>
  <c r="I3976" i="1"/>
  <c r="J3976" i="1"/>
  <c r="O3976" i="1" s="1"/>
  <c r="M3976" i="1"/>
  <c r="N3976" i="1"/>
  <c r="I3977" i="1"/>
  <c r="J3977" i="1"/>
  <c r="O3977" i="1" s="1"/>
  <c r="I3978" i="1"/>
  <c r="J3978" i="1"/>
  <c r="O3978" i="1" s="1"/>
  <c r="K3978" i="1"/>
  <c r="L3978" i="1"/>
  <c r="M3978" i="1"/>
  <c r="N3978" i="1"/>
  <c r="I3979" i="1"/>
  <c r="K3979" i="1" s="1"/>
  <c r="J3979" i="1"/>
  <c r="O3979" i="1" s="1"/>
  <c r="L3979" i="1"/>
  <c r="M3979" i="1"/>
  <c r="N3979" i="1"/>
  <c r="I3980" i="1"/>
  <c r="J3980" i="1"/>
  <c r="O3980" i="1" s="1"/>
  <c r="N3980" i="1"/>
  <c r="I3981" i="1"/>
  <c r="J3981" i="1"/>
  <c r="O3981" i="1" s="1"/>
  <c r="I3982" i="1"/>
  <c r="J3982" i="1"/>
  <c r="O3982" i="1" s="1"/>
  <c r="K3982" i="1"/>
  <c r="L3982" i="1"/>
  <c r="M3982" i="1"/>
  <c r="N3982" i="1"/>
  <c r="I3983" i="1"/>
  <c r="K3983" i="1" s="1"/>
  <c r="J3983" i="1"/>
  <c r="O3983" i="1" s="1"/>
  <c r="L3983" i="1"/>
  <c r="M3983" i="1"/>
  <c r="N3983" i="1"/>
  <c r="I3984" i="1"/>
  <c r="J3984" i="1"/>
  <c r="O3984" i="1" s="1"/>
  <c r="I3985" i="1"/>
  <c r="J3985" i="1"/>
  <c r="O3985" i="1" s="1"/>
  <c r="K3985" i="1"/>
  <c r="L3985" i="1"/>
  <c r="M3985" i="1"/>
  <c r="N3985" i="1"/>
  <c r="I3986" i="1"/>
  <c r="K3986" i="1" s="1"/>
  <c r="J3986" i="1"/>
  <c r="O3986" i="1" s="1"/>
  <c r="L3986" i="1"/>
  <c r="M3986" i="1"/>
  <c r="N3986" i="1"/>
  <c r="I3987" i="1"/>
  <c r="J3987" i="1"/>
  <c r="O3987" i="1" s="1"/>
  <c r="K3987" i="1"/>
  <c r="L3987" i="1"/>
  <c r="I3988" i="1"/>
  <c r="N3988" i="1" s="1"/>
  <c r="J3988" i="1"/>
  <c r="O3988" i="1" s="1"/>
  <c r="K3988" i="1"/>
  <c r="L3988" i="1"/>
  <c r="M3988" i="1"/>
  <c r="I3989" i="1"/>
  <c r="J3989" i="1"/>
  <c r="O3989" i="1" s="1"/>
  <c r="N3989" i="1"/>
  <c r="I3990" i="1"/>
  <c r="K3990" i="1" s="1"/>
  <c r="J3990" i="1"/>
  <c r="O3990" i="1" s="1"/>
  <c r="L3990" i="1"/>
  <c r="I3991" i="1"/>
  <c r="J3991" i="1"/>
  <c r="O3991" i="1" s="1"/>
  <c r="L3991" i="1"/>
  <c r="M3991" i="1"/>
  <c r="I3992" i="1"/>
  <c r="J3992" i="1"/>
  <c r="O3992" i="1" s="1"/>
  <c r="I3993" i="1"/>
  <c r="J3993" i="1"/>
  <c r="O3993" i="1" s="1"/>
  <c r="K3993" i="1"/>
  <c r="N3993" i="1"/>
  <c r="I3994" i="1"/>
  <c r="K3994" i="1" s="1"/>
  <c r="J3994" i="1"/>
  <c r="O3994" i="1" s="1"/>
  <c r="L3994" i="1"/>
  <c r="M3994" i="1"/>
  <c r="I3995" i="1"/>
  <c r="K3995" i="1" s="1"/>
  <c r="J3995" i="1"/>
  <c r="O3995" i="1" s="1"/>
  <c r="I3996" i="1"/>
  <c r="J3996" i="1"/>
  <c r="O3996" i="1" s="1"/>
  <c r="I3997" i="1"/>
  <c r="J3997" i="1"/>
  <c r="O3997" i="1" s="1"/>
  <c r="K3997" i="1"/>
  <c r="L3997" i="1"/>
  <c r="M3997" i="1"/>
  <c r="N3997" i="1"/>
  <c r="I3998" i="1"/>
  <c r="K3998" i="1" s="1"/>
  <c r="J3998" i="1"/>
  <c r="O3998" i="1" s="1"/>
  <c r="L3998" i="1"/>
  <c r="I3999" i="1"/>
  <c r="K3999" i="1" s="1"/>
  <c r="J3999" i="1"/>
  <c r="O3999" i="1" s="1"/>
  <c r="M3999" i="1"/>
  <c r="N3999" i="1"/>
  <c r="I4000" i="1"/>
  <c r="K4000" i="1" s="1"/>
  <c r="J4000" i="1"/>
  <c r="O4000" i="1" s="1"/>
  <c r="I4001" i="1"/>
  <c r="J4001" i="1"/>
  <c r="O4001" i="1" s="1"/>
  <c r="K4001" i="1"/>
  <c r="L4001" i="1"/>
  <c r="I4002" i="1"/>
  <c r="J4002" i="1"/>
  <c r="O4002" i="1" s="1"/>
  <c r="K4002" i="1"/>
  <c r="L4002" i="1"/>
  <c r="M4002" i="1"/>
  <c r="N4002" i="1"/>
  <c r="I4003" i="1"/>
  <c r="N4003" i="1" s="1"/>
  <c r="J4003" i="1"/>
  <c r="O4003" i="1" s="1"/>
  <c r="K4003" i="1"/>
  <c r="L4003" i="1"/>
  <c r="M4003" i="1"/>
  <c r="I4004" i="1"/>
  <c r="J4004" i="1"/>
  <c r="O4004" i="1" s="1"/>
  <c r="K4004" i="1"/>
  <c r="I4005" i="1"/>
  <c r="J4005" i="1"/>
  <c r="O4005" i="1" s="1"/>
  <c r="K4005" i="1"/>
  <c r="L4005" i="1"/>
  <c r="M4005" i="1"/>
  <c r="N4005" i="1"/>
  <c r="I4006" i="1"/>
  <c r="J4006" i="1"/>
  <c r="O4006" i="1" s="1"/>
  <c r="K4006" i="1"/>
  <c r="I4007" i="1"/>
  <c r="J4007" i="1"/>
  <c r="O4007" i="1" s="1"/>
  <c r="I4008" i="1"/>
  <c r="J4008" i="1"/>
  <c r="O4008" i="1" s="1"/>
  <c r="K4008" i="1"/>
  <c r="L4008" i="1"/>
  <c r="M4008" i="1"/>
  <c r="N4008" i="1"/>
  <c r="I4009" i="1"/>
  <c r="J4009" i="1"/>
  <c r="O4009" i="1" s="1"/>
  <c r="K4009" i="1"/>
  <c r="L4009" i="1"/>
  <c r="M4009" i="1"/>
  <c r="N4009" i="1"/>
  <c r="I4010" i="1"/>
  <c r="K4010" i="1" s="1"/>
  <c r="J4010" i="1"/>
  <c r="O4010" i="1" s="1"/>
  <c r="L4010" i="1"/>
  <c r="I4011" i="1"/>
  <c r="J4011" i="1"/>
  <c r="O4011" i="1" s="1"/>
  <c r="K4011" i="1"/>
  <c r="L4011" i="1"/>
  <c r="M4011" i="1"/>
  <c r="N4011" i="1"/>
  <c r="I4012" i="1"/>
  <c r="J4012" i="1"/>
  <c r="O4012" i="1" s="1"/>
  <c r="K4012" i="1"/>
  <c r="L4012" i="1"/>
  <c r="M4012" i="1"/>
  <c r="N4012" i="1"/>
  <c r="I4013" i="1"/>
  <c r="J4013" i="1"/>
  <c r="O4013" i="1" s="1"/>
  <c r="I4014" i="1"/>
  <c r="K4014" i="1" s="1"/>
  <c r="J4014" i="1"/>
  <c r="O4014" i="1" s="1"/>
  <c r="L4014" i="1"/>
  <c r="M4014" i="1"/>
  <c r="N4014" i="1"/>
  <c r="I4015" i="1"/>
  <c r="J4015" i="1"/>
  <c r="O4015" i="1" s="1"/>
  <c r="K4015" i="1"/>
  <c r="L4015" i="1"/>
  <c r="M4015" i="1"/>
  <c r="N4015" i="1"/>
  <c r="I4016" i="1"/>
  <c r="M4016" i="1" s="1"/>
  <c r="J4016" i="1"/>
  <c r="O4016" i="1" s="1"/>
  <c r="N4016" i="1"/>
  <c r="I4017" i="1"/>
  <c r="J4017" i="1"/>
  <c r="O4017" i="1" s="1"/>
  <c r="N4017" i="1"/>
  <c r="I4018" i="1"/>
  <c r="J4018" i="1"/>
  <c r="O4018" i="1" s="1"/>
  <c r="K4018" i="1"/>
  <c r="L4018" i="1"/>
  <c r="M4018" i="1"/>
  <c r="N4018" i="1"/>
  <c r="I4019" i="1"/>
  <c r="K4019" i="1" s="1"/>
  <c r="J4019" i="1"/>
  <c r="O4019" i="1" s="1"/>
  <c r="L4019" i="1"/>
  <c r="M4019" i="1"/>
  <c r="N4019" i="1"/>
  <c r="I4020" i="1"/>
  <c r="J4020" i="1"/>
  <c r="O4020" i="1" s="1"/>
  <c r="I4021" i="1"/>
  <c r="J4021" i="1"/>
  <c r="O4021" i="1" s="1"/>
  <c r="I4022" i="1"/>
  <c r="J4022" i="1"/>
  <c r="O4022" i="1" s="1"/>
  <c r="K4022" i="1"/>
  <c r="L4022" i="1"/>
  <c r="M4022" i="1"/>
  <c r="N4022" i="1"/>
  <c r="I4023" i="1"/>
  <c r="K4023" i="1" s="1"/>
  <c r="J4023" i="1"/>
  <c r="O4023" i="1" s="1"/>
  <c r="L4023" i="1"/>
  <c r="M4023" i="1"/>
  <c r="N4023" i="1"/>
  <c r="I4024" i="1"/>
  <c r="J4024" i="1"/>
  <c r="O4024" i="1" s="1"/>
  <c r="I4025" i="1"/>
  <c r="J4025" i="1"/>
  <c r="O4025" i="1" s="1"/>
  <c r="K4025" i="1"/>
  <c r="L4025" i="1"/>
  <c r="M4025" i="1"/>
  <c r="N4025" i="1"/>
  <c r="I4026" i="1"/>
  <c r="K4026" i="1" s="1"/>
  <c r="J4026" i="1"/>
  <c r="O4026" i="1" s="1"/>
  <c r="L4026" i="1"/>
  <c r="M4026" i="1"/>
  <c r="N4026" i="1"/>
  <c r="I4027" i="1"/>
  <c r="J4027" i="1"/>
  <c r="O4027" i="1" s="1"/>
  <c r="K4027" i="1"/>
  <c r="I4028" i="1"/>
  <c r="J4028" i="1"/>
  <c r="O4028" i="1" s="1"/>
  <c r="K4028" i="1"/>
  <c r="L4028" i="1"/>
  <c r="M4028" i="1"/>
  <c r="N4028" i="1"/>
  <c r="I4029" i="1"/>
  <c r="N4029" i="1" s="1"/>
  <c r="J4029" i="1"/>
  <c r="O4029" i="1" s="1"/>
  <c r="I4030" i="1"/>
  <c r="J4030" i="1"/>
  <c r="O4030" i="1" s="1"/>
  <c r="I4031" i="1"/>
  <c r="J4031" i="1"/>
  <c r="O4031" i="1" s="1"/>
  <c r="I4032" i="1"/>
  <c r="J4032" i="1"/>
  <c r="O4032" i="1" s="1"/>
  <c r="I4033" i="1"/>
  <c r="J4033" i="1"/>
  <c r="O4033" i="1" s="1"/>
  <c r="K4033" i="1"/>
  <c r="N4033" i="1"/>
  <c r="I4034" i="1"/>
  <c r="N4034" i="1" s="1"/>
  <c r="J4034" i="1"/>
  <c r="O4034" i="1" s="1"/>
  <c r="K4034" i="1"/>
  <c r="L4034" i="1"/>
  <c r="M4034" i="1"/>
  <c r="I4035" i="1"/>
  <c r="K4035" i="1" s="1"/>
  <c r="J4035" i="1"/>
  <c r="O4035" i="1" s="1"/>
  <c r="I4036" i="1"/>
  <c r="M4036" i="1" s="1"/>
  <c r="J4036" i="1"/>
  <c r="O4036" i="1" s="1"/>
  <c r="N4036" i="1"/>
  <c r="I4037" i="1"/>
  <c r="J4037" i="1"/>
  <c r="O4037" i="1" s="1"/>
  <c r="K4037" i="1"/>
  <c r="L4037" i="1"/>
  <c r="M4037" i="1"/>
  <c r="N4037" i="1"/>
  <c r="I4038" i="1"/>
  <c r="J4038" i="1"/>
  <c r="O4038" i="1" s="1"/>
  <c r="I4039" i="1"/>
  <c r="K4039" i="1" s="1"/>
  <c r="J4039" i="1"/>
  <c r="O4039" i="1" s="1"/>
  <c r="M4039" i="1"/>
  <c r="N4039" i="1"/>
  <c r="I4040" i="1"/>
  <c r="J4040" i="1"/>
  <c r="O4040" i="1" s="1"/>
  <c r="K4040" i="1"/>
  <c r="L4040" i="1"/>
  <c r="M4040" i="1"/>
  <c r="N4040" i="1"/>
  <c r="I4041" i="1"/>
  <c r="J4041" i="1"/>
  <c r="O4041" i="1" s="1"/>
  <c r="K4041" i="1"/>
  <c r="L4041" i="1"/>
  <c r="I4042" i="1"/>
  <c r="J4042" i="1"/>
  <c r="O4042" i="1" s="1"/>
  <c r="K4042" i="1"/>
  <c r="L4042" i="1"/>
  <c r="M4042" i="1"/>
  <c r="N4042" i="1"/>
  <c r="I4043" i="1"/>
  <c r="J4043" i="1"/>
  <c r="O4043" i="1" s="1"/>
  <c r="K4043" i="1"/>
  <c r="L4043" i="1"/>
  <c r="M4043" i="1"/>
  <c r="N4043" i="1"/>
  <c r="I4044" i="1"/>
  <c r="J4044" i="1"/>
  <c r="O4044" i="1" s="1"/>
  <c r="K4044" i="1"/>
  <c r="I4045" i="1"/>
  <c r="J4045" i="1"/>
  <c r="O4045" i="1" s="1"/>
  <c r="K4045" i="1"/>
  <c r="L4045" i="1"/>
  <c r="M4045" i="1"/>
  <c r="N4045" i="1"/>
  <c r="I4046" i="1"/>
  <c r="J4046" i="1"/>
  <c r="O4046" i="1" s="1"/>
  <c r="I4047" i="1"/>
  <c r="J4047" i="1"/>
  <c r="O4047" i="1" s="1"/>
  <c r="K4047" i="1"/>
  <c r="I4048" i="1"/>
  <c r="J4048" i="1"/>
  <c r="O4048" i="1" s="1"/>
  <c r="K4048" i="1"/>
  <c r="L4048" i="1"/>
  <c r="M4048" i="1"/>
  <c r="N4048" i="1"/>
  <c r="I4049" i="1"/>
  <c r="J4049" i="1"/>
  <c r="O4049" i="1" s="1"/>
  <c r="K4049" i="1"/>
  <c r="L4049" i="1"/>
  <c r="I4050" i="1"/>
  <c r="K4050" i="1" s="1"/>
  <c r="J4050" i="1"/>
  <c r="O4050" i="1" s="1"/>
  <c r="L4050" i="1"/>
  <c r="I4051" i="1"/>
  <c r="J4051" i="1"/>
  <c r="O4051" i="1" s="1"/>
  <c r="K4051" i="1"/>
  <c r="L4051" i="1"/>
  <c r="M4051" i="1"/>
  <c r="N4051" i="1"/>
  <c r="I4052" i="1"/>
  <c r="M4052" i="1" s="1"/>
  <c r="J4052" i="1"/>
  <c r="O4052" i="1" s="1"/>
  <c r="K4052" i="1"/>
  <c r="I4053" i="1"/>
  <c r="J4053" i="1"/>
  <c r="O4053" i="1" s="1"/>
  <c r="K4053" i="1"/>
  <c r="N4053" i="1"/>
  <c r="I4054" i="1"/>
  <c r="K4054" i="1" s="1"/>
  <c r="J4054" i="1"/>
  <c r="O4054" i="1" s="1"/>
  <c r="L4054" i="1"/>
  <c r="M4054" i="1"/>
  <c r="N4054" i="1"/>
  <c r="I4055" i="1"/>
  <c r="J4055" i="1"/>
  <c r="O4055" i="1" s="1"/>
  <c r="K4055" i="1"/>
  <c r="L4055" i="1"/>
  <c r="M4055" i="1"/>
  <c r="N4055" i="1"/>
  <c r="I4056" i="1"/>
  <c r="J4056" i="1"/>
  <c r="O4056" i="1" s="1"/>
  <c r="I4057" i="1"/>
  <c r="J4057" i="1"/>
  <c r="O4057" i="1" s="1"/>
  <c r="N4057" i="1"/>
  <c r="I4058" i="1"/>
  <c r="K4058" i="1" s="1"/>
  <c r="J4058" i="1"/>
  <c r="O4058" i="1" s="1"/>
  <c r="I4059" i="1"/>
  <c r="K4059" i="1" s="1"/>
  <c r="J4059" i="1"/>
  <c r="O4059" i="1" s="1"/>
  <c r="L4059" i="1"/>
  <c r="M4059" i="1"/>
  <c r="N4059" i="1"/>
  <c r="I4060" i="1"/>
  <c r="J4060" i="1"/>
  <c r="O4060" i="1" s="1"/>
  <c r="N4060" i="1"/>
  <c r="I4061" i="1"/>
  <c r="J4061" i="1"/>
  <c r="O4061" i="1" s="1"/>
  <c r="K4061" i="1"/>
  <c r="L4061" i="1"/>
  <c r="M4061" i="1"/>
  <c r="N4061" i="1"/>
  <c r="I4062" i="1"/>
  <c r="J4062" i="1"/>
  <c r="O4062" i="1" s="1"/>
  <c r="K4062" i="1"/>
  <c r="L4062" i="1"/>
  <c r="M4062" i="1"/>
  <c r="N4062" i="1"/>
  <c r="I4063" i="1"/>
  <c r="K4063" i="1" s="1"/>
  <c r="J4063" i="1"/>
  <c r="O4063" i="1" s="1"/>
  <c r="L4063" i="1"/>
  <c r="M4063" i="1"/>
  <c r="N4063" i="1"/>
  <c r="I4064" i="1"/>
  <c r="J4064" i="1"/>
  <c r="O4064" i="1" s="1"/>
  <c r="K4064" i="1"/>
  <c r="L4064" i="1"/>
  <c r="M4064" i="1"/>
  <c r="N4064" i="1"/>
  <c r="I4065" i="1"/>
  <c r="J4065" i="1"/>
  <c r="O4065" i="1" s="1"/>
  <c r="K4065" i="1"/>
  <c r="L4065" i="1"/>
  <c r="M4065" i="1"/>
  <c r="N4065" i="1"/>
  <c r="I4066" i="1"/>
  <c r="K4066" i="1" s="1"/>
  <c r="J4066" i="1"/>
  <c r="O4066" i="1" s="1"/>
  <c r="L4066" i="1"/>
  <c r="M4066" i="1"/>
  <c r="N4066" i="1"/>
  <c r="I4067" i="1"/>
  <c r="J4067" i="1"/>
  <c r="O4067" i="1" s="1"/>
  <c r="K4067" i="1"/>
  <c r="I4068" i="1"/>
  <c r="J4068" i="1"/>
  <c r="O4068" i="1" s="1"/>
  <c r="I4069" i="1"/>
  <c r="J4069" i="1"/>
  <c r="O4069" i="1" s="1"/>
  <c r="I4070" i="1"/>
  <c r="K4070" i="1" s="1"/>
  <c r="J4070" i="1"/>
  <c r="O4070" i="1" s="1"/>
  <c r="L4070" i="1"/>
  <c r="I4071" i="1"/>
  <c r="J4071" i="1"/>
  <c r="O4071" i="1" s="1"/>
  <c r="K4071" i="1"/>
  <c r="L4071" i="1"/>
  <c r="M4071" i="1"/>
  <c r="N4071" i="1"/>
  <c r="I4072" i="1"/>
  <c r="J4072" i="1"/>
  <c r="O4072" i="1" s="1"/>
  <c r="I4073" i="1"/>
  <c r="J4073" i="1"/>
  <c r="O4073" i="1" s="1"/>
  <c r="K4073" i="1"/>
  <c r="N4073" i="1"/>
  <c r="I4074" i="1"/>
  <c r="K4074" i="1" s="1"/>
  <c r="J4074" i="1"/>
  <c r="O4074" i="1" s="1"/>
  <c r="L4074" i="1"/>
  <c r="M4074" i="1"/>
  <c r="I4075" i="1"/>
  <c r="J4075" i="1"/>
  <c r="O4075" i="1" s="1"/>
  <c r="K4075" i="1"/>
  <c r="I4076" i="1"/>
  <c r="J4076" i="1"/>
  <c r="O4076" i="1" s="1"/>
  <c r="M4076" i="1"/>
  <c r="N4076" i="1"/>
  <c r="I4077" i="1"/>
  <c r="N4077" i="1" s="1"/>
  <c r="J4077" i="1"/>
  <c r="O4077" i="1" s="1"/>
  <c r="K4077" i="1"/>
  <c r="L4077" i="1"/>
  <c r="M4077" i="1"/>
  <c r="I4078" i="1"/>
  <c r="J4078" i="1"/>
  <c r="O4078" i="1" s="1"/>
  <c r="K4078" i="1"/>
  <c r="L4078" i="1"/>
  <c r="I4079" i="1"/>
  <c r="K4079" i="1" s="1"/>
  <c r="J4079" i="1"/>
  <c r="O4079" i="1" s="1"/>
  <c r="M4079" i="1"/>
  <c r="N4079" i="1"/>
  <c r="I4080" i="1"/>
  <c r="L4080" i="1" s="1"/>
  <c r="J4080" i="1"/>
  <c r="O4080" i="1" s="1"/>
  <c r="M4080" i="1"/>
  <c r="I4081" i="1"/>
  <c r="J4081" i="1"/>
  <c r="O4081" i="1" s="1"/>
  <c r="I4082" i="1"/>
  <c r="J4082" i="1"/>
  <c r="O4082" i="1" s="1"/>
  <c r="K4082" i="1"/>
  <c r="L4082" i="1"/>
  <c r="M4082" i="1"/>
  <c r="N4082" i="1"/>
  <c r="I4083" i="1"/>
  <c r="J4083" i="1"/>
  <c r="O4083" i="1" s="1"/>
  <c r="K4083" i="1"/>
  <c r="L4083" i="1"/>
  <c r="M4083" i="1"/>
  <c r="N4083" i="1"/>
  <c r="I4084" i="1"/>
  <c r="J4084" i="1"/>
  <c r="O4084" i="1" s="1"/>
  <c r="I4085" i="1"/>
  <c r="J4085" i="1"/>
  <c r="O4085" i="1" s="1"/>
  <c r="K4085" i="1"/>
  <c r="L4085" i="1"/>
  <c r="M4085" i="1"/>
  <c r="N4085" i="1"/>
  <c r="I4086" i="1"/>
  <c r="K4086" i="1" s="1"/>
  <c r="J4086" i="1"/>
  <c r="O4086" i="1" s="1"/>
  <c r="I4087" i="1"/>
  <c r="J4087" i="1"/>
  <c r="O4087" i="1" s="1"/>
  <c r="K4087" i="1"/>
  <c r="I4088" i="1"/>
  <c r="J4088" i="1"/>
  <c r="O4088" i="1" s="1"/>
  <c r="K4088" i="1"/>
  <c r="L4088" i="1"/>
  <c r="M4088" i="1"/>
  <c r="N4088" i="1"/>
  <c r="I4089" i="1"/>
  <c r="K4089" i="1" s="1"/>
  <c r="J4089" i="1"/>
  <c r="O4089" i="1" s="1"/>
  <c r="L4089" i="1"/>
  <c r="M4089" i="1"/>
  <c r="N4089" i="1"/>
  <c r="I4090" i="1"/>
  <c r="K4090" i="1" s="1"/>
  <c r="J4090" i="1"/>
  <c r="O4090" i="1" s="1"/>
  <c r="L4090" i="1"/>
  <c r="I4091" i="1"/>
  <c r="J4091" i="1"/>
  <c r="O4091" i="1" s="1"/>
  <c r="K4091" i="1"/>
  <c r="L4091" i="1"/>
  <c r="M4091" i="1"/>
  <c r="N4091" i="1"/>
  <c r="I4092" i="1"/>
  <c r="J4092" i="1"/>
  <c r="O4092" i="1" s="1"/>
  <c r="K4092" i="1"/>
  <c r="L4092" i="1"/>
  <c r="M4092" i="1"/>
  <c r="N4092" i="1"/>
  <c r="I4093" i="1"/>
  <c r="J4093" i="1"/>
  <c r="O4093" i="1" s="1"/>
  <c r="I4094" i="1"/>
  <c r="K4094" i="1" s="1"/>
  <c r="J4094" i="1"/>
  <c r="O4094" i="1" s="1"/>
  <c r="L4094" i="1"/>
  <c r="M4094" i="1"/>
  <c r="N4094" i="1"/>
  <c r="I4095" i="1"/>
  <c r="J4095" i="1"/>
  <c r="O4095" i="1" s="1"/>
  <c r="I4096" i="1"/>
  <c r="J4096" i="1"/>
  <c r="O4096" i="1" s="1"/>
  <c r="M4096" i="1"/>
  <c r="N4096" i="1"/>
  <c r="I4097" i="1"/>
  <c r="J4097" i="1"/>
  <c r="O4097" i="1" s="1"/>
  <c r="N4097" i="1"/>
  <c r="I4098" i="1"/>
  <c r="N4098" i="1" s="1"/>
  <c r="J4098" i="1"/>
  <c r="O4098" i="1" s="1"/>
  <c r="L4098" i="1"/>
  <c r="M4098" i="1"/>
  <c r="I4099" i="1"/>
  <c r="K4099" i="1" s="1"/>
  <c r="J4099" i="1"/>
  <c r="O4099" i="1" s="1"/>
  <c r="L4099" i="1"/>
  <c r="M4099" i="1"/>
  <c r="N4099" i="1"/>
  <c r="I4100" i="1"/>
  <c r="J4100" i="1"/>
  <c r="O4100" i="1" s="1"/>
  <c r="N4100" i="1"/>
  <c r="I4101" i="1"/>
  <c r="N4101" i="1" s="1"/>
  <c r="J4101" i="1"/>
  <c r="O4101" i="1" s="1"/>
  <c r="L4101" i="1"/>
  <c r="M4101" i="1"/>
  <c r="I4102" i="1"/>
  <c r="J4102" i="1"/>
  <c r="O4102" i="1" s="1"/>
  <c r="K4102" i="1"/>
  <c r="L4102" i="1"/>
  <c r="M4102" i="1"/>
  <c r="N4102" i="1"/>
  <c r="I4103" i="1"/>
  <c r="K4103" i="1" s="1"/>
  <c r="J4103" i="1"/>
  <c r="O4103" i="1" s="1"/>
  <c r="L4103" i="1"/>
  <c r="M4103" i="1"/>
  <c r="N4103" i="1"/>
  <c r="I4104" i="1"/>
  <c r="J4104" i="1"/>
  <c r="O4104" i="1" s="1"/>
  <c r="I4105" i="1"/>
  <c r="J4105" i="1"/>
  <c r="O4105" i="1" s="1"/>
  <c r="K4105" i="1"/>
  <c r="L4105" i="1"/>
  <c r="M4105" i="1"/>
  <c r="N4105" i="1"/>
  <c r="I4106" i="1"/>
  <c r="K4106" i="1" s="1"/>
  <c r="J4106" i="1"/>
  <c r="O4106" i="1" s="1"/>
  <c r="L4106" i="1"/>
  <c r="M4106" i="1"/>
  <c r="N4106" i="1"/>
  <c r="I4107" i="1"/>
  <c r="J4107" i="1"/>
  <c r="O4107" i="1" s="1"/>
  <c r="K4107" i="1"/>
  <c r="L4107" i="1"/>
  <c r="I4108" i="1"/>
  <c r="J4108" i="1"/>
  <c r="O4108" i="1" s="1"/>
  <c r="I4109" i="1"/>
  <c r="N4109" i="1" s="1"/>
  <c r="J4109" i="1"/>
  <c r="O4109" i="1" s="1"/>
  <c r="I4110" i="1"/>
  <c r="K4110" i="1" s="1"/>
  <c r="J4110" i="1"/>
  <c r="O4110" i="1" s="1"/>
  <c r="I4111" i="1"/>
  <c r="J4111" i="1"/>
  <c r="O4111" i="1" s="1"/>
  <c r="K4111" i="1"/>
  <c r="L4111" i="1"/>
  <c r="M4111" i="1"/>
  <c r="N4111" i="1"/>
  <c r="I4112" i="1"/>
  <c r="J4112" i="1"/>
  <c r="O4112" i="1" s="1"/>
  <c r="I4113" i="1"/>
  <c r="J4113" i="1"/>
  <c r="O4113" i="1" s="1"/>
  <c r="K4113" i="1"/>
  <c r="N4113" i="1"/>
  <c r="I4114" i="1"/>
  <c r="K4114" i="1" s="1"/>
  <c r="J4114" i="1"/>
  <c r="O4114" i="1" s="1"/>
  <c r="L4114" i="1"/>
  <c r="I4115" i="1"/>
  <c r="J4115" i="1"/>
  <c r="O4115" i="1" s="1"/>
  <c r="K4115" i="1"/>
  <c r="I4116" i="1"/>
  <c r="J4116" i="1"/>
  <c r="O4116" i="1" s="1"/>
  <c r="M4116" i="1"/>
  <c r="I4117" i="1"/>
  <c r="J4117" i="1"/>
  <c r="O4117" i="1" s="1"/>
  <c r="K4117" i="1"/>
  <c r="L4117" i="1"/>
  <c r="M4117" i="1"/>
  <c r="N4117" i="1"/>
  <c r="I4118" i="1"/>
  <c r="J4118" i="1"/>
  <c r="O4118" i="1" s="1"/>
  <c r="K4118" i="1"/>
  <c r="I4119" i="1"/>
  <c r="K4119" i="1" s="1"/>
  <c r="J4119" i="1"/>
  <c r="O4119" i="1" s="1"/>
  <c r="M4119" i="1"/>
  <c r="N4119" i="1"/>
  <c r="I4120" i="1"/>
  <c r="J4120" i="1"/>
  <c r="O4120" i="1" s="1"/>
  <c r="I4121" i="1"/>
  <c r="J4121" i="1"/>
  <c r="O4121" i="1" s="1"/>
  <c r="K4121" i="1"/>
  <c r="L4121" i="1"/>
  <c r="I4122" i="1"/>
  <c r="J4122" i="1"/>
  <c r="O4122" i="1" s="1"/>
  <c r="K4122" i="1"/>
  <c r="L4122" i="1"/>
  <c r="M4122" i="1"/>
  <c r="N4122" i="1"/>
  <c r="I4123" i="1"/>
  <c r="K4123" i="1" s="1"/>
  <c r="J4123" i="1"/>
  <c r="O4123" i="1" s="1"/>
  <c r="L4123" i="1"/>
  <c r="I4124" i="1"/>
  <c r="K4124" i="1" s="1"/>
  <c r="J4124" i="1"/>
  <c r="O4124" i="1" s="1"/>
  <c r="I4125" i="1"/>
  <c r="J4125" i="1"/>
  <c r="O4125" i="1" s="1"/>
  <c r="K4125" i="1"/>
  <c r="L4125" i="1"/>
  <c r="M4125" i="1"/>
  <c r="N4125" i="1"/>
  <c r="I4126" i="1"/>
  <c r="N4126" i="1" s="1"/>
  <c r="J4126" i="1"/>
  <c r="O4126" i="1" s="1"/>
  <c r="K4126" i="1"/>
  <c r="I4127" i="1"/>
  <c r="K4127" i="1" s="1"/>
  <c r="J4127" i="1"/>
  <c r="O4127" i="1" s="1"/>
  <c r="I4128" i="1"/>
  <c r="J4128" i="1"/>
  <c r="O4128" i="1" s="1"/>
  <c r="K4128" i="1"/>
  <c r="L4128" i="1"/>
  <c r="M4128" i="1"/>
  <c r="N4128" i="1"/>
  <c r="I4129" i="1"/>
  <c r="K4129" i="1" s="1"/>
  <c r="J4129" i="1"/>
  <c r="O4129" i="1" s="1"/>
  <c r="L4129" i="1"/>
  <c r="M4129" i="1"/>
  <c r="N4129" i="1"/>
  <c r="I4130" i="1"/>
  <c r="J4130" i="1"/>
  <c r="O4130" i="1" s="1"/>
  <c r="I4131" i="1"/>
  <c r="J4131" i="1"/>
  <c r="O4131" i="1" s="1"/>
  <c r="K4131" i="1"/>
  <c r="L4131" i="1"/>
  <c r="M4131" i="1"/>
  <c r="N4131" i="1"/>
  <c r="I4132" i="1"/>
  <c r="K4132" i="1" s="1"/>
  <c r="J4132" i="1"/>
  <c r="O4132" i="1" s="1"/>
  <c r="L4132" i="1"/>
  <c r="M4132" i="1"/>
  <c r="N4132" i="1"/>
  <c r="I4133" i="1"/>
  <c r="J4133" i="1"/>
  <c r="O4133" i="1" s="1"/>
  <c r="K4133" i="1"/>
  <c r="N4133" i="1"/>
  <c r="I4134" i="1"/>
  <c r="K4134" i="1" s="1"/>
  <c r="J4134" i="1"/>
  <c r="O4134" i="1" s="1"/>
  <c r="L4134" i="1"/>
  <c r="M4134" i="1"/>
  <c r="N4134" i="1"/>
  <c r="I4135" i="1"/>
  <c r="J4135" i="1"/>
  <c r="O4135" i="1" s="1"/>
  <c r="K4135" i="1"/>
  <c r="L4135" i="1"/>
  <c r="M4135" i="1"/>
  <c r="N4135" i="1"/>
  <c r="I4136" i="1"/>
  <c r="J4136" i="1"/>
  <c r="O4136" i="1" s="1"/>
  <c r="N4136" i="1"/>
  <c r="I4137" i="1"/>
  <c r="J4137" i="1"/>
  <c r="O4137" i="1" s="1"/>
  <c r="I4138" i="1"/>
  <c r="J4138" i="1"/>
  <c r="O4138" i="1" s="1"/>
  <c r="K4138" i="1"/>
  <c r="L4138" i="1"/>
  <c r="M4138" i="1"/>
  <c r="N4138" i="1"/>
  <c r="I4139" i="1"/>
  <c r="M4139" i="1" s="1"/>
  <c r="J4139" i="1"/>
  <c r="O4139" i="1" s="1"/>
  <c r="N4139" i="1"/>
  <c r="I4140" i="1"/>
  <c r="J4140" i="1"/>
  <c r="O4140" i="1" s="1"/>
  <c r="I4141" i="1"/>
  <c r="J4141" i="1"/>
  <c r="O4141" i="1" s="1"/>
  <c r="I4142" i="1"/>
  <c r="J4142" i="1"/>
  <c r="O4142" i="1" s="1"/>
  <c r="K4142" i="1"/>
  <c r="L4142" i="1"/>
  <c r="M4142" i="1"/>
  <c r="N4142" i="1"/>
  <c r="I4143" i="1"/>
  <c r="K4143" i="1" s="1"/>
  <c r="J4143" i="1"/>
  <c r="O4143" i="1" s="1"/>
  <c r="L4143" i="1"/>
  <c r="M4143" i="1"/>
  <c r="N4143" i="1"/>
  <c r="I4144" i="1"/>
  <c r="J4144" i="1"/>
  <c r="O4144" i="1" s="1"/>
  <c r="N4144" i="1"/>
  <c r="I4145" i="1"/>
  <c r="J4145" i="1"/>
  <c r="O4145" i="1" s="1"/>
  <c r="K4145" i="1"/>
  <c r="L4145" i="1"/>
  <c r="M4145" i="1"/>
  <c r="N4145" i="1"/>
  <c r="I4146" i="1"/>
  <c r="K4146" i="1" s="1"/>
  <c r="J4146" i="1"/>
  <c r="O4146" i="1" s="1"/>
  <c r="L4146" i="1"/>
  <c r="M4146" i="1"/>
  <c r="N4146" i="1"/>
  <c r="I4147" i="1"/>
  <c r="J4147" i="1"/>
  <c r="O4147" i="1" s="1"/>
  <c r="I4148" i="1"/>
  <c r="K4148" i="1" s="1"/>
  <c r="J4148" i="1"/>
  <c r="O4148" i="1" s="1"/>
  <c r="L4148" i="1"/>
  <c r="M4148" i="1"/>
  <c r="N4148" i="1"/>
  <c r="I4149" i="1"/>
  <c r="J4149" i="1"/>
  <c r="O4149" i="1" s="1"/>
  <c r="N4149" i="1"/>
  <c r="I4150" i="1"/>
  <c r="K4150" i="1" s="1"/>
  <c r="J4150" i="1"/>
  <c r="O4150" i="1" s="1"/>
  <c r="L4150" i="1"/>
  <c r="I4151" i="1"/>
  <c r="J4151" i="1"/>
  <c r="O4151" i="1" s="1"/>
  <c r="N4151" i="1"/>
  <c r="I4152" i="1"/>
  <c r="J4152" i="1"/>
  <c r="O4152" i="1" s="1"/>
  <c r="I4153" i="1"/>
  <c r="J4153" i="1"/>
  <c r="O4153" i="1" s="1"/>
  <c r="K4153" i="1"/>
  <c r="N4153" i="1"/>
  <c r="I4154" i="1"/>
  <c r="J4154" i="1"/>
  <c r="O4154" i="1" s="1"/>
  <c r="L4154" i="1"/>
  <c r="I4155" i="1"/>
  <c r="J4155" i="1"/>
  <c r="O4155" i="1" s="1"/>
  <c r="K4155" i="1"/>
  <c r="I4156" i="1"/>
  <c r="M4156" i="1" s="1"/>
  <c r="J4156" i="1"/>
  <c r="O4156" i="1" s="1"/>
  <c r="N4156" i="1"/>
  <c r="I4157" i="1"/>
  <c r="J4157" i="1"/>
  <c r="O4157" i="1" s="1"/>
  <c r="I4158" i="1"/>
  <c r="J4158" i="1"/>
  <c r="O4158" i="1" s="1"/>
  <c r="K4158" i="1"/>
  <c r="I4159" i="1"/>
  <c r="K4159" i="1" s="1"/>
  <c r="J4159" i="1"/>
  <c r="O4159" i="1" s="1"/>
  <c r="M4159" i="1"/>
  <c r="N4159" i="1"/>
  <c r="I4160" i="1"/>
  <c r="J4160" i="1"/>
  <c r="O4160" i="1" s="1"/>
  <c r="K4160" i="1"/>
  <c r="L4160" i="1"/>
  <c r="M4160" i="1"/>
  <c r="N4160" i="1"/>
  <c r="I4161" i="1"/>
  <c r="J4161" i="1"/>
  <c r="O4161" i="1" s="1"/>
  <c r="K4161" i="1"/>
  <c r="L4161" i="1"/>
  <c r="I4162" i="1"/>
  <c r="J4162" i="1"/>
  <c r="O4162" i="1" s="1"/>
  <c r="K4162" i="1"/>
  <c r="L4162" i="1"/>
  <c r="M4162" i="1"/>
  <c r="N4162" i="1"/>
  <c r="I4163" i="1"/>
  <c r="K4163" i="1" s="1"/>
  <c r="J4163" i="1"/>
  <c r="O4163" i="1" s="1"/>
  <c r="L4163" i="1"/>
  <c r="M4163" i="1"/>
  <c r="N4163" i="1"/>
  <c r="I4164" i="1"/>
  <c r="J4164" i="1"/>
  <c r="O4164" i="1" s="1"/>
  <c r="K4164" i="1"/>
  <c r="I4165" i="1"/>
  <c r="J4165" i="1"/>
  <c r="O4165" i="1" s="1"/>
  <c r="K4165" i="1"/>
  <c r="L4165" i="1"/>
  <c r="M4165" i="1"/>
  <c r="N4165" i="1"/>
  <c r="I4166" i="1"/>
  <c r="K4166" i="1" s="1"/>
  <c r="J4166" i="1"/>
  <c r="O4166" i="1" s="1"/>
  <c r="L4166" i="1"/>
  <c r="M4166" i="1"/>
  <c r="I4167" i="1"/>
  <c r="J4167" i="1"/>
  <c r="O4167" i="1" s="1"/>
  <c r="K4167" i="1"/>
  <c r="I4168" i="1"/>
  <c r="J4168" i="1"/>
  <c r="O4168" i="1" s="1"/>
  <c r="K4168" i="1"/>
  <c r="L4168" i="1"/>
  <c r="M4168" i="1"/>
  <c r="N4168" i="1"/>
  <c r="I4169" i="1"/>
  <c r="J4169" i="1"/>
  <c r="O4169" i="1" s="1"/>
  <c r="K4169" i="1"/>
  <c r="I4170" i="1"/>
  <c r="J4170" i="1"/>
  <c r="O4170" i="1" s="1"/>
  <c r="I4171" i="1"/>
  <c r="J4171" i="1"/>
  <c r="O4171" i="1" s="1"/>
  <c r="K4171" i="1"/>
  <c r="L4171" i="1"/>
  <c r="M4171" i="1"/>
  <c r="N4171" i="1"/>
  <c r="I4172" i="1"/>
  <c r="N4172" i="1" s="1"/>
  <c r="J4172" i="1"/>
  <c r="O4172" i="1" s="1"/>
  <c r="K4172" i="1"/>
  <c r="L4172" i="1"/>
  <c r="M4172" i="1"/>
  <c r="I4173" i="1"/>
  <c r="J4173" i="1"/>
  <c r="O4173" i="1" s="1"/>
  <c r="K4173" i="1"/>
  <c r="N4173" i="1"/>
  <c r="I4174" i="1"/>
  <c r="K4174" i="1" s="1"/>
  <c r="J4174" i="1"/>
  <c r="O4174" i="1" s="1"/>
  <c r="L4174" i="1"/>
  <c r="M4174" i="1"/>
  <c r="N4174" i="1"/>
  <c r="I4175" i="1"/>
  <c r="K4175" i="1" s="1"/>
  <c r="J4175" i="1"/>
  <c r="O4175" i="1" s="1"/>
  <c r="L4175" i="1"/>
  <c r="M4175" i="1"/>
  <c r="I4176" i="1"/>
  <c r="M4176" i="1" s="1"/>
  <c r="J4176" i="1"/>
  <c r="O4176" i="1" s="1"/>
  <c r="N4176" i="1"/>
  <c r="I4177" i="1"/>
  <c r="J4177" i="1"/>
  <c r="O4177" i="1" s="1"/>
  <c r="N4177" i="1"/>
  <c r="I4178" i="1"/>
  <c r="K4178" i="1" s="1"/>
  <c r="J4178" i="1"/>
  <c r="O4178" i="1" s="1"/>
  <c r="L4178" i="1"/>
  <c r="N4178" i="1"/>
  <c r="I4179" i="1"/>
  <c r="L4179" i="1" s="1"/>
  <c r="J4179" i="1"/>
  <c r="O4179" i="1" s="1"/>
  <c r="M4179" i="1"/>
  <c r="I4180" i="1"/>
  <c r="J4180" i="1"/>
  <c r="O4180" i="1" s="1"/>
  <c r="N4180" i="1"/>
  <c r="I4181" i="1"/>
  <c r="J4181" i="1"/>
  <c r="O4181" i="1" s="1"/>
  <c r="K4181" i="1"/>
  <c r="L4181" i="1"/>
  <c r="I4182" i="1"/>
  <c r="J4182" i="1"/>
  <c r="O4182" i="1" s="1"/>
  <c r="K4182" i="1"/>
  <c r="L4182" i="1"/>
  <c r="M4182" i="1"/>
  <c r="N4182" i="1"/>
  <c r="I4183" i="1"/>
  <c r="K4183" i="1" s="1"/>
  <c r="J4183" i="1"/>
  <c r="O4183" i="1" s="1"/>
  <c r="L4183" i="1"/>
  <c r="M4183" i="1"/>
  <c r="N4183" i="1"/>
  <c r="I4184" i="1"/>
  <c r="K4184" i="1" s="1"/>
  <c r="J4184" i="1"/>
  <c r="O4184" i="1" s="1"/>
  <c r="I4185" i="1"/>
  <c r="J4185" i="1"/>
  <c r="O4185" i="1" s="1"/>
  <c r="K4185" i="1"/>
  <c r="L4185" i="1"/>
  <c r="M4185" i="1"/>
  <c r="N4185" i="1"/>
  <c r="I4186" i="1"/>
  <c r="K4186" i="1" s="1"/>
  <c r="J4186" i="1"/>
  <c r="O4186" i="1" s="1"/>
  <c r="L4186" i="1"/>
  <c r="M4186" i="1"/>
  <c r="N4186" i="1"/>
  <c r="I4187" i="1"/>
  <c r="N4187" i="1" s="1"/>
  <c r="J4187" i="1"/>
  <c r="O4187" i="1" s="1"/>
  <c r="K4187" i="1"/>
  <c r="L4187" i="1"/>
  <c r="M4187" i="1"/>
  <c r="I4188" i="1"/>
  <c r="K4188" i="1" s="1"/>
  <c r="J4188" i="1"/>
  <c r="O4188" i="1" s="1"/>
  <c r="L4188" i="1"/>
  <c r="N4188" i="1"/>
  <c r="I4189" i="1"/>
  <c r="N4189" i="1" s="1"/>
  <c r="J4189" i="1"/>
  <c r="O4189" i="1" s="1"/>
  <c r="I4190" i="1"/>
  <c r="J4190" i="1"/>
  <c r="O4190" i="1" s="1"/>
  <c r="K4190" i="1"/>
  <c r="L4190" i="1"/>
  <c r="I4191" i="1"/>
  <c r="J4191" i="1"/>
  <c r="O4191" i="1" s="1"/>
  <c r="K4191" i="1"/>
  <c r="L4191" i="1"/>
  <c r="I4192" i="1"/>
  <c r="J4192" i="1"/>
  <c r="O4192" i="1" s="1"/>
  <c r="N4192" i="1"/>
  <c r="I4193" i="1"/>
  <c r="J4193" i="1"/>
  <c r="O4193" i="1" s="1"/>
  <c r="K4193" i="1"/>
  <c r="N4193" i="1"/>
  <c r="I4194" i="1"/>
  <c r="J4194" i="1"/>
  <c r="O4194" i="1" s="1"/>
  <c r="K4194" i="1"/>
  <c r="L4194" i="1"/>
  <c r="M4194" i="1"/>
  <c r="N4194" i="1"/>
  <c r="I4195" i="1"/>
  <c r="J4195" i="1"/>
  <c r="O4195" i="1" s="1"/>
  <c r="I4196" i="1"/>
  <c r="J4196" i="1"/>
  <c r="O4196" i="1" s="1"/>
  <c r="M4196" i="1"/>
  <c r="N4196" i="1"/>
  <c r="I4197" i="1"/>
  <c r="J4197" i="1"/>
  <c r="O4197" i="1" s="1"/>
  <c r="I4198" i="1"/>
  <c r="J4198" i="1"/>
  <c r="O4198" i="1" s="1"/>
  <c r="K4198" i="1"/>
  <c r="L4198" i="1"/>
  <c r="I4199" i="1"/>
  <c r="J4199" i="1"/>
  <c r="O4199" i="1" s="1"/>
  <c r="M4199" i="1"/>
  <c r="N4199" i="1"/>
  <c r="I4200" i="1"/>
  <c r="J4200" i="1"/>
  <c r="O4200" i="1" s="1"/>
  <c r="I4201" i="1"/>
  <c r="J4201" i="1"/>
  <c r="O4201" i="1" s="1"/>
  <c r="K4201" i="1"/>
  <c r="L4201" i="1"/>
  <c r="I4202" i="1"/>
  <c r="J4202" i="1"/>
  <c r="O4202" i="1" s="1"/>
  <c r="K4202" i="1"/>
  <c r="L4202" i="1"/>
  <c r="M4202" i="1"/>
  <c r="N4202" i="1"/>
  <c r="I4203" i="1"/>
  <c r="J4203" i="1"/>
  <c r="O4203" i="1" s="1"/>
  <c r="I4204" i="1"/>
  <c r="J4204" i="1"/>
  <c r="O4204" i="1" s="1"/>
  <c r="I4205" i="1"/>
  <c r="J4205" i="1"/>
  <c r="O4205" i="1" s="1"/>
  <c r="K4205" i="1"/>
  <c r="L4205" i="1"/>
  <c r="M4205" i="1"/>
  <c r="N4205" i="1"/>
  <c r="I4206" i="1"/>
  <c r="M4206" i="1" s="1"/>
  <c r="J4206" i="1"/>
  <c r="O4206" i="1" s="1"/>
  <c r="K4206" i="1"/>
  <c r="L4206" i="1"/>
  <c r="N4206" i="1"/>
  <c r="I4207" i="1"/>
  <c r="J4207" i="1"/>
  <c r="O4207" i="1" s="1"/>
  <c r="I4208" i="1"/>
  <c r="J4208" i="1"/>
  <c r="O4208" i="1" s="1"/>
  <c r="K4208" i="1"/>
  <c r="L4208" i="1"/>
  <c r="M4208" i="1"/>
  <c r="N4208" i="1"/>
  <c r="I4209" i="1"/>
  <c r="J4209" i="1"/>
  <c r="O4209" i="1" s="1"/>
  <c r="K4209" i="1"/>
  <c r="L4209" i="1"/>
  <c r="M4209" i="1"/>
  <c r="N4209" i="1"/>
  <c r="I4210" i="1"/>
  <c r="J4210" i="1"/>
  <c r="O4210" i="1" s="1"/>
  <c r="L4210" i="1"/>
  <c r="I4211" i="1"/>
  <c r="J4211" i="1"/>
  <c r="O4211" i="1" s="1"/>
  <c r="K4211" i="1"/>
  <c r="L4211" i="1"/>
  <c r="M4211" i="1"/>
  <c r="N4211" i="1"/>
  <c r="I4212" i="1"/>
  <c r="J4212" i="1"/>
  <c r="O4212" i="1" s="1"/>
  <c r="I4213" i="1"/>
  <c r="J4213" i="1"/>
  <c r="O4213" i="1" s="1"/>
  <c r="I4214" i="1"/>
  <c r="K4214" i="1" s="1"/>
  <c r="J4214" i="1"/>
  <c r="O4214" i="1" s="1"/>
  <c r="L4214" i="1"/>
  <c r="M4214" i="1"/>
  <c r="N4214" i="1"/>
  <c r="I4215" i="1"/>
  <c r="J4215" i="1"/>
  <c r="O4215" i="1" s="1"/>
  <c r="K4215" i="1"/>
  <c r="L4215" i="1"/>
  <c r="M4215" i="1"/>
  <c r="N4215" i="1"/>
  <c r="I4216" i="1"/>
  <c r="J4216" i="1"/>
  <c r="O4216" i="1" s="1"/>
  <c r="M4216" i="1"/>
  <c r="N4216" i="1"/>
  <c r="I4217" i="1"/>
  <c r="J4217" i="1"/>
  <c r="O4217" i="1" s="1"/>
  <c r="N4217" i="1"/>
  <c r="I4218" i="1"/>
  <c r="J4218" i="1"/>
  <c r="O4218" i="1" s="1"/>
  <c r="N4218" i="1"/>
  <c r="I4219" i="1"/>
  <c r="K4219" i="1" s="1"/>
  <c r="J4219" i="1"/>
  <c r="O4219" i="1" s="1"/>
  <c r="L4219" i="1"/>
  <c r="M4219" i="1"/>
  <c r="N4219" i="1"/>
  <c r="I4220" i="1"/>
  <c r="M4220" i="1" s="1"/>
  <c r="J4220" i="1"/>
  <c r="O4220" i="1" s="1"/>
  <c r="N4220" i="1"/>
  <c r="I4221" i="1"/>
  <c r="J4221" i="1"/>
  <c r="O4221" i="1" s="1"/>
  <c r="I4222" i="1"/>
  <c r="J4222" i="1"/>
  <c r="O4222" i="1" s="1"/>
  <c r="K4222" i="1"/>
  <c r="L4222" i="1"/>
  <c r="M4222" i="1"/>
  <c r="N4222" i="1"/>
  <c r="I4223" i="1"/>
  <c r="K4223" i="1" s="1"/>
  <c r="J4223" i="1"/>
  <c r="O4223" i="1" s="1"/>
  <c r="L4223" i="1"/>
  <c r="M4223" i="1"/>
  <c r="N4223" i="1"/>
  <c r="I4224" i="1"/>
  <c r="J4224" i="1"/>
  <c r="O4224" i="1" s="1"/>
  <c r="K4224" i="1"/>
  <c r="I4225" i="1"/>
  <c r="J4225" i="1"/>
  <c r="O4225" i="1" s="1"/>
  <c r="K4225" i="1"/>
  <c r="L4225" i="1"/>
  <c r="M4225" i="1"/>
  <c r="N4225" i="1"/>
  <c r="I4226" i="1"/>
  <c r="K4226" i="1" s="1"/>
  <c r="J4226" i="1"/>
  <c r="O4226" i="1" s="1"/>
  <c r="L4226" i="1"/>
  <c r="M4226" i="1"/>
  <c r="N4226" i="1"/>
  <c r="I4227" i="1"/>
  <c r="J4227" i="1"/>
  <c r="O4227" i="1" s="1"/>
  <c r="I4228" i="1"/>
  <c r="J4228" i="1"/>
  <c r="O4228" i="1" s="1"/>
  <c r="K4228" i="1"/>
  <c r="L4228" i="1"/>
  <c r="M4228" i="1"/>
  <c r="N4228" i="1"/>
  <c r="I4229" i="1"/>
  <c r="J4229" i="1"/>
  <c r="O4229" i="1" s="1"/>
  <c r="I4230" i="1"/>
  <c r="J4230" i="1"/>
  <c r="O4230" i="1" s="1"/>
  <c r="K4230" i="1"/>
  <c r="L4230" i="1"/>
  <c r="I4231" i="1"/>
  <c r="J4231" i="1"/>
  <c r="O4231" i="1" s="1"/>
  <c r="I4232" i="1"/>
  <c r="J4232" i="1"/>
  <c r="O4232" i="1" s="1"/>
  <c r="N4232" i="1"/>
  <c r="I4233" i="1"/>
  <c r="J4233" i="1"/>
  <c r="O4233" i="1" s="1"/>
  <c r="K4233" i="1"/>
  <c r="N4233" i="1"/>
  <c r="I4234" i="1"/>
  <c r="K4234" i="1" s="1"/>
  <c r="J4234" i="1"/>
  <c r="O4234" i="1" s="1"/>
  <c r="L4234" i="1"/>
  <c r="N4234" i="1"/>
  <c r="I4235" i="1"/>
  <c r="J4235" i="1"/>
  <c r="O4235" i="1" s="1"/>
  <c r="K4235" i="1"/>
  <c r="I4236" i="1"/>
  <c r="J4236" i="1"/>
  <c r="O4236" i="1" s="1"/>
  <c r="M4236" i="1"/>
  <c r="N4236" i="1"/>
  <c r="I4237" i="1"/>
  <c r="N4237" i="1" s="1"/>
  <c r="J4237" i="1"/>
  <c r="O4237" i="1" s="1"/>
  <c r="L4237" i="1"/>
  <c r="M4237" i="1"/>
  <c r="I4238" i="1"/>
  <c r="J4238" i="1"/>
  <c r="O4238" i="1" s="1"/>
  <c r="K4238" i="1"/>
  <c r="I4239" i="1"/>
  <c r="J4239" i="1"/>
  <c r="O4239" i="1" s="1"/>
  <c r="M4239" i="1"/>
  <c r="N4239" i="1"/>
  <c r="I4240" i="1"/>
  <c r="J4240" i="1"/>
  <c r="O4240" i="1" s="1"/>
  <c r="K4240" i="1"/>
  <c r="L4240" i="1"/>
  <c r="I4241" i="1"/>
  <c r="K4241" i="1" s="1"/>
  <c r="J4241" i="1"/>
  <c r="O4241" i="1" s="1"/>
  <c r="I4242" i="1"/>
  <c r="J4242" i="1"/>
  <c r="O4242" i="1" s="1"/>
  <c r="K4242" i="1"/>
  <c r="L4242" i="1"/>
  <c r="M4242" i="1"/>
  <c r="N4242" i="1"/>
  <c r="I4243" i="1"/>
  <c r="J4243" i="1"/>
  <c r="O4243" i="1" s="1"/>
  <c r="K4243" i="1"/>
  <c r="L4243" i="1"/>
  <c r="M4243" i="1"/>
  <c r="N4243" i="1"/>
  <c r="I4244" i="1"/>
  <c r="K4244" i="1" s="1"/>
  <c r="J4244" i="1"/>
  <c r="O4244" i="1" s="1"/>
  <c r="I4245" i="1"/>
  <c r="J4245" i="1"/>
  <c r="O4245" i="1" s="1"/>
  <c r="K4245" i="1"/>
  <c r="L4245" i="1"/>
  <c r="M4245" i="1"/>
  <c r="N4245" i="1"/>
  <c r="I4246" i="1"/>
  <c r="J4246" i="1"/>
  <c r="O4246" i="1" s="1"/>
  <c r="K4246" i="1"/>
  <c r="L4246" i="1"/>
  <c r="M4246" i="1"/>
  <c r="N4246" i="1"/>
  <c r="I4247" i="1"/>
  <c r="J4247" i="1"/>
  <c r="O4247" i="1" s="1"/>
  <c r="K4247" i="1"/>
  <c r="I4248" i="1"/>
  <c r="J4248" i="1"/>
  <c r="O4248" i="1" s="1"/>
  <c r="K4248" i="1"/>
  <c r="L4248" i="1"/>
  <c r="M4248" i="1"/>
  <c r="N4248" i="1"/>
  <c r="I4249" i="1"/>
  <c r="J4249" i="1"/>
  <c r="O4249" i="1" s="1"/>
  <c r="I4250" i="1"/>
  <c r="J4250" i="1"/>
  <c r="O4250" i="1" s="1"/>
  <c r="K4250" i="1"/>
  <c r="L4250" i="1"/>
  <c r="I4251" i="1"/>
  <c r="J4251" i="1"/>
  <c r="O4251" i="1" s="1"/>
  <c r="K4251" i="1"/>
  <c r="L4251" i="1"/>
  <c r="M4251" i="1"/>
  <c r="N4251" i="1"/>
  <c r="I4252" i="1"/>
  <c r="J4252" i="1"/>
  <c r="O4252" i="1" s="1"/>
  <c r="I4253" i="1"/>
  <c r="K4253" i="1" s="1"/>
  <c r="J4253" i="1"/>
  <c r="O4253" i="1" s="1"/>
  <c r="N4253" i="1"/>
  <c r="I4254" i="1"/>
  <c r="K4254" i="1" s="1"/>
  <c r="J4254" i="1"/>
  <c r="O4254" i="1" s="1"/>
  <c r="L4254" i="1"/>
  <c r="M4254" i="1"/>
  <c r="N4254" i="1"/>
  <c r="I4255" i="1"/>
  <c r="J4255" i="1"/>
  <c r="O4255" i="1" s="1"/>
  <c r="I4256" i="1"/>
  <c r="J4256" i="1"/>
  <c r="O4256" i="1" s="1"/>
  <c r="M4256" i="1"/>
  <c r="N4256" i="1"/>
  <c r="I4257" i="1"/>
  <c r="M4257" i="1" s="1"/>
  <c r="J4257" i="1"/>
  <c r="O4257" i="1" s="1"/>
  <c r="N4257" i="1"/>
  <c r="I4258" i="1"/>
  <c r="L4258" i="1" s="1"/>
  <c r="J4258" i="1"/>
  <c r="O4258" i="1" s="1"/>
  <c r="K4258" i="1"/>
  <c r="M4258" i="1"/>
  <c r="N4258" i="1"/>
  <c r="I4259" i="1"/>
  <c r="J4259" i="1"/>
  <c r="O4259" i="1" s="1"/>
  <c r="I4260" i="1"/>
  <c r="K4260" i="1" s="1"/>
  <c r="J4260" i="1"/>
  <c r="O4260" i="1" s="1"/>
  <c r="L4260" i="1"/>
  <c r="M4260" i="1"/>
  <c r="N4260" i="1"/>
  <c r="I4261" i="1"/>
  <c r="J4261" i="1"/>
  <c r="O4261" i="1" s="1"/>
  <c r="K4261" i="1"/>
  <c r="L4261" i="1"/>
  <c r="M4261" i="1"/>
  <c r="N4261" i="1"/>
  <c r="I4262" i="1"/>
  <c r="J4262" i="1"/>
  <c r="O4262" i="1" s="1"/>
  <c r="I4263" i="1"/>
  <c r="J4263" i="1"/>
  <c r="O4263" i="1" s="1"/>
  <c r="K4263" i="1"/>
  <c r="L4263" i="1"/>
  <c r="M4263" i="1"/>
  <c r="N4263" i="1"/>
  <c r="I4264" i="1"/>
  <c r="J4264" i="1"/>
  <c r="O4264" i="1" s="1"/>
  <c r="I4265" i="1"/>
  <c r="J4265" i="1"/>
  <c r="O4265" i="1" s="1"/>
  <c r="I4266" i="1"/>
  <c r="J4266" i="1"/>
  <c r="O4266" i="1" s="1"/>
  <c r="K4266" i="1"/>
  <c r="L4266" i="1"/>
  <c r="M4266" i="1"/>
  <c r="N4266" i="1"/>
  <c r="I4267" i="1"/>
  <c r="N4267" i="1" s="1"/>
  <c r="J4267" i="1"/>
  <c r="O4267" i="1" s="1"/>
  <c r="K4267" i="1"/>
  <c r="L4267" i="1"/>
  <c r="M4267" i="1"/>
  <c r="I4268" i="1"/>
  <c r="K4268" i="1" s="1"/>
  <c r="J4268" i="1"/>
  <c r="O4268" i="1" s="1"/>
  <c r="I4269" i="1"/>
  <c r="K4269" i="1" s="1"/>
  <c r="J4269" i="1"/>
  <c r="O4269" i="1" s="1"/>
  <c r="L4269" i="1"/>
  <c r="M4269" i="1"/>
  <c r="N4269" i="1"/>
  <c r="I4270" i="1"/>
  <c r="M4270" i="1" s="1"/>
  <c r="J4270" i="1"/>
  <c r="O4270" i="1" s="1"/>
  <c r="K4270" i="1"/>
  <c r="L4270" i="1"/>
  <c r="N4270" i="1"/>
  <c r="I4271" i="1"/>
  <c r="J4271" i="1"/>
  <c r="O4271" i="1" s="1"/>
  <c r="K4271" i="1"/>
  <c r="I4272" i="1"/>
  <c r="J4272" i="1"/>
  <c r="O4272" i="1" s="1"/>
  <c r="I4273" i="1"/>
  <c r="J4273" i="1"/>
  <c r="O4273" i="1" s="1"/>
  <c r="K4273" i="1"/>
  <c r="L4273" i="1"/>
  <c r="M4273" i="1"/>
  <c r="N4273" i="1"/>
  <c r="I4274" i="1"/>
  <c r="J4274" i="1"/>
  <c r="O4274" i="1" s="1"/>
  <c r="N4274" i="1"/>
  <c r="I4275" i="1"/>
  <c r="J4275" i="1"/>
  <c r="O4275" i="1" s="1"/>
  <c r="K4275" i="1"/>
  <c r="L4275" i="1"/>
  <c r="M4275" i="1"/>
  <c r="N4275" i="1"/>
  <c r="I4276" i="1"/>
  <c r="K4276" i="1" s="1"/>
  <c r="J4276" i="1"/>
  <c r="O4276" i="1" s="1"/>
  <c r="L4276" i="1"/>
  <c r="M4276" i="1"/>
  <c r="N4276" i="1"/>
  <c r="I4277" i="1"/>
  <c r="M4277" i="1" s="1"/>
  <c r="J4277" i="1"/>
  <c r="O4277" i="1" s="1"/>
  <c r="N4277" i="1"/>
  <c r="I4278" i="1"/>
  <c r="J4278" i="1"/>
  <c r="O4278" i="1" s="1"/>
  <c r="L4278" i="1"/>
  <c r="M4278" i="1"/>
  <c r="I4279" i="1"/>
  <c r="J4279" i="1"/>
  <c r="O4279" i="1" s="1"/>
  <c r="K4279" i="1"/>
  <c r="L4279" i="1"/>
  <c r="M4279" i="1"/>
  <c r="N4279" i="1"/>
  <c r="I4280" i="1"/>
  <c r="K4280" i="1" s="1"/>
  <c r="J4280" i="1"/>
  <c r="O4280" i="1" s="1"/>
  <c r="L4280" i="1"/>
  <c r="M4280" i="1"/>
  <c r="N4280" i="1"/>
  <c r="I4281" i="1"/>
  <c r="J4281" i="1"/>
  <c r="O4281" i="1" s="1"/>
  <c r="K4281" i="1"/>
  <c r="L4281" i="1"/>
  <c r="I4282" i="1"/>
  <c r="J4282" i="1"/>
  <c r="O4282" i="1" s="1"/>
  <c r="K4282" i="1"/>
  <c r="L4282" i="1"/>
  <c r="M4282" i="1"/>
  <c r="N4282" i="1"/>
  <c r="I4283" i="1"/>
  <c r="J4283" i="1"/>
  <c r="O4283" i="1" s="1"/>
  <c r="K4283" i="1"/>
  <c r="L4283" i="1"/>
  <c r="M4283" i="1"/>
  <c r="N4283" i="1"/>
  <c r="I4284" i="1"/>
  <c r="N4284" i="1" s="1"/>
  <c r="J4284" i="1"/>
  <c r="O4284" i="1" s="1"/>
  <c r="K4284" i="1"/>
  <c r="L4284" i="1"/>
  <c r="M4284" i="1"/>
  <c r="I4285" i="1"/>
  <c r="N4285" i="1" s="1"/>
  <c r="J4285" i="1"/>
  <c r="O4285" i="1" s="1"/>
  <c r="K4285" i="1"/>
  <c r="L4285" i="1"/>
  <c r="M4285" i="1"/>
  <c r="I4286" i="1"/>
  <c r="J4286" i="1"/>
  <c r="O4286" i="1" s="1"/>
  <c r="K4286" i="1"/>
  <c r="L4286" i="1"/>
  <c r="M4286" i="1"/>
  <c r="N4286" i="1"/>
  <c r="I4287" i="1"/>
  <c r="J4287" i="1"/>
  <c r="O4287" i="1" s="1"/>
  <c r="K4287" i="1"/>
  <c r="L4287" i="1"/>
  <c r="M4287" i="1"/>
  <c r="N4287" i="1"/>
  <c r="I4288" i="1"/>
  <c r="J4288" i="1"/>
  <c r="O4288" i="1" s="1"/>
  <c r="K4288" i="1"/>
  <c r="L4288" i="1"/>
  <c r="I4289" i="1"/>
  <c r="K4289" i="1" s="1"/>
  <c r="J4289" i="1"/>
  <c r="O4289" i="1" s="1"/>
  <c r="L4289" i="1"/>
  <c r="M4289" i="1"/>
  <c r="N4289" i="1"/>
  <c r="I4290" i="1"/>
  <c r="K4290" i="1" s="1"/>
  <c r="J4290" i="1"/>
  <c r="O4290" i="1" s="1"/>
  <c r="L4290" i="1"/>
  <c r="N4290" i="1"/>
  <c r="I4291" i="1"/>
  <c r="J4291" i="1"/>
  <c r="O4291" i="1" s="1"/>
  <c r="I4292" i="1"/>
  <c r="J4292" i="1"/>
  <c r="O4292" i="1" s="1"/>
  <c r="K4292" i="1"/>
  <c r="L4292" i="1"/>
  <c r="M4292" i="1"/>
  <c r="N4292" i="1"/>
  <c r="I4293" i="1"/>
  <c r="J4293" i="1"/>
  <c r="O4293" i="1" s="1"/>
  <c r="K4293" i="1"/>
  <c r="L4293" i="1"/>
  <c r="I4294" i="1"/>
  <c r="J4294" i="1"/>
  <c r="O4294" i="1" s="1"/>
  <c r="N4294" i="1"/>
  <c r="I4295" i="1"/>
  <c r="J4295" i="1"/>
  <c r="O4295" i="1" s="1"/>
  <c r="K4295" i="1"/>
  <c r="L4295" i="1"/>
  <c r="M4295" i="1"/>
  <c r="N4295" i="1"/>
  <c r="I4296" i="1"/>
  <c r="J4296" i="1"/>
  <c r="O4296" i="1" s="1"/>
  <c r="K4296" i="1"/>
  <c r="L4296" i="1"/>
  <c r="M4296" i="1"/>
  <c r="N4296" i="1"/>
  <c r="I4297" i="1"/>
  <c r="J4297" i="1"/>
  <c r="O4297" i="1" s="1"/>
  <c r="M4297" i="1"/>
  <c r="N4297" i="1"/>
  <c r="I4298" i="1"/>
  <c r="J4298" i="1"/>
  <c r="O4298" i="1" s="1"/>
  <c r="M4298" i="1"/>
  <c r="N4298" i="1"/>
  <c r="I4299" i="1"/>
  <c r="K4299" i="1" s="1"/>
  <c r="J4299" i="1"/>
  <c r="O4299" i="1" s="1"/>
  <c r="L4299" i="1"/>
  <c r="M4299" i="1"/>
  <c r="I4300" i="1"/>
  <c r="K4300" i="1" s="1"/>
  <c r="J4300" i="1"/>
  <c r="O4300" i="1" s="1"/>
  <c r="L4300" i="1"/>
  <c r="M4300" i="1"/>
  <c r="N4300" i="1"/>
  <c r="I4301" i="1"/>
  <c r="J4301" i="1"/>
  <c r="O4301" i="1" s="1"/>
  <c r="M4301" i="1"/>
  <c r="N4301" i="1"/>
  <c r="I4302" i="1"/>
  <c r="J4302" i="1"/>
  <c r="O4302" i="1" s="1"/>
  <c r="I4303" i="1"/>
  <c r="J4303" i="1"/>
  <c r="O4303" i="1" s="1"/>
  <c r="K4303" i="1"/>
  <c r="L4303" i="1"/>
  <c r="M4303" i="1"/>
  <c r="N4303" i="1"/>
  <c r="I4304" i="1"/>
  <c r="M4304" i="1" s="1"/>
  <c r="J4304" i="1"/>
  <c r="O4304" i="1" s="1"/>
  <c r="N4304" i="1"/>
  <c r="I4305" i="1"/>
  <c r="N4305" i="1" s="1"/>
  <c r="J4305" i="1"/>
  <c r="O4305" i="1" s="1"/>
  <c r="K4305" i="1"/>
  <c r="L4305" i="1"/>
  <c r="M4305" i="1"/>
  <c r="I4306" i="1"/>
  <c r="J4306" i="1"/>
  <c r="O4306" i="1" s="1"/>
  <c r="K4306" i="1"/>
  <c r="L4306" i="1"/>
  <c r="M4306" i="1"/>
  <c r="N4306" i="1"/>
  <c r="I4307" i="1"/>
  <c r="J4307" i="1"/>
  <c r="O4307" i="1" s="1"/>
  <c r="N4307" i="1"/>
  <c r="I4308" i="1"/>
  <c r="J4308" i="1"/>
  <c r="O4308" i="1" s="1"/>
  <c r="K4308" i="1"/>
  <c r="L4308" i="1"/>
  <c r="I4309" i="1"/>
  <c r="K4309" i="1" s="1"/>
  <c r="J4309" i="1"/>
  <c r="O4309" i="1" s="1"/>
  <c r="L4309" i="1"/>
  <c r="M4309" i="1"/>
  <c r="N4309" i="1"/>
  <c r="I4310" i="1"/>
  <c r="J4310" i="1"/>
  <c r="O4310" i="1" s="1"/>
  <c r="I4311" i="1"/>
  <c r="J4311" i="1"/>
  <c r="O4311" i="1" s="1"/>
  <c r="K4311" i="1"/>
  <c r="I4312" i="1"/>
  <c r="J4312" i="1"/>
  <c r="O4312" i="1" s="1"/>
  <c r="I4313" i="1"/>
  <c r="J4313" i="1"/>
  <c r="O4313" i="1" s="1"/>
  <c r="K4313" i="1"/>
  <c r="L4313" i="1"/>
  <c r="M4313" i="1"/>
  <c r="N4313" i="1"/>
  <c r="I4314" i="1"/>
  <c r="N4314" i="1" s="1"/>
  <c r="J4314" i="1"/>
  <c r="O4314" i="1" s="1"/>
  <c r="I4315" i="1"/>
  <c r="J4315" i="1"/>
  <c r="O4315" i="1" s="1"/>
  <c r="K4315" i="1"/>
  <c r="L4315" i="1"/>
  <c r="M4315" i="1"/>
  <c r="N4315" i="1"/>
  <c r="I4316" i="1"/>
  <c r="J4316" i="1"/>
  <c r="O4316" i="1" s="1"/>
  <c r="K4316" i="1"/>
  <c r="L4316" i="1"/>
  <c r="M4316" i="1"/>
  <c r="N4316" i="1"/>
  <c r="I4317" i="1"/>
  <c r="J4317" i="1"/>
  <c r="O4317" i="1" s="1"/>
  <c r="I4318" i="1"/>
  <c r="J4318" i="1"/>
  <c r="O4318" i="1" s="1"/>
  <c r="L4318" i="1"/>
  <c r="I4319" i="1"/>
  <c r="J4319" i="1"/>
  <c r="O4319" i="1" s="1"/>
  <c r="I4320" i="1"/>
  <c r="K4320" i="1" s="1"/>
  <c r="J4320" i="1"/>
  <c r="O4320" i="1" s="1"/>
  <c r="L4320" i="1"/>
  <c r="M4320" i="1"/>
  <c r="N4320" i="1"/>
  <c r="I4321" i="1"/>
  <c r="J4321" i="1"/>
  <c r="O4321" i="1" s="1"/>
  <c r="I4322" i="1"/>
  <c r="J4322" i="1"/>
  <c r="O4322" i="1" s="1"/>
  <c r="K4322" i="1"/>
  <c r="I4323" i="1"/>
  <c r="J4323" i="1"/>
  <c r="O4323" i="1" s="1"/>
  <c r="K4323" i="1"/>
  <c r="L4323" i="1"/>
  <c r="M4323" i="1"/>
  <c r="N4323" i="1"/>
  <c r="I4324" i="1"/>
  <c r="J4324" i="1"/>
  <c r="O4324" i="1" s="1"/>
  <c r="L4324" i="1"/>
  <c r="N4324" i="1"/>
  <c r="I4325" i="1"/>
  <c r="J4325" i="1"/>
  <c r="O4325" i="1" s="1"/>
  <c r="I4326" i="1"/>
  <c r="J4326" i="1"/>
  <c r="O4326" i="1" s="1"/>
  <c r="K4326" i="1"/>
  <c r="L4326" i="1"/>
  <c r="M4326" i="1"/>
  <c r="N4326" i="1"/>
  <c r="I4327" i="1"/>
  <c r="J4327" i="1"/>
  <c r="O4327" i="1" s="1"/>
  <c r="K4327" i="1"/>
  <c r="L4327" i="1"/>
  <c r="M4327" i="1"/>
  <c r="N4327" i="1"/>
  <c r="I4328" i="1"/>
  <c r="J4328" i="1"/>
  <c r="O4328" i="1" s="1"/>
  <c r="K4328" i="1"/>
  <c r="L4328" i="1"/>
  <c r="I4329" i="1"/>
  <c r="J4329" i="1"/>
  <c r="O4329" i="1" s="1"/>
  <c r="I4330" i="1"/>
  <c r="J4330" i="1"/>
  <c r="O4330" i="1" s="1"/>
  <c r="M4330" i="1"/>
  <c r="N4330" i="1"/>
  <c r="I4331" i="1"/>
  <c r="K4331" i="1" s="1"/>
  <c r="J4331" i="1"/>
  <c r="O4331" i="1" s="1"/>
  <c r="I4332" i="1"/>
  <c r="J4332" i="1"/>
  <c r="O4332" i="1" s="1"/>
  <c r="K4332" i="1"/>
  <c r="L4332" i="1"/>
  <c r="M4332" i="1"/>
  <c r="N4332" i="1"/>
  <c r="I4333" i="1"/>
  <c r="J4333" i="1"/>
  <c r="O4333" i="1" s="1"/>
  <c r="I4334" i="1"/>
  <c r="J4334" i="1"/>
  <c r="O4334" i="1" s="1"/>
  <c r="N4334" i="1"/>
  <c r="I4335" i="1"/>
  <c r="J4335" i="1"/>
  <c r="O4335" i="1" s="1"/>
  <c r="K4335" i="1"/>
  <c r="L4335" i="1"/>
  <c r="M4335" i="1"/>
  <c r="N4335" i="1"/>
  <c r="I4336" i="1"/>
  <c r="N4336" i="1" s="1"/>
  <c r="J4336" i="1"/>
  <c r="O4336" i="1" s="1"/>
  <c r="K4336" i="1"/>
  <c r="L4336" i="1"/>
  <c r="M4336" i="1"/>
  <c r="I4337" i="1"/>
  <c r="J4337" i="1"/>
  <c r="O4337" i="1" s="1"/>
  <c r="M4337" i="1"/>
  <c r="N4337" i="1"/>
  <c r="I4338" i="1"/>
  <c r="J4338" i="1"/>
  <c r="O4338" i="1" s="1"/>
  <c r="K4338" i="1"/>
  <c r="L4338" i="1"/>
  <c r="M4338" i="1"/>
  <c r="N4338" i="1"/>
  <c r="I4339" i="1"/>
  <c r="J4339" i="1"/>
  <c r="O4339" i="1" s="1"/>
  <c r="K4339" i="1"/>
  <c r="L4339" i="1"/>
  <c r="M4339" i="1"/>
  <c r="N4339" i="1"/>
  <c r="I4340" i="1"/>
  <c r="K4340" i="1" s="1"/>
  <c r="J4340" i="1"/>
  <c r="O4340" i="1" s="1"/>
  <c r="L4340" i="1"/>
  <c r="M4340" i="1"/>
  <c r="N4340" i="1"/>
  <c r="I4341" i="1"/>
  <c r="J4341" i="1"/>
  <c r="O4341" i="1" s="1"/>
  <c r="K4341" i="1"/>
  <c r="L4341" i="1"/>
  <c r="M4341" i="1"/>
  <c r="N4341" i="1"/>
  <c r="I4342" i="1"/>
  <c r="K4342" i="1" s="1"/>
  <c r="J4342" i="1"/>
  <c r="O4342" i="1" s="1"/>
  <c r="L4342" i="1"/>
  <c r="M4342" i="1"/>
  <c r="I4343" i="1"/>
  <c r="J4343" i="1"/>
  <c r="O4343" i="1" s="1"/>
  <c r="K4343" i="1"/>
  <c r="L4343" i="1"/>
  <c r="M4343" i="1"/>
  <c r="N4343" i="1"/>
  <c r="I4344" i="1"/>
  <c r="J4344" i="1"/>
  <c r="O4344" i="1" s="1"/>
  <c r="K4344" i="1"/>
  <c r="L4344" i="1"/>
  <c r="M4344" i="1"/>
  <c r="N4344" i="1"/>
  <c r="I4345" i="1"/>
  <c r="N4345" i="1" s="1"/>
  <c r="J4345" i="1"/>
  <c r="O4345" i="1" s="1"/>
  <c r="L4345" i="1"/>
  <c r="M4345" i="1"/>
  <c r="I4346" i="1"/>
  <c r="J4346" i="1"/>
  <c r="O4346" i="1" s="1"/>
  <c r="K4346" i="1"/>
  <c r="L4346" i="1"/>
  <c r="M4346" i="1"/>
  <c r="N4346" i="1"/>
  <c r="I4347" i="1"/>
  <c r="J4347" i="1"/>
  <c r="O4347" i="1" s="1"/>
  <c r="K4347" i="1"/>
  <c r="L4347" i="1"/>
  <c r="M4347" i="1"/>
  <c r="N4347" i="1"/>
  <c r="I4348" i="1"/>
  <c r="J4348" i="1"/>
  <c r="O4348" i="1" s="1"/>
  <c r="I4349" i="1"/>
  <c r="J4349" i="1"/>
  <c r="O4349" i="1" s="1"/>
  <c r="L4349" i="1"/>
  <c r="I4350" i="1"/>
  <c r="K4350" i="1" s="1"/>
  <c r="J4350" i="1"/>
  <c r="O4350" i="1" s="1"/>
  <c r="L4350" i="1"/>
  <c r="M4350" i="1"/>
  <c r="N4350" i="1"/>
  <c r="I4351" i="1"/>
  <c r="J4351" i="1"/>
  <c r="O4351" i="1" s="1"/>
  <c r="K4351" i="1"/>
  <c r="I4352" i="1"/>
  <c r="J4352" i="1"/>
  <c r="O4352" i="1" s="1"/>
  <c r="K4352" i="1"/>
  <c r="L4352" i="1"/>
  <c r="M4352" i="1"/>
  <c r="N4352" i="1"/>
  <c r="I4353" i="1"/>
  <c r="J4353" i="1"/>
  <c r="O4353" i="1" s="1"/>
  <c r="K4353" i="1"/>
  <c r="L4353" i="1"/>
  <c r="M4353" i="1"/>
  <c r="N4353" i="1"/>
  <c r="I4354" i="1"/>
  <c r="J4354" i="1"/>
  <c r="O4354" i="1" s="1"/>
  <c r="I4355" i="1"/>
  <c r="J4355" i="1"/>
  <c r="O4355" i="1" s="1"/>
  <c r="K4355" i="1"/>
  <c r="L4355" i="1"/>
  <c r="M4355" i="1"/>
  <c r="N4355" i="1"/>
  <c r="I4356" i="1"/>
  <c r="J4356" i="1"/>
  <c r="O4356" i="1" s="1"/>
  <c r="M4356" i="1"/>
  <c r="I4357" i="1"/>
  <c r="J4357" i="1"/>
  <c r="O4357" i="1" s="1"/>
  <c r="M4357" i="1"/>
  <c r="N4357" i="1"/>
  <c r="I4358" i="1"/>
  <c r="J4358" i="1"/>
  <c r="O4358" i="1" s="1"/>
  <c r="I4359" i="1"/>
  <c r="J4359" i="1"/>
  <c r="O4359" i="1" s="1"/>
  <c r="N4359" i="1"/>
  <c r="I4360" i="1"/>
  <c r="K4360" i="1" s="1"/>
  <c r="J4360" i="1"/>
  <c r="O4360" i="1" s="1"/>
  <c r="L4360" i="1"/>
  <c r="M4360" i="1"/>
  <c r="N4360" i="1"/>
  <c r="I4361" i="1"/>
  <c r="J4361" i="1"/>
  <c r="O4361" i="1" s="1"/>
  <c r="I4362" i="1"/>
  <c r="J4362" i="1"/>
  <c r="O4362" i="1" s="1"/>
  <c r="N4362" i="1"/>
  <c r="I4363" i="1"/>
  <c r="J4363" i="1"/>
  <c r="O4363" i="1" s="1"/>
  <c r="K4363" i="1"/>
  <c r="L4363" i="1"/>
  <c r="M4363" i="1"/>
  <c r="N4363" i="1"/>
  <c r="I4364" i="1"/>
  <c r="K4364" i="1" s="1"/>
  <c r="J4364" i="1"/>
  <c r="O4364" i="1" s="1"/>
  <c r="L4364" i="1"/>
  <c r="M4364" i="1"/>
  <c r="I4365" i="1"/>
  <c r="J4365" i="1"/>
  <c r="O4365" i="1" s="1"/>
  <c r="I4366" i="1"/>
  <c r="J4366" i="1"/>
  <c r="O4366" i="1" s="1"/>
  <c r="K4366" i="1"/>
  <c r="L4366" i="1"/>
  <c r="M4366" i="1"/>
  <c r="N4366" i="1"/>
  <c r="I4367" i="1"/>
  <c r="J4367" i="1"/>
  <c r="O4367" i="1" s="1"/>
  <c r="K4367" i="1"/>
  <c r="L4367" i="1"/>
  <c r="M4367" i="1"/>
  <c r="N4367" i="1"/>
  <c r="I4368" i="1"/>
  <c r="K4368" i="1" s="1"/>
  <c r="J4368" i="1"/>
  <c r="O4368" i="1" s="1"/>
  <c r="I4369" i="1"/>
  <c r="K4369" i="1" s="1"/>
  <c r="J4369" i="1"/>
  <c r="O4369" i="1" s="1"/>
  <c r="L4369" i="1"/>
  <c r="M4369" i="1"/>
  <c r="N4369" i="1"/>
  <c r="I4370" i="1"/>
  <c r="J4370" i="1"/>
  <c r="O4370" i="1" s="1"/>
  <c r="K4370" i="1"/>
  <c r="L4370" i="1"/>
  <c r="M4370" i="1"/>
  <c r="N4370" i="1"/>
  <c r="I4371" i="1"/>
  <c r="J4371" i="1"/>
  <c r="O4371" i="1" s="1"/>
  <c r="K4371" i="1"/>
  <c r="I4372" i="1"/>
  <c r="J4372" i="1"/>
  <c r="O4372" i="1" s="1"/>
  <c r="N4372" i="1"/>
  <c r="I4373" i="1"/>
  <c r="J4373" i="1"/>
  <c r="O4373" i="1" s="1"/>
  <c r="K4373" i="1"/>
  <c r="L4373" i="1"/>
  <c r="M4373" i="1"/>
  <c r="N4373" i="1"/>
  <c r="I4374" i="1"/>
  <c r="J4374" i="1"/>
  <c r="O4374" i="1" s="1"/>
  <c r="N4374" i="1"/>
  <c r="I4375" i="1"/>
  <c r="J4375" i="1"/>
  <c r="O4375" i="1" s="1"/>
  <c r="K4375" i="1"/>
  <c r="L4375" i="1"/>
  <c r="M4375" i="1"/>
  <c r="N4375" i="1"/>
  <c r="I4376" i="1"/>
  <c r="J4376" i="1"/>
  <c r="O4376" i="1" s="1"/>
  <c r="L4376" i="1"/>
  <c r="I4377" i="1"/>
  <c r="J4377" i="1"/>
  <c r="O4377" i="1" s="1"/>
  <c r="M4377" i="1"/>
  <c r="N4377" i="1"/>
  <c r="I4378" i="1"/>
  <c r="N4378" i="1" s="1"/>
  <c r="J4378" i="1"/>
  <c r="O4378" i="1" s="1"/>
  <c r="K4378" i="1"/>
  <c r="L4378" i="1"/>
  <c r="M4378" i="1"/>
  <c r="I4379" i="1"/>
  <c r="J4379" i="1"/>
  <c r="O4379" i="1" s="1"/>
  <c r="K4379" i="1"/>
  <c r="L4379" i="1"/>
  <c r="M4379" i="1"/>
  <c r="N4379" i="1"/>
  <c r="I4380" i="1"/>
  <c r="K4380" i="1" s="1"/>
  <c r="J4380" i="1"/>
  <c r="O4380" i="1" s="1"/>
  <c r="L4380" i="1"/>
  <c r="M4380" i="1"/>
  <c r="N4380" i="1"/>
  <c r="I4381" i="1"/>
  <c r="N4381" i="1" s="1"/>
  <c r="J4381" i="1"/>
  <c r="O4381" i="1" s="1"/>
  <c r="L4381" i="1"/>
  <c r="M4381" i="1"/>
  <c r="I4382" i="1"/>
  <c r="J4382" i="1"/>
  <c r="O4382" i="1" s="1"/>
  <c r="K4382" i="1"/>
  <c r="L4382" i="1"/>
  <c r="M4382" i="1"/>
  <c r="N4382" i="1"/>
  <c r="I4383" i="1"/>
  <c r="J4383" i="1"/>
  <c r="O4383" i="1" s="1"/>
  <c r="K4383" i="1"/>
  <c r="L4383" i="1"/>
  <c r="M4383" i="1"/>
  <c r="N4383" i="1"/>
  <c r="I4384" i="1"/>
  <c r="N4384" i="1" s="1"/>
  <c r="J4384" i="1"/>
  <c r="O4384" i="1" s="1"/>
  <c r="K4384" i="1"/>
  <c r="L4384" i="1"/>
  <c r="M4384" i="1"/>
  <c r="I4385" i="1"/>
  <c r="N4385" i="1" s="1"/>
  <c r="J4385" i="1"/>
  <c r="O4385" i="1" s="1"/>
  <c r="K4385" i="1"/>
  <c r="L4385" i="1"/>
  <c r="M4385" i="1"/>
  <c r="I4386" i="1"/>
  <c r="J4386" i="1"/>
  <c r="O4386" i="1" s="1"/>
  <c r="K4386" i="1"/>
  <c r="L4386" i="1"/>
  <c r="M4386" i="1"/>
  <c r="N4386" i="1"/>
  <c r="I4387" i="1"/>
  <c r="J4387" i="1"/>
  <c r="O4387" i="1" s="1"/>
  <c r="K4387" i="1"/>
  <c r="L4387" i="1"/>
  <c r="M4387" i="1"/>
  <c r="N4387" i="1"/>
  <c r="I4388" i="1"/>
  <c r="J4388" i="1"/>
  <c r="O4388" i="1" s="1"/>
  <c r="K4388" i="1"/>
  <c r="L4388" i="1"/>
  <c r="I4389" i="1"/>
  <c r="K4389" i="1" s="1"/>
  <c r="J4389" i="1"/>
  <c r="O4389" i="1" s="1"/>
  <c r="L4389" i="1"/>
  <c r="M4389" i="1"/>
  <c r="N4389" i="1"/>
  <c r="I4390" i="1"/>
  <c r="J4390" i="1"/>
  <c r="O4390" i="1" s="1"/>
  <c r="K4390" i="1"/>
  <c r="I4391" i="1"/>
  <c r="J4391" i="1"/>
  <c r="O4391" i="1" s="1"/>
  <c r="I4392" i="1"/>
  <c r="J4392" i="1"/>
  <c r="O4392" i="1" s="1"/>
  <c r="K4392" i="1"/>
  <c r="L4392" i="1"/>
  <c r="M4392" i="1"/>
  <c r="N4392" i="1"/>
  <c r="I4393" i="1"/>
  <c r="J4393" i="1"/>
  <c r="O4393" i="1" s="1"/>
  <c r="K4393" i="1"/>
  <c r="L4393" i="1"/>
  <c r="M4393" i="1"/>
  <c r="N4393" i="1"/>
  <c r="I4394" i="1"/>
  <c r="N4394" i="1" s="1"/>
  <c r="J4394" i="1"/>
  <c r="O4394" i="1" s="1"/>
  <c r="I4395" i="1"/>
  <c r="J4395" i="1"/>
  <c r="O4395" i="1" s="1"/>
  <c r="K4395" i="1"/>
  <c r="L4395" i="1"/>
  <c r="M4395" i="1"/>
  <c r="N4395" i="1"/>
  <c r="I4396" i="1"/>
  <c r="J4396" i="1"/>
  <c r="O4396" i="1" s="1"/>
  <c r="K4396" i="1"/>
  <c r="L4396" i="1"/>
  <c r="M4396" i="1"/>
  <c r="N4396" i="1"/>
  <c r="I4397" i="1"/>
  <c r="J4397" i="1"/>
  <c r="O4397" i="1" s="1"/>
  <c r="I4398" i="1"/>
  <c r="J4398" i="1"/>
  <c r="O4398" i="1" s="1"/>
  <c r="M4398" i="1"/>
  <c r="N4398" i="1"/>
  <c r="I4399" i="1"/>
  <c r="J4399" i="1"/>
  <c r="O4399" i="1" s="1"/>
  <c r="K4399" i="1"/>
  <c r="L4399" i="1"/>
  <c r="I4400" i="1"/>
  <c r="K4400" i="1" s="1"/>
  <c r="J4400" i="1"/>
  <c r="O4400" i="1" s="1"/>
  <c r="L4400" i="1"/>
  <c r="M4400" i="1"/>
  <c r="N4400" i="1"/>
  <c r="I4401" i="1"/>
  <c r="M4401" i="1" s="1"/>
  <c r="J4401" i="1"/>
  <c r="O4401" i="1" s="1"/>
  <c r="N4401" i="1"/>
  <c r="I4402" i="1"/>
  <c r="J4402" i="1"/>
  <c r="O4402" i="1" s="1"/>
  <c r="K4402" i="1"/>
  <c r="L4402" i="1"/>
  <c r="M4402" i="1"/>
  <c r="N4402" i="1"/>
  <c r="I4403" i="1"/>
  <c r="J4403" i="1"/>
  <c r="O4403" i="1" s="1"/>
  <c r="K4403" i="1"/>
  <c r="L4403" i="1"/>
  <c r="M4403" i="1"/>
  <c r="N4403" i="1"/>
  <c r="I4404" i="1"/>
  <c r="J4404" i="1"/>
  <c r="O4404" i="1" s="1"/>
  <c r="M4404" i="1"/>
  <c r="I4405" i="1"/>
  <c r="N4405" i="1" s="1"/>
  <c r="J4405" i="1"/>
  <c r="O4405" i="1" s="1"/>
  <c r="K4405" i="1"/>
  <c r="L4405" i="1"/>
  <c r="M4405" i="1"/>
  <c r="I4406" i="1"/>
  <c r="J4406" i="1"/>
  <c r="O4406" i="1" s="1"/>
  <c r="K4406" i="1"/>
  <c r="L4406" i="1"/>
  <c r="M4406" i="1"/>
  <c r="N4406" i="1"/>
  <c r="I4407" i="1"/>
  <c r="N4407" i="1" s="1"/>
  <c r="J4407" i="1"/>
  <c r="O4407" i="1" s="1"/>
  <c r="I4408" i="1"/>
  <c r="J4408" i="1"/>
  <c r="O4408" i="1" s="1"/>
  <c r="K4408" i="1"/>
  <c r="L4408" i="1"/>
  <c r="I4409" i="1"/>
  <c r="K4409" i="1" s="1"/>
  <c r="J4409" i="1"/>
  <c r="O4409" i="1" s="1"/>
  <c r="L4409" i="1"/>
  <c r="M4409" i="1"/>
  <c r="N4409" i="1"/>
  <c r="I4410" i="1"/>
  <c r="N4410" i="1" s="1"/>
  <c r="J4410" i="1"/>
  <c r="O4410" i="1" s="1"/>
  <c r="L4410" i="1"/>
  <c r="M4410" i="1"/>
  <c r="I4411" i="1"/>
  <c r="J4411" i="1"/>
  <c r="O4411" i="1" s="1"/>
  <c r="K4411" i="1"/>
  <c r="I4412" i="1"/>
  <c r="N4412" i="1" s="1"/>
  <c r="J4412" i="1"/>
  <c r="O4412" i="1" s="1"/>
  <c r="K4412" i="1"/>
  <c r="L4412" i="1"/>
  <c r="M4412" i="1"/>
  <c r="I4413" i="1"/>
  <c r="J4413" i="1"/>
  <c r="O4413" i="1" s="1"/>
  <c r="K4413" i="1"/>
  <c r="L4413" i="1"/>
  <c r="M4413" i="1"/>
  <c r="N4413" i="1"/>
  <c r="I4414" i="1"/>
  <c r="N4414" i="1" s="1"/>
  <c r="J4414" i="1"/>
  <c r="O4414" i="1" s="1"/>
  <c r="I4415" i="1"/>
  <c r="J4415" i="1"/>
  <c r="O4415" i="1" s="1"/>
  <c r="K4415" i="1"/>
  <c r="L4415" i="1"/>
  <c r="M4415" i="1"/>
  <c r="N4415" i="1"/>
  <c r="I4416" i="1"/>
  <c r="J4416" i="1"/>
  <c r="O4416" i="1" s="1"/>
  <c r="I4417" i="1"/>
  <c r="J4417" i="1"/>
  <c r="O4417" i="1" s="1"/>
  <c r="I4418" i="1"/>
  <c r="K4418" i="1" s="1"/>
  <c r="J4418" i="1"/>
  <c r="O4418" i="1" s="1"/>
  <c r="M4418" i="1"/>
  <c r="N4418" i="1"/>
  <c r="I4419" i="1"/>
  <c r="J4419" i="1"/>
  <c r="O4419" i="1" s="1"/>
  <c r="I4420" i="1"/>
  <c r="K4420" i="1" s="1"/>
  <c r="J4420" i="1"/>
  <c r="O4420" i="1" s="1"/>
  <c r="L4420" i="1"/>
  <c r="M4420" i="1"/>
  <c r="N4420" i="1"/>
  <c r="I4421" i="1"/>
  <c r="M4421" i="1" s="1"/>
  <c r="J4421" i="1"/>
  <c r="O4421" i="1" s="1"/>
  <c r="I4422" i="1"/>
  <c r="K4422" i="1" s="1"/>
  <c r="J4422" i="1"/>
  <c r="O4422" i="1" s="1"/>
  <c r="L4422" i="1"/>
  <c r="M4422" i="1"/>
  <c r="I4423" i="1"/>
  <c r="J4423" i="1"/>
  <c r="O4423" i="1" s="1"/>
  <c r="K4423" i="1"/>
  <c r="L4423" i="1"/>
  <c r="M4423" i="1"/>
  <c r="N4423" i="1"/>
  <c r="I4424" i="1"/>
  <c r="J4424" i="1"/>
  <c r="O4424" i="1" s="1"/>
  <c r="L4424" i="1"/>
  <c r="N4424" i="1"/>
  <c r="I4425" i="1"/>
  <c r="J4425" i="1"/>
  <c r="O4425" i="1" s="1"/>
  <c r="I4426" i="1"/>
  <c r="J4426" i="1"/>
  <c r="O4426" i="1" s="1"/>
  <c r="K4426" i="1"/>
  <c r="L4426" i="1"/>
  <c r="M4426" i="1"/>
  <c r="N4426" i="1"/>
  <c r="I4427" i="1"/>
  <c r="J4427" i="1"/>
  <c r="O4427" i="1" s="1"/>
  <c r="K4427" i="1"/>
  <c r="L4427" i="1"/>
  <c r="M4427" i="1"/>
  <c r="N4427" i="1"/>
  <c r="I4428" i="1"/>
  <c r="J4428" i="1"/>
  <c r="O4428" i="1" s="1"/>
  <c r="K4428" i="1"/>
  <c r="L4428" i="1"/>
  <c r="I4429" i="1"/>
  <c r="K4429" i="1" s="1"/>
  <c r="J4429" i="1"/>
  <c r="O4429" i="1" s="1"/>
  <c r="M4429" i="1"/>
  <c r="N4429" i="1"/>
  <c r="I4430" i="1"/>
  <c r="J4430" i="1"/>
  <c r="O4430" i="1" s="1"/>
  <c r="M4430" i="1"/>
  <c r="N4430" i="1"/>
  <c r="I4431" i="1"/>
  <c r="J4431" i="1"/>
  <c r="O4431" i="1" s="1"/>
  <c r="K4431" i="1"/>
  <c r="I4432" i="1"/>
  <c r="K4432" i="1" s="1"/>
  <c r="J4432" i="1"/>
  <c r="O4432" i="1" s="1"/>
  <c r="L4432" i="1"/>
  <c r="M4432" i="1"/>
  <c r="N4432" i="1"/>
  <c r="I4433" i="1"/>
  <c r="J4433" i="1"/>
  <c r="O4433" i="1" s="1"/>
  <c r="I4434" i="1"/>
  <c r="N4434" i="1" s="1"/>
  <c r="J4434" i="1"/>
  <c r="O4434" i="1" s="1"/>
  <c r="I4435" i="1"/>
  <c r="J4435" i="1"/>
  <c r="O4435" i="1" s="1"/>
  <c r="K4435" i="1"/>
  <c r="L4435" i="1"/>
  <c r="M4435" i="1"/>
  <c r="N4435" i="1"/>
  <c r="I4436" i="1"/>
  <c r="N4436" i="1" s="1"/>
  <c r="J4436" i="1"/>
  <c r="O4436" i="1" s="1"/>
  <c r="I4437" i="1"/>
  <c r="J4437" i="1"/>
  <c r="O4437" i="1" s="1"/>
  <c r="M4437" i="1"/>
  <c r="N4437" i="1"/>
  <c r="I4438" i="1"/>
  <c r="J4438" i="1"/>
  <c r="O4438" i="1" s="1"/>
  <c r="K4438" i="1"/>
  <c r="L4438" i="1"/>
  <c r="M4438" i="1"/>
  <c r="N4438" i="1"/>
  <c r="I4439" i="1"/>
  <c r="M4439" i="1" s="1"/>
  <c r="J4439" i="1"/>
  <c r="O4439" i="1" s="1"/>
  <c r="K4439" i="1"/>
  <c r="L4439" i="1"/>
  <c r="N4439" i="1"/>
  <c r="I4440" i="1"/>
  <c r="K4440" i="1" s="1"/>
  <c r="J4440" i="1"/>
  <c r="O4440" i="1" s="1"/>
  <c r="L4440" i="1"/>
  <c r="M4440" i="1"/>
  <c r="N4440" i="1"/>
  <c r="I4441" i="1"/>
  <c r="K4441" i="1" s="1"/>
  <c r="J4441" i="1"/>
  <c r="O4441" i="1" s="1"/>
  <c r="L4441" i="1"/>
  <c r="N4441" i="1"/>
  <c r="I4442" i="1"/>
  <c r="K4442" i="1" s="1"/>
  <c r="J4442" i="1"/>
  <c r="O4442" i="1" s="1"/>
  <c r="L4442" i="1"/>
  <c r="M4442" i="1"/>
  <c r="N4442" i="1"/>
  <c r="I4443" i="1"/>
  <c r="J4443" i="1"/>
  <c r="O4443" i="1" s="1"/>
  <c r="K4443" i="1"/>
  <c r="L4443" i="1"/>
  <c r="M4443" i="1"/>
  <c r="N4443" i="1"/>
  <c r="I4444" i="1"/>
  <c r="K4444" i="1" s="1"/>
  <c r="J4444" i="1"/>
  <c r="O4444" i="1" s="1"/>
  <c r="L4444" i="1"/>
  <c r="N4444" i="1"/>
  <c r="I4445" i="1"/>
  <c r="N4445" i="1" s="1"/>
  <c r="J4445" i="1"/>
  <c r="O4445" i="1" s="1"/>
  <c r="K4445" i="1"/>
  <c r="L4445" i="1"/>
  <c r="M4445" i="1"/>
  <c r="I4446" i="1"/>
  <c r="J4446" i="1"/>
  <c r="O4446" i="1" s="1"/>
  <c r="K4446" i="1"/>
  <c r="L4446" i="1"/>
  <c r="M4446" i="1"/>
  <c r="N4446" i="1"/>
  <c r="I4447" i="1"/>
  <c r="J4447" i="1"/>
  <c r="O4447" i="1" s="1"/>
  <c r="I4448" i="1"/>
  <c r="J4448" i="1"/>
  <c r="O4448" i="1" s="1"/>
  <c r="K4448" i="1"/>
  <c r="L4448" i="1"/>
  <c r="I4449" i="1"/>
  <c r="J4449" i="1"/>
  <c r="O4449" i="1" s="1"/>
  <c r="I4450" i="1"/>
  <c r="K4450" i="1" s="1"/>
  <c r="J4450" i="1"/>
  <c r="O4450" i="1" s="1"/>
  <c r="L4450" i="1"/>
  <c r="M4450" i="1"/>
  <c r="N4450" i="1"/>
  <c r="I4451" i="1"/>
  <c r="J4451" i="1"/>
  <c r="O4451" i="1" s="1"/>
  <c r="I4452" i="1"/>
  <c r="J4452" i="1"/>
  <c r="O4452" i="1" s="1"/>
  <c r="K4452" i="1"/>
  <c r="L4452" i="1"/>
  <c r="M4452" i="1"/>
  <c r="N4452" i="1"/>
  <c r="I4453" i="1"/>
  <c r="J4453" i="1"/>
  <c r="O4453" i="1" s="1"/>
  <c r="K4453" i="1"/>
  <c r="L4453" i="1"/>
  <c r="M4453" i="1"/>
  <c r="N4453" i="1"/>
  <c r="I4454" i="1"/>
  <c r="N4454" i="1" s="1"/>
  <c r="J4454" i="1"/>
  <c r="O4454" i="1" s="1"/>
  <c r="I4455" i="1"/>
  <c r="J4455" i="1"/>
  <c r="O4455" i="1" s="1"/>
  <c r="K4455" i="1"/>
  <c r="L4455" i="1"/>
  <c r="M4455" i="1"/>
  <c r="N4455" i="1"/>
  <c r="I4456" i="1"/>
  <c r="N4456" i="1" s="1"/>
  <c r="J4456" i="1"/>
  <c r="O4456" i="1" s="1"/>
  <c r="I4457" i="1"/>
  <c r="J4457" i="1"/>
  <c r="O4457" i="1" s="1"/>
  <c r="I4458" i="1"/>
  <c r="K4458" i="1" s="1"/>
  <c r="J4458" i="1"/>
  <c r="O4458" i="1" s="1"/>
  <c r="L4458" i="1"/>
  <c r="I4459" i="1"/>
  <c r="J4459" i="1"/>
  <c r="O4459" i="1" s="1"/>
  <c r="N4459" i="1"/>
  <c r="I4460" i="1"/>
  <c r="K4460" i="1" s="1"/>
  <c r="J4460" i="1"/>
  <c r="O4460" i="1" s="1"/>
  <c r="L4460" i="1"/>
  <c r="M4460" i="1"/>
  <c r="N4460" i="1"/>
  <c r="I4461" i="1"/>
  <c r="K4461" i="1" s="1"/>
  <c r="J4461" i="1"/>
  <c r="O4461" i="1" s="1"/>
  <c r="I4462" i="1"/>
  <c r="N4462" i="1" s="1"/>
  <c r="J4462" i="1"/>
  <c r="O4462" i="1" s="1"/>
  <c r="I4463" i="1"/>
  <c r="J4463" i="1"/>
  <c r="O4463" i="1" s="1"/>
  <c r="K4463" i="1"/>
  <c r="L4463" i="1"/>
  <c r="M4463" i="1"/>
  <c r="N4463" i="1"/>
  <c r="I4464" i="1"/>
  <c r="M4464" i="1" s="1"/>
  <c r="J4464" i="1"/>
  <c r="O4464" i="1" s="1"/>
  <c r="K4464" i="1"/>
  <c r="L4464" i="1"/>
  <c r="N4464" i="1"/>
  <c r="I4465" i="1"/>
  <c r="J4465" i="1"/>
  <c r="O4465" i="1" s="1"/>
  <c r="I4466" i="1"/>
  <c r="J4466" i="1"/>
  <c r="O4466" i="1" s="1"/>
  <c r="K4466" i="1"/>
  <c r="L4466" i="1"/>
  <c r="M4466" i="1"/>
  <c r="N4466" i="1"/>
  <c r="I4467" i="1"/>
  <c r="J4467" i="1"/>
  <c r="O4467" i="1" s="1"/>
  <c r="K4467" i="1"/>
  <c r="L4467" i="1"/>
  <c r="M4467" i="1"/>
  <c r="N4467" i="1"/>
  <c r="I4468" i="1"/>
  <c r="J4468" i="1"/>
  <c r="O4468" i="1" s="1"/>
  <c r="K4468" i="1"/>
  <c r="I4469" i="1"/>
  <c r="K4469" i="1" s="1"/>
  <c r="J4469" i="1"/>
  <c r="O4469" i="1" s="1"/>
  <c r="L4469" i="1"/>
  <c r="M4469" i="1"/>
  <c r="N4469" i="1"/>
  <c r="I4470" i="1"/>
  <c r="J4470" i="1"/>
  <c r="O4470" i="1" s="1"/>
  <c r="K4470" i="1"/>
  <c r="L4470" i="1"/>
  <c r="M4470" i="1"/>
  <c r="N4470" i="1"/>
  <c r="I4471" i="1"/>
  <c r="J4471" i="1"/>
  <c r="O4471" i="1" s="1"/>
  <c r="K4471" i="1"/>
  <c r="I4472" i="1"/>
  <c r="J4472" i="1"/>
  <c r="O4472" i="1" s="1"/>
  <c r="N4472" i="1"/>
  <c r="I4473" i="1"/>
  <c r="J4473" i="1"/>
  <c r="O4473" i="1" s="1"/>
  <c r="K4473" i="1"/>
  <c r="L4473" i="1"/>
  <c r="M4473" i="1"/>
  <c r="N4473" i="1"/>
  <c r="I4474" i="1"/>
  <c r="J4474" i="1"/>
  <c r="O4474" i="1" s="1"/>
  <c r="N4474" i="1"/>
  <c r="I4475" i="1"/>
  <c r="J4475" i="1"/>
  <c r="O4475" i="1" s="1"/>
  <c r="K4475" i="1"/>
  <c r="L4475" i="1"/>
  <c r="I4476" i="1"/>
  <c r="J4476" i="1"/>
  <c r="O4476" i="1" s="1"/>
  <c r="L4476" i="1"/>
  <c r="N4476" i="1"/>
  <c r="I4477" i="1"/>
  <c r="J4477" i="1"/>
  <c r="O4477" i="1" s="1"/>
  <c r="I4478" i="1"/>
  <c r="N4478" i="1" s="1"/>
  <c r="J4478" i="1"/>
  <c r="O4478" i="1" s="1"/>
  <c r="K4478" i="1"/>
  <c r="L4478" i="1"/>
  <c r="M4478" i="1"/>
  <c r="I4479" i="1"/>
  <c r="J4479" i="1"/>
  <c r="O4479" i="1" s="1"/>
  <c r="K4479" i="1"/>
  <c r="L4479" i="1"/>
  <c r="M4479" i="1"/>
  <c r="N4479" i="1"/>
  <c r="I4480" i="1"/>
  <c r="K4480" i="1" s="1"/>
  <c r="J4480" i="1"/>
  <c r="O4480" i="1" s="1"/>
  <c r="L4480" i="1"/>
  <c r="M4480" i="1"/>
  <c r="N4480" i="1"/>
  <c r="I4481" i="1"/>
  <c r="N4481" i="1" s="1"/>
  <c r="J4481" i="1"/>
  <c r="O4481" i="1" s="1"/>
  <c r="K4481" i="1"/>
  <c r="L4481" i="1"/>
  <c r="M4481" i="1"/>
  <c r="I4482" i="1"/>
  <c r="J4482" i="1"/>
  <c r="O4482" i="1" s="1"/>
  <c r="K4482" i="1"/>
  <c r="L4482" i="1"/>
  <c r="M4482" i="1"/>
  <c r="N4482" i="1"/>
  <c r="I4483" i="1"/>
  <c r="J4483" i="1"/>
  <c r="O4483" i="1" s="1"/>
  <c r="K4483" i="1"/>
  <c r="L4483" i="1"/>
  <c r="M4483" i="1"/>
  <c r="N4483" i="1"/>
  <c r="I4484" i="1"/>
  <c r="J4484" i="1"/>
  <c r="O4484" i="1" s="1"/>
  <c r="I4485" i="1"/>
  <c r="N4485" i="1" s="1"/>
  <c r="J4485" i="1"/>
  <c r="O4485" i="1" s="1"/>
  <c r="K4485" i="1"/>
  <c r="L4485" i="1"/>
  <c r="M4485" i="1"/>
  <c r="I4486" i="1"/>
  <c r="J4486" i="1"/>
  <c r="O4486" i="1" s="1"/>
  <c r="K4486" i="1"/>
  <c r="L4486" i="1"/>
  <c r="M4486" i="1"/>
  <c r="N4486" i="1"/>
  <c r="I4487" i="1"/>
  <c r="L4487" i="1" s="1"/>
  <c r="J4487" i="1"/>
  <c r="O4487" i="1" s="1"/>
  <c r="K4487" i="1"/>
  <c r="I4488" i="1"/>
  <c r="J4488" i="1"/>
  <c r="O4488" i="1" s="1"/>
  <c r="K4488" i="1"/>
  <c r="L4488" i="1"/>
  <c r="I4489" i="1"/>
  <c r="J4489" i="1"/>
  <c r="O4489" i="1" s="1"/>
  <c r="K4489" i="1"/>
  <c r="L4489" i="1"/>
  <c r="M4489" i="1"/>
  <c r="N4489" i="1"/>
  <c r="I4490" i="1"/>
  <c r="K4490" i="1" s="1"/>
  <c r="J4490" i="1"/>
  <c r="O4490" i="1" s="1"/>
  <c r="L4490" i="1"/>
  <c r="M4490" i="1"/>
  <c r="N4490" i="1"/>
  <c r="I4491" i="1"/>
  <c r="J4491" i="1"/>
  <c r="O4491" i="1" s="1"/>
  <c r="I4492" i="1"/>
  <c r="K4492" i="1" s="1"/>
  <c r="J4492" i="1"/>
  <c r="O4492" i="1" s="1"/>
  <c r="L4492" i="1"/>
  <c r="M4492" i="1"/>
  <c r="N4492" i="1"/>
  <c r="I4493" i="1"/>
  <c r="K4493" i="1" s="1"/>
  <c r="J4493" i="1"/>
  <c r="O4493" i="1" s="1"/>
  <c r="L4493" i="1"/>
  <c r="M4493" i="1"/>
  <c r="N4493" i="1"/>
  <c r="I4494" i="1"/>
  <c r="J4494" i="1"/>
  <c r="O4494" i="1" s="1"/>
  <c r="N4494" i="1"/>
  <c r="I4495" i="1"/>
  <c r="J4495" i="1"/>
  <c r="O4495" i="1" s="1"/>
  <c r="K4495" i="1"/>
  <c r="L4495" i="1"/>
  <c r="M4495" i="1"/>
  <c r="N4495" i="1"/>
  <c r="I4496" i="1"/>
  <c r="K4496" i="1" s="1"/>
  <c r="J4496" i="1"/>
  <c r="O4496" i="1" s="1"/>
  <c r="L4496" i="1"/>
  <c r="M4496" i="1"/>
  <c r="I4497" i="1"/>
  <c r="J4497" i="1"/>
  <c r="O4497" i="1" s="1"/>
  <c r="M4497" i="1"/>
  <c r="I4498" i="1"/>
  <c r="K4498" i="1" s="1"/>
  <c r="J4498" i="1"/>
  <c r="O4498" i="1" s="1"/>
  <c r="L4498" i="1"/>
  <c r="M4498" i="1"/>
  <c r="I4499" i="1"/>
  <c r="J4499" i="1"/>
  <c r="O4499" i="1" s="1"/>
  <c r="K4499" i="1"/>
  <c r="L4499" i="1"/>
  <c r="M4499" i="1"/>
  <c r="N4499" i="1"/>
  <c r="I4500" i="1"/>
  <c r="K4500" i="1" s="1"/>
  <c r="J4500" i="1"/>
  <c r="O4500" i="1" s="1"/>
  <c r="L4500" i="1"/>
  <c r="M4500" i="1"/>
  <c r="N4500" i="1"/>
  <c r="I4501" i="1"/>
  <c r="K4501" i="1" s="1"/>
  <c r="J4501" i="1"/>
  <c r="O4501" i="1" s="1"/>
  <c r="L4501" i="1"/>
  <c r="M4501" i="1"/>
  <c r="I4502" i="1"/>
  <c r="K4502" i="1" s="1"/>
  <c r="J4502" i="1"/>
  <c r="O4502" i="1" s="1"/>
  <c r="L4502" i="1"/>
  <c r="N4502" i="1"/>
  <c r="I4503" i="1"/>
  <c r="J4503" i="1"/>
  <c r="O4503" i="1" s="1"/>
  <c r="K4503" i="1"/>
  <c r="L4503" i="1"/>
  <c r="M4503" i="1"/>
  <c r="N4503" i="1"/>
  <c r="I4504" i="1"/>
  <c r="K4504" i="1" s="1"/>
  <c r="J4504" i="1"/>
  <c r="O4504" i="1" s="1"/>
  <c r="L4504" i="1"/>
  <c r="M4504" i="1"/>
  <c r="I4505" i="1"/>
  <c r="J4505" i="1"/>
  <c r="O4505" i="1" s="1"/>
  <c r="I4506" i="1"/>
  <c r="J4506" i="1"/>
  <c r="O4506" i="1" s="1"/>
  <c r="K4506" i="1"/>
  <c r="L4506" i="1"/>
  <c r="M4506" i="1"/>
  <c r="N4506" i="1"/>
  <c r="I4507" i="1"/>
  <c r="M4507" i="1" s="1"/>
  <c r="J4507" i="1"/>
  <c r="O4507" i="1" s="1"/>
  <c r="N4507" i="1"/>
  <c r="I4508" i="1"/>
  <c r="J4508" i="1"/>
  <c r="O4508" i="1" s="1"/>
  <c r="K4508" i="1"/>
  <c r="L4508" i="1"/>
  <c r="I4509" i="1"/>
  <c r="J4509" i="1"/>
  <c r="O4509" i="1" s="1"/>
  <c r="I4510" i="1"/>
  <c r="J4510" i="1"/>
  <c r="O4510" i="1" s="1"/>
  <c r="K4510" i="1"/>
  <c r="L4510" i="1"/>
  <c r="I4511" i="1"/>
  <c r="J4511" i="1"/>
  <c r="O4511" i="1" s="1"/>
  <c r="K4511" i="1"/>
  <c r="I4512" i="1"/>
  <c r="J4512" i="1"/>
  <c r="O4512" i="1" s="1"/>
  <c r="I4513" i="1"/>
  <c r="J4513" i="1"/>
  <c r="O4513" i="1" s="1"/>
  <c r="K4513" i="1"/>
  <c r="L4513" i="1"/>
  <c r="M4513" i="1"/>
  <c r="N4513" i="1"/>
  <c r="I4514" i="1"/>
  <c r="J4514" i="1"/>
  <c r="O4514" i="1" s="1"/>
  <c r="N4514" i="1"/>
  <c r="I4515" i="1"/>
  <c r="J4515" i="1"/>
  <c r="O4515" i="1" s="1"/>
  <c r="K4515" i="1"/>
  <c r="I4516" i="1"/>
  <c r="J4516" i="1"/>
  <c r="O4516" i="1" s="1"/>
  <c r="K4516" i="1"/>
  <c r="I4517" i="1"/>
  <c r="J4517" i="1"/>
  <c r="O4517" i="1" s="1"/>
  <c r="N4517" i="1"/>
  <c r="I4518" i="1"/>
  <c r="J4518" i="1"/>
  <c r="O4518" i="1" s="1"/>
  <c r="K4518" i="1"/>
  <c r="L4518" i="1"/>
  <c r="M4518" i="1"/>
  <c r="N4518" i="1"/>
  <c r="I4519" i="1"/>
  <c r="J4519" i="1"/>
  <c r="O4519" i="1" s="1"/>
  <c r="K4519" i="1"/>
  <c r="I4520" i="1"/>
  <c r="K4520" i="1" s="1"/>
  <c r="J4520" i="1"/>
  <c r="O4520" i="1" s="1"/>
  <c r="L4520" i="1"/>
  <c r="M4520" i="1"/>
  <c r="N4520" i="1"/>
  <c r="I4521" i="1"/>
  <c r="J4521" i="1"/>
  <c r="O4521" i="1" s="1"/>
  <c r="K4521" i="1"/>
  <c r="L4521" i="1"/>
  <c r="M4521" i="1"/>
  <c r="N4521" i="1"/>
  <c r="I4522" i="1"/>
  <c r="N4522" i="1" s="1"/>
  <c r="J4522" i="1"/>
  <c r="O4522" i="1" s="1"/>
  <c r="K4522" i="1"/>
  <c r="L4522" i="1"/>
  <c r="M4522" i="1"/>
  <c r="I4523" i="1"/>
  <c r="J4523" i="1"/>
  <c r="O4523" i="1" s="1"/>
  <c r="K4523" i="1"/>
  <c r="L4523" i="1"/>
  <c r="M4523" i="1"/>
  <c r="N4523" i="1"/>
  <c r="I4524" i="1"/>
  <c r="J4524" i="1"/>
  <c r="O4524" i="1" s="1"/>
  <c r="K4524" i="1"/>
  <c r="L4524" i="1"/>
  <c r="M4524" i="1"/>
  <c r="N4524" i="1"/>
  <c r="I4525" i="1"/>
  <c r="N4525" i="1" s="1"/>
  <c r="J4525" i="1"/>
  <c r="O4525" i="1" s="1"/>
  <c r="L4525" i="1"/>
  <c r="M4525" i="1"/>
  <c r="I4526" i="1"/>
  <c r="J4526" i="1"/>
  <c r="O4526" i="1" s="1"/>
  <c r="K4526" i="1"/>
  <c r="L4526" i="1"/>
  <c r="M4526" i="1"/>
  <c r="N4526" i="1"/>
  <c r="I4527" i="1"/>
  <c r="J4527" i="1"/>
  <c r="O4527" i="1" s="1"/>
  <c r="K4527" i="1"/>
  <c r="L4527" i="1"/>
  <c r="M4527" i="1"/>
  <c r="N4527" i="1"/>
  <c r="I4528" i="1"/>
  <c r="K4528" i="1" s="1"/>
  <c r="J4528" i="1"/>
  <c r="O4528" i="1" s="1"/>
  <c r="I4529" i="1"/>
  <c r="J4529" i="1"/>
  <c r="O4529" i="1" s="1"/>
  <c r="I4530" i="1"/>
  <c r="J4530" i="1"/>
  <c r="O4530" i="1" s="1"/>
  <c r="K4530" i="1"/>
  <c r="L4530" i="1"/>
  <c r="M4530" i="1"/>
  <c r="N4530" i="1"/>
  <c r="I4531" i="1"/>
  <c r="J4531" i="1"/>
  <c r="O4531" i="1" s="1"/>
  <c r="K4531" i="1"/>
  <c r="I4532" i="1"/>
  <c r="J4532" i="1"/>
  <c r="O4532" i="1" s="1"/>
  <c r="L4532" i="1"/>
  <c r="M4532" i="1"/>
  <c r="I4533" i="1"/>
  <c r="J4533" i="1"/>
  <c r="O4533" i="1" s="1"/>
  <c r="L4533" i="1"/>
  <c r="M4533" i="1"/>
  <c r="I4534" i="1"/>
  <c r="J4534" i="1"/>
  <c r="O4534" i="1" s="1"/>
  <c r="I4535" i="1"/>
  <c r="J4535" i="1"/>
  <c r="O4535" i="1" s="1"/>
  <c r="K4535" i="1"/>
  <c r="L4535" i="1"/>
  <c r="M4535" i="1"/>
  <c r="N4535" i="1"/>
  <c r="I4536" i="1"/>
  <c r="J4536" i="1"/>
  <c r="O4536" i="1" s="1"/>
  <c r="I4537" i="1"/>
  <c r="J4537" i="1"/>
  <c r="O4537" i="1" s="1"/>
  <c r="M4537" i="1"/>
  <c r="N4537" i="1"/>
  <c r="I4538" i="1"/>
  <c r="K4538" i="1" s="1"/>
  <c r="J4538" i="1"/>
  <c r="O4538" i="1" s="1"/>
  <c r="L4538" i="1"/>
  <c r="I4539" i="1"/>
  <c r="K4539" i="1" s="1"/>
  <c r="J4539" i="1"/>
  <c r="O4539" i="1" s="1"/>
  <c r="L4539" i="1"/>
  <c r="I4540" i="1"/>
  <c r="K4540" i="1" s="1"/>
  <c r="J4540" i="1"/>
  <c r="O4540" i="1" s="1"/>
  <c r="M4540" i="1"/>
  <c r="I4541" i="1"/>
  <c r="M4541" i="1" s="1"/>
  <c r="J4541" i="1"/>
  <c r="O4541" i="1" s="1"/>
  <c r="K4541" i="1"/>
  <c r="L4541" i="1"/>
  <c r="N4541" i="1"/>
  <c r="I4542" i="1"/>
  <c r="J4542" i="1"/>
  <c r="O4542" i="1" s="1"/>
  <c r="I4543" i="1"/>
  <c r="J4543" i="1"/>
  <c r="O4543" i="1" s="1"/>
  <c r="K4543" i="1"/>
  <c r="L4543" i="1"/>
  <c r="M4543" i="1"/>
  <c r="N4543" i="1"/>
  <c r="I4544" i="1"/>
  <c r="K4544" i="1" s="1"/>
  <c r="J4544" i="1"/>
  <c r="O4544" i="1" s="1"/>
  <c r="L4544" i="1"/>
  <c r="M4544" i="1"/>
  <c r="N4544" i="1"/>
  <c r="I4545" i="1"/>
  <c r="J4545" i="1"/>
  <c r="O4545" i="1" s="1"/>
  <c r="I4546" i="1"/>
  <c r="J4546" i="1"/>
  <c r="O4546" i="1" s="1"/>
  <c r="K4546" i="1"/>
  <c r="L4546" i="1"/>
  <c r="M4546" i="1"/>
  <c r="N4546" i="1"/>
  <c r="I4547" i="1"/>
  <c r="J4547" i="1"/>
  <c r="O4547" i="1" s="1"/>
  <c r="K4547" i="1"/>
  <c r="L4547" i="1"/>
  <c r="M4547" i="1"/>
  <c r="N4547" i="1"/>
  <c r="I4548" i="1"/>
  <c r="J4548" i="1"/>
  <c r="O4548" i="1" s="1"/>
  <c r="I4549" i="1"/>
  <c r="J4549" i="1"/>
  <c r="O4549" i="1" s="1"/>
  <c r="I4550" i="1"/>
  <c r="J4550" i="1"/>
  <c r="O4550" i="1" s="1"/>
  <c r="I4551" i="1"/>
  <c r="L4551" i="1" s="1"/>
  <c r="J4551" i="1"/>
  <c r="O4551" i="1" s="1"/>
  <c r="I4552" i="1"/>
  <c r="J4552" i="1"/>
  <c r="O4552" i="1" s="1"/>
  <c r="K4552" i="1"/>
  <c r="L4552" i="1"/>
  <c r="M4552" i="1"/>
  <c r="N4552" i="1"/>
  <c r="I4553" i="1"/>
  <c r="J4553" i="1"/>
  <c r="O4553" i="1" s="1"/>
  <c r="I4554" i="1"/>
  <c r="J4554" i="1"/>
  <c r="O4554" i="1" s="1"/>
  <c r="K4554" i="1"/>
  <c r="N4554" i="1"/>
  <c r="I4555" i="1"/>
  <c r="J4555" i="1"/>
  <c r="O4555" i="1" s="1"/>
  <c r="K4555" i="1"/>
  <c r="L4555" i="1"/>
  <c r="M4555" i="1"/>
  <c r="N4555" i="1"/>
  <c r="I4556" i="1"/>
  <c r="J4556" i="1"/>
  <c r="O4556" i="1" s="1"/>
  <c r="I4557" i="1"/>
  <c r="J4557" i="1"/>
  <c r="O4557" i="1" s="1"/>
  <c r="M4557" i="1"/>
  <c r="N4557" i="1"/>
  <c r="I4558" i="1"/>
  <c r="L4558" i="1" s="1"/>
  <c r="J4558" i="1"/>
  <c r="O4558" i="1" s="1"/>
  <c r="M4558" i="1"/>
  <c r="I4559" i="1"/>
  <c r="K4559" i="1" s="1"/>
  <c r="J4559" i="1"/>
  <c r="O4559" i="1" s="1"/>
  <c r="L4559" i="1"/>
  <c r="M4559" i="1"/>
  <c r="N4559" i="1"/>
  <c r="I4560" i="1"/>
  <c r="K4560" i="1" s="1"/>
  <c r="J4560" i="1"/>
  <c r="O4560" i="1" s="1"/>
  <c r="M4560" i="1"/>
  <c r="I4561" i="1"/>
  <c r="J4561" i="1"/>
  <c r="O4561" i="1" s="1"/>
  <c r="I4562" i="1"/>
  <c r="J4562" i="1"/>
  <c r="O4562" i="1" s="1"/>
  <c r="K4562" i="1"/>
  <c r="L4562" i="1"/>
  <c r="M4562" i="1"/>
  <c r="N4562" i="1"/>
  <c r="I4563" i="1"/>
  <c r="J4563" i="1"/>
  <c r="O4563" i="1" s="1"/>
  <c r="K4563" i="1"/>
  <c r="L4563" i="1"/>
  <c r="M4563" i="1"/>
  <c r="N4563" i="1"/>
  <c r="I4564" i="1"/>
  <c r="J4564" i="1"/>
  <c r="O4564" i="1" s="1"/>
  <c r="K4564" i="1"/>
  <c r="L4564" i="1"/>
  <c r="M4564" i="1"/>
  <c r="N4564" i="1"/>
  <c r="I4565" i="1"/>
  <c r="J4565" i="1"/>
  <c r="O4565" i="1" s="1"/>
  <c r="K4565" i="1"/>
  <c r="L4565" i="1"/>
  <c r="M4565" i="1"/>
  <c r="N4565" i="1"/>
  <c r="I4566" i="1"/>
  <c r="J4566" i="1"/>
  <c r="O4566" i="1" s="1"/>
  <c r="K4566" i="1"/>
  <c r="L4566" i="1"/>
  <c r="M4566" i="1"/>
  <c r="N4566" i="1"/>
  <c r="I4567" i="1"/>
  <c r="J4567" i="1"/>
  <c r="O4567" i="1" s="1"/>
  <c r="K4567" i="1"/>
  <c r="L4567" i="1"/>
  <c r="M4567" i="1"/>
  <c r="N4567" i="1"/>
  <c r="I4568" i="1"/>
  <c r="N4568" i="1" s="1"/>
  <c r="J4568" i="1"/>
  <c r="O4568" i="1" s="1"/>
  <c r="K4568" i="1"/>
  <c r="L4568" i="1"/>
  <c r="M4568" i="1"/>
  <c r="I4569" i="1"/>
  <c r="J4569" i="1"/>
  <c r="O4569" i="1" s="1"/>
  <c r="K4569" i="1"/>
  <c r="I4570" i="1"/>
  <c r="J4570" i="1"/>
  <c r="O4570" i="1" s="1"/>
  <c r="L4570" i="1"/>
  <c r="M4570" i="1"/>
  <c r="I4571" i="1"/>
  <c r="J4571" i="1"/>
  <c r="O4571" i="1" s="1"/>
  <c r="I4572" i="1"/>
  <c r="J4572" i="1"/>
  <c r="O4572" i="1" s="1"/>
  <c r="K4572" i="1"/>
  <c r="L4572" i="1"/>
  <c r="M4572" i="1"/>
  <c r="N4572" i="1"/>
  <c r="I4573" i="1"/>
  <c r="J4573" i="1"/>
  <c r="O4573" i="1" s="1"/>
  <c r="M4573" i="1"/>
  <c r="N4573" i="1"/>
  <c r="I4574" i="1"/>
  <c r="J4574" i="1"/>
  <c r="O4574" i="1" s="1"/>
  <c r="K4574" i="1"/>
  <c r="N4574" i="1"/>
  <c r="I4575" i="1"/>
  <c r="J4575" i="1"/>
  <c r="O4575" i="1" s="1"/>
  <c r="K4575" i="1"/>
  <c r="I4576" i="1"/>
  <c r="J4576" i="1"/>
  <c r="O4576" i="1" s="1"/>
  <c r="K4576" i="1"/>
  <c r="I4577" i="1"/>
  <c r="J4577" i="1"/>
  <c r="O4577" i="1" s="1"/>
  <c r="M4577" i="1"/>
  <c r="N4577" i="1"/>
  <c r="I4578" i="1"/>
  <c r="L4578" i="1" s="1"/>
  <c r="J4578" i="1"/>
  <c r="O4578" i="1" s="1"/>
  <c r="K4578" i="1"/>
  <c r="M4578" i="1"/>
  <c r="I4579" i="1"/>
  <c r="J4579" i="1"/>
  <c r="O4579" i="1" s="1"/>
  <c r="I4580" i="1"/>
  <c r="J4580" i="1"/>
  <c r="O4580" i="1" s="1"/>
  <c r="I4581" i="1"/>
  <c r="L4581" i="1" s="1"/>
  <c r="J4581" i="1"/>
  <c r="O4581" i="1" s="1"/>
  <c r="N4581" i="1"/>
  <c r="I4582" i="1"/>
  <c r="J4582" i="1"/>
  <c r="O4582" i="1" s="1"/>
  <c r="K4582" i="1"/>
  <c r="L4582" i="1"/>
  <c r="I4583" i="1"/>
  <c r="J4583" i="1"/>
  <c r="O4583" i="1" s="1"/>
  <c r="K4583" i="1"/>
  <c r="L4583" i="1"/>
  <c r="M4583" i="1"/>
  <c r="N4583" i="1"/>
  <c r="I4584" i="1"/>
  <c r="J4584" i="1"/>
  <c r="O4584" i="1" s="1"/>
  <c r="K4584" i="1"/>
  <c r="L4584" i="1"/>
  <c r="M4584" i="1"/>
  <c r="N4584" i="1"/>
  <c r="I4585" i="1"/>
  <c r="J4585" i="1"/>
  <c r="O4585" i="1" s="1"/>
  <c r="K4585" i="1"/>
  <c r="N4585" i="1"/>
  <c r="I4586" i="1"/>
  <c r="J4586" i="1"/>
  <c r="O4586" i="1" s="1"/>
  <c r="K4586" i="1"/>
  <c r="L4586" i="1"/>
  <c r="M4586" i="1"/>
  <c r="N4586" i="1"/>
  <c r="I4587" i="1"/>
  <c r="J4587" i="1"/>
  <c r="O4587" i="1" s="1"/>
  <c r="K4587" i="1"/>
  <c r="L4587" i="1"/>
  <c r="M4587" i="1"/>
  <c r="N4587" i="1"/>
  <c r="I4588" i="1"/>
  <c r="K4588" i="1" s="1"/>
  <c r="J4588" i="1"/>
  <c r="O4588" i="1" s="1"/>
  <c r="I4589" i="1"/>
  <c r="L4589" i="1" s="1"/>
  <c r="J4589" i="1"/>
  <c r="O4589" i="1" s="1"/>
  <c r="M4589" i="1"/>
  <c r="I4590" i="1"/>
  <c r="J4590" i="1"/>
  <c r="O4590" i="1" s="1"/>
  <c r="I4591" i="1"/>
  <c r="J4591" i="1"/>
  <c r="O4591" i="1" s="1"/>
  <c r="K4591" i="1"/>
  <c r="L4591" i="1"/>
  <c r="I4592" i="1"/>
  <c r="J4592" i="1"/>
  <c r="O4592" i="1" s="1"/>
  <c r="K4592" i="1"/>
  <c r="L4592" i="1"/>
  <c r="M4592" i="1"/>
  <c r="N4592" i="1"/>
  <c r="I4593" i="1"/>
  <c r="J4593" i="1"/>
  <c r="O4593" i="1" s="1"/>
  <c r="K4593" i="1"/>
  <c r="L4593" i="1"/>
  <c r="I4594" i="1"/>
  <c r="J4594" i="1"/>
  <c r="O4594" i="1" s="1"/>
  <c r="K4594" i="1"/>
  <c r="N4594" i="1"/>
  <c r="I4595" i="1"/>
  <c r="J4595" i="1"/>
  <c r="O4595" i="1" s="1"/>
  <c r="K4595" i="1"/>
  <c r="L4595" i="1"/>
  <c r="M4595" i="1"/>
  <c r="N4595" i="1"/>
  <c r="I4596" i="1"/>
  <c r="N4596" i="1" s="1"/>
  <c r="J4596" i="1"/>
  <c r="O4596" i="1" s="1"/>
  <c r="K4596" i="1"/>
  <c r="L4596" i="1"/>
  <c r="M4596" i="1"/>
  <c r="I4597" i="1"/>
  <c r="J4597" i="1"/>
  <c r="O4597" i="1" s="1"/>
  <c r="M4597" i="1"/>
  <c r="N4597" i="1"/>
  <c r="I4598" i="1"/>
  <c r="J4598" i="1"/>
  <c r="O4598" i="1" s="1"/>
  <c r="I4599" i="1"/>
  <c r="J4599" i="1"/>
  <c r="O4599" i="1" s="1"/>
  <c r="K4599" i="1"/>
  <c r="L4599" i="1"/>
  <c r="M4599" i="1"/>
  <c r="N4599" i="1"/>
  <c r="I4600" i="1"/>
  <c r="J4600" i="1"/>
  <c r="O4600" i="1" s="1"/>
  <c r="I4601" i="1"/>
  <c r="J4601" i="1"/>
  <c r="O4601" i="1" s="1"/>
  <c r="L4601" i="1"/>
  <c r="M4601" i="1"/>
  <c r="I4602" i="1"/>
  <c r="J4602" i="1"/>
  <c r="O4602" i="1" s="1"/>
  <c r="I4603" i="1"/>
  <c r="J4603" i="1"/>
  <c r="O4603" i="1" s="1"/>
  <c r="K4603" i="1"/>
  <c r="L4603" i="1"/>
  <c r="M4603" i="1"/>
  <c r="N4603" i="1"/>
  <c r="I4604" i="1"/>
  <c r="J4604" i="1"/>
  <c r="O4604" i="1" s="1"/>
  <c r="K4604" i="1"/>
  <c r="L4604" i="1"/>
  <c r="M4604" i="1"/>
  <c r="N4604" i="1"/>
  <c r="I4605" i="1"/>
  <c r="K4605" i="1" s="1"/>
  <c r="J4605" i="1"/>
  <c r="O4605" i="1" s="1"/>
  <c r="L4605" i="1"/>
  <c r="M4605" i="1"/>
  <c r="I4606" i="1"/>
  <c r="J4606" i="1"/>
  <c r="O4606" i="1" s="1"/>
  <c r="K4606" i="1"/>
  <c r="L4606" i="1"/>
  <c r="M4606" i="1"/>
  <c r="N4606" i="1"/>
  <c r="I4607" i="1"/>
  <c r="J4607" i="1"/>
  <c r="O4607" i="1" s="1"/>
  <c r="K4607" i="1"/>
  <c r="L4607" i="1"/>
  <c r="M4607" i="1"/>
  <c r="N4607" i="1"/>
  <c r="I4608" i="1"/>
  <c r="J4608" i="1"/>
  <c r="O4608" i="1" s="1"/>
  <c r="I4609" i="1"/>
  <c r="J4609" i="1"/>
  <c r="O4609" i="1" s="1"/>
  <c r="K4609" i="1"/>
  <c r="L4609" i="1"/>
  <c r="I4610" i="1"/>
  <c r="J4610" i="1"/>
  <c r="O4610" i="1" s="1"/>
  <c r="L4610" i="1"/>
  <c r="M4610" i="1"/>
  <c r="I4611" i="1"/>
  <c r="J4611" i="1"/>
  <c r="O4611" i="1" s="1"/>
  <c r="K4611" i="1"/>
  <c r="L4611" i="1"/>
  <c r="I4612" i="1"/>
  <c r="J4612" i="1"/>
  <c r="O4612" i="1" s="1"/>
  <c r="I4613" i="1"/>
  <c r="M4613" i="1" s="1"/>
  <c r="J4613" i="1"/>
  <c r="O4613" i="1" s="1"/>
  <c r="N4613" i="1"/>
  <c r="I4614" i="1"/>
  <c r="J4614" i="1"/>
  <c r="O4614" i="1" s="1"/>
  <c r="K4614" i="1"/>
  <c r="N4614" i="1"/>
  <c r="I4615" i="1"/>
  <c r="K4615" i="1" s="1"/>
  <c r="J4615" i="1"/>
  <c r="O4615" i="1" s="1"/>
  <c r="M4615" i="1"/>
  <c r="N4615" i="1"/>
  <c r="I4616" i="1"/>
  <c r="K4616" i="1" s="1"/>
  <c r="J4616" i="1"/>
  <c r="O4616" i="1" s="1"/>
  <c r="N4616" i="1"/>
  <c r="I4617" i="1"/>
  <c r="J4617" i="1"/>
  <c r="O4617" i="1" s="1"/>
  <c r="M4617" i="1"/>
  <c r="N4617" i="1"/>
  <c r="I4618" i="1"/>
  <c r="K4618" i="1" s="1"/>
  <c r="J4618" i="1"/>
  <c r="O4618" i="1" s="1"/>
  <c r="L4618" i="1"/>
  <c r="M4618" i="1"/>
  <c r="N4618" i="1"/>
  <c r="I4619" i="1"/>
  <c r="J4619" i="1"/>
  <c r="O4619" i="1" s="1"/>
  <c r="K4619" i="1"/>
  <c r="L4619" i="1"/>
  <c r="I4620" i="1"/>
  <c r="J4620" i="1"/>
  <c r="O4620" i="1" s="1"/>
  <c r="I4621" i="1"/>
  <c r="J4621" i="1"/>
  <c r="O4621" i="1" s="1"/>
  <c r="K4621" i="1"/>
  <c r="L4621" i="1"/>
  <c r="M4621" i="1"/>
  <c r="N4621" i="1"/>
  <c r="I4622" i="1"/>
  <c r="J4622" i="1"/>
  <c r="O4622" i="1" s="1"/>
  <c r="K4622" i="1"/>
  <c r="L4622" i="1"/>
  <c r="I4623" i="1"/>
  <c r="J4623" i="1"/>
  <c r="O4623" i="1" s="1"/>
  <c r="K4623" i="1"/>
  <c r="L4623" i="1"/>
  <c r="M4623" i="1"/>
  <c r="N4623" i="1"/>
  <c r="I4624" i="1"/>
  <c r="J4624" i="1"/>
  <c r="O4624" i="1" s="1"/>
  <c r="K4624" i="1"/>
  <c r="L4624" i="1"/>
  <c r="M4624" i="1"/>
  <c r="N4624" i="1"/>
  <c r="I4625" i="1"/>
  <c r="J4625" i="1"/>
  <c r="O4625" i="1" s="1"/>
  <c r="K4625" i="1"/>
  <c r="N4625" i="1"/>
  <c r="I4626" i="1"/>
  <c r="J4626" i="1"/>
  <c r="O4626" i="1" s="1"/>
  <c r="K4626" i="1"/>
  <c r="L4626" i="1"/>
  <c r="M4626" i="1"/>
  <c r="N4626" i="1"/>
  <c r="I4627" i="1"/>
  <c r="J4627" i="1"/>
  <c r="O4627" i="1" s="1"/>
  <c r="K4627" i="1"/>
  <c r="L4627" i="1"/>
  <c r="M4627" i="1"/>
  <c r="N4627" i="1"/>
  <c r="I4628" i="1"/>
  <c r="J4628" i="1"/>
  <c r="O4628" i="1" s="1"/>
  <c r="I4629" i="1"/>
  <c r="K4629" i="1" s="1"/>
  <c r="J4629" i="1"/>
  <c r="O4629" i="1" s="1"/>
  <c r="M4629" i="1"/>
  <c r="N4629" i="1"/>
  <c r="I4630" i="1"/>
  <c r="J4630" i="1"/>
  <c r="O4630" i="1" s="1"/>
  <c r="K4630" i="1"/>
  <c r="I4631" i="1"/>
  <c r="J4631" i="1"/>
  <c r="O4631" i="1" s="1"/>
  <c r="K4631" i="1"/>
  <c r="L4631" i="1"/>
  <c r="I4632" i="1"/>
  <c r="J4632" i="1"/>
  <c r="O4632" i="1" s="1"/>
  <c r="K4632" i="1"/>
  <c r="L4632" i="1"/>
  <c r="M4632" i="1"/>
  <c r="N4632" i="1"/>
  <c r="I4633" i="1"/>
  <c r="N4633" i="1" s="1"/>
  <c r="J4633" i="1"/>
  <c r="O4633" i="1" s="1"/>
  <c r="L4633" i="1"/>
  <c r="M4633" i="1"/>
  <c r="I4634" i="1"/>
  <c r="J4634" i="1"/>
  <c r="O4634" i="1" s="1"/>
  <c r="K4634" i="1"/>
  <c r="N4634" i="1"/>
  <c r="I4635" i="1"/>
  <c r="J4635" i="1"/>
  <c r="O4635" i="1" s="1"/>
  <c r="K4635" i="1"/>
  <c r="L4635" i="1"/>
  <c r="M4635" i="1"/>
  <c r="N4635" i="1"/>
  <c r="I4636" i="1"/>
  <c r="K4636" i="1" s="1"/>
  <c r="J4636" i="1"/>
  <c r="O4636" i="1" s="1"/>
  <c r="N4636" i="1"/>
  <c r="I4637" i="1"/>
  <c r="J4637" i="1"/>
  <c r="O4637" i="1" s="1"/>
  <c r="M4637" i="1"/>
  <c r="N4637" i="1"/>
  <c r="I4638" i="1"/>
  <c r="J4638" i="1"/>
  <c r="O4638" i="1" s="1"/>
  <c r="I4639" i="1"/>
  <c r="J4639" i="1"/>
  <c r="O4639" i="1" s="1"/>
  <c r="K4639" i="1"/>
  <c r="L4639" i="1"/>
  <c r="M4639" i="1"/>
  <c r="N4639" i="1"/>
  <c r="I4640" i="1"/>
  <c r="J4640" i="1"/>
  <c r="O4640" i="1" s="1"/>
  <c r="I4641" i="1"/>
  <c r="J4641" i="1"/>
  <c r="O4641" i="1" s="1"/>
  <c r="L4641" i="1"/>
  <c r="M4641" i="1"/>
  <c r="I4642" i="1"/>
  <c r="J4642" i="1"/>
  <c r="O4642" i="1" s="1"/>
  <c r="I4643" i="1"/>
  <c r="J4643" i="1"/>
  <c r="O4643" i="1" s="1"/>
  <c r="K4643" i="1"/>
  <c r="L4643" i="1"/>
  <c r="M4643" i="1"/>
  <c r="N4643" i="1"/>
  <c r="I4644" i="1"/>
  <c r="J4644" i="1"/>
  <c r="O4644" i="1" s="1"/>
  <c r="K4644" i="1"/>
  <c r="L4644" i="1"/>
  <c r="M4644" i="1"/>
  <c r="N4644" i="1"/>
  <c r="I4645" i="1"/>
  <c r="K4645" i="1" s="1"/>
  <c r="J4645" i="1"/>
  <c r="O4645" i="1" s="1"/>
  <c r="L4645" i="1"/>
  <c r="M4645" i="1"/>
  <c r="I4646" i="1"/>
  <c r="J4646" i="1"/>
  <c r="O4646" i="1" s="1"/>
  <c r="K4646" i="1"/>
  <c r="L4646" i="1"/>
  <c r="M4646" i="1"/>
  <c r="N4646" i="1"/>
  <c r="I4647" i="1"/>
  <c r="J4647" i="1"/>
  <c r="O4647" i="1" s="1"/>
  <c r="K4647" i="1"/>
  <c r="L4647" i="1"/>
  <c r="M4647" i="1"/>
  <c r="N4647" i="1"/>
  <c r="I4648" i="1"/>
  <c r="J4648" i="1"/>
  <c r="O4648" i="1" s="1"/>
  <c r="I4649" i="1"/>
  <c r="N4649" i="1" s="1"/>
  <c r="J4649" i="1"/>
  <c r="O4649" i="1" s="1"/>
  <c r="K4649" i="1"/>
  <c r="L4649" i="1"/>
  <c r="M4649" i="1"/>
  <c r="I4650" i="1"/>
  <c r="J4650" i="1"/>
  <c r="O4650" i="1" s="1"/>
  <c r="L4650" i="1"/>
  <c r="M4650" i="1"/>
  <c r="I4651" i="1"/>
  <c r="K4651" i="1" s="1"/>
  <c r="J4651" i="1"/>
  <c r="O4651" i="1" s="1"/>
  <c r="I4652" i="1"/>
  <c r="J4652" i="1"/>
  <c r="O4652" i="1" s="1"/>
  <c r="I4653" i="1"/>
  <c r="J4653" i="1"/>
  <c r="O4653" i="1" s="1"/>
  <c r="I4654" i="1"/>
  <c r="J4654" i="1"/>
  <c r="O4654" i="1" s="1"/>
  <c r="K4654" i="1"/>
  <c r="N4654" i="1"/>
  <c r="I4655" i="1"/>
  <c r="L4655" i="1" s="1"/>
  <c r="J4655" i="1"/>
  <c r="O4655" i="1" s="1"/>
  <c r="K4655" i="1"/>
  <c r="M4655" i="1"/>
  <c r="N4655" i="1"/>
  <c r="I4656" i="1"/>
  <c r="K4656" i="1" s="1"/>
  <c r="J4656" i="1"/>
  <c r="O4656" i="1" s="1"/>
  <c r="N4656" i="1"/>
  <c r="I4657" i="1"/>
  <c r="J4657" i="1"/>
  <c r="O4657" i="1" s="1"/>
  <c r="M4657" i="1"/>
  <c r="N4657" i="1"/>
  <c r="I4658" i="1"/>
  <c r="J4658" i="1"/>
  <c r="O4658" i="1" s="1"/>
  <c r="K4658" i="1"/>
  <c r="L4658" i="1"/>
  <c r="M4658" i="1"/>
  <c r="N4658" i="1"/>
  <c r="I4659" i="1"/>
  <c r="J4659" i="1"/>
  <c r="O4659" i="1" s="1"/>
  <c r="K4659" i="1"/>
  <c r="I4660" i="1"/>
  <c r="J4660" i="1"/>
  <c r="O4660" i="1" s="1"/>
  <c r="L4660" i="1"/>
  <c r="I4661" i="1"/>
  <c r="J4661" i="1"/>
  <c r="O4661" i="1" s="1"/>
  <c r="K4661" i="1"/>
  <c r="L4661" i="1"/>
  <c r="M4661" i="1"/>
  <c r="N4661" i="1"/>
  <c r="I4662" i="1"/>
  <c r="J4662" i="1"/>
  <c r="O4662" i="1" s="1"/>
  <c r="K4662" i="1"/>
  <c r="L4662" i="1"/>
  <c r="I4663" i="1"/>
  <c r="J4663" i="1"/>
  <c r="O4663" i="1" s="1"/>
  <c r="K4663" i="1"/>
  <c r="L4663" i="1"/>
  <c r="M4663" i="1"/>
  <c r="N4663" i="1"/>
  <c r="I4664" i="1"/>
  <c r="J4664" i="1"/>
  <c r="O4664" i="1" s="1"/>
  <c r="K4664" i="1"/>
  <c r="L4664" i="1"/>
  <c r="M4664" i="1"/>
  <c r="N4664" i="1"/>
  <c r="I4665" i="1"/>
  <c r="K4665" i="1" s="1"/>
  <c r="J4665" i="1"/>
  <c r="O4665" i="1" s="1"/>
  <c r="N4665" i="1"/>
  <c r="I4666" i="1"/>
  <c r="J4666" i="1"/>
  <c r="O4666" i="1" s="1"/>
  <c r="K4666" i="1"/>
  <c r="L4666" i="1"/>
  <c r="M4666" i="1"/>
  <c r="N4666" i="1"/>
  <c r="I4667" i="1"/>
  <c r="K4667" i="1" s="1"/>
  <c r="J4667" i="1"/>
  <c r="O4667" i="1" s="1"/>
  <c r="L4667" i="1"/>
  <c r="N4667" i="1"/>
  <c r="I4668" i="1"/>
  <c r="J4668" i="1"/>
  <c r="O4668" i="1" s="1"/>
  <c r="I4669" i="1"/>
  <c r="K4669" i="1" s="1"/>
  <c r="J4669" i="1"/>
  <c r="O4669" i="1" s="1"/>
  <c r="L4669" i="1"/>
  <c r="M4669" i="1"/>
  <c r="N4669" i="1"/>
  <c r="I4670" i="1"/>
  <c r="J4670" i="1"/>
  <c r="O4670" i="1" s="1"/>
  <c r="K4670" i="1"/>
  <c r="I4671" i="1"/>
  <c r="J4671" i="1"/>
  <c r="O4671" i="1" s="1"/>
  <c r="K4671" i="1"/>
  <c r="L4671" i="1"/>
  <c r="I4672" i="1"/>
  <c r="J4672" i="1"/>
  <c r="O4672" i="1" s="1"/>
  <c r="K4672" i="1"/>
  <c r="L4672" i="1"/>
  <c r="M4672" i="1"/>
  <c r="N4672" i="1"/>
  <c r="I4673" i="1"/>
  <c r="J4673" i="1"/>
  <c r="O4673" i="1" s="1"/>
  <c r="K4673" i="1"/>
  <c r="L4673" i="1"/>
  <c r="M4673" i="1"/>
  <c r="N4673" i="1"/>
  <c r="I4674" i="1"/>
  <c r="J4674" i="1"/>
  <c r="O4674" i="1" s="1"/>
  <c r="K4674" i="1"/>
  <c r="N4674" i="1"/>
  <c r="I4675" i="1"/>
  <c r="J4675" i="1"/>
  <c r="O4675" i="1" s="1"/>
  <c r="K4675" i="1"/>
  <c r="L4675" i="1"/>
  <c r="M4675" i="1"/>
  <c r="N4675" i="1"/>
  <c r="I4676" i="1"/>
  <c r="J4676" i="1"/>
  <c r="O4676" i="1" s="1"/>
  <c r="K4676" i="1"/>
  <c r="L4676" i="1"/>
  <c r="M4676" i="1"/>
  <c r="N4676" i="1"/>
  <c r="I4677" i="1"/>
  <c r="M4677" i="1" s="1"/>
  <c r="J4677" i="1"/>
  <c r="O4677" i="1" s="1"/>
  <c r="N4677" i="1"/>
  <c r="I4678" i="1"/>
  <c r="J4678" i="1"/>
  <c r="O4678" i="1" s="1"/>
  <c r="L4678" i="1"/>
  <c r="M4678" i="1"/>
  <c r="I4679" i="1"/>
  <c r="M4679" i="1" s="1"/>
  <c r="J4679" i="1"/>
  <c r="O4679" i="1" s="1"/>
  <c r="K4679" i="1"/>
  <c r="L4679" i="1"/>
  <c r="I4680" i="1"/>
  <c r="J4680" i="1"/>
  <c r="O4680" i="1" s="1"/>
  <c r="L4680" i="1"/>
  <c r="I4681" i="1"/>
  <c r="J4681" i="1"/>
  <c r="O4681" i="1" s="1"/>
  <c r="L4681" i="1"/>
  <c r="M4681" i="1"/>
  <c r="I4682" i="1"/>
  <c r="J4682" i="1"/>
  <c r="O4682" i="1" s="1"/>
  <c r="K4682" i="1"/>
  <c r="L4682" i="1"/>
  <c r="M4682" i="1"/>
  <c r="N4682" i="1"/>
  <c r="I4683" i="1"/>
  <c r="J4683" i="1"/>
  <c r="O4683" i="1" s="1"/>
  <c r="K4683" i="1"/>
  <c r="L4683" i="1"/>
  <c r="M4683" i="1"/>
  <c r="N4683" i="1"/>
  <c r="I4684" i="1"/>
  <c r="J4684" i="1"/>
  <c r="O4684" i="1" s="1"/>
  <c r="K4684" i="1"/>
  <c r="L4684" i="1"/>
  <c r="M4684" i="1"/>
  <c r="N4684" i="1"/>
  <c r="I4685" i="1"/>
  <c r="K4685" i="1" s="1"/>
  <c r="J4685" i="1"/>
  <c r="O4685" i="1" s="1"/>
  <c r="L4685" i="1"/>
  <c r="M4685" i="1"/>
  <c r="N4685" i="1"/>
  <c r="I4686" i="1"/>
  <c r="J4686" i="1"/>
  <c r="O4686" i="1" s="1"/>
  <c r="K4686" i="1"/>
  <c r="L4686" i="1"/>
  <c r="M4686" i="1"/>
  <c r="N4686" i="1"/>
  <c r="I4687" i="1"/>
  <c r="J4687" i="1"/>
  <c r="O4687" i="1" s="1"/>
  <c r="K4687" i="1"/>
  <c r="L4687" i="1"/>
  <c r="M4687" i="1"/>
  <c r="N4687" i="1"/>
  <c r="I4688" i="1"/>
  <c r="N4688" i="1" s="1"/>
  <c r="J4688" i="1"/>
  <c r="O4688" i="1" s="1"/>
  <c r="K4688" i="1"/>
  <c r="L4688" i="1"/>
  <c r="M4688" i="1"/>
  <c r="I4689" i="1"/>
  <c r="L4689" i="1" s="1"/>
  <c r="J4689" i="1"/>
  <c r="O4689" i="1" s="1"/>
  <c r="K4689" i="1"/>
  <c r="M4689" i="1"/>
  <c r="N4689" i="1"/>
  <c r="I4690" i="1"/>
  <c r="J4690" i="1"/>
  <c r="O4690" i="1" s="1"/>
  <c r="L4690" i="1"/>
  <c r="M4690" i="1"/>
  <c r="I4691" i="1"/>
  <c r="J4691" i="1"/>
  <c r="O4691" i="1" s="1"/>
  <c r="I4692" i="1"/>
  <c r="K4692" i="1" s="1"/>
  <c r="J4692" i="1"/>
  <c r="O4692" i="1" s="1"/>
  <c r="L4692" i="1"/>
  <c r="M4692" i="1"/>
  <c r="N4692" i="1"/>
  <c r="I4693" i="1"/>
  <c r="J4693" i="1"/>
  <c r="O4693" i="1" s="1"/>
  <c r="I4694" i="1"/>
  <c r="J4694" i="1"/>
  <c r="O4694" i="1" s="1"/>
  <c r="K4694" i="1"/>
  <c r="N4694" i="1"/>
  <c r="I4695" i="1"/>
  <c r="J4695" i="1"/>
  <c r="O4695" i="1" s="1"/>
  <c r="I4696" i="1"/>
  <c r="J4696" i="1"/>
  <c r="O4696" i="1" s="1"/>
  <c r="K4696" i="1"/>
  <c r="N4696" i="1"/>
  <c r="I4697" i="1"/>
  <c r="J4697" i="1"/>
  <c r="O4697" i="1" s="1"/>
  <c r="M4697" i="1"/>
  <c r="N4697" i="1"/>
  <c r="I4698" i="1"/>
  <c r="J4698" i="1"/>
  <c r="O4698" i="1" s="1"/>
  <c r="K4698" i="1"/>
  <c r="L4698" i="1"/>
  <c r="M4698" i="1"/>
  <c r="N4698" i="1"/>
  <c r="I4699" i="1"/>
  <c r="J4699" i="1"/>
  <c r="O4699" i="1" s="1"/>
  <c r="K4699" i="1"/>
  <c r="L4699" i="1"/>
  <c r="I4700" i="1"/>
  <c r="L4700" i="1" s="1"/>
  <c r="J4700" i="1"/>
  <c r="O4700" i="1" s="1"/>
  <c r="M4700" i="1"/>
  <c r="I4701" i="1"/>
  <c r="J4701" i="1"/>
  <c r="O4701" i="1" s="1"/>
  <c r="K4701" i="1"/>
  <c r="L4701" i="1"/>
  <c r="M4701" i="1"/>
  <c r="N4701" i="1"/>
  <c r="I4702" i="1"/>
  <c r="J4702" i="1"/>
  <c r="O4702" i="1" s="1"/>
  <c r="I4703" i="1"/>
  <c r="J4703" i="1"/>
  <c r="O4703" i="1" s="1"/>
  <c r="K4703" i="1"/>
  <c r="L4703" i="1"/>
  <c r="M4703" i="1"/>
  <c r="N4703" i="1"/>
  <c r="I4704" i="1"/>
  <c r="J4704" i="1"/>
  <c r="O4704" i="1" s="1"/>
  <c r="K4704" i="1"/>
  <c r="L4704" i="1"/>
  <c r="M4704" i="1"/>
  <c r="N4704" i="1"/>
  <c r="I4705" i="1"/>
  <c r="K4705" i="1" s="1"/>
  <c r="J4705" i="1"/>
  <c r="O4705" i="1" s="1"/>
  <c r="I4706" i="1"/>
  <c r="J4706" i="1"/>
  <c r="O4706" i="1" s="1"/>
  <c r="K4706" i="1"/>
  <c r="L4706" i="1"/>
  <c r="M4706" i="1"/>
  <c r="N4706" i="1"/>
  <c r="I4707" i="1"/>
  <c r="J4707" i="1"/>
  <c r="O4707" i="1" s="1"/>
  <c r="I4708" i="1"/>
  <c r="J4708" i="1"/>
  <c r="O4708" i="1" s="1"/>
  <c r="K4708" i="1"/>
  <c r="I4709" i="1"/>
  <c r="J4709" i="1"/>
  <c r="O4709" i="1" s="1"/>
  <c r="L4709" i="1"/>
  <c r="N4709" i="1"/>
  <c r="I4710" i="1"/>
  <c r="N4710" i="1" s="1"/>
  <c r="J4710" i="1"/>
  <c r="O4710" i="1" s="1"/>
  <c r="L4710" i="1"/>
  <c r="M4710" i="1"/>
  <c r="I4711" i="1"/>
  <c r="J4711" i="1"/>
  <c r="O4711" i="1" s="1"/>
  <c r="K4711" i="1"/>
  <c r="L4711" i="1"/>
  <c r="I4712" i="1"/>
  <c r="J4712" i="1"/>
  <c r="O4712" i="1" s="1"/>
  <c r="K4712" i="1"/>
  <c r="L4712" i="1"/>
  <c r="M4712" i="1"/>
  <c r="N4712" i="1"/>
  <c r="I4713" i="1"/>
  <c r="J4713" i="1"/>
  <c r="O4713" i="1" s="1"/>
  <c r="L4713" i="1"/>
  <c r="I4714" i="1"/>
  <c r="K4714" i="1" s="1"/>
  <c r="J4714" i="1"/>
  <c r="O4714" i="1" s="1"/>
  <c r="N4714" i="1"/>
  <c r="I4715" i="1"/>
  <c r="J4715" i="1"/>
  <c r="O4715" i="1" s="1"/>
  <c r="K4715" i="1"/>
  <c r="L4715" i="1"/>
  <c r="M4715" i="1"/>
  <c r="N4715" i="1"/>
  <c r="I4716" i="1"/>
  <c r="K4716" i="1" s="1"/>
  <c r="J4716" i="1"/>
  <c r="O4716" i="1" s="1"/>
  <c r="L4716" i="1"/>
  <c r="M4716" i="1"/>
  <c r="N4716" i="1"/>
  <c r="I4717" i="1"/>
  <c r="J4717" i="1"/>
  <c r="O4717" i="1" s="1"/>
  <c r="I4718" i="1"/>
  <c r="J4718" i="1"/>
  <c r="O4718" i="1" s="1"/>
  <c r="L4718" i="1"/>
  <c r="M4718" i="1"/>
  <c r="I4719" i="1"/>
  <c r="J4719" i="1"/>
  <c r="O4719" i="1" s="1"/>
  <c r="K4719" i="1"/>
  <c r="I4720" i="1"/>
  <c r="J4720" i="1"/>
  <c r="O4720" i="1" s="1"/>
  <c r="L4720" i="1"/>
  <c r="M4720" i="1"/>
  <c r="I4721" i="1"/>
  <c r="J4721" i="1"/>
  <c r="O4721" i="1" s="1"/>
  <c r="L4721" i="1"/>
  <c r="M4721" i="1"/>
  <c r="I4722" i="1"/>
  <c r="M4722" i="1" s="1"/>
  <c r="J4722" i="1"/>
  <c r="O4722" i="1" s="1"/>
  <c r="K4722" i="1"/>
  <c r="L4722" i="1"/>
  <c r="I4723" i="1"/>
  <c r="J4723" i="1"/>
  <c r="O4723" i="1" s="1"/>
  <c r="K4723" i="1"/>
  <c r="L4723" i="1"/>
  <c r="M4723" i="1"/>
  <c r="N4723" i="1"/>
  <c r="I4724" i="1"/>
  <c r="J4724" i="1"/>
  <c r="O4724" i="1" s="1"/>
  <c r="K4724" i="1"/>
  <c r="L4724" i="1"/>
  <c r="M4724" i="1"/>
  <c r="N4724" i="1"/>
  <c r="I4725" i="1"/>
  <c r="L4725" i="1" s="1"/>
  <c r="J4725" i="1"/>
  <c r="O4725" i="1" s="1"/>
  <c r="K4725" i="1"/>
  <c r="M4725" i="1"/>
  <c r="I4726" i="1"/>
  <c r="J4726" i="1"/>
  <c r="O4726" i="1" s="1"/>
  <c r="K4726" i="1"/>
  <c r="L4726" i="1"/>
  <c r="M4726" i="1"/>
  <c r="N4726" i="1"/>
  <c r="I4727" i="1"/>
  <c r="J4727" i="1"/>
  <c r="O4727" i="1" s="1"/>
  <c r="K4727" i="1"/>
  <c r="L4727" i="1"/>
  <c r="M4727" i="1"/>
  <c r="N4727" i="1"/>
  <c r="I4728" i="1"/>
  <c r="J4728" i="1"/>
  <c r="O4728" i="1" s="1"/>
  <c r="K4728" i="1"/>
  <c r="L4728" i="1"/>
  <c r="I4729" i="1"/>
  <c r="J4729" i="1"/>
  <c r="O4729" i="1" s="1"/>
  <c r="I4730" i="1"/>
  <c r="L4730" i="1" s="1"/>
  <c r="J4730" i="1"/>
  <c r="O4730" i="1" s="1"/>
  <c r="M4730" i="1"/>
  <c r="I4731" i="1"/>
  <c r="J4731" i="1"/>
  <c r="O4731" i="1" s="1"/>
  <c r="K4731" i="1"/>
  <c r="L4731" i="1"/>
  <c r="I4732" i="1"/>
  <c r="L4732" i="1" s="1"/>
  <c r="J4732" i="1"/>
  <c r="O4732" i="1" s="1"/>
  <c r="K4732" i="1"/>
  <c r="M4732" i="1"/>
  <c r="N4732" i="1"/>
  <c r="I4733" i="1"/>
  <c r="J4733" i="1"/>
  <c r="O4733" i="1" s="1"/>
  <c r="I4734" i="1"/>
  <c r="J4734" i="1"/>
  <c r="O4734" i="1" s="1"/>
  <c r="K4734" i="1"/>
  <c r="N4734" i="1"/>
  <c r="I4735" i="1"/>
  <c r="J4735" i="1"/>
  <c r="O4735" i="1" s="1"/>
  <c r="K4735" i="1"/>
  <c r="L4735" i="1"/>
  <c r="M4735" i="1"/>
  <c r="N4735" i="1"/>
  <c r="I4736" i="1"/>
  <c r="J4736" i="1"/>
  <c r="O4736" i="1" s="1"/>
  <c r="K4736" i="1"/>
  <c r="N4736" i="1"/>
  <c r="I4737" i="1"/>
  <c r="J4737" i="1"/>
  <c r="O4737" i="1" s="1"/>
  <c r="M4737" i="1"/>
  <c r="N4737" i="1"/>
  <c r="I4738" i="1"/>
  <c r="J4738" i="1"/>
  <c r="O4738" i="1" s="1"/>
  <c r="K4738" i="1"/>
  <c r="L4738" i="1"/>
  <c r="M4738" i="1"/>
  <c r="N4738" i="1"/>
  <c r="I4739" i="1"/>
  <c r="J4739" i="1"/>
  <c r="O4739" i="1" s="1"/>
  <c r="K4739" i="1"/>
  <c r="L4739" i="1"/>
  <c r="I4740" i="1"/>
  <c r="K4740" i="1" s="1"/>
  <c r="J4740" i="1"/>
  <c r="O4740" i="1" s="1"/>
  <c r="L4740" i="1"/>
  <c r="M4740" i="1"/>
  <c r="N4740" i="1"/>
  <c r="I4741" i="1"/>
  <c r="J4741" i="1"/>
  <c r="O4741" i="1" s="1"/>
  <c r="K4741" i="1"/>
  <c r="L4741" i="1"/>
  <c r="M4741" i="1"/>
  <c r="N4741" i="1"/>
  <c r="I4742" i="1"/>
  <c r="K4742" i="1" s="1"/>
  <c r="J4742" i="1"/>
  <c r="O4742" i="1" s="1"/>
  <c r="L4742" i="1"/>
  <c r="I4743" i="1"/>
  <c r="J4743" i="1"/>
  <c r="O4743" i="1" s="1"/>
  <c r="K4743" i="1"/>
  <c r="L4743" i="1"/>
  <c r="M4743" i="1"/>
  <c r="N4743" i="1"/>
  <c r="I4744" i="1"/>
  <c r="K4744" i="1" s="1"/>
  <c r="J4744" i="1"/>
  <c r="O4744" i="1" s="1"/>
  <c r="L4744" i="1"/>
  <c r="N4744" i="1"/>
  <c r="I4745" i="1"/>
  <c r="K4745" i="1" s="1"/>
  <c r="J4745" i="1"/>
  <c r="O4745" i="1" s="1"/>
  <c r="N4745" i="1"/>
  <c r="I4746" i="1"/>
  <c r="J4746" i="1"/>
  <c r="O4746" i="1" s="1"/>
  <c r="K4746" i="1"/>
  <c r="L4746" i="1"/>
  <c r="M4746" i="1"/>
  <c r="N4746" i="1"/>
  <c r="I4747" i="1"/>
  <c r="J4747" i="1"/>
  <c r="O4747" i="1" s="1"/>
  <c r="I4748" i="1"/>
  <c r="J4748" i="1"/>
  <c r="O4748" i="1" s="1"/>
  <c r="K4748" i="1"/>
  <c r="I4749" i="1"/>
  <c r="J4749" i="1"/>
  <c r="O4749" i="1" s="1"/>
  <c r="I4750" i="1"/>
  <c r="J4750" i="1"/>
  <c r="O4750" i="1" s="1"/>
  <c r="K4750" i="1"/>
  <c r="L4750" i="1"/>
  <c r="M4750" i="1"/>
  <c r="N4750" i="1"/>
  <c r="I4751" i="1"/>
  <c r="J4751" i="1"/>
  <c r="O4751" i="1" s="1"/>
  <c r="K4751" i="1"/>
  <c r="L4751" i="1"/>
  <c r="I4752" i="1"/>
  <c r="J4752" i="1"/>
  <c r="O4752" i="1" s="1"/>
  <c r="K4752" i="1"/>
  <c r="L4752" i="1"/>
  <c r="M4752" i="1"/>
  <c r="N4752" i="1"/>
  <c r="I4753" i="1"/>
  <c r="J4753" i="1"/>
  <c r="O4753" i="1" s="1"/>
  <c r="I4754" i="1"/>
  <c r="J4754" i="1"/>
  <c r="O4754" i="1" s="1"/>
  <c r="I4755" i="1"/>
  <c r="J4755" i="1"/>
  <c r="O4755" i="1" s="1"/>
  <c r="K4755" i="1"/>
  <c r="L4755" i="1"/>
  <c r="M4755" i="1"/>
  <c r="N4755" i="1"/>
  <c r="I4756" i="1"/>
  <c r="L4756" i="1" s="1"/>
  <c r="J4756" i="1"/>
  <c r="O4756" i="1" s="1"/>
  <c r="K4756" i="1"/>
  <c r="I4757" i="1"/>
  <c r="J4757" i="1"/>
  <c r="O4757" i="1" s="1"/>
  <c r="I4758" i="1"/>
  <c r="J4758" i="1"/>
  <c r="O4758" i="1" s="1"/>
  <c r="L4758" i="1"/>
  <c r="M4758" i="1"/>
  <c r="I4759" i="1"/>
  <c r="J4759" i="1"/>
  <c r="O4759" i="1" s="1"/>
  <c r="K4759" i="1"/>
  <c r="L4759" i="1"/>
  <c r="M4759" i="1"/>
  <c r="N4759" i="1"/>
  <c r="I4760" i="1"/>
  <c r="J4760" i="1"/>
  <c r="O4760" i="1" s="1"/>
  <c r="L4760" i="1"/>
  <c r="I4761" i="1"/>
  <c r="J4761" i="1"/>
  <c r="O4761" i="1" s="1"/>
  <c r="L4761" i="1"/>
  <c r="M4761" i="1"/>
  <c r="I4762" i="1"/>
  <c r="J4762" i="1"/>
  <c r="O4762" i="1" s="1"/>
  <c r="I4763" i="1"/>
  <c r="J4763" i="1"/>
  <c r="O4763" i="1" s="1"/>
  <c r="K4763" i="1"/>
  <c r="L4763" i="1"/>
  <c r="M4763" i="1"/>
  <c r="N4763" i="1"/>
  <c r="I4764" i="1"/>
  <c r="J4764" i="1"/>
  <c r="O4764" i="1" s="1"/>
  <c r="K4764" i="1"/>
  <c r="L4764" i="1"/>
  <c r="M4764" i="1"/>
  <c r="N4764" i="1"/>
  <c r="I4765" i="1"/>
  <c r="J4765" i="1"/>
  <c r="O4765" i="1" s="1"/>
  <c r="I4766" i="1"/>
  <c r="J4766" i="1"/>
  <c r="O4766" i="1" s="1"/>
  <c r="K4766" i="1"/>
  <c r="L4766" i="1"/>
  <c r="M4766" i="1"/>
  <c r="N4766" i="1"/>
  <c r="I4767" i="1"/>
  <c r="J4767" i="1"/>
  <c r="O4767" i="1" s="1"/>
  <c r="K4767" i="1"/>
  <c r="L4767" i="1"/>
  <c r="M4767" i="1"/>
  <c r="N4767" i="1"/>
  <c r="I4768" i="1"/>
  <c r="J4768" i="1"/>
  <c r="O4768" i="1" s="1"/>
  <c r="K4768" i="1"/>
  <c r="I4769" i="1"/>
  <c r="J4769" i="1"/>
  <c r="O4769" i="1" s="1"/>
  <c r="K4769" i="1"/>
  <c r="L4769" i="1"/>
  <c r="M4769" i="1"/>
  <c r="N4769" i="1"/>
  <c r="I4770" i="1"/>
  <c r="J4770" i="1"/>
  <c r="O4770" i="1" s="1"/>
  <c r="I4771" i="1"/>
  <c r="J4771" i="1"/>
  <c r="O4771" i="1" s="1"/>
  <c r="K4771" i="1"/>
  <c r="L4771" i="1"/>
  <c r="I4772" i="1"/>
  <c r="J4772" i="1"/>
  <c r="O4772" i="1" s="1"/>
  <c r="K4772" i="1"/>
  <c r="L4772" i="1"/>
  <c r="I4773" i="1"/>
  <c r="M4773" i="1" s="1"/>
  <c r="J4773" i="1"/>
  <c r="O4773" i="1" s="1"/>
  <c r="N4773" i="1"/>
  <c r="I4774" i="1"/>
  <c r="K4774" i="1" s="1"/>
  <c r="J4774" i="1"/>
  <c r="O4774" i="1" s="1"/>
  <c r="N4774" i="1"/>
  <c r="I4775" i="1"/>
  <c r="J4775" i="1"/>
  <c r="O4775" i="1" s="1"/>
  <c r="K4775" i="1"/>
  <c r="L4775" i="1"/>
  <c r="M4775" i="1"/>
  <c r="N4775" i="1"/>
  <c r="I4776" i="1"/>
  <c r="J4776" i="1"/>
  <c r="O4776" i="1" s="1"/>
  <c r="I4777" i="1"/>
  <c r="J4777" i="1"/>
  <c r="O4777" i="1" s="1"/>
  <c r="M4777" i="1"/>
  <c r="N4777" i="1"/>
  <c r="I4778" i="1"/>
  <c r="J4778" i="1"/>
  <c r="O4778" i="1" s="1"/>
  <c r="K4778" i="1"/>
  <c r="L4778" i="1"/>
  <c r="M4778" i="1"/>
  <c r="N4778" i="1"/>
  <c r="I4779" i="1"/>
  <c r="J4779" i="1"/>
  <c r="O4779" i="1" s="1"/>
  <c r="K4779" i="1"/>
  <c r="I4780" i="1"/>
  <c r="J4780" i="1"/>
  <c r="O4780" i="1" s="1"/>
  <c r="I4781" i="1"/>
  <c r="K4781" i="1" s="1"/>
  <c r="J4781" i="1"/>
  <c r="O4781" i="1" s="1"/>
  <c r="L4781" i="1"/>
  <c r="N4781" i="1"/>
  <c r="I4782" i="1"/>
  <c r="K4782" i="1" s="1"/>
  <c r="J4782" i="1"/>
  <c r="O4782" i="1" s="1"/>
  <c r="L4782" i="1"/>
  <c r="I4783" i="1"/>
  <c r="J4783" i="1"/>
  <c r="O4783" i="1" s="1"/>
  <c r="K4783" i="1"/>
  <c r="L4783" i="1"/>
  <c r="M4783" i="1"/>
  <c r="N4783" i="1"/>
  <c r="I4784" i="1"/>
  <c r="J4784" i="1"/>
  <c r="O4784" i="1" s="1"/>
  <c r="I4785" i="1"/>
  <c r="J4785" i="1"/>
  <c r="O4785" i="1" s="1"/>
  <c r="I4786" i="1"/>
  <c r="J4786" i="1"/>
  <c r="O4786" i="1" s="1"/>
  <c r="K4786" i="1"/>
  <c r="L4786" i="1"/>
  <c r="M4786" i="1"/>
  <c r="N4786" i="1"/>
  <c r="I4787" i="1"/>
  <c r="K4787" i="1" s="1"/>
  <c r="J4787" i="1"/>
  <c r="O4787" i="1" s="1"/>
  <c r="I4788" i="1"/>
  <c r="J4788" i="1"/>
  <c r="O4788" i="1" s="1"/>
  <c r="K4788" i="1"/>
  <c r="I4789" i="1"/>
  <c r="J4789" i="1"/>
  <c r="O4789" i="1" s="1"/>
  <c r="I4790" i="1"/>
  <c r="J4790" i="1"/>
  <c r="O4790" i="1" s="1"/>
  <c r="K4790" i="1"/>
  <c r="L4790" i="1"/>
  <c r="M4790" i="1"/>
  <c r="N4790" i="1"/>
  <c r="I4791" i="1"/>
  <c r="K4791" i="1" s="1"/>
  <c r="J4791" i="1"/>
  <c r="O4791" i="1" s="1"/>
  <c r="L4791" i="1"/>
  <c r="I4792" i="1"/>
  <c r="J4792" i="1"/>
  <c r="O4792" i="1" s="1"/>
  <c r="K4792" i="1"/>
  <c r="L4792" i="1"/>
  <c r="M4792" i="1"/>
  <c r="N4792" i="1"/>
  <c r="I4793" i="1"/>
  <c r="J4793" i="1"/>
  <c r="O4793" i="1" s="1"/>
  <c r="I4794" i="1"/>
  <c r="J4794" i="1"/>
  <c r="O4794" i="1" s="1"/>
  <c r="I4795" i="1"/>
  <c r="J4795" i="1"/>
  <c r="O4795" i="1" s="1"/>
  <c r="K4795" i="1"/>
  <c r="L4795" i="1"/>
  <c r="M4795" i="1"/>
  <c r="N4795" i="1"/>
  <c r="I4796" i="1"/>
  <c r="J4796" i="1"/>
  <c r="O4796" i="1" s="1"/>
  <c r="K4796" i="1"/>
  <c r="L4796" i="1"/>
  <c r="M4796" i="1"/>
  <c r="N4796" i="1"/>
  <c r="I4797" i="1"/>
  <c r="J4797" i="1"/>
  <c r="O4797" i="1" s="1"/>
  <c r="M4797" i="1"/>
  <c r="I4798" i="1"/>
  <c r="J4798" i="1"/>
  <c r="O4798" i="1" s="1"/>
  <c r="L4798" i="1"/>
  <c r="M4798" i="1"/>
  <c r="I4799" i="1"/>
  <c r="J4799" i="1"/>
  <c r="O4799" i="1" s="1"/>
  <c r="K4799" i="1"/>
  <c r="L4799" i="1"/>
  <c r="M4799" i="1"/>
  <c r="N4799" i="1"/>
  <c r="I4800" i="1"/>
  <c r="J4800" i="1"/>
  <c r="O4800" i="1" s="1"/>
  <c r="L4800" i="1"/>
  <c r="M4800" i="1"/>
  <c r="I4801" i="1"/>
  <c r="L4801" i="1" s="1"/>
  <c r="J4801" i="1"/>
  <c r="O4801" i="1" s="1"/>
  <c r="M4801" i="1"/>
  <c r="I4802" i="1"/>
  <c r="M4802" i="1" s="1"/>
  <c r="J4802" i="1"/>
  <c r="O4802" i="1" s="1"/>
  <c r="K4802" i="1"/>
  <c r="L4802" i="1"/>
  <c r="N4802" i="1"/>
  <c r="I4803" i="1"/>
  <c r="J4803" i="1"/>
  <c r="O4803" i="1" s="1"/>
  <c r="K4803" i="1"/>
  <c r="L4803" i="1"/>
  <c r="M4803" i="1"/>
  <c r="N4803" i="1"/>
  <c r="I4804" i="1"/>
  <c r="J4804" i="1"/>
  <c r="O4804" i="1" s="1"/>
  <c r="K4804" i="1"/>
  <c r="L4804" i="1"/>
  <c r="M4804" i="1"/>
  <c r="N4804" i="1"/>
  <c r="I4805" i="1"/>
  <c r="L4805" i="1" s="1"/>
  <c r="J4805" i="1"/>
  <c r="O4805" i="1" s="1"/>
  <c r="K4805" i="1"/>
  <c r="M4805" i="1"/>
  <c r="N4805" i="1"/>
  <c r="I4806" i="1"/>
  <c r="J4806" i="1"/>
  <c r="O4806" i="1" s="1"/>
  <c r="K4806" i="1"/>
  <c r="L4806" i="1"/>
  <c r="M4806" i="1"/>
  <c r="N4806" i="1"/>
  <c r="I4807" i="1"/>
  <c r="J4807" i="1"/>
  <c r="O4807" i="1" s="1"/>
  <c r="K4807" i="1"/>
  <c r="L4807" i="1"/>
  <c r="M4807" i="1"/>
  <c r="N4807" i="1"/>
  <c r="I4808" i="1"/>
  <c r="K4808" i="1" s="1"/>
  <c r="J4808" i="1"/>
  <c r="O4808" i="1" s="1"/>
  <c r="I4809" i="1"/>
  <c r="J4809" i="1"/>
  <c r="O4809" i="1" s="1"/>
  <c r="K4809" i="1"/>
  <c r="L4809" i="1"/>
  <c r="M4809" i="1"/>
  <c r="N4809" i="1"/>
  <c r="I4810" i="1"/>
  <c r="J4810" i="1"/>
  <c r="O4810" i="1" s="1"/>
  <c r="I4811" i="1"/>
  <c r="J4811" i="1"/>
  <c r="O4811" i="1" s="1"/>
  <c r="K4811" i="1"/>
  <c r="L4811" i="1"/>
  <c r="I4812" i="1"/>
  <c r="J4812" i="1"/>
  <c r="O4812" i="1" s="1"/>
  <c r="I4813" i="1"/>
  <c r="J4813" i="1"/>
  <c r="O4813" i="1" s="1"/>
  <c r="M4813" i="1"/>
  <c r="N4813" i="1"/>
  <c r="I4814" i="1"/>
  <c r="J4814" i="1"/>
  <c r="O4814" i="1" s="1"/>
  <c r="I4815" i="1"/>
  <c r="J4815" i="1"/>
  <c r="O4815" i="1" s="1"/>
  <c r="K4815" i="1"/>
  <c r="L4815" i="1"/>
  <c r="M4815" i="1"/>
  <c r="N4815" i="1"/>
  <c r="I4816" i="1"/>
  <c r="J4816" i="1"/>
  <c r="O4816" i="1" s="1"/>
  <c r="I4817" i="1"/>
  <c r="J4817" i="1"/>
  <c r="O4817" i="1" s="1"/>
  <c r="M4817" i="1"/>
  <c r="N4817" i="1"/>
  <c r="I4818" i="1"/>
  <c r="J4818" i="1"/>
  <c r="O4818" i="1" s="1"/>
  <c r="K4818" i="1"/>
  <c r="L4818" i="1"/>
  <c r="M4818" i="1"/>
  <c r="N4818" i="1"/>
  <c r="I4819" i="1"/>
  <c r="J4819" i="1"/>
  <c r="O4819" i="1" s="1"/>
  <c r="K4819" i="1"/>
  <c r="L4819" i="1"/>
  <c r="I4820" i="1"/>
  <c r="J4820" i="1"/>
  <c r="O4820" i="1" s="1"/>
  <c r="I4821" i="1"/>
  <c r="J4821" i="1"/>
  <c r="O4821" i="1" s="1"/>
  <c r="I4822" i="1"/>
  <c r="J4822" i="1"/>
  <c r="O4822" i="1" s="1"/>
  <c r="I4823" i="1"/>
  <c r="J4823" i="1"/>
  <c r="O4823" i="1" s="1"/>
  <c r="K4823" i="1"/>
  <c r="L4823" i="1"/>
  <c r="M4823" i="1"/>
  <c r="N4823" i="1"/>
  <c r="I4824" i="1"/>
  <c r="J4824" i="1"/>
  <c r="O4824" i="1" s="1"/>
  <c r="I4825" i="1"/>
  <c r="J4825" i="1"/>
  <c r="O4825" i="1" s="1"/>
  <c r="I4826" i="1"/>
  <c r="J4826" i="1"/>
  <c r="O4826" i="1" s="1"/>
  <c r="K4826" i="1"/>
  <c r="L4826" i="1"/>
  <c r="M4826" i="1"/>
  <c r="N4826" i="1"/>
  <c r="I4827" i="1"/>
  <c r="K4827" i="1" s="1"/>
  <c r="J4827" i="1"/>
  <c r="O4827" i="1" s="1"/>
  <c r="L4827" i="1"/>
  <c r="I4828" i="1"/>
  <c r="J4828" i="1"/>
  <c r="O4828" i="1" s="1"/>
  <c r="K4828" i="1"/>
  <c r="I4829" i="1"/>
  <c r="K4829" i="1" s="1"/>
  <c r="J4829" i="1"/>
  <c r="O4829" i="1" s="1"/>
  <c r="L4829" i="1"/>
  <c r="M4829" i="1"/>
  <c r="N4829" i="1"/>
  <c r="I4830" i="1"/>
  <c r="J4830" i="1"/>
  <c r="O4830" i="1" s="1"/>
  <c r="K4830" i="1"/>
  <c r="L4830" i="1"/>
  <c r="I4831" i="1"/>
  <c r="J4831" i="1"/>
  <c r="O4831" i="1" s="1"/>
  <c r="I4832" i="1"/>
  <c r="J4832" i="1"/>
  <c r="O4832" i="1" s="1"/>
  <c r="K4832" i="1"/>
  <c r="L4832" i="1"/>
  <c r="M4832" i="1"/>
  <c r="N4832" i="1"/>
  <c r="I4833" i="1"/>
  <c r="N4833" i="1" s="1"/>
  <c r="J4833" i="1"/>
  <c r="O4833" i="1" s="1"/>
  <c r="K4833" i="1"/>
  <c r="L4833" i="1"/>
  <c r="I4834" i="1"/>
  <c r="J4834" i="1"/>
  <c r="O4834" i="1" s="1"/>
  <c r="I4835" i="1"/>
  <c r="J4835" i="1"/>
  <c r="O4835" i="1" s="1"/>
  <c r="K4835" i="1"/>
  <c r="L4835" i="1"/>
  <c r="M4835" i="1"/>
  <c r="N4835" i="1"/>
  <c r="I4836" i="1"/>
  <c r="J4836" i="1"/>
  <c r="O4836" i="1" s="1"/>
  <c r="K4836" i="1"/>
  <c r="L4836" i="1"/>
  <c r="M4836" i="1"/>
  <c r="N4836" i="1"/>
  <c r="I4837" i="1"/>
  <c r="J4837" i="1"/>
  <c r="O4837" i="1" s="1"/>
  <c r="I4838" i="1"/>
  <c r="J4838" i="1"/>
  <c r="O4838" i="1" s="1"/>
  <c r="L4838" i="1"/>
  <c r="M4838" i="1"/>
  <c r="I4839" i="1"/>
  <c r="J4839" i="1"/>
  <c r="O4839" i="1" s="1"/>
  <c r="K4839" i="1"/>
  <c r="L4839" i="1"/>
  <c r="M4839" i="1"/>
  <c r="N4839" i="1"/>
  <c r="I4840" i="1"/>
  <c r="K4840" i="1" s="1"/>
  <c r="J4840" i="1"/>
  <c r="O4840" i="1" s="1"/>
  <c r="L4840" i="1"/>
  <c r="M4840" i="1"/>
  <c r="N4840" i="1"/>
  <c r="I4841" i="1"/>
  <c r="J4841" i="1"/>
  <c r="O4841" i="1" s="1"/>
  <c r="I4842" i="1"/>
  <c r="J4842" i="1"/>
  <c r="O4842" i="1" s="1"/>
  <c r="K4842" i="1"/>
  <c r="L4842" i="1"/>
  <c r="M4842" i="1"/>
  <c r="N4842" i="1"/>
  <c r="I4843" i="1"/>
  <c r="J4843" i="1"/>
  <c r="O4843" i="1" s="1"/>
  <c r="K4843" i="1"/>
  <c r="L4843" i="1"/>
  <c r="M4843" i="1"/>
  <c r="N4843" i="1"/>
  <c r="I4844" i="1"/>
  <c r="J4844" i="1"/>
  <c r="O4844" i="1" s="1"/>
  <c r="K4844" i="1"/>
  <c r="L4844" i="1"/>
  <c r="M4844" i="1"/>
  <c r="N4844" i="1"/>
  <c r="I4845" i="1"/>
  <c r="J4845" i="1"/>
  <c r="O4845" i="1" s="1"/>
  <c r="K4845" i="1"/>
  <c r="L4845" i="1"/>
  <c r="M4845" i="1"/>
  <c r="N4845" i="1"/>
  <c r="I4846" i="1"/>
  <c r="J4846" i="1"/>
  <c r="O4846" i="1" s="1"/>
  <c r="K4846" i="1"/>
  <c r="L4846" i="1"/>
  <c r="M4846" i="1"/>
  <c r="N4846" i="1"/>
  <c r="I4847" i="1"/>
  <c r="J4847" i="1"/>
  <c r="O4847" i="1" s="1"/>
  <c r="K4847" i="1"/>
  <c r="L4847" i="1"/>
  <c r="M4847" i="1"/>
  <c r="N4847" i="1"/>
  <c r="I4848" i="1"/>
  <c r="N4848" i="1" s="1"/>
  <c r="J4848" i="1"/>
  <c r="O4848" i="1" s="1"/>
  <c r="K4848" i="1"/>
  <c r="L4848" i="1"/>
  <c r="M4848" i="1"/>
  <c r="I4849" i="1"/>
  <c r="L4849" i="1" s="1"/>
  <c r="J4849" i="1"/>
  <c r="O4849" i="1" s="1"/>
  <c r="K4849" i="1"/>
  <c r="M4849" i="1"/>
  <c r="I4850" i="1"/>
  <c r="J4850" i="1"/>
  <c r="O4850" i="1" s="1"/>
  <c r="L4850" i="1"/>
  <c r="I4851" i="1"/>
  <c r="J4851" i="1"/>
  <c r="O4851" i="1" s="1"/>
  <c r="K4851" i="1"/>
  <c r="L4851" i="1"/>
  <c r="I4852" i="1"/>
  <c r="K4852" i="1" s="1"/>
  <c r="J4852" i="1"/>
  <c r="O4852" i="1" s="1"/>
  <c r="L4852" i="1"/>
  <c r="M4852" i="1"/>
  <c r="N4852" i="1"/>
  <c r="I4853" i="1"/>
  <c r="J4853" i="1"/>
  <c r="O4853" i="1" s="1"/>
  <c r="M4853" i="1"/>
  <c r="N4853" i="1"/>
  <c r="I4854" i="1"/>
  <c r="J4854" i="1"/>
  <c r="O4854" i="1" s="1"/>
  <c r="I4855" i="1"/>
  <c r="J4855" i="1"/>
  <c r="O4855" i="1" s="1"/>
  <c r="K4855" i="1"/>
  <c r="L4855" i="1"/>
  <c r="M4855" i="1"/>
  <c r="N4855" i="1"/>
  <c r="I4856" i="1"/>
  <c r="K4856" i="1" s="1"/>
  <c r="J4856" i="1"/>
  <c r="O4856" i="1" s="1"/>
  <c r="N4856" i="1"/>
  <c r="I4857" i="1"/>
  <c r="J4857" i="1"/>
  <c r="O4857" i="1" s="1"/>
  <c r="M4857" i="1"/>
  <c r="N4857" i="1"/>
  <c r="I4858" i="1"/>
  <c r="K4858" i="1" s="1"/>
  <c r="J4858" i="1"/>
  <c r="O4858" i="1" s="1"/>
  <c r="L4858" i="1"/>
  <c r="N4858" i="1"/>
  <c r="I4859" i="1"/>
  <c r="J4859" i="1"/>
  <c r="O4859" i="1" s="1"/>
  <c r="I4860" i="1"/>
  <c r="K4860" i="1" s="1"/>
  <c r="J4860" i="1"/>
  <c r="O4860" i="1" s="1"/>
  <c r="M4860" i="1"/>
  <c r="N4860" i="1"/>
  <c r="I4861" i="1"/>
  <c r="J4861" i="1"/>
  <c r="O4861" i="1" s="1"/>
  <c r="I4862" i="1"/>
  <c r="J4862" i="1"/>
  <c r="O4862" i="1" s="1"/>
  <c r="K4862" i="1"/>
  <c r="L4862" i="1"/>
  <c r="I4863" i="1"/>
  <c r="J4863" i="1"/>
  <c r="O4863" i="1" s="1"/>
  <c r="K4863" i="1"/>
  <c r="L4863" i="1"/>
  <c r="M4863" i="1"/>
  <c r="N4863" i="1"/>
  <c r="I4864" i="1"/>
  <c r="K4864" i="1" s="1"/>
  <c r="J4864" i="1"/>
  <c r="O4864" i="1" s="1"/>
  <c r="I4865" i="1"/>
  <c r="J4865" i="1"/>
  <c r="O4865" i="1" s="1"/>
  <c r="K4865" i="1"/>
  <c r="N4865" i="1"/>
  <c r="I4866" i="1"/>
  <c r="J4866" i="1"/>
  <c r="O4866" i="1" s="1"/>
  <c r="K4866" i="1"/>
  <c r="L4866" i="1"/>
  <c r="M4866" i="1"/>
  <c r="N4866" i="1"/>
  <c r="I4867" i="1"/>
  <c r="J4867" i="1"/>
  <c r="O4867" i="1" s="1"/>
  <c r="K4867" i="1"/>
  <c r="I4868" i="1"/>
  <c r="J4868" i="1"/>
  <c r="O4868" i="1" s="1"/>
  <c r="K4868" i="1"/>
  <c r="I4869" i="1"/>
  <c r="K4869" i="1" s="1"/>
  <c r="J4869" i="1"/>
  <c r="O4869" i="1" s="1"/>
  <c r="L4869" i="1"/>
  <c r="M4869" i="1"/>
  <c r="N4869" i="1"/>
  <c r="I4870" i="1"/>
  <c r="J4870" i="1"/>
  <c r="O4870" i="1" s="1"/>
  <c r="K4870" i="1"/>
  <c r="L4870" i="1"/>
  <c r="M4870" i="1"/>
  <c r="N4870" i="1"/>
  <c r="I4871" i="1"/>
  <c r="J4871" i="1"/>
  <c r="O4871" i="1" s="1"/>
  <c r="I4872" i="1"/>
  <c r="J4872" i="1"/>
  <c r="O4872" i="1" s="1"/>
  <c r="K4872" i="1"/>
  <c r="L4872" i="1"/>
  <c r="M4872" i="1"/>
  <c r="N4872" i="1"/>
  <c r="I4873" i="1"/>
  <c r="J4873" i="1"/>
  <c r="O4873" i="1" s="1"/>
  <c r="I4874" i="1"/>
  <c r="J4874" i="1"/>
  <c r="O4874" i="1" s="1"/>
  <c r="K4874" i="1"/>
  <c r="N4874" i="1"/>
  <c r="I4875" i="1"/>
  <c r="J4875" i="1"/>
  <c r="O4875" i="1" s="1"/>
  <c r="K4875" i="1"/>
  <c r="L4875" i="1"/>
  <c r="M4875" i="1"/>
  <c r="N4875" i="1"/>
  <c r="I4876" i="1"/>
  <c r="J4876" i="1"/>
  <c r="O4876" i="1" s="1"/>
  <c r="K4876" i="1"/>
  <c r="L4876" i="1"/>
  <c r="M4876" i="1"/>
  <c r="N4876" i="1"/>
  <c r="I4877" i="1"/>
  <c r="J4877" i="1"/>
  <c r="O4877" i="1" s="1"/>
  <c r="M4877" i="1"/>
  <c r="N4877" i="1"/>
  <c r="I4878" i="1"/>
  <c r="L4878" i="1" s="1"/>
  <c r="J4878" i="1"/>
  <c r="O4878" i="1" s="1"/>
  <c r="M4878" i="1"/>
  <c r="I4879" i="1"/>
  <c r="J4879" i="1"/>
  <c r="O4879" i="1" s="1"/>
  <c r="K4879" i="1"/>
  <c r="L4879" i="1"/>
  <c r="M4879" i="1"/>
  <c r="N4879" i="1"/>
  <c r="I4880" i="1"/>
  <c r="J4880" i="1"/>
  <c r="O4880" i="1" s="1"/>
  <c r="I4881" i="1"/>
  <c r="J4881" i="1"/>
  <c r="O4881" i="1" s="1"/>
  <c r="I4882" i="1"/>
  <c r="J4882" i="1"/>
  <c r="O4882" i="1" s="1"/>
  <c r="K4882" i="1"/>
  <c r="L4882" i="1"/>
  <c r="M4882" i="1"/>
  <c r="N4882" i="1"/>
  <c r="I4883" i="1"/>
  <c r="J4883" i="1"/>
  <c r="O4883" i="1" s="1"/>
  <c r="K4883" i="1"/>
  <c r="L4883" i="1"/>
  <c r="M4883" i="1"/>
  <c r="N4883" i="1"/>
  <c r="I4884" i="1"/>
  <c r="J4884" i="1"/>
  <c r="O4884" i="1" s="1"/>
  <c r="K4884" i="1"/>
  <c r="L4884" i="1"/>
  <c r="M4884" i="1"/>
  <c r="N4884" i="1"/>
  <c r="I4885" i="1"/>
  <c r="J4885" i="1"/>
  <c r="O4885" i="1" s="1"/>
  <c r="K4885" i="1"/>
  <c r="L4885" i="1"/>
  <c r="M4885" i="1"/>
  <c r="N4885" i="1"/>
  <c r="I4886" i="1"/>
  <c r="J4886" i="1"/>
  <c r="O4886" i="1" s="1"/>
  <c r="K4886" i="1"/>
  <c r="L4886" i="1"/>
  <c r="M4886" i="1"/>
  <c r="N4886" i="1"/>
  <c r="I4887" i="1"/>
  <c r="J4887" i="1"/>
  <c r="O4887" i="1" s="1"/>
  <c r="K4887" i="1"/>
  <c r="L4887" i="1"/>
  <c r="M4887" i="1"/>
  <c r="N4887" i="1"/>
  <c r="I4888" i="1"/>
  <c r="N4888" i="1" s="1"/>
  <c r="J4888" i="1"/>
  <c r="O4888" i="1" s="1"/>
  <c r="K4888" i="1"/>
  <c r="L4888" i="1"/>
  <c r="M4888" i="1"/>
  <c r="I4889" i="1"/>
  <c r="K4889" i="1" s="1"/>
  <c r="J4889" i="1"/>
  <c r="O4889" i="1" s="1"/>
  <c r="L4889" i="1"/>
  <c r="M4889" i="1"/>
  <c r="N4889" i="1"/>
  <c r="I4890" i="1"/>
  <c r="J4890" i="1"/>
  <c r="O4890" i="1" s="1"/>
  <c r="L4890" i="1"/>
  <c r="M4890" i="1"/>
  <c r="I4891" i="1"/>
  <c r="J4891" i="1"/>
  <c r="O4891" i="1" s="1"/>
  <c r="K4891" i="1"/>
  <c r="L4891" i="1"/>
  <c r="I4892" i="1"/>
  <c r="K4892" i="1" s="1"/>
  <c r="J4892" i="1"/>
  <c r="O4892" i="1" s="1"/>
  <c r="L4892" i="1"/>
  <c r="M4892" i="1"/>
  <c r="I4893" i="1"/>
  <c r="J4893" i="1"/>
  <c r="O4893" i="1" s="1"/>
  <c r="M4893" i="1"/>
  <c r="I4894" i="1"/>
  <c r="J4894" i="1"/>
  <c r="O4894" i="1" s="1"/>
  <c r="K4894" i="1"/>
  <c r="I4895" i="1"/>
  <c r="J4895" i="1"/>
  <c r="O4895" i="1" s="1"/>
  <c r="K4895" i="1"/>
  <c r="L4895" i="1"/>
  <c r="M4895" i="1"/>
  <c r="N4895" i="1"/>
  <c r="I4896" i="1"/>
  <c r="J4896" i="1"/>
  <c r="O4896" i="1" s="1"/>
  <c r="K4896" i="1"/>
  <c r="N4896" i="1"/>
  <c r="I4897" i="1"/>
  <c r="J4897" i="1"/>
  <c r="O4897" i="1" s="1"/>
  <c r="M4897" i="1"/>
  <c r="N4897" i="1"/>
  <c r="I4898" i="1"/>
  <c r="J4898" i="1"/>
  <c r="O4898" i="1" s="1"/>
  <c r="I4899" i="1"/>
  <c r="J4899" i="1"/>
  <c r="O4899" i="1" s="1"/>
  <c r="I4900" i="1"/>
  <c r="J4900" i="1"/>
  <c r="O4900" i="1" s="1"/>
  <c r="I4901" i="1"/>
  <c r="J4901" i="1"/>
  <c r="O4901" i="1" s="1"/>
  <c r="K4901" i="1"/>
  <c r="I4902" i="1"/>
  <c r="J4902" i="1"/>
  <c r="O4902" i="1" s="1"/>
  <c r="K4902" i="1"/>
  <c r="L4902" i="1"/>
  <c r="I4903" i="1"/>
  <c r="J4903" i="1"/>
  <c r="O4903" i="1" s="1"/>
  <c r="K4903" i="1"/>
  <c r="L4903" i="1"/>
  <c r="M4903" i="1"/>
  <c r="N4903" i="1"/>
  <c r="I4904" i="1"/>
  <c r="K4904" i="1" s="1"/>
  <c r="J4904" i="1"/>
  <c r="O4904" i="1" s="1"/>
  <c r="L4904" i="1"/>
  <c r="I4905" i="1"/>
  <c r="J4905" i="1"/>
  <c r="O4905" i="1" s="1"/>
  <c r="K4905" i="1"/>
  <c r="N4905" i="1"/>
  <c r="I4906" i="1"/>
  <c r="J4906" i="1"/>
  <c r="O4906" i="1" s="1"/>
  <c r="K4906" i="1"/>
  <c r="L4906" i="1"/>
  <c r="M4906" i="1"/>
  <c r="N4906" i="1"/>
  <c r="I4907" i="1"/>
  <c r="N4907" i="1" s="1"/>
  <c r="J4907" i="1"/>
  <c r="O4907" i="1" s="1"/>
  <c r="K4907" i="1"/>
  <c r="L4907" i="1"/>
  <c r="M4907" i="1"/>
  <c r="I4908" i="1"/>
  <c r="J4908" i="1"/>
  <c r="O4908" i="1" s="1"/>
  <c r="K4908" i="1"/>
  <c r="I4909" i="1"/>
  <c r="K4909" i="1" s="1"/>
  <c r="J4909" i="1"/>
  <c r="O4909" i="1" s="1"/>
  <c r="L4909" i="1"/>
  <c r="M4909" i="1"/>
  <c r="N4909" i="1"/>
  <c r="I4910" i="1"/>
  <c r="J4910" i="1"/>
  <c r="O4910" i="1" s="1"/>
  <c r="K4910" i="1"/>
  <c r="L4910" i="1"/>
  <c r="M4910" i="1"/>
  <c r="N4910" i="1"/>
  <c r="I4911" i="1"/>
  <c r="J4911" i="1"/>
  <c r="O4911" i="1" s="1"/>
  <c r="K4911" i="1"/>
  <c r="I4912" i="1"/>
  <c r="J4912" i="1"/>
  <c r="O4912" i="1" s="1"/>
  <c r="K4912" i="1"/>
  <c r="L4912" i="1"/>
  <c r="M4912" i="1"/>
  <c r="N4912" i="1"/>
  <c r="I4913" i="1"/>
  <c r="J4913" i="1"/>
  <c r="O4913" i="1" s="1"/>
  <c r="K4913" i="1"/>
  <c r="M4913" i="1"/>
  <c r="I4914" i="1"/>
  <c r="J4914" i="1"/>
  <c r="O4914" i="1" s="1"/>
  <c r="K4914" i="1"/>
  <c r="I4915" i="1"/>
  <c r="J4915" i="1"/>
  <c r="O4915" i="1" s="1"/>
  <c r="K4915" i="1"/>
  <c r="L4915" i="1"/>
  <c r="M4915" i="1"/>
  <c r="N4915" i="1"/>
  <c r="I4916" i="1"/>
  <c r="M4916" i="1" s="1"/>
  <c r="J4916" i="1"/>
  <c r="O4916" i="1" s="1"/>
  <c r="K4916" i="1"/>
  <c r="L4916" i="1"/>
  <c r="N4916" i="1"/>
  <c r="I4917" i="1"/>
  <c r="J4917" i="1"/>
  <c r="O4917" i="1" s="1"/>
  <c r="M4917" i="1"/>
  <c r="N4917" i="1"/>
  <c r="I4918" i="1"/>
  <c r="J4918" i="1"/>
  <c r="O4918" i="1" s="1"/>
  <c r="I4919" i="1"/>
  <c r="J4919" i="1"/>
  <c r="O4919" i="1" s="1"/>
  <c r="K4919" i="1"/>
  <c r="L4919" i="1"/>
  <c r="M4919" i="1"/>
  <c r="N4919" i="1"/>
  <c r="I4920" i="1"/>
  <c r="J4920" i="1"/>
  <c r="O4920" i="1" s="1"/>
  <c r="M4920" i="1"/>
  <c r="N4920" i="1"/>
  <c r="I4921" i="1"/>
  <c r="J4921" i="1"/>
  <c r="O4921" i="1" s="1"/>
  <c r="I4922" i="1"/>
  <c r="J4922" i="1"/>
  <c r="O4922" i="1" s="1"/>
  <c r="K4922" i="1"/>
  <c r="L4922" i="1"/>
  <c r="M4922" i="1"/>
  <c r="N4922" i="1"/>
  <c r="I4923" i="1"/>
  <c r="J4923" i="1"/>
  <c r="O4923" i="1" s="1"/>
  <c r="K4923" i="1"/>
  <c r="L4923" i="1"/>
  <c r="M4923" i="1"/>
  <c r="N4923" i="1"/>
  <c r="I4924" i="1"/>
  <c r="J4924" i="1"/>
  <c r="O4924" i="1" s="1"/>
  <c r="K4924" i="1"/>
  <c r="L4924" i="1"/>
  <c r="M4924" i="1"/>
  <c r="N4924" i="1"/>
  <c r="I4925" i="1"/>
  <c r="J4925" i="1"/>
  <c r="O4925" i="1" s="1"/>
  <c r="I4926" i="1"/>
  <c r="J4926" i="1"/>
  <c r="O4926" i="1" s="1"/>
  <c r="K4926" i="1"/>
  <c r="L4926" i="1"/>
  <c r="M4926" i="1"/>
  <c r="N4926" i="1"/>
  <c r="I4927" i="1"/>
  <c r="J4927" i="1"/>
  <c r="O4927" i="1" s="1"/>
  <c r="K4927" i="1"/>
  <c r="L4927" i="1"/>
  <c r="M4927" i="1"/>
  <c r="N4927" i="1"/>
  <c r="I4928" i="1"/>
  <c r="J4928" i="1"/>
  <c r="O4928" i="1" s="1"/>
  <c r="I4929" i="1"/>
  <c r="K4929" i="1" s="1"/>
  <c r="J4929" i="1"/>
  <c r="O4929" i="1" s="1"/>
  <c r="L4929" i="1"/>
  <c r="M4929" i="1"/>
  <c r="N4929" i="1"/>
  <c r="I4930" i="1"/>
  <c r="J4930" i="1"/>
  <c r="O4930" i="1" s="1"/>
  <c r="L4930" i="1"/>
  <c r="I4931" i="1"/>
  <c r="J4931" i="1"/>
  <c r="O4931" i="1" s="1"/>
  <c r="K4931" i="1"/>
  <c r="L4931" i="1"/>
  <c r="I4932" i="1"/>
  <c r="J4932" i="1"/>
  <c r="O4932" i="1" s="1"/>
  <c r="I4933" i="1"/>
  <c r="J4933" i="1"/>
  <c r="O4933" i="1" s="1"/>
  <c r="N4933" i="1"/>
  <c r="I4934" i="1"/>
  <c r="K4934" i="1" s="1"/>
  <c r="J4934" i="1"/>
  <c r="O4934" i="1" s="1"/>
  <c r="N4934" i="1"/>
  <c r="I4935" i="1"/>
  <c r="J4935" i="1"/>
  <c r="O4935" i="1" s="1"/>
  <c r="K4935" i="1"/>
  <c r="L4935" i="1"/>
  <c r="I4936" i="1"/>
  <c r="J4936" i="1"/>
  <c r="O4936" i="1" s="1"/>
  <c r="K4936" i="1"/>
  <c r="N4936" i="1"/>
  <c r="I4937" i="1"/>
  <c r="M4937" i="1" s="1"/>
  <c r="J4937" i="1"/>
  <c r="O4937" i="1" s="1"/>
  <c r="I4938" i="1"/>
  <c r="J4938" i="1"/>
  <c r="O4938" i="1" s="1"/>
  <c r="K4938" i="1"/>
  <c r="L4938" i="1"/>
  <c r="M4938" i="1"/>
  <c r="N4938" i="1"/>
  <c r="I4939" i="1"/>
  <c r="J4939" i="1"/>
  <c r="O4939" i="1" s="1"/>
  <c r="I4940" i="1"/>
  <c r="K4940" i="1" s="1"/>
  <c r="J4940" i="1"/>
  <c r="O4940" i="1" s="1"/>
  <c r="L4940" i="1"/>
  <c r="M4940" i="1"/>
  <c r="N4940" i="1"/>
  <c r="I4941" i="1"/>
  <c r="K4941" i="1" s="1"/>
  <c r="J4941" i="1"/>
  <c r="O4941" i="1" s="1"/>
  <c r="L4941" i="1"/>
  <c r="N4941" i="1"/>
  <c r="I4942" i="1"/>
  <c r="J4942" i="1"/>
  <c r="O4942" i="1" s="1"/>
  <c r="K4942" i="1"/>
  <c r="L4942" i="1"/>
  <c r="I4943" i="1"/>
  <c r="J4943" i="1"/>
  <c r="O4943" i="1" s="1"/>
  <c r="K4943" i="1"/>
  <c r="L4943" i="1"/>
  <c r="M4943" i="1"/>
  <c r="N4943" i="1"/>
  <c r="I4944" i="1"/>
  <c r="J4944" i="1"/>
  <c r="O4944" i="1" s="1"/>
  <c r="I4945" i="1"/>
  <c r="J4945" i="1"/>
  <c r="O4945" i="1" s="1"/>
  <c r="N4945" i="1"/>
  <c r="I4946" i="1"/>
  <c r="J4946" i="1"/>
  <c r="O4946" i="1" s="1"/>
  <c r="K4946" i="1"/>
  <c r="L4946" i="1"/>
  <c r="M4946" i="1"/>
  <c r="N4946" i="1"/>
  <c r="I4947" i="1"/>
  <c r="J4947" i="1"/>
  <c r="O4947" i="1" s="1"/>
  <c r="I4948" i="1"/>
  <c r="J4948" i="1"/>
  <c r="O4948" i="1" s="1"/>
  <c r="K4948" i="1"/>
  <c r="I4949" i="1"/>
  <c r="J4949" i="1"/>
  <c r="O4949" i="1" s="1"/>
  <c r="K4949" i="1"/>
  <c r="L4949" i="1"/>
  <c r="M4949" i="1"/>
  <c r="N4949" i="1"/>
  <c r="I4950" i="1"/>
  <c r="L4950" i="1" s="1"/>
  <c r="J4950" i="1"/>
  <c r="O4950" i="1" s="1"/>
  <c r="K4950" i="1"/>
  <c r="M4950" i="1"/>
  <c r="N4950" i="1"/>
  <c r="I4951" i="1"/>
  <c r="J4951" i="1"/>
  <c r="O4951" i="1" s="1"/>
  <c r="K4951" i="1"/>
  <c r="L4951" i="1"/>
  <c r="I4952" i="1"/>
  <c r="J4952" i="1"/>
  <c r="O4952" i="1" s="1"/>
  <c r="K4952" i="1"/>
  <c r="L4952" i="1"/>
  <c r="M4952" i="1"/>
  <c r="N4952" i="1"/>
  <c r="I4953" i="1"/>
  <c r="J4953" i="1"/>
  <c r="O4953" i="1" s="1"/>
  <c r="K4953" i="1"/>
  <c r="L4953" i="1"/>
  <c r="M4953" i="1"/>
  <c r="N4953" i="1"/>
  <c r="I4954" i="1"/>
  <c r="J4954" i="1"/>
  <c r="O4954" i="1" s="1"/>
  <c r="I4955" i="1"/>
  <c r="J4955" i="1"/>
  <c r="O4955" i="1" s="1"/>
  <c r="K4955" i="1"/>
  <c r="L4955" i="1"/>
  <c r="M4955" i="1"/>
  <c r="N4955" i="1"/>
  <c r="I4956" i="1"/>
  <c r="M4956" i="1" s="1"/>
  <c r="J4956" i="1"/>
  <c r="O4956" i="1" s="1"/>
  <c r="K4956" i="1"/>
  <c r="L4956" i="1"/>
  <c r="N4956" i="1"/>
  <c r="I4957" i="1"/>
  <c r="J4957" i="1"/>
  <c r="O4957" i="1" s="1"/>
  <c r="I4958" i="1"/>
  <c r="K4958" i="1" s="1"/>
  <c r="J4958" i="1"/>
  <c r="O4958" i="1" s="1"/>
  <c r="L4958" i="1"/>
  <c r="M4958" i="1"/>
  <c r="N4958" i="1"/>
  <c r="I4959" i="1"/>
  <c r="J4959" i="1"/>
  <c r="O4959" i="1" s="1"/>
  <c r="K4959" i="1"/>
  <c r="L4959" i="1"/>
  <c r="M4959" i="1"/>
  <c r="N4959" i="1"/>
  <c r="I4960" i="1"/>
  <c r="J4960" i="1"/>
  <c r="O4960" i="1" s="1"/>
  <c r="M4960" i="1"/>
  <c r="I4961" i="1"/>
  <c r="K4961" i="1" s="1"/>
  <c r="J4961" i="1"/>
  <c r="O4961" i="1" s="1"/>
  <c r="L4961" i="1"/>
  <c r="M4961" i="1"/>
  <c r="N4961" i="1"/>
  <c r="I4962" i="1"/>
  <c r="J4962" i="1"/>
  <c r="O4962" i="1" s="1"/>
  <c r="N4962" i="1"/>
  <c r="I4963" i="1"/>
  <c r="J4963" i="1"/>
  <c r="O4963" i="1" s="1"/>
  <c r="K4963" i="1"/>
  <c r="L4963" i="1"/>
  <c r="M4963" i="1"/>
  <c r="N4963" i="1"/>
  <c r="I4964" i="1"/>
  <c r="J4964" i="1"/>
  <c r="O4964" i="1" s="1"/>
  <c r="K4964" i="1"/>
  <c r="L4964" i="1"/>
  <c r="M4964" i="1"/>
  <c r="N4964" i="1"/>
  <c r="I4965" i="1"/>
  <c r="K4965" i="1" s="1"/>
  <c r="J4965" i="1"/>
  <c r="O4965" i="1" s="1"/>
  <c r="L4965" i="1"/>
  <c r="M4965" i="1"/>
  <c r="I4966" i="1"/>
  <c r="J4966" i="1"/>
  <c r="O4966" i="1" s="1"/>
  <c r="K4966" i="1"/>
  <c r="L4966" i="1"/>
  <c r="M4966" i="1"/>
  <c r="N4966" i="1"/>
  <c r="I4967" i="1"/>
  <c r="J4967" i="1"/>
  <c r="O4967" i="1" s="1"/>
  <c r="K4967" i="1"/>
  <c r="L4967" i="1"/>
  <c r="M4967" i="1"/>
  <c r="N4967" i="1"/>
  <c r="I4968" i="1"/>
  <c r="J4968" i="1"/>
  <c r="O4968" i="1" s="1"/>
  <c r="I4969" i="1"/>
  <c r="K4969" i="1" s="1"/>
  <c r="J4969" i="1"/>
  <c r="O4969" i="1" s="1"/>
  <c r="L4969" i="1"/>
  <c r="M4969" i="1"/>
  <c r="N4969" i="1"/>
  <c r="I4970" i="1"/>
  <c r="K4970" i="1" s="1"/>
  <c r="J4970" i="1"/>
  <c r="O4970" i="1" s="1"/>
  <c r="L4970" i="1"/>
  <c r="M4970" i="1"/>
  <c r="N4970" i="1"/>
  <c r="I4971" i="1"/>
  <c r="K4971" i="1" s="1"/>
  <c r="J4971" i="1"/>
  <c r="O4971" i="1" s="1"/>
  <c r="I4972" i="1"/>
  <c r="J4972" i="1"/>
  <c r="O4972" i="1" s="1"/>
  <c r="K4972" i="1"/>
  <c r="L4972" i="1"/>
  <c r="M4972" i="1"/>
  <c r="N4972" i="1"/>
  <c r="I4973" i="1"/>
  <c r="J4973" i="1"/>
  <c r="O4973" i="1" s="1"/>
  <c r="I4974" i="1"/>
  <c r="J4974" i="1"/>
  <c r="O4974" i="1" s="1"/>
  <c r="K4974" i="1"/>
  <c r="N4974" i="1"/>
  <c r="I4975" i="1"/>
  <c r="J4975" i="1"/>
  <c r="O4975" i="1" s="1"/>
  <c r="I4976" i="1"/>
  <c r="K4976" i="1" s="1"/>
  <c r="J4976" i="1"/>
  <c r="O4976" i="1" s="1"/>
  <c r="N4976" i="1"/>
  <c r="I4977" i="1"/>
  <c r="J4977" i="1"/>
  <c r="O4977" i="1" s="1"/>
  <c r="M4977" i="1"/>
  <c r="N4977" i="1"/>
  <c r="I4978" i="1"/>
  <c r="K4978" i="1" s="1"/>
  <c r="J4978" i="1"/>
  <c r="O4978" i="1" s="1"/>
  <c r="M4978" i="1"/>
  <c r="N4978" i="1"/>
  <c r="I4979" i="1"/>
  <c r="J4979" i="1"/>
  <c r="O4979" i="1" s="1"/>
  <c r="I4980" i="1"/>
  <c r="J4980" i="1"/>
  <c r="O4980" i="1" s="1"/>
  <c r="I4981" i="1"/>
  <c r="J4981" i="1"/>
  <c r="O4981" i="1" s="1"/>
  <c r="K4981" i="1"/>
  <c r="L4981" i="1"/>
  <c r="M4981" i="1"/>
  <c r="N4981" i="1"/>
  <c r="I4982" i="1"/>
  <c r="K4982" i="1" s="1"/>
  <c r="J4982" i="1"/>
  <c r="O4982" i="1" s="1"/>
  <c r="I4983" i="1"/>
  <c r="J4983" i="1"/>
  <c r="O4983" i="1" s="1"/>
  <c r="K4983" i="1"/>
  <c r="L4983" i="1"/>
  <c r="M4983" i="1"/>
  <c r="N4983" i="1"/>
  <c r="I4984" i="1"/>
  <c r="J4984" i="1"/>
  <c r="O4984" i="1" s="1"/>
  <c r="K4984" i="1"/>
  <c r="L4984" i="1"/>
  <c r="M4984" i="1"/>
  <c r="N4984" i="1"/>
  <c r="I4985" i="1"/>
  <c r="J4985" i="1"/>
  <c r="O4985" i="1" s="1"/>
  <c r="K4985" i="1"/>
  <c r="N4985" i="1"/>
  <c r="I4986" i="1"/>
  <c r="J4986" i="1"/>
  <c r="O4986" i="1" s="1"/>
  <c r="K4986" i="1"/>
  <c r="L4986" i="1"/>
  <c r="M4986" i="1"/>
  <c r="N4986" i="1"/>
  <c r="I4987" i="1"/>
  <c r="J4987" i="1"/>
  <c r="O4987" i="1" s="1"/>
  <c r="K4987" i="1"/>
  <c r="L4987" i="1"/>
  <c r="M4987" i="1"/>
  <c r="N4987" i="1"/>
  <c r="I4988" i="1"/>
  <c r="J4988" i="1"/>
  <c r="O4988" i="1" s="1"/>
  <c r="K4988" i="1"/>
  <c r="I4989" i="1"/>
  <c r="J4989" i="1"/>
  <c r="O4989" i="1" s="1"/>
  <c r="K4989" i="1"/>
  <c r="L4989" i="1"/>
  <c r="M4989" i="1"/>
  <c r="N4989" i="1"/>
  <c r="I4990" i="1"/>
  <c r="J4990" i="1"/>
  <c r="O4990" i="1" s="1"/>
  <c r="I4991" i="1"/>
  <c r="J4991" i="1"/>
  <c r="O4991" i="1" s="1"/>
  <c r="K4991" i="1"/>
  <c r="L4991" i="1"/>
  <c r="I4992" i="1"/>
  <c r="J4992" i="1"/>
  <c r="O4992" i="1" s="1"/>
  <c r="K4992" i="1"/>
  <c r="L4992" i="1"/>
  <c r="M4992" i="1"/>
  <c r="N4992" i="1"/>
  <c r="I4993" i="1"/>
  <c r="J4993" i="1"/>
  <c r="O4993" i="1" s="1"/>
  <c r="K4993" i="1"/>
  <c r="L4993" i="1"/>
  <c r="I4994" i="1"/>
  <c r="J4994" i="1"/>
  <c r="O4994" i="1" s="1"/>
  <c r="K4994" i="1"/>
  <c r="N4994" i="1"/>
  <c r="I4995" i="1"/>
  <c r="J4995" i="1"/>
  <c r="O4995" i="1" s="1"/>
  <c r="K4995" i="1"/>
  <c r="L4995" i="1"/>
  <c r="M4995" i="1"/>
  <c r="N4995" i="1"/>
  <c r="I4996" i="1"/>
  <c r="J4996" i="1"/>
  <c r="O4996" i="1" s="1"/>
  <c r="K4996" i="1"/>
  <c r="L4996" i="1"/>
  <c r="I4997" i="1"/>
  <c r="J4997" i="1"/>
  <c r="O4997" i="1" s="1"/>
  <c r="M4997" i="1"/>
  <c r="N4997" i="1"/>
  <c r="I4998" i="1"/>
  <c r="J4998" i="1"/>
  <c r="O4998" i="1" s="1"/>
  <c r="I4999" i="1"/>
  <c r="J4999" i="1"/>
  <c r="O4999" i="1" s="1"/>
  <c r="K4999" i="1"/>
  <c r="L4999" i="1"/>
  <c r="M4999" i="1"/>
  <c r="N4999" i="1"/>
  <c r="I5000" i="1"/>
  <c r="K5000" i="1" s="1"/>
  <c r="J5000" i="1"/>
  <c r="O5000" i="1" s="1"/>
  <c r="M5000" i="1"/>
  <c r="I5001" i="1"/>
  <c r="J5001" i="1"/>
  <c r="O5001" i="1" s="1"/>
  <c r="L5001" i="1"/>
  <c r="M5001" i="1"/>
  <c r="I5002" i="1"/>
  <c r="J5002" i="1"/>
  <c r="O5002" i="1" s="1"/>
  <c r="K5002" i="1"/>
  <c r="L5002" i="1"/>
  <c r="M5002" i="1"/>
  <c r="N5002" i="1"/>
  <c r="I5003" i="1"/>
  <c r="J5003" i="1"/>
  <c r="O5003" i="1" s="1"/>
  <c r="K5003" i="1"/>
  <c r="L5003" i="1"/>
  <c r="M5003" i="1"/>
  <c r="N5003" i="1"/>
  <c r="I5004" i="1"/>
  <c r="J5004" i="1"/>
  <c r="O5004" i="1" s="1"/>
  <c r="K5004" i="1"/>
  <c r="L5004" i="1"/>
  <c r="M5004" i="1"/>
  <c r="N5004" i="1"/>
  <c r="I5005" i="1"/>
  <c r="K5005" i="1" s="1"/>
  <c r="J5005" i="1"/>
  <c r="O5005" i="1" s="1"/>
  <c r="L5005" i="1"/>
  <c r="M5005" i="1"/>
  <c r="N5005" i="1"/>
  <c r="I5006" i="1"/>
  <c r="J5006" i="1"/>
  <c r="O5006" i="1" s="1"/>
  <c r="K5006" i="1"/>
  <c r="L5006" i="1"/>
  <c r="M5006" i="1"/>
  <c r="N5006" i="1"/>
  <c r="I5007" i="1"/>
  <c r="J5007" i="1"/>
  <c r="O5007" i="1" s="1"/>
  <c r="K5007" i="1"/>
  <c r="L5007" i="1"/>
  <c r="M5007" i="1"/>
  <c r="N5007" i="1"/>
  <c r="I5008" i="1"/>
  <c r="N5008" i="1" s="1"/>
  <c r="J5008" i="1"/>
  <c r="O5008" i="1" s="1"/>
  <c r="L5008" i="1"/>
  <c r="M5008" i="1"/>
  <c r="I5009" i="1"/>
  <c r="J5009" i="1"/>
  <c r="O5009" i="1" s="1"/>
  <c r="I5010" i="1"/>
  <c r="K5010" i="1" s="1"/>
  <c r="J5010" i="1"/>
  <c r="O5010" i="1" s="1"/>
  <c r="L5010" i="1"/>
  <c r="M5010" i="1"/>
  <c r="N5010" i="1"/>
  <c r="I5011" i="1"/>
  <c r="J5011" i="1"/>
  <c r="O5011" i="1" s="1"/>
  <c r="K5011" i="1"/>
  <c r="I5012" i="1"/>
  <c r="J5012" i="1"/>
  <c r="O5012" i="1" s="1"/>
  <c r="K5012" i="1"/>
  <c r="L5012" i="1"/>
  <c r="I5013" i="1"/>
  <c r="J5013" i="1"/>
  <c r="O5013" i="1" s="1"/>
  <c r="M5013" i="1"/>
  <c r="N5013" i="1"/>
  <c r="I5014" i="1"/>
  <c r="K5014" i="1" s="1"/>
  <c r="J5014" i="1"/>
  <c r="O5014" i="1" s="1"/>
  <c r="I5015" i="1"/>
  <c r="N5015" i="1" s="1"/>
  <c r="J5015" i="1"/>
  <c r="O5015" i="1" s="1"/>
  <c r="K5015" i="1"/>
  <c r="L5015" i="1"/>
  <c r="M5015" i="1"/>
  <c r="I5016" i="1"/>
  <c r="K5016" i="1" s="1"/>
  <c r="J5016" i="1"/>
  <c r="O5016" i="1" s="1"/>
  <c r="N5016" i="1"/>
  <c r="I5017" i="1"/>
  <c r="J5017" i="1"/>
  <c r="O5017" i="1" s="1"/>
  <c r="M5017" i="1"/>
  <c r="N5017" i="1"/>
  <c r="I5018" i="1"/>
  <c r="J5018" i="1"/>
  <c r="O5018" i="1" s="1"/>
  <c r="I5019" i="1"/>
  <c r="J5019" i="1"/>
  <c r="O5019" i="1" s="1"/>
  <c r="I5020" i="1"/>
  <c r="K5020" i="1" s="1"/>
  <c r="J5020" i="1"/>
  <c r="O5020" i="1" s="1"/>
  <c r="L5020" i="1"/>
  <c r="M5020" i="1"/>
  <c r="N5020" i="1"/>
  <c r="I5021" i="1"/>
  <c r="J5021" i="1"/>
  <c r="O5021" i="1" s="1"/>
  <c r="K5021" i="1"/>
  <c r="L5021" i="1"/>
  <c r="M5021" i="1"/>
  <c r="N5021" i="1"/>
  <c r="I5022" i="1"/>
  <c r="J5022" i="1"/>
  <c r="O5022" i="1" s="1"/>
  <c r="K5022" i="1"/>
  <c r="L5022" i="1"/>
  <c r="I5023" i="1"/>
  <c r="J5023" i="1"/>
  <c r="O5023" i="1" s="1"/>
  <c r="K5023" i="1"/>
  <c r="L5023" i="1"/>
  <c r="M5023" i="1"/>
  <c r="N5023" i="1"/>
  <c r="I5024" i="1"/>
  <c r="K5024" i="1" s="1"/>
  <c r="J5024" i="1"/>
  <c r="O5024" i="1" s="1"/>
  <c r="I5025" i="1"/>
  <c r="K5025" i="1" s="1"/>
  <c r="J5025" i="1"/>
  <c r="O5025" i="1" s="1"/>
  <c r="I5026" i="1"/>
  <c r="J5026" i="1"/>
  <c r="O5026" i="1" s="1"/>
  <c r="K5026" i="1"/>
  <c r="L5026" i="1"/>
  <c r="M5026" i="1"/>
  <c r="N5026" i="1"/>
  <c r="I5027" i="1"/>
  <c r="K5027" i="1" s="1"/>
  <c r="J5027" i="1"/>
  <c r="O5027" i="1" s="1"/>
  <c r="L5027" i="1"/>
  <c r="M5027" i="1"/>
  <c r="N5027" i="1"/>
  <c r="I5028" i="1"/>
  <c r="J5028" i="1"/>
  <c r="O5028" i="1" s="1"/>
  <c r="K5028" i="1"/>
  <c r="I5029" i="1"/>
  <c r="J5029" i="1"/>
  <c r="O5029" i="1" s="1"/>
  <c r="I5030" i="1"/>
  <c r="J5030" i="1"/>
  <c r="O5030" i="1" s="1"/>
  <c r="K5030" i="1"/>
  <c r="L5030" i="1"/>
  <c r="M5030" i="1"/>
  <c r="N5030" i="1"/>
  <c r="I5031" i="1"/>
  <c r="J5031" i="1"/>
  <c r="O5031" i="1" s="1"/>
  <c r="K5031" i="1"/>
  <c r="L5031" i="1"/>
  <c r="I5032" i="1"/>
  <c r="J5032" i="1"/>
  <c r="O5032" i="1" s="1"/>
  <c r="K5032" i="1"/>
  <c r="L5032" i="1"/>
  <c r="M5032" i="1"/>
  <c r="N5032" i="1"/>
  <c r="I5033" i="1"/>
  <c r="K5033" i="1" s="1"/>
  <c r="J5033" i="1"/>
  <c r="O5033" i="1" s="1"/>
  <c r="L5033" i="1"/>
  <c r="N5033" i="1"/>
  <c r="I5034" i="1"/>
  <c r="J5034" i="1"/>
  <c r="O5034" i="1" s="1"/>
  <c r="K5034" i="1"/>
  <c r="N5034" i="1"/>
  <c r="I5035" i="1"/>
  <c r="J5035" i="1"/>
  <c r="O5035" i="1" s="1"/>
  <c r="K5035" i="1"/>
  <c r="L5035" i="1"/>
  <c r="M5035" i="1"/>
  <c r="N5035" i="1"/>
  <c r="I5036" i="1"/>
  <c r="J5036" i="1"/>
  <c r="O5036" i="1" s="1"/>
  <c r="I5037" i="1"/>
  <c r="J5037" i="1"/>
  <c r="O5037" i="1" s="1"/>
  <c r="M5037" i="1"/>
  <c r="N5037" i="1"/>
  <c r="I5038" i="1"/>
  <c r="K5038" i="1" s="1"/>
  <c r="J5038" i="1"/>
  <c r="O5038" i="1" s="1"/>
  <c r="L5038" i="1"/>
  <c r="M5038" i="1"/>
  <c r="N5038" i="1"/>
  <c r="I5039" i="1"/>
  <c r="J5039" i="1"/>
  <c r="O5039" i="1" s="1"/>
  <c r="K5039" i="1"/>
  <c r="I5040" i="1"/>
  <c r="K5040" i="1" s="1"/>
  <c r="J5040" i="1"/>
  <c r="O5040" i="1" s="1"/>
  <c r="L5040" i="1"/>
  <c r="M5040" i="1"/>
  <c r="N5040" i="1"/>
  <c r="I5041" i="1"/>
  <c r="J5041" i="1"/>
  <c r="O5041" i="1" s="1"/>
  <c r="L5041" i="1"/>
  <c r="M5041" i="1"/>
  <c r="I5042" i="1"/>
  <c r="J5042" i="1"/>
  <c r="O5042" i="1" s="1"/>
  <c r="K5042" i="1"/>
  <c r="L5042" i="1"/>
  <c r="I5043" i="1"/>
  <c r="J5043" i="1"/>
  <c r="O5043" i="1" s="1"/>
  <c r="K5043" i="1"/>
  <c r="L5043" i="1"/>
  <c r="M5043" i="1"/>
  <c r="N5043" i="1"/>
  <c r="I5044" i="1"/>
  <c r="J5044" i="1"/>
  <c r="O5044" i="1" s="1"/>
  <c r="K5044" i="1"/>
  <c r="L5044" i="1"/>
  <c r="M5044" i="1"/>
  <c r="N5044" i="1"/>
  <c r="I5045" i="1"/>
  <c r="K5045" i="1" s="1"/>
  <c r="J5045" i="1"/>
  <c r="O5045" i="1" s="1"/>
  <c r="I5046" i="1"/>
  <c r="J5046" i="1"/>
  <c r="O5046" i="1" s="1"/>
  <c r="K5046" i="1"/>
  <c r="L5046" i="1"/>
  <c r="M5046" i="1"/>
  <c r="N5046" i="1"/>
  <c r="I5047" i="1"/>
  <c r="J5047" i="1"/>
  <c r="O5047" i="1" s="1"/>
  <c r="K5047" i="1"/>
  <c r="L5047" i="1"/>
  <c r="M5047" i="1"/>
  <c r="N5047" i="1"/>
  <c r="I5048" i="1"/>
  <c r="K5048" i="1" s="1"/>
  <c r="J5048" i="1"/>
  <c r="O5048" i="1" s="1"/>
  <c r="I5049" i="1"/>
  <c r="J5049" i="1"/>
  <c r="O5049" i="1" s="1"/>
  <c r="K5049" i="1"/>
  <c r="L5049" i="1"/>
  <c r="M5049" i="1"/>
  <c r="N5049" i="1"/>
  <c r="I5050" i="1"/>
  <c r="K5050" i="1" s="1"/>
  <c r="J5050" i="1"/>
  <c r="O5050" i="1" s="1"/>
  <c r="L5050" i="1"/>
  <c r="M5050" i="1"/>
  <c r="N5050" i="1"/>
  <c r="I5051" i="1"/>
  <c r="J5051" i="1"/>
  <c r="O5051" i="1" s="1"/>
  <c r="K5051" i="1"/>
  <c r="L5051" i="1"/>
  <c r="I5052" i="1"/>
  <c r="K5052" i="1" s="1"/>
  <c r="J5052" i="1"/>
  <c r="O5052" i="1" s="1"/>
  <c r="L5052" i="1"/>
  <c r="N5052" i="1"/>
  <c r="I5053" i="1"/>
  <c r="M5053" i="1" s="1"/>
  <c r="J5053" i="1"/>
  <c r="O5053" i="1" s="1"/>
  <c r="N5053" i="1"/>
  <c r="I5054" i="1"/>
  <c r="J5054" i="1"/>
  <c r="O5054" i="1" s="1"/>
  <c r="K5054" i="1"/>
  <c r="N5054" i="1"/>
  <c r="I5055" i="1"/>
  <c r="J5055" i="1"/>
  <c r="O5055" i="1" s="1"/>
  <c r="K5055" i="1"/>
  <c r="I5056" i="1"/>
  <c r="J5056" i="1"/>
  <c r="O5056" i="1" s="1"/>
  <c r="K5056" i="1"/>
  <c r="N5056" i="1"/>
  <c r="I5057" i="1"/>
  <c r="J5057" i="1"/>
  <c r="O5057" i="1" s="1"/>
  <c r="M5057" i="1"/>
  <c r="N5057" i="1"/>
  <c r="I5058" i="1"/>
  <c r="L5058" i="1" s="1"/>
  <c r="J5058" i="1"/>
  <c r="O5058" i="1" s="1"/>
  <c r="K5058" i="1"/>
  <c r="M5058" i="1"/>
  <c r="N5058" i="1"/>
  <c r="I5059" i="1"/>
  <c r="J5059" i="1"/>
  <c r="O5059" i="1" s="1"/>
  <c r="K5059" i="1"/>
  <c r="L5059" i="1"/>
  <c r="I5060" i="1"/>
  <c r="J5060" i="1"/>
  <c r="O5060" i="1" s="1"/>
  <c r="I5061" i="1"/>
  <c r="K5061" i="1" s="1"/>
  <c r="J5061" i="1"/>
  <c r="O5061" i="1" s="1"/>
  <c r="L5061" i="1"/>
  <c r="M5061" i="1"/>
  <c r="N5061" i="1"/>
  <c r="I5062" i="1"/>
  <c r="J5062" i="1"/>
  <c r="O5062" i="1" s="1"/>
  <c r="I5063" i="1"/>
  <c r="J5063" i="1"/>
  <c r="O5063" i="1" s="1"/>
  <c r="K5063" i="1"/>
  <c r="L5063" i="1"/>
  <c r="M5063" i="1"/>
  <c r="N5063" i="1"/>
  <c r="I5064" i="1"/>
  <c r="K5064" i="1" s="1"/>
  <c r="J5064" i="1"/>
  <c r="O5064" i="1" s="1"/>
  <c r="L5064" i="1"/>
  <c r="M5064" i="1"/>
  <c r="I5065" i="1"/>
  <c r="J5065" i="1"/>
  <c r="O5065" i="1" s="1"/>
  <c r="I5066" i="1"/>
  <c r="J5066" i="1"/>
  <c r="O5066" i="1" s="1"/>
  <c r="K5066" i="1"/>
  <c r="L5066" i="1"/>
  <c r="M5066" i="1"/>
  <c r="N5066" i="1"/>
  <c r="I5067" i="1"/>
  <c r="K5067" i="1" s="1"/>
  <c r="J5067" i="1"/>
  <c r="O5067" i="1" s="1"/>
  <c r="I5068" i="1"/>
  <c r="K5068" i="1" s="1"/>
  <c r="J5068" i="1"/>
  <c r="O5068" i="1" s="1"/>
  <c r="I5069" i="1"/>
  <c r="J5069" i="1"/>
  <c r="O5069" i="1" s="1"/>
  <c r="I5070" i="1"/>
  <c r="J5070" i="1"/>
  <c r="O5070" i="1" s="1"/>
  <c r="K5070" i="1"/>
  <c r="L5070" i="1"/>
  <c r="M5070" i="1"/>
  <c r="N5070" i="1"/>
  <c r="I5071" i="1"/>
  <c r="J5071" i="1"/>
  <c r="O5071" i="1" s="1"/>
  <c r="L5071" i="1"/>
  <c r="I5072" i="1"/>
  <c r="J5072" i="1"/>
  <c r="O5072" i="1" s="1"/>
  <c r="K5072" i="1"/>
  <c r="L5072" i="1"/>
  <c r="M5072" i="1"/>
  <c r="N5072" i="1"/>
  <c r="I5073" i="1"/>
  <c r="J5073" i="1"/>
  <c r="O5073" i="1" s="1"/>
  <c r="K5073" i="1"/>
  <c r="L5073" i="1"/>
  <c r="M5073" i="1"/>
  <c r="N5073" i="1"/>
  <c r="I5074" i="1"/>
  <c r="J5074" i="1"/>
  <c r="O5074" i="1" s="1"/>
  <c r="K5074" i="1"/>
  <c r="N5074" i="1"/>
  <c r="I5075" i="1"/>
  <c r="J5075" i="1"/>
  <c r="O5075" i="1" s="1"/>
  <c r="K5075" i="1"/>
  <c r="L5075" i="1"/>
  <c r="M5075" i="1"/>
  <c r="N5075" i="1"/>
  <c r="I5076" i="1"/>
  <c r="J5076" i="1"/>
  <c r="O5076" i="1" s="1"/>
  <c r="K5076" i="1"/>
  <c r="L5076" i="1"/>
  <c r="M5076" i="1"/>
  <c r="N5076" i="1"/>
  <c r="I5077" i="1"/>
  <c r="J5077" i="1"/>
  <c r="O5077" i="1" s="1"/>
  <c r="M5077" i="1"/>
  <c r="N5077" i="1"/>
  <c r="I5078" i="1"/>
  <c r="J5078" i="1"/>
  <c r="O5078" i="1" s="1"/>
  <c r="L5078" i="1"/>
  <c r="I5079" i="1"/>
  <c r="J5079" i="1"/>
  <c r="O5079" i="1" s="1"/>
  <c r="K5079" i="1"/>
  <c r="L5079" i="1"/>
  <c r="M5079" i="1"/>
  <c r="N5079" i="1"/>
  <c r="I5080" i="1"/>
  <c r="K5080" i="1" s="1"/>
  <c r="J5080" i="1"/>
  <c r="O5080" i="1" s="1"/>
  <c r="N5080" i="1"/>
  <c r="I5081" i="1"/>
  <c r="J5081" i="1"/>
  <c r="O5081" i="1" s="1"/>
  <c r="I5082" i="1"/>
  <c r="K5082" i="1" s="1"/>
  <c r="J5082" i="1"/>
  <c r="O5082" i="1" s="1"/>
  <c r="L5082" i="1"/>
  <c r="N5082" i="1"/>
  <c r="I5083" i="1"/>
  <c r="J5083" i="1"/>
  <c r="O5083" i="1" s="1"/>
  <c r="K5083" i="1"/>
  <c r="L5083" i="1"/>
  <c r="M5083" i="1"/>
  <c r="N5083" i="1"/>
  <c r="I5084" i="1"/>
  <c r="J5084" i="1"/>
  <c r="O5084" i="1" s="1"/>
  <c r="K5084" i="1"/>
  <c r="L5084" i="1"/>
  <c r="M5084" i="1"/>
  <c r="N5084" i="1"/>
  <c r="I5085" i="1"/>
  <c r="J5085" i="1"/>
  <c r="O5085" i="1" s="1"/>
  <c r="K5085" i="1"/>
  <c r="L5085" i="1"/>
  <c r="M5085" i="1"/>
  <c r="N5085" i="1"/>
  <c r="I5086" i="1"/>
  <c r="J5086" i="1"/>
  <c r="O5086" i="1" s="1"/>
  <c r="K5086" i="1"/>
  <c r="L5086" i="1"/>
  <c r="M5086" i="1"/>
  <c r="N5086" i="1"/>
  <c r="I5087" i="1"/>
  <c r="J5087" i="1"/>
  <c r="O5087" i="1" s="1"/>
  <c r="K5087" i="1"/>
  <c r="L5087" i="1"/>
  <c r="M5087" i="1"/>
  <c r="N5087" i="1"/>
  <c r="I5088" i="1"/>
  <c r="N5088" i="1" s="1"/>
  <c r="J5088" i="1"/>
  <c r="O5088" i="1" s="1"/>
  <c r="K5088" i="1"/>
  <c r="L5088" i="1"/>
  <c r="M5088" i="1"/>
  <c r="I5089" i="1"/>
  <c r="N5089" i="1" s="1"/>
  <c r="J5089" i="1"/>
  <c r="O5089" i="1" s="1"/>
  <c r="K5089" i="1"/>
  <c r="L5089" i="1"/>
  <c r="I5090" i="1"/>
  <c r="K5090" i="1" s="1"/>
  <c r="J5090" i="1"/>
  <c r="O5090" i="1" s="1"/>
  <c r="L5090" i="1"/>
  <c r="M5090" i="1"/>
  <c r="N5090" i="1"/>
  <c r="I5091" i="1"/>
  <c r="J5091" i="1"/>
  <c r="O5091" i="1" s="1"/>
  <c r="I5092" i="1"/>
  <c r="J5092" i="1"/>
  <c r="O5092" i="1" s="1"/>
  <c r="K5092" i="1"/>
  <c r="L5092" i="1"/>
  <c r="M5092" i="1"/>
  <c r="N5092" i="1"/>
  <c r="I5093" i="1"/>
  <c r="J5093" i="1"/>
  <c r="O5093" i="1" s="1"/>
  <c r="I5094" i="1"/>
  <c r="K5094" i="1" s="1"/>
  <c r="J5094" i="1"/>
  <c r="O5094" i="1" s="1"/>
  <c r="N5094" i="1"/>
  <c r="I5095" i="1"/>
  <c r="J5095" i="1"/>
  <c r="O5095" i="1" s="1"/>
  <c r="K5095" i="1"/>
  <c r="L5095" i="1"/>
  <c r="M5095" i="1"/>
  <c r="N5095" i="1"/>
  <c r="I5096" i="1"/>
  <c r="J5096" i="1"/>
  <c r="O5096" i="1" s="1"/>
  <c r="K5096" i="1"/>
  <c r="N5096" i="1"/>
  <c r="I5097" i="1"/>
  <c r="J5097" i="1"/>
  <c r="O5097" i="1" s="1"/>
  <c r="I5098" i="1"/>
  <c r="J5098" i="1"/>
  <c r="O5098" i="1" s="1"/>
  <c r="I5099" i="1"/>
  <c r="K5099" i="1" s="1"/>
  <c r="J5099" i="1"/>
  <c r="O5099" i="1" s="1"/>
  <c r="I5100" i="1"/>
  <c r="K5100" i="1" s="1"/>
  <c r="J5100" i="1"/>
  <c r="O5100" i="1" s="1"/>
  <c r="L5100" i="1"/>
  <c r="M5100" i="1"/>
  <c r="N5100" i="1"/>
  <c r="I5101" i="1"/>
  <c r="J5101" i="1"/>
  <c r="O5101" i="1" s="1"/>
  <c r="K5101" i="1"/>
  <c r="I5102" i="1"/>
  <c r="J5102" i="1"/>
  <c r="O5102" i="1" s="1"/>
  <c r="K5102" i="1"/>
  <c r="L5102" i="1"/>
  <c r="I5103" i="1"/>
  <c r="J5103" i="1"/>
  <c r="O5103" i="1" s="1"/>
  <c r="K5103" i="1"/>
  <c r="L5103" i="1"/>
  <c r="M5103" i="1"/>
  <c r="N5103" i="1"/>
  <c r="I5104" i="1"/>
  <c r="N5104" i="1" s="1"/>
  <c r="J5104" i="1"/>
  <c r="O5104" i="1" s="1"/>
  <c r="K5104" i="1"/>
  <c r="L5104" i="1"/>
  <c r="M5104" i="1"/>
  <c r="I5105" i="1"/>
  <c r="J5105" i="1"/>
  <c r="O5105" i="1" s="1"/>
  <c r="K5105" i="1"/>
  <c r="N5105" i="1"/>
  <c r="I5106" i="1"/>
  <c r="J5106" i="1"/>
  <c r="O5106" i="1" s="1"/>
  <c r="K5106" i="1"/>
  <c r="L5106" i="1"/>
  <c r="M5106" i="1"/>
  <c r="N5106" i="1"/>
  <c r="I5107" i="1"/>
  <c r="K5107" i="1" s="1"/>
  <c r="J5107" i="1"/>
  <c r="O5107" i="1" s="1"/>
  <c r="L5107" i="1"/>
  <c r="M5107" i="1"/>
  <c r="I5108" i="1"/>
  <c r="K5108" i="1" s="1"/>
  <c r="J5108" i="1"/>
  <c r="O5108" i="1" s="1"/>
  <c r="I5109" i="1"/>
  <c r="M5109" i="1" s="1"/>
  <c r="J5109" i="1"/>
  <c r="O5109" i="1" s="1"/>
  <c r="K5109" i="1"/>
  <c r="L5109" i="1"/>
  <c r="I5110" i="1"/>
  <c r="J5110" i="1"/>
  <c r="O5110" i="1" s="1"/>
  <c r="K5110" i="1"/>
  <c r="L5110" i="1"/>
  <c r="I5111" i="1"/>
  <c r="K5111" i="1" s="1"/>
  <c r="J5111" i="1"/>
  <c r="O5111" i="1" s="1"/>
  <c r="I5112" i="1"/>
  <c r="J5112" i="1"/>
  <c r="O5112" i="1" s="1"/>
  <c r="K5112" i="1"/>
  <c r="L5112" i="1"/>
  <c r="M5112" i="1"/>
  <c r="N5112" i="1"/>
  <c r="I5113" i="1"/>
  <c r="M5113" i="1" s="1"/>
  <c r="J5113" i="1"/>
  <c r="O5113" i="1" s="1"/>
  <c r="K5113" i="1"/>
  <c r="L5113" i="1"/>
  <c r="I5114" i="1"/>
  <c r="K5114" i="1" s="1"/>
  <c r="J5114" i="1"/>
  <c r="O5114" i="1" s="1"/>
  <c r="N5114" i="1"/>
  <c r="I5115" i="1"/>
  <c r="J5115" i="1"/>
  <c r="O5115" i="1" s="1"/>
  <c r="K5115" i="1"/>
  <c r="L5115" i="1"/>
  <c r="M5115" i="1"/>
  <c r="N5115" i="1"/>
  <c r="I5116" i="1"/>
  <c r="J5116" i="1"/>
  <c r="O5116" i="1" s="1"/>
  <c r="K5116" i="1"/>
  <c r="L5116" i="1"/>
  <c r="M5116" i="1"/>
  <c r="N5116" i="1"/>
  <c r="I5117" i="1"/>
  <c r="J5117" i="1"/>
  <c r="O5117" i="1" s="1"/>
  <c r="I5118" i="1"/>
  <c r="J5118" i="1"/>
  <c r="O5118" i="1" s="1"/>
  <c r="N5118" i="1"/>
  <c r="I5119" i="1"/>
  <c r="M5119" i="1" s="1"/>
  <c r="J5119" i="1"/>
  <c r="O5119" i="1" s="1"/>
  <c r="K5119" i="1"/>
  <c r="N5119" i="1"/>
  <c r="I5120" i="1"/>
  <c r="K5120" i="1" s="1"/>
  <c r="J5120" i="1"/>
  <c r="O5120" i="1" s="1"/>
  <c r="L5120" i="1"/>
  <c r="M5120" i="1"/>
  <c r="N5120" i="1"/>
  <c r="I5121" i="1"/>
  <c r="J5121" i="1"/>
  <c r="O5121" i="1" s="1"/>
  <c r="I5122" i="1"/>
  <c r="J5122" i="1"/>
  <c r="O5122" i="1" s="1"/>
  <c r="K5122" i="1"/>
  <c r="L5122" i="1"/>
  <c r="M5122" i="1"/>
  <c r="N5122" i="1"/>
  <c r="I5123" i="1"/>
  <c r="J5123" i="1"/>
  <c r="O5123" i="1" s="1"/>
  <c r="K5123" i="1"/>
  <c r="L5123" i="1"/>
  <c r="M5123" i="1"/>
  <c r="N5123" i="1"/>
  <c r="I5124" i="1"/>
  <c r="J5124" i="1"/>
  <c r="O5124" i="1" s="1"/>
  <c r="K5124" i="1"/>
  <c r="L5124" i="1"/>
  <c r="M5124" i="1"/>
  <c r="N5124" i="1"/>
  <c r="I5125" i="1"/>
  <c r="J5125" i="1"/>
  <c r="O5125" i="1" s="1"/>
  <c r="K5125" i="1"/>
  <c r="L5125" i="1"/>
  <c r="M5125" i="1"/>
  <c r="N5125" i="1"/>
  <c r="I5126" i="1"/>
  <c r="J5126" i="1"/>
  <c r="O5126" i="1" s="1"/>
  <c r="K5126" i="1"/>
  <c r="L5126" i="1"/>
  <c r="M5126" i="1"/>
  <c r="N5126" i="1"/>
  <c r="I5127" i="1"/>
  <c r="J5127" i="1"/>
  <c r="O5127" i="1" s="1"/>
  <c r="K5127" i="1"/>
  <c r="L5127" i="1"/>
  <c r="M5127" i="1"/>
  <c r="N5127" i="1"/>
  <c r="I5128" i="1"/>
  <c r="N5128" i="1" s="1"/>
  <c r="J5128" i="1"/>
  <c r="O5128" i="1" s="1"/>
  <c r="K5128" i="1"/>
  <c r="L5128" i="1"/>
  <c r="M5128" i="1"/>
  <c r="I5129" i="1"/>
  <c r="L5129" i="1" s="1"/>
  <c r="J5129" i="1"/>
  <c r="O5129" i="1" s="1"/>
  <c r="K5129" i="1"/>
  <c r="N5129" i="1"/>
  <c r="I5130" i="1"/>
  <c r="J5130" i="1"/>
  <c r="O5130" i="1" s="1"/>
  <c r="K5130" i="1"/>
  <c r="I5131" i="1"/>
  <c r="J5131" i="1"/>
  <c r="O5131" i="1" s="1"/>
  <c r="K5131" i="1"/>
  <c r="L5131" i="1"/>
  <c r="I5132" i="1"/>
  <c r="J5132" i="1"/>
  <c r="O5132" i="1" s="1"/>
  <c r="K5132" i="1"/>
  <c r="L5132" i="1"/>
  <c r="M5132" i="1"/>
  <c r="N5132" i="1"/>
  <c r="I5133" i="1"/>
  <c r="J5133" i="1"/>
  <c r="O5133" i="1" s="1"/>
  <c r="L5133" i="1"/>
  <c r="M5133" i="1"/>
  <c r="I5134" i="1"/>
  <c r="J5134" i="1"/>
  <c r="O5134" i="1" s="1"/>
  <c r="K5134" i="1"/>
  <c r="N5134" i="1"/>
  <c r="I5135" i="1"/>
  <c r="J5135" i="1"/>
  <c r="O5135" i="1" s="1"/>
  <c r="K5135" i="1"/>
  <c r="L5135" i="1"/>
  <c r="M5135" i="1"/>
  <c r="N5135" i="1"/>
  <c r="I5136" i="1"/>
  <c r="L5136" i="1" s="1"/>
  <c r="J5136" i="1"/>
  <c r="O5136" i="1" s="1"/>
  <c r="K5136" i="1"/>
  <c r="M5136" i="1"/>
  <c r="N5136" i="1"/>
  <c r="I5137" i="1"/>
  <c r="K5137" i="1" s="1"/>
  <c r="J5137" i="1"/>
  <c r="O5137" i="1" s="1"/>
  <c r="L5137" i="1"/>
  <c r="N5137" i="1"/>
  <c r="I5138" i="1"/>
  <c r="J5138" i="1"/>
  <c r="O5138" i="1" s="1"/>
  <c r="N5138" i="1"/>
  <c r="I5139" i="1"/>
  <c r="J5139" i="1"/>
  <c r="O5139" i="1" s="1"/>
  <c r="I5140" i="1"/>
  <c r="K5140" i="1" s="1"/>
  <c r="J5140" i="1"/>
  <c r="O5140" i="1" s="1"/>
  <c r="L5140" i="1"/>
  <c r="N5140" i="1"/>
  <c r="I5141" i="1"/>
  <c r="J5141" i="1"/>
  <c r="O5141" i="1" s="1"/>
  <c r="K5141" i="1"/>
  <c r="I5142" i="1"/>
  <c r="K5142" i="1" s="1"/>
  <c r="J5142" i="1"/>
  <c r="O5142" i="1" s="1"/>
  <c r="M5142" i="1"/>
  <c r="N5142" i="1"/>
  <c r="I5143" i="1"/>
  <c r="J5143" i="1"/>
  <c r="O5143" i="1" s="1"/>
  <c r="K5143" i="1"/>
  <c r="L5143" i="1"/>
  <c r="M5143" i="1"/>
  <c r="N5143" i="1"/>
  <c r="I5144" i="1"/>
  <c r="J5144" i="1"/>
  <c r="O5144" i="1" s="1"/>
  <c r="I5145" i="1"/>
  <c r="J5145" i="1"/>
  <c r="O5145" i="1" s="1"/>
  <c r="K5145" i="1"/>
  <c r="L5145" i="1"/>
  <c r="M5145" i="1"/>
  <c r="N5145" i="1"/>
  <c r="I5146" i="1"/>
  <c r="J5146" i="1"/>
  <c r="O5146" i="1" s="1"/>
  <c r="K5146" i="1"/>
  <c r="L5146" i="1"/>
  <c r="M5146" i="1"/>
  <c r="N5146" i="1"/>
  <c r="I5147" i="1"/>
  <c r="J5147" i="1"/>
  <c r="O5147" i="1" s="1"/>
  <c r="I5148" i="1"/>
  <c r="N5148" i="1" s="1"/>
  <c r="J5148" i="1"/>
  <c r="O5148" i="1" s="1"/>
  <c r="K5148" i="1"/>
  <c r="L5148" i="1"/>
  <c r="M5148" i="1"/>
  <c r="I5149" i="1"/>
  <c r="J5149" i="1"/>
  <c r="O5149" i="1" s="1"/>
  <c r="K5149" i="1"/>
  <c r="L5149" i="1"/>
  <c r="M5149" i="1"/>
  <c r="N5149" i="1"/>
  <c r="I5150" i="1"/>
  <c r="J5150" i="1"/>
  <c r="O5150" i="1" s="1"/>
  <c r="K5150" i="1"/>
  <c r="I5151" i="1"/>
  <c r="N5151" i="1" s="1"/>
  <c r="J5151" i="1"/>
  <c r="O5151" i="1" s="1"/>
  <c r="K5151" i="1"/>
  <c r="L5151" i="1"/>
  <c r="M5151" i="1"/>
  <c r="I5152" i="1"/>
  <c r="J5152" i="1"/>
  <c r="O5152" i="1" s="1"/>
  <c r="K5152" i="1"/>
  <c r="L5152" i="1"/>
  <c r="M5152" i="1"/>
  <c r="N5152" i="1"/>
  <c r="I5153" i="1"/>
  <c r="M5153" i="1" s="1"/>
  <c r="J5153" i="1"/>
  <c r="O5153" i="1" s="1"/>
  <c r="K5153" i="1"/>
  <c r="L5153" i="1"/>
  <c r="I5154" i="1"/>
  <c r="N5154" i="1" s="1"/>
  <c r="J5154" i="1"/>
  <c r="O5154" i="1" s="1"/>
  <c r="L5154" i="1"/>
  <c r="M5154" i="1"/>
  <c r="I5155" i="1"/>
  <c r="J5155" i="1"/>
  <c r="O5155" i="1" s="1"/>
  <c r="K5155" i="1"/>
  <c r="L5155" i="1"/>
  <c r="M5155" i="1"/>
  <c r="N5155" i="1"/>
  <c r="I5156" i="1"/>
  <c r="L5156" i="1" s="1"/>
  <c r="J5156" i="1"/>
  <c r="O5156" i="1" s="1"/>
  <c r="K5156" i="1"/>
  <c r="M5156" i="1"/>
  <c r="N5156" i="1"/>
  <c r="I5157" i="1"/>
  <c r="J5157" i="1"/>
  <c r="O5157" i="1" s="1"/>
  <c r="I5158" i="1"/>
  <c r="J5158" i="1"/>
  <c r="O5158" i="1" s="1"/>
  <c r="K5158" i="1"/>
  <c r="L5158" i="1"/>
  <c r="M5158" i="1"/>
  <c r="N5158" i="1"/>
  <c r="I5159" i="1"/>
  <c r="K5159" i="1" s="1"/>
  <c r="J5159" i="1"/>
  <c r="O5159" i="1" s="1"/>
  <c r="L5159" i="1"/>
  <c r="M5159" i="1"/>
  <c r="N5159" i="1"/>
  <c r="I5160" i="1"/>
  <c r="J5160" i="1"/>
  <c r="O5160" i="1" s="1"/>
  <c r="K5160" i="1"/>
  <c r="L5160" i="1"/>
  <c r="I5161" i="1"/>
  <c r="J5161" i="1"/>
  <c r="O5161" i="1" s="1"/>
  <c r="K5161" i="1"/>
  <c r="L5161" i="1"/>
  <c r="M5161" i="1"/>
  <c r="N5161" i="1"/>
  <c r="I5162" i="1"/>
  <c r="J5162" i="1"/>
  <c r="O5162" i="1" s="1"/>
  <c r="K5162" i="1"/>
  <c r="L5162" i="1"/>
  <c r="M5162" i="1"/>
  <c r="N5162" i="1"/>
  <c r="I5163" i="1"/>
  <c r="J5163" i="1"/>
  <c r="O5163" i="1" s="1"/>
  <c r="K5163" i="1"/>
  <c r="L5163" i="1"/>
  <c r="I5164" i="1"/>
  <c r="J5164" i="1"/>
  <c r="O5164" i="1" s="1"/>
  <c r="N5164" i="1"/>
  <c r="I5165" i="1"/>
  <c r="J5165" i="1"/>
  <c r="O5165" i="1" s="1"/>
  <c r="K5165" i="1"/>
  <c r="L5165" i="1"/>
  <c r="M5165" i="1"/>
  <c r="N5165" i="1"/>
  <c r="I5166" i="1"/>
  <c r="J5166" i="1"/>
  <c r="O5166" i="1" s="1"/>
  <c r="K5166" i="1"/>
  <c r="I5167" i="1"/>
  <c r="J5167" i="1"/>
  <c r="O5167" i="1" s="1"/>
  <c r="K5167" i="1"/>
  <c r="L5167" i="1"/>
  <c r="M5167" i="1"/>
  <c r="N5167" i="1"/>
  <c r="I5168" i="1"/>
  <c r="K5168" i="1" s="1"/>
  <c r="J5168" i="1"/>
  <c r="O5168" i="1" s="1"/>
  <c r="L5168" i="1"/>
  <c r="M5168" i="1"/>
  <c r="N5168" i="1"/>
  <c r="I5169" i="1"/>
  <c r="K5169" i="1" s="1"/>
  <c r="J5169" i="1"/>
  <c r="O5169" i="1" s="1"/>
  <c r="I5170" i="1"/>
  <c r="N5170" i="1" s="1"/>
  <c r="J5170" i="1"/>
  <c r="O5170" i="1" s="1"/>
  <c r="K5170" i="1"/>
  <c r="L5170" i="1"/>
  <c r="M5170" i="1"/>
  <c r="I5171" i="1"/>
  <c r="K5171" i="1" s="1"/>
  <c r="J5171" i="1"/>
  <c r="O5171" i="1" s="1"/>
  <c r="L5171" i="1"/>
  <c r="M5171" i="1"/>
  <c r="I5172" i="1"/>
  <c r="J5172" i="1"/>
  <c r="O5172" i="1" s="1"/>
  <c r="K5172" i="1"/>
  <c r="I5173" i="1"/>
  <c r="M5173" i="1" s="1"/>
  <c r="J5173" i="1"/>
  <c r="O5173" i="1" s="1"/>
  <c r="K5173" i="1"/>
  <c r="L5173" i="1"/>
  <c r="N5173" i="1"/>
  <c r="I5174" i="1"/>
  <c r="J5174" i="1"/>
  <c r="O5174" i="1" s="1"/>
  <c r="K5174" i="1"/>
  <c r="I5175" i="1"/>
  <c r="J5175" i="1"/>
  <c r="O5175" i="1" s="1"/>
  <c r="I5176" i="1"/>
  <c r="L5176" i="1" s="1"/>
  <c r="J5176" i="1"/>
  <c r="O5176" i="1" s="1"/>
  <c r="K5176" i="1"/>
  <c r="M5176" i="1"/>
  <c r="N5176" i="1"/>
  <c r="I5177" i="1"/>
  <c r="J5177" i="1"/>
  <c r="O5177" i="1" s="1"/>
  <c r="I5178" i="1"/>
  <c r="J5178" i="1"/>
  <c r="O5178" i="1" s="1"/>
  <c r="K5178" i="1"/>
  <c r="I5179" i="1"/>
  <c r="K5179" i="1" s="1"/>
  <c r="J5179" i="1"/>
  <c r="O5179" i="1" s="1"/>
  <c r="L5179" i="1"/>
  <c r="M5179" i="1"/>
  <c r="N5179" i="1"/>
  <c r="I5180" i="1"/>
  <c r="K5180" i="1" s="1"/>
  <c r="J5180" i="1"/>
  <c r="O5180" i="1" s="1"/>
  <c r="I5181" i="1"/>
  <c r="J5181" i="1"/>
  <c r="O5181" i="1" s="1"/>
  <c r="I5182" i="1"/>
  <c r="J5182" i="1"/>
  <c r="O5182" i="1" s="1"/>
  <c r="K5182" i="1"/>
  <c r="L5182" i="1"/>
  <c r="M5182" i="1"/>
  <c r="N5182" i="1"/>
  <c r="I5183" i="1"/>
  <c r="J5183" i="1"/>
  <c r="O5183" i="1" s="1"/>
  <c r="K5183" i="1"/>
  <c r="L5183" i="1"/>
  <c r="M5183" i="1"/>
  <c r="N5183" i="1"/>
  <c r="I5184" i="1"/>
  <c r="J5184" i="1"/>
  <c r="O5184" i="1" s="1"/>
  <c r="N5184" i="1"/>
  <c r="I5185" i="1"/>
  <c r="J5185" i="1"/>
  <c r="O5185" i="1" s="1"/>
  <c r="K5185" i="1"/>
  <c r="L5185" i="1"/>
  <c r="M5185" i="1"/>
  <c r="N5185" i="1"/>
  <c r="I5186" i="1"/>
  <c r="M5186" i="1" s="1"/>
  <c r="J5186" i="1"/>
  <c r="O5186" i="1" s="1"/>
  <c r="L5186" i="1"/>
  <c r="N5186" i="1"/>
  <c r="I5187" i="1"/>
  <c r="J5187" i="1"/>
  <c r="O5187" i="1" s="1"/>
  <c r="M5187" i="1"/>
  <c r="I5188" i="1"/>
  <c r="J5188" i="1"/>
  <c r="O5188" i="1" s="1"/>
  <c r="I5189" i="1"/>
  <c r="K5189" i="1" s="1"/>
  <c r="J5189" i="1"/>
  <c r="O5189" i="1" s="1"/>
  <c r="L5189" i="1"/>
  <c r="M5189" i="1"/>
  <c r="N5189" i="1"/>
  <c r="I5190" i="1"/>
  <c r="M5190" i="1" s="1"/>
  <c r="J5190" i="1"/>
  <c r="O5190" i="1" s="1"/>
  <c r="I5191" i="1"/>
  <c r="J5191" i="1"/>
  <c r="O5191" i="1" s="1"/>
  <c r="K5191" i="1"/>
  <c r="L5191" i="1"/>
  <c r="M5191" i="1"/>
  <c r="N5191" i="1"/>
  <c r="I5192" i="1"/>
  <c r="K5192" i="1" s="1"/>
  <c r="J5192" i="1"/>
  <c r="O5192" i="1" s="1"/>
  <c r="L5192" i="1"/>
  <c r="M5192" i="1"/>
  <c r="I5193" i="1"/>
  <c r="J5193" i="1"/>
  <c r="O5193" i="1" s="1"/>
  <c r="N5193" i="1"/>
  <c r="I5194" i="1"/>
  <c r="J5194" i="1"/>
  <c r="O5194" i="1" s="1"/>
  <c r="K5194" i="1"/>
  <c r="L5194" i="1"/>
  <c r="M5194" i="1"/>
  <c r="N5194" i="1"/>
  <c r="I5195" i="1"/>
  <c r="J5195" i="1"/>
  <c r="O5195" i="1" s="1"/>
  <c r="K5195" i="1"/>
  <c r="I5196" i="1"/>
  <c r="J5196" i="1"/>
  <c r="O5196" i="1" s="1"/>
  <c r="N5196" i="1"/>
  <c r="I5197" i="1"/>
  <c r="J5197" i="1"/>
  <c r="O5197" i="1" s="1"/>
  <c r="I5198" i="1"/>
  <c r="J5198" i="1"/>
  <c r="O5198" i="1" s="1"/>
  <c r="K5198" i="1"/>
  <c r="L5198" i="1"/>
  <c r="M5198" i="1"/>
  <c r="N5198" i="1"/>
  <c r="I5199" i="1"/>
  <c r="J5199" i="1"/>
  <c r="O5199" i="1" s="1"/>
  <c r="N5199" i="1"/>
  <c r="I5200" i="1"/>
  <c r="J5200" i="1"/>
  <c r="O5200" i="1" s="1"/>
  <c r="K5200" i="1"/>
  <c r="L5200" i="1"/>
  <c r="M5200" i="1"/>
  <c r="N5200" i="1"/>
  <c r="I5201" i="1"/>
  <c r="K5201" i="1" s="1"/>
  <c r="J5201" i="1"/>
  <c r="O5201" i="1" s="1"/>
  <c r="M5201" i="1"/>
  <c r="I5202" i="1"/>
  <c r="J5202" i="1"/>
  <c r="O5202" i="1" s="1"/>
  <c r="I5203" i="1"/>
  <c r="J5203" i="1"/>
  <c r="O5203" i="1" s="1"/>
  <c r="K5203" i="1"/>
  <c r="L5203" i="1"/>
  <c r="M5203" i="1"/>
  <c r="N5203" i="1"/>
  <c r="I5204" i="1"/>
  <c r="J5204" i="1"/>
  <c r="O5204" i="1" s="1"/>
  <c r="K5204" i="1"/>
  <c r="I5205" i="1"/>
  <c r="J5205" i="1"/>
  <c r="O5205" i="1" s="1"/>
  <c r="K5205" i="1"/>
  <c r="L5205" i="1"/>
  <c r="M5205" i="1"/>
  <c r="N5205" i="1"/>
  <c r="I5206" i="1"/>
  <c r="K5206" i="1" s="1"/>
  <c r="J5206" i="1"/>
  <c r="O5206" i="1" s="1"/>
  <c r="L5206" i="1"/>
  <c r="M5206" i="1"/>
  <c r="N5206" i="1"/>
  <c r="I5207" i="1"/>
  <c r="K5207" i="1" s="1"/>
  <c r="J5207" i="1"/>
  <c r="O5207" i="1" s="1"/>
  <c r="I5208" i="1"/>
  <c r="K5208" i="1" s="1"/>
  <c r="J5208" i="1"/>
  <c r="O5208" i="1" s="1"/>
  <c r="L5208" i="1"/>
  <c r="N5208" i="1"/>
  <c r="I5209" i="1"/>
  <c r="J5209" i="1"/>
  <c r="O5209" i="1" s="1"/>
  <c r="K5209" i="1"/>
  <c r="L5209" i="1"/>
  <c r="M5209" i="1"/>
  <c r="N5209" i="1"/>
  <c r="I5210" i="1"/>
  <c r="N5210" i="1" s="1"/>
  <c r="J5210" i="1"/>
  <c r="O5210" i="1" s="1"/>
  <c r="K5210" i="1"/>
  <c r="L5210" i="1"/>
  <c r="M5210" i="1"/>
  <c r="I5211" i="1"/>
  <c r="K5211" i="1" s="1"/>
  <c r="J5211" i="1"/>
  <c r="O5211" i="1" s="1"/>
  <c r="L5211" i="1"/>
  <c r="N5211" i="1"/>
  <c r="I5212" i="1"/>
  <c r="J5212" i="1"/>
  <c r="O5212" i="1" s="1"/>
  <c r="N5212" i="1"/>
  <c r="I5213" i="1"/>
  <c r="M5213" i="1" s="1"/>
  <c r="J5213" i="1"/>
  <c r="O5213" i="1" s="1"/>
  <c r="K5213" i="1"/>
  <c r="L5213" i="1"/>
  <c r="I5214" i="1"/>
  <c r="J5214" i="1"/>
  <c r="O5214" i="1" s="1"/>
  <c r="K5214" i="1"/>
  <c r="L5214" i="1"/>
  <c r="M5214" i="1"/>
  <c r="N5214" i="1"/>
  <c r="I5215" i="1"/>
  <c r="J5215" i="1"/>
  <c r="O5215" i="1" s="1"/>
  <c r="N5215" i="1"/>
  <c r="I5216" i="1"/>
  <c r="N5216" i="1" s="1"/>
  <c r="J5216" i="1"/>
  <c r="O5216" i="1" s="1"/>
  <c r="K5216" i="1"/>
  <c r="L5216" i="1"/>
  <c r="M5216" i="1"/>
  <c r="I5217" i="1"/>
  <c r="J5217" i="1"/>
  <c r="O5217" i="1" s="1"/>
  <c r="K5217" i="1"/>
  <c r="L5217" i="1"/>
  <c r="M5217" i="1"/>
  <c r="N5217" i="1"/>
  <c r="I5218" i="1"/>
  <c r="J5218" i="1"/>
  <c r="O5218" i="1" s="1"/>
  <c r="I5219" i="1"/>
  <c r="J5219" i="1"/>
  <c r="O5219" i="1" s="1"/>
  <c r="K5219" i="1"/>
  <c r="L5219" i="1"/>
  <c r="I5220" i="1"/>
  <c r="J5220" i="1"/>
  <c r="O5220" i="1" s="1"/>
  <c r="K5220" i="1"/>
  <c r="L5220" i="1"/>
  <c r="M5220" i="1"/>
  <c r="N5220" i="1"/>
  <c r="I5221" i="1"/>
  <c r="J5221" i="1"/>
  <c r="O5221" i="1" s="1"/>
  <c r="I5222" i="1"/>
  <c r="K5222" i="1" s="1"/>
  <c r="J5222" i="1"/>
  <c r="O5222" i="1" s="1"/>
  <c r="I5223" i="1"/>
  <c r="J5223" i="1"/>
  <c r="O5223" i="1" s="1"/>
  <c r="K5223" i="1"/>
  <c r="L5223" i="1"/>
  <c r="M5223" i="1"/>
  <c r="N5223" i="1"/>
  <c r="I5224" i="1"/>
  <c r="J5224" i="1"/>
  <c r="O5224" i="1" s="1"/>
  <c r="K5224" i="1"/>
  <c r="L5224" i="1"/>
  <c r="M5224" i="1"/>
  <c r="N5224" i="1"/>
  <c r="I5225" i="1"/>
  <c r="J5225" i="1"/>
  <c r="O5225" i="1" s="1"/>
  <c r="N5225" i="1"/>
  <c r="I5226" i="1"/>
  <c r="J5226" i="1"/>
  <c r="O5226" i="1" s="1"/>
  <c r="K5226" i="1"/>
  <c r="L5226" i="1"/>
  <c r="M5226" i="1"/>
  <c r="N5226" i="1"/>
  <c r="I5227" i="1"/>
  <c r="J5227" i="1"/>
  <c r="O5227" i="1" s="1"/>
  <c r="K5227" i="1"/>
  <c r="L5227" i="1"/>
  <c r="M5227" i="1"/>
  <c r="N5227" i="1"/>
  <c r="I5228" i="1"/>
  <c r="J5228" i="1"/>
  <c r="O5228" i="1" s="1"/>
  <c r="I5229" i="1"/>
  <c r="J5229" i="1"/>
  <c r="O5229" i="1" s="1"/>
  <c r="K5229" i="1"/>
  <c r="L5229" i="1"/>
  <c r="M5229" i="1"/>
  <c r="N5229" i="1"/>
  <c r="I5230" i="1"/>
  <c r="J5230" i="1"/>
  <c r="O5230" i="1" s="1"/>
  <c r="I5231" i="1"/>
  <c r="K5231" i="1" s="1"/>
  <c r="J5231" i="1"/>
  <c r="O5231" i="1" s="1"/>
  <c r="L5231" i="1"/>
  <c r="N5231" i="1"/>
  <c r="I5232" i="1"/>
  <c r="J5232" i="1"/>
  <c r="O5232" i="1" s="1"/>
  <c r="K5232" i="1"/>
  <c r="L5232" i="1"/>
  <c r="M5232" i="1"/>
  <c r="N5232" i="1"/>
  <c r="I5233" i="1"/>
  <c r="J5233" i="1"/>
  <c r="O5233" i="1" s="1"/>
  <c r="I5234" i="1"/>
  <c r="J5234" i="1"/>
  <c r="O5234" i="1" s="1"/>
  <c r="K5234" i="1"/>
  <c r="L5234" i="1"/>
  <c r="M5234" i="1"/>
  <c r="N5234" i="1"/>
  <c r="I5235" i="1"/>
  <c r="J5235" i="1"/>
  <c r="O5235" i="1" s="1"/>
  <c r="K5235" i="1"/>
  <c r="L5235" i="1"/>
  <c r="M5235" i="1"/>
  <c r="N5235" i="1"/>
  <c r="I5236" i="1"/>
  <c r="J5236" i="1"/>
  <c r="O5236" i="1" s="1"/>
  <c r="K5236" i="1"/>
  <c r="I5237" i="1"/>
  <c r="J5237" i="1"/>
  <c r="O5237" i="1" s="1"/>
  <c r="K5237" i="1"/>
  <c r="L5237" i="1"/>
  <c r="M5237" i="1"/>
  <c r="N5237" i="1"/>
  <c r="I5238" i="1"/>
  <c r="K5238" i="1" s="1"/>
  <c r="J5238" i="1"/>
  <c r="O5238" i="1" s="1"/>
  <c r="L5238" i="1"/>
  <c r="M5238" i="1"/>
  <c r="I5239" i="1"/>
  <c r="J5239" i="1"/>
  <c r="O5239" i="1" s="1"/>
  <c r="K5239" i="1"/>
  <c r="L5239" i="1"/>
  <c r="I5240" i="1"/>
  <c r="J5240" i="1"/>
  <c r="O5240" i="1" s="1"/>
  <c r="I5241" i="1"/>
  <c r="J5241" i="1"/>
  <c r="O5241" i="1" s="1"/>
  <c r="I5242" i="1"/>
  <c r="J5242" i="1"/>
  <c r="O5242" i="1" s="1"/>
  <c r="K5242" i="1"/>
  <c r="I5243" i="1"/>
  <c r="J5243" i="1"/>
  <c r="O5243" i="1" s="1"/>
  <c r="K5243" i="1"/>
  <c r="L5243" i="1"/>
  <c r="M5243" i="1"/>
  <c r="N5243" i="1"/>
  <c r="I5244" i="1"/>
  <c r="J5244" i="1"/>
  <c r="O5244" i="1" s="1"/>
  <c r="I5245" i="1"/>
  <c r="N5245" i="1" s="1"/>
  <c r="J5245" i="1"/>
  <c r="O5245" i="1" s="1"/>
  <c r="I5246" i="1"/>
  <c r="J5246" i="1"/>
  <c r="O5246" i="1" s="1"/>
  <c r="K5246" i="1"/>
  <c r="L5246" i="1"/>
  <c r="M5246" i="1"/>
  <c r="N5246" i="1"/>
  <c r="I5247" i="1"/>
  <c r="J5247" i="1"/>
  <c r="O5247" i="1" s="1"/>
  <c r="K5247" i="1"/>
  <c r="L5247" i="1"/>
  <c r="M5247" i="1"/>
  <c r="N5247" i="1"/>
  <c r="I5248" i="1"/>
  <c r="M5248" i="1" s="1"/>
  <c r="J5248" i="1"/>
  <c r="O5248" i="1" s="1"/>
  <c r="I5249" i="1"/>
  <c r="J5249" i="1"/>
  <c r="O5249" i="1" s="1"/>
  <c r="K5249" i="1"/>
  <c r="L5249" i="1"/>
  <c r="M5249" i="1"/>
  <c r="N5249" i="1"/>
  <c r="I5250" i="1"/>
  <c r="K5250" i="1" s="1"/>
  <c r="J5250" i="1"/>
  <c r="O5250" i="1" s="1"/>
  <c r="I5251" i="1"/>
  <c r="K5251" i="1" s="1"/>
  <c r="J5251" i="1"/>
  <c r="O5251" i="1" s="1"/>
  <c r="L5251" i="1"/>
  <c r="N5251" i="1"/>
  <c r="I5252" i="1"/>
  <c r="K5252" i="1" s="1"/>
  <c r="J5252" i="1"/>
  <c r="O5252" i="1" s="1"/>
  <c r="L5252" i="1"/>
  <c r="M5252" i="1"/>
  <c r="N5252" i="1"/>
  <c r="I5253" i="1"/>
  <c r="L5253" i="1" s="1"/>
  <c r="J5253" i="1"/>
  <c r="O5253" i="1" s="1"/>
  <c r="K5253" i="1"/>
  <c r="I5254" i="1"/>
  <c r="J5254" i="1"/>
  <c r="O5254" i="1" s="1"/>
  <c r="K5254" i="1"/>
  <c r="L5254" i="1"/>
  <c r="M5254" i="1"/>
  <c r="N5254" i="1"/>
  <c r="I5255" i="1"/>
  <c r="K5255" i="1" s="1"/>
  <c r="J5255" i="1"/>
  <c r="O5255" i="1" s="1"/>
  <c r="L5255" i="1"/>
  <c r="M5255" i="1"/>
  <c r="N5255" i="1"/>
  <c r="I5256" i="1"/>
  <c r="J5256" i="1"/>
  <c r="O5256" i="1" s="1"/>
  <c r="K5256" i="1"/>
  <c r="L5256" i="1"/>
  <c r="I5257" i="1"/>
  <c r="J5257" i="1"/>
  <c r="O5257" i="1" s="1"/>
  <c r="K5257" i="1"/>
  <c r="L5257" i="1"/>
  <c r="M5257" i="1"/>
  <c r="N5257" i="1"/>
  <c r="I5258" i="1"/>
  <c r="J5258" i="1"/>
  <c r="O5258" i="1" s="1"/>
  <c r="K5258" i="1"/>
  <c r="L5258" i="1"/>
  <c r="M5258" i="1"/>
  <c r="N5258" i="1"/>
  <c r="I5259" i="1"/>
  <c r="J5259" i="1"/>
  <c r="O5259" i="1" s="1"/>
  <c r="K5259" i="1"/>
  <c r="L5259" i="1"/>
  <c r="I5260" i="1"/>
  <c r="K5260" i="1" s="1"/>
  <c r="J5260" i="1"/>
  <c r="O5260" i="1" s="1"/>
  <c r="L5260" i="1"/>
  <c r="M5260" i="1"/>
  <c r="I5261" i="1"/>
  <c r="K5261" i="1" s="1"/>
  <c r="J5261" i="1"/>
  <c r="O5261" i="1" s="1"/>
  <c r="L5261" i="1"/>
  <c r="M5261" i="1"/>
  <c r="I5262" i="1"/>
  <c r="K5262" i="1" s="1"/>
  <c r="J5262" i="1"/>
  <c r="O5262" i="1" s="1"/>
  <c r="I5263" i="1"/>
  <c r="J5263" i="1"/>
  <c r="O5263" i="1" s="1"/>
  <c r="K5263" i="1"/>
  <c r="L5263" i="1"/>
  <c r="M5263" i="1"/>
  <c r="N5263" i="1"/>
  <c r="I5264" i="1"/>
  <c r="J5264" i="1"/>
  <c r="O5264" i="1" s="1"/>
  <c r="I5265" i="1"/>
  <c r="J5265" i="1"/>
  <c r="O5265" i="1" s="1"/>
  <c r="N5265" i="1"/>
  <c r="I5266" i="1"/>
  <c r="J5266" i="1"/>
  <c r="O5266" i="1" s="1"/>
  <c r="K5266" i="1"/>
  <c r="I5267" i="1"/>
  <c r="N5267" i="1" s="1"/>
  <c r="J5267" i="1"/>
  <c r="O5267" i="1" s="1"/>
  <c r="K5267" i="1"/>
  <c r="L5267" i="1"/>
  <c r="M5267" i="1"/>
  <c r="I5268" i="1"/>
  <c r="J5268" i="1"/>
  <c r="O5268" i="1" s="1"/>
  <c r="M5268" i="1"/>
  <c r="I5269" i="1"/>
  <c r="N5269" i="1" s="1"/>
  <c r="J5269" i="1"/>
  <c r="O5269" i="1" s="1"/>
  <c r="K5269" i="1"/>
  <c r="L5269" i="1"/>
  <c r="M5269" i="1"/>
  <c r="I5270" i="1"/>
  <c r="K5270" i="1" s="1"/>
  <c r="J5270" i="1"/>
  <c r="O5270" i="1" s="1"/>
  <c r="M5270" i="1"/>
  <c r="I5271" i="1"/>
  <c r="K5271" i="1" s="1"/>
  <c r="J5271" i="1"/>
  <c r="O5271" i="1" s="1"/>
  <c r="L5271" i="1"/>
  <c r="N5271" i="1"/>
  <c r="I5272" i="1"/>
  <c r="J5272" i="1"/>
  <c r="O5272" i="1" s="1"/>
  <c r="K5272" i="1"/>
  <c r="L5272" i="1"/>
  <c r="M5272" i="1"/>
  <c r="N5272" i="1"/>
  <c r="I5273" i="1"/>
  <c r="J5273" i="1"/>
  <c r="O5273" i="1" s="1"/>
  <c r="I5274" i="1"/>
  <c r="J5274" i="1"/>
  <c r="O5274" i="1" s="1"/>
  <c r="K5274" i="1"/>
  <c r="L5274" i="1"/>
  <c r="M5274" i="1"/>
  <c r="N5274" i="1"/>
  <c r="I5275" i="1"/>
  <c r="J5275" i="1"/>
  <c r="O5275" i="1" s="1"/>
  <c r="K5275" i="1"/>
  <c r="L5275" i="1"/>
  <c r="M5275" i="1"/>
  <c r="N5275" i="1"/>
  <c r="I5276" i="1"/>
  <c r="J5276" i="1"/>
  <c r="O5276" i="1" s="1"/>
  <c r="I5277" i="1"/>
  <c r="J5277" i="1"/>
  <c r="O5277" i="1" s="1"/>
  <c r="K5277" i="1"/>
  <c r="L5277" i="1"/>
  <c r="M5277" i="1"/>
  <c r="N5277" i="1"/>
  <c r="I5278" i="1"/>
  <c r="J5278" i="1"/>
  <c r="O5278" i="1" s="1"/>
  <c r="K5278" i="1"/>
  <c r="L5278" i="1"/>
  <c r="M5278" i="1"/>
  <c r="N5278" i="1"/>
  <c r="I5279" i="1"/>
  <c r="K5279" i="1" s="1"/>
  <c r="J5279" i="1"/>
  <c r="O5279" i="1" s="1"/>
  <c r="I5280" i="1"/>
  <c r="N5280" i="1" s="1"/>
  <c r="J5280" i="1"/>
  <c r="O5280" i="1" s="1"/>
  <c r="K5280" i="1"/>
  <c r="L5280" i="1"/>
  <c r="M5280" i="1"/>
  <c r="I5281" i="1"/>
  <c r="J5281" i="1"/>
  <c r="O5281" i="1" s="1"/>
  <c r="K5281" i="1"/>
  <c r="L5281" i="1"/>
  <c r="M5281" i="1"/>
  <c r="N5281" i="1"/>
  <c r="I5282" i="1"/>
  <c r="J5282" i="1"/>
  <c r="O5282" i="1" s="1"/>
  <c r="K5282" i="1"/>
  <c r="I5283" i="1"/>
  <c r="J5283" i="1"/>
  <c r="O5283" i="1" s="1"/>
  <c r="K5283" i="1"/>
  <c r="L5283" i="1"/>
  <c r="M5283" i="1"/>
  <c r="N5283" i="1"/>
  <c r="I5284" i="1"/>
  <c r="K5284" i="1" s="1"/>
  <c r="J5284" i="1"/>
  <c r="O5284" i="1" s="1"/>
  <c r="L5284" i="1"/>
  <c r="M5284" i="1"/>
  <c r="I5285" i="1"/>
  <c r="J5285" i="1"/>
  <c r="O5285" i="1" s="1"/>
  <c r="N5285" i="1"/>
  <c r="I5286" i="1"/>
  <c r="J5286" i="1"/>
  <c r="O5286" i="1" s="1"/>
  <c r="K5286" i="1"/>
  <c r="L5286" i="1"/>
  <c r="M5286" i="1"/>
  <c r="N5286" i="1"/>
  <c r="I5287" i="1"/>
  <c r="K5287" i="1" s="1"/>
  <c r="J5287" i="1"/>
  <c r="O5287" i="1" s="1"/>
  <c r="I5288" i="1"/>
  <c r="M5288" i="1" s="1"/>
  <c r="J5288" i="1"/>
  <c r="O5288" i="1" s="1"/>
  <c r="I5289" i="1"/>
  <c r="L5289" i="1" s="1"/>
  <c r="J5289" i="1"/>
  <c r="O5289" i="1" s="1"/>
  <c r="K5289" i="1"/>
  <c r="M5289" i="1"/>
  <c r="N5289" i="1"/>
  <c r="I5290" i="1"/>
  <c r="N5290" i="1" s="1"/>
  <c r="J5290" i="1"/>
  <c r="O5290" i="1" s="1"/>
  <c r="K5290" i="1"/>
  <c r="L5290" i="1"/>
  <c r="M5290" i="1"/>
  <c r="I5291" i="1"/>
  <c r="K5291" i="1" s="1"/>
  <c r="J5291" i="1"/>
  <c r="O5291" i="1" s="1"/>
  <c r="L5291" i="1"/>
  <c r="N5291" i="1"/>
  <c r="I5292" i="1"/>
  <c r="J5292" i="1"/>
  <c r="O5292" i="1" s="1"/>
  <c r="K5292" i="1"/>
  <c r="L5292" i="1"/>
  <c r="M5292" i="1"/>
  <c r="N5292" i="1"/>
  <c r="I5293" i="1"/>
  <c r="K5293" i="1" s="1"/>
  <c r="J5293" i="1"/>
  <c r="O5293" i="1" s="1"/>
  <c r="I5294" i="1"/>
  <c r="J5294" i="1"/>
  <c r="O5294" i="1" s="1"/>
  <c r="K5294" i="1"/>
  <c r="L5294" i="1"/>
  <c r="M5294" i="1"/>
  <c r="N5294" i="1"/>
  <c r="I5295" i="1"/>
  <c r="J5295" i="1"/>
  <c r="O5295" i="1" s="1"/>
  <c r="K5295" i="1"/>
  <c r="L5295" i="1"/>
  <c r="M5295" i="1"/>
  <c r="N5295" i="1"/>
  <c r="I5296" i="1"/>
  <c r="N5296" i="1" s="1"/>
  <c r="J5296" i="1"/>
  <c r="O5296" i="1" s="1"/>
  <c r="I5297" i="1"/>
  <c r="J5297" i="1"/>
  <c r="O5297" i="1" s="1"/>
  <c r="K5297" i="1"/>
  <c r="L5297" i="1"/>
  <c r="M5297" i="1"/>
  <c r="N5297" i="1"/>
  <c r="I5298" i="1"/>
  <c r="J5298" i="1"/>
  <c r="O5298" i="1" s="1"/>
  <c r="K5298" i="1"/>
  <c r="L5298" i="1"/>
  <c r="M5298" i="1"/>
  <c r="N5298" i="1"/>
  <c r="I5299" i="1"/>
  <c r="J5299" i="1"/>
  <c r="O5299" i="1" s="1"/>
  <c r="K5299" i="1"/>
  <c r="L5299" i="1"/>
  <c r="I5300" i="1"/>
  <c r="J5300" i="1"/>
  <c r="O5300" i="1" s="1"/>
  <c r="K5300" i="1"/>
  <c r="I5301" i="1"/>
  <c r="J5301" i="1"/>
  <c r="O5301" i="1" s="1"/>
  <c r="K5301" i="1"/>
  <c r="I5302" i="1"/>
  <c r="J5302" i="1"/>
  <c r="O5302" i="1" s="1"/>
  <c r="K5302" i="1"/>
  <c r="I5303" i="1"/>
  <c r="J5303" i="1"/>
  <c r="O5303" i="1" s="1"/>
  <c r="K5303" i="1"/>
  <c r="L5303" i="1"/>
  <c r="M5303" i="1"/>
  <c r="N5303" i="1"/>
  <c r="I5304" i="1"/>
  <c r="J5304" i="1"/>
  <c r="O5304" i="1" s="1"/>
  <c r="K5304" i="1"/>
  <c r="L5304" i="1"/>
  <c r="M5304" i="1"/>
  <c r="N5304" i="1"/>
  <c r="I5305" i="1"/>
  <c r="J5305" i="1"/>
  <c r="O5305" i="1" s="1"/>
  <c r="N5305" i="1"/>
  <c r="I5306" i="1"/>
  <c r="J5306" i="1"/>
  <c r="O5306" i="1" s="1"/>
  <c r="K5306" i="1"/>
  <c r="L5306" i="1"/>
  <c r="M5306" i="1"/>
  <c r="N5306" i="1"/>
  <c r="I5307" i="1"/>
  <c r="J5307" i="1"/>
  <c r="O5307" i="1" s="1"/>
  <c r="N5307" i="1"/>
  <c r="I5308" i="1"/>
  <c r="J5308" i="1"/>
  <c r="O5308" i="1" s="1"/>
  <c r="I5309" i="1"/>
  <c r="J5309" i="1"/>
  <c r="O5309" i="1" s="1"/>
  <c r="I5310" i="1"/>
  <c r="J5310" i="1"/>
  <c r="O5310" i="1" s="1"/>
  <c r="K5310" i="1"/>
  <c r="I5311" i="1"/>
  <c r="K5311" i="1" s="1"/>
  <c r="J5311" i="1"/>
  <c r="O5311" i="1" s="1"/>
  <c r="L5311" i="1"/>
  <c r="N5311" i="1"/>
  <c r="I5312" i="1"/>
  <c r="J5312" i="1"/>
  <c r="O5312" i="1" s="1"/>
  <c r="K5312" i="1"/>
  <c r="L5312" i="1"/>
  <c r="M5312" i="1"/>
  <c r="N5312" i="1"/>
  <c r="I5313" i="1"/>
  <c r="K5313" i="1" s="1"/>
  <c r="J5313" i="1"/>
  <c r="O5313" i="1" s="1"/>
  <c r="I5314" i="1"/>
  <c r="J5314" i="1"/>
  <c r="O5314" i="1" s="1"/>
  <c r="K5314" i="1"/>
  <c r="L5314" i="1"/>
  <c r="M5314" i="1"/>
  <c r="N5314" i="1"/>
  <c r="I5315" i="1"/>
  <c r="K5315" i="1" s="1"/>
  <c r="J5315" i="1"/>
  <c r="O5315" i="1" s="1"/>
  <c r="M5315" i="1"/>
  <c r="N5315" i="1"/>
  <c r="I5316" i="1"/>
  <c r="J5316" i="1"/>
  <c r="O5316" i="1" s="1"/>
  <c r="I5317" i="1"/>
  <c r="J5317" i="1"/>
  <c r="O5317" i="1" s="1"/>
  <c r="K5317" i="1"/>
  <c r="L5317" i="1"/>
  <c r="M5317" i="1"/>
  <c r="N5317" i="1"/>
  <c r="I5318" i="1"/>
  <c r="J5318" i="1"/>
  <c r="O5318" i="1" s="1"/>
  <c r="K5318" i="1"/>
  <c r="L5318" i="1"/>
  <c r="M5318" i="1"/>
  <c r="N5318" i="1"/>
  <c r="I5319" i="1"/>
  <c r="J5319" i="1"/>
  <c r="O5319" i="1" s="1"/>
  <c r="K5319" i="1"/>
  <c r="L5319" i="1"/>
  <c r="I5320" i="1"/>
  <c r="N5320" i="1" s="1"/>
  <c r="J5320" i="1"/>
  <c r="O5320" i="1" s="1"/>
  <c r="I5321" i="1"/>
  <c r="J5321" i="1"/>
  <c r="O5321" i="1" s="1"/>
  <c r="K5321" i="1"/>
  <c r="L5321" i="1"/>
  <c r="M5321" i="1"/>
  <c r="N5321" i="1"/>
  <c r="I5322" i="1"/>
  <c r="J5322" i="1"/>
  <c r="O5322" i="1" s="1"/>
  <c r="K5322" i="1"/>
  <c r="I5323" i="1"/>
  <c r="J5323" i="1"/>
  <c r="O5323" i="1" s="1"/>
  <c r="K5323" i="1"/>
  <c r="L5323" i="1"/>
  <c r="M5323" i="1"/>
  <c r="N5323" i="1"/>
  <c r="I5324" i="1"/>
  <c r="J5324" i="1"/>
  <c r="O5324" i="1" s="1"/>
  <c r="K5324" i="1"/>
  <c r="L5324" i="1"/>
  <c r="M5324" i="1"/>
  <c r="N5324" i="1"/>
  <c r="I5325" i="1"/>
  <c r="J5325" i="1"/>
  <c r="O5325" i="1" s="1"/>
  <c r="I5326" i="1"/>
  <c r="J5326" i="1"/>
  <c r="O5326" i="1" s="1"/>
  <c r="K5326" i="1"/>
  <c r="L5326" i="1"/>
  <c r="M5326" i="1"/>
  <c r="N5326" i="1"/>
  <c r="I5327" i="1"/>
  <c r="J5327" i="1"/>
  <c r="O5327" i="1" s="1"/>
  <c r="K5327" i="1"/>
  <c r="L5327" i="1"/>
  <c r="M5327" i="1"/>
  <c r="N5327" i="1"/>
  <c r="I5328" i="1"/>
  <c r="J5328" i="1"/>
  <c r="O5328" i="1" s="1"/>
  <c r="M5328" i="1"/>
  <c r="I5329" i="1"/>
  <c r="K5329" i="1" s="1"/>
  <c r="J5329" i="1"/>
  <c r="O5329" i="1" s="1"/>
  <c r="L5329" i="1"/>
  <c r="M5329" i="1"/>
  <c r="N5329" i="1"/>
  <c r="I5330" i="1"/>
  <c r="J5330" i="1"/>
  <c r="O5330" i="1" s="1"/>
  <c r="N5330" i="1"/>
  <c r="I5331" i="1"/>
  <c r="K5331" i="1" s="1"/>
  <c r="J5331" i="1"/>
  <c r="O5331" i="1" s="1"/>
  <c r="L5331" i="1"/>
  <c r="N5331" i="1"/>
  <c r="I5332" i="1"/>
  <c r="K5332" i="1" s="1"/>
  <c r="J5332" i="1"/>
  <c r="O5332" i="1" s="1"/>
  <c r="L5332" i="1"/>
  <c r="M5332" i="1"/>
  <c r="N5332" i="1"/>
  <c r="I5333" i="1"/>
  <c r="J5333" i="1"/>
  <c r="O5333" i="1" s="1"/>
  <c r="I5334" i="1"/>
  <c r="J5334" i="1"/>
  <c r="O5334" i="1" s="1"/>
  <c r="K5334" i="1"/>
  <c r="L5334" i="1"/>
  <c r="M5334" i="1"/>
  <c r="N5334" i="1"/>
  <c r="I5335" i="1"/>
  <c r="J5335" i="1"/>
  <c r="O5335" i="1" s="1"/>
  <c r="I5336" i="1"/>
  <c r="J5336" i="1"/>
  <c r="O5336" i="1" s="1"/>
  <c r="I5337" i="1"/>
  <c r="J5337" i="1"/>
  <c r="O5337" i="1" s="1"/>
  <c r="K5337" i="1"/>
  <c r="L5337" i="1"/>
  <c r="M5337" i="1"/>
  <c r="N5337" i="1"/>
  <c r="I5338" i="1"/>
  <c r="N5338" i="1" s="1"/>
  <c r="J5338" i="1"/>
  <c r="O5338" i="1" s="1"/>
  <c r="K5338" i="1"/>
  <c r="L5338" i="1"/>
  <c r="M5338" i="1"/>
  <c r="I5339" i="1"/>
  <c r="J5339" i="1"/>
  <c r="O5339" i="1" s="1"/>
  <c r="K5339" i="1"/>
  <c r="I5340" i="1"/>
  <c r="J5340" i="1"/>
  <c r="O5340" i="1" s="1"/>
  <c r="K5340" i="1"/>
  <c r="L5340" i="1"/>
  <c r="M5340" i="1"/>
  <c r="N5340" i="1"/>
  <c r="I5341" i="1"/>
  <c r="M5341" i="1" s="1"/>
  <c r="J5341" i="1"/>
  <c r="O5341" i="1" s="1"/>
  <c r="K5341" i="1"/>
  <c r="L5341" i="1"/>
  <c r="I5342" i="1"/>
  <c r="J5342" i="1"/>
  <c r="O5342" i="1" s="1"/>
  <c r="I5343" i="1"/>
  <c r="J5343" i="1"/>
  <c r="O5343" i="1" s="1"/>
  <c r="K5343" i="1"/>
  <c r="L5343" i="1"/>
  <c r="M5343" i="1"/>
  <c r="N5343" i="1"/>
  <c r="I5344" i="1"/>
  <c r="J5344" i="1"/>
  <c r="O5344" i="1" s="1"/>
  <c r="K5344" i="1"/>
  <c r="L5344" i="1"/>
  <c r="M5344" i="1"/>
  <c r="N5344" i="1"/>
  <c r="I5345" i="1"/>
  <c r="N5345" i="1" s="1"/>
  <c r="J5345" i="1"/>
  <c r="O5345" i="1" s="1"/>
  <c r="I5346" i="1"/>
  <c r="K5346" i="1" s="1"/>
  <c r="J5346" i="1"/>
  <c r="O5346" i="1" s="1"/>
  <c r="I5347" i="1"/>
  <c r="K5347" i="1" s="1"/>
  <c r="J5347" i="1"/>
  <c r="O5347" i="1" s="1"/>
  <c r="L5347" i="1"/>
  <c r="M5347" i="1"/>
  <c r="N5347" i="1"/>
  <c r="I5348" i="1"/>
  <c r="J5348" i="1"/>
  <c r="O5348" i="1" s="1"/>
  <c r="M5348" i="1"/>
  <c r="I5349" i="1"/>
  <c r="N5349" i="1" s="1"/>
  <c r="J5349" i="1"/>
  <c r="O5349" i="1" s="1"/>
  <c r="K5349" i="1"/>
  <c r="L5349" i="1"/>
  <c r="M5349" i="1"/>
  <c r="I5350" i="1"/>
  <c r="J5350" i="1"/>
  <c r="O5350" i="1" s="1"/>
  <c r="K5350" i="1"/>
  <c r="L5350" i="1"/>
  <c r="M5350" i="1"/>
  <c r="N5350" i="1"/>
  <c r="I5351" i="1"/>
  <c r="J5351" i="1"/>
  <c r="O5351" i="1" s="1"/>
  <c r="L5351" i="1"/>
  <c r="N5351" i="1"/>
  <c r="I5352" i="1"/>
  <c r="J5352" i="1"/>
  <c r="O5352" i="1" s="1"/>
  <c r="K5352" i="1"/>
  <c r="L5352" i="1"/>
  <c r="M5352" i="1"/>
  <c r="N5352" i="1"/>
  <c r="I5353" i="1"/>
  <c r="J5353" i="1"/>
  <c r="O5353" i="1" s="1"/>
  <c r="K5353" i="1"/>
  <c r="L5353" i="1"/>
  <c r="M5353" i="1"/>
  <c r="N5353" i="1"/>
  <c r="I5354" i="1"/>
  <c r="J5354" i="1"/>
  <c r="O5354" i="1" s="1"/>
  <c r="K5354" i="1"/>
  <c r="L5354" i="1"/>
  <c r="M5354" i="1"/>
  <c r="N5354" i="1"/>
  <c r="I5355" i="1"/>
  <c r="N5355" i="1" s="1"/>
  <c r="J5355" i="1"/>
  <c r="O5355" i="1" s="1"/>
  <c r="K5355" i="1"/>
  <c r="L5355" i="1"/>
  <c r="M5355" i="1"/>
  <c r="I5356" i="1"/>
  <c r="J5356" i="1"/>
  <c r="O5356" i="1" s="1"/>
  <c r="K5356" i="1"/>
  <c r="L5356" i="1"/>
  <c r="M5356" i="1"/>
  <c r="N5356" i="1"/>
  <c r="I5357" i="1"/>
  <c r="J5357" i="1"/>
  <c r="O5357" i="1" s="1"/>
  <c r="K5357" i="1"/>
  <c r="L5357" i="1"/>
  <c r="M5357" i="1"/>
  <c r="N5357" i="1"/>
  <c r="I5358" i="1"/>
  <c r="N5358" i="1" s="1"/>
  <c r="J5358" i="1"/>
  <c r="O5358" i="1" s="1"/>
  <c r="L5358" i="1"/>
  <c r="M5358" i="1"/>
  <c r="I5359" i="1"/>
  <c r="N5359" i="1" s="1"/>
  <c r="J5359" i="1"/>
  <c r="O5359" i="1" s="1"/>
  <c r="K5359" i="1"/>
  <c r="L5359" i="1"/>
  <c r="M5359" i="1"/>
  <c r="I5360" i="1"/>
  <c r="J5360" i="1"/>
  <c r="O5360" i="1" s="1"/>
  <c r="I5361" i="1"/>
  <c r="M5361" i="1" s="1"/>
  <c r="J5361" i="1"/>
  <c r="O5361" i="1" s="1"/>
  <c r="K5361" i="1"/>
  <c r="L5361" i="1"/>
  <c r="N5361" i="1"/>
  <c r="I5362" i="1"/>
  <c r="J5362" i="1"/>
  <c r="O5362" i="1" s="1"/>
  <c r="K5362" i="1"/>
  <c r="L5362" i="1"/>
  <c r="I5363" i="1"/>
  <c r="J5363" i="1"/>
  <c r="O5363" i="1" s="1"/>
  <c r="K5363" i="1"/>
  <c r="L5363" i="1"/>
  <c r="M5363" i="1"/>
  <c r="N5363" i="1"/>
  <c r="I5364" i="1"/>
  <c r="J5364" i="1"/>
  <c r="O5364" i="1" s="1"/>
  <c r="K5364" i="1"/>
  <c r="L5364" i="1"/>
  <c r="M5364" i="1"/>
  <c r="N5364" i="1"/>
  <c r="I5365" i="1"/>
  <c r="K5365" i="1" s="1"/>
  <c r="J5365" i="1"/>
  <c r="O5365" i="1" s="1"/>
  <c r="N5365" i="1"/>
  <c r="I5366" i="1"/>
  <c r="K5366" i="1" s="1"/>
  <c r="J5366" i="1"/>
  <c r="O5366" i="1" s="1"/>
  <c r="M5366" i="1"/>
  <c r="N5366" i="1"/>
  <c r="I5367" i="1"/>
  <c r="J5367" i="1"/>
  <c r="O5367" i="1" s="1"/>
  <c r="K5367" i="1"/>
  <c r="L5367" i="1"/>
  <c r="M5367" i="1"/>
  <c r="N5367" i="1"/>
  <c r="I5368" i="1"/>
  <c r="J5368" i="1"/>
  <c r="O5368" i="1" s="1"/>
  <c r="I5369" i="1"/>
  <c r="J5369" i="1"/>
  <c r="O5369" i="1" s="1"/>
  <c r="K5369" i="1"/>
  <c r="L5369" i="1"/>
  <c r="M5369" i="1"/>
  <c r="N5369" i="1"/>
  <c r="I5370" i="1"/>
  <c r="J5370" i="1"/>
  <c r="O5370" i="1" s="1"/>
  <c r="K5370" i="1"/>
  <c r="I5371" i="1"/>
  <c r="J5371" i="1"/>
  <c r="O5371" i="1" s="1"/>
  <c r="L5371" i="1"/>
  <c r="N5371" i="1"/>
  <c r="I5372" i="1"/>
  <c r="J5372" i="1"/>
  <c r="O5372" i="1" s="1"/>
  <c r="K5372" i="1"/>
  <c r="L5372" i="1"/>
  <c r="M5372" i="1"/>
  <c r="N5372" i="1"/>
  <c r="I5373" i="1"/>
  <c r="J5373" i="1"/>
  <c r="O5373" i="1" s="1"/>
  <c r="K5373" i="1"/>
  <c r="L5373" i="1"/>
  <c r="I5374" i="1"/>
  <c r="J5374" i="1"/>
  <c r="O5374" i="1" s="1"/>
  <c r="K5374" i="1"/>
  <c r="L5374" i="1"/>
  <c r="M5374" i="1"/>
  <c r="N5374" i="1"/>
  <c r="I5375" i="1"/>
  <c r="J5375" i="1"/>
  <c r="O5375" i="1" s="1"/>
  <c r="K5375" i="1"/>
  <c r="L5375" i="1"/>
  <c r="M5375" i="1"/>
  <c r="N5375" i="1"/>
  <c r="I5376" i="1"/>
  <c r="J5376" i="1"/>
  <c r="O5376" i="1" s="1"/>
  <c r="K5376" i="1"/>
  <c r="I5377" i="1"/>
  <c r="J5377" i="1"/>
  <c r="O5377" i="1" s="1"/>
  <c r="K5377" i="1"/>
  <c r="L5377" i="1"/>
  <c r="M5377" i="1"/>
  <c r="N5377" i="1"/>
  <c r="I5378" i="1"/>
  <c r="J5378" i="1"/>
  <c r="O5378" i="1" s="1"/>
  <c r="K5378" i="1"/>
  <c r="L5378" i="1"/>
  <c r="M5378" i="1"/>
  <c r="N5378" i="1"/>
  <c r="I5379" i="1"/>
  <c r="J5379" i="1"/>
  <c r="O5379" i="1" s="1"/>
  <c r="K5379" i="1"/>
  <c r="L5379" i="1"/>
  <c r="I5380" i="1"/>
  <c r="J5380" i="1"/>
  <c r="O5380" i="1" s="1"/>
  <c r="K5380" i="1"/>
  <c r="L5380" i="1"/>
  <c r="M5380" i="1"/>
  <c r="N5380" i="1"/>
  <c r="I5381" i="1"/>
  <c r="J5381" i="1"/>
  <c r="O5381" i="1" s="1"/>
  <c r="K5381" i="1"/>
  <c r="L5381" i="1"/>
  <c r="M5381" i="1"/>
  <c r="N5381" i="1"/>
  <c r="I5382" i="1"/>
  <c r="L5382" i="1" s="1"/>
  <c r="J5382" i="1"/>
  <c r="O5382" i="1" s="1"/>
  <c r="I5383" i="1"/>
  <c r="J5383" i="1"/>
  <c r="O5383" i="1" s="1"/>
  <c r="K5383" i="1"/>
  <c r="L5383" i="1"/>
  <c r="M5383" i="1"/>
  <c r="N5383" i="1"/>
  <c r="I5384" i="1"/>
  <c r="K5384" i="1" s="1"/>
  <c r="J5384" i="1"/>
  <c r="O5384" i="1" s="1"/>
  <c r="L5384" i="1"/>
  <c r="M5384" i="1"/>
  <c r="I5385" i="1"/>
  <c r="J5385" i="1"/>
  <c r="O5385" i="1" s="1"/>
  <c r="K5385" i="1"/>
  <c r="N5385" i="1"/>
  <c r="I5386" i="1"/>
  <c r="L5386" i="1" s="1"/>
  <c r="J5386" i="1"/>
  <c r="O5386" i="1" s="1"/>
  <c r="I5387" i="1"/>
  <c r="J5387" i="1"/>
  <c r="O5387" i="1" s="1"/>
  <c r="I5388" i="1"/>
  <c r="J5388" i="1"/>
  <c r="O5388" i="1" s="1"/>
  <c r="M5388" i="1"/>
  <c r="I5389" i="1"/>
  <c r="J5389" i="1"/>
  <c r="O5389" i="1" s="1"/>
  <c r="K5389" i="1"/>
  <c r="L5389" i="1"/>
  <c r="M5389" i="1"/>
  <c r="N5389" i="1"/>
  <c r="I5390" i="1"/>
  <c r="J5390" i="1"/>
  <c r="O5390" i="1" s="1"/>
  <c r="K5390" i="1"/>
  <c r="I5391" i="1"/>
  <c r="L5391" i="1" s="1"/>
  <c r="J5391" i="1"/>
  <c r="O5391" i="1" s="1"/>
  <c r="N5391" i="1"/>
  <c r="I5392" i="1"/>
  <c r="J5392" i="1"/>
  <c r="O5392" i="1" s="1"/>
  <c r="K5392" i="1"/>
  <c r="L5392" i="1"/>
  <c r="M5392" i="1"/>
  <c r="N5392" i="1"/>
  <c r="I5393" i="1"/>
  <c r="N5393" i="1" s="1"/>
  <c r="J5393" i="1"/>
  <c r="O5393" i="1" s="1"/>
  <c r="K5393" i="1"/>
  <c r="L5393" i="1"/>
  <c r="M5393" i="1"/>
  <c r="I5394" i="1"/>
  <c r="J5394" i="1"/>
  <c r="O5394" i="1" s="1"/>
  <c r="K5394" i="1"/>
  <c r="L5394" i="1"/>
  <c r="M5394" i="1"/>
  <c r="N5394" i="1"/>
  <c r="I5395" i="1"/>
  <c r="J5395" i="1"/>
  <c r="O5395" i="1" s="1"/>
  <c r="K5395" i="1"/>
  <c r="L5395" i="1"/>
  <c r="M5395" i="1"/>
  <c r="N5395" i="1"/>
  <c r="I5396" i="1"/>
  <c r="K5396" i="1" s="1"/>
  <c r="J5396" i="1"/>
  <c r="O5396" i="1" s="1"/>
  <c r="L5396" i="1"/>
  <c r="I5397" i="1"/>
  <c r="J5397" i="1"/>
  <c r="O5397" i="1" s="1"/>
  <c r="K5397" i="1"/>
  <c r="L5397" i="1"/>
  <c r="M5397" i="1"/>
  <c r="N5397" i="1"/>
  <c r="I5398" i="1"/>
  <c r="J5398" i="1"/>
  <c r="O5398" i="1" s="1"/>
  <c r="K5398" i="1"/>
  <c r="L5398" i="1"/>
  <c r="M5398" i="1"/>
  <c r="N5398" i="1"/>
  <c r="I5399" i="1"/>
  <c r="L5399" i="1" s="1"/>
  <c r="J5399" i="1"/>
  <c r="O5399" i="1" s="1"/>
  <c r="K5399" i="1"/>
  <c r="I5400" i="1"/>
  <c r="J5400" i="1"/>
  <c r="O5400" i="1" s="1"/>
  <c r="K5400" i="1"/>
  <c r="L5400" i="1"/>
  <c r="M5400" i="1"/>
  <c r="N5400" i="1"/>
  <c r="I5401" i="1"/>
  <c r="K5401" i="1" s="1"/>
  <c r="J5401" i="1"/>
  <c r="O5401" i="1" s="1"/>
  <c r="M5401" i="1"/>
  <c r="I5402" i="1"/>
  <c r="J5402" i="1"/>
  <c r="O5402" i="1" s="1"/>
  <c r="K5402" i="1"/>
  <c r="I5403" i="1"/>
  <c r="J5403" i="1"/>
  <c r="O5403" i="1" s="1"/>
  <c r="K5403" i="1"/>
  <c r="L5403" i="1"/>
  <c r="M5403" i="1"/>
  <c r="N5403" i="1"/>
  <c r="I5404" i="1"/>
  <c r="J5404" i="1"/>
  <c r="O5404" i="1" s="1"/>
  <c r="I5405" i="1"/>
  <c r="J5405" i="1"/>
  <c r="O5405" i="1" s="1"/>
  <c r="K5405" i="1"/>
  <c r="N5405" i="1"/>
  <c r="I5406" i="1"/>
  <c r="J5406" i="1"/>
  <c r="O5406" i="1" s="1"/>
  <c r="I5407" i="1"/>
  <c r="J5407" i="1"/>
  <c r="O5407" i="1" s="1"/>
  <c r="K5407" i="1"/>
  <c r="L5407" i="1"/>
  <c r="M5407" i="1"/>
  <c r="N5407" i="1"/>
  <c r="I5408" i="1"/>
  <c r="M5408" i="1" s="1"/>
  <c r="J5408" i="1"/>
  <c r="O5408" i="1" s="1"/>
  <c r="I5409" i="1"/>
  <c r="J5409" i="1"/>
  <c r="O5409" i="1" s="1"/>
  <c r="K5409" i="1"/>
  <c r="L5409" i="1"/>
  <c r="I5410" i="1"/>
  <c r="K5410" i="1" s="1"/>
  <c r="J5410" i="1"/>
  <c r="O5410" i="1" s="1"/>
  <c r="L5410" i="1"/>
  <c r="M5410" i="1"/>
  <c r="N5410" i="1"/>
  <c r="I5411" i="1"/>
  <c r="J5411" i="1"/>
  <c r="O5411" i="1" s="1"/>
  <c r="L5411" i="1"/>
  <c r="N5411" i="1"/>
  <c r="I5412" i="1"/>
  <c r="J5412" i="1"/>
  <c r="O5412" i="1" s="1"/>
  <c r="I5413" i="1"/>
  <c r="J5413" i="1"/>
  <c r="O5413" i="1" s="1"/>
  <c r="K5413" i="1"/>
  <c r="L5413" i="1"/>
  <c r="M5413" i="1"/>
  <c r="N5413" i="1"/>
  <c r="I5414" i="1"/>
  <c r="J5414" i="1"/>
  <c r="O5414" i="1" s="1"/>
  <c r="K5414" i="1"/>
  <c r="L5414" i="1"/>
  <c r="M5414" i="1"/>
  <c r="N5414" i="1"/>
  <c r="I5415" i="1"/>
  <c r="J5415" i="1"/>
  <c r="O5415" i="1" s="1"/>
  <c r="I5416" i="1"/>
  <c r="K5416" i="1" s="1"/>
  <c r="J5416" i="1"/>
  <c r="O5416" i="1" s="1"/>
  <c r="L5416" i="1"/>
  <c r="M5416" i="1"/>
  <c r="N5416" i="1"/>
  <c r="I5417" i="1"/>
  <c r="J5417" i="1"/>
  <c r="O5417" i="1" s="1"/>
  <c r="K5417" i="1"/>
  <c r="L5417" i="1"/>
  <c r="M5417" i="1"/>
  <c r="N5417" i="1"/>
  <c r="I5418" i="1"/>
  <c r="J5418" i="1"/>
  <c r="O5418" i="1" s="1"/>
  <c r="K5418" i="1"/>
  <c r="I5419" i="1"/>
  <c r="N5419" i="1" s="1"/>
  <c r="J5419" i="1"/>
  <c r="O5419" i="1" s="1"/>
  <c r="L5419" i="1"/>
  <c r="M5419" i="1"/>
  <c r="I5420" i="1"/>
  <c r="J5420" i="1"/>
  <c r="O5420" i="1" s="1"/>
  <c r="K5420" i="1"/>
  <c r="L5420" i="1"/>
  <c r="M5420" i="1"/>
  <c r="N5420" i="1"/>
  <c r="I5421" i="1"/>
  <c r="N5421" i="1" s="1"/>
  <c r="J5421" i="1"/>
  <c r="O5421" i="1" s="1"/>
  <c r="K5421" i="1"/>
  <c r="L5421" i="1"/>
  <c r="M5421" i="1"/>
  <c r="I5422" i="1"/>
  <c r="J5422" i="1"/>
  <c r="O5422" i="1" s="1"/>
  <c r="K5422" i="1"/>
  <c r="L5422" i="1"/>
  <c r="I5423" i="1"/>
  <c r="J5423" i="1"/>
  <c r="O5423" i="1" s="1"/>
  <c r="K5423" i="1"/>
  <c r="L5423" i="1"/>
  <c r="M5423" i="1"/>
  <c r="N5423" i="1"/>
  <c r="I5424" i="1"/>
  <c r="M5424" i="1" s="1"/>
  <c r="J5424" i="1"/>
  <c r="O5424" i="1" s="1"/>
  <c r="N5424" i="1"/>
  <c r="I5425" i="1"/>
  <c r="J5425" i="1"/>
  <c r="O5425" i="1" s="1"/>
  <c r="K5425" i="1"/>
  <c r="N5425" i="1"/>
  <c r="I5426" i="1"/>
  <c r="J5426" i="1"/>
  <c r="O5426" i="1" s="1"/>
  <c r="K5426" i="1"/>
  <c r="L5426" i="1"/>
  <c r="M5426" i="1"/>
  <c r="N5426" i="1"/>
  <c r="I5427" i="1"/>
  <c r="K5427" i="1" s="1"/>
  <c r="J5427" i="1"/>
  <c r="O5427" i="1" s="1"/>
  <c r="L5427" i="1"/>
  <c r="M5427" i="1"/>
  <c r="N5427" i="1"/>
  <c r="I5428" i="1"/>
  <c r="J5428" i="1"/>
  <c r="O5428" i="1" s="1"/>
  <c r="I5429" i="1"/>
  <c r="K5429" i="1" s="1"/>
  <c r="J5429" i="1"/>
  <c r="O5429" i="1" s="1"/>
  <c r="L5429" i="1"/>
  <c r="M5429" i="1"/>
  <c r="N5429" i="1"/>
  <c r="I5430" i="1"/>
  <c r="J5430" i="1"/>
  <c r="O5430" i="1" s="1"/>
  <c r="I5431" i="1"/>
  <c r="J5431" i="1"/>
  <c r="O5431" i="1" s="1"/>
  <c r="L5431" i="1"/>
  <c r="I5432" i="1"/>
  <c r="J5432" i="1"/>
  <c r="O5432" i="1" s="1"/>
  <c r="K5432" i="1"/>
  <c r="L5432" i="1"/>
  <c r="M5432" i="1"/>
  <c r="N5432" i="1"/>
  <c r="I5433" i="1"/>
  <c r="J5433" i="1"/>
  <c r="O5433" i="1" s="1"/>
  <c r="K5433" i="1"/>
  <c r="L5433" i="1"/>
  <c r="I5434" i="1"/>
  <c r="J5434" i="1"/>
  <c r="O5434" i="1" s="1"/>
  <c r="K5434" i="1"/>
  <c r="L5434" i="1"/>
  <c r="M5434" i="1"/>
  <c r="N5434" i="1"/>
  <c r="I5435" i="1"/>
  <c r="K5435" i="1" s="1"/>
  <c r="J5435" i="1"/>
  <c r="O5435" i="1" s="1"/>
  <c r="L5435" i="1"/>
  <c r="M5435" i="1"/>
  <c r="N5435" i="1"/>
  <c r="I5436" i="1"/>
  <c r="L5436" i="1" s="1"/>
  <c r="J5436" i="1"/>
  <c r="O5436" i="1" s="1"/>
  <c r="K5436" i="1"/>
  <c r="I5437" i="1"/>
  <c r="J5437" i="1"/>
  <c r="O5437" i="1" s="1"/>
  <c r="K5437" i="1"/>
  <c r="L5437" i="1"/>
  <c r="M5437" i="1"/>
  <c r="N5437" i="1"/>
  <c r="I5438" i="1"/>
  <c r="K5438" i="1" s="1"/>
  <c r="J5438" i="1"/>
  <c r="O5438" i="1" s="1"/>
  <c r="L5438" i="1"/>
  <c r="M5438" i="1"/>
  <c r="N5438" i="1"/>
  <c r="I5439" i="1"/>
  <c r="N5439" i="1" s="1"/>
  <c r="J5439" i="1"/>
  <c r="O5439" i="1" s="1"/>
  <c r="K5439" i="1"/>
  <c r="L5439" i="1"/>
  <c r="M5439" i="1"/>
  <c r="I5440" i="1"/>
  <c r="J5440" i="1"/>
  <c r="O5440" i="1" s="1"/>
  <c r="I5441" i="1"/>
  <c r="J5441" i="1"/>
  <c r="O5441" i="1" s="1"/>
  <c r="K5441" i="1"/>
  <c r="L5441" i="1"/>
  <c r="M5441" i="1"/>
  <c r="N5441" i="1"/>
  <c r="I5442" i="1"/>
  <c r="L5442" i="1" s="1"/>
  <c r="J5442" i="1"/>
  <c r="O5442" i="1" s="1"/>
  <c r="I5443" i="1"/>
  <c r="J5443" i="1"/>
  <c r="O5443" i="1" s="1"/>
  <c r="K5443" i="1"/>
  <c r="L5443" i="1"/>
  <c r="M5443" i="1"/>
  <c r="N5443" i="1"/>
  <c r="I5444" i="1"/>
  <c r="J5444" i="1"/>
  <c r="O5444" i="1" s="1"/>
  <c r="K5444" i="1"/>
  <c r="L5444" i="1"/>
  <c r="M5444" i="1"/>
  <c r="N5444" i="1"/>
  <c r="I5445" i="1"/>
  <c r="J5445" i="1"/>
  <c r="O5445" i="1" s="1"/>
  <c r="K5445" i="1"/>
  <c r="N5445" i="1"/>
  <c r="I5446" i="1"/>
  <c r="J5446" i="1"/>
  <c r="O5446" i="1" s="1"/>
  <c r="K5446" i="1"/>
  <c r="L5446" i="1"/>
  <c r="M5446" i="1"/>
  <c r="N5446" i="1"/>
  <c r="I5447" i="1"/>
  <c r="J5447" i="1"/>
  <c r="O5447" i="1" s="1"/>
  <c r="N5447" i="1"/>
  <c r="I5448" i="1"/>
  <c r="J5448" i="1"/>
  <c r="O5448" i="1" s="1"/>
  <c r="M5448" i="1"/>
  <c r="I5449" i="1"/>
  <c r="K5449" i="1" s="1"/>
  <c r="J5449" i="1"/>
  <c r="O5449" i="1" s="1"/>
  <c r="L5449" i="1"/>
  <c r="M5449" i="1"/>
  <c r="N5449" i="1"/>
  <c r="I5450" i="1"/>
  <c r="K5450" i="1" s="1"/>
  <c r="J5450" i="1"/>
  <c r="O5450" i="1" s="1"/>
  <c r="I5451" i="1"/>
  <c r="J5451" i="1"/>
  <c r="O5451" i="1" s="1"/>
  <c r="I5452" i="1"/>
  <c r="K5452" i="1" s="1"/>
  <c r="J5452" i="1"/>
  <c r="O5452" i="1" s="1"/>
  <c r="L5452" i="1"/>
  <c r="M5452" i="1"/>
  <c r="N5452" i="1"/>
  <c r="I5453" i="1"/>
  <c r="J5453" i="1"/>
  <c r="O5453" i="1" s="1"/>
  <c r="K5453" i="1"/>
  <c r="L5453" i="1"/>
  <c r="I5454" i="1"/>
  <c r="J5454" i="1"/>
  <c r="O5454" i="1" s="1"/>
  <c r="K5454" i="1"/>
  <c r="L5454" i="1"/>
  <c r="M5454" i="1"/>
  <c r="N5454" i="1"/>
  <c r="I5455" i="1"/>
  <c r="J5455" i="1"/>
  <c r="O5455" i="1" s="1"/>
  <c r="K5455" i="1"/>
  <c r="L5455" i="1"/>
  <c r="M5455" i="1"/>
  <c r="N5455" i="1"/>
  <c r="I5456" i="1"/>
  <c r="J5456" i="1"/>
  <c r="O5456" i="1" s="1"/>
  <c r="I5457" i="1"/>
  <c r="J5457" i="1"/>
  <c r="O5457" i="1" s="1"/>
  <c r="K5457" i="1"/>
  <c r="L5457" i="1"/>
  <c r="M5457" i="1"/>
  <c r="N5457" i="1"/>
  <c r="I5458" i="1"/>
  <c r="J5458" i="1"/>
  <c r="O5458" i="1" s="1"/>
  <c r="I5459" i="1"/>
  <c r="J5459" i="1"/>
  <c r="O5459" i="1" s="1"/>
  <c r="K5459" i="1"/>
  <c r="I5460" i="1"/>
  <c r="J5460" i="1"/>
  <c r="O5460" i="1" s="1"/>
  <c r="K5460" i="1"/>
  <c r="L5460" i="1"/>
  <c r="M5460" i="1"/>
  <c r="N5460" i="1"/>
  <c r="I5461" i="1"/>
  <c r="N5461" i="1" s="1"/>
  <c r="J5461" i="1"/>
  <c r="O5461" i="1" s="1"/>
  <c r="K5461" i="1"/>
  <c r="L5461" i="1"/>
  <c r="M5461" i="1"/>
  <c r="I5462" i="1"/>
  <c r="J5462" i="1"/>
  <c r="O5462" i="1" s="1"/>
  <c r="K5462" i="1"/>
  <c r="L5462" i="1"/>
  <c r="I5463" i="1"/>
  <c r="J5463" i="1"/>
  <c r="O5463" i="1" s="1"/>
  <c r="K5463" i="1"/>
  <c r="L5463" i="1"/>
  <c r="M5463" i="1"/>
  <c r="N5463" i="1"/>
  <c r="I5464" i="1"/>
  <c r="M5464" i="1" s="1"/>
  <c r="J5464" i="1"/>
  <c r="O5464" i="1" s="1"/>
  <c r="K5464" i="1"/>
  <c r="L5464" i="1"/>
  <c r="N5464" i="1"/>
  <c r="I5465" i="1"/>
  <c r="K5465" i="1" s="1"/>
  <c r="J5465" i="1"/>
  <c r="O5465" i="1" s="1"/>
  <c r="I5466" i="1"/>
  <c r="J5466" i="1"/>
  <c r="O5466" i="1" s="1"/>
  <c r="N5466" i="1"/>
  <c r="I5467" i="1"/>
  <c r="L5467" i="1" s="1"/>
  <c r="J5467" i="1"/>
  <c r="O5467" i="1" s="1"/>
  <c r="I5468" i="1"/>
  <c r="J5468" i="1"/>
  <c r="O5468" i="1" s="1"/>
  <c r="M5468" i="1"/>
  <c r="I5469" i="1"/>
  <c r="J5469" i="1"/>
  <c r="O5469" i="1" s="1"/>
  <c r="I5470" i="1"/>
  <c r="J5470" i="1"/>
  <c r="O5470" i="1" s="1"/>
  <c r="K5470" i="1"/>
  <c r="L5470" i="1"/>
  <c r="M5470" i="1"/>
  <c r="N5470" i="1"/>
  <c r="I5471" i="1"/>
  <c r="J5471" i="1"/>
  <c r="O5471" i="1" s="1"/>
  <c r="N5471" i="1"/>
  <c r="I5472" i="1"/>
  <c r="J5472" i="1"/>
  <c r="O5472" i="1" s="1"/>
  <c r="K5472" i="1"/>
  <c r="L5472" i="1"/>
  <c r="I5473" i="1"/>
  <c r="K5473" i="1" s="1"/>
  <c r="J5473" i="1"/>
  <c r="O5473" i="1" s="1"/>
  <c r="L5473" i="1"/>
  <c r="M5473" i="1"/>
  <c r="N5473" i="1"/>
  <c r="I5474" i="1"/>
  <c r="J5474" i="1"/>
  <c r="O5474" i="1" s="1"/>
  <c r="K5474" i="1"/>
  <c r="L5474" i="1"/>
  <c r="M5474" i="1"/>
  <c r="N5474" i="1"/>
  <c r="I5475" i="1"/>
  <c r="J5475" i="1"/>
  <c r="O5475" i="1" s="1"/>
  <c r="K5475" i="1"/>
  <c r="I5476" i="1"/>
  <c r="J5476" i="1"/>
  <c r="O5476" i="1" s="1"/>
  <c r="K5476" i="1"/>
  <c r="L5476" i="1"/>
  <c r="M5476" i="1"/>
  <c r="N5476" i="1"/>
  <c r="I5477" i="1"/>
  <c r="J5477" i="1"/>
  <c r="O5477" i="1" s="1"/>
  <c r="K5477" i="1"/>
  <c r="L5477" i="1"/>
  <c r="M5477" i="1"/>
  <c r="N5477" i="1"/>
  <c r="I5478" i="1"/>
  <c r="J5478" i="1"/>
  <c r="O5478" i="1" s="1"/>
  <c r="K5478" i="1"/>
  <c r="I5479" i="1"/>
  <c r="N5479" i="1" s="1"/>
  <c r="J5479" i="1"/>
  <c r="O5479" i="1" s="1"/>
  <c r="K5479" i="1"/>
  <c r="L5479" i="1"/>
  <c r="M5479" i="1"/>
  <c r="I5480" i="1"/>
  <c r="J5480" i="1"/>
  <c r="O5480" i="1" s="1"/>
  <c r="K5480" i="1"/>
  <c r="L5480" i="1"/>
  <c r="M5480" i="1"/>
  <c r="N5480" i="1"/>
  <c r="I5481" i="1"/>
  <c r="J5481" i="1"/>
  <c r="O5481" i="1" s="1"/>
  <c r="K5481" i="1"/>
  <c r="L5481" i="1"/>
  <c r="I5482" i="1"/>
  <c r="K5482" i="1" s="1"/>
  <c r="J5482" i="1"/>
  <c r="O5482" i="1" s="1"/>
  <c r="L5482" i="1"/>
  <c r="I5483" i="1"/>
  <c r="J5483" i="1"/>
  <c r="O5483" i="1" s="1"/>
  <c r="K5483" i="1"/>
  <c r="L5483" i="1"/>
  <c r="M5483" i="1"/>
  <c r="N5483" i="1"/>
  <c r="I5484" i="1"/>
  <c r="J5484" i="1"/>
  <c r="O5484" i="1" s="1"/>
  <c r="K5484" i="1"/>
  <c r="L5484" i="1"/>
  <c r="I5485" i="1"/>
  <c r="J5485" i="1"/>
  <c r="O5485" i="1" s="1"/>
  <c r="K5485" i="1"/>
  <c r="N5485" i="1"/>
  <c r="I5486" i="1"/>
  <c r="J5486" i="1"/>
  <c r="O5486" i="1" s="1"/>
  <c r="K5486" i="1"/>
  <c r="L5486" i="1"/>
  <c r="M5486" i="1"/>
  <c r="N5486" i="1"/>
  <c r="I5487" i="1"/>
  <c r="L5487" i="1" s="1"/>
  <c r="J5487" i="1"/>
  <c r="O5487" i="1" s="1"/>
  <c r="K5487" i="1"/>
  <c r="I5488" i="1"/>
  <c r="M5488" i="1" s="1"/>
  <c r="J5488" i="1"/>
  <c r="O5488" i="1" s="1"/>
  <c r="I5489" i="1"/>
  <c r="J5489" i="1"/>
  <c r="O5489" i="1" s="1"/>
  <c r="K5489" i="1"/>
  <c r="L5489" i="1"/>
  <c r="M5489" i="1"/>
  <c r="N5489" i="1"/>
  <c r="I5490" i="1"/>
  <c r="J5490" i="1"/>
  <c r="O5490" i="1" s="1"/>
  <c r="K5490" i="1"/>
  <c r="L5490" i="1"/>
  <c r="M5490" i="1"/>
  <c r="N5490" i="1"/>
  <c r="I5491" i="1"/>
  <c r="J5491" i="1"/>
  <c r="O5491" i="1" s="1"/>
  <c r="I5492" i="1"/>
  <c r="K5492" i="1" s="1"/>
  <c r="J5492" i="1"/>
  <c r="O5492" i="1" s="1"/>
  <c r="L5492" i="1"/>
  <c r="M5492" i="1"/>
  <c r="N5492" i="1"/>
  <c r="I5493" i="1"/>
  <c r="J5493" i="1"/>
  <c r="O5493" i="1" s="1"/>
  <c r="K5493" i="1"/>
  <c r="L5493" i="1"/>
  <c r="M5493" i="1"/>
  <c r="N5493" i="1"/>
  <c r="I5494" i="1"/>
  <c r="J5494" i="1"/>
  <c r="O5494" i="1" s="1"/>
  <c r="K5494" i="1"/>
  <c r="L5494" i="1"/>
  <c r="M5494" i="1"/>
  <c r="N5494" i="1"/>
  <c r="I5495" i="1"/>
  <c r="J5495" i="1"/>
  <c r="O5495" i="1" s="1"/>
  <c r="I5496" i="1"/>
  <c r="M5496" i="1" s="1"/>
  <c r="J5496" i="1"/>
  <c r="O5496" i="1" s="1"/>
  <c r="K5496" i="1"/>
  <c r="N5496" i="1"/>
  <c r="I5497" i="1"/>
  <c r="J5497" i="1"/>
  <c r="O5497" i="1" s="1"/>
  <c r="K5497" i="1"/>
  <c r="L5497" i="1"/>
  <c r="M5497" i="1"/>
  <c r="N5497" i="1"/>
  <c r="I5498" i="1"/>
  <c r="J5498" i="1"/>
  <c r="O5498" i="1" s="1"/>
  <c r="I5499" i="1"/>
  <c r="N5499" i="1" s="1"/>
  <c r="J5499" i="1"/>
  <c r="O5499" i="1" s="1"/>
  <c r="K5499" i="1"/>
  <c r="L5499" i="1"/>
  <c r="M5499" i="1"/>
  <c r="I5500" i="1"/>
  <c r="J5500" i="1"/>
  <c r="O5500" i="1" s="1"/>
  <c r="K5500" i="1"/>
  <c r="L5500" i="1"/>
  <c r="I5501" i="1"/>
  <c r="K5501" i="1" s="1"/>
  <c r="J5501" i="1"/>
  <c r="O5501" i="1" s="1"/>
  <c r="L5501" i="1"/>
  <c r="M5501" i="1"/>
  <c r="N5501" i="1"/>
  <c r="I5502" i="1"/>
  <c r="J5502" i="1"/>
  <c r="O5502" i="1" s="1"/>
  <c r="K5502" i="1"/>
  <c r="L5502" i="1"/>
  <c r="I5503" i="1"/>
  <c r="J5503" i="1"/>
  <c r="O5503" i="1" s="1"/>
  <c r="K5503" i="1"/>
  <c r="L5503" i="1"/>
  <c r="M5503" i="1"/>
  <c r="N5503" i="1"/>
  <c r="I5504" i="1"/>
  <c r="J5504" i="1"/>
  <c r="O5504" i="1" s="1"/>
  <c r="K5504" i="1"/>
  <c r="L5504" i="1"/>
  <c r="M5504" i="1"/>
  <c r="N5504" i="1"/>
  <c r="I5505" i="1"/>
  <c r="J5505" i="1"/>
  <c r="O5505" i="1" s="1"/>
  <c r="I5506" i="1"/>
  <c r="K5506" i="1" s="1"/>
  <c r="J5506" i="1"/>
  <c r="O5506" i="1" s="1"/>
  <c r="L5506" i="1"/>
  <c r="M5506" i="1"/>
  <c r="N5506" i="1"/>
  <c r="I5507" i="1"/>
  <c r="K5507" i="1" s="1"/>
  <c r="J5507" i="1"/>
  <c r="O5507" i="1" s="1"/>
  <c r="L5507" i="1"/>
  <c r="M5507" i="1"/>
  <c r="I5508" i="1"/>
  <c r="J5508" i="1"/>
  <c r="O5508" i="1" s="1"/>
  <c r="M5508" i="1"/>
  <c r="I5509" i="1"/>
  <c r="J5509" i="1"/>
  <c r="O5509" i="1" s="1"/>
  <c r="I5510" i="1"/>
  <c r="J5510" i="1"/>
  <c r="O5510" i="1" s="1"/>
  <c r="I5511" i="1"/>
  <c r="J5511" i="1"/>
  <c r="O5511" i="1" s="1"/>
  <c r="L5511" i="1"/>
  <c r="N5511" i="1"/>
  <c r="I5512" i="1"/>
  <c r="J5512" i="1"/>
  <c r="O5512" i="1" s="1"/>
  <c r="K5512" i="1"/>
  <c r="L5512" i="1"/>
  <c r="M5512" i="1"/>
  <c r="N5512" i="1"/>
  <c r="I5513" i="1"/>
  <c r="J5513" i="1"/>
  <c r="O5513" i="1" s="1"/>
  <c r="K5513" i="1"/>
  <c r="I5514" i="1"/>
  <c r="J5514" i="1"/>
  <c r="O5514" i="1" s="1"/>
  <c r="K5514" i="1"/>
  <c r="L5514" i="1"/>
  <c r="M5514" i="1"/>
  <c r="N5514" i="1"/>
  <c r="I5515" i="1"/>
  <c r="L5515" i="1" s="1"/>
  <c r="J5515" i="1"/>
  <c r="O5515" i="1" s="1"/>
  <c r="K5515" i="1"/>
  <c r="I5516" i="1"/>
  <c r="J5516" i="1"/>
  <c r="O5516" i="1" s="1"/>
  <c r="I5517" i="1"/>
  <c r="J5517" i="1"/>
  <c r="O5517" i="1" s="1"/>
  <c r="K5517" i="1"/>
  <c r="L5517" i="1"/>
  <c r="M5517" i="1"/>
  <c r="N5517" i="1"/>
  <c r="I5518" i="1"/>
  <c r="L5518" i="1" s="1"/>
  <c r="J5518" i="1"/>
  <c r="O5518" i="1" s="1"/>
  <c r="K5518" i="1"/>
  <c r="M5518" i="1"/>
  <c r="N5518" i="1"/>
  <c r="I5519" i="1"/>
  <c r="J5519" i="1"/>
  <c r="O5519" i="1" s="1"/>
  <c r="I5520" i="1"/>
  <c r="K5520" i="1" s="1"/>
  <c r="J5520" i="1"/>
  <c r="O5520" i="1" s="1"/>
  <c r="L5520" i="1"/>
  <c r="M5520" i="1"/>
  <c r="N5520" i="1"/>
  <c r="I5521" i="1"/>
  <c r="J5521" i="1"/>
  <c r="O5521" i="1" s="1"/>
  <c r="K5521" i="1"/>
  <c r="L5521" i="1"/>
  <c r="M5521" i="1"/>
  <c r="N5521" i="1"/>
  <c r="I5522" i="1"/>
  <c r="J5522" i="1"/>
  <c r="O5522" i="1" s="1"/>
  <c r="K5522" i="1"/>
  <c r="I5523" i="1"/>
  <c r="J5523" i="1"/>
  <c r="O5523" i="1" s="1"/>
  <c r="K5523" i="1"/>
  <c r="L5523" i="1"/>
  <c r="M5523" i="1"/>
  <c r="N5523" i="1"/>
  <c r="I5524" i="1"/>
  <c r="J5524" i="1"/>
  <c r="O5524" i="1" s="1"/>
  <c r="I5525" i="1"/>
  <c r="J5525" i="1"/>
  <c r="O5525" i="1" s="1"/>
  <c r="K5525" i="1"/>
  <c r="N5525" i="1"/>
  <c r="I5526" i="1"/>
  <c r="K5526" i="1" s="1"/>
  <c r="J5526" i="1"/>
  <c r="O5526" i="1" s="1"/>
  <c r="L5526" i="1"/>
  <c r="M5526" i="1"/>
  <c r="I5527" i="1"/>
  <c r="N5527" i="1" s="1"/>
  <c r="J5527" i="1"/>
  <c r="O5527" i="1" s="1"/>
  <c r="K5527" i="1"/>
  <c r="L5527" i="1"/>
  <c r="M5527" i="1"/>
  <c r="I5528" i="1"/>
  <c r="J5528" i="1"/>
  <c r="O5528" i="1" s="1"/>
  <c r="M5528" i="1"/>
  <c r="I5529" i="1"/>
  <c r="J5529" i="1"/>
  <c r="O5529" i="1" s="1"/>
  <c r="I5530" i="1"/>
  <c r="J5530" i="1"/>
  <c r="O5530" i="1" s="1"/>
  <c r="K5530" i="1"/>
  <c r="L5530" i="1"/>
  <c r="M5530" i="1"/>
  <c r="N5530" i="1"/>
  <c r="I5531" i="1"/>
  <c r="J5531" i="1"/>
  <c r="O5531" i="1" s="1"/>
  <c r="L5531" i="1"/>
  <c r="N5531" i="1"/>
  <c r="I5532" i="1"/>
  <c r="J5532" i="1"/>
  <c r="O5532" i="1" s="1"/>
  <c r="K5532" i="1"/>
  <c r="I5533" i="1"/>
  <c r="J5533" i="1"/>
  <c r="O5533" i="1" s="1"/>
  <c r="K5533" i="1"/>
  <c r="L5533" i="1"/>
  <c r="M5533" i="1"/>
  <c r="N5533" i="1"/>
  <c r="I5534" i="1"/>
  <c r="J5534" i="1"/>
  <c r="O5534" i="1" s="1"/>
  <c r="K5534" i="1"/>
  <c r="L5534" i="1"/>
  <c r="M5534" i="1"/>
  <c r="N5534" i="1"/>
  <c r="I5535" i="1"/>
  <c r="J5535" i="1"/>
  <c r="O5535" i="1" s="1"/>
  <c r="I5536" i="1"/>
  <c r="J5536" i="1"/>
  <c r="O5536" i="1" s="1"/>
  <c r="K5536" i="1"/>
  <c r="L5536" i="1"/>
  <c r="M5536" i="1"/>
  <c r="N5536" i="1"/>
  <c r="I5537" i="1"/>
  <c r="J5537" i="1"/>
  <c r="O5537" i="1" s="1"/>
  <c r="K5537" i="1"/>
  <c r="L5537" i="1"/>
  <c r="M5537" i="1"/>
  <c r="N5537" i="1"/>
  <c r="I5538" i="1"/>
  <c r="J5538" i="1"/>
  <c r="O5538" i="1" s="1"/>
  <c r="I5539" i="1"/>
  <c r="N5539" i="1" s="1"/>
  <c r="J5539" i="1"/>
  <c r="O5539" i="1" s="1"/>
  <c r="K5539" i="1"/>
  <c r="L5539" i="1"/>
  <c r="M5539" i="1"/>
  <c r="I5540" i="1"/>
  <c r="J5540" i="1"/>
  <c r="O5540" i="1" s="1"/>
  <c r="K5540" i="1"/>
  <c r="L5540" i="1"/>
  <c r="M5540" i="1"/>
  <c r="N5540" i="1"/>
  <c r="I5541" i="1"/>
  <c r="J5541" i="1"/>
  <c r="O5541" i="1" s="1"/>
  <c r="K5541" i="1"/>
  <c r="I5542" i="1"/>
  <c r="K5542" i="1" s="1"/>
  <c r="J5542" i="1"/>
  <c r="O5542" i="1" s="1"/>
  <c r="I5543" i="1"/>
  <c r="J5543" i="1"/>
  <c r="O5543" i="1" s="1"/>
  <c r="K5543" i="1"/>
  <c r="L5543" i="1"/>
  <c r="M5543" i="1"/>
  <c r="N5543" i="1"/>
  <c r="I5544" i="1"/>
  <c r="J5544" i="1"/>
  <c r="O5544" i="1" s="1"/>
  <c r="K5544" i="1"/>
  <c r="L5544" i="1"/>
  <c r="I5545" i="1"/>
  <c r="K5545" i="1" s="1"/>
  <c r="J5545" i="1"/>
  <c r="O5545" i="1" s="1"/>
  <c r="N5545" i="1"/>
  <c r="I5546" i="1"/>
  <c r="M5546" i="1" s="1"/>
  <c r="J5546" i="1"/>
  <c r="O5546" i="1" s="1"/>
  <c r="K5546" i="1"/>
  <c r="L5546" i="1"/>
  <c r="N5546" i="1"/>
  <c r="I5547" i="1"/>
  <c r="J5547" i="1"/>
  <c r="O5547" i="1" s="1"/>
  <c r="I5548" i="1"/>
  <c r="J5548" i="1"/>
  <c r="O5548" i="1" s="1"/>
  <c r="M5548" i="1"/>
  <c r="I5549" i="1"/>
  <c r="J5549" i="1"/>
  <c r="O5549" i="1" s="1"/>
  <c r="K5549" i="1"/>
  <c r="L5549" i="1"/>
  <c r="M5549" i="1"/>
  <c r="N5549" i="1"/>
  <c r="I5550" i="1"/>
  <c r="N5550" i="1" s="1"/>
  <c r="J5550" i="1"/>
  <c r="O5550" i="1" s="1"/>
  <c r="K5550" i="1"/>
  <c r="L5550" i="1"/>
  <c r="I5551" i="1"/>
  <c r="J5551" i="1"/>
  <c r="O5551" i="1" s="1"/>
  <c r="I5552" i="1"/>
  <c r="J5552" i="1"/>
  <c r="O5552" i="1" s="1"/>
  <c r="K5552" i="1"/>
  <c r="L5552" i="1"/>
  <c r="M5552" i="1"/>
  <c r="N5552" i="1"/>
  <c r="I5553" i="1"/>
  <c r="J5553" i="1"/>
  <c r="O5553" i="1" s="1"/>
  <c r="K5553" i="1"/>
  <c r="L5553" i="1"/>
  <c r="M5553" i="1"/>
  <c r="N5553" i="1"/>
  <c r="I5554" i="1"/>
  <c r="J5554" i="1"/>
  <c r="O5554" i="1" s="1"/>
  <c r="K5554" i="1"/>
  <c r="L5554" i="1"/>
  <c r="M5554" i="1"/>
  <c r="N5554" i="1"/>
  <c r="I5555" i="1"/>
  <c r="J5555" i="1"/>
  <c r="O5555" i="1" s="1"/>
  <c r="K5555" i="1"/>
  <c r="L5555" i="1"/>
  <c r="M5555" i="1"/>
  <c r="N5555" i="1"/>
  <c r="I5556" i="1"/>
  <c r="J5556" i="1"/>
  <c r="O5556" i="1" s="1"/>
  <c r="K5556" i="1"/>
  <c r="L5556" i="1"/>
  <c r="M5556" i="1"/>
  <c r="N5556" i="1"/>
  <c r="I5557" i="1"/>
  <c r="J5557" i="1"/>
  <c r="O5557" i="1" s="1"/>
  <c r="K5557" i="1"/>
  <c r="L5557" i="1"/>
  <c r="M5557" i="1"/>
  <c r="N5557" i="1"/>
  <c r="I5558" i="1"/>
  <c r="J5558" i="1"/>
  <c r="O5558" i="1" s="1"/>
  <c r="K5558" i="1"/>
  <c r="L5558" i="1"/>
  <c r="M5558" i="1"/>
  <c r="N5558" i="1"/>
  <c r="I5559" i="1"/>
  <c r="N5559" i="1" s="1"/>
  <c r="J5559" i="1"/>
  <c r="O5559" i="1" s="1"/>
  <c r="K5559" i="1"/>
  <c r="L5559" i="1"/>
  <c r="M5559" i="1"/>
  <c r="I5560" i="1"/>
  <c r="J5560" i="1"/>
  <c r="O5560" i="1" s="1"/>
  <c r="I5561" i="1"/>
  <c r="J5561" i="1"/>
  <c r="O5561" i="1" s="1"/>
  <c r="K5561" i="1"/>
  <c r="L5561" i="1"/>
  <c r="M5561" i="1"/>
  <c r="N5561" i="1"/>
  <c r="I5562" i="1"/>
  <c r="J5562" i="1"/>
  <c r="O5562" i="1" s="1"/>
  <c r="K5562" i="1"/>
  <c r="L5562" i="1"/>
  <c r="I5563" i="1"/>
  <c r="J5563" i="1"/>
  <c r="O5563" i="1" s="1"/>
  <c r="K5563" i="1"/>
  <c r="L5563" i="1"/>
  <c r="M5563" i="1"/>
  <c r="N5563" i="1"/>
  <c r="I5564" i="1"/>
  <c r="K5564" i="1" s="1"/>
  <c r="J5564" i="1"/>
  <c r="O5564" i="1" s="1"/>
  <c r="L5564" i="1"/>
  <c r="M5564" i="1"/>
  <c r="N5564" i="1"/>
  <c r="I5565" i="1"/>
  <c r="J5565" i="1"/>
  <c r="O5565" i="1" s="1"/>
  <c r="K5565" i="1"/>
  <c r="N5565" i="1"/>
  <c r="I5566" i="1"/>
  <c r="J5566" i="1"/>
  <c r="O5566" i="1" s="1"/>
  <c r="K5566" i="1"/>
  <c r="L5566" i="1"/>
  <c r="M5566" i="1"/>
  <c r="N5566" i="1"/>
  <c r="I5567" i="1"/>
  <c r="J5567" i="1"/>
  <c r="O5567" i="1" s="1"/>
  <c r="K5567" i="1"/>
  <c r="L5567" i="1"/>
  <c r="M5567" i="1"/>
  <c r="N5567" i="1"/>
  <c r="I5568" i="1"/>
  <c r="M5568" i="1" s="1"/>
  <c r="J5568" i="1"/>
  <c r="O5568" i="1" s="1"/>
  <c r="I5569" i="1"/>
  <c r="L5569" i="1" s="1"/>
  <c r="J5569" i="1"/>
  <c r="O5569" i="1" s="1"/>
  <c r="K5569" i="1"/>
  <c r="M5569" i="1"/>
  <c r="N5569" i="1"/>
  <c r="I5570" i="1"/>
  <c r="J5570" i="1"/>
  <c r="O5570" i="1" s="1"/>
  <c r="I5571" i="1"/>
  <c r="J5571" i="1"/>
  <c r="O5571" i="1" s="1"/>
  <c r="L5571" i="1"/>
  <c r="I5572" i="1"/>
  <c r="J5572" i="1"/>
  <c r="O5572" i="1" s="1"/>
  <c r="K5572" i="1"/>
  <c r="L5572" i="1"/>
  <c r="M5572" i="1"/>
  <c r="N5572" i="1"/>
  <c r="I5573" i="1"/>
  <c r="J5573" i="1"/>
  <c r="O5573" i="1" s="1"/>
  <c r="I5574" i="1"/>
  <c r="J5574" i="1"/>
  <c r="O5574" i="1" s="1"/>
  <c r="K5574" i="1"/>
  <c r="L5574" i="1"/>
  <c r="M5574" i="1"/>
  <c r="N5574" i="1"/>
  <c r="I5575" i="1"/>
  <c r="J5575" i="1"/>
  <c r="O5575" i="1" s="1"/>
  <c r="I5576" i="1"/>
  <c r="J5576" i="1"/>
  <c r="O5576" i="1" s="1"/>
  <c r="N5576" i="1"/>
  <c r="I5577" i="1"/>
  <c r="J5577" i="1"/>
  <c r="O5577" i="1" s="1"/>
  <c r="K5577" i="1"/>
  <c r="L5577" i="1"/>
  <c r="M5577" i="1"/>
  <c r="N5577" i="1"/>
  <c r="I5578" i="1"/>
  <c r="J5578" i="1"/>
  <c r="O5578" i="1" s="1"/>
  <c r="K5578" i="1"/>
  <c r="L5578" i="1"/>
  <c r="I5579" i="1"/>
  <c r="J5579" i="1"/>
  <c r="O5579" i="1" s="1"/>
  <c r="I5580" i="1"/>
  <c r="J5580" i="1"/>
  <c r="O5580" i="1" s="1"/>
  <c r="K5580" i="1"/>
  <c r="L5580" i="1"/>
  <c r="M5580" i="1"/>
  <c r="N5580" i="1"/>
  <c r="I5581" i="1"/>
  <c r="K5581" i="1" s="1"/>
  <c r="J5581" i="1"/>
  <c r="O5581" i="1" s="1"/>
  <c r="M5581" i="1"/>
  <c r="N5581" i="1"/>
  <c r="I5582" i="1"/>
  <c r="J5582" i="1"/>
  <c r="O5582" i="1" s="1"/>
  <c r="I5583" i="1"/>
  <c r="J5583" i="1"/>
  <c r="O5583" i="1" s="1"/>
  <c r="K5583" i="1"/>
  <c r="L5583" i="1"/>
  <c r="M5583" i="1"/>
  <c r="N5583" i="1"/>
  <c r="I5584" i="1"/>
  <c r="K5584" i="1" s="1"/>
  <c r="J5584" i="1"/>
  <c r="O5584" i="1" s="1"/>
  <c r="L5584" i="1"/>
  <c r="M5584" i="1"/>
  <c r="N5584" i="1"/>
  <c r="I5585" i="1"/>
  <c r="J5585" i="1"/>
  <c r="O5585" i="1" s="1"/>
  <c r="K5585" i="1"/>
  <c r="I5586" i="1"/>
  <c r="J5586" i="1"/>
  <c r="O5586" i="1" s="1"/>
  <c r="K5586" i="1"/>
  <c r="L5586" i="1"/>
  <c r="M5586" i="1"/>
  <c r="N5586" i="1"/>
  <c r="I5587" i="1"/>
  <c r="J5587" i="1"/>
  <c r="O5587" i="1" s="1"/>
  <c r="K5587" i="1"/>
  <c r="L5587" i="1"/>
  <c r="M5587" i="1"/>
  <c r="N5587" i="1"/>
  <c r="I5588" i="1"/>
  <c r="J5588" i="1"/>
  <c r="O5588" i="1" s="1"/>
  <c r="M5588" i="1"/>
  <c r="I5589" i="1"/>
  <c r="J5589" i="1"/>
  <c r="O5589" i="1" s="1"/>
  <c r="N5589" i="1"/>
  <c r="I5590" i="1"/>
  <c r="J5590" i="1"/>
  <c r="O5590" i="1" s="1"/>
  <c r="I5591" i="1"/>
  <c r="J5591" i="1"/>
  <c r="O5591" i="1" s="1"/>
  <c r="L5591" i="1"/>
  <c r="N5591" i="1"/>
  <c r="I5592" i="1"/>
  <c r="J5592" i="1"/>
  <c r="O5592" i="1" s="1"/>
  <c r="I5593" i="1"/>
  <c r="J5593" i="1"/>
  <c r="O5593" i="1" s="1"/>
  <c r="K5593" i="1"/>
  <c r="L5593" i="1"/>
  <c r="M5593" i="1"/>
  <c r="N5593" i="1"/>
  <c r="I5594" i="1"/>
  <c r="J5594" i="1"/>
  <c r="O5594" i="1" s="1"/>
  <c r="K5594" i="1"/>
  <c r="L5594" i="1"/>
  <c r="M5594" i="1"/>
  <c r="N5594" i="1"/>
  <c r="I5595" i="1"/>
  <c r="J5595" i="1"/>
  <c r="O5595" i="1" s="1"/>
  <c r="I5596" i="1"/>
  <c r="K5596" i="1" s="1"/>
  <c r="J5596" i="1"/>
  <c r="O5596" i="1" s="1"/>
  <c r="I5597" i="1"/>
  <c r="J5597" i="1"/>
  <c r="O5597" i="1" s="1"/>
  <c r="K5597" i="1"/>
  <c r="L5597" i="1"/>
  <c r="M5597" i="1"/>
  <c r="N5597" i="1"/>
  <c r="I5598" i="1"/>
  <c r="J5598" i="1"/>
  <c r="O5598" i="1" s="1"/>
  <c r="N5598" i="1"/>
  <c r="I5599" i="1"/>
  <c r="J5599" i="1"/>
  <c r="O5599" i="1" s="1"/>
  <c r="K5599" i="1"/>
  <c r="M5599" i="1"/>
  <c r="I5600" i="1"/>
  <c r="K5600" i="1" s="1"/>
  <c r="J5600" i="1"/>
  <c r="O5600" i="1" s="1"/>
  <c r="I5601" i="1"/>
  <c r="J5601" i="1"/>
  <c r="O5601" i="1" s="1"/>
  <c r="I5602" i="1"/>
  <c r="J5602" i="1"/>
  <c r="O5602" i="1" s="1"/>
  <c r="K5602" i="1"/>
  <c r="L5602" i="1"/>
  <c r="I5603" i="1"/>
  <c r="J5603" i="1"/>
  <c r="O5603" i="1" s="1"/>
  <c r="K5603" i="1"/>
  <c r="L5603" i="1"/>
  <c r="M5603" i="1"/>
  <c r="N5603" i="1"/>
  <c r="I5604" i="1"/>
  <c r="K5604" i="1" s="1"/>
  <c r="J5604" i="1"/>
  <c r="O5604" i="1" s="1"/>
  <c r="I5605" i="1"/>
  <c r="J5605" i="1"/>
  <c r="O5605" i="1" s="1"/>
  <c r="K5605" i="1"/>
  <c r="I5606" i="1"/>
  <c r="J5606" i="1"/>
  <c r="O5606" i="1" s="1"/>
  <c r="K5606" i="1"/>
  <c r="L5606" i="1"/>
  <c r="M5606" i="1"/>
  <c r="N5606" i="1"/>
  <c r="I5607" i="1"/>
  <c r="J5607" i="1"/>
  <c r="O5607" i="1" s="1"/>
  <c r="L5607" i="1"/>
  <c r="M5607" i="1"/>
  <c r="I5608" i="1"/>
  <c r="J5608" i="1"/>
  <c r="O5608" i="1" s="1"/>
  <c r="M5608" i="1"/>
  <c r="I5609" i="1"/>
  <c r="L5609" i="1" s="1"/>
  <c r="J5609" i="1"/>
  <c r="O5609" i="1" s="1"/>
  <c r="I5610" i="1"/>
  <c r="K5610" i="1" s="1"/>
  <c r="J5610" i="1"/>
  <c r="O5610" i="1" s="1"/>
  <c r="L5610" i="1"/>
  <c r="M5610" i="1"/>
  <c r="N5610" i="1"/>
  <c r="I5611" i="1"/>
  <c r="L5611" i="1" s="1"/>
  <c r="J5611" i="1"/>
  <c r="O5611" i="1" s="1"/>
  <c r="N5611" i="1"/>
  <c r="I5612" i="1"/>
  <c r="J5612" i="1"/>
  <c r="O5612" i="1" s="1"/>
  <c r="K5612" i="1"/>
  <c r="L5612" i="1"/>
  <c r="M5612" i="1"/>
  <c r="N5612" i="1"/>
  <c r="I5613" i="1"/>
  <c r="J5613" i="1"/>
  <c r="O5613" i="1" s="1"/>
  <c r="K5613" i="1"/>
  <c r="L5613" i="1"/>
  <c r="M5613" i="1"/>
  <c r="N5613" i="1"/>
  <c r="I5614" i="1"/>
  <c r="J5614" i="1"/>
  <c r="O5614" i="1" s="1"/>
  <c r="K5614" i="1"/>
  <c r="L5614" i="1"/>
  <c r="M5614" i="1"/>
  <c r="N5614" i="1"/>
  <c r="I5615" i="1"/>
  <c r="N5615" i="1" s="1"/>
  <c r="J5615" i="1"/>
  <c r="O5615" i="1" s="1"/>
  <c r="K5615" i="1"/>
  <c r="L5615" i="1"/>
  <c r="M5615" i="1"/>
  <c r="I5616" i="1"/>
  <c r="J5616" i="1"/>
  <c r="O5616" i="1" s="1"/>
  <c r="K5616" i="1"/>
  <c r="L5616" i="1"/>
  <c r="M5616" i="1"/>
  <c r="N5616" i="1"/>
  <c r="I5617" i="1"/>
  <c r="J5617" i="1"/>
  <c r="O5617" i="1" s="1"/>
  <c r="K5617" i="1"/>
  <c r="L5617" i="1"/>
  <c r="M5617" i="1"/>
  <c r="N5617" i="1"/>
  <c r="I5618" i="1"/>
  <c r="J5618" i="1"/>
  <c r="O5618" i="1" s="1"/>
  <c r="K5618" i="1"/>
  <c r="L5618" i="1"/>
  <c r="M5618" i="1"/>
  <c r="N5618" i="1"/>
  <c r="I5619" i="1"/>
  <c r="N5619" i="1" s="1"/>
  <c r="J5619" i="1"/>
  <c r="O5619" i="1" s="1"/>
  <c r="K5619" i="1"/>
  <c r="L5619" i="1"/>
  <c r="M5619" i="1"/>
  <c r="I5620" i="1"/>
  <c r="J5620" i="1"/>
  <c r="O5620" i="1" s="1"/>
  <c r="I5621" i="1"/>
  <c r="J5621" i="1"/>
  <c r="O5621" i="1" s="1"/>
  <c r="K5621" i="1"/>
  <c r="L5621" i="1"/>
  <c r="M5621" i="1"/>
  <c r="N5621" i="1"/>
  <c r="I5622" i="1"/>
  <c r="J5622" i="1"/>
  <c r="O5622" i="1" s="1"/>
  <c r="K5622" i="1"/>
  <c r="L5622" i="1"/>
  <c r="I5623" i="1"/>
  <c r="J5623" i="1"/>
  <c r="O5623" i="1" s="1"/>
  <c r="K5623" i="1"/>
  <c r="L5623" i="1"/>
  <c r="M5623" i="1"/>
  <c r="N5623" i="1"/>
  <c r="I5624" i="1"/>
  <c r="L5624" i="1" s="1"/>
  <c r="J5624" i="1"/>
  <c r="O5624" i="1" s="1"/>
  <c r="K5624" i="1"/>
  <c r="M5624" i="1"/>
  <c r="N5624" i="1"/>
  <c r="I5625" i="1"/>
  <c r="N5625" i="1" s="1"/>
  <c r="J5625" i="1"/>
  <c r="O5625" i="1" s="1"/>
  <c r="K5625" i="1"/>
  <c r="I5626" i="1"/>
  <c r="J5626" i="1"/>
  <c r="O5626" i="1" s="1"/>
  <c r="I5627" i="1"/>
  <c r="J5627" i="1"/>
  <c r="O5627" i="1" s="1"/>
  <c r="K5627" i="1"/>
  <c r="L5627" i="1"/>
  <c r="M5627" i="1"/>
  <c r="N5627" i="1"/>
  <c r="I5628" i="1"/>
  <c r="J5628" i="1"/>
  <c r="O5628" i="1" s="1"/>
  <c r="M5628" i="1"/>
  <c r="I5629" i="1"/>
  <c r="J5629" i="1"/>
  <c r="O5629" i="1" s="1"/>
  <c r="K5629" i="1"/>
  <c r="L5629" i="1"/>
  <c r="M5629" i="1"/>
  <c r="N5629" i="1"/>
  <c r="I5630" i="1"/>
  <c r="K5630" i="1" s="1"/>
  <c r="J5630" i="1"/>
  <c r="O5630" i="1" s="1"/>
  <c r="L5630" i="1"/>
  <c r="M5630" i="1"/>
  <c r="I5631" i="1"/>
  <c r="J5631" i="1"/>
  <c r="O5631" i="1" s="1"/>
  <c r="L5631" i="1"/>
  <c r="N5631" i="1"/>
  <c r="I5632" i="1"/>
  <c r="J5632" i="1"/>
  <c r="O5632" i="1" s="1"/>
  <c r="K5632" i="1"/>
  <c r="L5632" i="1"/>
  <c r="M5632" i="1"/>
  <c r="N5632" i="1"/>
  <c r="I5633" i="1"/>
  <c r="J5633" i="1"/>
  <c r="O5633" i="1" s="1"/>
  <c r="I5634" i="1"/>
  <c r="J5634" i="1"/>
  <c r="O5634" i="1" s="1"/>
  <c r="K5634" i="1"/>
  <c r="L5634" i="1"/>
  <c r="M5634" i="1"/>
  <c r="N5634" i="1"/>
  <c r="I5635" i="1"/>
  <c r="K5635" i="1" s="1"/>
  <c r="J5635" i="1"/>
  <c r="O5635" i="1" s="1"/>
  <c r="L5635" i="1"/>
  <c r="M5635" i="1"/>
  <c r="I5636" i="1"/>
  <c r="K5636" i="1" s="1"/>
  <c r="J5636" i="1"/>
  <c r="O5636" i="1" s="1"/>
  <c r="L5636" i="1"/>
  <c r="M5636" i="1"/>
  <c r="I5637" i="1"/>
  <c r="J5637" i="1"/>
  <c r="O5637" i="1" s="1"/>
  <c r="K5637" i="1"/>
  <c r="L5637" i="1"/>
  <c r="M5637" i="1"/>
  <c r="N5637" i="1"/>
  <c r="I5638" i="1"/>
  <c r="M5638" i="1" s="1"/>
  <c r="J5638" i="1"/>
  <c r="O5638" i="1" s="1"/>
  <c r="K5638" i="1"/>
  <c r="L5638" i="1"/>
  <c r="N5638" i="1"/>
  <c r="I5639" i="1"/>
  <c r="N5639" i="1" s="1"/>
  <c r="J5639" i="1"/>
  <c r="O5639" i="1" s="1"/>
  <c r="L5639" i="1"/>
  <c r="M5639" i="1"/>
  <c r="I5640" i="1"/>
  <c r="J5640" i="1"/>
  <c r="O5640" i="1" s="1"/>
  <c r="K5640" i="1"/>
  <c r="L5640" i="1"/>
  <c r="M5640" i="1"/>
  <c r="N5640" i="1"/>
  <c r="I5641" i="1"/>
  <c r="J5641" i="1"/>
  <c r="O5641" i="1" s="1"/>
  <c r="K5641" i="1"/>
  <c r="L5641" i="1"/>
  <c r="M5641" i="1"/>
  <c r="N5641" i="1"/>
  <c r="I5642" i="1"/>
  <c r="J5642" i="1"/>
  <c r="O5642" i="1" s="1"/>
  <c r="I5643" i="1"/>
  <c r="J5643" i="1"/>
  <c r="O5643" i="1" s="1"/>
  <c r="K5643" i="1"/>
  <c r="L5643" i="1"/>
  <c r="M5643" i="1"/>
  <c r="N5643" i="1"/>
  <c r="I5644" i="1"/>
  <c r="J5644" i="1"/>
  <c r="O5644" i="1" s="1"/>
  <c r="K5644" i="1"/>
  <c r="L5644" i="1"/>
  <c r="M5644" i="1"/>
  <c r="N5644" i="1"/>
  <c r="I5645" i="1"/>
  <c r="J5645" i="1"/>
  <c r="O5645" i="1" s="1"/>
  <c r="I5646" i="1"/>
  <c r="J5646" i="1"/>
  <c r="O5646" i="1" s="1"/>
  <c r="K5646" i="1"/>
  <c r="L5646" i="1"/>
  <c r="M5646" i="1"/>
  <c r="N5646" i="1"/>
  <c r="I5647" i="1"/>
  <c r="J5647" i="1"/>
  <c r="O5647" i="1" s="1"/>
  <c r="K5647" i="1"/>
  <c r="I5648" i="1"/>
  <c r="J5648" i="1"/>
  <c r="O5648" i="1" s="1"/>
  <c r="M5648" i="1"/>
  <c r="I5649" i="1"/>
  <c r="K5649" i="1" s="1"/>
  <c r="J5649" i="1"/>
  <c r="O5649" i="1" s="1"/>
  <c r="L5649" i="1"/>
  <c r="M5649" i="1"/>
  <c r="I5650" i="1"/>
  <c r="J5650" i="1"/>
  <c r="O5650" i="1" s="1"/>
  <c r="K5650" i="1"/>
  <c r="L5650" i="1"/>
  <c r="M5650" i="1"/>
  <c r="N5650" i="1"/>
  <c r="I5651" i="1"/>
  <c r="L5651" i="1" s="1"/>
  <c r="J5651" i="1"/>
  <c r="O5651" i="1" s="1"/>
  <c r="I5652" i="1"/>
  <c r="J5652" i="1"/>
  <c r="O5652" i="1" s="1"/>
  <c r="N5652" i="1"/>
  <c r="I5653" i="1"/>
  <c r="K5653" i="1" s="1"/>
  <c r="J5653" i="1"/>
  <c r="O5653" i="1" s="1"/>
  <c r="L5653" i="1"/>
  <c r="N5653" i="1"/>
  <c r="I5654" i="1"/>
  <c r="J5654" i="1"/>
  <c r="O5654" i="1" s="1"/>
  <c r="K5654" i="1"/>
  <c r="L5654" i="1"/>
  <c r="M5654" i="1"/>
  <c r="N5654" i="1"/>
  <c r="I5655" i="1"/>
  <c r="K5655" i="1" s="1"/>
  <c r="J5655" i="1"/>
  <c r="O5655" i="1" s="1"/>
  <c r="L5655" i="1"/>
  <c r="M5655" i="1"/>
  <c r="I5656" i="1"/>
  <c r="L5656" i="1" s="1"/>
  <c r="J5656" i="1"/>
  <c r="O5656" i="1" s="1"/>
  <c r="K5656" i="1"/>
  <c r="M5656" i="1"/>
  <c r="N5656" i="1"/>
  <c r="I5657" i="1"/>
  <c r="J5657" i="1"/>
  <c r="O5657" i="1" s="1"/>
  <c r="K5657" i="1"/>
  <c r="L5657" i="1"/>
  <c r="M5657" i="1"/>
  <c r="N5657" i="1"/>
  <c r="I5658" i="1"/>
  <c r="K5658" i="1" s="1"/>
  <c r="J5658" i="1"/>
  <c r="O5658" i="1" s="1"/>
  <c r="L5658" i="1"/>
  <c r="M5658" i="1"/>
  <c r="I5659" i="1"/>
  <c r="N5659" i="1" s="1"/>
  <c r="J5659" i="1"/>
  <c r="O5659" i="1" s="1"/>
  <c r="K5659" i="1"/>
  <c r="L5659" i="1"/>
  <c r="M5659" i="1"/>
  <c r="I5660" i="1"/>
  <c r="J5660" i="1"/>
  <c r="O5660" i="1" s="1"/>
  <c r="K5660" i="1"/>
  <c r="L5660" i="1"/>
  <c r="M5660" i="1"/>
  <c r="N5660" i="1"/>
  <c r="I5661" i="1"/>
  <c r="J5661" i="1"/>
  <c r="O5661" i="1" s="1"/>
  <c r="N5661" i="1"/>
  <c r="I5662" i="1"/>
  <c r="K5662" i="1" s="1"/>
  <c r="J5662" i="1"/>
  <c r="O5662" i="1" s="1"/>
  <c r="I5663" i="1"/>
  <c r="J5663" i="1"/>
  <c r="O5663" i="1" s="1"/>
  <c r="K5663" i="1"/>
  <c r="L5663" i="1"/>
  <c r="M5663" i="1"/>
  <c r="N5663" i="1"/>
  <c r="I5664" i="1"/>
  <c r="J5664" i="1"/>
  <c r="O5664" i="1" s="1"/>
  <c r="I5665" i="1"/>
  <c r="J5665" i="1"/>
  <c r="O5665" i="1" s="1"/>
  <c r="K5665" i="1"/>
  <c r="N5665" i="1"/>
  <c r="I5666" i="1"/>
  <c r="J5666" i="1"/>
  <c r="O5666" i="1" s="1"/>
  <c r="I5667" i="1"/>
  <c r="J5667" i="1"/>
  <c r="O5667" i="1" s="1"/>
  <c r="K5667" i="1"/>
  <c r="L5667" i="1"/>
  <c r="I5668" i="1"/>
  <c r="M5668" i="1" s="1"/>
  <c r="J5668" i="1"/>
  <c r="O5668" i="1" s="1"/>
  <c r="I5669" i="1"/>
  <c r="J5669" i="1"/>
  <c r="O5669" i="1" s="1"/>
  <c r="K5669" i="1"/>
  <c r="L5669" i="1"/>
  <c r="M5669" i="1"/>
  <c r="N5669" i="1"/>
  <c r="I5670" i="1"/>
  <c r="K5670" i="1" s="1"/>
  <c r="J5670" i="1"/>
  <c r="O5670" i="1" s="1"/>
  <c r="M5670" i="1"/>
  <c r="I5671" i="1"/>
  <c r="J5671" i="1"/>
  <c r="O5671" i="1" s="1"/>
  <c r="L5671" i="1"/>
  <c r="N5671" i="1"/>
  <c r="I5672" i="1"/>
  <c r="K5672" i="1" s="1"/>
  <c r="J5672" i="1"/>
  <c r="O5672" i="1" s="1"/>
  <c r="I5673" i="1"/>
  <c r="J5673" i="1"/>
  <c r="O5673" i="1" s="1"/>
  <c r="I5674" i="1"/>
  <c r="J5674" i="1"/>
  <c r="O5674" i="1" s="1"/>
  <c r="K5674" i="1"/>
  <c r="L5674" i="1"/>
  <c r="M5674" i="1"/>
  <c r="N5674" i="1"/>
  <c r="I5675" i="1"/>
  <c r="J5675" i="1"/>
  <c r="O5675" i="1" s="1"/>
  <c r="K5675" i="1"/>
  <c r="L5675" i="1"/>
  <c r="M5675" i="1"/>
  <c r="N5675" i="1"/>
  <c r="I5676" i="1"/>
  <c r="J5676" i="1"/>
  <c r="O5676" i="1" s="1"/>
  <c r="I5677" i="1"/>
  <c r="J5677" i="1"/>
  <c r="O5677" i="1" s="1"/>
  <c r="K5677" i="1"/>
  <c r="L5677" i="1"/>
  <c r="M5677" i="1"/>
  <c r="N5677" i="1"/>
  <c r="I5678" i="1"/>
  <c r="J5678" i="1"/>
  <c r="O5678" i="1" s="1"/>
  <c r="K5678" i="1"/>
  <c r="L5678" i="1"/>
  <c r="M5678" i="1"/>
  <c r="N5678" i="1"/>
  <c r="I5679" i="1"/>
  <c r="J5679" i="1"/>
  <c r="O5679" i="1" s="1"/>
  <c r="I5680" i="1"/>
  <c r="J5680" i="1"/>
  <c r="O5680" i="1" s="1"/>
  <c r="N5680" i="1"/>
  <c r="I5681" i="1"/>
  <c r="K5681" i="1" s="1"/>
  <c r="J5681" i="1"/>
  <c r="O5681" i="1" s="1"/>
  <c r="L5681" i="1"/>
  <c r="M5681" i="1"/>
  <c r="N5681" i="1"/>
  <c r="I5682" i="1"/>
  <c r="K5682" i="1" s="1"/>
  <c r="J5682" i="1"/>
  <c r="O5682" i="1" s="1"/>
  <c r="L5682" i="1"/>
  <c r="I5683" i="1"/>
  <c r="J5683" i="1"/>
  <c r="O5683" i="1" s="1"/>
  <c r="K5683" i="1"/>
  <c r="L5683" i="1"/>
  <c r="M5683" i="1"/>
  <c r="N5683" i="1"/>
  <c r="I5684" i="1"/>
  <c r="J5684" i="1"/>
  <c r="O5684" i="1" s="1"/>
  <c r="K5684" i="1"/>
  <c r="L5684" i="1"/>
  <c r="M5684" i="1"/>
  <c r="N5684" i="1"/>
  <c r="I5685" i="1"/>
  <c r="K5685" i="1" s="1"/>
  <c r="J5685" i="1"/>
  <c r="O5685" i="1" s="1"/>
  <c r="I5686" i="1"/>
  <c r="J5686" i="1"/>
  <c r="O5686" i="1" s="1"/>
  <c r="I5687" i="1"/>
  <c r="K5687" i="1" s="1"/>
  <c r="J5687" i="1"/>
  <c r="O5687" i="1" s="1"/>
  <c r="L5687" i="1"/>
  <c r="M5687" i="1"/>
  <c r="N5687" i="1"/>
  <c r="I5688" i="1"/>
  <c r="J5688" i="1"/>
  <c r="O5688" i="1" s="1"/>
  <c r="I5689" i="1"/>
  <c r="J5689" i="1"/>
  <c r="O5689" i="1" s="1"/>
  <c r="K5689" i="1"/>
  <c r="L5689" i="1"/>
  <c r="M5689" i="1"/>
  <c r="N5689" i="1"/>
  <c r="I5690" i="1"/>
  <c r="J5690" i="1"/>
  <c r="O5690" i="1" s="1"/>
  <c r="K5690" i="1"/>
  <c r="L5690" i="1"/>
  <c r="M5690" i="1"/>
  <c r="N5690" i="1"/>
  <c r="I5691" i="1"/>
  <c r="J5691" i="1"/>
  <c r="O5691" i="1" s="1"/>
  <c r="L5691" i="1"/>
  <c r="N5691" i="1"/>
  <c r="I5692" i="1"/>
  <c r="J5692" i="1"/>
  <c r="O5692" i="1" s="1"/>
  <c r="K5692" i="1"/>
  <c r="L5692" i="1"/>
  <c r="M5692" i="1"/>
  <c r="N5692" i="1"/>
  <c r="I5693" i="1"/>
  <c r="K5693" i="1" s="1"/>
  <c r="J5693" i="1"/>
  <c r="O5693" i="1" s="1"/>
  <c r="L5693" i="1"/>
  <c r="M5693" i="1"/>
  <c r="I5694" i="1"/>
  <c r="J5694" i="1"/>
  <c r="O5694" i="1" s="1"/>
  <c r="K5694" i="1"/>
  <c r="L5694" i="1"/>
  <c r="M5694" i="1"/>
  <c r="N5694" i="1"/>
  <c r="I5695" i="1"/>
  <c r="J5695" i="1"/>
  <c r="O5695" i="1" s="1"/>
  <c r="K5695" i="1"/>
  <c r="L5695" i="1"/>
  <c r="M5695" i="1"/>
  <c r="N5695" i="1"/>
  <c r="I5696" i="1"/>
  <c r="J5696" i="1"/>
  <c r="O5696" i="1" s="1"/>
  <c r="K5696" i="1"/>
  <c r="L5696" i="1"/>
  <c r="M5696" i="1"/>
  <c r="N5696" i="1"/>
  <c r="I5697" i="1"/>
  <c r="J5697" i="1"/>
  <c r="O5697" i="1" s="1"/>
  <c r="K5697" i="1"/>
  <c r="L5697" i="1"/>
  <c r="M5697" i="1"/>
  <c r="N5697" i="1"/>
  <c r="I5698" i="1"/>
  <c r="K5698" i="1" s="1"/>
  <c r="J5698" i="1"/>
  <c r="O5698" i="1" s="1"/>
  <c r="I5699" i="1"/>
  <c r="N5699" i="1" s="1"/>
  <c r="J5699" i="1"/>
  <c r="O5699" i="1" s="1"/>
  <c r="K5699" i="1"/>
  <c r="L5699" i="1"/>
  <c r="M5699" i="1"/>
  <c r="I5700" i="1"/>
  <c r="J5700" i="1"/>
  <c r="O5700" i="1" s="1"/>
  <c r="I5701" i="1"/>
  <c r="M5701" i="1" s="1"/>
  <c r="J5701" i="1"/>
  <c r="O5701" i="1" s="1"/>
  <c r="K5701" i="1"/>
  <c r="L5701" i="1"/>
  <c r="N5701" i="1"/>
  <c r="I5702" i="1"/>
  <c r="K5702" i="1" s="1"/>
  <c r="J5702" i="1"/>
  <c r="O5702" i="1" s="1"/>
  <c r="L5702" i="1"/>
  <c r="I5703" i="1"/>
  <c r="J5703" i="1"/>
  <c r="O5703" i="1" s="1"/>
  <c r="K5703" i="1"/>
  <c r="L5703" i="1"/>
  <c r="M5703" i="1"/>
  <c r="N5703" i="1"/>
  <c r="I5704" i="1"/>
  <c r="J5704" i="1"/>
  <c r="O5704" i="1" s="1"/>
  <c r="K5704" i="1"/>
  <c r="L5704" i="1"/>
  <c r="M5704" i="1"/>
  <c r="N5704" i="1"/>
  <c r="I5705" i="1"/>
  <c r="J5705" i="1"/>
  <c r="O5705" i="1" s="1"/>
  <c r="I5706" i="1"/>
  <c r="K5706" i="1" s="1"/>
  <c r="J5706" i="1"/>
  <c r="O5706" i="1" s="1"/>
  <c r="L5706" i="1"/>
  <c r="M5706" i="1"/>
  <c r="N5706" i="1"/>
  <c r="I5707" i="1"/>
  <c r="J5707" i="1"/>
  <c r="O5707" i="1" s="1"/>
  <c r="I5708" i="1"/>
  <c r="J5708" i="1"/>
  <c r="O5708" i="1" s="1"/>
  <c r="M5708" i="1"/>
  <c r="I5709" i="1"/>
  <c r="J5709" i="1"/>
  <c r="O5709" i="1" s="1"/>
  <c r="K5709" i="1"/>
  <c r="L5709" i="1"/>
  <c r="M5709" i="1"/>
  <c r="N5709" i="1"/>
  <c r="I5710" i="1"/>
  <c r="J5710" i="1"/>
  <c r="O5710" i="1" s="1"/>
  <c r="K5710" i="1"/>
  <c r="L5710" i="1"/>
  <c r="I5711" i="1"/>
  <c r="L5711" i="1" s="1"/>
  <c r="J5711" i="1"/>
  <c r="O5711" i="1" s="1"/>
  <c r="N5711" i="1"/>
  <c r="I5712" i="1"/>
  <c r="K5712" i="1" s="1"/>
  <c r="J5712" i="1"/>
  <c r="O5712" i="1" s="1"/>
  <c r="L5712" i="1"/>
  <c r="M5712" i="1"/>
  <c r="I5713" i="1"/>
  <c r="K5713" i="1" s="1"/>
  <c r="J5713" i="1"/>
  <c r="O5713" i="1" s="1"/>
  <c r="M5713" i="1"/>
  <c r="N5713" i="1"/>
  <c r="I5714" i="1"/>
  <c r="J5714" i="1"/>
  <c r="O5714" i="1" s="1"/>
  <c r="K5714" i="1"/>
  <c r="L5714" i="1"/>
  <c r="M5714" i="1"/>
  <c r="N5714" i="1"/>
  <c r="I5715" i="1"/>
  <c r="J5715" i="1"/>
  <c r="O5715" i="1" s="1"/>
  <c r="K5715" i="1"/>
  <c r="L5715" i="1"/>
  <c r="M5715" i="1"/>
  <c r="N5715" i="1"/>
  <c r="I5716" i="1"/>
  <c r="K5716" i="1" s="1"/>
  <c r="J5716" i="1"/>
  <c r="O5716" i="1" s="1"/>
  <c r="L5716" i="1"/>
  <c r="M5716" i="1"/>
  <c r="N5716" i="1"/>
  <c r="I5717" i="1"/>
  <c r="J5717" i="1"/>
  <c r="O5717" i="1" s="1"/>
  <c r="K5717" i="1"/>
  <c r="L5717" i="1"/>
  <c r="M5717" i="1"/>
  <c r="N5717" i="1"/>
  <c r="I5718" i="1"/>
  <c r="J5718" i="1"/>
  <c r="O5718" i="1" s="1"/>
  <c r="K5718" i="1"/>
  <c r="L5718" i="1"/>
  <c r="M5718" i="1"/>
  <c r="N5718" i="1"/>
  <c r="I5719" i="1"/>
  <c r="N5719" i="1" s="1"/>
  <c r="J5719" i="1"/>
  <c r="O5719" i="1" s="1"/>
  <c r="M5719" i="1"/>
  <c r="I5720" i="1"/>
  <c r="J5720" i="1"/>
  <c r="O5720" i="1" s="1"/>
  <c r="I5721" i="1"/>
  <c r="K5721" i="1" s="1"/>
  <c r="J5721" i="1"/>
  <c r="O5721" i="1" s="1"/>
  <c r="L5721" i="1"/>
  <c r="M5721" i="1"/>
  <c r="I5722" i="1"/>
  <c r="J5722" i="1"/>
  <c r="O5722" i="1" s="1"/>
  <c r="K5722" i="1"/>
  <c r="L5722" i="1"/>
  <c r="I5723" i="1"/>
  <c r="J5723" i="1"/>
  <c r="O5723" i="1" s="1"/>
  <c r="K5723" i="1"/>
  <c r="L5723" i="1"/>
  <c r="M5723" i="1"/>
  <c r="N5723" i="1"/>
  <c r="I5724" i="1"/>
  <c r="J5724" i="1"/>
  <c r="O5724" i="1" s="1"/>
  <c r="N5724" i="1"/>
  <c r="I5725" i="1"/>
  <c r="J5725" i="1"/>
  <c r="O5725" i="1" s="1"/>
  <c r="K5725" i="1"/>
  <c r="N5725" i="1"/>
  <c r="I5726" i="1"/>
  <c r="K5726" i="1" s="1"/>
  <c r="J5726" i="1"/>
  <c r="O5726" i="1" s="1"/>
  <c r="I5727" i="1"/>
  <c r="J5727" i="1"/>
  <c r="O5727" i="1" s="1"/>
  <c r="K5727" i="1"/>
  <c r="I5728" i="1"/>
  <c r="J5728" i="1"/>
  <c r="O5728" i="1" s="1"/>
  <c r="I5729" i="1"/>
  <c r="K5729" i="1" s="1"/>
  <c r="J5729" i="1"/>
  <c r="O5729" i="1" s="1"/>
  <c r="L5729" i="1"/>
  <c r="M5729" i="1"/>
  <c r="N5729" i="1"/>
  <c r="I5730" i="1"/>
  <c r="N5730" i="1" s="1"/>
  <c r="J5730" i="1"/>
  <c r="O5730" i="1" s="1"/>
  <c r="K5730" i="1"/>
  <c r="L5730" i="1"/>
  <c r="M5730" i="1"/>
  <c r="I5731" i="1"/>
  <c r="J5731" i="1"/>
  <c r="O5731" i="1" s="1"/>
  <c r="L5731" i="1"/>
  <c r="N5731" i="1"/>
  <c r="I5732" i="1"/>
  <c r="K5732" i="1" s="1"/>
  <c r="J5732" i="1"/>
  <c r="O5732" i="1" s="1"/>
  <c r="M5732" i="1"/>
  <c r="I5733" i="1"/>
  <c r="L5733" i="1" s="1"/>
  <c r="J5733" i="1"/>
  <c r="O5733" i="1" s="1"/>
  <c r="K5733" i="1"/>
  <c r="M5733" i="1"/>
  <c r="N5733" i="1"/>
  <c r="I5734" i="1"/>
  <c r="J5734" i="1"/>
  <c r="O5734" i="1" s="1"/>
  <c r="K5734" i="1"/>
  <c r="L5734" i="1"/>
  <c r="M5734" i="1"/>
  <c r="N5734" i="1"/>
  <c r="I5735" i="1"/>
  <c r="K5735" i="1" s="1"/>
  <c r="J5735" i="1"/>
  <c r="O5735" i="1" s="1"/>
  <c r="M5735" i="1"/>
  <c r="I5736" i="1"/>
  <c r="K5736" i="1" s="1"/>
  <c r="J5736" i="1"/>
  <c r="O5736" i="1" s="1"/>
  <c r="I5737" i="1"/>
  <c r="J5737" i="1"/>
  <c r="O5737" i="1" s="1"/>
  <c r="K5737" i="1"/>
  <c r="L5737" i="1"/>
  <c r="M5737" i="1"/>
  <c r="N5737" i="1"/>
  <c r="I5738" i="1"/>
  <c r="J5738" i="1"/>
  <c r="O5738" i="1" s="1"/>
  <c r="I5739" i="1"/>
  <c r="J5739" i="1"/>
  <c r="O5739" i="1" s="1"/>
  <c r="K5739" i="1"/>
  <c r="L5739" i="1"/>
  <c r="I5740" i="1"/>
  <c r="K5740" i="1" s="1"/>
  <c r="J5740" i="1"/>
  <c r="O5740" i="1" s="1"/>
  <c r="L5740" i="1"/>
  <c r="M5740" i="1"/>
  <c r="I5741" i="1"/>
  <c r="J5741" i="1"/>
  <c r="O5741" i="1" s="1"/>
  <c r="K5741" i="1"/>
  <c r="L5741" i="1"/>
  <c r="I5742" i="1"/>
  <c r="K5742" i="1" s="1"/>
  <c r="J5742" i="1"/>
  <c r="O5742" i="1" s="1"/>
  <c r="L5742" i="1"/>
  <c r="I5743" i="1"/>
  <c r="J5743" i="1"/>
  <c r="O5743" i="1" s="1"/>
  <c r="K5743" i="1"/>
  <c r="L5743" i="1"/>
  <c r="M5743" i="1"/>
  <c r="N5743" i="1"/>
  <c r="I5744" i="1"/>
  <c r="J5744" i="1"/>
  <c r="O5744" i="1" s="1"/>
  <c r="K5744" i="1"/>
  <c r="L5744" i="1"/>
  <c r="M5744" i="1"/>
  <c r="N5744" i="1"/>
  <c r="I5745" i="1"/>
  <c r="J5745" i="1"/>
  <c r="O5745" i="1" s="1"/>
  <c r="K5745" i="1"/>
  <c r="N5745" i="1"/>
  <c r="I5746" i="1"/>
  <c r="J5746" i="1"/>
  <c r="O5746" i="1" s="1"/>
  <c r="K5746" i="1"/>
  <c r="I5747" i="1"/>
  <c r="K5747" i="1" s="1"/>
  <c r="J5747" i="1"/>
  <c r="O5747" i="1" s="1"/>
  <c r="L5747" i="1"/>
  <c r="I5748" i="1"/>
  <c r="J5748" i="1"/>
  <c r="O5748" i="1" s="1"/>
  <c r="M5748" i="1"/>
  <c r="I5749" i="1"/>
  <c r="J5749" i="1"/>
  <c r="O5749" i="1" s="1"/>
  <c r="I5750" i="1"/>
  <c r="J5750" i="1"/>
  <c r="O5750" i="1" s="1"/>
  <c r="K5750" i="1"/>
  <c r="L5750" i="1"/>
  <c r="M5750" i="1"/>
  <c r="N5750" i="1"/>
  <c r="I5751" i="1"/>
  <c r="J5751" i="1"/>
  <c r="O5751" i="1" s="1"/>
  <c r="L5751" i="1"/>
  <c r="N5751" i="1"/>
  <c r="I5752" i="1"/>
  <c r="J5752" i="1"/>
  <c r="O5752" i="1" s="1"/>
  <c r="K5752" i="1"/>
  <c r="L5752" i="1"/>
  <c r="I5753" i="1"/>
  <c r="J5753" i="1"/>
  <c r="O5753" i="1" s="1"/>
  <c r="K5753" i="1"/>
  <c r="L5753" i="1"/>
  <c r="M5753" i="1"/>
  <c r="N5753" i="1"/>
  <c r="I5754" i="1"/>
  <c r="J5754" i="1"/>
  <c r="O5754" i="1" s="1"/>
  <c r="K5754" i="1"/>
  <c r="L5754" i="1"/>
  <c r="M5754" i="1"/>
  <c r="N5754" i="1"/>
  <c r="I5755" i="1"/>
  <c r="L5755" i="1" s="1"/>
  <c r="J5755" i="1"/>
  <c r="O5755" i="1" s="1"/>
  <c r="I5756" i="1"/>
  <c r="J5756" i="1"/>
  <c r="O5756" i="1" s="1"/>
  <c r="K5756" i="1"/>
  <c r="L5756" i="1"/>
  <c r="M5756" i="1"/>
  <c r="N5756" i="1"/>
  <c r="I5757" i="1"/>
  <c r="J5757" i="1"/>
  <c r="O5757" i="1" s="1"/>
  <c r="K5757" i="1"/>
  <c r="L5757" i="1"/>
  <c r="M5757" i="1"/>
  <c r="N5757" i="1"/>
  <c r="I5758" i="1"/>
  <c r="N5758" i="1" s="1"/>
  <c r="J5758" i="1"/>
  <c r="O5758" i="1" s="1"/>
  <c r="K5758" i="1"/>
  <c r="L5758" i="1"/>
  <c r="I5759" i="1"/>
  <c r="N5759" i="1" s="1"/>
  <c r="J5759" i="1"/>
  <c r="O5759" i="1" s="1"/>
  <c r="K5759" i="1"/>
  <c r="L5759" i="1"/>
  <c r="M5759" i="1"/>
  <c r="I5760" i="1"/>
  <c r="J5760" i="1"/>
  <c r="O5760" i="1" s="1"/>
  <c r="K5760" i="1"/>
  <c r="L5760" i="1"/>
  <c r="M5760" i="1"/>
  <c r="N5760" i="1"/>
  <c r="I5761" i="1"/>
  <c r="J5761" i="1"/>
  <c r="O5761" i="1" s="1"/>
  <c r="K5761" i="1"/>
  <c r="L5761" i="1"/>
  <c r="M5761" i="1"/>
  <c r="N5761" i="1"/>
  <c r="I5762" i="1"/>
  <c r="J5762" i="1"/>
  <c r="O5762" i="1" s="1"/>
  <c r="K5762" i="1"/>
  <c r="L5762" i="1"/>
  <c r="I5763" i="1"/>
  <c r="J5763" i="1"/>
  <c r="O5763" i="1" s="1"/>
  <c r="K5763" i="1"/>
  <c r="L5763" i="1"/>
  <c r="M5763" i="1"/>
  <c r="N5763" i="1"/>
  <c r="I5764" i="1"/>
  <c r="J5764" i="1"/>
  <c r="O5764" i="1" s="1"/>
  <c r="K5764" i="1"/>
  <c r="L5764" i="1"/>
  <c r="M5764" i="1"/>
  <c r="N5764" i="1"/>
  <c r="I5765" i="1"/>
  <c r="K5765" i="1" s="1"/>
  <c r="J5765" i="1"/>
  <c r="O5765" i="1" s="1"/>
  <c r="N5765" i="1"/>
  <c r="I5766" i="1"/>
  <c r="J5766" i="1"/>
  <c r="O5766" i="1" s="1"/>
  <c r="K5766" i="1"/>
  <c r="L5766" i="1"/>
  <c r="M5766" i="1"/>
  <c r="N5766" i="1"/>
  <c r="I5767" i="1"/>
  <c r="L5767" i="1" s="1"/>
  <c r="J5767" i="1"/>
  <c r="O5767" i="1" s="1"/>
  <c r="M5767" i="1"/>
  <c r="N5767" i="1"/>
  <c r="I5768" i="1"/>
  <c r="J5768" i="1"/>
  <c r="O5768" i="1" s="1"/>
  <c r="I5769" i="1"/>
  <c r="J5769" i="1"/>
  <c r="O5769" i="1" s="1"/>
  <c r="I5770" i="1"/>
  <c r="J5770" i="1"/>
  <c r="O5770" i="1" s="1"/>
  <c r="K5770" i="1"/>
  <c r="L5770" i="1"/>
  <c r="M5770" i="1"/>
  <c r="N5770" i="1"/>
  <c r="I5771" i="1"/>
  <c r="J5771" i="1"/>
  <c r="O5771" i="1" s="1"/>
  <c r="I5772" i="1"/>
  <c r="J5772" i="1"/>
  <c r="O5772" i="1" s="1"/>
  <c r="K5772" i="1"/>
  <c r="L5772" i="1"/>
  <c r="M5772" i="1"/>
  <c r="N5772" i="1"/>
  <c r="I5773" i="1"/>
  <c r="J5773" i="1"/>
  <c r="O5773" i="1" s="1"/>
  <c r="K5773" i="1"/>
  <c r="L5773" i="1"/>
  <c r="M5773" i="1"/>
  <c r="N5773" i="1"/>
  <c r="I5774" i="1"/>
  <c r="J5774" i="1"/>
  <c r="O5774" i="1" s="1"/>
  <c r="K5774" i="1"/>
  <c r="L5774" i="1"/>
  <c r="M5774" i="1"/>
  <c r="N5774" i="1"/>
  <c r="I5775" i="1"/>
  <c r="J5775" i="1"/>
  <c r="O5775" i="1" s="1"/>
  <c r="K5775" i="1"/>
  <c r="L5775" i="1"/>
  <c r="M5775" i="1"/>
  <c r="N5775" i="1"/>
  <c r="I5776" i="1"/>
  <c r="J5776" i="1"/>
  <c r="O5776" i="1" s="1"/>
  <c r="K5776" i="1"/>
  <c r="L5776" i="1"/>
  <c r="M5776" i="1"/>
  <c r="N5776" i="1"/>
  <c r="I5777" i="1"/>
  <c r="J5777" i="1"/>
  <c r="O5777" i="1" s="1"/>
  <c r="K5777" i="1"/>
  <c r="L5777" i="1"/>
  <c r="M5777" i="1"/>
  <c r="N5777" i="1"/>
  <c r="I5778" i="1"/>
  <c r="J5778" i="1"/>
  <c r="O5778" i="1" s="1"/>
  <c r="K5778" i="1"/>
  <c r="L5778" i="1"/>
  <c r="M5778" i="1"/>
  <c r="N5778" i="1"/>
  <c r="I5779" i="1"/>
  <c r="N5779" i="1" s="1"/>
  <c r="J5779" i="1"/>
  <c r="O5779" i="1" s="1"/>
  <c r="K5779" i="1"/>
  <c r="L5779" i="1"/>
  <c r="M5779" i="1"/>
  <c r="I5780" i="1"/>
  <c r="J5780" i="1"/>
  <c r="O5780" i="1" s="1"/>
  <c r="K5780" i="1"/>
  <c r="I5781" i="1"/>
  <c r="J5781" i="1"/>
  <c r="O5781" i="1" s="1"/>
  <c r="K5781" i="1"/>
  <c r="L5781" i="1"/>
  <c r="M5781" i="1"/>
  <c r="N5781" i="1"/>
  <c r="I5782" i="1"/>
  <c r="J5782" i="1"/>
  <c r="O5782" i="1" s="1"/>
  <c r="K5782" i="1"/>
  <c r="I5783" i="1"/>
  <c r="J5783" i="1"/>
  <c r="O5783" i="1" s="1"/>
  <c r="K5783" i="1"/>
  <c r="L5783" i="1"/>
  <c r="I5784" i="1"/>
  <c r="K5784" i="1" s="1"/>
  <c r="J5784" i="1"/>
  <c r="O5784" i="1" s="1"/>
  <c r="L5784" i="1"/>
  <c r="M5784" i="1"/>
  <c r="N5784" i="1"/>
  <c r="I5785" i="1"/>
  <c r="J5785" i="1"/>
  <c r="O5785" i="1" s="1"/>
  <c r="K5785" i="1"/>
  <c r="N5785" i="1"/>
  <c r="I5786" i="1"/>
  <c r="J5786" i="1"/>
  <c r="O5786" i="1" s="1"/>
  <c r="K5786" i="1"/>
  <c r="I5787" i="1"/>
  <c r="J5787" i="1"/>
  <c r="O5787" i="1" s="1"/>
  <c r="K5787" i="1"/>
  <c r="L5787" i="1"/>
  <c r="M5787" i="1"/>
  <c r="N5787" i="1"/>
  <c r="I5788" i="1"/>
  <c r="J5788" i="1"/>
  <c r="O5788" i="1" s="1"/>
  <c r="M5788" i="1"/>
  <c r="N5788" i="1"/>
  <c r="I5789" i="1"/>
  <c r="M5789" i="1" s="1"/>
  <c r="J5789" i="1"/>
  <c r="O5789" i="1" s="1"/>
  <c r="K5789" i="1"/>
  <c r="L5789" i="1"/>
  <c r="N5789" i="1"/>
  <c r="I5790" i="1"/>
  <c r="J5790" i="1"/>
  <c r="O5790" i="1" s="1"/>
  <c r="K5790" i="1"/>
  <c r="L5790" i="1"/>
  <c r="M5790" i="1"/>
  <c r="N5790" i="1"/>
  <c r="I5791" i="1"/>
  <c r="L5791" i="1" s="1"/>
  <c r="J5791" i="1"/>
  <c r="O5791" i="1" s="1"/>
  <c r="I5792" i="1"/>
  <c r="J5792" i="1"/>
  <c r="O5792" i="1" s="1"/>
  <c r="K5792" i="1"/>
  <c r="L5792" i="1"/>
  <c r="M5792" i="1"/>
  <c r="N5792" i="1"/>
  <c r="I5793" i="1"/>
  <c r="J5793" i="1"/>
  <c r="O5793" i="1" s="1"/>
  <c r="K5793" i="1"/>
  <c r="L5793" i="1"/>
  <c r="M5793" i="1"/>
  <c r="N5793" i="1"/>
  <c r="I5794" i="1"/>
  <c r="J5794" i="1"/>
  <c r="O5794" i="1" s="1"/>
  <c r="K5794" i="1"/>
  <c r="L5794" i="1"/>
  <c r="M5794" i="1"/>
  <c r="N5794" i="1"/>
  <c r="I5795" i="1"/>
  <c r="N5795" i="1" s="1"/>
  <c r="J5795" i="1"/>
  <c r="O5795" i="1" s="1"/>
  <c r="K5795" i="1"/>
  <c r="L5795" i="1"/>
  <c r="M5795" i="1"/>
  <c r="I5796" i="1"/>
  <c r="J5796" i="1"/>
  <c r="O5796" i="1" s="1"/>
  <c r="K5796" i="1"/>
  <c r="L5796" i="1"/>
  <c r="M5796" i="1"/>
  <c r="N5796" i="1"/>
  <c r="I5797" i="1"/>
  <c r="J5797" i="1"/>
  <c r="O5797" i="1" s="1"/>
  <c r="K5797" i="1"/>
  <c r="L5797" i="1"/>
  <c r="M5797" i="1"/>
  <c r="N5797" i="1"/>
  <c r="I5798" i="1"/>
  <c r="N5798" i="1" s="1"/>
  <c r="J5798" i="1"/>
  <c r="O5798" i="1" s="1"/>
  <c r="K5798" i="1"/>
  <c r="L5798" i="1"/>
  <c r="M5798" i="1"/>
  <c r="I5799" i="1"/>
  <c r="N5799" i="1" s="1"/>
  <c r="J5799" i="1"/>
  <c r="O5799" i="1" s="1"/>
  <c r="K5799" i="1"/>
  <c r="L5799" i="1"/>
  <c r="M5799" i="1"/>
  <c r="I5800" i="1"/>
  <c r="J5800" i="1"/>
  <c r="O5800" i="1" s="1"/>
  <c r="K5800" i="1"/>
  <c r="L5800" i="1"/>
  <c r="M5800" i="1"/>
  <c r="N5800" i="1"/>
  <c r="I5801" i="1"/>
  <c r="K5801" i="1" s="1"/>
  <c r="J5801" i="1"/>
  <c r="O5801" i="1" s="1"/>
  <c r="I5802" i="1"/>
  <c r="J5802" i="1"/>
  <c r="O5802" i="1" s="1"/>
  <c r="K5802" i="1"/>
  <c r="L5802" i="1"/>
  <c r="I5803" i="1"/>
  <c r="J5803" i="1"/>
  <c r="O5803" i="1" s="1"/>
  <c r="I5804" i="1"/>
  <c r="M5804" i="1" s="1"/>
  <c r="J5804" i="1"/>
  <c r="O5804" i="1" s="1"/>
  <c r="K5804" i="1"/>
  <c r="L5804" i="1"/>
  <c r="N5804" i="1"/>
  <c r="I5805" i="1"/>
  <c r="K5805" i="1" s="1"/>
  <c r="J5805" i="1"/>
  <c r="O5805" i="1" s="1"/>
  <c r="N5805" i="1"/>
  <c r="I5806" i="1"/>
  <c r="J5806" i="1"/>
  <c r="O5806" i="1" s="1"/>
  <c r="K5806" i="1"/>
  <c r="L5806" i="1"/>
  <c r="M5806" i="1"/>
  <c r="N5806" i="1"/>
  <c r="I5807" i="1"/>
  <c r="J5807" i="1"/>
  <c r="O5807" i="1" s="1"/>
  <c r="K5807" i="1"/>
  <c r="L5807" i="1"/>
  <c r="M5807" i="1"/>
  <c r="N5807" i="1"/>
  <c r="I5808" i="1"/>
  <c r="J5808" i="1"/>
  <c r="O5808" i="1" s="1"/>
  <c r="I5809" i="1"/>
  <c r="L5809" i="1" s="1"/>
  <c r="J5809" i="1"/>
  <c r="O5809" i="1" s="1"/>
  <c r="K5809" i="1"/>
  <c r="I5810" i="1"/>
  <c r="J5810" i="1"/>
  <c r="O5810" i="1" s="1"/>
  <c r="K5810" i="1"/>
  <c r="L5810" i="1"/>
  <c r="M5810" i="1"/>
  <c r="N5810" i="1"/>
  <c r="I5811" i="1"/>
  <c r="J5811" i="1"/>
  <c r="O5811" i="1" s="1"/>
  <c r="I5812" i="1"/>
  <c r="J5812" i="1"/>
  <c r="O5812" i="1" s="1"/>
  <c r="K5812" i="1"/>
  <c r="L5812" i="1"/>
  <c r="M5812" i="1"/>
  <c r="N5812" i="1"/>
  <c r="I5813" i="1"/>
  <c r="J5813" i="1"/>
  <c r="O5813" i="1" s="1"/>
  <c r="I5814" i="1"/>
  <c r="J5814" i="1"/>
  <c r="O5814" i="1" s="1"/>
  <c r="K5814" i="1"/>
  <c r="L5814" i="1"/>
  <c r="M5814" i="1"/>
  <c r="N5814" i="1"/>
  <c r="I5815" i="1"/>
  <c r="J5815" i="1"/>
  <c r="O5815" i="1" s="1"/>
  <c r="K5815" i="1"/>
  <c r="L5815" i="1"/>
  <c r="M5815" i="1"/>
  <c r="N5815" i="1"/>
  <c r="I5816" i="1"/>
  <c r="J5816" i="1"/>
  <c r="O5816" i="1" s="1"/>
  <c r="I5817" i="1"/>
  <c r="J5817" i="1"/>
  <c r="O5817" i="1" s="1"/>
  <c r="K5817" i="1"/>
  <c r="L5817" i="1"/>
  <c r="M5817" i="1"/>
  <c r="N5817" i="1"/>
  <c r="I5818" i="1"/>
  <c r="J5818" i="1"/>
  <c r="O5818" i="1" s="1"/>
  <c r="K5818" i="1"/>
  <c r="L5818" i="1"/>
  <c r="M5818" i="1"/>
  <c r="N5818" i="1"/>
  <c r="I5819" i="1"/>
  <c r="J5819" i="1"/>
  <c r="O5819" i="1" s="1"/>
  <c r="I5820" i="1"/>
  <c r="J5820" i="1"/>
  <c r="O5820" i="1" s="1"/>
  <c r="K5820" i="1"/>
  <c r="I5821" i="1"/>
  <c r="L5821" i="1" s="1"/>
  <c r="J5821" i="1"/>
  <c r="O5821" i="1" s="1"/>
  <c r="I5822" i="1"/>
  <c r="J5822" i="1"/>
  <c r="O5822" i="1" s="1"/>
  <c r="K5822" i="1"/>
  <c r="L5822" i="1"/>
  <c r="I5823" i="1"/>
  <c r="J5823" i="1"/>
  <c r="O5823" i="1" s="1"/>
  <c r="I5824" i="1"/>
  <c r="K5824" i="1" s="1"/>
  <c r="J5824" i="1"/>
  <c r="O5824" i="1" s="1"/>
  <c r="L5824" i="1"/>
  <c r="M5824" i="1"/>
  <c r="N5824" i="1"/>
  <c r="I5825" i="1"/>
  <c r="J5825" i="1"/>
  <c r="O5825" i="1" s="1"/>
  <c r="K5825" i="1"/>
  <c r="I5826" i="1"/>
  <c r="N5826" i="1" s="1"/>
  <c r="J5826" i="1"/>
  <c r="O5826" i="1" s="1"/>
  <c r="K5826" i="1"/>
  <c r="L5826" i="1"/>
  <c r="M5826" i="1"/>
  <c r="I5827" i="1"/>
  <c r="J5827" i="1"/>
  <c r="O5827" i="1" s="1"/>
  <c r="K5827" i="1"/>
  <c r="L5827" i="1"/>
  <c r="M5827" i="1"/>
  <c r="N5827" i="1"/>
  <c r="I5828" i="1"/>
  <c r="J5828" i="1"/>
  <c r="O5828" i="1" s="1"/>
  <c r="M5828" i="1"/>
  <c r="N5828" i="1"/>
  <c r="I5829" i="1"/>
  <c r="K5829" i="1" s="1"/>
  <c r="J5829" i="1"/>
  <c r="O5829" i="1" s="1"/>
  <c r="I5830" i="1"/>
  <c r="J5830" i="1"/>
  <c r="O5830" i="1" s="1"/>
  <c r="K5830" i="1"/>
  <c r="L5830" i="1"/>
  <c r="M5830" i="1"/>
  <c r="N5830" i="1"/>
  <c r="I5831" i="1"/>
  <c r="K5831" i="1" s="1"/>
  <c r="J5831" i="1"/>
  <c r="O5831" i="1" s="1"/>
  <c r="L5831" i="1"/>
  <c r="M5831" i="1"/>
  <c r="N5831" i="1"/>
  <c r="I5832" i="1"/>
  <c r="J5832" i="1"/>
  <c r="O5832" i="1" s="1"/>
  <c r="K5832" i="1"/>
  <c r="L5832" i="1"/>
  <c r="M5832" i="1"/>
  <c r="N5832" i="1"/>
  <c r="I5833" i="1"/>
  <c r="J5833" i="1"/>
  <c r="O5833" i="1" s="1"/>
  <c r="K5833" i="1"/>
  <c r="L5833" i="1"/>
  <c r="M5833" i="1"/>
  <c r="N5833" i="1"/>
  <c r="I5834" i="1"/>
  <c r="J5834" i="1"/>
  <c r="O5834" i="1" s="1"/>
  <c r="K5834" i="1"/>
  <c r="L5834" i="1"/>
  <c r="M5834" i="1"/>
  <c r="N5834" i="1"/>
  <c r="I5835" i="1"/>
  <c r="N5835" i="1" s="1"/>
  <c r="J5835" i="1"/>
  <c r="O5835" i="1" s="1"/>
  <c r="K5835" i="1"/>
  <c r="L5835" i="1"/>
  <c r="M5835" i="1"/>
  <c r="I5836" i="1"/>
  <c r="J5836" i="1"/>
  <c r="O5836" i="1" s="1"/>
  <c r="K5836" i="1"/>
  <c r="L5836" i="1"/>
  <c r="M5836" i="1"/>
  <c r="N5836" i="1"/>
  <c r="I5837" i="1"/>
  <c r="J5837" i="1"/>
  <c r="O5837" i="1" s="1"/>
  <c r="K5837" i="1"/>
  <c r="L5837" i="1"/>
  <c r="M5837" i="1"/>
  <c r="N5837" i="1"/>
  <c r="I5838" i="1"/>
  <c r="J5838" i="1"/>
  <c r="O5838" i="1" s="1"/>
  <c r="L5838" i="1"/>
  <c r="M5838" i="1"/>
  <c r="I5839" i="1"/>
  <c r="N5839" i="1" s="1"/>
  <c r="J5839" i="1"/>
  <c r="O5839" i="1" s="1"/>
  <c r="K5839" i="1"/>
  <c r="L5839" i="1"/>
  <c r="M5839" i="1"/>
  <c r="I5840" i="1"/>
  <c r="J5840" i="1"/>
  <c r="O5840" i="1" s="1"/>
  <c r="I5841" i="1"/>
  <c r="J5841" i="1"/>
  <c r="O5841" i="1" s="1"/>
  <c r="K5841" i="1"/>
  <c r="L5841" i="1"/>
  <c r="M5841" i="1"/>
  <c r="N5841" i="1"/>
  <c r="I5842" i="1"/>
  <c r="J5842" i="1"/>
  <c r="O5842" i="1" s="1"/>
  <c r="K5842" i="1"/>
  <c r="L5842" i="1"/>
  <c r="I5843" i="1"/>
  <c r="J5843" i="1"/>
  <c r="O5843" i="1" s="1"/>
  <c r="K5843" i="1"/>
  <c r="I5844" i="1"/>
  <c r="K5844" i="1" s="1"/>
  <c r="J5844" i="1"/>
  <c r="O5844" i="1" s="1"/>
  <c r="L5844" i="1"/>
  <c r="M5844" i="1"/>
  <c r="N5844" i="1"/>
  <c r="I5845" i="1"/>
  <c r="K5845" i="1" s="1"/>
  <c r="J5845" i="1"/>
  <c r="O5845" i="1" s="1"/>
  <c r="N5845" i="1"/>
  <c r="I5846" i="1"/>
  <c r="J5846" i="1"/>
  <c r="O5846" i="1" s="1"/>
  <c r="K5846" i="1"/>
  <c r="L5846" i="1"/>
  <c r="M5846" i="1"/>
  <c r="N5846" i="1"/>
  <c r="I5847" i="1"/>
  <c r="J5847" i="1"/>
  <c r="O5847" i="1" s="1"/>
  <c r="K5847" i="1"/>
  <c r="L5847" i="1"/>
  <c r="M5847" i="1"/>
  <c r="N5847" i="1"/>
  <c r="I5848" i="1"/>
  <c r="J5848" i="1"/>
  <c r="O5848" i="1" s="1"/>
  <c r="I5849" i="1"/>
  <c r="L5849" i="1" s="1"/>
  <c r="J5849" i="1"/>
  <c r="O5849" i="1" s="1"/>
  <c r="K5849" i="1"/>
  <c r="M5849" i="1"/>
  <c r="N5849" i="1"/>
  <c r="I5850" i="1"/>
  <c r="J5850" i="1"/>
  <c r="O5850" i="1" s="1"/>
  <c r="I5851" i="1"/>
  <c r="J5851" i="1"/>
  <c r="O5851" i="1" s="1"/>
  <c r="I5852" i="1"/>
  <c r="K5852" i="1" s="1"/>
  <c r="J5852" i="1"/>
  <c r="O5852" i="1" s="1"/>
  <c r="I5853" i="1"/>
  <c r="N5853" i="1" s="1"/>
  <c r="J5853" i="1"/>
  <c r="O5853" i="1" s="1"/>
  <c r="K5853" i="1"/>
  <c r="L5853" i="1"/>
  <c r="M5853" i="1"/>
  <c r="I5854" i="1"/>
  <c r="J5854" i="1"/>
  <c r="O5854" i="1" s="1"/>
  <c r="K5854" i="1"/>
  <c r="L5854" i="1"/>
  <c r="M5854" i="1"/>
  <c r="N5854" i="1"/>
  <c r="I5855" i="1"/>
  <c r="J5855" i="1"/>
  <c r="O5855" i="1" s="1"/>
  <c r="K5855" i="1"/>
  <c r="L5855" i="1"/>
  <c r="M5855" i="1"/>
  <c r="N5855" i="1"/>
  <c r="I5856" i="1"/>
  <c r="J5856" i="1"/>
  <c r="O5856" i="1" s="1"/>
  <c r="K5856" i="1"/>
  <c r="L5856" i="1"/>
  <c r="I5857" i="1"/>
  <c r="J5857" i="1"/>
  <c r="O5857" i="1" s="1"/>
  <c r="K5857" i="1"/>
  <c r="L5857" i="1"/>
  <c r="M5857" i="1"/>
  <c r="N5857" i="1"/>
  <c r="I5858" i="1"/>
  <c r="J5858" i="1"/>
  <c r="O5858" i="1" s="1"/>
  <c r="K5858" i="1"/>
  <c r="L5858" i="1"/>
  <c r="M5858" i="1"/>
  <c r="N5858" i="1"/>
  <c r="I5859" i="1"/>
  <c r="J5859" i="1"/>
  <c r="O5859" i="1" s="1"/>
  <c r="K5859" i="1"/>
  <c r="L5859" i="1"/>
  <c r="I5860" i="1"/>
  <c r="J5860" i="1"/>
  <c r="O5860" i="1" s="1"/>
  <c r="K5860" i="1"/>
  <c r="I5861" i="1"/>
  <c r="J5861" i="1"/>
  <c r="O5861" i="1" s="1"/>
  <c r="K5861" i="1"/>
  <c r="L5861" i="1"/>
  <c r="M5861" i="1"/>
  <c r="N5861" i="1"/>
  <c r="I5862" i="1"/>
  <c r="J5862" i="1"/>
  <c r="O5862" i="1" s="1"/>
  <c r="K5862" i="1"/>
  <c r="L5862" i="1"/>
  <c r="I5863" i="1"/>
  <c r="J5863" i="1"/>
  <c r="O5863" i="1" s="1"/>
  <c r="K5863" i="1"/>
  <c r="L5863" i="1"/>
  <c r="I5864" i="1"/>
  <c r="K5864" i="1" s="1"/>
  <c r="J5864" i="1"/>
  <c r="O5864" i="1" s="1"/>
  <c r="L5864" i="1"/>
  <c r="M5864" i="1"/>
  <c r="N5864" i="1"/>
  <c r="I5865" i="1"/>
  <c r="J5865" i="1"/>
  <c r="O5865" i="1" s="1"/>
  <c r="K5865" i="1"/>
  <c r="N5865" i="1"/>
  <c r="I5866" i="1"/>
  <c r="N5866" i="1" s="1"/>
  <c r="J5866" i="1"/>
  <c r="O5866" i="1" s="1"/>
  <c r="K5866" i="1"/>
  <c r="L5866" i="1"/>
  <c r="M5866" i="1"/>
  <c r="I5867" i="1"/>
  <c r="J5867" i="1"/>
  <c r="O5867" i="1" s="1"/>
  <c r="K5867" i="1"/>
  <c r="L5867" i="1"/>
  <c r="M5867" i="1"/>
  <c r="N5867" i="1"/>
  <c r="I5868" i="1"/>
  <c r="M5868" i="1" s="1"/>
  <c r="J5868" i="1"/>
  <c r="O5868" i="1" s="1"/>
  <c r="N5868" i="1"/>
  <c r="I5869" i="1"/>
  <c r="K5869" i="1" s="1"/>
  <c r="J5869" i="1"/>
  <c r="O5869" i="1" s="1"/>
  <c r="L5869" i="1"/>
  <c r="M5869" i="1"/>
  <c r="N5869" i="1"/>
  <c r="I5870" i="1"/>
  <c r="J5870" i="1"/>
  <c r="O5870" i="1" s="1"/>
  <c r="K5870" i="1"/>
  <c r="L5870" i="1"/>
  <c r="M5870" i="1"/>
  <c r="N5870" i="1"/>
  <c r="I5871" i="1"/>
  <c r="K5871" i="1" s="1"/>
  <c r="J5871" i="1"/>
  <c r="O5871" i="1" s="1"/>
  <c r="L5871" i="1"/>
  <c r="M5871" i="1"/>
  <c r="N5871" i="1"/>
  <c r="I5872" i="1"/>
  <c r="L5872" i="1" s="1"/>
  <c r="J5872" i="1"/>
  <c r="O5872" i="1" s="1"/>
  <c r="M5872" i="1"/>
  <c r="N5872" i="1"/>
  <c r="I5873" i="1"/>
  <c r="J5873" i="1"/>
  <c r="O5873" i="1" s="1"/>
  <c r="K5873" i="1"/>
  <c r="L5873" i="1"/>
  <c r="M5873" i="1"/>
  <c r="N5873" i="1"/>
  <c r="I5874" i="1"/>
  <c r="J5874" i="1"/>
  <c r="O5874" i="1" s="1"/>
  <c r="K5874" i="1"/>
  <c r="L5874" i="1"/>
  <c r="M5874" i="1"/>
  <c r="N5874" i="1"/>
  <c r="I5875" i="1"/>
  <c r="K5875" i="1" s="1"/>
  <c r="J5875" i="1"/>
  <c r="O5875" i="1" s="1"/>
  <c r="I5876" i="1"/>
  <c r="J5876" i="1"/>
  <c r="O5876" i="1" s="1"/>
  <c r="K5876" i="1"/>
  <c r="L5876" i="1"/>
  <c r="M5876" i="1"/>
  <c r="N5876" i="1"/>
  <c r="I5877" i="1"/>
  <c r="J5877" i="1"/>
  <c r="O5877" i="1" s="1"/>
  <c r="K5877" i="1"/>
  <c r="L5877" i="1"/>
  <c r="M5877" i="1"/>
  <c r="N5877" i="1"/>
  <c r="I5878" i="1"/>
  <c r="N5878" i="1" s="1"/>
  <c r="J5878" i="1"/>
  <c r="O5878" i="1" s="1"/>
  <c r="K5878" i="1"/>
  <c r="L5878" i="1"/>
  <c r="M5878" i="1"/>
  <c r="I5879" i="1"/>
  <c r="N5879" i="1" s="1"/>
  <c r="J5879" i="1"/>
  <c r="O5879" i="1" s="1"/>
  <c r="K5879" i="1"/>
  <c r="L5879" i="1"/>
  <c r="M5879" i="1"/>
  <c r="I5880" i="1"/>
  <c r="N5880" i="1" s="1"/>
  <c r="J5880" i="1"/>
  <c r="O5880" i="1" s="1"/>
  <c r="K5880" i="1"/>
  <c r="L5880" i="1"/>
  <c r="M5880" i="1"/>
  <c r="I5881" i="1"/>
  <c r="J5881" i="1"/>
  <c r="O5881" i="1" s="1"/>
  <c r="K5881" i="1"/>
  <c r="L5881" i="1"/>
  <c r="M5881" i="1"/>
  <c r="N5881" i="1"/>
  <c r="I5882" i="1"/>
  <c r="J5882" i="1"/>
  <c r="O5882" i="1" s="1"/>
  <c r="K5882" i="1"/>
  <c r="L5882" i="1"/>
  <c r="I5883" i="1"/>
  <c r="J5883" i="1"/>
  <c r="O5883" i="1" s="1"/>
  <c r="K5883" i="1"/>
  <c r="L5883" i="1"/>
  <c r="M5883" i="1"/>
  <c r="N5883" i="1"/>
  <c r="I5884" i="1"/>
  <c r="K5884" i="1" s="1"/>
  <c r="J5884" i="1"/>
  <c r="O5884" i="1" s="1"/>
  <c r="M5884" i="1"/>
  <c r="I5885" i="1"/>
  <c r="K5885" i="1" s="1"/>
  <c r="J5885" i="1"/>
  <c r="O5885" i="1" s="1"/>
  <c r="N5885" i="1"/>
  <c r="I5886" i="1"/>
  <c r="J5886" i="1"/>
  <c r="O5886" i="1" s="1"/>
  <c r="K5886" i="1"/>
  <c r="L5886" i="1"/>
  <c r="M5886" i="1"/>
  <c r="N5886" i="1"/>
  <c r="I5887" i="1"/>
  <c r="J5887" i="1"/>
  <c r="O5887" i="1" s="1"/>
  <c r="I5888" i="1"/>
  <c r="J5888" i="1"/>
  <c r="O5888" i="1" s="1"/>
  <c r="I5889" i="1"/>
  <c r="K5889" i="1" s="1"/>
  <c r="J5889" i="1"/>
  <c r="O5889" i="1" s="1"/>
  <c r="L5889" i="1"/>
  <c r="I5890" i="1"/>
  <c r="N5890" i="1" s="1"/>
  <c r="J5890" i="1"/>
  <c r="O5890" i="1" s="1"/>
  <c r="K5890" i="1"/>
  <c r="L5890" i="1"/>
  <c r="M5890" i="1"/>
  <c r="I5891" i="1"/>
  <c r="J5891" i="1"/>
  <c r="O5891" i="1" s="1"/>
  <c r="I5892" i="1"/>
  <c r="J5892" i="1"/>
  <c r="O5892" i="1" s="1"/>
  <c r="K5892" i="1"/>
  <c r="L5892" i="1"/>
  <c r="M5892" i="1"/>
  <c r="N5892" i="1"/>
  <c r="I5893" i="1"/>
  <c r="K5893" i="1" s="1"/>
  <c r="J5893" i="1"/>
  <c r="O5893" i="1" s="1"/>
  <c r="I5894" i="1"/>
  <c r="J5894" i="1"/>
  <c r="O5894" i="1" s="1"/>
  <c r="K5894" i="1"/>
  <c r="L5894" i="1"/>
  <c r="M5894" i="1"/>
  <c r="N5894" i="1"/>
  <c r="I5895" i="1"/>
  <c r="J5895" i="1"/>
  <c r="O5895" i="1" s="1"/>
  <c r="K5895" i="1"/>
  <c r="L5895" i="1"/>
  <c r="M5895" i="1"/>
  <c r="N5895" i="1"/>
  <c r="I5896" i="1"/>
  <c r="K5896" i="1" s="1"/>
  <c r="J5896" i="1"/>
  <c r="O5896" i="1" s="1"/>
  <c r="I5897" i="1"/>
  <c r="J5897" i="1"/>
  <c r="O5897" i="1" s="1"/>
  <c r="K5897" i="1"/>
  <c r="L5897" i="1"/>
  <c r="M5897" i="1"/>
  <c r="N5897" i="1"/>
  <c r="I5898" i="1"/>
  <c r="J5898" i="1"/>
  <c r="O5898" i="1" s="1"/>
  <c r="K5898" i="1"/>
  <c r="L5898" i="1"/>
  <c r="M5898" i="1"/>
  <c r="N5898" i="1"/>
  <c r="I5899" i="1"/>
  <c r="N5899" i="1" s="1"/>
  <c r="J5899" i="1"/>
  <c r="O5899" i="1" s="1"/>
  <c r="I5900" i="1"/>
  <c r="J5900" i="1"/>
  <c r="O5900" i="1" s="1"/>
  <c r="I5901" i="1"/>
  <c r="J5901" i="1"/>
  <c r="O5901" i="1" s="1"/>
  <c r="K5901" i="1"/>
  <c r="L5901" i="1"/>
  <c r="M5901" i="1"/>
  <c r="N5901" i="1"/>
  <c r="I5902" i="1"/>
  <c r="J5902" i="1"/>
  <c r="O5902" i="1" s="1"/>
  <c r="L5902" i="1"/>
  <c r="I5903" i="1"/>
  <c r="J5903" i="1"/>
  <c r="O5903" i="1" s="1"/>
  <c r="K5903" i="1"/>
  <c r="L5903" i="1"/>
  <c r="I5904" i="1"/>
  <c r="K5904" i="1" s="1"/>
  <c r="J5904" i="1"/>
  <c r="O5904" i="1" s="1"/>
  <c r="L5904" i="1"/>
  <c r="M5904" i="1"/>
  <c r="N5904" i="1"/>
  <c r="I5905" i="1"/>
  <c r="K5905" i="1" s="1"/>
  <c r="J5905" i="1"/>
  <c r="O5905" i="1" s="1"/>
  <c r="N5905" i="1"/>
  <c r="I5906" i="1"/>
  <c r="L5906" i="1" s="1"/>
  <c r="J5906" i="1"/>
  <c r="O5906" i="1" s="1"/>
  <c r="M5906" i="1"/>
  <c r="I5907" i="1"/>
  <c r="J5907" i="1"/>
  <c r="O5907" i="1" s="1"/>
  <c r="K5907" i="1"/>
  <c r="L5907" i="1"/>
  <c r="M5907" i="1"/>
  <c r="N5907" i="1"/>
  <c r="I5908" i="1"/>
  <c r="M5908" i="1" s="1"/>
  <c r="J5908" i="1"/>
  <c r="O5908" i="1" s="1"/>
  <c r="I5909" i="1"/>
  <c r="J5909" i="1"/>
  <c r="O5909" i="1" s="1"/>
  <c r="K5909" i="1"/>
  <c r="L5909" i="1"/>
  <c r="M5909" i="1"/>
  <c r="N5909" i="1"/>
  <c r="I5910" i="1"/>
  <c r="J5910" i="1"/>
  <c r="O5910" i="1" s="1"/>
  <c r="K5910" i="1"/>
  <c r="L5910" i="1"/>
  <c r="M5910" i="1"/>
  <c r="N5910" i="1"/>
  <c r="I5911" i="1"/>
  <c r="J5911" i="1"/>
  <c r="O5911" i="1" s="1"/>
  <c r="I5912" i="1"/>
  <c r="J5912" i="1"/>
  <c r="O5912" i="1" s="1"/>
  <c r="K5912" i="1"/>
  <c r="L5912" i="1"/>
  <c r="M5912" i="1"/>
  <c r="N5912" i="1"/>
  <c r="I5913" i="1"/>
  <c r="J5913" i="1"/>
  <c r="O5913" i="1" s="1"/>
  <c r="K5913" i="1"/>
  <c r="L5913" i="1"/>
  <c r="M5913" i="1"/>
  <c r="N5913" i="1"/>
  <c r="I5914" i="1"/>
  <c r="J5914" i="1"/>
  <c r="O5914" i="1" s="1"/>
  <c r="K5914" i="1"/>
  <c r="L5914" i="1"/>
  <c r="M5914" i="1"/>
  <c r="N5914" i="1"/>
  <c r="I5915" i="1"/>
  <c r="N5915" i="1" s="1"/>
  <c r="J5915" i="1"/>
  <c r="O5915" i="1" s="1"/>
  <c r="K5915" i="1"/>
  <c r="L5915" i="1"/>
  <c r="M5915" i="1"/>
  <c r="I5916" i="1"/>
  <c r="J5916" i="1"/>
  <c r="O5916" i="1" s="1"/>
  <c r="K5916" i="1"/>
  <c r="L5916" i="1"/>
  <c r="M5916" i="1"/>
  <c r="N5916" i="1"/>
  <c r="I5917" i="1"/>
  <c r="J5917" i="1"/>
  <c r="O5917" i="1" s="1"/>
  <c r="K5917" i="1"/>
  <c r="L5917" i="1"/>
  <c r="M5917" i="1"/>
  <c r="N5917" i="1"/>
  <c r="I5918" i="1"/>
  <c r="N5918" i="1" s="1"/>
  <c r="J5918" i="1"/>
  <c r="O5918" i="1" s="1"/>
  <c r="K5918" i="1"/>
  <c r="L5918" i="1"/>
  <c r="M5918" i="1"/>
  <c r="I5919" i="1"/>
  <c r="N5919" i="1" s="1"/>
  <c r="J5919" i="1"/>
  <c r="O5919" i="1" s="1"/>
  <c r="K5919" i="1"/>
  <c r="L5919" i="1"/>
  <c r="M5919" i="1"/>
  <c r="I5920" i="1"/>
  <c r="M5920" i="1" s="1"/>
  <c r="J5920" i="1"/>
  <c r="O5920" i="1" s="1"/>
  <c r="K5920" i="1"/>
  <c r="L5920" i="1"/>
  <c r="N5920" i="1"/>
  <c r="I5921" i="1"/>
  <c r="J5921" i="1"/>
  <c r="O5921" i="1" s="1"/>
  <c r="I5922" i="1"/>
  <c r="J5922" i="1"/>
  <c r="O5922" i="1" s="1"/>
  <c r="K5922" i="1"/>
  <c r="L5922" i="1"/>
  <c r="I5923" i="1"/>
  <c r="J5923" i="1"/>
  <c r="O5923" i="1" s="1"/>
  <c r="K5923" i="1"/>
  <c r="L5923" i="1"/>
  <c r="M5923" i="1"/>
  <c r="N5923" i="1"/>
  <c r="I5924" i="1"/>
  <c r="J5924" i="1"/>
  <c r="O5924" i="1" s="1"/>
  <c r="K5924" i="1"/>
  <c r="I5925" i="1"/>
  <c r="K5925" i="1" s="1"/>
  <c r="J5925" i="1"/>
  <c r="O5925" i="1" s="1"/>
  <c r="N5925" i="1"/>
  <c r="I5926" i="1"/>
  <c r="J5926" i="1"/>
  <c r="O5926" i="1" s="1"/>
  <c r="K5926" i="1"/>
  <c r="L5926" i="1"/>
  <c r="M5926" i="1"/>
  <c r="N5926" i="1"/>
  <c r="I5927" i="1"/>
  <c r="N5927" i="1" s="1"/>
  <c r="J5927" i="1"/>
  <c r="O5927" i="1" s="1"/>
  <c r="K5927" i="1"/>
  <c r="L5927" i="1"/>
  <c r="M5927" i="1"/>
  <c r="I5928" i="1"/>
  <c r="J5928" i="1"/>
  <c r="O5928" i="1" s="1"/>
  <c r="I5929" i="1"/>
  <c r="J5929" i="1"/>
  <c r="O5929" i="1" s="1"/>
  <c r="K5929" i="1"/>
  <c r="L5929" i="1"/>
  <c r="M5929" i="1"/>
  <c r="N5929" i="1"/>
  <c r="I5930" i="1"/>
  <c r="M5930" i="1" s="1"/>
  <c r="J5930" i="1"/>
  <c r="O5930" i="1" s="1"/>
  <c r="K5930" i="1"/>
  <c r="L5930" i="1"/>
  <c r="I5931" i="1"/>
  <c r="J5931" i="1"/>
  <c r="O5931" i="1" s="1"/>
  <c r="I5932" i="1"/>
  <c r="J5932" i="1"/>
  <c r="O5932" i="1" s="1"/>
  <c r="K5932" i="1"/>
  <c r="L5932" i="1"/>
  <c r="M5932" i="1"/>
  <c r="N5932" i="1"/>
  <c r="I5933" i="1"/>
  <c r="J5933" i="1"/>
  <c r="O5933" i="1" s="1"/>
  <c r="K5933" i="1"/>
  <c r="L5933" i="1"/>
  <c r="M5933" i="1"/>
  <c r="N5933" i="1"/>
  <c r="I5934" i="1"/>
  <c r="J5934" i="1"/>
  <c r="O5934" i="1" s="1"/>
  <c r="K5934" i="1"/>
  <c r="L5934" i="1"/>
  <c r="M5934" i="1"/>
  <c r="N5934" i="1"/>
  <c r="I5935" i="1"/>
  <c r="J5935" i="1"/>
  <c r="O5935" i="1" s="1"/>
  <c r="K5935" i="1"/>
  <c r="L5935" i="1"/>
  <c r="M5935" i="1"/>
  <c r="N5935" i="1"/>
  <c r="I5936" i="1"/>
  <c r="J5936" i="1"/>
  <c r="O5936" i="1" s="1"/>
  <c r="K5936" i="1"/>
  <c r="L5936" i="1"/>
  <c r="M5936" i="1"/>
  <c r="N5936" i="1"/>
  <c r="I5937" i="1"/>
  <c r="J5937" i="1"/>
  <c r="O5937" i="1" s="1"/>
  <c r="K5937" i="1"/>
  <c r="L5937" i="1"/>
  <c r="M5937" i="1"/>
  <c r="N5937" i="1"/>
  <c r="I5938" i="1"/>
  <c r="J5938" i="1"/>
  <c r="O5938" i="1" s="1"/>
  <c r="K5938" i="1"/>
  <c r="L5938" i="1"/>
  <c r="M5938" i="1"/>
  <c r="N5938" i="1"/>
  <c r="I5939" i="1"/>
  <c r="N5939" i="1" s="1"/>
  <c r="J5939" i="1"/>
  <c r="O5939" i="1" s="1"/>
  <c r="K5939" i="1"/>
  <c r="L5939" i="1"/>
  <c r="M5939" i="1"/>
  <c r="I5940" i="1"/>
  <c r="J5940" i="1"/>
  <c r="O5940" i="1" s="1"/>
  <c r="I5941" i="1"/>
  <c r="J5941" i="1"/>
  <c r="O5941" i="1" s="1"/>
  <c r="I5942" i="1"/>
  <c r="J5942" i="1"/>
  <c r="O5942" i="1" s="1"/>
  <c r="K5942" i="1"/>
  <c r="L5942" i="1"/>
  <c r="I5943" i="1"/>
  <c r="J5943" i="1"/>
  <c r="O5943" i="1" s="1"/>
  <c r="K5943" i="1"/>
  <c r="L5943" i="1"/>
  <c r="I5944" i="1"/>
  <c r="K5944" i="1" s="1"/>
  <c r="J5944" i="1"/>
  <c r="O5944" i="1" s="1"/>
  <c r="L5944" i="1"/>
  <c r="M5944" i="1"/>
  <c r="N5944" i="1"/>
  <c r="I5945" i="1"/>
  <c r="K5945" i="1" s="1"/>
  <c r="J5945" i="1"/>
  <c r="O5945" i="1" s="1"/>
  <c r="I5946" i="1"/>
  <c r="N5946" i="1" s="1"/>
  <c r="J5946" i="1"/>
  <c r="O5946" i="1" s="1"/>
  <c r="K5946" i="1"/>
  <c r="L5946" i="1"/>
  <c r="M5946" i="1"/>
  <c r="I5947" i="1"/>
  <c r="J5947" i="1"/>
  <c r="O5947" i="1" s="1"/>
  <c r="K5947" i="1"/>
  <c r="L5947" i="1"/>
  <c r="M5947" i="1"/>
  <c r="N5947" i="1"/>
  <c r="I5948" i="1"/>
  <c r="J5948" i="1"/>
  <c r="O5948" i="1" s="1"/>
  <c r="M5948" i="1"/>
  <c r="I5949" i="1"/>
  <c r="J5949" i="1"/>
  <c r="O5949" i="1" s="1"/>
  <c r="K5949" i="1"/>
  <c r="L5949" i="1"/>
  <c r="M5949" i="1"/>
  <c r="N5949" i="1"/>
  <c r="I5950" i="1"/>
  <c r="J5950" i="1"/>
  <c r="O5950" i="1" s="1"/>
  <c r="K5950" i="1"/>
  <c r="L5950" i="1"/>
  <c r="M5950" i="1"/>
  <c r="N5950" i="1"/>
  <c r="I5951" i="1"/>
  <c r="K5951" i="1" s="1"/>
  <c r="J5951" i="1"/>
  <c r="O5951" i="1" s="1"/>
  <c r="L5951" i="1"/>
  <c r="M5951" i="1"/>
  <c r="N5951" i="1"/>
  <c r="I5952" i="1"/>
  <c r="J5952" i="1"/>
  <c r="O5952" i="1" s="1"/>
  <c r="K5952" i="1"/>
  <c r="L5952" i="1"/>
  <c r="M5952" i="1"/>
  <c r="N5952" i="1"/>
  <c r="I5953" i="1"/>
  <c r="J5953" i="1"/>
  <c r="O5953" i="1" s="1"/>
  <c r="K5953" i="1"/>
  <c r="L5953" i="1"/>
  <c r="M5953" i="1"/>
  <c r="N5953" i="1"/>
  <c r="I5954" i="1"/>
  <c r="J5954" i="1"/>
  <c r="O5954" i="1" s="1"/>
  <c r="K5954" i="1"/>
  <c r="L5954" i="1"/>
  <c r="M5954" i="1"/>
  <c r="N5954" i="1"/>
  <c r="I5955" i="1"/>
  <c r="N5955" i="1" s="1"/>
  <c r="J5955" i="1"/>
  <c r="O5955" i="1" s="1"/>
  <c r="K5955" i="1"/>
  <c r="L5955" i="1"/>
  <c r="M5955" i="1"/>
  <c r="I5956" i="1"/>
  <c r="J5956" i="1"/>
  <c r="O5956" i="1" s="1"/>
  <c r="K5956" i="1"/>
  <c r="L5956" i="1"/>
  <c r="M5956" i="1"/>
  <c r="N5956" i="1"/>
  <c r="I5957" i="1"/>
  <c r="J5957" i="1"/>
  <c r="O5957" i="1" s="1"/>
  <c r="K5957" i="1"/>
  <c r="L5957" i="1"/>
  <c r="M5957" i="1"/>
  <c r="N5957" i="1"/>
  <c r="I5958" i="1"/>
  <c r="J5958" i="1"/>
  <c r="O5958" i="1" s="1"/>
  <c r="I5959" i="1"/>
  <c r="N5959" i="1" s="1"/>
  <c r="J5959" i="1"/>
  <c r="O5959" i="1" s="1"/>
  <c r="K5959" i="1"/>
  <c r="L5959" i="1"/>
  <c r="M5959" i="1"/>
  <c r="I5960" i="1"/>
  <c r="J5960" i="1"/>
  <c r="O5960" i="1" s="1"/>
  <c r="K5960" i="1"/>
  <c r="L5960" i="1"/>
  <c r="M5960" i="1"/>
  <c r="N5960" i="1"/>
  <c r="I5961" i="1"/>
  <c r="K5961" i="1" s="1"/>
  <c r="J5961" i="1"/>
  <c r="O5961" i="1" s="1"/>
  <c r="I5962" i="1"/>
  <c r="J5962" i="1"/>
  <c r="O5962" i="1" s="1"/>
  <c r="K5962" i="1"/>
  <c r="L5962" i="1"/>
  <c r="I5963" i="1"/>
  <c r="L5963" i="1" s="1"/>
  <c r="J5963" i="1"/>
  <c r="O5963" i="1" s="1"/>
  <c r="K5963" i="1"/>
  <c r="I5964" i="1"/>
  <c r="J5964" i="1"/>
  <c r="O5964" i="1" s="1"/>
  <c r="K5964" i="1"/>
  <c r="L5964" i="1"/>
  <c r="M5964" i="1"/>
  <c r="N5964" i="1"/>
  <c r="I5965" i="1"/>
  <c r="K5965" i="1" s="1"/>
  <c r="J5965" i="1"/>
  <c r="O5965" i="1" s="1"/>
  <c r="N5965" i="1"/>
  <c r="I5966" i="1"/>
  <c r="J5966" i="1"/>
  <c r="O5966" i="1" s="1"/>
  <c r="K5966" i="1"/>
  <c r="L5966" i="1"/>
  <c r="M5966" i="1"/>
  <c r="N5966" i="1"/>
  <c r="I5967" i="1"/>
  <c r="J5967" i="1"/>
  <c r="O5967" i="1" s="1"/>
  <c r="K5967" i="1"/>
  <c r="L5967" i="1"/>
  <c r="M5967" i="1"/>
  <c r="N5967" i="1"/>
  <c r="I5968" i="1"/>
  <c r="J5968" i="1"/>
  <c r="O5968" i="1" s="1"/>
  <c r="I5969" i="1"/>
  <c r="J5969" i="1"/>
  <c r="O5969" i="1" s="1"/>
  <c r="K5969" i="1"/>
  <c r="L5969" i="1"/>
  <c r="M5969" i="1"/>
  <c r="N5969" i="1"/>
  <c r="I5970" i="1"/>
  <c r="L5970" i="1" s="1"/>
  <c r="J5970" i="1"/>
  <c r="O5970" i="1" s="1"/>
  <c r="K5970" i="1"/>
  <c r="I5971" i="1"/>
  <c r="J5971" i="1"/>
  <c r="O5971" i="1" s="1"/>
  <c r="I5972" i="1"/>
  <c r="J5972" i="1"/>
  <c r="O5972" i="1" s="1"/>
  <c r="I5973" i="1"/>
  <c r="M5973" i="1" s="1"/>
  <c r="J5973" i="1"/>
  <c r="O5973" i="1" s="1"/>
  <c r="K5973" i="1"/>
  <c r="L5973" i="1"/>
  <c r="N5973" i="1"/>
  <c r="I5974" i="1"/>
  <c r="J5974" i="1"/>
  <c r="O5974" i="1" s="1"/>
  <c r="K5974" i="1"/>
  <c r="L5974" i="1"/>
  <c r="M5974" i="1"/>
  <c r="N5974" i="1"/>
  <c r="I5975" i="1"/>
  <c r="J5975" i="1"/>
  <c r="O5975" i="1" s="1"/>
  <c r="K5975" i="1"/>
  <c r="L5975" i="1"/>
  <c r="M5975" i="1"/>
  <c r="N5975" i="1"/>
  <c r="I5976" i="1"/>
  <c r="L5976" i="1" s="1"/>
  <c r="J5976" i="1"/>
  <c r="O5976" i="1" s="1"/>
  <c r="K5976" i="1"/>
  <c r="M5976" i="1"/>
  <c r="N5976" i="1"/>
  <c r="I5977" i="1"/>
  <c r="J5977" i="1"/>
  <c r="O5977" i="1" s="1"/>
  <c r="K5977" i="1"/>
  <c r="L5977" i="1"/>
  <c r="M5977" i="1"/>
  <c r="N5977" i="1"/>
  <c r="I5978" i="1"/>
  <c r="J5978" i="1"/>
  <c r="O5978" i="1" s="1"/>
  <c r="K5978" i="1"/>
  <c r="L5978" i="1"/>
  <c r="M5978" i="1"/>
  <c r="N5978" i="1"/>
  <c r="I5979" i="1"/>
  <c r="K5979" i="1" s="1"/>
  <c r="J5979" i="1"/>
  <c r="O5979" i="1" s="1"/>
  <c r="M5979" i="1"/>
  <c r="I5980" i="1"/>
  <c r="J5980" i="1"/>
  <c r="O5980" i="1" s="1"/>
  <c r="K5980" i="1"/>
  <c r="I5981" i="1"/>
  <c r="N5981" i="1" s="1"/>
  <c r="J5981" i="1"/>
  <c r="O5981" i="1" s="1"/>
  <c r="K5981" i="1"/>
  <c r="L5981" i="1"/>
  <c r="I5982" i="1"/>
  <c r="J5982" i="1"/>
  <c r="O5982" i="1" s="1"/>
  <c r="K5982" i="1"/>
  <c r="L5982" i="1"/>
  <c r="I5983" i="1"/>
  <c r="J5983" i="1"/>
  <c r="O5983" i="1" s="1"/>
  <c r="K5983" i="1"/>
  <c r="I5984" i="1"/>
  <c r="K5984" i="1" s="1"/>
  <c r="J5984" i="1"/>
  <c r="O5984" i="1" s="1"/>
  <c r="L5984" i="1"/>
  <c r="M5984" i="1"/>
  <c r="N5984" i="1"/>
  <c r="I5985" i="1"/>
  <c r="J5985" i="1"/>
  <c r="O5985" i="1" s="1"/>
  <c r="K5985" i="1"/>
  <c r="I5986" i="1"/>
  <c r="N5986" i="1" s="1"/>
  <c r="J5986" i="1"/>
  <c r="O5986" i="1" s="1"/>
  <c r="K5986" i="1"/>
  <c r="L5986" i="1"/>
  <c r="M5986" i="1"/>
  <c r="I5987" i="1"/>
  <c r="J5987" i="1"/>
  <c r="O5987" i="1" s="1"/>
  <c r="K5987" i="1"/>
  <c r="L5987" i="1"/>
  <c r="M5987" i="1"/>
  <c r="N5987" i="1"/>
  <c r="I5988" i="1"/>
  <c r="J5988" i="1"/>
  <c r="O5988" i="1" s="1"/>
  <c r="M5988" i="1"/>
  <c r="N5988" i="1"/>
  <c r="I5989" i="1"/>
  <c r="J5989" i="1"/>
  <c r="O5989" i="1" s="1"/>
  <c r="I5990" i="1"/>
  <c r="J5990" i="1"/>
  <c r="O5990" i="1" s="1"/>
  <c r="K5990" i="1"/>
  <c r="L5990" i="1"/>
  <c r="M5990" i="1"/>
  <c r="N5990" i="1"/>
  <c r="I5991" i="1"/>
  <c r="K5991" i="1" s="1"/>
  <c r="J5991" i="1"/>
  <c r="O5991" i="1" s="1"/>
  <c r="L5991" i="1"/>
  <c r="M5991" i="1"/>
  <c r="N5991" i="1"/>
  <c r="I5992" i="1"/>
  <c r="J5992" i="1"/>
  <c r="O5992" i="1" s="1"/>
  <c r="I5993" i="1"/>
  <c r="J5993" i="1"/>
  <c r="O5993" i="1" s="1"/>
  <c r="K5993" i="1"/>
  <c r="L5993" i="1"/>
  <c r="M5993" i="1"/>
  <c r="N5993" i="1"/>
  <c r="I5994" i="1"/>
  <c r="J5994" i="1"/>
  <c r="O5994" i="1" s="1"/>
  <c r="K5994" i="1"/>
  <c r="L5994" i="1"/>
  <c r="M5994" i="1"/>
  <c r="N5994" i="1"/>
  <c r="I5995" i="1"/>
  <c r="J5995" i="1"/>
  <c r="O5995" i="1" s="1"/>
  <c r="I5996" i="1"/>
  <c r="J5996" i="1"/>
  <c r="O5996" i="1" s="1"/>
  <c r="K5996" i="1"/>
  <c r="L5996" i="1"/>
  <c r="M5996" i="1"/>
  <c r="N5996" i="1"/>
  <c r="I5997" i="1"/>
  <c r="J5997" i="1"/>
  <c r="O5997" i="1" s="1"/>
  <c r="K5997" i="1"/>
  <c r="L5997" i="1"/>
  <c r="M5997" i="1"/>
  <c r="N5997" i="1"/>
  <c r="I5998" i="1"/>
  <c r="J5998" i="1"/>
  <c r="O5998" i="1" s="1"/>
  <c r="K5998" i="1"/>
  <c r="L5998" i="1"/>
  <c r="I5999" i="1"/>
  <c r="N5999" i="1" s="1"/>
  <c r="J5999" i="1"/>
  <c r="O5999" i="1" s="1"/>
  <c r="K5999" i="1"/>
  <c r="L5999" i="1"/>
  <c r="M5999" i="1"/>
  <c r="I6000" i="1"/>
  <c r="M6000" i="1" s="1"/>
  <c r="J6000" i="1"/>
  <c r="O6000" i="1" s="1"/>
  <c r="K6000" i="1"/>
  <c r="L6000" i="1"/>
  <c r="N6000" i="1"/>
  <c r="I6001" i="1"/>
  <c r="L6001" i="1" s="1"/>
  <c r="J6001" i="1"/>
  <c r="O6001" i="1" s="1"/>
  <c r="K6001" i="1"/>
  <c r="I6002" i="1"/>
  <c r="J6002" i="1"/>
  <c r="O6002" i="1" s="1"/>
  <c r="K6002" i="1"/>
  <c r="L6002" i="1"/>
  <c r="I6003" i="1"/>
  <c r="J6003" i="1"/>
  <c r="O6003" i="1" s="1"/>
  <c r="K6003" i="1"/>
  <c r="L6003" i="1"/>
  <c r="M6003" i="1"/>
  <c r="N6003" i="1"/>
  <c r="I6004" i="1"/>
  <c r="N6004" i="1" s="1"/>
  <c r="J6004" i="1"/>
  <c r="O6004" i="1" s="1"/>
  <c r="K6004" i="1"/>
  <c r="L6004" i="1"/>
  <c r="M6004" i="1"/>
  <c r="I6005" i="1"/>
  <c r="K6005" i="1" s="1"/>
  <c r="J6005" i="1"/>
  <c r="O6005" i="1" s="1"/>
  <c r="N6005" i="1"/>
  <c r="I6006" i="1"/>
  <c r="J6006" i="1"/>
  <c r="O6006" i="1" s="1"/>
  <c r="K6006" i="1"/>
  <c r="L6006" i="1"/>
  <c r="M6006" i="1"/>
  <c r="N6006" i="1"/>
  <c r="I6007" i="1"/>
  <c r="J6007" i="1"/>
  <c r="O6007" i="1" s="1"/>
  <c r="K6007" i="1"/>
  <c r="L6007" i="1"/>
  <c r="M6007" i="1"/>
  <c r="N6007" i="1"/>
  <c r="I6008" i="1"/>
  <c r="J6008" i="1"/>
  <c r="O6008" i="1" s="1"/>
  <c r="I6009" i="1"/>
  <c r="J6009" i="1"/>
  <c r="O6009" i="1" s="1"/>
  <c r="I6010" i="1"/>
  <c r="M6010" i="1" s="1"/>
  <c r="J6010" i="1"/>
  <c r="O6010" i="1" s="1"/>
  <c r="K6010" i="1"/>
  <c r="L6010" i="1"/>
  <c r="I6011" i="1"/>
  <c r="J6011" i="1"/>
  <c r="O6011" i="1" s="1"/>
  <c r="I6012" i="1"/>
  <c r="J6012" i="1"/>
  <c r="O6012" i="1" s="1"/>
  <c r="K6012" i="1"/>
  <c r="L6012" i="1"/>
  <c r="I6013" i="1"/>
  <c r="K6013" i="1" s="1"/>
  <c r="J6013" i="1"/>
  <c r="O6013" i="1" s="1"/>
  <c r="L6013" i="1"/>
  <c r="M6013" i="1"/>
  <c r="N6013" i="1"/>
  <c r="I6014" i="1"/>
  <c r="J6014" i="1"/>
  <c r="O6014" i="1" s="1"/>
  <c r="K6014" i="1"/>
  <c r="L6014" i="1"/>
  <c r="M6014" i="1"/>
  <c r="N6014" i="1"/>
  <c r="I6015" i="1"/>
  <c r="J6015" i="1"/>
  <c r="O6015" i="1" s="1"/>
  <c r="K6015" i="1"/>
  <c r="L6015" i="1"/>
  <c r="M6015" i="1"/>
  <c r="N6015" i="1"/>
  <c r="I6016" i="1"/>
  <c r="J6016" i="1"/>
  <c r="O6016" i="1" s="1"/>
  <c r="K6016" i="1"/>
  <c r="L6016" i="1"/>
  <c r="M6016" i="1"/>
  <c r="N6016" i="1"/>
  <c r="I6017" i="1"/>
  <c r="J6017" i="1"/>
  <c r="O6017" i="1" s="1"/>
  <c r="K6017" i="1"/>
  <c r="L6017" i="1"/>
  <c r="M6017" i="1"/>
  <c r="N6017" i="1"/>
  <c r="I6018" i="1"/>
  <c r="J6018" i="1"/>
  <c r="O6018" i="1" s="1"/>
  <c r="K6018" i="1"/>
  <c r="L6018" i="1"/>
  <c r="M6018" i="1"/>
  <c r="N6018" i="1"/>
  <c r="I6019" i="1"/>
  <c r="N6019" i="1" s="1"/>
  <c r="J6019" i="1"/>
  <c r="O6019" i="1" s="1"/>
  <c r="K6019" i="1"/>
  <c r="L6019" i="1"/>
  <c r="M6019" i="1"/>
  <c r="I6020" i="1"/>
  <c r="J6020" i="1"/>
  <c r="O6020" i="1" s="1"/>
  <c r="K6020" i="1"/>
  <c r="I6021" i="1"/>
  <c r="M6021" i="1" s="1"/>
  <c r="J6021" i="1"/>
  <c r="O6021" i="1" s="1"/>
  <c r="K6021" i="1"/>
  <c r="L6021" i="1"/>
  <c r="N6021" i="1"/>
  <c r="I6022" i="1"/>
  <c r="J6022" i="1"/>
  <c r="O6022" i="1" s="1"/>
  <c r="I6023" i="1"/>
  <c r="J6023" i="1"/>
  <c r="O6023" i="1" s="1"/>
  <c r="K6023" i="1"/>
  <c r="L6023" i="1"/>
  <c r="I6024" i="1"/>
  <c r="K6024" i="1" s="1"/>
  <c r="J6024" i="1"/>
  <c r="O6024" i="1" s="1"/>
  <c r="L6024" i="1"/>
  <c r="M6024" i="1"/>
  <c r="N6024" i="1"/>
  <c r="I6025" i="1"/>
  <c r="J6025" i="1"/>
  <c r="O6025" i="1" s="1"/>
  <c r="K6025" i="1"/>
  <c r="N6025" i="1"/>
  <c r="I6026" i="1"/>
  <c r="J6026" i="1"/>
  <c r="O6026" i="1" s="1"/>
  <c r="I6027" i="1"/>
  <c r="J6027" i="1"/>
  <c r="O6027" i="1" s="1"/>
  <c r="K6027" i="1"/>
  <c r="L6027" i="1"/>
  <c r="M6027" i="1"/>
  <c r="N6027" i="1"/>
  <c r="I6028" i="1"/>
  <c r="J6028" i="1"/>
  <c r="O6028" i="1" s="1"/>
  <c r="I6029" i="1"/>
  <c r="J6029" i="1"/>
  <c r="O6029" i="1" s="1"/>
  <c r="K6029" i="1"/>
  <c r="L6029" i="1"/>
  <c r="I6030" i="1"/>
  <c r="J6030" i="1"/>
  <c r="O6030" i="1" s="1"/>
  <c r="K6030" i="1"/>
  <c r="L6030" i="1"/>
  <c r="M6030" i="1"/>
  <c r="N6030" i="1"/>
  <c r="I6031" i="1"/>
  <c r="K6031" i="1" s="1"/>
  <c r="J6031" i="1"/>
  <c r="O6031" i="1" s="1"/>
  <c r="L6031" i="1"/>
  <c r="M6031" i="1"/>
  <c r="N6031" i="1"/>
  <c r="I6032" i="1"/>
  <c r="N6032" i="1" s="1"/>
  <c r="J6032" i="1"/>
  <c r="O6032" i="1" s="1"/>
  <c r="K6032" i="1"/>
  <c r="L6032" i="1"/>
  <c r="M6032" i="1"/>
  <c r="I6033" i="1"/>
  <c r="J6033" i="1"/>
  <c r="O6033" i="1" s="1"/>
  <c r="K6033" i="1"/>
  <c r="L6033" i="1"/>
  <c r="M6033" i="1"/>
  <c r="N6033" i="1"/>
  <c r="I6034" i="1"/>
  <c r="J6034" i="1"/>
  <c r="O6034" i="1" s="1"/>
  <c r="K6034" i="1"/>
  <c r="L6034" i="1"/>
  <c r="M6034" i="1"/>
  <c r="N6034" i="1"/>
  <c r="I6035" i="1"/>
  <c r="N6035" i="1" s="1"/>
  <c r="J6035" i="1"/>
  <c r="O6035" i="1" s="1"/>
  <c r="K6035" i="1"/>
  <c r="L6035" i="1"/>
  <c r="M6035" i="1"/>
  <c r="I6036" i="1"/>
  <c r="J6036" i="1"/>
  <c r="O6036" i="1" s="1"/>
  <c r="K6036" i="1"/>
  <c r="L6036" i="1"/>
  <c r="M6036" i="1"/>
  <c r="N6036" i="1"/>
  <c r="I6037" i="1"/>
  <c r="J6037" i="1"/>
  <c r="O6037" i="1" s="1"/>
  <c r="K6037" i="1"/>
  <c r="L6037" i="1"/>
  <c r="M6037" i="1"/>
  <c r="N6037" i="1"/>
  <c r="I6038" i="1"/>
  <c r="N6038" i="1" s="1"/>
  <c r="J6038" i="1"/>
  <c r="O6038" i="1" s="1"/>
  <c r="I6039" i="1"/>
  <c r="N6039" i="1" s="1"/>
  <c r="J6039" i="1"/>
  <c r="O6039" i="1" s="1"/>
  <c r="K6039" i="1"/>
  <c r="L6039" i="1"/>
  <c r="M6039" i="1"/>
  <c r="I6040" i="1"/>
  <c r="K6040" i="1" s="1"/>
  <c r="J6040" i="1"/>
  <c r="O6040" i="1" s="1"/>
  <c r="L6040" i="1"/>
  <c r="M6040" i="1"/>
  <c r="N6040" i="1"/>
  <c r="I6041" i="1"/>
  <c r="J6041" i="1"/>
  <c r="O6041" i="1" s="1"/>
  <c r="K6041" i="1"/>
  <c r="L6041" i="1"/>
  <c r="M6041" i="1"/>
  <c r="N6041" i="1"/>
  <c r="I6042" i="1"/>
  <c r="J6042" i="1"/>
  <c r="O6042" i="1" s="1"/>
  <c r="K6042" i="1"/>
  <c r="L6042" i="1"/>
  <c r="I6043" i="1"/>
  <c r="J6043" i="1"/>
  <c r="O6043" i="1" s="1"/>
  <c r="K6043" i="1"/>
  <c r="L6043" i="1"/>
  <c r="M6043" i="1"/>
  <c r="N6043" i="1"/>
  <c r="I6044" i="1"/>
  <c r="K6044" i="1" s="1"/>
  <c r="J6044" i="1"/>
  <c r="O6044" i="1" s="1"/>
  <c r="L6044" i="1"/>
  <c r="M6044" i="1"/>
  <c r="N6044" i="1"/>
  <c r="I6045" i="1"/>
  <c r="K6045" i="1" s="1"/>
  <c r="J6045" i="1"/>
  <c r="O6045" i="1" s="1"/>
  <c r="N6045" i="1"/>
  <c r="I6046" i="1"/>
  <c r="J6046" i="1"/>
  <c r="O6046" i="1" s="1"/>
  <c r="K6046" i="1"/>
  <c r="L6046" i="1"/>
  <c r="M6046" i="1"/>
  <c r="N6046" i="1"/>
  <c r="I6047" i="1"/>
  <c r="M6047" i="1" s="1"/>
  <c r="J6047" i="1"/>
  <c r="O6047" i="1" s="1"/>
  <c r="N6047" i="1"/>
  <c r="I6048" i="1"/>
  <c r="J6048" i="1"/>
  <c r="O6048" i="1" s="1"/>
  <c r="I6049" i="1"/>
  <c r="J6049" i="1"/>
  <c r="O6049" i="1" s="1"/>
  <c r="K6049" i="1"/>
  <c r="I6050" i="1"/>
  <c r="K6050" i="1" s="1"/>
  <c r="J6050" i="1"/>
  <c r="O6050" i="1" s="1"/>
  <c r="L6050" i="1"/>
  <c r="M6050" i="1"/>
  <c r="N6050" i="1"/>
  <c r="I6051" i="1"/>
  <c r="J6051" i="1"/>
  <c r="O6051" i="1" s="1"/>
  <c r="I6052" i="1"/>
  <c r="J6052" i="1"/>
  <c r="O6052" i="1" s="1"/>
  <c r="K6052" i="1"/>
  <c r="L6052" i="1"/>
  <c r="M6052" i="1"/>
  <c r="N6052" i="1"/>
  <c r="I6053" i="1"/>
  <c r="K6053" i="1" s="1"/>
  <c r="J6053" i="1"/>
  <c r="O6053" i="1" s="1"/>
  <c r="M6053" i="1"/>
  <c r="I6054" i="1"/>
  <c r="J6054" i="1"/>
  <c r="O6054" i="1" s="1"/>
  <c r="K6054" i="1"/>
  <c r="L6054" i="1"/>
  <c r="M6054" i="1"/>
  <c r="N6054" i="1"/>
  <c r="I6055" i="1"/>
  <c r="J6055" i="1"/>
  <c r="O6055" i="1" s="1"/>
  <c r="K6055" i="1"/>
  <c r="L6055" i="1"/>
  <c r="M6055" i="1"/>
  <c r="N6055" i="1"/>
  <c r="I6056" i="1"/>
  <c r="J6056" i="1"/>
  <c r="O6056" i="1" s="1"/>
  <c r="K6056" i="1"/>
  <c r="L6056" i="1"/>
  <c r="M6056" i="1"/>
  <c r="N6056" i="1"/>
  <c r="I6057" i="1"/>
  <c r="J6057" i="1"/>
  <c r="O6057" i="1" s="1"/>
  <c r="K6057" i="1"/>
  <c r="L6057" i="1"/>
  <c r="M6057" i="1"/>
  <c r="N6057" i="1"/>
  <c r="I6058" i="1"/>
  <c r="J6058" i="1"/>
  <c r="O6058" i="1" s="1"/>
  <c r="K6058" i="1"/>
  <c r="L6058" i="1"/>
  <c r="M6058" i="1"/>
  <c r="N6058" i="1"/>
  <c r="I6059" i="1"/>
  <c r="N6059" i="1" s="1"/>
  <c r="J6059" i="1"/>
  <c r="O6059" i="1" s="1"/>
  <c r="K6059" i="1"/>
  <c r="L6059" i="1"/>
  <c r="M6059" i="1"/>
  <c r="I6060" i="1"/>
  <c r="K6060" i="1" s="1"/>
  <c r="J6060" i="1"/>
  <c r="O6060" i="1" s="1"/>
  <c r="I6061" i="1"/>
  <c r="J6061" i="1"/>
  <c r="O6061" i="1" s="1"/>
  <c r="K6061" i="1"/>
  <c r="L6061" i="1"/>
  <c r="M6061" i="1"/>
  <c r="N6061" i="1"/>
  <c r="I6062" i="1"/>
  <c r="K6062" i="1" s="1"/>
  <c r="J6062" i="1"/>
  <c r="O6062" i="1" s="1"/>
  <c r="L6062" i="1"/>
  <c r="I6063" i="1"/>
  <c r="J6063" i="1"/>
  <c r="O6063" i="1" s="1"/>
  <c r="K6063" i="1"/>
  <c r="L6063" i="1"/>
  <c r="I6064" i="1"/>
  <c r="K6064" i="1" s="1"/>
  <c r="J6064" i="1"/>
  <c r="O6064" i="1" s="1"/>
  <c r="L6064" i="1"/>
  <c r="M6064" i="1"/>
  <c r="N6064" i="1"/>
  <c r="I6065" i="1"/>
  <c r="J6065" i="1"/>
  <c r="O6065" i="1" s="1"/>
  <c r="K6065" i="1"/>
  <c r="N6065" i="1"/>
  <c r="I6066" i="1"/>
  <c r="L6066" i="1" s="1"/>
  <c r="J6066" i="1"/>
  <c r="O6066" i="1" s="1"/>
  <c r="K6066" i="1"/>
  <c r="I6067" i="1"/>
  <c r="J6067" i="1"/>
  <c r="O6067" i="1" s="1"/>
  <c r="K6067" i="1"/>
  <c r="L6067" i="1"/>
  <c r="M6067" i="1"/>
  <c r="N6067" i="1"/>
  <c r="I6068" i="1"/>
  <c r="J6068" i="1"/>
  <c r="O6068" i="1" s="1"/>
  <c r="I6069" i="1"/>
  <c r="J6069" i="1"/>
  <c r="O6069" i="1" s="1"/>
  <c r="K6069" i="1"/>
  <c r="L6069" i="1"/>
  <c r="M6069" i="1"/>
  <c r="N6069" i="1"/>
  <c r="I6070" i="1"/>
  <c r="J6070" i="1"/>
  <c r="O6070" i="1" s="1"/>
  <c r="K6070" i="1"/>
  <c r="L6070" i="1"/>
  <c r="M6070" i="1"/>
  <c r="N6070" i="1"/>
  <c r="I6071" i="1"/>
  <c r="J6071" i="1"/>
  <c r="O6071" i="1" s="1"/>
  <c r="L6071" i="1"/>
  <c r="M6071" i="1"/>
  <c r="I6072" i="1"/>
  <c r="J6072" i="1"/>
  <c r="O6072" i="1" s="1"/>
  <c r="K6072" i="1"/>
  <c r="L6072" i="1"/>
  <c r="M6072" i="1"/>
  <c r="N6072" i="1"/>
  <c r="I6073" i="1"/>
  <c r="J6073" i="1"/>
  <c r="O6073" i="1" s="1"/>
  <c r="K6073" i="1"/>
  <c r="L6073" i="1"/>
  <c r="M6073" i="1"/>
  <c r="N6073" i="1"/>
  <c r="I6074" i="1"/>
  <c r="J6074" i="1"/>
  <c r="O6074" i="1" s="1"/>
  <c r="K6074" i="1"/>
  <c r="L6074" i="1"/>
  <c r="M6074" i="1"/>
  <c r="N6074" i="1"/>
  <c r="I6075" i="1"/>
  <c r="N6075" i="1" s="1"/>
  <c r="J6075" i="1"/>
  <c r="O6075" i="1" s="1"/>
  <c r="K6075" i="1"/>
  <c r="L6075" i="1"/>
  <c r="M6075" i="1"/>
  <c r="I6076" i="1"/>
  <c r="J6076" i="1"/>
  <c r="O6076" i="1" s="1"/>
  <c r="K6076" i="1"/>
  <c r="L6076" i="1"/>
  <c r="M6076" i="1"/>
  <c r="N6076" i="1"/>
  <c r="I6077" i="1"/>
  <c r="J6077" i="1"/>
  <c r="O6077" i="1" s="1"/>
  <c r="K6077" i="1"/>
  <c r="L6077" i="1"/>
  <c r="M6077" i="1"/>
  <c r="N6077" i="1"/>
  <c r="I6078" i="1"/>
  <c r="N6078" i="1" s="1"/>
  <c r="J6078" i="1"/>
  <c r="O6078" i="1" s="1"/>
  <c r="K6078" i="1"/>
  <c r="L6078" i="1"/>
  <c r="M6078" i="1"/>
  <c r="I6079" i="1"/>
  <c r="N6079" i="1" s="1"/>
  <c r="J6079" i="1"/>
  <c r="O6079" i="1" s="1"/>
  <c r="K6079" i="1"/>
  <c r="L6079" i="1"/>
  <c r="M6079" i="1"/>
  <c r="I6080" i="1"/>
  <c r="K6080" i="1" s="1"/>
  <c r="J6080" i="1"/>
  <c r="O6080" i="1" s="1"/>
  <c r="M6080" i="1"/>
  <c r="I6081" i="1"/>
  <c r="L6081" i="1" s="1"/>
  <c r="J6081" i="1"/>
  <c r="O6081" i="1" s="1"/>
  <c r="K6081" i="1"/>
  <c r="M6081" i="1"/>
  <c r="N6081" i="1"/>
  <c r="I6082" i="1"/>
  <c r="J6082" i="1"/>
  <c r="O6082" i="1" s="1"/>
  <c r="K6082" i="1"/>
  <c r="L6082" i="1"/>
  <c r="I6083" i="1"/>
  <c r="J6083" i="1"/>
  <c r="O6083" i="1" s="1"/>
  <c r="I6084" i="1"/>
  <c r="J6084" i="1"/>
  <c r="O6084" i="1" s="1"/>
  <c r="K6084" i="1"/>
  <c r="L6084" i="1"/>
  <c r="M6084" i="1"/>
  <c r="N6084" i="1"/>
  <c r="I6085" i="1"/>
  <c r="K6085" i="1" s="1"/>
  <c r="J6085" i="1"/>
  <c r="O6085" i="1" s="1"/>
  <c r="N6085" i="1"/>
  <c r="I6086" i="1"/>
  <c r="J6086" i="1"/>
  <c r="O6086" i="1" s="1"/>
  <c r="K6086" i="1"/>
  <c r="L6086" i="1"/>
  <c r="M6086" i="1"/>
  <c r="N6086" i="1"/>
  <c r="I6087" i="1"/>
  <c r="K6087" i="1" s="1"/>
  <c r="J6087" i="1"/>
  <c r="O6087" i="1" s="1"/>
  <c r="L6087" i="1"/>
  <c r="M6087" i="1"/>
  <c r="N6087" i="1"/>
  <c r="I6088" i="1"/>
  <c r="J6088" i="1"/>
  <c r="O6088" i="1" s="1"/>
  <c r="I6089" i="1"/>
  <c r="J6089" i="1"/>
  <c r="O6089" i="1" s="1"/>
  <c r="K6089" i="1"/>
  <c r="L6089" i="1"/>
  <c r="M6089" i="1"/>
  <c r="N6089" i="1"/>
  <c r="I6090" i="1"/>
  <c r="K6090" i="1" s="1"/>
  <c r="J6090" i="1"/>
  <c r="O6090" i="1" s="1"/>
  <c r="M6090" i="1"/>
  <c r="I6091" i="1"/>
  <c r="J6091" i="1"/>
  <c r="O6091" i="1" s="1"/>
  <c r="I6092" i="1"/>
  <c r="J6092" i="1"/>
  <c r="O6092" i="1" s="1"/>
  <c r="K6092" i="1"/>
  <c r="L6092" i="1"/>
  <c r="M6092" i="1"/>
  <c r="N6092" i="1"/>
  <c r="I6093" i="1"/>
  <c r="J6093" i="1"/>
  <c r="O6093" i="1" s="1"/>
  <c r="K6093" i="1"/>
  <c r="I6094" i="1"/>
  <c r="J6094" i="1"/>
  <c r="O6094" i="1" s="1"/>
  <c r="K6094" i="1"/>
  <c r="L6094" i="1"/>
  <c r="M6094" i="1"/>
  <c r="N6094" i="1"/>
  <c r="I6095" i="1"/>
  <c r="J6095" i="1"/>
  <c r="O6095" i="1" s="1"/>
  <c r="K6095" i="1"/>
  <c r="L6095" i="1"/>
  <c r="M6095" i="1"/>
  <c r="N6095" i="1"/>
  <c r="I6096" i="1"/>
  <c r="J6096" i="1"/>
  <c r="O6096" i="1" s="1"/>
  <c r="I6097" i="1"/>
  <c r="J6097" i="1"/>
  <c r="O6097" i="1" s="1"/>
  <c r="K6097" i="1"/>
  <c r="L6097" i="1"/>
  <c r="M6097" i="1"/>
  <c r="N6097" i="1"/>
  <c r="I6098" i="1"/>
  <c r="J6098" i="1"/>
  <c r="O6098" i="1" s="1"/>
  <c r="K6098" i="1"/>
  <c r="L6098" i="1"/>
  <c r="M6098" i="1"/>
  <c r="N6098" i="1"/>
  <c r="I6099" i="1"/>
  <c r="J6099" i="1"/>
  <c r="O6099" i="1" s="1"/>
  <c r="I6100" i="1"/>
  <c r="K6100" i="1" s="1"/>
  <c r="J6100" i="1"/>
  <c r="O6100" i="1" s="1"/>
  <c r="I6101" i="1"/>
  <c r="M6101" i="1" s="1"/>
  <c r="J6101" i="1"/>
  <c r="O6101" i="1" s="1"/>
  <c r="N6101" i="1"/>
  <c r="I6102" i="1"/>
  <c r="J6102" i="1"/>
  <c r="O6102" i="1" s="1"/>
  <c r="K6102" i="1"/>
  <c r="L6102" i="1"/>
  <c r="I6103" i="1"/>
  <c r="J6103" i="1"/>
  <c r="O6103" i="1" s="1"/>
  <c r="I6104" i="1"/>
  <c r="K6104" i="1" s="1"/>
  <c r="J6104" i="1"/>
  <c r="O6104" i="1" s="1"/>
  <c r="L6104" i="1"/>
  <c r="M6104" i="1"/>
  <c r="N6104" i="1"/>
  <c r="I6105" i="1"/>
  <c r="J6105" i="1"/>
  <c r="O6105" i="1" s="1"/>
  <c r="N6105" i="1"/>
  <c r="I6106" i="1"/>
  <c r="N6106" i="1" s="1"/>
  <c r="J6106" i="1"/>
  <c r="O6106" i="1" s="1"/>
  <c r="K6106" i="1"/>
  <c r="L6106" i="1"/>
  <c r="M6106" i="1"/>
  <c r="I6107" i="1"/>
  <c r="J6107" i="1"/>
  <c r="O6107" i="1" s="1"/>
  <c r="K6107" i="1"/>
  <c r="L6107" i="1"/>
  <c r="M6107" i="1"/>
  <c r="N6107" i="1"/>
  <c r="I6108" i="1"/>
  <c r="J6108" i="1"/>
  <c r="O6108" i="1" s="1"/>
  <c r="M6108" i="1"/>
  <c r="N6108" i="1"/>
  <c r="I6109" i="1"/>
  <c r="J6109" i="1"/>
  <c r="O6109" i="1" s="1"/>
  <c r="K6109" i="1"/>
  <c r="L6109" i="1"/>
  <c r="M6109" i="1"/>
  <c r="N6109" i="1"/>
  <c r="I6110" i="1"/>
  <c r="J6110" i="1"/>
  <c r="O6110" i="1" s="1"/>
  <c r="K6110" i="1"/>
  <c r="L6110" i="1"/>
  <c r="M6110" i="1"/>
  <c r="N6110" i="1"/>
  <c r="I6111" i="1"/>
  <c r="K6111" i="1" s="1"/>
  <c r="J6111" i="1"/>
  <c r="O6111" i="1" s="1"/>
  <c r="M6111" i="1"/>
  <c r="N6111" i="1"/>
  <c r="I6112" i="1"/>
  <c r="M6112" i="1" s="1"/>
  <c r="J6112" i="1"/>
  <c r="O6112" i="1" s="1"/>
  <c r="K6112" i="1"/>
  <c r="L6112" i="1"/>
  <c r="N6112" i="1"/>
  <c r="I6113" i="1"/>
  <c r="J6113" i="1"/>
  <c r="O6113" i="1" s="1"/>
  <c r="K6113" i="1"/>
  <c r="L6113" i="1"/>
  <c r="M6113" i="1"/>
  <c r="N6113" i="1"/>
  <c r="I6114" i="1"/>
  <c r="J6114" i="1"/>
  <c r="O6114" i="1" s="1"/>
  <c r="K6114" i="1"/>
  <c r="L6114" i="1"/>
  <c r="M6114" i="1"/>
  <c r="N6114" i="1"/>
  <c r="I6115" i="1"/>
  <c r="N6115" i="1" s="1"/>
  <c r="J6115" i="1"/>
  <c r="O6115" i="1" s="1"/>
  <c r="K6115" i="1"/>
  <c r="L6115" i="1"/>
  <c r="I6116" i="1"/>
  <c r="J6116" i="1"/>
  <c r="O6116" i="1" s="1"/>
  <c r="K6116" i="1"/>
  <c r="L6116" i="1"/>
  <c r="M6116" i="1"/>
  <c r="N6116" i="1"/>
  <c r="I6117" i="1"/>
  <c r="J6117" i="1"/>
  <c r="O6117" i="1" s="1"/>
  <c r="K6117" i="1"/>
  <c r="L6117" i="1"/>
  <c r="M6117" i="1"/>
  <c r="N6117" i="1"/>
  <c r="I6118" i="1"/>
  <c r="J6118" i="1"/>
  <c r="O6118" i="1" s="1"/>
  <c r="K6118" i="1"/>
  <c r="M6118" i="1"/>
  <c r="I6119" i="1"/>
  <c r="N6119" i="1" s="1"/>
  <c r="J6119" i="1"/>
  <c r="O6119" i="1" s="1"/>
  <c r="K6119" i="1"/>
  <c r="L6119" i="1"/>
  <c r="M6119" i="1"/>
  <c r="I6120" i="1"/>
  <c r="J6120" i="1"/>
  <c r="O6120" i="1" s="1"/>
  <c r="K6120" i="1"/>
  <c r="I6121" i="1"/>
  <c r="J6121" i="1"/>
  <c r="O6121" i="1" s="1"/>
  <c r="K6121" i="1"/>
  <c r="L6121" i="1"/>
  <c r="M6121" i="1"/>
  <c r="N6121" i="1"/>
  <c r="I6122" i="1"/>
  <c r="J6122" i="1"/>
  <c r="O6122" i="1" s="1"/>
  <c r="K6122" i="1"/>
  <c r="L6122" i="1"/>
  <c r="I6123" i="1"/>
  <c r="N6123" i="1" s="1"/>
  <c r="J6123" i="1"/>
  <c r="O6123" i="1" s="1"/>
  <c r="K6123" i="1"/>
  <c r="M6123" i="1"/>
  <c r="I6124" i="1"/>
  <c r="J6124" i="1"/>
  <c r="O6124" i="1" s="1"/>
  <c r="K6124" i="1"/>
  <c r="L6124" i="1"/>
  <c r="M6124" i="1"/>
  <c r="N6124" i="1"/>
  <c r="I6125" i="1"/>
  <c r="K6125" i="1" s="1"/>
  <c r="J6125" i="1"/>
  <c r="O6125" i="1" s="1"/>
  <c r="N6125" i="1"/>
  <c r="I6126" i="1"/>
  <c r="J6126" i="1"/>
  <c r="O6126" i="1" s="1"/>
  <c r="K6126" i="1"/>
  <c r="L6126" i="1"/>
  <c r="M6126" i="1"/>
  <c r="N6126" i="1"/>
  <c r="I6127" i="1"/>
  <c r="K6127" i="1" s="1"/>
  <c r="J6127" i="1"/>
  <c r="O6127" i="1" s="1"/>
  <c r="M6127" i="1"/>
  <c r="I6128" i="1"/>
  <c r="J6128" i="1"/>
  <c r="O6128" i="1" s="1"/>
  <c r="I6129" i="1"/>
  <c r="J6129" i="1"/>
  <c r="O6129" i="1" s="1"/>
  <c r="K6129" i="1"/>
  <c r="L6129" i="1"/>
  <c r="M6129" i="1"/>
  <c r="N6129" i="1"/>
  <c r="I6130" i="1"/>
  <c r="J6130" i="1"/>
  <c r="O6130" i="1" s="1"/>
  <c r="K6130" i="1"/>
  <c r="I6131" i="1"/>
  <c r="J6131" i="1"/>
  <c r="O6131" i="1" s="1"/>
  <c r="I6132" i="1"/>
  <c r="L6132" i="1" s="1"/>
  <c r="J6132" i="1"/>
  <c r="O6132" i="1" s="1"/>
  <c r="K6132" i="1"/>
  <c r="M6132" i="1"/>
  <c r="N6132" i="1"/>
  <c r="I6133" i="1"/>
  <c r="M6133" i="1" s="1"/>
  <c r="J6133" i="1"/>
  <c r="O6133" i="1" s="1"/>
  <c r="K6133" i="1"/>
  <c r="L6133" i="1"/>
  <c r="I6134" i="1"/>
  <c r="J6134" i="1"/>
  <c r="O6134" i="1" s="1"/>
  <c r="K6134" i="1"/>
  <c r="L6134" i="1"/>
  <c r="M6134" i="1"/>
  <c r="N6134" i="1"/>
  <c r="I6135" i="1"/>
  <c r="J6135" i="1"/>
  <c r="O6135" i="1" s="1"/>
  <c r="K6135" i="1"/>
  <c r="L6135" i="1"/>
  <c r="M6135" i="1"/>
  <c r="N6135" i="1"/>
  <c r="I6136" i="1"/>
  <c r="N6136" i="1" s="1"/>
  <c r="J6136" i="1"/>
  <c r="O6136" i="1" s="1"/>
  <c r="K6136" i="1"/>
  <c r="L6136" i="1"/>
  <c r="I6137" i="1"/>
  <c r="J6137" i="1"/>
  <c r="O6137" i="1" s="1"/>
  <c r="K6137" i="1"/>
  <c r="L6137" i="1"/>
  <c r="M6137" i="1"/>
  <c r="N6137" i="1"/>
  <c r="I6138" i="1"/>
  <c r="J6138" i="1"/>
  <c r="O6138" i="1" s="1"/>
  <c r="K6138" i="1"/>
  <c r="L6138" i="1"/>
  <c r="M6138" i="1"/>
  <c r="N6138" i="1"/>
  <c r="I6139" i="1"/>
  <c r="N6139" i="1" s="1"/>
  <c r="J6139" i="1"/>
  <c r="O6139" i="1" s="1"/>
  <c r="K6139" i="1"/>
  <c r="L6139" i="1"/>
  <c r="M6139" i="1"/>
  <c r="I6140" i="1"/>
  <c r="K6140" i="1" s="1"/>
  <c r="J6140" i="1"/>
  <c r="O6140" i="1" s="1"/>
  <c r="I6141" i="1"/>
  <c r="K6141" i="1" s="1"/>
  <c r="J6141" i="1"/>
  <c r="O6141" i="1" s="1"/>
  <c r="L6141" i="1"/>
  <c r="M6141" i="1"/>
  <c r="N6141" i="1"/>
  <c r="I6142" i="1"/>
  <c r="J6142" i="1"/>
  <c r="O6142" i="1" s="1"/>
  <c r="K6142" i="1"/>
  <c r="L6142" i="1"/>
  <c r="I6143" i="1"/>
  <c r="J6143" i="1"/>
  <c r="O6143" i="1" s="1"/>
  <c r="K6143" i="1"/>
  <c r="L6143" i="1"/>
  <c r="I6144" i="1"/>
  <c r="K6144" i="1" s="1"/>
  <c r="J6144" i="1"/>
  <c r="O6144" i="1" s="1"/>
  <c r="L6144" i="1"/>
  <c r="M6144" i="1"/>
  <c r="N6144" i="1"/>
  <c r="I6145" i="1"/>
  <c r="J6145" i="1"/>
  <c r="O6145" i="1" s="1"/>
  <c r="K6145" i="1"/>
  <c r="N6145" i="1"/>
  <c r="I6146" i="1"/>
  <c r="N6146" i="1" s="1"/>
  <c r="J6146" i="1"/>
  <c r="O6146" i="1" s="1"/>
  <c r="K6146" i="1"/>
  <c r="L6146" i="1"/>
  <c r="M6146" i="1"/>
  <c r="I6147" i="1"/>
  <c r="J6147" i="1"/>
  <c r="O6147" i="1" s="1"/>
  <c r="K6147" i="1"/>
  <c r="L6147" i="1"/>
  <c r="M6147" i="1"/>
  <c r="N6147" i="1"/>
  <c r="I6148" i="1"/>
  <c r="J6148" i="1"/>
  <c r="O6148" i="1" s="1"/>
  <c r="M6148" i="1"/>
  <c r="N6148" i="1"/>
  <c r="I6149" i="1"/>
  <c r="L6149" i="1" s="1"/>
  <c r="J6149" i="1"/>
  <c r="O6149" i="1" s="1"/>
  <c r="K6149" i="1"/>
  <c r="M6149" i="1"/>
  <c r="N6149" i="1"/>
  <c r="I6150" i="1"/>
  <c r="J6150" i="1"/>
  <c r="O6150" i="1" s="1"/>
  <c r="K6150" i="1"/>
  <c r="L6150" i="1"/>
  <c r="M6150" i="1"/>
  <c r="N6150" i="1"/>
  <c r="I6151" i="1"/>
  <c r="K6151" i="1" s="1"/>
  <c r="J6151" i="1"/>
  <c r="O6151" i="1" s="1"/>
  <c r="N6151" i="1"/>
  <c r="I6152" i="1"/>
  <c r="M6152" i="1" s="1"/>
  <c r="J6152" i="1"/>
  <c r="O6152" i="1" s="1"/>
  <c r="K6152" i="1"/>
  <c r="L6152" i="1"/>
  <c r="N6152" i="1"/>
  <c r="I6153" i="1"/>
  <c r="J6153" i="1"/>
  <c r="O6153" i="1" s="1"/>
  <c r="K6153" i="1"/>
  <c r="L6153" i="1"/>
  <c r="M6153" i="1"/>
  <c r="N6153" i="1"/>
  <c r="I6154" i="1"/>
  <c r="J6154" i="1"/>
  <c r="O6154" i="1" s="1"/>
  <c r="K6154" i="1"/>
  <c r="L6154" i="1"/>
  <c r="M6154" i="1"/>
  <c r="N6154" i="1"/>
  <c r="I6155" i="1"/>
  <c r="J6155" i="1"/>
  <c r="O6155" i="1" s="1"/>
  <c r="K6155" i="1"/>
  <c r="L6155" i="1"/>
  <c r="I6156" i="1"/>
  <c r="J6156" i="1"/>
  <c r="O6156" i="1" s="1"/>
  <c r="K6156" i="1"/>
  <c r="L6156" i="1"/>
  <c r="M6156" i="1"/>
  <c r="N6156" i="1"/>
  <c r="I6157" i="1"/>
  <c r="J6157" i="1"/>
  <c r="O6157" i="1" s="1"/>
  <c r="K6157" i="1"/>
  <c r="L6157" i="1"/>
  <c r="M6157" i="1"/>
  <c r="N6157" i="1"/>
  <c r="I6158" i="1"/>
  <c r="N6158" i="1" s="1"/>
  <c r="J6158" i="1"/>
  <c r="O6158" i="1" s="1"/>
  <c r="K6158" i="1"/>
  <c r="L6158" i="1"/>
  <c r="M6158" i="1"/>
  <c r="I6159" i="1"/>
  <c r="N6159" i="1" s="1"/>
  <c r="J6159" i="1"/>
  <c r="O6159" i="1" s="1"/>
  <c r="K6159" i="1"/>
  <c r="L6159" i="1"/>
  <c r="M6159" i="1"/>
  <c r="I6160" i="1"/>
  <c r="M6160" i="1" s="1"/>
  <c r="J6160" i="1"/>
  <c r="O6160" i="1" s="1"/>
  <c r="K6160" i="1"/>
  <c r="L6160" i="1"/>
  <c r="N6160" i="1"/>
  <c r="I6161" i="1"/>
  <c r="J6161" i="1"/>
  <c r="O6161" i="1" s="1"/>
  <c r="K6161" i="1"/>
  <c r="L6161" i="1"/>
  <c r="M6161" i="1"/>
  <c r="N6161" i="1"/>
  <c r="I6162" i="1"/>
  <c r="J6162" i="1"/>
  <c r="O6162" i="1" s="1"/>
  <c r="K6162" i="1"/>
  <c r="L6162" i="1"/>
  <c r="I6163" i="1"/>
  <c r="J6163" i="1"/>
  <c r="O6163" i="1" s="1"/>
  <c r="K6163" i="1"/>
  <c r="L6163" i="1"/>
  <c r="M6163" i="1"/>
  <c r="N6163" i="1"/>
  <c r="I6164" i="1"/>
  <c r="J6164" i="1"/>
  <c r="O6164" i="1" s="1"/>
  <c r="I6165" i="1"/>
  <c r="K6165" i="1" s="1"/>
  <c r="J6165" i="1"/>
  <c r="O6165" i="1" s="1"/>
  <c r="N6165" i="1"/>
  <c r="I6166" i="1"/>
  <c r="J6166" i="1"/>
  <c r="O6166" i="1" s="1"/>
  <c r="K6166" i="1"/>
  <c r="L6166" i="1"/>
  <c r="M6166" i="1"/>
  <c r="N6166" i="1"/>
  <c r="I6167" i="1"/>
  <c r="J6167" i="1"/>
  <c r="O6167" i="1" s="1"/>
  <c r="K6167" i="1"/>
  <c r="I6168" i="1"/>
  <c r="J6168" i="1"/>
  <c r="O6168" i="1" s="1"/>
  <c r="I6169" i="1"/>
  <c r="L6169" i="1" s="1"/>
  <c r="J6169" i="1"/>
  <c r="O6169" i="1" s="1"/>
  <c r="M6169" i="1"/>
  <c r="N6169" i="1"/>
  <c r="I6170" i="1"/>
  <c r="N6170" i="1" s="1"/>
  <c r="J6170" i="1"/>
  <c r="O6170" i="1" s="1"/>
  <c r="K6170" i="1"/>
  <c r="L6170" i="1"/>
  <c r="M6170" i="1"/>
  <c r="I6171" i="1"/>
  <c r="J6171" i="1"/>
  <c r="O6171" i="1" s="1"/>
  <c r="I6172" i="1"/>
  <c r="J6172" i="1"/>
  <c r="O6172" i="1" s="1"/>
  <c r="K6172" i="1"/>
  <c r="L6172" i="1"/>
  <c r="M6172" i="1"/>
  <c r="N6172" i="1"/>
  <c r="I6173" i="1"/>
  <c r="J6173" i="1"/>
  <c r="O6173" i="1" s="1"/>
  <c r="K6173" i="1"/>
  <c r="L6173" i="1"/>
  <c r="M6173" i="1"/>
  <c r="N6173" i="1"/>
  <c r="I6174" i="1"/>
  <c r="J6174" i="1"/>
  <c r="O6174" i="1" s="1"/>
  <c r="K6174" i="1"/>
  <c r="L6174" i="1"/>
  <c r="M6174" i="1"/>
  <c r="N6174" i="1"/>
  <c r="I6175" i="1"/>
  <c r="J6175" i="1"/>
  <c r="O6175" i="1" s="1"/>
  <c r="K6175" i="1"/>
  <c r="L6175" i="1"/>
  <c r="M6175" i="1"/>
  <c r="N6175" i="1"/>
  <c r="I6176" i="1"/>
  <c r="J6176" i="1"/>
  <c r="O6176" i="1" s="1"/>
  <c r="K6176" i="1"/>
  <c r="L6176" i="1"/>
  <c r="M6176" i="1"/>
  <c r="N6176" i="1"/>
  <c r="I6177" i="1"/>
  <c r="J6177" i="1"/>
  <c r="O6177" i="1" s="1"/>
  <c r="K6177" i="1"/>
  <c r="L6177" i="1"/>
  <c r="M6177" i="1"/>
  <c r="N6177" i="1"/>
  <c r="I6178" i="1"/>
  <c r="J6178" i="1"/>
  <c r="O6178" i="1" s="1"/>
  <c r="K6178" i="1"/>
  <c r="L6178" i="1"/>
  <c r="M6178" i="1"/>
  <c r="N6178" i="1"/>
  <c r="I6179" i="1"/>
  <c r="N6179" i="1" s="1"/>
  <c r="J6179" i="1"/>
  <c r="O6179" i="1" s="1"/>
  <c r="K6179" i="1"/>
  <c r="L6179" i="1"/>
  <c r="M6179" i="1"/>
  <c r="I6180" i="1"/>
  <c r="J6180" i="1"/>
  <c r="O6180" i="1" s="1"/>
  <c r="K6180" i="1"/>
  <c r="I6181" i="1"/>
  <c r="K6181" i="1" s="1"/>
  <c r="J6181" i="1"/>
  <c r="O6181" i="1" s="1"/>
  <c r="M6181" i="1"/>
  <c r="I6182" i="1"/>
  <c r="J6182" i="1"/>
  <c r="O6182" i="1" s="1"/>
  <c r="K6182" i="1"/>
  <c r="I6183" i="1"/>
  <c r="L6183" i="1" s="1"/>
  <c r="J6183" i="1"/>
  <c r="O6183" i="1" s="1"/>
  <c r="K6183" i="1"/>
  <c r="I6184" i="1"/>
  <c r="K6184" i="1" s="1"/>
  <c r="J6184" i="1"/>
  <c r="O6184" i="1" s="1"/>
  <c r="L6184" i="1"/>
  <c r="M6184" i="1"/>
  <c r="N6184" i="1"/>
  <c r="I6185" i="1"/>
  <c r="J6185" i="1"/>
  <c r="O6185" i="1" s="1"/>
  <c r="K6185" i="1"/>
  <c r="N6185" i="1"/>
  <c r="I6186" i="1"/>
  <c r="J6186" i="1"/>
  <c r="O6186" i="1" s="1"/>
  <c r="K6186" i="1"/>
  <c r="M6186" i="1"/>
  <c r="I6187" i="1"/>
  <c r="J6187" i="1"/>
  <c r="O6187" i="1" s="1"/>
  <c r="K6187" i="1"/>
  <c r="L6187" i="1"/>
  <c r="M6187" i="1"/>
  <c r="N6187" i="1"/>
  <c r="I6188" i="1"/>
  <c r="J6188" i="1"/>
  <c r="O6188" i="1" s="1"/>
  <c r="I6189" i="1"/>
  <c r="J6189" i="1"/>
  <c r="O6189" i="1" s="1"/>
  <c r="K6189" i="1"/>
  <c r="L6189" i="1"/>
  <c r="M6189" i="1"/>
  <c r="N6189" i="1"/>
  <c r="I6190" i="1"/>
  <c r="J6190" i="1"/>
  <c r="O6190" i="1" s="1"/>
  <c r="K6190" i="1"/>
  <c r="L6190" i="1"/>
  <c r="M6190" i="1"/>
  <c r="N6190" i="1"/>
  <c r="I6191" i="1"/>
  <c r="J6191" i="1"/>
  <c r="O6191" i="1" s="1"/>
  <c r="L6191" i="1"/>
  <c r="I6192" i="1"/>
  <c r="K6192" i="1" s="1"/>
  <c r="J6192" i="1"/>
  <c r="O6192" i="1" s="1"/>
  <c r="L6192" i="1"/>
  <c r="M6192" i="1"/>
  <c r="N6192" i="1"/>
  <c r="I6193" i="1"/>
  <c r="J6193" i="1"/>
  <c r="O6193" i="1" s="1"/>
  <c r="K6193" i="1"/>
  <c r="L6193" i="1"/>
  <c r="M6193" i="1"/>
  <c r="N6193" i="1"/>
  <c r="I6194" i="1"/>
  <c r="J6194" i="1"/>
  <c r="O6194" i="1" s="1"/>
  <c r="K6194" i="1"/>
  <c r="L6194" i="1"/>
  <c r="M6194" i="1"/>
  <c r="N6194" i="1"/>
  <c r="I6195" i="1"/>
  <c r="N6195" i="1" s="1"/>
  <c r="J6195" i="1"/>
  <c r="O6195" i="1" s="1"/>
  <c r="L6195" i="1"/>
  <c r="M6195" i="1"/>
  <c r="I6196" i="1"/>
  <c r="J6196" i="1"/>
  <c r="O6196" i="1" s="1"/>
  <c r="K6196" i="1"/>
  <c r="L6196" i="1"/>
  <c r="M6196" i="1"/>
  <c r="N6196" i="1"/>
  <c r="I6197" i="1"/>
  <c r="J6197" i="1"/>
  <c r="O6197" i="1" s="1"/>
  <c r="K6197" i="1"/>
  <c r="L6197" i="1"/>
  <c r="M6197" i="1"/>
  <c r="N6197" i="1"/>
  <c r="I6198" i="1"/>
  <c r="N6198" i="1" s="1"/>
  <c r="J6198" i="1"/>
  <c r="O6198" i="1" s="1"/>
  <c r="K6198" i="1"/>
  <c r="L6198" i="1"/>
  <c r="M6198" i="1"/>
  <c r="I6199" i="1"/>
  <c r="N6199" i="1" s="1"/>
  <c r="J6199" i="1"/>
  <c r="O6199" i="1" s="1"/>
  <c r="K6199" i="1"/>
  <c r="L6199" i="1"/>
  <c r="M6199" i="1"/>
  <c r="I6200" i="1"/>
  <c r="M6200" i="1" s="1"/>
  <c r="J6200" i="1"/>
  <c r="O6200" i="1" s="1"/>
  <c r="K6200" i="1"/>
  <c r="L6200" i="1"/>
  <c r="I6201" i="1"/>
  <c r="J6201" i="1"/>
  <c r="O6201" i="1" s="1"/>
  <c r="I6202" i="1"/>
  <c r="J6202" i="1"/>
  <c r="O6202" i="1" s="1"/>
  <c r="K6202" i="1"/>
  <c r="L6202" i="1"/>
  <c r="I6203" i="1"/>
  <c r="J6203" i="1"/>
  <c r="O6203" i="1" s="1"/>
  <c r="K6203" i="1"/>
  <c r="L6203" i="1"/>
  <c r="M6203" i="1"/>
  <c r="N6203" i="1"/>
  <c r="I6204" i="1"/>
  <c r="J6204" i="1"/>
  <c r="O6204" i="1" s="1"/>
  <c r="K6204" i="1"/>
  <c r="I6205" i="1"/>
  <c r="K6205" i="1" s="1"/>
  <c r="J6205" i="1"/>
  <c r="O6205" i="1" s="1"/>
  <c r="N6205" i="1"/>
  <c r="I6206" i="1"/>
  <c r="J6206" i="1"/>
  <c r="O6206" i="1" s="1"/>
  <c r="K6206" i="1"/>
  <c r="L6206" i="1"/>
  <c r="M6206" i="1"/>
  <c r="N6206" i="1"/>
  <c r="I6207" i="1"/>
  <c r="J6207" i="1"/>
  <c r="O6207" i="1" s="1"/>
  <c r="K6207" i="1"/>
  <c r="L6207" i="1"/>
  <c r="M6207" i="1"/>
  <c r="N6207" i="1"/>
  <c r="I6208" i="1"/>
  <c r="J6208" i="1"/>
  <c r="O6208" i="1" s="1"/>
  <c r="I6209" i="1"/>
  <c r="J6209" i="1"/>
  <c r="O6209" i="1" s="1"/>
  <c r="K6209" i="1"/>
  <c r="L6209" i="1"/>
  <c r="M6209" i="1"/>
  <c r="N6209" i="1"/>
  <c r="I6210" i="1"/>
  <c r="K6210" i="1" s="1"/>
  <c r="J6210" i="1"/>
  <c r="O6210" i="1" s="1"/>
  <c r="M6210" i="1"/>
  <c r="N6210" i="1"/>
  <c r="I6211" i="1"/>
  <c r="J6211" i="1"/>
  <c r="O6211" i="1" s="1"/>
  <c r="I6212" i="1"/>
  <c r="J6212" i="1"/>
  <c r="O6212" i="1" s="1"/>
  <c r="K6212" i="1"/>
  <c r="L6212" i="1"/>
  <c r="M6212" i="1"/>
  <c r="N6212" i="1"/>
  <c r="I6213" i="1"/>
  <c r="K6213" i="1" s="1"/>
  <c r="J6213" i="1"/>
  <c r="O6213" i="1" s="1"/>
  <c r="L6213" i="1"/>
  <c r="M6213" i="1"/>
  <c r="N6213" i="1"/>
  <c r="I6214" i="1"/>
  <c r="J6214" i="1"/>
  <c r="O6214" i="1" s="1"/>
  <c r="K6214" i="1"/>
  <c r="L6214" i="1"/>
  <c r="M6214" i="1"/>
  <c r="N6214" i="1"/>
  <c r="I6215" i="1"/>
  <c r="J6215" i="1"/>
  <c r="O6215" i="1" s="1"/>
  <c r="K6215" i="1"/>
  <c r="L6215" i="1"/>
  <c r="M6215" i="1"/>
  <c r="N6215" i="1"/>
  <c r="I6216" i="1"/>
  <c r="J6216" i="1"/>
  <c r="O6216" i="1" s="1"/>
  <c r="K6216" i="1"/>
  <c r="L6216" i="1"/>
  <c r="M6216" i="1"/>
  <c r="N6216" i="1"/>
  <c r="I6217" i="1"/>
  <c r="J6217" i="1"/>
  <c r="O6217" i="1" s="1"/>
  <c r="K6217" i="1"/>
  <c r="L6217" i="1"/>
  <c r="M6217" i="1"/>
  <c r="N6217" i="1"/>
  <c r="I6218" i="1"/>
  <c r="J6218" i="1"/>
  <c r="O6218" i="1" s="1"/>
  <c r="K6218" i="1"/>
  <c r="L6218" i="1"/>
  <c r="M6218" i="1"/>
  <c r="N6218" i="1"/>
  <c r="I6219" i="1"/>
  <c r="N6219" i="1" s="1"/>
  <c r="J6219" i="1"/>
  <c r="O6219" i="1" s="1"/>
  <c r="K6219" i="1"/>
  <c r="L6219" i="1"/>
  <c r="M6219" i="1"/>
  <c r="I6220" i="1"/>
  <c r="K6220" i="1" s="1"/>
  <c r="J6220" i="1"/>
  <c r="O6220" i="1" s="1"/>
  <c r="I6221" i="1"/>
  <c r="J6221" i="1"/>
  <c r="O6221" i="1" s="1"/>
  <c r="K6221" i="1"/>
  <c r="I6222" i="1"/>
  <c r="J6222" i="1"/>
  <c r="O6222" i="1" s="1"/>
  <c r="K6222" i="1"/>
  <c r="L6222" i="1"/>
  <c r="I6223" i="1"/>
  <c r="J6223" i="1"/>
  <c r="O6223" i="1" s="1"/>
  <c r="K6223" i="1"/>
  <c r="L6223" i="1"/>
  <c r="I6224" i="1"/>
  <c r="K6224" i="1" s="1"/>
  <c r="J6224" i="1"/>
  <c r="O6224" i="1" s="1"/>
  <c r="L6224" i="1"/>
  <c r="M6224" i="1"/>
  <c r="N6224" i="1"/>
  <c r="I6225" i="1"/>
  <c r="J6225" i="1"/>
  <c r="O6225" i="1" s="1"/>
  <c r="I6226" i="1"/>
  <c r="N6226" i="1" s="1"/>
  <c r="J6226" i="1"/>
  <c r="O6226" i="1" s="1"/>
  <c r="K6226" i="1"/>
  <c r="L6226" i="1"/>
  <c r="M6226" i="1"/>
  <c r="I6227" i="1"/>
  <c r="J6227" i="1"/>
  <c r="O6227" i="1" s="1"/>
  <c r="K6227" i="1"/>
  <c r="L6227" i="1"/>
  <c r="M6227" i="1"/>
  <c r="N6227" i="1"/>
  <c r="I6228" i="1"/>
  <c r="J6228" i="1"/>
  <c r="O6228" i="1" s="1"/>
  <c r="M6228" i="1"/>
  <c r="N6228" i="1"/>
  <c r="I6229" i="1"/>
  <c r="J6229" i="1"/>
  <c r="O6229" i="1" s="1"/>
  <c r="K6229" i="1"/>
  <c r="L6229" i="1"/>
  <c r="M6229" i="1"/>
  <c r="N6229" i="1"/>
  <c r="I6230" i="1"/>
  <c r="J6230" i="1"/>
  <c r="O6230" i="1" s="1"/>
  <c r="K6230" i="1"/>
  <c r="L6230" i="1"/>
  <c r="M6230" i="1"/>
  <c r="N6230" i="1"/>
  <c r="I6231" i="1"/>
  <c r="K6231" i="1" s="1"/>
  <c r="J6231" i="1"/>
  <c r="O6231" i="1" s="1"/>
  <c r="L6231" i="1"/>
  <c r="M6231" i="1"/>
  <c r="N6231" i="1"/>
  <c r="I6232" i="1"/>
  <c r="K6232" i="1" s="1"/>
  <c r="J6232" i="1"/>
  <c r="O6232" i="1" s="1"/>
  <c r="M6232" i="1"/>
  <c r="I6233" i="1"/>
  <c r="J6233" i="1"/>
  <c r="O6233" i="1" s="1"/>
  <c r="K6233" i="1"/>
  <c r="L6233" i="1"/>
  <c r="M6233" i="1"/>
  <c r="N6233" i="1"/>
  <c r="I6234" i="1"/>
  <c r="J6234" i="1"/>
  <c r="O6234" i="1" s="1"/>
  <c r="K6234" i="1"/>
  <c r="L6234" i="1"/>
  <c r="M6234" i="1"/>
  <c r="N6234" i="1"/>
  <c r="I6235" i="1"/>
  <c r="N6235" i="1" s="1"/>
  <c r="J6235" i="1"/>
  <c r="O6235" i="1" s="1"/>
  <c r="M6235" i="1"/>
  <c r="I6236" i="1"/>
  <c r="J6236" i="1"/>
  <c r="O6236" i="1" s="1"/>
  <c r="K6236" i="1"/>
  <c r="L6236" i="1"/>
  <c r="M6236" i="1"/>
  <c r="N6236" i="1"/>
  <c r="I6237" i="1"/>
  <c r="N6237" i="1" s="1"/>
  <c r="J6237" i="1"/>
  <c r="O6237" i="1" s="1"/>
  <c r="K6237" i="1"/>
  <c r="L6237" i="1"/>
  <c r="M6237" i="1"/>
  <c r="I6238" i="1"/>
  <c r="J6238" i="1"/>
  <c r="O6238" i="1" s="1"/>
  <c r="I6239" i="1"/>
  <c r="K6239" i="1" s="1"/>
  <c r="J6239" i="1"/>
  <c r="O6239" i="1" s="1"/>
  <c r="L6239" i="1"/>
  <c r="M6239" i="1"/>
  <c r="N6239" i="1"/>
  <c r="I6240" i="1"/>
  <c r="J6240" i="1"/>
  <c r="O6240" i="1" s="1"/>
  <c r="K6240" i="1"/>
  <c r="L6240" i="1"/>
  <c r="M6240" i="1"/>
  <c r="N6240" i="1"/>
  <c r="I6241" i="1"/>
  <c r="J6241" i="1"/>
  <c r="O6241" i="1" s="1"/>
  <c r="K6241" i="1"/>
  <c r="I6242" i="1"/>
  <c r="J6242" i="1"/>
  <c r="O6242" i="1" s="1"/>
  <c r="I6243" i="1"/>
  <c r="M6243" i="1" s="1"/>
  <c r="J6243" i="1"/>
  <c r="O6243" i="1" s="1"/>
  <c r="K6243" i="1"/>
  <c r="L6243" i="1"/>
  <c r="N6243" i="1"/>
  <c r="I6244" i="1"/>
  <c r="J6244" i="1"/>
  <c r="O6244" i="1" s="1"/>
  <c r="I6245" i="1"/>
  <c r="J6245" i="1"/>
  <c r="O6245" i="1" s="1"/>
  <c r="K6245" i="1"/>
  <c r="L6245" i="1"/>
  <c r="M6245" i="1"/>
  <c r="N6245" i="1"/>
  <c r="I6246" i="1"/>
  <c r="K6246" i="1" s="1"/>
  <c r="J6246" i="1"/>
  <c r="O6246" i="1" s="1"/>
  <c r="L6246" i="1"/>
  <c r="M6246" i="1"/>
  <c r="N6246" i="1"/>
  <c r="I6247" i="1"/>
  <c r="J6247" i="1"/>
  <c r="O6247" i="1" s="1"/>
  <c r="N6247" i="1"/>
  <c r="I6248" i="1"/>
  <c r="L6248" i="1" s="1"/>
  <c r="J6248" i="1"/>
  <c r="O6248" i="1" s="1"/>
  <c r="K6248" i="1"/>
  <c r="M6248" i="1"/>
  <c r="N6248" i="1"/>
  <c r="I6249" i="1"/>
  <c r="K6249" i="1" s="1"/>
  <c r="J6249" i="1"/>
  <c r="O6249" i="1" s="1"/>
  <c r="M6249" i="1"/>
  <c r="I6250" i="1"/>
  <c r="K6250" i="1" s="1"/>
  <c r="J6250" i="1"/>
  <c r="O6250" i="1" s="1"/>
  <c r="L6250" i="1"/>
  <c r="M6250" i="1"/>
  <c r="I6251" i="1"/>
  <c r="J6251" i="1"/>
  <c r="O6251" i="1" s="1"/>
  <c r="K6251" i="1"/>
  <c r="L6251" i="1"/>
  <c r="M6251" i="1"/>
  <c r="N6251" i="1"/>
  <c r="I6252" i="1"/>
  <c r="J6252" i="1"/>
  <c r="O6252" i="1" s="1"/>
  <c r="I6253" i="1"/>
  <c r="J6253" i="1"/>
  <c r="O6253" i="1" s="1"/>
  <c r="K6253" i="1"/>
  <c r="L6253" i="1"/>
  <c r="M6253" i="1"/>
  <c r="N6253" i="1"/>
  <c r="I6254" i="1"/>
  <c r="K6254" i="1" s="1"/>
  <c r="J6254" i="1"/>
  <c r="O6254" i="1" s="1"/>
  <c r="I6255" i="1"/>
  <c r="J6255" i="1"/>
  <c r="O6255" i="1" s="1"/>
  <c r="I6256" i="1"/>
  <c r="J6256" i="1"/>
  <c r="O6256" i="1" s="1"/>
  <c r="K6256" i="1"/>
  <c r="L6256" i="1"/>
  <c r="M6256" i="1"/>
  <c r="N6256" i="1"/>
  <c r="I6257" i="1"/>
  <c r="N6257" i="1" s="1"/>
  <c r="J6257" i="1"/>
  <c r="O6257" i="1" s="1"/>
  <c r="K6257" i="1"/>
  <c r="L6257" i="1"/>
  <c r="M6257" i="1"/>
  <c r="I6258" i="1"/>
  <c r="J6258" i="1"/>
  <c r="O6258" i="1" s="1"/>
  <c r="I6259" i="1"/>
  <c r="K6259" i="1" s="1"/>
  <c r="J6259" i="1"/>
  <c r="O6259" i="1" s="1"/>
  <c r="L6259" i="1"/>
  <c r="M6259" i="1"/>
  <c r="N6259" i="1"/>
  <c r="I6260" i="1"/>
  <c r="K6260" i="1" s="1"/>
  <c r="J6260" i="1"/>
  <c r="O6260" i="1" s="1"/>
  <c r="L6260" i="1"/>
  <c r="M6260" i="1"/>
  <c r="N6260" i="1"/>
  <c r="I6261" i="1"/>
  <c r="J6261" i="1"/>
  <c r="O6261" i="1" s="1"/>
  <c r="K6261" i="1"/>
  <c r="I6262" i="1"/>
  <c r="J6262" i="1"/>
  <c r="O6262" i="1" s="1"/>
  <c r="I6263" i="1"/>
  <c r="J6263" i="1"/>
  <c r="O6263" i="1" s="1"/>
  <c r="K6263" i="1"/>
  <c r="L6263" i="1"/>
  <c r="M6263" i="1"/>
  <c r="N6263" i="1"/>
  <c r="I6264" i="1"/>
  <c r="J6264" i="1"/>
  <c r="O6264" i="1" s="1"/>
  <c r="I6265" i="1"/>
  <c r="J6265" i="1"/>
  <c r="O6265" i="1" s="1"/>
  <c r="K6265" i="1"/>
  <c r="L6265" i="1"/>
  <c r="M6265" i="1"/>
  <c r="N6265" i="1"/>
  <c r="I6266" i="1"/>
  <c r="J6266" i="1"/>
  <c r="O6266" i="1" s="1"/>
  <c r="K6266" i="1"/>
  <c r="L6266" i="1"/>
  <c r="M6266" i="1"/>
  <c r="N6266" i="1"/>
  <c r="I6267" i="1"/>
  <c r="J6267" i="1"/>
  <c r="O6267" i="1" s="1"/>
  <c r="N6267" i="1"/>
  <c r="I6268" i="1"/>
  <c r="K6268" i="1" s="1"/>
  <c r="J6268" i="1"/>
  <c r="O6268" i="1" s="1"/>
  <c r="M6268" i="1"/>
  <c r="N6268" i="1"/>
  <c r="I6269" i="1"/>
  <c r="J6269" i="1"/>
  <c r="O6269" i="1" s="1"/>
  <c r="I6270" i="1"/>
  <c r="K6270" i="1" s="1"/>
  <c r="J6270" i="1"/>
  <c r="O6270" i="1" s="1"/>
  <c r="L6270" i="1"/>
  <c r="M6270" i="1"/>
  <c r="I6271" i="1"/>
  <c r="J6271" i="1"/>
  <c r="O6271" i="1" s="1"/>
  <c r="K6271" i="1"/>
  <c r="L6271" i="1"/>
  <c r="M6271" i="1"/>
  <c r="N6271" i="1"/>
  <c r="I6272" i="1"/>
  <c r="J6272" i="1"/>
  <c r="O6272" i="1" s="1"/>
  <c r="I6273" i="1"/>
  <c r="J6273" i="1"/>
  <c r="O6273" i="1" s="1"/>
  <c r="K6273" i="1"/>
  <c r="L6273" i="1"/>
  <c r="M6273" i="1"/>
  <c r="N6273" i="1"/>
  <c r="I6274" i="1"/>
  <c r="K6274" i="1" s="1"/>
  <c r="J6274" i="1"/>
  <c r="O6274" i="1" s="1"/>
  <c r="I6275" i="1"/>
  <c r="J6275" i="1"/>
  <c r="O6275" i="1" s="1"/>
  <c r="I6276" i="1"/>
  <c r="J6276" i="1"/>
  <c r="O6276" i="1" s="1"/>
  <c r="K6276" i="1"/>
  <c r="L6276" i="1"/>
  <c r="M6276" i="1"/>
  <c r="N6276" i="1"/>
  <c r="I6277" i="1"/>
  <c r="J6277" i="1"/>
  <c r="O6277" i="1" s="1"/>
  <c r="K6277" i="1"/>
  <c r="L6277" i="1"/>
  <c r="M6277" i="1"/>
  <c r="N6277" i="1"/>
  <c r="I6278" i="1"/>
  <c r="J6278" i="1"/>
  <c r="O6278" i="1" s="1"/>
  <c r="K6278" i="1"/>
  <c r="I6279" i="1"/>
  <c r="K6279" i="1" s="1"/>
  <c r="J6279" i="1"/>
  <c r="O6279" i="1" s="1"/>
  <c r="L6279" i="1"/>
  <c r="M6279" i="1"/>
  <c r="N6279" i="1"/>
  <c r="I6280" i="1"/>
  <c r="L6280" i="1" s="1"/>
  <c r="J6280" i="1"/>
  <c r="O6280" i="1" s="1"/>
  <c r="K6280" i="1"/>
  <c r="M6280" i="1"/>
  <c r="N6280" i="1"/>
  <c r="I6281" i="1"/>
  <c r="J6281" i="1"/>
  <c r="O6281" i="1" s="1"/>
  <c r="K6281" i="1"/>
  <c r="I6282" i="1"/>
  <c r="J6282" i="1"/>
  <c r="O6282" i="1" s="1"/>
  <c r="I6283" i="1"/>
  <c r="J6283" i="1"/>
  <c r="O6283" i="1" s="1"/>
  <c r="K6283" i="1"/>
  <c r="L6283" i="1"/>
  <c r="M6283" i="1"/>
  <c r="N6283" i="1"/>
  <c r="I6284" i="1"/>
  <c r="J6284" i="1"/>
  <c r="O6284" i="1" s="1"/>
  <c r="I6285" i="1"/>
  <c r="J6285" i="1"/>
  <c r="O6285" i="1" s="1"/>
  <c r="K6285" i="1"/>
  <c r="L6285" i="1"/>
  <c r="M6285" i="1"/>
  <c r="N6285" i="1"/>
  <c r="I6286" i="1"/>
  <c r="J6286" i="1"/>
  <c r="O6286" i="1" s="1"/>
  <c r="K6286" i="1"/>
  <c r="L6286" i="1"/>
  <c r="M6286" i="1"/>
  <c r="N6286" i="1"/>
  <c r="I6287" i="1"/>
  <c r="J6287" i="1"/>
  <c r="O6287" i="1" s="1"/>
  <c r="I6288" i="1"/>
  <c r="K6288" i="1" s="1"/>
  <c r="J6288" i="1"/>
  <c r="O6288" i="1" s="1"/>
  <c r="M6288" i="1"/>
  <c r="N6288" i="1"/>
  <c r="I6289" i="1"/>
  <c r="J6289" i="1"/>
  <c r="O6289" i="1" s="1"/>
  <c r="I6290" i="1"/>
  <c r="K6290" i="1" s="1"/>
  <c r="J6290" i="1"/>
  <c r="O6290" i="1" s="1"/>
  <c r="L6290" i="1"/>
  <c r="M6290" i="1"/>
  <c r="I6291" i="1"/>
  <c r="J6291" i="1"/>
  <c r="O6291" i="1" s="1"/>
  <c r="K6291" i="1"/>
  <c r="L6291" i="1"/>
  <c r="M6291" i="1"/>
  <c r="N6291" i="1"/>
  <c r="I6292" i="1"/>
  <c r="K6292" i="1" s="1"/>
  <c r="J6292" i="1"/>
  <c r="O6292" i="1" s="1"/>
  <c r="I6293" i="1"/>
  <c r="J6293" i="1"/>
  <c r="O6293" i="1" s="1"/>
  <c r="K6293" i="1"/>
  <c r="L6293" i="1"/>
  <c r="M6293" i="1"/>
  <c r="N6293" i="1"/>
  <c r="I6294" i="1"/>
  <c r="J6294" i="1"/>
  <c r="O6294" i="1" s="1"/>
  <c r="K6294" i="1"/>
  <c r="L6294" i="1"/>
  <c r="M6294" i="1"/>
  <c r="N6294" i="1"/>
  <c r="I6295" i="1"/>
  <c r="J6295" i="1"/>
  <c r="O6295" i="1" s="1"/>
  <c r="K6295" i="1"/>
  <c r="I6296" i="1"/>
  <c r="J6296" i="1"/>
  <c r="O6296" i="1" s="1"/>
  <c r="K6296" i="1"/>
  <c r="L6296" i="1"/>
  <c r="M6296" i="1"/>
  <c r="N6296" i="1"/>
  <c r="I6297" i="1"/>
  <c r="M6297" i="1" s="1"/>
  <c r="J6297" i="1"/>
  <c r="O6297" i="1" s="1"/>
  <c r="K6297" i="1"/>
  <c r="L6297" i="1"/>
  <c r="I6298" i="1"/>
  <c r="J6298" i="1"/>
  <c r="O6298" i="1" s="1"/>
  <c r="K6298" i="1"/>
  <c r="L6298" i="1"/>
  <c r="I6299" i="1"/>
  <c r="K6299" i="1" s="1"/>
  <c r="J6299" i="1"/>
  <c r="O6299" i="1" s="1"/>
  <c r="L6299" i="1"/>
  <c r="M6299" i="1"/>
  <c r="N6299" i="1"/>
  <c r="I6300" i="1"/>
  <c r="M6300" i="1" s="1"/>
  <c r="J6300" i="1"/>
  <c r="O6300" i="1" s="1"/>
  <c r="K6300" i="1"/>
  <c r="L6300" i="1"/>
  <c r="N6300" i="1"/>
  <c r="I6301" i="1"/>
  <c r="J6301" i="1"/>
  <c r="O6301" i="1" s="1"/>
  <c r="I6302" i="1"/>
  <c r="J6302" i="1"/>
  <c r="O6302" i="1" s="1"/>
  <c r="K6302" i="1"/>
  <c r="L6302" i="1"/>
  <c r="I6303" i="1"/>
  <c r="K6303" i="1" s="1"/>
  <c r="J6303" i="1"/>
  <c r="O6303" i="1" s="1"/>
  <c r="L6303" i="1"/>
  <c r="M6303" i="1"/>
  <c r="N6303" i="1"/>
  <c r="I6304" i="1"/>
  <c r="J6304" i="1"/>
  <c r="O6304" i="1" s="1"/>
  <c r="I6305" i="1"/>
  <c r="J6305" i="1"/>
  <c r="O6305" i="1" s="1"/>
  <c r="K6305" i="1"/>
  <c r="L6305" i="1"/>
  <c r="M6305" i="1"/>
  <c r="N6305" i="1"/>
  <c r="I6306" i="1"/>
  <c r="K6306" i="1" s="1"/>
  <c r="J6306" i="1"/>
  <c r="O6306" i="1" s="1"/>
  <c r="M6306" i="1"/>
  <c r="I6307" i="1"/>
  <c r="J6307" i="1"/>
  <c r="O6307" i="1" s="1"/>
  <c r="N6307" i="1"/>
  <c r="I6308" i="1"/>
  <c r="J6308" i="1"/>
  <c r="O6308" i="1" s="1"/>
  <c r="K6308" i="1"/>
  <c r="L6308" i="1"/>
  <c r="M6308" i="1"/>
  <c r="N6308" i="1"/>
  <c r="I6309" i="1"/>
  <c r="J6309" i="1"/>
  <c r="O6309" i="1" s="1"/>
  <c r="K6309" i="1"/>
  <c r="I6310" i="1"/>
  <c r="K6310" i="1" s="1"/>
  <c r="J6310" i="1"/>
  <c r="O6310" i="1" s="1"/>
  <c r="L6310" i="1"/>
  <c r="M6310" i="1"/>
  <c r="I6311" i="1"/>
  <c r="J6311" i="1"/>
  <c r="O6311" i="1" s="1"/>
  <c r="K6311" i="1"/>
  <c r="L6311" i="1"/>
  <c r="M6311" i="1"/>
  <c r="N6311" i="1"/>
  <c r="I6312" i="1"/>
  <c r="J6312" i="1"/>
  <c r="O6312" i="1" s="1"/>
  <c r="K6312" i="1"/>
  <c r="L6312" i="1"/>
  <c r="I6313" i="1"/>
  <c r="J6313" i="1"/>
  <c r="O6313" i="1" s="1"/>
  <c r="K6313" i="1"/>
  <c r="L6313" i="1"/>
  <c r="M6313" i="1"/>
  <c r="N6313" i="1"/>
  <c r="I6314" i="1"/>
  <c r="J6314" i="1"/>
  <c r="O6314" i="1" s="1"/>
  <c r="K6314" i="1"/>
  <c r="L6314" i="1"/>
  <c r="M6314" i="1"/>
  <c r="N6314" i="1"/>
  <c r="I6315" i="1"/>
  <c r="J6315" i="1"/>
  <c r="O6315" i="1" s="1"/>
  <c r="K6315" i="1"/>
  <c r="L6315" i="1"/>
  <c r="I6316" i="1"/>
  <c r="J6316" i="1"/>
  <c r="O6316" i="1" s="1"/>
  <c r="K6316" i="1"/>
  <c r="L6316" i="1"/>
  <c r="M6316" i="1"/>
  <c r="N6316" i="1"/>
  <c r="I6317" i="1"/>
  <c r="K6317" i="1" s="1"/>
  <c r="J6317" i="1"/>
  <c r="O6317" i="1" s="1"/>
  <c r="L6317" i="1"/>
  <c r="M6317" i="1"/>
  <c r="N6317" i="1"/>
  <c r="I6318" i="1"/>
  <c r="L6318" i="1" s="1"/>
  <c r="J6318" i="1"/>
  <c r="O6318" i="1" s="1"/>
  <c r="K6318" i="1"/>
  <c r="I6319" i="1"/>
  <c r="K6319" i="1" s="1"/>
  <c r="J6319" i="1"/>
  <c r="O6319" i="1" s="1"/>
  <c r="L6319" i="1"/>
  <c r="M6319" i="1"/>
  <c r="N6319" i="1"/>
  <c r="I6320" i="1"/>
  <c r="J6320" i="1"/>
  <c r="O6320" i="1" s="1"/>
  <c r="K6320" i="1"/>
  <c r="L6320" i="1"/>
  <c r="M6320" i="1"/>
  <c r="N6320" i="1"/>
  <c r="I6321" i="1"/>
  <c r="J6321" i="1"/>
  <c r="O6321" i="1" s="1"/>
  <c r="K6321" i="1"/>
  <c r="I6322" i="1"/>
  <c r="N6322" i="1" s="1"/>
  <c r="J6322" i="1"/>
  <c r="O6322" i="1" s="1"/>
  <c r="K6322" i="1"/>
  <c r="M6322" i="1"/>
  <c r="I6323" i="1"/>
  <c r="J6323" i="1"/>
  <c r="O6323" i="1" s="1"/>
  <c r="K6323" i="1"/>
  <c r="L6323" i="1"/>
  <c r="M6323" i="1"/>
  <c r="N6323" i="1"/>
  <c r="I6324" i="1"/>
  <c r="J6324" i="1"/>
  <c r="O6324" i="1" s="1"/>
  <c r="I6325" i="1"/>
  <c r="J6325" i="1"/>
  <c r="O6325" i="1" s="1"/>
  <c r="K6325" i="1"/>
  <c r="L6325" i="1"/>
  <c r="M6325" i="1"/>
  <c r="N6325" i="1"/>
  <c r="I6326" i="1"/>
  <c r="J6326" i="1"/>
  <c r="O6326" i="1" s="1"/>
  <c r="I6327" i="1"/>
  <c r="J6327" i="1"/>
  <c r="O6327" i="1" s="1"/>
  <c r="N6327" i="1"/>
  <c r="I6328" i="1"/>
  <c r="N6328" i="1" s="1"/>
  <c r="J6328" i="1"/>
  <c r="O6328" i="1" s="1"/>
  <c r="K6328" i="1"/>
  <c r="L6328" i="1"/>
  <c r="M6328" i="1"/>
  <c r="I6329" i="1"/>
  <c r="J6329" i="1"/>
  <c r="O6329" i="1" s="1"/>
  <c r="K6329" i="1"/>
  <c r="L6329" i="1"/>
  <c r="I6330" i="1"/>
  <c r="K6330" i="1" s="1"/>
  <c r="J6330" i="1"/>
  <c r="O6330" i="1" s="1"/>
  <c r="L6330" i="1"/>
  <c r="M6330" i="1"/>
  <c r="I6331" i="1"/>
  <c r="K6331" i="1" s="1"/>
  <c r="J6331" i="1"/>
  <c r="O6331" i="1" s="1"/>
  <c r="L6331" i="1"/>
  <c r="M6331" i="1"/>
  <c r="N6331" i="1"/>
  <c r="I6332" i="1"/>
  <c r="N6332" i="1" s="1"/>
  <c r="J6332" i="1"/>
  <c r="O6332" i="1" s="1"/>
  <c r="K6332" i="1"/>
  <c r="I6333" i="1"/>
  <c r="J6333" i="1"/>
  <c r="O6333" i="1" s="1"/>
  <c r="K6333" i="1"/>
  <c r="L6333" i="1"/>
  <c r="M6333" i="1"/>
  <c r="N6333" i="1"/>
  <c r="I6334" i="1"/>
  <c r="K6334" i="1" s="1"/>
  <c r="J6334" i="1"/>
  <c r="O6334" i="1" s="1"/>
  <c r="M6334" i="1"/>
  <c r="N6334" i="1"/>
  <c r="I6335" i="1"/>
  <c r="N6335" i="1" s="1"/>
  <c r="J6335" i="1"/>
  <c r="O6335" i="1" s="1"/>
  <c r="K6335" i="1"/>
  <c r="L6335" i="1"/>
  <c r="M6335" i="1"/>
  <c r="I6336" i="1"/>
  <c r="J6336" i="1"/>
  <c r="O6336" i="1" s="1"/>
  <c r="K6336" i="1"/>
  <c r="L6336" i="1"/>
  <c r="M6336" i="1"/>
  <c r="N6336" i="1"/>
  <c r="I6337" i="1"/>
  <c r="L6337" i="1" s="1"/>
  <c r="J6337" i="1"/>
  <c r="O6337" i="1" s="1"/>
  <c r="K6337" i="1"/>
  <c r="N6337" i="1"/>
  <c r="I6338" i="1"/>
  <c r="J6338" i="1"/>
  <c r="O6338" i="1" s="1"/>
  <c r="K6338" i="1"/>
  <c r="L6338" i="1"/>
  <c r="I6339" i="1"/>
  <c r="K6339" i="1" s="1"/>
  <c r="J6339" i="1"/>
  <c r="O6339" i="1" s="1"/>
  <c r="L6339" i="1"/>
  <c r="M6339" i="1"/>
  <c r="N6339" i="1"/>
  <c r="I6340" i="1"/>
  <c r="J6340" i="1"/>
  <c r="O6340" i="1" s="1"/>
  <c r="K6340" i="1"/>
  <c r="L6340" i="1"/>
  <c r="M6340" i="1"/>
  <c r="N6340" i="1"/>
  <c r="I6341" i="1"/>
  <c r="K6341" i="1" s="1"/>
  <c r="J6341" i="1"/>
  <c r="O6341" i="1" s="1"/>
  <c r="I6342" i="1"/>
  <c r="J6342" i="1"/>
  <c r="O6342" i="1" s="1"/>
  <c r="K6342" i="1"/>
  <c r="L6342" i="1"/>
  <c r="M6342" i="1"/>
  <c r="N6342" i="1"/>
  <c r="I6343" i="1"/>
  <c r="J6343" i="1"/>
  <c r="O6343" i="1" s="1"/>
  <c r="K6343" i="1"/>
  <c r="L6343" i="1"/>
  <c r="M6343" i="1"/>
  <c r="N6343" i="1"/>
  <c r="I6344" i="1"/>
  <c r="J6344" i="1"/>
  <c r="O6344" i="1" s="1"/>
  <c r="I6345" i="1"/>
  <c r="J6345" i="1"/>
  <c r="O6345" i="1" s="1"/>
  <c r="K6345" i="1"/>
  <c r="L6345" i="1"/>
  <c r="M6345" i="1"/>
  <c r="N6345" i="1"/>
  <c r="I6346" i="1"/>
  <c r="J6346" i="1"/>
  <c r="O6346" i="1" s="1"/>
  <c r="I6347" i="1"/>
  <c r="J6347" i="1"/>
  <c r="O6347" i="1" s="1"/>
  <c r="N6347" i="1"/>
  <c r="I6348" i="1"/>
  <c r="K6348" i="1" s="1"/>
  <c r="J6348" i="1"/>
  <c r="O6348" i="1" s="1"/>
  <c r="L6348" i="1"/>
  <c r="M6348" i="1"/>
  <c r="N6348" i="1"/>
  <c r="I6349" i="1"/>
  <c r="N6349" i="1" s="1"/>
  <c r="J6349" i="1"/>
  <c r="O6349" i="1" s="1"/>
  <c r="K6349" i="1"/>
  <c r="L6349" i="1"/>
  <c r="I6350" i="1"/>
  <c r="K6350" i="1" s="1"/>
  <c r="J6350" i="1"/>
  <c r="O6350" i="1" s="1"/>
  <c r="L6350" i="1"/>
  <c r="M6350" i="1"/>
  <c r="I6351" i="1"/>
  <c r="L6351" i="1" s="1"/>
  <c r="J6351" i="1"/>
  <c r="O6351" i="1" s="1"/>
  <c r="K6351" i="1"/>
  <c r="M6351" i="1"/>
  <c r="I6352" i="1"/>
  <c r="J6352" i="1"/>
  <c r="O6352" i="1" s="1"/>
  <c r="K6352" i="1"/>
  <c r="L6352" i="1"/>
  <c r="M6352" i="1"/>
  <c r="N6352" i="1"/>
  <c r="I6353" i="1"/>
  <c r="J6353" i="1"/>
  <c r="O6353" i="1" s="1"/>
  <c r="K6353" i="1"/>
  <c r="L6353" i="1"/>
  <c r="M6353" i="1"/>
  <c r="N6353" i="1"/>
  <c r="I6354" i="1"/>
  <c r="L6354" i="1" s="1"/>
  <c r="J6354" i="1"/>
  <c r="O6354" i="1" s="1"/>
  <c r="K6354" i="1"/>
  <c r="M6354" i="1"/>
  <c r="N6354" i="1"/>
  <c r="I6355" i="1"/>
  <c r="N6355" i="1" s="1"/>
  <c r="J6355" i="1"/>
  <c r="O6355" i="1" s="1"/>
  <c r="K6355" i="1"/>
  <c r="L6355" i="1"/>
  <c r="M6355" i="1"/>
  <c r="I6356" i="1"/>
  <c r="J6356" i="1"/>
  <c r="O6356" i="1" s="1"/>
  <c r="K6356" i="1"/>
  <c r="L6356" i="1"/>
  <c r="M6356" i="1"/>
  <c r="N6356" i="1"/>
  <c r="I6357" i="1"/>
  <c r="M6357" i="1" s="1"/>
  <c r="J6357" i="1"/>
  <c r="O6357" i="1" s="1"/>
  <c r="K6357" i="1"/>
  <c r="L6357" i="1"/>
  <c r="N6357" i="1"/>
  <c r="I6358" i="1"/>
  <c r="L6358" i="1" s="1"/>
  <c r="J6358" i="1"/>
  <c r="O6358" i="1" s="1"/>
  <c r="I6359" i="1"/>
  <c r="K6359" i="1" s="1"/>
  <c r="J6359" i="1"/>
  <c r="O6359" i="1" s="1"/>
  <c r="L6359" i="1"/>
  <c r="M6359" i="1"/>
  <c r="N6359" i="1"/>
  <c r="I6360" i="1"/>
  <c r="K6360" i="1" s="1"/>
  <c r="J6360" i="1"/>
  <c r="O6360" i="1" s="1"/>
  <c r="L6360" i="1"/>
  <c r="M6360" i="1"/>
  <c r="N6360" i="1"/>
  <c r="I6361" i="1"/>
  <c r="J6361" i="1"/>
  <c r="O6361" i="1" s="1"/>
  <c r="K6361" i="1"/>
  <c r="I6362" i="1"/>
  <c r="L6362" i="1" s="1"/>
  <c r="J6362" i="1"/>
  <c r="O6362" i="1" s="1"/>
  <c r="K6362" i="1"/>
  <c r="I6363" i="1"/>
  <c r="K6363" i="1" s="1"/>
  <c r="J6363" i="1"/>
  <c r="O6363" i="1" s="1"/>
  <c r="M6363" i="1"/>
  <c r="I6364" i="1"/>
  <c r="J6364" i="1"/>
  <c r="O6364" i="1" s="1"/>
  <c r="I6365" i="1"/>
  <c r="J6365" i="1"/>
  <c r="O6365" i="1" s="1"/>
  <c r="K6365" i="1"/>
  <c r="L6365" i="1"/>
  <c r="M6365" i="1"/>
  <c r="N6365" i="1"/>
  <c r="I6366" i="1"/>
  <c r="J6366" i="1"/>
  <c r="O6366" i="1" s="1"/>
  <c r="I6367" i="1"/>
  <c r="J6367" i="1"/>
  <c r="O6367" i="1" s="1"/>
  <c r="N6367" i="1"/>
  <c r="I6368" i="1"/>
  <c r="L6368" i="1" s="1"/>
  <c r="J6368" i="1"/>
  <c r="O6368" i="1" s="1"/>
  <c r="K6368" i="1"/>
  <c r="M6368" i="1"/>
  <c r="N6368" i="1"/>
  <c r="I6369" i="1"/>
  <c r="J6369" i="1"/>
  <c r="O6369" i="1" s="1"/>
  <c r="K6369" i="1"/>
  <c r="L6369" i="1"/>
  <c r="M6369" i="1"/>
  <c r="N6369" i="1"/>
  <c r="I6370" i="1"/>
  <c r="K6370" i="1" s="1"/>
  <c r="J6370" i="1"/>
  <c r="O6370" i="1" s="1"/>
  <c r="L6370" i="1"/>
  <c r="M6370" i="1"/>
  <c r="I6371" i="1"/>
  <c r="M6371" i="1" s="1"/>
  <c r="J6371" i="1"/>
  <c r="O6371" i="1" s="1"/>
  <c r="K6371" i="1"/>
  <c r="L6371" i="1"/>
  <c r="N6371" i="1"/>
  <c r="I6372" i="1"/>
  <c r="L6372" i="1" s="1"/>
  <c r="J6372" i="1"/>
  <c r="O6372" i="1" s="1"/>
  <c r="K6372" i="1"/>
  <c r="M6372" i="1"/>
  <c r="N6372" i="1"/>
  <c r="I6373" i="1"/>
  <c r="J6373" i="1"/>
  <c r="O6373" i="1" s="1"/>
  <c r="K6373" i="1"/>
  <c r="L6373" i="1"/>
  <c r="M6373" i="1"/>
  <c r="N6373" i="1"/>
  <c r="I6374" i="1"/>
  <c r="M6374" i="1" s="1"/>
  <c r="J6374" i="1"/>
  <c r="O6374" i="1" s="1"/>
  <c r="K6374" i="1"/>
  <c r="L6374" i="1"/>
  <c r="N6374" i="1"/>
  <c r="I6375" i="1"/>
  <c r="N6375" i="1" s="1"/>
  <c r="J6375" i="1"/>
  <c r="O6375" i="1" s="1"/>
  <c r="K6375" i="1"/>
  <c r="L6375" i="1"/>
  <c r="I6376" i="1"/>
  <c r="J6376" i="1"/>
  <c r="O6376" i="1" s="1"/>
  <c r="K6376" i="1"/>
  <c r="L6376" i="1"/>
  <c r="M6376" i="1"/>
  <c r="N6376" i="1"/>
  <c r="I6377" i="1"/>
  <c r="J6377" i="1"/>
  <c r="O6377" i="1" s="1"/>
  <c r="K6377" i="1"/>
  <c r="L6377" i="1"/>
  <c r="M6377" i="1"/>
  <c r="N6377" i="1"/>
  <c r="I6378" i="1"/>
  <c r="J6378" i="1"/>
  <c r="O6378" i="1" s="1"/>
  <c r="K6378" i="1"/>
  <c r="L6378" i="1"/>
  <c r="I6379" i="1"/>
  <c r="K6379" i="1" s="1"/>
  <c r="J6379" i="1"/>
  <c r="O6379" i="1" s="1"/>
  <c r="L6379" i="1"/>
  <c r="M6379" i="1"/>
  <c r="N6379" i="1"/>
  <c r="I6380" i="1"/>
  <c r="J6380" i="1"/>
  <c r="O6380" i="1" s="1"/>
  <c r="K6380" i="1"/>
  <c r="L6380" i="1"/>
  <c r="M6380" i="1"/>
  <c r="N6380" i="1"/>
  <c r="I6381" i="1"/>
  <c r="J6381" i="1"/>
  <c r="O6381" i="1" s="1"/>
  <c r="K6381" i="1"/>
  <c r="I6382" i="1"/>
  <c r="J6382" i="1"/>
  <c r="O6382" i="1" s="1"/>
  <c r="K6382" i="1"/>
  <c r="L6382" i="1"/>
  <c r="M6382" i="1"/>
  <c r="N6382" i="1"/>
  <c r="I6383" i="1"/>
  <c r="J6383" i="1"/>
  <c r="O6383" i="1" s="1"/>
  <c r="I6384" i="1"/>
  <c r="J6384" i="1"/>
  <c r="O6384" i="1" s="1"/>
  <c r="I6385" i="1"/>
  <c r="J6385" i="1"/>
  <c r="O6385" i="1" s="1"/>
  <c r="K6385" i="1"/>
  <c r="L6385" i="1"/>
  <c r="M6385" i="1"/>
  <c r="N6385" i="1"/>
  <c r="I6386" i="1"/>
  <c r="J6386" i="1"/>
  <c r="O6386" i="1" s="1"/>
  <c r="K6386" i="1"/>
  <c r="L6386" i="1"/>
  <c r="I6387" i="1"/>
  <c r="N6387" i="1" s="1"/>
  <c r="J6387" i="1"/>
  <c r="O6387" i="1" s="1"/>
  <c r="I6388" i="1"/>
  <c r="M6388" i="1" s="1"/>
  <c r="J6388" i="1"/>
  <c r="O6388" i="1" s="1"/>
  <c r="L6388" i="1"/>
  <c r="N6388" i="1"/>
  <c r="I6389" i="1"/>
  <c r="N6389" i="1" s="1"/>
  <c r="J6389" i="1"/>
  <c r="O6389" i="1" s="1"/>
  <c r="K6389" i="1"/>
  <c r="L6389" i="1"/>
  <c r="M6389" i="1"/>
  <c r="I6390" i="1"/>
  <c r="K6390" i="1" s="1"/>
  <c r="J6390" i="1"/>
  <c r="O6390" i="1" s="1"/>
  <c r="L6390" i="1"/>
  <c r="M6390" i="1"/>
  <c r="I6391" i="1"/>
  <c r="J6391" i="1"/>
  <c r="O6391" i="1" s="1"/>
  <c r="K6391" i="1"/>
  <c r="L6391" i="1"/>
  <c r="M6391" i="1"/>
  <c r="N6391" i="1"/>
  <c r="I6392" i="1"/>
  <c r="J6392" i="1"/>
  <c r="O6392" i="1" s="1"/>
  <c r="K6392" i="1"/>
  <c r="L6392" i="1"/>
  <c r="M6392" i="1"/>
  <c r="N6392" i="1"/>
  <c r="I6393" i="1"/>
  <c r="J6393" i="1"/>
  <c r="O6393" i="1" s="1"/>
  <c r="K6393" i="1"/>
  <c r="L6393" i="1"/>
  <c r="M6393" i="1"/>
  <c r="N6393" i="1"/>
  <c r="I6394" i="1"/>
  <c r="J6394" i="1"/>
  <c r="O6394" i="1" s="1"/>
  <c r="K6394" i="1"/>
  <c r="L6394" i="1"/>
  <c r="M6394" i="1"/>
  <c r="N6394" i="1"/>
  <c r="I6395" i="1"/>
  <c r="N6395" i="1" s="1"/>
  <c r="J6395" i="1"/>
  <c r="O6395" i="1" s="1"/>
  <c r="K6395" i="1"/>
  <c r="L6395" i="1"/>
  <c r="M6395" i="1"/>
  <c r="I6396" i="1"/>
  <c r="J6396" i="1"/>
  <c r="O6396" i="1" s="1"/>
  <c r="K6396" i="1"/>
  <c r="L6396" i="1"/>
  <c r="M6396" i="1"/>
  <c r="N6396" i="1"/>
  <c r="I6397" i="1"/>
  <c r="J6397" i="1"/>
  <c r="O6397" i="1" s="1"/>
  <c r="K6397" i="1"/>
  <c r="L6397" i="1"/>
  <c r="M6397" i="1"/>
  <c r="N6397" i="1"/>
  <c r="I6398" i="1"/>
  <c r="J6398" i="1"/>
  <c r="O6398" i="1" s="1"/>
  <c r="K6398" i="1"/>
  <c r="L6398" i="1"/>
  <c r="I6399" i="1"/>
  <c r="K6399" i="1" s="1"/>
  <c r="J6399" i="1"/>
  <c r="O6399" i="1" s="1"/>
  <c r="L6399" i="1"/>
  <c r="M6399" i="1"/>
  <c r="N6399" i="1"/>
  <c r="I6400" i="1"/>
  <c r="J6400" i="1"/>
  <c r="O6400" i="1" s="1"/>
  <c r="K6400" i="1"/>
  <c r="L6400" i="1"/>
  <c r="M6400" i="1"/>
  <c r="N6400" i="1"/>
  <c r="I6401" i="1"/>
  <c r="J6401" i="1"/>
  <c r="O6401" i="1" s="1"/>
  <c r="I6402" i="1"/>
  <c r="J6402" i="1"/>
  <c r="O6402" i="1" s="1"/>
  <c r="K6402" i="1"/>
  <c r="L6402" i="1"/>
  <c r="M6402" i="1"/>
  <c r="N6402" i="1"/>
  <c r="I6403" i="1"/>
  <c r="J6403" i="1"/>
  <c r="O6403" i="1" s="1"/>
  <c r="I6404" i="1"/>
  <c r="J6404" i="1"/>
  <c r="O6404" i="1" s="1"/>
  <c r="I6405" i="1"/>
  <c r="J6405" i="1"/>
  <c r="O6405" i="1" s="1"/>
  <c r="K6405" i="1"/>
  <c r="L6405" i="1"/>
  <c r="M6405" i="1"/>
  <c r="N6405" i="1"/>
  <c r="I6406" i="1"/>
  <c r="N6406" i="1" s="1"/>
  <c r="J6406" i="1"/>
  <c r="O6406" i="1" s="1"/>
  <c r="K6406" i="1"/>
  <c r="L6406" i="1"/>
  <c r="M6406" i="1"/>
  <c r="I6407" i="1"/>
  <c r="J6407" i="1"/>
  <c r="O6407" i="1" s="1"/>
  <c r="N6407" i="1"/>
  <c r="I6408" i="1"/>
  <c r="J6408" i="1"/>
  <c r="O6408" i="1" s="1"/>
  <c r="K6408" i="1"/>
  <c r="L6408" i="1"/>
  <c r="M6408" i="1"/>
  <c r="N6408" i="1"/>
  <c r="I6409" i="1"/>
  <c r="J6409" i="1"/>
  <c r="O6409" i="1" s="1"/>
  <c r="K6409" i="1"/>
  <c r="L6409" i="1"/>
  <c r="M6409" i="1"/>
  <c r="N6409" i="1"/>
  <c r="I6410" i="1"/>
  <c r="K6410" i="1" s="1"/>
  <c r="J6410" i="1"/>
  <c r="O6410" i="1" s="1"/>
  <c r="L6410" i="1"/>
  <c r="M6410" i="1"/>
  <c r="I6411" i="1"/>
  <c r="J6411" i="1"/>
  <c r="O6411" i="1" s="1"/>
  <c r="K6411" i="1"/>
  <c r="L6411" i="1"/>
  <c r="M6411" i="1"/>
  <c r="N6411" i="1"/>
  <c r="I6412" i="1"/>
  <c r="J6412" i="1"/>
  <c r="O6412" i="1" s="1"/>
  <c r="K6412" i="1"/>
  <c r="L6412" i="1"/>
  <c r="M6412" i="1"/>
  <c r="N6412" i="1"/>
  <c r="I6413" i="1"/>
  <c r="J6413" i="1"/>
  <c r="O6413" i="1" s="1"/>
  <c r="K6413" i="1"/>
  <c r="L6413" i="1"/>
  <c r="M6413" i="1"/>
  <c r="N6413" i="1"/>
  <c r="I6414" i="1"/>
  <c r="J6414" i="1"/>
  <c r="O6414" i="1" s="1"/>
  <c r="K6414" i="1"/>
  <c r="L6414" i="1"/>
  <c r="M6414" i="1"/>
  <c r="N6414" i="1"/>
  <c r="I6415" i="1"/>
  <c r="N6415" i="1" s="1"/>
  <c r="J6415" i="1"/>
  <c r="O6415" i="1" s="1"/>
  <c r="K6415" i="1"/>
  <c r="L6415" i="1"/>
  <c r="M6415" i="1"/>
  <c r="I6416" i="1"/>
  <c r="J6416" i="1"/>
  <c r="O6416" i="1" s="1"/>
  <c r="K6416" i="1"/>
  <c r="L6416" i="1"/>
  <c r="M6416" i="1"/>
  <c r="N6416" i="1"/>
  <c r="I6417" i="1"/>
  <c r="K6417" i="1" s="1"/>
  <c r="J6417" i="1"/>
  <c r="O6417" i="1" s="1"/>
  <c r="L6417" i="1"/>
  <c r="M6417" i="1"/>
  <c r="N6417" i="1"/>
  <c r="I6418" i="1"/>
  <c r="J6418" i="1"/>
  <c r="O6418" i="1" s="1"/>
  <c r="K6418" i="1"/>
  <c r="L6418" i="1"/>
  <c r="I6419" i="1"/>
  <c r="K6419" i="1" s="1"/>
  <c r="J6419" i="1"/>
  <c r="O6419" i="1" s="1"/>
  <c r="L6419" i="1"/>
  <c r="M6419" i="1"/>
  <c r="N6419" i="1"/>
  <c r="I6420" i="1"/>
  <c r="K6420" i="1" s="1"/>
  <c r="J6420" i="1"/>
  <c r="O6420" i="1" s="1"/>
  <c r="M6420" i="1"/>
  <c r="I6421" i="1"/>
  <c r="J6421" i="1"/>
  <c r="O6421" i="1" s="1"/>
  <c r="K6421" i="1"/>
  <c r="I6422" i="1"/>
  <c r="J6422" i="1"/>
  <c r="O6422" i="1" s="1"/>
  <c r="K6422" i="1"/>
  <c r="L6422" i="1"/>
  <c r="M6422" i="1"/>
  <c r="N6422" i="1"/>
  <c r="I6423" i="1"/>
  <c r="J6423" i="1"/>
  <c r="O6423" i="1" s="1"/>
  <c r="K6423" i="1"/>
  <c r="I6424" i="1"/>
  <c r="J6424" i="1"/>
  <c r="O6424" i="1" s="1"/>
  <c r="I6425" i="1"/>
  <c r="J6425" i="1"/>
  <c r="O6425" i="1" s="1"/>
  <c r="K6425" i="1"/>
  <c r="L6425" i="1"/>
  <c r="M6425" i="1"/>
  <c r="N6425" i="1"/>
  <c r="I6426" i="1"/>
  <c r="K6426" i="1" s="1"/>
  <c r="J6426" i="1"/>
  <c r="O6426" i="1" s="1"/>
  <c r="I6427" i="1"/>
  <c r="J6427" i="1"/>
  <c r="O6427" i="1" s="1"/>
  <c r="N6427" i="1"/>
  <c r="I6428" i="1"/>
  <c r="J6428" i="1"/>
  <c r="O6428" i="1" s="1"/>
  <c r="K6428" i="1"/>
  <c r="L6428" i="1"/>
  <c r="M6428" i="1"/>
  <c r="N6428" i="1"/>
  <c r="I6429" i="1"/>
  <c r="N6429" i="1" s="1"/>
  <c r="J6429" i="1"/>
  <c r="O6429" i="1" s="1"/>
  <c r="K6429" i="1"/>
  <c r="L6429" i="1"/>
  <c r="M6429" i="1"/>
  <c r="I6430" i="1"/>
  <c r="K6430" i="1" s="1"/>
  <c r="J6430" i="1"/>
  <c r="O6430" i="1" s="1"/>
  <c r="L6430" i="1"/>
  <c r="M6430" i="1"/>
  <c r="I6431" i="1"/>
  <c r="K6431" i="1" s="1"/>
  <c r="J6431" i="1"/>
  <c r="O6431" i="1" s="1"/>
  <c r="L6431" i="1"/>
  <c r="M6431" i="1"/>
  <c r="N6431" i="1"/>
  <c r="I6432" i="1"/>
  <c r="J6432" i="1"/>
  <c r="O6432" i="1" s="1"/>
  <c r="K6432" i="1"/>
  <c r="L6432" i="1"/>
  <c r="M6432" i="1"/>
  <c r="N6432" i="1"/>
  <c r="I6433" i="1"/>
  <c r="J6433" i="1"/>
  <c r="O6433" i="1" s="1"/>
  <c r="K6433" i="1"/>
  <c r="L6433" i="1"/>
  <c r="M6433" i="1"/>
  <c r="N6433" i="1"/>
  <c r="I6434" i="1"/>
  <c r="K6434" i="1" s="1"/>
  <c r="J6434" i="1"/>
  <c r="O6434" i="1" s="1"/>
  <c r="L6434" i="1"/>
  <c r="M6434" i="1"/>
  <c r="N6434" i="1"/>
  <c r="I6435" i="1"/>
  <c r="N6435" i="1" s="1"/>
  <c r="J6435" i="1"/>
  <c r="O6435" i="1" s="1"/>
  <c r="K6435" i="1"/>
  <c r="L6435" i="1"/>
  <c r="M6435" i="1"/>
  <c r="I6436" i="1"/>
  <c r="J6436" i="1"/>
  <c r="O6436" i="1" s="1"/>
  <c r="K6436" i="1"/>
  <c r="L6436" i="1"/>
  <c r="M6436" i="1"/>
  <c r="N6436" i="1"/>
  <c r="I6437" i="1"/>
  <c r="J6437" i="1"/>
  <c r="O6437" i="1" s="1"/>
  <c r="K6437" i="1"/>
  <c r="L6437" i="1"/>
  <c r="M6437" i="1"/>
  <c r="N6437" i="1"/>
  <c r="I6438" i="1"/>
  <c r="J6438" i="1"/>
  <c r="O6438" i="1" s="1"/>
  <c r="K6438" i="1"/>
  <c r="L6438" i="1"/>
  <c r="I6439" i="1"/>
  <c r="K6439" i="1" s="1"/>
  <c r="J6439" i="1"/>
  <c r="O6439" i="1" s="1"/>
  <c r="L6439" i="1"/>
  <c r="M6439" i="1"/>
  <c r="N6439" i="1"/>
  <c r="I6440" i="1"/>
  <c r="J6440" i="1"/>
  <c r="O6440" i="1" s="1"/>
  <c r="I6441" i="1"/>
  <c r="J6441" i="1"/>
  <c r="O6441" i="1" s="1"/>
  <c r="K6441" i="1"/>
  <c r="I6442" i="1"/>
  <c r="M6442" i="1" s="1"/>
  <c r="J6442" i="1"/>
  <c r="O6442" i="1" s="1"/>
  <c r="K6442" i="1"/>
  <c r="L6442" i="1"/>
  <c r="N6442" i="1"/>
  <c r="I6443" i="1"/>
  <c r="J6443" i="1"/>
  <c r="O6443" i="1" s="1"/>
  <c r="K6443" i="1"/>
  <c r="L6443" i="1"/>
  <c r="I6444" i="1"/>
  <c r="J6444" i="1"/>
  <c r="O6444" i="1" s="1"/>
  <c r="I6445" i="1"/>
  <c r="J6445" i="1"/>
  <c r="O6445" i="1" s="1"/>
  <c r="K6445" i="1"/>
  <c r="L6445" i="1"/>
  <c r="M6445" i="1"/>
  <c r="N6445" i="1"/>
  <c r="I6446" i="1"/>
  <c r="M6446" i="1" s="1"/>
  <c r="J6446" i="1"/>
  <c r="O6446" i="1" s="1"/>
  <c r="K6446" i="1"/>
  <c r="L6446" i="1"/>
  <c r="N6446" i="1"/>
  <c r="I6447" i="1"/>
  <c r="N6447" i="1" s="1"/>
  <c r="J6447" i="1"/>
  <c r="O6447" i="1" s="1"/>
  <c r="I6448" i="1"/>
  <c r="K6448" i="1" s="1"/>
  <c r="J6448" i="1"/>
  <c r="O6448" i="1" s="1"/>
  <c r="L6448" i="1"/>
  <c r="M6448" i="1"/>
  <c r="N6448" i="1"/>
  <c r="I6449" i="1"/>
  <c r="J6449" i="1"/>
  <c r="O6449" i="1" s="1"/>
  <c r="K6449" i="1"/>
  <c r="L6449" i="1"/>
  <c r="M6449" i="1"/>
  <c r="N6449" i="1"/>
  <c r="I6450" i="1"/>
  <c r="K6450" i="1" s="1"/>
  <c r="J6450" i="1"/>
  <c r="O6450" i="1" s="1"/>
  <c r="L6450" i="1"/>
  <c r="M6450" i="1"/>
  <c r="I6451" i="1"/>
  <c r="J6451" i="1"/>
  <c r="O6451" i="1" s="1"/>
  <c r="K6451" i="1"/>
  <c r="L6451" i="1"/>
  <c r="M6451" i="1"/>
  <c r="N6451" i="1"/>
  <c r="I6452" i="1"/>
  <c r="J6452" i="1"/>
  <c r="O6452" i="1" s="1"/>
  <c r="K6452" i="1"/>
  <c r="L6452" i="1"/>
  <c r="M6452" i="1"/>
  <c r="N6452" i="1"/>
  <c r="I6453" i="1"/>
  <c r="J6453" i="1"/>
  <c r="O6453" i="1" s="1"/>
  <c r="K6453" i="1"/>
  <c r="L6453" i="1"/>
  <c r="M6453" i="1"/>
  <c r="N6453" i="1"/>
  <c r="I6454" i="1"/>
  <c r="J6454" i="1"/>
  <c r="O6454" i="1" s="1"/>
  <c r="K6454" i="1"/>
  <c r="L6454" i="1"/>
  <c r="M6454" i="1"/>
  <c r="N6454" i="1"/>
  <c r="I6455" i="1"/>
  <c r="N6455" i="1" s="1"/>
  <c r="J6455" i="1"/>
  <c r="O6455" i="1" s="1"/>
  <c r="K6455" i="1"/>
  <c r="L6455" i="1"/>
  <c r="M6455" i="1"/>
  <c r="I6456" i="1"/>
  <c r="J6456" i="1"/>
  <c r="O6456" i="1" s="1"/>
  <c r="K6456" i="1"/>
  <c r="L6456" i="1"/>
  <c r="M6456" i="1"/>
  <c r="N6456" i="1"/>
  <c r="I6457" i="1"/>
  <c r="J6457" i="1"/>
  <c r="O6457" i="1" s="1"/>
  <c r="K6457" i="1"/>
  <c r="L6457" i="1"/>
  <c r="M6457" i="1"/>
  <c r="N6457" i="1"/>
  <c r="I6458" i="1"/>
  <c r="J6458" i="1"/>
  <c r="O6458" i="1" s="1"/>
  <c r="I6459" i="1"/>
  <c r="K6459" i="1" s="1"/>
  <c r="J6459" i="1"/>
  <c r="O6459" i="1" s="1"/>
  <c r="L6459" i="1"/>
  <c r="M6459" i="1"/>
  <c r="N6459" i="1"/>
  <c r="I6460" i="1"/>
  <c r="J6460" i="1"/>
  <c r="O6460" i="1" s="1"/>
  <c r="I6461" i="1"/>
  <c r="J6461" i="1"/>
  <c r="O6461" i="1" s="1"/>
  <c r="K6461" i="1"/>
  <c r="I6462" i="1"/>
  <c r="K6462" i="1" s="1"/>
  <c r="J6462" i="1"/>
  <c r="O6462" i="1" s="1"/>
  <c r="L6462" i="1"/>
  <c r="M6462" i="1"/>
  <c r="N6462" i="1"/>
  <c r="I6463" i="1"/>
  <c r="N6463" i="1" s="1"/>
  <c r="J6463" i="1"/>
  <c r="O6463" i="1" s="1"/>
  <c r="I6464" i="1"/>
  <c r="J6464" i="1"/>
  <c r="O6464" i="1" s="1"/>
  <c r="I6465" i="1"/>
  <c r="J6465" i="1"/>
  <c r="O6465" i="1" s="1"/>
  <c r="K6465" i="1"/>
  <c r="L6465" i="1"/>
  <c r="M6465" i="1"/>
  <c r="N6465" i="1"/>
  <c r="I6466" i="1"/>
  <c r="J6466" i="1"/>
  <c r="O6466" i="1" s="1"/>
  <c r="K6466" i="1"/>
  <c r="L6466" i="1"/>
  <c r="M6466" i="1"/>
  <c r="N6466" i="1"/>
  <c r="I6467" i="1"/>
  <c r="J6467" i="1"/>
  <c r="O6467" i="1" s="1"/>
  <c r="I6468" i="1"/>
  <c r="J6468" i="1"/>
  <c r="O6468" i="1" s="1"/>
  <c r="K6468" i="1"/>
  <c r="L6468" i="1"/>
  <c r="M6468" i="1"/>
  <c r="N6468" i="1"/>
  <c r="I6469" i="1"/>
  <c r="J6469" i="1"/>
  <c r="O6469" i="1" s="1"/>
  <c r="K6469" i="1"/>
  <c r="L6469" i="1"/>
  <c r="M6469" i="1"/>
  <c r="N6469" i="1"/>
  <c r="I6470" i="1"/>
  <c r="K6470" i="1" s="1"/>
  <c r="J6470" i="1"/>
  <c r="O6470" i="1" s="1"/>
  <c r="L6470" i="1"/>
  <c r="M6470" i="1"/>
  <c r="I6471" i="1"/>
  <c r="J6471" i="1"/>
  <c r="O6471" i="1" s="1"/>
  <c r="K6471" i="1"/>
  <c r="L6471" i="1"/>
  <c r="M6471" i="1"/>
  <c r="N6471" i="1"/>
  <c r="I6472" i="1"/>
  <c r="K6472" i="1" s="1"/>
  <c r="J6472" i="1"/>
  <c r="O6472" i="1" s="1"/>
  <c r="M6472" i="1"/>
  <c r="N6472" i="1"/>
  <c r="I6473" i="1"/>
  <c r="J6473" i="1"/>
  <c r="O6473" i="1" s="1"/>
  <c r="K6473" i="1"/>
  <c r="L6473" i="1"/>
  <c r="M6473" i="1"/>
  <c r="N6473" i="1"/>
  <c r="I6474" i="1"/>
  <c r="J6474" i="1"/>
  <c r="O6474" i="1" s="1"/>
  <c r="K6474" i="1"/>
  <c r="L6474" i="1"/>
  <c r="M6474" i="1"/>
  <c r="N6474" i="1"/>
  <c r="I6475" i="1"/>
  <c r="L6475" i="1" s="1"/>
  <c r="J6475" i="1"/>
  <c r="O6475" i="1" s="1"/>
  <c r="I6476" i="1"/>
  <c r="J6476" i="1"/>
  <c r="O6476" i="1" s="1"/>
  <c r="K6476" i="1"/>
  <c r="L6476" i="1"/>
  <c r="M6476" i="1"/>
  <c r="N6476" i="1"/>
  <c r="I6477" i="1"/>
  <c r="K6477" i="1" s="1"/>
  <c r="J6477" i="1"/>
  <c r="O6477" i="1" s="1"/>
  <c r="M6477" i="1"/>
  <c r="I6478" i="1"/>
  <c r="J6478" i="1"/>
  <c r="O6478" i="1" s="1"/>
  <c r="K6478" i="1"/>
  <c r="I6479" i="1"/>
  <c r="K6479" i="1" s="1"/>
  <c r="J6479" i="1"/>
  <c r="O6479" i="1" s="1"/>
  <c r="L6479" i="1"/>
  <c r="M6479" i="1"/>
  <c r="N6479" i="1"/>
  <c r="I6480" i="1"/>
  <c r="J6480" i="1"/>
  <c r="O6480" i="1" s="1"/>
  <c r="K6480" i="1"/>
  <c r="I6481" i="1"/>
  <c r="J6481" i="1"/>
  <c r="O6481" i="1" s="1"/>
  <c r="K6481" i="1"/>
  <c r="I6482" i="1"/>
  <c r="L6482" i="1" s="1"/>
  <c r="J6482" i="1"/>
  <c r="O6482" i="1" s="1"/>
  <c r="I6483" i="1"/>
  <c r="J6483" i="1"/>
  <c r="O6483" i="1" s="1"/>
  <c r="K6483" i="1"/>
  <c r="L6483" i="1"/>
  <c r="M6483" i="1"/>
  <c r="N6483" i="1"/>
  <c r="I6484" i="1"/>
  <c r="J6484" i="1"/>
  <c r="O6484" i="1" s="1"/>
  <c r="I6485" i="1"/>
  <c r="J6485" i="1"/>
  <c r="O6485" i="1" s="1"/>
  <c r="K6485" i="1"/>
  <c r="L6485" i="1"/>
  <c r="M6485" i="1"/>
  <c r="N6485" i="1"/>
  <c r="I6486" i="1"/>
  <c r="J6486" i="1"/>
  <c r="O6486" i="1" s="1"/>
  <c r="K6486" i="1"/>
  <c r="L6486" i="1"/>
  <c r="M6486" i="1"/>
  <c r="N6486" i="1"/>
  <c r="I6487" i="1"/>
  <c r="J6487" i="1"/>
  <c r="O6487" i="1" s="1"/>
  <c r="I6488" i="1"/>
  <c r="J6488" i="1"/>
  <c r="O6488" i="1" s="1"/>
  <c r="K6488" i="1"/>
  <c r="L6488" i="1"/>
  <c r="M6488" i="1"/>
  <c r="N6488" i="1"/>
  <c r="I6489" i="1"/>
  <c r="K6489" i="1" s="1"/>
  <c r="J6489" i="1"/>
  <c r="O6489" i="1" s="1"/>
  <c r="L6489" i="1"/>
  <c r="M6489" i="1"/>
  <c r="I6490" i="1"/>
  <c r="K6490" i="1" s="1"/>
  <c r="J6490" i="1"/>
  <c r="O6490" i="1" s="1"/>
  <c r="L6490" i="1"/>
  <c r="M6490" i="1"/>
  <c r="I6491" i="1"/>
  <c r="K6491" i="1" s="1"/>
  <c r="J6491" i="1"/>
  <c r="O6491" i="1" s="1"/>
  <c r="M6491" i="1"/>
  <c r="I6492" i="1"/>
  <c r="L6492" i="1" s="1"/>
  <c r="J6492" i="1"/>
  <c r="O6492" i="1" s="1"/>
  <c r="K6492" i="1"/>
  <c r="M6492" i="1"/>
  <c r="N6492" i="1"/>
  <c r="I6493" i="1"/>
  <c r="J6493" i="1"/>
  <c r="O6493" i="1" s="1"/>
  <c r="K6493" i="1"/>
  <c r="L6493" i="1"/>
  <c r="M6493" i="1"/>
  <c r="N6493" i="1"/>
  <c r="I6494" i="1"/>
  <c r="K6494" i="1" s="1"/>
  <c r="J6494" i="1"/>
  <c r="O6494" i="1" s="1"/>
  <c r="M6494" i="1"/>
  <c r="I6495" i="1"/>
  <c r="M6495" i="1" s="1"/>
  <c r="J6495" i="1"/>
  <c r="O6495" i="1" s="1"/>
  <c r="K6495" i="1"/>
  <c r="I6496" i="1"/>
  <c r="J6496" i="1"/>
  <c r="O6496" i="1" s="1"/>
  <c r="K6496" i="1"/>
  <c r="L6496" i="1"/>
  <c r="M6496" i="1"/>
  <c r="N6496" i="1"/>
  <c r="I6497" i="1"/>
  <c r="J6497" i="1"/>
  <c r="O6497" i="1" s="1"/>
  <c r="I6498" i="1"/>
  <c r="J6498" i="1"/>
  <c r="O6498" i="1" s="1"/>
  <c r="K6498" i="1"/>
  <c r="L6498" i="1"/>
  <c r="I6499" i="1"/>
  <c r="K6499" i="1" s="1"/>
  <c r="J6499" i="1"/>
  <c r="O6499" i="1" s="1"/>
  <c r="L6499" i="1"/>
  <c r="M6499" i="1"/>
  <c r="N6499" i="1"/>
  <c r="I6500" i="1"/>
  <c r="J6500" i="1"/>
  <c r="O6500" i="1" s="1"/>
  <c r="K6500" i="1"/>
  <c r="L6500" i="1"/>
  <c r="I6501" i="1"/>
  <c r="K6501" i="1" s="1"/>
  <c r="J6501" i="1"/>
  <c r="O6501" i="1" s="1"/>
  <c r="I6502" i="1"/>
  <c r="M6502" i="1" s="1"/>
  <c r="J6502" i="1"/>
  <c r="O6502" i="1" s="1"/>
  <c r="K6502" i="1"/>
  <c r="L6502" i="1"/>
  <c r="I6503" i="1"/>
  <c r="J6503" i="1"/>
  <c r="O6503" i="1" s="1"/>
  <c r="K6503" i="1"/>
  <c r="L6503" i="1"/>
  <c r="M6503" i="1"/>
  <c r="N6503" i="1"/>
  <c r="I6504" i="1"/>
  <c r="J6504" i="1"/>
  <c r="O6504" i="1" s="1"/>
  <c r="I6505" i="1"/>
  <c r="J6505" i="1"/>
  <c r="O6505" i="1" s="1"/>
  <c r="K6505" i="1"/>
  <c r="L6505" i="1"/>
  <c r="M6505" i="1"/>
  <c r="N6505" i="1"/>
  <c r="I6506" i="1"/>
  <c r="J6506" i="1"/>
  <c r="O6506" i="1" s="1"/>
  <c r="K6506" i="1"/>
  <c r="L6506" i="1"/>
  <c r="M6506" i="1"/>
  <c r="N6506" i="1"/>
  <c r="I6507" i="1"/>
  <c r="J6507" i="1"/>
  <c r="O6507" i="1" s="1"/>
  <c r="N6507" i="1"/>
  <c r="I6508" i="1"/>
  <c r="K6508" i="1" s="1"/>
  <c r="J6508" i="1"/>
  <c r="O6508" i="1" s="1"/>
  <c r="M6508" i="1"/>
  <c r="I6509" i="1"/>
  <c r="L6509" i="1" s="1"/>
  <c r="J6509" i="1"/>
  <c r="O6509" i="1" s="1"/>
  <c r="K6509" i="1"/>
  <c r="M6509" i="1"/>
  <c r="N6509" i="1"/>
  <c r="I6510" i="1"/>
  <c r="K6510" i="1" s="1"/>
  <c r="J6510" i="1"/>
  <c r="O6510" i="1" s="1"/>
  <c r="L6510" i="1"/>
  <c r="M6510" i="1"/>
  <c r="I6511" i="1"/>
  <c r="J6511" i="1"/>
  <c r="O6511" i="1" s="1"/>
  <c r="I6512" i="1"/>
  <c r="M6512" i="1" s="1"/>
  <c r="J6512" i="1"/>
  <c r="O6512" i="1" s="1"/>
  <c r="K6512" i="1"/>
  <c r="L6512" i="1"/>
  <c r="N6512" i="1"/>
  <c r="I6513" i="1"/>
  <c r="J6513" i="1"/>
  <c r="O6513" i="1" s="1"/>
  <c r="K6513" i="1"/>
  <c r="L6513" i="1"/>
  <c r="M6513" i="1"/>
  <c r="N6513" i="1"/>
  <c r="I6514" i="1"/>
  <c r="J6514" i="1"/>
  <c r="O6514" i="1" s="1"/>
  <c r="I6515" i="1"/>
  <c r="K6515" i="1" s="1"/>
  <c r="J6515" i="1"/>
  <c r="O6515" i="1" s="1"/>
  <c r="I6516" i="1"/>
  <c r="J6516" i="1"/>
  <c r="O6516" i="1" s="1"/>
  <c r="K6516" i="1"/>
  <c r="L6516" i="1"/>
  <c r="M6516" i="1"/>
  <c r="N6516" i="1"/>
  <c r="I6517" i="1"/>
  <c r="J6517" i="1"/>
  <c r="O6517" i="1" s="1"/>
  <c r="I6518" i="1"/>
  <c r="J6518" i="1"/>
  <c r="O6518" i="1" s="1"/>
  <c r="K6518" i="1"/>
  <c r="L6518" i="1"/>
  <c r="I6519" i="1"/>
  <c r="K6519" i="1" s="1"/>
  <c r="J6519" i="1"/>
  <c r="O6519" i="1" s="1"/>
  <c r="L6519" i="1"/>
  <c r="M6519" i="1"/>
  <c r="N6519" i="1"/>
  <c r="I6520" i="1"/>
  <c r="N6520" i="1" s="1"/>
  <c r="J6520" i="1"/>
  <c r="O6520" i="1" s="1"/>
  <c r="K6520" i="1"/>
  <c r="L6520" i="1"/>
  <c r="M6520" i="1"/>
  <c r="I6521" i="1"/>
  <c r="J6521" i="1"/>
  <c r="O6521" i="1" s="1"/>
  <c r="K6521" i="1"/>
  <c r="I6522" i="1"/>
  <c r="J6522" i="1"/>
  <c r="O6522" i="1" s="1"/>
  <c r="K6522" i="1"/>
  <c r="L6522" i="1"/>
  <c r="M6522" i="1"/>
  <c r="N6522" i="1"/>
  <c r="I6523" i="1"/>
  <c r="L6523" i="1" s="1"/>
  <c r="J6523" i="1"/>
  <c r="O6523" i="1" s="1"/>
  <c r="K6523" i="1"/>
  <c r="I6524" i="1"/>
  <c r="J6524" i="1"/>
  <c r="O6524" i="1" s="1"/>
  <c r="I6525" i="1"/>
  <c r="J6525" i="1"/>
  <c r="O6525" i="1" s="1"/>
  <c r="K6525" i="1"/>
  <c r="L6525" i="1"/>
  <c r="M6525" i="1"/>
  <c r="N6525" i="1"/>
  <c r="I6526" i="1"/>
  <c r="J6526" i="1"/>
  <c r="O6526" i="1" s="1"/>
  <c r="K6526" i="1"/>
  <c r="L6526" i="1"/>
  <c r="M6526" i="1"/>
  <c r="N6526" i="1"/>
  <c r="I6527" i="1"/>
  <c r="J6527" i="1"/>
  <c r="O6527" i="1" s="1"/>
  <c r="N6527" i="1"/>
  <c r="I6528" i="1"/>
  <c r="J6528" i="1"/>
  <c r="O6528" i="1" s="1"/>
  <c r="I6529" i="1"/>
  <c r="M6529" i="1" s="1"/>
  <c r="J6529" i="1"/>
  <c r="O6529" i="1" s="1"/>
  <c r="K6529" i="1"/>
  <c r="L6529" i="1"/>
  <c r="N6529" i="1"/>
  <c r="I6530" i="1"/>
  <c r="K6530" i="1" s="1"/>
  <c r="J6530" i="1"/>
  <c r="O6530" i="1" s="1"/>
  <c r="L6530" i="1"/>
  <c r="M6530" i="1"/>
  <c r="I6531" i="1"/>
  <c r="J6531" i="1"/>
  <c r="O6531" i="1" s="1"/>
  <c r="I6532" i="1"/>
  <c r="J6532" i="1"/>
  <c r="O6532" i="1" s="1"/>
  <c r="K6532" i="1"/>
  <c r="L6532" i="1"/>
  <c r="M6532" i="1"/>
  <c r="N6532" i="1"/>
  <c r="I6533" i="1"/>
  <c r="J6533" i="1"/>
  <c r="O6533" i="1" s="1"/>
  <c r="K6533" i="1"/>
  <c r="L6533" i="1"/>
  <c r="M6533" i="1"/>
  <c r="N6533" i="1"/>
  <c r="I6534" i="1"/>
  <c r="J6534" i="1"/>
  <c r="O6534" i="1" s="1"/>
  <c r="I6535" i="1"/>
  <c r="N6535" i="1" s="1"/>
  <c r="J6535" i="1"/>
  <c r="O6535" i="1" s="1"/>
  <c r="K6535" i="1"/>
  <c r="L6535" i="1"/>
  <c r="M6535" i="1"/>
  <c r="I6536" i="1"/>
  <c r="J6536" i="1"/>
  <c r="O6536" i="1" s="1"/>
  <c r="K6536" i="1"/>
  <c r="L6536" i="1"/>
  <c r="M6536" i="1"/>
  <c r="N6536" i="1"/>
  <c r="I6537" i="1"/>
  <c r="J6537" i="1"/>
  <c r="O6537" i="1" s="1"/>
  <c r="K6537" i="1"/>
  <c r="I6538" i="1"/>
  <c r="J6538" i="1"/>
  <c r="O6538" i="1" s="1"/>
  <c r="K6538" i="1"/>
  <c r="L6538" i="1"/>
  <c r="I6539" i="1"/>
  <c r="K6539" i="1" s="1"/>
  <c r="J6539" i="1"/>
  <c r="O6539" i="1" s="1"/>
  <c r="L6539" i="1"/>
  <c r="M6539" i="1"/>
  <c r="N6539" i="1"/>
  <c r="I6540" i="1"/>
  <c r="K6540" i="1" s="1"/>
  <c r="J6540" i="1"/>
  <c r="O6540" i="1" s="1"/>
  <c r="I6541" i="1"/>
  <c r="J6541" i="1"/>
  <c r="O6541" i="1" s="1"/>
  <c r="K6541" i="1"/>
  <c r="I6542" i="1"/>
  <c r="J6542" i="1"/>
  <c r="O6542" i="1" s="1"/>
  <c r="K6542" i="1"/>
  <c r="L6542" i="1"/>
  <c r="M6542" i="1"/>
  <c r="N6542" i="1"/>
  <c r="I6543" i="1"/>
  <c r="J6543" i="1"/>
  <c r="O6543" i="1" s="1"/>
  <c r="K6543" i="1"/>
  <c r="L6543" i="1"/>
  <c r="M6543" i="1"/>
  <c r="N6543" i="1"/>
  <c r="I6544" i="1"/>
  <c r="J6544" i="1"/>
  <c r="O6544" i="1" s="1"/>
  <c r="I6545" i="1"/>
  <c r="J6545" i="1"/>
  <c r="O6545" i="1" s="1"/>
  <c r="K6545" i="1"/>
  <c r="L6545" i="1"/>
  <c r="M6545" i="1"/>
  <c r="N6545" i="1"/>
  <c r="I6546" i="1"/>
  <c r="K6546" i="1" s="1"/>
  <c r="J6546" i="1"/>
  <c r="O6546" i="1" s="1"/>
  <c r="L6546" i="1"/>
  <c r="M6546" i="1"/>
  <c r="N6546" i="1"/>
  <c r="I6547" i="1"/>
  <c r="J6547" i="1"/>
  <c r="O6547" i="1" s="1"/>
  <c r="N6547" i="1"/>
  <c r="I6548" i="1"/>
  <c r="J6548" i="1"/>
  <c r="O6548" i="1" s="1"/>
  <c r="I6549" i="1"/>
  <c r="J6549" i="1"/>
  <c r="O6549" i="1" s="1"/>
  <c r="K6549" i="1"/>
  <c r="L6549" i="1"/>
  <c r="M6549" i="1"/>
  <c r="N6549" i="1"/>
  <c r="I6550" i="1"/>
  <c r="K6550" i="1" s="1"/>
  <c r="J6550" i="1"/>
  <c r="O6550" i="1" s="1"/>
  <c r="L6550" i="1"/>
  <c r="M6550" i="1"/>
  <c r="I6551" i="1"/>
  <c r="J6551" i="1"/>
  <c r="O6551" i="1" s="1"/>
  <c r="K6551" i="1"/>
  <c r="I6552" i="1"/>
  <c r="J6552" i="1"/>
  <c r="O6552" i="1" s="1"/>
  <c r="K6552" i="1"/>
  <c r="L6552" i="1"/>
  <c r="M6552" i="1"/>
  <c r="N6552" i="1"/>
  <c r="I6553" i="1"/>
  <c r="J6553" i="1"/>
  <c r="O6553" i="1" s="1"/>
  <c r="K6553" i="1"/>
  <c r="L6553" i="1"/>
  <c r="M6553" i="1"/>
  <c r="N6553" i="1"/>
  <c r="I6554" i="1"/>
  <c r="K6554" i="1" s="1"/>
  <c r="J6554" i="1"/>
  <c r="O6554" i="1" s="1"/>
  <c r="I6555" i="1"/>
  <c r="N6555" i="1" s="1"/>
  <c r="J6555" i="1"/>
  <c r="O6555" i="1" s="1"/>
  <c r="K6555" i="1"/>
  <c r="L6555" i="1"/>
  <c r="M6555" i="1"/>
  <c r="I6556" i="1"/>
  <c r="J6556" i="1"/>
  <c r="O6556" i="1" s="1"/>
  <c r="K6556" i="1"/>
  <c r="L6556" i="1"/>
  <c r="M6556" i="1"/>
  <c r="N6556" i="1"/>
  <c r="I6557" i="1"/>
  <c r="J6557" i="1"/>
  <c r="O6557" i="1" s="1"/>
  <c r="K6557" i="1"/>
  <c r="L6557" i="1"/>
  <c r="I6558" i="1"/>
  <c r="K6558" i="1" s="1"/>
  <c r="J6558" i="1"/>
  <c r="O6558" i="1" s="1"/>
  <c r="L6558" i="1"/>
  <c r="I6559" i="1"/>
  <c r="K6559" i="1" s="1"/>
  <c r="J6559" i="1"/>
  <c r="O6559" i="1" s="1"/>
  <c r="L6559" i="1"/>
  <c r="M6559" i="1"/>
  <c r="N6559" i="1"/>
  <c r="I6560" i="1"/>
  <c r="L6560" i="1" s="1"/>
  <c r="J6560" i="1"/>
  <c r="O6560" i="1" s="1"/>
  <c r="K6560" i="1"/>
  <c r="I6561" i="1"/>
  <c r="K6561" i="1" s="1"/>
  <c r="J6561" i="1"/>
  <c r="O6561" i="1" s="1"/>
  <c r="I6562" i="1"/>
  <c r="K6562" i="1" s="1"/>
  <c r="J6562" i="1"/>
  <c r="O6562" i="1" s="1"/>
  <c r="L6562" i="1"/>
  <c r="M6562" i="1"/>
  <c r="N6562" i="1"/>
  <c r="I6563" i="1"/>
  <c r="J6563" i="1"/>
  <c r="O6563" i="1" s="1"/>
  <c r="K6563" i="1"/>
  <c r="L6563" i="1"/>
  <c r="M6563" i="1"/>
  <c r="N6563" i="1"/>
  <c r="I6564" i="1"/>
  <c r="J6564" i="1"/>
  <c r="O6564" i="1" s="1"/>
  <c r="I6565" i="1"/>
  <c r="J6565" i="1"/>
  <c r="O6565" i="1" s="1"/>
  <c r="K6565" i="1"/>
  <c r="L6565" i="1"/>
  <c r="M6565" i="1"/>
  <c r="N6565" i="1"/>
  <c r="I6566" i="1"/>
  <c r="L6566" i="1" s="1"/>
  <c r="J6566" i="1"/>
  <c r="O6566" i="1" s="1"/>
  <c r="M6566" i="1"/>
  <c r="N6566" i="1"/>
  <c r="I6567" i="1"/>
  <c r="J6567" i="1"/>
  <c r="O6567" i="1" s="1"/>
  <c r="N6567" i="1"/>
  <c r="I6568" i="1"/>
  <c r="J6568" i="1"/>
  <c r="O6568" i="1" s="1"/>
  <c r="I6569" i="1"/>
  <c r="J6569" i="1"/>
  <c r="O6569" i="1" s="1"/>
  <c r="K6569" i="1"/>
  <c r="L6569" i="1"/>
  <c r="M6569" i="1"/>
  <c r="N6569" i="1"/>
  <c r="I6570" i="1"/>
  <c r="K6570" i="1" s="1"/>
  <c r="J6570" i="1"/>
  <c r="O6570" i="1" s="1"/>
  <c r="L6570" i="1"/>
  <c r="M6570" i="1"/>
  <c r="I6571" i="1"/>
  <c r="J6571" i="1"/>
  <c r="O6571" i="1" s="1"/>
  <c r="K6571" i="1"/>
  <c r="L6571" i="1"/>
  <c r="I6572" i="1"/>
  <c r="K6572" i="1" s="1"/>
  <c r="J6572" i="1"/>
  <c r="O6572" i="1" s="1"/>
  <c r="L6572" i="1"/>
  <c r="M6572" i="1"/>
  <c r="N6572" i="1"/>
  <c r="I6573" i="1"/>
  <c r="J6573" i="1"/>
  <c r="O6573" i="1" s="1"/>
  <c r="K6573" i="1"/>
  <c r="L6573" i="1"/>
  <c r="M6573" i="1"/>
  <c r="N6573" i="1"/>
  <c r="I6574" i="1"/>
  <c r="K6574" i="1" s="1"/>
  <c r="J6574" i="1"/>
  <c r="O6574" i="1" s="1"/>
  <c r="L6574" i="1"/>
  <c r="I6575" i="1"/>
  <c r="N6575" i="1" s="1"/>
  <c r="J6575" i="1"/>
  <c r="O6575" i="1" s="1"/>
  <c r="L6575" i="1"/>
  <c r="M6575" i="1"/>
  <c r="I6576" i="1"/>
  <c r="J6576" i="1"/>
  <c r="O6576" i="1" s="1"/>
  <c r="K6576" i="1"/>
  <c r="L6576" i="1"/>
  <c r="M6576" i="1"/>
  <c r="N6576" i="1"/>
  <c r="I6577" i="1"/>
  <c r="N6577" i="1" s="1"/>
  <c r="J6577" i="1"/>
  <c r="O6577" i="1" s="1"/>
  <c r="K6577" i="1"/>
  <c r="L6577" i="1"/>
  <c r="M6577" i="1"/>
  <c r="I6578" i="1"/>
  <c r="J6578" i="1"/>
  <c r="O6578" i="1" s="1"/>
  <c r="K6578" i="1"/>
  <c r="L6578" i="1"/>
  <c r="I6579" i="1"/>
  <c r="K6579" i="1" s="1"/>
  <c r="J6579" i="1"/>
  <c r="O6579" i="1" s="1"/>
  <c r="L6579" i="1"/>
  <c r="M6579" i="1"/>
  <c r="N6579" i="1"/>
  <c r="I6580" i="1"/>
  <c r="K6580" i="1" s="1"/>
  <c r="J6580" i="1"/>
  <c r="O6580" i="1" s="1"/>
  <c r="I6581" i="1"/>
  <c r="J6581" i="1"/>
  <c r="O6581" i="1" s="1"/>
  <c r="I6582" i="1"/>
  <c r="J6582" i="1"/>
  <c r="O6582" i="1" s="1"/>
  <c r="K6582" i="1"/>
  <c r="L6582" i="1"/>
  <c r="M6582" i="1"/>
  <c r="N6582" i="1"/>
  <c r="I6583" i="1"/>
  <c r="N6583" i="1" s="1"/>
  <c r="J6583" i="1"/>
  <c r="O6583" i="1" s="1"/>
  <c r="K6583" i="1"/>
  <c r="L6583" i="1"/>
  <c r="M6583" i="1"/>
  <c r="I6584" i="1"/>
  <c r="J6584" i="1"/>
  <c r="O6584" i="1" s="1"/>
  <c r="I6585" i="1"/>
  <c r="J6585" i="1"/>
  <c r="O6585" i="1" s="1"/>
  <c r="K6585" i="1"/>
  <c r="L6585" i="1"/>
  <c r="M6585" i="1"/>
  <c r="N6585" i="1"/>
  <c r="I6586" i="1"/>
  <c r="M6586" i="1" s="1"/>
  <c r="J6586" i="1"/>
  <c r="O6586" i="1" s="1"/>
  <c r="K6586" i="1"/>
  <c r="L6586" i="1"/>
  <c r="N6586" i="1"/>
  <c r="I6587" i="1"/>
  <c r="J6587" i="1"/>
  <c r="O6587" i="1" s="1"/>
  <c r="N6587" i="1"/>
  <c r="I6588" i="1"/>
  <c r="J6588" i="1"/>
  <c r="O6588" i="1" s="1"/>
  <c r="K6588" i="1"/>
  <c r="L6588" i="1"/>
  <c r="I6589" i="1"/>
  <c r="K6589" i="1" s="1"/>
  <c r="J6589" i="1"/>
  <c r="O6589" i="1" s="1"/>
  <c r="L6589" i="1"/>
  <c r="M6589" i="1"/>
  <c r="N6589" i="1"/>
  <c r="I6590" i="1"/>
  <c r="K6590" i="1" s="1"/>
  <c r="J6590" i="1"/>
  <c r="O6590" i="1" s="1"/>
  <c r="L6590" i="1"/>
  <c r="M6590" i="1"/>
  <c r="I6591" i="1"/>
  <c r="N6591" i="1" s="1"/>
  <c r="J6591" i="1"/>
  <c r="O6591" i="1" s="1"/>
  <c r="K6591" i="1"/>
  <c r="L6591" i="1"/>
  <c r="M6591" i="1"/>
  <c r="I6592" i="1"/>
  <c r="J6592" i="1"/>
  <c r="O6592" i="1" s="1"/>
  <c r="K6592" i="1"/>
  <c r="L6592" i="1"/>
  <c r="M6592" i="1"/>
  <c r="N6592" i="1"/>
  <c r="I6593" i="1"/>
  <c r="J6593" i="1"/>
  <c r="O6593" i="1" s="1"/>
  <c r="K6593" i="1"/>
  <c r="L6593" i="1"/>
  <c r="M6593" i="1"/>
  <c r="N6593" i="1"/>
  <c r="I6594" i="1"/>
  <c r="N6594" i="1" s="1"/>
  <c r="J6594" i="1"/>
  <c r="O6594" i="1" s="1"/>
  <c r="K6594" i="1"/>
  <c r="L6594" i="1"/>
  <c r="M6594" i="1"/>
  <c r="I6595" i="1"/>
  <c r="N6595" i="1" s="1"/>
  <c r="J6595" i="1"/>
  <c r="O6595" i="1" s="1"/>
  <c r="K6595" i="1"/>
  <c r="L6595" i="1"/>
  <c r="M6595" i="1"/>
  <c r="I6596" i="1"/>
  <c r="J6596" i="1"/>
  <c r="O6596" i="1" s="1"/>
  <c r="K6596" i="1"/>
  <c r="L6596" i="1"/>
  <c r="M6596" i="1"/>
  <c r="N6596" i="1"/>
  <c r="I6597" i="1"/>
  <c r="J6597" i="1"/>
  <c r="O6597" i="1" s="1"/>
  <c r="K6597" i="1"/>
  <c r="L6597" i="1"/>
  <c r="M6597" i="1"/>
  <c r="N6597" i="1"/>
  <c r="I6598" i="1"/>
  <c r="J6598" i="1"/>
  <c r="O6598" i="1" s="1"/>
  <c r="K6598" i="1"/>
  <c r="L6598" i="1"/>
  <c r="I6599" i="1"/>
  <c r="K6599" i="1" s="1"/>
  <c r="J6599" i="1"/>
  <c r="O6599" i="1" s="1"/>
  <c r="L6599" i="1"/>
  <c r="M6599" i="1"/>
  <c r="N6599" i="1"/>
  <c r="I6600" i="1"/>
  <c r="J6600" i="1"/>
  <c r="O6600" i="1" s="1"/>
  <c r="K6600" i="1"/>
  <c r="L6600" i="1"/>
  <c r="M6600" i="1"/>
  <c r="N6600" i="1"/>
  <c r="I6601" i="1"/>
  <c r="J6601" i="1"/>
  <c r="O6601" i="1" s="1"/>
  <c r="I6602" i="1"/>
  <c r="J6602" i="1"/>
  <c r="O6602" i="1" s="1"/>
  <c r="K6602" i="1"/>
  <c r="L6602" i="1"/>
  <c r="M6602" i="1"/>
  <c r="N6602" i="1"/>
  <c r="I6603" i="1"/>
  <c r="J6603" i="1"/>
  <c r="O6603" i="1" s="1"/>
  <c r="K6603" i="1"/>
  <c r="L6603" i="1"/>
  <c r="M6603" i="1"/>
  <c r="N6603" i="1"/>
  <c r="I6604" i="1"/>
  <c r="N6604" i="1" s="1"/>
  <c r="J6604" i="1"/>
  <c r="O6604" i="1" s="1"/>
  <c r="I6605" i="1"/>
  <c r="J6605" i="1"/>
  <c r="O6605" i="1" s="1"/>
  <c r="K6605" i="1"/>
  <c r="L6605" i="1"/>
  <c r="M6605" i="1"/>
  <c r="N6605" i="1"/>
  <c r="I6606" i="1"/>
  <c r="N6606" i="1" s="1"/>
  <c r="J6606" i="1"/>
  <c r="O6606" i="1" s="1"/>
  <c r="I6607" i="1"/>
  <c r="J6607" i="1"/>
  <c r="O6607" i="1" s="1"/>
  <c r="M6607" i="1"/>
  <c r="N6607" i="1"/>
  <c r="I6608" i="1"/>
  <c r="J6608" i="1"/>
  <c r="O6608" i="1" s="1"/>
  <c r="I6609" i="1"/>
  <c r="J6609" i="1"/>
  <c r="O6609" i="1" s="1"/>
  <c r="K6609" i="1"/>
  <c r="L6609" i="1"/>
  <c r="M6609" i="1"/>
  <c r="N6609" i="1"/>
  <c r="I6610" i="1"/>
  <c r="K6610" i="1" s="1"/>
  <c r="J6610" i="1"/>
  <c r="O6610" i="1" s="1"/>
  <c r="L6610" i="1"/>
  <c r="M6610" i="1"/>
  <c r="I6611" i="1"/>
  <c r="J6611" i="1"/>
  <c r="O6611" i="1" s="1"/>
  <c r="K6611" i="1"/>
  <c r="I6612" i="1"/>
  <c r="J6612" i="1"/>
  <c r="O6612" i="1" s="1"/>
  <c r="K6612" i="1"/>
  <c r="L6612" i="1"/>
  <c r="M6612" i="1"/>
  <c r="N6612" i="1"/>
  <c r="I6613" i="1"/>
  <c r="J6613" i="1"/>
  <c r="O6613" i="1" s="1"/>
  <c r="K6613" i="1"/>
  <c r="L6613" i="1"/>
  <c r="M6613" i="1"/>
  <c r="N6613" i="1"/>
  <c r="I6614" i="1"/>
  <c r="J6614" i="1"/>
  <c r="O6614" i="1" s="1"/>
  <c r="K6614" i="1"/>
  <c r="I6615" i="1"/>
  <c r="N6615" i="1" s="1"/>
  <c r="J6615" i="1"/>
  <c r="O6615" i="1" s="1"/>
  <c r="K6615" i="1"/>
  <c r="L6615" i="1"/>
  <c r="M6615" i="1"/>
  <c r="I6616" i="1"/>
  <c r="J6616" i="1"/>
  <c r="O6616" i="1" s="1"/>
  <c r="K6616" i="1"/>
  <c r="L6616" i="1"/>
  <c r="M6616" i="1"/>
  <c r="N6616" i="1"/>
  <c r="I6617" i="1"/>
  <c r="J6617" i="1"/>
  <c r="O6617" i="1" s="1"/>
  <c r="K6617" i="1"/>
  <c r="L6617" i="1"/>
  <c r="I6618" i="1"/>
  <c r="K6618" i="1" s="1"/>
  <c r="J6618" i="1"/>
  <c r="O6618" i="1" s="1"/>
  <c r="L6618" i="1"/>
  <c r="I6619" i="1"/>
  <c r="K6619" i="1" s="1"/>
  <c r="J6619" i="1"/>
  <c r="O6619" i="1" s="1"/>
  <c r="L6619" i="1"/>
  <c r="M6619" i="1"/>
  <c r="N6619" i="1"/>
  <c r="I6620" i="1"/>
  <c r="K6620" i="1" s="1"/>
  <c r="J6620" i="1"/>
  <c r="O6620" i="1" s="1"/>
  <c r="M6620" i="1"/>
  <c r="N6620" i="1"/>
  <c r="I6621" i="1"/>
  <c r="K6621" i="1" s="1"/>
  <c r="J6621" i="1"/>
  <c r="O6621" i="1" s="1"/>
  <c r="I6622" i="1"/>
  <c r="J6622" i="1"/>
  <c r="O6622" i="1" s="1"/>
  <c r="K6622" i="1"/>
  <c r="L6622" i="1"/>
  <c r="M6622" i="1"/>
  <c r="N6622" i="1"/>
  <c r="I6623" i="1"/>
  <c r="J6623" i="1"/>
  <c r="O6623" i="1" s="1"/>
  <c r="K6623" i="1"/>
  <c r="L6623" i="1"/>
  <c r="M6623" i="1"/>
  <c r="N6623" i="1"/>
  <c r="I6624" i="1"/>
  <c r="J6624" i="1"/>
  <c r="O6624" i="1" s="1"/>
  <c r="I6625" i="1"/>
  <c r="J6625" i="1"/>
  <c r="O6625" i="1" s="1"/>
  <c r="K6625" i="1"/>
  <c r="L6625" i="1"/>
  <c r="M6625" i="1"/>
  <c r="N6625" i="1"/>
  <c r="I6626" i="1"/>
  <c r="J6626" i="1"/>
  <c r="O6626" i="1" s="1"/>
  <c r="K6626" i="1"/>
  <c r="L6626" i="1"/>
  <c r="M6626" i="1"/>
  <c r="N6626" i="1"/>
  <c r="I6627" i="1"/>
  <c r="M6627" i="1" s="1"/>
  <c r="J6627" i="1"/>
  <c r="O6627" i="1" s="1"/>
  <c r="I6628" i="1"/>
  <c r="K6628" i="1" s="1"/>
  <c r="J6628" i="1"/>
  <c r="O6628" i="1" s="1"/>
  <c r="M6628" i="1"/>
  <c r="I6629" i="1"/>
  <c r="M6629" i="1" s="1"/>
  <c r="J6629" i="1"/>
  <c r="O6629" i="1" s="1"/>
  <c r="K6629" i="1"/>
  <c r="L6629" i="1"/>
  <c r="I6630" i="1"/>
  <c r="K6630" i="1" s="1"/>
  <c r="J6630" i="1"/>
  <c r="O6630" i="1" s="1"/>
  <c r="L6630" i="1"/>
  <c r="M6630" i="1"/>
  <c r="I6631" i="1"/>
  <c r="J6631" i="1"/>
  <c r="O6631" i="1" s="1"/>
  <c r="I6632" i="1"/>
  <c r="J6632" i="1"/>
  <c r="O6632" i="1" s="1"/>
  <c r="K6632" i="1"/>
  <c r="L6632" i="1"/>
  <c r="M6632" i="1"/>
  <c r="N6632" i="1"/>
  <c r="I6633" i="1"/>
  <c r="J6633" i="1"/>
  <c r="O6633" i="1" s="1"/>
  <c r="K6633" i="1"/>
  <c r="L6633" i="1"/>
  <c r="M6633" i="1"/>
  <c r="N6633" i="1"/>
  <c r="I6634" i="1"/>
  <c r="J6634" i="1"/>
  <c r="O6634" i="1" s="1"/>
  <c r="I6635" i="1"/>
  <c r="N6635" i="1" s="1"/>
  <c r="J6635" i="1"/>
  <c r="O6635" i="1" s="1"/>
  <c r="K6635" i="1"/>
  <c r="L6635" i="1"/>
  <c r="M6635" i="1"/>
  <c r="I6636" i="1"/>
  <c r="J6636" i="1"/>
  <c r="O6636" i="1" s="1"/>
  <c r="K6636" i="1"/>
  <c r="L6636" i="1"/>
  <c r="M6636" i="1"/>
  <c r="N6636" i="1"/>
  <c r="I6637" i="1"/>
  <c r="J6637" i="1"/>
  <c r="O6637" i="1" s="1"/>
  <c r="I6638" i="1"/>
  <c r="J6638" i="1"/>
  <c r="O6638" i="1" s="1"/>
  <c r="K6638" i="1"/>
  <c r="L6638" i="1"/>
  <c r="I6639" i="1"/>
  <c r="K6639" i="1" s="1"/>
  <c r="J6639" i="1"/>
  <c r="O6639" i="1" s="1"/>
  <c r="L6639" i="1"/>
  <c r="M6639" i="1"/>
  <c r="N6639" i="1"/>
  <c r="I6640" i="1"/>
  <c r="N6640" i="1" s="1"/>
  <c r="J6640" i="1"/>
  <c r="O6640" i="1" s="1"/>
  <c r="L6640" i="1"/>
  <c r="M6640" i="1"/>
  <c r="I6641" i="1"/>
  <c r="J6641" i="1"/>
  <c r="O6641" i="1" s="1"/>
  <c r="K6641" i="1"/>
  <c r="I6642" i="1"/>
  <c r="L6642" i="1" s="1"/>
  <c r="J6642" i="1"/>
  <c r="O6642" i="1" s="1"/>
  <c r="K6642" i="1"/>
  <c r="I6643" i="1"/>
  <c r="J6643" i="1"/>
  <c r="O6643" i="1" s="1"/>
  <c r="K6643" i="1"/>
  <c r="L6643" i="1"/>
  <c r="M6643" i="1"/>
  <c r="N6643" i="1"/>
  <c r="I6644" i="1"/>
  <c r="N6644" i="1" s="1"/>
  <c r="J6644" i="1"/>
  <c r="O6644" i="1" s="1"/>
  <c r="I6645" i="1"/>
  <c r="J6645" i="1"/>
  <c r="O6645" i="1" s="1"/>
  <c r="K6645" i="1"/>
  <c r="L6645" i="1"/>
  <c r="M6645" i="1"/>
  <c r="N6645" i="1"/>
  <c r="I6646" i="1"/>
  <c r="J6646" i="1"/>
  <c r="O6646" i="1" s="1"/>
  <c r="K6646" i="1"/>
  <c r="L6646" i="1"/>
  <c r="M6646" i="1"/>
  <c r="N6646" i="1"/>
  <c r="I6647" i="1"/>
  <c r="J6647" i="1"/>
  <c r="O6647" i="1" s="1"/>
  <c r="I6648" i="1"/>
  <c r="J6648" i="1"/>
  <c r="O6648" i="1" s="1"/>
  <c r="K6648" i="1"/>
  <c r="L6648" i="1"/>
  <c r="M6648" i="1"/>
  <c r="N6648" i="1"/>
  <c r="I6649" i="1"/>
  <c r="L6649" i="1" s="1"/>
  <c r="J6649" i="1"/>
  <c r="O6649" i="1" s="1"/>
  <c r="K6649" i="1"/>
  <c r="I6650" i="1"/>
  <c r="K6650" i="1" s="1"/>
  <c r="J6650" i="1"/>
  <c r="O6650" i="1" s="1"/>
  <c r="L6650" i="1"/>
  <c r="M6650" i="1"/>
  <c r="I6651" i="1"/>
  <c r="J6651" i="1"/>
  <c r="O6651" i="1" s="1"/>
  <c r="K6651" i="1"/>
  <c r="L6651" i="1"/>
  <c r="M6651" i="1"/>
  <c r="N6651" i="1"/>
  <c r="I6652" i="1"/>
  <c r="M6652" i="1" s="1"/>
  <c r="J6652" i="1"/>
  <c r="O6652" i="1" s="1"/>
  <c r="K6652" i="1"/>
  <c r="L6652" i="1"/>
  <c r="I6653" i="1"/>
  <c r="J6653" i="1"/>
  <c r="O6653" i="1" s="1"/>
  <c r="K6653" i="1"/>
  <c r="L6653" i="1"/>
  <c r="M6653" i="1"/>
  <c r="N6653" i="1"/>
  <c r="I6654" i="1"/>
  <c r="J6654" i="1"/>
  <c r="O6654" i="1" s="1"/>
  <c r="K6654" i="1"/>
  <c r="L6654" i="1"/>
  <c r="M6654" i="1"/>
  <c r="N6654" i="1"/>
  <c r="I6655" i="1"/>
  <c r="N6655" i="1" s="1"/>
  <c r="J6655" i="1"/>
  <c r="O6655" i="1" s="1"/>
  <c r="K6655" i="1"/>
  <c r="L6655" i="1"/>
  <c r="I6656" i="1"/>
  <c r="J6656" i="1"/>
  <c r="O6656" i="1" s="1"/>
  <c r="K6656" i="1"/>
  <c r="L6656" i="1"/>
  <c r="M6656" i="1"/>
  <c r="N6656" i="1"/>
  <c r="I6657" i="1"/>
  <c r="K6657" i="1" s="1"/>
  <c r="J6657" i="1"/>
  <c r="O6657" i="1" s="1"/>
  <c r="M6657" i="1"/>
  <c r="I6658" i="1"/>
  <c r="J6658" i="1"/>
  <c r="O6658" i="1" s="1"/>
  <c r="K6658" i="1"/>
  <c r="L6658" i="1"/>
  <c r="I6659" i="1"/>
  <c r="K6659" i="1" s="1"/>
  <c r="J6659" i="1"/>
  <c r="O6659" i="1" s="1"/>
  <c r="L6659" i="1"/>
  <c r="M6659" i="1"/>
  <c r="I6660" i="1"/>
  <c r="J6660" i="1"/>
  <c r="O6660" i="1" s="1"/>
  <c r="K6660" i="1"/>
  <c r="I6661" i="1"/>
  <c r="J6661" i="1"/>
  <c r="O6661" i="1" s="1"/>
  <c r="K6661" i="1"/>
  <c r="I6662" i="1"/>
  <c r="K6662" i="1" s="1"/>
  <c r="J6662" i="1"/>
  <c r="O6662" i="1" s="1"/>
  <c r="L6662" i="1"/>
  <c r="M6662" i="1"/>
  <c r="N6662" i="1"/>
  <c r="I6663" i="1"/>
  <c r="N6663" i="1" s="1"/>
  <c r="J6663" i="1"/>
  <c r="O6663" i="1" s="1"/>
  <c r="K6663" i="1"/>
  <c r="L6663" i="1"/>
  <c r="I6664" i="1"/>
  <c r="J6664" i="1"/>
  <c r="O6664" i="1" s="1"/>
  <c r="N6664" i="1"/>
  <c r="I6665" i="1"/>
  <c r="J6665" i="1"/>
  <c r="O6665" i="1" s="1"/>
  <c r="K6665" i="1"/>
  <c r="L6665" i="1"/>
  <c r="M6665" i="1"/>
  <c r="N6665" i="1"/>
  <c r="I6666" i="1"/>
  <c r="J6666" i="1"/>
  <c r="O6666" i="1" s="1"/>
  <c r="K6666" i="1"/>
  <c r="L6666" i="1"/>
  <c r="M6666" i="1"/>
  <c r="N6666" i="1"/>
  <c r="I6667" i="1"/>
  <c r="M6667" i="1" s="1"/>
  <c r="J6667" i="1"/>
  <c r="O6667" i="1" s="1"/>
  <c r="I6668" i="1"/>
  <c r="J6668" i="1"/>
  <c r="O6668" i="1" s="1"/>
  <c r="K6668" i="1"/>
  <c r="L6668" i="1"/>
  <c r="M6668" i="1"/>
  <c r="N6668" i="1"/>
  <c r="I6669" i="1"/>
  <c r="L6669" i="1" s="1"/>
  <c r="J6669" i="1"/>
  <c r="O6669" i="1" s="1"/>
  <c r="K6669" i="1"/>
  <c r="M6669" i="1"/>
  <c r="N6669" i="1"/>
  <c r="I6670" i="1"/>
  <c r="K6670" i="1" s="1"/>
  <c r="J6670" i="1"/>
  <c r="O6670" i="1" s="1"/>
  <c r="L6670" i="1"/>
  <c r="M6670" i="1"/>
  <c r="I6671" i="1"/>
  <c r="K6671" i="1" s="1"/>
  <c r="J6671" i="1"/>
  <c r="O6671" i="1" s="1"/>
  <c r="L6671" i="1"/>
  <c r="M6671" i="1"/>
  <c r="N6671" i="1"/>
  <c r="I6672" i="1"/>
  <c r="J6672" i="1"/>
  <c r="O6672" i="1" s="1"/>
  <c r="K6672" i="1"/>
  <c r="L6672" i="1"/>
  <c r="M6672" i="1"/>
  <c r="N6672" i="1"/>
  <c r="I6673" i="1"/>
  <c r="J6673" i="1"/>
  <c r="O6673" i="1" s="1"/>
  <c r="K6673" i="1"/>
  <c r="L6673" i="1"/>
  <c r="M6673" i="1"/>
  <c r="N6673" i="1"/>
  <c r="I6674" i="1"/>
  <c r="K6674" i="1" s="1"/>
  <c r="J6674" i="1"/>
  <c r="O6674" i="1" s="1"/>
  <c r="L6674" i="1"/>
  <c r="M6674" i="1"/>
  <c r="N6674" i="1"/>
  <c r="I6675" i="1"/>
  <c r="N6675" i="1" s="1"/>
  <c r="J6675" i="1"/>
  <c r="O6675" i="1" s="1"/>
  <c r="K6675" i="1"/>
  <c r="L6675" i="1"/>
  <c r="M6675" i="1"/>
  <c r="I6676" i="1"/>
  <c r="J6676" i="1"/>
  <c r="O6676" i="1" s="1"/>
  <c r="K6676" i="1"/>
  <c r="L6676" i="1"/>
  <c r="M6676" i="1"/>
  <c r="N6676" i="1"/>
  <c r="I6677" i="1"/>
  <c r="J6677" i="1"/>
  <c r="O6677" i="1" s="1"/>
  <c r="K6677" i="1"/>
  <c r="L6677" i="1"/>
  <c r="M6677" i="1"/>
  <c r="N6677" i="1"/>
  <c r="I6678" i="1"/>
  <c r="J6678" i="1"/>
  <c r="O6678" i="1" s="1"/>
  <c r="K6678" i="1"/>
  <c r="L6678" i="1"/>
  <c r="I6679" i="1"/>
  <c r="K6679" i="1" s="1"/>
  <c r="J6679" i="1"/>
  <c r="O6679" i="1" s="1"/>
  <c r="L6679" i="1"/>
  <c r="M6679" i="1"/>
  <c r="I6680" i="1"/>
  <c r="J6680" i="1"/>
  <c r="O6680" i="1" s="1"/>
  <c r="I6681" i="1"/>
  <c r="J6681" i="1"/>
  <c r="O6681" i="1" s="1"/>
  <c r="K6681" i="1"/>
  <c r="I6682" i="1"/>
  <c r="K6682" i="1" s="1"/>
  <c r="J6682" i="1"/>
  <c r="O6682" i="1" s="1"/>
  <c r="I6683" i="1"/>
  <c r="J6683" i="1"/>
  <c r="O6683" i="1" s="1"/>
  <c r="K6683" i="1"/>
  <c r="I6684" i="1"/>
  <c r="J6684" i="1"/>
  <c r="O6684" i="1" s="1"/>
  <c r="N6684" i="1"/>
  <c r="I6685" i="1"/>
  <c r="J6685" i="1"/>
  <c r="O6685" i="1" s="1"/>
  <c r="K6685" i="1"/>
  <c r="L6685" i="1"/>
  <c r="M6685" i="1"/>
  <c r="N6685" i="1"/>
  <c r="I6686" i="1"/>
  <c r="N6686" i="1" s="1"/>
  <c r="J6686" i="1"/>
  <c r="O6686" i="1" s="1"/>
  <c r="I6687" i="1"/>
  <c r="J6687" i="1"/>
  <c r="O6687" i="1" s="1"/>
  <c r="M6687" i="1"/>
  <c r="N6687" i="1"/>
  <c r="I6688" i="1"/>
  <c r="K6688" i="1" s="1"/>
  <c r="J6688" i="1"/>
  <c r="O6688" i="1" s="1"/>
  <c r="M6688" i="1"/>
  <c r="N6688" i="1"/>
  <c r="I6689" i="1"/>
  <c r="N6689" i="1" s="1"/>
  <c r="J6689" i="1"/>
  <c r="O6689" i="1" s="1"/>
  <c r="K6689" i="1"/>
  <c r="L6689" i="1"/>
  <c r="M6689" i="1"/>
  <c r="I6690" i="1"/>
  <c r="K6690" i="1" s="1"/>
  <c r="J6690" i="1"/>
  <c r="O6690" i="1" s="1"/>
  <c r="L6690" i="1"/>
  <c r="M6690" i="1"/>
  <c r="I6691" i="1"/>
  <c r="J6691" i="1"/>
  <c r="O6691" i="1" s="1"/>
  <c r="K6691" i="1"/>
  <c r="L6691" i="1"/>
  <c r="M6691" i="1"/>
  <c r="N6691" i="1"/>
  <c r="I6692" i="1"/>
  <c r="J6692" i="1"/>
  <c r="O6692" i="1" s="1"/>
  <c r="K6692" i="1"/>
  <c r="L6692" i="1"/>
  <c r="M6692" i="1"/>
  <c r="N6692" i="1"/>
  <c r="I6693" i="1"/>
  <c r="J6693" i="1"/>
  <c r="O6693" i="1" s="1"/>
  <c r="K6693" i="1"/>
  <c r="L6693" i="1"/>
  <c r="M6693" i="1"/>
  <c r="N6693" i="1"/>
  <c r="I6694" i="1"/>
  <c r="J6694" i="1"/>
  <c r="O6694" i="1" s="1"/>
  <c r="K6694" i="1"/>
  <c r="L6694" i="1"/>
  <c r="M6694" i="1"/>
  <c r="N6694" i="1"/>
  <c r="I6695" i="1"/>
  <c r="N6695" i="1" s="1"/>
  <c r="J6695" i="1"/>
  <c r="O6695" i="1" s="1"/>
  <c r="K6695" i="1"/>
  <c r="L6695" i="1"/>
  <c r="M6695" i="1"/>
  <c r="I6696" i="1"/>
  <c r="J6696" i="1"/>
  <c r="O6696" i="1" s="1"/>
  <c r="K6696" i="1"/>
  <c r="L6696" i="1"/>
  <c r="M6696" i="1"/>
  <c r="N6696" i="1"/>
  <c r="I6697" i="1"/>
  <c r="J6697" i="1"/>
  <c r="O6697" i="1" s="1"/>
  <c r="K6697" i="1"/>
  <c r="L6697" i="1"/>
  <c r="M6697" i="1"/>
  <c r="N6697" i="1"/>
  <c r="I6698" i="1"/>
  <c r="J6698" i="1"/>
  <c r="O6698" i="1" s="1"/>
  <c r="K6698" i="1"/>
  <c r="L6698" i="1"/>
  <c r="I6699" i="1"/>
  <c r="K6699" i="1" s="1"/>
  <c r="J6699" i="1"/>
  <c r="O6699" i="1" s="1"/>
  <c r="L6699" i="1"/>
  <c r="M6699" i="1"/>
  <c r="I6700" i="1"/>
  <c r="J6700" i="1"/>
  <c r="O6700" i="1" s="1"/>
  <c r="K6700" i="1"/>
  <c r="L6700" i="1"/>
  <c r="M6700" i="1"/>
  <c r="N6700" i="1"/>
  <c r="I6701" i="1"/>
  <c r="K6701" i="1" s="1"/>
  <c r="J6701" i="1"/>
  <c r="O6701" i="1" s="1"/>
  <c r="I6702" i="1"/>
  <c r="J6702" i="1"/>
  <c r="O6702" i="1" s="1"/>
  <c r="K6702" i="1"/>
  <c r="L6702" i="1"/>
  <c r="M6702" i="1"/>
  <c r="N6702" i="1"/>
  <c r="I6703" i="1"/>
  <c r="J6703" i="1"/>
  <c r="O6703" i="1" s="1"/>
  <c r="I6704" i="1"/>
  <c r="J6704" i="1"/>
  <c r="O6704" i="1" s="1"/>
  <c r="N6704" i="1"/>
  <c r="I6705" i="1"/>
  <c r="J6705" i="1"/>
  <c r="O6705" i="1" s="1"/>
  <c r="K6705" i="1"/>
  <c r="L6705" i="1"/>
  <c r="M6705" i="1"/>
  <c r="N6705" i="1"/>
  <c r="I6706" i="1"/>
  <c r="J6706" i="1"/>
  <c r="O6706" i="1" s="1"/>
  <c r="K6706" i="1"/>
  <c r="I6707" i="1"/>
  <c r="J6707" i="1"/>
  <c r="O6707" i="1" s="1"/>
  <c r="M6707" i="1"/>
  <c r="N6707" i="1"/>
  <c r="I6708" i="1"/>
  <c r="K6708" i="1" s="1"/>
  <c r="J6708" i="1"/>
  <c r="O6708" i="1" s="1"/>
  <c r="I6709" i="1"/>
  <c r="N6709" i="1" s="1"/>
  <c r="J6709" i="1"/>
  <c r="O6709" i="1" s="1"/>
  <c r="K6709" i="1"/>
  <c r="L6709" i="1"/>
  <c r="I6710" i="1"/>
  <c r="K6710" i="1" s="1"/>
  <c r="J6710" i="1"/>
  <c r="O6710" i="1" s="1"/>
  <c r="L6710" i="1"/>
  <c r="M6710" i="1"/>
  <c r="I6711" i="1"/>
  <c r="M6711" i="1" s="1"/>
  <c r="J6711" i="1"/>
  <c r="O6711" i="1" s="1"/>
  <c r="K6711" i="1"/>
  <c r="L6711" i="1"/>
  <c r="I6712" i="1"/>
  <c r="J6712" i="1"/>
  <c r="O6712" i="1" s="1"/>
  <c r="K6712" i="1"/>
  <c r="L6712" i="1"/>
  <c r="M6712" i="1"/>
  <c r="N6712" i="1"/>
  <c r="I6713" i="1"/>
  <c r="J6713" i="1"/>
  <c r="O6713" i="1" s="1"/>
  <c r="K6713" i="1"/>
  <c r="L6713" i="1"/>
  <c r="M6713" i="1"/>
  <c r="N6713" i="1"/>
  <c r="I6714" i="1"/>
  <c r="M6714" i="1" s="1"/>
  <c r="J6714" i="1"/>
  <c r="O6714" i="1" s="1"/>
  <c r="K6714" i="1"/>
  <c r="L6714" i="1"/>
  <c r="I6715" i="1"/>
  <c r="N6715" i="1" s="1"/>
  <c r="J6715" i="1"/>
  <c r="O6715" i="1" s="1"/>
  <c r="K6715" i="1"/>
  <c r="L6715" i="1"/>
  <c r="M6715" i="1"/>
  <c r="I6716" i="1"/>
  <c r="J6716" i="1"/>
  <c r="O6716" i="1" s="1"/>
  <c r="K6716" i="1"/>
  <c r="L6716" i="1"/>
  <c r="M6716" i="1"/>
  <c r="N6716" i="1"/>
  <c r="I6717" i="1"/>
  <c r="J6717" i="1"/>
  <c r="O6717" i="1" s="1"/>
  <c r="K6717" i="1"/>
  <c r="L6717" i="1"/>
  <c r="M6717" i="1"/>
  <c r="N6717" i="1"/>
  <c r="I6718" i="1"/>
  <c r="J6718" i="1"/>
  <c r="O6718" i="1" s="1"/>
  <c r="K6718" i="1"/>
  <c r="L6718" i="1"/>
  <c r="I6719" i="1"/>
  <c r="J6719" i="1"/>
  <c r="O6719" i="1" s="1"/>
  <c r="L6719" i="1"/>
  <c r="I6720" i="1"/>
  <c r="K6720" i="1" s="1"/>
  <c r="J6720" i="1"/>
  <c r="O6720" i="1" s="1"/>
  <c r="L6720" i="1"/>
  <c r="M6720" i="1"/>
  <c r="N6720" i="1"/>
  <c r="I6721" i="1"/>
  <c r="J6721" i="1"/>
  <c r="O6721" i="1" s="1"/>
  <c r="K6721" i="1"/>
  <c r="I6722" i="1"/>
  <c r="K6722" i="1" s="1"/>
  <c r="J6722" i="1"/>
  <c r="O6722" i="1" s="1"/>
  <c r="I6723" i="1"/>
  <c r="J6723" i="1"/>
  <c r="O6723" i="1" s="1"/>
  <c r="K6723" i="1"/>
  <c r="L6723" i="1"/>
  <c r="M6723" i="1"/>
  <c r="N6723" i="1"/>
  <c r="I6724" i="1"/>
  <c r="J6724" i="1"/>
  <c r="O6724" i="1" s="1"/>
  <c r="N6724" i="1"/>
  <c r="I6725" i="1"/>
  <c r="J6725" i="1"/>
  <c r="O6725" i="1" s="1"/>
  <c r="K6725" i="1"/>
  <c r="L6725" i="1"/>
  <c r="M6725" i="1"/>
  <c r="N6725" i="1"/>
  <c r="I6726" i="1"/>
  <c r="J6726" i="1"/>
  <c r="O6726" i="1" s="1"/>
  <c r="I6727" i="1"/>
  <c r="J6727" i="1"/>
  <c r="O6727" i="1" s="1"/>
  <c r="M6727" i="1"/>
  <c r="N6727" i="1"/>
  <c r="I6728" i="1"/>
  <c r="K6728" i="1" s="1"/>
  <c r="J6728" i="1"/>
  <c r="O6728" i="1" s="1"/>
  <c r="L6728" i="1"/>
  <c r="M6728" i="1"/>
  <c r="N6728" i="1"/>
  <c r="I6729" i="1"/>
  <c r="J6729" i="1"/>
  <c r="O6729" i="1" s="1"/>
  <c r="K6729" i="1"/>
  <c r="I6730" i="1"/>
  <c r="K6730" i="1" s="1"/>
  <c r="J6730" i="1"/>
  <c r="O6730" i="1" s="1"/>
  <c r="L6730" i="1"/>
  <c r="M6730" i="1"/>
  <c r="I6731" i="1"/>
  <c r="J6731" i="1"/>
  <c r="O6731" i="1" s="1"/>
  <c r="K6731" i="1"/>
  <c r="L6731" i="1"/>
  <c r="M6731" i="1"/>
  <c r="N6731" i="1"/>
  <c r="I6732" i="1"/>
  <c r="J6732" i="1"/>
  <c r="O6732" i="1" s="1"/>
  <c r="K6732" i="1"/>
  <c r="L6732" i="1"/>
  <c r="I6733" i="1"/>
  <c r="J6733" i="1"/>
  <c r="O6733" i="1" s="1"/>
  <c r="K6733" i="1"/>
  <c r="L6733" i="1"/>
  <c r="M6733" i="1"/>
  <c r="N6733" i="1"/>
  <c r="I6734" i="1"/>
  <c r="J6734" i="1"/>
  <c r="O6734" i="1" s="1"/>
  <c r="K6734" i="1"/>
  <c r="L6734" i="1"/>
  <c r="M6734" i="1"/>
  <c r="N6734" i="1"/>
  <c r="I6735" i="1"/>
  <c r="K6735" i="1" s="1"/>
  <c r="J6735" i="1"/>
  <c r="O6735" i="1" s="1"/>
  <c r="L6735" i="1"/>
  <c r="I6736" i="1"/>
  <c r="J6736" i="1"/>
  <c r="O6736" i="1" s="1"/>
  <c r="K6736" i="1"/>
  <c r="L6736" i="1"/>
  <c r="M6736" i="1"/>
  <c r="N6736" i="1"/>
  <c r="I6737" i="1"/>
  <c r="J6737" i="1"/>
  <c r="O6737" i="1" s="1"/>
  <c r="K6737" i="1"/>
  <c r="L6737" i="1"/>
  <c r="M6737" i="1"/>
  <c r="N6737" i="1"/>
  <c r="I6738" i="1"/>
  <c r="L6738" i="1" s="1"/>
  <c r="J6738" i="1"/>
  <c r="O6738" i="1" s="1"/>
  <c r="K6738" i="1"/>
  <c r="I6739" i="1"/>
  <c r="J6739" i="1"/>
  <c r="O6739" i="1" s="1"/>
  <c r="I6740" i="1"/>
  <c r="J6740" i="1"/>
  <c r="O6740" i="1" s="1"/>
  <c r="K6740" i="1"/>
  <c r="L6740" i="1"/>
  <c r="M6740" i="1"/>
  <c r="N6740" i="1"/>
  <c r="I6741" i="1"/>
  <c r="J6741" i="1"/>
  <c r="O6741" i="1" s="1"/>
  <c r="K6741" i="1"/>
  <c r="I6742" i="1"/>
  <c r="J6742" i="1"/>
  <c r="O6742" i="1" s="1"/>
  <c r="K6742" i="1"/>
  <c r="L6742" i="1"/>
  <c r="I6743" i="1"/>
  <c r="K6743" i="1" s="1"/>
  <c r="J6743" i="1"/>
  <c r="O6743" i="1" s="1"/>
  <c r="L6743" i="1"/>
  <c r="M6743" i="1"/>
  <c r="N6743" i="1"/>
  <c r="I6744" i="1"/>
  <c r="J6744" i="1"/>
  <c r="O6744" i="1" s="1"/>
  <c r="N6744" i="1"/>
  <c r="I6745" i="1"/>
  <c r="J6745" i="1"/>
  <c r="O6745" i="1" s="1"/>
  <c r="K6745" i="1"/>
  <c r="L6745" i="1"/>
  <c r="M6745" i="1"/>
  <c r="N6745" i="1"/>
  <c r="I6746" i="1"/>
  <c r="J6746" i="1"/>
  <c r="O6746" i="1" s="1"/>
  <c r="K6746" i="1"/>
  <c r="L6746" i="1"/>
  <c r="M6746" i="1"/>
  <c r="N6746" i="1"/>
  <c r="I6747" i="1"/>
  <c r="J6747" i="1"/>
  <c r="O6747" i="1" s="1"/>
  <c r="M6747" i="1"/>
  <c r="N6747" i="1"/>
  <c r="I6748" i="1"/>
  <c r="L6748" i="1" s="1"/>
  <c r="J6748" i="1"/>
  <c r="O6748" i="1" s="1"/>
  <c r="K6748" i="1"/>
  <c r="I6749" i="1"/>
  <c r="J6749" i="1"/>
  <c r="O6749" i="1" s="1"/>
  <c r="I6750" i="1"/>
  <c r="K6750" i="1" s="1"/>
  <c r="J6750" i="1"/>
  <c r="O6750" i="1" s="1"/>
  <c r="L6750" i="1"/>
  <c r="M6750" i="1"/>
  <c r="I6751" i="1"/>
  <c r="J6751" i="1"/>
  <c r="O6751" i="1" s="1"/>
  <c r="K6751" i="1"/>
  <c r="L6751" i="1"/>
  <c r="M6751" i="1"/>
  <c r="N6751" i="1"/>
  <c r="I6752" i="1"/>
  <c r="J6752" i="1"/>
  <c r="O6752" i="1" s="1"/>
  <c r="I6753" i="1"/>
  <c r="J6753" i="1"/>
  <c r="O6753" i="1" s="1"/>
  <c r="K6753" i="1"/>
  <c r="L6753" i="1"/>
  <c r="M6753" i="1"/>
  <c r="N6753" i="1"/>
  <c r="I6754" i="1"/>
  <c r="L6754" i="1" s="1"/>
  <c r="J6754" i="1"/>
  <c r="O6754" i="1" s="1"/>
  <c r="K6754" i="1"/>
  <c r="M6754" i="1"/>
  <c r="N6754" i="1"/>
  <c r="I6755" i="1"/>
  <c r="J6755" i="1"/>
  <c r="O6755" i="1" s="1"/>
  <c r="I6756" i="1"/>
  <c r="J6756" i="1"/>
  <c r="O6756" i="1" s="1"/>
  <c r="K6756" i="1"/>
  <c r="L6756" i="1"/>
  <c r="M6756" i="1"/>
  <c r="N6756" i="1"/>
  <c r="I6757" i="1"/>
  <c r="J6757" i="1"/>
  <c r="O6757" i="1" s="1"/>
  <c r="K6757" i="1"/>
  <c r="L6757" i="1"/>
  <c r="M6757" i="1"/>
  <c r="N6757" i="1"/>
  <c r="I6758" i="1"/>
  <c r="J6758" i="1"/>
  <c r="O6758" i="1" s="1"/>
  <c r="K6758" i="1"/>
  <c r="I6759" i="1"/>
  <c r="K6759" i="1" s="1"/>
  <c r="J6759" i="1"/>
  <c r="O6759" i="1" s="1"/>
  <c r="L6759" i="1"/>
  <c r="M6759" i="1"/>
  <c r="N6759" i="1"/>
  <c r="I6760" i="1"/>
  <c r="K6760" i="1" s="1"/>
  <c r="J6760" i="1"/>
  <c r="O6760" i="1" s="1"/>
  <c r="I6761" i="1"/>
  <c r="J6761" i="1"/>
  <c r="O6761" i="1" s="1"/>
  <c r="K6761" i="1"/>
  <c r="I6762" i="1"/>
  <c r="J6762" i="1"/>
  <c r="O6762" i="1" s="1"/>
  <c r="I6763" i="1"/>
  <c r="J6763" i="1"/>
  <c r="O6763" i="1" s="1"/>
  <c r="K6763" i="1"/>
  <c r="L6763" i="1"/>
  <c r="M6763" i="1"/>
  <c r="N6763" i="1"/>
  <c r="I6764" i="1"/>
  <c r="J6764" i="1"/>
  <c r="O6764" i="1" s="1"/>
  <c r="N6764" i="1"/>
  <c r="I6765" i="1"/>
  <c r="J6765" i="1"/>
  <c r="O6765" i="1" s="1"/>
  <c r="K6765" i="1"/>
  <c r="L6765" i="1"/>
  <c r="M6765" i="1"/>
  <c r="N6765" i="1"/>
  <c r="I6766" i="1"/>
  <c r="K6766" i="1" s="1"/>
  <c r="J6766" i="1"/>
  <c r="O6766" i="1" s="1"/>
  <c r="L6766" i="1"/>
  <c r="M6766" i="1"/>
  <c r="N6766" i="1"/>
  <c r="I6767" i="1"/>
  <c r="J6767" i="1"/>
  <c r="O6767" i="1" s="1"/>
  <c r="M6767" i="1"/>
  <c r="N6767" i="1"/>
  <c r="I6768" i="1"/>
  <c r="J6768" i="1"/>
  <c r="O6768" i="1" s="1"/>
  <c r="K6768" i="1"/>
  <c r="L6768" i="1"/>
  <c r="M6768" i="1"/>
  <c r="N6768" i="1"/>
  <c r="I6769" i="1"/>
  <c r="J6769" i="1"/>
  <c r="O6769" i="1" s="1"/>
  <c r="K6769" i="1"/>
  <c r="L6769" i="1"/>
  <c r="M6769" i="1"/>
  <c r="N6769" i="1"/>
  <c r="I6770" i="1"/>
  <c r="K6770" i="1" s="1"/>
  <c r="J6770" i="1"/>
  <c r="O6770" i="1" s="1"/>
  <c r="L6770" i="1"/>
  <c r="M6770" i="1"/>
  <c r="I6771" i="1"/>
  <c r="K6771" i="1" s="1"/>
  <c r="J6771" i="1"/>
  <c r="O6771" i="1" s="1"/>
  <c r="I6772" i="1"/>
  <c r="K6772" i="1" s="1"/>
  <c r="J6772" i="1"/>
  <c r="O6772" i="1" s="1"/>
  <c r="M6772" i="1"/>
  <c r="I6773" i="1"/>
  <c r="J6773" i="1"/>
  <c r="O6773" i="1" s="1"/>
  <c r="K6773" i="1"/>
  <c r="L6773" i="1"/>
  <c r="M6773" i="1"/>
  <c r="N6773" i="1"/>
  <c r="I6774" i="1"/>
  <c r="N6774" i="1" s="1"/>
  <c r="J6774" i="1"/>
  <c r="O6774" i="1" s="1"/>
  <c r="K6774" i="1"/>
  <c r="L6774" i="1"/>
  <c r="M6774" i="1"/>
  <c r="I6775" i="1"/>
  <c r="N6775" i="1" s="1"/>
  <c r="J6775" i="1"/>
  <c r="O6775" i="1" s="1"/>
  <c r="M6775" i="1"/>
  <c r="I6776" i="1"/>
  <c r="J6776" i="1"/>
  <c r="O6776" i="1" s="1"/>
  <c r="K6776" i="1"/>
  <c r="L6776" i="1"/>
  <c r="M6776" i="1"/>
  <c r="N6776" i="1"/>
  <c r="I6777" i="1"/>
  <c r="J6777" i="1"/>
  <c r="O6777" i="1" s="1"/>
  <c r="K6777" i="1"/>
  <c r="L6777" i="1"/>
  <c r="M6777" i="1"/>
  <c r="N6777" i="1"/>
  <c r="I6778" i="1"/>
  <c r="J6778" i="1"/>
  <c r="O6778" i="1" s="1"/>
  <c r="I6779" i="1"/>
  <c r="K6779" i="1" s="1"/>
  <c r="J6779" i="1"/>
  <c r="O6779" i="1" s="1"/>
  <c r="M6779" i="1"/>
  <c r="N6779" i="1"/>
  <c r="I6780" i="1"/>
  <c r="M6780" i="1" s="1"/>
  <c r="J6780" i="1"/>
  <c r="O6780" i="1" s="1"/>
  <c r="K6780" i="1"/>
  <c r="L6780" i="1"/>
  <c r="N6780" i="1"/>
  <c r="I6781" i="1"/>
  <c r="J6781" i="1"/>
  <c r="O6781" i="1" s="1"/>
  <c r="K6781" i="1"/>
  <c r="I6782" i="1"/>
  <c r="K6782" i="1" s="1"/>
  <c r="J6782" i="1"/>
  <c r="O6782" i="1" s="1"/>
  <c r="M6782" i="1"/>
  <c r="I6783" i="1"/>
  <c r="J6783" i="1"/>
  <c r="O6783" i="1" s="1"/>
  <c r="K6783" i="1"/>
  <c r="L6783" i="1"/>
  <c r="M6783" i="1"/>
  <c r="N6783" i="1"/>
  <c r="I6784" i="1"/>
  <c r="N6784" i="1" s="1"/>
  <c r="J6784" i="1"/>
  <c r="O6784" i="1" s="1"/>
  <c r="I6785" i="1"/>
  <c r="J6785" i="1"/>
  <c r="O6785" i="1" s="1"/>
  <c r="K6785" i="1"/>
  <c r="L6785" i="1"/>
  <c r="M6785" i="1"/>
  <c r="N6785" i="1"/>
  <c r="I6786" i="1"/>
  <c r="J6786" i="1"/>
  <c r="O6786" i="1" s="1"/>
  <c r="K6786" i="1"/>
  <c r="L6786" i="1"/>
  <c r="M6786" i="1"/>
  <c r="N6786" i="1"/>
  <c r="I6787" i="1"/>
  <c r="J6787" i="1"/>
  <c r="O6787" i="1" s="1"/>
  <c r="M6787" i="1"/>
  <c r="N6787" i="1"/>
  <c r="I6788" i="1"/>
  <c r="K6788" i="1" s="1"/>
  <c r="J6788" i="1"/>
  <c r="O6788" i="1" s="1"/>
  <c r="L6788" i="1"/>
  <c r="I6789" i="1"/>
  <c r="K6789" i="1" s="1"/>
  <c r="J6789" i="1"/>
  <c r="O6789" i="1" s="1"/>
  <c r="L6789" i="1"/>
  <c r="M6789" i="1"/>
  <c r="N6789" i="1"/>
  <c r="I6790" i="1"/>
  <c r="K6790" i="1" s="1"/>
  <c r="J6790" i="1"/>
  <c r="O6790" i="1" s="1"/>
  <c r="L6790" i="1"/>
  <c r="M6790" i="1"/>
  <c r="I6791" i="1"/>
  <c r="N6791" i="1" s="1"/>
  <c r="J6791" i="1"/>
  <c r="O6791" i="1" s="1"/>
  <c r="K6791" i="1"/>
  <c r="L6791" i="1"/>
  <c r="M6791" i="1"/>
  <c r="I6792" i="1"/>
  <c r="J6792" i="1"/>
  <c r="O6792" i="1" s="1"/>
  <c r="K6792" i="1"/>
  <c r="L6792" i="1"/>
  <c r="M6792" i="1"/>
  <c r="N6792" i="1"/>
  <c r="I6793" i="1"/>
  <c r="J6793" i="1"/>
  <c r="O6793" i="1" s="1"/>
  <c r="K6793" i="1"/>
  <c r="L6793" i="1"/>
  <c r="M6793" i="1"/>
  <c r="N6793" i="1"/>
  <c r="I6794" i="1"/>
  <c r="N6794" i="1" s="1"/>
  <c r="J6794" i="1"/>
  <c r="O6794" i="1" s="1"/>
  <c r="K6794" i="1"/>
  <c r="L6794" i="1"/>
  <c r="M6794" i="1"/>
  <c r="I6795" i="1"/>
  <c r="N6795" i="1" s="1"/>
  <c r="J6795" i="1"/>
  <c r="O6795" i="1" s="1"/>
  <c r="K6795" i="1"/>
  <c r="L6795" i="1"/>
  <c r="M6795" i="1"/>
  <c r="I6796" i="1"/>
  <c r="J6796" i="1"/>
  <c r="O6796" i="1" s="1"/>
  <c r="K6796" i="1"/>
  <c r="L6796" i="1"/>
  <c r="M6796" i="1"/>
  <c r="N6796" i="1"/>
  <c r="I6797" i="1"/>
  <c r="K6797" i="1" s="1"/>
  <c r="J6797" i="1"/>
  <c r="O6797" i="1" s="1"/>
  <c r="I6798" i="1"/>
  <c r="J6798" i="1"/>
  <c r="O6798" i="1" s="1"/>
  <c r="K6798" i="1"/>
  <c r="L6798" i="1"/>
  <c r="I6799" i="1"/>
  <c r="K6799" i="1" s="1"/>
  <c r="J6799" i="1"/>
  <c r="O6799" i="1" s="1"/>
  <c r="L6799" i="1"/>
  <c r="M6799" i="1"/>
  <c r="N6799" i="1"/>
  <c r="I6800" i="1"/>
  <c r="N6800" i="1" s="1"/>
  <c r="J6800" i="1"/>
  <c r="O6800" i="1" s="1"/>
  <c r="K6800" i="1"/>
  <c r="L6800" i="1"/>
  <c r="M6800" i="1"/>
  <c r="I6801" i="1"/>
  <c r="J6801" i="1"/>
  <c r="O6801" i="1" s="1"/>
  <c r="I6802" i="1"/>
  <c r="J6802" i="1"/>
  <c r="O6802" i="1" s="1"/>
  <c r="K6802" i="1"/>
  <c r="L6802" i="1"/>
  <c r="M6802" i="1"/>
  <c r="N6802" i="1"/>
  <c r="I6803" i="1"/>
  <c r="J6803" i="1"/>
  <c r="O6803" i="1" s="1"/>
  <c r="K6803" i="1"/>
  <c r="L6803" i="1"/>
  <c r="M6803" i="1"/>
  <c r="N6803" i="1"/>
  <c r="I6804" i="1"/>
  <c r="J6804" i="1"/>
  <c r="O6804" i="1" s="1"/>
  <c r="I6805" i="1"/>
  <c r="J6805" i="1"/>
  <c r="O6805" i="1" s="1"/>
  <c r="K6805" i="1"/>
  <c r="L6805" i="1"/>
  <c r="M6805" i="1"/>
  <c r="N6805" i="1"/>
  <c r="I6806" i="1"/>
  <c r="K6806" i="1" s="1"/>
  <c r="J6806" i="1"/>
  <c r="O6806" i="1" s="1"/>
  <c r="L6806" i="1"/>
  <c r="M6806" i="1"/>
  <c r="N6806" i="1"/>
  <c r="I6807" i="1"/>
  <c r="J6807" i="1"/>
  <c r="O6807" i="1" s="1"/>
  <c r="M6807" i="1"/>
  <c r="N6807" i="1"/>
  <c r="I6808" i="1"/>
  <c r="J6808" i="1"/>
  <c r="O6808" i="1" s="1"/>
  <c r="I6809" i="1"/>
  <c r="J6809" i="1"/>
  <c r="O6809" i="1" s="1"/>
  <c r="K6809" i="1"/>
  <c r="L6809" i="1"/>
  <c r="M6809" i="1"/>
  <c r="N6809" i="1"/>
  <c r="I6810" i="1"/>
  <c r="K6810" i="1" s="1"/>
  <c r="J6810" i="1"/>
  <c r="O6810" i="1" s="1"/>
  <c r="L6810" i="1"/>
  <c r="M6810" i="1"/>
  <c r="I6811" i="1"/>
  <c r="J6811" i="1"/>
  <c r="O6811" i="1" s="1"/>
  <c r="K6811" i="1"/>
  <c r="I6812" i="1"/>
  <c r="J6812" i="1"/>
  <c r="O6812" i="1" s="1"/>
  <c r="K6812" i="1"/>
  <c r="L6812" i="1"/>
  <c r="M6812" i="1"/>
  <c r="N6812" i="1"/>
  <c r="I6813" i="1"/>
  <c r="J6813" i="1"/>
  <c r="O6813" i="1" s="1"/>
  <c r="K6813" i="1"/>
  <c r="L6813" i="1"/>
  <c r="M6813" i="1"/>
  <c r="N6813" i="1"/>
  <c r="I6814" i="1"/>
  <c r="J6814" i="1"/>
  <c r="O6814" i="1" s="1"/>
  <c r="K6814" i="1"/>
  <c r="I6815" i="1"/>
  <c r="N6815" i="1" s="1"/>
  <c r="J6815" i="1"/>
  <c r="O6815" i="1" s="1"/>
  <c r="K6815" i="1"/>
  <c r="L6815" i="1"/>
  <c r="M6815" i="1"/>
  <c r="I6816" i="1"/>
  <c r="J6816" i="1"/>
  <c r="O6816" i="1" s="1"/>
  <c r="K6816" i="1"/>
  <c r="L6816" i="1"/>
  <c r="M6816" i="1"/>
  <c r="N6816" i="1"/>
  <c r="I6817" i="1"/>
  <c r="J6817" i="1"/>
  <c r="O6817" i="1" s="1"/>
  <c r="K6817" i="1"/>
  <c r="L6817" i="1"/>
  <c r="I6818" i="1"/>
  <c r="K6818" i="1" s="1"/>
  <c r="J6818" i="1"/>
  <c r="O6818" i="1" s="1"/>
  <c r="L6818" i="1"/>
  <c r="I6819" i="1"/>
  <c r="K6819" i="1" s="1"/>
  <c r="J6819" i="1"/>
  <c r="O6819" i="1" s="1"/>
  <c r="L6819" i="1"/>
  <c r="M6819" i="1"/>
  <c r="N6819" i="1"/>
  <c r="I6820" i="1"/>
  <c r="K6820" i="1" s="1"/>
  <c r="J6820" i="1"/>
  <c r="O6820" i="1" s="1"/>
  <c r="I6821" i="1"/>
  <c r="K6821" i="1" s="1"/>
  <c r="J6821" i="1"/>
  <c r="O6821" i="1" s="1"/>
  <c r="I6822" i="1"/>
  <c r="J6822" i="1"/>
  <c r="O6822" i="1" s="1"/>
  <c r="K6822" i="1"/>
  <c r="L6822" i="1"/>
  <c r="M6822" i="1"/>
  <c r="N6822" i="1"/>
  <c r="I6823" i="1"/>
  <c r="N6823" i="1" s="1"/>
  <c r="J6823" i="1"/>
  <c r="O6823" i="1" s="1"/>
  <c r="K6823" i="1"/>
  <c r="L6823" i="1"/>
  <c r="M6823" i="1"/>
  <c r="I6824" i="1"/>
  <c r="J6824" i="1"/>
  <c r="O6824" i="1" s="1"/>
  <c r="I6825" i="1"/>
  <c r="J6825" i="1"/>
  <c r="O6825" i="1" s="1"/>
  <c r="K6825" i="1"/>
  <c r="L6825" i="1"/>
  <c r="M6825" i="1"/>
  <c r="N6825" i="1"/>
  <c r="I6826" i="1"/>
  <c r="J6826" i="1"/>
  <c r="O6826" i="1" s="1"/>
  <c r="K6826" i="1"/>
  <c r="L6826" i="1"/>
  <c r="M6826" i="1"/>
  <c r="N6826" i="1"/>
  <c r="I6827" i="1"/>
  <c r="J6827" i="1"/>
  <c r="O6827" i="1" s="1"/>
  <c r="I6828" i="1"/>
  <c r="K6828" i="1" s="1"/>
  <c r="J6828" i="1"/>
  <c r="O6828" i="1" s="1"/>
  <c r="M6828" i="1"/>
  <c r="I6829" i="1"/>
  <c r="M6829" i="1" s="1"/>
  <c r="J6829" i="1"/>
  <c r="O6829" i="1" s="1"/>
  <c r="K6829" i="1"/>
  <c r="L6829" i="1"/>
  <c r="N6829" i="1"/>
  <c r="I6830" i="1"/>
  <c r="K6830" i="1" s="1"/>
  <c r="J6830" i="1"/>
  <c r="O6830" i="1" s="1"/>
  <c r="L6830" i="1"/>
  <c r="M6830" i="1"/>
  <c r="I6831" i="1"/>
  <c r="J6831" i="1"/>
  <c r="O6831" i="1" s="1"/>
  <c r="I6832" i="1"/>
  <c r="J6832" i="1"/>
  <c r="O6832" i="1" s="1"/>
  <c r="K6832" i="1"/>
  <c r="L6832" i="1"/>
  <c r="M6832" i="1"/>
  <c r="N6832" i="1"/>
  <c r="I6833" i="1"/>
  <c r="J6833" i="1"/>
  <c r="O6833" i="1" s="1"/>
  <c r="K6833" i="1"/>
  <c r="L6833" i="1"/>
  <c r="M6833" i="1"/>
  <c r="N6833" i="1"/>
  <c r="I6834" i="1"/>
  <c r="J6834" i="1"/>
  <c r="O6834" i="1" s="1"/>
  <c r="I6835" i="1"/>
  <c r="N6835" i="1" s="1"/>
  <c r="J6835" i="1"/>
  <c r="O6835" i="1" s="1"/>
  <c r="K6835" i="1"/>
  <c r="L6835" i="1"/>
  <c r="M6835" i="1"/>
  <c r="I6836" i="1"/>
  <c r="J6836" i="1"/>
  <c r="O6836" i="1" s="1"/>
  <c r="K6836" i="1"/>
  <c r="L6836" i="1"/>
  <c r="M6836" i="1"/>
  <c r="N6836" i="1"/>
  <c r="I6837" i="1"/>
  <c r="J6837" i="1"/>
  <c r="O6837" i="1" s="1"/>
  <c r="I6838" i="1"/>
  <c r="J6838" i="1"/>
  <c r="O6838" i="1" s="1"/>
  <c r="K6838" i="1"/>
  <c r="L6838" i="1"/>
  <c r="I6839" i="1"/>
  <c r="K6839" i="1" s="1"/>
  <c r="J6839" i="1"/>
  <c r="O6839" i="1" s="1"/>
  <c r="L6839" i="1"/>
  <c r="M6839" i="1"/>
  <c r="N6839" i="1"/>
  <c r="I6840" i="1"/>
  <c r="N6840" i="1" s="1"/>
  <c r="J6840" i="1"/>
  <c r="O6840" i="1" s="1"/>
  <c r="I6841" i="1"/>
  <c r="J6841" i="1"/>
  <c r="O6841" i="1" s="1"/>
  <c r="K6841" i="1"/>
  <c r="I6842" i="1"/>
  <c r="L6842" i="1" s="1"/>
  <c r="J6842" i="1"/>
  <c r="O6842" i="1" s="1"/>
  <c r="K6842" i="1"/>
  <c r="M6842" i="1"/>
  <c r="N6842" i="1"/>
  <c r="I6843" i="1"/>
  <c r="J6843" i="1"/>
  <c r="O6843" i="1" s="1"/>
  <c r="K6843" i="1"/>
  <c r="L6843" i="1"/>
  <c r="M6843" i="1"/>
  <c r="N6843" i="1"/>
  <c r="I6844" i="1"/>
  <c r="N6844" i="1" s="1"/>
  <c r="J6844" i="1"/>
  <c r="O6844" i="1" s="1"/>
  <c r="I6845" i="1"/>
  <c r="J6845" i="1"/>
  <c r="O6845" i="1" s="1"/>
  <c r="K6845" i="1"/>
  <c r="L6845" i="1"/>
  <c r="M6845" i="1"/>
  <c r="N6845" i="1"/>
  <c r="I6846" i="1"/>
  <c r="J6846" i="1"/>
  <c r="O6846" i="1" s="1"/>
  <c r="K6846" i="1"/>
  <c r="L6846" i="1"/>
  <c r="M6846" i="1"/>
  <c r="N6846" i="1"/>
  <c r="I6847" i="1"/>
  <c r="J6847" i="1"/>
  <c r="O6847" i="1" s="1"/>
  <c r="I6848" i="1"/>
  <c r="J6848" i="1"/>
  <c r="O6848" i="1" s="1"/>
  <c r="K6848" i="1"/>
  <c r="L6848" i="1"/>
  <c r="M6848" i="1"/>
  <c r="N6848" i="1"/>
  <c r="I6849" i="1"/>
  <c r="L6849" i="1" s="1"/>
  <c r="J6849" i="1"/>
  <c r="O6849" i="1" s="1"/>
  <c r="K6849" i="1"/>
  <c r="M6849" i="1"/>
  <c r="N6849" i="1"/>
  <c r="I6850" i="1"/>
  <c r="K6850" i="1" s="1"/>
  <c r="J6850" i="1"/>
  <c r="O6850" i="1" s="1"/>
  <c r="L6850" i="1"/>
  <c r="M6850" i="1"/>
  <c r="I6851" i="1"/>
  <c r="J6851" i="1"/>
  <c r="O6851" i="1" s="1"/>
  <c r="K6851" i="1"/>
  <c r="L6851" i="1"/>
  <c r="M6851" i="1"/>
  <c r="N6851" i="1"/>
  <c r="I6852" i="1"/>
  <c r="M6852" i="1" s="1"/>
  <c r="J6852" i="1"/>
  <c r="O6852" i="1" s="1"/>
  <c r="K6852" i="1"/>
  <c r="L6852" i="1"/>
  <c r="N6852" i="1"/>
  <c r="I6853" i="1"/>
  <c r="J6853" i="1"/>
  <c r="O6853" i="1" s="1"/>
  <c r="K6853" i="1"/>
  <c r="L6853" i="1"/>
  <c r="M6853" i="1"/>
  <c r="N6853" i="1"/>
  <c r="I6854" i="1"/>
  <c r="J6854" i="1"/>
  <c r="O6854" i="1" s="1"/>
  <c r="K6854" i="1"/>
  <c r="L6854" i="1"/>
  <c r="M6854" i="1"/>
  <c r="N6854" i="1"/>
  <c r="I6855" i="1"/>
  <c r="N6855" i="1" s="1"/>
  <c r="J6855" i="1"/>
  <c r="O6855" i="1" s="1"/>
  <c r="K6855" i="1"/>
  <c r="L6855" i="1"/>
  <c r="I6856" i="1"/>
  <c r="J6856" i="1"/>
  <c r="O6856" i="1" s="1"/>
  <c r="K6856" i="1"/>
  <c r="L6856" i="1"/>
  <c r="M6856" i="1"/>
  <c r="N6856" i="1"/>
  <c r="I6857" i="1"/>
  <c r="K6857" i="1" s="1"/>
  <c r="J6857" i="1"/>
  <c r="O6857" i="1" s="1"/>
  <c r="M6857" i="1"/>
  <c r="I6858" i="1"/>
  <c r="J6858" i="1"/>
  <c r="O6858" i="1" s="1"/>
  <c r="K6858" i="1"/>
  <c r="L6858" i="1"/>
  <c r="I6859" i="1"/>
  <c r="K6859" i="1" s="1"/>
  <c r="J6859" i="1"/>
  <c r="O6859" i="1" s="1"/>
  <c r="L6859" i="1"/>
  <c r="M6859" i="1"/>
  <c r="I6860" i="1"/>
  <c r="J6860" i="1"/>
  <c r="O6860" i="1" s="1"/>
  <c r="K6860" i="1"/>
  <c r="I6861" i="1"/>
  <c r="J6861" i="1"/>
  <c r="O6861" i="1" s="1"/>
  <c r="K6861" i="1"/>
  <c r="I6862" i="1"/>
  <c r="N6862" i="1" s="1"/>
  <c r="J6862" i="1"/>
  <c r="O6862" i="1" s="1"/>
  <c r="I6863" i="1"/>
  <c r="N6863" i="1" s="1"/>
  <c r="J6863" i="1"/>
  <c r="O6863" i="1" s="1"/>
  <c r="K6863" i="1"/>
  <c r="L6863" i="1"/>
  <c r="I6864" i="1"/>
  <c r="J6864" i="1"/>
  <c r="O6864" i="1" s="1"/>
  <c r="N6864" i="1"/>
  <c r="I6865" i="1"/>
  <c r="J6865" i="1"/>
  <c r="O6865" i="1" s="1"/>
  <c r="K6865" i="1"/>
  <c r="L6865" i="1"/>
  <c r="M6865" i="1"/>
  <c r="N6865" i="1"/>
  <c r="I6866" i="1"/>
  <c r="J6866" i="1"/>
  <c r="O6866" i="1" s="1"/>
  <c r="K6866" i="1"/>
  <c r="L6866" i="1"/>
  <c r="M6866" i="1"/>
  <c r="N6866" i="1"/>
  <c r="I6867" i="1"/>
  <c r="M6867" i="1" s="1"/>
  <c r="J6867" i="1"/>
  <c r="O6867" i="1" s="1"/>
  <c r="I6868" i="1"/>
  <c r="J6868" i="1"/>
  <c r="O6868" i="1" s="1"/>
  <c r="K6868" i="1"/>
  <c r="L6868" i="1"/>
  <c r="M6868" i="1"/>
  <c r="N6868" i="1"/>
  <c r="I6869" i="1"/>
  <c r="L6869" i="1" s="1"/>
  <c r="J6869" i="1"/>
  <c r="O6869" i="1" s="1"/>
  <c r="K6869" i="1"/>
  <c r="I6870" i="1"/>
  <c r="K6870" i="1" s="1"/>
  <c r="J6870" i="1"/>
  <c r="O6870" i="1" s="1"/>
  <c r="L6870" i="1"/>
  <c r="M6870" i="1"/>
  <c r="I6871" i="1"/>
  <c r="K6871" i="1" s="1"/>
  <c r="J6871" i="1"/>
  <c r="O6871" i="1" s="1"/>
  <c r="L6871" i="1"/>
  <c r="M6871" i="1"/>
  <c r="N6871" i="1"/>
  <c r="I6872" i="1"/>
  <c r="N6872" i="1" s="1"/>
  <c r="J6872" i="1"/>
  <c r="O6872" i="1" s="1"/>
  <c r="K6872" i="1"/>
  <c r="L6872" i="1"/>
  <c r="M6872" i="1"/>
  <c r="I6873" i="1"/>
  <c r="J6873" i="1"/>
  <c r="O6873" i="1" s="1"/>
  <c r="K6873" i="1"/>
  <c r="L6873" i="1"/>
  <c r="M6873" i="1"/>
  <c r="N6873" i="1"/>
  <c r="I6874" i="1"/>
  <c r="K6874" i="1" s="1"/>
  <c r="J6874" i="1"/>
  <c r="O6874" i="1" s="1"/>
  <c r="L6874" i="1"/>
  <c r="M6874" i="1"/>
  <c r="N6874" i="1"/>
  <c r="I6875" i="1"/>
  <c r="N6875" i="1" s="1"/>
  <c r="J6875" i="1"/>
  <c r="O6875" i="1" s="1"/>
  <c r="K6875" i="1"/>
  <c r="L6875" i="1"/>
  <c r="M6875" i="1"/>
  <c r="I6876" i="1"/>
  <c r="J6876" i="1"/>
  <c r="O6876" i="1" s="1"/>
  <c r="K6876" i="1"/>
  <c r="L6876" i="1"/>
  <c r="M6876" i="1"/>
  <c r="N6876" i="1"/>
  <c r="I6877" i="1"/>
  <c r="J6877" i="1"/>
  <c r="O6877" i="1" s="1"/>
  <c r="K6877" i="1"/>
  <c r="L6877" i="1"/>
  <c r="M6877" i="1"/>
  <c r="N6877" i="1"/>
  <c r="I6878" i="1"/>
  <c r="J6878" i="1"/>
  <c r="O6878" i="1" s="1"/>
  <c r="K6878" i="1"/>
  <c r="L6878" i="1"/>
  <c r="I6879" i="1"/>
  <c r="K6879" i="1" s="1"/>
  <c r="J6879" i="1"/>
  <c r="O6879" i="1" s="1"/>
  <c r="L6879" i="1"/>
  <c r="M6879" i="1"/>
  <c r="I6880" i="1"/>
  <c r="J6880" i="1"/>
  <c r="O6880" i="1" s="1"/>
  <c r="I6881" i="1"/>
  <c r="J6881" i="1"/>
  <c r="O6881" i="1" s="1"/>
  <c r="K6881" i="1"/>
  <c r="I6882" i="1"/>
  <c r="K6882" i="1" s="1"/>
  <c r="J6882" i="1"/>
  <c r="O6882" i="1" s="1"/>
  <c r="M6882" i="1"/>
  <c r="N6882" i="1"/>
  <c r="I6883" i="1"/>
  <c r="J6883" i="1"/>
  <c r="O6883" i="1" s="1"/>
  <c r="K6883" i="1"/>
  <c r="I6884" i="1"/>
  <c r="J6884" i="1"/>
  <c r="O6884" i="1" s="1"/>
  <c r="N6884" i="1"/>
  <c r="I6885" i="1"/>
  <c r="J6885" i="1"/>
  <c r="O6885" i="1" s="1"/>
  <c r="K6885" i="1"/>
  <c r="L6885" i="1"/>
  <c r="M6885" i="1"/>
  <c r="N6885" i="1"/>
  <c r="I6886" i="1"/>
  <c r="N6886" i="1" s="1"/>
  <c r="J6886" i="1"/>
  <c r="O6886" i="1" s="1"/>
  <c r="L6886" i="1"/>
  <c r="M6886" i="1"/>
  <c r="I6887" i="1"/>
  <c r="J6887" i="1"/>
  <c r="O6887" i="1" s="1"/>
  <c r="M6887" i="1"/>
  <c r="N6887" i="1"/>
  <c r="I6888" i="1"/>
  <c r="K6888" i="1" s="1"/>
  <c r="J6888" i="1"/>
  <c r="O6888" i="1" s="1"/>
  <c r="I6889" i="1"/>
  <c r="J6889" i="1"/>
  <c r="O6889" i="1" s="1"/>
  <c r="K6889" i="1"/>
  <c r="L6889" i="1"/>
  <c r="M6889" i="1"/>
  <c r="N6889" i="1"/>
  <c r="I6890" i="1"/>
  <c r="K6890" i="1" s="1"/>
  <c r="J6890" i="1"/>
  <c r="O6890" i="1" s="1"/>
  <c r="L6890" i="1"/>
  <c r="M6890" i="1"/>
  <c r="I6891" i="1"/>
  <c r="J6891" i="1"/>
  <c r="O6891" i="1" s="1"/>
  <c r="K6891" i="1"/>
  <c r="L6891" i="1"/>
  <c r="M6891" i="1"/>
  <c r="N6891" i="1"/>
  <c r="I6892" i="1"/>
  <c r="J6892" i="1"/>
  <c r="O6892" i="1" s="1"/>
  <c r="K6892" i="1"/>
  <c r="L6892" i="1"/>
  <c r="M6892" i="1"/>
  <c r="N6892" i="1"/>
  <c r="I6893" i="1"/>
  <c r="J6893" i="1"/>
  <c r="O6893" i="1" s="1"/>
  <c r="K6893" i="1"/>
  <c r="L6893" i="1"/>
  <c r="M6893" i="1"/>
  <c r="N6893" i="1"/>
  <c r="I6894" i="1"/>
  <c r="J6894" i="1"/>
  <c r="O6894" i="1" s="1"/>
  <c r="K6894" i="1"/>
  <c r="L6894" i="1"/>
  <c r="M6894" i="1"/>
  <c r="N6894" i="1"/>
  <c r="I6895" i="1"/>
  <c r="N6895" i="1" s="1"/>
  <c r="J6895" i="1"/>
  <c r="O6895" i="1" s="1"/>
  <c r="K6895" i="1"/>
  <c r="L6895" i="1"/>
  <c r="M6895" i="1"/>
  <c r="I6896" i="1"/>
  <c r="J6896" i="1"/>
  <c r="O6896" i="1" s="1"/>
  <c r="K6896" i="1"/>
  <c r="L6896" i="1"/>
  <c r="M6896" i="1"/>
  <c r="N6896" i="1"/>
  <c r="I6897" i="1"/>
  <c r="J6897" i="1"/>
  <c r="O6897" i="1" s="1"/>
  <c r="K6897" i="1"/>
  <c r="L6897" i="1"/>
  <c r="M6897" i="1"/>
  <c r="N6897" i="1"/>
  <c r="I6898" i="1"/>
  <c r="J6898" i="1"/>
  <c r="O6898" i="1" s="1"/>
  <c r="K6898" i="1"/>
  <c r="L6898" i="1"/>
  <c r="I6899" i="1"/>
  <c r="K6899" i="1" s="1"/>
  <c r="J6899" i="1"/>
  <c r="O6899" i="1" s="1"/>
  <c r="L6899" i="1"/>
  <c r="M6899" i="1"/>
  <c r="I6900" i="1"/>
  <c r="J6900" i="1"/>
  <c r="O6900" i="1" s="1"/>
  <c r="K6900" i="1"/>
  <c r="L6900" i="1"/>
  <c r="M6900" i="1"/>
  <c r="N6900" i="1"/>
  <c r="I6901" i="1"/>
  <c r="J6901" i="1"/>
  <c r="O6901" i="1" s="1"/>
  <c r="I6902" i="1"/>
  <c r="J6902" i="1"/>
  <c r="O6902" i="1" s="1"/>
  <c r="K6902" i="1"/>
  <c r="L6902" i="1"/>
  <c r="M6902" i="1"/>
  <c r="N6902" i="1"/>
  <c r="I6903" i="1"/>
  <c r="J6903" i="1"/>
  <c r="O6903" i="1" s="1"/>
  <c r="I6904" i="1"/>
  <c r="J6904" i="1"/>
  <c r="O6904" i="1" s="1"/>
  <c r="N6904" i="1"/>
  <c r="I6905" i="1"/>
  <c r="J6905" i="1"/>
  <c r="O6905" i="1" s="1"/>
  <c r="K6905" i="1"/>
  <c r="L6905" i="1"/>
  <c r="M6905" i="1"/>
  <c r="N6905" i="1"/>
  <c r="I6906" i="1"/>
  <c r="J6906" i="1"/>
  <c r="O6906" i="1" s="1"/>
  <c r="K6906" i="1"/>
  <c r="I6907" i="1"/>
  <c r="J6907" i="1"/>
  <c r="O6907" i="1" s="1"/>
  <c r="M6907" i="1"/>
  <c r="N6907" i="1"/>
  <c r="I6908" i="1"/>
  <c r="K6908" i="1" s="1"/>
  <c r="J6908" i="1"/>
  <c r="O6908" i="1" s="1"/>
  <c r="L6908" i="1"/>
  <c r="M6908" i="1"/>
  <c r="N6908" i="1"/>
  <c r="I6909" i="1"/>
  <c r="N6909" i="1" s="1"/>
  <c r="J6909" i="1"/>
  <c r="O6909" i="1" s="1"/>
  <c r="K6909" i="1"/>
  <c r="L6909" i="1"/>
  <c r="I6910" i="1"/>
  <c r="K6910" i="1" s="1"/>
  <c r="J6910" i="1"/>
  <c r="O6910" i="1" s="1"/>
  <c r="L6910" i="1"/>
  <c r="M6910" i="1"/>
  <c r="I6911" i="1"/>
  <c r="M6911" i="1" s="1"/>
  <c r="J6911" i="1"/>
  <c r="O6911" i="1" s="1"/>
  <c r="K6911" i="1"/>
  <c r="L6911" i="1"/>
  <c r="N6911" i="1"/>
  <c r="I6912" i="1"/>
  <c r="J6912" i="1"/>
  <c r="O6912" i="1" s="1"/>
  <c r="K6912" i="1"/>
  <c r="L6912" i="1"/>
  <c r="M6912" i="1"/>
  <c r="N6912" i="1"/>
  <c r="I6913" i="1"/>
  <c r="J6913" i="1"/>
  <c r="O6913" i="1" s="1"/>
  <c r="K6913" i="1"/>
  <c r="L6913" i="1"/>
  <c r="M6913" i="1"/>
  <c r="N6913" i="1"/>
  <c r="I6914" i="1"/>
  <c r="M6914" i="1" s="1"/>
  <c r="J6914" i="1"/>
  <c r="O6914" i="1" s="1"/>
  <c r="K6914" i="1"/>
  <c r="L6914" i="1"/>
  <c r="N6914" i="1"/>
  <c r="I6915" i="1"/>
  <c r="N6915" i="1" s="1"/>
  <c r="J6915" i="1"/>
  <c r="O6915" i="1" s="1"/>
  <c r="K6915" i="1"/>
  <c r="L6915" i="1"/>
  <c r="M6915" i="1"/>
  <c r="I6916" i="1"/>
  <c r="J6916" i="1"/>
  <c r="O6916" i="1" s="1"/>
  <c r="K6916" i="1"/>
  <c r="L6916" i="1"/>
  <c r="M6916" i="1"/>
  <c r="N6916" i="1"/>
  <c r="I6917" i="1"/>
  <c r="J6917" i="1"/>
  <c r="O6917" i="1" s="1"/>
  <c r="K6917" i="1"/>
  <c r="L6917" i="1"/>
  <c r="M6917" i="1"/>
  <c r="N6917" i="1"/>
  <c r="I6918" i="1"/>
  <c r="J6918" i="1"/>
  <c r="O6918" i="1" s="1"/>
  <c r="K6918" i="1"/>
  <c r="L6918" i="1"/>
  <c r="I6919" i="1"/>
  <c r="J6919" i="1"/>
  <c r="O6919" i="1" s="1"/>
  <c r="L6919" i="1"/>
  <c r="I6920" i="1"/>
  <c r="K6920" i="1" s="1"/>
  <c r="J6920" i="1"/>
  <c r="O6920" i="1" s="1"/>
  <c r="L6920" i="1"/>
  <c r="M6920" i="1"/>
  <c r="N6920" i="1"/>
  <c r="I6921" i="1"/>
  <c r="J6921" i="1"/>
  <c r="O6921" i="1" s="1"/>
  <c r="K6921" i="1"/>
  <c r="I6922" i="1"/>
  <c r="K6922" i="1" s="1"/>
  <c r="J6922" i="1"/>
  <c r="O6922" i="1" s="1"/>
  <c r="M6922" i="1"/>
  <c r="N6922" i="1"/>
  <c r="I6923" i="1"/>
  <c r="J6923" i="1"/>
  <c r="O6923" i="1" s="1"/>
  <c r="K6923" i="1"/>
  <c r="L6923" i="1"/>
  <c r="M6923" i="1"/>
  <c r="N6923" i="1"/>
  <c r="I6924" i="1"/>
  <c r="J6924" i="1"/>
  <c r="O6924" i="1" s="1"/>
  <c r="N6924" i="1"/>
  <c r="I6925" i="1"/>
  <c r="J6925" i="1"/>
  <c r="O6925" i="1" s="1"/>
  <c r="K6925" i="1"/>
  <c r="L6925" i="1"/>
  <c r="M6925" i="1"/>
  <c r="N6925" i="1"/>
  <c r="I6926" i="1"/>
  <c r="J6926" i="1"/>
  <c r="O6926" i="1" s="1"/>
  <c r="I6927" i="1"/>
  <c r="J6927" i="1"/>
  <c r="O6927" i="1" s="1"/>
  <c r="M6927" i="1"/>
  <c r="N6927" i="1"/>
  <c r="I6928" i="1"/>
  <c r="N6928" i="1" s="1"/>
  <c r="J6928" i="1"/>
  <c r="O6928" i="1" s="1"/>
  <c r="I6929" i="1"/>
  <c r="J6929" i="1"/>
  <c r="O6929" i="1" s="1"/>
  <c r="K6929" i="1"/>
  <c r="I6930" i="1"/>
  <c r="K6930" i="1" s="1"/>
  <c r="J6930" i="1"/>
  <c r="O6930" i="1" s="1"/>
  <c r="L6930" i="1"/>
  <c r="M6930" i="1"/>
  <c r="I6931" i="1"/>
  <c r="J6931" i="1"/>
  <c r="O6931" i="1" s="1"/>
  <c r="K6931" i="1"/>
  <c r="L6931" i="1"/>
  <c r="M6931" i="1"/>
  <c r="N6931" i="1"/>
  <c r="I6932" i="1"/>
  <c r="J6932" i="1"/>
  <c r="O6932" i="1" s="1"/>
  <c r="K6932" i="1"/>
  <c r="L6932" i="1"/>
  <c r="I6933" i="1"/>
  <c r="J6933" i="1"/>
  <c r="O6933" i="1" s="1"/>
  <c r="K6933" i="1"/>
  <c r="L6933" i="1"/>
  <c r="M6933" i="1"/>
  <c r="N6933" i="1"/>
  <c r="I6934" i="1"/>
  <c r="J6934" i="1"/>
  <c r="O6934" i="1" s="1"/>
  <c r="K6934" i="1"/>
  <c r="L6934" i="1"/>
  <c r="M6934" i="1"/>
  <c r="N6934" i="1"/>
  <c r="I6935" i="1"/>
  <c r="K6935" i="1" s="1"/>
  <c r="J6935" i="1"/>
  <c r="O6935" i="1" s="1"/>
  <c r="I6936" i="1"/>
  <c r="J6936" i="1"/>
  <c r="O6936" i="1" s="1"/>
  <c r="K6936" i="1"/>
  <c r="L6936" i="1"/>
  <c r="M6936" i="1"/>
  <c r="N6936" i="1"/>
  <c r="I6937" i="1"/>
  <c r="J6937" i="1"/>
  <c r="O6937" i="1" s="1"/>
  <c r="K6937" i="1"/>
  <c r="L6937" i="1"/>
  <c r="M6937" i="1"/>
  <c r="N6937" i="1"/>
  <c r="I6938" i="1"/>
  <c r="J6938" i="1"/>
  <c r="O6938" i="1" s="1"/>
  <c r="K6938" i="1"/>
  <c r="I6939" i="1"/>
  <c r="J6939" i="1"/>
  <c r="O6939" i="1" s="1"/>
  <c r="I6940" i="1"/>
  <c r="J6940" i="1"/>
  <c r="O6940" i="1" s="1"/>
  <c r="K6940" i="1"/>
  <c r="L6940" i="1"/>
  <c r="M6940" i="1"/>
  <c r="N6940" i="1"/>
  <c r="I6941" i="1"/>
  <c r="J6941" i="1"/>
  <c r="O6941" i="1" s="1"/>
  <c r="K6941" i="1"/>
  <c r="I6942" i="1"/>
  <c r="J6942" i="1"/>
  <c r="O6942" i="1" s="1"/>
  <c r="K6942" i="1"/>
  <c r="L6942" i="1"/>
  <c r="I6943" i="1"/>
  <c r="K6943" i="1" s="1"/>
  <c r="J6943" i="1"/>
  <c r="O6943" i="1" s="1"/>
  <c r="L6943" i="1"/>
  <c r="M6943" i="1"/>
  <c r="N6943" i="1"/>
  <c r="I6944" i="1"/>
  <c r="J6944" i="1"/>
  <c r="O6944" i="1" s="1"/>
  <c r="N6944" i="1"/>
  <c r="I6945" i="1"/>
  <c r="J6945" i="1"/>
  <c r="O6945" i="1" s="1"/>
  <c r="K6945" i="1"/>
  <c r="L6945" i="1"/>
  <c r="M6945" i="1"/>
  <c r="N6945" i="1"/>
  <c r="I6946" i="1"/>
  <c r="J6946" i="1"/>
  <c r="O6946" i="1" s="1"/>
  <c r="K6946" i="1"/>
  <c r="L6946" i="1"/>
  <c r="M6946" i="1"/>
  <c r="N6946" i="1"/>
  <c r="I6947" i="1"/>
  <c r="J6947" i="1"/>
  <c r="O6947" i="1" s="1"/>
  <c r="M6947" i="1"/>
  <c r="N6947" i="1"/>
  <c r="I6948" i="1"/>
  <c r="L6948" i="1" s="1"/>
  <c r="J6948" i="1"/>
  <c r="O6948" i="1" s="1"/>
  <c r="K6948" i="1"/>
  <c r="M6948" i="1"/>
  <c r="N6948" i="1"/>
  <c r="I6949" i="1"/>
  <c r="J6949" i="1"/>
  <c r="O6949" i="1" s="1"/>
  <c r="I6950" i="1"/>
  <c r="K6950" i="1" s="1"/>
  <c r="J6950" i="1"/>
  <c r="O6950" i="1" s="1"/>
  <c r="L6950" i="1"/>
  <c r="M6950" i="1"/>
  <c r="I6951" i="1"/>
  <c r="J6951" i="1"/>
  <c r="O6951" i="1" s="1"/>
  <c r="K6951" i="1"/>
  <c r="L6951" i="1"/>
  <c r="M6951" i="1"/>
  <c r="N6951" i="1"/>
  <c r="I6952" i="1"/>
  <c r="J6952" i="1"/>
  <c r="O6952" i="1" s="1"/>
  <c r="I6953" i="1"/>
  <c r="J6953" i="1"/>
  <c r="O6953" i="1" s="1"/>
  <c r="K6953" i="1"/>
  <c r="L6953" i="1"/>
  <c r="M6953" i="1"/>
  <c r="N6953" i="1"/>
  <c r="I6954" i="1"/>
  <c r="L6954" i="1" s="1"/>
  <c r="J6954" i="1"/>
  <c r="O6954" i="1" s="1"/>
  <c r="K6954" i="1"/>
  <c r="I6955" i="1"/>
  <c r="J6955" i="1"/>
  <c r="O6955" i="1" s="1"/>
  <c r="I6956" i="1"/>
  <c r="J6956" i="1"/>
  <c r="O6956" i="1" s="1"/>
  <c r="K6956" i="1"/>
  <c r="L6956" i="1"/>
  <c r="M6956" i="1"/>
  <c r="N6956" i="1"/>
  <c r="I6957" i="1"/>
  <c r="J6957" i="1"/>
  <c r="O6957" i="1" s="1"/>
  <c r="K6957" i="1"/>
  <c r="L6957" i="1"/>
  <c r="M6957" i="1"/>
  <c r="N6957" i="1"/>
  <c r="I6958" i="1"/>
  <c r="J6958" i="1"/>
  <c r="O6958" i="1" s="1"/>
  <c r="K6958" i="1"/>
  <c r="I6959" i="1"/>
  <c r="K6959" i="1" s="1"/>
  <c r="J6959" i="1"/>
  <c r="O6959" i="1" s="1"/>
  <c r="L6959" i="1"/>
  <c r="M6959" i="1"/>
  <c r="N6959" i="1"/>
  <c r="I6960" i="1"/>
  <c r="K6960" i="1" s="1"/>
  <c r="J6960" i="1"/>
  <c r="O6960" i="1" s="1"/>
  <c r="L6960" i="1"/>
  <c r="M6960" i="1"/>
  <c r="N6960" i="1"/>
  <c r="I6961" i="1"/>
  <c r="J6961" i="1"/>
  <c r="O6961" i="1" s="1"/>
  <c r="K6961" i="1"/>
  <c r="I6962" i="1"/>
  <c r="J6962" i="1"/>
  <c r="O6962" i="1" s="1"/>
  <c r="I6963" i="1"/>
  <c r="J6963" i="1"/>
  <c r="O6963" i="1" s="1"/>
  <c r="K6963" i="1"/>
  <c r="L6963" i="1"/>
  <c r="M6963" i="1"/>
  <c r="N6963" i="1"/>
  <c r="I6964" i="1"/>
  <c r="J6964" i="1"/>
  <c r="O6964" i="1" s="1"/>
  <c r="N6964" i="1"/>
  <c r="I6965" i="1"/>
  <c r="J6965" i="1"/>
  <c r="O6965" i="1" s="1"/>
  <c r="K6965" i="1"/>
  <c r="L6965" i="1"/>
  <c r="M6965" i="1"/>
  <c r="N6965" i="1"/>
  <c r="I6966" i="1"/>
  <c r="K6966" i="1" s="1"/>
  <c r="J6966" i="1"/>
  <c r="O6966" i="1" s="1"/>
  <c r="L6966" i="1"/>
  <c r="M6966" i="1"/>
  <c r="N6966" i="1"/>
  <c r="I6967" i="1"/>
  <c r="J6967" i="1"/>
  <c r="O6967" i="1" s="1"/>
  <c r="M6967" i="1"/>
  <c r="N6967" i="1"/>
  <c r="I6968" i="1"/>
  <c r="J6968" i="1"/>
  <c r="O6968" i="1" s="1"/>
  <c r="K6968" i="1"/>
  <c r="L6968" i="1"/>
  <c r="M6968" i="1"/>
  <c r="N6968" i="1"/>
  <c r="I6969" i="1"/>
  <c r="J6969" i="1"/>
  <c r="O6969" i="1" s="1"/>
  <c r="K6969" i="1"/>
  <c r="L6969" i="1"/>
  <c r="M6969" i="1"/>
  <c r="N6969" i="1"/>
  <c r="I6970" i="1"/>
  <c r="K6970" i="1" s="1"/>
  <c r="J6970" i="1"/>
  <c r="O6970" i="1" s="1"/>
  <c r="L6970" i="1"/>
  <c r="M6970" i="1"/>
  <c r="I6971" i="1"/>
  <c r="K6971" i="1" s="1"/>
  <c r="J6971" i="1"/>
  <c r="O6971" i="1" s="1"/>
  <c r="M6971" i="1"/>
  <c r="N6971" i="1"/>
  <c r="I6972" i="1"/>
  <c r="K6972" i="1" s="1"/>
  <c r="J6972" i="1"/>
  <c r="O6972" i="1" s="1"/>
  <c r="M6972" i="1"/>
  <c r="I6973" i="1"/>
  <c r="J6973" i="1"/>
  <c r="O6973" i="1" s="1"/>
  <c r="K6973" i="1"/>
  <c r="L6973" i="1"/>
  <c r="M6973" i="1"/>
  <c r="N6973" i="1"/>
  <c r="I6974" i="1"/>
  <c r="J6974" i="1"/>
  <c r="O6974" i="1" s="1"/>
  <c r="K6974" i="1"/>
  <c r="L6974" i="1"/>
  <c r="M6974" i="1"/>
  <c r="N6974" i="1"/>
  <c r="I6975" i="1"/>
  <c r="N6975" i="1" s="1"/>
  <c r="J6975" i="1"/>
  <c r="O6975" i="1" s="1"/>
  <c r="M6975" i="1"/>
  <c r="I6976" i="1"/>
  <c r="J6976" i="1"/>
  <c r="O6976" i="1" s="1"/>
  <c r="K6976" i="1"/>
  <c r="L6976" i="1"/>
  <c r="M6976" i="1"/>
  <c r="N6976" i="1"/>
  <c r="I6977" i="1"/>
  <c r="J6977" i="1"/>
  <c r="O6977" i="1" s="1"/>
  <c r="K6977" i="1"/>
  <c r="L6977" i="1"/>
  <c r="M6977" i="1"/>
  <c r="N6977" i="1"/>
  <c r="I6978" i="1"/>
  <c r="J6978" i="1"/>
  <c r="O6978" i="1" s="1"/>
  <c r="I6979" i="1"/>
  <c r="K6979" i="1" s="1"/>
  <c r="J6979" i="1"/>
  <c r="O6979" i="1" s="1"/>
  <c r="M6979" i="1"/>
  <c r="N6979" i="1"/>
  <c r="I6980" i="1"/>
  <c r="M6980" i="1" s="1"/>
  <c r="J6980" i="1"/>
  <c r="O6980" i="1" s="1"/>
  <c r="K6980" i="1"/>
  <c r="L6980" i="1"/>
  <c r="I6981" i="1"/>
  <c r="J6981" i="1"/>
  <c r="O6981" i="1" s="1"/>
  <c r="K6981" i="1"/>
  <c r="I6982" i="1"/>
  <c r="K6982" i="1" s="1"/>
  <c r="J6982" i="1"/>
  <c r="O6982" i="1" s="1"/>
  <c r="M6982" i="1"/>
  <c r="I6983" i="1"/>
  <c r="J6983" i="1"/>
  <c r="O6983" i="1" s="1"/>
  <c r="K6983" i="1"/>
  <c r="L6983" i="1"/>
  <c r="M6983" i="1"/>
  <c r="N6983" i="1"/>
  <c r="I6984" i="1"/>
  <c r="J6984" i="1"/>
  <c r="O6984" i="1" s="1"/>
  <c r="I6985" i="1"/>
  <c r="J6985" i="1"/>
  <c r="O6985" i="1" s="1"/>
  <c r="K6985" i="1"/>
  <c r="L6985" i="1"/>
  <c r="M6985" i="1"/>
  <c r="N6985" i="1"/>
  <c r="I6986" i="1"/>
  <c r="J6986" i="1"/>
  <c r="O6986" i="1" s="1"/>
  <c r="K6986" i="1"/>
  <c r="L6986" i="1"/>
  <c r="M6986" i="1"/>
  <c r="N6986" i="1"/>
  <c r="I6987" i="1"/>
  <c r="J6987" i="1"/>
  <c r="O6987" i="1" s="1"/>
  <c r="M6987" i="1"/>
  <c r="N6987" i="1"/>
  <c r="I6988" i="1"/>
  <c r="K6988" i="1" s="1"/>
  <c r="J6988" i="1"/>
  <c r="O6988" i="1" s="1"/>
  <c r="I6989" i="1"/>
  <c r="K6989" i="1" s="1"/>
  <c r="J6989" i="1"/>
  <c r="O6989" i="1" s="1"/>
  <c r="L6989" i="1"/>
  <c r="M6989" i="1"/>
  <c r="N6989" i="1"/>
  <c r="I6990" i="1"/>
  <c r="K6990" i="1" s="1"/>
  <c r="J6990" i="1"/>
  <c r="O6990" i="1" s="1"/>
  <c r="L6990" i="1"/>
  <c r="M6990" i="1"/>
  <c r="I6991" i="1"/>
  <c r="N6991" i="1" s="1"/>
  <c r="J6991" i="1"/>
  <c r="O6991" i="1" s="1"/>
  <c r="K6991" i="1"/>
  <c r="L6991" i="1"/>
  <c r="M6991" i="1"/>
  <c r="I6992" i="1"/>
  <c r="J6992" i="1"/>
  <c r="O6992" i="1" s="1"/>
  <c r="K6992" i="1"/>
  <c r="L6992" i="1"/>
  <c r="M6992" i="1"/>
  <c r="N6992" i="1"/>
  <c r="I6993" i="1"/>
  <c r="J6993" i="1"/>
  <c r="O6993" i="1" s="1"/>
  <c r="K6993" i="1"/>
  <c r="L6993" i="1"/>
  <c r="M6993" i="1"/>
  <c r="N6993" i="1"/>
  <c r="I6994" i="1"/>
  <c r="N6994" i="1" s="1"/>
  <c r="J6994" i="1"/>
  <c r="O6994" i="1" s="1"/>
  <c r="K6994" i="1"/>
  <c r="L6994" i="1"/>
  <c r="M6994" i="1"/>
  <c r="I6995" i="1"/>
  <c r="N6995" i="1" s="1"/>
  <c r="J6995" i="1"/>
  <c r="O6995" i="1" s="1"/>
  <c r="K6995" i="1"/>
  <c r="L6995" i="1"/>
  <c r="M6995" i="1"/>
  <c r="I6996" i="1"/>
  <c r="J6996" i="1"/>
  <c r="O6996" i="1" s="1"/>
  <c r="K6996" i="1"/>
  <c r="L6996" i="1"/>
  <c r="M6996" i="1"/>
  <c r="N6996" i="1"/>
  <c r="I6997" i="1"/>
  <c r="K6997" i="1" s="1"/>
  <c r="J6997" i="1"/>
  <c r="O6997" i="1" s="1"/>
  <c r="L6997" i="1"/>
  <c r="M6997" i="1"/>
  <c r="N6997" i="1"/>
  <c r="I6998" i="1"/>
  <c r="J6998" i="1"/>
  <c r="O6998" i="1" s="1"/>
  <c r="K6998" i="1"/>
  <c r="L6998" i="1"/>
  <c r="I6999" i="1"/>
  <c r="K6999" i="1" s="1"/>
  <c r="J6999" i="1"/>
  <c r="O6999" i="1" s="1"/>
  <c r="L6999" i="1"/>
  <c r="M6999" i="1"/>
  <c r="N6999" i="1"/>
  <c r="I7000" i="1"/>
  <c r="J7000" i="1"/>
  <c r="O7000" i="1" s="1"/>
  <c r="K7000" i="1"/>
  <c r="L7000" i="1"/>
  <c r="M7000" i="1"/>
  <c r="N7000" i="1"/>
  <c r="I7001" i="1"/>
  <c r="J7001" i="1"/>
  <c r="O7001" i="1" s="1"/>
  <c r="I7002" i="1"/>
  <c r="J7002" i="1"/>
  <c r="O7002" i="1" s="1"/>
  <c r="K7002" i="1"/>
  <c r="L7002" i="1"/>
  <c r="M7002" i="1"/>
  <c r="N7002" i="1"/>
  <c r="I7003" i="1"/>
  <c r="J7003" i="1"/>
  <c r="O7003" i="1" s="1"/>
  <c r="K7003" i="1"/>
  <c r="L7003" i="1"/>
  <c r="M7003" i="1"/>
  <c r="N7003" i="1"/>
  <c r="I7004" i="1"/>
  <c r="N7004" i="1" s="1"/>
  <c r="J7004" i="1"/>
  <c r="O7004" i="1" s="1"/>
  <c r="I7005" i="1"/>
  <c r="J7005" i="1"/>
  <c r="O7005" i="1" s="1"/>
  <c r="K7005" i="1"/>
  <c r="L7005" i="1"/>
  <c r="M7005" i="1"/>
  <c r="N7005" i="1"/>
  <c r="I7006" i="1"/>
  <c r="K7006" i="1" s="1"/>
  <c r="J7006" i="1"/>
  <c r="O7006" i="1" s="1"/>
  <c r="I7007" i="1"/>
  <c r="J7007" i="1"/>
  <c r="O7007" i="1" s="1"/>
  <c r="M7007" i="1"/>
  <c r="N7007" i="1"/>
  <c r="I7008" i="1"/>
  <c r="J7008" i="1"/>
  <c r="O7008" i="1" s="1"/>
  <c r="I7009" i="1"/>
  <c r="J7009" i="1"/>
  <c r="O7009" i="1" s="1"/>
  <c r="K7009" i="1"/>
  <c r="L7009" i="1"/>
  <c r="M7009" i="1"/>
  <c r="N7009" i="1"/>
  <c r="I7010" i="1"/>
  <c r="K7010" i="1" s="1"/>
  <c r="J7010" i="1"/>
  <c r="O7010" i="1" s="1"/>
  <c r="L7010" i="1"/>
  <c r="M7010" i="1"/>
  <c r="I7011" i="1"/>
  <c r="J7011" i="1"/>
  <c r="O7011" i="1" s="1"/>
  <c r="K7011" i="1"/>
  <c r="I7012" i="1"/>
  <c r="J7012" i="1"/>
  <c r="O7012" i="1" s="1"/>
  <c r="K7012" i="1"/>
  <c r="L7012" i="1"/>
  <c r="M7012" i="1"/>
  <c r="N7012" i="1"/>
  <c r="I7013" i="1"/>
  <c r="J7013" i="1"/>
  <c r="O7013" i="1" s="1"/>
  <c r="K7013" i="1"/>
  <c r="L7013" i="1"/>
  <c r="M7013" i="1"/>
  <c r="N7013" i="1"/>
  <c r="I7014" i="1"/>
  <c r="J7014" i="1"/>
  <c r="O7014" i="1" s="1"/>
  <c r="K7014" i="1"/>
  <c r="I7015" i="1"/>
  <c r="N7015" i="1" s="1"/>
  <c r="J7015" i="1"/>
  <c r="O7015" i="1" s="1"/>
  <c r="K7015" i="1"/>
  <c r="L7015" i="1"/>
  <c r="M7015" i="1"/>
  <c r="I7016" i="1"/>
  <c r="J7016" i="1"/>
  <c r="O7016" i="1" s="1"/>
  <c r="K7016" i="1"/>
  <c r="L7016" i="1"/>
  <c r="M7016" i="1"/>
  <c r="N7016" i="1"/>
  <c r="I7017" i="1"/>
  <c r="J7017" i="1"/>
  <c r="O7017" i="1" s="1"/>
  <c r="K7017" i="1"/>
  <c r="L7017" i="1"/>
  <c r="I7018" i="1"/>
  <c r="K7018" i="1" s="1"/>
  <c r="J7018" i="1"/>
  <c r="O7018" i="1" s="1"/>
  <c r="L7018" i="1"/>
  <c r="I7019" i="1"/>
  <c r="K7019" i="1" s="1"/>
  <c r="J7019" i="1"/>
  <c r="O7019" i="1" s="1"/>
  <c r="L7019" i="1"/>
  <c r="M7019" i="1"/>
  <c r="N7019" i="1"/>
  <c r="I7020" i="1"/>
  <c r="K7020" i="1" s="1"/>
  <c r="J7020" i="1"/>
  <c r="O7020" i="1" s="1"/>
  <c r="M7020" i="1"/>
  <c r="N7020" i="1"/>
  <c r="I7021" i="1"/>
  <c r="K7021" i="1" s="1"/>
  <c r="J7021" i="1"/>
  <c r="O7021" i="1" s="1"/>
  <c r="I7022" i="1"/>
  <c r="J7022" i="1"/>
  <c r="O7022" i="1" s="1"/>
  <c r="K7022" i="1"/>
  <c r="L7022" i="1"/>
  <c r="M7022" i="1"/>
  <c r="N7022" i="1"/>
  <c r="I7023" i="1"/>
  <c r="J7023" i="1"/>
  <c r="O7023" i="1" s="1"/>
  <c r="K7023" i="1"/>
  <c r="L7023" i="1"/>
  <c r="M7023" i="1"/>
  <c r="N7023" i="1"/>
  <c r="I7024" i="1"/>
  <c r="J7024" i="1"/>
  <c r="O7024" i="1" s="1"/>
  <c r="I7025" i="1"/>
  <c r="J7025" i="1"/>
  <c r="O7025" i="1" s="1"/>
  <c r="K7025" i="1"/>
  <c r="L7025" i="1"/>
  <c r="M7025" i="1"/>
  <c r="N7025" i="1"/>
  <c r="I7026" i="1"/>
  <c r="J7026" i="1"/>
  <c r="O7026" i="1" s="1"/>
  <c r="K7026" i="1"/>
  <c r="L7026" i="1"/>
  <c r="M7026" i="1"/>
  <c r="N7026" i="1"/>
  <c r="I7027" i="1"/>
  <c r="M7027" i="1" s="1"/>
  <c r="J7027" i="1"/>
  <c r="O7027" i="1" s="1"/>
  <c r="I7028" i="1"/>
  <c r="K7028" i="1" s="1"/>
  <c r="J7028" i="1"/>
  <c r="O7028" i="1" s="1"/>
  <c r="M7028" i="1"/>
  <c r="I7029" i="1"/>
  <c r="M7029" i="1" s="1"/>
  <c r="J7029" i="1"/>
  <c r="O7029" i="1" s="1"/>
  <c r="K7029" i="1"/>
  <c r="L7029" i="1"/>
  <c r="I7030" i="1"/>
  <c r="K7030" i="1" s="1"/>
  <c r="J7030" i="1"/>
  <c r="O7030" i="1" s="1"/>
  <c r="L7030" i="1"/>
  <c r="M7030" i="1"/>
  <c r="I7031" i="1"/>
  <c r="J7031" i="1"/>
  <c r="O7031" i="1" s="1"/>
  <c r="I7032" i="1"/>
  <c r="J7032" i="1"/>
  <c r="O7032" i="1" s="1"/>
  <c r="K7032" i="1"/>
  <c r="L7032" i="1"/>
  <c r="M7032" i="1"/>
  <c r="N7032" i="1"/>
  <c r="I7033" i="1"/>
  <c r="J7033" i="1"/>
  <c r="O7033" i="1" s="1"/>
  <c r="K7033" i="1"/>
  <c r="L7033" i="1"/>
  <c r="M7033" i="1"/>
  <c r="N7033" i="1"/>
  <c r="I7034" i="1"/>
  <c r="J7034" i="1"/>
  <c r="O7034" i="1" s="1"/>
  <c r="I7035" i="1"/>
  <c r="N7035" i="1" s="1"/>
  <c r="J7035" i="1"/>
  <c r="O7035" i="1" s="1"/>
  <c r="K7035" i="1"/>
  <c r="L7035" i="1"/>
  <c r="M7035" i="1"/>
  <c r="I7036" i="1"/>
  <c r="J7036" i="1"/>
  <c r="O7036" i="1" s="1"/>
  <c r="K7036" i="1"/>
  <c r="L7036" i="1"/>
  <c r="M7036" i="1"/>
  <c r="N7036" i="1"/>
  <c r="I7037" i="1"/>
  <c r="J7037" i="1"/>
  <c r="O7037" i="1" s="1"/>
  <c r="I7038" i="1"/>
  <c r="J7038" i="1"/>
  <c r="O7038" i="1" s="1"/>
  <c r="K7038" i="1"/>
  <c r="L7038" i="1"/>
  <c r="I7039" i="1"/>
  <c r="K7039" i="1" s="1"/>
  <c r="J7039" i="1"/>
  <c r="O7039" i="1" s="1"/>
  <c r="L7039" i="1"/>
  <c r="M7039" i="1"/>
  <c r="N7039" i="1"/>
  <c r="I7040" i="1"/>
  <c r="N7040" i="1" s="1"/>
  <c r="J7040" i="1"/>
  <c r="O7040" i="1" s="1"/>
  <c r="L7040" i="1"/>
  <c r="M7040" i="1"/>
  <c r="I7041" i="1"/>
  <c r="J7041" i="1"/>
  <c r="O7041" i="1" s="1"/>
  <c r="K7041" i="1"/>
  <c r="I7042" i="1"/>
  <c r="L7042" i="1" s="1"/>
  <c r="J7042" i="1"/>
  <c r="O7042" i="1" s="1"/>
  <c r="K7042" i="1"/>
  <c r="I7043" i="1"/>
  <c r="J7043" i="1"/>
  <c r="O7043" i="1" s="1"/>
  <c r="K7043" i="1"/>
  <c r="L7043" i="1"/>
  <c r="M7043" i="1"/>
  <c r="N7043" i="1"/>
  <c r="I7044" i="1"/>
  <c r="N7044" i="1" s="1"/>
  <c r="J7044" i="1"/>
  <c r="O7044" i="1" s="1"/>
  <c r="I7045" i="1"/>
  <c r="J7045" i="1"/>
  <c r="O7045" i="1" s="1"/>
  <c r="K7045" i="1"/>
  <c r="L7045" i="1"/>
  <c r="M7045" i="1"/>
  <c r="N7045" i="1"/>
  <c r="I7046" i="1"/>
  <c r="J7046" i="1"/>
  <c r="O7046" i="1" s="1"/>
  <c r="K7046" i="1"/>
  <c r="L7046" i="1"/>
  <c r="M7046" i="1"/>
  <c r="N7046" i="1"/>
  <c r="I7047" i="1"/>
  <c r="J7047" i="1"/>
  <c r="O7047" i="1" s="1"/>
  <c r="I7048" i="1"/>
  <c r="J7048" i="1"/>
  <c r="O7048" i="1" s="1"/>
  <c r="K7048" i="1"/>
  <c r="L7048" i="1"/>
  <c r="M7048" i="1"/>
  <c r="N7048" i="1"/>
  <c r="I7049" i="1"/>
  <c r="L7049" i="1" s="1"/>
  <c r="J7049" i="1"/>
  <c r="O7049" i="1" s="1"/>
  <c r="K7049" i="1"/>
  <c r="I7050" i="1"/>
  <c r="K7050" i="1" s="1"/>
  <c r="J7050" i="1"/>
  <c r="O7050" i="1" s="1"/>
  <c r="L7050" i="1"/>
  <c r="M7050" i="1"/>
  <c r="I7051" i="1"/>
  <c r="J7051" i="1"/>
  <c r="O7051" i="1" s="1"/>
  <c r="K7051" i="1"/>
  <c r="L7051" i="1"/>
  <c r="M7051" i="1"/>
  <c r="N7051" i="1"/>
  <c r="I7052" i="1"/>
  <c r="M7052" i="1" s="1"/>
  <c r="J7052" i="1"/>
  <c r="O7052" i="1" s="1"/>
  <c r="K7052" i="1"/>
  <c r="L7052" i="1"/>
  <c r="I7053" i="1"/>
  <c r="J7053" i="1"/>
  <c r="O7053" i="1" s="1"/>
  <c r="K7053" i="1"/>
  <c r="L7053" i="1"/>
  <c r="M7053" i="1"/>
  <c r="N7053" i="1"/>
  <c r="I7054" i="1"/>
  <c r="J7054" i="1"/>
  <c r="O7054" i="1" s="1"/>
  <c r="K7054" i="1"/>
  <c r="L7054" i="1"/>
  <c r="M7054" i="1"/>
  <c r="N7054" i="1"/>
  <c r="I7055" i="1"/>
  <c r="N7055" i="1" s="1"/>
  <c r="J7055" i="1"/>
  <c r="O7055" i="1" s="1"/>
  <c r="K7055" i="1"/>
  <c r="L7055" i="1"/>
  <c r="I7056" i="1"/>
  <c r="J7056" i="1"/>
  <c r="O7056" i="1" s="1"/>
  <c r="K7056" i="1"/>
  <c r="L7056" i="1"/>
  <c r="M7056" i="1"/>
  <c r="N7056" i="1"/>
  <c r="I7057" i="1"/>
  <c r="K7057" i="1" s="1"/>
  <c r="J7057" i="1"/>
  <c r="O7057" i="1" s="1"/>
  <c r="M7057" i="1"/>
  <c r="I7058" i="1"/>
  <c r="J7058" i="1"/>
  <c r="O7058" i="1" s="1"/>
  <c r="K7058" i="1"/>
  <c r="L7058" i="1"/>
  <c r="I7059" i="1"/>
  <c r="K7059" i="1" s="1"/>
  <c r="J7059" i="1"/>
  <c r="O7059" i="1" s="1"/>
  <c r="L7059" i="1"/>
  <c r="M7059" i="1"/>
  <c r="I7060" i="1"/>
  <c r="J7060" i="1"/>
  <c r="O7060" i="1" s="1"/>
  <c r="K7060" i="1"/>
  <c r="I7061" i="1"/>
  <c r="J7061" i="1"/>
  <c r="O7061" i="1" s="1"/>
  <c r="K7061" i="1"/>
  <c r="I7062" i="1"/>
  <c r="K7062" i="1" s="1"/>
  <c r="J7062" i="1"/>
  <c r="O7062" i="1" s="1"/>
  <c r="L7062" i="1"/>
  <c r="M7062" i="1"/>
  <c r="N7062" i="1"/>
  <c r="I7063" i="1"/>
  <c r="N7063" i="1" s="1"/>
  <c r="J7063" i="1"/>
  <c r="O7063" i="1" s="1"/>
  <c r="K7063" i="1"/>
  <c r="L7063" i="1"/>
  <c r="I7064" i="1"/>
  <c r="J7064" i="1"/>
  <c r="O7064" i="1" s="1"/>
  <c r="K7064" i="1"/>
  <c r="N7064" i="1"/>
  <c r="I7065" i="1"/>
  <c r="J7065" i="1"/>
  <c r="O7065" i="1" s="1"/>
  <c r="K7065" i="1"/>
  <c r="L7065" i="1"/>
  <c r="M7065" i="1"/>
  <c r="N7065" i="1"/>
  <c r="I7066" i="1"/>
  <c r="J7066" i="1"/>
  <c r="O7066" i="1" s="1"/>
  <c r="K7066" i="1"/>
  <c r="L7066" i="1"/>
  <c r="M7066" i="1"/>
  <c r="N7066" i="1"/>
  <c r="I7067" i="1"/>
  <c r="J7067" i="1"/>
  <c r="O7067" i="1" s="1"/>
  <c r="M7067" i="1"/>
  <c r="N7067" i="1"/>
  <c r="I7068" i="1"/>
  <c r="J7068" i="1"/>
  <c r="O7068" i="1" s="1"/>
  <c r="K7068" i="1"/>
  <c r="L7068" i="1"/>
  <c r="M7068" i="1"/>
  <c r="N7068" i="1"/>
  <c r="I7069" i="1"/>
  <c r="J7069" i="1"/>
  <c r="O7069" i="1" s="1"/>
  <c r="K7069" i="1"/>
  <c r="L7069" i="1"/>
  <c r="M7069" i="1"/>
  <c r="N7069" i="1"/>
  <c r="I7070" i="1"/>
  <c r="J7070" i="1"/>
  <c r="O7070" i="1" s="1"/>
  <c r="I7071" i="1"/>
  <c r="J7071" i="1"/>
  <c r="O7071" i="1" s="1"/>
  <c r="K7071" i="1"/>
  <c r="L7071" i="1"/>
  <c r="M7071" i="1"/>
  <c r="N7071" i="1"/>
  <c r="I7072" i="1"/>
  <c r="L7072" i="1" s="1"/>
  <c r="J7072" i="1"/>
  <c r="O7072" i="1" s="1"/>
  <c r="K7072" i="1"/>
  <c r="M7072" i="1"/>
  <c r="N7072" i="1"/>
  <c r="I7073" i="1"/>
  <c r="J7073" i="1"/>
  <c r="O7073" i="1" s="1"/>
  <c r="K7073" i="1"/>
  <c r="L7073" i="1"/>
  <c r="M7073" i="1"/>
  <c r="N7073" i="1"/>
  <c r="I7074" i="1"/>
  <c r="J7074" i="1"/>
  <c r="O7074" i="1" s="1"/>
  <c r="K7074" i="1"/>
  <c r="L7074" i="1"/>
  <c r="M7074" i="1"/>
  <c r="N7074" i="1"/>
  <c r="I7075" i="1"/>
  <c r="K7075" i="1" s="1"/>
  <c r="J7075" i="1"/>
  <c r="O7075" i="1" s="1"/>
  <c r="M7075" i="1"/>
  <c r="N7075" i="1"/>
  <c r="I7076" i="1"/>
  <c r="J7076" i="1"/>
  <c r="O7076" i="1" s="1"/>
  <c r="K7076" i="1"/>
  <c r="L7076" i="1"/>
  <c r="M7076" i="1"/>
  <c r="N7076" i="1"/>
  <c r="I7077" i="1"/>
  <c r="J7077" i="1"/>
  <c r="O7077" i="1" s="1"/>
  <c r="K7077" i="1"/>
  <c r="L7077" i="1"/>
  <c r="M7077" i="1"/>
  <c r="N7077" i="1"/>
  <c r="I7078" i="1"/>
  <c r="N7078" i="1" s="1"/>
  <c r="J7078" i="1"/>
  <c r="O7078" i="1" s="1"/>
  <c r="K7078" i="1"/>
  <c r="M7078" i="1"/>
  <c r="I7079" i="1"/>
  <c r="J7079" i="1"/>
  <c r="O7079" i="1" s="1"/>
  <c r="L7079" i="1"/>
  <c r="I7080" i="1"/>
  <c r="K7080" i="1" s="1"/>
  <c r="J7080" i="1"/>
  <c r="O7080" i="1" s="1"/>
  <c r="L7080" i="1"/>
  <c r="M7080" i="1"/>
  <c r="N7080" i="1"/>
  <c r="I7081" i="1"/>
  <c r="J7081" i="1"/>
  <c r="O7081" i="1" s="1"/>
  <c r="K7081" i="1"/>
  <c r="L7081" i="1"/>
  <c r="I7082" i="1"/>
  <c r="N7082" i="1" s="1"/>
  <c r="J7082" i="1"/>
  <c r="O7082" i="1" s="1"/>
  <c r="K7082" i="1"/>
  <c r="L7082" i="1"/>
  <c r="I7083" i="1"/>
  <c r="J7083" i="1"/>
  <c r="O7083" i="1" s="1"/>
  <c r="K7083" i="1"/>
  <c r="L7083" i="1"/>
  <c r="M7083" i="1"/>
  <c r="N7083" i="1"/>
  <c r="I7084" i="1"/>
  <c r="K7084" i="1" s="1"/>
  <c r="J7084" i="1"/>
  <c r="O7084" i="1" s="1"/>
  <c r="I7085" i="1"/>
  <c r="J7085" i="1"/>
  <c r="O7085" i="1" s="1"/>
  <c r="K7085" i="1"/>
  <c r="L7085" i="1"/>
  <c r="M7085" i="1"/>
  <c r="N7085" i="1"/>
  <c r="I7086" i="1"/>
  <c r="J7086" i="1"/>
  <c r="O7086" i="1" s="1"/>
  <c r="K7086" i="1"/>
  <c r="L7086" i="1"/>
  <c r="M7086" i="1"/>
  <c r="N7086" i="1"/>
  <c r="I7087" i="1"/>
  <c r="J7087" i="1"/>
  <c r="O7087" i="1" s="1"/>
  <c r="M7087" i="1"/>
  <c r="I7088" i="1"/>
  <c r="J7088" i="1"/>
  <c r="O7088" i="1" s="1"/>
  <c r="K7088" i="1"/>
  <c r="L7088" i="1"/>
  <c r="M7088" i="1"/>
  <c r="N7088" i="1"/>
  <c r="I7089" i="1"/>
  <c r="J7089" i="1"/>
  <c r="O7089" i="1" s="1"/>
  <c r="I7090" i="1"/>
  <c r="J7090" i="1"/>
  <c r="O7090" i="1" s="1"/>
  <c r="L7090" i="1"/>
  <c r="M7090" i="1"/>
  <c r="I7091" i="1"/>
  <c r="N7091" i="1" s="1"/>
  <c r="J7091" i="1"/>
  <c r="O7091" i="1" s="1"/>
  <c r="K7091" i="1"/>
  <c r="L7091" i="1"/>
  <c r="M7091" i="1"/>
  <c r="I7092" i="1"/>
  <c r="J7092" i="1"/>
  <c r="O7092" i="1" s="1"/>
  <c r="I7093" i="1"/>
  <c r="J7093" i="1"/>
  <c r="O7093" i="1" s="1"/>
  <c r="K7093" i="1"/>
  <c r="L7093" i="1"/>
  <c r="M7093" i="1"/>
  <c r="N7093" i="1"/>
  <c r="I7094" i="1"/>
  <c r="J7094" i="1"/>
  <c r="O7094" i="1" s="1"/>
  <c r="K7094" i="1"/>
  <c r="L7094" i="1"/>
  <c r="M7094" i="1"/>
  <c r="N7094" i="1"/>
  <c r="I7095" i="1"/>
  <c r="J7095" i="1"/>
  <c r="O7095" i="1" s="1"/>
  <c r="I7096" i="1"/>
  <c r="J7096" i="1"/>
  <c r="O7096" i="1" s="1"/>
  <c r="K7096" i="1"/>
  <c r="L7096" i="1"/>
  <c r="M7096" i="1"/>
  <c r="N7096" i="1"/>
  <c r="I7097" i="1"/>
  <c r="L7097" i="1" s="1"/>
  <c r="J7097" i="1"/>
  <c r="O7097" i="1" s="1"/>
  <c r="K7097" i="1"/>
  <c r="M7097" i="1"/>
  <c r="N7097" i="1"/>
  <c r="I7098" i="1"/>
  <c r="J7098" i="1"/>
  <c r="O7098" i="1" s="1"/>
  <c r="I7099" i="1"/>
  <c r="K7099" i="1" s="1"/>
  <c r="J7099" i="1"/>
  <c r="O7099" i="1" s="1"/>
  <c r="L7099" i="1"/>
  <c r="M7099" i="1"/>
  <c r="N7099" i="1"/>
  <c r="I7100" i="1"/>
  <c r="J7100" i="1"/>
  <c r="O7100" i="1" s="1"/>
  <c r="K7100" i="1"/>
  <c r="L7100" i="1"/>
  <c r="M7100" i="1"/>
  <c r="N7100" i="1"/>
  <c r="I7101" i="1"/>
  <c r="K7101" i="1" s="1"/>
  <c r="J7101" i="1"/>
  <c r="O7101" i="1" s="1"/>
  <c r="I7102" i="1"/>
  <c r="J7102" i="1"/>
  <c r="O7102" i="1" s="1"/>
  <c r="K7102" i="1"/>
  <c r="L7102" i="1"/>
  <c r="M7102" i="1"/>
  <c r="N7102" i="1"/>
  <c r="I7103" i="1"/>
  <c r="N7103" i="1" s="1"/>
  <c r="J7103" i="1"/>
  <c r="O7103" i="1" s="1"/>
  <c r="I7104" i="1"/>
  <c r="J7104" i="1"/>
  <c r="O7104" i="1" s="1"/>
  <c r="K7104" i="1"/>
  <c r="N7104" i="1"/>
  <c r="I7105" i="1"/>
  <c r="J7105" i="1"/>
  <c r="O7105" i="1" s="1"/>
  <c r="K7105" i="1"/>
  <c r="L7105" i="1"/>
  <c r="M7105" i="1"/>
  <c r="N7105" i="1"/>
  <c r="I7106" i="1"/>
  <c r="L7106" i="1" s="1"/>
  <c r="J7106" i="1"/>
  <c r="O7106" i="1" s="1"/>
  <c r="K7106" i="1"/>
  <c r="I7107" i="1"/>
  <c r="J7107" i="1"/>
  <c r="O7107" i="1" s="1"/>
  <c r="M7107" i="1"/>
  <c r="N7107" i="1"/>
  <c r="I7108" i="1"/>
  <c r="J7108" i="1"/>
  <c r="O7108" i="1" s="1"/>
  <c r="I7109" i="1"/>
  <c r="J7109" i="1"/>
  <c r="O7109" i="1" s="1"/>
  <c r="K7109" i="1"/>
  <c r="L7109" i="1"/>
  <c r="M7109" i="1"/>
  <c r="N7109" i="1"/>
  <c r="I7110" i="1"/>
  <c r="J7110" i="1"/>
  <c r="O7110" i="1" s="1"/>
  <c r="L7110" i="1"/>
  <c r="I7111" i="1"/>
  <c r="J7111" i="1"/>
  <c r="O7111" i="1" s="1"/>
  <c r="I7112" i="1"/>
  <c r="J7112" i="1"/>
  <c r="O7112" i="1" s="1"/>
  <c r="K7112" i="1"/>
  <c r="L7112" i="1"/>
  <c r="M7112" i="1"/>
  <c r="N7112" i="1"/>
  <c r="I7113" i="1"/>
  <c r="J7113" i="1"/>
  <c r="O7113" i="1" s="1"/>
  <c r="K7113" i="1"/>
  <c r="L7113" i="1"/>
  <c r="M7113" i="1"/>
  <c r="N7113" i="1"/>
  <c r="I7114" i="1"/>
  <c r="J7114" i="1"/>
  <c r="O7114" i="1" s="1"/>
  <c r="I7115" i="1"/>
  <c r="J7115" i="1"/>
  <c r="O7115" i="1" s="1"/>
  <c r="K7115" i="1"/>
  <c r="L7115" i="1"/>
  <c r="M7115" i="1"/>
  <c r="N7115" i="1"/>
  <c r="I7116" i="1"/>
  <c r="J7116" i="1"/>
  <c r="O7116" i="1" s="1"/>
  <c r="K7116" i="1"/>
  <c r="L7116" i="1"/>
  <c r="M7116" i="1"/>
  <c r="N7116" i="1"/>
  <c r="I7117" i="1"/>
  <c r="J7117" i="1"/>
  <c r="O7117" i="1" s="1"/>
  <c r="I7118" i="1"/>
  <c r="N7118" i="1" s="1"/>
  <c r="J7118" i="1"/>
  <c r="O7118" i="1" s="1"/>
  <c r="K7118" i="1"/>
  <c r="L7118" i="1"/>
  <c r="M7118" i="1"/>
  <c r="I7119" i="1"/>
  <c r="K7119" i="1" s="1"/>
  <c r="J7119" i="1"/>
  <c r="O7119" i="1" s="1"/>
  <c r="L7119" i="1"/>
  <c r="M7119" i="1"/>
  <c r="N7119" i="1"/>
  <c r="I7120" i="1"/>
  <c r="J7120" i="1"/>
  <c r="O7120" i="1" s="1"/>
  <c r="K7120" i="1"/>
  <c r="I7121" i="1"/>
  <c r="J7121" i="1"/>
  <c r="O7121" i="1" s="1"/>
  <c r="K7121" i="1"/>
  <c r="L7121" i="1"/>
  <c r="I7122" i="1"/>
  <c r="J7122" i="1"/>
  <c r="O7122" i="1" s="1"/>
  <c r="K7122" i="1"/>
  <c r="L7122" i="1"/>
  <c r="M7122" i="1"/>
  <c r="N7122" i="1"/>
  <c r="I7123" i="1"/>
  <c r="J7123" i="1"/>
  <c r="O7123" i="1" s="1"/>
  <c r="K7123" i="1"/>
  <c r="L7123" i="1"/>
  <c r="I7124" i="1"/>
  <c r="K7124" i="1" s="1"/>
  <c r="J7124" i="1"/>
  <c r="O7124" i="1" s="1"/>
  <c r="N7124" i="1"/>
  <c r="I7125" i="1"/>
  <c r="J7125" i="1"/>
  <c r="O7125" i="1" s="1"/>
  <c r="K7125" i="1"/>
  <c r="L7125" i="1"/>
  <c r="M7125" i="1"/>
  <c r="N7125" i="1"/>
  <c r="I7126" i="1"/>
  <c r="N7126" i="1" s="1"/>
  <c r="J7126" i="1"/>
  <c r="O7126" i="1" s="1"/>
  <c r="K7126" i="1"/>
  <c r="L7126" i="1"/>
  <c r="I7127" i="1"/>
  <c r="J7127" i="1"/>
  <c r="O7127" i="1" s="1"/>
  <c r="M7127" i="1"/>
  <c r="N7127" i="1"/>
  <c r="I7128" i="1"/>
  <c r="J7128" i="1"/>
  <c r="O7128" i="1" s="1"/>
  <c r="K7128" i="1"/>
  <c r="L7128" i="1"/>
  <c r="M7128" i="1"/>
  <c r="N7128" i="1"/>
  <c r="I7129" i="1"/>
  <c r="J7129" i="1"/>
  <c r="O7129" i="1" s="1"/>
  <c r="K7129" i="1"/>
  <c r="L7129" i="1"/>
  <c r="M7129" i="1"/>
  <c r="N7129" i="1"/>
  <c r="I7130" i="1"/>
  <c r="L7130" i="1" s="1"/>
  <c r="J7130" i="1"/>
  <c r="O7130" i="1" s="1"/>
  <c r="I7131" i="1"/>
  <c r="J7131" i="1"/>
  <c r="O7131" i="1" s="1"/>
  <c r="K7131" i="1"/>
  <c r="L7131" i="1"/>
  <c r="M7131" i="1"/>
  <c r="N7131" i="1"/>
  <c r="I7132" i="1"/>
  <c r="K7132" i="1" s="1"/>
  <c r="J7132" i="1"/>
  <c r="O7132" i="1" s="1"/>
  <c r="L7132" i="1"/>
  <c r="M7132" i="1"/>
  <c r="N7132" i="1"/>
  <c r="I7133" i="1"/>
  <c r="J7133" i="1"/>
  <c r="O7133" i="1" s="1"/>
  <c r="K7133" i="1"/>
  <c r="L7133" i="1"/>
  <c r="M7133" i="1"/>
  <c r="N7133" i="1"/>
  <c r="I7134" i="1"/>
  <c r="J7134" i="1"/>
  <c r="O7134" i="1" s="1"/>
  <c r="K7134" i="1"/>
  <c r="L7134" i="1"/>
  <c r="M7134" i="1"/>
  <c r="N7134" i="1"/>
  <c r="I7135" i="1"/>
  <c r="J7135" i="1"/>
  <c r="O7135" i="1" s="1"/>
  <c r="K7135" i="1"/>
  <c r="L7135" i="1"/>
  <c r="M7135" i="1"/>
  <c r="N7135" i="1"/>
  <c r="I7136" i="1"/>
  <c r="J7136" i="1"/>
  <c r="O7136" i="1" s="1"/>
  <c r="K7136" i="1"/>
  <c r="L7136" i="1"/>
  <c r="M7136" i="1"/>
  <c r="N7136" i="1"/>
  <c r="I7137" i="1"/>
  <c r="J7137" i="1"/>
  <c r="O7137" i="1" s="1"/>
  <c r="K7137" i="1"/>
  <c r="L7137" i="1"/>
  <c r="M7137" i="1"/>
  <c r="N7137" i="1"/>
  <c r="I7138" i="1"/>
  <c r="N7138" i="1" s="1"/>
  <c r="J7138" i="1"/>
  <c r="O7138" i="1" s="1"/>
  <c r="L7138" i="1"/>
  <c r="M7138" i="1"/>
  <c r="I7139" i="1"/>
  <c r="J7139" i="1"/>
  <c r="O7139" i="1" s="1"/>
  <c r="I7140" i="1"/>
  <c r="J7140" i="1"/>
  <c r="O7140" i="1" s="1"/>
  <c r="K7140" i="1"/>
  <c r="L7140" i="1"/>
  <c r="M7140" i="1"/>
  <c r="N7140" i="1"/>
  <c r="I7141" i="1"/>
  <c r="J7141" i="1"/>
  <c r="O7141" i="1" s="1"/>
  <c r="K7141" i="1"/>
  <c r="L7141" i="1"/>
  <c r="I7142" i="1"/>
  <c r="K7142" i="1" s="1"/>
  <c r="J7142" i="1"/>
  <c r="O7142" i="1" s="1"/>
  <c r="I7143" i="1"/>
  <c r="K7143" i="1" s="1"/>
  <c r="J7143" i="1"/>
  <c r="O7143" i="1" s="1"/>
  <c r="L7143" i="1"/>
  <c r="M7143" i="1"/>
  <c r="N7143" i="1"/>
  <c r="I7144" i="1"/>
  <c r="J7144" i="1"/>
  <c r="O7144" i="1" s="1"/>
  <c r="I7145" i="1"/>
  <c r="J7145" i="1"/>
  <c r="O7145" i="1" s="1"/>
  <c r="K7145" i="1"/>
  <c r="L7145" i="1"/>
  <c r="M7145" i="1"/>
  <c r="N7145" i="1"/>
  <c r="I7146" i="1"/>
  <c r="J7146" i="1"/>
  <c r="O7146" i="1" s="1"/>
  <c r="K7146" i="1"/>
  <c r="L7146" i="1"/>
  <c r="M7146" i="1"/>
  <c r="N7146" i="1"/>
  <c r="I7147" i="1"/>
  <c r="J7147" i="1"/>
  <c r="O7147" i="1" s="1"/>
  <c r="M7147" i="1"/>
  <c r="I7148" i="1"/>
  <c r="J7148" i="1"/>
  <c r="O7148" i="1" s="1"/>
  <c r="K7148" i="1"/>
  <c r="L7148" i="1"/>
  <c r="M7148" i="1"/>
  <c r="N7148" i="1"/>
  <c r="I7149" i="1"/>
  <c r="K7149" i="1" s="1"/>
  <c r="J7149" i="1"/>
  <c r="O7149" i="1" s="1"/>
  <c r="M7149" i="1"/>
  <c r="I7150" i="1"/>
  <c r="J7150" i="1"/>
  <c r="O7150" i="1" s="1"/>
  <c r="L7150" i="1"/>
  <c r="M7150" i="1"/>
  <c r="I7151" i="1"/>
  <c r="L7151" i="1" s="1"/>
  <c r="J7151" i="1"/>
  <c r="O7151" i="1" s="1"/>
  <c r="K7151" i="1"/>
  <c r="I7152" i="1"/>
  <c r="J7152" i="1"/>
  <c r="O7152" i="1" s="1"/>
  <c r="I7153" i="1"/>
  <c r="J7153" i="1"/>
  <c r="O7153" i="1" s="1"/>
  <c r="K7153" i="1"/>
  <c r="L7153" i="1"/>
  <c r="M7153" i="1"/>
  <c r="N7153" i="1"/>
  <c r="I7154" i="1"/>
  <c r="J7154" i="1"/>
  <c r="O7154" i="1" s="1"/>
  <c r="K7154" i="1"/>
  <c r="L7154" i="1"/>
  <c r="M7154" i="1"/>
  <c r="N7154" i="1"/>
  <c r="I7155" i="1"/>
  <c r="K7155" i="1" s="1"/>
  <c r="J7155" i="1"/>
  <c r="O7155" i="1" s="1"/>
  <c r="M7155" i="1"/>
  <c r="I7156" i="1"/>
  <c r="J7156" i="1"/>
  <c r="O7156" i="1" s="1"/>
  <c r="K7156" i="1"/>
  <c r="L7156" i="1"/>
  <c r="M7156" i="1"/>
  <c r="N7156" i="1"/>
  <c r="I7157" i="1"/>
  <c r="J7157" i="1"/>
  <c r="O7157" i="1" s="1"/>
  <c r="K7157" i="1"/>
  <c r="L7157" i="1"/>
  <c r="M7157" i="1"/>
  <c r="N7157" i="1"/>
  <c r="I7158" i="1"/>
  <c r="N7158" i="1" s="1"/>
  <c r="J7158" i="1"/>
  <c r="O7158" i="1" s="1"/>
  <c r="M7158" i="1"/>
  <c r="I7159" i="1"/>
  <c r="K7159" i="1" s="1"/>
  <c r="J7159" i="1"/>
  <c r="O7159" i="1" s="1"/>
  <c r="L7159" i="1"/>
  <c r="M7159" i="1"/>
  <c r="N7159" i="1"/>
  <c r="I7160" i="1"/>
  <c r="M7160" i="1" s="1"/>
  <c r="J7160" i="1"/>
  <c r="O7160" i="1" s="1"/>
  <c r="K7160" i="1"/>
  <c r="L7160" i="1"/>
  <c r="N7160" i="1"/>
  <c r="I7161" i="1"/>
  <c r="J7161" i="1"/>
  <c r="O7161" i="1" s="1"/>
  <c r="I7162" i="1"/>
  <c r="K7162" i="1" s="1"/>
  <c r="J7162" i="1"/>
  <c r="O7162" i="1" s="1"/>
  <c r="L7162" i="1"/>
  <c r="M7162" i="1"/>
  <c r="N7162" i="1"/>
  <c r="I7163" i="1"/>
  <c r="J7163" i="1"/>
  <c r="O7163" i="1" s="1"/>
  <c r="K7163" i="1"/>
  <c r="L7163" i="1"/>
  <c r="M7163" i="1"/>
  <c r="N7163" i="1"/>
  <c r="I7164" i="1"/>
  <c r="K7164" i="1" s="1"/>
  <c r="J7164" i="1"/>
  <c r="O7164" i="1" s="1"/>
  <c r="I7165" i="1"/>
  <c r="J7165" i="1"/>
  <c r="O7165" i="1" s="1"/>
  <c r="K7165" i="1"/>
  <c r="L7165" i="1"/>
  <c r="M7165" i="1"/>
  <c r="N7165" i="1"/>
  <c r="I7166" i="1"/>
  <c r="K7166" i="1" s="1"/>
  <c r="J7166" i="1"/>
  <c r="O7166" i="1" s="1"/>
  <c r="I7167" i="1"/>
  <c r="J7167" i="1"/>
  <c r="O7167" i="1" s="1"/>
  <c r="M7167" i="1"/>
  <c r="N7167" i="1"/>
  <c r="I7168" i="1"/>
  <c r="K7168" i="1" s="1"/>
  <c r="J7168" i="1"/>
  <c r="O7168" i="1" s="1"/>
  <c r="M7168" i="1"/>
  <c r="I7169" i="1"/>
  <c r="J7169" i="1"/>
  <c r="O7169" i="1" s="1"/>
  <c r="K7169" i="1"/>
  <c r="L7169" i="1"/>
  <c r="M7169" i="1"/>
  <c r="N7169" i="1"/>
  <c r="I7170" i="1"/>
  <c r="J7170" i="1"/>
  <c r="O7170" i="1" s="1"/>
  <c r="L7170" i="1"/>
  <c r="M7170" i="1"/>
  <c r="I7171" i="1"/>
  <c r="J7171" i="1"/>
  <c r="O7171" i="1" s="1"/>
  <c r="I7172" i="1"/>
  <c r="L7172" i="1" s="1"/>
  <c r="J7172" i="1"/>
  <c r="O7172" i="1" s="1"/>
  <c r="K7172" i="1"/>
  <c r="M7172" i="1"/>
  <c r="N7172" i="1"/>
  <c r="I7173" i="1"/>
  <c r="J7173" i="1"/>
  <c r="O7173" i="1" s="1"/>
  <c r="K7173" i="1"/>
  <c r="L7173" i="1"/>
  <c r="M7173" i="1"/>
  <c r="N7173" i="1"/>
  <c r="I7174" i="1"/>
  <c r="K7174" i="1" s="1"/>
  <c r="J7174" i="1"/>
  <c r="O7174" i="1" s="1"/>
  <c r="M7174" i="1"/>
  <c r="I7175" i="1"/>
  <c r="J7175" i="1"/>
  <c r="O7175" i="1" s="1"/>
  <c r="K7175" i="1"/>
  <c r="L7175" i="1"/>
  <c r="M7175" i="1"/>
  <c r="N7175" i="1"/>
  <c r="I7176" i="1"/>
  <c r="J7176" i="1"/>
  <c r="O7176" i="1" s="1"/>
  <c r="K7176" i="1"/>
  <c r="L7176" i="1"/>
  <c r="M7176" i="1"/>
  <c r="N7176" i="1"/>
  <c r="I7177" i="1"/>
  <c r="K7177" i="1" s="1"/>
  <c r="J7177" i="1"/>
  <c r="O7177" i="1" s="1"/>
  <c r="M7177" i="1"/>
  <c r="I7178" i="1"/>
  <c r="N7178" i="1" s="1"/>
  <c r="J7178" i="1"/>
  <c r="O7178" i="1" s="1"/>
  <c r="K7178" i="1"/>
  <c r="L7178" i="1"/>
  <c r="M7178" i="1"/>
  <c r="I7179" i="1"/>
  <c r="K7179" i="1" s="1"/>
  <c r="J7179" i="1"/>
  <c r="O7179" i="1" s="1"/>
  <c r="L7179" i="1"/>
  <c r="N7179" i="1"/>
  <c r="I7180" i="1"/>
  <c r="J7180" i="1"/>
  <c r="O7180" i="1" s="1"/>
  <c r="I7181" i="1"/>
  <c r="J7181" i="1"/>
  <c r="O7181" i="1" s="1"/>
  <c r="K7181" i="1"/>
  <c r="L7181" i="1"/>
  <c r="I7182" i="1"/>
  <c r="J7182" i="1"/>
  <c r="O7182" i="1" s="1"/>
  <c r="K7182" i="1"/>
  <c r="L7182" i="1"/>
  <c r="M7182" i="1"/>
  <c r="N7182" i="1"/>
  <c r="I7183" i="1"/>
  <c r="J7183" i="1"/>
  <c r="O7183" i="1" s="1"/>
  <c r="K7183" i="1"/>
  <c r="I7184" i="1"/>
  <c r="J7184" i="1"/>
  <c r="O7184" i="1" s="1"/>
  <c r="K7184" i="1"/>
  <c r="N7184" i="1"/>
  <c r="I7185" i="1"/>
  <c r="J7185" i="1"/>
  <c r="O7185" i="1" s="1"/>
  <c r="K7185" i="1"/>
  <c r="L7185" i="1"/>
  <c r="M7185" i="1"/>
  <c r="N7185" i="1"/>
  <c r="I7186" i="1"/>
  <c r="J7186" i="1"/>
  <c r="O7186" i="1" s="1"/>
  <c r="K7186" i="1"/>
  <c r="L7186" i="1"/>
  <c r="I7187" i="1"/>
  <c r="M7187" i="1" s="1"/>
  <c r="J7187" i="1"/>
  <c r="O7187" i="1" s="1"/>
  <c r="N7187" i="1"/>
  <c r="I7188" i="1"/>
  <c r="K7188" i="1" s="1"/>
  <c r="J7188" i="1"/>
  <c r="O7188" i="1" s="1"/>
  <c r="L7188" i="1"/>
  <c r="M7188" i="1"/>
  <c r="N7188" i="1"/>
  <c r="I7189" i="1"/>
  <c r="M7189" i="1" s="1"/>
  <c r="J7189" i="1"/>
  <c r="O7189" i="1" s="1"/>
  <c r="K7189" i="1"/>
  <c r="L7189" i="1"/>
  <c r="I7190" i="1"/>
  <c r="J7190" i="1"/>
  <c r="O7190" i="1" s="1"/>
  <c r="L7190" i="1"/>
  <c r="M7190" i="1"/>
  <c r="I7191" i="1"/>
  <c r="L7191" i="1" s="1"/>
  <c r="J7191" i="1"/>
  <c r="O7191" i="1" s="1"/>
  <c r="K7191" i="1"/>
  <c r="M7191" i="1"/>
  <c r="N7191" i="1"/>
  <c r="I7192" i="1"/>
  <c r="J7192" i="1"/>
  <c r="O7192" i="1" s="1"/>
  <c r="K7192" i="1"/>
  <c r="L7192" i="1"/>
  <c r="M7192" i="1"/>
  <c r="N7192" i="1"/>
  <c r="I7193" i="1"/>
  <c r="J7193" i="1"/>
  <c r="O7193" i="1" s="1"/>
  <c r="K7193" i="1"/>
  <c r="L7193" i="1"/>
  <c r="M7193" i="1"/>
  <c r="N7193" i="1"/>
  <c r="I7194" i="1"/>
  <c r="K7194" i="1" s="1"/>
  <c r="J7194" i="1"/>
  <c r="O7194" i="1" s="1"/>
  <c r="M7194" i="1"/>
  <c r="N7194" i="1"/>
  <c r="I7195" i="1"/>
  <c r="N7195" i="1" s="1"/>
  <c r="J7195" i="1"/>
  <c r="O7195" i="1" s="1"/>
  <c r="K7195" i="1"/>
  <c r="L7195" i="1"/>
  <c r="M7195" i="1"/>
  <c r="I7196" i="1"/>
  <c r="J7196" i="1"/>
  <c r="O7196" i="1" s="1"/>
  <c r="K7196" i="1"/>
  <c r="L7196" i="1"/>
  <c r="M7196" i="1"/>
  <c r="N7196" i="1"/>
  <c r="I7197" i="1"/>
  <c r="K7197" i="1" s="1"/>
  <c r="J7197" i="1"/>
  <c r="O7197" i="1" s="1"/>
  <c r="M7197" i="1"/>
  <c r="N7197" i="1"/>
  <c r="I7198" i="1"/>
  <c r="N7198" i="1" s="1"/>
  <c r="J7198" i="1"/>
  <c r="O7198" i="1" s="1"/>
  <c r="K7198" i="1"/>
  <c r="L7198" i="1"/>
  <c r="M7198" i="1"/>
  <c r="I7199" i="1"/>
  <c r="J7199" i="1"/>
  <c r="O7199" i="1" s="1"/>
  <c r="I7200" i="1"/>
  <c r="J7200" i="1"/>
  <c r="O7200" i="1" s="1"/>
  <c r="K7200" i="1"/>
  <c r="L7200" i="1"/>
  <c r="M7200" i="1"/>
  <c r="N7200" i="1"/>
  <c r="I7201" i="1"/>
  <c r="J7201" i="1"/>
  <c r="O7201" i="1" s="1"/>
  <c r="K7201" i="1"/>
  <c r="L7201" i="1"/>
  <c r="I7202" i="1"/>
  <c r="J7202" i="1"/>
  <c r="O7202" i="1" s="1"/>
  <c r="K7202" i="1"/>
  <c r="I7203" i="1"/>
  <c r="J7203" i="1"/>
  <c r="O7203" i="1" s="1"/>
  <c r="K7203" i="1"/>
  <c r="L7203" i="1"/>
  <c r="M7203" i="1"/>
  <c r="N7203" i="1"/>
  <c r="I7204" i="1"/>
  <c r="J7204" i="1"/>
  <c r="O7204" i="1" s="1"/>
  <c r="K7204" i="1"/>
  <c r="N7204" i="1"/>
  <c r="I7205" i="1"/>
  <c r="J7205" i="1"/>
  <c r="O7205" i="1" s="1"/>
  <c r="K7205" i="1"/>
  <c r="L7205" i="1"/>
  <c r="M7205" i="1"/>
  <c r="N7205" i="1"/>
  <c r="I7206" i="1"/>
  <c r="K7206" i="1" s="1"/>
  <c r="J7206" i="1"/>
  <c r="O7206" i="1" s="1"/>
  <c r="L7206" i="1"/>
  <c r="M7206" i="1"/>
  <c r="N7206" i="1"/>
  <c r="I7207" i="1"/>
  <c r="J7207" i="1"/>
  <c r="O7207" i="1" s="1"/>
  <c r="M7207" i="1"/>
  <c r="N7207" i="1"/>
  <c r="I7208" i="1"/>
  <c r="L7208" i="1" s="1"/>
  <c r="J7208" i="1"/>
  <c r="O7208" i="1" s="1"/>
  <c r="K7208" i="1"/>
  <c r="M7208" i="1"/>
  <c r="N7208" i="1"/>
  <c r="I7209" i="1"/>
  <c r="J7209" i="1"/>
  <c r="O7209" i="1" s="1"/>
  <c r="K7209" i="1"/>
  <c r="L7209" i="1"/>
  <c r="M7209" i="1"/>
  <c r="N7209" i="1"/>
  <c r="I7210" i="1"/>
  <c r="J7210" i="1"/>
  <c r="O7210" i="1" s="1"/>
  <c r="L7210" i="1"/>
  <c r="M7210" i="1"/>
  <c r="I7211" i="1"/>
  <c r="J7211" i="1"/>
  <c r="O7211" i="1" s="1"/>
  <c r="K7211" i="1"/>
  <c r="L7211" i="1"/>
  <c r="M7211" i="1"/>
  <c r="N7211" i="1"/>
  <c r="I7212" i="1"/>
  <c r="K7212" i="1" s="1"/>
  <c r="J7212" i="1"/>
  <c r="O7212" i="1" s="1"/>
  <c r="M7212" i="1"/>
  <c r="I7213" i="1"/>
  <c r="J7213" i="1"/>
  <c r="O7213" i="1" s="1"/>
  <c r="K7213" i="1"/>
  <c r="L7213" i="1"/>
  <c r="M7213" i="1"/>
  <c r="N7213" i="1"/>
  <c r="I7214" i="1"/>
  <c r="J7214" i="1"/>
  <c r="O7214" i="1" s="1"/>
  <c r="K7214" i="1"/>
  <c r="L7214" i="1"/>
  <c r="M7214" i="1"/>
  <c r="N7214" i="1"/>
  <c r="I7215" i="1"/>
  <c r="J7215" i="1"/>
  <c r="O7215" i="1" s="1"/>
  <c r="K7215" i="1"/>
  <c r="L7215" i="1"/>
  <c r="M7215" i="1"/>
  <c r="N7215" i="1"/>
  <c r="I7216" i="1"/>
  <c r="J7216" i="1"/>
  <c r="O7216" i="1" s="1"/>
  <c r="K7216" i="1"/>
  <c r="L7216" i="1"/>
  <c r="M7216" i="1"/>
  <c r="N7216" i="1"/>
  <c r="I7217" i="1"/>
  <c r="J7217" i="1"/>
  <c r="O7217" i="1" s="1"/>
  <c r="K7217" i="1"/>
  <c r="L7217" i="1"/>
  <c r="M7217" i="1"/>
  <c r="N7217" i="1"/>
  <c r="I7218" i="1"/>
  <c r="N7218" i="1" s="1"/>
  <c r="J7218" i="1"/>
  <c r="O7218" i="1" s="1"/>
  <c r="K7218" i="1"/>
  <c r="L7218" i="1"/>
  <c r="M7218" i="1"/>
  <c r="I7219" i="1"/>
  <c r="K7219" i="1" s="1"/>
  <c r="J7219" i="1"/>
  <c r="O7219" i="1" s="1"/>
  <c r="L7219" i="1"/>
  <c r="M7219" i="1"/>
  <c r="N7219" i="1"/>
  <c r="I7220" i="1"/>
  <c r="N7220" i="1" s="1"/>
  <c r="J7220" i="1"/>
  <c r="O7220" i="1" s="1"/>
  <c r="I7221" i="1"/>
  <c r="J7221" i="1"/>
  <c r="O7221" i="1" s="1"/>
  <c r="I7222" i="1"/>
  <c r="J7222" i="1"/>
  <c r="O7222" i="1" s="1"/>
  <c r="K7222" i="1"/>
  <c r="L7222" i="1"/>
  <c r="M7222" i="1"/>
  <c r="N7222" i="1"/>
  <c r="I7223" i="1"/>
  <c r="N7223" i="1" s="1"/>
  <c r="J7223" i="1"/>
  <c r="O7223" i="1" s="1"/>
  <c r="K7223" i="1"/>
  <c r="L7223" i="1"/>
  <c r="M7223" i="1"/>
  <c r="I7224" i="1"/>
  <c r="J7224" i="1"/>
  <c r="O7224" i="1" s="1"/>
  <c r="I7225" i="1"/>
  <c r="J7225" i="1"/>
  <c r="O7225" i="1" s="1"/>
  <c r="K7225" i="1"/>
  <c r="L7225" i="1"/>
  <c r="M7225" i="1"/>
  <c r="N7225" i="1"/>
  <c r="I7226" i="1"/>
  <c r="J7226" i="1"/>
  <c r="O7226" i="1" s="1"/>
  <c r="K7226" i="1"/>
  <c r="L7226" i="1"/>
  <c r="M7226" i="1"/>
  <c r="N7226" i="1"/>
  <c r="I7227" i="1"/>
  <c r="J7227" i="1"/>
  <c r="O7227" i="1" s="1"/>
  <c r="I7228" i="1"/>
  <c r="J7228" i="1"/>
  <c r="O7228" i="1" s="1"/>
  <c r="K7228" i="1"/>
  <c r="L7228" i="1"/>
  <c r="M7228" i="1"/>
  <c r="N7228" i="1"/>
  <c r="I7229" i="1"/>
  <c r="K7229" i="1" s="1"/>
  <c r="J7229" i="1"/>
  <c r="O7229" i="1" s="1"/>
  <c r="M7229" i="1"/>
  <c r="N7229" i="1"/>
  <c r="I7230" i="1"/>
  <c r="J7230" i="1"/>
  <c r="O7230" i="1" s="1"/>
  <c r="L7230" i="1"/>
  <c r="M7230" i="1"/>
  <c r="I7231" i="1"/>
  <c r="K7231" i="1" s="1"/>
  <c r="J7231" i="1"/>
  <c r="O7231" i="1" s="1"/>
  <c r="M7231" i="1"/>
  <c r="I7232" i="1"/>
  <c r="J7232" i="1"/>
  <c r="O7232" i="1" s="1"/>
  <c r="K7232" i="1"/>
  <c r="L7232" i="1"/>
  <c r="M7232" i="1"/>
  <c r="N7232" i="1"/>
  <c r="I7233" i="1"/>
  <c r="J7233" i="1"/>
  <c r="O7233" i="1" s="1"/>
  <c r="K7233" i="1"/>
  <c r="L7233" i="1"/>
  <c r="M7233" i="1"/>
  <c r="N7233" i="1"/>
  <c r="I7234" i="1"/>
  <c r="J7234" i="1"/>
  <c r="O7234" i="1" s="1"/>
  <c r="K7234" i="1"/>
  <c r="L7234" i="1"/>
  <c r="M7234" i="1"/>
  <c r="N7234" i="1"/>
  <c r="I7235" i="1"/>
  <c r="J7235" i="1"/>
  <c r="O7235" i="1" s="1"/>
  <c r="K7235" i="1"/>
  <c r="L7235" i="1"/>
  <c r="M7235" i="1"/>
  <c r="N7235" i="1"/>
  <c r="I7236" i="1"/>
  <c r="J7236" i="1"/>
  <c r="O7236" i="1" s="1"/>
  <c r="K7236" i="1"/>
  <c r="L7236" i="1"/>
  <c r="M7236" i="1"/>
  <c r="N7236" i="1"/>
  <c r="I7237" i="1"/>
  <c r="J7237" i="1"/>
  <c r="O7237" i="1" s="1"/>
  <c r="K7237" i="1"/>
  <c r="L7237" i="1"/>
  <c r="M7237" i="1"/>
  <c r="N7237" i="1"/>
  <c r="I7238" i="1"/>
  <c r="N7238" i="1" s="1"/>
  <c r="J7238" i="1"/>
  <c r="O7238" i="1" s="1"/>
  <c r="K7238" i="1"/>
  <c r="L7238" i="1"/>
  <c r="M7238" i="1"/>
  <c r="I7239" i="1"/>
  <c r="K7239" i="1" s="1"/>
  <c r="J7239" i="1"/>
  <c r="O7239" i="1" s="1"/>
  <c r="M7239" i="1"/>
  <c r="N7239" i="1"/>
  <c r="I7240" i="1"/>
  <c r="J7240" i="1"/>
  <c r="O7240" i="1" s="1"/>
  <c r="I7241" i="1"/>
  <c r="J7241" i="1"/>
  <c r="O7241" i="1" s="1"/>
  <c r="K7241" i="1"/>
  <c r="I7242" i="1"/>
  <c r="J7242" i="1"/>
  <c r="O7242" i="1" s="1"/>
  <c r="K7242" i="1"/>
  <c r="L7242" i="1"/>
  <c r="M7242" i="1"/>
  <c r="N7242" i="1"/>
  <c r="I7243" i="1"/>
  <c r="J7243" i="1"/>
  <c r="O7243" i="1" s="1"/>
  <c r="I7244" i="1"/>
  <c r="J7244" i="1"/>
  <c r="O7244" i="1" s="1"/>
  <c r="K7244" i="1"/>
  <c r="N7244" i="1"/>
  <c r="I7245" i="1"/>
  <c r="J7245" i="1"/>
  <c r="O7245" i="1" s="1"/>
  <c r="K7245" i="1"/>
  <c r="L7245" i="1"/>
  <c r="M7245" i="1"/>
  <c r="N7245" i="1"/>
  <c r="I7246" i="1"/>
  <c r="J7246" i="1"/>
  <c r="O7246" i="1" s="1"/>
  <c r="K7246" i="1"/>
  <c r="I7247" i="1"/>
  <c r="J7247" i="1"/>
  <c r="O7247" i="1" s="1"/>
  <c r="M7247" i="1"/>
  <c r="N7247" i="1"/>
  <c r="I7248" i="1"/>
  <c r="J7248" i="1"/>
  <c r="O7248" i="1" s="1"/>
  <c r="K7248" i="1"/>
  <c r="L7248" i="1"/>
  <c r="M7248" i="1"/>
  <c r="N7248" i="1"/>
  <c r="I7249" i="1"/>
  <c r="N7249" i="1" s="1"/>
  <c r="J7249" i="1"/>
  <c r="O7249" i="1" s="1"/>
  <c r="K7249" i="1"/>
  <c r="I7250" i="1"/>
  <c r="J7250" i="1"/>
  <c r="O7250" i="1" s="1"/>
  <c r="L7250" i="1"/>
  <c r="M7250" i="1"/>
  <c r="I7251" i="1"/>
  <c r="L7251" i="1" s="1"/>
  <c r="J7251" i="1"/>
  <c r="O7251" i="1" s="1"/>
  <c r="K7251" i="1"/>
  <c r="M7251" i="1"/>
  <c r="N7251" i="1"/>
  <c r="I7252" i="1"/>
  <c r="J7252" i="1"/>
  <c r="O7252" i="1" s="1"/>
  <c r="K7252" i="1"/>
  <c r="L7252" i="1"/>
  <c r="M7252" i="1"/>
  <c r="N7252" i="1"/>
  <c r="I7253" i="1"/>
  <c r="J7253" i="1"/>
  <c r="O7253" i="1" s="1"/>
  <c r="K7253" i="1"/>
  <c r="L7253" i="1"/>
  <c r="M7253" i="1"/>
  <c r="N7253" i="1"/>
  <c r="I7254" i="1"/>
  <c r="L7254" i="1" s="1"/>
  <c r="J7254" i="1"/>
  <c r="O7254" i="1" s="1"/>
  <c r="K7254" i="1"/>
  <c r="M7254" i="1"/>
  <c r="N7254" i="1"/>
  <c r="I7255" i="1"/>
  <c r="N7255" i="1" s="1"/>
  <c r="J7255" i="1"/>
  <c r="O7255" i="1" s="1"/>
  <c r="K7255" i="1"/>
  <c r="L7255" i="1"/>
  <c r="M7255" i="1"/>
  <c r="I7256" i="1"/>
  <c r="J7256" i="1"/>
  <c r="O7256" i="1" s="1"/>
  <c r="K7256" i="1"/>
  <c r="L7256" i="1"/>
  <c r="M7256" i="1"/>
  <c r="N7256" i="1"/>
  <c r="I7257" i="1"/>
  <c r="M7257" i="1" s="1"/>
  <c r="J7257" i="1"/>
  <c r="O7257" i="1" s="1"/>
  <c r="K7257" i="1"/>
  <c r="L7257" i="1"/>
  <c r="N7257" i="1"/>
  <c r="I7258" i="1"/>
  <c r="N7258" i="1" s="1"/>
  <c r="J7258" i="1"/>
  <c r="O7258" i="1" s="1"/>
  <c r="K7258" i="1"/>
  <c r="L7258" i="1"/>
  <c r="M7258" i="1"/>
  <c r="I7259" i="1"/>
  <c r="K7259" i="1" s="1"/>
  <c r="J7259" i="1"/>
  <c r="O7259" i="1" s="1"/>
  <c r="N7259" i="1"/>
  <c r="I7260" i="1"/>
  <c r="J7260" i="1"/>
  <c r="O7260" i="1" s="1"/>
  <c r="K7260" i="1"/>
  <c r="L7260" i="1"/>
  <c r="M7260" i="1"/>
  <c r="N7260" i="1"/>
  <c r="I7261" i="1"/>
  <c r="K7261" i="1" s="1"/>
  <c r="J7261" i="1"/>
  <c r="O7261" i="1" s="1"/>
  <c r="L7261" i="1"/>
  <c r="I7262" i="1"/>
  <c r="J7262" i="1"/>
  <c r="O7262" i="1" s="1"/>
  <c r="I7263" i="1"/>
  <c r="J7263" i="1"/>
  <c r="O7263" i="1" s="1"/>
  <c r="K7263" i="1"/>
  <c r="L7263" i="1"/>
  <c r="M7263" i="1"/>
  <c r="N7263" i="1"/>
  <c r="I7264" i="1"/>
  <c r="J7264" i="1"/>
  <c r="O7264" i="1" s="1"/>
  <c r="K7264" i="1"/>
  <c r="N7264" i="1"/>
  <c r="I7265" i="1"/>
  <c r="J7265" i="1"/>
  <c r="O7265" i="1" s="1"/>
  <c r="K7265" i="1"/>
  <c r="L7265" i="1"/>
  <c r="M7265" i="1"/>
  <c r="N7265" i="1"/>
  <c r="I7266" i="1"/>
  <c r="J7266" i="1"/>
  <c r="O7266" i="1" s="1"/>
  <c r="K7266" i="1"/>
  <c r="L7266" i="1"/>
  <c r="M7266" i="1"/>
  <c r="N7266" i="1"/>
  <c r="I7267" i="1"/>
  <c r="J7267" i="1"/>
  <c r="O7267" i="1" s="1"/>
  <c r="M7267" i="1"/>
  <c r="N7267" i="1"/>
  <c r="I7268" i="1"/>
  <c r="N7268" i="1" s="1"/>
  <c r="J7268" i="1"/>
  <c r="O7268" i="1" s="1"/>
  <c r="K7268" i="1"/>
  <c r="L7268" i="1"/>
  <c r="I7269" i="1"/>
  <c r="J7269" i="1"/>
  <c r="O7269" i="1" s="1"/>
  <c r="K7269" i="1"/>
  <c r="L7269" i="1"/>
  <c r="M7269" i="1"/>
  <c r="N7269" i="1"/>
  <c r="I7270" i="1"/>
  <c r="M7270" i="1" s="1"/>
  <c r="J7270" i="1"/>
  <c r="O7270" i="1" s="1"/>
  <c r="I7271" i="1"/>
  <c r="J7271" i="1"/>
  <c r="O7271" i="1" s="1"/>
  <c r="K7271" i="1"/>
  <c r="L7271" i="1"/>
  <c r="M7271" i="1"/>
  <c r="N7271" i="1"/>
  <c r="I7272" i="1"/>
  <c r="J7272" i="1"/>
  <c r="O7272" i="1" s="1"/>
  <c r="K7272" i="1"/>
  <c r="L7272" i="1"/>
  <c r="M7272" i="1"/>
  <c r="N7272" i="1"/>
  <c r="I7273" i="1"/>
  <c r="J7273" i="1"/>
  <c r="O7273" i="1" s="1"/>
  <c r="K7273" i="1"/>
  <c r="L7273" i="1"/>
  <c r="M7273" i="1"/>
  <c r="N7273" i="1"/>
  <c r="I7274" i="1"/>
  <c r="N7274" i="1" s="1"/>
  <c r="J7274" i="1"/>
  <c r="O7274" i="1" s="1"/>
  <c r="K7274" i="1"/>
  <c r="L7274" i="1"/>
  <c r="M7274" i="1"/>
  <c r="I7275" i="1"/>
  <c r="J7275" i="1"/>
  <c r="O7275" i="1" s="1"/>
  <c r="K7275" i="1"/>
  <c r="L7275" i="1"/>
  <c r="M7275" i="1"/>
  <c r="N7275" i="1"/>
  <c r="I7276" i="1"/>
  <c r="J7276" i="1"/>
  <c r="O7276" i="1" s="1"/>
  <c r="K7276" i="1"/>
  <c r="L7276" i="1"/>
  <c r="M7276" i="1"/>
  <c r="N7276" i="1"/>
  <c r="I7277" i="1"/>
  <c r="N7277" i="1" s="1"/>
  <c r="J7277" i="1"/>
  <c r="O7277" i="1" s="1"/>
  <c r="K7277" i="1"/>
  <c r="L7277" i="1"/>
  <c r="M7277" i="1"/>
  <c r="I7278" i="1"/>
  <c r="N7278" i="1" s="1"/>
  <c r="J7278" i="1"/>
  <c r="O7278" i="1" s="1"/>
  <c r="K7278" i="1"/>
  <c r="L7278" i="1"/>
  <c r="M7278" i="1"/>
  <c r="I7279" i="1"/>
  <c r="K7279" i="1" s="1"/>
  <c r="J7279" i="1"/>
  <c r="O7279" i="1" s="1"/>
  <c r="L7279" i="1"/>
  <c r="M7279" i="1"/>
  <c r="N7279" i="1"/>
  <c r="I7280" i="1"/>
  <c r="L7280" i="1" s="1"/>
  <c r="J7280" i="1"/>
  <c r="O7280" i="1" s="1"/>
  <c r="K7280" i="1"/>
  <c r="I7281" i="1"/>
  <c r="K7281" i="1" s="1"/>
  <c r="J7281" i="1"/>
  <c r="O7281" i="1" s="1"/>
  <c r="I7282" i="1"/>
  <c r="J7282" i="1"/>
  <c r="O7282" i="1" s="1"/>
  <c r="K7282" i="1"/>
  <c r="L7282" i="1"/>
  <c r="M7282" i="1"/>
  <c r="N7282" i="1"/>
  <c r="I7283" i="1"/>
  <c r="J7283" i="1"/>
  <c r="O7283" i="1" s="1"/>
  <c r="K7283" i="1"/>
  <c r="L7283" i="1"/>
  <c r="M7283" i="1"/>
  <c r="N7283" i="1"/>
  <c r="I7284" i="1"/>
  <c r="J7284" i="1"/>
  <c r="O7284" i="1" s="1"/>
  <c r="I7285" i="1"/>
  <c r="J7285" i="1"/>
  <c r="O7285" i="1" s="1"/>
  <c r="K7285" i="1"/>
  <c r="L7285" i="1"/>
  <c r="M7285" i="1"/>
  <c r="N7285" i="1"/>
  <c r="I7286" i="1"/>
  <c r="J7286" i="1"/>
  <c r="O7286" i="1" s="1"/>
  <c r="K7286" i="1"/>
  <c r="L7286" i="1"/>
  <c r="M7286" i="1"/>
  <c r="N7286" i="1"/>
  <c r="I7287" i="1"/>
  <c r="J7287" i="1"/>
  <c r="O7287" i="1" s="1"/>
  <c r="I7288" i="1"/>
  <c r="J7288" i="1"/>
  <c r="O7288" i="1" s="1"/>
  <c r="K7288" i="1"/>
  <c r="L7288" i="1"/>
  <c r="M7288" i="1"/>
  <c r="N7288" i="1"/>
  <c r="I7289" i="1"/>
  <c r="M7289" i="1" s="1"/>
  <c r="J7289" i="1"/>
  <c r="O7289" i="1" s="1"/>
  <c r="K7289" i="1"/>
  <c r="L7289" i="1"/>
  <c r="N7289" i="1"/>
  <c r="I7290" i="1"/>
  <c r="J7290" i="1"/>
  <c r="O7290" i="1" s="1"/>
  <c r="L7290" i="1"/>
  <c r="M7290" i="1"/>
  <c r="I7291" i="1"/>
  <c r="J7291" i="1"/>
  <c r="O7291" i="1" s="1"/>
  <c r="K7291" i="1"/>
  <c r="L7291" i="1"/>
  <c r="M7291" i="1"/>
  <c r="N7291" i="1"/>
  <c r="I7292" i="1"/>
  <c r="J7292" i="1"/>
  <c r="O7292" i="1" s="1"/>
  <c r="K7292" i="1"/>
  <c r="L7292" i="1"/>
  <c r="M7292" i="1"/>
  <c r="N7292" i="1"/>
  <c r="I7293" i="1"/>
  <c r="J7293" i="1"/>
  <c r="O7293" i="1" s="1"/>
  <c r="K7293" i="1"/>
  <c r="L7293" i="1"/>
  <c r="M7293" i="1"/>
  <c r="N7293" i="1"/>
  <c r="I7294" i="1"/>
  <c r="J7294" i="1"/>
  <c r="O7294" i="1" s="1"/>
  <c r="K7294" i="1"/>
  <c r="L7294" i="1"/>
  <c r="M7294" i="1"/>
  <c r="N7294" i="1"/>
  <c r="I7295" i="1"/>
  <c r="M7295" i="1" s="1"/>
  <c r="J7295" i="1"/>
  <c r="O7295" i="1" s="1"/>
  <c r="K7295" i="1"/>
  <c r="L7295" i="1"/>
  <c r="N7295" i="1"/>
  <c r="I7296" i="1"/>
  <c r="J7296" i="1"/>
  <c r="O7296" i="1" s="1"/>
  <c r="K7296" i="1"/>
  <c r="L7296" i="1"/>
  <c r="M7296" i="1"/>
  <c r="N7296" i="1"/>
  <c r="I7297" i="1"/>
  <c r="J7297" i="1"/>
  <c r="O7297" i="1" s="1"/>
  <c r="K7297" i="1"/>
  <c r="L7297" i="1"/>
  <c r="M7297" i="1"/>
  <c r="N7297" i="1"/>
  <c r="I7298" i="1"/>
  <c r="N7298" i="1" s="1"/>
  <c r="J7298" i="1"/>
  <c r="O7298" i="1" s="1"/>
  <c r="K7298" i="1"/>
  <c r="L7298" i="1"/>
  <c r="M7298" i="1"/>
  <c r="I7299" i="1"/>
  <c r="K7299" i="1" s="1"/>
  <c r="J7299" i="1"/>
  <c r="O7299" i="1" s="1"/>
  <c r="L7299" i="1"/>
  <c r="M7299" i="1"/>
  <c r="N7299" i="1"/>
  <c r="I7300" i="1"/>
  <c r="K7300" i="1" s="1"/>
  <c r="J7300" i="1"/>
  <c r="O7300" i="1" s="1"/>
  <c r="M7300" i="1"/>
  <c r="I7301" i="1"/>
  <c r="J7301" i="1"/>
  <c r="O7301" i="1" s="1"/>
  <c r="K7301" i="1"/>
  <c r="L7301" i="1"/>
  <c r="I7302" i="1"/>
  <c r="J7302" i="1"/>
  <c r="O7302" i="1" s="1"/>
  <c r="K7302" i="1"/>
  <c r="L7302" i="1"/>
  <c r="M7302" i="1"/>
  <c r="N7302" i="1"/>
  <c r="I7303" i="1"/>
  <c r="J7303" i="1"/>
  <c r="O7303" i="1" s="1"/>
  <c r="I7304" i="1"/>
  <c r="J7304" i="1"/>
  <c r="O7304" i="1" s="1"/>
  <c r="K7304" i="1"/>
  <c r="N7304" i="1"/>
  <c r="I7305" i="1"/>
  <c r="J7305" i="1"/>
  <c r="O7305" i="1" s="1"/>
  <c r="K7305" i="1"/>
  <c r="L7305" i="1"/>
  <c r="M7305" i="1"/>
  <c r="N7305" i="1"/>
  <c r="I7306" i="1"/>
  <c r="J7306" i="1"/>
  <c r="O7306" i="1" s="1"/>
  <c r="I7307" i="1"/>
  <c r="J7307" i="1"/>
  <c r="O7307" i="1" s="1"/>
  <c r="M7307" i="1"/>
  <c r="N7307" i="1"/>
  <c r="I7308" i="1"/>
  <c r="J7308" i="1"/>
  <c r="O7308" i="1" s="1"/>
  <c r="K7308" i="1"/>
  <c r="L7308" i="1"/>
  <c r="M7308" i="1"/>
  <c r="N7308" i="1"/>
  <c r="I7309" i="1"/>
  <c r="L7309" i="1" s="1"/>
  <c r="J7309" i="1"/>
  <c r="O7309" i="1" s="1"/>
  <c r="I7310" i="1"/>
  <c r="L7310" i="1" s="1"/>
  <c r="J7310" i="1"/>
  <c r="O7310" i="1" s="1"/>
  <c r="M7310" i="1"/>
  <c r="I7311" i="1"/>
  <c r="L7311" i="1" s="1"/>
  <c r="J7311" i="1"/>
  <c r="O7311" i="1" s="1"/>
  <c r="K7311" i="1"/>
  <c r="M7311" i="1"/>
  <c r="N7311" i="1"/>
  <c r="I7312" i="1"/>
  <c r="N7312" i="1" s="1"/>
  <c r="J7312" i="1"/>
  <c r="O7312" i="1" s="1"/>
  <c r="K7312" i="1"/>
  <c r="L7312" i="1"/>
  <c r="M7312" i="1"/>
  <c r="I7313" i="1"/>
  <c r="J7313" i="1"/>
  <c r="O7313" i="1" s="1"/>
  <c r="K7313" i="1"/>
  <c r="L7313" i="1"/>
  <c r="M7313" i="1"/>
  <c r="N7313" i="1"/>
  <c r="I7314" i="1"/>
  <c r="M7314" i="1" s="1"/>
  <c r="J7314" i="1"/>
  <c r="O7314" i="1" s="1"/>
  <c r="K7314" i="1"/>
  <c r="L7314" i="1"/>
  <c r="N7314" i="1"/>
  <c r="I7315" i="1"/>
  <c r="J7315" i="1"/>
  <c r="O7315" i="1" s="1"/>
  <c r="K7315" i="1"/>
  <c r="L7315" i="1"/>
  <c r="I7316" i="1"/>
  <c r="J7316" i="1"/>
  <c r="O7316" i="1" s="1"/>
  <c r="K7316" i="1"/>
  <c r="L7316" i="1"/>
  <c r="M7316" i="1"/>
  <c r="N7316" i="1"/>
  <c r="I7317" i="1"/>
  <c r="J7317" i="1"/>
  <c r="O7317" i="1" s="1"/>
  <c r="K7317" i="1"/>
  <c r="L7317" i="1"/>
  <c r="M7317" i="1"/>
  <c r="N7317" i="1"/>
  <c r="I7318" i="1"/>
  <c r="J7318" i="1"/>
  <c r="O7318" i="1" s="1"/>
  <c r="K7318" i="1"/>
  <c r="L7318" i="1"/>
  <c r="I7319" i="1"/>
  <c r="K7319" i="1" s="1"/>
  <c r="J7319" i="1"/>
  <c r="O7319" i="1" s="1"/>
  <c r="L7319" i="1"/>
  <c r="M7319" i="1"/>
  <c r="N7319" i="1"/>
  <c r="I7320" i="1"/>
  <c r="J7320" i="1"/>
  <c r="O7320" i="1" s="1"/>
  <c r="K7320" i="1"/>
  <c r="L7320" i="1"/>
  <c r="M7320" i="1"/>
  <c r="N7320" i="1"/>
  <c r="I7321" i="1"/>
  <c r="K7321" i="1" s="1"/>
  <c r="J7321" i="1"/>
  <c r="O7321" i="1" s="1"/>
  <c r="I7322" i="1"/>
  <c r="J7322" i="1"/>
  <c r="O7322" i="1" s="1"/>
  <c r="I7323" i="1"/>
  <c r="M7323" i="1" s="1"/>
  <c r="J7323" i="1"/>
  <c r="O7323" i="1" s="1"/>
  <c r="K7323" i="1"/>
  <c r="L7323" i="1"/>
  <c r="I7324" i="1"/>
  <c r="J7324" i="1"/>
  <c r="O7324" i="1" s="1"/>
  <c r="K7324" i="1"/>
  <c r="N7324" i="1"/>
  <c r="I7325" i="1"/>
  <c r="J7325" i="1"/>
  <c r="O7325" i="1" s="1"/>
  <c r="K7325" i="1"/>
  <c r="L7325" i="1"/>
  <c r="M7325" i="1"/>
  <c r="N7325" i="1"/>
  <c r="I7326" i="1"/>
  <c r="J7326" i="1"/>
  <c r="O7326" i="1" s="1"/>
  <c r="K7326" i="1"/>
  <c r="L7326" i="1"/>
  <c r="M7326" i="1"/>
  <c r="N7326" i="1"/>
  <c r="I7327" i="1"/>
  <c r="J7327" i="1"/>
  <c r="O7327" i="1" s="1"/>
  <c r="M7327" i="1"/>
  <c r="N7327" i="1"/>
  <c r="I7328" i="1"/>
  <c r="J7328" i="1"/>
  <c r="O7328" i="1" s="1"/>
  <c r="K7328" i="1"/>
  <c r="L7328" i="1"/>
  <c r="I7329" i="1"/>
  <c r="K7329" i="1" s="1"/>
  <c r="J7329" i="1"/>
  <c r="O7329" i="1" s="1"/>
  <c r="L7329" i="1"/>
  <c r="M7329" i="1"/>
  <c r="N7329" i="1"/>
  <c r="I7330" i="1"/>
  <c r="J7330" i="1"/>
  <c r="O7330" i="1" s="1"/>
  <c r="L7330" i="1"/>
  <c r="M7330" i="1"/>
  <c r="I7331" i="1"/>
  <c r="N7331" i="1" s="1"/>
  <c r="J7331" i="1"/>
  <c r="O7331" i="1" s="1"/>
  <c r="K7331" i="1"/>
  <c r="L7331" i="1"/>
  <c r="M7331" i="1"/>
  <c r="I7332" i="1"/>
  <c r="J7332" i="1"/>
  <c r="O7332" i="1" s="1"/>
  <c r="K7332" i="1"/>
  <c r="L7332" i="1"/>
  <c r="M7332" i="1"/>
  <c r="N7332" i="1"/>
  <c r="I7333" i="1"/>
  <c r="J7333" i="1"/>
  <c r="O7333" i="1" s="1"/>
  <c r="K7333" i="1"/>
  <c r="L7333" i="1"/>
  <c r="M7333" i="1"/>
  <c r="N7333" i="1"/>
  <c r="I7334" i="1"/>
  <c r="J7334" i="1"/>
  <c r="O7334" i="1" s="1"/>
  <c r="I7335" i="1"/>
  <c r="K7335" i="1" s="1"/>
  <c r="J7335" i="1"/>
  <c r="O7335" i="1" s="1"/>
  <c r="L7335" i="1"/>
  <c r="M7335" i="1"/>
  <c r="N7335" i="1"/>
  <c r="I7336" i="1"/>
  <c r="J7336" i="1"/>
  <c r="O7336" i="1" s="1"/>
  <c r="K7336" i="1"/>
  <c r="L7336" i="1"/>
  <c r="M7336" i="1"/>
  <c r="N7336" i="1"/>
  <c r="I7337" i="1"/>
  <c r="J7337" i="1"/>
  <c r="O7337" i="1" s="1"/>
  <c r="K7337" i="1"/>
  <c r="L7337" i="1"/>
  <c r="I7338" i="1"/>
  <c r="N7338" i="1" s="1"/>
  <c r="J7338" i="1"/>
  <c r="O7338" i="1" s="1"/>
  <c r="L7338" i="1"/>
  <c r="M7338" i="1"/>
  <c r="I7339" i="1"/>
  <c r="K7339" i="1" s="1"/>
  <c r="J7339" i="1"/>
  <c r="O7339" i="1" s="1"/>
  <c r="L7339" i="1"/>
  <c r="M7339" i="1"/>
  <c r="N7339" i="1"/>
  <c r="I7340" i="1"/>
  <c r="K7340" i="1" s="1"/>
  <c r="J7340" i="1"/>
  <c r="O7340" i="1" s="1"/>
  <c r="L7340" i="1"/>
  <c r="M7340" i="1"/>
  <c r="N7340" i="1"/>
  <c r="I7341" i="1"/>
  <c r="J7341" i="1"/>
  <c r="O7341" i="1" s="1"/>
  <c r="K7341" i="1"/>
  <c r="L7341" i="1"/>
  <c r="I7342" i="1"/>
  <c r="J7342" i="1"/>
  <c r="O7342" i="1" s="1"/>
  <c r="K7342" i="1"/>
  <c r="L7342" i="1"/>
  <c r="M7342" i="1"/>
  <c r="N7342" i="1"/>
  <c r="I7343" i="1"/>
  <c r="L7343" i="1" s="1"/>
  <c r="J7343" i="1"/>
  <c r="O7343" i="1" s="1"/>
  <c r="K7343" i="1"/>
  <c r="M7343" i="1"/>
  <c r="N7343" i="1"/>
  <c r="I7344" i="1"/>
  <c r="K7344" i="1" s="1"/>
  <c r="J7344" i="1"/>
  <c r="O7344" i="1" s="1"/>
  <c r="I7345" i="1"/>
  <c r="J7345" i="1"/>
  <c r="O7345" i="1" s="1"/>
  <c r="K7345" i="1"/>
  <c r="L7345" i="1"/>
  <c r="M7345" i="1"/>
  <c r="N7345" i="1"/>
  <c r="I7346" i="1"/>
  <c r="J7346" i="1"/>
  <c r="O7346" i="1" s="1"/>
  <c r="K7346" i="1"/>
  <c r="L7346" i="1"/>
  <c r="M7346" i="1"/>
  <c r="N7346" i="1"/>
  <c r="I7347" i="1"/>
  <c r="J7347" i="1"/>
  <c r="O7347" i="1" s="1"/>
  <c r="I7348" i="1"/>
  <c r="K7348" i="1" s="1"/>
  <c r="J7348" i="1"/>
  <c r="O7348" i="1" s="1"/>
  <c r="L7348" i="1"/>
  <c r="M7348" i="1"/>
  <c r="N7348" i="1"/>
  <c r="I7349" i="1"/>
  <c r="K7349" i="1" s="1"/>
  <c r="J7349" i="1"/>
  <c r="O7349" i="1" s="1"/>
  <c r="I7350" i="1"/>
  <c r="J7350" i="1"/>
  <c r="O7350" i="1" s="1"/>
  <c r="L7350" i="1"/>
  <c r="I7351" i="1"/>
  <c r="J7351" i="1"/>
  <c r="O7351" i="1" s="1"/>
  <c r="K7351" i="1"/>
  <c r="L7351" i="1"/>
  <c r="M7351" i="1"/>
  <c r="N7351" i="1"/>
  <c r="I7352" i="1"/>
  <c r="L7352" i="1" s="1"/>
  <c r="J7352" i="1"/>
  <c r="O7352" i="1" s="1"/>
  <c r="K7352" i="1"/>
  <c r="I7353" i="1"/>
  <c r="J7353" i="1"/>
  <c r="O7353" i="1" s="1"/>
  <c r="K7353" i="1"/>
  <c r="L7353" i="1"/>
  <c r="M7353" i="1"/>
  <c r="N7353" i="1"/>
  <c r="I7354" i="1"/>
  <c r="K7354" i="1" s="1"/>
  <c r="J7354" i="1"/>
  <c r="O7354" i="1" s="1"/>
  <c r="L7354" i="1"/>
  <c r="M7354" i="1"/>
  <c r="N7354" i="1"/>
  <c r="I7355" i="1"/>
  <c r="L7355" i="1" s="1"/>
  <c r="J7355" i="1"/>
  <c r="O7355" i="1" s="1"/>
  <c r="K7355" i="1"/>
  <c r="I7356" i="1"/>
  <c r="J7356" i="1"/>
  <c r="O7356" i="1" s="1"/>
  <c r="K7356" i="1"/>
  <c r="L7356" i="1"/>
  <c r="M7356" i="1"/>
  <c r="N7356" i="1"/>
  <c r="I7357" i="1"/>
  <c r="K7357" i="1" s="1"/>
  <c r="J7357" i="1"/>
  <c r="O7357" i="1" s="1"/>
  <c r="L7357" i="1"/>
  <c r="M7357" i="1"/>
  <c r="N7357" i="1"/>
  <c r="I7358" i="1"/>
  <c r="N7358" i="1" s="1"/>
  <c r="J7358" i="1"/>
  <c r="O7358" i="1" s="1"/>
  <c r="K7358" i="1"/>
  <c r="L7358" i="1"/>
  <c r="M7358" i="1"/>
  <c r="I7359" i="1"/>
  <c r="K7359" i="1" s="1"/>
  <c r="J7359" i="1"/>
  <c r="O7359" i="1" s="1"/>
  <c r="L7359" i="1"/>
  <c r="M7359" i="1"/>
  <c r="N7359" i="1"/>
  <c r="I7360" i="1"/>
  <c r="J7360" i="1"/>
  <c r="O7360" i="1" s="1"/>
  <c r="K7360" i="1"/>
  <c r="L7360" i="1"/>
  <c r="M7360" i="1"/>
  <c r="N7360" i="1"/>
  <c r="I7361" i="1"/>
  <c r="J7361" i="1"/>
  <c r="O7361" i="1" s="1"/>
  <c r="K7361" i="1"/>
  <c r="L7361" i="1"/>
  <c r="I7362" i="1"/>
  <c r="L7362" i="1" s="1"/>
  <c r="J7362" i="1"/>
  <c r="O7362" i="1" s="1"/>
  <c r="K7362" i="1"/>
  <c r="I7363" i="1"/>
  <c r="K7363" i="1" s="1"/>
  <c r="J7363" i="1"/>
  <c r="O7363" i="1" s="1"/>
  <c r="M7363" i="1"/>
  <c r="I7364" i="1"/>
  <c r="K7364" i="1" s="1"/>
  <c r="J7364" i="1"/>
  <c r="O7364" i="1" s="1"/>
  <c r="I7365" i="1"/>
  <c r="J7365" i="1"/>
  <c r="O7365" i="1" s="1"/>
  <c r="K7365" i="1"/>
  <c r="L7365" i="1"/>
  <c r="M7365" i="1"/>
  <c r="N7365" i="1"/>
  <c r="I7366" i="1"/>
  <c r="J7366" i="1"/>
  <c r="O7366" i="1" s="1"/>
  <c r="I7367" i="1"/>
  <c r="J7367" i="1"/>
  <c r="O7367" i="1" s="1"/>
  <c r="M7367" i="1"/>
  <c r="N7367" i="1"/>
  <c r="I7368" i="1"/>
  <c r="M7368" i="1" s="1"/>
  <c r="J7368" i="1"/>
  <c r="O7368" i="1" s="1"/>
  <c r="K7368" i="1"/>
  <c r="L7368" i="1"/>
  <c r="N7368" i="1"/>
  <c r="I7369" i="1"/>
  <c r="J7369" i="1"/>
  <c r="O7369" i="1" s="1"/>
  <c r="K7369" i="1"/>
  <c r="I7370" i="1"/>
  <c r="J7370" i="1"/>
  <c r="O7370" i="1" s="1"/>
  <c r="L7370" i="1"/>
  <c r="M7370" i="1"/>
  <c r="I7371" i="1"/>
  <c r="J7371" i="1"/>
  <c r="O7371" i="1" s="1"/>
  <c r="K7371" i="1"/>
  <c r="L7371" i="1"/>
  <c r="M7371" i="1"/>
  <c r="N7371" i="1"/>
  <c r="I7372" i="1"/>
  <c r="K7372" i="1" s="1"/>
  <c r="J7372" i="1"/>
  <c r="O7372" i="1" s="1"/>
  <c r="I7373" i="1"/>
  <c r="J7373" i="1"/>
  <c r="O7373" i="1" s="1"/>
  <c r="K7373" i="1"/>
  <c r="L7373" i="1"/>
  <c r="M7373" i="1"/>
  <c r="N7373" i="1"/>
  <c r="I7374" i="1"/>
  <c r="K7374" i="1" s="1"/>
  <c r="J7374" i="1"/>
  <c r="O7374" i="1" s="1"/>
  <c r="I7375" i="1"/>
  <c r="J7375" i="1"/>
  <c r="O7375" i="1" s="1"/>
  <c r="K7375" i="1"/>
  <c r="I7376" i="1"/>
  <c r="J7376" i="1"/>
  <c r="O7376" i="1" s="1"/>
  <c r="K7376" i="1"/>
  <c r="L7376" i="1"/>
  <c r="M7376" i="1"/>
  <c r="N7376" i="1"/>
  <c r="I7377" i="1"/>
  <c r="M7377" i="1" s="1"/>
  <c r="J7377" i="1"/>
  <c r="O7377" i="1" s="1"/>
  <c r="K7377" i="1"/>
  <c r="L7377" i="1"/>
  <c r="I7378" i="1"/>
  <c r="J7378" i="1"/>
  <c r="O7378" i="1" s="1"/>
  <c r="K7378" i="1"/>
  <c r="I7379" i="1"/>
  <c r="K7379" i="1" s="1"/>
  <c r="J7379" i="1"/>
  <c r="O7379" i="1" s="1"/>
  <c r="L7379" i="1"/>
  <c r="M7379" i="1"/>
  <c r="N7379" i="1"/>
  <c r="I7380" i="1"/>
  <c r="J7380" i="1"/>
  <c r="O7380" i="1" s="1"/>
  <c r="K7380" i="1"/>
  <c r="L7380" i="1"/>
  <c r="M7380" i="1"/>
  <c r="N7380" i="1"/>
  <c r="I7381" i="1"/>
  <c r="K7381" i="1" s="1"/>
  <c r="J7381" i="1"/>
  <c r="O7381" i="1" s="1"/>
  <c r="I7382" i="1"/>
  <c r="K7382" i="1" s="1"/>
  <c r="J7382" i="1"/>
  <c r="O7382" i="1" s="1"/>
  <c r="M7382" i="1"/>
  <c r="I7383" i="1"/>
  <c r="K7383" i="1" s="1"/>
  <c r="J7383" i="1"/>
  <c r="O7383" i="1" s="1"/>
  <c r="M7383" i="1"/>
  <c r="N7383" i="1"/>
  <c r="I7384" i="1"/>
  <c r="J7384" i="1"/>
  <c r="O7384" i="1" s="1"/>
  <c r="K7384" i="1"/>
  <c r="N7384" i="1"/>
  <c r="I7385" i="1"/>
  <c r="J7385" i="1"/>
  <c r="O7385" i="1" s="1"/>
  <c r="K7385" i="1"/>
  <c r="L7385" i="1"/>
  <c r="M7385" i="1"/>
  <c r="N7385" i="1"/>
  <c r="I7386" i="1"/>
  <c r="M7386" i="1" s="1"/>
  <c r="J7386" i="1"/>
  <c r="O7386" i="1" s="1"/>
  <c r="K7386" i="1"/>
  <c r="L7386" i="1"/>
  <c r="N7386" i="1"/>
  <c r="I7387" i="1"/>
  <c r="J7387" i="1"/>
  <c r="O7387" i="1" s="1"/>
  <c r="M7387" i="1"/>
  <c r="N7387" i="1"/>
  <c r="I7388" i="1"/>
  <c r="J7388" i="1"/>
  <c r="O7388" i="1" s="1"/>
  <c r="K7388" i="1"/>
  <c r="I7389" i="1"/>
  <c r="J7389" i="1"/>
  <c r="O7389" i="1" s="1"/>
  <c r="K7389" i="1"/>
  <c r="L7389" i="1"/>
  <c r="M7389" i="1"/>
  <c r="N7389" i="1"/>
  <c r="I7390" i="1"/>
  <c r="M7390" i="1" s="1"/>
  <c r="J7390" i="1"/>
  <c r="O7390" i="1" s="1"/>
  <c r="L7390" i="1"/>
  <c r="I7391" i="1"/>
  <c r="J7391" i="1"/>
  <c r="O7391" i="1" s="1"/>
  <c r="K7391" i="1"/>
  <c r="L7391" i="1"/>
  <c r="I7392" i="1"/>
  <c r="K7392" i="1" s="1"/>
  <c r="J7392" i="1"/>
  <c r="O7392" i="1" s="1"/>
  <c r="L7392" i="1"/>
  <c r="M7392" i="1"/>
  <c r="N7392" i="1"/>
  <c r="I7393" i="1"/>
  <c r="J7393" i="1"/>
  <c r="O7393" i="1" s="1"/>
  <c r="K7393" i="1"/>
  <c r="L7393" i="1"/>
  <c r="M7393" i="1"/>
  <c r="N7393" i="1"/>
  <c r="I7394" i="1"/>
  <c r="K7394" i="1" s="1"/>
  <c r="J7394" i="1"/>
  <c r="O7394" i="1" s="1"/>
  <c r="I7395" i="1"/>
  <c r="J7395" i="1"/>
  <c r="O7395" i="1" s="1"/>
  <c r="K7395" i="1"/>
  <c r="L7395" i="1"/>
  <c r="M7395" i="1"/>
  <c r="N7395" i="1"/>
  <c r="I7396" i="1"/>
  <c r="J7396" i="1"/>
  <c r="O7396" i="1" s="1"/>
  <c r="K7396" i="1"/>
  <c r="L7396" i="1"/>
  <c r="M7396" i="1"/>
  <c r="N7396" i="1"/>
  <c r="I7397" i="1"/>
  <c r="J7397" i="1"/>
  <c r="O7397" i="1" s="1"/>
  <c r="K7397" i="1"/>
  <c r="I7398" i="1"/>
  <c r="N7398" i="1" s="1"/>
  <c r="J7398" i="1"/>
  <c r="O7398" i="1" s="1"/>
  <c r="K7398" i="1"/>
  <c r="L7398" i="1"/>
  <c r="M7398" i="1"/>
  <c r="I7399" i="1"/>
  <c r="K7399" i="1" s="1"/>
  <c r="J7399" i="1"/>
  <c r="O7399" i="1" s="1"/>
  <c r="L7399" i="1"/>
  <c r="M7399" i="1"/>
  <c r="N7399" i="1"/>
  <c r="I7400" i="1"/>
  <c r="N7400" i="1" s="1"/>
  <c r="J7400" i="1"/>
  <c r="O7400" i="1" s="1"/>
  <c r="I7401" i="1"/>
  <c r="J7401" i="1"/>
  <c r="O7401" i="1" s="1"/>
  <c r="K7401" i="1"/>
  <c r="L7401" i="1"/>
  <c r="I7402" i="1"/>
  <c r="K7402" i="1" s="1"/>
  <c r="J7402" i="1"/>
  <c r="O7402" i="1" s="1"/>
  <c r="L7402" i="1"/>
  <c r="M7402" i="1"/>
  <c r="N7402" i="1"/>
  <c r="I7403" i="1"/>
  <c r="M7403" i="1" s="1"/>
  <c r="J7403" i="1"/>
  <c r="O7403" i="1" s="1"/>
  <c r="K7403" i="1"/>
  <c r="L7403" i="1"/>
  <c r="I7404" i="1"/>
  <c r="J7404" i="1"/>
  <c r="O7404" i="1" s="1"/>
  <c r="K7404" i="1"/>
  <c r="N7404" i="1"/>
  <c r="I7405" i="1"/>
  <c r="J7405" i="1"/>
  <c r="O7405" i="1" s="1"/>
  <c r="K7405" i="1"/>
  <c r="L7405" i="1"/>
  <c r="M7405" i="1"/>
  <c r="N7405" i="1"/>
  <c r="I7406" i="1"/>
  <c r="J7406" i="1"/>
  <c r="O7406" i="1" s="1"/>
  <c r="K7406" i="1"/>
  <c r="L7406" i="1"/>
  <c r="M7406" i="1"/>
  <c r="N7406" i="1"/>
  <c r="I7407" i="1"/>
  <c r="M7407" i="1" s="1"/>
  <c r="J7407" i="1"/>
  <c r="O7407" i="1" s="1"/>
  <c r="I7408" i="1"/>
  <c r="J7408" i="1"/>
  <c r="O7408" i="1" s="1"/>
  <c r="K7408" i="1"/>
  <c r="L7408" i="1"/>
  <c r="M7408" i="1"/>
  <c r="N7408" i="1"/>
  <c r="I7409" i="1"/>
  <c r="J7409" i="1"/>
  <c r="O7409" i="1" s="1"/>
  <c r="K7409" i="1"/>
  <c r="L7409" i="1"/>
  <c r="M7409" i="1"/>
  <c r="N7409" i="1"/>
  <c r="I7410" i="1"/>
  <c r="J7410" i="1"/>
  <c r="O7410" i="1" s="1"/>
  <c r="I7411" i="1"/>
  <c r="K7411" i="1" s="1"/>
  <c r="J7411" i="1"/>
  <c r="O7411" i="1" s="1"/>
  <c r="L7411" i="1"/>
  <c r="M7411" i="1"/>
  <c r="N7411" i="1"/>
  <c r="I7412" i="1"/>
  <c r="M7412" i="1" s="1"/>
  <c r="J7412" i="1"/>
  <c r="O7412" i="1" s="1"/>
  <c r="K7412" i="1"/>
  <c r="L7412" i="1"/>
  <c r="N7412" i="1"/>
  <c r="I7413" i="1"/>
  <c r="J7413" i="1"/>
  <c r="O7413" i="1" s="1"/>
  <c r="K7413" i="1"/>
  <c r="L7413" i="1"/>
  <c r="M7413" i="1"/>
  <c r="N7413" i="1"/>
  <c r="I7414" i="1"/>
  <c r="J7414" i="1"/>
  <c r="O7414" i="1" s="1"/>
  <c r="K7414" i="1"/>
  <c r="L7414" i="1"/>
  <c r="M7414" i="1"/>
  <c r="N7414" i="1"/>
  <c r="I7415" i="1"/>
  <c r="L7415" i="1" s="1"/>
  <c r="J7415" i="1"/>
  <c r="O7415" i="1" s="1"/>
  <c r="K7415" i="1"/>
  <c r="M7415" i="1"/>
  <c r="N7415" i="1"/>
  <c r="I7416" i="1"/>
  <c r="J7416" i="1"/>
  <c r="O7416" i="1" s="1"/>
  <c r="K7416" i="1"/>
  <c r="L7416" i="1"/>
  <c r="M7416" i="1"/>
  <c r="N7416" i="1"/>
  <c r="I7417" i="1"/>
  <c r="J7417" i="1"/>
  <c r="O7417" i="1" s="1"/>
  <c r="K7417" i="1"/>
  <c r="L7417" i="1"/>
  <c r="M7417" i="1"/>
  <c r="N7417" i="1"/>
  <c r="I7418" i="1"/>
  <c r="N7418" i="1" s="1"/>
  <c r="J7418" i="1"/>
  <c r="O7418" i="1" s="1"/>
  <c r="K7418" i="1"/>
  <c r="L7418" i="1"/>
  <c r="I7419" i="1"/>
  <c r="J7419" i="1"/>
  <c r="O7419" i="1" s="1"/>
  <c r="L7419" i="1"/>
  <c r="M7419" i="1"/>
  <c r="I7420" i="1"/>
  <c r="J7420" i="1"/>
  <c r="O7420" i="1" s="1"/>
  <c r="K7420" i="1"/>
  <c r="L7420" i="1"/>
  <c r="M7420" i="1"/>
  <c r="N7420" i="1"/>
  <c r="I7421" i="1"/>
  <c r="J7421" i="1"/>
  <c r="O7421" i="1" s="1"/>
  <c r="K7421" i="1"/>
  <c r="L7421" i="1"/>
  <c r="I7422" i="1"/>
  <c r="L7422" i="1" s="1"/>
  <c r="J7422" i="1"/>
  <c r="O7422" i="1" s="1"/>
  <c r="K7422" i="1"/>
  <c r="M7422" i="1"/>
  <c r="N7422" i="1"/>
  <c r="I7423" i="1"/>
  <c r="J7423" i="1"/>
  <c r="O7423" i="1" s="1"/>
  <c r="K7423" i="1"/>
  <c r="L7423" i="1"/>
  <c r="M7423" i="1"/>
  <c r="N7423" i="1"/>
  <c r="I7424" i="1"/>
  <c r="J7424" i="1"/>
  <c r="O7424" i="1" s="1"/>
  <c r="K7424" i="1"/>
  <c r="N7424" i="1"/>
  <c r="I7425" i="1"/>
  <c r="J7425" i="1"/>
  <c r="O7425" i="1" s="1"/>
  <c r="K7425" i="1"/>
  <c r="L7425" i="1"/>
  <c r="M7425" i="1"/>
  <c r="N7425" i="1"/>
  <c r="I7426" i="1"/>
  <c r="K7426" i="1" s="1"/>
  <c r="J7426" i="1"/>
  <c r="O7426" i="1" s="1"/>
  <c r="M7426" i="1"/>
  <c r="I7427" i="1"/>
  <c r="J7427" i="1"/>
  <c r="O7427" i="1" s="1"/>
  <c r="M7427" i="1"/>
  <c r="I7428" i="1"/>
  <c r="J7428" i="1"/>
  <c r="O7428" i="1" s="1"/>
  <c r="K7428" i="1"/>
  <c r="L7428" i="1"/>
  <c r="M7428" i="1"/>
  <c r="N7428" i="1"/>
  <c r="I7429" i="1"/>
  <c r="J7429" i="1"/>
  <c r="O7429" i="1" s="1"/>
  <c r="I7430" i="1"/>
  <c r="J7430" i="1"/>
  <c r="O7430" i="1" s="1"/>
  <c r="L7430" i="1"/>
  <c r="M7430" i="1"/>
  <c r="I7431" i="1"/>
  <c r="N7431" i="1" s="1"/>
  <c r="J7431" i="1"/>
  <c r="O7431" i="1" s="1"/>
  <c r="K7431" i="1"/>
  <c r="L7431" i="1"/>
  <c r="M7431" i="1"/>
  <c r="I7432" i="1"/>
  <c r="J7432" i="1"/>
  <c r="O7432" i="1" s="1"/>
  <c r="K7432" i="1"/>
  <c r="I7433" i="1"/>
  <c r="J7433" i="1"/>
  <c r="O7433" i="1" s="1"/>
  <c r="K7433" i="1"/>
  <c r="L7433" i="1"/>
  <c r="M7433" i="1"/>
  <c r="N7433" i="1"/>
  <c r="I7434" i="1"/>
  <c r="J7434" i="1"/>
  <c r="O7434" i="1" s="1"/>
  <c r="K7434" i="1"/>
  <c r="L7434" i="1"/>
  <c r="M7434" i="1"/>
  <c r="N7434" i="1"/>
  <c r="I7435" i="1"/>
  <c r="J7435" i="1"/>
  <c r="O7435" i="1" s="1"/>
  <c r="I7436" i="1"/>
  <c r="J7436" i="1"/>
  <c r="O7436" i="1" s="1"/>
  <c r="K7436" i="1"/>
  <c r="L7436" i="1"/>
  <c r="M7436" i="1"/>
  <c r="N7436" i="1"/>
  <c r="I7437" i="1"/>
  <c r="K7437" i="1" s="1"/>
  <c r="J7437" i="1"/>
  <c r="O7437" i="1" s="1"/>
  <c r="M7437" i="1"/>
  <c r="N7437" i="1"/>
  <c r="I7438" i="1"/>
  <c r="J7438" i="1"/>
  <c r="O7438" i="1" s="1"/>
  <c r="I7439" i="1"/>
  <c r="K7439" i="1" s="1"/>
  <c r="J7439" i="1"/>
  <c r="O7439" i="1" s="1"/>
  <c r="M7439" i="1"/>
  <c r="N7439" i="1"/>
  <c r="I7440" i="1"/>
  <c r="J7440" i="1"/>
  <c r="O7440" i="1" s="1"/>
  <c r="K7440" i="1"/>
  <c r="L7440" i="1"/>
  <c r="M7440" i="1"/>
  <c r="N7440" i="1"/>
  <c r="I7441" i="1"/>
  <c r="K7441" i="1" s="1"/>
  <c r="J7441" i="1"/>
  <c r="O7441" i="1" s="1"/>
  <c r="L7441" i="1"/>
  <c r="I7442" i="1"/>
  <c r="J7442" i="1"/>
  <c r="O7442" i="1" s="1"/>
  <c r="K7442" i="1"/>
  <c r="L7442" i="1"/>
  <c r="M7442" i="1"/>
  <c r="N7442" i="1"/>
  <c r="I7443" i="1"/>
  <c r="J7443" i="1"/>
  <c r="O7443" i="1" s="1"/>
  <c r="K7443" i="1"/>
  <c r="L7443" i="1"/>
  <c r="M7443" i="1"/>
  <c r="N7443" i="1"/>
  <c r="I7444" i="1"/>
  <c r="N7444" i="1" s="1"/>
  <c r="J7444" i="1"/>
  <c r="O7444" i="1" s="1"/>
  <c r="K7444" i="1"/>
  <c r="I7445" i="1"/>
  <c r="J7445" i="1"/>
  <c r="O7445" i="1" s="1"/>
  <c r="K7445" i="1"/>
  <c r="L7445" i="1"/>
  <c r="M7445" i="1"/>
  <c r="N7445" i="1"/>
  <c r="I7446" i="1"/>
  <c r="N7446" i="1" s="1"/>
  <c r="J7446" i="1"/>
  <c r="O7446" i="1" s="1"/>
  <c r="I7447" i="1"/>
  <c r="J7447" i="1"/>
  <c r="O7447" i="1" s="1"/>
  <c r="M7447" i="1"/>
  <c r="N7447" i="1"/>
  <c r="I7448" i="1"/>
  <c r="J7448" i="1"/>
  <c r="O7448" i="1" s="1"/>
  <c r="I7449" i="1"/>
  <c r="J7449" i="1"/>
  <c r="O7449" i="1" s="1"/>
  <c r="K7449" i="1"/>
  <c r="L7449" i="1"/>
  <c r="M7449" i="1"/>
  <c r="N7449" i="1"/>
  <c r="I7450" i="1"/>
  <c r="L7450" i="1" s="1"/>
  <c r="J7450" i="1"/>
  <c r="O7450" i="1" s="1"/>
  <c r="I7451" i="1"/>
  <c r="J7451" i="1"/>
  <c r="O7451" i="1" s="1"/>
  <c r="K7451" i="1"/>
  <c r="I7452" i="1"/>
  <c r="J7452" i="1"/>
  <c r="O7452" i="1" s="1"/>
  <c r="K7452" i="1"/>
  <c r="L7452" i="1"/>
  <c r="M7452" i="1"/>
  <c r="N7452" i="1"/>
  <c r="I7453" i="1"/>
  <c r="J7453" i="1"/>
  <c r="O7453" i="1" s="1"/>
  <c r="K7453" i="1"/>
  <c r="L7453" i="1"/>
  <c r="M7453" i="1"/>
  <c r="N7453" i="1"/>
  <c r="I7454" i="1"/>
  <c r="J7454" i="1"/>
  <c r="O7454" i="1" s="1"/>
  <c r="I7455" i="1"/>
  <c r="J7455" i="1"/>
  <c r="O7455" i="1" s="1"/>
  <c r="K7455" i="1"/>
  <c r="L7455" i="1"/>
  <c r="M7455" i="1"/>
  <c r="N7455" i="1"/>
  <c r="I7456" i="1"/>
  <c r="J7456" i="1"/>
  <c r="O7456" i="1" s="1"/>
  <c r="K7456" i="1"/>
  <c r="L7456" i="1"/>
  <c r="M7456" i="1"/>
  <c r="N7456" i="1"/>
  <c r="I7457" i="1"/>
  <c r="J7457" i="1"/>
  <c r="O7457" i="1" s="1"/>
  <c r="I7458" i="1"/>
  <c r="N7458" i="1" s="1"/>
  <c r="J7458" i="1"/>
  <c r="O7458" i="1" s="1"/>
  <c r="K7458" i="1"/>
  <c r="L7458" i="1"/>
  <c r="M7458" i="1"/>
  <c r="I7459" i="1"/>
  <c r="K7459" i="1" s="1"/>
  <c r="J7459" i="1"/>
  <c r="O7459" i="1" s="1"/>
  <c r="L7459" i="1"/>
  <c r="M7459" i="1"/>
  <c r="N7459" i="1"/>
  <c r="I7460" i="1"/>
  <c r="K7460" i="1" s="1"/>
  <c r="J7460" i="1"/>
  <c r="O7460" i="1" s="1"/>
  <c r="L7460" i="1"/>
  <c r="I7461" i="1"/>
  <c r="K7461" i="1" s="1"/>
  <c r="J7461" i="1"/>
  <c r="O7461" i="1" s="1"/>
  <c r="L7461" i="1"/>
  <c r="I7462" i="1"/>
  <c r="L7462" i="1" s="1"/>
  <c r="J7462" i="1"/>
  <c r="O7462" i="1" s="1"/>
  <c r="K7462" i="1"/>
  <c r="I7463" i="1"/>
  <c r="N7463" i="1" s="1"/>
  <c r="J7463" i="1"/>
  <c r="O7463" i="1" s="1"/>
  <c r="K7463" i="1"/>
  <c r="L7463" i="1"/>
  <c r="M7463" i="1"/>
  <c r="I7464" i="1"/>
  <c r="J7464" i="1"/>
  <c r="O7464" i="1" s="1"/>
  <c r="K7464" i="1"/>
  <c r="N7464" i="1"/>
  <c r="I7465" i="1"/>
  <c r="J7465" i="1"/>
  <c r="O7465" i="1" s="1"/>
  <c r="K7465" i="1"/>
  <c r="L7465" i="1"/>
  <c r="M7465" i="1"/>
  <c r="N7465" i="1"/>
  <c r="I7466" i="1"/>
  <c r="J7466" i="1"/>
  <c r="O7466" i="1" s="1"/>
  <c r="K7466" i="1"/>
  <c r="L7466" i="1"/>
  <c r="M7466" i="1"/>
  <c r="N7466" i="1"/>
  <c r="I7467" i="1"/>
  <c r="J7467" i="1"/>
  <c r="O7467" i="1" s="1"/>
  <c r="M7467" i="1"/>
  <c r="N7467" i="1"/>
  <c r="I7468" i="1"/>
  <c r="J7468" i="1"/>
  <c r="O7468" i="1" s="1"/>
  <c r="K7468" i="1"/>
  <c r="L7468" i="1"/>
  <c r="M7468" i="1"/>
  <c r="N7468" i="1"/>
  <c r="I7469" i="1"/>
  <c r="N7469" i="1" s="1"/>
  <c r="J7469" i="1"/>
  <c r="O7469" i="1" s="1"/>
  <c r="I7470" i="1"/>
  <c r="K7470" i="1" s="1"/>
  <c r="J7470" i="1"/>
  <c r="O7470" i="1" s="1"/>
  <c r="N7470" i="1"/>
  <c r="I7471" i="1"/>
  <c r="J7471" i="1"/>
  <c r="O7471" i="1" s="1"/>
  <c r="K7471" i="1"/>
  <c r="L7471" i="1"/>
  <c r="M7471" i="1"/>
  <c r="N7471" i="1"/>
  <c r="I7472" i="1"/>
  <c r="L7472" i="1" s="1"/>
  <c r="J7472" i="1"/>
  <c r="O7472" i="1" s="1"/>
  <c r="K7472" i="1"/>
  <c r="I7473" i="1"/>
  <c r="J7473" i="1"/>
  <c r="O7473" i="1" s="1"/>
  <c r="K7473" i="1"/>
  <c r="L7473" i="1"/>
  <c r="M7473" i="1"/>
  <c r="N7473" i="1"/>
  <c r="I7474" i="1"/>
  <c r="J7474" i="1"/>
  <c r="O7474" i="1" s="1"/>
  <c r="K7474" i="1"/>
  <c r="L7474" i="1"/>
  <c r="M7474" i="1"/>
  <c r="N7474" i="1"/>
  <c r="I7475" i="1"/>
  <c r="K7475" i="1" s="1"/>
  <c r="J7475" i="1"/>
  <c r="O7475" i="1" s="1"/>
  <c r="I7476" i="1"/>
  <c r="J7476" i="1"/>
  <c r="O7476" i="1" s="1"/>
  <c r="K7476" i="1"/>
  <c r="L7476" i="1"/>
  <c r="M7476" i="1"/>
  <c r="N7476" i="1"/>
  <c r="I7477" i="1"/>
  <c r="J7477" i="1"/>
  <c r="O7477" i="1" s="1"/>
  <c r="K7477" i="1"/>
  <c r="L7477" i="1"/>
  <c r="M7477" i="1"/>
  <c r="N7477" i="1"/>
  <c r="I7478" i="1"/>
  <c r="N7478" i="1" s="1"/>
  <c r="J7478" i="1"/>
  <c r="O7478" i="1" s="1"/>
  <c r="I7479" i="1"/>
  <c r="J7479" i="1"/>
  <c r="O7479" i="1" s="1"/>
  <c r="I7480" i="1"/>
  <c r="J7480" i="1"/>
  <c r="O7480" i="1" s="1"/>
  <c r="K7480" i="1"/>
  <c r="L7480" i="1"/>
  <c r="M7480" i="1"/>
  <c r="N7480" i="1"/>
  <c r="I7481" i="1"/>
  <c r="J7481" i="1"/>
  <c r="O7481" i="1" s="1"/>
  <c r="K7481" i="1"/>
  <c r="L7481" i="1"/>
  <c r="I7482" i="1"/>
  <c r="J7482" i="1"/>
  <c r="O7482" i="1" s="1"/>
  <c r="I7483" i="1"/>
  <c r="J7483" i="1"/>
  <c r="O7483" i="1" s="1"/>
  <c r="K7483" i="1"/>
  <c r="L7483" i="1"/>
  <c r="M7483" i="1"/>
  <c r="N7483" i="1"/>
  <c r="I7484" i="1"/>
  <c r="J7484" i="1"/>
  <c r="O7484" i="1" s="1"/>
  <c r="K7484" i="1"/>
  <c r="N7484" i="1"/>
  <c r="I7485" i="1"/>
  <c r="J7485" i="1"/>
  <c r="O7485" i="1" s="1"/>
  <c r="K7485" i="1"/>
  <c r="I7486" i="1"/>
  <c r="J7486" i="1"/>
  <c r="O7486" i="1" s="1"/>
  <c r="K7486" i="1"/>
  <c r="L7486" i="1"/>
  <c r="M7486" i="1"/>
  <c r="N7486" i="1"/>
  <c r="I7487" i="1"/>
  <c r="J7487" i="1"/>
  <c r="O7487" i="1" s="1"/>
  <c r="M7487" i="1"/>
  <c r="N7487" i="1"/>
  <c r="I7488" i="1"/>
  <c r="J7488" i="1"/>
  <c r="O7488" i="1" s="1"/>
  <c r="K7488" i="1"/>
  <c r="L7488" i="1"/>
  <c r="I7489" i="1"/>
  <c r="K7489" i="1" s="1"/>
  <c r="J7489" i="1"/>
  <c r="O7489" i="1" s="1"/>
  <c r="L7489" i="1"/>
  <c r="M7489" i="1"/>
  <c r="N7489" i="1"/>
  <c r="I7490" i="1"/>
  <c r="K7490" i="1" s="1"/>
  <c r="J7490" i="1"/>
  <c r="O7490" i="1" s="1"/>
  <c r="L7490" i="1"/>
  <c r="M7490" i="1"/>
  <c r="I7491" i="1"/>
  <c r="J7491" i="1"/>
  <c r="O7491" i="1" s="1"/>
  <c r="K7491" i="1"/>
  <c r="L7491" i="1"/>
  <c r="I7492" i="1"/>
  <c r="K7492" i="1" s="1"/>
  <c r="J7492" i="1"/>
  <c r="O7492" i="1" s="1"/>
  <c r="L7492" i="1"/>
  <c r="M7492" i="1"/>
  <c r="N7492" i="1"/>
  <c r="I7493" i="1"/>
  <c r="J7493" i="1"/>
  <c r="O7493" i="1" s="1"/>
  <c r="K7493" i="1"/>
  <c r="L7493" i="1"/>
  <c r="M7493" i="1"/>
  <c r="N7493" i="1"/>
  <c r="I7494" i="1"/>
  <c r="J7494" i="1"/>
  <c r="O7494" i="1" s="1"/>
  <c r="I7495" i="1"/>
  <c r="J7495" i="1"/>
  <c r="O7495" i="1" s="1"/>
  <c r="K7495" i="1"/>
  <c r="L7495" i="1"/>
  <c r="M7495" i="1"/>
  <c r="N7495" i="1"/>
  <c r="I7496" i="1"/>
  <c r="J7496" i="1"/>
  <c r="O7496" i="1" s="1"/>
  <c r="K7496" i="1"/>
  <c r="L7496" i="1"/>
  <c r="M7496" i="1"/>
  <c r="N7496" i="1"/>
  <c r="I7497" i="1"/>
  <c r="J7497" i="1"/>
  <c r="O7497" i="1" s="1"/>
  <c r="K7497" i="1"/>
  <c r="I7498" i="1"/>
  <c r="N7498" i="1" s="1"/>
  <c r="J7498" i="1"/>
  <c r="O7498" i="1" s="1"/>
  <c r="K7498" i="1"/>
  <c r="L7498" i="1"/>
  <c r="M7498" i="1"/>
  <c r="I7499" i="1"/>
  <c r="J7499" i="1"/>
  <c r="O7499" i="1" s="1"/>
  <c r="K7499" i="1"/>
  <c r="L7499" i="1"/>
  <c r="M7499" i="1"/>
  <c r="N7499" i="1"/>
  <c r="I7500" i="1"/>
  <c r="J7500" i="1"/>
  <c r="O7500" i="1" s="1"/>
  <c r="K7500" i="1"/>
  <c r="L7500" i="1"/>
  <c r="I7501" i="1"/>
  <c r="K7501" i="1" s="1"/>
  <c r="J7501" i="1"/>
  <c r="O7501" i="1" s="1"/>
  <c r="L7501" i="1"/>
  <c r="I7502" i="1"/>
  <c r="K7502" i="1" s="1"/>
  <c r="J7502" i="1"/>
  <c r="O7502" i="1" s="1"/>
  <c r="I7503" i="1"/>
  <c r="N7503" i="1" s="1"/>
  <c r="J7503" i="1"/>
  <c r="O7503" i="1" s="1"/>
  <c r="K7503" i="1"/>
  <c r="L7503" i="1"/>
  <c r="M7503" i="1"/>
  <c r="I7504" i="1"/>
  <c r="J7504" i="1"/>
  <c r="O7504" i="1" s="1"/>
  <c r="K7504" i="1"/>
  <c r="N7504" i="1"/>
  <c r="I7505" i="1"/>
  <c r="N7505" i="1" s="1"/>
  <c r="J7505" i="1"/>
  <c r="O7505" i="1" s="1"/>
  <c r="K7505" i="1"/>
  <c r="L7505" i="1"/>
  <c r="M7505" i="1"/>
  <c r="I7506" i="1"/>
  <c r="J7506" i="1"/>
  <c r="O7506" i="1" s="1"/>
  <c r="K7506" i="1"/>
  <c r="L7506" i="1"/>
  <c r="M7506" i="1"/>
  <c r="N7506" i="1"/>
  <c r="I7507" i="1"/>
  <c r="J7507" i="1"/>
  <c r="O7507" i="1" s="1"/>
  <c r="M7507" i="1"/>
  <c r="N7507" i="1"/>
  <c r="I7508" i="1"/>
  <c r="J7508" i="1"/>
  <c r="O7508" i="1" s="1"/>
  <c r="K7508" i="1"/>
  <c r="L7508" i="1"/>
  <c r="M7508" i="1"/>
  <c r="N7508" i="1"/>
  <c r="I7509" i="1"/>
  <c r="J7509" i="1"/>
  <c r="O7509" i="1" s="1"/>
  <c r="K7509" i="1"/>
  <c r="L7509" i="1"/>
  <c r="M7509" i="1"/>
  <c r="N7509" i="1"/>
  <c r="I7510" i="1"/>
  <c r="K7510" i="1" s="1"/>
  <c r="J7510" i="1"/>
  <c r="O7510" i="1" s="1"/>
  <c r="N7510" i="1"/>
  <c r="I7511" i="1"/>
  <c r="J7511" i="1"/>
  <c r="O7511" i="1" s="1"/>
  <c r="K7511" i="1"/>
  <c r="L7511" i="1"/>
  <c r="M7511" i="1"/>
  <c r="N7511" i="1"/>
  <c r="I7512" i="1"/>
  <c r="K7512" i="1" s="1"/>
  <c r="J7512" i="1"/>
  <c r="O7512" i="1" s="1"/>
  <c r="I7513" i="1"/>
  <c r="J7513" i="1"/>
  <c r="O7513" i="1" s="1"/>
  <c r="K7513" i="1"/>
  <c r="L7513" i="1"/>
  <c r="M7513" i="1"/>
  <c r="N7513" i="1"/>
  <c r="I7514" i="1"/>
  <c r="J7514" i="1"/>
  <c r="O7514" i="1" s="1"/>
  <c r="K7514" i="1"/>
  <c r="L7514" i="1"/>
  <c r="M7514" i="1"/>
  <c r="N7514" i="1"/>
  <c r="I7515" i="1"/>
  <c r="M7515" i="1" s="1"/>
  <c r="J7515" i="1"/>
  <c r="O7515" i="1" s="1"/>
  <c r="I7516" i="1"/>
  <c r="J7516" i="1"/>
  <c r="O7516" i="1" s="1"/>
  <c r="K7516" i="1"/>
  <c r="L7516" i="1"/>
  <c r="M7516" i="1"/>
  <c r="N7516" i="1"/>
  <c r="I7517" i="1"/>
  <c r="J7517" i="1"/>
  <c r="O7517" i="1" s="1"/>
  <c r="K7517" i="1"/>
  <c r="L7517" i="1"/>
  <c r="M7517" i="1"/>
  <c r="N7517" i="1"/>
  <c r="I7518" i="1"/>
  <c r="N7518" i="1" s="1"/>
  <c r="J7518" i="1"/>
  <c r="O7518" i="1" s="1"/>
  <c r="I7519" i="1"/>
  <c r="J7519" i="1"/>
  <c r="O7519" i="1" s="1"/>
  <c r="I7520" i="1"/>
  <c r="M7520" i="1" s="1"/>
  <c r="J7520" i="1"/>
  <c r="O7520" i="1" s="1"/>
  <c r="K7520" i="1"/>
  <c r="L7520" i="1"/>
  <c r="N7520" i="1"/>
  <c r="I7521" i="1"/>
  <c r="J7521" i="1"/>
  <c r="O7521" i="1" s="1"/>
  <c r="K7521" i="1"/>
  <c r="L7521" i="1"/>
  <c r="I7522" i="1"/>
  <c r="J7522" i="1"/>
  <c r="O7522" i="1" s="1"/>
  <c r="I7523" i="1"/>
  <c r="J7523" i="1"/>
  <c r="O7523" i="1" s="1"/>
  <c r="K7523" i="1"/>
  <c r="L7523" i="1"/>
  <c r="M7523" i="1"/>
  <c r="N7523" i="1"/>
  <c r="I7524" i="1"/>
  <c r="N7524" i="1" s="1"/>
  <c r="J7524" i="1"/>
  <c r="O7524" i="1" s="1"/>
  <c r="K7524" i="1"/>
  <c r="I7525" i="1"/>
  <c r="J7525" i="1"/>
  <c r="O7525" i="1" s="1"/>
  <c r="K7525" i="1"/>
  <c r="I7526" i="1"/>
  <c r="J7526" i="1"/>
  <c r="O7526" i="1" s="1"/>
  <c r="K7526" i="1"/>
  <c r="L7526" i="1"/>
  <c r="M7526" i="1"/>
  <c r="N7526" i="1"/>
  <c r="I7527" i="1"/>
  <c r="J7527" i="1"/>
  <c r="O7527" i="1" s="1"/>
  <c r="M7527" i="1"/>
  <c r="N7527" i="1"/>
  <c r="I7528" i="1"/>
  <c r="L7528" i="1" s="1"/>
  <c r="J7528" i="1"/>
  <c r="O7528" i="1" s="1"/>
  <c r="K7528" i="1"/>
  <c r="I7529" i="1"/>
  <c r="K7529" i="1" s="1"/>
  <c r="J7529" i="1"/>
  <c r="O7529" i="1" s="1"/>
  <c r="L7529" i="1"/>
  <c r="M7529" i="1"/>
  <c r="N7529" i="1"/>
  <c r="I7530" i="1"/>
  <c r="K7530" i="1" s="1"/>
  <c r="J7530" i="1"/>
  <c r="O7530" i="1" s="1"/>
  <c r="L7530" i="1"/>
  <c r="I7531" i="1"/>
  <c r="J7531" i="1"/>
  <c r="O7531" i="1" s="1"/>
  <c r="K7531" i="1"/>
  <c r="L7531" i="1"/>
  <c r="I7532" i="1"/>
  <c r="K7532" i="1" s="1"/>
  <c r="J7532" i="1"/>
  <c r="O7532" i="1" s="1"/>
  <c r="L7532" i="1"/>
  <c r="M7532" i="1"/>
  <c r="N7532" i="1"/>
  <c r="I7533" i="1"/>
  <c r="J7533" i="1"/>
  <c r="O7533" i="1" s="1"/>
  <c r="K7533" i="1"/>
  <c r="L7533" i="1"/>
  <c r="M7533" i="1"/>
  <c r="N7533" i="1"/>
  <c r="I7534" i="1"/>
  <c r="J7534" i="1"/>
  <c r="O7534" i="1" s="1"/>
  <c r="K7534" i="1"/>
  <c r="I7535" i="1"/>
  <c r="J7535" i="1"/>
  <c r="O7535" i="1" s="1"/>
  <c r="K7535" i="1"/>
  <c r="L7535" i="1"/>
  <c r="M7535" i="1"/>
  <c r="N7535" i="1"/>
  <c r="I7536" i="1"/>
  <c r="J7536" i="1"/>
  <c r="O7536" i="1" s="1"/>
  <c r="K7536" i="1"/>
  <c r="L7536" i="1"/>
  <c r="M7536" i="1"/>
  <c r="N7536" i="1"/>
  <c r="I7537" i="1"/>
  <c r="J7537" i="1"/>
  <c r="O7537" i="1" s="1"/>
  <c r="K7537" i="1"/>
  <c r="I7538" i="1"/>
  <c r="N7538" i="1" s="1"/>
  <c r="J7538" i="1"/>
  <c r="O7538" i="1" s="1"/>
  <c r="K7538" i="1"/>
  <c r="L7538" i="1"/>
  <c r="M7538" i="1"/>
  <c r="I7539" i="1"/>
  <c r="J7539" i="1"/>
  <c r="O7539" i="1" s="1"/>
  <c r="K7539" i="1"/>
  <c r="L7539" i="1"/>
  <c r="M7539" i="1"/>
  <c r="N7539" i="1"/>
  <c r="I7540" i="1"/>
  <c r="J7540" i="1"/>
  <c r="O7540" i="1" s="1"/>
  <c r="K7540" i="1"/>
  <c r="L7540" i="1"/>
  <c r="I7541" i="1"/>
  <c r="K7541" i="1" s="1"/>
  <c r="J7541" i="1"/>
  <c r="O7541" i="1" s="1"/>
  <c r="L7541" i="1"/>
  <c r="I7542" i="1"/>
  <c r="M7542" i="1" s="1"/>
  <c r="J7542" i="1"/>
  <c r="O7542" i="1" s="1"/>
  <c r="I7543" i="1"/>
  <c r="N7543" i="1" s="1"/>
  <c r="J7543" i="1"/>
  <c r="O7543" i="1" s="1"/>
  <c r="K7543" i="1"/>
  <c r="L7543" i="1"/>
  <c r="I7544" i="1"/>
  <c r="J7544" i="1"/>
  <c r="O7544" i="1" s="1"/>
  <c r="K7544" i="1"/>
  <c r="N7544" i="1"/>
  <c r="I7545" i="1"/>
  <c r="M7545" i="1" s="1"/>
  <c r="J7545" i="1"/>
  <c r="O7545" i="1" s="1"/>
  <c r="K7545" i="1"/>
  <c r="L7545" i="1"/>
  <c r="I7546" i="1"/>
  <c r="J7546" i="1"/>
  <c r="O7546" i="1" s="1"/>
  <c r="K7546" i="1"/>
  <c r="L7546" i="1"/>
  <c r="M7546" i="1"/>
  <c r="N7546" i="1"/>
  <c r="I7547" i="1"/>
  <c r="J7547" i="1"/>
  <c r="O7547" i="1" s="1"/>
  <c r="M7547" i="1"/>
  <c r="N7547" i="1"/>
  <c r="I7548" i="1"/>
  <c r="J7548" i="1"/>
  <c r="O7548" i="1" s="1"/>
  <c r="K7548" i="1"/>
  <c r="L7548" i="1"/>
  <c r="M7548" i="1"/>
  <c r="N7548" i="1"/>
  <c r="I7549" i="1"/>
  <c r="J7549" i="1"/>
  <c r="O7549" i="1" s="1"/>
  <c r="K7549" i="1"/>
  <c r="L7549" i="1"/>
  <c r="M7549" i="1"/>
  <c r="N7549" i="1"/>
  <c r="I7550" i="1"/>
  <c r="K7550" i="1" s="1"/>
  <c r="J7550" i="1"/>
  <c r="O7550" i="1" s="1"/>
  <c r="N7550" i="1"/>
  <c r="I7551" i="1"/>
  <c r="J7551" i="1"/>
  <c r="O7551" i="1" s="1"/>
  <c r="K7551" i="1"/>
  <c r="L7551" i="1"/>
  <c r="M7551" i="1"/>
  <c r="N7551" i="1"/>
  <c r="I7552" i="1"/>
  <c r="M7552" i="1" s="1"/>
  <c r="J7552" i="1"/>
  <c r="O7552" i="1" s="1"/>
  <c r="I7553" i="1"/>
  <c r="J7553" i="1"/>
  <c r="O7553" i="1" s="1"/>
  <c r="K7553" i="1"/>
  <c r="L7553" i="1"/>
  <c r="M7553" i="1"/>
  <c r="N7553" i="1"/>
  <c r="I7554" i="1"/>
  <c r="J7554" i="1"/>
  <c r="O7554" i="1" s="1"/>
  <c r="K7554" i="1"/>
  <c r="L7554" i="1"/>
  <c r="M7554" i="1"/>
  <c r="N7554" i="1"/>
  <c r="I7555" i="1"/>
  <c r="J7555" i="1"/>
  <c r="O7555" i="1" s="1"/>
  <c r="K7555" i="1"/>
  <c r="L7555" i="1"/>
  <c r="M7555" i="1"/>
  <c r="N7555" i="1"/>
  <c r="I7556" i="1"/>
  <c r="J7556" i="1"/>
  <c r="O7556" i="1" s="1"/>
  <c r="K7556" i="1"/>
  <c r="L7556" i="1"/>
  <c r="M7556" i="1"/>
  <c r="N7556" i="1"/>
  <c r="I7557" i="1"/>
  <c r="J7557" i="1"/>
  <c r="O7557" i="1" s="1"/>
  <c r="K7557" i="1"/>
  <c r="L7557" i="1"/>
  <c r="M7557" i="1"/>
  <c r="N7557" i="1"/>
  <c r="I7558" i="1"/>
  <c r="N7558" i="1" s="1"/>
  <c r="J7558" i="1"/>
  <c r="O7558" i="1" s="1"/>
  <c r="K7558" i="1"/>
  <c r="L7558" i="1"/>
  <c r="M7558" i="1"/>
  <c r="I7559" i="1"/>
  <c r="J7559" i="1"/>
  <c r="O7559" i="1" s="1"/>
  <c r="N7559" i="1"/>
  <c r="I7560" i="1"/>
  <c r="K7560" i="1" s="1"/>
  <c r="J7560" i="1"/>
  <c r="O7560" i="1" s="1"/>
  <c r="M7560" i="1"/>
  <c r="N7560" i="1"/>
  <c r="I7561" i="1"/>
  <c r="J7561" i="1"/>
  <c r="O7561" i="1" s="1"/>
  <c r="K7561" i="1"/>
  <c r="L7561" i="1"/>
  <c r="I7562" i="1"/>
  <c r="J7562" i="1"/>
  <c r="O7562" i="1" s="1"/>
  <c r="I7563" i="1"/>
  <c r="J7563" i="1"/>
  <c r="O7563" i="1" s="1"/>
  <c r="K7563" i="1"/>
  <c r="L7563" i="1"/>
  <c r="M7563" i="1"/>
  <c r="N7563" i="1"/>
  <c r="I7564" i="1"/>
  <c r="J7564" i="1"/>
  <c r="O7564" i="1" s="1"/>
  <c r="K7564" i="1"/>
  <c r="N7564" i="1"/>
  <c r="I7565" i="1"/>
  <c r="J7565" i="1"/>
  <c r="O7565" i="1" s="1"/>
  <c r="K7565" i="1"/>
  <c r="I7566" i="1"/>
  <c r="K7566" i="1" s="1"/>
  <c r="J7566" i="1"/>
  <c r="O7566" i="1" s="1"/>
  <c r="I7567" i="1"/>
  <c r="J7567" i="1"/>
  <c r="O7567" i="1" s="1"/>
  <c r="M7567" i="1"/>
  <c r="N7567" i="1"/>
  <c r="I7568" i="1"/>
  <c r="J7568" i="1"/>
  <c r="O7568" i="1" s="1"/>
  <c r="K7568" i="1"/>
  <c r="L7568" i="1"/>
  <c r="I7569" i="1"/>
  <c r="K7569" i="1" s="1"/>
  <c r="J7569" i="1"/>
  <c r="O7569" i="1" s="1"/>
  <c r="L7569" i="1"/>
  <c r="M7569" i="1"/>
  <c r="N7569" i="1"/>
  <c r="J16" i="1"/>
  <c r="O16" i="1" s="1"/>
  <c r="L16" i="1"/>
  <c r="M16" i="1"/>
  <c r="N16" i="1"/>
  <c r="K16" i="1"/>
  <c r="I16" i="1"/>
  <c r="W17" i="1"/>
  <c r="X17" i="1"/>
  <c r="Y17" i="1"/>
  <c r="W18" i="1"/>
  <c r="X18" i="1"/>
  <c r="Y18" i="1"/>
  <c r="W19" i="1"/>
  <c r="X19" i="1"/>
  <c r="AA93" i="1" s="1"/>
  <c r="Y19" i="1"/>
  <c r="W20" i="1"/>
  <c r="X20" i="1"/>
  <c r="Y20" i="1"/>
  <c r="W21" i="1"/>
  <c r="X21" i="1"/>
  <c r="AA132" i="1" s="1"/>
  <c r="Y21" i="1"/>
  <c r="AA21" i="1" s="1"/>
  <c r="W22" i="1"/>
  <c r="X22" i="1"/>
  <c r="Y22" i="1"/>
  <c r="W23" i="1"/>
  <c r="X23" i="1"/>
  <c r="Y23" i="1"/>
  <c r="W24" i="1"/>
  <c r="X24" i="1"/>
  <c r="Y24" i="1"/>
  <c r="W25" i="1"/>
  <c r="X25" i="1"/>
  <c r="Y25" i="1"/>
  <c r="W26" i="1"/>
  <c r="X26" i="1"/>
  <c r="Y26" i="1"/>
  <c r="AA26" i="1" s="1"/>
  <c r="W27" i="1"/>
  <c r="X27" i="1"/>
  <c r="Y27" i="1"/>
  <c r="W28" i="1"/>
  <c r="X28" i="1"/>
  <c r="Y28" i="1"/>
  <c r="W29" i="1"/>
  <c r="X29" i="1"/>
  <c r="Y29" i="1"/>
  <c r="W30" i="1"/>
  <c r="X30" i="1"/>
  <c r="Y30" i="1"/>
  <c r="W31" i="1"/>
  <c r="X31" i="1"/>
  <c r="Y31" i="1"/>
  <c r="W32" i="1"/>
  <c r="X32" i="1"/>
  <c r="Y32" i="1"/>
  <c r="W33" i="1"/>
  <c r="X33" i="1"/>
  <c r="AA99" i="1" s="1"/>
  <c r="Y33" i="1"/>
  <c r="W34" i="1"/>
  <c r="X34" i="1"/>
  <c r="Y34" i="1"/>
  <c r="W35" i="1"/>
  <c r="X35" i="1"/>
  <c r="Y35" i="1"/>
  <c r="W36" i="1"/>
  <c r="X36" i="1"/>
  <c r="Y36" i="1"/>
  <c r="W37" i="1"/>
  <c r="X37" i="1"/>
  <c r="Y37" i="1"/>
  <c r="W38" i="1"/>
  <c r="X38" i="1"/>
  <c r="Y38" i="1"/>
  <c r="W39" i="1"/>
  <c r="X39" i="1"/>
  <c r="Y39" i="1"/>
  <c r="W40" i="1"/>
  <c r="X40" i="1"/>
  <c r="Y40" i="1"/>
  <c r="W41" i="1"/>
  <c r="X41" i="1"/>
  <c r="Y41" i="1"/>
  <c r="AA41" i="1" s="1"/>
  <c r="W42" i="1"/>
  <c r="X42" i="1"/>
  <c r="Y42" i="1"/>
  <c r="W43" i="1"/>
  <c r="X43" i="1"/>
  <c r="Y43" i="1"/>
  <c r="W44" i="1"/>
  <c r="X44" i="1"/>
  <c r="Y44" i="1"/>
  <c r="W45" i="1"/>
  <c r="X45" i="1"/>
  <c r="Y45" i="1"/>
  <c r="W46" i="1"/>
  <c r="X46" i="1"/>
  <c r="Y46" i="1"/>
  <c r="AA46" i="1" s="1"/>
  <c r="W47" i="1"/>
  <c r="X47" i="1"/>
  <c r="Y47" i="1"/>
  <c r="W48" i="1"/>
  <c r="X48" i="1"/>
  <c r="Y48" i="1"/>
  <c r="W49" i="1"/>
  <c r="X49" i="1"/>
  <c r="Y49" i="1"/>
  <c r="W50" i="1"/>
  <c r="X50" i="1"/>
  <c r="Y50" i="1"/>
  <c r="W51" i="1"/>
  <c r="X51" i="1"/>
  <c r="Y51" i="1"/>
  <c r="W52" i="1"/>
  <c r="X52" i="1"/>
  <c r="Y52" i="1"/>
  <c r="W53" i="1"/>
  <c r="X53" i="1"/>
  <c r="Y53" i="1"/>
  <c r="W54" i="1"/>
  <c r="X54" i="1"/>
  <c r="Y54" i="1"/>
  <c r="W55" i="1"/>
  <c r="X55" i="1"/>
  <c r="Y55" i="1"/>
  <c r="W56" i="1"/>
  <c r="X56" i="1"/>
  <c r="Y56" i="1"/>
  <c r="W57" i="1"/>
  <c r="X57" i="1"/>
  <c r="Y57" i="1"/>
  <c r="W58" i="1"/>
  <c r="X58" i="1"/>
  <c r="Y58" i="1"/>
  <c r="W59" i="1"/>
  <c r="X59" i="1"/>
  <c r="Y59" i="1"/>
  <c r="W60" i="1"/>
  <c r="X60" i="1"/>
  <c r="Y60" i="1"/>
  <c r="W61" i="1"/>
  <c r="X61" i="1"/>
  <c r="Y61" i="1"/>
  <c r="AA61" i="1" s="1"/>
  <c r="W62" i="1"/>
  <c r="X62" i="1"/>
  <c r="Y62" i="1"/>
  <c r="W63" i="1"/>
  <c r="X63" i="1"/>
  <c r="Y63" i="1"/>
  <c r="W64" i="1"/>
  <c r="X64" i="1"/>
  <c r="Y64" i="1"/>
  <c r="W65" i="1"/>
  <c r="X65" i="1"/>
  <c r="Y65" i="1"/>
  <c r="W66" i="1"/>
  <c r="X66" i="1"/>
  <c r="Y66" i="1"/>
  <c r="AA66" i="1" s="1"/>
  <c r="W67" i="1"/>
  <c r="X67" i="1"/>
  <c r="Y67" i="1"/>
  <c r="W68" i="1"/>
  <c r="X68" i="1"/>
  <c r="Y68" i="1"/>
  <c r="W69" i="1"/>
  <c r="X69" i="1"/>
  <c r="Y69" i="1"/>
  <c r="W70" i="1"/>
  <c r="X70" i="1"/>
  <c r="Y70" i="1"/>
  <c r="W71" i="1"/>
  <c r="X71" i="1"/>
  <c r="Y71" i="1"/>
  <c r="W72" i="1"/>
  <c r="X72" i="1"/>
  <c r="Y72" i="1"/>
  <c r="W73" i="1"/>
  <c r="X73" i="1"/>
  <c r="Y73" i="1"/>
  <c r="W74" i="1"/>
  <c r="X74" i="1"/>
  <c r="Y74" i="1"/>
  <c r="W75" i="1"/>
  <c r="X75" i="1"/>
  <c r="Y75" i="1"/>
  <c r="W76" i="1"/>
  <c r="X76" i="1"/>
  <c r="Y76" i="1"/>
  <c r="W77" i="1"/>
  <c r="X77" i="1"/>
  <c r="Y77" i="1"/>
  <c r="W78" i="1"/>
  <c r="X78" i="1"/>
  <c r="Y78" i="1"/>
  <c r="W79" i="1"/>
  <c r="X79" i="1"/>
  <c r="Y79" i="1"/>
  <c r="W80" i="1"/>
  <c r="X80" i="1"/>
  <c r="Y80" i="1"/>
  <c r="W81" i="1"/>
  <c r="X81" i="1"/>
  <c r="Y81" i="1"/>
  <c r="AA81" i="1" s="1"/>
  <c r="W82" i="1"/>
  <c r="X82" i="1"/>
  <c r="Y82" i="1"/>
  <c r="W83" i="1"/>
  <c r="X83" i="1"/>
  <c r="Y83" i="1"/>
  <c r="W84" i="1"/>
  <c r="X84" i="1"/>
  <c r="Y84" i="1"/>
  <c r="W85" i="1"/>
  <c r="X85" i="1"/>
  <c r="Y85" i="1"/>
  <c r="W86" i="1"/>
  <c r="X86" i="1"/>
  <c r="Y86" i="1"/>
  <c r="AA86" i="1" s="1"/>
  <c r="W87" i="1"/>
  <c r="X87" i="1"/>
  <c r="Y87" i="1"/>
  <c r="W88" i="1"/>
  <c r="X88" i="1"/>
  <c r="Y88" i="1"/>
  <c r="W89" i="1"/>
  <c r="X89" i="1"/>
  <c r="Y89" i="1"/>
  <c r="W90" i="1"/>
  <c r="X90" i="1"/>
  <c r="Y90" i="1"/>
  <c r="W91" i="1"/>
  <c r="X91" i="1"/>
  <c r="Y91" i="1"/>
  <c r="W92" i="1"/>
  <c r="X92" i="1"/>
  <c r="Y92" i="1"/>
  <c r="W93" i="1"/>
  <c r="X93" i="1"/>
  <c r="Y93" i="1"/>
  <c r="W94" i="1"/>
  <c r="X94" i="1"/>
  <c r="Y94" i="1"/>
  <c r="W95" i="1"/>
  <c r="X95" i="1"/>
  <c r="Y95" i="1"/>
  <c r="W96" i="1"/>
  <c r="X96" i="1"/>
  <c r="Y96" i="1"/>
  <c r="AA96" i="1" s="1"/>
  <c r="W97" i="1"/>
  <c r="X97" i="1"/>
  <c r="Y97" i="1"/>
  <c r="W98" i="1"/>
  <c r="X98" i="1"/>
  <c r="Y98" i="1"/>
  <c r="W99" i="1"/>
  <c r="X99" i="1"/>
  <c r="Y99" i="1"/>
  <c r="W100" i="1"/>
  <c r="X100" i="1"/>
  <c r="Y100" i="1"/>
  <c r="W101" i="1"/>
  <c r="X101" i="1"/>
  <c r="Y101" i="1"/>
  <c r="W102" i="1"/>
  <c r="X102" i="1"/>
  <c r="Y102" i="1"/>
  <c r="W103" i="1"/>
  <c r="X103" i="1"/>
  <c r="Y103" i="1"/>
  <c r="W104" i="1"/>
  <c r="X104" i="1"/>
  <c r="Y104" i="1"/>
  <c r="AA104" i="1" s="1"/>
  <c r="W105" i="1"/>
  <c r="X105" i="1"/>
  <c r="Y105" i="1"/>
  <c r="W106" i="1"/>
  <c r="X106" i="1"/>
  <c r="Y106" i="1"/>
  <c r="W107" i="1"/>
  <c r="X107" i="1"/>
  <c r="Y107" i="1"/>
  <c r="W108" i="1"/>
  <c r="X108" i="1"/>
  <c r="Y108" i="1"/>
  <c r="W109" i="1"/>
  <c r="X109" i="1"/>
  <c r="Y109" i="1"/>
  <c r="W110" i="1"/>
  <c r="X110" i="1"/>
  <c r="Y110" i="1"/>
  <c r="W111" i="1"/>
  <c r="X111" i="1"/>
  <c r="Y111" i="1"/>
  <c r="AA111" i="1" s="1"/>
  <c r="W112" i="1"/>
  <c r="X112" i="1"/>
  <c r="Y112" i="1"/>
  <c r="W113" i="1"/>
  <c r="X113" i="1"/>
  <c r="Y113" i="1"/>
  <c r="W114" i="1"/>
  <c r="X114" i="1"/>
  <c r="Y114" i="1"/>
  <c r="AA114" i="1"/>
  <c r="Z114" i="1" s="1"/>
  <c r="AB114" i="1" s="1"/>
  <c r="W115" i="1"/>
  <c r="X115" i="1"/>
  <c r="Y115" i="1"/>
  <c r="W116" i="1"/>
  <c r="X116" i="1"/>
  <c r="Y116" i="1"/>
  <c r="W117" i="1"/>
  <c r="X117" i="1"/>
  <c r="Y117" i="1"/>
  <c r="W118" i="1"/>
  <c r="X118" i="1"/>
  <c r="Y118" i="1"/>
  <c r="W119" i="1"/>
  <c r="X119" i="1"/>
  <c r="Y119" i="1"/>
  <c r="AA119" i="1" s="1"/>
  <c r="W120" i="1"/>
  <c r="X120" i="1"/>
  <c r="Y120" i="1"/>
  <c r="W121" i="1"/>
  <c r="X121" i="1"/>
  <c r="Y121" i="1"/>
  <c r="W122" i="1"/>
  <c r="X122" i="1"/>
  <c r="Y122" i="1"/>
  <c r="W123" i="1"/>
  <c r="X123" i="1"/>
  <c r="Y123" i="1"/>
  <c r="W124" i="1"/>
  <c r="X124" i="1"/>
  <c r="Y124" i="1"/>
  <c r="W125" i="1"/>
  <c r="X125" i="1"/>
  <c r="Y125" i="1"/>
  <c r="W126" i="1"/>
  <c r="X126" i="1"/>
  <c r="Y126" i="1"/>
  <c r="W127" i="1"/>
  <c r="X127" i="1"/>
  <c r="Y127" i="1"/>
  <c r="W128" i="1"/>
  <c r="X128" i="1"/>
  <c r="Y128" i="1"/>
  <c r="W129" i="1"/>
  <c r="X129" i="1"/>
  <c r="Y129" i="1"/>
  <c r="W130" i="1"/>
  <c r="X130" i="1"/>
  <c r="Y130" i="1"/>
  <c r="W131" i="1"/>
  <c r="X131" i="1"/>
  <c r="Y131" i="1"/>
  <c r="W132" i="1"/>
  <c r="X132" i="1"/>
  <c r="Y132" i="1"/>
  <c r="W133" i="1"/>
  <c r="X133" i="1"/>
  <c r="Y133" i="1"/>
  <c r="W134" i="1"/>
  <c r="X134" i="1"/>
  <c r="Y134" i="1"/>
  <c r="W135" i="1"/>
  <c r="X135" i="1"/>
  <c r="Y135" i="1"/>
  <c r="W136" i="1"/>
  <c r="X136" i="1"/>
  <c r="Y136" i="1"/>
  <c r="AA16" i="1"/>
  <c r="Z16" i="1" s="1"/>
  <c r="AB16" i="1" s="1"/>
  <c r="Y16" i="1"/>
  <c r="X16" i="1"/>
  <c r="W16" i="1"/>
  <c r="Y32" i="2"/>
  <c r="U33" i="2"/>
  <c r="U37" i="2" s="1"/>
  <c r="V32" i="2"/>
  <c r="T37" i="2"/>
  <c r="T36" i="2"/>
  <c r="T35" i="2"/>
  <c r="T34" i="2"/>
  <c r="T33" i="2"/>
  <c r="P32" i="2"/>
  <c r="O33" i="2"/>
  <c r="O34" i="2" s="1"/>
  <c r="O36" i="2" s="1"/>
  <c r="M32" i="2"/>
  <c r="N37" i="2"/>
  <c r="N36" i="2"/>
  <c r="N35" i="2"/>
  <c r="N34" i="2"/>
  <c r="N33" i="2"/>
  <c r="L33" i="2"/>
  <c r="L37" i="2" s="1"/>
  <c r="N32" i="1" l="1"/>
  <c r="M32" i="1"/>
  <c r="K7024" i="1"/>
  <c r="L7024" i="1"/>
  <c r="M7024" i="1"/>
  <c r="N7024" i="1"/>
  <c r="K3936" i="1"/>
  <c r="L3936" i="1"/>
  <c r="N3936" i="1"/>
  <c r="N3818" i="1"/>
  <c r="K3818" i="1"/>
  <c r="L3818" i="1"/>
  <c r="M3818" i="1"/>
  <c r="K3780" i="1"/>
  <c r="L3780" i="1"/>
  <c r="M3780" i="1"/>
  <c r="K3643" i="1"/>
  <c r="L3643" i="1"/>
  <c r="M3643" i="1"/>
  <c r="N3643" i="1"/>
  <c r="M3521" i="1"/>
  <c r="N3521" i="1"/>
  <c r="M3512" i="1"/>
  <c r="N3512" i="1"/>
  <c r="K3512" i="1"/>
  <c r="L3512" i="1"/>
  <c r="N1747" i="1"/>
  <c r="L1747" i="1"/>
  <c r="K1747" i="1"/>
  <c r="M1747" i="1"/>
  <c r="N1627" i="1"/>
  <c r="L1627" i="1"/>
  <c r="M1627" i="1"/>
  <c r="N1407" i="1"/>
  <c r="M1407" i="1"/>
  <c r="K1407" i="1"/>
  <c r="L1407" i="1"/>
  <c r="M1301" i="1"/>
  <c r="N1301" i="1"/>
  <c r="L1301" i="1"/>
  <c r="L1085" i="1"/>
  <c r="M1085" i="1"/>
  <c r="K1085" i="1"/>
  <c r="N1085" i="1"/>
  <c r="L1038" i="1"/>
  <c r="N1038" i="1"/>
  <c r="K1038" i="1"/>
  <c r="M1038" i="1"/>
  <c r="L1020" i="1"/>
  <c r="M1020" i="1"/>
  <c r="N1020" i="1"/>
  <c r="K1020" i="1"/>
  <c r="N910" i="1"/>
  <c r="K910" i="1"/>
  <c r="L910" i="1"/>
  <c r="M910" i="1"/>
  <c r="N878" i="1"/>
  <c r="M878" i="1"/>
  <c r="L878" i="1"/>
  <c r="K878" i="1"/>
  <c r="N778" i="1"/>
  <c r="M778" i="1"/>
  <c r="K778" i="1"/>
  <c r="L778" i="1"/>
  <c r="K549" i="1"/>
  <c r="L549" i="1"/>
  <c r="M549" i="1"/>
  <c r="N549" i="1"/>
  <c r="K517" i="1"/>
  <c r="M517" i="1"/>
  <c r="N517" i="1"/>
  <c r="L517" i="1"/>
  <c r="K429" i="1"/>
  <c r="M429" i="1"/>
  <c r="N429" i="1"/>
  <c r="M380" i="1"/>
  <c r="N380" i="1"/>
  <c r="N212" i="1"/>
  <c r="L212" i="1"/>
  <c r="M212" i="1"/>
  <c r="L208" i="1"/>
  <c r="M208" i="1"/>
  <c r="K131" i="1"/>
  <c r="L131" i="1"/>
  <c r="N131" i="1"/>
  <c r="M131" i="1"/>
  <c r="K101" i="1"/>
  <c r="L101" i="1"/>
  <c r="N101" i="1"/>
  <c r="N84" i="1"/>
  <c r="L84" i="1"/>
  <c r="M84" i="1"/>
  <c r="L7560" i="1"/>
  <c r="M7540" i="1"/>
  <c r="N7540" i="1"/>
  <c r="L7485" i="1"/>
  <c r="M7485" i="1"/>
  <c r="N7485" i="1"/>
  <c r="L7437" i="1"/>
  <c r="K7419" i="1"/>
  <c r="N7419" i="1"/>
  <c r="L7383" i="1"/>
  <c r="L7372" i="1"/>
  <c r="N7364" i="1"/>
  <c r="K7347" i="1"/>
  <c r="L7347" i="1"/>
  <c r="M7347" i="1"/>
  <c r="N7347" i="1"/>
  <c r="L7321" i="1"/>
  <c r="N7318" i="1"/>
  <c r="M7318" i="1"/>
  <c r="L7239" i="1"/>
  <c r="L7229" i="1"/>
  <c r="L7197" i="1"/>
  <c r="L7194" i="1"/>
  <c r="L7142" i="1"/>
  <c r="K7138" i="1"/>
  <c r="L7075" i="1"/>
  <c r="K7040" i="1"/>
  <c r="N7027" i="1"/>
  <c r="L7020" i="1"/>
  <c r="L6971" i="1"/>
  <c r="L6941" i="1"/>
  <c r="M6941" i="1"/>
  <c r="N6941" i="1"/>
  <c r="L6922" i="1"/>
  <c r="M6918" i="1"/>
  <c r="N6918" i="1"/>
  <c r="K6904" i="1"/>
  <c r="L6904" i="1"/>
  <c r="M6904" i="1"/>
  <c r="K6886" i="1"/>
  <c r="L6882" i="1"/>
  <c r="K6739" i="1"/>
  <c r="L6739" i="1"/>
  <c r="M6739" i="1"/>
  <c r="N6739" i="1"/>
  <c r="M6732" i="1"/>
  <c r="N6732" i="1"/>
  <c r="L6688" i="1"/>
  <c r="K6640" i="1"/>
  <c r="N6627" i="1"/>
  <c r="L6620" i="1"/>
  <c r="K6566" i="1"/>
  <c r="K6534" i="1"/>
  <c r="L6534" i="1"/>
  <c r="M6534" i="1"/>
  <c r="N6534" i="1"/>
  <c r="M6475" i="1"/>
  <c r="L6472" i="1"/>
  <c r="M6438" i="1"/>
  <c r="N6438" i="1"/>
  <c r="K6388" i="1"/>
  <c r="K6383" i="1"/>
  <c r="L6383" i="1"/>
  <c r="N6383" i="1"/>
  <c r="M6383" i="1"/>
  <c r="L6334" i="1"/>
  <c r="L6288" i="1"/>
  <c r="L6268" i="1"/>
  <c r="L6225" i="1"/>
  <c r="M6225" i="1"/>
  <c r="K6225" i="1"/>
  <c r="N6225" i="1"/>
  <c r="L6210" i="1"/>
  <c r="K6169" i="1"/>
  <c r="L6101" i="1"/>
  <c r="L6093" i="1"/>
  <c r="M6093" i="1"/>
  <c r="N6093" i="1"/>
  <c r="L6047" i="1"/>
  <c r="K5992" i="1"/>
  <c r="L5992" i="1"/>
  <c r="M5992" i="1"/>
  <c r="N5992" i="1"/>
  <c r="K5988" i="1"/>
  <c r="L5988" i="1"/>
  <c r="L5961" i="1"/>
  <c r="M5875" i="1"/>
  <c r="K5872" i="1"/>
  <c r="L5865" i="1"/>
  <c r="M5865" i="1"/>
  <c r="K5811" i="1"/>
  <c r="L5811" i="1"/>
  <c r="M5811" i="1"/>
  <c r="N5811" i="1"/>
  <c r="N5786" i="1"/>
  <c r="L5786" i="1"/>
  <c r="M5786" i="1"/>
  <c r="K5767" i="1"/>
  <c r="M5736" i="1"/>
  <c r="L5719" i="1"/>
  <c r="L5713" i="1"/>
  <c r="N5685" i="1"/>
  <c r="N5626" i="1"/>
  <c r="K5626" i="1"/>
  <c r="L5626" i="1"/>
  <c r="M5626" i="1"/>
  <c r="M5622" i="1"/>
  <c r="N5622" i="1"/>
  <c r="K5589" i="1"/>
  <c r="L5589" i="1"/>
  <c r="M5589" i="1"/>
  <c r="L5581" i="1"/>
  <c r="L5542" i="1"/>
  <c r="K5509" i="1"/>
  <c r="L5509" i="1"/>
  <c r="M5509" i="1"/>
  <c r="N5509" i="1"/>
  <c r="L5424" i="1"/>
  <c r="L5370" i="1"/>
  <c r="M5370" i="1"/>
  <c r="N5370" i="1"/>
  <c r="L5366" i="1"/>
  <c r="K5358" i="1"/>
  <c r="M5319" i="1"/>
  <c r="N5319" i="1"/>
  <c r="L5315" i="1"/>
  <c r="M5244" i="1"/>
  <c r="N5244" i="1"/>
  <c r="K5244" i="1"/>
  <c r="L5244" i="1"/>
  <c r="K5186" i="1"/>
  <c r="N5150" i="1"/>
  <c r="M5150" i="1"/>
  <c r="L5150" i="1"/>
  <c r="L5142" i="1"/>
  <c r="L5067" i="1"/>
  <c r="K5018" i="1"/>
  <c r="L5018" i="1"/>
  <c r="M5018" i="1"/>
  <c r="N5018" i="1"/>
  <c r="L4982" i="1"/>
  <c r="L4978" i="1"/>
  <c r="K4932" i="1"/>
  <c r="L4932" i="1"/>
  <c r="M4932" i="1"/>
  <c r="N4932" i="1"/>
  <c r="L4854" i="1"/>
  <c r="M4854" i="1"/>
  <c r="K4854" i="1"/>
  <c r="N4854" i="1"/>
  <c r="L4812" i="1"/>
  <c r="K4812" i="1"/>
  <c r="M4812" i="1"/>
  <c r="N4812" i="1"/>
  <c r="K4747" i="1"/>
  <c r="L4747" i="1"/>
  <c r="M4747" i="1"/>
  <c r="N4747" i="1"/>
  <c r="L4736" i="1"/>
  <c r="M4736" i="1"/>
  <c r="L4651" i="1"/>
  <c r="L4615" i="1"/>
  <c r="M4556" i="1"/>
  <c r="N4556" i="1"/>
  <c r="K4556" i="1"/>
  <c r="L4556" i="1"/>
  <c r="L4528" i="1"/>
  <c r="K4525" i="1"/>
  <c r="N4421" i="1"/>
  <c r="K4417" i="1"/>
  <c r="L4417" i="1"/>
  <c r="M4417" i="1"/>
  <c r="N4417" i="1"/>
  <c r="K4318" i="1"/>
  <c r="M4318" i="1"/>
  <c r="N4318" i="1"/>
  <c r="N4281" i="1"/>
  <c r="M4281" i="1"/>
  <c r="L4184" i="1"/>
  <c r="M4181" i="1"/>
  <c r="N4181" i="1"/>
  <c r="K4141" i="1"/>
  <c r="L4141" i="1"/>
  <c r="M4141" i="1"/>
  <c r="N4141" i="1"/>
  <c r="K4120" i="1"/>
  <c r="L4120" i="1"/>
  <c r="M4120" i="1"/>
  <c r="N4120" i="1"/>
  <c r="L3930" i="1"/>
  <c r="M3930" i="1"/>
  <c r="N3930" i="1"/>
  <c r="K3930" i="1"/>
  <c r="M3648" i="1"/>
  <c r="N3648" i="1"/>
  <c r="K3648" i="1"/>
  <c r="L3648" i="1"/>
  <c r="K3613" i="1"/>
  <c r="L3613" i="1"/>
  <c r="M3613" i="1"/>
  <c r="N3613" i="1"/>
  <c r="M3586" i="1"/>
  <c r="N3586" i="1"/>
  <c r="K3586" i="1"/>
  <c r="L3586" i="1"/>
  <c r="N3564" i="1"/>
  <c r="L3564" i="1"/>
  <c r="L3463" i="1"/>
  <c r="M3463" i="1"/>
  <c r="N3463" i="1"/>
  <c r="K3463" i="1"/>
  <c r="M2442" i="1"/>
  <c r="N2442" i="1"/>
  <c r="K2442" i="1"/>
  <c r="L2442" i="1"/>
  <c r="K2430" i="1"/>
  <c r="L2430" i="1"/>
  <c r="M2430" i="1"/>
  <c r="N2430" i="1"/>
  <c r="N2073" i="1"/>
  <c r="N1723" i="1"/>
  <c r="L1723" i="1"/>
  <c r="M1723" i="1"/>
  <c r="K1723" i="1"/>
  <c r="N1671" i="1"/>
  <c r="K1671" i="1"/>
  <c r="L1671" i="1"/>
  <c r="M1671" i="1"/>
  <c r="L1385" i="1"/>
  <c r="M1385" i="1"/>
  <c r="N1385" i="1"/>
  <c r="M1329" i="1"/>
  <c r="N1329" i="1"/>
  <c r="K1329" i="1"/>
  <c r="L1329" i="1"/>
  <c r="N1072" i="1"/>
  <c r="K1072" i="1"/>
  <c r="L1072" i="1"/>
  <c r="M1072" i="1"/>
  <c r="M1046" i="1"/>
  <c r="N1046" i="1"/>
  <c r="K1046" i="1"/>
  <c r="L1046" i="1"/>
  <c r="K740" i="1"/>
  <c r="L740" i="1"/>
  <c r="M740" i="1"/>
  <c r="L535" i="1"/>
  <c r="K535" i="1"/>
  <c r="N535" i="1"/>
  <c r="N461" i="1"/>
  <c r="M461" i="1"/>
  <c r="K461" i="1"/>
  <c r="L461" i="1"/>
  <c r="K420" i="1"/>
  <c r="M420" i="1"/>
  <c r="N420" i="1"/>
  <c r="L420" i="1"/>
  <c r="L402" i="1"/>
  <c r="M402" i="1"/>
  <c r="N402" i="1"/>
  <c r="K394" i="1"/>
  <c r="L394" i="1"/>
  <c r="M394" i="1"/>
  <c r="N394" i="1"/>
  <c r="M319" i="1"/>
  <c r="N319" i="1"/>
  <c r="K319" i="1"/>
  <c r="L319" i="1"/>
  <c r="N192" i="1"/>
  <c r="K192" i="1"/>
  <c r="M192" i="1"/>
  <c r="L78" i="1"/>
  <c r="K78" i="1"/>
  <c r="M78" i="1"/>
  <c r="N78" i="1"/>
  <c r="M7568" i="1"/>
  <c r="N7568" i="1"/>
  <c r="L7564" i="1"/>
  <c r="M7564" i="1"/>
  <c r="M7543" i="1"/>
  <c r="M7500" i="1"/>
  <c r="N7500" i="1"/>
  <c r="K7448" i="1"/>
  <c r="L7448" i="1"/>
  <c r="M7448" i="1"/>
  <c r="N7448" i="1"/>
  <c r="M7418" i="1"/>
  <c r="M7268" i="1"/>
  <c r="M7201" i="1"/>
  <c r="N7201" i="1"/>
  <c r="M7179" i="1"/>
  <c r="K7090" i="1"/>
  <c r="N7090" i="1"/>
  <c r="M7082" i="1"/>
  <c r="L7078" i="1"/>
  <c r="K7008" i="1"/>
  <c r="L7008" i="1"/>
  <c r="M7008" i="1"/>
  <c r="N7008" i="1"/>
  <c r="K6964" i="1"/>
  <c r="L6964" i="1"/>
  <c r="M6964" i="1"/>
  <c r="N6899" i="1"/>
  <c r="M6863" i="1"/>
  <c r="N6859" i="1"/>
  <c r="M6855" i="1"/>
  <c r="L6814" i="1"/>
  <c r="M6814" i="1"/>
  <c r="N6814" i="1"/>
  <c r="K6762" i="1"/>
  <c r="L6762" i="1"/>
  <c r="M6762" i="1"/>
  <c r="N6762" i="1"/>
  <c r="M6758" i="1"/>
  <c r="N6758" i="1"/>
  <c r="L6758" i="1"/>
  <c r="M6709" i="1"/>
  <c r="N6679" i="1"/>
  <c r="K6608" i="1"/>
  <c r="L6608" i="1"/>
  <c r="M6608" i="1"/>
  <c r="N6608" i="1"/>
  <c r="K6517" i="1"/>
  <c r="L6517" i="1"/>
  <c r="M6517" i="1"/>
  <c r="N6517" i="1"/>
  <c r="M6500" i="1"/>
  <c r="N6500" i="1"/>
  <c r="M6375" i="1"/>
  <c r="M6349" i="1"/>
  <c r="M6337" i="1"/>
  <c r="K6326" i="1"/>
  <c r="L6326" i="1"/>
  <c r="M6326" i="1"/>
  <c r="N6326" i="1"/>
  <c r="L6322" i="1"/>
  <c r="N6315" i="1"/>
  <c r="M6315" i="1"/>
  <c r="K6284" i="1"/>
  <c r="L6284" i="1"/>
  <c r="M6284" i="1"/>
  <c r="N6284" i="1"/>
  <c r="K6252" i="1"/>
  <c r="N6252" i="1"/>
  <c r="L6252" i="1"/>
  <c r="M6252" i="1"/>
  <c r="K6164" i="1"/>
  <c r="N6164" i="1"/>
  <c r="L6164" i="1"/>
  <c r="M6164" i="1"/>
  <c r="L6123" i="1"/>
  <c r="M6115" i="1"/>
  <c r="K6101" i="1"/>
  <c r="K6047" i="1"/>
  <c r="N6026" i="1"/>
  <c r="K6026" i="1"/>
  <c r="L6026" i="1"/>
  <c r="M6026" i="1"/>
  <c r="N6010" i="1"/>
  <c r="M5741" i="1"/>
  <c r="N5741" i="1"/>
  <c r="K5719" i="1"/>
  <c r="M5653" i="1"/>
  <c r="L5585" i="1"/>
  <c r="M5585" i="1"/>
  <c r="N5585" i="1"/>
  <c r="M5550" i="1"/>
  <c r="K5538" i="1"/>
  <c r="L5538" i="1"/>
  <c r="M5538" i="1"/>
  <c r="N5538" i="1"/>
  <c r="L5496" i="1"/>
  <c r="M5433" i="1"/>
  <c r="N5433" i="1"/>
  <c r="K5424" i="1"/>
  <c r="K5335" i="1"/>
  <c r="L5335" i="1"/>
  <c r="M5335" i="1"/>
  <c r="N5335" i="1"/>
  <c r="M5239" i="1"/>
  <c r="N5239" i="1"/>
  <c r="N5153" i="1"/>
  <c r="M5129" i="1"/>
  <c r="L5119" i="1"/>
  <c r="M5089" i="1"/>
  <c r="K4973" i="1"/>
  <c r="L4973" i="1"/>
  <c r="M4973" i="1"/>
  <c r="N4973" i="1"/>
  <c r="N4849" i="1"/>
  <c r="K4765" i="1"/>
  <c r="L4765" i="1"/>
  <c r="M4765" i="1"/>
  <c r="N4765" i="1"/>
  <c r="N4679" i="1"/>
  <c r="K4602" i="1"/>
  <c r="L4602" i="1"/>
  <c r="M4602" i="1"/>
  <c r="N4602" i="1"/>
  <c r="K4476" i="1"/>
  <c r="M4476" i="1"/>
  <c r="N4364" i="1"/>
  <c r="N4207" i="1"/>
  <c r="L4207" i="1"/>
  <c r="M4207" i="1"/>
  <c r="K4207" i="1"/>
  <c r="K4136" i="1"/>
  <c r="L4136" i="1"/>
  <c r="M4136" i="1"/>
  <c r="M4038" i="1"/>
  <c r="N4038" i="1"/>
  <c r="K4038" i="1"/>
  <c r="L4038" i="1"/>
  <c r="N3949" i="1"/>
  <c r="M3949" i="1"/>
  <c r="L3911" i="1"/>
  <c r="M3911" i="1"/>
  <c r="N3911" i="1"/>
  <c r="N3784" i="1"/>
  <c r="L3784" i="1"/>
  <c r="M3532" i="1"/>
  <c r="N3532" i="1"/>
  <c r="K3532" i="1"/>
  <c r="L3532" i="1"/>
  <c r="M3230" i="1"/>
  <c r="N3230" i="1"/>
  <c r="K3230" i="1"/>
  <c r="L3230" i="1"/>
  <c r="L3226" i="1"/>
  <c r="L2601" i="1"/>
  <c r="M2601" i="1"/>
  <c r="N2601" i="1"/>
  <c r="K2601" i="1"/>
  <c r="M1757" i="1"/>
  <c r="N1757" i="1"/>
  <c r="K1757" i="1"/>
  <c r="L1757" i="1"/>
  <c r="N22" i="1"/>
  <c r="K22" i="1"/>
  <c r="K7567" i="1"/>
  <c r="L7567" i="1"/>
  <c r="K7559" i="1"/>
  <c r="L7559" i="1"/>
  <c r="M7559" i="1"/>
  <c r="L7397" i="1"/>
  <c r="M7397" i="1"/>
  <c r="N7397" i="1"/>
  <c r="M7328" i="1"/>
  <c r="N7328" i="1"/>
  <c r="K7171" i="1"/>
  <c r="L7171" i="1"/>
  <c r="N7171" i="1"/>
  <c r="M7171" i="1"/>
  <c r="K7167" i="1"/>
  <c r="L7167" i="1"/>
  <c r="M6817" i="1"/>
  <c r="N6817" i="1"/>
  <c r="K6787" i="1"/>
  <c r="L6787" i="1"/>
  <c r="M6742" i="1"/>
  <c r="N6742" i="1"/>
  <c r="K6727" i="1"/>
  <c r="L6727" i="1"/>
  <c r="K6719" i="1"/>
  <c r="M6719" i="1"/>
  <c r="N6719" i="1"/>
  <c r="L6683" i="1"/>
  <c r="M6683" i="1"/>
  <c r="N6683" i="1"/>
  <c r="L6537" i="1"/>
  <c r="M6537" i="1"/>
  <c r="N6537" i="1"/>
  <c r="K6507" i="1"/>
  <c r="L6507" i="1"/>
  <c r="M6507" i="1"/>
  <c r="M6378" i="1"/>
  <c r="N6378" i="1"/>
  <c r="N6275" i="1"/>
  <c r="K6275" i="1"/>
  <c r="L6275" i="1"/>
  <c r="M6275" i="1"/>
  <c r="K6267" i="1"/>
  <c r="L6267" i="1"/>
  <c r="M6267" i="1"/>
  <c r="K6228" i="1"/>
  <c r="L6228" i="1"/>
  <c r="L6025" i="1"/>
  <c r="M6025" i="1"/>
  <c r="K5708" i="1"/>
  <c r="L5708" i="1"/>
  <c r="N5708" i="1"/>
  <c r="K5673" i="1"/>
  <c r="L5673" i="1"/>
  <c r="M5673" i="1"/>
  <c r="N5673" i="1"/>
  <c r="K5601" i="1"/>
  <c r="L5601" i="1"/>
  <c r="M5601" i="1"/>
  <c r="N5601" i="1"/>
  <c r="K5576" i="1"/>
  <c r="L5576" i="1"/>
  <c r="M5576" i="1"/>
  <c r="L5541" i="1"/>
  <c r="M5541" i="1"/>
  <c r="N5541" i="1"/>
  <c r="L5322" i="1"/>
  <c r="M5322" i="1"/>
  <c r="N5322" i="1"/>
  <c r="L5282" i="1"/>
  <c r="M5282" i="1"/>
  <c r="N5282" i="1"/>
  <c r="L4894" i="1"/>
  <c r="M4894" i="1"/>
  <c r="N4894" i="1"/>
  <c r="M4871" i="1"/>
  <c r="N4871" i="1"/>
  <c r="K4871" i="1"/>
  <c r="L4871" i="1"/>
  <c r="N4768" i="1"/>
  <c r="L4768" i="1"/>
  <c r="M4768" i="1"/>
  <c r="K4760" i="1"/>
  <c r="M4760" i="1"/>
  <c r="N4760" i="1"/>
  <c r="L4575" i="1"/>
  <c r="M4575" i="1"/>
  <c r="N4575" i="1"/>
  <c r="M4210" i="1"/>
  <c r="N4210" i="1"/>
  <c r="K4210" i="1"/>
  <c r="N4104" i="1"/>
  <c r="K4104" i="1"/>
  <c r="L4104" i="1"/>
  <c r="M4104" i="1"/>
  <c r="K3953" i="1"/>
  <c r="L3953" i="1"/>
  <c r="M3953" i="1"/>
  <c r="K3603" i="1"/>
  <c r="L3603" i="1"/>
  <c r="M3603" i="1"/>
  <c r="N3603" i="1"/>
  <c r="L3433" i="1"/>
  <c r="M3433" i="1"/>
  <c r="N3433" i="1"/>
  <c r="K3433" i="1"/>
  <c r="K3298" i="1"/>
  <c r="L3298" i="1"/>
  <c r="M3298" i="1"/>
  <c r="N3298" i="1"/>
  <c r="K3034" i="1"/>
  <c r="L3034" i="1"/>
  <c r="M3034" i="1"/>
  <c r="N3034" i="1"/>
  <c r="K2932" i="1"/>
  <c r="L2932" i="1"/>
  <c r="M2932" i="1"/>
  <c r="N2932" i="1"/>
  <c r="M2752" i="1"/>
  <c r="N2752" i="1"/>
  <c r="K2752" i="1"/>
  <c r="L2752" i="1"/>
  <c r="M2705" i="1"/>
  <c r="N2705" i="1"/>
  <c r="N2428" i="1"/>
  <c r="L2428" i="1"/>
  <c r="M2428" i="1"/>
  <c r="K2428" i="1"/>
  <c r="K1940" i="1"/>
  <c r="M1940" i="1"/>
  <c r="L1940" i="1"/>
  <c r="N1940" i="1"/>
  <c r="K6289" i="1"/>
  <c r="L6289" i="1"/>
  <c r="M6289" i="1"/>
  <c r="N6289" i="1"/>
  <c r="N6099" i="1"/>
  <c r="K6099" i="1"/>
  <c r="L6099" i="1"/>
  <c r="M6099" i="1"/>
  <c r="M5822" i="1"/>
  <c r="N5822" i="1"/>
  <c r="N5596" i="1"/>
  <c r="K5524" i="1"/>
  <c r="L5524" i="1"/>
  <c r="M5524" i="1"/>
  <c r="N5524" i="1"/>
  <c r="K5516" i="1"/>
  <c r="L5516" i="1"/>
  <c r="M5516" i="1"/>
  <c r="N5516" i="1"/>
  <c r="K5495" i="1"/>
  <c r="L5495" i="1"/>
  <c r="M5495" i="1"/>
  <c r="N5495" i="1"/>
  <c r="K5468" i="1"/>
  <c r="L5468" i="1"/>
  <c r="N5468" i="1"/>
  <c r="L5376" i="1"/>
  <c r="M5376" i="1"/>
  <c r="N5376" i="1"/>
  <c r="L5301" i="1"/>
  <c r="M5301" i="1"/>
  <c r="N5301" i="1"/>
  <c r="N5250" i="1"/>
  <c r="K5230" i="1"/>
  <c r="L5230" i="1"/>
  <c r="M5230" i="1"/>
  <c r="N5230" i="1"/>
  <c r="K5218" i="1"/>
  <c r="L5218" i="1"/>
  <c r="M5218" i="1"/>
  <c r="N5218" i="1"/>
  <c r="L5172" i="1"/>
  <c r="M5172" i="1"/>
  <c r="N5172" i="1"/>
  <c r="K5164" i="1"/>
  <c r="L5164" i="1"/>
  <c r="M5164" i="1"/>
  <c r="K5097" i="1"/>
  <c r="L5097" i="1"/>
  <c r="M5097" i="1"/>
  <c r="N5097" i="1"/>
  <c r="M5071" i="1"/>
  <c r="N5071" i="1"/>
  <c r="K5071" i="1"/>
  <c r="M5062" i="1"/>
  <c r="N5062" i="1"/>
  <c r="K5062" i="1"/>
  <c r="L5062" i="1"/>
  <c r="N5024" i="1"/>
  <c r="K4898" i="1"/>
  <c r="L4898" i="1"/>
  <c r="M4898" i="1"/>
  <c r="N4898" i="1"/>
  <c r="N4532" i="1"/>
  <c r="K4532" i="1"/>
  <c r="M4428" i="1"/>
  <c r="N4428" i="1"/>
  <c r="K4424" i="1"/>
  <c r="M4424" i="1"/>
  <c r="M4399" i="1"/>
  <c r="N4399" i="1"/>
  <c r="L4371" i="1"/>
  <c r="M4371" i="1"/>
  <c r="N4371" i="1"/>
  <c r="K4359" i="1"/>
  <c r="L4359" i="1"/>
  <c r="M4359" i="1"/>
  <c r="K4354" i="1"/>
  <c r="L4354" i="1"/>
  <c r="M4354" i="1"/>
  <c r="N4354" i="1"/>
  <c r="K4231" i="1"/>
  <c r="L4231" i="1"/>
  <c r="M4231" i="1"/>
  <c r="N4231" i="1"/>
  <c r="M4041" i="1"/>
  <c r="N4041" i="1"/>
  <c r="K3975" i="1"/>
  <c r="L3975" i="1"/>
  <c r="M3975" i="1"/>
  <c r="N3975" i="1"/>
  <c r="M3895" i="1"/>
  <c r="N3895" i="1"/>
  <c r="K3633" i="1"/>
  <c r="L3633" i="1"/>
  <c r="M3633" i="1"/>
  <c r="N3633" i="1"/>
  <c r="L3239" i="1"/>
  <c r="M3239" i="1"/>
  <c r="N3239" i="1"/>
  <c r="K2696" i="1"/>
  <c r="L2696" i="1"/>
  <c r="M2696" i="1"/>
  <c r="N2696" i="1"/>
  <c r="K2483" i="1"/>
  <c r="N2483" i="1"/>
  <c r="M2483" i="1"/>
  <c r="M2251" i="1"/>
  <c r="N2251" i="1"/>
  <c r="K2251" i="1"/>
  <c r="L2251" i="1"/>
  <c r="L1868" i="1"/>
  <c r="K1868" i="1"/>
  <c r="N1868" i="1"/>
  <c r="M35" i="1"/>
  <c r="K35" i="1"/>
  <c r="N35" i="1"/>
  <c r="N7515" i="1"/>
  <c r="N6760" i="1"/>
  <c r="M7446" i="1"/>
  <c r="M7349" i="1"/>
  <c r="M7220" i="1"/>
  <c r="K7207" i="1"/>
  <c r="L7207" i="1"/>
  <c r="N7166" i="1"/>
  <c r="K7034" i="1"/>
  <c r="L7034" i="1"/>
  <c r="M7034" i="1"/>
  <c r="N7034" i="1"/>
  <c r="M7006" i="1"/>
  <c r="L6981" i="1"/>
  <c r="M6981" i="1"/>
  <c r="N6981" i="1"/>
  <c r="K6947" i="1"/>
  <c r="L6947" i="1"/>
  <c r="M6928" i="1"/>
  <c r="N6888" i="1"/>
  <c r="M6862" i="1"/>
  <c r="M6840" i="1"/>
  <c r="N6820" i="1"/>
  <c r="M6797" i="1"/>
  <c r="N6771" i="1"/>
  <c r="M6760" i="1"/>
  <c r="K6726" i="1"/>
  <c r="N6726" i="1"/>
  <c r="L6726" i="1"/>
  <c r="M6726" i="1"/>
  <c r="N6722" i="1"/>
  <c r="M6708" i="1"/>
  <c r="M6686" i="1"/>
  <c r="N6682" i="1"/>
  <c r="K6634" i="1"/>
  <c r="L6634" i="1"/>
  <c r="N6634" i="1"/>
  <c r="M6634" i="1"/>
  <c r="M6606" i="1"/>
  <c r="M6580" i="1"/>
  <c r="N6540" i="1"/>
  <c r="K6528" i="1"/>
  <c r="L6528" i="1"/>
  <c r="M6528" i="1"/>
  <c r="N6528" i="1"/>
  <c r="K6511" i="1"/>
  <c r="L6511" i="1"/>
  <c r="N6511" i="1"/>
  <c r="M6511" i="1"/>
  <c r="M6478" i="1"/>
  <c r="N6478" i="1"/>
  <c r="L6478" i="1"/>
  <c r="M6463" i="1"/>
  <c r="L6441" i="1"/>
  <c r="M6441" i="1"/>
  <c r="N6441" i="1"/>
  <c r="M6426" i="1"/>
  <c r="M6386" i="1"/>
  <c r="N6386" i="1"/>
  <c r="M6298" i="1"/>
  <c r="N6298" i="1"/>
  <c r="N6274" i="1"/>
  <c r="M6254" i="1"/>
  <c r="K6201" i="1"/>
  <c r="L6201" i="1"/>
  <c r="M6201" i="1"/>
  <c r="N6201" i="1"/>
  <c r="M6182" i="1"/>
  <c r="N6182" i="1"/>
  <c r="L6182" i="1"/>
  <c r="L6167" i="1"/>
  <c r="M6167" i="1"/>
  <c r="N6167" i="1"/>
  <c r="L6020" i="1"/>
  <c r="M6020" i="1"/>
  <c r="N6020" i="1"/>
  <c r="K6009" i="1"/>
  <c r="L6009" i="1"/>
  <c r="M6009" i="1"/>
  <c r="N6009" i="1"/>
  <c r="K5931" i="1"/>
  <c r="L5931" i="1"/>
  <c r="M5931" i="1"/>
  <c r="N5931" i="1"/>
  <c r="L5900" i="1"/>
  <c r="M5900" i="1"/>
  <c r="N5900" i="1"/>
  <c r="K5900" i="1"/>
  <c r="M5896" i="1"/>
  <c r="N5893" i="1"/>
  <c r="N5852" i="1"/>
  <c r="N5829" i="1"/>
  <c r="N5801" i="1"/>
  <c r="L5780" i="1"/>
  <c r="M5780" i="1"/>
  <c r="N5780" i="1"/>
  <c r="K5748" i="1"/>
  <c r="L5748" i="1"/>
  <c r="N5748" i="1"/>
  <c r="M5726" i="1"/>
  <c r="K5707" i="1"/>
  <c r="L5707" i="1"/>
  <c r="M5707" i="1"/>
  <c r="N5707" i="1"/>
  <c r="N5698" i="1"/>
  <c r="N5672" i="1"/>
  <c r="N5600" i="1"/>
  <c r="M5596" i="1"/>
  <c r="K5575" i="1"/>
  <c r="L5575" i="1"/>
  <c r="M5575" i="1"/>
  <c r="N5575" i="1"/>
  <c r="K5529" i="1"/>
  <c r="L5529" i="1"/>
  <c r="M5529" i="1"/>
  <c r="N5529" i="1"/>
  <c r="M5415" i="1"/>
  <c r="N5415" i="1"/>
  <c r="K5415" i="1"/>
  <c r="L5415" i="1"/>
  <c r="L5342" i="1"/>
  <c r="M5342" i="1"/>
  <c r="N5342" i="1"/>
  <c r="K5342" i="1"/>
  <c r="N5293" i="1"/>
  <c r="L5266" i="1"/>
  <c r="M5266" i="1"/>
  <c r="N5266" i="1"/>
  <c r="M5250" i="1"/>
  <c r="N5180" i="1"/>
  <c r="K5078" i="1"/>
  <c r="M5078" i="1"/>
  <c r="N5078" i="1"/>
  <c r="N5029" i="1"/>
  <c r="K5029" i="1"/>
  <c r="L5029" i="1"/>
  <c r="M5029" i="1"/>
  <c r="M5024" i="1"/>
  <c r="N4996" i="1"/>
  <c r="M4996" i="1"/>
  <c r="M4862" i="1"/>
  <c r="N4862" i="1"/>
  <c r="L4825" i="1"/>
  <c r="M4825" i="1"/>
  <c r="K4825" i="1"/>
  <c r="N4825" i="1"/>
  <c r="K4810" i="1"/>
  <c r="N4810" i="1"/>
  <c r="L4810" i="1"/>
  <c r="M4810" i="1"/>
  <c r="M4702" i="1"/>
  <c r="N4702" i="1"/>
  <c r="K4702" i="1"/>
  <c r="L4702" i="1"/>
  <c r="K4642" i="1"/>
  <c r="L4642" i="1"/>
  <c r="M4642" i="1"/>
  <c r="N4642" i="1"/>
  <c r="K4457" i="1"/>
  <c r="L4457" i="1"/>
  <c r="M4457" i="1"/>
  <c r="N4457" i="1"/>
  <c r="K4095" i="1"/>
  <c r="L4095" i="1"/>
  <c r="M4095" i="1"/>
  <c r="N4095" i="1"/>
  <c r="K4069" i="1"/>
  <c r="L4069" i="1"/>
  <c r="M4069" i="1"/>
  <c r="N4069" i="1"/>
  <c r="K4057" i="1"/>
  <c r="L4057" i="1"/>
  <c r="M4057" i="1"/>
  <c r="M4049" i="1"/>
  <c r="N4049" i="1"/>
  <c r="K3688" i="1"/>
  <c r="L3688" i="1"/>
  <c r="M3688" i="1"/>
  <c r="N3688" i="1"/>
  <c r="N3457" i="1"/>
  <c r="M3457" i="1"/>
  <c r="L3457" i="1"/>
  <c r="K3457" i="1"/>
  <c r="K3117" i="1"/>
  <c r="L3117" i="1"/>
  <c r="M3117" i="1"/>
  <c r="N3117" i="1"/>
  <c r="L3060" i="1"/>
  <c r="M3060" i="1"/>
  <c r="N3060" i="1"/>
  <c r="K2631" i="1"/>
  <c r="L2631" i="1"/>
  <c r="M2631" i="1"/>
  <c r="N2622" i="1"/>
  <c r="K2622" i="1"/>
  <c r="L2622" i="1"/>
  <c r="M2622" i="1"/>
  <c r="L7494" i="1"/>
  <c r="M7494" i="1"/>
  <c r="N7494" i="1"/>
  <c r="M7334" i="1"/>
  <c r="N7334" i="1"/>
  <c r="L7144" i="1"/>
  <c r="M7144" i="1"/>
  <c r="M6778" i="1"/>
  <c r="N6778" i="1"/>
  <c r="K6778" i="1"/>
  <c r="L6778" i="1"/>
  <c r="K6703" i="1"/>
  <c r="N6703" i="1"/>
  <c r="L6703" i="1"/>
  <c r="M6703" i="1"/>
  <c r="K6564" i="1"/>
  <c r="L6564" i="1"/>
  <c r="M6564" i="1"/>
  <c r="N6564" i="1"/>
  <c r="K6548" i="1"/>
  <c r="L6548" i="1"/>
  <c r="M6548" i="1"/>
  <c r="N6548" i="1"/>
  <c r="L6282" i="1"/>
  <c r="M6282" i="1"/>
  <c r="N6282" i="1"/>
  <c r="M6103" i="1"/>
  <c r="N6103" i="1"/>
  <c r="K6103" i="1"/>
  <c r="L6103" i="1"/>
  <c r="K6028" i="1"/>
  <c r="L6028" i="1"/>
  <c r="K4612" i="1"/>
  <c r="L4612" i="1"/>
  <c r="M4612" i="1"/>
  <c r="N4612" i="1"/>
  <c r="N4548" i="1"/>
  <c r="L4548" i="1"/>
  <c r="M4548" i="1"/>
  <c r="N4419" i="1"/>
  <c r="L4419" i="1"/>
  <c r="M4419" i="1"/>
  <c r="N4325" i="1"/>
  <c r="M4325" i="1"/>
  <c r="K4325" i="1"/>
  <c r="L4325" i="1"/>
  <c r="K171" i="1"/>
  <c r="L171" i="1"/>
  <c r="M171" i="1"/>
  <c r="N171" i="1"/>
  <c r="K7114" i="1"/>
  <c r="L7114" i="1"/>
  <c r="N7114" i="1"/>
  <c r="M7114" i="1"/>
  <c r="K6827" i="1"/>
  <c r="L6827" i="1"/>
  <c r="K6068" i="1"/>
  <c r="L6068" i="1"/>
  <c r="M6068" i="1"/>
  <c r="L5940" i="1"/>
  <c r="M5940" i="1"/>
  <c r="N5940" i="1"/>
  <c r="L5769" i="1"/>
  <c r="M5769" i="1"/>
  <c r="N5769" i="1"/>
  <c r="K5308" i="1"/>
  <c r="L5308" i="1"/>
  <c r="N5308" i="1"/>
  <c r="M5221" i="1"/>
  <c r="N5221" i="1"/>
  <c r="M4975" i="1"/>
  <c r="N4975" i="1"/>
  <c r="K4975" i="1"/>
  <c r="L4975" i="1"/>
  <c r="L4814" i="1"/>
  <c r="M4814" i="1"/>
  <c r="K4814" i="1"/>
  <c r="N4814" i="1"/>
  <c r="L4213" i="1"/>
  <c r="M4213" i="1"/>
  <c r="K7287" i="1"/>
  <c r="L7287" i="1"/>
  <c r="M7287" i="1"/>
  <c r="N7287" i="1"/>
  <c r="M7241" i="1"/>
  <c r="N7241" i="1"/>
  <c r="K7070" i="1"/>
  <c r="N7070" i="1"/>
  <c r="L7070" i="1"/>
  <c r="M7070" i="1"/>
  <c r="K7037" i="1"/>
  <c r="L7037" i="1"/>
  <c r="M7037" i="1"/>
  <c r="N7037" i="1"/>
  <c r="K6637" i="1"/>
  <c r="L6637" i="1"/>
  <c r="M6637" i="1"/>
  <c r="N6637" i="1"/>
  <c r="M6204" i="1"/>
  <c r="N6204" i="1"/>
  <c r="N5679" i="1"/>
  <c r="K5679" i="1"/>
  <c r="L5679" i="1"/>
  <c r="M5679" i="1"/>
  <c r="K5595" i="1"/>
  <c r="L5595" i="1"/>
  <c r="M5595" i="1"/>
  <c r="N5595" i="1"/>
  <c r="L4914" i="1"/>
  <c r="M4914" i="1"/>
  <c r="K4837" i="1"/>
  <c r="L4837" i="1"/>
  <c r="M4837" i="1"/>
  <c r="N4837" i="1"/>
  <c r="K4733" i="1"/>
  <c r="L4733" i="1"/>
  <c r="N4733" i="1"/>
  <c r="M4733" i="1"/>
  <c r="L4515" i="1"/>
  <c r="M4515" i="1"/>
  <c r="N4515" i="1"/>
  <c r="L4221" i="1"/>
  <c r="M4221" i="1"/>
  <c r="N4221" i="1"/>
  <c r="K4221" i="1"/>
  <c r="K4157" i="1"/>
  <c r="L4157" i="1"/>
  <c r="M4157" i="1"/>
  <c r="N4157" i="1"/>
  <c r="L6961" i="1"/>
  <c r="M6961" i="1"/>
  <c r="N6961" i="1"/>
  <c r="K6807" i="1"/>
  <c r="L6807" i="1"/>
  <c r="K6744" i="1"/>
  <c r="L6744" i="1"/>
  <c r="M6744" i="1"/>
  <c r="K5989" i="1"/>
  <c r="L5989" i="1"/>
  <c r="M5989" i="1"/>
  <c r="N5989" i="1"/>
  <c r="K5911" i="1"/>
  <c r="L5911" i="1"/>
  <c r="M5911" i="1"/>
  <c r="N5911" i="1"/>
  <c r="M5903" i="1"/>
  <c r="N5903" i="1"/>
  <c r="M5667" i="1"/>
  <c r="N5667" i="1"/>
  <c r="M5642" i="1"/>
  <c r="N5642" i="1"/>
  <c r="K5642" i="1"/>
  <c r="L5642" i="1"/>
  <c r="K5591" i="1"/>
  <c r="M5591" i="1"/>
  <c r="N4310" i="1"/>
  <c r="K4310" i="1"/>
  <c r="L4310" i="1"/>
  <c r="M4310" i="1"/>
  <c r="K3436" i="1"/>
  <c r="L3436" i="1"/>
  <c r="M3436" i="1"/>
  <c r="N3436" i="1"/>
  <c r="K3220" i="1"/>
  <c r="L3220" i="1"/>
  <c r="M3220" i="1"/>
  <c r="N3220" i="1"/>
  <c r="N3202" i="1"/>
  <c r="L3202" i="1"/>
  <c r="M3202" i="1"/>
  <c r="L7565" i="1"/>
  <c r="M7565" i="1"/>
  <c r="N7565" i="1"/>
  <c r="K7240" i="1"/>
  <c r="L7240" i="1"/>
  <c r="N7240" i="1"/>
  <c r="M7240" i="1"/>
  <c r="L7202" i="1"/>
  <c r="M7202" i="1"/>
  <c r="N7202" i="1"/>
  <c r="M6942" i="1"/>
  <c r="N6942" i="1"/>
  <c r="K6927" i="1"/>
  <c r="L6927" i="1"/>
  <c r="K6919" i="1"/>
  <c r="M6919" i="1"/>
  <c r="N6919" i="1"/>
  <c r="L6883" i="1"/>
  <c r="M6883" i="1"/>
  <c r="N6883" i="1"/>
  <c r="K6567" i="1"/>
  <c r="L6567" i="1"/>
  <c r="M6567" i="1"/>
  <c r="K6346" i="1"/>
  <c r="L6346" i="1"/>
  <c r="M6346" i="1"/>
  <c r="N6346" i="1"/>
  <c r="K6071" i="1"/>
  <c r="N6071" i="1"/>
  <c r="M6012" i="1"/>
  <c r="N6012" i="1"/>
  <c r="N5838" i="1"/>
  <c r="K5838" i="1"/>
  <c r="L5705" i="1"/>
  <c r="M5705" i="1"/>
  <c r="K5705" i="1"/>
  <c r="N5705" i="1"/>
  <c r="M5582" i="1"/>
  <c r="N5582" i="1"/>
  <c r="K5582" i="1"/>
  <c r="L5582" i="1"/>
  <c r="K5535" i="1"/>
  <c r="L5535" i="1"/>
  <c r="M5535" i="1"/>
  <c r="N5535" i="1"/>
  <c r="K5060" i="1"/>
  <c r="M5060" i="1"/>
  <c r="N5060" i="1"/>
  <c r="L5060" i="1"/>
  <c r="M5051" i="1"/>
  <c r="N5051" i="1"/>
  <c r="M4713" i="1"/>
  <c r="N4713" i="1"/>
  <c r="K4713" i="1"/>
  <c r="L4093" i="1"/>
  <c r="M4093" i="1"/>
  <c r="K4093" i="1"/>
  <c r="N4093" i="1"/>
  <c r="K3775" i="1"/>
  <c r="L3775" i="1"/>
  <c r="M3775" i="1"/>
  <c r="N3775" i="1"/>
  <c r="M3518" i="1"/>
  <c r="N3518" i="1"/>
  <c r="K3482" i="1"/>
  <c r="L3482" i="1"/>
  <c r="M3482" i="1"/>
  <c r="N3482" i="1"/>
  <c r="K7139" i="1"/>
  <c r="L7139" i="1"/>
  <c r="M7139" i="1"/>
  <c r="N7139" i="1"/>
  <c r="N6755" i="1"/>
  <c r="K6755" i="1"/>
  <c r="L6755" i="1"/>
  <c r="M6755" i="1"/>
  <c r="L6721" i="1"/>
  <c r="M6721" i="1"/>
  <c r="N6721" i="1"/>
  <c r="L6681" i="1"/>
  <c r="M6681" i="1"/>
  <c r="N6681" i="1"/>
  <c r="K6128" i="1"/>
  <c r="L6128" i="1"/>
  <c r="M6128" i="1"/>
  <c r="N6128" i="1"/>
  <c r="N5958" i="1"/>
  <c r="K5958" i="1"/>
  <c r="L5958" i="1"/>
  <c r="M5958" i="1"/>
  <c r="K5850" i="1"/>
  <c r="L5850" i="1"/>
  <c r="M5850" i="1"/>
  <c r="N5850" i="1"/>
  <c r="K5808" i="1"/>
  <c r="L5808" i="1"/>
  <c r="M5808" i="1"/>
  <c r="N5808" i="1"/>
  <c r="K5666" i="1"/>
  <c r="L5666" i="1"/>
  <c r="M5666" i="1"/>
  <c r="N5666" i="1"/>
  <c r="K5661" i="1"/>
  <c r="L5661" i="1"/>
  <c r="M5661" i="1"/>
  <c r="N5599" i="1"/>
  <c r="L5599" i="1"/>
  <c r="M5522" i="1"/>
  <c r="N5522" i="1"/>
  <c r="L5522" i="1"/>
  <c r="L5505" i="1"/>
  <c r="M5505" i="1"/>
  <c r="K5505" i="1"/>
  <c r="N5505" i="1"/>
  <c r="N5276" i="1"/>
  <c r="K5276" i="1"/>
  <c r="L5276" i="1"/>
  <c r="M5276" i="1"/>
  <c r="K5240" i="1"/>
  <c r="L5240" i="1"/>
  <c r="M5240" i="1"/>
  <c r="N5240" i="1"/>
  <c r="K5228" i="1"/>
  <c r="L5228" i="1"/>
  <c r="N5228" i="1"/>
  <c r="M5228" i="1"/>
  <c r="K5138" i="1"/>
  <c r="L5138" i="1"/>
  <c r="M5138" i="1"/>
  <c r="K5069" i="1"/>
  <c r="L5069" i="1"/>
  <c r="M5069" i="1"/>
  <c r="N5069" i="1"/>
  <c r="M4779" i="1"/>
  <c r="N4779" i="1"/>
  <c r="L4779" i="1"/>
  <c r="K4762" i="1"/>
  <c r="L4762" i="1"/>
  <c r="M4762" i="1"/>
  <c r="N4762" i="1"/>
  <c r="N4728" i="1"/>
  <c r="M4728" i="1"/>
  <c r="N4519" i="1"/>
  <c r="L4519" i="1"/>
  <c r="M4519" i="1"/>
  <c r="M4361" i="1"/>
  <c r="N4361" i="1"/>
  <c r="K4361" i="1"/>
  <c r="L4361" i="1"/>
  <c r="K3813" i="1"/>
  <c r="L3813" i="1"/>
  <c r="M3813" i="1"/>
  <c r="M7521" i="1"/>
  <c r="N7521" i="1"/>
  <c r="L7369" i="1"/>
  <c r="M7369" i="1"/>
  <c r="N7369" i="1"/>
  <c r="K7322" i="1"/>
  <c r="L7322" i="1"/>
  <c r="N7322" i="1"/>
  <c r="M7322" i="1"/>
  <c r="M7315" i="1"/>
  <c r="N7315" i="1"/>
  <c r="K7290" i="1"/>
  <c r="N7290" i="1"/>
  <c r="K6834" i="1"/>
  <c r="N6834" i="1"/>
  <c r="L6834" i="1"/>
  <c r="M6834" i="1"/>
  <c r="L6781" i="1"/>
  <c r="M6781" i="1"/>
  <c r="N6781" i="1"/>
  <c r="M6571" i="1"/>
  <c r="N6571" i="1"/>
  <c r="M6022" i="1"/>
  <c r="N6022" i="1"/>
  <c r="K6022" i="1"/>
  <c r="L6022" i="1"/>
  <c r="L5980" i="1"/>
  <c r="M5980" i="1"/>
  <c r="N5980" i="1"/>
  <c r="K5547" i="1"/>
  <c r="L5547" i="1"/>
  <c r="M5547" i="1"/>
  <c r="N5547" i="1"/>
  <c r="K5212" i="1"/>
  <c r="L5212" i="1"/>
  <c r="M5212" i="1"/>
  <c r="L5055" i="1"/>
  <c r="M5055" i="1"/>
  <c r="N5055" i="1"/>
  <c r="M5019" i="1"/>
  <c r="N5019" i="1"/>
  <c r="L5019" i="1"/>
  <c r="K5019" i="1"/>
  <c r="N4748" i="1"/>
  <c r="L4748" i="1"/>
  <c r="M4748" i="1"/>
  <c r="K4356" i="1"/>
  <c r="L4356" i="1"/>
  <c r="N4356" i="1"/>
  <c r="M4203" i="1"/>
  <c r="N4203" i="1"/>
  <c r="K4203" i="1"/>
  <c r="L4203" i="1"/>
  <c r="L3860" i="1"/>
  <c r="N3860" i="1"/>
  <c r="K2976" i="1"/>
  <c r="L2976" i="1"/>
  <c r="M2976" i="1"/>
  <c r="N2976" i="1"/>
  <c r="K499" i="1"/>
  <c r="L499" i="1"/>
  <c r="N499" i="1"/>
  <c r="N412" i="1"/>
  <c r="L412" i="1"/>
  <c r="L288" i="1"/>
  <c r="M288" i="1"/>
  <c r="K288" i="1"/>
  <c r="N288" i="1"/>
  <c r="L7525" i="1"/>
  <c r="M7525" i="1"/>
  <c r="N7525" i="1"/>
  <c r="M7481" i="1"/>
  <c r="N7481" i="1"/>
  <c r="M7391" i="1"/>
  <c r="N7391" i="1"/>
  <c r="M7361" i="1"/>
  <c r="N7361" i="1"/>
  <c r="L7001" i="1"/>
  <c r="M7001" i="1"/>
  <c r="N7001" i="1"/>
  <c r="K7001" i="1"/>
  <c r="M6878" i="1"/>
  <c r="N6878" i="1"/>
  <c r="K6724" i="1"/>
  <c r="L6724" i="1"/>
  <c r="M6724" i="1"/>
  <c r="K6680" i="1"/>
  <c r="N6680" i="1"/>
  <c r="L6680" i="1"/>
  <c r="M6680" i="1"/>
  <c r="M6658" i="1"/>
  <c r="N6658" i="1"/>
  <c r="L6601" i="1"/>
  <c r="M6601" i="1"/>
  <c r="N6601" i="1"/>
  <c r="K6601" i="1"/>
  <c r="K5887" i="1"/>
  <c r="L5887" i="1"/>
  <c r="M5887" i="1"/>
  <c r="N5887" i="1"/>
  <c r="M5686" i="1"/>
  <c r="N5686" i="1"/>
  <c r="K5686" i="1"/>
  <c r="L5686" i="1"/>
  <c r="L5204" i="1"/>
  <c r="M5204" i="1"/>
  <c r="N5204" i="1"/>
  <c r="K4998" i="1"/>
  <c r="L4998" i="1"/>
  <c r="M4998" i="1"/>
  <c r="N4998" i="1"/>
  <c r="L4913" i="1"/>
  <c r="N4913" i="1"/>
  <c r="M4822" i="1"/>
  <c r="N4822" i="1"/>
  <c r="K4822" i="1"/>
  <c r="L4822" i="1"/>
  <c r="K4598" i="1"/>
  <c r="N4598" i="1"/>
  <c r="L4598" i="1"/>
  <c r="M4598" i="1"/>
  <c r="M4582" i="1"/>
  <c r="N4582" i="1"/>
  <c r="M7460" i="1"/>
  <c r="N7460" i="1"/>
  <c r="M7441" i="1"/>
  <c r="N7441" i="1"/>
  <c r="M7101" i="1"/>
  <c r="N7101" i="1"/>
  <c r="L7101" i="1"/>
  <c r="M5823" i="1"/>
  <c r="N5823" i="1"/>
  <c r="K5823" i="1"/>
  <c r="L5823" i="1"/>
  <c r="K4880" i="1"/>
  <c r="L4880" i="1"/>
  <c r="M4880" i="1"/>
  <c r="N4880" i="1"/>
  <c r="K4589" i="1"/>
  <c r="N4589" i="1"/>
  <c r="N4425" i="1"/>
  <c r="K4425" i="1"/>
  <c r="L4425" i="1"/>
  <c r="M4425" i="1"/>
  <c r="K4197" i="1"/>
  <c r="L4197" i="1"/>
  <c r="M4197" i="1"/>
  <c r="N4197" i="1"/>
  <c r="L2588" i="1"/>
  <c r="M2588" i="1"/>
  <c r="N2588" i="1"/>
  <c r="L2454" i="1"/>
  <c r="M2454" i="1"/>
  <c r="K2454" i="1"/>
  <c r="N2454" i="1"/>
  <c r="M1050" i="1"/>
  <c r="K1050" i="1"/>
  <c r="L1050" i="1"/>
  <c r="N1050" i="1"/>
  <c r="K7429" i="1"/>
  <c r="L7429" i="1"/>
  <c r="M7429" i="1"/>
  <c r="N7429" i="1"/>
  <c r="M7372" i="1"/>
  <c r="N7372" i="1"/>
  <c r="M7321" i="1"/>
  <c r="N7321" i="1"/>
  <c r="K7004" i="1"/>
  <c r="L7004" i="1"/>
  <c r="M7004" i="1"/>
  <c r="K6627" i="1"/>
  <c r="L6627" i="1"/>
  <c r="N6475" i="1"/>
  <c r="K6475" i="1"/>
  <c r="K6460" i="1"/>
  <c r="L6460" i="1"/>
  <c r="M6460" i="1"/>
  <c r="N6460" i="1"/>
  <c r="K6364" i="1"/>
  <c r="L6364" i="1"/>
  <c r="M6364" i="1"/>
  <c r="N6364" i="1"/>
  <c r="K6096" i="1"/>
  <c r="L6096" i="1"/>
  <c r="M6096" i="1"/>
  <c r="N6096" i="1"/>
  <c r="M5961" i="1"/>
  <c r="N5961" i="1"/>
  <c r="M5542" i="1"/>
  <c r="N5542" i="1"/>
  <c r="L5469" i="1"/>
  <c r="M5469" i="1"/>
  <c r="N5469" i="1"/>
  <c r="K5469" i="1"/>
  <c r="N5440" i="1"/>
  <c r="K5440" i="1"/>
  <c r="L5440" i="1"/>
  <c r="M5440" i="1"/>
  <c r="N5190" i="1"/>
  <c r="K5190" i="1"/>
  <c r="L5190" i="1"/>
  <c r="M5067" i="1"/>
  <c r="N5067" i="1"/>
  <c r="M4551" i="1"/>
  <c r="N4551" i="1"/>
  <c r="K4551" i="1"/>
  <c r="M4528" i="1"/>
  <c r="N4528" i="1"/>
  <c r="K4140" i="1"/>
  <c r="L4140" i="1"/>
  <c r="M4140" i="1"/>
  <c r="N4140" i="1"/>
  <c r="L3915" i="1"/>
  <c r="M3915" i="1"/>
  <c r="N3915" i="1"/>
  <c r="K3915" i="1"/>
  <c r="L3694" i="1"/>
  <c r="K3694" i="1"/>
  <c r="M3694" i="1"/>
  <c r="N3694" i="1"/>
  <c r="K3612" i="1"/>
  <c r="L3612" i="1"/>
  <c r="M3612" i="1"/>
  <c r="M3547" i="1"/>
  <c r="N3547" i="1"/>
  <c r="K3547" i="1"/>
  <c r="L3547" i="1"/>
  <c r="M3527" i="1"/>
  <c r="N3527" i="1"/>
  <c r="K3527" i="1"/>
  <c r="M2073" i="1"/>
  <c r="K2073" i="1"/>
  <c r="M1424" i="1"/>
  <c r="N1424" i="1"/>
  <c r="K1424" i="1"/>
  <c r="L1424" i="1"/>
  <c r="K1205" i="1"/>
  <c r="L1205" i="1"/>
  <c r="M1205" i="1"/>
  <c r="N1205" i="1"/>
  <c r="L1123" i="1"/>
  <c r="M1123" i="1"/>
  <c r="K1123" i="1"/>
  <c r="N1123" i="1"/>
  <c r="K757" i="1"/>
  <c r="M757" i="1"/>
  <c r="N757" i="1"/>
  <c r="L757" i="1"/>
  <c r="M393" i="1"/>
  <c r="N393" i="1"/>
  <c r="K393" i="1"/>
  <c r="L393" i="1"/>
  <c r="M7528" i="1"/>
  <c r="N7528" i="1"/>
  <c r="K6837" i="1"/>
  <c r="L6837" i="1"/>
  <c r="M6837" i="1"/>
  <c r="N6837" i="1"/>
  <c r="K6191" i="1"/>
  <c r="M6191" i="1"/>
  <c r="N6191" i="1"/>
  <c r="M6183" i="1"/>
  <c r="N6183" i="1"/>
  <c r="L6105" i="1"/>
  <c r="M6105" i="1"/>
  <c r="K6105" i="1"/>
  <c r="N6066" i="1"/>
  <c r="M6066" i="1"/>
  <c r="K5972" i="1"/>
  <c r="L5972" i="1"/>
  <c r="M5972" i="1"/>
  <c r="N5972" i="1"/>
  <c r="N5749" i="1"/>
  <c r="K5749" i="1"/>
  <c r="L5749" i="1"/>
  <c r="M5749" i="1"/>
  <c r="L5625" i="1"/>
  <c r="M5625" i="1"/>
  <c r="M4899" i="1"/>
  <c r="N4899" i="1"/>
  <c r="K4899" i="1"/>
  <c r="L4899" i="1"/>
  <c r="K4376" i="1"/>
  <c r="M4376" i="1"/>
  <c r="N4376" i="1"/>
  <c r="M4154" i="1"/>
  <c r="N4154" i="1"/>
  <c r="K4154" i="1"/>
  <c r="L3590" i="1"/>
  <c r="M3590" i="1"/>
  <c r="N3590" i="1"/>
  <c r="K3590" i="1"/>
  <c r="K3536" i="1"/>
  <c r="L3536" i="1"/>
  <c r="N3536" i="1"/>
  <c r="M3536" i="1"/>
  <c r="L3266" i="1"/>
  <c r="K3266" i="1"/>
  <c r="M3266" i="1"/>
  <c r="N3266" i="1"/>
  <c r="L3240" i="1"/>
  <c r="M3240" i="1"/>
  <c r="N3240" i="1"/>
  <c r="K3240" i="1"/>
  <c r="N2610" i="1"/>
  <c r="K2610" i="1"/>
  <c r="N1819" i="1"/>
  <c r="L1819" i="1"/>
  <c r="M1819" i="1"/>
  <c r="K1819" i="1"/>
  <c r="M7488" i="1"/>
  <c r="N7488" i="1"/>
  <c r="L7375" i="1"/>
  <c r="M7375" i="1"/>
  <c r="N7375" i="1"/>
  <c r="K7306" i="1"/>
  <c r="L7306" i="1"/>
  <c r="M7306" i="1"/>
  <c r="N7306" i="1"/>
  <c r="L7104" i="1"/>
  <c r="M7104" i="1"/>
  <c r="K6944" i="1"/>
  <c r="L6944" i="1"/>
  <c r="M6944" i="1"/>
  <c r="L6929" i="1"/>
  <c r="M6929" i="1"/>
  <c r="N6929" i="1"/>
  <c r="L6761" i="1"/>
  <c r="M6761" i="1"/>
  <c r="N6761" i="1"/>
  <c r="K6607" i="1"/>
  <c r="L6607" i="1"/>
  <c r="K6344" i="1"/>
  <c r="L6344" i="1"/>
  <c r="M6344" i="1"/>
  <c r="N6344" i="1"/>
  <c r="L5727" i="1"/>
  <c r="M5727" i="1"/>
  <c r="N5727" i="1"/>
  <c r="L5560" i="1"/>
  <c r="M5560" i="1"/>
  <c r="N5560" i="1"/>
  <c r="K5560" i="1"/>
  <c r="L5525" i="1"/>
  <c r="M5525" i="1"/>
  <c r="M5373" i="1"/>
  <c r="N5373" i="1"/>
  <c r="K5177" i="1"/>
  <c r="L5177" i="1"/>
  <c r="M5177" i="1"/>
  <c r="N5177" i="1"/>
  <c r="K4512" i="1"/>
  <c r="L4512" i="1"/>
  <c r="M4512" i="1"/>
  <c r="N4512" i="1"/>
  <c r="K3984" i="1"/>
  <c r="L3984" i="1"/>
  <c r="M3984" i="1"/>
  <c r="N3984" i="1"/>
  <c r="L2187" i="1"/>
  <c r="K2187" i="1"/>
  <c r="M2187" i="1"/>
  <c r="N2187" i="1"/>
  <c r="N1141" i="1"/>
  <c r="K1141" i="1"/>
  <c r="L1141" i="1"/>
  <c r="M1141" i="1"/>
  <c r="K1097" i="1"/>
  <c r="N1097" i="1"/>
  <c r="M1089" i="1"/>
  <c r="L1089" i="1"/>
  <c r="K1089" i="1"/>
  <c r="K922" i="1"/>
  <c r="N922" i="1"/>
  <c r="L922" i="1"/>
  <c r="N804" i="1"/>
  <c r="K804" i="1"/>
  <c r="L804" i="1"/>
  <c r="M804" i="1"/>
  <c r="L794" i="1"/>
  <c r="M794" i="1"/>
  <c r="N794" i="1"/>
  <c r="K794" i="1"/>
  <c r="L553" i="1"/>
  <c r="M553" i="1"/>
  <c r="N553" i="1"/>
  <c r="K553" i="1"/>
  <c r="L387" i="1"/>
  <c r="N387" i="1"/>
  <c r="K387" i="1"/>
  <c r="M387" i="1"/>
  <c r="L323" i="1"/>
  <c r="M323" i="1"/>
  <c r="K323" i="1"/>
  <c r="N323" i="1"/>
  <c r="M135" i="1"/>
  <c r="L135" i="1"/>
  <c r="K135" i="1"/>
  <c r="N135" i="1"/>
  <c r="L18" i="1"/>
  <c r="M18" i="1"/>
  <c r="N7349" i="1"/>
  <c r="K7152" i="1"/>
  <c r="N7152" i="1"/>
  <c r="L7152" i="1"/>
  <c r="M7152" i="1"/>
  <c r="L7011" i="1"/>
  <c r="M7011" i="1"/>
  <c r="N7011" i="1"/>
  <c r="L6921" i="1"/>
  <c r="M6921" i="1"/>
  <c r="N6921" i="1"/>
  <c r="L6881" i="1"/>
  <c r="M6881" i="1"/>
  <c r="N6881" i="1"/>
  <c r="N6797" i="1"/>
  <c r="K6749" i="1"/>
  <c r="N6749" i="1"/>
  <c r="L6749" i="1"/>
  <c r="M6749" i="1"/>
  <c r="N6708" i="1"/>
  <c r="K6524" i="1"/>
  <c r="L6524" i="1"/>
  <c r="M6524" i="1"/>
  <c r="N6524" i="1"/>
  <c r="L6321" i="1"/>
  <c r="M6321" i="1"/>
  <c r="N6321" i="1"/>
  <c r="N6254" i="1"/>
  <c r="N6118" i="1"/>
  <c r="L6118" i="1"/>
  <c r="N5726" i="1"/>
  <c r="N7566" i="1"/>
  <c r="N7512" i="1"/>
  <c r="M7566" i="1"/>
  <c r="L7552" i="1"/>
  <c r="L7542" i="1"/>
  <c r="K7527" i="1"/>
  <c r="L7527" i="1"/>
  <c r="L7518" i="1"/>
  <c r="L7515" i="1"/>
  <c r="M7512" i="1"/>
  <c r="M7502" i="1"/>
  <c r="M7491" i="1"/>
  <c r="N7491" i="1"/>
  <c r="M7478" i="1"/>
  <c r="M7475" i="1"/>
  <c r="N7472" i="1"/>
  <c r="L7469" i="1"/>
  <c r="N7462" i="1"/>
  <c r="M7450" i="1"/>
  <c r="L7446" i="1"/>
  <c r="L7432" i="1"/>
  <c r="M7432" i="1"/>
  <c r="N7432" i="1"/>
  <c r="M7421" i="1"/>
  <c r="N7421" i="1"/>
  <c r="L7400" i="1"/>
  <c r="L7381" i="1"/>
  <c r="L7374" i="1"/>
  <c r="K7367" i="1"/>
  <c r="L7367" i="1"/>
  <c r="N7362" i="1"/>
  <c r="N7355" i="1"/>
  <c r="N7352" i="1"/>
  <c r="L7349" i="1"/>
  <c r="L7334" i="1"/>
  <c r="N7280" i="1"/>
  <c r="K7267" i="1"/>
  <c r="L7267" i="1"/>
  <c r="L7224" i="1"/>
  <c r="M7224" i="1"/>
  <c r="K7224" i="1"/>
  <c r="N7224" i="1"/>
  <c r="L7220" i="1"/>
  <c r="M7186" i="1"/>
  <c r="N7186" i="1"/>
  <c r="M7166" i="1"/>
  <c r="N7151" i="1"/>
  <c r="N7144" i="1"/>
  <c r="K7111" i="1"/>
  <c r="L7111" i="1"/>
  <c r="M7111" i="1"/>
  <c r="N7111" i="1"/>
  <c r="N7106" i="1"/>
  <c r="L7103" i="1"/>
  <c r="K7092" i="1"/>
  <c r="L7092" i="1"/>
  <c r="M7092" i="1"/>
  <c r="N7092" i="1"/>
  <c r="N7084" i="1"/>
  <c r="L7060" i="1"/>
  <c r="M7060" i="1"/>
  <c r="N7060" i="1"/>
  <c r="N7049" i="1"/>
  <c r="N7042" i="1"/>
  <c r="L7006" i="1"/>
  <c r="L6988" i="1"/>
  <c r="N6954" i="1"/>
  <c r="L6935" i="1"/>
  <c r="L6928" i="1"/>
  <c r="K6924" i="1"/>
  <c r="L6924" i="1"/>
  <c r="M6924" i="1"/>
  <c r="L6906" i="1"/>
  <c r="M6906" i="1"/>
  <c r="N6906" i="1"/>
  <c r="M6898" i="1"/>
  <c r="N6898" i="1"/>
  <c r="M6888" i="1"/>
  <c r="K6880" i="1"/>
  <c r="L6880" i="1"/>
  <c r="N6880" i="1"/>
  <c r="M6880" i="1"/>
  <c r="N6869" i="1"/>
  <c r="L6862" i="1"/>
  <c r="M6858" i="1"/>
  <c r="N6858" i="1"/>
  <c r="L6840" i="1"/>
  <c r="K6824" i="1"/>
  <c r="L6824" i="1"/>
  <c r="M6824" i="1"/>
  <c r="N6824" i="1"/>
  <c r="M6820" i="1"/>
  <c r="L6801" i="1"/>
  <c r="M6801" i="1"/>
  <c r="N6801" i="1"/>
  <c r="K6801" i="1"/>
  <c r="L6797" i="1"/>
  <c r="M6771" i="1"/>
  <c r="L6760" i="1"/>
  <c r="N6748" i="1"/>
  <c r="M6722" i="1"/>
  <c r="L6708" i="1"/>
  <c r="L6686" i="1"/>
  <c r="M6682" i="1"/>
  <c r="M6678" i="1"/>
  <c r="N6678" i="1"/>
  <c r="L6660" i="1"/>
  <c r="M6660" i="1"/>
  <c r="N6660" i="1"/>
  <c r="N6649" i="1"/>
  <c r="N6642" i="1"/>
  <c r="L6606" i="1"/>
  <c r="K6584" i="1"/>
  <c r="L6584" i="1"/>
  <c r="M6584" i="1"/>
  <c r="N6584" i="1"/>
  <c r="L6580" i="1"/>
  <c r="N6560" i="1"/>
  <c r="M6540" i="1"/>
  <c r="N6523" i="1"/>
  <c r="L6515" i="1"/>
  <c r="N6482" i="1"/>
  <c r="L6463" i="1"/>
  <c r="L6426" i="1"/>
  <c r="N6362" i="1"/>
  <c r="M6329" i="1"/>
  <c r="N6329" i="1"/>
  <c r="M6302" i="1"/>
  <c r="N6302" i="1"/>
  <c r="M6274" i="1"/>
  <c r="M6258" i="1"/>
  <c r="N6258" i="1"/>
  <c r="K6258" i="1"/>
  <c r="L6258" i="1"/>
  <c r="L6254" i="1"/>
  <c r="M6238" i="1"/>
  <c r="N6238" i="1"/>
  <c r="K6238" i="1"/>
  <c r="L6238" i="1"/>
  <c r="K6083" i="1"/>
  <c r="L6083" i="1"/>
  <c r="M6083" i="1"/>
  <c r="N6083" i="1"/>
  <c r="L6065" i="1"/>
  <c r="M6065" i="1"/>
  <c r="M6038" i="1"/>
  <c r="N6028" i="1"/>
  <c r="N6001" i="1"/>
  <c r="N5998" i="1"/>
  <c r="M5998" i="1"/>
  <c r="N5970" i="1"/>
  <c r="M5899" i="1"/>
  <c r="L5896" i="1"/>
  <c r="M5893" i="1"/>
  <c r="N5859" i="1"/>
  <c r="M5859" i="1"/>
  <c r="M5852" i="1"/>
  <c r="M5829" i="1"/>
  <c r="N5821" i="1"/>
  <c r="N5809" i="1"/>
  <c r="M5801" i="1"/>
  <c r="N5791" i="1"/>
  <c r="L5726" i="1"/>
  <c r="M5698" i="1"/>
  <c r="M5672" i="1"/>
  <c r="L5647" i="1"/>
  <c r="M5647" i="1"/>
  <c r="N5647" i="1"/>
  <c r="L5605" i="1"/>
  <c r="M5605" i="1"/>
  <c r="N5605" i="1"/>
  <c r="M5600" i="1"/>
  <c r="L5596" i="1"/>
  <c r="K5571" i="1"/>
  <c r="M5571" i="1"/>
  <c r="N5571" i="1"/>
  <c r="N5515" i="1"/>
  <c r="N5487" i="1"/>
  <c r="N5484" i="1"/>
  <c r="M5484" i="1"/>
  <c r="N5467" i="1"/>
  <c r="K5451" i="1"/>
  <c r="M5451" i="1"/>
  <c r="L5451" i="1"/>
  <c r="N5451" i="1"/>
  <c r="K5411" i="1"/>
  <c r="M5411" i="1"/>
  <c r="M5402" i="1"/>
  <c r="N5402" i="1"/>
  <c r="L5402" i="1"/>
  <c r="K5368" i="1"/>
  <c r="L5368" i="1"/>
  <c r="N5368" i="1"/>
  <c r="M5368" i="1"/>
  <c r="K5325" i="1"/>
  <c r="L5325" i="1"/>
  <c r="M5325" i="1"/>
  <c r="N5325" i="1"/>
  <c r="K5309" i="1"/>
  <c r="L5309" i="1"/>
  <c r="M5309" i="1"/>
  <c r="N5309" i="1"/>
  <c r="M5296" i="1"/>
  <c r="M5293" i="1"/>
  <c r="L5250" i="1"/>
  <c r="K5202" i="1"/>
  <c r="L5202" i="1"/>
  <c r="N5202" i="1"/>
  <c r="M5202" i="1"/>
  <c r="M5180" i="1"/>
  <c r="N5160" i="1"/>
  <c r="M5160" i="1"/>
  <c r="K5144" i="1"/>
  <c r="L5144" i="1"/>
  <c r="M5144" i="1"/>
  <c r="N5144" i="1"/>
  <c r="L5024" i="1"/>
  <c r="M5011" i="1"/>
  <c r="N5011" i="1"/>
  <c r="L5011" i="1"/>
  <c r="M4911" i="1"/>
  <c r="N4911" i="1"/>
  <c r="L4911" i="1"/>
  <c r="K4893" i="1"/>
  <c r="L4893" i="1"/>
  <c r="N4893" i="1"/>
  <c r="M4772" i="1"/>
  <c r="N4772" i="1"/>
  <c r="L4719" i="1"/>
  <c r="M4719" i="1"/>
  <c r="N4719" i="1"/>
  <c r="M4579" i="1"/>
  <c r="N4579" i="1"/>
  <c r="K4579" i="1"/>
  <c r="L4579" i="1"/>
  <c r="K4549" i="1"/>
  <c r="L4549" i="1"/>
  <c r="M4549" i="1"/>
  <c r="N4549" i="1"/>
  <c r="L4536" i="1"/>
  <c r="M4536" i="1"/>
  <c r="K4536" i="1"/>
  <c r="N4536" i="1"/>
  <c r="M4436" i="1"/>
  <c r="L4390" i="1"/>
  <c r="M4390" i="1"/>
  <c r="N4390" i="1"/>
  <c r="K4321" i="1"/>
  <c r="L4321" i="1"/>
  <c r="M4321" i="1"/>
  <c r="N4321" i="1"/>
  <c r="L4044" i="1"/>
  <c r="M4044" i="1"/>
  <c r="N4044" i="1"/>
  <c r="N3928" i="1"/>
  <c r="K3928" i="1"/>
  <c r="L3928" i="1"/>
  <c r="M3928" i="1"/>
  <c r="K3923" i="1"/>
  <c r="L3923" i="1"/>
  <c r="M3923" i="1"/>
  <c r="N3923" i="1"/>
  <c r="M3698" i="1"/>
  <c r="N3698" i="1"/>
  <c r="K3461" i="1"/>
  <c r="L3461" i="1"/>
  <c r="M3461" i="1"/>
  <c r="N3461" i="1"/>
  <c r="L3362" i="1"/>
  <c r="M3362" i="1"/>
  <c r="N3362" i="1"/>
  <c r="K3362" i="1"/>
  <c r="K3314" i="1"/>
  <c r="L3314" i="1"/>
  <c r="M3314" i="1"/>
  <c r="N3314" i="1"/>
  <c r="N3301" i="1"/>
  <c r="N3269" i="1"/>
  <c r="M3269" i="1"/>
  <c r="M3252" i="1"/>
  <c r="N3252" i="1"/>
  <c r="L3252" i="1"/>
  <c r="K3252" i="1"/>
  <c r="N3248" i="1"/>
  <c r="L3248" i="1"/>
  <c r="K2241" i="1"/>
  <c r="M2241" i="1"/>
  <c r="L2241" i="1"/>
  <c r="K7435" i="1"/>
  <c r="L7435" i="1"/>
  <c r="M7435" i="1"/>
  <c r="N7435" i="1"/>
  <c r="M7309" i="1"/>
  <c r="N7309" i="1"/>
  <c r="M6458" i="1"/>
  <c r="N6458" i="1"/>
  <c r="K6458" i="1"/>
  <c r="M6358" i="1"/>
  <c r="N6358" i="1"/>
  <c r="L6301" i="1"/>
  <c r="M6301" i="1"/>
  <c r="N6301" i="1"/>
  <c r="N5755" i="1"/>
  <c r="M5755" i="1"/>
  <c r="M5609" i="1"/>
  <c r="N5609" i="1"/>
  <c r="K5570" i="1"/>
  <c r="L5570" i="1"/>
  <c r="M5570" i="1"/>
  <c r="M5386" i="1"/>
  <c r="N5386" i="1"/>
  <c r="K5360" i="1"/>
  <c r="L5360" i="1"/>
  <c r="M5360" i="1"/>
  <c r="N5360" i="1"/>
  <c r="L5197" i="1"/>
  <c r="M5197" i="1"/>
  <c r="N5197" i="1"/>
  <c r="K5036" i="1"/>
  <c r="L5036" i="1"/>
  <c r="M5036" i="1"/>
  <c r="N5036" i="1"/>
  <c r="M4939" i="1"/>
  <c r="N4939" i="1"/>
  <c r="L4939" i="1"/>
  <c r="K4456" i="1"/>
  <c r="L4456" i="1"/>
  <c r="K4447" i="1"/>
  <c r="L4447" i="1"/>
  <c r="M4447" i="1"/>
  <c r="N4447" i="1"/>
  <c r="L4302" i="1"/>
  <c r="M4302" i="1"/>
  <c r="N4302" i="1"/>
  <c r="K4112" i="1"/>
  <c r="L4112" i="1"/>
  <c r="M4112" i="1"/>
  <c r="N4112" i="1"/>
  <c r="M3674" i="1"/>
  <c r="K3674" i="1"/>
  <c r="L3674" i="1"/>
  <c r="N3674" i="1"/>
  <c r="K7522" i="1"/>
  <c r="L7522" i="1"/>
  <c r="M7522" i="1"/>
  <c r="N7522" i="1"/>
  <c r="K7227" i="1"/>
  <c r="L7227" i="1"/>
  <c r="N7227" i="1"/>
  <c r="K6984" i="1"/>
  <c r="L6984" i="1"/>
  <c r="M6984" i="1"/>
  <c r="L6901" i="1"/>
  <c r="M6901" i="1"/>
  <c r="N6901" i="1"/>
  <c r="K6804" i="1"/>
  <c r="L6804" i="1"/>
  <c r="M6804" i="1"/>
  <c r="L6568" i="1"/>
  <c r="M6568" i="1"/>
  <c r="N6568" i="1"/>
  <c r="L6366" i="1"/>
  <c r="M6366" i="1"/>
  <c r="N6366" i="1"/>
  <c r="K5498" i="1"/>
  <c r="L5498" i="1"/>
  <c r="M5498" i="1"/>
  <c r="N5498" i="1"/>
  <c r="M5188" i="1"/>
  <c r="N5188" i="1"/>
  <c r="K5081" i="1"/>
  <c r="N5081" i="1"/>
  <c r="L4947" i="1"/>
  <c r="M4947" i="1"/>
  <c r="N4947" i="1"/>
  <c r="K4947" i="1"/>
  <c r="K4925" i="1"/>
  <c r="L4925" i="1"/>
  <c r="M4925" i="1"/>
  <c r="N4925" i="1"/>
  <c r="M4729" i="1"/>
  <c r="N4729" i="1"/>
  <c r="L3374" i="1"/>
  <c r="M3374" i="1"/>
  <c r="N3374" i="1"/>
  <c r="K3374" i="1"/>
  <c r="M3016" i="1"/>
  <c r="N3016" i="1"/>
  <c r="L3016" i="1"/>
  <c r="K3016" i="1"/>
  <c r="N2862" i="1"/>
  <c r="M2862" i="1"/>
  <c r="L2862" i="1"/>
  <c r="K2807" i="1"/>
  <c r="L2807" i="1"/>
  <c r="M2807" i="1"/>
  <c r="N2807" i="1"/>
  <c r="K7482" i="1"/>
  <c r="L7482" i="1"/>
  <c r="M7482" i="1"/>
  <c r="N7482" i="1"/>
  <c r="K7427" i="1"/>
  <c r="L7427" i="1"/>
  <c r="K7410" i="1"/>
  <c r="N7410" i="1"/>
  <c r="L7410" i="1"/>
  <c r="M7410" i="1"/>
  <c r="L7388" i="1"/>
  <c r="M7388" i="1"/>
  <c r="N7388" i="1"/>
  <c r="K7147" i="1"/>
  <c r="L7147" i="1"/>
  <c r="K6514" i="1"/>
  <c r="L6514" i="1"/>
  <c r="M6514" i="1"/>
  <c r="N6514" i="1"/>
  <c r="M6049" i="1"/>
  <c r="N6049" i="1"/>
  <c r="L5825" i="1"/>
  <c r="M5825" i="1"/>
  <c r="K5430" i="1"/>
  <c r="L5430" i="1"/>
  <c r="M5430" i="1"/>
  <c r="N5430" i="1"/>
  <c r="L5175" i="1"/>
  <c r="M5175" i="1"/>
  <c r="N5175" i="1"/>
  <c r="K5175" i="1"/>
  <c r="K5139" i="1"/>
  <c r="L5139" i="1"/>
  <c r="M5139" i="1"/>
  <c r="N5139" i="1"/>
  <c r="M5101" i="1"/>
  <c r="N5101" i="1"/>
  <c r="K3776" i="1"/>
  <c r="L3776" i="1"/>
  <c r="N3776" i="1"/>
  <c r="K3736" i="1"/>
  <c r="L3736" i="1"/>
  <c r="N3736" i="1"/>
  <c r="M3736" i="1"/>
  <c r="M3723" i="1"/>
  <c r="N3723" i="1"/>
  <c r="L1589" i="1"/>
  <c r="M1589" i="1"/>
  <c r="N1589" i="1"/>
  <c r="K1589" i="1"/>
  <c r="K1577" i="1"/>
  <c r="L1577" i="1"/>
  <c r="N1577" i="1"/>
  <c r="M1577" i="1"/>
  <c r="M1194" i="1"/>
  <c r="K1194" i="1"/>
  <c r="L1194" i="1"/>
  <c r="N1194" i="1"/>
  <c r="N487" i="1"/>
  <c r="M487" i="1"/>
  <c r="K487" i="1"/>
  <c r="L487" i="1"/>
  <c r="L359" i="1"/>
  <c r="M359" i="1"/>
  <c r="N359" i="1"/>
  <c r="K359" i="1"/>
  <c r="M155" i="1"/>
  <c r="L155" i="1"/>
  <c r="N155" i="1"/>
  <c r="K155" i="1"/>
  <c r="L6729" i="1"/>
  <c r="M6729" i="1"/>
  <c r="N6729" i="1"/>
  <c r="K6547" i="1"/>
  <c r="L6547" i="1"/>
  <c r="M6547" i="1"/>
  <c r="L6180" i="1"/>
  <c r="M6180" i="1"/>
  <c r="N6180" i="1"/>
  <c r="K5751" i="1"/>
  <c r="M5751" i="1"/>
  <c r="L5196" i="1"/>
  <c r="K5196" i="1"/>
  <c r="M5196" i="1"/>
  <c r="K4509" i="1"/>
  <c r="L4509" i="1"/>
  <c r="M4509" i="1"/>
  <c r="N4509" i="1"/>
  <c r="M4348" i="1"/>
  <c r="N4348" i="1"/>
  <c r="K4348" i="1"/>
  <c r="L4348" i="1"/>
  <c r="N3781" i="1"/>
  <c r="M3781" i="1"/>
  <c r="K3478" i="1"/>
  <c r="L3478" i="1"/>
  <c r="N3478" i="1"/>
  <c r="M3392" i="1"/>
  <c r="N3392" i="1"/>
  <c r="L3392" i="1"/>
  <c r="K3206" i="1"/>
  <c r="L3206" i="1"/>
  <c r="M3206" i="1"/>
  <c r="N3206" i="1"/>
  <c r="K1275" i="1"/>
  <c r="L1275" i="1"/>
  <c r="M1275" i="1"/>
  <c r="N1275" i="1"/>
  <c r="L28" i="1"/>
  <c r="M28" i="1"/>
  <c r="N28" i="1"/>
  <c r="L7497" i="1"/>
  <c r="M7497" i="1"/>
  <c r="N7497" i="1"/>
  <c r="M7337" i="1"/>
  <c r="N7337" i="1"/>
  <c r="K7330" i="1"/>
  <c r="N7330" i="1"/>
  <c r="M7017" i="1"/>
  <c r="N7017" i="1"/>
  <c r="K6987" i="1"/>
  <c r="L6987" i="1"/>
  <c r="K6269" i="1"/>
  <c r="N6269" i="1"/>
  <c r="L6269" i="1"/>
  <c r="M6269" i="1"/>
  <c r="K6211" i="1"/>
  <c r="L6211" i="1"/>
  <c r="M6211" i="1"/>
  <c r="N6211" i="1"/>
  <c r="M5710" i="1"/>
  <c r="N5710" i="1"/>
  <c r="M5578" i="1"/>
  <c r="N5578" i="1"/>
  <c r="L5385" i="1"/>
  <c r="M5385" i="1"/>
  <c r="N5316" i="1"/>
  <c r="M5316" i="1"/>
  <c r="K5316" i="1"/>
  <c r="L5316" i="1"/>
  <c r="K5307" i="1"/>
  <c r="L5307" i="1"/>
  <c r="M5307" i="1"/>
  <c r="N5256" i="1"/>
  <c r="M5256" i="1"/>
  <c r="N5236" i="1"/>
  <c r="L5236" i="1"/>
  <c r="M5236" i="1"/>
  <c r="K5187" i="1"/>
  <c r="L5187" i="1"/>
  <c r="N5187" i="1"/>
  <c r="M4979" i="1"/>
  <c r="N4979" i="1"/>
  <c r="K4979" i="1"/>
  <c r="L4979" i="1"/>
  <c r="K4789" i="1"/>
  <c r="L4789" i="1"/>
  <c r="M4789" i="1"/>
  <c r="N4789" i="1"/>
  <c r="K4753" i="1"/>
  <c r="L4753" i="1"/>
  <c r="M4753" i="1"/>
  <c r="N4753" i="1"/>
  <c r="K4709" i="1"/>
  <c r="M4709" i="1"/>
  <c r="M3340" i="1"/>
  <c r="N3340" i="1"/>
  <c r="L3340" i="1"/>
  <c r="K3331" i="1"/>
  <c r="L3331" i="1"/>
  <c r="M3331" i="1"/>
  <c r="K3174" i="1"/>
  <c r="L3174" i="1"/>
  <c r="M3174" i="1"/>
  <c r="N3174" i="1"/>
  <c r="K2981" i="1"/>
  <c r="L2981" i="1"/>
  <c r="M2981" i="1"/>
  <c r="N2981" i="1"/>
  <c r="L2968" i="1"/>
  <c r="N2968" i="1"/>
  <c r="M2968" i="1"/>
  <c r="K2968" i="1"/>
  <c r="K7262" i="1"/>
  <c r="L7262" i="1"/>
  <c r="M7262" i="1"/>
  <c r="N7262" i="1"/>
  <c r="K6949" i="1"/>
  <c r="L6949" i="1"/>
  <c r="M6949" i="1"/>
  <c r="N6949" i="1"/>
  <c r="L6811" i="1"/>
  <c r="M6811" i="1"/>
  <c r="N6811" i="1"/>
  <c r="M6102" i="1"/>
  <c r="N6102" i="1"/>
  <c r="K6048" i="1"/>
  <c r="L6048" i="1"/>
  <c r="M6048" i="1"/>
  <c r="N6048" i="1"/>
  <c r="K5948" i="1"/>
  <c r="L5948" i="1"/>
  <c r="N5948" i="1"/>
  <c r="K5828" i="1"/>
  <c r="L5828" i="1"/>
  <c r="K5590" i="1"/>
  <c r="L5590" i="1"/>
  <c r="M5590" i="1"/>
  <c r="N5590" i="1"/>
  <c r="K5009" i="1"/>
  <c r="L5009" i="1"/>
  <c r="M5009" i="1"/>
  <c r="N5009" i="1"/>
  <c r="K4962" i="1"/>
  <c r="L4962" i="1"/>
  <c r="M4962" i="1"/>
  <c r="N4928" i="1"/>
  <c r="K4928" i="1"/>
  <c r="L4928" i="1"/>
  <c r="M4928" i="1"/>
  <c r="L4873" i="1"/>
  <c r="K4873" i="1"/>
  <c r="M4873" i="1"/>
  <c r="N4873" i="1"/>
  <c r="L4333" i="1"/>
  <c r="M4333" i="1"/>
  <c r="N4333" i="1"/>
  <c r="K4333" i="1"/>
  <c r="K4324" i="1"/>
  <c r="M4324" i="1"/>
  <c r="K4137" i="1"/>
  <c r="L4137" i="1"/>
  <c r="M4137" i="1"/>
  <c r="N4137" i="1"/>
  <c r="M3578" i="1"/>
  <c r="N3578" i="1"/>
  <c r="K3578" i="1"/>
  <c r="L3578" i="1"/>
  <c r="K3477" i="1"/>
  <c r="L3477" i="1"/>
  <c r="M3477" i="1"/>
  <c r="N3477" i="1"/>
  <c r="K3406" i="1"/>
  <c r="L3406" i="1"/>
  <c r="M3406" i="1"/>
  <c r="N3406" i="1"/>
  <c r="K3350" i="1"/>
  <c r="L3350" i="1"/>
  <c r="M3350" i="1"/>
  <c r="N3350" i="1"/>
  <c r="L179" i="1"/>
  <c r="M179" i="1"/>
  <c r="N179" i="1"/>
  <c r="K7180" i="1"/>
  <c r="L7180" i="1"/>
  <c r="M7180" i="1"/>
  <c r="N7180" i="1"/>
  <c r="M7161" i="1"/>
  <c r="N7161" i="1"/>
  <c r="K7161" i="1"/>
  <c r="L7161" i="1"/>
  <c r="K7117" i="1"/>
  <c r="L7117" i="1"/>
  <c r="M7117" i="1"/>
  <c r="N7117" i="1"/>
  <c r="K6747" i="1"/>
  <c r="L6747" i="1"/>
  <c r="M6443" i="1"/>
  <c r="N6443" i="1"/>
  <c r="M6143" i="1"/>
  <c r="N6143" i="1"/>
  <c r="L6120" i="1"/>
  <c r="M6120" i="1"/>
  <c r="N6120" i="1"/>
  <c r="K5921" i="1"/>
  <c r="L5921" i="1"/>
  <c r="M5921" i="1"/>
  <c r="N5921" i="1"/>
  <c r="M5782" i="1"/>
  <c r="N5782" i="1"/>
  <c r="L5782" i="1"/>
  <c r="L5645" i="1"/>
  <c r="M5645" i="1"/>
  <c r="K5645" i="1"/>
  <c r="N5645" i="1"/>
  <c r="L5565" i="1"/>
  <c r="M5565" i="1"/>
  <c r="K5531" i="1"/>
  <c r="M5531" i="1"/>
  <c r="L5195" i="1"/>
  <c r="M5195" i="1"/>
  <c r="N5195" i="1"/>
  <c r="L5130" i="1"/>
  <c r="M5130" i="1"/>
  <c r="N5130" i="1"/>
  <c r="K4534" i="1"/>
  <c r="L4534" i="1"/>
  <c r="M4534" i="1"/>
  <c r="N4534" i="1"/>
  <c r="M4468" i="1"/>
  <c r="N4468" i="1"/>
  <c r="L4468" i="1"/>
  <c r="L4451" i="1"/>
  <c r="M4451" i="1"/>
  <c r="N4451" i="1"/>
  <c r="K4451" i="1"/>
  <c r="N3369" i="1"/>
  <c r="K3369" i="1"/>
  <c r="L3369" i="1"/>
  <c r="M3369" i="1"/>
  <c r="K2280" i="1"/>
  <c r="M2280" i="1"/>
  <c r="L2280" i="1"/>
  <c r="N2280" i="1"/>
  <c r="K1371" i="1"/>
  <c r="L1371" i="1"/>
  <c r="M1371" i="1"/>
  <c r="N1371" i="1"/>
  <c r="L733" i="1"/>
  <c r="M733" i="1"/>
  <c r="N733" i="1"/>
  <c r="K733" i="1"/>
  <c r="L457" i="1"/>
  <c r="K457" i="1"/>
  <c r="M457" i="1"/>
  <c r="N457" i="1"/>
  <c r="M425" i="1"/>
  <c r="N425" i="1"/>
  <c r="K61" i="1"/>
  <c r="N61" i="1"/>
  <c r="M61" i="1"/>
  <c r="K7150" i="1"/>
  <c r="N7150" i="1"/>
  <c r="K7079" i="1"/>
  <c r="M7079" i="1"/>
  <c r="N7079" i="1"/>
  <c r="M7058" i="1"/>
  <c r="N7058" i="1"/>
  <c r="M6698" i="1"/>
  <c r="N6698" i="1"/>
  <c r="K6327" i="1"/>
  <c r="L6327" i="1"/>
  <c r="M6327" i="1"/>
  <c r="M5902" i="1"/>
  <c r="N5902" i="1"/>
  <c r="K5902" i="1"/>
  <c r="N5607" i="1"/>
  <c r="K5607" i="1"/>
  <c r="L5478" i="1"/>
  <c r="M5478" i="1"/>
  <c r="N5478" i="1"/>
  <c r="N5336" i="1"/>
  <c r="K5336" i="1"/>
  <c r="L5336" i="1"/>
  <c r="M5336" i="1"/>
  <c r="L5039" i="1"/>
  <c r="M5039" i="1"/>
  <c r="N5039" i="1"/>
  <c r="N4668" i="1"/>
  <c r="L4668" i="1"/>
  <c r="M4668" i="1"/>
  <c r="K4668" i="1"/>
  <c r="K4529" i="1"/>
  <c r="L4529" i="1"/>
  <c r="M4529" i="1"/>
  <c r="N4529" i="1"/>
  <c r="L4164" i="1"/>
  <c r="M4164" i="1"/>
  <c r="N4164" i="1"/>
  <c r="M6978" i="1"/>
  <c r="N6978" i="1"/>
  <c r="K6978" i="1"/>
  <c r="L6978" i="1"/>
  <c r="K6903" i="1"/>
  <c r="N6903" i="1"/>
  <c r="L6903" i="1"/>
  <c r="M6903" i="1"/>
  <c r="L6341" i="1"/>
  <c r="M6341" i="1"/>
  <c r="N6341" i="1"/>
  <c r="L6292" i="1"/>
  <c r="M6292" i="1"/>
  <c r="N6292" i="1"/>
  <c r="K6272" i="1"/>
  <c r="L6272" i="1"/>
  <c r="M6272" i="1"/>
  <c r="N6272" i="1"/>
  <c r="N5979" i="1"/>
  <c r="L5979" i="1"/>
  <c r="K5803" i="1"/>
  <c r="L5803" i="1"/>
  <c r="M5803" i="1"/>
  <c r="N5803" i="1"/>
  <c r="M5682" i="1"/>
  <c r="N5682" i="1"/>
  <c r="L5456" i="1"/>
  <c r="M5456" i="1"/>
  <c r="N5456" i="1"/>
  <c r="K5456" i="1"/>
  <c r="M5396" i="1"/>
  <c r="N5396" i="1"/>
  <c r="M5279" i="1"/>
  <c r="N5279" i="1"/>
  <c r="L5279" i="1"/>
  <c r="K4957" i="1"/>
  <c r="L4957" i="1"/>
  <c r="M4957" i="1"/>
  <c r="N4957" i="1"/>
  <c r="L4787" i="1"/>
  <c r="M4787" i="1"/>
  <c r="N4787" i="1"/>
  <c r="L4695" i="1"/>
  <c r="M4695" i="1"/>
  <c r="N4695" i="1"/>
  <c r="K4695" i="1"/>
  <c r="M4110" i="1"/>
  <c r="N4110" i="1"/>
  <c r="L4110" i="1"/>
  <c r="N3954" i="1"/>
  <c r="L3954" i="1"/>
  <c r="M3954" i="1"/>
  <c r="K2467" i="1"/>
  <c r="L2467" i="1"/>
  <c r="M2467" i="1"/>
  <c r="N2467" i="1"/>
  <c r="K2295" i="1"/>
  <c r="L2295" i="1"/>
  <c r="M2295" i="1"/>
  <c r="N2295" i="1"/>
  <c r="M2144" i="1"/>
  <c r="N2144" i="1"/>
  <c r="K2144" i="1"/>
  <c r="L2144" i="1"/>
  <c r="L1119" i="1"/>
  <c r="M1119" i="1"/>
  <c r="N1119" i="1"/>
  <c r="K1119" i="1"/>
  <c r="L178" i="1"/>
  <c r="M178" i="1"/>
  <c r="K51" i="1"/>
  <c r="L51" i="1"/>
  <c r="N51" i="1"/>
  <c r="M51" i="1"/>
  <c r="L7364" i="1"/>
  <c r="M7364" i="1"/>
  <c r="K7047" i="1"/>
  <c r="L7047" i="1"/>
  <c r="M7047" i="1"/>
  <c r="N7047" i="1"/>
  <c r="K7027" i="1"/>
  <c r="L7027" i="1"/>
  <c r="K6952" i="1"/>
  <c r="L6952" i="1"/>
  <c r="M6952" i="1"/>
  <c r="N6952" i="1"/>
  <c r="K6784" i="1"/>
  <c r="L6784" i="1"/>
  <c r="M6784" i="1"/>
  <c r="K6647" i="1"/>
  <c r="L6647" i="1"/>
  <c r="M6647" i="1"/>
  <c r="N6647" i="1"/>
  <c r="K6631" i="1"/>
  <c r="L6631" i="1"/>
  <c r="M6631" i="1"/>
  <c r="N6631" i="1"/>
  <c r="K6604" i="1"/>
  <c r="L6604" i="1"/>
  <c r="M6604" i="1"/>
  <c r="N5875" i="1"/>
  <c r="L5875" i="1"/>
  <c r="N5736" i="1"/>
  <c r="L5736" i="1"/>
  <c r="L5685" i="1"/>
  <c r="M5685" i="1"/>
  <c r="M4982" i="1"/>
  <c r="N4982" i="1"/>
  <c r="N4968" i="1"/>
  <c r="K4968" i="1"/>
  <c r="L4968" i="1"/>
  <c r="M4968" i="1"/>
  <c r="L4816" i="1"/>
  <c r="M4816" i="1"/>
  <c r="K4816" i="1"/>
  <c r="N4816" i="1"/>
  <c r="M4651" i="1"/>
  <c r="N4651" i="1"/>
  <c r="M4571" i="1"/>
  <c r="N4571" i="1"/>
  <c r="L4571" i="1"/>
  <c r="K4571" i="1"/>
  <c r="M4368" i="1"/>
  <c r="N4368" i="1"/>
  <c r="L4368" i="1"/>
  <c r="M4184" i="1"/>
  <c r="N4184" i="1"/>
  <c r="N3604" i="1"/>
  <c r="K3604" i="1"/>
  <c r="L3604" i="1"/>
  <c r="M3604" i="1"/>
  <c r="N2666" i="1"/>
  <c r="M2666" i="1"/>
  <c r="L2666" i="1"/>
  <c r="K2666" i="1"/>
  <c r="K2157" i="1"/>
  <c r="L2157" i="1"/>
  <c r="N2157" i="1"/>
  <c r="M2157" i="1"/>
  <c r="K2077" i="1"/>
  <c r="L2077" i="1"/>
  <c r="N2077" i="1"/>
  <c r="M2077" i="1"/>
  <c r="L1411" i="1"/>
  <c r="M1411" i="1"/>
  <c r="N1411" i="1"/>
  <c r="K1411" i="1"/>
  <c r="N841" i="1"/>
  <c r="M841" i="1"/>
  <c r="K841" i="1"/>
  <c r="L841" i="1"/>
  <c r="N827" i="1"/>
  <c r="M827" i="1"/>
  <c r="L827" i="1"/>
  <c r="K827" i="1"/>
  <c r="M521" i="1"/>
  <c r="N521" i="1"/>
  <c r="K521" i="1"/>
  <c r="L521" i="1"/>
  <c r="M470" i="1"/>
  <c r="N470" i="1"/>
  <c r="L470" i="1"/>
  <c r="K470" i="1"/>
  <c r="M225" i="1"/>
  <c r="N225" i="1"/>
  <c r="L225" i="1"/>
  <c r="K225" i="1"/>
  <c r="L7183" i="1"/>
  <c r="M7183" i="1"/>
  <c r="N7183" i="1"/>
  <c r="M6738" i="1"/>
  <c r="N6738" i="1"/>
  <c r="N6495" i="1"/>
  <c r="L6495" i="1"/>
  <c r="K6487" i="1"/>
  <c r="L6487" i="1"/>
  <c r="M6487" i="1"/>
  <c r="N6487" i="1"/>
  <c r="K6307" i="1"/>
  <c r="L6307" i="1"/>
  <c r="M6307" i="1"/>
  <c r="N5995" i="1"/>
  <c r="K5995" i="1"/>
  <c r="L5995" i="1"/>
  <c r="M5995" i="1"/>
  <c r="M5983" i="1"/>
  <c r="N5983" i="1"/>
  <c r="L5983" i="1"/>
  <c r="L5924" i="1"/>
  <c r="M5924" i="1"/>
  <c r="N5924" i="1"/>
  <c r="K5588" i="1"/>
  <c r="L5588" i="1"/>
  <c r="N5588" i="1"/>
  <c r="N5399" i="1"/>
  <c r="M5399" i="1"/>
  <c r="K5330" i="1"/>
  <c r="L5330" i="1"/>
  <c r="M5330" i="1"/>
  <c r="K5093" i="1"/>
  <c r="L5093" i="1"/>
  <c r="M5093" i="1"/>
  <c r="N5093" i="1"/>
  <c r="M4487" i="1"/>
  <c r="N4487" i="1"/>
  <c r="K3980" i="1"/>
  <c r="L3980" i="1"/>
  <c r="M3980" i="1"/>
  <c r="N3821" i="1"/>
  <c r="M3821" i="1"/>
  <c r="K3821" i="1"/>
  <c r="M3581" i="1"/>
  <c r="N3581" i="1"/>
  <c r="K2924" i="1"/>
  <c r="L2924" i="1"/>
  <c r="N2924" i="1"/>
  <c r="M2924" i="1"/>
  <c r="K7447" i="1"/>
  <c r="L7447" i="1"/>
  <c r="L7204" i="1"/>
  <c r="M7204" i="1"/>
  <c r="L7120" i="1"/>
  <c r="M7120" i="1"/>
  <c r="N7120" i="1"/>
  <c r="L6581" i="1"/>
  <c r="M6581" i="1"/>
  <c r="N6581" i="1"/>
  <c r="K6581" i="1"/>
  <c r="L5785" i="1"/>
  <c r="M5785" i="1"/>
  <c r="K4820" i="1"/>
  <c r="L4820" i="1"/>
  <c r="M4820" i="1"/>
  <c r="N4820" i="1"/>
  <c r="L4433" i="1"/>
  <c r="M4433" i="1"/>
  <c r="N4433" i="1"/>
  <c r="K4433" i="1"/>
  <c r="K4259" i="1"/>
  <c r="L4259" i="1"/>
  <c r="M4259" i="1"/>
  <c r="N4259" i="1"/>
  <c r="K4144" i="1"/>
  <c r="L4144" i="1"/>
  <c r="M4144" i="1"/>
  <c r="N3838" i="1"/>
  <c r="L3838" i="1"/>
  <c r="M3838" i="1"/>
  <c r="K3838" i="1"/>
  <c r="N3555" i="1"/>
  <c r="K3555" i="1"/>
  <c r="L3555" i="1"/>
  <c r="M3555" i="1"/>
  <c r="M3030" i="1"/>
  <c r="N3030" i="1"/>
  <c r="L3030" i="1"/>
  <c r="K3030" i="1"/>
  <c r="K2914" i="1"/>
  <c r="L2914" i="1"/>
  <c r="M2914" i="1"/>
  <c r="N2914" i="1"/>
  <c r="M2353" i="1"/>
  <c r="N2353" i="1"/>
  <c r="K2161" i="1"/>
  <c r="M2161" i="1"/>
  <c r="L2161" i="1"/>
  <c r="N2161" i="1"/>
  <c r="L2134" i="1"/>
  <c r="M2134" i="1"/>
  <c r="K2134" i="1"/>
  <c r="N2134" i="1"/>
  <c r="K2081" i="1"/>
  <c r="L2081" i="1"/>
  <c r="M2081" i="1"/>
  <c r="N2081" i="1"/>
  <c r="K1936" i="1"/>
  <c r="N1936" i="1"/>
  <c r="M1936" i="1"/>
  <c r="L1936" i="1"/>
  <c r="K7519" i="1"/>
  <c r="N7519" i="1"/>
  <c r="L7519" i="1"/>
  <c r="M7519" i="1"/>
  <c r="L7451" i="1"/>
  <c r="M7451" i="1"/>
  <c r="N7451" i="1"/>
  <c r="N7374" i="1"/>
  <c r="L7264" i="1"/>
  <c r="M7264" i="1"/>
  <c r="K7107" i="1"/>
  <c r="L7107" i="1"/>
  <c r="N7006" i="1"/>
  <c r="N6955" i="1"/>
  <c r="K6955" i="1"/>
  <c r="L6955" i="1"/>
  <c r="M6955" i="1"/>
  <c r="L6611" i="1"/>
  <c r="M6611" i="1"/>
  <c r="N6611" i="1"/>
  <c r="N6580" i="1"/>
  <c r="M6557" i="1"/>
  <c r="N6557" i="1"/>
  <c r="N6426" i="1"/>
  <c r="M6029" i="1"/>
  <c r="N6029" i="1"/>
  <c r="N5896" i="1"/>
  <c r="M7518" i="1"/>
  <c r="N7502" i="1"/>
  <c r="K7479" i="1"/>
  <c r="N7479" i="1"/>
  <c r="L7479" i="1"/>
  <c r="M7479" i="1"/>
  <c r="N7475" i="1"/>
  <c r="M7469" i="1"/>
  <c r="M7400" i="1"/>
  <c r="N7378" i="1"/>
  <c r="L7378" i="1"/>
  <c r="M7378" i="1"/>
  <c r="M7374" i="1"/>
  <c r="L7324" i="1"/>
  <c r="M7324" i="1"/>
  <c r="L7246" i="1"/>
  <c r="M7246" i="1"/>
  <c r="N7246" i="1"/>
  <c r="M7141" i="1"/>
  <c r="N7141" i="1"/>
  <c r="M7103" i="1"/>
  <c r="L7566" i="1"/>
  <c r="K7552" i="1"/>
  <c r="N7545" i="1"/>
  <c r="K7542" i="1"/>
  <c r="N7530" i="1"/>
  <c r="K7518" i="1"/>
  <c r="K7515" i="1"/>
  <c r="L7512" i="1"/>
  <c r="L7502" i="1"/>
  <c r="K7494" i="1"/>
  <c r="K7487" i="1"/>
  <c r="L7487" i="1"/>
  <c r="L7478" i="1"/>
  <c r="L7475" i="1"/>
  <c r="M7472" i="1"/>
  <c r="K7469" i="1"/>
  <c r="M7462" i="1"/>
  <c r="K7454" i="1"/>
  <c r="L7454" i="1"/>
  <c r="M7454" i="1"/>
  <c r="N7454" i="1"/>
  <c r="K7446" i="1"/>
  <c r="L7424" i="1"/>
  <c r="M7424" i="1"/>
  <c r="N7403" i="1"/>
  <c r="K7400" i="1"/>
  <c r="N7377" i="1"/>
  <c r="M7362" i="1"/>
  <c r="M7355" i="1"/>
  <c r="M7352" i="1"/>
  <c r="K7334" i="1"/>
  <c r="K7327" i="1"/>
  <c r="L7327" i="1"/>
  <c r="N7323" i="1"/>
  <c r="K7309" i="1"/>
  <c r="L7284" i="1"/>
  <c r="M7284" i="1"/>
  <c r="K7284" i="1"/>
  <c r="N7284" i="1"/>
  <c r="M7280" i="1"/>
  <c r="M7249" i="1"/>
  <c r="K7220" i="1"/>
  <c r="N7189" i="1"/>
  <c r="L7166" i="1"/>
  <c r="M7151" i="1"/>
  <c r="K7144" i="1"/>
  <c r="M7123" i="1"/>
  <c r="N7123" i="1"/>
  <c r="M7106" i="1"/>
  <c r="K7103" i="1"/>
  <c r="M7081" i="1"/>
  <c r="N7081" i="1"/>
  <c r="N7052" i="1"/>
  <c r="M7049" i="1"/>
  <c r="M7042" i="1"/>
  <c r="N7029" i="1"/>
  <c r="N6980" i="1"/>
  <c r="M6954" i="1"/>
  <c r="K6939" i="1"/>
  <c r="L6939" i="1"/>
  <c r="M6939" i="1"/>
  <c r="N6939" i="1"/>
  <c r="M6932" i="1"/>
  <c r="N6932" i="1"/>
  <c r="K6928" i="1"/>
  <c r="L6888" i="1"/>
  <c r="M6869" i="1"/>
  <c r="K6862" i="1"/>
  <c r="K6840" i="1"/>
  <c r="N6827" i="1"/>
  <c r="L6820" i="1"/>
  <c r="L6771" i="1"/>
  <c r="M6748" i="1"/>
  <c r="L6741" i="1"/>
  <c r="M6741" i="1"/>
  <c r="N6741" i="1"/>
  <c r="L6722" i="1"/>
  <c r="M6718" i="1"/>
  <c r="N6718" i="1"/>
  <c r="N6714" i="1"/>
  <c r="N6711" i="1"/>
  <c r="K6704" i="1"/>
  <c r="L6704" i="1"/>
  <c r="M6704" i="1"/>
  <c r="K6686" i="1"/>
  <c r="L6682" i="1"/>
  <c r="N6652" i="1"/>
  <c r="M6649" i="1"/>
  <c r="M6642" i="1"/>
  <c r="N6629" i="1"/>
  <c r="K6606" i="1"/>
  <c r="M6560" i="1"/>
  <c r="K6544" i="1"/>
  <c r="L6544" i="1"/>
  <c r="M6544" i="1"/>
  <c r="N6544" i="1"/>
  <c r="L6540" i="1"/>
  <c r="M6523" i="1"/>
  <c r="M6482" i="1"/>
  <c r="K6467" i="1"/>
  <c r="L6467" i="1"/>
  <c r="M6467" i="1"/>
  <c r="N6467" i="1"/>
  <c r="K6463" i="1"/>
  <c r="L6458" i="1"/>
  <c r="K6440" i="1"/>
  <c r="L6440" i="1"/>
  <c r="M6440" i="1"/>
  <c r="N6440" i="1"/>
  <c r="L6381" i="1"/>
  <c r="M6381" i="1"/>
  <c r="N6381" i="1"/>
  <c r="M6362" i="1"/>
  <c r="K6358" i="1"/>
  <c r="M6332" i="1"/>
  <c r="K6301" i="1"/>
  <c r="N6297" i="1"/>
  <c r="K6282" i="1"/>
  <c r="M6278" i="1"/>
  <c r="N6278" i="1"/>
  <c r="L6278" i="1"/>
  <c r="L6274" i="1"/>
  <c r="M6223" i="1"/>
  <c r="N6223" i="1"/>
  <c r="N6200" i="1"/>
  <c r="N6186" i="1"/>
  <c r="L6186" i="1"/>
  <c r="N6133" i="1"/>
  <c r="K6091" i="1"/>
  <c r="L6091" i="1"/>
  <c r="M6091" i="1"/>
  <c r="N6091" i="1"/>
  <c r="L6038" i="1"/>
  <c r="M6028" i="1"/>
  <c r="M6001" i="1"/>
  <c r="M5970" i="1"/>
  <c r="N5963" i="1"/>
  <c r="K5941" i="1"/>
  <c r="L5941" i="1"/>
  <c r="M5941" i="1"/>
  <c r="N5941" i="1"/>
  <c r="N5930" i="1"/>
  <c r="L5899" i="1"/>
  <c r="L5893" i="1"/>
  <c r="N5889" i="1"/>
  <c r="M5863" i="1"/>
  <c r="N5863" i="1"/>
  <c r="L5852" i="1"/>
  <c r="L5829" i="1"/>
  <c r="M5821" i="1"/>
  <c r="K5813" i="1"/>
  <c r="L5813" i="1"/>
  <c r="M5813" i="1"/>
  <c r="N5813" i="1"/>
  <c r="M5809" i="1"/>
  <c r="L5801" i="1"/>
  <c r="K5788" i="1"/>
  <c r="L5788" i="1"/>
  <c r="K5755" i="1"/>
  <c r="M5752" i="1"/>
  <c r="N5752" i="1"/>
  <c r="N5747" i="1"/>
  <c r="N5739" i="1"/>
  <c r="M5739" i="1"/>
  <c r="L5698" i="1"/>
  <c r="K5676" i="1"/>
  <c r="L5676" i="1"/>
  <c r="M5676" i="1"/>
  <c r="N5676" i="1"/>
  <c r="L5672" i="1"/>
  <c r="K5620" i="1"/>
  <c r="L5620" i="1"/>
  <c r="M5620" i="1"/>
  <c r="N5620" i="1"/>
  <c r="K5609" i="1"/>
  <c r="L5600" i="1"/>
  <c r="K5592" i="1"/>
  <c r="L5592" i="1"/>
  <c r="M5592" i="1"/>
  <c r="N5592" i="1"/>
  <c r="N5570" i="1"/>
  <c r="M5515" i="1"/>
  <c r="K5491" i="1"/>
  <c r="M5491" i="1"/>
  <c r="L5491" i="1"/>
  <c r="N5491" i="1"/>
  <c r="M5487" i="1"/>
  <c r="M5472" i="1"/>
  <c r="N5472" i="1"/>
  <c r="M5467" i="1"/>
  <c r="K5386" i="1"/>
  <c r="N5341" i="1"/>
  <c r="L5296" i="1"/>
  <c r="L5293" i="1"/>
  <c r="N5253" i="1"/>
  <c r="L5221" i="1"/>
  <c r="N5213" i="1"/>
  <c r="K5197" i="1"/>
  <c r="L5188" i="1"/>
  <c r="L5180" i="1"/>
  <c r="N5113" i="1"/>
  <c r="N5109" i="1"/>
  <c r="M5081" i="1"/>
  <c r="K4939" i="1"/>
  <c r="L4776" i="1"/>
  <c r="M4776" i="1"/>
  <c r="K4776" i="1"/>
  <c r="N4776" i="1"/>
  <c r="L4729" i="1"/>
  <c r="K4548" i="1"/>
  <c r="M4456" i="1"/>
  <c r="M4448" i="1"/>
  <c r="N4448" i="1"/>
  <c r="L4436" i="1"/>
  <c r="K4419" i="1"/>
  <c r="K4312" i="1"/>
  <c r="L4312" i="1"/>
  <c r="M4312" i="1"/>
  <c r="N4312" i="1"/>
  <c r="K4302" i="1"/>
  <c r="L4271" i="1"/>
  <c r="M4271" i="1"/>
  <c r="N4271" i="1"/>
  <c r="N4213" i="1"/>
  <c r="M4126" i="1"/>
  <c r="K4068" i="1"/>
  <c r="L4068" i="1"/>
  <c r="M4068" i="1"/>
  <c r="N4068" i="1"/>
  <c r="N4052" i="1"/>
  <c r="L4006" i="1"/>
  <c r="M4006" i="1"/>
  <c r="N4006" i="1"/>
  <c r="K3637" i="1"/>
  <c r="L3637" i="1"/>
  <c r="M3637" i="1"/>
  <c r="N3637" i="1"/>
  <c r="N3309" i="1"/>
  <c r="K3309" i="1"/>
  <c r="L3309" i="1"/>
  <c r="M3309" i="1"/>
  <c r="M3301" i="1"/>
  <c r="M2743" i="1"/>
  <c r="N2743" i="1"/>
  <c r="L2743" i="1"/>
  <c r="K2731" i="1"/>
  <c r="L2731" i="1"/>
  <c r="M2731" i="1"/>
  <c r="N2731" i="1"/>
  <c r="M2656" i="1"/>
  <c r="N2656" i="1"/>
  <c r="L2656" i="1"/>
  <c r="K2651" i="1"/>
  <c r="L2651" i="1"/>
  <c r="M2651" i="1"/>
  <c r="N2651" i="1"/>
  <c r="M2532" i="1"/>
  <c r="N2532" i="1"/>
  <c r="L2532" i="1"/>
  <c r="K7450" i="1"/>
  <c r="N7450" i="1"/>
  <c r="M7381" i="1"/>
  <c r="N7381" i="1"/>
  <c r="L7084" i="1"/>
  <c r="M7084" i="1"/>
  <c r="M6988" i="1"/>
  <c r="N6988" i="1"/>
  <c r="N6935" i="1"/>
  <c r="M6935" i="1"/>
  <c r="N6515" i="1"/>
  <c r="M6515" i="1"/>
  <c r="K6262" i="1"/>
  <c r="L6262" i="1"/>
  <c r="M6262" i="1"/>
  <c r="N6262" i="1"/>
  <c r="L6060" i="1"/>
  <c r="M6060" i="1"/>
  <c r="N6060" i="1"/>
  <c r="K5791" i="1"/>
  <c r="M5791" i="1"/>
  <c r="K5738" i="1"/>
  <c r="L5738" i="1"/>
  <c r="M5738" i="1"/>
  <c r="N5738" i="1"/>
  <c r="L5604" i="1"/>
  <c r="M5604" i="1"/>
  <c r="N5604" i="1"/>
  <c r="N5519" i="1"/>
  <c r="K5519" i="1"/>
  <c r="L5519" i="1"/>
  <c r="M5519" i="1"/>
  <c r="L5450" i="1"/>
  <c r="M5450" i="1"/>
  <c r="N5450" i="1"/>
  <c r="L4705" i="1"/>
  <c r="M4705" i="1"/>
  <c r="N4705" i="1"/>
  <c r="L4461" i="1"/>
  <c r="M4461" i="1"/>
  <c r="N4461" i="1"/>
  <c r="L4086" i="1"/>
  <c r="M4086" i="1"/>
  <c r="N4086" i="1"/>
  <c r="M4030" i="1"/>
  <c r="N4030" i="1"/>
  <c r="K4030" i="1"/>
  <c r="L4030" i="1"/>
  <c r="K2871" i="1"/>
  <c r="L2871" i="1"/>
  <c r="N2871" i="1"/>
  <c r="M2871" i="1"/>
  <c r="K7270" i="1"/>
  <c r="N7270" i="1"/>
  <c r="K7095" i="1"/>
  <c r="L7095" i="1"/>
  <c r="N7095" i="1"/>
  <c r="M7095" i="1"/>
  <c r="K6847" i="1"/>
  <c r="L6847" i="1"/>
  <c r="M6847" i="1"/>
  <c r="N6847" i="1"/>
  <c r="K6831" i="1"/>
  <c r="L6831" i="1"/>
  <c r="N6831" i="1"/>
  <c r="M6831" i="1"/>
  <c r="K6752" i="1"/>
  <c r="L6752" i="1"/>
  <c r="M6752" i="1"/>
  <c r="N6752" i="1"/>
  <c r="K6497" i="1"/>
  <c r="L6497" i="1"/>
  <c r="N6497" i="1"/>
  <c r="M6497" i="1"/>
  <c r="K6403" i="1"/>
  <c r="L6403" i="1"/>
  <c r="M6403" i="1"/>
  <c r="N6403" i="1"/>
  <c r="K5458" i="1"/>
  <c r="L5458" i="1"/>
  <c r="M5458" i="1"/>
  <c r="N5458" i="1"/>
  <c r="M5442" i="1"/>
  <c r="N5442" i="1"/>
  <c r="M5382" i="1"/>
  <c r="N5382" i="1"/>
  <c r="L5345" i="1"/>
  <c r="M5345" i="1"/>
  <c r="K5273" i="1"/>
  <c r="L5273" i="1"/>
  <c r="M5273" i="1"/>
  <c r="N5273" i="1"/>
  <c r="L5233" i="1"/>
  <c r="M5233" i="1"/>
  <c r="N5233" i="1"/>
  <c r="K4780" i="1"/>
  <c r="L4780" i="1"/>
  <c r="M4780" i="1"/>
  <c r="N4780" i="1"/>
  <c r="M4252" i="1"/>
  <c r="N4252" i="1"/>
  <c r="K4252" i="1"/>
  <c r="L4252" i="1"/>
  <c r="K3529" i="1"/>
  <c r="L3529" i="1"/>
  <c r="M3529" i="1"/>
  <c r="N3529" i="1"/>
  <c r="K3197" i="1"/>
  <c r="L3197" i="1"/>
  <c r="M3197" i="1"/>
  <c r="N3197" i="1"/>
  <c r="K3078" i="1"/>
  <c r="L3078" i="1"/>
  <c r="M3078" i="1"/>
  <c r="N3078" i="1"/>
  <c r="N3054" i="1"/>
  <c r="K3054" i="1"/>
  <c r="L3054" i="1"/>
  <c r="M3054" i="1"/>
  <c r="M3037" i="1"/>
  <c r="N3037" i="1"/>
  <c r="L1493" i="1"/>
  <c r="N1493" i="1"/>
  <c r="K1493" i="1"/>
  <c r="M1493" i="1"/>
  <c r="K1266" i="1"/>
  <c r="M1266" i="1"/>
  <c r="L1266" i="1"/>
  <c r="N1266" i="1"/>
  <c r="K284" i="1"/>
  <c r="N284" i="1"/>
  <c r="L284" i="1"/>
  <c r="M284" i="1"/>
  <c r="K7110" i="1"/>
  <c r="N7110" i="1"/>
  <c r="K7087" i="1"/>
  <c r="L7087" i="1"/>
  <c r="M6938" i="1"/>
  <c r="N6938" i="1"/>
  <c r="K6587" i="1"/>
  <c r="L6587" i="1"/>
  <c r="M6587" i="1"/>
  <c r="L6309" i="1"/>
  <c r="M6309" i="1"/>
  <c r="N6309" i="1"/>
  <c r="L6241" i="1"/>
  <c r="M6241" i="1"/>
  <c r="N6241" i="1"/>
  <c r="M5843" i="1"/>
  <c r="N5843" i="1"/>
  <c r="K5816" i="1"/>
  <c r="L5816" i="1"/>
  <c r="M5816" i="1"/>
  <c r="N5816" i="1"/>
  <c r="K5471" i="1"/>
  <c r="M5471" i="1"/>
  <c r="L5471" i="1"/>
  <c r="M5418" i="1"/>
  <c r="N5418" i="1"/>
  <c r="K5264" i="1"/>
  <c r="L5264" i="1"/>
  <c r="M5264" i="1"/>
  <c r="N5264" i="1"/>
  <c r="M5091" i="1"/>
  <c r="N5091" i="1"/>
  <c r="K5091" i="1"/>
  <c r="L5091" i="1"/>
  <c r="K4497" i="1"/>
  <c r="L4497" i="1"/>
  <c r="N4497" i="1"/>
  <c r="M4130" i="1"/>
  <c r="N4130" i="1"/>
  <c r="L4130" i="1"/>
  <c r="K4130" i="1"/>
  <c r="N4067" i="1"/>
  <c r="L4067" i="1"/>
  <c r="K3814" i="1"/>
  <c r="L3814" i="1"/>
  <c r="M3814" i="1"/>
  <c r="N3814" i="1"/>
  <c r="M3727" i="1"/>
  <c r="N3727" i="1"/>
  <c r="L3727" i="1"/>
  <c r="K3727" i="1"/>
  <c r="N3561" i="1"/>
  <c r="K3561" i="1"/>
  <c r="L3561" i="1"/>
  <c r="M3561" i="1"/>
  <c r="M3096" i="1"/>
  <c r="N3096" i="1"/>
  <c r="K3096" i="1"/>
  <c r="L3096" i="1"/>
  <c r="L7537" i="1"/>
  <c r="M7537" i="1"/>
  <c r="N7537" i="1"/>
  <c r="K7457" i="1"/>
  <c r="L7457" i="1"/>
  <c r="M7457" i="1"/>
  <c r="N7457" i="1"/>
  <c r="K6767" i="1"/>
  <c r="L6767" i="1"/>
  <c r="K6531" i="1"/>
  <c r="L6531" i="1"/>
  <c r="M6531" i="1"/>
  <c r="N6531" i="1"/>
  <c r="L6421" i="1"/>
  <c r="M6421" i="1"/>
  <c r="N6421" i="1"/>
  <c r="L6281" i="1"/>
  <c r="M6281" i="1"/>
  <c r="N6281" i="1"/>
  <c r="L6261" i="1"/>
  <c r="M6261" i="1"/>
  <c r="N6261" i="1"/>
  <c r="L5985" i="1"/>
  <c r="M5985" i="1"/>
  <c r="N5985" i="1"/>
  <c r="M5862" i="1"/>
  <c r="N5862" i="1"/>
  <c r="M5562" i="1"/>
  <c r="N5562" i="1"/>
  <c r="M5390" i="1"/>
  <c r="N5390" i="1"/>
  <c r="L5390" i="1"/>
  <c r="M5299" i="1"/>
  <c r="N5299" i="1"/>
  <c r="K4749" i="1"/>
  <c r="N4749" i="1"/>
  <c r="L4749" i="1"/>
  <c r="M4749" i="1"/>
  <c r="K3318" i="1"/>
  <c r="L3318" i="1"/>
  <c r="N3318" i="1"/>
  <c r="N638" i="1"/>
  <c r="K638" i="1"/>
  <c r="L638" i="1"/>
  <c r="M638" i="1"/>
  <c r="K163" i="1"/>
  <c r="N163" i="1"/>
  <c r="L163" i="1"/>
  <c r="K24" i="1"/>
  <c r="M24" i="1"/>
  <c r="N24" i="1"/>
  <c r="M7561" i="1"/>
  <c r="N7561" i="1"/>
  <c r="N7438" i="1"/>
  <c r="K7438" i="1"/>
  <c r="L7438" i="1"/>
  <c r="M7438" i="1"/>
  <c r="L7384" i="1"/>
  <c r="M7384" i="1"/>
  <c r="K7230" i="1"/>
  <c r="N7230" i="1"/>
  <c r="M6617" i="1"/>
  <c r="N6617" i="1"/>
  <c r="K5768" i="1"/>
  <c r="L5768" i="1"/>
  <c r="M5768" i="1"/>
  <c r="N5768" i="1"/>
  <c r="K5631" i="1"/>
  <c r="M5631" i="1"/>
  <c r="L5405" i="1"/>
  <c r="M5405" i="1"/>
  <c r="K3397" i="1"/>
  <c r="L3397" i="1"/>
  <c r="M3397" i="1"/>
  <c r="N3397" i="1"/>
  <c r="L1317" i="1"/>
  <c r="M1317" i="1"/>
  <c r="N1317" i="1"/>
  <c r="K1317" i="1"/>
  <c r="K1225" i="1"/>
  <c r="L1225" i="1"/>
  <c r="M1225" i="1"/>
  <c r="N1225" i="1"/>
  <c r="M714" i="1"/>
  <c r="N714" i="1"/>
  <c r="K714" i="1"/>
  <c r="L714" i="1"/>
  <c r="L491" i="1"/>
  <c r="N491" i="1"/>
  <c r="K491" i="1"/>
  <c r="M491" i="1"/>
  <c r="K390" i="1"/>
  <c r="N390" i="1"/>
  <c r="L390" i="1"/>
  <c r="M390" i="1"/>
  <c r="L7304" i="1"/>
  <c r="M7304" i="1"/>
  <c r="N7098" i="1"/>
  <c r="K7098" i="1"/>
  <c r="L7098" i="1"/>
  <c r="M7098" i="1"/>
  <c r="M4859" i="1"/>
  <c r="N4859" i="1"/>
  <c r="K4859" i="1"/>
  <c r="L4859" i="1"/>
  <c r="M4611" i="1"/>
  <c r="N4611" i="1"/>
  <c r="N4484" i="1"/>
  <c r="K4484" i="1"/>
  <c r="L4484" i="1"/>
  <c r="M4484" i="1"/>
  <c r="N4278" i="1"/>
  <c r="K4278" i="1"/>
  <c r="K3877" i="1"/>
  <c r="L3877" i="1"/>
  <c r="M3877" i="1"/>
  <c r="N3877" i="1"/>
  <c r="M3789" i="1"/>
  <c r="N3789" i="1"/>
  <c r="K3789" i="1"/>
  <c r="L3789" i="1"/>
  <c r="L3355" i="1"/>
  <c r="M3355" i="1"/>
  <c r="N3355" i="1"/>
  <c r="K2894" i="1"/>
  <c r="M2894" i="1"/>
  <c r="N2894" i="1"/>
  <c r="L2894" i="1"/>
  <c r="L407" i="1"/>
  <c r="N407" i="1"/>
  <c r="M407" i="1"/>
  <c r="M115" i="1"/>
  <c r="K115" i="1"/>
  <c r="L115" i="1"/>
  <c r="N115" i="1"/>
  <c r="L70" i="1"/>
  <c r="M70" i="1"/>
  <c r="L66" i="1"/>
  <c r="N66" i="1"/>
  <c r="K66" i="1"/>
  <c r="K7387" i="1"/>
  <c r="L7387" i="1"/>
  <c r="K6926" i="1"/>
  <c r="L6926" i="1"/>
  <c r="M6926" i="1"/>
  <c r="N6926" i="1"/>
  <c r="L6551" i="1"/>
  <c r="M6551" i="1"/>
  <c r="N6551" i="1"/>
  <c r="M6398" i="1"/>
  <c r="N6398" i="1"/>
  <c r="K6384" i="1"/>
  <c r="L6384" i="1"/>
  <c r="M6384" i="1"/>
  <c r="N6384" i="1"/>
  <c r="M6338" i="1"/>
  <c r="N6338" i="1"/>
  <c r="N5819" i="1"/>
  <c r="K5819" i="1"/>
  <c r="L5819" i="1"/>
  <c r="M5819" i="1"/>
  <c r="K5720" i="1"/>
  <c r="L5720" i="1"/>
  <c r="M5720" i="1"/>
  <c r="N5720" i="1"/>
  <c r="K5573" i="1"/>
  <c r="L5573" i="1"/>
  <c r="M5573" i="1"/>
  <c r="N5573" i="1"/>
  <c r="K5510" i="1"/>
  <c r="L5510" i="1"/>
  <c r="M5510" i="1"/>
  <c r="N5510" i="1"/>
  <c r="K5404" i="1"/>
  <c r="L5404" i="1"/>
  <c r="M5404" i="1"/>
  <c r="N5404" i="1"/>
  <c r="L4954" i="1"/>
  <c r="M4954" i="1"/>
  <c r="K4954" i="1"/>
  <c r="N4954" i="1"/>
  <c r="K4933" i="1"/>
  <c r="L4933" i="1"/>
  <c r="M4933" i="1"/>
  <c r="K4652" i="1"/>
  <c r="L4652" i="1"/>
  <c r="M4652" i="1"/>
  <c r="N4652" i="1"/>
  <c r="K4472" i="1"/>
  <c r="L4472" i="1"/>
  <c r="M4472" i="1"/>
  <c r="K3940" i="1"/>
  <c r="L3940" i="1"/>
  <c r="M3940" i="1"/>
  <c r="N3940" i="1"/>
  <c r="K1011" i="1"/>
  <c r="L1011" i="1"/>
  <c r="M1011" i="1"/>
  <c r="N1011" i="1"/>
  <c r="K503" i="1"/>
  <c r="L503" i="1"/>
  <c r="N503" i="1"/>
  <c r="M503" i="1"/>
  <c r="K221" i="1"/>
  <c r="M221" i="1"/>
  <c r="L221" i="1"/>
  <c r="N221" i="1"/>
  <c r="K7303" i="1"/>
  <c r="N7303" i="1"/>
  <c r="L7303" i="1"/>
  <c r="M7303" i="1"/>
  <c r="L6860" i="1"/>
  <c r="M6860" i="1"/>
  <c r="N6860" i="1"/>
  <c r="L6706" i="1"/>
  <c r="M6706" i="1"/>
  <c r="N6706" i="1"/>
  <c r="K6624" i="1"/>
  <c r="L6624" i="1"/>
  <c r="M6624" i="1"/>
  <c r="N6624" i="1"/>
  <c r="L6480" i="1"/>
  <c r="M6480" i="1"/>
  <c r="N6480" i="1"/>
  <c r="M6312" i="1"/>
  <c r="N6312" i="1"/>
  <c r="L6221" i="1"/>
  <c r="M6221" i="1"/>
  <c r="N6221" i="1"/>
  <c r="K6188" i="1"/>
  <c r="L6188" i="1"/>
  <c r="M6188" i="1"/>
  <c r="N6188" i="1"/>
  <c r="K6011" i="1"/>
  <c r="L6011" i="1"/>
  <c r="M6011" i="1"/>
  <c r="N6011" i="1"/>
  <c r="K4850" i="1"/>
  <c r="N4850" i="1"/>
  <c r="M4850" i="1"/>
  <c r="L7394" i="1"/>
  <c r="M7394" i="1"/>
  <c r="N7394" i="1"/>
  <c r="M7261" i="1"/>
  <c r="N7261" i="1"/>
  <c r="K7243" i="1"/>
  <c r="L7243" i="1"/>
  <c r="M7243" i="1"/>
  <c r="N7243" i="1"/>
  <c r="M6788" i="1"/>
  <c r="N6788" i="1"/>
  <c r="N6735" i="1"/>
  <c r="M6735" i="1"/>
  <c r="M6574" i="1"/>
  <c r="N6574" i="1"/>
  <c r="L6554" i="1"/>
  <c r="M6554" i="1"/>
  <c r="N6554" i="1"/>
  <c r="L6401" i="1"/>
  <c r="M6401" i="1"/>
  <c r="N6401" i="1"/>
  <c r="K6401" i="1"/>
  <c r="K6264" i="1"/>
  <c r="L6264" i="1"/>
  <c r="M6264" i="1"/>
  <c r="N6264" i="1"/>
  <c r="K6244" i="1"/>
  <c r="L6244" i="1"/>
  <c r="M6244" i="1"/>
  <c r="N6244" i="1"/>
  <c r="L6220" i="1"/>
  <c r="M6220" i="1"/>
  <c r="N6220" i="1"/>
  <c r="M6062" i="1"/>
  <c r="N6062" i="1"/>
  <c r="N5906" i="1"/>
  <c r="K5906" i="1"/>
  <c r="K5771" i="1"/>
  <c r="L5771" i="1"/>
  <c r="M5771" i="1"/>
  <c r="N5771" i="1"/>
  <c r="K5728" i="1"/>
  <c r="L5728" i="1"/>
  <c r="N5728" i="1"/>
  <c r="M5728" i="1"/>
  <c r="K5700" i="1"/>
  <c r="L5700" i="1"/>
  <c r="M5700" i="1"/>
  <c r="N5700" i="1"/>
  <c r="N5157" i="1"/>
  <c r="K5157" i="1"/>
  <c r="L5157" i="1"/>
  <c r="M5157" i="1"/>
  <c r="K4937" i="1"/>
  <c r="L4937" i="1"/>
  <c r="N4937" i="1"/>
  <c r="M4538" i="1"/>
  <c r="N4538" i="1"/>
  <c r="K4255" i="1"/>
  <c r="L4255" i="1"/>
  <c r="M4255" i="1"/>
  <c r="N4255" i="1"/>
  <c r="M3760" i="1"/>
  <c r="N3760" i="1"/>
  <c r="K3760" i="1"/>
  <c r="L3760" i="1"/>
  <c r="L7164" i="1"/>
  <c r="M7164" i="1"/>
  <c r="N7164" i="1"/>
  <c r="M7142" i="1"/>
  <c r="N7142" i="1"/>
  <c r="K7108" i="1"/>
  <c r="N7108" i="1"/>
  <c r="L7108" i="1"/>
  <c r="M7108" i="1"/>
  <c r="K7089" i="1"/>
  <c r="L7089" i="1"/>
  <c r="N7089" i="1"/>
  <c r="M7089" i="1"/>
  <c r="K7031" i="1"/>
  <c r="L7031" i="1"/>
  <c r="N7031" i="1"/>
  <c r="M7031" i="1"/>
  <c r="L6701" i="1"/>
  <c r="M6701" i="1"/>
  <c r="N6701" i="1"/>
  <c r="L5207" i="1"/>
  <c r="M5207" i="1"/>
  <c r="N5207" i="1"/>
  <c r="M5099" i="1"/>
  <c r="N5099" i="1"/>
  <c r="L5099" i="1"/>
  <c r="K4421" i="1"/>
  <c r="L4421" i="1"/>
  <c r="M3769" i="1"/>
  <c r="N3769" i="1"/>
  <c r="K3769" i="1"/>
  <c r="L3769" i="1"/>
  <c r="M3168" i="1"/>
  <c r="K3168" i="1"/>
  <c r="L3168" i="1"/>
  <c r="N3168" i="1"/>
  <c r="M2484" i="1"/>
  <c r="N2484" i="1"/>
  <c r="K2484" i="1"/>
  <c r="L2484" i="1"/>
  <c r="K2357" i="1"/>
  <c r="L2357" i="1"/>
  <c r="M2357" i="1"/>
  <c r="N2357" i="1"/>
  <c r="K1644" i="1"/>
  <c r="L1644" i="1"/>
  <c r="M1644" i="1"/>
  <c r="L7524" i="1"/>
  <c r="M7524" i="1"/>
  <c r="L7444" i="1"/>
  <c r="M7444" i="1"/>
  <c r="K7390" i="1"/>
  <c r="N7390" i="1"/>
  <c r="M6318" i="1"/>
  <c r="N6318" i="1"/>
  <c r="K5968" i="1"/>
  <c r="L5968" i="1"/>
  <c r="M5968" i="1"/>
  <c r="N5968" i="1"/>
  <c r="K5664" i="1"/>
  <c r="L5664" i="1"/>
  <c r="M5664" i="1"/>
  <c r="N5664" i="1"/>
  <c r="K5633" i="1"/>
  <c r="L5633" i="1"/>
  <c r="M5633" i="1"/>
  <c r="N5633" i="1"/>
  <c r="K5508" i="1"/>
  <c r="L5508" i="1"/>
  <c r="N5508" i="1"/>
  <c r="M5436" i="1"/>
  <c r="N5436" i="1"/>
  <c r="N5412" i="1"/>
  <c r="K5412" i="1"/>
  <c r="L5412" i="1"/>
  <c r="M5412" i="1"/>
  <c r="N4867" i="1"/>
  <c r="L4867" i="1"/>
  <c r="M4867" i="1"/>
  <c r="M4756" i="1"/>
  <c r="N4756" i="1"/>
  <c r="L4630" i="1"/>
  <c r="M4630" i="1"/>
  <c r="N4630" i="1"/>
  <c r="M4542" i="1"/>
  <c r="N4542" i="1"/>
  <c r="K4542" i="1"/>
  <c r="L4542" i="1"/>
  <c r="K4372" i="1"/>
  <c r="L4372" i="1"/>
  <c r="M4372" i="1"/>
  <c r="N4227" i="1"/>
  <c r="M4227" i="1"/>
  <c r="K4227" i="1"/>
  <c r="L4227" i="1"/>
  <c r="K3234" i="1"/>
  <c r="L3234" i="1"/>
  <c r="M3234" i="1"/>
  <c r="N3234" i="1"/>
  <c r="K962" i="1"/>
  <c r="M962" i="1"/>
  <c r="N962" i="1"/>
  <c r="L962" i="1"/>
  <c r="N914" i="1"/>
  <c r="M914" i="1"/>
  <c r="K914" i="1"/>
  <c r="L914" i="1"/>
  <c r="K762" i="1"/>
  <c r="L762" i="1"/>
  <c r="N762" i="1"/>
  <c r="M762" i="1"/>
  <c r="M529" i="1"/>
  <c r="N529" i="1"/>
  <c r="K529" i="1"/>
  <c r="L529" i="1"/>
  <c r="M96" i="1"/>
  <c r="K96" i="1"/>
  <c r="L96" i="1"/>
  <c r="N96" i="1"/>
  <c r="N73" i="1"/>
  <c r="K73" i="1"/>
  <c r="L73" i="1"/>
  <c r="M73" i="1"/>
  <c r="L7484" i="1"/>
  <c r="M7484" i="1"/>
  <c r="K7350" i="1"/>
  <c r="N7350" i="1"/>
  <c r="M7350" i="1"/>
  <c r="M7221" i="1"/>
  <c r="N7221" i="1"/>
  <c r="K7221" i="1"/>
  <c r="L7221" i="1"/>
  <c r="K7007" i="1"/>
  <c r="L7007" i="1"/>
  <c r="K6967" i="1"/>
  <c r="L6967" i="1"/>
  <c r="L6423" i="1"/>
  <c r="M6423" i="1"/>
  <c r="N6423" i="1"/>
  <c r="N6295" i="1"/>
  <c r="L6295" i="1"/>
  <c r="M6295" i="1"/>
  <c r="K6287" i="1"/>
  <c r="L6287" i="1"/>
  <c r="M6287" i="1"/>
  <c r="N6287" i="1"/>
  <c r="N6255" i="1"/>
  <c r="K6255" i="1"/>
  <c r="L6255" i="1"/>
  <c r="M6255" i="1"/>
  <c r="K5351" i="1"/>
  <c r="M5351" i="1"/>
  <c r="K5017" i="1"/>
  <c r="L5017" i="1"/>
  <c r="K4800" i="1"/>
  <c r="N4800" i="1"/>
  <c r="N4027" i="1"/>
  <c r="L4027" i="1"/>
  <c r="M4027" i="1"/>
  <c r="K3656" i="1"/>
  <c r="L3656" i="1"/>
  <c r="N3656" i="1"/>
  <c r="M3656" i="1"/>
  <c r="K1432" i="1"/>
  <c r="L1432" i="1"/>
  <c r="N1432" i="1"/>
  <c r="M1432" i="1"/>
  <c r="N7552" i="1"/>
  <c r="N7542" i="1"/>
  <c r="L6130" i="1"/>
  <c r="M6130" i="1"/>
  <c r="N6130" i="1"/>
  <c r="K5971" i="1"/>
  <c r="L5971" i="1"/>
  <c r="M5971" i="1"/>
  <c r="N5971" i="1"/>
  <c r="M5856" i="1"/>
  <c r="N5856" i="1"/>
  <c r="K5848" i="1"/>
  <c r="L5848" i="1"/>
  <c r="M5848" i="1"/>
  <c r="N5848" i="1"/>
  <c r="K5840" i="1"/>
  <c r="L5840" i="1"/>
  <c r="M5840" i="1"/>
  <c r="N5840" i="1"/>
  <c r="M7531" i="1"/>
  <c r="N7531" i="1"/>
  <c r="K7562" i="1"/>
  <c r="L7562" i="1"/>
  <c r="M7562" i="1"/>
  <c r="N7562" i="1"/>
  <c r="L7534" i="1"/>
  <c r="M7534" i="1"/>
  <c r="N7534" i="1"/>
  <c r="M7530" i="1"/>
  <c r="N7490" i="1"/>
  <c r="K7478" i="1"/>
  <c r="N7427" i="1"/>
  <c r="K7366" i="1"/>
  <c r="N7366" i="1"/>
  <c r="L7366" i="1"/>
  <c r="M7366" i="1"/>
  <c r="M7301" i="1"/>
  <c r="N7301" i="1"/>
  <c r="L7270" i="1"/>
  <c r="L7249" i="1"/>
  <c r="L7241" i="1"/>
  <c r="M7227" i="1"/>
  <c r="K7210" i="1"/>
  <c r="N7210" i="1"/>
  <c r="K7199" i="1"/>
  <c r="L7199" i="1"/>
  <c r="M7199" i="1"/>
  <c r="N7199" i="1"/>
  <c r="K7170" i="1"/>
  <c r="N7170" i="1"/>
  <c r="N7147" i="1"/>
  <c r="M7126" i="1"/>
  <c r="M7110" i="1"/>
  <c r="N7087" i="1"/>
  <c r="M7063" i="1"/>
  <c r="N7059" i="1"/>
  <c r="M7055" i="1"/>
  <c r="L7014" i="1"/>
  <c r="M7014" i="1"/>
  <c r="N7014" i="1"/>
  <c r="N6984" i="1"/>
  <c r="K6962" i="1"/>
  <c r="L6962" i="1"/>
  <c r="M6962" i="1"/>
  <c r="N6962" i="1"/>
  <c r="M6958" i="1"/>
  <c r="N6958" i="1"/>
  <c r="L6958" i="1"/>
  <c r="L6938" i="1"/>
  <c r="M6909" i="1"/>
  <c r="K6901" i="1"/>
  <c r="N6879" i="1"/>
  <c r="M6827" i="1"/>
  <c r="K6808" i="1"/>
  <c r="L6808" i="1"/>
  <c r="M6808" i="1"/>
  <c r="N6808" i="1"/>
  <c r="N6804" i="1"/>
  <c r="K6764" i="1"/>
  <c r="L6764" i="1"/>
  <c r="M6764" i="1"/>
  <c r="N6699" i="1"/>
  <c r="M6663" i="1"/>
  <c r="N6659" i="1"/>
  <c r="M6655" i="1"/>
  <c r="L6614" i="1"/>
  <c r="M6614" i="1"/>
  <c r="N6614" i="1"/>
  <c r="M6588" i="1"/>
  <c r="N6588" i="1"/>
  <c r="K6568" i="1"/>
  <c r="K6527" i="1"/>
  <c r="L6527" i="1"/>
  <c r="M6527" i="1"/>
  <c r="N6502" i="1"/>
  <c r="M6498" i="1"/>
  <c r="N6498" i="1"/>
  <c r="N6489" i="1"/>
  <c r="K6482" i="1"/>
  <c r="K6366" i="1"/>
  <c r="N6351" i="1"/>
  <c r="L6332" i="1"/>
  <c r="K6324" i="1"/>
  <c r="L6324" i="1"/>
  <c r="M6324" i="1"/>
  <c r="N6324" i="1"/>
  <c r="K6242" i="1"/>
  <c r="L6242" i="1"/>
  <c r="N6242" i="1"/>
  <c r="M6242" i="1"/>
  <c r="L6204" i="1"/>
  <c r="N6155" i="1"/>
  <c r="M6155" i="1"/>
  <c r="M6136" i="1"/>
  <c r="N6068" i="1"/>
  <c r="L6049" i="1"/>
  <c r="K6038" i="1"/>
  <c r="K6008" i="1"/>
  <c r="L6008" i="1"/>
  <c r="M6008" i="1"/>
  <c r="N6008" i="1"/>
  <c r="M5981" i="1"/>
  <c r="M5963" i="1"/>
  <c r="K5940" i="1"/>
  <c r="K5899" i="1"/>
  <c r="M5889" i="1"/>
  <c r="L5843" i="1"/>
  <c r="N5825" i="1"/>
  <c r="K5821" i="1"/>
  <c r="K5769" i="1"/>
  <c r="M5758" i="1"/>
  <c r="M5747" i="1"/>
  <c r="K5688" i="1"/>
  <c r="L5688" i="1"/>
  <c r="N5688" i="1"/>
  <c r="M5688" i="1"/>
  <c r="N5635" i="1"/>
  <c r="K5467" i="1"/>
  <c r="K5442" i="1"/>
  <c r="L5418" i="1"/>
  <c r="K5382" i="1"/>
  <c r="N5379" i="1"/>
  <c r="M5379" i="1"/>
  <c r="K5345" i="1"/>
  <c r="M5308" i="1"/>
  <c r="L5300" i="1"/>
  <c r="M5300" i="1"/>
  <c r="N5300" i="1"/>
  <c r="K5296" i="1"/>
  <c r="N5260" i="1"/>
  <c r="M5253" i="1"/>
  <c r="K5233" i="1"/>
  <c r="K5221" i="1"/>
  <c r="K5188" i="1"/>
  <c r="K5184" i="1"/>
  <c r="L5184" i="1"/>
  <c r="M5184" i="1"/>
  <c r="M5163" i="1"/>
  <c r="N5163" i="1"/>
  <c r="K5117" i="1"/>
  <c r="L5117" i="1"/>
  <c r="M5117" i="1"/>
  <c r="N5117" i="1"/>
  <c r="L5101" i="1"/>
  <c r="L5081" i="1"/>
  <c r="N5028" i="1"/>
  <c r="L5028" i="1"/>
  <c r="M5028" i="1"/>
  <c r="N4935" i="1"/>
  <c r="M4935" i="1"/>
  <c r="K4918" i="1"/>
  <c r="L4918" i="1"/>
  <c r="M4918" i="1"/>
  <c r="N4918" i="1"/>
  <c r="N4914" i="1"/>
  <c r="M4833" i="1"/>
  <c r="K4729" i="1"/>
  <c r="N4725" i="1"/>
  <c r="N4722" i="1"/>
  <c r="M4670" i="1"/>
  <c r="N4670" i="1"/>
  <c r="L4670" i="1"/>
  <c r="N4578" i="1"/>
  <c r="L4574" i="1"/>
  <c r="M4574" i="1"/>
  <c r="N4505" i="1"/>
  <c r="K4505" i="1"/>
  <c r="L4505" i="1"/>
  <c r="M4505" i="1"/>
  <c r="K4436" i="1"/>
  <c r="K4298" i="1"/>
  <c r="L4298" i="1"/>
  <c r="M4240" i="1"/>
  <c r="N4240" i="1"/>
  <c r="K4217" i="1"/>
  <c r="L4217" i="1"/>
  <c r="M4217" i="1"/>
  <c r="K4213" i="1"/>
  <c r="L4126" i="1"/>
  <c r="N4107" i="1"/>
  <c r="M4107" i="1"/>
  <c r="M4067" i="1"/>
  <c r="L4052" i="1"/>
  <c r="K3737" i="1"/>
  <c r="L3737" i="1"/>
  <c r="M3737" i="1"/>
  <c r="N3737" i="1"/>
  <c r="L3723" i="1"/>
  <c r="K3473" i="1"/>
  <c r="L3473" i="1"/>
  <c r="M3473" i="1"/>
  <c r="N3473" i="1"/>
  <c r="K3319" i="1"/>
  <c r="L3319" i="1"/>
  <c r="M3319" i="1"/>
  <c r="N3319" i="1"/>
  <c r="L3301" i="1"/>
  <c r="K3198" i="1"/>
  <c r="L3198" i="1"/>
  <c r="M3198" i="1"/>
  <c r="N3198" i="1"/>
  <c r="L3140" i="1"/>
  <c r="M3140" i="1"/>
  <c r="N3140" i="1"/>
  <c r="K3140" i="1"/>
  <c r="N3073" i="1"/>
  <c r="K3073" i="1"/>
  <c r="L3073" i="1"/>
  <c r="M3073" i="1"/>
  <c r="K3037" i="1"/>
  <c r="K2862" i="1"/>
  <c r="K2831" i="1"/>
  <c r="L2831" i="1"/>
  <c r="M2831" i="1"/>
  <c r="N2831" i="1"/>
  <c r="M6418" i="1"/>
  <c r="N6418" i="1"/>
  <c r="L6361" i="1"/>
  <c r="M6361" i="1"/>
  <c r="N6361" i="1"/>
  <c r="K6304" i="1"/>
  <c r="L6304" i="1"/>
  <c r="M6304" i="1"/>
  <c r="N6304" i="1"/>
  <c r="K6247" i="1"/>
  <c r="L6247" i="1"/>
  <c r="M6247" i="1"/>
  <c r="M6142" i="1"/>
  <c r="N6142" i="1"/>
  <c r="K6088" i="1"/>
  <c r="L6088" i="1"/>
  <c r="M6088" i="1"/>
  <c r="N6088" i="1"/>
  <c r="K6051" i="1"/>
  <c r="L6051" i="1"/>
  <c r="M6051" i="1"/>
  <c r="N6051" i="1"/>
  <c r="M5943" i="1"/>
  <c r="N5943" i="1"/>
  <c r="M5722" i="1"/>
  <c r="N5722" i="1"/>
  <c r="K5628" i="1"/>
  <c r="L5628" i="1"/>
  <c r="N5628" i="1"/>
  <c r="M5500" i="1"/>
  <c r="N5500" i="1"/>
  <c r="L5475" i="1"/>
  <c r="M5475" i="1"/>
  <c r="N5475" i="1"/>
  <c r="M5453" i="1"/>
  <c r="N5453" i="1"/>
  <c r="L5445" i="1"/>
  <c r="M5445" i="1"/>
  <c r="K5428" i="1"/>
  <c r="L5428" i="1"/>
  <c r="N5428" i="1"/>
  <c r="M5428" i="1"/>
  <c r="K5406" i="1"/>
  <c r="L5406" i="1"/>
  <c r="M5406" i="1"/>
  <c r="N5406" i="1"/>
  <c r="K5348" i="1"/>
  <c r="L5348" i="1"/>
  <c r="N5348" i="1"/>
  <c r="K5333" i="1"/>
  <c r="L5333" i="1"/>
  <c r="M5333" i="1"/>
  <c r="N5333" i="1"/>
  <c r="K5285" i="1"/>
  <c r="L5285" i="1"/>
  <c r="M5285" i="1"/>
  <c r="L5141" i="1"/>
  <c r="M5141" i="1"/>
  <c r="N5141" i="1"/>
  <c r="K5133" i="1"/>
  <c r="N5133" i="1"/>
  <c r="L5054" i="1"/>
  <c r="M5054" i="1"/>
  <c r="K5001" i="1"/>
  <c r="N5001" i="1"/>
  <c r="M4993" i="1"/>
  <c r="N4993" i="1"/>
  <c r="L4985" i="1"/>
  <c r="M4985" i="1"/>
  <c r="M4942" i="1"/>
  <c r="N4942" i="1"/>
  <c r="K4921" i="1"/>
  <c r="L4921" i="1"/>
  <c r="M4921" i="1"/>
  <c r="N4921" i="1"/>
  <c r="K4917" i="1"/>
  <c r="L4917" i="1"/>
  <c r="M4659" i="1"/>
  <c r="N4659" i="1"/>
  <c r="L4659" i="1"/>
  <c r="K4638" i="1"/>
  <c r="N4638" i="1"/>
  <c r="L4638" i="1"/>
  <c r="M4638" i="1"/>
  <c r="M4619" i="1"/>
  <c r="N4619" i="1"/>
  <c r="L4569" i="1"/>
  <c r="M4569" i="1"/>
  <c r="N4569" i="1"/>
  <c r="L4545" i="1"/>
  <c r="M4545" i="1"/>
  <c r="K4545" i="1"/>
  <c r="N4545" i="1"/>
  <c r="K4274" i="1"/>
  <c r="L4274" i="1"/>
  <c r="M4274" i="1"/>
  <c r="K4149" i="1"/>
  <c r="L4149" i="1"/>
  <c r="M4149" i="1"/>
  <c r="L4133" i="1"/>
  <c r="M4133" i="1"/>
  <c r="K4056" i="1"/>
  <c r="L4056" i="1"/>
  <c r="M4056" i="1"/>
  <c r="N4056" i="1"/>
  <c r="N3934" i="1"/>
  <c r="M3934" i="1"/>
  <c r="N3924" i="1"/>
  <c r="K3924" i="1"/>
  <c r="L3924" i="1"/>
  <c r="M3924" i="1"/>
  <c r="K3833" i="1"/>
  <c r="L3833" i="1"/>
  <c r="M3833" i="1"/>
  <c r="N3833" i="1"/>
  <c r="L3740" i="1"/>
  <c r="M3740" i="1"/>
  <c r="N3740" i="1"/>
  <c r="L3718" i="1"/>
  <c r="M3718" i="1"/>
  <c r="N3718" i="1"/>
  <c r="M3567" i="1"/>
  <c r="N3567" i="1"/>
  <c r="K3288" i="1"/>
  <c r="L3288" i="1"/>
  <c r="M3288" i="1"/>
  <c r="N3288" i="1"/>
  <c r="K3120" i="1"/>
  <c r="L3120" i="1"/>
  <c r="M3120" i="1"/>
  <c r="N3120" i="1"/>
  <c r="K3077" i="1"/>
  <c r="L3077" i="1"/>
  <c r="M3077" i="1"/>
  <c r="N3077" i="1"/>
  <c r="L3072" i="1"/>
  <c r="M3072" i="1"/>
  <c r="N3072" i="1"/>
  <c r="K2723" i="1"/>
  <c r="L2723" i="1"/>
  <c r="M2723" i="1"/>
  <c r="N2723" i="1"/>
  <c r="K2487" i="1"/>
  <c r="N2487" i="1"/>
  <c r="N2168" i="1"/>
  <c r="K2168" i="1"/>
  <c r="L2168" i="1"/>
  <c r="M2168" i="1"/>
  <c r="N1806" i="1"/>
  <c r="K1806" i="1"/>
  <c r="L1806" i="1"/>
  <c r="M1806" i="1"/>
  <c r="L7439" i="1"/>
  <c r="K7430" i="1"/>
  <c r="N7430" i="1"/>
  <c r="N7426" i="1"/>
  <c r="N7382" i="1"/>
  <c r="N7363" i="1"/>
  <c r="K7338" i="1"/>
  <c r="K7307" i="1"/>
  <c r="L7307" i="1"/>
  <c r="N7300" i="1"/>
  <c r="L7244" i="1"/>
  <c r="M7244" i="1"/>
  <c r="N7231" i="1"/>
  <c r="N7212" i="1"/>
  <c r="M7181" i="1"/>
  <c r="N7181" i="1"/>
  <c r="N7177" i="1"/>
  <c r="N7174" i="1"/>
  <c r="N7168" i="1"/>
  <c r="N7155" i="1"/>
  <c r="N7149" i="1"/>
  <c r="N7057" i="1"/>
  <c r="M7038" i="1"/>
  <c r="N7038" i="1"/>
  <c r="N7028" i="1"/>
  <c r="N6982" i="1"/>
  <c r="L6979" i="1"/>
  <c r="N6972" i="1"/>
  <c r="N6857" i="1"/>
  <c r="M6838" i="1"/>
  <c r="N6838" i="1"/>
  <c r="N6828" i="1"/>
  <c r="N6782" i="1"/>
  <c r="L6779" i="1"/>
  <c r="N6772" i="1"/>
  <c r="N6657" i="1"/>
  <c r="M6638" i="1"/>
  <c r="N6638" i="1"/>
  <c r="N6628" i="1"/>
  <c r="K6575" i="1"/>
  <c r="M6518" i="1"/>
  <c r="N6518" i="1"/>
  <c r="N6508" i="1"/>
  <c r="N6494" i="1"/>
  <c r="N6491" i="1"/>
  <c r="N6477" i="1"/>
  <c r="L6461" i="1"/>
  <c r="M6461" i="1"/>
  <c r="N6461" i="1"/>
  <c r="N6420" i="1"/>
  <c r="K6404" i="1"/>
  <c r="L6404" i="1"/>
  <c r="M6404" i="1"/>
  <c r="N6404" i="1"/>
  <c r="N6363" i="1"/>
  <c r="K6347" i="1"/>
  <c r="L6347" i="1"/>
  <c r="M6347" i="1"/>
  <c r="N6306" i="1"/>
  <c r="N6249" i="1"/>
  <c r="N6232" i="1"/>
  <c r="K6195" i="1"/>
  <c r="N6181" i="1"/>
  <c r="L6145" i="1"/>
  <c r="M6145" i="1"/>
  <c r="N6127" i="1"/>
  <c r="L6111" i="1"/>
  <c r="K6108" i="1"/>
  <c r="L6108" i="1"/>
  <c r="N6090" i="1"/>
  <c r="N6080" i="1"/>
  <c r="N6053" i="1"/>
  <c r="M5942" i="1"/>
  <c r="N5942" i="1"/>
  <c r="K5888" i="1"/>
  <c r="L5888" i="1"/>
  <c r="M5888" i="1"/>
  <c r="N5888" i="1"/>
  <c r="N5884" i="1"/>
  <c r="K5851" i="1"/>
  <c r="L5851" i="1"/>
  <c r="M5851" i="1"/>
  <c r="N5851" i="1"/>
  <c r="L5746" i="1"/>
  <c r="M5746" i="1"/>
  <c r="N5746" i="1"/>
  <c r="N5735" i="1"/>
  <c r="N5732" i="1"/>
  <c r="L5725" i="1"/>
  <c r="M5725" i="1"/>
  <c r="K5691" i="1"/>
  <c r="M5691" i="1"/>
  <c r="N5670" i="1"/>
  <c r="K5652" i="1"/>
  <c r="L5652" i="1"/>
  <c r="M5652" i="1"/>
  <c r="N5459" i="1"/>
  <c r="L5459" i="1"/>
  <c r="M5459" i="1"/>
  <c r="K5431" i="1"/>
  <c r="M5431" i="1"/>
  <c r="N5431" i="1"/>
  <c r="N5401" i="1"/>
  <c r="L5310" i="1"/>
  <c r="M5310" i="1"/>
  <c r="N5310" i="1"/>
  <c r="N5270" i="1"/>
  <c r="K5241" i="1"/>
  <c r="L5241" i="1"/>
  <c r="M5241" i="1"/>
  <c r="N5241" i="1"/>
  <c r="N5201" i="1"/>
  <c r="L5174" i="1"/>
  <c r="M5174" i="1"/>
  <c r="N5174" i="1"/>
  <c r="L5074" i="1"/>
  <c r="M5074" i="1"/>
  <c r="L4945" i="1"/>
  <c r="M4945" i="1"/>
  <c r="K4945" i="1"/>
  <c r="K4920" i="1"/>
  <c r="L4920" i="1"/>
  <c r="K4821" i="1"/>
  <c r="L4821" i="1"/>
  <c r="M4821" i="1"/>
  <c r="N4821" i="1"/>
  <c r="K4813" i="1"/>
  <c r="L4813" i="1"/>
  <c r="K4633" i="1"/>
  <c r="L4629" i="1"/>
  <c r="M4593" i="1"/>
  <c r="N4593" i="1"/>
  <c r="L4585" i="1"/>
  <c r="M4585" i="1"/>
  <c r="L4553" i="1"/>
  <c r="M4553" i="1"/>
  <c r="N4553" i="1"/>
  <c r="K4553" i="1"/>
  <c r="L4471" i="1"/>
  <c r="M4471" i="1"/>
  <c r="N4471" i="1"/>
  <c r="N4422" i="1"/>
  <c r="K4410" i="1"/>
  <c r="M4170" i="1"/>
  <c r="N4170" i="1"/>
  <c r="K4170" i="1"/>
  <c r="L4170" i="1"/>
  <c r="M4158" i="1"/>
  <c r="N4158" i="1"/>
  <c r="L4158" i="1"/>
  <c r="L4013" i="1"/>
  <c r="M4013" i="1"/>
  <c r="K4013" i="1"/>
  <c r="N4013" i="1"/>
  <c r="L3857" i="1"/>
  <c r="M3857" i="1"/>
  <c r="N3857" i="1"/>
  <c r="K3857" i="1"/>
  <c r="K3841" i="1"/>
  <c r="N3828" i="1"/>
  <c r="L3828" i="1"/>
  <c r="M3828" i="1"/>
  <c r="K3773" i="1"/>
  <c r="L3773" i="1"/>
  <c r="M3773" i="1"/>
  <c r="N3773" i="1"/>
  <c r="N3470" i="1"/>
  <c r="K3470" i="1"/>
  <c r="L3470" i="1"/>
  <c r="M3470" i="1"/>
  <c r="K3466" i="1"/>
  <c r="M3466" i="1"/>
  <c r="N3466" i="1"/>
  <c r="K3417" i="1"/>
  <c r="L3417" i="1"/>
  <c r="M3417" i="1"/>
  <c r="N3417" i="1"/>
  <c r="L3405" i="1"/>
  <c r="M3405" i="1"/>
  <c r="N3405" i="1"/>
  <c r="M3172" i="1"/>
  <c r="N3172" i="1"/>
  <c r="L3172" i="1"/>
  <c r="K3172" i="1"/>
  <c r="N3136" i="1"/>
  <c r="K2898" i="1"/>
  <c r="L2898" i="1"/>
  <c r="M2898" i="1"/>
  <c r="N2898" i="1"/>
  <c r="L2761" i="1"/>
  <c r="K2718" i="1"/>
  <c r="N2718" i="1"/>
  <c r="L2718" i="1"/>
  <c r="M2718" i="1"/>
  <c r="K2224" i="1"/>
  <c r="L2224" i="1"/>
  <c r="M2224" i="1"/>
  <c r="N2224" i="1"/>
  <c r="N2199" i="1"/>
  <c r="K2199" i="1"/>
  <c r="M2199" i="1"/>
  <c r="L2172" i="1"/>
  <c r="M2172" i="1"/>
  <c r="N2172" i="1"/>
  <c r="K2172" i="1"/>
  <c r="K6707" i="1"/>
  <c r="L6707" i="1"/>
  <c r="K6424" i="1"/>
  <c r="L6424" i="1"/>
  <c r="M6424" i="1"/>
  <c r="N6424" i="1"/>
  <c r="M6023" i="1"/>
  <c r="N6023" i="1"/>
  <c r="L5820" i="1"/>
  <c r="M5820" i="1"/>
  <c r="N5820" i="1"/>
  <c r="K5680" i="1"/>
  <c r="L5680" i="1"/>
  <c r="M5680" i="1"/>
  <c r="K5648" i="1"/>
  <c r="L5648" i="1"/>
  <c r="N5648" i="1"/>
  <c r="K5598" i="1"/>
  <c r="L5598" i="1"/>
  <c r="M5598" i="1"/>
  <c r="M5544" i="1"/>
  <c r="N5544" i="1"/>
  <c r="K5466" i="1"/>
  <c r="L5466" i="1"/>
  <c r="M5466" i="1"/>
  <c r="K5448" i="1"/>
  <c r="L5448" i="1"/>
  <c r="N5448" i="1"/>
  <c r="M5409" i="1"/>
  <c r="N5409" i="1"/>
  <c r="K5371" i="1"/>
  <c r="M5371" i="1"/>
  <c r="K5328" i="1"/>
  <c r="L5328" i="1"/>
  <c r="N5328" i="1"/>
  <c r="L5302" i="1"/>
  <c r="M5302" i="1"/>
  <c r="N5302" i="1"/>
  <c r="M5259" i="1"/>
  <c r="N5259" i="1"/>
  <c r="L5166" i="1"/>
  <c r="M5166" i="1"/>
  <c r="N5166" i="1"/>
  <c r="K5098" i="1"/>
  <c r="L5098" i="1"/>
  <c r="M5098" i="1"/>
  <c r="N5098" i="1"/>
  <c r="K5077" i="1"/>
  <c r="L5077" i="1"/>
  <c r="L4874" i="1"/>
  <c r="M4874" i="1"/>
  <c r="K4861" i="1"/>
  <c r="L4861" i="1"/>
  <c r="M4861" i="1"/>
  <c r="N4861" i="1"/>
  <c r="K4720" i="1"/>
  <c r="N4720" i="1"/>
  <c r="N4708" i="1"/>
  <c r="L4708" i="1"/>
  <c r="M4708" i="1"/>
  <c r="M4691" i="1"/>
  <c r="N4691" i="1"/>
  <c r="K4691" i="1"/>
  <c r="L4691" i="1"/>
  <c r="M4662" i="1"/>
  <c r="N4662" i="1"/>
  <c r="M4622" i="1"/>
  <c r="N4622" i="1"/>
  <c r="K4601" i="1"/>
  <c r="N4601" i="1"/>
  <c r="L4322" i="1"/>
  <c r="M4322" i="1"/>
  <c r="N4322" i="1"/>
  <c r="K4317" i="1"/>
  <c r="L4317" i="1"/>
  <c r="M4317" i="1"/>
  <c r="N4317" i="1"/>
  <c r="L4264" i="1"/>
  <c r="M4264" i="1"/>
  <c r="N4264" i="1"/>
  <c r="K4264" i="1"/>
  <c r="N4247" i="1"/>
  <c r="L4247" i="1"/>
  <c r="M4247" i="1"/>
  <c r="K4076" i="1"/>
  <c r="L4076" i="1"/>
  <c r="N3991" i="1"/>
  <c r="K3991" i="1"/>
  <c r="K3903" i="1"/>
  <c r="L3903" i="1"/>
  <c r="M3903" i="1"/>
  <c r="N3903" i="1"/>
  <c r="K3778" i="1"/>
  <c r="L3778" i="1"/>
  <c r="M3778" i="1"/>
  <c r="N3778" i="1"/>
  <c r="M3695" i="1"/>
  <c r="N3695" i="1"/>
  <c r="K3695" i="1"/>
  <c r="L3695" i="1"/>
  <c r="M3312" i="1"/>
  <c r="N3312" i="1"/>
  <c r="L3312" i="1"/>
  <c r="M3272" i="1"/>
  <c r="N3272" i="1"/>
  <c r="K3272" i="1"/>
  <c r="L3272" i="1"/>
  <c r="M3089" i="1"/>
  <c r="N3089" i="1"/>
  <c r="K3089" i="1"/>
  <c r="L3089" i="1"/>
  <c r="M2990" i="1"/>
  <c r="N2990" i="1"/>
  <c r="K2990" i="1"/>
  <c r="L2990" i="1"/>
  <c r="M2738" i="1"/>
  <c r="N2738" i="1"/>
  <c r="K2738" i="1"/>
  <c r="L2738" i="1"/>
  <c r="K2277" i="1"/>
  <c r="L2277" i="1"/>
  <c r="N2277" i="1"/>
  <c r="L1877" i="1"/>
  <c r="K1877" i="1"/>
  <c r="M1877" i="1"/>
  <c r="N1877" i="1"/>
  <c r="M7550" i="1"/>
  <c r="M7541" i="1"/>
  <c r="N7541" i="1"/>
  <c r="M7510" i="1"/>
  <c r="M7501" i="1"/>
  <c r="N7501" i="1"/>
  <c r="M7470" i="1"/>
  <c r="M7461" i="1"/>
  <c r="N7461" i="1"/>
  <c r="L7426" i="1"/>
  <c r="N7407" i="1"/>
  <c r="L7382" i="1"/>
  <c r="L7363" i="1"/>
  <c r="N7344" i="1"/>
  <c r="K7310" i="1"/>
  <c r="N7310" i="1"/>
  <c r="L7300" i="1"/>
  <c r="L7281" i="1"/>
  <c r="M7259" i="1"/>
  <c r="L7231" i="1"/>
  <c r="L7212" i="1"/>
  <c r="K7187" i="1"/>
  <c r="L7187" i="1"/>
  <c r="L7177" i="1"/>
  <c r="L7174" i="1"/>
  <c r="L7168" i="1"/>
  <c r="L7158" i="1"/>
  <c r="L7155" i="1"/>
  <c r="L7149" i="1"/>
  <c r="M7130" i="1"/>
  <c r="L7124" i="1"/>
  <c r="M7124" i="1"/>
  <c r="L7057" i="1"/>
  <c r="L7028" i="1"/>
  <c r="M7018" i="1"/>
  <c r="N7018" i="1"/>
  <c r="L6982" i="1"/>
  <c r="L6975" i="1"/>
  <c r="L6972" i="1"/>
  <c r="N6867" i="1"/>
  <c r="L6857" i="1"/>
  <c r="L6828" i="1"/>
  <c r="M6818" i="1"/>
  <c r="N6818" i="1"/>
  <c r="L6782" i="1"/>
  <c r="L6775" i="1"/>
  <c r="L6772" i="1"/>
  <c r="N6667" i="1"/>
  <c r="L6657" i="1"/>
  <c r="L6628" i="1"/>
  <c r="M6618" i="1"/>
  <c r="N6618" i="1"/>
  <c r="M6558" i="1"/>
  <c r="N6558" i="1"/>
  <c r="L6508" i="1"/>
  <c r="L6501" i="1"/>
  <c r="M6501" i="1"/>
  <c r="N6501" i="1"/>
  <c r="L6494" i="1"/>
  <c r="L6491" i="1"/>
  <c r="L6477" i="1"/>
  <c r="K6444" i="1"/>
  <c r="L6444" i="1"/>
  <c r="M6444" i="1"/>
  <c r="N6444" i="1"/>
  <c r="L6420" i="1"/>
  <c r="K6387" i="1"/>
  <c r="L6387" i="1"/>
  <c r="M6387" i="1"/>
  <c r="L6363" i="1"/>
  <c r="L6306" i="1"/>
  <c r="L6249" i="1"/>
  <c r="L6235" i="1"/>
  <c r="L6232" i="1"/>
  <c r="L6181" i="1"/>
  <c r="M6151" i="1"/>
  <c r="L6127" i="1"/>
  <c r="L6100" i="1"/>
  <c r="M6100" i="1"/>
  <c r="N6100" i="1"/>
  <c r="L6090" i="1"/>
  <c r="L6080" i="1"/>
  <c r="L6053" i="1"/>
  <c r="N5945" i="1"/>
  <c r="N5908" i="1"/>
  <c r="L5905" i="1"/>
  <c r="M5905" i="1"/>
  <c r="L5884" i="1"/>
  <c r="K5868" i="1"/>
  <c r="L5868" i="1"/>
  <c r="M5742" i="1"/>
  <c r="N5742" i="1"/>
  <c r="L5735" i="1"/>
  <c r="L5732" i="1"/>
  <c r="K5711" i="1"/>
  <c r="M5711" i="1"/>
  <c r="L5670" i="1"/>
  <c r="L5662" i="1"/>
  <c r="N5651" i="1"/>
  <c r="N5579" i="1"/>
  <c r="K5579" i="1"/>
  <c r="L5579" i="1"/>
  <c r="M5579" i="1"/>
  <c r="K5568" i="1"/>
  <c r="L5568" i="1"/>
  <c r="N5568" i="1"/>
  <c r="N5465" i="1"/>
  <c r="L5401" i="1"/>
  <c r="K5387" i="1"/>
  <c r="L5387" i="1"/>
  <c r="M5387" i="1"/>
  <c r="N5387" i="1"/>
  <c r="L5313" i="1"/>
  <c r="K5288" i="1"/>
  <c r="L5288" i="1"/>
  <c r="N5288" i="1"/>
  <c r="L5270" i="1"/>
  <c r="L5201" i="1"/>
  <c r="K5147" i="1"/>
  <c r="L5147" i="1"/>
  <c r="M5147" i="1"/>
  <c r="N5147" i="1"/>
  <c r="L5094" i="1"/>
  <c r="M5094" i="1"/>
  <c r="M5080" i="1"/>
  <c r="L5065" i="1"/>
  <c r="M5065" i="1"/>
  <c r="K5065" i="1"/>
  <c r="N5065" i="1"/>
  <c r="N5025" i="1"/>
  <c r="N5014" i="1"/>
  <c r="L4971" i="1"/>
  <c r="K4900" i="1"/>
  <c r="L4900" i="1"/>
  <c r="M4900" i="1"/>
  <c r="N4900" i="1"/>
  <c r="K4881" i="1"/>
  <c r="N4881" i="1"/>
  <c r="L4881" i="1"/>
  <c r="M4881" i="1"/>
  <c r="M4808" i="1"/>
  <c r="L4785" i="1"/>
  <c r="M4785" i="1"/>
  <c r="K4785" i="1"/>
  <c r="N4785" i="1"/>
  <c r="K4773" i="1"/>
  <c r="L4773" i="1"/>
  <c r="K4700" i="1"/>
  <c r="N4700" i="1"/>
  <c r="L4665" i="1"/>
  <c r="M4665" i="1"/>
  <c r="M4636" i="1"/>
  <c r="N4588" i="1"/>
  <c r="L4588" i="1"/>
  <c r="M4588" i="1"/>
  <c r="M4581" i="1"/>
  <c r="K4358" i="1"/>
  <c r="L4358" i="1"/>
  <c r="M4358" i="1"/>
  <c r="N4358" i="1"/>
  <c r="K4212" i="1"/>
  <c r="L4212" i="1"/>
  <c r="M4212" i="1"/>
  <c r="N4212" i="1"/>
  <c r="K4139" i="1"/>
  <c r="L4139" i="1"/>
  <c r="L4084" i="1"/>
  <c r="M4084" i="1"/>
  <c r="N4084" i="1"/>
  <c r="K4084" i="1"/>
  <c r="N4080" i="1"/>
  <c r="K4080" i="1"/>
  <c r="K3848" i="1"/>
  <c r="L3848" i="1"/>
  <c r="M3848" i="1"/>
  <c r="N3848" i="1"/>
  <c r="K3768" i="1"/>
  <c r="L3768" i="1"/>
  <c r="M3768" i="1"/>
  <c r="N3649" i="1"/>
  <c r="L3649" i="1"/>
  <c r="M3649" i="1"/>
  <c r="K3636" i="1"/>
  <c r="L3636" i="1"/>
  <c r="N3636" i="1"/>
  <c r="K3593" i="1"/>
  <c r="L3593" i="1"/>
  <c r="M3593" i="1"/>
  <c r="K3575" i="1"/>
  <c r="L3575" i="1"/>
  <c r="M3575" i="1"/>
  <c r="N3575" i="1"/>
  <c r="L3131" i="1"/>
  <c r="M3131" i="1"/>
  <c r="N3131" i="1"/>
  <c r="M2342" i="1"/>
  <c r="N2342" i="1"/>
  <c r="K2342" i="1"/>
  <c r="L2342" i="1"/>
  <c r="M2016" i="1"/>
  <c r="N2016" i="1"/>
  <c r="L2016" i="1"/>
  <c r="K2016" i="1"/>
  <c r="N1979" i="1"/>
  <c r="K1979" i="1"/>
  <c r="M1979" i="1"/>
  <c r="K7247" i="1"/>
  <c r="L7247" i="1"/>
  <c r="L7184" i="1"/>
  <c r="M7184" i="1"/>
  <c r="L7061" i="1"/>
  <c r="M7061" i="1"/>
  <c r="N7061" i="1"/>
  <c r="K6907" i="1"/>
  <c r="L6907" i="1"/>
  <c r="L6861" i="1"/>
  <c r="M6861" i="1"/>
  <c r="N6861" i="1"/>
  <c r="K6684" i="1"/>
  <c r="L6684" i="1"/>
  <c r="M6684" i="1"/>
  <c r="L6661" i="1"/>
  <c r="M6661" i="1"/>
  <c r="N6661" i="1"/>
  <c r="M6222" i="1"/>
  <c r="N6222" i="1"/>
  <c r="K6131" i="1"/>
  <c r="L6131" i="1"/>
  <c r="M6131" i="1"/>
  <c r="N6131" i="1"/>
  <c r="L7550" i="1"/>
  <c r="L7544" i="1"/>
  <c r="M7544" i="1"/>
  <c r="L7510" i="1"/>
  <c r="L7504" i="1"/>
  <c r="M7504" i="1"/>
  <c r="L7470" i="1"/>
  <c r="L7464" i="1"/>
  <c r="M7464" i="1"/>
  <c r="M7401" i="1"/>
  <c r="N7401" i="1"/>
  <c r="L7259" i="1"/>
  <c r="K7250" i="1"/>
  <c r="N7250" i="1"/>
  <c r="K7158" i="1"/>
  <c r="K7127" i="1"/>
  <c r="L7127" i="1"/>
  <c r="L7064" i="1"/>
  <c r="M7064" i="1"/>
  <c r="L7041" i="1"/>
  <c r="M7041" i="1"/>
  <c r="N7041" i="1"/>
  <c r="K6975" i="1"/>
  <c r="K6887" i="1"/>
  <c r="L6887" i="1"/>
  <c r="K6864" i="1"/>
  <c r="L6864" i="1"/>
  <c r="M6864" i="1"/>
  <c r="L6841" i="1"/>
  <c r="M6841" i="1"/>
  <c r="N6841" i="1"/>
  <c r="K6775" i="1"/>
  <c r="K6687" i="1"/>
  <c r="L6687" i="1"/>
  <c r="K6664" i="1"/>
  <c r="L6664" i="1"/>
  <c r="M6664" i="1"/>
  <c r="L6641" i="1"/>
  <c r="M6641" i="1"/>
  <c r="N6641" i="1"/>
  <c r="M6578" i="1"/>
  <c r="N6578" i="1"/>
  <c r="L6521" i="1"/>
  <c r="M6521" i="1"/>
  <c r="N6521" i="1"/>
  <c r="K6464" i="1"/>
  <c r="L6464" i="1"/>
  <c r="M6464" i="1"/>
  <c r="N6464" i="1"/>
  <c r="K6407" i="1"/>
  <c r="L6407" i="1"/>
  <c r="M6407" i="1"/>
  <c r="K6235" i="1"/>
  <c r="L6185" i="1"/>
  <c r="M6185" i="1"/>
  <c r="L6151" i="1"/>
  <c r="K6148" i="1"/>
  <c r="L6148" i="1"/>
  <c r="M5982" i="1"/>
  <c r="N5982" i="1"/>
  <c r="K5928" i="1"/>
  <c r="L5928" i="1"/>
  <c r="M5928" i="1"/>
  <c r="N5928" i="1"/>
  <c r="K5891" i="1"/>
  <c r="L5891" i="1"/>
  <c r="M5891" i="1"/>
  <c r="N5891" i="1"/>
  <c r="M5783" i="1"/>
  <c r="N5783" i="1"/>
  <c r="K5724" i="1"/>
  <c r="L5724" i="1"/>
  <c r="M5724" i="1"/>
  <c r="K5551" i="1"/>
  <c r="M5551" i="1"/>
  <c r="L5551" i="1"/>
  <c r="N5551" i="1"/>
  <c r="K5528" i="1"/>
  <c r="L5528" i="1"/>
  <c r="N5528" i="1"/>
  <c r="M5462" i="1"/>
  <c r="N5462" i="1"/>
  <c r="M5339" i="1"/>
  <c r="N5339" i="1"/>
  <c r="L5339" i="1"/>
  <c r="K5215" i="1"/>
  <c r="L5215" i="1"/>
  <c r="M5215" i="1"/>
  <c r="K5118" i="1"/>
  <c r="L5118" i="1"/>
  <c r="M5118" i="1"/>
  <c r="L5080" i="1"/>
  <c r="K5037" i="1"/>
  <c r="L5037" i="1"/>
  <c r="K4960" i="1"/>
  <c r="N4960" i="1"/>
  <c r="L4960" i="1"/>
  <c r="K4877" i="1"/>
  <c r="L4877" i="1"/>
  <c r="L4834" i="1"/>
  <c r="M4834" i="1"/>
  <c r="N4834" i="1"/>
  <c r="K4834" i="1"/>
  <c r="M4830" i="1"/>
  <c r="N4830" i="1"/>
  <c r="L4636" i="1"/>
  <c r="N4608" i="1"/>
  <c r="K4608" i="1"/>
  <c r="L4608" i="1"/>
  <c r="M4608" i="1"/>
  <c r="K4581" i="1"/>
  <c r="K4561" i="1"/>
  <c r="N4561" i="1"/>
  <c r="L4561" i="1"/>
  <c r="M4561" i="1"/>
  <c r="L4511" i="1"/>
  <c r="M4511" i="1"/>
  <c r="N4511" i="1"/>
  <c r="L4429" i="1"/>
  <c r="L4418" i="1"/>
  <c r="K4397" i="1"/>
  <c r="L4397" i="1"/>
  <c r="M4397" i="1"/>
  <c r="N4397" i="1"/>
  <c r="K4374" i="1"/>
  <c r="L4374" i="1"/>
  <c r="M4374" i="1"/>
  <c r="L4169" i="1"/>
  <c r="M4169" i="1"/>
  <c r="N4169" i="1"/>
  <c r="N4147" i="1"/>
  <c r="K4147" i="1"/>
  <c r="L4147" i="1"/>
  <c r="M4147" i="1"/>
  <c r="K4101" i="1"/>
  <c r="K4097" i="1"/>
  <c r="L4097" i="1"/>
  <c r="M4097" i="1"/>
  <c r="K3716" i="1"/>
  <c r="L3716" i="1"/>
  <c r="N3716" i="1"/>
  <c r="M3716" i="1"/>
  <c r="K3703" i="1"/>
  <c r="L3703" i="1"/>
  <c r="M3703" i="1"/>
  <c r="N3703" i="1"/>
  <c r="L3610" i="1"/>
  <c r="M3610" i="1"/>
  <c r="N3610" i="1"/>
  <c r="K3610" i="1"/>
  <c r="M3263" i="1"/>
  <c r="K3263" i="1"/>
  <c r="L3263" i="1"/>
  <c r="N3263" i="1"/>
  <c r="K2893" i="1"/>
  <c r="L2350" i="1"/>
  <c r="M2350" i="1"/>
  <c r="N2350" i="1"/>
  <c r="K2350" i="1"/>
  <c r="K2333" i="1"/>
  <c r="L2333" i="1"/>
  <c r="N2333" i="1"/>
  <c r="K2322" i="1"/>
  <c r="L2322" i="1"/>
  <c r="M2322" i="1"/>
  <c r="K2318" i="1"/>
  <c r="M2318" i="1"/>
  <c r="K2297" i="1"/>
  <c r="L2297" i="1"/>
  <c r="M2297" i="1"/>
  <c r="N2297" i="1"/>
  <c r="K2281" i="1"/>
  <c r="M2281" i="1"/>
  <c r="L2281" i="1"/>
  <c r="N2281" i="1"/>
  <c r="M1930" i="1"/>
  <c r="L1930" i="1"/>
  <c r="K1930" i="1"/>
  <c r="N1930" i="1"/>
  <c r="K7370" i="1"/>
  <c r="N7370" i="1"/>
  <c r="M7121" i="1"/>
  <c r="N7121" i="1"/>
  <c r="K6884" i="1"/>
  <c r="L6884" i="1"/>
  <c r="M6884" i="1"/>
  <c r="M6538" i="1"/>
  <c r="N6538" i="1"/>
  <c r="L6481" i="1"/>
  <c r="M6481" i="1"/>
  <c r="N6481" i="1"/>
  <c r="K6367" i="1"/>
  <c r="L6367" i="1"/>
  <c r="M6367" i="1"/>
  <c r="K6168" i="1"/>
  <c r="L6168" i="1"/>
  <c r="M6168" i="1"/>
  <c r="N6168" i="1"/>
  <c r="K7547" i="1"/>
  <c r="L7547" i="1"/>
  <c r="K7507" i="1"/>
  <c r="L7507" i="1"/>
  <c r="K7467" i="1"/>
  <c r="L7467" i="1"/>
  <c r="L7404" i="1"/>
  <c r="M7404" i="1"/>
  <c r="M7341" i="1"/>
  <c r="N7341" i="1"/>
  <c r="K7190" i="1"/>
  <c r="N7190" i="1"/>
  <c r="K7067" i="1"/>
  <c r="L7067" i="1"/>
  <c r="M6998" i="1"/>
  <c r="N6998" i="1"/>
  <c r="M6798" i="1"/>
  <c r="N6798" i="1"/>
  <c r="M6598" i="1"/>
  <c r="N6598" i="1"/>
  <c r="L6541" i="1"/>
  <c r="M6541" i="1"/>
  <c r="N6541" i="1"/>
  <c r="K6484" i="1"/>
  <c r="L6484" i="1"/>
  <c r="M6484" i="1"/>
  <c r="N6484" i="1"/>
  <c r="K6427" i="1"/>
  <c r="L6427" i="1"/>
  <c r="M6427" i="1"/>
  <c r="K6208" i="1"/>
  <c r="L6208" i="1"/>
  <c r="M6208" i="1"/>
  <c r="N6208" i="1"/>
  <c r="K6171" i="1"/>
  <c r="L6171" i="1"/>
  <c r="M6171" i="1"/>
  <c r="N6171" i="1"/>
  <c r="M6063" i="1"/>
  <c r="N6063" i="1"/>
  <c r="L5860" i="1"/>
  <c r="M5860" i="1"/>
  <c r="N5860" i="1"/>
  <c r="L5745" i="1"/>
  <c r="M5745" i="1"/>
  <c r="L5532" i="1"/>
  <c r="M5532" i="1"/>
  <c r="N5532" i="1"/>
  <c r="L5513" i="1"/>
  <c r="M5513" i="1"/>
  <c r="N5513" i="1"/>
  <c r="M5502" i="1"/>
  <c r="N5502" i="1"/>
  <c r="M5481" i="1"/>
  <c r="N5481" i="1"/>
  <c r="K5447" i="1"/>
  <c r="L5447" i="1"/>
  <c r="M5447" i="1"/>
  <c r="K5305" i="1"/>
  <c r="L5305" i="1"/>
  <c r="M5305" i="1"/>
  <c r="M5193" i="1"/>
  <c r="K5193" i="1"/>
  <c r="L5193" i="1"/>
  <c r="L5181" i="1"/>
  <c r="M5181" i="1"/>
  <c r="N5181" i="1"/>
  <c r="K5181" i="1"/>
  <c r="M5110" i="1"/>
  <c r="N5110" i="1"/>
  <c r="K5041" i="1"/>
  <c r="N5041" i="1"/>
  <c r="M5022" i="1"/>
  <c r="N5022" i="1"/>
  <c r="K4980" i="1"/>
  <c r="L4980" i="1"/>
  <c r="M4980" i="1"/>
  <c r="N4980" i="1"/>
  <c r="L4754" i="1"/>
  <c r="M4754" i="1"/>
  <c r="K4754" i="1"/>
  <c r="N4754" i="1"/>
  <c r="K4707" i="1"/>
  <c r="L4707" i="1"/>
  <c r="M4707" i="1"/>
  <c r="N4707" i="1"/>
  <c r="K4680" i="1"/>
  <c r="M4680" i="1"/>
  <c r="N4680" i="1"/>
  <c r="N4648" i="1"/>
  <c r="K4648" i="1"/>
  <c r="L4648" i="1"/>
  <c r="M4648" i="1"/>
  <c r="N4628" i="1"/>
  <c r="L4628" i="1"/>
  <c r="M4628" i="1"/>
  <c r="K4628" i="1"/>
  <c r="K4600" i="1"/>
  <c r="L4600" i="1"/>
  <c r="M4600" i="1"/>
  <c r="N4600" i="1"/>
  <c r="K4199" i="1"/>
  <c r="L4199" i="1"/>
  <c r="K4152" i="1"/>
  <c r="L4152" i="1"/>
  <c r="M4152" i="1"/>
  <c r="N4152" i="1"/>
  <c r="M4108" i="1"/>
  <c r="N4108" i="1"/>
  <c r="K4108" i="1"/>
  <c r="L4108" i="1"/>
  <c r="L4075" i="1"/>
  <c r="M4075" i="1"/>
  <c r="N4075" i="1"/>
  <c r="K4020" i="1"/>
  <c r="L4020" i="1"/>
  <c r="M4020" i="1"/>
  <c r="N4020" i="1"/>
  <c r="M3941" i="1"/>
  <c r="N3941" i="1"/>
  <c r="K3941" i="1"/>
  <c r="L3941" i="1"/>
  <c r="K3898" i="1"/>
  <c r="L3898" i="1"/>
  <c r="M3898" i="1"/>
  <c r="N3898" i="1"/>
  <c r="K3856" i="1"/>
  <c r="L3856" i="1"/>
  <c r="N3856" i="1"/>
  <c r="N3469" i="1"/>
  <c r="L3469" i="1"/>
  <c r="L2999" i="1"/>
  <c r="M2999" i="1"/>
  <c r="N2999" i="1"/>
  <c r="K2999" i="1"/>
  <c r="L2906" i="1"/>
  <c r="M2906" i="1"/>
  <c r="N2906" i="1"/>
  <c r="K2906" i="1"/>
  <c r="M2422" i="1"/>
  <c r="N2422" i="1"/>
  <c r="L2422" i="1"/>
  <c r="K2422" i="1"/>
  <c r="K2362" i="1"/>
  <c r="L2362" i="1"/>
  <c r="M2362" i="1"/>
  <c r="N2362" i="1"/>
  <c r="K7407" i="1"/>
  <c r="L7407" i="1"/>
  <c r="L7344" i="1"/>
  <c r="M7344" i="1"/>
  <c r="M7281" i="1"/>
  <c r="N7281" i="1"/>
  <c r="K7130" i="1"/>
  <c r="N7130" i="1"/>
  <c r="K7044" i="1"/>
  <c r="L7044" i="1"/>
  <c r="M7044" i="1"/>
  <c r="L7021" i="1"/>
  <c r="M7021" i="1"/>
  <c r="N7021" i="1"/>
  <c r="K6867" i="1"/>
  <c r="L6867" i="1"/>
  <c r="K6844" i="1"/>
  <c r="L6844" i="1"/>
  <c r="M6844" i="1"/>
  <c r="L6821" i="1"/>
  <c r="M6821" i="1"/>
  <c r="N6821" i="1"/>
  <c r="K6667" i="1"/>
  <c r="L6667" i="1"/>
  <c r="K6644" i="1"/>
  <c r="L6644" i="1"/>
  <c r="M6644" i="1"/>
  <c r="L6621" i="1"/>
  <c r="M6621" i="1"/>
  <c r="N6621" i="1"/>
  <c r="L6561" i="1"/>
  <c r="M6561" i="1"/>
  <c r="N6561" i="1"/>
  <c r="K6504" i="1"/>
  <c r="L6504" i="1"/>
  <c r="M6504" i="1"/>
  <c r="N6504" i="1"/>
  <c r="K6447" i="1"/>
  <c r="L6447" i="1"/>
  <c r="M6447" i="1"/>
  <c r="L6140" i="1"/>
  <c r="M6140" i="1"/>
  <c r="N6140" i="1"/>
  <c r="L5945" i="1"/>
  <c r="M5945" i="1"/>
  <c r="K5908" i="1"/>
  <c r="L5908" i="1"/>
  <c r="M5662" i="1"/>
  <c r="N5662" i="1"/>
  <c r="K5651" i="1"/>
  <c r="M5651" i="1"/>
  <c r="L5465" i="1"/>
  <c r="M5465" i="1"/>
  <c r="K5408" i="1"/>
  <c r="L5408" i="1"/>
  <c r="N5408" i="1"/>
  <c r="L5346" i="1"/>
  <c r="M5346" i="1"/>
  <c r="N5346" i="1"/>
  <c r="K5320" i="1"/>
  <c r="L5320" i="1"/>
  <c r="M5320" i="1"/>
  <c r="M5313" i="1"/>
  <c r="N5313" i="1"/>
  <c r="L5287" i="1"/>
  <c r="M5287" i="1"/>
  <c r="N5287" i="1"/>
  <c r="L5262" i="1"/>
  <c r="M5262" i="1"/>
  <c r="N5262" i="1"/>
  <c r="L5169" i="1"/>
  <c r="M5169" i="1"/>
  <c r="N5169" i="1"/>
  <c r="N5048" i="1"/>
  <c r="L5048" i="1"/>
  <c r="M5048" i="1"/>
  <c r="L5025" i="1"/>
  <c r="M5025" i="1"/>
  <c r="L5014" i="1"/>
  <c r="M5014" i="1"/>
  <c r="M4971" i="1"/>
  <c r="N4971" i="1"/>
  <c r="K4841" i="1"/>
  <c r="N4841" i="1"/>
  <c r="L4841" i="1"/>
  <c r="M4841" i="1"/>
  <c r="N4808" i="1"/>
  <c r="L4808" i="1"/>
  <c r="K4793" i="1"/>
  <c r="L4793" i="1"/>
  <c r="M4793" i="1"/>
  <c r="N4793" i="1"/>
  <c r="K4784" i="1"/>
  <c r="L4784" i="1"/>
  <c r="M4784" i="1"/>
  <c r="N4784" i="1"/>
  <c r="K4653" i="1"/>
  <c r="L4653" i="1"/>
  <c r="M4653" i="1"/>
  <c r="N4653" i="1"/>
  <c r="K4640" i="1"/>
  <c r="L4640" i="1"/>
  <c r="M4640" i="1"/>
  <c r="N4640" i="1"/>
  <c r="K4449" i="1"/>
  <c r="M4449" i="1"/>
  <c r="N4449" i="1"/>
  <c r="L4449" i="1"/>
  <c r="K4329" i="1"/>
  <c r="L4329" i="1"/>
  <c r="M4329" i="1"/>
  <c r="N4329" i="1"/>
  <c r="K4189" i="1"/>
  <c r="L4189" i="1"/>
  <c r="M4189" i="1"/>
  <c r="K4024" i="1"/>
  <c r="L4024" i="1"/>
  <c r="M4024" i="1"/>
  <c r="N4024" i="1"/>
  <c r="K4016" i="1"/>
  <c r="L4016" i="1"/>
  <c r="L3995" i="1"/>
  <c r="M3995" i="1"/>
  <c r="N3995" i="1"/>
  <c r="K3809" i="1"/>
  <c r="L3809" i="1"/>
  <c r="M3809" i="1"/>
  <c r="N3809" i="1"/>
  <c r="K3777" i="1"/>
  <c r="L3777" i="1"/>
  <c r="M3777" i="1"/>
  <c r="M3763" i="1"/>
  <c r="N3763" i="1"/>
  <c r="K3729" i="1"/>
  <c r="M3729" i="1"/>
  <c r="N3729" i="1"/>
  <c r="K3681" i="1"/>
  <c r="L3681" i="1"/>
  <c r="M3681" i="1"/>
  <c r="N3681" i="1"/>
  <c r="L3400" i="1"/>
  <c r="M3400" i="1"/>
  <c r="N3400" i="1"/>
  <c r="K3065" i="1"/>
  <c r="L3065" i="1"/>
  <c r="M3065" i="1"/>
  <c r="N3065" i="1"/>
  <c r="K3018" i="1"/>
  <c r="L3018" i="1"/>
  <c r="M3018" i="1"/>
  <c r="N3018" i="1"/>
  <c r="L2374" i="1"/>
  <c r="M2374" i="1"/>
  <c r="K2374" i="1"/>
  <c r="N2374" i="1"/>
  <c r="N4988" i="1"/>
  <c r="L4988" i="1"/>
  <c r="M4988" i="1"/>
  <c r="K4930" i="1"/>
  <c r="M4930" i="1"/>
  <c r="N4930" i="1"/>
  <c r="K4890" i="1"/>
  <c r="N4890" i="1"/>
  <c r="K4853" i="1"/>
  <c r="L4853" i="1"/>
  <c r="K4824" i="1"/>
  <c r="L4824" i="1"/>
  <c r="M4824" i="1"/>
  <c r="N4824" i="1"/>
  <c r="K4693" i="1"/>
  <c r="L4693" i="1"/>
  <c r="M4693" i="1"/>
  <c r="N4693" i="1"/>
  <c r="L4625" i="1"/>
  <c r="M4625" i="1"/>
  <c r="M4510" i="1"/>
  <c r="N4510" i="1"/>
  <c r="K4494" i="1"/>
  <c r="L4494" i="1"/>
  <c r="M4494" i="1"/>
  <c r="M4475" i="1"/>
  <c r="N4475" i="1"/>
  <c r="M4328" i="1"/>
  <c r="N4328" i="1"/>
  <c r="M4293" i="1"/>
  <c r="N4293" i="1"/>
  <c r="K4262" i="1"/>
  <c r="L4262" i="1"/>
  <c r="M4262" i="1"/>
  <c r="N4262" i="1"/>
  <c r="K4229" i="1"/>
  <c r="L4229" i="1"/>
  <c r="M4229" i="1"/>
  <c r="N4229" i="1"/>
  <c r="M4161" i="1"/>
  <c r="N4161" i="1"/>
  <c r="K4116" i="1"/>
  <c r="L4116" i="1"/>
  <c r="N4116" i="1"/>
  <c r="K3996" i="1"/>
  <c r="L3996" i="1"/>
  <c r="M3996" i="1"/>
  <c r="N3996" i="1"/>
  <c r="N3987" i="1"/>
  <c r="M3987" i="1"/>
  <c r="N3864" i="1"/>
  <c r="K3864" i="1"/>
  <c r="L3864" i="1"/>
  <c r="M3864" i="1"/>
  <c r="M3847" i="1"/>
  <c r="N3847" i="1"/>
  <c r="M3807" i="1"/>
  <c r="N3807" i="1"/>
  <c r="K3807" i="1"/>
  <c r="L3807" i="1"/>
  <c r="K3754" i="1"/>
  <c r="L3754" i="1"/>
  <c r="M3754" i="1"/>
  <c r="N3754" i="1"/>
  <c r="K3680" i="1"/>
  <c r="L3680" i="1"/>
  <c r="M3680" i="1"/>
  <c r="N3680" i="1"/>
  <c r="K3594" i="1"/>
  <c r="L3594" i="1"/>
  <c r="M3594" i="1"/>
  <c r="N3594" i="1"/>
  <c r="N3524" i="1"/>
  <c r="M3524" i="1"/>
  <c r="K3498" i="1"/>
  <c r="L3498" i="1"/>
  <c r="K3434" i="1"/>
  <c r="L3434" i="1"/>
  <c r="M3434" i="1"/>
  <c r="N3434" i="1"/>
  <c r="K3326" i="1"/>
  <c r="L3326" i="1"/>
  <c r="M3326" i="1"/>
  <c r="N3326" i="1"/>
  <c r="M3192" i="1"/>
  <c r="N3192" i="1"/>
  <c r="L3192" i="1"/>
  <c r="M3028" i="1"/>
  <c r="N3028" i="1"/>
  <c r="K3028" i="1"/>
  <c r="K2884" i="1"/>
  <c r="L2884" i="1"/>
  <c r="M2884" i="1"/>
  <c r="N2884" i="1"/>
  <c r="K2874" i="1"/>
  <c r="L2874" i="1"/>
  <c r="K2638" i="1"/>
  <c r="L2638" i="1"/>
  <c r="M2638" i="1"/>
  <c r="N2638" i="1"/>
  <c r="K2349" i="1"/>
  <c r="L2349" i="1"/>
  <c r="M2349" i="1"/>
  <c r="L2301" i="1"/>
  <c r="K2301" i="1"/>
  <c r="M2301" i="1"/>
  <c r="N2301" i="1"/>
  <c r="N1987" i="1"/>
  <c r="K1987" i="1"/>
  <c r="L1987" i="1"/>
  <c r="M1987" i="1"/>
  <c r="L1959" i="1"/>
  <c r="M1959" i="1"/>
  <c r="N1959" i="1"/>
  <c r="M1846" i="1"/>
  <c r="N1846" i="1"/>
  <c r="K1846" i="1"/>
  <c r="L1846" i="1"/>
  <c r="L1652" i="1"/>
  <c r="M1652" i="1"/>
  <c r="K1652" i="1"/>
  <c r="N1652" i="1"/>
  <c r="N1592" i="1"/>
  <c r="K1592" i="1"/>
  <c r="L1592" i="1"/>
  <c r="M1592" i="1"/>
  <c r="N7050" i="1"/>
  <c r="N7030" i="1"/>
  <c r="N7010" i="1"/>
  <c r="N6990" i="1"/>
  <c r="N6970" i="1"/>
  <c r="N6950" i="1"/>
  <c r="N6930" i="1"/>
  <c r="N6910" i="1"/>
  <c r="N6890" i="1"/>
  <c r="N6870" i="1"/>
  <c r="N6850" i="1"/>
  <c r="N6830" i="1"/>
  <c r="N6810" i="1"/>
  <c r="N6790" i="1"/>
  <c r="N6770" i="1"/>
  <c r="N6750" i="1"/>
  <c r="N6730" i="1"/>
  <c r="N6710" i="1"/>
  <c r="N6690" i="1"/>
  <c r="N6670" i="1"/>
  <c r="N6650" i="1"/>
  <c r="N6630" i="1"/>
  <c r="N6610" i="1"/>
  <c r="N6590" i="1"/>
  <c r="N6570" i="1"/>
  <c r="N6550" i="1"/>
  <c r="N6530" i="1"/>
  <c r="N6510" i="1"/>
  <c r="N6490" i="1"/>
  <c r="N6470" i="1"/>
  <c r="N6450" i="1"/>
  <c r="N6430" i="1"/>
  <c r="N6410" i="1"/>
  <c r="N6390" i="1"/>
  <c r="N6370" i="1"/>
  <c r="N6350" i="1"/>
  <c r="N6330" i="1"/>
  <c r="N6310" i="1"/>
  <c r="N6290" i="1"/>
  <c r="N6270" i="1"/>
  <c r="N6250" i="1"/>
  <c r="N5740" i="1"/>
  <c r="N5721" i="1"/>
  <c r="N5712" i="1"/>
  <c r="N5693" i="1"/>
  <c r="L5665" i="1"/>
  <c r="M5665" i="1"/>
  <c r="N5658" i="1"/>
  <c r="N5655" i="1"/>
  <c r="N5649" i="1"/>
  <c r="N5636" i="1"/>
  <c r="N5630" i="1"/>
  <c r="M5602" i="1"/>
  <c r="N5602" i="1"/>
  <c r="N5526" i="1"/>
  <c r="K5511" i="1"/>
  <c r="M5511" i="1"/>
  <c r="N5507" i="1"/>
  <c r="K5419" i="1"/>
  <c r="K5388" i="1"/>
  <c r="L5388" i="1"/>
  <c r="N5388" i="1"/>
  <c r="N5384" i="1"/>
  <c r="N5284" i="1"/>
  <c r="K5265" i="1"/>
  <c r="L5265" i="1"/>
  <c r="M5265" i="1"/>
  <c r="N5261" i="1"/>
  <c r="L5242" i="1"/>
  <c r="M5242" i="1"/>
  <c r="N5242" i="1"/>
  <c r="N5238" i="1"/>
  <c r="M5219" i="1"/>
  <c r="N5219" i="1"/>
  <c r="N5192" i="1"/>
  <c r="N5171" i="1"/>
  <c r="N5107" i="1"/>
  <c r="L5096" i="1"/>
  <c r="M5096" i="1"/>
  <c r="N5064" i="1"/>
  <c r="M5031" i="1"/>
  <c r="N5031" i="1"/>
  <c r="K5008" i="1"/>
  <c r="N4965" i="1"/>
  <c r="K4944" i="1"/>
  <c r="L4944" i="1"/>
  <c r="M4944" i="1"/>
  <c r="N4944" i="1"/>
  <c r="L4901" i="1"/>
  <c r="M4901" i="1"/>
  <c r="N4901" i="1"/>
  <c r="N4892" i="1"/>
  <c r="L4860" i="1"/>
  <c r="L4794" i="1"/>
  <c r="M4794" i="1"/>
  <c r="K4794" i="1"/>
  <c r="N4794" i="1"/>
  <c r="M4739" i="1"/>
  <c r="N4739" i="1"/>
  <c r="N4645" i="1"/>
  <c r="N4605" i="1"/>
  <c r="K4550" i="1"/>
  <c r="L4550" i="1"/>
  <c r="M4550" i="1"/>
  <c r="N4550" i="1"/>
  <c r="N4496" i="1"/>
  <c r="K4416" i="1"/>
  <c r="L4416" i="1"/>
  <c r="M4416" i="1"/>
  <c r="N4416" i="1"/>
  <c r="K4404" i="1"/>
  <c r="L4404" i="1"/>
  <c r="N4404" i="1"/>
  <c r="K4381" i="1"/>
  <c r="N4342" i="1"/>
  <c r="K4307" i="1"/>
  <c r="L4307" i="1"/>
  <c r="M4307" i="1"/>
  <c r="N4299" i="1"/>
  <c r="K4237" i="1"/>
  <c r="N4175" i="1"/>
  <c r="K4151" i="1"/>
  <c r="L4151" i="1"/>
  <c r="M4151" i="1"/>
  <c r="N3994" i="1"/>
  <c r="M3938" i="1"/>
  <c r="N3938" i="1"/>
  <c r="K3917" i="1"/>
  <c r="L3917" i="1"/>
  <c r="M3917" i="1"/>
  <c r="N3917" i="1"/>
  <c r="M3867" i="1"/>
  <c r="N3867" i="1"/>
  <c r="L3867" i="1"/>
  <c r="L3830" i="1"/>
  <c r="M3830" i="1"/>
  <c r="N3830" i="1"/>
  <c r="K3830" i="1"/>
  <c r="M3826" i="1"/>
  <c r="N3826" i="1"/>
  <c r="K3815" i="1"/>
  <c r="L3815" i="1"/>
  <c r="M3815" i="1"/>
  <c r="N3815" i="1"/>
  <c r="K3709" i="1"/>
  <c r="L3709" i="1"/>
  <c r="M3709" i="1"/>
  <c r="N3709" i="1"/>
  <c r="K3615" i="1"/>
  <c r="L3615" i="1"/>
  <c r="M3615" i="1"/>
  <c r="N3615" i="1"/>
  <c r="L3570" i="1"/>
  <c r="M3570" i="1"/>
  <c r="N3570" i="1"/>
  <c r="K3570" i="1"/>
  <c r="K3516" i="1"/>
  <c r="L3516" i="1"/>
  <c r="M3516" i="1"/>
  <c r="N3516" i="1"/>
  <c r="M3412" i="1"/>
  <c r="N3412" i="1"/>
  <c r="L3412" i="1"/>
  <c r="L3408" i="1"/>
  <c r="N3316" i="1"/>
  <c r="L3316" i="1"/>
  <c r="L3152" i="1"/>
  <c r="M3152" i="1"/>
  <c r="N3152" i="1"/>
  <c r="M3062" i="1"/>
  <c r="N3062" i="1"/>
  <c r="M2944" i="1"/>
  <c r="N2944" i="1"/>
  <c r="L2944" i="1"/>
  <c r="M2625" i="1"/>
  <c r="N2625" i="1"/>
  <c r="K2625" i="1"/>
  <c r="L2625" i="1"/>
  <c r="N2543" i="1"/>
  <c r="M1755" i="1"/>
  <c r="N1755" i="1"/>
  <c r="K1755" i="1"/>
  <c r="L1755" i="1"/>
  <c r="K1717" i="1"/>
  <c r="L1717" i="1"/>
  <c r="M1717" i="1"/>
  <c r="N1717" i="1"/>
  <c r="M1452" i="1"/>
  <c r="N1452" i="1"/>
  <c r="L1452" i="1"/>
  <c r="K1452" i="1"/>
  <c r="N1447" i="1"/>
  <c r="K1447" i="1"/>
  <c r="L1447" i="1"/>
  <c r="M1447" i="1"/>
  <c r="M1437" i="1"/>
  <c r="N1437" i="1"/>
  <c r="K1437" i="1"/>
  <c r="L1437" i="1"/>
  <c r="M4819" i="1"/>
  <c r="N4819" i="1"/>
  <c r="L4696" i="1"/>
  <c r="M4696" i="1"/>
  <c r="M4609" i="1"/>
  <c r="N4609" i="1"/>
  <c r="K4580" i="1"/>
  <c r="L4580" i="1"/>
  <c r="M4580" i="1"/>
  <c r="N4580" i="1"/>
  <c r="L4576" i="1"/>
  <c r="M4576" i="1"/>
  <c r="N4576" i="1"/>
  <c r="L4531" i="1"/>
  <c r="M4531" i="1"/>
  <c r="N4531" i="1"/>
  <c r="M4508" i="1"/>
  <c r="N4508" i="1"/>
  <c r="L4431" i="1"/>
  <c r="M4431" i="1"/>
  <c r="N4431" i="1"/>
  <c r="L4224" i="1"/>
  <c r="M4224" i="1"/>
  <c r="N4224" i="1"/>
  <c r="K4216" i="1"/>
  <c r="L4216" i="1"/>
  <c r="N4087" i="1"/>
  <c r="L4087" i="1"/>
  <c r="M4087" i="1"/>
  <c r="N4007" i="1"/>
  <c r="L4007" i="1"/>
  <c r="M4007" i="1"/>
  <c r="K4007" i="1"/>
  <c r="N3734" i="1"/>
  <c r="M3734" i="1"/>
  <c r="L3550" i="1"/>
  <c r="M3550" i="1"/>
  <c r="N3550" i="1"/>
  <c r="K3438" i="1"/>
  <c r="L3438" i="1"/>
  <c r="M3438" i="1"/>
  <c r="N3438" i="1"/>
  <c r="M3353" i="1"/>
  <c r="N3353" i="1"/>
  <c r="K3338" i="1"/>
  <c r="L3338" i="1"/>
  <c r="M3338" i="1"/>
  <c r="N3338" i="1"/>
  <c r="N3334" i="1"/>
  <c r="K3334" i="1"/>
  <c r="M3009" i="1"/>
  <c r="N3009" i="1"/>
  <c r="K3009" i="1"/>
  <c r="L3009" i="1"/>
  <c r="M2901" i="1"/>
  <c r="N2901" i="1"/>
  <c r="K2410" i="1"/>
  <c r="M2410" i="1"/>
  <c r="N2410" i="1"/>
  <c r="L2410" i="1"/>
  <c r="K2398" i="1"/>
  <c r="M2398" i="1"/>
  <c r="N2398" i="1"/>
  <c r="N2107" i="1"/>
  <c r="M2107" i="1"/>
  <c r="L2107" i="1"/>
  <c r="K2107" i="1"/>
  <c r="L2027" i="1"/>
  <c r="M2027" i="1"/>
  <c r="N2027" i="1"/>
  <c r="K1876" i="1"/>
  <c r="L1876" i="1"/>
  <c r="M1876" i="1"/>
  <c r="N1876" i="1"/>
  <c r="K1760" i="1"/>
  <c r="M1760" i="1"/>
  <c r="N1760" i="1"/>
  <c r="K1721" i="1"/>
  <c r="L1721" i="1"/>
  <c r="N1721" i="1"/>
  <c r="M1721" i="1"/>
  <c r="K5668" i="1"/>
  <c r="L5668" i="1"/>
  <c r="N5668" i="1"/>
  <c r="L5545" i="1"/>
  <c r="M5545" i="1"/>
  <c r="M5482" i="1"/>
  <c r="N5482" i="1"/>
  <c r="K5391" i="1"/>
  <c r="M5391" i="1"/>
  <c r="K5245" i="1"/>
  <c r="L5245" i="1"/>
  <c r="M5245" i="1"/>
  <c r="L5222" i="1"/>
  <c r="M5222" i="1"/>
  <c r="N5222" i="1"/>
  <c r="M5111" i="1"/>
  <c r="N5111" i="1"/>
  <c r="L5111" i="1"/>
  <c r="N5068" i="1"/>
  <c r="L5068" i="1"/>
  <c r="M5068" i="1"/>
  <c r="K5053" i="1"/>
  <c r="L5053" i="1"/>
  <c r="L4976" i="1"/>
  <c r="M4976" i="1"/>
  <c r="L4864" i="1"/>
  <c r="M4864" i="1"/>
  <c r="N4864" i="1"/>
  <c r="L4856" i="1"/>
  <c r="M4856" i="1"/>
  <c r="M4831" i="1"/>
  <c r="N4831" i="1"/>
  <c r="K4831" i="1"/>
  <c r="L4831" i="1"/>
  <c r="M4827" i="1"/>
  <c r="N4827" i="1"/>
  <c r="M4782" i="1"/>
  <c r="N4782" i="1"/>
  <c r="K4757" i="1"/>
  <c r="L4757" i="1"/>
  <c r="M4757" i="1"/>
  <c r="N4757" i="1"/>
  <c r="M4742" i="1"/>
  <c r="N4742" i="1"/>
  <c r="K4558" i="1"/>
  <c r="N4558" i="1"/>
  <c r="M4539" i="1"/>
  <c r="N4539" i="1"/>
  <c r="M4458" i="1"/>
  <c r="N4458" i="1"/>
  <c r="K4454" i="1"/>
  <c r="L4454" i="1"/>
  <c r="M4454" i="1"/>
  <c r="K4319" i="1"/>
  <c r="L4319" i="1"/>
  <c r="M4319" i="1"/>
  <c r="N4319" i="1"/>
  <c r="K4277" i="1"/>
  <c r="L4277" i="1"/>
  <c r="M4241" i="1"/>
  <c r="N4241" i="1"/>
  <c r="L4241" i="1"/>
  <c r="K4220" i="1"/>
  <c r="L4220" i="1"/>
  <c r="K4156" i="1"/>
  <c r="L4156" i="1"/>
  <c r="M4114" i="1"/>
  <c r="N4114" i="1"/>
  <c r="K4046" i="1"/>
  <c r="L4046" i="1"/>
  <c r="M4046" i="1"/>
  <c r="N4046" i="1"/>
  <c r="K4029" i="1"/>
  <c r="L4029" i="1"/>
  <c r="M4029" i="1"/>
  <c r="M3990" i="1"/>
  <c r="N3990" i="1"/>
  <c r="L3890" i="1"/>
  <c r="M3890" i="1"/>
  <c r="N3890" i="1"/>
  <c r="K3890" i="1"/>
  <c r="K3783" i="1"/>
  <c r="L3783" i="1"/>
  <c r="M3783" i="1"/>
  <c r="L3730" i="1"/>
  <c r="M3730" i="1"/>
  <c r="N3730" i="1"/>
  <c r="M3687" i="1"/>
  <c r="N3687" i="1"/>
  <c r="N3597" i="1"/>
  <c r="K3597" i="1"/>
  <c r="K3574" i="1"/>
  <c r="L3574" i="1"/>
  <c r="M3574" i="1"/>
  <c r="N3574" i="1"/>
  <c r="M3432" i="1"/>
  <c r="N3432" i="1"/>
  <c r="K3432" i="1"/>
  <c r="L3432" i="1"/>
  <c r="K3358" i="1"/>
  <c r="L3358" i="1"/>
  <c r="M3358" i="1"/>
  <c r="N3358" i="1"/>
  <c r="M3260" i="1"/>
  <c r="N3260" i="1"/>
  <c r="L3200" i="1"/>
  <c r="M3200" i="1"/>
  <c r="N3200" i="1"/>
  <c r="K3200" i="1"/>
  <c r="M3129" i="1"/>
  <c r="N3129" i="1"/>
  <c r="K3129" i="1"/>
  <c r="L3129" i="1"/>
  <c r="M3014" i="1"/>
  <c r="N3014" i="1"/>
  <c r="K3014" i="1"/>
  <c r="L3014" i="1"/>
  <c r="M2585" i="1"/>
  <c r="N2585" i="1"/>
  <c r="K2585" i="1"/>
  <c r="L2585" i="1"/>
  <c r="L2402" i="1"/>
  <c r="M2402" i="1"/>
  <c r="N2402" i="1"/>
  <c r="L2216" i="1"/>
  <c r="M2216" i="1"/>
  <c r="K2216" i="1"/>
  <c r="N2216" i="1"/>
  <c r="L2136" i="1"/>
  <c r="M2136" i="1"/>
  <c r="N2136" i="1"/>
  <c r="K2136" i="1"/>
  <c r="M2111" i="1"/>
  <c r="N2111" i="1"/>
  <c r="K2111" i="1"/>
  <c r="L2111" i="1"/>
  <c r="L2054" i="1"/>
  <c r="M2054" i="1"/>
  <c r="N2054" i="1"/>
  <c r="K2020" i="1"/>
  <c r="M2020" i="1"/>
  <c r="L2020" i="1"/>
  <c r="N2020" i="1"/>
  <c r="M1886" i="1"/>
  <c r="N1886" i="1"/>
  <c r="L1886" i="1"/>
  <c r="M1730" i="1"/>
  <c r="N1730" i="1"/>
  <c r="K1730" i="1"/>
  <c r="L1730" i="1"/>
  <c r="K5731" i="1"/>
  <c r="M5731" i="1"/>
  <c r="K5639" i="1"/>
  <c r="K5608" i="1"/>
  <c r="L5608" i="1"/>
  <c r="N5608" i="1"/>
  <c r="L5485" i="1"/>
  <c r="M5485" i="1"/>
  <c r="M5422" i="1"/>
  <c r="N5422" i="1"/>
  <c r="K5268" i="1"/>
  <c r="L5268" i="1"/>
  <c r="N5268" i="1"/>
  <c r="K5154" i="1"/>
  <c r="M5042" i="1"/>
  <c r="N5042" i="1"/>
  <c r="M4991" i="1"/>
  <c r="N4991" i="1"/>
  <c r="L4936" i="1"/>
  <c r="M4936" i="1"/>
  <c r="M4731" i="1"/>
  <c r="N4731" i="1"/>
  <c r="K4710" i="1"/>
  <c r="K4660" i="1"/>
  <c r="M4660" i="1"/>
  <c r="N4660" i="1"/>
  <c r="M4591" i="1"/>
  <c r="N4591" i="1"/>
  <c r="K4349" i="1"/>
  <c r="M4349" i="1"/>
  <c r="N4349" i="1"/>
  <c r="K4345" i="1"/>
  <c r="M4191" i="1"/>
  <c r="N4191" i="1"/>
  <c r="N4167" i="1"/>
  <c r="L4167" i="1"/>
  <c r="M4167" i="1"/>
  <c r="K4098" i="1"/>
  <c r="K4021" i="1"/>
  <c r="L4021" i="1"/>
  <c r="M4021" i="1"/>
  <c r="N4021" i="1"/>
  <c r="K3977" i="1"/>
  <c r="L3977" i="1"/>
  <c r="M3977" i="1"/>
  <c r="N3977" i="1"/>
  <c r="L3950" i="1"/>
  <c r="M3950" i="1"/>
  <c r="N3950" i="1"/>
  <c r="K3916" i="1"/>
  <c r="L3916" i="1"/>
  <c r="M3916" i="1"/>
  <c r="N3916" i="1"/>
  <c r="L3870" i="1"/>
  <c r="M3870" i="1"/>
  <c r="N3870" i="1"/>
  <c r="L3834" i="1"/>
  <c r="M3834" i="1"/>
  <c r="N3834" i="1"/>
  <c r="L3810" i="1"/>
  <c r="M3810" i="1"/>
  <c r="N3810" i="1"/>
  <c r="K3796" i="1"/>
  <c r="L3796" i="1"/>
  <c r="N3796" i="1"/>
  <c r="M3796" i="1"/>
  <c r="K3704" i="1"/>
  <c r="K3700" i="1"/>
  <c r="L3700" i="1"/>
  <c r="M3700" i="1"/>
  <c r="N3700" i="1"/>
  <c r="L3614" i="1"/>
  <c r="M3614" i="1"/>
  <c r="N3614" i="1"/>
  <c r="K3588" i="1"/>
  <c r="L3588" i="1"/>
  <c r="M3588" i="1"/>
  <c r="K3515" i="1"/>
  <c r="L3515" i="1"/>
  <c r="M3515" i="1"/>
  <c r="N3515" i="1"/>
  <c r="L3510" i="1"/>
  <c r="M3510" i="1"/>
  <c r="N3510" i="1"/>
  <c r="K3510" i="1"/>
  <c r="L3415" i="1"/>
  <c r="M3415" i="1"/>
  <c r="K3415" i="1"/>
  <c r="K3237" i="1"/>
  <c r="L3237" i="1"/>
  <c r="M3237" i="1"/>
  <c r="N3237" i="1"/>
  <c r="K3217" i="1"/>
  <c r="L3217" i="1"/>
  <c r="M3217" i="1"/>
  <c r="N3217" i="1"/>
  <c r="M2923" i="1"/>
  <c r="K2923" i="1"/>
  <c r="L2556" i="1"/>
  <c r="M2556" i="1"/>
  <c r="N2556" i="1"/>
  <c r="L2547" i="1"/>
  <c r="M2547" i="1"/>
  <c r="N2547" i="1"/>
  <c r="K2531" i="1"/>
  <c r="L2531" i="1"/>
  <c r="N2531" i="1"/>
  <c r="M2513" i="1"/>
  <c r="N2513" i="1"/>
  <c r="K2513" i="1"/>
  <c r="L2513" i="1"/>
  <c r="M2470" i="1"/>
  <c r="N2470" i="1"/>
  <c r="K2470" i="1"/>
  <c r="L2470" i="1"/>
  <c r="L2234" i="1"/>
  <c r="M2234" i="1"/>
  <c r="K2234" i="1"/>
  <c r="N2234" i="1"/>
  <c r="K2120" i="1"/>
  <c r="M2120" i="1"/>
  <c r="N2120" i="1"/>
  <c r="N2070" i="1"/>
  <c r="M2070" i="1"/>
  <c r="L2070" i="1"/>
  <c r="L2015" i="1"/>
  <c r="M2015" i="1"/>
  <c r="K1881" i="1"/>
  <c r="L1881" i="1"/>
  <c r="M1881" i="1"/>
  <c r="N1881" i="1"/>
  <c r="M6202" i="1"/>
  <c r="N6202" i="1"/>
  <c r="M6162" i="1"/>
  <c r="N6162" i="1"/>
  <c r="M6122" i="1"/>
  <c r="N6122" i="1"/>
  <c r="M6082" i="1"/>
  <c r="N6082" i="1"/>
  <c r="M6042" i="1"/>
  <c r="N6042" i="1"/>
  <c r="M6002" i="1"/>
  <c r="N6002" i="1"/>
  <c r="M5962" i="1"/>
  <c r="N5962" i="1"/>
  <c r="M5922" i="1"/>
  <c r="N5922" i="1"/>
  <c r="M5882" i="1"/>
  <c r="N5882" i="1"/>
  <c r="M5842" i="1"/>
  <c r="N5842" i="1"/>
  <c r="M5802" i="1"/>
  <c r="N5802" i="1"/>
  <c r="M5762" i="1"/>
  <c r="N5762" i="1"/>
  <c r="K5671" i="1"/>
  <c r="M5671" i="1"/>
  <c r="K5548" i="1"/>
  <c r="L5548" i="1"/>
  <c r="N5548" i="1"/>
  <c r="L5425" i="1"/>
  <c r="M5425" i="1"/>
  <c r="M5362" i="1"/>
  <c r="N5362" i="1"/>
  <c r="K5225" i="1"/>
  <c r="L5225" i="1"/>
  <c r="M5225" i="1"/>
  <c r="K5199" i="1"/>
  <c r="L5199" i="1"/>
  <c r="M5199" i="1"/>
  <c r="L5178" i="1"/>
  <c r="M5178" i="1"/>
  <c r="N5178" i="1"/>
  <c r="K5121" i="1"/>
  <c r="L5121" i="1"/>
  <c r="M5121" i="1"/>
  <c r="N5121" i="1"/>
  <c r="K5057" i="1"/>
  <c r="L5057" i="1"/>
  <c r="L5034" i="1"/>
  <c r="M5034" i="1"/>
  <c r="M5012" i="1"/>
  <c r="N5012" i="1"/>
  <c r="L4896" i="1"/>
  <c r="M4896" i="1"/>
  <c r="K4797" i="1"/>
  <c r="L4797" i="1"/>
  <c r="N4797" i="1"/>
  <c r="K4770" i="1"/>
  <c r="N4770" i="1"/>
  <c r="L4770" i="1"/>
  <c r="M4770" i="1"/>
  <c r="K4717" i="1"/>
  <c r="L4717" i="1"/>
  <c r="M4717" i="1"/>
  <c r="N4717" i="1"/>
  <c r="M4699" i="1"/>
  <c r="N4699" i="1"/>
  <c r="K4678" i="1"/>
  <c r="N4678" i="1"/>
  <c r="K4620" i="1"/>
  <c r="L4620" i="1"/>
  <c r="M4620" i="1"/>
  <c r="N4620" i="1"/>
  <c r="L4516" i="1"/>
  <c r="M4516" i="1"/>
  <c r="N4516" i="1"/>
  <c r="K4357" i="1"/>
  <c r="L4357" i="1"/>
  <c r="L4291" i="1"/>
  <c r="M4291" i="1"/>
  <c r="N4291" i="1"/>
  <c r="K4291" i="1"/>
  <c r="L4195" i="1"/>
  <c r="M4195" i="1"/>
  <c r="N4195" i="1"/>
  <c r="K4195" i="1"/>
  <c r="M4118" i="1"/>
  <c r="N4118" i="1"/>
  <c r="L4118" i="1"/>
  <c r="K4017" i="1"/>
  <c r="L4017" i="1"/>
  <c r="M4017" i="1"/>
  <c r="K3981" i="1"/>
  <c r="L3981" i="1"/>
  <c r="M3981" i="1"/>
  <c r="N3981" i="1"/>
  <c r="M3874" i="1"/>
  <c r="N3874" i="1"/>
  <c r="K3733" i="1"/>
  <c r="L3733" i="1"/>
  <c r="M3733" i="1"/>
  <c r="L3708" i="1"/>
  <c r="M3708" i="1"/>
  <c r="N3708" i="1"/>
  <c r="K3678" i="1"/>
  <c r="L3678" i="1"/>
  <c r="M3678" i="1"/>
  <c r="N3678" i="1"/>
  <c r="K3669" i="1"/>
  <c r="L3669" i="1"/>
  <c r="M3669" i="1"/>
  <c r="N3669" i="1"/>
  <c r="L3403" i="1"/>
  <c r="M3403" i="1"/>
  <c r="N3403" i="1"/>
  <c r="K3357" i="1"/>
  <c r="L3357" i="1"/>
  <c r="M3357" i="1"/>
  <c r="N3357" i="1"/>
  <c r="L3255" i="1"/>
  <c r="M3255" i="1"/>
  <c r="K3255" i="1"/>
  <c r="L3160" i="1"/>
  <c r="M3160" i="1"/>
  <c r="N3160" i="1"/>
  <c r="K3160" i="1"/>
  <c r="M3069" i="1"/>
  <c r="N3069" i="1"/>
  <c r="N3046" i="1"/>
  <c r="K3046" i="1"/>
  <c r="L3046" i="1"/>
  <c r="M3046" i="1"/>
  <c r="K3035" i="1"/>
  <c r="L3035" i="1"/>
  <c r="M3035" i="1"/>
  <c r="N2706" i="1"/>
  <c r="K2706" i="1"/>
  <c r="L2706" i="1"/>
  <c r="M2706" i="1"/>
  <c r="L2658" i="1"/>
  <c r="K2658" i="1"/>
  <c r="N2658" i="1"/>
  <c r="K2654" i="1"/>
  <c r="M2654" i="1"/>
  <c r="N2654" i="1"/>
  <c r="K2589" i="1"/>
  <c r="L2589" i="1"/>
  <c r="M2589" i="1"/>
  <c r="N2589" i="1"/>
  <c r="M2451" i="1"/>
  <c r="N2451" i="1"/>
  <c r="L2451" i="1"/>
  <c r="L2252" i="1"/>
  <c r="M2252" i="1"/>
  <c r="N2252" i="1"/>
  <c r="K2252" i="1"/>
  <c r="K2149" i="1"/>
  <c r="L2149" i="1"/>
  <c r="M2149" i="1"/>
  <c r="N2149" i="1"/>
  <c r="N1998" i="1"/>
  <c r="M1998" i="1"/>
  <c r="N1968" i="1"/>
  <c r="K1968" i="1"/>
  <c r="L1968" i="1"/>
  <c r="M1968" i="1"/>
  <c r="K1949" i="1"/>
  <c r="L1949" i="1"/>
  <c r="M1949" i="1"/>
  <c r="N1949" i="1"/>
  <c r="L6205" i="1"/>
  <c r="M6205" i="1"/>
  <c r="L6165" i="1"/>
  <c r="M6165" i="1"/>
  <c r="L6125" i="1"/>
  <c r="M6125" i="1"/>
  <c r="L6085" i="1"/>
  <c r="M6085" i="1"/>
  <c r="L6045" i="1"/>
  <c r="M6045" i="1"/>
  <c r="L6005" i="1"/>
  <c r="M6005" i="1"/>
  <c r="L5965" i="1"/>
  <c r="M5965" i="1"/>
  <c r="L5925" i="1"/>
  <c r="M5925" i="1"/>
  <c r="L5885" i="1"/>
  <c r="M5885" i="1"/>
  <c r="L5845" i="1"/>
  <c r="M5845" i="1"/>
  <c r="L5805" i="1"/>
  <c r="M5805" i="1"/>
  <c r="L5765" i="1"/>
  <c r="M5765" i="1"/>
  <c r="M5702" i="1"/>
  <c r="N5702" i="1"/>
  <c r="K5611" i="1"/>
  <c r="M5611" i="1"/>
  <c r="K5488" i="1"/>
  <c r="L5488" i="1"/>
  <c r="N5488" i="1"/>
  <c r="L5365" i="1"/>
  <c r="M5365" i="1"/>
  <c r="K5248" i="1"/>
  <c r="L5248" i="1"/>
  <c r="N5248" i="1"/>
  <c r="L5114" i="1"/>
  <c r="M5114" i="1"/>
  <c r="L5045" i="1"/>
  <c r="M5045" i="1"/>
  <c r="N5045" i="1"/>
  <c r="K4990" i="1"/>
  <c r="L4990" i="1"/>
  <c r="M4990" i="1"/>
  <c r="N4990" i="1"/>
  <c r="M4904" i="1"/>
  <c r="N4904" i="1"/>
  <c r="L4745" i="1"/>
  <c r="M4745" i="1"/>
  <c r="L4656" i="1"/>
  <c r="M4656" i="1"/>
  <c r="L4616" i="1"/>
  <c r="M4616" i="1"/>
  <c r="K4590" i="1"/>
  <c r="L4590" i="1"/>
  <c r="M4590" i="1"/>
  <c r="N4590" i="1"/>
  <c r="K4507" i="1"/>
  <c r="L4507" i="1"/>
  <c r="K4477" i="1"/>
  <c r="L4477" i="1"/>
  <c r="M4477" i="1"/>
  <c r="N4477" i="1"/>
  <c r="N4465" i="1"/>
  <c r="K4465" i="1"/>
  <c r="L4465" i="1"/>
  <c r="M4465" i="1"/>
  <c r="K4407" i="1"/>
  <c r="L4407" i="1"/>
  <c r="M4407" i="1"/>
  <c r="L4331" i="1"/>
  <c r="M4331" i="1"/>
  <c r="N4331" i="1"/>
  <c r="L4244" i="1"/>
  <c r="M4244" i="1"/>
  <c r="N4244" i="1"/>
  <c r="K4200" i="1"/>
  <c r="L4200" i="1"/>
  <c r="M4200" i="1"/>
  <c r="N4200" i="1"/>
  <c r="K4179" i="1"/>
  <c r="N4179" i="1"/>
  <c r="M4090" i="1"/>
  <c r="N4090" i="1"/>
  <c r="L4058" i="1"/>
  <c r="M4058" i="1"/>
  <c r="N4058" i="1"/>
  <c r="M4010" i="1"/>
  <c r="N4010" i="1"/>
  <c r="M3998" i="1"/>
  <c r="N3998" i="1"/>
  <c r="K3968" i="1"/>
  <c r="L3968" i="1"/>
  <c r="M3968" i="1"/>
  <c r="N3968" i="1"/>
  <c r="K3932" i="1"/>
  <c r="L3932" i="1"/>
  <c r="M3932" i="1"/>
  <c r="N3932" i="1"/>
  <c r="K3920" i="1"/>
  <c r="L3920" i="1"/>
  <c r="M3920" i="1"/>
  <c r="N3920" i="1"/>
  <c r="K3906" i="1"/>
  <c r="L3906" i="1"/>
  <c r="M3906" i="1"/>
  <c r="N3906" i="1"/>
  <c r="L3889" i="1"/>
  <c r="M3889" i="1"/>
  <c r="N3889" i="1"/>
  <c r="K3756" i="1"/>
  <c r="L3756" i="1"/>
  <c r="N3756" i="1"/>
  <c r="M3756" i="1"/>
  <c r="M3747" i="1"/>
  <c r="N3747" i="1"/>
  <c r="K3747" i="1"/>
  <c r="L3747" i="1"/>
  <c r="M3626" i="1"/>
  <c r="N3626" i="1"/>
  <c r="L3626" i="1"/>
  <c r="K3573" i="1"/>
  <c r="L3573" i="1"/>
  <c r="M3573" i="1"/>
  <c r="K3488" i="1"/>
  <c r="L3488" i="1"/>
  <c r="M3488" i="1"/>
  <c r="N3488" i="1"/>
  <c r="K3442" i="1"/>
  <c r="L3442" i="1"/>
  <c r="M3442" i="1"/>
  <c r="N3442" i="1"/>
  <c r="L3270" i="1"/>
  <c r="M3270" i="1"/>
  <c r="N3270" i="1"/>
  <c r="K3270" i="1"/>
  <c r="L3111" i="1"/>
  <c r="M3111" i="1"/>
  <c r="N3111" i="1"/>
  <c r="K3111" i="1"/>
  <c r="N2947" i="1"/>
  <c r="L2947" i="1"/>
  <c r="K2935" i="1"/>
  <c r="L2935" i="1"/>
  <c r="M2935" i="1"/>
  <c r="N2935" i="1"/>
  <c r="K2927" i="1"/>
  <c r="L2927" i="1"/>
  <c r="M2927" i="1"/>
  <c r="K2474" i="1"/>
  <c r="M2474" i="1"/>
  <c r="L2474" i="1"/>
  <c r="N2474" i="1"/>
  <c r="N2270" i="1"/>
  <c r="K2270" i="1"/>
  <c r="L2270" i="1"/>
  <c r="M2270" i="1"/>
  <c r="K2130" i="1"/>
  <c r="M2130" i="1"/>
  <c r="N2130" i="1"/>
  <c r="K2053" i="1"/>
  <c r="L2053" i="1"/>
  <c r="M2053" i="1"/>
  <c r="N2053" i="1"/>
  <c r="M1890" i="1"/>
  <c r="N1890" i="1"/>
  <c r="L3750" i="1"/>
  <c r="M3750" i="1"/>
  <c r="N3750" i="1"/>
  <c r="L3690" i="1"/>
  <c r="M3690" i="1"/>
  <c r="N3690" i="1"/>
  <c r="K3640" i="1"/>
  <c r="L3640" i="1"/>
  <c r="M3640" i="1"/>
  <c r="N3640" i="1"/>
  <c r="K3601" i="1"/>
  <c r="L3601" i="1"/>
  <c r="M3601" i="1"/>
  <c r="N3601" i="1"/>
  <c r="M3568" i="1"/>
  <c r="N3568" i="1"/>
  <c r="K3568" i="1"/>
  <c r="L3568" i="1"/>
  <c r="L3495" i="1"/>
  <c r="M3495" i="1"/>
  <c r="K3495" i="1"/>
  <c r="N3495" i="1"/>
  <c r="K3451" i="1"/>
  <c r="L3451" i="1"/>
  <c r="M3451" i="1"/>
  <c r="N3451" i="1"/>
  <c r="K3437" i="1"/>
  <c r="L3437" i="1"/>
  <c r="M3437" i="1"/>
  <c r="N3437" i="1"/>
  <c r="K3238" i="1"/>
  <c r="L3238" i="1"/>
  <c r="L3143" i="1"/>
  <c r="M3143" i="1"/>
  <c r="N3143" i="1"/>
  <c r="N2826" i="1"/>
  <c r="K2826" i="1"/>
  <c r="L2826" i="1"/>
  <c r="M2826" i="1"/>
  <c r="K2792" i="1"/>
  <c r="L2792" i="1"/>
  <c r="M2792" i="1"/>
  <c r="N2792" i="1"/>
  <c r="K2715" i="1"/>
  <c r="M2715" i="1"/>
  <c r="L2708" i="1"/>
  <c r="M2708" i="1"/>
  <c r="L2647" i="1"/>
  <c r="M2647" i="1"/>
  <c r="N2647" i="1"/>
  <c r="K2635" i="1"/>
  <c r="L2635" i="1"/>
  <c r="M2635" i="1"/>
  <c r="N2635" i="1"/>
  <c r="K2614" i="1"/>
  <c r="M2614" i="1"/>
  <c r="L2614" i="1"/>
  <c r="N2614" i="1"/>
  <c r="L2584" i="1"/>
  <c r="K2584" i="1"/>
  <c r="K2570" i="1"/>
  <c r="L2570" i="1"/>
  <c r="M2570" i="1"/>
  <c r="N2570" i="1"/>
  <c r="M2538" i="1"/>
  <c r="N2538" i="1"/>
  <c r="K2538" i="1"/>
  <c r="L2465" i="1"/>
  <c r="M2465" i="1"/>
  <c r="K2465" i="1"/>
  <c r="N2465" i="1"/>
  <c r="M2391" i="1"/>
  <c r="N2391" i="1"/>
  <c r="L2391" i="1"/>
  <c r="K2337" i="1"/>
  <c r="L2337" i="1"/>
  <c r="M2337" i="1"/>
  <c r="M2191" i="1"/>
  <c r="N2191" i="1"/>
  <c r="L2191" i="1"/>
  <c r="K2191" i="1"/>
  <c r="L2038" i="1"/>
  <c r="M2038" i="1"/>
  <c r="N2038" i="1"/>
  <c r="K3616" i="1"/>
  <c r="L3616" i="1"/>
  <c r="N3616" i="1"/>
  <c r="M3616" i="1"/>
  <c r="K3583" i="1"/>
  <c r="L3583" i="1"/>
  <c r="M3583" i="1"/>
  <c r="N3583" i="1"/>
  <c r="L3283" i="1"/>
  <c r="M3283" i="1"/>
  <c r="N3283" i="1"/>
  <c r="K3278" i="1"/>
  <c r="L3278" i="1"/>
  <c r="M3278" i="1"/>
  <c r="N3278" i="1"/>
  <c r="K3246" i="1"/>
  <c r="L3246" i="1"/>
  <c r="M3246" i="1"/>
  <c r="N3246" i="1"/>
  <c r="M3214" i="1"/>
  <c r="N3214" i="1"/>
  <c r="L3175" i="1"/>
  <c r="M3175" i="1"/>
  <c r="K3155" i="1"/>
  <c r="L3155" i="1"/>
  <c r="M3155" i="1"/>
  <c r="N3146" i="1"/>
  <c r="L3146" i="1"/>
  <c r="M3146" i="1"/>
  <c r="K3093" i="1"/>
  <c r="L3093" i="1"/>
  <c r="M3093" i="1"/>
  <c r="N3093" i="1"/>
  <c r="L3080" i="1"/>
  <c r="M3080" i="1"/>
  <c r="N3080" i="1"/>
  <c r="L2989" i="1"/>
  <c r="M2989" i="1"/>
  <c r="N2989" i="1"/>
  <c r="K2967" i="1"/>
  <c r="L2967" i="1"/>
  <c r="M2967" i="1"/>
  <c r="N2967" i="1"/>
  <c r="M2843" i="1"/>
  <c r="N2843" i="1"/>
  <c r="K2634" i="1"/>
  <c r="N2634" i="1"/>
  <c r="L2394" i="1"/>
  <c r="M2394" i="1"/>
  <c r="K2394" i="1"/>
  <c r="M2219" i="1"/>
  <c r="N2219" i="1"/>
  <c r="K2219" i="1"/>
  <c r="K2213" i="1"/>
  <c r="L2213" i="1"/>
  <c r="N2213" i="1"/>
  <c r="M2213" i="1"/>
  <c r="M2209" i="1"/>
  <c r="N2209" i="1"/>
  <c r="L2176" i="1"/>
  <c r="M2176" i="1"/>
  <c r="N2176" i="1"/>
  <c r="L2113" i="1"/>
  <c r="M2113" i="1"/>
  <c r="N2113" i="1"/>
  <c r="L2095" i="1"/>
  <c r="M2095" i="1"/>
  <c r="N2095" i="1"/>
  <c r="K1977" i="1"/>
  <c r="L1977" i="1"/>
  <c r="N1977" i="1"/>
  <c r="M1977" i="1"/>
  <c r="M1924" i="1"/>
  <c r="L1924" i="1"/>
  <c r="N1924" i="1"/>
  <c r="K1924" i="1"/>
  <c r="N1551" i="1"/>
  <c r="L1551" i="1"/>
  <c r="M1551" i="1"/>
  <c r="K1551" i="1"/>
  <c r="M5331" i="1"/>
  <c r="M5311" i="1"/>
  <c r="M5291" i="1"/>
  <c r="M5271" i="1"/>
  <c r="M5251" i="1"/>
  <c r="M5231" i="1"/>
  <c r="M5211" i="1"/>
  <c r="M5208" i="1"/>
  <c r="M5140" i="1"/>
  <c r="M5137" i="1"/>
  <c r="M5131" i="1"/>
  <c r="N5131" i="1"/>
  <c r="M5082" i="1"/>
  <c r="L5056" i="1"/>
  <c r="M5056" i="1"/>
  <c r="M5052" i="1"/>
  <c r="M5033" i="1"/>
  <c r="N5000" i="1"/>
  <c r="L4974" i="1"/>
  <c r="M4974" i="1"/>
  <c r="N4948" i="1"/>
  <c r="L4948" i="1"/>
  <c r="M4948" i="1"/>
  <c r="M4941" i="1"/>
  <c r="M4902" i="1"/>
  <c r="N4902" i="1"/>
  <c r="L4865" i="1"/>
  <c r="M4865" i="1"/>
  <c r="M4858" i="1"/>
  <c r="N4788" i="1"/>
  <c r="L4788" i="1"/>
  <c r="M4788" i="1"/>
  <c r="M4781" i="1"/>
  <c r="M4771" i="1"/>
  <c r="N4771" i="1"/>
  <c r="M4744" i="1"/>
  <c r="K4718" i="1"/>
  <c r="N4718" i="1"/>
  <c r="M4667" i="1"/>
  <c r="K4641" i="1"/>
  <c r="N4641" i="1"/>
  <c r="M4631" i="1"/>
  <c r="N4631" i="1"/>
  <c r="L4614" i="1"/>
  <c r="M4614" i="1"/>
  <c r="K4570" i="1"/>
  <c r="N4570" i="1"/>
  <c r="N4560" i="1"/>
  <c r="L4554" i="1"/>
  <c r="M4554" i="1"/>
  <c r="N4540" i="1"/>
  <c r="K4517" i="1"/>
  <c r="L4517" i="1"/>
  <c r="M4517" i="1"/>
  <c r="M4502" i="1"/>
  <c r="K4474" i="1"/>
  <c r="L4474" i="1"/>
  <c r="M4474" i="1"/>
  <c r="M4444" i="1"/>
  <c r="M4441" i="1"/>
  <c r="L4391" i="1"/>
  <c r="M4391" i="1"/>
  <c r="N4391" i="1"/>
  <c r="K4391" i="1"/>
  <c r="K4330" i="1"/>
  <c r="L4330" i="1"/>
  <c r="M4290" i="1"/>
  <c r="N4265" i="1"/>
  <c r="K4265" i="1"/>
  <c r="L4265" i="1"/>
  <c r="M4265" i="1"/>
  <c r="M4234" i="1"/>
  <c r="M4188" i="1"/>
  <c r="M4178" i="1"/>
  <c r="K4031" i="1"/>
  <c r="L4031" i="1"/>
  <c r="M4031" i="1"/>
  <c r="N4031" i="1"/>
  <c r="L3970" i="1"/>
  <c r="M3970" i="1"/>
  <c r="N3970" i="1"/>
  <c r="K3970" i="1"/>
  <c r="M3952" i="1"/>
  <c r="M3909" i="1"/>
  <c r="N3909" i="1"/>
  <c r="K3900" i="1"/>
  <c r="L3900" i="1"/>
  <c r="M3900" i="1"/>
  <c r="N3900" i="1"/>
  <c r="M3892" i="1"/>
  <c r="L3835" i="1"/>
  <c r="M3835" i="1"/>
  <c r="N3835" i="1"/>
  <c r="K3693" i="1"/>
  <c r="L3693" i="1"/>
  <c r="M3693" i="1"/>
  <c r="M3668" i="1"/>
  <c r="K3596" i="1"/>
  <c r="L3596" i="1"/>
  <c r="N3596" i="1"/>
  <c r="M3563" i="1"/>
  <c r="K3552" i="1"/>
  <c r="L3552" i="1"/>
  <c r="M3552" i="1"/>
  <c r="N3552" i="1"/>
  <c r="L3363" i="1"/>
  <c r="M3363" i="1"/>
  <c r="N3363" i="1"/>
  <c r="K3363" i="1"/>
  <c r="M3291" i="1"/>
  <c r="K3254" i="1"/>
  <c r="L3254" i="1"/>
  <c r="M3254" i="1"/>
  <c r="N3221" i="1"/>
  <c r="N3209" i="1"/>
  <c r="K3209" i="1"/>
  <c r="L3209" i="1"/>
  <c r="M3209" i="1"/>
  <c r="L3196" i="1"/>
  <c r="M3196" i="1"/>
  <c r="N3196" i="1"/>
  <c r="N3181" i="1"/>
  <c r="L3163" i="1"/>
  <c r="M3163" i="1"/>
  <c r="N3163" i="1"/>
  <c r="M3059" i="1"/>
  <c r="K3050" i="1"/>
  <c r="L3050" i="1"/>
  <c r="M3050" i="1"/>
  <c r="N3050" i="1"/>
  <c r="M3002" i="1"/>
  <c r="K2864" i="1"/>
  <c r="N2864" i="1"/>
  <c r="L2864" i="1"/>
  <c r="M2864" i="1"/>
  <c r="N2859" i="1"/>
  <c r="M2783" i="1"/>
  <c r="N2783" i="1"/>
  <c r="K2783" i="1"/>
  <c r="M2776" i="1"/>
  <c r="N2776" i="1"/>
  <c r="M2181" i="1"/>
  <c r="N2181" i="1"/>
  <c r="K2181" i="1"/>
  <c r="L2181" i="1"/>
  <c r="L1871" i="1"/>
  <c r="N1871" i="1"/>
  <c r="L1832" i="1"/>
  <c r="K1832" i="1"/>
  <c r="M1832" i="1"/>
  <c r="N1832" i="1"/>
  <c r="N1784" i="1"/>
  <c r="M1784" i="1"/>
  <c r="M5102" i="1"/>
  <c r="N5102" i="1"/>
  <c r="K5013" i="1"/>
  <c r="L5013" i="1"/>
  <c r="L4994" i="1"/>
  <c r="M4994" i="1"/>
  <c r="M4931" i="1"/>
  <c r="N4931" i="1"/>
  <c r="L4905" i="1"/>
  <c r="M4905" i="1"/>
  <c r="N4828" i="1"/>
  <c r="L4828" i="1"/>
  <c r="M4828" i="1"/>
  <c r="M4811" i="1"/>
  <c r="N4811" i="1"/>
  <c r="K4758" i="1"/>
  <c r="N4758" i="1"/>
  <c r="K4681" i="1"/>
  <c r="N4681" i="1"/>
  <c r="M4671" i="1"/>
  <c r="N4671" i="1"/>
  <c r="L4654" i="1"/>
  <c r="M4654" i="1"/>
  <c r="K4610" i="1"/>
  <c r="N4610" i="1"/>
  <c r="L4594" i="1"/>
  <c r="M4594" i="1"/>
  <c r="K4557" i="1"/>
  <c r="L4557" i="1"/>
  <c r="K4459" i="1"/>
  <c r="L4459" i="1"/>
  <c r="M4459" i="1"/>
  <c r="K4398" i="1"/>
  <c r="L4398" i="1"/>
  <c r="K4377" i="1"/>
  <c r="L4377" i="1"/>
  <c r="K4362" i="1"/>
  <c r="L4362" i="1"/>
  <c r="M4362" i="1"/>
  <c r="K4334" i="1"/>
  <c r="L4334" i="1"/>
  <c r="M4334" i="1"/>
  <c r="K4301" i="1"/>
  <c r="L4301" i="1"/>
  <c r="K4294" i="1"/>
  <c r="L4294" i="1"/>
  <c r="M4294" i="1"/>
  <c r="M4230" i="1"/>
  <c r="N4230" i="1"/>
  <c r="L4204" i="1"/>
  <c r="M4204" i="1"/>
  <c r="N4204" i="1"/>
  <c r="K4204" i="1"/>
  <c r="K4192" i="1"/>
  <c r="L4192" i="1"/>
  <c r="M4192" i="1"/>
  <c r="L4115" i="1"/>
  <c r="M4115" i="1"/>
  <c r="N4115" i="1"/>
  <c r="M4001" i="1"/>
  <c r="N4001" i="1"/>
  <c r="K3956" i="1"/>
  <c r="L3956" i="1"/>
  <c r="K3948" i="1"/>
  <c r="L3948" i="1"/>
  <c r="M3948" i="1"/>
  <c r="N3944" i="1"/>
  <c r="M3944" i="1"/>
  <c r="K3896" i="1"/>
  <c r="L3896" i="1"/>
  <c r="N3896" i="1"/>
  <c r="M3827" i="1"/>
  <c r="N3827" i="1"/>
  <c r="K3753" i="1"/>
  <c r="L3753" i="1"/>
  <c r="M3753" i="1"/>
  <c r="M3720" i="1"/>
  <c r="N3720" i="1"/>
  <c r="M3707" i="1"/>
  <c r="N3707" i="1"/>
  <c r="N3623" i="1"/>
  <c r="K3623" i="1"/>
  <c r="L3623" i="1"/>
  <c r="M3623" i="1"/>
  <c r="M3507" i="1"/>
  <c r="N3507" i="1"/>
  <c r="M3472" i="1"/>
  <c r="N3472" i="1"/>
  <c r="N3454" i="1"/>
  <c r="K3454" i="1"/>
  <c r="L3454" i="1"/>
  <c r="M3454" i="1"/>
  <c r="K3418" i="1"/>
  <c r="L3418" i="1"/>
  <c r="K3354" i="1"/>
  <c r="L3354" i="1"/>
  <c r="M3354" i="1"/>
  <c r="N3354" i="1"/>
  <c r="K3328" i="1"/>
  <c r="L3328" i="1"/>
  <c r="M3328" i="1"/>
  <c r="N3328" i="1"/>
  <c r="L3295" i="1"/>
  <c r="M3295" i="1"/>
  <c r="K3295" i="1"/>
  <c r="N3295" i="1"/>
  <c r="K3277" i="1"/>
  <c r="L3277" i="1"/>
  <c r="M3277" i="1"/>
  <c r="N3277" i="1"/>
  <c r="K3178" i="1"/>
  <c r="L3178" i="1"/>
  <c r="N3150" i="1"/>
  <c r="K3150" i="1"/>
  <c r="L3150" i="1"/>
  <c r="M3150" i="1"/>
  <c r="L3063" i="1"/>
  <c r="M3063" i="1"/>
  <c r="N3063" i="1"/>
  <c r="K3038" i="1"/>
  <c r="L3038" i="1"/>
  <c r="N3006" i="1"/>
  <c r="L3006" i="1"/>
  <c r="M3006" i="1"/>
  <c r="K2998" i="1"/>
  <c r="L2998" i="1"/>
  <c r="N2979" i="1"/>
  <c r="K2979" i="1"/>
  <c r="L2979" i="1"/>
  <c r="M2979" i="1"/>
  <c r="K2921" i="1"/>
  <c r="L2921" i="1"/>
  <c r="M2921" i="1"/>
  <c r="N2921" i="1"/>
  <c r="M2856" i="1"/>
  <c r="N2856" i="1"/>
  <c r="L2847" i="1"/>
  <c r="M2847" i="1"/>
  <c r="N2847" i="1"/>
  <c r="L2779" i="1"/>
  <c r="N2779" i="1"/>
  <c r="L2524" i="1"/>
  <c r="M2524" i="1"/>
  <c r="N2524" i="1"/>
  <c r="K2405" i="1"/>
  <c r="L2405" i="1"/>
  <c r="M2405" i="1"/>
  <c r="N2405" i="1"/>
  <c r="K2397" i="1"/>
  <c r="L2397" i="1"/>
  <c r="N2397" i="1"/>
  <c r="M2258" i="1"/>
  <c r="N2258" i="1"/>
  <c r="K2258" i="1"/>
  <c r="L2258" i="1"/>
  <c r="L1894" i="1"/>
  <c r="M1894" i="1"/>
  <c r="K1894" i="1"/>
  <c r="L1875" i="1"/>
  <c r="K1875" i="1"/>
  <c r="L1573" i="1"/>
  <c r="N1573" i="1"/>
  <c r="K1573" i="1"/>
  <c r="M1573" i="1"/>
  <c r="M1485" i="1"/>
  <c r="N1485" i="1"/>
  <c r="K1485" i="1"/>
  <c r="L1485" i="1"/>
  <c r="K1477" i="1"/>
  <c r="L1477" i="1"/>
  <c r="N1477" i="1"/>
  <c r="M1477" i="1"/>
  <c r="K1456" i="1"/>
  <c r="M1456" i="1"/>
  <c r="L5134" i="1"/>
  <c r="M5134" i="1"/>
  <c r="L5105" i="1"/>
  <c r="M5105" i="1"/>
  <c r="L5000" i="1"/>
  <c r="K4997" i="1"/>
  <c r="L4997" i="1"/>
  <c r="N4868" i="1"/>
  <c r="L4868" i="1"/>
  <c r="M4868" i="1"/>
  <c r="M4851" i="1"/>
  <c r="N4851" i="1"/>
  <c r="K4798" i="1"/>
  <c r="N4798" i="1"/>
  <c r="K4721" i="1"/>
  <c r="N4721" i="1"/>
  <c r="M4711" i="1"/>
  <c r="N4711" i="1"/>
  <c r="L4694" i="1"/>
  <c r="M4694" i="1"/>
  <c r="K4650" i="1"/>
  <c r="N4650" i="1"/>
  <c r="L4634" i="1"/>
  <c r="M4634" i="1"/>
  <c r="K4597" i="1"/>
  <c r="L4597" i="1"/>
  <c r="L4560" i="1"/>
  <c r="L4540" i="1"/>
  <c r="K4533" i="1"/>
  <c r="N4533" i="1"/>
  <c r="M4238" i="1"/>
  <c r="N4238" i="1"/>
  <c r="L4238" i="1"/>
  <c r="K4196" i="1"/>
  <c r="L4196" i="1"/>
  <c r="K4100" i="1"/>
  <c r="L4100" i="1"/>
  <c r="M4100" i="1"/>
  <c r="K4096" i="1"/>
  <c r="L4096" i="1"/>
  <c r="M4081" i="1"/>
  <c r="N4081" i="1"/>
  <c r="K4081" i="1"/>
  <c r="L4081" i="1"/>
  <c r="N4047" i="1"/>
  <c r="L4047" i="1"/>
  <c r="M4047" i="1"/>
  <c r="K3992" i="1"/>
  <c r="L3992" i="1"/>
  <c r="M3992" i="1"/>
  <c r="N3992" i="1"/>
  <c r="L3935" i="1"/>
  <c r="M3935" i="1"/>
  <c r="N3935" i="1"/>
  <c r="M3927" i="1"/>
  <c r="N3927" i="1"/>
  <c r="K3873" i="1"/>
  <c r="L3873" i="1"/>
  <c r="M3873" i="1"/>
  <c r="M3647" i="1"/>
  <c r="N3647" i="1"/>
  <c r="M3607" i="1"/>
  <c r="N3607" i="1"/>
  <c r="K3607" i="1"/>
  <c r="L3607" i="1"/>
  <c r="N3393" i="1"/>
  <c r="K3393" i="1"/>
  <c r="L3393" i="1"/>
  <c r="M3393" i="1"/>
  <c r="K3306" i="1"/>
  <c r="L3306" i="1"/>
  <c r="M3306" i="1"/>
  <c r="N3306" i="1"/>
  <c r="K3245" i="1"/>
  <c r="L3245" i="1"/>
  <c r="M3245" i="1"/>
  <c r="L3221" i="1"/>
  <c r="L3181" i="1"/>
  <c r="L3112" i="1"/>
  <c r="M3112" i="1"/>
  <c r="N3112" i="1"/>
  <c r="K3112" i="1"/>
  <c r="M2959" i="1"/>
  <c r="N2959" i="1"/>
  <c r="K2938" i="1"/>
  <c r="L2938" i="1"/>
  <c r="M2938" i="1"/>
  <c r="N2938" i="1"/>
  <c r="L2859" i="1"/>
  <c r="N2702" i="1"/>
  <c r="M2702" i="1"/>
  <c r="L2702" i="1"/>
  <c r="K2671" i="1"/>
  <c r="L2671" i="1"/>
  <c r="M2671" i="1"/>
  <c r="N2671" i="1"/>
  <c r="L2659" i="1"/>
  <c r="M2659" i="1"/>
  <c r="N2659" i="1"/>
  <c r="L2621" i="1"/>
  <c r="K2621" i="1"/>
  <c r="L2528" i="1"/>
  <c r="M2528" i="1"/>
  <c r="N2528" i="1"/>
  <c r="K2528" i="1"/>
  <c r="L2468" i="1"/>
  <c r="M2468" i="1"/>
  <c r="N2008" i="1"/>
  <c r="L2008" i="1"/>
  <c r="M2008" i="1"/>
  <c r="K1906" i="1"/>
  <c r="L1906" i="1"/>
  <c r="N1906" i="1"/>
  <c r="M1906" i="1"/>
  <c r="L1848" i="1"/>
  <c r="M1848" i="1"/>
  <c r="K1848" i="1"/>
  <c r="N1848" i="1"/>
  <c r="M5059" i="1"/>
  <c r="N5059" i="1"/>
  <c r="K4977" i="1"/>
  <c r="L4977" i="1"/>
  <c r="M4951" i="1"/>
  <c r="N4951" i="1"/>
  <c r="N4908" i="1"/>
  <c r="L4908" i="1"/>
  <c r="M4908" i="1"/>
  <c r="M4891" i="1"/>
  <c r="N4891" i="1"/>
  <c r="K4838" i="1"/>
  <c r="N4838" i="1"/>
  <c r="K4761" i="1"/>
  <c r="N4761" i="1"/>
  <c r="M4751" i="1"/>
  <c r="N4751" i="1"/>
  <c r="L4734" i="1"/>
  <c r="M4734" i="1"/>
  <c r="K4690" i="1"/>
  <c r="N4690" i="1"/>
  <c r="L4674" i="1"/>
  <c r="M4674" i="1"/>
  <c r="K4637" i="1"/>
  <c r="L4637" i="1"/>
  <c r="K4573" i="1"/>
  <c r="L4573" i="1"/>
  <c r="K4430" i="1"/>
  <c r="L4430" i="1"/>
  <c r="L4351" i="1"/>
  <c r="M4351" i="1"/>
  <c r="N4351" i="1"/>
  <c r="K4297" i="1"/>
  <c r="L4297" i="1"/>
  <c r="K4249" i="1"/>
  <c r="L4249" i="1"/>
  <c r="M4249" i="1"/>
  <c r="N4249" i="1"/>
  <c r="K4218" i="1"/>
  <c r="L4218" i="1"/>
  <c r="M4218" i="1"/>
  <c r="K3908" i="1"/>
  <c r="L3908" i="1"/>
  <c r="M3908" i="1"/>
  <c r="K3858" i="1"/>
  <c r="L3858" i="1"/>
  <c r="M3858" i="1"/>
  <c r="N3858" i="1"/>
  <c r="K3715" i="1"/>
  <c r="L3715" i="1"/>
  <c r="M3715" i="1"/>
  <c r="N3684" i="1"/>
  <c r="K3684" i="1"/>
  <c r="L3684" i="1"/>
  <c r="M3684" i="1"/>
  <c r="N3449" i="1"/>
  <c r="K3449" i="1"/>
  <c r="L3449" i="1"/>
  <c r="M3449" i="1"/>
  <c r="L3435" i="1"/>
  <c r="M3435" i="1"/>
  <c r="L3375" i="1"/>
  <c r="M3375" i="1"/>
  <c r="K3282" i="1"/>
  <c r="L3282" i="1"/>
  <c r="M3282" i="1"/>
  <c r="K3258" i="1"/>
  <c r="L3258" i="1"/>
  <c r="L3235" i="1"/>
  <c r="M3235" i="1"/>
  <c r="K3235" i="1"/>
  <c r="N3235" i="1"/>
  <c r="K3137" i="1"/>
  <c r="L3137" i="1"/>
  <c r="M3137" i="1"/>
  <c r="N3137" i="1"/>
  <c r="L3092" i="1"/>
  <c r="M3092" i="1"/>
  <c r="N3092" i="1"/>
  <c r="M2890" i="1"/>
  <c r="N2890" i="1"/>
  <c r="K2890" i="1"/>
  <c r="L2890" i="1"/>
  <c r="K2641" i="1"/>
  <c r="L2641" i="1"/>
  <c r="M2641" i="1"/>
  <c r="N2641" i="1"/>
  <c r="K2438" i="1"/>
  <c r="M2438" i="1"/>
  <c r="N2438" i="1"/>
  <c r="L2438" i="1"/>
  <c r="M2431" i="1"/>
  <c r="N2431" i="1"/>
  <c r="L2431" i="1"/>
  <c r="K2413" i="1"/>
  <c r="L2413" i="1"/>
  <c r="N2413" i="1"/>
  <c r="K2401" i="1"/>
  <c r="M2401" i="1"/>
  <c r="L2274" i="1"/>
  <c r="M2274" i="1"/>
  <c r="K2274" i="1"/>
  <c r="N2274" i="1"/>
  <c r="M2231" i="1"/>
  <c r="N2231" i="1"/>
  <c r="L1441" i="1"/>
  <c r="M1441" i="1"/>
  <c r="N1441" i="1"/>
  <c r="K1441" i="1"/>
  <c r="N5108" i="1"/>
  <c r="L5108" i="1"/>
  <c r="M5108" i="1"/>
  <c r="L5016" i="1"/>
  <c r="M5016" i="1"/>
  <c r="L4934" i="1"/>
  <c r="M4934" i="1"/>
  <c r="K4878" i="1"/>
  <c r="N4878" i="1"/>
  <c r="K4801" i="1"/>
  <c r="N4801" i="1"/>
  <c r="M4791" i="1"/>
  <c r="N4791" i="1"/>
  <c r="L4774" i="1"/>
  <c r="M4774" i="1"/>
  <c r="K4730" i="1"/>
  <c r="N4730" i="1"/>
  <c r="L4714" i="1"/>
  <c r="M4714" i="1"/>
  <c r="K4677" i="1"/>
  <c r="L4677" i="1"/>
  <c r="K4613" i="1"/>
  <c r="L4613" i="1"/>
  <c r="L4491" i="1"/>
  <c r="M4491" i="1"/>
  <c r="N4491" i="1"/>
  <c r="K4491" i="1"/>
  <c r="K4462" i="1"/>
  <c r="L4462" i="1"/>
  <c r="M4462" i="1"/>
  <c r="K4434" i="1"/>
  <c r="L4434" i="1"/>
  <c r="M4434" i="1"/>
  <c r="K4401" i="1"/>
  <c r="L4401" i="1"/>
  <c r="K4394" i="1"/>
  <c r="L4394" i="1"/>
  <c r="M4394" i="1"/>
  <c r="N4365" i="1"/>
  <c r="K4365" i="1"/>
  <c r="L4365" i="1"/>
  <c r="M4365" i="1"/>
  <c r="K4304" i="1"/>
  <c r="L4304" i="1"/>
  <c r="K4272" i="1"/>
  <c r="L4272" i="1"/>
  <c r="M4272" i="1"/>
  <c r="N4272" i="1"/>
  <c r="M4268" i="1"/>
  <c r="N4268" i="1"/>
  <c r="L4268" i="1"/>
  <c r="K4257" i="1"/>
  <c r="L4257" i="1"/>
  <c r="M4150" i="1"/>
  <c r="N4150" i="1"/>
  <c r="M4123" i="1"/>
  <c r="N4123" i="1"/>
  <c r="K4072" i="1"/>
  <c r="L4072" i="1"/>
  <c r="M4072" i="1"/>
  <c r="N4072" i="1"/>
  <c r="L4000" i="1"/>
  <c r="M4000" i="1"/>
  <c r="N4000" i="1"/>
  <c r="K3973" i="1"/>
  <c r="L3973" i="1"/>
  <c r="M3973" i="1"/>
  <c r="L3943" i="1"/>
  <c r="M3943" i="1"/>
  <c r="N3943" i="1"/>
  <c r="K3853" i="1"/>
  <c r="L3853" i="1"/>
  <c r="M3853" i="1"/>
  <c r="L3794" i="1"/>
  <c r="M3794" i="1"/>
  <c r="N3794" i="1"/>
  <c r="K3752" i="1"/>
  <c r="L3752" i="1"/>
  <c r="M3752" i="1"/>
  <c r="K3692" i="1"/>
  <c r="L3692" i="1"/>
  <c r="M3692" i="1"/>
  <c r="M3672" i="1"/>
  <c r="N3672" i="1"/>
  <c r="K3366" i="1"/>
  <c r="L3366" i="1"/>
  <c r="M3366" i="1"/>
  <c r="N3366" i="1"/>
  <c r="N3070" i="1"/>
  <c r="K3070" i="1"/>
  <c r="L3070" i="1"/>
  <c r="M3070" i="1"/>
  <c r="N3066" i="1"/>
  <c r="L3066" i="1"/>
  <c r="M3066" i="1"/>
  <c r="M3049" i="1"/>
  <c r="N3049" i="1"/>
  <c r="K2920" i="1"/>
  <c r="L2920" i="1"/>
  <c r="M2920" i="1"/>
  <c r="M2863" i="1"/>
  <c r="N2863" i="1"/>
  <c r="N2502" i="1"/>
  <c r="M2502" i="1"/>
  <c r="K2502" i="1"/>
  <c r="L2502" i="1"/>
  <c r="K2238" i="1"/>
  <c r="M2238" i="1"/>
  <c r="L2238" i="1"/>
  <c r="N2238" i="1"/>
  <c r="L1994" i="1"/>
  <c r="M1994" i="1"/>
  <c r="K1994" i="1"/>
  <c r="N1994" i="1"/>
  <c r="L1879" i="1"/>
  <c r="M1879" i="1"/>
  <c r="N1879" i="1"/>
  <c r="K1594" i="1"/>
  <c r="L1594" i="1"/>
  <c r="M1594" i="1"/>
  <c r="N1594" i="1"/>
  <c r="K1585" i="1"/>
  <c r="M1585" i="1"/>
  <c r="N1585" i="1"/>
  <c r="L2684" i="1"/>
  <c r="M2684" i="1"/>
  <c r="N2684" i="1"/>
  <c r="N2626" i="1"/>
  <c r="K2626" i="1"/>
  <c r="L2626" i="1"/>
  <c r="M2626" i="1"/>
  <c r="M2604" i="1"/>
  <c r="N2604" i="1"/>
  <c r="L2604" i="1"/>
  <c r="L2592" i="1"/>
  <c r="M2592" i="1"/>
  <c r="N2592" i="1"/>
  <c r="N2575" i="1"/>
  <c r="K2575" i="1"/>
  <c r="L2575" i="1"/>
  <c r="M2575" i="1"/>
  <c r="L2559" i="1"/>
  <c r="N2559" i="1"/>
  <c r="L2509" i="1"/>
  <c r="K2509" i="1"/>
  <c r="M2509" i="1"/>
  <c r="N2509" i="1"/>
  <c r="K2491" i="1"/>
  <c r="L2491" i="1"/>
  <c r="N2491" i="1"/>
  <c r="M2491" i="1"/>
  <c r="L2414" i="1"/>
  <c r="M2414" i="1"/>
  <c r="N2414" i="1"/>
  <c r="K2237" i="1"/>
  <c r="L2237" i="1"/>
  <c r="N2237" i="1"/>
  <c r="L2230" i="1"/>
  <c r="N2230" i="1"/>
  <c r="K2101" i="1"/>
  <c r="L2101" i="1"/>
  <c r="M2101" i="1"/>
  <c r="N2101" i="1"/>
  <c r="L2034" i="1"/>
  <c r="M2034" i="1"/>
  <c r="K2034" i="1"/>
  <c r="N2034" i="1"/>
  <c r="K1999" i="1"/>
  <c r="L1999" i="1"/>
  <c r="M1999" i="1"/>
  <c r="N1999" i="1"/>
  <c r="L1975" i="1"/>
  <c r="M1975" i="1"/>
  <c r="K1928" i="1"/>
  <c r="L1928" i="1"/>
  <c r="N1928" i="1"/>
  <c r="M1928" i="1"/>
  <c r="K1880" i="1"/>
  <c r="N1880" i="1"/>
  <c r="M1764" i="1"/>
  <c r="N1764" i="1"/>
  <c r="K1764" i="1"/>
  <c r="L1764" i="1"/>
  <c r="N1751" i="1"/>
  <c r="L1751" i="1"/>
  <c r="K1751" i="1"/>
  <c r="K4897" i="1"/>
  <c r="L4897" i="1"/>
  <c r="K4857" i="1"/>
  <c r="L4857" i="1"/>
  <c r="K4817" i="1"/>
  <c r="L4817" i="1"/>
  <c r="K4777" i="1"/>
  <c r="L4777" i="1"/>
  <c r="K4737" i="1"/>
  <c r="L4737" i="1"/>
  <c r="K4697" i="1"/>
  <c r="L4697" i="1"/>
  <c r="K4657" i="1"/>
  <c r="L4657" i="1"/>
  <c r="K4617" i="1"/>
  <c r="L4617" i="1"/>
  <c r="K4577" i="1"/>
  <c r="L4577" i="1"/>
  <c r="K4537" i="1"/>
  <c r="L4537" i="1"/>
  <c r="N4504" i="1"/>
  <c r="N4501" i="1"/>
  <c r="N4498" i="1"/>
  <c r="M4408" i="1"/>
  <c r="N4408" i="1"/>
  <c r="M4308" i="1"/>
  <c r="N4308" i="1"/>
  <c r="M4250" i="1"/>
  <c r="N4250" i="1"/>
  <c r="K4236" i="1"/>
  <c r="L4236" i="1"/>
  <c r="K4232" i="1"/>
  <c r="L4232" i="1"/>
  <c r="M4232" i="1"/>
  <c r="M4198" i="1"/>
  <c r="N4198" i="1"/>
  <c r="K4177" i="1"/>
  <c r="L4177" i="1"/>
  <c r="M4177" i="1"/>
  <c r="N4166" i="1"/>
  <c r="M4121" i="1"/>
  <c r="N4121" i="1"/>
  <c r="N4074" i="1"/>
  <c r="K4032" i="1"/>
  <c r="L4032" i="1"/>
  <c r="M4032" i="1"/>
  <c r="N4032" i="1"/>
  <c r="K3976" i="1"/>
  <c r="L3976" i="1"/>
  <c r="N3912" i="1"/>
  <c r="N3886" i="1"/>
  <c r="N3872" i="1"/>
  <c r="N3854" i="1"/>
  <c r="N3846" i="1"/>
  <c r="L3812" i="1"/>
  <c r="M3812" i="1"/>
  <c r="N3812" i="1"/>
  <c r="N3717" i="1"/>
  <c r="L3710" i="1"/>
  <c r="M3710" i="1"/>
  <c r="N3710" i="1"/>
  <c r="K3617" i="1"/>
  <c r="N3584" i="1"/>
  <c r="M3584" i="1"/>
  <c r="N3580" i="1"/>
  <c r="K3509" i="1"/>
  <c r="L3509" i="1"/>
  <c r="M3509" i="1"/>
  <c r="N3489" i="1"/>
  <c r="K3489" i="1"/>
  <c r="L3489" i="1"/>
  <c r="M3489" i="1"/>
  <c r="L3443" i="1"/>
  <c r="M3443" i="1"/>
  <c r="N3443" i="1"/>
  <c r="L3390" i="1"/>
  <c r="M3390" i="1"/>
  <c r="N3390" i="1"/>
  <c r="N3383" i="1"/>
  <c r="N3368" i="1"/>
  <c r="L3320" i="1"/>
  <c r="M3320" i="1"/>
  <c r="N3320" i="1"/>
  <c r="N3289" i="1"/>
  <c r="K3289" i="1"/>
  <c r="L3289" i="1"/>
  <c r="M3289" i="1"/>
  <c r="M3285" i="1"/>
  <c r="N3285" i="1"/>
  <c r="N3199" i="1"/>
  <c r="L3195" i="1"/>
  <c r="M3195" i="1"/>
  <c r="N3145" i="1"/>
  <c r="K3118" i="1"/>
  <c r="L3118" i="1"/>
  <c r="N3118" i="1"/>
  <c r="K3048" i="1"/>
  <c r="L3048" i="1"/>
  <c r="M3048" i="1"/>
  <c r="N3048" i="1"/>
  <c r="K3013" i="1"/>
  <c r="L3013" i="1"/>
  <c r="M3013" i="1"/>
  <c r="N3013" i="1"/>
  <c r="L2900" i="1"/>
  <c r="M2900" i="1"/>
  <c r="N2900" i="1"/>
  <c r="M2823" i="1"/>
  <c r="N2823" i="1"/>
  <c r="N2816" i="1"/>
  <c r="K2749" i="1"/>
  <c r="L2749" i="1"/>
  <c r="M2749" i="1"/>
  <c r="N2749" i="1"/>
  <c r="K2691" i="1"/>
  <c r="L2691" i="1"/>
  <c r="M2691" i="1"/>
  <c r="N2691" i="1"/>
  <c r="K2578" i="1"/>
  <c r="L2376" i="1"/>
  <c r="M2376" i="1"/>
  <c r="N2376" i="1"/>
  <c r="L2316" i="1"/>
  <c r="M2316" i="1"/>
  <c r="N2316" i="1"/>
  <c r="N2308" i="1"/>
  <c r="L2308" i="1"/>
  <c r="M2308" i="1"/>
  <c r="K2308" i="1"/>
  <c r="K2117" i="1"/>
  <c r="L2117" i="1"/>
  <c r="M2117" i="1"/>
  <c r="N2117" i="1"/>
  <c r="M2091" i="1"/>
  <c r="N2091" i="1"/>
  <c r="L1954" i="1"/>
  <c r="M1954" i="1"/>
  <c r="K1954" i="1"/>
  <c r="L1865" i="1"/>
  <c r="K1865" i="1"/>
  <c r="M1865" i="1"/>
  <c r="N1865" i="1"/>
  <c r="N1227" i="1"/>
  <c r="K1227" i="1"/>
  <c r="L1227" i="1"/>
  <c r="M1227" i="1"/>
  <c r="M1204" i="1"/>
  <c r="N1204" i="1"/>
  <c r="L1204" i="1"/>
  <c r="M1104" i="1"/>
  <c r="K1104" i="1"/>
  <c r="N1104" i="1"/>
  <c r="L1104" i="1"/>
  <c r="L971" i="1"/>
  <c r="M971" i="1"/>
  <c r="K971" i="1"/>
  <c r="N971" i="1"/>
  <c r="M927" i="1"/>
  <c r="L927" i="1"/>
  <c r="N927" i="1"/>
  <c r="K927" i="1"/>
  <c r="K2794" i="1"/>
  <c r="L2794" i="1"/>
  <c r="M2794" i="1"/>
  <c r="N2794" i="1"/>
  <c r="N2782" i="1"/>
  <c r="M2782" i="1"/>
  <c r="M2745" i="1"/>
  <c r="N2745" i="1"/>
  <c r="N2582" i="1"/>
  <c r="L2582" i="1"/>
  <c r="M2582" i="1"/>
  <c r="K2582" i="1"/>
  <c r="L2521" i="1"/>
  <c r="M2521" i="1"/>
  <c r="N2521" i="1"/>
  <c r="K2494" i="1"/>
  <c r="M2494" i="1"/>
  <c r="K2384" i="1"/>
  <c r="L2384" i="1"/>
  <c r="M2384" i="1"/>
  <c r="N2384" i="1"/>
  <c r="N2221" i="1"/>
  <c r="L2221" i="1"/>
  <c r="M2221" i="1"/>
  <c r="K2221" i="1"/>
  <c r="L1897" i="1"/>
  <c r="M1897" i="1"/>
  <c r="N1897" i="1"/>
  <c r="K1534" i="1"/>
  <c r="L1534" i="1"/>
  <c r="M1534" i="1"/>
  <c r="N1534" i="1"/>
  <c r="K1516" i="1"/>
  <c r="M1516" i="1"/>
  <c r="L1516" i="1"/>
  <c r="N1516" i="1"/>
  <c r="M1466" i="1"/>
  <c r="K1466" i="1"/>
  <c r="L1466" i="1"/>
  <c r="N1466" i="1"/>
  <c r="N1235" i="1"/>
  <c r="M1235" i="1"/>
  <c r="L1235" i="1"/>
  <c r="K1235" i="1"/>
  <c r="N1154" i="1"/>
  <c r="L1154" i="1"/>
  <c r="M1154" i="1"/>
  <c r="K1154" i="1"/>
  <c r="M986" i="1"/>
  <c r="K986" i="1"/>
  <c r="L986" i="1"/>
  <c r="N986" i="1"/>
  <c r="N940" i="1"/>
  <c r="L940" i="1"/>
  <c r="K940" i="1"/>
  <c r="M940" i="1"/>
  <c r="L4253" i="1"/>
  <c r="M4253" i="1"/>
  <c r="L4124" i="1"/>
  <c r="M4124" i="1"/>
  <c r="N4124" i="1"/>
  <c r="K4109" i="1"/>
  <c r="L4109" i="1"/>
  <c r="M4109" i="1"/>
  <c r="M4050" i="1"/>
  <c r="N4050" i="1"/>
  <c r="K4036" i="1"/>
  <c r="L4036" i="1"/>
  <c r="K3933" i="1"/>
  <c r="L3933" i="1"/>
  <c r="M3933" i="1"/>
  <c r="M3757" i="1"/>
  <c r="N3757" i="1"/>
  <c r="L3721" i="1"/>
  <c r="M3721" i="1"/>
  <c r="N3721" i="1"/>
  <c r="M3667" i="1"/>
  <c r="N3667" i="1"/>
  <c r="L3646" i="1"/>
  <c r="M3646" i="1"/>
  <c r="N3646" i="1"/>
  <c r="M3587" i="1"/>
  <c r="N3587" i="1"/>
  <c r="L3530" i="1"/>
  <c r="M3530" i="1"/>
  <c r="N3530" i="1"/>
  <c r="L3257" i="1"/>
  <c r="M3257" i="1"/>
  <c r="N3257" i="1"/>
  <c r="M3211" i="1"/>
  <c r="N3211" i="1"/>
  <c r="M3149" i="1"/>
  <c r="N3149" i="1"/>
  <c r="L3083" i="1"/>
  <c r="M3083" i="1"/>
  <c r="N3083" i="1"/>
  <c r="L2970" i="1"/>
  <c r="M2970" i="1"/>
  <c r="N2970" i="1"/>
  <c r="K2970" i="1"/>
  <c r="N2962" i="1"/>
  <c r="M2962" i="1"/>
  <c r="K2554" i="1"/>
  <c r="M2554" i="1"/>
  <c r="N2554" i="1"/>
  <c r="K2458" i="1"/>
  <c r="M2458" i="1"/>
  <c r="N2458" i="1"/>
  <c r="K2389" i="1"/>
  <c r="L2389" i="1"/>
  <c r="M2389" i="1"/>
  <c r="N2389" i="1"/>
  <c r="L2294" i="1"/>
  <c r="M2294" i="1"/>
  <c r="N2294" i="1"/>
  <c r="L2099" i="1"/>
  <c r="M2099" i="1"/>
  <c r="K2099" i="1"/>
  <c r="N2099" i="1"/>
  <c r="K2080" i="1"/>
  <c r="M2080" i="1"/>
  <c r="N2080" i="1"/>
  <c r="L1888" i="1"/>
  <c r="M1888" i="1"/>
  <c r="K1888" i="1"/>
  <c r="N1888" i="1"/>
  <c r="L1775" i="1"/>
  <c r="M1775" i="1"/>
  <c r="N1775" i="1"/>
  <c r="N1421" i="1"/>
  <c r="L1421" i="1"/>
  <c r="M1421" i="1"/>
  <c r="K1421" i="1"/>
  <c r="N1395" i="1"/>
  <c r="M1395" i="1"/>
  <c r="L1395" i="1"/>
  <c r="K1281" i="1"/>
  <c r="M1281" i="1"/>
  <c r="N1281" i="1"/>
  <c r="L1281" i="1"/>
  <c r="K1158" i="1"/>
  <c r="L1158" i="1"/>
  <c r="M1158" i="1"/>
  <c r="N1158" i="1"/>
  <c r="K1145" i="1"/>
  <c r="M1145" i="1"/>
  <c r="N1145" i="1"/>
  <c r="L1145" i="1"/>
  <c r="K4514" i="1"/>
  <c r="L4514" i="1"/>
  <c r="M4514" i="1"/>
  <c r="K4437" i="1"/>
  <c r="L4437" i="1"/>
  <c r="L4411" i="1"/>
  <c r="M4411" i="1"/>
  <c r="N4411" i="1"/>
  <c r="K4337" i="1"/>
  <c r="L4337" i="1"/>
  <c r="L4311" i="1"/>
  <c r="M4311" i="1"/>
  <c r="N4311" i="1"/>
  <c r="K4180" i="1"/>
  <c r="L4180" i="1"/>
  <c r="M4180" i="1"/>
  <c r="L4173" i="1"/>
  <c r="M4173" i="1"/>
  <c r="M4078" i="1"/>
  <c r="N4078" i="1"/>
  <c r="L4004" i="1"/>
  <c r="M4004" i="1"/>
  <c r="N4004" i="1"/>
  <c r="K3989" i="1"/>
  <c r="L3989" i="1"/>
  <c r="M3989" i="1"/>
  <c r="M3947" i="1"/>
  <c r="N3947" i="1"/>
  <c r="K3904" i="1"/>
  <c r="K3897" i="1"/>
  <c r="L3897" i="1"/>
  <c r="M3897" i="1"/>
  <c r="K3713" i="1"/>
  <c r="L3713" i="1"/>
  <c r="M3713" i="1"/>
  <c r="K3598" i="1"/>
  <c r="L3598" i="1"/>
  <c r="M3598" i="1"/>
  <c r="K3544" i="1"/>
  <c r="L3480" i="1"/>
  <c r="M3480" i="1"/>
  <c r="N3480" i="1"/>
  <c r="K3446" i="1"/>
  <c r="L3446" i="1"/>
  <c r="M3446" i="1"/>
  <c r="N3446" i="1"/>
  <c r="K3389" i="1"/>
  <c r="M3372" i="1"/>
  <c r="N3372" i="1"/>
  <c r="L3372" i="1"/>
  <c r="L3335" i="1"/>
  <c r="M3335" i="1"/>
  <c r="K3335" i="1"/>
  <c r="N3335" i="1"/>
  <c r="K3303" i="1"/>
  <c r="L3303" i="1"/>
  <c r="M3303" i="1"/>
  <c r="N3303" i="1"/>
  <c r="L3280" i="1"/>
  <c r="M3280" i="1"/>
  <c r="N3280" i="1"/>
  <c r="N3249" i="1"/>
  <c r="K3249" i="1"/>
  <c r="L3249" i="1"/>
  <c r="M3249" i="1"/>
  <c r="L3203" i="1"/>
  <c r="M3203" i="1"/>
  <c r="N3203" i="1"/>
  <c r="K3194" i="1"/>
  <c r="L3194" i="1"/>
  <c r="M3194" i="1"/>
  <c r="N3194" i="1"/>
  <c r="K3153" i="1"/>
  <c r="K3095" i="1"/>
  <c r="L3095" i="1"/>
  <c r="M3095" i="1"/>
  <c r="N3025" i="1"/>
  <c r="K3025" i="1"/>
  <c r="L3025" i="1"/>
  <c r="M3025" i="1"/>
  <c r="K3008" i="1"/>
  <c r="K2982" i="1"/>
  <c r="M2925" i="1"/>
  <c r="L2925" i="1"/>
  <c r="N2925" i="1"/>
  <c r="K2925" i="1"/>
  <c r="L2908" i="1"/>
  <c r="M2908" i="1"/>
  <c r="N2908" i="1"/>
  <c r="K2908" i="1"/>
  <c r="K2844" i="1"/>
  <c r="L2844" i="1"/>
  <c r="M2844" i="1"/>
  <c r="N2844" i="1"/>
  <c r="K2834" i="1"/>
  <c r="N2834" i="1"/>
  <c r="K2822" i="1"/>
  <c r="L2808" i="1"/>
  <c r="M2808" i="1"/>
  <c r="K2808" i="1"/>
  <c r="N2808" i="1"/>
  <c r="N2699" i="1"/>
  <c r="K2699" i="1"/>
  <c r="L2699" i="1"/>
  <c r="M2699" i="1"/>
  <c r="M2644" i="1"/>
  <c r="N2644" i="1"/>
  <c r="L2573" i="1"/>
  <c r="M2573" i="1"/>
  <c r="N2573" i="1"/>
  <c r="K2330" i="1"/>
  <c r="M2330" i="1"/>
  <c r="N2330" i="1"/>
  <c r="M2150" i="1"/>
  <c r="K2150" i="1"/>
  <c r="L2150" i="1"/>
  <c r="N2150" i="1"/>
  <c r="K2121" i="1"/>
  <c r="M2121" i="1"/>
  <c r="L2121" i="1"/>
  <c r="N2121" i="1"/>
  <c r="K2037" i="1"/>
  <c r="L2037" i="1"/>
  <c r="N2037" i="1"/>
  <c r="N1914" i="1"/>
  <c r="L1914" i="1"/>
  <c r="K1569" i="1"/>
  <c r="L1495" i="1"/>
  <c r="M1495" i="1"/>
  <c r="K1495" i="1"/>
  <c r="K1425" i="1"/>
  <c r="N1425" i="1"/>
  <c r="L1425" i="1"/>
  <c r="M1425" i="1"/>
  <c r="N1403" i="1"/>
  <c r="M1403" i="1"/>
  <c r="K1403" i="1"/>
  <c r="K1378" i="1"/>
  <c r="L1378" i="1"/>
  <c r="M1378" i="1"/>
  <c r="N1378" i="1"/>
  <c r="L1343" i="1"/>
  <c r="M1343" i="1"/>
  <c r="M4488" i="1"/>
  <c r="N4488" i="1"/>
  <c r="M4388" i="1"/>
  <c r="N4388" i="1"/>
  <c r="M4288" i="1"/>
  <c r="N4288" i="1"/>
  <c r="K4256" i="1"/>
  <c r="L4256" i="1"/>
  <c r="K4239" i="1"/>
  <c r="L4239" i="1"/>
  <c r="L4235" i="1"/>
  <c r="M4235" i="1"/>
  <c r="N4235" i="1"/>
  <c r="M4201" i="1"/>
  <c r="N4201" i="1"/>
  <c r="M4190" i="1"/>
  <c r="N4190" i="1"/>
  <c r="L4155" i="1"/>
  <c r="M4155" i="1"/>
  <c r="N4155" i="1"/>
  <c r="K4060" i="1"/>
  <c r="L4060" i="1"/>
  <c r="M4060" i="1"/>
  <c r="L4053" i="1"/>
  <c r="M4053" i="1"/>
  <c r="L3951" i="1"/>
  <c r="M3951" i="1"/>
  <c r="N3951" i="1"/>
  <c r="L3850" i="1"/>
  <c r="M3850" i="1"/>
  <c r="N3850" i="1"/>
  <c r="M3492" i="1"/>
  <c r="N3492" i="1"/>
  <c r="L3492" i="1"/>
  <c r="K3398" i="1"/>
  <c r="L3398" i="1"/>
  <c r="M3398" i="1"/>
  <c r="N3398" i="1"/>
  <c r="L3323" i="1"/>
  <c r="M3323" i="1"/>
  <c r="N3323" i="1"/>
  <c r="L3315" i="1"/>
  <c r="M3315" i="1"/>
  <c r="M3292" i="1"/>
  <c r="N3292" i="1"/>
  <c r="L3292" i="1"/>
  <c r="K3157" i="1"/>
  <c r="L3157" i="1"/>
  <c r="M3157" i="1"/>
  <c r="N3157" i="1"/>
  <c r="K3128" i="1"/>
  <c r="L3128" i="1"/>
  <c r="M3128" i="1"/>
  <c r="N3128" i="1"/>
  <c r="K2933" i="1"/>
  <c r="L2933" i="1"/>
  <c r="M2933" i="1"/>
  <c r="N2933" i="1"/>
  <c r="N2733" i="1"/>
  <c r="L2733" i="1"/>
  <c r="K2370" i="1"/>
  <c r="M2370" i="1"/>
  <c r="L2370" i="1"/>
  <c r="N2370" i="1"/>
  <c r="N2228" i="1"/>
  <c r="L2228" i="1"/>
  <c r="M2228" i="1"/>
  <c r="K2228" i="1"/>
  <c r="L2090" i="1"/>
  <c r="M2090" i="1"/>
  <c r="N2090" i="1"/>
  <c r="N2048" i="1"/>
  <c r="M2048" i="1"/>
  <c r="K2048" i="1"/>
  <c r="L2048" i="1"/>
  <c r="M2029" i="1"/>
  <c r="N2029" i="1"/>
  <c r="M1965" i="1"/>
  <c r="N1965" i="1"/>
  <c r="L1918" i="1"/>
  <c r="M1918" i="1"/>
  <c r="K1918" i="1"/>
  <c r="N1918" i="1"/>
  <c r="N1807" i="1"/>
  <c r="K1807" i="1"/>
  <c r="L1807" i="1"/>
  <c r="N1799" i="1"/>
  <c r="K1799" i="1"/>
  <c r="L1533" i="1"/>
  <c r="N1533" i="1"/>
  <c r="M1533" i="1"/>
  <c r="K1533" i="1"/>
  <c r="L1519" i="1"/>
  <c r="K1519" i="1"/>
  <c r="M1519" i="1"/>
  <c r="N1519" i="1"/>
  <c r="L1363" i="1"/>
  <c r="M1363" i="1"/>
  <c r="N1363" i="1"/>
  <c r="L1293" i="1"/>
  <c r="N1293" i="1"/>
  <c r="K1293" i="1"/>
  <c r="M1293" i="1"/>
  <c r="K1280" i="1"/>
  <c r="L1280" i="1"/>
  <c r="M1280" i="1"/>
  <c r="N1280" i="1"/>
  <c r="L1239" i="1"/>
  <c r="M1239" i="1"/>
  <c r="K1239" i="1"/>
  <c r="N1239" i="1"/>
  <c r="M1230" i="1"/>
  <c r="K1230" i="1"/>
  <c r="L1230" i="1"/>
  <c r="L1139" i="1"/>
  <c r="M1139" i="1"/>
  <c r="K1139" i="1"/>
  <c r="N1139" i="1"/>
  <c r="K4414" i="1"/>
  <c r="L4414" i="1"/>
  <c r="M4414" i="1"/>
  <c r="K4314" i="1"/>
  <c r="L4314" i="1"/>
  <c r="M4314" i="1"/>
  <c r="K4176" i="1"/>
  <c r="L4176" i="1"/>
  <c r="N4127" i="1"/>
  <c r="L4127" i="1"/>
  <c r="M4127" i="1"/>
  <c r="M4070" i="1"/>
  <c r="N4070" i="1"/>
  <c r="L4035" i="1"/>
  <c r="M4035" i="1"/>
  <c r="N4035" i="1"/>
  <c r="K3893" i="1"/>
  <c r="L3893" i="1"/>
  <c r="M3893" i="1"/>
  <c r="K3876" i="1"/>
  <c r="L3876" i="1"/>
  <c r="N3876" i="1"/>
  <c r="K3861" i="1"/>
  <c r="L3861" i="1"/>
  <c r="M3861" i="1"/>
  <c r="N3861" i="1"/>
  <c r="K3836" i="1"/>
  <c r="L3836" i="1"/>
  <c r="N3836" i="1"/>
  <c r="K3786" i="1"/>
  <c r="L3786" i="1"/>
  <c r="M3786" i="1"/>
  <c r="N3786" i="1"/>
  <c r="N3724" i="1"/>
  <c r="L3724" i="1"/>
  <c r="M3724" i="1"/>
  <c r="L3630" i="1"/>
  <c r="M3630" i="1"/>
  <c r="N3630" i="1"/>
  <c r="K3630" i="1"/>
  <c r="L3275" i="1"/>
  <c r="M3275" i="1"/>
  <c r="K3218" i="1"/>
  <c r="L3218" i="1"/>
  <c r="M3218" i="1"/>
  <c r="N3218" i="1"/>
  <c r="K3165" i="1"/>
  <c r="L3165" i="1"/>
  <c r="M3165" i="1"/>
  <c r="N3165" i="1"/>
  <c r="M3133" i="1"/>
  <c r="N3133" i="1"/>
  <c r="L3082" i="1"/>
  <c r="M3082" i="1"/>
  <c r="N3082" i="1"/>
  <c r="K2995" i="1"/>
  <c r="L2995" i="1"/>
  <c r="M2995" i="1"/>
  <c r="N2995" i="1"/>
  <c r="L2986" i="1"/>
  <c r="M2986" i="1"/>
  <c r="N2986" i="1"/>
  <c r="L2868" i="1"/>
  <c r="M2868" i="1"/>
  <c r="K2868" i="1"/>
  <c r="N2868" i="1"/>
  <c r="K2619" i="1"/>
  <c r="L2619" i="1"/>
  <c r="M2619" i="1"/>
  <c r="N2619" i="1"/>
  <c r="K2553" i="1"/>
  <c r="L2553" i="1"/>
  <c r="M2553" i="1"/>
  <c r="N2553" i="1"/>
  <c r="K2417" i="1"/>
  <c r="L2417" i="1"/>
  <c r="N2417" i="1"/>
  <c r="L2334" i="1"/>
  <c r="M2334" i="1"/>
  <c r="L1996" i="1"/>
  <c r="M1996" i="1"/>
  <c r="N1996" i="1"/>
  <c r="K1996" i="1"/>
  <c r="L1869" i="1"/>
  <c r="M1869" i="1"/>
  <c r="N1869" i="1"/>
  <c r="K1624" i="1"/>
  <c r="L1624" i="1"/>
  <c r="M1624" i="1"/>
  <c r="N1624" i="1"/>
  <c r="M1372" i="1"/>
  <c r="N1372" i="1"/>
  <c r="K1372" i="1"/>
  <c r="L1359" i="1"/>
  <c r="K1359" i="1"/>
  <c r="N1359" i="1"/>
  <c r="M1289" i="1"/>
  <c r="N1289" i="1"/>
  <c r="N1247" i="1"/>
  <c r="K1247" i="1"/>
  <c r="L1247" i="1"/>
  <c r="M1247" i="1"/>
  <c r="L3012" i="1"/>
  <c r="M3012" i="1"/>
  <c r="N3012" i="1"/>
  <c r="K2997" i="1"/>
  <c r="L2997" i="1"/>
  <c r="M2997" i="1"/>
  <c r="N2997" i="1"/>
  <c r="L2768" i="1"/>
  <c r="M2768" i="1"/>
  <c r="K2768" i="1"/>
  <c r="N2768" i="1"/>
  <c r="N2662" i="1"/>
  <c r="M2662" i="1"/>
  <c r="K2609" i="1"/>
  <c r="L2609" i="1"/>
  <c r="M2609" i="1"/>
  <c r="N2609" i="1"/>
  <c r="L2429" i="1"/>
  <c r="M2429" i="1"/>
  <c r="N2429" i="1"/>
  <c r="L2425" i="1"/>
  <c r="M2425" i="1"/>
  <c r="N2408" i="1"/>
  <c r="K2408" i="1"/>
  <c r="L2408" i="1"/>
  <c r="M2408" i="1"/>
  <c r="L2385" i="1"/>
  <c r="M2385" i="1"/>
  <c r="N2385" i="1"/>
  <c r="L2345" i="1"/>
  <c r="M2345" i="1"/>
  <c r="K2345" i="1"/>
  <c r="N2345" i="1"/>
  <c r="K2290" i="1"/>
  <c r="M2290" i="1"/>
  <c r="L2256" i="1"/>
  <c r="M2256" i="1"/>
  <c r="K2256" i="1"/>
  <c r="N2256" i="1"/>
  <c r="M1971" i="1"/>
  <c r="N1971" i="1"/>
  <c r="L1971" i="1"/>
  <c r="K1934" i="1"/>
  <c r="L1934" i="1"/>
  <c r="N1934" i="1"/>
  <c r="M1934" i="1"/>
  <c r="K1692" i="1"/>
  <c r="L1692" i="1"/>
  <c r="M1692" i="1"/>
  <c r="N1692" i="1"/>
  <c r="M1614" i="1"/>
  <c r="K1614" i="1"/>
  <c r="L1614" i="1"/>
  <c r="N1614" i="1"/>
  <c r="N1464" i="1"/>
  <c r="L1464" i="1"/>
  <c r="M1464" i="1"/>
  <c r="K1464" i="1"/>
  <c r="L1393" i="1"/>
  <c r="N1393" i="1"/>
  <c r="K1393" i="1"/>
  <c r="M1393" i="1"/>
  <c r="L1321" i="1"/>
  <c r="M1321" i="1"/>
  <c r="K1321" i="1"/>
  <c r="N1321" i="1"/>
  <c r="K596" i="1"/>
  <c r="L596" i="1"/>
  <c r="M596" i="1"/>
  <c r="N596" i="1"/>
  <c r="K539" i="1"/>
  <c r="L539" i="1"/>
  <c r="N539" i="1"/>
  <c r="L4233" i="1"/>
  <c r="M4233" i="1"/>
  <c r="L4193" i="1"/>
  <c r="M4193" i="1"/>
  <c r="L4159" i="1"/>
  <c r="L4153" i="1"/>
  <c r="M4153" i="1"/>
  <c r="L4119" i="1"/>
  <c r="L4113" i="1"/>
  <c r="M4113" i="1"/>
  <c r="L4079" i="1"/>
  <c r="L4073" i="1"/>
  <c r="M4073" i="1"/>
  <c r="L4039" i="1"/>
  <c r="L4033" i="1"/>
  <c r="M4033" i="1"/>
  <c r="L3999" i="1"/>
  <c r="L3993" i="1"/>
  <c r="M3993" i="1"/>
  <c r="M3907" i="1"/>
  <c r="N3907" i="1"/>
  <c r="M3787" i="1"/>
  <c r="N3787" i="1"/>
  <c r="K3764" i="1"/>
  <c r="L3670" i="1"/>
  <c r="M3670" i="1"/>
  <c r="N3670" i="1"/>
  <c r="K3576" i="1"/>
  <c r="L3576" i="1"/>
  <c r="N3576" i="1"/>
  <c r="K3553" i="1"/>
  <c r="L3553" i="1"/>
  <c r="M3553" i="1"/>
  <c r="L3483" i="1"/>
  <c r="M3483" i="1"/>
  <c r="N3483" i="1"/>
  <c r="M3452" i="1"/>
  <c r="N3452" i="1"/>
  <c r="L3452" i="1"/>
  <c r="L3395" i="1"/>
  <c r="M3395" i="1"/>
  <c r="N3329" i="1"/>
  <c r="K3329" i="1"/>
  <c r="L3329" i="1"/>
  <c r="M3329" i="1"/>
  <c r="N3313" i="1"/>
  <c r="K3166" i="1"/>
  <c r="L3166" i="1"/>
  <c r="M3166" i="1"/>
  <c r="N3166" i="1"/>
  <c r="K3134" i="1"/>
  <c r="K3126" i="1"/>
  <c r="K3105" i="1"/>
  <c r="L3051" i="1"/>
  <c r="M3051" i="1"/>
  <c r="N3051" i="1"/>
  <c r="K3019" i="1"/>
  <c r="K2988" i="1"/>
  <c r="K2930" i="1"/>
  <c r="L2930" i="1"/>
  <c r="K2915" i="1"/>
  <c r="L2915" i="1"/>
  <c r="M2915" i="1"/>
  <c r="N2915" i="1"/>
  <c r="L2693" i="1"/>
  <c r="M2693" i="1"/>
  <c r="N2693" i="1"/>
  <c r="M2515" i="1"/>
  <c r="N2515" i="1"/>
  <c r="K2510" i="1"/>
  <c r="L2510" i="1"/>
  <c r="M2510" i="1"/>
  <c r="N2510" i="1"/>
  <c r="K2493" i="1"/>
  <c r="K2455" i="1"/>
  <c r="L2310" i="1"/>
  <c r="M2310" i="1"/>
  <c r="N2310" i="1"/>
  <c r="K2298" i="1"/>
  <c r="K2198" i="1"/>
  <c r="M2198" i="1"/>
  <c r="L2198" i="1"/>
  <c r="N2198" i="1"/>
  <c r="L2194" i="1"/>
  <c r="M2194" i="1"/>
  <c r="K2194" i="1"/>
  <c r="M2151" i="1"/>
  <c r="N2151" i="1"/>
  <c r="K2151" i="1"/>
  <c r="L2151" i="1"/>
  <c r="K2056" i="1"/>
  <c r="L2056" i="1"/>
  <c r="M2056" i="1"/>
  <c r="N2056" i="1"/>
  <c r="L1909" i="1"/>
  <c r="M1909" i="1"/>
  <c r="K1909" i="1"/>
  <c r="K1834" i="1"/>
  <c r="L1834" i="1"/>
  <c r="M1834" i="1"/>
  <c r="N1834" i="1"/>
  <c r="K1815" i="1"/>
  <c r="N1687" i="1"/>
  <c r="M1687" i="1"/>
  <c r="K1687" i="1"/>
  <c r="L1687" i="1"/>
  <c r="L1661" i="1"/>
  <c r="M1661" i="1"/>
  <c r="N1661" i="1"/>
  <c r="K1656" i="1"/>
  <c r="M1656" i="1"/>
  <c r="M1630" i="1"/>
  <c r="N1630" i="1"/>
  <c r="K1630" i="1"/>
  <c r="L1630" i="1"/>
  <c r="L1333" i="1"/>
  <c r="N1333" i="1"/>
  <c r="M1333" i="1"/>
  <c r="K1333" i="1"/>
  <c r="K1324" i="1"/>
  <c r="L1324" i="1"/>
  <c r="N1324" i="1"/>
  <c r="M1324" i="1"/>
  <c r="L1304" i="1"/>
  <c r="M1304" i="1"/>
  <c r="N1304" i="1"/>
  <c r="K981" i="1"/>
  <c r="M981" i="1"/>
  <c r="N981" i="1"/>
  <c r="L981" i="1"/>
  <c r="K766" i="1"/>
  <c r="M766" i="1"/>
  <c r="N766" i="1"/>
  <c r="K675" i="1"/>
  <c r="N675" i="1"/>
  <c r="L675" i="1"/>
  <c r="M675" i="1"/>
  <c r="L3000" i="1"/>
  <c r="M3000" i="1"/>
  <c r="N3000" i="1"/>
  <c r="N2922" i="1"/>
  <c r="K2922" i="1"/>
  <c r="L2922" i="1"/>
  <c r="M2922" i="1"/>
  <c r="L2728" i="1"/>
  <c r="M2728" i="1"/>
  <c r="K2728" i="1"/>
  <c r="N2728" i="1"/>
  <c r="M2665" i="1"/>
  <c r="N2665" i="1"/>
  <c r="L2649" i="1"/>
  <c r="M2649" i="1"/>
  <c r="N2649" i="1"/>
  <c r="K2591" i="1"/>
  <c r="L2591" i="1"/>
  <c r="N2591" i="1"/>
  <c r="L2375" i="1"/>
  <c r="M2375" i="1"/>
  <c r="N2375" i="1"/>
  <c r="M2371" i="1"/>
  <c r="N2371" i="1"/>
  <c r="K2250" i="1"/>
  <c r="M2250" i="1"/>
  <c r="L2169" i="1"/>
  <c r="M2169" i="1"/>
  <c r="N2169" i="1"/>
  <c r="N2089" i="1"/>
  <c r="M2089" i="1"/>
  <c r="M1866" i="1"/>
  <c r="N1866" i="1"/>
  <c r="K1866" i="1"/>
  <c r="L1866" i="1"/>
  <c r="M1850" i="1"/>
  <c r="N1850" i="1"/>
  <c r="K1850" i="1"/>
  <c r="M1725" i="1"/>
  <c r="N1725" i="1"/>
  <c r="N1678" i="1"/>
  <c r="K1678" i="1"/>
  <c r="L1678" i="1"/>
  <c r="K1665" i="1"/>
  <c r="L1665" i="1"/>
  <c r="N1665" i="1"/>
  <c r="M1665" i="1"/>
  <c r="L1539" i="1"/>
  <c r="M1539" i="1"/>
  <c r="N1539" i="1"/>
  <c r="K1539" i="1"/>
  <c r="N1283" i="1"/>
  <c r="K1283" i="1"/>
  <c r="L1283" i="1"/>
  <c r="M1283" i="1"/>
  <c r="N1220" i="1"/>
  <c r="K1220" i="1"/>
  <c r="L1220" i="1"/>
  <c r="M1220" i="1"/>
  <c r="L3910" i="1"/>
  <c r="M3910" i="1"/>
  <c r="N3910" i="1"/>
  <c r="L3790" i="1"/>
  <c r="M3790" i="1"/>
  <c r="N3790" i="1"/>
  <c r="K3696" i="1"/>
  <c r="L3696" i="1"/>
  <c r="N3696" i="1"/>
  <c r="K3673" i="1"/>
  <c r="L3673" i="1"/>
  <c r="M3673" i="1"/>
  <c r="K3533" i="1"/>
  <c r="L3533" i="1"/>
  <c r="M3533" i="1"/>
  <c r="N3533" i="1"/>
  <c r="K3513" i="1"/>
  <c r="L3513" i="1"/>
  <c r="M3513" i="1"/>
  <c r="N3513" i="1"/>
  <c r="L3475" i="1"/>
  <c r="M3475" i="1"/>
  <c r="K3286" i="1"/>
  <c r="L3286" i="1"/>
  <c r="M3286" i="1"/>
  <c r="N3286" i="1"/>
  <c r="M3232" i="1"/>
  <c r="N3232" i="1"/>
  <c r="M3212" i="1"/>
  <c r="N3212" i="1"/>
  <c r="L3212" i="1"/>
  <c r="K3075" i="1"/>
  <c r="L3075" i="1"/>
  <c r="M3075" i="1"/>
  <c r="K3015" i="1"/>
  <c r="L3015" i="1"/>
  <c r="M3015" i="1"/>
  <c r="L2992" i="1"/>
  <c r="M2992" i="1"/>
  <c r="N2992" i="1"/>
  <c r="M2965" i="1"/>
  <c r="N2965" i="1"/>
  <c r="K2653" i="1"/>
  <c r="L2653" i="1"/>
  <c r="M2653" i="1"/>
  <c r="N2653" i="1"/>
  <c r="K2616" i="1"/>
  <c r="L2616" i="1"/>
  <c r="M2616" i="1"/>
  <c r="N2616" i="1"/>
  <c r="M2459" i="1"/>
  <c r="N2459" i="1"/>
  <c r="K2459" i="1"/>
  <c r="L2459" i="1"/>
  <c r="K2293" i="1"/>
  <c r="L2293" i="1"/>
  <c r="N2293" i="1"/>
  <c r="L2267" i="1"/>
  <c r="M2267" i="1"/>
  <c r="N2267" i="1"/>
  <c r="K2217" i="1"/>
  <c r="L2217" i="1"/>
  <c r="M2217" i="1"/>
  <c r="N2217" i="1"/>
  <c r="K2138" i="1"/>
  <c r="L2138" i="1"/>
  <c r="M2138" i="1"/>
  <c r="L2114" i="1"/>
  <c r="M2114" i="1"/>
  <c r="N2114" i="1"/>
  <c r="N1921" i="1"/>
  <c r="L1921" i="1"/>
  <c r="M1921" i="1"/>
  <c r="M1554" i="1"/>
  <c r="N1554" i="1"/>
  <c r="N1445" i="1"/>
  <c r="M1445" i="1"/>
  <c r="N1086" i="1"/>
  <c r="K1086" i="1"/>
  <c r="L1086" i="1"/>
  <c r="M1086" i="1"/>
  <c r="K1026" i="1"/>
  <c r="M1026" i="1"/>
  <c r="N1026" i="1"/>
  <c r="L1026" i="1"/>
  <c r="K965" i="1"/>
  <c r="M965" i="1"/>
  <c r="N965" i="1"/>
  <c r="L965" i="1"/>
  <c r="K849" i="1"/>
  <c r="M849" i="1"/>
  <c r="N849" i="1"/>
  <c r="M3767" i="1"/>
  <c r="N3767" i="1"/>
  <c r="K3744" i="1"/>
  <c r="L3650" i="1"/>
  <c r="M3650" i="1"/>
  <c r="N3650" i="1"/>
  <c r="K3556" i="1"/>
  <c r="L3556" i="1"/>
  <c r="N3556" i="1"/>
  <c r="K3486" i="1"/>
  <c r="L3486" i="1"/>
  <c r="M3486" i="1"/>
  <c r="N3486" i="1"/>
  <c r="L3455" i="1"/>
  <c r="M3455" i="1"/>
  <c r="K3394" i="1"/>
  <c r="L3394" i="1"/>
  <c r="M3394" i="1"/>
  <c r="N3394" i="1"/>
  <c r="L3381" i="1"/>
  <c r="K3378" i="1"/>
  <c r="L3378" i="1"/>
  <c r="L3360" i="1"/>
  <c r="M3360" i="1"/>
  <c r="N3360" i="1"/>
  <c r="K3317" i="1"/>
  <c r="L3317" i="1"/>
  <c r="M3317" i="1"/>
  <c r="N3317" i="1"/>
  <c r="K3189" i="1"/>
  <c r="K3098" i="1"/>
  <c r="L3098" i="1"/>
  <c r="L2903" i="1"/>
  <c r="M2903" i="1"/>
  <c r="N2903" i="1"/>
  <c r="K2895" i="1"/>
  <c r="L2895" i="1"/>
  <c r="M2895" i="1"/>
  <c r="N2895" i="1"/>
  <c r="M2887" i="1"/>
  <c r="N2887" i="1"/>
  <c r="K2771" i="1"/>
  <c r="L2771" i="1"/>
  <c r="M2771" i="1"/>
  <c r="N2771" i="1"/>
  <c r="M2763" i="1"/>
  <c r="N2763" i="1"/>
  <c r="M2595" i="1"/>
  <c r="N2595" i="1"/>
  <c r="K2571" i="1"/>
  <c r="L2571" i="1"/>
  <c r="N2571" i="1"/>
  <c r="K2534" i="1"/>
  <c r="M2534" i="1"/>
  <c r="K2439" i="1"/>
  <c r="L2439" i="1"/>
  <c r="M2439" i="1"/>
  <c r="N2439" i="1"/>
  <c r="L2305" i="1"/>
  <c r="M2305" i="1"/>
  <c r="K2305" i="1"/>
  <c r="N2305" i="1"/>
  <c r="K2097" i="1"/>
  <c r="L2097" i="1"/>
  <c r="N2097" i="1"/>
  <c r="M2097" i="1"/>
  <c r="M2009" i="1"/>
  <c r="N2009" i="1"/>
  <c r="L1913" i="1"/>
  <c r="N1913" i="1"/>
  <c r="L1753" i="1"/>
  <c r="M1753" i="1"/>
  <c r="N1753" i="1"/>
  <c r="L1660" i="1"/>
  <c r="K1660" i="1"/>
  <c r="M1660" i="1"/>
  <c r="K1492" i="1"/>
  <c r="L1492" i="1"/>
  <c r="N1475" i="1"/>
  <c r="M1475" i="1"/>
  <c r="L1449" i="1"/>
  <c r="M1449" i="1"/>
  <c r="N1449" i="1"/>
  <c r="N1068" i="1"/>
  <c r="L1068" i="1"/>
  <c r="M1068" i="1"/>
  <c r="M1055" i="1"/>
  <c r="N1055" i="1"/>
  <c r="K1055" i="1"/>
  <c r="L1055" i="1"/>
  <c r="N1012" i="1"/>
  <c r="M1012" i="1"/>
  <c r="K3913" i="1"/>
  <c r="L3913" i="1"/>
  <c r="M3913" i="1"/>
  <c r="K3816" i="1"/>
  <c r="L3816" i="1"/>
  <c r="N3816" i="1"/>
  <c r="K3793" i="1"/>
  <c r="L3793" i="1"/>
  <c r="M3793" i="1"/>
  <c r="M3627" i="1"/>
  <c r="N3627" i="1"/>
  <c r="M3352" i="1"/>
  <c r="N3352" i="1"/>
  <c r="M3332" i="1"/>
  <c r="N3332" i="1"/>
  <c r="L3332" i="1"/>
  <c r="K3274" i="1"/>
  <c r="L3274" i="1"/>
  <c r="M3274" i="1"/>
  <c r="N3274" i="1"/>
  <c r="N3169" i="1"/>
  <c r="K3169" i="1"/>
  <c r="L3169" i="1"/>
  <c r="M3169" i="1"/>
  <c r="N3086" i="1"/>
  <c r="L3086" i="1"/>
  <c r="M3086" i="1"/>
  <c r="L2983" i="1"/>
  <c r="M2983" i="1"/>
  <c r="N2983" i="1"/>
  <c r="K2983" i="1"/>
  <c r="L2941" i="1"/>
  <c r="M2941" i="1"/>
  <c r="N2941" i="1"/>
  <c r="K2918" i="1"/>
  <c r="L2918" i="1"/>
  <c r="K2854" i="1"/>
  <c r="M2854" i="1"/>
  <c r="N2854" i="1"/>
  <c r="M2810" i="1"/>
  <c r="N2810" i="1"/>
  <c r="M2703" i="1"/>
  <c r="N2703" i="1"/>
  <c r="K2703" i="1"/>
  <c r="L2703" i="1"/>
  <c r="L2688" i="1"/>
  <c r="M2688" i="1"/>
  <c r="K2688" i="1"/>
  <c r="N2688" i="1"/>
  <c r="L2648" i="1"/>
  <c r="M2648" i="1"/>
  <c r="K2648" i="1"/>
  <c r="N2648" i="1"/>
  <c r="M2541" i="1"/>
  <c r="N2541" i="1"/>
  <c r="M2525" i="1"/>
  <c r="N2525" i="1"/>
  <c r="K2525" i="1"/>
  <c r="L2525" i="1"/>
  <c r="N2481" i="1"/>
  <c r="K2481" i="1"/>
  <c r="L2481" i="1"/>
  <c r="M2481" i="1"/>
  <c r="K2450" i="1"/>
  <c r="M2450" i="1"/>
  <c r="K2320" i="1"/>
  <c r="L2320" i="1"/>
  <c r="M2320" i="1"/>
  <c r="N2320" i="1"/>
  <c r="K2197" i="1"/>
  <c r="L2197" i="1"/>
  <c r="N2197" i="1"/>
  <c r="K2177" i="1"/>
  <c r="L2177" i="1"/>
  <c r="M2177" i="1"/>
  <c r="N2177" i="1"/>
  <c r="L2154" i="1"/>
  <c r="M2154" i="1"/>
  <c r="K2132" i="1"/>
  <c r="L2132" i="1"/>
  <c r="M2132" i="1"/>
  <c r="N2132" i="1"/>
  <c r="M2122" i="1"/>
  <c r="N2122" i="1"/>
  <c r="K2055" i="1"/>
  <c r="L2055" i="1"/>
  <c r="N2055" i="1"/>
  <c r="M2051" i="1"/>
  <c r="N2051" i="1"/>
  <c r="K1778" i="1"/>
  <c r="L1778" i="1"/>
  <c r="M1778" i="1"/>
  <c r="N1778" i="1"/>
  <c r="K1766" i="1"/>
  <c r="L1766" i="1"/>
  <c r="N1766" i="1"/>
  <c r="M1690" i="1"/>
  <c r="N1690" i="1"/>
  <c r="K1690" i="1"/>
  <c r="M1570" i="1"/>
  <c r="L1570" i="1"/>
  <c r="N1570" i="1"/>
  <c r="K1570" i="1"/>
  <c r="N1527" i="1"/>
  <c r="K1527" i="1"/>
  <c r="M1527" i="1"/>
  <c r="L1527" i="1"/>
  <c r="K1496" i="1"/>
  <c r="M1496" i="1"/>
  <c r="K1396" i="1"/>
  <c r="M1396" i="1"/>
  <c r="N1396" i="1"/>
  <c r="N1387" i="1"/>
  <c r="L1387" i="1"/>
  <c r="K1387" i="1"/>
  <c r="K1374" i="1"/>
  <c r="L1374" i="1"/>
  <c r="M1374" i="1"/>
  <c r="N1374" i="1"/>
  <c r="K1164" i="1"/>
  <c r="L1164" i="1"/>
  <c r="M1164" i="1"/>
  <c r="K1081" i="1"/>
  <c r="L1081" i="1"/>
  <c r="L1059" i="1"/>
  <c r="M1059" i="1"/>
  <c r="K1059" i="1"/>
  <c r="N1059" i="1"/>
  <c r="M3967" i="1"/>
  <c r="N3967" i="1"/>
  <c r="M3887" i="1"/>
  <c r="N3887" i="1"/>
  <c r="L3770" i="1"/>
  <c r="M3770" i="1"/>
  <c r="N3770" i="1"/>
  <c r="K3676" i="1"/>
  <c r="L3676" i="1"/>
  <c r="N3676" i="1"/>
  <c r="K3653" i="1"/>
  <c r="L3653" i="1"/>
  <c r="M3653" i="1"/>
  <c r="K3474" i="1"/>
  <c r="L3474" i="1"/>
  <c r="M3474" i="1"/>
  <c r="N3474" i="1"/>
  <c r="K3458" i="1"/>
  <c r="L3458" i="1"/>
  <c r="L3440" i="1"/>
  <c r="M3440" i="1"/>
  <c r="N3440" i="1"/>
  <c r="N3409" i="1"/>
  <c r="K3409" i="1"/>
  <c r="L3409" i="1"/>
  <c r="M3409" i="1"/>
  <c r="L3243" i="1"/>
  <c r="M3243" i="1"/>
  <c r="N3243" i="1"/>
  <c r="L3215" i="1"/>
  <c r="M3215" i="1"/>
  <c r="K3158" i="1"/>
  <c r="L3158" i="1"/>
  <c r="K3115" i="1"/>
  <c r="L3115" i="1"/>
  <c r="M3115" i="1"/>
  <c r="L3032" i="1"/>
  <c r="M3032" i="1"/>
  <c r="N3032" i="1"/>
  <c r="K3032" i="1"/>
  <c r="L3003" i="1"/>
  <c r="M3003" i="1"/>
  <c r="N3003" i="1"/>
  <c r="K2987" i="1"/>
  <c r="L2987" i="1"/>
  <c r="M2987" i="1"/>
  <c r="N2987" i="1"/>
  <c r="K2814" i="1"/>
  <c r="M2814" i="1"/>
  <c r="N2814" i="1"/>
  <c r="L2814" i="1"/>
  <c r="M2785" i="1"/>
  <c r="N2785" i="1"/>
  <c r="K2770" i="1"/>
  <c r="L2770" i="1"/>
  <c r="M2770" i="1"/>
  <c r="N2770" i="1"/>
  <c r="L2668" i="1"/>
  <c r="M2668" i="1"/>
  <c r="M2387" i="1"/>
  <c r="N2387" i="1"/>
  <c r="L2254" i="1"/>
  <c r="M2254" i="1"/>
  <c r="K2254" i="1"/>
  <c r="K2201" i="1"/>
  <c r="M2201" i="1"/>
  <c r="N2201" i="1"/>
  <c r="L2201" i="1"/>
  <c r="K1973" i="1"/>
  <c r="M1973" i="1"/>
  <c r="L1973" i="1"/>
  <c r="N1973" i="1"/>
  <c r="K1969" i="1"/>
  <c r="L1969" i="1"/>
  <c r="M1969" i="1"/>
  <c r="N1969" i="1"/>
  <c r="K1857" i="1"/>
  <c r="L1857" i="1"/>
  <c r="N1857" i="1"/>
  <c r="L1853" i="1"/>
  <c r="N1853" i="1"/>
  <c r="L1699" i="1"/>
  <c r="N1699" i="1"/>
  <c r="K1699" i="1"/>
  <c r="N1620" i="1"/>
  <c r="K1620" i="1"/>
  <c r="L1620" i="1"/>
  <c r="M1620" i="1"/>
  <c r="N1595" i="1"/>
  <c r="K1595" i="1"/>
  <c r="L1595" i="1"/>
  <c r="M1595" i="1"/>
  <c r="M1417" i="1"/>
  <c r="K1417" i="1"/>
  <c r="L1417" i="1"/>
  <c r="N1417" i="1"/>
  <c r="M1214" i="1"/>
  <c r="K1214" i="1"/>
  <c r="L1214" i="1"/>
  <c r="N1214" i="1"/>
  <c r="K1209" i="1"/>
  <c r="L1209" i="1"/>
  <c r="M1209" i="1"/>
  <c r="N1209" i="1"/>
  <c r="M1192" i="1"/>
  <c r="N1192" i="1"/>
  <c r="K1192" i="1"/>
  <c r="L1192" i="1"/>
  <c r="K1114" i="1"/>
  <c r="L1114" i="1"/>
  <c r="M1114" i="1"/>
  <c r="N1114" i="1"/>
  <c r="M1109" i="1"/>
  <c r="N1109" i="1"/>
  <c r="L1109" i="1"/>
  <c r="K1000" i="1"/>
  <c r="L1000" i="1"/>
  <c r="M1000" i="1"/>
  <c r="N892" i="1"/>
  <c r="L892" i="1"/>
  <c r="M892" i="1"/>
  <c r="K892" i="1"/>
  <c r="L2628" i="1"/>
  <c r="M2628" i="1"/>
  <c r="K2574" i="1"/>
  <c r="M2574" i="1"/>
  <c r="L2469" i="1"/>
  <c r="M2469" i="1"/>
  <c r="N2469" i="1"/>
  <c r="M2462" i="1"/>
  <c r="N2462" i="1"/>
  <c r="M2382" i="1"/>
  <c r="N2382" i="1"/>
  <c r="K2382" i="1"/>
  <c r="L2382" i="1"/>
  <c r="N2348" i="1"/>
  <c r="L2348" i="1"/>
  <c r="M2348" i="1"/>
  <c r="M2139" i="1"/>
  <c r="N2139" i="1"/>
  <c r="K1997" i="1"/>
  <c r="L1997" i="1"/>
  <c r="N1997" i="1"/>
  <c r="K1925" i="1"/>
  <c r="M1925" i="1"/>
  <c r="N1925" i="1"/>
  <c r="L1884" i="1"/>
  <c r="M1884" i="1"/>
  <c r="N1884" i="1"/>
  <c r="K1605" i="1"/>
  <c r="L1605" i="1"/>
  <c r="N1605" i="1"/>
  <c r="M1605" i="1"/>
  <c r="N1500" i="1"/>
  <c r="M1500" i="1"/>
  <c r="K1483" i="1"/>
  <c r="L1483" i="1"/>
  <c r="M1483" i="1"/>
  <c r="N1483" i="1"/>
  <c r="K1311" i="1"/>
  <c r="L1311" i="1"/>
  <c r="N1311" i="1"/>
  <c r="M1311" i="1"/>
  <c r="N1274" i="1"/>
  <c r="L1274" i="1"/>
  <c r="M1274" i="1"/>
  <c r="K1274" i="1"/>
  <c r="N1127" i="1"/>
  <c r="K1127" i="1"/>
  <c r="L1127" i="1"/>
  <c r="M1080" i="1"/>
  <c r="K1080" i="1"/>
  <c r="M1015" i="1"/>
  <c r="K1015" i="1"/>
  <c r="K835" i="1"/>
  <c r="M835" i="1"/>
  <c r="L835" i="1"/>
  <c r="N790" i="1"/>
  <c r="K790" i="1"/>
  <c r="L790" i="1"/>
  <c r="M790" i="1"/>
  <c r="N649" i="1"/>
  <c r="L649" i="1"/>
  <c r="K649" i="1"/>
  <c r="M649" i="1"/>
  <c r="K619" i="1"/>
  <c r="L619" i="1"/>
  <c r="N619" i="1"/>
  <c r="M619" i="1"/>
  <c r="M2505" i="1"/>
  <c r="N2505" i="1"/>
  <c r="K2453" i="1"/>
  <c r="L2453" i="1"/>
  <c r="N2453" i="1"/>
  <c r="K2373" i="1"/>
  <c r="L2373" i="1"/>
  <c r="N2373" i="1"/>
  <c r="L2174" i="1"/>
  <c r="M2174" i="1"/>
  <c r="N2174" i="1"/>
  <c r="K2133" i="1"/>
  <c r="L2133" i="1"/>
  <c r="N2133" i="1"/>
  <c r="L2105" i="1"/>
  <c r="M2105" i="1"/>
  <c r="M1904" i="1"/>
  <c r="N1904" i="1"/>
  <c r="K1646" i="1"/>
  <c r="L1646" i="1"/>
  <c r="M1646" i="1"/>
  <c r="N1646" i="1"/>
  <c r="M1629" i="1"/>
  <c r="K1629" i="1"/>
  <c r="L1629" i="1"/>
  <c r="M1597" i="1"/>
  <c r="N1597" i="1"/>
  <c r="N1435" i="1"/>
  <c r="K1435" i="1"/>
  <c r="K1245" i="1"/>
  <c r="L1245" i="1"/>
  <c r="L968" i="1"/>
  <c r="M968" i="1"/>
  <c r="N968" i="1"/>
  <c r="K968" i="1"/>
  <c r="K946" i="1"/>
  <c r="L946" i="1"/>
  <c r="M946" i="1"/>
  <c r="N946" i="1"/>
  <c r="M933" i="1"/>
  <c r="N933" i="1"/>
  <c r="L933" i="1"/>
  <c r="L907" i="1"/>
  <c r="N907" i="1"/>
  <c r="K907" i="1"/>
  <c r="M907" i="1"/>
  <c r="M793" i="1"/>
  <c r="N793" i="1"/>
  <c r="L793" i="1"/>
  <c r="L731" i="1"/>
  <c r="N731" i="1"/>
  <c r="K731" i="1"/>
  <c r="M731" i="1"/>
  <c r="L680" i="1"/>
  <c r="N680" i="1"/>
  <c r="K680" i="1"/>
  <c r="M680" i="1"/>
  <c r="M583" i="1"/>
  <c r="K583" i="1"/>
  <c r="L583" i="1"/>
  <c r="N583" i="1"/>
  <c r="K579" i="1"/>
  <c r="L579" i="1"/>
  <c r="M579" i="1"/>
  <c r="N579" i="1"/>
  <c r="M3351" i="1"/>
  <c r="M3342" i="1"/>
  <c r="M3339" i="1"/>
  <c r="M3311" i="1"/>
  <c r="M3302" i="1"/>
  <c r="M3299" i="1"/>
  <c r="M3271" i="1"/>
  <c r="M3262" i="1"/>
  <c r="M3259" i="1"/>
  <c r="M3231" i="1"/>
  <c r="M3222" i="1"/>
  <c r="M3219" i="1"/>
  <c r="M3191" i="1"/>
  <c r="M3182" i="1"/>
  <c r="M3179" i="1"/>
  <c r="M3154" i="1"/>
  <c r="L3132" i="1"/>
  <c r="M3132" i="1"/>
  <c r="N3132" i="1"/>
  <c r="M3125" i="1"/>
  <c r="M3122" i="1"/>
  <c r="M3119" i="1"/>
  <c r="M3090" i="1"/>
  <c r="M3074" i="1"/>
  <c r="L3052" i="1"/>
  <c r="M3052" i="1"/>
  <c r="N3052" i="1"/>
  <c r="M3045" i="1"/>
  <c r="M3042" i="1"/>
  <c r="M3039" i="1"/>
  <c r="M3010" i="1"/>
  <c r="M2994" i="1"/>
  <c r="K2971" i="1"/>
  <c r="N2971" i="1"/>
  <c r="N2905" i="1"/>
  <c r="M2881" i="1"/>
  <c r="M2861" i="1"/>
  <c r="M2858" i="1"/>
  <c r="N2855" i="1"/>
  <c r="L2848" i="1"/>
  <c r="M2848" i="1"/>
  <c r="K2848" i="1"/>
  <c r="N2848" i="1"/>
  <c r="N2754" i="1"/>
  <c r="L2748" i="1"/>
  <c r="M2748" i="1"/>
  <c r="M2730" i="1"/>
  <c r="K2711" i="1"/>
  <c r="L2711" i="1"/>
  <c r="K2694" i="1"/>
  <c r="M2694" i="1"/>
  <c r="N2694" i="1"/>
  <c r="M2683" i="1"/>
  <c r="M2590" i="1"/>
  <c r="M2572" i="1"/>
  <c r="M2544" i="1"/>
  <c r="L2445" i="1"/>
  <c r="M2445" i="1"/>
  <c r="N2445" i="1"/>
  <c r="K2358" i="1"/>
  <c r="M2358" i="1"/>
  <c r="M2351" i="1"/>
  <c r="N2351" i="1"/>
  <c r="K2321" i="1"/>
  <c r="M2321" i="1"/>
  <c r="M2311" i="1"/>
  <c r="N2311" i="1"/>
  <c r="N2268" i="1"/>
  <c r="L2268" i="1"/>
  <c r="M2268" i="1"/>
  <c r="K2268" i="1"/>
  <c r="M2264" i="1"/>
  <c r="K2253" i="1"/>
  <c r="L2253" i="1"/>
  <c r="N2253" i="1"/>
  <c r="M2196" i="1"/>
  <c r="K2178" i="1"/>
  <c r="L2178" i="1"/>
  <c r="M2178" i="1"/>
  <c r="N2178" i="1"/>
  <c r="K2170" i="1"/>
  <c r="M2170" i="1"/>
  <c r="M2156" i="1"/>
  <c r="M2142" i="1"/>
  <c r="N2142" i="1"/>
  <c r="M2119" i="1"/>
  <c r="K2096" i="1"/>
  <c r="M2096" i="1"/>
  <c r="M2039" i="1"/>
  <c r="N2039" i="1"/>
  <c r="K1957" i="1"/>
  <c r="L1957" i="1"/>
  <c r="N1957" i="1"/>
  <c r="M1923" i="1"/>
  <c r="K1908" i="1"/>
  <c r="L1908" i="1"/>
  <c r="N1908" i="1"/>
  <c r="K1900" i="1"/>
  <c r="L1900" i="1"/>
  <c r="N1900" i="1"/>
  <c r="L1892" i="1"/>
  <c r="M1892" i="1"/>
  <c r="N1892" i="1"/>
  <c r="L1813" i="1"/>
  <c r="K1813" i="1"/>
  <c r="M1813" i="1"/>
  <c r="N1813" i="1"/>
  <c r="K1804" i="1"/>
  <c r="N1804" i="1"/>
  <c r="M1804" i="1"/>
  <c r="K1745" i="1"/>
  <c r="M1745" i="1"/>
  <c r="L1745" i="1"/>
  <c r="N1745" i="1"/>
  <c r="N1727" i="1"/>
  <c r="L1727" i="1"/>
  <c r="M1727" i="1"/>
  <c r="K1727" i="1"/>
  <c r="K1698" i="1"/>
  <c r="L1698" i="1"/>
  <c r="M1698" i="1"/>
  <c r="K1676" i="1"/>
  <c r="M1676" i="1"/>
  <c r="L1676" i="1"/>
  <c r="N1676" i="1"/>
  <c r="L1672" i="1"/>
  <c r="N1672" i="1"/>
  <c r="M1672" i="1"/>
  <c r="K1634" i="1"/>
  <c r="M1634" i="1"/>
  <c r="N1634" i="1"/>
  <c r="K1621" i="1"/>
  <c r="L1621" i="1"/>
  <c r="M1621" i="1"/>
  <c r="N1621" i="1"/>
  <c r="L1613" i="1"/>
  <c r="N1613" i="1"/>
  <c r="L1559" i="1"/>
  <c r="N1559" i="1"/>
  <c r="M1559" i="1"/>
  <c r="M1261" i="1"/>
  <c r="N1261" i="1"/>
  <c r="K1249" i="1"/>
  <c r="L1249" i="1"/>
  <c r="M1249" i="1"/>
  <c r="N1249" i="1"/>
  <c r="K1241" i="1"/>
  <c r="N1241" i="1"/>
  <c r="K1237" i="1"/>
  <c r="N1237" i="1"/>
  <c r="M983" i="1"/>
  <c r="L983" i="1"/>
  <c r="N983" i="1"/>
  <c r="K983" i="1"/>
  <c r="N569" i="1"/>
  <c r="M569" i="1"/>
  <c r="L2909" i="1"/>
  <c r="M2909" i="1"/>
  <c r="N2909" i="1"/>
  <c r="L2888" i="1"/>
  <c r="M2888" i="1"/>
  <c r="K2888" i="1"/>
  <c r="N2888" i="1"/>
  <c r="M2825" i="1"/>
  <c r="N2825" i="1"/>
  <c r="K2811" i="1"/>
  <c r="L2811" i="1"/>
  <c r="M2811" i="1"/>
  <c r="N2811" i="1"/>
  <c r="M2623" i="1"/>
  <c r="N2623" i="1"/>
  <c r="L2598" i="1"/>
  <c r="M2598" i="1"/>
  <c r="N2598" i="1"/>
  <c r="M2565" i="1"/>
  <c r="N2565" i="1"/>
  <c r="L2508" i="1"/>
  <c r="M2508" i="1"/>
  <c r="K2457" i="1"/>
  <c r="L2457" i="1"/>
  <c r="L2434" i="1"/>
  <c r="M2434" i="1"/>
  <c r="N2388" i="1"/>
  <c r="L2388" i="1"/>
  <c r="M2388" i="1"/>
  <c r="K2365" i="1"/>
  <c r="L2365" i="1"/>
  <c r="M2365" i="1"/>
  <c r="K2257" i="1"/>
  <c r="L2257" i="1"/>
  <c r="L2218" i="1"/>
  <c r="M2218" i="1"/>
  <c r="N2218" i="1"/>
  <c r="L2214" i="1"/>
  <c r="M2214" i="1"/>
  <c r="K2210" i="1"/>
  <c r="M2210" i="1"/>
  <c r="L1995" i="1"/>
  <c r="M1995" i="1"/>
  <c r="L1974" i="1"/>
  <c r="M1974" i="1"/>
  <c r="N1887" i="1"/>
  <c r="K1887" i="1"/>
  <c r="M1887" i="1"/>
  <c r="M1859" i="1"/>
  <c r="L1859" i="1"/>
  <c r="N1859" i="1"/>
  <c r="K1731" i="1"/>
  <c r="L1731" i="1"/>
  <c r="M1731" i="1"/>
  <c r="K1685" i="1"/>
  <c r="L1685" i="1"/>
  <c r="M1685" i="1"/>
  <c r="N1685" i="1"/>
  <c r="M1525" i="1"/>
  <c r="N1525" i="1"/>
  <c r="L1525" i="1"/>
  <c r="L1473" i="1"/>
  <c r="N1473" i="1"/>
  <c r="K1473" i="1"/>
  <c r="M1473" i="1"/>
  <c r="M1295" i="1"/>
  <c r="N1295" i="1"/>
  <c r="K1295" i="1"/>
  <c r="L1295" i="1"/>
  <c r="M1290" i="1"/>
  <c r="K1290" i="1"/>
  <c r="L1290" i="1"/>
  <c r="N1290" i="1"/>
  <c r="L958" i="1"/>
  <c r="N958" i="1"/>
  <c r="M958" i="1"/>
  <c r="N911" i="1"/>
  <c r="K911" i="1"/>
  <c r="L911" i="1"/>
  <c r="M911" i="1"/>
  <c r="M811" i="1"/>
  <c r="N811" i="1"/>
  <c r="M755" i="1"/>
  <c r="N755" i="1"/>
  <c r="K755" i="1"/>
  <c r="L755" i="1"/>
  <c r="K3135" i="1"/>
  <c r="L3135" i="1"/>
  <c r="M3135" i="1"/>
  <c r="K3055" i="1"/>
  <c r="L3055" i="1"/>
  <c r="M3055" i="1"/>
  <c r="M2974" i="1"/>
  <c r="N2974" i="1"/>
  <c r="K2905" i="1"/>
  <c r="M2865" i="1"/>
  <c r="N2865" i="1"/>
  <c r="L2855" i="1"/>
  <c r="L2788" i="1"/>
  <c r="M2788" i="1"/>
  <c r="L2754" i="1"/>
  <c r="K2751" i="1"/>
  <c r="L2751" i="1"/>
  <c r="K2734" i="1"/>
  <c r="M2734" i="1"/>
  <c r="N2734" i="1"/>
  <c r="M2576" i="1"/>
  <c r="N2576" i="1"/>
  <c r="K2544" i="1"/>
  <c r="M2519" i="1"/>
  <c r="N2519" i="1"/>
  <c r="K2437" i="1"/>
  <c r="L2437" i="1"/>
  <c r="M2415" i="1"/>
  <c r="N2415" i="1"/>
  <c r="M2411" i="1"/>
  <c r="N2411" i="1"/>
  <c r="M2331" i="1"/>
  <c r="N2331" i="1"/>
  <c r="L2331" i="1"/>
  <c r="L2314" i="1"/>
  <c r="M2314" i="1"/>
  <c r="L2296" i="1"/>
  <c r="M2296" i="1"/>
  <c r="K2278" i="1"/>
  <c r="M2278" i="1"/>
  <c r="N2278" i="1"/>
  <c r="L2104" i="1"/>
  <c r="M2104" i="1"/>
  <c r="N2104" i="1"/>
  <c r="K2100" i="1"/>
  <c r="M2100" i="1"/>
  <c r="M2067" i="1"/>
  <c r="N2067" i="1"/>
  <c r="K2067" i="1"/>
  <c r="L2067" i="1"/>
  <c r="L1935" i="1"/>
  <c r="M1935" i="1"/>
  <c r="K1836" i="1"/>
  <c r="M1836" i="1"/>
  <c r="M1680" i="1"/>
  <c r="N1680" i="1"/>
  <c r="K1680" i="1"/>
  <c r="L1680" i="1"/>
  <c r="K1575" i="1"/>
  <c r="L1575" i="1"/>
  <c r="M1575" i="1"/>
  <c r="N1575" i="1"/>
  <c r="N1567" i="1"/>
  <c r="L1567" i="1"/>
  <c r="M1567" i="1"/>
  <c r="N1563" i="1"/>
  <c r="M1563" i="1"/>
  <c r="K1457" i="1"/>
  <c r="M1444" i="1"/>
  <c r="N1444" i="1"/>
  <c r="L1439" i="1"/>
  <c r="M1439" i="1"/>
  <c r="K1439" i="1"/>
  <c r="N1397" i="1"/>
  <c r="K1397" i="1"/>
  <c r="L1397" i="1"/>
  <c r="M1397" i="1"/>
  <c r="K1392" i="1"/>
  <c r="L1392" i="1"/>
  <c r="N1392" i="1"/>
  <c r="L1193" i="1"/>
  <c r="N1193" i="1"/>
  <c r="L1173" i="1"/>
  <c r="N1173" i="1"/>
  <c r="M1173" i="1"/>
  <c r="K1173" i="1"/>
  <c r="K1169" i="1"/>
  <c r="L1165" i="1"/>
  <c r="K1116" i="1"/>
  <c r="M1116" i="1"/>
  <c r="N1116" i="1"/>
  <c r="L1116" i="1"/>
  <c r="K1061" i="1"/>
  <c r="M1061" i="1"/>
  <c r="N1061" i="1"/>
  <c r="L1061" i="1"/>
  <c r="L820" i="1"/>
  <c r="M820" i="1"/>
  <c r="K820" i="1"/>
  <c r="N820" i="1"/>
  <c r="K802" i="1"/>
  <c r="L802" i="1"/>
  <c r="N802" i="1"/>
  <c r="M802" i="1"/>
  <c r="M3109" i="1"/>
  <c r="N3109" i="1"/>
  <c r="M3029" i="1"/>
  <c r="N3029" i="1"/>
  <c r="L2980" i="1"/>
  <c r="M2980" i="1"/>
  <c r="N2980" i="1"/>
  <c r="K2851" i="1"/>
  <c r="L2851" i="1"/>
  <c r="M2851" i="1"/>
  <c r="N2851" i="1"/>
  <c r="M2663" i="1"/>
  <c r="N2663" i="1"/>
  <c r="K2594" i="1"/>
  <c r="M2594" i="1"/>
  <c r="L2568" i="1"/>
  <c r="M2568" i="1"/>
  <c r="K2551" i="1"/>
  <c r="L2551" i="1"/>
  <c r="N2551" i="1"/>
  <c r="M2551" i="1"/>
  <c r="K2529" i="1"/>
  <c r="L2529" i="1"/>
  <c r="M2529" i="1"/>
  <c r="N2529" i="1"/>
  <c r="K2452" i="1"/>
  <c r="L2452" i="1"/>
  <c r="M2452" i="1"/>
  <c r="N2448" i="1"/>
  <c r="L2448" i="1"/>
  <c r="M2448" i="1"/>
  <c r="K2441" i="1"/>
  <c r="M2441" i="1"/>
  <c r="M2419" i="1"/>
  <c r="N2419" i="1"/>
  <c r="K2419" i="1"/>
  <c r="L2419" i="1"/>
  <c r="K2399" i="1"/>
  <c r="L2399" i="1"/>
  <c r="M2399" i="1"/>
  <c r="K2377" i="1"/>
  <c r="L2377" i="1"/>
  <c r="K2361" i="1"/>
  <c r="M2361" i="1"/>
  <c r="L2354" i="1"/>
  <c r="M2354" i="1"/>
  <c r="K2335" i="1"/>
  <c r="L2335" i="1"/>
  <c r="M2335" i="1"/>
  <c r="N2335" i="1"/>
  <c r="K2317" i="1"/>
  <c r="L2317" i="1"/>
  <c r="M2291" i="1"/>
  <c r="N2291" i="1"/>
  <c r="K2291" i="1"/>
  <c r="L2291" i="1"/>
  <c r="K2173" i="1"/>
  <c r="L2173" i="1"/>
  <c r="N2173" i="1"/>
  <c r="L2141" i="1"/>
  <c r="M2141" i="1"/>
  <c r="N2141" i="1"/>
  <c r="K2137" i="1"/>
  <c r="L2137" i="1"/>
  <c r="K2060" i="1"/>
  <c r="M2060" i="1"/>
  <c r="N2060" i="1"/>
  <c r="M2031" i="1"/>
  <c r="N2031" i="1"/>
  <c r="L1956" i="1"/>
  <c r="M1956" i="1"/>
  <c r="N1956" i="1"/>
  <c r="K1931" i="1"/>
  <c r="L1931" i="1"/>
  <c r="N1931" i="1"/>
  <c r="N1927" i="1"/>
  <c r="M1927" i="1"/>
  <c r="M1851" i="1"/>
  <c r="N1851" i="1"/>
  <c r="N1812" i="1"/>
  <c r="K1812" i="1"/>
  <c r="L1812" i="1"/>
  <c r="K1774" i="1"/>
  <c r="L1774" i="1"/>
  <c r="L1697" i="1"/>
  <c r="M1697" i="1"/>
  <c r="N1697" i="1"/>
  <c r="K1697" i="1"/>
  <c r="L1638" i="1"/>
  <c r="M1638" i="1"/>
  <c r="N1638" i="1"/>
  <c r="N1571" i="1"/>
  <c r="K1571" i="1"/>
  <c r="L1571" i="1"/>
  <c r="L1453" i="1"/>
  <c r="N1453" i="1"/>
  <c r="N1409" i="1"/>
  <c r="L1409" i="1"/>
  <c r="M1409" i="1"/>
  <c r="L1405" i="1"/>
  <c r="M1405" i="1"/>
  <c r="K1294" i="1"/>
  <c r="L1294" i="1"/>
  <c r="M1294" i="1"/>
  <c r="N1294" i="1"/>
  <c r="K1201" i="1"/>
  <c r="N1201" i="1"/>
  <c r="L1201" i="1"/>
  <c r="M1201" i="1"/>
  <c r="K797" i="1"/>
  <c r="M797" i="1"/>
  <c r="N797" i="1"/>
  <c r="K3138" i="1"/>
  <c r="L3138" i="1"/>
  <c r="K3058" i="1"/>
  <c r="L3058" i="1"/>
  <c r="L2912" i="1"/>
  <c r="M2912" i="1"/>
  <c r="N2912" i="1"/>
  <c r="K2891" i="1"/>
  <c r="L2891" i="1"/>
  <c r="M2891" i="1"/>
  <c r="N2891" i="1"/>
  <c r="L2828" i="1"/>
  <c r="M2828" i="1"/>
  <c r="K2791" i="1"/>
  <c r="L2791" i="1"/>
  <c r="K2774" i="1"/>
  <c r="M2774" i="1"/>
  <c r="N2774" i="1"/>
  <c r="L2579" i="1"/>
  <c r="M2579" i="1"/>
  <c r="N2579" i="1"/>
  <c r="N2522" i="1"/>
  <c r="M2522" i="1"/>
  <c r="K2471" i="1"/>
  <c r="L2471" i="1"/>
  <c r="N2471" i="1"/>
  <c r="N2368" i="1"/>
  <c r="K2368" i="1"/>
  <c r="L2368" i="1"/>
  <c r="M2368" i="1"/>
  <c r="M2271" i="1"/>
  <c r="N2271" i="1"/>
  <c r="M2045" i="1"/>
  <c r="N2045" i="1"/>
  <c r="K2013" i="1"/>
  <c r="L2013" i="1"/>
  <c r="M2013" i="1"/>
  <c r="N2013" i="1"/>
  <c r="M1991" i="1"/>
  <c r="N1991" i="1"/>
  <c r="L1899" i="1"/>
  <c r="M1899" i="1"/>
  <c r="N1899" i="1"/>
  <c r="L1891" i="1"/>
  <c r="M1891" i="1"/>
  <c r="M1830" i="1"/>
  <c r="L1830" i="1"/>
  <c r="K1830" i="1"/>
  <c r="N1830" i="1"/>
  <c r="K1749" i="1"/>
  <c r="L1749" i="1"/>
  <c r="N1749" i="1"/>
  <c r="K1612" i="1"/>
  <c r="M1612" i="1"/>
  <c r="N1612" i="1"/>
  <c r="K1558" i="1"/>
  <c r="L1558" i="1"/>
  <c r="N1558" i="1"/>
  <c r="L1461" i="1"/>
  <c r="M1461" i="1"/>
  <c r="N1461" i="1"/>
  <c r="L1443" i="1"/>
  <c r="M1443" i="1"/>
  <c r="N1443" i="1"/>
  <c r="K1443" i="1"/>
  <c r="K1357" i="1"/>
  <c r="L1357" i="1"/>
  <c r="N1357" i="1"/>
  <c r="M1357" i="1"/>
  <c r="K1349" i="1"/>
  <c r="L1349" i="1"/>
  <c r="M1349" i="1"/>
  <c r="N1349" i="1"/>
  <c r="M1223" i="1"/>
  <c r="N1223" i="1"/>
  <c r="L1161" i="1"/>
  <c r="M1161" i="1"/>
  <c r="N1134" i="1"/>
  <c r="L1134" i="1"/>
  <c r="K1134" i="1"/>
  <c r="M1134" i="1"/>
  <c r="K1663" i="1"/>
  <c r="L1663" i="1"/>
  <c r="M1663" i="1"/>
  <c r="N1632" i="1"/>
  <c r="K1632" i="1"/>
  <c r="L1632" i="1"/>
  <c r="M1632" i="1"/>
  <c r="N1507" i="1"/>
  <c r="L1507" i="1"/>
  <c r="M1507" i="1"/>
  <c r="K1507" i="1"/>
  <c r="M1400" i="1"/>
  <c r="N1400" i="1"/>
  <c r="K1336" i="1"/>
  <c r="M1336" i="1"/>
  <c r="K1285" i="1"/>
  <c r="M1285" i="1"/>
  <c r="N1285" i="1"/>
  <c r="K1272" i="1"/>
  <c r="L1272" i="1"/>
  <c r="N1272" i="1"/>
  <c r="M1272" i="1"/>
  <c r="L1233" i="1"/>
  <c r="N1233" i="1"/>
  <c r="M1233" i="1"/>
  <c r="K1233" i="1"/>
  <c r="K1218" i="1"/>
  <c r="M1218" i="1"/>
  <c r="N1218" i="1"/>
  <c r="L1180" i="1"/>
  <c r="M1180" i="1"/>
  <c r="N1180" i="1"/>
  <c r="K1016" i="1"/>
  <c r="L1016" i="1"/>
  <c r="N1016" i="1"/>
  <c r="M1016" i="1"/>
  <c r="L989" i="1"/>
  <c r="N989" i="1"/>
  <c r="K899" i="1"/>
  <c r="M899" i="1"/>
  <c r="N899" i="1"/>
  <c r="L899" i="1"/>
  <c r="K2542" i="1"/>
  <c r="K2511" i="1"/>
  <c r="L2511" i="1"/>
  <c r="N2511" i="1"/>
  <c r="L2336" i="1"/>
  <c r="M2336" i="1"/>
  <c r="K2208" i="1"/>
  <c r="M2179" i="1"/>
  <c r="N2179" i="1"/>
  <c r="M2102" i="1"/>
  <c r="N2102" i="1"/>
  <c r="M2058" i="1"/>
  <c r="N2058" i="1"/>
  <c r="K2007" i="1"/>
  <c r="M1912" i="1"/>
  <c r="N1912" i="1"/>
  <c r="K1874" i="1"/>
  <c r="K1845" i="1"/>
  <c r="L1845" i="1"/>
  <c r="N1845" i="1"/>
  <c r="M1835" i="1"/>
  <c r="N1835" i="1"/>
  <c r="K1821" i="1"/>
  <c r="K1758" i="1"/>
  <c r="L1746" i="1"/>
  <c r="L1693" i="1"/>
  <c r="N1693" i="1"/>
  <c r="K1658" i="1"/>
  <c r="L1658" i="1"/>
  <c r="M1658" i="1"/>
  <c r="N1658" i="1"/>
  <c r="K1623" i="1"/>
  <c r="K1535" i="1"/>
  <c r="N1535" i="1"/>
  <c r="L1479" i="1"/>
  <c r="M1479" i="1"/>
  <c r="N1479" i="1"/>
  <c r="L1366" i="1"/>
  <c r="M1366" i="1"/>
  <c r="N1187" i="1"/>
  <c r="L1187" i="1"/>
  <c r="M1187" i="1"/>
  <c r="K1183" i="1"/>
  <c r="L1183" i="1"/>
  <c r="L1179" i="1"/>
  <c r="M1179" i="1"/>
  <c r="M960" i="1"/>
  <c r="N960" i="1"/>
  <c r="K960" i="1"/>
  <c r="N952" i="1"/>
  <c r="L952" i="1"/>
  <c r="M952" i="1"/>
  <c r="L653" i="1"/>
  <c r="M653" i="1"/>
  <c r="N653" i="1"/>
  <c r="L475" i="1"/>
  <c r="N475" i="1"/>
  <c r="K1720" i="1"/>
  <c r="L1720" i="1"/>
  <c r="M1720" i="1"/>
  <c r="N1607" i="1"/>
  <c r="K1607" i="1"/>
  <c r="L1607" i="1"/>
  <c r="M1607" i="1"/>
  <c r="M1603" i="1"/>
  <c r="N1603" i="1"/>
  <c r="K1580" i="1"/>
  <c r="L1580" i="1"/>
  <c r="N1580" i="1"/>
  <c r="M1490" i="1"/>
  <c r="K1490" i="1"/>
  <c r="L1490" i="1"/>
  <c r="N1490" i="1"/>
  <c r="N1467" i="1"/>
  <c r="M1467" i="1"/>
  <c r="M1426" i="1"/>
  <c r="N1426" i="1"/>
  <c r="N1267" i="1"/>
  <c r="K1267" i="1"/>
  <c r="M1267" i="1"/>
  <c r="L1252" i="1"/>
  <c r="M1252" i="1"/>
  <c r="K1252" i="1"/>
  <c r="K1216" i="1"/>
  <c r="M1216" i="1"/>
  <c r="N1216" i="1"/>
  <c r="L1216" i="1"/>
  <c r="N1092" i="1"/>
  <c r="M1092" i="1"/>
  <c r="K1092" i="1"/>
  <c r="L1088" i="1"/>
  <c r="M1088" i="1"/>
  <c r="K1088" i="1"/>
  <c r="L935" i="1"/>
  <c r="N935" i="1"/>
  <c r="K935" i="1"/>
  <c r="K886" i="1"/>
  <c r="N886" i="1"/>
  <c r="K837" i="1"/>
  <c r="M837" i="1"/>
  <c r="L552" i="1"/>
  <c r="M552" i="1"/>
  <c r="N552" i="1"/>
  <c r="L501" i="1"/>
  <c r="M501" i="1"/>
  <c r="N501" i="1"/>
  <c r="K501" i="1"/>
  <c r="M2605" i="1"/>
  <c r="N2605" i="1"/>
  <c r="K2514" i="1"/>
  <c r="M2514" i="1"/>
  <c r="L2416" i="1"/>
  <c r="M2416" i="1"/>
  <c r="M2259" i="1"/>
  <c r="N2259" i="1"/>
  <c r="M2182" i="1"/>
  <c r="N2182" i="1"/>
  <c r="L2145" i="1"/>
  <c r="M2145" i="1"/>
  <c r="K2017" i="1"/>
  <c r="L2017" i="1"/>
  <c r="N2017" i="1"/>
  <c r="M2017" i="1"/>
  <c r="L1885" i="1"/>
  <c r="M1885" i="1"/>
  <c r="L1860" i="1"/>
  <c r="M1860" i="1"/>
  <c r="K1780" i="1"/>
  <c r="L1780" i="1"/>
  <c r="M1780" i="1"/>
  <c r="N1780" i="1"/>
  <c r="K1765" i="1"/>
  <c r="N1765" i="1"/>
  <c r="K1696" i="1"/>
  <c r="M1696" i="1"/>
  <c r="L1653" i="1"/>
  <c r="N1653" i="1"/>
  <c r="K1653" i="1"/>
  <c r="M1653" i="1"/>
  <c r="L1611" i="1"/>
  <c r="M1611" i="1"/>
  <c r="N1611" i="1"/>
  <c r="K1576" i="1"/>
  <c r="M1576" i="1"/>
  <c r="K1556" i="1"/>
  <c r="M1556" i="1"/>
  <c r="N1556" i="1"/>
  <c r="L1556" i="1"/>
  <c r="M1510" i="1"/>
  <c r="L1510" i="1"/>
  <c r="N1510" i="1"/>
  <c r="L1279" i="1"/>
  <c r="M1279" i="1"/>
  <c r="K1279" i="1"/>
  <c r="L1199" i="1"/>
  <c r="M1199" i="1"/>
  <c r="K1199" i="1"/>
  <c r="N1199" i="1"/>
  <c r="M1150" i="1"/>
  <c r="K1150" i="1"/>
  <c r="L1150" i="1"/>
  <c r="N1150" i="1"/>
  <c r="M1115" i="1"/>
  <c r="N1115" i="1"/>
  <c r="K1062" i="1"/>
  <c r="M1062" i="1"/>
  <c r="L1062" i="1"/>
  <c r="N1062" i="1"/>
  <c r="L1019" i="1"/>
  <c r="M1019" i="1"/>
  <c r="L974" i="1"/>
  <c r="M974" i="1"/>
  <c r="K974" i="1"/>
  <c r="N974" i="1"/>
  <c r="L964" i="1"/>
  <c r="K964" i="1"/>
  <c r="M964" i="1"/>
  <c r="N964" i="1"/>
  <c r="K842" i="1"/>
  <c r="L842" i="1"/>
  <c r="M842" i="1"/>
  <c r="N842" i="1"/>
  <c r="N832" i="1"/>
  <c r="K832" i="1"/>
  <c r="M832" i="1"/>
  <c r="K824" i="1"/>
  <c r="L824" i="1"/>
  <c r="N824" i="1"/>
  <c r="N774" i="1"/>
  <c r="K774" i="1"/>
  <c r="L774" i="1"/>
  <c r="M774" i="1"/>
  <c r="K759" i="1"/>
  <c r="L759" i="1"/>
  <c r="N759" i="1"/>
  <c r="M710" i="1"/>
  <c r="N710" i="1"/>
  <c r="L710" i="1"/>
  <c r="K710" i="1"/>
  <c r="K564" i="1"/>
  <c r="L564" i="1"/>
  <c r="M564" i="1"/>
  <c r="L2608" i="1"/>
  <c r="M2608" i="1"/>
  <c r="M2545" i="1"/>
  <c r="N2545" i="1"/>
  <c r="L2456" i="1"/>
  <c r="M2456" i="1"/>
  <c r="K2328" i="1"/>
  <c r="M2299" i="1"/>
  <c r="N2299" i="1"/>
  <c r="M2222" i="1"/>
  <c r="N2222" i="1"/>
  <c r="L2185" i="1"/>
  <c r="M2185" i="1"/>
  <c r="M2131" i="1"/>
  <c r="N2131" i="1"/>
  <c r="N2108" i="1"/>
  <c r="L2108" i="1"/>
  <c r="M2108" i="1"/>
  <c r="L2094" i="1"/>
  <c r="M2094" i="1"/>
  <c r="N1915" i="1"/>
  <c r="K1915" i="1"/>
  <c r="M1915" i="1"/>
  <c r="K1911" i="1"/>
  <c r="K1907" i="1"/>
  <c r="K1903" i="1"/>
  <c r="M1903" i="1"/>
  <c r="L1896" i="1"/>
  <c r="K1856" i="1"/>
  <c r="N1856" i="1"/>
  <c r="K1844" i="1"/>
  <c r="K1841" i="1"/>
  <c r="K1809" i="1"/>
  <c r="M1750" i="1"/>
  <c r="L1750" i="1"/>
  <c r="L1700" i="1"/>
  <c r="M1700" i="1"/>
  <c r="K1649" i="1"/>
  <c r="L1649" i="1"/>
  <c r="M1560" i="1"/>
  <c r="N1560" i="1"/>
  <c r="K1560" i="1"/>
  <c r="L1560" i="1"/>
  <c r="M1552" i="1"/>
  <c r="N1552" i="1"/>
  <c r="M1545" i="1"/>
  <c r="N1545" i="1"/>
  <c r="K1538" i="1"/>
  <c r="L1538" i="1"/>
  <c r="M1498" i="1"/>
  <c r="N1498" i="1"/>
  <c r="L1498" i="1"/>
  <c r="K1474" i="1"/>
  <c r="L1474" i="1"/>
  <c r="N1474" i="1"/>
  <c r="K1354" i="1"/>
  <c r="M1354" i="1"/>
  <c r="M1350" i="1"/>
  <c r="N1350" i="1"/>
  <c r="L1350" i="1"/>
  <c r="K1256" i="1"/>
  <c r="M1256" i="1"/>
  <c r="N1256" i="1"/>
  <c r="L1256" i="1"/>
  <c r="N1132" i="1"/>
  <c r="K1132" i="1"/>
  <c r="L1132" i="1"/>
  <c r="M1132" i="1"/>
  <c r="L1106" i="1"/>
  <c r="M1049" i="1"/>
  <c r="N1049" i="1"/>
  <c r="L1024" i="1"/>
  <c r="N1024" i="1"/>
  <c r="K1024" i="1"/>
  <c r="L951" i="1"/>
  <c r="M951" i="1"/>
  <c r="N951" i="1"/>
  <c r="M621" i="1"/>
  <c r="L621" i="1"/>
  <c r="K621" i="1"/>
  <c r="N621" i="1"/>
  <c r="L2548" i="1"/>
  <c r="M2548" i="1"/>
  <c r="M2485" i="1"/>
  <c r="N2485" i="1"/>
  <c r="M2339" i="1"/>
  <c r="N2339" i="1"/>
  <c r="M2262" i="1"/>
  <c r="N2262" i="1"/>
  <c r="L2225" i="1"/>
  <c r="M2225" i="1"/>
  <c r="M2171" i="1"/>
  <c r="N2171" i="1"/>
  <c r="N2148" i="1"/>
  <c r="L2148" i="1"/>
  <c r="M2148" i="1"/>
  <c r="K2118" i="1"/>
  <c r="M2118" i="1"/>
  <c r="M2071" i="1"/>
  <c r="N2071" i="1"/>
  <c r="M2064" i="1"/>
  <c r="N2064" i="1"/>
  <c r="K2057" i="1"/>
  <c r="L2057" i="1"/>
  <c r="N2057" i="1"/>
  <c r="K1960" i="1"/>
  <c r="M1960" i="1"/>
  <c r="K1937" i="1"/>
  <c r="L1937" i="1"/>
  <c r="N1937" i="1"/>
  <c r="N1863" i="1"/>
  <c r="L1863" i="1"/>
  <c r="M1863" i="1"/>
  <c r="K1772" i="1"/>
  <c r="M1772" i="1"/>
  <c r="K1677" i="1"/>
  <c r="M1677" i="1"/>
  <c r="L1657" i="1"/>
  <c r="K1657" i="1"/>
  <c r="N1657" i="1"/>
  <c r="M1610" i="1"/>
  <c r="K1610" i="1"/>
  <c r="L1610" i="1"/>
  <c r="N1610" i="1"/>
  <c r="K1583" i="1"/>
  <c r="M1583" i="1"/>
  <c r="L1433" i="1"/>
  <c r="N1433" i="1"/>
  <c r="M1418" i="1"/>
  <c r="N1418" i="1"/>
  <c r="L1369" i="1"/>
  <c r="M1369" i="1"/>
  <c r="K1369" i="1"/>
  <c r="K1338" i="1"/>
  <c r="L1338" i="1"/>
  <c r="N1338" i="1"/>
  <c r="M1338" i="1"/>
  <c r="K1326" i="1"/>
  <c r="L1326" i="1"/>
  <c r="N1326" i="1"/>
  <c r="N1287" i="1"/>
  <c r="K1287" i="1"/>
  <c r="L1287" i="1"/>
  <c r="M1287" i="1"/>
  <c r="K1070" i="1"/>
  <c r="L1070" i="1"/>
  <c r="M1070" i="1"/>
  <c r="N1070" i="1"/>
  <c r="K934" i="1"/>
  <c r="M934" i="1"/>
  <c r="N934" i="1"/>
  <c r="L934" i="1"/>
  <c r="N930" i="1"/>
  <c r="K930" i="1"/>
  <c r="L872" i="1"/>
  <c r="N872" i="1"/>
  <c r="K872" i="1"/>
  <c r="M872" i="1"/>
  <c r="L603" i="1"/>
  <c r="N603" i="1"/>
  <c r="K603" i="1"/>
  <c r="M603" i="1"/>
  <c r="M590" i="1"/>
  <c r="N590" i="1"/>
  <c r="K590" i="1"/>
  <c r="K551" i="1"/>
  <c r="L551" i="1"/>
  <c r="M551" i="1"/>
  <c r="M2885" i="1"/>
  <c r="N2885" i="1"/>
  <c r="M2845" i="1"/>
  <c r="N2845" i="1"/>
  <c r="M2805" i="1"/>
  <c r="N2805" i="1"/>
  <c r="M2765" i="1"/>
  <c r="N2765" i="1"/>
  <c r="M2725" i="1"/>
  <c r="N2725" i="1"/>
  <c r="M2685" i="1"/>
  <c r="N2685" i="1"/>
  <c r="M2645" i="1"/>
  <c r="N2645" i="1"/>
  <c r="K2611" i="1"/>
  <c r="L2611" i="1"/>
  <c r="N2611" i="1"/>
  <c r="L2488" i="1"/>
  <c r="M2488" i="1"/>
  <c r="M2379" i="1"/>
  <c r="N2379" i="1"/>
  <c r="M2302" i="1"/>
  <c r="N2302" i="1"/>
  <c r="L2265" i="1"/>
  <c r="M2265" i="1"/>
  <c r="M2211" i="1"/>
  <c r="N2211" i="1"/>
  <c r="N2188" i="1"/>
  <c r="L2188" i="1"/>
  <c r="M2188" i="1"/>
  <c r="K2158" i="1"/>
  <c r="M2158" i="1"/>
  <c r="K2036" i="1"/>
  <c r="L2036" i="1"/>
  <c r="N2036" i="1"/>
  <c r="K2000" i="1"/>
  <c r="M2000" i="1"/>
  <c r="K1980" i="1"/>
  <c r="M1980" i="1"/>
  <c r="L1976" i="1"/>
  <c r="M1976" i="1"/>
  <c r="L1873" i="1"/>
  <c r="K1873" i="1"/>
  <c r="N1873" i="1"/>
  <c r="M1873" i="1"/>
  <c r="N1827" i="1"/>
  <c r="L1827" i="1"/>
  <c r="K1801" i="1"/>
  <c r="M1801" i="1"/>
  <c r="N1801" i="1"/>
  <c r="N1732" i="1"/>
  <c r="L1732" i="1"/>
  <c r="M1732" i="1"/>
  <c r="K1509" i="1"/>
  <c r="L1509" i="1"/>
  <c r="M1509" i="1"/>
  <c r="N1509" i="1"/>
  <c r="K1489" i="1"/>
  <c r="L1489" i="1"/>
  <c r="M1489" i="1"/>
  <c r="N1365" i="1"/>
  <c r="K1365" i="1"/>
  <c r="M1314" i="1"/>
  <c r="N1314" i="1"/>
  <c r="M1028" i="1"/>
  <c r="N1028" i="1"/>
  <c r="L1028" i="1"/>
  <c r="K881" i="1"/>
  <c r="L881" i="1"/>
  <c r="M881" i="1"/>
  <c r="N881" i="1"/>
  <c r="M598" i="1"/>
  <c r="N598" i="1"/>
  <c r="L573" i="1"/>
  <c r="M573" i="1"/>
  <c r="N573" i="1"/>
  <c r="M1391" i="1"/>
  <c r="N1391" i="1"/>
  <c r="K1377" i="1"/>
  <c r="M1377" i="1"/>
  <c r="K1358" i="1"/>
  <c r="N1358" i="1"/>
  <c r="N1347" i="1"/>
  <c r="L1347" i="1"/>
  <c r="M1347" i="1"/>
  <c r="L1313" i="1"/>
  <c r="N1313" i="1"/>
  <c r="M1270" i="1"/>
  <c r="L1270" i="1"/>
  <c r="N1270" i="1"/>
  <c r="K1203" i="1"/>
  <c r="L1203" i="1"/>
  <c r="M1203" i="1"/>
  <c r="K1176" i="1"/>
  <c r="M1176" i="1"/>
  <c r="N1176" i="1"/>
  <c r="K1152" i="1"/>
  <c r="M1152" i="1"/>
  <c r="N1152" i="1"/>
  <c r="L1140" i="1"/>
  <c r="K1140" i="1"/>
  <c r="M1140" i="1"/>
  <c r="N1140" i="1"/>
  <c r="M1076" i="1"/>
  <c r="K1076" i="1"/>
  <c r="N1076" i="1"/>
  <c r="L1004" i="1"/>
  <c r="M1004" i="1"/>
  <c r="N972" i="1"/>
  <c r="K972" i="1"/>
  <c r="L972" i="1"/>
  <c r="M972" i="1"/>
  <c r="L926" i="1"/>
  <c r="N926" i="1"/>
  <c r="K898" i="1"/>
  <c r="L898" i="1"/>
  <c r="M898" i="1"/>
  <c r="L858" i="1"/>
  <c r="N858" i="1"/>
  <c r="L823" i="1"/>
  <c r="N823" i="1"/>
  <c r="K823" i="1"/>
  <c r="K679" i="1"/>
  <c r="L679" i="1"/>
  <c r="N574" i="1"/>
  <c r="L574" i="1"/>
  <c r="M574" i="1"/>
  <c r="K574" i="1"/>
  <c r="N494" i="1"/>
  <c r="K494" i="1"/>
  <c r="L494" i="1"/>
  <c r="M494" i="1"/>
  <c r="K476" i="1"/>
  <c r="L476" i="1"/>
  <c r="M476" i="1"/>
  <c r="N476" i="1"/>
  <c r="K439" i="1"/>
  <c r="L439" i="1"/>
  <c r="M439" i="1"/>
  <c r="N439" i="1"/>
  <c r="N363" i="1"/>
  <c r="K363" i="1"/>
  <c r="L363" i="1"/>
  <c r="M363" i="1"/>
  <c r="K354" i="1"/>
  <c r="L354" i="1"/>
  <c r="M354" i="1"/>
  <c r="M1380" i="1"/>
  <c r="N1380" i="1"/>
  <c r="K1269" i="1"/>
  <c r="M1269" i="1"/>
  <c r="M1126" i="1"/>
  <c r="N1126" i="1"/>
  <c r="K1126" i="1"/>
  <c r="M1035" i="1"/>
  <c r="L1035" i="1"/>
  <c r="N1035" i="1"/>
  <c r="L1003" i="1"/>
  <c r="M1003" i="1"/>
  <c r="M813" i="1"/>
  <c r="N813" i="1"/>
  <c r="L813" i="1"/>
  <c r="K813" i="1"/>
  <c r="L800" i="1"/>
  <c r="N800" i="1"/>
  <c r="M800" i="1"/>
  <c r="K800" i="1"/>
  <c r="K784" i="1"/>
  <c r="M784" i="1"/>
  <c r="N784" i="1"/>
  <c r="N770" i="1"/>
  <c r="K770" i="1"/>
  <c r="N718" i="1"/>
  <c r="K718" i="1"/>
  <c r="L718" i="1"/>
  <c r="M624" i="1"/>
  <c r="K624" i="1"/>
  <c r="N624" i="1"/>
  <c r="N612" i="1"/>
  <c r="K612" i="1"/>
  <c r="L612" i="1"/>
  <c r="M612" i="1"/>
  <c r="N607" i="1"/>
  <c r="M607" i="1"/>
  <c r="K607" i="1"/>
  <c r="K532" i="1"/>
  <c r="L532" i="1"/>
  <c r="M532" i="1"/>
  <c r="N532" i="1"/>
  <c r="K274" i="1"/>
  <c r="L274" i="1"/>
  <c r="M274" i="1"/>
  <c r="N274" i="1"/>
  <c r="L250" i="1"/>
  <c r="K250" i="1"/>
  <c r="N250" i="1"/>
  <c r="K2040" i="1"/>
  <c r="M2040" i="1"/>
  <c r="N1847" i="1"/>
  <c r="M1847" i="1"/>
  <c r="K1724" i="1"/>
  <c r="L1724" i="1"/>
  <c r="L1553" i="1"/>
  <c r="N1553" i="1"/>
  <c r="K1553" i="1"/>
  <c r="M1553" i="1"/>
  <c r="N1487" i="1"/>
  <c r="K1487" i="1"/>
  <c r="M1487" i="1"/>
  <c r="L1353" i="1"/>
  <c r="N1353" i="1"/>
  <c r="K1305" i="1"/>
  <c r="M1305" i="1"/>
  <c r="L1305" i="1"/>
  <c r="L1273" i="1"/>
  <c r="N1273" i="1"/>
  <c r="K1265" i="1"/>
  <c r="L1265" i="1"/>
  <c r="K1232" i="1"/>
  <c r="L1232" i="1"/>
  <c r="N1232" i="1"/>
  <c r="L1213" i="1"/>
  <c r="N1213" i="1"/>
  <c r="K1213" i="1"/>
  <c r="M1213" i="1"/>
  <c r="K1143" i="1"/>
  <c r="N1143" i="1"/>
  <c r="L1113" i="1"/>
  <c r="N1113" i="1"/>
  <c r="N949" i="1"/>
  <c r="K949" i="1"/>
  <c r="L949" i="1"/>
  <c r="L916" i="1"/>
  <c r="M916" i="1"/>
  <c r="N916" i="1"/>
  <c r="K916" i="1"/>
  <c r="L882" i="1"/>
  <c r="K882" i="1"/>
  <c r="M882" i="1"/>
  <c r="N882" i="1"/>
  <c r="K869" i="1"/>
  <c r="M869" i="1"/>
  <c r="N869" i="1"/>
  <c r="M775" i="1"/>
  <c r="K775" i="1"/>
  <c r="N775" i="1"/>
  <c r="K752" i="1"/>
  <c r="M752" i="1"/>
  <c r="N752" i="1"/>
  <c r="L744" i="1"/>
  <c r="M744" i="1"/>
  <c r="K736" i="1"/>
  <c r="L736" i="1"/>
  <c r="M736" i="1"/>
  <c r="K637" i="1"/>
  <c r="L637" i="1"/>
  <c r="M637" i="1"/>
  <c r="N637" i="1"/>
  <c r="N563" i="1"/>
  <c r="L563" i="1"/>
  <c r="M484" i="1"/>
  <c r="N484" i="1"/>
  <c r="L474" i="1"/>
  <c r="M474" i="1"/>
  <c r="N474" i="1"/>
  <c r="K474" i="1"/>
  <c r="L1673" i="1"/>
  <c r="N1673" i="1"/>
  <c r="L1513" i="1"/>
  <c r="N1513" i="1"/>
  <c r="K1472" i="1"/>
  <c r="M1472" i="1"/>
  <c r="K1458" i="1"/>
  <c r="L1458" i="1"/>
  <c r="N1458" i="1"/>
  <c r="M1458" i="1"/>
  <c r="M1450" i="1"/>
  <c r="N1450" i="1"/>
  <c r="L1446" i="1"/>
  <c r="M1446" i="1"/>
  <c r="M1217" i="1"/>
  <c r="K1217" i="1"/>
  <c r="N1217" i="1"/>
  <c r="L1186" i="1"/>
  <c r="M1186" i="1"/>
  <c r="K1186" i="1"/>
  <c r="M1130" i="1"/>
  <c r="L1130" i="1"/>
  <c r="L1043" i="1"/>
  <c r="M1043" i="1"/>
  <c r="N1043" i="1"/>
  <c r="N1034" i="1"/>
  <c r="N1022" i="1"/>
  <c r="K1014" i="1"/>
  <c r="L1014" i="1"/>
  <c r="L979" i="1"/>
  <c r="M975" i="1"/>
  <c r="L975" i="1"/>
  <c r="N975" i="1"/>
  <c r="K966" i="1"/>
  <c r="L966" i="1"/>
  <c r="M945" i="1"/>
  <c r="N945" i="1"/>
  <c r="N908" i="1"/>
  <c r="M908" i="1"/>
  <c r="M889" i="1"/>
  <c r="K889" i="1"/>
  <c r="N889" i="1"/>
  <c r="K839" i="1"/>
  <c r="L839" i="1"/>
  <c r="N839" i="1"/>
  <c r="M787" i="1"/>
  <c r="K761" i="1"/>
  <c r="M761" i="1"/>
  <c r="N761" i="1"/>
  <c r="K695" i="1"/>
  <c r="M695" i="1"/>
  <c r="K659" i="1"/>
  <c r="L659" i="1"/>
  <c r="M659" i="1"/>
  <c r="N659" i="1"/>
  <c r="N567" i="1"/>
  <c r="K567" i="1"/>
  <c r="L567" i="1"/>
  <c r="M567" i="1"/>
  <c r="L2074" i="1"/>
  <c r="M2074" i="1"/>
  <c r="M2011" i="1"/>
  <c r="N2011" i="1"/>
  <c r="K1777" i="1"/>
  <c r="L1777" i="1"/>
  <c r="M1777" i="1"/>
  <c r="L1748" i="1"/>
  <c r="M1748" i="1"/>
  <c r="K1476" i="1"/>
  <c r="M1476" i="1"/>
  <c r="K1438" i="1"/>
  <c r="M1438" i="1"/>
  <c r="L1434" i="1"/>
  <c r="M1434" i="1"/>
  <c r="N1434" i="1"/>
  <c r="K1404" i="1"/>
  <c r="M1404" i="1"/>
  <c r="L1379" i="1"/>
  <c r="M1379" i="1"/>
  <c r="N1379" i="1"/>
  <c r="K1379" i="1"/>
  <c r="N1327" i="1"/>
  <c r="K1327" i="1"/>
  <c r="L1327" i="1"/>
  <c r="M1190" i="1"/>
  <c r="K1190" i="1"/>
  <c r="N1147" i="1"/>
  <c r="M1147" i="1"/>
  <c r="N1094" i="1"/>
  <c r="K1094" i="1"/>
  <c r="L1094" i="1"/>
  <c r="M1094" i="1"/>
  <c r="L1018" i="1"/>
  <c r="N1018" i="1"/>
  <c r="K1018" i="1"/>
  <c r="L924" i="1"/>
  <c r="N924" i="1"/>
  <c r="K924" i="1"/>
  <c r="M924" i="1"/>
  <c r="K877" i="1"/>
  <c r="L877" i="1"/>
  <c r="M877" i="1"/>
  <c r="K864" i="1"/>
  <c r="M864" i="1"/>
  <c r="N864" i="1"/>
  <c r="L864" i="1"/>
  <c r="L795" i="1"/>
  <c r="M795" i="1"/>
  <c r="K769" i="1"/>
  <c r="M769" i="1"/>
  <c r="N769" i="1"/>
  <c r="L769" i="1"/>
  <c r="N577" i="1"/>
  <c r="L577" i="1"/>
  <c r="N451" i="1"/>
  <c r="K451" i="1"/>
  <c r="M451" i="1"/>
  <c r="L2014" i="1"/>
  <c r="M2014" i="1"/>
  <c r="M1951" i="1"/>
  <c r="N1951" i="1"/>
  <c r="L1833" i="1"/>
  <c r="M1833" i="1"/>
  <c r="K1816" i="1"/>
  <c r="N1816" i="1"/>
  <c r="K1636" i="1"/>
  <c r="M1636" i="1"/>
  <c r="L1636" i="1"/>
  <c r="N1636" i="1"/>
  <c r="K1586" i="1"/>
  <c r="L1586" i="1"/>
  <c r="N1586" i="1"/>
  <c r="K1412" i="1"/>
  <c r="M1412" i="1"/>
  <c r="L1360" i="1"/>
  <c r="M1360" i="1"/>
  <c r="K1356" i="1"/>
  <c r="M1356" i="1"/>
  <c r="M1331" i="1"/>
  <c r="N1331" i="1"/>
  <c r="L1319" i="1"/>
  <c r="K1319" i="1"/>
  <c r="M1319" i="1"/>
  <c r="K1240" i="1"/>
  <c r="L1240" i="1"/>
  <c r="K1082" i="1"/>
  <c r="L1082" i="1"/>
  <c r="L904" i="1"/>
  <c r="M904" i="1"/>
  <c r="M821" i="1"/>
  <c r="N821" i="1"/>
  <c r="K726" i="1"/>
  <c r="L726" i="1"/>
  <c r="M726" i="1"/>
  <c r="N726" i="1"/>
  <c r="N663" i="1"/>
  <c r="K663" i="1"/>
  <c r="L663" i="1"/>
  <c r="M663" i="1"/>
  <c r="L632" i="1"/>
  <c r="M632" i="1"/>
  <c r="L611" i="1"/>
  <c r="K611" i="1"/>
  <c r="L1078" i="1"/>
  <c r="K1078" i="1"/>
  <c r="M1078" i="1"/>
  <c r="L1034" i="1"/>
  <c r="K1034" i="1"/>
  <c r="K1022" i="1"/>
  <c r="M1022" i="1"/>
  <c r="M979" i="1"/>
  <c r="N979" i="1"/>
  <c r="M923" i="1"/>
  <c r="N923" i="1"/>
  <c r="K923" i="1"/>
  <c r="L923" i="1"/>
  <c r="K868" i="1"/>
  <c r="M868" i="1"/>
  <c r="N868" i="1"/>
  <c r="N847" i="1"/>
  <c r="K847" i="1"/>
  <c r="L847" i="1"/>
  <c r="K838" i="1"/>
  <c r="L838" i="1"/>
  <c r="M838" i="1"/>
  <c r="N838" i="1"/>
  <c r="N787" i="1"/>
  <c r="K787" i="1"/>
  <c r="L712" i="1"/>
  <c r="M712" i="1"/>
  <c r="N712" i="1"/>
  <c r="K1065" i="1"/>
  <c r="L1065" i="1"/>
  <c r="N1065" i="1"/>
  <c r="M873" i="1"/>
  <c r="L873" i="1"/>
  <c r="L861" i="1"/>
  <c r="N861" i="1"/>
  <c r="K861" i="1"/>
  <c r="L803" i="1"/>
  <c r="N803" i="1"/>
  <c r="L760" i="1"/>
  <c r="N760" i="1"/>
  <c r="K760" i="1"/>
  <c r="M760" i="1"/>
  <c r="N727" i="1"/>
  <c r="K727" i="1"/>
  <c r="L727" i="1"/>
  <c r="K699" i="1"/>
  <c r="L699" i="1"/>
  <c r="N699" i="1"/>
  <c r="M699" i="1"/>
  <c r="L683" i="1"/>
  <c r="N683" i="1"/>
  <c r="K683" i="1"/>
  <c r="K678" i="1"/>
  <c r="L678" i="1"/>
  <c r="M678" i="1"/>
  <c r="L669" i="1"/>
  <c r="M669" i="1"/>
  <c r="K669" i="1"/>
  <c r="L657" i="1"/>
  <c r="M657" i="1"/>
  <c r="N657" i="1"/>
  <c r="K556" i="1"/>
  <c r="L556" i="1"/>
  <c r="M556" i="1"/>
  <c r="L504" i="1"/>
  <c r="M504" i="1"/>
  <c r="N504" i="1"/>
  <c r="M362" i="1"/>
  <c r="N362" i="1"/>
  <c r="L362" i="1"/>
  <c r="K251" i="1"/>
  <c r="L251" i="1"/>
  <c r="M251" i="1"/>
  <c r="N251" i="1"/>
  <c r="K777" i="1"/>
  <c r="L777" i="1"/>
  <c r="M777" i="1"/>
  <c r="L686" i="1"/>
  <c r="N686" i="1"/>
  <c r="K652" i="1"/>
  <c r="L652" i="1"/>
  <c r="M652" i="1"/>
  <c r="K601" i="1"/>
  <c r="L601" i="1"/>
  <c r="M601" i="1"/>
  <c r="L533" i="1"/>
  <c r="M533" i="1"/>
  <c r="N533" i="1"/>
  <c r="K533" i="1"/>
  <c r="K516" i="1"/>
  <c r="L516" i="1"/>
  <c r="M516" i="1"/>
  <c r="K414" i="1"/>
  <c r="L414" i="1"/>
  <c r="M414" i="1"/>
  <c r="N414" i="1"/>
  <c r="K409" i="1"/>
  <c r="L409" i="1"/>
  <c r="M409" i="1"/>
  <c r="N409" i="1"/>
  <c r="M404" i="1"/>
  <c r="K404" i="1"/>
  <c r="L404" i="1"/>
  <c r="N404" i="1"/>
  <c r="K281" i="1"/>
  <c r="L281" i="1"/>
  <c r="M281" i="1"/>
  <c r="N281" i="1"/>
  <c r="K1756" i="1"/>
  <c r="M1756" i="1"/>
  <c r="N1681" i="1"/>
  <c r="L1681" i="1"/>
  <c r="M1681" i="1"/>
  <c r="L1637" i="1"/>
  <c r="M1637" i="1"/>
  <c r="K1616" i="1"/>
  <c r="M1616" i="1"/>
  <c r="L1561" i="1"/>
  <c r="M1561" i="1"/>
  <c r="K1480" i="1"/>
  <c r="L1480" i="1"/>
  <c r="K1341" i="1"/>
  <c r="L1341" i="1"/>
  <c r="N1341" i="1"/>
  <c r="M1330" i="1"/>
  <c r="K1330" i="1"/>
  <c r="L1330" i="1"/>
  <c r="N1167" i="1"/>
  <c r="L1167" i="1"/>
  <c r="M1167" i="1"/>
  <c r="L1159" i="1"/>
  <c r="M1159" i="1"/>
  <c r="K1159" i="1"/>
  <c r="N1159" i="1"/>
  <c r="L1133" i="1"/>
  <c r="N1133" i="1"/>
  <c r="K1133" i="1"/>
  <c r="M1091" i="1"/>
  <c r="N1091" i="1"/>
  <c r="L929" i="1"/>
  <c r="N929" i="1"/>
  <c r="K929" i="1"/>
  <c r="M913" i="1"/>
  <c r="K913" i="1"/>
  <c r="N913" i="1"/>
  <c r="M880" i="1"/>
  <c r="N880" i="1"/>
  <c r="K880" i="1"/>
  <c r="N818" i="1"/>
  <c r="K818" i="1"/>
  <c r="L814" i="1"/>
  <c r="M814" i="1"/>
  <c r="K781" i="1"/>
  <c r="M781" i="1"/>
  <c r="M721" i="1"/>
  <c r="L721" i="1"/>
  <c r="K629" i="1"/>
  <c r="M629" i="1"/>
  <c r="N629" i="1"/>
  <c r="L629" i="1"/>
  <c r="N507" i="1"/>
  <c r="L507" i="1"/>
  <c r="M507" i="1"/>
  <c r="K507" i="1"/>
  <c r="M486" i="1"/>
  <c r="M483" i="1"/>
  <c r="K483" i="1"/>
  <c r="K339" i="1"/>
  <c r="L339" i="1"/>
  <c r="M339" i="1"/>
  <c r="N339" i="1"/>
  <c r="N229" i="1"/>
  <c r="L229" i="1"/>
  <c r="M229" i="1"/>
  <c r="L1189" i="1"/>
  <c r="M1189" i="1"/>
  <c r="M1129" i="1"/>
  <c r="N1129" i="1"/>
  <c r="L1117" i="1"/>
  <c r="M1117" i="1"/>
  <c r="N1056" i="1"/>
  <c r="K1056" i="1"/>
  <c r="K991" i="1"/>
  <c r="L991" i="1"/>
  <c r="N991" i="1"/>
  <c r="L851" i="1"/>
  <c r="K851" i="1"/>
  <c r="M851" i="1"/>
  <c r="M771" i="1"/>
  <c r="M763" i="1"/>
  <c r="M730" i="1"/>
  <c r="N730" i="1"/>
  <c r="L730" i="1"/>
  <c r="K566" i="1"/>
  <c r="L566" i="1"/>
  <c r="M566" i="1"/>
  <c r="K515" i="1"/>
  <c r="L515" i="1"/>
  <c r="M515" i="1"/>
  <c r="N515" i="1"/>
  <c r="N506" i="1"/>
  <c r="M490" i="1"/>
  <c r="N490" i="1"/>
  <c r="K490" i="1"/>
  <c r="L486" i="1"/>
  <c r="M464" i="1"/>
  <c r="L464" i="1"/>
  <c r="N464" i="1"/>
  <c r="K464" i="1"/>
  <c r="M326" i="1"/>
  <c r="N326" i="1"/>
  <c r="N312" i="1"/>
  <c r="K312" i="1"/>
  <c r="L312" i="1"/>
  <c r="M312" i="1"/>
  <c r="L264" i="1"/>
  <c r="N264" i="1"/>
  <c r="K233" i="1"/>
  <c r="N233" i="1"/>
  <c r="L233" i="1"/>
  <c r="M233" i="1"/>
  <c r="N224" i="1"/>
  <c r="L224" i="1"/>
  <c r="M1810" i="1"/>
  <c r="L1810" i="1"/>
  <c r="N1810" i="1"/>
  <c r="L1752" i="1"/>
  <c r="M1752" i="1"/>
  <c r="M1684" i="1"/>
  <c r="L1684" i="1"/>
  <c r="N1684" i="1"/>
  <c r="L1640" i="1"/>
  <c r="M1640" i="1"/>
  <c r="L1633" i="1"/>
  <c r="N1633" i="1"/>
  <c r="K1564" i="1"/>
  <c r="L1564" i="1"/>
  <c r="N1564" i="1"/>
  <c r="M1501" i="1"/>
  <c r="N1501" i="1"/>
  <c r="L1497" i="1"/>
  <c r="M1497" i="1"/>
  <c r="L1451" i="1"/>
  <c r="M1451" i="1"/>
  <c r="M1440" i="1"/>
  <c r="N1440" i="1"/>
  <c r="K1316" i="1"/>
  <c r="M1316" i="1"/>
  <c r="K1236" i="1"/>
  <c r="M1236" i="1"/>
  <c r="N1236" i="1"/>
  <c r="N1207" i="1"/>
  <c r="M1207" i="1"/>
  <c r="L1083" i="1"/>
  <c r="K1083" i="1"/>
  <c r="M1083" i="1"/>
  <c r="N1052" i="1"/>
  <c r="K1052" i="1"/>
  <c r="K1041" i="1"/>
  <c r="M1041" i="1"/>
  <c r="N1041" i="1"/>
  <c r="K1021" i="1"/>
  <c r="M1021" i="1"/>
  <c r="N902" i="1"/>
  <c r="M902" i="1"/>
  <c r="L834" i="1"/>
  <c r="N834" i="1"/>
  <c r="L826" i="1"/>
  <c r="N826" i="1"/>
  <c r="K809" i="1"/>
  <c r="M809" i="1"/>
  <c r="N809" i="1"/>
  <c r="M801" i="1"/>
  <c r="N801" i="1"/>
  <c r="M750" i="1"/>
  <c r="N750" i="1"/>
  <c r="K750" i="1"/>
  <c r="L750" i="1"/>
  <c r="N746" i="1"/>
  <c r="L746" i="1"/>
  <c r="M609" i="1"/>
  <c r="K609" i="1"/>
  <c r="L609" i="1"/>
  <c r="N609" i="1"/>
  <c r="L600" i="1"/>
  <c r="N600" i="1"/>
  <c r="K600" i="1"/>
  <c r="L584" i="1"/>
  <c r="M584" i="1"/>
  <c r="K584" i="1"/>
  <c r="N584" i="1"/>
  <c r="K486" i="1"/>
  <c r="N454" i="1"/>
  <c r="M454" i="1"/>
  <c r="K454" i="1"/>
  <c r="L258" i="1"/>
  <c r="K258" i="1"/>
  <c r="M258" i="1"/>
  <c r="N258" i="1"/>
  <c r="K1643" i="1"/>
  <c r="L1643" i="1"/>
  <c r="K1436" i="1"/>
  <c r="M1436" i="1"/>
  <c r="L1415" i="1"/>
  <c r="M1415" i="1"/>
  <c r="K1344" i="1"/>
  <c r="L1344" i="1"/>
  <c r="N1344" i="1"/>
  <c r="K1221" i="1"/>
  <c r="L1221" i="1"/>
  <c r="M1210" i="1"/>
  <c r="N1210" i="1"/>
  <c r="N1166" i="1"/>
  <c r="K1166" i="1"/>
  <c r="L1166" i="1"/>
  <c r="M1075" i="1"/>
  <c r="K1075" i="1"/>
  <c r="N1075" i="1"/>
  <c r="M955" i="1"/>
  <c r="N955" i="1"/>
  <c r="N667" i="1"/>
  <c r="L667" i="1"/>
  <c r="M667" i="1"/>
  <c r="K667" i="1"/>
  <c r="L651" i="1"/>
  <c r="N651" i="1"/>
  <c r="L472" i="1"/>
  <c r="M472" i="1"/>
  <c r="K472" i="1"/>
  <c r="N472" i="1"/>
  <c r="N365" i="1"/>
  <c r="L365" i="1"/>
  <c r="K365" i="1"/>
  <c r="M365" i="1"/>
  <c r="L338" i="1"/>
  <c r="K338" i="1"/>
  <c r="M338" i="1"/>
  <c r="M303" i="1"/>
  <c r="N303" i="1"/>
  <c r="K303" i="1"/>
  <c r="L303" i="1"/>
  <c r="K263" i="1"/>
  <c r="M263" i="1"/>
  <c r="N263" i="1"/>
  <c r="L263" i="1"/>
  <c r="L228" i="1"/>
  <c r="M228" i="1"/>
  <c r="N228" i="1"/>
  <c r="N771" i="1"/>
  <c r="L771" i="1"/>
  <c r="L763" i="1"/>
  <c r="N763" i="1"/>
  <c r="K720" i="1"/>
  <c r="L720" i="1"/>
  <c r="M720" i="1"/>
  <c r="N646" i="1"/>
  <c r="K646" i="1"/>
  <c r="L646" i="1"/>
  <c r="M570" i="1"/>
  <c r="N570" i="1"/>
  <c r="K570" i="1"/>
  <c r="L570" i="1"/>
  <c r="K536" i="1"/>
  <c r="L536" i="1"/>
  <c r="M536" i="1"/>
  <c r="M506" i="1"/>
  <c r="K506" i="1"/>
  <c r="M853" i="1"/>
  <c r="L853" i="1"/>
  <c r="N853" i="1"/>
  <c r="K853" i="1"/>
  <c r="M670" i="1"/>
  <c r="N670" i="1"/>
  <c r="K670" i="1"/>
  <c r="L633" i="1"/>
  <c r="M633" i="1"/>
  <c r="N633" i="1"/>
  <c r="K633" i="1"/>
  <c r="L346" i="1"/>
  <c r="K346" i="1"/>
  <c r="M346" i="1"/>
  <c r="N346" i="1"/>
  <c r="L268" i="1"/>
  <c r="M268" i="1"/>
  <c r="N268" i="1"/>
  <c r="L186" i="1"/>
  <c r="K186" i="1"/>
  <c r="M186" i="1"/>
  <c r="K301" i="1"/>
  <c r="M301" i="1"/>
  <c r="N301" i="1"/>
  <c r="L301" i="1"/>
  <c r="L248" i="1"/>
  <c r="M248" i="1"/>
  <c r="K248" i="1"/>
  <c r="N248" i="1"/>
  <c r="K143" i="1"/>
  <c r="N143" i="1"/>
  <c r="M143" i="1"/>
  <c r="L143" i="1"/>
  <c r="K50" i="1"/>
  <c r="L50" i="1"/>
  <c r="L1419" i="1"/>
  <c r="K1419" i="1"/>
  <c r="L1373" i="1"/>
  <c r="N1373" i="1"/>
  <c r="K1373" i="1"/>
  <c r="K1315" i="1"/>
  <c r="L1315" i="1"/>
  <c r="K1296" i="1"/>
  <c r="M1296" i="1"/>
  <c r="N1296" i="1"/>
  <c r="L1219" i="1"/>
  <c r="M1219" i="1"/>
  <c r="K1156" i="1"/>
  <c r="M1156" i="1"/>
  <c r="N1156" i="1"/>
  <c r="L1156" i="1"/>
  <c r="M1095" i="1"/>
  <c r="N1095" i="1"/>
  <c r="L1029" i="1"/>
  <c r="M1029" i="1"/>
  <c r="N1029" i="1"/>
  <c r="L1006" i="1"/>
  <c r="M1006" i="1"/>
  <c r="M995" i="1"/>
  <c r="L995" i="1"/>
  <c r="K995" i="1"/>
  <c r="K977" i="1"/>
  <c r="M977" i="1"/>
  <c r="N977" i="1"/>
  <c r="L969" i="1"/>
  <c r="M969" i="1"/>
  <c r="N917" i="1"/>
  <c r="K917" i="1"/>
  <c r="M893" i="1"/>
  <c r="K893" i="1"/>
  <c r="M875" i="1"/>
  <c r="L875" i="1"/>
  <c r="M829" i="1"/>
  <c r="N829" i="1"/>
  <c r="L753" i="1"/>
  <c r="M753" i="1"/>
  <c r="N753" i="1"/>
  <c r="L729" i="1"/>
  <c r="M729" i="1"/>
  <c r="N729" i="1"/>
  <c r="N672" i="1"/>
  <c r="N631" i="1"/>
  <c r="N627" i="1"/>
  <c r="M627" i="1"/>
  <c r="L627" i="1"/>
  <c r="M572" i="1"/>
  <c r="K572" i="1"/>
  <c r="L513" i="1"/>
  <c r="M513" i="1"/>
  <c r="N513" i="1"/>
  <c r="K513" i="1"/>
  <c r="K463" i="1"/>
  <c r="L463" i="1"/>
  <c r="M463" i="1"/>
  <c r="N463" i="1"/>
  <c r="K442" i="1"/>
  <c r="L442" i="1"/>
  <c r="M442" i="1"/>
  <c r="N442" i="1"/>
  <c r="K81" i="1"/>
  <c r="L81" i="1"/>
  <c r="M81" i="1"/>
  <c r="N81" i="1"/>
  <c r="M59" i="1"/>
  <c r="K59" i="1"/>
  <c r="N59" i="1"/>
  <c r="K1596" i="1"/>
  <c r="M1596" i="1"/>
  <c r="L1504" i="1"/>
  <c r="M1504" i="1"/>
  <c r="K1376" i="1"/>
  <c r="M1376" i="1"/>
  <c r="L1376" i="1"/>
  <c r="N1376" i="1"/>
  <c r="L1299" i="1"/>
  <c r="M1299" i="1"/>
  <c r="K1276" i="1"/>
  <c r="M1276" i="1"/>
  <c r="N1276" i="1"/>
  <c r="L1253" i="1"/>
  <c r="N1253" i="1"/>
  <c r="K1246" i="1"/>
  <c r="L1246" i="1"/>
  <c r="M1120" i="1"/>
  <c r="N1120" i="1"/>
  <c r="N1112" i="1"/>
  <c r="K1112" i="1"/>
  <c r="L1058" i="1"/>
  <c r="N1058" i="1"/>
  <c r="K1040" i="1"/>
  <c r="L1040" i="1"/>
  <c r="N920" i="1"/>
  <c r="L920" i="1"/>
  <c r="L796" i="1"/>
  <c r="M796" i="1"/>
  <c r="K796" i="1"/>
  <c r="M773" i="1"/>
  <c r="N773" i="1"/>
  <c r="K773" i="1"/>
  <c r="L773" i="1"/>
  <c r="L741" i="1"/>
  <c r="M741" i="1"/>
  <c r="N681" i="1"/>
  <c r="L681" i="1"/>
  <c r="M681" i="1"/>
  <c r="K672" i="1"/>
  <c r="K656" i="1"/>
  <c r="L656" i="1"/>
  <c r="M656" i="1"/>
  <c r="K631" i="1"/>
  <c r="N518" i="1"/>
  <c r="K518" i="1"/>
  <c r="M418" i="1"/>
  <c r="N418" i="1"/>
  <c r="L377" i="1"/>
  <c r="N377" i="1"/>
  <c r="M377" i="1"/>
  <c r="N253" i="1"/>
  <c r="K253" i="1"/>
  <c r="L253" i="1"/>
  <c r="M253" i="1"/>
  <c r="L150" i="1"/>
  <c r="M150" i="1"/>
  <c r="N150" i="1"/>
  <c r="N99" i="1"/>
  <c r="L99" i="1"/>
  <c r="M99" i="1"/>
  <c r="L1599" i="1"/>
  <c r="K1599" i="1"/>
  <c r="K1536" i="1"/>
  <c r="M1536" i="1"/>
  <c r="K1431" i="1"/>
  <c r="L1431" i="1"/>
  <c r="L1318" i="1"/>
  <c r="M1318" i="1"/>
  <c r="K1177" i="1"/>
  <c r="L1177" i="1"/>
  <c r="N1036" i="1"/>
  <c r="M1036" i="1"/>
  <c r="N1032" i="1"/>
  <c r="L1032" i="1"/>
  <c r="M1032" i="1"/>
  <c r="M1009" i="1"/>
  <c r="N1009" i="1"/>
  <c r="K1009" i="1"/>
  <c r="L998" i="1"/>
  <c r="N998" i="1"/>
  <c r="M939" i="1"/>
  <c r="N939" i="1"/>
  <c r="K756" i="1"/>
  <c r="L756" i="1"/>
  <c r="M756" i="1"/>
  <c r="N724" i="1"/>
  <c r="L724" i="1"/>
  <c r="L715" i="1"/>
  <c r="N715" i="1"/>
  <c r="K676" i="1"/>
  <c r="L676" i="1"/>
  <c r="M676" i="1"/>
  <c r="N587" i="1"/>
  <c r="L587" i="1"/>
  <c r="M587" i="1"/>
  <c r="L462" i="1"/>
  <c r="M462" i="1"/>
  <c r="K462" i="1"/>
  <c r="N462" i="1"/>
  <c r="L446" i="1"/>
  <c r="N446" i="1"/>
  <c r="M344" i="1"/>
  <c r="N344" i="1"/>
  <c r="L344" i="1"/>
  <c r="K331" i="1"/>
  <c r="L331" i="1"/>
  <c r="N331" i="1"/>
  <c r="N86" i="1"/>
  <c r="M86" i="1"/>
  <c r="K86" i="1"/>
  <c r="M640" i="1"/>
  <c r="N640" i="1"/>
  <c r="L640" i="1"/>
  <c r="K616" i="1"/>
  <c r="L616" i="1"/>
  <c r="M616" i="1"/>
  <c r="N616" i="1"/>
  <c r="K426" i="1"/>
  <c r="L426" i="1"/>
  <c r="M426" i="1"/>
  <c r="N426" i="1"/>
  <c r="K422" i="1"/>
  <c r="N422" i="1"/>
  <c r="L348" i="1"/>
  <c r="M348" i="1"/>
  <c r="K348" i="1"/>
  <c r="L188" i="1"/>
  <c r="M188" i="1"/>
  <c r="K188" i="1"/>
  <c r="N188" i="1"/>
  <c r="K351" i="1"/>
  <c r="L351" i="1"/>
  <c r="K334" i="1"/>
  <c r="N334" i="1"/>
  <c r="M305" i="1"/>
  <c r="N305" i="1"/>
  <c r="L305" i="1"/>
  <c r="K305" i="1"/>
  <c r="K106" i="1"/>
  <c r="M106" i="1"/>
  <c r="N106" i="1"/>
  <c r="K91" i="1"/>
  <c r="L91" i="1"/>
  <c r="M91" i="1"/>
  <c r="N91" i="1"/>
  <c r="L1110" i="1"/>
  <c r="N1110" i="1"/>
  <c r="K1110" i="1"/>
  <c r="M1110" i="1"/>
  <c r="N992" i="1"/>
  <c r="L992" i="1"/>
  <c r="L978" i="1"/>
  <c r="N978" i="1"/>
  <c r="L866" i="1"/>
  <c r="M866" i="1"/>
  <c r="K866" i="1"/>
  <c r="K859" i="1"/>
  <c r="M859" i="1"/>
  <c r="N859" i="1"/>
  <c r="L855" i="1"/>
  <c r="N855" i="1"/>
  <c r="K822" i="1"/>
  <c r="L822" i="1"/>
  <c r="K716" i="1"/>
  <c r="L716" i="1"/>
  <c r="M716" i="1"/>
  <c r="L520" i="1"/>
  <c r="N520" i="1"/>
  <c r="M477" i="1"/>
  <c r="N477" i="1"/>
  <c r="K151" i="1"/>
  <c r="L151" i="1"/>
  <c r="N151" i="1"/>
  <c r="M151" i="1"/>
  <c r="M56" i="1"/>
  <c r="K56" i="1"/>
  <c r="L56" i="1"/>
  <c r="N56" i="1"/>
  <c r="L36" i="1"/>
  <c r="K36" i="1"/>
  <c r="M36" i="1"/>
  <c r="K31" i="1"/>
  <c r="L31" i="1"/>
  <c r="N31" i="1"/>
  <c r="M31" i="1"/>
  <c r="K496" i="1"/>
  <c r="L496" i="1"/>
  <c r="M496" i="1"/>
  <c r="L481" i="1"/>
  <c r="M481" i="1"/>
  <c r="N481" i="1"/>
  <c r="K481" i="1"/>
  <c r="N342" i="1"/>
  <c r="M342" i="1"/>
  <c r="L342" i="1"/>
  <c r="K321" i="1"/>
  <c r="N321" i="1"/>
  <c r="L321" i="1"/>
  <c r="M321" i="1"/>
  <c r="K213" i="1"/>
  <c r="L213" i="1"/>
  <c r="M213" i="1"/>
  <c r="N213" i="1"/>
  <c r="L168" i="1"/>
  <c r="M168" i="1"/>
  <c r="N168" i="1"/>
  <c r="M1170" i="1"/>
  <c r="L1170" i="1"/>
  <c r="N1170" i="1"/>
  <c r="L1153" i="1"/>
  <c r="N1153" i="1"/>
  <c r="L1044" i="1"/>
  <c r="N1044" i="1"/>
  <c r="K1001" i="1"/>
  <c r="M1001" i="1"/>
  <c r="K976" i="1"/>
  <c r="L976" i="1"/>
  <c r="K961" i="1"/>
  <c r="M961" i="1"/>
  <c r="L944" i="1"/>
  <c r="K944" i="1"/>
  <c r="L896" i="1"/>
  <c r="K896" i="1"/>
  <c r="M896" i="1"/>
  <c r="K846" i="1"/>
  <c r="M846" i="1"/>
  <c r="N846" i="1"/>
  <c r="L812" i="1"/>
  <c r="N812" i="1"/>
  <c r="K812" i="1"/>
  <c r="M812" i="1"/>
  <c r="K782" i="1"/>
  <c r="L782" i="1"/>
  <c r="N782" i="1"/>
  <c r="L692" i="1"/>
  <c r="M692" i="1"/>
  <c r="N692" i="1"/>
  <c r="M660" i="1"/>
  <c r="N660" i="1"/>
  <c r="K636" i="1"/>
  <c r="L636" i="1"/>
  <c r="M636" i="1"/>
  <c r="K597" i="1"/>
  <c r="M597" i="1"/>
  <c r="N597" i="1"/>
  <c r="L293" i="1"/>
  <c r="M293" i="1"/>
  <c r="N293" i="1"/>
  <c r="K293" i="1"/>
  <c r="N182" i="1"/>
  <c r="M182" i="1"/>
  <c r="K182" i="1"/>
  <c r="L182" i="1"/>
  <c r="L133" i="1"/>
  <c r="M133" i="1"/>
  <c r="N133" i="1"/>
  <c r="K133" i="1"/>
  <c r="K124" i="1"/>
  <c r="M124" i="1"/>
  <c r="N124" i="1"/>
  <c r="L124" i="1"/>
  <c r="K103" i="1"/>
  <c r="N103" i="1"/>
  <c r="L103" i="1"/>
  <c r="N272" i="1"/>
  <c r="M272" i="1"/>
  <c r="L272" i="1"/>
  <c r="K272" i="1"/>
  <c r="N82" i="1"/>
  <c r="M82" i="1"/>
  <c r="L82" i="1"/>
  <c r="K82" i="1"/>
  <c r="L1413" i="1"/>
  <c r="N1413" i="1"/>
  <c r="K1196" i="1"/>
  <c r="M1196" i="1"/>
  <c r="N1196" i="1"/>
  <c r="L1098" i="1"/>
  <c r="N1098" i="1"/>
  <c r="K1023" i="1"/>
  <c r="M1023" i="1"/>
  <c r="N1023" i="1"/>
  <c r="L980" i="1"/>
  <c r="N980" i="1"/>
  <c r="L856" i="1"/>
  <c r="M856" i="1"/>
  <c r="L743" i="1"/>
  <c r="M743" i="1"/>
  <c r="N743" i="1"/>
  <c r="K739" i="1"/>
  <c r="L739" i="1"/>
  <c r="N478" i="1"/>
  <c r="K478" i="1"/>
  <c r="L478" i="1"/>
  <c r="M478" i="1"/>
  <c r="K440" i="1"/>
  <c r="M440" i="1"/>
  <c r="N440" i="1"/>
  <c r="L440" i="1"/>
  <c r="L406" i="1"/>
  <c r="N406" i="1"/>
  <c r="M389" i="1"/>
  <c r="K385" i="1"/>
  <c r="L385" i="1"/>
  <c r="M385" i="1"/>
  <c r="K357" i="1"/>
  <c r="N357" i="1"/>
  <c r="L328" i="1"/>
  <c r="M328" i="1"/>
  <c r="K328" i="1"/>
  <c r="N328" i="1"/>
  <c r="N232" i="1"/>
  <c r="L232" i="1"/>
  <c r="L148" i="1"/>
  <c r="M148" i="1"/>
  <c r="K148" i="1"/>
  <c r="N148" i="1"/>
  <c r="L123" i="1"/>
  <c r="L93" i="1"/>
  <c r="L1593" i="1"/>
  <c r="N1593" i="1"/>
  <c r="K1416" i="1"/>
  <c r="M1416" i="1"/>
  <c r="L1259" i="1"/>
  <c r="M1259" i="1"/>
  <c r="K1136" i="1"/>
  <c r="M1136" i="1"/>
  <c r="N1136" i="1"/>
  <c r="K1101" i="1"/>
  <c r="N1101" i="1"/>
  <c r="L959" i="1"/>
  <c r="M959" i="1"/>
  <c r="L932" i="1"/>
  <c r="N932" i="1"/>
  <c r="N870" i="1"/>
  <c r="L870" i="1"/>
  <c r="L852" i="1"/>
  <c r="N852" i="1"/>
  <c r="K723" i="1"/>
  <c r="L723" i="1"/>
  <c r="M723" i="1"/>
  <c r="N723" i="1"/>
  <c r="K677" i="1"/>
  <c r="M677" i="1"/>
  <c r="N677" i="1"/>
  <c r="L673" i="1"/>
  <c r="M673" i="1"/>
  <c r="N673" i="1"/>
  <c r="L555" i="1"/>
  <c r="N555" i="1"/>
  <c r="M555" i="1"/>
  <c r="L473" i="1"/>
  <c r="M473" i="1"/>
  <c r="N473" i="1"/>
  <c r="K423" i="1"/>
  <c r="N423" i="1"/>
  <c r="L389" i="1"/>
  <c r="M316" i="1"/>
  <c r="N316" i="1"/>
  <c r="M270" i="1"/>
  <c r="L270" i="1"/>
  <c r="K270" i="1"/>
  <c r="N270" i="1"/>
  <c r="N252" i="1"/>
  <c r="M252" i="1"/>
  <c r="L252" i="1"/>
  <c r="M153" i="1"/>
  <c r="L153" i="1"/>
  <c r="N153" i="1"/>
  <c r="K153" i="1"/>
  <c r="K433" i="1"/>
  <c r="L433" i="1"/>
  <c r="M295" i="1"/>
  <c r="K295" i="1"/>
  <c r="N295" i="1"/>
  <c r="L236" i="1"/>
  <c r="M236" i="1"/>
  <c r="K236" i="1"/>
  <c r="L218" i="1"/>
  <c r="K218" i="1"/>
  <c r="N218" i="1"/>
  <c r="L526" i="1"/>
  <c r="N526" i="1"/>
  <c r="K526" i="1"/>
  <c r="M526" i="1"/>
  <c r="N397" i="1"/>
  <c r="K397" i="1"/>
  <c r="L397" i="1"/>
  <c r="M397" i="1"/>
  <c r="M384" i="1"/>
  <c r="N384" i="1"/>
  <c r="L384" i="1"/>
  <c r="M265" i="1"/>
  <c r="N265" i="1"/>
  <c r="K265" i="1"/>
  <c r="L265" i="1"/>
  <c r="N93" i="1"/>
  <c r="M93" i="1"/>
  <c r="L635" i="1"/>
  <c r="N635" i="1"/>
  <c r="L593" i="1"/>
  <c r="M593" i="1"/>
  <c r="N593" i="1"/>
  <c r="K576" i="1"/>
  <c r="L576" i="1"/>
  <c r="M576" i="1"/>
  <c r="M510" i="1"/>
  <c r="N510" i="1"/>
  <c r="K510" i="1"/>
  <c r="L493" i="1"/>
  <c r="M493" i="1"/>
  <c r="N493" i="1"/>
  <c r="L388" i="1"/>
  <c r="M388" i="1"/>
  <c r="N388" i="1"/>
  <c r="K291" i="1"/>
  <c r="L291" i="1"/>
  <c r="K259" i="1"/>
  <c r="N259" i="1"/>
  <c r="M215" i="1"/>
  <c r="K215" i="1"/>
  <c r="L215" i="1"/>
  <c r="K191" i="1"/>
  <c r="L191" i="1"/>
  <c r="M191" i="1"/>
  <c r="N191" i="1"/>
  <c r="L318" i="1"/>
  <c r="N318" i="1"/>
  <c r="K318" i="1"/>
  <c r="M318" i="1"/>
  <c r="K314" i="1"/>
  <c r="M314" i="1"/>
  <c r="N314" i="1"/>
  <c r="L286" i="1"/>
  <c r="M286" i="1"/>
  <c r="N286" i="1"/>
  <c r="K271" i="1"/>
  <c r="L271" i="1"/>
  <c r="N262" i="1"/>
  <c r="K262" i="1"/>
  <c r="L262" i="1"/>
  <c r="N222" i="1"/>
  <c r="L222" i="1"/>
  <c r="L158" i="1"/>
  <c r="M158" i="1"/>
  <c r="N158" i="1"/>
  <c r="L938" i="1"/>
  <c r="N938" i="1"/>
  <c r="L876" i="1"/>
  <c r="M876" i="1"/>
  <c r="L693" i="1"/>
  <c r="M693" i="1"/>
  <c r="N693" i="1"/>
  <c r="K693" i="1"/>
  <c r="K689" i="1"/>
  <c r="L661" i="1"/>
  <c r="M661" i="1"/>
  <c r="M630" i="1"/>
  <c r="N630" i="1"/>
  <c r="K599" i="1"/>
  <c r="L599" i="1"/>
  <c r="L445" i="1"/>
  <c r="M445" i="1"/>
  <c r="N445" i="1"/>
  <c r="N421" i="1"/>
  <c r="K421" i="1"/>
  <c r="K417" i="1"/>
  <c r="L417" i="1"/>
  <c r="M417" i="1"/>
  <c r="N417" i="1"/>
  <c r="K329" i="1"/>
  <c r="L298" i="1"/>
  <c r="K298" i="1"/>
  <c r="M298" i="1"/>
  <c r="N298" i="1"/>
  <c r="K294" i="1"/>
  <c r="L294" i="1"/>
  <c r="N294" i="1"/>
  <c r="K254" i="1"/>
  <c r="M254" i="1"/>
  <c r="M185" i="1"/>
  <c r="N185" i="1"/>
  <c r="K185" i="1"/>
  <c r="L113" i="1"/>
  <c r="M113" i="1"/>
  <c r="M105" i="1"/>
  <c r="N105" i="1"/>
  <c r="K941" i="1"/>
  <c r="M941" i="1"/>
  <c r="K879" i="1"/>
  <c r="M879" i="1"/>
  <c r="L840" i="1"/>
  <c r="N840" i="1"/>
  <c r="M833" i="1"/>
  <c r="N833" i="1"/>
  <c r="K806" i="1"/>
  <c r="M806" i="1"/>
  <c r="N806" i="1"/>
  <c r="K799" i="1"/>
  <c r="L799" i="1"/>
  <c r="L772" i="1"/>
  <c r="N772" i="1"/>
  <c r="N747" i="1"/>
  <c r="L747" i="1"/>
  <c r="M747" i="1"/>
  <c r="L713" i="1"/>
  <c r="M713" i="1"/>
  <c r="N713" i="1"/>
  <c r="L606" i="1"/>
  <c r="N606" i="1"/>
  <c r="L571" i="1"/>
  <c r="N571" i="1"/>
  <c r="L523" i="1"/>
  <c r="N523" i="1"/>
  <c r="L413" i="1"/>
  <c r="N413" i="1"/>
  <c r="K341" i="1"/>
  <c r="M341" i="1"/>
  <c r="N341" i="1"/>
  <c r="M285" i="1"/>
  <c r="N285" i="1"/>
  <c r="L285" i="1"/>
  <c r="K285" i="1"/>
  <c r="L226" i="1"/>
  <c r="M226" i="1"/>
  <c r="L206" i="1"/>
  <c r="M206" i="1"/>
  <c r="N202" i="1"/>
  <c r="K202" i="1"/>
  <c r="K134" i="1"/>
  <c r="N134" i="1"/>
  <c r="M134" i="1"/>
  <c r="M125" i="1"/>
  <c r="N125" i="1"/>
  <c r="K125" i="1"/>
  <c r="L125" i="1"/>
  <c r="K63" i="1"/>
  <c r="L63" i="1"/>
  <c r="L664" i="1"/>
  <c r="M664" i="1"/>
  <c r="M650" i="1"/>
  <c r="N650" i="1"/>
  <c r="N467" i="1"/>
  <c r="M467" i="1"/>
  <c r="M378" i="1"/>
  <c r="N378" i="1"/>
  <c r="K378" i="1"/>
  <c r="L378" i="1"/>
  <c r="L374" i="1"/>
  <c r="M374" i="1"/>
  <c r="L360" i="1"/>
  <c r="N360" i="1"/>
  <c r="M349" i="1"/>
  <c r="N349" i="1"/>
  <c r="N333" i="1"/>
  <c r="M333" i="1"/>
  <c r="K261" i="1"/>
  <c r="M261" i="1"/>
  <c r="N261" i="1"/>
  <c r="M245" i="1"/>
  <c r="N245" i="1"/>
  <c r="L245" i="1"/>
  <c r="K161" i="1"/>
  <c r="L161" i="1"/>
  <c r="K154" i="1"/>
  <c r="N154" i="1"/>
  <c r="L843" i="1"/>
  <c r="N843" i="1"/>
  <c r="L836" i="1"/>
  <c r="M836" i="1"/>
  <c r="K696" i="1"/>
  <c r="L696" i="1"/>
  <c r="M696" i="1"/>
  <c r="L613" i="1"/>
  <c r="M613" i="1"/>
  <c r="N613" i="1"/>
  <c r="K613" i="1"/>
  <c r="L581" i="1"/>
  <c r="M581" i="1"/>
  <c r="M550" i="1"/>
  <c r="N550" i="1"/>
  <c r="K519" i="1"/>
  <c r="L519" i="1"/>
  <c r="L405" i="1"/>
  <c r="M405" i="1"/>
  <c r="M189" i="1"/>
  <c r="N189" i="1"/>
  <c r="M104" i="1"/>
  <c r="K104" i="1"/>
  <c r="L104" i="1"/>
  <c r="N104" i="1"/>
  <c r="N292" i="1"/>
  <c r="K292" i="1"/>
  <c r="L292" i="1"/>
  <c r="K201" i="1"/>
  <c r="M201" i="1"/>
  <c r="N201" i="1"/>
  <c r="K174" i="1"/>
  <c r="N174" i="1"/>
  <c r="M174" i="1"/>
  <c r="M85" i="1"/>
  <c r="N85" i="1"/>
  <c r="K64" i="1"/>
  <c r="L64" i="1"/>
  <c r="M64" i="1"/>
  <c r="N64" i="1"/>
  <c r="M55" i="1"/>
  <c r="K55" i="1"/>
  <c r="L55" i="1"/>
  <c r="L816" i="1"/>
  <c r="M816" i="1"/>
  <c r="L776" i="1"/>
  <c r="M776" i="1"/>
  <c r="M690" i="1"/>
  <c r="N690" i="1"/>
  <c r="M610" i="1"/>
  <c r="N610" i="1"/>
  <c r="M530" i="1"/>
  <c r="N530" i="1"/>
  <c r="M235" i="1"/>
  <c r="N235" i="1"/>
  <c r="L196" i="1"/>
  <c r="M196" i="1"/>
  <c r="L118" i="1"/>
  <c r="M118" i="1"/>
  <c r="N118" i="1"/>
  <c r="L110" i="1"/>
  <c r="M110" i="1"/>
  <c r="L58" i="1"/>
  <c r="K58" i="1"/>
  <c r="M58" i="1"/>
  <c r="L38" i="1"/>
  <c r="K38" i="1"/>
  <c r="K34" i="1"/>
  <c r="M34" i="1"/>
  <c r="N34" i="1"/>
  <c r="K819" i="1"/>
  <c r="L819" i="1"/>
  <c r="K779" i="1"/>
  <c r="L779" i="1"/>
  <c r="K719" i="1"/>
  <c r="L719" i="1"/>
  <c r="K639" i="1"/>
  <c r="L639" i="1"/>
  <c r="K559" i="1"/>
  <c r="L559" i="1"/>
  <c r="K479" i="1"/>
  <c r="L479" i="1"/>
  <c r="M448" i="1"/>
  <c r="N448" i="1"/>
  <c r="N242" i="1"/>
  <c r="M242" i="1"/>
  <c r="L242" i="1"/>
  <c r="K231" i="1"/>
  <c r="L231" i="1"/>
  <c r="K223" i="1"/>
  <c r="L223" i="1"/>
  <c r="M223" i="1"/>
  <c r="N223" i="1"/>
  <c r="M219" i="1"/>
  <c r="N219" i="1"/>
  <c r="L219" i="1"/>
  <c r="M165" i="1"/>
  <c r="N165" i="1"/>
  <c r="L138" i="1"/>
  <c r="M138" i="1"/>
  <c r="K138" i="1"/>
  <c r="N138" i="1"/>
  <c r="K126" i="1"/>
  <c r="L126" i="1"/>
  <c r="M126" i="1"/>
  <c r="L399" i="1"/>
  <c r="M399" i="1"/>
  <c r="N381" i="1"/>
  <c r="M381" i="1"/>
  <c r="L381" i="1"/>
  <c r="M335" i="1"/>
  <c r="K335" i="1"/>
  <c r="N335" i="1"/>
  <c r="K211" i="1"/>
  <c r="L211" i="1"/>
  <c r="L199" i="1"/>
  <c r="M199" i="1"/>
  <c r="N199" i="1"/>
  <c r="K176" i="1"/>
  <c r="L176" i="1"/>
  <c r="M176" i="1"/>
  <c r="N176" i="1"/>
  <c r="N172" i="1"/>
  <c r="M172" i="1"/>
  <c r="K74" i="1"/>
  <c r="N74" i="1"/>
  <c r="N302" i="1"/>
  <c r="K302" i="1"/>
  <c r="L239" i="1"/>
  <c r="M239" i="1"/>
  <c r="N102" i="1"/>
  <c r="K102" i="1"/>
  <c r="L39" i="1"/>
  <c r="N39" i="1"/>
  <c r="L430" i="1"/>
  <c r="L408" i="1"/>
  <c r="M408" i="1"/>
  <c r="K401" i="1"/>
  <c r="K375" i="1"/>
  <c r="L308" i="1"/>
  <c r="M308" i="1"/>
  <c r="K304" i="1"/>
  <c r="K255" i="1"/>
  <c r="L241" i="1"/>
  <c r="K209" i="1"/>
  <c r="K198" i="1"/>
  <c r="K141" i="1"/>
  <c r="N141" i="1"/>
  <c r="M94" i="1"/>
  <c r="L79" i="1"/>
  <c r="K79" i="1"/>
  <c r="M79" i="1"/>
  <c r="N75" i="1"/>
  <c r="L68" i="1"/>
  <c r="M68" i="1"/>
  <c r="K68" i="1"/>
  <c r="M458" i="1"/>
  <c r="N458" i="1"/>
  <c r="M315" i="1"/>
  <c r="N315" i="1"/>
  <c r="M269" i="1"/>
  <c r="K269" i="1"/>
  <c r="N152" i="1"/>
  <c r="K152" i="1"/>
  <c r="L152" i="1"/>
  <c r="N112" i="1"/>
  <c r="L112" i="1"/>
  <c r="L108" i="1"/>
  <c r="M108" i="1"/>
  <c r="L411" i="1"/>
  <c r="M411" i="1"/>
  <c r="K311" i="1"/>
  <c r="L311" i="1"/>
  <c r="K234" i="1"/>
  <c r="M234" i="1"/>
  <c r="L216" i="1"/>
  <c r="M216" i="1"/>
  <c r="M205" i="1"/>
  <c r="N205" i="1"/>
  <c r="L205" i="1"/>
  <c r="N162" i="1"/>
  <c r="K162" i="1"/>
  <c r="K83" i="1"/>
  <c r="L83" i="1"/>
  <c r="M83" i="1"/>
  <c r="K94" i="1"/>
  <c r="N94" i="1"/>
  <c r="M75" i="1"/>
  <c r="K75" i="1"/>
  <c r="K71" i="1"/>
  <c r="L71" i="1"/>
  <c r="N71" i="1"/>
  <c r="K41" i="1"/>
  <c r="M41" i="1"/>
  <c r="N41" i="1"/>
  <c r="M25" i="1"/>
  <c r="N25" i="1"/>
  <c r="K25" i="1"/>
  <c r="L25" i="1"/>
  <c r="M345" i="1"/>
  <c r="N345" i="1"/>
  <c r="L128" i="1"/>
  <c r="M128" i="1"/>
  <c r="N128" i="1"/>
  <c r="M325" i="1"/>
  <c r="N325" i="1"/>
  <c r="N282" i="1"/>
  <c r="K282" i="1"/>
  <c r="K114" i="1"/>
  <c r="N114" i="1"/>
  <c r="M114" i="1"/>
  <c r="K54" i="1"/>
  <c r="N54" i="1"/>
  <c r="M145" i="1"/>
  <c r="N145" i="1"/>
  <c r="K111" i="1"/>
  <c r="L111" i="1"/>
  <c r="L88" i="1"/>
  <c r="M88" i="1"/>
  <c r="M45" i="1"/>
  <c r="N45" i="1"/>
  <c r="K21" i="1"/>
  <c r="L21" i="1"/>
  <c r="M65" i="1"/>
  <c r="N65" i="1"/>
  <c r="L48" i="1"/>
  <c r="M48" i="1"/>
  <c r="Z81" i="1"/>
  <c r="AB81" i="1" s="1"/>
  <c r="AC81" i="1" s="1"/>
  <c r="AD81" i="1" s="1"/>
  <c r="Z21" i="1"/>
  <c r="AB21" i="1" s="1"/>
  <c r="AC21" i="1" s="1"/>
  <c r="AD21" i="1" s="1"/>
  <c r="Z66" i="1"/>
  <c r="AB66" i="1" s="1"/>
  <c r="AC66" i="1" s="1"/>
  <c r="AD66" i="1" s="1"/>
  <c r="Z61" i="1"/>
  <c r="AB61" i="1" s="1"/>
  <c r="AC61" i="1" s="1"/>
  <c r="AD61" i="1" s="1"/>
  <c r="Z41" i="1"/>
  <c r="AB41" i="1" s="1"/>
  <c r="AC41" i="1" s="1"/>
  <c r="AD41" i="1" s="1"/>
  <c r="Z26" i="1"/>
  <c r="AB26" i="1" s="1"/>
  <c r="AC26" i="1" s="1"/>
  <c r="AD26" i="1" s="1"/>
  <c r="Z119" i="1"/>
  <c r="AB119" i="1" s="1"/>
  <c r="AC119" i="1" s="1"/>
  <c r="AD119" i="1" s="1"/>
  <c r="Z93" i="1"/>
  <c r="AB93" i="1" s="1"/>
  <c r="AC93" i="1" s="1"/>
  <c r="AD93" i="1" s="1"/>
  <c r="Z96" i="1"/>
  <c r="AB96" i="1" s="1"/>
  <c r="AC96" i="1" s="1"/>
  <c r="AD96" i="1" s="1"/>
  <c r="Z132" i="1"/>
  <c r="AB132" i="1" s="1"/>
  <c r="AC132" i="1" s="1"/>
  <c r="AD132" i="1" s="1"/>
  <c r="Z99" i="1"/>
  <c r="AB99" i="1" s="1"/>
  <c r="AC99" i="1" s="1"/>
  <c r="AD99" i="1" s="1"/>
  <c r="Z104" i="1"/>
  <c r="AB104" i="1" s="1"/>
  <c r="AC104" i="1" s="1"/>
  <c r="AD104" i="1" s="1"/>
  <c r="Z86" i="1"/>
  <c r="AB86" i="1" s="1"/>
  <c r="AC86" i="1" s="1"/>
  <c r="AD86" i="1" s="1"/>
  <c r="Z46" i="1"/>
  <c r="AB46" i="1" s="1"/>
  <c r="AC46" i="1" s="1"/>
  <c r="AD46" i="1" s="1"/>
  <c r="Z111" i="1"/>
  <c r="AB111" i="1" s="1"/>
  <c r="AC111" i="1" s="1"/>
  <c r="AD111" i="1" s="1"/>
  <c r="AA88" i="1"/>
  <c r="AA24" i="1"/>
  <c r="AA98" i="1"/>
  <c r="AA64" i="1"/>
  <c r="AA128" i="1"/>
  <c r="AA106" i="1"/>
  <c r="AA94" i="1"/>
  <c r="AA31" i="1"/>
  <c r="AA118" i="1"/>
  <c r="AA103" i="1"/>
  <c r="AA32" i="1"/>
  <c r="AA131" i="1"/>
  <c r="AA116" i="1"/>
  <c r="AA135" i="1"/>
  <c r="AA56" i="1"/>
  <c r="AA134" i="1"/>
  <c r="AA127" i="1"/>
  <c r="AA42" i="1"/>
  <c r="AA22" i="1"/>
  <c r="AA130" i="1"/>
  <c r="AA101" i="1"/>
  <c r="AA123" i="1"/>
  <c r="AA74" i="1"/>
  <c r="AA54" i="1"/>
  <c r="AA34" i="1"/>
  <c r="AA109" i="1"/>
  <c r="AA124" i="1"/>
  <c r="AA133" i="1"/>
  <c r="AA126" i="1"/>
  <c r="AA52" i="1"/>
  <c r="AA92" i="1"/>
  <c r="AA102" i="1"/>
  <c r="AA112" i="1"/>
  <c r="AA117" i="1"/>
  <c r="AA77" i="1"/>
  <c r="AA82" i="1"/>
  <c r="AA107" i="1"/>
  <c r="AA57" i="1"/>
  <c r="AA62" i="1"/>
  <c r="AA87" i="1"/>
  <c r="AA47" i="1"/>
  <c r="AA67" i="1"/>
  <c r="AA72" i="1"/>
  <c r="AA97" i="1"/>
  <c r="AA55" i="1"/>
  <c r="AA65" i="1"/>
  <c r="AA90" i="1"/>
  <c r="AA110" i="1"/>
  <c r="AA115" i="1"/>
  <c r="AA35" i="1"/>
  <c r="AA40" i="1"/>
  <c r="AA45" i="1"/>
  <c r="AA50" i="1"/>
  <c r="AA60" i="1"/>
  <c r="AA70" i="1"/>
  <c r="AA75" i="1"/>
  <c r="AA95" i="1"/>
  <c r="AA105" i="1"/>
  <c r="AA120" i="1"/>
  <c r="AA80" i="1"/>
  <c r="AA85" i="1"/>
  <c r="AA100" i="1"/>
  <c r="AA18" i="1"/>
  <c r="AA23" i="1"/>
  <c r="AA28" i="1"/>
  <c r="AA33" i="1"/>
  <c r="AA38" i="1"/>
  <c r="AA43" i="1"/>
  <c r="AA48" i="1"/>
  <c r="AA53" i="1"/>
  <c r="AA58" i="1"/>
  <c r="AA63" i="1"/>
  <c r="AA68" i="1"/>
  <c r="AA73" i="1"/>
  <c r="AA78" i="1"/>
  <c r="AA84" i="1"/>
  <c r="AA89" i="1"/>
  <c r="AA125" i="1"/>
  <c r="AA27" i="1"/>
  <c r="AA113" i="1"/>
  <c r="AA83" i="1"/>
  <c r="AA59" i="1"/>
  <c r="AA51" i="1"/>
  <c r="AA19" i="1"/>
  <c r="AA108" i="1"/>
  <c r="AA129" i="1"/>
  <c r="AA136" i="1"/>
  <c r="AA122" i="1"/>
  <c r="AA37" i="1"/>
  <c r="AA17" i="1"/>
  <c r="AC114" i="1"/>
  <c r="AD114" i="1" s="1"/>
  <c r="AA76" i="1"/>
  <c r="AA44" i="1"/>
  <c r="AA36" i="1"/>
  <c r="AA79" i="1"/>
  <c r="AA71" i="1"/>
  <c r="AA39" i="1"/>
  <c r="AA69" i="1"/>
  <c r="AA49" i="1"/>
  <c r="AA29" i="1"/>
  <c r="AA20" i="1"/>
  <c r="AA121" i="1"/>
  <c r="AA91" i="1"/>
  <c r="AA30" i="1"/>
  <c r="AA25" i="1"/>
  <c r="AC16" i="1"/>
  <c r="AD16" i="1" s="1"/>
  <c r="O37" i="2"/>
  <c r="O35" i="2" s="1"/>
  <c r="U34" i="2"/>
  <c r="U36" i="2" s="1"/>
  <c r="U35" i="2" s="1"/>
  <c r="L34" i="2"/>
  <c r="L36" i="2" s="1"/>
  <c r="L35" i="2" s="1"/>
  <c r="K37" i="2"/>
  <c r="K36" i="2"/>
  <c r="K35" i="2"/>
  <c r="K34" i="2"/>
  <c r="K33" i="2"/>
  <c r="Z115" i="1" l="1"/>
  <c r="AB115" i="1" s="1"/>
  <c r="AC115" i="1" s="1"/>
  <c r="AD115" i="1" s="1"/>
  <c r="Z122" i="1"/>
  <c r="AB122" i="1" s="1"/>
  <c r="AC122" i="1" s="1"/>
  <c r="AD122" i="1" s="1"/>
  <c r="Z90" i="1"/>
  <c r="AB90" i="1" s="1"/>
  <c r="AC90" i="1" s="1"/>
  <c r="AD90" i="1" s="1"/>
  <c r="Z129" i="1"/>
  <c r="AB129" i="1" s="1"/>
  <c r="AC129" i="1" s="1"/>
  <c r="AD129" i="1" s="1"/>
  <c r="Z108" i="1"/>
  <c r="AB108" i="1" s="1"/>
  <c r="AC108" i="1" s="1"/>
  <c r="AD108" i="1" s="1"/>
  <c r="Z97" i="1"/>
  <c r="AB97" i="1" s="1"/>
  <c r="AC97" i="1" s="1"/>
  <c r="AD97" i="1" s="1"/>
  <c r="Z101" i="1"/>
  <c r="AB101" i="1" s="1"/>
  <c r="AC101" i="1" s="1"/>
  <c r="AD101" i="1" s="1"/>
  <c r="Z113" i="1"/>
  <c r="AB113" i="1" s="1"/>
  <c r="AC113" i="1" s="1"/>
  <c r="AD113" i="1" s="1"/>
  <c r="Z120" i="1"/>
  <c r="AB120" i="1" s="1"/>
  <c r="AC120" i="1" s="1"/>
  <c r="AD120" i="1" s="1"/>
  <c r="Z62" i="1"/>
  <c r="AB62" i="1" s="1"/>
  <c r="AC62" i="1" s="1"/>
  <c r="AD62" i="1" s="1"/>
  <c r="Z22" i="1"/>
  <c r="AB22" i="1" s="1"/>
  <c r="AC22" i="1" s="1"/>
  <c r="AD22" i="1" s="1"/>
  <c r="Z53" i="1"/>
  <c r="AB53" i="1" s="1"/>
  <c r="AC53" i="1" s="1"/>
  <c r="AD53" i="1" s="1"/>
  <c r="Z55" i="1"/>
  <c r="AB55" i="1" s="1"/>
  <c r="AC55" i="1" s="1"/>
  <c r="AD55" i="1" s="1"/>
  <c r="Z91" i="1"/>
  <c r="AB91" i="1" s="1"/>
  <c r="AC91" i="1" s="1"/>
  <c r="AD91" i="1" s="1"/>
  <c r="Z100" i="1"/>
  <c r="AB100" i="1" s="1"/>
  <c r="AC100" i="1" s="1"/>
  <c r="AD100" i="1" s="1"/>
  <c r="Z85" i="1"/>
  <c r="AB85" i="1" s="1"/>
  <c r="AC85" i="1" s="1"/>
  <c r="AD85" i="1" s="1"/>
  <c r="Z80" i="1"/>
  <c r="AB80" i="1" s="1"/>
  <c r="AC80" i="1" s="1"/>
  <c r="AD80" i="1" s="1"/>
  <c r="Z105" i="1"/>
  <c r="AB105" i="1" s="1"/>
  <c r="AC105" i="1" s="1"/>
  <c r="AD105" i="1" s="1"/>
  <c r="Z57" i="1"/>
  <c r="AB57" i="1" s="1"/>
  <c r="AC57" i="1" s="1"/>
  <c r="AD57" i="1" s="1"/>
  <c r="Z42" i="1"/>
  <c r="AB42" i="1" s="1"/>
  <c r="AC42" i="1" s="1"/>
  <c r="AD42" i="1" s="1"/>
  <c r="Z35" i="1"/>
  <c r="AB35" i="1" s="1"/>
  <c r="AC35" i="1" s="1"/>
  <c r="AD35" i="1" s="1"/>
  <c r="Z136" i="1"/>
  <c r="AB136" i="1" s="1"/>
  <c r="AC136" i="1" s="1"/>
  <c r="AD136" i="1" s="1"/>
  <c r="Z74" i="1"/>
  <c r="AB74" i="1" s="1"/>
  <c r="AC74" i="1" s="1"/>
  <c r="AD74" i="1" s="1"/>
  <c r="Z59" i="1"/>
  <c r="AB59" i="1" s="1"/>
  <c r="AC59" i="1" s="1"/>
  <c r="AD59" i="1" s="1"/>
  <c r="Z88" i="1"/>
  <c r="AB88" i="1" s="1"/>
  <c r="AC88" i="1" s="1"/>
  <c r="AD88" i="1" s="1"/>
  <c r="Z89" i="1"/>
  <c r="AB89" i="1" s="1"/>
  <c r="AC89" i="1" s="1"/>
  <c r="AD89" i="1" s="1"/>
  <c r="Z118" i="1"/>
  <c r="AB118" i="1" s="1"/>
  <c r="AC118" i="1" s="1"/>
  <c r="AD118" i="1" s="1"/>
  <c r="Z34" i="1"/>
  <c r="AB34" i="1" s="1"/>
  <c r="AC34" i="1" s="1"/>
  <c r="AD34" i="1" s="1"/>
  <c r="Z19" i="1"/>
  <c r="AB19" i="1" s="1"/>
  <c r="AC19" i="1" s="1"/>
  <c r="AD19" i="1" s="1"/>
  <c r="Z51" i="1"/>
  <c r="AB51" i="1" s="1"/>
  <c r="AC51" i="1" s="1"/>
  <c r="AD51" i="1" s="1"/>
  <c r="Z123" i="1"/>
  <c r="AB123" i="1" s="1"/>
  <c r="AC123" i="1" s="1"/>
  <c r="AD123" i="1" s="1"/>
  <c r="Z47" i="1"/>
  <c r="AB47" i="1" s="1"/>
  <c r="AC47" i="1" s="1"/>
  <c r="AD47" i="1" s="1"/>
  <c r="Z29" i="1"/>
  <c r="AB29" i="1" s="1"/>
  <c r="AC29" i="1" s="1"/>
  <c r="AD29" i="1" s="1"/>
  <c r="Z125" i="1"/>
  <c r="AB125" i="1" s="1"/>
  <c r="AC125" i="1" s="1"/>
  <c r="AD125" i="1" s="1"/>
  <c r="Z134" i="1"/>
  <c r="AB134" i="1" s="1"/>
  <c r="AC134" i="1" s="1"/>
  <c r="AD134" i="1" s="1"/>
  <c r="Z38" i="1"/>
  <c r="AB38" i="1" s="1"/>
  <c r="AC38" i="1" s="1"/>
  <c r="AD38" i="1" s="1"/>
  <c r="Z65" i="1"/>
  <c r="AB65" i="1" s="1"/>
  <c r="AC65" i="1" s="1"/>
  <c r="AD65" i="1" s="1"/>
  <c r="Z64" i="1"/>
  <c r="AB64" i="1" s="1"/>
  <c r="AC64" i="1" s="1"/>
  <c r="AD64" i="1" s="1"/>
  <c r="Z121" i="1"/>
  <c r="AB121" i="1" s="1"/>
  <c r="AC121" i="1" s="1"/>
  <c r="AD121" i="1" s="1"/>
  <c r="Z83" i="1"/>
  <c r="AB83" i="1" s="1"/>
  <c r="AC83" i="1" s="1"/>
  <c r="AD83" i="1" s="1"/>
  <c r="Z87" i="1"/>
  <c r="AB87" i="1" s="1"/>
  <c r="AC87" i="1" s="1"/>
  <c r="AD87" i="1" s="1"/>
  <c r="Z39" i="1"/>
  <c r="AB39" i="1" s="1"/>
  <c r="AC39" i="1" s="1"/>
  <c r="AD39" i="1" s="1"/>
  <c r="Z52" i="1"/>
  <c r="AB52" i="1" s="1"/>
  <c r="AC52" i="1" s="1"/>
  <c r="AD52" i="1" s="1"/>
  <c r="Z126" i="1"/>
  <c r="AB126" i="1" s="1"/>
  <c r="AC126" i="1" s="1"/>
  <c r="AD126" i="1" s="1"/>
  <c r="Z43" i="1"/>
  <c r="AB43" i="1" s="1"/>
  <c r="AC43" i="1" s="1"/>
  <c r="AD43" i="1" s="1"/>
  <c r="Z124" i="1"/>
  <c r="AB124" i="1" s="1"/>
  <c r="AC124" i="1" s="1"/>
  <c r="AD124" i="1" s="1"/>
  <c r="Z109" i="1"/>
  <c r="AB109" i="1" s="1"/>
  <c r="AC109" i="1" s="1"/>
  <c r="AD109" i="1" s="1"/>
  <c r="Z28" i="1"/>
  <c r="AB28" i="1" s="1"/>
  <c r="AC28" i="1" s="1"/>
  <c r="AD28" i="1" s="1"/>
  <c r="Z30" i="1"/>
  <c r="AB30" i="1" s="1"/>
  <c r="AC30" i="1" s="1"/>
  <c r="AD30" i="1" s="1"/>
  <c r="Z18" i="1"/>
  <c r="AB18" i="1" s="1"/>
  <c r="AC18" i="1" s="1"/>
  <c r="AD18" i="1" s="1"/>
  <c r="Z98" i="1"/>
  <c r="AB98" i="1" s="1"/>
  <c r="AC98" i="1" s="1"/>
  <c r="AD98" i="1" s="1"/>
  <c r="Z67" i="1"/>
  <c r="AB67" i="1" s="1"/>
  <c r="AC67" i="1" s="1"/>
  <c r="AD67" i="1" s="1"/>
  <c r="Z24" i="1"/>
  <c r="AB24" i="1" s="1"/>
  <c r="AC24" i="1" s="1"/>
  <c r="AD24" i="1" s="1"/>
  <c r="Z20" i="1"/>
  <c r="AB20" i="1" s="1"/>
  <c r="AC20" i="1" s="1"/>
  <c r="AD20" i="1" s="1"/>
  <c r="Z130" i="1"/>
  <c r="AB130" i="1" s="1"/>
  <c r="AC130" i="1" s="1"/>
  <c r="AD130" i="1" s="1"/>
  <c r="Z49" i="1"/>
  <c r="AB49" i="1" s="1"/>
  <c r="AC49" i="1" s="1"/>
  <c r="AD49" i="1" s="1"/>
  <c r="Z127" i="1"/>
  <c r="AB127" i="1" s="1"/>
  <c r="AC127" i="1" s="1"/>
  <c r="AD127" i="1" s="1"/>
  <c r="Z75" i="1"/>
  <c r="AB75" i="1" s="1"/>
  <c r="AC75" i="1" s="1"/>
  <c r="AD75" i="1" s="1"/>
  <c r="Z79" i="1"/>
  <c r="AB79" i="1" s="1"/>
  <c r="AC79" i="1" s="1"/>
  <c r="AD79" i="1" s="1"/>
  <c r="Z77" i="1"/>
  <c r="AB77" i="1" s="1"/>
  <c r="AC77" i="1" s="1"/>
  <c r="AD77" i="1" s="1"/>
  <c r="Z60" i="1"/>
  <c r="AB60" i="1" s="1"/>
  <c r="AC60" i="1" s="1"/>
  <c r="AD60" i="1" s="1"/>
  <c r="Z117" i="1"/>
  <c r="AB117" i="1" s="1"/>
  <c r="AC117" i="1" s="1"/>
  <c r="AD117" i="1" s="1"/>
  <c r="Z135" i="1"/>
  <c r="AB135" i="1" s="1"/>
  <c r="AC135" i="1" s="1"/>
  <c r="AD135" i="1" s="1"/>
  <c r="Z27" i="1"/>
  <c r="AB27" i="1" s="1"/>
  <c r="AC27" i="1" s="1"/>
  <c r="AD27" i="1" s="1"/>
  <c r="Z107" i="1"/>
  <c r="AB107" i="1" s="1"/>
  <c r="AC107" i="1" s="1"/>
  <c r="AD107" i="1" s="1"/>
  <c r="Z84" i="1"/>
  <c r="AB84" i="1" s="1"/>
  <c r="AC84" i="1" s="1"/>
  <c r="AD84" i="1" s="1"/>
  <c r="Z78" i="1"/>
  <c r="AB78" i="1" s="1"/>
  <c r="AC78" i="1" s="1"/>
  <c r="AD78" i="1" s="1"/>
  <c r="Z56" i="1"/>
  <c r="AB56" i="1" s="1"/>
  <c r="AC56" i="1" s="1"/>
  <c r="AD56" i="1" s="1"/>
  <c r="Z36" i="1"/>
  <c r="AB36" i="1" s="1"/>
  <c r="AC36" i="1" s="1"/>
  <c r="AD36" i="1" s="1"/>
  <c r="Z44" i="1"/>
  <c r="AB44" i="1" s="1"/>
  <c r="AC44" i="1" s="1"/>
  <c r="AD44" i="1" s="1"/>
  <c r="Z68" i="1"/>
  <c r="AB68" i="1" s="1"/>
  <c r="AC68" i="1" s="1"/>
  <c r="AD68" i="1" s="1"/>
  <c r="Z50" i="1"/>
  <c r="AB50" i="1" s="1"/>
  <c r="AC50" i="1" s="1"/>
  <c r="AD50" i="1" s="1"/>
  <c r="Z112" i="1"/>
  <c r="AB112" i="1" s="1"/>
  <c r="AC112" i="1" s="1"/>
  <c r="AD112" i="1" s="1"/>
  <c r="Z116" i="1"/>
  <c r="AB116" i="1" s="1"/>
  <c r="AC116" i="1" s="1"/>
  <c r="AD116" i="1" s="1"/>
  <c r="Z17" i="1"/>
  <c r="AB17" i="1" s="1"/>
  <c r="AC17" i="1" s="1"/>
  <c r="AD17" i="1" s="1"/>
  <c r="Z48" i="1"/>
  <c r="AB48" i="1" s="1"/>
  <c r="AC48" i="1" s="1"/>
  <c r="AD48" i="1" s="1"/>
  <c r="Z110" i="1"/>
  <c r="AB110" i="1" s="1"/>
  <c r="AC110" i="1" s="1"/>
  <c r="AD110" i="1" s="1"/>
  <c r="Z31" i="1"/>
  <c r="AB31" i="1" s="1"/>
  <c r="AC31" i="1" s="1"/>
  <c r="AD31" i="1" s="1"/>
  <c r="Z94" i="1"/>
  <c r="AB94" i="1" s="1"/>
  <c r="AC94" i="1" s="1"/>
  <c r="AD94" i="1" s="1"/>
  <c r="Z33" i="1"/>
  <c r="AB33" i="1" s="1"/>
  <c r="AC33" i="1" s="1"/>
  <c r="AD33" i="1" s="1"/>
  <c r="Z128" i="1"/>
  <c r="AB128" i="1" s="1"/>
  <c r="AC128" i="1" s="1"/>
  <c r="AD128" i="1" s="1"/>
  <c r="Z23" i="1"/>
  <c r="AB23" i="1" s="1"/>
  <c r="AC23" i="1" s="1"/>
  <c r="AD23" i="1" s="1"/>
  <c r="Z54" i="1"/>
  <c r="AB54" i="1" s="1"/>
  <c r="AC54" i="1" s="1"/>
  <c r="AD54" i="1" s="1"/>
  <c r="Z72" i="1"/>
  <c r="AB72" i="1" s="1"/>
  <c r="AC72" i="1" s="1"/>
  <c r="AD72" i="1" s="1"/>
  <c r="Z69" i="1"/>
  <c r="AB69" i="1" s="1"/>
  <c r="AC69" i="1" s="1"/>
  <c r="AD69" i="1" s="1"/>
  <c r="Z95" i="1"/>
  <c r="AB95" i="1" s="1"/>
  <c r="AC95" i="1" s="1"/>
  <c r="AD95" i="1" s="1"/>
  <c r="Z71" i="1"/>
  <c r="AB71" i="1" s="1"/>
  <c r="AC71" i="1" s="1"/>
  <c r="AD71" i="1" s="1"/>
  <c r="Z82" i="1"/>
  <c r="AB82" i="1" s="1"/>
  <c r="AC82" i="1" s="1"/>
  <c r="AD82" i="1" s="1"/>
  <c r="Z70" i="1"/>
  <c r="AB70" i="1" s="1"/>
  <c r="AC70" i="1" s="1"/>
  <c r="AD70" i="1" s="1"/>
  <c r="Z73" i="1"/>
  <c r="AB73" i="1" s="1"/>
  <c r="AC73" i="1" s="1"/>
  <c r="AD73" i="1" s="1"/>
  <c r="Z76" i="1"/>
  <c r="AB76" i="1" s="1"/>
  <c r="AC76" i="1" s="1"/>
  <c r="AD76" i="1" s="1"/>
  <c r="Z63" i="1"/>
  <c r="AB63" i="1" s="1"/>
  <c r="AC63" i="1" s="1"/>
  <c r="AD63" i="1" s="1"/>
  <c r="Z45" i="1"/>
  <c r="AB45" i="1" s="1"/>
  <c r="AC45" i="1" s="1"/>
  <c r="AD45" i="1" s="1"/>
  <c r="Z102" i="1"/>
  <c r="AB102" i="1" s="1"/>
  <c r="AC102" i="1" s="1"/>
  <c r="AD102" i="1" s="1"/>
  <c r="Z131" i="1"/>
  <c r="AB131" i="1" s="1"/>
  <c r="AC131" i="1" s="1"/>
  <c r="AD131" i="1" s="1"/>
  <c r="Z103" i="1"/>
  <c r="AB103" i="1" s="1"/>
  <c r="AC103" i="1" s="1"/>
  <c r="AD103" i="1" s="1"/>
  <c r="Z37" i="1"/>
  <c r="AB37" i="1" s="1"/>
  <c r="AC37" i="1" s="1"/>
  <c r="AD37" i="1" s="1"/>
  <c r="Z133" i="1"/>
  <c r="AB133" i="1" s="1"/>
  <c r="AC133" i="1" s="1"/>
  <c r="AD133" i="1" s="1"/>
  <c r="Z106" i="1"/>
  <c r="AB106" i="1" s="1"/>
  <c r="AC106" i="1" s="1"/>
  <c r="AD106" i="1" s="1"/>
  <c r="Z25" i="1"/>
  <c r="AB25" i="1" s="1"/>
  <c r="AC25" i="1" s="1"/>
  <c r="AD25" i="1" s="1"/>
  <c r="Z58" i="1"/>
  <c r="AB58" i="1" s="1"/>
  <c r="AC58" i="1" s="1"/>
  <c r="AD58" i="1" s="1"/>
  <c r="Z40" i="1"/>
  <c r="AB40" i="1" s="1"/>
  <c r="AC40" i="1" s="1"/>
  <c r="AD40" i="1" s="1"/>
  <c r="Z92" i="1"/>
  <c r="AB92" i="1" s="1"/>
  <c r="AC92" i="1" s="1"/>
  <c r="AD92" i="1" s="1"/>
  <c r="Z32" i="1"/>
  <c r="AB32" i="1" s="1"/>
  <c r="AC32" i="1" s="1"/>
  <c r="AD32" i="1" s="1"/>
  <c r="A6" i="7"/>
  <c r="A7" i="2" l="1"/>
  <c r="I4" i="1" l="1"/>
  <c r="C27" i="2" l="1"/>
  <c r="B14" i="2" l="1"/>
  <c r="B6" i="1" l="1"/>
  <c r="B5" i="1" s="1"/>
  <c r="E6" i="1" l="1"/>
  <c r="B12" i="1" s="1"/>
  <c r="B11" i="1" l="1"/>
  <c r="AD10" i="1" l="1"/>
  <c r="A2" i="2"/>
  <c r="E27" i="2" l="1"/>
  <c r="F7" i="2"/>
  <c r="A6" i="2"/>
  <c r="A8" i="2" s="1"/>
  <c r="G35" i="2" s="1"/>
  <c r="C26" i="2"/>
  <c r="BW34" i="2" l="1"/>
  <c r="BW33" i="2"/>
  <c r="BU34" i="2"/>
  <c r="BU33" i="2"/>
  <c r="B30" i="2"/>
  <c r="P30" i="2" s="1"/>
  <c r="V30" i="2" s="1"/>
  <c r="BS33" i="2"/>
  <c r="BS34" i="2"/>
  <c r="BQ34" i="2"/>
  <c r="BQ33" i="2"/>
  <c r="BK33" i="2"/>
  <c r="BO34" i="2"/>
  <c r="BO33" i="2"/>
  <c r="BM33" i="2"/>
  <c r="BM34" i="2"/>
  <c r="D34" i="2"/>
  <c r="C33" i="2"/>
  <c r="E34" i="2"/>
  <c r="B33" i="2"/>
  <c r="F34" i="2"/>
  <c r="G34" i="2"/>
  <c r="B34" i="2"/>
  <c r="F33" i="2"/>
  <c r="E33" i="2"/>
  <c r="D33" i="2"/>
  <c r="C34" i="2"/>
  <c r="G33" i="2"/>
  <c r="BK34" i="2"/>
  <c r="BI34" i="2"/>
  <c r="BI33" i="2"/>
  <c r="B1166" i="2"/>
  <c r="F1167" i="2"/>
  <c r="C1169" i="2"/>
  <c r="F1170" i="2"/>
  <c r="D1172" i="2"/>
  <c r="G1173" i="2"/>
  <c r="E1175" i="2"/>
  <c r="B1177" i="2"/>
  <c r="F1178" i="2"/>
  <c r="D1180" i="2"/>
  <c r="G1181" i="2"/>
  <c r="E1183" i="2"/>
  <c r="B1185" i="2"/>
  <c r="F1186" i="2"/>
  <c r="D1188" i="2"/>
  <c r="G1189" i="2"/>
  <c r="E1191" i="2"/>
  <c r="B1193" i="2"/>
  <c r="F1194" i="2"/>
  <c r="D1196" i="2"/>
  <c r="G1197" i="2"/>
  <c r="E1199" i="2"/>
  <c r="B1201" i="2"/>
  <c r="F1202" i="2"/>
  <c r="D1204" i="2"/>
  <c r="G1205" i="2"/>
  <c r="E1207" i="2"/>
  <c r="B1209" i="2"/>
  <c r="F1210" i="2"/>
  <c r="D1212" i="2"/>
  <c r="G1213" i="2"/>
  <c r="E1215" i="2"/>
  <c r="B1217" i="2"/>
  <c r="E1218" i="2"/>
  <c r="B1220" i="2"/>
  <c r="F1221" i="2"/>
  <c r="D1223" i="2"/>
  <c r="G1224" i="2"/>
  <c r="E1226" i="2"/>
  <c r="B1228" i="2"/>
  <c r="F1229" i="2"/>
  <c r="D1231" i="2"/>
  <c r="G1232" i="2"/>
  <c r="E1234" i="2"/>
  <c r="B1236" i="2"/>
  <c r="F1237" i="2"/>
  <c r="D1239" i="2"/>
  <c r="G1240" i="2"/>
  <c r="E1242" i="2"/>
  <c r="B1244" i="2"/>
  <c r="F1245" i="2"/>
  <c r="D1247" i="2"/>
  <c r="G1248" i="2"/>
  <c r="E1250" i="2"/>
  <c r="B1252" i="2"/>
  <c r="F1253" i="2"/>
  <c r="D1255" i="2"/>
  <c r="G1256" i="2"/>
  <c r="E1258" i="2"/>
  <c r="B1260" i="2"/>
  <c r="F1261" i="2"/>
  <c r="D1263" i="2"/>
  <c r="G1264" i="2"/>
  <c r="E1266" i="2"/>
  <c r="B1268" i="2"/>
  <c r="F1269" i="2"/>
  <c r="D1271" i="2"/>
  <c r="G1272" i="2"/>
  <c r="E1274" i="2"/>
  <c r="B1276" i="2"/>
  <c r="F1277" i="2"/>
  <c r="D1279" i="2"/>
  <c r="G1280" i="2"/>
  <c r="E1282" i="2"/>
  <c r="D1166" i="2"/>
  <c r="G1167" i="2"/>
  <c r="D1169" i="2"/>
  <c r="G1170" i="2"/>
  <c r="E1172" i="2"/>
  <c r="B1174" i="2"/>
  <c r="F1175" i="2"/>
  <c r="D1177" i="2"/>
  <c r="G1178" i="2"/>
  <c r="E1180" i="2"/>
  <c r="B1182" i="2"/>
  <c r="F1183" i="2"/>
  <c r="D1185" i="2"/>
  <c r="G1186" i="2"/>
  <c r="E1188" i="2"/>
  <c r="B1190" i="2"/>
  <c r="F1191" i="2"/>
  <c r="D1193" i="2"/>
  <c r="G1194" i="2"/>
  <c r="E1196" i="2"/>
  <c r="B1198" i="2"/>
  <c r="F1199" i="2"/>
  <c r="D1201" i="2"/>
  <c r="G1202" i="2"/>
  <c r="E1204" i="2"/>
  <c r="B1206" i="2"/>
  <c r="F1207" i="2"/>
  <c r="D1209" i="2"/>
  <c r="G1210" i="2"/>
  <c r="E1212" i="2"/>
  <c r="B1214" i="2"/>
  <c r="F1215" i="2"/>
  <c r="D1217" i="2"/>
  <c r="F1218" i="2"/>
  <c r="D1220" i="2"/>
  <c r="G1221" i="2"/>
  <c r="E1223" i="2"/>
  <c r="B1225" i="2"/>
  <c r="F1226" i="2"/>
  <c r="D1228" i="2"/>
  <c r="G1229" i="2"/>
  <c r="E1231" i="2"/>
  <c r="B1233" i="2"/>
  <c r="F1234" i="2"/>
  <c r="D1236" i="2"/>
  <c r="G1237" i="2"/>
  <c r="E1239" i="2"/>
  <c r="B1241" i="2"/>
  <c r="F1242" i="2"/>
  <c r="D1244" i="2"/>
  <c r="G1245" i="2"/>
  <c r="E1247" i="2"/>
  <c r="B1249" i="2"/>
  <c r="F1250" i="2"/>
  <c r="D1252" i="2"/>
  <c r="G1253" i="2"/>
  <c r="E1255" i="2"/>
  <c r="B1257" i="2"/>
  <c r="F1258" i="2"/>
  <c r="D1260" i="2"/>
  <c r="G1261" i="2"/>
  <c r="E1263" i="2"/>
  <c r="B1265" i="2"/>
  <c r="F1266" i="2"/>
  <c r="D1268" i="2"/>
  <c r="G1269" i="2"/>
  <c r="E1271" i="2"/>
  <c r="B1273" i="2"/>
  <c r="F1274" i="2"/>
  <c r="D1276" i="2"/>
  <c r="G1277" i="2"/>
  <c r="E1279" i="2"/>
  <c r="B1281" i="2"/>
  <c r="F1282" i="2"/>
  <c r="E1166" i="2"/>
  <c r="B1168" i="2"/>
  <c r="E1169" i="2"/>
  <c r="B1171" i="2"/>
  <c r="F1172" i="2"/>
  <c r="D1174" i="2"/>
  <c r="G1175" i="2"/>
  <c r="E1177" i="2"/>
  <c r="B1179" i="2"/>
  <c r="F1180" i="2"/>
  <c r="D1182" i="2"/>
  <c r="G1183" i="2"/>
  <c r="E1185" i="2"/>
  <c r="B1187" i="2"/>
  <c r="F1188" i="2"/>
  <c r="D1190" i="2"/>
  <c r="G1191" i="2"/>
  <c r="E1193" i="2"/>
  <c r="B1195" i="2"/>
  <c r="F1196" i="2"/>
  <c r="D1198" i="2"/>
  <c r="G1199" i="2"/>
  <c r="E1201" i="2"/>
  <c r="B1203" i="2"/>
  <c r="F1204" i="2"/>
  <c r="D1206" i="2"/>
  <c r="G1207" i="2"/>
  <c r="E1209" i="2"/>
  <c r="B1211" i="2"/>
  <c r="F1212" i="2"/>
  <c r="D1214" i="2"/>
  <c r="G1215" i="2"/>
  <c r="E1217" i="2"/>
  <c r="G1218" i="2"/>
  <c r="E1220" i="2"/>
  <c r="B1222" i="2"/>
  <c r="F1223" i="2"/>
  <c r="D1225" i="2"/>
  <c r="G1226" i="2"/>
  <c r="E1228" i="2"/>
  <c r="B1230" i="2"/>
  <c r="F1231" i="2"/>
  <c r="D1233" i="2"/>
  <c r="G1234" i="2"/>
  <c r="E1236" i="2"/>
  <c r="B1238" i="2"/>
  <c r="F1239" i="2"/>
  <c r="D1241" i="2"/>
  <c r="G1242" i="2"/>
  <c r="E1244" i="2"/>
  <c r="B1246" i="2"/>
  <c r="F1247" i="2"/>
  <c r="D1249" i="2"/>
  <c r="G1250" i="2"/>
  <c r="E1252" i="2"/>
  <c r="B1254" i="2"/>
  <c r="F1255" i="2"/>
  <c r="D1257" i="2"/>
  <c r="G1258" i="2"/>
  <c r="E1260" i="2"/>
  <c r="B1262" i="2"/>
  <c r="F1263" i="2"/>
  <c r="D1265" i="2"/>
  <c r="G1266" i="2"/>
  <c r="E1268" i="2"/>
  <c r="B1270" i="2"/>
  <c r="F1271" i="2"/>
  <c r="D1273" i="2"/>
  <c r="G1274" i="2"/>
  <c r="E1276" i="2"/>
  <c r="B1278" i="2"/>
  <c r="F1279" i="2"/>
  <c r="D1281" i="2"/>
  <c r="G1282" i="2"/>
  <c r="D1165" i="2"/>
  <c r="G1166" i="2"/>
  <c r="E1168" i="2"/>
  <c r="G1169" i="2"/>
  <c r="E1171" i="2"/>
  <c r="B1173" i="2"/>
  <c r="F1174" i="2"/>
  <c r="D1176" i="2"/>
  <c r="G1177" i="2"/>
  <c r="E1179" i="2"/>
  <c r="B1181" i="2"/>
  <c r="F1182" i="2"/>
  <c r="D1184" i="2"/>
  <c r="G1185" i="2"/>
  <c r="E1187" i="2"/>
  <c r="B1189" i="2"/>
  <c r="F1190" i="2"/>
  <c r="D1192" i="2"/>
  <c r="G1193" i="2"/>
  <c r="E1195" i="2"/>
  <c r="B1197" i="2"/>
  <c r="F1198" i="2"/>
  <c r="D1200" i="2"/>
  <c r="G1201" i="2"/>
  <c r="E1203" i="2"/>
  <c r="B1205" i="2"/>
  <c r="F1206" i="2"/>
  <c r="D1208" i="2"/>
  <c r="G1209" i="2"/>
  <c r="E1211" i="2"/>
  <c r="B1213" i="2"/>
  <c r="F1214" i="2"/>
  <c r="D1216" i="2"/>
  <c r="G1217" i="2"/>
  <c r="D1219" i="2"/>
  <c r="G1220" i="2"/>
  <c r="E1222" i="2"/>
  <c r="B1224" i="2"/>
  <c r="F1225" i="2"/>
  <c r="D1227" i="2"/>
  <c r="G1228" i="2"/>
  <c r="E1230" i="2"/>
  <c r="B1232" i="2"/>
  <c r="F1233" i="2"/>
  <c r="D1235" i="2"/>
  <c r="G1236" i="2"/>
  <c r="E1238" i="2"/>
  <c r="B1240" i="2"/>
  <c r="F1241" i="2"/>
  <c r="D1243" i="2"/>
  <c r="G1244" i="2"/>
  <c r="E1246" i="2"/>
  <c r="B1248" i="2"/>
  <c r="F1249" i="2"/>
  <c r="D1251" i="2"/>
  <c r="G1252" i="2"/>
  <c r="E1254" i="2"/>
  <c r="B1256" i="2"/>
  <c r="F1257" i="2"/>
  <c r="D1259" i="2"/>
  <c r="G1260" i="2"/>
  <c r="E1262" i="2"/>
  <c r="B1264" i="2"/>
  <c r="F1265" i="2"/>
  <c r="D1267" i="2"/>
  <c r="G1268" i="2"/>
  <c r="E1270" i="2"/>
  <c r="B1272" i="2"/>
  <c r="F1273" i="2"/>
  <c r="D1275" i="2"/>
  <c r="G1276" i="2"/>
  <c r="E1278" i="2"/>
  <c r="B1280" i="2"/>
  <c r="F1281" i="2"/>
  <c r="F1166" i="2"/>
  <c r="F1169" i="2"/>
  <c r="G1172" i="2"/>
  <c r="B1176" i="2"/>
  <c r="D1179" i="2"/>
  <c r="E1182" i="2"/>
  <c r="F1185" i="2"/>
  <c r="G1188" i="2"/>
  <c r="B1192" i="2"/>
  <c r="D1195" i="2"/>
  <c r="E1198" i="2"/>
  <c r="F1201" i="2"/>
  <c r="G1204" i="2"/>
  <c r="B1208" i="2"/>
  <c r="D1211" i="2"/>
  <c r="E1214" i="2"/>
  <c r="F1217" i="2"/>
  <c r="F1220" i="2"/>
  <c r="G1223" i="2"/>
  <c r="B1227" i="2"/>
  <c r="D1230" i="2"/>
  <c r="E1233" i="2"/>
  <c r="F1236" i="2"/>
  <c r="G1239" i="2"/>
  <c r="B1243" i="2"/>
  <c r="D1246" i="2"/>
  <c r="E1249" i="2"/>
  <c r="F1252" i="2"/>
  <c r="G1255" i="2"/>
  <c r="B1259" i="2"/>
  <c r="D1262" i="2"/>
  <c r="E1265" i="2"/>
  <c r="F1268" i="2"/>
  <c r="G1271" i="2"/>
  <c r="B1275" i="2"/>
  <c r="D1278" i="2"/>
  <c r="E1281" i="2"/>
  <c r="B1167" i="2"/>
  <c r="B1170" i="2"/>
  <c r="D1173" i="2"/>
  <c r="E1176" i="2"/>
  <c r="F1179" i="2"/>
  <c r="G1182" i="2"/>
  <c r="B1186" i="2"/>
  <c r="D1189" i="2"/>
  <c r="E1192" i="2"/>
  <c r="F1195" i="2"/>
  <c r="G1198" i="2"/>
  <c r="B1202" i="2"/>
  <c r="D1205" i="2"/>
  <c r="E1208" i="2"/>
  <c r="F1211" i="2"/>
  <c r="G1214" i="2"/>
  <c r="B1218" i="2"/>
  <c r="B1221" i="2"/>
  <c r="D1224" i="2"/>
  <c r="E1227" i="2"/>
  <c r="F1230" i="2"/>
  <c r="G1233" i="2"/>
  <c r="B1237" i="2"/>
  <c r="D1240" i="2"/>
  <c r="E1243" i="2"/>
  <c r="F1246" i="2"/>
  <c r="G1249" i="2"/>
  <c r="B1253" i="2"/>
  <c r="D1256" i="2"/>
  <c r="E1259" i="2"/>
  <c r="F1262" i="2"/>
  <c r="G1265" i="2"/>
  <c r="B1269" i="2"/>
  <c r="D1272" i="2"/>
  <c r="E1275" i="2"/>
  <c r="F1278" i="2"/>
  <c r="G1281" i="2"/>
  <c r="D1167" i="2"/>
  <c r="D1170" i="2"/>
  <c r="E1173" i="2"/>
  <c r="F1176" i="2"/>
  <c r="G1179" i="2"/>
  <c r="B1183" i="2"/>
  <c r="D1186" i="2"/>
  <c r="E1189" i="2"/>
  <c r="F1192" i="2"/>
  <c r="G1195" i="2"/>
  <c r="B1199" i="2"/>
  <c r="D1202" i="2"/>
  <c r="E1205" i="2"/>
  <c r="F1208" i="2"/>
  <c r="G1211" i="2"/>
  <c r="B1215" i="2"/>
  <c r="C1218" i="2"/>
  <c r="D1221" i="2"/>
  <c r="E1224" i="2"/>
  <c r="F1227" i="2"/>
  <c r="G1230" i="2"/>
  <c r="B1234" i="2"/>
  <c r="D1237" i="2"/>
  <c r="E1240" i="2"/>
  <c r="F1243" i="2"/>
  <c r="G1246" i="2"/>
  <c r="B1250" i="2"/>
  <c r="D1253" i="2"/>
  <c r="E1256" i="2"/>
  <c r="F1259" i="2"/>
  <c r="G1262" i="2"/>
  <c r="B1266" i="2"/>
  <c r="D1269" i="2"/>
  <c r="E1272" i="2"/>
  <c r="F1275" i="2"/>
  <c r="G1278" i="2"/>
  <c r="B1282" i="2"/>
  <c r="E1167" i="2"/>
  <c r="E1170" i="2"/>
  <c r="F1173" i="2"/>
  <c r="G1176" i="2"/>
  <c r="B1180" i="2"/>
  <c r="D1183" i="2"/>
  <c r="E1186" i="2"/>
  <c r="F1189" i="2"/>
  <c r="G1192" i="2"/>
  <c r="B1196" i="2"/>
  <c r="D1199" i="2"/>
  <c r="E1202" i="2"/>
  <c r="F1205" i="2"/>
  <c r="G1208" i="2"/>
  <c r="B1212" i="2"/>
  <c r="D1215" i="2"/>
  <c r="D1218" i="2"/>
  <c r="E1221" i="2"/>
  <c r="F1224" i="2"/>
  <c r="G1227" i="2"/>
  <c r="B1231" i="2"/>
  <c r="D1234" i="2"/>
  <c r="E1237" i="2"/>
  <c r="F1240" i="2"/>
  <c r="G1243" i="2"/>
  <c r="B1247" i="2"/>
  <c r="D1250" i="2"/>
  <c r="E1253" i="2"/>
  <c r="F1256" i="2"/>
  <c r="G1259" i="2"/>
  <c r="B1263" i="2"/>
  <c r="D1266" i="2"/>
  <c r="E1269" i="2"/>
  <c r="F1272" i="2"/>
  <c r="G1275" i="2"/>
  <c r="B1279" i="2"/>
  <c r="D1282" i="2"/>
  <c r="F1165" i="2"/>
  <c r="G1168" i="2"/>
  <c r="G1171" i="2"/>
  <c r="B1175" i="2"/>
  <c r="D1178" i="2"/>
  <c r="E1181" i="2"/>
  <c r="F1184" i="2"/>
  <c r="G1187" i="2"/>
  <c r="B1191" i="2"/>
  <c r="D1194" i="2"/>
  <c r="E1197" i="2"/>
  <c r="F1200" i="2"/>
  <c r="G1203" i="2"/>
  <c r="B1207" i="2"/>
  <c r="D1210" i="2"/>
  <c r="E1213" i="2"/>
  <c r="F1216" i="2"/>
  <c r="F1219" i="2"/>
  <c r="G1222" i="2"/>
  <c r="B1226" i="2"/>
  <c r="D1229" i="2"/>
  <c r="E1232" i="2"/>
  <c r="F1235" i="2"/>
  <c r="G1238" i="2"/>
  <c r="B1242" i="2"/>
  <c r="D1245" i="2"/>
  <c r="E1248" i="2"/>
  <c r="F1251" i="2"/>
  <c r="G1254" i="2"/>
  <c r="B1258" i="2"/>
  <c r="D1261" i="2"/>
  <c r="E1264" i="2"/>
  <c r="F1267" i="2"/>
  <c r="G1270" i="2"/>
  <c r="B1274" i="2"/>
  <c r="D1277" i="2"/>
  <c r="E1280" i="2"/>
  <c r="G1165" i="2"/>
  <c r="B1169" i="2"/>
  <c r="B1172" i="2"/>
  <c r="D1175" i="2"/>
  <c r="E1178" i="2"/>
  <c r="F1181" i="2"/>
  <c r="G1184" i="2"/>
  <c r="B1188" i="2"/>
  <c r="D1191" i="2"/>
  <c r="E1194" i="2"/>
  <c r="F1197" i="2"/>
  <c r="G1200" i="2"/>
  <c r="B1204" i="2"/>
  <c r="D1207" i="2"/>
  <c r="E1210" i="2"/>
  <c r="F1213" i="2"/>
  <c r="G1216" i="2"/>
  <c r="G1219" i="2"/>
  <c r="B1223" i="2"/>
  <c r="D1226" i="2"/>
  <c r="E1229" i="2"/>
  <c r="F1232" i="2"/>
  <c r="G1235" i="2"/>
  <c r="B1239" i="2"/>
  <c r="D1171" i="2"/>
  <c r="B1184" i="2"/>
  <c r="G1196" i="2"/>
  <c r="F1209" i="2"/>
  <c r="D1222" i="2"/>
  <c r="B1235" i="2"/>
  <c r="B1245" i="2"/>
  <c r="D1254" i="2"/>
  <c r="E1261" i="2"/>
  <c r="F1270" i="2"/>
  <c r="G1279" i="2"/>
  <c r="F1264" i="2"/>
  <c r="F1193" i="2"/>
  <c r="F1168" i="2"/>
  <c r="D1270" i="2"/>
  <c r="F1171" i="2"/>
  <c r="E1184" i="2"/>
  <c r="D1197" i="2"/>
  <c r="B1210" i="2"/>
  <c r="F1222" i="2"/>
  <c r="E1235" i="2"/>
  <c r="E1245" i="2"/>
  <c r="F1254" i="2"/>
  <c r="G1263" i="2"/>
  <c r="B1271" i="2"/>
  <c r="D1280" i="2"/>
  <c r="G1174" i="2"/>
  <c r="E1200" i="2"/>
  <c r="D1213" i="2"/>
  <c r="G1225" i="2"/>
  <c r="F1238" i="2"/>
  <c r="E1257" i="2"/>
  <c r="G1273" i="2"/>
  <c r="G1180" i="2"/>
  <c r="G1206" i="2"/>
  <c r="E1219" i="2"/>
  <c r="G1251" i="2"/>
  <c r="E1174" i="2"/>
  <c r="D1187" i="2"/>
  <c r="B1200" i="2"/>
  <c r="G1212" i="2"/>
  <c r="E1225" i="2"/>
  <c r="D1238" i="2"/>
  <c r="G1247" i="2"/>
  <c r="B1255" i="2"/>
  <c r="D1264" i="2"/>
  <c r="E1273" i="2"/>
  <c r="F1280" i="2"/>
  <c r="F1187" i="2"/>
  <c r="D1248" i="2"/>
  <c r="E1206" i="2"/>
  <c r="D1181" i="2"/>
  <c r="F1244" i="2"/>
  <c r="E1277" i="2"/>
  <c r="B1165" i="2"/>
  <c r="F1177" i="2"/>
  <c r="E1190" i="2"/>
  <c r="D1203" i="2"/>
  <c r="B1216" i="2"/>
  <c r="F1228" i="2"/>
  <c r="E1241" i="2"/>
  <c r="F1248" i="2"/>
  <c r="G1257" i="2"/>
  <c r="B1267" i="2"/>
  <c r="D1274" i="2"/>
  <c r="E1165" i="2"/>
  <c r="B1178" i="2"/>
  <c r="G1190" i="2"/>
  <c r="F1203" i="2"/>
  <c r="E1216" i="2"/>
  <c r="B1229" i="2"/>
  <c r="G1241" i="2"/>
  <c r="B1251" i="2"/>
  <c r="D1258" i="2"/>
  <c r="E1267" i="2"/>
  <c r="F1276" i="2"/>
  <c r="D1168" i="2"/>
  <c r="B1219" i="2"/>
  <c r="G1231" i="2"/>
  <c r="D1242" i="2"/>
  <c r="E1251" i="2"/>
  <c r="F1260" i="2"/>
  <c r="G1267" i="2"/>
  <c r="B1277" i="2"/>
  <c r="B1194" i="2"/>
  <c r="D1232" i="2"/>
  <c r="B1261" i="2"/>
  <c r="C1263" i="2"/>
  <c r="C1198" i="2"/>
  <c r="C1264" i="2"/>
  <c r="C1273" i="2"/>
  <c r="C1253" i="2"/>
  <c r="C1254" i="2"/>
  <c r="C1214" i="2"/>
  <c r="C1276" i="2"/>
  <c r="C1203" i="2"/>
  <c r="C1252" i="2"/>
  <c r="C1278" i="2"/>
  <c r="C1215" i="2"/>
  <c r="C1175" i="2"/>
  <c r="C1224" i="2"/>
  <c r="C1181" i="2"/>
  <c r="C1216" i="2"/>
  <c r="C1246" i="2"/>
  <c r="C1220" i="2"/>
  <c r="C1192" i="2"/>
  <c r="C1249" i="2"/>
  <c r="C1256" i="2"/>
  <c r="C1237" i="2"/>
  <c r="C1248" i="2"/>
  <c r="C1207" i="2"/>
  <c r="C1269" i="2"/>
  <c r="C1197" i="2"/>
  <c r="C1250" i="2"/>
  <c r="C1271" i="2"/>
  <c r="C1209" i="2"/>
  <c r="C1171" i="2"/>
  <c r="C1212" i="2"/>
  <c r="C1177" i="2"/>
  <c r="C1267" i="2"/>
  <c r="C1231" i="2"/>
  <c r="C1189" i="2"/>
  <c r="C1238" i="2"/>
  <c r="C1202" i="2"/>
  <c r="C1228" i="2"/>
  <c r="C1282" i="2"/>
  <c r="C1239" i="2"/>
  <c r="C1244" i="2"/>
  <c r="C1194" i="2"/>
  <c r="C1266" i="2"/>
  <c r="C1201" i="2"/>
  <c r="C1166" i="2"/>
  <c r="C1210" i="2"/>
  <c r="C1255" i="2"/>
  <c r="C1174" i="2"/>
  <c r="C1184" i="2"/>
  <c r="C1233" i="2"/>
  <c r="C1245" i="2"/>
  <c r="C1226" i="2"/>
  <c r="C1243" i="2"/>
  <c r="C1204" i="2"/>
  <c r="C1241" i="2"/>
  <c r="C1193" i="2"/>
  <c r="C1247" i="2"/>
  <c r="C1268" i="2"/>
  <c r="C1196" i="2"/>
  <c r="C1165" i="2"/>
  <c r="C1205" i="2"/>
  <c r="C1172" i="2"/>
  <c r="C1176" i="2"/>
  <c r="C1262" i="2"/>
  <c r="C1173" i="2"/>
  <c r="C1170" i="2"/>
  <c r="C1211" i="2"/>
  <c r="C1280" i="2"/>
  <c r="C1232" i="2"/>
  <c r="C1195" i="2"/>
  <c r="C1222" i="2"/>
  <c r="C1274" i="2"/>
  <c r="C1234" i="2"/>
  <c r="C1242" i="2"/>
  <c r="C1191" i="2"/>
  <c r="C1260" i="2"/>
  <c r="C1183" i="2"/>
  <c r="C1259" i="2"/>
  <c r="C1235" i="2"/>
  <c r="C1275" i="2"/>
  <c r="C1251" i="2"/>
  <c r="C1277" i="2"/>
  <c r="C1229" i="2"/>
  <c r="C1187" i="2"/>
  <c r="C1213" i="2"/>
  <c r="C1265" i="2"/>
  <c r="C1217" i="2"/>
  <c r="C1236" i="2"/>
  <c r="C1186" i="2"/>
  <c r="C1258" i="2"/>
  <c r="C1168" i="2"/>
  <c r="C1240" i="2"/>
  <c r="C1272" i="2"/>
  <c r="C1225" i="2"/>
  <c r="C1182" i="2"/>
  <c r="C1208" i="2"/>
  <c r="C1261" i="2"/>
  <c r="C1200" i="2"/>
  <c r="C1227" i="2"/>
  <c r="C1180" i="2"/>
  <c r="C1167" i="2"/>
  <c r="C1219" i="2"/>
  <c r="C1279" i="2"/>
  <c r="C1270" i="2"/>
  <c r="C1223" i="2"/>
  <c r="C1179" i="2"/>
  <c r="C1206" i="2"/>
  <c r="C1257" i="2"/>
  <c r="C1188" i="2"/>
  <c r="C1221" i="2"/>
  <c r="C1178" i="2"/>
  <c r="C1230" i="2"/>
  <c r="C1185" i="2"/>
  <c r="C1281" i="2"/>
  <c r="C1199" i="2"/>
  <c r="C1190" i="2"/>
  <c r="BG34" i="2"/>
  <c r="BG33" i="2"/>
  <c r="B1133" i="2"/>
  <c r="D1134" i="2"/>
  <c r="F1135" i="2"/>
  <c r="B1137" i="2"/>
  <c r="D1138" i="2"/>
  <c r="F1139" i="2"/>
  <c r="B1141" i="2"/>
  <c r="D1142" i="2"/>
  <c r="F1143" i="2"/>
  <c r="B1145" i="2"/>
  <c r="D1146" i="2"/>
  <c r="F1147" i="2"/>
  <c r="B1149" i="2"/>
  <c r="D1150"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C1136" i="2"/>
  <c r="E1137" i="2"/>
  <c r="G1138" i="2"/>
  <c r="C1140" i="2"/>
  <c r="E1141" i="2"/>
  <c r="G1142" i="2"/>
  <c r="C1144" i="2"/>
  <c r="E1145" i="2"/>
  <c r="G1146" i="2"/>
  <c r="C1148" i="2"/>
  <c r="E1149" i="2"/>
  <c r="G1150" i="2"/>
  <c r="C1152" i="2"/>
  <c r="E1153" i="2"/>
  <c r="G1154" i="2"/>
  <c r="C1156" i="2"/>
  <c r="E1157" i="2"/>
  <c r="G1158" i="2"/>
  <c r="C1160" i="2"/>
  <c r="E1161" i="2"/>
  <c r="G1162" i="2"/>
  <c r="C1164" i="2"/>
  <c r="E1135" i="2"/>
  <c r="C1138" i="2"/>
  <c r="G1140" i="2"/>
  <c r="G1144" i="2"/>
  <c r="E1147" i="2"/>
  <c r="C1150" i="2"/>
  <c r="C1154" i="2"/>
  <c r="G1156" i="2"/>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C1135" i="2"/>
  <c r="E1136" i="2"/>
  <c r="G1137" i="2"/>
  <c r="C1139" i="2"/>
  <c r="E1140" i="2"/>
  <c r="G1141" i="2"/>
  <c r="C1143" i="2"/>
  <c r="E1144" i="2"/>
  <c r="G1145" i="2"/>
  <c r="C1147" i="2"/>
  <c r="E1148" i="2"/>
  <c r="G1149" i="2"/>
  <c r="C1151" i="2"/>
  <c r="E1152" i="2"/>
  <c r="G1153" i="2"/>
  <c r="C1155" i="2"/>
  <c r="E1156" i="2"/>
  <c r="G1157" i="2"/>
  <c r="C1159" i="2"/>
  <c r="E1160" i="2"/>
  <c r="G1161" i="2"/>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E1139" i="2"/>
  <c r="C1142" i="2"/>
  <c r="E1143" i="2"/>
  <c r="C1146" i="2"/>
  <c r="G1148" i="2"/>
  <c r="E1151" i="2"/>
  <c r="G1152" i="2"/>
  <c r="E1155" i="2"/>
  <c r="C1158" i="2"/>
  <c r="G1160" i="2"/>
  <c r="E1163" i="2"/>
  <c r="B1153" i="2"/>
  <c r="F1163" i="2"/>
  <c r="D1154" i="2"/>
  <c r="G1164" i="2"/>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C1083" i="2"/>
  <c r="E1084" i="2"/>
  <c r="G1085" i="2"/>
  <c r="C1087" i="2"/>
  <c r="E1088" i="2"/>
  <c r="G1089" i="2"/>
  <c r="C1091" i="2"/>
  <c r="E1092" i="2"/>
  <c r="G1093" i="2"/>
  <c r="C1095" i="2"/>
  <c r="E1096" i="2"/>
  <c r="G1097" i="2"/>
  <c r="C1099" i="2"/>
  <c r="E1100" i="2"/>
  <c r="G1101" i="2"/>
  <c r="C1103" i="2"/>
  <c r="E1104" i="2"/>
  <c r="G1105" i="2"/>
  <c r="C1107" i="2"/>
  <c r="E1108" i="2"/>
  <c r="G1109" i="2"/>
  <c r="C1111" i="2"/>
  <c r="E1112" i="2"/>
  <c r="G1113" i="2"/>
  <c r="C1115" i="2"/>
  <c r="E1116" i="2"/>
  <c r="G1117" i="2"/>
  <c r="C1119" i="2"/>
  <c r="E1120" i="2"/>
  <c r="G1121" i="2"/>
  <c r="C1123" i="2"/>
  <c r="E1124" i="2"/>
  <c r="G1125" i="2"/>
  <c r="C1127" i="2"/>
  <c r="E1128" i="2"/>
  <c r="G1129" i="2"/>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C1081" i="2"/>
  <c r="E1082" i="2"/>
  <c r="G1083" i="2"/>
  <c r="C1085" i="2"/>
  <c r="E1086" i="2"/>
  <c r="G1087" i="2"/>
  <c r="C1089" i="2"/>
  <c r="E1090" i="2"/>
  <c r="G1091" i="2"/>
  <c r="C1093" i="2"/>
  <c r="E1094" i="2"/>
  <c r="G1095" i="2"/>
  <c r="C1097" i="2"/>
  <c r="E1098" i="2"/>
  <c r="G1099" i="2"/>
  <c r="C1101" i="2"/>
  <c r="E1102" i="2"/>
  <c r="G1103" i="2"/>
  <c r="C1105" i="2"/>
  <c r="E1106" i="2"/>
  <c r="G1078" i="2"/>
  <c r="C1080" i="2"/>
  <c r="E1081" i="2"/>
  <c r="G1082" i="2"/>
  <c r="C1084" i="2"/>
  <c r="E1085" i="2"/>
  <c r="G1086" i="2"/>
  <c r="C1088" i="2"/>
  <c r="E1089" i="2"/>
  <c r="G1090" i="2"/>
  <c r="C1092" i="2"/>
  <c r="E1093" i="2"/>
  <c r="G1094" i="2"/>
  <c r="C1096" i="2"/>
  <c r="E1097" i="2"/>
  <c r="G1098" i="2"/>
  <c r="C1100" i="2"/>
  <c r="E1101" i="2"/>
  <c r="G1102" i="2"/>
  <c r="C1104" i="2"/>
  <c r="E1105" i="2"/>
  <c r="G1106" i="2"/>
  <c r="C1108" i="2"/>
  <c r="E1109" i="2"/>
  <c r="G1110" i="2"/>
  <c r="C1112" i="2"/>
  <c r="E1113" i="2"/>
  <c r="G1114" i="2"/>
  <c r="C1116" i="2"/>
  <c r="E1117" i="2"/>
  <c r="G1118" i="2"/>
  <c r="C1120" i="2"/>
  <c r="E1121" i="2"/>
  <c r="G1122" i="2"/>
  <c r="C1124" i="2"/>
  <c r="E1125" i="2"/>
  <c r="G1126" i="2"/>
  <c r="C1128" i="2"/>
  <c r="E1129" i="2"/>
  <c r="G1130" i="2"/>
  <c r="C1132" i="2"/>
  <c r="F1080" i="2"/>
  <c r="D1083" i="2"/>
  <c r="F1084" i="2"/>
  <c r="F1088" i="2"/>
  <c r="D1091" i="2"/>
  <c r="F1092" i="2"/>
  <c r="F1096" i="2"/>
  <c r="D1099" i="2"/>
  <c r="B1102" i="2"/>
  <c r="B1106" i="2"/>
  <c r="D1111" i="2"/>
  <c r="D1115" i="2"/>
  <c r="B1118" i="2"/>
  <c r="B1122" i="2"/>
  <c r="D1127" i="2"/>
  <c r="B1130" i="2"/>
  <c r="E1079" i="2"/>
  <c r="G1084" i="2"/>
  <c r="C1090" i="2"/>
  <c r="E1095" i="2"/>
  <c r="G1100" i="2"/>
  <c r="C1106" i="2"/>
  <c r="C1110" i="2"/>
  <c r="D1113" i="2"/>
  <c r="C1117" i="2"/>
  <c r="G1120" i="2"/>
  <c r="B1124" i="2"/>
  <c r="G1127" i="2"/>
  <c r="E1131" i="2"/>
  <c r="G1080" i="2"/>
  <c r="C1086" i="2"/>
  <c r="G1096" i="2"/>
  <c r="E1107" i="2"/>
  <c r="E1114" i="2"/>
  <c r="D1121" i="2"/>
  <c r="G1128" i="2"/>
  <c r="E1122" i="2"/>
  <c r="D1093" i="2"/>
  <c r="G1108" i="2"/>
  <c r="F1122" i="2"/>
  <c r="C1094" i="2"/>
  <c r="G1112" i="2"/>
  <c r="F1126" i="2"/>
  <c r="F1078" i="2"/>
  <c r="B1100" i="2"/>
  <c r="B1120" i="2"/>
  <c r="B1080" i="2"/>
  <c r="D1085" i="2"/>
  <c r="F1090" i="2"/>
  <c r="B1096" i="2"/>
  <c r="D1101" i="2"/>
  <c r="F1106" i="2"/>
  <c r="E1110" i="2"/>
  <c r="C1114" i="2"/>
  <c r="D1117" i="2"/>
  <c r="C1121" i="2"/>
  <c r="G1124" i="2"/>
  <c r="B1128" i="2"/>
  <c r="G1131" i="2"/>
  <c r="E1091" i="2"/>
  <c r="C1102" i="2"/>
  <c r="F1110" i="2"/>
  <c r="C1118" i="2"/>
  <c r="C1125" i="2"/>
  <c r="B1132" i="2"/>
  <c r="B1088" i="2"/>
  <c r="B1112" i="2"/>
  <c r="G1088" i="2"/>
  <c r="C1109" i="2"/>
  <c r="E1123" i="2"/>
  <c r="D1089" i="2"/>
  <c r="C1113" i="2"/>
  <c r="E1127" i="2"/>
  <c r="D1081" i="2"/>
  <c r="F1086" i="2"/>
  <c r="B1092" i="2"/>
  <c r="D1097" i="2"/>
  <c r="F1102" i="2"/>
  <c r="G1107" i="2"/>
  <c r="E1111" i="2"/>
  <c r="F1114" i="2"/>
  <c r="E1118" i="2"/>
  <c r="C1122" i="2"/>
  <c r="D1125" i="2"/>
  <c r="C1129" i="2"/>
  <c r="G1132" i="2"/>
  <c r="E1103" i="2"/>
  <c r="G1111" i="2"/>
  <c r="F1118" i="2"/>
  <c r="D1129" i="2"/>
  <c r="B1104" i="2"/>
  <c r="E1119" i="2"/>
  <c r="C1130" i="2"/>
  <c r="E1083" i="2"/>
  <c r="G1104" i="2"/>
  <c r="G1119" i="2"/>
  <c r="E1130" i="2"/>
  <c r="B1084" i="2"/>
  <c r="D1105" i="2"/>
  <c r="G1116" i="2"/>
  <c r="F1130" i="2"/>
  <c r="C1082" i="2"/>
  <c r="E1087" i="2"/>
  <c r="G1092" i="2"/>
  <c r="C1098" i="2"/>
  <c r="B1108" i="2"/>
  <c r="E1115" i="2"/>
  <c r="C1126" i="2"/>
  <c r="F1082" i="2"/>
  <c r="F1098" i="2"/>
  <c r="G1115" i="2"/>
  <c r="E1126" i="2"/>
  <c r="C1078" i="2"/>
  <c r="E1099" i="2"/>
  <c r="B1116" i="2"/>
  <c r="F1094" i="2"/>
  <c r="D1109" i="2"/>
  <c r="G1123" i="2"/>
  <c r="C1057" i="2"/>
  <c r="E1058" i="2"/>
  <c r="G1059" i="2"/>
  <c r="C1061" i="2"/>
  <c r="E1062" i="2"/>
  <c r="G1063" i="2"/>
  <c r="C1065" i="2"/>
  <c r="E1066" i="2"/>
  <c r="G1067" i="2"/>
  <c r="C1069" i="2"/>
  <c r="E1070" i="2"/>
  <c r="G1071" i="2"/>
  <c r="C1073" i="2"/>
  <c r="E1074" i="2"/>
  <c r="G1075" i="2"/>
  <c r="C1077" i="2"/>
  <c r="G1058" i="2"/>
  <c r="E1061" i="2"/>
  <c r="C1064" i="2"/>
  <c r="G1066" i="2"/>
  <c r="G1070" i="2"/>
  <c r="E1073" i="2"/>
  <c r="C1076" i="2"/>
  <c r="B1059" i="2"/>
  <c r="F1061" i="2"/>
  <c r="D1064" i="2"/>
  <c r="B1067" i="2"/>
  <c r="B1071" i="2"/>
  <c r="B1075" i="2"/>
  <c r="F1077" i="2"/>
  <c r="C1059" i="2"/>
  <c r="G1061" i="2"/>
  <c r="E1064" i="2"/>
  <c r="C1067" i="2"/>
  <c r="G1069" i="2"/>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E1065" i="2"/>
  <c r="C1068" i="2"/>
  <c r="E1069" i="2"/>
  <c r="C1072" i="2"/>
  <c r="G1074" i="2"/>
  <c r="E1077" i="2"/>
  <c r="F1057" i="2"/>
  <c r="D1060" i="2"/>
  <c r="B1063" i="2"/>
  <c r="F1065" i="2"/>
  <c r="D1068" i="2"/>
  <c r="F1069" i="2"/>
  <c r="D1072" i="2"/>
  <c r="F1073" i="2"/>
  <c r="D1076" i="2"/>
  <c r="G1057" i="2"/>
  <c r="E1060" i="2"/>
  <c r="C1063" i="2"/>
  <c r="G1065" i="2"/>
  <c r="E1068" i="2"/>
  <c r="C1071" i="2"/>
  <c r="G1073" i="2"/>
  <c r="G1077" i="2"/>
  <c r="B1058" i="2"/>
  <c r="F1060" i="2"/>
  <c r="D1063" i="2"/>
  <c r="B1066" i="2"/>
  <c r="F1068" i="2"/>
  <c r="D1071" i="2"/>
  <c r="F1072" i="2"/>
  <c r="C1058" i="2"/>
  <c r="E1063" i="2"/>
  <c r="G1068" i="2"/>
  <c r="C1074" i="2"/>
  <c r="G1064" i="2"/>
  <c r="B1065" i="2"/>
  <c r="E1071" i="2"/>
  <c r="D1066" i="2"/>
  <c r="F1076" i="2"/>
  <c r="C1062" i="2"/>
  <c r="G1072" i="2"/>
  <c r="G1076" i="2"/>
  <c r="B1057" i="2"/>
  <c r="B1073" i="2"/>
  <c r="D1058" i="2"/>
  <c r="F1063" i="2"/>
  <c r="B1069" i="2"/>
  <c r="D1074" i="2"/>
  <c r="E1059" i="2"/>
  <c r="C1070" i="2"/>
  <c r="D1075" i="2"/>
  <c r="F1059" i="2"/>
  <c r="D1070" i="2"/>
  <c r="E1075" i="2"/>
  <c r="G1060" i="2"/>
  <c r="C1066" i="2"/>
  <c r="F1075" i="2"/>
  <c r="B1061" i="2"/>
  <c r="F1071" i="2"/>
  <c r="E1067" i="2"/>
  <c r="D1062" i="2"/>
  <c r="F1067" i="2"/>
  <c r="B1077" i="2"/>
  <c r="E1051" i="2"/>
  <c r="G1052" i="2"/>
  <c r="C1054" i="2"/>
  <c r="G1055" i="2"/>
  <c r="B1056" i="2"/>
  <c r="F1051" i="2"/>
  <c r="B1053" i="2"/>
  <c r="D1054" i="2"/>
  <c r="C1056" i="2"/>
  <c r="G1051" i="2"/>
  <c r="C1053" i="2"/>
  <c r="E1054" i="2"/>
  <c r="D1056" i="2"/>
  <c r="B1052" i="2"/>
  <c r="D1053" i="2"/>
  <c r="F1054" i="2"/>
  <c r="B1055" i="2"/>
  <c r="E1056" i="2"/>
  <c r="C1052" i="2"/>
  <c r="E1053" i="2"/>
  <c r="G1054" i="2"/>
  <c r="C1055" i="2"/>
  <c r="F1056" i="2"/>
  <c r="B1051" i="2"/>
  <c r="D1052" i="2"/>
  <c r="F1053" i="2"/>
  <c r="D1055" i="2"/>
  <c r="G1056" i="2"/>
  <c r="C1051" i="2"/>
  <c r="E1052" i="2"/>
  <c r="G1053" i="2"/>
  <c r="E1055" i="2"/>
  <c r="D1051" i="2"/>
  <c r="F1052" i="2"/>
  <c r="B1054" i="2"/>
  <c r="F1055" i="2"/>
  <c r="E1040" i="2"/>
  <c r="G1041" i="2"/>
  <c r="C1043" i="2"/>
  <c r="E1044" i="2"/>
  <c r="G1045" i="2"/>
  <c r="C1047" i="2"/>
  <c r="E1048" i="2"/>
  <c r="D1049" i="2"/>
  <c r="B1041" i="2"/>
  <c r="D1046" i="2"/>
  <c r="D1050" i="2"/>
  <c r="F1042" i="2"/>
  <c r="B1048" i="2"/>
  <c r="G1042" i="2"/>
  <c r="C1048" i="2"/>
  <c r="B1043" i="2"/>
  <c r="D1048" i="2"/>
  <c r="F1040" i="2"/>
  <c r="B1042" i="2"/>
  <c r="D1043" i="2"/>
  <c r="F1044" i="2"/>
  <c r="B1046" i="2"/>
  <c r="D1047" i="2"/>
  <c r="F1048" i="2"/>
  <c r="E1049" i="2"/>
  <c r="B1050" i="2"/>
  <c r="F1043" i="2"/>
  <c r="F1047" i="2"/>
  <c r="D1041" i="2"/>
  <c r="D1045" i="2"/>
  <c r="E1041" i="2"/>
  <c r="G1046" i="2"/>
  <c r="F1041" i="2"/>
  <c r="B1047" i="2"/>
  <c r="G1040" i="2"/>
  <c r="C1042" i="2"/>
  <c r="E1043" i="2"/>
  <c r="G1044" i="2"/>
  <c r="C1046" i="2"/>
  <c r="E1047" i="2"/>
  <c r="G1048" i="2"/>
  <c r="F1049" i="2"/>
  <c r="C1050" i="2"/>
  <c r="D1042" i="2"/>
  <c r="B1045" i="2"/>
  <c r="G1049" i="2"/>
  <c r="E1050" i="2"/>
  <c r="B1044" i="2"/>
  <c r="C1040" i="2"/>
  <c r="E1045" i="2"/>
  <c r="B1049" i="2"/>
  <c r="D1040" i="2"/>
  <c r="F1045" i="2"/>
  <c r="C1041" i="2"/>
  <c r="E1042" i="2"/>
  <c r="G1043" i="2"/>
  <c r="C1045" i="2"/>
  <c r="E1046" i="2"/>
  <c r="G1047" i="2"/>
  <c r="B1040" i="2"/>
  <c r="F1046" i="2"/>
  <c r="F1050" i="2"/>
  <c r="C1044" i="2"/>
  <c r="G1050" i="2"/>
  <c r="D1044" i="2"/>
  <c r="C1049" i="2"/>
  <c r="E1037" i="2"/>
  <c r="B1039" i="2"/>
  <c r="B1035" i="2"/>
  <c r="C1039" i="2"/>
  <c r="G1033" i="2"/>
  <c r="C1035" i="2"/>
  <c r="E1036" i="2"/>
  <c r="G1037" i="2"/>
  <c r="D1039" i="2"/>
  <c r="B1034" i="2"/>
  <c r="D1035" i="2"/>
  <c r="F1036" i="2"/>
  <c r="B1038" i="2"/>
  <c r="B1033" i="2"/>
  <c r="F1035" i="2"/>
  <c r="D1038" i="2"/>
  <c r="E1034" i="2"/>
  <c r="C1037" i="2"/>
  <c r="B1036" i="2"/>
  <c r="C1036" i="2"/>
  <c r="F1037" i="2"/>
  <c r="E1039" i="2"/>
  <c r="C1034" i="2"/>
  <c r="E1035" i="2"/>
  <c r="G1036" i="2"/>
  <c r="C1038" i="2"/>
  <c r="F1039" i="2"/>
  <c r="D1034" i="2"/>
  <c r="B1037" i="2"/>
  <c r="G1039" i="2"/>
  <c r="C1033" i="2"/>
  <c r="G1035" i="2"/>
  <c r="E1038" i="2"/>
  <c r="D1033" i="2"/>
  <c r="F1034" i="2"/>
  <c r="D1037" i="2"/>
  <c r="F1038" i="2"/>
  <c r="E1033" i="2"/>
  <c r="G1034" i="2"/>
  <c r="G1038" i="2"/>
  <c r="F1033" i="2"/>
  <c r="D1036" i="2"/>
  <c r="B614" i="2"/>
  <c r="G1003" i="2"/>
  <c r="F1032" i="2"/>
  <c r="E962" i="2"/>
  <c r="C1025" i="2"/>
  <c r="B843" i="2"/>
  <c r="C976" i="2"/>
  <c r="E806" i="2"/>
  <c r="C977" i="2"/>
  <c r="G985" i="2"/>
  <c r="C1004" i="2"/>
  <c r="E1023" i="2"/>
  <c r="C1006" i="2"/>
  <c r="F1027" i="2"/>
  <c r="C1012" i="2"/>
  <c r="F992" i="2"/>
  <c r="F964" i="2"/>
  <c r="G899" i="2"/>
  <c r="G790" i="2"/>
  <c r="F1025" i="2"/>
  <c r="F1009" i="2"/>
  <c r="E989" i="2"/>
  <c r="E958" i="2"/>
  <c r="D888" i="2"/>
  <c r="C761" i="2"/>
  <c r="F1023" i="2"/>
  <c r="B1007" i="2"/>
  <c r="E986" i="2"/>
  <c r="F952" i="2"/>
  <c r="G875" i="2"/>
  <c r="E710" i="2"/>
  <c r="C614" i="2"/>
  <c r="F704" i="2"/>
  <c r="C573" i="2"/>
  <c r="G675" i="2"/>
  <c r="C402" i="2"/>
  <c r="C640" i="2"/>
  <c r="B732" i="2"/>
  <c r="C780" i="2"/>
  <c r="G831" i="2"/>
  <c r="F857" i="2"/>
  <c r="E882" i="2"/>
  <c r="G906" i="2"/>
  <c r="E930" i="2"/>
  <c r="D949" i="2"/>
  <c r="F961" i="2"/>
  <c r="G583" i="2"/>
  <c r="D682" i="2"/>
  <c r="B523" i="2"/>
  <c r="E739" i="2"/>
  <c r="C523" i="2"/>
  <c r="D740" i="2"/>
  <c r="C562" i="2"/>
  <c r="G741" i="2"/>
  <c r="F795" i="2"/>
  <c r="C846" i="2"/>
  <c r="B874" i="2"/>
  <c r="C902" i="2"/>
  <c r="C929" i="2"/>
  <c r="E950" i="2"/>
  <c r="D964" i="2"/>
  <c r="G976" i="2"/>
  <c r="C989" i="2"/>
  <c r="G689" i="2"/>
  <c r="G801" i="2"/>
  <c r="G852" i="2"/>
  <c r="B885" i="2"/>
  <c r="G916" i="2"/>
  <c r="C944" i="2"/>
  <c r="G961" i="2"/>
  <c r="D976" i="2"/>
  <c r="C732" i="2"/>
  <c r="F812" i="2"/>
  <c r="C857" i="2"/>
  <c r="F889" i="2"/>
  <c r="G920" i="2"/>
  <c r="E947" i="2"/>
  <c r="B964" i="2"/>
  <c r="D978" i="2"/>
  <c r="D992" i="2"/>
  <c r="G1004" i="2"/>
  <c r="E440" i="2"/>
  <c r="C769" i="2"/>
  <c r="G837" i="2"/>
  <c r="D869" i="2"/>
  <c r="G993" i="2"/>
  <c r="D1029" i="2"/>
  <c r="G936" i="2"/>
  <c r="G1028" i="2"/>
  <c r="D1031" i="2"/>
  <c r="F956" i="2"/>
  <c r="C1032" i="2"/>
  <c r="E753" i="2"/>
  <c r="B972" i="2"/>
  <c r="B906" i="2"/>
  <c r="D999" i="2"/>
  <c r="F996" i="2"/>
  <c r="G1025" i="2"/>
  <c r="G1009" i="2"/>
  <c r="B990" i="2"/>
  <c r="B959" i="2"/>
  <c r="D890" i="2"/>
  <c r="F763" i="2"/>
  <c r="B1024" i="2"/>
  <c r="D1007" i="2"/>
  <c r="F986" i="2"/>
  <c r="G952" i="2"/>
  <c r="B878" i="2"/>
  <c r="F719" i="2"/>
  <c r="B1022" i="2"/>
  <c r="D1004" i="2"/>
  <c r="E983" i="2"/>
  <c r="F945" i="2"/>
  <c r="E865" i="2"/>
  <c r="E205" i="2"/>
  <c r="E624" i="2"/>
  <c r="D717" i="2"/>
  <c r="G588" i="2"/>
  <c r="E686" i="2"/>
  <c r="G513" i="2"/>
  <c r="F652" i="2"/>
  <c r="D737" i="2"/>
  <c r="E785" i="2"/>
  <c r="C835" i="2"/>
  <c r="G860" i="2"/>
  <c r="E885" i="2"/>
  <c r="B910" i="2"/>
  <c r="G932" i="2"/>
  <c r="C951" i="2"/>
  <c r="C963" i="2"/>
  <c r="E597" i="2"/>
  <c r="B691" i="2"/>
  <c r="C579" i="2"/>
  <c r="E745" i="2"/>
  <c r="D579" i="2"/>
  <c r="G745" i="2"/>
  <c r="C591" i="2"/>
  <c r="G748" i="2"/>
  <c r="E803" i="2"/>
  <c r="F849" i="2"/>
  <c r="D877" i="2"/>
  <c r="D905" i="2"/>
  <c r="C932" i="2"/>
  <c r="C952" i="2"/>
  <c r="C966" i="2"/>
  <c r="E978" i="2"/>
  <c r="F990" i="2"/>
  <c r="D725" i="2"/>
  <c r="D811" i="2"/>
  <c r="G856" i="2"/>
  <c r="G888" i="2"/>
  <c r="C920" i="2"/>
  <c r="B947" i="2"/>
  <c r="G963" i="2"/>
  <c r="B978" i="2"/>
  <c r="B745" i="2"/>
  <c r="F820" i="2"/>
  <c r="E861" i="2"/>
  <c r="D893" i="2"/>
  <c r="F924" i="2"/>
  <c r="B950" i="2"/>
  <c r="B966" i="2"/>
  <c r="C980" i="2"/>
  <c r="B994" i="2"/>
  <c r="D1006" i="2"/>
  <c r="C586" i="2"/>
  <c r="G779" i="2"/>
  <c r="E841" i="2"/>
  <c r="D873" i="2"/>
  <c r="E1021" i="2"/>
  <c r="B983" i="2"/>
  <c r="G1024" i="2"/>
  <c r="C896" i="2"/>
  <c r="C1011" i="2"/>
  <c r="G1027" i="2"/>
  <c r="E926" i="2"/>
  <c r="G1019" i="2"/>
  <c r="C1031" i="2"/>
  <c r="F951" i="2"/>
  <c r="E1029" i="2"/>
  <c r="F927" i="2"/>
  <c r="F985" i="2"/>
  <c r="C1024" i="2"/>
  <c r="E1007" i="2"/>
  <c r="G986" i="2"/>
  <c r="E953" i="2"/>
  <c r="F878" i="2"/>
  <c r="F735" i="2"/>
  <c r="C1022" i="2"/>
  <c r="F1004" i="2"/>
  <c r="B984" i="2"/>
  <c r="G946" i="2"/>
  <c r="D866" i="2"/>
  <c r="C629" i="2"/>
  <c r="C1020" i="2"/>
  <c r="B1002" i="2"/>
  <c r="G980" i="2"/>
  <c r="B938" i="2"/>
  <c r="E854" i="2"/>
  <c r="E374" i="2"/>
  <c r="G636" i="2"/>
  <c r="F727" i="2"/>
  <c r="F602" i="2"/>
  <c r="B699" i="2"/>
  <c r="G552" i="2"/>
  <c r="E663" i="2"/>
  <c r="B744" i="2"/>
  <c r="B791" i="2"/>
  <c r="G839" i="2"/>
  <c r="G863" i="2"/>
  <c r="F888" i="2"/>
  <c r="C913" i="2"/>
  <c r="G935" i="2"/>
  <c r="E952" i="2"/>
  <c r="G964" i="2"/>
  <c r="F611" i="2"/>
  <c r="E702" i="2"/>
  <c r="D607" i="2"/>
  <c r="B752" i="2"/>
  <c r="D611" i="2"/>
  <c r="G752" i="2"/>
  <c r="G619" i="2"/>
  <c r="B756" i="2"/>
  <c r="C812" i="2"/>
  <c r="B853" i="2"/>
  <c r="G880" i="2"/>
  <c r="F908" i="2"/>
  <c r="B935" i="2"/>
  <c r="G953" i="2"/>
  <c r="G967" i="2"/>
  <c r="B980" i="2"/>
  <c r="C992" i="2"/>
  <c r="C744" i="2"/>
  <c r="G819" i="2"/>
  <c r="F860" i="2"/>
  <c r="B893" i="2"/>
  <c r="C924" i="2"/>
  <c r="G949" i="2"/>
  <c r="G965" i="2"/>
  <c r="G979" i="2"/>
  <c r="E756" i="2"/>
  <c r="G828" i="2"/>
  <c r="G864" i="2"/>
  <c r="F896" i="2"/>
  <c r="C928" i="2"/>
  <c r="B952" i="2"/>
  <c r="B968" i="2"/>
  <c r="B982" i="2"/>
  <c r="F995" i="2"/>
  <c r="G1007" i="2"/>
  <c r="D624" i="2"/>
  <c r="D789" i="2"/>
  <c r="C845" i="2"/>
  <c r="G877" i="2"/>
  <c r="E994" i="2"/>
  <c r="B967" i="2"/>
  <c r="B1020" i="2"/>
  <c r="D854" i="2"/>
  <c r="E961" i="2"/>
  <c r="D1023" i="2"/>
  <c r="B884" i="2"/>
  <c r="D991" i="2"/>
  <c r="B1027" i="2"/>
  <c r="B918" i="2"/>
  <c r="D1024" i="2"/>
  <c r="E886" i="2"/>
  <c r="G971" i="2"/>
  <c r="E1022" i="2"/>
  <c r="C1005" i="2"/>
  <c r="C984" i="2"/>
  <c r="C948" i="2"/>
  <c r="B868" i="2"/>
  <c r="E635" i="2"/>
  <c r="D1020" i="2"/>
  <c r="D1002" i="2"/>
  <c r="C981" i="2"/>
  <c r="F939" i="2"/>
  <c r="B856" i="2"/>
  <c r="D1032" i="2"/>
  <c r="E1018" i="2"/>
  <c r="F999" i="2"/>
  <c r="D977" i="2"/>
  <c r="D929" i="2"/>
  <c r="D844" i="2"/>
  <c r="D501" i="2"/>
  <c r="B648" i="2"/>
  <c r="F736" i="2"/>
  <c r="D616" i="2"/>
  <c r="G704" i="2"/>
  <c r="E574" i="2"/>
  <c r="F677" i="2"/>
  <c r="D750" i="2"/>
  <c r="E796" i="2"/>
  <c r="G842" i="2"/>
  <c r="G866" i="2"/>
  <c r="G891" i="2"/>
  <c r="C916" i="2"/>
  <c r="E938" i="2"/>
  <c r="B954" i="2"/>
  <c r="D966" i="2"/>
  <c r="B623" i="2"/>
  <c r="C716" i="2"/>
  <c r="G630" i="2"/>
  <c r="D758" i="2"/>
  <c r="G633" i="2"/>
  <c r="G759" i="2"/>
  <c r="F641" i="2"/>
  <c r="F762" i="2"/>
  <c r="C819" i="2"/>
  <c r="C856" i="2"/>
  <c r="C884" i="2"/>
  <c r="C912" i="2"/>
  <c r="D938" i="2"/>
  <c r="G955" i="2"/>
  <c r="D969" i="2"/>
  <c r="E981" i="2"/>
  <c r="F993" i="2"/>
  <c r="B755" i="2"/>
  <c r="F827" i="2"/>
  <c r="F864" i="2"/>
  <c r="E896" i="2"/>
  <c r="B928" i="2"/>
  <c r="G951" i="2"/>
  <c r="F967" i="2"/>
  <c r="D402" i="2"/>
  <c r="D768" i="2"/>
  <c r="C836" i="2"/>
  <c r="F868" i="2"/>
  <c r="C901" i="2"/>
  <c r="F931" i="2"/>
  <c r="D954" i="2"/>
  <c r="F969" i="2"/>
  <c r="F983" i="2"/>
  <c r="C997" i="2"/>
  <c r="D1009" i="2"/>
  <c r="C665" i="2"/>
  <c r="E795" i="2"/>
  <c r="G849" i="2"/>
  <c r="G881" i="2"/>
  <c r="D945" i="2"/>
  <c r="B944" i="2"/>
  <c r="E1011" i="2"/>
  <c r="C783" i="2"/>
  <c r="B783" i="2"/>
  <c r="B1018" i="2"/>
  <c r="G841" i="2"/>
  <c r="C936" i="2"/>
  <c r="F1022" i="2"/>
  <c r="F874" i="2"/>
  <c r="D1001" i="2"/>
  <c r="E1030" i="2"/>
  <c r="B951" i="2"/>
  <c r="F1020" i="2"/>
  <c r="F1002" i="2"/>
  <c r="D981" i="2"/>
  <c r="C940" i="2"/>
  <c r="E858" i="2"/>
  <c r="E1032" i="2"/>
  <c r="F1018" i="2"/>
  <c r="G999" i="2"/>
  <c r="F977" i="2"/>
  <c r="B930" i="2"/>
  <c r="E846" i="2"/>
  <c r="F1030" i="2"/>
  <c r="E1016" i="2"/>
  <c r="B997" i="2"/>
  <c r="G972" i="2"/>
  <c r="D918" i="2"/>
  <c r="G832" i="2"/>
  <c r="D540" i="2"/>
  <c r="B662" i="2"/>
  <c r="G246" i="2"/>
  <c r="C626" i="2"/>
  <c r="E718" i="2"/>
  <c r="B589" i="2"/>
  <c r="E687" i="2"/>
  <c r="C755" i="2"/>
  <c r="F802" i="2"/>
  <c r="B846" i="2"/>
  <c r="B870" i="2"/>
  <c r="B895" i="2"/>
  <c r="D919" i="2"/>
  <c r="G940" i="2"/>
  <c r="F955" i="2"/>
  <c r="D346" i="2"/>
  <c r="B634" i="2"/>
  <c r="B723" i="2"/>
  <c r="D657" i="2"/>
  <c r="B766" i="2"/>
  <c r="F658" i="2"/>
  <c r="E767" i="2"/>
  <c r="B668" i="2"/>
  <c r="F770" i="2"/>
  <c r="D825" i="2"/>
  <c r="B860" i="2"/>
  <c r="C888" i="2"/>
  <c r="E915" i="2"/>
  <c r="B941" i="2"/>
  <c r="E957" i="2"/>
  <c r="G970" i="2"/>
  <c r="C983" i="2"/>
  <c r="E346" i="2"/>
  <c r="E764" i="2"/>
  <c r="E835" i="2"/>
  <c r="D868" i="2"/>
  <c r="F900" i="2"/>
  <c r="E931" i="2"/>
  <c r="F953" i="2"/>
  <c r="E969" i="2"/>
  <c r="F574" i="2"/>
  <c r="D779" i="2"/>
  <c r="D841" i="2"/>
  <c r="F872" i="2"/>
  <c r="E904" i="2"/>
  <c r="F935" i="2"/>
  <c r="C956" i="2"/>
  <c r="E971" i="2"/>
  <c r="D985" i="2"/>
  <c r="F998" i="2"/>
  <c r="G1010" i="2"/>
  <c r="C700" i="2"/>
  <c r="C805" i="2"/>
  <c r="B854" i="2"/>
  <c r="G885" i="2"/>
  <c r="E1013" i="2"/>
  <c r="C801" i="2"/>
  <c r="F980" i="2"/>
  <c r="B864" i="2"/>
  <c r="G956" i="2"/>
  <c r="D988" i="2"/>
  <c r="E967" i="2"/>
  <c r="G1008" i="2"/>
  <c r="G996" i="2"/>
  <c r="D1030" i="2"/>
  <c r="B1032" i="2"/>
  <c r="B1016" i="2"/>
  <c r="F823" i="2"/>
  <c r="B1015" i="2"/>
  <c r="C995" i="2"/>
  <c r="C969" i="2"/>
  <c r="E910" i="2"/>
  <c r="F813" i="2"/>
  <c r="E1027" i="2"/>
  <c r="B1012" i="2"/>
  <c r="B992" i="2"/>
  <c r="F963" i="2"/>
  <c r="B899" i="2"/>
  <c r="E789" i="2"/>
  <c r="E1025" i="2"/>
  <c r="C1009" i="2"/>
  <c r="D989" i="2"/>
  <c r="G957" i="2"/>
  <c r="F886" i="2"/>
  <c r="E757" i="2"/>
  <c r="D600" i="2"/>
  <c r="F695" i="2"/>
  <c r="B545" i="2"/>
  <c r="D663" i="2"/>
  <c r="E274" i="2"/>
  <c r="B629" i="2"/>
  <c r="E719" i="2"/>
  <c r="G773" i="2"/>
  <c r="B823" i="2"/>
  <c r="D855" i="2"/>
  <c r="D879" i="2"/>
  <c r="G903" i="2"/>
  <c r="G927" i="2"/>
  <c r="C947" i="2"/>
  <c r="C960" i="2"/>
  <c r="B567" i="2"/>
  <c r="G669" i="2"/>
  <c r="F318" i="2"/>
  <c r="G720" i="2"/>
  <c r="F332" i="2"/>
  <c r="G721" i="2"/>
  <c r="D428" i="2"/>
  <c r="D733" i="2"/>
  <c r="D790" i="2"/>
  <c r="B842" i="2"/>
  <c r="C870" i="2"/>
  <c r="D898" i="2"/>
  <c r="G925" i="2"/>
  <c r="D948" i="2"/>
  <c r="F962" i="2"/>
  <c r="E975" i="2"/>
  <c r="F987" i="2"/>
  <c r="G655" i="2"/>
  <c r="C794" i="2"/>
  <c r="D848" i="2"/>
  <c r="E880" i="2"/>
  <c r="D912" i="2"/>
  <c r="E941" i="2"/>
  <c r="G959" i="2"/>
  <c r="F974" i="2"/>
  <c r="D693" i="2"/>
  <c r="B802" i="2"/>
  <c r="G853" i="2"/>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E891" i="2"/>
  <c r="D972" i="2"/>
  <c r="E840" i="2"/>
  <c r="B956" i="2"/>
  <c r="B845" i="2"/>
  <c r="C958" i="2"/>
  <c r="D1012" i="2"/>
  <c r="G889" i="2"/>
  <c r="D925" i="2"/>
  <c r="C950" i="2"/>
  <c r="E966" i="2"/>
  <c r="D980" i="2"/>
  <c r="D994" i="2"/>
  <c r="E1006" i="2"/>
  <c r="C540" i="2"/>
  <c r="C773" i="2"/>
  <c r="D839" i="2"/>
  <c r="C871" i="2"/>
  <c r="B903" i="2"/>
  <c r="E933" i="2"/>
  <c r="B955" i="2"/>
  <c r="E970" i="2"/>
  <c r="D984" i="2"/>
  <c r="B998" i="2"/>
  <c r="B1010" i="2"/>
  <c r="D1022" i="2"/>
  <c r="E557" i="2"/>
  <c r="E775" i="2"/>
  <c r="B840" i="2"/>
  <c r="E871" i="2"/>
  <c r="F903" i="2"/>
  <c r="G933" i="2"/>
  <c r="C955" i="2"/>
  <c r="F970" i="2"/>
  <c r="F1024" i="2"/>
  <c r="D1008" i="2"/>
  <c r="C988" i="2"/>
  <c r="E955" i="2"/>
  <c r="F882" i="2"/>
  <c r="D747" i="2"/>
  <c r="B1028" i="2"/>
  <c r="B1013" i="2"/>
  <c r="D993" i="2"/>
  <c r="E965" i="2"/>
  <c r="F902" i="2"/>
  <c r="D797" i="2"/>
  <c r="G1012" i="2"/>
  <c r="G992" i="2"/>
  <c r="B965" i="2"/>
  <c r="D902" i="2"/>
  <c r="B794" i="2"/>
  <c r="G37" i="2"/>
  <c r="E48" i="2"/>
  <c r="D43" i="2"/>
  <c r="G36" i="2"/>
  <c r="E47" i="2"/>
  <c r="C40" i="2"/>
  <c r="G50" i="2"/>
  <c r="E61" i="2"/>
  <c r="C72" i="2"/>
  <c r="G82" i="2"/>
  <c r="E93" i="2"/>
  <c r="C104" i="2"/>
  <c r="G114" i="2"/>
  <c r="E125" i="2"/>
  <c r="C136" i="2"/>
  <c r="D53" i="2"/>
  <c r="F65" i="2"/>
  <c r="G77" i="2"/>
  <c r="B90" i="2"/>
  <c r="B1021" i="2"/>
  <c r="F988" i="2"/>
  <c r="F1006" i="2"/>
  <c r="D874" i="2"/>
  <c r="E921" i="2"/>
  <c r="B995" i="2"/>
  <c r="C1027" i="2"/>
  <c r="B898" i="2"/>
  <c r="F513" i="2"/>
  <c r="C708" i="2"/>
  <c r="C876" i="2"/>
  <c r="F958" i="2"/>
  <c r="D701" i="2"/>
  <c r="G712" i="2"/>
  <c r="C895" i="2"/>
  <c r="B974" i="2"/>
  <c r="F844" i="2"/>
  <c r="B958" i="2"/>
  <c r="D849" i="2"/>
  <c r="B960" i="2"/>
  <c r="B1014" i="2"/>
  <c r="E893" i="2"/>
  <c r="G928" i="2"/>
  <c r="D952" i="2"/>
  <c r="C968" i="2"/>
  <c r="C982" i="2"/>
  <c r="G995" i="2"/>
  <c r="B1008" i="2"/>
  <c r="C600" i="2"/>
  <c r="F784" i="2"/>
  <c r="E843" i="2"/>
  <c r="G874" i="2"/>
  <c r="B907" i="2"/>
  <c r="C937" i="2"/>
  <c r="B957" i="2"/>
  <c r="C972" i="2"/>
  <c r="D986" i="2"/>
  <c r="E999" i="2"/>
  <c r="F1011" i="2"/>
  <c r="G1023" i="2"/>
  <c r="B605" i="2"/>
  <c r="G784" i="2"/>
  <c r="F843" i="2"/>
  <c r="F875" i="2"/>
  <c r="E907" i="2"/>
  <c r="D937" i="2"/>
  <c r="D957" i="2"/>
  <c r="F972" i="2"/>
  <c r="C1023" i="2"/>
  <c r="B1006" i="2"/>
  <c r="C985" i="2"/>
  <c r="F950" i="2"/>
  <c r="F871" i="2"/>
  <c r="B673" i="2"/>
  <c r="D1026" i="2"/>
  <c r="E1010" i="2"/>
  <c r="D990" i="2"/>
  <c r="E960" i="2"/>
  <c r="G892" i="2"/>
  <c r="D772" i="2"/>
  <c r="D1010" i="2"/>
  <c r="C990" i="2"/>
  <c r="F959" i="2"/>
  <c r="E890" i="2"/>
  <c r="C772" i="2"/>
  <c r="C39" i="2"/>
  <c r="F44" i="2"/>
  <c r="C38" i="2"/>
  <c r="G48" i="2"/>
  <c r="E41" i="2"/>
  <c r="C52" i="2"/>
  <c r="G62" i="2"/>
  <c r="E73" i="2"/>
  <c r="C84" i="2"/>
  <c r="G94" i="2"/>
  <c r="E105" i="2"/>
  <c r="C116" i="2"/>
  <c r="G126" i="2"/>
  <c r="E137" i="2"/>
  <c r="C37" i="2"/>
  <c r="B55" i="2"/>
  <c r="C67" i="2"/>
  <c r="D79" i="2"/>
  <c r="E91" i="2"/>
  <c r="G905" i="2"/>
  <c r="F1008" i="2"/>
  <c r="E826" i="2"/>
  <c r="G1018" i="2"/>
  <c r="F846" i="2"/>
  <c r="E973" i="2"/>
  <c r="D1014" i="2"/>
  <c r="F806" i="2"/>
  <c r="F638" i="2"/>
  <c r="D761" i="2"/>
  <c r="F897" i="2"/>
  <c r="E452" i="2"/>
  <c r="F773" i="2"/>
  <c r="D778" i="2"/>
  <c r="E919" i="2"/>
  <c r="E984" i="2"/>
  <c r="E872" i="2"/>
  <c r="C971" i="2"/>
  <c r="C877" i="2"/>
  <c r="C973" i="2"/>
  <c r="D734" i="2"/>
  <c r="D901" i="2"/>
  <c r="D932" i="2"/>
  <c r="E954" i="2"/>
  <c r="G969" i="2"/>
  <c r="G983" i="2"/>
  <c r="D997" i="2"/>
  <c r="E1009" i="2"/>
  <c r="E641" i="2"/>
  <c r="G791" i="2"/>
  <c r="E847" i="2"/>
  <c r="B879" i="2"/>
  <c r="F910" i="2"/>
  <c r="D940" i="2"/>
  <c r="C959" i="2"/>
  <c r="C974" i="2"/>
  <c r="B988" i="2"/>
  <c r="G1000" i="2"/>
  <c r="C1013" i="2"/>
  <c r="D1025" i="2"/>
  <c r="D643" i="2"/>
  <c r="F792" i="2"/>
  <c r="F847" i="2"/>
  <c r="E879" i="2"/>
  <c r="E911" i="2"/>
  <c r="F940" i="2"/>
  <c r="E959" i="2"/>
  <c r="D974" i="2"/>
  <c r="D1021" i="2"/>
  <c r="F1003" i="2"/>
  <c r="E982" i="2"/>
  <c r="F942" i="2"/>
  <c r="C862" i="2"/>
  <c r="G563" i="2"/>
  <c r="E1024" i="2"/>
  <c r="C1008" i="2"/>
  <c r="G987" i="2"/>
  <c r="G954" i="2"/>
  <c r="B882" i="2"/>
  <c r="F742" i="2"/>
  <c r="F1007" i="2"/>
  <c r="E987" i="2"/>
  <c r="F954" i="2"/>
  <c r="D880" i="2"/>
  <c r="D739" i="2"/>
  <c r="E40" i="2"/>
  <c r="D35" i="2"/>
  <c r="B46" i="2"/>
  <c r="E39" i="2"/>
  <c r="C50" i="2"/>
  <c r="G42" i="2"/>
  <c r="E53" i="2"/>
  <c r="C64" i="2"/>
  <c r="G74" i="2"/>
  <c r="E85" i="2"/>
  <c r="C96" i="2"/>
  <c r="G106" i="2"/>
  <c r="E117" i="2"/>
  <c r="C128" i="2"/>
  <c r="G138" i="2"/>
  <c r="G39" i="2"/>
  <c r="E56" i="2"/>
  <c r="F68" i="2"/>
  <c r="G80" i="2"/>
  <c r="B93" i="2"/>
  <c r="D862" i="2"/>
  <c r="C999" i="2"/>
  <c r="E593" i="2"/>
  <c r="G1016" i="2"/>
  <c r="G834" i="2"/>
  <c r="E968" i="2"/>
  <c r="G1011" i="2"/>
  <c r="D786" i="2"/>
  <c r="C651" i="2"/>
  <c r="F767" i="2"/>
  <c r="G900" i="2"/>
  <c r="E537" i="2"/>
  <c r="G780" i="2"/>
  <c r="B784" i="2"/>
  <c r="F922" i="2"/>
  <c r="B986" i="2"/>
  <c r="D876" i="2"/>
  <c r="B973" i="2"/>
  <c r="C881" i="2"/>
  <c r="B975" i="2"/>
  <c r="E746" i="2"/>
  <c r="E905" i="2"/>
  <c r="B936" i="2"/>
  <c r="D956" i="2"/>
  <c r="F971" i="2"/>
  <c r="E985" i="2"/>
  <c r="B999" i="2"/>
  <c r="B1011" i="2"/>
  <c r="C679" i="2"/>
  <c r="C800" i="2"/>
  <c r="C851" i="2"/>
  <c r="E883" i="2"/>
  <c r="G914" i="2"/>
  <c r="D943" i="2"/>
  <c r="C961" i="2"/>
  <c r="G975" i="2"/>
  <c r="G989" i="2"/>
  <c r="E1002" i="2"/>
  <c r="F1014" i="2"/>
  <c r="G1026" i="2"/>
  <c r="C685" i="2"/>
  <c r="D800" i="2"/>
  <c r="E851" i="2"/>
  <c r="F883" i="2"/>
  <c r="C915" i="2"/>
  <c r="G943" i="2"/>
  <c r="D961" i="2"/>
  <c r="B976" i="2"/>
  <c r="F1019" i="2"/>
  <c r="C1001" i="2"/>
  <c r="E979" i="2"/>
  <c r="E934" i="2"/>
  <c r="G850" i="2"/>
  <c r="E750" i="2"/>
  <c r="B1023" i="2"/>
  <c r="G1005" i="2"/>
  <c r="G984" i="2"/>
  <c r="E949" i="2"/>
  <c r="B871" i="2"/>
  <c r="D668" i="2"/>
  <c r="D1005" i="2"/>
  <c r="F984" i="2"/>
  <c r="F948" i="2"/>
  <c r="E869" i="2"/>
  <c r="D646" i="2"/>
  <c r="G41" i="2"/>
  <c r="F36" i="2"/>
  <c r="D47" i="2"/>
  <c r="G40" i="2"/>
  <c r="C44" i="2"/>
  <c r="G54" i="2"/>
  <c r="E65" i="2"/>
  <c r="C76" i="2"/>
  <c r="G86" i="2"/>
  <c r="E97" i="2"/>
  <c r="C108" i="2"/>
  <c r="G118" i="2"/>
  <c r="E129" i="2"/>
  <c r="C140" i="2"/>
  <c r="E42" i="2"/>
  <c r="B58" i="2"/>
  <c r="C70" i="2"/>
  <c r="D82" i="2"/>
  <c r="E94" i="2"/>
  <c r="E1001" i="2"/>
  <c r="F703" i="2"/>
  <c r="F979" i="2"/>
  <c r="B1000" i="2"/>
  <c r="B1031" i="2"/>
  <c r="B920" i="2"/>
  <c r="F994" i="2"/>
  <c r="G569" i="2"/>
  <c r="B731" i="2"/>
  <c r="C811" i="2"/>
  <c r="F921" i="2"/>
  <c r="C646" i="2"/>
  <c r="F680" i="2"/>
  <c r="B834" i="2"/>
  <c r="F943" i="2"/>
  <c r="E568" i="2"/>
  <c r="D904" i="2"/>
  <c r="E621" i="2"/>
  <c r="B909" i="2"/>
  <c r="B987" i="2"/>
  <c r="G812" i="2"/>
  <c r="C909" i="2"/>
  <c r="E939" i="2"/>
  <c r="D958" i="2"/>
  <c r="D973" i="2"/>
  <c r="C987" i="2"/>
  <c r="D1000" i="2"/>
  <c r="F1012" i="2"/>
  <c r="B715" i="2"/>
  <c r="E807" i="2"/>
  <c r="E855" i="2"/>
  <c r="C887" i="2"/>
  <c r="E918" i="2"/>
  <c r="D946" i="2"/>
  <c r="B963" i="2"/>
  <c r="E977" i="2"/>
  <c r="E991" i="2"/>
  <c r="B1004" i="2"/>
  <c r="C1016" i="2"/>
  <c r="D1028" i="2"/>
  <c r="C717" i="2"/>
  <c r="C808" i="2"/>
  <c r="G855" i="2"/>
  <c r="D887" i="2"/>
  <c r="G919" i="2"/>
  <c r="E946" i="2"/>
  <c r="E963" i="2"/>
  <c r="G1031" i="2"/>
  <c r="G1017" i="2"/>
  <c r="E998" i="2"/>
  <c r="F975" i="2"/>
  <c r="E925" i="2"/>
  <c r="D840" i="2"/>
  <c r="F687" i="2"/>
  <c r="C1021" i="2"/>
  <c r="B1003" i="2"/>
  <c r="D982" i="2"/>
  <c r="E942" i="2"/>
  <c r="C860" i="2"/>
  <c r="E518" i="2"/>
  <c r="G1002" i="2"/>
  <c r="G981" i="2"/>
  <c r="D941" i="2"/>
  <c r="F858" i="2"/>
  <c r="F452" i="2"/>
  <c r="C43" i="2"/>
  <c r="B38" i="2"/>
  <c r="F48" i="2"/>
  <c r="C42" i="2"/>
  <c r="E45" i="2"/>
  <c r="C56" i="2"/>
  <c r="G66" i="2"/>
  <c r="E77" i="2"/>
  <c r="C88" i="2"/>
  <c r="G98" i="2"/>
  <c r="E109" i="2"/>
  <c r="C120" i="2"/>
  <c r="G130" i="2"/>
  <c r="E141" i="2"/>
  <c r="C45" i="2"/>
  <c r="E59" i="2"/>
  <c r="F71" i="2"/>
  <c r="G83" i="2"/>
  <c r="B96" i="2"/>
  <c r="D983" i="2"/>
  <c r="F1028" i="2"/>
  <c r="G1021" i="2"/>
  <c r="G973" i="2"/>
  <c r="E1014" i="2"/>
  <c r="G809" i="2"/>
  <c r="G962" i="2"/>
  <c r="D685" i="2"/>
  <c r="D618" i="2"/>
  <c r="C852" i="2"/>
  <c r="C945" i="2"/>
  <c r="F274" i="2"/>
  <c r="F781" i="2"/>
  <c r="E866" i="2"/>
  <c r="G960" i="2"/>
  <c r="G787" i="2"/>
  <c r="B939" i="2"/>
  <c r="B795" i="2"/>
  <c r="G941" i="2"/>
  <c r="F1001" i="2"/>
  <c r="G861" i="2"/>
  <c r="C921" i="2"/>
  <c r="F947" i="2"/>
  <c r="C964" i="2"/>
  <c r="F978" i="2"/>
  <c r="E992" i="2"/>
  <c r="B1005" i="2"/>
  <c r="C1017" i="2"/>
  <c r="C762" i="2"/>
  <c r="D833" i="2"/>
  <c r="B867" i="2"/>
  <c r="C899" i="2"/>
  <c r="D930" i="2"/>
  <c r="C953" i="2"/>
  <c r="F968" i="2"/>
  <c r="F982" i="2"/>
  <c r="D996" i="2"/>
  <c r="E1008" i="2"/>
  <c r="G1020" i="2"/>
  <c r="G1032" i="2"/>
  <c r="B763" i="2"/>
  <c r="E834" i="2"/>
  <c r="G867" i="2"/>
  <c r="F899" i="2"/>
  <c r="B931" i="2"/>
  <c r="D953" i="2"/>
  <c r="G968" i="2"/>
  <c r="E1026" i="2"/>
  <c r="F1010" i="2"/>
  <c r="C991" i="2"/>
  <c r="F960" i="2"/>
  <c r="D894" i="2"/>
  <c r="B777" i="2"/>
  <c r="G1029" i="2"/>
  <c r="D1015" i="2"/>
  <c r="B996" i="2"/>
  <c r="D970" i="2"/>
  <c r="G913" i="2"/>
  <c r="D818" i="2"/>
  <c r="C1015" i="2"/>
  <c r="E995" i="2"/>
  <c r="B970" i="2"/>
  <c r="F911" i="2"/>
  <c r="E814" i="2"/>
  <c r="E36" i="2"/>
  <c r="C47" i="2"/>
  <c r="B42" i="2"/>
  <c r="E35" i="2"/>
  <c r="C46" i="2"/>
  <c r="G38" i="2"/>
  <c r="E49" i="2"/>
  <c r="C60" i="2"/>
  <c r="G70" i="2"/>
  <c r="E81" i="2"/>
  <c r="C92" i="2"/>
  <c r="G102" i="2"/>
  <c r="E113" i="2"/>
  <c r="C124" i="2"/>
  <c r="G134" i="2"/>
  <c r="E145" i="2"/>
  <c r="G51" i="2"/>
  <c r="B64" i="2"/>
  <c r="D76" i="2"/>
  <c r="E88" i="2"/>
  <c r="F100" i="2"/>
  <c r="F991" i="2"/>
  <c r="C1029" i="2"/>
  <c r="G736" i="2"/>
  <c r="D702" i="2"/>
  <c r="D908" i="2"/>
  <c r="B822" i="2"/>
  <c r="C975" i="2"/>
  <c r="G740" i="2"/>
  <c r="B923" i="2"/>
  <c r="C993" i="2"/>
  <c r="C741" i="2"/>
  <c r="C923" i="2"/>
  <c r="G1015" i="2"/>
  <c r="D822" i="2"/>
  <c r="B979" i="2"/>
  <c r="E1000" i="2"/>
  <c r="E43" i="2"/>
  <c r="C68" i="2"/>
  <c r="G110" i="2"/>
  <c r="G47" i="2"/>
  <c r="F97" i="2"/>
  <c r="D111" i="2"/>
  <c r="E123" i="2"/>
  <c r="F135" i="2"/>
  <c r="F147" i="2"/>
  <c r="D158" i="2"/>
  <c r="G55" i="2"/>
  <c r="G69" i="2"/>
  <c r="F83" i="2"/>
  <c r="G97" i="2"/>
  <c r="F111" i="2"/>
  <c r="F125" i="2"/>
  <c r="E139" i="2"/>
  <c r="E152" i="2"/>
  <c r="B39" i="2"/>
  <c r="G57" i="2"/>
  <c r="G71" i="2"/>
  <c r="G85" i="2"/>
  <c r="F99" i="2"/>
  <c r="F113" i="2"/>
  <c r="E127" i="2"/>
  <c r="D141" i="2"/>
  <c r="C154" i="2"/>
  <c r="F42" i="2"/>
  <c r="G59" i="2"/>
  <c r="G73" i="2"/>
  <c r="F87" i="2"/>
  <c r="F101" i="2"/>
  <c r="E115" i="2"/>
  <c r="D129" i="2"/>
  <c r="E143" i="2"/>
  <c r="B156" i="2"/>
  <c r="F46" i="2"/>
  <c r="C62" i="2"/>
  <c r="B76" i="2"/>
  <c r="C90" i="2"/>
  <c r="B104" i="2"/>
  <c r="B118" i="2"/>
  <c r="G131" i="2"/>
  <c r="G145" i="2"/>
  <c r="B158" i="2"/>
  <c r="G169" i="2"/>
  <c r="E180" i="2"/>
  <c r="C191" i="2"/>
  <c r="G201" i="2"/>
  <c r="E212" i="2"/>
  <c r="C223" i="2"/>
  <c r="G233" i="2"/>
  <c r="E244" i="2"/>
  <c r="C255" i="2"/>
  <c r="G265" i="2"/>
  <c r="E276" i="2"/>
  <c r="C287" i="2"/>
  <c r="D46" i="2"/>
  <c r="F75" i="2"/>
  <c r="E103" i="2"/>
  <c r="E131" i="2"/>
  <c r="F157" i="2"/>
  <c r="C172" i="2"/>
  <c r="D184" i="2"/>
  <c r="F196" i="2"/>
  <c r="G208" i="2"/>
  <c r="B221" i="2"/>
  <c r="C233" i="2"/>
  <c r="B1026" i="2"/>
  <c r="F1016" i="2"/>
  <c r="G604" i="2"/>
  <c r="F774" i="2"/>
  <c r="F934" i="2"/>
  <c r="E857" i="2"/>
  <c r="F976" i="2"/>
  <c r="C751" i="2"/>
  <c r="F926" i="2"/>
  <c r="G994" i="2"/>
  <c r="G751" i="2"/>
  <c r="B927" i="2"/>
  <c r="D1013" i="2"/>
  <c r="G798" i="2"/>
  <c r="D975" i="2"/>
  <c r="C998" i="2"/>
  <c r="C35" i="2"/>
  <c r="G44" i="2"/>
  <c r="E69" i="2"/>
  <c r="C112" i="2"/>
  <c r="D50" i="2"/>
  <c r="C99" i="2"/>
  <c r="G112" i="2"/>
  <c r="B125" i="2"/>
  <c r="C137" i="2"/>
  <c r="B149" i="2"/>
  <c r="F159" i="2"/>
  <c r="F38" i="2"/>
  <c r="F57" i="2"/>
  <c r="E71" i="2"/>
  <c r="F85" i="2"/>
  <c r="E99" i="2"/>
  <c r="D113" i="2"/>
  <c r="D127" i="2"/>
  <c r="C141" i="2"/>
  <c r="B154" i="2"/>
  <c r="D42" i="2"/>
  <c r="F59" i="2"/>
  <c r="F73" i="2"/>
  <c r="E87" i="2"/>
  <c r="D101" i="2"/>
  <c r="D115" i="2"/>
  <c r="C129" i="2"/>
  <c r="C143" i="2"/>
  <c r="G155" i="2"/>
  <c r="F45" i="2"/>
  <c r="F61" i="2"/>
  <c r="E75" i="2"/>
  <c r="D89" i="2"/>
  <c r="D103" i="2"/>
  <c r="C117" i="2"/>
  <c r="D131" i="2"/>
  <c r="C145" i="2"/>
  <c r="E157" i="2"/>
  <c r="F49" i="2"/>
  <c r="G63" i="2"/>
  <c r="B78" i="2"/>
  <c r="G91" i="2"/>
  <c r="G105" i="2"/>
  <c r="F119" i="2"/>
  <c r="F133" i="2"/>
  <c r="D147" i="2"/>
  <c r="E159" i="2"/>
  <c r="C171" i="2"/>
  <c r="G181" i="2"/>
  <c r="E192" i="2"/>
  <c r="C203" i="2"/>
  <c r="G213" i="2"/>
  <c r="E224" i="2"/>
  <c r="C235" i="2"/>
  <c r="G245" i="2"/>
  <c r="E256" i="2"/>
  <c r="C267" i="2"/>
  <c r="G277" i="2"/>
  <c r="E288" i="2"/>
  <c r="D51" i="2"/>
  <c r="C79" i="2"/>
  <c r="C107" i="2"/>
  <c r="B135" i="2"/>
  <c r="F160" i="2"/>
  <c r="F173" i="2"/>
  <c r="B186" i="2"/>
  <c r="C198" i="2"/>
  <c r="D210" i="2"/>
  <c r="E222" i="2"/>
  <c r="F234" i="2"/>
  <c r="G1013" i="2"/>
  <c r="C910" i="2"/>
  <c r="D817" i="2"/>
  <c r="B839" i="2"/>
  <c r="E660" i="2"/>
  <c r="F913" i="2"/>
  <c r="B989" i="2"/>
  <c r="B816" i="2"/>
  <c r="G948" i="2"/>
  <c r="E1005" i="2"/>
  <c r="E817" i="2"/>
  <c r="B949" i="2"/>
  <c r="C996" i="2"/>
  <c r="G590" i="2"/>
  <c r="D933" i="2"/>
  <c r="G978" i="2"/>
  <c r="E44" i="2"/>
  <c r="C36" i="2"/>
  <c r="G78" i="2"/>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B159" i="2"/>
  <c r="F51" i="2"/>
  <c r="G65" i="2"/>
  <c r="F79" i="2"/>
  <c r="F93" i="2"/>
  <c r="E107" i="2"/>
  <c r="D121" i="2"/>
  <c r="D135" i="2"/>
  <c r="G148" i="2"/>
  <c r="C161" i="2"/>
  <c r="E172" i="2"/>
  <c r="C183" i="2"/>
  <c r="G193" i="2"/>
  <c r="E204" i="2"/>
  <c r="C215" i="2"/>
  <c r="G225" i="2"/>
  <c r="E236" i="2"/>
  <c r="C247" i="2"/>
  <c r="G257" i="2"/>
  <c r="E268" i="2"/>
  <c r="C279" i="2"/>
  <c r="G289" i="2"/>
  <c r="F54" i="2"/>
  <c r="F82" i="2"/>
  <c r="E110" i="2"/>
  <c r="D138" i="2"/>
  <c r="E162" i="2"/>
  <c r="D175" i="2"/>
  <c r="E187" i="2"/>
  <c r="F199" i="2"/>
  <c r="G211" i="2"/>
  <c r="B224" i="2"/>
  <c r="D852" i="2"/>
  <c r="C833" i="2"/>
  <c r="C849" i="2"/>
  <c r="D863" i="2"/>
  <c r="B788" i="2"/>
  <c r="G917" i="2"/>
  <c r="B991" i="2"/>
  <c r="G823" i="2"/>
  <c r="D951" i="2"/>
  <c r="C1007" i="2"/>
  <c r="F824" i="2"/>
  <c r="E951" i="2"/>
  <c r="E993" i="2"/>
  <c r="F1031" i="2"/>
  <c r="B924" i="2"/>
  <c r="E974" i="2"/>
  <c r="G45" i="2"/>
  <c r="E37" i="2"/>
  <c r="C80" i="2"/>
  <c r="G122" i="2"/>
  <c r="E62" i="2"/>
  <c r="F103" i="2"/>
  <c r="G115" i="2"/>
  <c r="B128" i="2"/>
  <c r="D140" i="2"/>
  <c r="F151" i="2"/>
  <c r="D162" i="2"/>
  <c r="B45" i="2"/>
  <c r="C61" i="2"/>
  <c r="C75" i="2"/>
  <c r="B89" i="2"/>
  <c r="B103" i="2"/>
  <c r="G116" i="2"/>
  <c r="F130" i="2"/>
  <c r="F144" i="2"/>
  <c r="C157" i="2"/>
  <c r="D48" i="2"/>
  <c r="C63" i="2"/>
  <c r="B77" i="2"/>
  <c r="B91" i="2"/>
  <c r="G104" i="2"/>
  <c r="F118" i="2"/>
  <c r="G132" i="2"/>
  <c r="F146" i="2"/>
  <c r="G158" i="2"/>
  <c r="C51" i="2"/>
  <c r="B65" i="2"/>
  <c r="B79" i="2"/>
  <c r="G92" i="2"/>
  <c r="B107" i="2"/>
  <c r="G120" i="2"/>
  <c r="F134" i="2"/>
  <c r="D148" i="2"/>
  <c r="E160" i="2"/>
  <c r="F53" i="2"/>
  <c r="E67" i="2"/>
  <c r="D81" i="2"/>
  <c r="D95" i="2"/>
  <c r="C109" i="2"/>
  <c r="C123" i="2"/>
  <c r="B137" i="2"/>
  <c r="E150" i="2"/>
  <c r="F162" i="2"/>
  <c r="G173" i="2"/>
  <c r="E184" i="2"/>
  <c r="C195" i="2"/>
  <c r="G205" i="2"/>
  <c r="E216" i="2"/>
  <c r="C227" i="2"/>
  <c r="G237" i="2"/>
  <c r="E248" i="2"/>
  <c r="C259" i="2"/>
  <c r="G269" i="2"/>
  <c r="E280" i="2"/>
  <c r="C291" i="2"/>
  <c r="D58" i="2"/>
  <c r="C86" i="2"/>
  <c r="B114" i="2"/>
  <c r="B142" i="2"/>
  <c r="D164" i="2"/>
  <c r="G176" i="2"/>
  <c r="B189" i="2"/>
  <c r="C201" i="2"/>
  <c r="D213" i="2"/>
  <c r="E225" i="2"/>
  <c r="E894" i="2"/>
  <c r="G991" i="2"/>
  <c r="G924" i="2"/>
  <c r="B946" i="2"/>
  <c r="D913" i="2"/>
  <c r="C942" i="2"/>
  <c r="G1001" i="2"/>
  <c r="B859" i="2"/>
  <c r="C965" i="2"/>
  <c r="F1017" i="2"/>
  <c r="C859" i="2"/>
  <c r="D965" i="2"/>
  <c r="B971" i="2"/>
  <c r="E1019" i="2"/>
  <c r="F850" i="2"/>
  <c r="F932" i="2"/>
  <c r="D39" i="2"/>
  <c r="G46" i="2"/>
  <c r="E89" i="2"/>
  <c r="C132" i="2"/>
  <c r="C73" i="2"/>
  <c r="C105" i="2"/>
  <c r="D117" i="2"/>
  <c r="F129" i="2"/>
  <c r="G141" i="2"/>
  <c r="B153" i="2"/>
  <c r="F163" i="2"/>
  <c r="B48" i="2"/>
  <c r="B63" i="2"/>
  <c r="G76" i="2"/>
  <c r="F90" i="2"/>
  <c r="F104" i="2"/>
  <c r="E118" i="2"/>
  <c r="E132" i="2"/>
  <c r="E146" i="2"/>
  <c r="F158" i="2"/>
  <c r="B51" i="2"/>
  <c r="G64" i="2"/>
  <c r="F78" i="2"/>
  <c r="F92" i="2"/>
  <c r="E106" i="2"/>
  <c r="F120" i="2"/>
  <c r="E134" i="2"/>
  <c r="C148" i="2"/>
  <c r="D160" i="2"/>
  <c r="G52" i="2"/>
  <c r="F66" i="2"/>
  <c r="F80" i="2"/>
  <c r="F94" i="2"/>
  <c r="F108" i="2"/>
  <c r="E122" i="2"/>
  <c r="E136" i="2"/>
  <c r="G149" i="2"/>
  <c r="D55" i="2"/>
  <c r="C69" i="2"/>
  <c r="C83" i="2"/>
  <c r="B97" i="2"/>
  <c r="B111" i="2"/>
  <c r="G124" i="2"/>
  <c r="B139" i="2"/>
  <c r="B152" i="2"/>
  <c r="C164" i="2"/>
  <c r="C175" i="2"/>
  <c r="G185" i="2"/>
  <c r="E196" i="2"/>
  <c r="C207" i="2"/>
  <c r="G217" i="2"/>
  <c r="E228" i="2"/>
  <c r="C239" i="2"/>
  <c r="G249" i="2"/>
  <c r="E260" i="2"/>
  <c r="C271" i="2"/>
  <c r="G281" i="2"/>
  <c r="E292" i="2"/>
  <c r="G61" i="2"/>
  <c r="F89" i="2"/>
  <c r="F117" i="2"/>
  <c r="D145" i="2"/>
  <c r="B166" i="2"/>
  <c r="D178" i="2"/>
  <c r="E190" i="2"/>
  <c r="F202" i="2"/>
  <c r="G214" i="2"/>
  <c r="B227" i="2"/>
  <c r="G977" i="2"/>
  <c r="E674" i="2"/>
  <c r="E734" i="2"/>
  <c r="E778" i="2"/>
  <c r="C1000" i="2"/>
  <c r="D962" i="2"/>
  <c r="F1015" i="2"/>
  <c r="G895" i="2"/>
  <c r="B981" i="2"/>
  <c r="E1031" i="2"/>
  <c r="B896" i="2"/>
  <c r="C1028" i="2"/>
  <c r="B904" i="2"/>
  <c r="D998" i="2"/>
  <c r="D1017" i="2"/>
  <c r="E838" i="2"/>
  <c r="G58" i="2"/>
  <c r="E101" i="2"/>
  <c r="C144" i="2"/>
  <c r="B87" i="2"/>
  <c r="G109" i="2"/>
  <c r="B122" i="2"/>
  <c r="C134" i="2"/>
  <c r="D146" i="2"/>
  <c r="B157" i="2"/>
  <c r="C54" i="2"/>
  <c r="B68" i="2"/>
  <c r="B82" i="2"/>
  <c r="G95" i="2"/>
  <c r="B110" i="2"/>
  <c r="G123" i="2"/>
  <c r="G137" i="2"/>
  <c r="B151" i="2"/>
  <c r="B36" i="2"/>
  <c r="B56" i="2"/>
  <c r="B70" i="2"/>
  <c r="B84" i="2"/>
  <c r="B98" i="2"/>
  <c r="G111" i="2"/>
  <c r="G125" i="2"/>
  <c r="F139" i="2"/>
  <c r="F152" i="2"/>
  <c r="F39" i="2"/>
  <c r="C58" i="2"/>
  <c r="B72" i="2"/>
  <c r="B86" i="2"/>
  <c r="G99" i="2"/>
  <c r="G113" i="2"/>
  <c r="F127" i="2"/>
  <c r="F141" i="2"/>
  <c r="E154" i="2"/>
  <c r="G43" i="2"/>
  <c r="E60" i="2"/>
  <c r="D74" i="2"/>
  <c r="D88" i="2"/>
  <c r="D102" i="2"/>
  <c r="D116" i="2"/>
  <c r="C130" i="2"/>
  <c r="B144" i="2"/>
  <c r="E156" i="2"/>
  <c r="E168" i="2"/>
  <c r="C179" i="2"/>
  <c r="G189" i="2"/>
  <c r="E200" i="2"/>
  <c r="C211" i="2"/>
  <c r="G221" i="2"/>
  <c r="E232" i="2"/>
  <c r="C243" i="2"/>
  <c r="G253" i="2"/>
  <c r="E264" i="2"/>
  <c r="C275" i="2"/>
  <c r="G285" i="2"/>
  <c r="B40" i="2"/>
  <c r="D72" i="2"/>
  <c r="B100" i="2"/>
  <c r="G127" i="2"/>
  <c r="F154" i="2"/>
  <c r="F170" i="2"/>
  <c r="G182" i="2"/>
  <c r="B195" i="2"/>
  <c r="D207" i="2"/>
  <c r="E219" i="2"/>
  <c r="F231" i="2"/>
  <c r="F1026" i="2"/>
  <c r="C939" i="2"/>
  <c r="C967" i="2"/>
  <c r="F966" i="2"/>
  <c r="F40" i="2"/>
  <c r="F74" i="2"/>
  <c r="D143" i="2"/>
  <c r="F64" i="2"/>
  <c r="D120" i="2"/>
  <c r="F52" i="2"/>
  <c r="E108" i="2"/>
  <c r="E96" i="2"/>
  <c r="D151" i="2"/>
  <c r="G84" i="2"/>
  <c r="F140" i="2"/>
  <c r="C187" i="2"/>
  <c r="G229" i="2"/>
  <c r="E272" i="2"/>
  <c r="C93" i="2"/>
  <c r="G179" i="2"/>
  <c r="F228" i="2"/>
  <c r="E58" i="2"/>
  <c r="D86" i="2"/>
  <c r="C114" i="2"/>
  <c r="C142" i="2"/>
  <c r="E164" i="2"/>
  <c r="B177" i="2"/>
  <c r="C189" i="2"/>
  <c r="D201" i="2"/>
  <c r="E213" i="2"/>
  <c r="F225" i="2"/>
  <c r="B35" i="2"/>
  <c r="D69" i="2"/>
  <c r="C97" i="2"/>
  <c r="C125" i="2"/>
  <c r="C152" i="2"/>
  <c r="E169" i="2"/>
  <c r="F181" i="2"/>
  <c r="B194" i="2"/>
  <c r="C206" i="2"/>
  <c r="D218" i="2"/>
  <c r="E230" i="2"/>
  <c r="G56" i="2"/>
  <c r="F84" i="2"/>
  <c r="E112" i="2"/>
  <c r="E140" i="2"/>
  <c r="E163" i="2"/>
  <c r="C176" i="2"/>
  <c r="D188" i="2"/>
  <c r="F200" i="2"/>
  <c r="G212" i="2"/>
  <c r="B225" i="2"/>
  <c r="C237" i="2"/>
  <c r="D249" i="2"/>
  <c r="E261" i="2"/>
  <c r="F273" i="2"/>
  <c r="B286" i="2"/>
  <c r="F297" i="2"/>
  <c r="D308" i="2"/>
  <c r="B319" i="2"/>
  <c r="F329" i="2"/>
  <c r="D340" i="2"/>
  <c r="B351" i="2"/>
  <c r="F361" i="2"/>
  <c r="D372" i="2"/>
  <c r="B383" i="2"/>
  <c r="F393" i="2"/>
  <c r="D404" i="2"/>
  <c r="B415" i="2"/>
  <c r="E90" i="2"/>
  <c r="C146" i="2"/>
  <c r="G178" i="2"/>
  <c r="D203" i="2"/>
  <c r="F227" i="2"/>
  <c r="D245" i="2"/>
  <c r="D259" i="2"/>
  <c r="C273" i="2"/>
  <c r="B287" i="2"/>
  <c r="C300" i="2"/>
  <c r="F56" i="2"/>
  <c r="D112" i="2"/>
  <c r="D163" i="2"/>
  <c r="C188" i="2"/>
  <c r="F212" i="2"/>
  <c r="G236" i="2"/>
  <c r="G997" i="2"/>
  <c r="G988" i="2"/>
  <c r="C979" i="2"/>
  <c r="F914" i="2"/>
  <c r="B50" i="2"/>
  <c r="D85" i="2"/>
  <c r="G144" i="2"/>
  <c r="D66" i="2"/>
  <c r="C122" i="2"/>
  <c r="D54" i="2"/>
  <c r="C110" i="2"/>
  <c r="D36" i="2"/>
  <c r="C98" i="2"/>
  <c r="G152" i="2"/>
  <c r="E86" i="2"/>
  <c r="D142" i="2"/>
  <c r="E188" i="2"/>
  <c r="C231" i="2"/>
  <c r="G273" i="2"/>
  <c r="F96" i="2"/>
  <c r="D181" i="2"/>
  <c r="C230" i="2"/>
  <c r="B62" i="2"/>
  <c r="G89" i="2"/>
  <c r="G117" i="2"/>
  <c r="F145" i="2"/>
  <c r="C166" i="2"/>
  <c r="E178" i="2"/>
  <c r="F190" i="2"/>
  <c r="G202" i="2"/>
  <c r="B215" i="2"/>
  <c r="D227" i="2"/>
  <c r="C41" i="2"/>
  <c r="G72" i="2"/>
  <c r="G100" i="2"/>
  <c r="F128" i="2"/>
  <c r="C155" i="2"/>
  <c r="B171" i="2"/>
  <c r="D183" i="2"/>
  <c r="E195" i="2"/>
  <c r="F207" i="2"/>
  <c r="G219" i="2"/>
  <c r="B232" i="2"/>
  <c r="D60" i="2"/>
  <c r="B88" i="2"/>
  <c r="B116" i="2"/>
  <c r="G143" i="2"/>
  <c r="D165" i="2"/>
  <c r="F177" i="2"/>
  <c r="B190" i="2"/>
  <c r="C202" i="2"/>
  <c r="D214" i="2"/>
  <c r="E226" i="2"/>
  <c r="F238" i="2"/>
  <c r="G250" i="2"/>
  <c r="B263" i="2"/>
  <c r="D275" i="2"/>
  <c r="E287" i="2"/>
  <c r="B299" i="2"/>
  <c r="F309" i="2"/>
  <c r="D320" i="2"/>
  <c r="B331" i="2"/>
  <c r="F341" i="2"/>
  <c r="D352" i="2"/>
  <c r="B363" i="2"/>
  <c r="F373" i="2"/>
  <c r="D384" i="2"/>
  <c r="B395" i="2"/>
  <c r="F405" i="2"/>
  <c r="F35" i="2"/>
  <c r="D97" i="2"/>
  <c r="D152" i="2"/>
  <c r="B182" i="2"/>
  <c r="D206" i="2"/>
  <c r="F230" i="2"/>
  <c r="B247" i="2"/>
  <c r="B261" i="2"/>
  <c r="G274" i="2"/>
  <c r="G288" i="2"/>
  <c r="G301" i="2"/>
  <c r="E63" i="2"/>
  <c r="D119" i="2"/>
  <c r="G166" i="2"/>
  <c r="D191" i="2"/>
  <c r="F215" i="2"/>
  <c r="E238" i="2"/>
  <c r="D968" i="2"/>
  <c r="G944" i="2"/>
  <c r="C1019" i="2"/>
  <c r="E1017" i="2"/>
  <c r="C48" i="2"/>
  <c r="F106" i="2"/>
  <c r="D154" i="2"/>
  <c r="E78" i="2"/>
  <c r="D134" i="2"/>
  <c r="E66" i="2"/>
  <c r="D122" i="2"/>
  <c r="E54" i="2"/>
  <c r="D110" i="2"/>
  <c r="F37" i="2"/>
  <c r="F98" i="2"/>
  <c r="E153" i="2"/>
  <c r="G197" i="2"/>
  <c r="E240" i="2"/>
  <c r="C283" i="2"/>
  <c r="B121" i="2"/>
  <c r="B192" i="2"/>
  <c r="C236" i="2"/>
  <c r="D65" i="2"/>
  <c r="D93" i="2"/>
  <c r="C121" i="2"/>
  <c r="F148" i="2"/>
  <c r="G167" i="2"/>
  <c r="B180" i="2"/>
  <c r="C192" i="2"/>
  <c r="D204" i="2"/>
  <c r="F216" i="2"/>
  <c r="G228" i="2"/>
  <c r="B47" i="2"/>
  <c r="E76" i="2"/>
  <c r="D104" i="2"/>
  <c r="B132" i="2"/>
  <c r="C158" i="2"/>
  <c r="F172" i="2"/>
  <c r="G184" i="2"/>
  <c r="B197" i="2"/>
  <c r="C209" i="2"/>
  <c r="D221" i="2"/>
  <c r="E233" i="2"/>
  <c r="F63" i="2"/>
  <c r="F91" i="2"/>
  <c r="E119" i="2"/>
  <c r="C147" i="2"/>
  <c r="B167" i="2"/>
  <c r="D179" i="2"/>
  <c r="E191" i="2"/>
  <c r="F203" i="2"/>
  <c r="G215" i="2"/>
  <c r="B228" i="2"/>
  <c r="C240" i="2"/>
  <c r="D252" i="2"/>
  <c r="F264" i="2"/>
  <c r="G276" i="2"/>
  <c r="B289" i="2"/>
  <c r="D300" i="2"/>
  <c r="B311" i="2"/>
  <c r="F321" i="2"/>
  <c r="D332" i="2"/>
  <c r="B343" i="2"/>
  <c r="F353" i="2"/>
  <c r="D364" i="2"/>
  <c r="B375" i="2"/>
  <c r="F385" i="2"/>
  <c r="D396" i="2"/>
  <c r="B407" i="2"/>
  <c r="F47" i="2"/>
  <c r="E104" i="2"/>
  <c r="E158" i="2"/>
  <c r="B185" i="2"/>
  <c r="D209" i="2"/>
  <c r="F233" i="2"/>
  <c r="G248" i="2"/>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E284" i="2"/>
  <c r="E124" i="2"/>
  <c r="E193" i="2"/>
  <c r="B69" i="2"/>
  <c r="G96" i="2"/>
  <c r="F124" i="2"/>
  <c r="G151" i="2"/>
  <c r="D169" i="2"/>
  <c r="E181" i="2"/>
  <c r="F193" i="2"/>
  <c r="B206" i="2"/>
  <c r="C218" i="2"/>
  <c r="D230" i="2"/>
  <c r="B52" i="2"/>
  <c r="G79" i="2"/>
  <c r="F107" i="2"/>
  <c r="E135" i="2"/>
  <c r="D161" i="2"/>
  <c r="C174" i="2"/>
  <c r="D186" i="2"/>
  <c r="E198" i="2"/>
  <c r="F210" i="2"/>
  <c r="G222" i="2"/>
  <c r="B235" i="2"/>
  <c r="D67" i="2"/>
  <c r="C95" i="2"/>
  <c r="B123" i="2"/>
  <c r="C150" i="2"/>
  <c r="F168" i="2"/>
  <c r="G180" i="2"/>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D77" i="2"/>
  <c r="C133" i="2"/>
  <c r="B173" i="2"/>
  <c r="D197" i="2"/>
  <c r="F221" i="2"/>
  <c r="B943" i="2"/>
  <c r="E1003" i="2"/>
  <c r="F863" i="2"/>
  <c r="F838" i="2"/>
  <c r="G90" i="2"/>
  <c r="B119" i="2"/>
  <c r="B165" i="2"/>
  <c r="E92" i="2"/>
  <c r="B148" i="2"/>
  <c r="E80" i="2"/>
  <c r="D136" i="2"/>
  <c r="E68" i="2"/>
  <c r="D124" i="2"/>
  <c r="B57" i="2"/>
  <c r="F112" i="2"/>
  <c r="F165" i="2"/>
  <c r="E208" i="2"/>
  <c r="C251" i="2"/>
  <c r="G293" i="2"/>
  <c r="E148" i="2"/>
  <c r="C204" i="2"/>
  <c r="D40" i="2"/>
  <c r="E72" i="2"/>
  <c r="D100" i="2"/>
  <c r="D128" i="2"/>
  <c r="G154" i="2"/>
  <c r="G170" i="2"/>
  <c r="B183" i="2"/>
  <c r="D195" i="2"/>
  <c r="E207" i="2"/>
  <c r="F219" i="2"/>
  <c r="G231" i="2"/>
  <c r="E55" i="2"/>
  <c r="D83" i="2"/>
  <c r="C111" i="2"/>
  <c r="C139" i="2"/>
  <c r="B163" i="2"/>
  <c r="F175" i="2"/>
  <c r="G187" i="2"/>
  <c r="B200" i="2"/>
  <c r="C212" i="2"/>
  <c r="D224" i="2"/>
  <c r="D37" i="2"/>
  <c r="F70" i="2"/>
  <c r="E98" i="2"/>
  <c r="D126" i="2"/>
  <c r="D153" i="2"/>
  <c r="C170" i="2"/>
  <c r="D182" i="2"/>
  <c r="E194" i="2"/>
  <c r="F206" i="2"/>
  <c r="G218" i="2"/>
  <c r="B231" i="2"/>
  <c r="D243" i="2"/>
  <c r="E255" i="2"/>
  <c r="F267" i="2"/>
  <c r="G279" i="2"/>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F619" i="2"/>
  <c r="C891" i="2"/>
  <c r="C1030" i="2"/>
  <c r="C848" i="2"/>
  <c r="G142" i="2"/>
  <c r="F132" i="2"/>
  <c r="E52" i="2"/>
  <c r="B108" i="2"/>
  <c r="D96" i="2"/>
  <c r="C151" i="2"/>
  <c r="D84" i="2"/>
  <c r="G139" i="2"/>
  <c r="F72" i="2"/>
  <c r="E128" i="2"/>
  <c r="G177" i="2"/>
  <c r="E220" i="2"/>
  <c r="C263" i="2"/>
  <c r="G68" i="2"/>
  <c r="C169" i="2"/>
  <c r="B218" i="2"/>
  <c r="C55" i="2"/>
  <c r="B83" i="2"/>
  <c r="F110" i="2"/>
  <c r="E138" i="2"/>
  <c r="G162" i="2"/>
  <c r="E175" i="2"/>
  <c r="F187" i="2"/>
  <c r="G199" i="2"/>
  <c r="B212" i="2"/>
  <c r="C224" i="2"/>
  <c r="D236" i="2"/>
  <c r="B66" i="2"/>
  <c r="G93" i="2"/>
  <c r="F121" i="2"/>
  <c r="C149" i="2"/>
  <c r="B168" i="2"/>
  <c r="C180" i="2"/>
  <c r="D192" i="2"/>
  <c r="F204" i="2"/>
  <c r="G216" i="2"/>
  <c r="B229" i="2"/>
  <c r="C53" i="2"/>
  <c r="C81" i="2"/>
  <c r="B109" i="2"/>
  <c r="G136" i="2"/>
  <c r="G161" i="2"/>
  <c r="F174" i="2"/>
  <c r="G186" i="2"/>
  <c r="B199" i="2"/>
  <c r="D211" i="2"/>
  <c r="E223" i="2"/>
  <c r="F235" i="2"/>
  <c r="G247" i="2"/>
  <c r="B260" i="2"/>
  <c r="C272" i="2"/>
  <c r="D284" i="2"/>
  <c r="D296" i="2"/>
  <c r="B307" i="2"/>
  <c r="F317" i="2"/>
  <c r="D328" i="2"/>
  <c r="B339" i="2"/>
  <c r="F349" i="2"/>
  <c r="D360" i="2"/>
  <c r="B371" i="2"/>
  <c r="F381" i="2"/>
  <c r="D392" i="2"/>
  <c r="B403" i="2"/>
  <c r="F413" i="2"/>
  <c r="E83" i="2"/>
  <c r="D139" i="2"/>
  <c r="G175" i="2"/>
  <c r="C200" i="2"/>
  <c r="F224" i="2"/>
  <c r="F243" i="2"/>
  <c r="E257" i="2"/>
  <c r="E271" i="2"/>
  <c r="D285" i="2"/>
  <c r="F298" i="2"/>
  <c r="C49" i="2"/>
  <c r="D105" i="2"/>
  <c r="C159" i="2"/>
  <c r="C185" i="2"/>
  <c r="E209" i="2"/>
  <c r="B234" i="2"/>
  <c r="G658" i="2"/>
  <c r="C100" i="2"/>
  <c r="E149" i="2"/>
  <c r="B126" i="2"/>
  <c r="G209" i="2"/>
  <c r="F205" i="2"/>
  <c r="F131" i="2"/>
  <c r="G196" i="2"/>
  <c r="B59" i="2"/>
  <c r="F164" i="2"/>
  <c r="F213" i="2"/>
  <c r="B102" i="2"/>
  <c r="G183" i="2"/>
  <c r="F232" i="2"/>
  <c r="D281" i="2"/>
  <c r="F325" i="2"/>
  <c r="D368" i="2"/>
  <c r="B411" i="2"/>
  <c r="C194" i="2"/>
  <c r="B268" i="2"/>
  <c r="D91" i="2"/>
  <c r="G227" i="2"/>
  <c r="F250" i="2"/>
  <c r="G264" i="2"/>
  <c r="F278" i="2"/>
  <c r="F292" i="2"/>
  <c r="B305" i="2"/>
  <c r="C78" i="2"/>
  <c r="G133" i="2"/>
  <c r="D173" i="2"/>
  <c r="F197" i="2"/>
  <c r="C222" i="2"/>
  <c r="D242" i="2"/>
  <c r="C256" i="2"/>
  <c r="C270" i="2"/>
  <c r="B284" i="2"/>
  <c r="E297" i="2"/>
  <c r="B43" i="2"/>
  <c r="G101" i="2"/>
  <c r="C156" i="2"/>
  <c r="F183" i="2"/>
  <c r="B208" i="2"/>
  <c r="D232" i="2"/>
  <c r="C248" i="2"/>
  <c r="C262" i="2"/>
  <c r="B276" i="2"/>
  <c r="B290" i="2"/>
  <c r="F302" i="2"/>
  <c r="G314" i="2"/>
  <c r="C327" i="2"/>
  <c r="D339" i="2"/>
  <c r="E351" i="2"/>
  <c r="F363" i="2"/>
  <c r="G375" i="2"/>
  <c r="B388" i="2"/>
  <c r="C400" i="2"/>
  <c r="E412" i="2"/>
  <c r="E423" i="2"/>
  <c r="C434" i="2"/>
  <c r="G444" i="2"/>
  <c r="E455" i="2"/>
  <c r="C466" i="2"/>
  <c r="E38" i="2"/>
  <c r="G153" i="2"/>
  <c r="B207" i="2"/>
  <c r="F247" i="2"/>
  <c r="F275" i="2"/>
  <c r="D302" i="2"/>
  <c r="G318" i="2"/>
  <c r="G332" i="2"/>
  <c r="F346" i="2"/>
  <c r="G360" i="2"/>
  <c r="F374" i="2"/>
  <c r="F388" i="2"/>
  <c r="E402" i="2"/>
  <c r="D416" i="2"/>
  <c r="E428" i="2"/>
  <c r="F440" i="2"/>
  <c r="B453" i="2"/>
  <c r="C465" i="2"/>
  <c r="B477" i="2"/>
  <c r="D41" i="2"/>
  <c r="D155" i="2"/>
  <c r="G207" i="2"/>
  <c r="B248" i="2"/>
  <c r="G275" i="2"/>
  <c r="D959" i="2"/>
  <c r="E133" i="2"/>
  <c r="C160" i="2"/>
  <c r="C138" i="2"/>
  <c r="C219" i="2"/>
  <c r="D216" i="2"/>
  <c r="C135" i="2"/>
  <c r="D198" i="2"/>
  <c r="D62" i="2"/>
  <c r="E166" i="2"/>
  <c r="D215" i="2"/>
  <c r="F105" i="2"/>
  <c r="D185" i="2"/>
  <c r="C234" i="2"/>
  <c r="G282" i="2"/>
  <c r="B327" i="2"/>
  <c r="F369" i="2"/>
  <c r="D412" i="2"/>
  <c r="C197" i="2"/>
  <c r="F269" i="2"/>
  <c r="D98" i="2"/>
  <c r="G230" i="2"/>
  <c r="F252" i="2"/>
  <c r="E266" i="2"/>
  <c r="D280" i="2"/>
  <c r="D294" i="2"/>
  <c r="E306" i="2"/>
  <c r="B85" i="2"/>
  <c r="G140" i="2"/>
  <c r="D176" i="2"/>
  <c r="G200" i="2"/>
  <c r="C225" i="2"/>
  <c r="B244" i="2"/>
  <c r="B258" i="2"/>
  <c r="G271" i="2"/>
  <c r="F285" i="2"/>
  <c r="C299" i="2"/>
  <c r="B53" i="2"/>
  <c r="G108" i="2"/>
  <c r="F161" i="2"/>
  <c r="F186" i="2"/>
  <c r="B211" i="2"/>
  <c r="E235" i="2"/>
  <c r="B250" i="2"/>
  <c r="G263" i="2"/>
  <c r="F277" i="2"/>
  <c r="F291" i="2"/>
  <c r="C304" i="2"/>
  <c r="E316" i="2"/>
  <c r="F328" i="2"/>
  <c r="G340" i="2"/>
  <c r="B353" i="2"/>
  <c r="C365" i="2"/>
  <c r="D377" i="2"/>
  <c r="E389" i="2"/>
  <c r="G401" i="2"/>
  <c r="B414" i="2"/>
  <c r="G424" i="2"/>
  <c r="E435" i="2"/>
  <c r="C446" i="2"/>
  <c r="G456" i="2"/>
  <c r="B467" i="2"/>
  <c r="D57" i="2"/>
  <c r="B164" i="2"/>
  <c r="C213" i="2"/>
  <c r="D251" i="2"/>
  <c r="B279" i="2"/>
  <c r="D305" i="2"/>
  <c r="F320" i="2"/>
  <c r="E334" i="2"/>
  <c r="F348" i="2"/>
  <c r="E362" i="2"/>
  <c r="E376" i="2"/>
  <c r="D390" i="2"/>
  <c r="C404" i="2"/>
  <c r="G417" i="2"/>
  <c r="B430" i="2"/>
  <c r="D442" i="2"/>
  <c r="E454" i="2"/>
  <c r="F466" i="2"/>
  <c r="D478" i="2"/>
  <c r="C59" i="2"/>
  <c r="G164" i="2"/>
  <c r="B214" i="2"/>
  <c r="E251" i="2"/>
  <c r="D279" i="2"/>
  <c r="C1014" i="2"/>
  <c r="E120" i="2"/>
  <c r="C82" i="2"/>
  <c r="F58" i="2"/>
  <c r="E252" i="2"/>
  <c r="E46" i="2"/>
  <c r="G157" i="2"/>
  <c r="B209" i="2"/>
  <c r="F86" i="2"/>
  <c r="C177" i="2"/>
  <c r="B226" i="2"/>
  <c r="B130" i="2"/>
  <c r="B196" i="2"/>
  <c r="G244" i="2"/>
  <c r="E293" i="2"/>
  <c r="D336" i="2"/>
  <c r="B379" i="2"/>
  <c r="F69" i="2"/>
  <c r="E218" i="2"/>
  <c r="B282" i="2"/>
  <c r="B147" i="2"/>
  <c r="D240" i="2"/>
  <c r="D254" i="2"/>
  <c r="C268" i="2"/>
  <c r="C282" i="2"/>
  <c r="G295" i="2"/>
  <c r="B308" i="2"/>
  <c r="B92" i="2"/>
  <c r="E147" i="2"/>
  <c r="E179" i="2"/>
  <c r="G203" i="2"/>
  <c r="C228" i="2"/>
  <c r="F245" i="2"/>
  <c r="F259" i="2"/>
  <c r="E273" i="2"/>
  <c r="F287" i="2"/>
  <c r="F300" i="2"/>
  <c r="B60" i="2"/>
  <c r="F115" i="2"/>
  <c r="C165" i="2"/>
  <c r="F189" i="2"/>
  <c r="C214" i="2"/>
  <c r="F237" i="2"/>
  <c r="F251" i="2"/>
  <c r="E265" i="2"/>
  <c r="E279" i="2"/>
  <c r="D293" i="2"/>
  <c r="G305" i="2"/>
  <c r="B318" i="2"/>
  <c r="C330" i="2"/>
  <c r="D342" i="2"/>
  <c r="E354" i="2"/>
  <c r="F366" i="2"/>
  <c r="G378" i="2"/>
  <c r="C391" i="2"/>
  <c r="D403" i="2"/>
  <c r="E415" i="2"/>
  <c r="C426" i="2"/>
  <c r="G436" i="2"/>
  <c r="E447" i="2"/>
  <c r="C458" i="2"/>
  <c r="B472" i="2"/>
  <c r="D71" i="2"/>
  <c r="E170" i="2"/>
  <c r="D219" i="2"/>
  <c r="F254" i="2"/>
  <c r="E282" i="2"/>
  <c r="E308" i="2"/>
  <c r="D322" i="2"/>
  <c r="E336" i="2"/>
  <c r="D350" i="2"/>
  <c r="C364" i="2"/>
  <c r="C378" i="2"/>
  <c r="B392" i="2"/>
  <c r="B406" i="2"/>
  <c r="D419" i="2"/>
  <c r="F431" i="2"/>
  <c r="G443" i="2"/>
  <c r="B456" i="2"/>
  <c r="F467" i="2"/>
  <c r="E479" i="2"/>
  <c r="B73" i="2"/>
  <c r="D171" i="2"/>
  <c r="B220" i="2"/>
  <c r="G254" i="2"/>
  <c r="C863" i="2"/>
  <c r="C131" i="2"/>
  <c r="D94" i="2"/>
  <c r="B71" i="2"/>
  <c r="G261" i="2"/>
  <c r="E51" i="2"/>
  <c r="G160" i="2"/>
  <c r="E210" i="2"/>
  <c r="D90" i="2"/>
  <c r="F178" i="2"/>
  <c r="E227" i="2"/>
  <c r="D133" i="2"/>
  <c r="E197" i="2"/>
  <c r="D246" i="2"/>
  <c r="B295" i="2"/>
  <c r="F337" i="2"/>
  <c r="D380" i="2"/>
  <c r="F76" i="2"/>
  <c r="E221" i="2"/>
  <c r="F283" i="2"/>
  <c r="C153" i="2"/>
  <c r="C242" i="2"/>
  <c r="B256" i="2"/>
  <c r="B270" i="2"/>
  <c r="G283" i="2"/>
  <c r="D297" i="2"/>
  <c r="D38" i="2"/>
  <c r="B99" i="2"/>
  <c r="F153" i="2"/>
  <c r="E182" i="2"/>
  <c r="G206" i="2"/>
  <c r="D231" i="2"/>
  <c r="E247" i="2"/>
  <c r="D261" i="2"/>
  <c r="E275" i="2"/>
  <c r="D289" i="2"/>
  <c r="C302" i="2"/>
  <c r="B67" i="2"/>
  <c r="F122" i="2"/>
  <c r="D168" i="2"/>
  <c r="G192" i="2"/>
  <c r="C217" i="2"/>
  <c r="E239" i="2"/>
  <c r="D253" i="2"/>
  <c r="D267" i="2"/>
  <c r="C281" i="2"/>
  <c r="C295" i="2"/>
  <c r="D307" i="2"/>
  <c r="E319" i="2"/>
  <c r="F331" i="2"/>
  <c r="G343" i="2"/>
  <c r="B356" i="2"/>
  <c r="C368" i="2"/>
  <c r="E380" i="2"/>
  <c r="F392" i="2"/>
  <c r="G404" i="2"/>
  <c r="G416" i="2"/>
  <c r="E427" i="2"/>
  <c r="C438" i="2"/>
  <c r="G448" i="2"/>
  <c r="E459" i="2"/>
  <c r="C473" i="2"/>
  <c r="C85" i="2"/>
  <c r="F176" i="2"/>
  <c r="D225" i="2"/>
  <c r="C258" i="2"/>
  <c r="C286" i="2"/>
  <c r="C310" i="2"/>
  <c r="C324" i="2"/>
  <c r="C338" i="2"/>
  <c r="B352" i="2"/>
  <c r="B366" i="2"/>
  <c r="G379" i="2"/>
  <c r="G393" i="2"/>
  <c r="F407" i="2"/>
  <c r="B421" i="2"/>
  <c r="C433" i="2"/>
  <c r="D445" i="2"/>
  <c r="E457" i="2"/>
  <c r="F468" i="2"/>
  <c r="F480" i="2"/>
  <c r="C87" i="2"/>
  <c r="D177" i="2"/>
  <c r="C226" i="2"/>
  <c r="D258" i="2"/>
  <c r="B892" i="2"/>
  <c r="D166" i="2"/>
  <c r="B138" i="2"/>
  <c r="E114" i="2"/>
  <c r="G75" i="2"/>
  <c r="D172" i="2"/>
  <c r="C221" i="2"/>
  <c r="F114" i="2"/>
  <c r="D189" i="2"/>
  <c r="F43" i="2"/>
  <c r="D156" i="2"/>
  <c r="C208" i="2"/>
  <c r="B257" i="2"/>
  <c r="D304" i="2"/>
  <c r="B347" i="2"/>
  <c r="F389" i="2"/>
  <c r="D125" i="2"/>
  <c r="B240" i="2"/>
  <c r="F295" i="2"/>
  <c r="B179" i="2"/>
  <c r="G243" i="2"/>
  <c r="F257" i="2"/>
  <c r="F271" i="2"/>
  <c r="E285" i="2"/>
  <c r="G298" i="2"/>
  <c r="G49" i="2"/>
  <c r="B106" i="2"/>
  <c r="G159" i="2"/>
  <c r="E185" i="2"/>
  <c r="B210" i="2"/>
  <c r="D234" i="2"/>
  <c r="C249" i="2"/>
  <c r="D263" i="2"/>
  <c r="C277" i="2"/>
  <c r="B291" i="2"/>
  <c r="F303" i="2"/>
  <c r="B74" i="2"/>
  <c r="G129" i="2"/>
  <c r="E171" i="2"/>
  <c r="G195" i="2"/>
  <c r="C220" i="2"/>
  <c r="C241" i="2"/>
  <c r="B255" i="2"/>
  <c r="B269" i="2"/>
  <c r="B283" i="2"/>
  <c r="F296" i="2"/>
  <c r="G308" i="2"/>
  <c r="B321" i="2"/>
  <c r="C333" i="2"/>
  <c r="D345" i="2"/>
  <c r="E357" i="2"/>
  <c r="G369" i="2"/>
  <c r="B382" i="2"/>
  <c r="C394" i="2"/>
  <c r="D406" i="2"/>
  <c r="C418" i="2"/>
  <c r="G428" i="2"/>
  <c r="E439" i="2"/>
  <c r="C450" i="2"/>
  <c r="G460" i="2"/>
  <c r="D474" i="2"/>
  <c r="D99" i="2"/>
  <c r="F182" i="2"/>
  <c r="E231" i="2"/>
  <c r="F261" i="2"/>
  <c r="E289" i="2"/>
  <c r="B312" i="2"/>
  <c r="B326" i="2"/>
  <c r="G339" i="2"/>
  <c r="G353" i="2"/>
  <c r="F367" i="2"/>
  <c r="E381" i="2"/>
  <c r="E395" i="2"/>
  <c r="E409" i="2"/>
  <c r="E422" i="2"/>
  <c r="F434" i="2"/>
  <c r="G446" i="2"/>
  <c r="B459" i="2"/>
  <c r="F470" i="2"/>
  <c r="G481" i="2"/>
  <c r="B101" i="2"/>
  <c r="E183" i="2"/>
  <c r="C232" i="2"/>
  <c r="B262" i="2"/>
  <c r="E922" i="2"/>
  <c r="D106" i="2"/>
  <c r="E82" i="2"/>
  <c r="E176" i="2"/>
  <c r="F167" i="2"/>
  <c r="D107" i="2"/>
  <c r="C186" i="2"/>
  <c r="G234" i="2"/>
  <c r="B146" i="2"/>
  <c r="B203" i="2"/>
  <c r="F77" i="2"/>
  <c r="C173" i="2"/>
  <c r="B222" i="2"/>
  <c r="F270" i="2"/>
  <c r="D316" i="2"/>
  <c r="B359" i="2"/>
  <c r="F401" i="2"/>
  <c r="G172" i="2"/>
  <c r="G255" i="2"/>
  <c r="B37" i="2"/>
  <c r="E206" i="2"/>
  <c r="B249" i="2"/>
  <c r="G262" i="2"/>
  <c r="B277" i="2"/>
  <c r="G290" i="2"/>
  <c r="E303" i="2"/>
  <c r="C71" i="2"/>
  <c r="B127" i="2"/>
  <c r="D170" i="2"/>
  <c r="F194" i="2"/>
  <c r="B219" i="2"/>
  <c r="F240" i="2"/>
  <c r="E254" i="2"/>
  <c r="D268" i="2"/>
  <c r="D282" i="2"/>
  <c r="B296" i="2"/>
  <c r="C308" i="2"/>
  <c r="B95" i="2"/>
  <c r="B150" i="2"/>
  <c r="F180" i="2"/>
  <c r="B205" i="2"/>
  <c r="D229" i="2"/>
  <c r="E246" i="2"/>
  <c r="D260" i="2"/>
  <c r="D274" i="2"/>
  <c r="C288" i="2"/>
  <c r="C301" i="2"/>
  <c r="D313" i="2"/>
  <c r="E325" i="2"/>
  <c r="G337" i="2"/>
  <c r="B350" i="2"/>
  <c r="C362" i="2"/>
  <c r="D374" i="2"/>
  <c r="E386" i="2"/>
  <c r="F398" i="2"/>
  <c r="G410" i="2"/>
  <c r="C422" i="2"/>
  <c r="G432" i="2"/>
  <c r="E443" i="2"/>
  <c r="C454" i="2"/>
  <c r="G464" i="2"/>
  <c r="G477" i="2"/>
  <c r="B141" i="2"/>
  <c r="B201" i="2"/>
  <c r="C244" i="2"/>
  <c r="B272" i="2"/>
  <c r="D299" i="2"/>
  <c r="C317" i="2"/>
  <c r="C331" i="2"/>
  <c r="B345" i="2"/>
  <c r="G358" i="2"/>
  <c r="B373" i="2"/>
  <c r="G386" i="2"/>
  <c r="G400" i="2"/>
  <c r="F414" i="2"/>
  <c r="B427" i="2"/>
  <c r="C439" i="2"/>
  <c r="D451" i="2"/>
  <c r="F463" i="2"/>
  <c r="D475" i="2"/>
  <c r="D486" i="2"/>
  <c r="F142" i="2"/>
  <c r="F201" i="2"/>
  <c r="D244" i="2"/>
  <c r="D967" i="2"/>
  <c r="C65" i="2"/>
  <c r="C118" i="2"/>
  <c r="F209" i="2"/>
  <c r="B391" i="2"/>
  <c r="C182" i="2"/>
  <c r="D287" i="2"/>
  <c r="G163" i="2"/>
  <c r="B251" i="2"/>
  <c r="C305" i="2"/>
  <c r="G198" i="2"/>
  <c r="G270" i="2"/>
  <c r="E322" i="2"/>
  <c r="D371" i="2"/>
  <c r="E419" i="2"/>
  <c r="C462" i="2"/>
  <c r="D237" i="2"/>
  <c r="F327" i="2"/>
  <c r="D383" i="2"/>
  <c r="C436" i="2"/>
  <c r="B484" i="2"/>
  <c r="D265" i="2"/>
  <c r="E299" i="2"/>
  <c r="D317" i="2"/>
  <c r="D331" i="2"/>
  <c r="C345" i="2"/>
  <c r="D359" i="2"/>
  <c r="C373" i="2"/>
  <c r="C387" i="2"/>
  <c r="B401" i="2"/>
  <c r="G414" i="2"/>
  <c r="C427" i="2"/>
  <c r="D439" i="2"/>
  <c r="F451" i="2"/>
  <c r="G463" i="2"/>
  <c r="B474" i="2"/>
  <c r="D485" i="2"/>
  <c r="D130" i="2"/>
  <c r="C196" i="2"/>
  <c r="D241" i="2"/>
  <c r="D269" i="2"/>
  <c r="G296" i="2"/>
  <c r="G315" i="2"/>
  <c r="G329" i="2"/>
  <c r="F343" i="2"/>
  <c r="G357" i="2"/>
  <c r="F371" i="2"/>
  <c r="E385" i="2"/>
  <c r="E399" i="2"/>
  <c r="D413" i="2"/>
  <c r="G425" i="2"/>
  <c r="B438" i="2"/>
  <c r="D450" i="2"/>
  <c r="E462" i="2"/>
  <c r="F478" i="2"/>
  <c r="C66" i="2"/>
  <c r="C168" i="2"/>
  <c r="B217" i="2"/>
  <c r="C253" i="2"/>
  <c r="B281" i="2"/>
  <c r="C307" i="2"/>
  <c r="G321" i="2"/>
  <c r="F335" i="2"/>
  <c r="E349" i="2"/>
  <c r="E363" i="2"/>
  <c r="E377" i="2"/>
  <c r="E391" i="2"/>
  <c r="D405" i="2"/>
  <c r="G418" i="2"/>
  <c r="B431" i="2"/>
  <c r="C443" i="2"/>
  <c r="D455" i="2"/>
  <c r="C467" i="2"/>
  <c r="C480" i="2"/>
  <c r="E490" i="2"/>
  <c r="G500" i="2"/>
  <c r="C512" i="2"/>
  <c r="E522" i="2"/>
  <c r="G532" i="2"/>
  <c r="D196" i="2"/>
  <c r="E269" i="2"/>
  <c r="B316" i="2"/>
  <c r="B344" i="2"/>
  <c r="G371" i="2"/>
  <c r="F399" i="2"/>
  <c r="B426" i="2"/>
  <c r="B1019" i="2"/>
  <c r="E151" i="2"/>
  <c r="E142" i="2"/>
  <c r="D220" i="2"/>
  <c r="D400" i="2"/>
  <c r="E203" i="2"/>
  <c r="C289" i="2"/>
  <c r="D167" i="2"/>
  <c r="G252" i="2"/>
  <c r="F306" i="2"/>
  <c r="B202" i="2"/>
  <c r="F272" i="2"/>
  <c r="B324" i="2"/>
  <c r="G372" i="2"/>
  <c r="G420" i="2"/>
  <c r="E463" i="2"/>
  <c r="G240" i="2"/>
  <c r="D329" i="2"/>
  <c r="C385" i="2"/>
  <c r="F437" i="2"/>
  <c r="C485" i="2"/>
  <c r="G268" i="2"/>
  <c r="E302" i="2"/>
  <c r="C319" i="2"/>
  <c r="B333" i="2"/>
  <c r="C347" i="2"/>
  <c r="B361" i="2"/>
  <c r="G374" i="2"/>
  <c r="G388" i="2"/>
  <c r="F402" i="2"/>
  <c r="E416" i="2"/>
  <c r="F428" i="2"/>
  <c r="B441" i="2"/>
  <c r="C453" i="2"/>
  <c r="D465" i="2"/>
  <c r="F475" i="2"/>
  <c r="E486" i="2"/>
  <c r="D144" i="2"/>
  <c r="D202" i="2"/>
  <c r="B245" i="2"/>
  <c r="G272" i="2"/>
  <c r="G299" i="2"/>
  <c r="E317" i="2"/>
  <c r="E331" i="2"/>
  <c r="E345" i="2"/>
  <c r="E359" i="2"/>
  <c r="D373" i="2"/>
  <c r="D387" i="2"/>
  <c r="C401" i="2"/>
  <c r="C415" i="2"/>
  <c r="D427" i="2"/>
  <c r="F439" i="2"/>
  <c r="G451" i="2"/>
  <c r="B464" i="2"/>
  <c r="G479" i="2"/>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E258" i="2"/>
  <c r="D132" i="2"/>
  <c r="E245" i="2"/>
  <c r="E300" i="2"/>
  <c r="F188" i="2"/>
  <c r="B265" i="2"/>
  <c r="B81" i="2"/>
  <c r="D223" i="2"/>
  <c r="G284" i="2"/>
  <c r="F334" i="2"/>
  <c r="E383" i="2"/>
  <c r="C430" i="2"/>
  <c r="E475" i="2"/>
  <c r="C265" i="2"/>
  <c r="E341" i="2"/>
  <c r="D397" i="2"/>
  <c r="D448" i="2"/>
  <c r="B115" i="2"/>
  <c r="D272" i="2"/>
  <c r="E305" i="2"/>
  <c r="G320" i="2"/>
  <c r="G334" i="2"/>
  <c r="G348" i="2"/>
  <c r="F362" i="2"/>
  <c r="F376" i="2"/>
  <c r="E390" i="2"/>
  <c r="E404" i="2"/>
  <c r="B418" i="2"/>
  <c r="D430" i="2"/>
  <c r="E442" i="2"/>
  <c r="F454" i="2"/>
  <c r="G466" i="2"/>
  <c r="C477" i="2"/>
  <c r="B44" i="2"/>
  <c r="F156" i="2"/>
  <c r="D208" i="2"/>
  <c r="D248" i="2"/>
  <c r="C276" i="2"/>
  <c r="G302" i="2"/>
  <c r="D319" i="2"/>
  <c r="D333" i="2"/>
  <c r="D347" i="2"/>
  <c r="C361" i="2"/>
  <c r="C375" i="2"/>
  <c r="B389" i="2"/>
  <c r="G402" i="2"/>
  <c r="F416" i="2"/>
  <c r="B429" i="2"/>
  <c r="C441" i="2"/>
  <c r="D453" i="2"/>
  <c r="E465" i="2"/>
  <c r="B482" i="2"/>
  <c r="B94" i="2"/>
  <c r="D180" i="2"/>
  <c r="C229" i="2"/>
  <c r="C260" i="2"/>
  <c r="B288" i="2"/>
  <c r="D311" i="2"/>
  <c r="C325" i="2"/>
  <c r="C339" i="2"/>
  <c r="C353" i="2"/>
  <c r="C367" i="2"/>
  <c r="B381" i="2"/>
  <c r="G394" i="2"/>
  <c r="G408" i="2"/>
  <c r="G421" i="2"/>
  <c r="B434" i="2"/>
  <c r="D446" i="2"/>
  <c r="E458" i="2"/>
  <c r="C470" i="2"/>
  <c r="E482" i="2"/>
  <c r="G492" i="2"/>
  <c r="C504" i="2"/>
  <c r="E514" i="2"/>
  <c r="G524" i="2"/>
  <c r="B75" i="2"/>
  <c r="G220" i="2"/>
  <c r="E283" i="2"/>
  <c r="C323" i="2"/>
  <c r="G350" i="2"/>
  <c r="F378" i="2"/>
  <c r="F406" i="2"/>
  <c r="C432" i="2"/>
  <c r="C94" i="2"/>
  <c r="G103" i="2"/>
  <c r="E201" i="2"/>
  <c r="C269" i="2"/>
  <c r="F169" i="2"/>
  <c r="D247" i="2"/>
  <c r="B302" i="2"/>
  <c r="F191" i="2"/>
  <c r="F266" i="2"/>
  <c r="G87" i="2"/>
  <c r="D226" i="2"/>
  <c r="E286" i="2"/>
  <c r="C336" i="2"/>
  <c r="B385" i="2"/>
  <c r="E431" i="2"/>
  <c r="F476" i="2"/>
  <c r="F268" i="2"/>
  <c r="D343" i="2"/>
  <c r="C399" i="2"/>
  <c r="G449" i="2"/>
  <c r="G128" i="2"/>
  <c r="F282" i="2"/>
  <c r="F308" i="2"/>
  <c r="F322" i="2"/>
  <c r="F336" i="2"/>
  <c r="E350" i="2"/>
  <c r="E364" i="2"/>
  <c r="D378" i="2"/>
  <c r="C392" i="2"/>
  <c r="C406" i="2"/>
  <c r="F419" i="2"/>
  <c r="G431" i="2"/>
  <c r="B444" i="2"/>
  <c r="C456" i="2"/>
  <c r="G467" i="2"/>
  <c r="E478" i="2"/>
  <c r="F60" i="2"/>
  <c r="E165" i="2"/>
  <c r="E214" i="2"/>
  <c r="G251" i="2"/>
  <c r="F279" i="2"/>
  <c r="B306" i="2"/>
  <c r="C321" i="2"/>
  <c r="C335" i="2"/>
  <c r="B349" i="2"/>
  <c r="G362" i="2"/>
  <c r="G376" i="2"/>
  <c r="F390" i="2"/>
  <c r="F404" i="2"/>
  <c r="D418" i="2"/>
  <c r="E430" i="2"/>
  <c r="F442" i="2"/>
  <c r="G454" i="2"/>
  <c r="C471" i="2"/>
  <c r="C483" i="2"/>
  <c r="G107" i="2"/>
  <c r="E186" i="2"/>
  <c r="D235" i="2"/>
  <c r="F263" i="2"/>
  <c r="E291" i="2"/>
  <c r="B313" i="2"/>
  <c r="G326" i="2"/>
  <c r="B341" i="2"/>
  <c r="G354" i="2"/>
  <c r="G368" i="2"/>
  <c r="F382" i="2"/>
  <c r="F396" i="2"/>
  <c r="E410" i="2"/>
  <c r="D423" i="2"/>
  <c r="F435" i="2"/>
  <c r="G447" i="2"/>
  <c r="B460" i="2"/>
  <c r="F471" i="2"/>
  <c r="F483" i="2"/>
  <c r="B495" i="2"/>
  <c r="D505" i="2"/>
  <c r="F515" i="2"/>
  <c r="B527" i="2"/>
  <c r="F102" i="2"/>
  <c r="B233" i="2"/>
  <c r="D290" i="2"/>
  <c r="E326" i="2"/>
  <c r="D354" i="2"/>
  <c r="D382" i="2"/>
  <c r="C410" i="2"/>
  <c r="C435" i="2"/>
  <c r="F149" i="2"/>
  <c r="B174" i="2"/>
  <c r="D49" i="2"/>
  <c r="F305" i="2"/>
  <c r="B242" i="2"/>
  <c r="E259" i="2"/>
  <c r="C57" i="2"/>
  <c r="B213" i="2"/>
  <c r="G278" i="2"/>
  <c r="F136" i="2"/>
  <c r="G242" i="2"/>
  <c r="C298" i="2"/>
  <c r="G346" i="2"/>
  <c r="F395" i="2"/>
  <c r="G440" i="2"/>
  <c r="C113" i="2"/>
  <c r="B293" i="2"/>
  <c r="E355" i="2"/>
  <c r="D411" i="2"/>
  <c r="E460" i="2"/>
  <c r="E189" i="2"/>
  <c r="D286" i="2"/>
  <c r="E310" i="2"/>
  <c r="E324" i="2"/>
  <c r="D338" i="2"/>
  <c r="C352" i="2"/>
  <c r="C366" i="2"/>
  <c r="B380" i="2"/>
  <c r="B394" i="2"/>
  <c r="B408" i="2"/>
  <c r="C421" i="2"/>
  <c r="D433" i="2"/>
  <c r="E445" i="2"/>
  <c r="F457" i="2"/>
  <c r="G468" i="2"/>
  <c r="F479" i="2"/>
  <c r="E74" i="2"/>
  <c r="G171" i="2"/>
  <c r="F220" i="2"/>
  <c r="D255" i="2"/>
  <c r="D283" i="2"/>
  <c r="B309" i="2"/>
  <c r="G322" i="2"/>
  <c r="G336" i="2"/>
  <c r="F350" i="2"/>
  <c r="F364" i="2"/>
  <c r="E378" i="2"/>
  <c r="E392" i="2"/>
  <c r="E406" i="2"/>
  <c r="G419" i="2"/>
  <c r="B432" i="2"/>
  <c r="C444" i="2"/>
  <c r="D456" i="2"/>
  <c r="F472" i="2"/>
  <c r="D484" i="2"/>
  <c r="G121" i="2"/>
  <c r="F192" i="2"/>
  <c r="D239" i="2"/>
  <c r="B267" i="2"/>
  <c r="G294" i="2"/>
  <c r="F314" i="2"/>
  <c r="G328" i="2"/>
  <c r="F342" i="2"/>
  <c r="F356" i="2"/>
  <c r="E370" i="2"/>
  <c r="E384" i="2"/>
  <c r="D398" i="2"/>
  <c r="C412" i="2"/>
  <c r="B425" i="2"/>
  <c r="C437" i="2"/>
  <c r="D449" i="2"/>
  <c r="E461" i="2"/>
  <c r="D473" i="2"/>
  <c r="G484" i="2"/>
  <c r="C496" i="2"/>
  <c r="E506" i="2"/>
  <c r="G516" i="2"/>
  <c r="C528" i="2"/>
  <c r="E130" i="2"/>
  <c r="E241" i="2"/>
  <c r="B297" i="2"/>
  <c r="B330" i="2"/>
  <c r="B358" i="2"/>
  <c r="G385" i="2"/>
  <c r="E413" i="2"/>
  <c r="C167" i="2"/>
  <c r="D233" i="2"/>
  <c r="F171" i="2"/>
  <c r="F357" i="2"/>
  <c r="G307" i="2"/>
  <c r="B275" i="2"/>
  <c r="G119" i="2"/>
  <c r="G238" i="2"/>
  <c r="E294" i="2"/>
  <c r="E177" i="2"/>
  <c r="F258" i="2"/>
  <c r="G311" i="2"/>
  <c r="F360" i="2"/>
  <c r="D409" i="2"/>
  <c r="G452" i="2"/>
  <c r="G194" i="2"/>
  <c r="E315" i="2"/>
  <c r="C371" i="2"/>
  <c r="E425" i="2"/>
  <c r="G473" i="2"/>
  <c r="B241" i="2"/>
  <c r="E296" i="2"/>
  <c r="F315" i="2"/>
  <c r="E329" i="2"/>
  <c r="E343" i="2"/>
  <c r="D357" i="2"/>
  <c r="E371" i="2"/>
  <c r="D385" i="2"/>
  <c r="D399" i="2"/>
  <c r="C413" i="2"/>
  <c r="F425" i="2"/>
  <c r="G437" i="2"/>
  <c r="B450" i="2"/>
  <c r="D462" i="2"/>
  <c r="E472" i="2"/>
  <c r="C484" i="2"/>
  <c r="E116" i="2"/>
  <c r="C190" i="2"/>
  <c r="B238" i="2"/>
  <c r="F265" i="2"/>
  <c r="F293" i="2"/>
  <c r="C314" i="2"/>
  <c r="B328" i="2"/>
  <c r="B342" i="2"/>
  <c r="G355" i="2"/>
  <c r="B370" i="2"/>
  <c r="G383" i="2"/>
  <c r="G397" i="2"/>
  <c r="F411" i="2"/>
  <c r="D424" i="2"/>
  <c r="E436" i="2"/>
  <c r="F448" i="2"/>
  <c r="B461" i="2"/>
  <c r="D477" i="2"/>
  <c r="D52" i="2"/>
  <c r="E161" i="2"/>
  <c r="G210" i="2"/>
  <c r="F249" i="2"/>
  <c r="E277" i="2"/>
  <c r="B304" i="2"/>
  <c r="B320" i="2"/>
  <c r="B334" i="2"/>
  <c r="G347" i="2"/>
  <c r="G361" i="2"/>
  <c r="F375" i="2"/>
  <c r="G389" i="2"/>
  <c r="F403" i="2"/>
  <c r="D417" i="2"/>
  <c r="E429" i="2"/>
  <c r="F441" i="2"/>
  <c r="G453" i="2"/>
  <c r="B466" i="2"/>
  <c r="B479" i="2"/>
  <c r="D489" i="2"/>
  <c r="F499" i="2"/>
  <c r="B511" i="2"/>
  <c r="D521" i="2"/>
  <c r="F531" i="2"/>
  <c r="C184" i="2"/>
  <c r="E262" i="2"/>
  <c r="F312" i="2"/>
  <c r="E340" i="2"/>
  <c r="E368" i="2"/>
  <c r="C396" i="2"/>
  <c r="B423" i="2"/>
  <c r="D70" i="2"/>
  <c r="C254" i="2"/>
  <c r="F280" i="2"/>
  <c r="E348" i="2"/>
  <c r="C296" i="2"/>
  <c r="F195" i="2"/>
  <c r="B340" i="2"/>
  <c r="G395" i="2"/>
  <c r="B447" i="2"/>
  <c r="F88" i="2"/>
  <c r="F286" i="2"/>
  <c r="E352" i="2"/>
  <c r="C408" i="2"/>
  <c r="G457" i="2"/>
  <c r="F198" i="2"/>
  <c r="F316" i="2"/>
  <c r="C372" i="2"/>
  <c r="E426" i="2"/>
  <c r="G474" i="2"/>
  <c r="B519" i="2"/>
  <c r="C303" i="2"/>
  <c r="B417" i="2"/>
  <c r="E456" i="2"/>
  <c r="E484" i="2"/>
  <c r="D495" i="2"/>
  <c r="G507" i="2"/>
  <c r="D520" i="2"/>
  <c r="F532" i="2"/>
  <c r="C106" i="2"/>
  <c r="E234" i="2"/>
  <c r="D291" i="2"/>
  <c r="F326" i="2"/>
  <c r="F354" i="2"/>
  <c r="E382" i="2"/>
  <c r="D410" i="2"/>
  <c r="D435" i="2"/>
  <c r="G459" i="2"/>
  <c r="D482" i="2"/>
  <c r="G493" i="2"/>
  <c r="G504" i="2"/>
  <c r="D517" i="2"/>
  <c r="G529" i="2"/>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C561" i="2"/>
  <c r="E571" i="2"/>
  <c r="G581" i="2"/>
  <c r="C593" i="2"/>
  <c r="E603" i="2"/>
  <c r="G613" i="2"/>
  <c r="B236" i="2"/>
  <c r="E327" i="2"/>
  <c r="C383" i="2"/>
  <c r="B436" i="2"/>
  <c r="E480" i="2"/>
  <c r="C505" i="2"/>
  <c r="F528" i="2"/>
  <c r="D545" i="2"/>
  <c r="F557" i="2"/>
  <c r="C570" i="2"/>
  <c r="C581" i="2"/>
  <c r="B252" i="2"/>
  <c r="D335" i="2"/>
  <c r="G390" i="2"/>
  <c r="G442" i="2"/>
  <c r="G489" i="2"/>
  <c r="D516" i="2"/>
  <c r="G534" i="2"/>
  <c r="C550" i="2"/>
  <c r="F562" i="2"/>
  <c r="C575" i="2"/>
  <c r="C193" i="2"/>
  <c r="C315" i="2"/>
  <c r="F370" i="2"/>
  <c r="C425" i="2"/>
  <c r="G471" i="2"/>
  <c r="D504" i="2"/>
  <c r="F527" i="2"/>
  <c r="C547" i="2"/>
  <c r="F559" i="2"/>
  <c r="C572" i="2"/>
  <c r="G88" i="2"/>
  <c r="G286" i="2"/>
  <c r="F352" i="2"/>
  <c r="E408" i="2"/>
  <c r="B458" i="2"/>
  <c r="G503" i="2"/>
  <c r="F525" i="2"/>
  <c r="C546" i="2"/>
  <c r="C557" i="2"/>
  <c r="F569" i="2"/>
  <c r="C582" i="2"/>
  <c r="F594" i="2"/>
  <c r="C607" i="2"/>
  <c r="B619" i="2"/>
  <c r="D629" i="2"/>
  <c r="F639" i="2"/>
  <c r="B651" i="2"/>
  <c r="D661" i="2"/>
  <c r="F671" i="2"/>
  <c r="B683" i="2"/>
  <c r="C322" i="2"/>
  <c r="D431" i="2"/>
  <c r="C509" i="2"/>
  <c r="E550" i="2"/>
  <c r="F578" i="2"/>
  <c r="B596" i="2"/>
  <c r="C612" i="2"/>
  <c r="D626" i="2"/>
  <c r="G638" i="2"/>
  <c r="F649" i="2"/>
  <c r="C662" i="2"/>
  <c r="F674" i="2"/>
  <c r="F686" i="2"/>
  <c r="B698" i="2"/>
  <c r="D708" i="2"/>
  <c r="F718" i="2"/>
  <c r="B730" i="2"/>
  <c r="G223" i="2"/>
  <c r="F379" i="2"/>
  <c r="D479" i="2"/>
  <c r="G531" i="2"/>
  <c r="C560" i="2"/>
  <c r="F584" i="2"/>
  <c r="F600" i="2"/>
  <c r="E614" i="2"/>
  <c r="E626" i="2"/>
  <c r="B639" i="2"/>
  <c r="B650" i="2"/>
  <c r="D662" i="2"/>
  <c r="G674" i="2"/>
  <c r="G686" i="2"/>
  <c r="C698" i="2"/>
  <c r="E708" i="2"/>
  <c r="G718" i="2"/>
  <c r="C730" i="2"/>
  <c r="F260" i="2"/>
  <c r="C395" i="2"/>
  <c r="C490" i="2"/>
  <c r="E538" i="2"/>
  <c r="E560" i="2"/>
  <c r="B585" i="2"/>
  <c r="B599" i="2"/>
  <c r="F126" i="2"/>
  <c r="C297" i="2"/>
  <c r="G292" i="2"/>
  <c r="C359" i="2"/>
  <c r="G313" i="2"/>
  <c r="E237" i="2"/>
  <c r="G341" i="2"/>
  <c r="E397" i="2"/>
  <c r="E448" i="2"/>
  <c r="E102" i="2"/>
  <c r="C290" i="2"/>
  <c r="C354" i="2"/>
  <c r="B410" i="2"/>
  <c r="D459" i="2"/>
  <c r="G204" i="2"/>
  <c r="D318" i="2"/>
  <c r="B374" i="2"/>
  <c r="B428" i="2"/>
  <c r="D476" i="2"/>
  <c r="C520" i="2"/>
  <c r="C309" i="2"/>
  <c r="B420" i="2"/>
  <c r="F459" i="2"/>
  <c r="F485" i="2"/>
  <c r="G496" i="2"/>
  <c r="D509" i="2"/>
  <c r="G521" i="2"/>
  <c r="C534" i="2"/>
  <c r="B134" i="2"/>
  <c r="E242" i="2"/>
  <c r="G297" i="2"/>
  <c r="D330" i="2"/>
  <c r="C358" i="2"/>
  <c r="B386" i="2"/>
  <c r="G413" i="2"/>
  <c r="E438" i="2"/>
  <c r="G462" i="2"/>
  <c r="E483" i="2"/>
  <c r="B494" i="2"/>
  <c r="D506" i="2"/>
  <c r="G518" i="2"/>
  <c r="D531" i="2"/>
  <c r="D109" i="2"/>
  <c r="G235" i="2"/>
  <c r="G291" i="2"/>
  <c r="D327" i="2"/>
  <c r="C355" i="2"/>
  <c r="G382" i="2"/>
  <c r="F410" i="2"/>
  <c r="G435" i="2"/>
  <c r="C460" i="2"/>
  <c r="E481" i="2"/>
  <c r="F495" i="2"/>
  <c r="F506" i="2"/>
  <c r="C519" i="2"/>
  <c r="E531" i="2"/>
  <c r="G147" i="2"/>
  <c r="B246" i="2"/>
  <c r="G300" i="2"/>
  <c r="B332" i="2"/>
  <c r="G359" i="2"/>
  <c r="F387" i="2"/>
  <c r="F415" i="2"/>
  <c r="B440" i="2"/>
  <c r="D464" i="2"/>
  <c r="C493" i="2"/>
  <c r="F505" i="2"/>
  <c r="C518" i="2"/>
  <c r="B529" i="2"/>
  <c r="F540" i="2"/>
  <c r="B552" i="2"/>
  <c r="D562" i="2"/>
  <c r="F572" i="2"/>
  <c r="B584" i="2"/>
  <c r="D594" i="2"/>
  <c r="F604" i="2"/>
  <c r="B616" i="2"/>
  <c r="D250" i="2"/>
  <c r="D334" i="2"/>
  <c r="C390" i="2"/>
  <c r="B442" i="2"/>
  <c r="G482" i="2"/>
  <c r="G506" i="2"/>
  <c r="D533" i="2"/>
  <c r="G546" i="2"/>
  <c r="D559" i="2"/>
  <c r="G571" i="2"/>
  <c r="F582" i="2"/>
  <c r="B266" i="2"/>
  <c r="C342" i="2"/>
  <c r="B398" i="2"/>
  <c r="B449" i="2"/>
  <c r="B493" i="2"/>
  <c r="G517" i="2"/>
  <c r="C539" i="2"/>
  <c r="F551" i="2"/>
  <c r="C564" i="2"/>
  <c r="F576" i="2"/>
  <c r="E217" i="2"/>
  <c r="B322" i="2"/>
  <c r="G377" i="2"/>
  <c r="C431" i="2"/>
  <c r="E476" i="2"/>
  <c r="G505" i="2"/>
  <c r="D532" i="2"/>
  <c r="G548" i="2"/>
  <c r="D561" i="2"/>
  <c r="F573" i="2"/>
  <c r="E144" i="2"/>
  <c r="B300" i="2"/>
  <c r="F359" i="2"/>
  <c r="D415" i="2"/>
  <c r="C464" i="2"/>
  <c r="B507" i="2"/>
  <c r="D530" i="2"/>
  <c r="G547" i="2"/>
  <c r="F558" i="2"/>
  <c r="C571" i="2"/>
  <c r="F583" i="2"/>
  <c r="C596" i="2"/>
  <c r="F608" i="2"/>
  <c r="C620" i="2"/>
  <c r="E630" i="2"/>
  <c r="G640" i="2"/>
  <c r="C652" i="2"/>
  <c r="E662" i="2"/>
  <c r="G672" i="2"/>
  <c r="C684" i="2"/>
  <c r="B336" i="2"/>
  <c r="F443" i="2"/>
  <c r="F521" i="2"/>
  <c r="C555" i="2"/>
  <c r="E584" i="2"/>
  <c r="D598" i="2"/>
  <c r="D614" i="2"/>
  <c r="G627" i="2"/>
  <c r="D640" i="2"/>
  <c r="D651" i="2"/>
  <c r="G663" i="2"/>
  <c r="D676" i="2"/>
  <c r="G687" i="2"/>
  <c r="C699" i="2"/>
  <c r="E709" i="2"/>
  <c r="G719" i="2"/>
  <c r="C731" i="2"/>
  <c r="D257" i="2"/>
  <c r="E393" i="2"/>
  <c r="F492" i="2"/>
  <c r="B538" i="2"/>
  <c r="F561" i="2"/>
  <c r="C587" i="2"/>
  <c r="B601" i="2"/>
  <c r="G616" i="2"/>
  <c r="B628" i="2"/>
  <c r="E640" i="2"/>
  <c r="E651" i="2"/>
  <c r="B664" i="2"/>
  <c r="E676" i="2"/>
  <c r="B689" i="2"/>
  <c r="D699" i="2"/>
  <c r="F709" i="2"/>
  <c r="B721" i="2"/>
  <c r="D731" i="2"/>
  <c r="D288" i="2"/>
  <c r="B409" i="2"/>
  <c r="F502" i="2"/>
  <c r="D543" i="2"/>
  <c r="C565" i="2"/>
  <c r="D587" i="2"/>
  <c r="D601" i="2"/>
  <c r="F184" i="2"/>
  <c r="C261" i="2"/>
  <c r="F143" i="2"/>
  <c r="C397" i="2"/>
  <c r="C357" i="2"/>
  <c r="F289" i="2"/>
  <c r="B354" i="2"/>
  <c r="G409" i="2"/>
  <c r="C459" i="2"/>
  <c r="B178" i="2"/>
  <c r="F310" i="2"/>
  <c r="D366" i="2"/>
  <c r="D421" i="2"/>
  <c r="C474" i="2"/>
  <c r="F242" i="2"/>
  <c r="E330" i="2"/>
  <c r="C386" i="2"/>
  <c r="F438" i="2"/>
  <c r="B487" i="2"/>
  <c r="D529" i="2"/>
  <c r="E333" i="2"/>
  <c r="D438" i="2"/>
  <c r="F462" i="2"/>
  <c r="G486" i="2"/>
  <c r="D498" i="2"/>
  <c r="G510" i="2"/>
  <c r="D523" i="2"/>
  <c r="D535" i="2"/>
  <c r="B160" i="2"/>
  <c r="E249" i="2"/>
  <c r="G303" i="2"/>
  <c r="G333" i="2"/>
  <c r="E361" i="2"/>
  <c r="D389" i="2"/>
  <c r="C417" i="2"/>
  <c r="E441" i="2"/>
  <c r="G465" i="2"/>
  <c r="F484" i="2"/>
  <c r="E495" i="2"/>
  <c r="B508" i="2"/>
  <c r="E520" i="2"/>
  <c r="B533" i="2"/>
  <c r="D137" i="2"/>
  <c r="B243" i="2"/>
  <c r="D298" i="2"/>
  <c r="F330" i="2"/>
  <c r="E358" i="2"/>
  <c r="D386" i="2"/>
  <c r="D414" i="2"/>
  <c r="G438" i="2"/>
  <c r="C463" i="2"/>
  <c r="F482" i="2"/>
  <c r="C497" i="2"/>
  <c r="C508" i="2"/>
  <c r="F520" i="2"/>
  <c r="C533" i="2"/>
  <c r="E167" i="2"/>
  <c r="B253" i="2"/>
  <c r="G306" i="2"/>
  <c r="E335" i="2"/>
  <c r="D363" i="2"/>
  <c r="D391" i="2"/>
  <c r="F418" i="2"/>
  <c r="B443" i="2"/>
  <c r="B470" i="2"/>
  <c r="F494" i="2"/>
  <c r="C507" i="2"/>
  <c r="F519" i="2"/>
  <c r="F530" i="2"/>
  <c r="G541" i="2"/>
  <c r="C553" i="2"/>
  <c r="E563" i="2"/>
  <c r="G573" i="2"/>
  <c r="C585" i="2"/>
  <c r="E595" i="2"/>
  <c r="G605" i="2"/>
  <c r="C617" i="2"/>
  <c r="C264" i="2"/>
  <c r="D341" i="2"/>
  <c r="B397" i="2"/>
  <c r="C448" i="2"/>
  <c r="B488" i="2"/>
  <c r="B510" i="2"/>
  <c r="F534" i="2"/>
  <c r="D548" i="2"/>
  <c r="G560" i="2"/>
  <c r="D573" i="2"/>
  <c r="G60" i="2"/>
  <c r="B280" i="2"/>
  <c r="C349" i="2"/>
  <c r="B405" i="2"/>
  <c r="B455" i="2"/>
  <c r="E494" i="2"/>
  <c r="B521" i="2"/>
  <c r="G540" i="2"/>
  <c r="D553" i="2"/>
  <c r="F565" i="2"/>
  <c r="C578" i="2"/>
  <c r="F239" i="2"/>
  <c r="B329" i="2"/>
  <c r="F384" i="2"/>
  <c r="D437" i="2"/>
  <c r="C487" i="2"/>
  <c r="B509" i="2"/>
  <c r="G533" i="2"/>
  <c r="D550" i="2"/>
  <c r="G562" i="2"/>
  <c r="D575" i="2"/>
  <c r="C178" i="2"/>
  <c r="G310" i="2"/>
  <c r="E366" i="2"/>
  <c r="E421" i="2"/>
  <c r="G472" i="2"/>
  <c r="E508" i="2"/>
  <c r="B537" i="2"/>
  <c r="D549" i="2"/>
  <c r="D560" i="2"/>
  <c r="G572" i="2"/>
  <c r="D585" i="2"/>
  <c r="F597" i="2"/>
  <c r="C610" i="2"/>
  <c r="D621" i="2"/>
  <c r="F631" i="2"/>
  <c r="B643" i="2"/>
  <c r="D653" i="2"/>
  <c r="F663" i="2"/>
  <c r="B675" i="2"/>
  <c r="G67" i="2"/>
  <c r="C350" i="2"/>
  <c r="G455" i="2"/>
  <c r="D526" i="2"/>
  <c r="G556" i="2"/>
  <c r="F586" i="2"/>
  <c r="E600" i="2"/>
  <c r="F616" i="2"/>
  <c r="E629" i="2"/>
  <c r="G641" i="2"/>
  <c r="G652" i="2"/>
  <c r="D665" i="2"/>
  <c r="G677" i="2"/>
  <c r="B690" i="2"/>
  <c r="D700" i="2"/>
  <c r="F710" i="2"/>
  <c r="B722" i="2"/>
  <c r="D732" i="2"/>
  <c r="C285" i="2"/>
  <c r="E407" i="2"/>
  <c r="E497" i="2"/>
  <c r="G539" i="2"/>
  <c r="D566" i="2"/>
  <c r="D589" i="2"/>
  <c r="C603" i="2"/>
  <c r="B617" i="2"/>
  <c r="F629" i="2"/>
  <c r="C642" i="2"/>
  <c r="B653" i="2"/>
  <c r="E665" i="2"/>
  <c r="B678" i="2"/>
  <c r="C690" i="2"/>
  <c r="E700" i="2"/>
  <c r="G710" i="2"/>
  <c r="C722" i="2"/>
  <c r="E732" i="2"/>
  <c r="E311" i="2"/>
  <c r="B422" i="2"/>
  <c r="D507" i="2"/>
  <c r="G544" i="2"/>
  <c r="F566" i="2"/>
  <c r="E589" i="2"/>
  <c r="D603" i="2"/>
  <c r="F222" i="2"/>
  <c r="D273" i="2"/>
  <c r="E174" i="2"/>
  <c r="G407" i="2"/>
  <c r="D369" i="2"/>
  <c r="C293" i="2"/>
  <c r="F355" i="2"/>
  <c r="E411" i="2"/>
  <c r="F460" i="2"/>
  <c r="B184" i="2"/>
  <c r="E312" i="2"/>
  <c r="B368" i="2"/>
  <c r="G422" i="2"/>
  <c r="G475" i="2"/>
  <c r="C246" i="2"/>
  <c r="C332" i="2"/>
  <c r="G387" i="2"/>
  <c r="C440" i="2"/>
  <c r="C488" i="2"/>
  <c r="E530" i="2"/>
  <c r="B337" i="2"/>
  <c r="D441" i="2"/>
  <c r="F465" i="2"/>
  <c r="E487" i="2"/>
  <c r="B500" i="2"/>
  <c r="E512" i="2"/>
  <c r="B525" i="2"/>
  <c r="E536" i="2"/>
  <c r="E173" i="2"/>
  <c r="D256" i="2"/>
  <c r="D309" i="2"/>
  <c r="C337" i="2"/>
  <c r="B365" i="2"/>
  <c r="B393" i="2"/>
  <c r="C420" i="2"/>
  <c r="E444" i="2"/>
  <c r="B468" i="2"/>
  <c r="G485" i="2"/>
  <c r="B497" i="2"/>
  <c r="E509" i="2"/>
  <c r="B522" i="2"/>
  <c r="D534" i="2"/>
  <c r="B162" i="2"/>
  <c r="C250" i="2"/>
  <c r="E304" i="2"/>
  <c r="C334" i="2"/>
  <c r="B362" i="2"/>
  <c r="B390" i="2"/>
  <c r="E417" i="2"/>
  <c r="G441" i="2"/>
  <c r="D466" i="2"/>
  <c r="G483" i="2"/>
  <c r="G498" i="2"/>
  <c r="F509" i="2"/>
  <c r="C522" i="2"/>
  <c r="E534" i="2"/>
  <c r="F179" i="2"/>
  <c r="G259" i="2"/>
  <c r="C311" i="2"/>
  <c r="G338" i="2"/>
  <c r="G366" i="2"/>
  <c r="F394" i="2"/>
  <c r="F421" i="2"/>
  <c r="B446" i="2"/>
  <c r="E471" i="2"/>
  <c r="D496" i="2"/>
  <c r="F508" i="2"/>
  <c r="C521" i="2"/>
  <c r="C532" i="2"/>
  <c r="B544" i="2"/>
  <c r="D554" i="2"/>
  <c r="F564" i="2"/>
  <c r="B576" i="2"/>
  <c r="D586" i="2"/>
  <c r="F596" i="2"/>
  <c r="B608" i="2"/>
  <c r="B54" i="2"/>
  <c r="C278" i="2"/>
  <c r="C348" i="2"/>
  <c r="B404" i="2"/>
  <c r="D454" i="2"/>
  <c r="F489" i="2"/>
  <c r="E511" i="2"/>
  <c r="G535" i="2"/>
  <c r="B550" i="2"/>
  <c r="E562" i="2"/>
  <c r="G574" i="2"/>
  <c r="F116" i="2"/>
  <c r="B294" i="2"/>
  <c r="C356" i="2"/>
  <c r="G411" i="2"/>
  <c r="C461" i="2"/>
  <c r="C499" i="2"/>
  <c r="F522" i="2"/>
  <c r="D542" i="2"/>
  <c r="G554" i="2"/>
  <c r="D567" i="2"/>
  <c r="G579" i="2"/>
  <c r="E253" i="2"/>
  <c r="G335" i="2"/>
  <c r="F391" i="2"/>
  <c r="D443" i="2"/>
  <c r="F488" i="2"/>
  <c r="E510" i="2"/>
  <c r="D539" i="2"/>
  <c r="G551" i="2"/>
  <c r="D564" i="2"/>
  <c r="G576" i="2"/>
  <c r="E202" i="2"/>
  <c r="G317" i="2"/>
  <c r="E373" i="2"/>
  <c r="F427" i="2"/>
  <c r="E477" i="2"/>
  <c r="C513" i="2"/>
  <c r="C538" i="2"/>
  <c r="G550" i="2"/>
  <c r="G561" i="2"/>
  <c r="D574" i="2"/>
  <c r="G586" i="2"/>
  <c r="D599" i="2"/>
  <c r="G611" i="2"/>
  <c r="E622" i="2"/>
  <c r="G632" i="2"/>
  <c r="C644" i="2"/>
  <c r="E654" i="2"/>
  <c r="G664" i="2"/>
  <c r="C676" i="2"/>
  <c r="B169" i="2"/>
  <c r="B364" i="2"/>
  <c r="E467" i="2"/>
  <c r="B531" i="2"/>
  <c r="E561" i="2"/>
  <c r="B587" i="2"/>
  <c r="G602" i="2"/>
  <c r="E618" i="2"/>
  <c r="B631" i="2"/>
  <c r="B642" i="2"/>
  <c r="D654" i="2"/>
  <c r="G666" i="2"/>
  <c r="D679" i="2"/>
  <c r="C691" i="2"/>
  <c r="E701" i="2"/>
  <c r="G711" i="2"/>
  <c r="C723" i="2"/>
  <c r="E733" i="2"/>
  <c r="B310" i="2"/>
  <c r="F420" i="2"/>
  <c r="C502" i="2"/>
  <c r="B543" i="2"/>
  <c r="G567" i="2"/>
  <c r="F591" i="2"/>
  <c r="D605" i="2"/>
  <c r="F618" i="2"/>
  <c r="C631" i="2"/>
  <c r="F643" i="2"/>
  <c r="F654" i="2"/>
  <c r="C667" i="2"/>
  <c r="E679" i="2"/>
  <c r="D691" i="2"/>
  <c r="F701" i="2"/>
  <c r="B713" i="2"/>
  <c r="D723" i="2"/>
  <c r="F733" i="2"/>
  <c r="D325" i="2"/>
  <c r="D434" i="2"/>
  <c r="B512" i="2"/>
  <c r="B548" i="2"/>
  <c r="D571" i="2"/>
  <c r="G591" i="2"/>
  <c r="F605" i="2"/>
  <c r="C74" i="2"/>
  <c r="D64" i="2"/>
  <c r="F244" i="2"/>
  <c r="C442" i="2"/>
  <c r="B413" i="2"/>
  <c r="C312" i="2"/>
  <c r="G367" i="2"/>
  <c r="F422" i="2"/>
  <c r="G470" i="2"/>
  <c r="F226" i="2"/>
  <c r="F324" i="2"/>
  <c r="C380" i="2"/>
  <c r="E433" i="2"/>
  <c r="E485" i="2"/>
  <c r="E270" i="2"/>
  <c r="E344" i="2"/>
  <c r="B400" i="2"/>
  <c r="G450" i="2"/>
  <c r="D497" i="2"/>
  <c r="G156" i="2"/>
  <c r="D361" i="2"/>
  <c r="D444" i="2"/>
  <c r="E474" i="2"/>
  <c r="B489" i="2"/>
  <c r="E501" i="2"/>
  <c r="B514" i="2"/>
  <c r="E526" i="2"/>
  <c r="F537" i="2"/>
  <c r="F185" i="2"/>
  <c r="E263" i="2"/>
  <c r="G312" i="2"/>
  <c r="F340" i="2"/>
  <c r="F368" i="2"/>
  <c r="E396" i="2"/>
  <c r="C423" i="2"/>
  <c r="F447" i="2"/>
  <c r="B473" i="2"/>
  <c r="F487" i="2"/>
  <c r="F498" i="2"/>
  <c r="C511" i="2"/>
  <c r="E523" i="2"/>
  <c r="E535" i="2"/>
  <c r="G174" i="2"/>
  <c r="C257" i="2"/>
  <c r="G309" i="2"/>
  <c r="E337" i="2"/>
  <c r="E365" i="2"/>
  <c r="D393" i="2"/>
  <c r="E420" i="2"/>
  <c r="B445" i="2"/>
  <c r="D468" i="2"/>
  <c r="G487" i="2"/>
  <c r="D500" i="2"/>
  <c r="D511" i="2"/>
  <c r="G523" i="2"/>
  <c r="F535" i="2"/>
  <c r="G191" i="2"/>
  <c r="G266" i="2"/>
  <c r="E314" i="2"/>
  <c r="E342" i="2"/>
  <c r="D370" i="2"/>
  <c r="C398" i="2"/>
  <c r="F424" i="2"/>
  <c r="C449" i="2"/>
  <c r="C476" i="2"/>
  <c r="G497" i="2"/>
  <c r="D510" i="2"/>
  <c r="G522" i="2"/>
  <c r="F533" i="2"/>
  <c r="C545" i="2"/>
  <c r="E555" i="2"/>
  <c r="G565" i="2"/>
  <c r="C577" i="2"/>
  <c r="E587" i="2"/>
  <c r="G597" i="2"/>
  <c r="C609" i="2"/>
  <c r="F109" i="2"/>
  <c r="C292" i="2"/>
  <c r="D355" i="2"/>
  <c r="C411" i="2"/>
  <c r="D460" i="2"/>
  <c r="D494" i="2"/>
  <c r="C516" i="2"/>
  <c r="B539" i="2"/>
  <c r="E551" i="2"/>
  <c r="B564" i="2"/>
  <c r="B575" i="2"/>
  <c r="G165" i="2"/>
  <c r="C306" i="2"/>
  <c r="C363" i="2"/>
  <c r="E418" i="2"/>
  <c r="D471" i="2"/>
  <c r="F500" i="2"/>
  <c r="D527" i="2"/>
  <c r="G543" i="2"/>
  <c r="D556" i="2"/>
  <c r="G568" i="2"/>
  <c r="D581" i="2"/>
  <c r="E267" i="2"/>
  <c r="G342" i="2"/>
  <c r="E398" i="2"/>
  <c r="E449" i="2"/>
  <c r="D493" i="2"/>
  <c r="C515" i="2"/>
  <c r="B541" i="2"/>
  <c r="E553" i="2"/>
  <c r="B566" i="2"/>
  <c r="E578" i="2"/>
  <c r="G226" i="2"/>
  <c r="G324" i="2"/>
  <c r="F380" i="2"/>
  <c r="F433" i="2"/>
  <c r="D491" i="2"/>
  <c r="G514" i="2"/>
  <c r="B540" i="2"/>
  <c r="B551" i="2"/>
  <c r="D563" i="2"/>
  <c r="G575" i="2"/>
  <c r="D588" i="2"/>
  <c r="G600" i="2"/>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B433" i="2"/>
  <c r="G509" i="2"/>
  <c r="E544" i="2"/>
  <c r="B571" i="2"/>
  <c r="G593" i="2"/>
  <c r="F607" i="2"/>
  <c r="D620" i="2"/>
  <c r="F632" i="2"/>
  <c r="C645" i="2"/>
  <c r="C656" i="2"/>
  <c r="F668" i="2"/>
  <c r="C681" i="2"/>
  <c r="E692" i="2"/>
  <c r="G702" i="2"/>
  <c r="C714" i="2"/>
  <c r="E724" i="2"/>
  <c r="G734" i="2"/>
  <c r="E339" i="2"/>
  <c r="E446" i="2"/>
  <c r="G519" i="2"/>
  <c r="E549" i="2"/>
  <c r="C576" i="2"/>
  <c r="C592" i="2"/>
  <c r="B606" i="2"/>
  <c r="D348" i="2"/>
  <c r="B237" i="2"/>
  <c r="D310" i="2"/>
  <c r="G188" i="2"/>
  <c r="D472" i="2"/>
  <c r="G327" i="2"/>
  <c r="F383" i="2"/>
  <c r="D436" i="2"/>
  <c r="B483" i="2"/>
  <c r="D262" i="2"/>
  <c r="C340" i="2"/>
  <c r="B396" i="2"/>
  <c r="C447" i="2"/>
  <c r="D149" i="2"/>
  <c r="B301" i="2"/>
  <c r="B360" i="2"/>
  <c r="G415" i="2"/>
  <c r="E464" i="2"/>
  <c r="G508" i="2"/>
  <c r="F255" i="2"/>
  <c r="G392" i="2"/>
  <c r="E453" i="2"/>
  <c r="D483" i="2"/>
  <c r="F493" i="2"/>
  <c r="C506" i="2"/>
  <c r="F518" i="2"/>
  <c r="C531" i="2"/>
  <c r="D78" i="2"/>
  <c r="D222" i="2"/>
  <c r="C284" i="2"/>
  <c r="D323" i="2"/>
  <c r="C351" i="2"/>
  <c r="C379" i="2"/>
  <c r="G406" i="2"/>
  <c r="D432" i="2"/>
  <c r="F456" i="2"/>
  <c r="C481" i="2"/>
  <c r="D492" i="2"/>
  <c r="D503" i="2"/>
  <c r="G515" i="2"/>
  <c r="D528" i="2"/>
  <c r="G53" i="2"/>
  <c r="E211" i="2"/>
  <c r="B278" i="2"/>
  <c r="C320" i="2"/>
  <c r="B348" i="2"/>
  <c r="B376" i="2"/>
  <c r="G403" i="2"/>
  <c r="F429" i="2"/>
  <c r="B454" i="2"/>
  <c r="C479" i="2"/>
  <c r="E492" i="2"/>
  <c r="E503" i="2"/>
  <c r="B516" i="2"/>
  <c r="E528" i="2"/>
  <c r="D92" i="2"/>
  <c r="D228" i="2"/>
  <c r="G287" i="2"/>
  <c r="B325" i="2"/>
  <c r="G352" i="2"/>
  <c r="G380" i="2"/>
  <c r="F408" i="2"/>
  <c r="G433" i="2"/>
  <c r="D458" i="2"/>
  <c r="B490" i="2"/>
  <c r="E502" i="2"/>
  <c r="B515" i="2"/>
  <c r="B526" i="2"/>
  <c r="D538" i="2"/>
  <c r="F548" i="2"/>
  <c r="B560" i="2"/>
  <c r="D570" i="2"/>
  <c r="F580" i="2"/>
  <c r="B592" i="2"/>
  <c r="D602" i="2"/>
  <c r="F612" i="2"/>
  <c r="F211" i="2"/>
  <c r="E320" i="2"/>
  <c r="C376" i="2"/>
  <c r="G429" i="2"/>
  <c r="C478" i="2"/>
  <c r="E500" i="2"/>
  <c r="C527" i="2"/>
  <c r="F543" i="2"/>
  <c r="C556" i="2"/>
  <c r="F568" i="2"/>
  <c r="F579" i="2"/>
  <c r="C238" i="2"/>
  <c r="C328" i="2"/>
  <c r="B384" i="2"/>
  <c r="F436" i="2"/>
  <c r="D488" i="2"/>
  <c r="F511" i="2"/>
  <c r="E533" i="2"/>
  <c r="E548" i="2"/>
  <c r="B561" i="2"/>
  <c r="E573" i="2"/>
  <c r="G168" i="2"/>
  <c r="E307" i="2"/>
  <c r="G363" i="2"/>
  <c r="B419" i="2"/>
  <c r="D467" i="2"/>
  <c r="E499" i="2"/>
  <c r="C526" i="2"/>
  <c r="F545" i="2"/>
  <c r="C558" i="2"/>
  <c r="F570" i="2"/>
  <c r="C583" i="2"/>
  <c r="B273" i="2"/>
  <c r="G345" i="2"/>
  <c r="D401" i="2"/>
  <c r="B452" i="2"/>
  <c r="D502" i="2"/>
  <c r="C524" i="2"/>
  <c r="F544" i="2"/>
  <c r="F555" i="2"/>
  <c r="C568" i="2"/>
  <c r="E580" i="2"/>
  <c r="B593" i="2"/>
  <c r="E605" i="2"/>
  <c r="E616" i="2"/>
  <c r="C628" i="2"/>
  <c r="E638" i="2"/>
  <c r="G648" i="2"/>
  <c r="C660" i="2"/>
  <c r="E670" i="2"/>
  <c r="G680" i="2"/>
  <c r="F307" i="2"/>
  <c r="C419" i="2"/>
  <c r="E504" i="2"/>
  <c r="B549" i="2"/>
  <c r="B577" i="2"/>
  <c r="G595" i="2"/>
  <c r="F609" i="2"/>
  <c r="F624" i="2"/>
  <c r="C637" i="2"/>
  <c r="C648" i="2"/>
  <c r="F660" i="2"/>
  <c r="C673" i="2"/>
  <c r="E685" i="2"/>
  <c r="G695" i="2"/>
  <c r="C707" i="2"/>
  <c r="E717" i="2"/>
  <c r="G727" i="2"/>
  <c r="B175" i="2"/>
  <c r="G365" i="2"/>
  <c r="E468" i="2"/>
  <c r="B524" i="2"/>
  <c r="D555" i="2"/>
  <c r="G578" i="2"/>
  <c r="E598" i="2"/>
  <c r="D612" i="2"/>
  <c r="B625" i="2"/>
  <c r="E637" i="2"/>
  <c r="G649" i="2"/>
  <c r="G660" i="2"/>
  <c r="D673" i="2"/>
  <c r="F685" i="2"/>
  <c r="B697" i="2"/>
  <c r="D707" i="2"/>
  <c r="F717" i="2"/>
  <c r="B729" i="2"/>
  <c r="F229" i="2"/>
  <c r="C381" i="2"/>
  <c r="B475" i="2"/>
  <c r="C536" i="2"/>
  <c r="B559" i="2"/>
  <c r="G584" i="2"/>
  <c r="F598" i="2"/>
  <c r="E610" i="2"/>
  <c r="D159" i="2"/>
  <c r="B424" i="2"/>
  <c r="B471" i="2"/>
  <c r="B435" i="2"/>
  <c r="B402" i="2"/>
  <c r="G364" i="2"/>
  <c r="C503" i="2"/>
  <c r="B198" i="2"/>
  <c r="B372" i="2"/>
  <c r="F474" i="2"/>
  <c r="C525" i="2"/>
  <c r="C313" i="2"/>
  <c r="F423" i="2"/>
  <c r="G501" i="2"/>
  <c r="B204" i="2"/>
  <c r="G373" i="2"/>
  <c r="F477" i="2"/>
  <c r="B536" i="2"/>
  <c r="D578" i="2"/>
  <c r="C162" i="2"/>
  <c r="E466" i="2"/>
  <c r="B553" i="2"/>
  <c r="D314" i="2"/>
  <c r="E505" i="2"/>
  <c r="E570" i="2"/>
  <c r="E405" i="2"/>
  <c r="E542" i="2"/>
  <c r="C245" i="2"/>
  <c r="B496" i="2"/>
  <c r="B565" i="2"/>
  <c r="G614" i="2"/>
  <c r="G656" i="2"/>
  <c r="G391" i="2"/>
  <c r="D591" i="2"/>
  <c r="B645" i="2"/>
  <c r="E693" i="2"/>
  <c r="G735" i="2"/>
  <c r="C549" i="2"/>
  <c r="G621" i="2"/>
  <c r="C670" i="2"/>
  <c r="D715" i="2"/>
  <c r="F458" i="2"/>
  <c r="C594" i="2"/>
  <c r="G618" i="2"/>
  <c r="D631" i="2"/>
  <c r="G643" i="2"/>
  <c r="D656" i="2"/>
  <c r="D667" i="2"/>
  <c r="G679" i="2"/>
  <c r="E691" i="2"/>
  <c r="G701" i="2"/>
  <c r="C713" i="2"/>
  <c r="E723" i="2"/>
  <c r="G733" i="2"/>
  <c r="E298" i="2"/>
  <c r="E414" i="2"/>
  <c r="F503" i="2"/>
  <c r="B546" i="2"/>
  <c r="E569" i="2"/>
  <c r="C588" i="2"/>
  <c r="D604" i="2"/>
  <c r="B618" i="2"/>
  <c r="D630" i="2"/>
  <c r="G642" i="2"/>
  <c r="D655" i="2"/>
  <c r="G667" i="2"/>
  <c r="D680" i="2"/>
  <c r="F689" i="2"/>
  <c r="B701" i="2"/>
  <c r="D711" i="2"/>
  <c r="F721" i="2"/>
  <c r="B733" i="2"/>
  <c r="D743" i="2"/>
  <c r="F753" i="2"/>
  <c r="B765" i="2"/>
  <c r="D775" i="2"/>
  <c r="F785" i="2"/>
  <c r="B797" i="2"/>
  <c r="D807" i="2"/>
  <c r="F817" i="2"/>
  <c r="F288" i="2"/>
  <c r="D490" i="2"/>
  <c r="F560" i="2"/>
  <c r="G596" i="2"/>
  <c r="G623" i="2"/>
  <c r="G651" i="2"/>
  <c r="F673" i="2"/>
  <c r="F699" i="2"/>
  <c r="B727" i="2"/>
  <c r="D741" i="2"/>
  <c r="G753" i="2"/>
  <c r="D766" i="2"/>
  <c r="F778" i="2"/>
  <c r="C791" i="2"/>
  <c r="C802" i="2"/>
  <c r="F814" i="2"/>
  <c r="F826" i="2"/>
  <c r="B838" i="2"/>
  <c r="G412" i="2"/>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F755" i="2"/>
  <c r="C768" i="2"/>
  <c r="F780" i="2"/>
  <c r="C793" i="2"/>
  <c r="F805" i="2"/>
  <c r="F816" i="2"/>
  <c r="C829" i="2"/>
  <c r="E839" i="2"/>
  <c r="F449" i="2"/>
  <c r="C552" i="2"/>
  <c r="D590" i="2"/>
  <c r="D619" i="2"/>
  <c r="F642" i="2"/>
  <c r="C669" i="2"/>
  <c r="D688" i="2"/>
  <c r="F706" i="2"/>
  <c r="B734" i="2"/>
  <c r="B747" i="2"/>
  <c r="E759" i="2"/>
  <c r="G771" i="2"/>
  <c r="G782" i="2"/>
  <c r="D795" i="2"/>
  <c r="G807" i="2"/>
  <c r="D820" i="2"/>
  <c r="G830" i="2"/>
  <c r="C842" i="2"/>
  <c r="E852" i="2"/>
  <c r="G862" i="2"/>
  <c r="C874" i="2"/>
  <c r="E884" i="2"/>
  <c r="G894" i="2"/>
  <c r="C906" i="2"/>
  <c r="E916" i="2"/>
  <c r="F1029" i="2"/>
  <c r="D1019" i="2"/>
  <c r="B1009" i="2"/>
  <c r="F997" i="2"/>
  <c r="D987" i="2"/>
  <c r="B977" i="2"/>
  <c r="F965" i="2"/>
  <c r="D955" i="2"/>
  <c r="B945" i="2"/>
  <c r="F933" i="2"/>
  <c r="G922" i="2"/>
  <c r="G911" i="2"/>
  <c r="E899" i="2"/>
  <c r="B315" i="2"/>
  <c r="B462" i="2"/>
  <c r="G480" i="2"/>
  <c r="F445" i="2"/>
  <c r="C414" i="2"/>
  <c r="C389" i="2"/>
  <c r="F504" i="2"/>
  <c r="C210" i="2"/>
  <c r="E375" i="2"/>
  <c r="B480" i="2"/>
  <c r="F526" i="2"/>
  <c r="G316" i="2"/>
  <c r="F426" i="2"/>
  <c r="B502" i="2"/>
  <c r="C216" i="2"/>
  <c r="C377" i="2"/>
  <c r="E488" i="2"/>
  <c r="C537" i="2"/>
  <c r="E579" i="2"/>
  <c r="D187" i="2"/>
  <c r="F473" i="2"/>
  <c r="F554" i="2"/>
  <c r="D321" i="2"/>
  <c r="C510" i="2"/>
  <c r="B572" i="2"/>
  <c r="F412" i="2"/>
  <c r="C544" i="2"/>
  <c r="B259" i="2"/>
  <c r="F497" i="2"/>
  <c r="E566" i="2"/>
  <c r="B615" i="2"/>
  <c r="B659" i="2"/>
  <c r="G405" i="2"/>
  <c r="F593" i="2"/>
  <c r="F646" i="2"/>
  <c r="F694" i="2"/>
  <c r="G81" i="2"/>
  <c r="F550" i="2"/>
  <c r="D623" i="2"/>
  <c r="G671" i="2"/>
  <c r="E716" i="2"/>
  <c r="D470" i="2"/>
  <c r="E596" i="2"/>
  <c r="E620" i="2"/>
  <c r="B633" i="2"/>
  <c r="E645" i="2"/>
  <c r="G657" i="2"/>
  <c r="G668" i="2"/>
  <c r="D681" i="2"/>
  <c r="F692" i="2"/>
  <c r="B704" i="2"/>
  <c r="D714" i="2"/>
  <c r="F724" i="2"/>
  <c r="B736" i="2"/>
  <c r="B317" i="2"/>
  <c r="G426" i="2"/>
  <c r="D508" i="2"/>
  <c r="F547" i="2"/>
  <c r="C574" i="2"/>
  <c r="E590" i="2"/>
  <c r="E606" i="2"/>
  <c r="E619" i="2"/>
  <c r="B632" i="2"/>
  <c r="E644" i="2"/>
  <c r="B657" i="2"/>
  <c r="E669" i="2"/>
  <c r="G681" i="2"/>
  <c r="G690" i="2"/>
  <c r="C702" i="2"/>
  <c r="E712" i="2"/>
  <c r="G722" i="2"/>
  <c r="C734" i="2"/>
  <c r="E744" i="2"/>
  <c r="G754" i="2"/>
  <c r="C766" i="2"/>
  <c r="E776" i="2"/>
  <c r="G786" i="2"/>
  <c r="C798" i="2"/>
  <c r="E808" i="2"/>
  <c r="G818" i="2"/>
  <c r="G325" i="2"/>
  <c r="C495" i="2"/>
  <c r="D565" i="2"/>
  <c r="C599" i="2"/>
  <c r="E628" i="2"/>
  <c r="B655" i="2"/>
  <c r="D678" i="2"/>
  <c r="G700" i="2"/>
  <c r="C728" i="2"/>
  <c r="G742" i="2"/>
  <c r="D755" i="2"/>
  <c r="G767" i="2"/>
  <c r="D780" i="2"/>
  <c r="G792" i="2"/>
  <c r="F803" i="2"/>
  <c r="C816" i="2"/>
  <c r="G827" i="2"/>
  <c r="C839" i="2"/>
  <c r="E437" i="2"/>
  <c r="F553" i="2"/>
  <c r="B588" i="2"/>
  <c r="F617" i="2"/>
  <c r="D644" i="2"/>
  <c r="F667" i="2"/>
  <c r="C695" i="2"/>
  <c r="E713" i="2"/>
  <c r="G731" i="2"/>
  <c r="C746" i="2"/>
  <c r="F758" i="2"/>
  <c r="C771" i="2"/>
  <c r="F783" i="2"/>
  <c r="C796" i="2"/>
  <c r="B807" i="2"/>
  <c r="E819" i="2"/>
  <c r="F150" i="2"/>
  <c r="F464" i="2"/>
  <c r="E546" i="2"/>
  <c r="E588" i="2"/>
  <c r="D609" i="2"/>
  <c r="F633" i="2"/>
  <c r="D660" i="2"/>
  <c r="F683" i="2"/>
  <c r="C709" i="2"/>
  <c r="E727" i="2"/>
  <c r="D746" i="2"/>
  <c r="D757" i="2"/>
  <c r="G769" i="2"/>
  <c r="D782" i="2"/>
  <c r="F794" i="2"/>
  <c r="C807" i="2"/>
  <c r="C818" i="2"/>
  <c r="D830" i="2"/>
  <c r="D193" i="2"/>
  <c r="G488" i="2"/>
  <c r="G559" i="2"/>
  <c r="G594" i="2"/>
  <c r="G620" i="2"/>
  <c r="D647" i="2"/>
  <c r="G670" i="2"/>
  <c r="E689" i="2"/>
  <c r="G707" i="2"/>
  <c r="C735" i="2"/>
  <c r="E748" i="2"/>
  <c r="B761" i="2"/>
  <c r="B772" i="2"/>
  <c r="D784" i="2"/>
  <c r="G796" i="2"/>
  <c r="D809" i="2"/>
  <c r="G821" i="2"/>
  <c r="B833" i="2"/>
  <c r="D843" i="2"/>
  <c r="F853" i="2"/>
  <c r="B865" i="2"/>
  <c r="D875" i="2"/>
  <c r="F885" i="2"/>
  <c r="B897" i="2"/>
  <c r="D907" i="2"/>
  <c r="F917" i="2"/>
  <c r="E1028" i="2"/>
  <c r="C1018" i="2"/>
  <c r="G1006" i="2"/>
  <c r="E996" i="2"/>
  <c r="C986" i="2"/>
  <c r="G974" i="2"/>
  <c r="E964" i="2"/>
  <c r="C954" i="2"/>
  <c r="G942" i="2"/>
  <c r="E932" i="2"/>
  <c r="D921" i="2"/>
  <c r="D910" i="2"/>
  <c r="B113" i="2"/>
  <c r="B314" i="2"/>
  <c r="G232" i="2"/>
  <c r="F486" i="2"/>
  <c r="D452" i="2"/>
  <c r="D447" i="2"/>
  <c r="E515" i="2"/>
  <c r="D270" i="2"/>
  <c r="G399" i="2"/>
  <c r="C489" i="2"/>
  <c r="F536" i="2"/>
  <c r="C341" i="2"/>
  <c r="B448" i="2"/>
  <c r="G512" i="2"/>
  <c r="B274" i="2"/>
  <c r="E401" i="2"/>
  <c r="D499" i="2"/>
  <c r="D546" i="2"/>
  <c r="F588" i="2"/>
  <c r="F304" i="2"/>
  <c r="G495" i="2"/>
  <c r="E565" i="2"/>
  <c r="C370" i="2"/>
  <c r="G528" i="2"/>
  <c r="F67" i="2"/>
  <c r="F455" i="2"/>
  <c r="B555" i="2"/>
  <c r="G331" i="2"/>
  <c r="B518" i="2"/>
  <c r="E577" i="2"/>
  <c r="G624" i="2"/>
  <c r="C668" i="2"/>
  <c r="B492" i="2"/>
  <c r="C605" i="2"/>
  <c r="E657" i="2"/>
  <c r="G703" i="2"/>
  <c r="B338" i="2"/>
  <c r="E572" i="2"/>
  <c r="D634" i="2"/>
  <c r="F682" i="2"/>
  <c r="F725" i="2"/>
  <c r="E524" i="2"/>
  <c r="G607" i="2"/>
  <c r="B622" i="2"/>
  <c r="E634" i="2"/>
  <c r="B647" i="2"/>
  <c r="B658" i="2"/>
  <c r="D670" i="2"/>
  <c r="G682" i="2"/>
  <c r="G693" i="2"/>
  <c r="C705" i="2"/>
  <c r="E715" i="2"/>
  <c r="G725" i="2"/>
  <c r="C737" i="2"/>
  <c r="G330" i="2"/>
  <c r="B439" i="2"/>
  <c r="B513" i="2"/>
  <c r="D552" i="2"/>
  <c r="F575" i="2"/>
  <c r="F592" i="2"/>
  <c r="G608" i="2"/>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D769" i="2"/>
  <c r="G781" i="2"/>
  <c r="D794" i="2"/>
  <c r="D805" i="2"/>
  <c r="G817" i="2"/>
  <c r="B830" i="2"/>
  <c r="F123" i="2"/>
  <c r="G461" i="2"/>
  <c r="D558" i="2"/>
  <c r="E592" i="2"/>
  <c r="D622" i="2"/>
  <c r="G645" i="2"/>
  <c r="D672" i="2"/>
  <c r="D696" i="2"/>
  <c r="F714" i="2"/>
  <c r="G737" i="2"/>
  <c r="F747" i="2"/>
  <c r="C760" i="2"/>
  <c r="F772" i="2"/>
  <c r="C785" i="2"/>
  <c r="F797" i="2"/>
  <c r="F808" i="2"/>
  <c r="C821" i="2"/>
  <c r="F246" i="2"/>
  <c r="B486" i="2"/>
  <c r="C551" i="2"/>
  <c r="B591" i="2"/>
  <c r="F613" i="2"/>
  <c r="D638" i="2"/>
  <c r="G661" i="2"/>
  <c r="B692" i="2"/>
  <c r="D710" i="2"/>
  <c r="F728" i="2"/>
  <c r="G747" i="2"/>
  <c r="G758" i="2"/>
  <c r="D771" i="2"/>
  <c r="G783" i="2"/>
  <c r="D796" i="2"/>
  <c r="G808" i="2"/>
  <c r="F819" i="2"/>
  <c r="E831" i="2"/>
  <c r="G267" i="2"/>
  <c r="E493" i="2"/>
  <c r="E564" i="2"/>
  <c r="C597" i="2"/>
  <c r="B624" i="2"/>
  <c r="B652" i="2"/>
  <c r="B674" i="2"/>
  <c r="F690" i="2"/>
  <c r="B718" i="2"/>
  <c r="D736" i="2"/>
  <c r="B750" i="2"/>
  <c r="E762" i="2"/>
  <c r="E773" i="2"/>
  <c r="B786" i="2"/>
  <c r="E798" i="2"/>
  <c r="B811" i="2"/>
  <c r="E823" i="2"/>
  <c r="C834" i="2"/>
  <c r="E844" i="2"/>
  <c r="G854" i="2"/>
  <c r="C866" i="2"/>
  <c r="E876" i="2"/>
  <c r="G886" i="2"/>
  <c r="C898" i="2"/>
  <c r="E908" i="2"/>
  <c r="G918" i="2"/>
  <c r="D1027" i="2"/>
  <c r="B1017" i="2"/>
  <c r="F1005" i="2"/>
  <c r="D995" i="2"/>
  <c r="B985" i="2"/>
  <c r="F973" i="2"/>
  <c r="D963" i="2"/>
  <c r="B953" i="2"/>
  <c r="F941" i="2"/>
  <c r="D931" i="2"/>
  <c r="F919" i="2"/>
  <c r="G908" i="2"/>
  <c r="B216" i="2"/>
  <c r="C326" i="2"/>
  <c r="G258" i="2"/>
  <c r="G135" i="2"/>
  <c r="B463" i="2"/>
  <c r="E450" i="2"/>
  <c r="C517" i="2"/>
  <c r="D277" i="2"/>
  <c r="E403" i="2"/>
  <c r="G490" i="2"/>
  <c r="G537" i="2"/>
  <c r="F344" i="2"/>
  <c r="B451" i="2"/>
  <c r="D514" i="2"/>
  <c r="G280" i="2"/>
  <c r="C405" i="2"/>
  <c r="B501" i="2"/>
  <c r="E547" i="2"/>
  <c r="G589" i="2"/>
  <c r="E313" i="2"/>
  <c r="B499" i="2"/>
  <c r="C567" i="2"/>
  <c r="B377" i="2"/>
  <c r="B532" i="2"/>
  <c r="D123" i="2"/>
  <c r="F461" i="2"/>
  <c r="E556" i="2"/>
  <c r="F338" i="2"/>
  <c r="E519" i="2"/>
  <c r="B579" i="2"/>
  <c r="B627" i="2"/>
  <c r="D669" i="2"/>
  <c r="G499" i="2"/>
  <c r="E607" i="2"/>
  <c r="C659" i="2"/>
  <c r="B706" i="2"/>
  <c r="G351" i="2"/>
  <c r="D577" i="2"/>
  <c r="G635" i="2"/>
  <c r="D684" i="2"/>
  <c r="G726" i="2"/>
  <c r="C529" i="2"/>
  <c r="C608" i="2"/>
  <c r="E623" i="2"/>
  <c r="B636" i="2"/>
  <c r="E648" i="2"/>
  <c r="E659" i="2"/>
  <c r="B672" i="2"/>
  <c r="E684" i="2"/>
  <c r="B696" i="2"/>
  <c r="D706" i="2"/>
  <c r="F716" i="2"/>
  <c r="B728" i="2"/>
  <c r="D738" i="2"/>
  <c r="G344" i="2"/>
  <c r="C451" i="2"/>
  <c r="G520" i="2"/>
  <c r="G553" i="2"/>
  <c r="D580" i="2"/>
  <c r="C595" i="2"/>
  <c r="B609" i="2"/>
  <c r="F622" i="2"/>
  <c r="C635" i="2"/>
  <c r="E647" i="2"/>
  <c r="B660" i="2"/>
  <c r="E672" i="2"/>
  <c r="E683" i="2"/>
  <c r="C694" i="2"/>
  <c r="E704" i="2"/>
  <c r="G714" i="2"/>
  <c r="C726" i="2"/>
  <c r="E736" i="2"/>
  <c r="G746" i="2"/>
  <c r="C758" i="2"/>
  <c r="E768" i="2"/>
  <c r="G778" i="2"/>
  <c r="C790" i="2"/>
  <c r="E800" i="2"/>
  <c r="G810" i="2"/>
  <c r="C822" i="2"/>
  <c r="D381" i="2"/>
  <c r="E529" i="2"/>
  <c r="G577" i="2"/>
  <c r="C606" i="2"/>
  <c r="F634" i="2"/>
  <c r="C661" i="2"/>
  <c r="F684" i="2"/>
  <c r="C712" i="2"/>
  <c r="E730" i="2"/>
  <c r="B746" i="2"/>
  <c r="E758" i="2"/>
  <c r="B771" i="2"/>
  <c r="E783" i="2"/>
  <c r="G795" i="2"/>
  <c r="G806" i="2"/>
  <c r="D819" i="2"/>
  <c r="C831" i="2"/>
  <c r="G239" i="2"/>
  <c r="G476" i="2"/>
  <c r="B563" i="2"/>
  <c r="B595" i="2"/>
  <c r="C627" i="2"/>
  <c r="B649" i="2"/>
  <c r="G673" i="2"/>
  <c r="E697" i="2"/>
  <c r="G715" i="2"/>
  <c r="B738" i="2"/>
  <c r="D749" i="2"/>
  <c r="G761" i="2"/>
  <c r="D774" i="2"/>
  <c r="F786" i="2"/>
  <c r="C799" i="2"/>
  <c r="C810" i="2"/>
  <c r="F822" i="2"/>
  <c r="D301" i="2"/>
  <c r="G491" i="2"/>
  <c r="G558" i="2"/>
  <c r="G592" i="2"/>
  <c r="C616" i="2"/>
  <c r="C643" i="2"/>
  <c r="B665" i="2"/>
  <c r="C693" i="2"/>
  <c r="E711" i="2"/>
  <c r="G729" i="2"/>
  <c r="B748" i="2"/>
  <c r="D760" i="2"/>
  <c r="G772" i="2"/>
  <c r="D785" i="2"/>
  <c r="G797" i="2"/>
  <c r="D810" i="2"/>
  <c r="D821" i="2"/>
  <c r="F832" i="2"/>
  <c r="D315" i="2"/>
  <c r="C498" i="2"/>
  <c r="D569" i="2"/>
  <c r="F601" i="2"/>
  <c r="E625" i="2"/>
  <c r="F653" i="2"/>
  <c r="E675" i="2"/>
  <c r="G691" i="2"/>
  <c r="C719" i="2"/>
  <c r="C739" i="2"/>
  <c r="F751" i="2"/>
  <c r="C764" i="2"/>
  <c r="B775" i="2"/>
  <c r="E787" i="2"/>
  <c r="B800" i="2"/>
  <c r="E812" i="2"/>
  <c r="B825" i="2"/>
  <c r="D835" i="2"/>
  <c r="F845" i="2"/>
  <c r="B857" i="2"/>
  <c r="D867" i="2"/>
  <c r="F877" i="2"/>
  <c r="B889" i="2"/>
  <c r="D899" i="2"/>
  <c r="F909" i="2"/>
  <c r="B921" i="2"/>
  <c r="C1026" i="2"/>
  <c r="G1014" i="2"/>
  <c r="E1004" i="2"/>
  <c r="C994" i="2"/>
  <c r="G982" i="2"/>
  <c r="E972" i="2"/>
  <c r="C962" i="2"/>
  <c r="G950" i="2"/>
  <c r="E940" i="2"/>
  <c r="C930" i="2"/>
  <c r="C918" i="2"/>
  <c r="C907" i="2"/>
  <c r="G256" i="2"/>
  <c r="E369" i="2"/>
  <c r="D326" i="2"/>
  <c r="C274" i="2"/>
  <c r="E498" i="2"/>
  <c r="B481" i="2"/>
  <c r="B528" i="2"/>
  <c r="C316" i="2"/>
  <c r="D426" i="2"/>
  <c r="C500" i="2"/>
  <c r="B187" i="2"/>
  <c r="B369" i="2"/>
  <c r="E473" i="2"/>
  <c r="D525" i="2"/>
  <c r="C318" i="2"/>
  <c r="G427" i="2"/>
  <c r="G511" i="2"/>
  <c r="F556" i="2"/>
  <c r="B600" i="2"/>
  <c r="D362" i="2"/>
  <c r="F517" i="2"/>
  <c r="E576" i="2"/>
  <c r="E424" i="2"/>
  <c r="E545" i="2"/>
  <c r="E281" i="2"/>
  <c r="G494" i="2"/>
  <c r="E567" i="2"/>
  <c r="E387" i="2"/>
  <c r="E541" i="2"/>
  <c r="B590" i="2"/>
  <c r="C636" i="2"/>
  <c r="E678" i="2"/>
  <c r="D544" i="2"/>
  <c r="F621" i="2"/>
  <c r="B670" i="2"/>
  <c r="C715" i="2"/>
  <c r="C445" i="2"/>
  <c r="B594" i="2"/>
  <c r="G646" i="2"/>
  <c r="F693" i="2"/>
  <c r="E95" i="2"/>
  <c r="C554" i="2"/>
  <c r="E612" i="2"/>
  <c r="C625" i="2"/>
  <c r="F637" i="2"/>
  <c r="C650" i="2"/>
  <c r="B661" i="2"/>
  <c r="E673" i="2"/>
  <c r="G685" i="2"/>
  <c r="C697" i="2"/>
  <c r="E707" i="2"/>
  <c r="G717" i="2"/>
  <c r="C729" i="2"/>
  <c r="F137" i="2"/>
  <c r="F358" i="2"/>
  <c r="D463" i="2"/>
  <c r="E525" i="2"/>
  <c r="B557" i="2"/>
  <c r="G582" i="2"/>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B695" i="2"/>
  <c r="D713" i="2"/>
  <c r="F731" i="2"/>
  <c r="E747" i="2"/>
  <c r="B760" i="2"/>
  <c r="E772" i="2"/>
  <c r="B785" i="2"/>
  <c r="B796" i="2"/>
  <c r="D808" i="2"/>
  <c r="G820" i="2"/>
  <c r="D832" i="2"/>
  <c r="E295" i="2"/>
  <c r="B485" i="2"/>
  <c r="G570" i="2"/>
  <c r="E599" i="2"/>
  <c r="F628" i="2"/>
  <c r="E650" i="2"/>
  <c r="B677" i="2"/>
  <c r="F698" i="2"/>
  <c r="B726" i="2"/>
  <c r="G739" i="2"/>
  <c r="G750" i="2"/>
  <c r="D763" i="2"/>
  <c r="G775" i="2"/>
  <c r="D788" i="2"/>
  <c r="G800" i="2"/>
  <c r="F811" i="2"/>
  <c r="C824" i="2"/>
  <c r="E332" i="2"/>
  <c r="E496" i="2"/>
  <c r="F563" i="2"/>
  <c r="D595" i="2"/>
  <c r="C621" i="2"/>
  <c r="F644" i="2"/>
  <c r="E666" i="2"/>
  <c r="D694" i="2"/>
  <c r="F712" i="2"/>
  <c r="C738" i="2"/>
  <c r="E749" i="2"/>
  <c r="B762" i="2"/>
  <c r="E774" i="2"/>
  <c r="B787" i="2"/>
  <c r="E799" i="2"/>
  <c r="G811" i="2"/>
  <c r="G822" i="2"/>
  <c r="G833" i="2"/>
  <c r="C343" i="2"/>
  <c r="G527" i="2"/>
  <c r="B574" i="2"/>
  <c r="C604" i="2"/>
  <c r="C630" i="2"/>
  <c r="D658" i="2"/>
  <c r="C680" i="2"/>
  <c r="B702" i="2"/>
  <c r="D720" i="2"/>
  <c r="F740" i="2"/>
  <c r="C753" i="2"/>
  <c r="F765" i="2"/>
  <c r="F776" i="2"/>
  <c r="C789" i="2"/>
  <c r="E801" i="2"/>
  <c r="B814" i="2"/>
  <c r="C826" i="2"/>
  <c r="E836" i="2"/>
  <c r="G846" i="2"/>
  <c r="C858" i="2"/>
  <c r="E868" i="2"/>
  <c r="G878" i="2"/>
  <c r="C890" i="2"/>
  <c r="E900" i="2"/>
  <c r="G910" i="2"/>
  <c r="C922" i="2"/>
  <c r="B1025" i="2"/>
  <c r="F1013" i="2"/>
  <c r="D1003" i="2"/>
  <c r="B993" i="2"/>
  <c r="F981" i="2"/>
  <c r="D971" i="2"/>
  <c r="B961" i="2"/>
  <c r="F949" i="2"/>
  <c r="D939" i="2"/>
  <c r="B929" i="2"/>
  <c r="F916" i="2"/>
  <c r="F905" i="2"/>
  <c r="C127" i="2"/>
  <c r="G434" i="2"/>
  <c r="D394" i="2"/>
  <c r="D358" i="2"/>
  <c r="F248" i="2"/>
  <c r="C492" i="2"/>
  <c r="E50" i="2"/>
  <c r="F347" i="2"/>
  <c r="F453" i="2"/>
  <c r="C514" i="2"/>
  <c r="B271" i="2"/>
  <c r="E400" i="2"/>
  <c r="B491" i="2"/>
  <c r="E64" i="2"/>
  <c r="D349" i="2"/>
  <c r="C455" i="2"/>
  <c r="G525" i="2"/>
  <c r="C569" i="2"/>
  <c r="E611" i="2"/>
  <c r="G423" i="2"/>
  <c r="C542" i="2"/>
  <c r="F214" i="2"/>
  <c r="G478" i="2"/>
  <c r="E559" i="2"/>
  <c r="G356" i="2"/>
  <c r="E521" i="2"/>
  <c r="E581" i="2"/>
  <c r="G445" i="2"/>
  <c r="B554" i="2"/>
  <c r="B604" i="2"/>
  <c r="F647" i="2"/>
  <c r="F281" i="2"/>
  <c r="D572" i="2"/>
  <c r="F635" i="2"/>
  <c r="B684" i="2"/>
  <c r="F726" i="2"/>
  <c r="D519" i="2"/>
  <c r="B610" i="2"/>
  <c r="D659" i="2"/>
  <c r="C706" i="2"/>
  <c r="D367" i="2"/>
  <c r="B582" i="2"/>
  <c r="D617" i="2"/>
  <c r="G629" i="2"/>
  <c r="D642" i="2"/>
  <c r="G654" i="2"/>
  <c r="F665" i="2"/>
  <c r="C678" i="2"/>
  <c r="D690" i="2"/>
  <c r="F700" i="2"/>
  <c r="B712" i="2"/>
  <c r="D722" i="2"/>
  <c r="F732" i="2"/>
  <c r="D271" i="2"/>
  <c r="F400" i="2"/>
  <c r="C491" i="2"/>
  <c r="G542" i="2"/>
  <c r="G564" i="2"/>
  <c r="B586" i="2"/>
  <c r="B602" i="2"/>
  <c r="G617" i="2"/>
  <c r="G628" i="2"/>
  <c r="D641" i="2"/>
  <c r="G653" i="2"/>
  <c r="D666" i="2"/>
  <c r="G678" i="2"/>
  <c r="E688" i="2"/>
  <c r="G698" i="2"/>
  <c r="C710" i="2"/>
  <c r="E720" i="2"/>
  <c r="G730" i="2"/>
  <c r="C742" i="2"/>
  <c r="E752" i="2"/>
  <c r="G762" i="2"/>
  <c r="C774" i="2"/>
  <c r="E784" i="2"/>
  <c r="G794" i="2"/>
  <c r="C806" i="2"/>
  <c r="E816" i="2"/>
  <c r="B230" i="2"/>
  <c r="C475" i="2"/>
  <c r="C548" i="2"/>
  <c r="D592" i="2"/>
  <c r="C622" i="2"/>
  <c r="D650" i="2"/>
  <c r="C672" i="2"/>
  <c r="E698" i="2"/>
  <c r="G716" i="2"/>
  <c r="F739" i="2"/>
  <c r="C752" i="2"/>
  <c r="F764" i="2"/>
  <c r="C777" i="2"/>
  <c r="F789" i="2"/>
  <c r="F800" i="2"/>
  <c r="C813" i="2"/>
  <c r="E825" i="2"/>
  <c r="G835" i="2"/>
  <c r="G384" i="2"/>
  <c r="B520" i="2"/>
  <c r="E582" i="2"/>
  <c r="G610" i="2"/>
  <c r="B638" i="2"/>
  <c r="E661" i="2"/>
  <c r="G684" i="2"/>
  <c r="C711" i="2"/>
  <c r="E729" i="2"/>
  <c r="B743" i="2"/>
  <c r="E755" i="2"/>
  <c r="B768" i="2"/>
  <c r="E780" i="2"/>
  <c r="B793" i="2"/>
  <c r="B804" i="2"/>
  <c r="D816" i="2"/>
  <c r="B829" i="2"/>
  <c r="B416" i="2"/>
  <c r="B535" i="2"/>
  <c r="G580" i="2"/>
  <c r="C602" i="2"/>
  <c r="E627" i="2"/>
  <c r="B654" i="2"/>
  <c r="E677" i="2"/>
  <c r="G697" i="2"/>
  <c r="C725" i="2"/>
  <c r="C743" i="2"/>
  <c r="C754" i="2"/>
  <c r="F766" i="2"/>
  <c r="C779" i="2"/>
  <c r="F791" i="2"/>
  <c r="C804" i="2"/>
  <c r="B815" i="2"/>
  <c r="B828" i="2"/>
  <c r="D838" i="2"/>
  <c r="D425" i="2"/>
  <c r="D547" i="2"/>
  <c r="G587" i="2"/>
  <c r="E615" i="2"/>
  <c r="C641" i="2"/>
  <c r="E664" i="2"/>
  <c r="C687" i="2"/>
  <c r="E705" i="2"/>
  <c r="G723" i="2"/>
  <c r="D745" i="2"/>
  <c r="G757" i="2"/>
  <c r="D770" i="2"/>
  <c r="D781" i="2"/>
  <c r="G793" i="2"/>
  <c r="D806" i="2"/>
  <c r="F818" i="2"/>
  <c r="F829" i="2"/>
  <c r="B841" i="2"/>
  <c r="D851" i="2"/>
  <c r="F861" i="2"/>
  <c r="B873" i="2"/>
  <c r="D883" i="2"/>
  <c r="F893" i="2"/>
  <c r="B905" i="2"/>
  <c r="D915" i="2"/>
  <c r="G1030" i="2"/>
  <c r="E1020" i="2"/>
  <c r="C1010" i="2"/>
  <c r="G998" i="2"/>
  <c r="E988" i="2"/>
  <c r="C978" i="2"/>
  <c r="G966" i="2"/>
  <c r="E956" i="2"/>
  <c r="C946" i="2"/>
  <c r="G934" i="2"/>
  <c r="D924" i="2"/>
  <c r="B912" i="2"/>
  <c r="B901" i="2"/>
  <c r="F299" i="2"/>
  <c r="F507" i="2"/>
  <c r="D429" i="2"/>
  <c r="B478" i="2"/>
  <c r="E513" i="2"/>
  <c r="D522" i="2"/>
  <c r="D295" i="2"/>
  <c r="C543" i="2"/>
  <c r="G545" i="2"/>
  <c r="D457" i="2"/>
  <c r="B181" i="2"/>
  <c r="C639" i="2"/>
  <c r="B688" i="2"/>
  <c r="D730" i="2"/>
  <c r="C530" i="2"/>
  <c r="E613" i="2"/>
  <c r="C663" i="2"/>
  <c r="G706" i="2"/>
  <c r="C750" i="2"/>
  <c r="E792" i="2"/>
  <c r="E434" i="2"/>
  <c r="B644" i="2"/>
  <c r="G732" i="2"/>
  <c r="E786" i="2"/>
  <c r="E833" i="2"/>
  <c r="G603" i="2"/>
  <c r="G699" i="2"/>
  <c r="G764" i="2"/>
  <c r="D813" i="2"/>
  <c r="D568" i="2"/>
  <c r="C671" i="2"/>
  <c r="B751" i="2"/>
  <c r="B801" i="2"/>
  <c r="G370" i="2"/>
  <c r="G631" i="2"/>
  <c r="E721" i="2"/>
  <c r="C778" i="2"/>
  <c r="D827" i="2"/>
  <c r="F869" i="2"/>
  <c r="B913" i="2"/>
  <c r="C1002" i="2"/>
  <c r="G958" i="2"/>
  <c r="B915" i="2"/>
  <c r="F891" i="2"/>
  <c r="C879" i="2"/>
  <c r="F866" i="2"/>
  <c r="C854" i="2"/>
  <c r="C843" i="2"/>
  <c r="C823" i="2"/>
  <c r="F796" i="2"/>
  <c r="D773" i="2"/>
  <c r="F746" i="2"/>
  <c r="G708" i="2"/>
  <c r="F670" i="2"/>
  <c r="G626" i="2"/>
  <c r="F549" i="2"/>
  <c r="C949" i="2"/>
  <c r="G937" i="2"/>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D920" i="2"/>
  <c r="G907" i="2"/>
  <c r="D895" i="2"/>
  <c r="G882" i="2"/>
  <c r="G871" i="2"/>
  <c r="E859" i="2"/>
  <c r="B847" i="2"/>
  <c r="B831" i="2"/>
  <c r="C815" i="2"/>
  <c r="F788" i="2"/>
  <c r="D765" i="2"/>
  <c r="E738" i="2"/>
  <c r="E694" i="2"/>
  <c r="G644" i="2"/>
  <c r="F595" i="2"/>
  <c r="C486" i="2"/>
  <c r="D610" i="2"/>
  <c r="B580" i="2"/>
  <c r="E682" i="2"/>
  <c r="C664" i="2"/>
  <c r="D687" i="2"/>
  <c r="D815" i="2"/>
  <c r="E811" i="2"/>
  <c r="E791" i="2"/>
  <c r="E777" i="2"/>
  <c r="D756" i="2"/>
  <c r="D979" i="2"/>
  <c r="D871" i="2"/>
  <c r="E779" i="2"/>
  <c r="B641" i="2"/>
  <c r="B932" i="2"/>
  <c r="D872" i="2"/>
  <c r="C797" i="2"/>
  <c r="D537" i="2"/>
  <c r="D889" i="2"/>
  <c r="G840" i="2"/>
  <c r="G724" i="2"/>
  <c r="D936" i="2"/>
  <c r="C864" i="2"/>
  <c r="F749" i="2"/>
  <c r="C535" i="2"/>
  <c r="E372" i="2"/>
  <c r="E394" i="2"/>
  <c r="D716" i="2"/>
  <c r="C675" i="2"/>
  <c r="E696" i="2"/>
  <c r="E824" i="2"/>
  <c r="B774" i="2"/>
  <c r="D752" i="2"/>
  <c r="C740" i="2"/>
  <c r="C703" i="2"/>
  <c r="E1012" i="2"/>
  <c r="F894" i="2"/>
  <c r="F833" i="2"/>
  <c r="C756" i="2"/>
  <c r="C941" i="2"/>
  <c r="C883" i="2"/>
  <c r="G845" i="2"/>
  <c r="E703" i="2"/>
  <c r="B925" i="2"/>
  <c r="D864" i="2"/>
  <c r="G799" i="2"/>
  <c r="B630" i="2"/>
  <c r="E923" i="2"/>
  <c r="E873" i="2"/>
  <c r="B770" i="2"/>
  <c r="E451" i="2"/>
  <c r="B172" i="2"/>
  <c r="F450" i="2"/>
  <c r="E489" i="2"/>
  <c r="D524" i="2"/>
  <c r="E540" i="2"/>
  <c r="G349" i="2"/>
  <c r="E552" i="2"/>
  <c r="F567" i="2"/>
  <c r="F514" i="2"/>
  <c r="D353" i="2"/>
  <c r="F640" i="2"/>
  <c r="C689" i="2"/>
  <c r="E731" i="2"/>
  <c r="D541" i="2"/>
  <c r="F615" i="2"/>
  <c r="F664" i="2"/>
  <c r="B709" i="2"/>
  <c r="D751" i="2"/>
  <c r="F793" i="2"/>
  <c r="G458" i="2"/>
  <c r="F645" i="2"/>
  <c r="E737" i="2"/>
  <c r="C788" i="2"/>
  <c r="F834" i="2"/>
  <c r="D606" i="2"/>
  <c r="B710" i="2"/>
  <c r="E766" i="2"/>
  <c r="G814" i="2"/>
  <c r="B573" i="2"/>
  <c r="F672" i="2"/>
  <c r="F752" i="2"/>
  <c r="E802" i="2"/>
  <c r="G398" i="2"/>
  <c r="E636" i="2"/>
  <c r="F722" i="2"/>
  <c r="F779" i="2"/>
  <c r="E828" i="2"/>
  <c r="G870" i="2"/>
  <c r="C914" i="2"/>
  <c r="B1001" i="2"/>
  <c r="F957" i="2"/>
  <c r="E913" i="2"/>
  <c r="B890" i="2"/>
  <c r="E877" i="2"/>
  <c r="C865" i="2"/>
  <c r="F852" i="2"/>
  <c r="F841" i="2"/>
  <c r="E818" i="2"/>
  <c r="C795" i="2"/>
  <c r="F768" i="2"/>
  <c r="C745" i="2"/>
  <c r="E706" i="2"/>
  <c r="G665" i="2"/>
  <c r="C619" i="2"/>
  <c r="D512" i="2"/>
  <c r="B948" i="2"/>
  <c r="F936" i="2"/>
  <c r="D926" i="2"/>
  <c r="E914" i="2"/>
  <c r="B902" i="2"/>
  <c r="E889" i="2"/>
  <c r="E878" i="2"/>
  <c r="B866" i="2"/>
  <c r="E853" i="2"/>
  <c r="C841" i="2"/>
  <c r="E827" i="2"/>
  <c r="B808" i="2"/>
  <c r="E781" i="2"/>
  <c r="F759" i="2"/>
  <c r="C733" i="2"/>
  <c r="D686" i="2"/>
  <c r="D635" i="2"/>
  <c r="F590" i="2"/>
  <c r="E318" i="2"/>
  <c r="G930" i="2"/>
  <c r="E920" i="2"/>
  <c r="B908" i="2"/>
  <c r="E895" i="2"/>
  <c r="B883" i="2"/>
  <c r="C872" i="2"/>
  <c r="F859" i="2"/>
  <c r="C847" i="2"/>
  <c r="D831" i="2"/>
  <c r="E815" i="2"/>
  <c r="B792" i="2"/>
  <c r="E765" i="2"/>
  <c r="F743" i="2"/>
  <c r="D705" i="2"/>
  <c r="D664" i="2"/>
  <c r="D615" i="2"/>
  <c r="F571" i="2"/>
  <c r="E367" i="2"/>
  <c r="B942" i="2"/>
  <c r="F930" i="2"/>
  <c r="F918" i="2"/>
  <c r="D906" i="2"/>
  <c r="G893" i="2"/>
  <c r="D881" i="2"/>
  <c r="D870" i="2"/>
  <c r="G857" i="2"/>
  <c r="D845" i="2"/>
  <c r="E830" i="2"/>
  <c r="E810" i="2"/>
  <c r="C787" i="2"/>
  <c r="F760" i="2"/>
  <c r="G728" i="2"/>
  <c r="C692" i="2"/>
  <c r="B637" i="2"/>
  <c r="D584" i="2"/>
  <c r="B465" i="2"/>
  <c r="B346" i="2"/>
  <c r="E646" i="2"/>
  <c r="F657" i="2"/>
  <c r="G639" i="2"/>
  <c r="B773" i="2"/>
  <c r="C763" i="2"/>
  <c r="E741" i="2"/>
  <c r="B724" i="2"/>
  <c r="B686" i="2"/>
  <c r="E892" i="2"/>
  <c r="D896" i="2"/>
  <c r="D834" i="2"/>
  <c r="F723" i="2"/>
  <c r="D942" i="2"/>
  <c r="G884" i="2"/>
  <c r="B819" i="2"/>
  <c r="G705" i="2"/>
  <c r="C926" i="2"/>
  <c r="G865" i="2"/>
  <c r="C781" i="2"/>
  <c r="C590" i="2"/>
  <c r="B926" i="2"/>
  <c r="F851" i="2"/>
  <c r="D709" i="2"/>
  <c r="G319" i="2"/>
  <c r="F679" i="2"/>
  <c r="G694" i="2"/>
  <c r="B720" i="2"/>
  <c r="C782" i="2"/>
  <c r="E822" i="2"/>
  <c r="D802" i="2"/>
  <c r="E608" i="2"/>
  <c r="D859" i="2"/>
  <c r="G926" i="2"/>
  <c r="D846" i="2"/>
  <c r="B778" i="2"/>
  <c r="G260" i="2"/>
  <c r="C894" i="2"/>
  <c r="D858" i="2"/>
  <c r="E742" i="2"/>
  <c r="D935" i="2"/>
  <c r="G876" i="2"/>
  <c r="D776" i="2"/>
  <c r="F587" i="2"/>
  <c r="E898" i="2"/>
  <c r="B820" i="2"/>
  <c r="B707" i="2"/>
  <c r="G381" i="2"/>
  <c r="C482" i="2"/>
  <c r="F501" i="2"/>
  <c r="G526" i="2"/>
  <c r="G557" i="2"/>
  <c r="B578" i="2"/>
  <c r="B498" i="2"/>
  <c r="E591" i="2"/>
  <c r="C623" i="2"/>
  <c r="D596" i="2"/>
  <c r="G555" i="2"/>
  <c r="F651" i="2"/>
  <c r="D698" i="2"/>
  <c r="E199" i="2"/>
  <c r="E558" i="2"/>
  <c r="F625" i="2"/>
  <c r="F675" i="2"/>
  <c r="C718" i="2"/>
  <c r="E760" i="2"/>
  <c r="G802" i="2"/>
  <c r="F538" i="2"/>
  <c r="B666" i="2"/>
  <c r="C749" i="2"/>
  <c r="E797" i="2"/>
  <c r="C329" i="2"/>
  <c r="D633" i="2"/>
  <c r="C727" i="2"/>
  <c r="D777" i="2"/>
  <c r="F825" i="2"/>
  <c r="B598" i="2"/>
  <c r="E695" i="2"/>
  <c r="E763" i="2"/>
  <c r="B812" i="2"/>
  <c r="E532" i="2"/>
  <c r="G659" i="2"/>
  <c r="D742" i="2"/>
  <c r="F790" i="2"/>
  <c r="F837" i="2"/>
  <c r="B881" i="2"/>
  <c r="D923" i="2"/>
  <c r="G990" i="2"/>
  <c r="E948" i="2"/>
  <c r="C904" i="2"/>
  <c r="E888" i="2"/>
  <c r="B876" i="2"/>
  <c r="E863" i="2"/>
  <c r="B851" i="2"/>
  <c r="C840" i="2"/>
  <c r="B817" i="2"/>
  <c r="E790" i="2"/>
  <c r="B767" i="2"/>
  <c r="E740" i="2"/>
  <c r="C704" i="2"/>
  <c r="C658" i="2"/>
  <c r="D608" i="2"/>
  <c r="G502" i="2"/>
  <c r="G945" i="2"/>
  <c r="E935" i="2"/>
  <c r="C925" i="2"/>
  <c r="G912" i="2"/>
  <c r="D900" i="2"/>
  <c r="B888" i="2"/>
  <c r="B877" i="2"/>
  <c r="E864" i="2"/>
  <c r="B852" i="2"/>
  <c r="C838" i="2"/>
  <c r="D826" i="2"/>
  <c r="G804" i="2"/>
  <c r="B780" i="2"/>
  <c r="B758" i="2"/>
  <c r="F720" i="2"/>
  <c r="B679" i="2"/>
  <c r="F630" i="2"/>
  <c r="B562" i="2"/>
  <c r="D205" i="2"/>
  <c r="F929" i="2"/>
  <c r="B919" i="2"/>
  <c r="E906" i="2"/>
  <c r="B894" i="2"/>
  <c r="E881" i="2"/>
  <c r="E870" i="2"/>
  <c r="B858" i="2"/>
  <c r="E845" i="2"/>
  <c r="F830" i="2"/>
  <c r="F810" i="2"/>
  <c r="G788" i="2"/>
  <c r="B764" i="2"/>
  <c r="B742" i="2"/>
  <c r="B703" i="2"/>
  <c r="F659" i="2"/>
  <c r="G612" i="2"/>
  <c r="G566" i="2"/>
  <c r="F311" i="2"/>
  <c r="G939" i="2"/>
  <c r="E929" i="2"/>
  <c r="C917" i="2"/>
  <c r="F904" i="2"/>
  <c r="C892" i="2"/>
  <c r="F879" i="2"/>
  <c r="G868" i="2"/>
  <c r="D856" i="2"/>
  <c r="G843" i="2"/>
  <c r="D829" i="2"/>
  <c r="B809" i="2"/>
  <c r="E782" i="2"/>
  <c r="B759" i="2"/>
  <c r="E726" i="2"/>
  <c r="G683" i="2"/>
  <c r="D632" i="2"/>
  <c r="B556" i="2"/>
  <c r="C416" i="2"/>
  <c r="G538" i="2"/>
  <c r="G709" i="2"/>
  <c r="F589" i="2"/>
  <c r="B626" i="2"/>
  <c r="C850" i="2"/>
  <c r="G858" i="2"/>
  <c r="F339" i="2"/>
  <c r="G859" i="2"/>
  <c r="C747" i="2"/>
  <c r="D914" i="2"/>
  <c r="C827" i="2"/>
  <c r="G637" i="2"/>
  <c r="B900" i="2"/>
  <c r="B837" i="2"/>
  <c r="F666" i="2"/>
  <c r="C369" i="2"/>
  <c r="C472" i="2"/>
  <c r="E714" i="2"/>
  <c r="D649" i="2"/>
  <c r="F815" i="2"/>
  <c r="G869" i="2"/>
  <c r="B680" i="2"/>
  <c r="C919" i="2"/>
  <c r="D792" i="2"/>
  <c r="D518" i="2"/>
  <c r="G851" i="2"/>
  <c r="E722" i="2"/>
  <c r="C935" i="2"/>
  <c r="E862" i="2"/>
  <c r="G606" i="2"/>
  <c r="C424" i="2"/>
  <c r="F490" i="2"/>
  <c r="F512" i="2"/>
  <c r="G536" i="2"/>
  <c r="B568" i="2"/>
  <c r="D190" i="2"/>
  <c r="F516" i="2"/>
  <c r="E602" i="2"/>
  <c r="C634" i="2"/>
  <c r="G609" i="2"/>
  <c r="F577" i="2"/>
  <c r="C653" i="2"/>
  <c r="E699" i="2"/>
  <c r="E243" i="2"/>
  <c r="C563" i="2"/>
  <c r="D627" i="2"/>
  <c r="C677" i="2"/>
  <c r="D719" i="2"/>
  <c r="F761" i="2"/>
  <c r="B805" i="2"/>
  <c r="E543" i="2"/>
  <c r="E667" i="2"/>
  <c r="F750" i="2"/>
  <c r="B799" i="2"/>
  <c r="B357" i="2"/>
  <c r="G634" i="2"/>
  <c r="D728" i="2"/>
  <c r="B779" i="2"/>
  <c r="G826" i="2"/>
  <c r="G599" i="2"/>
  <c r="F696" i="2"/>
  <c r="C765" i="2"/>
  <c r="E813" i="2"/>
  <c r="F542" i="2"/>
  <c r="B663" i="2"/>
  <c r="G743" i="2"/>
  <c r="C792" i="2"/>
  <c r="G838" i="2"/>
  <c r="C882" i="2"/>
  <c r="E924" i="2"/>
  <c r="F989" i="2"/>
  <c r="D947" i="2"/>
  <c r="E902" i="2"/>
  <c r="B887" i="2"/>
  <c r="E874" i="2"/>
  <c r="B862" i="2"/>
  <c r="E849" i="2"/>
  <c r="F839" i="2"/>
  <c r="G813" i="2"/>
  <c r="G785" i="2"/>
  <c r="G763" i="2"/>
  <c r="B739" i="2"/>
  <c r="F691" i="2"/>
  <c r="E653" i="2"/>
  <c r="B597" i="2"/>
  <c r="F446" i="2"/>
  <c r="F944" i="2"/>
  <c r="D934" i="2"/>
  <c r="G923" i="2"/>
  <c r="D911" i="2"/>
  <c r="G898" i="2"/>
  <c r="G887" i="2"/>
  <c r="E875" i="2"/>
  <c r="B863" i="2"/>
  <c r="E850" i="2"/>
  <c r="E837" i="2"/>
  <c r="C825" i="2"/>
  <c r="D803" i="2"/>
  <c r="G776" i="2"/>
  <c r="D753" i="2"/>
  <c r="D718" i="2"/>
  <c r="D674" i="2"/>
  <c r="G625" i="2"/>
  <c r="D557" i="2"/>
  <c r="G938" i="2"/>
  <c r="E928" i="2"/>
  <c r="D917" i="2"/>
  <c r="G904" i="2"/>
  <c r="D892" i="2"/>
  <c r="B880" i="2"/>
  <c r="B869" i="2"/>
  <c r="E856" i="2"/>
  <c r="B844" i="2"/>
  <c r="E829" i="2"/>
  <c r="C809" i="2"/>
  <c r="D787" i="2"/>
  <c r="G760" i="2"/>
  <c r="F738" i="2"/>
  <c r="G692" i="2"/>
  <c r="C647" i="2"/>
  <c r="E601" i="2"/>
  <c r="B542" i="2"/>
  <c r="C181" i="2"/>
  <c r="F938" i="2"/>
  <c r="D928" i="2"/>
  <c r="F915" i="2"/>
  <c r="C903" i="2"/>
  <c r="F890" i="2"/>
  <c r="C878" i="2"/>
  <c r="C867" i="2"/>
  <c r="F854" i="2"/>
  <c r="D842" i="2"/>
  <c r="C828" i="2"/>
  <c r="G805" i="2"/>
  <c r="G777" i="2"/>
  <c r="G755" i="2"/>
  <c r="C724" i="2"/>
  <c r="B676" i="2"/>
  <c r="F627" i="2"/>
  <c r="D551" i="2"/>
  <c r="E360" i="2"/>
  <c r="B264" i="2"/>
  <c r="F386" i="2"/>
  <c r="D697" i="2"/>
  <c r="C388" i="2"/>
  <c r="F804" i="2"/>
  <c r="G883" i="2"/>
  <c r="F757" i="2"/>
  <c r="C908" i="2"/>
  <c r="C832" i="2"/>
  <c r="C657" i="2"/>
  <c r="G901" i="2"/>
  <c r="B803" i="2"/>
  <c r="B517" i="2"/>
  <c r="B875" i="2"/>
  <c r="E771" i="2"/>
  <c r="B298" i="2"/>
  <c r="F650" i="2"/>
  <c r="F678" i="2"/>
  <c r="B836" i="2"/>
  <c r="F901" i="2"/>
  <c r="D857" i="2"/>
  <c r="D636" i="2"/>
  <c r="F906" i="2"/>
  <c r="G815" i="2"/>
  <c r="F912" i="2"/>
  <c r="D837" i="2"/>
  <c r="E507" i="2"/>
  <c r="B886" i="2"/>
  <c r="B798" i="2"/>
  <c r="B506" i="2"/>
  <c r="E338" i="2"/>
  <c r="F529" i="2"/>
  <c r="D199" i="2"/>
  <c r="E321" i="2"/>
  <c r="C601" i="2"/>
  <c r="F430" i="2"/>
  <c r="B569" i="2"/>
  <c r="D637" i="2"/>
  <c r="E671" i="2"/>
  <c r="D648" i="2"/>
  <c r="F614" i="2"/>
  <c r="F662" i="2"/>
  <c r="F708" i="2"/>
  <c r="F372" i="2"/>
  <c r="E583" i="2"/>
  <c r="C638" i="2"/>
  <c r="C686" i="2"/>
  <c r="E728" i="2"/>
  <c r="G770" i="2"/>
  <c r="C814" i="2"/>
  <c r="E585" i="2"/>
  <c r="C696" i="2"/>
  <c r="E761" i="2"/>
  <c r="B810" i="2"/>
  <c r="F510" i="2"/>
  <c r="C655" i="2"/>
  <c r="B740" i="2"/>
  <c r="G789" i="2"/>
  <c r="C360" i="2"/>
  <c r="G622" i="2"/>
  <c r="G713" i="2"/>
  <c r="B776" i="2"/>
  <c r="D824" i="2"/>
  <c r="F581" i="2"/>
  <c r="F681" i="2"/>
  <c r="F754" i="2"/>
  <c r="C803" i="2"/>
  <c r="B849" i="2"/>
  <c r="D891" i="2"/>
  <c r="G1022" i="2"/>
  <c r="E980" i="2"/>
  <c r="C938" i="2"/>
  <c r="G897" i="2"/>
  <c r="D885" i="2"/>
  <c r="G872" i="2"/>
  <c r="D860" i="2"/>
  <c r="B848" i="2"/>
  <c r="B835" i="2"/>
  <c r="D812" i="2"/>
  <c r="C784" i="2"/>
  <c r="D762" i="2"/>
  <c r="C736" i="2"/>
  <c r="D689" i="2"/>
  <c r="F648" i="2"/>
  <c r="E594" i="2"/>
  <c r="D395" i="2"/>
  <c r="E943" i="2"/>
  <c r="C933" i="2"/>
  <c r="D922" i="2"/>
  <c r="G909" i="2"/>
  <c r="D897" i="2"/>
  <c r="D886" i="2"/>
  <c r="G873" i="2"/>
  <c r="D861" i="2"/>
  <c r="G848" i="2"/>
  <c r="G836" i="2"/>
  <c r="E820" i="2"/>
  <c r="F798" i="2"/>
  <c r="C775" i="2"/>
  <c r="F748" i="2"/>
  <c r="B716" i="2"/>
  <c r="F669" i="2"/>
  <c r="C618" i="2"/>
  <c r="F552" i="2"/>
  <c r="F937" i="2"/>
  <c r="D927" i="2"/>
  <c r="G915" i="2"/>
  <c r="D903" i="2"/>
  <c r="G890" i="2"/>
  <c r="G879" i="2"/>
  <c r="E867" i="2"/>
  <c r="B855" i="2"/>
  <c r="E842" i="2"/>
  <c r="D828" i="2"/>
  <c r="E804" i="2"/>
  <c r="F782" i="2"/>
  <c r="C759" i="2"/>
  <c r="B735" i="2"/>
  <c r="E690" i="2"/>
  <c r="E642" i="2"/>
  <c r="G598" i="2"/>
  <c r="D536" i="2"/>
  <c r="G947" i="2"/>
  <c r="E937" i="2"/>
  <c r="C927" i="2"/>
  <c r="B914" i="2"/>
  <c r="E901" i="2"/>
  <c r="C889" i="2"/>
  <c r="F876" i="2"/>
  <c r="F865" i="2"/>
  <c r="C853" i="2"/>
  <c r="F840" i="2"/>
  <c r="B827" i="2"/>
  <c r="D804" i="2"/>
  <c r="C776" i="2"/>
  <c r="D754" i="2"/>
  <c r="F711" i="2"/>
  <c r="D671" i="2"/>
  <c r="B612" i="2"/>
  <c r="F546" i="2"/>
  <c r="E301" i="2"/>
  <c r="C382" i="2"/>
  <c r="G585" i="2"/>
  <c r="F656" i="2"/>
  <c r="D583" i="2"/>
  <c r="B937" i="2"/>
  <c r="F807" i="2"/>
  <c r="B583" i="2"/>
  <c r="F895" i="2"/>
  <c r="E770" i="2"/>
  <c r="E936" i="2"/>
  <c r="D853" i="2"/>
  <c r="C688" i="2"/>
  <c r="E912" i="2"/>
  <c r="E821" i="2"/>
  <c r="E609" i="2"/>
  <c r="G430" i="2"/>
  <c r="F599" i="2"/>
  <c r="B613" i="2"/>
  <c r="C501" i="2"/>
  <c r="C767" i="2"/>
  <c r="D882" i="2"/>
  <c r="D721" i="2"/>
  <c r="G929" i="2"/>
  <c r="F831" i="2"/>
  <c r="E652" i="2"/>
  <c r="F887" i="2"/>
  <c r="B753" i="2"/>
  <c r="E945" i="2"/>
  <c r="B850" i="2"/>
  <c r="C748" i="2"/>
  <c r="C346" i="2"/>
  <c r="C344" i="2"/>
  <c r="G396" i="2"/>
  <c r="C452" i="2"/>
  <c r="F417" i="2"/>
  <c r="B558" i="2"/>
  <c r="G439" i="2"/>
  <c r="F253" i="2"/>
  <c r="E725" i="2"/>
  <c r="B705" i="2"/>
  <c r="D628" i="2"/>
  <c r="F676" i="2"/>
  <c r="C721" i="2"/>
  <c r="F481" i="2"/>
  <c r="G601" i="2"/>
  <c r="D652" i="2"/>
  <c r="F697" i="2"/>
  <c r="B741" i="2"/>
  <c r="D783" i="2"/>
  <c r="F95" i="2"/>
  <c r="E617" i="2"/>
  <c r="F715" i="2"/>
  <c r="F775" i="2"/>
  <c r="B824" i="2"/>
  <c r="C580" i="2"/>
  <c r="D683" i="2"/>
  <c r="B754" i="2"/>
  <c r="G803" i="2"/>
  <c r="G530" i="2"/>
  <c r="G650" i="2"/>
  <c r="F741" i="2"/>
  <c r="B790" i="2"/>
  <c r="C837" i="2"/>
  <c r="B611" i="2"/>
  <c r="D704" i="2"/>
  <c r="G768" i="2"/>
  <c r="C817" i="2"/>
  <c r="E860" i="2"/>
  <c r="G902" i="2"/>
  <c r="D1011" i="2"/>
  <c r="B969" i="2"/>
  <c r="F925" i="2"/>
  <c r="C893" i="2"/>
  <c r="F880" i="2"/>
  <c r="C868" i="2"/>
  <c r="F855" i="2"/>
  <c r="G844" i="2"/>
  <c r="G824" i="2"/>
  <c r="D801" i="2"/>
  <c r="G774" i="2"/>
  <c r="E751" i="2"/>
  <c r="B719" i="2"/>
  <c r="D675" i="2"/>
  <c r="E631" i="2"/>
  <c r="E554" i="2"/>
  <c r="D950" i="2"/>
  <c r="B940" i="2"/>
  <c r="F928" i="2"/>
  <c r="E917" i="2"/>
  <c r="C905" i="2"/>
  <c r="F892" i="2"/>
  <c r="F881" i="2"/>
  <c r="C869" i="2"/>
  <c r="F856" i="2"/>
  <c r="C844" i="2"/>
  <c r="G829" i="2"/>
  <c r="D814" i="2"/>
  <c r="F787" i="2"/>
  <c r="G765" i="2"/>
  <c r="B737" i="2"/>
  <c r="C701" i="2"/>
  <c r="G647" i="2"/>
  <c r="E604" i="2"/>
  <c r="C428" i="2"/>
  <c r="C934" i="2"/>
  <c r="F923" i="2"/>
  <c r="C911" i="2"/>
  <c r="F898" i="2"/>
  <c r="C886" i="2"/>
  <c r="C875" i="2"/>
  <c r="F862" i="2"/>
  <c r="D850" i="2"/>
  <c r="F836" i="2"/>
  <c r="F821" i="2"/>
  <c r="D798" i="2"/>
  <c r="F771" i="2"/>
  <c r="G749" i="2"/>
  <c r="C720" i="2"/>
  <c r="G676" i="2"/>
  <c r="D625" i="2"/>
  <c r="B581" i="2"/>
  <c r="E470" i="2"/>
  <c r="D944" i="2"/>
  <c r="B934" i="2"/>
  <c r="G921" i="2"/>
  <c r="D909" i="2"/>
  <c r="G896" i="2"/>
  <c r="D884" i="2"/>
  <c r="B872" i="2"/>
  <c r="B861" i="2"/>
  <c r="E848" i="2"/>
  <c r="F835" i="2"/>
  <c r="G816" i="2"/>
  <c r="D793" i="2"/>
  <c r="G766" i="2"/>
  <c r="E743" i="2"/>
  <c r="G696" i="2"/>
  <c r="E649" i="2"/>
  <c r="C598" i="2"/>
  <c r="F496" i="2"/>
  <c r="B476" i="2"/>
  <c r="C615" i="2"/>
  <c r="F729" i="2"/>
  <c r="D515" i="2"/>
  <c r="G825" i="2"/>
  <c r="F1021" i="2"/>
  <c r="G847" i="2"/>
  <c r="B687" i="2"/>
  <c r="F920" i="2"/>
  <c r="D847" i="2"/>
  <c r="G615" i="2"/>
  <c r="D878" i="2"/>
  <c r="E754" i="2"/>
  <c r="F946" i="2"/>
  <c r="E887" i="2"/>
  <c r="F799" i="2"/>
  <c r="G150" i="2"/>
  <c r="B547" i="2"/>
  <c r="F626" i="2"/>
  <c r="G738" i="2"/>
  <c r="E575" i="2"/>
  <c r="E788" i="2"/>
  <c r="C970" i="2"/>
  <c r="B806" i="2"/>
  <c r="C559" i="2"/>
  <c r="F870" i="2"/>
  <c r="B769" i="2"/>
  <c r="B607" i="2"/>
  <c r="C900" i="2"/>
  <c r="B826" i="2"/>
  <c r="E681" i="2"/>
  <c r="B911" i="2"/>
  <c r="D836" i="2"/>
  <c r="C654" i="2"/>
  <c r="BE34" i="2"/>
  <c r="BE33" i="2"/>
  <c r="I28" i="2"/>
  <c r="F6" i="2"/>
  <c r="P1281" i="2" l="1"/>
  <c r="V1281" i="2"/>
  <c r="P1282" i="2"/>
  <c r="V1282" i="2"/>
  <c r="P1280" i="2"/>
  <c r="V1280" i="2"/>
  <c r="Y1275" i="2"/>
  <c r="Y1263" i="2"/>
  <c r="Y1271" i="2"/>
  <c r="Y1274" i="2"/>
  <c r="Y1276" i="2"/>
  <c r="Y1264" i="2"/>
  <c r="Y1277" i="2"/>
  <c r="Y30" i="2"/>
  <c r="Y1278" i="2"/>
  <c r="Y1282" i="2"/>
  <c r="Y1279" i="2"/>
  <c r="Y1262" i="2"/>
  <c r="Y1280" i="2"/>
  <c r="Y1261" i="2"/>
  <c r="Y1281" i="2"/>
  <c r="Y1273" i="2"/>
  <c r="Y1265" i="2"/>
  <c r="Y1266" i="2"/>
  <c r="Y1267" i="2"/>
  <c r="Y1268" i="2"/>
  <c r="Y1269" i="2"/>
  <c r="Y1270" i="2"/>
  <c r="Y1272" i="2"/>
  <c r="H30" i="2"/>
  <c r="I1203" i="2" s="1"/>
  <c r="BC815" i="2"/>
  <c r="BD815" i="2"/>
  <c r="BC865" i="2"/>
  <c r="BD865" i="2"/>
  <c r="BC893" i="2"/>
  <c r="BD893" i="2"/>
  <c r="BC398" i="2"/>
  <c r="BD398" i="2"/>
  <c r="BD580" i="2"/>
  <c r="BC580" i="2"/>
  <c r="BD886" i="2"/>
  <c r="BC886" i="2"/>
  <c r="BC756" i="2"/>
  <c r="BD756" i="2"/>
  <c r="BD607" i="2"/>
  <c r="BC607" i="2"/>
  <c r="BC821" i="2"/>
  <c r="BD821" i="2"/>
  <c r="BC365" i="2"/>
  <c r="BD365" i="2"/>
  <c r="BC317" i="2"/>
  <c r="BD317" i="2"/>
  <c r="BC60" i="2"/>
  <c r="BD60" i="2"/>
  <c r="BC486" i="2"/>
  <c r="BD486" i="2"/>
  <c r="BC348" i="2"/>
  <c r="BD348" i="2"/>
  <c r="BC357" i="2"/>
  <c r="BD357" i="2"/>
  <c r="BC337" i="2"/>
  <c r="BD337" i="2"/>
  <c r="BC172" i="2"/>
  <c r="BD172" i="2"/>
  <c r="BC353" i="2"/>
  <c r="BD353" i="2"/>
  <c r="BC129" i="2"/>
  <c r="BD129" i="2"/>
  <c r="BD207" i="2"/>
  <c r="BC207" i="2"/>
  <c r="BC216" i="2"/>
  <c r="BD216" i="2"/>
  <c r="BD151" i="2"/>
  <c r="BC151" i="2"/>
  <c r="BD63" i="2"/>
  <c r="BC63" i="2"/>
  <c r="BC57" i="2"/>
  <c r="BD57" i="2"/>
  <c r="BC86" i="2"/>
  <c r="BD86" i="2"/>
  <c r="BD927" i="2"/>
  <c r="BC927" i="2"/>
  <c r="BD951" i="2"/>
  <c r="BC951" i="2"/>
  <c r="BC952" i="2"/>
  <c r="BD952" i="2"/>
  <c r="BC906" i="2"/>
  <c r="BD906" i="2"/>
  <c r="BD1182" i="2"/>
  <c r="BC1182" i="2"/>
  <c r="BD1229" i="2"/>
  <c r="BC1229" i="2"/>
  <c r="BD803" i="2"/>
  <c r="BC803" i="2"/>
  <c r="BD599" i="2"/>
  <c r="BC599" i="2"/>
  <c r="BC876" i="2"/>
  <c r="BD876" i="2"/>
  <c r="BC958" i="2"/>
  <c r="BD958" i="2"/>
  <c r="BD706" i="2"/>
  <c r="BC706" i="2"/>
  <c r="BC445" i="2"/>
  <c r="BD445" i="2"/>
  <c r="BC775" i="2"/>
  <c r="BD775" i="2"/>
  <c r="BC673" i="2"/>
  <c r="BD673" i="2"/>
  <c r="BD808" i="2"/>
  <c r="BC808" i="2"/>
  <c r="BD621" i="2"/>
  <c r="BC621" i="2"/>
  <c r="BD597" i="2"/>
  <c r="BC597" i="2"/>
  <c r="BC174" i="2"/>
  <c r="BD174" i="2"/>
  <c r="BC422" i="2"/>
  <c r="BD422" i="2"/>
  <c r="BD303" i="2"/>
  <c r="BC303" i="2"/>
  <c r="BD147" i="2"/>
  <c r="BC147" i="2"/>
  <c r="BD516" i="2"/>
  <c r="BC516" i="2"/>
  <c r="BC402" i="2"/>
  <c r="BD402" i="2"/>
  <c r="BD75" i="2"/>
  <c r="BC75" i="2"/>
  <c r="BD175" i="2"/>
  <c r="BC175" i="2"/>
  <c r="BD218" i="2"/>
  <c r="BC218" i="2"/>
  <c r="BC180" i="2"/>
  <c r="BD180" i="2"/>
  <c r="BC166" i="2"/>
  <c r="BD166" i="2"/>
  <c r="BC100" i="2"/>
  <c r="BD100" i="2"/>
  <c r="BC273" i="2"/>
  <c r="BD273" i="2"/>
  <c r="BC178" i="2"/>
  <c r="BD178" i="2"/>
  <c r="BC847" i="2"/>
  <c r="BD847" i="2"/>
  <c r="BC836" i="2"/>
  <c r="BD836" i="2"/>
  <c r="BC869" i="2"/>
  <c r="BD869" i="2"/>
  <c r="BD868" i="2"/>
  <c r="BC868" i="2"/>
  <c r="BC912" i="2"/>
  <c r="BD912" i="2"/>
  <c r="BD802" i="2"/>
  <c r="BC802" i="2"/>
  <c r="BD610" i="2"/>
  <c r="BC610" i="2"/>
  <c r="BC617" i="2"/>
  <c r="BD617" i="2"/>
  <c r="BC646" i="2"/>
  <c r="BD646" i="2"/>
  <c r="BD520" i="2"/>
  <c r="BC520" i="2"/>
  <c r="BC461" i="2"/>
  <c r="BD461" i="2"/>
  <c r="BC232" i="2"/>
  <c r="BD232" i="2"/>
  <c r="BD707" i="2"/>
  <c r="BC707" i="2"/>
  <c r="BC786" i="2"/>
  <c r="BD786" i="2"/>
  <c r="BC406" i="2"/>
  <c r="BD406" i="2"/>
  <c r="BC509" i="2"/>
  <c r="BD509" i="2"/>
  <c r="BD487" i="2"/>
  <c r="BC487" i="2"/>
  <c r="BC156" i="2"/>
  <c r="BD156" i="2"/>
  <c r="BD664" i="2"/>
  <c r="BC664" i="2"/>
  <c r="BC409" i="2"/>
  <c r="BD409" i="2"/>
  <c r="BC482" i="2"/>
  <c r="BD482" i="2"/>
  <c r="BD435" i="2"/>
  <c r="BC435" i="2"/>
  <c r="BC442" i="2"/>
  <c r="BD442" i="2"/>
  <c r="BD432" i="2"/>
  <c r="BC432" i="2"/>
  <c r="BC230" i="2"/>
  <c r="BD230" i="2"/>
  <c r="BC224" i="2"/>
  <c r="BD224" i="2"/>
  <c r="BC145" i="2"/>
  <c r="BD145" i="2"/>
  <c r="BC69" i="2"/>
  <c r="BD69" i="2"/>
  <c r="BC130" i="2"/>
  <c r="BD130" i="2"/>
  <c r="BC94" i="2"/>
  <c r="BD94" i="2"/>
  <c r="BD721" i="2"/>
  <c r="BC721" i="2"/>
  <c r="BC881" i="2"/>
  <c r="BD881" i="2"/>
  <c r="BC1033" i="2"/>
  <c r="BD1033" i="2"/>
  <c r="BD1076" i="2"/>
  <c r="BC1076" i="2"/>
  <c r="BC1067" i="2"/>
  <c r="BD1067" i="2"/>
  <c r="BC1104" i="2"/>
  <c r="BD1104" i="2"/>
  <c r="BC1107" i="2"/>
  <c r="BD1107" i="2"/>
  <c r="BC1095" i="2"/>
  <c r="BD1095" i="2"/>
  <c r="BD1138" i="2"/>
  <c r="BC1138" i="2"/>
  <c r="BC1180" i="2"/>
  <c r="BD1180" i="2"/>
  <c r="BC1176" i="2"/>
  <c r="BD1176" i="2"/>
  <c r="BD1223" i="2"/>
  <c r="BC1223" i="2"/>
  <c r="BC1260" i="2"/>
  <c r="BD1260" i="2"/>
  <c r="BC1209" i="2"/>
  <c r="BD1209" i="2"/>
  <c r="BD1226" i="2"/>
  <c r="BC1226" i="2"/>
  <c r="BC1175" i="2"/>
  <c r="BD1175" i="2"/>
  <c r="BD1178" i="2"/>
  <c r="BC1178" i="2"/>
  <c r="BD768" i="2"/>
  <c r="BC768" i="2"/>
  <c r="BC585" i="2"/>
  <c r="BD585" i="2"/>
  <c r="BC838" i="2"/>
  <c r="BD838" i="2"/>
  <c r="BC926" i="2"/>
  <c r="BD926" i="2"/>
  <c r="BD423" i="2"/>
  <c r="BC423" i="2"/>
  <c r="BC1014" i="2"/>
  <c r="BD1014" i="2"/>
  <c r="BD693" i="2"/>
  <c r="BC693" i="2"/>
  <c r="BC767" i="2"/>
  <c r="BD767" i="2"/>
  <c r="BC614" i="2"/>
  <c r="BD614" i="2"/>
  <c r="BC561" i="2"/>
  <c r="BD561" i="2"/>
  <c r="BC498" i="2"/>
  <c r="BD498" i="2"/>
  <c r="BD540" i="2"/>
  <c r="BC540" i="2"/>
  <c r="BD496" i="2"/>
  <c r="BC496" i="2"/>
  <c r="BC397" i="2"/>
  <c r="BD397" i="2"/>
  <c r="BC238" i="2"/>
  <c r="BD238" i="2"/>
  <c r="BC386" i="2"/>
  <c r="BD386" i="2"/>
  <c r="BD339" i="2"/>
  <c r="BC339" i="2"/>
  <c r="BD203" i="2"/>
  <c r="BC203" i="2"/>
  <c r="BD683" i="2"/>
  <c r="BC683" i="2"/>
  <c r="BC526" i="2"/>
  <c r="BD526" i="2"/>
  <c r="BD699" i="2"/>
  <c r="BC699" i="2"/>
  <c r="BD499" i="2"/>
  <c r="BC499" i="2"/>
  <c r="BD737" i="2"/>
  <c r="BC737" i="2"/>
  <c r="BC81" i="2"/>
  <c r="BD81" i="2"/>
  <c r="BC373" i="2"/>
  <c r="BD373" i="2"/>
  <c r="BD287" i="2"/>
  <c r="BC287" i="2"/>
  <c r="BC342" i="2"/>
  <c r="BD342" i="2"/>
  <c r="BC522" i="2"/>
  <c r="BD522" i="2"/>
  <c r="BC602" i="2"/>
  <c r="BD602" i="2"/>
  <c r="BC485" i="2"/>
  <c r="BD485" i="2"/>
  <c r="BC210" i="2"/>
  <c r="BD210" i="2"/>
  <c r="BD171" i="2"/>
  <c r="BC171" i="2"/>
  <c r="BC321" i="2"/>
  <c r="BD321" i="2"/>
  <c r="BD400" i="2"/>
  <c r="BC400" i="2"/>
  <c r="BD343" i="2"/>
  <c r="BC343" i="2"/>
  <c r="BC305" i="2"/>
  <c r="BD305" i="2"/>
  <c r="BD444" i="2"/>
  <c r="BC444" i="2"/>
  <c r="BD186" i="2"/>
  <c r="BC186" i="2"/>
  <c r="BD90" i="2"/>
  <c r="BC90" i="2"/>
  <c r="BC222" i="2"/>
  <c r="BD222" i="2"/>
  <c r="BD127" i="2"/>
  <c r="BC127" i="2"/>
  <c r="BC185" i="2"/>
  <c r="BD185" i="2"/>
  <c r="BC158" i="2"/>
  <c r="BD158" i="2"/>
  <c r="BC193" i="2"/>
  <c r="BD193" i="2"/>
  <c r="BC981" i="2"/>
  <c r="BD981" i="2"/>
  <c r="BC892" i="2"/>
  <c r="BD892" i="2"/>
  <c r="BC864" i="2"/>
  <c r="BD864" i="2"/>
  <c r="BD790" i="2"/>
  <c r="BC790" i="2"/>
  <c r="BD1115" i="2"/>
  <c r="BC1115" i="2"/>
  <c r="BD1130" i="2"/>
  <c r="BC1130" i="2"/>
  <c r="BD1117" i="2"/>
  <c r="BC1117" i="2"/>
  <c r="BC1157" i="2"/>
  <c r="BD1157" i="2"/>
  <c r="BC1219" i="2"/>
  <c r="BD1219" i="2"/>
  <c r="BC1172" i="2"/>
  <c r="BD1172" i="2"/>
  <c r="BD887" i="2"/>
  <c r="BC887" i="2"/>
  <c r="BD612" i="2"/>
  <c r="BC612" i="2"/>
  <c r="BD555" i="2"/>
  <c r="BC555" i="2"/>
  <c r="BD370" i="2"/>
  <c r="BC370" i="2"/>
  <c r="BD629" i="2"/>
  <c r="BC629" i="2"/>
  <c r="BD662" i="2"/>
  <c r="BC662" i="2"/>
  <c r="BD974" i="2"/>
  <c r="BC974" i="2"/>
  <c r="BC690" i="2"/>
  <c r="BD690" i="2"/>
  <c r="BD415" i="2"/>
  <c r="BC415" i="2"/>
  <c r="BD366" i="2"/>
  <c r="BC366" i="2"/>
  <c r="BD616" i="2"/>
  <c r="BC616" i="2"/>
  <c r="BC390" i="2"/>
  <c r="BD390" i="2"/>
  <c r="BC474" i="2"/>
  <c r="BD474" i="2"/>
  <c r="BC437" i="2"/>
  <c r="BD437" i="2"/>
  <c r="BD346" i="2"/>
  <c r="BC346" i="2"/>
  <c r="BC467" i="2"/>
  <c r="BD467" i="2"/>
  <c r="BC334" i="2"/>
  <c r="BD334" i="2"/>
  <c r="BD420" i="2"/>
  <c r="BC420" i="2"/>
  <c r="BC418" i="2"/>
  <c r="BD418" i="2"/>
  <c r="BD243" i="2"/>
  <c r="BC243" i="2"/>
  <c r="BC393" i="2"/>
  <c r="BD393" i="2"/>
  <c r="BC157" i="2"/>
  <c r="BD157" i="2"/>
  <c r="BD456" i="2"/>
  <c r="BC456" i="2"/>
  <c r="BC140" i="2"/>
  <c r="BD140" i="2"/>
  <c r="BD765" i="2"/>
  <c r="BC765" i="2"/>
  <c r="BC530" i="2"/>
  <c r="BD530" i="2"/>
  <c r="BC760" i="2"/>
  <c r="BD760" i="2"/>
  <c r="BD566" i="2"/>
  <c r="BC566" i="2"/>
  <c r="BC804" i="2"/>
  <c r="BD804" i="2"/>
  <c r="BD694" i="2"/>
  <c r="BC694" i="2"/>
  <c r="BC840" i="2"/>
  <c r="BD840" i="2"/>
  <c r="BD882" i="2"/>
  <c r="BC882" i="2"/>
  <c r="BC631" i="2"/>
  <c r="BD631" i="2"/>
  <c r="BD723" i="2"/>
  <c r="BC723" i="2"/>
  <c r="BC794" i="2"/>
  <c r="BD794" i="2"/>
  <c r="BC846" i="2"/>
  <c r="BD846" i="2"/>
  <c r="BC797" i="2"/>
  <c r="BD797" i="2"/>
  <c r="BC746" i="2"/>
  <c r="BD746" i="2"/>
  <c r="BD726" i="2"/>
  <c r="BC726" i="2"/>
  <c r="BD642" i="2"/>
  <c r="BC642" i="2"/>
  <c r="BD656" i="2"/>
  <c r="BC656" i="2"/>
  <c r="BC168" i="2"/>
  <c r="BD168" i="2"/>
  <c r="BC53" i="2"/>
  <c r="BD53" i="2"/>
  <c r="BC567" i="2"/>
  <c r="BD567" i="2"/>
  <c r="BC475" i="2"/>
  <c r="BD475" i="2"/>
  <c r="BD67" i="2"/>
  <c r="BC67" i="2"/>
  <c r="BC333" i="2"/>
  <c r="BD333" i="2"/>
  <c r="BD548" i="2"/>
  <c r="BC548" i="2"/>
  <c r="BC328" i="2"/>
  <c r="BD328" i="2"/>
  <c r="BC449" i="2"/>
  <c r="BD449" i="2"/>
  <c r="BC302" i="2"/>
  <c r="BD302" i="2"/>
  <c r="BD79" i="2"/>
  <c r="BC79" i="2"/>
  <c r="BC229" i="2"/>
  <c r="BD229" i="2"/>
  <c r="BC233" i="2"/>
  <c r="BD233" i="2"/>
  <c r="BC1015" i="2"/>
  <c r="BD1015" i="2"/>
  <c r="BC913" i="2"/>
  <c r="BD913" i="2"/>
  <c r="BD995" i="2"/>
  <c r="BC995" i="2"/>
  <c r="BC971" i="2"/>
  <c r="BD971" i="2"/>
  <c r="BC1009" i="2"/>
  <c r="BD1009" i="2"/>
  <c r="BC675" i="2"/>
  <c r="BD675" i="2"/>
  <c r="BD1058" i="2"/>
  <c r="BC1058" i="2"/>
  <c r="BC1108" i="2"/>
  <c r="BD1108" i="2"/>
  <c r="BD1098" i="2"/>
  <c r="BC1098" i="2"/>
  <c r="BC1085" i="2"/>
  <c r="BD1085" i="2"/>
  <c r="BC1159" i="2"/>
  <c r="BD1159" i="2"/>
  <c r="BC1227" i="2"/>
  <c r="BD1227" i="2"/>
  <c r="BD1233" i="2"/>
  <c r="BC1233" i="2"/>
  <c r="BC1232" i="2"/>
  <c r="BD1232" i="2"/>
  <c r="BC1181" i="2"/>
  <c r="BD1181" i="2"/>
  <c r="BC848" i="2"/>
  <c r="BD848" i="2"/>
  <c r="BC904" i="2"/>
  <c r="BD904" i="2"/>
  <c r="BD637" i="2"/>
  <c r="BC637" i="2"/>
  <c r="BC659" i="2"/>
  <c r="BD659" i="2"/>
  <c r="BC937" i="2"/>
  <c r="BD937" i="2"/>
  <c r="BC603" i="2"/>
  <c r="BD603" i="2"/>
  <c r="BC966" i="2"/>
  <c r="BD966" i="2"/>
  <c r="BC698" i="2"/>
  <c r="BD698" i="2"/>
  <c r="BD527" i="2"/>
  <c r="BC527" i="2"/>
  <c r="BD908" i="2"/>
  <c r="BC908" i="2"/>
  <c r="BC316" i="2"/>
  <c r="BD316" i="2"/>
  <c r="BC734" i="2"/>
  <c r="BD734" i="2"/>
  <c r="BD544" i="2"/>
  <c r="BC544" i="2"/>
  <c r="BC518" i="2"/>
  <c r="BD518" i="2"/>
  <c r="BD361" i="2"/>
  <c r="BC361" i="2"/>
  <c r="BC194" i="2"/>
  <c r="BD194" i="2"/>
  <c r="BD479" i="2"/>
  <c r="BC479" i="2"/>
  <c r="BC290" i="2"/>
  <c r="BD290" i="2"/>
  <c r="BC446" i="2"/>
  <c r="BD446" i="2"/>
  <c r="BD263" i="2"/>
  <c r="BC263" i="2"/>
  <c r="BC177" i="2"/>
  <c r="BD177" i="2"/>
  <c r="BC1001" i="2"/>
  <c r="BD1001" i="2"/>
  <c r="BD919" i="2"/>
  <c r="BC919" i="2"/>
  <c r="BD1000" i="2"/>
  <c r="BC1000" i="2"/>
  <c r="BC889" i="2"/>
  <c r="BD889" i="2"/>
  <c r="BC903" i="2"/>
  <c r="BD903" i="2"/>
  <c r="BC841" i="2"/>
  <c r="BD841" i="2"/>
  <c r="BC880" i="2"/>
  <c r="BD880" i="2"/>
  <c r="BC1025" i="2"/>
  <c r="BD1025" i="2"/>
  <c r="BD852" i="2"/>
  <c r="BC852" i="2"/>
  <c r="BC899" i="2"/>
  <c r="BD899" i="2"/>
  <c r="BD1051" i="2"/>
  <c r="BC1051" i="2"/>
  <c r="BD1105" i="2"/>
  <c r="BC1105" i="2"/>
  <c r="BC1136" i="2"/>
  <c r="BD1136" i="2"/>
  <c r="BD1158" i="2"/>
  <c r="BC1158" i="2"/>
  <c r="BD1147" i="2"/>
  <c r="BC1147" i="2"/>
  <c r="BC1212" i="2"/>
  <c r="BD1212" i="2"/>
  <c r="BD1281" i="2"/>
  <c r="BC1281" i="2"/>
  <c r="BD1220" i="2"/>
  <c r="BC1220" i="2"/>
  <c r="BD1169" i="2"/>
  <c r="BC1169" i="2"/>
  <c r="BD396" i="2"/>
  <c r="BC396" i="2"/>
  <c r="BC879" i="2"/>
  <c r="BD879" i="2"/>
  <c r="BD810" i="2"/>
  <c r="BC810" i="2"/>
  <c r="BC280" i="2"/>
  <c r="BD280" i="2"/>
  <c r="BD661" i="2"/>
  <c r="BC661" i="2"/>
  <c r="BD731" i="2"/>
  <c r="BC731" i="2"/>
  <c r="BC830" i="2"/>
  <c r="BD830" i="2"/>
  <c r="BD651" i="2"/>
  <c r="BC651" i="2"/>
  <c r="BD584" i="2"/>
  <c r="BC584" i="2"/>
  <c r="BC403" i="2"/>
  <c r="BD403" i="2"/>
  <c r="BD266" i="2"/>
  <c r="BC266" i="2"/>
  <c r="BD576" i="2"/>
  <c r="BC576" i="2"/>
  <c r="BC719" i="2"/>
  <c r="BD719" i="2"/>
  <c r="BC718" i="2"/>
  <c r="BD718" i="2"/>
  <c r="BC336" i="2"/>
  <c r="BD336" i="2"/>
  <c r="BD87" i="2"/>
  <c r="BC87" i="2"/>
  <c r="BD371" i="2"/>
  <c r="BC371" i="2"/>
  <c r="BD234" i="2"/>
  <c r="BC234" i="2"/>
  <c r="BD460" i="2"/>
  <c r="BC460" i="2"/>
  <c r="BD159" i="2"/>
  <c r="BC159" i="2"/>
  <c r="BD416" i="2"/>
  <c r="BC416" i="2"/>
  <c r="BD283" i="2"/>
  <c r="BC283" i="2"/>
  <c r="BD443" i="2"/>
  <c r="BC443" i="2"/>
  <c r="BC244" i="2"/>
  <c r="BD244" i="2"/>
  <c r="BC161" i="2"/>
  <c r="BD161" i="2"/>
  <c r="BC96" i="2"/>
  <c r="BD96" i="2"/>
  <c r="BC248" i="2"/>
  <c r="BD248" i="2"/>
  <c r="BD215" i="2"/>
  <c r="BC215" i="2"/>
  <c r="BD219" i="2"/>
  <c r="BC219" i="2"/>
  <c r="BC221" i="2"/>
  <c r="BD221" i="2"/>
  <c r="BC76" i="2"/>
  <c r="BD76" i="2"/>
  <c r="BC208" i="2"/>
  <c r="BD208" i="2"/>
  <c r="BC110" i="2"/>
  <c r="BD110" i="2"/>
  <c r="BD636" i="2"/>
  <c r="BC636" i="2"/>
  <c r="BD1164" i="2"/>
  <c r="BC1164" i="2"/>
  <c r="BD1133" i="2"/>
  <c r="BC1133" i="2"/>
  <c r="BC1140" i="2"/>
  <c r="BD1140" i="2"/>
  <c r="BC1241" i="2"/>
  <c r="BD1241" i="2"/>
  <c r="BD1262" i="2"/>
  <c r="BC1262" i="2"/>
  <c r="BC1244" i="2"/>
  <c r="BD1244" i="2"/>
  <c r="BC1193" i="2"/>
  <c r="BD1193" i="2"/>
  <c r="BC430" i="2"/>
  <c r="BD430" i="2"/>
  <c r="BD713" i="2"/>
  <c r="BC713" i="2"/>
  <c r="BD743" i="2"/>
  <c r="BC743" i="2"/>
  <c r="BD536" i="2"/>
  <c r="BC536" i="2"/>
  <c r="BD990" i="2"/>
  <c r="BC990" i="2"/>
  <c r="BC870" i="2"/>
  <c r="BD870" i="2"/>
  <c r="BD384" i="2"/>
  <c r="BC384" i="2"/>
  <c r="BC762" i="2"/>
  <c r="BD762" i="2"/>
  <c r="BC833" i="2"/>
  <c r="BD833" i="2"/>
  <c r="BC570" i="2"/>
  <c r="BD570" i="2"/>
  <c r="BC783" i="2"/>
  <c r="BD783" i="2"/>
  <c r="BC817" i="2"/>
  <c r="BD817" i="2"/>
  <c r="BD528" i="2"/>
  <c r="BC528" i="2"/>
  <c r="BC623" i="2"/>
  <c r="BD623" i="2"/>
  <c r="BD680" i="2"/>
  <c r="BC680" i="2"/>
  <c r="BC433" i="2"/>
  <c r="BD433" i="2"/>
  <c r="BC470" i="2"/>
  <c r="BD470" i="2"/>
  <c r="BD632" i="2"/>
  <c r="BC632" i="2"/>
  <c r="BC411" i="2"/>
  <c r="BD411" i="2"/>
  <c r="BC465" i="2"/>
  <c r="BD465" i="2"/>
  <c r="BC425" i="2"/>
  <c r="BD425" i="2"/>
  <c r="BC358" i="2"/>
  <c r="BD358" i="2"/>
  <c r="BC262" i="2"/>
  <c r="BD262" i="2"/>
  <c r="BC254" i="2"/>
  <c r="BD254" i="2"/>
  <c r="BD271" i="2"/>
  <c r="BC271" i="2"/>
  <c r="BD314" i="2"/>
  <c r="BC314" i="2"/>
  <c r="BC136" i="2"/>
  <c r="BD136" i="2"/>
  <c r="BD167" i="2"/>
  <c r="BC167" i="2"/>
  <c r="BC117" i="2"/>
  <c r="BD117" i="2"/>
  <c r="BC84" i="2"/>
  <c r="BD84" i="2"/>
  <c r="BC977" i="2"/>
  <c r="BD977" i="2"/>
  <c r="BC201" i="2"/>
  <c r="BD201" i="2"/>
  <c r="BC98" i="2"/>
  <c r="BD98" i="2"/>
  <c r="BC855" i="2"/>
  <c r="BD855" i="2"/>
  <c r="BD1011" i="2"/>
  <c r="BC1011" i="2"/>
  <c r="BC1008" i="2"/>
  <c r="BD1008" i="2"/>
  <c r="BC970" i="2"/>
  <c r="BD970" i="2"/>
  <c r="BD932" i="2"/>
  <c r="BC932" i="2"/>
  <c r="BC689" i="2"/>
  <c r="BD689" i="2"/>
  <c r="BD1063" i="2"/>
  <c r="BC1063" i="2"/>
  <c r="BC1127" i="2"/>
  <c r="BD1127" i="2"/>
  <c r="BD1126" i="2"/>
  <c r="BC1126" i="2"/>
  <c r="BC1113" i="2"/>
  <c r="BD1113" i="2"/>
  <c r="BC1184" i="2"/>
  <c r="BD1184" i="2"/>
  <c r="BC1239" i="2"/>
  <c r="BD1239" i="2"/>
  <c r="BC1268" i="2"/>
  <c r="BD1268" i="2"/>
  <c r="BC1217" i="2"/>
  <c r="BD1217" i="2"/>
  <c r="BD1166" i="2"/>
  <c r="BC1166" i="2"/>
  <c r="BD1234" i="2"/>
  <c r="BC1234" i="2"/>
  <c r="BD1183" i="2"/>
  <c r="BC1183" i="2"/>
  <c r="BD615" i="2"/>
  <c r="BC615" i="2"/>
  <c r="BD766" i="2"/>
  <c r="BC766" i="2"/>
  <c r="BD896" i="2"/>
  <c r="BC896" i="2"/>
  <c r="BD676" i="2"/>
  <c r="BC676" i="2"/>
  <c r="BC929" i="2"/>
  <c r="BD929" i="2"/>
  <c r="BC622" i="2"/>
  <c r="BD622" i="2"/>
  <c r="BC938" i="2"/>
  <c r="BD938" i="2"/>
  <c r="BD923" i="2"/>
  <c r="BC923" i="2"/>
  <c r="BD763" i="2"/>
  <c r="BC763" i="2"/>
  <c r="BC538" i="2"/>
  <c r="BD538" i="2"/>
  <c r="BC502" i="2"/>
  <c r="BD502" i="2"/>
  <c r="BC884" i="2"/>
  <c r="BD884" i="2"/>
  <c r="BD665" i="2"/>
  <c r="BC665" i="2"/>
  <c r="BC931" i="2"/>
  <c r="BD931" i="2"/>
  <c r="BC626" i="2"/>
  <c r="BD626" i="2"/>
  <c r="BD732" i="2"/>
  <c r="BC732" i="2"/>
  <c r="BD998" i="2"/>
  <c r="BC998" i="2"/>
  <c r="BC835" i="2"/>
  <c r="BD835" i="2"/>
  <c r="BC542" i="2"/>
  <c r="BD542" i="2"/>
  <c r="BC356" i="2"/>
  <c r="BD356" i="2"/>
  <c r="BC525" i="2"/>
  <c r="BD525" i="2"/>
  <c r="BC822" i="2"/>
  <c r="BD822" i="2"/>
  <c r="BC739" i="2"/>
  <c r="BD739" i="2"/>
  <c r="BD582" i="2"/>
  <c r="BC582" i="2"/>
  <c r="BC558" i="2"/>
  <c r="BD558" i="2"/>
  <c r="BD761" i="2"/>
  <c r="BC761" i="2"/>
  <c r="BD351" i="2"/>
  <c r="BC351" i="2"/>
  <c r="BD645" i="2"/>
  <c r="BC645" i="2"/>
  <c r="BD330" i="2"/>
  <c r="BC330" i="2"/>
  <c r="BD624" i="2"/>
  <c r="BC624" i="2"/>
  <c r="BC1006" i="2"/>
  <c r="BD1006" i="2"/>
  <c r="BD620" i="2"/>
  <c r="BC620" i="2"/>
  <c r="BD827" i="2"/>
  <c r="BC827" i="2"/>
  <c r="BC325" i="2"/>
  <c r="BD325" i="2"/>
  <c r="BC405" i="2"/>
  <c r="BD405" i="2"/>
  <c r="BC894" i="2"/>
  <c r="BD894" i="2"/>
  <c r="BC807" i="2"/>
  <c r="BD807" i="2"/>
  <c r="BD596" i="2"/>
  <c r="BC596" i="2"/>
  <c r="BC618" i="2"/>
  <c r="BD618" i="2"/>
  <c r="BD578" i="2"/>
  <c r="BC578" i="2"/>
  <c r="BC345" i="2"/>
  <c r="BD345" i="2"/>
  <c r="BD327" i="2"/>
  <c r="BC327" i="2"/>
  <c r="BD702" i="2"/>
  <c r="BC702" i="2"/>
  <c r="BD600" i="2"/>
  <c r="BC600" i="2"/>
  <c r="BC165" i="2"/>
  <c r="BD165" i="2"/>
  <c r="BD565" i="2"/>
  <c r="BC565" i="2"/>
  <c r="BD551" i="2"/>
  <c r="BC551" i="2"/>
  <c r="BC579" i="2"/>
  <c r="BD579" i="2"/>
  <c r="BD259" i="2"/>
  <c r="BC259" i="2"/>
  <c r="BC441" i="2"/>
  <c r="BD441" i="2"/>
  <c r="BD677" i="2"/>
  <c r="BC677" i="2"/>
  <c r="BD556" i="2"/>
  <c r="BC556" i="2"/>
  <c r="BC605" i="2"/>
  <c r="BD605" i="2"/>
  <c r="BC517" i="2"/>
  <c r="BD517" i="2"/>
  <c r="BD504" i="2"/>
  <c r="BC504" i="2"/>
  <c r="BC395" i="2"/>
  <c r="BD395" i="2"/>
  <c r="BD355" i="2"/>
  <c r="BC355" i="2"/>
  <c r="BD307" i="2"/>
  <c r="BC307" i="2"/>
  <c r="BD484" i="2"/>
  <c r="BC484" i="2"/>
  <c r="BC419" i="2"/>
  <c r="BD419" i="2"/>
  <c r="BC354" i="2"/>
  <c r="BD354" i="2"/>
  <c r="BD107" i="2"/>
  <c r="BC107" i="2"/>
  <c r="BD251" i="2"/>
  <c r="BC251" i="2"/>
  <c r="BD431" i="2"/>
  <c r="BC431" i="2"/>
  <c r="BD524" i="2"/>
  <c r="BC524" i="2"/>
  <c r="BC374" i="2"/>
  <c r="BD374" i="2"/>
  <c r="BC296" i="2"/>
  <c r="BD296" i="2"/>
  <c r="BC477" i="2"/>
  <c r="BD477" i="2"/>
  <c r="BC49" i="2"/>
  <c r="BD49" i="2"/>
  <c r="BC206" i="2"/>
  <c r="BD206" i="2"/>
  <c r="BC160" i="2"/>
  <c r="BD160" i="2"/>
  <c r="BD424" i="2"/>
  <c r="BC424" i="2"/>
  <c r="BC360" i="2"/>
  <c r="BD360" i="2"/>
  <c r="BC153" i="2"/>
  <c r="BD153" i="2"/>
  <c r="BC264" i="2"/>
  <c r="BD264" i="2"/>
  <c r="BC196" i="2"/>
  <c r="BD196" i="2"/>
  <c r="BD199" i="2"/>
  <c r="BC199" i="2"/>
  <c r="BD139" i="2"/>
  <c r="BC139" i="2"/>
  <c r="BD279" i="2"/>
  <c r="BC279" i="2"/>
  <c r="BC944" i="2"/>
  <c r="BD944" i="2"/>
  <c r="BC301" i="2"/>
  <c r="BD301" i="2"/>
  <c r="BC89" i="2"/>
  <c r="BD89" i="2"/>
  <c r="BC236" i="2"/>
  <c r="BD236" i="2"/>
  <c r="BC285" i="2"/>
  <c r="BD285" i="2"/>
  <c r="BC113" i="2"/>
  <c r="BD113" i="2"/>
  <c r="BC125" i="2"/>
  <c r="BD125" i="2"/>
  <c r="BC137" i="2"/>
  <c r="BD137" i="2"/>
  <c r="BD895" i="2"/>
  <c r="BC895" i="2"/>
  <c r="BC176" i="2"/>
  <c r="BD176" i="2"/>
  <c r="BC269" i="2"/>
  <c r="BD269" i="2"/>
  <c r="BC92" i="2"/>
  <c r="BD92" i="2"/>
  <c r="BC104" i="2"/>
  <c r="BD104" i="2"/>
  <c r="BC116" i="2"/>
  <c r="BD116" i="2"/>
  <c r="BC45" i="2"/>
  <c r="BD45" i="2"/>
  <c r="BC148" i="2"/>
  <c r="BD148" i="2"/>
  <c r="BC590" i="2"/>
  <c r="BD590" i="2"/>
  <c r="BC213" i="2"/>
  <c r="BD213" i="2"/>
  <c r="BC1029" i="2"/>
  <c r="BD1029" i="2"/>
  <c r="BC809" i="2"/>
  <c r="BD809" i="2"/>
  <c r="BC943" i="2"/>
  <c r="BD943" i="2"/>
  <c r="BD928" i="2"/>
  <c r="BC928" i="2"/>
  <c r="BC77" i="2"/>
  <c r="BD77" i="2"/>
  <c r="BC82" i="2"/>
  <c r="BD82" i="2"/>
  <c r="BC655" i="2"/>
  <c r="BD655" i="2"/>
  <c r="BD669" i="2"/>
  <c r="BC669" i="2"/>
  <c r="BC940" i="2"/>
  <c r="BD940" i="2"/>
  <c r="BD972" i="2"/>
  <c r="BC972" i="2"/>
  <c r="BD630" i="2"/>
  <c r="BC630" i="2"/>
  <c r="BD866" i="2"/>
  <c r="BC866" i="2"/>
  <c r="BC965" i="2"/>
  <c r="BD965" i="2"/>
  <c r="BD964" i="2"/>
  <c r="BC964" i="2"/>
  <c r="BC1027" i="2"/>
  <c r="BD1027" i="2"/>
  <c r="BD779" i="2"/>
  <c r="BC779" i="2"/>
  <c r="BC888" i="2"/>
  <c r="BD888" i="2"/>
  <c r="BD583" i="2"/>
  <c r="BC583" i="2"/>
  <c r="BD1036" i="2"/>
  <c r="BC1036" i="2"/>
  <c r="BC1047" i="2"/>
  <c r="BD1047" i="2"/>
  <c r="BC1040" i="2"/>
  <c r="BD1040" i="2"/>
  <c r="BC1053" i="2"/>
  <c r="BD1053" i="2"/>
  <c r="BC1073" i="2"/>
  <c r="BD1073" i="2"/>
  <c r="BC1070" i="2"/>
  <c r="BD1070" i="2"/>
  <c r="BC1131" i="2"/>
  <c r="BD1131" i="2"/>
  <c r="BD1114" i="2"/>
  <c r="BC1114" i="2"/>
  <c r="BD1082" i="2"/>
  <c r="BC1082" i="2"/>
  <c r="BC1079" i="2"/>
  <c r="BD1079" i="2"/>
  <c r="BD1101" i="2"/>
  <c r="BC1101" i="2"/>
  <c r="BC1148" i="2"/>
  <c r="BD1148" i="2"/>
  <c r="BC1141" i="2"/>
  <c r="BD1141" i="2"/>
  <c r="BD1154" i="2"/>
  <c r="BC1154" i="2"/>
  <c r="BC1143" i="2"/>
  <c r="BD1143" i="2"/>
  <c r="BC1225" i="2"/>
  <c r="BD1225" i="2"/>
  <c r="BD1222" i="2"/>
  <c r="BC1222" i="2"/>
  <c r="BC1171" i="2"/>
  <c r="BD1171" i="2"/>
  <c r="BD1230" i="2"/>
  <c r="BC1230" i="2"/>
  <c r="BD1179" i="2"/>
  <c r="BC1179" i="2"/>
  <c r="BC1228" i="2"/>
  <c r="BD1228" i="2"/>
  <c r="BC1177" i="2"/>
  <c r="BD1177" i="2"/>
  <c r="BD1258" i="2"/>
  <c r="BC1258" i="2"/>
  <c r="BC1207" i="2"/>
  <c r="BD1207" i="2"/>
  <c r="BD1261" i="2"/>
  <c r="BC1261" i="2"/>
  <c r="BD1210" i="2"/>
  <c r="BC1210" i="2"/>
  <c r="BC1264" i="2"/>
  <c r="BD1264" i="2"/>
  <c r="BC1213" i="2"/>
  <c r="BD1213" i="2"/>
  <c r="BC1013" i="2"/>
  <c r="BD1013" i="2"/>
  <c r="BC112" i="2"/>
  <c r="BD112" i="2"/>
  <c r="BC812" i="2"/>
  <c r="BD812" i="2"/>
  <c r="BD914" i="2"/>
  <c r="BC914" i="2"/>
  <c r="BC563" i="2"/>
  <c r="BD563" i="2"/>
  <c r="BC784" i="2"/>
  <c r="BD784" i="2"/>
  <c r="BC992" i="2"/>
  <c r="BD992" i="2"/>
  <c r="BC849" i="2"/>
  <c r="BD849" i="2"/>
  <c r="BD759" i="2"/>
  <c r="BC759" i="2"/>
  <c r="BC1007" i="2"/>
  <c r="BD1007" i="2"/>
  <c r="BD963" i="2"/>
  <c r="BC963" i="2"/>
  <c r="BC1049" i="2"/>
  <c r="BD1049" i="2"/>
  <c r="BD1052" i="2"/>
  <c r="BC1052" i="2"/>
  <c r="BD1068" i="2"/>
  <c r="BC1068" i="2"/>
  <c r="BC1061" i="2"/>
  <c r="BD1061" i="2"/>
  <c r="BC1123" i="2"/>
  <c r="BD1123" i="2"/>
  <c r="BC1132" i="2"/>
  <c r="BD1132" i="2"/>
  <c r="BD1080" i="2"/>
  <c r="BC1080" i="2"/>
  <c r="BD1083" i="2"/>
  <c r="BC1083" i="2"/>
  <c r="BD1144" i="2"/>
  <c r="BC1144" i="2"/>
  <c r="BC1273" i="2"/>
  <c r="BD1273" i="2"/>
  <c r="BD1275" i="2"/>
  <c r="BC1275" i="2"/>
  <c r="BC1253" i="2"/>
  <c r="BD1253" i="2"/>
  <c r="BD1202" i="2"/>
  <c r="BC1202" i="2"/>
  <c r="BC1022" i="2"/>
  <c r="BD1022" i="2"/>
  <c r="BC883" i="2"/>
  <c r="BD883" i="2"/>
  <c r="BD705" i="2"/>
  <c r="BC705" i="2"/>
  <c r="BC845" i="2"/>
  <c r="BD845" i="2"/>
  <c r="BC635" i="2"/>
  <c r="BD635" i="2"/>
  <c r="BC682" i="2"/>
  <c r="BD682" i="2"/>
  <c r="BC681" i="2"/>
  <c r="BD681" i="2"/>
  <c r="BD480" i="2"/>
  <c r="BC480" i="2"/>
  <c r="BC643" i="2"/>
  <c r="BD643" i="2"/>
  <c r="BC501" i="2"/>
  <c r="BD501" i="2"/>
  <c r="BC550" i="2"/>
  <c r="BD550" i="2"/>
  <c r="BD535" i="2"/>
  <c r="BC535" i="2"/>
  <c r="BC483" i="2"/>
  <c r="BD483" i="2"/>
  <c r="BD572" i="2"/>
  <c r="BC572" i="2"/>
  <c r="BD560" i="2"/>
  <c r="BC560" i="2"/>
  <c r="BD223" i="2"/>
  <c r="BC223" i="2"/>
  <c r="BD503" i="2"/>
  <c r="BC503" i="2"/>
  <c r="BC453" i="2"/>
  <c r="BD453" i="2"/>
  <c r="BC385" i="2"/>
  <c r="BD385" i="2"/>
  <c r="BD103" i="2"/>
  <c r="BC103" i="2"/>
  <c r="BC320" i="2"/>
  <c r="BD320" i="2"/>
  <c r="BC372" i="2"/>
  <c r="BD372" i="2"/>
  <c r="BC410" i="2"/>
  <c r="BD410" i="2"/>
  <c r="BC378" i="2"/>
  <c r="BD378" i="2"/>
  <c r="BC417" i="2"/>
  <c r="BD417" i="2"/>
  <c r="BC72" i="2"/>
  <c r="BD72" i="2"/>
  <c r="BC988" i="2"/>
  <c r="BD988" i="2"/>
  <c r="BC132" i="2"/>
  <c r="BD132" i="2"/>
  <c r="BC798" i="2"/>
  <c r="BD798" i="2"/>
  <c r="BD736" i="2"/>
  <c r="BC736" i="2"/>
  <c r="BC1032" i="2"/>
  <c r="BD1032" i="2"/>
  <c r="BD1026" i="2"/>
  <c r="BC1026" i="2"/>
  <c r="BD720" i="2"/>
  <c r="BC720" i="2"/>
  <c r="BD704" i="2"/>
  <c r="BC704" i="2"/>
  <c r="BC986" i="2"/>
  <c r="BD986" i="2"/>
  <c r="BC1004" i="2"/>
  <c r="BD1004" i="2"/>
  <c r="BC1045" i="2"/>
  <c r="BD1045" i="2"/>
  <c r="BD1062" i="2"/>
  <c r="BC1062" i="2"/>
  <c r="BD1100" i="2"/>
  <c r="BC1100" i="2"/>
  <c r="BC1093" i="2"/>
  <c r="BD1093" i="2"/>
  <c r="BD1263" i="2"/>
  <c r="BC1263" i="2"/>
  <c r="BC1203" i="2"/>
  <c r="BD1203" i="2"/>
  <c r="BC1280" i="2"/>
  <c r="BD1280" i="2"/>
  <c r="BD738" i="2"/>
  <c r="BC738" i="2"/>
  <c r="BC829" i="2"/>
  <c r="BD829" i="2"/>
  <c r="BC890" i="2"/>
  <c r="BD890" i="2"/>
  <c r="BD851" i="2"/>
  <c r="BC851" i="2"/>
  <c r="BC381" i="2"/>
  <c r="BD381" i="2"/>
  <c r="BC793" i="2"/>
  <c r="BD793" i="2"/>
  <c r="BD717" i="2"/>
  <c r="BC717" i="2"/>
  <c r="BC795" i="2"/>
  <c r="BD795" i="2"/>
  <c r="BD735" i="2"/>
  <c r="BC735" i="2"/>
  <c r="BD191" i="2"/>
  <c r="BC191" i="2"/>
  <c r="BC297" i="2"/>
  <c r="BD297" i="2"/>
  <c r="BD638" i="2"/>
  <c r="BC638" i="2"/>
  <c r="BD451" i="2"/>
  <c r="BC451" i="2"/>
  <c r="BD315" i="2"/>
  <c r="BC315" i="2"/>
  <c r="BC198" i="2"/>
  <c r="BD198" i="2"/>
  <c r="BD404" i="2"/>
  <c r="BC404" i="2"/>
  <c r="BC142" i="2"/>
  <c r="BD142" i="2"/>
  <c r="BD154" i="2"/>
  <c r="BC154" i="2"/>
  <c r="BC997" i="2"/>
  <c r="BD997" i="2"/>
  <c r="BD58" i="2"/>
  <c r="BC58" i="2"/>
  <c r="BD1020" i="2"/>
  <c r="BC1020" i="2"/>
  <c r="BC962" i="2"/>
  <c r="BD962" i="2"/>
  <c r="BC874" i="2"/>
  <c r="BD874" i="2"/>
  <c r="BC885" i="2"/>
  <c r="BD885" i="2"/>
  <c r="BD999" i="2"/>
  <c r="BC999" i="2"/>
  <c r="BD891" i="2"/>
  <c r="BC891" i="2"/>
  <c r="BD745" i="2"/>
  <c r="BC745" i="2"/>
  <c r="BC831" i="2"/>
  <c r="BD831" i="2"/>
  <c r="BD1060" i="2"/>
  <c r="BC1060" i="2"/>
  <c r="BC1077" i="2"/>
  <c r="BD1077" i="2"/>
  <c r="BC1153" i="2"/>
  <c r="BD1153" i="2"/>
  <c r="BD1155" i="2"/>
  <c r="BC1155" i="2"/>
  <c r="BD1231" i="2"/>
  <c r="BC1231" i="2"/>
  <c r="BD1192" i="2"/>
  <c r="BC1192" i="2"/>
  <c r="BD1249" i="2"/>
  <c r="BC1249" i="2"/>
  <c r="BD647" i="2"/>
  <c r="BC647" i="2"/>
  <c r="BC824" i="2"/>
  <c r="BD824" i="2"/>
  <c r="BC947" i="2"/>
  <c r="BD947" i="2"/>
  <c r="BC915" i="2"/>
  <c r="BD915" i="2"/>
  <c r="BD872" i="2"/>
  <c r="BC872" i="2"/>
  <c r="BC901" i="2"/>
  <c r="BD901" i="2"/>
  <c r="BC755" i="2"/>
  <c r="BD755" i="2"/>
  <c r="BC785" i="2"/>
  <c r="BD785" i="2"/>
  <c r="BC634" i="2"/>
  <c r="BD634" i="2"/>
  <c r="BC609" i="2"/>
  <c r="BD609" i="2"/>
  <c r="BC859" i="2"/>
  <c r="BD859" i="2"/>
  <c r="BC857" i="2"/>
  <c r="BD857" i="2"/>
  <c r="BD814" i="2"/>
  <c r="BC814" i="2"/>
  <c r="BC458" i="2"/>
  <c r="BD458" i="2"/>
  <c r="BD684" i="2"/>
  <c r="BC684" i="2"/>
  <c r="BD716" i="2"/>
  <c r="BC716" i="2"/>
  <c r="BD653" i="2"/>
  <c r="BC653" i="2"/>
  <c r="BD878" i="2"/>
  <c r="BC878" i="2"/>
  <c r="BD811" i="2"/>
  <c r="BC811" i="2"/>
  <c r="BC494" i="2"/>
  <c r="BD494" i="2"/>
  <c r="BD691" i="2"/>
  <c r="BC691" i="2"/>
  <c r="BD729" i="2"/>
  <c r="BC729" i="2"/>
  <c r="BC491" i="2"/>
  <c r="BD491" i="2"/>
  <c r="BD778" i="2"/>
  <c r="BC778" i="2"/>
  <c r="BD135" i="2"/>
  <c r="BC135" i="2"/>
  <c r="BD918" i="2"/>
  <c r="BC918" i="2"/>
  <c r="BD758" i="2"/>
  <c r="BC758" i="2"/>
  <c r="BD512" i="2"/>
  <c r="BC512" i="2"/>
  <c r="BC594" i="2"/>
  <c r="BD594" i="2"/>
  <c r="BD700" i="2"/>
  <c r="BC700" i="2"/>
  <c r="BC818" i="2"/>
  <c r="BD818" i="2"/>
  <c r="BC426" i="2"/>
  <c r="BD426" i="2"/>
  <c r="BD668" i="2"/>
  <c r="BC668" i="2"/>
  <c r="BD671" i="2"/>
  <c r="BC671" i="2"/>
  <c r="BD412" i="2"/>
  <c r="BC412" i="2"/>
  <c r="BD753" i="2"/>
  <c r="BC753" i="2"/>
  <c r="BD701" i="2"/>
  <c r="BC701" i="2"/>
  <c r="BD695" i="2"/>
  <c r="BC695" i="2"/>
  <c r="BD595" i="2"/>
  <c r="BC595" i="2"/>
  <c r="BD380" i="2"/>
  <c r="BC380" i="2"/>
  <c r="BD392" i="2"/>
  <c r="BC392" i="2"/>
  <c r="BC593" i="2"/>
  <c r="BD593" i="2"/>
  <c r="BD543" i="2"/>
  <c r="BC543" i="2"/>
  <c r="BC523" i="2"/>
  <c r="BD523" i="2"/>
  <c r="BC312" i="2"/>
  <c r="BD312" i="2"/>
  <c r="BD367" i="2"/>
  <c r="BC367" i="2"/>
  <c r="BD591" i="2"/>
  <c r="BC591" i="2"/>
  <c r="BC611" i="2"/>
  <c r="BD611" i="2"/>
  <c r="BD387" i="2"/>
  <c r="BC387" i="2"/>
  <c r="BC562" i="2"/>
  <c r="BD562" i="2"/>
  <c r="BC306" i="2"/>
  <c r="BD306" i="2"/>
  <c r="BD687" i="2"/>
  <c r="BC687" i="2"/>
  <c r="BC377" i="2"/>
  <c r="BD377" i="2"/>
  <c r="BD546" i="2"/>
  <c r="BC546" i="2"/>
  <c r="BD359" i="2"/>
  <c r="BC359" i="2"/>
  <c r="BD291" i="2"/>
  <c r="BC291" i="2"/>
  <c r="BC462" i="2"/>
  <c r="BD462" i="2"/>
  <c r="BC313" i="2"/>
  <c r="BD313" i="2"/>
  <c r="BD686" i="2"/>
  <c r="BC686" i="2"/>
  <c r="BD471" i="2"/>
  <c r="BC471" i="2"/>
  <c r="BC534" i="2"/>
  <c r="BD534" i="2"/>
  <c r="BC549" i="2"/>
  <c r="BD549" i="2"/>
  <c r="BC493" i="2"/>
  <c r="BD493" i="2"/>
  <c r="BC473" i="2"/>
  <c r="BD473" i="2"/>
  <c r="BD311" i="2"/>
  <c r="BC311" i="2"/>
  <c r="BC278" i="2"/>
  <c r="BD278" i="2"/>
  <c r="BD447" i="2"/>
  <c r="BC447" i="2"/>
  <c r="BC376" i="2"/>
  <c r="BD376" i="2"/>
  <c r="BC421" i="2"/>
  <c r="BD421" i="2"/>
  <c r="BD464" i="2"/>
  <c r="BC464" i="2"/>
  <c r="BD428" i="2"/>
  <c r="BC428" i="2"/>
  <c r="BD298" i="2"/>
  <c r="BC298" i="2"/>
  <c r="BD436" i="2"/>
  <c r="BC436" i="2"/>
  <c r="BC101" i="2"/>
  <c r="BD101" i="2"/>
  <c r="BD231" i="2"/>
  <c r="BC231" i="2"/>
  <c r="BC276" i="2"/>
  <c r="BD276" i="2"/>
  <c r="BC197" i="2"/>
  <c r="BD197" i="2"/>
  <c r="BC288" i="2"/>
  <c r="BD288" i="2"/>
  <c r="BD250" i="2"/>
  <c r="BC250" i="2"/>
  <c r="BD143" i="2"/>
  <c r="BC143" i="2"/>
  <c r="BC144" i="2"/>
  <c r="BD144" i="2"/>
  <c r="BD179" i="2"/>
  <c r="BC179" i="2"/>
  <c r="BC182" i="2"/>
  <c r="BD182" i="2"/>
  <c r="BC189" i="2"/>
  <c r="BD189" i="2"/>
  <c r="BD99" i="2"/>
  <c r="BC99" i="2"/>
  <c r="BD111" i="2"/>
  <c r="BC111" i="2"/>
  <c r="BD123" i="2"/>
  <c r="BC123" i="2"/>
  <c r="BC214" i="2"/>
  <c r="BD214" i="2"/>
  <c r="BC61" i="2"/>
  <c r="BD61" i="2"/>
  <c r="BC217" i="2"/>
  <c r="BD217" i="2"/>
  <c r="BC124" i="2"/>
  <c r="BD124" i="2"/>
  <c r="BC924" i="2"/>
  <c r="BD924" i="2"/>
  <c r="BC173" i="2"/>
  <c r="BD173" i="2"/>
  <c r="BC823" i="2"/>
  <c r="BD823" i="2"/>
  <c r="BC225" i="2"/>
  <c r="BD225" i="2"/>
  <c r="BC146" i="2"/>
  <c r="BD146" i="2"/>
  <c r="BC105" i="2"/>
  <c r="BD105" i="2"/>
  <c r="BD751" i="2"/>
  <c r="BC751" i="2"/>
  <c r="BD604" i="2"/>
  <c r="BC604" i="2"/>
  <c r="BC265" i="2"/>
  <c r="BD265" i="2"/>
  <c r="BC740" i="2"/>
  <c r="BD740" i="2"/>
  <c r="BC861" i="2"/>
  <c r="BD861" i="2"/>
  <c r="BC1017" i="2"/>
  <c r="BD1017" i="2"/>
  <c r="BC118" i="2"/>
  <c r="BD118" i="2"/>
  <c r="BD850" i="2"/>
  <c r="BC850" i="2"/>
  <c r="BC989" i="2"/>
  <c r="BD989" i="2"/>
  <c r="BC780" i="2"/>
  <c r="BD780" i="2"/>
  <c r="BD834" i="2"/>
  <c r="BC834" i="2"/>
  <c r="BD74" i="2"/>
  <c r="BC74" i="2"/>
  <c r="BC954" i="2"/>
  <c r="BD954" i="2"/>
  <c r="BD983" i="2"/>
  <c r="BC983" i="2"/>
  <c r="BC126" i="2"/>
  <c r="BD126" i="2"/>
  <c r="BC712" i="2"/>
  <c r="BD712" i="2"/>
  <c r="BC773" i="2"/>
  <c r="BD773" i="2"/>
  <c r="BD842" i="2"/>
  <c r="BC842" i="2"/>
  <c r="BC877" i="2"/>
  <c r="BD877" i="2"/>
  <c r="BC949" i="2"/>
  <c r="BD949" i="2"/>
  <c r="BC967" i="2"/>
  <c r="BD967" i="2"/>
  <c r="BD619" i="2"/>
  <c r="BC619" i="2"/>
  <c r="BC856" i="2"/>
  <c r="BD856" i="2"/>
  <c r="BD588" i="2"/>
  <c r="BC588" i="2"/>
  <c r="BC993" i="2"/>
  <c r="BD993" i="2"/>
  <c r="BC961" i="2"/>
  <c r="BD961" i="2"/>
  <c r="BC976" i="2"/>
  <c r="BD976" i="2"/>
  <c r="BD741" i="2"/>
  <c r="BC741" i="2"/>
  <c r="BC875" i="2"/>
  <c r="BD875" i="2"/>
  <c r="BC1038" i="2"/>
  <c r="BD1038" i="2"/>
  <c r="BC1035" i="2"/>
  <c r="BD1035" i="2"/>
  <c r="BC1037" i="2"/>
  <c r="BD1037" i="2"/>
  <c r="BC1041" i="2"/>
  <c r="BD1041" i="2"/>
  <c r="BD1074" i="2"/>
  <c r="BC1074" i="2"/>
  <c r="BD1066" i="2"/>
  <c r="BC1066" i="2"/>
  <c r="BD1071" i="2"/>
  <c r="BC1071" i="2"/>
  <c r="BC1112" i="2"/>
  <c r="BD1112" i="2"/>
  <c r="BC1120" i="2"/>
  <c r="BD1120" i="2"/>
  <c r="BC1084" i="2"/>
  <c r="BD1084" i="2"/>
  <c r="BD1102" i="2"/>
  <c r="BC1102" i="2"/>
  <c r="BD1099" i="2"/>
  <c r="BC1099" i="2"/>
  <c r="BD1121" i="2"/>
  <c r="BC1121" i="2"/>
  <c r="BD1089" i="2"/>
  <c r="BC1089" i="2"/>
  <c r="BC1161" i="2"/>
  <c r="BD1161" i="2"/>
  <c r="BD1156" i="2"/>
  <c r="BC1156" i="2"/>
  <c r="BD1142" i="2"/>
  <c r="BC1142" i="2"/>
  <c r="BD1163" i="2"/>
  <c r="BC1163" i="2"/>
  <c r="BD1251" i="2"/>
  <c r="BC1251" i="2"/>
  <c r="BD1270" i="2"/>
  <c r="BC1270" i="2"/>
  <c r="BC1168" i="2"/>
  <c r="BD1168" i="2"/>
  <c r="BD1278" i="2"/>
  <c r="BC1278" i="2"/>
  <c r="BD1252" i="2"/>
  <c r="BC1252" i="2"/>
  <c r="BD1201" i="2"/>
  <c r="BC1201" i="2"/>
  <c r="BD1218" i="2"/>
  <c r="BC1218" i="2"/>
  <c r="BC1221" i="2"/>
  <c r="BD1221" i="2"/>
  <c r="BD1170" i="2"/>
  <c r="BC1170" i="2"/>
  <c r="BD1224" i="2"/>
  <c r="BC1224" i="2"/>
  <c r="BD1173" i="2"/>
  <c r="BC1173" i="2"/>
  <c r="BC948" i="2"/>
  <c r="BD948" i="2"/>
  <c r="BD47" i="2"/>
  <c r="BC47" i="2"/>
  <c r="BC70" i="2"/>
  <c r="BD70" i="2"/>
  <c r="BC1002" i="2"/>
  <c r="BD1002" i="2"/>
  <c r="BC791" i="2"/>
  <c r="BD791" i="2"/>
  <c r="BC925" i="2"/>
  <c r="BD925" i="2"/>
  <c r="BD955" i="2"/>
  <c r="BC955" i="2"/>
  <c r="BD828" i="2"/>
  <c r="BC828" i="2"/>
  <c r="BD863" i="2"/>
  <c r="BC863" i="2"/>
  <c r="BC985" i="2"/>
  <c r="BD985" i="2"/>
  <c r="BD1086" i="2"/>
  <c r="BC1086" i="2"/>
  <c r="BC1145" i="2"/>
  <c r="BD1145" i="2"/>
  <c r="BC1216" i="2"/>
  <c r="BD1216" i="2"/>
  <c r="BD1256" i="2"/>
  <c r="BC1256" i="2"/>
  <c r="BD1205" i="2"/>
  <c r="BC1205" i="2"/>
  <c r="BC825" i="2"/>
  <c r="BD825" i="2"/>
  <c r="BD776" i="2"/>
  <c r="BC776" i="2"/>
  <c r="BC907" i="2"/>
  <c r="BD907" i="2"/>
  <c r="BC344" i="2"/>
  <c r="BD344" i="2"/>
  <c r="BD670" i="2"/>
  <c r="BC670" i="2"/>
  <c r="BC364" i="2"/>
  <c r="BD364" i="2"/>
  <c r="BD727" i="2"/>
  <c r="BC727" i="2"/>
  <c r="BC429" i="2"/>
  <c r="BD429" i="2"/>
  <c r="BD515" i="2"/>
  <c r="BC515" i="2"/>
  <c r="BD323" i="2"/>
  <c r="BC323" i="2"/>
  <c r="BC497" i="2"/>
  <c r="BD497" i="2"/>
  <c r="BD335" i="2"/>
  <c r="BC335" i="2"/>
  <c r="BD407" i="2"/>
  <c r="BC407" i="2"/>
  <c r="BC310" i="2"/>
  <c r="BD310" i="2"/>
  <c r="BC382" i="2"/>
  <c r="BD382" i="2"/>
  <c r="BC581" i="2"/>
  <c r="BD581" i="2"/>
  <c r="BC529" i="2"/>
  <c r="BD529" i="2"/>
  <c r="BD347" i="2"/>
  <c r="BC347" i="2"/>
  <c r="BD119" i="2"/>
  <c r="BC119" i="2"/>
  <c r="BC294" i="2"/>
  <c r="BD294" i="2"/>
  <c r="BC268" i="2"/>
  <c r="BD268" i="2"/>
  <c r="BD500" i="2"/>
  <c r="BC500" i="2"/>
  <c r="BC329" i="2"/>
  <c r="BD329" i="2"/>
  <c r="BC270" i="2"/>
  <c r="BD270" i="2"/>
  <c r="BD369" i="2"/>
  <c r="BC369" i="2"/>
  <c r="BD379" i="2"/>
  <c r="BC379" i="2"/>
  <c r="BC192" i="2"/>
  <c r="BD192" i="2"/>
  <c r="BC293" i="2"/>
  <c r="BD293" i="2"/>
  <c r="BC52" i="2"/>
  <c r="BD52" i="2"/>
  <c r="BC205" i="2"/>
  <c r="BD205" i="2"/>
  <c r="BC65" i="2"/>
  <c r="BD65" i="2"/>
  <c r="BD978" i="2"/>
  <c r="BC978" i="2"/>
  <c r="BD787" i="2"/>
  <c r="BC787" i="2"/>
  <c r="BC1005" i="2"/>
  <c r="BD1005" i="2"/>
  <c r="BD106" i="2"/>
  <c r="BC106" i="2"/>
  <c r="BC1012" i="2"/>
  <c r="BD1012" i="2"/>
  <c r="BC839" i="2"/>
  <c r="BD839" i="2"/>
  <c r="BD1019" i="2"/>
  <c r="BC1019" i="2"/>
  <c r="BD1028" i="2"/>
  <c r="BC1028" i="2"/>
  <c r="BC1057" i="2"/>
  <c r="BD1057" i="2"/>
  <c r="BC1075" i="2"/>
  <c r="BD1075" i="2"/>
  <c r="BC1125" i="2"/>
  <c r="BD1125" i="2"/>
  <c r="BC1152" i="2"/>
  <c r="BD1152" i="2"/>
  <c r="BD1146" i="2"/>
  <c r="BC1146" i="2"/>
  <c r="BD1274" i="2"/>
  <c r="BC1274" i="2"/>
  <c r="BC1277" i="2"/>
  <c r="BD1277" i="2"/>
  <c r="BC873" i="2"/>
  <c r="BD873" i="2"/>
  <c r="BD709" i="2"/>
  <c r="BC709" i="2"/>
  <c r="BD678" i="2"/>
  <c r="BC678" i="2"/>
  <c r="BC434" i="2"/>
  <c r="BD434" i="2"/>
  <c r="BD750" i="2"/>
  <c r="BC750" i="2"/>
  <c r="BD592" i="2"/>
  <c r="BC592" i="2"/>
  <c r="BC854" i="2"/>
  <c r="BD854" i="2"/>
  <c r="BD754" i="2"/>
  <c r="BC754" i="2"/>
  <c r="BD568" i="2"/>
  <c r="BC568" i="2"/>
  <c r="BC666" i="2"/>
  <c r="BD666" i="2"/>
  <c r="BC571" i="2"/>
  <c r="BD571" i="2"/>
  <c r="BC204" i="2"/>
  <c r="BD204" i="2"/>
  <c r="BC322" i="2"/>
  <c r="BD322" i="2"/>
  <c r="BC242" i="2"/>
  <c r="BD242" i="2"/>
  <c r="BC368" i="2"/>
  <c r="BD368" i="2"/>
  <c r="BD463" i="2"/>
  <c r="BC463" i="2"/>
  <c r="BC164" i="2"/>
  <c r="BD164" i="2"/>
  <c r="BC340" i="2"/>
  <c r="BD340" i="2"/>
  <c r="BC658" i="2"/>
  <c r="BD658" i="2"/>
  <c r="BD247" i="2"/>
  <c r="BC247" i="2"/>
  <c r="BC149" i="2"/>
  <c r="BD149" i="2"/>
  <c r="BD83" i="2"/>
  <c r="BC83" i="2"/>
  <c r="BC54" i="2"/>
  <c r="BD54" i="2"/>
  <c r="BC80" i="2"/>
  <c r="BD80" i="2"/>
  <c r="BC62" i="2"/>
  <c r="BD62" i="2"/>
  <c r="BC1023" i="2"/>
  <c r="BD1023" i="2"/>
  <c r="BC979" i="2"/>
  <c r="BD979" i="2"/>
  <c r="BC1116" i="2"/>
  <c r="BD1116" i="2"/>
  <c r="BC1088" i="2"/>
  <c r="BD1088" i="2"/>
  <c r="BD1128" i="2"/>
  <c r="BC1128" i="2"/>
  <c r="BD1094" i="2"/>
  <c r="BC1094" i="2"/>
  <c r="BC1081" i="2"/>
  <c r="BD1081" i="2"/>
  <c r="BC1257" i="2"/>
  <c r="BD1257" i="2"/>
  <c r="BC1235" i="2"/>
  <c r="BD1235" i="2"/>
  <c r="BD1198" i="2"/>
  <c r="BC1198" i="2"/>
  <c r="BC1237" i="2"/>
  <c r="BD1237" i="2"/>
  <c r="BD1186" i="2"/>
  <c r="BC1186" i="2"/>
  <c r="BC150" i="2"/>
  <c r="BD150" i="2"/>
  <c r="BC816" i="2"/>
  <c r="BD816" i="2"/>
  <c r="BC921" i="2"/>
  <c r="BD921" i="2"/>
  <c r="BD749" i="2"/>
  <c r="BC749" i="2"/>
  <c r="BC844" i="2"/>
  <c r="BD844" i="2"/>
  <c r="BC902" i="2"/>
  <c r="BD902" i="2"/>
  <c r="BD601" i="2"/>
  <c r="BC601" i="2"/>
  <c r="BD439" i="2"/>
  <c r="BC439" i="2"/>
  <c r="BC909" i="2"/>
  <c r="BD909" i="2"/>
  <c r="BC789" i="2"/>
  <c r="BD789" i="2"/>
  <c r="BC777" i="2"/>
  <c r="BD777" i="2"/>
  <c r="BD692" i="2"/>
  <c r="BC692" i="2"/>
  <c r="BC625" i="2"/>
  <c r="BD625" i="2"/>
  <c r="BC813" i="2"/>
  <c r="BD813" i="2"/>
  <c r="BD843" i="2"/>
  <c r="BC843" i="2"/>
  <c r="BC939" i="2"/>
  <c r="BD939" i="2"/>
  <c r="BD788" i="2"/>
  <c r="BC788" i="2"/>
  <c r="BC260" i="2"/>
  <c r="BD260" i="2"/>
  <c r="BC930" i="2"/>
  <c r="BD930" i="2"/>
  <c r="BC799" i="2"/>
  <c r="BD799" i="2"/>
  <c r="BD644" i="2"/>
  <c r="BC644" i="2"/>
  <c r="BD708" i="2"/>
  <c r="BC708" i="2"/>
  <c r="BC934" i="2"/>
  <c r="BD934" i="2"/>
  <c r="BD757" i="2"/>
  <c r="BC757" i="2"/>
  <c r="BD587" i="2"/>
  <c r="BC587" i="2"/>
  <c r="BD730" i="2"/>
  <c r="BC730" i="2"/>
  <c r="BC478" i="2"/>
  <c r="BD478" i="2"/>
  <c r="BD685" i="2"/>
  <c r="BC685" i="2"/>
  <c r="BD511" i="2"/>
  <c r="BC511" i="2"/>
  <c r="BC256" i="2"/>
  <c r="BD256" i="2"/>
  <c r="BC982" i="2"/>
  <c r="BD982" i="2"/>
  <c r="BD476" i="2"/>
  <c r="BC476" i="2"/>
  <c r="BD577" i="2"/>
  <c r="BC577" i="2"/>
  <c r="BD589" i="2"/>
  <c r="BC589" i="2"/>
  <c r="BC537" i="2"/>
  <c r="BD537" i="2"/>
  <c r="BC258" i="2"/>
  <c r="BD258" i="2"/>
  <c r="BD267" i="2"/>
  <c r="BC267" i="2"/>
  <c r="BD747" i="2"/>
  <c r="BC747" i="2"/>
  <c r="BC781" i="2"/>
  <c r="BD781" i="2"/>
  <c r="BD608" i="2"/>
  <c r="BC608" i="2"/>
  <c r="BD725" i="2"/>
  <c r="BC725" i="2"/>
  <c r="BD495" i="2"/>
  <c r="BC495" i="2"/>
  <c r="BD942" i="2"/>
  <c r="BC942" i="2"/>
  <c r="BC559" i="2"/>
  <c r="BD559" i="2"/>
  <c r="BD769" i="2"/>
  <c r="BC769" i="2"/>
  <c r="BD722" i="2"/>
  <c r="BC722" i="2"/>
  <c r="BC657" i="2"/>
  <c r="BD657" i="2"/>
  <c r="BC911" i="2"/>
  <c r="BD911" i="2"/>
  <c r="BC782" i="2"/>
  <c r="BD782" i="2"/>
  <c r="BC667" i="2"/>
  <c r="BD667" i="2"/>
  <c r="BD660" i="2"/>
  <c r="BC660" i="2"/>
  <c r="BD648" i="2"/>
  <c r="BC648" i="2"/>
  <c r="BD363" i="2"/>
  <c r="BC363" i="2"/>
  <c r="BC352" i="2"/>
  <c r="BD352" i="2"/>
  <c r="BC188" i="2"/>
  <c r="BD188" i="2"/>
  <c r="BD519" i="2"/>
  <c r="BC519" i="2"/>
  <c r="BD575" i="2"/>
  <c r="BC575" i="2"/>
  <c r="BC324" i="2"/>
  <c r="BD324" i="2"/>
  <c r="BD554" i="2"/>
  <c r="BC554" i="2"/>
  <c r="BD652" i="2"/>
  <c r="BC652" i="2"/>
  <c r="BD455" i="2"/>
  <c r="BC455" i="2"/>
  <c r="BC438" i="2"/>
  <c r="BD438" i="2"/>
  <c r="BC510" i="2"/>
  <c r="BD510" i="2"/>
  <c r="BD640" i="2"/>
  <c r="BC640" i="2"/>
  <c r="BC547" i="2"/>
  <c r="BD547" i="2"/>
  <c r="BD235" i="2"/>
  <c r="BC235" i="2"/>
  <c r="BD674" i="2"/>
  <c r="BC674" i="2"/>
  <c r="BC286" i="2"/>
  <c r="BD286" i="2"/>
  <c r="BC457" i="2"/>
  <c r="BD457" i="2"/>
  <c r="BC121" i="2"/>
  <c r="BD121" i="2"/>
  <c r="BC326" i="2"/>
  <c r="BD326" i="2"/>
  <c r="BC362" i="2"/>
  <c r="BD362" i="2"/>
  <c r="BD408" i="2"/>
  <c r="BC408" i="2"/>
  <c r="BC284" i="2"/>
  <c r="BD284" i="2"/>
  <c r="BD299" i="2"/>
  <c r="BC299" i="2"/>
  <c r="BD163" i="2"/>
  <c r="BC163" i="2"/>
  <c r="BC481" i="2"/>
  <c r="BD481" i="2"/>
  <c r="BD195" i="2"/>
  <c r="BC195" i="2"/>
  <c r="BC261" i="2"/>
  <c r="BD261" i="2"/>
  <c r="BD295" i="2"/>
  <c r="BC295" i="2"/>
  <c r="BC401" i="2"/>
  <c r="BD401" i="2"/>
  <c r="BD275" i="2"/>
  <c r="BC275" i="2"/>
  <c r="BC332" i="2"/>
  <c r="BD332" i="2"/>
  <c r="BD375" i="2"/>
  <c r="BC375" i="2"/>
  <c r="BD227" i="2"/>
  <c r="BC227" i="2"/>
  <c r="BC68" i="2"/>
  <c r="BD68" i="2"/>
  <c r="BD187" i="2"/>
  <c r="BC187" i="2"/>
  <c r="BC228" i="2"/>
  <c r="BD228" i="2"/>
  <c r="BC274" i="2"/>
  <c r="BD274" i="2"/>
  <c r="BD202" i="2"/>
  <c r="BC202" i="2"/>
  <c r="BC152" i="2"/>
  <c r="BD152" i="2"/>
  <c r="BC212" i="2"/>
  <c r="BD212" i="2"/>
  <c r="BC56" i="2"/>
  <c r="BD56" i="2"/>
  <c r="BC46" i="2"/>
  <c r="BD46" i="2"/>
  <c r="BC991" i="2"/>
  <c r="BD991" i="2"/>
  <c r="BD115" i="2"/>
  <c r="BC115" i="2"/>
  <c r="BD211" i="2"/>
  <c r="BC211" i="2"/>
  <c r="BC277" i="2"/>
  <c r="BD277" i="2"/>
  <c r="BD91" i="2"/>
  <c r="BC91" i="2"/>
  <c r="BC44" i="2"/>
  <c r="BD44" i="2"/>
  <c r="BC994" i="2"/>
  <c r="BD994" i="2"/>
  <c r="BC169" i="2"/>
  <c r="BD169" i="2"/>
  <c r="BC73" i="2"/>
  <c r="BD73" i="2"/>
  <c r="BC85" i="2"/>
  <c r="BD85" i="2"/>
  <c r="BC97" i="2"/>
  <c r="BD97" i="2"/>
  <c r="BC102" i="2"/>
  <c r="BD102" i="2"/>
  <c r="BC973" i="2"/>
  <c r="BD973" i="2"/>
  <c r="BC66" i="2"/>
  <c r="BD66" i="2"/>
  <c r="BD1031" i="2"/>
  <c r="BC1031" i="2"/>
  <c r="BD569" i="2"/>
  <c r="BC569" i="2"/>
  <c r="BD975" i="2"/>
  <c r="BC975" i="2"/>
  <c r="BD1016" i="2"/>
  <c r="BC1016" i="2"/>
  <c r="BD987" i="2"/>
  <c r="BC987" i="2"/>
  <c r="BC969" i="2"/>
  <c r="BD969" i="2"/>
  <c r="BC905" i="2"/>
  <c r="BD905" i="2"/>
  <c r="BC48" i="2"/>
  <c r="BD48" i="2"/>
  <c r="BC959" i="2"/>
  <c r="BD959" i="2"/>
  <c r="BC956" i="2"/>
  <c r="BD956" i="2"/>
  <c r="BC953" i="2"/>
  <c r="BD953" i="2"/>
  <c r="BD752" i="2"/>
  <c r="BC752" i="2"/>
  <c r="BC935" i="2"/>
  <c r="BD935" i="2"/>
  <c r="BD552" i="2"/>
  <c r="BC552" i="2"/>
  <c r="BC980" i="2"/>
  <c r="BD980" i="2"/>
  <c r="BC860" i="2"/>
  <c r="BD860" i="2"/>
  <c r="BD1034" i="2"/>
  <c r="BC1034" i="2"/>
  <c r="BC1048" i="2"/>
  <c r="BD1048" i="2"/>
  <c r="BC1054" i="2"/>
  <c r="BD1054" i="2"/>
  <c r="BC1069" i="2"/>
  <c r="BD1069" i="2"/>
  <c r="BC1059" i="2"/>
  <c r="BD1059" i="2"/>
  <c r="BD1124" i="2"/>
  <c r="BC1124" i="2"/>
  <c r="BD1122" i="2"/>
  <c r="BC1122" i="2"/>
  <c r="BD1090" i="2"/>
  <c r="BC1090" i="2"/>
  <c r="BD1087" i="2"/>
  <c r="BC1087" i="2"/>
  <c r="BC1109" i="2"/>
  <c r="BD1109" i="2"/>
  <c r="BC1149" i="2"/>
  <c r="BD1149" i="2"/>
  <c r="BD1162" i="2"/>
  <c r="BC1162" i="2"/>
  <c r="BD1151" i="2"/>
  <c r="BC1151" i="2"/>
  <c r="BD1190" i="2"/>
  <c r="BC1190" i="2"/>
  <c r="BD1247" i="2"/>
  <c r="BC1247" i="2"/>
  <c r="BC1200" i="2"/>
  <c r="BD1200" i="2"/>
  <c r="BC1259" i="2"/>
  <c r="BD1259" i="2"/>
  <c r="BC1208" i="2"/>
  <c r="BD1208" i="2"/>
  <c r="BD1265" i="2"/>
  <c r="BC1265" i="2"/>
  <c r="BD1214" i="2"/>
  <c r="BC1214" i="2"/>
  <c r="BD1255" i="2"/>
  <c r="BC1255" i="2"/>
  <c r="BC1204" i="2"/>
  <c r="BD1204" i="2"/>
  <c r="BC1276" i="2"/>
  <c r="BD1276" i="2"/>
  <c r="BD1242" i="2"/>
  <c r="BC1242" i="2"/>
  <c r="BC1191" i="2"/>
  <c r="BD1191" i="2"/>
  <c r="BC1245" i="2"/>
  <c r="BD1245" i="2"/>
  <c r="BD1194" i="2"/>
  <c r="BC1194" i="2"/>
  <c r="BC1248" i="2"/>
  <c r="BD1248" i="2"/>
  <c r="BD1197" i="2"/>
  <c r="BC1197" i="2"/>
  <c r="BD122" i="2"/>
  <c r="BC122" i="2"/>
  <c r="BC245" i="2"/>
  <c r="BD245" i="2"/>
  <c r="BD131" i="2"/>
  <c r="BC131" i="2"/>
  <c r="BD55" i="2"/>
  <c r="BC55" i="2"/>
  <c r="BD51" i="2"/>
  <c r="BC51" i="2"/>
  <c r="BD984" i="2"/>
  <c r="BC984" i="2"/>
  <c r="BC114" i="2"/>
  <c r="BD114" i="2"/>
  <c r="BC933" i="2"/>
  <c r="BD933" i="2"/>
  <c r="BD688" i="2"/>
  <c r="BC688" i="2"/>
  <c r="BD819" i="2"/>
  <c r="BC819" i="2"/>
  <c r="BD748" i="2"/>
  <c r="BC748" i="2"/>
  <c r="BD1003" i="2"/>
  <c r="BC1003" i="2"/>
  <c r="BC1044" i="2"/>
  <c r="BD1044" i="2"/>
  <c r="BD1042" i="2"/>
  <c r="BC1042" i="2"/>
  <c r="BC1072" i="2"/>
  <c r="BD1072" i="2"/>
  <c r="BD1118" i="2"/>
  <c r="BC1118" i="2"/>
  <c r="BD1165" i="2"/>
  <c r="BC1165" i="2"/>
  <c r="BC1271" i="2"/>
  <c r="BD1271" i="2"/>
  <c r="BD1250" i="2"/>
  <c r="BC1250" i="2"/>
  <c r="BC1199" i="2"/>
  <c r="BD1199" i="2"/>
  <c r="BC696" i="2"/>
  <c r="BD696" i="2"/>
  <c r="BC898" i="2"/>
  <c r="BD898" i="2"/>
  <c r="BD826" i="2"/>
  <c r="BC826" i="2"/>
  <c r="BD319" i="2"/>
  <c r="BC319" i="2"/>
  <c r="BD545" i="2"/>
  <c r="BC545" i="2"/>
  <c r="BD910" i="2"/>
  <c r="BC910" i="2"/>
  <c r="BD772" i="2"/>
  <c r="BC772" i="2"/>
  <c r="BC806" i="2"/>
  <c r="BD806" i="2"/>
  <c r="BD399" i="2"/>
  <c r="BC399" i="2"/>
  <c r="BD796" i="2"/>
  <c r="BC796" i="2"/>
  <c r="BD733" i="2"/>
  <c r="BC733" i="2"/>
  <c r="BC514" i="2"/>
  <c r="BD514" i="2"/>
  <c r="BC450" i="2"/>
  <c r="BD450" i="2"/>
  <c r="BC338" i="2"/>
  <c r="BD338" i="2"/>
  <c r="BC541" i="2"/>
  <c r="BD541" i="2"/>
  <c r="BC627" i="2"/>
  <c r="BD627" i="2"/>
  <c r="BC505" i="2"/>
  <c r="BD505" i="2"/>
  <c r="BC507" i="2"/>
  <c r="BD507" i="2"/>
  <c r="BD383" i="2"/>
  <c r="BC383" i="2"/>
  <c r="BD452" i="2"/>
  <c r="BC452" i="2"/>
  <c r="BC220" i="2"/>
  <c r="BD220" i="2"/>
  <c r="BD170" i="2"/>
  <c r="BC170" i="2"/>
  <c r="BC304" i="2"/>
  <c r="BD304" i="2"/>
  <c r="BC249" i="2"/>
  <c r="BD249" i="2"/>
  <c r="BC64" i="2"/>
  <c r="BD64" i="2"/>
  <c r="BC120" i="2"/>
  <c r="BD120" i="2"/>
  <c r="BC257" i="2"/>
  <c r="BD257" i="2"/>
  <c r="BC853" i="2"/>
  <c r="BD853" i="2"/>
  <c r="BD996" i="2"/>
  <c r="BC996" i="2"/>
  <c r="BD832" i="2"/>
  <c r="BC832" i="2"/>
  <c r="BD633" i="2"/>
  <c r="BC633" i="2"/>
  <c r="BC801" i="2"/>
  <c r="BD801" i="2"/>
  <c r="BD1106" i="2"/>
  <c r="BC1106" i="2"/>
  <c r="BD1103" i="2"/>
  <c r="BC1103" i="2"/>
  <c r="BC1135" i="2"/>
  <c r="BD1135" i="2"/>
  <c r="BD1254" i="2"/>
  <c r="BC1254" i="2"/>
  <c r="BD1211" i="2"/>
  <c r="BC1211" i="2"/>
  <c r="BC774" i="2"/>
  <c r="BD774" i="2"/>
  <c r="BC945" i="2"/>
  <c r="BD945" i="2"/>
  <c r="BC349" i="2"/>
  <c r="BD349" i="2"/>
  <c r="BD697" i="2"/>
  <c r="BC697" i="2"/>
  <c r="BD564" i="2"/>
  <c r="BC564" i="2"/>
  <c r="BC950" i="2"/>
  <c r="BD950" i="2"/>
  <c r="BD714" i="2"/>
  <c r="BC714" i="2"/>
  <c r="BD742" i="2"/>
  <c r="BC742" i="2"/>
  <c r="BD744" i="2"/>
  <c r="BC744" i="2"/>
  <c r="BC539" i="2"/>
  <c r="BD539" i="2"/>
  <c r="BD672" i="2"/>
  <c r="BC672" i="2"/>
  <c r="BC341" i="2"/>
  <c r="BD341" i="2"/>
  <c r="BD388" i="2"/>
  <c r="BC388" i="2"/>
  <c r="BD155" i="2"/>
  <c r="BC155" i="2"/>
  <c r="BC134" i="2"/>
  <c r="BD134" i="2"/>
  <c r="BD968" i="2"/>
  <c r="BC968" i="2"/>
  <c r="BD960" i="2"/>
  <c r="BC960" i="2"/>
  <c r="BD1018" i="2"/>
  <c r="BC1018" i="2"/>
  <c r="BD946" i="2"/>
  <c r="BC946" i="2"/>
  <c r="BC513" i="2"/>
  <c r="BD513" i="2"/>
  <c r="BD936" i="2"/>
  <c r="BC936" i="2"/>
  <c r="BD1091" i="2"/>
  <c r="BC1091" i="2"/>
  <c r="BD1134" i="2"/>
  <c r="BC1134" i="2"/>
  <c r="BD1243" i="2"/>
  <c r="BC1243" i="2"/>
  <c r="BD1188" i="2"/>
  <c r="BC1188" i="2"/>
  <c r="BC1240" i="2"/>
  <c r="BD1240" i="2"/>
  <c r="BC1189" i="2"/>
  <c r="BD1189" i="2"/>
  <c r="BD650" i="2"/>
  <c r="BC650" i="2"/>
  <c r="BD598" i="2"/>
  <c r="BC598" i="2"/>
  <c r="BC897" i="2"/>
  <c r="BD897" i="2"/>
  <c r="BD770" i="2"/>
  <c r="BC770" i="2"/>
  <c r="BC805" i="2"/>
  <c r="BD805" i="2"/>
  <c r="BD606" i="2"/>
  <c r="BC606" i="2"/>
  <c r="BD858" i="2"/>
  <c r="BC858" i="2"/>
  <c r="BD557" i="2"/>
  <c r="BC557" i="2"/>
  <c r="BD639" i="2"/>
  <c r="BC639" i="2"/>
  <c r="BD728" i="2"/>
  <c r="BC728" i="2"/>
  <c r="BC724" i="2"/>
  <c r="BD724" i="2"/>
  <c r="BC871" i="2"/>
  <c r="BD871" i="2"/>
  <c r="BD764" i="2"/>
  <c r="BC764" i="2"/>
  <c r="BC1030" i="2"/>
  <c r="BD1030" i="2"/>
  <c r="BD628" i="2"/>
  <c r="BC628" i="2"/>
  <c r="BD654" i="2"/>
  <c r="BC654" i="2"/>
  <c r="BD800" i="2"/>
  <c r="BC800" i="2"/>
  <c r="BD820" i="2"/>
  <c r="BC820" i="2"/>
  <c r="BC427" i="2"/>
  <c r="BD427" i="2"/>
  <c r="BD715" i="2"/>
  <c r="BC715" i="2"/>
  <c r="BD239" i="2"/>
  <c r="BC239" i="2"/>
  <c r="BC553" i="2"/>
  <c r="BD553" i="2"/>
  <c r="BC490" i="2"/>
  <c r="BD490" i="2"/>
  <c r="BC703" i="2"/>
  <c r="BD703" i="2"/>
  <c r="BD331" i="2"/>
  <c r="BC331" i="2"/>
  <c r="BD488" i="2"/>
  <c r="BC488" i="2"/>
  <c r="BC792" i="2"/>
  <c r="BD792" i="2"/>
  <c r="BC922" i="2"/>
  <c r="BD922" i="2"/>
  <c r="BC862" i="2"/>
  <c r="BD862" i="2"/>
  <c r="BD771" i="2"/>
  <c r="BC771" i="2"/>
  <c r="BD679" i="2"/>
  <c r="BC679" i="2"/>
  <c r="BD391" i="2"/>
  <c r="BC391" i="2"/>
  <c r="BC649" i="2"/>
  <c r="BD649" i="2"/>
  <c r="BD508" i="2"/>
  <c r="BC508" i="2"/>
  <c r="BC226" i="2"/>
  <c r="BD226" i="2"/>
  <c r="BC309" i="2"/>
  <c r="BD309" i="2"/>
  <c r="BD711" i="2"/>
  <c r="BC711" i="2"/>
  <c r="BD586" i="2"/>
  <c r="BC586" i="2"/>
  <c r="BD574" i="2"/>
  <c r="BC574" i="2"/>
  <c r="BD710" i="2"/>
  <c r="BC710" i="2"/>
  <c r="BD641" i="2"/>
  <c r="BC641" i="2"/>
  <c r="BD472" i="2"/>
  <c r="BC472" i="2"/>
  <c r="BC533" i="2"/>
  <c r="BD533" i="2"/>
  <c r="BD573" i="2"/>
  <c r="BC573" i="2"/>
  <c r="BD663" i="2"/>
  <c r="BC663" i="2"/>
  <c r="BC506" i="2"/>
  <c r="BD506" i="2"/>
  <c r="BC300" i="2"/>
  <c r="BD300" i="2"/>
  <c r="BC413" i="2"/>
  <c r="BD413" i="2"/>
  <c r="BC521" i="2"/>
  <c r="BD521" i="2"/>
  <c r="BC292" i="2"/>
  <c r="BD292" i="2"/>
  <c r="BD531" i="2"/>
  <c r="BC531" i="2"/>
  <c r="BC88" i="2"/>
  <c r="BD88" i="2"/>
  <c r="BC489" i="2"/>
  <c r="BD489" i="2"/>
  <c r="BD613" i="2"/>
  <c r="BC613" i="2"/>
  <c r="BD459" i="2"/>
  <c r="BC459" i="2"/>
  <c r="BC389" i="2"/>
  <c r="BD389" i="2"/>
  <c r="BD440" i="2"/>
  <c r="BC440" i="2"/>
  <c r="BC454" i="2"/>
  <c r="BD454" i="2"/>
  <c r="BC128" i="2"/>
  <c r="BD128" i="2"/>
  <c r="BC350" i="2"/>
  <c r="BD350" i="2"/>
  <c r="BD492" i="2"/>
  <c r="BC492" i="2"/>
  <c r="BC394" i="2"/>
  <c r="BD394" i="2"/>
  <c r="BC466" i="2"/>
  <c r="BD466" i="2"/>
  <c r="BC190" i="2"/>
  <c r="BD190" i="2"/>
  <c r="BC272" i="2"/>
  <c r="BD272" i="2"/>
  <c r="BC240" i="2"/>
  <c r="BD240" i="2"/>
  <c r="BC252" i="2"/>
  <c r="BD252" i="2"/>
  <c r="BD532" i="2"/>
  <c r="BC532" i="2"/>
  <c r="BC414" i="2"/>
  <c r="BD414" i="2"/>
  <c r="BD255" i="2"/>
  <c r="BC255" i="2"/>
  <c r="BC308" i="2"/>
  <c r="BD308" i="2"/>
  <c r="BD448" i="2"/>
  <c r="BC448" i="2"/>
  <c r="BC108" i="2"/>
  <c r="BD108" i="2"/>
  <c r="BC200" i="2"/>
  <c r="BD200" i="2"/>
  <c r="BD282" i="2"/>
  <c r="BC282" i="2"/>
  <c r="BC318" i="2"/>
  <c r="BD318" i="2"/>
  <c r="BC133" i="2"/>
  <c r="BD133" i="2"/>
  <c r="BD183" i="2"/>
  <c r="BC183" i="2"/>
  <c r="BC209" i="2"/>
  <c r="BD209" i="2"/>
  <c r="BC93" i="2"/>
  <c r="BD93" i="2"/>
  <c r="BC162" i="2"/>
  <c r="BD162" i="2"/>
  <c r="BC241" i="2"/>
  <c r="BD241" i="2"/>
  <c r="BC184" i="2"/>
  <c r="BD184" i="2"/>
  <c r="BC253" i="2"/>
  <c r="BD253" i="2"/>
  <c r="BD95" i="2"/>
  <c r="BC95" i="2"/>
  <c r="BC109" i="2"/>
  <c r="BD109" i="2"/>
  <c r="BC281" i="2"/>
  <c r="BD281" i="2"/>
  <c r="BC141" i="2"/>
  <c r="BD141" i="2"/>
  <c r="BC237" i="2"/>
  <c r="BD237" i="2"/>
  <c r="BC917" i="2"/>
  <c r="BD917" i="2"/>
  <c r="BC289" i="2"/>
  <c r="BD289" i="2"/>
  <c r="BC78" i="2"/>
  <c r="BD78" i="2"/>
  <c r="BC181" i="2"/>
  <c r="BD181" i="2"/>
  <c r="BD59" i="2"/>
  <c r="BC59" i="2"/>
  <c r="BD71" i="2"/>
  <c r="BC71" i="2"/>
  <c r="BD867" i="2"/>
  <c r="BC867" i="2"/>
  <c r="BC941" i="2"/>
  <c r="BD941" i="2"/>
  <c r="BC1021" i="2"/>
  <c r="BD1021" i="2"/>
  <c r="BD900" i="2"/>
  <c r="BC900" i="2"/>
  <c r="BD138" i="2"/>
  <c r="BC138" i="2"/>
  <c r="BC50" i="2"/>
  <c r="BD50" i="2"/>
  <c r="BC957" i="2"/>
  <c r="BD957" i="2"/>
  <c r="BD1010" i="2"/>
  <c r="BC1010" i="2"/>
  <c r="BC246" i="2"/>
  <c r="BD246" i="2"/>
  <c r="BC1024" i="2"/>
  <c r="BD1024" i="2"/>
  <c r="BC837" i="2"/>
  <c r="BD837" i="2"/>
  <c r="BC920" i="2"/>
  <c r="BD920" i="2"/>
  <c r="BC916" i="2"/>
  <c r="BD916" i="2"/>
  <c r="BD1039" i="2"/>
  <c r="BC1039" i="2"/>
  <c r="BD1050" i="2"/>
  <c r="BC1050" i="2"/>
  <c r="BC1043" i="2"/>
  <c r="BD1043" i="2"/>
  <c r="BC1046" i="2"/>
  <c r="BD1046" i="2"/>
  <c r="BC1056" i="2"/>
  <c r="BD1056" i="2"/>
  <c r="BC1055" i="2"/>
  <c r="BD1055" i="2"/>
  <c r="BC1064" i="2"/>
  <c r="BD1064" i="2"/>
  <c r="BC1065" i="2"/>
  <c r="BD1065" i="2"/>
  <c r="BD1092" i="2"/>
  <c r="BC1092" i="2"/>
  <c r="BD1119" i="2"/>
  <c r="BC1119" i="2"/>
  <c r="BC1111" i="2"/>
  <c r="BD1111" i="2"/>
  <c r="BD1096" i="2"/>
  <c r="BC1096" i="2"/>
  <c r="BD1110" i="2"/>
  <c r="BC1110" i="2"/>
  <c r="BD1078" i="2"/>
  <c r="BC1078" i="2"/>
  <c r="BC1129" i="2"/>
  <c r="BD1129" i="2"/>
  <c r="BC1097" i="2"/>
  <c r="BD1097" i="2"/>
  <c r="BD1160" i="2"/>
  <c r="BC1160" i="2"/>
  <c r="BD1137" i="2"/>
  <c r="BC1137" i="2"/>
  <c r="BD1150" i="2"/>
  <c r="BC1150" i="2"/>
  <c r="BC1139" i="2"/>
  <c r="BD1139" i="2"/>
  <c r="BC1267" i="2"/>
  <c r="BD1267" i="2"/>
  <c r="BD1206" i="2"/>
  <c r="BC1206" i="2"/>
  <c r="BD1174" i="2"/>
  <c r="BC1174" i="2"/>
  <c r="BD1279" i="2"/>
  <c r="BC1279" i="2"/>
  <c r="BC1196" i="2"/>
  <c r="BD1196" i="2"/>
  <c r="BD1238" i="2"/>
  <c r="BC1238" i="2"/>
  <c r="BC1187" i="2"/>
  <c r="BD1187" i="2"/>
  <c r="BD1246" i="2"/>
  <c r="BC1246" i="2"/>
  <c r="BC1195" i="2"/>
  <c r="BD1195" i="2"/>
  <c r="BC1236" i="2"/>
  <c r="BD1236" i="2"/>
  <c r="BD1185" i="2"/>
  <c r="BC1185" i="2"/>
  <c r="BD1266" i="2"/>
  <c r="BC1266" i="2"/>
  <c r="BD1215" i="2"/>
  <c r="BC1215" i="2"/>
  <c r="BC1269" i="2"/>
  <c r="BD1269" i="2"/>
  <c r="BC1167" i="2"/>
  <c r="BD1167" i="2"/>
  <c r="BD1272" i="2"/>
  <c r="BC1272" i="2"/>
  <c r="BC43" i="2"/>
  <c r="BD43" i="2"/>
  <c r="BC40" i="2"/>
  <c r="BD40" i="2"/>
  <c r="BC41" i="2"/>
  <c r="BD41" i="2"/>
  <c r="BC42" i="2"/>
  <c r="BD42" i="2"/>
  <c r="BD36" i="2"/>
  <c r="BC36" i="2"/>
  <c r="BC38" i="2"/>
  <c r="BD38" i="2"/>
  <c r="BC39" i="2"/>
  <c r="BD39" i="2"/>
  <c r="BC37" i="2"/>
  <c r="BD37" i="2"/>
  <c r="BD33" i="2"/>
  <c r="BC33" i="2"/>
  <c r="C14" i="2"/>
  <c r="O28" i="2"/>
  <c r="J28" i="2"/>
  <c r="C13" i="2"/>
  <c r="F8" i="2"/>
  <c r="L28" i="2"/>
  <c r="K28" i="2"/>
  <c r="N28" i="2"/>
  <c r="P1279" i="2" l="1"/>
  <c r="P1278" i="2" s="1"/>
  <c r="P1277" i="2" s="1"/>
  <c r="P1276" i="2" s="1"/>
  <c r="P1275" i="2" s="1"/>
  <c r="P1274" i="2" s="1"/>
  <c r="P1273" i="2" s="1"/>
  <c r="P1272" i="2" s="1"/>
  <c r="P1271" i="2" s="1"/>
  <c r="P1270" i="2" s="1"/>
  <c r="P1269" i="2" s="1"/>
  <c r="P1268" i="2" s="1"/>
  <c r="P1267" i="2" s="1"/>
  <c r="P1266" i="2" s="1"/>
  <c r="P1265" i="2" s="1"/>
  <c r="P1264" i="2" s="1"/>
  <c r="P1263" i="2" s="1"/>
  <c r="P1262" i="2" s="1"/>
  <c r="P1261" i="2" s="1"/>
  <c r="P1260" i="2" s="1"/>
  <c r="P1259" i="2" s="1"/>
  <c r="P1258" i="2" s="1"/>
  <c r="P1257" i="2" s="1"/>
  <c r="P1256" i="2" s="1"/>
  <c r="P1255" i="2" s="1"/>
  <c r="P1254" i="2" s="1"/>
  <c r="P1253" i="2" s="1"/>
  <c r="P1252" i="2" s="1"/>
  <c r="P1251" i="2" s="1"/>
  <c r="P1250" i="2" s="1"/>
  <c r="P1249" i="2" s="1"/>
  <c r="P1248" i="2" s="1"/>
  <c r="P1247" i="2" s="1"/>
  <c r="P1246" i="2" s="1"/>
  <c r="P1245" i="2" s="1"/>
  <c r="P1244" i="2" s="1"/>
  <c r="P1243" i="2" s="1"/>
  <c r="P1242" i="2" s="1"/>
  <c r="P1241" i="2" s="1"/>
  <c r="P1240" i="2" s="1"/>
  <c r="P1239" i="2" s="1"/>
  <c r="P1238" i="2" s="1"/>
  <c r="P1237" i="2" s="1"/>
  <c r="P1236" i="2" s="1"/>
  <c r="P1235" i="2" s="1"/>
  <c r="P1234" i="2" s="1"/>
  <c r="P1233" i="2" s="1"/>
  <c r="P1232" i="2" s="1"/>
  <c r="P1231" i="2" s="1"/>
  <c r="P1230" i="2" s="1"/>
  <c r="P1229" i="2" s="1"/>
  <c r="P1228" i="2" s="1"/>
  <c r="P1227" i="2" s="1"/>
  <c r="P1226" i="2" s="1"/>
  <c r="P1225" i="2" s="1"/>
  <c r="P1224" i="2" s="1"/>
  <c r="P1223" i="2" s="1"/>
  <c r="P1222" i="2" s="1"/>
  <c r="P1221" i="2" s="1"/>
  <c r="P1220" i="2" s="1"/>
  <c r="P1219" i="2" s="1"/>
  <c r="P1218" i="2" s="1"/>
  <c r="P1217" i="2" s="1"/>
  <c r="P1216" i="2" s="1"/>
  <c r="P1215" i="2" s="1"/>
  <c r="P1214" i="2" s="1"/>
  <c r="P1213" i="2" s="1"/>
  <c r="P1212" i="2" s="1"/>
  <c r="P1211" i="2" s="1"/>
  <c r="P1210" i="2" s="1"/>
  <c r="P1209" i="2" s="1"/>
  <c r="P1208" i="2" s="1"/>
  <c r="P1207" i="2" s="1"/>
  <c r="P1206" i="2" s="1"/>
  <c r="P1205" i="2" s="1"/>
  <c r="P1204" i="2" s="1"/>
  <c r="P1203" i="2" s="1"/>
  <c r="P1202" i="2" s="1"/>
  <c r="P1201" i="2" s="1"/>
  <c r="P1200" i="2" s="1"/>
  <c r="P1199" i="2" s="1"/>
  <c r="P1198" i="2" s="1"/>
  <c r="P1197" i="2" s="1"/>
  <c r="P1196" i="2" s="1"/>
  <c r="P1195" i="2" s="1"/>
  <c r="P1194" i="2" s="1"/>
  <c r="P1193" i="2" s="1"/>
  <c r="P1192" i="2" s="1"/>
  <c r="P1191" i="2" s="1"/>
  <c r="P1190" i="2" s="1"/>
  <c r="P1189" i="2" s="1"/>
  <c r="P1188" i="2" s="1"/>
  <c r="P1187" i="2" s="1"/>
  <c r="P1186" i="2" s="1"/>
  <c r="P1185" i="2" s="1"/>
  <c r="P1184" i="2" s="1"/>
  <c r="P1183" i="2" s="1"/>
  <c r="P1182" i="2" s="1"/>
  <c r="P1181" i="2" s="1"/>
  <c r="P1180" i="2" s="1"/>
  <c r="P1179" i="2" s="1"/>
  <c r="P1178" i="2" s="1"/>
  <c r="P1177" i="2" s="1"/>
  <c r="P1176" i="2" s="1"/>
  <c r="P1175" i="2" s="1"/>
  <c r="P1174" i="2" s="1"/>
  <c r="P1173" i="2" s="1"/>
  <c r="P1172" i="2" s="1"/>
  <c r="P1171" i="2" s="1"/>
  <c r="P1170" i="2" s="1"/>
  <c r="P1169" i="2" s="1"/>
  <c r="P1168" i="2" s="1"/>
  <c r="P1167" i="2" s="1"/>
  <c r="P1166" i="2" s="1"/>
  <c r="P1165" i="2" s="1"/>
  <c r="P1164" i="2" s="1"/>
  <c r="P1163" i="2" s="1"/>
  <c r="P1162" i="2" s="1"/>
  <c r="P1161" i="2" s="1"/>
  <c r="P1160" i="2" s="1"/>
  <c r="P1159" i="2" s="1"/>
  <c r="P1158" i="2" s="1"/>
  <c r="P1157" i="2" s="1"/>
  <c r="P1156" i="2" s="1"/>
  <c r="P1155" i="2" s="1"/>
  <c r="P1154" i="2" s="1"/>
  <c r="P1153" i="2" s="1"/>
  <c r="P1152" i="2" s="1"/>
  <c r="P1151" i="2" s="1"/>
  <c r="P1150" i="2" s="1"/>
  <c r="P1149" i="2" s="1"/>
  <c r="P1148" i="2" s="1"/>
  <c r="P1147" i="2" s="1"/>
  <c r="P1146" i="2" s="1"/>
  <c r="P1145" i="2" s="1"/>
  <c r="P1144" i="2" s="1"/>
  <c r="P1143" i="2" s="1"/>
  <c r="P1142" i="2" s="1"/>
  <c r="P1141" i="2" s="1"/>
  <c r="P1140" i="2" s="1"/>
  <c r="P1139" i="2" s="1"/>
  <c r="P1138" i="2" s="1"/>
  <c r="P1137" i="2" s="1"/>
  <c r="P1136" i="2" s="1"/>
  <c r="P1135" i="2" s="1"/>
  <c r="P1134" i="2" s="1"/>
  <c r="P1133" i="2" s="1"/>
  <c r="P1132" i="2" s="1"/>
  <c r="P1131" i="2" s="1"/>
  <c r="P1130" i="2" s="1"/>
  <c r="P1129" i="2" s="1"/>
  <c r="P1128" i="2" s="1"/>
  <c r="P1127" i="2" s="1"/>
  <c r="P1126" i="2" s="1"/>
  <c r="P1125" i="2" s="1"/>
  <c r="P1124" i="2" s="1"/>
  <c r="P1123" i="2" s="1"/>
  <c r="P1122" i="2" s="1"/>
  <c r="P1121" i="2" s="1"/>
  <c r="P1120" i="2" s="1"/>
  <c r="P1119" i="2" s="1"/>
  <c r="P1118" i="2" s="1"/>
  <c r="P1117" i="2" s="1"/>
  <c r="P1116" i="2" s="1"/>
  <c r="P1115" i="2" s="1"/>
  <c r="P1114" i="2" s="1"/>
  <c r="P1113" i="2" s="1"/>
  <c r="P1112" i="2" s="1"/>
  <c r="P1111" i="2" s="1"/>
  <c r="P1110" i="2" s="1"/>
  <c r="P1109" i="2" s="1"/>
  <c r="P1108" i="2" s="1"/>
  <c r="P1107" i="2" s="1"/>
  <c r="P1106" i="2" s="1"/>
  <c r="P1105" i="2" s="1"/>
  <c r="P1104" i="2" s="1"/>
  <c r="P1103" i="2" s="1"/>
  <c r="P1102" i="2" s="1"/>
  <c r="P1101" i="2" s="1"/>
  <c r="P1100" i="2" s="1"/>
  <c r="P1099" i="2" s="1"/>
  <c r="P1098" i="2" s="1"/>
  <c r="P1097" i="2" s="1"/>
  <c r="P1096" i="2" s="1"/>
  <c r="P1095" i="2" s="1"/>
  <c r="P1094" i="2" s="1"/>
  <c r="P1093" i="2" s="1"/>
  <c r="P1092" i="2" s="1"/>
  <c r="P1091" i="2" s="1"/>
  <c r="P1090" i="2" s="1"/>
  <c r="P1089" i="2" s="1"/>
  <c r="P1088" i="2" s="1"/>
  <c r="P1087" i="2" s="1"/>
  <c r="P1086" i="2" s="1"/>
  <c r="P1085" i="2" s="1"/>
  <c r="P1084" i="2" s="1"/>
  <c r="P1083" i="2" s="1"/>
  <c r="P1082" i="2" s="1"/>
  <c r="P1081" i="2" s="1"/>
  <c r="P1080" i="2" s="1"/>
  <c r="P1079" i="2" s="1"/>
  <c r="P1078" i="2" s="1"/>
  <c r="P1077" i="2" s="1"/>
  <c r="P1076" i="2" s="1"/>
  <c r="P1075" i="2" s="1"/>
  <c r="P1074" i="2" s="1"/>
  <c r="P1073" i="2" s="1"/>
  <c r="P1072" i="2" s="1"/>
  <c r="P1071" i="2" s="1"/>
  <c r="P1070" i="2" s="1"/>
  <c r="P1069" i="2" s="1"/>
  <c r="P1068" i="2" s="1"/>
  <c r="P1067" i="2" s="1"/>
  <c r="P1066" i="2" s="1"/>
  <c r="P1065" i="2" s="1"/>
  <c r="P1064" i="2" s="1"/>
  <c r="P1063" i="2" s="1"/>
  <c r="P1062" i="2" s="1"/>
  <c r="P1061" i="2" s="1"/>
  <c r="P1060" i="2" s="1"/>
  <c r="P1059" i="2" s="1"/>
  <c r="P1058" i="2" s="1"/>
  <c r="P1057" i="2" s="1"/>
  <c r="P1056" i="2" s="1"/>
  <c r="P1055" i="2" s="1"/>
  <c r="P1054" i="2" s="1"/>
  <c r="P1053" i="2" s="1"/>
  <c r="P1052" i="2" s="1"/>
  <c r="P1051" i="2" s="1"/>
  <c r="P1050" i="2" s="1"/>
  <c r="P1049" i="2" s="1"/>
  <c r="P1048" i="2" s="1"/>
  <c r="P1047" i="2" s="1"/>
  <c r="P1046" i="2" s="1"/>
  <c r="P1045" i="2" s="1"/>
  <c r="P1044" i="2" s="1"/>
  <c r="P1043" i="2" s="1"/>
  <c r="P1042" i="2" s="1"/>
  <c r="P1041" i="2" s="1"/>
  <c r="P1040" i="2" s="1"/>
  <c r="P1039" i="2" s="1"/>
  <c r="P1038" i="2" s="1"/>
  <c r="P1037" i="2" s="1"/>
  <c r="P1036" i="2" s="1"/>
  <c r="P1035" i="2" s="1"/>
  <c r="P1034" i="2" s="1"/>
  <c r="P1033" i="2" s="1"/>
  <c r="P1032" i="2" s="1"/>
  <c r="P1031" i="2" s="1"/>
  <c r="P1030" i="2" s="1"/>
  <c r="P1029" i="2" s="1"/>
  <c r="P1028" i="2" s="1"/>
  <c r="P1027" i="2" s="1"/>
  <c r="P1026" i="2" s="1"/>
  <c r="P1025" i="2" s="1"/>
  <c r="P1024" i="2" s="1"/>
  <c r="P1023" i="2" s="1"/>
  <c r="P1022" i="2" s="1"/>
  <c r="P1021" i="2" s="1"/>
  <c r="P1020" i="2" s="1"/>
  <c r="P1019" i="2" s="1"/>
  <c r="P1018" i="2" s="1"/>
  <c r="P1017" i="2" s="1"/>
  <c r="P1016" i="2" s="1"/>
  <c r="P1015" i="2" s="1"/>
  <c r="P1014" i="2" s="1"/>
  <c r="P1013" i="2" s="1"/>
  <c r="P1012" i="2" s="1"/>
  <c r="P1011" i="2" s="1"/>
  <c r="P1010" i="2" s="1"/>
  <c r="P1009" i="2" s="1"/>
  <c r="P1008" i="2" s="1"/>
  <c r="P1007" i="2" s="1"/>
  <c r="P1006" i="2" s="1"/>
  <c r="P1005" i="2" s="1"/>
  <c r="P1004" i="2" s="1"/>
  <c r="P1003" i="2" s="1"/>
  <c r="P1002" i="2" s="1"/>
  <c r="P1001" i="2" s="1"/>
  <c r="P1000" i="2" s="1"/>
  <c r="P999" i="2" s="1"/>
  <c r="P998" i="2" s="1"/>
  <c r="P997" i="2" s="1"/>
  <c r="P996" i="2" s="1"/>
  <c r="P995" i="2" s="1"/>
  <c r="P994" i="2" s="1"/>
  <c r="P993" i="2" s="1"/>
  <c r="P992" i="2" s="1"/>
  <c r="P991" i="2" s="1"/>
  <c r="P990" i="2" s="1"/>
  <c r="P989" i="2" s="1"/>
  <c r="P988" i="2" s="1"/>
  <c r="P987" i="2" s="1"/>
  <c r="P986" i="2" s="1"/>
  <c r="P985" i="2" s="1"/>
  <c r="P984" i="2" s="1"/>
  <c r="P983" i="2" s="1"/>
  <c r="P982" i="2" s="1"/>
  <c r="P981" i="2" s="1"/>
  <c r="P980" i="2" s="1"/>
  <c r="P979" i="2" s="1"/>
  <c r="P978" i="2" s="1"/>
  <c r="P977" i="2" s="1"/>
  <c r="P976" i="2" s="1"/>
  <c r="P975" i="2" s="1"/>
  <c r="P974" i="2" s="1"/>
  <c r="P973" i="2" s="1"/>
  <c r="P972" i="2" s="1"/>
  <c r="P971" i="2" s="1"/>
  <c r="P970" i="2" s="1"/>
  <c r="P969" i="2" s="1"/>
  <c r="P968" i="2" s="1"/>
  <c r="P967" i="2" s="1"/>
  <c r="P966" i="2" s="1"/>
  <c r="P965" i="2" s="1"/>
  <c r="P964" i="2" s="1"/>
  <c r="P963" i="2" s="1"/>
  <c r="P962" i="2" s="1"/>
  <c r="P961" i="2" s="1"/>
  <c r="P960" i="2" s="1"/>
  <c r="P959" i="2" s="1"/>
  <c r="P958" i="2" s="1"/>
  <c r="P957" i="2" s="1"/>
  <c r="P956" i="2" s="1"/>
  <c r="P955" i="2" s="1"/>
  <c r="P954" i="2" s="1"/>
  <c r="P953" i="2" s="1"/>
  <c r="P952" i="2" s="1"/>
  <c r="P951" i="2" s="1"/>
  <c r="P950" i="2" s="1"/>
  <c r="P949" i="2" s="1"/>
  <c r="P948" i="2" s="1"/>
  <c r="P947" i="2" s="1"/>
  <c r="P946" i="2" s="1"/>
  <c r="P945" i="2" s="1"/>
  <c r="P944" i="2" s="1"/>
  <c r="P943" i="2" s="1"/>
  <c r="P942" i="2" s="1"/>
  <c r="P941" i="2" s="1"/>
  <c r="P940" i="2" s="1"/>
  <c r="P939" i="2" s="1"/>
  <c r="P938" i="2" s="1"/>
  <c r="P937" i="2" s="1"/>
  <c r="P936" i="2" s="1"/>
  <c r="P935" i="2" s="1"/>
  <c r="P934" i="2" s="1"/>
  <c r="P933" i="2" s="1"/>
  <c r="P932" i="2" s="1"/>
  <c r="P931" i="2" s="1"/>
  <c r="P930" i="2" s="1"/>
  <c r="P929" i="2" s="1"/>
  <c r="P928" i="2" s="1"/>
  <c r="P927" i="2" s="1"/>
  <c r="P926" i="2" s="1"/>
  <c r="P925" i="2" s="1"/>
  <c r="P924" i="2" s="1"/>
  <c r="P923" i="2" s="1"/>
  <c r="P922" i="2" s="1"/>
  <c r="P921" i="2" s="1"/>
  <c r="P920" i="2" s="1"/>
  <c r="P919" i="2" s="1"/>
  <c r="P918" i="2" s="1"/>
  <c r="P917" i="2" s="1"/>
  <c r="P916" i="2" s="1"/>
  <c r="P915" i="2" s="1"/>
  <c r="P914" i="2" s="1"/>
  <c r="P913" i="2" s="1"/>
  <c r="P912" i="2" s="1"/>
  <c r="P911" i="2" s="1"/>
  <c r="P910" i="2" s="1"/>
  <c r="P909" i="2" s="1"/>
  <c r="P908" i="2" s="1"/>
  <c r="P907" i="2" s="1"/>
  <c r="P906" i="2" s="1"/>
  <c r="P905" i="2" s="1"/>
  <c r="P904" i="2" s="1"/>
  <c r="P903" i="2" s="1"/>
  <c r="P902" i="2" s="1"/>
  <c r="P901" i="2" s="1"/>
  <c r="P900" i="2" s="1"/>
  <c r="P899" i="2" s="1"/>
  <c r="P898" i="2" s="1"/>
  <c r="P897" i="2" s="1"/>
  <c r="P896" i="2" s="1"/>
  <c r="P895" i="2" s="1"/>
  <c r="P894" i="2" s="1"/>
  <c r="P893" i="2" s="1"/>
  <c r="P892" i="2" s="1"/>
  <c r="P891" i="2" s="1"/>
  <c r="P890" i="2" s="1"/>
  <c r="P889" i="2" s="1"/>
  <c r="P888" i="2" s="1"/>
  <c r="P887" i="2" s="1"/>
  <c r="P886" i="2" s="1"/>
  <c r="P885" i="2" s="1"/>
  <c r="P884" i="2" s="1"/>
  <c r="P883" i="2" s="1"/>
  <c r="P882" i="2" s="1"/>
  <c r="P881" i="2" s="1"/>
  <c r="P880" i="2" s="1"/>
  <c r="P879" i="2" s="1"/>
  <c r="P878" i="2" s="1"/>
  <c r="P877" i="2" s="1"/>
  <c r="P876" i="2" s="1"/>
  <c r="P875" i="2" s="1"/>
  <c r="P874" i="2" s="1"/>
  <c r="P873" i="2" s="1"/>
  <c r="P872" i="2" s="1"/>
  <c r="P871" i="2" s="1"/>
  <c r="P870" i="2" s="1"/>
  <c r="P869" i="2" s="1"/>
  <c r="P868" i="2" s="1"/>
  <c r="P867" i="2" s="1"/>
  <c r="P866" i="2" s="1"/>
  <c r="P865" i="2" s="1"/>
  <c r="P864" i="2" s="1"/>
  <c r="P863" i="2" s="1"/>
  <c r="P862" i="2" s="1"/>
  <c r="P861" i="2" s="1"/>
  <c r="P860" i="2" s="1"/>
  <c r="P859" i="2" s="1"/>
  <c r="P858" i="2" s="1"/>
  <c r="P857" i="2" s="1"/>
  <c r="P856" i="2" s="1"/>
  <c r="P855" i="2" s="1"/>
  <c r="P854" i="2" s="1"/>
  <c r="P853" i="2" s="1"/>
  <c r="P852" i="2" s="1"/>
  <c r="P851" i="2" s="1"/>
  <c r="P850" i="2" s="1"/>
  <c r="P849" i="2" s="1"/>
  <c r="P848" i="2" s="1"/>
  <c r="P847" i="2" s="1"/>
  <c r="P846" i="2" s="1"/>
  <c r="P845" i="2" s="1"/>
  <c r="P844" i="2" s="1"/>
  <c r="P843" i="2" s="1"/>
  <c r="P842" i="2" s="1"/>
  <c r="P841" i="2" s="1"/>
  <c r="P840" i="2" s="1"/>
  <c r="P839" i="2" s="1"/>
  <c r="P838" i="2" s="1"/>
  <c r="P837" i="2" s="1"/>
  <c r="P836" i="2" s="1"/>
  <c r="P835" i="2" s="1"/>
  <c r="P834" i="2" s="1"/>
  <c r="P833" i="2" s="1"/>
  <c r="P832" i="2" s="1"/>
  <c r="P831" i="2" s="1"/>
  <c r="P830" i="2" s="1"/>
  <c r="P829" i="2" s="1"/>
  <c r="P828" i="2" s="1"/>
  <c r="P827" i="2" s="1"/>
  <c r="P826" i="2" s="1"/>
  <c r="P825" i="2" s="1"/>
  <c r="P824" i="2" s="1"/>
  <c r="P823" i="2" s="1"/>
  <c r="P822" i="2" s="1"/>
  <c r="P821" i="2" s="1"/>
  <c r="P820" i="2" s="1"/>
  <c r="P819" i="2" s="1"/>
  <c r="P818" i="2" s="1"/>
  <c r="P817" i="2" s="1"/>
  <c r="P816" i="2" s="1"/>
  <c r="P815" i="2" s="1"/>
  <c r="P814" i="2" s="1"/>
  <c r="P813" i="2" s="1"/>
  <c r="P812" i="2" s="1"/>
  <c r="P811" i="2" s="1"/>
  <c r="P810" i="2" s="1"/>
  <c r="P809" i="2" s="1"/>
  <c r="P808" i="2" s="1"/>
  <c r="P807" i="2" s="1"/>
  <c r="P806" i="2" s="1"/>
  <c r="P805" i="2" s="1"/>
  <c r="P804" i="2" s="1"/>
  <c r="P803" i="2" s="1"/>
  <c r="P802" i="2" s="1"/>
  <c r="P801" i="2" s="1"/>
  <c r="P800" i="2" s="1"/>
  <c r="P799" i="2" s="1"/>
  <c r="P798" i="2" s="1"/>
  <c r="P797" i="2" s="1"/>
  <c r="P796" i="2" s="1"/>
  <c r="P795" i="2" s="1"/>
  <c r="P794" i="2" s="1"/>
  <c r="P793" i="2" s="1"/>
  <c r="P792" i="2" s="1"/>
  <c r="P791" i="2" s="1"/>
  <c r="P790" i="2" s="1"/>
  <c r="P789" i="2" s="1"/>
  <c r="P788" i="2" s="1"/>
  <c r="P787" i="2" s="1"/>
  <c r="P786" i="2" s="1"/>
  <c r="P785" i="2" s="1"/>
  <c r="P784" i="2" s="1"/>
  <c r="P783" i="2" s="1"/>
  <c r="P782" i="2" s="1"/>
  <c r="P781" i="2" s="1"/>
  <c r="P780" i="2" s="1"/>
  <c r="P779" i="2" s="1"/>
  <c r="P778" i="2" s="1"/>
  <c r="P777" i="2" s="1"/>
  <c r="P776" i="2" s="1"/>
  <c r="P775" i="2" s="1"/>
  <c r="P774" i="2" s="1"/>
  <c r="P773" i="2" s="1"/>
  <c r="P772" i="2" s="1"/>
  <c r="P771" i="2" s="1"/>
  <c r="P770" i="2" s="1"/>
  <c r="P769" i="2" s="1"/>
  <c r="P768" i="2" s="1"/>
  <c r="P767" i="2" s="1"/>
  <c r="P766" i="2" s="1"/>
  <c r="P765" i="2" s="1"/>
  <c r="P764" i="2" s="1"/>
  <c r="P763" i="2" s="1"/>
  <c r="P762" i="2" s="1"/>
  <c r="P761" i="2" s="1"/>
  <c r="P760" i="2" s="1"/>
  <c r="P759" i="2" s="1"/>
  <c r="P758" i="2" s="1"/>
  <c r="P757" i="2" s="1"/>
  <c r="P756" i="2" s="1"/>
  <c r="P755" i="2" s="1"/>
  <c r="P754" i="2" s="1"/>
  <c r="P753" i="2" s="1"/>
  <c r="P752" i="2" s="1"/>
  <c r="P751" i="2" s="1"/>
  <c r="P750" i="2" s="1"/>
  <c r="P749" i="2" s="1"/>
  <c r="P748" i="2" s="1"/>
  <c r="P747" i="2" s="1"/>
  <c r="P746" i="2" s="1"/>
  <c r="P745" i="2" s="1"/>
  <c r="P744" i="2" s="1"/>
  <c r="P743" i="2" s="1"/>
  <c r="P742" i="2" s="1"/>
  <c r="P741" i="2" s="1"/>
  <c r="P740" i="2" s="1"/>
  <c r="P739" i="2" s="1"/>
  <c r="P738" i="2" s="1"/>
  <c r="P737" i="2" s="1"/>
  <c r="P736" i="2" s="1"/>
  <c r="P735" i="2" s="1"/>
  <c r="P734" i="2" s="1"/>
  <c r="P733" i="2" s="1"/>
  <c r="P732" i="2" s="1"/>
  <c r="P731" i="2" s="1"/>
  <c r="P730" i="2" s="1"/>
  <c r="P729" i="2" s="1"/>
  <c r="P728" i="2" s="1"/>
  <c r="P727" i="2" s="1"/>
  <c r="P726" i="2" s="1"/>
  <c r="P725" i="2" s="1"/>
  <c r="P724" i="2" s="1"/>
  <c r="P723" i="2" s="1"/>
  <c r="P722" i="2" s="1"/>
  <c r="P721" i="2" s="1"/>
  <c r="P720" i="2" s="1"/>
  <c r="P719" i="2" s="1"/>
  <c r="P718" i="2" s="1"/>
  <c r="P717" i="2" s="1"/>
  <c r="P716" i="2" s="1"/>
  <c r="P715" i="2" s="1"/>
  <c r="P714" i="2" s="1"/>
  <c r="P713" i="2" s="1"/>
  <c r="P712" i="2" s="1"/>
  <c r="P711" i="2" s="1"/>
  <c r="P710" i="2" s="1"/>
  <c r="P709" i="2" s="1"/>
  <c r="P708" i="2" s="1"/>
  <c r="P707" i="2" s="1"/>
  <c r="P706" i="2" s="1"/>
  <c r="P705" i="2" s="1"/>
  <c r="P704" i="2" s="1"/>
  <c r="P703" i="2" s="1"/>
  <c r="P702" i="2" s="1"/>
  <c r="P701" i="2" s="1"/>
  <c r="P700" i="2" s="1"/>
  <c r="P699" i="2" s="1"/>
  <c r="P698" i="2" s="1"/>
  <c r="P697" i="2" s="1"/>
  <c r="P696" i="2" s="1"/>
  <c r="P695" i="2" s="1"/>
  <c r="P694" i="2" s="1"/>
  <c r="P693" i="2" s="1"/>
  <c r="P692" i="2" s="1"/>
  <c r="P691" i="2" s="1"/>
  <c r="P690" i="2" s="1"/>
  <c r="P689" i="2" s="1"/>
  <c r="P688" i="2" s="1"/>
  <c r="P687" i="2" s="1"/>
  <c r="P686" i="2" s="1"/>
  <c r="P685" i="2" s="1"/>
  <c r="P684" i="2" s="1"/>
  <c r="P683" i="2" s="1"/>
  <c r="P682" i="2" s="1"/>
  <c r="P681" i="2" s="1"/>
  <c r="P680" i="2" s="1"/>
  <c r="P679" i="2" s="1"/>
  <c r="P678" i="2" s="1"/>
  <c r="P677" i="2" s="1"/>
  <c r="P676" i="2" s="1"/>
  <c r="P675" i="2" s="1"/>
  <c r="P674" i="2" s="1"/>
  <c r="P673" i="2" s="1"/>
  <c r="P672" i="2" s="1"/>
  <c r="P671" i="2" s="1"/>
  <c r="P670" i="2" s="1"/>
  <c r="P669" i="2" s="1"/>
  <c r="P668" i="2" s="1"/>
  <c r="P667" i="2" s="1"/>
  <c r="P666" i="2" s="1"/>
  <c r="P665" i="2" s="1"/>
  <c r="P664" i="2" s="1"/>
  <c r="P663" i="2" s="1"/>
  <c r="P662" i="2" s="1"/>
  <c r="P661" i="2" s="1"/>
  <c r="P660" i="2" s="1"/>
  <c r="P659" i="2" s="1"/>
  <c r="P658" i="2" s="1"/>
  <c r="P657" i="2" s="1"/>
  <c r="P656" i="2" s="1"/>
  <c r="P655" i="2" s="1"/>
  <c r="P654" i="2" s="1"/>
  <c r="P653" i="2" s="1"/>
  <c r="P652" i="2" s="1"/>
  <c r="P651" i="2" s="1"/>
  <c r="P650" i="2" s="1"/>
  <c r="P649" i="2" s="1"/>
  <c r="P648" i="2" s="1"/>
  <c r="P647" i="2" s="1"/>
  <c r="P646" i="2" s="1"/>
  <c r="P645" i="2" s="1"/>
  <c r="P644" i="2" s="1"/>
  <c r="P643" i="2" s="1"/>
  <c r="P642" i="2" s="1"/>
  <c r="P641" i="2" s="1"/>
  <c r="P640" i="2" s="1"/>
  <c r="P639" i="2" s="1"/>
  <c r="P638" i="2" s="1"/>
  <c r="P637" i="2" s="1"/>
  <c r="P636" i="2" s="1"/>
  <c r="P635" i="2" s="1"/>
  <c r="P634" i="2" s="1"/>
  <c r="P633" i="2" s="1"/>
  <c r="P632" i="2" s="1"/>
  <c r="P631" i="2" s="1"/>
  <c r="P630" i="2" s="1"/>
  <c r="P629" i="2" s="1"/>
  <c r="P628" i="2" s="1"/>
  <c r="P627" i="2" s="1"/>
  <c r="P626" i="2" s="1"/>
  <c r="P625" i="2" s="1"/>
  <c r="P624" i="2" s="1"/>
  <c r="P623" i="2" s="1"/>
  <c r="P622" i="2" s="1"/>
  <c r="P621" i="2" s="1"/>
  <c r="P620" i="2" s="1"/>
  <c r="P619" i="2" s="1"/>
  <c r="P618" i="2" s="1"/>
  <c r="P617" i="2" s="1"/>
  <c r="P616" i="2" s="1"/>
  <c r="P615" i="2" s="1"/>
  <c r="P614" i="2" s="1"/>
  <c r="P613" i="2" s="1"/>
  <c r="P612" i="2" s="1"/>
  <c r="P611" i="2" s="1"/>
  <c r="P610" i="2" s="1"/>
  <c r="P609" i="2" s="1"/>
  <c r="P608" i="2" s="1"/>
  <c r="P607" i="2" s="1"/>
  <c r="P606" i="2" s="1"/>
  <c r="P605" i="2" s="1"/>
  <c r="P604" i="2" s="1"/>
  <c r="P603" i="2" s="1"/>
  <c r="P602" i="2" s="1"/>
  <c r="P601" i="2" s="1"/>
  <c r="P600" i="2" s="1"/>
  <c r="P599" i="2" s="1"/>
  <c r="P598" i="2" s="1"/>
  <c r="P597" i="2" s="1"/>
  <c r="P596" i="2" s="1"/>
  <c r="P595" i="2" s="1"/>
  <c r="P594" i="2" s="1"/>
  <c r="P593" i="2" s="1"/>
  <c r="P592" i="2" s="1"/>
  <c r="P591" i="2" s="1"/>
  <c r="P590" i="2" s="1"/>
  <c r="P589" i="2" s="1"/>
  <c r="P588" i="2" s="1"/>
  <c r="P587" i="2" s="1"/>
  <c r="P586" i="2" s="1"/>
  <c r="P585" i="2" s="1"/>
  <c r="P584" i="2" s="1"/>
  <c r="P583" i="2" s="1"/>
  <c r="P582" i="2" s="1"/>
  <c r="P581" i="2" s="1"/>
  <c r="P580" i="2" s="1"/>
  <c r="P579" i="2" s="1"/>
  <c r="P578" i="2" s="1"/>
  <c r="P577" i="2" s="1"/>
  <c r="P576" i="2" s="1"/>
  <c r="P575" i="2" s="1"/>
  <c r="P574" i="2" s="1"/>
  <c r="P573" i="2" s="1"/>
  <c r="P572" i="2" s="1"/>
  <c r="P571" i="2" s="1"/>
  <c r="P570" i="2" s="1"/>
  <c r="P569" i="2" s="1"/>
  <c r="P568" i="2" s="1"/>
  <c r="P567" i="2" s="1"/>
  <c r="P566" i="2" s="1"/>
  <c r="P565" i="2" s="1"/>
  <c r="P564" i="2" s="1"/>
  <c r="P563" i="2" s="1"/>
  <c r="P562" i="2" s="1"/>
  <c r="P561" i="2" s="1"/>
  <c r="P560" i="2" s="1"/>
  <c r="P559" i="2" s="1"/>
  <c r="P558" i="2" s="1"/>
  <c r="P557" i="2" s="1"/>
  <c r="P556" i="2" s="1"/>
  <c r="P555" i="2" s="1"/>
  <c r="P554" i="2" s="1"/>
  <c r="P553" i="2" s="1"/>
  <c r="P552" i="2" s="1"/>
  <c r="P551" i="2" s="1"/>
  <c r="P550" i="2" s="1"/>
  <c r="P549" i="2" s="1"/>
  <c r="P548" i="2" s="1"/>
  <c r="P547" i="2" s="1"/>
  <c r="P546" i="2" s="1"/>
  <c r="P545" i="2" s="1"/>
  <c r="P544" i="2" s="1"/>
  <c r="P543" i="2" s="1"/>
  <c r="P542" i="2" s="1"/>
  <c r="P541" i="2" s="1"/>
  <c r="P540" i="2" s="1"/>
  <c r="P539" i="2" s="1"/>
  <c r="P538" i="2" s="1"/>
  <c r="P537" i="2" s="1"/>
  <c r="P536" i="2" s="1"/>
  <c r="P535" i="2" s="1"/>
  <c r="P534" i="2" s="1"/>
  <c r="P533" i="2" s="1"/>
  <c r="P532" i="2" s="1"/>
  <c r="P531" i="2" s="1"/>
  <c r="P530" i="2" s="1"/>
  <c r="P529" i="2" s="1"/>
  <c r="P528" i="2" s="1"/>
  <c r="P527" i="2" s="1"/>
  <c r="P526" i="2" s="1"/>
  <c r="P525" i="2" s="1"/>
  <c r="P524" i="2" s="1"/>
  <c r="P523" i="2" s="1"/>
  <c r="P522" i="2" s="1"/>
  <c r="P521" i="2" s="1"/>
  <c r="P520" i="2" s="1"/>
  <c r="P519" i="2" s="1"/>
  <c r="P518" i="2" s="1"/>
  <c r="P517" i="2" s="1"/>
  <c r="P516" i="2" s="1"/>
  <c r="P515" i="2" s="1"/>
  <c r="P514" i="2" s="1"/>
  <c r="P513" i="2" s="1"/>
  <c r="P512" i="2" s="1"/>
  <c r="P511" i="2" s="1"/>
  <c r="P510" i="2" s="1"/>
  <c r="P509" i="2" s="1"/>
  <c r="P508" i="2" s="1"/>
  <c r="P507" i="2" s="1"/>
  <c r="P506" i="2" s="1"/>
  <c r="P505" i="2" s="1"/>
  <c r="P504" i="2" s="1"/>
  <c r="P503" i="2" s="1"/>
  <c r="P502" i="2" s="1"/>
  <c r="P501" i="2" s="1"/>
  <c r="P500" i="2" s="1"/>
  <c r="P499" i="2" s="1"/>
  <c r="P498" i="2" s="1"/>
  <c r="P497" i="2" s="1"/>
  <c r="P496" i="2" s="1"/>
  <c r="P495" i="2" s="1"/>
  <c r="P494" i="2" s="1"/>
  <c r="P493" i="2" s="1"/>
  <c r="P492" i="2" s="1"/>
  <c r="P491" i="2" s="1"/>
  <c r="P490" i="2" s="1"/>
  <c r="P489" i="2" s="1"/>
  <c r="P488" i="2" s="1"/>
  <c r="P487" i="2" s="1"/>
  <c r="P486" i="2" s="1"/>
  <c r="P485" i="2" s="1"/>
  <c r="P484" i="2" s="1"/>
  <c r="P483" i="2" s="1"/>
  <c r="P482" i="2" s="1"/>
  <c r="P481" i="2" s="1"/>
  <c r="P480" i="2" s="1"/>
  <c r="P479" i="2" s="1"/>
  <c r="P478" i="2" s="1"/>
  <c r="P477" i="2" s="1"/>
  <c r="P476" i="2" s="1"/>
  <c r="P475" i="2" s="1"/>
  <c r="P474" i="2" s="1"/>
  <c r="P473" i="2" s="1"/>
  <c r="P472" i="2" s="1"/>
  <c r="P471" i="2" s="1"/>
  <c r="P470" i="2" s="1"/>
  <c r="V1279" i="2"/>
  <c r="V1278" i="2" s="1"/>
  <c r="V1277" i="2" s="1"/>
  <c r="V1276" i="2" s="1"/>
  <c r="V1275" i="2" s="1"/>
  <c r="V1274" i="2" s="1"/>
  <c r="V1273" i="2" s="1"/>
  <c r="V1272" i="2" s="1"/>
  <c r="V1271" i="2" s="1"/>
  <c r="V1270" i="2" s="1"/>
  <c r="V1269" i="2" s="1"/>
  <c r="V1268" i="2" s="1"/>
  <c r="V1267" i="2" s="1"/>
  <c r="V1266" i="2" s="1"/>
  <c r="V1265" i="2" s="1"/>
  <c r="V1264" i="2" s="1"/>
  <c r="V1263" i="2" s="1"/>
  <c r="V1262" i="2" s="1"/>
  <c r="V1261" i="2" s="1"/>
  <c r="V1260" i="2" s="1"/>
  <c r="V1259" i="2" s="1"/>
  <c r="V1258" i="2" s="1"/>
  <c r="V1257" i="2" s="1"/>
  <c r="V1256" i="2" s="1"/>
  <c r="V1255" i="2" s="1"/>
  <c r="V1254" i="2" s="1"/>
  <c r="V1253" i="2" s="1"/>
  <c r="V1252" i="2" s="1"/>
  <c r="V1251" i="2" s="1"/>
  <c r="V1250" i="2" s="1"/>
  <c r="V1249" i="2" s="1"/>
  <c r="V1248" i="2" s="1"/>
  <c r="V1247" i="2" s="1"/>
  <c r="V1246" i="2" s="1"/>
  <c r="V1245" i="2" s="1"/>
  <c r="V1244" i="2" s="1"/>
  <c r="V1243" i="2" s="1"/>
  <c r="V1242" i="2" s="1"/>
  <c r="V1241" i="2" s="1"/>
  <c r="V1240" i="2" s="1"/>
  <c r="V1239" i="2" s="1"/>
  <c r="V1238" i="2" s="1"/>
  <c r="V1237" i="2" s="1"/>
  <c r="V1236" i="2" s="1"/>
  <c r="V1235" i="2" s="1"/>
  <c r="V1234" i="2" s="1"/>
  <c r="V1233" i="2" s="1"/>
  <c r="V1232" i="2" s="1"/>
  <c r="V1231" i="2" s="1"/>
  <c r="V1230" i="2" s="1"/>
  <c r="V1229" i="2" s="1"/>
  <c r="V1228" i="2" s="1"/>
  <c r="V1227" i="2" s="1"/>
  <c r="V1226" i="2" s="1"/>
  <c r="V1225" i="2" s="1"/>
  <c r="V1224" i="2" s="1"/>
  <c r="V1223" i="2" s="1"/>
  <c r="V1222" i="2" s="1"/>
  <c r="V1221" i="2" s="1"/>
  <c r="V1220" i="2" s="1"/>
  <c r="V1219" i="2" s="1"/>
  <c r="V1218" i="2" s="1"/>
  <c r="V1217" i="2" s="1"/>
  <c r="V1216" i="2" s="1"/>
  <c r="V1215" i="2" s="1"/>
  <c r="V1214" i="2" s="1"/>
  <c r="V1213" i="2" s="1"/>
  <c r="V1212" i="2" s="1"/>
  <c r="V1211" i="2" s="1"/>
  <c r="V1210" i="2" s="1"/>
  <c r="V1209" i="2" s="1"/>
  <c r="V1208" i="2" s="1"/>
  <c r="V1207" i="2" s="1"/>
  <c r="V1206" i="2" s="1"/>
  <c r="V1205" i="2" s="1"/>
  <c r="V1204" i="2" s="1"/>
  <c r="V1203" i="2" s="1"/>
  <c r="V1202" i="2" s="1"/>
  <c r="V1201" i="2" s="1"/>
  <c r="V1200" i="2" s="1"/>
  <c r="V1199" i="2" s="1"/>
  <c r="V1198" i="2" s="1"/>
  <c r="V1197" i="2" s="1"/>
  <c r="V1196" i="2" s="1"/>
  <c r="V1195" i="2" s="1"/>
  <c r="V1194" i="2" s="1"/>
  <c r="V1193" i="2" s="1"/>
  <c r="V1192" i="2" s="1"/>
  <c r="V1191" i="2" s="1"/>
  <c r="V1190" i="2" s="1"/>
  <c r="V1189" i="2" s="1"/>
  <c r="V1188" i="2" s="1"/>
  <c r="V1187" i="2" s="1"/>
  <c r="V1186" i="2" s="1"/>
  <c r="V1185" i="2" s="1"/>
  <c r="V1184" i="2" s="1"/>
  <c r="V1183" i="2" s="1"/>
  <c r="V1182" i="2" s="1"/>
  <c r="V1181" i="2" s="1"/>
  <c r="V1180" i="2" s="1"/>
  <c r="V1179" i="2" s="1"/>
  <c r="V1178" i="2" s="1"/>
  <c r="V1177" i="2" s="1"/>
  <c r="V1176" i="2" s="1"/>
  <c r="V1175" i="2" s="1"/>
  <c r="V1174" i="2" s="1"/>
  <c r="V1173" i="2" s="1"/>
  <c r="V1172" i="2" s="1"/>
  <c r="V1171" i="2" s="1"/>
  <c r="V1170" i="2" s="1"/>
  <c r="V1169" i="2" s="1"/>
  <c r="V1168" i="2" s="1"/>
  <c r="V1167" i="2" s="1"/>
  <c r="V1166" i="2" s="1"/>
  <c r="V1165" i="2" s="1"/>
  <c r="V1164" i="2" s="1"/>
  <c r="V1163" i="2" s="1"/>
  <c r="V1162" i="2" s="1"/>
  <c r="V1161" i="2" s="1"/>
  <c r="V1160" i="2" s="1"/>
  <c r="V1159" i="2" s="1"/>
  <c r="V1158" i="2" s="1"/>
  <c r="V1157" i="2" s="1"/>
  <c r="V1156" i="2" s="1"/>
  <c r="V1155" i="2" s="1"/>
  <c r="V1154" i="2" s="1"/>
  <c r="V1153" i="2" s="1"/>
  <c r="V1152" i="2" s="1"/>
  <c r="V1151" i="2" s="1"/>
  <c r="V1150" i="2" s="1"/>
  <c r="V1149" i="2" s="1"/>
  <c r="V1148" i="2" s="1"/>
  <c r="V1147" i="2" s="1"/>
  <c r="V1146" i="2" s="1"/>
  <c r="V1145" i="2" s="1"/>
  <c r="V1144" i="2" s="1"/>
  <c r="V1143" i="2" s="1"/>
  <c r="V1142" i="2" s="1"/>
  <c r="V1141" i="2" s="1"/>
  <c r="V1140" i="2" s="1"/>
  <c r="V1139" i="2" s="1"/>
  <c r="V1138" i="2" s="1"/>
  <c r="V1137" i="2" s="1"/>
  <c r="V1136" i="2" s="1"/>
  <c r="V1135" i="2" s="1"/>
  <c r="V1134" i="2" s="1"/>
  <c r="V1133" i="2" s="1"/>
  <c r="V1132" i="2" s="1"/>
  <c r="V1131" i="2" s="1"/>
  <c r="V1130" i="2" s="1"/>
  <c r="V1129" i="2" s="1"/>
  <c r="V1128" i="2" s="1"/>
  <c r="V1127" i="2" s="1"/>
  <c r="V1126" i="2" s="1"/>
  <c r="V1125" i="2" s="1"/>
  <c r="V1124" i="2" s="1"/>
  <c r="V1123" i="2" s="1"/>
  <c r="V1122" i="2" s="1"/>
  <c r="V1121" i="2" s="1"/>
  <c r="V1120" i="2" s="1"/>
  <c r="V1119" i="2" s="1"/>
  <c r="V1118" i="2" s="1"/>
  <c r="V1117" i="2" s="1"/>
  <c r="V1116" i="2" s="1"/>
  <c r="V1115" i="2" s="1"/>
  <c r="V1114" i="2" s="1"/>
  <c r="V1113" i="2" s="1"/>
  <c r="V1112" i="2" s="1"/>
  <c r="V1111" i="2" s="1"/>
  <c r="V1110" i="2" s="1"/>
  <c r="V1109" i="2" s="1"/>
  <c r="V1108" i="2" s="1"/>
  <c r="V1107" i="2" s="1"/>
  <c r="V1106" i="2" s="1"/>
  <c r="V1105" i="2" s="1"/>
  <c r="V1104" i="2" s="1"/>
  <c r="V1103" i="2" s="1"/>
  <c r="V1102" i="2" s="1"/>
  <c r="V1101" i="2" s="1"/>
  <c r="V1100" i="2" s="1"/>
  <c r="V1099" i="2" s="1"/>
  <c r="V1098" i="2" s="1"/>
  <c r="V1097" i="2" s="1"/>
  <c r="V1096" i="2" s="1"/>
  <c r="V1095" i="2" s="1"/>
  <c r="V1094" i="2" s="1"/>
  <c r="V1093" i="2" s="1"/>
  <c r="V1092" i="2" s="1"/>
  <c r="V1091" i="2" s="1"/>
  <c r="V1090" i="2" s="1"/>
  <c r="V1089" i="2" s="1"/>
  <c r="V1088" i="2" s="1"/>
  <c r="V1087" i="2" s="1"/>
  <c r="V1086" i="2" s="1"/>
  <c r="V1085" i="2" s="1"/>
  <c r="V1084" i="2" s="1"/>
  <c r="V1083" i="2" s="1"/>
  <c r="V1082" i="2" s="1"/>
  <c r="V1081" i="2" s="1"/>
  <c r="V1080" i="2" s="1"/>
  <c r="V1079" i="2" s="1"/>
  <c r="V1078" i="2" s="1"/>
  <c r="V1077" i="2" s="1"/>
  <c r="V1076" i="2" s="1"/>
  <c r="V1075" i="2" s="1"/>
  <c r="V1074" i="2" s="1"/>
  <c r="V1073" i="2" s="1"/>
  <c r="V1072" i="2" s="1"/>
  <c r="V1071" i="2" s="1"/>
  <c r="V1070" i="2" s="1"/>
  <c r="V1069" i="2" s="1"/>
  <c r="V1068" i="2" s="1"/>
  <c r="V1067" i="2" s="1"/>
  <c r="V1066" i="2" s="1"/>
  <c r="V1065" i="2" s="1"/>
  <c r="V1064" i="2" s="1"/>
  <c r="V1063" i="2" s="1"/>
  <c r="V1062" i="2" s="1"/>
  <c r="V1061" i="2" s="1"/>
  <c r="V1060" i="2" s="1"/>
  <c r="V1059" i="2" s="1"/>
  <c r="V1058" i="2" s="1"/>
  <c r="V1057" i="2" s="1"/>
  <c r="V1056" i="2" s="1"/>
  <c r="V1055" i="2" s="1"/>
  <c r="V1054" i="2" s="1"/>
  <c r="V1053" i="2" s="1"/>
  <c r="V1052" i="2" s="1"/>
  <c r="V1051" i="2" s="1"/>
  <c r="V1050" i="2" s="1"/>
  <c r="V1049" i="2" s="1"/>
  <c r="V1048" i="2" s="1"/>
  <c r="V1047" i="2" s="1"/>
  <c r="V1046" i="2" s="1"/>
  <c r="V1045" i="2" s="1"/>
  <c r="V1044" i="2" s="1"/>
  <c r="V1043" i="2" s="1"/>
  <c r="V1042" i="2" s="1"/>
  <c r="V1041" i="2" s="1"/>
  <c r="V1040" i="2" s="1"/>
  <c r="V1039" i="2" s="1"/>
  <c r="V1038" i="2" s="1"/>
  <c r="V1037" i="2" s="1"/>
  <c r="V1036" i="2" s="1"/>
  <c r="V1035" i="2" s="1"/>
  <c r="V1034" i="2" s="1"/>
  <c r="V1033" i="2" s="1"/>
  <c r="V1032" i="2" s="1"/>
  <c r="V1031" i="2" s="1"/>
  <c r="V1030" i="2" s="1"/>
  <c r="V1029" i="2" s="1"/>
  <c r="V1028" i="2" s="1"/>
  <c r="V1027" i="2" s="1"/>
  <c r="V1026" i="2" s="1"/>
  <c r="V1025" i="2" s="1"/>
  <c r="V1024" i="2" s="1"/>
  <c r="V1023" i="2" s="1"/>
  <c r="V1022" i="2" s="1"/>
  <c r="V1021" i="2" s="1"/>
  <c r="V1020" i="2" s="1"/>
  <c r="V1019" i="2" s="1"/>
  <c r="V1018" i="2" s="1"/>
  <c r="V1017" i="2" s="1"/>
  <c r="V1016" i="2" s="1"/>
  <c r="V1015" i="2" s="1"/>
  <c r="V1014" i="2" s="1"/>
  <c r="V1013" i="2" s="1"/>
  <c r="V1012" i="2" s="1"/>
  <c r="V1011" i="2" s="1"/>
  <c r="V1010" i="2" s="1"/>
  <c r="V1009" i="2" s="1"/>
  <c r="V1008" i="2" s="1"/>
  <c r="V1007" i="2" s="1"/>
  <c r="V1006" i="2" s="1"/>
  <c r="V1005" i="2" s="1"/>
  <c r="V1004" i="2" s="1"/>
  <c r="V1003" i="2" s="1"/>
  <c r="V1002" i="2" s="1"/>
  <c r="V1001" i="2" s="1"/>
  <c r="V1000" i="2" s="1"/>
  <c r="V999" i="2" s="1"/>
  <c r="V998" i="2" s="1"/>
  <c r="V997" i="2" s="1"/>
  <c r="V996" i="2" s="1"/>
  <c r="V995" i="2" s="1"/>
  <c r="V994" i="2" s="1"/>
  <c r="V993" i="2" s="1"/>
  <c r="V992" i="2" s="1"/>
  <c r="V991" i="2" s="1"/>
  <c r="V990" i="2" s="1"/>
  <c r="V989" i="2" s="1"/>
  <c r="V988" i="2" s="1"/>
  <c r="V987" i="2" s="1"/>
  <c r="V986" i="2" s="1"/>
  <c r="V985" i="2" s="1"/>
  <c r="V984" i="2" s="1"/>
  <c r="V983" i="2" s="1"/>
  <c r="V982" i="2" s="1"/>
  <c r="V981" i="2" s="1"/>
  <c r="V980" i="2" s="1"/>
  <c r="V979" i="2" s="1"/>
  <c r="V978" i="2" s="1"/>
  <c r="V977" i="2" s="1"/>
  <c r="V976" i="2" s="1"/>
  <c r="V975" i="2" s="1"/>
  <c r="V974" i="2" s="1"/>
  <c r="V973" i="2" s="1"/>
  <c r="V972" i="2" s="1"/>
  <c r="V971" i="2" s="1"/>
  <c r="V970" i="2" s="1"/>
  <c r="V969" i="2" s="1"/>
  <c r="V968" i="2" s="1"/>
  <c r="V967" i="2" s="1"/>
  <c r="V966" i="2" s="1"/>
  <c r="V965" i="2" s="1"/>
  <c r="V964" i="2" s="1"/>
  <c r="V963" i="2" s="1"/>
  <c r="V962" i="2" s="1"/>
  <c r="V961" i="2" s="1"/>
  <c r="V960" i="2" s="1"/>
  <c r="V959" i="2" s="1"/>
  <c r="V958" i="2" s="1"/>
  <c r="V957" i="2" s="1"/>
  <c r="V956" i="2" s="1"/>
  <c r="V955" i="2" s="1"/>
  <c r="V954" i="2" s="1"/>
  <c r="V953" i="2" s="1"/>
  <c r="V952" i="2" s="1"/>
  <c r="V951" i="2" s="1"/>
  <c r="V950" i="2" s="1"/>
  <c r="V949" i="2" s="1"/>
  <c r="V948" i="2" s="1"/>
  <c r="V947" i="2" s="1"/>
  <c r="V946" i="2" s="1"/>
  <c r="V945" i="2" s="1"/>
  <c r="V944" i="2" s="1"/>
  <c r="V943" i="2" s="1"/>
  <c r="V942" i="2" s="1"/>
  <c r="V941" i="2" s="1"/>
  <c r="V940" i="2" s="1"/>
  <c r="V939" i="2" s="1"/>
  <c r="V938" i="2" s="1"/>
  <c r="V937" i="2" s="1"/>
  <c r="V936" i="2" s="1"/>
  <c r="V935" i="2" s="1"/>
  <c r="V934" i="2" s="1"/>
  <c r="V933" i="2" s="1"/>
  <c r="V932" i="2" s="1"/>
  <c r="V931" i="2" s="1"/>
  <c r="V930" i="2" s="1"/>
  <c r="V929" i="2" s="1"/>
  <c r="V928" i="2" s="1"/>
  <c r="V927" i="2" s="1"/>
  <c r="V926" i="2" s="1"/>
  <c r="V925" i="2" s="1"/>
  <c r="V924" i="2" s="1"/>
  <c r="V923" i="2" s="1"/>
  <c r="V922" i="2" s="1"/>
  <c r="V921" i="2" s="1"/>
  <c r="V920" i="2" s="1"/>
  <c r="V919" i="2" s="1"/>
  <c r="V918" i="2" s="1"/>
  <c r="V917" i="2" s="1"/>
  <c r="V916" i="2" s="1"/>
  <c r="V915" i="2" s="1"/>
  <c r="V914" i="2" s="1"/>
  <c r="V913" i="2" s="1"/>
  <c r="V912" i="2" s="1"/>
  <c r="V911" i="2" s="1"/>
  <c r="V910" i="2" s="1"/>
  <c r="V909" i="2" s="1"/>
  <c r="V908" i="2" s="1"/>
  <c r="V907" i="2" s="1"/>
  <c r="V906" i="2" s="1"/>
  <c r="V905" i="2" s="1"/>
  <c r="V904" i="2" s="1"/>
  <c r="V903" i="2" s="1"/>
  <c r="V902" i="2" s="1"/>
  <c r="V901" i="2" s="1"/>
  <c r="V900" i="2" s="1"/>
  <c r="V899" i="2" s="1"/>
  <c r="V898" i="2" s="1"/>
  <c r="V897" i="2" s="1"/>
  <c r="V896" i="2" s="1"/>
  <c r="V895" i="2" s="1"/>
  <c r="V894" i="2" s="1"/>
  <c r="V893" i="2" s="1"/>
  <c r="V892" i="2" s="1"/>
  <c r="V891" i="2" s="1"/>
  <c r="V890" i="2" s="1"/>
  <c r="V889" i="2" s="1"/>
  <c r="V888" i="2" s="1"/>
  <c r="V887" i="2" s="1"/>
  <c r="V886" i="2" s="1"/>
  <c r="V885" i="2" s="1"/>
  <c r="V884" i="2" s="1"/>
  <c r="V883" i="2" s="1"/>
  <c r="V882" i="2" s="1"/>
  <c r="V881" i="2" s="1"/>
  <c r="V880" i="2" s="1"/>
  <c r="V879" i="2" s="1"/>
  <c r="V878" i="2" s="1"/>
  <c r="V877" i="2" s="1"/>
  <c r="V876" i="2" s="1"/>
  <c r="V875" i="2" s="1"/>
  <c r="V874" i="2" s="1"/>
  <c r="V873" i="2" s="1"/>
  <c r="V872" i="2" s="1"/>
  <c r="V871" i="2" s="1"/>
  <c r="V870" i="2" s="1"/>
  <c r="V869" i="2" s="1"/>
  <c r="V868" i="2" s="1"/>
  <c r="V867" i="2" s="1"/>
  <c r="V866" i="2" s="1"/>
  <c r="V865" i="2" s="1"/>
  <c r="V864" i="2" s="1"/>
  <c r="V863" i="2" s="1"/>
  <c r="V862" i="2" s="1"/>
  <c r="V861" i="2" s="1"/>
  <c r="V860" i="2" s="1"/>
  <c r="V859" i="2" s="1"/>
  <c r="V858" i="2" s="1"/>
  <c r="V857" i="2" s="1"/>
  <c r="V856" i="2" s="1"/>
  <c r="V855" i="2" s="1"/>
  <c r="V854" i="2" s="1"/>
  <c r="V853" i="2" s="1"/>
  <c r="V852" i="2" s="1"/>
  <c r="V851" i="2" s="1"/>
  <c r="V850" i="2" s="1"/>
  <c r="V849" i="2" s="1"/>
  <c r="V848" i="2" s="1"/>
  <c r="V847" i="2" s="1"/>
  <c r="V846" i="2" s="1"/>
  <c r="V845" i="2" s="1"/>
  <c r="V844" i="2" s="1"/>
  <c r="V843" i="2" s="1"/>
  <c r="V842" i="2" s="1"/>
  <c r="V841" i="2" s="1"/>
  <c r="V840" i="2" s="1"/>
  <c r="V839" i="2" s="1"/>
  <c r="V838" i="2" s="1"/>
  <c r="V837" i="2" s="1"/>
  <c r="V836" i="2" s="1"/>
  <c r="V835" i="2" s="1"/>
  <c r="V834" i="2" s="1"/>
  <c r="V833" i="2" s="1"/>
  <c r="V832" i="2" s="1"/>
  <c r="V831" i="2" s="1"/>
  <c r="V830" i="2" s="1"/>
  <c r="V829" i="2" s="1"/>
  <c r="V828" i="2" s="1"/>
  <c r="V827" i="2" s="1"/>
  <c r="V826" i="2" s="1"/>
  <c r="V825" i="2" s="1"/>
  <c r="V824" i="2" s="1"/>
  <c r="V823" i="2" s="1"/>
  <c r="V822" i="2" s="1"/>
  <c r="V821" i="2" s="1"/>
  <c r="V820" i="2" s="1"/>
  <c r="V819" i="2" s="1"/>
  <c r="V818" i="2" s="1"/>
  <c r="V817" i="2" s="1"/>
  <c r="V816" i="2" s="1"/>
  <c r="V815" i="2" s="1"/>
  <c r="V814" i="2" s="1"/>
  <c r="V813" i="2" s="1"/>
  <c r="V812" i="2" s="1"/>
  <c r="V811" i="2" s="1"/>
  <c r="V810" i="2" s="1"/>
  <c r="V809" i="2" s="1"/>
  <c r="V808" i="2" s="1"/>
  <c r="V807" i="2" s="1"/>
  <c r="V806" i="2" s="1"/>
  <c r="V805" i="2" s="1"/>
  <c r="V804" i="2" s="1"/>
  <c r="V803" i="2" s="1"/>
  <c r="V802" i="2" s="1"/>
  <c r="V801" i="2" s="1"/>
  <c r="V800" i="2" s="1"/>
  <c r="V799" i="2" s="1"/>
  <c r="V798" i="2" s="1"/>
  <c r="V797" i="2" s="1"/>
  <c r="V796" i="2" s="1"/>
  <c r="V795" i="2" s="1"/>
  <c r="V794" i="2" s="1"/>
  <c r="V793" i="2" s="1"/>
  <c r="V792" i="2" s="1"/>
  <c r="V791" i="2" s="1"/>
  <c r="V790" i="2" s="1"/>
  <c r="V789" i="2" s="1"/>
  <c r="V788" i="2" s="1"/>
  <c r="V787" i="2" s="1"/>
  <c r="V786" i="2" s="1"/>
  <c r="V785" i="2" s="1"/>
  <c r="V784" i="2" s="1"/>
  <c r="V783" i="2" s="1"/>
  <c r="V782" i="2" s="1"/>
  <c r="V781" i="2" s="1"/>
  <c r="V780" i="2" s="1"/>
  <c r="V779" i="2" s="1"/>
  <c r="V778" i="2" s="1"/>
  <c r="V777" i="2" s="1"/>
  <c r="V776" i="2" s="1"/>
  <c r="V775" i="2" s="1"/>
  <c r="V774" i="2" s="1"/>
  <c r="V773" i="2" s="1"/>
  <c r="V772" i="2" s="1"/>
  <c r="V771" i="2" s="1"/>
  <c r="V770" i="2" s="1"/>
  <c r="V769" i="2" s="1"/>
  <c r="V768" i="2" s="1"/>
  <c r="V767" i="2" s="1"/>
  <c r="V766" i="2" s="1"/>
  <c r="V765" i="2" s="1"/>
  <c r="V764" i="2" s="1"/>
  <c r="V763" i="2" s="1"/>
  <c r="V762" i="2" s="1"/>
  <c r="V761" i="2" s="1"/>
  <c r="V760" i="2" s="1"/>
  <c r="V759" i="2" s="1"/>
  <c r="V758" i="2" s="1"/>
  <c r="V757" i="2" s="1"/>
  <c r="V756" i="2" s="1"/>
  <c r="V755" i="2" s="1"/>
  <c r="V754" i="2" s="1"/>
  <c r="V753" i="2" s="1"/>
  <c r="V752" i="2" s="1"/>
  <c r="V751" i="2" s="1"/>
  <c r="V750" i="2" s="1"/>
  <c r="V749" i="2" s="1"/>
  <c r="V748" i="2" s="1"/>
  <c r="V747" i="2" s="1"/>
  <c r="V746" i="2" s="1"/>
  <c r="V745" i="2" s="1"/>
  <c r="V744" i="2" s="1"/>
  <c r="V743" i="2" s="1"/>
  <c r="V742" i="2" s="1"/>
  <c r="V741" i="2" s="1"/>
  <c r="V740" i="2" s="1"/>
  <c r="V739" i="2" s="1"/>
  <c r="V738" i="2" s="1"/>
  <c r="V737" i="2" s="1"/>
  <c r="V736" i="2" s="1"/>
  <c r="V735" i="2" s="1"/>
  <c r="V734" i="2" s="1"/>
  <c r="V733" i="2" s="1"/>
  <c r="V732" i="2" s="1"/>
  <c r="V731" i="2" s="1"/>
  <c r="V730" i="2" s="1"/>
  <c r="V729" i="2" s="1"/>
  <c r="V728" i="2" s="1"/>
  <c r="V727" i="2" s="1"/>
  <c r="V726" i="2" s="1"/>
  <c r="V725" i="2" s="1"/>
  <c r="V724" i="2" s="1"/>
  <c r="V723" i="2" s="1"/>
  <c r="V722" i="2" s="1"/>
  <c r="V721" i="2" s="1"/>
  <c r="V720" i="2" s="1"/>
  <c r="V719" i="2" s="1"/>
  <c r="V718" i="2" s="1"/>
  <c r="V717" i="2" s="1"/>
  <c r="V716" i="2" s="1"/>
  <c r="V715" i="2" s="1"/>
  <c r="V714" i="2" s="1"/>
  <c r="V713" i="2" s="1"/>
  <c r="V712" i="2" s="1"/>
  <c r="V711" i="2" s="1"/>
  <c r="V710" i="2" s="1"/>
  <c r="V709" i="2" s="1"/>
  <c r="V708" i="2" s="1"/>
  <c r="V707" i="2" s="1"/>
  <c r="V706" i="2" s="1"/>
  <c r="V705" i="2" s="1"/>
  <c r="V704" i="2" s="1"/>
  <c r="V703" i="2" s="1"/>
  <c r="V702" i="2" s="1"/>
  <c r="V701" i="2" s="1"/>
  <c r="V700" i="2" s="1"/>
  <c r="V699" i="2" s="1"/>
  <c r="V698" i="2" s="1"/>
  <c r="V697" i="2" s="1"/>
  <c r="V696" i="2" s="1"/>
  <c r="V695" i="2" s="1"/>
  <c r="V694" i="2" s="1"/>
  <c r="V693" i="2" s="1"/>
  <c r="V692" i="2" s="1"/>
  <c r="V691" i="2" s="1"/>
  <c r="V690" i="2" s="1"/>
  <c r="V689" i="2" s="1"/>
  <c r="V688" i="2" s="1"/>
  <c r="V687" i="2" s="1"/>
  <c r="V686" i="2" s="1"/>
  <c r="V685" i="2" s="1"/>
  <c r="V684" i="2" s="1"/>
  <c r="V683" i="2" s="1"/>
  <c r="V682" i="2" s="1"/>
  <c r="V681" i="2" s="1"/>
  <c r="V680" i="2" s="1"/>
  <c r="V679" i="2" s="1"/>
  <c r="V678" i="2" s="1"/>
  <c r="V677" i="2" s="1"/>
  <c r="V676" i="2" s="1"/>
  <c r="V675" i="2" s="1"/>
  <c r="V674" i="2" s="1"/>
  <c r="V673" i="2" s="1"/>
  <c r="V672" i="2" s="1"/>
  <c r="V671" i="2" s="1"/>
  <c r="V670" i="2" s="1"/>
  <c r="V669" i="2" s="1"/>
  <c r="V668" i="2" s="1"/>
  <c r="V667" i="2" s="1"/>
  <c r="V666" i="2" s="1"/>
  <c r="V665" i="2" s="1"/>
  <c r="V664" i="2" s="1"/>
  <c r="V663" i="2" s="1"/>
  <c r="V662" i="2" s="1"/>
  <c r="V661" i="2" s="1"/>
  <c r="V660" i="2" s="1"/>
  <c r="V659" i="2" s="1"/>
  <c r="V658" i="2" s="1"/>
  <c r="V657" i="2" s="1"/>
  <c r="V656" i="2" s="1"/>
  <c r="V655" i="2" s="1"/>
  <c r="V654" i="2" s="1"/>
  <c r="V653" i="2" s="1"/>
  <c r="V652" i="2" s="1"/>
  <c r="V651" i="2" s="1"/>
  <c r="V650" i="2" s="1"/>
  <c r="V649" i="2" s="1"/>
  <c r="V648" i="2" s="1"/>
  <c r="V647" i="2" s="1"/>
  <c r="V646" i="2" s="1"/>
  <c r="V645" i="2" s="1"/>
  <c r="V644" i="2" s="1"/>
  <c r="V643" i="2" s="1"/>
  <c r="V642" i="2" s="1"/>
  <c r="V641" i="2" s="1"/>
  <c r="V640" i="2" s="1"/>
  <c r="V639" i="2" s="1"/>
  <c r="V638" i="2" s="1"/>
  <c r="V637" i="2" s="1"/>
  <c r="V636" i="2" s="1"/>
  <c r="V635" i="2" s="1"/>
  <c r="V634" i="2" s="1"/>
  <c r="V633" i="2" s="1"/>
  <c r="V632" i="2" s="1"/>
  <c r="V631" i="2" s="1"/>
  <c r="V630" i="2" s="1"/>
  <c r="V629" i="2" s="1"/>
  <c r="V628" i="2" s="1"/>
  <c r="V627" i="2" s="1"/>
  <c r="V626" i="2" s="1"/>
  <c r="V625" i="2" s="1"/>
  <c r="V624" i="2" s="1"/>
  <c r="V623" i="2" s="1"/>
  <c r="V622" i="2" s="1"/>
  <c r="V621" i="2" s="1"/>
  <c r="V620" i="2" s="1"/>
  <c r="V619" i="2" s="1"/>
  <c r="V618" i="2" s="1"/>
  <c r="V617" i="2" s="1"/>
  <c r="V616" i="2" s="1"/>
  <c r="V615" i="2" s="1"/>
  <c r="V614" i="2" s="1"/>
  <c r="V613" i="2" s="1"/>
  <c r="V612" i="2" s="1"/>
  <c r="V611" i="2" s="1"/>
  <c r="V610" i="2" s="1"/>
  <c r="V609" i="2" s="1"/>
  <c r="V608" i="2" s="1"/>
  <c r="V607" i="2" s="1"/>
  <c r="V606" i="2" s="1"/>
  <c r="V605" i="2" s="1"/>
  <c r="V604" i="2" s="1"/>
  <c r="V603" i="2" s="1"/>
  <c r="V602" i="2" s="1"/>
  <c r="V601" i="2" s="1"/>
  <c r="V600" i="2" s="1"/>
  <c r="V599" i="2" s="1"/>
  <c r="V598" i="2" s="1"/>
  <c r="V597" i="2" s="1"/>
  <c r="V596" i="2" s="1"/>
  <c r="V595" i="2" s="1"/>
  <c r="V594" i="2" s="1"/>
  <c r="V593" i="2" s="1"/>
  <c r="V592" i="2" s="1"/>
  <c r="V591" i="2" s="1"/>
  <c r="V590" i="2" s="1"/>
  <c r="V589" i="2" s="1"/>
  <c r="V588" i="2" s="1"/>
  <c r="V587" i="2" s="1"/>
  <c r="V586" i="2" s="1"/>
  <c r="V585" i="2" s="1"/>
  <c r="V584" i="2" s="1"/>
  <c r="V583" i="2" s="1"/>
  <c r="V582" i="2" s="1"/>
  <c r="V581" i="2" s="1"/>
  <c r="V580" i="2" s="1"/>
  <c r="V579" i="2" s="1"/>
  <c r="V578" i="2" s="1"/>
  <c r="V577" i="2" s="1"/>
  <c r="V576" i="2" s="1"/>
  <c r="V575" i="2" s="1"/>
  <c r="V574" i="2" s="1"/>
  <c r="V573" i="2" s="1"/>
  <c r="V572" i="2" s="1"/>
  <c r="V571" i="2" s="1"/>
  <c r="V570" i="2" s="1"/>
  <c r="V569" i="2" s="1"/>
  <c r="V568" i="2" s="1"/>
  <c r="V567" i="2" s="1"/>
  <c r="V566" i="2" s="1"/>
  <c r="V565" i="2" s="1"/>
  <c r="V564" i="2" s="1"/>
  <c r="V563" i="2" s="1"/>
  <c r="V562" i="2" s="1"/>
  <c r="V561" i="2" s="1"/>
  <c r="V560" i="2" s="1"/>
  <c r="V559" i="2" s="1"/>
  <c r="V558" i="2" s="1"/>
  <c r="V557" i="2" s="1"/>
  <c r="V556" i="2" s="1"/>
  <c r="V555" i="2" s="1"/>
  <c r="V554" i="2" s="1"/>
  <c r="V553" i="2" s="1"/>
  <c r="V552" i="2" s="1"/>
  <c r="V551" i="2" s="1"/>
  <c r="V550" i="2" s="1"/>
  <c r="V549" i="2" s="1"/>
  <c r="V548" i="2" s="1"/>
  <c r="V547" i="2" s="1"/>
  <c r="V546" i="2" s="1"/>
  <c r="V545" i="2" s="1"/>
  <c r="V544" i="2" s="1"/>
  <c r="V543" i="2" s="1"/>
  <c r="V542" i="2" s="1"/>
  <c r="V541" i="2" s="1"/>
  <c r="V540" i="2" s="1"/>
  <c r="V539" i="2" s="1"/>
  <c r="V538" i="2" s="1"/>
  <c r="V537" i="2" s="1"/>
  <c r="V536" i="2" s="1"/>
  <c r="V535" i="2" s="1"/>
  <c r="V534" i="2" s="1"/>
  <c r="V533" i="2" s="1"/>
  <c r="V532" i="2" s="1"/>
  <c r="V531" i="2" s="1"/>
  <c r="V530" i="2" s="1"/>
  <c r="V529" i="2" s="1"/>
  <c r="V528" i="2" s="1"/>
  <c r="V527" i="2" s="1"/>
  <c r="V526" i="2" s="1"/>
  <c r="V525" i="2" s="1"/>
  <c r="V524" i="2" s="1"/>
  <c r="V523" i="2" s="1"/>
  <c r="V522" i="2" s="1"/>
  <c r="V521" i="2" s="1"/>
  <c r="V520" i="2" s="1"/>
  <c r="V519" i="2" s="1"/>
  <c r="V518" i="2" s="1"/>
  <c r="V517" i="2" s="1"/>
  <c r="V516" i="2" s="1"/>
  <c r="V515" i="2" s="1"/>
  <c r="V514" i="2" s="1"/>
  <c r="V513" i="2" s="1"/>
  <c r="V512" i="2" s="1"/>
  <c r="V511" i="2" s="1"/>
  <c r="V510" i="2" s="1"/>
  <c r="V509" i="2" s="1"/>
  <c r="V508" i="2" s="1"/>
  <c r="V507" i="2" s="1"/>
  <c r="V506" i="2" s="1"/>
  <c r="V505" i="2" s="1"/>
  <c r="V504" i="2" s="1"/>
  <c r="V503" i="2" s="1"/>
  <c r="V502" i="2" s="1"/>
  <c r="V501" i="2" s="1"/>
  <c r="V500" i="2" s="1"/>
  <c r="V499" i="2" s="1"/>
  <c r="V498" i="2" s="1"/>
  <c r="V497" i="2" s="1"/>
  <c r="V496" i="2" s="1"/>
  <c r="V495" i="2" s="1"/>
  <c r="V494" i="2" s="1"/>
  <c r="V493" i="2" s="1"/>
  <c r="V492" i="2" s="1"/>
  <c r="V491" i="2" s="1"/>
  <c r="V490" i="2" s="1"/>
  <c r="V489" i="2" s="1"/>
  <c r="V488" i="2" s="1"/>
  <c r="V487" i="2" s="1"/>
  <c r="V486" i="2" s="1"/>
  <c r="V485" i="2" s="1"/>
  <c r="V484" i="2" s="1"/>
  <c r="V483" i="2" s="1"/>
  <c r="V482" i="2" s="1"/>
  <c r="V481" i="2" s="1"/>
  <c r="V480" i="2" s="1"/>
  <c r="V479" i="2" s="1"/>
  <c r="V478" i="2" s="1"/>
  <c r="V477" i="2" s="1"/>
  <c r="V476" i="2" s="1"/>
  <c r="V475" i="2" s="1"/>
  <c r="V474" i="2" s="1"/>
  <c r="V473" i="2" s="1"/>
  <c r="V472" i="2" s="1"/>
  <c r="V471" i="2" s="1"/>
  <c r="V470" i="2" s="1"/>
  <c r="H1086" i="2"/>
  <c r="H461" i="2"/>
  <c r="H1151" i="2"/>
  <c r="H592" i="2"/>
  <c r="I1229" i="2"/>
  <c r="I34" i="2"/>
  <c r="H325" i="2"/>
  <c r="H136" i="2"/>
  <c r="H1121" i="2"/>
  <c r="H37" i="2"/>
  <c r="H547" i="2"/>
  <c r="H859" i="2"/>
  <c r="H364" i="2"/>
  <c r="H94" i="2"/>
  <c r="I894" i="2"/>
  <c r="I1121" i="2"/>
  <c r="I1175" i="2"/>
  <c r="I1069" i="2"/>
  <c r="H1046" i="2"/>
  <c r="H257" i="2"/>
  <c r="H694" i="2"/>
  <c r="H640" i="2"/>
  <c r="H998" i="2"/>
  <c r="I76" i="2"/>
  <c r="H292" i="2"/>
  <c r="I458" i="2"/>
  <c r="H234" i="2"/>
  <c r="H442" i="2"/>
  <c r="I612" i="2"/>
  <c r="I882" i="2"/>
  <c r="I325" i="2"/>
  <c r="H200" i="2"/>
  <c r="H882" i="2"/>
  <c r="H618" i="2"/>
  <c r="H236" i="2"/>
  <c r="I920" i="2"/>
  <c r="I618" i="2"/>
  <c r="I1022" i="2"/>
  <c r="H920" i="2"/>
  <c r="H1032" i="2"/>
  <c r="H899" i="2"/>
  <c r="I892" i="2"/>
  <c r="I374" i="2"/>
  <c r="I1020" i="2"/>
  <c r="H421" i="2"/>
  <c r="H1233" i="2"/>
  <c r="H1020" i="2"/>
  <c r="I586" i="2"/>
  <c r="I103" i="2"/>
  <c r="I866" i="2"/>
  <c r="I776" i="2"/>
  <c r="H103" i="2"/>
  <c r="I109" i="2"/>
  <c r="H843" i="2"/>
  <c r="I175" i="2"/>
  <c r="H109" i="2"/>
  <c r="I1124" i="2"/>
  <c r="I372" i="2"/>
  <c r="H466" i="2"/>
  <c r="H750" i="2"/>
  <c r="H278" i="2"/>
  <c r="I460" i="2"/>
  <c r="I533" i="2"/>
  <c r="H412" i="2"/>
  <c r="H645" i="2"/>
  <c r="H886" i="2"/>
  <c r="I1011" i="2"/>
  <c r="I170" i="2"/>
  <c r="I117" i="2"/>
  <c r="I819" i="2"/>
  <c r="H667" i="2"/>
  <c r="H650" i="2"/>
  <c r="I1031" i="2"/>
  <c r="I1147" i="2"/>
  <c r="H117" i="2"/>
  <c r="I200" i="2"/>
  <c r="I431" i="2"/>
  <c r="H777" i="2"/>
  <c r="I511" i="2"/>
  <c r="I328" i="2"/>
  <c r="I1281" i="2"/>
  <c r="I261" i="2"/>
  <c r="I1258" i="2"/>
  <c r="H935" i="2"/>
  <c r="H493" i="2"/>
  <c r="I134" i="2"/>
  <c r="I451" i="2"/>
  <c r="I392" i="2"/>
  <c r="I450" i="2"/>
  <c r="H1258" i="2"/>
  <c r="I931" i="2"/>
  <c r="H982" i="2"/>
  <c r="I728" i="2"/>
  <c r="I44" i="2"/>
  <c r="I436" i="2"/>
  <c r="H119" i="2"/>
  <c r="I57" i="2"/>
  <c r="H854" i="2"/>
  <c r="H826" i="2"/>
  <c r="I526" i="2"/>
  <c r="H481" i="2"/>
  <c r="H800" i="2"/>
  <c r="H546" i="2"/>
  <c r="H240" i="2"/>
  <c r="I854" i="2"/>
  <c r="H1204" i="2"/>
  <c r="H646" i="2"/>
  <c r="H529" i="2"/>
  <c r="H985" i="2"/>
  <c r="I588" i="2"/>
  <c r="I208" i="2"/>
  <c r="H298" i="2"/>
  <c r="H1277" i="2"/>
  <c r="I583" i="2"/>
  <c r="H433" i="2"/>
  <c r="H98" i="2"/>
  <c r="I684" i="2"/>
  <c r="H208" i="2"/>
  <c r="I298" i="2"/>
  <c r="I873" i="2"/>
  <c r="H583" i="2"/>
  <c r="I433" i="2"/>
  <c r="I686" i="2"/>
  <c r="I758" i="2"/>
  <c r="I377" i="2"/>
  <c r="I86" i="2"/>
  <c r="I843" i="2"/>
  <c r="H1066" i="2"/>
  <c r="H708" i="2"/>
  <c r="H686" i="2"/>
  <c r="H1246" i="2"/>
  <c r="I499" i="2"/>
  <c r="I576" i="2"/>
  <c r="I884" i="2"/>
  <c r="H134" i="2"/>
  <c r="H1147" i="2"/>
  <c r="I604" i="2"/>
  <c r="H894" i="2"/>
  <c r="I1195" i="2"/>
  <c r="H808" i="2"/>
  <c r="H34" i="2"/>
  <c r="I659" i="2"/>
  <c r="I153" i="2"/>
  <c r="H166" i="2"/>
  <c r="I529" i="2"/>
  <c r="H1110" i="2"/>
  <c r="H677" i="2"/>
  <c r="I995" i="2"/>
  <c r="I1086" i="2"/>
  <c r="I915" i="2"/>
  <c r="H659" i="2"/>
  <c r="H153" i="2"/>
  <c r="I1090" i="2"/>
  <c r="H1213" i="2"/>
  <c r="H262" i="2"/>
  <c r="H792" i="2"/>
  <c r="H995" i="2"/>
  <c r="H1053" i="2"/>
  <c r="I935" i="2"/>
  <c r="I650" i="2"/>
  <c r="H1208" i="2"/>
  <c r="H1087" i="2"/>
  <c r="I1262" i="2"/>
  <c r="I435" i="2"/>
  <c r="I792" i="2"/>
  <c r="H986" i="2"/>
  <c r="I1004" i="2"/>
  <c r="H648" i="2"/>
  <c r="I543" i="2"/>
  <c r="H1104" i="2"/>
  <c r="I95" i="2"/>
  <c r="H928" i="2"/>
  <c r="H441" i="2"/>
  <c r="I661" i="2"/>
  <c r="H1111" i="2"/>
  <c r="H95" i="2"/>
  <c r="H1143" i="2"/>
  <c r="H551" i="2"/>
  <c r="I771" i="2"/>
  <c r="I540" i="2"/>
  <c r="I928" i="2"/>
  <c r="I252" i="2"/>
  <c r="H524" i="2"/>
  <c r="I740" i="2"/>
  <c r="I186" i="2"/>
  <c r="H169" i="2"/>
  <c r="H936" i="2"/>
  <c r="H776" i="2"/>
  <c r="I1225" i="2"/>
  <c r="H1175" i="2"/>
  <c r="H584" i="2"/>
  <c r="I998" i="2"/>
  <c r="H180" i="2"/>
  <c r="H853" i="2"/>
  <c r="I550" i="2"/>
  <c r="H54" i="2"/>
  <c r="I694" i="2"/>
  <c r="H573" i="2"/>
  <c r="H151" i="2"/>
  <c r="H1022" i="2"/>
  <c r="I305" i="2"/>
  <c r="H916" i="2"/>
  <c r="H1004" i="2"/>
  <c r="I294" i="2"/>
  <c r="I837" i="2"/>
  <c r="I1227" i="2"/>
  <c r="H1225" i="2"/>
  <c r="H1132" i="2"/>
  <c r="I646" i="2"/>
  <c r="H72" i="2"/>
  <c r="H225" i="2"/>
  <c r="I853" i="2"/>
  <c r="H550" i="2"/>
  <c r="I262" i="2"/>
  <c r="H147" i="2"/>
  <c r="I573" i="2"/>
  <c r="I546" i="2"/>
  <c r="I899" i="2"/>
  <c r="H590" i="2"/>
  <c r="I916" i="2"/>
  <c r="I145" i="2"/>
  <c r="H813" i="2"/>
  <c r="H1065" i="2"/>
  <c r="H797" i="2"/>
  <c r="I1073" i="2"/>
  <c r="H608" i="2"/>
  <c r="I122" i="2"/>
  <c r="I635" i="2"/>
  <c r="I334" i="2"/>
  <c r="I490" i="2"/>
  <c r="I723" i="2"/>
  <c r="H857" i="2"/>
  <c r="I1254" i="2"/>
  <c r="I36" i="2"/>
  <c r="I1255" i="2"/>
  <c r="I1138" i="2"/>
  <c r="I718" i="2"/>
  <c r="H983" i="2"/>
  <c r="H738" i="2"/>
  <c r="I608" i="2"/>
  <c r="H445" i="2"/>
  <c r="I1268" i="2"/>
  <c r="H754" i="2"/>
  <c r="H334" i="2"/>
  <c r="I874" i="2"/>
  <c r="I929" i="2"/>
  <c r="H925" i="2"/>
  <c r="I1247" i="2"/>
  <c r="I1238" i="2"/>
  <c r="H1254" i="2"/>
  <c r="I409" i="2"/>
  <c r="I783" i="2"/>
  <c r="I1109" i="2"/>
  <c r="H408" i="2"/>
  <c r="H519" i="2"/>
  <c r="I832" i="2"/>
  <c r="H1198" i="2"/>
  <c r="I738" i="2"/>
  <c r="H457" i="2"/>
  <c r="H798" i="2"/>
  <c r="H160" i="2"/>
  <c r="H1138" i="2"/>
  <c r="I406" i="2"/>
  <c r="H228" i="2"/>
  <c r="H835" i="2"/>
  <c r="H1183" i="2"/>
  <c r="I445" i="2"/>
  <c r="H1037" i="2"/>
  <c r="I754" i="2"/>
  <c r="I1134" i="2"/>
  <c r="H855" i="2"/>
  <c r="H594" i="2"/>
  <c r="H1158" i="2"/>
  <c r="H1247" i="2"/>
  <c r="H1238" i="2"/>
  <c r="I1055" i="2"/>
  <c r="I265" i="2"/>
  <c r="I206" i="2"/>
  <c r="I1091" i="2"/>
  <c r="H1264" i="2"/>
  <c r="I366" i="2"/>
  <c r="I1159" i="2"/>
  <c r="H406" i="2"/>
  <c r="I527" i="2"/>
  <c r="H1190" i="2"/>
  <c r="I1120" i="2"/>
  <c r="I385" i="2"/>
  <c r="I1037" i="2"/>
  <c r="I1079" i="2"/>
  <c r="I1015" i="2"/>
  <c r="H1006" i="2"/>
  <c r="H1236" i="2"/>
  <c r="I1114" i="2"/>
  <c r="H1193" i="2"/>
  <c r="H1144" i="2"/>
  <c r="I233" i="2"/>
  <c r="H574" i="2"/>
  <c r="H206" i="2"/>
  <c r="H274" i="2"/>
  <c r="I1094" i="2"/>
  <c r="I1131" i="2"/>
  <c r="H1209" i="2"/>
  <c r="I561" i="2"/>
  <c r="H36" i="2"/>
  <c r="H1159" i="2"/>
  <c r="H780" i="2"/>
  <c r="H527" i="2"/>
  <c r="I905" i="2"/>
  <c r="H1156" i="2"/>
  <c r="H385" i="2"/>
  <c r="I587" i="2"/>
  <c r="H1079" i="2"/>
  <c r="H139" i="2"/>
  <c r="H860" i="2"/>
  <c r="I1214" i="2"/>
  <c r="I629" i="2"/>
  <c r="I1243" i="2"/>
  <c r="H1048" i="2"/>
  <c r="H233" i="2"/>
  <c r="H1105" i="2"/>
  <c r="I423" i="2"/>
  <c r="I243" i="2"/>
  <c r="H1094" i="2"/>
  <c r="I121" i="2"/>
  <c r="I638" i="2"/>
  <c r="H718" i="2"/>
  <c r="I1034" i="2"/>
  <c r="H1096" i="2"/>
  <c r="I266" i="2"/>
  <c r="H535" i="2"/>
  <c r="H905" i="2"/>
  <c r="I912" i="2"/>
  <c r="I446" i="2"/>
  <c r="H948" i="2"/>
  <c r="I1070" i="2"/>
  <c r="I365" i="2"/>
  <c r="I192" i="2"/>
  <c r="H1214" i="2"/>
  <c r="H1068" i="2"/>
  <c r="I1106" i="2"/>
  <c r="I880" i="2"/>
  <c r="I362" i="2"/>
  <c r="I1047" i="2"/>
  <c r="H423" i="2"/>
  <c r="H243" i="2"/>
  <c r="I863" i="2"/>
  <c r="I639" i="2"/>
  <c r="I457" i="2"/>
  <c r="H540" i="2"/>
  <c r="H941" i="2"/>
  <c r="H698" i="2"/>
  <c r="I1223" i="2"/>
  <c r="H1125" i="2"/>
  <c r="H266" i="2"/>
  <c r="I535" i="2"/>
  <c r="H950" i="2"/>
  <c r="I94" i="2"/>
  <c r="H472" i="2"/>
  <c r="I1261" i="2"/>
  <c r="H1070" i="2"/>
  <c r="H365" i="2"/>
  <c r="H192" i="2"/>
  <c r="H1024" i="2"/>
  <c r="I800" i="2"/>
  <c r="H1106" i="2"/>
  <c r="H880" i="2"/>
  <c r="H362" i="2"/>
  <c r="H1047" i="2"/>
  <c r="H171" i="2"/>
  <c r="H377" i="2"/>
  <c r="I77" i="2"/>
  <c r="H931" i="2"/>
  <c r="H534" i="2"/>
  <c r="I886" i="2"/>
  <c r="H586" i="2"/>
  <c r="I950" i="2"/>
  <c r="I813" i="2"/>
  <c r="I1132" i="2"/>
  <c r="H973" i="2"/>
  <c r="H1268" i="2"/>
  <c r="I442" i="2"/>
  <c r="H578" i="2"/>
  <c r="I139" i="2"/>
  <c r="I773" i="2"/>
  <c r="H604" i="2"/>
  <c r="H898" i="2"/>
  <c r="H561" i="2"/>
  <c r="H902" i="2"/>
  <c r="H1069" i="2"/>
  <c r="H850" i="2"/>
  <c r="H158" i="2"/>
  <c r="H588" i="2"/>
  <c r="I131" i="2"/>
  <c r="H492" i="2"/>
  <c r="I171" i="2"/>
  <c r="H1223" i="2"/>
  <c r="I1033" i="2"/>
  <c r="H863" i="2"/>
  <c r="I891" i="2"/>
  <c r="H1205" i="2"/>
  <c r="H188" i="2"/>
  <c r="H684" i="2"/>
  <c r="H219" i="2"/>
  <c r="I590" i="2"/>
  <c r="H820" i="2"/>
  <c r="H1255" i="2"/>
  <c r="I735" i="2"/>
  <c r="H77" i="2"/>
  <c r="H247" i="2"/>
  <c r="I257" i="2"/>
  <c r="I983" i="2"/>
  <c r="I751" i="2"/>
  <c r="H884" i="2"/>
  <c r="H1266" i="2"/>
  <c r="H1011" i="2"/>
  <c r="H672" i="2"/>
  <c r="H587" i="2"/>
  <c r="H395" i="2"/>
  <c r="I1032" i="2"/>
  <c r="H391" i="2"/>
  <c r="H874" i="2"/>
  <c r="H663" i="2"/>
  <c r="I278" i="2"/>
  <c r="I1158" i="2"/>
  <c r="I223" i="2"/>
  <c r="H453" i="2"/>
  <c r="I1205" i="2"/>
  <c r="I188" i="2"/>
  <c r="I643" i="2"/>
  <c r="H265" i="2"/>
  <c r="I667" i="2"/>
  <c r="H460" i="2"/>
  <c r="I1201" i="2"/>
  <c r="H735" i="2"/>
  <c r="H1257" i="2"/>
  <c r="H294" i="2"/>
  <c r="H576" i="2"/>
  <c r="I228" i="2"/>
  <c r="I493" i="2"/>
  <c r="H873" i="2"/>
  <c r="H868" i="2"/>
  <c r="H1031" i="2"/>
  <c r="H526" i="2"/>
  <c r="H848" i="2"/>
  <c r="H635" i="2"/>
  <c r="H538" i="2"/>
  <c r="H44" i="2"/>
  <c r="I960" i="2"/>
  <c r="H372" i="2"/>
  <c r="H140" i="2"/>
  <c r="H1114" i="2"/>
  <c r="I555" i="2"/>
  <c r="H612" i="2"/>
  <c r="I1144" i="2"/>
  <c r="H543" i="2"/>
  <c r="H1195" i="2"/>
  <c r="I574" i="2"/>
  <c r="I1104" i="2"/>
  <c r="I760" i="2"/>
  <c r="H1109" i="2"/>
  <c r="H145" i="2"/>
  <c r="I592" i="2"/>
  <c r="H1270" i="2"/>
  <c r="H191" i="2"/>
  <c r="I981" i="2"/>
  <c r="H976" i="2"/>
  <c r="I871" i="2"/>
  <c r="I959" i="2"/>
  <c r="H1039" i="2"/>
  <c r="I750" i="2"/>
  <c r="H877" i="2"/>
  <c r="H1261" i="2"/>
  <c r="H968" i="2"/>
  <c r="I75" i="2"/>
  <c r="I481" i="2"/>
  <c r="I862" i="2"/>
  <c r="I329" i="2"/>
  <c r="I794" i="2"/>
  <c r="H403" i="2"/>
  <c r="H252" i="2"/>
  <c r="I637" i="2"/>
  <c r="H988" i="2"/>
  <c r="I785" i="2"/>
  <c r="H762" i="2"/>
  <c r="H402" i="2"/>
  <c r="I1082" i="2"/>
  <c r="H1119" i="2"/>
  <c r="H1091" i="2"/>
  <c r="H977" i="2"/>
  <c r="H692" i="2"/>
  <c r="I1280" i="2"/>
  <c r="I162" i="2"/>
  <c r="H981" i="2"/>
  <c r="I791" i="2"/>
  <c r="H871" i="2"/>
  <c r="I634" i="2"/>
  <c r="I1039" i="2"/>
  <c r="H244" i="2"/>
  <c r="I877" i="2"/>
  <c r="H1084" i="2"/>
  <c r="I968" i="2"/>
  <c r="H273" i="2"/>
  <c r="H722" i="2"/>
  <c r="H862" i="2"/>
  <c r="I937" i="2"/>
  <c r="H794" i="2"/>
  <c r="I678" i="2"/>
  <c r="I996" i="2"/>
  <c r="H570" i="2"/>
  <c r="I589" i="2"/>
  <c r="H350" i="2"/>
  <c r="I762" i="2"/>
  <c r="I1163" i="2"/>
  <c r="H1082" i="2"/>
  <c r="I764" i="2"/>
  <c r="I1076" i="2"/>
  <c r="H51" i="2"/>
  <c r="I692" i="2"/>
  <c r="H1280" i="2"/>
  <c r="H267" i="2"/>
  <c r="H756" i="2"/>
  <c r="H791" i="2"/>
  <c r="I827" i="2"/>
  <c r="H634" i="2"/>
  <c r="I971" i="2"/>
  <c r="I244" i="2"/>
  <c r="I946" i="2"/>
  <c r="I1084" i="2"/>
  <c r="I1025" i="2"/>
  <c r="H374" i="2"/>
  <c r="I722" i="2"/>
  <c r="I966" i="2"/>
  <c r="H814" i="2"/>
  <c r="H1281" i="2"/>
  <c r="I1226" i="2"/>
  <c r="H996" i="2"/>
  <c r="I640" i="2"/>
  <c r="H184" i="2"/>
  <c r="I350" i="2"/>
  <c r="I1246" i="2"/>
  <c r="I1105" i="2"/>
  <c r="I1111" i="2"/>
  <c r="I1273" i="2"/>
  <c r="I274" i="2"/>
  <c r="I51" i="2"/>
  <c r="I774" i="2"/>
  <c r="I82" i="2"/>
  <c r="I534" i="2"/>
  <c r="H892" i="2"/>
  <c r="H1249" i="2"/>
  <c r="I982" i="2"/>
  <c r="H959" i="2"/>
  <c r="H1120" i="2"/>
  <c r="H1124" i="2"/>
  <c r="H533" i="2"/>
  <c r="H771" i="2"/>
  <c r="I166" i="2"/>
  <c r="H1025" i="2"/>
  <c r="I225" i="2"/>
  <c r="I391" i="2"/>
  <c r="I1233" i="2"/>
  <c r="I136" i="2"/>
  <c r="H929" i="2"/>
  <c r="I1110" i="2"/>
  <c r="H678" i="2"/>
  <c r="H555" i="2"/>
  <c r="H891" i="2"/>
  <c r="I850" i="2"/>
  <c r="H450" i="2"/>
  <c r="H1035" i="2"/>
  <c r="I40" i="2"/>
  <c r="H680" i="2"/>
  <c r="H689" i="2"/>
  <c r="H431" i="2"/>
  <c r="H462" i="2"/>
  <c r="H499" i="2"/>
  <c r="H186" i="2"/>
  <c r="H774" i="2"/>
  <c r="H82" i="2"/>
  <c r="H513" i="2"/>
  <c r="I911" i="2"/>
  <c r="I1249" i="2"/>
  <c r="H739" i="2"/>
  <c r="I214" i="2"/>
  <c r="H992" i="2"/>
  <c r="I1102" i="2"/>
  <c r="H312" i="2"/>
  <c r="I510" i="2"/>
  <c r="I307" i="2"/>
  <c r="I603" i="2"/>
  <c r="I749" i="2"/>
  <c r="I700" i="2"/>
  <c r="H1242" i="2"/>
  <c r="H42" i="2"/>
  <c r="I705" i="2"/>
  <c r="I49" i="2"/>
  <c r="H1172" i="2"/>
  <c r="H623" i="2"/>
  <c r="H116" i="2"/>
  <c r="I795" i="2"/>
  <c r="H770" i="2"/>
  <c r="I1035" i="2"/>
  <c r="H40" i="2"/>
  <c r="H730" i="2"/>
  <c r="I689" i="2"/>
  <c r="I418" i="2"/>
  <c r="I462" i="2"/>
  <c r="H319" i="2"/>
  <c r="I331" i="2"/>
  <c r="I332" i="2"/>
  <c r="I1019" i="2"/>
  <c r="I513" i="2"/>
  <c r="I455" i="2"/>
  <c r="I1112" i="2"/>
  <c r="I150" i="2"/>
  <c r="H214" i="2"/>
  <c r="I833" i="2"/>
  <c r="H1102" i="2"/>
  <c r="I495" i="2"/>
  <c r="H510" i="2"/>
  <c r="I127" i="2"/>
  <c r="H603" i="2"/>
  <c r="H348" i="2"/>
  <c r="H700" i="2"/>
  <c r="H1173" i="2"/>
  <c r="I42" i="2"/>
  <c r="H914" i="2"/>
  <c r="H49" i="2"/>
  <c r="H1168" i="2"/>
  <c r="I623" i="2"/>
  <c r="H183" i="2"/>
  <c r="H795" i="2"/>
  <c r="I753" i="2"/>
  <c r="I81" i="2"/>
  <c r="H1014" i="2"/>
  <c r="I730" i="2"/>
  <c r="H699" i="2"/>
  <c r="H418" i="2"/>
  <c r="I251" i="2"/>
  <c r="I319" i="2"/>
  <c r="I363" i="2"/>
  <c r="I486" i="2"/>
  <c r="H1127" i="2"/>
  <c r="H1019" i="2"/>
  <c r="H86" i="2"/>
  <c r="I187" i="2"/>
  <c r="I756" i="2"/>
  <c r="H455" i="2"/>
  <c r="H48" i="2"/>
  <c r="H1112" i="2"/>
  <c r="H751" i="2"/>
  <c r="I359" i="2"/>
  <c r="I154" i="2"/>
  <c r="I415" i="2"/>
  <c r="H632" i="2"/>
  <c r="I112" i="2"/>
  <c r="H253" i="2"/>
  <c r="H1123" i="2"/>
  <c r="I165" i="2"/>
  <c r="H290" i="2"/>
  <c r="H628" i="2"/>
  <c r="H600" i="2"/>
  <c r="H124" i="2"/>
  <c r="H467" i="2"/>
  <c r="H626" i="2"/>
  <c r="H216" i="2"/>
  <c r="I286" i="2"/>
  <c r="I727" i="2"/>
  <c r="I681" i="2"/>
  <c r="I817" i="2"/>
  <c r="I1057" i="2"/>
  <c r="I1173" i="2"/>
  <c r="H888" i="2"/>
  <c r="H284" i="2"/>
  <c r="I885" i="2"/>
  <c r="I881" i="2"/>
  <c r="I205" i="2"/>
  <c r="I1017" i="2"/>
  <c r="H633" i="2"/>
  <c r="I688" i="2"/>
  <c r="H807" i="2"/>
  <c r="I609" i="2"/>
  <c r="H1275" i="2"/>
  <c r="H141" i="2"/>
  <c r="H190" i="2"/>
  <c r="H933" i="2"/>
  <c r="H229" i="2"/>
  <c r="H556" i="2"/>
  <c r="H661" i="2"/>
  <c r="H81" i="2"/>
  <c r="I548" i="2"/>
  <c r="I1014" i="2"/>
  <c r="I160" i="2"/>
  <c r="I947" i="2"/>
  <c r="I699" i="2"/>
  <c r="H783" i="2"/>
  <c r="H354" i="2"/>
  <c r="I1240" i="2"/>
  <c r="H251" i="2"/>
  <c r="H1076" i="2"/>
  <c r="I494" i="2"/>
  <c r="H822" i="2"/>
  <c r="I1177" i="2"/>
  <c r="I87" i="2"/>
  <c r="H486" i="2"/>
  <c r="I1127" i="2"/>
  <c r="H133" i="2"/>
  <c r="I335" i="2"/>
  <c r="H187" i="2"/>
  <c r="H707" i="2"/>
  <c r="I74" i="2"/>
  <c r="I48" i="2"/>
  <c r="I969" i="2"/>
  <c r="H111" i="2"/>
  <c r="H359" i="2"/>
  <c r="H154" i="2"/>
  <c r="H415" i="2"/>
  <c r="I632" i="2"/>
  <c r="H112" i="2"/>
  <c r="I253" i="2"/>
  <c r="I1123" i="2"/>
  <c r="H165" i="2"/>
  <c r="I290" i="2"/>
  <c r="I628" i="2"/>
  <c r="I600" i="2"/>
  <c r="I124" i="2"/>
  <c r="I467" i="2"/>
  <c r="I626" i="2"/>
  <c r="I216" i="2"/>
  <c r="H286" i="2"/>
  <c r="H727" i="2"/>
  <c r="H681" i="2"/>
  <c r="H817" i="2"/>
  <c r="H1057" i="2"/>
  <c r="I1157" i="2"/>
  <c r="I888" i="2"/>
  <c r="I284" i="2"/>
  <c r="H885" i="2"/>
  <c r="I801" i="2"/>
  <c r="I476" i="2"/>
  <c r="H1017" i="2"/>
  <c r="I633" i="2"/>
  <c r="H688" i="2"/>
  <c r="I807" i="2"/>
  <c r="H609" i="2"/>
  <c r="I1275" i="2"/>
  <c r="I141" i="2"/>
  <c r="I190" i="2"/>
  <c r="I933" i="2"/>
  <c r="I229" i="2"/>
  <c r="I556" i="2"/>
  <c r="I602" i="2"/>
  <c r="I1028" i="2"/>
  <c r="H548" i="2"/>
  <c r="I357" i="2"/>
  <c r="H226" i="2"/>
  <c r="I1085" i="2"/>
  <c r="H947" i="2"/>
  <c r="I917" i="2"/>
  <c r="I999" i="2"/>
  <c r="I354" i="2"/>
  <c r="H1240" i="2"/>
  <c r="I349" i="2"/>
  <c r="H1049" i="2"/>
  <c r="I908" i="2"/>
  <c r="I1194" i="2"/>
  <c r="H338" i="2"/>
  <c r="I429" i="2"/>
  <c r="H655" i="2"/>
  <c r="H1085" i="2"/>
  <c r="H1118" i="2"/>
  <c r="H993" i="2"/>
  <c r="H335" i="2"/>
  <c r="I647" i="2"/>
  <c r="I707" i="2"/>
  <c r="H74" i="2"/>
  <c r="I250" i="2"/>
  <c r="H969" i="2"/>
  <c r="I111" i="2"/>
  <c r="I352" i="2"/>
  <c r="I530" i="2"/>
  <c r="H361" i="2"/>
  <c r="I101" i="2"/>
  <c r="H300" i="2"/>
  <c r="I572" i="2"/>
  <c r="I1056" i="2"/>
  <c r="H196" i="2"/>
  <c r="H545" i="2"/>
  <c r="I683" i="2"/>
  <c r="I824" i="2"/>
  <c r="H138" i="2"/>
  <c r="H308" i="2"/>
  <c r="I553" i="2"/>
  <c r="I478" i="2"/>
  <c r="I80" i="2"/>
  <c r="I1167" i="2"/>
  <c r="I809" i="2"/>
  <c r="I690" i="2"/>
  <c r="H582" i="2"/>
  <c r="H1157" i="2"/>
  <c r="I991" i="2"/>
  <c r="H78" i="2"/>
  <c r="H355" i="2"/>
  <c r="H801" i="2"/>
  <c r="I347" i="2"/>
  <c r="I378" i="2"/>
  <c r="I1060" i="2"/>
  <c r="I220" i="2"/>
  <c r="H1013" i="2"/>
  <c r="I839" i="2"/>
  <c r="H1253" i="2"/>
  <c r="I135" i="2"/>
  <c r="H567" i="2"/>
  <c r="H318" i="2"/>
  <c r="H342" i="2"/>
  <c r="I1217" i="2"/>
  <c r="H602" i="2"/>
  <c r="H1028" i="2"/>
  <c r="H376" i="2"/>
  <c r="H861" i="2"/>
  <c r="I416" i="2"/>
  <c r="H815" i="2"/>
  <c r="I172" i="2"/>
  <c r="H917" i="2"/>
  <c r="H999" i="2"/>
  <c r="I434" i="2"/>
  <c r="H1137" i="2"/>
  <c r="H741" i="2"/>
  <c r="I1049" i="2"/>
  <c r="H908" i="2"/>
  <c r="H1141" i="2"/>
  <c r="I338" i="2"/>
  <c r="H429" i="2"/>
  <c r="I864" i="2"/>
  <c r="H1063" i="2"/>
  <c r="I993" i="2"/>
  <c r="I384" i="2"/>
  <c r="H726" i="2"/>
  <c r="H938" i="2"/>
  <c r="H345" i="2"/>
  <c r="H250" i="2"/>
  <c r="H64" i="2"/>
  <c r="I99" i="2"/>
  <c r="H352" i="2"/>
  <c r="H530" i="2"/>
  <c r="H293" i="2"/>
  <c r="H302" i="2"/>
  <c r="I300" i="2"/>
  <c r="H572" i="2"/>
  <c r="I1027" i="2"/>
  <c r="I275" i="2"/>
  <c r="I545" i="2"/>
  <c r="H683" i="2"/>
  <c r="I895" i="2"/>
  <c r="I601" i="2"/>
  <c r="I308" i="2"/>
  <c r="H553" i="2"/>
  <c r="H310" i="2"/>
  <c r="H619" i="2"/>
  <c r="H1167" i="2"/>
  <c r="H809" i="2"/>
  <c r="I784" i="2"/>
  <c r="I339" i="2"/>
  <c r="I1160" i="2"/>
  <c r="H991" i="2"/>
  <c r="I304" i="2"/>
  <c r="I630" i="2"/>
  <c r="I605" i="2"/>
  <c r="I474" i="2"/>
  <c r="H120" i="2"/>
  <c r="I59" i="2"/>
  <c r="H220" i="2"/>
  <c r="I1013" i="2"/>
  <c r="H537" i="2"/>
  <c r="H1199" i="2"/>
  <c r="H135" i="2"/>
  <c r="I567" i="2"/>
  <c r="H767" i="2"/>
  <c r="H483" i="2"/>
  <c r="H1217" i="2"/>
  <c r="I1155" i="2"/>
  <c r="I383" i="2"/>
  <c r="I376" i="2"/>
  <c r="H799" i="2"/>
  <c r="H194" i="2"/>
  <c r="I815" i="2"/>
  <c r="H172" i="2"/>
  <c r="I903" i="2"/>
  <c r="H953" i="2"/>
  <c r="I341" i="2"/>
  <c r="I1137" i="2"/>
  <c r="I741" i="2"/>
  <c r="I919" i="2"/>
  <c r="H878" i="2"/>
  <c r="I1135" i="2"/>
  <c r="H419" i="2"/>
  <c r="I1045" i="2"/>
  <c r="H864" i="2"/>
  <c r="H1059" i="2"/>
  <c r="I210" i="2"/>
  <c r="H384" i="2"/>
  <c r="I500" i="2"/>
  <c r="I624" i="2"/>
  <c r="I345" i="2"/>
  <c r="I405" i="2"/>
  <c r="I71" i="2"/>
  <c r="H99" i="2"/>
  <c r="H353" i="2"/>
  <c r="I665" i="2"/>
  <c r="H437" i="2"/>
  <c r="H311" i="2"/>
  <c r="H336" i="2"/>
  <c r="I696" i="2"/>
  <c r="H952" i="2"/>
  <c r="I100" i="2"/>
  <c r="H539" i="2"/>
  <c r="H965" i="2"/>
  <c r="I769" i="2"/>
  <c r="I231" i="2"/>
  <c r="H622" i="2"/>
  <c r="I518" i="2"/>
  <c r="I146" i="2"/>
  <c r="I557" i="2"/>
  <c r="I1211" i="2"/>
  <c r="I775" i="2"/>
  <c r="I840" i="2"/>
  <c r="I271" i="2"/>
  <c r="H1160" i="2"/>
  <c r="I125" i="2"/>
  <c r="H128" i="2"/>
  <c r="H625" i="2"/>
  <c r="H65" i="2"/>
  <c r="H474" i="2"/>
  <c r="H452" i="2"/>
  <c r="I508" i="2"/>
  <c r="I454" i="2"/>
  <c r="I422" i="2"/>
  <c r="I621" i="2"/>
  <c r="I1189" i="2"/>
  <c r="I657" i="2"/>
  <c r="I679" i="2"/>
  <c r="H922" i="2"/>
  <c r="I595" i="2"/>
  <c r="I1274" i="2"/>
  <c r="H1155" i="2"/>
  <c r="H383" i="2"/>
  <c r="I613" i="2"/>
  <c r="I799" i="2"/>
  <c r="I194" i="2"/>
  <c r="I1228" i="2"/>
  <c r="I123" i="2"/>
  <c r="I1184" i="2"/>
  <c r="I913" i="2"/>
  <c r="H341" i="2"/>
  <c r="I1140" i="2"/>
  <c r="I489" i="2"/>
  <c r="H890" i="2"/>
  <c r="I878" i="2"/>
  <c r="H1135" i="2"/>
  <c r="I419" i="2"/>
  <c r="H1045" i="2"/>
  <c r="H1282" i="2"/>
  <c r="I1282" i="2"/>
  <c r="J1282" i="2"/>
  <c r="M1282" i="2"/>
  <c r="M30" i="2"/>
  <c r="H737" i="2"/>
  <c r="H199" i="2"/>
  <c r="H616" i="2"/>
  <c r="H851" i="2"/>
  <c r="H610" i="2"/>
  <c r="I669" i="2"/>
  <c r="H552" i="2"/>
  <c r="H1244" i="2"/>
  <c r="I69" i="2"/>
  <c r="H249" i="2"/>
  <c r="H322" i="2"/>
  <c r="I1009" i="2"/>
  <c r="H1008" i="2"/>
  <c r="H237" i="2"/>
  <c r="H38" i="2"/>
  <c r="H1108" i="2"/>
  <c r="H1021" i="2"/>
  <c r="H482" i="2"/>
  <c r="H303" i="2"/>
  <c r="H961" i="2"/>
  <c r="H1080" i="2"/>
  <c r="I675" i="2"/>
  <c r="H709" i="2"/>
  <c r="I107" i="2"/>
  <c r="H865" i="2"/>
  <c r="H1202" i="2"/>
  <c r="I867" i="2"/>
  <c r="H599" i="2"/>
  <c r="I306" i="2"/>
  <c r="H152" i="2"/>
  <c r="H1016" i="2"/>
  <c r="I841" i="2"/>
  <c r="I1146" i="2"/>
  <c r="I693" i="2"/>
  <c r="I620" i="2"/>
  <c r="H202" i="2"/>
  <c r="I130" i="2"/>
  <c r="H934" i="2"/>
  <c r="H1232" i="2"/>
  <c r="I396" i="2"/>
  <c r="H571" i="2"/>
  <c r="I282" i="2"/>
  <c r="I114" i="2"/>
  <c r="I1007" i="2"/>
  <c r="H712" i="2"/>
  <c r="H565" i="2"/>
  <c r="H1235" i="2"/>
  <c r="I272" i="2"/>
  <c r="I285" i="2"/>
  <c r="H763" i="2"/>
  <c r="I1276" i="2"/>
  <c r="I295" i="2"/>
  <c r="H289" i="2"/>
  <c r="I830" i="2"/>
  <c r="I393" i="2"/>
  <c r="H1207" i="2"/>
  <c r="H91" i="2"/>
  <c r="H957" i="2"/>
  <c r="I742" i="2"/>
  <c r="H949" i="2"/>
  <c r="I464" i="2"/>
  <c r="H413" i="2"/>
  <c r="I70" i="2"/>
  <c r="H1129" i="2"/>
  <c r="H1279" i="2"/>
  <c r="H942" i="2"/>
  <c r="H52" i="2"/>
  <c r="H1237" i="2"/>
  <c r="H517" i="2"/>
  <c r="H704" i="2"/>
  <c r="I507" i="2"/>
  <c r="I793" i="2"/>
  <c r="H425" i="2"/>
  <c r="I279" i="2"/>
  <c r="I872" i="2"/>
  <c r="I404" i="2"/>
  <c r="H1248" i="2"/>
  <c r="H846" i="2"/>
  <c r="I814" i="2"/>
  <c r="H329" i="2"/>
  <c r="H523" i="2"/>
  <c r="H175" i="2"/>
  <c r="H125" i="2"/>
  <c r="H1034" i="2"/>
  <c r="I1242" i="2"/>
  <c r="I737" i="2"/>
  <c r="I199" i="2"/>
  <c r="I616" i="2"/>
  <c r="I851" i="2"/>
  <c r="I610" i="2"/>
  <c r="H669" i="2"/>
  <c r="I552" i="2"/>
  <c r="I1244" i="2"/>
  <c r="H69" i="2"/>
  <c r="I249" i="2"/>
  <c r="I322" i="2"/>
  <c r="H1009" i="2"/>
  <c r="I1008" i="2"/>
  <c r="I237" i="2"/>
  <c r="I38" i="2"/>
  <c r="I1108" i="2"/>
  <c r="I1021" i="2"/>
  <c r="I482" i="2"/>
  <c r="I303" i="2"/>
  <c r="I961" i="2"/>
  <c r="I1080" i="2"/>
  <c r="H675" i="2"/>
  <c r="I709" i="2"/>
  <c r="H107" i="2"/>
  <c r="I865" i="2"/>
  <c r="I1202" i="2"/>
  <c r="H867" i="2"/>
  <c r="I599" i="2"/>
  <c r="H306" i="2"/>
  <c r="I152" i="2"/>
  <c r="I1016" i="2"/>
  <c r="H841" i="2"/>
  <c r="H1146" i="2"/>
  <c r="H693" i="2"/>
  <c r="H620" i="2"/>
  <c r="I202" i="2"/>
  <c r="H130" i="2"/>
  <c r="I934" i="2"/>
  <c r="I1232" i="2"/>
  <c r="H396" i="2"/>
  <c r="I571" i="2"/>
  <c r="H282" i="2"/>
  <c r="H114" i="2"/>
  <c r="H1007" i="2"/>
  <c r="I712" i="2"/>
  <c r="I565" i="2"/>
  <c r="I1235" i="2"/>
  <c r="H272" i="2"/>
  <c r="H285" i="2"/>
  <c r="I763" i="2"/>
  <c r="H1276" i="2"/>
  <c r="H295" i="2"/>
  <c r="I289" i="2"/>
  <c r="H830" i="2"/>
  <c r="H393" i="2"/>
  <c r="I1207" i="2"/>
  <c r="I91" i="2"/>
  <c r="I957" i="2"/>
  <c r="H742" i="2"/>
  <c r="I949" i="2"/>
  <c r="H464" i="2"/>
  <c r="I413" i="2"/>
  <c r="H70" i="2"/>
  <c r="I1129" i="2"/>
  <c r="I1279" i="2"/>
  <c r="I942" i="2"/>
  <c r="I52" i="2"/>
  <c r="I1237" i="2"/>
  <c r="I517" i="2"/>
  <c r="I704" i="2"/>
  <c r="H507" i="2"/>
  <c r="H793" i="2"/>
  <c r="I425" i="2"/>
  <c r="H279" i="2"/>
  <c r="H872" i="2"/>
  <c r="H404" i="2"/>
  <c r="I1248" i="2"/>
  <c r="I846" i="2"/>
  <c r="H649" i="2"/>
  <c r="H93" i="2"/>
  <c r="H821" i="2"/>
  <c r="H1036" i="2"/>
  <c r="H358" i="2"/>
  <c r="H428" i="2"/>
  <c r="H782" i="2"/>
  <c r="H765" i="2"/>
  <c r="I687" i="2"/>
  <c r="H1000" i="2"/>
  <c r="I496" i="2"/>
  <c r="H512" i="2"/>
  <c r="I1113" i="2"/>
  <c r="I181" i="2"/>
  <c r="H904" i="2"/>
  <c r="H1139" i="2"/>
  <c r="H897" i="2"/>
  <c r="H717" i="2"/>
  <c r="I649" i="2"/>
  <c r="I93" i="2"/>
  <c r="I821" i="2"/>
  <c r="I1036" i="2"/>
  <c r="I358" i="2"/>
  <c r="I428" i="2"/>
  <c r="I782" i="2"/>
  <c r="I765" i="2"/>
  <c r="H687" i="2"/>
  <c r="I1000" i="2"/>
  <c r="H496" i="2"/>
  <c r="I512" i="2"/>
  <c r="H1113" i="2"/>
  <c r="H181" i="2"/>
  <c r="I904" i="2"/>
  <c r="I1139" i="2"/>
  <c r="I897" i="2"/>
  <c r="I717" i="2"/>
  <c r="I716" i="2"/>
  <c r="H654" i="2"/>
  <c r="H755" i="2"/>
  <c r="H1050" i="2"/>
  <c r="H193" i="2"/>
  <c r="H309" i="2"/>
  <c r="H330" i="2"/>
  <c r="H759" i="2"/>
  <c r="H1002" i="2"/>
  <c r="H1089" i="2"/>
  <c r="H559" i="2"/>
  <c r="H804" i="2"/>
  <c r="I614" i="2"/>
  <c r="I110" i="2"/>
  <c r="H35" i="2"/>
  <c r="I1150" i="2"/>
  <c r="H842" i="2"/>
  <c r="H528" i="2"/>
  <c r="H716" i="2"/>
  <c r="I654" i="2"/>
  <c r="I755" i="2"/>
  <c r="I1050" i="2"/>
  <c r="I193" i="2"/>
  <c r="I309" i="2"/>
  <c r="I330" i="2"/>
  <c r="I759" i="2"/>
  <c r="I1002" i="2"/>
  <c r="I1089" i="2"/>
  <c r="I559" i="2"/>
  <c r="I804" i="2"/>
  <c r="H614" i="2"/>
  <c r="H110" i="2"/>
  <c r="I35" i="2"/>
  <c r="H1150" i="2"/>
  <c r="I842" i="2"/>
  <c r="I528" i="2"/>
  <c r="H990" i="2"/>
  <c r="I890" i="2"/>
  <c r="I1215" i="2"/>
  <c r="I380" i="2"/>
  <c r="H388" i="2"/>
  <c r="I240" i="2"/>
  <c r="I1026" i="2"/>
  <c r="H1273" i="2"/>
  <c r="I645" i="2"/>
  <c r="I155" i="2"/>
  <c r="H106" i="2"/>
  <c r="I185" i="2"/>
  <c r="H913" i="2"/>
  <c r="I818" i="2"/>
  <c r="I1191" i="2"/>
  <c r="H715" i="2"/>
  <c r="H305" i="2"/>
  <c r="H230" i="2"/>
  <c r="H972" i="2"/>
  <c r="H1061" i="2"/>
  <c r="I1206" i="2"/>
  <c r="I680" i="2"/>
  <c r="H673" i="2"/>
  <c r="H416" i="2"/>
  <c r="I797" i="2"/>
  <c r="H945" i="2"/>
  <c r="I861" i="2"/>
  <c r="H706" i="2"/>
  <c r="I598" i="2"/>
  <c r="H1074" i="2"/>
  <c r="H67" i="2"/>
  <c r="H591" i="2"/>
  <c r="I698" i="2"/>
  <c r="I924" i="2"/>
  <c r="H1221" i="2"/>
  <c r="I1126" i="2"/>
  <c r="H261" i="2"/>
  <c r="I745" i="2"/>
  <c r="I988" i="2"/>
  <c r="I173" i="2"/>
  <c r="I857" i="2"/>
  <c r="I816" i="2"/>
  <c r="I570" i="2"/>
  <c r="H270" i="2"/>
  <c r="H76" i="2"/>
  <c r="I1100" i="2"/>
  <c r="H723" i="2"/>
  <c r="H951" i="2"/>
  <c r="I441" i="2"/>
  <c r="I1271" i="2"/>
  <c r="H1012" i="2"/>
  <c r="I514" i="2"/>
  <c r="I403" i="2"/>
  <c r="H59" i="2"/>
  <c r="H436" i="2"/>
  <c r="I452" i="2"/>
  <c r="I487" i="2"/>
  <c r="H347" i="2"/>
  <c r="I1236" i="2"/>
  <c r="H881" i="2"/>
  <c r="I501" i="2"/>
  <c r="H390" i="2"/>
  <c r="H778" i="2"/>
  <c r="H1005" i="2"/>
  <c r="H1098" i="2"/>
  <c r="H287" i="2"/>
  <c r="H283" i="2"/>
  <c r="H921" i="2"/>
  <c r="I541" i="2"/>
  <c r="H847" i="2"/>
  <c r="H1259" i="2"/>
  <c r="H222" i="2"/>
  <c r="H761" i="2"/>
  <c r="I485" i="2"/>
  <c r="H213" i="2"/>
  <c r="I852" i="2"/>
  <c r="I1179" i="2"/>
  <c r="I729" i="2"/>
  <c r="I382" i="2"/>
  <c r="H204" i="2"/>
  <c r="H744" i="2"/>
  <c r="I1269" i="2"/>
  <c r="H869" i="2"/>
  <c r="H241" i="2"/>
  <c r="H83" i="2"/>
  <c r="I674" i="2"/>
  <c r="I1241" i="2"/>
  <c r="I796" i="2"/>
  <c r="H566" i="2"/>
  <c r="H301" i="2"/>
  <c r="I198" i="2"/>
  <c r="I779" i="2"/>
  <c r="H962" i="2"/>
  <c r="H1245" i="2"/>
  <c r="H697" i="2"/>
  <c r="H685" i="2"/>
  <c r="H142" i="2"/>
  <c r="H1030" i="2"/>
  <c r="I1058" i="2"/>
  <c r="I1174" i="2"/>
  <c r="I656" i="2"/>
  <c r="I346" i="2"/>
  <c r="H400" i="2"/>
  <c r="I84" i="2"/>
  <c r="H1023" i="2"/>
  <c r="I465" i="2"/>
  <c r="H564" i="2"/>
  <c r="H554" i="2"/>
  <c r="H825" i="2"/>
  <c r="H55" i="2"/>
  <c r="H585" i="2"/>
  <c r="I579" i="2"/>
  <c r="H975" i="2"/>
  <c r="H1231" i="2"/>
  <c r="H1154" i="2"/>
  <c r="I313" i="2"/>
  <c r="H606" i="2"/>
  <c r="I747" i="2"/>
  <c r="I297" i="2"/>
  <c r="I944" i="2"/>
  <c r="H702" i="2"/>
  <c r="H520" i="2"/>
  <c r="H281" i="2"/>
  <c r="H668" i="2"/>
  <c r="I1142" i="2"/>
  <c r="I627" i="2"/>
  <c r="I1103" i="2"/>
  <c r="H327" i="2"/>
  <c r="H823" i="2"/>
  <c r="I264" i="2"/>
  <c r="I337" i="2"/>
  <c r="I182" i="2"/>
  <c r="I268" i="2"/>
  <c r="I390" i="2"/>
  <c r="I778" i="2"/>
  <c r="I1005" i="2"/>
  <c r="I1098" i="2"/>
  <c r="I287" i="2"/>
  <c r="I283" i="2"/>
  <c r="I921" i="2"/>
  <c r="H541" i="2"/>
  <c r="I847" i="2"/>
  <c r="I1259" i="2"/>
  <c r="I222" i="2"/>
  <c r="I761" i="2"/>
  <c r="H485" i="2"/>
  <c r="I213" i="2"/>
  <c r="H852" i="2"/>
  <c r="H1179" i="2"/>
  <c r="H729" i="2"/>
  <c r="H382" i="2"/>
  <c r="I204" i="2"/>
  <c r="I744" i="2"/>
  <c r="H1269" i="2"/>
  <c r="I869" i="2"/>
  <c r="I241" i="2"/>
  <c r="I83" i="2"/>
  <c r="H674" i="2"/>
  <c r="H1241" i="2"/>
  <c r="H796" i="2"/>
  <c r="I566" i="2"/>
  <c r="I301" i="2"/>
  <c r="H198" i="2"/>
  <c r="H779" i="2"/>
  <c r="I962" i="2"/>
  <c r="I1245" i="2"/>
  <c r="I697" i="2"/>
  <c r="I685" i="2"/>
  <c r="I142" i="2"/>
  <c r="I1030" i="2"/>
  <c r="H1058" i="2"/>
  <c r="H1174" i="2"/>
  <c r="H656" i="2"/>
  <c r="H346" i="2"/>
  <c r="I400" i="2"/>
  <c r="H84" i="2"/>
  <c r="I1023" i="2"/>
  <c r="H465" i="2"/>
  <c r="I564" i="2"/>
  <c r="I554" i="2"/>
  <c r="I825" i="2"/>
  <c r="I55" i="2"/>
  <c r="I585" i="2"/>
  <c r="H579" i="2"/>
  <c r="I975" i="2"/>
  <c r="I1231" i="2"/>
  <c r="I1154" i="2"/>
  <c r="H313" i="2"/>
  <c r="I606" i="2"/>
  <c r="H747" i="2"/>
  <c r="H297" i="2"/>
  <c r="H944" i="2"/>
  <c r="I702" i="2"/>
  <c r="I520" i="2"/>
  <c r="I281" i="2"/>
  <c r="I668" i="2"/>
  <c r="H1142" i="2"/>
  <c r="H627" i="2"/>
  <c r="H1103" i="2"/>
  <c r="I327" i="2"/>
  <c r="I823" i="2"/>
  <c r="H264" i="2"/>
  <c r="H337" i="2"/>
  <c r="H182" i="2"/>
  <c r="H268" i="2"/>
  <c r="H392" i="2"/>
  <c r="I120" i="2"/>
  <c r="I532" i="2"/>
  <c r="H476" i="2"/>
  <c r="I900" i="2"/>
  <c r="I914" i="2"/>
  <c r="H664" i="2"/>
  <c r="I364" i="2"/>
  <c r="H304" i="2"/>
  <c r="H56" i="2"/>
  <c r="I1006" i="2"/>
  <c r="I1122" i="2"/>
  <c r="H773" i="2"/>
  <c r="H710" i="2"/>
  <c r="H1052" i="2"/>
  <c r="I655" i="2"/>
  <c r="I1162" i="2"/>
  <c r="I1151" i="2"/>
  <c r="I370" i="2"/>
  <c r="H662" i="2"/>
  <c r="H167" i="2"/>
  <c r="H366" i="2"/>
  <c r="H1177" i="2"/>
  <c r="H102" i="2"/>
  <c r="I743" i="2"/>
  <c r="I516" i="2"/>
  <c r="I822" i="2"/>
  <c r="I979" i="2"/>
  <c r="H1218" i="2"/>
  <c r="H255" i="2"/>
  <c r="I118" i="2"/>
  <c r="I256" i="2"/>
  <c r="H919" i="2"/>
  <c r="H1251" i="2"/>
  <c r="H870" i="2"/>
  <c r="H349" i="2"/>
  <c r="H57" i="2"/>
  <c r="H1075" i="2"/>
  <c r="H764" i="2"/>
  <c r="H760" i="2"/>
  <c r="I316" i="2"/>
  <c r="I373" i="2"/>
  <c r="I943" i="2"/>
  <c r="I953" i="2"/>
  <c r="H740" i="2"/>
  <c r="I1216" i="2"/>
  <c r="H444" i="2"/>
  <c r="I492" i="2"/>
  <c r="H143" i="2"/>
  <c r="I568" i="2"/>
  <c r="I1099" i="2"/>
  <c r="H1260" i="2"/>
  <c r="I402" i="2"/>
  <c r="I219" i="2"/>
  <c r="I226" i="2"/>
  <c r="H866" i="2"/>
  <c r="I1064" i="2"/>
  <c r="H357" i="2"/>
  <c r="H89" i="2"/>
  <c r="H907" i="2"/>
  <c r="I259" i="2"/>
  <c r="I836" i="2"/>
  <c r="H314" i="2"/>
  <c r="I524" i="2"/>
  <c r="I1117" i="2"/>
  <c r="H666" i="2"/>
  <c r="H1250" i="2"/>
  <c r="I92" i="2"/>
  <c r="H595" i="2"/>
  <c r="I1048" i="2"/>
  <c r="H989" i="2"/>
  <c r="H638" i="2"/>
  <c r="H734" i="2"/>
  <c r="I340" i="2"/>
  <c r="H657" i="2"/>
  <c r="H887" i="2"/>
  <c r="H1189" i="2"/>
  <c r="H832" i="2"/>
  <c r="H621" i="2"/>
  <c r="H223" i="2"/>
  <c r="I611" i="2"/>
  <c r="I985" i="2"/>
  <c r="H454" i="2"/>
  <c r="H129" i="2"/>
  <c r="H772" i="2"/>
  <c r="H435" i="2"/>
  <c r="H371" i="2"/>
  <c r="I412" i="2"/>
  <c r="H205" i="2"/>
  <c r="H766" i="2"/>
  <c r="H858" i="2"/>
  <c r="I397" i="2"/>
  <c r="I326" i="2"/>
  <c r="H443" i="2"/>
  <c r="I50" i="2"/>
  <c r="H966" i="2"/>
  <c r="H1083" i="2"/>
  <c r="H597" i="2"/>
  <c r="I710" i="2"/>
  <c r="I997" i="2"/>
  <c r="H752" i="2"/>
  <c r="H248" i="2"/>
  <c r="H484" i="2"/>
  <c r="I1263" i="2"/>
  <c r="I977" i="2"/>
  <c r="I1141" i="2"/>
  <c r="I1044" i="2"/>
  <c r="I660" i="2"/>
  <c r="I990" i="2"/>
  <c r="H1062" i="2"/>
  <c r="H1187" i="2"/>
  <c r="H387" i="2"/>
  <c r="H720" i="2"/>
  <c r="I367" i="2"/>
  <c r="I344" i="2"/>
  <c r="I106" i="2"/>
  <c r="I62" i="2"/>
  <c r="I876" i="2"/>
  <c r="H1166" i="2"/>
  <c r="I411" i="2"/>
  <c r="H177" i="2"/>
  <c r="I719" i="2"/>
  <c r="H1206" i="2"/>
  <c r="H449" i="2"/>
  <c r="H260" i="2"/>
  <c r="I53" i="2"/>
  <c r="I1133" i="2"/>
  <c r="H113" i="2"/>
  <c r="I375" i="2"/>
  <c r="I67" i="2"/>
  <c r="H939" i="2"/>
  <c r="H232" i="2"/>
  <c r="H471" i="2"/>
  <c r="H997" i="2"/>
  <c r="I752" i="2"/>
  <c r="I248" i="2"/>
  <c r="I484" i="2"/>
  <c r="H1263" i="2"/>
  <c r="H743" i="2"/>
  <c r="H1194" i="2"/>
  <c r="I1053" i="2"/>
  <c r="H607" i="2"/>
  <c r="H256" i="2"/>
  <c r="I1062" i="2"/>
  <c r="I1187" i="2"/>
  <c r="I387" i="2"/>
  <c r="I720" i="2"/>
  <c r="H367" i="2"/>
  <c r="H344" i="2"/>
  <c r="H373" i="2"/>
  <c r="H62" i="2"/>
  <c r="H876" i="2"/>
  <c r="I1166" i="2"/>
  <c r="H411" i="2"/>
  <c r="I177" i="2"/>
  <c r="H719" i="2"/>
  <c r="I1260" i="2"/>
  <c r="I449" i="2"/>
  <c r="I260" i="2"/>
  <c r="H53" i="2"/>
  <c r="H1133" i="2"/>
  <c r="I113" i="2"/>
  <c r="H375" i="2"/>
  <c r="H836" i="2"/>
  <c r="I939" i="2"/>
  <c r="I232" i="2"/>
  <c r="I158" i="2"/>
  <c r="H291" i="2"/>
  <c r="H332" i="2"/>
  <c r="I1257" i="2"/>
  <c r="I662" i="2"/>
  <c r="I115" i="2"/>
  <c r="H558" i="2"/>
  <c r="H163" i="2"/>
  <c r="H104" i="2"/>
  <c r="H1181" i="2"/>
  <c r="I721" i="2"/>
  <c r="H207" i="2"/>
  <c r="I1272" i="2"/>
  <c r="I713" i="2"/>
  <c r="H254" i="2"/>
  <c r="H1072" i="2"/>
  <c r="H525" i="2"/>
  <c r="H155" i="2"/>
  <c r="I159" i="2"/>
  <c r="H849" i="2"/>
  <c r="I1071" i="2"/>
  <c r="I1165" i="2"/>
  <c r="H473" i="2"/>
  <c r="I224" i="2"/>
  <c r="I1061" i="2"/>
  <c r="I176" i="2"/>
  <c r="I381" i="2"/>
  <c r="H211" i="2"/>
  <c r="H956" i="2"/>
  <c r="H280" i="2"/>
  <c r="H1067" i="2"/>
  <c r="I1074" i="2"/>
  <c r="H1149" i="2"/>
  <c r="H682" i="2"/>
  <c r="H1230" i="2"/>
  <c r="H978" i="2"/>
  <c r="H108" i="2"/>
  <c r="H195" i="2"/>
  <c r="H173" i="2"/>
  <c r="I653" i="2"/>
  <c r="H671" i="2"/>
  <c r="H161" i="2"/>
  <c r="H1107" i="2"/>
  <c r="H631" i="2"/>
  <c r="I725" i="2"/>
  <c r="H1271" i="2"/>
  <c r="I1092" i="2"/>
  <c r="I239" i="2"/>
  <c r="I1088" i="2"/>
  <c r="I1003" i="2"/>
  <c r="H487" i="2"/>
  <c r="H221" i="2"/>
  <c r="I65" i="2"/>
  <c r="H937" i="2"/>
  <c r="H326" i="2"/>
  <c r="I88" i="2"/>
  <c r="I39" i="2"/>
  <c r="I984" i="2"/>
  <c r="I1265" i="2"/>
  <c r="H41" i="2"/>
  <c r="H1001" i="2"/>
  <c r="I389" i="2"/>
  <c r="I351" i="2"/>
  <c r="I1152" i="2"/>
  <c r="H1116" i="2"/>
  <c r="I68" i="2"/>
  <c r="I420" i="2"/>
  <c r="I746" i="2"/>
  <c r="H79" i="2"/>
  <c r="H531" i="2"/>
  <c r="I617" i="2"/>
  <c r="I733" i="2"/>
  <c r="H768" i="2"/>
  <c r="H652" i="2"/>
  <c r="I596" i="2"/>
  <c r="H417" i="2"/>
  <c r="I60" i="2"/>
  <c r="I838" i="2"/>
  <c r="H1176" i="2"/>
  <c r="I926" i="2"/>
  <c r="H811" i="2"/>
  <c r="H379" i="2"/>
  <c r="I812" i="2"/>
  <c r="I96" i="2"/>
  <c r="H299" i="2"/>
  <c r="I258" i="2"/>
  <c r="H321" i="2"/>
  <c r="H209" i="2"/>
  <c r="I695" i="2"/>
  <c r="H87" i="2"/>
  <c r="H115" i="2"/>
  <c r="I558" i="2"/>
  <c r="I163" i="2"/>
  <c r="I104" i="2"/>
  <c r="I1181" i="2"/>
  <c r="H118" i="2"/>
  <c r="I207" i="2"/>
  <c r="H1272" i="2"/>
  <c r="H713" i="2"/>
  <c r="I254" i="2"/>
  <c r="I1072" i="2"/>
  <c r="I525" i="2"/>
  <c r="H316" i="2"/>
  <c r="H159" i="2"/>
  <c r="I849" i="2"/>
  <c r="H1071" i="2"/>
  <c r="H1165" i="2"/>
  <c r="I473" i="2"/>
  <c r="H224" i="2"/>
  <c r="H1099" i="2"/>
  <c r="H176" i="2"/>
  <c r="H381" i="2"/>
  <c r="I211" i="2"/>
  <c r="I956" i="2"/>
  <c r="I280" i="2"/>
  <c r="I1067" i="2"/>
  <c r="H259" i="2"/>
  <c r="I1149" i="2"/>
  <c r="I682" i="2"/>
  <c r="I1230" i="2"/>
  <c r="I978" i="2"/>
  <c r="I108" i="2"/>
  <c r="I195" i="2"/>
  <c r="I989" i="2"/>
  <c r="H653" i="2"/>
  <c r="I671" i="2"/>
  <c r="I161" i="2"/>
  <c r="I1107" i="2"/>
  <c r="I631" i="2"/>
  <c r="H725" i="2"/>
  <c r="H611" i="2"/>
  <c r="H1092" i="2"/>
  <c r="H239" i="2"/>
  <c r="H1088" i="2"/>
  <c r="I1145" i="2"/>
  <c r="H532" i="2"/>
  <c r="I221" i="2"/>
  <c r="H605" i="2"/>
  <c r="H501" i="2"/>
  <c r="I663" i="2"/>
  <c r="H88" i="2"/>
  <c r="H73" i="2"/>
  <c r="H984" i="2"/>
  <c r="H1265" i="2"/>
  <c r="I41" i="2"/>
  <c r="I1001" i="2"/>
  <c r="H389" i="2"/>
  <c r="H351" i="2"/>
  <c r="H1152" i="2"/>
  <c r="I1116" i="2"/>
  <c r="H68" i="2"/>
  <c r="H420" i="2"/>
  <c r="H746" i="2"/>
  <c r="I79" i="2"/>
  <c r="I531" i="2"/>
  <c r="H617" i="2"/>
  <c r="H733" i="2"/>
  <c r="I768" i="2"/>
  <c r="I652" i="2"/>
  <c r="H596" i="2"/>
  <c r="I417" i="2"/>
  <c r="H60" i="2"/>
  <c r="H838" i="2"/>
  <c r="I1176" i="2"/>
  <c r="H926" i="2"/>
  <c r="I811" i="2"/>
  <c r="I379" i="2"/>
  <c r="H812" i="2"/>
  <c r="H96" i="2"/>
  <c r="I299" i="2"/>
  <c r="H258" i="2"/>
  <c r="H1234" i="2"/>
  <c r="I1148" i="2"/>
  <c r="I64" i="2"/>
  <c r="H58" i="2"/>
  <c r="I1143" i="2"/>
  <c r="H911" i="2"/>
  <c r="I844" i="2"/>
  <c r="I479" i="2"/>
  <c r="H639" i="2"/>
  <c r="I267" i="2"/>
  <c r="I133" i="2"/>
  <c r="I1042" i="2"/>
  <c r="I1270" i="2"/>
  <c r="I471" i="2"/>
  <c r="I209" i="2"/>
  <c r="I691" i="2"/>
  <c r="I1264" i="2"/>
  <c r="I787" i="2"/>
  <c r="I317" i="2"/>
  <c r="H974" i="2"/>
  <c r="I255" i="2"/>
  <c r="I90" i="2"/>
  <c r="H1215" i="2"/>
  <c r="H410" i="2"/>
  <c r="H85" i="2"/>
  <c r="I1197" i="2"/>
  <c r="I440" i="2"/>
  <c r="H263" i="2"/>
  <c r="H932" i="2"/>
  <c r="I1188" i="2"/>
  <c r="I360" i="2"/>
  <c r="I972" i="2"/>
  <c r="H1178" i="2"/>
  <c r="I575" i="2"/>
  <c r="H63" i="2"/>
  <c r="H1115" i="2"/>
  <c r="I845" i="2"/>
  <c r="H179" i="2"/>
  <c r="H1200" i="2"/>
  <c r="I736" i="2"/>
  <c r="I1221" i="2"/>
  <c r="H753" i="2"/>
  <c r="I483" i="2"/>
  <c r="I636" i="2"/>
  <c r="I677" i="2"/>
  <c r="H340" i="2"/>
  <c r="I183" i="2"/>
  <c r="I1199" i="2"/>
  <c r="I980" i="2"/>
  <c r="I147" i="2"/>
  <c r="I98" i="2"/>
  <c r="I1168" i="2"/>
  <c r="I772" i="2"/>
  <c r="H1003" i="2"/>
  <c r="I132" i="2"/>
  <c r="I1024" i="2"/>
  <c r="I858" i="2"/>
  <c r="H630" i="2"/>
  <c r="I523" i="2"/>
  <c r="I56" i="2"/>
  <c r="I855" i="2"/>
  <c r="I1186" i="2"/>
  <c r="H339" i="2"/>
  <c r="I790" i="2"/>
  <c r="H1015" i="2"/>
  <c r="H451" i="2"/>
  <c r="I348" i="2"/>
  <c r="I619" i="2"/>
  <c r="H560" i="2"/>
  <c r="I1209" i="2"/>
  <c r="I292" i="2"/>
  <c r="H127" i="2"/>
  <c r="H601" i="2"/>
  <c r="H333" i="2"/>
  <c r="I584" i="2"/>
  <c r="H728" i="2"/>
  <c r="H495" i="2"/>
  <c r="H275" i="2"/>
  <c r="I831" i="2"/>
  <c r="H1229" i="2"/>
  <c r="H912" i="2"/>
  <c r="H833" i="2"/>
  <c r="I302" i="2"/>
  <c r="I829" i="2"/>
  <c r="I1277" i="2"/>
  <c r="I1190" i="2"/>
  <c r="H150" i="2"/>
  <c r="H178" i="2"/>
  <c r="I506" i="2"/>
  <c r="H203" i="2"/>
  <c r="H1073" i="2"/>
  <c r="I889" i="2"/>
  <c r="I938" i="2"/>
  <c r="H479" i="2"/>
  <c r="H504" i="2"/>
  <c r="H162" i="2"/>
  <c r="H940" i="2"/>
  <c r="I1063" i="2"/>
  <c r="H1220" i="2"/>
  <c r="H505" i="2"/>
  <c r="H215" i="2"/>
  <c r="H475" i="2"/>
  <c r="I167" i="2"/>
  <c r="H787" i="2"/>
  <c r="H317" i="2"/>
  <c r="I974" i="2"/>
  <c r="I536" i="2"/>
  <c r="H90" i="2"/>
  <c r="I1251" i="2"/>
  <c r="I410" i="2"/>
  <c r="I85" i="2"/>
  <c r="H1197" i="2"/>
  <c r="H440" i="2"/>
  <c r="I263" i="2"/>
  <c r="I932" i="2"/>
  <c r="H1188" i="2"/>
  <c r="H360" i="2"/>
  <c r="H568" i="2"/>
  <c r="I1178" i="2"/>
  <c r="H575" i="2"/>
  <c r="I63" i="2"/>
  <c r="I1115" i="2"/>
  <c r="H845" i="2"/>
  <c r="I179" i="2"/>
  <c r="I1200" i="2"/>
  <c r="H736" i="2"/>
  <c r="I666" i="2"/>
  <c r="I770" i="2"/>
  <c r="I342" i="2"/>
  <c r="H315" i="2"/>
  <c r="H819" i="2"/>
  <c r="H637" i="2"/>
  <c r="I116" i="2"/>
  <c r="I1253" i="2"/>
  <c r="H970" i="2"/>
  <c r="I902" i="2"/>
  <c r="I1012" i="2"/>
  <c r="I1172" i="2"/>
  <c r="H1060" i="2"/>
  <c r="H1145" i="2"/>
  <c r="H132" i="2"/>
  <c r="I898" i="2"/>
  <c r="H705" i="2"/>
  <c r="I355" i="2"/>
  <c r="I399" i="2"/>
  <c r="H50" i="2"/>
  <c r="H960" i="2"/>
  <c r="H1186" i="2"/>
  <c r="I582" i="2"/>
  <c r="H711" i="2"/>
  <c r="H1134" i="2"/>
  <c r="H328" i="2"/>
  <c r="H749" i="2"/>
  <c r="H80" i="2"/>
  <c r="I386" i="2"/>
  <c r="I395" i="2"/>
  <c r="I72" i="2"/>
  <c r="H307" i="2"/>
  <c r="I138" i="2"/>
  <c r="I923" i="2"/>
  <c r="H946" i="2"/>
  <c r="I672" i="2"/>
  <c r="I312" i="2"/>
  <c r="I196" i="2"/>
  <c r="H703" i="2"/>
  <c r="I1208" i="2"/>
  <c r="H971" i="2"/>
  <c r="I992" i="2"/>
  <c r="H101" i="2"/>
  <c r="H323" i="2"/>
  <c r="I1204" i="2"/>
  <c r="I835" i="2"/>
  <c r="I739" i="2"/>
  <c r="I178" i="2"/>
  <c r="H407" i="2"/>
  <c r="I203" i="2"/>
  <c r="H1131" i="2"/>
  <c r="H889" i="2"/>
  <c r="H844" i="2"/>
  <c r="I732" i="2"/>
  <c r="I504" i="2"/>
  <c r="I191" i="2"/>
  <c r="I940" i="2"/>
  <c r="I1118" i="2"/>
  <c r="I505" i="2"/>
  <c r="I215" i="2"/>
  <c r="I475" i="2"/>
  <c r="I521" i="2"/>
  <c r="H805" i="2"/>
  <c r="H246" i="2"/>
  <c r="H979" i="2"/>
  <c r="H536" i="2"/>
  <c r="H43" i="2"/>
  <c r="H1219" i="2"/>
  <c r="I296" i="2"/>
  <c r="H927" i="2"/>
  <c r="I288" i="2"/>
  <c r="I676" i="2"/>
  <c r="H185" i="2"/>
  <c r="H954" i="2"/>
  <c r="I491" i="2"/>
  <c r="I277" i="2"/>
  <c r="I105" i="2"/>
  <c r="H1222" i="2"/>
  <c r="I651" i="2"/>
  <c r="H45" i="2"/>
  <c r="H1077" i="2"/>
  <c r="I706" i="2"/>
  <c r="I786" i="2"/>
  <c r="I291" i="2"/>
  <c r="H235" i="2"/>
  <c r="H370" i="2"/>
  <c r="H521" i="2"/>
  <c r="I805" i="2"/>
  <c r="I246" i="2"/>
  <c r="I1018" i="2"/>
  <c r="H660" i="2"/>
  <c r="I43" i="2"/>
  <c r="I1219" i="2"/>
  <c r="H296" i="2"/>
  <c r="I927" i="2"/>
  <c r="H288" i="2"/>
  <c r="H676" i="2"/>
  <c r="H943" i="2"/>
  <c r="I954" i="2"/>
  <c r="H491" i="2"/>
  <c r="H277" i="2"/>
  <c r="H105" i="2"/>
  <c r="I1222" i="2"/>
  <c r="H651" i="2"/>
  <c r="I45" i="2"/>
  <c r="I1077" i="2"/>
  <c r="I89" i="2"/>
  <c r="H786" i="2"/>
  <c r="I321" i="2"/>
  <c r="I235" i="2"/>
  <c r="I368" i="2"/>
  <c r="I408" i="2"/>
  <c r="H363" i="2"/>
  <c r="H516" i="2"/>
  <c r="H1018" i="2"/>
  <c r="I607" i="2"/>
  <c r="H168" i="2"/>
  <c r="H1201" i="2"/>
  <c r="I388" i="2"/>
  <c r="I963" i="2"/>
  <c r="I1119" i="2"/>
  <c r="H434" i="2"/>
  <c r="H126" i="2"/>
  <c r="H818" i="2"/>
  <c r="H903" i="2"/>
  <c r="I466" i="2"/>
  <c r="I986" i="2"/>
  <c r="H1228" i="2"/>
  <c r="I673" i="2"/>
  <c r="H131" i="2"/>
  <c r="H1128" i="2"/>
  <c r="H758" i="2"/>
  <c r="H643" i="2"/>
  <c r="I447" i="2"/>
  <c r="H1162" i="2"/>
  <c r="H447" i="2"/>
  <c r="H802" i="2"/>
  <c r="H227" i="2"/>
  <c r="H320" i="2"/>
  <c r="I102" i="2"/>
  <c r="I448" i="2"/>
  <c r="H1033" i="2"/>
  <c r="H494" i="2"/>
  <c r="H967" i="2"/>
  <c r="H1169" i="2"/>
  <c r="H189" i="2"/>
  <c r="H1026" i="2"/>
  <c r="I581" i="2"/>
  <c r="H503" i="2"/>
  <c r="H157" i="2"/>
  <c r="H1040" i="2"/>
  <c r="I715" i="2"/>
  <c r="H242" i="2"/>
  <c r="I958" i="2"/>
  <c r="I1185" i="2"/>
  <c r="H269" i="2"/>
  <c r="I276" i="2"/>
  <c r="H1136" i="2"/>
  <c r="H879" i="2"/>
  <c r="H544" i="2"/>
  <c r="I591" i="2"/>
  <c r="H164" i="2"/>
  <c r="I151" i="2"/>
  <c r="H92" i="2"/>
  <c r="I184" i="2"/>
  <c r="I767" i="2"/>
  <c r="I714" i="2"/>
  <c r="H458" i="2"/>
  <c r="I887" i="2"/>
  <c r="H1243" i="2"/>
  <c r="I537" i="2"/>
  <c r="H1256" i="2"/>
  <c r="I1068" i="2"/>
  <c r="I129" i="2"/>
  <c r="I925" i="2"/>
  <c r="I371" i="2"/>
  <c r="I789" i="2"/>
  <c r="H900" i="2"/>
  <c r="I798" i="2"/>
  <c r="I893" i="2"/>
  <c r="I443" i="2"/>
  <c r="H39" i="2"/>
  <c r="H1043" i="2"/>
  <c r="I597" i="2"/>
  <c r="H1262" i="2"/>
  <c r="H784" i="2"/>
  <c r="I748" i="2"/>
  <c r="I273" i="2"/>
  <c r="I538" i="2"/>
  <c r="I578" i="2"/>
  <c r="I310" i="2"/>
  <c r="H781" i="2"/>
  <c r="I1087" i="2"/>
  <c r="I37" i="2"/>
  <c r="I848" i="2"/>
  <c r="J848" i="2" s="1"/>
  <c r="H895" i="2"/>
  <c r="I875" i="2"/>
  <c r="H511" i="2"/>
  <c r="I472" i="2"/>
  <c r="H122" i="2"/>
  <c r="H1027" i="2"/>
  <c r="I1180" i="2"/>
  <c r="I1156" i="2"/>
  <c r="I1266" i="2"/>
  <c r="I551" i="2"/>
  <c r="I293" i="2"/>
  <c r="I563" i="2"/>
  <c r="I519" i="2"/>
  <c r="H827" i="2"/>
  <c r="H1148" i="2"/>
  <c r="H97" i="2"/>
  <c r="I731" i="2"/>
  <c r="I856" i="2"/>
  <c r="H837" i="2"/>
  <c r="I477" i="2"/>
  <c r="I726" i="2"/>
  <c r="H580" i="2"/>
  <c r="I169" i="2"/>
  <c r="H1010" i="2"/>
  <c r="I1125" i="2"/>
  <c r="I1052" i="2"/>
  <c r="I802" i="2"/>
  <c r="I227" i="2"/>
  <c r="I320" i="2"/>
  <c r="H331" i="2"/>
  <c r="I1051" i="2"/>
  <c r="H1044" i="2"/>
  <c r="H721" i="2"/>
  <c r="I967" i="2"/>
  <c r="I1169" i="2"/>
  <c r="I189" i="2"/>
  <c r="I1075" i="2"/>
  <c r="H581" i="2"/>
  <c r="I503" i="2"/>
  <c r="I157" i="2"/>
  <c r="I1040" i="2"/>
  <c r="I444" i="2"/>
  <c r="I242" i="2"/>
  <c r="H958" i="2"/>
  <c r="H1185" i="2"/>
  <c r="I269" i="2"/>
  <c r="H276" i="2"/>
  <c r="I1136" i="2"/>
  <c r="I879" i="2"/>
  <c r="I544" i="2"/>
  <c r="I314" i="2"/>
  <c r="I164" i="2"/>
  <c r="I119" i="2"/>
  <c r="I236" i="2"/>
  <c r="H589" i="2"/>
  <c r="I318" i="2"/>
  <c r="H816" i="2"/>
  <c r="I453" i="2"/>
  <c r="I1046" i="2"/>
  <c r="I1193" i="2"/>
  <c r="H839" i="2"/>
  <c r="I1267" i="2"/>
  <c r="H1226" i="2"/>
  <c r="H629" i="2"/>
  <c r="H490" i="2"/>
  <c r="H378" i="2"/>
  <c r="H789" i="2"/>
  <c r="I766" i="2"/>
  <c r="I941" i="2"/>
  <c r="H893" i="2"/>
  <c r="I78" i="2"/>
  <c r="I73" i="2"/>
  <c r="I1043" i="2"/>
  <c r="I708" i="2"/>
  <c r="I1213" i="2"/>
  <c r="H690" i="2"/>
  <c r="I788" i="2"/>
  <c r="H75" i="2"/>
  <c r="I180" i="2"/>
  <c r="H170" i="2"/>
  <c r="H478" i="2"/>
  <c r="I642" i="2"/>
  <c r="H1090" i="2"/>
  <c r="I1066" i="2"/>
  <c r="I948" i="2"/>
  <c r="H824" i="2"/>
  <c r="I369" i="2"/>
  <c r="I973" i="2"/>
  <c r="H446" i="2"/>
  <c r="H121" i="2"/>
  <c r="H1056" i="2"/>
  <c r="I33" i="2"/>
  <c r="I868" i="2"/>
  <c r="I1183" i="2"/>
  <c r="I859" i="2"/>
  <c r="I361" i="2"/>
  <c r="I238" i="2"/>
  <c r="I826" i="2"/>
  <c r="I1234" i="2"/>
  <c r="H1227" i="2"/>
  <c r="I97" i="2"/>
  <c r="I641" i="2"/>
  <c r="H856" i="2"/>
  <c r="I936" i="2"/>
  <c r="H477" i="2"/>
  <c r="H647" i="2"/>
  <c r="I580" i="2"/>
  <c r="I247" i="2"/>
  <c r="I1010" i="2"/>
  <c r="I1096" i="2"/>
  <c r="I1059" i="2"/>
  <c r="H210" i="2"/>
  <c r="H456" i="2"/>
  <c r="H500" i="2"/>
  <c r="H624" i="2"/>
  <c r="I470" i="2"/>
  <c r="H405" i="2"/>
  <c r="H71" i="2"/>
  <c r="I414" i="2"/>
  <c r="I353" i="2"/>
  <c r="H665" i="2"/>
  <c r="I437" i="2"/>
  <c r="I311" i="2"/>
  <c r="I336" i="2"/>
  <c r="H696" i="2"/>
  <c r="I952" i="2"/>
  <c r="H100" i="2"/>
  <c r="I539" i="2"/>
  <c r="I965" i="2"/>
  <c r="H769" i="2"/>
  <c r="H231" i="2"/>
  <c r="I622" i="2"/>
  <c r="H518" i="2"/>
  <c r="H146" i="2"/>
  <c r="H557" i="2"/>
  <c r="H1211" i="2"/>
  <c r="H775" i="2"/>
  <c r="H840" i="2"/>
  <c r="H271" i="2"/>
  <c r="H1101" i="2"/>
  <c r="I562" i="2"/>
  <c r="I128" i="2"/>
  <c r="I625" i="2"/>
  <c r="H174" i="2"/>
  <c r="I1196" i="2"/>
  <c r="I509" i="2"/>
  <c r="H508" i="2"/>
  <c r="H514" i="2"/>
  <c r="H422" i="2"/>
  <c r="I951" i="2"/>
  <c r="H1100" i="2"/>
  <c r="I270" i="2"/>
  <c r="H679" i="2"/>
  <c r="I922" i="2"/>
  <c r="H745" i="2"/>
  <c r="H1274" i="2"/>
  <c r="H1117" i="2"/>
  <c r="I828" i="2"/>
  <c r="H613" i="2"/>
  <c r="I1128" i="2"/>
  <c r="H459" i="2"/>
  <c r="I1224" i="2"/>
  <c r="H123" i="2"/>
  <c r="H1184" i="2"/>
  <c r="H46" i="2"/>
  <c r="H701" i="2"/>
  <c r="H1140" i="2"/>
  <c r="H489" i="2"/>
  <c r="I137" i="2"/>
  <c r="I901" i="2"/>
  <c r="H1051" i="2"/>
  <c r="I401" i="2"/>
  <c r="H368" i="2"/>
  <c r="H1203" i="2"/>
  <c r="J1203" i="2" s="1"/>
  <c r="I1220" i="2"/>
  <c r="H1042" i="2"/>
  <c r="I987" i="2"/>
  <c r="I456" i="2"/>
  <c r="H732" i="2"/>
  <c r="H909" i="2"/>
  <c r="H470" i="2"/>
  <c r="H641" i="2"/>
  <c r="I407" i="2"/>
  <c r="H414" i="2"/>
  <c r="I394" i="2"/>
  <c r="H238" i="2"/>
  <c r="I323" i="2"/>
  <c r="H670" i="2"/>
  <c r="H356" i="2"/>
  <c r="H33" i="2"/>
  <c r="I703" i="2"/>
  <c r="H156" i="2"/>
  <c r="H522" i="2"/>
  <c r="H369" i="2"/>
  <c r="H923" i="2"/>
  <c r="I644" i="2"/>
  <c r="I896" i="2"/>
  <c r="H642" i="2"/>
  <c r="H386" i="2"/>
  <c r="H834" i="2"/>
  <c r="I1095" i="2"/>
  <c r="H788" i="2"/>
  <c r="I711" i="2"/>
  <c r="I488" i="2"/>
  <c r="I1101" i="2"/>
  <c r="H562" i="2"/>
  <c r="H399" i="2"/>
  <c r="H930" i="2"/>
  <c r="I174" i="2"/>
  <c r="H1196" i="2"/>
  <c r="H509" i="2"/>
  <c r="I883" i="2"/>
  <c r="I910" i="2"/>
  <c r="H1267" i="2"/>
  <c r="I970" i="2"/>
  <c r="I1078" i="2"/>
  <c r="I197" i="2"/>
  <c r="I734" i="2"/>
  <c r="I315" i="2"/>
  <c r="I1192" i="2"/>
  <c r="I1250" i="2"/>
  <c r="H924" i="2"/>
  <c r="H828" i="2"/>
  <c r="I907" i="2"/>
  <c r="H1064" i="2"/>
  <c r="I459" i="2"/>
  <c r="H1224" i="2"/>
  <c r="I143" i="2"/>
  <c r="H1216" i="2"/>
  <c r="I46" i="2"/>
  <c r="I701" i="2"/>
  <c r="H1081" i="2"/>
  <c r="H569" i="2"/>
  <c r="H137" i="2"/>
  <c r="H901" i="2"/>
  <c r="H448" i="2"/>
  <c r="H401" i="2"/>
  <c r="H691" i="2"/>
  <c r="H1153" i="2"/>
  <c r="I1252" i="2"/>
  <c r="I1038" i="2"/>
  <c r="H987" i="2"/>
  <c r="I502" i="2"/>
  <c r="I724" i="2"/>
  <c r="I909" i="2"/>
  <c r="H615" i="2"/>
  <c r="H731" i="2"/>
  <c r="H506" i="2"/>
  <c r="H757" i="2"/>
  <c r="H394" i="2"/>
  <c r="H563" i="2"/>
  <c r="H829" i="2"/>
  <c r="I670" i="2"/>
  <c r="I356" i="2"/>
  <c r="H1180" i="2"/>
  <c r="H831" i="2"/>
  <c r="I156" i="2"/>
  <c r="I522" i="2"/>
  <c r="H875" i="2"/>
  <c r="I333" i="2"/>
  <c r="H644" i="2"/>
  <c r="H896" i="2"/>
  <c r="I781" i="2"/>
  <c r="I560" i="2"/>
  <c r="I834" i="2"/>
  <c r="H1095" i="2"/>
  <c r="H748" i="2"/>
  <c r="H790" i="2"/>
  <c r="H488" i="2"/>
  <c r="I1083" i="2"/>
  <c r="I918" i="2"/>
  <c r="I430" i="2"/>
  <c r="I930" i="2"/>
  <c r="I463" i="2"/>
  <c r="H994" i="2"/>
  <c r="H47" i="2"/>
  <c r="H883" i="2"/>
  <c r="H910" i="2"/>
  <c r="I1256" i="2"/>
  <c r="H980" i="2"/>
  <c r="H1078" i="2"/>
  <c r="H197" i="2"/>
  <c r="H714" i="2"/>
  <c r="H636" i="2"/>
  <c r="H1192" i="2"/>
  <c r="H1126" i="2"/>
  <c r="I806" i="2"/>
  <c r="H1093" i="2"/>
  <c r="H598" i="2"/>
  <c r="I945" i="2"/>
  <c r="I480" i="2"/>
  <c r="I1161" i="2"/>
  <c r="I230" i="2"/>
  <c r="H1191" i="2"/>
  <c r="H144" i="2"/>
  <c r="I577" i="2"/>
  <c r="I1081" i="2"/>
  <c r="I569" i="2"/>
  <c r="I168" i="2"/>
  <c r="I1171" i="2"/>
  <c r="I439" i="2"/>
  <c r="I515" i="2"/>
  <c r="H438" i="2"/>
  <c r="I1153" i="2"/>
  <c r="H1252" i="2"/>
  <c r="H1038" i="2"/>
  <c r="H218" i="2"/>
  <c r="H502" i="2"/>
  <c r="H724" i="2"/>
  <c r="H906" i="2"/>
  <c r="I615" i="2"/>
  <c r="I58" i="2"/>
  <c r="H549" i="2"/>
  <c r="I757" i="2"/>
  <c r="I66" i="2"/>
  <c r="I1029" i="2"/>
  <c r="H398" i="2"/>
  <c r="H810" i="2"/>
  <c r="I324" i="2"/>
  <c r="I1212" i="2"/>
  <c r="I955" i="2"/>
  <c r="H427" i="2"/>
  <c r="I542" i="2"/>
  <c r="H658" i="2"/>
  <c r="I497" i="2"/>
  <c r="H498" i="2"/>
  <c r="I1164" i="2"/>
  <c r="I343" i="2"/>
  <c r="I593" i="2"/>
  <c r="I1210" i="2"/>
  <c r="I61" i="2"/>
  <c r="I1170" i="2"/>
  <c r="I212" i="2"/>
  <c r="H432" i="2"/>
  <c r="H1122" i="2"/>
  <c r="H918" i="2"/>
  <c r="H430" i="2"/>
  <c r="H397" i="2"/>
  <c r="H463" i="2"/>
  <c r="I994" i="2"/>
  <c r="I47" i="2"/>
  <c r="I803" i="2"/>
  <c r="H149" i="2"/>
  <c r="I1041" i="2"/>
  <c r="I148" i="2"/>
  <c r="H1130" i="2"/>
  <c r="H424" i="2"/>
  <c r="I426" i="2"/>
  <c r="I1182" i="2"/>
  <c r="H964" i="2"/>
  <c r="H1054" i="2"/>
  <c r="H806" i="2"/>
  <c r="I1093" i="2"/>
  <c r="I1239" i="2"/>
  <c r="H245" i="2"/>
  <c r="H480" i="2"/>
  <c r="H1161" i="2"/>
  <c r="I217" i="2"/>
  <c r="H1278" i="2"/>
  <c r="I144" i="2"/>
  <c r="H577" i="2"/>
  <c r="H963" i="2"/>
  <c r="I870" i="2"/>
  <c r="I201" i="2"/>
  <c r="H1171" i="2"/>
  <c r="H439" i="2"/>
  <c r="H515" i="2"/>
  <c r="I438" i="2"/>
  <c r="I1097" i="2"/>
  <c r="I1198" i="2"/>
  <c r="H915" i="2"/>
  <c r="I218" i="2"/>
  <c r="I234" i="2"/>
  <c r="I780" i="2"/>
  <c r="I906" i="2"/>
  <c r="I421" i="2"/>
  <c r="I976" i="2"/>
  <c r="I549" i="2"/>
  <c r="I777" i="2"/>
  <c r="H66" i="2"/>
  <c r="H1029" i="2"/>
  <c r="I398" i="2"/>
  <c r="I810" i="2"/>
  <c r="H324" i="2"/>
  <c r="H1212" i="2"/>
  <c r="H955" i="2"/>
  <c r="I427" i="2"/>
  <c r="H542" i="2"/>
  <c r="I658" i="2"/>
  <c r="H497" i="2"/>
  <c r="I498" i="2"/>
  <c r="H1164" i="2"/>
  <c r="H343" i="2"/>
  <c r="H593" i="2"/>
  <c r="H1210" i="2"/>
  <c r="H61" i="2"/>
  <c r="H1170" i="2"/>
  <c r="H212" i="2"/>
  <c r="I432" i="2"/>
  <c r="I1065" i="2"/>
  <c r="I860" i="2"/>
  <c r="I547" i="2"/>
  <c r="I664" i="2"/>
  <c r="I594" i="2"/>
  <c r="I140" i="2"/>
  <c r="I54" i="2"/>
  <c r="H803" i="2"/>
  <c r="I149" i="2"/>
  <c r="H1041" i="2"/>
  <c r="H148" i="2"/>
  <c r="I1130" i="2"/>
  <c r="I424" i="2"/>
  <c r="H426" i="2"/>
  <c r="H1182" i="2"/>
  <c r="I964" i="2"/>
  <c r="I1054" i="2"/>
  <c r="H785" i="2"/>
  <c r="H1055" i="2"/>
  <c r="H1239" i="2"/>
  <c r="I245" i="2"/>
  <c r="H409" i="2"/>
  <c r="H1163" i="2"/>
  <c r="H217" i="2"/>
  <c r="I1278" i="2"/>
  <c r="I126" i="2"/>
  <c r="I820" i="2"/>
  <c r="I808" i="2"/>
  <c r="H380" i="2"/>
  <c r="H201" i="2"/>
  <c r="I1218" i="2"/>
  <c r="I648" i="2"/>
  <c r="I461" i="2"/>
  <c r="H695" i="2"/>
  <c r="H1097" i="2"/>
  <c r="M28" i="2"/>
  <c r="C469" i="2"/>
  <c r="F469" i="2"/>
  <c r="I469" i="2" s="1"/>
  <c r="D469" i="2"/>
  <c r="E469" i="2"/>
  <c r="H469" i="2" s="1"/>
  <c r="G469" i="2"/>
  <c r="B469" i="2"/>
  <c r="J461" i="2" l="1"/>
  <c r="V469" i="2"/>
  <c r="V468" i="2" s="1"/>
  <c r="V467" i="2" s="1"/>
  <c r="V466" i="2" s="1"/>
  <c r="V465" i="2" s="1"/>
  <c r="V464" i="2" s="1"/>
  <c r="V463" i="2" s="1"/>
  <c r="V462" i="2" s="1"/>
  <c r="V461" i="2" s="1"/>
  <c r="V460" i="2" s="1"/>
  <c r="V459" i="2" s="1"/>
  <c r="V458" i="2" s="1"/>
  <c r="V457" i="2" s="1"/>
  <c r="V456" i="2" s="1"/>
  <c r="V455" i="2" s="1"/>
  <c r="V454" i="2" s="1"/>
  <c r="V453" i="2" s="1"/>
  <c r="V452" i="2" s="1"/>
  <c r="V451" i="2" s="1"/>
  <c r="V450" i="2" s="1"/>
  <c r="V449" i="2" s="1"/>
  <c r="V448" i="2" s="1"/>
  <c r="V447" i="2" s="1"/>
  <c r="V446" i="2" s="1"/>
  <c r="V445" i="2" s="1"/>
  <c r="V444" i="2" s="1"/>
  <c r="V443" i="2" s="1"/>
  <c r="V442" i="2" s="1"/>
  <c r="V441" i="2" s="1"/>
  <c r="V440" i="2" s="1"/>
  <c r="V439" i="2" s="1"/>
  <c r="V438" i="2" s="1"/>
  <c r="V437" i="2" s="1"/>
  <c r="V436" i="2" s="1"/>
  <c r="V435" i="2" s="1"/>
  <c r="V434" i="2" s="1"/>
  <c r="V433" i="2" s="1"/>
  <c r="V432" i="2" s="1"/>
  <c r="V431" i="2" s="1"/>
  <c r="V430" i="2" s="1"/>
  <c r="V429" i="2" s="1"/>
  <c r="V428" i="2" s="1"/>
  <c r="V427" i="2" s="1"/>
  <c r="V426" i="2" s="1"/>
  <c r="V425" i="2" s="1"/>
  <c r="V424" i="2" s="1"/>
  <c r="V423" i="2" s="1"/>
  <c r="V422" i="2" s="1"/>
  <c r="V421" i="2" s="1"/>
  <c r="V420" i="2" s="1"/>
  <c r="V419" i="2" s="1"/>
  <c r="V418" i="2" s="1"/>
  <c r="V417" i="2" s="1"/>
  <c r="V416" i="2" s="1"/>
  <c r="V415" i="2" s="1"/>
  <c r="V414" i="2" s="1"/>
  <c r="V413" i="2" s="1"/>
  <c r="V412" i="2" s="1"/>
  <c r="V411" i="2" s="1"/>
  <c r="V410" i="2" s="1"/>
  <c r="V409" i="2" s="1"/>
  <c r="V408" i="2" s="1"/>
  <c r="V407" i="2" s="1"/>
  <c r="V406" i="2" s="1"/>
  <c r="V405" i="2" s="1"/>
  <c r="V404" i="2" s="1"/>
  <c r="V403" i="2" s="1"/>
  <c r="V402" i="2" s="1"/>
  <c r="V401" i="2" s="1"/>
  <c r="V400" i="2" s="1"/>
  <c r="V399" i="2" s="1"/>
  <c r="V398" i="2" s="1"/>
  <c r="V397" i="2" s="1"/>
  <c r="V396" i="2" s="1"/>
  <c r="V395" i="2" s="1"/>
  <c r="V394" i="2" s="1"/>
  <c r="V393" i="2" s="1"/>
  <c r="V392" i="2" s="1"/>
  <c r="V391" i="2" s="1"/>
  <c r="V390" i="2" s="1"/>
  <c r="V389" i="2" s="1"/>
  <c r="V388" i="2" s="1"/>
  <c r="V387" i="2" s="1"/>
  <c r="V386" i="2" s="1"/>
  <c r="V385" i="2" s="1"/>
  <c r="V384" i="2" s="1"/>
  <c r="V383" i="2" s="1"/>
  <c r="V382" i="2" s="1"/>
  <c r="V381" i="2" s="1"/>
  <c r="V380" i="2" s="1"/>
  <c r="V379" i="2" s="1"/>
  <c r="V378" i="2" s="1"/>
  <c r="V377" i="2" s="1"/>
  <c r="V376" i="2" s="1"/>
  <c r="V375" i="2" s="1"/>
  <c r="V374" i="2" s="1"/>
  <c r="V373" i="2" s="1"/>
  <c r="V372" i="2" s="1"/>
  <c r="V371" i="2" s="1"/>
  <c r="V370" i="2" s="1"/>
  <c r="V369" i="2" s="1"/>
  <c r="V368" i="2" s="1"/>
  <c r="V367" i="2" s="1"/>
  <c r="V366" i="2" s="1"/>
  <c r="V365" i="2" s="1"/>
  <c r="V364" i="2" s="1"/>
  <c r="V363" i="2" s="1"/>
  <c r="V362" i="2" s="1"/>
  <c r="V361" i="2" s="1"/>
  <c r="V360" i="2" s="1"/>
  <c r="V359" i="2" s="1"/>
  <c r="V358" i="2" s="1"/>
  <c r="V357" i="2" s="1"/>
  <c r="V356" i="2" s="1"/>
  <c r="V355" i="2" s="1"/>
  <c r="V354" i="2" s="1"/>
  <c r="V353" i="2" s="1"/>
  <c r="V352" i="2" s="1"/>
  <c r="V351" i="2" s="1"/>
  <c r="V350" i="2" s="1"/>
  <c r="V349" i="2" s="1"/>
  <c r="V348" i="2" s="1"/>
  <c r="V347" i="2" s="1"/>
  <c r="V346" i="2" s="1"/>
  <c r="V345" i="2" s="1"/>
  <c r="V344" i="2" s="1"/>
  <c r="V343" i="2" s="1"/>
  <c r="V342" i="2" s="1"/>
  <c r="V341" i="2" s="1"/>
  <c r="V340" i="2" s="1"/>
  <c r="V339" i="2" s="1"/>
  <c r="V338" i="2" s="1"/>
  <c r="V337" i="2" s="1"/>
  <c r="V336" i="2" s="1"/>
  <c r="V335" i="2" s="1"/>
  <c r="V334" i="2" s="1"/>
  <c r="V333" i="2" s="1"/>
  <c r="V332" i="2" s="1"/>
  <c r="V331" i="2" s="1"/>
  <c r="V330" i="2" s="1"/>
  <c r="V329" i="2" s="1"/>
  <c r="V328" i="2" s="1"/>
  <c r="V327" i="2" s="1"/>
  <c r="V326" i="2" s="1"/>
  <c r="V325" i="2" s="1"/>
  <c r="V324" i="2" s="1"/>
  <c r="V323" i="2" s="1"/>
  <c r="V322" i="2" s="1"/>
  <c r="V321" i="2" s="1"/>
  <c r="V320" i="2" s="1"/>
  <c r="V319" i="2" s="1"/>
  <c r="V318" i="2" s="1"/>
  <c r="V317" i="2" s="1"/>
  <c r="V316" i="2" s="1"/>
  <c r="V315" i="2" s="1"/>
  <c r="V314" i="2" s="1"/>
  <c r="V313" i="2" s="1"/>
  <c r="V312" i="2" s="1"/>
  <c r="V311" i="2" s="1"/>
  <c r="V310" i="2" s="1"/>
  <c r="V309" i="2" s="1"/>
  <c r="V308" i="2" s="1"/>
  <c r="V307" i="2" s="1"/>
  <c r="V306" i="2" s="1"/>
  <c r="V305" i="2" s="1"/>
  <c r="V304" i="2" s="1"/>
  <c r="V303" i="2" s="1"/>
  <c r="V302" i="2" s="1"/>
  <c r="V301" i="2" s="1"/>
  <c r="V300" i="2" s="1"/>
  <c r="V299" i="2" s="1"/>
  <c r="V298" i="2" s="1"/>
  <c r="V297" i="2" s="1"/>
  <c r="V296" i="2" s="1"/>
  <c r="V295" i="2" s="1"/>
  <c r="V294" i="2" s="1"/>
  <c r="V293" i="2" s="1"/>
  <c r="V292" i="2" s="1"/>
  <c r="V291" i="2" s="1"/>
  <c r="V290" i="2" s="1"/>
  <c r="V289" i="2" s="1"/>
  <c r="V288" i="2" s="1"/>
  <c r="V287" i="2" s="1"/>
  <c r="V286" i="2" s="1"/>
  <c r="V285" i="2" s="1"/>
  <c r="V284" i="2" s="1"/>
  <c r="V283" i="2" s="1"/>
  <c r="V282" i="2" s="1"/>
  <c r="V281" i="2" s="1"/>
  <c r="V280" i="2" s="1"/>
  <c r="V279" i="2" s="1"/>
  <c r="V278" i="2" s="1"/>
  <c r="V277" i="2" s="1"/>
  <c r="V276" i="2" s="1"/>
  <c r="V275" i="2" s="1"/>
  <c r="V274" i="2" s="1"/>
  <c r="V273" i="2" s="1"/>
  <c r="V272" i="2" s="1"/>
  <c r="V271" i="2" s="1"/>
  <c r="V270" i="2" s="1"/>
  <c r="V269" i="2" s="1"/>
  <c r="V268" i="2" s="1"/>
  <c r="V267" i="2" s="1"/>
  <c r="V266" i="2" s="1"/>
  <c r="V265" i="2" s="1"/>
  <c r="V264" i="2" s="1"/>
  <c r="V263" i="2" s="1"/>
  <c r="V262" i="2" s="1"/>
  <c r="V261" i="2" s="1"/>
  <c r="V260" i="2" s="1"/>
  <c r="V259" i="2" s="1"/>
  <c r="V258" i="2" s="1"/>
  <c r="V257" i="2" s="1"/>
  <c r="V256" i="2" s="1"/>
  <c r="V255" i="2" s="1"/>
  <c r="V254" i="2" s="1"/>
  <c r="V253" i="2" s="1"/>
  <c r="V252" i="2" s="1"/>
  <c r="V251" i="2" s="1"/>
  <c r="V250" i="2" s="1"/>
  <c r="V249" i="2" s="1"/>
  <c r="V248" i="2" s="1"/>
  <c r="V247" i="2" s="1"/>
  <c r="V246" i="2" s="1"/>
  <c r="V245" i="2" s="1"/>
  <c r="V244" i="2" s="1"/>
  <c r="V243" i="2" s="1"/>
  <c r="V242" i="2" s="1"/>
  <c r="V241" i="2" s="1"/>
  <c r="V240" i="2" s="1"/>
  <c r="V239" i="2" s="1"/>
  <c r="V238" i="2" s="1"/>
  <c r="V237" i="2" s="1"/>
  <c r="V236" i="2" s="1"/>
  <c r="V235" i="2" s="1"/>
  <c r="V234" i="2" s="1"/>
  <c r="V233" i="2" s="1"/>
  <c r="V232" i="2" s="1"/>
  <c r="V231" i="2" s="1"/>
  <c r="V230" i="2" s="1"/>
  <c r="V229" i="2" s="1"/>
  <c r="V228" i="2" s="1"/>
  <c r="V227" i="2" s="1"/>
  <c r="V226" i="2" s="1"/>
  <c r="V225" i="2" s="1"/>
  <c r="V224" i="2" s="1"/>
  <c r="V223" i="2" s="1"/>
  <c r="V222" i="2" s="1"/>
  <c r="V221" i="2" s="1"/>
  <c r="V220" i="2" s="1"/>
  <c r="V219" i="2" s="1"/>
  <c r="V218" i="2" s="1"/>
  <c r="V217" i="2" s="1"/>
  <c r="V216" i="2" s="1"/>
  <c r="V215" i="2" s="1"/>
  <c r="V214" i="2" s="1"/>
  <c r="V213" i="2" s="1"/>
  <c r="V212" i="2" s="1"/>
  <c r="V211" i="2" s="1"/>
  <c r="V210" i="2" s="1"/>
  <c r="V209" i="2" s="1"/>
  <c r="V208" i="2" s="1"/>
  <c r="V207" i="2" s="1"/>
  <c r="V206" i="2" s="1"/>
  <c r="V205" i="2" s="1"/>
  <c r="V204" i="2" s="1"/>
  <c r="V203" i="2" s="1"/>
  <c r="V202" i="2" s="1"/>
  <c r="V201" i="2" s="1"/>
  <c r="V200" i="2" s="1"/>
  <c r="V199" i="2" s="1"/>
  <c r="V198" i="2" s="1"/>
  <c r="V197" i="2" s="1"/>
  <c r="V196" i="2" s="1"/>
  <c r="V195" i="2" s="1"/>
  <c r="V194" i="2" s="1"/>
  <c r="V193" i="2" s="1"/>
  <c r="V192" i="2" s="1"/>
  <c r="V191" i="2" s="1"/>
  <c r="V190" i="2" s="1"/>
  <c r="V189" i="2" s="1"/>
  <c r="V188" i="2" s="1"/>
  <c r="V187" i="2" s="1"/>
  <c r="V186" i="2" s="1"/>
  <c r="V185" i="2" s="1"/>
  <c r="V184" i="2" s="1"/>
  <c r="V183" i="2" s="1"/>
  <c r="V182" i="2" s="1"/>
  <c r="V181" i="2" s="1"/>
  <c r="V180" i="2" s="1"/>
  <c r="V179" i="2" s="1"/>
  <c r="V178" i="2" s="1"/>
  <c r="V177" i="2" s="1"/>
  <c r="V176" i="2" s="1"/>
  <c r="V175" i="2" s="1"/>
  <c r="V174" i="2" s="1"/>
  <c r="V173" i="2" s="1"/>
  <c r="V172" i="2" s="1"/>
  <c r="V171" i="2" s="1"/>
  <c r="V170" i="2" s="1"/>
  <c r="V169" i="2" s="1"/>
  <c r="V168" i="2" s="1"/>
  <c r="V167" i="2" s="1"/>
  <c r="V166" i="2" s="1"/>
  <c r="V165" i="2" s="1"/>
  <c r="V164" i="2" s="1"/>
  <c r="V163" i="2" s="1"/>
  <c r="V162" i="2" s="1"/>
  <c r="V161" i="2" s="1"/>
  <c r="V160" i="2" s="1"/>
  <c r="V159" i="2" s="1"/>
  <c r="V158" i="2" s="1"/>
  <c r="V157" i="2" s="1"/>
  <c r="V156" i="2" s="1"/>
  <c r="V155" i="2" s="1"/>
  <c r="V154" i="2" s="1"/>
  <c r="V153" i="2" s="1"/>
  <c r="V152" i="2" s="1"/>
  <c r="V151" i="2" s="1"/>
  <c r="V150" i="2" s="1"/>
  <c r="V149" i="2" s="1"/>
  <c r="V148" i="2" s="1"/>
  <c r="V147" i="2" s="1"/>
  <c r="V146" i="2" s="1"/>
  <c r="V145" i="2" s="1"/>
  <c r="V144" i="2" s="1"/>
  <c r="V143" i="2" s="1"/>
  <c r="V142" i="2" s="1"/>
  <c r="V141" i="2" s="1"/>
  <c r="V140" i="2" s="1"/>
  <c r="V139" i="2" s="1"/>
  <c r="V138" i="2" s="1"/>
  <c r="V137" i="2" s="1"/>
  <c r="V136" i="2" s="1"/>
  <c r="V135" i="2" s="1"/>
  <c r="V134" i="2" s="1"/>
  <c r="V133" i="2" s="1"/>
  <c r="V132" i="2" s="1"/>
  <c r="V131" i="2" s="1"/>
  <c r="V130" i="2" s="1"/>
  <c r="V129" i="2" s="1"/>
  <c r="V128" i="2" s="1"/>
  <c r="V127" i="2" s="1"/>
  <c r="V126" i="2" s="1"/>
  <c r="V125" i="2" s="1"/>
  <c r="V124" i="2" s="1"/>
  <c r="V123" i="2" s="1"/>
  <c r="V122" i="2" s="1"/>
  <c r="V121" i="2" s="1"/>
  <c r="V120" i="2" s="1"/>
  <c r="V119" i="2" s="1"/>
  <c r="V118" i="2" s="1"/>
  <c r="V117" i="2" s="1"/>
  <c r="V116" i="2" s="1"/>
  <c r="V115" i="2" s="1"/>
  <c r="V114" i="2" s="1"/>
  <c r="V113" i="2" s="1"/>
  <c r="V112" i="2" s="1"/>
  <c r="V111" i="2" s="1"/>
  <c r="V110" i="2" s="1"/>
  <c r="V109" i="2" s="1"/>
  <c r="V108" i="2" s="1"/>
  <c r="V107" i="2" s="1"/>
  <c r="V106" i="2" s="1"/>
  <c r="V105" i="2" s="1"/>
  <c r="V104" i="2" s="1"/>
  <c r="V103" i="2" s="1"/>
  <c r="V102" i="2" s="1"/>
  <c r="V101" i="2" s="1"/>
  <c r="V100" i="2" s="1"/>
  <c r="V99" i="2" s="1"/>
  <c r="V98" i="2" s="1"/>
  <c r="V97" i="2" s="1"/>
  <c r="V96" i="2" s="1"/>
  <c r="V95" i="2" s="1"/>
  <c r="V94" i="2" s="1"/>
  <c r="V93" i="2" s="1"/>
  <c r="V92" i="2" s="1"/>
  <c r="V91" i="2" s="1"/>
  <c r="V90" i="2" s="1"/>
  <c r="V89" i="2" s="1"/>
  <c r="V88" i="2" s="1"/>
  <c r="V87" i="2" s="1"/>
  <c r="V86" i="2" s="1"/>
  <c r="V85" i="2" s="1"/>
  <c r="V84" i="2" s="1"/>
  <c r="V83" i="2" s="1"/>
  <c r="V82" i="2" s="1"/>
  <c r="V81" i="2" s="1"/>
  <c r="V80" i="2" s="1"/>
  <c r="V79" i="2" s="1"/>
  <c r="V78" i="2" s="1"/>
  <c r="V77" i="2" s="1"/>
  <c r="V76" i="2" s="1"/>
  <c r="V75" i="2" s="1"/>
  <c r="V74" i="2" s="1"/>
  <c r="V73" i="2" s="1"/>
  <c r="V72" i="2" s="1"/>
  <c r="V71" i="2" s="1"/>
  <c r="V70" i="2" s="1"/>
  <c r="V69" i="2" s="1"/>
  <c r="V68" i="2" s="1"/>
  <c r="V67" i="2" s="1"/>
  <c r="V66" i="2" s="1"/>
  <c r="V65" i="2" s="1"/>
  <c r="V64" i="2" s="1"/>
  <c r="V63" i="2" s="1"/>
  <c r="V62" i="2" s="1"/>
  <c r="V61" i="2" s="1"/>
  <c r="V60" i="2" s="1"/>
  <c r="V59" i="2" s="1"/>
  <c r="V58" i="2" s="1"/>
  <c r="V57" i="2" s="1"/>
  <c r="V56" i="2" s="1"/>
  <c r="V55" i="2" s="1"/>
  <c r="V54" i="2" s="1"/>
  <c r="V53" i="2" s="1"/>
  <c r="V52" i="2" s="1"/>
  <c r="V51" i="2" s="1"/>
  <c r="V50" i="2" s="1"/>
  <c r="V49" i="2" s="1"/>
  <c r="V48" i="2" s="1"/>
  <c r="V47" i="2" s="1"/>
  <c r="V46" i="2" s="1"/>
  <c r="V45" i="2" s="1"/>
  <c r="V44" i="2" s="1"/>
  <c r="V43" i="2" s="1"/>
  <c r="P469" i="2"/>
  <c r="P468" i="2" s="1"/>
  <c r="P467" i="2" s="1"/>
  <c r="P466" i="2" s="1"/>
  <c r="P465" i="2" s="1"/>
  <c r="P464" i="2" s="1"/>
  <c r="P463" i="2" s="1"/>
  <c r="P462" i="2" s="1"/>
  <c r="P461" i="2" s="1"/>
  <c r="P460" i="2" s="1"/>
  <c r="P459" i="2" s="1"/>
  <c r="P458" i="2" s="1"/>
  <c r="P457" i="2" s="1"/>
  <c r="P456" i="2" s="1"/>
  <c r="P455" i="2" s="1"/>
  <c r="P454" i="2" s="1"/>
  <c r="P453" i="2" s="1"/>
  <c r="P452" i="2" s="1"/>
  <c r="P451" i="2" s="1"/>
  <c r="P450" i="2" s="1"/>
  <c r="P449" i="2" s="1"/>
  <c r="P448" i="2" s="1"/>
  <c r="P447" i="2" s="1"/>
  <c r="P446" i="2" s="1"/>
  <c r="P445" i="2" s="1"/>
  <c r="P444" i="2" s="1"/>
  <c r="P443" i="2" s="1"/>
  <c r="P442" i="2" s="1"/>
  <c r="P441" i="2" s="1"/>
  <c r="P440" i="2" s="1"/>
  <c r="P439" i="2" s="1"/>
  <c r="P438" i="2" s="1"/>
  <c r="P437" i="2" s="1"/>
  <c r="P436" i="2" s="1"/>
  <c r="P435" i="2" s="1"/>
  <c r="P434" i="2" s="1"/>
  <c r="P433" i="2" s="1"/>
  <c r="P432" i="2" s="1"/>
  <c r="P431" i="2" s="1"/>
  <c r="P430" i="2" s="1"/>
  <c r="P429" i="2" s="1"/>
  <c r="P428" i="2" s="1"/>
  <c r="P427" i="2" s="1"/>
  <c r="P426" i="2" s="1"/>
  <c r="P425" i="2" s="1"/>
  <c r="P424" i="2" s="1"/>
  <c r="P423" i="2" s="1"/>
  <c r="P422" i="2" s="1"/>
  <c r="P421" i="2" s="1"/>
  <c r="P420" i="2" s="1"/>
  <c r="P419" i="2" s="1"/>
  <c r="P418" i="2" s="1"/>
  <c r="P417" i="2" s="1"/>
  <c r="P416" i="2" s="1"/>
  <c r="P415" i="2" s="1"/>
  <c r="P414" i="2" s="1"/>
  <c r="P413" i="2" s="1"/>
  <c r="P412" i="2" s="1"/>
  <c r="P411" i="2" s="1"/>
  <c r="P410" i="2" s="1"/>
  <c r="P409" i="2" s="1"/>
  <c r="P408" i="2" s="1"/>
  <c r="P407" i="2" s="1"/>
  <c r="P406" i="2" s="1"/>
  <c r="P405" i="2" s="1"/>
  <c r="P404" i="2" s="1"/>
  <c r="P403" i="2" s="1"/>
  <c r="P402" i="2" s="1"/>
  <c r="P401" i="2" s="1"/>
  <c r="P400" i="2" s="1"/>
  <c r="P399" i="2" s="1"/>
  <c r="P398" i="2" s="1"/>
  <c r="P397" i="2" s="1"/>
  <c r="P396" i="2" s="1"/>
  <c r="P395" i="2" s="1"/>
  <c r="P394" i="2" s="1"/>
  <c r="P393" i="2" s="1"/>
  <c r="P392" i="2" s="1"/>
  <c r="P391" i="2" s="1"/>
  <c r="P390" i="2" s="1"/>
  <c r="P389" i="2" s="1"/>
  <c r="P388" i="2" s="1"/>
  <c r="P387" i="2" s="1"/>
  <c r="P386" i="2" s="1"/>
  <c r="P385" i="2" s="1"/>
  <c r="P384" i="2" s="1"/>
  <c r="P383" i="2" s="1"/>
  <c r="P382" i="2" s="1"/>
  <c r="P381" i="2" s="1"/>
  <c r="P380" i="2" s="1"/>
  <c r="P379" i="2" s="1"/>
  <c r="P378" i="2" s="1"/>
  <c r="P377" i="2" s="1"/>
  <c r="P376" i="2" s="1"/>
  <c r="P375" i="2" s="1"/>
  <c r="P374" i="2" s="1"/>
  <c r="P373" i="2" s="1"/>
  <c r="P372" i="2" s="1"/>
  <c r="P371" i="2" s="1"/>
  <c r="P370" i="2" s="1"/>
  <c r="P369" i="2" s="1"/>
  <c r="P368" i="2" s="1"/>
  <c r="P367" i="2" s="1"/>
  <c r="P366" i="2" s="1"/>
  <c r="P365" i="2" s="1"/>
  <c r="P364" i="2" s="1"/>
  <c r="P363" i="2" s="1"/>
  <c r="P362" i="2" s="1"/>
  <c r="P361" i="2" s="1"/>
  <c r="P360" i="2" s="1"/>
  <c r="P359" i="2" s="1"/>
  <c r="P358" i="2" s="1"/>
  <c r="P357" i="2" s="1"/>
  <c r="P356" i="2" s="1"/>
  <c r="P355" i="2" s="1"/>
  <c r="P354" i="2" s="1"/>
  <c r="P353" i="2" s="1"/>
  <c r="P352" i="2" s="1"/>
  <c r="P351" i="2" s="1"/>
  <c r="P350" i="2" s="1"/>
  <c r="P349" i="2" s="1"/>
  <c r="P348" i="2" s="1"/>
  <c r="P347" i="2" s="1"/>
  <c r="P346" i="2" s="1"/>
  <c r="P345" i="2" s="1"/>
  <c r="P344" i="2" s="1"/>
  <c r="P343" i="2" s="1"/>
  <c r="P342" i="2" s="1"/>
  <c r="P341" i="2" s="1"/>
  <c r="P340" i="2" s="1"/>
  <c r="P339" i="2" s="1"/>
  <c r="P338" i="2" s="1"/>
  <c r="P337" i="2" s="1"/>
  <c r="P336" i="2" s="1"/>
  <c r="P335" i="2" s="1"/>
  <c r="P334" i="2" s="1"/>
  <c r="P333" i="2" s="1"/>
  <c r="P332" i="2" s="1"/>
  <c r="P331" i="2" s="1"/>
  <c r="P330" i="2" s="1"/>
  <c r="P329" i="2" s="1"/>
  <c r="P328" i="2" s="1"/>
  <c r="P327" i="2" s="1"/>
  <c r="P326" i="2" s="1"/>
  <c r="P325" i="2" s="1"/>
  <c r="P324" i="2" s="1"/>
  <c r="P323" i="2" s="1"/>
  <c r="P322" i="2" s="1"/>
  <c r="P321" i="2" s="1"/>
  <c r="P320" i="2" s="1"/>
  <c r="P319" i="2" s="1"/>
  <c r="P318" i="2" s="1"/>
  <c r="P317" i="2" s="1"/>
  <c r="P316" i="2" s="1"/>
  <c r="P315" i="2" s="1"/>
  <c r="P314" i="2" s="1"/>
  <c r="P313" i="2" s="1"/>
  <c r="P312" i="2" s="1"/>
  <c r="P311" i="2" s="1"/>
  <c r="P310" i="2" s="1"/>
  <c r="P309" i="2" s="1"/>
  <c r="P308" i="2" s="1"/>
  <c r="P307" i="2" s="1"/>
  <c r="P306" i="2" s="1"/>
  <c r="P305" i="2" s="1"/>
  <c r="P304" i="2" s="1"/>
  <c r="P303" i="2" s="1"/>
  <c r="P302" i="2" s="1"/>
  <c r="P301" i="2" s="1"/>
  <c r="P300" i="2" s="1"/>
  <c r="P299" i="2" s="1"/>
  <c r="P298" i="2" s="1"/>
  <c r="P297" i="2" s="1"/>
  <c r="P296" i="2" s="1"/>
  <c r="P295" i="2" s="1"/>
  <c r="P294" i="2" s="1"/>
  <c r="P293" i="2" s="1"/>
  <c r="P292" i="2" s="1"/>
  <c r="P291" i="2" s="1"/>
  <c r="P290" i="2" s="1"/>
  <c r="P289" i="2" s="1"/>
  <c r="P288" i="2" s="1"/>
  <c r="P287" i="2" s="1"/>
  <c r="P286" i="2" s="1"/>
  <c r="P285" i="2" s="1"/>
  <c r="P284" i="2" s="1"/>
  <c r="P283" i="2" s="1"/>
  <c r="P282" i="2" s="1"/>
  <c r="P281" i="2" s="1"/>
  <c r="P280" i="2" s="1"/>
  <c r="P279" i="2" s="1"/>
  <c r="P278" i="2" s="1"/>
  <c r="P277" i="2" s="1"/>
  <c r="P276" i="2" s="1"/>
  <c r="P275" i="2" s="1"/>
  <c r="P274" i="2" s="1"/>
  <c r="P273" i="2" s="1"/>
  <c r="P272" i="2" s="1"/>
  <c r="P271" i="2" s="1"/>
  <c r="P270" i="2" s="1"/>
  <c r="P269" i="2" s="1"/>
  <c r="P268" i="2" s="1"/>
  <c r="P267" i="2" s="1"/>
  <c r="P266" i="2" s="1"/>
  <c r="P265" i="2" s="1"/>
  <c r="P264" i="2" s="1"/>
  <c r="P263" i="2" s="1"/>
  <c r="P262" i="2" s="1"/>
  <c r="P261" i="2" s="1"/>
  <c r="P260" i="2" s="1"/>
  <c r="P259" i="2" s="1"/>
  <c r="P258" i="2" s="1"/>
  <c r="P257" i="2" s="1"/>
  <c r="P256" i="2" s="1"/>
  <c r="P255" i="2" s="1"/>
  <c r="P254" i="2" s="1"/>
  <c r="P253" i="2" s="1"/>
  <c r="P252" i="2" s="1"/>
  <c r="P251" i="2" s="1"/>
  <c r="P250" i="2" s="1"/>
  <c r="P249" i="2" s="1"/>
  <c r="P248" i="2" s="1"/>
  <c r="P247" i="2" s="1"/>
  <c r="P246" i="2" s="1"/>
  <c r="P245" i="2" s="1"/>
  <c r="P244" i="2" s="1"/>
  <c r="P243" i="2" s="1"/>
  <c r="P242" i="2" s="1"/>
  <c r="P241" i="2" s="1"/>
  <c r="P240" i="2" s="1"/>
  <c r="P239" i="2" s="1"/>
  <c r="P238" i="2" s="1"/>
  <c r="P237" i="2" s="1"/>
  <c r="P236" i="2" s="1"/>
  <c r="P235" i="2" s="1"/>
  <c r="P234" i="2" s="1"/>
  <c r="P233" i="2" s="1"/>
  <c r="P232" i="2" s="1"/>
  <c r="P231" i="2" s="1"/>
  <c r="P230" i="2" s="1"/>
  <c r="P229" i="2" s="1"/>
  <c r="P228" i="2" s="1"/>
  <c r="P227" i="2" s="1"/>
  <c r="P226" i="2" s="1"/>
  <c r="P225" i="2" s="1"/>
  <c r="P224" i="2" s="1"/>
  <c r="P223" i="2" s="1"/>
  <c r="P222" i="2" s="1"/>
  <c r="P221" i="2" s="1"/>
  <c r="P220" i="2" s="1"/>
  <c r="P219" i="2" s="1"/>
  <c r="P218" i="2" s="1"/>
  <c r="P217" i="2" s="1"/>
  <c r="P216" i="2" s="1"/>
  <c r="P215" i="2" s="1"/>
  <c r="P214" i="2" s="1"/>
  <c r="P213" i="2" s="1"/>
  <c r="P212" i="2" s="1"/>
  <c r="P211" i="2" s="1"/>
  <c r="P210" i="2" s="1"/>
  <c r="P209" i="2" s="1"/>
  <c r="P208" i="2" s="1"/>
  <c r="P207" i="2" s="1"/>
  <c r="P206" i="2" s="1"/>
  <c r="P205" i="2" s="1"/>
  <c r="P204" i="2" s="1"/>
  <c r="P203" i="2" s="1"/>
  <c r="P202" i="2" s="1"/>
  <c r="P201" i="2" s="1"/>
  <c r="P200" i="2" s="1"/>
  <c r="P199" i="2" s="1"/>
  <c r="P198" i="2" s="1"/>
  <c r="P197" i="2" s="1"/>
  <c r="P196" i="2" s="1"/>
  <c r="P195" i="2" s="1"/>
  <c r="P194" i="2" s="1"/>
  <c r="P193" i="2" s="1"/>
  <c r="P192" i="2" s="1"/>
  <c r="P191" i="2" s="1"/>
  <c r="P190" i="2" s="1"/>
  <c r="P189" i="2" s="1"/>
  <c r="P188" i="2" s="1"/>
  <c r="P187" i="2" s="1"/>
  <c r="P186" i="2" s="1"/>
  <c r="P185" i="2" s="1"/>
  <c r="P184" i="2" s="1"/>
  <c r="P183" i="2" s="1"/>
  <c r="P182" i="2" s="1"/>
  <c r="P181" i="2" s="1"/>
  <c r="P180" i="2" s="1"/>
  <c r="P179" i="2" s="1"/>
  <c r="P178" i="2" s="1"/>
  <c r="P177" i="2" s="1"/>
  <c r="P176" i="2" s="1"/>
  <c r="P175" i="2" s="1"/>
  <c r="P174" i="2" s="1"/>
  <c r="P173" i="2" s="1"/>
  <c r="P172" i="2" s="1"/>
  <c r="P171" i="2" s="1"/>
  <c r="P170" i="2" s="1"/>
  <c r="P169" i="2" s="1"/>
  <c r="P168" i="2" s="1"/>
  <c r="P167" i="2" s="1"/>
  <c r="P166" i="2" s="1"/>
  <c r="P165" i="2" s="1"/>
  <c r="P164" i="2" s="1"/>
  <c r="P163" i="2" s="1"/>
  <c r="P162" i="2" s="1"/>
  <c r="P161" i="2" s="1"/>
  <c r="P160" i="2" s="1"/>
  <c r="P159" i="2" s="1"/>
  <c r="P158" i="2" s="1"/>
  <c r="P157" i="2" s="1"/>
  <c r="P156" i="2" s="1"/>
  <c r="P155" i="2" s="1"/>
  <c r="P154" i="2" s="1"/>
  <c r="P153" i="2" s="1"/>
  <c r="P152" i="2" s="1"/>
  <c r="P151" i="2" s="1"/>
  <c r="P150" i="2" s="1"/>
  <c r="P149" i="2" s="1"/>
  <c r="P148" i="2" s="1"/>
  <c r="P147" i="2" s="1"/>
  <c r="P146" i="2" s="1"/>
  <c r="P145" i="2" s="1"/>
  <c r="P144" i="2" s="1"/>
  <c r="P143" i="2" s="1"/>
  <c r="P142" i="2" s="1"/>
  <c r="P141" i="2" s="1"/>
  <c r="P140" i="2" s="1"/>
  <c r="P139" i="2" s="1"/>
  <c r="P138" i="2" s="1"/>
  <c r="P137" i="2" s="1"/>
  <c r="P136" i="2" s="1"/>
  <c r="P135" i="2" s="1"/>
  <c r="P134" i="2" s="1"/>
  <c r="P133" i="2" s="1"/>
  <c r="P132" i="2" s="1"/>
  <c r="P131" i="2" s="1"/>
  <c r="P130" i="2" s="1"/>
  <c r="P129" i="2" s="1"/>
  <c r="P128" i="2" s="1"/>
  <c r="P127" i="2" s="1"/>
  <c r="P126" i="2" s="1"/>
  <c r="P125" i="2" s="1"/>
  <c r="P124" i="2" s="1"/>
  <c r="P123" i="2" s="1"/>
  <c r="P122" i="2" s="1"/>
  <c r="P121" i="2" s="1"/>
  <c r="P120" i="2" s="1"/>
  <c r="P119" i="2" s="1"/>
  <c r="P118" i="2" s="1"/>
  <c r="P117" i="2" s="1"/>
  <c r="P116" i="2" s="1"/>
  <c r="P115" i="2" s="1"/>
  <c r="P114" i="2" s="1"/>
  <c r="P113" i="2" s="1"/>
  <c r="P112" i="2" s="1"/>
  <c r="P111" i="2" s="1"/>
  <c r="P110" i="2" s="1"/>
  <c r="P109" i="2" s="1"/>
  <c r="P108" i="2" s="1"/>
  <c r="P107" i="2" s="1"/>
  <c r="P106" i="2" s="1"/>
  <c r="P105" i="2" s="1"/>
  <c r="P104" i="2" s="1"/>
  <c r="P103" i="2" s="1"/>
  <c r="P102" i="2" s="1"/>
  <c r="P101" i="2" s="1"/>
  <c r="P100" i="2" s="1"/>
  <c r="P99" i="2" s="1"/>
  <c r="P98" i="2" s="1"/>
  <c r="P97" i="2" s="1"/>
  <c r="P96" i="2" s="1"/>
  <c r="P95" i="2" s="1"/>
  <c r="P94" i="2" s="1"/>
  <c r="P93" i="2" s="1"/>
  <c r="P92" i="2" s="1"/>
  <c r="P91" i="2" s="1"/>
  <c r="P90" i="2" s="1"/>
  <c r="P89" i="2" s="1"/>
  <c r="P88" i="2" s="1"/>
  <c r="P87" i="2" s="1"/>
  <c r="P86" i="2" s="1"/>
  <c r="P85" i="2" s="1"/>
  <c r="P84" i="2" s="1"/>
  <c r="P83" i="2" s="1"/>
  <c r="P82" i="2" s="1"/>
  <c r="P81" i="2" s="1"/>
  <c r="P80" i="2" s="1"/>
  <c r="P79" i="2" s="1"/>
  <c r="P78" i="2" s="1"/>
  <c r="P77" i="2" s="1"/>
  <c r="P76" i="2" s="1"/>
  <c r="P75" i="2" s="1"/>
  <c r="P74" i="2" s="1"/>
  <c r="P73" i="2" s="1"/>
  <c r="P72" i="2" s="1"/>
  <c r="P71" i="2" s="1"/>
  <c r="P70" i="2" s="1"/>
  <c r="P69" i="2" s="1"/>
  <c r="P68" i="2" s="1"/>
  <c r="P67" i="2" s="1"/>
  <c r="P66" i="2" s="1"/>
  <c r="P65" i="2" s="1"/>
  <c r="P64" i="2" s="1"/>
  <c r="P63" i="2" s="1"/>
  <c r="P62" i="2" s="1"/>
  <c r="P61" i="2" s="1"/>
  <c r="P60" i="2" s="1"/>
  <c r="P59" i="2" s="1"/>
  <c r="P58" i="2" s="1"/>
  <c r="P57" i="2" s="1"/>
  <c r="P56" i="2" s="1"/>
  <c r="P55" i="2" s="1"/>
  <c r="P54" i="2" s="1"/>
  <c r="P53" i="2" s="1"/>
  <c r="P52" i="2" s="1"/>
  <c r="P51" i="2" s="1"/>
  <c r="P50" i="2" s="1"/>
  <c r="P49" i="2" s="1"/>
  <c r="P48" i="2" s="1"/>
  <c r="P47" i="2" s="1"/>
  <c r="P46" i="2" s="1"/>
  <c r="P45" i="2" s="1"/>
  <c r="P44" i="2" s="1"/>
  <c r="P43" i="2" s="1"/>
  <c r="P42" i="2" s="1"/>
  <c r="P41" i="2" s="1"/>
  <c r="P40" i="2" s="1"/>
  <c r="P39" i="2" s="1"/>
  <c r="P38" i="2" s="1"/>
  <c r="P37" i="2" s="1"/>
  <c r="P36" i="2" s="1"/>
  <c r="P35" i="2" s="1"/>
  <c r="P34" i="2" s="1"/>
  <c r="J533" i="2"/>
  <c r="J1194" i="2"/>
  <c r="Q1279" i="2"/>
  <c r="R1280" i="2"/>
  <c r="R1279" i="2"/>
  <c r="Q1280" i="2"/>
  <c r="R1281" i="2"/>
  <c r="Q1281" i="2"/>
  <c r="Q1282" i="2"/>
  <c r="R1282" i="2"/>
  <c r="J492" i="2"/>
  <c r="J648" i="2"/>
  <c r="J640" i="2"/>
  <c r="J899" i="2"/>
  <c r="J234" i="2"/>
  <c r="J694" i="2"/>
  <c r="J1132" i="2"/>
  <c r="J421" i="2"/>
  <c r="J458" i="2"/>
  <c r="J72" i="2"/>
  <c r="J495" i="2"/>
  <c r="J1246" i="2"/>
  <c r="J1022" i="2"/>
  <c r="J76" i="2"/>
  <c r="J292" i="2"/>
  <c r="J998" i="2"/>
  <c r="J374" i="2"/>
  <c r="J986" i="2"/>
  <c r="J278" i="2"/>
  <c r="J1066" i="2"/>
  <c r="J708" i="2"/>
  <c r="J94" i="2"/>
  <c r="J859" i="2"/>
  <c r="J1086" i="2"/>
  <c r="J645" i="2"/>
  <c r="J1011" i="2"/>
  <c r="J1027" i="2"/>
  <c r="J236" i="2"/>
  <c r="J667" i="2"/>
  <c r="J506" i="2"/>
  <c r="J200" i="2"/>
  <c r="J109" i="2"/>
  <c r="J843" i="2"/>
  <c r="J364" i="2"/>
  <c r="J853" i="2"/>
  <c r="J824" i="2"/>
  <c r="J920" i="2"/>
  <c r="J894" i="2"/>
  <c r="J134" i="2"/>
  <c r="J1204" i="2"/>
  <c r="J412" i="2"/>
  <c r="J886" i="2"/>
  <c r="J460" i="2"/>
  <c r="J892" i="2"/>
  <c r="J1020" i="2"/>
  <c r="J446" i="2"/>
  <c r="J612" i="2"/>
  <c r="J915" i="2"/>
  <c r="J586" i="2"/>
  <c r="J125" i="2"/>
  <c r="J882" i="2"/>
  <c r="J103" i="2"/>
  <c r="J325" i="2"/>
  <c r="J592" i="2"/>
  <c r="J1229" i="2"/>
  <c r="J122" i="2"/>
  <c r="J451" i="2"/>
  <c r="J646" i="2"/>
  <c r="J936" i="2"/>
  <c r="J677" i="2"/>
  <c r="J86" i="2"/>
  <c r="J1065" i="2"/>
  <c r="J925" i="2"/>
  <c r="J1151" i="2"/>
  <c r="J1110" i="2"/>
  <c r="J1233" i="2"/>
  <c r="J535" i="2"/>
  <c r="J1121" i="2"/>
  <c r="J527" i="2"/>
  <c r="J618" i="2"/>
  <c r="J466" i="2"/>
  <c r="J1069" i="2"/>
  <c r="J175" i="2"/>
  <c r="J776" i="2"/>
  <c r="J792" i="2"/>
  <c r="J529" i="2"/>
  <c r="J854" i="2"/>
  <c r="J832" i="2"/>
  <c r="J1146" i="2"/>
  <c r="J730" i="2"/>
  <c r="J274" i="2"/>
  <c r="J634" i="2"/>
  <c r="J862" i="2"/>
  <c r="J1158" i="2"/>
  <c r="J590" i="2"/>
  <c r="J36" i="2"/>
  <c r="J334" i="2"/>
  <c r="J935" i="2"/>
  <c r="J372" i="2"/>
  <c r="J180" i="2"/>
  <c r="J1046" i="2"/>
  <c r="J37" i="2"/>
  <c r="J57" i="2"/>
  <c r="J139" i="2"/>
  <c r="J754" i="2"/>
  <c r="J1004" i="2"/>
  <c r="J686" i="2"/>
  <c r="J1258" i="2"/>
  <c r="J750" i="2"/>
  <c r="J1193" i="2"/>
  <c r="J912" i="2"/>
  <c r="J1055" i="2"/>
  <c r="J691" i="2"/>
  <c r="J734" i="2"/>
  <c r="J826" i="2"/>
  <c r="J75" i="2"/>
  <c r="J1068" i="2"/>
  <c r="J866" i="2"/>
  <c r="J857" i="2"/>
  <c r="J136" i="2"/>
  <c r="J791" i="2"/>
  <c r="J1031" i="2"/>
  <c r="J362" i="2"/>
  <c r="J659" i="2"/>
  <c r="J1032" i="2"/>
  <c r="J1124" i="2"/>
  <c r="J257" i="2"/>
  <c r="J1175" i="2"/>
  <c r="J450" i="2"/>
  <c r="J547" i="2"/>
  <c r="J170" i="2"/>
  <c r="J132" i="2"/>
  <c r="J855" i="2"/>
  <c r="J381" i="2"/>
  <c r="J408" i="2"/>
  <c r="J968" i="2"/>
  <c r="J442" i="2"/>
  <c r="J445" i="2"/>
  <c r="J34" i="2"/>
  <c r="J583" i="2"/>
  <c r="J385" i="2"/>
  <c r="J745" i="2"/>
  <c r="J185" i="2"/>
  <c r="J432" i="2"/>
  <c r="J397" i="2"/>
  <c r="J725" i="2"/>
  <c r="J507" i="2"/>
  <c r="J1111" i="2"/>
  <c r="J684" i="2"/>
  <c r="J192" i="2"/>
  <c r="J1138" i="2"/>
  <c r="J1099" i="2"/>
  <c r="J777" i="2"/>
  <c r="J296" i="2"/>
  <c r="J1276" i="2"/>
  <c r="J433" i="2"/>
  <c r="J1162" i="2"/>
  <c r="J1104" i="2"/>
  <c r="J819" i="2"/>
  <c r="J1213" i="2"/>
  <c r="J728" i="2"/>
  <c r="J869" i="2"/>
  <c r="J700" i="2"/>
  <c r="J762" i="2"/>
  <c r="J294" i="2"/>
  <c r="J680" i="2"/>
  <c r="J456" i="2"/>
  <c r="J581" i="2"/>
  <c r="J1219" i="2"/>
  <c r="J106" i="2"/>
  <c r="J966" i="2"/>
  <c r="J702" i="2"/>
  <c r="J744" i="2"/>
  <c r="J990" i="2"/>
  <c r="J78" i="2"/>
  <c r="J822" i="2"/>
  <c r="J813" i="2"/>
  <c r="J212" i="2"/>
  <c r="J430" i="2"/>
  <c r="J1081" i="2"/>
  <c r="J883" i="2"/>
  <c r="J889" i="2"/>
  <c r="J344" i="2"/>
  <c r="J944" i="2"/>
  <c r="J204" i="2"/>
  <c r="J928" i="2"/>
  <c r="J549" i="2"/>
  <c r="J1161" i="2"/>
  <c r="J650" i="2"/>
  <c r="J910" i="2"/>
  <c r="J1170" i="2"/>
  <c r="J597" i="2"/>
  <c r="J337" i="2"/>
  <c r="J585" i="2"/>
  <c r="J198" i="2"/>
  <c r="J1259" i="2"/>
  <c r="J980" i="2"/>
  <c r="J315" i="2"/>
  <c r="J516" i="2"/>
  <c r="J890" i="2"/>
  <c r="J61" i="2"/>
  <c r="J480" i="2"/>
  <c r="J918" i="2"/>
  <c r="J1042" i="2"/>
  <c r="J812" i="2"/>
  <c r="J351" i="2"/>
  <c r="J1107" i="2"/>
  <c r="J517" i="2"/>
  <c r="J285" i="2"/>
  <c r="J306" i="2"/>
  <c r="J69" i="2"/>
  <c r="J1157" i="2"/>
  <c r="J1070" i="2"/>
  <c r="J208" i="2"/>
  <c r="J873" i="2"/>
  <c r="J931" i="2"/>
  <c r="J298" i="2"/>
  <c r="J576" i="2"/>
  <c r="J499" i="2"/>
  <c r="J1227" i="2"/>
  <c r="J169" i="2"/>
  <c r="J972" i="2"/>
  <c r="J979" i="2"/>
  <c r="J543" i="2"/>
  <c r="J95" i="2"/>
  <c r="J1037" i="2"/>
  <c r="J995" i="2"/>
  <c r="J392" i="2"/>
  <c r="J1087" i="2"/>
  <c r="J1079" i="2"/>
  <c r="J985" i="2"/>
  <c r="J117" i="2"/>
  <c r="J1277" i="2"/>
  <c r="J1090" i="2"/>
  <c r="J441" i="2"/>
  <c r="J800" i="2"/>
  <c r="J520" i="2"/>
  <c r="J1269" i="2"/>
  <c r="J526" i="2"/>
  <c r="J1047" i="2"/>
  <c r="J153" i="2"/>
  <c r="J119" i="2"/>
  <c r="J1096" i="2"/>
  <c r="J98" i="2"/>
  <c r="J1147" i="2"/>
  <c r="J982" i="2"/>
  <c r="J431" i="2"/>
  <c r="J262" i="2"/>
  <c r="J884" i="2"/>
  <c r="J588" i="2"/>
  <c r="J661" i="2"/>
  <c r="J1143" i="2"/>
  <c r="J44" i="2"/>
  <c r="J436" i="2"/>
  <c r="J771" i="2"/>
  <c r="J1195" i="2"/>
  <c r="J328" i="2"/>
  <c r="J481" i="2"/>
  <c r="J252" i="2"/>
  <c r="J261" i="2"/>
  <c r="J186" i="2"/>
  <c r="J166" i="2"/>
  <c r="J546" i="2"/>
  <c r="J1262" i="2"/>
  <c r="J1281" i="2"/>
  <c r="M1281" i="2" s="1"/>
  <c r="J435" i="2"/>
  <c r="J551" i="2"/>
  <c r="J740" i="2"/>
  <c r="J524" i="2"/>
  <c r="J377" i="2"/>
  <c r="J540" i="2"/>
  <c r="J1053" i="2"/>
  <c r="J240" i="2"/>
  <c r="J493" i="2"/>
  <c r="J758" i="2"/>
  <c r="J808" i="2"/>
  <c r="J1208" i="2"/>
  <c r="J511" i="2"/>
  <c r="J604" i="2"/>
  <c r="J171" i="2"/>
  <c r="J1238" i="2"/>
  <c r="J1156" i="2"/>
  <c r="J156" i="2"/>
  <c r="J401" i="2"/>
  <c r="J43" i="2"/>
  <c r="J1172" i="2"/>
  <c r="J568" i="2"/>
  <c r="J96" i="2"/>
  <c r="J224" i="2"/>
  <c r="J881" i="2"/>
  <c r="J1150" i="2"/>
  <c r="J512" i="2"/>
  <c r="J704" i="2"/>
  <c r="J763" i="2"/>
  <c r="J1045" i="2"/>
  <c r="J384" i="2"/>
  <c r="J809" i="2"/>
  <c r="J250" i="2"/>
  <c r="J354" i="2"/>
  <c r="J1017" i="2"/>
  <c r="J365" i="2"/>
  <c r="J160" i="2"/>
  <c r="J977" i="2"/>
  <c r="J635" i="2"/>
  <c r="J409" i="2"/>
  <c r="J672" i="2"/>
  <c r="J833" i="2"/>
  <c r="J860" i="2"/>
  <c r="J577" i="2"/>
  <c r="J1078" i="2"/>
  <c r="J470" i="2"/>
  <c r="J478" i="2"/>
  <c r="J288" i="2"/>
  <c r="J753" i="2"/>
  <c r="J239" i="2"/>
  <c r="J764" i="2"/>
  <c r="J182" i="2"/>
  <c r="J779" i="2"/>
  <c r="J241" i="2"/>
  <c r="J1005" i="2"/>
  <c r="J693" i="2"/>
  <c r="J237" i="2"/>
  <c r="J814" i="2"/>
  <c r="J1155" i="2"/>
  <c r="J1173" i="2"/>
  <c r="J689" i="2"/>
  <c r="J51" i="2"/>
  <c r="J981" i="2"/>
  <c r="J1106" i="2"/>
  <c r="J243" i="2"/>
  <c r="J1159" i="2"/>
  <c r="J423" i="2"/>
  <c r="J101" i="2"/>
  <c r="J1094" i="2"/>
  <c r="J1034" i="2"/>
  <c r="J363" i="2"/>
  <c r="J1220" i="2"/>
  <c r="J887" i="2"/>
  <c r="J842" i="2"/>
  <c r="J922" i="2"/>
  <c r="J146" i="2"/>
  <c r="J361" i="2"/>
  <c r="J1240" i="2"/>
  <c r="J165" i="2"/>
  <c r="J916" i="2"/>
  <c r="J732" i="2"/>
  <c r="J1264" i="2"/>
  <c r="J1051" i="2"/>
  <c r="J206" i="2"/>
  <c r="J1257" i="2"/>
  <c r="J782" i="2"/>
  <c r="J639" i="2"/>
  <c r="J286" i="2"/>
  <c r="J1144" i="2"/>
  <c r="J266" i="2"/>
  <c r="J387" i="2"/>
  <c r="J1214" i="2"/>
  <c r="J145" i="2"/>
  <c r="J318" i="2"/>
  <c r="J537" i="2"/>
  <c r="J660" i="2"/>
  <c r="J360" i="2"/>
  <c r="J1109" i="2"/>
  <c r="J131" i="2"/>
  <c r="J519" i="2"/>
  <c r="J804" i="2"/>
  <c r="J765" i="2"/>
  <c r="J567" i="2"/>
  <c r="J553" i="2"/>
  <c r="J905" i="2"/>
  <c r="J960" i="2"/>
  <c r="J605" i="2"/>
  <c r="J690" i="2"/>
  <c r="J310" i="2"/>
  <c r="J209" i="2"/>
  <c r="J35" i="2"/>
  <c r="J1217" i="2"/>
  <c r="J1167" i="2"/>
  <c r="J1076" i="2"/>
  <c r="J1122" i="2"/>
  <c r="J395" i="2"/>
  <c r="J233" i="2"/>
  <c r="J457" i="2"/>
  <c r="J738" i="2"/>
  <c r="J550" i="2"/>
  <c r="J193" i="2"/>
  <c r="J203" i="2"/>
  <c r="J1188" i="2"/>
  <c r="J321" i="2"/>
  <c r="J720" i="2"/>
  <c r="J919" i="2"/>
  <c r="J559" i="2"/>
  <c r="J950" i="2"/>
  <c r="J681" i="2"/>
  <c r="J649" i="2"/>
  <c r="J259" i="2"/>
  <c r="J1050" i="2"/>
  <c r="J1048" i="2"/>
  <c r="J573" i="2"/>
  <c r="J1247" i="2"/>
  <c r="J1254" i="2"/>
  <c r="J1225" i="2"/>
  <c r="J472" i="2"/>
  <c r="J231" i="2"/>
  <c r="J1210" i="2"/>
  <c r="J901" i="2"/>
  <c r="J235" i="2"/>
  <c r="J162" i="2"/>
  <c r="J389" i="2"/>
  <c r="J161" i="2"/>
  <c r="J1165" i="2"/>
  <c r="J1237" i="2"/>
  <c r="J272" i="2"/>
  <c r="J225" i="2"/>
  <c r="J1261" i="2"/>
  <c r="J780" i="2"/>
  <c r="J1183" i="2"/>
  <c r="J584" i="2"/>
  <c r="J863" i="2"/>
  <c r="J718" i="2"/>
  <c r="J783" i="2"/>
  <c r="J1223" i="2"/>
  <c r="J929" i="2"/>
  <c r="J874" i="2"/>
  <c r="J880" i="2"/>
  <c r="J1012" i="2"/>
  <c r="J297" i="2"/>
  <c r="J382" i="2"/>
  <c r="J513" i="2"/>
  <c r="J1268" i="2"/>
  <c r="J1105" i="2"/>
  <c r="J426" i="2"/>
  <c r="J930" i="2"/>
  <c r="J1043" i="2"/>
  <c r="J926" i="2"/>
  <c r="J602" i="2"/>
  <c r="J587" i="2"/>
  <c r="J406" i="2"/>
  <c r="J1251" i="2"/>
  <c r="J1058" i="2"/>
  <c r="J1236" i="2"/>
  <c r="J608" i="2"/>
  <c r="J343" i="2"/>
  <c r="J1093" i="2"/>
  <c r="J1006" i="2"/>
  <c r="J574" i="2"/>
  <c r="J1134" i="2"/>
  <c r="J698" i="2"/>
  <c r="J941" i="2"/>
  <c r="J1120" i="2"/>
  <c r="J1015" i="2"/>
  <c r="J723" i="2"/>
  <c r="J77" i="2"/>
  <c r="J490" i="2"/>
  <c r="J594" i="2"/>
  <c r="J1184" i="2"/>
  <c r="J336" i="2"/>
  <c r="J1243" i="2"/>
  <c r="J1024" i="2"/>
  <c r="J1097" i="2"/>
  <c r="J1182" i="2"/>
  <c r="J593" i="2"/>
  <c r="J757" i="2"/>
  <c r="J137" i="2"/>
  <c r="J1001" i="2"/>
  <c r="J1071" i="2"/>
  <c r="J638" i="2"/>
  <c r="J305" i="2"/>
  <c r="J867" i="2"/>
  <c r="J1028" i="2"/>
  <c r="J969" i="2"/>
  <c r="J228" i="2"/>
  <c r="J399" i="2"/>
  <c r="J39" i="2"/>
  <c r="J1033" i="2"/>
  <c r="J706" i="2"/>
  <c r="J309" i="2"/>
  <c r="J93" i="2"/>
  <c r="J1242" i="2"/>
  <c r="J712" i="2"/>
  <c r="J625" i="2"/>
  <c r="J311" i="2"/>
  <c r="J1141" i="2"/>
  <c r="J1253" i="2"/>
  <c r="J1118" i="2"/>
  <c r="J727" i="2"/>
  <c r="J1057" i="2"/>
  <c r="J751" i="2"/>
  <c r="J183" i="2"/>
  <c r="J350" i="2"/>
  <c r="J1280" i="2"/>
  <c r="M1280" i="2" s="1"/>
  <c r="J877" i="2"/>
  <c r="J1114" i="2"/>
  <c r="J983" i="2"/>
  <c r="J158" i="2"/>
  <c r="J1131" i="2"/>
  <c r="J121" i="2"/>
  <c r="J1073" i="2"/>
  <c r="J1266" i="2"/>
  <c r="J1077" i="2"/>
  <c r="J971" i="2"/>
  <c r="J666" i="2"/>
  <c r="J150" i="2"/>
  <c r="J984" i="2"/>
  <c r="J102" i="2"/>
  <c r="J821" i="2"/>
  <c r="J81" i="2"/>
  <c r="J1112" i="2"/>
  <c r="J692" i="2"/>
  <c r="J140" i="2"/>
  <c r="J265" i="2"/>
  <c r="J696" i="2"/>
  <c r="J948" i="2"/>
  <c r="J1125" i="2"/>
  <c r="J45" i="2"/>
  <c r="J1190" i="2"/>
  <c r="J852" i="2"/>
  <c r="J951" i="2"/>
  <c r="J1273" i="2"/>
  <c r="J709" i="2"/>
  <c r="J1013" i="2"/>
  <c r="J683" i="2"/>
  <c r="J1039" i="2"/>
  <c r="J247" i="2"/>
  <c r="J835" i="2"/>
  <c r="J1198" i="2"/>
  <c r="J1209" i="2"/>
  <c r="J514" i="2"/>
  <c r="J151" i="2"/>
  <c r="J798" i="2"/>
  <c r="J879" i="2"/>
  <c r="J88" i="2"/>
  <c r="J1072" i="2"/>
  <c r="J366" i="2"/>
  <c r="J213" i="2"/>
  <c r="J282" i="2"/>
  <c r="J220" i="2"/>
  <c r="J545" i="2"/>
  <c r="J335" i="2"/>
  <c r="J455" i="2"/>
  <c r="J534" i="2"/>
  <c r="J1084" i="2"/>
  <c r="J996" i="2"/>
  <c r="J1091" i="2"/>
  <c r="J560" i="2"/>
  <c r="J629" i="2"/>
  <c r="J542" i="2"/>
  <c r="J1226" i="2"/>
  <c r="J227" i="2"/>
  <c r="J1201" i="2"/>
  <c r="J1222" i="2"/>
  <c r="J410" i="2"/>
  <c r="J596" i="2"/>
  <c r="J254" i="2"/>
  <c r="J1231" i="2"/>
  <c r="J627" i="2"/>
  <c r="J1080" i="2"/>
  <c r="J338" i="2"/>
  <c r="J133" i="2"/>
  <c r="J756" i="2"/>
  <c r="J891" i="2"/>
  <c r="J871" i="2"/>
  <c r="J735" i="2"/>
  <c r="J561" i="2"/>
  <c r="J837" i="2"/>
  <c r="J147" i="2"/>
  <c r="J54" i="2"/>
  <c r="J46" i="2"/>
  <c r="J1041" i="2"/>
  <c r="J1163" i="2"/>
  <c r="J197" i="2"/>
  <c r="J924" i="2"/>
  <c r="J444" i="2"/>
  <c r="J168" i="2"/>
  <c r="J705" i="2"/>
  <c r="J339" i="2"/>
  <c r="J1215" i="2"/>
  <c r="J937" i="2"/>
  <c r="J53" i="2"/>
  <c r="J223" i="2"/>
  <c r="J760" i="2"/>
  <c r="J268" i="2"/>
  <c r="J975" i="2"/>
  <c r="J1142" i="2"/>
  <c r="J1098" i="2"/>
  <c r="J797" i="2"/>
  <c r="J393" i="2"/>
  <c r="J38" i="2"/>
  <c r="J329" i="2"/>
  <c r="J293" i="2"/>
  <c r="J1275" i="2"/>
  <c r="J1102" i="2"/>
  <c r="J555" i="2"/>
  <c r="J774" i="2"/>
  <c r="J244" i="2"/>
  <c r="J794" i="2"/>
  <c r="J1082" i="2"/>
  <c r="J1255" i="2"/>
  <c r="J897" i="2"/>
  <c r="J191" i="2"/>
  <c r="J270" i="2"/>
  <c r="J1139" i="2"/>
  <c r="J1152" i="2"/>
  <c r="J1061" i="2"/>
  <c r="J494" i="2"/>
  <c r="J622" i="2"/>
  <c r="J391" i="2"/>
  <c r="J943" i="2"/>
  <c r="J471" i="2"/>
  <c r="J230" i="2"/>
  <c r="J1000" i="2"/>
  <c r="J582" i="2"/>
  <c r="J932" i="2"/>
  <c r="J232" i="2"/>
  <c r="J953" i="2"/>
  <c r="J1216" i="2"/>
  <c r="J670" i="2"/>
  <c r="J1119" i="2"/>
  <c r="J167" i="2"/>
  <c r="J1038" i="2"/>
  <c r="J1272" i="2"/>
  <c r="J946" i="2"/>
  <c r="J556" i="2"/>
  <c r="J850" i="2"/>
  <c r="J196" i="2"/>
  <c r="J515" i="2"/>
  <c r="J1224" i="2"/>
  <c r="J802" i="2"/>
  <c r="J682" i="2"/>
  <c r="J1137" i="2"/>
  <c r="J229" i="2"/>
  <c r="J427" i="2"/>
  <c r="J641" i="2"/>
  <c r="J789" i="2"/>
  <c r="J312" i="2"/>
  <c r="J302" i="2"/>
  <c r="J755" i="2"/>
  <c r="J949" i="2"/>
  <c r="J961" i="2"/>
  <c r="J434" i="2"/>
  <c r="J216" i="2"/>
  <c r="J1095" i="2"/>
  <c r="J459" i="2"/>
  <c r="J562" i="2"/>
  <c r="J839" i="2"/>
  <c r="J1149" i="2"/>
  <c r="J743" i="2"/>
  <c r="J742" i="2"/>
  <c r="J303" i="2"/>
  <c r="J572" i="2"/>
  <c r="J1252" i="2"/>
  <c r="J834" i="2"/>
  <c r="J353" i="2"/>
  <c r="J1185" i="2"/>
  <c r="J215" i="2"/>
  <c r="J221" i="2"/>
  <c r="J449" i="2"/>
  <c r="J570" i="2"/>
  <c r="J957" i="2"/>
  <c r="J934" i="2"/>
  <c r="J482" i="2"/>
  <c r="J799" i="2"/>
  <c r="J1049" i="2"/>
  <c r="J141" i="2"/>
  <c r="J1019" i="2"/>
  <c r="J1145" i="2"/>
  <c r="J722" i="2"/>
  <c r="J1205" i="2"/>
  <c r="J155" i="2"/>
  <c r="J123" i="2"/>
  <c r="J963" i="2"/>
  <c r="J437" i="2"/>
  <c r="J580" i="2"/>
  <c r="J276" i="2"/>
  <c r="J105" i="2"/>
  <c r="J652" i="2"/>
  <c r="J388" i="2"/>
  <c r="J396" i="2"/>
  <c r="J378" i="2"/>
  <c r="J933" i="2"/>
  <c r="J187" i="2"/>
  <c r="J955" i="2"/>
  <c r="J665" i="2"/>
  <c r="J269" i="2"/>
  <c r="J277" i="2"/>
  <c r="J898" i="2"/>
  <c r="J475" i="2"/>
  <c r="J1186" i="2"/>
  <c r="J90" i="2"/>
  <c r="J260" i="2"/>
  <c r="J654" i="2"/>
  <c r="J1232" i="2"/>
  <c r="J194" i="2"/>
  <c r="J908" i="2"/>
  <c r="J190" i="2"/>
  <c r="J626" i="2"/>
  <c r="J992" i="2"/>
  <c r="J678" i="2"/>
  <c r="J1171" i="2"/>
  <c r="J1192" i="2"/>
  <c r="J733" i="2"/>
  <c r="J207" i="2"/>
  <c r="J1263" i="2"/>
  <c r="J1160" i="2"/>
  <c r="J300" i="2"/>
  <c r="J467" i="2"/>
  <c r="J324" i="2"/>
  <c r="J1153" i="2"/>
  <c r="J954" i="2"/>
  <c r="J188" i="2"/>
  <c r="J907" i="2"/>
  <c r="J803" i="2"/>
  <c r="J768" i="2"/>
  <c r="J1101" i="2"/>
  <c r="J846" i="2"/>
  <c r="J128" i="2"/>
  <c r="J713" i="2"/>
  <c r="J439" i="2"/>
  <c r="J820" i="2"/>
  <c r="J909" i="2"/>
  <c r="J491" i="2"/>
  <c r="J264" i="2"/>
  <c r="J301" i="2"/>
  <c r="J1248" i="2"/>
  <c r="J91" i="2"/>
  <c r="J130" i="2"/>
  <c r="J1021" i="2"/>
  <c r="J99" i="2"/>
  <c r="J1177" i="2"/>
  <c r="J348" i="2"/>
  <c r="J453" i="2"/>
  <c r="J643" i="2"/>
  <c r="J844" i="2"/>
  <c r="J1200" i="2"/>
  <c r="J87" i="2"/>
  <c r="J280" i="2"/>
  <c r="J655" i="2"/>
  <c r="J566" i="2"/>
  <c r="J404" i="2"/>
  <c r="J202" i="2"/>
  <c r="J603" i="2"/>
  <c r="J1035" i="2"/>
  <c r="J1249" i="2"/>
  <c r="J785" i="2"/>
  <c r="J976" i="2"/>
  <c r="J1117" i="2"/>
  <c r="J238" i="2"/>
  <c r="J731" i="2"/>
  <c r="J781" i="2"/>
  <c r="J307" i="2"/>
  <c r="J275" i="2"/>
  <c r="J630" i="2"/>
  <c r="J179" i="2"/>
  <c r="J177" i="2"/>
  <c r="J752" i="2"/>
  <c r="J50" i="2"/>
  <c r="J657" i="2"/>
  <c r="J870" i="2"/>
  <c r="J1052" i="2"/>
  <c r="J327" i="2"/>
  <c r="J554" i="2"/>
  <c r="J796" i="2"/>
  <c r="J921" i="2"/>
  <c r="J173" i="2"/>
  <c r="J770" i="2"/>
  <c r="J911" i="2"/>
  <c r="J271" i="2"/>
  <c r="J974" i="2"/>
  <c r="J1060" i="2"/>
  <c r="J531" i="2"/>
  <c r="J1181" i="2"/>
  <c r="J823" i="2"/>
  <c r="J541" i="2"/>
  <c r="J1206" i="2"/>
  <c r="J904" i="2"/>
  <c r="J1108" i="2"/>
  <c r="J448" i="2"/>
  <c r="J443" i="2"/>
  <c r="J219" i="2"/>
  <c r="J564" i="2"/>
  <c r="J283" i="2"/>
  <c r="J861" i="2"/>
  <c r="J319" i="2"/>
  <c r="J902" i="2"/>
  <c r="J326" i="2"/>
  <c r="J465" i="2"/>
  <c r="J747" i="2"/>
  <c r="J619" i="2"/>
  <c r="J82" i="2"/>
  <c r="J827" i="2"/>
  <c r="J142" i="2"/>
  <c r="J273" i="2"/>
  <c r="J178" i="2"/>
  <c r="J939" i="2"/>
  <c r="J118" i="2"/>
  <c r="J313" i="2"/>
  <c r="J685" i="2"/>
  <c r="J1126" i="2"/>
  <c r="J1085" i="2"/>
  <c r="J424" i="2"/>
  <c r="J1164" i="2"/>
  <c r="J218" i="2"/>
  <c r="J806" i="2"/>
  <c r="J58" i="2"/>
  <c r="J829" i="2"/>
  <c r="J164" i="2"/>
  <c r="J714" i="2"/>
  <c r="J1026" i="2"/>
  <c r="J521" i="2"/>
  <c r="J749" i="2"/>
  <c r="J440" i="2"/>
  <c r="J601" i="2"/>
  <c r="J772" i="2"/>
  <c r="J1270" i="2"/>
  <c r="J1176" i="2"/>
  <c r="J1265" i="2"/>
  <c r="J159" i="2"/>
  <c r="J373" i="2"/>
  <c r="J1062" i="2"/>
  <c r="J1154" i="2"/>
  <c r="J697" i="2"/>
  <c r="J865" i="2"/>
  <c r="J610" i="2"/>
  <c r="J74" i="2"/>
  <c r="J49" i="2"/>
  <c r="J613" i="2"/>
  <c r="J958" i="2"/>
  <c r="J736" i="2"/>
  <c r="J1067" i="2"/>
  <c r="J484" i="2"/>
  <c r="J55" i="2"/>
  <c r="J847" i="2"/>
  <c r="J172" i="2"/>
  <c r="J40" i="2"/>
  <c r="J217" i="2"/>
  <c r="J242" i="2"/>
  <c r="J138" i="2"/>
  <c r="J523" i="2"/>
  <c r="J825" i="2"/>
  <c r="J501" i="2"/>
  <c r="J1207" i="2"/>
  <c r="J340" i="2"/>
  <c r="J1103" i="2"/>
  <c r="J1241" i="2"/>
  <c r="J988" i="2"/>
  <c r="J476" i="2"/>
  <c r="J510" i="2"/>
  <c r="J589" i="2"/>
  <c r="J773" i="2"/>
  <c r="J674" i="2"/>
  <c r="J1030" i="2"/>
  <c r="J606" i="2"/>
  <c r="J1025" i="2"/>
  <c r="J1228" i="2"/>
  <c r="J263" i="2"/>
  <c r="J637" i="2"/>
  <c r="J316" i="2"/>
  <c r="J1245" i="2"/>
  <c r="J462" i="2"/>
  <c r="J810" i="2"/>
  <c r="J248" i="2"/>
  <c r="J578" i="2"/>
  <c r="J394" i="2"/>
  <c r="J893" i="2"/>
  <c r="J544" i="2"/>
  <c r="J331" i="2"/>
  <c r="J184" i="2"/>
  <c r="J903" i="2"/>
  <c r="J85" i="2"/>
  <c r="J403" i="2"/>
  <c r="J1180" i="2"/>
  <c r="J402" i="2"/>
  <c r="J287" i="2"/>
  <c r="J729" i="2"/>
  <c r="J369" i="2"/>
  <c r="J538" i="2"/>
  <c r="J407" i="2"/>
  <c r="J1271" i="2"/>
  <c r="J256" i="2"/>
  <c r="J1179" i="2"/>
  <c r="J623" i="2"/>
  <c r="J868" i="2"/>
  <c r="J479" i="2"/>
  <c r="J1187" i="2"/>
  <c r="J1100" i="2"/>
  <c r="J148" i="2"/>
  <c r="J497" i="2"/>
  <c r="J945" i="2"/>
  <c r="J1196" i="2"/>
  <c r="J201" i="2"/>
  <c r="J724" i="2"/>
  <c r="J598" i="2"/>
  <c r="J488" i="2"/>
  <c r="J422" i="2"/>
  <c r="J1010" i="2"/>
  <c r="J320" i="2"/>
  <c r="J651" i="2"/>
  <c r="J323" i="2"/>
  <c r="J711" i="2"/>
  <c r="J267" i="2"/>
  <c r="J417" i="2"/>
  <c r="J978" i="2"/>
  <c r="J664" i="2"/>
  <c r="J591" i="2"/>
  <c r="J759" i="2"/>
  <c r="J428" i="2"/>
  <c r="J1036" i="2"/>
  <c r="J413" i="2"/>
  <c r="J675" i="2"/>
  <c r="J199" i="2"/>
  <c r="J474" i="2"/>
  <c r="J429" i="2"/>
  <c r="J817" i="2"/>
  <c r="J719" i="2"/>
  <c r="J502" i="2"/>
  <c r="J790" i="2"/>
  <c r="J973" i="2"/>
  <c r="J1136" i="2"/>
  <c r="J126" i="2"/>
  <c r="J663" i="2"/>
  <c r="J1230" i="2"/>
  <c r="J914" i="2"/>
  <c r="J330" i="2"/>
  <c r="J464" i="2"/>
  <c r="J571" i="2"/>
  <c r="J737" i="2"/>
  <c r="J741" i="2"/>
  <c r="J48" i="2"/>
  <c r="J959" i="2"/>
  <c r="J923" i="2"/>
  <c r="J176" i="2"/>
  <c r="J487" i="2"/>
  <c r="J124" i="2"/>
  <c r="J251" i="2"/>
  <c r="J210" i="2"/>
  <c r="J33" i="2"/>
  <c r="J1044" i="2"/>
  <c r="J748" i="2"/>
  <c r="J116" i="2"/>
  <c r="J989" i="2"/>
  <c r="J766" i="2"/>
  <c r="J614" i="2"/>
  <c r="J687" i="2"/>
  <c r="J454" i="2"/>
  <c r="J539" i="2"/>
  <c r="J135" i="2"/>
  <c r="J308" i="2"/>
  <c r="J888" i="2"/>
  <c r="J154" i="2"/>
  <c r="J1130" i="2"/>
  <c r="J498" i="2"/>
  <c r="J615" i="2"/>
  <c r="J701" i="2"/>
  <c r="J509" i="2"/>
  <c r="J703" i="2"/>
  <c r="J314" i="2"/>
  <c r="J536" i="2"/>
  <c r="J1197" i="2"/>
  <c r="J127" i="2"/>
  <c r="J1168" i="2"/>
  <c r="J838" i="2"/>
  <c r="J195" i="2"/>
  <c r="J332" i="2"/>
  <c r="J375" i="2"/>
  <c r="J205" i="2"/>
  <c r="J143" i="2"/>
  <c r="J1218" i="2"/>
  <c r="J59" i="2"/>
  <c r="J818" i="2"/>
  <c r="J1089" i="2"/>
  <c r="J1129" i="2"/>
  <c r="J1007" i="2"/>
  <c r="J107" i="2"/>
  <c r="J851" i="2"/>
  <c r="J1140" i="2"/>
  <c r="J508" i="2"/>
  <c r="J100" i="2"/>
  <c r="J1199" i="2"/>
  <c r="J342" i="2"/>
  <c r="J359" i="2"/>
  <c r="J699" i="2"/>
  <c r="J632" i="2"/>
  <c r="J1014" i="2"/>
  <c r="J906" i="2"/>
  <c r="J769" i="2"/>
  <c r="J60" i="2"/>
  <c r="J108" i="2"/>
  <c r="J525" i="2"/>
  <c r="J291" i="2"/>
  <c r="J367" i="2"/>
  <c r="J113" i="2"/>
  <c r="J913" i="2"/>
  <c r="J1002" i="2"/>
  <c r="J358" i="2"/>
  <c r="J70" i="2"/>
  <c r="J114" i="2"/>
  <c r="J616" i="2"/>
  <c r="J341" i="2"/>
  <c r="J452" i="2"/>
  <c r="J952" i="2"/>
  <c r="J878" i="2"/>
  <c r="J647" i="2"/>
  <c r="J548" i="2"/>
  <c r="J284" i="2"/>
  <c r="J52" i="2"/>
  <c r="J552" i="2"/>
  <c r="J942" i="2"/>
  <c r="J849" i="2"/>
  <c r="J970" i="2"/>
  <c r="J1075" i="2"/>
  <c r="J149" i="2"/>
  <c r="J636" i="2"/>
  <c r="J447" i="2"/>
  <c r="J486" i="2"/>
  <c r="J1234" i="2"/>
  <c r="J716" i="2"/>
  <c r="J558" i="2"/>
  <c r="J896" i="2"/>
  <c r="J181" i="2"/>
  <c r="J1128" i="2"/>
  <c r="J345" i="2"/>
  <c r="J775" i="2"/>
  <c r="J676" i="2"/>
  <c r="J1113" i="2"/>
  <c r="J875" i="2"/>
  <c r="J840" i="2"/>
  <c r="J64" i="2"/>
  <c r="J609" i="2"/>
  <c r="J405" i="2"/>
  <c r="J642" i="2"/>
  <c r="J349" i="2"/>
  <c r="J815" i="2"/>
  <c r="J600" i="2"/>
  <c r="J398" i="2"/>
  <c r="J987" i="2"/>
  <c r="J816" i="2"/>
  <c r="J962" i="2"/>
  <c r="J1127" i="2"/>
  <c r="J71" i="2"/>
  <c r="J383" i="2"/>
  <c r="J788" i="2"/>
  <c r="J1256" i="2"/>
  <c r="J1221" i="2"/>
  <c r="J144" i="2"/>
  <c r="J557" i="2"/>
  <c r="J1148" i="2"/>
  <c r="J1018" i="2"/>
  <c r="J420" i="2"/>
  <c r="J1166" i="2"/>
  <c r="J347" i="2"/>
  <c r="J289" i="2"/>
  <c r="J1008" i="2"/>
  <c r="J1189" i="2"/>
  <c r="J483" i="2"/>
  <c r="J938" i="2"/>
  <c r="J801" i="2"/>
  <c r="J1239" i="2"/>
  <c r="J1191" i="2"/>
  <c r="J1267" i="2"/>
  <c r="J673" i="2"/>
  <c r="J386" i="2"/>
  <c r="J504" i="2"/>
  <c r="J68" i="2"/>
  <c r="J876" i="2"/>
  <c r="J83" i="2"/>
  <c r="J295" i="2"/>
  <c r="J1009" i="2"/>
  <c r="J621" i="2"/>
  <c r="J864" i="2"/>
  <c r="J726" i="2"/>
  <c r="J947" i="2"/>
  <c r="J885" i="2"/>
  <c r="J1123" i="2"/>
  <c r="J418" i="2"/>
  <c r="J1040" i="2"/>
  <c r="J710" i="2"/>
  <c r="J245" i="2"/>
  <c r="J66" i="2"/>
  <c r="J994" i="2"/>
  <c r="J624" i="2"/>
  <c r="J157" i="2"/>
  <c r="J927" i="2"/>
  <c r="J1115" i="2"/>
  <c r="J1092" i="2"/>
  <c r="J425" i="2"/>
  <c r="J1135" i="2"/>
  <c r="J1059" i="2"/>
  <c r="J376" i="2"/>
  <c r="J917" i="2"/>
  <c r="J112" i="2"/>
  <c r="J463" i="2"/>
  <c r="J503" i="2"/>
  <c r="J63" i="2"/>
  <c r="J258" i="2"/>
  <c r="J115" i="2"/>
  <c r="J1260" i="2"/>
  <c r="J1023" i="2"/>
  <c r="J496" i="2"/>
  <c r="J793" i="2"/>
  <c r="J841" i="2"/>
  <c r="J767" i="2"/>
  <c r="J47" i="2"/>
  <c r="J1274" i="2"/>
  <c r="J940" i="2"/>
  <c r="J411" i="2"/>
  <c r="J279" i="2"/>
  <c r="J352" i="2"/>
  <c r="J290" i="2"/>
  <c r="J400" i="2"/>
  <c r="J249" i="2"/>
  <c r="J419" i="2"/>
  <c r="J226" i="2"/>
  <c r="J563" i="2"/>
  <c r="J370" i="2"/>
  <c r="J304" i="2"/>
  <c r="J390" i="2"/>
  <c r="J964" i="2"/>
  <c r="J1169" i="2"/>
  <c r="J67" i="2"/>
  <c r="J129" i="2"/>
  <c r="J707" i="2"/>
  <c r="J79" i="2"/>
  <c r="J956" i="2"/>
  <c r="J620" i="2"/>
  <c r="J991" i="2"/>
  <c r="J628" i="2"/>
  <c r="J845" i="2"/>
  <c r="J211" i="2"/>
  <c r="J997" i="2"/>
  <c r="J830" i="2"/>
  <c r="J999" i="2"/>
  <c r="J56" i="2"/>
  <c r="J152" i="2"/>
  <c r="J214" i="2"/>
  <c r="J1056" i="2"/>
  <c r="J473" i="2"/>
  <c r="J595" i="2"/>
  <c r="J1063" i="2"/>
  <c r="J761" i="2"/>
  <c r="J1244" i="2"/>
  <c r="J895" i="2"/>
  <c r="J111" i="2"/>
  <c r="J42" i="2"/>
  <c r="J795" i="2"/>
  <c r="J1074" i="2"/>
  <c r="J1088" i="2"/>
  <c r="J104" i="2"/>
  <c r="J528" i="2"/>
  <c r="J872" i="2"/>
  <c r="J416" i="2"/>
  <c r="J530" i="2"/>
  <c r="J807" i="2"/>
  <c r="J1029" i="2"/>
  <c r="J644" i="2"/>
  <c r="J1211" i="2"/>
  <c r="J97" i="2"/>
  <c r="J746" i="2"/>
  <c r="J163" i="2"/>
  <c r="J688" i="2"/>
  <c r="J89" i="2"/>
  <c r="J739" i="2"/>
  <c r="J631" i="2"/>
  <c r="J255" i="2"/>
  <c r="J281" i="2"/>
  <c r="J778" i="2"/>
  <c r="J1054" i="2"/>
  <c r="J189" i="2"/>
  <c r="J346" i="2"/>
  <c r="J357" i="2"/>
  <c r="J1083" i="2"/>
  <c r="J73" i="2"/>
  <c r="J379" i="2"/>
  <c r="J599" i="2"/>
  <c r="J380" i="2"/>
  <c r="J1279" i="2"/>
  <c r="M1279" i="2" s="1"/>
  <c r="J1064" i="2"/>
  <c r="J695" i="2"/>
  <c r="J368" i="2"/>
  <c r="J679" i="2"/>
  <c r="J518" i="2"/>
  <c r="J721" i="2"/>
  <c r="J786" i="2"/>
  <c r="J805" i="2"/>
  <c r="J80" i="2"/>
  <c r="J333" i="2"/>
  <c r="J575" i="2"/>
  <c r="J41" i="2"/>
  <c r="J653" i="2"/>
  <c r="J662" i="2"/>
  <c r="J62" i="2"/>
  <c r="J858" i="2"/>
  <c r="J668" i="2"/>
  <c r="J84" i="2"/>
  <c r="J715" i="2"/>
  <c r="J110" i="2"/>
  <c r="J565" i="2"/>
  <c r="J1202" i="2"/>
  <c r="J669" i="2"/>
  <c r="J965" i="2"/>
  <c r="J415" i="2"/>
  <c r="J253" i="2"/>
  <c r="J967" i="2"/>
  <c r="J246" i="2"/>
  <c r="J811" i="2"/>
  <c r="J1174" i="2"/>
  <c r="J489" i="2"/>
  <c r="J65" i="2"/>
  <c r="J671" i="2"/>
  <c r="J1250" i="2"/>
  <c r="J222" i="2"/>
  <c r="J1235" i="2"/>
  <c r="J1212" i="2"/>
  <c r="J477" i="2"/>
  <c r="J356" i="2"/>
  <c r="J92" i="2"/>
  <c r="J371" i="2"/>
  <c r="J579" i="2"/>
  <c r="J993" i="2"/>
  <c r="J1278" i="2"/>
  <c r="J658" i="2"/>
  <c r="J414" i="2"/>
  <c r="J174" i="2"/>
  <c r="J505" i="2"/>
  <c r="J617" i="2"/>
  <c r="J532" i="2"/>
  <c r="J607" i="2"/>
  <c r="J836" i="2"/>
  <c r="J120" i="2"/>
  <c r="J438" i="2"/>
  <c r="J900" i="2"/>
  <c r="J355" i="2"/>
  <c r="J787" i="2"/>
  <c r="J1133" i="2"/>
  <c r="J611" i="2"/>
  <c r="J485" i="2"/>
  <c r="J717" i="2"/>
  <c r="J569" i="2"/>
  <c r="J322" i="2"/>
  <c r="J633" i="2"/>
  <c r="J500" i="2"/>
  <c r="J299" i="2"/>
  <c r="J317" i="2"/>
  <c r="J1003" i="2"/>
  <c r="J1116" i="2"/>
  <c r="J656" i="2"/>
  <c r="J1178" i="2"/>
  <c r="J784" i="2"/>
  <c r="J828" i="2"/>
  <c r="J831" i="2"/>
  <c r="J522" i="2"/>
  <c r="J1016" i="2"/>
  <c r="J856" i="2"/>
  <c r="H468" i="2"/>
  <c r="I468" i="2"/>
  <c r="J469" i="2"/>
  <c r="BC469" i="2"/>
  <c r="BD469" i="2"/>
  <c r="BD468" i="2"/>
  <c r="BC468" i="2"/>
  <c r="BF32" i="2"/>
  <c r="BF34" i="2" s="1"/>
  <c r="V42" i="2" l="1"/>
  <c r="M1278" i="2"/>
  <c r="J468" i="2"/>
  <c r="V41" i="2" l="1"/>
  <c r="M1277" i="2"/>
  <c r="M1276" i="2" s="1"/>
  <c r="Q1276" i="2" s="1"/>
  <c r="Q1278" i="2"/>
  <c r="R1278" i="2"/>
  <c r="V40" i="2" l="1"/>
  <c r="R1276" i="2"/>
  <c r="Q1277" i="2"/>
  <c r="R1277" i="2"/>
  <c r="M1275" i="2"/>
  <c r="Q1275" i="2" s="1"/>
  <c r="V39" i="2" l="1"/>
  <c r="R1275" i="2"/>
  <c r="M1274" i="2"/>
  <c r="Q1274" i="2" s="1"/>
  <c r="V38" i="2" l="1"/>
  <c r="R1274" i="2"/>
  <c r="M1273" i="2"/>
  <c r="Q1273" i="2" s="1"/>
  <c r="V37" i="2" l="1"/>
  <c r="R1273" i="2"/>
  <c r="M1272" i="2"/>
  <c r="Q1272" i="2" s="1"/>
  <c r="V36" i="2" l="1"/>
  <c r="R1272" i="2"/>
  <c r="M1271" i="2"/>
  <c r="Q1271" i="2" s="1"/>
  <c r="V35" i="2" l="1"/>
  <c r="R1271" i="2"/>
  <c r="M1270" i="2"/>
  <c r="R1270" i="2" s="1"/>
  <c r="V34" i="2" l="1"/>
  <c r="Q1270" i="2"/>
  <c r="M1269" i="2"/>
  <c r="R1269" i="2" s="1"/>
  <c r="Q1269" i="2" l="1"/>
  <c r="M1268" i="2"/>
  <c r="Q1268" i="2" s="1"/>
  <c r="R1268" i="2" l="1"/>
  <c r="M1267" i="2"/>
  <c r="Q1267" i="2" s="1"/>
  <c r="R1267" i="2" l="1"/>
  <c r="M1266" i="2"/>
  <c r="R1266" i="2" s="1"/>
  <c r="Q1266" i="2" l="1"/>
  <c r="M1265" i="2"/>
  <c r="Q1265" i="2" s="1"/>
  <c r="R1265" i="2" l="1"/>
  <c r="M1264" i="2"/>
  <c r="Q1264" i="2" s="1"/>
  <c r="R1264" i="2" l="1"/>
  <c r="M1263" i="2"/>
  <c r="Q1263" i="2" s="1"/>
  <c r="R1263" i="2" l="1"/>
  <c r="M1262" i="2"/>
  <c r="R1262" i="2" s="1"/>
  <c r="Q1262" i="2" l="1"/>
  <c r="M1261" i="2"/>
  <c r="R1261" i="2" s="1"/>
  <c r="Q1261" i="2" l="1"/>
  <c r="M1260" i="2"/>
  <c r="Q1260" i="2" s="1"/>
  <c r="W1260" i="2" l="1"/>
  <c r="X1260" i="2" s="1"/>
  <c r="Y1260" i="2" s="1"/>
  <c r="R1260" i="2"/>
  <c r="M1259" i="2"/>
  <c r="Q1259" i="2" s="1"/>
  <c r="Z1260" i="2" l="1"/>
  <c r="AA1260" i="2"/>
  <c r="W1259" i="2"/>
  <c r="X1259" i="2" s="1"/>
  <c r="R1259" i="2"/>
  <c r="Y1259" i="2"/>
  <c r="M1258" i="2"/>
  <c r="Q1258" i="2" s="1"/>
  <c r="Z1259" i="2" l="1"/>
  <c r="AA1259" i="2"/>
  <c r="W1258" i="2"/>
  <c r="X1258" i="2" s="1"/>
  <c r="R1258" i="2"/>
  <c r="Y1258" i="2"/>
  <c r="M1257" i="2"/>
  <c r="Q1257" i="2" s="1"/>
  <c r="Z1258" i="2" l="1"/>
  <c r="AA1258" i="2"/>
  <c r="W1257" i="2"/>
  <c r="X1257" i="2" s="1"/>
  <c r="Y1257" i="2" s="1"/>
  <c r="R1257" i="2"/>
  <c r="M1256" i="2"/>
  <c r="Q1256" i="2" s="1"/>
  <c r="Z1257" i="2" l="1"/>
  <c r="AA1257" i="2"/>
  <c r="W1256" i="2"/>
  <c r="X1256" i="2" s="1"/>
  <c r="Y1256" i="2" s="1"/>
  <c r="R1256" i="2"/>
  <c r="M1255" i="2"/>
  <c r="R1255" i="2" s="1"/>
  <c r="Z1256" i="2" l="1"/>
  <c r="AA1256" i="2"/>
  <c r="W1255" i="2"/>
  <c r="X1255" i="2" s="1"/>
  <c r="Q1255" i="2"/>
  <c r="Y1255" i="2"/>
  <c r="M1254" i="2"/>
  <c r="Q1254" i="2" s="1"/>
  <c r="AA1255" i="2" l="1"/>
  <c r="Z1255" i="2"/>
  <c r="W1254" i="2"/>
  <c r="X1254" i="2" s="1"/>
  <c r="Y1254" i="2" s="1"/>
  <c r="R1254" i="2"/>
  <c r="M1253" i="2"/>
  <c r="Q1253" i="2" s="1"/>
  <c r="Z1254" i="2" l="1"/>
  <c r="AA1254" i="2"/>
  <c r="W1253" i="2"/>
  <c r="X1253" i="2" s="1"/>
  <c r="Y1253" i="2" s="1"/>
  <c r="R1253" i="2"/>
  <c r="M1252" i="2"/>
  <c r="Q1252" i="2" s="1"/>
  <c r="AA1253" i="2" l="1"/>
  <c r="Z1253" i="2"/>
  <c r="W1252" i="2"/>
  <c r="X1252" i="2" s="1"/>
  <c r="Y1252" i="2" s="1"/>
  <c r="R1252" i="2"/>
  <c r="M1251" i="2"/>
  <c r="Q1251" i="2" s="1"/>
  <c r="Z1252" i="2" l="1"/>
  <c r="AA1252" i="2"/>
  <c r="W1251" i="2"/>
  <c r="X1251" i="2" s="1"/>
  <c r="Y1251" i="2" s="1"/>
  <c r="R1251" i="2"/>
  <c r="M1250" i="2"/>
  <c r="Q1250" i="2" s="1"/>
  <c r="Z1251" i="2" l="1"/>
  <c r="AA1251" i="2"/>
  <c r="W1250" i="2"/>
  <c r="X1250" i="2" s="1"/>
  <c r="Y1250" i="2" s="1"/>
  <c r="R1250" i="2"/>
  <c r="M1249" i="2"/>
  <c r="Q1249" i="2" s="1"/>
  <c r="Z1250" i="2" l="1"/>
  <c r="AA1250" i="2"/>
  <c r="W1249" i="2"/>
  <c r="X1249" i="2" s="1"/>
  <c r="Y1249" i="2" s="1"/>
  <c r="R1249" i="2"/>
  <c r="M1248" i="2"/>
  <c r="Q1248" i="2" s="1"/>
  <c r="Z1249" i="2" l="1"/>
  <c r="AA1249" i="2"/>
  <c r="W1248" i="2"/>
  <c r="X1248" i="2" s="1"/>
  <c r="R1248" i="2"/>
  <c r="Y1248" i="2"/>
  <c r="M1247" i="2"/>
  <c r="Q1247" i="2" s="1"/>
  <c r="Z1248" i="2" l="1"/>
  <c r="AA1248" i="2"/>
  <c r="W1247" i="2"/>
  <c r="X1247" i="2" s="1"/>
  <c r="Y1247" i="2" s="1"/>
  <c r="R1247" i="2"/>
  <c r="M1246" i="2"/>
  <c r="R1246" i="2" s="1"/>
  <c r="Z1247" i="2" l="1"/>
  <c r="AA1247" i="2"/>
  <c r="W1246" i="2"/>
  <c r="X1246" i="2" s="1"/>
  <c r="Y1246" i="2" s="1"/>
  <c r="Q1246" i="2"/>
  <c r="M1245" i="2"/>
  <c r="Q1245" i="2" s="1"/>
  <c r="Z1246" i="2" l="1"/>
  <c r="AA1246" i="2"/>
  <c r="W1245" i="2"/>
  <c r="X1245" i="2" s="1"/>
  <c r="R1245" i="2"/>
  <c r="Y1245" i="2"/>
  <c r="M1244" i="2"/>
  <c r="Q1244" i="2" s="1"/>
  <c r="AA1245" i="2" l="1"/>
  <c r="Z1245" i="2"/>
  <c r="W1244" i="2"/>
  <c r="X1244" i="2" s="1"/>
  <c r="Y1244" i="2" s="1"/>
  <c r="R1244" i="2"/>
  <c r="M1243" i="2"/>
  <c r="Q1243" i="2" s="1"/>
  <c r="Z1244" i="2" l="1"/>
  <c r="AA1244" i="2"/>
  <c r="W1243" i="2"/>
  <c r="X1243" i="2" s="1"/>
  <c r="Y1243" i="2" s="1"/>
  <c r="R1243" i="2"/>
  <c r="M1242" i="2"/>
  <c r="Q1242" i="2" s="1"/>
  <c r="Z1243" i="2" l="1"/>
  <c r="AA1243" i="2"/>
  <c r="W1242" i="2"/>
  <c r="X1242" i="2" s="1"/>
  <c r="R1242" i="2"/>
  <c r="Y1242" i="2"/>
  <c r="M1241" i="2"/>
  <c r="R1241" i="2" s="1"/>
  <c r="Z1242" i="2" l="1"/>
  <c r="AA1242" i="2"/>
  <c r="W1241" i="2"/>
  <c r="X1241" i="2" s="1"/>
  <c r="Y1241" i="2" s="1"/>
  <c r="Q1241" i="2"/>
  <c r="M1240" i="2"/>
  <c r="R1240" i="2" s="1"/>
  <c r="Z1241" i="2" l="1"/>
  <c r="AA1241" i="2"/>
  <c r="W1240" i="2"/>
  <c r="X1240" i="2" s="1"/>
  <c r="Y1240" i="2" s="1"/>
  <c r="Q1240" i="2"/>
  <c r="M1239" i="2"/>
  <c r="Q1239" i="2" s="1"/>
  <c r="Z1240" i="2" l="1"/>
  <c r="AA1240" i="2"/>
  <c r="W1239" i="2"/>
  <c r="X1239" i="2" s="1"/>
  <c r="Y1239" i="2" s="1"/>
  <c r="R1239" i="2"/>
  <c r="M1238" i="2"/>
  <c r="Q1238" i="2" s="1"/>
  <c r="AA1239" i="2" l="1"/>
  <c r="Z1239" i="2"/>
  <c r="W1238" i="2"/>
  <c r="X1238" i="2" s="1"/>
  <c r="R1238" i="2"/>
  <c r="Y1238" i="2"/>
  <c r="M1237" i="2"/>
  <c r="Q1237" i="2" s="1"/>
  <c r="Z1238" i="2" l="1"/>
  <c r="AA1238" i="2"/>
  <c r="W1237" i="2"/>
  <c r="X1237" i="2" s="1"/>
  <c r="Y1237" i="2" s="1"/>
  <c r="R1237" i="2"/>
  <c r="M1236" i="2"/>
  <c r="Q1236" i="2" s="1"/>
  <c r="Z1237" i="2" l="1"/>
  <c r="AA1237" i="2"/>
  <c r="W1236" i="2"/>
  <c r="X1236" i="2" s="1"/>
  <c r="Y1236" i="2" s="1"/>
  <c r="R1236" i="2"/>
  <c r="M1235" i="2"/>
  <c r="Q1235" i="2" s="1"/>
  <c r="Z1236" i="2" l="1"/>
  <c r="AA1236" i="2"/>
  <c r="W1235" i="2"/>
  <c r="X1235" i="2" s="1"/>
  <c r="R1235" i="2"/>
  <c r="Y1235" i="2"/>
  <c r="M1234" i="2"/>
  <c r="Q1234" i="2" s="1"/>
  <c r="AA1235" i="2" l="1"/>
  <c r="Z1235" i="2"/>
  <c r="W1234" i="2"/>
  <c r="X1234" i="2" s="1"/>
  <c r="R1234" i="2"/>
  <c r="Y1234" i="2"/>
  <c r="M1233" i="2"/>
  <c r="Q1233" i="2" s="1"/>
  <c r="Z1234" i="2" l="1"/>
  <c r="AA1234" i="2"/>
  <c r="W1233" i="2"/>
  <c r="X1233" i="2" s="1"/>
  <c r="Y1233" i="2" s="1"/>
  <c r="R1233" i="2"/>
  <c r="M1232" i="2"/>
  <c r="R1232" i="2" s="1"/>
  <c r="Z1233" i="2" l="1"/>
  <c r="AA1233" i="2"/>
  <c r="W1232" i="2"/>
  <c r="X1232" i="2" s="1"/>
  <c r="Q1232" i="2"/>
  <c r="Y1232" i="2"/>
  <c r="M1231" i="2"/>
  <c r="Q1231" i="2" s="1"/>
  <c r="Z1232" i="2" l="1"/>
  <c r="AA1232" i="2"/>
  <c r="W1231" i="2"/>
  <c r="X1231" i="2" s="1"/>
  <c r="R1231" i="2"/>
  <c r="Y1231" i="2"/>
  <c r="M1230" i="2"/>
  <c r="Q1230" i="2" s="1"/>
  <c r="AA1231" i="2" l="1"/>
  <c r="Z1231" i="2"/>
  <c r="W1230" i="2"/>
  <c r="X1230" i="2" s="1"/>
  <c r="R1230" i="2"/>
  <c r="Y1230" i="2"/>
  <c r="M1229" i="2"/>
  <c r="Q1229" i="2" s="1"/>
  <c r="Z1230" i="2" l="1"/>
  <c r="AA1230" i="2"/>
  <c r="W1229" i="2"/>
  <c r="X1229" i="2" s="1"/>
  <c r="R1229" i="2"/>
  <c r="Y1229" i="2"/>
  <c r="M1228" i="2"/>
  <c r="Q1228" i="2" s="1"/>
  <c r="Z1229" i="2" l="1"/>
  <c r="AA1229" i="2"/>
  <c r="W1228" i="2"/>
  <c r="X1228" i="2" s="1"/>
  <c r="Y1228" i="2" s="1"/>
  <c r="R1228" i="2"/>
  <c r="M1227" i="2"/>
  <c r="Q1227" i="2" s="1"/>
  <c r="Z1228" i="2" l="1"/>
  <c r="AA1228" i="2"/>
  <c r="W1227" i="2"/>
  <c r="X1227" i="2" s="1"/>
  <c r="R1227" i="2"/>
  <c r="Y1227" i="2"/>
  <c r="M1226" i="2"/>
  <c r="Q1226" i="2" s="1"/>
  <c r="Z1227" i="2" l="1"/>
  <c r="AA1227" i="2"/>
  <c r="W1226" i="2"/>
  <c r="X1226" i="2" s="1"/>
  <c r="R1226" i="2"/>
  <c r="Y1226" i="2"/>
  <c r="M1225" i="2"/>
  <c r="Q1225" i="2" s="1"/>
  <c r="Z1226" i="2" l="1"/>
  <c r="AA1226" i="2"/>
  <c r="W1225" i="2"/>
  <c r="X1225" i="2" s="1"/>
  <c r="Y1225" i="2" s="1"/>
  <c r="R1225" i="2"/>
  <c r="M1224" i="2"/>
  <c r="R1224" i="2" s="1"/>
  <c r="AA1225" i="2" l="1"/>
  <c r="Z1225" i="2"/>
  <c r="W1224" i="2"/>
  <c r="X1224" i="2" s="1"/>
  <c r="Q1224" i="2"/>
  <c r="Y1224" i="2"/>
  <c r="M1223" i="2"/>
  <c r="Q1223" i="2" s="1"/>
  <c r="Z1224" i="2" l="1"/>
  <c r="AA1224" i="2"/>
  <c r="W1223" i="2"/>
  <c r="X1223" i="2" s="1"/>
  <c r="Y1223" i="2" s="1"/>
  <c r="R1223" i="2"/>
  <c r="M1222" i="2"/>
  <c r="Q1222" i="2" s="1"/>
  <c r="AA1223" i="2" l="1"/>
  <c r="Z1223" i="2"/>
  <c r="W1222" i="2"/>
  <c r="X1222" i="2" s="1"/>
  <c r="Y1222" i="2" s="1"/>
  <c r="R1222" i="2"/>
  <c r="M1221" i="2"/>
  <c r="Q1221" i="2" s="1"/>
  <c r="Z1222" i="2" l="1"/>
  <c r="AA1222" i="2"/>
  <c r="W1221" i="2"/>
  <c r="X1221" i="2" s="1"/>
  <c r="Y1221" i="2" s="1"/>
  <c r="R1221" i="2"/>
  <c r="M1220" i="2"/>
  <c r="Q1220" i="2" s="1"/>
  <c r="Z1221" i="2" l="1"/>
  <c r="AA1221" i="2"/>
  <c r="W1220" i="2"/>
  <c r="X1220" i="2" s="1"/>
  <c r="R1220" i="2"/>
  <c r="Y1220" i="2"/>
  <c r="M1219" i="2"/>
  <c r="R1219" i="2" s="1"/>
  <c r="Z1220" i="2" l="1"/>
  <c r="AA1220" i="2"/>
  <c r="W1219" i="2"/>
  <c r="X1219" i="2" s="1"/>
  <c r="Y1219" i="2" s="1"/>
  <c r="Q1219" i="2"/>
  <c r="M1218" i="2"/>
  <c r="R1218" i="2" s="1"/>
  <c r="Z1219" i="2" l="1"/>
  <c r="AA1219" i="2"/>
  <c r="W1218" i="2"/>
  <c r="X1218" i="2" s="1"/>
  <c r="Q1218" i="2"/>
  <c r="Y1218" i="2"/>
  <c r="M1217" i="2"/>
  <c r="Q1217" i="2" s="1"/>
  <c r="Z1218" i="2" l="1"/>
  <c r="AA1218" i="2"/>
  <c r="W1217" i="2"/>
  <c r="X1217" i="2" s="1"/>
  <c r="Y1217" i="2" s="1"/>
  <c r="R1217" i="2"/>
  <c r="M1216" i="2"/>
  <c r="Q1216" i="2" s="1"/>
  <c r="Z1217" i="2" l="1"/>
  <c r="AA1217" i="2"/>
  <c r="W1216" i="2"/>
  <c r="X1216" i="2" s="1"/>
  <c r="Y1216" i="2" s="1"/>
  <c r="R1216" i="2"/>
  <c r="M1215" i="2"/>
  <c r="Q1215" i="2" s="1"/>
  <c r="Z1216" i="2" l="1"/>
  <c r="AA1216" i="2"/>
  <c r="W1215" i="2"/>
  <c r="X1215" i="2" s="1"/>
  <c r="Y1215" i="2" s="1"/>
  <c r="R1215" i="2"/>
  <c r="M1214" i="2"/>
  <c r="Q1214" i="2" s="1"/>
  <c r="AA1215" i="2" l="1"/>
  <c r="Z1215" i="2"/>
  <c r="W1214" i="2"/>
  <c r="X1214" i="2" s="1"/>
  <c r="R1214" i="2"/>
  <c r="Y1214" i="2"/>
  <c r="M1213" i="2"/>
  <c r="Q1213" i="2" s="1"/>
  <c r="Z1214" i="2" l="1"/>
  <c r="AA1214" i="2"/>
  <c r="W1213" i="2"/>
  <c r="X1213" i="2" s="1"/>
  <c r="Y1213" i="2" s="1"/>
  <c r="R1213" i="2"/>
  <c r="M1212" i="2"/>
  <c r="Q1212" i="2" s="1"/>
  <c r="AA1213" i="2" l="1"/>
  <c r="Z1213" i="2"/>
  <c r="W1212" i="2"/>
  <c r="X1212" i="2" s="1"/>
  <c r="R1212" i="2"/>
  <c r="Y1212" i="2"/>
  <c r="M1211" i="2"/>
  <c r="Q1211" i="2" s="1"/>
  <c r="Z1212" i="2" l="1"/>
  <c r="AA1212" i="2"/>
  <c r="W1211" i="2"/>
  <c r="X1211" i="2" s="1"/>
  <c r="Y1211" i="2" s="1"/>
  <c r="R1211" i="2"/>
  <c r="M1210" i="2"/>
  <c r="Q1210" i="2" s="1"/>
  <c r="Z1211" i="2" l="1"/>
  <c r="AA1211" i="2"/>
  <c r="W1210" i="2"/>
  <c r="X1210" i="2" s="1"/>
  <c r="R1210" i="2"/>
  <c r="Y1210" i="2"/>
  <c r="M1209" i="2"/>
  <c r="Q1209" i="2" s="1"/>
  <c r="Z1210" i="2" l="1"/>
  <c r="AA1210" i="2"/>
  <c r="W1209" i="2"/>
  <c r="X1209" i="2" s="1"/>
  <c r="R1209" i="2"/>
  <c r="Y1209" i="2"/>
  <c r="M1208" i="2"/>
  <c r="Q1208" i="2" s="1"/>
  <c r="Z1209" i="2" l="1"/>
  <c r="AA1209" i="2"/>
  <c r="W1208" i="2"/>
  <c r="X1208" i="2" s="1"/>
  <c r="R1208" i="2"/>
  <c r="Y1208" i="2"/>
  <c r="M1207" i="2"/>
  <c r="Q1207" i="2" s="1"/>
  <c r="Z1208" i="2" l="1"/>
  <c r="AA1208" i="2"/>
  <c r="W1207" i="2"/>
  <c r="X1207" i="2" s="1"/>
  <c r="R1207" i="2"/>
  <c r="Y1207" i="2"/>
  <c r="M1206" i="2"/>
  <c r="Q1206" i="2" s="1"/>
  <c r="Z1207" i="2" l="1"/>
  <c r="AA1207" i="2"/>
  <c r="W1206" i="2"/>
  <c r="X1206" i="2" s="1"/>
  <c r="R1206" i="2"/>
  <c r="Y1206" i="2"/>
  <c r="M1205" i="2"/>
  <c r="Q1205" i="2" s="1"/>
  <c r="Z1206" i="2" l="1"/>
  <c r="AA1206" i="2"/>
  <c r="W1205" i="2"/>
  <c r="X1205" i="2" s="1"/>
  <c r="R1205" i="2"/>
  <c r="Y1205" i="2"/>
  <c r="M1204" i="2"/>
  <c r="Q1204" i="2" s="1"/>
  <c r="AA1205" i="2" l="1"/>
  <c r="Z1205" i="2"/>
  <c r="W1204" i="2"/>
  <c r="X1204" i="2" s="1"/>
  <c r="R1204" i="2"/>
  <c r="Y1204" i="2"/>
  <c r="M1203" i="2"/>
  <c r="Q1203" i="2" s="1"/>
  <c r="Z1204" i="2" l="1"/>
  <c r="AA1204" i="2"/>
  <c r="W1203" i="2"/>
  <c r="X1203" i="2" s="1"/>
  <c r="Y1203" i="2" s="1"/>
  <c r="R1203" i="2"/>
  <c r="M1202" i="2"/>
  <c r="Q1202" i="2" s="1"/>
  <c r="Z1203" i="2" l="1"/>
  <c r="AA1203" i="2"/>
  <c r="W1202" i="2"/>
  <c r="X1202" i="2" s="1"/>
  <c r="Y1202" i="2" s="1"/>
  <c r="R1202" i="2"/>
  <c r="M1201" i="2"/>
  <c r="Q1201" i="2" s="1"/>
  <c r="Z1202" i="2" l="1"/>
  <c r="AA1202" i="2"/>
  <c r="W1201" i="2"/>
  <c r="X1201" i="2" s="1"/>
  <c r="R1201" i="2"/>
  <c r="Y1201" i="2"/>
  <c r="M1200" i="2"/>
  <c r="R1200" i="2" s="1"/>
  <c r="AA1201" i="2" l="1"/>
  <c r="Z1201" i="2"/>
  <c r="W1200" i="2"/>
  <c r="X1200" i="2" s="1"/>
  <c r="Q1200" i="2"/>
  <c r="Y1200" i="2"/>
  <c r="M1199" i="2"/>
  <c r="Q1199" i="2" s="1"/>
  <c r="Z1200" i="2" l="1"/>
  <c r="AA1200" i="2"/>
  <c r="W1199" i="2"/>
  <c r="X1199" i="2" s="1"/>
  <c r="R1199" i="2"/>
  <c r="Y1199" i="2"/>
  <c r="M1198" i="2"/>
  <c r="Q1198" i="2" s="1"/>
  <c r="Z1199" i="2" l="1"/>
  <c r="AA1199" i="2"/>
  <c r="W1198" i="2"/>
  <c r="X1198" i="2" s="1"/>
  <c r="R1198" i="2"/>
  <c r="Y1198" i="2"/>
  <c r="M1197" i="2"/>
  <c r="Q1197" i="2" s="1"/>
  <c r="Z1198" i="2" l="1"/>
  <c r="AA1198" i="2"/>
  <c r="W1197" i="2"/>
  <c r="X1197" i="2" s="1"/>
  <c r="R1197" i="2"/>
  <c r="Y1197" i="2"/>
  <c r="M1196" i="2"/>
  <c r="Q1196" i="2" s="1"/>
  <c r="Z1197" i="2" l="1"/>
  <c r="AA1197" i="2"/>
  <c r="W1196" i="2"/>
  <c r="X1196" i="2" s="1"/>
  <c r="R1196" i="2"/>
  <c r="Y1196" i="2"/>
  <c r="M1195" i="2"/>
  <c r="Q1195" i="2" s="1"/>
  <c r="Z1196" i="2" l="1"/>
  <c r="AA1196" i="2"/>
  <c r="W1195" i="2"/>
  <c r="X1195" i="2" s="1"/>
  <c r="R1195" i="2"/>
  <c r="Y1195" i="2"/>
  <c r="M1194" i="2"/>
  <c r="Q1194" i="2" s="1"/>
  <c r="AA1195" i="2" l="1"/>
  <c r="Z1195" i="2"/>
  <c r="W1194" i="2"/>
  <c r="X1194" i="2" s="1"/>
  <c r="R1194" i="2"/>
  <c r="Y1194" i="2"/>
  <c r="M1193" i="2"/>
  <c r="Q1193" i="2" s="1"/>
  <c r="Z1194" i="2" l="1"/>
  <c r="AA1194" i="2"/>
  <c r="W1193" i="2"/>
  <c r="X1193" i="2" s="1"/>
  <c r="R1193" i="2"/>
  <c r="Y1193" i="2"/>
  <c r="M1192" i="2"/>
  <c r="R1192" i="2" s="1"/>
  <c r="Z1193" i="2" l="1"/>
  <c r="AA1193" i="2"/>
  <c r="W1192" i="2"/>
  <c r="X1192" i="2" s="1"/>
  <c r="Q1192" i="2"/>
  <c r="Y1192" i="2"/>
  <c r="M1191" i="2"/>
  <c r="Q1191" i="2" s="1"/>
  <c r="AA1192" i="2" l="1"/>
  <c r="Z1192" i="2"/>
  <c r="W1191" i="2"/>
  <c r="X1191" i="2" s="1"/>
  <c r="R1191" i="2"/>
  <c r="Y1191" i="2"/>
  <c r="M1190" i="2"/>
  <c r="R1190" i="2" s="1"/>
  <c r="Z1191" i="2" l="1"/>
  <c r="AA1191" i="2"/>
  <c r="W1190" i="2"/>
  <c r="X1190" i="2" s="1"/>
  <c r="Q1190" i="2"/>
  <c r="Y1190" i="2"/>
  <c r="M1189" i="2"/>
  <c r="Q1189" i="2" s="1"/>
  <c r="Z1190" i="2" l="1"/>
  <c r="AA1190" i="2"/>
  <c r="W1189" i="2"/>
  <c r="X1189" i="2" s="1"/>
  <c r="R1189" i="2"/>
  <c r="Y1189" i="2"/>
  <c r="M1188" i="2"/>
  <c r="Q1188" i="2" s="1"/>
  <c r="AA1189" i="2" l="1"/>
  <c r="Z1189" i="2"/>
  <c r="W1188" i="2"/>
  <c r="X1188" i="2" s="1"/>
  <c r="Y1188" i="2" s="1"/>
  <c r="R1188" i="2"/>
  <c r="M1187" i="2"/>
  <c r="Q1187" i="2" s="1"/>
  <c r="Z1188" i="2" l="1"/>
  <c r="AA1188" i="2"/>
  <c r="W1187" i="2"/>
  <c r="X1187" i="2" s="1"/>
  <c r="R1187" i="2"/>
  <c r="Y1187" i="2"/>
  <c r="M1186" i="2"/>
  <c r="Q1186" i="2" s="1"/>
  <c r="Z1187" i="2" l="1"/>
  <c r="AA1187" i="2"/>
  <c r="W1186" i="2"/>
  <c r="X1186" i="2" s="1"/>
  <c r="R1186" i="2"/>
  <c r="Y1186" i="2"/>
  <c r="M1185" i="2"/>
  <c r="Q1185" i="2" s="1"/>
  <c r="Z1186" i="2" l="1"/>
  <c r="AA1186" i="2"/>
  <c r="W1185" i="2"/>
  <c r="X1185" i="2" s="1"/>
  <c r="R1185" i="2"/>
  <c r="Y1185" i="2"/>
  <c r="M1184" i="2"/>
  <c r="Q1184" i="2" s="1"/>
  <c r="AA1185" i="2" l="1"/>
  <c r="Z1185" i="2"/>
  <c r="W1184" i="2"/>
  <c r="X1184" i="2" s="1"/>
  <c r="R1184" i="2"/>
  <c r="Y1184" i="2"/>
  <c r="M1183" i="2"/>
  <c r="Q1183" i="2" s="1"/>
  <c r="Z1184" i="2" l="1"/>
  <c r="AA1184" i="2"/>
  <c r="W1183" i="2"/>
  <c r="X1183" i="2" s="1"/>
  <c r="Y1183" i="2" s="1"/>
  <c r="R1183" i="2"/>
  <c r="M1182" i="2"/>
  <c r="Q1182" i="2" s="1"/>
  <c r="Z1183" i="2" l="1"/>
  <c r="AA1183" i="2"/>
  <c r="W1182" i="2"/>
  <c r="X1182" i="2" s="1"/>
  <c r="R1182" i="2"/>
  <c r="Y1182" i="2"/>
  <c r="M1181" i="2"/>
  <c r="Q1181" i="2" s="1"/>
  <c r="Z1182" i="2" l="1"/>
  <c r="AA1182" i="2"/>
  <c r="W1181" i="2"/>
  <c r="X1181" i="2" s="1"/>
  <c r="R1181" i="2"/>
  <c r="Y1181" i="2"/>
  <c r="M1180" i="2"/>
  <c r="Q1180" i="2" s="1"/>
  <c r="AA1181" i="2" l="1"/>
  <c r="Z1181" i="2"/>
  <c r="W1180" i="2"/>
  <c r="X1180" i="2" s="1"/>
  <c r="R1180" i="2"/>
  <c r="Y1180" i="2"/>
  <c r="M1179" i="2"/>
  <c r="Q1179" i="2" s="1"/>
  <c r="AA1180" i="2" l="1"/>
  <c r="Z1180" i="2"/>
  <c r="W1179" i="2"/>
  <c r="X1179" i="2" s="1"/>
  <c r="R1179" i="2"/>
  <c r="Y1179" i="2"/>
  <c r="M1178" i="2"/>
  <c r="Q1178" i="2" s="1"/>
  <c r="Z1179" i="2" l="1"/>
  <c r="AA1179" i="2"/>
  <c r="W1178" i="2"/>
  <c r="X1178" i="2" s="1"/>
  <c r="Y1178" i="2" s="1"/>
  <c r="R1178" i="2"/>
  <c r="M1177" i="2"/>
  <c r="Q1177" i="2" s="1"/>
  <c r="Z1178" i="2" l="1"/>
  <c r="AA1178" i="2"/>
  <c r="W1177" i="2"/>
  <c r="X1177" i="2" s="1"/>
  <c r="R1177" i="2"/>
  <c r="Y1177" i="2"/>
  <c r="M1176" i="2"/>
  <c r="Q1176" i="2" s="1"/>
  <c r="Z1177" i="2" l="1"/>
  <c r="AA1177" i="2"/>
  <c r="W1176" i="2"/>
  <c r="X1176" i="2" s="1"/>
  <c r="R1176" i="2"/>
  <c r="Y1176" i="2"/>
  <c r="M1175" i="2"/>
  <c r="R1175" i="2" s="1"/>
  <c r="Z1176" i="2" l="1"/>
  <c r="AA1176" i="2"/>
  <c r="W1175" i="2"/>
  <c r="X1175" i="2" s="1"/>
  <c r="Q1175" i="2"/>
  <c r="Y1175" i="2"/>
  <c r="M1174" i="2"/>
  <c r="Q1174" i="2" s="1"/>
  <c r="Z1175" i="2" l="1"/>
  <c r="AA1175" i="2"/>
  <c r="W1174" i="2"/>
  <c r="X1174" i="2" s="1"/>
  <c r="R1174" i="2"/>
  <c r="Y1174" i="2"/>
  <c r="M1173" i="2"/>
  <c r="Q1173" i="2" s="1"/>
  <c r="Z1174" i="2" l="1"/>
  <c r="AA1174" i="2"/>
  <c r="W1173" i="2"/>
  <c r="X1173" i="2" s="1"/>
  <c r="R1173" i="2"/>
  <c r="Y1173" i="2"/>
  <c r="M1172" i="2"/>
  <c r="R1172" i="2" s="1"/>
  <c r="Z1173" i="2" l="1"/>
  <c r="AA1173" i="2"/>
  <c r="W1172" i="2"/>
  <c r="X1172" i="2" s="1"/>
  <c r="Q1172" i="2"/>
  <c r="Y1172" i="2"/>
  <c r="M1171" i="2"/>
  <c r="R1171" i="2" s="1"/>
  <c r="AA1172" i="2" l="1"/>
  <c r="Z1172" i="2"/>
  <c r="W1171" i="2"/>
  <c r="X1171" i="2" s="1"/>
  <c r="Y1171" i="2" s="1"/>
  <c r="Q1171" i="2"/>
  <c r="M1170" i="2"/>
  <c r="Q1170" i="2" s="1"/>
  <c r="AA1171" i="2" l="1"/>
  <c r="Z1171" i="2"/>
  <c r="W1170" i="2"/>
  <c r="X1170" i="2" s="1"/>
  <c r="R1170" i="2"/>
  <c r="Y1170" i="2"/>
  <c r="M1169" i="2"/>
  <c r="Q1169" i="2" s="1"/>
  <c r="Z1170" i="2" l="1"/>
  <c r="AA1170" i="2"/>
  <c r="W1169" i="2"/>
  <c r="X1169" i="2" s="1"/>
  <c r="R1169" i="2"/>
  <c r="Y1169" i="2"/>
  <c r="M1168" i="2"/>
  <c r="Q1168" i="2" s="1"/>
  <c r="Z1169" i="2" l="1"/>
  <c r="AA1169" i="2"/>
  <c r="W1168" i="2"/>
  <c r="X1168" i="2" s="1"/>
  <c r="Y1168" i="2" s="1"/>
  <c r="R1168" i="2"/>
  <c r="M1167" i="2"/>
  <c r="Q1167" i="2" s="1"/>
  <c r="AA1168" i="2" l="1"/>
  <c r="Z1168" i="2"/>
  <c r="W1167" i="2"/>
  <c r="X1167" i="2" s="1"/>
  <c r="R1167" i="2"/>
  <c r="Y1167" i="2"/>
  <c r="M1166" i="2"/>
  <c r="R1166" i="2" s="1"/>
  <c r="Z1167" i="2" l="1"/>
  <c r="AA1167" i="2"/>
  <c r="W1166" i="2"/>
  <c r="X1166" i="2" s="1"/>
  <c r="Q1166" i="2"/>
  <c r="Y1166" i="2"/>
  <c r="M1165" i="2"/>
  <c r="Q1165" i="2" s="1"/>
  <c r="AA1166" i="2" l="1"/>
  <c r="Z1166" i="2"/>
  <c r="W1165" i="2"/>
  <c r="X1165" i="2" s="1"/>
  <c r="R1165" i="2"/>
  <c r="Y1165" i="2"/>
  <c r="M1164" i="2"/>
  <c r="R1164" i="2" s="1"/>
  <c r="Z1165" i="2" l="1"/>
  <c r="AA1165" i="2"/>
  <c r="W1164" i="2"/>
  <c r="X1164" i="2" s="1"/>
  <c r="Q1164" i="2"/>
  <c r="Y1164" i="2"/>
  <c r="M1163" i="2"/>
  <c r="Q1163" i="2" s="1"/>
  <c r="Z1164" i="2" l="1"/>
  <c r="AA1164" i="2"/>
  <c r="W1163" i="2"/>
  <c r="X1163" i="2" s="1"/>
  <c r="R1163" i="2"/>
  <c r="Y1163" i="2"/>
  <c r="M1162" i="2"/>
  <c r="Q1162" i="2" s="1"/>
  <c r="Z1163" i="2" l="1"/>
  <c r="AA1163" i="2"/>
  <c r="W1162" i="2"/>
  <c r="X1162" i="2" s="1"/>
  <c r="R1162" i="2"/>
  <c r="Y1162" i="2"/>
  <c r="M1161" i="2"/>
  <c r="R1161" i="2" s="1"/>
  <c r="AA1162" i="2" l="1"/>
  <c r="Z1162" i="2"/>
  <c r="W1161" i="2"/>
  <c r="X1161" i="2" s="1"/>
  <c r="Q1161" i="2"/>
  <c r="Y1161" i="2"/>
  <c r="M1160" i="2"/>
  <c r="Q1160" i="2" s="1"/>
  <c r="Z1161" i="2" l="1"/>
  <c r="AA1161" i="2"/>
  <c r="W1160" i="2"/>
  <c r="X1160" i="2" s="1"/>
  <c r="Y1160" i="2" s="1"/>
  <c r="R1160" i="2"/>
  <c r="M1159" i="2"/>
  <c r="Q1159" i="2" s="1"/>
  <c r="Z1160" i="2" l="1"/>
  <c r="AA1160" i="2"/>
  <c r="W1159" i="2"/>
  <c r="X1159" i="2" s="1"/>
  <c r="Y1159" i="2" s="1"/>
  <c r="R1159" i="2"/>
  <c r="M1158" i="2"/>
  <c r="Q1158" i="2" s="1"/>
  <c r="Z1159" i="2" l="1"/>
  <c r="AA1159" i="2"/>
  <c r="W1158" i="2"/>
  <c r="X1158" i="2" s="1"/>
  <c r="R1158" i="2"/>
  <c r="Y1158" i="2"/>
  <c r="M1157" i="2"/>
  <c r="Q1157" i="2" s="1"/>
  <c r="AA1158" i="2" l="1"/>
  <c r="Z1158" i="2"/>
  <c r="W1157" i="2"/>
  <c r="X1157" i="2" s="1"/>
  <c r="R1157" i="2"/>
  <c r="Y1157" i="2"/>
  <c r="M1156" i="2"/>
  <c r="Q1156" i="2" s="1"/>
  <c r="AA1157" i="2" l="1"/>
  <c r="Z1157" i="2"/>
  <c r="W1156" i="2"/>
  <c r="X1156" i="2" s="1"/>
  <c r="R1156" i="2"/>
  <c r="Y1156" i="2"/>
  <c r="M1155" i="2"/>
  <c r="R1155" i="2" s="1"/>
  <c r="Z1156" i="2" l="1"/>
  <c r="AA1156" i="2"/>
  <c r="W1155" i="2"/>
  <c r="X1155" i="2" s="1"/>
  <c r="Q1155" i="2"/>
  <c r="Y1155" i="2"/>
  <c r="M1154" i="2"/>
  <c r="Q1154" i="2" s="1"/>
  <c r="AA1155" i="2" l="1"/>
  <c r="Z1155" i="2"/>
  <c r="W1154" i="2"/>
  <c r="X1154" i="2" s="1"/>
  <c r="Y1154" i="2" s="1"/>
  <c r="R1154" i="2"/>
  <c r="M1153" i="2"/>
  <c r="R1153" i="2" s="1"/>
  <c r="Z1154" i="2" l="1"/>
  <c r="AA1154" i="2"/>
  <c r="W1153" i="2"/>
  <c r="X1153" i="2" s="1"/>
  <c r="Y1153" i="2" s="1"/>
  <c r="Q1153" i="2"/>
  <c r="M1152" i="2"/>
  <c r="Q1152" i="2" s="1"/>
  <c r="Z1153" i="2" l="1"/>
  <c r="AA1153" i="2"/>
  <c r="W1152" i="2"/>
  <c r="X1152" i="2" s="1"/>
  <c r="Y1152" i="2" s="1"/>
  <c r="R1152" i="2"/>
  <c r="M1151" i="2"/>
  <c r="Q1151" i="2" s="1"/>
  <c r="AA1152" i="2" l="1"/>
  <c r="Z1152" i="2"/>
  <c r="W1151" i="2"/>
  <c r="X1151" i="2" s="1"/>
  <c r="R1151" i="2"/>
  <c r="Y1151" i="2"/>
  <c r="M1150" i="2"/>
  <c r="R1150" i="2" s="1"/>
  <c r="Z1151" i="2" l="1"/>
  <c r="AA1151" i="2"/>
  <c r="W1150" i="2"/>
  <c r="X1150" i="2" s="1"/>
  <c r="Y1150" i="2" s="1"/>
  <c r="Q1150" i="2"/>
  <c r="M1149" i="2"/>
  <c r="Q1149" i="2" s="1"/>
  <c r="Z1150" i="2" l="1"/>
  <c r="AA1150" i="2"/>
  <c r="W1149" i="2"/>
  <c r="X1149" i="2" s="1"/>
  <c r="R1149" i="2"/>
  <c r="Y1149" i="2"/>
  <c r="M1148" i="2"/>
  <c r="R1148" i="2" s="1"/>
  <c r="AA1149" i="2" l="1"/>
  <c r="Z1149" i="2"/>
  <c r="W1148" i="2"/>
  <c r="X1148" i="2" s="1"/>
  <c r="Q1148" i="2"/>
  <c r="Y1148" i="2"/>
  <c r="M1147" i="2"/>
  <c r="Q1147" i="2" s="1"/>
  <c r="Z1148" i="2" l="1"/>
  <c r="AA1148" i="2"/>
  <c r="W1147" i="2"/>
  <c r="X1147" i="2" s="1"/>
  <c r="R1147" i="2"/>
  <c r="Y1147" i="2"/>
  <c r="M1146" i="2"/>
  <c r="Q1146" i="2" s="1"/>
  <c r="Z1147" i="2" l="1"/>
  <c r="AA1147" i="2"/>
  <c r="W1146" i="2"/>
  <c r="X1146" i="2" s="1"/>
  <c r="R1146" i="2"/>
  <c r="Y1146" i="2"/>
  <c r="M1145" i="2"/>
  <c r="Q1145" i="2" s="1"/>
  <c r="AA1146" i="2" l="1"/>
  <c r="Z1146" i="2"/>
  <c r="W1145" i="2"/>
  <c r="X1145" i="2" s="1"/>
  <c r="R1145" i="2"/>
  <c r="Y1145" i="2"/>
  <c r="M1144" i="2"/>
  <c r="R1144" i="2" s="1"/>
  <c r="AA1145" i="2" l="1"/>
  <c r="Z1145" i="2"/>
  <c r="W1144" i="2"/>
  <c r="X1144" i="2" s="1"/>
  <c r="Y1144" i="2" s="1"/>
  <c r="Q1144" i="2"/>
  <c r="M1143" i="2"/>
  <c r="Q1143" i="2" s="1"/>
  <c r="Z1144" i="2" l="1"/>
  <c r="AA1144" i="2"/>
  <c r="W1143" i="2"/>
  <c r="X1143" i="2" s="1"/>
  <c r="R1143" i="2"/>
  <c r="Y1143" i="2"/>
  <c r="M1142" i="2"/>
  <c r="R1142" i="2" s="1"/>
  <c r="Z1143" i="2" l="1"/>
  <c r="AA1143" i="2"/>
  <c r="W1142" i="2"/>
  <c r="X1142" i="2" s="1"/>
  <c r="Q1142" i="2"/>
  <c r="Y1142" i="2"/>
  <c r="M1141" i="2"/>
  <c r="Q1141" i="2" s="1"/>
  <c r="AA1142" i="2" l="1"/>
  <c r="Z1142" i="2"/>
  <c r="W1141" i="2"/>
  <c r="X1141" i="2" s="1"/>
  <c r="R1141" i="2"/>
  <c r="Y1141" i="2"/>
  <c r="M1140" i="2"/>
  <c r="Q1140" i="2" s="1"/>
  <c r="Z1141" i="2" l="1"/>
  <c r="AA1141" i="2"/>
  <c r="W1140" i="2"/>
  <c r="X1140" i="2" s="1"/>
  <c r="R1140" i="2"/>
  <c r="Y1140" i="2"/>
  <c r="M1139" i="2"/>
  <c r="R1139" i="2" s="1"/>
  <c r="Z1140" i="2" l="1"/>
  <c r="AA1140" i="2"/>
  <c r="W1139" i="2"/>
  <c r="X1139" i="2" s="1"/>
  <c r="Y1139" i="2" s="1"/>
  <c r="Q1139" i="2"/>
  <c r="M1138" i="2"/>
  <c r="Q1138" i="2" s="1"/>
  <c r="Z1139" i="2" l="1"/>
  <c r="AA1139" i="2"/>
  <c r="W1138" i="2"/>
  <c r="X1138" i="2" s="1"/>
  <c r="R1138" i="2"/>
  <c r="Y1138" i="2"/>
  <c r="M1137" i="2"/>
  <c r="Q1137" i="2" s="1"/>
  <c r="Z1138" i="2" l="1"/>
  <c r="AA1138" i="2"/>
  <c r="W1137" i="2"/>
  <c r="X1137" i="2" s="1"/>
  <c r="R1137" i="2"/>
  <c r="Y1137" i="2"/>
  <c r="M1136" i="2"/>
  <c r="Q1136" i="2" s="1"/>
  <c r="AA1137" i="2" l="1"/>
  <c r="Z1137" i="2"/>
  <c r="W1136" i="2"/>
  <c r="X1136" i="2" s="1"/>
  <c r="R1136" i="2"/>
  <c r="Y1136" i="2"/>
  <c r="M1135" i="2"/>
  <c r="Q1135" i="2" s="1"/>
  <c r="AA1136" i="2" l="1"/>
  <c r="Z1136" i="2"/>
  <c r="W1135" i="2"/>
  <c r="X1135" i="2" s="1"/>
  <c r="R1135" i="2"/>
  <c r="Y1135" i="2"/>
  <c r="M1134" i="2"/>
  <c r="Q1134" i="2" s="1"/>
  <c r="AA1135" i="2" l="1"/>
  <c r="Z1135" i="2"/>
  <c r="W1134" i="2"/>
  <c r="X1134" i="2" s="1"/>
  <c r="Y1134" i="2" s="1"/>
  <c r="R1134" i="2"/>
  <c r="M1133" i="2"/>
  <c r="R1133" i="2" s="1"/>
  <c r="Z1134" i="2" l="1"/>
  <c r="AA1134" i="2"/>
  <c r="W1133" i="2"/>
  <c r="X1133" i="2" s="1"/>
  <c r="Y1133" i="2" s="1"/>
  <c r="Q1133" i="2"/>
  <c r="M1132" i="2"/>
  <c r="Q1132" i="2" s="1"/>
  <c r="Z1133" i="2" l="1"/>
  <c r="AA1133" i="2"/>
  <c r="W1132" i="2"/>
  <c r="X1132" i="2" s="1"/>
  <c r="R1132" i="2"/>
  <c r="Y1132" i="2"/>
  <c r="M1131" i="2"/>
  <c r="R1131" i="2" s="1"/>
  <c r="AA1132" i="2" l="1"/>
  <c r="Z1132" i="2"/>
  <c r="W1131" i="2"/>
  <c r="X1131" i="2" s="1"/>
  <c r="Y1131" i="2" s="1"/>
  <c r="Q1131" i="2"/>
  <c r="M1130" i="2"/>
  <c r="Q1130" i="2" s="1"/>
  <c r="AA1131" i="2" l="1"/>
  <c r="Z1131" i="2"/>
  <c r="W1130" i="2"/>
  <c r="X1130" i="2" s="1"/>
  <c r="Y1130" i="2" s="1"/>
  <c r="R1130" i="2"/>
  <c r="M1129" i="2"/>
  <c r="Q1129" i="2" s="1"/>
  <c r="AA1130" i="2" l="1"/>
  <c r="Z1130" i="2"/>
  <c r="W1129" i="2"/>
  <c r="X1129" i="2" s="1"/>
  <c r="R1129" i="2"/>
  <c r="Y1129" i="2"/>
  <c r="M1128" i="2"/>
  <c r="R1128" i="2" s="1"/>
  <c r="Z1129" i="2" l="1"/>
  <c r="AA1129" i="2"/>
  <c r="W1128" i="2"/>
  <c r="X1128" i="2" s="1"/>
  <c r="Y1128" i="2" s="1"/>
  <c r="Q1128" i="2"/>
  <c r="M1127" i="2"/>
  <c r="Q1127" i="2" s="1"/>
  <c r="Z1128" i="2" l="1"/>
  <c r="AA1128" i="2"/>
  <c r="W1127" i="2"/>
  <c r="X1127" i="2" s="1"/>
  <c r="R1127" i="2"/>
  <c r="Y1127" i="2"/>
  <c r="M1126" i="2"/>
  <c r="Q1126" i="2" s="1"/>
  <c r="Z1127" i="2" l="1"/>
  <c r="AA1127" i="2"/>
  <c r="W1126" i="2"/>
  <c r="X1126" i="2" s="1"/>
  <c r="R1126" i="2"/>
  <c r="Y1126" i="2"/>
  <c r="M1125" i="2"/>
  <c r="Q1125" i="2" s="1"/>
  <c r="Z1126" i="2" l="1"/>
  <c r="AA1126" i="2"/>
  <c r="W1125" i="2"/>
  <c r="X1125" i="2" s="1"/>
  <c r="R1125" i="2"/>
  <c r="Y1125" i="2"/>
  <c r="M1124" i="2"/>
  <c r="R1124" i="2" s="1"/>
  <c r="AA1125" i="2" l="1"/>
  <c r="Z1125" i="2"/>
  <c r="W1124" i="2"/>
  <c r="X1124" i="2" s="1"/>
  <c r="Q1124" i="2"/>
  <c r="Y1124" i="2"/>
  <c r="M1123" i="2"/>
  <c r="Q1123" i="2" s="1"/>
  <c r="Z1124" i="2" l="1"/>
  <c r="AA1124" i="2"/>
  <c r="W1123" i="2"/>
  <c r="X1123" i="2" s="1"/>
  <c r="R1123" i="2"/>
  <c r="Y1123" i="2"/>
  <c r="M1122" i="2"/>
  <c r="R1122" i="2" s="1"/>
  <c r="Z1123" i="2" l="1"/>
  <c r="AA1123" i="2"/>
  <c r="W1122" i="2"/>
  <c r="X1122" i="2" s="1"/>
  <c r="Q1122" i="2"/>
  <c r="Y1122" i="2"/>
  <c r="M1121" i="2"/>
  <c r="Q1121" i="2" s="1"/>
  <c r="AA1122" i="2" l="1"/>
  <c r="Z1122" i="2"/>
  <c r="W1121" i="2"/>
  <c r="X1121" i="2" s="1"/>
  <c r="Y1121" i="2" s="1"/>
  <c r="R1121" i="2"/>
  <c r="M1120" i="2"/>
  <c r="R1120" i="2" s="1"/>
  <c r="Z1121" i="2" l="1"/>
  <c r="AA1121" i="2"/>
  <c r="W1120" i="2"/>
  <c r="X1120" i="2" s="1"/>
  <c r="Q1120" i="2"/>
  <c r="Y1120" i="2"/>
  <c r="M1119" i="2"/>
  <c r="Q1119" i="2" s="1"/>
  <c r="Z1120" i="2" l="1"/>
  <c r="AA1120" i="2"/>
  <c r="W1119" i="2"/>
  <c r="X1119" i="2" s="1"/>
  <c r="R1119" i="2"/>
  <c r="Y1119" i="2"/>
  <c r="M1118" i="2"/>
  <c r="Q1118" i="2" s="1"/>
  <c r="Z1119" i="2" l="1"/>
  <c r="AA1119" i="2"/>
  <c r="W1118" i="2"/>
  <c r="X1118" i="2" s="1"/>
  <c r="R1118" i="2"/>
  <c r="Y1118" i="2"/>
  <c r="M1117" i="2"/>
  <c r="Q1117" i="2" s="1"/>
  <c r="AA1118" i="2" l="1"/>
  <c r="Z1118" i="2"/>
  <c r="W1117" i="2"/>
  <c r="X1117" i="2" s="1"/>
  <c r="R1117" i="2"/>
  <c r="Y1117" i="2"/>
  <c r="M1116" i="2"/>
  <c r="R1116" i="2" s="1"/>
  <c r="Z1117" i="2" l="1"/>
  <c r="AA1117" i="2"/>
  <c r="W1116" i="2"/>
  <c r="X1116" i="2" s="1"/>
  <c r="Q1116" i="2"/>
  <c r="Y1116" i="2"/>
  <c r="M1115" i="2"/>
  <c r="Q1115" i="2" s="1"/>
  <c r="AA1116" i="2" l="1"/>
  <c r="Z1116" i="2"/>
  <c r="W1115" i="2"/>
  <c r="X1115" i="2" s="1"/>
  <c r="Y1115" i="2" s="1"/>
  <c r="R1115" i="2"/>
  <c r="M1114" i="2"/>
  <c r="Q1114" i="2" s="1"/>
  <c r="AA1115" i="2" l="1"/>
  <c r="Z1115" i="2"/>
  <c r="W1114" i="2"/>
  <c r="X1114" i="2" s="1"/>
  <c r="R1114" i="2"/>
  <c r="Y1114" i="2"/>
  <c r="M1113" i="2"/>
  <c r="Q1113" i="2" s="1"/>
  <c r="Z1114" i="2" l="1"/>
  <c r="AA1114" i="2"/>
  <c r="W1113" i="2"/>
  <c r="X1113" i="2" s="1"/>
  <c r="R1113" i="2"/>
  <c r="Y1113" i="2"/>
  <c r="M1112" i="2"/>
  <c r="Q1112" i="2" s="1"/>
  <c r="AA1113" i="2" l="1"/>
  <c r="Z1113" i="2"/>
  <c r="W1112" i="2"/>
  <c r="X1112" i="2" s="1"/>
  <c r="R1112" i="2"/>
  <c r="Y1112" i="2"/>
  <c r="M1111" i="2"/>
  <c r="R1111" i="2" s="1"/>
  <c r="AA1112" i="2" l="1"/>
  <c r="Z1112" i="2"/>
  <c r="W1111" i="2"/>
  <c r="X1111" i="2" s="1"/>
  <c r="Y1111" i="2" s="1"/>
  <c r="Q1111" i="2"/>
  <c r="M1110" i="2"/>
  <c r="Q1110" i="2" s="1"/>
  <c r="Z1111" i="2" l="1"/>
  <c r="AA1111" i="2"/>
  <c r="W1110" i="2"/>
  <c r="X1110" i="2" s="1"/>
  <c r="R1110" i="2"/>
  <c r="Y1110" i="2"/>
  <c r="M1109" i="2"/>
  <c r="R1109" i="2" s="1"/>
  <c r="Z1110" i="2" l="1"/>
  <c r="AA1110" i="2"/>
  <c r="W1109" i="2"/>
  <c r="X1109" i="2" s="1"/>
  <c r="Y1109" i="2" s="1"/>
  <c r="Q1109" i="2"/>
  <c r="M1108" i="2"/>
  <c r="Q1108" i="2" s="1"/>
  <c r="AA1109" i="2" l="1"/>
  <c r="Z1109" i="2"/>
  <c r="W1108" i="2"/>
  <c r="X1108" i="2" s="1"/>
  <c r="R1108" i="2"/>
  <c r="Y1108" i="2"/>
  <c r="M1107" i="2"/>
  <c r="Q1107" i="2" s="1"/>
  <c r="Z1108" i="2" l="1"/>
  <c r="AA1108" i="2"/>
  <c r="W1107" i="2"/>
  <c r="X1107" i="2" s="1"/>
  <c r="R1107" i="2"/>
  <c r="Y1107" i="2"/>
  <c r="M1106" i="2"/>
  <c r="Q1106" i="2" s="1"/>
  <c r="Z1107" i="2" l="1"/>
  <c r="AA1107" i="2"/>
  <c r="W1106" i="2"/>
  <c r="X1106" i="2" s="1"/>
  <c r="Y1106" i="2" s="1"/>
  <c r="R1106" i="2"/>
  <c r="M1105" i="2"/>
  <c r="R1105" i="2" s="1"/>
  <c r="AA1106" i="2" l="1"/>
  <c r="Z1106" i="2"/>
  <c r="W1105" i="2"/>
  <c r="X1105" i="2" s="1"/>
  <c r="Q1105" i="2"/>
  <c r="Y1105" i="2"/>
  <c r="M1104" i="2"/>
  <c r="Q1104" i="2" s="1"/>
  <c r="AA1105" i="2" l="1"/>
  <c r="Z1105" i="2"/>
  <c r="W1104" i="2"/>
  <c r="X1104" i="2" s="1"/>
  <c r="R1104" i="2"/>
  <c r="Y1104" i="2"/>
  <c r="M1103" i="2"/>
  <c r="Q1103" i="2" s="1"/>
  <c r="Z1104" i="2" l="1"/>
  <c r="AA1104" i="2"/>
  <c r="W1103" i="2"/>
  <c r="X1103" i="2" s="1"/>
  <c r="R1103" i="2"/>
  <c r="Y1103" i="2"/>
  <c r="M1102" i="2"/>
  <c r="Q1102" i="2" s="1"/>
  <c r="Z1103" i="2" l="1"/>
  <c r="AA1103" i="2"/>
  <c r="W1102" i="2"/>
  <c r="X1102" i="2" s="1"/>
  <c r="Y1102" i="2" s="1"/>
  <c r="R1102" i="2"/>
  <c r="M1101" i="2"/>
  <c r="Q1101" i="2" s="1"/>
  <c r="AA1102" i="2" l="1"/>
  <c r="Z1102" i="2"/>
  <c r="W1101" i="2"/>
  <c r="X1101" i="2" s="1"/>
  <c r="Y1101" i="2" s="1"/>
  <c r="R1101" i="2"/>
  <c r="M1100" i="2"/>
  <c r="R1100" i="2" s="1"/>
  <c r="Z1101" i="2" l="1"/>
  <c r="AA1101" i="2"/>
  <c r="W1100" i="2"/>
  <c r="X1100" i="2" s="1"/>
  <c r="Y1100" i="2" s="1"/>
  <c r="Q1100" i="2"/>
  <c r="M1099" i="2"/>
  <c r="Q1099" i="2" s="1"/>
  <c r="Z1100" i="2" l="1"/>
  <c r="AA1100" i="2"/>
  <c r="W1099" i="2"/>
  <c r="X1099" i="2" s="1"/>
  <c r="Y1099" i="2" s="1"/>
  <c r="R1099" i="2"/>
  <c r="M1098" i="2"/>
  <c r="Q1098" i="2" s="1"/>
  <c r="Z1099" i="2" l="1"/>
  <c r="AA1099" i="2"/>
  <c r="W1098" i="2"/>
  <c r="X1098" i="2" s="1"/>
  <c r="R1098" i="2"/>
  <c r="Y1098" i="2"/>
  <c r="M1097" i="2"/>
  <c r="Q1097" i="2" s="1"/>
  <c r="AA1098" i="2" l="1"/>
  <c r="Z1098" i="2"/>
  <c r="W1097" i="2"/>
  <c r="X1097" i="2" s="1"/>
  <c r="R1097" i="2"/>
  <c r="Y1097" i="2"/>
  <c r="M1096" i="2"/>
  <c r="Q1096" i="2" s="1"/>
  <c r="AA1097" i="2" l="1"/>
  <c r="Z1097" i="2"/>
  <c r="W1096" i="2"/>
  <c r="X1096" i="2" s="1"/>
  <c r="R1096" i="2"/>
  <c r="Y1096" i="2"/>
  <c r="M1095" i="2"/>
  <c r="Q1095" i="2" s="1"/>
  <c r="Z1096" i="2" l="1"/>
  <c r="AA1096" i="2"/>
  <c r="W1095" i="2"/>
  <c r="X1095" i="2" s="1"/>
  <c r="Y1095" i="2" s="1"/>
  <c r="R1095" i="2"/>
  <c r="M1094" i="2"/>
  <c r="Q1094" i="2" s="1"/>
  <c r="AA1095" i="2" l="1"/>
  <c r="Z1095" i="2"/>
  <c r="W1094" i="2"/>
  <c r="X1094" i="2" s="1"/>
  <c r="R1094" i="2"/>
  <c r="Y1094" i="2"/>
  <c r="M1093" i="2"/>
  <c r="Q1093" i="2" s="1"/>
  <c r="Z1094" i="2" l="1"/>
  <c r="AA1094" i="2"/>
  <c r="W1093" i="2"/>
  <c r="X1093" i="2" s="1"/>
  <c r="R1093" i="2"/>
  <c r="Y1093" i="2"/>
  <c r="M1092" i="2"/>
  <c r="Q1092" i="2" s="1"/>
  <c r="Z1093" i="2" l="1"/>
  <c r="AA1093" i="2"/>
  <c r="W1092" i="2"/>
  <c r="X1092" i="2" s="1"/>
  <c r="R1092" i="2"/>
  <c r="Y1092" i="2"/>
  <c r="M1091" i="2"/>
  <c r="Q1091" i="2" s="1"/>
  <c r="AA1092" i="2" l="1"/>
  <c r="Z1092" i="2"/>
  <c r="W1091" i="2"/>
  <c r="X1091" i="2" s="1"/>
  <c r="Y1091" i="2" s="1"/>
  <c r="R1091" i="2"/>
  <c r="M1090" i="2"/>
  <c r="R1090" i="2" s="1"/>
  <c r="Z1091" i="2" l="1"/>
  <c r="AA1091" i="2"/>
  <c r="W1090" i="2"/>
  <c r="X1090" i="2" s="1"/>
  <c r="Y1090" i="2" s="1"/>
  <c r="Q1090" i="2"/>
  <c r="M1089" i="2"/>
  <c r="Q1089" i="2" s="1"/>
  <c r="Z1090" i="2" l="1"/>
  <c r="AA1090" i="2"/>
  <c r="W1089" i="2"/>
  <c r="X1089" i="2" s="1"/>
  <c r="Y1089" i="2" s="1"/>
  <c r="R1089" i="2"/>
  <c r="M1088" i="2"/>
  <c r="R1088" i="2" s="1"/>
  <c r="Z1089" i="2" l="1"/>
  <c r="AA1089" i="2"/>
  <c r="W1088" i="2"/>
  <c r="X1088" i="2" s="1"/>
  <c r="Q1088" i="2"/>
  <c r="Y1088" i="2"/>
  <c r="M1087" i="2"/>
  <c r="Q1087" i="2" s="1"/>
  <c r="Z1088" i="2" l="1"/>
  <c r="AA1088" i="2"/>
  <c r="W1087" i="2"/>
  <c r="X1087" i="2" s="1"/>
  <c r="R1087" i="2"/>
  <c r="Y1087" i="2"/>
  <c r="M1086" i="2"/>
  <c r="Q1086" i="2" s="1"/>
  <c r="AA1087" i="2" l="1"/>
  <c r="Z1087" i="2"/>
  <c r="W1086" i="2"/>
  <c r="X1086" i="2" s="1"/>
  <c r="Y1086" i="2" s="1"/>
  <c r="R1086" i="2"/>
  <c r="M1085" i="2"/>
  <c r="R1085" i="2" s="1"/>
  <c r="Z1086" i="2" l="1"/>
  <c r="AA1086" i="2"/>
  <c r="W1085" i="2"/>
  <c r="X1085" i="2" s="1"/>
  <c r="Q1085" i="2"/>
  <c r="Y1085" i="2"/>
  <c r="M1084" i="2"/>
  <c r="Q1084" i="2" s="1"/>
  <c r="AA1085" i="2" l="1"/>
  <c r="Z1085" i="2"/>
  <c r="W1084" i="2"/>
  <c r="X1084" i="2" s="1"/>
  <c r="R1084" i="2"/>
  <c r="Y1084" i="2"/>
  <c r="M1083" i="2"/>
  <c r="Q1083" i="2" s="1"/>
  <c r="Z1084" i="2" l="1"/>
  <c r="AA1084" i="2"/>
  <c r="W1083" i="2"/>
  <c r="X1083" i="2" s="1"/>
  <c r="R1083" i="2"/>
  <c r="Y1083" i="2"/>
  <c r="M1082" i="2"/>
  <c r="R1082" i="2" s="1"/>
  <c r="Z1083" i="2" l="1"/>
  <c r="AA1083" i="2"/>
  <c r="W1082" i="2"/>
  <c r="X1082" i="2" s="1"/>
  <c r="Y1082" i="2" s="1"/>
  <c r="Q1082" i="2"/>
  <c r="M1081" i="2"/>
  <c r="Q1081" i="2" s="1"/>
  <c r="Z1082" i="2" l="1"/>
  <c r="AA1082" i="2"/>
  <c r="W1081" i="2"/>
  <c r="X1081" i="2" s="1"/>
  <c r="R1081" i="2"/>
  <c r="Y1081" i="2"/>
  <c r="M1080" i="2"/>
  <c r="R1080" i="2" s="1"/>
  <c r="Z1081" i="2" l="1"/>
  <c r="AA1081" i="2"/>
  <c r="W1080" i="2"/>
  <c r="X1080" i="2" s="1"/>
  <c r="Q1080" i="2"/>
  <c r="Y1080" i="2"/>
  <c r="M1079" i="2"/>
  <c r="R1079" i="2" s="1"/>
  <c r="AA1080" i="2" l="1"/>
  <c r="Z1080" i="2"/>
  <c r="W1079" i="2"/>
  <c r="X1079" i="2" s="1"/>
  <c r="Y1079" i="2" s="1"/>
  <c r="Q1079" i="2"/>
  <c r="M1078" i="2"/>
  <c r="Q1078" i="2" s="1"/>
  <c r="Z1079" i="2" l="1"/>
  <c r="AA1079" i="2"/>
  <c r="W1078" i="2"/>
  <c r="X1078" i="2" s="1"/>
  <c r="R1078" i="2"/>
  <c r="Y1078" i="2"/>
  <c r="M1077" i="2"/>
  <c r="Q1077" i="2" s="1"/>
  <c r="Z1078" i="2" l="1"/>
  <c r="AA1078" i="2"/>
  <c r="W1077" i="2"/>
  <c r="X1077" i="2" s="1"/>
  <c r="R1077" i="2"/>
  <c r="Y1077" i="2"/>
  <c r="M1076" i="2"/>
  <c r="Q1076" i="2" s="1"/>
  <c r="Z1077" i="2" l="1"/>
  <c r="AA1077" i="2"/>
  <c r="W1076" i="2"/>
  <c r="X1076" i="2" s="1"/>
  <c r="R1076" i="2"/>
  <c r="Y1076" i="2"/>
  <c r="M1075" i="2"/>
  <c r="Q1075" i="2" s="1"/>
  <c r="Z1076" i="2" l="1"/>
  <c r="AA1076" i="2"/>
  <c r="W1075" i="2"/>
  <c r="X1075" i="2" s="1"/>
  <c r="Y1075" i="2" s="1"/>
  <c r="R1075" i="2"/>
  <c r="M1074" i="2"/>
  <c r="Q1074" i="2" s="1"/>
  <c r="AA1075" i="2" l="1"/>
  <c r="Z1075" i="2"/>
  <c r="W1074" i="2"/>
  <c r="X1074" i="2" s="1"/>
  <c r="Y1074" i="2" s="1"/>
  <c r="R1074" i="2"/>
  <c r="M1073" i="2"/>
  <c r="Q1073" i="2" s="1"/>
  <c r="Z1074" i="2" l="1"/>
  <c r="AA1074" i="2"/>
  <c r="W1073" i="2"/>
  <c r="X1073" i="2" s="1"/>
  <c r="R1073" i="2"/>
  <c r="Y1073" i="2"/>
  <c r="M1072" i="2"/>
  <c r="Q1072" i="2" s="1"/>
  <c r="Z1073" i="2" l="1"/>
  <c r="AA1073" i="2"/>
  <c r="W1072" i="2"/>
  <c r="X1072" i="2" s="1"/>
  <c r="R1072" i="2"/>
  <c r="Y1072" i="2"/>
  <c r="M1071" i="2"/>
  <c r="Q1071" i="2" s="1"/>
  <c r="AA1072" i="2" l="1"/>
  <c r="Z1072" i="2"/>
  <c r="W1071" i="2"/>
  <c r="X1071" i="2" s="1"/>
  <c r="R1071" i="2"/>
  <c r="Y1071" i="2"/>
  <c r="M1070" i="2"/>
  <c r="R1070" i="2" s="1"/>
  <c r="Z1071" i="2" l="1"/>
  <c r="AA1071" i="2"/>
  <c r="W1070" i="2"/>
  <c r="X1070" i="2" s="1"/>
  <c r="Q1070" i="2"/>
  <c r="Y1070" i="2"/>
  <c r="M1069" i="2"/>
  <c r="R1069" i="2" s="1"/>
  <c r="Z1070" i="2" l="1"/>
  <c r="AA1070" i="2"/>
  <c r="W1069" i="2"/>
  <c r="X1069" i="2" s="1"/>
  <c r="Q1069" i="2"/>
  <c r="Y1069" i="2"/>
  <c r="M1068" i="2"/>
  <c r="Q1068" i="2" s="1"/>
  <c r="AA1069" i="2" l="1"/>
  <c r="Z1069" i="2"/>
  <c r="W1068" i="2"/>
  <c r="X1068" i="2" s="1"/>
  <c r="Y1068" i="2" s="1"/>
  <c r="R1068" i="2"/>
  <c r="M1067" i="2"/>
  <c r="Q1067" i="2" s="1"/>
  <c r="AA1068" i="2" l="1"/>
  <c r="Z1068" i="2"/>
  <c r="W1067" i="2"/>
  <c r="X1067" i="2" s="1"/>
  <c r="R1067" i="2"/>
  <c r="Y1067" i="2"/>
  <c r="M1066" i="2"/>
  <c r="Q1066" i="2" s="1"/>
  <c r="Z1067" i="2" l="1"/>
  <c r="AA1067" i="2"/>
  <c r="W1066" i="2"/>
  <c r="X1066" i="2" s="1"/>
  <c r="R1066" i="2"/>
  <c r="Y1066" i="2"/>
  <c r="M1065" i="2"/>
  <c r="Q1065" i="2" s="1"/>
  <c r="Z1066" i="2" l="1"/>
  <c r="AA1066" i="2"/>
  <c r="W1065" i="2"/>
  <c r="X1065" i="2" s="1"/>
  <c r="Y1065" i="2" s="1"/>
  <c r="R1065" i="2"/>
  <c r="M1064" i="2"/>
  <c r="R1064" i="2" s="1"/>
  <c r="AA1065" i="2" l="1"/>
  <c r="Z1065" i="2"/>
  <c r="W1064" i="2"/>
  <c r="X1064" i="2" s="1"/>
  <c r="Q1064" i="2"/>
  <c r="Y1064" i="2"/>
  <c r="M1063" i="2"/>
  <c r="Q1063" i="2" s="1"/>
  <c r="Z1064" i="2" l="1"/>
  <c r="AA1064" i="2"/>
  <c r="W1063" i="2"/>
  <c r="X1063" i="2" s="1"/>
  <c r="R1063" i="2"/>
  <c r="Y1063" i="2"/>
  <c r="M1062" i="2"/>
  <c r="R1062" i="2" s="1"/>
  <c r="AA1063" i="2" l="1"/>
  <c r="Z1063" i="2"/>
  <c r="W1062" i="2"/>
  <c r="X1062" i="2" s="1"/>
  <c r="Q1062" i="2"/>
  <c r="Y1062" i="2"/>
  <c r="M1061" i="2"/>
  <c r="Q1061" i="2" s="1"/>
  <c r="AA1062" i="2" l="1"/>
  <c r="Z1062" i="2"/>
  <c r="W1061" i="2"/>
  <c r="X1061" i="2" s="1"/>
  <c r="R1061" i="2"/>
  <c r="Y1061" i="2"/>
  <c r="M1060" i="2"/>
  <c r="R1060" i="2" s="1"/>
  <c r="Z1061" i="2" l="1"/>
  <c r="AA1061" i="2"/>
  <c r="W1060" i="2"/>
  <c r="X1060" i="2" s="1"/>
  <c r="Y1060" i="2" s="1"/>
  <c r="Q1060" i="2"/>
  <c r="M1059" i="2"/>
  <c r="Q1059" i="2" s="1"/>
  <c r="Z1060" i="2" l="1"/>
  <c r="AA1060" i="2"/>
  <c r="W1059" i="2"/>
  <c r="X1059" i="2" s="1"/>
  <c r="R1059" i="2"/>
  <c r="Y1059" i="2"/>
  <c r="M1058" i="2"/>
  <c r="Q1058" i="2" s="1"/>
  <c r="Z1059" i="2" l="1"/>
  <c r="AA1059" i="2"/>
  <c r="W1058" i="2"/>
  <c r="X1058" i="2" s="1"/>
  <c r="R1058" i="2"/>
  <c r="Y1058" i="2"/>
  <c r="M1057" i="2"/>
  <c r="Q1057" i="2" s="1"/>
  <c r="Z1058" i="2" l="1"/>
  <c r="AA1058" i="2"/>
  <c r="W1057" i="2"/>
  <c r="X1057" i="2" s="1"/>
  <c r="R1057" i="2"/>
  <c r="Y1057" i="2"/>
  <c r="M1056" i="2"/>
  <c r="Q1056" i="2" s="1"/>
  <c r="AA1057" i="2" l="1"/>
  <c r="Z1057" i="2"/>
  <c r="W1056" i="2"/>
  <c r="X1056" i="2" s="1"/>
  <c r="R1056" i="2"/>
  <c r="Y1056" i="2"/>
  <c r="M1055" i="2"/>
  <c r="Q1055" i="2" s="1"/>
  <c r="AA1056" i="2" l="1"/>
  <c r="Z1056" i="2"/>
  <c r="W1055" i="2"/>
  <c r="X1055" i="2" s="1"/>
  <c r="R1055" i="2"/>
  <c r="Y1055" i="2"/>
  <c r="M1054" i="2"/>
  <c r="R1054" i="2" s="1"/>
  <c r="AA1055" i="2" l="1"/>
  <c r="Z1055" i="2"/>
  <c r="W1054" i="2"/>
  <c r="X1054" i="2" s="1"/>
  <c r="Y1054" i="2" s="1"/>
  <c r="Q1054" i="2"/>
  <c r="M1053" i="2"/>
  <c r="Q1053" i="2" s="1"/>
  <c r="Z1054" i="2" l="1"/>
  <c r="AA1054" i="2"/>
  <c r="W1053" i="2"/>
  <c r="X1053" i="2" s="1"/>
  <c r="Y1053" i="2" s="1"/>
  <c r="R1053" i="2"/>
  <c r="M1052" i="2"/>
  <c r="Q1052" i="2" s="1"/>
  <c r="Z1053" i="2" l="1"/>
  <c r="AA1053" i="2"/>
  <c r="W1052" i="2"/>
  <c r="X1052" i="2" s="1"/>
  <c r="R1052" i="2"/>
  <c r="Y1052" i="2"/>
  <c r="M1051" i="2"/>
  <c r="Q1051" i="2" s="1"/>
  <c r="AA1052" i="2" l="1"/>
  <c r="Z1052" i="2"/>
  <c r="W1051" i="2"/>
  <c r="X1051" i="2" s="1"/>
  <c r="R1051" i="2"/>
  <c r="Y1051" i="2"/>
  <c r="M1050" i="2"/>
  <c r="R1050" i="2" s="1"/>
  <c r="AA1051" i="2" l="1"/>
  <c r="Z1051" i="2"/>
  <c r="W1050" i="2"/>
  <c r="X1050" i="2" s="1"/>
  <c r="Q1050" i="2"/>
  <c r="Y1050" i="2"/>
  <c r="M1049" i="2"/>
  <c r="Q1049" i="2" s="1"/>
  <c r="Z1050" i="2" l="1"/>
  <c r="AA1050" i="2"/>
  <c r="W1049" i="2"/>
  <c r="X1049" i="2" s="1"/>
  <c r="R1049" i="2"/>
  <c r="Y1049" i="2"/>
  <c r="M1048" i="2"/>
  <c r="Q1048" i="2" s="1"/>
  <c r="AA1049" i="2" l="1"/>
  <c r="Z1049" i="2"/>
  <c r="W1048" i="2"/>
  <c r="X1048" i="2" s="1"/>
  <c r="R1048" i="2"/>
  <c r="Y1048" i="2"/>
  <c r="M1047" i="2"/>
  <c r="Q1047" i="2" s="1"/>
  <c r="Z1048" i="2" l="1"/>
  <c r="AA1048" i="2"/>
  <c r="W1047" i="2"/>
  <c r="X1047" i="2" s="1"/>
  <c r="R1047" i="2"/>
  <c r="Y1047" i="2"/>
  <c r="M1046" i="2"/>
  <c r="R1046" i="2" s="1"/>
  <c r="AA1047" i="2" l="1"/>
  <c r="Z1047" i="2"/>
  <c r="W1046" i="2"/>
  <c r="X1046" i="2" s="1"/>
  <c r="Q1046" i="2"/>
  <c r="Y1046" i="2"/>
  <c r="M1045" i="2"/>
  <c r="Q1045" i="2" s="1"/>
  <c r="Z1046" i="2" l="1"/>
  <c r="AA1046" i="2"/>
  <c r="W1045" i="2"/>
  <c r="X1045" i="2" s="1"/>
  <c r="R1045" i="2"/>
  <c r="Y1045" i="2"/>
  <c r="M1044" i="2"/>
  <c r="R1044" i="2" s="1"/>
  <c r="AA1045" i="2" l="1"/>
  <c r="Z1045" i="2"/>
  <c r="W1044" i="2"/>
  <c r="X1044" i="2" s="1"/>
  <c r="Q1044" i="2"/>
  <c r="Y1044" i="2"/>
  <c r="M1043" i="2"/>
  <c r="Q1043" i="2" s="1"/>
  <c r="AA1044" i="2" l="1"/>
  <c r="Z1044" i="2"/>
  <c r="W1043" i="2"/>
  <c r="X1043" i="2" s="1"/>
  <c r="R1043" i="2"/>
  <c r="Y1043" i="2"/>
  <c r="M1042" i="2"/>
  <c r="Q1042" i="2" s="1"/>
  <c r="Z1043" i="2" l="1"/>
  <c r="AA1043" i="2"/>
  <c r="W1042" i="2"/>
  <c r="X1042" i="2" s="1"/>
  <c r="Y1042" i="2" s="1"/>
  <c r="R1042" i="2"/>
  <c r="M1041" i="2"/>
  <c r="R1041" i="2" s="1"/>
  <c r="AA1042" i="2" l="1"/>
  <c r="Z1042" i="2"/>
  <c r="W1041" i="2"/>
  <c r="X1041" i="2" s="1"/>
  <c r="Q1041" i="2"/>
  <c r="Y1041" i="2"/>
  <c r="M1040" i="2"/>
  <c r="R1040" i="2" s="1"/>
  <c r="Z1041" i="2" l="1"/>
  <c r="AA1041" i="2"/>
  <c r="W1040" i="2"/>
  <c r="X1040" i="2" s="1"/>
  <c r="Y1040" i="2" s="1"/>
  <c r="Q1040" i="2"/>
  <c r="M1039" i="2"/>
  <c r="Q1039" i="2" s="1"/>
  <c r="Z1040" i="2" l="1"/>
  <c r="AA1040" i="2"/>
  <c r="W1039" i="2"/>
  <c r="X1039" i="2" s="1"/>
  <c r="R1039" i="2"/>
  <c r="Y1039" i="2"/>
  <c r="M1038" i="2"/>
  <c r="Q1038" i="2" s="1"/>
  <c r="Z1039" i="2" l="1"/>
  <c r="AA1039" i="2"/>
  <c r="W1038" i="2"/>
  <c r="X1038" i="2" s="1"/>
  <c r="R1038" i="2"/>
  <c r="Y1038" i="2"/>
  <c r="M1037" i="2"/>
  <c r="Q1037" i="2" s="1"/>
  <c r="Z1038" i="2" l="1"/>
  <c r="AA1038" i="2"/>
  <c r="W1037" i="2"/>
  <c r="X1037" i="2" s="1"/>
  <c r="R1037" i="2"/>
  <c r="Y1037" i="2"/>
  <c r="M1036" i="2"/>
  <c r="Q1036" i="2" s="1"/>
  <c r="Z1037" i="2" l="1"/>
  <c r="AA1037" i="2"/>
  <c r="W1036" i="2"/>
  <c r="X1036" i="2" s="1"/>
  <c r="R1036" i="2"/>
  <c r="Y1036" i="2"/>
  <c r="M1035" i="2"/>
  <c r="Q1035" i="2" s="1"/>
  <c r="Z1036" i="2" l="1"/>
  <c r="AA1036" i="2"/>
  <c r="W1035" i="2"/>
  <c r="X1035" i="2" s="1"/>
  <c r="R1035" i="2"/>
  <c r="Y1035" i="2"/>
  <c r="M1034" i="2"/>
  <c r="Q1034" i="2" s="1"/>
  <c r="Z1035" i="2" l="1"/>
  <c r="AA1035" i="2"/>
  <c r="W1034" i="2"/>
  <c r="X1034" i="2" s="1"/>
  <c r="R1034" i="2"/>
  <c r="Y1034" i="2"/>
  <c r="M1033" i="2"/>
  <c r="Q1033" i="2" s="1"/>
  <c r="Z1034" i="2" l="1"/>
  <c r="AA1034" i="2"/>
  <c r="W1033" i="2"/>
  <c r="X1033" i="2" s="1"/>
  <c r="Y1033" i="2" s="1"/>
  <c r="R1033" i="2"/>
  <c r="M1032" i="2"/>
  <c r="Q1032" i="2" s="1"/>
  <c r="Z1033" i="2" l="1"/>
  <c r="AA1033" i="2"/>
  <c r="W1032" i="2"/>
  <c r="X1032" i="2" s="1"/>
  <c r="R1032" i="2"/>
  <c r="Y1032" i="2"/>
  <c r="M1031" i="2"/>
  <c r="Q1031" i="2" s="1"/>
  <c r="AA1032" i="2" l="1"/>
  <c r="Z1032" i="2"/>
  <c r="W1031" i="2"/>
  <c r="X1031" i="2" s="1"/>
  <c r="Y1031" i="2" s="1"/>
  <c r="R1031" i="2"/>
  <c r="M1030" i="2"/>
  <c r="R1030" i="2" s="1"/>
  <c r="Z1031" i="2" l="1"/>
  <c r="AA1031" i="2"/>
  <c r="W1030" i="2"/>
  <c r="X1030" i="2" s="1"/>
  <c r="Q1030" i="2"/>
  <c r="Y1030" i="2"/>
  <c r="M1029" i="2"/>
  <c r="R1029" i="2" s="1"/>
  <c r="Z1030" i="2" l="1"/>
  <c r="AA1030" i="2"/>
  <c r="W1029" i="2"/>
  <c r="X1029" i="2" s="1"/>
  <c r="Q1029" i="2"/>
  <c r="Y1029" i="2"/>
  <c r="M1028" i="2"/>
  <c r="Q1028" i="2" s="1"/>
  <c r="Z1029" i="2" l="1"/>
  <c r="AA1029" i="2"/>
  <c r="W1028" i="2"/>
  <c r="X1028" i="2" s="1"/>
  <c r="R1028" i="2"/>
  <c r="Y1028" i="2"/>
  <c r="M1027" i="2"/>
  <c r="Q1027" i="2" s="1"/>
  <c r="Z1028" i="2" l="1"/>
  <c r="AA1028" i="2"/>
  <c r="W1027" i="2"/>
  <c r="X1027" i="2" s="1"/>
  <c r="R1027" i="2"/>
  <c r="Y1027" i="2"/>
  <c r="M1026" i="2"/>
  <c r="R1026" i="2" s="1"/>
  <c r="Z1027" i="2" l="1"/>
  <c r="AA1027" i="2"/>
  <c r="W1026" i="2"/>
  <c r="X1026" i="2" s="1"/>
  <c r="Q1026" i="2"/>
  <c r="Y1026" i="2"/>
  <c r="M1025" i="2"/>
  <c r="Q1025" i="2" s="1"/>
  <c r="Z1026" i="2" l="1"/>
  <c r="AA1026" i="2"/>
  <c r="W1025" i="2"/>
  <c r="X1025" i="2" s="1"/>
  <c r="R1025" i="2"/>
  <c r="Y1025" i="2"/>
  <c r="M1024" i="2"/>
  <c r="Q1024" i="2" s="1"/>
  <c r="AA1025" i="2" l="1"/>
  <c r="Z1025" i="2"/>
  <c r="W1024" i="2"/>
  <c r="X1024" i="2" s="1"/>
  <c r="R1024" i="2"/>
  <c r="Y1024" i="2"/>
  <c r="M1023" i="2"/>
  <c r="R1023" i="2" s="1"/>
  <c r="Z1024" i="2" l="1"/>
  <c r="AA1024" i="2"/>
  <c r="W1023" i="2"/>
  <c r="X1023" i="2" s="1"/>
  <c r="Q1023" i="2"/>
  <c r="Y1023" i="2"/>
  <c r="M1022" i="2"/>
  <c r="Q1022" i="2" s="1"/>
  <c r="Z1023" i="2" l="1"/>
  <c r="AA1023" i="2"/>
  <c r="W1022" i="2"/>
  <c r="X1022" i="2" s="1"/>
  <c r="R1022" i="2"/>
  <c r="Y1022" i="2"/>
  <c r="M1021" i="2"/>
  <c r="Q1021" i="2" s="1"/>
  <c r="AA1022" i="2" l="1"/>
  <c r="Z1022" i="2"/>
  <c r="W1021" i="2"/>
  <c r="X1021" i="2" s="1"/>
  <c r="R1021" i="2"/>
  <c r="Y1021" i="2"/>
  <c r="M1020" i="2"/>
  <c r="R1020" i="2" s="1"/>
  <c r="Z1021" i="2" l="1"/>
  <c r="AA1021" i="2"/>
  <c r="W1020" i="2"/>
  <c r="X1020" i="2" s="1"/>
  <c r="Q1020" i="2"/>
  <c r="Y1020" i="2"/>
  <c r="M1019" i="2"/>
  <c r="Q1019" i="2" s="1"/>
  <c r="AA1020" i="2" l="1"/>
  <c r="Z1020" i="2"/>
  <c r="W1019" i="2"/>
  <c r="X1019" i="2" s="1"/>
  <c r="R1019" i="2"/>
  <c r="Y1019" i="2"/>
  <c r="M1018" i="2"/>
  <c r="Q1018" i="2" s="1"/>
  <c r="Z1019" i="2" l="1"/>
  <c r="AA1019" i="2"/>
  <c r="W1018" i="2"/>
  <c r="X1018" i="2" s="1"/>
  <c r="R1018" i="2"/>
  <c r="Y1018" i="2"/>
  <c r="M1017" i="2"/>
  <c r="Q1017" i="2" s="1"/>
  <c r="AA1018" i="2" l="1"/>
  <c r="Z1018" i="2"/>
  <c r="W1017" i="2"/>
  <c r="X1017" i="2" s="1"/>
  <c r="R1017" i="2"/>
  <c r="Y1017" i="2"/>
  <c r="M1016" i="2"/>
  <c r="Q1016" i="2" s="1"/>
  <c r="Z1017" i="2" l="1"/>
  <c r="AA1017" i="2"/>
  <c r="W1016" i="2"/>
  <c r="X1016" i="2" s="1"/>
  <c r="R1016" i="2"/>
  <c r="Y1016" i="2"/>
  <c r="M1015" i="2"/>
  <c r="Q1015" i="2" s="1"/>
  <c r="Z1016" i="2" l="1"/>
  <c r="AA1016" i="2"/>
  <c r="W1015" i="2"/>
  <c r="X1015" i="2" s="1"/>
  <c r="R1015" i="2"/>
  <c r="Y1015" i="2"/>
  <c r="M1014" i="2"/>
  <c r="Q1014" i="2" s="1"/>
  <c r="AA1015" i="2" l="1"/>
  <c r="Z1015" i="2"/>
  <c r="W1014" i="2"/>
  <c r="X1014" i="2" s="1"/>
  <c r="R1014" i="2"/>
  <c r="Y1014" i="2"/>
  <c r="M1013" i="2"/>
  <c r="Q1013" i="2" s="1"/>
  <c r="Z1014" i="2" l="1"/>
  <c r="AA1014" i="2"/>
  <c r="W1013" i="2"/>
  <c r="X1013" i="2" s="1"/>
  <c r="R1013" i="2"/>
  <c r="Y1013" i="2"/>
  <c r="M1012" i="2"/>
  <c r="Q1012" i="2" s="1"/>
  <c r="Z1013" i="2" l="1"/>
  <c r="AA1013" i="2"/>
  <c r="W1012" i="2"/>
  <c r="X1012" i="2" s="1"/>
  <c r="R1012" i="2"/>
  <c r="Y1012" i="2"/>
  <c r="M1011" i="2"/>
  <c r="Q1011" i="2" s="1"/>
  <c r="AA1012" i="2" l="1"/>
  <c r="Z1012" i="2"/>
  <c r="W1011" i="2"/>
  <c r="X1011" i="2" s="1"/>
  <c r="R1011" i="2"/>
  <c r="Y1011" i="2"/>
  <c r="M1010" i="2"/>
  <c r="R1010" i="2" s="1"/>
  <c r="Z1011" i="2" l="1"/>
  <c r="AA1011" i="2"/>
  <c r="W1010" i="2"/>
  <c r="X1010" i="2" s="1"/>
  <c r="Y1010" i="2" s="1"/>
  <c r="Q1010" i="2"/>
  <c r="M1009" i="2"/>
  <c r="Q1009" i="2" s="1"/>
  <c r="Z1010" i="2" l="1"/>
  <c r="AA1010" i="2"/>
  <c r="W1009" i="2"/>
  <c r="X1009" i="2" s="1"/>
  <c r="R1009" i="2"/>
  <c r="Y1009" i="2"/>
  <c r="M1008" i="2"/>
  <c r="Q1008" i="2" s="1"/>
  <c r="Z1009" i="2" l="1"/>
  <c r="AA1009" i="2"/>
  <c r="W1008" i="2"/>
  <c r="X1008" i="2" s="1"/>
  <c r="Y1008" i="2" s="1"/>
  <c r="R1008" i="2"/>
  <c r="M1007" i="2"/>
  <c r="Q1007" i="2" s="1"/>
  <c r="Z1008" i="2" l="1"/>
  <c r="AA1008" i="2"/>
  <c r="W1007" i="2"/>
  <c r="X1007" i="2" s="1"/>
  <c r="R1007" i="2"/>
  <c r="Y1007" i="2"/>
  <c r="M1006" i="2"/>
  <c r="Q1006" i="2" s="1"/>
  <c r="AA1007" i="2" l="1"/>
  <c r="Z1007" i="2"/>
  <c r="W1006" i="2"/>
  <c r="X1006" i="2" s="1"/>
  <c r="R1006" i="2"/>
  <c r="Y1006" i="2"/>
  <c r="M1005" i="2"/>
  <c r="R1005" i="2" s="1"/>
  <c r="AA1006" i="2" l="1"/>
  <c r="Z1006" i="2"/>
  <c r="W1005" i="2"/>
  <c r="X1005" i="2" s="1"/>
  <c r="Q1005" i="2"/>
  <c r="Y1005" i="2"/>
  <c r="M1004" i="2"/>
  <c r="Q1004" i="2" s="1"/>
  <c r="AA1005" i="2" l="1"/>
  <c r="Z1005" i="2"/>
  <c r="W1004" i="2"/>
  <c r="X1004" i="2" s="1"/>
  <c r="Y1004" i="2" s="1"/>
  <c r="R1004" i="2"/>
  <c r="M1003" i="2"/>
  <c r="R1003" i="2" s="1"/>
  <c r="Z1004" i="2" l="1"/>
  <c r="AA1004" i="2"/>
  <c r="W1003" i="2"/>
  <c r="X1003" i="2" s="1"/>
  <c r="Q1003" i="2"/>
  <c r="Y1003" i="2"/>
  <c r="M1002" i="2"/>
  <c r="Q1002" i="2" s="1"/>
  <c r="Z1003" i="2" l="1"/>
  <c r="AA1003" i="2"/>
  <c r="W1002" i="2"/>
  <c r="X1002" i="2" s="1"/>
  <c r="Y1002" i="2" s="1"/>
  <c r="R1002" i="2"/>
  <c r="M1001" i="2"/>
  <c r="Q1001" i="2" s="1"/>
  <c r="AA1002" i="2" l="1"/>
  <c r="Z1002" i="2"/>
  <c r="W1001" i="2"/>
  <c r="X1001" i="2" s="1"/>
  <c r="Y1001" i="2" s="1"/>
  <c r="R1001" i="2"/>
  <c r="M1000" i="2"/>
  <c r="R1000" i="2" s="1"/>
  <c r="AA1001" i="2" l="1"/>
  <c r="Z1001" i="2"/>
  <c r="W1000" i="2"/>
  <c r="X1000" i="2" s="1"/>
  <c r="Q1000" i="2"/>
  <c r="Y1000" i="2"/>
  <c r="M999" i="2"/>
  <c r="Q999" i="2" s="1"/>
  <c r="Z1000" i="2" l="1"/>
  <c r="AA1000" i="2"/>
  <c r="W999" i="2"/>
  <c r="X999" i="2" s="1"/>
  <c r="R999" i="2"/>
  <c r="Y999" i="2"/>
  <c r="M998" i="2"/>
  <c r="Q998" i="2" s="1"/>
  <c r="Z999" i="2" l="1"/>
  <c r="AA999" i="2"/>
  <c r="W998" i="2"/>
  <c r="X998" i="2" s="1"/>
  <c r="R998" i="2"/>
  <c r="Y998" i="2"/>
  <c r="M997" i="2"/>
  <c r="Q997" i="2" s="1"/>
  <c r="Z998" i="2" l="1"/>
  <c r="AA998" i="2"/>
  <c r="W997" i="2"/>
  <c r="X997" i="2" s="1"/>
  <c r="Y997" i="2" s="1"/>
  <c r="R997" i="2"/>
  <c r="M996" i="2"/>
  <c r="Q996" i="2" s="1"/>
  <c r="Z997" i="2" l="1"/>
  <c r="AA997" i="2"/>
  <c r="W996" i="2"/>
  <c r="X996" i="2" s="1"/>
  <c r="Y996" i="2" s="1"/>
  <c r="R996" i="2"/>
  <c r="M995" i="2"/>
  <c r="R995" i="2" s="1"/>
  <c r="Z996" i="2" l="1"/>
  <c r="AA996" i="2"/>
  <c r="W995" i="2"/>
  <c r="X995" i="2" s="1"/>
  <c r="Q995" i="2"/>
  <c r="Y995" i="2"/>
  <c r="M994" i="2"/>
  <c r="Q994" i="2" s="1"/>
  <c r="AA995" i="2" l="1"/>
  <c r="Z995" i="2"/>
  <c r="W994" i="2"/>
  <c r="X994" i="2" s="1"/>
  <c r="Y994" i="2" s="1"/>
  <c r="R994" i="2"/>
  <c r="M993" i="2"/>
  <c r="R993" i="2" s="1"/>
  <c r="AA994" i="2" l="1"/>
  <c r="Z994" i="2"/>
  <c r="W993" i="2"/>
  <c r="X993" i="2" s="1"/>
  <c r="Y993" i="2" s="1"/>
  <c r="Q993" i="2"/>
  <c r="M992" i="2"/>
  <c r="Q992" i="2" s="1"/>
  <c r="Z993" i="2" l="1"/>
  <c r="AA993" i="2"/>
  <c r="W992" i="2"/>
  <c r="X992" i="2" s="1"/>
  <c r="R992" i="2"/>
  <c r="Y992" i="2"/>
  <c r="M991" i="2"/>
  <c r="R991" i="2" s="1"/>
  <c r="AA992" i="2" l="1"/>
  <c r="Z992" i="2"/>
  <c r="W991" i="2"/>
  <c r="X991" i="2" s="1"/>
  <c r="Q991" i="2"/>
  <c r="Y991" i="2"/>
  <c r="M990" i="2"/>
  <c r="R990" i="2" s="1"/>
  <c r="Z991" i="2" l="1"/>
  <c r="AA991" i="2"/>
  <c r="W990" i="2"/>
  <c r="X990" i="2" s="1"/>
  <c r="Q990" i="2"/>
  <c r="Y990" i="2"/>
  <c r="M989" i="2"/>
  <c r="R989" i="2" s="1"/>
  <c r="Z990" i="2" l="1"/>
  <c r="AA990" i="2"/>
  <c r="W989" i="2"/>
  <c r="X989" i="2" s="1"/>
  <c r="Y989" i="2" s="1"/>
  <c r="Q989" i="2"/>
  <c r="M988" i="2"/>
  <c r="R988" i="2" s="1"/>
  <c r="Z989" i="2" l="1"/>
  <c r="AA989" i="2"/>
  <c r="W988" i="2"/>
  <c r="X988" i="2" s="1"/>
  <c r="Y988" i="2" s="1"/>
  <c r="Q988" i="2"/>
  <c r="M987" i="2"/>
  <c r="R987" i="2" s="1"/>
  <c r="Z988" i="2" l="1"/>
  <c r="AA988" i="2"/>
  <c r="W987" i="2"/>
  <c r="X987" i="2" s="1"/>
  <c r="Q987" i="2"/>
  <c r="Y987" i="2"/>
  <c r="M986" i="2"/>
  <c r="Q986" i="2" s="1"/>
  <c r="AA987" i="2" l="1"/>
  <c r="Z987" i="2"/>
  <c r="W986" i="2"/>
  <c r="X986" i="2" s="1"/>
  <c r="R986" i="2"/>
  <c r="Y986" i="2"/>
  <c r="M985" i="2"/>
  <c r="R985" i="2" s="1"/>
  <c r="Z986" i="2" l="1"/>
  <c r="AA986" i="2"/>
  <c r="W985" i="2"/>
  <c r="X985" i="2" s="1"/>
  <c r="Y985" i="2" s="1"/>
  <c r="Q985" i="2"/>
  <c r="M984" i="2"/>
  <c r="R984" i="2" s="1"/>
  <c r="AA985" i="2" l="1"/>
  <c r="Z985" i="2"/>
  <c r="W984" i="2"/>
  <c r="X984" i="2" s="1"/>
  <c r="Q984" i="2"/>
  <c r="Y984" i="2"/>
  <c r="M983" i="2"/>
  <c r="Q983" i="2" s="1"/>
  <c r="AA984" i="2" l="1"/>
  <c r="Z984" i="2"/>
  <c r="W983" i="2"/>
  <c r="X983" i="2" s="1"/>
  <c r="Y983" i="2" s="1"/>
  <c r="R983" i="2"/>
  <c r="M982" i="2"/>
  <c r="R982" i="2" s="1"/>
  <c r="Z983" i="2" l="1"/>
  <c r="AA983" i="2"/>
  <c r="W982" i="2"/>
  <c r="X982" i="2" s="1"/>
  <c r="Y982" i="2" s="1"/>
  <c r="Q982" i="2"/>
  <c r="M981" i="2"/>
  <c r="Q981" i="2" s="1"/>
  <c r="AA982" i="2" l="1"/>
  <c r="Z982" i="2"/>
  <c r="W981" i="2"/>
  <c r="X981" i="2" s="1"/>
  <c r="R981" i="2"/>
  <c r="Y981" i="2"/>
  <c r="M980" i="2"/>
  <c r="Q980" i="2" s="1"/>
  <c r="Z981" i="2" l="1"/>
  <c r="AA981" i="2"/>
  <c r="W980" i="2"/>
  <c r="X980" i="2" s="1"/>
  <c r="R980" i="2"/>
  <c r="Y980" i="2"/>
  <c r="M979" i="2"/>
  <c r="Q979" i="2" s="1"/>
  <c r="AA980" i="2" l="1"/>
  <c r="Z980" i="2"/>
  <c r="W979" i="2"/>
  <c r="X979" i="2" s="1"/>
  <c r="R979" i="2"/>
  <c r="Y979" i="2"/>
  <c r="M978" i="2"/>
  <c r="R978" i="2" s="1"/>
  <c r="AA979" i="2" l="1"/>
  <c r="Z979" i="2"/>
  <c r="W978" i="2"/>
  <c r="X978" i="2" s="1"/>
  <c r="Y978" i="2" s="1"/>
  <c r="Q978" i="2"/>
  <c r="M977" i="2"/>
  <c r="Q977" i="2" s="1"/>
  <c r="AA978" i="2" l="1"/>
  <c r="Z978" i="2"/>
  <c r="W977" i="2"/>
  <c r="X977" i="2" s="1"/>
  <c r="R977" i="2"/>
  <c r="Y977" i="2"/>
  <c r="M976" i="2"/>
  <c r="R976" i="2" s="1"/>
  <c r="Z977" i="2" l="1"/>
  <c r="AA977" i="2"/>
  <c r="W976" i="2"/>
  <c r="X976" i="2" s="1"/>
  <c r="Q976" i="2"/>
  <c r="Y976" i="2"/>
  <c r="M975" i="2"/>
  <c r="Q975" i="2" s="1"/>
  <c r="AA976" i="2" l="1"/>
  <c r="Z976" i="2"/>
  <c r="W975" i="2"/>
  <c r="X975" i="2" s="1"/>
  <c r="R975" i="2"/>
  <c r="Y975" i="2"/>
  <c r="M974" i="2"/>
  <c r="R974" i="2" s="1"/>
  <c r="AA975" i="2" l="1"/>
  <c r="Z975" i="2"/>
  <c r="W974" i="2"/>
  <c r="X974" i="2" s="1"/>
  <c r="Y974" i="2" s="1"/>
  <c r="Q974" i="2"/>
  <c r="M973" i="2"/>
  <c r="Q973" i="2" s="1"/>
  <c r="Z974" i="2" l="1"/>
  <c r="AA974" i="2"/>
  <c r="W973" i="2"/>
  <c r="X973" i="2" s="1"/>
  <c r="Y973" i="2" s="1"/>
  <c r="R973" i="2"/>
  <c r="M972" i="2"/>
  <c r="R972" i="2" s="1"/>
  <c r="Z973" i="2" l="1"/>
  <c r="AA973" i="2"/>
  <c r="W972" i="2"/>
  <c r="X972" i="2" s="1"/>
  <c r="Q972" i="2"/>
  <c r="Y972" i="2"/>
  <c r="M971" i="2"/>
  <c r="Q971" i="2" s="1"/>
  <c r="AA972" i="2" l="1"/>
  <c r="Z972" i="2"/>
  <c r="W971" i="2"/>
  <c r="X971" i="2" s="1"/>
  <c r="Y971" i="2" s="1"/>
  <c r="R971" i="2"/>
  <c r="M970" i="2"/>
  <c r="R970" i="2" s="1"/>
  <c r="Z971" i="2" l="1"/>
  <c r="AA971" i="2"/>
  <c r="W970" i="2"/>
  <c r="X970" i="2" s="1"/>
  <c r="Q970" i="2"/>
  <c r="Y970" i="2"/>
  <c r="M969" i="2"/>
  <c r="Q969" i="2" s="1"/>
  <c r="Z970" i="2" l="1"/>
  <c r="AA970" i="2"/>
  <c r="W969" i="2"/>
  <c r="X969" i="2" s="1"/>
  <c r="R969" i="2"/>
  <c r="Y969" i="2"/>
  <c r="M968" i="2"/>
  <c r="R968" i="2" s="1"/>
  <c r="Z969" i="2" l="1"/>
  <c r="AA969" i="2"/>
  <c r="W968" i="2"/>
  <c r="X968" i="2" s="1"/>
  <c r="Y968" i="2" s="1"/>
  <c r="Q968" i="2"/>
  <c r="M967" i="2"/>
  <c r="Q967" i="2" s="1"/>
  <c r="AA968" i="2" l="1"/>
  <c r="Z968" i="2"/>
  <c r="W967" i="2"/>
  <c r="X967" i="2" s="1"/>
  <c r="R967" i="2"/>
  <c r="Y967" i="2"/>
  <c r="M966" i="2"/>
  <c r="Q966" i="2" s="1"/>
  <c r="Z967" i="2" l="1"/>
  <c r="AA967" i="2"/>
  <c r="W966" i="2"/>
  <c r="X966" i="2" s="1"/>
  <c r="Y966" i="2" s="1"/>
  <c r="R966" i="2"/>
  <c r="M965" i="2"/>
  <c r="Q965" i="2" s="1"/>
  <c r="AA966" i="2" l="1"/>
  <c r="Z966" i="2"/>
  <c r="W965" i="2"/>
  <c r="X965" i="2" s="1"/>
  <c r="R965" i="2"/>
  <c r="Y965" i="2"/>
  <c r="M964" i="2"/>
  <c r="R964" i="2" s="1"/>
  <c r="AA965" i="2" l="1"/>
  <c r="Z965" i="2"/>
  <c r="W964" i="2"/>
  <c r="X964" i="2" s="1"/>
  <c r="Q964" i="2"/>
  <c r="Y964" i="2"/>
  <c r="M963" i="2"/>
  <c r="Q963" i="2" s="1"/>
  <c r="Z964" i="2" l="1"/>
  <c r="AA964" i="2"/>
  <c r="W963" i="2"/>
  <c r="X963" i="2" s="1"/>
  <c r="R963" i="2"/>
  <c r="Y963" i="2"/>
  <c r="M962" i="2"/>
  <c r="Q962" i="2" s="1"/>
  <c r="Z963" i="2" l="1"/>
  <c r="AA963" i="2"/>
  <c r="W962" i="2"/>
  <c r="X962" i="2" s="1"/>
  <c r="Y962" i="2" s="1"/>
  <c r="R962" i="2"/>
  <c r="M961" i="2"/>
  <c r="R961" i="2" s="1"/>
  <c r="AA962" i="2" l="1"/>
  <c r="Z962" i="2"/>
  <c r="W961" i="2"/>
  <c r="X961" i="2" s="1"/>
  <c r="Q961" i="2"/>
  <c r="Y961" i="2"/>
  <c r="M960" i="2"/>
  <c r="Q960" i="2" s="1"/>
  <c r="AA961" i="2" l="1"/>
  <c r="Z961" i="2"/>
  <c r="W960" i="2"/>
  <c r="X960" i="2" s="1"/>
  <c r="R960" i="2"/>
  <c r="Y960" i="2"/>
  <c r="M959" i="2"/>
  <c r="Q959" i="2" s="1"/>
  <c r="Z960" i="2" l="1"/>
  <c r="AA960" i="2"/>
  <c r="W959" i="2"/>
  <c r="X959" i="2" s="1"/>
  <c r="R959" i="2"/>
  <c r="Y959" i="2"/>
  <c r="M958" i="2"/>
  <c r="R958" i="2" s="1"/>
  <c r="Z959" i="2" l="1"/>
  <c r="AA959" i="2"/>
  <c r="W958" i="2"/>
  <c r="X958" i="2" s="1"/>
  <c r="Q958" i="2"/>
  <c r="Y958" i="2"/>
  <c r="M957" i="2"/>
  <c r="Q957" i="2" s="1"/>
  <c r="Z958" i="2" l="1"/>
  <c r="AA958" i="2"/>
  <c r="W957" i="2"/>
  <c r="X957" i="2" s="1"/>
  <c r="R957" i="2"/>
  <c r="Y957" i="2"/>
  <c r="M956" i="2"/>
  <c r="Q956" i="2" s="1"/>
  <c r="Z957" i="2" l="1"/>
  <c r="AA957" i="2"/>
  <c r="W956" i="2"/>
  <c r="X956" i="2" s="1"/>
  <c r="R956" i="2"/>
  <c r="Y956" i="2"/>
  <c r="M955" i="2"/>
  <c r="Q955" i="2" s="1"/>
  <c r="Z956" i="2" l="1"/>
  <c r="AA956" i="2"/>
  <c r="W955" i="2"/>
  <c r="X955" i="2" s="1"/>
  <c r="R955" i="2"/>
  <c r="Y955" i="2"/>
  <c r="M954" i="2"/>
  <c r="Q954" i="2" s="1"/>
  <c r="AA955" i="2" l="1"/>
  <c r="Z955" i="2"/>
  <c r="W954" i="2"/>
  <c r="X954" i="2" s="1"/>
  <c r="R954" i="2"/>
  <c r="Y954" i="2"/>
  <c r="M953" i="2"/>
  <c r="Q953" i="2" s="1"/>
  <c r="Z954" i="2" l="1"/>
  <c r="AA954" i="2"/>
  <c r="W953" i="2"/>
  <c r="X953" i="2" s="1"/>
  <c r="Y953" i="2" s="1"/>
  <c r="R953" i="2"/>
  <c r="M952" i="2"/>
  <c r="R952" i="2" s="1"/>
  <c r="Z953" i="2" l="1"/>
  <c r="AA953" i="2"/>
  <c r="W952" i="2"/>
  <c r="X952" i="2" s="1"/>
  <c r="Y952" i="2" s="1"/>
  <c r="Q952" i="2"/>
  <c r="M951" i="2"/>
  <c r="Q951" i="2" s="1"/>
  <c r="AA952" i="2" l="1"/>
  <c r="Z952" i="2"/>
  <c r="W951" i="2"/>
  <c r="X951" i="2" s="1"/>
  <c r="Y951" i="2" s="1"/>
  <c r="R951" i="2"/>
  <c r="M950" i="2"/>
  <c r="R950" i="2" s="1"/>
  <c r="Z951" i="2" l="1"/>
  <c r="AA951" i="2"/>
  <c r="W950" i="2"/>
  <c r="X950" i="2" s="1"/>
  <c r="Q950" i="2"/>
  <c r="Y950" i="2"/>
  <c r="M949" i="2"/>
  <c r="R949" i="2" s="1"/>
  <c r="Z950" i="2" l="1"/>
  <c r="AA950" i="2"/>
  <c r="W949" i="2"/>
  <c r="X949" i="2" s="1"/>
  <c r="Q949" i="2"/>
  <c r="Y949" i="2"/>
  <c r="M948" i="2"/>
  <c r="Q948" i="2" s="1"/>
  <c r="Z949" i="2" l="1"/>
  <c r="AA949" i="2"/>
  <c r="W948" i="2"/>
  <c r="X948" i="2" s="1"/>
  <c r="R948" i="2"/>
  <c r="Y948" i="2"/>
  <c r="M947" i="2"/>
  <c r="Q947" i="2" s="1"/>
  <c r="Z948" i="2" l="1"/>
  <c r="AA948" i="2"/>
  <c r="W947" i="2"/>
  <c r="X947" i="2" s="1"/>
  <c r="Y947" i="2" s="1"/>
  <c r="R947" i="2"/>
  <c r="M946" i="2"/>
  <c r="R946" i="2" s="1"/>
  <c r="AA947" i="2" l="1"/>
  <c r="Z947" i="2"/>
  <c r="W946" i="2"/>
  <c r="X946" i="2" s="1"/>
  <c r="Q946" i="2"/>
  <c r="Y946" i="2"/>
  <c r="M945" i="2"/>
  <c r="R945" i="2" s="1"/>
  <c r="Z946" i="2" l="1"/>
  <c r="AA946" i="2"/>
  <c r="W945" i="2"/>
  <c r="X945" i="2" s="1"/>
  <c r="Q945" i="2"/>
  <c r="Y945" i="2"/>
  <c r="M944" i="2"/>
  <c r="Q944" i="2" s="1"/>
  <c r="Z945" i="2" l="1"/>
  <c r="AA945" i="2"/>
  <c r="W944" i="2"/>
  <c r="X944" i="2" s="1"/>
  <c r="R944" i="2"/>
  <c r="Y944" i="2"/>
  <c r="M943" i="2"/>
  <c r="Q943" i="2" s="1"/>
  <c r="Z944" i="2" l="1"/>
  <c r="AA944" i="2"/>
  <c r="W943" i="2"/>
  <c r="X943" i="2" s="1"/>
  <c r="Y943" i="2" s="1"/>
  <c r="R943" i="2"/>
  <c r="M942" i="2"/>
  <c r="Q942" i="2" s="1"/>
  <c r="Z943" i="2" l="1"/>
  <c r="AA943" i="2"/>
  <c r="W942" i="2"/>
  <c r="X942" i="2" s="1"/>
  <c r="Y942" i="2" s="1"/>
  <c r="R942" i="2"/>
  <c r="M941" i="2"/>
  <c r="Q941" i="2" s="1"/>
  <c r="AA942" i="2" l="1"/>
  <c r="Z942" i="2"/>
  <c r="W941" i="2"/>
  <c r="X941" i="2" s="1"/>
  <c r="Y941" i="2" s="1"/>
  <c r="R941" i="2"/>
  <c r="M940" i="2"/>
  <c r="Q940" i="2" s="1"/>
  <c r="AA941" i="2" l="1"/>
  <c r="Z941" i="2"/>
  <c r="W940" i="2"/>
  <c r="X940" i="2" s="1"/>
  <c r="R940" i="2"/>
  <c r="Y940" i="2"/>
  <c r="M939" i="2"/>
  <c r="R939" i="2" s="1"/>
  <c r="Z940" i="2" l="1"/>
  <c r="AA940" i="2"/>
  <c r="W939" i="2"/>
  <c r="X939" i="2" s="1"/>
  <c r="Y939" i="2" s="1"/>
  <c r="Q939" i="2"/>
  <c r="M938" i="2"/>
  <c r="Q938" i="2" s="1"/>
  <c r="AA939" i="2" l="1"/>
  <c r="Z939" i="2"/>
  <c r="W938" i="2"/>
  <c r="X938" i="2" s="1"/>
  <c r="R938" i="2"/>
  <c r="Y938" i="2"/>
  <c r="M937" i="2"/>
  <c r="Q937" i="2" s="1"/>
  <c r="Z938" i="2" l="1"/>
  <c r="AA938" i="2"/>
  <c r="W937" i="2"/>
  <c r="X937" i="2" s="1"/>
  <c r="Y937" i="2" s="1"/>
  <c r="R937" i="2"/>
  <c r="M936" i="2"/>
  <c r="R936" i="2" s="1"/>
  <c r="Z937" i="2" l="1"/>
  <c r="AA937" i="2"/>
  <c r="W936" i="2"/>
  <c r="X936" i="2" s="1"/>
  <c r="Y936" i="2" s="1"/>
  <c r="Q936" i="2"/>
  <c r="M935" i="2"/>
  <c r="R935" i="2" s="1"/>
  <c r="Z936" i="2" l="1"/>
  <c r="AA936" i="2"/>
  <c r="W935" i="2"/>
  <c r="X935" i="2" s="1"/>
  <c r="Q935" i="2"/>
  <c r="Y935" i="2"/>
  <c r="M934" i="2"/>
  <c r="Q934" i="2" s="1"/>
  <c r="AA935" i="2" l="1"/>
  <c r="Z935" i="2"/>
  <c r="W934" i="2"/>
  <c r="X934" i="2" s="1"/>
  <c r="R934" i="2"/>
  <c r="Y934" i="2"/>
  <c r="M933" i="2"/>
  <c r="Q933" i="2" s="1"/>
  <c r="AA934" i="2" l="1"/>
  <c r="Z934" i="2"/>
  <c r="W933" i="2"/>
  <c r="X933" i="2" s="1"/>
  <c r="R933" i="2"/>
  <c r="Y933" i="2"/>
  <c r="M932" i="2"/>
  <c r="Q932" i="2" s="1"/>
  <c r="Z933" i="2" l="1"/>
  <c r="AA933" i="2"/>
  <c r="W932" i="2"/>
  <c r="X932" i="2" s="1"/>
  <c r="R932" i="2"/>
  <c r="Y932" i="2"/>
  <c r="M931" i="2"/>
  <c r="Q931" i="2" s="1"/>
  <c r="AA932" i="2" l="1"/>
  <c r="Z932" i="2"/>
  <c r="W931" i="2"/>
  <c r="X931" i="2" s="1"/>
  <c r="Y931" i="2" s="1"/>
  <c r="R931" i="2"/>
  <c r="M930" i="2"/>
  <c r="R930" i="2" s="1"/>
  <c r="AA931" i="2" l="1"/>
  <c r="Z931" i="2"/>
  <c r="W930" i="2"/>
  <c r="X930" i="2" s="1"/>
  <c r="Q930" i="2"/>
  <c r="Y930" i="2"/>
  <c r="M929" i="2"/>
  <c r="Q929" i="2" s="1"/>
  <c r="AA930" i="2" l="1"/>
  <c r="Z930" i="2"/>
  <c r="W929" i="2"/>
  <c r="X929" i="2" s="1"/>
  <c r="R929" i="2"/>
  <c r="Y929" i="2"/>
  <c r="M928" i="2"/>
  <c r="R928" i="2" s="1"/>
  <c r="Z929" i="2" l="1"/>
  <c r="AA929" i="2"/>
  <c r="W928" i="2"/>
  <c r="X928" i="2" s="1"/>
  <c r="Q928" i="2"/>
  <c r="Y928" i="2"/>
  <c r="M927" i="2"/>
  <c r="R927" i="2" s="1"/>
  <c r="Z928" i="2" l="1"/>
  <c r="AA928" i="2"/>
  <c r="W927" i="2"/>
  <c r="X927" i="2" s="1"/>
  <c r="Q927" i="2"/>
  <c r="Y927" i="2"/>
  <c r="M926" i="2"/>
  <c r="Q926" i="2" s="1"/>
  <c r="Z927" i="2" l="1"/>
  <c r="AA927" i="2"/>
  <c r="W926" i="2"/>
  <c r="X926" i="2" s="1"/>
  <c r="R926" i="2"/>
  <c r="Y926" i="2"/>
  <c r="M925" i="2"/>
  <c r="Q925" i="2" s="1"/>
  <c r="Z926" i="2" l="1"/>
  <c r="AA926" i="2"/>
  <c r="W925" i="2"/>
  <c r="X925" i="2" s="1"/>
  <c r="R925" i="2"/>
  <c r="Y925" i="2"/>
  <c r="M924" i="2"/>
  <c r="Q924" i="2" s="1"/>
  <c r="AA925" i="2" l="1"/>
  <c r="Z925" i="2"/>
  <c r="W924" i="2"/>
  <c r="X924" i="2" s="1"/>
  <c r="R924" i="2"/>
  <c r="Y924" i="2"/>
  <c r="M923" i="2"/>
  <c r="Q923" i="2" s="1"/>
  <c r="AA924" i="2" l="1"/>
  <c r="Z924" i="2"/>
  <c r="W923" i="2"/>
  <c r="X923" i="2" s="1"/>
  <c r="Y923" i="2" s="1"/>
  <c r="R923" i="2"/>
  <c r="M922" i="2"/>
  <c r="Q922" i="2" s="1"/>
  <c r="Z923" i="2" l="1"/>
  <c r="AA923" i="2"/>
  <c r="W922" i="2"/>
  <c r="X922" i="2" s="1"/>
  <c r="R922" i="2"/>
  <c r="Y922" i="2"/>
  <c r="M921" i="2"/>
  <c r="Q921" i="2" s="1"/>
  <c r="AA922" i="2" l="1"/>
  <c r="Z922" i="2"/>
  <c r="W921" i="2"/>
  <c r="X921" i="2" s="1"/>
  <c r="R921" i="2"/>
  <c r="Y921" i="2"/>
  <c r="M920" i="2"/>
  <c r="R920" i="2" s="1"/>
  <c r="Z921" i="2" l="1"/>
  <c r="AA921" i="2"/>
  <c r="W920" i="2"/>
  <c r="X920" i="2" s="1"/>
  <c r="Q920" i="2"/>
  <c r="Y920" i="2"/>
  <c r="M919" i="2"/>
  <c r="Q919" i="2" s="1"/>
  <c r="Z920" i="2" l="1"/>
  <c r="AA920" i="2"/>
  <c r="W919" i="2"/>
  <c r="X919" i="2" s="1"/>
  <c r="R919" i="2"/>
  <c r="Y919" i="2"/>
  <c r="M918" i="2"/>
  <c r="R918" i="2" s="1"/>
  <c r="Z919" i="2" l="1"/>
  <c r="AA919" i="2"/>
  <c r="W918" i="2"/>
  <c r="X918" i="2" s="1"/>
  <c r="Y918" i="2" s="1"/>
  <c r="Q918" i="2"/>
  <c r="M917" i="2"/>
  <c r="R917" i="2" s="1"/>
  <c r="AA918" i="2" l="1"/>
  <c r="Z918" i="2"/>
  <c r="W917" i="2"/>
  <c r="X917" i="2" s="1"/>
  <c r="Y917" i="2" s="1"/>
  <c r="Q917" i="2"/>
  <c r="M916" i="2"/>
  <c r="Q916" i="2" s="1"/>
  <c r="Z917" i="2" l="1"/>
  <c r="AA917" i="2"/>
  <c r="W916" i="2"/>
  <c r="X916" i="2" s="1"/>
  <c r="R916" i="2"/>
  <c r="Y916" i="2"/>
  <c r="M915" i="2"/>
  <c r="Q915" i="2" s="1"/>
  <c r="Z916" i="2" l="1"/>
  <c r="AA916" i="2"/>
  <c r="W915" i="2"/>
  <c r="X915" i="2" s="1"/>
  <c r="R915" i="2"/>
  <c r="Y915" i="2"/>
  <c r="M914" i="2"/>
  <c r="Q914" i="2" s="1"/>
  <c r="AA915" i="2" l="1"/>
  <c r="Z915" i="2"/>
  <c r="W914" i="2"/>
  <c r="X914" i="2" s="1"/>
  <c r="R914" i="2"/>
  <c r="Y914" i="2"/>
  <c r="M913" i="2"/>
  <c r="Q913" i="2" s="1"/>
  <c r="Z914" i="2" l="1"/>
  <c r="AA914" i="2"/>
  <c r="W913" i="2"/>
  <c r="X913" i="2" s="1"/>
  <c r="R913" i="2"/>
  <c r="Y913" i="2"/>
  <c r="M912" i="2"/>
  <c r="Q912" i="2" s="1"/>
  <c r="Z913" i="2" l="1"/>
  <c r="AA913" i="2"/>
  <c r="W912" i="2"/>
  <c r="X912" i="2" s="1"/>
  <c r="Y912" i="2" s="1"/>
  <c r="R912" i="2"/>
  <c r="M911" i="2"/>
  <c r="Q911" i="2" s="1"/>
  <c r="AA912" i="2" l="1"/>
  <c r="Z912" i="2"/>
  <c r="W911" i="2"/>
  <c r="X911" i="2" s="1"/>
  <c r="R911" i="2"/>
  <c r="Y911" i="2"/>
  <c r="M910" i="2"/>
  <c r="R910" i="2" s="1"/>
  <c r="Z911" i="2" l="1"/>
  <c r="AA911" i="2"/>
  <c r="W910" i="2"/>
  <c r="X910" i="2" s="1"/>
  <c r="Q910" i="2"/>
  <c r="Y910" i="2"/>
  <c r="M909" i="2"/>
  <c r="Q909" i="2" s="1"/>
  <c r="Z910" i="2" l="1"/>
  <c r="AA910" i="2"/>
  <c r="W909" i="2"/>
  <c r="X909" i="2" s="1"/>
  <c r="R909" i="2"/>
  <c r="Y909" i="2"/>
  <c r="M908" i="2"/>
  <c r="Q908" i="2" s="1"/>
  <c r="Z909" i="2" l="1"/>
  <c r="AA909" i="2"/>
  <c r="W908" i="2"/>
  <c r="X908" i="2" s="1"/>
  <c r="R908" i="2"/>
  <c r="Y908" i="2"/>
  <c r="M907" i="2"/>
  <c r="Q907" i="2" s="1"/>
  <c r="AA908" i="2" l="1"/>
  <c r="Z908" i="2"/>
  <c r="W907" i="2"/>
  <c r="X907" i="2" s="1"/>
  <c r="R907" i="2"/>
  <c r="Y907" i="2"/>
  <c r="M906" i="2"/>
  <c r="R906" i="2" s="1"/>
  <c r="Z907" i="2" l="1"/>
  <c r="AA907" i="2"/>
  <c r="W906" i="2"/>
  <c r="X906" i="2" s="1"/>
  <c r="Y906" i="2" s="1"/>
  <c r="Q906" i="2"/>
  <c r="M905" i="2"/>
  <c r="R905" i="2" s="1"/>
  <c r="AA906" i="2" l="1"/>
  <c r="Z906" i="2"/>
  <c r="W905" i="2"/>
  <c r="X905" i="2" s="1"/>
  <c r="Y905" i="2" s="1"/>
  <c r="Q905" i="2"/>
  <c r="M904" i="2"/>
  <c r="Q904" i="2" s="1"/>
  <c r="AA905" i="2" l="1"/>
  <c r="Z905" i="2"/>
  <c r="W904" i="2"/>
  <c r="X904" i="2" s="1"/>
  <c r="R904" i="2"/>
  <c r="Y904" i="2"/>
  <c r="M903" i="2"/>
  <c r="Q903" i="2" s="1"/>
  <c r="AA904" i="2" l="1"/>
  <c r="Z904" i="2"/>
  <c r="W903" i="2"/>
  <c r="X903" i="2" s="1"/>
  <c r="R903" i="2"/>
  <c r="Y903" i="2"/>
  <c r="M902" i="2"/>
  <c r="Q902" i="2" s="1"/>
  <c r="Z903" i="2" l="1"/>
  <c r="AA903" i="2"/>
  <c r="W902" i="2"/>
  <c r="X902" i="2" s="1"/>
  <c r="R902" i="2"/>
  <c r="Y902" i="2"/>
  <c r="M901" i="2"/>
  <c r="Q901" i="2" s="1"/>
  <c r="AA902" i="2" l="1"/>
  <c r="Z902" i="2"/>
  <c r="W901" i="2"/>
  <c r="X901" i="2" s="1"/>
  <c r="R901" i="2"/>
  <c r="Y901" i="2"/>
  <c r="M900" i="2"/>
  <c r="R900" i="2" s="1"/>
  <c r="Z901" i="2" l="1"/>
  <c r="AA901" i="2"/>
  <c r="W900" i="2"/>
  <c r="X900" i="2" s="1"/>
  <c r="Q900" i="2"/>
  <c r="Y900" i="2"/>
  <c r="M899" i="2"/>
  <c r="Q899" i="2" s="1"/>
  <c r="Z900" i="2" l="1"/>
  <c r="AA900" i="2"/>
  <c r="W899" i="2"/>
  <c r="X899" i="2" s="1"/>
  <c r="R899" i="2"/>
  <c r="Y899" i="2"/>
  <c r="M898" i="2"/>
  <c r="Q898" i="2" s="1"/>
  <c r="Z899" i="2" l="1"/>
  <c r="AA899" i="2"/>
  <c r="W898" i="2"/>
  <c r="X898" i="2" s="1"/>
  <c r="Y898" i="2" s="1"/>
  <c r="R898" i="2"/>
  <c r="M897" i="2"/>
  <c r="Q897" i="2" s="1"/>
  <c r="Z898" i="2" l="1"/>
  <c r="AA898" i="2"/>
  <c r="W897" i="2"/>
  <c r="X897" i="2" s="1"/>
  <c r="R897" i="2"/>
  <c r="Y897" i="2"/>
  <c r="M896" i="2"/>
  <c r="Q896" i="2" s="1"/>
  <c r="AA897" i="2" l="1"/>
  <c r="Z897" i="2"/>
  <c r="W896" i="2"/>
  <c r="X896" i="2" s="1"/>
  <c r="R896" i="2"/>
  <c r="Y896" i="2"/>
  <c r="M895" i="2"/>
  <c r="R895" i="2" s="1"/>
  <c r="Z896" i="2" l="1"/>
  <c r="AA896" i="2"/>
  <c r="W895" i="2"/>
  <c r="X895" i="2" s="1"/>
  <c r="Q895" i="2"/>
  <c r="Y895" i="2"/>
  <c r="M894" i="2"/>
  <c r="Q894" i="2" s="1"/>
  <c r="AA895" i="2" l="1"/>
  <c r="Z895" i="2"/>
  <c r="W894" i="2"/>
  <c r="X894" i="2" s="1"/>
  <c r="Y894" i="2" s="1"/>
  <c r="R894" i="2"/>
  <c r="M893" i="2"/>
  <c r="Q893" i="2" s="1"/>
  <c r="Z894" i="2" l="1"/>
  <c r="AA894" i="2"/>
  <c r="W893" i="2"/>
  <c r="X893" i="2" s="1"/>
  <c r="R893" i="2"/>
  <c r="Y893" i="2"/>
  <c r="M892" i="2"/>
  <c r="Q892" i="2" s="1"/>
  <c r="Z893" i="2" l="1"/>
  <c r="AA893" i="2"/>
  <c r="W892" i="2"/>
  <c r="X892" i="2" s="1"/>
  <c r="R892" i="2"/>
  <c r="Y892" i="2"/>
  <c r="M891" i="2"/>
  <c r="Q891" i="2" s="1"/>
  <c r="AA892" i="2" l="1"/>
  <c r="Z892" i="2"/>
  <c r="W891" i="2"/>
  <c r="X891" i="2" s="1"/>
  <c r="R891" i="2"/>
  <c r="Y891" i="2"/>
  <c r="M890" i="2"/>
  <c r="R890" i="2" s="1"/>
  <c r="Z891" i="2" l="1"/>
  <c r="AA891" i="2"/>
  <c r="W890" i="2"/>
  <c r="X890" i="2" s="1"/>
  <c r="Q890" i="2"/>
  <c r="Y890" i="2"/>
  <c r="M889" i="2"/>
  <c r="Q889" i="2" s="1"/>
  <c r="AA890" i="2" l="1"/>
  <c r="Z890" i="2"/>
  <c r="W889" i="2"/>
  <c r="X889" i="2" s="1"/>
  <c r="R889" i="2"/>
  <c r="Y889" i="2"/>
  <c r="M888" i="2"/>
  <c r="Q888" i="2" s="1"/>
  <c r="Z889" i="2" l="1"/>
  <c r="AA889" i="2"/>
  <c r="W888" i="2"/>
  <c r="X888" i="2" s="1"/>
  <c r="Y888" i="2" s="1"/>
  <c r="R888" i="2"/>
  <c r="M887" i="2"/>
  <c r="Q887" i="2" s="1"/>
  <c r="Z888" i="2" l="1"/>
  <c r="AA888" i="2"/>
  <c r="W887" i="2"/>
  <c r="X887" i="2" s="1"/>
  <c r="Y887" i="2" s="1"/>
  <c r="R887" i="2"/>
  <c r="M886" i="2"/>
  <c r="Q886" i="2" s="1"/>
  <c r="Z887" i="2" l="1"/>
  <c r="AA887" i="2"/>
  <c r="W886" i="2"/>
  <c r="X886" i="2" s="1"/>
  <c r="Y886" i="2" s="1"/>
  <c r="R886" i="2"/>
  <c r="M885" i="2"/>
  <c r="R885" i="2" s="1"/>
  <c r="AA886" i="2" l="1"/>
  <c r="Z886" i="2"/>
  <c r="W885" i="2"/>
  <c r="X885" i="2" s="1"/>
  <c r="Q885" i="2"/>
  <c r="Y885" i="2"/>
  <c r="M884" i="2"/>
  <c r="Q884" i="2" s="1"/>
  <c r="Z885" i="2" l="1"/>
  <c r="AA885" i="2"/>
  <c r="W884" i="2"/>
  <c r="X884" i="2" s="1"/>
  <c r="R884" i="2"/>
  <c r="Y884" i="2"/>
  <c r="M883" i="2"/>
  <c r="Q883" i="2" s="1"/>
  <c r="AA884" i="2" l="1"/>
  <c r="Z884" i="2"/>
  <c r="W883" i="2"/>
  <c r="X883" i="2" s="1"/>
  <c r="R883" i="2"/>
  <c r="Y883" i="2"/>
  <c r="M882" i="2"/>
  <c r="R882" i="2" s="1"/>
  <c r="Z883" i="2" l="1"/>
  <c r="AA883" i="2"/>
  <c r="W882" i="2"/>
  <c r="X882" i="2" s="1"/>
  <c r="Y882" i="2" s="1"/>
  <c r="Q882" i="2"/>
  <c r="M881" i="2"/>
  <c r="R881" i="2" s="1"/>
  <c r="AA882" i="2" l="1"/>
  <c r="Z882" i="2"/>
  <c r="W881" i="2"/>
  <c r="X881" i="2" s="1"/>
  <c r="Q881" i="2"/>
  <c r="Y881" i="2"/>
  <c r="M880" i="2"/>
  <c r="R880" i="2" s="1"/>
  <c r="AA881" i="2" l="1"/>
  <c r="Z881" i="2"/>
  <c r="W880" i="2"/>
  <c r="X880" i="2" s="1"/>
  <c r="Q880" i="2"/>
  <c r="Y880" i="2"/>
  <c r="M879" i="2"/>
  <c r="Q879" i="2" s="1"/>
  <c r="AA880" i="2" l="1"/>
  <c r="Z880" i="2"/>
  <c r="W879" i="2"/>
  <c r="X879" i="2" s="1"/>
  <c r="Y879" i="2" s="1"/>
  <c r="R879" i="2"/>
  <c r="M878" i="2"/>
  <c r="R878" i="2" s="1"/>
  <c r="Z879" i="2" l="1"/>
  <c r="AA879" i="2"/>
  <c r="W878" i="2"/>
  <c r="X878" i="2" s="1"/>
  <c r="Q878" i="2"/>
  <c r="Y878" i="2"/>
  <c r="M877" i="2"/>
  <c r="Q877" i="2" s="1"/>
  <c r="AA878" i="2" l="1"/>
  <c r="Z878" i="2"/>
  <c r="W877" i="2"/>
  <c r="X877" i="2" s="1"/>
  <c r="Y877" i="2" s="1"/>
  <c r="R877" i="2"/>
  <c r="M876" i="2"/>
  <c r="Q876" i="2" s="1"/>
  <c r="Z877" i="2" l="1"/>
  <c r="AA877" i="2"/>
  <c r="W876" i="2"/>
  <c r="X876" i="2" s="1"/>
  <c r="R876" i="2"/>
  <c r="Y876" i="2"/>
  <c r="M875" i="2"/>
  <c r="R875" i="2" s="1"/>
  <c r="AA876" i="2" l="1"/>
  <c r="Z876" i="2"/>
  <c r="W875" i="2"/>
  <c r="X875" i="2" s="1"/>
  <c r="Y875" i="2" s="1"/>
  <c r="Q875" i="2"/>
  <c r="M874" i="2"/>
  <c r="R874" i="2" s="1"/>
  <c r="Z875" i="2" l="1"/>
  <c r="AA875" i="2"/>
  <c r="W874" i="2"/>
  <c r="X874" i="2" s="1"/>
  <c r="Q874" i="2"/>
  <c r="Y874" i="2"/>
  <c r="M873" i="2"/>
  <c r="Q873" i="2" s="1"/>
  <c r="Z874" i="2" l="1"/>
  <c r="AA874" i="2"/>
  <c r="W873" i="2"/>
  <c r="X873" i="2" s="1"/>
  <c r="R873" i="2"/>
  <c r="Y873" i="2"/>
  <c r="M872" i="2"/>
  <c r="Q872" i="2" s="1"/>
  <c r="Z873" i="2" l="1"/>
  <c r="AA873" i="2"/>
  <c r="W872" i="2"/>
  <c r="X872" i="2" s="1"/>
  <c r="R872" i="2"/>
  <c r="Y872" i="2"/>
  <c r="M871" i="2"/>
  <c r="Q871" i="2" s="1"/>
  <c r="Z872" i="2" l="1"/>
  <c r="AA872" i="2"/>
  <c r="W871" i="2"/>
  <c r="X871" i="2" s="1"/>
  <c r="R871" i="2"/>
  <c r="Y871" i="2"/>
  <c r="M870" i="2"/>
  <c r="Q870" i="2" s="1"/>
  <c r="Z871" i="2" l="1"/>
  <c r="AA871" i="2"/>
  <c r="W870" i="2"/>
  <c r="X870" i="2" s="1"/>
  <c r="Y870" i="2" s="1"/>
  <c r="R870" i="2"/>
  <c r="M869" i="2"/>
  <c r="Q869" i="2" s="1"/>
  <c r="Z870" i="2" l="1"/>
  <c r="AA870" i="2"/>
  <c r="W869" i="2"/>
  <c r="X869" i="2" s="1"/>
  <c r="R869" i="2"/>
  <c r="Y869" i="2"/>
  <c r="M868" i="2"/>
  <c r="R868" i="2" s="1"/>
  <c r="Z869" i="2" l="1"/>
  <c r="AA869" i="2"/>
  <c r="W868" i="2"/>
  <c r="X868" i="2" s="1"/>
  <c r="Q868" i="2"/>
  <c r="Y868" i="2"/>
  <c r="M867" i="2"/>
  <c r="R867" i="2" s="1"/>
  <c r="Z868" i="2" l="1"/>
  <c r="AA868" i="2"/>
  <c r="W867" i="2"/>
  <c r="X867" i="2" s="1"/>
  <c r="Q867" i="2"/>
  <c r="Y867" i="2"/>
  <c r="M866" i="2"/>
  <c r="Q866" i="2" s="1"/>
  <c r="Z867" i="2" l="1"/>
  <c r="AA867" i="2"/>
  <c r="W866" i="2"/>
  <c r="X866" i="2" s="1"/>
  <c r="R866" i="2"/>
  <c r="Y866" i="2"/>
  <c r="M865" i="2"/>
  <c r="R865" i="2" s="1"/>
  <c r="Z866" i="2" l="1"/>
  <c r="AA866" i="2"/>
  <c r="W865" i="2"/>
  <c r="X865" i="2" s="1"/>
  <c r="Q865" i="2"/>
  <c r="Y865" i="2"/>
  <c r="M864" i="2"/>
  <c r="Q864" i="2" s="1"/>
  <c r="Z865" i="2" l="1"/>
  <c r="AA865" i="2"/>
  <c r="W864" i="2"/>
  <c r="X864" i="2" s="1"/>
  <c r="Y864" i="2" s="1"/>
  <c r="R864" i="2"/>
  <c r="M863" i="2"/>
  <c r="Q863" i="2" s="1"/>
  <c r="Z864" i="2" l="1"/>
  <c r="AA864" i="2"/>
  <c r="W863" i="2"/>
  <c r="X863" i="2" s="1"/>
  <c r="R863" i="2"/>
  <c r="Y863" i="2"/>
  <c r="M862" i="2"/>
  <c r="Q862" i="2" s="1"/>
  <c r="AA863" i="2" l="1"/>
  <c r="Z863" i="2"/>
  <c r="W862" i="2"/>
  <c r="X862" i="2" s="1"/>
  <c r="Y862" i="2" s="1"/>
  <c r="R862" i="2"/>
  <c r="M861" i="2"/>
  <c r="R861" i="2" s="1"/>
  <c r="AA862" i="2" l="1"/>
  <c r="Z862" i="2"/>
  <c r="W861" i="2"/>
  <c r="X861" i="2" s="1"/>
  <c r="Y861" i="2" s="1"/>
  <c r="Q861" i="2"/>
  <c r="M860" i="2"/>
  <c r="Q860" i="2" s="1"/>
  <c r="Z861" i="2" l="1"/>
  <c r="AA861" i="2"/>
  <c r="W860" i="2"/>
  <c r="X860" i="2" s="1"/>
  <c r="R860" i="2"/>
  <c r="Y860" i="2"/>
  <c r="M859" i="2"/>
  <c r="R859" i="2" s="1"/>
  <c r="AA860" i="2" l="1"/>
  <c r="Z860" i="2"/>
  <c r="W859" i="2"/>
  <c r="X859" i="2" s="1"/>
  <c r="Y859" i="2" s="1"/>
  <c r="Q859" i="2"/>
  <c r="M858" i="2"/>
  <c r="Q858" i="2" s="1"/>
  <c r="Z859" i="2" l="1"/>
  <c r="AA859" i="2"/>
  <c r="W858" i="2"/>
  <c r="X858" i="2" s="1"/>
  <c r="Y858" i="2" s="1"/>
  <c r="R858" i="2"/>
  <c r="M857" i="2"/>
  <c r="Q857" i="2" s="1"/>
  <c r="Z858" i="2" l="1"/>
  <c r="AA858" i="2"/>
  <c r="W857" i="2"/>
  <c r="X857" i="2" s="1"/>
  <c r="Y857" i="2" s="1"/>
  <c r="R857" i="2"/>
  <c r="M856" i="2"/>
  <c r="Q856" i="2" s="1"/>
  <c r="Z857" i="2" l="1"/>
  <c r="AA857" i="2"/>
  <c r="W856" i="2"/>
  <c r="X856" i="2" s="1"/>
  <c r="Y856" i="2" s="1"/>
  <c r="R856" i="2"/>
  <c r="M855" i="2"/>
  <c r="Q855" i="2" s="1"/>
  <c r="AA856" i="2" l="1"/>
  <c r="Z856" i="2"/>
  <c r="W855" i="2"/>
  <c r="X855" i="2" s="1"/>
  <c r="R855" i="2"/>
  <c r="Y855" i="2"/>
  <c r="M854" i="2"/>
  <c r="Q854" i="2" s="1"/>
  <c r="Z855" i="2" l="1"/>
  <c r="AA855" i="2"/>
  <c r="W854" i="2"/>
  <c r="X854" i="2" s="1"/>
  <c r="R854" i="2"/>
  <c r="Y854" i="2"/>
  <c r="M853" i="2"/>
  <c r="Q853" i="2" s="1"/>
  <c r="Z854" i="2" l="1"/>
  <c r="AA854" i="2"/>
  <c r="W853" i="2"/>
  <c r="X853" i="2" s="1"/>
  <c r="Y853" i="2" s="1"/>
  <c r="R853" i="2"/>
  <c r="M852" i="2"/>
  <c r="Q852" i="2" s="1"/>
  <c r="Z853" i="2" l="1"/>
  <c r="AA853" i="2"/>
  <c r="W852" i="2"/>
  <c r="X852" i="2" s="1"/>
  <c r="Y852" i="2" s="1"/>
  <c r="R852" i="2"/>
  <c r="M851" i="2"/>
  <c r="Q851" i="2" s="1"/>
  <c r="Z852" i="2" l="1"/>
  <c r="AA852" i="2"/>
  <c r="W851" i="2"/>
  <c r="X851" i="2" s="1"/>
  <c r="Y851" i="2" s="1"/>
  <c r="R851" i="2"/>
  <c r="M850" i="2"/>
  <c r="Q850" i="2" s="1"/>
  <c r="Z851" i="2" l="1"/>
  <c r="AA851" i="2"/>
  <c r="W850" i="2"/>
  <c r="X850" i="2" s="1"/>
  <c r="Y850" i="2" s="1"/>
  <c r="R850" i="2"/>
  <c r="M849" i="2"/>
  <c r="Q849" i="2" s="1"/>
  <c r="Z850" i="2" l="1"/>
  <c r="AA850" i="2"/>
  <c r="W849" i="2"/>
  <c r="X849" i="2" s="1"/>
  <c r="R849" i="2"/>
  <c r="Y849" i="2"/>
  <c r="M848" i="2"/>
  <c r="Q848" i="2" s="1"/>
  <c r="Z849" i="2" l="1"/>
  <c r="AA849" i="2"/>
  <c r="W848" i="2"/>
  <c r="X848" i="2" s="1"/>
  <c r="R848" i="2"/>
  <c r="Y848" i="2"/>
  <c r="M847" i="2"/>
  <c r="R847" i="2" s="1"/>
  <c r="Z848" i="2" l="1"/>
  <c r="AA848" i="2"/>
  <c r="W847" i="2"/>
  <c r="X847" i="2" s="1"/>
  <c r="Q847" i="2"/>
  <c r="Y847" i="2"/>
  <c r="M846" i="2"/>
  <c r="Q846" i="2" s="1"/>
  <c r="AA847" i="2" l="1"/>
  <c r="Z847" i="2"/>
  <c r="W846" i="2"/>
  <c r="X846" i="2" s="1"/>
  <c r="R846" i="2"/>
  <c r="Y846" i="2"/>
  <c r="M845" i="2"/>
  <c r="R845" i="2" s="1"/>
  <c r="Z846" i="2" l="1"/>
  <c r="AA846" i="2"/>
  <c r="W845" i="2"/>
  <c r="X845" i="2" s="1"/>
  <c r="Y845" i="2" s="1"/>
  <c r="Q845" i="2"/>
  <c r="M844" i="2"/>
  <c r="Q844" i="2" s="1"/>
  <c r="Z845" i="2" l="1"/>
  <c r="AA845" i="2"/>
  <c r="W844" i="2"/>
  <c r="X844" i="2" s="1"/>
  <c r="R844" i="2"/>
  <c r="Y844" i="2"/>
  <c r="M843" i="2"/>
  <c r="R843" i="2" s="1"/>
  <c r="Z844" i="2" l="1"/>
  <c r="AA844" i="2"/>
  <c r="W843" i="2"/>
  <c r="X843" i="2" s="1"/>
  <c r="Y843" i="2" s="1"/>
  <c r="Q843" i="2"/>
  <c r="M842" i="2"/>
  <c r="Q842" i="2" s="1"/>
  <c r="Z843" i="2" l="1"/>
  <c r="AA843" i="2"/>
  <c r="W842" i="2"/>
  <c r="X842" i="2" s="1"/>
  <c r="R842" i="2"/>
  <c r="Y842" i="2"/>
  <c r="M841" i="2"/>
  <c r="Q841" i="2" s="1"/>
  <c r="AA842" i="2" l="1"/>
  <c r="Z842" i="2"/>
  <c r="W841" i="2"/>
  <c r="X841" i="2" s="1"/>
  <c r="R841" i="2"/>
  <c r="Y841" i="2"/>
  <c r="M840" i="2"/>
  <c r="Q840" i="2" s="1"/>
  <c r="Z841" i="2" l="1"/>
  <c r="AA841" i="2"/>
  <c r="W840" i="2"/>
  <c r="X840" i="2" s="1"/>
  <c r="R840" i="2"/>
  <c r="Y840" i="2"/>
  <c r="M839" i="2"/>
  <c r="Q839" i="2" s="1"/>
  <c r="Z840" i="2" l="1"/>
  <c r="AA840" i="2"/>
  <c r="W839" i="2"/>
  <c r="X839" i="2" s="1"/>
  <c r="Y839" i="2" s="1"/>
  <c r="R839" i="2"/>
  <c r="M838" i="2"/>
  <c r="R838" i="2" s="1"/>
  <c r="AA839" i="2" l="1"/>
  <c r="Z839" i="2"/>
  <c r="W838" i="2"/>
  <c r="X838" i="2" s="1"/>
  <c r="Q838" i="2"/>
  <c r="Y838" i="2"/>
  <c r="M837" i="2"/>
  <c r="R837" i="2" s="1"/>
  <c r="Z838" i="2" l="1"/>
  <c r="AA838" i="2"/>
  <c r="W837" i="2"/>
  <c r="X837" i="2" s="1"/>
  <c r="Q837" i="2"/>
  <c r="Y837" i="2"/>
  <c r="M836" i="2"/>
  <c r="Q836" i="2" s="1"/>
  <c r="Z837" i="2" l="1"/>
  <c r="AA837" i="2"/>
  <c r="W836" i="2"/>
  <c r="X836" i="2" s="1"/>
  <c r="R836" i="2"/>
  <c r="Y836" i="2"/>
  <c r="M835" i="2"/>
  <c r="Q835" i="2" s="1"/>
  <c r="Z836" i="2" l="1"/>
  <c r="AA836" i="2"/>
  <c r="W835" i="2"/>
  <c r="X835" i="2" s="1"/>
  <c r="Y835" i="2" s="1"/>
  <c r="R835" i="2"/>
  <c r="M834" i="2"/>
  <c r="Q834" i="2" s="1"/>
  <c r="Z835" i="2" l="1"/>
  <c r="AA835" i="2"/>
  <c r="W834" i="2"/>
  <c r="X834" i="2" s="1"/>
  <c r="R834" i="2"/>
  <c r="Y834" i="2"/>
  <c r="M833" i="2"/>
  <c r="R833" i="2" s="1"/>
  <c r="Z834" i="2" l="1"/>
  <c r="AA834" i="2"/>
  <c r="W833" i="2"/>
  <c r="X833" i="2" s="1"/>
  <c r="Y833" i="2" s="1"/>
  <c r="Q833" i="2"/>
  <c r="M832" i="2"/>
  <c r="Q832" i="2" s="1"/>
  <c r="Z833" i="2" l="1"/>
  <c r="AA833" i="2"/>
  <c r="W832" i="2"/>
  <c r="X832" i="2" s="1"/>
  <c r="R832" i="2"/>
  <c r="Y832" i="2"/>
  <c r="M831" i="2"/>
  <c r="Q831" i="2" s="1"/>
  <c r="Z832" i="2" l="1"/>
  <c r="AA832" i="2"/>
  <c r="W831" i="2"/>
  <c r="X831" i="2" s="1"/>
  <c r="R831" i="2"/>
  <c r="Y831" i="2"/>
  <c r="M830" i="2"/>
  <c r="R830" i="2" s="1"/>
  <c r="Z831" i="2" l="1"/>
  <c r="AA831" i="2"/>
  <c r="W830" i="2"/>
  <c r="X830" i="2" s="1"/>
  <c r="Y830" i="2" s="1"/>
  <c r="Q830" i="2"/>
  <c r="M829" i="2"/>
  <c r="Q829" i="2" s="1"/>
  <c r="Z830" i="2" l="1"/>
  <c r="AA830" i="2"/>
  <c r="W829" i="2"/>
  <c r="X829" i="2" s="1"/>
  <c r="R829" i="2"/>
  <c r="Y829" i="2"/>
  <c r="M828" i="2"/>
  <c r="Q828" i="2" s="1"/>
  <c r="Z829" i="2" l="1"/>
  <c r="AA829" i="2"/>
  <c r="W828" i="2"/>
  <c r="X828" i="2" s="1"/>
  <c r="R828" i="2"/>
  <c r="Y828" i="2"/>
  <c r="M827" i="2"/>
  <c r="Q827" i="2" s="1"/>
  <c r="Z828" i="2" l="1"/>
  <c r="AA828" i="2"/>
  <c r="W827" i="2"/>
  <c r="X827" i="2" s="1"/>
  <c r="R827" i="2"/>
  <c r="Y827" i="2"/>
  <c r="M826" i="2"/>
  <c r="Q826" i="2" s="1"/>
  <c r="Z827" i="2" l="1"/>
  <c r="AA827" i="2"/>
  <c r="W826" i="2"/>
  <c r="X826" i="2" s="1"/>
  <c r="Y826" i="2" s="1"/>
  <c r="R826" i="2"/>
  <c r="M825" i="2"/>
  <c r="Q825" i="2" s="1"/>
  <c r="Z826" i="2" l="1"/>
  <c r="AA826" i="2"/>
  <c r="W825" i="2"/>
  <c r="X825" i="2" s="1"/>
  <c r="R825" i="2"/>
  <c r="Y825" i="2"/>
  <c r="M824" i="2"/>
  <c r="Q824" i="2" s="1"/>
  <c r="Z825" i="2" l="1"/>
  <c r="AA825" i="2"/>
  <c r="W824" i="2"/>
  <c r="X824" i="2" s="1"/>
  <c r="R824" i="2"/>
  <c r="Y824" i="2"/>
  <c r="M823" i="2"/>
  <c r="Q823" i="2" s="1"/>
  <c r="Z824" i="2" l="1"/>
  <c r="AA824" i="2"/>
  <c r="W823" i="2"/>
  <c r="X823" i="2" s="1"/>
  <c r="R823" i="2"/>
  <c r="Y823" i="2"/>
  <c r="M822" i="2"/>
  <c r="Q822" i="2" s="1"/>
  <c r="AA823" i="2" l="1"/>
  <c r="Z823" i="2"/>
  <c r="W822" i="2"/>
  <c r="X822" i="2" s="1"/>
  <c r="R822" i="2"/>
  <c r="Y822" i="2"/>
  <c r="M821" i="2"/>
  <c r="Q821" i="2" s="1"/>
  <c r="AA822" i="2" l="1"/>
  <c r="Z822" i="2"/>
  <c r="W821" i="2"/>
  <c r="X821" i="2" s="1"/>
  <c r="R821" i="2"/>
  <c r="Y821" i="2"/>
  <c r="M820" i="2"/>
  <c r="Q820" i="2" s="1"/>
  <c r="AA821" i="2" l="1"/>
  <c r="Z821" i="2"/>
  <c r="W820" i="2"/>
  <c r="X820" i="2" s="1"/>
  <c r="R820" i="2"/>
  <c r="Y820" i="2"/>
  <c r="M819" i="2"/>
  <c r="R819" i="2" s="1"/>
  <c r="AA820" i="2" l="1"/>
  <c r="Z820" i="2"/>
  <c r="W819" i="2"/>
  <c r="X819" i="2" s="1"/>
  <c r="Y819" i="2" s="1"/>
  <c r="Q819" i="2"/>
  <c r="M818" i="2"/>
  <c r="Q818" i="2" s="1"/>
  <c r="AA819" i="2" l="1"/>
  <c r="Z819" i="2"/>
  <c r="W818" i="2"/>
  <c r="X818" i="2" s="1"/>
  <c r="R818" i="2"/>
  <c r="Y818" i="2"/>
  <c r="M817" i="2"/>
  <c r="Q817" i="2" s="1"/>
  <c r="Z818" i="2" l="1"/>
  <c r="AA818" i="2"/>
  <c r="W817" i="2"/>
  <c r="X817" i="2" s="1"/>
  <c r="R817" i="2"/>
  <c r="Y817" i="2"/>
  <c r="M816" i="2"/>
  <c r="Q816" i="2" s="1"/>
  <c r="Z817" i="2" l="1"/>
  <c r="AA817" i="2"/>
  <c r="W816" i="2"/>
  <c r="X816" i="2" s="1"/>
  <c r="Y816" i="2" s="1"/>
  <c r="R816" i="2"/>
  <c r="M815" i="2"/>
  <c r="Q815" i="2" s="1"/>
  <c r="Z816" i="2" l="1"/>
  <c r="AA816" i="2"/>
  <c r="W815" i="2"/>
  <c r="X815" i="2" s="1"/>
  <c r="Y815" i="2" s="1"/>
  <c r="R815" i="2"/>
  <c r="M814" i="2"/>
  <c r="Q814" i="2" s="1"/>
  <c r="Z815" i="2" l="1"/>
  <c r="AA815" i="2"/>
  <c r="W814" i="2"/>
  <c r="X814" i="2" s="1"/>
  <c r="R814" i="2"/>
  <c r="Y814" i="2"/>
  <c r="M813" i="2"/>
  <c r="Q813" i="2" s="1"/>
  <c r="Z814" i="2" l="1"/>
  <c r="AA814" i="2"/>
  <c r="W813" i="2"/>
  <c r="X813" i="2" s="1"/>
  <c r="R813" i="2"/>
  <c r="Y813" i="2"/>
  <c r="M812" i="2"/>
  <c r="Q812" i="2" s="1"/>
  <c r="Z813" i="2" l="1"/>
  <c r="AA813" i="2"/>
  <c r="W812" i="2"/>
  <c r="X812" i="2" s="1"/>
  <c r="Y812" i="2" s="1"/>
  <c r="R812" i="2"/>
  <c r="M811" i="2"/>
  <c r="R811" i="2" s="1"/>
  <c r="Z812" i="2" l="1"/>
  <c r="AA812" i="2"/>
  <c r="W811" i="2"/>
  <c r="X811" i="2" s="1"/>
  <c r="Q811" i="2"/>
  <c r="Y811" i="2"/>
  <c r="M810" i="2"/>
  <c r="R810" i="2" s="1"/>
  <c r="Z811" i="2" l="1"/>
  <c r="AA811" i="2"/>
  <c r="W810" i="2"/>
  <c r="X810" i="2" s="1"/>
  <c r="Q810" i="2"/>
  <c r="Y810" i="2"/>
  <c r="M809" i="2"/>
  <c r="Q809" i="2" s="1"/>
  <c r="Z810" i="2" l="1"/>
  <c r="AA810" i="2"/>
  <c r="W809" i="2"/>
  <c r="X809" i="2" s="1"/>
  <c r="Y809" i="2" s="1"/>
  <c r="R809" i="2"/>
  <c r="M808" i="2"/>
  <c r="Q808" i="2" s="1"/>
  <c r="Z809" i="2" l="1"/>
  <c r="AA809" i="2"/>
  <c r="W808" i="2"/>
  <c r="X808" i="2" s="1"/>
  <c r="Y808" i="2" s="1"/>
  <c r="R808" i="2"/>
  <c r="M807" i="2"/>
  <c r="R807" i="2" s="1"/>
  <c r="Z808" i="2" l="1"/>
  <c r="AA808" i="2"/>
  <c r="W807" i="2"/>
  <c r="X807" i="2" s="1"/>
  <c r="Y807" i="2" s="1"/>
  <c r="Q807" i="2"/>
  <c r="M806" i="2"/>
  <c r="Q806" i="2" s="1"/>
  <c r="AA807" i="2" l="1"/>
  <c r="Z807" i="2"/>
  <c r="W806" i="2"/>
  <c r="X806" i="2" s="1"/>
  <c r="R806" i="2"/>
  <c r="Y806" i="2"/>
  <c r="M805" i="2"/>
  <c r="R805" i="2" s="1"/>
  <c r="Z806" i="2" l="1"/>
  <c r="AA806" i="2"/>
  <c r="W805" i="2"/>
  <c r="X805" i="2" s="1"/>
  <c r="Q805" i="2"/>
  <c r="Y805" i="2"/>
  <c r="M804" i="2"/>
  <c r="Q804" i="2" s="1"/>
  <c r="Z805" i="2" l="1"/>
  <c r="AA805" i="2"/>
  <c r="W804" i="2"/>
  <c r="X804" i="2" s="1"/>
  <c r="R804" i="2"/>
  <c r="Y804" i="2"/>
  <c r="M803" i="2"/>
  <c r="Q803" i="2" s="1"/>
  <c r="Z804" i="2" l="1"/>
  <c r="AA804" i="2"/>
  <c r="W803" i="2"/>
  <c r="X803" i="2" s="1"/>
  <c r="R803" i="2"/>
  <c r="Y803" i="2"/>
  <c r="M802" i="2"/>
  <c r="R802" i="2" s="1"/>
  <c r="Z803" i="2" l="1"/>
  <c r="AA803" i="2"/>
  <c r="W802" i="2"/>
  <c r="X802" i="2" s="1"/>
  <c r="Q802" i="2"/>
  <c r="Y802" i="2"/>
  <c r="M801" i="2"/>
  <c r="Q801" i="2" s="1"/>
  <c r="Z802" i="2" l="1"/>
  <c r="AA802" i="2"/>
  <c r="W801" i="2"/>
  <c r="X801" i="2" s="1"/>
  <c r="Y801" i="2" s="1"/>
  <c r="R801" i="2"/>
  <c r="M800" i="2"/>
  <c r="R800" i="2" s="1"/>
  <c r="AA801" i="2" l="1"/>
  <c r="Z801" i="2"/>
  <c r="W800" i="2"/>
  <c r="X800" i="2" s="1"/>
  <c r="Q800" i="2"/>
  <c r="Y800" i="2"/>
  <c r="M799" i="2"/>
  <c r="Q799" i="2" s="1"/>
  <c r="Z800" i="2" l="1"/>
  <c r="AA800" i="2"/>
  <c r="W799" i="2"/>
  <c r="X799" i="2" s="1"/>
  <c r="R799" i="2"/>
  <c r="Y799" i="2"/>
  <c r="M798" i="2"/>
  <c r="Q798" i="2" s="1"/>
  <c r="Z799" i="2" l="1"/>
  <c r="AA799" i="2"/>
  <c r="W798" i="2"/>
  <c r="X798" i="2" s="1"/>
  <c r="R798" i="2"/>
  <c r="Y798" i="2"/>
  <c r="M797" i="2"/>
  <c r="R797" i="2" s="1"/>
  <c r="Z798" i="2" l="1"/>
  <c r="AA798" i="2"/>
  <c r="W797" i="2"/>
  <c r="X797" i="2" s="1"/>
  <c r="Q797" i="2"/>
  <c r="Y797" i="2"/>
  <c r="M796" i="2"/>
  <c r="R796" i="2" s="1"/>
  <c r="Z797" i="2" l="1"/>
  <c r="AA797" i="2"/>
  <c r="W796" i="2"/>
  <c r="X796" i="2" s="1"/>
  <c r="Q796" i="2"/>
  <c r="Y796" i="2"/>
  <c r="M795" i="2"/>
  <c r="Q795" i="2" s="1"/>
  <c r="Z796" i="2" l="1"/>
  <c r="AA796" i="2"/>
  <c r="W795" i="2"/>
  <c r="X795" i="2" s="1"/>
  <c r="R795" i="2"/>
  <c r="Y795" i="2"/>
  <c r="M794" i="2"/>
  <c r="Q794" i="2" s="1"/>
  <c r="Z795" i="2" l="1"/>
  <c r="AA795" i="2"/>
  <c r="W794" i="2"/>
  <c r="X794" i="2" s="1"/>
  <c r="Y794" i="2" s="1"/>
  <c r="R794" i="2"/>
  <c r="M793" i="2"/>
  <c r="R793" i="2" s="1"/>
  <c r="Z794" i="2" l="1"/>
  <c r="AA794" i="2"/>
  <c r="W793" i="2"/>
  <c r="X793" i="2" s="1"/>
  <c r="Q793" i="2"/>
  <c r="Y793" i="2"/>
  <c r="M792" i="2"/>
  <c r="Q792" i="2" s="1"/>
  <c r="Z793" i="2" l="1"/>
  <c r="AA793" i="2"/>
  <c r="W792" i="2"/>
  <c r="X792" i="2" s="1"/>
  <c r="R792" i="2"/>
  <c r="Y792" i="2"/>
  <c r="M791" i="2"/>
  <c r="Q791" i="2" s="1"/>
  <c r="Z792" i="2" l="1"/>
  <c r="AA792" i="2"/>
  <c r="W791" i="2"/>
  <c r="X791" i="2" s="1"/>
  <c r="R791" i="2"/>
  <c r="Y791" i="2"/>
  <c r="M790" i="2"/>
  <c r="Q790" i="2" s="1"/>
  <c r="Z791" i="2" l="1"/>
  <c r="AA791" i="2"/>
  <c r="W790" i="2"/>
  <c r="X790" i="2" s="1"/>
  <c r="R790" i="2"/>
  <c r="Y790" i="2"/>
  <c r="M789" i="2"/>
  <c r="Q789" i="2" s="1"/>
  <c r="Z790" i="2" l="1"/>
  <c r="AA790" i="2"/>
  <c r="W789" i="2"/>
  <c r="X789" i="2" s="1"/>
  <c r="Y789" i="2" s="1"/>
  <c r="R789" i="2"/>
  <c r="M788" i="2"/>
  <c r="R788" i="2" s="1"/>
  <c r="Z789" i="2" l="1"/>
  <c r="AA789" i="2"/>
  <c r="W788" i="2"/>
  <c r="X788" i="2" s="1"/>
  <c r="Y788" i="2" s="1"/>
  <c r="Q788" i="2"/>
  <c r="M787" i="2"/>
  <c r="R787" i="2" s="1"/>
  <c r="Z788" i="2" l="1"/>
  <c r="AA788" i="2"/>
  <c r="W787" i="2"/>
  <c r="X787" i="2" s="1"/>
  <c r="Y787" i="2" s="1"/>
  <c r="Q787" i="2"/>
  <c r="M786" i="2"/>
  <c r="R786" i="2" s="1"/>
  <c r="AA787" i="2" l="1"/>
  <c r="Z787" i="2"/>
  <c r="W786" i="2"/>
  <c r="X786" i="2" s="1"/>
  <c r="Y786" i="2" s="1"/>
  <c r="Q786" i="2"/>
  <c r="M785" i="2"/>
  <c r="Q785" i="2" s="1"/>
  <c r="AA786" i="2" l="1"/>
  <c r="Z786" i="2"/>
  <c r="W785" i="2"/>
  <c r="X785" i="2" s="1"/>
  <c r="Y785" i="2" s="1"/>
  <c r="R785" i="2"/>
  <c r="M784" i="2"/>
  <c r="Q784" i="2" s="1"/>
  <c r="AA785" i="2" l="1"/>
  <c r="Z785" i="2"/>
  <c r="W784" i="2"/>
  <c r="X784" i="2" s="1"/>
  <c r="R784" i="2"/>
  <c r="Y784" i="2"/>
  <c r="M783" i="2"/>
  <c r="Q783" i="2" s="1"/>
  <c r="AA784" i="2" l="1"/>
  <c r="Z784" i="2"/>
  <c r="W783" i="2"/>
  <c r="X783" i="2" s="1"/>
  <c r="R783" i="2"/>
  <c r="Y783" i="2"/>
  <c r="M782" i="2"/>
  <c r="Q782" i="2" s="1"/>
  <c r="Z783" i="2" l="1"/>
  <c r="AA783" i="2"/>
  <c r="W782" i="2"/>
  <c r="X782" i="2" s="1"/>
  <c r="Y782" i="2" s="1"/>
  <c r="R782" i="2"/>
  <c r="M781" i="2"/>
  <c r="Q781" i="2" s="1"/>
  <c r="Z782" i="2" l="1"/>
  <c r="AA782" i="2"/>
  <c r="W781" i="2"/>
  <c r="X781" i="2" s="1"/>
  <c r="R781" i="2"/>
  <c r="Y781" i="2"/>
  <c r="M780" i="2"/>
  <c r="Q780" i="2" s="1"/>
  <c r="Z781" i="2" l="1"/>
  <c r="AA781" i="2"/>
  <c r="W780" i="2"/>
  <c r="X780" i="2" s="1"/>
  <c r="R780" i="2"/>
  <c r="Y780" i="2"/>
  <c r="M779" i="2"/>
  <c r="R779" i="2" s="1"/>
  <c r="AA780" i="2" l="1"/>
  <c r="Z780" i="2"/>
  <c r="W779" i="2"/>
  <c r="X779" i="2" s="1"/>
  <c r="Q779" i="2"/>
  <c r="Y779" i="2"/>
  <c r="M778" i="2"/>
  <c r="R778" i="2" s="1"/>
  <c r="Z779" i="2" l="1"/>
  <c r="AA779" i="2"/>
  <c r="W778" i="2"/>
  <c r="X778" i="2" s="1"/>
  <c r="Q778" i="2"/>
  <c r="Y778" i="2"/>
  <c r="M777" i="2"/>
  <c r="Q777" i="2" s="1"/>
  <c r="Z778" i="2" l="1"/>
  <c r="AA778" i="2"/>
  <c r="W777" i="2"/>
  <c r="X777" i="2" s="1"/>
  <c r="R777" i="2"/>
  <c r="Y777" i="2"/>
  <c r="M776" i="2"/>
  <c r="R776" i="2" s="1"/>
  <c r="Z777" i="2" l="1"/>
  <c r="AA777" i="2"/>
  <c r="W776" i="2"/>
  <c r="X776" i="2" s="1"/>
  <c r="Q776" i="2"/>
  <c r="Y776" i="2"/>
  <c r="M775" i="2"/>
  <c r="R775" i="2" s="1"/>
  <c r="Z776" i="2" l="1"/>
  <c r="AA776" i="2"/>
  <c r="W775" i="2"/>
  <c r="X775" i="2" s="1"/>
  <c r="Y775" i="2" s="1"/>
  <c r="Q775" i="2"/>
  <c r="M774" i="2"/>
  <c r="Q774" i="2" s="1"/>
  <c r="Z775" i="2" l="1"/>
  <c r="AA775" i="2"/>
  <c r="W774" i="2"/>
  <c r="X774" i="2" s="1"/>
  <c r="R774" i="2"/>
  <c r="Y774" i="2"/>
  <c r="M773" i="2"/>
  <c r="Q773" i="2" s="1"/>
  <c r="Z774" i="2" l="1"/>
  <c r="AA774" i="2"/>
  <c r="W773" i="2"/>
  <c r="X773" i="2" s="1"/>
  <c r="R773" i="2"/>
  <c r="Y773" i="2"/>
  <c r="M772" i="2"/>
  <c r="Q772" i="2" s="1"/>
  <c r="Z773" i="2" l="1"/>
  <c r="AA773" i="2"/>
  <c r="W772" i="2"/>
  <c r="X772" i="2" s="1"/>
  <c r="R772" i="2"/>
  <c r="Y772" i="2"/>
  <c r="M771" i="2"/>
  <c r="Q771" i="2" s="1"/>
  <c r="AA772" i="2" l="1"/>
  <c r="Z772" i="2"/>
  <c r="W771" i="2"/>
  <c r="X771" i="2" s="1"/>
  <c r="Y771" i="2" s="1"/>
  <c r="R771" i="2"/>
  <c r="M770" i="2"/>
  <c r="Q770" i="2" s="1"/>
  <c r="Z771" i="2" l="1"/>
  <c r="AA771" i="2"/>
  <c r="W770" i="2"/>
  <c r="X770" i="2" s="1"/>
  <c r="R770" i="2"/>
  <c r="Y770" i="2"/>
  <c r="M769" i="2"/>
  <c r="R769" i="2" s="1"/>
  <c r="AA770" i="2" l="1"/>
  <c r="Z770" i="2"/>
  <c r="W769" i="2"/>
  <c r="X769" i="2" s="1"/>
  <c r="Y769" i="2" s="1"/>
  <c r="Q769" i="2"/>
  <c r="M768" i="2"/>
  <c r="Q768" i="2" s="1"/>
  <c r="Z769" i="2" l="1"/>
  <c r="AA769" i="2"/>
  <c r="W768" i="2"/>
  <c r="X768" i="2" s="1"/>
  <c r="R768" i="2"/>
  <c r="Y768" i="2"/>
  <c r="M767" i="2"/>
  <c r="Q767" i="2" s="1"/>
  <c r="AA768" i="2" l="1"/>
  <c r="Z768" i="2"/>
  <c r="W767" i="2"/>
  <c r="X767" i="2" s="1"/>
  <c r="R767" i="2"/>
  <c r="Y767" i="2"/>
  <c r="M766" i="2"/>
  <c r="Q766" i="2" s="1"/>
  <c r="AA767" i="2" l="1"/>
  <c r="Z767" i="2"/>
  <c r="W766" i="2"/>
  <c r="X766" i="2" s="1"/>
  <c r="R766" i="2"/>
  <c r="Y766" i="2"/>
  <c r="M765" i="2"/>
  <c r="Q765" i="2" s="1"/>
  <c r="Z766" i="2" l="1"/>
  <c r="AA766" i="2"/>
  <c r="W765" i="2"/>
  <c r="X765" i="2" s="1"/>
  <c r="R765" i="2"/>
  <c r="Y765" i="2"/>
  <c r="M764" i="2"/>
  <c r="Q764" i="2" s="1"/>
  <c r="Z765" i="2" l="1"/>
  <c r="AA765" i="2"/>
  <c r="W764" i="2"/>
  <c r="X764" i="2" s="1"/>
  <c r="R764" i="2"/>
  <c r="Y764" i="2"/>
  <c r="M763" i="2"/>
  <c r="Q763" i="2" s="1"/>
  <c r="Z764" i="2" l="1"/>
  <c r="AA764" i="2"/>
  <c r="W763" i="2"/>
  <c r="X763" i="2" s="1"/>
  <c r="R763" i="2"/>
  <c r="Y763" i="2"/>
  <c r="M762" i="2"/>
  <c r="R762" i="2" s="1"/>
  <c r="Z763" i="2" l="1"/>
  <c r="AA763" i="2"/>
  <c r="W762" i="2"/>
  <c r="X762" i="2" s="1"/>
  <c r="Q762" i="2"/>
  <c r="Y762" i="2"/>
  <c r="M761" i="2"/>
  <c r="Q761" i="2" s="1"/>
  <c r="AA762" i="2" l="1"/>
  <c r="Z762" i="2"/>
  <c r="W761" i="2"/>
  <c r="X761" i="2" s="1"/>
  <c r="R761" i="2"/>
  <c r="Y761" i="2"/>
  <c r="M760" i="2"/>
  <c r="R760" i="2" s="1"/>
  <c r="Z761" i="2" l="1"/>
  <c r="AA761" i="2"/>
  <c r="W760" i="2"/>
  <c r="X760" i="2" s="1"/>
  <c r="Q760" i="2"/>
  <c r="Y760" i="2"/>
  <c r="M759" i="2"/>
  <c r="R759" i="2" s="1"/>
  <c r="Z760" i="2" l="1"/>
  <c r="AA760" i="2"/>
  <c r="W759" i="2"/>
  <c r="X759" i="2" s="1"/>
  <c r="Y759" i="2" s="1"/>
  <c r="Q759" i="2"/>
  <c r="M758" i="2"/>
  <c r="R758" i="2" s="1"/>
  <c r="Z759" i="2" l="1"/>
  <c r="AA759" i="2"/>
  <c r="W758" i="2"/>
  <c r="X758" i="2" s="1"/>
  <c r="Q758" i="2"/>
  <c r="Y758" i="2"/>
  <c r="M757" i="2"/>
  <c r="Q757" i="2" s="1"/>
  <c r="Z758" i="2" l="1"/>
  <c r="AA758" i="2"/>
  <c r="W757" i="2"/>
  <c r="X757" i="2" s="1"/>
  <c r="R757" i="2"/>
  <c r="Y757" i="2"/>
  <c r="M756" i="2"/>
  <c r="R756" i="2" s="1"/>
  <c r="AA757" i="2" l="1"/>
  <c r="Z757" i="2"/>
  <c r="W756" i="2"/>
  <c r="X756" i="2" s="1"/>
  <c r="Q756" i="2"/>
  <c r="Y756" i="2"/>
  <c r="M755" i="2"/>
  <c r="Q755" i="2" s="1"/>
  <c r="Z756" i="2" l="1"/>
  <c r="AA756" i="2"/>
  <c r="W755" i="2"/>
  <c r="X755" i="2" s="1"/>
  <c r="R755" i="2"/>
  <c r="Y755" i="2"/>
  <c r="M754" i="2"/>
  <c r="Q754" i="2" s="1"/>
  <c r="Z755" i="2" l="1"/>
  <c r="AA755" i="2"/>
  <c r="W754" i="2"/>
  <c r="X754" i="2" s="1"/>
  <c r="R754" i="2"/>
  <c r="Y754" i="2"/>
  <c r="M753" i="2"/>
  <c r="R753" i="2" s="1"/>
  <c r="Z754" i="2" l="1"/>
  <c r="AA754" i="2"/>
  <c r="W753" i="2"/>
  <c r="X753" i="2" s="1"/>
  <c r="Q753" i="2"/>
  <c r="Y753" i="2"/>
  <c r="M752" i="2"/>
  <c r="Q752" i="2" s="1"/>
  <c r="Z753" i="2" l="1"/>
  <c r="AA753" i="2"/>
  <c r="W752" i="2"/>
  <c r="X752" i="2" s="1"/>
  <c r="R752" i="2"/>
  <c r="Y752" i="2"/>
  <c r="M751" i="2"/>
  <c r="R751" i="2" s="1"/>
  <c r="AA752" i="2" l="1"/>
  <c r="Z752" i="2"/>
  <c r="W751" i="2"/>
  <c r="X751" i="2" s="1"/>
  <c r="Y751" i="2" s="1"/>
  <c r="Q751" i="2"/>
  <c r="M750" i="2"/>
  <c r="Q750" i="2" s="1"/>
  <c r="Z751" i="2" l="1"/>
  <c r="AA751" i="2"/>
  <c r="W750" i="2"/>
  <c r="X750" i="2" s="1"/>
  <c r="R750" i="2"/>
  <c r="Y750" i="2"/>
  <c r="M749" i="2"/>
  <c r="Q749" i="2" s="1"/>
  <c r="Z750" i="2" l="1"/>
  <c r="AA750" i="2"/>
  <c r="W749" i="2"/>
  <c r="X749" i="2" s="1"/>
  <c r="R749" i="2"/>
  <c r="Y749" i="2"/>
  <c r="M748" i="2"/>
  <c r="Q748" i="2" s="1"/>
  <c r="Z749" i="2" l="1"/>
  <c r="AA749" i="2"/>
  <c r="W748" i="2"/>
  <c r="X748" i="2" s="1"/>
  <c r="Y748" i="2" s="1"/>
  <c r="R748" i="2"/>
  <c r="M747" i="2"/>
  <c r="Q747" i="2" s="1"/>
  <c r="Z748" i="2" l="1"/>
  <c r="AA748" i="2"/>
  <c r="W747" i="2"/>
  <c r="X747" i="2" s="1"/>
  <c r="R747" i="2"/>
  <c r="Y747" i="2"/>
  <c r="M746" i="2"/>
  <c r="Q746" i="2" s="1"/>
  <c r="AA747" i="2" l="1"/>
  <c r="Z747" i="2"/>
  <c r="W746" i="2"/>
  <c r="X746" i="2" s="1"/>
  <c r="R746" i="2"/>
  <c r="Y746" i="2"/>
  <c r="M745" i="2"/>
  <c r="R745" i="2" s="1"/>
  <c r="Z746" i="2" l="1"/>
  <c r="AA746" i="2"/>
  <c r="W745" i="2"/>
  <c r="X745" i="2" s="1"/>
  <c r="Q745" i="2"/>
  <c r="Y745" i="2"/>
  <c r="M744" i="2"/>
  <c r="R744" i="2" s="1"/>
  <c r="Z745" i="2" l="1"/>
  <c r="AA745" i="2"/>
  <c r="W744" i="2"/>
  <c r="X744" i="2" s="1"/>
  <c r="Q744" i="2"/>
  <c r="Y744" i="2"/>
  <c r="M743" i="2"/>
  <c r="Q743" i="2" s="1"/>
  <c r="Z744" i="2" l="1"/>
  <c r="AA744" i="2"/>
  <c r="W743" i="2"/>
  <c r="X743" i="2" s="1"/>
  <c r="R743" i="2"/>
  <c r="Y743" i="2"/>
  <c r="M742" i="2"/>
  <c r="R742" i="2" s="1"/>
  <c r="Z743" i="2" l="1"/>
  <c r="AA743" i="2"/>
  <c r="W742" i="2"/>
  <c r="X742" i="2" s="1"/>
  <c r="Q742" i="2"/>
  <c r="Y742" i="2"/>
  <c r="M741" i="2"/>
  <c r="R741" i="2" s="1"/>
  <c r="Z742" i="2" l="1"/>
  <c r="AA742" i="2"/>
  <c r="W741" i="2"/>
  <c r="X741" i="2" s="1"/>
  <c r="Q741" i="2"/>
  <c r="Y741" i="2"/>
  <c r="M740" i="2"/>
  <c r="R740" i="2" s="1"/>
  <c r="Z741" i="2" l="1"/>
  <c r="AA741" i="2"/>
  <c r="W740" i="2"/>
  <c r="X740" i="2" s="1"/>
  <c r="Q740" i="2"/>
  <c r="Y740" i="2"/>
  <c r="M739" i="2"/>
  <c r="R739" i="2" s="1"/>
  <c r="Z740" i="2" l="1"/>
  <c r="AA740" i="2"/>
  <c r="W739" i="2"/>
  <c r="X739" i="2" s="1"/>
  <c r="Y739" i="2" s="1"/>
  <c r="Q739" i="2"/>
  <c r="M738" i="2"/>
  <c r="R738" i="2" s="1"/>
  <c r="Z739" i="2" l="1"/>
  <c r="AA739" i="2"/>
  <c r="W738" i="2"/>
  <c r="X738" i="2" s="1"/>
  <c r="Q738" i="2"/>
  <c r="Y738" i="2"/>
  <c r="M737" i="2"/>
  <c r="R737" i="2" s="1"/>
  <c r="AA738" i="2" l="1"/>
  <c r="Z738" i="2"/>
  <c r="W737" i="2"/>
  <c r="X737" i="2" s="1"/>
  <c r="Y737" i="2" s="1"/>
  <c r="Q737" i="2"/>
  <c r="M736" i="2"/>
  <c r="Q736" i="2" s="1"/>
  <c r="Z737" i="2" l="1"/>
  <c r="AA737" i="2"/>
  <c r="W736" i="2"/>
  <c r="X736" i="2" s="1"/>
  <c r="R736" i="2"/>
  <c r="Y736" i="2"/>
  <c r="M735" i="2"/>
  <c r="Q735" i="2" s="1"/>
  <c r="Z736" i="2" l="1"/>
  <c r="AA736" i="2"/>
  <c r="W735" i="2"/>
  <c r="X735" i="2" s="1"/>
  <c r="Y735" i="2" s="1"/>
  <c r="R735" i="2"/>
  <c r="M734" i="2"/>
  <c r="R734" i="2" s="1"/>
  <c r="Z735" i="2" l="1"/>
  <c r="AA735" i="2"/>
  <c r="W734" i="2"/>
  <c r="X734" i="2" s="1"/>
  <c r="Y734" i="2" s="1"/>
  <c r="Q734" i="2"/>
  <c r="M733" i="2"/>
  <c r="R733" i="2" s="1"/>
  <c r="Z734" i="2" l="1"/>
  <c r="AA734" i="2"/>
  <c r="W733" i="2"/>
  <c r="X733" i="2" s="1"/>
  <c r="Y733" i="2" s="1"/>
  <c r="Q733" i="2"/>
  <c r="M732" i="2"/>
  <c r="Q732" i="2" s="1"/>
  <c r="Z733" i="2" l="1"/>
  <c r="AA733" i="2"/>
  <c r="W732" i="2"/>
  <c r="X732" i="2" s="1"/>
  <c r="R732" i="2"/>
  <c r="Y732" i="2"/>
  <c r="M731" i="2"/>
  <c r="R731" i="2" s="1"/>
  <c r="Z732" i="2" l="1"/>
  <c r="AA732" i="2"/>
  <c r="W731" i="2"/>
  <c r="X731" i="2" s="1"/>
  <c r="Q731" i="2"/>
  <c r="Y731" i="2"/>
  <c r="M730" i="2"/>
  <c r="R730" i="2" s="1"/>
  <c r="AA731" i="2" l="1"/>
  <c r="Z731" i="2"/>
  <c r="W730" i="2"/>
  <c r="X730" i="2" s="1"/>
  <c r="Q730" i="2"/>
  <c r="Y730" i="2"/>
  <c r="M729" i="2"/>
  <c r="Q729" i="2" s="1"/>
  <c r="AA730" i="2" l="1"/>
  <c r="Z730" i="2"/>
  <c r="W729" i="2"/>
  <c r="X729" i="2" s="1"/>
  <c r="R729" i="2"/>
  <c r="Y729" i="2"/>
  <c r="M728" i="2"/>
  <c r="R728" i="2" s="1"/>
  <c r="Z729" i="2" l="1"/>
  <c r="AA729" i="2"/>
  <c r="W728" i="2"/>
  <c r="X728" i="2" s="1"/>
  <c r="Y728" i="2" s="1"/>
  <c r="Q728" i="2"/>
  <c r="M727" i="2"/>
  <c r="R727" i="2" s="1"/>
  <c r="Z728" i="2" l="1"/>
  <c r="AA728" i="2"/>
  <c r="W727" i="2"/>
  <c r="X727" i="2" s="1"/>
  <c r="Q727" i="2"/>
  <c r="Y727" i="2"/>
  <c r="M726" i="2"/>
  <c r="Q726" i="2" s="1"/>
  <c r="Z727" i="2" l="1"/>
  <c r="AA727" i="2"/>
  <c r="W726" i="2"/>
  <c r="X726" i="2" s="1"/>
  <c r="R726" i="2"/>
  <c r="Y726" i="2"/>
  <c r="M725" i="2"/>
  <c r="Q725" i="2" s="1"/>
  <c r="Z726" i="2" l="1"/>
  <c r="AA726" i="2"/>
  <c r="W725" i="2"/>
  <c r="X725" i="2" s="1"/>
  <c r="R725" i="2"/>
  <c r="Y725" i="2"/>
  <c r="M724" i="2"/>
  <c r="Q724" i="2" s="1"/>
  <c r="AA725" i="2" l="1"/>
  <c r="Z725" i="2"/>
  <c r="W724" i="2"/>
  <c r="X724" i="2" s="1"/>
  <c r="Y724" i="2" s="1"/>
  <c r="R724" i="2"/>
  <c r="M723" i="2"/>
  <c r="R723" i="2" s="1"/>
  <c r="Z724" i="2" l="1"/>
  <c r="AA724" i="2"/>
  <c r="W723" i="2"/>
  <c r="X723" i="2" s="1"/>
  <c r="Y723" i="2" s="1"/>
  <c r="Q723" i="2"/>
  <c r="M722" i="2"/>
  <c r="Q722" i="2" s="1"/>
  <c r="Z723" i="2" l="1"/>
  <c r="AA723" i="2"/>
  <c r="W722" i="2"/>
  <c r="X722" i="2" s="1"/>
  <c r="R722" i="2"/>
  <c r="Y722" i="2"/>
  <c r="M721" i="2"/>
  <c r="Q721" i="2" s="1"/>
  <c r="AA722" i="2" l="1"/>
  <c r="Z722" i="2"/>
  <c r="W721" i="2"/>
  <c r="X721" i="2" s="1"/>
  <c r="Y721" i="2" s="1"/>
  <c r="R721" i="2"/>
  <c r="M720" i="2"/>
  <c r="R720" i="2" s="1"/>
  <c r="Z721" i="2" l="1"/>
  <c r="AA721" i="2"/>
  <c r="W720" i="2"/>
  <c r="X720" i="2" s="1"/>
  <c r="Q720" i="2"/>
  <c r="Y720" i="2"/>
  <c r="M719" i="2"/>
  <c r="R719" i="2" s="1"/>
  <c r="Z720" i="2" l="1"/>
  <c r="AA720" i="2"/>
  <c r="W719" i="2"/>
  <c r="X719" i="2" s="1"/>
  <c r="Y719" i="2" s="1"/>
  <c r="Q719" i="2"/>
  <c r="M718" i="2"/>
  <c r="Q718" i="2" s="1"/>
  <c r="AA719" i="2" l="1"/>
  <c r="Z719" i="2"/>
  <c r="W718" i="2"/>
  <c r="X718" i="2" s="1"/>
  <c r="R718" i="2"/>
  <c r="Y718" i="2"/>
  <c r="M717" i="2"/>
  <c r="Q717" i="2" s="1"/>
  <c r="Z718" i="2" l="1"/>
  <c r="AA718" i="2"/>
  <c r="W717" i="2"/>
  <c r="X717" i="2" s="1"/>
  <c r="Y717" i="2" s="1"/>
  <c r="R717" i="2"/>
  <c r="M716" i="2"/>
  <c r="R716" i="2" s="1"/>
  <c r="Z717" i="2" l="1"/>
  <c r="AA717" i="2"/>
  <c r="W716" i="2"/>
  <c r="X716" i="2" s="1"/>
  <c r="Q716" i="2"/>
  <c r="Y716" i="2"/>
  <c r="M715" i="2"/>
  <c r="R715" i="2" s="1"/>
  <c r="Z716" i="2" l="1"/>
  <c r="AA716" i="2"/>
  <c r="W715" i="2"/>
  <c r="X715" i="2" s="1"/>
  <c r="Q715" i="2"/>
  <c r="Y715" i="2"/>
  <c r="M714" i="2"/>
  <c r="R714" i="2" s="1"/>
  <c r="Z715" i="2" l="1"/>
  <c r="AA715" i="2"/>
  <c r="W714" i="2"/>
  <c r="X714" i="2" s="1"/>
  <c r="Y714" i="2" s="1"/>
  <c r="Q714" i="2"/>
  <c r="M713" i="2"/>
  <c r="Q713" i="2" s="1"/>
  <c r="Z714" i="2" l="1"/>
  <c r="AA714" i="2"/>
  <c r="W713" i="2"/>
  <c r="X713" i="2" s="1"/>
  <c r="R713" i="2"/>
  <c r="Y713" i="2"/>
  <c r="M712" i="2"/>
  <c r="R712" i="2" s="1"/>
  <c r="AA713" i="2" l="1"/>
  <c r="Z713" i="2"/>
  <c r="W712" i="2"/>
  <c r="X712" i="2" s="1"/>
  <c r="Q712" i="2"/>
  <c r="Y712" i="2"/>
  <c r="M711" i="2"/>
  <c r="Q711" i="2" s="1"/>
  <c r="AA712" i="2" l="1"/>
  <c r="Z712" i="2"/>
  <c r="W711" i="2"/>
  <c r="X711" i="2" s="1"/>
  <c r="R711" i="2"/>
  <c r="Y711" i="2"/>
  <c r="M710" i="2"/>
  <c r="Q710" i="2" s="1"/>
  <c r="AA711" i="2" l="1"/>
  <c r="Z711" i="2"/>
  <c r="W710" i="2"/>
  <c r="X710" i="2" s="1"/>
  <c r="R710" i="2"/>
  <c r="Y710" i="2"/>
  <c r="M709" i="2"/>
  <c r="Q709" i="2" s="1"/>
  <c r="Z710" i="2" l="1"/>
  <c r="AA710" i="2"/>
  <c r="W709" i="2"/>
  <c r="X709" i="2" s="1"/>
  <c r="R709" i="2"/>
  <c r="Y709" i="2"/>
  <c r="M708" i="2"/>
  <c r="R708" i="2" s="1"/>
  <c r="Z709" i="2" l="1"/>
  <c r="AA709" i="2"/>
  <c r="W708" i="2"/>
  <c r="X708" i="2" s="1"/>
  <c r="Q708" i="2"/>
  <c r="Y708" i="2"/>
  <c r="M707" i="2"/>
  <c r="Q707" i="2" s="1"/>
  <c r="Z708" i="2" l="1"/>
  <c r="AA708" i="2"/>
  <c r="W707" i="2"/>
  <c r="X707" i="2" s="1"/>
  <c r="R707" i="2"/>
  <c r="Y707" i="2"/>
  <c r="M706" i="2"/>
  <c r="Q706" i="2" s="1"/>
  <c r="Z707" i="2" l="1"/>
  <c r="AA707" i="2"/>
  <c r="W706" i="2"/>
  <c r="X706" i="2" s="1"/>
  <c r="R706" i="2"/>
  <c r="Y706" i="2"/>
  <c r="M705" i="2"/>
  <c r="Q705" i="2" s="1"/>
  <c r="Z706" i="2" l="1"/>
  <c r="AA706" i="2"/>
  <c r="W705" i="2"/>
  <c r="X705" i="2" s="1"/>
  <c r="R705" i="2"/>
  <c r="Y705" i="2"/>
  <c r="M704" i="2"/>
  <c r="Q704" i="2" s="1"/>
  <c r="Z705" i="2" l="1"/>
  <c r="AA705" i="2"/>
  <c r="W704" i="2"/>
  <c r="X704" i="2" s="1"/>
  <c r="Y704" i="2" s="1"/>
  <c r="R704" i="2"/>
  <c r="M703" i="2"/>
  <c r="Q703" i="2" s="1"/>
  <c r="Z704" i="2" l="1"/>
  <c r="AA704" i="2"/>
  <c r="W703" i="2"/>
  <c r="X703" i="2" s="1"/>
  <c r="Y703" i="2" s="1"/>
  <c r="R703" i="2"/>
  <c r="M702" i="2"/>
  <c r="Q702" i="2" s="1"/>
  <c r="AA703" i="2" l="1"/>
  <c r="Z703" i="2"/>
  <c r="W702" i="2"/>
  <c r="X702" i="2" s="1"/>
  <c r="R702" i="2"/>
  <c r="Y702" i="2"/>
  <c r="M701" i="2"/>
  <c r="R701" i="2" s="1"/>
  <c r="AA702" i="2" l="1"/>
  <c r="Z702" i="2"/>
  <c r="W701" i="2"/>
  <c r="X701" i="2" s="1"/>
  <c r="Q701" i="2"/>
  <c r="Y701" i="2"/>
  <c r="M700" i="2"/>
  <c r="Q700" i="2" s="1"/>
  <c r="AA701" i="2" l="1"/>
  <c r="Z701" i="2"/>
  <c r="W700" i="2"/>
  <c r="X700" i="2" s="1"/>
  <c r="R700" i="2"/>
  <c r="Y700" i="2"/>
  <c r="M699" i="2"/>
  <c r="R699" i="2" s="1"/>
  <c r="Z700" i="2" l="1"/>
  <c r="AA700" i="2"/>
  <c r="W699" i="2"/>
  <c r="X699" i="2" s="1"/>
  <c r="Q699" i="2"/>
  <c r="Y699" i="2"/>
  <c r="M698" i="2"/>
  <c r="Q698" i="2" s="1"/>
  <c r="AA699" i="2" l="1"/>
  <c r="Z699" i="2"/>
  <c r="W698" i="2"/>
  <c r="X698" i="2" s="1"/>
  <c r="R698" i="2"/>
  <c r="Y698" i="2"/>
  <c r="M697" i="2"/>
  <c r="Q697" i="2" s="1"/>
  <c r="Z698" i="2" l="1"/>
  <c r="AA698" i="2"/>
  <c r="W697" i="2"/>
  <c r="X697" i="2" s="1"/>
  <c r="Y697" i="2" s="1"/>
  <c r="R697" i="2"/>
  <c r="M696" i="2"/>
  <c r="R696" i="2" s="1"/>
  <c r="Z697" i="2" l="1"/>
  <c r="AA697" i="2"/>
  <c r="W696" i="2"/>
  <c r="X696" i="2" s="1"/>
  <c r="Y696" i="2" s="1"/>
  <c r="Q696" i="2"/>
  <c r="M695" i="2"/>
  <c r="Q695" i="2" s="1"/>
  <c r="Z696" i="2" l="1"/>
  <c r="AA696" i="2"/>
  <c r="W695" i="2"/>
  <c r="X695" i="2" s="1"/>
  <c r="Y695" i="2" s="1"/>
  <c r="R695" i="2"/>
  <c r="M694" i="2"/>
  <c r="Q694" i="2" s="1"/>
  <c r="Z695" i="2" l="1"/>
  <c r="AA695" i="2"/>
  <c r="W694" i="2"/>
  <c r="X694" i="2" s="1"/>
  <c r="R694" i="2"/>
  <c r="Y694" i="2"/>
  <c r="M693" i="2"/>
  <c r="Q693" i="2" s="1"/>
  <c r="Z694" i="2" l="1"/>
  <c r="AA694" i="2"/>
  <c r="W693" i="2"/>
  <c r="X693" i="2" s="1"/>
  <c r="Y693" i="2" s="1"/>
  <c r="R693" i="2"/>
  <c r="M692" i="2"/>
  <c r="Q692" i="2" s="1"/>
  <c r="Z693" i="2" l="1"/>
  <c r="AA693" i="2"/>
  <c r="W692" i="2"/>
  <c r="X692" i="2" s="1"/>
  <c r="R692" i="2"/>
  <c r="Y692" i="2"/>
  <c r="M691" i="2"/>
  <c r="Q691" i="2" s="1"/>
  <c r="Z692" i="2" l="1"/>
  <c r="AA692" i="2"/>
  <c r="W691" i="2"/>
  <c r="X691" i="2" s="1"/>
  <c r="Y691" i="2" s="1"/>
  <c r="R691" i="2"/>
  <c r="M690" i="2"/>
  <c r="Q690" i="2" s="1"/>
  <c r="Z691" i="2" l="1"/>
  <c r="AA691" i="2"/>
  <c r="W690" i="2"/>
  <c r="X690" i="2" s="1"/>
  <c r="R690" i="2"/>
  <c r="Y690" i="2"/>
  <c r="M689" i="2"/>
  <c r="Q689" i="2" s="1"/>
  <c r="Z690" i="2" l="1"/>
  <c r="AA690" i="2"/>
  <c r="W689" i="2"/>
  <c r="X689" i="2" s="1"/>
  <c r="R689" i="2"/>
  <c r="Y689" i="2"/>
  <c r="M688" i="2"/>
  <c r="Q688" i="2" s="1"/>
  <c r="Z689" i="2" l="1"/>
  <c r="AA689" i="2"/>
  <c r="W688" i="2"/>
  <c r="X688" i="2" s="1"/>
  <c r="Y688" i="2" s="1"/>
  <c r="R688" i="2"/>
  <c r="M687" i="2"/>
  <c r="R687" i="2" s="1"/>
  <c r="Z688" i="2" l="1"/>
  <c r="AA688" i="2"/>
  <c r="W687" i="2"/>
  <c r="X687" i="2" s="1"/>
  <c r="Q687" i="2"/>
  <c r="Y687" i="2"/>
  <c r="M686" i="2"/>
  <c r="Q686" i="2" s="1"/>
  <c r="Z687" i="2" l="1"/>
  <c r="AA687" i="2"/>
  <c r="W686" i="2"/>
  <c r="X686" i="2" s="1"/>
  <c r="Y686" i="2" s="1"/>
  <c r="R686" i="2"/>
  <c r="M685" i="2"/>
  <c r="Q685" i="2" s="1"/>
  <c r="AA686" i="2" l="1"/>
  <c r="Z686" i="2"/>
  <c r="W685" i="2"/>
  <c r="X685" i="2" s="1"/>
  <c r="R685" i="2"/>
  <c r="Y685" i="2"/>
  <c r="M684" i="2"/>
  <c r="Q684" i="2" s="1"/>
  <c r="Z685" i="2" l="1"/>
  <c r="AA685" i="2"/>
  <c r="W684" i="2"/>
  <c r="X684" i="2" s="1"/>
  <c r="Y684" i="2" s="1"/>
  <c r="R684" i="2"/>
  <c r="M683" i="2"/>
  <c r="Q683" i="2" s="1"/>
  <c r="Z684" i="2" l="1"/>
  <c r="AA684" i="2"/>
  <c r="W683" i="2"/>
  <c r="X683" i="2" s="1"/>
  <c r="R683" i="2"/>
  <c r="Y683" i="2"/>
  <c r="M682" i="2"/>
  <c r="Q682" i="2" s="1"/>
  <c r="Z683" i="2" l="1"/>
  <c r="AA683" i="2"/>
  <c r="W682" i="2"/>
  <c r="X682" i="2" s="1"/>
  <c r="R682" i="2"/>
  <c r="Y682" i="2"/>
  <c r="M681" i="2"/>
  <c r="Q681" i="2" s="1"/>
  <c r="AA682" i="2" l="1"/>
  <c r="Z682" i="2"/>
  <c r="W681" i="2"/>
  <c r="X681" i="2" s="1"/>
  <c r="R681" i="2"/>
  <c r="Y681" i="2"/>
  <c r="M680" i="2"/>
  <c r="R680" i="2" s="1"/>
  <c r="Z681" i="2" l="1"/>
  <c r="AA681" i="2"/>
  <c r="W680" i="2"/>
  <c r="X680" i="2" s="1"/>
  <c r="Q680" i="2"/>
  <c r="Y680" i="2"/>
  <c r="M679" i="2"/>
  <c r="Q679" i="2" s="1"/>
  <c r="Z680" i="2" l="1"/>
  <c r="AA680" i="2"/>
  <c r="W679" i="2"/>
  <c r="X679" i="2" s="1"/>
  <c r="R679" i="2"/>
  <c r="Y679" i="2"/>
  <c r="M678" i="2"/>
  <c r="R678" i="2" s="1"/>
  <c r="Z679" i="2" l="1"/>
  <c r="AA679" i="2"/>
  <c r="W678" i="2"/>
  <c r="X678" i="2" s="1"/>
  <c r="Q678" i="2"/>
  <c r="Y678" i="2"/>
  <c r="M677" i="2"/>
  <c r="Q677" i="2" s="1"/>
  <c r="Z678" i="2" l="1"/>
  <c r="AA678" i="2"/>
  <c r="W677" i="2"/>
  <c r="X677" i="2" s="1"/>
  <c r="R677" i="2"/>
  <c r="Y677" i="2"/>
  <c r="M676" i="2"/>
  <c r="Q676" i="2" s="1"/>
  <c r="AA677" i="2" l="1"/>
  <c r="Z677" i="2"/>
  <c r="W676" i="2"/>
  <c r="X676" i="2" s="1"/>
  <c r="Y676" i="2" s="1"/>
  <c r="R676" i="2"/>
  <c r="M675" i="2"/>
  <c r="Q675" i="2" s="1"/>
  <c r="Z676" i="2" l="1"/>
  <c r="AA676" i="2"/>
  <c r="W675" i="2"/>
  <c r="X675" i="2" s="1"/>
  <c r="R675" i="2"/>
  <c r="Y675" i="2"/>
  <c r="M674" i="2"/>
  <c r="R674" i="2" s="1"/>
  <c r="Z675" i="2" l="1"/>
  <c r="AA675" i="2"/>
  <c r="W674" i="2"/>
  <c r="X674" i="2" s="1"/>
  <c r="Q674" i="2"/>
  <c r="Y674" i="2"/>
  <c r="M673" i="2"/>
  <c r="Q673" i="2" s="1"/>
  <c r="Z674" i="2" l="1"/>
  <c r="AA674" i="2"/>
  <c r="W673" i="2"/>
  <c r="X673" i="2" s="1"/>
  <c r="R673" i="2"/>
  <c r="Y673" i="2"/>
  <c r="M672" i="2"/>
  <c r="R672" i="2" s="1"/>
  <c r="Z673" i="2" l="1"/>
  <c r="AA673" i="2"/>
  <c r="W672" i="2"/>
  <c r="X672" i="2" s="1"/>
  <c r="Q672" i="2"/>
  <c r="Y672" i="2"/>
  <c r="M671" i="2"/>
  <c r="R671" i="2" s="1"/>
  <c r="AA672" i="2" l="1"/>
  <c r="Z672" i="2"/>
  <c r="W671" i="2"/>
  <c r="X671" i="2" s="1"/>
  <c r="Q671" i="2"/>
  <c r="Y671" i="2"/>
  <c r="M670" i="2"/>
  <c r="Q670" i="2" s="1"/>
  <c r="Z671" i="2" l="1"/>
  <c r="AA671" i="2"/>
  <c r="W670" i="2"/>
  <c r="X670" i="2" s="1"/>
  <c r="R670" i="2"/>
  <c r="Y670" i="2"/>
  <c r="M669" i="2"/>
  <c r="Q669" i="2" s="1"/>
  <c r="AA670" i="2" l="1"/>
  <c r="Z670" i="2"/>
  <c r="W669" i="2"/>
  <c r="X669" i="2" s="1"/>
  <c r="R669" i="2"/>
  <c r="Y669" i="2"/>
  <c r="M668" i="2"/>
  <c r="Q668" i="2" s="1"/>
  <c r="Z669" i="2" l="1"/>
  <c r="AA669" i="2"/>
  <c r="W668" i="2"/>
  <c r="X668" i="2" s="1"/>
  <c r="R668" i="2"/>
  <c r="Y668" i="2"/>
  <c r="M667" i="2"/>
  <c r="Q667" i="2" s="1"/>
  <c r="Z668" i="2" l="1"/>
  <c r="AA668" i="2"/>
  <c r="W667" i="2"/>
  <c r="X667" i="2" s="1"/>
  <c r="Y667" i="2" s="1"/>
  <c r="R667" i="2"/>
  <c r="M666" i="2"/>
  <c r="R666" i="2" s="1"/>
  <c r="Z667" i="2" l="1"/>
  <c r="AA667" i="2"/>
  <c r="W666" i="2"/>
  <c r="X666" i="2" s="1"/>
  <c r="Q666" i="2"/>
  <c r="Y666" i="2"/>
  <c r="M665" i="2"/>
  <c r="Q665" i="2" s="1"/>
  <c r="Z666" i="2" l="1"/>
  <c r="AA666" i="2"/>
  <c r="W665" i="2"/>
  <c r="X665" i="2" s="1"/>
  <c r="Y665" i="2" s="1"/>
  <c r="R665" i="2"/>
  <c r="M664" i="2"/>
  <c r="Q664" i="2" s="1"/>
  <c r="Z665" i="2" l="1"/>
  <c r="AA665" i="2"/>
  <c r="W664" i="2"/>
  <c r="X664" i="2" s="1"/>
  <c r="R664" i="2"/>
  <c r="Y664" i="2"/>
  <c r="M663" i="2"/>
  <c r="Q663" i="2" s="1"/>
  <c r="Z664" i="2" l="1"/>
  <c r="AA664" i="2"/>
  <c r="W663" i="2"/>
  <c r="X663" i="2" s="1"/>
  <c r="R663" i="2"/>
  <c r="Y663" i="2"/>
  <c r="M662" i="2"/>
  <c r="Q662" i="2" s="1"/>
  <c r="Z663" i="2" l="1"/>
  <c r="AA663" i="2"/>
  <c r="W662" i="2"/>
  <c r="X662" i="2" s="1"/>
  <c r="R662" i="2"/>
  <c r="Y662" i="2"/>
  <c r="M661" i="2"/>
  <c r="Q661" i="2" s="1"/>
  <c r="Z662" i="2" l="1"/>
  <c r="AA662" i="2"/>
  <c r="W661" i="2"/>
  <c r="X661" i="2" s="1"/>
  <c r="Y661" i="2" s="1"/>
  <c r="R661" i="2"/>
  <c r="M660" i="2"/>
  <c r="Q660" i="2" s="1"/>
  <c r="Z661" i="2" l="1"/>
  <c r="AA661" i="2"/>
  <c r="W660" i="2"/>
  <c r="X660" i="2" s="1"/>
  <c r="R660" i="2"/>
  <c r="Y660" i="2"/>
  <c r="M659" i="2"/>
  <c r="R659" i="2" s="1"/>
  <c r="Z660" i="2" l="1"/>
  <c r="AA660" i="2"/>
  <c r="W659" i="2"/>
  <c r="X659" i="2" s="1"/>
  <c r="Y659" i="2" s="1"/>
  <c r="Q659" i="2"/>
  <c r="M658" i="2"/>
  <c r="R658" i="2" s="1"/>
  <c r="AA659" i="2" l="1"/>
  <c r="Z659" i="2"/>
  <c r="W658" i="2"/>
  <c r="X658" i="2" s="1"/>
  <c r="Y658" i="2" s="1"/>
  <c r="Q658" i="2"/>
  <c r="M657" i="2"/>
  <c r="Q657" i="2" s="1"/>
  <c r="Z658" i="2" l="1"/>
  <c r="AA658" i="2"/>
  <c r="W657" i="2"/>
  <c r="X657" i="2" s="1"/>
  <c r="Y657" i="2" s="1"/>
  <c r="R657" i="2"/>
  <c r="M656" i="2"/>
  <c r="Q656" i="2" s="1"/>
  <c r="Z657" i="2" l="1"/>
  <c r="AA657" i="2"/>
  <c r="W656" i="2"/>
  <c r="X656" i="2" s="1"/>
  <c r="R656" i="2"/>
  <c r="Y656" i="2"/>
  <c r="M655" i="2"/>
  <c r="Q655" i="2" s="1"/>
  <c r="Z656" i="2" l="1"/>
  <c r="AA656" i="2"/>
  <c r="W655" i="2"/>
  <c r="X655" i="2" s="1"/>
  <c r="R655" i="2"/>
  <c r="Y655" i="2"/>
  <c r="M654" i="2"/>
  <c r="Q654" i="2" s="1"/>
  <c r="Z655" i="2" l="1"/>
  <c r="AA655" i="2"/>
  <c r="W654" i="2"/>
  <c r="X654" i="2" s="1"/>
  <c r="R654" i="2"/>
  <c r="Y654" i="2"/>
  <c r="M653" i="2"/>
  <c r="Q653" i="2" s="1"/>
  <c r="Z654" i="2" l="1"/>
  <c r="AA654" i="2"/>
  <c r="W653" i="2"/>
  <c r="X653" i="2" s="1"/>
  <c r="R653" i="2"/>
  <c r="Y653" i="2"/>
  <c r="M652" i="2"/>
  <c r="R652" i="2" s="1"/>
  <c r="Z653" i="2" l="1"/>
  <c r="AA653" i="2"/>
  <c r="W652" i="2"/>
  <c r="X652" i="2" s="1"/>
  <c r="Q652" i="2"/>
  <c r="Y652" i="2"/>
  <c r="M651" i="2"/>
  <c r="Q651" i="2" s="1"/>
  <c r="Z652" i="2" l="1"/>
  <c r="AA652" i="2"/>
  <c r="W651" i="2"/>
  <c r="X651" i="2" s="1"/>
  <c r="Y651" i="2" s="1"/>
  <c r="R651" i="2"/>
  <c r="M650" i="2"/>
  <c r="Q650" i="2" s="1"/>
  <c r="Z651" i="2" l="1"/>
  <c r="AA651" i="2"/>
  <c r="W650" i="2"/>
  <c r="X650" i="2" s="1"/>
  <c r="R650" i="2"/>
  <c r="Y650" i="2"/>
  <c r="M649" i="2"/>
  <c r="Q649" i="2" s="1"/>
  <c r="AA650" i="2" l="1"/>
  <c r="Z650" i="2"/>
  <c r="W649" i="2"/>
  <c r="X649" i="2" s="1"/>
  <c r="Y649" i="2" s="1"/>
  <c r="R649" i="2"/>
  <c r="M648" i="2"/>
  <c r="R648" i="2" s="1"/>
  <c r="Z649" i="2" l="1"/>
  <c r="AA649" i="2"/>
  <c r="W648" i="2"/>
  <c r="X648" i="2" s="1"/>
  <c r="Q648" i="2"/>
  <c r="Y648" i="2"/>
  <c r="M647" i="2"/>
  <c r="R647" i="2" s="1"/>
  <c r="Z648" i="2" l="1"/>
  <c r="AA648" i="2"/>
  <c r="W647" i="2"/>
  <c r="X647" i="2" s="1"/>
  <c r="Y647" i="2" s="1"/>
  <c r="Q647" i="2"/>
  <c r="M646" i="2"/>
  <c r="R646" i="2" s="1"/>
  <c r="Z647" i="2" l="1"/>
  <c r="AA647" i="2"/>
  <c r="W646" i="2"/>
  <c r="X646" i="2" s="1"/>
  <c r="Q646" i="2"/>
  <c r="Y646" i="2"/>
  <c r="M645" i="2"/>
  <c r="R645" i="2" s="1"/>
  <c r="Z646" i="2" l="1"/>
  <c r="AA646" i="2"/>
  <c r="W645" i="2"/>
  <c r="X645" i="2" s="1"/>
  <c r="Q645" i="2"/>
  <c r="Y645" i="2"/>
  <c r="M644" i="2"/>
  <c r="Q644" i="2" s="1"/>
  <c r="Z645" i="2" l="1"/>
  <c r="AA645" i="2"/>
  <c r="W644" i="2"/>
  <c r="X644" i="2" s="1"/>
  <c r="Y644" i="2" s="1"/>
  <c r="R644" i="2"/>
  <c r="M643" i="2"/>
  <c r="R643" i="2" s="1"/>
  <c r="Z644" i="2" l="1"/>
  <c r="AA644" i="2"/>
  <c r="W643" i="2"/>
  <c r="X643" i="2" s="1"/>
  <c r="Q643" i="2"/>
  <c r="Y643" i="2"/>
  <c r="M642" i="2"/>
  <c r="Q642" i="2" s="1"/>
  <c r="Z643" i="2" l="1"/>
  <c r="AA643" i="2"/>
  <c r="W642" i="2"/>
  <c r="X642" i="2" s="1"/>
  <c r="R642" i="2"/>
  <c r="Y642" i="2"/>
  <c r="M641" i="2"/>
  <c r="Q641" i="2" s="1"/>
  <c r="AA642" i="2" l="1"/>
  <c r="Z642" i="2"/>
  <c r="W641" i="2"/>
  <c r="X641" i="2" s="1"/>
  <c r="R641" i="2"/>
  <c r="Y641" i="2"/>
  <c r="M640" i="2"/>
  <c r="R640" i="2" s="1"/>
  <c r="Z641" i="2" l="1"/>
  <c r="AA641" i="2"/>
  <c r="W640" i="2"/>
  <c r="X640" i="2" s="1"/>
  <c r="Q640" i="2"/>
  <c r="Y640" i="2"/>
  <c r="M639" i="2"/>
  <c r="Q639" i="2" s="1"/>
  <c r="AA640" i="2" l="1"/>
  <c r="Z640" i="2"/>
  <c r="W639" i="2"/>
  <c r="X639" i="2" s="1"/>
  <c r="R639" i="2"/>
  <c r="Y639" i="2"/>
  <c r="M638" i="2"/>
  <c r="R638" i="2" s="1"/>
  <c r="Z639" i="2" l="1"/>
  <c r="AA639" i="2"/>
  <c r="W638" i="2"/>
  <c r="X638" i="2" s="1"/>
  <c r="Q638" i="2"/>
  <c r="Y638" i="2"/>
  <c r="M637" i="2"/>
  <c r="Q637" i="2" s="1"/>
  <c r="Z638" i="2" l="1"/>
  <c r="AA638" i="2"/>
  <c r="W637" i="2"/>
  <c r="X637" i="2" s="1"/>
  <c r="R637" i="2"/>
  <c r="Y637" i="2"/>
  <c r="M636" i="2"/>
  <c r="Q636" i="2" s="1"/>
  <c r="Z637" i="2" l="1"/>
  <c r="AA637" i="2"/>
  <c r="W636" i="2"/>
  <c r="X636" i="2" s="1"/>
  <c r="R636" i="2"/>
  <c r="Y636" i="2"/>
  <c r="M635" i="2"/>
  <c r="R635" i="2" s="1"/>
  <c r="Z636" i="2" l="1"/>
  <c r="AA636" i="2"/>
  <c r="W635" i="2"/>
  <c r="X635" i="2" s="1"/>
  <c r="Q635" i="2"/>
  <c r="Y635" i="2"/>
  <c r="M634" i="2"/>
  <c r="Q634" i="2" s="1"/>
  <c r="Z635" i="2" l="1"/>
  <c r="AA635" i="2"/>
  <c r="W634" i="2"/>
  <c r="X634" i="2" s="1"/>
  <c r="R634" i="2"/>
  <c r="Y634" i="2"/>
  <c r="M633" i="2"/>
  <c r="Q633" i="2" s="1"/>
  <c r="Z634" i="2" l="1"/>
  <c r="AA634" i="2"/>
  <c r="W633" i="2"/>
  <c r="X633" i="2" s="1"/>
  <c r="Y633" i="2" s="1"/>
  <c r="R633" i="2"/>
  <c r="M632" i="2"/>
  <c r="Q632" i="2" s="1"/>
  <c r="Z633" i="2" l="1"/>
  <c r="AA633" i="2"/>
  <c r="W632" i="2"/>
  <c r="X632" i="2" s="1"/>
  <c r="Y632" i="2" s="1"/>
  <c r="R632" i="2"/>
  <c r="M631" i="2"/>
  <c r="R631" i="2" s="1"/>
  <c r="AA632" i="2" l="1"/>
  <c r="Z632" i="2"/>
  <c r="W631" i="2"/>
  <c r="X631" i="2" s="1"/>
  <c r="Q631" i="2"/>
  <c r="Y631" i="2"/>
  <c r="M630" i="2"/>
  <c r="Q630" i="2" s="1"/>
  <c r="Z631" i="2" l="1"/>
  <c r="AA631" i="2"/>
  <c r="W630" i="2"/>
  <c r="X630" i="2" s="1"/>
  <c r="R630" i="2"/>
  <c r="Y630" i="2"/>
  <c r="M629" i="2"/>
  <c r="Q629" i="2" s="1"/>
  <c r="Z630" i="2" l="1"/>
  <c r="AA630" i="2"/>
  <c r="W629" i="2"/>
  <c r="X629" i="2" s="1"/>
  <c r="R629" i="2"/>
  <c r="Y629" i="2"/>
  <c r="M628" i="2"/>
  <c r="Q628" i="2" s="1"/>
  <c r="Z629" i="2" l="1"/>
  <c r="AA629" i="2"/>
  <c r="W628" i="2"/>
  <c r="X628" i="2" s="1"/>
  <c r="R628" i="2"/>
  <c r="Y628" i="2"/>
  <c r="M627" i="2"/>
  <c r="Q627" i="2" s="1"/>
  <c r="Z628" i="2" l="1"/>
  <c r="AA628" i="2"/>
  <c r="W627" i="2"/>
  <c r="X627" i="2" s="1"/>
  <c r="R627" i="2"/>
  <c r="Y627" i="2"/>
  <c r="M626" i="2"/>
  <c r="Q626" i="2" s="1"/>
  <c r="Z627" i="2" l="1"/>
  <c r="AA627" i="2"/>
  <c r="W626" i="2"/>
  <c r="X626" i="2" s="1"/>
  <c r="R626" i="2"/>
  <c r="Y626" i="2"/>
  <c r="M625" i="2"/>
  <c r="Q625" i="2" s="1"/>
  <c r="Z626" i="2" l="1"/>
  <c r="AA626" i="2"/>
  <c r="W625" i="2"/>
  <c r="X625" i="2" s="1"/>
  <c r="Y625" i="2" s="1"/>
  <c r="R625" i="2"/>
  <c r="M624" i="2"/>
  <c r="Q624" i="2" s="1"/>
  <c r="Z625" i="2" l="1"/>
  <c r="AA625" i="2"/>
  <c r="W624" i="2"/>
  <c r="X624" i="2" s="1"/>
  <c r="R624" i="2"/>
  <c r="Y624" i="2"/>
  <c r="M623" i="2"/>
  <c r="Q623" i="2" s="1"/>
  <c r="Z624" i="2" l="1"/>
  <c r="AA624" i="2"/>
  <c r="W623" i="2"/>
  <c r="X623" i="2" s="1"/>
  <c r="R623" i="2"/>
  <c r="Y623" i="2"/>
  <c r="M622" i="2"/>
  <c r="Q622" i="2" s="1"/>
  <c r="Z623" i="2" l="1"/>
  <c r="AA623" i="2"/>
  <c r="W622" i="2"/>
  <c r="X622" i="2" s="1"/>
  <c r="R622" i="2"/>
  <c r="Y622" i="2"/>
  <c r="M621" i="2"/>
  <c r="Q621" i="2" s="1"/>
  <c r="Z622" i="2" l="1"/>
  <c r="AA622" i="2"/>
  <c r="W621" i="2"/>
  <c r="X621" i="2" s="1"/>
  <c r="R621" i="2"/>
  <c r="Y621" i="2"/>
  <c r="M620" i="2"/>
  <c r="R620" i="2" s="1"/>
  <c r="Z621" i="2" l="1"/>
  <c r="AA621" i="2"/>
  <c r="W620" i="2"/>
  <c r="X620" i="2" s="1"/>
  <c r="Q620" i="2"/>
  <c r="Y620" i="2"/>
  <c r="M619" i="2"/>
  <c r="Q619" i="2" s="1"/>
  <c r="Z620" i="2" l="1"/>
  <c r="AA620" i="2"/>
  <c r="W619" i="2"/>
  <c r="X619" i="2" s="1"/>
  <c r="R619" i="2"/>
  <c r="Y619" i="2"/>
  <c r="M618" i="2"/>
  <c r="Q618" i="2" s="1"/>
  <c r="Z619" i="2" l="1"/>
  <c r="AA619" i="2"/>
  <c r="W618" i="2"/>
  <c r="X618" i="2" s="1"/>
  <c r="Y618" i="2" s="1"/>
  <c r="R618" i="2"/>
  <c r="M617" i="2"/>
  <c r="R617" i="2" s="1"/>
  <c r="Z618" i="2" l="1"/>
  <c r="AA618" i="2"/>
  <c r="W617" i="2"/>
  <c r="X617" i="2" s="1"/>
  <c r="Y617" i="2" s="1"/>
  <c r="Q617" i="2"/>
  <c r="M616" i="2"/>
  <c r="Q616" i="2" s="1"/>
  <c r="Z617" i="2" l="1"/>
  <c r="AA617" i="2"/>
  <c r="W616" i="2"/>
  <c r="X616" i="2" s="1"/>
  <c r="R616" i="2"/>
  <c r="Y616" i="2"/>
  <c r="M615" i="2"/>
  <c r="R615" i="2" s="1"/>
  <c r="Z616" i="2" l="1"/>
  <c r="AA616" i="2"/>
  <c r="W615" i="2"/>
  <c r="X615" i="2" s="1"/>
  <c r="Q615" i="2"/>
  <c r="Y615" i="2"/>
  <c r="M614" i="2"/>
  <c r="Q614" i="2" s="1"/>
  <c r="Z615" i="2" l="1"/>
  <c r="AA615" i="2"/>
  <c r="W614" i="2"/>
  <c r="X614" i="2" s="1"/>
  <c r="R614" i="2"/>
  <c r="Y614" i="2"/>
  <c r="M613" i="2"/>
  <c r="Q613" i="2" s="1"/>
  <c r="Z614" i="2" l="1"/>
  <c r="AA614" i="2"/>
  <c r="W613" i="2"/>
  <c r="X613" i="2" s="1"/>
  <c r="R613" i="2"/>
  <c r="Y613" i="2"/>
  <c r="M612" i="2"/>
  <c r="R612" i="2" s="1"/>
  <c r="Z613" i="2" l="1"/>
  <c r="AA613" i="2"/>
  <c r="W612" i="2"/>
  <c r="X612" i="2" s="1"/>
  <c r="Q612" i="2"/>
  <c r="Y612" i="2"/>
  <c r="M611" i="2"/>
  <c r="Q611" i="2" s="1"/>
  <c r="Z612" i="2" l="1"/>
  <c r="AA612" i="2"/>
  <c r="W611" i="2"/>
  <c r="X611" i="2" s="1"/>
  <c r="R611" i="2"/>
  <c r="Y611" i="2"/>
  <c r="M610" i="2"/>
  <c r="R610" i="2" s="1"/>
  <c r="Z611" i="2" l="1"/>
  <c r="AA611" i="2"/>
  <c r="W610" i="2"/>
  <c r="X610" i="2" s="1"/>
  <c r="Q610" i="2"/>
  <c r="Y610" i="2"/>
  <c r="M609" i="2"/>
  <c r="R609" i="2" s="1"/>
  <c r="Z610" i="2" l="1"/>
  <c r="AA610" i="2"/>
  <c r="W609" i="2"/>
  <c r="X609" i="2" s="1"/>
  <c r="Q609" i="2"/>
  <c r="Y609" i="2"/>
  <c r="M608" i="2"/>
  <c r="Q608" i="2" s="1"/>
  <c r="AA609" i="2" l="1"/>
  <c r="Z609" i="2"/>
  <c r="W608" i="2"/>
  <c r="X608" i="2" s="1"/>
  <c r="R608" i="2"/>
  <c r="Y608" i="2"/>
  <c r="M607" i="2"/>
  <c r="Q607" i="2" s="1"/>
  <c r="Z608" i="2" l="1"/>
  <c r="AA608" i="2"/>
  <c r="W607" i="2"/>
  <c r="X607" i="2" s="1"/>
  <c r="Y607" i="2" s="1"/>
  <c r="R607" i="2"/>
  <c r="M606" i="2"/>
  <c r="Q606" i="2" s="1"/>
  <c r="Z607" i="2" l="1"/>
  <c r="AA607" i="2"/>
  <c r="W606" i="2"/>
  <c r="X606" i="2" s="1"/>
  <c r="R606" i="2"/>
  <c r="Y606" i="2"/>
  <c r="M605" i="2"/>
  <c r="Q605" i="2" s="1"/>
  <c r="Z606" i="2" l="1"/>
  <c r="AA606" i="2"/>
  <c r="W605" i="2"/>
  <c r="X605" i="2" s="1"/>
  <c r="Y605" i="2" s="1"/>
  <c r="R605" i="2"/>
  <c r="M604" i="2"/>
  <c r="Q604" i="2" s="1"/>
  <c r="Z605" i="2" l="1"/>
  <c r="AA605" i="2"/>
  <c r="W604" i="2"/>
  <c r="X604" i="2" s="1"/>
  <c r="Y604" i="2" s="1"/>
  <c r="R604" i="2"/>
  <c r="M603" i="2"/>
  <c r="Q603" i="2" s="1"/>
  <c r="AA604" i="2" l="1"/>
  <c r="Z604" i="2"/>
  <c r="W603" i="2"/>
  <c r="X603" i="2" s="1"/>
  <c r="R603" i="2"/>
  <c r="Y603" i="2"/>
  <c r="M602" i="2"/>
  <c r="Q602" i="2" s="1"/>
  <c r="Z603" i="2" l="1"/>
  <c r="AA603" i="2"/>
  <c r="W602" i="2"/>
  <c r="X602" i="2" s="1"/>
  <c r="R602" i="2"/>
  <c r="Y602" i="2"/>
  <c r="M601" i="2"/>
  <c r="Q601" i="2" s="1"/>
  <c r="AA602" i="2" l="1"/>
  <c r="Z602" i="2"/>
  <c r="W601" i="2"/>
  <c r="X601" i="2" s="1"/>
  <c r="Y601" i="2" s="1"/>
  <c r="R601" i="2"/>
  <c r="M600" i="2"/>
  <c r="Q600" i="2" s="1"/>
  <c r="Z601" i="2" l="1"/>
  <c r="AA601" i="2"/>
  <c r="W600" i="2"/>
  <c r="X600" i="2" s="1"/>
  <c r="R600" i="2"/>
  <c r="Y600" i="2"/>
  <c r="M599" i="2"/>
  <c r="R599" i="2" s="1"/>
  <c r="Z600" i="2" l="1"/>
  <c r="AA600" i="2"/>
  <c r="W599" i="2"/>
  <c r="X599" i="2" s="1"/>
  <c r="Y599" i="2" s="1"/>
  <c r="Q599" i="2"/>
  <c r="M598" i="2"/>
  <c r="R598" i="2" s="1"/>
  <c r="AA599" i="2" l="1"/>
  <c r="Z599" i="2"/>
  <c r="W598" i="2"/>
  <c r="X598" i="2" s="1"/>
  <c r="Q598" i="2"/>
  <c r="Y598" i="2"/>
  <c r="M597" i="2"/>
  <c r="Q597" i="2" s="1"/>
  <c r="Z598" i="2" l="1"/>
  <c r="AA598" i="2"/>
  <c r="W597" i="2"/>
  <c r="X597" i="2" s="1"/>
  <c r="R597" i="2"/>
  <c r="Y597" i="2"/>
  <c r="M596" i="2"/>
  <c r="R596" i="2" s="1"/>
  <c r="Z597" i="2" l="1"/>
  <c r="AA597" i="2"/>
  <c r="W596" i="2"/>
  <c r="X596" i="2" s="1"/>
  <c r="Q596" i="2"/>
  <c r="Y596" i="2"/>
  <c r="M595" i="2"/>
  <c r="R595" i="2" s="1"/>
  <c r="AA596" i="2" l="1"/>
  <c r="Z596" i="2"/>
  <c r="W595" i="2"/>
  <c r="X595" i="2" s="1"/>
  <c r="Q595" i="2"/>
  <c r="Y595" i="2"/>
  <c r="M594" i="2"/>
  <c r="Q594" i="2" s="1"/>
  <c r="AA595" i="2" l="1"/>
  <c r="Z595" i="2"/>
  <c r="W594" i="2"/>
  <c r="X594" i="2" s="1"/>
  <c r="Y594" i="2" s="1"/>
  <c r="R594" i="2"/>
  <c r="M593" i="2"/>
  <c r="R593" i="2" s="1"/>
  <c r="AA594" i="2" l="1"/>
  <c r="Z594" i="2"/>
  <c r="W593" i="2"/>
  <c r="X593" i="2" s="1"/>
  <c r="Y593" i="2" s="1"/>
  <c r="Q593" i="2"/>
  <c r="M592" i="2"/>
  <c r="Q592" i="2" s="1"/>
  <c r="AA593" i="2" l="1"/>
  <c r="Z593" i="2"/>
  <c r="W592" i="2"/>
  <c r="X592" i="2" s="1"/>
  <c r="R592" i="2"/>
  <c r="Y592" i="2"/>
  <c r="M591" i="2"/>
  <c r="Q591" i="2" s="1"/>
  <c r="AA592" i="2" l="1"/>
  <c r="Z592" i="2"/>
  <c r="W591" i="2"/>
  <c r="X591" i="2" s="1"/>
  <c r="Y591" i="2" s="1"/>
  <c r="R591" i="2"/>
  <c r="M590" i="2"/>
  <c r="R590" i="2" s="1"/>
  <c r="AA591" i="2" l="1"/>
  <c r="Z591" i="2"/>
  <c r="W590" i="2"/>
  <c r="X590" i="2" s="1"/>
  <c r="Q590" i="2"/>
  <c r="Y590" i="2"/>
  <c r="M589" i="2"/>
  <c r="R589" i="2" s="1"/>
  <c r="Z590" i="2" l="1"/>
  <c r="AA590" i="2"/>
  <c r="W589" i="2"/>
  <c r="X589" i="2" s="1"/>
  <c r="Y589" i="2" s="1"/>
  <c r="Q589" i="2"/>
  <c r="M588" i="2"/>
  <c r="Q588" i="2" s="1"/>
  <c r="Z589" i="2" l="1"/>
  <c r="AA589" i="2"/>
  <c r="W588" i="2"/>
  <c r="X588" i="2" s="1"/>
  <c r="R588" i="2"/>
  <c r="Y588" i="2"/>
  <c r="M587" i="2"/>
  <c r="Q587" i="2" s="1"/>
  <c r="Z588" i="2" l="1"/>
  <c r="AA588" i="2"/>
  <c r="W587" i="2"/>
  <c r="X587" i="2" s="1"/>
  <c r="R587" i="2"/>
  <c r="Y587" i="2"/>
  <c r="M586" i="2"/>
  <c r="Q586" i="2" s="1"/>
  <c r="AA587" i="2" l="1"/>
  <c r="Z587" i="2"/>
  <c r="W586" i="2"/>
  <c r="X586" i="2" s="1"/>
  <c r="Y586" i="2" s="1"/>
  <c r="R586" i="2"/>
  <c r="M585" i="2"/>
  <c r="R585" i="2" s="1"/>
  <c r="Z586" i="2" l="1"/>
  <c r="AA586" i="2"/>
  <c r="W585" i="2"/>
  <c r="X585" i="2" s="1"/>
  <c r="Q585" i="2"/>
  <c r="Y585" i="2"/>
  <c r="M584" i="2"/>
  <c r="Q584" i="2" s="1"/>
  <c r="Z585" i="2" l="1"/>
  <c r="AA585" i="2"/>
  <c r="W584" i="2"/>
  <c r="X584" i="2" s="1"/>
  <c r="Y584" i="2" s="1"/>
  <c r="R584" i="2"/>
  <c r="M583" i="2"/>
  <c r="Q583" i="2" s="1"/>
  <c r="Z584" i="2" l="1"/>
  <c r="AA584" i="2"/>
  <c r="W583" i="2"/>
  <c r="X583" i="2" s="1"/>
  <c r="R583" i="2"/>
  <c r="Y583" i="2"/>
  <c r="M582" i="2"/>
  <c r="Q582" i="2" s="1"/>
  <c r="Z583" i="2" l="1"/>
  <c r="AA583" i="2"/>
  <c r="W582" i="2"/>
  <c r="X582" i="2" s="1"/>
  <c r="R582" i="2"/>
  <c r="Y582" i="2"/>
  <c r="M581" i="2"/>
  <c r="R581" i="2" s="1"/>
  <c r="Z582" i="2" l="1"/>
  <c r="AA582" i="2"/>
  <c r="W581" i="2"/>
  <c r="X581" i="2" s="1"/>
  <c r="Q581" i="2"/>
  <c r="Y581" i="2"/>
  <c r="M580" i="2"/>
  <c r="Q580" i="2" s="1"/>
  <c r="Z581" i="2" l="1"/>
  <c r="AA581" i="2"/>
  <c r="W580" i="2"/>
  <c r="X580" i="2" s="1"/>
  <c r="R580" i="2"/>
  <c r="Y580" i="2"/>
  <c r="M579" i="2"/>
  <c r="Q579" i="2" s="1"/>
  <c r="Z580" i="2" l="1"/>
  <c r="AA580" i="2"/>
  <c r="W579" i="2"/>
  <c r="X579" i="2" s="1"/>
  <c r="Y579" i="2" s="1"/>
  <c r="R579" i="2"/>
  <c r="M578" i="2"/>
  <c r="Q578" i="2" s="1"/>
  <c r="Z579" i="2" l="1"/>
  <c r="AA579" i="2"/>
  <c r="W578" i="2"/>
  <c r="X578" i="2" s="1"/>
  <c r="R578" i="2"/>
  <c r="Y578" i="2"/>
  <c r="M577" i="2"/>
  <c r="Q577" i="2" s="1"/>
  <c r="Z578" i="2" l="1"/>
  <c r="AA578" i="2"/>
  <c r="W577" i="2"/>
  <c r="X577" i="2" s="1"/>
  <c r="R577" i="2"/>
  <c r="Y577" i="2"/>
  <c r="M576" i="2"/>
  <c r="Q576" i="2" s="1"/>
  <c r="AA577" i="2" l="1"/>
  <c r="Z577" i="2"/>
  <c r="W576" i="2"/>
  <c r="X576" i="2" s="1"/>
  <c r="R576" i="2"/>
  <c r="Y576" i="2"/>
  <c r="M575" i="2"/>
  <c r="R575" i="2" s="1"/>
  <c r="Z576" i="2" l="1"/>
  <c r="AA576" i="2"/>
  <c r="W575" i="2"/>
  <c r="X575" i="2" s="1"/>
  <c r="Q575" i="2"/>
  <c r="Y575" i="2"/>
  <c r="M574" i="2"/>
  <c r="Q574" i="2" s="1"/>
  <c r="Z575" i="2" l="1"/>
  <c r="AA575" i="2"/>
  <c r="W574" i="2"/>
  <c r="X574" i="2" s="1"/>
  <c r="R574" i="2"/>
  <c r="Y574" i="2"/>
  <c r="M573" i="2"/>
  <c r="Q573" i="2" s="1"/>
  <c r="Z574" i="2" l="1"/>
  <c r="AA574" i="2"/>
  <c r="W573" i="2"/>
  <c r="X573" i="2" s="1"/>
  <c r="Y573" i="2" s="1"/>
  <c r="R573" i="2"/>
  <c r="M572" i="2"/>
  <c r="Q572" i="2" s="1"/>
  <c r="Z573" i="2" l="1"/>
  <c r="AA573" i="2"/>
  <c r="W572" i="2"/>
  <c r="X572" i="2" s="1"/>
  <c r="R572" i="2"/>
  <c r="Y572" i="2"/>
  <c r="M571" i="2"/>
  <c r="R571" i="2" s="1"/>
  <c r="Z572" i="2" l="1"/>
  <c r="AA572" i="2"/>
  <c r="W571" i="2"/>
  <c r="X571" i="2" s="1"/>
  <c r="Y571" i="2" s="1"/>
  <c r="Q571" i="2"/>
  <c r="M570" i="2"/>
  <c r="Q570" i="2" s="1"/>
  <c r="Z571" i="2" l="1"/>
  <c r="AA571" i="2"/>
  <c r="W570" i="2"/>
  <c r="X570" i="2" s="1"/>
  <c r="R570" i="2"/>
  <c r="Y570" i="2"/>
  <c r="M569" i="2"/>
  <c r="R569" i="2" s="1"/>
  <c r="AA570" i="2" l="1"/>
  <c r="Z570" i="2"/>
  <c r="W569" i="2"/>
  <c r="X569" i="2" s="1"/>
  <c r="Y569" i="2" s="1"/>
  <c r="Q569" i="2"/>
  <c r="M568" i="2"/>
  <c r="R568" i="2" s="1"/>
  <c r="AA569" i="2" l="1"/>
  <c r="Z569" i="2"/>
  <c r="W568" i="2"/>
  <c r="X568" i="2" s="1"/>
  <c r="Y568" i="2" s="1"/>
  <c r="Q568" i="2"/>
  <c r="M567" i="2"/>
  <c r="Q567" i="2" s="1"/>
  <c r="Z568" i="2" l="1"/>
  <c r="AA568" i="2"/>
  <c r="W567" i="2"/>
  <c r="X567" i="2" s="1"/>
  <c r="R567" i="2"/>
  <c r="Y567" i="2"/>
  <c r="M566" i="2"/>
  <c r="R566" i="2" s="1"/>
  <c r="Z567" i="2" l="1"/>
  <c r="AA567" i="2"/>
  <c r="W566" i="2"/>
  <c r="X566" i="2" s="1"/>
  <c r="Y566" i="2" s="1"/>
  <c r="Q566" i="2"/>
  <c r="M565" i="2"/>
  <c r="Q565" i="2" s="1"/>
  <c r="AA566" i="2" l="1"/>
  <c r="Z566" i="2"/>
  <c r="W565" i="2"/>
  <c r="X565" i="2" s="1"/>
  <c r="Y565" i="2" s="1"/>
  <c r="R565" i="2"/>
  <c r="M564" i="2"/>
  <c r="Q564" i="2" s="1"/>
  <c r="Z565" i="2" l="1"/>
  <c r="AA565" i="2"/>
  <c r="W564" i="2"/>
  <c r="X564" i="2" s="1"/>
  <c r="R564" i="2"/>
  <c r="Y564" i="2"/>
  <c r="M563" i="2"/>
  <c r="Q563" i="2" s="1"/>
  <c r="Z564" i="2" l="1"/>
  <c r="AA564" i="2"/>
  <c r="W563" i="2"/>
  <c r="X563" i="2" s="1"/>
  <c r="Y563" i="2" s="1"/>
  <c r="R563" i="2"/>
  <c r="M562" i="2"/>
  <c r="R562" i="2" s="1"/>
  <c r="Z563" i="2" l="1"/>
  <c r="AA563" i="2"/>
  <c r="W562" i="2"/>
  <c r="X562" i="2" s="1"/>
  <c r="Q562" i="2"/>
  <c r="Y562" i="2"/>
  <c r="M561" i="2"/>
  <c r="Q561" i="2" s="1"/>
  <c r="AA562" i="2" l="1"/>
  <c r="Z562" i="2"/>
  <c r="W561" i="2"/>
  <c r="X561" i="2" s="1"/>
  <c r="Y561" i="2" s="1"/>
  <c r="R561" i="2"/>
  <c r="M560" i="2"/>
  <c r="Q560" i="2" s="1"/>
  <c r="Z561" i="2" l="1"/>
  <c r="AA561" i="2"/>
  <c r="W560" i="2"/>
  <c r="X560" i="2" s="1"/>
  <c r="R560" i="2"/>
  <c r="Y560" i="2"/>
  <c r="M559" i="2"/>
  <c r="Q559" i="2" s="1"/>
  <c r="Z560" i="2" l="1"/>
  <c r="AA560" i="2"/>
  <c r="W559" i="2"/>
  <c r="X559" i="2" s="1"/>
  <c r="R559" i="2"/>
  <c r="Y559" i="2"/>
  <c r="M558" i="2"/>
  <c r="Q558" i="2" s="1"/>
  <c r="Z559" i="2" l="1"/>
  <c r="AA559" i="2"/>
  <c r="W558" i="2"/>
  <c r="X558" i="2" s="1"/>
  <c r="R558" i="2"/>
  <c r="Y558" i="2"/>
  <c r="M557" i="2"/>
  <c r="Q557" i="2" s="1"/>
  <c r="Z558" i="2" l="1"/>
  <c r="AA558" i="2"/>
  <c r="W557" i="2"/>
  <c r="X557" i="2" s="1"/>
  <c r="R557" i="2"/>
  <c r="Y557" i="2"/>
  <c r="M556" i="2"/>
  <c r="Q556" i="2" s="1"/>
  <c r="Z557" i="2" l="1"/>
  <c r="AA557" i="2"/>
  <c r="W556" i="2"/>
  <c r="X556" i="2" s="1"/>
  <c r="R556" i="2"/>
  <c r="Y556" i="2"/>
  <c r="M555" i="2"/>
  <c r="Q555" i="2" s="1"/>
  <c r="AA556" i="2" l="1"/>
  <c r="Z556" i="2"/>
  <c r="W555" i="2"/>
  <c r="X555" i="2" s="1"/>
  <c r="R555" i="2"/>
  <c r="Y555" i="2"/>
  <c r="M554" i="2"/>
  <c r="Q554" i="2" s="1"/>
  <c r="Z555" i="2" l="1"/>
  <c r="AA555" i="2"/>
  <c r="W554" i="2"/>
  <c r="X554" i="2" s="1"/>
  <c r="R554" i="2"/>
  <c r="Y554" i="2"/>
  <c r="M553" i="2"/>
  <c r="Q553" i="2" s="1"/>
  <c r="Z554" i="2" l="1"/>
  <c r="AA554" i="2"/>
  <c r="W553" i="2"/>
  <c r="X553" i="2" s="1"/>
  <c r="R553" i="2"/>
  <c r="Y553" i="2"/>
  <c r="M552" i="2"/>
  <c r="R552" i="2" s="1"/>
  <c r="Z553" i="2" l="1"/>
  <c r="AA553" i="2"/>
  <c r="W552" i="2"/>
  <c r="X552" i="2" s="1"/>
  <c r="Y552" i="2" s="1"/>
  <c r="Q552" i="2"/>
  <c r="M551" i="2"/>
  <c r="Q551" i="2" s="1"/>
  <c r="AA552" i="2" l="1"/>
  <c r="Z552" i="2"/>
  <c r="W551" i="2"/>
  <c r="X551" i="2" s="1"/>
  <c r="R551" i="2"/>
  <c r="Y551" i="2"/>
  <c r="M550" i="2"/>
  <c r="R550" i="2" s="1"/>
  <c r="Z551" i="2" l="1"/>
  <c r="AA551" i="2"/>
  <c r="W550" i="2"/>
  <c r="X550" i="2" s="1"/>
  <c r="Q550" i="2"/>
  <c r="Y550" i="2"/>
  <c r="M549" i="2"/>
  <c r="Q549" i="2" s="1"/>
  <c r="Z550" i="2" l="1"/>
  <c r="AA550" i="2"/>
  <c r="W549" i="2"/>
  <c r="X549" i="2" s="1"/>
  <c r="R549" i="2"/>
  <c r="Y549" i="2"/>
  <c r="M548" i="2"/>
  <c r="Q548" i="2" s="1"/>
  <c r="Z549" i="2" l="1"/>
  <c r="AA549" i="2"/>
  <c r="W548" i="2"/>
  <c r="X548" i="2" s="1"/>
  <c r="Y548" i="2" s="1"/>
  <c r="R548" i="2"/>
  <c r="M547" i="2"/>
  <c r="R547" i="2" s="1"/>
  <c r="Z548" i="2" l="1"/>
  <c r="AA548" i="2"/>
  <c r="W547" i="2"/>
  <c r="X547" i="2" s="1"/>
  <c r="Q547" i="2"/>
  <c r="Y547" i="2"/>
  <c r="M546" i="2"/>
  <c r="R546" i="2" s="1"/>
  <c r="Z547" i="2" l="1"/>
  <c r="AA547" i="2"/>
  <c r="W546" i="2"/>
  <c r="X546" i="2" s="1"/>
  <c r="Y546" i="2" s="1"/>
  <c r="Q546" i="2"/>
  <c r="M545" i="2"/>
  <c r="Q545" i="2" s="1"/>
  <c r="Z546" i="2" l="1"/>
  <c r="AA546" i="2"/>
  <c r="W545" i="2"/>
  <c r="X545" i="2" s="1"/>
  <c r="R545" i="2"/>
  <c r="Y545" i="2"/>
  <c r="M544" i="2"/>
  <c r="Q544" i="2" s="1"/>
  <c r="Z545" i="2" l="1"/>
  <c r="AA545" i="2"/>
  <c r="W544" i="2"/>
  <c r="X544" i="2" s="1"/>
  <c r="R544" i="2"/>
  <c r="Y544" i="2"/>
  <c r="M543" i="2"/>
  <c r="R543" i="2" s="1"/>
  <c r="Z544" i="2" l="1"/>
  <c r="AA544" i="2"/>
  <c r="W543" i="2"/>
  <c r="X543" i="2" s="1"/>
  <c r="Q543" i="2"/>
  <c r="Y543" i="2"/>
  <c r="M542" i="2"/>
  <c r="Q542" i="2" s="1"/>
  <c r="Z543" i="2" l="1"/>
  <c r="AA543" i="2"/>
  <c r="W542" i="2"/>
  <c r="X542" i="2" s="1"/>
  <c r="R542" i="2"/>
  <c r="Y542" i="2"/>
  <c r="M541" i="2"/>
  <c r="Q541" i="2" s="1"/>
  <c r="Z542" i="2" l="1"/>
  <c r="AA542" i="2"/>
  <c r="W541" i="2"/>
  <c r="X541" i="2" s="1"/>
  <c r="Y541" i="2" s="1"/>
  <c r="R541" i="2"/>
  <c r="M540" i="2"/>
  <c r="Q540" i="2" s="1"/>
  <c r="AA541" i="2" l="1"/>
  <c r="Z541" i="2"/>
  <c r="W540" i="2"/>
  <c r="X540" i="2" s="1"/>
  <c r="Y540" i="2" s="1"/>
  <c r="R540" i="2"/>
  <c r="M539" i="2"/>
  <c r="Q539" i="2" s="1"/>
  <c r="Z540" i="2" l="1"/>
  <c r="AA540" i="2"/>
  <c r="W539" i="2"/>
  <c r="X539" i="2" s="1"/>
  <c r="R539" i="2"/>
  <c r="Y539" i="2"/>
  <c r="M538" i="2"/>
  <c r="R538" i="2" s="1"/>
  <c r="AA539" i="2" l="1"/>
  <c r="Z539" i="2"/>
  <c r="W538" i="2"/>
  <c r="X538" i="2" s="1"/>
  <c r="Y538" i="2" s="1"/>
  <c r="Q538" i="2"/>
  <c r="M537" i="2"/>
  <c r="Q537" i="2" s="1"/>
  <c r="Z538" i="2" l="1"/>
  <c r="AA538" i="2"/>
  <c r="W537" i="2"/>
  <c r="X537" i="2" s="1"/>
  <c r="R537" i="2"/>
  <c r="Y537" i="2"/>
  <c r="M536" i="2"/>
  <c r="R536" i="2" s="1"/>
  <c r="Z537" i="2" l="1"/>
  <c r="AA537" i="2"/>
  <c r="W536" i="2"/>
  <c r="X536" i="2" s="1"/>
  <c r="Y536" i="2" s="1"/>
  <c r="Q536" i="2"/>
  <c r="M535" i="2"/>
  <c r="R535" i="2" s="1"/>
  <c r="AA536" i="2" l="1"/>
  <c r="Z536" i="2"/>
  <c r="W535" i="2"/>
  <c r="X535" i="2" s="1"/>
  <c r="Q535" i="2"/>
  <c r="Y535" i="2"/>
  <c r="M534" i="2"/>
  <c r="Q534" i="2" s="1"/>
  <c r="Z535" i="2" l="1"/>
  <c r="AA535" i="2"/>
  <c r="W534" i="2"/>
  <c r="X534" i="2" s="1"/>
  <c r="Y534" i="2" s="1"/>
  <c r="R534" i="2"/>
  <c r="M533" i="2"/>
  <c r="Q533" i="2" s="1"/>
  <c r="Z534" i="2" l="1"/>
  <c r="AA534" i="2"/>
  <c r="W533" i="2"/>
  <c r="X533" i="2" s="1"/>
  <c r="Y533" i="2" s="1"/>
  <c r="R533" i="2"/>
  <c r="M532" i="2"/>
  <c r="Q532" i="2" s="1"/>
  <c r="Z533" i="2" l="1"/>
  <c r="AA533" i="2"/>
  <c r="W532" i="2"/>
  <c r="X532" i="2" s="1"/>
  <c r="R532" i="2"/>
  <c r="Y532" i="2"/>
  <c r="M531" i="2"/>
  <c r="R531" i="2" s="1"/>
  <c r="Z532" i="2" l="1"/>
  <c r="AA532" i="2"/>
  <c r="W531" i="2"/>
  <c r="X531" i="2" s="1"/>
  <c r="Y531" i="2" s="1"/>
  <c r="Q531" i="2"/>
  <c r="M530" i="2"/>
  <c r="Q530" i="2" s="1"/>
  <c r="AA531" i="2" l="1"/>
  <c r="Z531" i="2"/>
  <c r="W530" i="2"/>
  <c r="X530" i="2" s="1"/>
  <c r="R530" i="2"/>
  <c r="Y530" i="2"/>
  <c r="M529" i="2"/>
  <c r="R529" i="2" s="1"/>
  <c r="AA530" i="2" l="1"/>
  <c r="Z530" i="2"/>
  <c r="W529" i="2"/>
  <c r="X529" i="2" s="1"/>
  <c r="Q529" i="2"/>
  <c r="Y529" i="2"/>
  <c r="M528" i="2"/>
  <c r="Q528" i="2" s="1"/>
  <c r="Z529" i="2" l="1"/>
  <c r="AA529" i="2"/>
  <c r="W528" i="2"/>
  <c r="X528" i="2" s="1"/>
  <c r="R528" i="2"/>
  <c r="Y528" i="2"/>
  <c r="M527" i="2"/>
  <c r="Q527" i="2" s="1"/>
  <c r="Z528" i="2" l="1"/>
  <c r="AA528" i="2"/>
  <c r="W527" i="2"/>
  <c r="X527" i="2" s="1"/>
  <c r="R527" i="2"/>
  <c r="Y527" i="2"/>
  <c r="M526" i="2"/>
  <c r="R526" i="2" s="1"/>
  <c r="Z527" i="2" l="1"/>
  <c r="AA527" i="2"/>
  <c r="W526" i="2"/>
  <c r="X526" i="2" s="1"/>
  <c r="Q526" i="2"/>
  <c r="Y526" i="2"/>
  <c r="M525" i="2"/>
  <c r="R525" i="2" s="1"/>
  <c r="AA526" i="2" l="1"/>
  <c r="Z526" i="2"/>
  <c r="W525" i="2"/>
  <c r="X525" i="2" s="1"/>
  <c r="Q525" i="2"/>
  <c r="Y525" i="2"/>
  <c r="M524" i="2"/>
  <c r="Q524" i="2" s="1"/>
  <c r="Z525" i="2" l="1"/>
  <c r="AA525" i="2"/>
  <c r="W524" i="2"/>
  <c r="X524" i="2" s="1"/>
  <c r="R524" i="2"/>
  <c r="Y524" i="2"/>
  <c r="M523" i="2"/>
  <c r="Q523" i="2" s="1"/>
  <c r="Z524" i="2" l="1"/>
  <c r="AA524" i="2"/>
  <c r="W523" i="2"/>
  <c r="X523" i="2" s="1"/>
  <c r="Y523" i="2" s="1"/>
  <c r="R523" i="2"/>
  <c r="M522" i="2"/>
  <c r="R522" i="2" s="1"/>
  <c r="Z523" i="2" l="1"/>
  <c r="AA523" i="2"/>
  <c r="W522" i="2"/>
  <c r="X522" i="2" s="1"/>
  <c r="Q522" i="2"/>
  <c r="Y522" i="2"/>
  <c r="M521" i="2"/>
  <c r="R521" i="2" s="1"/>
  <c r="Z522" i="2" l="1"/>
  <c r="AA522" i="2"/>
  <c r="W521" i="2"/>
  <c r="X521" i="2" s="1"/>
  <c r="Q521" i="2"/>
  <c r="Y521" i="2"/>
  <c r="M520" i="2"/>
  <c r="Q520" i="2" s="1"/>
  <c r="AA521" i="2" l="1"/>
  <c r="Z521" i="2"/>
  <c r="W520" i="2"/>
  <c r="X520" i="2" s="1"/>
  <c r="R520" i="2"/>
  <c r="Y520" i="2"/>
  <c r="M519" i="2"/>
  <c r="Q519" i="2" s="1"/>
  <c r="AA520" i="2" l="1"/>
  <c r="Z520" i="2"/>
  <c r="W519" i="2"/>
  <c r="X519" i="2" s="1"/>
  <c r="Y519" i="2" s="1"/>
  <c r="R519" i="2"/>
  <c r="M518" i="2"/>
  <c r="Q518" i="2" s="1"/>
  <c r="Z519" i="2" l="1"/>
  <c r="AA519" i="2"/>
  <c r="W518" i="2"/>
  <c r="X518" i="2" s="1"/>
  <c r="Y518" i="2" s="1"/>
  <c r="R518" i="2"/>
  <c r="M517" i="2"/>
  <c r="R517" i="2" s="1"/>
  <c r="Z518" i="2" l="1"/>
  <c r="AA518" i="2"/>
  <c r="W517" i="2"/>
  <c r="X517" i="2" s="1"/>
  <c r="Y517" i="2" s="1"/>
  <c r="Q517" i="2"/>
  <c r="M516" i="2"/>
  <c r="Q516" i="2" s="1"/>
  <c r="Z517" i="2" l="1"/>
  <c r="AA517" i="2"/>
  <c r="W516" i="2"/>
  <c r="X516" i="2" s="1"/>
  <c r="R516" i="2"/>
  <c r="Y516" i="2"/>
  <c r="M515" i="2"/>
  <c r="R515" i="2" s="1"/>
  <c r="Z516" i="2" l="1"/>
  <c r="AA516" i="2"/>
  <c r="W515" i="2"/>
  <c r="X515" i="2" s="1"/>
  <c r="Q515" i="2"/>
  <c r="Y515" i="2"/>
  <c r="M514" i="2"/>
  <c r="Q514" i="2" s="1"/>
  <c r="Z515" i="2" l="1"/>
  <c r="AA515" i="2"/>
  <c r="W514" i="2"/>
  <c r="X514" i="2" s="1"/>
  <c r="R514" i="2"/>
  <c r="Y514" i="2"/>
  <c r="M513" i="2"/>
  <c r="Q513" i="2" s="1"/>
  <c r="AA514" i="2" l="1"/>
  <c r="Z514" i="2"/>
  <c r="W513" i="2"/>
  <c r="X513" i="2" s="1"/>
  <c r="R513" i="2"/>
  <c r="Y513" i="2"/>
  <c r="M512" i="2"/>
  <c r="Q512" i="2" s="1"/>
  <c r="Z513" i="2" l="1"/>
  <c r="AA513" i="2"/>
  <c r="W512" i="2"/>
  <c r="X512" i="2" s="1"/>
  <c r="R512" i="2"/>
  <c r="Y512" i="2"/>
  <c r="M511" i="2"/>
  <c r="R511" i="2" s="1"/>
  <c r="AA512" i="2" l="1"/>
  <c r="Z512" i="2"/>
  <c r="W511" i="2"/>
  <c r="X511" i="2" s="1"/>
  <c r="Y511" i="2" s="1"/>
  <c r="Q511" i="2"/>
  <c r="M510" i="2"/>
  <c r="Q510" i="2" s="1"/>
  <c r="Z511" i="2" l="1"/>
  <c r="AA511" i="2"/>
  <c r="W510" i="2"/>
  <c r="X510" i="2" s="1"/>
  <c r="Y510" i="2" s="1"/>
  <c r="R510" i="2"/>
  <c r="M509" i="2"/>
  <c r="Q509" i="2" s="1"/>
  <c r="AA510" i="2" l="1"/>
  <c r="Z510" i="2"/>
  <c r="W509" i="2"/>
  <c r="X509" i="2" s="1"/>
  <c r="Y509" i="2" s="1"/>
  <c r="R509" i="2"/>
  <c r="M508" i="2"/>
  <c r="Q508" i="2" s="1"/>
  <c r="Z509" i="2" l="1"/>
  <c r="AA509" i="2"/>
  <c r="W508" i="2"/>
  <c r="X508" i="2" s="1"/>
  <c r="R508" i="2"/>
  <c r="Y508" i="2"/>
  <c r="M507" i="2"/>
  <c r="Q507" i="2" s="1"/>
  <c r="Z508" i="2" l="1"/>
  <c r="AA508" i="2"/>
  <c r="W507" i="2"/>
  <c r="X507" i="2" s="1"/>
  <c r="R507" i="2"/>
  <c r="Y507" i="2"/>
  <c r="M506" i="2"/>
  <c r="Q506" i="2" s="1"/>
  <c r="AA507" i="2" l="1"/>
  <c r="Z507" i="2"/>
  <c r="W506" i="2"/>
  <c r="X506" i="2" s="1"/>
  <c r="R506" i="2"/>
  <c r="Y506" i="2"/>
  <c r="M505" i="2"/>
  <c r="R505" i="2" s="1"/>
  <c r="Z506" i="2" l="1"/>
  <c r="AA506" i="2"/>
  <c r="W505" i="2"/>
  <c r="X505" i="2" s="1"/>
  <c r="Q505" i="2"/>
  <c r="Y505" i="2"/>
  <c r="M504" i="2"/>
  <c r="Q504" i="2" s="1"/>
  <c r="AA505" i="2" l="1"/>
  <c r="Z505" i="2"/>
  <c r="W504" i="2"/>
  <c r="X504" i="2" s="1"/>
  <c r="R504" i="2"/>
  <c r="Y504" i="2"/>
  <c r="M503" i="2"/>
  <c r="Q503" i="2" s="1"/>
  <c r="Z504" i="2" l="1"/>
  <c r="AA504" i="2"/>
  <c r="W503" i="2"/>
  <c r="X503" i="2" s="1"/>
  <c r="R503" i="2"/>
  <c r="Y503" i="2"/>
  <c r="M502" i="2"/>
  <c r="Q502" i="2" s="1"/>
  <c r="Z503" i="2" l="1"/>
  <c r="AA503" i="2"/>
  <c r="W502" i="2"/>
  <c r="X502" i="2" s="1"/>
  <c r="R502" i="2"/>
  <c r="Y502" i="2"/>
  <c r="M501" i="2"/>
  <c r="R501" i="2" s="1"/>
  <c r="Z502" i="2" l="1"/>
  <c r="AA502" i="2"/>
  <c r="W501" i="2"/>
  <c r="X501" i="2" s="1"/>
  <c r="Q501" i="2"/>
  <c r="Y501" i="2"/>
  <c r="M500" i="2"/>
  <c r="R500" i="2" s="1"/>
  <c r="Z501" i="2" l="1"/>
  <c r="AA501" i="2"/>
  <c r="W500" i="2"/>
  <c r="X500" i="2" s="1"/>
  <c r="Y500" i="2" s="1"/>
  <c r="Q500" i="2"/>
  <c r="M499" i="2"/>
  <c r="Q499" i="2" s="1"/>
  <c r="Z500" i="2" l="1"/>
  <c r="AA500" i="2"/>
  <c r="W499" i="2"/>
  <c r="X499" i="2" s="1"/>
  <c r="R499" i="2"/>
  <c r="Y499" i="2"/>
  <c r="M498" i="2"/>
  <c r="R498" i="2" s="1"/>
  <c r="Z499" i="2" l="1"/>
  <c r="AA499" i="2"/>
  <c r="W498" i="2"/>
  <c r="X498" i="2" s="1"/>
  <c r="Q498" i="2"/>
  <c r="Y498" i="2"/>
  <c r="M497" i="2"/>
  <c r="R497" i="2" s="1"/>
  <c r="AA498" i="2" l="1"/>
  <c r="Z498" i="2"/>
  <c r="W497" i="2"/>
  <c r="X497" i="2" s="1"/>
  <c r="Q497" i="2"/>
  <c r="Y497" i="2"/>
  <c r="M496" i="2"/>
  <c r="R496" i="2" s="1"/>
  <c r="Z497" i="2" l="1"/>
  <c r="AA497" i="2"/>
  <c r="W496" i="2"/>
  <c r="X496" i="2" s="1"/>
  <c r="Q496" i="2"/>
  <c r="Y496" i="2"/>
  <c r="M495" i="2"/>
  <c r="Q495" i="2" s="1"/>
  <c r="AA496" i="2" l="1"/>
  <c r="Z496" i="2"/>
  <c r="W495" i="2"/>
  <c r="X495" i="2" s="1"/>
  <c r="R495" i="2"/>
  <c r="Y495" i="2"/>
  <c r="M494" i="2"/>
  <c r="Q494" i="2" s="1"/>
  <c r="Z495" i="2" l="1"/>
  <c r="AA495" i="2"/>
  <c r="W494" i="2"/>
  <c r="X494" i="2" s="1"/>
  <c r="Y494" i="2" s="1"/>
  <c r="R494" i="2"/>
  <c r="M493" i="2"/>
  <c r="Q493" i="2" s="1"/>
  <c r="Z494" i="2" l="1"/>
  <c r="AA494" i="2"/>
  <c r="W493" i="2"/>
  <c r="X493" i="2" s="1"/>
  <c r="Y493" i="2" s="1"/>
  <c r="R493" i="2"/>
  <c r="M492" i="2"/>
  <c r="R492" i="2" s="1"/>
  <c r="AA493" i="2" l="1"/>
  <c r="Z493" i="2"/>
  <c r="W492" i="2"/>
  <c r="X492" i="2" s="1"/>
  <c r="Q492" i="2"/>
  <c r="Y492" i="2"/>
  <c r="M491" i="2"/>
  <c r="Q491" i="2" s="1"/>
  <c r="Z492" i="2" l="1"/>
  <c r="AA492" i="2"/>
  <c r="W491" i="2"/>
  <c r="X491" i="2" s="1"/>
  <c r="R491" i="2"/>
  <c r="Y491" i="2"/>
  <c r="M490" i="2"/>
  <c r="Q490" i="2" s="1"/>
  <c r="AA491" i="2" l="1"/>
  <c r="Z491" i="2"/>
  <c r="W490" i="2"/>
  <c r="X490" i="2" s="1"/>
  <c r="R490" i="2"/>
  <c r="Y490" i="2"/>
  <c r="M489" i="2"/>
  <c r="Q489" i="2" s="1"/>
  <c r="AA490" i="2" l="1"/>
  <c r="Z490" i="2"/>
  <c r="W489" i="2"/>
  <c r="X489" i="2" s="1"/>
  <c r="Y489" i="2" s="1"/>
  <c r="R489" i="2"/>
  <c r="M488" i="2"/>
  <c r="Q488" i="2" s="1"/>
  <c r="Z489" i="2" l="1"/>
  <c r="AA489" i="2"/>
  <c r="W488" i="2"/>
  <c r="X488" i="2" s="1"/>
  <c r="R488" i="2"/>
  <c r="Y488" i="2"/>
  <c r="M487" i="2"/>
  <c r="Q487" i="2" s="1"/>
  <c r="Z488" i="2" l="1"/>
  <c r="AA488" i="2"/>
  <c r="W487" i="2"/>
  <c r="X487" i="2" s="1"/>
  <c r="Y487" i="2" s="1"/>
  <c r="R487" i="2"/>
  <c r="M486" i="2"/>
  <c r="Q486" i="2" s="1"/>
  <c r="AA487" i="2" l="1"/>
  <c r="Z487" i="2"/>
  <c r="W486" i="2"/>
  <c r="X486" i="2" s="1"/>
  <c r="Y486" i="2" s="1"/>
  <c r="R486" i="2"/>
  <c r="M485" i="2"/>
  <c r="Q485" i="2" s="1"/>
  <c r="Z486" i="2" l="1"/>
  <c r="AA486" i="2"/>
  <c r="W485" i="2"/>
  <c r="X485" i="2" s="1"/>
  <c r="Y485" i="2" s="1"/>
  <c r="R485" i="2"/>
  <c r="M484" i="2"/>
  <c r="Q484" i="2" s="1"/>
  <c r="Z485" i="2" l="1"/>
  <c r="AA485" i="2"/>
  <c r="W484" i="2"/>
  <c r="X484" i="2" s="1"/>
  <c r="Y484" i="2" s="1"/>
  <c r="R484" i="2"/>
  <c r="M483" i="2"/>
  <c r="R483" i="2" s="1"/>
  <c r="Z484" i="2" l="1"/>
  <c r="AA484" i="2"/>
  <c r="W483" i="2"/>
  <c r="X483" i="2" s="1"/>
  <c r="Y483" i="2" s="1"/>
  <c r="Q483" i="2"/>
  <c r="M482" i="2"/>
  <c r="R482" i="2" s="1"/>
  <c r="Z483" i="2" l="1"/>
  <c r="AA483" i="2"/>
  <c r="W482" i="2"/>
  <c r="X482" i="2" s="1"/>
  <c r="Q482" i="2"/>
  <c r="Y482" i="2"/>
  <c r="M481" i="2"/>
  <c r="Q481" i="2" s="1"/>
  <c r="Z482" i="2" l="1"/>
  <c r="AA482" i="2"/>
  <c r="W481" i="2"/>
  <c r="X481" i="2" s="1"/>
  <c r="Y481" i="2" s="1"/>
  <c r="R481" i="2"/>
  <c r="M480" i="2"/>
  <c r="R480" i="2" s="1"/>
  <c r="Z481" i="2" l="1"/>
  <c r="AA481" i="2"/>
  <c r="W480" i="2"/>
  <c r="X480" i="2" s="1"/>
  <c r="Q480" i="2"/>
  <c r="Y480" i="2"/>
  <c r="M479" i="2"/>
  <c r="Q479" i="2" s="1"/>
  <c r="AA480" i="2" l="1"/>
  <c r="Z480" i="2"/>
  <c r="W479" i="2"/>
  <c r="X479" i="2" s="1"/>
  <c r="Y479" i="2" s="1"/>
  <c r="R479" i="2"/>
  <c r="M478" i="2"/>
  <c r="Q478" i="2" s="1"/>
  <c r="Z479" i="2" l="1"/>
  <c r="AA479" i="2"/>
  <c r="W478" i="2"/>
  <c r="X478" i="2" s="1"/>
  <c r="Y478" i="2" s="1"/>
  <c r="R478" i="2"/>
  <c r="M477" i="2"/>
  <c r="Q477" i="2" s="1"/>
  <c r="Z478" i="2" l="1"/>
  <c r="AA478" i="2"/>
  <c r="W477" i="2"/>
  <c r="X477" i="2" s="1"/>
  <c r="Y477" i="2" s="1"/>
  <c r="R477" i="2"/>
  <c r="M476" i="2"/>
  <c r="Q476" i="2" s="1"/>
  <c r="Z477" i="2" l="1"/>
  <c r="AA477" i="2"/>
  <c r="W476" i="2"/>
  <c r="X476" i="2" s="1"/>
  <c r="R476" i="2"/>
  <c r="Y476" i="2"/>
  <c r="M475" i="2"/>
  <c r="R475" i="2" s="1"/>
  <c r="Z476" i="2" l="1"/>
  <c r="AA476" i="2"/>
  <c r="W475" i="2"/>
  <c r="X475" i="2" s="1"/>
  <c r="Y475" i="2" s="1"/>
  <c r="Q475" i="2"/>
  <c r="M474" i="2"/>
  <c r="Q474" i="2" s="1"/>
  <c r="Z475" i="2" l="1"/>
  <c r="AA475" i="2"/>
  <c r="W474" i="2"/>
  <c r="X474" i="2" s="1"/>
  <c r="R474" i="2"/>
  <c r="Y474" i="2"/>
  <c r="M473" i="2"/>
  <c r="R473" i="2" s="1"/>
  <c r="Z474" i="2" l="1"/>
  <c r="AA474" i="2"/>
  <c r="W473" i="2"/>
  <c r="X473" i="2" s="1"/>
  <c r="Q473" i="2"/>
  <c r="Y473" i="2"/>
  <c r="M472" i="2"/>
  <c r="R472" i="2" s="1"/>
  <c r="Z473" i="2" l="1"/>
  <c r="AA473" i="2"/>
  <c r="W472" i="2"/>
  <c r="X472" i="2" s="1"/>
  <c r="Q472" i="2"/>
  <c r="Y472" i="2"/>
  <c r="M471" i="2"/>
  <c r="Q471" i="2" s="1"/>
  <c r="Z472" i="2" l="1"/>
  <c r="AA472" i="2"/>
  <c r="W471" i="2"/>
  <c r="X471" i="2" s="1"/>
  <c r="R471" i="2"/>
  <c r="Y471" i="2"/>
  <c r="M470" i="2"/>
  <c r="Q470" i="2" s="1"/>
  <c r="Z471" i="2" l="1"/>
  <c r="AA471" i="2"/>
  <c r="W470" i="2"/>
  <c r="X470" i="2" s="1"/>
  <c r="R470" i="2"/>
  <c r="Y470" i="2"/>
  <c r="M469" i="2"/>
  <c r="Q469" i="2" s="1"/>
  <c r="AA470" i="2" l="1"/>
  <c r="Z470" i="2"/>
  <c r="W469" i="2"/>
  <c r="X469" i="2" s="1"/>
  <c r="R469" i="2"/>
  <c r="Y469" i="2"/>
  <c r="M468" i="2"/>
  <c r="R468" i="2" s="1"/>
  <c r="Z469" i="2" l="1"/>
  <c r="AA469" i="2"/>
  <c r="W468" i="2"/>
  <c r="X468" i="2" s="1"/>
  <c r="Q468" i="2"/>
  <c r="Y468" i="2"/>
  <c r="M467" i="2"/>
  <c r="R467" i="2" s="1"/>
  <c r="Z468" i="2" l="1"/>
  <c r="AA468" i="2"/>
  <c r="W467" i="2"/>
  <c r="X467" i="2" s="1"/>
  <c r="Q467" i="2"/>
  <c r="Y467" i="2"/>
  <c r="M466" i="2"/>
  <c r="Q466" i="2" s="1"/>
  <c r="Z467" i="2" l="1"/>
  <c r="AA467" i="2"/>
  <c r="W466" i="2"/>
  <c r="X466" i="2" s="1"/>
  <c r="Y466" i="2" s="1"/>
  <c r="R466" i="2"/>
  <c r="M465" i="2"/>
  <c r="Q465" i="2" s="1"/>
  <c r="Z466" i="2" l="1"/>
  <c r="AA466" i="2"/>
  <c r="W465" i="2"/>
  <c r="X465" i="2" s="1"/>
  <c r="R465" i="2"/>
  <c r="Y465" i="2"/>
  <c r="M464" i="2"/>
  <c r="Q464" i="2" s="1"/>
  <c r="Z465" i="2" l="1"/>
  <c r="AA465" i="2"/>
  <c r="W464" i="2"/>
  <c r="X464" i="2" s="1"/>
  <c r="Y464" i="2" s="1"/>
  <c r="R464" i="2"/>
  <c r="M463" i="2"/>
  <c r="Q463" i="2" s="1"/>
  <c r="Z464" i="2" l="1"/>
  <c r="AA464" i="2"/>
  <c r="W463" i="2"/>
  <c r="X463" i="2" s="1"/>
  <c r="Y463" i="2" s="1"/>
  <c r="R463" i="2"/>
  <c r="M462" i="2"/>
  <c r="R462" i="2" s="1"/>
  <c r="AA463" i="2" l="1"/>
  <c r="Z463" i="2"/>
  <c r="W462" i="2"/>
  <c r="X462" i="2" s="1"/>
  <c r="Y462" i="2" s="1"/>
  <c r="Q462" i="2"/>
  <c r="M461" i="2"/>
  <c r="Q461" i="2" s="1"/>
  <c r="Z462" i="2" l="1"/>
  <c r="AA462" i="2"/>
  <c r="W461" i="2"/>
  <c r="X461" i="2" s="1"/>
  <c r="Y461" i="2" s="1"/>
  <c r="R461" i="2"/>
  <c r="M460" i="2"/>
  <c r="Q460" i="2" s="1"/>
  <c r="Z461" i="2" l="1"/>
  <c r="AA461" i="2"/>
  <c r="W460" i="2"/>
  <c r="X460" i="2" s="1"/>
  <c r="R460" i="2"/>
  <c r="Y460" i="2"/>
  <c r="M459" i="2"/>
  <c r="Q459" i="2" s="1"/>
  <c r="AA460" i="2" l="1"/>
  <c r="Z460" i="2"/>
  <c r="W459" i="2"/>
  <c r="X459" i="2" s="1"/>
  <c r="R459" i="2"/>
  <c r="Y459" i="2"/>
  <c r="M458" i="2"/>
  <c r="R458" i="2" s="1"/>
  <c r="Z459" i="2" l="1"/>
  <c r="AA459" i="2"/>
  <c r="W458" i="2"/>
  <c r="X458" i="2" s="1"/>
  <c r="Y458" i="2" s="1"/>
  <c r="Q458" i="2"/>
  <c r="M457" i="2"/>
  <c r="R457" i="2" s="1"/>
  <c r="Z458" i="2" l="1"/>
  <c r="AA458" i="2"/>
  <c r="W457" i="2"/>
  <c r="X457" i="2" s="1"/>
  <c r="Q457" i="2"/>
  <c r="Y457" i="2"/>
  <c r="M456" i="2"/>
  <c r="Q456" i="2" s="1"/>
  <c r="Z457" i="2" l="1"/>
  <c r="AA457" i="2"/>
  <c r="W456" i="2"/>
  <c r="X456" i="2" s="1"/>
  <c r="R456" i="2"/>
  <c r="Y456" i="2"/>
  <c r="M455" i="2"/>
  <c r="R455" i="2" s="1"/>
  <c r="Z456" i="2" l="1"/>
  <c r="AA456" i="2"/>
  <c r="W455" i="2"/>
  <c r="X455" i="2" s="1"/>
  <c r="Q455" i="2"/>
  <c r="Y455" i="2"/>
  <c r="M454" i="2"/>
  <c r="Q454" i="2" s="1"/>
  <c r="Z455" i="2" l="1"/>
  <c r="AA455" i="2"/>
  <c r="W454" i="2"/>
  <c r="X454" i="2" s="1"/>
  <c r="R454" i="2"/>
  <c r="Y454" i="2"/>
  <c r="M453" i="2"/>
  <c r="Q453" i="2" s="1"/>
  <c r="Z454" i="2" l="1"/>
  <c r="AA454" i="2"/>
  <c r="W453" i="2"/>
  <c r="X453" i="2" s="1"/>
  <c r="Y453" i="2" s="1"/>
  <c r="R453" i="2"/>
  <c r="M452" i="2"/>
  <c r="Q452" i="2" s="1"/>
  <c r="Z453" i="2" l="1"/>
  <c r="AA453" i="2"/>
  <c r="W452" i="2"/>
  <c r="X452" i="2" s="1"/>
  <c r="Y452" i="2" s="1"/>
  <c r="R452" i="2"/>
  <c r="M451" i="2"/>
  <c r="R451" i="2" s="1"/>
  <c r="Z452" i="2" l="1"/>
  <c r="AA452" i="2"/>
  <c r="W451" i="2"/>
  <c r="X451" i="2" s="1"/>
  <c r="Q451" i="2"/>
  <c r="Y451" i="2"/>
  <c r="M450" i="2"/>
  <c r="Q450" i="2" s="1"/>
  <c r="Z451" i="2" l="1"/>
  <c r="AA451" i="2"/>
  <c r="W450" i="2"/>
  <c r="X450" i="2" s="1"/>
  <c r="R450" i="2"/>
  <c r="Y450" i="2"/>
  <c r="M449" i="2"/>
  <c r="Q449" i="2" s="1"/>
  <c r="Z450" i="2" l="1"/>
  <c r="AA450" i="2"/>
  <c r="W449" i="2"/>
  <c r="X449" i="2" s="1"/>
  <c r="R449" i="2"/>
  <c r="Y449" i="2"/>
  <c r="M448" i="2"/>
  <c r="Q448" i="2" s="1"/>
  <c r="AA449" i="2" l="1"/>
  <c r="Z449" i="2"/>
  <c r="W448" i="2"/>
  <c r="X448" i="2" s="1"/>
  <c r="Y448" i="2" s="1"/>
  <c r="R448" i="2"/>
  <c r="M447" i="2"/>
  <c r="R447" i="2" s="1"/>
  <c r="AA448" i="2" l="1"/>
  <c r="Z448" i="2"/>
  <c r="W447" i="2"/>
  <c r="X447" i="2" s="1"/>
  <c r="Q447" i="2"/>
  <c r="Y447" i="2"/>
  <c r="M446" i="2"/>
  <c r="Q446" i="2" s="1"/>
  <c r="Z447" i="2" l="1"/>
  <c r="AA447" i="2"/>
  <c r="W446" i="2"/>
  <c r="X446" i="2" s="1"/>
  <c r="R446" i="2"/>
  <c r="Y446" i="2"/>
  <c r="M445" i="2"/>
  <c r="Q445" i="2" s="1"/>
  <c r="Z446" i="2" l="1"/>
  <c r="AA446" i="2"/>
  <c r="W445" i="2"/>
  <c r="X445" i="2" s="1"/>
  <c r="R445" i="2"/>
  <c r="Y445" i="2"/>
  <c r="M444" i="2"/>
  <c r="Q444" i="2" s="1"/>
  <c r="Z445" i="2" l="1"/>
  <c r="AA445" i="2"/>
  <c r="W444" i="2"/>
  <c r="X444" i="2" s="1"/>
  <c r="Y444" i="2" s="1"/>
  <c r="R444" i="2"/>
  <c r="M443" i="2"/>
  <c r="Q443" i="2" s="1"/>
  <c r="Z444" i="2" l="1"/>
  <c r="AA444" i="2"/>
  <c r="W443" i="2"/>
  <c r="X443" i="2" s="1"/>
  <c r="R443" i="2"/>
  <c r="Y443" i="2"/>
  <c r="M442" i="2"/>
  <c r="Q442" i="2" s="1"/>
  <c r="AA443" i="2" l="1"/>
  <c r="Z443" i="2"/>
  <c r="W442" i="2"/>
  <c r="X442" i="2" s="1"/>
  <c r="Y442" i="2" s="1"/>
  <c r="R442" i="2"/>
  <c r="M441" i="2"/>
  <c r="R441" i="2" s="1"/>
  <c r="Z442" i="2" l="1"/>
  <c r="AA442" i="2"/>
  <c r="W441" i="2"/>
  <c r="X441" i="2" s="1"/>
  <c r="Y441" i="2" s="1"/>
  <c r="Q441" i="2"/>
  <c r="M440" i="2"/>
  <c r="R440" i="2" s="1"/>
  <c r="Z441" i="2" l="1"/>
  <c r="AA441" i="2"/>
  <c r="W440" i="2"/>
  <c r="X440" i="2" s="1"/>
  <c r="Q440" i="2"/>
  <c r="Y440" i="2"/>
  <c r="M439" i="2"/>
  <c r="R439" i="2" s="1"/>
  <c r="Z440" i="2" l="1"/>
  <c r="AA440" i="2"/>
  <c r="W439" i="2"/>
  <c r="X439" i="2" s="1"/>
  <c r="Y439" i="2" s="1"/>
  <c r="Q439" i="2"/>
  <c r="M438" i="2"/>
  <c r="Q438" i="2" s="1"/>
  <c r="Z439" i="2" l="1"/>
  <c r="AA439" i="2"/>
  <c r="W438" i="2"/>
  <c r="X438" i="2" s="1"/>
  <c r="R438" i="2"/>
  <c r="Y438" i="2"/>
  <c r="M437" i="2"/>
  <c r="R437" i="2" s="1"/>
  <c r="Z438" i="2" l="1"/>
  <c r="AA438" i="2"/>
  <c r="W437" i="2"/>
  <c r="X437" i="2" s="1"/>
  <c r="Q437" i="2"/>
  <c r="Y437" i="2"/>
  <c r="M436" i="2"/>
  <c r="R436" i="2" s="1"/>
  <c r="AA437" i="2" l="1"/>
  <c r="Z437" i="2"/>
  <c r="W436" i="2"/>
  <c r="X436" i="2" s="1"/>
  <c r="Y436" i="2" s="1"/>
  <c r="Q436" i="2"/>
  <c r="M435" i="2"/>
  <c r="Q435" i="2" s="1"/>
  <c r="Z436" i="2" l="1"/>
  <c r="AA436" i="2"/>
  <c r="W435" i="2"/>
  <c r="X435" i="2" s="1"/>
  <c r="R435" i="2"/>
  <c r="Y435" i="2"/>
  <c r="M434" i="2"/>
  <c r="Q434" i="2" s="1"/>
  <c r="Z435" i="2" l="1"/>
  <c r="AA435" i="2"/>
  <c r="W434" i="2"/>
  <c r="X434" i="2" s="1"/>
  <c r="R434" i="2"/>
  <c r="Y434" i="2"/>
  <c r="M433" i="2"/>
  <c r="R433" i="2" s="1"/>
  <c r="Z434" i="2" l="1"/>
  <c r="AA434" i="2"/>
  <c r="W433" i="2"/>
  <c r="X433" i="2" s="1"/>
  <c r="Q433" i="2"/>
  <c r="Y433" i="2"/>
  <c r="M432" i="2"/>
  <c r="Q432" i="2" s="1"/>
  <c r="Z433" i="2" l="1"/>
  <c r="AA433" i="2"/>
  <c r="W432" i="2"/>
  <c r="X432" i="2" s="1"/>
  <c r="R432" i="2"/>
  <c r="Y432" i="2"/>
  <c r="M431" i="2"/>
  <c r="Q431" i="2" s="1"/>
  <c r="AA432" i="2" l="1"/>
  <c r="Z432" i="2"/>
  <c r="W431" i="2"/>
  <c r="X431" i="2" s="1"/>
  <c r="R431" i="2"/>
  <c r="Y431" i="2"/>
  <c r="M430" i="2"/>
  <c r="R430" i="2" s="1"/>
  <c r="Z431" i="2" l="1"/>
  <c r="AA431" i="2"/>
  <c r="W430" i="2"/>
  <c r="X430" i="2" s="1"/>
  <c r="Q430" i="2"/>
  <c r="Y430" i="2"/>
  <c r="M429" i="2"/>
  <c r="R429" i="2" s="1"/>
  <c r="Z430" i="2" l="1"/>
  <c r="AA430" i="2"/>
  <c r="W429" i="2"/>
  <c r="X429" i="2" s="1"/>
  <c r="Q429" i="2"/>
  <c r="Y429" i="2"/>
  <c r="M428" i="2"/>
  <c r="R428" i="2" s="1"/>
  <c r="Z429" i="2" l="1"/>
  <c r="AA429" i="2"/>
  <c r="W428" i="2"/>
  <c r="X428" i="2" s="1"/>
  <c r="Q428" i="2"/>
  <c r="Y428" i="2"/>
  <c r="M427" i="2"/>
  <c r="R427" i="2" s="1"/>
  <c r="Z428" i="2" l="1"/>
  <c r="AA428" i="2"/>
  <c r="W427" i="2"/>
  <c r="X427" i="2" s="1"/>
  <c r="Q427" i="2"/>
  <c r="Y427" i="2"/>
  <c r="M426" i="2"/>
  <c r="Q426" i="2" s="1"/>
  <c r="Z427" i="2" l="1"/>
  <c r="AA427" i="2"/>
  <c r="W426" i="2"/>
  <c r="X426" i="2" s="1"/>
  <c r="R426" i="2"/>
  <c r="Y426" i="2"/>
  <c r="M425" i="2"/>
  <c r="R425" i="2" s="1"/>
  <c r="AA426" i="2" l="1"/>
  <c r="Z426" i="2"/>
  <c r="W425" i="2"/>
  <c r="X425" i="2" s="1"/>
  <c r="Q425" i="2"/>
  <c r="Y425" i="2"/>
  <c r="M424" i="2"/>
  <c r="Q424" i="2" s="1"/>
  <c r="Z425" i="2" l="1"/>
  <c r="AA425" i="2"/>
  <c r="W424" i="2"/>
  <c r="X424" i="2" s="1"/>
  <c r="R424" i="2"/>
  <c r="Y424" i="2"/>
  <c r="M423" i="2"/>
  <c r="Q423" i="2" s="1"/>
  <c r="AA424" i="2" l="1"/>
  <c r="Z424" i="2"/>
  <c r="W423" i="2"/>
  <c r="X423" i="2" s="1"/>
  <c r="R423" i="2"/>
  <c r="Y423" i="2"/>
  <c r="M422" i="2"/>
  <c r="R422" i="2" s="1"/>
  <c r="Z423" i="2" l="1"/>
  <c r="AA423" i="2"/>
  <c r="W422" i="2"/>
  <c r="X422" i="2" s="1"/>
  <c r="Q422" i="2"/>
  <c r="Y422" i="2"/>
  <c r="M421" i="2"/>
  <c r="Q421" i="2" s="1"/>
  <c r="AA422" i="2" l="1"/>
  <c r="Z422" i="2"/>
  <c r="W421" i="2"/>
  <c r="X421" i="2" s="1"/>
  <c r="Y421" i="2" s="1"/>
  <c r="R421" i="2"/>
  <c r="M420" i="2"/>
  <c r="Q420" i="2" s="1"/>
  <c r="Z421" i="2" l="1"/>
  <c r="AA421" i="2"/>
  <c r="W420" i="2"/>
  <c r="X420" i="2" s="1"/>
  <c r="R420" i="2"/>
  <c r="Y420" i="2"/>
  <c r="M419" i="2"/>
  <c r="Q419" i="2" s="1"/>
  <c r="AA420" i="2" l="1"/>
  <c r="Z420" i="2"/>
  <c r="W419" i="2"/>
  <c r="X419" i="2" s="1"/>
  <c r="Y419" i="2" s="1"/>
  <c r="R419" i="2"/>
  <c r="M418" i="2"/>
  <c r="R418" i="2" s="1"/>
  <c r="Z419" i="2" l="1"/>
  <c r="AA419" i="2"/>
  <c r="W418" i="2"/>
  <c r="X418" i="2" s="1"/>
  <c r="Y418" i="2" s="1"/>
  <c r="Q418" i="2"/>
  <c r="M417" i="2"/>
  <c r="R417" i="2" s="1"/>
  <c r="Z418" i="2" l="1"/>
  <c r="AA418" i="2"/>
  <c r="W417" i="2"/>
  <c r="X417" i="2" s="1"/>
  <c r="Q417" i="2"/>
  <c r="Y417" i="2"/>
  <c r="M416" i="2"/>
  <c r="Q416" i="2" s="1"/>
  <c r="Z417" i="2" l="1"/>
  <c r="AA417" i="2"/>
  <c r="W416" i="2"/>
  <c r="X416" i="2" s="1"/>
  <c r="R416" i="2"/>
  <c r="Y416" i="2"/>
  <c r="M415" i="2"/>
  <c r="Q415" i="2" s="1"/>
  <c r="Z416" i="2" l="1"/>
  <c r="AA416" i="2"/>
  <c r="W415" i="2"/>
  <c r="X415" i="2" s="1"/>
  <c r="R415" i="2"/>
  <c r="Y415" i="2"/>
  <c r="M414" i="2"/>
  <c r="Q414" i="2" s="1"/>
  <c r="Z415" i="2" l="1"/>
  <c r="AA415" i="2"/>
  <c r="W414" i="2"/>
  <c r="X414" i="2" s="1"/>
  <c r="R414" i="2"/>
  <c r="Y414" i="2"/>
  <c r="M413" i="2"/>
  <c r="R413" i="2" s="1"/>
  <c r="Z414" i="2" l="1"/>
  <c r="AA414" i="2"/>
  <c r="W413" i="2"/>
  <c r="X413" i="2" s="1"/>
  <c r="Y413" i="2" s="1"/>
  <c r="Q413" i="2"/>
  <c r="M412" i="2"/>
  <c r="R412" i="2" s="1"/>
  <c r="Z413" i="2" l="1"/>
  <c r="AA413" i="2"/>
  <c r="W412" i="2"/>
  <c r="X412" i="2" s="1"/>
  <c r="Y412" i="2" s="1"/>
  <c r="Q412" i="2"/>
  <c r="M411" i="2"/>
  <c r="R411" i="2" s="1"/>
  <c r="Z412" i="2" l="1"/>
  <c r="AA412" i="2"/>
  <c r="W411" i="2"/>
  <c r="X411" i="2" s="1"/>
  <c r="Q411" i="2"/>
  <c r="Y411" i="2"/>
  <c r="M410" i="2"/>
  <c r="Q410" i="2" s="1"/>
  <c r="Z411" i="2" l="1"/>
  <c r="AA411" i="2"/>
  <c r="W410" i="2"/>
  <c r="X410" i="2" s="1"/>
  <c r="R410" i="2"/>
  <c r="Y410" i="2"/>
  <c r="M409" i="2"/>
  <c r="Q409" i="2" s="1"/>
  <c r="Z410" i="2" l="1"/>
  <c r="AA410" i="2"/>
  <c r="W409" i="2"/>
  <c r="X409" i="2" s="1"/>
  <c r="R409" i="2"/>
  <c r="Y409" i="2"/>
  <c r="M408" i="2"/>
  <c r="R408" i="2" s="1"/>
  <c r="Z409" i="2" l="1"/>
  <c r="AA409" i="2"/>
  <c r="W408" i="2"/>
  <c r="X408" i="2" s="1"/>
  <c r="Q408" i="2"/>
  <c r="Y408" i="2"/>
  <c r="M407" i="2"/>
  <c r="R407" i="2" s="1"/>
  <c r="Z408" i="2" l="1"/>
  <c r="AA408" i="2"/>
  <c r="W407" i="2"/>
  <c r="X407" i="2" s="1"/>
  <c r="Y407" i="2" s="1"/>
  <c r="Q407" i="2"/>
  <c r="M406" i="2"/>
  <c r="Q406" i="2" s="1"/>
  <c r="Z407" i="2" l="1"/>
  <c r="AA407" i="2"/>
  <c r="W406" i="2"/>
  <c r="X406" i="2" s="1"/>
  <c r="R406" i="2"/>
  <c r="Y406" i="2"/>
  <c r="M405" i="2"/>
  <c r="Q405" i="2" s="1"/>
  <c r="Z406" i="2" l="1"/>
  <c r="AA406" i="2"/>
  <c r="W405" i="2"/>
  <c r="X405" i="2" s="1"/>
  <c r="R405" i="2"/>
  <c r="Y405" i="2"/>
  <c r="M404" i="2"/>
  <c r="Q404" i="2" s="1"/>
  <c r="Z405" i="2" l="1"/>
  <c r="AA405" i="2"/>
  <c r="W404" i="2"/>
  <c r="X404" i="2" s="1"/>
  <c r="Y404" i="2" s="1"/>
  <c r="R404" i="2"/>
  <c r="M403" i="2"/>
  <c r="Q403" i="2" s="1"/>
  <c r="Z404" i="2" l="1"/>
  <c r="AA404" i="2"/>
  <c r="W403" i="2"/>
  <c r="X403" i="2" s="1"/>
  <c r="R403" i="2"/>
  <c r="Y403" i="2"/>
  <c r="M402" i="2"/>
  <c r="Q402" i="2" s="1"/>
  <c r="Z403" i="2" l="1"/>
  <c r="AA403" i="2"/>
  <c r="W402" i="2"/>
  <c r="X402" i="2" s="1"/>
  <c r="Y402" i="2" s="1"/>
  <c r="R402" i="2"/>
  <c r="M401" i="2"/>
  <c r="Q401" i="2" s="1"/>
  <c r="AA402" i="2" l="1"/>
  <c r="Z402" i="2"/>
  <c r="W401" i="2"/>
  <c r="X401" i="2" s="1"/>
  <c r="R401" i="2"/>
  <c r="Y401" i="2"/>
  <c r="M400" i="2"/>
  <c r="R400" i="2" s="1"/>
  <c r="Z401" i="2" l="1"/>
  <c r="AA401" i="2"/>
  <c r="W400" i="2"/>
  <c r="X400" i="2" s="1"/>
  <c r="Y400" i="2" s="1"/>
  <c r="Q400" i="2"/>
  <c r="M399" i="2"/>
  <c r="Q399" i="2" s="1"/>
  <c r="Z400" i="2" l="1"/>
  <c r="AA400" i="2"/>
  <c r="W399" i="2"/>
  <c r="X399" i="2" s="1"/>
  <c r="R399" i="2"/>
  <c r="Y399" i="2"/>
  <c r="M398" i="2"/>
  <c r="Q398" i="2" s="1"/>
  <c r="AA399" i="2" l="1"/>
  <c r="Z399" i="2"/>
  <c r="W398" i="2"/>
  <c r="X398" i="2" s="1"/>
  <c r="Y398" i="2" s="1"/>
  <c r="R398" i="2"/>
  <c r="M397" i="2"/>
  <c r="R397" i="2" s="1"/>
  <c r="Z398" i="2" l="1"/>
  <c r="AA398" i="2"/>
  <c r="W397" i="2"/>
  <c r="X397" i="2" s="1"/>
  <c r="Y397" i="2" s="1"/>
  <c r="Q397" i="2"/>
  <c r="M396" i="2"/>
  <c r="Q396" i="2" s="1"/>
  <c r="Z397" i="2" l="1"/>
  <c r="AA397" i="2"/>
  <c r="W396" i="2"/>
  <c r="X396" i="2" s="1"/>
  <c r="Y396" i="2" s="1"/>
  <c r="R396" i="2"/>
  <c r="M395" i="2"/>
  <c r="Q395" i="2" s="1"/>
  <c r="Z396" i="2" l="1"/>
  <c r="AA396" i="2"/>
  <c r="W395" i="2"/>
  <c r="X395" i="2" s="1"/>
  <c r="Y395" i="2" s="1"/>
  <c r="R395" i="2"/>
  <c r="M394" i="2"/>
  <c r="Q394" i="2" s="1"/>
  <c r="Z395" i="2" l="1"/>
  <c r="AA395" i="2"/>
  <c r="W394" i="2"/>
  <c r="X394" i="2" s="1"/>
  <c r="R394" i="2"/>
  <c r="Y394" i="2"/>
  <c r="M393" i="2"/>
  <c r="Q393" i="2" s="1"/>
  <c r="Z394" i="2" l="1"/>
  <c r="AA394" i="2"/>
  <c r="W393" i="2"/>
  <c r="X393" i="2" s="1"/>
  <c r="R393" i="2"/>
  <c r="Y393" i="2"/>
  <c r="M392" i="2"/>
  <c r="Q392" i="2" s="1"/>
  <c r="AA393" i="2" l="1"/>
  <c r="Z393" i="2"/>
  <c r="W392" i="2"/>
  <c r="X392" i="2" s="1"/>
  <c r="R392" i="2"/>
  <c r="Y392" i="2"/>
  <c r="M391" i="2"/>
  <c r="Q391" i="2" s="1"/>
  <c r="Z392" i="2" l="1"/>
  <c r="AA392" i="2"/>
  <c r="W391" i="2"/>
  <c r="X391" i="2" s="1"/>
  <c r="R391" i="2"/>
  <c r="Y391" i="2"/>
  <c r="M390" i="2"/>
  <c r="Q390" i="2" s="1"/>
  <c r="Z391" i="2" l="1"/>
  <c r="AA391" i="2"/>
  <c r="W390" i="2"/>
  <c r="X390" i="2" s="1"/>
  <c r="Y390" i="2" s="1"/>
  <c r="R390" i="2"/>
  <c r="M389" i="2"/>
  <c r="Q389" i="2" s="1"/>
  <c r="AA390" i="2" l="1"/>
  <c r="Z390" i="2"/>
  <c r="W389" i="2"/>
  <c r="X389" i="2" s="1"/>
  <c r="Y389" i="2" s="1"/>
  <c r="R389" i="2"/>
  <c r="M388" i="2"/>
  <c r="R388" i="2" s="1"/>
  <c r="Z389" i="2" l="1"/>
  <c r="AA389" i="2"/>
  <c r="W388" i="2"/>
  <c r="X388" i="2" s="1"/>
  <c r="Y388" i="2" s="1"/>
  <c r="Q388" i="2"/>
  <c r="M387" i="2"/>
  <c r="Q387" i="2" s="1"/>
  <c r="AA388" i="2" l="1"/>
  <c r="Z388" i="2"/>
  <c r="W387" i="2"/>
  <c r="X387" i="2" s="1"/>
  <c r="R387" i="2"/>
  <c r="Y387" i="2"/>
  <c r="M386" i="2"/>
  <c r="R386" i="2" s="1"/>
  <c r="Z387" i="2" l="1"/>
  <c r="AA387" i="2"/>
  <c r="W386" i="2"/>
  <c r="X386" i="2" s="1"/>
  <c r="Q386" i="2"/>
  <c r="Y386" i="2"/>
  <c r="M385" i="2"/>
  <c r="Q385" i="2" s="1"/>
  <c r="Z386" i="2" l="1"/>
  <c r="AA386" i="2"/>
  <c r="W385" i="2"/>
  <c r="X385" i="2" s="1"/>
  <c r="R385" i="2"/>
  <c r="Y385" i="2"/>
  <c r="M384" i="2"/>
  <c r="Q384" i="2" s="1"/>
  <c r="Z385" i="2" l="1"/>
  <c r="AA385" i="2"/>
  <c r="W384" i="2"/>
  <c r="X384" i="2" s="1"/>
  <c r="Y384" i="2" s="1"/>
  <c r="R384" i="2"/>
  <c r="M383" i="2"/>
  <c r="R383" i="2" s="1"/>
  <c r="Z384" i="2" l="1"/>
  <c r="AA384" i="2"/>
  <c r="W383" i="2"/>
  <c r="X383" i="2" s="1"/>
  <c r="Q383" i="2"/>
  <c r="Y383" i="2"/>
  <c r="M382" i="2"/>
  <c r="Q382" i="2" s="1"/>
  <c r="Z383" i="2" l="1"/>
  <c r="AA383" i="2"/>
  <c r="W382" i="2"/>
  <c r="X382" i="2" s="1"/>
  <c r="R382" i="2"/>
  <c r="Y382" i="2"/>
  <c r="M381" i="2"/>
  <c r="Q381" i="2" s="1"/>
  <c r="AA382" i="2" l="1"/>
  <c r="Z382" i="2"/>
  <c r="W381" i="2"/>
  <c r="X381" i="2" s="1"/>
  <c r="R381" i="2"/>
  <c r="Y381" i="2"/>
  <c r="M380" i="2"/>
  <c r="Q380" i="2" s="1"/>
  <c r="Z381" i="2" l="1"/>
  <c r="AA381" i="2"/>
  <c r="W380" i="2"/>
  <c r="X380" i="2" s="1"/>
  <c r="Y380" i="2" s="1"/>
  <c r="R380" i="2"/>
  <c r="M379" i="2"/>
  <c r="Q379" i="2" s="1"/>
  <c r="Z380" i="2" l="1"/>
  <c r="AA380" i="2"/>
  <c r="W379" i="2"/>
  <c r="X379" i="2" s="1"/>
  <c r="R379" i="2"/>
  <c r="Y379" i="2"/>
  <c r="M378" i="2"/>
  <c r="R378" i="2" s="1"/>
  <c r="AA379" i="2" l="1"/>
  <c r="Z379" i="2"/>
  <c r="W378" i="2"/>
  <c r="X378" i="2" s="1"/>
  <c r="Q378" i="2"/>
  <c r="Y378" i="2"/>
  <c r="M377" i="2"/>
  <c r="R377" i="2" s="1"/>
  <c r="Z378" i="2" l="1"/>
  <c r="AA378" i="2"/>
  <c r="W377" i="2"/>
  <c r="X377" i="2" s="1"/>
  <c r="Q377" i="2"/>
  <c r="Y377" i="2"/>
  <c r="M376" i="2"/>
  <c r="Q376" i="2" s="1"/>
  <c r="Z377" i="2" l="1"/>
  <c r="AA377" i="2"/>
  <c r="W376" i="2"/>
  <c r="X376" i="2" s="1"/>
  <c r="R376" i="2"/>
  <c r="Y376" i="2"/>
  <c r="M375" i="2"/>
  <c r="R375" i="2" s="1"/>
  <c r="Z376" i="2" l="1"/>
  <c r="AA376" i="2"/>
  <c r="W375" i="2"/>
  <c r="X375" i="2" s="1"/>
  <c r="Q375" i="2"/>
  <c r="Y375" i="2"/>
  <c r="M374" i="2"/>
  <c r="Q374" i="2" s="1"/>
  <c r="Z375" i="2" l="1"/>
  <c r="AA375" i="2"/>
  <c r="W374" i="2"/>
  <c r="X374" i="2" s="1"/>
  <c r="Y374" i="2" s="1"/>
  <c r="R374" i="2"/>
  <c r="M373" i="2"/>
  <c r="R373" i="2" s="1"/>
  <c r="Z374" i="2" l="1"/>
  <c r="AA374" i="2"/>
  <c r="W373" i="2"/>
  <c r="X373" i="2" s="1"/>
  <c r="Q373" i="2"/>
  <c r="Y373" i="2"/>
  <c r="M372" i="2"/>
  <c r="R372" i="2" s="1"/>
  <c r="AA373" i="2" l="1"/>
  <c r="Z373" i="2"/>
  <c r="W372" i="2"/>
  <c r="X372" i="2" s="1"/>
  <c r="Q372" i="2"/>
  <c r="Y372" i="2"/>
  <c r="M371" i="2"/>
  <c r="Q371" i="2" s="1"/>
  <c r="Z372" i="2" l="1"/>
  <c r="AA372" i="2"/>
  <c r="W371" i="2"/>
  <c r="X371" i="2" s="1"/>
  <c r="R371" i="2"/>
  <c r="Y371" i="2"/>
  <c r="M370" i="2"/>
  <c r="Q370" i="2" s="1"/>
  <c r="AA371" i="2" l="1"/>
  <c r="Z371" i="2"/>
  <c r="W370" i="2"/>
  <c r="X370" i="2" s="1"/>
  <c r="R370" i="2"/>
  <c r="Y370" i="2"/>
  <c r="M369" i="2"/>
  <c r="Q369" i="2" s="1"/>
  <c r="Z370" i="2" l="1"/>
  <c r="AA370" i="2"/>
  <c r="W369" i="2"/>
  <c r="X369" i="2" s="1"/>
  <c r="Y369" i="2" s="1"/>
  <c r="R369" i="2"/>
  <c r="M368" i="2"/>
  <c r="R368" i="2" s="1"/>
  <c r="Z369" i="2" l="1"/>
  <c r="AA369" i="2"/>
  <c r="W368" i="2"/>
  <c r="X368" i="2" s="1"/>
  <c r="Q368" i="2"/>
  <c r="Y368" i="2"/>
  <c r="M367" i="2"/>
  <c r="R367" i="2" s="1"/>
  <c r="Z368" i="2" l="1"/>
  <c r="AA368" i="2"/>
  <c r="W367" i="2"/>
  <c r="X367" i="2" s="1"/>
  <c r="Q367" i="2"/>
  <c r="Y367" i="2"/>
  <c r="M366" i="2"/>
  <c r="Q366" i="2" s="1"/>
  <c r="Z367" i="2" l="1"/>
  <c r="AA367" i="2"/>
  <c r="W366" i="2"/>
  <c r="X366" i="2" s="1"/>
  <c r="Y366" i="2" s="1"/>
  <c r="R366" i="2"/>
  <c r="M365" i="2"/>
  <c r="Q365" i="2" s="1"/>
  <c r="Z366" i="2" l="1"/>
  <c r="AA366" i="2"/>
  <c r="W365" i="2"/>
  <c r="X365" i="2" s="1"/>
  <c r="R365" i="2"/>
  <c r="Y365" i="2"/>
  <c r="M364" i="2"/>
  <c r="Q364" i="2" s="1"/>
  <c r="Z365" i="2" l="1"/>
  <c r="AA365" i="2"/>
  <c r="W364" i="2"/>
  <c r="X364" i="2" s="1"/>
  <c r="Y364" i="2" s="1"/>
  <c r="R364" i="2"/>
  <c r="M363" i="2"/>
  <c r="R363" i="2" s="1"/>
  <c r="Z364" i="2" l="1"/>
  <c r="AA364" i="2"/>
  <c r="W363" i="2"/>
  <c r="X363" i="2" s="1"/>
  <c r="Q363" i="2"/>
  <c r="Y363" i="2"/>
  <c r="M362" i="2"/>
  <c r="R362" i="2" s="1"/>
  <c r="Z363" i="2" l="1"/>
  <c r="AA363" i="2"/>
  <c r="W362" i="2"/>
  <c r="X362" i="2" s="1"/>
  <c r="Q362" i="2"/>
  <c r="Y362" i="2"/>
  <c r="M361" i="2"/>
  <c r="R361" i="2" s="1"/>
  <c r="AA362" i="2" l="1"/>
  <c r="Z362" i="2"/>
  <c r="W361" i="2"/>
  <c r="X361" i="2" s="1"/>
  <c r="Q361" i="2"/>
  <c r="Y361" i="2"/>
  <c r="M360" i="2"/>
  <c r="R360" i="2" s="1"/>
  <c r="Z361" i="2" l="1"/>
  <c r="AA361" i="2"/>
  <c r="W360" i="2"/>
  <c r="X360" i="2" s="1"/>
  <c r="Y360" i="2" s="1"/>
  <c r="Q360" i="2"/>
  <c r="M359" i="2"/>
  <c r="Q359" i="2" s="1"/>
  <c r="Z360" i="2" l="1"/>
  <c r="AA360" i="2"/>
  <c r="W359" i="2"/>
  <c r="X359" i="2" s="1"/>
  <c r="Y359" i="2" s="1"/>
  <c r="R359" i="2"/>
  <c r="M358" i="2"/>
  <c r="Q358" i="2" s="1"/>
  <c r="Z359" i="2" l="1"/>
  <c r="AA359" i="2"/>
  <c r="W358" i="2"/>
  <c r="X358" i="2" s="1"/>
  <c r="R358" i="2"/>
  <c r="Y358" i="2"/>
  <c r="M357" i="2"/>
  <c r="R357" i="2" s="1"/>
  <c r="Z358" i="2" l="1"/>
  <c r="AA358" i="2"/>
  <c r="W357" i="2"/>
  <c r="X357" i="2" s="1"/>
  <c r="Q357" i="2"/>
  <c r="Y357" i="2"/>
  <c r="M356" i="2"/>
  <c r="Q356" i="2" s="1"/>
  <c r="AA357" i="2" l="1"/>
  <c r="Z357" i="2"/>
  <c r="W356" i="2"/>
  <c r="X356" i="2" s="1"/>
  <c r="R356" i="2"/>
  <c r="Y356" i="2"/>
  <c r="M355" i="2"/>
  <c r="R355" i="2" s="1"/>
  <c r="Z356" i="2" l="1"/>
  <c r="AA356" i="2"/>
  <c r="W355" i="2"/>
  <c r="X355" i="2" s="1"/>
  <c r="Y355" i="2" s="1"/>
  <c r="Q355" i="2"/>
  <c r="M354" i="2"/>
  <c r="Q354" i="2" s="1"/>
  <c r="Z355" i="2" l="1"/>
  <c r="AA355" i="2"/>
  <c r="W354" i="2"/>
  <c r="X354" i="2" s="1"/>
  <c r="Y354" i="2" s="1"/>
  <c r="R354" i="2"/>
  <c r="M353" i="2"/>
  <c r="Q353" i="2" s="1"/>
  <c r="Z354" i="2" l="1"/>
  <c r="AA354" i="2"/>
  <c r="W353" i="2"/>
  <c r="X353" i="2" s="1"/>
  <c r="Y353" i="2" s="1"/>
  <c r="R353" i="2"/>
  <c r="M352" i="2"/>
  <c r="R352" i="2" s="1"/>
  <c r="AA353" i="2" l="1"/>
  <c r="Z353" i="2"/>
  <c r="W352" i="2"/>
  <c r="X352" i="2" s="1"/>
  <c r="Y352" i="2" s="1"/>
  <c r="Q352" i="2"/>
  <c r="M351" i="2"/>
  <c r="R351" i="2" s="1"/>
  <c r="Z352" i="2" l="1"/>
  <c r="AA352" i="2"/>
  <c r="W351" i="2"/>
  <c r="X351" i="2" s="1"/>
  <c r="Q351" i="2"/>
  <c r="Y351" i="2"/>
  <c r="M350" i="2"/>
  <c r="R350" i="2" s="1"/>
  <c r="Z351" i="2" l="1"/>
  <c r="AA351" i="2"/>
  <c r="W350" i="2"/>
  <c r="X350" i="2" s="1"/>
  <c r="Q350" i="2"/>
  <c r="Y350" i="2"/>
  <c r="M349" i="2"/>
  <c r="Q349" i="2" s="1"/>
  <c r="AA350" i="2" l="1"/>
  <c r="Z350" i="2"/>
  <c r="W349" i="2"/>
  <c r="X349" i="2" s="1"/>
  <c r="Y349" i="2" s="1"/>
  <c r="R349" i="2"/>
  <c r="M348" i="2"/>
  <c r="Q348" i="2" s="1"/>
  <c r="Z349" i="2" l="1"/>
  <c r="AA349" i="2"/>
  <c r="W348" i="2"/>
  <c r="X348" i="2" s="1"/>
  <c r="Y348" i="2" s="1"/>
  <c r="R348" i="2"/>
  <c r="M347" i="2"/>
  <c r="R347" i="2" s="1"/>
  <c r="Z348" i="2" l="1"/>
  <c r="AA348" i="2"/>
  <c r="W347" i="2"/>
  <c r="X347" i="2" s="1"/>
  <c r="Q347" i="2"/>
  <c r="Y347" i="2"/>
  <c r="M346" i="2"/>
  <c r="Q346" i="2" s="1"/>
  <c r="Z347" i="2" l="1"/>
  <c r="AA347" i="2"/>
  <c r="W346" i="2"/>
  <c r="X346" i="2" s="1"/>
  <c r="Y346" i="2" s="1"/>
  <c r="R346" i="2"/>
  <c r="M345" i="2"/>
  <c r="Q345" i="2" s="1"/>
  <c r="Z346" i="2" l="1"/>
  <c r="AA346" i="2"/>
  <c r="W345" i="2"/>
  <c r="X345" i="2" s="1"/>
  <c r="Y345" i="2" s="1"/>
  <c r="R345" i="2"/>
  <c r="M344" i="2"/>
  <c r="Q344" i="2" s="1"/>
  <c r="Z345" i="2" l="1"/>
  <c r="AA345" i="2"/>
  <c r="W344" i="2"/>
  <c r="X344" i="2" s="1"/>
  <c r="Y344" i="2" s="1"/>
  <c r="R344" i="2"/>
  <c r="M343" i="2"/>
  <c r="Q343" i="2" s="1"/>
  <c r="Z344" i="2" l="1"/>
  <c r="AA344" i="2"/>
  <c r="W343" i="2"/>
  <c r="X343" i="2" s="1"/>
  <c r="R343" i="2"/>
  <c r="Y343" i="2"/>
  <c r="M342" i="2"/>
  <c r="Q342" i="2" s="1"/>
  <c r="Z343" i="2" l="1"/>
  <c r="AA343" i="2"/>
  <c r="W342" i="2"/>
  <c r="X342" i="2" s="1"/>
  <c r="R342" i="2"/>
  <c r="Y342" i="2"/>
  <c r="M341" i="2"/>
  <c r="R341" i="2" s="1"/>
  <c r="Z342" i="2" l="1"/>
  <c r="AA342" i="2"/>
  <c r="W341" i="2"/>
  <c r="X341" i="2" s="1"/>
  <c r="Y341" i="2" s="1"/>
  <c r="Q341" i="2"/>
  <c r="M340" i="2"/>
  <c r="R340" i="2" s="1"/>
  <c r="AA341" i="2" l="1"/>
  <c r="Z341" i="2"/>
  <c r="W340" i="2"/>
  <c r="X340" i="2" s="1"/>
  <c r="Y340" i="2" s="1"/>
  <c r="Q340" i="2"/>
  <c r="M339" i="2"/>
  <c r="R339" i="2" s="1"/>
  <c r="AA340" i="2" l="1"/>
  <c r="Z340" i="2"/>
  <c r="W339" i="2"/>
  <c r="X339" i="2" s="1"/>
  <c r="Y339" i="2" s="1"/>
  <c r="Q339" i="2"/>
  <c r="M338" i="2"/>
  <c r="Q338" i="2" s="1"/>
  <c r="Z339" i="2" l="1"/>
  <c r="AA339" i="2"/>
  <c r="W338" i="2"/>
  <c r="X338" i="2" s="1"/>
  <c r="R338" i="2"/>
  <c r="Y338" i="2"/>
  <c r="M337" i="2"/>
  <c r="R337" i="2" s="1"/>
  <c r="Z338" i="2" l="1"/>
  <c r="AA338" i="2"/>
  <c r="W337" i="2"/>
  <c r="X337" i="2" s="1"/>
  <c r="Y337" i="2" s="1"/>
  <c r="Q337" i="2"/>
  <c r="M336" i="2"/>
  <c r="R336" i="2" s="1"/>
  <c r="Z337" i="2" l="1"/>
  <c r="AA337" i="2"/>
  <c r="W336" i="2"/>
  <c r="X336" i="2" s="1"/>
  <c r="Y336" i="2" s="1"/>
  <c r="Q336" i="2"/>
  <c r="M335" i="2"/>
  <c r="Q335" i="2" s="1"/>
  <c r="Z336" i="2" l="1"/>
  <c r="AA336" i="2"/>
  <c r="W335" i="2"/>
  <c r="X335" i="2" s="1"/>
  <c r="R335" i="2"/>
  <c r="Y335" i="2"/>
  <c r="M334" i="2"/>
  <c r="Q334" i="2" s="1"/>
  <c r="AA335" i="2" l="1"/>
  <c r="Z335" i="2"/>
  <c r="W334" i="2"/>
  <c r="X334" i="2" s="1"/>
  <c r="R334" i="2"/>
  <c r="Y334" i="2"/>
  <c r="M333" i="2"/>
  <c r="R333" i="2" s="1"/>
  <c r="Z334" i="2" l="1"/>
  <c r="AA334" i="2"/>
  <c r="W333" i="2"/>
  <c r="X333" i="2" s="1"/>
  <c r="Y333" i="2" s="1"/>
  <c r="Q333" i="2"/>
  <c r="M332" i="2"/>
  <c r="Q332" i="2" s="1"/>
  <c r="Z333" i="2" l="1"/>
  <c r="AA333" i="2"/>
  <c r="W332" i="2"/>
  <c r="X332" i="2" s="1"/>
  <c r="Y332" i="2" s="1"/>
  <c r="R332" i="2"/>
  <c r="M331" i="2"/>
  <c r="Q331" i="2" s="1"/>
  <c r="Z332" i="2" l="1"/>
  <c r="AA332" i="2"/>
  <c r="W331" i="2"/>
  <c r="X331" i="2" s="1"/>
  <c r="Y331" i="2" s="1"/>
  <c r="R331" i="2"/>
  <c r="M330" i="2"/>
  <c r="R330" i="2" s="1"/>
  <c r="Z331" i="2" l="1"/>
  <c r="AA331" i="2"/>
  <c r="W330" i="2"/>
  <c r="X330" i="2" s="1"/>
  <c r="Y330" i="2" s="1"/>
  <c r="Q330" i="2"/>
  <c r="M329" i="2"/>
  <c r="R329" i="2" s="1"/>
  <c r="AA330" i="2" l="1"/>
  <c r="Z330" i="2"/>
  <c r="W329" i="2"/>
  <c r="X329" i="2" s="1"/>
  <c r="Y329" i="2" s="1"/>
  <c r="Q329" i="2"/>
  <c r="M328" i="2"/>
  <c r="R328" i="2" s="1"/>
  <c r="AA329" i="2" l="1"/>
  <c r="Z329" i="2"/>
  <c r="W328" i="2"/>
  <c r="X328" i="2" s="1"/>
  <c r="Q328" i="2"/>
  <c r="Y328" i="2"/>
  <c r="M327" i="2"/>
  <c r="R327" i="2" s="1"/>
  <c r="Z328" i="2" l="1"/>
  <c r="AA328" i="2"/>
  <c r="W327" i="2"/>
  <c r="X327" i="2" s="1"/>
  <c r="Q327" i="2"/>
  <c r="Y327" i="2"/>
  <c r="M326" i="2"/>
  <c r="Q326" i="2" s="1"/>
  <c r="Z327" i="2" l="1"/>
  <c r="AA327" i="2"/>
  <c r="W326" i="2"/>
  <c r="X326" i="2" s="1"/>
  <c r="Y326" i="2" s="1"/>
  <c r="R326" i="2"/>
  <c r="M325" i="2"/>
  <c r="R325" i="2" s="1"/>
  <c r="Z326" i="2" l="1"/>
  <c r="AA326" i="2"/>
  <c r="W325" i="2"/>
  <c r="X325" i="2" s="1"/>
  <c r="Q325" i="2"/>
  <c r="Y325" i="2"/>
  <c r="M324" i="2"/>
  <c r="Q324" i="2" s="1"/>
  <c r="Z325" i="2" l="1"/>
  <c r="AA325" i="2"/>
  <c r="W324" i="2"/>
  <c r="X324" i="2" s="1"/>
  <c r="R324" i="2"/>
  <c r="Y324" i="2"/>
  <c r="M323" i="2"/>
  <c r="R323" i="2" s="1"/>
  <c r="Z324" i="2" l="1"/>
  <c r="AA324" i="2"/>
  <c r="W323" i="2"/>
  <c r="X323" i="2" s="1"/>
  <c r="Q323" i="2"/>
  <c r="Y323" i="2"/>
  <c r="M322" i="2"/>
  <c r="R322" i="2" s="1"/>
  <c r="Z323" i="2" l="1"/>
  <c r="AA323" i="2"/>
  <c r="W322" i="2"/>
  <c r="X322" i="2" s="1"/>
  <c r="Q322" i="2"/>
  <c r="Y322" i="2"/>
  <c r="M321" i="2"/>
  <c r="R321" i="2" s="1"/>
  <c r="Z322" i="2" l="1"/>
  <c r="AA322" i="2"/>
  <c r="W321" i="2"/>
  <c r="X321" i="2" s="1"/>
  <c r="Y321" i="2" s="1"/>
  <c r="Q321" i="2"/>
  <c r="M320" i="2"/>
  <c r="Q320" i="2" s="1"/>
  <c r="AA321" i="2" l="1"/>
  <c r="Z321" i="2"/>
  <c r="W320" i="2"/>
  <c r="X320" i="2" s="1"/>
  <c r="R320" i="2"/>
  <c r="Y320" i="2"/>
  <c r="M319" i="2"/>
  <c r="R319" i="2" s="1"/>
  <c r="Z320" i="2" l="1"/>
  <c r="AA320" i="2"/>
  <c r="W319" i="2"/>
  <c r="X319" i="2" s="1"/>
  <c r="Y319" i="2" s="1"/>
  <c r="Q319" i="2"/>
  <c r="M318" i="2"/>
  <c r="R318" i="2" s="1"/>
  <c r="AA319" i="2" l="1"/>
  <c r="Z319" i="2"/>
  <c r="W318" i="2"/>
  <c r="X318" i="2" s="1"/>
  <c r="Q318" i="2"/>
  <c r="Y318" i="2"/>
  <c r="M317" i="2"/>
  <c r="R317" i="2" s="1"/>
  <c r="Z318" i="2" l="1"/>
  <c r="AA318" i="2"/>
  <c r="W317" i="2"/>
  <c r="X317" i="2" s="1"/>
  <c r="Y317" i="2" s="1"/>
  <c r="Q317" i="2"/>
  <c r="M316" i="2"/>
  <c r="Q316" i="2" s="1"/>
  <c r="Z317" i="2" l="1"/>
  <c r="AA317" i="2"/>
  <c r="W316" i="2"/>
  <c r="X316" i="2" s="1"/>
  <c r="R316" i="2"/>
  <c r="Y316" i="2"/>
  <c r="M315" i="2"/>
  <c r="Q315" i="2" s="1"/>
  <c r="Z316" i="2" l="1"/>
  <c r="AA316" i="2"/>
  <c r="W315" i="2"/>
  <c r="X315" i="2" s="1"/>
  <c r="R315" i="2"/>
  <c r="Y315" i="2"/>
  <c r="M314" i="2"/>
  <c r="Q314" i="2" s="1"/>
  <c r="Z315" i="2" l="1"/>
  <c r="AA315" i="2"/>
  <c r="W314" i="2"/>
  <c r="X314" i="2" s="1"/>
  <c r="R314" i="2"/>
  <c r="Y314" i="2"/>
  <c r="M313" i="2"/>
  <c r="Q313" i="2" s="1"/>
  <c r="AA314" i="2" l="1"/>
  <c r="Z314" i="2"/>
  <c r="W313" i="2"/>
  <c r="X313" i="2" s="1"/>
  <c r="R313" i="2"/>
  <c r="Y313" i="2"/>
  <c r="M312" i="2"/>
  <c r="Q312" i="2" s="1"/>
  <c r="Z313" i="2" l="1"/>
  <c r="AA313" i="2"/>
  <c r="W312" i="2"/>
  <c r="X312" i="2" s="1"/>
  <c r="R312" i="2"/>
  <c r="Y312" i="2"/>
  <c r="M311" i="2"/>
  <c r="R311" i="2" s="1"/>
  <c r="AA312" i="2" l="1"/>
  <c r="Z312" i="2"/>
  <c r="W311" i="2"/>
  <c r="X311" i="2" s="1"/>
  <c r="Q311" i="2"/>
  <c r="Y311" i="2"/>
  <c r="M310" i="2"/>
  <c r="Q310" i="2" s="1"/>
  <c r="Z311" i="2" l="1"/>
  <c r="AA311" i="2"/>
  <c r="W310" i="2"/>
  <c r="X310" i="2" s="1"/>
  <c r="Y310" i="2" s="1"/>
  <c r="R310" i="2"/>
  <c r="M309" i="2"/>
  <c r="Q309" i="2" s="1"/>
  <c r="AA310" i="2" l="1"/>
  <c r="Z310" i="2"/>
  <c r="W309" i="2"/>
  <c r="X309" i="2" s="1"/>
  <c r="Y309" i="2" s="1"/>
  <c r="R309" i="2"/>
  <c r="M308" i="2"/>
  <c r="R308" i="2" s="1"/>
  <c r="Z309" i="2" l="1"/>
  <c r="AA309" i="2"/>
  <c r="W308" i="2"/>
  <c r="X308" i="2" s="1"/>
  <c r="Q308" i="2"/>
  <c r="Y308" i="2"/>
  <c r="M307" i="2"/>
  <c r="R307" i="2" s="1"/>
  <c r="Z308" i="2" l="1"/>
  <c r="AA308" i="2"/>
  <c r="W307" i="2"/>
  <c r="X307" i="2" s="1"/>
  <c r="Q307" i="2"/>
  <c r="Y307" i="2"/>
  <c r="M306" i="2"/>
  <c r="Q306" i="2" s="1"/>
  <c r="AA307" i="2" l="1"/>
  <c r="Z307" i="2"/>
  <c r="W306" i="2"/>
  <c r="X306" i="2" s="1"/>
  <c r="R306" i="2"/>
  <c r="Y306" i="2"/>
  <c r="M305" i="2"/>
  <c r="Q305" i="2" s="1"/>
  <c r="Z306" i="2" l="1"/>
  <c r="AA306" i="2"/>
  <c r="W305" i="2"/>
  <c r="X305" i="2" s="1"/>
  <c r="R305" i="2"/>
  <c r="Y305" i="2"/>
  <c r="M304" i="2"/>
  <c r="Q304" i="2" s="1"/>
  <c r="Z305" i="2" l="1"/>
  <c r="AA305" i="2"/>
  <c r="W304" i="2"/>
  <c r="X304" i="2" s="1"/>
  <c r="R304" i="2"/>
  <c r="Y304" i="2"/>
  <c r="M303" i="2"/>
  <c r="Q303" i="2" s="1"/>
  <c r="Z304" i="2" l="1"/>
  <c r="AA304" i="2"/>
  <c r="W303" i="2"/>
  <c r="X303" i="2" s="1"/>
  <c r="Y303" i="2" s="1"/>
  <c r="R303" i="2"/>
  <c r="M302" i="2"/>
  <c r="Q302" i="2" s="1"/>
  <c r="Z303" i="2" l="1"/>
  <c r="AA303" i="2"/>
  <c r="W302" i="2"/>
  <c r="X302" i="2" s="1"/>
  <c r="Y302" i="2" s="1"/>
  <c r="R302" i="2"/>
  <c r="M301" i="2"/>
  <c r="Q301" i="2" s="1"/>
  <c r="Z302" i="2" l="1"/>
  <c r="AA302" i="2"/>
  <c r="W301" i="2"/>
  <c r="X301" i="2" s="1"/>
  <c r="Y301" i="2" s="1"/>
  <c r="R301" i="2"/>
  <c r="M300" i="2"/>
  <c r="Q300" i="2" s="1"/>
  <c r="Z301" i="2" l="1"/>
  <c r="AA301" i="2"/>
  <c r="W300" i="2"/>
  <c r="X300" i="2" s="1"/>
  <c r="R300" i="2"/>
  <c r="Y300" i="2"/>
  <c r="M299" i="2"/>
  <c r="Q299" i="2" s="1"/>
  <c r="Z300" i="2" l="1"/>
  <c r="AA300" i="2"/>
  <c r="W299" i="2"/>
  <c r="X299" i="2" s="1"/>
  <c r="R299" i="2"/>
  <c r="Y299" i="2"/>
  <c r="M298" i="2"/>
  <c r="Q298" i="2" s="1"/>
  <c r="Z299" i="2" l="1"/>
  <c r="AA299" i="2"/>
  <c r="W298" i="2"/>
  <c r="X298" i="2" s="1"/>
  <c r="R298" i="2"/>
  <c r="Y298" i="2"/>
  <c r="M297" i="2"/>
  <c r="R297" i="2" s="1"/>
  <c r="Z298" i="2" l="1"/>
  <c r="AA298" i="2"/>
  <c r="W297" i="2"/>
  <c r="X297" i="2" s="1"/>
  <c r="Q297" i="2"/>
  <c r="Y297" i="2"/>
  <c r="M296" i="2"/>
  <c r="Q296" i="2" s="1"/>
  <c r="Z297" i="2" l="1"/>
  <c r="AA297" i="2"/>
  <c r="W296" i="2"/>
  <c r="X296" i="2" s="1"/>
  <c r="R296" i="2"/>
  <c r="Y296" i="2"/>
  <c r="M295" i="2"/>
  <c r="Q295" i="2" s="1"/>
  <c r="Z296" i="2" l="1"/>
  <c r="AA296" i="2"/>
  <c r="W295" i="2"/>
  <c r="X295" i="2" s="1"/>
  <c r="R295" i="2"/>
  <c r="Y295" i="2"/>
  <c r="M294" i="2"/>
  <c r="Q294" i="2" s="1"/>
  <c r="Z295" i="2" l="1"/>
  <c r="AA295" i="2"/>
  <c r="W294" i="2"/>
  <c r="X294" i="2" s="1"/>
  <c r="R294" i="2"/>
  <c r="Y294" i="2"/>
  <c r="M293" i="2"/>
  <c r="Q293" i="2" s="1"/>
  <c r="Z294" i="2" l="1"/>
  <c r="AA294" i="2"/>
  <c r="W293" i="2"/>
  <c r="X293" i="2" s="1"/>
  <c r="Y293" i="2" s="1"/>
  <c r="R293" i="2"/>
  <c r="M292" i="2"/>
  <c r="Q292" i="2" s="1"/>
  <c r="AA293" i="2" l="1"/>
  <c r="Z293" i="2"/>
  <c r="W292" i="2"/>
  <c r="X292" i="2" s="1"/>
  <c r="R292" i="2"/>
  <c r="Y292" i="2"/>
  <c r="M291" i="2"/>
  <c r="R291" i="2" s="1"/>
  <c r="Z292" i="2" l="1"/>
  <c r="AA292" i="2"/>
  <c r="W291" i="2"/>
  <c r="X291" i="2" s="1"/>
  <c r="Q291" i="2"/>
  <c r="Y291" i="2"/>
  <c r="M290" i="2"/>
  <c r="Q290" i="2" s="1"/>
  <c r="Z291" i="2" l="1"/>
  <c r="AA291" i="2"/>
  <c r="W290" i="2"/>
  <c r="X290" i="2" s="1"/>
  <c r="Y290" i="2" s="1"/>
  <c r="R290" i="2"/>
  <c r="M289" i="2"/>
  <c r="R289" i="2" s="1"/>
  <c r="Z290" i="2" l="1"/>
  <c r="AA290" i="2"/>
  <c r="W289" i="2"/>
  <c r="X289" i="2" s="1"/>
  <c r="Q289" i="2"/>
  <c r="Y289" i="2"/>
  <c r="M288" i="2"/>
  <c r="Q288" i="2" s="1"/>
  <c r="Z289" i="2" l="1"/>
  <c r="AA289" i="2"/>
  <c r="W288" i="2"/>
  <c r="X288" i="2" s="1"/>
  <c r="Y288" i="2" s="1"/>
  <c r="R288" i="2"/>
  <c r="M287" i="2"/>
  <c r="R287" i="2" s="1"/>
  <c r="Z288" i="2" l="1"/>
  <c r="AA288" i="2"/>
  <c r="W287" i="2"/>
  <c r="X287" i="2" s="1"/>
  <c r="Q287" i="2"/>
  <c r="Y287" i="2"/>
  <c r="M286" i="2"/>
  <c r="R286" i="2" s="1"/>
  <c r="Z287" i="2" l="1"/>
  <c r="AA287" i="2"/>
  <c r="W286" i="2"/>
  <c r="X286" i="2" s="1"/>
  <c r="Q286" i="2"/>
  <c r="Y286" i="2"/>
  <c r="M285" i="2"/>
  <c r="Q285" i="2" s="1"/>
  <c r="Z286" i="2" l="1"/>
  <c r="AA286" i="2"/>
  <c r="W285" i="2"/>
  <c r="X285" i="2" s="1"/>
  <c r="R285" i="2"/>
  <c r="Y285" i="2"/>
  <c r="M284" i="2"/>
  <c r="Q284" i="2" s="1"/>
  <c r="Z285" i="2" l="1"/>
  <c r="AA285" i="2"/>
  <c r="W284" i="2"/>
  <c r="X284" i="2" s="1"/>
  <c r="R284" i="2"/>
  <c r="Y284" i="2"/>
  <c r="M283" i="2"/>
  <c r="R283" i="2" s="1"/>
  <c r="Z284" i="2" l="1"/>
  <c r="AA284" i="2"/>
  <c r="W283" i="2"/>
  <c r="X283" i="2" s="1"/>
  <c r="Q283" i="2"/>
  <c r="Y283" i="2"/>
  <c r="M282" i="2"/>
  <c r="Q282" i="2" s="1"/>
  <c r="Z283" i="2" l="1"/>
  <c r="AA283" i="2"/>
  <c r="W282" i="2"/>
  <c r="X282" i="2" s="1"/>
  <c r="R282" i="2"/>
  <c r="Y282" i="2"/>
  <c r="M281" i="2"/>
  <c r="Q281" i="2" s="1"/>
  <c r="Z282" i="2" l="1"/>
  <c r="AA282" i="2"/>
  <c r="W281" i="2"/>
  <c r="X281" i="2" s="1"/>
  <c r="R281" i="2"/>
  <c r="Y281" i="2"/>
  <c r="M280" i="2"/>
  <c r="Q280" i="2" s="1"/>
  <c r="Z281" i="2" l="1"/>
  <c r="AA281" i="2"/>
  <c r="W280" i="2"/>
  <c r="X280" i="2" s="1"/>
  <c r="R280" i="2"/>
  <c r="Y280" i="2"/>
  <c r="M279" i="2"/>
  <c r="R279" i="2" s="1"/>
  <c r="Z280" i="2" l="1"/>
  <c r="AA280" i="2"/>
  <c r="W279" i="2"/>
  <c r="X279" i="2" s="1"/>
  <c r="Q279" i="2"/>
  <c r="Y279" i="2"/>
  <c r="M278" i="2"/>
  <c r="R278" i="2" s="1"/>
  <c r="Z279" i="2" l="1"/>
  <c r="AA279" i="2"/>
  <c r="W278" i="2"/>
  <c r="X278" i="2" s="1"/>
  <c r="Q278" i="2"/>
  <c r="Y278" i="2"/>
  <c r="M277" i="2"/>
  <c r="R277" i="2" s="1"/>
  <c r="Z278" i="2" l="1"/>
  <c r="AA278" i="2"/>
  <c r="W277" i="2"/>
  <c r="X277" i="2" s="1"/>
  <c r="Q277" i="2"/>
  <c r="Y277" i="2"/>
  <c r="M276" i="2"/>
  <c r="Q276" i="2" s="1"/>
  <c r="Z277" i="2" l="1"/>
  <c r="AA277" i="2"/>
  <c r="W276" i="2"/>
  <c r="X276" i="2" s="1"/>
  <c r="R276" i="2"/>
  <c r="Y276" i="2"/>
  <c r="M275" i="2"/>
  <c r="R275" i="2" s="1"/>
  <c r="AA276" i="2" l="1"/>
  <c r="Z276" i="2"/>
  <c r="W275" i="2"/>
  <c r="X275" i="2" s="1"/>
  <c r="Q275" i="2"/>
  <c r="Y275" i="2"/>
  <c r="M274" i="2"/>
  <c r="Q274" i="2" s="1"/>
  <c r="Z275" i="2" l="1"/>
  <c r="AA275" i="2"/>
  <c r="W274" i="2"/>
  <c r="X274" i="2" s="1"/>
  <c r="R274" i="2"/>
  <c r="Y274" i="2"/>
  <c r="M273" i="2"/>
  <c r="R273" i="2" s="1"/>
  <c r="Z274" i="2" l="1"/>
  <c r="AA274" i="2"/>
  <c r="W273" i="2"/>
  <c r="X273" i="2" s="1"/>
  <c r="Q273" i="2"/>
  <c r="Y273" i="2"/>
  <c r="M272" i="2"/>
  <c r="R272" i="2" s="1"/>
  <c r="Z273" i="2" l="1"/>
  <c r="AA273" i="2"/>
  <c r="W272" i="2"/>
  <c r="X272" i="2" s="1"/>
  <c r="Q272" i="2"/>
  <c r="Y272" i="2"/>
  <c r="M271" i="2"/>
  <c r="Q271" i="2" s="1"/>
  <c r="Z272" i="2" l="1"/>
  <c r="AA272" i="2"/>
  <c r="W271" i="2"/>
  <c r="X271" i="2" s="1"/>
  <c r="R271" i="2"/>
  <c r="Y271" i="2"/>
  <c r="M270" i="2"/>
  <c r="Q270" i="2" s="1"/>
  <c r="Z271" i="2" l="1"/>
  <c r="AA271" i="2"/>
  <c r="W270" i="2"/>
  <c r="X270" i="2" s="1"/>
  <c r="R270" i="2"/>
  <c r="Y270" i="2"/>
  <c r="M269" i="2"/>
  <c r="Q269" i="2" s="1"/>
  <c r="AA270" i="2" l="1"/>
  <c r="Z270" i="2"/>
  <c r="W269" i="2"/>
  <c r="X269" i="2" s="1"/>
  <c r="R269" i="2"/>
  <c r="Y269" i="2"/>
  <c r="M268" i="2"/>
  <c r="Q268" i="2" s="1"/>
  <c r="Z269" i="2" l="1"/>
  <c r="AA269" i="2"/>
  <c r="W268" i="2"/>
  <c r="X268" i="2" s="1"/>
  <c r="R268" i="2"/>
  <c r="Y268" i="2"/>
  <c r="M267" i="2"/>
  <c r="R267" i="2" s="1"/>
  <c r="Z268" i="2" l="1"/>
  <c r="AA268" i="2"/>
  <c r="W267" i="2"/>
  <c r="X267" i="2" s="1"/>
  <c r="Q267" i="2"/>
  <c r="Y267" i="2"/>
  <c r="M266" i="2"/>
  <c r="R266" i="2" s="1"/>
  <c r="Z267" i="2" l="1"/>
  <c r="AA267" i="2"/>
  <c r="W266" i="2"/>
  <c r="X266" i="2" s="1"/>
  <c r="Q266" i="2"/>
  <c r="Y266" i="2"/>
  <c r="M265" i="2"/>
  <c r="R265" i="2" s="1"/>
  <c r="Z266" i="2" l="1"/>
  <c r="AA266" i="2"/>
  <c r="W265" i="2"/>
  <c r="X265" i="2" s="1"/>
  <c r="Q265" i="2"/>
  <c r="Y265" i="2"/>
  <c r="M264" i="2"/>
  <c r="Q264" i="2" s="1"/>
  <c r="Z265" i="2" l="1"/>
  <c r="AA265" i="2"/>
  <c r="W264" i="2"/>
  <c r="X264" i="2" s="1"/>
  <c r="R264" i="2"/>
  <c r="Y264" i="2"/>
  <c r="M263" i="2"/>
  <c r="R263" i="2" s="1"/>
  <c r="Z264" i="2" l="1"/>
  <c r="AA264" i="2"/>
  <c r="W263" i="2"/>
  <c r="X263" i="2" s="1"/>
  <c r="Q263" i="2"/>
  <c r="Y263" i="2"/>
  <c r="M262" i="2"/>
  <c r="R262" i="2" s="1"/>
  <c r="Z263" i="2" l="1"/>
  <c r="AA263" i="2"/>
  <c r="W262" i="2"/>
  <c r="X262" i="2" s="1"/>
  <c r="Y262" i="2" s="1"/>
  <c r="Q262" i="2"/>
  <c r="M261" i="2"/>
  <c r="R261" i="2" s="1"/>
  <c r="Z262" i="2" l="1"/>
  <c r="AA262" i="2"/>
  <c r="W261" i="2"/>
  <c r="X261" i="2" s="1"/>
  <c r="Y261" i="2" s="1"/>
  <c r="Q261" i="2"/>
  <c r="M260" i="2"/>
  <c r="Q260" i="2" s="1"/>
  <c r="Z261" i="2" l="1"/>
  <c r="AA261" i="2"/>
  <c r="W260" i="2"/>
  <c r="X260" i="2" s="1"/>
  <c r="Y260" i="2" s="1"/>
  <c r="R260" i="2"/>
  <c r="M259" i="2"/>
  <c r="Q259" i="2" s="1"/>
  <c r="Z260" i="2" l="1"/>
  <c r="AA260" i="2"/>
  <c r="W259" i="2"/>
  <c r="X259" i="2" s="1"/>
  <c r="R259" i="2"/>
  <c r="Y259" i="2"/>
  <c r="M258" i="2"/>
  <c r="Q258" i="2" s="1"/>
  <c r="AA259" i="2" l="1"/>
  <c r="Z259" i="2"/>
  <c r="W258" i="2"/>
  <c r="X258" i="2" s="1"/>
  <c r="Y258" i="2" s="1"/>
  <c r="R258" i="2"/>
  <c r="M257" i="2"/>
  <c r="R257" i="2" s="1"/>
  <c r="Z258" i="2" l="1"/>
  <c r="AA258" i="2"/>
  <c r="W257" i="2"/>
  <c r="X257" i="2" s="1"/>
  <c r="Q257" i="2"/>
  <c r="Y257" i="2"/>
  <c r="M256" i="2"/>
  <c r="R256" i="2" s="1"/>
  <c r="Z257" i="2" l="1"/>
  <c r="AA257" i="2"/>
  <c r="W256" i="2"/>
  <c r="X256" i="2" s="1"/>
  <c r="Q256" i="2"/>
  <c r="Y256" i="2"/>
  <c r="M255" i="2"/>
  <c r="Q255" i="2" s="1"/>
  <c r="Z256" i="2" l="1"/>
  <c r="AA256" i="2"/>
  <c r="W255" i="2"/>
  <c r="X255" i="2" s="1"/>
  <c r="Y255" i="2" s="1"/>
  <c r="R255" i="2"/>
  <c r="M254" i="2"/>
  <c r="Q254" i="2" s="1"/>
  <c r="AA255" i="2" l="1"/>
  <c r="Z255" i="2"/>
  <c r="W254" i="2"/>
  <c r="X254" i="2" s="1"/>
  <c r="Y254" i="2" s="1"/>
  <c r="R254" i="2"/>
  <c r="M253" i="2"/>
  <c r="Q253" i="2" s="1"/>
  <c r="Z254" i="2" l="1"/>
  <c r="AA254" i="2"/>
  <c r="W253" i="2"/>
  <c r="X253" i="2" s="1"/>
  <c r="R253" i="2"/>
  <c r="Y253" i="2"/>
  <c r="M252" i="2"/>
  <c r="R252" i="2" s="1"/>
  <c r="Z253" i="2" l="1"/>
  <c r="AA253" i="2"/>
  <c r="W252" i="2"/>
  <c r="X252" i="2" s="1"/>
  <c r="Q252" i="2"/>
  <c r="Y252" i="2"/>
  <c r="M251" i="2"/>
  <c r="R251" i="2" s="1"/>
  <c r="Z252" i="2" l="1"/>
  <c r="AA252" i="2"/>
  <c r="W251" i="2"/>
  <c r="X251" i="2" s="1"/>
  <c r="Q251" i="2"/>
  <c r="Y251" i="2"/>
  <c r="M250" i="2"/>
  <c r="R250" i="2" s="1"/>
  <c r="Z251" i="2" l="1"/>
  <c r="AA251" i="2"/>
  <c r="W250" i="2"/>
  <c r="X250" i="2" s="1"/>
  <c r="Q250" i="2"/>
  <c r="Y250" i="2"/>
  <c r="M249" i="2"/>
  <c r="Q249" i="2" s="1"/>
  <c r="Z250" i="2" l="1"/>
  <c r="AA250" i="2"/>
  <c r="W249" i="2"/>
  <c r="X249" i="2" s="1"/>
  <c r="R249" i="2"/>
  <c r="Y249" i="2"/>
  <c r="M248" i="2"/>
  <c r="Q248" i="2" s="1"/>
  <c r="Z249" i="2" l="1"/>
  <c r="AA249" i="2"/>
  <c r="W248" i="2"/>
  <c r="X248" i="2" s="1"/>
  <c r="R248" i="2"/>
  <c r="Y248" i="2"/>
  <c r="M247" i="2"/>
  <c r="R247" i="2" s="1"/>
  <c r="Z248" i="2" l="1"/>
  <c r="AA248" i="2"/>
  <c r="W247" i="2"/>
  <c r="X247" i="2" s="1"/>
  <c r="Q247" i="2"/>
  <c r="Y247" i="2"/>
  <c r="M246" i="2"/>
  <c r="Q246" i="2" s="1"/>
  <c r="AA247" i="2" l="1"/>
  <c r="Z247" i="2"/>
  <c r="W246" i="2"/>
  <c r="X246" i="2" s="1"/>
  <c r="R246" i="2"/>
  <c r="Y246" i="2"/>
  <c r="M245" i="2"/>
  <c r="Q245" i="2" s="1"/>
  <c r="Z246" i="2" l="1"/>
  <c r="AA246" i="2"/>
  <c r="W245" i="2"/>
  <c r="X245" i="2" s="1"/>
  <c r="R245" i="2"/>
  <c r="Y245" i="2"/>
  <c r="M244" i="2"/>
  <c r="Q244" i="2" s="1"/>
  <c r="Z245" i="2" l="1"/>
  <c r="AA245" i="2"/>
  <c r="W244" i="2"/>
  <c r="X244" i="2" s="1"/>
  <c r="R244" i="2"/>
  <c r="Y244" i="2"/>
  <c r="M243" i="2"/>
  <c r="Q243" i="2" s="1"/>
  <c r="Z244" i="2" l="1"/>
  <c r="AA244" i="2"/>
  <c r="W243" i="2"/>
  <c r="X243" i="2" s="1"/>
  <c r="R243" i="2"/>
  <c r="Y243" i="2"/>
  <c r="M242" i="2"/>
  <c r="Q242" i="2" s="1"/>
  <c r="Z243" i="2" l="1"/>
  <c r="AA243" i="2"/>
  <c r="W242" i="2"/>
  <c r="X242" i="2" s="1"/>
  <c r="R242" i="2"/>
  <c r="Y242" i="2"/>
  <c r="M241" i="2"/>
  <c r="Q241" i="2" s="1"/>
  <c r="Z242" i="2" l="1"/>
  <c r="AA242" i="2"/>
  <c r="W241" i="2"/>
  <c r="X241" i="2" s="1"/>
  <c r="R241" i="2"/>
  <c r="Y241" i="2"/>
  <c r="M240" i="2"/>
  <c r="R240" i="2" s="1"/>
  <c r="Z241" i="2" l="1"/>
  <c r="AA241" i="2"/>
  <c r="W240" i="2"/>
  <c r="X240" i="2" s="1"/>
  <c r="Q240" i="2"/>
  <c r="Y240" i="2"/>
  <c r="M239" i="2"/>
  <c r="R239" i="2" s="1"/>
  <c r="Z240" i="2" l="1"/>
  <c r="AA240" i="2"/>
  <c r="W239" i="2"/>
  <c r="X239" i="2" s="1"/>
  <c r="Q239" i="2"/>
  <c r="Y239" i="2"/>
  <c r="M238" i="2"/>
  <c r="Q238" i="2" s="1"/>
  <c r="Z239" i="2" l="1"/>
  <c r="AA239" i="2"/>
  <c r="W238" i="2"/>
  <c r="X238" i="2" s="1"/>
  <c r="R238" i="2"/>
  <c r="Y238" i="2"/>
  <c r="M237" i="2"/>
  <c r="R237" i="2" s="1"/>
  <c r="Z238" i="2" l="1"/>
  <c r="AA238" i="2"/>
  <c r="W237" i="2"/>
  <c r="X237" i="2" s="1"/>
  <c r="Y237" i="2" s="1"/>
  <c r="Q237" i="2"/>
  <c r="M236" i="2"/>
  <c r="R236" i="2" s="1"/>
  <c r="Z237" i="2" l="1"/>
  <c r="AA237" i="2"/>
  <c r="W236" i="2"/>
  <c r="X236" i="2" s="1"/>
  <c r="Q236" i="2"/>
  <c r="Y236" i="2"/>
  <c r="M235" i="2"/>
  <c r="Q235" i="2" s="1"/>
  <c r="Z236" i="2" l="1"/>
  <c r="AA236" i="2"/>
  <c r="W235" i="2"/>
  <c r="X235" i="2" s="1"/>
  <c r="R235" i="2"/>
  <c r="Y235" i="2"/>
  <c r="M234" i="2"/>
  <c r="Q234" i="2" s="1"/>
  <c r="Z235" i="2" l="1"/>
  <c r="AA235" i="2"/>
  <c r="W234" i="2"/>
  <c r="X234" i="2" s="1"/>
  <c r="Y234" i="2" s="1"/>
  <c r="R234" i="2"/>
  <c r="M233" i="2"/>
  <c r="R233" i="2" s="1"/>
  <c r="Z234" i="2" l="1"/>
  <c r="AA234" i="2"/>
  <c r="W233" i="2"/>
  <c r="X233" i="2" s="1"/>
  <c r="Q233" i="2"/>
  <c r="Y233" i="2"/>
  <c r="M232" i="2"/>
  <c r="Q232" i="2" s="1"/>
  <c r="Z233" i="2" l="1"/>
  <c r="AA233" i="2"/>
  <c r="W232" i="2"/>
  <c r="X232" i="2" s="1"/>
  <c r="Y232" i="2" s="1"/>
  <c r="R232" i="2"/>
  <c r="M231" i="2"/>
  <c r="Q231" i="2" s="1"/>
  <c r="Z232" i="2" l="1"/>
  <c r="AA232" i="2"/>
  <c r="W231" i="2"/>
  <c r="X231" i="2" s="1"/>
  <c r="Y231" i="2" s="1"/>
  <c r="R231" i="2"/>
  <c r="M230" i="2"/>
  <c r="R230" i="2" s="1"/>
  <c r="AA231" i="2" l="1"/>
  <c r="Z231" i="2"/>
  <c r="W230" i="2"/>
  <c r="X230" i="2" s="1"/>
  <c r="Q230" i="2"/>
  <c r="Y230" i="2"/>
  <c r="M229" i="2"/>
  <c r="R229" i="2" s="1"/>
  <c r="Z230" i="2" l="1"/>
  <c r="AA230" i="2"/>
  <c r="W229" i="2"/>
  <c r="X229" i="2" s="1"/>
  <c r="Y229" i="2" s="1"/>
  <c r="Q229" i="2"/>
  <c r="M228" i="2"/>
  <c r="R228" i="2" s="1"/>
  <c r="AA229" i="2" l="1"/>
  <c r="Z229" i="2"/>
  <c r="W228" i="2"/>
  <c r="X228" i="2" s="1"/>
  <c r="Y228" i="2" s="1"/>
  <c r="Q228" i="2"/>
  <c r="M227" i="2"/>
  <c r="R227" i="2" s="1"/>
  <c r="Z228" i="2" l="1"/>
  <c r="AA228" i="2"/>
  <c r="W227" i="2"/>
  <c r="X227" i="2" s="1"/>
  <c r="Q227" i="2"/>
  <c r="Y227" i="2"/>
  <c r="M226" i="2"/>
  <c r="Q226" i="2" s="1"/>
  <c r="Z227" i="2" l="1"/>
  <c r="AA227" i="2"/>
  <c r="W226" i="2"/>
  <c r="X226" i="2" s="1"/>
  <c r="Y226" i="2" s="1"/>
  <c r="R226" i="2"/>
  <c r="M225" i="2"/>
  <c r="R225" i="2" s="1"/>
  <c r="Z226" i="2" l="1"/>
  <c r="AA226" i="2"/>
  <c r="W225" i="2"/>
  <c r="X225" i="2" s="1"/>
  <c r="Y225" i="2" s="1"/>
  <c r="Q225" i="2"/>
  <c r="M224" i="2"/>
  <c r="Q224" i="2" s="1"/>
  <c r="Z225" i="2" l="1"/>
  <c r="AA225" i="2"/>
  <c r="W224" i="2"/>
  <c r="X224" i="2" s="1"/>
  <c r="Y224" i="2" s="1"/>
  <c r="R224" i="2"/>
  <c r="M223" i="2"/>
  <c r="Q223" i="2" s="1"/>
  <c r="Z224" i="2" l="1"/>
  <c r="AA224" i="2"/>
  <c r="W223" i="2"/>
  <c r="X223" i="2" s="1"/>
  <c r="R223" i="2"/>
  <c r="Y223" i="2"/>
  <c r="M222" i="2"/>
  <c r="R222" i="2" s="1"/>
  <c r="Z223" i="2" l="1"/>
  <c r="AA223" i="2"/>
  <c r="W222" i="2"/>
  <c r="X222" i="2" s="1"/>
  <c r="Q222" i="2"/>
  <c r="Y222" i="2"/>
  <c r="M221" i="2"/>
  <c r="Q221" i="2" s="1"/>
  <c r="Z222" i="2" l="1"/>
  <c r="AA222" i="2"/>
  <c r="W221" i="2"/>
  <c r="X221" i="2" s="1"/>
  <c r="R221" i="2"/>
  <c r="Y221" i="2"/>
  <c r="M220" i="2"/>
  <c r="Q220" i="2" s="1"/>
  <c r="Z221" i="2" l="1"/>
  <c r="AA221" i="2"/>
  <c r="W220" i="2"/>
  <c r="X220" i="2" s="1"/>
  <c r="Y220" i="2" s="1"/>
  <c r="R220" i="2"/>
  <c r="M219" i="2"/>
  <c r="R219" i="2" s="1"/>
  <c r="Z220" i="2" l="1"/>
  <c r="AA220" i="2"/>
  <c r="W219" i="2"/>
  <c r="X219" i="2" s="1"/>
  <c r="Y219" i="2" s="1"/>
  <c r="Q219" i="2"/>
  <c r="M218" i="2"/>
  <c r="R218" i="2" s="1"/>
  <c r="AA219" i="2" l="1"/>
  <c r="Z219" i="2"/>
  <c r="W218" i="2"/>
  <c r="X218" i="2" s="1"/>
  <c r="Q218" i="2"/>
  <c r="Y218" i="2"/>
  <c r="M217" i="2"/>
  <c r="R217" i="2" s="1"/>
  <c r="Z218" i="2" l="1"/>
  <c r="AA218" i="2"/>
  <c r="W217" i="2"/>
  <c r="X217" i="2" s="1"/>
  <c r="Q217" i="2"/>
  <c r="Y217" i="2"/>
  <c r="M216" i="2"/>
  <c r="Q216" i="2" s="1"/>
  <c r="Z217" i="2" l="1"/>
  <c r="AA217" i="2"/>
  <c r="W216" i="2"/>
  <c r="X216" i="2" s="1"/>
  <c r="Y216" i="2" s="1"/>
  <c r="R216" i="2"/>
  <c r="M215" i="2"/>
  <c r="Q215" i="2" s="1"/>
  <c r="Z216" i="2" l="1"/>
  <c r="AA216" i="2"/>
  <c r="W215" i="2"/>
  <c r="X215" i="2" s="1"/>
  <c r="R215" i="2"/>
  <c r="Y215" i="2"/>
  <c r="M214" i="2"/>
  <c r="Q214" i="2" s="1"/>
  <c r="Z215" i="2" l="1"/>
  <c r="AA215" i="2"/>
  <c r="W214" i="2"/>
  <c r="X214" i="2" s="1"/>
  <c r="Y214" i="2" s="1"/>
  <c r="R214" i="2"/>
  <c r="M213" i="2"/>
  <c r="R213" i="2" s="1"/>
  <c r="Z214" i="2" l="1"/>
  <c r="AA214" i="2"/>
  <c r="W213" i="2"/>
  <c r="X213" i="2" s="1"/>
  <c r="Q213" i="2"/>
  <c r="Y213" i="2"/>
  <c r="M212" i="2"/>
  <c r="Q212" i="2" s="1"/>
  <c r="Z213" i="2" l="1"/>
  <c r="AA213" i="2"/>
  <c r="W212" i="2"/>
  <c r="X212" i="2" s="1"/>
  <c r="R212" i="2"/>
  <c r="Y212" i="2"/>
  <c r="M211" i="2"/>
  <c r="Q211" i="2" s="1"/>
  <c r="AA212" i="2" l="1"/>
  <c r="Z212" i="2"/>
  <c r="W211" i="2"/>
  <c r="X211" i="2" s="1"/>
  <c r="R211" i="2"/>
  <c r="Y211" i="2"/>
  <c r="M210" i="2"/>
  <c r="R210" i="2" s="1"/>
  <c r="Z211" i="2" l="1"/>
  <c r="AA211" i="2"/>
  <c r="W210" i="2"/>
  <c r="X210" i="2" s="1"/>
  <c r="Q210" i="2"/>
  <c r="Y210" i="2"/>
  <c r="M209" i="2"/>
  <c r="Q209" i="2" s="1"/>
  <c r="AA210" i="2" l="1"/>
  <c r="Z210" i="2"/>
  <c r="W209" i="2"/>
  <c r="X209" i="2" s="1"/>
  <c r="R209" i="2"/>
  <c r="Y209" i="2"/>
  <c r="M208" i="2"/>
  <c r="R208" i="2" s="1"/>
  <c r="AA209" i="2" l="1"/>
  <c r="Z209" i="2"/>
  <c r="W208" i="2"/>
  <c r="X208" i="2" s="1"/>
  <c r="Q208" i="2"/>
  <c r="Y208" i="2"/>
  <c r="M207" i="2"/>
  <c r="R207" i="2" s="1"/>
  <c r="Z208" i="2" l="1"/>
  <c r="AA208" i="2"/>
  <c r="W207" i="2"/>
  <c r="X207" i="2" s="1"/>
  <c r="Q207" i="2"/>
  <c r="Y207" i="2"/>
  <c r="M206" i="2"/>
  <c r="Q206" i="2" s="1"/>
  <c r="AA207" i="2" l="1"/>
  <c r="Z207" i="2"/>
  <c r="W206" i="2"/>
  <c r="X206" i="2" s="1"/>
  <c r="R206" i="2"/>
  <c r="Y206" i="2"/>
  <c r="M205" i="2"/>
  <c r="R205" i="2" s="1"/>
  <c r="Z206" i="2" l="1"/>
  <c r="AA206" i="2"/>
  <c r="W205" i="2"/>
  <c r="X205" i="2" s="1"/>
  <c r="Q205" i="2"/>
  <c r="Y205" i="2"/>
  <c r="M204" i="2"/>
  <c r="Q204" i="2" s="1"/>
  <c r="Z205" i="2" l="1"/>
  <c r="AA205" i="2"/>
  <c r="W204" i="2"/>
  <c r="X204" i="2" s="1"/>
  <c r="R204" i="2"/>
  <c r="Y204" i="2"/>
  <c r="M203" i="2"/>
  <c r="Q203" i="2" s="1"/>
  <c r="Z204" i="2" l="1"/>
  <c r="AA204" i="2"/>
  <c r="W203" i="2"/>
  <c r="X203" i="2" s="1"/>
  <c r="R203" i="2"/>
  <c r="Y203" i="2"/>
  <c r="M202" i="2"/>
  <c r="Q202" i="2" s="1"/>
  <c r="Z203" i="2" l="1"/>
  <c r="AA203" i="2"/>
  <c r="W202" i="2"/>
  <c r="X202" i="2" s="1"/>
  <c r="R202" i="2"/>
  <c r="Y202" i="2"/>
  <c r="M201" i="2"/>
  <c r="Q201" i="2" s="1"/>
  <c r="Z202" i="2" l="1"/>
  <c r="AA202" i="2"/>
  <c r="W201" i="2"/>
  <c r="X201" i="2" s="1"/>
  <c r="R201" i="2"/>
  <c r="Y201" i="2"/>
  <c r="M200" i="2"/>
  <c r="R200" i="2" s="1"/>
  <c r="Z201" i="2" l="1"/>
  <c r="AA201" i="2"/>
  <c r="W200" i="2"/>
  <c r="X200" i="2" s="1"/>
  <c r="Q200" i="2"/>
  <c r="Y200" i="2"/>
  <c r="M199" i="2"/>
  <c r="Q199" i="2" s="1"/>
  <c r="AA200" i="2" l="1"/>
  <c r="Z200" i="2"/>
  <c r="W199" i="2"/>
  <c r="X199" i="2" s="1"/>
  <c r="Y199" i="2" s="1"/>
  <c r="R199" i="2"/>
  <c r="M198" i="2"/>
  <c r="Q198" i="2" s="1"/>
  <c r="Z199" i="2" l="1"/>
  <c r="AA199" i="2"/>
  <c r="W198" i="2"/>
  <c r="X198" i="2" s="1"/>
  <c r="R198" i="2"/>
  <c r="Y198" i="2"/>
  <c r="M197" i="2"/>
  <c r="R197" i="2" s="1"/>
  <c r="Z198" i="2" l="1"/>
  <c r="AA198" i="2"/>
  <c r="W197" i="2"/>
  <c r="X197" i="2" s="1"/>
  <c r="Q197" i="2"/>
  <c r="Y197" i="2"/>
  <c r="M196" i="2"/>
  <c r="Q196" i="2" s="1"/>
  <c r="AA197" i="2" l="1"/>
  <c r="Z197" i="2"/>
  <c r="W196" i="2"/>
  <c r="X196" i="2" s="1"/>
  <c r="R196" i="2"/>
  <c r="Y196" i="2"/>
  <c r="M195" i="2"/>
  <c r="Q195" i="2" s="1"/>
  <c r="Z196" i="2" l="1"/>
  <c r="AA196" i="2"/>
  <c r="W195" i="2"/>
  <c r="X195" i="2" s="1"/>
  <c r="R195" i="2"/>
  <c r="Y195" i="2"/>
  <c r="M194" i="2"/>
  <c r="Q194" i="2" s="1"/>
  <c r="Z195" i="2" l="1"/>
  <c r="AA195" i="2"/>
  <c r="W194" i="2"/>
  <c r="X194" i="2" s="1"/>
  <c r="R194" i="2"/>
  <c r="Y194" i="2"/>
  <c r="M193" i="2"/>
  <c r="Q193" i="2" s="1"/>
  <c r="Z194" i="2" l="1"/>
  <c r="AA194" i="2"/>
  <c r="W193" i="2"/>
  <c r="X193" i="2" s="1"/>
  <c r="R193" i="2"/>
  <c r="Y193" i="2"/>
  <c r="M192" i="2"/>
  <c r="Q192" i="2" s="1"/>
  <c r="Z193" i="2" l="1"/>
  <c r="AA193" i="2"/>
  <c r="W192" i="2"/>
  <c r="X192" i="2" s="1"/>
  <c r="R192" i="2"/>
  <c r="Y192" i="2"/>
  <c r="M191" i="2"/>
  <c r="Q191" i="2" s="1"/>
  <c r="AA192" i="2" l="1"/>
  <c r="Z192" i="2"/>
  <c r="W191" i="2"/>
  <c r="X191" i="2" s="1"/>
  <c r="R191" i="2"/>
  <c r="Y191" i="2"/>
  <c r="M190" i="2"/>
  <c r="R190" i="2" s="1"/>
  <c r="Z191" i="2" l="1"/>
  <c r="AA191" i="2"/>
  <c r="W190" i="2"/>
  <c r="X190" i="2" s="1"/>
  <c r="Q190" i="2"/>
  <c r="Y190" i="2"/>
  <c r="M189" i="2"/>
  <c r="R189" i="2" s="1"/>
  <c r="AA190" i="2" l="1"/>
  <c r="Z190" i="2"/>
  <c r="W189" i="2"/>
  <c r="X189" i="2" s="1"/>
  <c r="Q189" i="2"/>
  <c r="Y189" i="2"/>
  <c r="M188" i="2"/>
  <c r="Q188" i="2" s="1"/>
  <c r="AA189" i="2" l="1"/>
  <c r="Z189" i="2"/>
  <c r="W188" i="2"/>
  <c r="X188" i="2" s="1"/>
  <c r="R188" i="2"/>
  <c r="Y188" i="2"/>
  <c r="M187" i="2"/>
  <c r="R187" i="2" s="1"/>
  <c r="Z188" i="2" l="1"/>
  <c r="AA188" i="2"/>
  <c r="W187" i="2"/>
  <c r="X187" i="2" s="1"/>
  <c r="Y187" i="2" s="1"/>
  <c r="Q187" i="2"/>
  <c r="M186" i="2"/>
  <c r="R186" i="2" s="1"/>
  <c r="Z187" i="2" l="1"/>
  <c r="AA187" i="2"/>
  <c r="W186" i="2"/>
  <c r="X186" i="2" s="1"/>
  <c r="Q186" i="2"/>
  <c r="Y186" i="2"/>
  <c r="M185" i="2"/>
  <c r="Q185" i="2" s="1"/>
  <c r="Z186" i="2" l="1"/>
  <c r="AA186" i="2"/>
  <c r="W185" i="2"/>
  <c r="X185" i="2" s="1"/>
  <c r="R185" i="2"/>
  <c r="Y185" i="2"/>
  <c r="M184" i="2"/>
  <c r="Q184" i="2" s="1"/>
  <c r="Z185" i="2" l="1"/>
  <c r="AA185" i="2"/>
  <c r="W184" i="2"/>
  <c r="X184" i="2" s="1"/>
  <c r="Y184" i="2" s="1"/>
  <c r="R184" i="2"/>
  <c r="M183" i="2"/>
  <c r="R183" i="2" s="1"/>
  <c r="Z184" i="2" l="1"/>
  <c r="AA184" i="2"/>
  <c r="W183" i="2"/>
  <c r="X183" i="2" s="1"/>
  <c r="Q183" i="2"/>
  <c r="Y183" i="2"/>
  <c r="M182" i="2"/>
  <c r="R182" i="2" s="1"/>
  <c r="Z183" i="2" l="1"/>
  <c r="AA183" i="2"/>
  <c r="W182" i="2"/>
  <c r="X182" i="2" s="1"/>
  <c r="Q182" i="2"/>
  <c r="Y182" i="2"/>
  <c r="M181" i="2"/>
  <c r="Q181" i="2" s="1"/>
  <c r="Z182" i="2" l="1"/>
  <c r="AA182" i="2"/>
  <c r="W181" i="2"/>
  <c r="X181" i="2" s="1"/>
  <c r="R181" i="2"/>
  <c r="Y181" i="2"/>
  <c r="M180" i="2"/>
  <c r="Q180" i="2" s="1"/>
  <c r="AA181" i="2" l="1"/>
  <c r="Z181" i="2"/>
  <c r="W180" i="2"/>
  <c r="X180" i="2" s="1"/>
  <c r="R180" i="2"/>
  <c r="Y180" i="2"/>
  <c r="M179" i="2"/>
  <c r="Q179" i="2" s="1"/>
  <c r="Z180" i="2" l="1"/>
  <c r="AA180" i="2"/>
  <c r="W179" i="2"/>
  <c r="X179" i="2" s="1"/>
  <c r="R179" i="2"/>
  <c r="Y179" i="2"/>
  <c r="M178" i="2"/>
  <c r="R178" i="2" s="1"/>
  <c r="Z179" i="2" l="1"/>
  <c r="AA179" i="2"/>
  <c r="W178" i="2"/>
  <c r="X178" i="2" s="1"/>
  <c r="Q178" i="2"/>
  <c r="Y178" i="2"/>
  <c r="M177" i="2"/>
  <c r="R177" i="2" s="1"/>
  <c r="Z178" i="2" l="1"/>
  <c r="AA178" i="2"/>
  <c r="W177" i="2"/>
  <c r="X177" i="2" s="1"/>
  <c r="Q177" i="2"/>
  <c r="Y177" i="2"/>
  <c r="M176" i="2"/>
  <c r="R176" i="2" s="1"/>
  <c r="Z177" i="2" l="1"/>
  <c r="AA177" i="2"/>
  <c r="W176" i="2"/>
  <c r="X176" i="2" s="1"/>
  <c r="Q176" i="2"/>
  <c r="Y176" i="2"/>
  <c r="M175" i="2"/>
  <c r="R175" i="2" s="1"/>
  <c r="AA176" i="2" l="1"/>
  <c r="Z176" i="2"/>
  <c r="W175" i="2"/>
  <c r="X175" i="2" s="1"/>
  <c r="Y175" i="2" s="1"/>
  <c r="Q175" i="2"/>
  <c r="M174" i="2"/>
  <c r="Q174" i="2" s="1"/>
  <c r="Z175" i="2" l="1"/>
  <c r="AA175" i="2"/>
  <c r="W174" i="2"/>
  <c r="X174" i="2" s="1"/>
  <c r="Y174" i="2" s="1"/>
  <c r="R174" i="2"/>
  <c r="M173" i="2"/>
  <c r="R173" i="2" s="1"/>
  <c r="Z174" i="2" l="1"/>
  <c r="AA174" i="2"/>
  <c r="W173" i="2"/>
  <c r="X173" i="2" s="1"/>
  <c r="Q173" i="2"/>
  <c r="Y173" i="2"/>
  <c r="M172" i="2"/>
  <c r="R172" i="2" s="1"/>
  <c r="Z173" i="2" l="1"/>
  <c r="AA173" i="2"/>
  <c r="W172" i="2"/>
  <c r="X172" i="2" s="1"/>
  <c r="Q172" i="2"/>
  <c r="Y172" i="2"/>
  <c r="M171" i="2"/>
  <c r="Q171" i="2" s="1"/>
  <c r="AA172" i="2" l="1"/>
  <c r="Z172" i="2"/>
  <c r="W171" i="2"/>
  <c r="X171" i="2" s="1"/>
  <c r="R171" i="2"/>
  <c r="Y171" i="2"/>
  <c r="M170" i="2"/>
  <c r="Q170" i="2" s="1"/>
  <c r="AA171" i="2" l="1"/>
  <c r="Z171" i="2"/>
  <c r="W170" i="2"/>
  <c r="X170" i="2" s="1"/>
  <c r="Y170" i="2" s="1"/>
  <c r="R170" i="2"/>
  <c r="M169" i="2"/>
  <c r="Q169" i="2" s="1"/>
  <c r="Z170" i="2" l="1"/>
  <c r="AA170" i="2"/>
  <c r="W169" i="2"/>
  <c r="X169" i="2" s="1"/>
  <c r="Y169" i="2" s="1"/>
  <c r="R169" i="2"/>
  <c r="M168" i="2"/>
  <c r="Q168" i="2" s="1"/>
  <c r="AA169" i="2" l="1"/>
  <c r="Z169" i="2"/>
  <c r="W168" i="2"/>
  <c r="X168" i="2" s="1"/>
  <c r="R168" i="2"/>
  <c r="Y168" i="2"/>
  <c r="M167" i="2"/>
  <c r="R167" i="2" s="1"/>
  <c r="Z168" i="2" l="1"/>
  <c r="AA168" i="2"/>
  <c r="W167" i="2"/>
  <c r="X167" i="2" s="1"/>
  <c r="Q167" i="2"/>
  <c r="Y167" i="2"/>
  <c r="M166" i="2"/>
  <c r="Q166" i="2" s="1"/>
  <c r="Z167" i="2" l="1"/>
  <c r="AA167" i="2"/>
  <c r="W166" i="2"/>
  <c r="X166" i="2" s="1"/>
  <c r="R166" i="2"/>
  <c r="Y166" i="2"/>
  <c r="M165" i="2"/>
  <c r="Q165" i="2" s="1"/>
  <c r="Z166" i="2" l="1"/>
  <c r="AA166" i="2"/>
  <c r="W165" i="2"/>
  <c r="X165" i="2" s="1"/>
  <c r="R165" i="2"/>
  <c r="Y165" i="2"/>
  <c r="M164" i="2"/>
  <c r="Q164" i="2" s="1"/>
  <c r="Z165" i="2" l="1"/>
  <c r="AA165" i="2"/>
  <c r="W164" i="2"/>
  <c r="X164" i="2" s="1"/>
  <c r="Y164" i="2" s="1"/>
  <c r="R164" i="2"/>
  <c r="M163" i="2"/>
  <c r="R163" i="2" s="1"/>
  <c r="Z164" i="2" l="1"/>
  <c r="AA164" i="2"/>
  <c r="W163" i="2"/>
  <c r="X163" i="2" s="1"/>
  <c r="Q163" i="2"/>
  <c r="Y163" i="2"/>
  <c r="M162" i="2"/>
  <c r="R162" i="2" s="1"/>
  <c r="Z163" i="2" l="1"/>
  <c r="AA163" i="2"/>
  <c r="W162" i="2"/>
  <c r="X162" i="2" s="1"/>
  <c r="Q162" i="2"/>
  <c r="Y162" i="2"/>
  <c r="M161" i="2"/>
  <c r="R161" i="2" s="1"/>
  <c r="AA162" i="2" l="1"/>
  <c r="Z162" i="2"/>
  <c r="W161" i="2"/>
  <c r="X161" i="2" s="1"/>
  <c r="Q161" i="2"/>
  <c r="Y161" i="2"/>
  <c r="M160" i="2"/>
  <c r="Q160" i="2" s="1"/>
  <c r="Z161" i="2" l="1"/>
  <c r="AA161" i="2"/>
  <c r="W160" i="2"/>
  <c r="X160" i="2" s="1"/>
  <c r="Y160" i="2" s="1"/>
  <c r="R160" i="2"/>
  <c r="M159" i="2"/>
  <c r="Q159" i="2" s="1"/>
  <c r="AA160" i="2" l="1"/>
  <c r="Z160" i="2"/>
  <c r="W159" i="2"/>
  <c r="X159" i="2" s="1"/>
  <c r="R159" i="2"/>
  <c r="Y159" i="2"/>
  <c r="M158" i="2"/>
  <c r="Q158" i="2" s="1"/>
  <c r="Z159" i="2" l="1"/>
  <c r="AA159" i="2"/>
  <c r="W158" i="2"/>
  <c r="X158" i="2" s="1"/>
  <c r="R158" i="2"/>
  <c r="Y158" i="2"/>
  <c r="M157" i="2"/>
  <c r="R157" i="2" s="1"/>
  <c r="Z158" i="2" l="1"/>
  <c r="AA158" i="2"/>
  <c r="W157" i="2"/>
  <c r="X157" i="2" s="1"/>
  <c r="Q157" i="2"/>
  <c r="Y157" i="2"/>
  <c r="M156" i="2"/>
  <c r="Q156" i="2" s="1"/>
  <c r="Z157" i="2" l="1"/>
  <c r="AA157" i="2"/>
  <c r="W156" i="2"/>
  <c r="X156" i="2" s="1"/>
  <c r="R156" i="2"/>
  <c r="Y156" i="2"/>
  <c r="M155" i="2"/>
  <c r="Q155" i="2" s="1"/>
  <c r="Z156" i="2" l="1"/>
  <c r="AA156" i="2"/>
  <c r="W155" i="2"/>
  <c r="X155" i="2" s="1"/>
  <c r="Y155" i="2" s="1"/>
  <c r="R155" i="2"/>
  <c r="M154" i="2"/>
  <c r="Q154" i="2" s="1"/>
  <c r="Z155" i="2" l="1"/>
  <c r="AA155" i="2"/>
  <c r="W154" i="2"/>
  <c r="X154" i="2" s="1"/>
  <c r="Y154" i="2" s="1"/>
  <c r="R154" i="2"/>
  <c r="M153" i="2"/>
  <c r="Q153" i="2" s="1"/>
  <c r="Z154" i="2" l="1"/>
  <c r="AA154" i="2"/>
  <c r="W153" i="2"/>
  <c r="X153" i="2" s="1"/>
  <c r="R153" i="2"/>
  <c r="Y153" i="2"/>
  <c r="M152" i="2"/>
  <c r="Q152" i="2" s="1"/>
  <c r="AA153" i="2" l="1"/>
  <c r="Z153" i="2"/>
  <c r="W152" i="2"/>
  <c r="X152" i="2" s="1"/>
  <c r="R152" i="2"/>
  <c r="Y152" i="2"/>
  <c r="M151" i="2"/>
  <c r="R151" i="2" s="1"/>
  <c r="AA152" i="2" l="1"/>
  <c r="Z152" i="2"/>
  <c r="W151" i="2"/>
  <c r="X151" i="2" s="1"/>
  <c r="Q151" i="2"/>
  <c r="Y151" i="2"/>
  <c r="M150" i="2"/>
  <c r="R150" i="2" s="1"/>
  <c r="Z151" i="2" l="1"/>
  <c r="AA151" i="2"/>
  <c r="W150" i="2"/>
  <c r="X150" i="2" s="1"/>
  <c r="Y150" i="2" s="1"/>
  <c r="Q150" i="2"/>
  <c r="M149" i="2"/>
  <c r="Q149" i="2" s="1"/>
  <c r="AA150" i="2" l="1"/>
  <c r="Z150" i="2"/>
  <c r="W149" i="2"/>
  <c r="X149" i="2" s="1"/>
  <c r="Y149" i="2" s="1"/>
  <c r="R149" i="2"/>
  <c r="M148" i="2"/>
  <c r="Q148" i="2" s="1"/>
  <c r="Z149" i="2" l="1"/>
  <c r="AA149" i="2"/>
  <c r="W148" i="2"/>
  <c r="X148" i="2" s="1"/>
  <c r="R148" i="2"/>
  <c r="Y148" i="2"/>
  <c r="M147" i="2"/>
  <c r="R147" i="2" s="1"/>
  <c r="Z148" i="2" l="1"/>
  <c r="AA148" i="2"/>
  <c r="W147" i="2"/>
  <c r="X147" i="2" s="1"/>
  <c r="Q147" i="2"/>
  <c r="Y147" i="2"/>
  <c r="M146" i="2"/>
  <c r="Q146" i="2" s="1"/>
  <c r="Z147" i="2" l="1"/>
  <c r="AA147" i="2"/>
  <c r="W146" i="2"/>
  <c r="X146" i="2" s="1"/>
  <c r="R146" i="2"/>
  <c r="Y146" i="2"/>
  <c r="M145" i="2"/>
  <c r="Q145" i="2" s="1"/>
  <c r="Z146" i="2" l="1"/>
  <c r="AA146" i="2"/>
  <c r="W145" i="2"/>
  <c r="X145" i="2" s="1"/>
  <c r="R145" i="2"/>
  <c r="Y145" i="2"/>
  <c r="M144" i="2"/>
  <c r="Q144" i="2" s="1"/>
  <c r="Z145" i="2" l="1"/>
  <c r="AA145" i="2"/>
  <c r="W144" i="2"/>
  <c r="X144" i="2" s="1"/>
  <c r="R144" i="2"/>
  <c r="Y144" i="2"/>
  <c r="M143" i="2"/>
  <c r="R143" i="2" s="1"/>
  <c r="Z144" i="2" l="1"/>
  <c r="AA144" i="2"/>
  <c r="W143" i="2"/>
  <c r="X143" i="2" s="1"/>
  <c r="Y143" i="2" s="1"/>
  <c r="Q143" i="2"/>
  <c r="M142" i="2"/>
  <c r="Q142" i="2" s="1"/>
  <c r="AA143" i="2" l="1"/>
  <c r="Z143" i="2"/>
  <c r="W142" i="2"/>
  <c r="X142" i="2" s="1"/>
  <c r="R142" i="2"/>
  <c r="Y142" i="2"/>
  <c r="M141" i="2"/>
  <c r="R141" i="2" s="1"/>
  <c r="AA142" i="2" l="1"/>
  <c r="Z142" i="2"/>
  <c r="W141" i="2"/>
  <c r="X141" i="2" s="1"/>
  <c r="Q141" i="2"/>
  <c r="Y141" i="2"/>
  <c r="M140" i="2"/>
  <c r="R140" i="2" s="1"/>
  <c r="AA141" i="2" l="1"/>
  <c r="Z141" i="2"/>
  <c r="W140" i="2"/>
  <c r="X140" i="2" s="1"/>
  <c r="Y140" i="2" s="1"/>
  <c r="Q140" i="2"/>
  <c r="M139" i="2"/>
  <c r="R139" i="2" s="1"/>
  <c r="Z140" i="2" l="1"/>
  <c r="AA140" i="2"/>
  <c r="W139" i="2"/>
  <c r="X139" i="2" s="1"/>
  <c r="Q139" i="2"/>
  <c r="Y139" i="2"/>
  <c r="M138" i="2"/>
  <c r="Q138" i="2" s="1"/>
  <c r="Z139" i="2" l="1"/>
  <c r="AA139" i="2"/>
  <c r="W138" i="2"/>
  <c r="X138" i="2" s="1"/>
  <c r="R138" i="2"/>
  <c r="Y138" i="2"/>
  <c r="M137" i="2"/>
  <c r="R137" i="2" s="1"/>
  <c r="Z138" i="2" l="1"/>
  <c r="AA138" i="2"/>
  <c r="W137" i="2"/>
  <c r="X137" i="2" s="1"/>
  <c r="Q137" i="2"/>
  <c r="Y137" i="2"/>
  <c r="M136" i="2"/>
  <c r="R136" i="2" s="1"/>
  <c r="AA137" i="2" l="1"/>
  <c r="Z137" i="2"/>
  <c r="W136" i="2"/>
  <c r="X136" i="2" s="1"/>
  <c r="Q136" i="2"/>
  <c r="Y136" i="2"/>
  <c r="M135" i="2"/>
  <c r="Q135" i="2" s="1"/>
  <c r="Z136" i="2" l="1"/>
  <c r="AA136" i="2"/>
  <c r="W135" i="2"/>
  <c r="X135" i="2" s="1"/>
  <c r="R135" i="2"/>
  <c r="Y135" i="2"/>
  <c r="M134" i="2"/>
  <c r="Q134" i="2" s="1"/>
  <c r="Z135" i="2" l="1"/>
  <c r="AA135" i="2"/>
  <c r="W134" i="2"/>
  <c r="X134" i="2" s="1"/>
  <c r="R134" i="2"/>
  <c r="Y134" i="2"/>
  <c r="M133" i="2"/>
  <c r="R133" i="2" s="1"/>
  <c r="Z134" i="2" l="1"/>
  <c r="AA134" i="2"/>
  <c r="W133" i="2"/>
  <c r="X133" i="2" s="1"/>
  <c r="Q133" i="2"/>
  <c r="Y133" i="2"/>
  <c r="M132" i="2"/>
  <c r="Q132" i="2" s="1"/>
  <c r="AA133" i="2" l="1"/>
  <c r="Z133" i="2"/>
  <c r="W132" i="2"/>
  <c r="X132" i="2" s="1"/>
  <c r="R132" i="2"/>
  <c r="Y132" i="2"/>
  <c r="M131" i="2"/>
  <c r="Q131" i="2" s="1"/>
  <c r="Z132" i="2" l="1"/>
  <c r="AA132" i="2"/>
  <c r="W131" i="2"/>
  <c r="X131" i="2" s="1"/>
  <c r="R131" i="2"/>
  <c r="Y131" i="2"/>
  <c r="M130" i="2"/>
  <c r="R130" i="2" s="1"/>
  <c r="AA131" i="2" l="1"/>
  <c r="Z131" i="2"/>
  <c r="W130" i="2"/>
  <c r="X130" i="2" s="1"/>
  <c r="Q130" i="2"/>
  <c r="Y130" i="2"/>
  <c r="M129" i="2"/>
  <c r="R129" i="2" s="1"/>
  <c r="Z130" i="2" l="1"/>
  <c r="AA130" i="2"/>
  <c r="W129" i="2"/>
  <c r="X129" i="2" s="1"/>
  <c r="Q129" i="2"/>
  <c r="Y129" i="2"/>
  <c r="M128" i="2"/>
  <c r="R128" i="2" s="1"/>
  <c r="Z129" i="2" l="1"/>
  <c r="AA129" i="2"/>
  <c r="W128" i="2"/>
  <c r="X128" i="2" s="1"/>
  <c r="Q128" i="2"/>
  <c r="Y128" i="2"/>
  <c r="M127" i="2"/>
  <c r="R127" i="2" s="1"/>
  <c r="Z128" i="2" l="1"/>
  <c r="AA128" i="2"/>
  <c r="W127" i="2"/>
  <c r="X127" i="2" s="1"/>
  <c r="Q127" i="2"/>
  <c r="Y127" i="2"/>
  <c r="M126" i="2"/>
  <c r="Q126" i="2" s="1"/>
  <c r="Z127" i="2" l="1"/>
  <c r="AA127" i="2"/>
  <c r="W126" i="2"/>
  <c r="X126" i="2" s="1"/>
  <c r="R126" i="2"/>
  <c r="Y126" i="2"/>
  <c r="M125" i="2"/>
  <c r="R125" i="2" s="1"/>
  <c r="AA126" i="2" l="1"/>
  <c r="Z126" i="2"/>
  <c r="W125" i="2"/>
  <c r="X125" i="2" s="1"/>
  <c r="Q125" i="2"/>
  <c r="Y125" i="2"/>
  <c r="M124" i="2"/>
  <c r="Q124" i="2" s="1"/>
  <c r="Z125" i="2" l="1"/>
  <c r="AA125" i="2"/>
  <c r="W124" i="2"/>
  <c r="X124" i="2" s="1"/>
  <c r="R124" i="2"/>
  <c r="Y124" i="2"/>
  <c r="M123" i="2"/>
  <c r="Q123" i="2" s="1"/>
  <c r="Z124" i="2" l="1"/>
  <c r="AA124" i="2"/>
  <c r="W123" i="2"/>
  <c r="X123" i="2" s="1"/>
  <c r="R123" i="2"/>
  <c r="Y123" i="2"/>
  <c r="M122" i="2"/>
  <c r="Q122" i="2" s="1"/>
  <c r="Z123" i="2" l="1"/>
  <c r="AA123" i="2"/>
  <c r="W122" i="2"/>
  <c r="X122" i="2" s="1"/>
  <c r="R122" i="2"/>
  <c r="Y122" i="2"/>
  <c r="M121" i="2"/>
  <c r="Q121" i="2" s="1"/>
  <c r="Z122" i="2" l="1"/>
  <c r="AA122" i="2"/>
  <c r="W121" i="2"/>
  <c r="X121" i="2" s="1"/>
  <c r="R121" i="2"/>
  <c r="Y121" i="2"/>
  <c r="M120" i="2"/>
  <c r="Q120" i="2" s="1"/>
  <c r="Z121" i="2" l="1"/>
  <c r="AA121" i="2"/>
  <c r="W120" i="2"/>
  <c r="X120" i="2" s="1"/>
  <c r="R120" i="2"/>
  <c r="Y120" i="2"/>
  <c r="M119" i="2"/>
  <c r="R119" i="2" s="1"/>
  <c r="Z120" i="2" l="1"/>
  <c r="AA120" i="2"/>
  <c r="W119" i="2"/>
  <c r="X119" i="2" s="1"/>
  <c r="Q119" i="2"/>
  <c r="Y119" i="2"/>
  <c r="M118" i="2"/>
  <c r="R118" i="2" s="1"/>
  <c r="AA119" i="2" l="1"/>
  <c r="Z119" i="2"/>
  <c r="W118" i="2"/>
  <c r="X118" i="2" s="1"/>
  <c r="Y118" i="2" s="1"/>
  <c r="Q118" i="2"/>
  <c r="M117" i="2"/>
  <c r="R117" i="2" s="1"/>
  <c r="Z118" i="2" l="1"/>
  <c r="AA118" i="2"/>
  <c r="W117" i="2"/>
  <c r="X117" i="2" s="1"/>
  <c r="Q117" i="2"/>
  <c r="Y117" i="2"/>
  <c r="M116" i="2"/>
  <c r="R116" i="2" s="1"/>
  <c r="Z117" i="2" l="1"/>
  <c r="AA117" i="2"/>
  <c r="W116" i="2"/>
  <c r="X116" i="2" s="1"/>
  <c r="Q116" i="2"/>
  <c r="Y116" i="2"/>
  <c r="M115" i="2"/>
  <c r="Q115" i="2" s="1"/>
  <c r="Z116" i="2" l="1"/>
  <c r="AA116" i="2"/>
  <c r="W115" i="2"/>
  <c r="X115" i="2" s="1"/>
  <c r="R115" i="2"/>
  <c r="Y115" i="2"/>
  <c r="M114" i="2"/>
  <c r="Q114" i="2" s="1"/>
  <c r="Z115" i="2" l="1"/>
  <c r="AA115" i="2"/>
  <c r="W114" i="2"/>
  <c r="X114" i="2" s="1"/>
  <c r="R114" i="2"/>
  <c r="Y114" i="2"/>
  <c r="M113" i="2"/>
  <c r="Q113" i="2" s="1"/>
  <c r="Z114" i="2" l="1"/>
  <c r="AA114" i="2"/>
  <c r="W113" i="2"/>
  <c r="X113" i="2" s="1"/>
  <c r="R113" i="2"/>
  <c r="Y113" i="2"/>
  <c r="M112" i="2"/>
  <c r="Q112" i="2" s="1"/>
  <c r="AA113" i="2" l="1"/>
  <c r="Z113" i="2"/>
  <c r="W112" i="2"/>
  <c r="X112" i="2" s="1"/>
  <c r="R112" i="2"/>
  <c r="Y112" i="2"/>
  <c r="M111" i="2"/>
  <c r="R111" i="2" s="1"/>
  <c r="AA112" i="2" l="1"/>
  <c r="Z112" i="2"/>
  <c r="W111" i="2"/>
  <c r="X111" i="2" s="1"/>
  <c r="Q111" i="2"/>
  <c r="Y111" i="2"/>
  <c r="M110" i="2"/>
  <c r="Q110" i="2" s="1"/>
  <c r="Z111" i="2" l="1"/>
  <c r="AA111" i="2"/>
  <c r="W110" i="2"/>
  <c r="X110" i="2" s="1"/>
  <c r="R110" i="2"/>
  <c r="Y110" i="2"/>
  <c r="M109" i="2"/>
  <c r="Q109" i="2" s="1"/>
  <c r="AA110" i="2" l="1"/>
  <c r="Z110" i="2"/>
  <c r="W109" i="2"/>
  <c r="X109" i="2" s="1"/>
  <c r="R109" i="2"/>
  <c r="Y109" i="2"/>
  <c r="M108" i="2"/>
  <c r="R108" i="2" s="1"/>
  <c r="AA109" i="2" l="1"/>
  <c r="Z109" i="2"/>
  <c r="W108" i="2"/>
  <c r="X108" i="2" s="1"/>
  <c r="Q108" i="2"/>
  <c r="Y108" i="2"/>
  <c r="M107" i="2"/>
  <c r="R107" i="2" s="1"/>
  <c r="Z108" i="2" l="1"/>
  <c r="AA108" i="2"/>
  <c r="W107" i="2"/>
  <c r="X107" i="2" s="1"/>
  <c r="Q107" i="2"/>
  <c r="Y107" i="2"/>
  <c r="M106" i="2"/>
  <c r="Q106" i="2" s="1"/>
  <c r="Z107" i="2" l="1"/>
  <c r="AA107" i="2"/>
  <c r="W106" i="2"/>
  <c r="X106" i="2" s="1"/>
  <c r="R106" i="2"/>
  <c r="Y106" i="2"/>
  <c r="M105" i="2"/>
  <c r="Q105" i="2" s="1"/>
  <c r="Z106" i="2" l="1"/>
  <c r="AA106" i="2"/>
  <c r="W105" i="2"/>
  <c r="X105" i="2" s="1"/>
  <c r="R105" i="2"/>
  <c r="Y105" i="2"/>
  <c r="M104" i="2"/>
  <c r="Q104" i="2" s="1"/>
  <c r="Z105" i="2" l="1"/>
  <c r="AA105" i="2"/>
  <c r="W104" i="2"/>
  <c r="X104" i="2" s="1"/>
  <c r="Y104" i="2" s="1"/>
  <c r="R104" i="2"/>
  <c r="M103" i="2"/>
  <c r="Q103" i="2" s="1"/>
  <c r="Z104" i="2" l="1"/>
  <c r="AA104" i="2"/>
  <c r="W103" i="2"/>
  <c r="X103" i="2" s="1"/>
  <c r="Y103" i="2" s="1"/>
  <c r="R103" i="2"/>
  <c r="M102" i="2"/>
  <c r="Q102" i="2" s="1"/>
  <c r="Z103" i="2" l="1"/>
  <c r="AA103" i="2"/>
  <c r="W102" i="2"/>
  <c r="X102" i="2" s="1"/>
  <c r="R102" i="2"/>
  <c r="Y102" i="2"/>
  <c r="M101" i="2"/>
  <c r="R101" i="2" s="1"/>
  <c r="Z102" i="2" l="1"/>
  <c r="AA102" i="2"/>
  <c r="W101" i="2"/>
  <c r="X101" i="2" s="1"/>
  <c r="Q101" i="2"/>
  <c r="Y101" i="2"/>
  <c r="M100" i="2"/>
  <c r="R100" i="2" s="1"/>
  <c r="AA101" i="2" l="1"/>
  <c r="Z101" i="2"/>
  <c r="W100" i="2"/>
  <c r="X100" i="2" s="1"/>
  <c r="Q100" i="2"/>
  <c r="Y100" i="2"/>
  <c r="M99" i="2"/>
  <c r="Q99" i="2" s="1"/>
  <c r="Z100" i="2" l="1"/>
  <c r="AA100" i="2"/>
  <c r="W99" i="2"/>
  <c r="X99" i="2" s="1"/>
  <c r="R99" i="2"/>
  <c r="Y99" i="2"/>
  <c r="M98" i="2"/>
  <c r="Q98" i="2" s="1"/>
  <c r="AA99" i="2" l="1"/>
  <c r="Z99" i="2"/>
  <c r="W98" i="2"/>
  <c r="X98" i="2" s="1"/>
  <c r="R98" i="2"/>
  <c r="Y98" i="2"/>
  <c r="M97" i="2"/>
  <c r="R97" i="2" s="1"/>
  <c r="Z98" i="2" l="1"/>
  <c r="AA98" i="2"/>
  <c r="W97" i="2"/>
  <c r="X97" i="2" s="1"/>
  <c r="Q97" i="2"/>
  <c r="Y97" i="2"/>
  <c r="M96" i="2"/>
  <c r="Q96" i="2" s="1"/>
  <c r="Z97" i="2" l="1"/>
  <c r="AA97" i="2"/>
  <c r="W96" i="2"/>
  <c r="X96" i="2" s="1"/>
  <c r="R96" i="2"/>
  <c r="Y96" i="2"/>
  <c r="M95" i="2"/>
  <c r="Q95" i="2" s="1"/>
  <c r="Z96" i="2" l="1"/>
  <c r="AA96" i="2"/>
  <c r="W95" i="2"/>
  <c r="X95" i="2" s="1"/>
  <c r="Y95" i="2" s="1"/>
  <c r="R95" i="2"/>
  <c r="M94" i="2"/>
  <c r="Q94" i="2" s="1"/>
  <c r="Z95" i="2" l="1"/>
  <c r="AA95" i="2"/>
  <c r="W94" i="2"/>
  <c r="X94" i="2" s="1"/>
  <c r="R94" i="2"/>
  <c r="Y94" i="2"/>
  <c r="M93" i="2"/>
  <c r="Q93" i="2" s="1"/>
  <c r="Z94" i="2" l="1"/>
  <c r="AA94" i="2"/>
  <c r="W93" i="2"/>
  <c r="X93" i="2" s="1"/>
  <c r="R93" i="2"/>
  <c r="Y93" i="2"/>
  <c r="M92" i="2"/>
  <c r="Q92" i="2" s="1"/>
  <c r="AA93" i="2" l="1"/>
  <c r="Z93" i="2"/>
  <c r="W92" i="2"/>
  <c r="X92" i="2" s="1"/>
  <c r="R92" i="2"/>
  <c r="Y92" i="2"/>
  <c r="M91" i="2"/>
  <c r="Q91" i="2" s="1"/>
  <c r="Z92" i="2" l="1"/>
  <c r="AA92" i="2"/>
  <c r="W91" i="2"/>
  <c r="X91" i="2" s="1"/>
  <c r="R91" i="2"/>
  <c r="Y91" i="2"/>
  <c r="M90" i="2"/>
  <c r="Q90" i="2" s="1"/>
  <c r="Z91" i="2" l="1"/>
  <c r="AA91" i="2"/>
  <c r="W90" i="2"/>
  <c r="X90" i="2" s="1"/>
  <c r="R90" i="2"/>
  <c r="Y90" i="2"/>
  <c r="M89" i="2"/>
  <c r="R89" i="2" s="1"/>
  <c r="Z90" i="2" l="1"/>
  <c r="AA90" i="2"/>
  <c r="W89" i="2"/>
  <c r="X89" i="2" s="1"/>
  <c r="Y89" i="2" s="1"/>
  <c r="Q89" i="2"/>
  <c r="M88" i="2"/>
  <c r="Q88" i="2" s="1"/>
  <c r="AA89" i="2" l="1"/>
  <c r="Z89" i="2"/>
  <c r="W88" i="2"/>
  <c r="X88" i="2" s="1"/>
  <c r="Y88" i="2" s="1"/>
  <c r="R88" i="2"/>
  <c r="M87" i="2"/>
  <c r="R87" i="2" s="1"/>
  <c r="Z88" i="2" l="1"/>
  <c r="AA88" i="2"/>
  <c r="W87" i="2"/>
  <c r="X87" i="2" s="1"/>
  <c r="Y87" i="2" s="1"/>
  <c r="Q87" i="2"/>
  <c r="M86" i="2"/>
  <c r="R86" i="2" s="1"/>
  <c r="AA87" i="2" l="1"/>
  <c r="Z87" i="2"/>
  <c r="W86" i="2"/>
  <c r="X86" i="2" s="1"/>
  <c r="Q86" i="2"/>
  <c r="Y86" i="2"/>
  <c r="M85" i="2"/>
  <c r="Q85" i="2" s="1"/>
  <c r="Z86" i="2" l="1"/>
  <c r="AA86" i="2"/>
  <c r="W85" i="2"/>
  <c r="X85" i="2" s="1"/>
  <c r="R85" i="2"/>
  <c r="Y85" i="2"/>
  <c r="M84" i="2"/>
  <c r="Q84" i="2" s="1"/>
  <c r="AA85" i="2" l="1"/>
  <c r="Z85" i="2"/>
  <c r="W84" i="2"/>
  <c r="X84" i="2" s="1"/>
  <c r="R84" i="2"/>
  <c r="Y84" i="2"/>
  <c r="M83" i="2"/>
  <c r="R83" i="2" s="1"/>
  <c r="Z84" i="2" l="1"/>
  <c r="AA84" i="2"/>
  <c r="W83" i="2"/>
  <c r="X83" i="2" s="1"/>
  <c r="Q83" i="2"/>
  <c r="Y83" i="2"/>
  <c r="M82" i="2"/>
  <c r="Q82" i="2" s="1"/>
  <c r="AA83" i="2" l="1"/>
  <c r="Z83" i="2"/>
  <c r="W82" i="2"/>
  <c r="X82" i="2" s="1"/>
  <c r="Y82" i="2" s="1"/>
  <c r="R82" i="2"/>
  <c r="M81" i="2"/>
  <c r="Q81" i="2" s="1"/>
  <c r="Z82" i="2" l="1"/>
  <c r="AA82" i="2"/>
  <c r="W81" i="2"/>
  <c r="X81" i="2" s="1"/>
  <c r="R81" i="2"/>
  <c r="Y81" i="2"/>
  <c r="M80" i="2"/>
  <c r="Q80" i="2" s="1"/>
  <c r="Z81" i="2" l="1"/>
  <c r="AA81" i="2"/>
  <c r="W80" i="2"/>
  <c r="X80" i="2" s="1"/>
  <c r="R80" i="2"/>
  <c r="Y80" i="2"/>
  <c r="M79" i="2"/>
  <c r="Q79" i="2" s="1"/>
  <c r="Z80" i="2" l="1"/>
  <c r="AA80" i="2"/>
  <c r="W79" i="2"/>
  <c r="X79" i="2" s="1"/>
  <c r="Y79" i="2" s="1"/>
  <c r="R79" i="2"/>
  <c r="M78" i="2"/>
  <c r="R78" i="2" s="1"/>
  <c r="Z79" i="2" l="1"/>
  <c r="AA79" i="2"/>
  <c r="W78" i="2"/>
  <c r="X78" i="2" s="1"/>
  <c r="Q78" i="2"/>
  <c r="Y78" i="2"/>
  <c r="M77" i="2"/>
  <c r="R77" i="2" s="1"/>
  <c r="AA78" i="2" l="1"/>
  <c r="Z78" i="2"/>
  <c r="W77" i="2"/>
  <c r="X77" i="2" s="1"/>
  <c r="Q77" i="2"/>
  <c r="Y77" i="2"/>
  <c r="M76" i="2"/>
  <c r="R76" i="2" s="1"/>
  <c r="Z77" i="2" l="1"/>
  <c r="AA77" i="2"/>
  <c r="W76" i="2"/>
  <c r="X76" i="2" s="1"/>
  <c r="Q76" i="2"/>
  <c r="Y76" i="2"/>
  <c r="M75" i="2"/>
  <c r="R75" i="2" s="1"/>
  <c r="AA76" i="2" l="1"/>
  <c r="Z76" i="2"/>
  <c r="W75" i="2"/>
  <c r="X75" i="2" s="1"/>
  <c r="Y75" i="2" s="1"/>
  <c r="Q75" i="2"/>
  <c r="M74" i="2"/>
  <c r="Q74" i="2" s="1"/>
  <c r="Z75" i="2" l="1"/>
  <c r="AA75" i="2"/>
  <c r="W74" i="2"/>
  <c r="X74" i="2" s="1"/>
  <c r="R74" i="2"/>
  <c r="Y74" i="2"/>
  <c r="M73" i="2"/>
  <c r="R73" i="2" s="1"/>
  <c r="Z74" i="2" l="1"/>
  <c r="AA74" i="2"/>
  <c r="W73" i="2"/>
  <c r="X73" i="2" s="1"/>
  <c r="Y73" i="2" s="1"/>
  <c r="Q73" i="2"/>
  <c r="M72" i="2"/>
  <c r="R72" i="2" s="1"/>
  <c r="Z73" i="2" l="1"/>
  <c r="AA73" i="2"/>
  <c r="W72" i="2"/>
  <c r="X72" i="2" s="1"/>
  <c r="Q72" i="2"/>
  <c r="Y72" i="2"/>
  <c r="M71" i="2"/>
  <c r="Q71" i="2" s="1"/>
  <c r="Z72" i="2" l="1"/>
  <c r="AA72" i="2"/>
  <c r="W71" i="2"/>
  <c r="X71" i="2" s="1"/>
  <c r="Y71" i="2" s="1"/>
  <c r="R71" i="2"/>
  <c r="M70" i="2"/>
  <c r="Q70" i="2" s="1"/>
  <c r="Z71" i="2" l="1"/>
  <c r="AA71" i="2"/>
  <c r="W70" i="2"/>
  <c r="X70" i="2" s="1"/>
  <c r="Y70" i="2" s="1"/>
  <c r="R70" i="2"/>
  <c r="M69" i="2"/>
  <c r="Q69" i="2" s="1"/>
  <c r="AA70" i="2" l="1"/>
  <c r="Z70" i="2"/>
  <c r="W69" i="2"/>
  <c r="X69" i="2" s="1"/>
  <c r="Y69" i="2" s="1"/>
  <c r="R69" i="2"/>
  <c r="M68" i="2"/>
  <c r="Q68" i="2" s="1"/>
  <c r="AA69" i="2" l="1"/>
  <c r="Z69" i="2"/>
  <c r="W68" i="2"/>
  <c r="X68" i="2" s="1"/>
  <c r="R68" i="2"/>
  <c r="Y68" i="2"/>
  <c r="M67" i="2"/>
  <c r="R67" i="2" s="1"/>
  <c r="Z68" i="2" l="1"/>
  <c r="AA68" i="2"/>
  <c r="W67" i="2"/>
  <c r="X67" i="2" s="1"/>
  <c r="Q67" i="2"/>
  <c r="Y67" i="2"/>
  <c r="M66" i="2"/>
  <c r="Q66" i="2" s="1"/>
  <c r="Z67" i="2" l="1"/>
  <c r="AA67" i="2"/>
  <c r="W66" i="2"/>
  <c r="X66" i="2" s="1"/>
  <c r="R66" i="2"/>
  <c r="Y66" i="2"/>
  <c r="M65" i="2"/>
  <c r="Q65" i="2" s="1"/>
  <c r="Z66" i="2" l="1"/>
  <c r="AA66" i="2"/>
  <c r="W65" i="2"/>
  <c r="X65" i="2" s="1"/>
  <c r="Y65" i="2" s="1"/>
  <c r="R65" i="2"/>
  <c r="M64" i="2"/>
  <c r="Q64" i="2" s="1"/>
  <c r="Z65" i="2" l="1"/>
  <c r="AA65" i="2"/>
  <c r="W64" i="2"/>
  <c r="X64" i="2" s="1"/>
  <c r="R64" i="2"/>
  <c r="Y64" i="2"/>
  <c r="M63" i="2"/>
  <c r="Q63" i="2" s="1"/>
  <c r="Z64" i="2" l="1"/>
  <c r="AA64" i="2"/>
  <c r="W63" i="2"/>
  <c r="X63" i="2" s="1"/>
  <c r="Y63" i="2" s="1"/>
  <c r="R63" i="2"/>
  <c r="M62" i="2"/>
  <c r="R62" i="2" s="1"/>
  <c r="AA63" i="2" l="1"/>
  <c r="Z63" i="2"/>
  <c r="W62" i="2"/>
  <c r="X62" i="2" s="1"/>
  <c r="Q62" i="2"/>
  <c r="Y62" i="2"/>
  <c r="M61" i="2"/>
  <c r="R61" i="2" s="1"/>
  <c r="AA62" i="2" l="1"/>
  <c r="Z62" i="2"/>
  <c r="W61" i="2"/>
  <c r="X61" i="2" s="1"/>
  <c r="Q61" i="2"/>
  <c r="Y61" i="2"/>
  <c r="M60" i="2"/>
  <c r="Q60" i="2" s="1"/>
  <c r="Z61" i="2" l="1"/>
  <c r="AA61" i="2"/>
  <c r="W60" i="2"/>
  <c r="X60" i="2" s="1"/>
  <c r="Y60" i="2" s="1"/>
  <c r="R60" i="2"/>
  <c r="M59" i="2"/>
  <c r="Q59" i="2" s="1"/>
  <c r="Z60" i="2" l="1"/>
  <c r="AA60" i="2"/>
  <c r="W59" i="2"/>
  <c r="X59" i="2" s="1"/>
  <c r="R59" i="2"/>
  <c r="Y59" i="2"/>
  <c r="M58" i="2"/>
  <c r="R58" i="2" s="1"/>
  <c r="Z59" i="2" l="1"/>
  <c r="AA59" i="2"/>
  <c r="W58" i="2"/>
  <c r="X58" i="2" s="1"/>
  <c r="Q58" i="2"/>
  <c r="Y58" i="2"/>
  <c r="M57" i="2"/>
  <c r="R57" i="2" s="1"/>
  <c r="Z58" i="2" l="1"/>
  <c r="AA58" i="2"/>
  <c r="W57" i="2"/>
  <c r="X57" i="2" s="1"/>
  <c r="Y57" i="2" s="1"/>
  <c r="Q57" i="2"/>
  <c r="M56" i="2"/>
  <c r="Q56" i="2" s="1"/>
  <c r="Z57" i="2" l="1"/>
  <c r="AA57" i="2"/>
  <c r="W56" i="2"/>
  <c r="X56" i="2" s="1"/>
  <c r="R56" i="2"/>
  <c r="Y56" i="2"/>
  <c r="M55" i="2"/>
  <c r="Q55" i="2" s="1"/>
  <c r="Z56" i="2" l="1"/>
  <c r="AA56" i="2"/>
  <c r="W55" i="2"/>
  <c r="X55" i="2" s="1"/>
  <c r="R55" i="2"/>
  <c r="Y55" i="2"/>
  <c r="M54" i="2"/>
  <c r="Q54" i="2" s="1"/>
  <c r="Z55" i="2" l="1"/>
  <c r="AA55" i="2"/>
  <c r="W54" i="2"/>
  <c r="X54" i="2" s="1"/>
  <c r="Y54" i="2" s="1"/>
  <c r="R54" i="2"/>
  <c r="M53" i="2"/>
  <c r="Q53" i="2" s="1"/>
  <c r="BD34" i="2"/>
  <c r="BD35" i="2"/>
  <c r="BC34" i="2"/>
  <c r="BC35" i="2"/>
  <c r="Z54" i="2" l="1"/>
  <c r="AA54" i="2"/>
  <c r="W53" i="2"/>
  <c r="X53" i="2" s="1"/>
  <c r="R53" i="2"/>
  <c r="Y53" i="2"/>
  <c r="M52" i="2"/>
  <c r="R52" i="2" s="1"/>
  <c r="Z53" i="2" l="1"/>
  <c r="AA53" i="2"/>
  <c r="W52" i="2"/>
  <c r="X52" i="2" s="1"/>
  <c r="Q52" i="2"/>
  <c r="Y52" i="2"/>
  <c r="M51" i="2"/>
  <c r="R51" i="2" s="1"/>
  <c r="Z52" i="2" l="1"/>
  <c r="AA52" i="2"/>
  <c r="W51" i="2"/>
  <c r="X51" i="2" s="1"/>
  <c r="Y51" i="2" s="1"/>
  <c r="Q51" i="2"/>
  <c r="M50" i="2"/>
  <c r="R50" i="2" s="1"/>
  <c r="Z51" i="2" l="1"/>
  <c r="AA51" i="2"/>
  <c r="W50" i="2"/>
  <c r="X50" i="2" s="1"/>
  <c r="Q50" i="2"/>
  <c r="Y50" i="2"/>
  <c r="M49" i="2"/>
  <c r="Q49" i="2" s="1"/>
  <c r="AA50" i="2" l="1"/>
  <c r="Z50" i="2"/>
  <c r="W49" i="2"/>
  <c r="X49" i="2" s="1"/>
  <c r="R49" i="2"/>
  <c r="Y49" i="2"/>
  <c r="M48" i="2"/>
  <c r="Q48" i="2" s="1"/>
  <c r="Z49" i="2" l="1"/>
  <c r="AA49" i="2"/>
  <c r="W48" i="2"/>
  <c r="X48" i="2" s="1"/>
  <c r="R48" i="2"/>
  <c r="Y48" i="2"/>
  <c r="M47" i="2"/>
  <c r="R47" i="2" s="1"/>
  <c r="Z48" i="2" l="1"/>
  <c r="AA48" i="2"/>
  <c r="W47" i="2"/>
  <c r="X47" i="2" s="1"/>
  <c r="Q47" i="2"/>
  <c r="Y47" i="2"/>
  <c r="M46" i="2"/>
  <c r="Q46" i="2" s="1"/>
  <c r="Z47" i="2" l="1"/>
  <c r="AA47" i="2"/>
  <c r="W46" i="2"/>
  <c r="X46" i="2" s="1"/>
  <c r="R46" i="2"/>
  <c r="Y46" i="2"/>
  <c r="M45" i="2"/>
  <c r="Q45" i="2" s="1"/>
  <c r="Z46" i="2" l="1"/>
  <c r="AA46" i="2"/>
  <c r="W45" i="2"/>
  <c r="X45" i="2" s="1"/>
  <c r="R45" i="2"/>
  <c r="Y45" i="2"/>
  <c r="M44" i="2"/>
  <c r="Q44" i="2" s="1"/>
  <c r="Z45" i="2" l="1"/>
  <c r="AA45" i="2"/>
  <c r="W44" i="2"/>
  <c r="X44" i="2" s="1"/>
  <c r="R44" i="2"/>
  <c r="Y44" i="2"/>
  <c r="M43" i="2"/>
  <c r="Q43" i="2" s="1"/>
  <c r="Z44" i="2" l="1"/>
  <c r="AA44" i="2"/>
  <c r="W43" i="2"/>
  <c r="X43" i="2" s="1"/>
  <c r="R43" i="2"/>
  <c r="Y43" i="2"/>
  <c r="M42" i="2"/>
  <c r="Q42" i="2" s="1"/>
  <c r="Z43" i="2" l="1"/>
  <c r="AA43" i="2"/>
  <c r="W42" i="2"/>
  <c r="X42" i="2" s="1"/>
  <c r="R42" i="2"/>
  <c r="Y42" i="2"/>
  <c r="M41" i="2"/>
  <c r="Q41" i="2" s="1"/>
  <c r="Z42" i="2" l="1"/>
  <c r="AA42" i="2"/>
  <c r="W41" i="2"/>
  <c r="X41" i="2" s="1"/>
  <c r="R41" i="2"/>
  <c r="Y41" i="2"/>
  <c r="M40" i="2"/>
  <c r="R40" i="2" s="1"/>
  <c r="Z41" i="2" l="1"/>
  <c r="AA41" i="2"/>
  <c r="W40" i="2"/>
  <c r="X40" i="2" s="1"/>
  <c r="Q40" i="2"/>
  <c r="Y40" i="2"/>
  <c r="M39" i="2"/>
  <c r="R39" i="2" s="1"/>
  <c r="Z40" i="2" l="1"/>
  <c r="AA40" i="2"/>
  <c r="W39" i="2"/>
  <c r="X39" i="2" s="1"/>
  <c r="Q39" i="2"/>
  <c r="Y39" i="2"/>
  <c r="M38" i="2"/>
  <c r="Q38" i="2" s="1"/>
  <c r="Z39" i="2" l="1"/>
  <c r="AA39" i="2"/>
  <c r="W38" i="2"/>
  <c r="X38" i="2" s="1"/>
  <c r="R38" i="2"/>
  <c r="Y38" i="2"/>
  <c r="M37" i="2"/>
  <c r="R37" i="2" s="1"/>
  <c r="Z38" i="2" l="1"/>
  <c r="AA38" i="2"/>
  <c r="W37" i="2"/>
  <c r="X37" i="2" s="1"/>
  <c r="Q37" i="2"/>
  <c r="Y37" i="2"/>
  <c r="M36" i="2"/>
  <c r="Q36" i="2" s="1"/>
  <c r="Z37" i="2" l="1"/>
  <c r="AA37" i="2"/>
  <c r="W36" i="2"/>
  <c r="X36" i="2" s="1"/>
  <c r="R36" i="2"/>
  <c r="P33" i="2"/>
  <c r="Y36" i="2"/>
  <c r="M35" i="2"/>
  <c r="R35" i="2" s="1"/>
  <c r="Z36" i="2" l="1"/>
  <c r="AA36" i="2"/>
  <c r="W35" i="2"/>
  <c r="X35" i="2" s="1"/>
  <c r="Q35" i="2"/>
  <c r="Y35" i="2"/>
  <c r="V33" i="2"/>
  <c r="M34" i="2"/>
  <c r="Z35" i="2" l="1"/>
  <c r="AA35" i="2"/>
  <c r="W34" i="2"/>
  <c r="X34" i="2" s="1"/>
  <c r="R34" i="2"/>
  <c r="Q34" i="2"/>
  <c r="M33" i="2"/>
  <c r="W33" i="2" l="1"/>
  <c r="X33" i="2" s="1"/>
  <c r="Y33" i="2" s="1"/>
  <c r="Y34" i="2"/>
  <c r="R33" i="2"/>
  <c r="Q33" i="2"/>
  <c r="Z34" i="2" l="1"/>
  <c r="AA34" i="2"/>
  <c r="Z33" i="2"/>
  <c r="AA3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B5" authorId="0" shapeId="0" xr:uid="{00000000-0006-0000-0100-00000100000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shapeId="0" xr:uid="{00000000-0006-0000-0100-000002000000}">
      <text>
        <r>
          <rPr>
            <sz val="9"/>
            <color indexed="81"/>
            <rFont val="Tahoma"/>
            <family val="2"/>
          </rPr>
          <t>You can specify any end date you wish. I default to most current available by using builtin function: =Today()</t>
        </r>
      </text>
    </comment>
    <comment ref="Y12" authorId="0" shapeId="0" xr:uid="{00000000-0006-0000-0100-00000300000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shapeId="0" xr:uid="{00000000-0006-0000-0100-00000400000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Ronald McAlister</author>
    <author>Ron McAllister</author>
    <author>Ronald McAllister</author>
  </authors>
  <commentList>
    <comment ref="C5" authorId="0" shapeId="0" xr:uid="{00000000-0006-0000-0200-000001000000}">
      <text>
        <r>
          <rPr>
            <sz val="9"/>
            <color indexed="81"/>
            <rFont val="Tahoma"/>
            <family val="2"/>
          </rPr>
          <t>True==&gt; Prices will source from Adjusted Values columns of InputPriceData tab. Otherwise source from Raw Data Values columns.</t>
        </r>
      </text>
    </comment>
    <comment ref="A7" authorId="1" shapeId="0" xr:uid="{00000000-0006-0000-0200-000002000000}">
      <text>
        <r>
          <rPr>
            <sz val="9"/>
            <color indexed="81"/>
            <rFont val="Tahoma"/>
            <family val="2"/>
          </rPr>
          <t>Number of Pricing cell formula rows on this worksheet.</t>
        </r>
      </text>
    </comment>
    <comment ref="A8" authorId="1" shapeId="0" xr:uid="{00000000-0006-0000-0200-000003000000}">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shapeId="0" xr:uid="{00000000-0006-0000-0200-000004000000}">
      <text>
        <r>
          <rPr>
            <sz val="8"/>
            <color indexed="81"/>
            <rFont val="Tahoma"/>
            <family val="2"/>
          </rPr>
          <t xml:space="preserve">Negative numbers will cause errors.
</t>
        </r>
      </text>
    </comment>
    <comment ref="A12" authorId="1" shapeId="0" xr:uid="{00000000-0006-0000-0200-000005000000}">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shapeId="0" xr:uid="{00000000-0006-0000-0200-000006000000}">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shapeId="0" xr:uid="{00000000-0006-0000-0200-000007000000}">
      <text>
        <r>
          <rPr>
            <sz val="9"/>
            <color indexed="81"/>
            <rFont val="Tahoma"/>
            <family val="2"/>
          </rPr>
          <t>Cells E24:E25 are used to calculate the cursor column</t>
        </r>
      </text>
    </comment>
    <comment ref="C27" authorId="2" shapeId="0" xr:uid="{00000000-0006-0000-0200-000008000000}">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C30" authorId="1" shapeId="0" xr:uid="{00000000-0006-0000-0200-000009000000}">
      <text>
        <r>
          <rPr>
            <sz val="9"/>
            <color indexed="81"/>
            <rFont val="Tahoma"/>
            <family val="2"/>
          </rPr>
          <t>These numbers determine the maximum Rel Row where there are still enough older rows of data available to calculate a cell value for the column.
Cells in the column beyond the Rel Row limit will generally show as #N/A.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D9" authorId="0" shapeId="0" xr:uid="{00000000-0006-0000-0300-000001000000}">
      <text>
        <r>
          <rPr>
            <sz val="9"/>
            <color indexed="81"/>
            <rFont val="Tahoma"/>
            <family val="2"/>
          </rPr>
          <t>Dates and times are eastern time zone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url="http://download.finance.yahoo.com/d/quotes.csv?" htmlTables="1" htmlFormat="all"/>
  </connection>
  <connection id="2" xr16:uid="{00000000-0015-0000-FFFF-FFFF01000000}" name="Connection1" type="4" refreshedVersion="0" background="1">
    <webPr url="http://download.finance.yahoo.com/d/quotes.csv?" htmlTables="1" htmlFormat="all"/>
  </connection>
  <connection id="3" xr16:uid="{00000000-0015-0000-FFFF-FFFF02000000}" name="Connection10" type="4" refreshedVersion="0" background="1">
    <webPr url="http://download.finance.yahoo.com/d/quotes.csv?" htmlTables="1" htmlFormat="all"/>
  </connection>
  <connection id="4" xr16:uid="{00000000-0015-0000-FFFF-FFFF03000000}" name="Connection11" type="4" refreshedVersion="0" background="1">
    <webPr url="http://download.finance.yahoo.com/d/quotes.csv?" htmlTables="1" htmlFormat="all"/>
  </connection>
  <connection id="5" xr16:uid="{00000000-0015-0000-FFFF-FFFF04000000}" name="Connection12" type="4" refreshedVersion="0" background="1">
    <webPr url="http://download.finance.yahoo.com/d/quotes.csv?" htmlTables="1" htmlFormat="all"/>
  </connection>
  <connection id="6" xr16:uid="{00000000-0015-0000-FFFF-FFFF05000000}" name="Connection13" type="4" refreshedVersion="0" background="1">
    <webPr url="http://download.finance.yahoo.com/d/quotes.csv?" htmlTables="1" htmlFormat="all"/>
  </connection>
  <connection id="7" xr16:uid="{00000000-0015-0000-FFFF-FFFF06000000}" name="Connection14" type="4" refreshedVersion="0" background="1">
    <webPr url="http://download.finance.yahoo.com/d/quotes.csv?" htmlTables="1" htmlFormat="all"/>
  </connection>
  <connection id="8" xr16:uid="{00000000-0015-0000-FFFF-FFFF07000000}" name="Connection15" type="4" refreshedVersion="0" background="1">
    <webPr url="http://download.finance.yahoo.com/d/quotes.csv?" htmlTables="1" htmlFormat="all"/>
  </connection>
  <connection id="9" xr16:uid="{00000000-0015-0000-FFFF-FFFF08000000}" name="Connection16" type="4" refreshedVersion="0" background="1">
    <webPr url="http://download.finance.yahoo.com/d/quotes.csv?" htmlTables="1" htmlFormat="all"/>
  </connection>
  <connection id="10" xr16:uid="{00000000-0015-0000-FFFF-FFFF09000000}" name="Connection17" type="4" refreshedVersion="0" background="1">
    <webPr url="http://download.finance.yahoo.com/d/quotes.csv?" htmlTables="1" htmlFormat="all"/>
  </connection>
  <connection id="11" xr16:uid="{00000000-0015-0000-FFFF-FFFF0A000000}" name="Connection18" type="4" refreshedVersion="0" background="1">
    <webPr url="http://download.finance.yahoo.com/d/quotes.csv?" htmlTables="1" htmlFormat="all"/>
  </connection>
  <connection id="12" xr16:uid="{00000000-0015-0000-FFFF-FFFF0B000000}" name="Connection19" type="4" refreshedVersion="0" background="1">
    <webPr url="http://download.finance.yahoo.com/d/quotes.csv?" htmlTables="1" htmlFormat="all"/>
  </connection>
  <connection id="13" xr16:uid="{00000000-0015-0000-FFFF-FFFF0C000000}" name="Connection2" type="4" refreshedVersion="0" background="1">
    <webPr url="http://download.finance.yahoo.com/d/quotes.csv?" htmlTables="1" htmlFormat="all"/>
  </connection>
  <connection id="14" xr16:uid="{00000000-0015-0000-FFFF-FFFF0D000000}" name="Connection20" type="4" refreshedVersion="0" background="1">
    <webPr url="http://download.finance.yahoo.com/d/quotes.csv?" htmlTables="1" htmlFormat="all"/>
  </connection>
  <connection id="15" xr16:uid="{00000000-0015-0000-FFFF-FFFF0E000000}" name="Connection21" type="4" refreshedVersion="0" background="1">
    <webPr url="http://ichart.finance.yahoo.com/table.csv?s=F" htmlTables="1" htmlFormat="all"/>
  </connection>
  <connection id="16" xr16:uid="{00000000-0015-0000-FFFF-FFFF0F000000}" name="Connection23" type="4" refreshedVersion="0" background="1">
    <webPr url="http://ichart.finance.yahoo.com/table.csv?s=F" htmlTables="1" htmlFormat="all"/>
  </connection>
  <connection id="17" xr16:uid="{00000000-0015-0000-FFFF-FFFF10000000}" name="Connection24" type="4" refreshedVersion="0" background="1">
    <webPr url="http://download.finance.yahoo.com/d/quotes.csv?" htmlTables="1" htmlFormat="all"/>
  </connection>
  <connection id="18" xr16:uid="{00000000-0015-0000-FFFF-FFFF11000000}" name="Connection25" type="4" refreshedVersion="0" background="1">
    <webPr url="http://download.finance.yahoo.com/d/quotes.csv?" htmlTables="1" htmlFormat="all"/>
  </connection>
  <connection id="19" xr16:uid="{00000000-0015-0000-FFFF-FFFF12000000}" name="Connection3" type="4" refreshedVersion="0" background="1">
    <webPr url="http://ichart.finance.yahoo.com/table.csv?s=F" htmlTables="1" htmlFormat="all"/>
  </connection>
  <connection id="20" xr16:uid="{00000000-0015-0000-FFFF-FFFF13000000}" name="Connection4" type="4" refreshedVersion="0" background="1">
    <webPr url="http://download.finance.yahoo.com/d/quotes.csv?" htmlTables="1" htmlFormat="all"/>
  </connection>
  <connection id="21" xr16:uid="{00000000-0015-0000-FFFF-FFFF14000000}" name="Connection5" type="4" refreshedVersion="0" background="1">
    <webPr url="http://download.finance.yahoo.com/d/quotes.csv?" htmlTables="1" htmlFormat="all"/>
  </connection>
  <connection id="22" xr16:uid="{00000000-0015-0000-FFFF-FFFF15000000}" name="Connection6" type="4" refreshedVersion="0" background="1">
    <webPr url="http://download.finance.yahoo.com/d/quotes.csv?" htmlTables="1" htmlFormat="all"/>
  </connection>
  <connection id="23" xr16:uid="{00000000-0015-0000-FFFF-FFFF16000000}" name="Connection7" type="4" refreshedVersion="0" background="1">
    <webPr url="http://download.finance.yahoo.com/d/quotes.csv?" htmlTables="1" htmlFormat="all"/>
  </connection>
  <connection id="24" xr16:uid="{00000000-0015-0000-FFFF-FFFF17000000}" name="Connection8" type="4" refreshedVersion="0" background="1">
    <webPr url="http://download.finance.yahoo.com/d/quotes.csv?" htmlTables="1" htmlFormat="all"/>
  </connection>
  <connection id="25" xr16:uid="{00000000-0015-0000-FFFF-FFFF18000000}" name="Connection9" type="4" refreshedVersion="0" background="1">
    <webPr url="http://download.finance.yahoo.com/d/quotes.csv?" htmlTables="1" htmlFormat="all"/>
  </connection>
</connections>
</file>

<file path=xl/sharedStrings.xml><?xml version="1.0" encoding="utf-8"?>
<sst xmlns="http://schemas.openxmlformats.org/spreadsheetml/2006/main" count="374" uniqueCount="340">
  <si>
    <t>RelRow</t>
  </si>
  <si>
    <t>Date</t>
  </si>
  <si>
    <t>Volume</t>
  </si>
  <si>
    <t>Open</t>
  </si>
  <si>
    <t>High</t>
  </si>
  <si>
    <t>Low</t>
  </si>
  <si>
    <t>Close</t>
  </si>
  <si>
    <t>This Workbook demonstrates an EXCEL version of the ideas presented</t>
  </si>
  <si>
    <t xml:space="preserve"> Available Input Data Rows</t>
  </si>
  <si>
    <t>Data Control</t>
  </si>
  <si>
    <t xml:space="preserve"> Logically Available for Calc / Plot</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</si>
  <si>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</si>
  <si>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</si>
  <si>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</si>
  <si>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</si>
  <si>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</si>
  <si>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</si>
  <si>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</si>
  <si>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</si>
  <si>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</si>
  <si>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</si>
  <si>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</si>
  <si>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</si>
  <si>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</si>
  <si>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</si>
  <si>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</si>
  <si>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</si>
  <si>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</si>
  <si>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</si>
  <si>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</si>
  <si>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</si>
  <si>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</si>
  <si>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</si>
  <si>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</si>
  <si>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</si>
  <si>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</si>
  <si>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</si>
  <si>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</si>
  <si>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</si>
  <si>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</si>
  <si>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</si>
  <si>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</si>
  <si>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</si>
  <si>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</si>
  <si>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</si>
  <si>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</si>
  <si>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</si>
  <si>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</si>
  <si>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</si>
  <si>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</si>
  <si>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</si>
  <si>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</si>
  <si>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</si>
  <si>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</si>
  <si>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</si>
  <si>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</si>
  <si>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</si>
  <si>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</si>
  <si>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</si>
  <si>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</si>
  <si>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</si>
  <si>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</si>
  <si>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</si>
  <si>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</si>
  <si>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</si>
  <si>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</si>
  <si>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</si>
  <si>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</si>
  <si>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</si>
  <si>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</si>
  <si>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</si>
  <si>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</si>
  <si>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</si>
  <si>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LCI</t>
  </si>
  <si>
    <t>INO</t>
  </si>
  <si>
    <t>PBYI</t>
  </si>
  <si>
    <t>ACAD</t>
  </si>
  <si>
    <t>NVS</t>
  </si>
  <si>
    <t>ICPT</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</si>
  <si>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</si>
  <si>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</si>
  <si>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</si>
  <si>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</si>
  <si>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</si>
  <si>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</si>
  <si>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</si>
  <si>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</si>
  <si>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</si>
  <si>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</si>
  <si>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</si>
  <si>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</si>
  <si>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</si>
  <si>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</si>
  <si>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</si>
  <si>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</si>
  <si>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</si>
  <si>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</si>
  <si>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</si>
  <si>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</si>
  <si>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WMT</t>
  </si>
  <si>
    <t>CVS</t>
  </si>
  <si>
    <t>Div Year and Month</t>
  </si>
  <si>
    <t>Looking for year ago Div Year and Month</t>
  </si>
  <si>
    <t>RPM</t>
  </si>
  <si>
    <t>RSP</t>
  </si>
  <si>
    <t>SWKS</t>
  </si>
  <si>
    <t>VZ</t>
  </si>
  <si>
    <t>Change</t>
  </si>
  <si>
    <t>KO</t>
  </si>
  <si>
    <t>MO</t>
  </si>
  <si>
    <t>GSK</t>
  </si>
  <si>
    <t>$ Change:</t>
  </si>
  <si>
    <t>WBA</t>
  </si>
  <si>
    <t>AMC</t>
  </si>
  <si>
    <t>Price Chart Cursor</t>
  </si>
  <si>
    <t>BSX</t>
  </si>
  <si>
    <t>^DJI</t>
  </si>
  <si>
    <t>^NDX</t>
  </si>
  <si>
    <t>^RUT</t>
  </si>
  <si>
    <t>NUGT</t>
  </si>
  <si>
    <t>Up Vol</t>
  </si>
  <si>
    <t>Dn Vol</t>
  </si>
  <si>
    <t>Volume Cursor</t>
  </si>
  <si>
    <t>Click to Shift Chart One Bar:</t>
  </si>
  <si>
    <t>Used To Color Vol Bars</t>
  </si>
  <si>
    <t>Cursor ==&gt;</t>
  </si>
  <si>
    <t>SPR</t>
  </si>
  <si>
    <t>NVDA</t>
  </si>
  <si>
    <t>GDX</t>
  </si>
  <si>
    <t>FAS</t>
  </si>
  <si>
    <t>Ford Motor Company (F) -NYSE  (Daily)</t>
  </si>
  <si>
    <t>Dow Jones Industrial Average (^DJI) -DJI  (Daily)</t>
  </si>
  <si>
    <t>Market State == &gt;</t>
  </si>
  <si>
    <t>S&amp;P 500 (^GSPC) -SNP  (Daily)</t>
  </si>
  <si>
    <t>^NYA</t>
  </si>
  <si>
    <t>NYSE COMPOSITE (DJ) (^NYA) -NYSE  (Daily)</t>
  </si>
  <si>
    <t>American Airlines Group Inc. (AAL) -NasdaqGS  (Daily)</t>
  </si>
  <si>
    <t>Casey's General Stores, Inc. (CASY) -NasdaqGS  (Daily)</t>
  </si>
  <si>
    <t>Russell 2000 (^RUT) -Chicago Options  (Daily)</t>
  </si>
  <si>
    <t>^FTSE</t>
  </si>
  <si>
    <t>CAT</t>
  </si>
  <si>
    <t>Caterpillar Inc. (CAT) -NYSE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</si>
  <si>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</si>
  <si>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</si>
  <si>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</si>
  <si>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</si>
  <si>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</si>
  <si>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</si>
  <si>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</si>
  <si>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</si>
  <si>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</si>
  <si>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</si>
  <si>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</si>
  <si>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</si>
  <si>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Walmart Inc. (WMT) -NYSE  (Daily)</t>
  </si>
  <si>
    <t>The Hershey Company (HSY) -NYSE  (Daily)</t>
  </si>
  <si>
    <t>Intel Corporation (INTC) -NasdaqGS  (Daily)</t>
  </si>
  <si>
    <t>Crumb</t>
  </si>
  <si>
    <t>Verizon Communications Inc. (VZ) -NYSE  (Daily)</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</si>
  <si>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</si>
  <si>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</si>
  <si>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</si>
  <si>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</si>
  <si>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</si>
  <si>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</si>
  <si>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</si>
  <si>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</si>
  <si>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</si>
  <si>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</si>
  <si>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</si>
  <si>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</si>
  <si>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</si>
  <si>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</si>
  <si>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</si>
  <si>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</si>
  <si>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</si>
  <si>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</si>
  <si>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ALGN</t>
  </si>
  <si>
    <t>Align Technology, Inc. (ALGN) -NasdaqGS  (Daily)</t>
  </si>
  <si>
    <t>Value @ Cursor =&gt;</t>
  </si>
  <si>
    <t>Retrieved @</t>
  </si>
  <si>
    <t>Agilent Technologies, Inc. (A) -NYSE  (Daily)</t>
  </si>
  <si>
    <t>The Walt Disney Company (DIS) -NYSE  (Daily)</t>
  </si>
  <si>
    <t>Medtronic plc (MDT) -NYSE  (Daily)</t>
  </si>
  <si>
    <t>MGM Resorts International (MGM) -NYSE  (Daily)</t>
  </si>
  <si>
    <t>Altria Group, Inc. (MO) -NYSE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</si>
  <si>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</si>
  <si>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</si>
  <si>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</si>
  <si>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</si>
  <si>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</si>
  <si>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</si>
  <si>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</si>
  <si>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</si>
  <si>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</si>
  <si>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</si>
  <si>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^AORD</t>
  </si>
  <si>
    <t>ALL ORDINARIES (^AORD) -ASX  (Daily)</t>
  </si>
  <si>
    <t>Netflix, Inc. (NFLX) -NasdaqGS  (Daily)</t>
  </si>
  <si>
    <t>AAPL</t>
  </si>
  <si>
    <t>Apple Inc. (AAPL) -NasdaqGS  (Daily)</t>
  </si>
  <si>
    <t>GOOG</t>
  </si>
  <si>
    <t>Alphabet Inc. (GOOG) -NasdaqGS  (Daily)</t>
  </si>
  <si>
    <t>LMT</t>
  </si>
  <si>
    <t>Lockheed Martin Corporation (LMT) -NYSE  (Daily)</t>
  </si>
  <si>
    <t>CBOE Volatility Index (^VIX) -Chicago Options  (Daily)</t>
  </si>
  <si>
    <t>FTSE 100 (^FTSE) -FTSE Index  (Daily)</t>
  </si>
  <si>
    <t>ADBE</t>
  </si>
  <si>
    <t>Adobe Inc. (ADBE) -NasdaqGS  (Daily)</t>
  </si>
  <si>
    <t>you will need to append the dot-suffix for the exchange to the symbol.</t>
  </si>
  <si>
    <t xml:space="preserve">The following links provide a description of how to use the exchange suffix </t>
  </si>
  <si>
    <t>https://help.yahoo.com/kb/finance/SLN2310.html</t>
  </si>
  <si>
    <t>https://www.stockmarketeye.com/users-guide/ticker-symbols-and-data-providers/data-providers.html</t>
  </si>
  <si>
    <t>To retrieve data for symbols traded on non US Exchanges,</t>
  </si>
  <si>
    <t>And</t>
  </si>
  <si>
    <t>You may search on “exchange suffixes” for additional discussions</t>
  </si>
  <si>
    <t>XLE</t>
  </si>
  <si>
    <t>along with a list of suffixes for the major world exchanges.</t>
  </si>
  <si>
    <t>AMD</t>
  </si>
  <si>
    <t>TXN</t>
  </si>
  <si>
    <t>Advanced Micro Devices, Inc. (AMD) -NasdaqGS  (Daily)</t>
  </si>
  <si>
    <t>Texas Instruments Incorporated (TXN) -NasdaqGS  (Daily)</t>
  </si>
  <si>
    <t>User Controls</t>
  </si>
  <si>
    <t>Indicator01Cursor</t>
  </si>
  <si>
    <t>Indicator02Cursor</t>
  </si>
  <si>
    <t>SQ</t>
  </si>
  <si>
    <t>RY</t>
  </si>
  <si>
    <t>Direxion Daily Gold Miners Index Bull 2X Shares (NUGT) -NYSEArca  (Daily)</t>
  </si>
  <si>
    <t>Boston Scientific Corporation (BSX) -NYSE  (Daily)</t>
  </si>
  <si>
    <t>Archer-Daniels-Midland Company (ADM) -NYSE  (Daily)</t>
  </si>
  <si>
    <t>PFE</t>
  </si>
  <si>
    <t>Pfizer Inc. (PFE) -NYSE  (Daily)</t>
  </si>
  <si>
    <t>MRNA</t>
  </si>
  <si>
    <t>Moderna, Inc. (MRNA) -NasdaqGS  (Daily)</t>
  </si>
  <si>
    <t>AMC Entertainment Holdings, Inc. (AMC) -NYSE  (Daily)</t>
  </si>
  <si>
    <t>Direxion Daily Financial Bull 3X Shares (FAS) -NYSEArca  (Daily)</t>
  </si>
  <si>
    <t>DLTR</t>
  </si>
  <si>
    <t>Dollar Tree, Inc. (DLTR) -NasdaqGS  (Daily)</t>
  </si>
  <si>
    <t>DG</t>
  </si>
  <si>
    <t>DELL</t>
  </si>
  <si>
    <t>Inovio Pharmaceuticals, Inc. (INO) -NasdaqGS  (Daily)</t>
  </si>
  <si>
    <t>DIA</t>
  </si>
  <si>
    <t>SPDR Dow Jones Industrial Average ETF Trust (DIA) -NYSEArca  (Daily)</t>
  </si>
  <si>
    <t>Celldex Therapeutics, Inc. (CLDX) -NasdaqCM  (Daily)</t>
  </si>
  <si>
    <t>AR</t>
  </si>
  <si>
    <t>Indicator03Cursor</t>
  </si>
  <si>
    <t>Indicator04Cursor</t>
  </si>
  <si>
    <t>Indicator05Cursor</t>
  </si>
  <si>
    <t>Indicator06Cursor</t>
  </si>
  <si>
    <t>Antero Resources Corporation (AR) -NYSE  (Daily)</t>
  </si>
  <si>
    <t>&lt;== Calculation Rel Row Limits ==&gt;</t>
  </si>
  <si>
    <t>Indicator07Cursor</t>
  </si>
  <si>
    <t>NWL</t>
  </si>
  <si>
    <t>Newell Brands Inc. (NWL) -NasdaqGS  (Daily)</t>
  </si>
  <si>
    <t>Intercept Pharmaceuticals, Inc. (ICPT) -NasdaqGS  (Daily)</t>
  </si>
  <si>
    <t>SCHW</t>
  </si>
  <si>
    <t>The Charles Schwab Corporation (SCHW) -NYSE  (Daily)</t>
  </si>
  <si>
    <t>SOXL</t>
  </si>
  <si>
    <t>Direxion Daily Semiconductor Bull 3X Shares (SOXL) -NYSEArca  (Daily)</t>
  </si>
  <si>
    <t>Indicator08Cursor</t>
  </si>
  <si>
    <t>Dell Technologies Inc. (DELL) -NYSE  (Daily)</t>
  </si>
  <si>
    <t>Block, Inc. (SQ) -NYSE  (Daily)</t>
  </si>
  <si>
    <t>Dollar General Corporation (DG) -NYSE  (Daily)</t>
  </si>
  <si>
    <t>Cisco Systems, Inc. (CSCO) -NasdaqGS  (Daily)</t>
  </si>
  <si>
    <t>Alcoa Corporation (AA) -NYSE  (Daily)</t>
  </si>
  <si>
    <t>Johnson &amp; Johnson (JNJ) -NYSE  (Daily)</t>
  </si>
  <si>
    <t>NVIDIA Corporation (NVDA) -NasdaqGS  (Daily)</t>
  </si>
  <si>
    <t>Royal Bank of Canada (RY) -NYSE  (Daily)</t>
  </si>
  <si>
    <t>AEX-Index (^AEX) -Amsterdam  (Daily)</t>
  </si>
  <si>
    <t>ACADIA Pharmaceuticals Inc. (ACAD) -NasdaqGS  (Daily)</t>
  </si>
  <si>
    <t>Lannett Company, Inc. (LCI) -NYSE  (Daily)</t>
  </si>
  <si>
    <t>Puma Biotechnology, Inc. (PBYI) -NasdaqGS  (Daily)</t>
  </si>
  <si>
    <t>Invesco QQQ Trust (QQQ) -NasdaqGM  (Daily)</t>
  </si>
  <si>
    <t>ILMN</t>
  </si>
  <si>
    <t>Illumina, Inc. (ILMN) -NasdaqGS  (Daily)</t>
  </si>
  <si>
    <t>VanEck Gold Miners ETF (GDX) -NYSEArca  (Daily)</t>
  </si>
  <si>
    <t>iShares Russell 2000 ETF (IWM) -NYSEArca  (Daily)</t>
  </si>
  <si>
    <t>Energy Select Sector SPDR Fund (XLE) -NYSEArca  (Daily)</t>
  </si>
  <si>
    <t>GILD</t>
  </si>
  <si>
    <t>Gilead Sciences, Inc. (GILD) -NasdaqGS  (Daily)</t>
  </si>
  <si>
    <t>GSK plc (GSK) -NYSE  (Daily)</t>
  </si>
  <si>
    <t>M</t>
  </si>
  <si>
    <t>Macy's, Inc. (M) -NYSE  (Daily)</t>
  </si>
  <si>
    <t>Meta Platforms, Inc. (META) -NasdaqGS  (Daily)</t>
  </si>
  <si>
    <t>The Boeing Company (BA) -NYSE  (Daily)</t>
  </si>
  <si>
    <t>BA</t>
  </si>
  <si>
    <t>META</t>
  </si>
  <si>
    <t>"Technical Analysis of Stocks and Commodities" magazine.</t>
  </si>
  <si>
    <t>TSN</t>
  </si>
  <si>
    <t>Tyson Foods, Inc. (TSN) -NYSE  (Daily)</t>
  </si>
  <si>
    <t>MU</t>
  </si>
  <si>
    <t>Micron Technology, Inc. (MU) -NasdaqGS  (Daily)</t>
  </si>
  <si>
    <t>^AXJO</t>
  </si>
  <si>
    <t>S&amp;P/ASX 200 (^AXJO) -ASX  (Daily)</t>
  </si>
  <si>
    <t>COST</t>
  </si>
  <si>
    <t>Costco Wholesale Corporation (COST) -NasdaqGS  (Daily)</t>
  </si>
  <si>
    <t>PSA</t>
  </si>
  <si>
    <t>Public Storage (PSA) -NYSE  (Daily)</t>
  </si>
  <si>
    <t>EPD</t>
  </si>
  <si>
    <t>Enterprise Products Partners L.P. (EPD) -NYSE  (Daily)</t>
  </si>
  <si>
    <t>PEP</t>
  </si>
  <si>
    <t>PepsiCo, Inc. (PEP) -NasdaqGS  (Daily)</t>
  </si>
  <si>
    <t>[X]</t>
  </si>
  <si>
    <t>Just a note:</t>
  </si>
  <si>
    <t>All previous T-Tip spreadsheets were built using EXCEL 2010.</t>
  </si>
  <si>
    <t>Microsoft® Excel® for Microsoft 365 MSO (Version 2308 Build 16.0.16731.20052) 64-bit</t>
  </si>
  <si>
    <t>November 2023 was the first T-Tip built using EXCEL 365. Specifically:</t>
  </si>
  <si>
    <t>I found this to be a usefull toggle when the numer of user selected indicator subcharts scrunches them so tightly into the normal vertical space that much of the visual detail is lost.</t>
  </si>
  <si>
    <t>Note: "Visible" vertical space is sensitive to the level of "zoom" you choose for the worksheet (Slider at the bottom right of the sheet display)</t>
  </si>
  <si>
    <t xml:space="preserve">At close: </t>
  </si>
  <si>
    <t>EhlersUltimateChannelsAndBands.xlsm</t>
  </si>
  <si>
    <r>
      <t>EhlersUltimateChannelsAndBands.xlsm;</t>
    </r>
    <r>
      <rPr>
        <sz val="10"/>
        <rFont val="Arial"/>
        <family val="2"/>
      </rPr>
      <t xml:space="preserve"> Traders Tip spreadsheet created for the May 2024 Issue</t>
    </r>
  </si>
  <si>
    <t>Coded beginning 2024-March-11 by Ronald McAllister (rpmac_xltt@sprynet.com)</t>
  </si>
  <si>
    <r>
      <t>by John F. Ehlers in an article titled "</t>
    </r>
    <r>
      <rPr>
        <b/>
        <sz val="10"/>
        <rFont val="Arial"/>
        <family val="2"/>
      </rPr>
      <t>Ultimate Channels And Ultimate Bands"</t>
    </r>
    <r>
      <rPr>
        <sz val="10"/>
        <rFont val="Arial"/>
        <family val="2"/>
      </rPr>
      <t xml:space="preserve">,  </t>
    </r>
  </si>
  <si>
    <t>which originally appeared in the May 2024 issue of</t>
  </si>
  <si>
    <t>2024Feb04 - Added "TallChart" Check Box and supporting functionality that allows the user to expand the charting area to use all of the vertical area that is "visible" on the worksheet.</t>
  </si>
  <si>
    <t>True HI</t>
  </si>
  <si>
    <t>True Lo</t>
  </si>
  <si>
    <t>True Range</t>
  </si>
  <si>
    <t>Ultimate Channel Controls</t>
  </si>
  <si>
    <t>$UltimateSmoothed TrueRange (STR) Len</t>
  </si>
  <si>
    <t>$UltimateSmoothed Close Len</t>
  </si>
  <si>
    <t>Ehlers Ultimate Channel Indicator</t>
  </si>
  <si>
    <t>Ult Channel Upper</t>
  </si>
  <si>
    <t>Ult Channel Lower</t>
  </si>
  <si>
    <t>Ultimate Band Indicator Controls</t>
  </si>
  <si>
    <t>Ehlers Ultimate Band Indicator</t>
  </si>
  <si>
    <t>Ult Up Band</t>
  </si>
  <si>
    <t>Ult Dn Band</t>
  </si>
  <si>
    <t>Ultimate Channel Indicator</t>
  </si>
  <si>
    <t>Ultimate Band Indicator</t>
  </si>
  <si>
    <t>Delta Sq'd</t>
  </si>
  <si>
    <t>Close Ult B Coefficients</t>
  </si>
  <si>
    <t>STR Ult C Coefficients</t>
  </si>
  <si>
    <t>EDT</t>
  </si>
  <si>
    <t>Delta</t>
  </si>
  <si>
    <t>Close Ult C Coefficients</t>
  </si>
  <si>
    <t>Length (Smoother and Std Dev Look Back)</t>
  </si>
  <si>
    <t>Num SDs (Band Offset Multiplier)</t>
  </si>
  <si>
    <t>Num STRs (Channel Offset Multiplier)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</si>
</sst>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5">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0;[Red]\-#,##0.00;"/>
    <numFmt numFmtId="190" formatCode="mm/dd/yy\ h:mm\ AM/PM"/>
    <numFmt numFmtId="191" formatCode="0.0%"/>
    <numFmt numFmtId="192" formatCode="&quot;OB Limit(&quot;##0&quot;)&quot;;&quot;OB Limit(&quot;\-##0&quot;)&quot;;"/>
    <numFmt numFmtId="193" formatCode="&quot;OS Limit(&quot;##0&quot;)&quot;;&quot;OS Limit(&quot;\-##0&quot;)&quot;;"/>
    <numFmt numFmtId="194" formatCode="&quot;Over Bought &quot;##0;&quot;Over Bought &quot;\-##0;"/>
    <numFmt numFmtId="195" formatCode="&quot;Over Sold &quot;##0;&quot;Over Sold &quot;\-##0;"/>
    <numFmt numFmtId="196" formatCode="h:mm:ss;@"/>
    <numFmt numFmtId="197" formatCode="mm/dd/yy\ h:mm:ss.000\ AM/PM"/>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9"/>
      <color indexed="17"/>
      <name val="Arial"/>
      <family val="2"/>
    </font>
    <font>
      <b/>
      <sz val="10"/>
      <color rgb="FFFF0000"/>
      <name val="Wingdings"/>
      <charset val="2"/>
    </font>
    <font>
      <b/>
      <sz val="10"/>
      <color rgb="FF008000"/>
      <name val="Wingdings"/>
      <charset val="2"/>
    </font>
    <font>
      <b/>
      <u/>
      <sz val="10"/>
      <color rgb="FF0000FF"/>
      <name val="Arial"/>
      <family val="2"/>
    </font>
    <font>
      <u/>
      <sz val="10"/>
      <color theme="10"/>
      <name val="Arial"/>
      <family val="2"/>
    </font>
    <font>
      <sz val="8"/>
      <color rgb="FF000000"/>
      <name val="Tahoma"/>
      <family val="2"/>
    </font>
    <font>
      <b/>
      <sz val="10"/>
      <color rgb="FF007E39"/>
      <name val="Arial"/>
      <family val="2"/>
    </font>
    <font>
      <i/>
      <sz val="10"/>
      <name val="Arial"/>
      <family val="2"/>
    </font>
    <font>
      <b/>
      <sz val="10"/>
      <color rgb="FF00B050"/>
      <name val="Arial"/>
      <family val="2"/>
    </font>
    <font>
      <b/>
      <sz val="10"/>
      <color rgb="FF01812C"/>
      <name val="Arial"/>
      <family val="2"/>
    </font>
    <font>
      <sz val="10"/>
      <color rgb="FF00B050"/>
      <name val="Arial"/>
      <family val="2"/>
    </font>
    <font>
      <b/>
      <sz val="10"/>
      <color rgb="FF663300"/>
      <name val="Arial"/>
      <family val="2"/>
    </font>
    <font>
      <b/>
      <i/>
      <sz val="12"/>
      <color rgb="FF0000FF"/>
      <name val="Arial"/>
      <family val="2"/>
    </font>
    <font>
      <b/>
      <sz val="9"/>
      <color rgb="FF242424"/>
      <name val="Segoe UI"/>
      <family val="2"/>
    </font>
    <font>
      <sz val="8"/>
      <color rgb="FF000000"/>
      <name val="Segoe UI"/>
      <family val="2"/>
    </font>
    <font>
      <sz val="10"/>
      <color rgb="FF663300"/>
      <name val="Arial"/>
      <family val="2"/>
    </font>
    <font>
      <b/>
      <sz val="12"/>
      <color rgb="FF0000FF"/>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8" tint="0.79998168889431442"/>
        <bgColor indexed="64"/>
      </patternFill>
    </fill>
    <fill>
      <patternFill patternType="solid">
        <fgColor theme="7" tint="0.79998168889431442"/>
        <bgColor indexed="64"/>
      </patternFill>
    </fill>
  </fills>
  <borders count="6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right style="thick">
        <color indexed="64"/>
      </right>
      <top/>
      <bottom/>
      <diagonal/>
    </border>
    <border>
      <left/>
      <right style="thin">
        <color indexed="64"/>
      </right>
      <top/>
      <bottom style="thin">
        <color indexed="64"/>
      </bottom>
      <diagonal/>
    </border>
  </borders>
  <cellStyleXfs count="50">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2" fillId="21" borderId="2" applyNumberFormat="0" applyAlignment="0" applyProtection="0"/>
    <xf numFmtId="43" fontId="4" fillId="0" borderId="0" applyFont="0" applyFill="0" applyBorder="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7" borderId="1" applyNumberFormat="0" applyAlignment="0" applyProtection="0"/>
    <xf numFmtId="0" fontId="19" fillId="0" borderId="6" applyNumberFormat="0" applyFill="0" applyAlignment="0" applyProtection="0"/>
    <xf numFmtId="0" fontId="20" fillId="22" borderId="0" applyNumberFormat="0" applyBorder="0" applyAlignment="0" applyProtection="0"/>
    <xf numFmtId="0" fontId="7" fillId="0" borderId="0"/>
    <xf numFmtId="0" fontId="7" fillId="23" borderId="7" applyNumberFormat="0" applyFont="0" applyAlignment="0" applyProtection="0"/>
    <xf numFmtId="0" fontId="21" fillId="20" borderId="8" applyNumberForma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0" borderId="0" applyNumberFormat="0" applyFill="0" applyBorder="0" applyAlignment="0" applyProtection="0"/>
    <xf numFmtId="9" fontId="39" fillId="0" borderId="0" applyFont="0" applyFill="0" applyBorder="0" applyAlignment="0" applyProtection="0"/>
    <xf numFmtId="0" fontId="4" fillId="0" borderId="0"/>
    <xf numFmtId="0" fontId="3" fillId="0" borderId="0"/>
    <xf numFmtId="0" fontId="2" fillId="0" borderId="0"/>
    <xf numFmtId="0" fontId="46" fillId="0" borderId="0" applyNumberFormat="0" applyFill="0" applyBorder="0" applyAlignment="0" applyProtection="0"/>
    <xf numFmtId="0" fontId="1" fillId="0" borderId="0"/>
  </cellStyleXfs>
  <cellXfs count="393">
    <xf numFmtId="0" fontId="0" fillId="0" borderId="0" xfId="0"/>
    <xf numFmtId="0" fontId="5" fillId="0" borderId="0" xfId="0" applyFont="1" applyAlignment="1">
      <alignment horizontal="center"/>
    </xf>
    <xf numFmtId="0" fontId="5" fillId="0" borderId="0" xfId="0" applyFont="1"/>
    <xf numFmtId="3" fontId="0" fillId="0" borderId="0" xfId="28" applyNumberFormat="1" applyFont="1"/>
    <xf numFmtId="4" fontId="0" fillId="0" borderId="0" xfId="28" applyNumberFormat="1" applyFont="1"/>
    <xf numFmtId="166" fontId="0" fillId="0" borderId="0" xfId="0" applyNumberFormat="1"/>
    <xf numFmtId="0" fontId="25" fillId="0" borderId="0" xfId="38" applyFont="1"/>
    <xf numFmtId="0" fontId="7" fillId="0" borderId="0" xfId="38"/>
    <xf numFmtId="0" fontId="7" fillId="0" borderId="0" xfId="38" applyAlignment="1">
      <alignment horizontal="left" indent="1"/>
    </xf>
    <xf numFmtId="0" fontId="7" fillId="0" borderId="0" xfId="0" applyFont="1" applyAlignment="1">
      <alignment horizontal="center"/>
    </xf>
    <xf numFmtId="0" fontId="7" fillId="0" borderId="0" xfId="0" applyFont="1"/>
    <xf numFmtId="164" fontId="5" fillId="0" borderId="0" xfId="0" applyNumberFormat="1" applyFont="1" applyAlignment="1">
      <alignment horizontal="center"/>
    </xf>
    <xf numFmtId="165" fontId="7" fillId="0" borderId="0" xfId="0" applyNumberFormat="1" applyFont="1" applyAlignment="1">
      <alignment horizontal="center"/>
    </xf>
    <xf numFmtId="171" fontId="7" fillId="0" borderId="0" xfId="0" applyNumberFormat="1" applyFont="1" applyAlignment="1">
      <alignment horizontal="center"/>
    </xf>
    <xf numFmtId="170" fontId="7" fillId="0" borderId="0" xfId="0" applyNumberFormat="1" applyFont="1" applyAlignment="1">
      <alignment horizontal="center"/>
    </xf>
    <xf numFmtId="167" fontId="7" fillId="0" borderId="0" xfId="0" applyNumberFormat="1" applyFont="1" applyAlignment="1">
      <alignment horizontal="center"/>
    </xf>
    <xf numFmtId="168" fontId="7" fillId="0" borderId="0" xfId="0" applyNumberFormat="1" applyFont="1"/>
    <xf numFmtId="0" fontId="7" fillId="0" borderId="10" xfId="0" applyFont="1" applyBorder="1"/>
    <xf numFmtId="0" fontId="7" fillId="0" borderId="11" xfId="0" applyFont="1" applyBorder="1"/>
    <xf numFmtId="0" fontId="0" fillId="0" borderId="12" xfId="0" applyBorder="1"/>
    <xf numFmtId="0" fontId="7" fillId="0" borderId="14" xfId="0" applyFont="1" applyBorder="1" applyAlignment="1">
      <alignment horizontal="right"/>
    </xf>
    <xf numFmtId="0" fontId="26" fillId="0" borderId="17" xfId="0" applyFont="1" applyBorder="1"/>
    <xf numFmtId="0" fontId="7" fillId="0" borderId="12" xfId="0" applyFont="1" applyBorder="1"/>
    <xf numFmtId="0" fontId="7" fillId="0" borderId="18" xfId="0" applyFont="1" applyBorder="1" applyAlignment="1">
      <alignment horizontal="right"/>
    </xf>
    <xf numFmtId="0" fontId="5" fillId="0" borderId="19" xfId="0" applyFont="1" applyBorder="1"/>
    <xf numFmtId="0" fontId="7" fillId="0" borderId="16" xfId="0" applyFont="1" applyBorder="1" applyAlignment="1">
      <alignment horizontal="right"/>
    </xf>
    <xf numFmtId="0" fontId="7" fillId="0" borderId="13" xfId="0" applyFont="1" applyBorder="1"/>
    <xf numFmtId="0" fontId="5" fillId="0" borderId="20" xfId="0" applyFont="1" applyBorder="1" applyAlignment="1">
      <alignment horizontal="center"/>
    </xf>
    <xf numFmtId="0" fontId="26" fillId="0" borderId="0" xfId="0" applyFont="1"/>
    <xf numFmtId="0" fontId="4" fillId="0" borderId="0" xfId="38" applyFont="1" applyAlignment="1">
      <alignment horizontal="left" indent="1"/>
    </xf>
    <xf numFmtId="0" fontId="4" fillId="0" borderId="0" xfId="38" applyFont="1"/>
    <xf numFmtId="0" fontId="5" fillId="24" borderId="13" xfId="0" applyFont="1" applyFill="1" applyBorder="1" applyAlignment="1">
      <alignment horizontal="center"/>
    </xf>
    <xf numFmtId="0" fontId="7" fillId="24" borderId="0" xfId="0" applyFont="1" applyFill="1"/>
    <xf numFmtId="0" fontId="4" fillId="24" borderId="0" xfId="0" applyFont="1" applyFill="1" applyAlignment="1">
      <alignment horizontal="right"/>
    </xf>
    <xf numFmtId="0" fontId="0" fillId="0" borderId="23" xfId="0" applyBorder="1"/>
    <xf numFmtId="0" fontId="4" fillId="0" borderId="0" xfId="0" applyFont="1"/>
    <xf numFmtId="172"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5" fillId="0" borderId="0" xfId="0" applyFont="1" applyAlignment="1">
      <alignment horizontal="left"/>
    </xf>
    <xf numFmtId="175" fontId="0" fillId="0" borderId="0" xfId="0" applyNumberFormat="1"/>
    <xf numFmtId="0" fontId="5" fillId="24" borderId="25" xfId="0" applyFont="1" applyFill="1" applyBorder="1" applyAlignment="1">
      <alignment horizontal="center"/>
    </xf>
    <xf numFmtId="0" fontId="5" fillId="24" borderId="26" xfId="0" applyFont="1" applyFill="1" applyBorder="1" applyAlignment="1">
      <alignment horizontal="center"/>
    </xf>
    <xf numFmtId="0" fontId="4" fillId="0" borderId="0" xfId="38" applyFont="1" applyAlignment="1">
      <alignment horizontal="left"/>
    </xf>
    <xf numFmtId="0" fontId="0" fillId="29" borderId="0" xfId="0" applyFill="1"/>
    <xf numFmtId="0" fontId="4" fillId="29" borderId="0" xfId="0" applyFont="1" applyFill="1" applyAlignment="1">
      <alignment horizontal="center" wrapText="1"/>
    </xf>
    <xf numFmtId="174" fontId="4" fillId="0" borderId="0" xfId="0" applyNumberFormat="1" applyFont="1" applyAlignment="1">
      <alignment horizontal="center"/>
    </xf>
    <xf numFmtId="173" fontId="31" fillId="24" borderId="14" xfId="0" applyNumberFormat="1" applyFont="1" applyFill="1" applyBorder="1" applyAlignment="1">
      <alignment horizontal="center"/>
    </xf>
    <xf numFmtId="0" fontId="4" fillId="0" borderId="0" xfId="0" applyFont="1" applyAlignment="1">
      <alignment horizontal="center"/>
    </xf>
    <xf numFmtId="4" fontId="4" fillId="0" borderId="0" xfId="28" applyNumberFormat="1" applyFont="1" applyFill="1" applyBorder="1"/>
    <xf numFmtId="0" fontId="5" fillId="0" borderId="17" xfId="0" applyFont="1" applyBorder="1"/>
    <xf numFmtId="0" fontId="5" fillId="29" borderId="0" xfId="0" applyFont="1" applyFill="1" applyAlignment="1">
      <alignment horizontal="left"/>
    </xf>
    <xf numFmtId="0" fontId="4" fillId="31" borderId="0" xfId="0" applyFont="1" applyFill="1"/>
    <xf numFmtId="0" fontId="4" fillId="0" borderId="0" xfId="0" applyFont="1" applyAlignment="1">
      <alignment horizontal="right"/>
    </xf>
    <xf numFmtId="4" fontId="4" fillId="0" borderId="0" xfId="0" applyNumberFormat="1" applyFont="1"/>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4" fillId="0" borderId="0" xfId="0" applyNumberFormat="1" applyFont="1" applyAlignment="1">
      <alignment horizontal="left" indent="1"/>
    </xf>
    <xf numFmtId="0" fontId="5" fillId="0" borderId="0" xfId="38" applyFont="1" applyAlignment="1">
      <alignment horizontal="left"/>
    </xf>
    <xf numFmtId="0" fontId="0" fillId="27" borderId="0" xfId="0" applyFill="1"/>
    <xf numFmtId="0" fontId="37" fillId="0" borderId="0" xfId="0" applyFont="1"/>
    <xf numFmtId="2" fontId="0" fillId="0" borderId="0" xfId="0" applyNumberFormat="1"/>
    <xf numFmtId="0" fontId="0" fillId="0" borderId="18" xfId="0" applyBorder="1"/>
    <xf numFmtId="0" fontId="4" fillId="31" borderId="0" xfId="0" applyFont="1" applyFill="1" applyAlignment="1">
      <alignment horizontal="right"/>
    </xf>
    <xf numFmtId="0" fontId="38" fillId="31" borderId="13" xfId="0" applyFont="1" applyFill="1" applyBorder="1" applyAlignment="1" applyProtection="1">
      <alignment horizontal="center"/>
      <protection locked="0"/>
    </xf>
    <xf numFmtId="0" fontId="0" fillId="31" borderId="0" xfId="0" applyFill="1"/>
    <xf numFmtId="0" fontId="5" fillId="31" borderId="13" xfId="0" applyFont="1" applyFill="1" applyBorder="1" applyAlignment="1">
      <alignment horizontal="left"/>
    </xf>
    <xf numFmtId="178" fontId="37" fillId="0" borderId="0" xfId="0" applyNumberFormat="1" applyFont="1"/>
    <xf numFmtId="0" fontId="4" fillId="0" borderId="0" xfId="0" applyFont="1" applyAlignment="1">
      <alignment horizontal="left"/>
    </xf>
    <xf numFmtId="4" fontId="0" fillId="0" borderId="0" xfId="0" applyNumberFormat="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5" fillId="24" borderId="12" xfId="0" applyFont="1" applyFill="1" applyBorder="1" applyAlignment="1">
      <alignment horizontal="center"/>
    </xf>
    <xf numFmtId="0" fontId="5" fillId="24" borderId="22" xfId="0" applyFont="1" applyFill="1" applyBorder="1" applyAlignment="1">
      <alignment horizontal="center"/>
    </xf>
    <xf numFmtId="0" fontId="5" fillId="27" borderId="27" xfId="0" applyFont="1" applyFill="1" applyBorder="1" applyAlignment="1">
      <alignment horizontal="center"/>
    </xf>
    <xf numFmtId="0" fontId="5" fillId="27" borderId="33" xfId="0" applyFont="1" applyFill="1" applyBorder="1" applyAlignment="1">
      <alignment horizontal="center"/>
    </xf>
    <xf numFmtId="0" fontId="5" fillId="28" borderId="25" xfId="0" applyFont="1" applyFill="1" applyBorder="1" applyAlignment="1">
      <alignment horizontal="center"/>
    </xf>
    <xf numFmtId="0" fontId="5" fillId="28" borderId="26" xfId="0" applyFont="1" applyFill="1" applyBorder="1" applyAlignment="1">
      <alignment horizontal="center"/>
    </xf>
    <xf numFmtId="0" fontId="5" fillId="28" borderId="41" xfId="0" applyFont="1" applyFill="1" applyBorder="1" applyAlignment="1">
      <alignment horizontal="center"/>
    </xf>
    <xf numFmtId="0" fontId="5" fillId="31" borderId="21" xfId="0" applyFont="1" applyFill="1" applyBorder="1" applyAlignment="1">
      <alignment horizontal="center"/>
    </xf>
    <xf numFmtId="0" fontId="5" fillId="31" borderId="17" xfId="0" applyFont="1" applyFill="1" applyBorder="1" applyAlignment="1">
      <alignment horizontal="center"/>
    </xf>
    <xf numFmtId="0" fontId="5" fillId="32" borderId="17" xfId="0" applyFont="1" applyFill="1" applyBorder="1"/>
    <xf numFmtId="0" fontId="0" fillId="32" borderId="12" xfId="0" applyFill="1" applyBorder="1"/>
    <xf numFmtId="0" fontId="5" fillId="25" borderId="17" xfId="0" applyFont="1" applyFill="1" applyBorder="1"/>
    <xf numFmtId="0" fontId="5" fillId="25" borderId="18" xfId="0" applyFont="1" applyFill="1" applyBorder="1"/>
    <xf numFmtId="0" fontId="5" fillId="25" borderId="25" xfId="0" applyFont="1" applyFill="1" applyBorder="1" applyAlignment="1">
      <alignment horizontal="center"/>
    </xf>
    <xf numFmtId="0" fontId="5" fillId="32" borderId="43" xfId="0" applyFont="1" applyFill="1" applyBorder="1" applyAlignment="1">
      <alignment horizontal="center"/>
    </xf>
    <xf numFmtId="0" fontId="5" fillId="32" borderId="44" xfId="0" applyFont="1" applyFill="1" applyBorder="1" applyAlignment="1">
      <alignment horizontal="center"/>
    </xf>
    <xf numFmtId="0" fontId="5"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5" fillId="32" borderId="27" xfId="0" applyFont="1" applyFill="1" applyBorder="1"/>
    <xf numFmtId="0" fontId="5" fillId="32" borderId="33" xfId="0" applyFont="1" applyFill="1" applyBorder="1" applyAlignment="1">
      <alignment horizontal="center"/>
    </xf>
    <xf numFmtId="0" fontId="4" fillId="0" borderId="0" xfId="0" applyFont="1" applyAlignment="1">
      <alignment horizontal="left" vertical="center"/>
    </xf>
    <xf numFmtId="0" fontId="5" fillId="0" borderId="26" xfId="0" applyFont="1" applyBorder="1" applyAlignment="1">
      <alignment horizontal="center"/>
    </xf>
    <xf numFmtId="0" fontId="5" fillId="0" borderId="26" xfId="0" applyFont="1" applyBorder="1"/>
    <xf numFmtId="0" fontId="5" fillId="0" borderId="41" xfId="0" applyFont="1" applyBorder="1"/>
    <xf numFmtId="0" fontId="5" fillId="0" borderId="47" xfId="0" applyFont="1" applyBorder="1" applyAlignment="1">
      <alignment horizontal="center"/>
    </xf>
    <xf numFmtId="0" fontId="5" fillId="0" borderId="48" xfId="0" applyFont="1" applyBorder="1" applyAlignment="1">
      <alignment horizontal="center"/>
    </xf>
    <xf numFmtId="0" fontId="5" fillId="0" borderId="45" xfId="0" applyFont="1" applyBorder="1" applyAlignment="1">
      <alignment horizontal="center"/>
    </xf>
    <xf numFmtId="0" fontId="5" fillId="0" borderId="14" xfId="0" applyFont="1" applyBorder="1" applyAlignment="1">
      <alignment horizontal="center"/>
    </xf>
    <xf numFmtId="18" fontId="0" fillId="0" borderId="0" xfId="0" applyNumberFormat="1" applyAlignment="1">
      <alignment horizontal="center"/>
    </xf>
    <xf numFmtId="0" fontId="5" fillId="32" borderId="18" xfId="0" applyFont="1" applyFill="1" applyBorder="1" applyAlignment="1">
      <alignment horizontal="center"/>
    </xf>
    <xf numFmtId="0" fontId="5" fillId="32" borderId="14" xfId="0" applyFont="1" applyFill="1" applyBorder="1" applyAlignment="1">
      <alignment horizontal="center"/>
    </xf>
    <xf numFmtId="0" fontId="0" fillId="32" borderId="18" xfId="0" applyFill="1" applyBorder="1"/>
    <xf numFmtId="180" fontId="5" fillId="32" borderId="25" xfId="0" applyNumberFormat="1" applyFont="1" applyFill="1" applyBorder="1" applyAlignment="1">
      <alignment horizontal="center"/>
    </xf>
    <xf numFmtId="14" fontId="5" fillId="32" borderId="41" xfId="0" applyNumberFormat="1" applyFont="1" applyFill="1" applyBorder="1" applyAlignment="1">
      <alignment horizontal="center"/>
    </xf>
    <xf numFmtId="181" fontId="5" fillId="32" borderId="23" xfId="0" applyNumberFormat="1" applyFont="1" applyFill="1" applyBorder="1" applyAlignment="1">
      <alignment horizontal="center"/>
    </xf>
    <xf numFmtId="10" fontId="0" fillId="0" borderId="0" xfId="44" applyNumberFormat="1" applyFont="1"/>
    <xf numFmtId="176" fontId="0" fillId="0" borderId="0" xfId="0" applyNumberFormat="1"/>
    <xf numFmtId="0" fontId="0" fillId="0" borderId="0" xfId="44" applyNumberFormat="1" applyFont="1"/>
    <xf numFmtId="0" fontId="5" fillId="0" borderId="42" xfId="0" applyFont="1" applyBorder="1"/>
    <xf numFmtId="0" fontId="5" fillId="0" borderId="25" xfId="0" applyFont="1" applyBorder="1" applyAlignment="1">
      <alignment horizontal="center"/>
    </xf>
    <xf numFmtId="182" fontId="0" fillId="0" borderId="0" xfId="0" applyNumberFormat="1"/>
    <xf numFmtId="0" fontId="4" fillId="0" borderId="11" xfId="0" applyFont="1" applyBorder="1" applyAlignment="1">
      <alignment horizontal="right"/>
    </xf>
    <xf numFmtId="183" fontId="5" fillId="0" borderId="15" xfId="0" applyNumberFormat="1" applyFont="1" applyBorder="1"/>
    <xf numFmtId="4" fontId="4" fillId="0" borderId="0" xfId="28" applyNumberFormat="1" applyFont="1" applyFill="1" applyBorder="1" applyAlignment="1"/>
    <xf numFmtId="169" fontId="7" fillId="29" borderId="0" xfId="0" applyNumberFormat="1" applyFont="1" applyFill="1"/>
    <xf numFmtId="0" fontId="0" fillId="26" borderId="0" xfId="0" applyFill="1" applyAlignment="1">
      <alignment horizontal="center"/>
    </xf>
    <xf numFmtId="0" fontId="5" fillId="26" borderId="0" xfId="0" applyFont="1" applyFill="1" applyAlignment="1">
      <alignment horizontal="center"/>
    </xf>
    <xf numFmtId="0" fontId="4" fillId="0" borderId="25" xfId="0" applyFont="1" applyBorder="1" applyAlignment="1">
      <alignment horizontal="center"/>
    </xf>
    <xf numFmtId="0" fontId="4" fillId="29" borderId="0" xfId="0" applyFont="1" applyFill="1"/>
    <xf numFmtId="14" fontId="7" fillId="0" borderId="0" xfId="38" applyNumberFormat="1"/>
    <xf numFmtId="3" fontId="0" fillId="0" borderId="0" xfId="0" applyNumberFormat="1" applyAlignment="1">
      <alignment horizontal="center"/>
    </xf>
    <xf numFmtId="3" fontId="0" fillId="0" borderId="0" xfId="28" applyNumberFormat="1" applyFont="1" applyFill="1"/>
    <xf numFmtId="172" fontId="33" fillId="0" borderId="0" xfId="0" applyNumberFormat="1" applyFont="1" applyAlignment="1">
      <alignment horizontal="center"/>
    </xf>
    <xf numFmtId="174" fontId="7" fillId="0" borderId="0" xfId="38" applyNumberFormat="1"/>
    <xf numFmtId="177" fontId="4" fillId="0" borderId="0" xfId="0" applyNumberFormat="1" applyFont="1" applyAlignment="1">
      <alignment horizontal="left"/>
    </xf>
    <xf numFmtId="0" fontId="4"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xf numFmtId="0" fontId="4" fillId="34" borderId="14" xfId="0" applyFont="1" applyFill="1" applyBorder="1" applyAlignment="1">
      <alignment horizontal="right"/>
    </xf>
    <xf numFmtId="0" fontId="4"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2" fontId="0" fillId="0" borderId="41" xfId="0" applyNumberFormat="1" applyBorder="1"/>
    <xf numFmtId="0" fontId="4" fillId="31" borderId="0" xfId="0" applyFont="1" applyFill="1" applyAlignment="1">
      <alignment horizontal="left" vertical="center"/>
    </xf>
    <xf numFmtId="0" fontId="0" fillId="0" borderId="54" xfId="0" applyBorder="1" applyAlignment="1">
      <alignment horizontal="center"/>
    </xf>
    <xf numFmtId="0" fontId="4" fillId="0" borderId="55" xfId="0" applyFont="1" applyBorder="1" applyAlignment="1">
      <alignment horizontal="center"/>
    </xf>
    <xf numFmtId="0" fontId="4" fillId="28" borderId="12" xfId="0" applyFont="1" applyFill="1" applyBorder="1" applyAlignment="1">
      <alignment horizontal="center"/>
    </xf>
    <xf numFmtId="0" fontId="4" fillId="28" borderId="12" xfId="0" applyFont="1" applyFill="1" applyBorder="1"/>
    <xf numFmtId="0" fontId="40" fillId="0" borderId="0" xfId="0" applyFont="1" applyAlignment="1">
      <alignment horizontal="center"/>
    </xf>
    <xf numFmtId="0" fontId="37" fillId="0" borderId="12" xfId="0" applyFont="1" applyBorder="1" applyAlignment="1">
      <alignment horizontal="right"/>
    </xf>
    <xf numFmtId="0" fontId="32" fillId="34" borderId="13" xfId="0" applyFont="1" applyFill="1" applyBorder="1" applyAlignment="1" applyProtection="1">
      <alignment horizontal="left"/>
      <protection locked="0"/>
    </xf>
    <xf numFmtId="0" fontId="4" fillId="34" borderId="0" xfId="0" applyFont="1" applyFill="1"/>
    <xf numFmtId="0" fontId="4" fillId="34" borderId="53" xfId="0" applyFont="1" applyFill="1" applyBorder="1"/>
    <xf numFmtId="185" fontId="0" fillId="29" borderId="0" xfId="0" applyNumberFormat="1" applyFill="1"/>
    <xf numFmtId="0" fontId="4" fillId="28" borderId="13" xfId="0" applyFont="1" applyFill="1" applyBorder="1" applyAlignment="1">
      <alignment horizontal="center" wrapText="1"/>
    </xf>
    <xf numFmtId="1" fontId="0" fillId="0" borderId="55" xfId="0" applyNumberFormat="1" applyBorder="1"/>
    <xf numFmtId="1" fontId="0" fillId="0" borderId="25" xfId="0" applyNumberFormat="1" applyBorder="1"/>
    <xf numFmtId="22" fontId="0" fillId="0" borderId="0" xfId="0" applyNumberFormat="1"/>
    <xf numFmtId="18" fontId="0" fillId="0" borderId="0" xfId="0" applyNumberFormat="1"/>
    <xf numFmtId="3" fontId="0" fillId="0" borderId="0" xfId="0" applyNumberFormat="1" applyAlignment="1">
      <alignment horizontal="right"/>
    </xf>
    <xf numFmtId="184" fontId="4" fillId="0" borderId="0" xfId="44" applyNumberFormat="1" applyFont="1" applyFill="1"/>
    <xf numFmtId="186" fontId="0" fillId="0" borderId="0" xfId="0" applyNumberFormat="1"/>
    <xf numFmtId="185" fontId="5" fillId="29" borderId="0" xfId="0" applyNumberFormat="1" applyFont="1" applyFill="1" applyAlignment="1">
      <alignment horizontal="left"/>
    </xf>
    <xf numFmtId="0" fontId="7" fillId="24" borderId="0" xfId="0" applyFont="1" applyFill="1" applyAlignment="1">
      <alignment horizontal="right"/>
    </xf>
    <xf numFmtId="4" fontId="0" fillId="0" borderId="0" xfId="28" applyNumberFormat="1" applyFont="1" applyFill="1" applyBorder="1"/>
    <xf numFmtId="0" fontId="0" fillId="0" borderId="24" xfId="0" applyBorder="1"/>
    <xf numFmtId="167" fontId="4" fillId="0" borderId="0" xfId="0" applyNumberFormat="1" applyFont="1" applyAlignment="1">
      <alignment horizontal="center"/>
    </xf>
    <xf numFmtId="0" fontId="4" fillId="24" borderId="57" xfId="0" applyFont="1" applyFill="1" applyBorder="1"/>
    <xf numFmtId="0" fontId="0" fillId="0" borderId="42" xfId="0" applyBorder="1"/>
    <xf numFmtId="2" fontId="0" fillId="0" borderId="56" xfId="0" applyNumberFormat="1" applyBorder="1"/>
    <xf numFmtId="168" fontId="7" fillId="33" borderId="0" xfId="0" applyNumberFormat="1" applyFont="1" applyFill="1"/>
    <xf numFmtId="168" fontId="7" fillId="29" borderId="0" xfId="0" applyNumberFormat="1" applyFont="1" applyFill="1" applyAlignment="1">
      <alignment vertical="center"/>
    </xf>
    <xf numFmtId="0" fontId="4" fillId="29" borderId="0" xfId="0" quotePrefix="1" applyFont="1" applyFill="1" applyAlignment="1">
      <alignment horizontal="right" vertical="center"/>
    </xf>
    <xf numFmtId="0" fontId="0" fillId="29" borderId="0" xfId="0" applyFill="1" applyAlignment="1">
      <alignment horizontal="center" vertical="center"/>
    </xf>
    <xf numFmtId="173" fontId="4" fillId="29" borderId="0" xfId="0" applyNumberFormat="1" applyFont="1" applyFill="1" applyAlignment="1">
      <alignment horizontal="center" vertical="center"/>
    </xf>
    <xf numFmtId="0" fontId="0" fillId="29" borderId="0" xfId="0" applyFill="1" applyAlignment="1">
      <alignment horizontal="right" vertical="center"/>
    </xf>
    <xf numFmtId="0" fontId="5" fillId="0" borderId="0" xfId="0" applyFont="1" applyAlignment="1">
      <alignment wrapText="1"/>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0" fontId="4" fillId="28" borderId="17" xfId="0" applyFont="1" applyFill="1" applyBorder="1"/>
    <xf numFmtId="189" fontId="0" fillId="0" borderId="0" xfId="0" applyNumberFormat="1"/>
    <xf numFmtId="2" fontId="37" fillId="31" borderId="14" xfId="0" applyNumberFormat="1" applyFont="1" applyFill="1" applyBorder="1" applyAlignment="1">
      <alignment horizontal="right"/>
    </xf>
    <xf numFmtId="0" fontId="4" fillId="31" borderId="0" xfId="0" applyFont="1" applyFill="1" applyAlignment="1">
      <alignment vertical="top"/>
    </xf>
    <xf numFmtId="0" fontId="5" fillId="26" borderId="0" xfId="0" applyFont="1" applyFill="1"/>
    <xf numFmtId="0" fontId="0" fillId="27" borderId="14" xfId="0" applyFill="1" applyBorder="1" applyAlignment="1">
      <alignment horizontal="center"/>
    </xf>
    <xf numFmtId="0" fontId="4" fillId="31" borderId="0" xfId="0" applyFont="1" applyFill="1" applyAlignment="1">
      <alignment vertical="center"/>
    </xf>
    <xf numFmtId="0" fontId="4" fillId="31" borderId="0" xfId="0" quotePrefix="1" applyFont="1" applyFill="1"/>
    <xf numFmtId="0" fontId="0" fillId="31" borderId="0" xfId="0" applyFill="1" applyAlignment="1">
      <alignment horizontal="right"/>
    </xf>
    <xf numFmtId="1" fontId="0" fillId="0" borderId="0" xfId="0" applyNumberFormat="1"/>
    <xf numFmtId="0" fontId="5" fillId="31" borderId="0" xfId="0" applyFont="1" applyFill="1"/>
    <xf numFmtId="0" fontId="0" fillId="27" borderId="14" xfId="0" applyFill="1" applyBorder="1"/>
    <xf numFmtId="0" fontId="4" fillId="0" borderId="0" xfId="0" applyFont="1" applyAlignment="1">
      <alignment horizontal="left" indent="2"/>
    </xf>
    <xf numFmtId="4" fontId="45" fillId="0" borderId="0" xfId="0" applyNumberFormat="1" applyFont="1" applyAlignment="1">
      <alignment horizontal="right"/>
    </xf>
    <xf numFmtId="0" fontId="0" fillId="26" borderId="0" xfId="0" applyFill="1"/>
    <xf numFmtId="0" fontId="0" fillId="29" borderId="0" xfId="0" applyFill="1" applyAlignment="1">
      <alignment horizontal="center"/>
    </xf>
    <xf numFmtId="0" fontId="4" fillId="0" borderId="0" xfId="0" applyFont="1" applyAlignment="1">
      <alignment horizontal="left" indent="1"/>
    </xf>
    <xf numFmtId="0" fontId="4" fillId="0" borderId="0" xfId="0" applyFont="1" applyAlignment="1">
      <alignment horizontal="left" indent="3"/>
    </xf>
    <xf numFmtId="4" fontId="0" fillId="0" borderId="0" xfId="0" applyNumberFormat="1" applyAlignment="1">
      <alignment horizontal="left" indent="1"/>
    </xf>
    <xf numFmtId="0" fontId="46" fillId="0" borderId="0" xfId="48" applyNumberFormat="1" applyAlignment="1"/>
    <xf numFmtId="0" fontId="4" fillId="31" borderId="0" xfId="0" applyFont="1" applyFill="1" applyAlignment="1">
      <alignment horizontal="left"/>
    </xf>
    <xf numFmtId="2" fontId="4" fillId="31" borderId="0" xfId="0" applyNumberFormat="1" applyFont="1" applyFill="1" applyAlignment="1">
      <alignment horizontal="left"/>
    </xf>
    <xf numFmtId="0" fontId="4" fillId="31" borderId="0" xfId="0" applyFont="1" applyFill="1" applyAlignment="1">
      <alignment horizontal="left" indent="1"/>
    </xf>
    <xf numFmtId="0" fontId="5" fillId="0" borderId="13" xfId="0" applyFont="1" applyBorder="1" applyAlignment="1">
      <alignment horizontal="center"/>
    </xf>
    <xf numFmtId="0" fontId="4" fillId="27" borderId="0" xfId="0" applyFont="1" applyFill="1"/>
    <xf numFmtId="0" fontId="4" fillId="27" borderId="23" xfId="0" applyFont="1" applyFill="1" applyBorder="1" applyAlignment="1">
      <alignment horizontal="left"/>
    </xf>
    <xf numFmtId="0" fontId="26" fillId="0" borderId="0" xfId="0" applyFont="1" applyAlignment="1">
      <alignment horizontal="left"/>
    </xf>
    <xf numFmtId="188" fontId="4" fillId="27" borderId="22" xfId="0" applyNumberFormat="1" applyFont="1" applyFill="1" applyBorder="1" applyAlignment="1">
      <alignment horizontal="center"/>
    </xf>
    <xf numFmtId="4" fontId="0" fillId="0" borderId="0" xfId="28" applyNumberFormat="1" applyFont="1" applyFill="1"/>
    <xf numFmtId="0" fontId="4" fillId="27" borderId="0" xfId="0" applyFont="1" applyFill="1" applyAlignment="1">
      <alignment horizontal="center"/>
    </xf>
    <xf numFmtId="174" fontId="4" fillId="27" borderId="0" xfId="0" applyNumberFormat="1" applyFont="1" applyFill="1" applyAlignment="1">
      <alignment horizontal="center"/>
    </xf>
    <xf numFmtId="3" fontId="0" fillId="27" borderId="0" xfId="28" applyNumberFormat="1" applyFont="1" applyFill="1"/>
    <xf numFmtId="4" fontId="0" fillId="27" borderId="0" xfId="28" applyNumberFormat="1" applyFont="1" applyFill="1"/>
    <xf numFmtId="2" fontId="0" fillId="27" borderId="0" xfId="0" applyNumberFormat="1" applyFill="1"/>
    <xf numFmtId="164" fontId="0" fillId="27" borderId="0" xfId="0" applyNumberFormat="1" applyFill="1"/>
    <xf numFmtId="4" fontId="4" fillId="27" borderId="0" xfId="28" quotePrefix="1" applyNumberFormat="1" applyFont="1" applyFill="1" applyBorder="1"/>
    <xf numFmtId="3" fontId="0" fillId="27" borderId="0" xfId="0" applyNumberFormat="1" applyFill="1" applyAlignment="1">
      <alignment horizontal="center"/>
    </xf>
    <xf numFmtId="4" fontId="4" fillId="27" borderId="0" xfId="28" applyNumberFormat="1" applyFont="1" applyFill="1" applyBorder="1" applyAlignment="1"/>
    <xf numFmtId="0" fontId="26" fillId="31" borderId="0" xfId="0" applyFont="1" applyFill="1"/>
    <xf numFmtId="0" fontId="0" fillId="0" borderId="0" xfId="0" applyAlignment="1">
      <alignment horizontal="right"/>
    </xf>
    <xf numFmtId="190" fontId="0" fillId="0" borderId="0" xfId="0" applyNumberFormat="1" applyAlignment="1">
      <alignment horizontal="left" indent="1"/>
    </xf>
    <xf numFmtId="190" fontId="4" fillId="0" borderId="0" xfId="0" applyNumberFormat="1" applyFont="1" applyAlignment="1">
      <alignment horizontal="left" indent="1"/>
    </xf>
    <xf numFmtId="0" fontId="0" fillId="0" borderId="0" xfId="0" applyAlignment="1">
      <alignment horizontal="left" indent="1"/>
    </xf>
    <xf numFmtId="188" fontId="0" fillId="0" borderId="0" xfId="0" applyNumberFormat="1"/>
    <xf numFmtId="191" fontId="5" fillId="27" borderId="22" xfId="0" applyNumberFormat="1" applyFont="1" applyFill="1" applyBorder="1" applyAlignment="1">
      <alignment horizontal="center"/>
    </xf>
    <xf numFmtId="0" fontId="4" fillId="27" borderId="38" xfId="0" applyFont="1" applyFill="1" applyBorder="1" applyAlignment="1">
      <alignment horizontal="center"/>
    </xf>
    <xf numFmtId="0" fontId="0" fillId="0" borderId="22" xfId="0" applyBorder="1"/>
    <xf numFmtId="0" fontId="4" fillId="0" borderId="56" xfId="0" applyFont="1" applyBorder="1"/>
    <xf numFmtId="0" fontId="0" fillId="0" borderId="41" xfId="0" applyBorder="1"/>
    <xf numFmtId="2" fontId="4" fillId="0" borderId="56" xfId="0" applyNumberFormat="1" applyFont="1" applyBorder="1"/>
    <xf numFmtId="0" fontId="0" fillId="0" borderId="21" xfId="0" applyBorder="1"/>
    <xf numFmtId="0" fontId="37" fillId="0" borderId="0" xfId="0" applyFont="1" applyAlignment="1">
      <alignment horizontal="center"/>
    </xf>
    <xf numFmtId="1" fontId="4" fillId="0" borderId="0" xfId="0" applyNumberFormat="1" applyFont="1"/>
    <xf numFmtId="1" fontId="0" fillId="0" borderId="0" xfId="0" applyNumberFormat="1" applyAlignment="1">
      <alignment horizontal="center"/>
    </xf>
    <xf numFmtId="1" fontId="0" fillId="27" borderId="0" xfId="0" applyNumberFormat="1" applyFill="1"/>
    <xf numFmtId="0" fontId="4" fillId="0" borderId="0" xfId="0" applyFont="1" applyAlignment="1">
      <alignment wrapText="1"/>
    </xf>
    <xf numFmtId="164" fontId="0" fillId="0" borderId="0" xfId="0" applyNumberFormat="1"/>
    <xf numFmtId="194" fontId="37" fillId="0" borderId="0" xfId="0" applyNumberFormat="1" applyFont="1"/>
    <xf numFmtId="195" fontId="37" fillId="0" borderId="0" xfId="0" applyNumberFormat="1" applyFont="1"/>
    <xf numFmtId="192" fontId="0" fillId="0" borderId="0" xfId="0" applyNumberFormat="1"/>
    <xf numFmtId="193" fontId="0" fillId="0" borderId="0" xfId="0" applyNumberFormat="1"/>
    <xf numFmtId="2" fontId="4" fillId="0" borderId="0" xfId="0" applyNumberFormat="1" applyFont="1"/>
    <xf numFmtId="179" fontId="4" fillId="0" borderId="0" xfId="0" applyNumberFormat="1" applyFont="1"/>
    <xf numFmtId="194" fontId="4" fillId="0" borderId="0" xfId="0" applyNumberFormat="1" applyFont="1"/>
    <xf numFmtId="195" fontId="4" fillId="0" borderId="0" xfId="0" applyNumberFormat="1" applyFont="1"/>
    <xf numFmtId="4" fontId="4" fillId="27" borderId="28" xfId="0" applyNumberFormat="1" applyFont="1" applyFill="1" applyBorder="1" applyAlignment="1">
      <alignment horizontal="center"/>
    </xf>
    <xf numFmtId="4" fontId="4" fillId="27" borderId="33" xfId="0" applyNumberFormat="1" applyFont="1" applyFill="1" applyBorder="1" applyAlignment="1">
      <alignment horizontal="center"/>
    </xf>
    <xf numFmtId="4" fontId="4" fillId="27" borderId="27" xfId="0" applyNumberFormat="1" applyFont="1" applyFill="1" applyBorder="1" applyAlignment="1">
      <alignment horizontal="center"/>
    </xf>
    <xf numFmtId="0" fontId="37" fillId="31" borderId="0" xfId="0" applyFont="1" applyFill="1" applyAlignment="1">
      <alignment horizontal="center"/>
    </xf>
    <xf numFmtId="196" fontId="0" fillId="0" borderId="0" xfId="0" applyNumberFormat="1" applyAlignment="1">
      <alignment horizontal="center"/>
    </xf>
    <xf numFmtId="14" fontId="4" fillId="0" borderId="0" xfId="0" applyNumberFormat="1" applyFont="1" applyAlignment="1">
      <alignment horizontal="right"/>
    </xf>
    <xf numFmtId="197" fontId="4" fillId="0" borderId="0" xfId="0" applyNumberFormat="1" applyFont="1" applyAlignment="1">
      <alignment horizontal="left" indent="1"/>
    </xf>
    <xf numFmtId="173" fontId="0" fillId="0" borderId="0" xfId="0" applyNumberFormat="1"/>
    <xf numFmtId="4" fontId="7" fillId="31" borderId="14" xfId="0" applyNumberFormat="1" applyFont="1" applyFill="1" applyBorder="1" applyAlignment="1">
      <alignment horizontal="center"/>
    </xf>
    <xf numFmtId="4" fontId="30" fillId="31" borderId="13" xfId="0" applyNumberFormat="1" applyFont="1" applyFill="1" applyBorder="1" applyAlignment="1" applyProtection="1">
      <alignment horizontal="center"/>
      <protection locked="0"/>
    </xf>
    <xf numFmtId="0" fontId="4" fillId="27" borderId="14" xfId="0" applyFont="1" applyFill="1" applyBorder="1" applyAlignment="1">
      <alignment horizontal="center"/>
    </xf>
    <xf numFmtId="0" fontId="4" fillId="31" borderId="0" xfId="0" applyFont="1" applyFill="1" applyAlignment="1">
      <alignment horizontal="right" indent="1"/>
    </xf>
    <xf numFmtId="0" fontId="0" fillId="0" borderId="0" xfId="0" applyAlignment="1">
      <alignment wrapText="1"/>
    </xf>
    <xf numFmtId="0" fontId="5" fillId="0" borderId="0" xfId="0" quotePrefix="1" applyFont="1"/>
    <xf numFmtId="0" fontId="4" fillId="0" borderId="0" xfId="0" quotePrefix="1" applyFont="1" applyAlignment="1">
      <alignment wrapText="1"/>
    </xf>
    <xf numFmtId="4" fontId="4" fillId="0" borderId="0" xfId="28" applyNumberFormat="1" applyFont="1" applyFill="1"/>
    <xf numFmtId="1" fontId="48" fillId="27" borderId="14" xfId="0" applyNumberFormat="1" applyFont="1" applyFill="1" applyBorder="1" applyAlignment="1">
      <alignment horizontal="center"/>
    </xf>
    <xf numFmtId="0" fontId="52" fillId="0" borderId="0" xfId="0" applyFont="1"/>
    <xf numFmtId="0" fontId="54" fillId="0" borderId="0" xfId="0" applyFont="1"/>
    <xf numFmtId="0" fontId="53" fillId="0" borderId="0" xfId="0" applyFont="1" applyAlignment="1">
      <alignment horizontal="center"/>
    </xf>
    <xf numFmtId="0" fontId="53" fillId="0" borderId="0" xfId="0" applyFont="1" applyAlignment="1">
      <alignment wrapText="1"/>
    </xf>
    <xf numFmtId="1" fontId="51" fillId="27" borderId="0" xfId="0" applyNumberFormat="1" applyFont="1" applyFill="1" applyAlignment="1">
      <alignment horizontal="center"/>
    </xf>
    <xf numFmtId="1" fontId="5" fillId="27" borderId="0" xfId="0" applyNumberFormat="1" applyFont="1" applyFill="1" applyAlignment="1">
      <alignment horizontal="center"/>
    </xf>
    <xf numFmtId="0" fontId="5" fillId="31" borderId="17" xfId="0" applyFont="1" applyFill="1" applyBorder="1" applyAlignment="1">
      <alignment horizontal="left"/>
    </xf>
    <xf numFmtId="0" fontId="5" fillId="31" borderId="12" xfId="0" applyFont="1" applyFill="1" applyBorder="1"/>
    <xf numFmtId="0" fontId="7" fillId="31" borderId="12" xfId="0" applyFont="1" applyFill="1" applyBorder="1"/>
    <xf numFmtId="0" fontId="0" fillId="31" borderId="12" xfId="0" applyFill="1" applyBorder="1"/>
    <xf numFmtId="0" fontId="37" fillId="31" borderId="18" xfId="0" applyFont="1" applyFill="1" applyBorder="1" applyAlignment="1">
      <alignment horizontal="right"/>
    </xf>
    <xf numFmtId="187" fontId="4" fillId="27" borderId="22" xfId="0" applyNumberFormat="1" applyFont="1" applyFill="1" applyBorder="1" applyAlignment="1">
      <alignment horizontal="center"/>
    </xf>
    <xf numFmtId="1" fontId="4" fillId="27" borderId="14" xfId="0" applyNumberFormat="1" applyFont="1" applyFill="1" applyBorder="1" applyAlignment="1">
      <alignment horizontal="center"/>
    </xf>
    <xf numFmtId="0" fontId="50" fillId="0" borderId="0" xfId="0" applyFont="1" applyAlignment="1">
      <alignment horizontal="center"/>
    </xf>
    <xf numFmtId="0" fontId="55" fillId="0" borderId="0" xfId="0" applyFont="1" applyAlignment="1">
      <alignment horizontal="left" indent="1"/>
    </xf>
    <xf numFmtId="185" fontId="4" fillId="0" borderId="0" xfId="28" applyNumberFormat="1" applyFont="1" applyFill="1"/>
    <xf numFmtId="0" fontId="37" fillId="27" borderId="13" xfId="0" applyFont="1" applyFill="1" applyBorder="1" applyAlignment="1">
      <alignment horizontal="center"/>
    </xf>
    <xf numFmtId="1" fontId="4" fillId="27" borderId="0" xfId="0" applyNumberFormat="1" applyFont="1" applyFill="1" applyAlignment="1">
      <alignment horizontal="center"/>
    </xf>
    <xf numFmtId="1" fontId="0" fillId="27" borderId="0" xfId="0" applyNumberFormat="1" applyFill="1" applyAlignment="1">
      <alignment horizontal="center"/>
    </xf>
    <xf numFmtId="9" fontId="0" fillId="0" borderId="0" xfId="0" applyNumberFormat="1"/>
    <xf numFmtId="9" fontId="4" fillId="0" borderId="0" xfId="0" applyNumberFormat="1" applyFont="1" applyAlignment="1">
      <alignment horizontal="center"/>
    </xf>
    <xf numFmtId="9" fontId="0" fillId="0" borderId="0" xfId="0" applyNumberFormat="1" applyAlignment="1">
      <alignment horizontal="center"/>
    </xf>
    <xf numFmtId="0" fontId="4" fillId="0" borderId="0" xfId="38" applyFont="1" applyAlignment="1">
      <alignment horizontal="left" indent="2"/>
    </xf>
    <xf numFmtId="0" fontId="37" fillId="27" borderId="21" xfId="0" applyFont="1" applyFill="1" applyBorder="1" applyAlignment="1">
      <alignment horizontal="center"/>
    </xf>
    <xf numFmtId="188" fontId="0" fillId="0" borderId="0" xfId="0" applyNumberFormat="1" applyAlignment="1">
      <alignment horizontal="center"/>
    </xf>
    <xf numFmtId="4" fontId="4" fillId="0" borderId="0" xfId="28" applyNumberFormat="1" applyFont="1" applyFill="1" applyBorder="1" applyAlignment="1">
      <alignment horizontal="center"/>
    </xf>
    <xf numFmtId="0" fontId="7" fillId="31" borderId="0" xfId="0" applyFont="1" applyFill="1"/>
    <xf numFmtId="0" fontId="5" fillId="31" borderId="0" xfId="0" applyFont="1" applyFill="1" applyAlignment="1">
      <alignment horizontal="right"/>
    </xf>
    <xf numFmtId="174" fontId="42" fillId="31" borderId="0" xfId="0" applyNumberFormat="1" applyFont="1" applyFill="1" applyAlignment="1">
      <alignment horizontal="right"/>
    </xf>
    <xf numFmtId="0" fontId="7" fillId="31" borderId="0" xfId="0" applyFont="1" applyFill="1" applyAlignment="1">
      <alignment horizontal="right"/>
    </xf>
    <xf numFmtId="172" fontId="42" fillId="31" borderId="0" xfId="0" applyNumberFormat="1" applyFont="1" applyFill="1" applyAlignment="1">
      <alignment horizontal="right"/>
    </xf>
    <xf numFmtId="0" fontId="5" fillId="27" borderId="0" xfId="0" applyFont="1" applyFill="1"/>
    <xf numFmtId="4" fontId="37" fillId="27" borderId="0" xfId="28" applyNumberFormat="1" applyFont="1" applyFill="1" applyBorder="1"/>
    <xf numFmtId="0" fontId="5" fillId="0" borderId="0" xfId="0" applyFont="1" applyAlignment="1">
      <alignment horizontal="center" wrapText="1"/>
    </xf>
    <xf numFmtId="188" fontId="4" fillId="0" borderId="0" xfId="0" applyNumberFormat="1" applyFont="1" applyAlignment="1">
      <alignment horizontal="center"/>
    </xf>
    <xf numFmtId="0" fontId="52" fillId="27" borderId="0" xfId="0" applyFont="1" applyFill="1" applyAlignment="1">
      <alignment horizontal="right"/>
    </xf>
    <xf numFmtId="188" fontId="52" fillId="27" borderId="0" xfId="0" applyNumberFormat="1" applyFont="1" applyFill="1" applyAlignment="1">
      <alignment horizontal="center"/>
    </xf>
    <xf numFmtId="187" fontId="4" fillId="27" borderId="0" xfId="0" applyNumberFormat="1" applyFont="1" applyFill="1" applyAlignment="1">
      <alignment horizontal="center"/>
    </xf>
    <xf numFmtId="187" fontId="4" fillId="27" borderId="0" xfId="0" applyNumberFormat="1" applyFont="1" applyFill="1" applyAlignment="1">
      <alignment horizontal="left"/>
    </xf>
    <xf numFmtId="0" fontId="4" fillId="27" borderId="0" xfId="0" applyFont="1" applyFill="1" applyAlignment="1">
      <alignment horizontal="right"/>
    </xf>
    <xf numFmtId="188" fontId="48" fillId="27" borderId="0" xfId="0" applyNumberFormat="1" applyFont="1" applyFill="1" applyAlignment="1">
      <alignment horizontal="center"/>
    </xf>
    <xf numFmtId="1" fontId="48" fillId="27" borderId="0" xfId="0" applyNumberFormat="1" applyFont="1" applyFill="1" applyAlignment="1">
      <alignment horizontal="center"/>
    </xf>
    <xf numFmtId="187" fontId="50" fillId="27" borderId="0" xfId="0" applyNumberFormat="1" applyFont="1" applyFill="1" applyAlignment="1">
      <alignment horizontal="center"/>
    </xf>
    <xf numFmtId="2" fontId="4" fillId="27" borderId="0" xfId="0" applyNumberFormat="1" applyFont="1" applyFill="1" applyAlignment="1">
      <alignment horizontal="center"/>
    </xf>
    <xf numFmtId="187" fontId="48" fillId="27" borderId="0" xfId="0" applyNumberFormat="1" applyFont="1" applyFill="1"/>
    <xf numFmtId="0" fontId="4" fillId="27" borderId="22" xfId="0" applyFont="1" applyFill="1" applyBorder="1"/>
    <xf numFmtId="1" fontId="37" fillId="27" borderId="61" xfId="0" applyNumberFormat="1" applyFont="1" applyFill="1" applyBorder="1" applyAlignment="1">
      <alignment horizontal="center"/>
    </xf>
    <xf numFmtId="188" fontId="52" fillId="27" borderId="61" xfId="0" applyNumberFormat="1" applyFont="1" applyFill="1" applyBorder="1" applyAlignment="1">
      <alignment horizontal="center"/>
    </xf>
    <xf numFmtId="0" fontId="58" fillId="27" borderId="13" xfId="0" applyFont="1" applyFill="1" applyBorder="1" applyAlignment="1">
      <alignment horizontal="center"/>
    </xf>
    <xf numFmtId="0" fontId="58" fillId="27" borderId="20" xfId="0" applyFont="1" applyFill="1" applyBorder="1" applyAlignment="1">
      <alignment horizontal="center"/>
    </xf>
    <xf numFmtId="0" fontId="5" fillId="27" borderId="11" xfId="0" applyFont="1" applyFill="1" applyBorder="1" applyAlignment="1">
      <alignment horizontal="left"/>
    </xf>
    <xf numFmtId="187" fontId="4" fillId="27" borderId="11" xfId="0" applyNumberFormat="1" applyFont="1" applyFill="1" applyBorder="1" applyAlignment="1">
      <alignment horizontal="center"/>
    </xf>
    <xf numFmtId="0" fontId="0" fillId="27" borderId="11" xfId="0" applyFill="1" applyBorder="1"/>
    <xf numFmtId="0" fontId="5" fillId="27" borderId="11" xfId="0" applyFont="1" applyFill="1" applyBorder="1"/>
    <xf numFmtId="187" fontId="5" fillId="27" borderId="15" xfId="0" applyNumberFormat="1" applyFont="1" applyFill="1" applyBorder="1"/>
    <xf numFmtId="0" fontId="5" fillId="35" borderId="59" xfId="0" applyFont="1" applyFill="1" applyBorder="1" applyAlignment="1">
      <alignment horizontal="center"/>
    </xf>
    <xf numFmtId="0" fontId="5" fillId="35" borderId="57" xfId="0" applyFont="1" applyFill="1" applyBorder="1"/>
    <xf numFmtId="0" fontId="5" fillId="27" borderId="13" xfId="0" applyFont="1" applyFill="1" applyBorder="1" applyAlignment="1">
      <alignment horizontal="left"/>
    </xf>
    <xf numFmtId="0" fontId="37" fillId="35" borderId="17" xfId="0" applyFont="1" applyFill="1" applyBorder="1"/>
    <xf numFmtId="0" fontId="4" fillId="35" borderId="12" xfId="0" applyFont="1" applyFill="1" applyBorder="1"/>
    <xf numFmtId="0" fontId="5" fillId="35" borderId="12" xfId="0" applyFont="1" applyFill="1" applyBorder="1"/>
    <xf numFmtId="0" fontId="57" fillId="35" borderId="12" xfId="0" applyFont="1" applyFill="1" applyBorder="1" applyAlignment="1">
      <alignment wrapText="1"/>
    </xf>
    <xf numFmtId="0" fontId="5" fillId="25" borderId="58" xfId="0" applyFont="1" applyFill="1" applyBorder="1" applyAlignment="1">
      <alignment horizontal="center" wrapText="1"/>
    </xf>
    <xf numFmtId="0" fontId="5" fillId="35" borderId="57" xfId="0" applyFont="1" applyFill="1" applyBorder="1" applyAlignment="1">
      <alignment horizontal="center" wrapText="1"/>
    </xf>
    <xf numFmtId="4" fontId="4" fillId="0" borderId="24" xfId="28" applyNumberFormat="1" applyFont="1" applyBorder="1" applyAlignment="1">
      <alignment horizontal="center"/>
    </xf>
    <xf numFmtId="175" fontId="0" fillId="0" borderId="53" xfId="28" applyNumberFormat="1" applyFont="1" applyBorder="1"/>
    <xf numFmtId="175" fontId="4" fillId="0" borderId="53" xfId="28" applyNumberFormat="1" applyFont="1" applyFill="1" applyBorder="1"/>
    <xf numFmtId="4" fontId="4" fillId="0" borderId="54" xfId="28" applyNumberFormat="1" applyFont="1" applyBorder="1" applyAlignment="1">
      <alignment horizontal="center"/>
    </xf>
    <xf numFmtId="175" fontId="0" fillId="0" borderId="62" xfId="28" applyNumberFormat="1" applyFont="1" applyBorder="1"/>
    <xf numFmtId="0" fontId="37" fillId="36" borderId="0" xfId="0" applyFont="1" applyFill="1"/>
    <xf numFmtId="0" fontId="5" fillId="36" borderId="0" xfId="0" applyFont="1" applyFill="1"/>
    <xf numFmtId="0" fontId="5" fillId="36" borderId="58" xfId="0" applyFont="1" applyFill="1" applyBorder="1" applyAlignment="1">
      <alignment horizontal="center" wrapText="1"/>
    </xf>
    <xf numFmtId="0" fontId="5" fillId="36" borderId="0" xfId="0" applyFont="1" applyFill="1" applyAlignment="1">
      <alignment horizontal="center"/>
    </xf>
    <xf numFmtId="0" fontId="4" fillId="0" borderId="54" xfId="0" applyFont="1" applyBorder="1" applyAlignment="1">
      <alignment horizontal="center"/>
    </xf>
    <xf numFmtId="0" fontId="4" fillId="0" borderId="11" xfId="0" applyFont="1" applyBorder="1" applyAlignment="1">
      <alignment horizontal="center"/>
    </xf>
    <xf numFmtId="0" fontId="4" fillId="28" borderId="18" xfId="0" applyFont="1" applyFill="1" applyBorder="1"/>
    <xf numFmtId="0" fontId="4" fillId="28" borderId="0" xfId="0" applyFont="1" applyFill="1" applyAlignment="1">
      <alignment horizontal="center"/>
    </xf>
    <xf numFmtId="0" fontId="4" fillId="28" borderId="14" xfId="0" applyFont="1" applyFill="1" applyBorder="1" applyAlignment="1">
      <alignment horizontal="center"/>
    </xf>
    <xf numFmtId="0" fontId="4" fillId="24" borderId="59" xfId="0" applyFont="1" applyFill="1" applyBorder="1" applyAlignment="1">
      <alignment horizontal="left"/>
    </xf>
    <xf numFmtId="0" fontId="4" fillId="24" borderId="22" xfId="0" applyFont="1" applyFill="1" applyBorder="1" applyAlignment="1">
      <alignment horizontal="left"/>
    </xf>
    <xf numFmtId="0" fontId="4" fillId="24" borderId="23" xfId="0" applyFont="1" applyFill="1" applyBorder="1" applyAlignment="1">
      <alignment horizontal="right"/>
    </xf>
    <xf numFmtId="49" fontId="37" fillId="0" borderId="0" xfId="0" applyNumberFormat="1" applyFont="1" applyAlignment="1">
      <alignment horizontal="center"/>
    </xf>
    <xf numFmtId="0" fontId="0" fillId="36" borderId="0" xfId="0" applyFill="1"/>
    <xf numFmtId="0" fontId="4" fillId="36" borderId="0" xfId="0" applyFont="1" applyFill="1" applyAlignment="1">
      <alignment horizontal="center"/>
    </xf>
    <xf numFmtId="176" fontId="4" fillId="0" borderId="0" xfId="28" applyNumberFormat="1" applyFont="1" applyFill="1" applyBorder="1"/>
    <xf numFmtId="0" fontId="5" fillId="30" borderId="29" xfId="0" applyFont="1" applyFill="1" applyBorder="1" applyAlignment="1">
      <alignment horizontal="center" wrapText="1"/>
    </xf>
    <xf numFmtId="0" fontId="5" fillId="30" borderId="30" xfId="0" applyFont="1" applyFill="1" applyBorder="1" applyAlignment="1">
      <alignment horizontal="center" wrapText="1"/>
    </xf>
    <xf numFmtId="0" fontId="5" fillId="30" borderId="31" xfId="0" applyFont="1" applyFill="1" applyBorder="1" applyAlignment="1">
      <alignment horizontal="center" wrapText="1"/>
    </xf>
    <xf numFmtId="0" fontId="5" fillId="24" borderId="34" xfId="0" applyFont="1" applyFill="1" applyBorder="1" applyAlignment="1">
      <alignment horizontal="center"/>
    </xf>
    <xf numFmtId="0" fontId="5" fillId="24" borderId="35" xfId="0" applyFont="1" applyFill="1" applyBorder="1" applyAlignment="1">
      <alignment horizontal="center"/>
    </xf>
    <xf numFmtId="0" fontId="5" fillId="24" borderId="46" xfId="0" applyFont="1" applyFill="1" applyBorder="1" applyAlignment="1">
      <alignment horizontal="center"/>
    </xf>
    <xf numFmtId="0" fontId="5" fillId="28" borderId="34" xfId="0" applyFont="1" applyFill="1" applyBorder="1" applyAlignment="1">
      <alignment horizontal="center"/>
    </xf>
    <xf numFmtId="0" fontId="5" fillId="28" borderId="35" xfId="0" applyFont="1" applyFill="1" applyBorder="1" applyAlignment="1">
      <alignment horizontal="center"/>
    </xf>
    <xf numFmtId="0" fontId="5" fillId="28" borderId="36" xfId="0" applyFont="1" applyFill="1" applyBorder="1" applyAlignment="1">
      <alignment horizontal="center"/>
    </xf>
    <xf numFmtId="0" fontId="5" fillId="32" borderId="39" xfId="0" applyFont="1" applyFill="1" applyBorder="1" applyAlignment="1">
      <alignment horizontal="center"/>
    </xf>
    <xf numFmtId="0" fontId="5" fillId="32" borderId="49" xfId="0" applyFont="1" applyFill="1" applyBorder="1" applyAlignment="1">
      <alignment horizontal="center"/>
    </xf>
    <xf numFmtId="0" fontId="5" fillId="30" borderId="38" xfId="0" applyFont="1" applyFill="1" applyBorder="1" applyAlignment="1">
      <alignment horizontal="center" wrapText="1"/>
    </xf>
    <xf numFmtId="0" fontId="5" fillId="30" borderId="32" xfId="0" applyFont="1" applyFill="1" applyBorder="1" applyAlignment="1">
      <alignment horizontal="center"/>
    </xf>
    <xf numFmtId="0" fontId="5" fillId="30" borderId="37" xfId="0" applyFont="1" applyFill="1" applyBorder="1" applyAlignment="1">
      <alignment horizontal="center"/>
    </xf>
    <xf numFmtId="0" fontId="5" fillId="30" borderId="39" xfId="0" applyFont="1" applyFill="1" applyBorder="1" applyAlignment="1">
      <alignment horizontal="center"/>
    </xf>
    <xf numFmtId="0" fontId="5" fillId="35" borderId="42" xfId="0" applyFont="1" applyFill="1" applyBorder="1" applyAlignment="1">
      <alignment horizontal="center"/>
    </xf>
    <xf numFmtId="0" fontId="5" fillId="35" borderId="43" xfId="0" applyFont="1" applyFill="1" applyBorder="1" applyAlignment="1">
      <alignment horizontal="center"/>
    </xf>
    <xf numFmtId="0" fontId="4" fillId="0" borderId="0" xfId="0" applyFont="1" applyAlignment="1">
      <alignment horizontal="center" wrapText="1"/>
    </xf>
    <xf numFmtId="0" fontId="0" fillId="0" borderId="0" xfId="0" applyAlignment="1">
      <alignment horizontal="center" wrapText="1"/>
    </xf>
    <xf numFmtId="0" fontId="5" fillId="27" borderId="34" xfId="0" applyFont="1" applyFill="1" applyBorder="1" applyAlignment="1">
      <alignment horizontal="center"/>
    </xf>
    <xf numFmtId="0" fontId="5" fillId="27" borderId="35" xfId="0" applyFont="1" applyFill="1" applyBorder="1" applyAlignment="1">
      <alignment horizontal="center"/>
    </xf>
    <xf numFmtId="0" fontId="5" fillId="27" borderId="36" xfId="0" applyFont="1" applyFill="1" applyBorder="1" applyAlignment="1">
      <alignment horizontal="center"/>
    </xf>
    <xf numFmtId="0" fontId="4" fillId="34" borderId="0" xfId="0" applyFont="1" applyFill="1" applyAlignment="1">
      <alignment horizontal="center"/>
    </xf>
    <xf numFmtId="0" fontId="4" fillId="34" borderId="14" xfId="0" applyFont="1" applyFill="1" applyBorder="1" applyAlignment="1">
      <alignment horizontal="center"/>
    </xf>
    <xf numFmtId="0" fontId="37" fillId="33" borderId="0" xfId="0" applyFont="1" applyFill="1" applyAlignment="1">
      <alignment horizontal="center" vertical="top"/>
    </xf>
    <xf numFmtId="0" fontId="49" fillId="27" borderId="32" xfId="0" applyFont="1" applyFill="1" applyBorder="1" applyAlignment="1">
      <alignment horizontal="center"/>
    </xf>
    <xf numFmtId="0" fontId="49" fillId="27" borderId="37" xfId="0" applyFont="1" applyFill="1" applyBorder="1" applyAlignment="1">
      <alignment horizontal="center"/>
    </xf>
    <xf numFmtId="0" fontId="5" fillId="0" borderId="0" xfId="0" applyFont="1" applyAlignment="1">
      <alignment horizontal="center" wrapText="1"/>
    </xf>
    <xf numFmtId="0" fontId="5" fillId="25" borderId="42" xfId="0" applyFont="1" applyFill="1" applyBorder="1" applyAlignment="1">
      <alignment horizontal="center"/>
    </xf>
    <xf numFmtId="0" fontId="5" fillId="25" borderId="43" xfId="0" applyFont="1" applyFill="1" applyBorder="1" applyAlignment="1">
      <alignment horizontal="center"/>
    </xf>
    <xf numFmtId="0" fontId="4" fillId="35" borderId="12" xfId="0" applyFont="1" applyFill="1" applyBorder="1" applyAlignment="1">
      <alignment horizontal="center"/>
    </xf>
    <xf numFmtId="0" fontId="4" fillId="35" borderId="18" xfId="0" applyFont="1" applyFill="1" applyBorder="1" applyAlignment="1">
      <alignment horizontal="center"/>
    </xf>
    <xf numFmtId="0" fontId="5" fillId="36" borderId="42" xfId="0" applyFont="1" applyFill="1" applyBorder="1" applyAlignment="1">
      <alignment horizontal="center"/>
    </xf>
    <xf numFmtId="0" fontId="5" fillId="36" borderId="43" xfId="0" applyFont="1" applyFill="1" applyBorder="1" applyAlignment="1">
      <alignment horizontal="center"/>
    </xf>
    <xf numFmtId="0" fontId="4" fillId="0" borderId="59" xfId="0" applyFont="1" applyBorder="1" applyAlignment="1">
      <alignment horizontal="center"/>
    </xf>
    <xf numFmtId="0" fontId="0" fillId="0" borderId="58" xfId="0" applyBorder="1" applyAlignment="1">
      <alignment horizontal="center"/>
    </xf>
    <xf numFmtId="0" fontId="4" fillId="0" borderId="0" xfId="0" applyFont="1" applyAlignment="1">
      <alignment horizontal="center"/>
    </xf>
    <xf numFmtId="0" fontId="4" fillId="24" borderId="59" xfId="0" applyFont="1" applyFill="1" applyBorder="1" applyAlignment="1">
      <alignment horizontal="center"/>
    </xf>
    <xf numFmtId="0" fontId="4" fillId="24" borderId="58" xfId="0" applyFont="1" applyFill="1" applyBorder="1" applyAlignment="1">
      <alignment horizontal="center"/>
    </xf>
    <xf numFmtId="0" fontId="4" fillId="0" borderId="60" xfId="0" applyFont="1" applyBorder="1" applyAlignment="1">
      <alignment horizontal="center"/>
    </xf>
    <xf numFmtId="0" fontId="4" fillId="0" borderId="10" xfId="0" applyFont="1" applyBorder="1" applyAlignment="1">
      <alignment horizontal="center"/>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8" builtinId="8"/>
    <cellStyle name="Input" xfId="35" builtinId="20" customBuiltin="1"/>
    <cellStyle name="Linked Cell" xfId="36" builtinId="24" customBuiltin="1"/>
    <cellStyle name="Neutral" xfId="37" builtinId="28" customBuiltin="1"/>
    <cellStyle name="Normal" xfId="0" builtinId="0"/>
    <cellStyle name="Normal 2" xfId="38" xr:uid="{00000000-0005-0000-0000-000027000000}"/>
    <cellStyle name="Normal 3" xfId="45" xr:uid="{00000000-0005-0000-0000-000028000000}"/>
    <cellStyle name="Normal 4" xfId="46" xr:uid="{00000000-0005-0000-0000-000029000000}"/>
    <cellStyle name="Normal 5" xfId="47" xr:uid="{00000000-0005-0000-0000-00002A000000}"/>
    <cellStyle name="Normal 6" xfId="49" xr:uid="{00000000-0005-0000-0000-00002B000000}"/>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3">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numFmt numFmtId="198" formatCode="#,##0.00,,&quot;(M)&quot;"/>
    </dxf>
    <dxf>
      <numFmt numFmtId="198"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990033"/>
      <color rgb="FF008000"/>
      <color rgb="FF42F030"/>
      <color rgb="FF0000FF"/>
      <color rgb="FFFFFF99"/>
      <color rgb="FF46AAC5"/>
      <color rgb="FFD5A5A4"/>
      <color rgb="FF33CC33"/>
      <color rgb="FFCC9900"/>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9.6053414027455902E-3"/>
          <c:y val="4.4173255733930022E-2"/>
        </c:manualLayout>
      </c:layout>
      <c:overlay val="0"/>
    </c:title>
    <c:autoTitleDeleted val="0"/>
    <c:plotArea>
      <c:layout>
        <c:manualLayout>
          <c:xMode val="edge"/>
          <c:yMode val="edge"/>
          <c:x val="6.9196401630537679E-3"/>
          <c:y val="0"/>
          <c:w val="0.98617572502199424"/>
          <c:h val="1"/>
        </c:manualLayout>
      </c:layout>
      <c:barChart>
        <c:barDir val="col"/>
        <c:grouping val="stacked"/>
        <c:varyColors val="0"/>
        <c:ser>
          <c:idx val="0"/>
          <c:order val="0"/>
          <c:tx>
            <c:strRef>
              <c:f>CalculationsAndCharts!$BC$32</c:f>
              <c:strCache>
                <c:ptCount val="1"/>
                <c:pt idx="0">
                  <c:v>Up Vol</c:v>
                </c:pt>
              </c:strCache>
            </c:strRef>
          </c:tx>
          <c:spPr>
            <a:solidFill>
              <a:srgbClr val="00B050"/>
            </a:solidFill>
            <a:ln>
              <a:solidFill>
                <a:srgbClr val="00B050"/>
              </a:solidFill>
            </a:ln>
          </c:spPr>
          <c:invertIfNegative val="0"/>
          <c:cat>
            <c:numRef>
              <c:f>CalculationsAndCharts!$B$33:$B$262</c:f>
              <c:numCache>
                <c:formatCode>ddd\ mm/dd/yyyy;@</c:formatCode>
                <c:ptCount val="230"/>
                <c:pt idx="0">
                  <c:v>45327</c:v>
                </c:pt>
                <c:pt idx="1">
                  <c:v>45324</c:v>
                </c:pt>
                <c:pt idx="2">
                  <c:v>45323</c:v>
                </c:pt>
                <c:pt idx="3">
                  <c:v>45322</c:v>
                </c:pt>
                <c:pt idx="4">
                  <c:v>45321</c:v>
                </c:pt>
                <c:pt idx="5">
                  <c:v>45320</c:v>
                </c:pt>
                <c:pt idx="6">
                  <c:v>45317</c:v>
                </c:pt>
                <c:pt idx="7">
                  <c:v>45316</c:v>
                </c:pt>
                <c:pt idx="8">
                  <c:v>45315</c:v>
                </c:pt>
                <c:pt idx="9">
                  <c:v>45314</c:v>
                </c:pt>
                <c:pt idx="10">
                  <c:v>45313</c:v>
                </c:pt>
                <c:pt idx="11">
                  <c:v>45310</c:v>
                </c:pt>
                <c:pt idx="12">
                  <c:v>45309</c:v>
                </c:pt>
                <c:pt idx="13">
                  <c:v>45308</c:v>
                </c:pt>
                <c:pt idx="14">
                  <c:v>45307</c:v>
                </c:pt>
                <c:pt idx="15">
                  <c:v>45303</c:v>
                </c:pt>
                <c:pt idx="16">
                  <c:v>45302</c:v>
                </c:pt>
                <c:pt idx="17">
                  <c:v>45301</c:v>
                </c:pt>
                <c:pt idx="18">
                  <c:v>45300</c:v>
                </c:pt>
                <c:pt idx="19">
                  <c:v>45299</c:v>
                </c:pt>
                <c:pt idx="20">
                  <c:v>45296</c:v>
                </c:pt>
                <c:pt idx="21">
                  <c:v>45295</c:v>
                </c:pt>
                <c:pt idx="22">
                  <c:v>45294</c:v>
                </c:pt>
                <c:pt idx="23">
                  <c:v>45293</c:v>
                </c:pt>
                <c:pt idx="24">
                  <c:v>45289</c:v>
                </c:pt>
                <c:pt idx="25">
                  <c:v>45288</c:v>
                </c:pt>
                <c:pt idx="26">
                  <c:v>45287</c:v>
                </c:pt>
                <c:pt idx="27">
                  <c:v>45286</c:v>
                </c:pt>
                <c:pt idx="28">
                  <c:v>45282</c:v>
                </c:pt>
                <c:pt idx="29">
                  <c:v>45281</c:v>
                </c:pt>
                <c:pt idx="30">
                  <c:v>45280</c:v>
                </c:pt>
                <c:pt idx="31">
                  <c:v>45279</c:v>
                </c:pt>
                <c:pt idx="32">
                  <c:v>45278</c:v>
                </c:pt>
                <c:pt idx="33">
                  <c:v>45275</c:v>
                </c:pt>
                <c:pt idx="34">
                  <c:v>45274</c:v>
                </c:pt>
                <c:pt idx="35">
                  <c:v>45273</c:v>
                </c:pt>
                <c:pt idx="36">
                  <c:v>45272</c:v>
                </c:pt>
                <c:pt idx="37">
                  <c:v>45271</c:v>
                </c:pt>
                <c:pt idx="38">
                  <c:v>45268</c:v>
                </c:pt>
                <c:pt idx="39">
                  <c:v>45267</c:v>
                </c:pt>
                <c:pt idx="40">
                  <c:v>45266</c:v>
                </c:pt>
                <c:pt idx="41">
                  <c:v>45265</c:v>
                </c:pt>
                <c:pt idx="42">
                  <c:v>45264</c:v>
                </c:pt>
                <c:pt idx="43">
                  <c:v>45261</c:v>
                </c:pt>
                <c:pt idx="44">
                  <c:v>45260</c:v>
                </c:pt>
                <c:pt idx="45">
                  <c:v>45259</c:v>
                </c:pt>
                <c:pt idx="46">
                  <c:v>45258</c:v>
                </c:pt>
                <c:pt idx="47">
                  <c:v>45257</c:v>
                </c:pt>
                <c:pt idx="48">
                  <c:v>45254</c:v>
                </c:pt>
                <c:pt idx="49">
                  <c:v>45252</c:v>
                </c:pt>
                <c:pt idx="50">
                  <c:v>45251</c:v>
                </c:pt>
                <c:pt idx="51">
                  <c:v>45250</c:v>
                </c:pt>
                <c:pt idx="52">
                  <c:v>45247</c:v>
                </c:pt>
                <c:pt idx="53">
                  <c:v>45246</c:v>
                </c:pt>
                <c:pt idx="54">
                  <c:v>45245</c:v>
                </c:pt>
                <c:pt idx="55">
                  <c:v>45244</c:v>
                </c:pt>
                <c:pt idx="56">
                  <c:v>45243</c:v>
                </c:pt>
                <c:pt idx="57">
                  <c:v>45240</c:v>
                </c:pt>
                <c:pt idx="58">
                  <c:v>45239</c:v>
                </c:pt>
                <c:pt idx="59">
                  <c:v>45238</c:v>
                </c:pt>
                <c:pt idx="60">
                  <c:v>45237</c:v>
                </c:pt>
                <c:pt idx="61">
                  <c:v>45236</c:v>
                </c:pt>
                <c:pt idx="62">
                  <c:v>45233</c:v>
                </c:pt>
                <c:pt idx="63">
                  <c:v>45232</c:v>
                </c:pt>
                <c:pt idx="64">
                  <c:v>45231</c:v>
                </c:pt>
                <c:pt idx="65">
                  <c:v>45230</c:v>
                </c:pt>
                <c:pt idx="66">
                  <c:v>45229</c:v>
                </c:pt>
                <c:pt idx="67">
                  <c:v>45226</c:v>
                </c:pt>
                <c:pt idx="68">
                  <c:v>45225</c:v>
                </c:pt>
                <c:pt idx="69">
                  <c:v>45224</c:v>
                </c:pt>
                <c:pt idx="70">
                  <c:v>45223</c:v>
                </c:pt>
                <c:pt idx="71">
                  <c:v>45222</c:v>
                </c:pt>
                <c:pt idx="72">
                  <c:v>45219</c:v>
                </c:pt>
                <c:pt idx="73">
                  <c:v>45218</c:v>
                </c:pt>
                <c:pt idx="74">
                  <c:v>45217</c:v>
                </c:pt>
                <c:pt idx="75">
                  <c:v>45216</c:v>
                </c:pt>
                <c:pt idx="76">
                  <c:v>45215</c:v>
                </c:pt>
                <c:pt idx="77">
                  <c:v>45212</c:v>
                </c:pt>
                <c:pt idx="78">
                  <c:v>45211</c:v>
                </c:pt>
                <c:pt idx="79">
                  <c:v>45210</c:v>
                </c:pt>
                <c:pt idx="80">
                  <c:v>45209</c:v>
                </c:pt>
                <c:pt idx="81">
                  <c:v>45208</c:v>
                </c:pt>
                <c:pt idx="82">
                  <c:v>45205</c:v>
                </c:pt>
                <c:pt idx="83">
                  <c:v>45204</c:v>
                </c:pt>
                <c:pt idx="84">
                  <c:v>45203</c:v>
                </c:pt>
                <c:pt idx="85">
                  <c:v>45202</c:v>
                </c:pt>
                <c:pt idx="86">
                  <c:v>45201</c:v>
                </c:pt>
                <c:pt idx="87">
                  <c:v>45198</c:v>
                </c:pt>
                <c:pt idx="88">
                  <c:v>45197</c:v>
                </c:pt>
                <c:pt idx="89">
                  <c:v>45196</c:v>
                </c:pt>
                <c:pt idx="90">
                  <c:v>45195</c:v>
                </c:pt>
                <c:pt idx="91">
                  <c:v>45194</c:v>
                </c:pt>
                <c:pt idx="92">
                  <c:v>45191</c:v>
                </c:pt>
                <c:pt idx="93">
                  <c:v>45190</c:v>
                </c:pt>
                <c:pt idx="94">
                  <c:v>45189</c:v>
                </c:pt>
                <c:pt idx="95">
                  <c:v>45188</c:v>
                </c:pt>
                <c:pt idx="96">
                  <c:v>45187</c:v>
                </c:pt>
                <c:pt idx="97">
                  <c:v>45184</c:v>
                </c:pt>
                <c:pt idx="98">
                  <c:v>45183</c:v>
                </c:pt>
                <c:pt idx="99">
                  <c:v>45182</c:v>
                </c:pt>
                <c:pt idx="100">
                  <c:v>45181</c:v>
                </c:pt>
                <c:pt idx="101">
                  <c:v>45180</c:v>
                </c:pt>
                <c:pt idx="102">
                  <c:v>45177</c:v>
                </c:pt>
                <c:pt idx="103">
                  <c:v>45176</c:v>
                </c:pt>
                <c:pt idx="104">
                  <c:v>45175</c:v>
                </c:pt>
                <c:pt idx="105">
                  <c:v>45174</c:v>
                </c:pt>
                <c:pt idx="106">
                  <c:v>45170</c:v>
                </c:pt>
                <c:pt idx="107">
                  <c:v>45169</c:v>
                </c:pt>
                <c:pt idx="108">
                  <c:v>45168</c:v>
                </c:pt>
                <c:pt idx="109">
                  <c:v>45167</c:v>
                </c:pt>
                <c:pt idx="110">
                  <c:v>45166</c:v>
                </c:pt>
                <c:pt idx="111">
                  <c:v>45163</c:v>
                </c:pt>
                <c:pt idx="112">
                  <c:v>45162</c:v>
                </c:pt>
                <c:pt idx="113">
                  <c:v>45161</c:v>
                </c:pt>
                <c:pt idx="114">
                  <c:v>45160</c:v>
                </c:pt>
                <c:pt idx="115">
                  <c:v>45159</c:v>
                </c:pt>
                <c:pt idx="116">
                  <c:v>45156</c:v>
                </c:pt>
                <c:pt idx="117">
                  <c:v>45155</c:v>
                </c:pt>
                <c:pt idx="118">
                  <c:v>45154</c:v>
                </c:pt>
                <c:pt idx="119">
                  <c:v>45153</c:v>
                </c:pt>
                <c:pt idx="120">
                  <c:v>45152</c:v>
                </c:pt>
                <c:pt idx="121">
                  <c:v>45149</c:v>
                </c:pt>
                <c:pt idx="122">
                  <c:v>45148</c:v>
                </c:pt>
                <c:pt idx="123">
                  <c:v>45147</c:v>
                </c:pt>
                <c:pt idx="124">
                  <c:v>45146</c:v>
                </c:pt>
                <c:pt idx="125">
                  <c:v>45145</c:v>
                </c:pt>
                <c:pt idx="126">
                  <c:v>45142</c:v>
                </c:pt>
                <c:pt idx="127">
                  <c:v>45141</c:v>
                </c:pt>
                <c:pt idx="128">
                  <c:v>45140</c:v>
                </c:pt>
                <c:pt idx="129">
                  <c:v>45139</c:v>
                </c:pt>
                <c:pt idx="130">
                  <c:v>45138</c:v>
                </c:pt>
                <c:pt idx="131">
                  <c:v>45135</c:v>
                </c:pt>
                <c:pt idx="132">
                  <c:v>45134</c:v>
                </c:pt>
                <c:pt idx="133">
                  <c:v>45133</c:v>
                </c:pt>
                <c:pt idx="134">
                  <c:v>45132</c:v>
                </c:pt>
                <c:pt idx="135">
                  <c:v>45131</c:v>
                </c:pt>
                <c:pt idx="136">
                  <c:v>45128</c:v>
                </c:pt>
                <c:pt idx="137">
                  <c:v>45127</c:v>
                </c:pt>
                <c:pt idx="138">
                  <c:v>45126</c:v>
                </c:pt>
                <c:pt idx="139">
                  <c:v>45125</c:v>
                </c:pt>
                <c:pt idx="140">
                  <c:v>45124</c:v>
                </c:pt>
                <c:pt idx="141">
                  <c:v>45121</c:v>
                </c:pt>
                <c:pt idx="142">
                  <c:v>45120</c:v>
                </c:pt>
                <c:pt idx="143">
                  <c:v>45119</c:v>
                </c:pt>
                <c:pt idx="144">
                  <c:v>45118</c:v>
                </c:pt>
                <c:pt idx="145">
                  <c:v>45117</c:v>
                </c:pt>
                <c:pt idx="146">
                  <c:v>45114</c:v>
                </c:pt>
                <c:pt idx="147">
                  <c:v>45113</c:v>
                </c:pt>
                <c:pt idx="148">
                  <c:v>45112</c:v>
                </c:pt>
                <c:pt idx="149">
                  <c:v>45110</c:v>
                </c:pt>
                <c:pt idx="150">
                  <c:v>45107</c:v>
                </c:pt>
                <c:pt idx="151">
                  <c:v>45106</c:v>
                </c:pt>
                <c:pt idx="152">
                  <c:v>45105</c:v>
                </c:pt>
                <c:pt idx="153">
                  <c:v>45104</c:v>
                </c:pt>
                <c:pt idx="154">
                  <c:v>45103</c:v>
                </c:pt>
                <c:pt idx="155">
                  <c:v>45100</c:v>
                </c:pt>
                <c:pt idx="156">
                  <c:v>45099</c:v>
                </c:pt>
                <c:pt idx="157">
                  <c:v>45098</c:v>
                </c:pt>
                <c:pt idx="158">
                  <c:v>45097</c:v>
                </c:pt>
                <c:pt idx="159">
                  <c:v>45093</c:v>
                </c:pt>
                <c:pt idx="160">
                  <c:v>45092</c:v>
                </c:pt>
                <c:pt idx="161">
                  <c:v>45091</c:v>
                </c:pt>
                <c:pt idx="162">
                  <c:v>45090</c:v>
                </c:pt>
                <c:pt idx="163">
                  <c:v>45089</c:v>
                </c:pt>
                <c:pt idx="164">
                  <c:v>45086</c:v>
                </c:pt>
                <c:pt idx="165">
                  <c:v>45085</c:v>
                </c:pt>
                <c:pt idx="166">
                  <c:v>45084</c:v>
                </c:pt>
                <c:pt idx="167">
                  <c:v>45083</c:v>
                </c:pt>
                <c:pt idx="168">
                  <c:v>45082</c:v>
                </c:pt>
                <c:pt idx="169">
                  <c:v>45079</c:v>
                </c:pt>
                <c:pt idx="170">
                  <c:v>45078</c:v>
                </c:pt>
                <c:pt idx="171">
                  <c:v>45077</c:v>
                </c:pt>
                <c:pt idx="172">
                  <c:v>45076</c:v>
                </c:pt>
                <c:pt idx="173">
                  <c:v>45072</c:v>
                </c:pt>
                <c:pt idx="174">
                  <c:v>45071</c:v>
                </c:pt>
                <c:pt idx="175">
                  <c:v>45070</c:v>
                </c:pt>
                <c:pt idx="176">
                  <c:v>45069</c:v>
                </c:pt>
                <c:pt idx="177">
                  <c:v>45068</c:v>
                </c:pt>
                <c:pt idx="178">
                  <c:v>45065</c:v>
                </c:pt>
                <c:pt idx="179">
                  <c:v>45064</c:v>
                </c:pt>
                <c:pt idx="180">
                  <c:v>45063</c:v>
                </c:pt>
                <c:pt idx="181">
                  <c:v>45062</c:v>
                </c:pt>
                <c:pt idx="182">
                  <c:v>45061</c:v>
                </c:pt>
                <c:pt idx="183">
                  <c:v>45058</c:v>
                </c:pt>
                <c:pt idx="184">
                  <c:v>45057</c:v>
                </c:pt>
                <c:pt idx="185">
                  <c:v>45056</c:v>
                </c:pt>
                <c:pt idx="186">
                  <c:v>45055</c:v>
                </c:pt>
                <c:pt idx="187">
                  <c:v>45054</c:v>
                </c:pt>
                <c:pt idx="188">
                  <c:v>45051</c:v>
                </c:pt>
                <c:pt idx="189">
                  <c:v>45050</c:v>
                </c:pt>
                <c:pt idx="190">
                  <c:v>45049</c:v>
                </c:pt>
                <c:pt idx="191">
                  <c:v>45048</c:v>
                </c:pt>
                <c:pt idx="192">
                  <c:v>45047</c:v>
                </c:pt>
                <c:pt idx="193">
                  <c:v>45044</c:v>
                </c:pt>
                <c:pt idx="194">
                  <c:v>45043</c:v>
                </c:pt>
                <c:pt idx="195">
                  <c:v>45042</c:v>
                </c:pt>
                <c:pt idx="196">
                  <c:v>45041</c:v>
                </c:pt>
                <c:pt idx="197">
                  <c:v>45040</c:v>
                </c:pt>
                <c:pt idx="198">
                  <c:v>45037</c:v>
                </c:pt>
                <c:pt idx="199">
                  <c:v>45036</c:v>
                </c:pt>
                <c:pt idx="200">
                  <c:v>45035</c:v>
                </c:pt>
                <c:pt idx="201">
                  <c:v>45034</c:v>
                </c:pt>
                <c:pt idx="202">
                  <c:v>45033</c:v>
                </c:pt>
                <c:pt idx="203">
                  <c:v>45030</c:v>
                </c:pt>
                <c:pt idx="204">
                  <c:v>45029</c:v>
                </c:pt>
                <c:pt idx="205">
                  <c:v>45028</c:v>
                </c:pt>
                <c:pt idx="206">
                  <c:v>45027</c:v>
                </c:pt>
                <c:pt idx="207">
                  <c:v>45026</c:v>
                </c:pt>
                <c:pt idx="208">
                  <c:v>45022</c:v>
                </c:pt>
                <c:pt idx="209">
                  <c:v>45021</c:v>
                </c:pt>
                <c:pt idx="210">
                  <c:v>45020</c:v>
                </c:pt>
                <c:pt idx="211">
                  <c:v>45019</c:v>
                </c:pt>
                <c:pt idx="212">
                  <c:v>45016</c:v>
                </c:pt>
                <c:pt idx="213">
                  <c:v>45015</c:v>
                </c:pt>
                <c:pt idx="214">
                  <c:v>45014</c:v>
                </c:pt>
                <c:pt idx="215">
                  <c:v>45013</c:v>
                </c:pt>
                <c:pt idx="216">
                  <c:v>45012</c:v>
                </c:pt>
                <c:pt idx="217">
                  <c:v>45009</c:v>
                </c:pt>
                <c:pt idx="218">
                  <c:v>45008</c:v>
                </c:pt>
                <c:pt idx="219">
                  <c:v>45007</c:v>
                </c:pt>
                <c:pt idx="220">
                  <c:v>45006</c:v>
                </c:pt>
                <c:pt idx="221">
                  <c:v>45005</c:v>
                </c:pt>
                <c:pt idx="222">
                  <c:v>45002</c:v>
                </c:pt>
                <c:pt idx="223">
                  <c:v>45001</c:v>
                </c:pt>
                <c:pt idx="224">
                  <c:v>45000</c:v>
                </c:pt>
                <c:pt idx="225">
                  <c:v>44999</c:v>
                </c:pt>
                <c:pt idx="226">
                  <c:v>44998</c:v>
                </c:pt>
                <c:pt idx="227">
                  <c:v>44995</c:v>
                </c:pt>
                <c:pt idx="228">
                  <c:v>44994</c:v>
                </c:pt>
                <c:pt idx="229">
                  <c:v>44993</c:v>
                </c:pt>
              </c:numCache>
            </c:numRef>
          </c:cat>
          <c:val>
            <c:numRef>
              <c:f>CalculationsAndCharts!$BC$33:$BC$262</c:f>
              <c:numCache>
                <c:formatCode>#,##0</c:formatCode>
                <c:ptCount val="230"/>
                <c:pt idx="0">
                  <c:v>#N/A</c:v>
                </c:pt>
                <c:pt idx="1">
                  <c:v>99147700</c:v>
                </c:pt>
                <c:pt idx="2">
                  <c:v>91891600</c:v>
                </c:pt>
                <c:pt idx="3">
                  <c:v>#N/A</c:v>
                </c:pt>
                <c:pt idx="4">
                  <c:v>#N/A</c:v>
                </c:pt>
                <c:pt idx="5">
                  <c:v>61322800</c:v>
                </c:pt>
                <c:pt idx="6">
                  <c:v>#N/A</c:v>
                </c:pt>
                <c:pt idx="7">
                  <c:v>72525000</c:v>
                </c:pt>
                <c:pt idx="8">
                  <c:v>81765000</c:v>
                </c:pt>
                <c:pt idx="9">
                  <c:v>49945300</c:v>
                </c:pt>
                <c:pt idx="10">
                  <c:v>75844900</c:v>
                </c:pt>
                <c:pt idx="11">
                  <c:v>110733300</c:v>
                </c:pt>
                <c:pt idx="12">
                  <c:v>91856200</c:v>
                </c:pt>
                <c:pt idx="13">
                  <c:v>#N/A</c:v>
                </c:pt>
                <c:pt idx="14">
                  <c:v>#N/A</c:v>
                </c:pt>
                <c:pt idx="15">
                  <c:v>57944000</c:v>
                </c:pt>
                <c:pt idx="16">
                  <c:v>#N/A</c:v>
                </c:pt>
                <c:pt idx="17">
                  <c:v>67310600</c:v>
                </c:pt>
                <c:pt idx="18">
                  <c:v>#N/A</c:v>
                </c:pt>
                <c:pt idx="19">
                  <c:v>74879100</c:v>
                </c:pt>
                <c:pt idx="20">
                  <c:v>86060800</c:v>
                </c:pt>
                <c:pt idx="21">
                  <c:v>#N/A</c:v>
                </c:pt>
                <c:pt idx="22">
                  <c:v>#N/A</c:v>
                </c:pt>
                <c:pt idx="23">
                  <c:v>#N/A</c:v>
                </c:pt>
                <c:pt idx="24">
                  <c:v>#N/A</c:v>
                </c:pt>
                <c:pt idx="25">
                  <c:v>77158100</c:v>
                </c:pt>
                <c:pt idx="26">
                  <c:v>68000300</c:v>
                </c:pt>
                <c:pt idx="27">
                  <c:v>55387000</c:v>
                </c:pt>
                <c:pt idx="28">
                  <c:v>67126600</c:v>
                </c:pt>
                <c:pt idx="29">
                  <c:v>86667500</c:v>
                </c:pt>
                <c:pt idx="30">
                  <c:v>#N/A</c:v>
                </c:pt>
                <c:pt idx="31">
                  <c:v>55761800</c:v>
                </c:pt>
                <c:pt idx="32">
                  <c:v>70375300</c:v>
                </c:pt>
                <c:pt idx="33">
                  <c:v>#N/A</c:v>
                </c:pt>
                <c:pt idx="34">
                  <c:v>119026000</c:v>
                </c:pt>
                <c:pt idx="35">
                  <c:v>93278000</c:v>
                </c:pt>
                <c:pt idx="36">
                  <c:v>68327600</c:v>
                </c:pt>
                <c:pt idx="37">
                  <c:v>65002200</c:v>
                </c:pt>
                <c:pt idx="38">
                  <c:v>83080900</c:v>
                </c:pt>
                <c:pt idx="39">
                  <c:v>66995400</c:v>
                </c:pt>
                <c:pt idx="40">
                  <c:v>#N/A</c:v>
                </c:pt>
                <c:pt idx="41">
                  <c:v>#N/A</c:v>
                </c:pt>
                <c:pt idx="42">
                  <c:v>#N/A</c:v>
                </c:pt>
                <c:pt idx="43">
                  <c:v>89097900</c:v>
                </c:pt>
                <c:pt idx="44">
                  <c:v>79752700</c:v>
                </c:pt>
                <c:pt idx="45">
                  <c:v>#N/A</c:v>
                </c:pt>
                <c:pt idx="46">
                  <c:v>62115000</c:v>
                </c:pt>
                <c:pt idx="47">
                  <c:v>#N/A</c:v>
                </c:pt>
                <c:pt idx="48">
                  <c:v>29737400</c:v>
                </c:pt>
                <c:pt idx="49">
                  <c:v>59394900</c:v>
                </c:pt>
                <c:pt idx="50">
                  <c:v>#N/A</c:v>
                </c:pt>
                <c:pt idx="51">
                  <c:v>69936200</c:v>
                </c:pt>
                <c:pt idx="52">
                  <c:v>83133200</c:v>
                </c:pt>
                <c:pt idx="53">
                  <c:v>66665800</c:v>
                </c:pt>
                <c:pt idx="54">
                  <c:v>77327600</c:v>
                </c:pt>
                <c:pt idx="55">
                  <c:v>97176900</c:v>
                </c:pt>
                <c:pt idx="56">
                  <c:v>#N/A</c:v>
                </c:pt>
                <c:pt idx="57">
                  <c:v>89462200</c:v>
                </c:pt>
                <c:pt idx="58">
                  <c:v>#N/A</c:v>
                </c:pt>
                <c:pt idx="59">
                  <c:v>61746000</c:v>
                </c:pt>
                <c:pt idx="60">
                  <c:v>64256100</c:v>
                </c:pt>
                <c:pt idx="61">
                  <c:v>67831700</c:v>
                </c:pt>
                <c:pt idx="62">
                  <c:v>100110800</c:v>
                </c:pt>
                <c:pt idx="63">
                  <c:v>94938900</c:v>
                </c:pt>
                <c:pt idx="64">
                  <c:v>98068100</c:v>
                </c:pt>
                <c:pt idx="65">
                  <c:v>79665200</c:v>
                </c:pt>
                <c:pt idx="66">
                  <c:v>86562700</c:v>
                </c:pt>
                <c:pt idx="67">
                  <c:v>#N/A</c:v>
                </c:pt>
                <c:pt idx="68">
                  <c:v>#N/A</c:v>
                </c:pt>
                <c:pt idx="69">
                  <c:v>#N/A</c:v>
                </c:pt>
                <c:pt idx="70">
                  <c:v>78564200</c:v>
                </c:pt>
                <c:pt idx="71">
                  <c:v>#N/A</c:v>
                </c:pt>
                <c:pt idx="72">
                  <c:v>#N/A</c:v>
                </c:pt>
                <c:pt idx="73">
                  <c:v>#N/A</c:v>
                </c:pt>
                <c:pt idx="74">
                  <c:v>#N/A</c:v>
                </c:pt>
                <c:pt idx="75">
                  <c:v>#N/A</c:v>
                </c:pt>
                <c:pt idx="76">
                  <c:v>75433200</c:v>
                </c:pt>
                <c:pt idx="77">
                  <c:v>#N/A</c:v>
                </c:pt>
                <c:pt idx="78">
                  <c:v>#N/A</c:v>
                </c:pt>
                <c:pt idx="79">
                  <c:v>62451700</c:v>
                </c:pt>
                <c:pt idx="80">
                  <c:v>78607300</c:v>
                </c:pt>
                <c:pt idx="81">
                  <c:v>80374400</c:v>
                </c:pt>
                <c:pt idx="82">
                  <c:v>113202700</c:v>
                </c:pt>
                <c:pt idx="83">
                  <c:v>#N/A</c:v>
                </c:pt>
                <c:pt idx="84">
                  <c:v>87453000</c:v>
                </c:pt>
                <c:pt idx="85">
                  <c:v>#N/A</c:v>
                </c:pt>
                <c:pt idx="86">
                  <c:v>#N/A</c:v>
                </c:pt>
                <c:pt idx="87">
                  <c:v>#N/A</c:v>
                </c:pt>
                <c:pt idx="88">
                  <c:v>92258300</c:v>
                </c:pt>
                <c:pt idx="89">
                  <c:v>104705800</c:v>
                </c:pt>
                <c:pt idx="90">
                  <c:v>#N/A</c:v>
                </c:pt>
                <c:pt idx="91">
                  <c:v>70874500</c:v>
                </c:pt>
                <c:pt idx="92">
                  <c:v>#N/A</c:v>
                </c:pt>
                <c:pt idx="93">
                  <c:v>#N/A</c:v>
                </c:pt>
                <c:pt idx="94">
                  <c:v>#N/A</c:v>
                </c:pt>
                <c:pt idx="95">
                  <c:v>#N/A</c:v>
                </c:pt>
                <c:pt idx="96">
                  <c:v>55752200</c:v>
                </c:pt>
                <c:pt idx="97">
                  <c:v>#N/A</c:v>
                </c:pt>
                <c:pt idx="98">
                  <c:v>83430800</c:v>
                </c:pt>
                <c:pt idx="99">
                  <c:v>60199300</c:v>
                </c:pt>
                <c:pt idx="100">
                  <c:v>#N/A</c:v>
                </c:pt>
                <c:pt idx="101">
                  <c:v>60180100</c:v>
                </c:pt>
                <c:pt idx="102">
                  <c:v>61659700</c:v>
                </c:pt>
                <c:pt idx="103">
                  <c:v>#N/A</c:v>
                </c:pt>
                <c:pt idx="104">
                  <c:v>#N/A</c:v>
                </c:pt>
                <c:pt idx="105">
                  <c:v>#N/A</c:v>
                </c:pt>
                <c:pt idx="106">
                  <c:v>58875700</c:v>
                </c:pt>
                <c:pt idx="107">
                  <c:v>#N/A</c:v>
                </c:pt>
                <c:pt idx="108">
                  <c:v>69053900</c:v>
                </c:pt>
                <c:pt idx="109">
                  <c:v>83081900</c:v>
                </c:pt>
                <c:pt idx="110">
                  <c:v>61595400</c:v>
                </c:pt>
                <c:pt idx="111">
                  <c:v>102325100</c:v>
                </c:pt>
                <c:pt idx="112">
                  <c:v>#N/A</c:v>
                </c:pt>
                <c:pt idx="113">
                  <c:v>68441000</c:v>
                </c:pt>
                <c:pt idx="114">
                  <c:v>#N/A</c:v>
                </c:pt>
                <c:pt idx="115">
                  <c:v>68719000</c:v>
                </c:pt>
                <c:pt idx="116">
                  <c:v>98758400</c:v>
                </c:pt>
                <c:pt idx="117">
                  <c:v>#N/A</c:v>
                </c:pt>
                <c:pt idx="118">
                  <c:v>#N/A</c:v>
                </c:pt>
                <c:pt idx="119">
                  <c:v>#N/A</c:v>
                </c:pt>
                <c:pt idx="120">
                  <c:v>47867400</c:v>
                </c:pt>
                <c:pt idx="121">
                  <c:v>#N/A</c:v>
                </c:pt>
                <c:pt idx="122">
                  <c:v>93005500</c:v>
                </c:pt>
                <c:pt idx="123">
                  <c:v>#N/A</c:v>
                </c:pt>
                <c:pt idx="124">
                  <c:v>#N/A</c:v>
                </c:pt>
                <c:pt idx="125">
                  <c:v>58357500</c:v>
                </c:pt>
                <c:pt idx="126">
                  <c:v>#N/A</c:v>
                </c:pt>
                <c:pt idx="127">
                  <c:v>#N/A</c:v>
                </c:pt>
                <c:pt idx="128">
                  <c:v>#N/A</c:v>
                </c:pt>
                <c:pt idx="129">
                  <c:v>#N/A</c:v>
                </c:pt>
                <c:pt idx="130">
                  <c:v>62040400</c:v>
                </c:pt>
                <c:pt idx="131">
                  <c:v>80011800</c:v>
                </c:pt>
                <c:pt idx="132">
                  <c:v>#N/A</c:v>
                </c:pt>
                <c:pt idx="133">
                  <c:v>71052900</c:v>
                </c:pt>
                <c:pt idx="134">
                  <c:v>55191200</c:v>
                </c:pt>
                <c:pt idx="135">
                  <c:v>54023400</c:v>
                </c:pt>
                <c:pt idx="136">
                  <c:v>71245400</c:v>
                </c:pt>
                <c:pt idx="137">
                  <c:v>#N/A</c:v>
                </c:pt>
                <c:pt idx="138">
                  <c:v>65891700</c:v>
                </c:pt>
                <c:pt idx="139">
                  <c:v>80744400</c:v>
                </c:pt>
                <c:pt idx="140">
                  <c:v>52680200</c:v>
                </c:pt>
                <c:pt idx="141">
                  <c:v>#N/A</c:v>
                </c:pt>
                <c:pt idx="142">
                  <c:v>72425200</c:v>
                </c:pt>
                <c:pt idx="143">
                  <c:v>91924500</c:v>
                </c:pt>
                <c:pt idx="144">
                  <c:v>64463800</c:v>
                </c:pt>
                <c:pt idx="145">
                  <c:v>62443500</c:v>
                </c:pt>
                <c:pt idx="146">
                  <c:v>#N/A</c:v>
                </c:pt>
                <c:pt idx="147">
                  <c:v>#N/A</c:v>
                </c:pt>
                <c:pt idx="148">
                  <c:v>#N/A</c:v>
                </c:pt>
                <c:pt idx="149">
                  <c:v>32793400</c:v>
                </c:pt>
                <c:pt idx="150">
                  <c:v>104921500</c:v>
                </c:pt>
                <c:pt idx="151">
                  <c:v>67882300</c:v>
                </c:pt>
                <c:pt idx="152">
                  <c:v>75636000</c:v>
                </c:pt>
                <c:pt idx="153">
                  <c:v>72813700</c:v>
                </c:pt>
                <c:pt idx="154">
                  <c:v>#N/A</c:v>
                </c:pt>
                <c:pt idx="155">
                  <c:v>#N/A</c:v>
                </c:pt>
                <c:pt idx="156">
                  <c:v>70637200</c:v>
                </c:pt>
                <c:pt idx="157">
                  <c:v>#N/A</c:v>
                </c:pt>
                <c:pt idx="158">
                  <c:v>#N/A</c:v>
                </c:pt>
                <c:pt idx="159">
                  <c:v>#N/A</c:v>
                </c:pt>
                <c:pt idx="160">
                  <c:v>110303100</c:v>
                </c:pt>
                <c:pt idx="161">
                  <c:v>100612100</c:v>
                </c:pt>
                <c:pt idx="162">
                  <c:v>95899700</c:v>
                </c:pt>
                <c:pt idx="163">
                  <c:v>76104300</c:v>
                </c:pt>
                <c:pt idx="164">
                  <c:v>85742800</c:v>
                </c:pt>
                <c:pt idx="165">
                  <c:v>61952800</c:v>
                </c:pt>
                <c:pt idx="166">
                  <c:v>#N/A</c:v>
                </c:pt>
                <c:pt idx="167">
                  <c:v>64022200</c:v>
                </c:pt>
                <c:pt idx="168">
                  <c:v>#N/A</c:v>
                </c:pt>
                <c:pt idx="169">
                  <c:v>91366700</c:v>
                </c:pt>
                <c:pt idx="170">
                  <c:v>88865000</c:v>
                </c:pt>
                <c:pt idx="171">
                  <c:v>#N/A</c:v>
                </c:pt>
                <c:pt idx="172">
                  <c:v>72216000</c:v>
                </c:pt>
                <c:pt idx="173">
                  <c:v>93830000</c:v>
                </c:pt>
                <c:pt idx="174">
                  <c:v>90961600</c:v>
                </c:pt>
                <c:pt idx="175">
                  <c:v>#N/A</c:v>
                </c:pt>
                <c:pt idx="176">
                  <c:v>#N/A</c:v>
                </c:pt>
                <c:pt idx="177">
                  <c:v>60745400</c:v>
                </c:pt>
                <c:pt idx="178">
                  <c:v>#N/A</c:v>
                </c:pt>
                <c:pt idx="179">
                  <c:v>97177200</c:v>
                </c:pt>
                <c:pt idx="180">
                  <c:v>87287000</c:v>
                </c:pt>
                <c:pt idx="181">
                  <c:v>#N/A</c:v>
                </c:pt>
                <c:pt idx="182">
                  <c:v>54289400</c:v>
                </c:pt>
                <c:pt idx="183">
                  <c:v>#N/A</c:v>
                </c:pt>
                <c:pt idx="184">
                  <c:v>#N/A</c:v>
                </c:pt>
                <c:pt idx="185">
                  <c:v>96142900</c:v>
                </c:pt>
                <c:pt idx="186">
                  <c:v>#N/A</c:v>
                </c:pt>
                <c:pt idx="187">
                  <c:v>50046800</c:v>
                </c:pt>
                <c:pt idx="188">
                  <c:v>87844000</c:v>
                </c:pt>
                <c:pt idx="189">
                  <c:v>#N/A</c:v>
                </c:pt>
                <c:pt idx="190">
                  <c:v>#N/A</c:v>
                </c:pt>
                <c:pt idx="191">
                  <c:v>#N/A</c:v>
                </c:pt>
                <c:pt idx="192">
                  <c:v>#N/A</c:v>
                </c:pt>
                <c:pt idx="193">
                  <c:v>89335600</c:v>
                </c:pt>
                <c:pt idx="194">
                  <c:v>92968400</c:v>
                </c:pt>
                <c:pt idx="195">
                  <c:v>#N/A</c:v>
                </c:pt>
                <c:pt idx="196">
                  <c:v>#N/A</c:v>
                </c:pt>
                <c:pt idx="197">
                  <c:v>64332100</c:v>
                </c:pt>
                <c:pt idx="198">
                  <c:v>73457400</c:v>
                </c:pt>
                <c:pt idx="199">
                  <c:v>#N/A</c:v>
                </c:pt>
                <c:pt idx="200">
                  <c:v>#N/A</c:v>
                </c:pt>
                <c:pt idx="201">
                  <c:v>63560000</c:v>
                </c:pt>
                <c:pt idx="202">
                  <c:v>66436400</c:v>
                </c:pt>
                <c:pt idx="203">
                  <c:v>#N/A</c:v>
                </c:pt>
                <c:pt idx="204">
                  <c:v>85814800</c:v>
                </c:pt>
                <c:pt idx="205">
                  <c:v>#N/A</c:v>
                </c:pt>
                <c:pt idx="206">
                  <c:v>59297900</c:v>
                </c:pt>
                <c:pt idx="207">
                  <c:v>63681000</c:v>
                </c:pt>
                <c:pt idx="208">
                  <c:v>63743300</c:v>
                </c:pt>
                <c:pt idx="209">
                  <c:v>#N/A</c:v>
                </c:pt>
                <c:pt idx="210">
                  <c:v>#N/A</c:v>
                </c:pt>
                <c:pt idx="211">
                  <c:v>67391100</c:v>
                </c:pt>
                <c:pt idx="212">
                  <c:v>112062600</c:v>
                </c:pt>
                <c:pt idx="213">
                  <c:v>69840000</c:v>
                </c:pt>
                <c:pt idx="214">
                  <c:v>77497900</c:v>
                </c:pt>
                <c:pt idx="215">
                  <c:v>#N/A</c:v>
                </c:pt>
                <c:pt idx="216">
                  <c:v>74010400</c:v>
                </c:pt>
                <c:pt idx="217">
                  <c:v>107682400</c:v>
                </c:pt>
                <c:pt idx="218">
                  <c:v>119351300</c:v>
                </c:pt>
                <c:pt idx="219">
                  <c:v>#N/A</c:v>
                </c:pt>
                <c:pt idx="220">
                  <c:v>91524200</c:v>
                </c:pt>
                <c:pt idx="221">
                  <c:v>93055800</c:v>
                </c:pt>
                <c:pt idx="222">
                  <c:v>#N/A</c:v>
                </c:pt>
                <c:pt idx="223">
                  <c:v>143254200</c:v>
                </c:pt>
                <c:pt idx="224">
                  <c:v>#N/A</c:v>
                </c:pt>
                <c:pt idx="225">
                  <c:v>149752400</c:v>
                </c:pt>
                <c:pt idx="226">
                  <c:v>#N/A</c:v>
                </c:pt>
                <c:pt idx="227">
                  <c:v>#N/A</c:v>
                </c:pt>
                <c:pt idx="228">
                  <c:v>#N/A</c:v>
                </c:pt>
                <c:pt idx="229">
                  <c:v>74746600</c:v>
                </c:pt>
              </c:numCache>
            </c:numRef>
          </c:val>
          <c:extLst>
            <c:ext xmlns:c16="http://schemas.microsoft.com/office/drawing/2014/chart" uri="{C3380CC4-5D6E-409C-BE32-E72D297353CC}">
              <c16:uniqueId val="{00000000-DC05-4B1C-B604-DC2FF07D0E77}"/>
            </c:ext>
          </c:extLst>
        </c:ser>
        <c:ser>
          <c:idx val="1"/>
          <c:order val="1"/>
          <c:tx>
            <c:strRef>
              <c:f>CalculationsAndCharts!$BD$32</c:f>
              <c:strCache>
                <c:ptCount val="1"/>
                <c:pt idx="0">
                  <c:v>Dn Vol</c:v>
                </c:pt>
              </c:strCache>
            </c:strRef>
          </c:tx>
          <c:spPr>
            <a:solidFill>
              <a:srgbClr val="FF0000"/>
            </a:solidFill>
            <a:ln>
              <a:solidFill>
                <a:srgbClr val="FF0000"/>
              </a:solidFill>
            </a:ln>
          </c:spPr>
          <c:invertIfNegative val="0"/>
          <c:cat>
            <c:numRef>
              <c:f>CalculationsAndCharts!$B$33:$B$262</c:f>
              <c:numCache>
                <c:formatCode>ddd\ mm/dd/yyyy;@</c:formatCode>
                <c:ptCount val="230"/>
                <c:pt idx="0">
                  <c:v>45327</c:v>
                </c:pt>
                <c:pt idx="1">
                  <c:v>45324</c:v>
                </c:pt>
                <c:pt idx="2">
                  <c:v>45323</c:v>
                </c:pt>
                <c:pt idx="3">
                  <c:v>45322</c:v>
                </c:pt>
                <c:pt idx="4">
                  <c:v>45321</c:v>
                </c:pt>
                <c:pt idx="5">
                  <c:v>45320</c:v>
                </c:pt>
                <c:pt idx="6">
                  <c:v>45317</c:v>
                </c:pt>
                <c:pt idx="7">
                  <c:v>45316</c:v>
                </c:pt>
                <c:pt idx="8">
                  <c:v>45315</c:v>
                </c:pt>
                <c:pt idx="9">
                  <c:v>45314</c:v>
                </c:pt>
                <c:pt idx="10">
                  <c:v>45313</c:v>
                </c:pt>
                <c:pt idx="11">
                  <c:v>45310</c:v>
                </c:pt>
                <c:pt idx="12">
                  <c:v>45309</c:v>
                </c:pt>
                <c:pt idx="13">
                  <c:v>45308</c:v>
                </c:pt>
                <c:pt idx="14">
                  <c:v>45307</c:v>
                </c:pt>
                <c:pt idx="15">
                  <c:v>45303</c:v>
                </c:pt>
                <c:pt idx="16">
                  <c:v>45302</c:v>
                </c:pt>
                <c:pt idx="17">
                  <c:v>45301</c:v>
                </c:pt>
                <c:pt idx="18">
                  <c:v>45300</c:v>
                </c:pt>
                <c:pt idx="19">
                  <c:v>45299</c:v>
                </c:pt>
                <c:pt idx="20">
                  <c:v>45296</c:v>
                </c:pt>
                <c:pt idx="21">
                  <c:v>45295</c:v>
                </c:pt>
                <c:pt idx="22">
                  <c:v>45294</c:v>
                </c:pt>
                <c:pt idx="23">
                  <c:v>45293</c:v>
                </c:pt>
                <c:pt idx="24">
                  <c:v>45289</c:v>
                </c:pt>
                <c:pt idx="25">
                  <c:v>45288</c:v>
                </c:pt>
                <c:pt idx="26">
                  <c:v>45287</c:v>
                </c:pt>
                <c:pt idx="27">
                  <c:v>45286</c:v>
                </c:pt>
                <c:pt idx="28">
                  <c:v>45282</c:v>
                </c:pt>
                <c:pt idx="29">
                  <c:v>45281</c:v>
                </c:pt>
                <c:pt idx="30">
                  <c:v>45280</c:v>
                </c:pt>
                <c:pt idx="31">
                  <c:v>45279</c:v>
                </c:pt>
                <c:pt idx="32">
                  <c:v>45278</c:v>
                </c:pt>
                <c:pt idx="33">
                  <c:v>45275</c:v>
                </c:pt>
                <c:pt idx="34">
                  <c:v>45274</c:v>
                </c:pt>
                <c:pt idx="35">
                  <c:v>45273</c:v>
                </c:pt>
                <c:pt idx="36">
                  <c:v>45272</c:v>
                </c:pt>
                <c:pt idx="37">
                  <c:v>45271</c:v>
                </c:pt>
                <c:pt idx="38">
                  <c:v>45268</c:v>
                </c:pt>
                <c:pt idx="39">
                  <c:v>45267</c:v>
                </c:pt>
                <c:pt idx="40">
                  <c:v>45266</c:v>
                </c:pt>
                <c:pt idx="41">
                  <c:v>45265</c:v>
                </c:pt>
                <c:pt idx="42">
                  <c:v>45264</c:v>
                </c:pt>
                <c:pt idx="43">
                  <c:v>45261</c:v>
                </c:pt>
                <c:pt idx="44">
                  <c:v>45260</c:v>
                </c:pt>
                <c:pt idx="45">
                  <c:v>45259</c:v>
                </c:pt>
                <c:pt idx="46">
                  <c:v>45258</c:v>
                </c:pt>
                <c:pt idx="47">
                  <c:v>45257</c:v>
                </c:pt>
                <c:pt idx="48">
                  <c:v>45254</c:v>
                </c:pt>
                <c:pt idx="49">
                  <c:v>45252</c:v>
                </c:pt>
                <c:pt idx="50">
                  <c:v>45251</c:v>
                </c:pt>
                <c:pt idx="51">
                  <c:v>45250</c:v>
                </c:pt>
                <c:pt idx="52">
                  <c:v>45247</c:v>
                </c:pt>
                <c:pt idx="53">
                  <c:v>45246</c:v>
                </c:pt>
                <c:pt idx="54">
                  <c:v>45245</c:v>
                </c:pt>
                <c:pt idx="55">
                  <c:v>45244</c:v>
                </c:pt>
                <c:pt idx="56">
                  <c:v>45243</c:v>
                </c:pt>
                <c:pt idx="57">
                  <c:v>45240</c:v>
                </c:pt>
                <c:pt idx="58">
                  <c:v>45239</c:v>
                </c:pt>
                <c:pt idx="59">
                  <c:v>45238</c:v>
                </c:pt>
                <c:pt idx="60">
                  <c:v>45237</c:v>
                </c:pt>
                <c:pt idx="61">
                  <c:v>45236</c:v>
                </c:pt>
                <c:pt idx="62">
                  <c:v>45233</c:v>
                </c:pt>
                <c:pt idx="63">
                  <c:v>45232</c:v>
                </c:pt>
                <c:pt idx="64">
                  <c:v>45231</c:v>
                </c:pt>
                <c:pt idx="65">
                  <c:v>45230</c:v>
                </c:pt>
                <c:pt idx="66">
                  <c:v>45229</c:v>
                </c:pt>
                <c:pt idx="67">
                  <c:v>45226</c:v>
                </c:pt>
                <c:pt idx="68">
                  <c:v>45225</c:v>
                </c:pt>
                <c:pt idx="69">
                  <c:v>45224</c:v>
                </c:pt>
                <c:pt idx="70">
                  <c:v>45223</c:v>
                </c:pt>
                <c:pt idx="71">
                  <c:v>45222</c:v>
                </c:pt>
                <c:pt idx="72">
                  <c:v>45219</c:v>
                </c:pt>
                <c:pt idx="73">
                  <c:v>45218</c:v>
                </c:pt>
                <c:pt idx="74">
                  <c:v>45217</c:v>
                </c:pt>
                <c:pt idx="75">
                  <c:v>45216</c:v>
                </c:pt>
                <c:pt idx="76">
                  <c:v>45215</c:v>
                </c:pt>
                <c:pt idx="77">
                  <c:v>45212</c:v>
                </c:pt>
                <c:pt idx="78">
                  <c:v>45211</c:v>
                </c:pt>
                <c:pt idx="79">
                  <c:v>45210</c:v>
                </c:pt>
                <c:pt idx="80">
                  <c:v>45209</c:v>
                </c:pt>
                <c:pt idx="81">
                  <c:v>45208</c:v>
                </c:pt>
                <c:pt idx="82">
                  <c:v>45205</c:v>
                </c:pt>
                <c:pt idx="83">
                  <c:v>45204</c:v>
                </c:pt>
                <c:pt idx="84">
                  <c:v>45203</c:v>
                </c:pt>
                <c:pt idx="85">
                  <c:v>45202</c:v>
                </c:pt>
                <c:pt idx="86">
                  <c:v>45201</c:v>
                </c:pt>
                <c:pt idx="87">
                  <c:v>45198</c:v>
                </c:pt>
                <c:pt idx="88">
                  <c:v>45197</c:v>
                </c:pt>
                <c:pt idx="89">
                  <c:v>45196</c:v>
                </c:pt>
                <c:pt idx="90">
                  <c:v>45195</c:v>
                </c:pt>
                <c:pt idx="91">
                  <c:v>45194</c:v>
                </c:pt>
                <c:pt idx="92">
                  <c:v>45191</c:v>
                </c:pt>
                <c:pt idx="93">
                  <c:v>45190</c:v>
                </c:pt>
                <c:pt idx="94">
                  <c:v>45189</c:v>
                </c:pt>
                <c:pt idx="95">
                  <c:v>45188</c:v>
                </c:pt>
                <c:pt idx="96">
                  <c:v>45187</c:v>
                </c:pt>
                <c:pt idx="97">
                  <c:v>45184</c:v>
                </c:pt>
                <c:pt idx="98">
                  <c:v>45183</c:v>
                </c:pt>
                <c:pt idx="99">
                  <c:v>45182</c:v>
                </c:pt>
                <c:pt idx="100">
                  <c:v>45181</c:v>
                </c:pt>
                <c:pt idx="101">
                  <c:v>45180</c:v>
                </c:pt>
                <c:pt idx="102">
                  <c:v>45177</c:v>
                </c:pt>
                <c:pt idx="103">
                  <c:v>45176</c:v>
                </c:pt>
                <c:pt idx="104">
                  <c:v>45175</c:v>
                </c:pt>
                <c:pt idx="105">
                  <c:v>45174</c:v>
                </c:pt>
                <c:pt idx="106">
                  <c:v>45170</c:v>
                </c:pt>
                <c:pt idx="107">
                  <c:v>45169</c:v>
                </c:pt>
                <c:pt idx="108">
                  <c:v>45168</c:v>
                </c:pt>
                <c:pt idx="109">
                  <c:v>45167</c:v>
                </c:pt>
                <c:pt idx="110">
                  <c:v>45166</c:v>
                </c:pt>
                <c:pt idx="111">
                  <c:v>45163</c:v>
                </c:pt>
                <c:pt idx="112">
                  <c:v>45162</c:v>
                </c:pt>
                <c:pt idx="113">
                  <c:v>45161</c:v>
                </c:pt>
                <c:pt idx="114">
                  <c:v>45160</c:v>
                </c:pt>
                <c:pt idx="115">
                  <c:v>45159</c:v>
                </c:pt>
                <c:pt idx="116">
                  <c:v>45156</c:v>
                </c:pt>
                <c:pt idx="117">
                  <c:v>45155</c:v>
                </c:pt>
                <c:pt idx="118">
                  <c:v>45154</c:v>
                </c:pt>
                <c:pt idx="119">
                  <c:v>45153</c:v>
                </c:pt>
                <c:pt idx="120">
                  <c:v>45152</c:v>
                </c:pt>
                <c:pt idx="121">
                  <c:v>45149</c:v>
                </c:pt>
                <c:pt idx="122">
                  <c:v>45148</c:v>
                </c:pt>
                <c:pt idx="123">
                  <c:v>45147</c:v>
                </c:pt>
                <c:pt idx="124">
                  <c:v>45146</c:v>
                </c:pt>
                <c:pt idx="125">
                  <c:v>45145</c:v>
                </c:pt>
                <c:pt idx="126">
                  <c:v>45142</c:v>
                </c:pt>
                <c:pt idx="127">
                  <c:v>45141</c:v>
                </c:pt>
                <c:pt idx="128">
                  <c:v>45140</c:v>
                </c:pt>
                <c:pt idx="129">
                  <c:v>45139</c:v>
                </c:pt>
                <c:pt idx="130">
                  <c:v>45138</c:v>
                </c:pt>
                <c:pt idx="131">
                  <c:v>45135</c:v>
                </c:pt>
                <c:pt idx="132">
                  <c:v>45134</c:v>
                </c:pt>
                <c:pt idx="133">
                  <c:v>45133</c:v>
                </c:pt>
                <c:pt idx="134">
                  <c:v>45132</c:v>
                </c:pt>
                <c:pt idx="135">
                  <c:v>45131</c:v>
                </c:pt>
                <c:pt idx="136">
                  <c:v>45128</c:v>
                </c:pt>
                <c:pt idx="137">
                  <c:v>45127</c:v>
                </c:pt>
                <c:pt idx="138">
                  <c:v>45126</c:v>
                </c:pt>
                <c:pt idx="139">
                  <c:v>45125</c:v>
                </c:pt>
                <c:pt idx="140">
                  <c:v>45124</c:v>
                </c:pt>
                <c:pt idx="141">
                  <c:v>45121</c:v>
                </c:pt>
                <c:pt idx="142">
                  <c:v>45120</c:v>
                </c:pt>
                <c:pt idx="143">
                  <c:v>45119</c:v>
                </c:pt>
                <c:pt idx="144">
                  <c:v>45118</c:v>
                </c:pt>
                <c:pt idx="145">
                  <c:v>45117</c:v>
                </c:pt>
                <c:pt idx="146">
                  <c:v>45114</c:v>
                </c:pt>
                <c:pt idx="147">
                  <c:v>45113</c:v>
                </c:pt>
                <c:pt idx="148">
                  <c:v>45112</c:v>
                </c:pt>
                <c:pt idx="149">
                  <c:v>45110</c:v>
                </c:pt>
                <c:pt idx="150">
                  <c:v>45107</c:v>
                </c:pt>
                <c:pt idx="151">
                  <c:v>45106</c:v>
                </c:pt>
                <c:pt idx="152">
                  <c:v>45105</c:v>
                </c:pt>
                <c:pt idx="153">
                  <c:v>45104</c:v>
                </c:pt>
                <c:pt idx="154">
                  <c:v>45103</c:v>
                </c:pt>
                <c:pt idx="155">
                  <c:v>45100</c:v>
                </c:pt>
                <c:pt idx="156">
                  <c:v>45099</c:v>
                </c:pt>
                <c:pt idx="157">
                  <c:v>45098</c:v>
                </c:pt>
                <c:pt idx="158">
                  <c:v>45097</c:v>
                </c:pt>
                <c:pt idx="159">
                  <c:v>45093</c:v>
                </c:pt>
                <c:pt idx="160">
                  <c:v>45092</c:v>
                </c:pt>
                <c:pt idx="161">
                  <c:v>45091</c:v>
                </c:pt>
                <c:pt idx="162">
                  <c:v>45090</c:v>
                </c:pt>
                <c:pt idx="163">
                  <c:v>45089</c:v>
                </c:pt>
                <c:pt idx="164">
                  <c:v>45086</c:v>
                </c:pt>
                <c:pt idx="165">
                  <c:v>45085</c:v>
                </c:pt>
                <c:pt idx="166">
                  <c:v>45084</c:v>
                </c:pt>
                <c:pt idx="167">
                  <c:v>45083</c:v>
                </c:pt>
                <c:pt idx="168">
                  <c:v>45082</c:v>
                </c:pt>
                <c:pt idx="169">
                  <c:v>45079</c:v>
                </c:pt>
                <c:pt idx="170">
                  <c:v>45078</c:v>
                </c:pt>
                <c:pt idx="171">
                  <c:v>45077</c:v>
                </c:pt>
                <c:pt idx="172">
                  <c:v>45076</c:v>
                </c:pt>
                <c:pt idx="173">
                  <c:v>45072</c:v>
                </c:pt>
                <c:pt idx="174">
                  <c:v>45071</c:v>
                </c:pt>
                <c:pt idx="175">
                  <c:v>45070</c:v>
                </c:pt>
                <c:pt idx="176">
                  <c:v>45069</c:v>
                </c:pt>
                <c:pt idx="177">
                  <c:v>45068</c:v>
                </c:pt>
                <c:pt idx="178">
                  <c:v>45065</c:v>
                </c:pt>
                <c:pt idx="179">
                  <c:v>45064</c:v>
                </c:pt>
                <c:pt idx="180">
                  <c:v>45063</c:v>
                </c:pt>
                <c:pt idx="181">
                  <c:v>45062</c:v>
                </c:pt>
                <c:pt idx="182">
                  <c:v>45061</c:v>
                </c:pt>
                <c:pt idx="183">
                  <c:v>45058</c:v>
                </c:pt>
                <c:pt idx="184">
                  <c:v>45057</c:v>
                </c:pt>
                <c:pt idx="185">
                  <c:v>45056</c:v>
                </c:pt>
                <c:pt idx="186">
                  <c:v>45055</c:v>
                </c:pt>
                <c:pt idx="187">
                  <c:v>45054</c:v>
                </c:pt>
                <c:pt idx="188">
                  <c:v>45051</c:v>
                </c:pt>
                <c:pt idx="189">
                  <c:v>45050</c:v>
                </c:pt>
                <c:pt idx="190">
                  <c:v>45049</c:v>
                </c:pt>
                <c:pt idx="191">
                  <c:v>45048</c:v>
                </c:pt>
                <c:pt idx="192">
                  <c:v>45047</c:v>
                </c:pt>
                <c:pt idx="193">
                  <c:v>45044</c:v>
                </c:pt>
                <c:pt idx="194">
                  <c:v>45043</c:v>
                </c:pt>
                <c:pt idx="195">
                  <c:v>45042</c:v>
                </c:pt>
                <c:pt idx="196">
                  <c:v>45041</c:v>
                </c:pt>
                <c:pt idx="197">
                  <c:v>45040</c:v>
                </c:pt>
                <c:pt idx="198">
                  <c:v>45037</c:v>
                </c:pt>
                <c:pt idx="199">
                  <c:v>45036</c:v>
                </c:pt>
                <c:pt idx="200">
                  <c:v>45035</c:v>
                </c:pt>
                <c:pt idx="201">
                  <c:v>45034</c:v>
                </c:pt>
                <c:pt idx="202">
                  <c:v>45033</c:v>
                </c:pt>
                <c:pt idx="203">
                  <c:v>45030</c:v>
                </c:pt>
                <c:pt idx="204">
                  <c:v>45029</c:v>
                </c:pt>
                <c:pt idx="205">
                  <c:v>45028</c:v>
                </c:pt>
                <c:pt idx="206">
                  <c:v>45027</c:v>
                </c:pt>
                <c:pt idx="207">
                  <c:v>45026</c:v>
                </c:pt>
                <c:pt idx="208">
                  <c:v>45022</c:v>
                </c:pt>
                <c:pt idx="209">
                  <c:v>45021</c:v>
                </c:pt>
                <c:pt idx="210">
                  <c:v>45020</c:v>
                </c:pt>
                <c:pt idx="211">
                  <c:v>45019</c:v>
                </c:pt>
                <c:pt idx="212">
                  <c:v>45016</c:v>
                </c:pt>
                <c:pt idx="213">
                  <c:v>45015</c:v>
                </c:pt>
                <c:pt idx="214">
                  <c:v>45014</c:v>
                </c:pt>
                <c:pt idx="215">
                  <c:v>45013</c:v>
                </c:pt>
                <c:pt idx="216">
                  <c:v>45012</c:v>
                </c:pt>
                <c:pt idx="217">
                  <c:v>45009</c:v>
                </c:pt>
                <c:pt idx="218">
                  <c:v>45008</c:v>
                </c:pt>
                <c:pt idx="219">
                  <c:v>45007</c:v>
                </c:pt>
                <c:pt idx="220">
                  <c:v>45006</c:v>
                </c:pt>
                <c:pt idx="221">
                  <c:v>45005</c:v>
                </c:pt>
                <c:pt idx="222">
                  <c:v>45002</c:v>
                </c:pt>
                <c:pt idx="223">
                  <c:v>45001</c:v>
                </c:pt>
                <c:pt idx="224">
                  <c:v>45000</c:v>
                </c:pt>
                <c:pt idx="225">
                  <c:v>44999</c:v>
                </c:pt>
                <c:pt idx="226">
                  <c:v>44998</c:v>
                </c:pt>
                <c:pt idx="227">
                  <c:v>44995</c:v>
                </c:pt>
                <c:pt idx="228">
                  <c:v>44994</c:v>
                </c:pt>
                <c:pt idx="229">
                  <c:v>44993</c:v>
                </c:pt>
              </c:numCache>
            </c:numRef>
          </c:cat>
          <c:val>
            <c:numRef>
              <c:f>CalculationsAndCharts!$BD$33:$BD$262</c:f>
              <c:numCache>
                <c:formatCode>#,##0</c:formatCode>
                <c:ptCount val="230"/>
                <c:pt idx="0">
                  <c:v>75757100</c:v>
                </c:pt>
                <c:pt idx="1">
                  <c:v>#N/A</c:v>
                </c:pt>
                <c:pt idx="2">
                  <c:v>#N/A</c:v>
                </c:pt>
                <c:pt idx="3">
                  <c:v>126011100</c:v>
                </c:pt>
                <c:pt idx="4">
                  <c:v>58618400</c:v>
                </c:pt>
                <c:pt idx="5">
                  <c:v>#N/A</c:v>
                </c:pt>
                <c:pt idx="6">
                  <c:v>76641600</c:v>
                </c:pt>
                <c:pt idx="7">
                  <c:v>#N/A</c:v>
                </c:pt>
                <c:pt idx="8">
                  <c:v>#N/A</c:v>
                </c:pt>
                <c:pt idx="9">
                  <c:v>#N/A</c:v>
                </c:pt>
                <c:pt idx="10">
                  <c:v>#N/A</c:v>
                </c:pt>
                <c:pt idx="11">
                  <c:v>#N/A</c:v>
                </c:pt>
                <c:pt idx="12">
                  <c:v>#N/A</c:v>
                </c:pt>
                <c:pt idx="13">
                  <c:v>68843900</c:v>
                </c:pt>
                <c:pt idx="14">
                  <c:v>85014900</c:v>
                </c:pt>
                <c:pt idx="15">
                  <c:v>#N/A</c:v>
                </c:pt>
                <c:pt idx="16">
                  <c:v>77940700</c:v>
                </c:pt>
                <c:pt idx="17">
                  <c:v>#N/A</c:v>
                </c:pt>
                <c:pt idx="18">
                  <c:v>65931400</c:v>
                </c:pt>
                <c:pt idx="19">
                  <c:v>#N/A</c:v>
                </c:pt>
                <c:pt idx="20">
                  <c:v>#N/A</c:v>
                </c:pt>
                <c:pt idx="21">
                  <c:v>84232200</c:v>
                </c:pt>
                <c:pt idx="22">
                  <c:v>103585900</c:v>
                </c:pt>
                <c:pt idx="23">
                  <c:v>123623700</c:v>
                </c:pt>
                <c:pt idx="24">
                  <c:v>122234100</c:v>
                </c:pt>
                <c:pt idx="25">
                  <c:v>#N/A</c:v>
                </c:pt>
                <c:pt idx="26">
                  <c:v>#N/A</c:v>
                </c:pt>
                <c:pt idx="27">
                  <c:v>#N/A</c:v>
                </c:pt>
                <c:pt idx="28">
                  <c:v>#N/A</c:v>
                </c:pt>
                <c:pt idx="29">
                  <c:v>#N/A</c:v>
                </c:pt>
                <c:pt idx="30">
                  <c:v>102921000</c:v>
                </c:pt>
                <c:pt idx="31">
                  <c:v>#N/A</c:v>
                </c:pt>
                <c:pt idx="32">
                  <c:v>#N/A</c:v>
                </c:pt>
                <c:pt idx="33">
                  <c:v>141319300</c:v>
                </c:pt>
                <c:pt idx="34">
                  <c:v>#N/A</c:v>
                </c:pt>
                <c:pt idx="35">
                  <c:v>#N/A</c:v>
                </c:pt>
                <c:pt idx="36">
                  <c:v>#N/A</c:v>
                </c:pt>
                <c:pt idx="37">
                  <c:v>#N/A</c:v>
                </c:pt>
                <c:pt idx="38">
                  <c:v>#N/A</c:v>
                </c:pt>
                <c:pt idx="39">
                  <c:v>#N/A</c:v>
                </c:pt>
                <c:pt idx="40">
                  <c:v>69124700</c:v>
                </c:pt>
                <c:pt idx="41">
                  <c:v>69793500</c:v>
                </c:pt>
                <c:pt idx="42">
                  <c:v>72430900</c:v>
                </c:pt>
                <c:pt idx="43">
                  <c:v>#N/A</c:v>
                </c:pt>
                <c:pt idx="44">
                  <c:v>#N/A</c:v>
                </c:pt>
                <c:pt idx="45">
                  <c:v>63146000</c:v>
                </c:pt>
                <c:pt idx="46">
                  <c:v>#N/A</c:v>
                </c:pt>
                <c:pt idx="47">
                  <c:v>50506000</c:v>
                </c:pt>
                <c:pt idx="48">
                  <c:v>#N/A</c:v>
                </c:pt>
                <c:pt idx="49">
                  <c:v>#N/A</c:v>
                </c:pt>
                <c:pt idx="50">
                  <c:v>49244600</c:v>
                </c:pt>
                <c:pt idx="51">
                  <c:v>#N/A</c:v>
                </c:pt>
                <c:pt idx="52">
                  <c:v>#N/A</c:v>
                </c:pt>
                <c:pt idx="53">
                  <c:v>#N/A</c:v>
                </c:pt>
                <c:pt idx="54">
                  <c:v>#N/A</c:v>
                </c:pt>
                <c:pt idx="55">
                  <c:v>#N/A</c:v>
                </c:pt>
                <c:pt idx="56">
                  <c:v>52236100</c:v>
                </c:pt>
                <c:pt idx="57">
                  <c:v>#N/A</c:v>
                </c:pt>
                <c:pt idx="58">
                  <c:v>83174400</c:v>
                </c:pt>
                <c:pt idx="59">
                  <c:v>#N/A</c:v>
                </c:pt>
                <c:pt idx="60">
                  <c:v>#N/A</c:v>
                </c:pt>
                <c:pt idx="61">
                  <c:v>#N/A</c:v>
                </c:pt>
                <c:pt idx="62">
                  <c:v>#N/A</c:v>
                </c:pt>
                <c:pt idx="63">
                  <c:v>#N/A</c:v>
                </c:pt>
                <c:pt idx="64">
                  <c:v>#N/A</c:v>
                </c:pt>
                <c:pt idx="65">
                  <c:v>#N/A</c:v>
                </c:pt>
                <c:pt idx="66">
                  <c:v>#N/A</c:v>
                </c:pt>
                <c:pt idx="67">
                  <c:v>107367700</c:v>
                </c:pt>
                <c:pt idx="68">
                  <c:v>115156800</c:v>
                </c:pt>
                <c:pt idx="69">
                  <c:v>94223200</c:v>
                </c:pt>
                <c:pt idx="70">
                  <c:v>#N/A</c:v>
                </c:pt>
                <c:pt idx="71">
                  <c:v>92035100</c:v>
                </c:pt>
                <c:pt idx="72">
                  <c:v>123845800</c:v>
                </c:pt>
                <c:pt idx="73">
                  <c:v>121323000</c:v>
                </c:pt>
                <c:pt idx="74">
                  <c:v>93559800</c:v>
                </c:pt>
                <c:pt idx="75">
                  <c:v>75324700</c:v>
                </c:pt>
                <c:pt idx="76">
                  <c:v>#N/A</c:v>
                </c:pt>
                <c:pt idx="77">
                  <c:v>95143100</c:v>
                </c:pt>
                <c:pt idx="78">
                  <c:v>81154200</c:v>
                </c:pt>
                <c:pt idx="79">
                  <c:v>#N/A</c:v>
                </c:pt>
                <c:pt idx="80">
                  <c:v>#N/A</c:v>
                </c:pt>
                <c:pt idx="81">
                  <c:v>#N/A</c:v>
                </c:pt>
                <c:pt idx="82">
                  <c:v>#N/A</c:v>
                </c:pt>
                <c:pt idx="83">
                  <c:v>70142700</c:v>
                </c:pt>
                <c:pt idx="84">
                  <c:v>#N/A</c:v>
                </c:pt>
                <c:pt idx="85">
                  <c:v>103760600</c:v>
                </c:pt>
                <c:pt idx="86">
                  <c:v>83798600</c:v>
                </c:pt>
                <c:pt idx="87">
                  <c:v>115078500</c:v>
                </c:pt>
                <c:pt idx="88">
                  <c:v>#N/A</c:v>
                </c:pt>
                <c:pt idx="89">
                  <c:v>#N/A</c:v>
                </c:pt>
                <c:pt idx="90">
                  <c:v>96168400</c:v>
                </c:pt>
                <c:pt idx="91">
                  <c:v>#N/A</c:v>
                </c:pt>
                <c:pt idx="92">
                  <c:v>100829700</c:v>
                </c:pt>
                <c:pt idx="93">
                  <c:v>103976100</c:v>
                </c:pt>
                <c:pt idx="94">
                  <c:v>82562600</c:v>
                </c:pt>
                <c:pt idx="95">
                  <c:v>66514600</c:v>
                </c:pt>
                <c:pt idx="96">
                  <c:v>#N/A</c:v>
                </c:pt>
                <c:pt idx="97">
                  <c:v>111761400</c:v>
                </c:pt>
                <c:pt idx="98">
                  <c:v>#N/A</c:v>
                </c:pt>
                <c:pt idx="99">
                  <c:v>#N/A</c:v>
                </c:pt>
                <c:pt idx="100">
                  <c:v>67565400</c:v>
                </c:pt>
                <c:pt idx="101">
                  <c:v>#N/A</c:v>
                </c:pt>
                <c:pt idx="102">
                  <c:v>#N/A</c:v>
                </c:pt>
                <c:pt idx="103">
                  <c:v>70355400</c:v>
                </c:pt>
                <c:pt idx="104">
                  <c:v>70758500</c:v>
                </c:pt>
                <c:pt idx="105">
                  <c:v>55166200</c:v>
                </c:pt>
                <c:pt idx="106">
                  <c:v>#N/A</c:v>
                </c:pt>
                <c:pt idx="107">
                  <c:v>66084600</c:v>
                </c:pt>
                <c:pt idx="108">
                  <c:v>#N/A</c:v>
                </c:pt>
                <c:pt idx="109">
                  <c:v>#N/A</c:v>
                </c:pt>
                <c:pt idx="110">
                  <c:v>#N/A</c:v>
                </c:pt>
                <c:pt idx="111">
                  <c:v>#N/A</c:v>
                </c:pt>
                <c:pt idx="112">
                  <c:v>88517300</c:v>
                </c:pt>
                <c:pt idx="113">
                  <c:v>#N/A</c:v>
                </c:pt>
                <c:pt idx="114">
                  <c:v>65062900</c:v>
                </c:pt>
                <c:pt idx="115">
                  <c:v>#N/A</c:v>
                </c:pt>
                <c:pt idx="116">
                  <c:v>#N/A</c:v>
                </c:pt>
                <c:pt idx="117">
                  <c:v>95711300</c:v>
                </c:pt>
                <c:pt idx="118">
                  <c:v>80107200</c:v>
                </c:pt>
                <c:pt idx="119">
                  <c:v>75707500</c:v>
                </c:pt>
                <c:pt idx="120">
                  <c:v>#N/A</c:v>
                </c:pt>
                <c:pt idx="121">
                  <c:v>68664600</c:v>
                </c:pt>
                <c:pt idx="122">
                  <c:v>#N/A</c:v>
                </c:pt>
                <c:pt idx="123">
                  <c:v>78789600</c:v>
                </c:pt>
                <c:pt idx="124">
                  <c:v>71361300</c:v>
                </c:pt>
                <c:pt idx="125">
                  <c:v>#N/A</c:v>
                </c:pt>
                <c:pt idx="126">
                  <c:v>100052300</c:v>
                </c:pt>
                <c:pt idx="127">
                  <c:v>64276100</c:v>
                </c:pt>
                <c:pt idx="128">
                  <c:v>93933400</c:v>
                </c:pt>
                <c:pt idx="129">
                  <c:v>55291500</c:v>
                </c:pt>
                <c:pt idx="130">
                  <c:v>#N/A</c:v>
                </c:pt>
                <c:pt idx="131">
                  <c:v>#N/A</c:v>
                </c:pt>
                <c:pt idx="132">
                  <c:v>92194400</c:v>
                </c:pt>
                <c:pt idx="133">
                  <c:v>#N/A</c:v>
                </c:pt>
                <c:pt idx="134">
                  <c:v>#N/A</c:v>
                </c:pt>
                <c:pt idx="135">
                  <c:v>#N/A</c:v>
                </c:pt>
                <c:pt idx="136">
                  <c:v>#N/A</c:v>
                </c:pt>
                <c:pt idx="137">
                  <c:v>70591600</c:v>
                </c:pt>
                <c:pt idx="138">
                  <c:v>#N/A</c:v>
                </c:pt>
                <c:pt idx="139">
                  <c:v>#N/A</c:v>
                </c:pt>
                <c:pt idx="140">
                  <c:v>#N/A</c:v>
                </c:pt>
                <c:pt idx="141">
                  <c:v>69761800</c:v>
                </c:pt>
                <c:pt idx="142">
                  <c:v>#N/A</c:v>
                </c:pt>
                <c:pt idx="143">
                  <c:v>#N/A</c:v>
                </c:pt>
                <c:pt idx="144">
                  <c:v>#N/A</c:v>
                </c:pt>
                <c:pt idx="145">
                  <c:v>#N/A</c:v>
                </c:pt>
                <c:pt idx="146">
                  <c:v>86076100</c:v>
                </c:pt>
                <c:pt idx="147">
                  <c:v>80658300</c:v>
                </c:pt>
                <c:pt idx="148">
                  <c:v>58418400</c:v>
                </c:pt>
                <c:pt idx="149">
                  <c:v>#N/A</c:v>
                </c:pt>
                <c:pt idx="150">
                  <c:v>#N/A</c:v>
                </c:pt>
                <c:pt idx="151">
                  <c:v>#N/A</c:v>
                </c:pt>
                <c:pt idx="152">
                  <c:v>#N/A</c:v>
                </c:pt>
                <c:pt idx="153">
                  <c:v>#N/A</c:v>
                </c:pt>
                <c:pt idx="154">
                  <c:v>72823600</c:v>
                </c:pt>
                <c:pt idx="155">
                  <c:v>92074500</c:v>
                </c:pt>
                <c:pt idx="156">
                  <c:v>#N/A</c:v>
                </c:pt>
                <c:pt idx="157">
                  <c:v>76982300</c:v>
                </c:pt>
                <c:pt idx="158">
                  <c:v>76160400</c:v>
                </c:pt>
                <c:pt idx="159">
                  <c:v>114121300</c:v>
                </c:pt>
                <c:pt idx="160">
                  <c:v>#N/A</c:v>
                </c:pt>
                <c:pt idx="161">
                  <c:v>#N/A</c:v>
                </c:pt>
                <c:pt idx="162">
                  <c:v>#N/A</c:v>
                </c:pt>
                <c:pt idx="163">
                  <c:v>#N/A</c:v>
                </c:pt>
                <c:pt idx="164">
                  <c:v>#N/A</c:v>
                </c:pt>
                <c:pt idx="165">
                  <c:v>#N/A</c:v>
                </c:pt>
                <c:pt idx="166">
                  <c:v>85373300</c:v>
                </c:pt>
                <c:pt idx="167">
                  <c:v>#N/A</c:v>
                </c:pt>
                <c:pt idx="168">
                  <c:v>65460200</c:v>
                </c:pt>
                <c:pt idx="169">
                  <c:v>#N/A</c:v>
                </c:pt>
                <c:pt idx="170">
                  <c:v>#N/A</c:v>
                </c:pt>
                <c:pt idx="171">
                  <c:v>110811800</c:v>
                </c:pt>
                <c:pt idx="172">
                  <c:v>#N/A</c:v>
                </c:pt>
                <c:pt idx="173">
                  <c:v>#N/A</c:v>
                </c:pt>
                <c:pt idx="174">
                  <c:v>#N/A</c:v>
                </c:pt>
                <c:pt idx="175">
                  <c:v>89213700</c:v>
                </c:pt>
                <c:pt idx="176">
                  <c:v>86383500</c:v>
                </c:pt>
                <c:pt idx="177">
                  <c:v>#N/A</c:v>
                </c:pt>
                <c:pt idx="178">
                  <c:v>103679700</c:v>
                </c:pt>
                <c:pt idx="179">
                  <c:v>#N/A</c:v>
                </c:pt>
                <c:pt idx="180">
                  <c:v>#N/A</c:v>
                </c:pt>
                <c:pt idx="181">
                  <c:v>57705500</c:v>
                </c:pt>
                <c:pt idx="182">
                  <c:v>#N/A</c:v>
                </c:pt>
                <c:pt idx="183">
                  <c:v>70439400</c:v>
                </c:pt>
                <c:pt idx="184">
                  <c:v>70157100</c:v>
                </c:pt>
                <c:pt idx="185">
                  <c:v>#N/A</c:v>
                </c:pt>
                <c:pt idx="186">
                  <c:v>49220100</c:v>
                </c:pt>
                <c:pt idx="187">
                  <c:v>#N/A</c:v>
                </c:pt>
                <c:pt idx="188">
                  <c:v>#N/A</c:v>
                </c:pt>
                <c:pt idx="189">
                  <c:v>94901900</c:v>
                </c:pt>
                <c:pt idx="190">
                  <c:v>91531800</c:v>
                </c:pt>
                <c:pt idx="191">
                  <c:v>103998500</c:v>
                </c:pt>
                <c:pt idx="192">
                  <c:v>62122300</c:v>
                </c:pt>
                <c:pt idx="193">
                  <c:v>#N/A</c:v>
                </c:pt>
                <c:pt idx="194">
                  <c:v>#N/A</c:v>
                </c:pt>
                <c:pt idx="195">
                  <c:v>80447000</c:v>
                </c:pt>
                <c:pt idx="196">
                  <c:v>97766700</c:v>
                </c:pt>
                <c:pt idx="197">
                  <c:v>#N/A</c:v>
                </c:pt>
                <c:pt idx="198">
                  <c:v>#N/A</c:v>
                </c:pt>
                <c:pt idx="199">
                  <c:v>75840400</c:v>
                </c:pt>
                <c:pt idx="200">
                  <c:v>55227300</c:v>
                </c:pt>
                <c:pt idx="201">
                  <c:v>#N/A</c:v>
                </c:pt>
                <c:pt idx="202">
                  <c:v>#N/A</c:v>
                </c:pt>
                <c:pt idx="203">
                  <c:v>78161500</c:v>
                </c:pt>
                <c:pt idx="204">
                  <c:v>#N/A</c:v>
                </c:pt>
                <c:pt idx="205">
                  <c:v>86420400</c:v>
                </c:pt>
                <c:pt idx="206">
                  <c:v>#N/A</c:v>
                </c:pt>
                <c:pt idx="207">
                  <c:v>#N/A</c:v>
                </c:pt>
                <c:pt idx="208">
                  <c:v>#N/A</c:v>
                </c:pt>
                <c:pt idx="209">
                  <c:v>65200200</c:v>
                </c:pt>
                <c:pt idx="210">
                  <c:v>66601500</c:v>
                </c:pt>
                <c:pt idx="211">
                  <c:v>#N/A</c:v>
                </c:pt>
                <c:pt idx="212">
                  <c:v>#N/A</c:v>
                </c:pt>
                <c:pt idx="213">
                  <c:v>#N/A</c:v>
                </c:pt>
                <c:pt idx="214">
                  <c:v>#N/A</c:v>
                </c:pt>
                <c:pt idx="215">
                  <c:v>62871700</c:v>
                </c:pt>
                <c:pt idx="216">
                  <c:v>#N/A</c:v>
                </c:pt>
                <c:pt idx="217">
                  <c:v>#N/A</c:v>
                </c:pt>
                <c:pt idx="218">
                  <c:v>#N/A</c:v>
                </c:pt>
                <c:pt idx="219">
                  <c:v>111746600</c:v>
                </c:pt>
                <c:pt idx="220">
                  <c:v>#N/A</c:v>
                </c:pt>
                <c:pt idx="221">
                  <c:v>#N/A</c:v>
                </c:pt>
                <c:pt idx="222">
                  <c:v>140553400</c:v>
                </c:pt>
                <c:pt idx="223">
                  <c:v>#N/A</c:v>
                </c:pt>
                <c:pt idx="224">
                  <c:v>172996900</c:v>
                </c:pt>
                <c:pt idx="225">
                  <c:v>#N/A</c:v>
                </c:pt>
                <c:pt idx="226">
                  <c:v>157790000</c:v>
                </c:pt>
                <c:pt idx="227">
                  <c:v>189253000</c:v>
                </c:pt>
                <c:pt idx="228">
                  <c:v>111945300</c:v>
                </c:pt>
                <c:pt idx="229">
                  <c:v>#N/A</c:v>
                </c:pt>
              </c:numCache>
            </c:numRef>
          </c:val>
          <c:extLst>
            <c:ext xmlns:c16="http://schemas.microsoft.com/office/drawing/2014/chart" uri="{C3380CC4-5D6E-409C-BE32-E72D297353CC}">
              <c16:uniqueId val="{00000001-DC05-4B1C-B604-DC2FF07D0E77}"/>
            </c:ext>
          </c:extLst>
        </c:ser>
        <c:dLbls>
          <c:showLegendKey val="0"/>
          <c:showVal val="0"/>
          <c:showCatName val="0"/>
          <c:showSerName val="0"/>
          <c:showPercent val="0"/>
          <c:showBubbleSize val="0"/>
        </c:dLbls>
        <c:gapWidth val="254"/>
        <c:overlap val="2"/>
        <c:axId val="251294080"/>
        <c:axId val="251295616"/>
      </c:barChart>
      <c:scatterChart>
        <c:scatterStyle val="lineMarker"/>
        <c:varyColors val="0"/>
        <c:ser>
          <c:idx val="2"/>
          <c:order val="2"/>
          <c:tx>
            <c:strRef>
              <c:f>CalculationsAndCharts!$BE$32</c:f>
              <c:strCache>
                <c:ptCount val="1"/>
                <c:pt idx="0">
                  <c:v>Volume Cursor</c:v>
                </c:pt>
              </c:strCache>
            </c:strRef>
          </c:tx>
          <c:spPr>
            <a:ln w="12700">
              <a:solidFill>
                <a:srgbClr val="C00000"/>
              </a:solidFill>
              <a:prstDash val="sysDash"/>
            </a:ln>
          </c:spPr>
          <c:marker>
            <c:symbol val="none"/>
          </c:marker>
          <c:xVal>
            <c:numRef>
              <c:f>CalculationsAndCharts!$BE$33:$BE$262</c:f>
              <c:numCache>
                <c:formatCode>0</c:formatCode>
                <c:ptCount val="230"/>
                <c:pt idx="0">
                  <c:v>105</c:v>
                </c:pt>
                <c:pt idx="1">
                  <c:v>105</c:v>
                </c:pt>
              </c:numCache>
            </c:numRef>
          </c:xVal>
          <c:yVal>
            <c:numRef>
              <c:f>CalculationsAndCharts!$BF$33:$BF$262</c:f>
              <c:numCache>
                <c:formatCode>General</c:formatCode>
                <c:ptCount val="230"/>
                <c:pt idx="0">
                  <c:v>0</c:v>
                </c:pt>
                <c:pt idx="1">
                  <c:v>200000000</c:v>
                </c:pt>
              </c:numCache>
            </c:numRef>
          </c:yVal>
          <c:smooth val="0"/>
          <c:extLst>
            <c:ext xmlns:c16="http://schemas.microsoft.com/office/drawing/2014/chart" uri="{C3380CC4-5D6E-409C-BE32-E72D297353CC}">
              <c16:uniqueId val="{00000002-DC05-4B1C-B604-DC2FF07D0E77}"/>
            </c:ext>
          </c:extLst>
        </c:ser>
        <c:dLbls>
          <c:showLegendKey val="0"/>
          <c:showVal val="0"/>
          <c:showCatName val="0"/>
          <c:showSerName val="0"/>
          <c:showPercent val="0"/>
          <c:showBubbleSize val="0"/>
        </c:dLbls>
        <c:axId val="251294080"/>
        <c:axId val="251295616"/>
      </c:scatterChart>
      <c:catAx>
        <c:axId val="251294080"/>
        <c:scaling>
          <c:orientation val="maxMin"/>
        </c:scaling>
        <c:delete val="0"/>
        <c:axPos val="b"/>
        <c:numFmt formatCode="mm/dd/yy;@" sourceLinked="0"/>
        <c:majorTickMark val="out"/>
        <c:minorTickMark val="none"/>
        <c:tickLblPos val="nextTo"/>
        <c:txPr>
          <a:bodyPr rot="-5400000" vert="horz"/>
          <a:lstStyle/>
          <a:p>
            <a:pPr>
              <a:defRPr sz="600" b="0" i="0" baseline="0"/>
            </a:pPr>
            <a:endParaRPr lang="en-US"/>
          </a:p>
        </c:txPr>
        <c:crossAx val="251295616"/>
        <c:crosses val="autoZero"/>
        <c:auto val="0"/>
        <c:lblAlgn val="ctr"/>
        <c:lblOffset val="100"/>
        <c:tickLblSkip val="6"/>
        <c:tickMarkSkip val="3"/>
        <c:noMultiLvlLbl val="0"/>
      </c:catAx>
      <c:valAx>
        <c:axId val="251295616"/>
        <c:scaling>
          <c:orientation val="minMax"/>
          <c:max val="200000000"/>
          <c:min val="0"/>
        </c:scaling>
        <c:delete val="0"/>
        <c:axPos val="r"/>
        <c:numFmt formatCode="0.0,,&quot;M&quot;" sourceLinked="0"/>
        <c:majorTickMark val="out"/>
        <c:minorTickMark val="none"/>
        <c:tickLblPos val="nextTo"/>
        <c:crossAx val="251294080"/>
        <c:crosses val="autoZero"/>
        <c:crossBetween val="between"/>
        <c:majorUnit val="66666666.666666664"/>
      </c:valAx>
    </c:plotArea>
    <c:plotVisOnly val="1"/>
    <c:dispBlanksAs val="gap"/>
    <c:showDLblsOverMax val="0"/>
  </c:chart>
  <c:spPr>
    <a:ln>
      <a:solidFill>
        <a:srgbClr val="0000FF"/>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a:t>Accel</a:t>
            </a:r>
          </a:p>
        </c:rich>
      </c:tx>
      <c:layout>
        <c:manualLayout>
          <c:xMode val="edge"/>
          <c:yMode val="edge"/>
          <c:x val="1.1450456910325649E-3"/>
          <c:y val="1.1315304039672693E-3"/>
        </c:manualLayout>
      </c:layout>
      <c:overlay val="0"/>
    </c:title>
    <c:autoTitleDeleted val="0"/>
    <c:plotArea>
      <c:layout>
        <c:manualLayout>
          <c:xMode val="edge"/>
          <c:yMode val="edge"/>
          <c:x val="1.304638903365667E-2"/>
          <c:y val="0.1146112110266447"/>
          <c:w val="0.96824205061782342"/>
          <c:h val="0.88538878897335527"/>
        </c:manualLayout>
      </c:layout>
      <c:lineChart>
        <c:grouping val="standard"/>
        <c:varyColors val="0"/>
        <c:ser>
          <c:idx val="0"/>
          <c:order val="1"/>
          <c:tx>
            <c:strRef>
              <c:f>CalculationsAndCharts!$K$32</c:f>
              <c:strCache>
                <c:ptCount val="1"/>
                <c:pt idx="0">
                  <c:v>STR Ult C Coefficients</c:v>
                </c:pt>
              </c:strCache>
            </c:strRef>
          </c:tx>
          <c:marker>
            <c:symbol val="none"/>
          </c:marker>
          <c:cat>
            <c:numRef>
              <c:f>CalculationsAndCharts!$A$33:$A$262</c:f>
              <c:numCache>
                <c:formatCode>General</c:formatCode>
                <c:ptCount val="2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numCache>
            </c:numRef>
          </c:cat>
          <c:val>
            <c:numRef>
              <c:f>CalculationsAndCharts!$R$33:$R$262</c:f>
              <c:numCache>
                <c:formatCode>0.0000</c:formatCode>
                <c:ptCount val="230"/>
                <c:pt idx="0">
                  <c:v>486.8564259720236</c:v>
                </c:pt>
                <c:pt idx="1">
                  <c:v>485.5304296225296</c:v>
                </c:pt>
                <c:pt idx="2">
                  <c:v>485.14198039719821</c:v>
                </c:pt>
                <c:pt idx="3">
                  <c:v>487.68813888274053</c:v>
                </c:pt>
                <c:pt idx="4">
                  <c:v>488.94448734176785</c:v>
                </c:pt>
                <c:pt idx="5">
                  <c:v>487.03370786516535</c:v>
                </c:pt>
                <c:pt idx="6">
                  <c:v>485.33017150441668</c:v>
                </c:pt>
                <c:pt idx="7">
                  <c:v>483.22244694553791</c:v>
                </c:pt>
                <c:pt idx="8">
                  <c:v>480.9848384447132</c:v>
                </c:pt>
                <c:pt idx="9">
                  <c:v>478.39504456066521</c:v>
                </c:pt>
                <c:pt idx="10">
                  <c:v>475.01243814613713</c:v>
                </c:pt>
                <c:pt idx="11">
                  <c:v>472.15832609414804</c:v>
                </c:pt>
                <c:pt idx="12">
                  <c:v>470.70528243280137</c:v>
                </c:pt>
                <c:pt idx="13">
                  <c:v>471.07263866105086</c:v>
                </c:pt>
                <c:pt idx="14">
                  <c:v>471.55063320143881</c:v>
                </c:pt>
                <c:pt idx="15">
                  <c:v>470.5020517970907</c:v>
                </c:pt>
                <c:pt idx="16">
                  <c:v>469.29381506195637</c:v>
                </c:pt>
                <c:pt idx="17">
                  <c:v>467.81306129468368</c:v>
                </c:pt>
                <c:pt idx="18">
                  <c:v>466.03464602780684</c:v>
                </c:pt>
                <c:pt idx="19">
                  <c:v>465.24864739825398</c:v>
                </c:pt>
                <c:pt idx="20">
                  <c:v>466.07962838201661</c:v>
                </c:pt>
                <c:pt idx="21">
                  <c:v>468.44071723288408</c:v>
                </c:pt>
                <c:pt idx="22">
                  <c:v>471.43128522248662</c:v>
                </c:pt>
                <c:pt idx="23">
                  <c:v>474.04930536499342</c:v>
                </c:pt>
                <c:pt idx="24">
                  <c:v>475.33939294340485</c:v>
                </c:pt>
                <c:pt idx="25">
                  <c:v>474.77310351434846</c:v>
                </c:pt>
                <c:pt idx="26">
                  <c:v>472.94568736678616</c:v>
                </c:pt>
                <c:pt idx="27">
                  <c:v>471.02486044911973</c:v>
                </c:pt>
                <c:pt idx="28">
                  <c:v>469.55000668758652</c:v>
                </c:pt>
                <c:pt idx="29">
                  <c:v>468.65093821341208</c:v>
                </c:pt>
                <c:pt idx="30">
                  <c:v>469.72506802108938</c:v>
                </c:pt>
                <c:pt idx="31">
                  <c:v>469.73148497756262</c:v>
                </c:pt>
                <c:pt idx="32">
                  <c:v>467.26054911259013</c:v>
                </c:pt>
                <c:pt idx="33">
                  <c:v>465.53482406417442</c:v>
                </c:pt>
                <c:pt idx="34">
                  <c:v>463.1637439517919</c:v>
                </c:pt>
                <c:pt idx="35">
                  <c:v>460.05970389260051</c:v>
                </c:pt>
                <c:pt idx="36">
                  <c:v>457.66203915483942</c:v>
                </c:pt>
                <c:pt idx="37">
                  <c:v>455.61103693193718</c:v>
                </c:pt>
                <c:pt idx="38">
                  <c:v>453.89629913126464</c:v>
                </c:pt>
                <c:pt idx="39">
                  <c:v>453.01900588041212</c:v>
                </c:pt>
                <c:pt idx="40">
                  <c:v>453.54135175130637</c:v>
                </c:pt>
                <c:pt idx="41">
                  <c:v>454.23790483617125</c:v>
                </c:pt>
                <c:pt idx="42">
                  <c:v>454.63703421139741</c:v>
                </c:pt>
                <c:pt idx="43">
                  <c:v>454.8631048018737</c:v>
                </c:pt>
                <c:pt idx="44">
                  <c:v>454.75185110582095</c:v>
                </c:pt>
                <c:pt idx="45">
                  <c:v>455.48569596822125</c:v>
                </c:pt>
                <c:pt idx="46">
                  <c:v>456.37189043495124</c:v>
                </c:pt>
                <c:pt idx="47">
                  <c:v>456.48990173724428</c:v>
                </c:pt>
                <c:pt idx="48">
                  <c:v>455.60676300759377</c:v>
                </c:pt>
                <c:pt idx="49">
                  <c:v>454.29576143118067</c:v>
                </c:pt>
                <c:pt idx="50">
                  <c:v>453.00487039496693</c:v>
                </c:pt>
                <c:pt idx="51">
                  <c:v>451.3615751470345</c:v>
                </c:pt>
                <c:pt idx="52">
                  <c:v>449.24446564523038</c:v>
                </c:pt>
                <c:pt idx="53">
                  <c:v>446.39511860817174</c:v>
                </c:pt>
                <c:pt idx="54">
                  <c:v>442.58326104676917</c:v>
                </c:pt>
                <c:pt idx="55">
                  <c:v>439.45631451443649</c:v>
                </c:pt>
                <c:pt idx="56">
                  <c:v>437.436516378818</c:v>
                </c:pt>
                <c:pt idx="57">
                  <c:v>435.69642856366431</c:v>
                </c:pt>
                <c:pt idx="58">
                  <c:v>435.06361884473097</c:v>
                </c:pt>
                <c:pt idx="59">
                  <c:v>433.46407896928997</c:v>
                </c:pt>
                <c:pt idx="60">
                  <c:v>429.45155820946286</c:v>
                </c:pt>
                <c:pt idx="61">
                  <c:v>423.94949643471267</c:v>
                </c:pt>
                <c:pt idx="62">
                  <c:v>417.7183050888803</c:v>
                </c:pt>
                <c:pt idx="63">
                  <c:v>412.3294820555721</c:v>
                </c:pt>
                <c:pt idx="64">
                  <c:v>408.52643333763189</c:v>
                </c:pt>
                <c:pt idx="65">
                  <c:v>406.14639047286101</c:v>
                </c:pt>
                <c:pt idx="66">
                  <c:v>405.53591755143157</c:v>
                </c:pt>
                <c:pt idx="67">
                  <c:v>407.48529411718482</c:v>
                </c:pt>
                <c:pt idx="68">
                  <c:v>411.26334239749258</c:v>
                </c:pt>
                <c:pt idx="69">
                  <c:v>415.09318316150473</c:v>
                </c:pt>
                <c:pt idx="70">
                  <c:v>417.13315478996446</c:v>
                </c:pt>
                <c:pt idx="71">
                  <c:v>419.34998987363076</c:v>
                </c:pt>
                <c:pt idx="72">
                  <c:v>423.34131522971353</c:v>
                </c:pt>
                <c:pt idx="73">
                  <c:v>427.13277629457974</c:v>
                </c:pt>
                <c:pt idx="74">
                  <c:v>429.98348410062988</c:v>
                </c:pt>
                <c:pt idx="75">
                  <c:v>430.6251905996408</c:v>
                </c:pt>
                <c:pt idx="76">
                  <c:v>429.38340509189425</c:v>
                </c:pt>
                <c:pt idx="77">
                  <c:v>428.91176941294805</c:v>
                </c:pt>
                <c:pt idx="78">
                  <c:v>428.73192524663841</c:v>
                </c:pt>
                <c:pt idx="79">
                  <c:v>426.15627556523538</c:v>
                </c:pt>
                <c:pt idx="80">
                  <c:v>422.13005463406131</c:v>
                </c:pt>
                <c:pt idx="81">
                  <c:v>418.59498612929332</c:v>
                </c:pt>
                <c:pt idx="82">
                  <c:v>416.88111043083808</c:v>
                </c:pt>
                <c:pt idx="83">
                  <c:v>416.45035433790179</c:v>
                </c:pt>
                <c:pt idx="84">
                  <c:v>415.97942936416064</c:v>
                </c:pt>
                <c:pt idx="85">
                  <c:v>417.21417044511003</c:v>
                </c:pt>
                <c:pt idx="86">
                  <c:v>418.28373003103133</c:v>
                </c:pt>
                <c:pt idx="87">
                  <c:v>418.23653378425433</c:v>
                </c:pt>
                <c:pt idx="88">
                  <c:v>418.67782665454882</c:v>
                </c:pt>
                <c:pt idx="89">
                  <c:v>420.03361882725801</c:v>
                </c:pt>
                <c:pt idx="90">
                  <c:v>423.49053157846851</c:v>
                </c:pt>
                <c:pt idx="91">
                  <c:v>426.41690850894287</c:v>
                </c:pt>
                <c:pt idx="92">
                  <c:v>428.74100522109234</c:v>
                </c:pt>
                <c:pt idx="93">
                  <c:v>433.38092775932535</c:v>
                </c:pt>
                <c:pt idx="94">
                  <c:v>438.02848052184368</c:v>
                </c:pt>
                <c:pt idx="95">
                  <c:v>440.33481516726022</c:v>
                </c:pt>
                <c:pt idx="96">
                  <c:v>441.23788826068068</c:v>
                </c:pt>
                <c:pt idx="97">
                  <c:v>443.27719006010557</c:v>
                </c:pt>
                <c:pt idx="98">
                  <c:v>444.74050331747969</c:v>
                </c:pt>
                <c:pt idx="99">
                  <c:v>444.56586998350508</c:v>
                </c:pt>
                <c:pt idx="100">
                  <c:v>445.05830585469636</c:v>
                </c:pt>
                <c:pt idx="101">
                  <c:v>445.28905888694908</c:v>
                </c:pt>
                <c:pt idx="102">
                  <c:v>445.47073304327375</c:v>
                </c:pt>
                <c:pt idx="103">
                  <c:v>446.53198961211007</c:v>
                </c:pt>
                <c:pt idx="104">
                  <c:v>448.18312017708041</c:v>
                </c:pt>
                <c:pt idx="105">
                  <c:v>448.42995473089604</c:v>
                </c:pt>
                <c:pt idx="106">
                  <c:v>446.67462546114933</c:v>
                </c:pt>
                <c:pt idx="107">
                  <c:v>443.88907524388941</c:v>
                </c:pt>
                <c:pt idx="108">
                  <c:v>439.75420074298273</c:v>
                </c:pt>
                <c:pt idx="109">
                  <c:v>435.68150460063617</c:v>
                </c:pt>
                <c:pt idx="110">
                  <c:v>432.68427383009333</c:v>
                </c:pt>
                <c:pt idx="111">
                  <c:v>431.11961195031381</c:v>
                </c:pt>
                <c:pt idx="112">
                  <c:v>432.03020461478457</c:v>
                </c:pt>
                <c:pt idx="113">
                  <c:v>432.37994114391842</c:v>
                </c:pt>
                <c:pt idx="114">
                  <c:v>431.50862873018809</c:v>
                </c:pt>
                <c:pt idx="115">
                  <c:v>431.4430019801751</c:v>
                </c:pt>
                <c:pt idx="116">
                  <c:v>432.36983318678045</c:v>
                </c:pt>
                <c:pt idx="117">
                  <c:v>434.90325868254314</c:v>
                </c:pt>
                <c:pt idx="118">
                  <c:v>437.64758865809011</c:v>
                </c:pt>
                <c:pt idx="119">
                  <c:v>439.71953419100606</c:v>
                </c:pt>
                <c:pt idx="120">
                  <c:v>440.15974704479663</c:v>
                </c:pt>
                <c:pt idx="121">
                  <c:v>439.61750429700089</c:v>
                </c:pt>
                <c:pt idx="122">
                  <c:v>440.59176519170262</c:v>
                </c:pt>
                <c:pt idx="123">
                  <c:v>442.30911830453891</c:v>
                </c:pt>
                <c:pt idx="124">
                  <c:v>443.6334420925304</c:v>
                </c:pt>
                <c:pt idx="125">
                  <c:v>444.26866976073848</c:v>
                </c:pt>
                <c:pt idx="126">
                  <c:v>446.12566146289998</c:v>
                </c:pt>
                <c:pt idx="127">
                  <c:v>448.9933218378435</c:v>
                </c:pt>
                <c:pt idx="128">
                  <c:v>452.00001649052876</c:v>
                </c:pt>
                <c:pt idx="129">
                  <c:v>453.5486959149365</c:v>
                </c:pt>
                <c:pt idx="130">
                  <c:v>452.19733347147786</c:v>
                </c:pt>
                <c:pt idx="131">
                  <c:v>451.06139697551868</c:v>
                </c:pt>
                <c:pt idx="132">
                  <c:v>452.36681295878378</c:v>
                </c:pt>
                <c:pt idx="133">
                  <c:v>453.8112734425053</c:v>
                </c:pt>
                <c:pt idx="134">
                  <c:v>453.39517169320141</c:v>
                </c:pt>
                <c:pt idx="135">
                  <c:v>452.74277167983666</c:v>
                </c:pt>
                <c:pt idx="136">
                  <c:v>452.22316380121032</c:v>
                </c:pt>
                <c:pt idx="137">
                  <c:v>451.9592847580717</c:v>
                </c:pt>
                <c:pt idx="138">
                  <c:v>450.5483235312505</c:v>
                </c:pt>
                <c:pt idx="139">
                  <c:v>448.1218857621202</c:v>
                </c:pt>
                <c:pt idx="140">
                  <c:v>445.92583211214799</c:v>
                </c:pt>
                <c:pt idx="141">
                  <c:v>443.580569961246</c:v>
                </c:pt>
                <c:pt idx="142">
                  <c:v>441.06385159244144</c:v>
                </c:pt>
                <c:pt idx="143">
                  <c:v>439.06994463345302</c:v>
                </c:pt>
                <c:pt idx="144">
                  <c:v>438.0176187406002</c:v>
                </c:pt>
                <c:pt idx="145">
                  <c:v>437.5099924811027</c:v>
                </c:pt>
                <c:pt idx="146">
                  <c:v>437.97429331526814</c:v>
                </c:pt>
                <c:pt idx="147">
                  <c:v>439.38216411613269</c:v>
                </c:pt>
                <c:pt idx="148">
                  <c:v>439.17754437526497</c:v>
                </c:pt>
                <c:pt idx="149">
                  <c:v>436.45784704094081</c:v>
                </c:pt>
                <c:pt idx="150">
                  <c:v>433.8756682956689</c:v>
                </c:pt>
                <c:pt idx="151">
                  <c:v>432.30317903344098</c:v>
                </c:pt>
                <c:pt idx="152">
                  <c:v>431.26319669026179</c:v>
                </c:pt>
                <c:pt idx="153">
                  <c:v>431.16091484213007</c:v>
                </c:pt>
                <c:pt idx="154">
                  <c:v>432.44345130984499</c:v>
                </c:pt>
                <c:pt idx="155">
                  <c:v>434.47515150647303</c:v>
                </c:pt>
                <c:pt idx="156">
                  <c:v>435.55752691288717</c:v>
                </c:pt>
                <c:pt idx="157">
                  <c:v>435.99778621075336</c:v>
                </c:pt>
                <c:pt idx="158">
                  <c:v>436.47319692114115</c:v>
                </c:pt>
                <c:pt idx="159">
                  <c:v>436.03578919684901</c:v>
                </c:pt>
                <c:pt idx="160">
                  <c:v>434.53397212225741</c:v>
                </c:pt>
                <c:pt idx="161">
                  <c:v>433.00812868680237</c:v>
                </c:pt>
                <c:pt idx="162">
                  <c:v>431.11525383901318</c:v>
                </c:pt>
                <c:pt idx="163">
                  <c:v>428.79479759832685</c:v>
                </c:pt>
                <c:pt idx="164">
                  <c:v>427.08689419057544</c:v>
                </c:pt>
                <c:pt idx="165">
                  <c:v>425.6855531424053</c:v>
                </c:pt>
                <c:pt idx="166">
                  <c:v>424.47787918253476</c:v>
                </c:pt>
                <c:pt idx="167">
                  <c:v>422.53753596188375</c:v>
                </c:pt>
                <c:pt idx="168">
                  <c:v>419.52019656279117</c:v>
                </c:pt>
                <c:pt idx="169">
                  <c:v>416.55156743496156</c:v>
                </c:pt>
                <c:pt idx="170">
                  <c:v>414.67680551590644</c:v>
                </c:pt>
                <c:pt idx="171">
                  <c:v>413.97470961582684</c:v>
                </c:pt>
                <c:pt idx="172">
                  <c:v>412.81865748486968</c:v>
                </c:pt>
                <c:pt idx="173">
                  <c:v>411.29649536068968</c:v>
                </c:pt>
                <c:pt idx="174">
                  <c:v>411.07623790859361</c:v>
                </c:pt>
                <c:pt idx="175">
                  <c:v>412.56139926927506</c:v>
                </c:pt>
                <c:pt idx="176">
                  <c:v>414.49282124304136</c:v>
                </c:pt>
                <c:pt idx="177">
                  <c:v>414.48868510402008</c:v>
                </c:pt>
                <c:pt idx="178">
                  <c:v>412.66037765802554</c:v>
                </c:pt>
                <c:pt idx="179">
                  <c:v>410.53763071864955</c:v>
                </c:pt>
                <c:pt idx="180">
                  <c:v>409.14638280580596</c:v>
                </c:pt>
                <c:pt idx="181">
                  <c:v>408.99903976225113</c:v>
                </c:pt>
                <c:pt idx="182">
                  <c:v>408.66668806254188</c:v>
                </c:pt>
                <c:pt idx="183">
                  <c:v>408.26025132820382</c:v>
                </c:pt>
                <c:pt idx="184">
                  <c:v>407.78492679802412</c:v>
                </c:pt>
                <c:pt idx="185">
                  <c:v>407.04708095673942</c:v>
                </c:pt>
                <c:pt idx="186">
                  <c:v>406.13253890716578</c:v>
                </c:pt>
                <c:pt idx="187">
                  <c:v>404.04448450453651</c:v>
                </c:pt>
                <c:pt idx="188">
                  <c:v>402.7058098981276</c:v>
                </c:pt>
                <c:pt idx="189">
                  <c:v>403.66897229604007</c:v>
                </c:pt>
                <c:pt idx="190">
                  <c:v>405.54754557365885</c:v>
                </c:pt>
                <c:pt idx="191">
                  <c:v>407.39158631097234</c:v>
                </c:pt>
                <c:pt idx="192">
                  <c:v>406.87166950993037</c:v>
                </c:pt>
                <c:pt idx="193">
                  <c:v>404.16122020738857</c:v>
                </c:pt>
                <c:pt idx="194">
                  <c:v>403.19583377859408</c:v>
                </c:pt>
                <c:pt idx="195">
                  <c:v>405.01868427113089</c:v>
                </c:pt>
                <c:pt idx="196">
                  <c:v>408.6596333936659</c:v>
                </c:pt>
                <c:pt idx="197">
                  <c:v>410.80225659612603</c:v>
                </c:pt>
                <c:pt idx="198">
                  <c:v>410.86240889188053</c:v>
                </c:pt>
                <c:pt idx="199">
                  <c:v>411.37571379473718</c:v>
                </c:pt>
                <c:pt idx="200">
                  <c:v>411.48419549040295</c:v>
                </c:pt>
                <c:pt idx="201">
                  <c:v>410.61184517639532</c:v>
                </c:pt>
                <c:pt idx="202">
                  <c:v>409.3669528088563</c:v>
                </c:pt>
                <c:pt idx="203">
                  <c:v>408.60349848606882</c:v>
                </c:pt>
                <c:pt idx="204">
                  <c:v>408.35120304610888</c:v>
                </c:pt>
                <c:pt idx="205">
                  <c:v>408.87873038244766</c:v>
                </c:pt>
                <c:pt idx="206">
                  <c:v>409.32111937314909</c:v>
                </c:pt>
                <c:pt idx="207">
                  <c:v>408.88707721374789</c:v>
                </c:pt>
                <c:pt idx="208">
                  <c:v>408.45284437344372</c:v>
                </c:pt>
                <c:pt idx="209">
                  <c:v>407.70539835750424</c:v>
                </c:pt>
                <c:pt idx="210">
                  <c:v>406.56544303274785</c:v>
                </c:pt>
                <c:pt idx="211">
                  <c:v>403.71306161863436</c:v>
                </c:pt>
                <c:pt idx="212">
                  <c:v>399.69709202130821</c:v>
                </c:pt>
                <c:pt idx="213">
                  <c:v>395.99678548926784</c:v>
                </c:pt>
                <c:pt idx="214">
                  <c:v>392.97281230113362</c:v>
                </c:pt>
                <c:pt idx="215">
                  <c:v>390.84587068112063</c:v>
                </c:pt>
                <c:pt idx="216">
                  <c:v>388.47965769144997</c:v>
                </c:pt>
                <c:pt idx="217">
                  <c:v>386.21114495965764</c:v>
                </c:pt>
                <c:pt idx="218">
                  <c:v>385.50566077937901</c:v>
                </c:pt>
                <c:pt idx="219">
                  <c:v>386.45752012462589</c:v>
                </c:pt>
                <c:pt idx="220">
                  <c:v>385.26880907933804</c:v>
                </c:pt>
                <c:pt idx="221">
                  <c:v>381.72753631970352</c:v>
                </c:pt>
                <c:pt idx="222">
                  <c:v>380.08733833810084</c:v>
                </c:pt>
                <c:pt idx="223">
                  <c:v>379.16094455614876</c:v>
                </c:pt>
                <c:pt idx="224">
                  <c:v>378.62596126379322</c:v>
                </c:pt>
                <c:pt idx="225">
                  <c:v>378.97382614789592</c:v>
                </c:pt>
                <c:pt idx="226">
                  <c:v>381.3479647781167</c:v>
                </c:pt>
                <c:pt idx="227">
                  <c:v>386.47307797280956</c:v>
                </c:pt>
                <c:pt idx="228">
                  <c:v>391.97499786428079</c:v>
                </c:pt>
                <c:pt idx="229">
                  <c:v>394.27499142583667</c:v>
                </c:pt>
              </c:numCache>
            </c:numRef>
          </c:val>
          <c:smooth val="0"/>
          <c:extLst>
            <c:ext xmlns:c16="http://schemas.microsoft.com/office/drawing/2014/chart" uri="{C3380CC4-5D6E-409C-BE32-E72D297353CC}">
              <c16:uniqueId val="{00000000-6CF9-40C2-89CD-6C5BEFF42B4F}"/>
            </c:ext>
          </c:extLst>
        </c:ser>
        <c:dLbls>
          <c:showLegendKey val="0"/>
          <c:showVal val="0"/>
          <c:showCatName val="0"/>
          <c:showSerName val="0"/>
          <c:showPercent val="0"/>
          <c:showBubbleSize val="0"/>
        </c:dLbls>
        <c:marker val="1"/>
        <c:smooth val="0"/>
        <c:axId val="251877248"/>
        <c:axId val="251878784"/>
      </c:lineChart>
      <c:scatterChart>
        <c:scatterStyle val="lineMarker"/>
        <c:varyColors val="0"/>
        <c:ser>
          <c:idx val="2"/>
          <c:order val="0"/>
          <c:tx>
            <c:strRef>
              <c:f>CalculationsAndCharts!$BO$32</c:f>
              <c:strCache>
                <c:ptCount val="1"/>
                <c:pt idx="0">
                  <c:v>Indicator04Cursor</c:v>
                </c:pt>
              </c:strCache>
            </c:strRef>
          </c:tx>
          <c:spPr>
            <a:ln w="15875">
              <a:solidFill>
                <a:srgbClr val="C00000"/>
              </a:solidFill>
              <a:prstDash val="sysDash"/>
            </a:ln>
          </c:spPr>
          <c:marker>
            <c:symbol val="none"/>
          </c:marker>
          <c:xVal>
            <c:numRef>
              <c:f>CalculationsAndCharts!$BO$33:$BO$262</c:f>
              <c:numCache>
                <c:formatCode>General</c:formatCode>
                <c:ptCount val="230"/>
                <c:pt idx="0">
                  <c:v>105</c:v>
                </c:pt>
                <c:pt idx="1">
                  <c:v>105</c:v>
                </c:pt>
              </c:numCache>
            </c:numRef>
          </c:xVal>
          <c:yVal>
            <c:numRef>
              <c:f>CalculationsAndCharts!$BP$33:$BP$262</c:f>
              <c:numCache>
                <c:formatCode>General</c:formatCode>
                <c:ptCount val="230"/>
                <c:pt idx="0">
                  <c:v>378.62596126379322</c:v>
                </c:pt>
                <c:pt idx="1">
                  <c:v>490.36208409391782</c:v>
                </c:pt>
              </c:numCache>
            </c:numRef>
          </c:yVal>
          <c:smooth val="0"/>
          <c:extLst>
            <c:ext xmlns:c16="http://schemas.microsoft.com/office/drawing/2014/chart" uri="{C3380CC4-5D6E-409C-BE32-E72D297353CC}">
              <c16:uniqueId val="{00000000-F38A-4AD6-83ED-32891FA50459}"/>
            </c:ext>
          </c:extLst>
        </c:ser>
        <c:dLbls>
          <c:showLegendKey val="0"/>
          <c:showVal val="0"/>
          <c:showCatName val="0"/>
          <c:showSerName val="0"/>
          <c:showPercent val="0"/>
          <c:showBubbleSize val="0"/>
        </c:dLbls>
        <c:axId val="251877248"/>
        <c:axId val="251878784"/>
      </c:scatterChart>
      <c:catAx>
        <c:axId val="25187724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878784"/>
        <c:crosses val="autoZero"/>
        <c:auto val="0"/>
        <c:lblAlgn val="ctr"/>
        <c:lblOffset val="100"/>
        <c:tickLblSkip val="6"/>
        <c:tickMarkSkip val="3"/>
        <c:noMultiLvlLbl val="0"/>
      </c:catAx>
      <c:valAx>
        <c:axId val="251878784"/>
        <c:scaling>
          <c:orientation val="minMax"/>
          <c:max val="490.36208409391782"/>
          <c:min val="378.62596126379322"/>
        </c:scaling>
        <c:delete val="0"/>
        <c:axPos val="r"/>
        <c:numFmt formatCode="#,##0.0" sourceLinked="0"/>
        <c:majorTickMark val="out"/>
        <c:minorTickMark val="none"/>
        <c:tickLblPos val="nextTo"/>
        <c:crossAx val="251877248"/>
        <c:crosses val="autoZero"/>
        <c:crossBetween val="between"/>
        <c:majorUnit val="27.93403070753115"/>
        <c:minorUnit val="13.967015353765575"/>
      </c:valAx>
      <c:spPr>
        <a:noFill/>
        <a:ln w="25400">
          <a:noFill/>
        </a:ln>
      </c:spPr>
    </c:plotArea>
    <c:legend>
      <c:legendPos val="t"/>
      <c:legendEntry>
        <c:idx val="1"/>
        <c:delete val="1"/>
      </c:legendEntry>
      <c:layout>
        <c:manualLayout>
          <c:xMode val="edge"/>
          <c:yMode val="edge"/>
          <c:x val="0.17225441143143175"/>
          <c:y val="4.5200779844937807E-3"/>
          <c:w val="0.11829097731430285"/>
          <c:h val="0.14194607911914847"/>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04638903365667E-2"/>
          <c:y val="0.19432888597258677"/>
          <c:w val="0.9218693271221341"/>
          <c:h val="0.75474518810148727"/>
        </c:manualLayout>
      </c:layout>
      <c:scatterChart>
        <c:scatterStyle val="lineMarker"/>
        <c:varyColors val="0"/>
        <c:ser>
          <c:idx val="1"/>
          <c:order val="0"/>
          <c:tx>
            <c:strRef>
              <c:f>CalculationsAndCharts!$BQ$32</c:f>
              <c:strCache>
                <c:ptCount val="1"/>
                <c:pt idx="0">
                  <c:v>Indicator05Cursor</c:v>
                </c:pt>
              </c:strCache>
            </c:strRef>
          </c:tx>
          <c:spPr>
            <a:ln w="15875">
              <a:solidFill>
                <a:srgbClr val="C00000"/>
              </a:solidFill>
              <a:prstDash val="sysDash"/>
            </a:ln>
          </c:spPr>
          <c:marker>
            <c:symbol val="none"/>
          </c:marker>
          <c:xVal>
            <c:numRef>
              <c:f>CalculationsAndCharts!$BO$33:$BO$262</c:f>
              <c:numCache>
                <c:formatCode>General</c:formatCode>
                <c:ptCount val="230"/>
                <c:pt idx="0">
                  <c:v>105</c:v>
                </c:pt>
                <c:pt idx="1">
                  <c:v>105</c:v>
                </c:pt>
              </c:numCache>
            </c:numRef>
          </c:xVal>
          <c:yVal>
            <c:numRef>
              <c:f>CalculationsAndCharts!$BR$33:$BR$262</c:f>
              <c:numCache>
                <c:formatCode>0.00</c:formatCode>
                <c:ptCount val="230"/>
                <c:pt idx="1">
                  <c:v>0</c:v>
                </c:pt>
              </c:numCache>
            </c:numRef>
          </c:yVal>
          <c:smooth val="0"/>
          <c:extLst>
            <c:ext xmlns:c16="http://schemas.microsoft.com/office/drawing/2014/chart" uri="{C3380CC4-5D6E-409C-BE32-E72D297353CC}">
              <c16:uniqueId val="{00000000-FA23-4234-9182-20A38618B1FB}"/>
            </c:ext>
          </c:extLst>
        </c:ser>
        <c:dLbls>
          <c:showLegendKey val="0"/>
          <c:showVal val="0"/>
          <c:showCatName val="0"/>
          <c:showSerName val="0"/>
          <c:showPercent val="0"/>
          <c:showBubbleSize val="0"/>
        </c:dLbls>
        <c:axId val="260621824"/>
        <c:axId val="260623360"/>
      </c:scatterChart>
      <c:catAx>
        <c:axId val="260621824"/>
        <c:scaling>
          <c:orientation val="maxMin"/>
        </c:scaling>
        <c:delete val="0"/>
        <c:axPos val="b"/>
        <c:numFmt formatCode="General" sourceLinked="1"/>
        <c:majorTickMark val="none"/>
        <c:minorTickMark val="none"/>
        <c:tickLblPos val="none"/>
        <c:spPr>
          <a:ln>
            <a:noFill/>
          </a:ln>
        </c:spPr>
        <c:crossAx val="260623360"/>
        <c:crosses val="autoZero"/>
        <c:auto val="0"/>
        <c:lblAlgn val="ctr"/>
        <c:lblOffset val="100"/>
        <c:tickLblSkip val="6"/>
        <c:tickMarkSkip val="3"/>
        <c:noMultiLvlLbl val="0"/>
      </c:catAx>
      <c:valAx>
        <c:axId val="260623360"/>
        <c:scaling>
          <c:orientation val="minMax"/>
          <c:max val="0"/>
        </c:scaling>
        <c:delete val="0"/>
        <c:axPos val="r"/>
        <c:majorGridlines/>
        <c:numFmt formatCode="0.00" sourceLinked="1"/>
        <c:majorTickMark val="none"/>
        <c:minorTickMark val="none"/>
        <c:tickLblPos val="none"/>
        <c:spPr>
          <a:ln>
            <a:noFill/>
          </a:ln>
        </c:spPr>
        <c:crossAx val="260621824"/>
        <c:crosses val="autoZero"/>
        <c:crossBetween val="between"/>
      </c:valAx>
    </c:plotArea>
    <c:legend>
      <c:legendPos val="t"/>
      <c:legendEntry>
        <c:idx val="0"/>
        <c:delete val="1"/>
      </c:legendEntry>
      <c:layout>
        <c:manualLayout>
          <c:xMode val="edge"/>
          <c:yMode val="edge"/>
          <c:x val="1.3416576191502081E-3"/>
          <c:y val="0"/>
          <c:w val="0.1555368966240025"/>
          <c:h val="9.132788170201292E-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04638903365667E-2"/>
          <c:y val="0"/>
          <c:w val="0.95773569732081687"/>
          <c:h val="1"/>
        </c:manualLayout>
      </c:layout>
      <c:scatterChart>
        <c:scatterStyle val="lineMarker"/>
        <c:varyColors val="0"/>
        <c:ser>
          <c:idx val="7"/>
          <c:order val="0"/>
          <c:tx>
            <c:strRef>
              <c:f>CalculationsAndCharts!$BS$32</c:f>
              <c:strCache>
                <c:ptCount val="1"/>
                <c:pt idx="0">
                  <c:v>Indicator06Cursor</c:v>
                </c:pt>
              </c:strCache>
            </c:strRef>
          </c:tx>
          <c:spPr>
            <a:ln w="12700">
              <a:solidFill>
                <a:srgbClr val="C00000"/>
              </a:solidFill>
              <a:prstDash val="sysDash"/>
            </a:ln>
          </c:spPr>
          <c:marker>
            <c:symbol val="none"/>
          </c:marker>
          <c:xVal>
            <c:numRef>
              <c:f>CalculationsAndCharts!$BS$33:$BS$262</c:f>
              <c:numCache>
                <c:formatCode>General</c:formatCode>
                <c:ptCount val="230"/>
                <c:pt idx="0">
                  <c:v>105</c:v>
                </c:pt>
                <c:pt idx="1">
                  <c:v>105</c:v>
                </c:pt>
              </c:numCache>
            </c:numRef>
          </c:xVal>
          <c:yVal>
            <c:numRef>
              <c:f>CalculationsAndCharts!$BT$33:$BT$262</c:f>
              <c:numCache>
                <c:formatCode>General</c:formatCode>
                <c:ptCount val="230"/>
                <c:pt idx="0">
                  <c:v>0</c:v>
                </c:pt>
                <c:pt idx="1">
                  <c:v>0</c:v>
                </c:pt>
              </c:numCache>
            </c:numRef>
          </c:yVal>
          <c:smooth val="0"/>
          <c:extLst>
            <c:ext xmlns:c16="http://schemas.microsoft.com/office/drawing/2014/chart" uri="{C3380CC4-5D6E-409C-BE32-E72D297353CC}">
              <c16:uniqueId val="{00000000-754B-4D34-AB44-F62A928208D0}"/>
            </c:ext>
          </c:extLst>
        </c:ser>
        <c:dLbls>
          <c:showLegendKey val="0"/>
          <c:showVal val="0"/>
          <c:showCatName val="0"/>
          <c:showSerName val="0"/>
          <c:showPercent val="0"/>
          <c:showBubbleSize val="0"/>
        </c:dLbls>
        <c:axId val="260643840"/>
        <c:axId val="260662016"/>
      </c:scatterChart>
      <c:catAx>
        <c:axId val="260643840"/>
        <c:scaling>
          <c:orientation val="maxMin"/>
        </c:scaling>
        <c:delete val="0"/>
        <c:axPos val="b"/>
        <c:numFmt formatCode="General" sourceLinked="1"/>
        <c:majorTickMark val="none"/>
        <c:minorTickMark val="none"/>
        <c:tickLblPos val="none"/>
        <c:crossAx val="260662016"/>
        <c:crosses val="autoZero"/>
        <c:auto val="0"/>
        <c:lblAlgn val="ctr"/>
        <c:lblOffset val="100"/>
        <c:tickLblSkip val="6"/>
        <c:tickMarkSkip val="3"/>
        <c:noMultiLvlLbl val="0"/>
      </c:catAx>
      <c:valAx>
        <c:axId val="260662016"/>
        <c:scaling>
          <c:orientation val="minMax"/>
          <c:max val="0"/>
        </c:scaling>
        <c:delete val="0"/>
        <c:axPos val="r"/>
        <c:numFmt formatCode="0" sourceLinked="0"/>
        <c:majorTickMark val="out"/>
        <c:minorTickMark val="none"/>
        <c:tickLblPos val="nextTo"/>
        <c:crossAx val="260643840"/>
        <c:crossesAt val="1"/>
        <c:crossBetween val="between"/>
        <c:majorUnit val="100"/>
        <c:minorUnit val="100"/>
      </c:valAx>
    </c:plotArea>
    <c:legend>
      <c:legendPos val="r"/>
      <c:legendEntry>
        <c:idx val="0"/>
        <c:delete val="1"/>
      </c:legendEntry>
      <c:layout>
        <c:manualLayout>
          <c:xMode val="edge"/>
          <c:yMode val="edge"/>
          <c:x val="0.13372157723708417"/>
          <c:y val="4.0534336305391759E-3"/>
          <c:w val="0.49645706727513778"/>
          <c:h val="0.11707286109389879"/>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04638903365667E-2"/>
          <c:y val="0.13285018874987928"/>
          <c:w val="0.96122259226957085"/>
          <c:h val="0.81484906566922055"/>
        </c:manualLayout>
      </c:layout>
      <c:scatterChart>
        <c:scatterStyle val="lineMarker"/>
        <c:varyColors val="0"/>
        <c:ser>
          <c:idx val="3"/>
          <c:order val="0"/>
          <c:tx>
            <c:strRef>
              <c:f>CalculationsAndCharts!$BU$32</c:f>
              <c:strCache>
                <c:ptCount val="1"/>
                <c:pt idx="0">
                  <c:v>Indicator07Cursor</c:v>
                </c:pt>
              </c:strCache>
            </c:strRef>
          </c:tx>
          <c:spPr>
            <a:ln w="15875">
              <a:solidFill>
                <a:srgbClr val="C00000"/>
              </a:solidFill>
              <a:prstDash val="sysDash"/>
            </a:ln>
          </c:spPr>
          <c:marker>
            <c:symbol val="none"/>
          </c:marker>
          <c:xVal>
            <c:numRef>
              <c:f>CalculationsAndCharts!$BU$33:$BU$262</c:f>
              <c:numCache>
                <c:formatCode>General</c:formatCode>
                <c:ptCount val="230"/>
                <c:pt idx="0">
                  <c:v>105</c:v>
                </c:pt>
                <c:pt idx="1">
                  <c:v>105</c:v>
                </c:pt>
              </c:numCache>
            </c:numRef>
          </c:xVal>
          <c:yVal>
            <c:numRef>
              <c:f>CalculationsAndCharts!$BV$33:$BV$262</c:f>
              <c:numCache>
                <c:formatCode>0.00</c:formatCode>
                <c:ptCount val="230"/>
                <c:pt idx="0">
                  <c:v>0</c:v>
                </c:pt>
                <c:pt idx="1">
                  <c:v>0</c:v>
                </c:pt>
              </c:numCache>
            </c:numRef>
          </c:yVal>
          <c:smooth val="0"/>
          <c:extLst>
            <c:ext xmlns:c16="http://schemas.microsoft.com/office/drawing/2014/chart" uri="{C3380CC4-5D6E-409C-BE32-E72D297353CC}">
              <c16:uniqueId val="{00000000-9C56-44B4-BA82-A7ADA64A35F7}"/>
            </c:ext>
          </c:extLst>
        </c:ser>
        <c:dLbls>
          <c:showLegendKey val="0"/>
          <c:showVal val="0"/>
          <c:showCatName val="0"/>
          <c:showSerName val="0"/>
          <c:showPercent val="0"/>
          <c:showBubbleSize val="0"/>
        </c:dLbls>
        <c:axId val="260694784"/>
        <c:axId val="260696320"/>
      </c:scatterChart>
      <c:catAx>
        <c:axId val="260694784"/>
        <c:scaling>
          <c:orientation val="maxMin"/>
        </c:scaling>
        <c:delete val="0"/>
        <c:axPos val="b"/>
        <c:numFmt formatCode="General" sourceLinked="1"/>
        <c:majorTickMark val="cross"/>
        <c:minorTickMark val="none"/>
        <c:tickLblPos val="none"/>
        <c:spPr>
          <a:ln w="19050">
            <a:solidFill>
              <a:schemeClr val="tx1"/>
            </a:solidFill>
          </a:ln>
        </c:spPr>
        <c:crossAx val="260696320"/>
        <c:crosses val="autoZero"/>
        <c:auto val="0"/>
        <c:lblAlgn val="ctr"/>
        <c:lblOffset val="100"/>
        <c:tickLblSkip val="6"/>
        <c:tickMarkSkip val="3"/>
        <c:noMultiLvlLbl val="0"/>
      </c:catAx>
      <c:valAx>
        <c:axId val="260696320"/>
        <c:scaling>
          <c:orientation val="minMax"/>
          <c:max val="0"/>
        </c:scaling>
        <c:delete val="0"/>
        <c:axPos val="r"/>
        <c:majorGridlines/>
        <c:numFmt formatCode="#,##0.00" sourceLinked="0"/>
        <c:majorTickMark val="out"/>
        <c:minorTickMark val="none"/>
        <c:tickLblPos val="nextTo"/>
        <c:crossAx val="260694784"/>
        <c:crossesAt val="1"/>
        <c:crossBetween val="between"/>
      </c:valAx>
    </c:plotArea>
    <c:legend>
      <c:legendPos val="t"/>
      <c:legendEntry>
        <c:idx val="0"/>
        <c:delete val="1"/>
      </c:legendEntry>
      <c:layout>
        <c:manualLayout>
          <c:xMode val="edge"/>
          <c:yMode val="edge"/>
          <c:x val="2.3152184892673605E-3"/>
          <c:y val="1.0355527859511604E-3"/>
          <c:w val="0.30637662602125076"/>
          <c:h val="0.27517952638345855"/>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04638903365667E-2"/>
          <c:y val="0.16175452932558876"/>
          <c:w val="0.95422129256720956"/>
          <c:h val="0.83824547067441124"/>
        </c:manualLayout>
      </c:layout>
      <c:scatterChart>
        <c:scatterStyle val="lineMarker"/>
        <c:varyColors val="0"/>
        <c:ser>
          <c:idx val="3"/>
          <c:order val="0"/>
          <c:tx>
            <c:strRef>
              <c:f>CalculationsAndCharts!$BM$32</c:f>
              <c:strCache>
                <c:ptCount val="1"/>
                <c:pt idx="0">
                  <c:v>Indicator03Cursor</c:v>
                </c:pt>
              </c:strCache>
            </c:strRef>
          </c:tx>
          <c:spPr>
            <a:ln w="15875">
              <a:solidFill>
                <a:srgbClr val="C00000"/>
              </a:solidFill>
              <a:prstDash val="sysDash"/>
            </a:ln>
          </c:spPr>
          <c:marker>
            <c:symbol val="none"/>
          </c:marker>
          <c:xVal>
            <c:numRef>
              <c:f>CalculationsAndCharts!$BM$33:$BM$262</c:f>
              <c:numCache>
                <c:formatCode>General</c:formatCode>
                <c:ptCount val="230"/>
                <c:pt idx="0">
                  <c:v>105</c:v>
                </c:pt>
                <c:pt idx="1">
                  <c:v>105</c:v>
                </c:pt>
              </c:numCache>
            </c:numRef>
          </c:xVal>
          <c:yVal>
            <c:numRef>
              <c:f>CalculationsAndCharts!$BN$33:$BN$262</c:f>
              <c:numCache>
                <c:formatCode>0.00</c:formatCode>
                <c:ptCount val="230"/>
                <c:pt idx="1">
                  <c:v>0</c:v>
                </c:pt>
              </c:numCache>
            </c:numRef>
          </c:yVal>
          <c:smooth val="0"/>
          <c:extLst>
            <c:ext xmlns:c16="http://schemas.microsoft.com/office/drawing/2014/chart" uri="{C3380CC4-5D6E-409C-BE32-E72D297353CC}">
              <c16:uniqueId val="{00000000-9644-476B-A227-74D8E4F67FAF}"/>
            </c:ext>
          </c:extLst>
        </c:ser>
        <c:dLbls>
          <c:showLegendKey val="0"/>
          <c:showVal val="0"/>
          <c:showCatName val="0"/>
          <c:showSerName val="0"/>
          <c:showPercent val="0"/>
          <c:showBubbleSize val="0"/>
        </c:dLbls>
        <c:axId val="260772224"/>
        <c:axId val="260773760"/>
      </c:scatterChart>
      <c:catAx>
        <c:axId val="260772224"/>
        <c:scaling>
          <c:orientation val="maxMin"/>
        </c:scaling>
        <c:delete val="0"/>
        <c:axPos val="b"/>
        <c:numFmt formatCode="General" sourceLinked="1"/>
        <c:majorTickMark val="cross"/>
        <c:minorTickMark val="none"/>
        <c:tickLblPos val="none"/>
        <c:spPr>
          <a:ln w="15875">
            <a:solidFill>
              <a:schemeClr val="tx1"/>
            </a:solidFill>
          </a:ln>
        </c:spPr>
        <c:crossAx val="260773760"/>
        <c:crosses val="autoZero"/>
        <c:auto val="0"/>
        <c:lblAlgn val="ctr"/>
        <c:lblOffset val="100"/>
        <c:tickLblSkip val="6"/>
        <c:tickMarkSkip val="3"/>
        <c:noMultiLvlLbl val="0"/>
      </c:catAx>
      <c:valAx>
        <c:axId val="260773760"/>
        <c:scaling>
          <c:orientation val="minMax"/>
          <c:max val="0"/>
        </c:scaling>
        <c:delete val="0"/>
        <c:axPos val="r"/>
        <c:numFmt formatCode="#,##0.0" sourceLinked="0"/>
        <c:majorTickMark val="out"/>
        <c:minorTickMark val="none"/>
        <c:tickLblPos val="nextTo"/>
        <c:crossAx val="260772224"/>
        <c:crossesAt val="1"/>
        <c:crossBetween val="between"/>
      </c:valAx>
    </c:plotArea>
    <c:legend>
      <c:legendPos val="t"/>
      <c:legendEntry>
        <c:idx val="0"/>
        <c:delete val="1"/>
      </c:legendEntry>
      <c:layout>
        <c:manualLayout>
          <c:xMode val="edge"/>
          <c:yMode val="edge"/>
          <c:x val="0.1086246168919965"/>
          <c:y val="2.3962543342388319E-3"/>
          <c:w val="0.51457770875072972"/>
          <c:h val="0.13758959832629966"/>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nchor="t" anchorCtr="0"/>
          <a:lstStyle/>
          <a:p>
            <a:pPr>
              <a:defRPr sz="1000" baseline="0"/>
            </a:pPr>
            <a:r>
              <a:rPr lang="en-US" sz="1000" baseline="0"/>
              <a:t>Directional Indicaors</a:t>
            </a:r>
          </a:p>
        </c:rich>
      </c:tx>
      <c:layout>
        <c:manualLayout>
          <c:xMode val="edge"/>
          <c:yMode val="edge"/>
          <c:x val="1.0401270384916789E-3"/>
          <c:y val="0"/>
        </c:manualLayout>
      </c:layout>
      <c:overlay val="0"/>
    </c:title>
    <c:autoTitleDeleted val="0"/>
    <c:plotArea>
      <c:layout>
        <c:manualLayout>
          <c:xMode val="edge"/>
          <c:yMode val="edge"/>
          <c:x val="1.304638903365667E-2"/>
          <c:y val="0.16175452932558876"/>
          <c:w val="0.95422129256720956"/>
          <c:h val="0.83824547067441124"/>
        </c:manualLayout>
      </c:layout>
      <c:scatterChart>
        <c:scatterStyle val="lineMarker"/>
        <c:varyColors val="0"/>
        <c:ser>
          <c:idx val="3"/>
          <c:order val="0"/>
          <c:tx>
            <c:strRef>
              <c:f>CalculationsAndCharts!$BM$32</c:f>
              <c:strCache>
                <c:ptCount val="1"/>
                <c:pt idx="0">
                  <c:v>Indicator03Cursor</c:v>
                </c:pt>
              </c:strCache>
            </c:strRef>
          </c:tx>
          <c:spPr>
            <a:ln w="15875">
              <a:solidFill>
                <a:srgbClr val="C00000"/>
              </a:solidFill>
              <a:prstDash val="sysDash"/>
            </a:ln>
          </c:spPr>
          <c:marker>
            <c:symbol val="none"/>
          </c:marker>
          <c:xVal>
            <c:numRef>
              <c:f>CalculationsAndCharts!$BM$33:$BM$262</c:f>
              <c:numCache>
                <c:formatCode>General</c:formatCode>
                <c:ptCount val="230"/>
                <c:pt idx="0">
                  <c:v>105</c:v>
                </c:pt>
                <c:pt idx="1">
                  <c:v>105</c:v>
                </c:pt>
              </c:numCache>
            </c:numRef>
          </c:xVal>
          <c:yVal>
            <c:numRef>
              <c:f>CalculationsAndCharts!$BN$33:$BN$262</c:f>
              <c:numCache>
                <c:formatCode>0.00</c:formatCode>
                <c:ptCount val="230"/>
                <c:pt idx="1">
                  <c:v>0</c:v>
                </c:pt>
              </c:numCache>
            </c:numRef>
          </c:yVal>
          <c:smooth val="0"/>
          <c:extLst>
            <c:ext xmlns:c16="http://schemas.microsoft.com/office/drawing/2014/chart" uri="{C3380CC4-5D6E-409C-BE32-E72D297353CC}">
              <c16:uniqueId val="{00000000-A16E-4756-80D6-42DED912FE53}"/>
            </c:ext>
          </c:extLst>
        </c:ser>
        <c:dLbls>
          <c:showLegendKey val="0"/>
          <c:showVal val="0"/>
          <c:showCatName val="0"/>
          <c:showSerName val="0"/>
          <c:showPercent val="0"/>
          <c:showBubbleSize val="0"/>
        </c:dLbls>
        <c:axId val="260376448"/>
        <c:axId val="260377984"/>
      </c:scatterChart>
      <c:catAx>
        <c:axId val="260376448"/>
        <c:scaling>
          <c:orientation val="maxMin"/>
        </c:scaling>
        <c:delete val="0"/>
        <c:axPos val="b"/>
        <c:numFmt formatCode="General" sourceLinked="1"/>
        <c:majorTickMark val="cross"/>
        <c:minorTickMark val="none"/>
        <c:tickLblPos val="none"/>
        <c:spPr>
          <a:ln w="15875">
            <a:solidFill>
              <a:schemeClr val="tx1"/>
            </a:solidFill>
          </a:ln>
        </c:spPr>
        <c:crossAx val="260377984"/>
        <c:crosses val="autoZero"/>
        <c:auto val="0"/>
        <c:lblAlgn val="ctr"/>
        <c:lblOffset val="100"/>
        <c:tickLblSkip val="6"/>
        <c:tickMarkSkip val="3"/>
        <c:noMultiLvlLbl val="0"/>
      </c:catAx>
      <c:valAx>
        <c:axId val="260377984"/>
        <c:scaling>
          <c:orientation val="minMax"/>
          <c:max val="0"/>
        </c:scaling>
        <c:delete val="0"/>
        <c:axPos val="r"/>
        <c:numFmt formatCode="#,##0.0" sourceLinked="0"/>
        <c:majorTickMark val="out"/>
        <c:minorTickMark val="none"/>
        <c:tickLblPos val="nextTo"/>
        <c:crossAx val="260376448"/>
        <c:crossesAt val="1"/>
        <c:crossBetween val="between"/>
      </c:valAx>
    </c:plotArea>
    <c:legend>
      <c:legendPos val="t"/>
      <c:legendEntry>
        <c:idx val="0"/>
        <c:delete val="1"/>
      </c:legendEntry>
      <c:layout>
        <c:manualLayout>
          <c:xMode val="edge"/>
          <c:yMode val="edge"/>
          <c:x val="0.1086246168919965"/>
          <c:y val="2.3962543342388319E-3"/>
          <c:w val="0.77653836925558117"/>
          <c:h val="0.21133141191280727"/>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baseline="0"/>
              <a:t>High Pass and Band Pass</a:t>
            </a:r>
          </a:p>
        </c:rich>
      </c:tx>
      <c:layout>
        <c:manualLayout>
          <c:xMode val="edge"/>
          <c:yMode val="edge"/>
          <c:x val="2.6535157424738757E-3"/>
          <c:y val="0"/>
        </c:manualLayout>
      </c:layout>
      <c:overlay val="0"/>
    </c:title>
    <c:autoTitleDeleted val="0"/>
    <c:plotArea>
      <c:layout>
        <c:manualLayout>
          <c:xMode val="edge"/>
          <c:yMode val="edge"/>
          <c:x val="1.304638903365667E-2"/>
          <c:y val="0.1673827543205077"/>
          <c:w val="0.9654663874222128"/>
          <c:h val="0.81648987463837996"/>
        </c:manualLayout>
      </c:layout>
      <c:scatterChart>
        <c:scatterStyle val="lineMarker"/>
        <c:varyColors val="0"/>
        <c:ser>
          <c:idx val="8"/>
          <c:order val="0"/>
          <c:tx>
            <c:strRef>
              <c:f>CalculationsAndCharts!$BI$32</c:f>
              <c:strCache>
                <c:ptCount val="1"/>
                <c:pt idx="0">
                  <c:v>Indicator01Cursor</c:v>
                </c:pt>
              </c:strCache>
            </c:strRef>
          </c:tx>
          <c:spPr>
            <a:ln w="15875">
              <a:solidFill>
                <a:srgbClr val="C00000"/>
              </a:solidFill>
              <a:prstDash val="sysDash"/>
            </a:ln>
          </c:spPr>
          <c:marker>
            <c:symbol val="none"/>
          </c:marker>
          <c:xVal>
            <c:numRef>
              <c:f>CalculationsAndCharts!$BI$33:$BI$262</c:f>
              <c:numCache>
                <c:formatCode>General</c:formatCode>
                <c:ptCount val="230"/>
                <c:pt idx="0">
                  <c:v>105</c:v>
                </c:pt>
                <c:pt idx="1">
                  <c:v>105</c:v>
                </c:pt>
              </c:numCache>
            </c:numRef>
          </c:xVal>
          <c:yVal>
            <c:numRef>
              <c:f>CalculationsAndCharts!$BJ$33:$BJ$262</c:f>
              <c:numCache>
                <c:formatCode>General</c:formatCode>
                <c:ptCount val="230"/>
                <c:pt idx="1">
                  <c:v>0</c:v>
                </c:pt>
              </c:numCache>
            </c:numRef>
          </c:yVal>
          <c:smooth val="0"/>
          <c:extLst>
            <c:ext xmlns:c16="http://schemas.microsoft.com/office/drawing/2014/chart" uri="{C3380CC4-5D6E-409C-BE32-E72D297353CC}">
              <c16:uniqueId val="{00000002-B2F6-47BA-95E0-736DC840A802}"/>
            </c:ext>
          </c:extLst>
        </c:ser>
        <c:dLbls>
          <c:showLegendKey val="0"/>
          <c:showVal val="0"/>
          <c:showCatName val="0"/>
          <c:showSerName val="0"/>
          <c:showPercent val="0"/>
          <c:showBubbleSize val="0"/>
        </c:dLbls>
        <c:axId val="260579328"/>
        <c:axId val="260580864"/>
      </c:scatterChart>
      <c:catAx>
        <c:axId val="260579328"/>
        <c:scaling>
          <c:orientation val="maxMin"/>
        </c:scaling>
        <c:delete val="0"/>
        <c:axPos val="b"/>
        <c:numFmt formatCode="General" sourceLinked="1"/>
        <c:majorTickMark val="out"/>
        <c:minorTickMark val="none"/>
        <c:tickLblPos val="none"/>
        <c:spPr>
          <a:ln w="3175">
            <a:solidFill>
              <a:schemeClr val="accent2">
                <a:shade val="76000"/>
                <a:shade val="95000"/>
                <a:satMod val="105000"/>
              </a:schemeClr>
            </a:solidFill>
          </a:ln>
        </c:spPr>
        <c:crossAx val="260580864"/>
        <c:crossesAt val="0"/>
        <c:auto val="1"/>
        <c:lblAlgn val="ctr"/>
        <c:lblOffset val="100"/>
        <c:tickLblSkip val="6"/>
        <c:tickMarkSkip val="3"/>
        <c:noMultiLvlLbl val="0"/>
      </c:catAx>
      <c:valAx>
        <c:axId val="260580864"/>
        <c:scaling>
          <c:orientation val="minMax"/>
          <c:max val="0"/>
        </c:scaling>
        <c:delete val="0"/>
        <c:axPos val="r"/>
        <c:numFmt formatCode="0.00" sourceLinked="0"/>
        <c:majorTickMark val="out"/>
        <c:minorTickMark val="none"/>
        <c:tickLblPos val="nextTo"/>
        <c:crossAx val="260579328"/>
        <c:crosses val="autoZero"/>
        <c:crossBetween val="between"/>
        <c:majorUnit val="2.7179955796182824"/>
        <c:minorUnit val="1.3589977898091412"/>
      </c:valAx>
      <c:spPr>
        <a:solidFill>
          <a:schemeClr val="bg1"/>
        </a:solidFill>
      </c:spPr>
    </c:plotArea>
    <c:legend>
      <c:legendPos val="t"/>
      <c:legendEntry>
        <c:idx val="0"/>
        <c:delete val="1"/>
      </c:legendEntry>
      <c:layout>
        <c:manualLayout>
          <c:xMode val="edge"/>
          <c:yMode val="edge"/>
          <c:x val="0.32445675701214727"/>
          <c:y val="1.9855339668132192E-3"/>
          <c:w val="0.27737282753935583"/>
          <c:h val="0.1159471290018024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Trust (SPY) -NYSEArca  (Daily)</c:v>
            </c:pt>
          </c:strCache>
        </c:strRef>
      </c:tx>
      <c:layout>
        <c:manualLayout>
          <c:xMode val="edge"/>
          <c:yMode val="edge"/>
          <c:x val="1.551215841930853E-2"/>
          <c:y val="8.5926904065107505E-3"/>
        </c:manualLayout>
      </c:layout>
      <c:overlay val="0"/>
      <c:spPr>
        <a:noFill/>
      </c:spPr>
      <c:txPr>
        <a:bodyPr/>
        <a:lstStyle/>
        <a:p>
          <a:pPr>
            <a:defRPr sz="1000" baseline="0">
              <a:solidFill>
                <a:sysClr val="windowText" lastClr="000000"/>
              </a:solidFill>
            </a:defRPr>
          </a:pPr>
          <a:endParaRPr lang="en-US"/>
        </a:p>
      </c:txPr>
    </c:title>
    <c:autoTitleDeleted val="0"/>
    <c:plotArea>
      <c:layout>
        <c:manualLayout>
          <c:xMode val="edge"/>
          <c:yMode val="edge"/>
          <c:x val="1.304638903365667E-2"/>
          <c:y val="0.12907624149285893"/>
          <c:w val="0.97524335032018494"/>
          <c:h val="0.87062711867132925"/>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CalculationsAndCharts!$B$33:$B$262</c:f>
              <c:numCache>
                <c:formatCode>ddd\ mm/dd/yyyy;@</c:formatCode>
                <c:ptCount val="230"/>
                <c:pt idx="0">
                  <c:v>45327</c:v>
                </c:pt>
                <c:pt idx="1">
                  <c:v>45324</c:v>
                </c:pt>
                <c:pt idx="2">
                  <c:v>45323</c:v>
                </c:pt>
                <c:pt idx="3">
                  <c:v>45322</c:v>
                </c:pt>
                <c:pt idx="4">
                  <c:v>45321</c:v>
                </c:pt>
                <c:pt idx="5">
                  <c:v>45320</c:v>
                </c:pt>
                <c:pt idx="6">
                  <c:v>45317</c:v>
                </c:pt>
                <c:pt idx="7">
                  <c:v>45316</c:v>
                </c:pt>
                <c:pt idx="8">
                  <c:v>45315</c:v>
                </c:pt>
                <c:pt idx="9">
                  <c:v>45314</c:v>
                </c:pt>
                <c:pt idx="10">
                  <c:v>45313</c:v>
                </c:pt>
                <c:pt idx="11">
                  <c:v>45310</c:v>
                </c:pt>
                <c:pt idx="12">
                  <c:v>45309</c:v>
                </c:pt>
                <c:pt idx="13">
                  <c:v>45308</c:v>
                </c:pt>
                <c:pt idx="14">
                  <c:v>45307</c:v>
                </c:pt>
                <c:pt idx="15">
                  <c:v>45303</c:v>
                </c:pt>
                <c:pt idx="16">
                  <c:v>45302</c:v>
                </c:pt>
                <c:pt idx="17">
                  <c:v>45301</c:v>
                </c:pt>
                <c:pt idx="18">
                  <c:v>45300</c:v>
                </c:pt>
                <c:pt idx="19">
                  <c:v>45299</c:v>
                </c:pt>
                <c:pt idx="20">
                  <c:v>45296</c:v>
                </c:pt>
                <c:pt idx="21">
                  <c:v>45295</c:v>
                </c:pt>
                <c:pt idx="22">
                  <c:v>45294</c:v>
                </c:pt>
                <c:pt idx="23">
                  <c:v>45293</c:v>
                </c:pt>
                <c:pt idx="24">
                  <c:v>45289</c:v>
                </c:pt>
                <c:pt idx="25">
                  <c:v>45288</c:v>
                </c:pt>
                <c:pt idx="26">
                  <c:v>45287</c:v>
                </c:pt>
                <c:pt idx="27">
                  <c:v>45286</c:v>
                </c:pt>
                <c:pt idx="28">
                  <c:v>45282</c:v>
                </c:pt>
                <c:pt idx="29">
                  <c:v>45281</c:v>
                </c:pt>
                <c:pt idx="30">
                  <c:v>45280</c:v>
                </c:pt>
                <c:pt idx="31">
                  <c:v>45279</c:v>
                </c:pt>
                <c:pt idx="32">
                  <c:v>45278</c:v>
                </c:pt>
                <c:pt idx="33">
                  <c:v>45275</c:v>
                </c:pt>
                <c:pt idx="34">
                  <c:v>45274</c:v>
                </c:pt>
                <c:pt idx="35">
                  <c:v>45273</c:v>
                </c:pt>
                <c:pt idx="36">
                  <c:v>45272</c:v>
                </c:pt>
                <c:pt idx="37">
                  <c:v>45271</c:v>
                </c:pt>
                <c:pt idx="38">
                  <c:v>45268</c:v>
                </c:pt>
                <c:pt idx="39">
                  <c:v>45267</c:v>
                </c:pt>
                <c:pt idx="40">
                  <c:v>45266</c:v>
                </c:pt>
                <c:pt idx="41">
                  <c:v>45265</c:v>
                </c:pt>
                <c:pt idx="42">
                  <c:v>45264</c:v>
                </c:pt>
                <c:pt idx="43">
                  <c:v>45261</c:v>
                </c:pt>
                <c:pt idx="44">
                  <c:v>45260</c:v>
                </c:pt>
                <c:pt idx="45">
                  <c:v>45259</c:v>
                </c:pt>
                <c:pt idx="46">
                  <c:v>45258</c:v>
                </c:pt>
                <c:pt idx="47">
                  <c:v>45257</c:v>
                </c:pt>
                <c:pt idx="48">
                  <c:v>45254</c:v>
                </c:pt>
                <c:pt idx="49">
                  <c:v>45252</c:v>
                </c:pt>
                <c:pt idx="50">
                  <c:v>45251</c:v>
                </c:pt>
                <c:pt idx="51">
                  <c:v>45250</c:v>
                </c:pt>
                <c:pt idx="52">
                  <c:v>45247</c:v>
                </c:pt>
                <c:pt idx="53">
                  <c:v>45246</c:v>
                </c:pt>
                <c:pt idx="54">
                  <c:v>45245</c:v>
                </c:pt>
                <c:pt idx="55">
                  <c:v>45244</c:v>
                </c:pt>
                <c:pt idx="56">
                  <c:v>45243</c:v>
                </c:pt>
                <c:pt idx="57">
                  <c:v>45240</c:v>
                </c:pt>
                <c:pt idx="58">
                  <c:v>45239</c:v>
                </c:pt>
                <c:pt idx="59">
                  <c:v>45238</c:v>
                </c:pt>
                <c:pt idx="60">
                  <c:v>45237</c:v>
                </c:pt>
                <c:pt idx="61">
                  <c:v>45236</c:v>
                </c:pt>
                <c:pt idx="62">
                  <c:v>45233</c:v>
                </c:pt>
                <c:pt idx="63">
                  <c:v>45232</c:v>
                </c:pt>
                <c:pt idx="64">
                  <c:v>45231</c:v>
                </c:pt>
                <c:pt idx="65">
                  <c:v>45230</c:v>
                </c:pt>
                <c:pt idx="66">
                  <c:v>45229</c:v>
                </c:pt>
                <c:pt idx="67">
                  <c:v>45226</c:v>
                </c:pt>
                <c:pt idx="68">
                  <c:v>45225</c:v>
                </c:pt>
                <c:pt idx="69">
                  <c:v>45224</c:v>
                </c:pt>
                <c:pt idx="70">
                  <c:v>45223</c:v>
                </c:pt>
                <c:pt idx="71">
                  <c:v>45222</c:v>
                </c:pt>
                <c:pt idx="72">
                  <c:v>45219</c:v>
                </c:pt>
                <c:pt idx="73">
                  <c:v>45218</c:v>
                </c:pt>
                <c:pt idx="74">
                  <c:v>45217</c:v>
                </c:pt>
                <c:pt idx="75">
                  <c:v>45216</c:v>
                </c:pt>
                <c:pt idx="76">
                  <c:v>45215</c:v>
                </c:pt>
                <c:pt idx="77">
                  <c:v>45212</c:v>
                </c:pt>
                <c:pt idx="78">
                  <c:v>45211</c:v>
                </c:pt>
                <c:pt idx="79">
                  <c:v>45210</c:v>
                </c:pt>
                <c:pt idx="80">
                  <c:v>45209</c:v>
                </c:pt>
                <c:pt idx="81">
                  <c:v>45208</c:v>
                </c:pt>
                <c:pt idx="82">
                  <c:v>45205</c:v>
                </c:pt>
                <c:pt idx="83">
                  <c:v>45204</c:v>
                </c:pt>
                <c:pt idx="84">
                  <c:v>45203</c:v>
                </c:pt>
                <c:pt idx="85">
                  <c:v>45202</c:v>
                </c:pt>
                <c:pt idx="86">
                  <c:v>45201</c:v>
                </c:pt>
                <c:pt idx="87">
                  <c:v>45198</c:v>
                </c:pt>
                <c:pt idx="88">
                  <c:v>45197</c:v>
                </c:pt>
                <c:pt idx="89">
                  <c:v>45196</c:v>
                </c:pt>
                <c:pt idx="90">
                  <c:v>45195</c:v>
                </c:pt>
                <c:pt idx="91">
                  <c:v>45194</c:v>
                </c:pt>
                <c:pt idx="92">
                  <c:v>45191</c:v>
                </c:pt>
                <c:pt idx="93">
                  <c:v>45190</c:v>
                </c:pt>
                <c:pt idx="94">
                  <c:v>45189</c:v>
                </c:pt>
                <c:pt idx="95">
                  <c:v>45188</c:v>
                </c:pt>
                <c:pt idx="96">
                  <c:v>45187</c:v>
                </c:pt>
                <c:pt idx="97">
                  <c:v>45184</c:v>
                </c:pt>
                <c:pt idx="98">
                  <c:v>45183</c:v>
                </c:pt>
                <c:pt idx="99">
                  <c:v>45182</c:v>
                </c:pt>
                <c:pt idx="100">
                  <c:v>45181</c:v>
                </c:pt>
                <c:pt idx="101">
                  <c:v>45180</c:v>
                </c:pt>
                <c:pt idx="102">
                  <c:v>45177</c:v>
                </c:pt>
                <c:pt idx="103">
                  <c:v>45176</c:v>
                </c:pt>
                <c:pt idx="104">
                  <c:v>45175</c:v>
                </c:pt>
                <c:pt idx="105">
                  <c:v>45174</c:v>
                </c:pt>
                <c:pt idx="106">
                  <c:v>45170</c:v>
                </c:pt>
                <c:pt idx="107">
                  <c:v>45169</c:v>
                </c:pt>
                <c:pt idx="108">
                  <c:v>45168</c:v>
                </c:pt>
                <c:pt idx="109">
                  <c:v>45167</c:v>
                </c:pt>
                <c:pt idx="110">
                  <c:v>45166</c:v>
                </c:pt>
                <c:pt idx="111">
                  <c:v>45163</c:v>
                </c:pt>
                <c:pt idx="112">
                  <c:v>45162</c:v>
                </c:pt>
                <c:pt idx="113">
                  <c:v>45161</c:v>
                </c:pt>
                <c:pt idx="114">
                  <c:v>45160</c:v>
                </c:pt>
                <c:pt idx="115">
                  <c:v>45159</c:v>
                </c:pt>
                <c:pt idx="116">
                  <c:v>45156</c:v>
                </c:pt>
                <c:pt idx="117">
                  <c:v>45155</c:v>
                </c:pt>
                <c:pt idx="118">
                  <c:v>45154</c:v>
                </c:pt>
                <c:pt idx="119">
                  <c:v>45153</c:v>
                </c:pt>
                <c:pt idx="120">
                  <c:v>45152</c:v>
                </c:pt>
                <c:pt idx="121">
                  <c:v>45149</c:v>
                </c:pt>
                <c:pt idx="122">
                  <c:v>45148</c:v>
                </c:pt>
                <c:pt idx="123">
                  <c:v>45147</c:v>
                </c:pt>
                <c:pt idx="124">
                  <c:v>45146</c:v>
                </c:pt>
                <c:pt idx="125">
                  <c:v>45145</c:v>
                </c:pt>
                <c:pt idx="126">
                  <c:v>45142</c:v>
                </c:pt>
                <c:pt idx="127">
                  <c:v>45141</c:v>
                </c:pt>
                <c:pt idx="128">
                  <c:v>45140</c:v>
                </c:pt>
                <c:pt idx="129">
                  <c:v>45139</c:v>
                </c:pt>
                <c:pt idx="130">
                  <c:v>45138</c:v>
                </c:pt>
                <c:pt idx="131">
                  <c:v>45135</c:v>
                </c:pt>
                <c:pt idx="132">
                  <c:v>45134</c:v>
                </c:pt>
                <c:pt idx="133">
                  <c:v>45133</c:v>
                </c:pt>
                <c:pt idx="134">
                  <c:v>45132</c:v>
                </c:pt>
                <c:pt idx="135">
                  <c:v>45131</c:v>
                </c:pt>
                <c:pt idx="136">
                  <c:v>45128</c:v>
                </c:pt>
                <c:pt idx="137">
                  <c:v>45127</c:v>
                </c:pt>
                <c:pt idx="138">
                  <c:v>45126</c:v>
                </c:pt>
                <c:pt idx="139">
                  <c:v>45125</c:v>
                </c:pt>
                <c:pt idx="140">
                  <c:v>45124</c:v>
                </c:pt>
                <c:pt idx="141">
                  <c:v>45121</c:v>
                </c:pt>
                <c:pt idx="142">
                  <c:v>45120</c:v>
                </c:pt>
                <c:pt idx="143">
                  <c:v>45119</c:v>
                </c:pt>
                <c:pt idx="144">
                  <c:v>45118</c:v>
                </c:pt>
                <c:pt idx="145">
                  <c:v>45117</c:v>
                </c:pt>
                <c:pt idx="146">
                  <c:v>45114</c:v>
                </c:pt>
                <c:pt idx="147">
                  <c:v>45113</c:v>
                </c:pt>
                <c:pt idx="148">
                  <c:v>45112</c:v>
                </c:pt>
                <c:pt idx="149">
                  <c:v>45110</c:v>
                </c:pt>
                <c:pt idx="150">
                  <c:v>45107</c:v>
                </c:pt>
                <c:pt idx="151">
                  <c:v>45106</c:v>
                </c:pt>
                <c:pt idx="152">
                  <c:v>45105</c:v>
                </c:pt>
                <c:pt idx="153">
                  <c:v>45104</c:v>
                </c:pt>
                <c:pt idx="154">
                  <c:v>45103</c:v>
                </c:pt>
                <c:pt idx="155">
                  <c:v>45100</c:v>
                </c:pt>
                <c:pt idx="156">
                  <c:v>45099</c:v>
                </c:pt>
                <c:pt idx="157">
                  <c:v>45098</c:v>
                </c:pt>
                <c:pt idx="158">
                  <c:v>45097</c:v>
                </c:pt>
                <c:pt idx="159">
                  <c:v>45093</c:v>
                </c:pt>
                <c:pt idx="160">
                  <c:v>45092</c:v>
                </c:pt>
                <c:pt idx="161">
                  <c:v>45091</c:v>
                </c:pt>
                <c:pt idx="162">
                  <c:v>45090</c:v>
                </c:pt>
                <c:pt idx="163">
                  <c:v>45089</c:v>
                </c:pt>
                <c:pt idx="164">
                  <c:v>45086</c:v>
                </c:pt>
                <c:pt idx="165">
                  <c:v>45085</c:v>
                </c:pt>
                <c:pt idx="166">
                  <c:v>45084</c:v>
                </c:pt>
                <c:pt idx="167">
                  <c:v>45083</c:v>
                </c:pt>
                <c:pt idx="168">
                  <c:v>45082</c:v>
                </c:pt>
                <c:pt idx="169">
                  <c:v>45079</c:v>
                </c:pt>
                <c:pt idx="170">
                  <c:v>45078</c:v>
                </c:pt>
                <c:pt idx="171">
                  <c:v>45077</c:v>
                </c:pt>
                <c:pt idx="172">
                  <c:v>45076</c:v>
                </c:pt>
                <c:pt idx="173">
                  <c:v>45072</c:v>
                </c:pt>
                <c:pt idx="174">
                  <c:v>45071</c:v>
                </c:pt>
                <c:pt idx="175">
                  <c:v>45070</c:v>
                </c:pt>
                <c:pt idx="176">
                  <c:v>45069</c:v>
                </c:pt>
                <c:pt idx="177">
                  <c:v>45068</c:v>
                </c:pt>
                <c:pt idx="178">
                  <c:v>45065</c:v>
                </c:pt>
                <c:pt idx="179">
                  <c:v>45064</c:v>
                </c:pt>
                <c:pt idx="180">
                  <c:v>45063</c:v>
                </c:pt>
                <c:pt idx="181">
                  <c:v>45062</c:v>
                </c:pt>
                <c:pt idx="182">
                  <c:v>45061</c:v>
                </c:pt>
                <c:pt idx="183">
                  <c:v>45058</c:v>
                </c:pt>
                <c:pt idx="184">
                  <c:v>45057</c:v>
                </c:pt>
                <c:pt idx="185">
                  <c:v>45056</c:v>
                </c:pt>
                <c:pt idx="186">
                  <c:v>45055</c:v>
                </c:pt>
                <c:pt idx="187">
                  <c:v>45054</c:v>
                </c:pt>
                <c:pt idx="188">
                  <c:v>45051</c:v>
                </c:pt>
                <c:pt idx="189">
                  <c:v>45050</c:v>
                </c:pt>
                <c:pt idx="190">
                  <c:v>45049</c:v>
                </c:pt>
                <c:pt idx="191">
                  <c:v>45048</c:v>
                </c:pt>
                <c:pt idx="192">
                  <c:v>45047</c:v>
                </c:pt>
                <c:pt idx="193">
                  <c:v>45044</c:v>
                </c:pt>
                <c:pt idx="194">
                  <c:v>45043</c:v>
                </c:pt>
                <c:pt idx="195">
                  <c:v>45042</c:v>
                </c:pt>
                <c:pt idx="196">
                  <c:v>45041</c:v>
                </c:pt>
                <c:pt idx="197">
                  <c:v>45040</c:v>
                </c:pt>
                <c:pt idx="198">
                  <c:v>45037</c:v>
                </c:pt>
                <c:pt idx="199">
                  <c:v>45036</c:v>
                </c:pt>
                <c:pt idx="200">
                  <c:v>45035</c:v>
                </c:pt>
                <c:pt idx="201">
                  <c:v>45034</c:v>
                </c:pt>
                <c:pt idx="202">
                  <c:v>45033</c:v>
                </c:pt>
                <c:pt idx="203">
                  <c:v>45030</c:v>
                </c:pt>
                <c:pt idx="204">
                  <c:v>45029</c:v>
                </c:pt>
                <c:pt idx="205">
                  <c:v>45028</c:v>
                </c:pt>
                <c:pt idx="206">
                  <c:v>45027</c:v>
                </c:pt>
                <c:pt idx="207">
                  <c:v>45026</c:v>
                </c:pt>
                <c:pt idx="208">
                  <c:v>45022</c:v>
                </c:pt>
                <c:pt idx="209">
                  <c:v>45021</c:v>
                </c:pt>
                <c:pt idx="210">
                  <c:v>45020</c:v>
                </c:pt>
                <c:pt idx="211">
                  <c:v>45019</c:v>
                </c:pt>
                <c:pt idx="212">
                  <c:v>45016</c:v>
                </c:pt>
                <c:pt idx="213">
                  <c:v>45015</c:v>
                </c:pt>
                <c:pt idx="214">
                  <c:v>45014</c:v>
                </c:pt>
                <c:pt idx="215">
                  <c:v>45013</c:v>
                </c:pt>
                <c:pt idx="216">
                  <c:v>45012</c:v>
                </c:pt>
                <c:pt idx="217">
                  <c:v>45009</c:v>
                </c:pt>
                <c:pt idx="218">
                  <c:v>45008</c:v>
                </c:pt>
                <c:pt idx="219">
                  <c:v>45007</c:v>
                </c:pt>
                <c:pt idx="220">
                  <c:v>45006</c:v>
                </c:pt>
                <c:pt idx="221">
                  <c:v>45005</c:v>
                </c:pt>
                <c:pt idx="222">
                  <c:v>45002</c:v>
                </c:pt>
                <c:pt idx="223">
                  <c:v>45001</c:v>
                </c:pt>
                <c:pt idx="224">
                  <c:v>45000</c:v>
                </c:pt>
                <c:pt idx="225">
                  <c:v>44999</c:v>
                </c:pt>
                <c:pt idx="226">
                  <c:v>44998</c:v>
                </c:pt>
                <c:pt idx="227">
                  <c:v>44995</c:v>
                </c:pt>
                <c:pt idx="228">
                  <c:v>44994</c:v>
                </c:pt>
                <c:pt idx="229">
                  <c:v>44993</c:v>
                </c:pt>
              </c:numCache>
            </c:numRef>
          </c:cat>
          <c:val>
            <c:numRef>
              <c:f>CalculationsAndCharts!$D$33:$D$262</c:f>
              <c:numCache>
                <c:formatCode>#,##0.00</c:formatCode>
                <c:ptCount val="230"/>
                <c:pt idx="0">
                  <c:v>493.70001200000002</c:v>
                </c:pt>
                <c:pt idx="1">
                  <c:v>489.64999399999999</c:v>
                </c:pt>
                <c:pt idx="2">
                  <c:v>484.63000499999998</c:v>
                </c:pt>
                <c:pt idx="3">
                  <c:v>488.61999500000002</c:v>
                </c:pt>
                <c:pt idx="4">
                  <c:v>490.55999800000001</c:v>
                </c:pt>
                <c:pt idx="5">
                  <c:v>487.73001099999999</c:v>
                </c:pt>
                <c:pt idx="6">
                  <c:v>487.58999599999999</c:v>
                </c:pt>
                <c:pt idx="7">
                  <c:v>487.57998700000002</c:v>
                </c:pt>
                <c:pt idx="8">
                  <c:v>487.80999800000001</c:v>
                </c:pt>
                <c:pt idx="9">
                  <c:v>484.01001000000002</c:v>
                </c:pt>
                <c:pt idx="10">
                  <c:v>484.01001000000002</c:v>
                </c:pt>
                <c:pt idx="11">
                  <c:v>477.64999399999999</c:v>
                </c:pt>
                <c:pt idx="12">
                  <c:v>474.01001000000002</c:v>
                </c:pt>
                <c:pt idx="13">
                  <c:v>471.82000699999998</c:v>
                </c:pt>
                <c:pt idx="14">
                  <c:v>475.26001000000002</c:v>
                </c:pt>
                <c:pt idx="15">
                  <c:v>477.83999599999999</c:v>
                </c:pt>
                <c:pt idx="16">
                  <c:v>477.58999599999999</c:v>
                </c:pt>
                <c:pt idx="17">
                  <c:v>474.16000400000001</c:v>
                </c:pt>
                <c:pt idx="18">
                  <c:v>471.86999500000002</c:v>
                </c:pt>
                <c:pt idx="19">
                  <c:v>468.42999300000002</c:v>
                </c:pt>
                <c:pt idx="20">
                  <c:v>467.48998999999998</c:v>
                </c:pt>
                <c:pt idx="21">
                  <c:v>468.29998799999998</c:v>
                </c:pt>
                <c:pt idx="22">
                  <c:v>470.42999300000002</c:v>
                </c:pt>
                <c:pt idx="23">
                  <c:v>472.16000400000001</c:v>
                </c:pt>
                <c:pt idx="24">
                  <c:v>476.48998999999998</c:v>
                </c:pt>
                <c:pt idx="25">
                  <c:v>476.88000499999998</c:v>
                </c:pt>
                <c:pt idx="26">
                  <c:v>475.44000199999999</c:v>
                </c:pt>
                <c:pt idx="27">
                  <c:v>474.07000699999998</c:v>
                </c:pt>
                <c:pt idx="28">
                  <c:v>473.85998499999999</c:v>
                </c:pt>
                <c:pt idx="29">
                  <c:v>471.32998700000002</c:v>
                </c:pt>
                <c:pt idx="30">
                  <c:v>473.959991</c:v>
                </c:pt>
                <c:pt idx="31">
                  <c:v>472.52999899999998</c:v>
                </c:pt>
                <c:pt idx="32">
                  <c:v>470.98001099999999</c:v>
                </c:pt>
                <c:pt idx="33">
                  <c:v>469.48998999999998</c:v>
                </c:pt>
                <c:pt idx="34">
                  <c:v>472.5</c:v>
                </c:pt>
                <c:pt idx="35">
                  <c:v>464.48998999999998</c:v>
                </c:pt>
                <c:pt idx="36">
                  <c:v>461.63000499999998</c:v>
                </c:pt>
                <c:pt idx="37">
                  <c:v>459.69000199999999</c:v>
                </c:pt>
                <c:pt idx="38">
                  <c:v>457.459991</c:v>
                </c:pt>
                <c:pt idx="39">
                  <c:v>456.91000400000001</c:v>
                </c:pt>
                <c:pt idx="40">
                  <c:v>458.80999800000001</c:v>
                </c:pt>
                <c:pt idx="41">
                  <c:v>455.26001000000002</c:v>
                </c:pt>
                <c:pt idx="42">
                  <c:v>455.60000600000001</c:v>
                </c:pt>
                <c:pt idx="43">
                  <c:v>455.76998900000001</c:v>
                </c:pt>
                <c:pt idx="44">
                  <c:v>455.48001099999999</c:v>
                </c:pt>
                <c:pt idx="45">
                  <c:v>457.14999399999999</c:v>
                </c:pt>
                <c:pt idx="46">
                  <c:v>454.07998700000002</c:v>
                </c:pt>
                <c:pt idx="47">
                  <c:v>454.64999399999999</c:v>
                </c:pt>
                <c:pt idx="48">
                  <c:v>455.07000699999998</c:v>
                </c:pt>
                <c:pt idx="49">
                  <c:v>454.98001099999999</c:v>
                </c:pt>
                <c:pt idx="50">
                  <c:v>453.17999300000002</c:v>
                </c:pt>
                <c:pt idx="51">
                  <c:v>450.52999899999998</c:v>
                </c:pt>
                <c:pt idx="52">
                  <c:v>450.23998999999998</c:v>
                </c:pt>
                <c:pt idx="53">
                  <c:v>449.22000100000002</c:v>
                </c:pt>
                <c:pt idx="54">
                  <c:v>450.10998499999999</c:v>
                </c:pt>
                <c:pt idx="55">
                  <c:v>446.32000699999998</c:v>
                </c:pt>
                <c:pt idx="56">
                  <c:v>439.23001099999999</c:v>
                </c:pt>
                <c:pt idx="57">
                  <c:v>435.98001099999999</c:v>
                </c:pt>
                <c:pt idx="58">
                  <c:v>438.42999300000002</c:v>
                </c:pt>
                <c:pt idx="59">
                  <c:v>437.54998799999998</c:v>
                </c:pt>
                <c:pt idx="60">
                  <c:v>435.69000199999999</c:v>
                </c:pt>
                <c:pt idx="61">
                  <c:v>435.47000100000002</c:v>
                </c:pt>
                <c:pt idx="62">
                  <c:v>433.14001500000001</c:v>
                </c:pt>
                <c:pt idx="63">
                  <c:v>426.57998700000002</c:v>
                </c:pt>
                <c:pt idx="64">
                  <c:v>419.20001200000002</c:v>
                </c:pt>
                <c:pt idx="65">
                  <c:v>416.17999300000002</c:v>
                </c:pt>
                <c:pt idx="66">
                  <c:v>413.55999800000001</c:v>
                </c:pt>
                <c:pt idx="67">
                  <c:v>414.19000199999999</c:v>
                </c:pt>
                <c:pt idx="68">
                  <c:v>416.45001200000002</c:v>
                </c:pt>
                <c:pt idx="69">
                  <c:v>421.89001500000001</c:v>
                </c:pt>
                <c:pt idx="70">
                  <c:v>422.64999399999999</c:v>
                </c:pt>
                <c:pt idx="71">
                  <c:v>419.60998499999999</c:v>
                </c:pt>
                <c:pt idx="72">
                  <c:v>425.98001099999999</c:v>
                </c:pt>
                <c:pt idx="73">
                  <c:v>430.95001200000002</c:v>
                </c:pt>
                <c:pt idx="74">
                  <c:v>434.19000199999999</c:v>
                </c:pt>
                <c:pt idx="75">
                  <c:v>432.80999800000001</c:v>
                </c:pt>
                <c:pt idx="76">
                  <c:v>433.82000699999998</c:v>
                </c:pt>
                <c:pt idx="77">
                  <c:v>435.209991</c:v>
                </c:pt>
                <c:pt idx="78">
                  <c:v>436.95001200000002</c:v>
                </c:pt>
                <c:pt idx="79">
                  <c:v>435.64001500000001</c:v>
                </c:pt>
                <c:pt idx="80">
                  <c:v>432.94000199999999</c:v>
                </c:pt>
                <c:pt idx="81">
                  <c:v>427.57998700000002</c:v>
                </c:pt>
                <c:pt idx="82">
                  <c:v>421.97000100000002</c:v>
                </c:pt>
                <c:pt idx="83">
                  <c:v>424.35998499999999</c:v>
                </c:pt>
                <c:pt idx="84">
                  <c:v>422.07000699999998</c:v>
                </c:pt>
                <c:pt idx="85">
                  <c:v>425.05999800000001</c:v>
                </c:pt>
                <c:pt idx="86">
                  <c:v>426.61999500000002</c:v>
                </c:pt>
                <c:pt idx="87">
                  <c:v>431.67001299999998</c:v>
                </c:pt>
                <c:pt idx="88">
                  <c:v>425.48001099999999</c:v>
                </c:pt>
                <c:pt idx="89">
                  <c:v>427.08999599999999</c:v>
                </c:pt>
                <c:pt idx="90">
                  <c:v>429.08999599999999</c:v>
                </c:pt>
                <c:pt idx="91">
                  <c:v>429.17001299999998</c:v>
                </c:pt>
                <c:pt idx="92">
                  <c:v>432.45001200000002</c:v>
                </c:pt>
                <c:pt idx="93">
                  <c:v>435.70001200000002</c:v>
                </c:pt>
                <c:pt idx="94">
                  <c:v>444.01001000000002</c:v>
                </c:pt>
                <c:pt idx="95">
                  <c:v>442.67999300000002</c:v>
                </c:pt>
                <c:pt idx="96">
                  <c:v>443.04998799999998</c:v>
                </c:pt>
                <c:pt idx="97">
                  <c:v>447.14001500000001</c:v>
                </c:pt>
                <c:pt idx="98">
                  <c:v>449.07000699999998</c:v>
                </c:pt>
                <c:pt idx="99">
                  <c:v>446.22000100000002</c:v>
                </c:pt>
                <c:pt idx="100">
                  <c:v>446.95001200000002</c:v>
                </c:pt>
                <c:pt idx="101">
                  <c:v>448.23998999999998</c:v>
                </c:pt>
                <c:pt idx="102">
                  <c:v>444.89999399999999</c:v>
                </c:pt>
                <c:pt idx="103">
                  <c:v>443.10998499999999</c:v>
                </c:pt>
                <c:pt idx="104">
                  <c:v>448.39999399999999</c:v>
                </c:pt>
                <c:pt idx="105">
                  <c:v>450.73001099999999</c:v>
                </c:pt>
                <c:pt idx="106">
                  <c:v>453.17001299999998</c:v>
                </c:pt>
                <c:pt idx="107">
                  <c:v>451.64999399999999</c:v>
                </c:pt>
                <c:pt idx="108">
                  <c:v>449.51001000000002</c:v>
                </c:pt>
                <c:pt idx="109">
                  <c:v>442.64999399999999</c:v>
                </c:pt>
                <c:pt idx="110">
                  <c:v>442.23998999999998</c:v>
                </c:pt>
                <c:pt idx="111">
                  <c:v>438.67999300000002</c:v>
                </c:pt>
                <c:pt idx="112">
                  <c:v>444.69000199999999</c:v>
                </c:pt>
                <c:pt idx="113">
                  <c:v>439.25</c:v>
                </c:pt>
                <c:pt idx="114">
                  <c:v>441.17999300000002</c:v>
                </c:pt>
                <c:pt idx="115">
                  <c:v>437.54998799999998</c:v>
                </c:pt>
                <c:pt idx="116">
                  <c:v>433.36999500000002</c:v>
                </c:pt>
                <c:pt idx="117">
                  <c:v>441.16000400000001</c:v>
                </c:pt>
                <c:pt idx="118">
                  <c:v>442.459991</c:v>
                </c:pt>
                <c:pt idx="119">
                  <c:v>446.26998900000001</c:v>
                </c:pt>
                <c:pt idx="120">
                  <c:v>444.70001200000002</c:v>
                </c:pt>
                <c:pt idx="121">
                  <c:v>443.97000100000002</c:v>
                </c:pt>
                <c:pt idx="122">
                  <c:v>448.19000199999999</c:v>
                </c:pt>
                <c:pt idx="123">
                  <c:v>449.02999899999998</c:v>
                </c:pt>
                <c:pt idx="124">
                  <c:v>448.07998700000002</c:v>
                </c:pt>
                <c:pt idx="125">
                  <c:v>448.709991</c:v>
                </c:pt>
                <c:pt idx="126">
                  <c:v>450.72000100000002</c:v>
                </c:pt>
                <c:pt idx="127">
                  <c:v>448.040009</c:v>
                </c:pt>
                <c:pt idx="128">
                  <c:v>453.25</c:v>
                </c:pt>
                <c:pt idx="129">
                  <c:v>456.26998900000001</c:v>
                </c:pt>
                <c:pt idx="130">
                  <c:v>457.41000400000001</c:v>
                </c:pt>
                <c:pt idx="131">
                  <c:v>455.88000499999998</c:v>
                </c:pt>
                <c:pt idx="132">
                  <c:v>459.01998900000001</c:v>
                </c:pt>
                <c:pt idx="133">
                  <c:v>454.47000100000002</c:v>
                </c:pt>
                <c:pt idx="134">
                  <c:v>453.92001299999998</c:v>
                </c:pt>
                <c:pt idx="135">
                  <c:v>453.36999500000002</c:v>
                </c:pt>
                <c:pt idx="136">
                  <c:v>453.959991</c:v>
                </c:pt>
                <c:pt idx="137">
                  <c:v>454.17001299999998</c:v>
                </c:pt>
                <c:pt idx="138">
                  <c:v>455.01001000000002</c:v>
                </c:pt>
                <c:pt idx="139">
                  <c:v>450.5</c:v>
                </c:pt>
                <c:pt idx="140">
                  <c:v>449.13000499999998</c:v>
                </c:pt>
                <c:pt idx="141">
                  <c:v>450.48001099999999</c:v>
                </c:pt>
                <c:pt idx="142">
                  <c:v>447.89999399999999</c:v>
                </c:pt>
                <c:pt idx="143">
                  <c:v>446.39001500000001</c:v>
                </c:pt>
                <c:pt idx="144">
                  <c:v>440.45001200000002</c:v>
                </c:pt>
                <c:pt idx="145">
                  <c:v>438.17999300000002</c:v>
                </c:pt>
                <c:pt idx="146">
                  <c:v>438.63000499999998</c:v>
                </c:pt>
                <c:pt idx="147">
                  <c:v>439.42001299999998</c:v>
                </c:pt>
                <c:pt idx="148">
                  <c:v>441.91000400000001</c:v>
                </c:pt>
                <c:pt idx="149">
                  <c:v>442.92001299999998</c:v>
                </c:pt>
                <c:pt idx="150">
                  <c:v>441.44000199999999</c:v>
                </c:pt>
                <c:pt idx="151">
                  <c:v>435.959991</c:v>
                </c:pt>
                <c:pt idx="152">
                  <c:v>435.04998799999998</c:v>
                </c:pt>
                <c:pt idx="153">
                  <c:v>432.35000600000001</c:v>
                </c:pt>
                <c:pt idx="154">
                  <c:v>432.61999500000002</c:v>
                </c:pt>
                <c:pt idx="155">
                  <c:v>432.92999300000002</c:v>
                </c:pt>
                <c:pt idx="156">
                  <c:v>433.95001200000002</c:v>
                </c:pt>
                <c:pt idx="157">
                  <c:v>436.16000400000001</c:v>
                </c:pt>
                <c:pt idx="158">
                  <c:v>437.45001200000002</c:v>
                </c:pt>
                <c:pt idx="159">
                  <c:v>443.01998900000001</c:v>
                </c:pt>
                <c:pt idx="160">
                  <c:v>436.32998700000002</c:v>
                </c:pt>
                <c:pt idx="161">
                  <c:v>437.01001000000002</c:v>
                </c:pt>
                <c:pt idx="162">
                  <c:v>435.32000699999998</c:v>
                </c:pt>
                <c:pt idx="163">
                  <c:v>430.92001299999998</c:v>
                </c:pt>
                <c:pt idx="164">
                  <c:v>429.959991</c:v>
                </c:pt>
                <c:pt idx="165">
                  <c:v>426.61999500000002</c:v>
                </c:pt>
                <c:pt idx="166">
                  <c:v>428.44000199999999</c:v>
                </c:pt>
                <c:pt idx="167">
                  <c:v>426.67001299999998</c:v>
                </c:pt>
                <c:pt idx="168">
                  <c:v>428.27999899999998</c:v>
                </c:pt>
                <c:pt idx="169">
                  <c:v>424.5</c:v>
                </c:pt>
                <c:pt idx="170">
                  <c:v>418.08999599999999</c:v>
                </c:pt>
                <c:pt idx="171">
                  <c:v>418.27999899999998</c:v>
                </c:pt>
                <c:pt idx="172">
                  <c:v>422.02999899999998</c:v>
                </c:pt>
                <c:pt idx="173">
                  <c:v>415.32998700000002</c:v>
                </c:pt>
                <c:pt idx="174">
                  <c:v>414.73998999999998</c:v>
                </c:pt>
                <c:pt idx="175">
                  <c:v>412.42001299999998</c:v>
                </c:pt>
                <c:pt idx="176">
                  <c:v>417.07998700000002</c:v>
                </c:pt>
                <c:pt idx="177">
                  <c:v>418.64001500000001</c:v>
                </c:pt>
                <c:pt idx="178">
                  <c:v>420.17001299999998</c:v>
                </c:pt>
                <c:pt idx="179">
                  <c:v>414.89999399999999</c:v>
                </c:pt>
                <c:pt idx="180">
                  <c:v>412.35000600000001</c:v>
                </c:pt>
                <c:pt idx="181">
                  <c:v>411.85998499999999</c:v>
                </c:pt>
                <c:pt idx="182">
                  <c:v>412.22000100000002</c:v>
                </c:pt>
                <c:pt idx="183">
                  <c:v>413.42001299999998</c:v>
                </c:pt>
                <c:pt idx="184">
                  <c:v>411.95001200000002</c:v>
                </c:pt>
                <c:pt idx="185">
                  <c:v>413.88000499999998</c:v>
                </c:pt>
                <c:pt idx="186">
                  <c:v>411.13000499999998</c:v>
                </c:pt>
                <c:pt idx="187">
                  <c:v>412.97000100000002</c:v>
                </c:pt>
                <c:pt idx="188">
                  <c:v>408.91000400000001</c:v>
                </c:pt>
                <c:pt idx="189">
                  <c:v>406.92999300000002</c:v>
                </c:pt>
                <c:pt idx="190">
                  <c:v>411.35998499999999</c:v>
                </c:pt>
                <c:pt idx="191">
                  <c:v>414.76998900000001</c:v>
                </c:pt>
                <c:pt idx="192">
                  <c:v>415.47000100000002</c:v>
                </c:pt>
                <c:pt idx="193">
                  <c:v>411.48998999999998</c:v>
                </c:pt>
                <c:pt idx="194">
                  <c:v>407</c:v>
                </c:pt>
                <c:pt idx="195">
                  <c:v>406.72000100000002</c:v>
                </c:pt>
                <c:pt idx="196">
                  <c:v>410.57998700000002</c:v>
                </c:pt>
                <c:pt idx="197">
                  <c:v>411.98998999999998</c:v>
                </c:pt>
                <c:pt idx="198">
                  <c:v>412.19000199999999</c:v>
                </c:pt>
                <c:pt idx="199">
                  <c:v>411.209991</c:v>
                </c:pt>
                <c:pt idx="200">
                  <c:v>412.22000100000002</c:v>
                </c:pt>
                <c:pt idx="201">
                  <c:v>415.57998700000002</c:v>
                </c:pt>
                <c:pt idx="202">
                  <c:v>412.36999500000002</c:v>
                </c:pt>
                <c:pt idx="203">
                  <c:v>412.80999800000001</c:v>
                </c:pt>
                <c:pt idx="204">
                  <c:v>409.17999300000002</c:v>
                </c:pt>
                <c:pt idx="205">
                  <c:v>411.86999500000002</c:v>
                </c:pt>
                <c:pt idx="206">
                  <c:v>410.26001000000002</c:v>
                </c:pt>
                <c:pt idx="207">
                  <c:v>406.60998499999999</c:v>
                </c:pt>
                <c:pt idx="208">
                  <c:v>406.76998900000001</c:v>
                </c:pt>
                <c:pt idx="209">
                  <c:v>407.91000400000001</c:v>
                </c:pt>
                <c:pt idx="210">
                  <c:v>411.61999500000002</c:v>
                </c:pt>
                <c:pt idx="211">
                  <c:v>408.85000600000001</c:v>
                </c:pt>
                <c:pt idx="212">
                  <c:v>404.66000400000001</c:v>
                </c:pt>
                <c:pt idx="213">
                  <c:v>404.08999599999999</c:v>
                </c:pt>
                <c:pt idx="214">
                  <c:v>399.92999300000002</c:v>
                </c:pt>
                <c:pt idx="215">
                  <c:v>395.76998900000001</c:v>
                </c:pt>
                <c:pt idx="216">
                  <c:v>398.11999500000002</c:v>
                </c:pt>
                <c:pt idx="217">
                  <c:v>391.83999599999999</c:v>
                </c:pt>
                <c:pt idx="218">
                  <c:v>395.08999599999999</c:v>
                </c:pt>
                <c:pt idx="219">
                  <c:v>398.73001099999999</c:v>
                </c:pt>
                <c:pt idx="220">
                  <c:v>397.23998999999998</c:v>
                </c:pt>
                <c:pt idx="221">
                  <c:v>390.79998799999998</c:v>
                </c:pt>
                <c:pt idx="222">
                  <c:v>393.22000100000002</c:v>
                </c:pt>
                <c:pt idx="223">
                  <c:v>386.82000699999998</c:v>
                </c:pt>
                <c:pt idx="224">
                  <c:v>385.89001500000001</c:v>
                </c:pt>
                <c:pt idx="225">
                  <c:v>390.5</c:v>
                </c:pt>
                <c:pt idx="226">
                  <c:v>381.80999800000001</c:v>
                </c:pt>
                <c:pt idx="227">
                  <c:v>390.98998999999998</c:v>
                </c:pt>
                <c:pt idx="228">
                  <c:v>399.73998999999998</c:v>
                </c:pt>
                <c:pt idx="229">
                  <c:v>398.39001500000001</c:v>
                </c:pt>
              </c:numCache>
            </c:numRef>
          </c:val>
          <c:smooth val="0"/>
          <c:extLst>
            <c:ext xmlns:c16="http://schemas.microsoft.com/office/drawing/2014/chart" uri="{C3380CC4-5D6E-409C-BE32-E72D297353CC}">
              <c16:uniqueId val="{00000000-761F-4EEC-8A15-E46AE71B848C}"/>
            </c:ext>
          </c:extLst>
        </c:ser>
        <c:ser>
          <c:idx val="2"/>
          <c:order val="1"/>
          <c:tx>
            <c:strRef>
              <c:f>CalculationsAndCharts!$E$32</c:f>
              <c:strCache>
                <c:ptCount val="1"/>
                <c:pt idx="0">
                  <c:v>High</c:v>
                </c:pt>
              </c:strCache>
            </c:strRef>
          </c:tx>
          <c:spPr>
            <a:ln w="28575">
              <a:noFill/>
            </a:ln>
          </c:spPr>
          <c:marker>
            <c:symbol val="none"/>
          </c:marker>
          <c:cat>
            <c:numRef>
              <c:f>CalculationsAndCharts!$B$33:$B$262</c:f>
              <c:numCache>
                <c:formatCode>ddd\ mm/dd/yyyy;@</c:formatCode>
                <c:ptCount val="230"/>
                <c:pt idx="0">
                  <c:v>45327</c:v>
                </c:pt>
                <c:pt idx="1">
                  <c:v>45324</c:v>
                </c:pt>
                <c:pt idx="2">
                  <c:v>45323</c:v>
                </c:pt>
                <c:pt idx="3">
                  <c:v>45322</c:v>
                </c:pt>
                <c:pt idx="4">
                  <c:v>45321</c:v>
                </c:pt>
                <c:pt idx="5">
                  <c:v>45320</c:v>
                </c:pt>
                <c:pt idx="6">
                  <c:v>45317</c:v>
                </c:pt>
                <c:pt idx="7">
                  <c:v>45316</c:v>
                </c:pt>
                <c:pt idx="8">
                  <c:v>45315</c:v>
                </c:pt>
                <c:pt idx="9">
                  <c:v>45314</c:v>
                </c:pt>
                <c:pt idx="10">
                  <c:v>45313</c:v>
                </c:pt>
                <c:pt idx="11">
                  <c:v>45310</c:v>
                </c:pt>
                <c:pt idx="12">
                  <c:v>45309</c:v>
                </c:pt>
                <c:pt idx="13">
                  <c:v>45308</c:v>
                </c:pt>
                <c:pt idx="14">
                  <c:v>45307</c:v>
                </c:pt>
                <c:pt idx="15">
                  <c:v>45303</c:v>
                </c:pt>
                <c:pt idx="16">
                  <c:v>45302</c:v>
                </c:pt>
                <c:pt idx="17">
                  <c:v>45301</c:v>
                </c:pt>
                <c:pt idx="18">
                  <c:v>45300</c:v>
                </c:pt>
                <c:pt idx="19">
                  <c:v>45299</c:v>
                </c:pt>
                <c:pt idx="20">
                  <c:v>45296</c:v>
                </c:pt>
                <c:pt idx="21">
                  <c:v>45295</c:v>
                </c:pt>
                <c:pt idx="22">
                  <c:v>45294</c:v>
                </c:pt>
                <c:pt idx="23">
                  <c:v>45293</c:v>
                </c:pt>
                <c:pt idx="24">
                  <c:v>45289</c:v>
                </c:pt>
                <c:pt idx="25">
                  <c:v>45288</c:v>
                </c:pt>
                <c:pt idx="26">
                  <c:v>45287</c:v>
                </c:pt>
                <c:pt idx="27">
                  <c:v>45286</c:v>
                </c:pt>
                <c:pt idx="28">
                  <c:v>45282</c:v>
                </c:pt>
                <c:pt idx="29">
                  <c:v>45281</c:v>
                </c:pt>
                <c:pt idx="30">
                  <c:v>45280</c:v>
                </c:pt>
                <c:pt idx="31">
                  <c:v>45279</c:v>
                </c:pt>
                <c:pt idx="32">
                  <c:v>45278</c:v>
                </c:pt>
                <c:pt idx="33">
                  <c:v>45275</c:v>
                </c:pt>
                <c:pt idx="34">
                  <c:v>45274</c:v>
                </c:pt>
                <c:pt idx="35">
                  <c:v>45273</c:v>
                </c:pt>
                <c:pt idx="36">
                  <c:v>45272</c:v>
                </c:pt>
                <c:pt idx="37">
                  <c:v>45271</c:v>
                </c:pt>
                <c:pt idx="38">
                  <c:v>45268</c:v>
                </c:pt>
                <c:pt idx="39">
                  <c:v>45267</c:v>
                </c:pt>
                <c:pt idx="40">
                  <c:v>45266</c:v>
                </c:pt>
                <c:pt idx="41">
                  <c:v>45265</c:v>
                </c:pt>
                <c:pt idx="42">
                  <c:v>45264</c:v>
                </c:pt>
                <c:pt idx="43">
                  <c:v>45261</c:v>
                </c:pt>
                <c:pt idx="44">
                  <c:v>45260</c:v>
                </c:pt>
                <c:pt idx="45">
                  <c:v>45259</c:v>
                </c:pt>
                <c:pt idx="46">
                  <c:v>45258</c:v>
                </c:pt>
                <c:pt idx="47">
                  <c:v>45257</c:v>
                </c:pt>
                <c:pt idx="48">
                  <c:v>45254</c:v>
                </c:pt>
                <c:pt idx="49">
                  <c:v>45252</c:v>
                </c:pt>
                <c:pt idx="50">
                  <c:v>45251</c:v>
                </c:pt>
                <c:pt idx="51">
                  <c:v>45250</c:v>
                </c:pt>
                <c:pt idx="52">
                  <c:v>45247</c:v>
                </c:pt>
                <c:pt idx="53">
                  <c:v>45246</c:v>
                </c:pt>
                <c:pt idx="54">
                  <c:v>45245</c:v>
                </c:pt>
                <c:pt idx="55">
                  <c:v>45244</c:v>
                </c:pt>
                <c:pt idx="56">
                  <c:v>45243</c:v>
                </c:pt>
                <c:pt idx="57">
                  <c:v>45240</c:v>
                </c:pt>
                <c:pt idx="58">
                  <c:v>45239</c:v>
                </c:pt>
                <c:pt idx="59">
                  <c:v>45238</c:v>
                </c:pt>
                <c:pt idx="60">
                  <c:v>45237</c:v>
                </c:pt>
                <c:pt idx="61">
                  <c:v>45236</c:v>
                </c:pt>
                <c:pt idx="62">
                  <c:v>45233</c:v>
                </c:pt>
                <c:pt idx="63">
                  <c:v>45232</c:v>
                </c:pt>
                <c:pt idx="64">
                  <c:v>45231</c:v>
                </c:pt>
                <c:pt idx="65">
                  <c:v>45230</c:v>
                </c:pt>
                <c:pt idx="66">
                  <c:v>45229</c:v>
                </c:pt>
                <c:pt idx="67">
                  <c:v>45226</c:v>
                </c:pt>
                <c:pt idx="68">
                  <c:v>45225</c:v>
                </c:pt>
                <c:pt idx="69">
                  <c:v>45224</c:v>
                </c:pt>
                <c:pt idx="70">
                  <c:v>45223</c:v>
                </c:pt>
                <c:pt idx="71">
                  <c:v>45222</c:v>
                </c:pt>
                <c:pt idx="72">
                  <c:v>45219</c:v>
                </c:pt>
                <c:pt idx="73">
                  <c:v>45218</c:v>
                </c:pt>
                <c:pt idx="74">
                  <c:v>45217</c:v>
                </c:pt>
                <c:pt idx="75">
                  <c:v>45216</c:v>
                </c:pt>
                <c:pt idx="76">
                  <c:v>45215</c:v>
                </c:pt>
                <c:pt idx="77">
                  <c:v>45212</c:v>
                </c:pt>
                <c:pt idx="78">
                  <c:v>45211</c:v>
                </c:pt>
                <c:pt idx="79">
                  <c:v>45210</c:v>
                </c:pt>
                <c:pt idx="80">
                  <c:v>45209</c:v>
                </c:pt>
                <c:pt idx="81">
                  <c:v>45208</c:v>
                </c:pt>
                <c:pt idx="82">
                  <c:v>45205</c:v>
                </c:pt>
                <c:pt idx="83">
                  <c:v>45204</c:v>
                </c:pt>
                <c:pt idx="84">
                  <c:v>45203</c:v>
                </c:pt>
                <c:pt idx="85">
                  <c:v>45202</c:v>
                </c:pt>
                <c:pt idx="86">
                  <c:v>45201</c:v>
                </c:pt>
                <c:pt idx="87">
                  <c:v>45198</c:v>
                </c:pt>
                <c:pt idx="88">
                  <c:v>45197</c:v>
                </c:pt>
                <c:pt idx="89">
                  <c:v>45196</c:v>
                </c:pt>
                <c:pt idx="90">
                  <c:v>45195</c:v>
                </c:pt>
                <c:pt idx="91">
                  <c:v>45194</c:v>
                </c:pt>
                <c:pt idx="92">
                  <c:v>45191</c:v>
                </c:pt>
                <c:pt idx="93">
                  <c:v>45190</c:v>
                </c:pt>
                <c:pt idx="94">
                  <c:v>45189</c:v>
                </c:pt>
                <c:pt idx="95">
                  <c:v>45188</c:v>
                </c:pt>
                <c:pt idx="96">
                  <c:v>45187</c:v>
                </c:pt>
                <c:pt idx="97">
                  <c:v>45184</c:v>
                </c:pt>
                <c:pt idx="98">
                  <c:v>45183</c:v>
                </c:pt>
                <c:pt idx="99">
                  <c:v>45182</c:v>
                </c:pt>
                <c:pt idx="100">
                  <c:v>45181</c:v>
                </c:pt>
                <c:pt idx="101">
                  <c:v>45180</c:v>
                </c:pt>
                <c:pt idx="102">
                  <c:v>45177</c:v>
                </c:pt>
                <c:pt idx="103">
                  <c:v>45176</c:v>
                </c:pt>
                <c:pt idx="104">
                  <c:v>45175</c:v>
                </c:pt>
                <c:pt idx="105">
                  <c:v>45174</c:v>
                </c:pt>
                <c:pt idx="106">
                  <c:v>45170</c:v>
                </c:pt>
                <c:pt idx="107">
                  <c:v>45169</c:v>
                </c:pt>
                <c:pt idx="108">
                  <c:v>45168</c:v>
                </c:pt>
                <c:pt idx="109">
                  <c:v>45167</c:v>
                </c:pt>
                <c:pt idx="110">
                  <c:v>45166</c:v>
                </c:pt>
                <c:pt idx="111">
                  <c:v>45163</c:v>
                </c:pt>
                <c:pt idx="112">
                  <c:v>45162</c:v>
                </c:pt>
                <c:pt idx="113">
                  <c:v>45161</c:v>
                </c:pt>
                <c:pt idx="114">
                  <c:v>45160</c:v>
                </c:pt>
                <c:pt idx="115">
                  <c:v>45159</c:v>
                </c:pt>
                <c:pt idx="116">
                  <c:v>45156</c:v>
                </c:pt>
                <c:pt idx="117">
                  <c:v>45155</c:v>
                </c:pt>
                <c:pt idx="118">
                  <c:v>45154</c:v>
                </c:pt>
                <c:pt idx="119">
                  <c:v>45153</c:v>
                </c:pt>
                <c:pt idx="120">
                  <c:v>45152</c:v>
                </c:pt>
                <c:pt idx="121">
                  <c:v>45149</c:v>
                </c:pt>
                <c:pt idx="122">
                  <c:v>45148</c:v>
                </c:pt>
                <c:pt idx="123">
                  <c:v>45147</c:v>
                </c:pt>
                <c:pt idx="124">
                  <c:v>45146</c:v>
                </c:pt>
                <c:pt idx="125">
                  <c:v>45145</c:v>
                </c:pt>
                <c:pt idx="126">
                  <c:v>45142</c:v>
                </c:pt>
                <c:pt idx="127">
                  <c:v>45141</c:v>
                </c:pt>
                <c:pt idx="128">
                  <c:v>45140</c:v>
                </c:pt>
                <c:pt idx="129">
                  <c:v>45139</c:v>
                </c:pt>
                <c:pt idx="130">
                  <c:v>45138</c:v>
                </c:pt>
                <c:pt idx="131">
                  <c:v>45135</c:v>
                </c:pt>
                <c:pt idx="132">
                  <c:v>45134</c:v>
                </c:pt>
                <c:pt idx="133">
                  <c:v>45133</c:v>
                </c:pt>
                <c:pt idx="134">
                  <c:v>45132</c:v>
                </c:pt>
                <c:pt idx="135">
                  <c:v>45131</c:v>
                </c:pt>
                <c:pt idx="136">
                  <c:v>45128</c:v>
                </c:pt>
                <c:pt idx="137">
                  <c:v>45127</c:v>
                </c:pt>
                <c:pt idx="138">
                  <c:v>45126</c:v>
                </c:pt>
                <c:pt idx="139">
                  <c:v>45125</c:v>
                </c:pt>
                <c:pt idx="140">
                  <c:v>45124</c:v>
                </c:pt>
                <c:pt idx="141">
                  <c:v>45121</c:v>
                </c:pt>
                <c:pt idx="142">
                  <c:v>45120</c:v>
                </c:pt>
                <c:pt idx="143">
                  <c:v>45119</c:v>
                </c:pt>
                <c:pt idx="144">
                  <c:v>45118</c:v>
                </c:pt>
                <c:pt idx="145">
                  <c:v>45117</c:v>
                </c:pt>
                <c:pt idx="146">
                  <c:v>45114</c:v>
                </c:pt>
                <c:pt idx="147">
                  <c:v>45113</c:v>
                </c:pt>
                <c:pt idx="148">
                  <c:v>45112</c:v>
                </c:pt>
                <c:pt idx="149">
                  <c:v>45110</c:v>
                </c:pt>
                <c:pt idx="150">
                  <c:v>45107</c:v>
                </c:pt>
                <c:pt idx="151">
                  <c:v>45106</c:v>
                </c:pt>
                <c:pt idx="152">
                  <c:v>45105</c:v>
                </c:pt>
                <c:pt idx="153">
                  <c:v>45104</c:v>
                </c:pt>
                <c:pt idx="154">
                  <c:v>45103</c:v>
                </c:pt>
                <c:pt idx="155">
                  <c:v>45100</c:v>
                </c:pt>
                <c:pt idx="156">
                  <c:v>45099</c:v>
                </c:pt>
                <c:pt idx="157">
                  <c:v>45098</c:v>
                </c:pt>
                <c:pt idx="158">
                  <c:v>45097</c:v>
                </c:pt>
                <c:pt idx="159">
                  <c:v>45093</c:v>
                </c:pt>
                <c:pt idx="160">
                  <c:v>45092</c:v>
                </c:pt>
                <c:pt idx="161">
                  <c:v>45091</c:v>
                </c:pt>
                <c:pt idx="162">
                  <c:v>45090</c:v>
                </c:pt>
                <c:pt idx="163">
                  <c:v>45089</c:v>
                </c:pt>
                <c:pt idx="164">
                  <c:v>45086</c:v>
                </c:pt>
                <c:pt idx="165">
                  <c:v>45085</c:v>
                </c:pt>
                <c:pt idx="166">
                  <c:v>45084</c:v>
                </c:pt>
                <c:pt idx="167">
                  <c:v>45083</c:v>
                </c:pt>
                <c:pt idx="168">
                  <c:v>45082</c:v>
                </c:pt>
                <c:pt idx="169">
                  <c:v>45079</c:v>
                </c:pt>
                <c:pt idx="170">
                  <c:v>45078</c:v>
                </c:pt>
                <c:pt idx="171">
                  <c:v>45077</c:v>
                </c:pt>
                <c:pt idx="172">
                  <c:v>45076</c:v>
                </c:pt>
                <c:pt idx="173">
                  <c:v>45072</c:v>
                </c:pt>
                <c:pt idx="174">
                  <c:v>45071</c:v>
                </c:pt>
                <c:pt idx="175">
                  <c:v>45070</c:v>
                </c:pt>
                <c:pt idx="176">
                  <c:v>45069</c:v>
                </c:pt>
                <c:pt idx="177">
                  <c:v>45068</c:v>
                </c:pt>
                <c:pt idx="178">
                  <c:v>45065</c:v>
                </c:pt>
                <c:pt idx="179">
                  <c:v>45064</c:v>
                </c:pt>
                <c:pt idx="180">
                  <c:v>45063</c:v>
                </c:pt>
                <c:pt idx="181">
                  <c:v>45062</c:v>
                </c:pt>
                <c:pt idx="182">
                  <c:v>45061</c:v>
                </c:pt>
                <c:pt idx="183">
                  <c:v>45058</c:v>
                </c:pt>
                <c:pt idx="184">
                  <c:v>45057</c:v>
                </c:pt>
                <c:pt idx="185">
                  <c:v>45056</c:v>
                </c:pt>
                <c:pt idx="186">
                  <c:v>45055</c:v>
                </c:pt>
                <c:pt idx="187">
                  <c:v>45054</c:v>
                </c:pt>
                <c:pt idx="188">
                  <c:v>45051</c:v>
                </c:pt>
                <c:pt idx="189">
                  <c:v>45050</c:v>
                </c:pt>
                <c:pt idx="190">
                  <c:v>45049</c:v>
                </c:pt>
                <c:pt idx="191">
                  <c:v>45048</c:v>
                </c:pt>
                <c:pt idx="192">
                  <c:v>45047</c:v>
                </c:pt>
                <c:pt idx="193">
                  <c:v>45044</c:v>
                </c:pt>
                <c:pt idx="194">
                  <c:v>45043</c:v>
                </c:pt>
                <c:pt idx="195">
                  <c:v>45042</c:v>
                </c:pt>
                <c:pt idx="196">
                  <c:v>45041</c:v>
                </c:pt>
                <c:pt idx="197">
                  <c:v>45040</c:v>
                </c:pt>
                <c:pt idx="198">
                  <c:v>45037</c:v>
                </c:pt>
                <c:pt idx="199">
                  <c:v>45036</c:v>
                </c:pt>
                <c:pt idx="200">
                  <c:v>45035</c:v>
                </c:pt>
                <c:pt idx="201">
                  <c:v>45034</c:v>
                </c:pt>
                <c:pt idx="202">
                  <c:v>45033</c:v>
                </c:pt>
                <c:pt idx="203">
                  <c:v>45030</c:v>
                </c:pt>
                <c:pt idx="204">
                  <c:v>45029</c:v>
                </c:pt>
                <c:pt idx="205">
                  <c:v>45028</c:v>
                </c:pt>
                <c:pt idx="206">
                  <c:v>45027</c:v>
                </c:pt>
                <c:pt idx="207">
                  <c:v>45026</c:v>
                </c:pt>
                <c:pt idx="208">
                  <c:v>45022</c:v>
                </c:pt>
                <c:pt idx="209">
                  <c:v>45021</c:v>
                </c:pt>
                <c:pt idx="210">
                  <c:v>45020</c:v>
                </c:pt>
                <c:pt idx="211">
                  <c:v>45019</c:v>
                </c:pt>
                <c:pt idx="212">
                  <c:v>45016</c:v>
                </c:pt>
                <c:pt idx="213">
                  <c:v>45015</c:v>
                </c:pt>
                <c:pt idx="214">
                  <c:v>45014</c:v>
                </c:pt>
                <c:pt idx="215">
                  <c:v>45013</c:v>
                </c:pt>
                <c:pt idx="216">
                  <c:v>45012</c:v>
                </c:pt>
                <c:pt idx="217">
                  <c:v>45009</c:v>
                </c:pt>
                <c:pt idx="218">
                  <c:v>45008</c:v>
                </c:pt>
                <c:pt idx="219">
                  <c:v>45007</c:v>
                </c:pt>
                <c:pt idx="220">
                  <c:v>45006</c:v>
                </c:pt>
                <c:pt idx="221">
                  <c:v>45005</c:v>
                </c:pt>
                <c:pt idx="222">
                  <c:v>45002</c:v>
                </c:pt>
                <c:pt idx="223">
                  <c:v>45001</c:v>
                </c:pt>
                <c:pt idx="224">
                  <c:v>45000</c:v>
                </c:pt>
                <c:pt idx="225">
                  <c:v>44999</c:v>
                </c:pt>
                <c:pt idx="226">
                  <c:v>44998</c:v>
                </c:pt>
                <c:pt idx="227">
                  <c:v>44995</c:v>
                </c:pt>
                <c:pt idx="228">
                  <c:v>44994</c:v>
                </c:pt>
                <c:pt idx="229">
                  <c:v>44993</c:v>
                </c:pt>
              </c:numCache>
            </c:numRef>
          </c:cat>
          <c:val>
            <c:numRef>
              <c:f>CalculationsAndCharts!$E$33:$E$262</c:f>
              <c:numCache>
                <c:formatCode>#,##0.00</c:formatCode>
                <c:ptCount val="230"/>
                <c:pt idx="0">
                  <c:v>494.38000499999998</c:v>
                </c:pt>
                <c:pt idx="1">
                  <c:v>496.04998799999998</c:v>
                </c:pt>
                <c:pt idx="2">
                  <c:v>489.23001099999999</c:v>
                </c:pt>
                <c:pt idx="3">
                  <c:v>489.07998700000002</c:v>
                </c:pt>
                <c:pt idx="4">
                  <c:v>491.61999500000002</c:v>
                </c:pt>
                <c:pt idx="5">
                  <c:v>491.42001299999998</c:v>
                </c:pt>
                <c:pt idx="6">
                  <c:v>489.11999500000002</c:v>
                </c:pt>
                <c:pt idx="7">
                  <c:v>488.30999800000001</c:v>
                </c:pt>
                <c:pt idx="8">
                  <c:v>488.76998900000001</c:v>
                </c:pt>
                <c:pt idx="9">
                  <c:v>485.10998499999999</c:v>
                </c:pt>
                <c:pt idx="10">
                  <c:v>485.22000100000002</c:v>
                </c:pt>
                <c:pt idx="11">
                  <c:v>482.72000100000002</c:v>
                </c:pt>
                <c:pt idx="12">
                  <c:v>477.05999800000001</c:v>
                </c:pt>
                <c:pt idx="13">
                  <c:v>472.790009</c:v>
                </c:pt>
                <c:pt idx="14">
                  <c:v>476.60998499999999</c:v>
                </c:pt>
                <c:pt idx="15">
                  <c:v>478.60000600000001</c:v>
                </c:pt>
                <c:pt idx="16">
                  <c:v>478.11999500000002</c:v>
                </c:pt>
                <c:pt idx="17">
                  <c:v>477.45001200000002</c:v>
                </c:pt>
                <c:pt idx="18">
                  <c:v>474.92999300000002</c:v>
                </c:pt>
                <c:pt idx="19">
                  <c:v>474.75</c:v>
                </c:pt>
                <c:pt idx="20">
                  <c:v>470.44000199999999</c:v>
                </c:pt>
                <c:pt idx="21">
                  <c:v>470.959991</c:v>
                </c:pt>
                <c:pt idx="22">
                  <c:v>471.19000199999999</c:v>
                </c:pt>
                <c:pt idx="23">
                  <c:v>473.67001299999998</c:v>
                </c:pt>
                <c:pt idx="24">
                  <c:v>477.02999899999998</c:v>
                </c:pt>
                <c:pt idx="25">
                  <c:v>477.54998799999998</c:v>
                </c:pt>
                <c:pt idx="26">
                  <c:v>476.66000400000001</c:v>
                </c:pt>
                <c:pt idx="27">
                  <c:v>476.57998700000002</c:v>
                </c:pt>
                <c:pt idx="28">
                  <c:v>475.38000499999998</c:v>
                </c:pt>
                <c:pt idx="29">
                  <c:v>472.98001099999999</c:v>
                </c:pt>
                <c:pt idx="30">
                  <c:v>475.89999399999999</c:v>
                </c:pt>
                <c:pt idx="31">
                  <c:v>474.92001299999998</c:v>
                </c:pt>
                <c:pt idx="32">
                  <c:v>472.98001099999999</c:v>
                </c:pt>
                <c:pt idx="33">
                  <c:v>470.70001200000002</c:v>
                </c:pt>
                <c:pt idx="34">
                  <c:v>473.73001099999999</c:v>
                </c:pt>
                <c:pt idx="35">
                  <c:v>470.76001000000002</c:v>
                </c:pt>
                <c:pt idx="36">
                  <c:v>464.20001200000002</c:v>
                </c:pt>
                <c:pt idx="37">
                  <c:v>462.17001299999998</c:v>
                </c:pt>
                <c:pt idx="38">
                  <c:v>460.75</c:v>
                </c:pt>
                <c:pt idx="39">
                  <c:v>458.89999399999999</c:v>
                </c:pt>
                <c:pt idx="40">
                  <c:v>458.83999599999999</c:v>
                </c:pt>
                <c:pt idx="41">
                  <c:v>457.58999599999999</c:v>
                </c:pt>
                <c:pt idx="42">
                  <c:v>459.11999500000002</c:v>
                </c:pt>
                <c:pt idx="43">
                  <c:v>459.64999399999999</c:v>
                </c:pt>
                <c:pt idx="44">
                  <c:v>456.76001000000002</c:v>
                </c:pt>
                <c:pt idx="45">
                  <c:v>458.32000699999998</c:v>
                </c:pt>
                <c:pt idx="46">
                  <c:v>456.26998900000001</c:v>
                </c:pt>
                <c:pt idx="47">
                  <c:v>455.48998999999998</c:v>
                </c:pt>
                <c:pt idx="48">
                  <c:v>455.5</c:v>
                </c:pt>
                <c:pt idx="49">
                  <c:v>456.38000499999998</c:v>
                </c:pt>
                <c:pt idx="50">
                  <c:v>454.13000499999998</c:v>
                </c:pt>
                <c:pt idx="51">
                  <c:v>455.13000499999998</c:v>
                </c:pt>
                <c:pt idx="52">
                  <c:v>451.42001299999998</c:v>
                </c:pt>
                <c:pt idx="53">
                  <c:v>450.55999800000001</c:v>
                </c:pt>
                <c:pt idx="54">
                  <c:v>451.38000499999998</c:v>
                </c:pt>
                <c:pt idx="55">
                  <c:v>450.05999800000001</c:v>
                </c:pt>
                <c:pt idx="56">
                  <c:v>441.32998700000002</c:v>
                </c:pt>
                <c:pt idx="57">
                  <c:v>440.92999300000002</c:v>
                </c:pt>
                <c:pt idx="58">
                  <c:v>438.47000100000002</c:v>
                </c:pt>
                <c:pt idx="59">
                  <c:v>438.08999599999999</c:v>
                </c:pt>
                <c:pt idx="60">
                  <c:v>437.58999599999999</c:v>
                </c:pt>
                <c:pt idx="61">
                  <c:v>436.14999399999999</c:v>
                </c:pt>
                <c:pt idx="62">
                  <c:v>436.290009</c:v>
                </c:pt>
                <c:pt idx="63">
                  <c:v>430.92001299999998</c:v>
                </c:pt>
                <c:pt idx="64">
                  <c:v>423.5</c:v>
                </c:pt>
                <c:pt idx="65">
                  <c:v>418.52999899999998</c:v>
                </c:pt>
                <c:pt idx="66">
                  <c:v>416.67999300000002</c:v>
                </c:pt>
                <c:pt idx="67">
                  <c:v>414.60000600000001</c:v>
                </c:pt>
                <c:pt idx="68">
                  <c:v>417.32998700000002</c:v>
                </c:pt>
                <c:pt idx="69">
                  <c:v>421.92001299999998</c:v>
                </c:pt>
                <c:pt idx="70">
                  <c:v>424.82000699999998</c:v>
                </c:pt>
                <c:pt idx="71">
                  <c:v>424.45001200000002</c:v>
                </c:pt>
                <c:pt idx="72">
                  <c:v>426.540009</c:v>
                </c:pt>
                <c:pt idx="73">
                  <c:v>432.82000699999998</c:v>
                </c:pt>
                <c:pt idx="74">
                  <c:v>435.17999300000002</c:v>
                </c:pt>
                <c:pt idx="75">
                  <c:v>438.14001500000001</c:v>
                </c:pt>
                <c:pt idx="76">
                  <c:v>437.14001500000001</c:v>
                </c:pt>
                <c:pt idx="77">
                  <c:v>436.45001200000002</c:v>
                </c:pt>
                <c:pt idx="78">
                  <c:v>437.33999599999999</c:v>
                </c:pt>
                <c:pt idx="79">
                  <c:v>436.57998700000002</c:v>
                </c:pt>
                <c:pt idx="80">
                  <c:v>437.22000100000002</c:v>
                </c:pt>
                <c:pt idx="81">
                  <c:v>432.88000499999998</c:v>
                </c:pt>
                <c:pt idx="82">
                  <c:v>431.13000499999998</c:v>
                </c:pt>
                <c:pt idx="83">
                  <c:v>425.36999500000002</c:v>
                </c:pt>
                <c:pt idx="84">
                  <c:v>425.42999300000002</c:v>
                </c:pt>
                <c:pt idx="85">
                  <c:v>427.36999500000002</c:v>
                </c:pt>
                <c:pt idx="86">
                  <c:v>428.60000600000001</c:v>
                </c:pt>
                <c:pt idx="87">
                  <c:v>431.85000600000001</c:v>
                </c:pt>
                <c:pt idx="88">
                  <c:v>430.25</c:v>
                </c:pt>
                <c:pt idx="89">
                  <c:v>427.67001299999998</c:v>
                </c:pt>
                <c:pt idx="90">
                  <c:v>429.82000699999998</c:v>
                </c:pt>
                <c:pt idx="91">
                  <c:v>432.26998900000001</c:v>
                </c:pt>
                <c:pt idx="92">
                  <c:v>434.10000600000001</c:v>
                </c:pt>
                <c:pt idx="93">
                  <c:v>435.97000100000002</c:v>
                </c:pt>
                <c:pt idx="94">
                  <c:v>444.44000199999999</c:v>
                </c:pt>
                <c:pt idx="95">
                  <c:v>443.290009</c:v>
                </c:pt>
                <c:pt idx="96">
                  <c:v>444.97000100000002</c:v>
                </c:pt>
                <c:pt idx="97">
                  <c:v>447.48001099999999</c:v>
                </c:pt>
                <c:pt idx="98">
                  <c:v>451.07998700000002</c:v>
                </c:pt>
                <c:pt idx="99">
                  <c:v>447.709991</c:v>
                </c:pt>
                <c:pt idx="100">
                  <c:v>448.52999899999998</c:v>
                </c:pt>
                <c:pt idx="101">
                  <c:v>448.76998900000001</c:v>
                </c:pt>
                <c:pt idx="102">
                  <c:v>447.10998499999999</c:v>
                </c:pt>
                <c:pt idx="103">
                  <c:v>445.54998799999998</c:v>
                </c:pt>
                <c:pt idx="104">
                  <c:v>448.51001000000002</c:v>
                </c:pt>
                <c:pt idx="105">
                  <c:v>451.05999800000001</c:v>
                </c:pt>
                <c:pt idx="106">
                  <c:v>453.67001299999998</c:v>
                </c:pt>
                <c:pt idx="107">
                  <c:v>452.82998700000002</c:v>
                </c:pt>
                <c:pt idx="108">
                  <c:v>451.67001299999998</c:v>
                </c:pt>
                <c:pt idx="109">
                  <c:v>449.45001200000002</c:v>
                </c:pt>
                <c:pt idx="110">
                  <c:v>443.39999399999999</c:v>
                </c:pt>
                <c:pt idx="111">
                  <c:v>441.29998799999998</c:v>
                </c:pt>
                <c:pt idx="112">
                  <c:v>445.22000100000002</c:v>
                </c:pt>
                <c:pt idx="113">
                  <c:v>443.67001299999998</c:v>
                </c:pt>
                <c:pt idx="114">
                  <c:v>441.17999300000002</c:v>
                </c:pt>
                <c:pt idx="115">
                  <c:v>440.10998499999999</c:v>
                </c:pt>
                <c:pt idx="116">
                  <c:v>437.57000699999998</c:v>
                </c:pt>
                <c:pt idx="117">
                  <c:v>441.42999300000002</c:v>
                </c:pt>
                <c:pt idx="118">
                  <c:v>444.17999300000002</c:v>
                </c:pt>
                <c:pt idx="119">
                  <c:v>446.64001500000001</c:v>
                </c:pt>
                <c:pt idx="120">
                  <c:v>448.10998499999999</c:v>
                </c:pt>
                <c:pt idx="121">
                  <c:v>446.70001200000002</c:v>
                </c:pt>
                <c:pt idx="122">
                  <c:v>451.70001200000002</c:v>
                </c:pt>
                <c:pt idx="123">
                  <c:v>449.20001200000002</c:v>
                </c:pt>
                <c:pt idx="124">
                  <c:v>450.70001200000002</c:v>
                </c:pt>
                <c:pt idx="125">
                  <c:v>450.86999500000002</c:v>
                </c:pt>
                <c:pt idx="126">
                  <c:v>452.89999399999999</c:v>
                </c:pt>
                <c:pt idx="127">
                  <c:v>450.790009</c:v>
                </c:pt>
                <c:pt idx="128">
                  <c:v>453.51998900000001</c:v>
                </c:pt>
                <c:pt idx="129">
                  <c:v>457.25</c:v>
                </c:pt>
                <c:pt idx="130">
                  <c:v>458.16000400000001</c:v>
                </c:pt>
                <c:pt idx="131">
                  <c:v>457.77999899999998</c:v>
                </c:pt>
                <c:pt idx="132">
                  <c:v>459.44000199999999</c:v>
                </c:pt>
                <c:pt idx="133">
                  <c:v>456.98998999999998</c:v>
                </c:pt>
                <c:pt idx="134">
                  <c:v>456.73998999999998</c:v>
                </c:pt>
                <c:pt idx="135">
                  <c:v>455.040009</c:v>
                </c:pt>
                <c:pt idx="136">
                  <c:v>454.17001299999998</c:v>
                </c:pt>
                <c:pt idx="137">
                  <c:v>455.10000600000001</c:v>
                </c:pt>
                <c:pt idx="138">
                  <c:v>456.42999300000002</c:v>
                </c:pt>
                <c:pt idx="139">
                  <c:v>454.85998499999999</c:v>
                </c:pt>
                <c:pt idx="140">
                  <c:v>451.92999300000002</c:v>
                </c:pt>
                <c:pt idx="141">
                  <c:v>451.35998499999999</c:v>
                </c:pt>
                <c:pt idx="142">
                  <c:v>450.38000499999998</c:v>
                </c:pt>
                <c:pt idx="143">
                  <c:v>447.48001099999999</c:v>
                </c:pt>
                <c:pt idx="144">
                  <c:v>442.97000100000002</c:v>
                </c:pt>
                <c:pt idx="145">
                  <c:v>439.83999599999999</c:v>
                </c:pt>
                <c:pt idx="146">
                  <c:v>442.64001500000001</c:v>
                </c:pt>
                <c:pt idx="147">
                  <c:v>440.10000600000001</c:v>
                </c:pt>
                <c:pt idx="148">
                  <c:v>443.89001500000001</c:v>
                </c:pt>
                <c:pt idx="149">
                  <c:v>444.07998700000002</c:v>
                </c:pt>
                <c:pt idx="150">
                  <c:v>444.29998799999998</c:v>
                </c:pt>
                <c:pt idx="151">
                  <c:v>438.27999899999998</c:v>
                </c:pt>
                <c:pt idx="152">
                  <c:v>437.44000199999999</c:v>
                </c:pt>
                <c:pt idx="153">
                  <c:v>436.80999800000001</c:v>
                </c:pt>
                <c:pt idx="154">
                  <c:v>434.60998499999999</c:v>
                </c:pt>
                <c:pt idx="155">
                  <c:v>435.05999800000001</c:v>
                </c:pt>
                <c:pt idx="156">
                  <c:v>436.61999500000002</c:v>
                </c:pt>
                <c:pt idx="157">
                  <c:v>436.98998999999998</c:v>
                </c:pt>
                <c:pt idx="158">
                  <c:v>438.36999500000002</c:v>
                </c:pt>
                <c:pt idx="159">
                  <c:v>443.60998499999999</c:v>
                </c:pt>
                <c:pt idx="160">
                  <c:v>443.89999399999999</c:v>
                </c:pt>
                <c:pt idx="161">
                  <c:v>439.05999800000001</c:v>
                </c:pt>
                <c:pt idx="162">
                  <c:v>437.32998700000002</c:v>
                </c:pt>
                <c:pt idx="163">
                  <c:v>433.88000499999998</c:v>
                </c:pt>
                <c:pt idx="164">
                  <c:v>431.98998999999998</c:v>
                </c:pt>
                <c:pt idx="165">
                  <c:v>429.60000600000001</c:v>
                </c:pt>
                <c:pt idx="166">
                  <c:v>429.61999500000002</c:v>
                </c:pt>
                <c:pt idx="167">
                  <c:v>428.57998700000002</c:v>
                </c:pt>
                <c:pt idx="168">
                  <c:v>429.61999500000002</c:v>
                </c:pt>
                <c:pt idx="169">
                  <c:v>428.73998999999998</c:v>
                </c:pt>
                <c:pt idx="170">
                  <c:v>422.92001299999998</c:v>
                </c:pt>
                <c:pt idx="171">
                  <c:v>419.22000100000002</c:v>
                </c:pt>
                <c:pt idx="172">
                  <c:v>422.57998700000002</c:v>
                </c:pt>
                <c:pt idx="173">
                  <c:v>420.76998900000001</c:v>
                </c:pt>
                <c:pt idx="174">
                  <c:v>416.16000400000001</c:v>
                </c:pt>
                <c:pt idx="175">
                  <c:v>412.82000699999998</c:v>
                </c:pt>
                <c:pt idx="176">
                  <c:v>418.72000100000002</c:v>
                </c:pt>
                <c:pt idx="177">
                  <c:v>420.39001500000001</c:v>
                </c:pt>
                <c:pt idx="178">
                  <c:v>420.72000100000002</c:v>
                </c:pt>
                <c:pt idx="179">
                  <c:v>419.67001299999998</c:v>
                </c:pt>
                <c:pt idx="180">
                  <c:v>415.85998499999999</c:v>
                </c:pt>
                <c:pt idx="181">
                  <c:v>412.82000699999998</c:v>
                </c:pt>
                <c:pt idx="182">
                  <c:v>413.42999300000002</c:v>
                </c:pt>
                <c:pt idx="183">
                  <c:v>413.64001500000001</c:v>
                </c:pt>
                <c:pt idx="184">
                  <c:v>412.42999300000002</c:v>
                </c:pt>
                <c:pt idx="185">
                  <c:v>414.540009</c:v>
                </c:pt>
                <c:pt idx="186">
                  <c:v>412.08999599999999</c:v>
                </c:pt>
                <c:pt idx="187">
                  <c:v>413.23998999999998</c:v>
                </c:pt>
                <c:pt idx="188">
                  <c:v>413.72000100000002</c:v>
                </c:pt>
                <c:pt idx="189">
                  <c:v>407.26998900000001</c:v>
                </c:pt>
                <c:pt idx="190">
                  <c:v>413.86999500000002</c:v>
                </c:pt>
                <c:pt idx="191">
                  <c:v>414.82000699999998</c:v>
                </c:pt>
                <c:pt idx="192">
                  <c:v>417.61999500000002</c:v>
                </c:pt>
                <c:pt idx="193">
                  <c:v>415.94000199999999</c:v>
                </c:pt>
                <c:pt idx="194">
                  <c:v>412.69000199999999</c:v>
                </c:pt>
                <c:pt idx="195">
                  <c:v>407.83999599999999</c:v>
                </c:pt>
                <c:pt idx="196">
                  <c:v>411.16000400000001</c:v>
                </c:pt>
                <c:pt idx="197">
                  <c:v>413.07000699999998</c:v>
                </c:pt>
                <c:pt idx="198">
                  <c:v>412.67999300000002</c:v>
                </c:pt>
                <c:pt idx="199">
                  <c:v>413.70001200000002</c:v>
                </c:pt>
                <c:pt idx="200">
                  <c:v>415.07998700000002</c:v>
                </c:pt>
                <c:pt idx="201">
                  <c:v>415.72000100000002</c:v>
                </c:pt>
                <c:pt idx="202">
                  <c:v>413.959991</c:v>
                </c:pt>
                <c:pt idx="203">
                  <c:v>415.08999599999999</c:v>
                </c:pt>
                <c:pt idx="204">
                  <c:v>413.83999599999999</c:v>
                </c:pt>
                <c:pt idx="205">
                  <c:v>412.17001299999998</c:v>
                </c:pt>
                <c:pt idx="206">
                  <c:v>411.17999300000002</c:v>
                </c:pt>
                <c:pt idx="207">
                  <c:v>409.69000199999999</c:v>
                </c:pt>
                <c:pt idx="208">
                  <c:v>409.48001099999999</c:v>
                </c:pt>
                <c:pt idx="209">
                  <c:v>408.70001200000002</c:v>
                </c:pt>
                <c:pt idx="210">
                  <c:v>411.92001299999998</c:v>
                </c:pt>
                <c:pt idx="211">
                  <c:v>411.36999500000002</c:v>
                </c:pt>
                <c:pt idx="212">
                  <c:v>409.70001200000002</c:v>
                </c:pt>
                <c:pt idx="213">
                  <c:v>404.35000600000001</c:v>
                </c:pt>
                <c:pt idx="214">
                  <c:v>401.60000600000001</c:v>
                </c:pt>
                <c:pt idx="215">
                  <c:v>396.48998999999998</c:v>
                </c:pt>
                <c:pt idx="216">
                  <c:v>398.92001299999998</c:v>
                </c:pt>
                <c:pt idx="217">
                  <c:v>395.83999599999999</c:v>
                </c:pt>
                <c:pt idx="218">
                  <c:v>399.290009</c:v>
                </c:pt>
                <c:pt idx="219">
                  <c:v>402.48998999999998</c:v>
                </c:pt>
                <c:pt idx="220">
                  <c:v>399.41000400000001</c:v>
                </c:pt>
                <c:pt idx="221">
                  <c:v>394.17001299999998</c:v>
                </c:pt>
                <c:pt idx="222">
                  <c:v>394.39999399999999</c:v>
                </c:pt>
                <c:pt idx="223">
                  <c:v>396.47000100000002</c:v>
                </c:pt>
                <c:pt idx="224">
                  <c:v>389.48998999999998</c:v>
                </c:pt>
                <c:pt idx="225">
                  <c:v>393.45001200000002</c:v>
                </c:pt>
                <c:pt idx="226">
                  <c:v>390.39001500000001</c:v>
                </c:pt>
                <c:pt idx="227">
                  <c:v>393.16000400000001</c:v>
                </c:pt>
                <c:pt idx="228">
                  <c:v>401.48001099999999</c:v>
                </c:pt>
                <c:pt idx="229">
                  <c:v>399.709991</c:v>
                </c:pt>
              </c:numCache>
            </c:numRef>
          </c:val>
          <c:smooth val="0"/>
          <c:extLst>
            <c:ext xmlns:c16="http://schemas.microsoft.com/office/drawing/2014/chart" uri="{C3380CC4-5D6E-409C-BE32-E72D297353CC}">
              <c16:uniqueId val="{00000001-761F-4EEC-8A15-E46AE71B848C}"/>
            </c:ext>
          </c:extLst>
        </c:ser>
        <c:ser>
          <c:idx val="3"/>
          <c:order val="2"/>
          <c:tx>
            <c:strRef>
              <c:f>CalculationsAndCharts!$F$32</c:f>
              <c:strCache>
                <c:ptCount val="1"/>
                <c:pt idx="0">
                  <c:v>Low</c:v>
                </c:pt>
              </c:strCache>
            </c:strRef>
          </c:tx>
          <c:spPr>
            <a:ln w="28575">
              <a:noFill/>
            </a:ln>
          </c:spPr>
          <c:marker>
            <c:symbol val="none"/>
          </c:marker>
          <c:cat>
            <c:numRef>
              <c:f>CalculationsAndCharts!$B$33:$B$262</c:f>
              <c:numCache>
                <c:formatCode>ddd\ mm/dd/yyyy;@</c:formatCode>
                <c:ptCount val="230"/>
                <c:pt idx="0">
                  <c:v>45327</c:v>
                </c:pt>
                <c:pt idx="1">
                  <c:v>45324</c:v>
                </c:pt>
                <c:pt idx="2">
                  <c:v>45323</c:v>
                </c:pt>
                <c:pt idx="3">
                  <c:v>45322</c:v>
                </c:pt>
                <c:pt idx="4">
                  <c:v>45321</c:v>
                </c:pt>
                <c:pt idx="5">
                  <c:v>45320</c:v>
                </c:pt>
                <c:pt idx="6">
                  <c:v>45317</c:v>
                </c:pt>
                <c:pt idx="7">
                  <c:v>45316</c:v>
                </c:pt>
                <c:pt idx="8">
                  <c:v>45315</c:v>
                </c:pt>
                <c:pt idx="9">
                  <c:v>45314</c:v>
                </c:pt>
                <c:pt idx="10">
                  <c:v>45313</c:v>
                </c:pt>
                <c:pt idx="11">
                  <c:v>45310</c:v>
                </c:pt>
                <c:pt idx="12">
                  <c:v>45309</c:v>
                </c:pt>
                <c:pt idx="13">
                  <c:v>45308</c:v>
                </c:pt>
                <c:pt idx="14">
                  <c:v>45307</c:v>
                </c:pt>
                <c:pt idx="15">
                  <c:v>45303</c:v>
                </c:pt>
                <c:pt idx="16">
                  <c:v>45302</c:v>
                </c:pt>
                <c:pt idx="17">
                  <c:v>45301</c:v>
                </c:pt>
                <c:pt idx="18">
                  <c:v>45300</c:v>
                </c:pt>
                <c:pt idx="19">
                  <c:v>45299</c:v>
                </c:pt>
                <c:pt idx="20">
                  <c:v>45296</c:v>
                </c:pt>
                <c:pt idx="21">
                  <c:v>45295</c:v>
                </c:pt>
                <c:pt idx="22">
                  <c:v>45294</c:v>
                </c:pt>
                <c:pt idx="23">
                  <c:v>45293</c:v>
                </c:pt>
                <c:pt idx="24">
                  <c:v>45289</c:v>
                </c:pt>
                <c:pt idx="25">
                  <c:v>45288</c:v>
                </c:pt>
                <c:pt idx="26">
                  <c:v>45287</c:v>
                </c:pt>
                <c:pt idx="27">
                  <c:v>45286</c:v>
                </c:pt>
                <c:pt idx="28">
                  <c:v>45282</c:v>
                </c:pt>
                <c:pt idx="29">
                  <c:v>45281</c:v>
                </c:pt>
                <c:pt idx="30">
                  <c:v>45280</c:v>
                </c:pt>
                <c:pt idx="31">
                  <c:v>45279</c:v>
                </c:pt>
                <c:pt idx="32">
                  <c:v>45278</c:v>
                </c:pt>
                <c:pt idx="33">
                  <c:v>45275</c:v>
                </c:pt>
                <c:pt idx="34">
                  <c:v>45274</c:v>
                </c:pt>
                <c:pt idx="35">
                  <c:v>45273</c:v>
                </c:pt>
                <c:pt idx="36">
                  <c:v>45272</c:v>
                </c:pt>
                <c:pt idx="37">
                  <c:v>45271</c:v>
                </c:pt>
                <c:pt idx="38">
                  <c:v>45268</c:v>
                </c:pt>
                <c:pt idx="39">
                  <c:v>45267</c:v>
                </c:pt>
                <c:pt idx="40">
                  <c:v>45266</c:v>
                </c:pt>
                <c:pt idx="41">
                  <c:v>45265</c:v>
                </c:pt>
                <c:pt idx="42">
                  <c:v>45264</c:v>
                </c:pt>
                <c:pt idx="43">
                  <c:v>45261</c:v>
                </c:pt>
                <c:pt idx="44">
                  <c:v>45260</c:v>
                </c:pt>
                <c:pt idx="45">
                  <c:v>45259</c:v>
                </c:pt>
                <c:pt idx="46">
                  <c:v>45258</c:v>
                </c:pt>
                <c:pt idx="47">
                  <c:v>45257</c:v>
                </c:pt>
                <c:pt idx="48">
                  <c:v>45254</c:v>
                </c:pt>
                <c:pt idx="49">
                  <c:v>45252</c:v>
                </c:pt>
                <c:pt idx="50">
                  <c:v>45251</c:v>
                </c:pt>
                <c:pt idx="51">
                  <c:v>45250</c:v>
                </c:pt>
                <c:pt idx="52">
                  <c:v>45247</c:v>
                </c:pt>
                <c:pt idx="53">
                  <c:v>45246</c:v>
                </c:pt>
                <c:pt idx="54">
                  <c:v>45245</c:v>
                </c:pt>
                <c:pt idx="55">
                  <c:v>45244</c:v>
                </c:pt>
                <c:pt idx="56">
                  <c:v>45243</c:v>
                </c:pt>
                <c:pt idx="57">
                  <c:v>45240</c:v>
                </c:pt>
                <c:pt idx="58">
                  <c:v>45239</c:v>
                </c:pt>
                <c:pt idx="59">
                  <c:v>45238</c:v>
                </c:pt>
                <c:pt idx="60">
                  <c:v>45237</c:v>
                </c:pt>
                <c:pt idx="61">
                  <c:v>45236</c:v>
                </c:pt>
                <c:pt idx="62">
                  <c:v>45233</c:v>
                </c:pt>
                <c:pt idx="63">
                  <c:v>45232</c:v>
                </c:pt>
                <c:pt idx="64">
                  <c:v>45231</c:v>
                </c:pt>
                <c:pt idx="65">
                  <c:v>45230</c:v>
                </c:pt>
                <c:pt idx="66">
                  <c:v>45229</c:v>
                </c:pt>
                <c:pt idx="67">
                  <c:v>45226</c:v>
                </c:pt>
                <c:pt idx="68">
                  <c:v>45225</c:v>
                </c:pt>
                <c:pt idx="69">
                  <c:v>45224</c:v>
                </c:pt>
                <c:pt idx="70">
                  <c:v>45223</c:v>
                </c:pt>
                <c:pt idx="71">
                  <c:v>45222</c:v>
                </c:pt>
                <c:pt idx="72">
                  <c:v>45219</c:v>
                </c:pt>
                <c:pt idx="73">
                  <c:v>45218</c:v>
                </c:pt>
                <c:pt idx="74">
                  <c:v>45217</c:v>
                </c:pt>
                <c:pt idx="75">
                  <c:v>45216</c:v>
                </c:pt>
                <c:pt idx="76">
                  <c:v>45215</c:v>
                </c:pt>
                <c:pt idx="77">
                  <c:v>45212</c:v>
                </c:pt>
                <c:pt idx="78">
                  <c:v>45211</c:v>
                </c:pt>
                <c:pt idx="79">
                  <c:v>45210</c:v>
                </c:pt>
                <c:pt idx="80">
                  <c:v>45209</c:v>
                </c:pt>
                <c:pt idx="81">
                  <c:v>45208</c:v>
                </c:pt>
                <c:pt idx="82">
                  <c:v>45205</c:v>
                </c:pt>
                <c:pt idx="83">
                  <c:v>45204</c:v>
                </c:pt>
                <c:pt idx="84">
                  <c:v>45203</c:v>
                </c:pt>
                <c:pt idx="85">
                  <c:v>45202</c:v>
                </c:pt>
                <c:pt idx="86">
                  <c:v>45201</c:v>
                </c:pt>
                <c:pt idx="87">
                  <c:v>45198</c:v>
                </c:pt>
                <c:pt idx="88">
                  <c:v>45197</c:v>
                </c:pt>
                <c:pt idx="89">
                  <c:v>45196</c:v>
                </c:pt>
                <c:pt idx="90">
                  <c:v>45195</c:v>
                </c:pt>
                <c:pt idx="91">
                  <c:v>45194</c:v>
                </c:pt>
                <c:pt idx="92">
                  <c:v>45191</c:v>
                </c:pt>
                <c:pt idx="93">
                  <c:v>45190</c:v>
                </c:pt>
                <c:pt idx="94">
                  <c:v>45189</c:v>
                </c:pt>
                <c:pt idx="95">
                  <c:v>45188</c:v>
                </c:pt>
                <c:pt idx="96">
                  <c:v>45187</c:v>
                </c:pt>
                <c:pt idx="97">
                  <c:v>45184</c:v>
                </c:pt>
                <c:pt idx="98">
                  <c:v>45183</c:v>
                </c:pt>
                <c:pt idx="99">
                  <c:v>45182</c:v>
                </c:pt>
                <c:pt idx="100">
                  <c:v>45181</c:v>
                </c:pt>
                <c:pt idx="101">
                  <c:v>45180</c:v>
                </c:pt>
                <c:pt idx="102">
                  <c:v>45177</c:v>
                </c:pt>
                <c:pt idx="103">
                  <c:v>45176</c:v>
                </c:pt>
                <c:pt idx="104">
                  <c:v>45175</c:v>
                </c:pt>
                <c:pt idx="105">
                  <c:v>45174</c:v>
                </c:pt>
                <c:pt idx="106">
                  <c:v>45170</c:v>
                </c:pt>
                <c:pt idx="107">
                  <c:v>45169</c:v>
                </c:pt>
                <c:pt idx="108">
                  <c:v>45168</c:v>
                </c:pt>
                <c:pt idx="109">
                  <c:v>45167</c:v>
                </c:pt>
                <c:pt idx="110">
                  <c:v>45166</c:v>
                </c:pt>
                <c:pt idx="111">
                  <c:v>45163</c:v>
                </c:pt>
                <c:pt idx="112">
                  <c:v>45162</c:v>
                </c:pt>
                <c:pt idx="113">
                  <c:v>45161</c:v>
                </c:pt>
                <c:pt idx="114">
                  <c:v>45160</c:v>
                </c:pt>
                <c:pt idx="115">
                  <c:v>45159</c:v>
                </c:pt>
                <c:pt idx="116">
                  <c:v>45156</c:v>
                </c:pt>
                <c:pt idx="117">
                  <c:v>45155</c:v>
                </c:pt>
                <c:pt idx="118">
                  <c:v>45154</c:v>
                </c:pt>
                <c:pt idx="119">
                  <c:v>45153</c:v>
                </c:pt>
                <c:pt idx="120">
                  <c:v>45152</c:v>
                </c:pt>
                <c:pt idx="121">
                  <c:v>45149</c:v>
                </c:pt>
                <c:pt idx="122">
                  <c:v>45148</c:v>
                </c:pt>
                <c:pt idx="123">
                  <c:v>45147</c:v>
                </c:pt>
                <c:pt idx="124">
                  <c:v>45146</c:v>
                </c:pt>
                <c:pt idx="125">
                  <c:v>45145</c:v>
                </c:pt>
                <c:pt idx="126">
                  <c:v>45142</c:v>
                </c:pt>
                <c:pt idx="127">
                  <c:v>45141</c:v>
                </c:pt>
                <c:pt idx="128">
                  <c:v>45140</c:v>
                </c:pt>
                <c:pt idx="129">
                  <c:v>45139</c:v>
                </c:pt>
                <c:pt idx="130">
                  <c:v>45138</c:v>
                </c:pt>
                <c:pt idx="131">
                  <c:v>45135</c:v>
                </c:pt>
                <c:pt idx="132">
                  <c:v>45134</c:v>
                </c:pt>
                <c:pt idx="133">
                  <c:v>45133</c:v>
                </c:pt>
                <c:pt idx="134">
                  <c:v>45132</c:v>
                </c:pt>
                <c:pt idx="135">
                  <c:v>45131</c:v>
                </c:pt>
                <c:pt idx="136">
                  <c:v>45128</c:v>
                </c:pt>
                <c:pt idx="137">
                  <c:v>45127</c:v>
                </c:pt>
                <c:pt idx="138">
                  <c:v>45126</c:v>
                </c:pt>
                <c:pt idx="139">
                  <c:v>45125</c:v>
                </c:pt>
                <c:pt idx="140">
                  <c:v>45124</c:v>
                </c:pt>
                <c:pt idx="141">
                  <c:v>45121</c:v>
                </c:pt>
                <c:pt idx="142">
                  <c:v>45120</c:v>
                </c:pt>
                <c:pt idx="143">
                  <c:v>45119</c:v>
                </c:pt>
                <c:pt idx="144">
                  <c:v>45118</c:v>
                </c:pt>
                <c:pt idx="145">
                  <c:v>45117</c:v>
                </c:pt>
                <c:pt idx="146">
                  <c:v>45114</c:v>
                </c:pt>
                <c:pt idx="147">
                  <c:v>45113</c:v>
                </c:pt>
                <c:pt idx="148">
                  <c:v>45112</c:v>
                </c:pt>
                <c:pt idx="149">
                  <c:v>45110</c:v>
                </c:pt>
                <c:pt idx="150">
                  <c:v>45107</c:v>
                </c:pt>
                <c:pt idx="151">
                  <c:v>45106</c:v>
                </c:pt>
                <c:pt idx="152">
                  <c:v>45105</c:v>
                </c:pt>
                <c:pt idx="153">
                  <c:v>45104</c:v>
                </c:pt>
                <c:pt idx="154">
                  <c:v>45103</c:v>
                </c:pt>
                <c:pt idx="155">
                  <c:v>45100</c:v>
                </c:pt>
                <c:pt idx="156">
                  <c:v>45099</c:v>
                </c:pt>
                <c:pt idx="157">
                  <c:v>45098</c:v>
                </c:pt>
                <c:pt idx="158">
                  <c:v>45097</c:v>
                </c:pt>
                <c:pt idx="159">
                  <c:v>45093</c:v>
                </c:pt>
                <c:pt idx="160">
                  <c:v>45092</c:v>
                </c:pt>
                <c:pt idx="161">
                  <c:v>45091</c:v>
                </c:pt>
                <c:pt idx="162">
                  <c:v>45090</c:v>
                </c:pt>
                <c:pt idx="163">
                  <c:v>45089</c:v>
                </c:pt>
                <c:pt idx="164">
                  <c:v>45086</c:v>
                </c:pt>
                <c:pt idx="165">
                  <c:v>45085</c:v>
                </c:pt>
                <c:pt idx="166">
                  <c:v>45084</c:v>
                </c:pt>
                <c:pt idx="167">
                  <c:v>45083</c:v>
                </c:pt>
                <c:pt idx="168">
                  <c:v>45082</c:v>
                </c:pt>
                <c:pt idx="169">
                  <c:v>45079</c:v>
                </c:pt>
                <c:pt idx="170">
                  <c:v>45078</c:v>
                </c:pt>
                <c:pt idx="171">
                  <c:v>45077</c:v>
                </c:pt>
                <c:pt idx="172">
                  <c:v>45076</c:v>
                </c:pt>
                <c:pt idx="173">
                  <c:v>45072</c:v>
                </c:pt>
                <c:pt idx="174">
                  <c:v>45071</c:v>
                </c:pt>
                <c:pt idx="175">
                  <c:v>45070</c:v>
                </c:pt>
                <c:pt idx="176">
                  <c:v>45069</c:v>
                </c:pt>
                <c:pt idx="177">
                  <c:v>45068</c:v>
                </c:pt>
                <c:pt idx="178">
                  <c:v>45065</c:v>
                </c:pt>
                <c:pt idx="179">
                  <c:v>45064</c:v>
                </c:pt>
                <c:pt idx="180">
                  <c:v>45063</c:v>
                </c:pt>
                <c:pt idx="181">
                  <c:v>45062</c:v>
                </c:pt>
                <c:pt idx="182">
                  <c:v>45061</c:v>
                </c:pt>
                <c:pt idx="183">
                  <c:v>45058</c:v>
                </c:pt>
                <c:pt idx="184">
                  <c:v>45057</c:v>
                </c:pt>
                <c:pt idx="185">
                  <c:v>45056</c:v>
                </c:pt>
                <c:pt idx="186">
                  <c:v>45055</c:v>
                </c:pt>
                <c:pt idx="187">
                  <c:v>45054</c:v>
                </c:pt>
                <c:pt idx="188">
                  <c:v>45051</c:v>
                </c:pt>
                <c:pt idx="189">
                  <c:v>45050</c:v>
                </c:pt>
                <c:pt idx="190">
                  <c:v>45049</c:v>
                </c:pt>
                <c:pt idx="191">
                  <c:v>45048</c:v>
                </c:pt>
                <c:pt idx="192">
                  <c:v>45047</c:v>
                </c:pt>
                <c:pt idx="193">
                  <c:v>45044</c:v>
                </c:pt>
                <c:pt idx="194">
                  <c:v>45043</c:v>
                </c:pt>
                <c:pt idx="195">
                  <c:v>45042</c:v>
                </c:pt>
                <c:pt idx="196">
                  <c:v>45041</c:v>
                </c:pt>
                <c:pt idx="197">
                  <c:v>45040</c:v>
                </c:pt>
                <c:pt idx="198">
                  <c:v>45037</c:v>
                </c:pt>
                <c:pt idx="199">
                  <c:v>45036</c:v>
                </c:pt>
                <c:pt idx="200">
                  <c:v>45035</c:v>
                </c:pt>
                <c:pt idx="201">
                  <c:v>45034</c:v>
                </c:pt>
                <c:pt idx="202">
                  <c:v>45033</c:v>
                </c:pt>
                <c:pt idx="203">
                  <c:v>45030</c:v>
                </c:pt>
                <c:pt idx="204">
                  <c:v>45029</c:v>
                </c:pt>
                <c:pt idx="205">
                  <c:v>45028</c:v>
                </c:pt>
                <c:pt idx="206">
                  <c:v>45027</c:v>
                </c:pt>
                <c:pt idx="207">
                  <c:v>45026</c:v>
                </c:pt>
                <c:pt idx="208">
                  <c:v>45022</c:v>
                </c:pt>
                <c:pt idx="209">
                  <c:v>45021</c:v>
                </c:pt>
                <c:pt idx="210">
                  <c:v>45020</c:v>
                </c:pt>
                <c:pt idx="211">
                  <c:v>45019</c:v>
                </c:pt>
                <c:pt idx="212">
                  <c:v>45016</c:v>
                </c:pt>
                <c:pt idx="213">
                  <c:v>45015</c:v>
                </c:pt>
                <c:pt idx="214">
                  <c:v>45014</c:v>
                </c:pt>
                <c:pt idx="215">
                  <c:v>45013</c:v>
                </c:pt>
                <c:pt idx="216">
                  <c:v>45012</c:v>
                </c:pt>
                <c:pt idx="217">
                  <c:v>45009</c:v>
                </c:pt>
                <c:pt idx="218">
                  <c:v>45008</c:v>
                </c:pt>
                <c:pt idx="219">
                  <c:v>45007</c:v>
                </c:pt>
                <c:pt idx="220">
                  <c:v>45006</c:v>
                </c:pt>
                <c:pt idx="221">
                  <c:v>45005</c:v>
                </c:pt>
                <c:pt idx="222">
                  <c:v>45002</c:v>
                </c:pt>
                <c:pt idx="223">
                  <c:v>45001</c:v>
                </c:pt>
                <c:pt idx="224">
                  <c:v>45000</c:v>
                </c:pt>
                <c:pt idx="225">
                  <c:v>44999</c:v>
                </c:pt>
                <c:pt idx="226">
                  <c:v>44998</c:v>
                </c:pt>
                <c:pt idx="227">
                  <c:v>44995</c:v>
                </c:pt>
                <c:pt idx="228">
                  <c:v>44994</c:v>
                </c:pt>
                <c:pt idx="229">
                  <c:v>44993</c:v>
                </c:pt>
              </c:numCache>
            </c:numRef>
          </c:cat>
          <c:val>
            <c:numRef>
              <c:f>CalculationsAndCharts!$F$33:$F$262</c:f>
              <c:numCache>
                <c:formatCode>#,##0.00</c:formatCode>
                <c:ptCount val="230"/>
                <c:pt idx="0">
                  <c:v>490.23001099999999</c:v>
                </c:pt>
                <c:pt idx="1">
                  <c:v>489.29998799999998</c:v>
                </c:pt>
                <c:pt idx="2">
                  <c:v>483.79998799999998</c:v>
                </c:pt>
                <c:pt idx="3">
                  <c:v>482.85998499999999</c:v>
                </c:pt>
                <c:pt idx="4">
                  <c:v>490.10998499999999</c:v>
                </c:pt>
                <c:pt idx="5">
                  <c:v>487.17001299999998</c:v>
                </c:pt>
                <c:pt idx="6">
                  <c:v>486.540009</c:v>
                </c:pt>
                <c:pt idx="7">
                  <c:v>485.39001500000001</c:v>
                </c:pt>
                <c:pt idx="8">
                  <c:v>484.88000499999998</c:v>
                </c:pt>
                <c:pt idx="9">
                  <c:v>482.89001500000001</c:v>
                </c:pt>
                <c:pt idx="10">
                  <c:v>482.77999899999998</c:v>
                </c:pt>
                <c:pt idx="11">
                  <c:v>476.540009</c:v>
                </c:pt>
                <c:pt idx="12">
                  <c:v>472.42001299999998</c:v>
                </c:pt>
                <c:pt idx="13">
                  <c:v>469.86999500000002</c:v>
                </c:pt>
                <c:pt idx="14">
                  <c:v>473.05999800000001</c:v>
                </c:pt>
                <c:pt idx="15">
                  <c:v>475.23001099999999</c:v>
                </c:pt>
                <c:pt idx="16">
                  <c:v>472.26001000000002</c:v>
                </c:pt>
                <c:pt idx="17">
                  <c:v>473.86999500000002</c:v>
                </c:pt>
                <c:pt idx="18">
                  <c:v>471.35000600000001</c:v>
                </c:pt>
                <c:pt idx="19">
                  <c:v>468.29998799999998</c:v>
                </c:pt>
                <c:pt idx="20">
                  <c:v>466.42999300000002</c:v>
                </c:pt>
                <c:pt idx="21">
                  <c:v>467.04998799999998</c:v>
                </c:pt>
                <c:pt idx="22">
                  <c:v>468.17001299999998</c:v>
                </c:pt>
                <c:pt idx="23">
                  <c:v>470.48998999999998</c:v>
                </c:pt>
                <c:pt idx="24">
                  <c:v>473.29998799999998</c:v>
                </c:pt>
                <c:pt idx="25">
                  <c:v>476.26001000000002</c:v>
                </c:pt>
                <c:pt idx="26">
                  <c:v>474.89001500000001</c:v>
                </c:pt>
                <c:pt idx="27">
                  <c:v>473.98998999999998</c:v>
                </c:pt>
                <c:pt idx="28">
                  <c:v>471.70001200000002</c:v>
                </c:pt>
                <c:pt idx="29">
                  <c:v>468.83999599999999</c:v>
                </c:pt>
                <c:pt idx="30">
                  <c:v>467.82000699999998</c:v>
                </c:pt>
                <c:pt idx="31">
                  <c:v>472.45001200000002</c:v>
                </c:pt>
                <c:pt idx="32">
                  <c:v>469.89001500000001</c:v>
                </c:pt>
                <c:pt idx="33">
                  <c:v>467.42999300000002</c:v>
                </c:pt>
                <c:pt idx="34">
                  <c:v>469.25</c:v>
                </c:pt>
                <c:pt idx="35">
                  <c:v>464.11999500000002</c:v>
                </c:pt>
                <c:pt idx="36">
                  <c:v>460.60000600000001</c:v>
                </c:pt>
                <c:pt idx="37">
                  <c:v>459.47000100000002</c:v>
                </c:pt>
                <c:pt idx="38">
                  <c:v>457.209991</c:v>
                </c:pt>
                <c:pt idx="39">
                  <c:v>456.290009</c:v>
                </c:pt>
                <c:pt idx="40">
                  <c:v>454.30999800000001</c:v>
                </c:pt>
                <c:pt idx="41">
                  <c:v>454.86999500000002</c:v>
                </c:pt>
                <c:pt idx="42">
                  <c:v>454.33999599999999</c:v>
                </c:pt>
                <c:pt idx="43">
                  <c:v>455.16000400000001</c:v>
                </c:pt>
                <c:pt idx="44">
                  <c:v>453.33999599999999</c:v>
                </c:pt>
                <c:pt idx="45">
                  <c:v>454.20001200000002</c:v>
                </c:pt>
                <c:pt idx="46">
                  <c:v>453.5</c:v>
                </c:pt>
                <c:pt idx="47">
                  <c:v>454.07998700000002</c:v>
                </c:pt>
                <c:pt idx="48">
                  <c:v>454.73001099999999</c:v>
                </c:pt>
                <c:pt idx="49">
                  <c:v>453.89001500000001</c:v>
                </c:pt>
                <c:pt idx="50">
                  <c:v>451.959991</c:v>
                </c:pt>
                <c:pt idx="51">
                  <c:v>450.51998900000001</c:v>
                </c:pt>
                <c:pt idx="52">
                  <c:v>449.290009</c:v>
                </c:pt>
                <c:pt idx="53">
                  <c:v>448.11999500000002</c:v>
                </c:pt>
                <c:pt idx="54">
                  <c:v>448.79998799999998</c:v>
                </c:pt>
                <c:pt idx="55">
                  <c:v>446.08999599999999</c:v>
                </c:pt>
                <c:pt idx="56">
                  <c:v>438.42001299999998</c:v>
                </c:pt>
                <c:pt idx="57">
                  <c:v>433.82998700000002</c:v>
                </c:pt>
                <c:pt idx="58">
                  <c:v>433.39999399999999</c:v>
                </c:pt>
                <c:pt idx="59">
                  <c:v>434.86999500000002</c:v>
                </c:pt>
                <c:pt idx="60">
                  <c:v>434.51001000000002</c:v>
                </c:pt>
                <c:pt idx="61">
                  <c:v>433.67999300000002</c:v>
                </c:pt>
                <c:pt idx="62">
                  <c:v>433.01001000000002</c:v>
                </c:pt>
                <c:pt idx="63">
                  <c:v>426.55999800000001</c:v>
                </c:pt>
                <c:pt idx="64">
                  <c:v>418.64999399999999</c:v>
                </c:pt>
                <c:pt idx="65">
                  <c:v>414.209991</c:v>
                </c:pt>
                <c:pt idx="66">
                  <c:v>412.22000100000002</c:v>
                </c:pt>
                <c:pt idx="67">
                  <c:v>409.209991</c:v>
                </c:pt>
                <c:pt idx="68">
                  <c:v>411.60000600000001</c:v>
                </c:pt>
                <c:pt idx="69">
                  <c:v>417.01998900000001</c:v>
                </c:pt>
                <c:pt idx="70">
                  <c:v>420.73998999999998</c:v>
                </c:pt>
                <c:pt idx="71">
                  <c:v>417.79998799999998</c:v>
                </c:pt>
                <c:pt idx="72">
                  <c:v>421.07998700000002</c:v>
                </c:pt>
                <c:pt idx="73">
                  <c:v>425.73001099999999</c:v>
                </c:pt>
                <c:pt idx="74">
                  <c:v>429.08999599999999</c:v>
                </c:pt>
                <c:pt idx="75">
                  <c:v>432.45001200000002</c:v>
                </c:pt>
                <c:pt idx="76">
                  <c:v>433.57000699999998</c:v>
                </c:pt>
                <c:pt idx="77">
                  <c:v>429.88000499999998</c:v>
                </c:pt>
                <c:pt idx="78">
                  <c:v>431.23001099999999</c:v>
                </c:pt>
                <c:pt idx="79">
                  <c:v>433.17999300000002</c:v>
                </c:pt>
                <c:pt idx="80">
                  <c:v>432.52999899999998</c:v>
                </c:pt>
                <c:pt idx="81">
                  <c:v>427.01001000000002</c:v>
                </c:pt>
                <c:pt idx="82">
                  <c:v>420.60000600000001</c:v>
                </c:pt>
                <c:pt idx="83">
                  <c:v>421.17001299999998</c:v>
                </c:pt>
                <c:pt idx="84">
                  <c:v>420.55999800000001</c:v>
                </c:pt>
                <c:pt idx="85">
                  <c:v>420.17999300000002</c:v>
                </c:pt>
                <c:pt idx="86">
                  <c:v>424.459991</c:v>
                </c:pt>
                <c:pt idx="87">
                  <c:v>425.91000400000001</c:v>
                </c:pt>
                <c:pt idx="88">
                  <c:v>424.86999500000002</c:v>
                </c:pt>
                <c:pt idx="89">
                  <c:v>422.290009</c:v>
                </c:pt>
                <c:pt idx="90">
                  <c:v>425.01998900000001</c:v>
                </c:pt>
                <c:pt idx="91">
                  <c:v>428.72000100000002</c:v>
                </c:pt>
                <c:pt idx="92">
                  <c:v>429.98998999999998</c:v>
                </c:pt>
                <c:pt idx="93">
                  <c:v>431.23001099999999</c:v>
                </c:pt>
                <c:pt idx="94">
                  <c:v>438.42999300000002</c:v>
                </c:pt>
                <c:pt idx="95">
                  <c:v>439.94000199999999</c:v>
                </c:pt>
                <c:pt idx="96">
                  <c:v>442.55999800000001</c:v>
                </c:pt>
                <c:pt idx="97">
                  <c:v>442.92001299999998</c:v>
                </c:pt>
                <c:pt idx="98">
                  <c:v>447.72000100000002</c:v>
                </c:pt>
                <c:pt idx="99">
                  <c:v>445.07998700000002</c:v>
                </c:pt>
                <c:pt idx="100">
                  <c:v>445.39001500000001</c:v>
                </c:pt>
                <c:pt idx="101">
                  <c:v>446.47000100000002</c:v>
                </c:pt>
                <c:pt idx="102">
                  <c:v>444.52999899999998</c:v>
                </c:pt>
                <c:pt idx="103">
                  <c:v>442.75</c:v>
                </c:pt>
                <c:pt idx="104">
                  <c:v>443.80999800000001</c:v>
                </c:pt>
                <c:pt idx="105">
                  <c:v>449.17001299999998</c:v>
                </c:pt>
                <c:pt idx="106">
                  <c:v>449.67999300000002</c:v>
                </c:pt>
                <c:pt idx="107">
                  <c:v>450.16000400000001</c:v>
                </c:pt>
                <c:pt idx="108">
                  <c:v>448.77999899999998</c:v>
                </c:pt>
                <c:pt idx="109">
                  <c:v>442.459991</c:v>
                </c:pt>
                <c:pt idx="110">
                  <c:v>439.97000100000002</c:v>
                </c:pt>
                <c:pt idx="111">
                  <c:v>435</c:v>
                </c:pt>
                <c:pt idx="112">
                  <c:v>436.85998499999999</c:v>
                </c:pt>
                <c:pt idx="113">
                  <c:v>439.10000600000001</c:v>
                </c:pt>
                <c:pt idx="114">
                  <c:v>437.57000699999998</c:v>
                </c:pt>
                <c:pt idx="115">
                  <c:v>435.32000699999998</c:v>
                </c:pt>
                <c:pt idx="116">
                  <c:v>433.01001000000002</c:v>
                </c:pt>
                <c:pt idx="117">
                  <c:v>435.75</c:v>
                </c:pt>
                <c:pt idx="118">
                  <c:v>439.52999899999998</c:v>
                </c:pt>
                <c:pt idx="119">
                  <c:v>442.29998799999998</c:v>
                </c:pt>
                <c:pt idx="120">
                  <c:v>444.38000499999998</c:v>
                </c:pt>
                <c:pt idx="121">
                  <c:v>443.35000600000001</c:v>
                </c:pt>
                <c:pt idx="122">
                  <c:v>444.70001200000002</c:v>
                </c:pt>
                <c:pt idx="123">
                  <c:v>444.959991</c:v>
                </c:pt>
                <c:pt idx="124">
                  <c:v>445.26998900000001</c:v>
                </c:pt>
                <c:pt idx="125">
                  <c:v>447.98998999999998</c:v>
                </c:pt>
                <c:pt idx="126">
                  <c:v>446.26998900000001</c:v>
                </c:pt>
                <c:pt idx="127">
                  <c:v>447.36999500000002</c:v>
                </c:pt>
                <c:pt idx="128">
                  <c:v>449.35000600000001</c:v>
                </c:pt>
                <c:pt idx="129">
                  <c:v>455.48998999999998</c:v>
                </c:pt>
                <c:pt idx="130">
                  <c:v>456.04998799999998</c:v>
                </c:pt>
                <c:pt idx="131">
                  <c:v>452.48998999999998</c:v>
                </c:pt>
                <c:pt idx="132">
                  <c:v>451.54998799999998</c:v>
                </c:pt>
                <c:pt idx="133">
                  <c:v>453.38000499999998</c:v>
                </c:pt>
                <c:pt idx="134">
                  <c:v>453.86999500000002</c:v>
                </c:pt>
                <c:pt idx="135">
                  <c:v>452.29998799999998</c:v>
                </c:pt>
                <c:pt idx="136">
                  <c:v>452.17001299999998</c:v>
                </c:pt>
                <c:pt idx="137">
                  <c:v>451.44000199999999</c:v>
                </c:pt>
                <c:pt idx="138">
                  <c:v>454.10998499999999</c:v>
                </c:pt>
                <c:pt idx="139">
                  <c:v>450.04998799999998</c:v>
                </c:pt>
                <c:pt idx="140">
                  <c:v>449.07998700000002</c:v>
                </c:pt>
                <c:pt idx="141">
                  <c:v>448.48998999999998</c:v>
                </c:pt>
                <c:pt idx="142">
                  <c:v>447.45001200000002</c:v>
                </c:pt>
                <c:pt idx="143">
                  <c:v>444.91000400000001</c:v>
                </c:pt>
                <c:pt idx="144">
                  <c:v>439.44000199999999</c:v>
                </c:pt>
                <c:pt idx="145">
                  <c:v>437.58999599999999</c:v>
                </c:pt>
                <c:pt idx="146">
                  <c:v>438.29998799999998</c:v>
                </c:pt>
                <c:pt idx="147">
                  <c:v>437.05999800000001</c:v>
                </c:pt>
                <c:pt idx="148">
                  <c:v>441.89999399999999</c:v>
                </c:pt>
                <c:pt idx="149">
                  <c:v>442.63000499999998</c:v>
                </c:pt>
                <c:pt idx="150">
                  <c:v>441.10998499999999</c:v>
                </c:pt>
                <c:pt idx="151">
                  <c:v>435.540009</c:v>
                </c:pt>
                <c:pt idx="152">
                  <c:v>434.41000400000001</c:v>
                </c:pt>
                <c:pt idx="153">
                  <c:v>431.88000499999998</c:v>
                </c:pt>
                <c:pt idx="154">
                  <c:v>431.19000199999999</c:v>
                </c:pt>
                <c:pt idx="155">
                  <c:v>432.47000100000002</c:v>
                </c:pt>
                <c:pt idx="156">
                  <c:v>433.60000600000001</c:v>
                </c:pt>
                <c:pt idx="157">
                  <c:v>434.32998700000002</c:v>
                </c:pt>
                <c:pt idx="158">
                  <c:v>435.02999899999998</c:v>
                </c:pt>
                <c:pt idx="159">
                  <c:v>438.97000100000002</c:v>
                </c:pt>
                <c:pt idx="160">
                  <c:v>436.23001099999999</c:v>
                </c:pt>
                <c:pt idx="161">
                  <c:v>433.58999599999999</c:v>
                </c:pt>
                <c:pt idx="162">
                  <c:v>434.63000499999998</c:v>
                </c:pt>
                <c:pt idx="163">
                  <c:v>430.17001299999998</c:v>
                </c:pt>
                <c:pt idx="164">
                  <c:v>428.86999500000002</c:v>
                </c:pt>
                <c:pt idx="165">
                  <c:v>425.82000699999998</c:v>
                </c:pt>
                <c:pt idx="166">
                  <c:v>426.10998499999999</c:v>
                </c:pt>
                <c:pt idx="167">
                  <c:v>425.98998999999998</c:v>
                </c:pt>
                <c:pt idx="168">
                  <c:v>426.36999500000002</c:v>
                </c:pt>
                <c:pt idx="169">
                  <c:v>423.95001200000002</c:v>
                </c:pt>
                <c:pt idx="170">
                  <c:v>416.790009</c:v>
                </c:pt>
                <c:pt idx="171">
                  <c:v>416.22000100000002</c:v>
                </c:pt>
                <c:pt idx="172">
                  <c:v>418.73998999999998</c:v>
                </c:pt>
                <c:pt idx="173">
                  <c:v>415.25</c:v>
                </c:pt>
                <c:pt idx="174">
                  <c:v>412.41000400000001</c:v>
                </c:pt>
                <c:pt idx="175">
                  <c:v>409.88000499999998</c:v>
                </c:pt>
                <c:pt idx="176">
                  <c:v>413.67999300000002</c:v>
                </c:pt>
                <c:pt idx="177">
                  <c:v>417.35000600000001</c:v>
                </c:pt>
                <c:pt idx="178">
                  <c:v>417.35000600000001</c:v>
                </c:pt>
                <c:pt idx="179">
                  <c:v>414.67001299999998</c:v>
                </c:pt>
                <c:pt idx="180">
                  <c:v>410.64001500000001</c:v>
                </c:pt>
                <c:pt idx="181">
                  <c:v>410.23998999999998</c:v>
                </c:pt>
                <c:pt idx="182">
                  <c:v>410.23001099999999</c:v>
                </c:pt>
                <c:pt idx="183">
                  <c:v>409.07000699999998</c:v>
                </c:pt>
                <c:pt idx="184">
                  <c:v>409.97000100000002</c:v>
                </c:pt>
                <c:pt idx="185">
                  <c:v>408.86999500000002</c:v>
                </c:pt>
                <c:pt idx="186">
                  <c:v>410.69000199999999</c:v>
                </c:pt>
                <c:pt idx="187">
                  <c:v>411.27999899999998</c:v>
                </c:pt>
                <c:pt idx="188">
                  <c:v>408.64001500000001</c:v>
                </c:pt>
                <c:pt idx="189">
                  <c:v>403.73998999999998</c:v>
                </c:pt>
                <c:pt idx="190">
                  <c:v>407.76998900000001</c:v>
                </c:pt>
                <c:pt idx="191">
                  <c:v>407.82000699999998</c:v>
                </c:pt>
                <c:pt idx="192">
                  <c:v>415.26998900000001</c:v>
                </c:pt>
                <c:pt idx="193">
                  <c:v>411.42999300000002</c:v>
                </c:pt>
                <c:pt idx="194">
                  <c:v>406.73998999999998</c:v>
                </c:pt>
                <c:pt idx="195">
                  <c:v>403.77999899999998</c:v>
                </c:pt>
                <c:pt idx="196">
                  <c:v>406.01998900000001</c:v>
                </c:pt>
                <c:pt idx="197">
                  <c:v>410.60000600000001</c:v>
                </c:pt>
                <c:pt idx="198">
                  <c:v>410.17001299999998</c:v>
                </c:pt>
                <c:pt idx="199">
                  <c:v>410.26998900000001</c:v>
                </c:pt>
                <c:pt idx="200">
                  <c:v>412.16000400000001</c:v>
                </c:pt>
                <c:pt idx="201">
                  <c:v>412.77999899999998</c:v>
                </c:pt>
                <c:pt idx="202">
                  <c:v>411.08999599999999</c:v>
                </c:pt>
                <c:pt idx="203">
                  <c:v>410.05999800000001</c:v>
                </c:pt>
                <c:pt idx="204">
                  <c:v>407.98998999999998</c:v>
                </c:pt>
                <c:pt idx="205">
                  <c:v>407.44000199999999</c:v>
                </c:pt>
                <c:pt idx="206">
                  <c:v>408.92001299999998</c:v>
                </c:pt>
                <c:pt idx="207">
                  <c:v>405.97000100000002</c:v>
                </c:pt>
                <c:pt idx="208">
                  <c:v>405.67999300000002</c:v>
                </c:pt>
                <c:pt idx="209">
                  <c:v>405.88000499999998</c:v>
                </c:pt>
                <c:pt idx="210">
                  <c:v>407.23998999999998</c:v>
                </c:pt>
                <c:pt idx="211">
                  <c:v>408.44000199999999</c:v>
                </c:pt>
                <c:pt idx="212">
                  <c:v>404.54998799999998</c:v>
                </c:pt>
                <c:pt idx="213">
                  <c:v>401.76001000000002</c:v>
                </c:pt>
                <c:pt idx="214">
                  <c:v>398.67999300000002</c:v>
                </c:pt>
                <c:pt idx="215">
                  <c:v>393.69000199999999</c:v>
                </c:pt>
                <c:pt idx="216">
                  <c:v>395.55999800000001</c:v>
                </c:pt>
                <c:pt idx="217">
                  <c:v>389.39999399999999</c:v>
                </c:pt>
                <c:pt idx="218">
                  <c:v>390.35000600000001</c:v>
                </c:pt>
                <c:pt idx="219">
                  <c:v>392.07000699999998</c:v>
                </c:pt>
                <c:pt idx="220">
                  <c:v>395.57998700000002</c:v>
                </c:pt>
                <c:pt idx="221">
                  <c:v>390.07000699999998</c:v>
                </c:pt>
                <c:pt idx="222">
                  <c:v>388.54998799999998</c:v>
                </c:pt>
                <c:pt idx="223">
                  <c:v>386.290009</c:v>
                </c:pt>
                <c:pt idx="224">
                  <c:v>383.709991</c:v>
                </c:pt>
                <c:pt idx="225">
                  <c:v>387.04998799999998</c:v>
                </c:pt>
                <c:pt idx="226">
                  <c:v>380.64999399999999</c:v>
                </c:pt>
                <c:pt idx="227">
                  <c:v>384.32000699999998</c:v>
                </c:pt>
                <c:pt idx="228">
                  <c:v>390.52999899999998</c:v>
                </c:pt>
                <c:pt idx="229">
                  <c:v>396.58999599999999</c:v>
                </c:pt>
              </c:numCache>
            </c:numRef>
          </c:val>
          <c:smooth val="0"/>
          <c:extLst>
            <c:ext xmlns:c16="http://schemas.microsoft.com/office/drawing/2014/chart" uri="{C3380CC4-5D6E-409C-BE32-E72D297353CC}">
              <c16:uniqueId val="{00000002-761F-4EEC-8A15-E46AE71B848C}"/>
            </c:ext>
          </c:extLst>
        </c:ser>
        <c:ser>
          <c:idx val="0"/>
          <c:order val="3"/>
          <c:tx>
            <c:strRef>
              <c:f>CalculationsAndCharts!$G$32</c:f>
              <c:strCache>
                <c:ptCount val="1"/>
                <c:pt idx="0">
                  <c:v>Close</c:v>
                </c:pt>
              </c:strCache>
            </c:strRef>
          </c:tx>
          <c:spPr>
            <a:ln w="28575">
              <a:noFill/>
            </a:ln>
          </c:spPr>
          <c:marker>
            <c:symbol val="none"/>
          </c:marker>
          <c:cat>
            <c:numRef>
              <c:f>CalculationsAndCharts!$B$33:$B$262</c:f>
              <c:numCache>
                <c:formatCode>ddd\ mm/dd/yyyy;@</c:formatCode>
                <c:ptCount val="230"/>
                <c:pt idx="0">
                  <c:v>45327</c:v>
                </c:pt>
                <c:pt idx="1">
                  <c:v>45324</c:v>
                </c:pt>
                <c:pt idx="2">
                  <c:v>45323</c:v>
                </c:pt>
                <c:pt idx="3">
                  <c:v>45322</c:v>
                </c:pt>
                <c:pt idx="4">
                  <c:v>45321</c:v>
                </c:pt>
                <c:pt idx="5">
                  <c:v>45320</c:v>
                </c:pt>
                <c:pt idx="6">
                  <c:v>45317</c:v>
                </c:pt>
                <c:pt idx="7">
                  <c:v>45316</c:v>
                </c:pt>
                <c:pt idx="8">
                  <c:v>45315</c:v>
                </c:pt>
                <c:pt idx="9">
                  <c:v>45314</c:v>
                </c:pt>
                <c:pt idx="10">
                  <c:v>45313</c:v>
                </c:pt>
                <c:pt idx="11">
                  <c:v>45310</c:v>
                </c:pt>
                <c:pt idx="12">
                  <c:v>45309</c:v>
                </c:pt>
                <c:pt idx="13">
                  <c:v>45308</c:v>
                </c:pt>
                <c:pt idx="14">
                  <c:v>45307</c:v>
                </c:pt>
                <c:pt idx="15">
                  <c:v>45303</c:v>
                </c:pt>
                <c:pt idx="16">
                  <c:v>45302</c:v>
                </c:pt>
                <c:pt idx="17">
                  <c:v>45301</c:v>
                </c:pt>
                <c:pt idx="18">
                  <c:v>45300</c:v>
                </c:pt>
                <c:pt idx="19">
                  <c:v>45299</c:v>
                </c:pt>
                <c:pt idx="20">
                  <c:v>45296</c:v>
                </c:pt>
                <c:pt idx="21">
                  <c:v>45295</c:v>
                </c:pt>
                <c:pt idx="22">
                  <c:v>45294</c:v>
                </c:pt>
                <c:pt idx="23">
                  <c:v>45293</c:v>
                </c:pt>
                <c:pt idx="24">
                  <c:v>45289</c:v>
                </c:pt>
                <c:pt idx="25">
                  <c:v>45288</c:v>
                </c:pt>
                <c:pt idx="26">
                  <c:v>45287</c:v>
                </c:pt>
                <c:pt idx="27">
                  <c:v>45286</c:v>
                </c:pt>
                <c:pt idx="28">
                  <c:v>45282</c:v>
                </c:pt>
                <c:pt idx="29">
                  <c:v>45281</c:v>
                </c:pt>
                <c:pt idx="30">
                  <c:v>45280</c:v>
                </c:pt>
                <c:pt idx="31">
                  <c:v>45279</c:v>
                </c:pt>
                <c:pt idx="32">
                  <c:v>45278</c:v>
                </c:pt>
                <c:pt idx="33">
                  <c:v>45275</c:v>
                </c:pt>
                <c:pt idx="34">
                  <c:v>45274</c:v>
                </c:pt>
                <c:pt idx="35">
                  <c:v>45273</c:v>
                </c:pt>
                <c:pt idx="36">
                  <c:v>45272</c:v>
                </c:pt>
                <c:pt idx="37">
                  <c:v>45271</c:v>
                </c:pt>
                <c:pt idx="38">
                  <c:v>45268</c:v>
                </c:pt>
                <c:pt idx="39">
                  <c:v>45267</c:v>
                </c:pt>
                <c:pt idx="40">
                  <c:v>45266</c:v>
                </c:pt>
                <c:pt idx="41">
                  <c:v>45265</c:v>
                </c:pt>
                <c:pt idx="42">
                  <c:v>45264</c:v>
                </c:pt>
                <c:pt idx="43">
                  <c:v>45261</c:v>
                </c:pt>
                <c:pt idx="44">
                  <c:v>45260</c:v>
                </c:pt>
                <c:pt idx="45">
                  <c:v>45259</c:v>
                </c:pt>
                <c:pt idx="46">
                  <c:v>45258</c:v>
                </c:pt>
                <c:pt idx="47">
                  <c:v>45257</c:v>
                </c:pt>
                <c:pt idx="48">
                  <c:v>45254</c:v>
                </c:pt>
                <c:pt idx="49">
                  <c:v>45252</c:v>
                </c:pt>
                <c:pt idx="50">
                  <c:v>45251</c:v>
                </c:pt>
                <c:pt idx="51">
                  <c:v>45250</c:v>
                </c:pt>
                <c:pt idx="52">
                  <c:v>45247</c:v>
                </c:pt>
                <c:pt idx="53">
                  <c:v>45246</c:v>
                </c:pt>
                <c:pt idx="54">
                  <c:v>45245</c:v>
                </c:pt>
                <c:pt idx="55">
                  <c:v>45244</c:v>
                </c:pt>
                <c:pt idx="56">
                  <c:v>45243</c:v>
                </c:pt>
                <c:pt idx="57">
                  <c:v>45240</c:v>
                </c:pt>
                <c:pt idx="58">
                  <c:v>45239</c:v>
                </c:pt>
                <c:pt idx="59">
                  <c:v>45238</c:v>
                </c:pt>
                <c:pt idx="60">
                  <c:v>45237</c:v>
                </c:pt>
                <c:pt idx="61">
                  <c:v>45236</c:v>
                </c:pt>
                <c:pt idx="62">
                  <c:v>45233</c:v>
                </c:pt>
                <c:pt idx="63">
                  <c:v>45232</c:v>
                </c:pt>
                <c:pt idx="64">
                  <c:v>45231</c:v>
                </c:pt>
                <c:pt idx="65">
                  <c:v>45230</c:v>
                </c:pt>
                <c:pt idx="66">
                  <c:v>45229</c:v>
                </c:pt>
                <c:pt idx="67">
                  <c:v>45226</c:v>
                </c:pt>
                <c:pt idx="68">
                  <c:v>45225</c:v>
                </c:pt>
                <c:pt idx="69">
                  <c:v>45224</c:v>
                </c:pt>
                <c:pt idx="70">
                  <c:v>45223</c:v>
                </c:pt>
                <c:pt idx="71">
                  <c:v>45222</c:v>
                </c:pt>
                <c:pt idx="72">
                  <c:v>45219</c:v>
                </c:pt>
                <c:pt idx="73">
                  <c:v>45218</c:v>
                </c:pt>
                <c:pt idx="74">
                  <c:v>45217</c:v>
                </c:pt>
                <c:pt idx="75">
                  <c:v>45216</c:v>
                </c:pt>
                <c:pt idx="76">
                  <c:v>45215</c:v>
                </c:pt>
                <c:pt idx="77">
                  <c:v>45212</c:v>
                </c:pt>
                <c:pt idx="78">
                  <c:v>45211</c:v>
                </c:pt>
                <c:pt idx="79">
                  <c:v>45210</c:v>
                </c:pt>
                <c:pt idx="80">
                  <c:v>45209</c:v>
                </c:pt>
                <c:pt idx="81">
                  <c:v>45208</c:v>
                </c:pt>
                <c:pt idx="82">
                  <c:v>45205</c:v>
                </c:pt>
                <c:pt idx="83">
                  <c:v>45204</c:v>
                </c:pt>
                <c:pt idx="84">
                  <c:v>45203</c:v>
                </c:pt>
                <c:pt idx="85">
                  <c:v>45202</c:v>
                </c:pt>
                <c:pt idx="86">
                  <c:v>45201</c:v>
                </c:pt>
                <c:pt idx="87">
                  <c:v>45198</c:v>
                </c:pt>
                <c:pt idx="88">
                  <c:v>45197</c:v>
                </c:pt>
                <c:pt idx="89">
                  <c:v>45196</c:v>
                </c:pt>
                <c:pt idx="90">
                  <c:v>45195</c:v>
                </c:pt>
                <c:pt idx="91">
                  <c:v>45194</c:v>
                </c:pt>
                <c:pt idx="92">
                  <c:v>45191</c:v>
                </c:pt>
                <c:pt idx="93">
                  <c:v>45190</c:v>
                </c:pt>
                <c:pt idx="94">
                  <c:v>45189</c:v>
                </c:pt>
                <c:pt idx="95">
                  <c:v>45188</c:v>
                </c:pt>
                <c:pt idx="96">
                  <c:v>45187</c:v>
                </c:pt>
                <c:pt idx="97">
                  <c:v>45184</c:v>
                </c:pt>
                <c:pt idx="98">
                  <c:v>45183</c:v>
                </c:pt>
                <c:pt idx="99">
                  <c:v>45182</c:v>
                </c:pt>
                <c:pt idx="100">
                  <c:v>45181</c:v>
                </c:pt>
                <c:pt idx="101">
                  <c:v>45180</c:v>
                </c:pt>
                <c:pt idx="102">
                  <c:v>45177</c:v>
                </c:pt>
                <c:pt idx="103">
                  <c:v>45176</c:v>
                </c:pt>
                <c:pt idx="104">
                  <c:v>45175</c:v>
                </c:pt>
                <c:pt idx="105">
                  <c:v>45174</c:v>
                </c:pt>
                <c:pt idx="106">
                  <c:v>45170</c:v>
                </c:pt>
                <c:pt idx="107">
                  <c:v>45169</c:v>
                </c:pt>
                <c:pt idx="108">
                  <c:v>45168</c:v>
                </c:pt>
                <c:pt idx="109">
                  <c:v>45167</c:v>
                </c:pt>
                <c:pt idx="110">
                  <c:v>45166</c:v>
                </c:pt>
                <c:pt idx="111">
                  <c:v>45163</c:v>
                </c:pt>
                <c:pt idx="112">
                  <c:v>45162</c:v>
                </c:pt>
                <c:pt idx="113">
                  <c:v>45161</c:v>
                </c:pt>
                <c:pt idx="114">
                  <c:v>45160</c:v>
                </c:pt>
                <c:pt idx="115">
                  <c:v>45159</c:v>
                </c:pt>
                <c:pt idx="116">
                  <c:v>45156</c:v>
                </c:pt>
                <c:pt idx="117">
                  <c:v>45155</c:v>
                </c:pt>
                <c:pt idx="118">
                  <c:v>45154</c:v>
                </c:pt>
                <c:pt idx="119">
                  <c:v>45153</c:v>
                </c:pt>
                <c:pt idx="120">
                  <c:v>45152</c:v>
                </c:pt>
                <c:pt idx="121">
                  <c:v>45149</c:v>
                </c:pt>
                <c:pt idx="122">
                  <c:v>45148</c:v>
                </c:pt>
                <c:pt idx="123">
                  <c:v>45147</c:v>
                </c:pt>
                <c:pt idx="124">
                  <c:v>45146</c:v>
                </c:pt>
                <c:pt idx="125">
                  <c:v>45145</c:v>
                </c:pt>
                <c:pt idx="126">
                  <c:v>45142</c:v>
                </c:pt>
                <c:pt idx="127">
                  <c:v>45141</c:v>
                </c:pt>
                <c:pt idx="128">
                  <c:v>45140</c:v>
                </c:pt>
                <c:pt idx="129">
                  <c:v>45139</c:v>
                </c:pt>
                <c:pt idx="130">
                  <c:v>45138</c:v>
                </c:pt>
                <c:pt idx="131">
                  <c:v>45135</c:v>
                </c:pt>
                <c:pt idx="132">
                  <c:v>45134</c:v>
                </c:pt>
                <c:pt idx="133">
                  <c:v>45133</c:v>
                </c:pt>
                <c:pt idx="134">
                  <c:v>45132</c:v>
                </c:pt>
                <c:pt idx="135">
                  <c:v>45131</c:v>
                </c:pt>
                <c:pt idx="136">
                  <c:v>45128</c:v>
                </c:pt>
                <c:pt idx="137">
                  <c:v>45127</c:v>
                </c:pt>
                <c:pt idx="138">
                  <c:v>45126</c:v>
                </c:pt>
                <c:pt idx="139">
                  <c:v>45125</c:v>
                </c:pt>
                <c:pt idx="140">
                  <c:v>45124</c:v>
                </c:pt>
                <c:pt idx="141">
                  <c:v>45121</c:v>
                </c:pt>
                <c:pt idx="142">
                  <c:v>45120</c:v>
                </c:pt>
                <c:pt idx="143">
                  <c:v>45119</c:v>
                </c:pt>
                <c:pt idx="144">
                  <c:v>45118</c:v>
                </c:pt>
                <c:pt idx="145">
                  <c:v>45117</c:v>
                </c:pt>
                <c:pt idx="146">
                  <c:v>45114</c:v>
                </c:pt>
                <c:pt idx="147">
                  <c:v>45113</c:v>
                </c:pt>
                <c:pt idx="148">
                  <c:v>45112</c:v>
                </c:pt>
                <c:pt idx="149">
                  <c:v>45110</c:v>
                </c:pt>
                <c:pt idx="150">
                  <c:v>45107</c:v>
                </c:pt>
                <c:pt idx="151">
                  <c:v>45106</c:v>
                </c:pt>
                <c:pt idx="152">
                  <c:v>45105</c:v>
                </c:pt>
                <c:pt idx="153">
                  <c:v>45104</c:v>
                </c:pt>
                <c:pt idx="154">
                  <c:v>45103</c:v>
                </c:pt>
                <c:pt idx="155">
                  <c:v>45100</c:v>
                </c:pt>
                <c:pt idx="156">
                  <c:v>45099</c:v>
                </c:pt>
                <c:pt idx="157">
                  <c:v>45098</c:v>
                </c:pt>
                <c:pt idx="158">
                  <c:v>45097</c:v>
                </c:pt>
                <c:pt idx="159">
                  <c:v>45093</c:v>
                </c:pt>
                <c:pt idx="160">
                  <c:v>45092</c:v>
                </c:pt>
                <c:pt idx="161">
                  <c:v>45091</c:v>
                </c:pt>
                <c:pt idx="162">
                  <c:v>45090</c:v>
                </c:pt>
                <c:pt idx="163">
                  <c:v>45089</c:v>
                </c:pt>
                <c:pt idx="164">
                  <c:v>45086</c:v>
                </c:pt>
                <c:pt idx="165">
                  <c:v>45085</c:v>
                </c:pt>
                <c:pt idx="166">
                  <c:v>45084</c:v>
                </c:pt>
                <c:pt idx="167">
                  <c:v>45083</c:v>
                </c:pt>
                <c:pt idx="168">
                  <c:v>45082</c:v>
                </c:pt>
                <c:pt idx="169">
                  <c:v>45079</c:v>
                </c:pt>
                <c:pt idx="170">
                  <c:v>45078</c:v>
                </c:pt>
                <c:pt idx="171">
                  <c:v>45077</c:v>
                </c:pt>
                <c:pt idx="172">
                  <c:v>45076</c:v>
                </c:pt>
                <c:pt idx="173">
                  <c:v>45072</c:v>
                </c:pt>
                <c:pt idx="174">
                  <c:v>45071</c:v>
                </c:pt>
                <c:pt idx="175">
                  <c:v>45070</c:v>
                </c:pt>
                <c:pt idx="176">
                  <c:v>45069</c:v>
                </c:pt>
                <c:pt idx="177">
                  <c:v>45068</c:v>
                </c:pt>
                <c:pt idx="178">
                  <c:v>45065</c:v>
                </c:pt>
                <c:pt idx="179">
                  <c:v>45064</c:v>
                </c:pt>
                <c:pt idx="180">
                  <c:v>45063</c:v>
                </c:pt>
                <c:pt idx="181">
                  <c:v>45062</c:v>
                </c:pt>
                <c:pt idx="182">
                  <c:v>45061</c:v>
                </c:pt>
                <c:pt idx="183">
                  <c:v>45058</c:v>
                </c:pt>
                <c:pt idx="184">
                  <c:v>45057</c:v>
                </c:pt>
                <c:pt idx="185">
                  <c:v>45056</c:v>
                </c:pt>
                <c:pt idx="186">
                  <c:v>45055</c:v>
                </c:pt>
                <c:pt idx="187">
                  <c:v>45054</c:v>
                </c:pt>
                <c:pt idx="188">
                  <c:v>45051</c:v>
                </c:pt>
                <c:pt idx="189">
                  <c:v>45050</c:v>
                </c:pt>
                <c:pt idx="190">
                  <c:v>45049</c:v>
                </c:pt>
                <c:pt idx="191">
                  <c:v>45048</c:v>
                </c:pt>
                <c:pt idx="192">
                  <c:v>45047</c:v>
                </c:pt>
                <c:pt idx="193">
                  <c:v>45044</c:v>
                </c:pt>
                <c:pt idx="194">
                  <c:v>45043</c:v>
                </c:pt>
                <c:pt idx="195">
                  <c:v>45042</c:v>
                </c:pt>
                <c:pt idx="196">
                  <c:v>45041</c:v>
                </c:pt>
                <c:pt idx="197">
                  <c:v>45040</c:v>
                </c:pt>
                <c:pt idx="198">
                  <c:v>45037</c:v>
                </c:pt>
                <c:pt idx="199">
                  <c:v>45036</c:v>
                </c:pt>
                <c:pt idx="200">
                  <c:v>45035</c:v>
                </c:pt>
                <c:pt idx="201">
                  <c:v>45034</c:v>
                </c:pt>
                <c:pt idx="202">
                  <c:v>45033</c:v>
                </c:pt>
                <c:pt idx="203">
                  <c:v>45030</c:v>
                </c:pt>
                <c:pt idx="204">
                  <c:v>45029</c:v>
                </c:pt>
                <c:pt idx="205">
                  <c:v>45028</c:v>
                </c:pt>
                <c:pt idx="206">
                  <c:v>45027</c:v>
                </c:pt>
                <c:pt idx="207">
                  <c:v>45026</c:v>
                </c:pt>
                <c:pt idx="208">
                  <c:v>45022</c:v>
                </c:pt>
                <c:pt idx="209">
                  <c:v>45021</c:v>
                </c:pt>
                <c:pt idx="210">
                  <c:v>45020</c:v>
                </c:pt>
                <c:pt idx="211">
                  <c:v>45019</c:v>
                </c:pt>
                <c:pt idx="212">
                  <c:v>45016</c:v>
                </c:pt>
                <c:pt idx="213">
                  <c:v>45015</c:v>
                </c:pt>
                <c:pt idx="214">
                  <c:v>45014</c:v>
                </c:pt>
                <c:pt idx="215">
                  <c:v>45013</c:v>
                </c:pt>
                <c:pt idx="216">
                  <c:v>45012</c:v>
                </c:pt>
                <c:pt idx="217">
                  <c:v>45009</c:v>
                </c:pt>
                <c:pt idx="218">
                  <c:v>45008</c:v>
                </c:pt>
                <c:pt idx="219">
                  <c:v>45007</c:v>
                </c:pt>
                <c:pt idx="220">
                  <c:v>45006</c:v>
                </c:pt>
                <c:pt idx="221">
                  <c:v>45005</c:v>
                </c:pt>
                <c:pt idx="222">
                  <c:v>45002</c:v>
                </c:pt>
                <c:pt idx="223">
                  <c:v>45001</c:v>
                </c:pt>
                <c:pt idx="224">
                  <c:v>45000</c:v>
                </c:pt>
                <c:pt idx="225">
                  <c:v>44999</c:v>
                </c:pt>
                <c:pt idx="226">
                  <c:v>44998</c:v>
                </c:pt>
                <c:pt idx="227">
                  <c:v>44995</c:v>
                </c:pt>
                <c:pt idx="228">
                  <c:v>44994</c:v>
                </c:pt>
                <c:pt idx="229">
                  <c:v>44993</c:v>
                </c:pt>
              </c:numCache>
            </c:numRef>
          </c:cat>
          <c:val>
            <c:numRef>
              <c:f>CalculationsAndCharts!$G$33:$G$262</c:f>
              <c:numCache>
                <c:formatCode>#,##0.00</c:formatCode>
                <c:ptCount val="230"/>
                <c:pt idx="0">
                  <c:v>492.54998799999998</c:v>
                </c:pt>
                <c:pt idx="1">
                  <c:v>494.35000600000001</c:v>
                </c:pt>
                <c:pt idx="2">
                  <c:v>489.20001200000002</c:v>
                </c:pt>
                <c:pt idx="3">
                  <c:v>482.88000499999998</c:v>
                </c:pt>
                <c:pt idx="4">
                  <c:v>490.89001500000001</c:v>
                </c:pt>
                <c:pt idx="5">
                  <c:v>491.26998900000001</c:v>
                </c:pt>
                <c:pt idx="6">
                  <c:v>487.41000400000001</c:v>
                </c:pt>
                <c:pt idx="7">
                  <c:v>488.02999899999998</c:v>
                </c:pt>
                <c:pt idx="8">
                  <c:v>485.39001500000001</c:v>
                </c:pt>
                <c:pt idx="9">
                  <c:v>484.85998499999999</c:v>
                </c:pt>
                <c:pt idx="10">
                  <c:v>483.45001200000002</c:v>
                </c:pt>
                <c:pt idx="11">
                  <c:v>482.42999300000002</c:v>
                </c:pt>
                <c:pt idx="12">
                  <c:v>476.48998999999998</c:v>
                </c:pt>
                <c:pt idx="13">
                  <c:v>472.290009</c:v>
                </c:pt>
                <c:pt idx="14">
                  <c:v>474.92999300000002</c:v>
                </c:pt>
                <c:pt idx="15">
                  <c:v>476.67999300000002</c:v>
                </c:pt>
                <c:pt idx="16">
                  <c:v>476.35000600000001</c:v>
                </c:pt>
                <c:pt idx="17">
                  <c:v>476.55999800000001</c:v>
                </c:pt>
                <c:pt idx="18">
                  <c:v>473.88000499999998</c:v>
                </c:pt>
                <c:pt idx="19">
                  <c:v>474.60000600000001</c:v>
                </c:pt>
                <c:pt idx="20">
                  <c:v>467.92001299999998</c:v>
                </c:pt>
                <c:pt idx="21">
                  <c:v>467.27999899999998</c:v>
                </c:pt>
                <c:pt idx="22">
                  <c:v>468.790009</c:v>
                </c:pt>
                <c:pt idx="23">
                  <c:v>472.64999399999999</c:v>
                </c:pt>
                <c:pt idx="24">
                  <c:v>475.30999800000001</c:v>
                </c:pt>
                <c:pt idx="25">
                  <c:v>476.69000199999999</c:v>
                </c:pt>
                <c:pt idx="26">
                  <c:v>476.51001000000002</c:v>
                </c:pt>
                <c:pt idx="27">
                  <c:v>475.64999399999999</c:v>
                </c:pt>
                <c:pt idx="28">
                  <c:v>473.64999399999999</c:v>
                </c:pt>
                <c:pt idx="29">
                  <c:v>472.70001200000002</c:v>
                </c:pt>
                <c:pt idx="30">
                  <c:v>468.26001000000002</c:v>
                </c:pt>
                <c:pt idx="31">
                  <c:v>474.83999599999999</c:v>
                </c:pt>
                <c:pt idx="32">
                  <c:v>471.97000100000002</c:v>
                </c:pt>
                <c:pt idx="33">
                  <c:v>469.32998700000002</c:v>
                </c:pt>
                <c:pt idx="34">
                  <c:v>472.01001000000002</c:v>
                </c:pt>
                <c:pt idx="35">
                  <c:v>470.5</c:v>
                </c:pt>
                <c:pt idx="36">
                  <c:v>464.10000600000001</c:v>
                </c:pt>
                <c:pt idx="37">
                  <c:v>461.98998999999998</c:v>
                </c:pt>
                <c:pt idx="38">
                  <c:v>460.20001200000002</c:v>
                </c:pt>
                <c:pt idx="39">
                  <c:v>458.23001099999999</c:v>
                </c:pt>
                <c:pt idx="40">
                  <c:v>454.76001000000002</c:v>
                </c:pt>
                <c:pt idx="41">
                  <c:v>456.60000600000001</c:v>
                </c:pt>
                <c:pt idx="42">
                  <c:v>456.69000199999999</c:v>
                </c:pt>
                <c:pt idx="43">
                  <c:v>459.10000600000001</c:v>
                </c:pt>
                <c:pt idx="44">
                  <c:v>456.39999399999999</c:v>
                </c:pt>
                <c:pt idx="45">
                  <c:v>454.60998499999999</c:v>
                </c:pt>
                <c:pt idx="46">
                  <c:v>454.92999300000002</c:v>
                </c:pt>
                <c:pt idx="47">
                  <c:v>454.48001099999999</c:v>
                </c:pt>
                <c:pt idx="48">
                  <c:v>455.29998799999998</c:v>
                </c:pt>
                <c:pt idx="49">
                  <c:v>455.01998900000001</c:v>
                </c:pt>
                <c:pt idx="50">
                  <c:v>453.26998900000001</c:v>
                </c:pt>
                <c:pt idx="51">
                  <c:v>454.26001000000002</c:v>
                </c:pt>
                <c:pt idx="52">
                  <c:v>450.790009</c:v>
                </c:pt>
                <c:pt idx="53">
                  <c:v>450.23001099999999</c:v>
                </c:pt>
                <c:pt idx="54">
                  <c:v>449.67999300000002</c:v>
                </c:pt>
                <c:pt idx="55">
                  <c:v>448.73001099999999</c:v>
                </c:pt>
                <c:pt idx="56">
                  <c:v>440.19000199999999</c:v>
                </c:pt>
                <c:pt idx="57">
                  <c:v>440.60998499999999</c:v>
                </c:pt>
                <c:pt idx="58">
                  <c:v>433.83999599999999</c:v>
                </c:pt>
                <c:pt idx="59">
                  <c:v>437.25</c:v>
                </c:pt>
                <c:pt idx="60">
                  <c:v>436.92999300000002</c:v>
                </c:pt>
                <c:pt idx="61">
                  <c:v>435.69000199999999</c:v>
                </c:pt>
                <c:pt idx="62">
                  <c:v>434.69000199999999</c:v>
                </c:pt>
                <c:pt idx="63">
                  <c:v>430.76001000000002</c:v>
                </c:pt>
                <c:pt idx="64">
                  <c:v>422.66000400000001</c:v>
                </c:pt>
                <c:pt idx="65">
                  <c:v>418.20001200000002</c:v>
                </c:pt>
                <c:pt idx="66">
                  <c:v>415.58999599999999</c:v>
                </c:pt>
                <c:pt idx="67">
                  <c:v>410.67999300000002</c:v>
                </c:pt>
                <c:pt idx="68">
                  <c:v>412.54998799999998</c:v>
                </c:pt>
                <c:pt idx="69">
                  <c:v>417.54998799999998</c:v>
                </c:pt>
                <c:pt idx="70">
                  <c:v>423.63000499999998</c:v>
                </c:pt>
                <c:pt idx="71">
                  <c:v>420.459991</c:v>
                </c:pt>
                <c:pt idx="72">
                  <c:v>421.19000199999999</c:v>
                </c:pt>
                <c:pt idx="73">
                  <c:v>426.42999300000002</c:v>
                </c:pt>
                <c:pt idx="74">
                  <c:v>430.209991</c:v>
                </c:pt>
                <c:pt idx="75">
                  <c:v>436.01998900000001</c:v>
                </c:pt>
                <c:pt idx="76">
                  <c:v>436.040009</c:v>
                </c:pt>
                <c:pt idx="77">
                  <c:v>431.5</c:v>
                </c:pt>
                <c:pt idx="78">
                  <c:v>433.66000400000001</c:v>
                </c:pt>
                <c:pt idx="79">
                  <c:v>436.32000699999998</c:v>
                </c:pt>
                <c:pt idx="80">
                  <c:v>434.540009</c:v>
                </c:pt>
                <c:pt idx="81">
                  <c:v>432.290009</c:v>
                </c:pt>
                <c:pt idx="82">
                  <c:v>429.540009</c:v>
                </c:pt>
                <c:pt idx="83">
                  <c:v>424.5</c:v>
                </c:pt>
                <c:pt idx="84">
                  <c:v>424.66000400000001</c:v>
                </c:pt>
                <c:pt idx="85">
                  <c:v>421.58999599999999</c:v>
                </c:pt>
                <c:pt idx="86">
                  <c:v>427.30999800000001</c:v>
                </c:pt>
                <c:pt idx="87">
                  <c:v>427.48001099999999</c:v>
                </c:pt>
                <c:pt idx="88">
                  <c:v>428.51998900000001</c:v>
                </c:pt>
                <c:pt idx="89">
                  <c:v>426.04998799999998</c:v>
                </c:pt>
                <c:pt idx="90">
                  <c:v>425.88000499999998</c:v>
                </c:pt>
                <c:pt idx="91">
                  <c:v>432.23001099999999</c:v>
                </c:pt>
                <c:pt idx="92">
                  <c:v>430.42001299999998</c:v>
                </c:pt>
                <c:pt idx="93">
                  <c:v>431.39001500000001</c:v>
                </c:pt>
                <c:pt idx="94">
                  <c:v>438.64001500000001</c:v>
                </c:pt>
                <c:pt idx="95">
                  <c:v>442.709991</c:v>
                </c:pt>
                <c:pt idx="96">
                  <c:v>443.63000499999998</c:v>
                </c:pt>
                <c:pt idx="97">
                  <c:v>443.36999500000002</c:v>
                </c:pt>
                <c:pt idx="98">
                  <c:v>450.35998499999999</c:v>
                </c:pt>
                <c:pt idx="99">
                  <c:v>446.51001000000002</c:v>
                </c:pt>
                <c:pt idx="100">
                  <c:v>445.98998999999998</c:v>
                </c:pt>
                <c:pt idx="101">
                  <c:v>448.45001200000002</c:v>
                </c:pt>
                <c:pt idx="102">
                  <c:v>445.51998900000001</c:v>
                </c:pt>
                <c:pt idx="103">
                  <c:v>444.85000600000001</c:v>
                </c:pt>
                <c:pt idx="104">
                  <c:v>446.22000100000002</c:v>
                </c:pt>
                <c:pt idx="105">
                  <c:v>449.23998999999998</c:v>
                </c:pt>
                <c:pt idx="106">
                  <c:v>451.19000199999999</c:v>
                </c:pt>
                <c:pt idx="107">
                  <c:v>450.35000600000001</c:v>
                </c:pt>
                <c:pt idx="108">
                  <c:v>451.01001000000002</c:v>
                </c:pt>
                <c:pt idx="109">
                  <c:v>449.16000400000001</c:v>
                </c:pt>
                <c:pt idx="110">
                  <c:v>442.76001000000002</c:v>
                </c:pt>
                <c:pt idx="111">
                  <c:v>439.97000100000002</c:v>
                </c:pt>
                <c:pt idx="112">
                  <c:v>436.89001500000001</c:v>
                </c:pt>
                <c:pt idx="113">
                  <c:v>443.02999899999998</c:v>
                </c:pt>
                <c:pt idx="114">
                  <c:v>438.14999399999999</c:v>
                </c:pt>
                <c:pt idx="115">
                  <c:v>439.33999599999999</c:v>
                </c:pt>
                <c:pt idx="116">
                  <c:v>436.5</c:v>
                </c:pt>
                <c:pt idx="117">
                  <c:v>436.290009</c:v>
                </c:pt>
                <c:pt idx="118">
                  <c:v>439.64001500000001</c:v>
                </c:pt>
                <c:pt idx="119">
                  <c:v>442.89001500000001</c:v>
                </c:pt>
                <c:pt idx="120">
                  <c:v>448.10998499999999</c:v>
                </c:pt>
                <c:pt idx="121">
                  <c:v>445.64999399999999</c:v>
                </c:pt>
                <c:pt idx="122">
                  <c:v>445.91000400000001</c:v>
                </c:pt>
                <c:pt idx="123">
                  <c:v>445.75</c:v>
                </c:pt>
                <c:pt idx="124">
                  <c:v>448.75</c:v>
                </c:pt>
                <c:pt idx="125">
                  <c:v>450.709991</c:v>
                </c:pt>
                <c:pt idx="126">
                  <c:v>446.80999800000001</c:v>
                </c:pt>
                <c:pt idx="127">
                  <c:v>448.83999599999999</c:v>
                </c:pt>
                <c:pt idx="128">
                  <c:v>450.13000499999998</c:v>
                </c:pt>
                <c:pt idx="129">
                  <c:v>456.48001099999999</c:v>
                </c:pt>
                <c:pt idx="130">
                  <c:v>457.790009</c:v>
                </c:pt>
                <c:pt idx="131">
                  <c:v>456.92001299999998</c:v>
                </c:pt>
                <c:pt idx="132">
                  <c:v>452.48998999999998</c:v>
                </c:pt>
                <c:pt idx="133">
                  <c:v>455.51001000000002</c:v>
                </c:pt>
                <c:pt idx="134">
                  <c:v>455.44000199999999</c:v>
                </c:pt>
                <c:pt idx="135">
                  <c:v>454.20001200000002</c:v>
                </c:pt>
                <c:pt idx="136">
                  <c:v>452.17999300000002</c:v>
                </c:pt>
                <c:pt idx="137">
                  <c:v>452.17999300000002</c:v>
                </c:pt>
                <c:pt idx="138">
                  <c:v>455.20001200000002</c:v>
                </c:pt>
                <c:pt idx="139">
                  <c:v>454.19000199999999</c:v>
                </c:pt>
                <c:pt idx="140">
                  <c:v>450.83999599999999</c:v>
                </c:pt>
                <c:pt idx="141">
                  <c:v>449.27999899999998</c:v>
                </c:pt>
                <c:pt idx="142">
                  <c:v>449.55999800000001</c:v>
                </c:pt>
                <c:pt idx="143">
                  <c:v>446.01998900000001</c:v>
                </c:pt>
                <c:pt idx="144">
                  <c:v>442.459991</c:v>
                </c:pt>
                <c:pt idx="145">
                  <c:v>439.66000400000001</c:v>
                </c:pt>
                <c:pt idx="146">
                  <c:v>438.54998799999998</c:v>
                </c:pt>
                <c:pt idx="147">
                  <c:v>439.66000400000001</c:v>
                </c:pt>
                <c:pt idx="148">
                  <c:v>443.13000499999998</c:v>
                </c:pt>
                <c:pt idx="149">
                  <c:v>443.790009</c:v>
                </c:pt>
                <c:pt idx="150">
                  <c:v>443.27999899999998</c:v>
                </c:pt>
                <c:pt idx="151">
                  <c:v>438.10998499999999</c:v>
                </c:pt>
                <c:pt idx="152">
                  <c:v>436.39001500000001</c:v>
                </c:pt>
                <c:pt idx="153">
                  <c:v>436.17001299999998</c:v>
                </c:pt>
                <c:pt idx="154">
                  <c:v>431.44000199999999</c:v>
                </c:pt>
                <c:pt idx="155">
                  <c:v>433.209991</c:v>
                </c:pt>
                <c:pt idx="156">
                  <c:v>436.51001000000002</c:v>
                </c:pt>
                <c:pt idx="157">
                  <c:v>434.94000199999999</c:v>
                </c:pt>
                <c:pt idx="158">
                  <c:v>437.17999300000002</c:v>
                </c:pt>
                <c:pt idx="159">
                  <c:v>439.459991</c:v>
                </c:pt>
                <c:pt idx="160">
                  <c:v>442.60000600000001</c:v>
                </c:pt>
                <c:pt idx="161">
                  <c:v>437.17999300000002</c:v>
                </c:pt>
                <c:pt idx="162">
                  <c:v>436.66000400000001</c:v>
                </c:pt>
                <c:pt idx="163">
                  <c:v>433.79998799999998</c:v>
                </c:pt>
                <c:pt idx="164">
                  <c:v>429.89999399999999</c:v>
                </c:pt>
                <c:pt idx="165">
                  <c:v>429.13000499999998</c:v>
                </c:pt>
                <c:pt idx="166">
                  <c:v>426.54998799999998</c:v>
                </c:pt>
                <c:pt idx="167">
                  <c:v>428.02999899999998</c:v>
                </c:pt>
                <c:pt idx="168">
                  <c:v>427.10000600000001</c:v>
                </c:pt>
                <c:pt idx="169">
                  <c:v>427.92001299999998</c:v>
                </c:pt>
                <c:pt idx="170">
                  <c:v>421.82000699999998</c:v>
                </c:pt>
                <c:pt idx="171">
                  <c:v>417.85000600000001</c:v>
                </c:pt>
                <c:pt idx="172">
                  <c:v>420.17999300000002</c:v>
                </c:pt>
                <c:pt idx="173">
                  <c:v>420.01998900000001</c:v>
                </c:pt>
                <c:pt idx="174">
                  <c:v>414.64999399999999</c:v>
                </c:pt>
                <c:pt idx="175">
                  <c:v>411.08999599999999</c:v>
                </c:pt>
                <c:pt idx="176">
                  <c:v>414.08999599999999</c:v>
                </c:pt>
                <c:pt idx="177">
                  <c:v>418.790009</c:v>
                </c:pt>
                <c:pt idx="178">
                  <c:v>418.61999500000002</c:v>
                </c:pt>
                <c:pt idx="179">
                  <c:v>419.23001099999999</c:v>
                </c:pt>
                <c:pt idx="180">
                  <c:v>415.23001099999999</c:v>
                </c:pt>
                <c:pt idx="181">
                  <c:v>410.25</c:v>
                </c:pt>
                <c:pt idx="182">
                  <c:v>413.01001000000002</c:v>
                </c:pt>
                <c:pt idx="183">
                  <c:v>411.58999599999999</c:v>
                </c:pt>
                <c:pt idx="184">
                  <c:v>412.13000499999998</c:v>
                </c:pt>
                <c:pt idx="185">
                  <c:v>412.85000600000001</c:v>
                </c:pt>
                <c:pt idx="186">
                  <c:v>410.92999300000002</c:v>
                </c:pt>
                <c:pt idx="187">
                  <c:v>412.73998999999998</c:v>
                </c:pt>
                <c:pt idx="188">
                  <c:v>412.63000499999998</c:v>
                </c:pt>
                <c:pt idx="189">
                  <c:v>405.13000499999998</c:v>
                </c:pt>
                <c:pt idx="190">
                  <c:v>408.01998900000001</c:v>
                </c:pt>
                <c:pt idx="191">
                  <c:v>410.83999599999999</c:v>
                </c:pt>
                <c:pt idx="192">
                  <c:v>415.51001000000002</c:v>
                </c:pt>
                <c:pt idx="193">
                  <c:v>415.92999300000002</c:v>
                </c:pt>
                <c:pt idx="194">
                  <c:v>412.41000400000001</c:v>
                </c:pt>
                <c:pt idx="195">
                  <c:v>404.35998499999999</c:v>
                </c:pt>
                <c:pt idx="196">
                  <c:v>406.07998700000002</c:v>
                </c:pt>
                <c:pt idx="197">
                  <c:v>412.63000499999998</c:v>
                </c:pt>
                <c:pt idx="198">
                  <c:v>412.20001200000002</c:v>
                </c:pt>
                <c:pt idx="199">
                  <c:v>411.88000499999998</c:v>
                </c:pt>
                <c:pt idx="200">
                  <c:v>414.14001500000001</c:v>
                </c:pt>
                <c:pt idx="201">
                  <c:v>414.209991</c:v>
                </c:pt>
                <c:pt idx="202">
                  <c:v>413.94000199999999</c:v>
                </c:pt>
                <c:pt idx="203">
                  <c:v>412.459991</c:v>
                </c:pt>
                <c:pt idx="204">
                  <c:v>413.47000100000002</c:v>
                </c:pt>
                <c:pt idx="205">
                  <c:v>408.04998799999998</c:v>
                </c:pt>
                <c:pt idx="206">
                  <c:v>409.72000100000002</c:v>
                </c:pt>
                <c:pt idx="207">
                  <c:v>409.60998499999999</c:v>
                </c:pt>
                <c:pt idx="208">
                  <c:v>409.19000199999999</c:v>
                </c:pt>
                <c:pt idx="209">
                  <c:v>407.60000600000001</c:v>
                </c:pt>
                <c:pt idx="210">
                  <c:v>408.67001299999998</c:v>
                </c:pt>
                <c:pt idx="211">
                  <c:v>410.95001200000002</c:v>
                </c:pt>
                <c:pt idx="212">
                  <c:v>409.39001500000001</c:v>
                </c:pt>
                <c:pt idx="213">
                  <c:v>403.70001200000002</c:v>
                </c:pt>
                <c:pt idx="214">
                  <c:v>401.35000600000001</c:v>
                </c:pt>
                <c:pt idx="215">
                  <c:v>395.60000600000001</c:v>
                </c:pt>
                <c:pt idx="216">
                  <c:v>396.48998999999998</c:v>
                </c:pt>
                <c:pt idx="217">
                  <c:v>395.75</c:v>
                </c:pt>
                <c:pt idx="218">
                  <c:v>393.17001299999998</c:v>
                </c:pt>
                <c:pt idx="219">
                  <c:v>392.10998499999999</c:v>
                </c:pt>
                <c:pt idx="220">
                  <c:v>398.91000400000001</c:v>
                </c:pt>
                <c:pt idx="221">
                  <c:v>393.73998999999998</c:v>
                </c:pt>
                <c:pt idx="222">
                  <c:v>389.98998999999998</c:v>
                </c:pt>
                <c:pt idx="223">
                  <c:v>396.10998499999999</c:v>
                </c:pt>
                <c:pt idx="224">
                  <c:v>389.27999899999998</c:v>
                </c:pt>
                <c:pt idx="225">
                  <c:v>391.73001099999999</c:v>
                </c:pt>
                <c:pt idx="226">
                  <c:v>385.35998499999999</c:v>
                </c:pt>
                <c:pt idx="227">
                  <c:v>385.91000400000001</c:v>
                </c:pt>
                <c:pt idx="228">
                  <c:v>391.55999800000001</c:v>
                </c:pt>
                <c:pt idx="229">
                  <c:v>398.92001299999998</c:v>
                </c:pt>
              </c:numCache>
            </c:numRef>
          </c:val>
          <c:smooth val="0"/>
          <c:extLst>
            <c:ext xmlns:c16="http://schemas.microsoft.com/office/drawing/2014/chart" uri="{C3380CC4-5D6E-409C-BE32-E72D297353CC}">
              <c16:uniqueId val="{00000003-761F-4EEC-8A15-E46AE71B848C}"/>
            </c:ext>
          </c:extLst>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251226368"/>
        <c:axId val="251248640"/>
      </c:lineChart>
      <c:scatterChart>
        <c:scatterStyle val="lineMarker"/>
        <c:varyColors val="0"/>
        <c:ser>
          <c:idx val="4"/>
          <c:order val="4"/>
          <c:tx>
            <c:strRef>
              <c:f>CalculationsAndCharts!$BG$32</c:f>
              <c:strCache>
                <c:ptCount val="1"/>
                <c:pt idx="0">
                  <c:v>Price Chart Cursor</c:v>
                </c:pt>
              </c:strCache>
            </c:strRef>
          </c:tx>
          <c:spPr>
            <a:ln w="12700">
              <a:solidFill>
                <a:srgbClr val="C00000"/>
              </a:solidFill>
              <a:prstDash val="sysDash"/>
            </a:ln>
          </c:spPr>
          <c:marker>
            <c:symbol val="none"/>
          </c:marker>
          <c:xVal>
            <c:numRef>
              <c:f>CalculationsAndCharts!$BG$33:$BG$262</c:f>
              <c:numCache>
                <c:formatCode>General</c:formatCode>
                <c:ptCount val="230"/>
                <c:pt idx="0">
                  <c:v>105</c:v>
                </c:pt>
                <c:pt idx="1">
                  <c:v>105</c:v>
                </c:pt>
              </c:numCache>
            </c:numRef>
          </c:xVal>
          <c:yVal>
            <c:numRef>
              <c:f>CalculationsAndCharts!$BH$33:$BH$262</c:f>
              <c:numCache>
                <c:formatCode>0.00</c:formatCode>
                <c:ptCount val="230"/>
                <c:pt idx="0">
                  <c:v>377.1227977058843</c:v>
                </c:pt>
                <c:pt idx="1">
                  <c:v>500.38220945441554</c:v>
                </c:pt>
              </c:numCache>
            </c:numRef>
          </c:yVal>
          <c:smooth val="0"/>
          <c:extLst>
            <c:ext xmlns:c16="http://schemas.microsoft.com/office/drawing/2014/chart" uri="{C3380CC4-5D6E-409C-BE32-E72D297353CC}">
              <c16:uniqueId val="{00000004-761F-4EEC-8A15-E46AE71B848C}"/>
            </c:ext>
          </c:extLst>
        </c:ser>
        <c:ser>
          <c:idx val="5"/>
          <c:order val="5"/>
          <c:tx>
            <c:strRef>
              <c:f>CalculationsAndCharts!$H$31</c:f>
              <c:strCache>
                <c:ptCount val="1"/>
                <c:pt idx="0">
                  <c:v>Ehlers Ultimate Channel Indicator</c:v>
                </c:pt>
              </c:strCache>
            </c:strRef>
          </c:tx>
          <c:spPr>
            <a:ln w="12700" cap="rnd" cmpd="sng" algn="ctr">
              <a:solidFill>
                <a:srgbClr val="0000FF"/>
              </a:solidFill>
              <a:prstDash val="solid"/>
              <a:round/>
            </a:ln>
            <a:effectLst/>
          </c:spPr>
          <c:marker>
            <c:symbol val="none"/>
          </c:marker>
          <c:xVal>
            <c:numRef>
              <c:f>CalculationsAndCharts!$A$33:$A$262</c:f>
              <c:numCache>
                <c:formatCode>General</c:formatCode>
                <c:ptCount val="2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numCache>
            </c:numRef>
          </c:xVal>
          <c:yVal>
            <c:numRef>
              <c:f>CalculationsAndCharts!$Q$33:$Q$262</c:f>
              <c:numCache>
                <c:formatCode>0.0000</c:formatCode>
                <c:ptCount val="230"/>
                <c:pt idx="0">
                  <c:v>498.87904589650663</c:v>
                </c:pt>
                <c:pt idx="1">
                  <c:v>497.15350085748139</c:v>
                </c:pt>
                <c:pt idx="2">
                  <c:v>494.97039183037163</c:v>
                </c:pt>
                <c:pt idx="3">
                  <c:v>494.54630138703192</c:v>
                </c:pt>
                <c:pt idx="4">
                  <c:v>494.50668583742981</c:v>
                </c:pt>
                <c:pt idx="5">
                  <c:v>492.94645091289675</c:v>
                </c:pt>
                <c:pt idx="6">
                  <c:v>491.23819541141296</c:v>
                </c:pt>
                <c:pt idx="7">
                  <c:v>489.89861564357039</c:v>
                </c:pt>
                <c:pt idx="8">
                  <c:v>488.05192857202292</c:v>
                </c:pt>
                <c:pt idx="9">
                  <c:v>486.39085269657204</c:v>
                </c:pt>
                <c:pt idx="10">
                  <c:v>484.78388086944869</c:v>
                </c:pt>
                <c:pt idx="11">
                  <c:v>482.11614532000442</c:v>
                </c:pt>
                <c:pt idx="12">
                  <c:v>479.85279057147534</c:v>
                </c:pt>
                <c:pt idx="13">
                  <c:v>479.76716993770685</c:v>
                </c:pt>
                <c:pt idx="14">
                  <c:v>480.25106369322987</c:v>
                </c:pt>
                <c:pt idx="15">
                  <c:v>480.05022941093608</c:v>
                </c:pt>
                <c:pt idx="16">
                  <c:v>478.73389926870857</c:v>
                </c:pt>
                <c:pt idx="17">
                  <c:v>476.95419003966805</c:v>
                </c:pt>
                <c:pt idx="18">
                  <c:v>475.88113455032556</c:v>
                </c:pt>
                <c:pt idx="19">
                  <c:v>474.24657609416795</c:v>
                </c:pt>
                <c:pt idx="20">
                  <c:v>473.71438206420862</c:v>
                </c:pt>
                <c:pt idx="21">
                  <c:v>475.79800550792692</c:v>
                </c:pt>
                <c:pt idx="22">
                  <c:v>478.19136796286227</c:v>
                </c:pt>
                <c:pt idx="23">
                  <c:v>479.62611074608924</c:v>
                </c:pt>
                <c:pt idx="24">
                  <c:v>479.90310182121573</c:v>
                </c:pt>
                <c:pt idx="25">
                  <c:v>480.0050505736458</c:v>
                </c:pt>
                <c:pt idx="26">
                  <c:v>480.16893428788512</c:v>
                </c:pt>
                <c:pt idx="27">
                  <c:v>480.02396020009019</c:v>
                </c:pt>
                <c:pt idx="28">
                  <c:v>479.8379162050249</c:v>
                </c:pt>
                <c:pt idx="29">
                  <c:v>479.60447710897569</c:v>
                </c:pt>
                <c:pt idx="30">
                  <c:v>479.21214107475583</c:v>
                </c:pt>
                <c:pt idx="31">
                  <c:v>478.22097981780388</c:v>
                </c:pt>
                <c:pt idx="32">
                  <c:v>476.71221837267836</c:v>
                </c:pt>
                <c:pt idx="33">
                  <c:v>475.324241467847</c:v>
                </c:pt>
                <c:pt idx="34">
                  <c:v>472.87461768691395</c:v>
                </c:pt>
                <c:pt idx="35">
                  <c:v>468.53276760913786</c:v>
                </c:pt>
                <c:pt idx="36">
                  <c:v>464.97155536426754</c:v>
                </c:pt>
                <c:pt idx="37">
                  <c:v>463.4405578186138</c:v>
                </c:pt>
                <c:pt idx="38">
                  <c:v>462.37806480846575</c:v>
                </c:pt>
                <c:pt idx="39">
                  <c:v>461.52497032936367</c:v>
                </c:pt>
                <c:pt idx="40">
                  <c:v>461.49059445578291</c:v>
                </c:pt>
                <c:pt idx="41">
                  <c:v>462.11455023623699</c:v>
                </c:pt>
                <c:pt idx="42">
                  <c:v>462.19885534195618</c:v>
                </c:pt>
                <c:pt idx="43">
                  <c:v>461.04553822767781</c:v>
                </c:pt>
                <c:pt idx="44">
                  <c:v>459.84067201184507</c:v>
                </c:pt>
                <c:pt idx="45">
                  <c:v>459.40099766181396</c:v>
                </c:pt>
                <c:pt idx="46">
                  <c:v>459.22743857098425</c:v>
                </c:pt>
                <c:pt idx="47">
                  <c:v>459.53875657763024</c:v>
                </c:pt>
                <c:pt idx="48">
                  <c:v>460.09174257548881</c:v>
                </c:pt>
                <c:pt idx="49">
                  <c:v>459.89001702552781</c:v>
                </c:pt>
                <c:pt idx="50">
                  <c:v>459.35613324829069</c:v>
                </c:pt>
                <c:pt idx="51">
                  <c:v>458.03074770887827</c:v>
                </c:pt>
                <c:pt idx="52">
                  <c:v>456.52363418786064</c:v>
                </c:pt>
                <c:pt idx="53">
                  <c:v>455.63896610738379</c:v>
                </c:pt>
                <c:pt idx="54">
                  <c:v>454.05595259087795</c:v>
                </c:pt>
                <c:pt idx="55">
                  <c:v>449.92030182456733</c:v>
                </c:pt>
                <c:pt idx="56">
                  <c:v>446.45158415379814</c:v>
                </c:pt>
                <c:pt idx="57">
                  <c:v>444.29463744886846</c:v>
                </c:pt>
                <c:pt idx="58">
                  <c:v>442.11078181718221</c:v>
                </c:pt>
                <c:pt idx="59">
                  <c:v>440.65487055829453</c:v>
                </c:pt>
                <c:pt idx="60">
                  <c:v>437.99211363773134</c:v>
                </c:pt>
                <c:pt idx="61">
                  <c:v>434.69190648154216</c:v>
                </c:pt>
                <c:pt idx="62">
                  <c:v>430.03497082872394</c:v>
                </c:pt>
                <c:pt idx="63">
                  <c:v>423.68748206146353</c:v>
                </c:pt>
                <c:pt idx="64">
                  <c:v>418.80371840244055</c:v>
                </c:pt>
                <c:pt idx="65">
                  <c:v>417.10382131659964</c:v>
                </c:pt>
                <c:pt idx="66">
                  <c:v>417.04072617057648</c:v>
                </c:pt>
                <c:pt idx="67">
                  <c:v>419.1651281540943</c:v>
                </c:pt>
                <c:pt idx="68">
                  <c:v>423.20527420221265</c:v>
                </c:pt>
                <c:pt idx="69">
                  <c:v>426.76247536183917</c:v>
                </c:pt>
                <c:pt idx="70">
                  <c:v>429.27834845040809</c:v>
                </c:pt>
                <c:pt idx="71">
                  <c:v>432.07254665896062</c:v>
                </c:pt>
                <c:pt idx="72">
                  <c:v>436.20570529053765</c:v>
                </c:pt>
                <c:pt idx="73">
                  <c:v>439.90642195179583</c:v>
                </c:pt>
                <c:pt idx="74">
                  <c:v>441.85651903838732</c:v>
                </c:pt>
                <c:pt idx="75">
                  <c:v>442.05518083219152</c:v>
                </c:pt>
                <c:pt idx="76">
                  <c:v>440.91116847715136</c:v>
                </c:pt>
                <c:pt idx="77">
                  <c:v>440.12967147895108</c:v>
                </c:pt>
                <c:pt idx="78">
                  <c:v>439.35501290757657</c:v>
                </c:pt>
                <c:pt idx="79">
                  <c:v>437.68293316444857</c:v>
                </c:pt>
                <c:pt idx="80">
                  <c:v>435.40440790859708</c:v>
                </c:pt>
                <c:pt idx="81">
                  <c:v>432.75605105255266</c:v>
                </c:pt>
                <c:pt idx="82">
                  <c:v>429.22373196947257</c:v>
                </c:pt>
                <c:pt idx="83">
                  <c:v>427.28853449414976</c:v>
                </c:pt>
                <c:pt idx="84">
                  <c:v>427.76808966035617</c:v>
                </c:pt>
                <c:pt idx="85">
                  <c:v>428.66188358120002</c:v>
                </c:pt>
                <c:pt idx="86">
                  <c:v>429.63854039154882</c:v>
                </c:pt>
                <c:pt idx="87">
                  <c:v>430.06551810819178</c:v>
                </c:pt>
                <c:pt idx="88">
                  <c:v>430.41358699213669</c:v>
                </c:pt>
                <c:pt idx="89">
                  <c:v>431.85148912880345</c:v>
                </c:pt>
                <c:pt idx="90">
                  <c:v>434.39535118116277</c:v>
                </c:pt>
                <c:pt idx="91">
                  <c:v>437.01640617181027</c:v>
                </c:pt>
                <c:pt idx="92">
                  <c:v>440.42698342141648</c:v>
                </c:pt>
                <c:pt idx="93">
                  <c:v>444.34398210197583</c:v>
                </c:pt>
                <c:pt idx="94">
                  <c:v>446.98734680630423</c:v>
                </c:pt>
                <c:pt idx="95">
                  <c:v>448.56958155823793</c:v>
                </c:pt>
                <c:pt idx="96">
                  <c:v>450.31573232531849</c:v>
                </c:pt>
                <c:pt idx="97">
                  <c:v>451.43648243784605</c:v>
                </c:pt>
                <c:pt idx="98">
                  <c:v>450.60086584017802</c:v>
                </c:pt>
                <c:pt idx="99">
                  <c:v>449.99302108120651</c:v>
                </c:pt>
                <c:pt idx="100">
                  <c:v>450.74005192278042</c:v>
                </c:pt>
                <c:pt idx="101">
                  <c:v>451.07010596365615</c:v>
                </c:pt>
                <c:pt idx="102">
                  <c:v>451.76033761607653</c:v>
                </c:pt>
                <c:pt idx="103">
                  <c:v>453.44845894659358</c:v>
                </c:pt>
                <c:pt idx="104">
                  <c:v>454.55192064786996</c:v>
                </c:pt>
                <c:pt idx="105">
                  <c:v>454.9782774202049</c:v>
                </c:pt>
                <c:pt idx="106">
                  <c:v>454.33059578511853</c:v>
                </c:pt>
                <c:pt idx="107">
                  <c:v>452.74589637986952</c:v>
                </c:pt>
                <c:pt idx="108">
                  <c:v>450.76025855398376</c:v>
                </c:pt>
                <c:pt idx="109">
                  <c:v>447.21786403186439</c:v>
                </c:pt>
                <c:pt idx="110">
                  <c:v>444.57471754824547</c:v>
                </c:pt>
                <c:pt idx="111">
                  <c:v>443.72441423958537</c:v>
                </c:pt>
                <c:pt idx="112">
                  <c:v>442.94115960088334</c:v>
                </c:pt>
                <c:pt idx="113">
                  <c:v>441.49979722115205</c:v>
                </c:pt>
                <c:pt idx="114">
                  <c:v>440.78610833644859</c:v>
                </c:pt>
                <c:pt idx="115">
                  <c:v>441.31141093630418</c:v>
                </c:pt>
                <c:pt idx="116">
                  <c:v>442.50594831160498</c:v>
                </c:pt>
                <c:pt idx="117">
                  <c:v>444.91700869923994</c:v>
                </c:pt>
                <c:pt idx="118">
                  <c:v>447.4536230512154</c:v>
                </c:pt>
                <c:pt idx="119">
                  <c:v>449.20153773586247</c:v>
                </c:pt>
                <c:pt idx="120">
                  <c:v>449.71485647372174</c:v>
                </c:pt>
                <c:pt idx="121">
                  <c:v>450.50900935766833</c:v>
                </c:pt>
                <c:pt idx="122">
                  <c:v>451.4700792006721</c:v>
                </c:pt>
                <c:pt idx="123">
                  <c:v>452.65883776277855</c:v>
                </c:pt>
                <c:pt idx="124">
                  <c:v>454.04499488696052</c:v>
                </c:pt>
                <c:pt idx="125">
                  <c:v>454.77610157990046</c:v>
                </c:pt>
                <c:pt idx="126">
                  <c:v>456.06624228186661</c:v>
                </c:pt>
                <c:pt idx="127">
                  <c:v>458.46086092623148</c:v>
                </c:pt>
                <c:pt idx="128">
                  <c:v>460.55288281493574</c:v>
                </c:pt>
                <c:pt idx="129">
                  <c:v>461.47878740955036</c:v>
                </c:pt>
                <c:pt idx="130">
                  <c:v>461.83945523539825</c:v>
                </c:pt>
                <c:pt idx="131">
                  <c:v>461.24038559888953</c:v>
                </c:pt>
                <c:pt idx="132">
                  <c:v>460.16399769096489</c:v>
                </c:pt>
                <c:pt idx="133">
                  <c:v>459.39387072299104</c:v>
                </c:pt>
                <c:pt idx="134">
                  <c:v>458.75200037199863</c:v>
                </c:pt>
                <c:pt idx="135">
                  <c:v>458.25918258677007</c:v>
                </c:pt>
                <c:pt idx="136">
                  <c:v>458.44769598311387</c:v>
                </c:pt>
                <c:pt idx="137">
                  <c:v>458.67195423272517</c:v>
                </c:pt>
                <c:pt idx="138">
                  <c:v>457.74550072507395</c:v>
                </c:pt>
                <c:pt idx="139">
                  <c:v>455.41435390912363</c:v>
                </c:pt>
                <c:pt idx="140">
                  <c:v>453.08310357594758</c:v>
                </c:pt>
                <c:pt idx="141">
                  <c:v>451.55445634958863</c:v>
                </c:pt>
                <c:pt idx="142">
                  <c:v>449.28188321605182</c:v>
                </c:pt>
                <c:pt idx="143">
                  <c:v>446.47692894980992</c:v>
                </c:pt>
                <c:pt idx="144">
                  <c:v>444.81612555560997</c:v>
                </c:pt>
                <c:pt idx="145">
                  <c:v>444.95407332250772</c:v>
                </c:pt>
                <c:pt idx="146">
                  <c:v>445.81684829577569</c:v>
                </c:pt>
                <c:pt idx="147">
                  <c:v>445.79062125275016</c:v>
                </c:pt>
                <c:pt idx="148">
                  <c:v>445.01239934021811</c:v>
                </c:pt>
                <c:pt idx="149">
                  <c:v>443.97170930957657</c:v>
                </c:pt>
                <c:pt idx="150">
                  <c:v>441.41542755749549</c:v>
                </c:pt>
                <c:pt idx="151">
                  <c:v>439.2536667909792</c:v>
                </c:pt>
                <c:pt idx="152">
                  <c:v>439.11138054681669</c:v>
                </c:pt>
                <c:pt idx="153">
                  <c:v>438.84392749608037</c:v>
                </c:pt>
                <c:pt idx="154">
                  <c:v>439.7631687061442</c:v>
                </c:pt>
                <c:pt idx="155">
                  <c:v>442.0714339526603</c:v>
                </c:pt>
                <c:pt idx="156">
                  <c:v>443.76732413137938</c:v>
                </c:pt>
                <c:pt idx="157">
                  <c:v>445.61478998364203</c:v>
                </c:pt>
                <c:pt idx="158">
                  <c:v>447.12104919803642</c:v>
                </c:pt>
                <c:pt idx="159">
                  <c:v>446.98525573621339</c:v>
                </c:pt>
                <c:pt idx="160">
                  <c:v>444.10972154210231</c:v>
                </c:pt>
                <c:pt idx="161">
                  <c:v>440.36567167098508</c:v>
                </c:pt>
                <c:pt idx="162">
                  <c:v>437.78678885666187</c:v>
                </c:pt>
                <c:pt idx="163">
                  <c:v>435.42506541576807</c:v>
                </c:pt>
                <c:pt idx="164">
                  <c:v>433.9652521533809</c:v>
                </c:pt>
                <c:pt idx="165">
                  <c:v>433.07760052721846</c:v>
                </c:pt>
                <c:pt idx="166">
                  <c:v>432.41618608787991</c:v>
                </c:pt>
                <c:pt idx="167">
                  <c:v>431.83996756296182</c:v>
                </c:pt>
                <c:pt idx="168">
                  <c:v>430.68451453578837</c:v>
                </c:pt>
                <c:pt idx="169">
                  <c:v>427.80817721002694</c:v>
                </c:pt>
                <c:pt idx="170">
                  <c:v>424.51014798640534</c:v>
                </c:pt>
                <c:pt idx="171">
                  <c:v>423.45820145999386</c:v>
                </c:pt>
                <c:pt idx="172">
                  <c:v>422.97103278163121</c:v>
                </c:pt>
                <c:pt idx="173">
                  <c:v>421.12704290003313</c:v>
                </c:pt>
                <c:pt idx="174">
                  <c:v>419.80877424636162</c:v>
                </c:pt>
                <c:pt idx="175">
                  <c:v>420.83516441435438</c:v>
                </c:pt>
                <c:pt idx="176">
                  <c:v>422.15529941101943</c:v>
                </c:pt>
                <c:pt idx="177">
                  <c:v>421.98448360845782</c:v>
                </c:pt>
                <c:pt idx="178">
                  <c:v>420.84284070147515</c:v>
                </c:pt>
                <c:pt idx="179">
                  <c:v>418.59698253082809</c:v>
                </c:pt>
                <c:pt idx="180">
                  <c:v>415.93726392840176</c:v>
                </c:pt>
                <c:pt idx="181">
                  <c:v>415.39236161685193</c:v>
                </c:pt>
                <c:pt idx="182">
                  <c:v>415.88426766925238</c:v>
                </c:pt>
                <c:pt idx="183">
                  <c:v>415.71356292582129</c:v>
                </c:pt>
                <c:pt idx="184">
                  <c:v>415.80406957090986</c:v>
                </c:pt>
                <c:pt idx="185">
                  <c:v>415.33094786298221</c:v>
                </c:pt>
                <c:pt idx="186">
                  <c:v>415.2750510210476</c:v>
                </c:pt>
                <c:pt idx="187">
                  <c:v>416.1969718254644</c:v>
                </c:pt>
                <c:pt idx="188">
                  <c:v>415.29369152487499</c:v>
                </c:pt>
                <c:pt idx="189">
                  <c:v>415.53006978404625</c:v>
                </c:pt>
                <c:pt idx="190">
                  <c:v>417.63888681852239</c:v>
                </c:pt>
                <c:pt idx="191">
                  <c:v>417.93403119686138</c:v>
                </c:pt>
                <c:pt idx="192">
                  <c:v>417.26534815191894</c:v>
                </c:pt>
                <c:pt idx="193">
                  <c:v>415.86195010475086</c:v>
                </c:pt>
                <c:pt idx="194">
                  <c:v>413.36212759793204</c:v>
                </c:pt>
                <c:pt idx="195">
                  <c:v>413.34574915617253</c:v>
                </c:pt>
                <c:pt idx="196">
                  <c:v>415.47541120361029</c:v>
                </c:pt>
                <c:pt idx="197">
                  <c:v>416.52768414834446</c:v>
                </c:pt>
                <c:pt idx="198">
                  <c:v>417.34145875892597</c:v>
                </c:pt>
                <c:pt idx="199">
                  <c:v>418.14842058407316</c:v>
                </c:pt>
                <c:pt idx="200">
                  <c:v>418.46236406469905</c:v>
                </c:pt>
                <c:pt idx="201">
                  <c:v>418.35004932489124</c:v>
                </c:pt>
                <c:pt idx="202">
                  <c:v>418.08373067954955</c:v>
                </c:pt>
                <c:pt idx="203">
                  <c:v>417.44787649434784</c:v>
                </c:pt>
                <c:pt idx="204">
                  <c:v>415.79512355750677</c:v>
                </c:pt>
                <c:pt idx="205">
                  <c:v>414.71159457207091</c:v>
                </c:pt>
                <c:pt idx="206">
                  <c:v>415.01343690746199</c:v>
                </c:pt>
                <c:pt idx="207">
                  <c:v>415.02277865680804</c:v>
                </c:pt>
                <c:pt idx="208">
                  <c:v>414.49428412717992</c:v>
                </c:pt>
                <c:pt idx="209">
                  <c:v>414.22992985984229</c:v>
                </c:pt>
                <c:pt idx="210">
                  <c:v>413.41705912548656</c:v>
                </c:pt>
                <c:pt idx="211">
                  <c:v>411.09984413914378</c:v>
                </c:pt>
                <c:pt idx="212">
                  <c:v>407.28893461101427</c:v>
                </c:pt>
                <c:pt idx="213">
                  <c:v>404.03840095897249</c:v>
                </c:pt>
                <c:pt idx="214">
                  <c:v>401.83382616608657</c:v>
                </c:pt>
                <c:pt idx="215">
                  <c:v>401.10121605498745</c:v>
                </c:pt>
                <c:pt idx="216">
                  <c:v>402.04368580439797</c:v>
                </c:pt>
                <c:pt idx="217">
                  <c:v>402.21056510325627</c:v>
                </c:pt>
                <c:pt idx="218">
                  <c:v>401.76171950051446</c:v>
                </c:pt>
                <c:pt idx="219">
                  <c:v>401.02508980943611</c:v>
                </c:pt>
                <c:pt idx="220">
                  <c:v>399.42139661854054</c:v>
                </c:pt>
                <c:pt idx="221">
                  <c:v>398.57720490979671</c:v>
                </c:pt>
                <c:pt idx="222">
                  <c:v>399.3395085371352</c:v>
                </c:pt>
                <c:pt idx="223">
                  <c:v>398.24771693509132</c:v>
                </c:pt>
                <c:pt idx="224">
                  <c:v>397.05996054624472</c:v>
                </c:pt>
                <c:pt idx="225">
                  <c:v>397.40126054379061</c:v>
                </c:pt>
                <c:pt idx="226">
                  <c:v>398.62365047854786</c:v>
                </c:pt>
                <c:pt idx="227">
                  <c:v>401.64793300283139</c:v>
                </c:pt>
                <c:pt idx="228">
                  <c:v>403.69143944679138</c:v>
                </c:pt>
                <c:pt idx="229">
                  <c:v>404.44021254864879</c:v>
                </c:pt>
              </c:numCache>
            </c:numRef>
          </c:yVal>
          <c:smooth val="0"/>
          <c:extLst>
            <c:ext xmlns:c16="http://schemas.microsoft.com/office/drawing/2014/chart" uri="{C3380CC4-5D6E-409C-BE32-E72D297353CC}">
              <c16:uniqueId val="{00000000-4DF3-44D4-B30E-BB4E6D8DE715}"/>
            </c:ext>
          </c:extLst>
        </c:ser>
        <c:ser>
          <c:idx val="6"/>
          <c:order val="6"/>
          <c:tx>
            <c:strRef>
              <c:f>CalculationsAndCharts!$R$32</c:f>
              <c:strCache>
                <c:ptCount val="1"/>
                <c:pt idx="0">
                  <c:v>Ult Channel Lower</c:v>
                </c:pt>
              </c:strCache>
            </c:strRef>
          </c:tx>
          <c:spPr>
            <a:ln w="12700" cap="rnd" cmpd="sng" algn="ctr">
              <a:solidFill>
                <a:srgbClr val="0000FF"/>
              </a:solidFill>
              <a:prstDash val="solid"/>
              <a:round/>
            </a:ln>
            <a:effectLst/>
          </c:spPr>
          <c:marker>
            <c:symbol val="none"/>
          </c:marker>
          <c:xVal>
            <c:numRef>
              <c:f>CalculationsAndCharts!$A$33:$A$262</c:f>
              <c:numCache>
                <c:formatCode>General</c:formatCode>
                <c:ptCount val="2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numCache>
            </c:numRef>
          </c:xVal>
          <c:yVal>
            <c:numRef>
              <c:f>CalculationsAndCharts!$R$33:$R$262</c:f>
              <c:numCache>
                <c:formatCode>0.0000</c:formatCode>
                <c:ptCount val="230"/>
                <c:pt idx="0">
                  <c:v>486.8564259720236</c:v>
                </c:pt>
                <c:pt idx="1">
                  <c:v>485.5304296225296</c:v>
                </c:pt>
                <c:pt idx="2">
                  <c:v>485.14198039719821</c:v>
                </c:pt>
                <c:pt idx="3">
                  <c:v>487.68813888274053</c:v>
                </c:pt>
                <c:pt idx="4">
                  <c:v>488.94448734176785</c:v>
                </c:pt>
                <c:pt idx="5">
                  <c:v>487.03370786516535</c:v>
                </c:pt>
                <c:pt idx="6">
                  <c:v>485.33017150441668</c:v>
                </c:pt>
                <c:pt idx="7">
                  <c:v>483.22244694553791</c:v>
                </c:pt>
                <c:pt idx="8">
                  <c:v>480.9848384447132</c:v>
                </c:pt>
                <c:pt idx="9">
                  <c:v>478.39504456066521</c:v>
                </c:pt>
                <c:pt idx="10">
                  <c:v>475.01243814613713</c:v>
                </c:pt>
                <c:pt idx="11">
                  <c:v>472.15832609414804</c:v>
                </c:pt>
                <c:pt idx="12">
                  <c:v>470.70528243280137</c:v>
                </c:pt>
                <c:pt idx="13">
                  <c:v>471.07263866105086</c:v>
                </c:pt>
                <c:pt idx="14">
                  <c:v>471.55063320143881</c:v>
                </c:pt>
                <c:pt idx="15">
                  <c:v>470.5020517970907</c:v>
                </c:pt>
                <c:pt idx="16">
                  <c:v>469.29381506195637</c:v>
                </c:pt>
                <c:pt idx="17">
                  <c:v>467.81306129468368</c:v>
                </c:pt>
                <c:pt idx="18">
                  <c:v>466.03464602780684</c:v>
                </c:pt>
                <c:pt idx="19">
                  <c:v>465.24864739825398</c:v>
                </c:pt>
                <c:pt idx="20">
                  <c:v>466.07962838201661</c:v>
                </c:pt>
                <c:pt idx="21">
                  <c:v>468.44071723288408</c:v>
                </c:pt>
                <c:pt idx="22">
                  <c:v>471.43128522248662</c:v>
                </c:pt>
                <c:pt idx="23">
                  <c:v>474.04930536499342</c:v>
                </c:pt>
                <c:pt idx="24">
                  <c:v>475.33939294340485</c:v>
                </c:pt>
                <c:pt idx="25">
                  <c:v>474.77310351434846</c:v>
                </c:pt>
                <c:pt idx="26">
                  <c:v>472.94568736678616</c:v>
                </c:pt>
                <c:pt idx="27">
                  <c:v>471.02486044911973</c:v>
                </c:pt>
                <c:pt idx="28">
                  <c:v>469.55000668758652</c:v>
                </c:pt>
                <c:pt idx="29">
                  <c:v>468.65093821341208</c:v>
                </c:pt>
                <c:pt idx="30">
                  <c:v>469.72506802108938</c:v>
                </c:pt>
                <c:pt idx="31">
                  <c:v>469.73148497756262</c:v>
                </c:pt>
                <c:pt idx="32">
                  <c:v>467.26054911259013</c:v>
                </c:pt>
                <c:pt idx="33">
                  <c:v>465.53482406417442</c:v>
                </c:pt>
                <c:pt idx="34">
                  <c:v>463.1637439517919</c:v>
                </c:pt>
                <c:pt idx="35">
                  <c:v>460.05970389260051</c:v>
                </c:pt>
                <c:pt idx="36">
                  <c:v>457.66203915483942</c:v>
                </c:pt>
                <c:pt idx="37">
                  <c:v>455.61103693193718</c:v>
                </c:pt>
                <c:pt idx="38">
                  <c:v>453.89629913126464</c:v>
                </c:pt>
                <c:pt idx="39">
                  <c:v>453.01900588041212</c:v>
                </c:pt>
                <c:pt idx="40">
                  <c:v>453.54135175130637</c:v>
                </c:pt>
                <c:pt idx="41">
                  <c:v>454.23790483617125</c:v>
                </c:pt>
                <c:pt idx="42">
                  <c:v>454.63703421139741</c:v>
                </c:pt>
                <c:pt idx="43">
                  <c:v>454.8631048018737</c:v>
                </c:pt>
                <c:pt idx="44">
                  <c:v>454.75185110582095</c:v>
                </c:pt>
                <c:pt idx="45">
                  <c:v>455.48569596822125</c:v>
                </c:pt>
                <c:pt idx="46">
                  <c:v>456.37189043495124</c:v>
                </c:pt>
                <c:pt idx="47">
                  <c:v>456.48990173724428</c:v>
                </c:pt>
                <c:pt idx="48">
                  <c:v>455.60676300759377</c:v>
                </c:pt>
                <c:pt idx="49">
                  <c:v>454.29576143118067</c:v>
                </c:pt>
                <c:pt idx="50">
                  <c:v>453.00487039496693</c:v>
                </c:pt>
                <c:pt idx="51">
                  <c:v>451.3615751470345</c:v>
                </c:pt>
                <c:pt idx="52">
                  <c:v>449.24446564523038</c:v>
                </c:pt>
                <c:pt idx="53">
                  <c:v>446.39511860817174</c:v>
                </c:pt>
                <c:pt idx="54">
                  <c:v>442.58326104676917</c:v>
                </c:pt>
                <c:pt idx="55">
                  <c:v>439.45631451443649</c:v>
                </c:pt>
                <c:pt idx="56">
                  <c:v>437.436516378818</c:v>
                </c:pt>
                <c:pt idx="57">
                  <c:v>435.69642856366431</c:v>
                </c:pt>
                <c:pt idx="58">
                  <c:v>435.06361884473097</c:v>
                </c:pt>
                <c:pt idx="59">
                  <c:v>433.46407896928997</c:v>
                </c:pt>
                <c:pt idx="60">
                  <c:v>429.45155820946286</c:v>
                </c:pt>
                <c:pt idx="61">
                  <c:v>423.94949643471267</c:v>
                </c:pt>
                <c:pt idx="62">
                  <c:v>417.7183050888803</c:v>
                </c:pt>
                <c:pt idx="63">
                  <c:v>412.3294820555721</c:v>
                </c:pt>
                <c:pt idx="64">
                  <c:v>408.52643333763189</c:v>
                </c:pt>
                <c:pt idx="65">
                  <c:v>406.14639047286101</c:v>
                </c:pt>
                <c:pt idx="66">
                  <c:v>405.53591755143157</c:v>
                </c:pt>
                <c:pt idx="67">
                  <c:v>407.48529411718482</c:v>
                </c:pt>
                <c:pt idx="68">
                  <c:v>411.26334239749258</c:v>
                </c:pt>
                <c:pt idx="69">
                  <c:v>415.09318316150473</c:v>
                </c:pt>
                <c:pt idx="70">
                  <c:v>417.13315478996446</c:v>
                </c:pt>
                <c:pt idx="71">
                  <c:v>419.34998987363076</c:v>
                </c:pt>
                <c:pt idx="72">
                  <c:v>423.34131522971353</c:v>
                </c:pt>
                <c:pt idx="73">
                  <c:v>427.13277629457974</c:v>
                </c:pt>
                <c:pt idx="74">
                  <c:v>429.98348410062988</c:v>
                </c:pt>
                <c:pt idx="75">
                  <c:v>430.6251905996408</c:v>
                </c:pt>
                <c:pt idx="76">
                  <c:v>429.38340509189425</c:v>
                </c:pt>
                <c:pt idx="77">
                  <c:v>428.91176941294805</c:v>
                </c:pt>
                <c:pt idx="78">
                  <c:v>428.73192524663841</c:v>
                </c:pt>
                <c:pt idx="79">
                  <c:v>426.15627556523538</c:v>
                </c:pt>
                <c:pt idx="80">
                  <c:v>422.13005463406131</c:v>
                </c:pt>
                <c:pt idx="81">
                  <c:v>418.59498612929332</c:v>
                </c:pt>
                <c:pt idx="82">
                  <c:v>416.88111043083808</c:v>
                </c:pt>
                <c:pt idx="83">
                  <c:v>416.45035433790179</c:v>
                </c:pt>
                <c:pt idx="84">
                  <c:v>415.97942936416064</c:v>
                </c:pt>
                <c:pt idx="85">
                  <c:v>417.21417044511003</c:v>
                </c:pt>
                <c:pt idx="86">
                  <c:v>418.28373003103133</c:v>
                </c:pt>
                <c:pt idx="87">
                  <c:v>418.23653378425433</c:v>
                </c:pt>
                <c:pt idx="88">
                  <c:v>418.67782665454882</c:v>
                </c:pt>
                <c:pt idx="89">
                  <c:v>420.03361882725801</c:v>
                </c:pt>
                <c:pt idx="90">
                  <c:v>423.49053157846851</c:v>
                </c:pt>
                <c:pt idx="91">
                  <c:v>426.41690850894287</c:v>
                </c:pt>
                <c:pt idx="92">
                  <c:v>428.74100522109234</c:v>
                </c:pt>
                <c:pt idx="93">
                  <c:v>433.38092775932535</c:v>
                </c:pt>
                <c:pt idx="94">
                  <c:v>438.02848052184368</c:v>
                </c:pt>
                <c:pt idx="95">
                  <c:v>440.33481516726022</c:v>
                </c:pt>
                <c:pt idx="96">
                  <c:v>441.23788826068068</c:v>
                </c:pt>
                <c:pt idx="97">
                  <c:v>443.27719006010557</c:v>
                </c:pt>
                <c:pt idx="98">
                  <c:v>444.74050331747969</c:v>
                </c:pt>
                <c:pt idx="99">
                  <c:v>444.56586998350508</c:v>
                </c:pt>
                <c:pt idx="100">
                  <c:v>445.05830585469636</c:v>
                </c:pt>
                <c:pt idx="101">
                  <c:v>445.28905888694908</c:v>
                </c:pt>
                <c:pt idx="102">
                  <c:v>445.47073304327375</c:v>
                </c:pt>
                <c:pt idx="103">
                  <c:v>446.53198961211007</c:v>
                </c:pt>
                <c:pt idx="104">
                  <c:v>448.18312017708041</c:v>
                </c:pt>
                <c:pt idx="105">
                  <c:v>448.42995473089604</c:v>
                </c:pt>
                <c:pt idx="106">
                  <c:v>446.67462546114933</c:v>
                </c:pt>
                <c:pt idx="107">
                  <c:v>443.88907524388941</c:v>
                </c:pt>
                <c:pt idx="108">
                  <c:v>439.75420074298273</c:v>
                </c:pt>
                <c:pt idx="109">
                  <c:v>435.68150460063617</c:v>
                </c:pt>
                <c:pt idx="110">
                  <c:v>432.68427383009333</c:v>
                </c:pt>
                <c:pt idx="111">
                  <c:v>431.11961195031381</c:v>
                </c:pt>
                <c:pt idx="112">
                  <c:v>432.03020461478457</c:v>
                </c:pt>
                <c:pt idx="113">
                  <c:v>432.37994114391842</c:v>
                </c:pt>
                <c:pt idx="114">
                  <c:v>431.50862873018809</c:v>
                </c:pt>
                <c:pt idx="115">
                  <c:v>431.4430019801751</c:v>
                </c:pt>
                <c:pt idx="116">
                  <c:v>432.36983318678045</c:v>
                </c:pt>
                <c:pt idx="117">
                  <c:v>434.90325868254314</c:v>
                </c:pt>
                <c:pt idx="118">
                  <c:v>437.64758865809011</c:v>
                </c:pt>
                <c:pt idx="119">
                  <c:v>439.71953419100606</c:v>
                </c:pt>
                <c:pt idx="120">
                  <c:v>440.15974704479663</c:v>
                </c:pt>
                <c:pt idx="121">
                  <c:v>439.61750429700089</c:v>
                </c:pt>
                <c:pt idx="122">
                  <c:v>440.59176519170262</c:v>
                </c:pt>
                <c:pt idx="123">
                  <c:v>442.30911830453891</c:v>
                </c:pt>
                <c:pt idx="124">
                  <c:v>443.6334420925304</c:v>
                </c:pt>
                <c:pt idx="125">
                  <c:v>444.26866976073848</c:v>
                </c:pt>
                <c:pt idx="126">
                  <c:v>446.12566146289998</c:v>
                </c:pt>
                <c:pt idx="127">
                  <c:v>448.9933218378435</c:v>
                </c:pt>
                <c:pt idx="128">
                  <c:v>452.00001649052876</c:v>
                </c:pt>
                <c:pt idx="129">
                  <c:v>453.5486959149365</c:v>
                </c:pt>
                <c:pt idx="130">
                  <c:v>452.19733347147786</c:v>
                </c:pt>
                <c:pt idx="131">
                  <c:v>451.06139697551868</c:v>
                </c:pt>
                <c:pt idx="132">
                  <c:v>452.36681295878378</c:v>
                </c:pt>
                <c:pt idx="133">
                  <c:v>453.8112734425053</c:v>
                </c:pt>
                <c:pt idx="134">
                  <c:v>453.39517169320141</c:v>
                </c:pt>
                <c:pt idx="135">
                  <c:v>452.74277167983666</c:v>
                </c:pt>
                <c:pt idx="136">
                  <c:v>452.22316380121032</c:v>
                </c:pt>
                <c:pt idx="137">
                  <c:v>451.9592847580717</c:v>
                </c:pt>
                <c:pt idx="138">
                  <c:v>450.5483235312505</c:v>
                </c:pt>
                <c:pt idx="139">
                  <c:v>448.1218857621202</c:v>
                </c:pt>
                <c:pt idx="140">
                  <c:v>445.92583211214799</c:v>
                </c:pt>
                <c:pt idx="141">
                  <c:v>443.580569961246</c:v>
                </c:pt>
                <c:pt idx="142">
                  <c:v>441.06385159244144</c:v>
                </c:pt>
                <c:pt idx="143">
                  <c:v>439.06994463345302</c:v>
                </c:pt>
                <c:pt idx="144">
                  <c:v>438.0176187406002</c:v>
                </c:pt>
                <c:pt idx="145">
                  <c:v>437.5099924811027</c:v>
                </c:pt>
                <c:pt idx="146">
                  <c:v>437.97429331526814</c:v>
                </c:pt>
                <c:pt idx="147">
                  <c:v>439.38216411613269</c:v>
                </c:pt>
                <c:pt idx="148">
                  <c:v>439.17754437526497</c:v>
                </c:pt>
                <c:pt idx="149">
                  <c:v>436.45784704094081</c:v>
                </c:pt>
                <c:pt idx="150">
                  <c:v>433.8756682956689</c:v>
                </c:pt>
                <c:pt idx="151">
                  <c:v>432.30317903344098</c:v>
                </c:pt>
                <c:pt idx="152">
                  <c:v>431.26319669026179</c:v>
                </c:pt>
                <c:pt idx="153">
                  <c:v>431.16091484213007</c:v>
                </c:pt>
                <c:pt idx="154">
                  <c:v>432.44345130984499</c:v>
                </c:pt>
                <c:pt idx="155">
                  <c:v>434.47515150647303</c:v>
                </c:pt>
                <c:pt idx="156">
                  <c:v>435.55752691288717</c:v>
                </c:pt>
                <c:pt idx="157">
                  <c:v>435.99778621075336</c:v>
                </c:pt>
                <c:pt idx="158">
                  <c:v>436.47319692114115</c:v>
                </c:pt>
                <c:pt idx="159">
                  <c:v>436.03578919684901</c:v>
                </c:pt>
                <c:pt idx="160">
                  <c:v>434.53397212225741</c:v>
                </c:pt>
                <c:pt idx="161">
                  <c:v>433.00812868680237</c:v>
                </c:pt>
                <c:pt idx="162">
                  <c:v>431.11525383901318</c:v>
                </c:pt>
                <c:pt idx="163">
                  <c:v>428.79479759832685</c:v>
                </c:pt>
                <c:pt idx="164">
                  <c:v>427.08689419057544</c:v>
                </c:pt>
                <c:pt idx="165">
                  <c:v>425.6855531424053</c:v>
                </c:pt>
                <c:pt idx="166">
                  <c:v>424.47787918253476</c:v>
                </c:pt>
                <c:pt idx="167">
                  <c:v>422.53753596188375</c:v>
                </c:pt>
                <c:pt idx="168">
                  <c:v>419.52019656279117</c:v>
                </c:pt>
                <c:pt idx="169">
                  <c:v>416.55156743496156</c:v>
                </c:pt>
                <c:pt idx="170">
                  <c:v>414.67680551590644</c:v>
                </c:pt>
                <c:pt idx="171">
                  <c:v>413.97470961582684</c:v>
                </c:pt>
                <c:pt idx="172">
                  <c:v>412.81865748486968</c:v>
                </c:pt>
                <c:pt idx="173">
                  <c:v>411.29649536068968</c:v>
                </c:pt>
                <c:pt idx="174">
                  <c:v>411.07623790859361</c:v>
                </c:pt>
                <c:pt idx="175">
                  <c:v>412.56139926927506</c:v>
                </c:pt>
                <c:pt idx="176">
                  <c:v>414.49282124304136</c:v>
                </c:pt>
                <c:pt idx="177">
                  <c:v>414.48868510402008</c:v>
                </c:pt>
                <c:pt idx="178">
                  <c:v>412.66037765802554</c:v>
                </c:pt>
                <c:pt idx="179">
                  <c:v>410.53763071864955</c:v>
                </c:pt>
                <c:pt idx="180">
                  <c:v>409.14638280580596</c:v>
                </c:pt>
                <c:pt idx="181">
                  <c:v>408.99903976225113</c:v>
                </c:pt>
                <c:pt idx="182">
                  <c:v>408.66668806254188</c:v>
                </c:pt>
                <c:pt idx="183">
                  <c:v>408.26025132820382</c:v>
                </c:pt>
                <c:pt idx="184">
                  <c:v>407.78492679802412</c:v>
                </c:pt>
                <c:pt idx="185">
                  <c:v>407.04708095673942</c:v>
                </c:pt>
                <c:pt idx="186">
                  <c:v>406.13253890716578</c:v>
                </c:pt>
                <c:pt idx="187">
                  <c:v>404.04448450453651</c:v>
                </c:pt>
                <c:pt idx="188">
                  <c:v>402.7058098981276</c:v>
                </c:pt>
                <c:pt idx="189">
                  <c:v>403.66897229604007</c:v>
                </c:pt>
                <c:pt idx="190">
                  <c:v>405.54754557365885</c:v>
                </c:pt>
                <c:pt idx="191">
                  <c:v>407.39158631097234</c:v>
                </c:pt>
                <c:pt idx="192">
                  <c:v>406.87166950993037</c:v>
                </c:pt>
                <c:pt idx="193">
                  <c:v>404.16122020738857</c:v>
                </c:pt>
                <c:pt idx="194">
                  <c:v>403.19583377859408</c:v>
                </c:pt>
                <c:pt idx="195">
                  <c:v>405.01868427113089</c:v>
                </c:pt>
                <c:pt idx="196">
                  <c:v>408.6596333936659</c:v>
                </c:pt>
                <c:pt idx="197">
                  <c:v>410.80225659612603</c:v>
                </c:pt>
                <c:pt idx="198">
                  <c:v>410.86240889188053</c:v>
                </c:pt>
                <c:pt idx="199">
                  <c:v>411.37571379473718</c:v>
                </c:pt>
                <c:pt idx="200">
                  <c:v>411.48419549040295</c:v>
                </c:pt>
                <c:pt idx="201">
                  <c:v>410.61184517639532</c:v>
                </c:pt>
                <c:pt idx="202">
                  <c:v>409.3669528088563</c:v>
                </c:pt>
                <c:pt idx="203">
                  <c:v>408.60349848606882</c:v>
                </c:pt>
                <c:pt idx="204">
                  <c:v>408.35120304610888</c:v>
                </c:pt>
                <c:pt idx="205">
                  <c:v>408.87873038244766</c:v>
                </c:pt>
                <c:pt idx="206">
                  <c:v>409.32111937314909</c:v>
                </c:pt>
                <c:pt idx="207">
                  <c:v>408.88707721374789</c:v>
                </c:pt>
                <c:pt idx="208">
                  <c:v>408.45284437344372</c:v>
                </c:pt>
                <c:pt idx="209">
                  <c:v>407.70539835750424</c:v>
                </c:pt>
                <c:pt idx="210">
                  <c:v>406.56544303274785</c:v>
                </c:pt>
                <c:pt idx="211">
                  <c:v>403.71306161863436</c:v>
                </c:pt>
                <c:pt idx="212">
                  <c:v>399.69709202130821</c:v>
                </c:pt>
                <c:pt idx="213">
                  <c:v>395.99678548926784</c:v>
                </c:pt>
                <c:pt idx="214">
                  <c:v>392.97281230113362</c:v>
                </c:pt>
                <c:pt idx="215">
                  <c:v>390.84587068112063</c:v>
                </c:pt>
                <c:pt idx="216">
                  <c:v>388.47965769144997</c:v>
                </c:pt>
                <c:pt idx="217">
                  <c:v>386.21114495965764</c:v>
                </c:pt>
                <c:pt idx="218">
                  <c:v>385.50566077937901</c:v>
                </c:pt>
                <c:pt idx="219">
                  <c:v>386.45752012462589</c:v>
                </c:pt>
                <c:pt idx="220">
                  <c:v>385.26880907933804</c:v>
                </c:pt>
                <c:pt idx="221">
                  <c:v>381.72753631970352</c:v>
                </c:pt>
                <c:pt idx="222">
                  <c:v>380.08733833810084</c:v>
                </c:pt>
                <c:pt idx="223">
                  <c:v>379.16094455614876</c:v>
                </c:pt>
                <c:pt idx="224">
                  <c:v>378.62596126379322</c:v>
                </c:pt>
                <c:pt idx="225">
                  <c:v>378.97382614789592</c:v>
                </c:pt>
                <c:pt idx="226">
                  <c:v>381.3479647781167</c:v>
                </c:pt>
                <c:pt idx="227">
                  <c:v>386.47307797280956</c:v>
                </c:pt>
                <c:pt idx="228">
                  <c:v>391.97499786428079</c:v>
                </c:pt>
                <c:pt idx="229">
                  <c:v>394.27499142583667</c:v>
                </c:pt>
              </c:numCache>
            </c:numRef>
          </c:yVal>
          <c:smooth val="0"/>
          <c:extLst>
            <c:ext xmlns:c16="http://schemas.microsoft.com/office/drawing/2014/chart" uri="{C3380CC4-5D6E-409C-BE32-E72D297353CC}">
              <c16:uniqueId val="{00000001-4DF3-44D4-B30E-BB4E6D8DE715}"/>
            </c:ext>
          </c:extLst>
        </c:ser>
        <c:ser>
          <c:idx val="7"/>
          <c:order val="7"/>
          <c:tx>
            <c:strRef>
              <c:f>CalculationsAndCharts!$T$31</c:f>
              <c:strCache>
                <c:ptCount val="1"/>
                <c:pt idx="0">
                  <c:v>Ehlers Ultimate Band Indicator</c:v>
                </c:pt>
              </c:strCache>
            </c:strRef>
          </c:tx>
          <c:spPr>
            <a:ln w="12700" cap="rnd" cmpd="sng" algn="ctr">
              <a:noFill/>
              <a:prstDash val="solid"/>
              <a:round/>
            </a:ln>
            <a:effectLst/>
            <a:extLst>
              <a:ext uri="{91240B29-F687-4F45-9708-019B960494DF}">
                <a14:hiddenLine xmlns:a14="http://schemas.microsoft.com/office/drawing/2010/main" w="12700" cap="rnd" cmpd="sng" algn="ctr">
                  <a:solidFill>
                    <a:srgbClr val="990033"/>
                  </a:solidFill>
                  <a:prstDash val="solid"/>
                  <a:round/>
                </a14:hiddenLine>
              </a:ext>
            </a:extLst>
          </c:spPr>
          <c:marker>
            <c:symbol val="none"/>
          </c:marker>
          <c:xVal>
            <c:numRef>
              <c:f>CalculationsAndCharts!$A$33:$A$262</c:f>
              <c:numCache>
                <c:formatCode>General</c:formatCode>
                <c:ptCount val="2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numCache>
            </c:numRef>
          </c:xVal>
          <c:yVal>
            <c:numRef>
              <c:f>CalculationsAndCharts!$Z$33:$Z$262</c:f>
              <c:numCache>
                <c:formatCode>#,##0.00</c:formatCode>
                <c:ptCount val="230"/>
                <c:pt idx="0">
                  <c:v>495.70933141311832</c:v>
                </c:pt>
                <c:pt idx="1">
                  <c:v>497.53933626308662</c:v>
                </c:pt>
                <c:pt idx="2">
                  <c:v>492.500070101603</c:v>
                </c:pt>
                <c:pt idx="3">
                  <c:v>486.43901399772568</c:v>
                </c:pt>
                <c:pt idx="4">
                  <c:v>494.07604808795145</c:v>
                </c:pt>
                <c:pt idx="5">
                  <c:v>494.49225396874726</c:v>
                </c:pt>
                <c:pt idx="6">
                  <c:v>490.62333846657208</c:v>
                </c:pt>
                <c:pt idx="7">
                  <c:v>491.23739993786876</c:v>
                </c:pt>
                <c:pt idx="8">
                  <c:v>488.58066423994325</c:v>
                </c:pt>
                <c:pt idx="9">
                  <c:v>488.05321986466896</c:v>
                </c:pt>
                <c:pt idx="10">
                  <c:v>486.61139638395287</c:v>
                </c:pt>
                <c:pt idx="11">
                  <c:v>485.79018655540807</c:v>
                </c:pt>
                <c:pt idx="12">
                  <c:v>479.64079007613151</c:v>
                </c:pt>
                <c:pt idx="13">
                  <c:v>475.42915444434692</c:v>
                </c:pt>
                <c:pt idx="14">
                  <c:v>477.99998842932689</c:v>
                </c:pt>
                <c:pt idx="15">
                  <c:v>479.86967633828959</c:v>
                </c:pt>
                <c:pt idx="16">
                  <c:v>479.81408946666414</c:v>
                </c:pt>
                <c:pt idx="17">
                  <c:v>480.04055933975184</c:v>
                </c:pt>
                <c:pt idx="18">
                  <c:v>477.27791836135032</c:v>
                </c:pt>
                <c:pt idx="19">
                  <c:v>477.96625626976783</c:v>
                </c:pt>
                <c:pt idx="20">
                  <c:v>471.11379520490681</c:v>
                </c:pt>
                <c:pt idx="21">
                  <c:v>470.50251145013453</c:v>
                </c:pt>
                <c:pt idx="22">
                  <c:v>471.84579675444678</c:v>
                </c:pt>
                <c:pt idx="23">
                  <c:v>475.42024937353648</c:v>
                </c:pt>
                <c:pt idx="24">
                  <c:v>477.92974933000124</c:v>
                </c:pt>
                <c:pt idx="25">
                  <c:v>479.26607810961565</c:v>
                </c:pt>
                <c:pt idx="26">
                  <c:v>479.15824144483554</c:v>
                </c:pt>
                <c:pt idx="27">
                  <c:v>478.37483686588223</c:v>
                </c:pt>
                <c:pt idx="28">
                  <c:v>476.48699070825904</c:v>
                </c:pt>
                <c:pt idx="29">
                  <c:v>475.58427871271834</c:v>
                </c:pt>
                <c:pt idx="30">
                  <c:v>471.16378762455753</c:v>
                </c:pt>
                <c:pt idx="31">
                  <c:v>477.47213323504292</c:v>
                </c:pt>
                <c:pt idx="32">
                  <c:v>474.59685338440812</c:v>
                </c:pt>
                <c:pt idx="33">
                  <c:v>471.99824305925785</c:v>
                </c:pt>
                <c:pt idx="34">
                  <c:v>474.67273628542529</c:v>
                </c:pt>
                <c:pt idx="35">
                  <c:v>473.02711454464105</c:v>
                </c:pt>
                <c:pt idx="36">
                  <c:v>466.39755718926642</c:v>
                </c:pt>
                <c:pt idx="37">
                  <c:v>464.2361563314816</c:v>
                </c:pt>
                <c:pt idx="38">
                  <c:v>462.38187553531202</c:v>
                </c:pt>
                <c:pt idx="39">
                  <c:v>460.61214503234487</c:v>
                </c:pt>
                <c:pt idx="40">
                  <c:v>457.1328747555138</c:v>
                </c:pt>
                <c:pt idx="41">
                  <c:v>459.00111701532148</c:v>
                </c:pt>
                <c:pt idx="42">
                  <c:v>459.45938999393894</c:v>
                </c:pt>
                <c:pt idx="43">
                  <c:v>462.75605067196085</c:v>
                </c:pt>
                <c:pt idx="44">
                  <c:v>461.0293682815319</c:v>
                </c:pt>
                <c:pt idx="45">
                  <c:v>459.65343402470711</c:v>
                </c:pt>
                <c:pt idx="46">
                  <c:v>460.14501463185684</c:v>
                </c:pt>
                <c:pt idx="47">
                  <c:v>459.74403226837393</c:v>
                </c:pt>
                <c:pt idx="48">
                  <c:v>460.53785098229048</c:v>
                </c:pt>
                <c:pt idx="49">
                  <c:v>460.33105423269677</c:v>
                </c:pt>
                <c:pt idx="50">
                  <c:v>458.6144308527642</c:v>
                </c:pt>
                <c:pt idx="51">
                  <c:v>459.5655263763623</c:v>
                </c:pt>
                <c:pt idx="52">
                  <c:v>456.22303654114302</c:v>
                </c:pt>
                <c:pt idx="53">
                  <c:v>455.97303882488404</c:v>
                </c:pt>
                <c:pt idx="54">
                  <c:v>455.63520277200496</c:v>
                </c:pt>
                <c:pt idx="55">
                  <c:v>454.81295452560346</c:v>
                </c:pt>
                <c:pt idx="56">
                  <c:v>446.20586105287202</c:v>
                </c:pt>
                <c:pt idx="57">
                  <c:v>446.61636273751333</c:v>
                </c:pt>
                <c:pt idx="58">
                  <c:v>439.88267202670329</c:v>
                </c:pt>
                <c:pt idx="59">
                  <c:v>443.19932671728242</c:v>
                </c:pt>
                <c:pt idx="60">
                  <c:v>442.9599889007668</c:v>
                </c:pt>
                <c:pt idx="61">
                  <c:v>441.81474567685308</c:v>
                </c:pt>
                <c:pt idx="62">
                  <c:v>440.8277263181904</c:v>
                </c:pt>
                <c:pt idx="63">
                  <c:v>436.58492695089012</c:v>
                </c:pt>
                <c:pt idx="64">
                  <c:v>427.7732784280613</c:v>
                </c:pt>
                <c:pt idx="65">
                  <c:v>422.94219469268262</c:v>
                </c:pt>
                <c:pt idx="66">
                  <c:v>420.10858942680267</c:v>
                </c:pt>
                <c:pt idx="67">
                  <c:v>415.15807413322204</c:v>
                </c:pt>
                <c:pt idx="68">
                  <c:v>417.05081667490828</c:v>
                </c:pt>
                <c:pt idx="69">
                  <c:v>422.01653721256679</c:v>
                </c:pt>
                <c:pt idx="70">
                  <c:v>428.03229399463476</c:v>
                </c:pt>
                <c:pt idx="71">
                  <c:v>424.91422806251791</c:v>
                </c:pt>
                <c:pt idx="72">
                  <c:v>425.48821194853957</c:v>
                </c:pt>
                <c:pt idx="73">
                  <c:v>430.38697607822138</c:v>
                </c:pt>
                <c:pt idx="74">
                  <c:v>434.20204025546923</c:v>
                </c:pt>
                <c:pt idx="75">
                  <c:v>439.89997330752942</c:v>
                </c:pt>
                <c:pt idx="76">
                  <c:v>439.93884424332219</c:v>
                </c:pt>
                <c:pt idx="77">
                  <c:v>435.42320114895648</c:v>
                </c:pt>
                <c:pt idx="78">
                  <c:v>437.62611227030368</c:v>
                </c:pt>
                <c:pt idx="79">
                  <c:v>440.33052808537889</c:v>
                </c:pt>
                <c:pt idx="80">
                  <c:v>438.43175716253779</c:v>
                </c:pt>
                <c:pt idx="81">
                  <c:v>435.98618347315846</c:v>
                </c:pt>
                <c:pt idx="82">
                  <c:v>432.92789745376928</c:v>
                </c:pt>
                <c:pt idx="83">
                  <c:v>427.63886424620546</c:v>
                </c:pt>
                <c:pt idx="84">
                  <c:v>427.95053128602228</c:v>
                </c:pt>
                <c:pt idx="85">
                  <c:v>425.01990266168542</c:v>
                </c:pt>
                <c:pt idx="86">
                  <c:v>430.77077770883199</c:v>
                </c:pt>
                <c:pt idx="87">
                  <c:v>430.86229978711327</c:v>
                </c:pt>
                <c:pt idx="88">
                  <c:v>431.85050356696627</c:v>
                </c:pt>
                <c:pt idx="89">
                  <c:v>429.5079216934692</c:v>
                </c:pt>
                <c:pt idx="90">
                  <c:v>429.74383468132095</c:v>
                </c:pt>
                <c:pt idx="91">
                  <c:v>436.14321406993076</c:v>
                </c:pt>
                <c:pt idx="92">
                  <c:v>434.37280869238498</c:v>
                </c:pt>
                <c:pt idx="93">
                  <c:v>435.23389295445139</c:v>
                </c:pt>
                <c:pt idx="94">
                  <c:v>442.3599630994413</c:v>
                </c:pt>
                <c:pt idx="95">
                  <c:v>446.35560580367166</c:v>
                </c:pt>
                <c:pt idx="96">
                  <c:v>447.31479116278439</c:v>
                </c:pt>
                <c:pt idx="97">
                  <c:v>447.02939281521714</c:v>
                </c:pt>
                <c:pt idx="98">
                  <c:v>454.00027514663242</c:v>
                </c:pt>
                <c:pt idx="99">
                  <c:v>450.15880054894399</c:v>
                </c:pt>
                <c:pt idx="100">
                  <c:v>449.65160135607937</c:v>
                </c:pt>
                <c:pt idx="101">
                  <c:v>452.15520343360089</c:v>
                </c:pt>
                <c:pt idx="102">
                  <c:v>449.22700936376594</c:v>
                </c:pt>
                <c:pt idx="103">
                  <c:v>448.49193003599055</c:v>
                </c:pt>
                <c:pt idx="104">
                  <c:v>449.69747889022693</c:v>
                </c:pt>
                <c:pt idx="105">
                  <c:v>452.52151444282714</c:v>
                </c:pt>
                <c:pt idx="106">
                  <c:v>454.43581886544632</c:v>
                </c:pt>
                <c:pt idx="107">
                  <c:v>453.73085971002303</c:v>
                </c:pt>
                <c:pt idx="108">
                  <c:v>454.53389988994792</c:v>
                </c:pt>
                <c:pt idx="109">
                  <c:v>452.71697110151956</c:v>
                </c:pt>
                <c:pt idx="110">
                  <c:v>445.87978458065714</c:v>
                </c:pt>
                <c:pt idx="111">
                  <c:v>442.9549139750556</c:v>
                </c:pt>
                <c:pt idx="112">
                  <c:v>439.82509093784142</c:v>
                </c:pt>
                <c:pt idx="113">
                  <c:v>446.08116563581206</c:v>
                </c:pt>
                <c:pt idx="114">
                  <c:v>440.89131090525683</c:v>
                </c:pt>
                <c:pt idx="115">
                  <c:v>442.04819916323851</c:v>
                </c:pt>
                <c:pt idx="116">
                  <c:v>439.14198482089517</c:v>
                </c:pt>
                <c:pt idx="117">
                  <c:v>439.01653443358583</c:v>
                </c:pt>
                <c:pt idx="118">
                  <c:v>442.33636131993785</c:v>
                </c:pt>
                <c:pt idx="119">
                  <c:v>445.5172107460163</c:v>
                </c:pt>
                <c:pt idx="120">
                  <c:v>450.76932821665395</c:v>
                </c:pt>
                <c:pt idx="121">
                  <c:v>448.23030254151723</c:v>
                </c:pt>
                <c:pt idx="122">
                  <c:v>448.51526973161589</c:v>
                </c:pt>
                <c:pt idx="123">
                  <c:v>448.53370691974453</c:v>
                </c:pt>
                <c:pt idx="124">
                  <c:v>451.600560521381</c:v>
                </c:pt>
                <c:pt idx="125">
                  <c:v>453.57000885590043</c:v>
                </c:pt>
                <c:pt idx="126">
                  <c:v>449.6792741384225</c:v>
                </c:pt>
                <c:pt idx="127">
                  <c:v>451.64604691617041</c:v>
                </c:pt>
                <c:pt idx="128">
                  <c:v>452.79607405707742</c:v>
                </c:pt>
                <c:pt idx="129">
                  <c:v>458.77621434550952</c:v>
                </c:pt>
                <c:pt idx="130">
                  <c:v>460.2103878179405</c:v>
                </c:pt>
                <c:pt idx="131">
                  <c:v>459.6432126087567</c:v>
                </c:pt>
                <c:pt idx="132">
                  <c:v>455.25730779655657</c:v>
                </c:pt>
                <c:pt idx="133">
                  <c:v>458.15910178414174</c:v>
                </c:pt>
                <c:pt idx="134">
                  <c:v>458.09069364931588</c:v>
                </c:pt>
                <c:pt idx="135">
                  <c:v>457.04490511966304</c:v>
                </c:pt>
                <c:pt idx="136">
                  <c:v>455.2280485389681</c:v>
                </c:pt>
                <c:pt idx="137">
                  <c:v>455.22789221926934</c:v>
                </c:pt>
                <c:pt idx="138">
                  <c:v>458.44327387712292</c:v>
                </c:pt>
                <c:pt idx="139">
                  <c:v>457.58546826193719</c:v>
                </c:pt>
                <c:pt idx="140">
                  <c:v>454.22321184292349</c:v>
                </c:pt>
                <c:pt idx="141">
                  <c:v>452.72880807611881</c:v>
                </c:pt>
                <c:pt idx="142">
                  <c:v>452.9892560366074</c:v>
                </c:pt>
                <c:pt idx="143">
                  <c:v>449.34285600851905</c:v>
                </c:pt>
                <c:pt idx="144">
                  <c:v>445.72453608954766</c:v>
                </c:pt>
                <c:pt idx="145">
                  <c:v>442.91921380472417</c:v>
                </c:pt>
                <c:pt idx="146">
                  <c:v>441.79067453640056</c:v>
                </c:pt>
                <c:pt idx="147">
                  <c:v>442.84156681238898</c:v>
                </c:pt>
                <c:pt idx="148">
                  <c:v>446.24922593451095</c:v>
                </c:pt>
                <c:pt idx="149">
                  <c:v>446.93254061068814</c:v>
                </c:pt>
                <c:pt idx="150">
                  <c:v>446.57906733841656</c:v>
                </c:pt>
                <c:pt idx="151">
                  <c:v>441.1993816731478</c:v>
                </c:pt>
                <c:pt idx="152">
                  <c:v>439.44126055807675</c:v>
                </c:pt>
                <c:pt idx="153">
                  <c:v>439.25203619214108</c:v>
                </c:pt>
                <c:pt idx="154">
                  <c:v>434.62682335544059</c:v>
                </c:pt>
                <c:pt idx="155">
                  <c:v>436.22659704691239</c:v>
                </c:pt>
                <c:pt idx="156">
                  <c:v>439.57443561114019</c:v>
                </c:pt>
                <c:pt idx="157">
                  <c:v>438.06892884179001</c:v>
                </c:pt>
                <c:pt idx="158">
                  <c:v>440.02337681059987</c:v>
                </c:pt>
                <c:pt idx="159">
                  <c:v>442.14205741858268</c:v>
                </c:pt>
                <c:pt idx="160">
                  <c:v>445.44083104098394</c:v>
                </c:pt>
                <c:pt idx="161">
                  <c:v>439.9896705926227</c:v>
                </c:pt>
                <c:pt idx="162">
                  <c:v>439.50102823548985</c:v>
                </c:pt>
                <c:pt idx="163">
                  <c:v>436.60256098951595</c:v>
                </c:pt>
                <c:pt idx="164">
                  <c:v>432.67838881287901</c:v>
                </c:pt>
                <c:pt idx="165">
                  <c:v>431.90588454005882</c:v>
                </c:pt>
                <c:pt idx="166">
                  <c:v>429.35003933071511</c:v>
                </c:pt>
                <c:pt idx="167">
                  <c:v>430.79819458825114</c:v>
                </c:pt>
                <c:pt idx="168">
                  <c:v>429.92322200255643</c:v>
                </c:pt>
                <c:pt idx="169">
                  <c:v>430.82345157191565</c:v>
                </c:pt>
                <c:pt idx="170">
                  <c:v>424.60950937006891</c:v>
                </c:pt>
                <c:pt idx="171">
                  <c:v>420.70865065348761</c:v>
                </c:pt>
                <c:pt idx="172">
                  <c:v>423.06104225879761</c:v>
                </c:pt>
                <c:pt idx="173">
                  <c:v>422.95793833717551</c:v>
                </c:pt>
                <c:pt idx="174">
                  <c:v>417.75769362341748</c:v>
                </c:pt>
                <c:pt idx="175">
                  <c:v>414.32722643045247</c:v>
                </c:pt>
                <c:pt idx="176">
                  <c:v>417.26327715531539</c:v>
                </c:pt>
                <c:pt idx="177">
                  <c:v>422.10148558938278</c:v>
                </c:pt>
                <c:pt idx="178">
                  <c:v>421.93724098519624</c:v>
                </c:pt>
                <c:pt idx="179">
                  <c:v>422.54820975521829</c:v>
                </c:pt>
                <c:pt idx="180">
                  <c:v>418.44539845686398</c:v>
                </c:pt>
                <c:pt idx="181">
                  <c:v>413.41419268846744</c:v>
                </c:pt>
                <c:pt idx="182">
                  <c:v>416.1447346570589</c:v>
                </c:pt>
                <c:pt idx="183">
                  <c:v>414.720782762787</c:v>
                </c:pt>
                <c:pt idx="184">
                  <c:v>415.26208888423054</c:v>
                </c:pt>
                <c:pt idx="185">
                  <c:v>415.99673112216237</c:v>
                </c:pt>
                <c:pt idx="186">
                  <c:v>414.16499700843309</c:v>
                </c:pt>
                <c:pt idx="187">
                  <c:v>416.02056173783456</c:v>
                </c:pt>
                <c:pt idx="188">
                  <c:v>415.9001826966321</c:v>
                </c:pt>
                <c:pt idx="189">
                  <c:v>408.33872089349143</c:v>
                </c:pt>
                <c:pt idx="190">
                  <c:v>411.16070310038862</c:v>
                </c:pt>
                <c:pt idx="191">
                  <c:v>413.89171206374533</c:v>
                </c:pt>
                <c:pt idx="192">
                  <c:v>418.6364583330402</c:v>
                </c:pt>
                <c:pt idx="193">
                  <c:v>419.23471902605604</c:v>
                </c:pt>
                <c:pt idx="194">
                  <c:v>415.54813193540753</c:v>
                </c:pt>
                <c:pt idx="195">
                  <c:v>407.48622812561882</c:v>
                </c:pt>
                <c:pt idx="196">
                  <c:v>409.01557495707749</c:v>
                </c:pt>
                <c:pt idx="197">
                  <c:v>415.25690164671749</c:v>
                </c:pt>
                <c:pt idx="198">
                  <c:v>414.83923095419061</c:v>
                </c:pt>
                <c:pt idx="199">
                  <c:v>414.48679635742911</c:v>
                </c:pt>
                <c:pt idx="200">
                  <c:v>416.69209401518134</c:v>
                </c:pt>
                <c:pt idx="201">
                  <c:v>417.14823658987393</c:v>
                </c:pt>
                <c:pt idx="202">
                  <c:v>416.98518950237099</c:v>
                </c:pt>
                <c:pt idx="203">
                  <c:v>415.50542814866958</c:v>
                </c:pt>
                <c:pt idx="204">
                  <c:v>416.93422855420539</c:v>
                </c:pt>
                <c:pt idx="205">
                  <c:v>411.51503759472195</c:v>
                </c:pt>
                <c:pt idx="206">
                  <c:v>413.17437590071131</c:v>
                </c:pt>
                <c:pt idx="207">
                  <c:v>413.17413418795928</c:v>
                </c:pt>
                <c:pt idx="208">
                  <c:v>413.15859813600241</c:v>
                </c:pt>
                <c:pt idx="209">
                  <c:v>411.77812607161036</c:v>
                </c:pt>
                <c:pt idx="210">
                  <c:v>412.78087732299036</c:v>
                </c:pt>
                <c:pt idx="211">
                  <c:v>415.06034175554828</c:v>
                </c:pt>
                <c:pt idx="212">
                  <c:v>413.64767617446097</c:v>
                </c:pt>
                <c:pt idx="213">
                  <c:v>408.19888661319555</c:v>
                </c:pt>
                <c:pt idx="214">
                  <c:v>405.87378206594764</c:v>
                </c:pt>
                <c:pt idx="215">
                  <c:v>400.04047321425207</c:v>
                </c:pt>
                <c:pt idx="216">
                  <c:v>400.93594914730625</c:v>
                </c:pt>
                <c:pt idx="217">
                  <c:v>400.19644256123138</c:v>
                </c:pt>
                <c:pt idx="218">
                  <c:v>397.62773597312355</c:v>
                </c:pt>
                <c:pt idx="219">
                  <c:v>396.56650900480952</c:v>
                </c:pt>
                <c:pt idx="220">
                  <c:v>403.48024746543541</c:v>
                </c:pt>
                <c:pt idx="221">
                  <c:v>398.45294217786363</c:v>
                </c:pt>
                <c:pt idx="222">
                  <c:v>394.69232126783999</c:v>
                </c:pt>
                <c:pt idx="223">
                  <c:v>400.8942851558038</c:v>
                </c:pt>
                <c:pt idx="224">
                  <c:v>393.77879511767674</c:v>
                </c:pt>
                <c:pt idx="225">
                  <c:v>396.21984516689412</c:v>
                </c:pt>
                <c:pt idx="226">
                  <c:v>389.79108928138646</c:v>
                </c:pt>
                <c:pt idx="227">
                  <c:v>390.3001400669707</c:v>
                </c:pt>
                <c:pt idx="228">
                  <c:v>395.81933697904037</c:v>
                </c:pt>
                <c:pt idx="229">
                  <c:v>403.07236608577438</c:v>
                </c:pt>
              </c:numCache>
            </c:numRef>
          </c:yVal>
          <c:smooth val="0"/>
          <c:extLst>
            <c:ext xmlns:c16="http://schemas.microsoft.com/office/drawing/2014/chart" uri="{C3380CC4-5D6E-409C-BE32-E72D297353CC}">
              <c16:uniqueId val="{00000003-4DF3-44D4-B30E-BB4E6D8DE715}"/>
            </c:ext>
          </c:extLst>
        </c:ser>
        <c:ser>
          <c:idx val="8"/>
          <c:order val="8"/>
          <c:tx>
            <c:strRef>
              <c:f>CalculationsAndCharts!$AA$32</c:f>
              <c:strCache>
                <c:ptCount val="1"/>
                <c:pt idx="0">
                  <c:v>Ult Dn Band</c:v>
                </c:pt>
              </c:strCache>
            </c:strRef>
          </c:tx>
          <c:spPr>
            <a:ln w="12700" cap="rnd" cmpd="sng" algn="ctr">
              <a:noFill/>
              <a:prstDash val="solid"/>
              <a:round/>
            </a:ln>
            <a:effectLst/>
            <a:extLst>
              <a:ext uri="{91240B29-F687-4F45-9708-019B960494DF}">
                <a14:hiddenLine xmlns:a14="http://schemas.microsoft.com/office/drawing/2010/main" w="12700" cap="rnd" cmpd="sng" algn="ctr">
                  <a:solidFill>
                    <a:srgbClr val="990033"/>
                  </a:solidFill>
                  <a:prstDash val="solid"/>
                  <a:round/>
                </a14:hiddenLine>
              </a:ext>
            </a:extLst>
          </c:spPr>
          <c:marker>
            <c:symbol val="none"/>
          </c:marker>
          <c:xVal>
            <c:numRef>
              <c:f>CalculationsAndCharts!$A$33:$A$262</c:f>
              <c:numCache>
                <c:formatCode>General</c:formatCode>
                <c:ptCount val="2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numCache>
            </c:numRef>
          </c:xVal>
          <c:yVal>
            <c:numRef>
              <c:f>CalculationsAndCharts!$AA$33:$AA$262</c:f>
              <c:numCache>
                <c:formatCode>#,##0.00</c:formatCode>
                <c:ptCount val="230"/>
                <c:pt idx="0">
                  <c:v>489.39064458688165</c:v>
                </c:pt>
                <c:pt idx="1">
                  <c:v>491.16067573691339</c:v>
                </c:pt>
                <c:pt idx="2">
                  <c:v>485.89995389839703</c:v>
                </c:pt>
                <c:pt idx="3">
                  <c:v>479.32099600227428</c:v>
                </c:pt>
                <c:pt idx="4">
                  <c:v>487.70398191204856</c:v>
                </c:pt>
                <c:pt idx="5">
                  <c:v>488.04772403125276</c:v>
                </c:pt>
                <c:pt idx="6">
                  <c:v>484.19666953342795</c:v>
                </c:pt>
                <c:pt idx="7">
                  <c:v>484.82259806213119</c:v>
                </c:pt>
                <c:pt idx="8">
                  <c:v>482.19936576005676</c:v>
                </c:pt>
                <c:pt idx="9">
                  <c:v>481.66675013533103</c:v>
                </c:pt>
                <c:pt idx="10">
                  <c:v>480.28862761604717</c:v>
                </c:pt>
                <c:pt idx="11">
                  <c:v>479.06979944459198</c:v>
                </c:pt>
                <c:pt idx="12">
                  <c:v>473.33918992386845</c:v>
                </c:pt>
                <c:pt idx="13">
                  <c:v>469.15086355565307</c:v>
                </c:pt>
                <c:pt idx="14">
                  <c:v>471.85999757067316</c:v>
                </c:pt>
                <c:pt idx="15">
                  <c:v>473.49030966171046</c:v>
                </c:pt>
                <c:pt idx="16">
                  <c:v>472.88592253333587</c:v>
                </c:pt>
                <c:pt idx="17">
                  <c:v>473.07943666024818</c:v>
                </c:pt>
                <c:pt idx="18">
                  <c:v>470.48209163864965</c:v>
                </c:pt>
                <c:pt idx="19">
                  <c:v>471.23375573023219</c:v>
                </c:pt>
                <c:pt idx="20">
                  <c:v>464.72623079509316</c:v>
                </c:pt>
                <c:pt idx="21">
                  <c:v>464.05748654986542</c:v>
                </c:pt>
                <c:pt idx="22">
                  <c:v>465.73422124555321</c:v>
                </c:pt>
                <c:pt idx="23">
                  <c:v>469.87973862646351</c:v>
                </c:pt>
                <c:pt idx="24">
                  <c:v>472.69024666999877</c:v>
                </c:pt>
                <c:pt idx="25">
                  <c:v>474.11392589038434</c:v>
                </c:pt>
                <c:pt idx="26">
                  <c:v>473.86177855516451</c:v>
                </c:pt>
                <c:pt idx="27">
                  <c:v>472.92515113411775</c:v>
                </c:pt>
                <c:pt idx="28">
                  <c:v>470.81299729174094</c:v>
                </c:pt>
                <c:pt idx="29">
                  <c:v>469.81574528728169</c:v>
                </c:pt>
                <c:pt idx="30">
                  <c:v>465.35623237544252</c:v>
                </c:pt>
                <c:pt idx="31">
                  <c:v>472.20785876495705</c:v>
                </c:pt>
                <c:pt idx="32">
                  <c:v>469.34314861559193</c:v>
                </c:pt>
                <c:pt idx="33">
                  <c:v>466.66173094074219</c:v>
                </c:pt>
                <c:pt idx="34">
                  <c:v>469.34728371457476</c:v>
                </c:pt>
                <c:pt idx="35">
                  <c:v>467.97288545535895</c:v>
                </c:pt>
                <c:pt idx="36">
                  <c:v>461.80245481073359</c:v>
                </c:pt>
                <c:pt idx="37">
                  <c:v>459.74382366851836</c:v>
                </c:pt>
                <c:pt idx="38">
                  <c:v>458.01814846468801</c:v>
                </c:pt>
                <c:pt idx="39">
                  <c:v>455.84787696765511</c:v>
                </c:pt>
                <c:pt idx="40">
                  <c:v>452.38714524448625</c:v>
                </c:pt>
                <c:pt idx="41">
                  <c:v>454.19889498467853</c:v>
                </c:pt>
                <c:pt idx="42">
                  <c:v>453.92061400606104</c:v>
                </c:pt>
                <c:pt idx="43">
                  <c:v>455.44396132803917</c:v>
                </c:pt>
                <c:pt idx="44">
                  <c:v>451.77061971846808</c:v>
                </c:pt>
                <c:pt idx="45">
                  <c:v>449.56653597529288</c:v>
                </c:pt>
                <c:pt idx="46">
                  <c:v>449.71497136814321</c:v>
                </c:pt>
                <c:pt idx="47">
                  <c:v>449.21598973162605</c:v>
                </c:pt>
                <c:pt idx="48">
                  <c:v>450.06212501770949</c:v>
                </c:pt>
                <c:pt idx="49">
                  <c:v>449.70892376730325</c:v>
                </c:pt>
                <c:pt idx="50">
                  <c:v>447.92554714723582</c:v>
                </c:pt>
                <c:pt idx="51">
                  <c:v>448.95449362363775</c:v>
                </c:pt>
                <c:pt idx="52">
                  <c:v>445.35698145885698</c:v>
                </c:pt>
                <c:pt idx="53">
                  <c:v>444.48698317511594</c:v>
                </c:pt>
                <c:pt idx="54">
                  <c:v>443.72478322799509</c:v>
                </c:pt>
                <c:pt idx="55">
                  <c:v>442.64706747439652</c:v>
                </c:pt>
                <c:pt idx="56">
                  <c:v>434.17414294712796</c:v>
                </c:pt>
                <c:pt idx="57">
                  <c:v>434.60360726248666</c:v>
                </c:pt>
                <c:pt idx="58">
                  <c:v>427.79731997329668</c:v>
                </c:pt>
                <c:pt idx="59">
                  <c:v>431.30067328271758</c:v>
                </c:pt>
                <c:pt idx="60">
                  <c:v>430.89999709923325</c:v>
                </c:pt>
                <c:pt idx="61">
                  <c:v>429.56525832314691</c:v>
                </c:pt>
                <c:pt idx="62">
                  <c:v>428.55227768180958</c:v>
                </c:pt>
                <c:pt idx="63">
                  <c:v>424.93509304910992</c:v>
                </c:pt>
                <c:pt idx="64">
                  <c:v>417.54672957193873</c:v>
                </c:pt>
                <c:pt idx="65">
                  <c:v>413.45782930731741</c:v>
                </c:pt>
                <c:pt idx="66">
                  <c:v>411.0714025731973</c:v>
                </c:pt>
                <c:pt idx="67">
                  <c:v>406.201911866778</c:v>
                </c:pt>
                <c:pt idx="68">
                  <c:v>408.04915932509169</c:v>
                </c:pt>
                <c:pt idx="69">
                  <c:v>413.08343878743318</c:v>
                </c:pt>
                <c:pt idx="70">
                  <c:v>419.22771600536521</c:v>
                </c:pt>
                <c:pt idx="71">
                  <c:v>416.0057539374821</c:v>
                </c:pt>
                <c:pt idx="72">
                  <c:v>416.89179205146041</c:v>
                </c:pt>
                <c:pt idx="73">
                  <c:v>422.47300992177867</c:v>
                </c:pt>
                <c:pt idx="74">
                  <c:v>426.21794174453078</c:v>
                </c:pt>
                <c:pt idx="75">
                  <c:v>432.1400046924706</c:v>
                </c:pt>
                <c:pt idx="76">
                  <c:v>432.1411737566778</c:v>
                </c:pt>
                <c:pt idx="77">
                  <c:v>427.57679885104352</c:v>
                </c:pt>
                <c:pt idx="78">
                  <c:v>429.69389572969635</c:v>
                </c:pt>
                <c:pt idx="79">
                  <c:v>432.30948591462106</c:v>
                </c:pt>
                <c:pt idx="80">
                  <c:v>430.6482608374622</c:v>
                </c:pt>
                <c:pt idx="81">
                  <c:v>428.59383452684153</c:v>
                </c:pt>
                <c:pt idx="82">
                  <c:v>426.15212054623072</c:v>
                </c:pt>
                <c:pt idx="83">
                  <c:v>421.36113575379454</c:v>
                </c:pt>
                <c:pt idx="84">
                  <c:v>421.36947671397775</c:v>
                </c:pt>
                <c:pt idx="85">
                  <c:v>418.16008933831455</c:v>
                </c:pt>
                <c:pt idx="86">
                  <c:v>423.84921829116803</c:v>
                </c:pt>
                <c:pt idx="87">
                  <c:v>424.09772221288671</c:v>
                </c:pt>
                <c:pt idx="88">
                  <c:v>425.18947443303375</c:v>
                </c:pt>
                <c:pt idx="89">
                  <c:v>422.59205430653077</c:v>
                </c:pt>
                <c:pt idx="90">
                  <c:v>422.01617531867902</c:v>
                </c:pt>
                <c:pt idx="91">
                  <c:v>428.31680793006922</c:v>
                </c:pt>
                <c:pt idx="92">
                  <c:v>426.46721730761499</c:v>
                </c:pt>
                <c:pt idx="93">
                  <c:v>427.54613704554862</c:v>
                </c:pt>
                <c:pt idx="94">
                  <c:v>434.92006690055871</c:v>
                </c:pt>
                <c:pt idx="95">
                  <c:v>439.06437619632834</c:v>
                </c:pt>
                <c:pt idx="96">
                  <c:v>439.94521883721558</c:v>
                </c:pt>
                <c:pt idx="97">
                  <c:v>439.7105971847829</c:v>
                </c:pt>
                <c:pt idx="98">
                  <c:v>446.71969485336757</c:v>
                </c:pt>
                <c:pt idx="99">
                  <c:v>442.86121945105606</c:v>
                </c:pt>
                <c:pt idx="100">
                  <c:v>442.32837864392059</c:v>
                </c:pt>
                <c:pt idx="101">
                  <c:v>444.74482056639914</c:v>
                </c:pt>
                <c:pt idx="102">
                  <c:v>441.81296863623407</c:v>
                </c:pt>
                <c:pt idx="103">
                  <c:v>441.20808196400947</c:v>
                </c:pt>
                <c:pt idx="104">
                  <c:v>442.74252310977312</c:v>
                </c:pt>
                <c:pt idx="105">
                  <c:v>445.95846555717281</c:v>
                </c:pt>
                <c:pt idx="106">
                  <c:v>447.94418513455366</c:v>
                </c:pt>
                <c:pt idx="107">
                  <c:v>446.96915228997699</c:v>
                </c:pt>
                <c:pt idx="108">
                  <c:v>447.48612011005213</c:v>
                </c:pt>
                <c:pt idx="109">
                  <c:v>445.60303689848047</c:v>
                </c:pt>
                <c:pt idx="110">
                  <c:v>439.6402354193429</c:v>
                </c:pt>
                <c:pt idx="111">
                  <c:v>436.98508802494445</c:v>
                </c:pt>
                <c:pt idx="112">
                  <c:v>433.95493906215859</c:v>
                </c:pt>
                <c:pt idx="113">
                  <c:v>439.97883236418789</c:v>
                </c:pt>
                <c:pt idx="114">
                  <c:v>435.40867709474315</c:v>
                </c:pt>
                <c:pt idx="115">
                  <c:v>436.63179283676146</c:v>
                </c:pt>
                <c:pt idx="116">
                  <c:v>433.85801517910483</c:v>
                </c:pt>
                <c:pt idx="117">
                  <c:v>433.56348356641416</c:v>
                </c:pt>
                <c:pt idx="118">
                  <c:v>436.94366868006216</c:v>
                </c:pt>
                <c:pt idx="119">
                  <c:v>440.26281925398371</c:v>
                </c:pt>
                <c:pt idx="120">
                  <c:v>445.45064178334604</c:v>
                </c:pt>
                <c:pt idx="121">
                  <c:v>443.06968545848275</c:v>
                </c:pt>
                <c:pt idx="122">
                  <c:v>443.30473826838414</c:v>
                </c:pt>
                <c:pt idx="123">
                  <c:v>442.96629308025547</c:v>
                </c:pt>
                <c:pt idx="124">
                  <c:v>445.899439478619</c:v>
                </c:pt>
                <c:pt idx="125">
                  <c:v>447.84997314409958</c:v>
                </c:pt>
                <c:pt idx="126">
                  <c:v>443.94072186157752</c:v>
                </c:pt>
                <c:pt idx="127">
                  <c:v>446.03394508382956</c:v>
                </c:pt>
                <c:pt idx="128">
                  <c:v>447.46393594292255</c:v>
                </c:pt>
                <c:pt idx="129">
                  <c:v>454.18380765449047</c:v>
                </c:pt>
                <c:pt idx="130">
                  <c:v>455.3696301820595</c:v>
                </c:pt>
                <c:pt idx="131">
                  <c:v>454.19681339124327</c:v>
                </c:pt>
                <c:pt idx="132">
                  <c:v>449.72267220344338</c:v>
                </c:pt>
                <c:pt idx="133">
                  <c:v>452.86091821585831</c:v>
                </c:pt>
                <c:pt idx="134">
                  <c:v>452.7893103506841</c:v>
                </c:pt>
                <c:pt idx="135">
                  <c:v>451.35511888033699</c:v>
                </c:pt>
                <c:pt idx="136">
                  <c:v>449.13193746103195</c:v>
                </c:pt>
                <c:pt idx="137">
                  <c:v>449.13209378073071</c:v>
                </c:pt>
                <c:pt idx="138">
                  <c:v>451.95675012287711</c:v>
                </c:pt>
                <c:pt idx="139">
                  <c:v>450.79453573806279</c:v>
                </c:pt>
                <c:pt idx="140">
                  <c:v>447.45678015707648</c:v>
                </c:pt>
                <c:pt idx="141">
                  <c:v>445.83118992388114</c:v>
                </c:pt>
                <c:pt idx="142">
                  <c:v>446.13073996339261</c:v>
                </c:pt>
                <c:pt idx="143">
                  <c:v>442.69712199148097</c:v>
                </c:pt>
                <c:pt idx="144">
                  <c:v>439.19544591045235</c:v>
                </c:pt>
                <c:pt idx="145">
                  <c:v>436.40079419527586</c:v>
                </c:pt>
                <c:pt idx="146">
                  <c:v>435.30930146359941</c:v>
                </c:pt>
                <c:pt idx="147">
                  <c:v>436.47844118761105</c:v>
                </c:pt>
                <c:pt idx="148">
                  <c:v>440.01078406548902</c:v>
                </c:pt>
                <c:pt idx="149">
                  <c:v>440.64747738931186</c:v>
                </c:pt>
                <c:pt idx="150">
                  <c:v>439.98093066158339</c:v>
                </c:pt>
                <c:pt idx="151">
                  <c:v>435.02058832685219</c:v>
                </c:pt>
                <c:pt idx="152">
                  <c:v>433.33876944192326</c:v>
                </c:pt>
                <c:pt idx="153">
                  <c:v>433.08798980785889</c:v>
                </c:pt>
                <c:pt idx="154">
                  <c:v>428.25318064455939</c:v>
                </c:pt>
                <c:pt idx="155">
                  <c:v>430.19338495308762</c:v>
                </c:pt>
                <c:pt idx="156">
                  <c:v>433.44558438885986</c:v>
                </c:pt>
                <c:pt idx="157">
                  <c:v>431.81107515820997</c:v>
                </c:pt>
                <c:pt idx="158">
                  <c:v>434.33660918940018</c:v>
                </c:pt>
                <c:pt idx="159">
                  <c:v>436.77792458141732</c:v>
                </c:pt>
                <c:pt idx="160">
                  <c:v>439.75918095901608</c:v>
                </c:pt>
                <c:pt idx="161">
                  <c:v>434.37031540737735</c:v>
                </c:pt>
                <c:pt idx="162">
                  <c:v>433.81897976451017</c:v>
                </c:pt>
                <c:pt idx="163">
                  <c:v>430.99741501048402</c:v>
                </c:pt>
                <c:pt idx="164">
                  <c:v>427.12159918712098</c:v>
                </c:pt>
                <c:pt idx="165">
                  <c:v>426.35412545994114</c:v>
                </c:pt>
                <c:pt idx="166">
                  <c:v>423.74993666928486</c:v>
                </c:pt>
                <c:pt idx="167">
                  <c:v>425.26180341174882</c:v>
                </c:pt>
                <c:pt idx="168">
                  <c:v>424.27678999744359</c:v>
                </c:pt>
                <c:pt idx="169">
                  <c:v>425.01657442808431</c:v>
                </c:pt>
                <c:pt idx="170">
                  <c:v>419.03050462993104</c:v>
                </c:pt>
                <c:pt idx="171">
                  <c:v>414.99136134651241</c:v>
                </c:pt>
                <c:pt idx="172">
                  <c:v>417.29894374120244</c:v>
                </c:pt>
                <c:pt idx="173">
                  <c:v>417.08203966282451</c:v>
                </c:pt>
                <c:pt idx="174">
                  <c:v>411.5422943765825</c:v>
                </c:pt>
                <c:pt idx="175">
                  <c:v>407.8527655695475</c:v>
                </c:pt>
                <c:pt idx="176">
                  <c:v>410.91671484468458</c:v>
                </c:pt>
                <c:pt idx="177">
                  <c:v>415.47853241061722</c:v>
                </c:pt>
                <c:pt idx="178">
                  <c:v>415.30274901480379</c:v>
                </c:pt>
                <c:pt idx="179">
                  <c:v>415.91181224478169</c:v>
                </c:pt>
                <c:pt idx="180">
                  <c:v>412.014623543136</c:v>
                </c:pt>
                <c:pt idx="181">
                  <c:v>407.08580731153256</c:v>
                </c:pt>
                <c:pt idx="182">
                  <c:v>409.87528534294114</c:v>
                </c:pt>
                <c:pt idx="183">
                  <c:v>408.45920923721297</c:v>
                </c:pt>
                <c:pt idx="184">
                  <c:v>408.99792111576943</c:v>
                </c:pt>
                <c:pt idx="185">
                  <c:v>409.70328087783764</c:v>
                </c:pt>
                <c:pt idx="186">
                  <c:v>407.69498899156696</c:v>
                </c:pt>
                <c:pt idx="187">
                  <c:v>409.4594182621654</c:v>
                </c:pt>
                <c:pt idx="188">
                  <c:v>409.35982730336787</c:v>
                </c:pt>
                <c:pt idx="189">
                  <c:v>401.92128910650854</c:v>
                </c:pt>
                <c:pt idx="190">
                  <c:v>404.8792748996114</c:v>
                </c:pt>
                <c:pt idx="191">
                  <c:v>407.78827993625464</c:v>
                </c:pt>
                <c:pt idx="192">
                  <c:v>412.38356166695985</c:v>
                </c:pt>
                <c:pt idx="193">
                  <c:v>412.62526697394401</c:v>
                </c:pt>
                <c:pt idx="194">
                  <c:v>409.2718760645925</c:v>
                </c:pt>
                <c:pt idx="195">
                  <c:v>401.23374187438117</c:v>
                </c:pt>
                <c:pt idx="196">
                  <c:v>403.14439904292254</c:v>
                </c:pt>
                <c:pt idx="197">
                  <c:v>410.00310835328247</c:v>
                </c:pt>
                <c:pt idx="198">
                  <c:v>409.56079304580942</c:v>
                </c:pt>
                <c:pt idx="199">
                  <c:v>409.27321364257085</c:v>
                </c:pt>
                <c:pt idx="200">
                  <c:v>411.58793598481867</c:v>
                </c:pt>
                <c:pt idx="201">
                  <c:v>411.27174541012607</c:v>
                </c:pt>
                <c:pt idx="202">
                  <c:v>410.894814497629</c:v>
                </c:pt>
                <c:pt idx="203">
                  <c:v>409.41455385133042</c:v>
                </c:pt>
                <c:pt idx="204">
                  <c:v>410.00577344579466</c:v>
                </c:pt>
                <c:pt idx="205">
                  <c:v>404.58493840527802</c:v>
                </c:pt>
                <c:pt idx="206">
                  <c:v>406.26562609928874</c:v>
                </c:pt>
                <c:pt idx="207">
                  <c:v>406.04583581204071</c:v>
                </c:pt>
                <c:pt idx="208">
                  <c:v>405.22140586399757</c:v>
                </c:pt>
                <c:pt idx="209">
                  <c:v>403.42188592838966</c:v>
                </c:pt>
                <c:pt idx="210">
                  <c:v>404.5591486770096</c:v>
                </c:pt>
                <c:pt idx="211">
                  <c:v>406.83968224445175</c:v>
                </c:pt>
                <c:pt idx="212">
                  <c:v>405.13235382553904</c:v>
                </c:pt>
                <c:pt idx="213">
                  <c:v>399.20113738680448</c:v>
                </c:pt>
                <c:pt idx="214">
                  <c:v>396.82622993405238</c:v>
                </c:pt>
                <c:pt idx="215">
                  <c:v>391.15953878574794</c:v>
                </c:pt>
                <c:pt idx="216">
                  <c:v>392.04403085269371</c:v>
                </c:pt>
                <c:pt idx="217">
                  <c:v>391.30355743876862</c:v>
                </c:pt>
                <c:pt idx="218">
                  <c:v>388.71229002687642</c:v>
                </c:pt>
                <c:pt idx="219">
                  <c:v>387.65346099519047</c:v>
                </c:pt>
                <c:pt idx="220">
                  <c:v>394.33976053456462</c:v>
                </c:pt>
                <c:pt idx="221">
                  <c:v>389.02703782213632</c:v>
                </c:pt>
                <c:pt idx="222">
                  <c:v>385.28765873215997</c:v>
                </c:pt>
                <c:pt idx="223">
                  <c:v>391.32568484419619</c:v>
                </c:pt>
                <c:pt idx="224">
                  <c:v>384.78120288232321</c:v>
                </c:pt>
                <c:pt idx="225">
                  <c:v>387.24017683310586</c:v>
                </c:pt>
                <c:pt idx="226">
                  <c:v>380.92888071861353</c:v>
                </c:pt>
                <c:pt idx="227">
                  <c:v>381.51986793302933</c:v>
                </c:pt>
                <c:pt idx="228">
                  <c:v>387.30065902095964</c:v>
                </c:pt>
                <c:pt idx="229">
                  <c:v>394.76765991422559</c:v>
                </c:pt>
              </c:numCache>
            </c:numRef>
          </c:yVal>
          <c:smooth val="0"/>
          <c:extLst>
            <c:ext xmlns:c16="http://schemas.microsoft.com/office/drawing/2014/chart" uri="{C3380CC4-5D6E-409C-BE32-E72D297353CC}">
              <c16:uniqueId val="{00000004-4DF3-44D4-B30E-BB4E6D8DE715}"/>
            </c:ext>
          </c:extLst>
        </c:ser>
        <c:dLbls>
          <c:showLegendKey val="0"/>
          <c:showVal val="0"/>
          <c:showCatName val="0"/>
          <c:showSerName val="0"/>
          <c:showPercent val="0"/>
          <c:showBubbleSize val="0"/>
        </c:dLbls>
        <c:axId val="251226368"/>
        <c:axId val="251248640"/>
      </c:scatterChart>
      <c:catAx>
        <c:axId val="25122636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248640"/>
        <c:crosses val="autoZero"/>
        <c:auto val="0"/>
        <c:lblAlgn val="ctr"/>
        <c:lblOffset val="100"/>
        <c:tickLblSkip val="6"/>
        <c:tickMarkSkip val="3"/>
        <c:noMultiLvlLbl val="0"/>
      </c:catAx>
      <c:valAx>
        <c:axId val="251248640"/>
        <c:scaling>
          <c:orientation val="minMax"/>
          <c:max val="500.38220945441554"/>
          <c:min val="377.1227977058843"/>
        </c:scaling>
        <c:delete val="0"/>
        <c:axPos val="r"/>
        <c:numFmt formatCode="#,##0.00" sourceLinked="0"/>
        <c:majorTickMark val="out"/>
        <c:minorTickMark val="none"/>
        <c:tickLblPos val="nextTo"/>
        <c:txPr>
          <a:bodyPr rot="0" vert="horz"/>
          <a:lstStyle/>
          <a:p>
            <a:pPr>
              <a:defRPr/>
            </a:pPr>
            <a:endParaRPr lang="en-US"/>
          </a:p>
        </c:txPr>
        <c:crossAx val="251226368"/>
        <c:crossesAt val="1"/>
        <c:crossBetween val="between"/>
        <c:majorUnit val="24.651882349706248"/>
        <c:minorUnit val="24.651882349706248"/>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egendEntry>
        <c:idx val="6"/>
        <c:delete val="1"/>
      </c:legendEntry>
      <c:legendEntry>
        <c:idx val="8"/>
        <c:delete val="1"/>
      </c:legendEntry>
      <c:layout>
        <c:manualLayout>
          <c:xMode val="edge"/>
          <c:yMode val="edge"/>
          <c:x val="0.35884939688590306"/>
          <c:y val="1.3637045223563128E-2"/>
          <c:w val="0.60235965881422759"/>
          <c:h val="5.276857336459196E-2"/>
        </c:manualLayout>
      </c:layout>
      <c:overlay val="0"/>
      <c:spPr>
        <a:ln>
          <a:solidFill>
            <a:schemeClr val="bg2">
              <a:lumMod val="90000"/>
            </a:schemeClr>
          </a:solidFill>
          <a:prstDash val="sysDash"/>
        </a:ln>
      </c:spPr>
    </c:legend>
    <c:plotVisOnly val="1"/>
    <c:dispBlanksAs val="gap"/>
    <c:showDLblsOverMax val="0"/>
  </c:chart>
  <c:spPr>
    <a:solidFill>
      <a:schemeClr val="bg1"/>
    </a:solidFill>
    <a:ln>
      <a:solidFill>
        <a:srgbClr val="0000FF"/>
      </a:solidFill>
    </a:ln>
  </c:spPr>
  <c:printSettings>
    <c:headerFooter alignWithMargins="0"/>
    <c:pageMargins b="1" l="0.75" r="0.75" t="1" header="0.5" footer="0.5"/>
    <c:pageSetup orientation="landscape" horizontalDpi="-3"/>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04638903365667E-2"/>
          <c:y val="0.14043383586007277"/>
          <c:w val="0.94373309791609428"/>
          <c:h val="0.85515066734212963"/>
        </c:manualLayout>
      </c:layout>
      <c:scatterChart>
        <c:scatterStyle val="lineMarker"/>
        <c:varyColors val="0"/>
        <c:ser>
          <c:idx val="2"/>
          <c:order val="0"/>
          <c:tx>
            <c:strRef>
              <c:f>CalculationsAndCharts!$BK$32</c:f>
              <c:strCache>
                <c:ptCount val="1"/>
                <c:pt idx="0">
                  <c:v>Indicator02Cursor</c:v>
                </c:pt>
              </c:strCache>
            </c:strRef>
          </c:tx>
          <c:spPr>
            <a:ln w="15875">
              <a:solidFill>
                <a:srgbClr val="C00000"/>
              </a:solidFill>
              <a:prstDash val="sysDash"/>
            </a:ln>
          </c:spPr>
          <c:marker>
            <c:symbol val="none"/>
          </c:marker>
          <c:xVal>
            <c:numRef>
              <c:f>CalculationsAndCharts!$BK$33:$BK$262</c:f>
              <c:numCache>
                <c:formatCode>General</c:formatCode>
                <c:ptCount val="230"/>
                <c:pt idx="0">
                  <c:v>105</c:v>
                </c:pt>
                <c:pt idx="1">
                  <c:v>105</c:v>
                </c:pt>
              </c:numCache>
            </c:numRef>
          </c:xVal>
          <c:yVal>
            <c:numRef>
              <c:f>CalculationsAndCharts!$BL$33:$BL$262</c:f>
              <c:numCache>
                <c:formatCode>General</c:formatCode>
                <c:ptCount val="230"/>
                <c:pt idx="0">
                  <c:v>0</c:v>
                </c:pt>
                <c:pt idx="1">
                  <c:v>0</c:v>
                </c:pt>
              </c:numCache>
            </c:numRef>
          </c:yVal>
          <c:smooth val="0"/>
          <c:extLst>
            <c:ext xmlns:c16="http://schemas.microsoft.com/office/drawing/2014/chart" uri="{C3380CC4-5D6E-409C-BE32-E72D297353CC}">
              <c16:uniqueId val="{00000000-2AF0-48A4-8E14-FDBB158BB11B}"/>
            </c:ext>
          </c:extLst>
        </c:ser>
        <c:dLbls>
          <c:showLegendKey val="0"/>
          <c:showVal val="0"/>
          <c:showCatName val="0"/>
          <c:showSerName val="0"/>
          <c:showPercent val="0"/>
          <c:showBubbleSize val="0"/>
        </c:dLbls>
        <c:axId val="260419584"/>
        <c:axId val="260421120"/>
      </c:scatterChart>
      <c:catAx>
        <c:axId val="260419584"/>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60421120"/>
        <c:crosses val="autoZero"/>
        <c:auto val="0"/>
        <c:lblAlgn val="ctr"/>
        <c:lblOffset val="100"/>
        <c:tickLblSkip val="6"/>
        <c:tickMarkSkip val="3"/>
        <c:noMultiLvlLbl val="0"/>
      </c:catAx>
      <c:valAx>
        <c:axId val="260421120"/>
        <c:scaling>
          <c:orientation val="minMax"/>
          <c:max val="0"/>
          <c:min val="-6.0600000000000005"/>
        </c:scaling>
        <c:delete val="0"/>
        <c:axPos val="r"/>
        <c:numFmt formatCode="#,##0" sourceLinked="0"/>
        <c:majorTickMark val="out"/>
        <c:minorTickMark val="none"/>
        <c:tickLblPos val="nextTo"/>
        <c:crossAx val="260419584"/>
        <c:crossesAt val="1"/>
        <c:crossBetween val="between"/>
        <c:minorUnit val="6.0600000000000005"/>
      </c:valAx>
      <c:spPr>
        <a:noFill/>
        <a:ln w="25400">
          <a:noFill/>
        </a:ln>
      </c:spPr>
    </c:plotArea>
    <c:legend>
      <c:legendPos val="t"/>
      <c:legendEntry>
        <c:idx val="0"/>
        <c:delete val="1"/>
      </c:legendEntry>
      <c:layout>
        <c:manualLayout>
          <c:xMode val="edge"/>
          <c:yMode val="edge"/>
          <c:x val="0.26538291876231623"/>
          <c:y val="1.9277018344077083E-2"/>
          <c:w val="0.2978326600928603"/>
          <c:h val="0.1094496752534967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230" min="1" page="10" val="126"/>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Radio" checked="Checked" firstButton="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 uri="{FF2B5EF4-FFF2-40B4-BE49-F238E27FC236}">
                  <a16:creationId xmlns:a16="http://schemas.microsoft.com/office/drawing/2014/main" id="{00000000-0008-0000-0100-000002C8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 uri="{FF2B5EF4-FFF2-40B4-BE49-F238E27FC236}">
                  <a16:creationId xmlns:a16="http://schemas.microsoft.com/office/drawing/2014/main" id="{00000000-0008-0000-0100-000006C8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 uri="{FF2B5EF4-FFF2-40B4-BE49-F238E27FC236}">
                  <a16:creationId xmlns:a16="http://schemas.microsoft.com/office/drawing/2014/main" id="{00000000-0008-0000-0100-000010C8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25951</xdr:colOff>
      <xdr:row>22</xdr:row>
      <xdr:rowOff>84667</xdr:rowOff>
    </xdr:from>
    <xdr:to>
      <xdr:col>17</xdr:col>
      <xdr:colOff>2472</xdr:colOff>
      <xdr:row>27</xdr:row>
      <xdr:rowOff>0</xdr:rowOff>
    </xdr:to>
    <xdr:graphicFrame macro="">
      <xdr:nvGraphicFramePr>
        <xdr:cNvPr id="4" name="VolumeChart">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441960</xdr:colOff>
          <xdr:row>9</xdr:row>
          <xdr:rowOff>129540</xdr:rowOff>
        </xdr:from>
        <xdr:to>
          <xdr:col>4</xdr:col>
          <xdr:colOff>518160</xdr:colOff>
          <xdr:row>12</xdr:row>
          <xdr:rowOff>11430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00000000-0008-0000-0200-0000210A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100" b="1" i="0" u="none" strike="noStrike" baseline="0">
                  <a:solidFill>
                    <a:srgbClr val="0000FF"/>
                  </a:solidFill>
                  <a:latin typeface="Arial"/>
                  <a:cs typeface="Arial"/>
                </a:rPr>
                <a:t>Manual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 uri="{FF2B5EF4-FFF2-40B4-BE49-F238E27FC236}">
                  <a16:creationId xmlns:a16="http://schemas.microsoft.com/office/drawing/2014/main" id="{00000000-0008-0000-0200-000025EF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 uri="{FF2B5EF4-FFF2-40B4-BE49-F238E27FC236}">
                  <a16:creationId xmlns:a16="http://schemas.microsoft.com/office/drawing/2014/main" id="{00000000-0008-0000-0200-000076F6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 uri="{FF2B5EF4-FFF2-40B4-BE49-F238E27FC236}">
                  <a16:creationId xmlns:a16="http://schemas.microsoft.com/office/drawing/2014/main" id="{00000000-0008-0000-0200-000097F6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53933" y="514773"/>
              <a:ext cx="449580" cy="187114"/>
              <a:chOff x="3832860" y="518160"/>
              <a:chExt cx="449580" cy="190500"/>
            </a:xfrm>
            <a:solidFill>
              <a:srgbClr val="0000FF"/>
            </a:solidFill>
          </xdr:grpSpPr>
          <xdr:sp macro="" textlink="">
            <xdr:nvSpPr>
              <xdr:cNvPr id="521889" name="Button 9889" hidden="1">
                <a:extLst>
                  <a:ext uri="{63B3BB69-23CF-44E3-9099-C40C66FF867C}">
                    <a14:compatExt spid="_x0000_s521889"/>
                  </a:ext>
                  <a:ext uri="{FF2B5EF4-FFF2-40B4-BE49-F238E27FC236}">
                    <a16:creationId xmlns:a16="http://schemas.microsoft.com/office/drawing/2014/main" id="{00000000-0008-0000-0200-0000A1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 uri="{FF2B5EF4-FFF2-40B4-BE49-F238E27FC236}">
                    <a16:creationId xmlns:a16="http://schemas.microsoft.com/office/drawing/2014/main" id="{00000000-0008-0000-0200-0000A2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4</xdr:row>
          <xdr:rowOff>0</xdr:rowOff>
        </xdr:from>
        <xdr:to>
          <xdr:col>4</xdr:col>
          <xdr:colOff>617220</xdr:colOff>
          <xdr:row>5</xdr:row>
          <xdr:rowOff>0</xdr:rowOff>
        </xdr:to>
        <xdr:sp macro="" textlink="">
          <xdr:nvSpPr>
            <xdr:cNvPr id="521898" name="Button 9898" hidden="1">
              <a:extLst>
                <a:ext uri="{63B3BB69-23CF-44E3-9099-C40C66FF867C}">
                  <a14:compatExt spid="_x0000_s521898"/>
                </a:ext>
                <a:ext uri="{FF2B5EF4-FFF2-40B4-BE49-F238E27FC236}">
                  <a16:creationId xmlns:a16="http://schemas.microsoft.com/office/drawing/2014/main" id="{00000000-0008-0000-0200-0000AAF6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Using Raw Prices. Click to use Close Adjusted.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996267" y="1894841"/>
              <a:ext cx="449580" cy="191346"/>
              <a:chOff x="3832860" y="518160"/>
              <a:chExt cx="449580" cy="190500"/>
            </a:xfrm>
            <a:solidFill>
              <a:srgbClr val="0000FF"/>
            </a:solidFill>
          </xdr:grpSpPr>
          <xdr:sp macro="" textlink="">
            <xdr:nvSpPr>
              <xdr:cNvPr id="521923" name="Button 9923" hidden="1">
                <a:extLst>
                  <a:ext uri="{63B3BB69-23CF-44E3-9099-C40C66FF867C}">
                    <a14:compatExt spid="_x0000_s521923"/>
                  </a:ext>
                  <a:ext uri="{FF2B5EF4-FFF2-40B4-BE49-F238E27FC236}">
                    <a16:creationId xmlns:a16="http://schemas.microsoft.com/office/drawing/2014/main" id="{00000000-0008-0000-0200-0000C3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 uri="{FF2B5EF4-FFF2-40B4-BE49-F238E27FC236}">
                    <a16:creationId xmlns:a16="http://schemas.microsoft.com/office/drawing/2014/main" id="{00000000-0008-0000-0200-0000C4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25951</xdr:colOff>
      <xdr:row>16</xdr:row>
      <xdr:rowOff>163829</xdr:rowOff>
    </xdr:from>
    <xdr:to>
      <xdr:col>17</xdr:col>
      <xdr:colOff>2472</xdr:colOff>
      <xdr:row>22</xdr:row>
      <xdr:rowOff>101599</xdr:rowOff>
    </xdr:to>
    <xdr:graphicFrame macro="">
      <xdr:nvGraphicFramePr>
        <xdr:cNvPr id="3" name="Indicator04Chart"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152400</xdr:rowOff>
        </xdr:from>
        <xdr:to>
          <xdr:col>18</xdr:col>
          <xdr:colOff>156210</xdr:colOff>
          <xdr:row>19</xdr:row>
          <xdr:rowOff>15240</xdr:rowOff>
        </xdr:to>
        <xdr:sp macro="" textlink="">
          <xdr:nvSpPr>
            <xdr:cNvPr id="521929" name="CheckBox Ind 04" hidden="1">
              <a:extLst>
                <a:ext uri="{63B3BB69-23CF-44E3-9099-C40C66FF867C}">
                  <a14:compatExt spid="_x0000_s521929"/>
                </a:ext>
                <a:ext uri="{FF2B5EF4-FFF2-40B4-BE49-F238E27FC236}">
                  <a16:creationId xmlns:a16="http://schemas.microsoft.com/office/drawing/2014/main" id="{00000000-0008-0000-0200-0000C9F607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DMI  - I 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18</xdr:row>
          <xdr:rowOff>137160</xdr:rowOff>
        </xdr:from>
        <xdr:to>
          <xdr:col>18</xdr:col>
          <xdr:colOff>156210</xdr:colOff>
          <xdr:row>19</xdr:row>
          <xdr:rowOff>167640</xdr:rowOff>
        </xdr:to>
        <xdr:sp macro="" textlink="">
          <xdr:nvSpPr>
            <xdr:cNvPr id="538767" name="CheckBox Ind 05" hidden="1">
              <a:extLst>
                <a:ext uri="{63B3BB69-23CF-44E3-9099-C40C66FF867C}">
                  <a14:compatExt spid="_x0000_s538767"/>
                </a:ext>
                <a:ext uri="{FF2B5EF4-FFF2-40B4-BE49-F238E27FC236}">
                  <a16:creationId xmlns:a16="http://schemas.microsoft.com/office/drawing/2014/main" id="{00000000-0008-0000-0200-00008F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Acum/Dist  - I 05</a:t>
              </a:r>
            </a:p>
          </xdr:txBody>
        </xdr:sp>
        <xdr:clientData/>
      </xdr:twoCellAnchor>
    </mc:Choice>
    <mc:Fallback/>
  </mc:AlternateContent>
  <xdr:twoCellAnchor>
    <xdr:from>
      <xdr:col>6</xdr:col>
      <xdr:colOff>25951</xdr:colOff>
      <xdr:row>19</xdr:row>
      <xdr:rowOff>158115</xdr:rowOff>
    </xdr:from>
    <xdr:to>
      <xdr:col>17</xdr:col>
      <xdr:colOff>2472</xdr:colOff>
      <xdr:row>23</xdr:row>
      <xdr:rowOff>0</xdr:rowOff>
    </xdr:to>
    <xdr:graphicFrame macro="">
      <xdr:nvGraphicFramePr>
        <xdr:cNvPr id="7" name="Indicator05Chart" hidden="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25951</xdr:colOff>
      <xdr:row>18</xdr:row>
      <xdr:rowOff>61912</xdr:rowOff>
    </xdr:from>
    <xdr:to>
      <xdr:col>17</xdr:col>
      <xdr:colOff>2472</xdr:colOff>
      <xdr:row>22</xdr:row>
      <xdr:rowOff>175259</xdr:rowOff>
    </xdr:to>
    <xdr:graphicFrame macro="">
      <xdr:nvGraphicFramePr>
        <xdr:cNvPr id="9" name="Indicator06Chart" hidden="1">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19</xdr:row>
          <xdr:rowOff>129540</xdr:rowOff>
        </xdr:from>
        <xdr:to>
          <xdr:col>18</xdr:col>
          <xdr:colOff>160020</xdr:colOff>
          <xdr:row>20</xdr:row>
          <xdr:rowOff>167640</xdr:rowOff>
        </xdr:to>
        <xdr:sp macro="" textlink="">
          <xdr:nvSpPr>
            <xdr:cNvPr id="538770" name="CheckBox Ind 06" hidden="1">
              <a:extLst>
                <a:ext uri="{63B3BB69-23CF-44E3-9099-C40C66FF867C}">
                  <a14:compatExt spid="_x0000_s538770"/>
                </a:ext>
                <a:ext uri="{FF2B5EF4-FFF2-40B4-BE49-F238E27FC236}">
                  <a16:creationId xmlns:a16="http://schemas.microsoft.com/office/drawing/2014/main" id="{00000000-0008-0000-0200-000092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CCI  - I 06</a:t>
              </a:r>
            </a:p>
          </xdr:txBody>
        </xdr:sp>
        <xdr:clientData/>
      </xdr:twoCellAnchor>
    </mc:Choice>
    <mc:Fallback/>
  </mc:AlternateContent>
  <xdr:twoCellAnchor>
    <xdr:from>
      <xdr:col>6</xdr:col>
      <xdr:colOff>25951</xdr:colOff>
      <xdr:row>19</xdr:row>
      <xdr:rowOff>158115</xdr:rowOff>
    </xdr:from>
    <xdr:to>
      <xdr:col>17</xdr:col>
      <xdr:colOff>2472</xdr:colOff>
      <xdr:row>23</xdr:row>
      <xdr:rowOff>0</xdr:rowOff>
    </xdr:to>
    <xdr:graphicFrame macro="">
      <xdr:nvGraphicFramePr>
        <xdr:cNvPr id="28" name="Indicator07Chart" hidden="1">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15</xdr:row>
          <xdr:rowOff>7620</xdr:rowOff>
        </xdr:from>
        <xdr:to>
          <xdr:col>18</xdr:col>
          <xdr:colOff>160020</xdr:colOff>
          <xdr:row>16</xdr:row>
          <xdr:rowOff>45720</xdr:rowOff>
        </xdr:to>
        <xdr:sp macro="" textlink="">
          <xdr:nvSpPr>
            <xdr:cNvPr id="538774" name="CheckBox Ind 07" hidden="1">
              <a:extLst>
                <a:ext uri="{63B3BB69-23CF-44E3-9099-C40C66FF867C}">
                  <a14:compatExt spid="_x0000_s538774"/>
                </a:ext>
                <a:ext uri="{FF2B5EF4-FFF2-40B4-BE49-F238E27FC236}">
                  <a16:creationId xmlns:a16="http://schemas.microsoft.com/office/drawing/2014/main" id="{00000000-0008-0000-0200-000096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DMH  - I 07</a:t>
              </a:r>
            </a:p>
          </xdr:txBody>
        </xdr:sp>
        <xdr:clientData/>
      </xdr:twoCellAnchor>
    </mc:Choice>
    <mc:Fallback/>
  </mc:AlternateContent>
  <xdr:twoCellAnchor>
    <xdr:from>
      <xdr:col>6</xdr:col>
      <xdr:colOff>25951</xdr:colOff>
      <xdr:row>18</xdr:row>
      <xdr:rowOff>61913</xdr:rowOff>
    </xdr:from>
    <xdr:to>
      <xdr:col>17</xdr:col>
      <xdr:colOff>2472</xdr:colOff>
      <xdr:row>20</xdr:row>
      <xdr:rowOff>118587</xdr:rowOff>
    </xdr:to>
    <xdr:graphicFrame macro="">
      <xdr:nvGraphicFramePr>
        <xdr:cNvPr id="30" name="Indicator08Chart" hidden="1">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91440</xdr:rowOff>
        </xdr:from>
        <xdr:to>
          <xdr:col>18</xdr:col>
          <xdr:colOff>156210</xdr:colOff>
          <xdr:row>18</xdr:row>
          <xdr:rowOff>118110</xdr:rowOff>
        </xdr:to>
        <xdr:sp macro="" textlink="">
          <xdr:nvSpPr>
            <xdr:cNvPr id="538775" name="CheckBox Ind 08" hidden="1">
              <a:extLst>
                <a:ext uri="{63B3BB69-23CF-44E3-9099-C40C66FF867C}">
                  <a14:compatExt spid="_x0000_s538775"/>
                </a:ext>
                <a:ext uri="{FF2B5EF4-FFF2-40B4-BE49-F238E27FC236}">
                  <a16:creationId xmlns:a16="http://schemas.microsoft.com/office/drawing/2014/main" id="{00000000-0008-0000-0200-000097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ADX  - I 08</a:t>
              </a:r>
            </a:p>
          </xdr:txBody>
        </xdr:sp>
        <xdr:clientData/>
      </xdr:twoCellAnchor>
    </mc:Choice>
    <mc:Fallback/>
  </mc:AlternateContent>
  <xdr:twoCellAnchor>
    <xdr:from>
      <xdr:col>6</xdr:col>
      <xdr:colOff>25951</xdr:colOff>
      <xdr:row>13</xdr:row>
      <xdr:rowOff>123825</xdr:rowOff>
    </xdr:from>
    <xdr:to>
      <xdr:col>17</xdr:col>
      <xdr:colOff>2472</xdr:colOff>
      <xdr:row>18</xdr:row>
      <xdr:rowOff>61912</xdr:rowOff>
    </xdr:to>
    <xdr:graphicFrame macro="">
      <xdr:nvGraphicFramePr>
        <xdr:cNvPr id="32" name="Indicator03Chart" hidden="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152400</xdr:colOff>
          <xdr:row>3</xdr:row>
          <xdr:rowOff>144780</xdr:rowOff>
        </xdr:from>
        <xdr:to>
          <xdr:col>19</xdr:col>
          <xdr:colOff>365760</xdr:colOff>
          <xdr:row>5</xdr:row>
          <xdr:rowOff>0</xdr:rowOff>
        </xdr:to>
        <xdr:sp macro="" textlink="">
          <xdr:nvSpPr>
            <xdr:cNvPr id="538804" name="CheckBox Ind 03" hidden="1">
              <a:extLst>
                <a:ext uri="{63B3BB69-23CF-44E3-9099-C40C66FF867C}">
                  <a14:compatExt spid="_x0000_s538804"/>
                </a:ext>
                <a:ext uri="{FF2B5EF4-FFF2-40B4-BE49-F238E27FC236}">
                  <a16:creationId xmlns:a16="http://schemas.microsoft.com/office/drawing/2014/main" id="{00000000-0008-0000-0200-0000B4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 I 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853440</xdr:colOff>
          <xdr:row>28</xdr:row>
          <xdr:rowOff>0</xdr:rowOff>
        </xdr:from>
        <xdr:to>
          <xdr:col>16</xdr:col>
          <xdr:colOff>655320</xdr:colOff>
          <xdr:row>28</xdr:row>
          <xdr:rowOff>144780</xdr:rowOff>
        </xdr:to>
        <xdr:sp macro="" textlink="">
          <xdr:nvSpPr>
            <xdr:cNvPr id="2570" name="Scroll Bar 522" hidden="1">
              <a:extLst>
                <a:ext uri="{63B3BB69-23CF-44E3-9099-C40C66FF867C}">
                  <a14:compatExt spid="_x0000_s2570"/>
                </a:ext>
                <a:ext uri="{FF2B5EF4-FFF2-40B4-BE49-F238E27FC236}">
                  <a16:creationId xmlns:a16="http://schemas.microsoft.com/office/drawing/2014/main" id="{00000000-0008-0000-0200-00000A0A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24</xdr:row>
          <xdr:rowOff>30480</xdr:rowOff>
        </xdr:from>
        <xdr:to>
          <xdr:col>18</xdr:col>
          <xdr:colOff>480060</xdr:colOff>
          <xdr:row>25</xdr:row>
          <xdr:rowOff>80010</xdr:rowOff>
        </xdr:to>
        <xdr:sp macro="" textlink="">
          <xdr:nvSpPr>
            <xdr:cNvPr id="538805" name="CBox Show Volume" hidden="1">
              <a:extLst>
                <a:ext uri="{63B3BB69-23CF-44E3-9099-C40C66FF867C}">
                  <a14:compatExt spid="_x0000_s538805"/>
                </a:ext>
                <a:ext uri="{FF2B5EF4-FFF2-40B4-BE49-F238E27FC236}">
                  <a16:creationId xmlns:a16="http://schemas.microsoft.com/office/drawing/2014/main" id="{00000000-0008-0000-0200-0000B5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Volume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25</xdr:row>
          <xdr:rowOff>91440</xdr:rowOff>
        </xdr:from>
        <xdr:to>
          <xdr:col>18</xdr:col>
          <xdr:colOff>480060</xdr:colOff>
          <xdr:row>26</xdr:row>
          <xdr:rowOff>140970</xdr:rowOff>
        </xdr:to>
        <xdr:sp macro="" textlink="">
          <xdr:nvSpPr>
            <xdr:cNvPr id="538823" name="CBox TallChart" hidden="1">
              <a:extLst>
                <a:ext uri="{63B3BB69-23CF-44E3-9099-C40C66FF867C}">
                  <a14:compatExt spid="_x0000_s538823"/>
                </a:ext>
                <a:ext uri="{FF2B5EF4-FFF2-40B4-BE49-F238E27FC236}">
                  <a16:creationId xmlns:a16="http://schemas.microsoft.com/office/drawing/2014/main" id="{00000000-0008-0000-0200-0000C7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 Tall Chart</a:t>
              </a:r>
            </a:p>
          </xdr:txBody>
        </xdr:sp>
        <xdr:clientData/>
      </xdr:twoCellAnchor>
    </mc:Choice>
    <mc:Fallback/>
  </mc:AlternateContent>
  <xdr:twoCellAnchor>
    <xdr:from>
      <xdr:col>6</xdr:col>
      <xdr:colOff>25951</xdr:colOff>
      <xdr:row>12</xdr:row>
      <xdr:rowOff>87736</xdr:rowOff>
    </xdr:from>
    <xdr:to>
      <xdr:col>17</xdr:col>
      <xdr:colOff>2472</xdr:colOff>
      <xdr:row>25</xdr:row>
      <xdr:rowOff>212</xdr:rowOff>
    </xdr:to>
    <xdr:graphicFrame macro="">
      <xdr:nvGraphicFramePr>
        <xdr:cNvPr id="5" name="Indicator01Chart" hidden="1">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25951</xdr:colOff>
      <xdr:row>0</xdr:row>
      <xdr:rowOff>0</xdr:rowOff>
    </xdr:from>
    <xdr:to>
      <xdr:col>17</xdr:col>
      <xdr:colOff>2472</xdr:colOff>
      <xdr:row>22</xdr:row>
      <xdr:rowOff>84667</xdr:rowOff>
    </xdr:to>
    <xdr:graphicFrame macro="">
      <xdr:nvGraphicFramePr>
        <xdr:cNvPr id="2583" name="PriceChart">
          <a:extLst>
            <a:ext uri="{FF2B5EF4-FFF2-40B4-BE49-F238E27FC236}">
              <a16:creationId xmlns:a16="http://schemas.microsoft.com/office/drawing/2014/main" id="{00000000-0008-0000-0200-000017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175260</xdr:colOff>
          <xdr:row>12</xdr:row>
          <xdr:rowOff>3810</xdr:rowOff>
        </xdr:from>
        <xdr:to>
          <xdr:col>18</xdr:col>
          <xdr:colOff>499110</xdr:colOff>
          <xdr:row>13</xdr:row>
          <xdr:rowOff>60960</xdr:rowOff>
        </xdr:to>
        <xdr:sp macro="" textlink="">
          <xdr:nvSpPr>
            <xdr:cNvPr id="538824" name="CheckBox Ind 02" hidden="1">
              <a:extLst>
                <a:ext uri="{63B3BB69-23CF-44E3-9099-C40C66FF867C}">
                  <a14:compatExt spid="_x0000_s538824"/>
                </a:ext>
                <a:ext uri="{FF2B5EF4-FFF2-40B4-BE49-F238E27FC236}">
                  <a16:creationId xmlns:a16="http://schemas.microsoft.com/office/drawing/2014/main" id="{00000000-0008-0000-0200-0000C8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UltSmooth ROC</a:t>
              </a:r>
            </a:p>
          </xdr:txBody>
        </xdr:sp>
        <xdr:clientData/>
      </xdr:twoCellAnchor>
    </mc:Choice>
    <mc:Fallback/>
  </mc:AlternateContent>
  <xdr:twoCellAnchor>
    <xdr:from>
      <xdr:col>6</xdr:col>
      <xdr:colOff>25951</xdr:colOff>
      <xdr:row>12</xdr:row>
      <xdr:rowOff>113452</xdr:rowOff>
    </xdr:from>
    <xdr:to>
      <xdr:col>17</xdr:col>
      <xdr:colOff>2472</xdr:colOff>
      <xdr:row>24</xdr:row>
      <xdr:rowOff>97154</xdr:rowOff>
    </xdr:to>
    <xdr:graphicFrame macro="">
      <xdr:nvGraphicFramePr>
        <xdr:cNvPr id="18" name="Indicator02Chart" hidden="1">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49530</xdr:colOff>
          <xdr:row>0</xdr:row>
          <xdr:rowOff>91440</xdr:rowOff>
        </xdr:from>
        <xdr:to>
          <xdr:col>18</xdr:col>
          <xdr:colOff>563880</xdr:colOff>
          <xdr:row>7</xdr:row>
          <xdr:rowOff>163830</xdr:rowOff>
        </xdr:to>
        <xdr:sp macro="" textlink="">
          <xdr:nvSpPr>
            <xdr:cNvPr id="538829" name="Group Box 12493" hidden="1">
              <a:extLst>
                <a:ext uri="{63B3BB69-23CF-44E3-9099-C40C66FF867C}">
                  <a14:compatExt spid="_x0000_s538829"/>
                </a:ext>
                <a:ext uri="{FF2B5EF4-FFF2-40B4-BE49-F238E27FC236}">
                  <a16:creationId xmlns:a16="http://schemas.microsoft.com/office/drawing/2014/main" id="{00000000-0008-0000-0200-0000CD3808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Price Chart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1</xdr:row>
          <xdr:rowOff>80010</xdr:rowOff>
        </xdr:from>
        <xdr:to>
          <xdr:col>18</xdr:col>
          <xdr:colOff>468630</xdr:colOff>
          <xdr:row>2</xdr:row>
          <xdr:rowOff>137160</xdr:rowOff>
        </xdr:to>
        <xdr:sp macro="" textlink="">
          <xdr:nvSpPr>
            <xdr:cNvPr id="538832" name="ObChannel" hidden="1">
              <a:extLst>
                <a:ext uri="{63B3BB69-23CF-44E3-9099-C40C66FF867C}">
                  <a14:compatExt spid="_x0000_s538832"/>
                </a:ext>
                <a:ext uri="{FF2B5EF4-FFF2-40B4-BE49-F238E27FC236}">
                  <a16:creationId xmlns:a16="http://schemas.microsoft.com/office/drawing/2014/main" id="{00000000-0008-0000-0200-0000D0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Ultimate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3</xdr:row>
          <xdr:rowOff>64770</xdr:rowOff>
        </xdr:from>
        <xdr:to>
          <xdr:col>18</xdr:col>
          <xdr:colOff>468630</xdr:colOff>
          <xdr:row>4</xdr:row>
          <xdr:rowOff>118110</xdr:rowOff>
        </xdr:to>
        <xdr:sp macro="" textlink="">
          <xdr:nvSpPr>
            <xdr:cNvPr id="538833" name="ObBand" hidden="1">
              <a:extLst>
                <a:ext uri="{63B3BB69-23CF-44E3-9099-C40C66FF867C}">
                  <a14:compatExt spid="_x0000_s538833"/>
                </a:ext>
                <a:ext uri="{FF2B5EF4-FFF2-40B4-BE49-F238E27FC236}">
                  <a16:creationId xmlns:a16="http://schemas.microsoft.com/office/drawing/2014/main" id="{00000000-0008-0000-0200-0000D1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Ultimate Band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5</xdr:row>
          <xdr:rowOff>49530</xdr:rowOff>
        </xdr:from>
        <xdr:to>
          <xdr:col>18</xdr:col>
          <xdr:colOff>468630</xdr:colOff>
          <xdr:row>6</xdr:row>
          <xdr:rowOff>102870</xdr:rowOff>
        </xdr:to>
        <xdr:sp macro="" textlink="">
          <xdr:nvSpPr>
            <xdr:cNvPr id="538837" name="ObNeither" hidden="1">
              <a:extLst>
                <a:ext uri="{63B3BB69-23CF-44E3-9099-C40C66FF867C}">
                  <a14:compatExt spid="_x0000_s538837"/>
                </a:ext>
                <a:ext uri="{FF2B5EF4-FFF2-40B4-BE49-F238E27FC236}">
                  <a16:creationId xmlns:a16="http://schemas.microsoft.com/office/drawing/2014/main" id="{00000000-0008-0000-0200-0000D5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Both Off</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www.stockmarketeye.com/users-guide/ticker-symbols-and-data-providers/data-providers.html" TargetMode="External"/><Relationship Id="rId1" Type="http://schemas.openxmlformats.org/officeDocument/2006/relationships/hyperlink" Target="https://help.yahoo.com/kb/finance/SLN2310.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26"/>
  <sheetViews>
    <sheetView zoomScaleNormal="100" workbookViewId="0"/>
  </sheetViews>
  <sheetFormatPr defaultColWidth="9.109375" defaultRowHeight="12.3" x14ac:dyDescent="0.4"/>
  <cols>
    <col min="1" max="1" width="4.109375" style="7" customWidth="1"/>
    <col min="2" max="2" width="2.44140625" style="7" customWidth="1"/>
    <col min="3" max="3" width="8.77734375" style="7" customWidth="1"/>
    <col min="4" max="9" width="15.21875" style="7" customWidth="1"/>
    <col min="10" max="10" width="9.109375" style="7"/>
    <col min="11" max="11" width="14" style="7" customWidth="1"/>
    <col min="12" max="17" width="9.109375" style="7"/>
    <col min="18" max="18" width="14.44140625" style="7" bestFit="1" customWidth="1"/>
    <col min="19" max="19" width="11.6640625" style="7" bestFit="1" customWidth="1"/>
    <col min="20" max="16384" width="9.109375" style="7"/>
  </cols>
  <sheetData>
    <row r="1" spans="1:18" x14ac:dyDescent="0.4">
      <c r="A1" s="6" t="s">
        <v>311</v>
      </c>
    </row>
    <row r="2" spans="1:18" x14ac:dyDescent="0.4">
      <c r="A2" s="29" t="s">
        <v>312</v>
      </c>
      <c r="R2" s="30"/>
    </row>
    <row r="3" spans="1:18" x14ac:dyDescent="0.4">
      <c r="B3" s="30"/>
      <c r="R3" s="134"/>
    </row>
    <row r="4" spans="1:18" x14ac:dyDescent="0.4">
      <c r="A4" s="7" t="s">
        <v>7</v>
      </c>
      <c r="R4" s="134"/>
    </row>
    <row r="5" spans="1:18" x14ac:dyDescent="0.4">
      <c r="A5" s="29" t="s">
        <v>313</v>
      </c>
    </row>
    <row r="6" spans="1:18" x14ac:dyDescent="0.4">
      <c r="A6" s="29" t="s">
        <v>314</v>
      </c>
    </row>
    <row r="7" spans="1:18" x14ac:dyDescent="0.4">
      <c r="A7" s="29" t="s">
        <v>287</v>
      </c>
      <c r="P7" s="131"/>
      <c r="R7" s="135"/>
    </row>
    <row r="8" spans="1:18" x14ac:dyDescent="0.4">
      <c r="A8" s="29"/>
      <c r="P8" s="131"/>
      <c r="R8" s="135"/>
    </row>
    <row r="9" spans="1:18" x14ac:dyDescent="0.4">
      <c r="P9" s="131"/>
      <c r="R9" s="135"/>
    </row>
    <row r="10" spans="1:18" x14ac:dyDescent="0.4">
      <c r="C10" s="30"/>
      <c r="P10" s="131"/>
      <c r="R10" s="135"/>
    </row>
    <row r="11" spans="1:18" x14ac:dyDescent="0.4">
      <c r="C11" s="8"/>
    </row>
    <row r="12" spans="1:18" x14ac:dyDescent="0.4">
      <c r="C12" s="29"/>
    </row>
    <row r="13" spans="1:18" x14ac:dyDescent="0.4">
      <c r="A13" s="44" t="s">
        <v>315</v>
      </c>
      <c r="C13" s="44"/>
    </row>
    <row r="14" spans="1:18" x14ac:dyDescent="0.4">
      <c r="A14" s="29" t="s">
        <v>307</v>
      </c>
      <c r="C14" s="44"/>
    </row>
    <row r="15" spans="1:18" x14ac:dyDescent="0.4">
      <c r="A15" s="289" t="s">
        <v>308</v>
      </c>
      <c r="C15" s="29"/>
    </row>
    <row r="16" spans="1:18" x14ac:dyDescent="0.4">
      <c r="C16" s="30"/>
    </row>
    <row r="17" spans="1:3" x14ac:dyDescent="0.4">
      <c r="A17" s="65" t="s">
        <v>303</v>
      </c>
    </row>
    <row r="18" spans="1:3" x14ac:dyDescent="0.4">
      <c r="A18" s="30" t="s">
        <v>306</v>
      </c>
      <c r="C18" s="29"/>
    </row>
    <row r="19" spans="1:3" ht="13.5" x14ac:dyDescent="0.6">
      <c r="A19" s="281" t="s">
        <v>305</v>
      </c>
      <c r="C19" s="29"/>
    </row>
    <row r="20" spans="1:3" x14ac:dyDescent="0.4">
      <c r="A20" s="30" t="s">
        <v>304</v>
      </c>
      <c r="C20" s="8"/>
    </row>
    <row r="21" spans="1:3" x14ac:dyDescent="0.4">
      <c r="C21" s="30"/>
    </row>
    <row r="22" spans="1:3" x14ac:dyDescent="0.4">
      <c r="C22" s="29"/>
    </row>
    <row r="23" spans="1:3" x14ac:dyDescent="0.4">
      <c r="C23" s="29"/>
    </row>
    <row r="24" spans="1:3" x14ac:dyDescent="0.4">
      <c r="C24" s="8"/>
    </row>
    <row r="25" spans="1:3" x14ac:dyDescent="0.4">
      <c r="C25" s="29"/>
    </row>
    <row r="26" spans="1:3" x14ac:dyDescent="0.4">
      <c r="C26" s="8"/>
    </row>
  </sheetData>
  <dataConsolidate/>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J18169"/>
  <sheetViews>
    <sheetView workbookViewId="0">
      <selection activeCell="B4" sqref="B4"/>
    </sheetView>
  </sheetViews>
  <sheetFormatPr defaultRowHeight="12.3" x14ac:dyDescent="0.4"/>
  <cols>
    <col min="1" max="1" width="11.88671875" customWidth="1"/>
    <col min="2" max="2" width="14.38671875" customWidth="1"/>
    <col min="3" max="3" width="6.21875" bestFit="1" customWidth="1"/>
    <col min="4" max="4" width="6.88671875" bestFit="1" customWidth="1"/>
    <col min="5" max="5" width="6.21875" bestFit="1" customWidth="1"/>
    <col min="6" max="6" width="14.94140625" bestFit="1" customWidth="1"/>
    <col min="7" max="7" width="10.71875" bestFit="1" customWidth="1"/>
    <col min="8" max="8" width="8.44140625" bestFit="1" customWidth="1"/>
    <col min="9" max="9" width="11.21875" bestFit="1" customWidth="1"/>
    <col min="10" max="10" width="9.6640625" bestFit="1" customWidth="1"/>
    <col min="11" max="13" width="6.21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4" ht="19.2" x14ac:dyDescent="0.4">
      <c r="A1" s="39" t="s">
        <v>176</v>
      </c>
      <c r="M1" s="162"/>
    </row>
    <row r="2" spans="1:244" ht="13.2" customHeight="1" x14ac:dyDescent="0.4">
      <c r="A2" s="2"/>
      <c r="B2" s="63"/>
      <c r="C2" s="37"/>
      <c r="D2" s="37"/>
      <c r="E2" s="37"/>
      <c r="F2" s="55"/>
      <c r="G2" s="164"/>
      <c r="H2" s="163"/>
      <c r="I2" s="122"/>
      <c r="J2" s="165"/>
      <c r="K2" s="166"/>
      <c r="L2" s="198"/>
      <c r="M2" s="55" t="s">
        <v>213</v>
      </c>
      <c r="U2" s="37"/>
      <c r="IJ2">
        <v>241.79</v>
      </c>
    </row>
    <row r="3" spans="1:244" ht="13.8" customHeight="1" thickBot="1" x14ac:dyDescent="0.45">
      <c r="A3" s="2" t="s">
        <v>29</v>
      </c>
      <c r="B3" s="37"/>
      <c r="F3" s="224" t="s">
        <v>132</v>
      </c>
      <c r="G3" s="164" t="s">
        <v>309</v>
      </c>
      <c r="H3" s="163">
        <v>0.66666666666666663</v>
      </c>
      <c r="I3" t="s">
        <v>334</v>
      </c>
      <c r="L3" s="37"/>
      <c r="M3" s="64" t="s">
        <v>209</v>
      </c>
      <c r="U3" s="203"/>
    </row>
    <row r="4" spans="1:244" ht="13.2" customHeight="1" x14ac:dyDescent="0.4">
      <c r="A4" s="49" t="s">
        <v>30</v>
      </c>
      <c r="B4" s="348" t="s">
        <v>67</v>
      </c>
      <c r="D4" s="59" t="s">
        <v>33</v>
      </c>
      <c r="I4">
        <f ca="1">OFFSET(I4,-2,0,1,1)</f>
        <v>0</v>
      </c>
      <c r="L4" s="37"/>
      <c r="M4" s="55" t="s">
        <v>210</v>
      </c>
      <c r="O4" s="63"/>
      <c r="U4" s="37"/>
    </row>
    <row r="5" spans="1:244" ht="13.8" customHeight="1" thickBot="1" x14ac:dyDescent="0.45">
      <c r="A5" s="56" t="s">
        <v>19</v>
      </c>
      <c r="B5" s="74">
        <f ca="1">EDATE(HistReqEndDate,-360)</f>
        <v>34410</v>
      </c>
      <c r="C5" s="5"/>
      <c r="D5" s="60" t="s">
        <v>34</v>
      </c>
      <c r="L5" s="37"/>
      <c r="M5" s="64" t="s">
        <v>217</v>
      </c>
      <c r="U5" s="203"/>
      <c r="AD5" s="352" t="s">
        <v>97</v>
      </c>
    </row>
    <row r="6" spans="1:244" ht="13.8" customHeight="1" thickBot="1" x14ac:dyDescent="0.45">
      <c r="A6" s="56" t="s">
        <v>20</v>
      </c>
      <c r="B6" s="74">
        <f ca="1">NOW()</f>
        <v>45368.67722395833</v>
      </c>
      <c r="D6" s="60" t="s">
        <v>35</v>
      </c>
      <c r="E6" s="78" t="str">
        <f>VLOOKUP(B7,D7:E10,2,FALSE)</f>
        <v>d</v>
      </c>
      <c r="F6" s="2"/>
      <c r="L6" s="37"/>
      <c r="M6" s="204" t="s">
        <v>211</v>
      </c>
      <c r="O6" s="37"/>
      <c r="U6" s="204"/>
      <c r="AD6" s="353"/>
    </row>
    <row r="7" spans="1:244" ht="13.2" customHeight="1" x14ac:dyDescent="0.4">
      <c r="A7" s="57" t="s">
        <v>31</v>
      </c>
      <c r="B7" s="58" t="s">
        <v>32</v>
      </c>
      <c r="C7" s="66"/>
      <c r="D7" s="252" t="s">
        <v>32</v>
      </c>
      <c r="E7" s="77" t="s">
        <v>38</v>
      </c>
      <c r="F7" s="35"/>
      <c r="L7" s="37"/>
      <c r="M7" s="64" t="s">
        <v>214</v>
      </c>
      <c r="N7" s="37"/>
      <c r="U7" s="203"/>
      <c r="AD7" s="353"/>
    </row>
    <row r="8" spans="1:244" ht="13.2" customHeight="1" x14ac:dyDescent="0.4">
      <c r="A8" s="49" t="s">
        <v>157</v>
      </c>
      <c r="B8" s="56"/>
      <c r="D8" s="250" t="s">
        <v>36</v>
      </c>
      <c r="E8" s="61" t="s">
        <v>39</v>
      </c>
      <c r="F8" s="35"/>
      <c r="M8" s="204" t="s">
        <v>212</v>
      </c>
      <c r="U8" s="204"/>
      <c r="V8" s="79"/>
      <c r="W8" s="79"/>
      <c r="X8" s="79"/>
      <c r="Y8" s="68"/>
      <c r="AD8" s="353"/>
    </row>
    <row r="9" spans="1:244" ht="13.8" customHeight="1" thickBot="1" x14ac:dyDescent="0.45">
      <c r="A9" s="40" t="s">
        <v>25</v>
      </c>
      <c r="D9" s="251" t="s">
        <v>37</v>
      </c>
      <c r="E9" s="62" t="s">
        <v>40</v>
      </c>
      <c r="V9" s="79"/>
      <c r="W9" s="79"/>
      <c r="X9" s="79"/>
      <c r="Y9" s="68"/>
      <c r="AD9" s="354"/>
    </row>
    <row r="10" spans="1:244" ht="13.2" customHeight="1" x14ac:dyDescent="0.4">
      <c r="A10" s="54" t="s">
        <v>26</v>
      </c>
      <c r="B10" s="2">
        <v>7554</v>
      </c>
      <c r="D10" s="76"/>
      <c r="E10" s="76"/>
      <c r="M10" s="55" t="s">
        <v>215</v>
      </c>
      <c r="U10" s="37"/>
      <c r="AD10" s="184">
        <f ca="1">OFFSET(AC15,1,0,1,1)/OFFSET(N15,1,0,1,1)</f>
        <v>1.3010219092638723E-2</v>
      </c>
    </row>
    <row r="11" spans="1:244" x14ac:dyDescent="0.4">
      <c r="A11" s="54" t="s">
        <v>27</v>
      </c>
      <c r="B11" s="36">
        <f ca="1">IF(B10&lt;=0,"",OFFSET(B15,B10,IF(HistReqDataType="v",1,0),1,1))</f>
        <v>34408</v>
      </c>
      <c r="C11" s="37"/>
      <c r="D11" s="37"/>
      <c r="E11" s="37"/>
      <c r="F11" s="37"/>
      <c r="G11" s="38"/>
      <c r="H11" s="37"/>
      <c r="I11" s="41"/>
      <c r="J11" s="37"/>
      <c r="K11" s="37"/>
      <c r="L11" s="37"/>
      <c r="W11" s="364" t="s">
        <v>82</v>
      </c>
      <c r="X11" s="365"/>
      <c r="Y11" s="365"/>
      <c r="Z11" s="365"/>
      <c r="AA11" s="365"/>
      <c r="AB11" s="365"/>
      <c r="AC11" s="365"/>
      <c r="AD11" s="366"/>
    </row>
    <row r="12" spans="1:244" ht="13.8" customHeight="1" thickBot="1" x14ac:dyDescent="0.45">
      <c r="A12" s="54" t="s">
        <v>28</v>
      </c>
      <c r="B12" s="36">
        <f ca="1">IF(B10&lt;=0,"",IF(HistReqDataType="v",OFFSET(B15,2,1,1,1),OFFSET(B15,1,0,1,1)))</f>
        <v>45366</v>
      </c>
      <c r="C12" s="37"/>
      <c r="D12" s="37"/>
      <c r="E12" s="2"/>
      <c r="F12" s="2"/>
      <c r="G12" s="38"/>
      <c r="H12" s="37"/>
      <c r="I12" s="41"/>
      <c r="J12" s="37"/>
      <c r="K12" s="37"/>
      <c r="L12" s="37"/>
      <c r="W12" s="363" t="s">
        <v>84</v>
      </c>
      <c r="X12" s="352" t="s">
        <v>101</v>
      </c>
      <c r="Y12" s="363" t="s">
        <v>102</v>
      </c>
      <c r="Z12" s="363" t="s">
        <v>83</v>
      </c>
      <c r="AA12" s="363" t="s">
        <v>79</v>
      </c>
      <c r="AB12" s="363" t="s">
        <v>80</v>
      </c>
      <c r="AC12" s="363" t="s">
        <v>85</v>
      </c>
      <c r="AD12" s="363" t="s">
        <v>81</v>
      </c>
    </row>
    <row r="13" spans="1:244" ht="12.6" thickBot="1" x14ac:dyDescent="0.45">
      <c r="A13" s="75"/>
      <c r="Q13" s="89" t="s">
        <v>52</v>
      </c>
      <c r="R13" s="90"/>
      <c r="S13" s="113">
        <v>0</v>
      </c>
      <c r="T13" s="111" t="s">
        <v>54</v>
      </c>
      <c r="U13" s="91" t="s">
        <v>53</v>
      </c>
      <c r="V13" s="92"/>
      <c r="W13" s="363"/>
      <c r="X13" s="353"/>
      <c r="Y13" s="363"/>
      <c r="Z13" s="363"/>
      <c r="AA13" s="363"/>
      <c r="AB13" s="363"/>
      <c r="AC13" s="363"/>
      <c r="AD13" s="363"/>
    </row>
    <row r="14" spans="1:244" x14ac:dyDescent="0.4">
      <c r="B14" s="355" t="s">
        <v>24</v>
      </c>
      <c r="C14" s="356"/>
      <c r="D14" s="356"/>
      <c r="E14" s="356"/>
      <c r="F14" s="356"/>
      <c r="G14" s="357"/>
      <c r="H14" s="80" t="s">
        <v>21</v>
      </c>
      <c r="I14" s="82" t="s">
        <v>45</v>
      </c>
      <c r="J14" s="100" t="s">
        <v>50</v>
      </c>
      <c r="K14" s="358" t="s">
        <v>23</v>
      </c>
      <c r="L14" s="359"/>
      <c r="M14" s="359"/>
      <c r="N14" s="359"/>
      <c r="O14" s="360"/>
      <c r="P14" s="88" t="s">
        <v>46</v>
      </c>
      <c r="Q14" s="95" t="s">
        <v>57</v>
      </c>
      <c r="R14" s="361" t="s">
        <v>56</v>
      </c>
      <c r="S14" s="362"/>
      <c r="T14" s="112" t="s">
        <v>55</v>
      </c>
      <c r="U14" s="98"/>
      <c r="V14" s="99">
        <v>121</v>
      </c>
      <c r="W14" s="363"/>
      <c r="X14" s="353"/>
      <c r="Y14" s="363"/>
      <c r="Z14" s="363"/>
      <c r="AA14" s="363"/>
      <c r="AB14" s="363"/>
      <c r="AC14" s="363"/>
      <c r="AD14" s="363"/>
    </row>
    <row r="15" spans="1:244" ht="12.6" thickBot="1" x14ac:dyDescent="0.45">
      <c r="A15" s="1" t="s">
        <v>0</v>
      </c>
      <c r="B15" s="42" t="s">
        <v>1</v>
      </c>
      <c r="C15" s="43" t="s">
        <v>3</v>
      </c>
      <c r="D15" s="43" t="s">
        <v>4</v>
      </c>
      <c r="E15" s="43" t="s">
        <v>5</v>
      </c>
      <c r="F15" s="43" t="s">
        <v>6</v>
      </c>
      <c r="G15" s="43" t="s">
        <v>2</v>
      </c>
      <c r="H15" s="81" t="s">
        <v>6</v>
      </c>
      <c r="I15" s="83" t="s">
        <v>22</v>
      </c>
      <c r="J15" s="101" t="s">
        <v>22</v>
      </c>
      <c r="K15" s="84" t="s">
        <v>3</v>
      </c>
      <c r="L15" s="85" t="s">
        <v>4</v>
      </c>
      <c r="M15" s="85" t="s">
        <v>5</v>
      </c>
      <c r="N15" s="85" t="s">
        <v>6</v>
      </c>
      <c r="O15" s="86" t="s">
        <v>2</v>
      </c>
      <c r="P15" s="87" t="s">
        <v>47</v>
      </c>
      <c r="Q15" s="114">
        <v>45367</v>
      </c>
      <c r="R15" s="94" t="s">
        <v>48</v>
      </c>
      <c r="S15" s="115" t="s">
        <v>49</v>
      </c>
      <c r="T15" s="116">
        <v>1</v>
      </c>
      <c r="U15" s="93" t="s">
        <v>1</v>
      </c>
      <c r="V15" s="96" t="s">
        <v>51</v>
      </c>
      <c r="W15" s="363"/>
      <c r="X15" s="354"/>
      <c r="Y15" s="363"/>
      <c r="Z15" s="363"/>
      <c r="AA15" s="363"/>
      <c r="AB15" s="363"/>
      <c r="AC15" s="363"/>
      <c r="AD15" s="363"/>
      <c r="AF15" s="35"/>
    </row>
    <row r="16" spans="1:244" x14ac:dyDescent="0.4">
      <c r="A16">
        <v>1</v>
      </c>
      <c r="B16" s="63">
        <v>45366</v>
      </c>
      <c r="C16" s="37">
        <v>510.209991</v>
      </c>
      <c r="D16" s="37">
        <v>511.69000199999999</v>
      </c>
      <c r="E16" s="37">
        <v>508.12200899999999</v>
      </c>
      <c r="F16" s="37">
        <v>509.82998700000002</v>
      </c>
      <c r="G16" s="38">
        <v>107019507</v>
      </c>
      <c r="H16" s="37">
        <v>509.82998700000002</v>
      </c>
      <c r="I16" s="41">
        <f>IF(F16=0,1,H16/F16)</f>
        <v>1</v>
      </c>
      <c r="J16" s="41">
        <f ca="1">INDEX(OFFSET($T$15,0,0,$S$13+1,1),MATCH(B16,OFFSET($Q$15,0,0,$S$13+1,1),-1))</f>
        <v>1</v>
      </c>
      <c r="K16" s="37">
        <f>ROUND($I16*C16,2)</f>
        <v>510.21</v>
      </c>
      <c r="L16" s="37">
        <f t="shared" ref="L16:N16" si="0">ROUND($I16*D16,2)</f>
        <v>511.69</v>
      </c>
      <c r="M16" s="37">
        <f t="shared" si="0"/>
        <v>508.12</v>
      </c>
      <c r="N16" s="37">
        <f t="shared" si="0"/>
        <v>509.83</v>
      </c>
      <c r="O16" s="38">
        <f ca="1">G16*J16</f>
        <v>107019507</v>
      </c>
      <c r="P16" s="68"/>
      <c r="Q16" s="63"/>
      <c r="T16" s="41"/>
      <c r="U16" s="63">
        <v>45275</v>
      </c>
      <c r="V16" s="97">
        <v>1.9059999999999999</v>
      </c>
      <c r="W16" s="37">
        <f ca="1">(INDEX(OFFSET($F$15,1,0,$B$10,1),MATCH(U16,OFFSET($B$15,1,0,$B$10,1),-1)))</f>
        <v>469.32998700000002</v>
      </c>
      <c r="X16" t="str">
        <f>YEAR(U16)&amp;RIGHT("0"&amp;MONTH(U16),2)</f>
        <v>202312</v>
      </c>
      <c r="Y16" s="119" t="str">
        <f>YEAR(U16)-1&amp;RIGHT("0"&amp;MONTH(U16),2)</f>
        <v>202212</v>
      </c>
      <c r="Z16" s="63">
        <f ca="1">OFFSET(U15,AA16,0,1,1)</f>
        <v>44911</v>
      </c>
      <c r="AA16" s="38">
        <f ca="1">MATCH(Y16,OFFSET($X$15,A16,0,$V$14+1-A16,1),-1)</f>
        <v>5</v>
      </c>
      <c r="AB16" s="38">
        <f ca="1">IF(OR(AND(YEAR(U16)=YEAR(Z16),MONTH(U16)=MONTH(Z16)),MONTH(U16)=MONTH(Z16)),1,0)</f>
        <v>1</v>
      </c>
      <c r="AC16" s="118">
        <f ca="1">(V16+IF(AA16-AB16=0,0,IFERROR(SUM(OFFSET(V16,1,0,AA16-AB16-1,1)),0)))</f>
        <v>6.633</v>
      </c>
      <c r="AD16" s="117">
        <f ca="1">AC16/(INDEX(OFFSET($F$15,1,0,$B$10,1),MATCH(U16,OFFSET($B$15,1,0,$B$10,1),-1)))</f>
        <v>1.4132913267270092E-2</v>
      </c>
    </row>
    <row r="17" spans="1:30" x14ac:dyDescent="0.4">
      <c r="A17">
        <v>2</v>
      </c>
      <c r="B17" s="63">
        <v>45365</v>
      </c>
      <c r="C17" s="37">
        <v>516.96997099999999</v>
      </c>
      <c r="D17" s="37">
        <v>517.13000499999998</v>
      </c>
      <c r="E17" s="37">
        <v>511.82000699999998</v>
      </c>
      <c r="F17" s="37">
        <v>514.95001200000002</v>
      </c>
      <c r="G17" s="38">
        <v>110171800</v>
      </c>
      <c r="H17" s="37">
        <v>514.95001200000002</v>
      </c>
      <c r="I17" s="41">
        <f t="shared" ref="I17:I80" si="1">IF(F17=0,1,H17/F17)</f>
        <v>1</v>
      </c>
      <c r="J17" s="41">
        <f t="shared" ref="J17:J80" ca="1" si="2">INDEX(OFFSET($T$15,0,0,$S$13+1,1),MATCH(B17,OFFSET($Q$15,0,0,$S$13+1,1),-1))</f>
        <v>1</v>
      </c>
      <c r="K17" s="37">
        <f t="shared" ref="K17:K80" si="3">ROUND($I17*C17,2)</f>
        <v>516.97</v>
      </c>
      <c r="L17" s="37">
        <f t="shared" ref="L17:L80" si="4">ROUND($I17*D17,2)</f>
        <v>517.13</v>
      </c>
      <c r="M17" s="37">
        <f t="shared" ref="M17:M80" si="5">ROUND($I17*E17,2)</f>
        <v>511.82</v>
      </c>
      <c r="N17" s="37">
        <f t="shared" ref="N17:N80" si="6">ROUND($I17*F17,2)</f>
        <v>514.95000000000005</v>
      </c>
      <c r="O17" s="38">
        <f t="shared" ref="O17:O80" ca="1" si="7">G17*J17</f>
        <v>110171800</v>
      </c>
      <c r="Q17" s="63"/>
      <c r="T17" s="41"/>
      <c r="U17" s="63">
        <v>45184</v>
      </c>
      <c r="V17" s="97">
        <v>1.583</v>
      </c>
      <c r="W17" s="37">
        <f t="shared" ref="W17:W80" ca="1" si="8">(INDEX(OFFSET($F$15,1,0,$B$10,1),MATCH(U17,OFFSET($B$15,1,0,$B$10,1),-1)))</f>
        <v>443.36999500000002</v>
      </c>
      <c r="X17" t="str">
        <f t="shared" ref="X17:X80" si="9">YEAR(U17)&amp;RIGHT("0"&amp;MONTH(U17),2)</f>
        <v>202309</v>
      </c>
      <c r="Y17" s="119" t="str">
        <f t="shared" ref="Y17:Y80" si="10">YEAR(U17)-1&amp;RIGHT("0"&amp;MONTH(U17),2)</f>
        <v>202209</v>
      </c>
      <c r="Z17" s="63">
        <f t="shared" ref="Z17:Z80" ca="1" si="11">OFFSET(U16,AA17,0,1,1)</f>
        <v>44820</v>
      </c>
      <c r="AA17" s="38">
        <f t="shared" ref="AA17:AA80" ca="1" si="12">MATCH(Y17,OFFSET($X$15,A17,0,$V$14+1-A17,1),-1)</f>
        <v>5</v>
      </c>
      <c r="AB17" s="38">
        <f t="shared" ref="AB17:AB80" ca="1" si="13">IF(OR(AND(YEAR(U17)=YEAR(Z17),MONTH(U17)=MONTH(Z17)),MONTH(U17)=MONTH(Z17)),1,0)</f>
        <v>1</v>
      </c>
      <c r="AC17" s="118">
        <f t="shared" ref="AC17:AC80" ca="1" si="14">(V17+IF(AA17-AB17=0,0,IFERROR(SUM(OFFSET(V17,1,0,AA17-AB17-1,1)),0)))</f>
        <v>6.508</v>
      </c>
      <c r="AD17" s="117">
        <f t="shared" ref="AD17:AD80" ca="1" si="15">AC17/(INDEX(OFFSET($F$15,1,0,$B$10,1),MATCH(U17,OFFSET($B$15,1,0,$B$10,1),-1)))</f>
        <v>1.4678485403596155E-2</v>
      </c>
    </row>
    <row r="18" spans="1:30" x14ac:dyDescent="0.4">
      <c r="A18">
        <v>3</v>
      </c>
      <c r="B18" s="63">
        <v>45364</v>
      </c>
      <c r="C18" s="37">
        <v>517.10998500000005</v>
      </c>
      <c r="D18" s="37">
        <v>517.28997800000002</v>
      </c>
      <c r="E18" s="37">
        <v>514.48999000000003</v>
      </c>
      <c r="F18" s="37">
        <v>515.96997099999999</v>
      </c>
      <c r="G18" s="38">
        <v>55104100</v>
      </c>
      <c r="H18" s="37">
        <v>515.96997099999999</v>
      </c>
      <c r="I18" s="41">
        <f t="shared" si="1"/>
        <v>1</v>
      </c>
      <c r="J18" s="41">
        <f t="shared" ca="1" si="2"/>
        <v>1</v>
      </c>
      <c r="K18" s="37">
        <f t="shared" si="3"/>
        <v>517.11</v>
      </c>
      <c r="L18" s="37">
        <f t="shared" si="4"/>
        <v>517.29</v>
      </c>
      <c r="M18" s="37">
        <f t="shared" si="5"/>
        <v>514.49</v>
      </c>
      <c r="N18" s="37">
        <f t="shared" si="6"/>
        <v>515.97</v>
      </c>
      <c r="O18" s="38">
        <f t="shared" ca="1" si="7"/>
        <v>55104100</v>
      </c>
      <c r="Q18" s="63"/>
      <c r="T18" s="41"/>
      <c r="U18" s="63">
        <v>45093</v>
      </c>
      <c r="V18" s="97">
        <v>1.6379999999999999</v>
      </c>
      <c r="W18" s="37">
        <f t="shared" ca="1" si="8"/>
        <v>439.459991</v>
      </c>
      <c r="X18" t="str">
        <f t="shared" si="9"/>
        <v>202306</v>
      </c>
      <c r="Y18" s="119" t="str">
        <f t="shared" si="10"/>
        <v>202206</v>
      </c>
      <c r="Z18" s="63">
        <f t="shared" ca="1" si="11"/>
        <v>44729</v>
      </c>
      <c r="AA18" s="38">
        <f t="shared" ca="1" si="12"/>
        <v>5</v>
      </c>
      <c r="AB18" s="38">
        <f t="shared" ca="1" si="13"/>
        <v>1</v>
      </c>
      <c r="AC18" s="118">
        <f t="shared" ca="1" si="14"/>
        <v>6.5209999999999999</v>
      </c>
      <c r="AD18" s="117">
        <f t="shared" ca="1" si="15"/>
        <v>1.4838665938988744E-2</v>
      </c>
    </row>
    <row r="19" spans="1:30" x14ac:dyDescent="0.4">
      <c r="A19">
        <v>4</v>
      </c>
      <c r="B19" s="63">
        <v>45363</v>
      </c>
      <c r="C19" s="37">
        <v>513.45001200000002</v>
      </c>
      <c r="D19" s="37">
        <v>517.38000499999998</v>
      </c>
      <c r="E19" s="37">
        <v>510.85998499999999</v>
      </c>
      <c r="F19" s="37">
        <v>516.78002900000001</v>
      </c>
      <c r="G19" s="38">
        <v>73114400</v>
      </c>
      <c r="H19" s="37">
        <v>516.78002900000001</v>
      </c>
      <c r="I19" s="41">
        <f t="shared" si="1"/>
        <v>1</v>
      </c>
      <c r="J19" s="41">
        <f t="shared" ca="1" si="2"/>
        <v>1</v>
      </c>
      <c r="K19" s="37">
        <f t="shared" si="3"/>
        <v>513.45000000000005</v>
      </c>
      <c r="L19" s="37">
        <f t="shared" si="4"/>
        <v>517.38</v>
      </c>
      <c r="M19" s="37">
        <f t="shared" si="5"/>
        <v>510.86</v>
      </c>
      <c r="N19" s="37">
        <f t="shared" si="6"/>
        <v>516.78</v>
      </c>
      <c r="O19" s="38">
        <f t="shared" ca="1" si="7"/>
        <v>73114400</v>
      </c>
      <c r="Q19" s="63"/>
      <c r="T19" s="41"/>
      <c r="U19" s="63">
        <v>45002</v>
      </c>
      <c r="V19" s="97">
        <v>1.506</v>
      </c>
      <c r="W19" s="37">
        <f t="shared" ca="1" si="8"/>
        <v>389.98998999999998</v>
      </c>
      <c r="X19" t="str">
        <f t="shared" si="9"/>
        <v>202303</v>
      </c>
      <c r="Y19" s="119" t="str">
        <f t="shared" si="10"/>
        <v>202203</v>
      </c>
      <c r="Z19" s="63">
        <f t="shared" ca="1" si="11"/>
        <v>44638</v>
      </c>
      <c r="AA19" s="38">
        <f t="shared" ca="1" si="12"/>
        <v>5</v>
      </c>
      <c r="AB19" s="38">
        <f t="shared" ca="1" si="13"/>
        <v>1</v>
      </c>
      <c r="AC19" s="118">
        <f t="shared" ca="1" si="14"/>
        <v>6.46</v>
      </c>
      <c r="AD19" s="117">
        <f t="shared" ca="1" si="15"/>
        <v>1.6564527720314054E-2</v>
      </c>
    </row>
    <row r="20" spans="1:30" x14ac:dyDescent="0.4">
      <c r="A20">
        <v>5</v>
      </c>
      <c r="B20" s="63">
        <v>45362</v>
      </c>
      <c r="C20" s="37">
        <v>510.48001099999999</v>
      </c>
      <c r="D20" s="37">
        <v>511.88000499999998</v>
      </c>
      <c r="E20" s="37">
        <v>508.5</v>
      </c>
      <c r="F20" s="37">
        <v>511.27999899999998</v>
      </c>
      <c r="G20" s="38">
        <v>62557200</v>
      </c>
      <c r="H20" s="37">
        <v>511.27999899999998</v>
      </c>
      <c r="I20" s="41">
        <f t="shared" si="1"/>
        <v>1</v>
      </c>
      <c r="J20" s="41">
        <f t="shared" ca="1" si="2"/>
        <v>1</v>
      </c>
      <c r="K20" s="37">
        <f t="shared" si="3"/>
        <v>510.48</v>
      </c>
      <c r="L20" s="37">
        <f t="shared" si="4"/>
        <v>511.88</v>
      </c>
      <c r="M20" s="37">
        <f t="shared" si="5"/>
        <v>508.5</v>
      </c>
      <c r="N20" s="37">
        <f t="shared" si="6"/>
        <v>511.28</v>
      </c>
      <c r="O20" s="38">
        <f t="shared" ca="1" si="7"/>
        <v>62557200</v>
      </c>
      <c r="Q20" s="63"/>
      <c r="T20" s="41"/>
      <c r="U20" s="63">
        <v>44911</v>
      </c>
      <c r="V20" s="97">
        <v>1.7809999999999999</v>
      </c>
      <c r="W20" s="37">
        <f t="shared" ca="1" si="8"/>
        <v>383.26998900000001</v>
      </c>
      <c r="X20" t="str">
        <f t="shared" si="9"/>
        <v>202212</v>
      </c>
      <c r="Y20" s="119" t="str">
        <f t="shared" si="10"/>
        <v>202112</v>
      </c>
      <c r="Z20" s="63">
        <f t="shared" ca="1" si="11"/>
        <v>44547</v>
      </c>
      <c r="AA20" s="38">
        <f t="shared" ca="1" si="12"/>
        <v>5</v>
      </c>
      <c r="AB20" s="38">
        <f t="shared" ca="1" si="13"/>
        <v>1</v>
      </c>
      <c r="AC20" s="118">
        <f t="shared" ca="1" si="14"/>
        <v>6.3199999999999994</v>
      </c>
      <c r="AD20" s="117">
        <f t="shared" ca="1" si="15"/>
        <v>1.6489681377061846E-2</v>
      </c>
    </row>
    <row r="21" spans="1:30" ht="13.2" customHeight="1" x14ac:dyDescent="0.4">
      <c r="A21">
        <v>6</v>
      </c>
      <c r="B21" s="63">
        <v>45359</v>
      </c>
      <c r="C21" s="37">
        <v>515.46002199999998</v>
      </c>
      <c r="D21" s="37">
        <v>518.21997099999999</v>
      </c>
      <c r="E21" s="37">
        <v>511.13000499999998</v>
      </c>
      <c r="F21" s="37">
        <v>511.72000100000002</v>
      </c>
      <c r="G21" s="38">
        <v>86425500</v>
      </c>
      <c r="H21" s="37">
        <v>511.72000100000002</v>
      </c>
      <c r="I21" s="41">
        <f t="shared" si="1"/>
        <v>1</v>
      </c>
      <c r="J21" s="41">
        <f t="shared" ca="1" si="2"/>
        <v>1</v>
      </c>
      <c r="K21" s="37">
        <f t="shared" si="3"/>
        <v>515.46</v>
      </c>
      <c r="L21" s="37">
        <f t="shared" si="4"/>
        <v>518.22</v>
      </c>
      <c r="M21" s="37">
        <f t="shared" si="5"/>
        <v>511.13</v>
      </c>
      <c r="N21" s="37">
        <f t="shared" si="6"/>
        <v>511.72</v>
      </c>
      <c r="O21" s="38">
        <f t="shared" ca="1" si="7"/>
        <v>86425500</v>
      </c>
      <c r="Q21" s="63"/>
      <c r="T21" s="41"/>
      <c r="U21" s="63">
        <v>44820</v>
      </c>
      <c r="V21" s="97">
        <v>1.5960000000000001</v>
      </c>
      <c r="W21" s="37">
        <f t="shared" ca="1" si="8"/>
        <v>385.55999800000001</v>
      </c>
      <c r="X21" t="str">
        <f t="shared" si="9"/>
        <v>202209</v>
      </c>
      <c r="Y21" s="119" t="str">
        <f t="shared" si="10"/>
        <v>202109</v>
      </c>
      <c r="Z21" s="63">
        <f t="shared" ca="1" si="11"/>
        <v>44456</v>
      </c>
      <c r="AA21" s="38">
        <f t="shared" ca="1" si="12"/>
        <v>5</v>
      </c>
      <c r="AB21" s="38">
        <f t="shared" ca="1" si="13"/>
        <v>1</v>
      </c>
      <c r="AC21" s="118">
        <f t="shared" ca="1" si="14"/>
        <v>6.1720000000000006</v>
      </c>
      <c r="AD21" s="117">
        <f t="shared" ca="1" si="15"/>
        <v>1.6007884718372677E-2</v>
      </c>
    </row>
    <row r="22" spans="1:30" ht="13.2" customHeight="1" x14ac:dyDescent="0.4">
      <c r="A22">
        <v>7</v>
      </c>
      <c r="B22" s="63">
        <v>45358</v>
      </c>
      <c r="C22" s="37">
        <v>513.14001499999995</v>
      </c>
      <c r="D22" s="37">
        <v>515.89001499999995</v>
      </c>
      <c r="E22" s="37">
        <v>509.80999800000001</v>
      </c>
      <c r="F22" s="37">
        <v>514.80999799999995</v>
      </c>
      <c r="G22" s="38">
        <v>58652100</v>
      </c>
      <c r="H22" s="37">
        <v>514.80999799999995</v>
      </c>
      <c r="I22" s="41">
        <f t="shared" si="1"/>
        <v>1</v>
      </c>
      <c r="J22" s="41">
        <f t="shared" ca="1" si="2"/>
        <v>1</v>
      </c>
      <c r="K22" s="37">
        <f t="shared" si="3"/>
        <v>513.14</v>
      </c>
      <c r="L22" s="37">
        <f t="shared" si="4"/>
        <v>515.89</v>
      </c>
      <c r="M22" s="37">
        <f t="shared" si="5"/>
        <v>509.81</v>
      </c>
      <c r="N22" s="37">
        <f t="shared" si="6"/>
        <v>514.80999999999995</v>
      </c>
      <c r="O22" s="38">
        <f t="shared" ca="1" si="7"/>
        <v>58652100</v>
      </c>
      <c r="Q22" s="63"/>
      <c r="T22" s="41"/>
      <c r="U22" s="63">
        <v>44729</v>
      </c>
      <c r="V22" s="97">
        <v>1.577</v>
      </c>
      <c r="W22" s="37">
        <f t="shared" ca="1" si="8"/>
        <v>365.85998499999999</v>
      </c>
      <c r="X22" t="str">
        <f t="shared" si="9"/>
        <v>202206</v>
      </c>
      <c r="Y22" s="119" t="str">
        <f t="shared" si="10"/>
        <v>202106</v>
      </c>
      <c r="Z22" s="63">
        <f t="shared" ca="1" si="11"/>
        <v>44365</v>
      </c>
      <c r="AA22" s="38">
        <f t="shared" ca="1" si="12"/>
        <v>5</v>
      </c>
      <c r="AB22" s="38">
        <f t="shared" ca="1" si="13"/>
        <v>1</v>
      </c>
      <c r="AC22" s="118">
        <f t="shared" ca="1" si="14"/>
        <v>6.0039999999999996</v>
      </c>
      <c r="AD22" s="117">
        <f t="shared" ca="1" si="15"/>
        <v>1.6410649554911012E-2</v>
      </c>
    </row>
    <row r="23" spans="1:30" ht="13.2" customHeight="1" x14ac:dyDescent="0.4">
      <c r="A23">
        <v>8</v>
      </c>
      <c r="B23" s="63">
        <v>45357</v>
      </c>
      <c r="C23" s="37">
        <v>510.54998799999998</v>
      </c>
      <c r="D23" s="37">
        <v>512.07000700000003</v>
      </c>
      <c r="E23" s="37">
        <v>508.42001299999998</v>
      </c>
      <c r="F23" s="37">
        <v>509.75</v>
      </c>
      <c r="G23" s="38">
        <v>68382400</v>
      </c>
      <c r="H23" s="37">
        <v>509.75</v>
      </c>
      <c r="I23" s="41">
        <f t="shared" si="1"/>
        <v>1</v>
      </c>
      <c r="J23" s="41">
        <f t="shared" ca="1" si="2"/>
        <v>1</v>
      </c>
      <c r="K23" s="37">
        <f t="shared" si="3"/>
        <v>510.55</v>
      </c>
      <c r="L23" s="37">
        <f t="shared" si="4"/>
        <v>512.07000000000005</v>
      </c>
      <c r="M23" s="37">
        <f t="shared" si="5"/>
        <v>508.42</v>
      </c>
      <c r="N23" s="37">
        <f t="shared" si="6"/>
        <v>509.75</v>
      </c>
      <c r="O23" s="38">
        <f t="shared" ca="1" si="7"/>
        <v>68382400</v>
      </c>
      <c r="Q23" s="63"/>
      <c r="T23" s="41"/>
      <c r="U23" s="63">
        <v>44638</v>
      </c>
      <c r="V23" s="97">
        <v>1.3660000000000001</v>
      </c>
      <c r="W23" s="37">
        <f t="shared" ca="1" si="8"/>
        <v>444.51998900000001</v>
      </c>
      <c r="X23" t="str">
        <f t="shared" si="9"/>
        <v>202203</v>
      </c>
      <c r="Y23" s="119" t="str">
        <f t="shared" si="10"/>
        <v>202103</v>
      </c>
      <c r="Z23" s="63">
        <f t="shared" ca="1" si="11"/>
        <v>44274</v>
      </c>
      <c r="AA23" s="38">
        <f t="shared" ca="1" si="12"/>
        <v>5</v>
      </c>
      <c r="AB23" s="38">
        <f t="shared" ca="1" si="13"/>
        <v>1</v>
      </c>
      <c r="AC23" s="118">
        <f t="shared" ca="1" si="14"/>
        <v>5.802999999999999</v>
      </c>
      <c r="AD23" s="117">
        <f t="shared" ca="1" si="15"/>
        <v>1.3054531052820662E-2</v>
      </c>
    </row>
    <row r="24" spans="1:30" ht="13.2" customHeight="1" x14ac:dyDescent="0.4">
      <c r="A24">
        <v>9</v>
      </c>
      <c r="B24" s="63">
        <v>45356</v>
      </c>
      <c r="C24" s="37">
        <v>510.23998999999998</v>
      </c>
      <c r="D24" s="37">
        <v>510.70001200000002</v>
      </c>
      <c r="E24" s="37">
        <v>504.91000400000001</v>
      </c>
      <c r="F24" s="37">
        <v>507.17999300000002</v>
      </c>
      <c r="G24" s="38">
        <v>72855600</v>
      </c>
      <c r="H24" s="37">
        <v>507.17999300000002</v>
      </c>
      <c r="I24" s="41">
        <f t="shared" si="1"/>
        <v>1</v>
      </c>
      <c r="J24" s="41">
        <f t="shared" ca="1" si="2"/>
        <v>1</v>
      </c>
      <c r="K24" s="37">
        <f t="shared" si="3"/>
        <v>510.24</v>
      </c>
      <c r="L24" s="37">
        <f t="shared" si="4"/>
        <v>510.7</v>
      </c>
      <c r="M24" s="37">
        <f t="shared" si="5"/>
        <v>504.91</v>
      </c>
      <c r="N24" s="37">
        <f t="shared" si="6"/>
        <v>507.18</v>
      </c>
      <c r="O24" s="38">
        <f t="shared" ca="1" si="7"/>
        <v>72855600</v>
      </c>
      <c r="Q24" s="63"/>
      <c r="T24" s="41"/>
      <c r="U24" s="63">
        <v>44547</v>
      </c>
      <c r="V24" s="97">
        <v>1.633</v>
      </c>
      <c r="W24" s="37">
        <f t="shared" ca="1" si="8"/>
        <v>459.86999500000002</v>
      </c>
      <c r="X24" t="str">
        <f t="shared" si="9"/>
        <v>202112</v>
      </c>
      <c r="Y24" s="119" t="str">
        <f t="shared" si="10"/>
        <v>202012</v>
      </c>
      <c r="Z24" s="63">
        <f t="shared" ca="1" si="11"/>
        <v>44183</v>
      </c>
      <c r="AA24" s="38">
        <f t="shared" ca="1" si="12"/>
        <v>5</v>
      </c>
      <c r="AB24" s="38">
        <f t="shared" ca="1" si="13"/>
        <v>1</v>
      </c>
      <c r="AC24" s="118">
        <f t="shared" ca="1" si="14"/>
        <v>5.7149999999999999</v>
      </c>
      <c r="AD24" s="117">
        <f t="shared" ca="1" si="15"/>
        <v>1.2427425277006819E-2</v>
      </c>
    </row>
    <row r="25" spans="1:30" ht="13.2" customHeight="1" x14ac:dyDescent="0.4">
      <c r="A25">
        <v>10</v>
      </c>
      <c r="B25" s="63">
        <v>45355</v>
      </c>
      <c r="C25" s="37">
        <v>512.03002900000001</v>
      </c>
      <c r="D25" s="37">
        <v>514.20001200000002</v>
      </c>
      <c r="E25" s="37">
        <v>512</v>
      </c>
      <c r="F25" s="37">
        <v>512.29998799999998</v>
      </c>
      <c r="G25" s="38">
        <v>49799300</v>
      </c>
      <c r="H25" s="37">
        <v>512.29998799999998</v>
      </c>
      <c r="I25" s="41">
        <f t="shared" si="1"/>
        <v>1</v>
      </c>
      <c r="J25" s="41">
        <f t="shared" ca="1" si="2"/>
        <v>1</v>
      </c>
      <c r="K25" s="37">
        <f t="shared" si="3"/>
        <v>512.03</v>
      </c>
      <c r="L25" s="37">
        <f t="shared" si="4"/>
        <v>514.20000000000005</v>
      </c>
      <c r="M25" s="37">
        <f t="shared" si="5"/>
        <v>512</v>
      </c>
      <c r="N25" s="37">
        <f t="shared" si="6"/>
        <v>512.29999999999995</v>
      </c>
      <c r="O25" s="38">
        <f t="shared" ca="1" si="7"/>
        <v>49799300</v>
      </c>
      <c r="Q25" s="63"/>
      <c r="T25" s="41"/>
      <c r="U25" s="63">
        <v>44456</v>
      </c>
      <c r="V25" s="97">
        <v>1.4279999999999999</v>
      </c>
      <c r="W25" s="37">
        <f t="shared" ca="1" si="8"/>
        <v>441.39999399999999</v>
      </c>
      <c r="X25" t="str">
        <f t="shared" si="9"/>
        <v>202109</v>
      </c>
      <c r="Y25" s="119" t="str">
        <f t="shared" si="10"/>
        <v>202009</v>
      </c>
      <c r="Z25" s="63">
        <f t="shared" ca="1" si="11"/>
        <v>44092</v>
      </c>
      <c r="AA25" s="38">
        <f t="shared" ca="1" si="12"/>
        <v>5</v>
      </c>
      <c r="AB25" s="38">
        <f t="shared" ca="1" si="13"/>
        <v>1</v>
      </c>
      <c r="AC25" s="118">
        <f t="shared" ca="1" si="14"/>
        <v>5.6619999999999999</v>
      </c>
      <c r="AD25" s="117">
        <f t="shared" ca="1" si="15"/>
        <v>1.2827367641513833E-2</v>
      </c>
    </row>
    <row r="26" spans="1:30" ht="13.2" customHeight="1" x14ac:dyDescent="0.4">
      <c r="A26">
        <v>11</v>
      </c>
      <c r="B26" s="63">
        <v>45352</v>
      </c>
      <c r="C26" s="37">
        <v>508.98001099999999</v>
      </c>
      <c r="D26" s="37">
        <v>513.28997800000002</v>
      </c>
      <c r="E26" s="37">
        <v>508.55999800000001</v>
      </c>
      <c r="F26" s="37">
        <v>512.84997599999997</v>
      </c>
      <c r="G26" s="38">
        <v>76805900</v>
      </c>
      <c r="H26" s="37">
        <v>512.84997599999997</v>
      </c>
      <c r="I26" s="41">
        <f t="shared" si="1"/>
        <v>1</v>
      </c>
      <c r="J26" s="41">
        <f t="shared" ca="1" si="2"/>
        <v>1</v>
      </c>
      <c r="K26" s="37">
        <f t="shared" si="3"/>
        <v>508.98</v>
      </c>
      <c r="L26" s="37">
        <f t="shared" si="4"/>
        <v>513.29</v>
      </c>
      <c r="M26" s="37">
        <f t="shared" si="5"/>
        <v>508.56</v>
      </c>
      <c r="N26" s="37">
        <f t="shared" si="6"/>
        <v>512.85</v>
      </c>
      <c r="O26" s="38">
        <f t="shared" ca="1" si="7"/>
        <v>76805900</v>
      </c>
      <c r="Q26" s="63"/>
      <c r="T26" s="41"/>
      <c r="U26" s="63">
        <v>44365</v>
      </c>
      <c r="V26" s="97">
        <v>1.3759999999999999</v>
      </c>
      <c r="W26" s="37">
        <f t="shared" ca="1" si="8"/>
        <v>414.92001299999998</v>
      </c>
      <c r="X26" t="str">
        <f t="shared" si="9"/>
        <v>202106</v>
      </c>
      <c r="Y26" s="119" t="str">
        <f t="shared" si="10"/>
        <v>202006</v>
      </c>
      <c r="Z26" s="63">
        <f t="shared" ca="1" si="11"/>
        <v>44001</v>
      </c>
      <c r="AA26" s="38">
        <f t="shared" ca="1" si="12"/>
        <v>5</v>
      </c>
      <c r="AB26" s="38">
        <f t="shared" ca="1" si="13"/>
        <v>1</v>
      </c>
      <c r="AC26" s="118">
        <f t="shared" ca="1" si="14"/>
        <v>5.5730000000000004</v>
      </c>
      <c r="AD26" s="117">
        <f t="shared" ca="1" si="15"/>
        <v>1.3431504447581323E-2</v>
      </c>
    </row>
    <row r="27" spans="1:30" x14ac:dyDescent="0.4">
      <c r="A27">
        <v>12</v>
      </c>
      <c r="B27" s="63">
        <v>45351</v>
      </c>
      <c r="C27" s="37">
        <v>508.07000699999998</v>
      </c>
      <c r="D27" s="37">
        <v>509.73998999999998</v>
      </c>
      <c r="E27" s="37">
        <v>505.35000600000001</v>
      </c>
      <c r="F27" s="37">
        <v>508.07998700000002</v>
      </c>
      <c r="G27" s="38">
        <v>83924800</v>
      </c>
      <c r="H27" s="37">
        <v>508.07998700000002</v>
      </c>
      <c r="I27" s="41">
        <f t="shared" si="1"/>
        <v>1</v>
      </c>
      <c r="J27" s="41">
        <f t="shared" ca="1" si="2"/>
        <v>1</v>
      </c>
      <c r="K27" s="37">
        <f t="shared" si="3"/>
        <v>508.07</v>
      </c>
      <c r="L27" s="37">
        <f t="shared" si="4"/>
        <v>509.74</v>
      </c>
      <c r="M27" s="37">
        <f t="shared" si="5"/>
        <v>505.35</v>
      </c>
      <c r="N27" s="37">
        <f t="shared" si="6"/>
        <v>508.08</v>
      </c>
      <c r="O27" s="38">
        <f t="shared" ca="1" si="7"/>
        <v>83924800</v>
      </c>
      <c r="Q27" s="63"/>
      <c r="T27" s="41"/>
      <c r="U27" s="63">
        <v>44274</v>
      </c>
      <c r="V27" s="97">
        <v>1.278</v>
      </c>
      <c r="W27" s="37">
        <f t="shared" ca="1" si="8"/>
        <v>389.48001099999999</v>
      </c>
      <c r="X27" t="str">
        <f t="shared" si="9"/>
        <v>202103</v>
      </c>
      <c r="Y27" s="119" t="str">
        <f t="shared" si="10"/>
        <v>202003</v>
      </c>
      <c r="Z27" s="63">
        <f t="shared" ca="1" si="11"/>
        <v>43910</v>
      </c>
      <c r="AA27" s="38">
        <f t="shared" ca="1" si="12"/>
        <v>5</v>
      </c>
      <c r="AB27" s="38">
        <f t="shared" ca="1" si="13"/>
        <v>1</v>
      </c>
      <c r="AC27" s="118">
        <f t="shared" ca="1" si="14"/>
        <v>5.5630000000000006</v>
      </c>
      <c r="AD27" s="117">
        <f t="shared" ca="1" si="15"/>
        <v>1.4283146356386441E-2</v>
      </c>
    </row>
    <row r="28" spans="1:30" x14ac:dyDescent="0.4">
      <c r="A28">
        <v>13</v>
      </c>
      <c r="B28" s="63">
        <v>45350</v>
      </c>
      <c r="C28" s="37">
        <v>505.32998700000002</v>
      </c>
      <c r="D28" s="37">
        <v>506.85998499999999</v>
      </c>
      <c r="E28" s="37">
        <v>504.959991</v>
      </c>
      <c r="F28" s="37">
        <v>506.26001000000002</v>
      </c>
      <c r="G28" s="38">
        <v>56506600</v>
      </c>
      <c r="H28" s="37">
        <v>506.26001000000002</v>
      </c>
      <c r="I28" s="41">
        <f t="shared" si="1"/>
        <v>1</v>
      </c>
      <c r="J28" s="41">
        <f t="shared" ca="1" si="2"/>
        <v>1</v>
      </c>
      <c r="K28" s="37">
        <f t="shared" si="3"/>
        <v>505.33</v>
      </c>
      <c r="L28" s="37">
        <f t="shared" si="4"/>
        <v>506.86</v>
      </c>
      <c r="M28" s="37">
        <f t="shared" si="5"/>
        <v>504.96</v>
      </c>
      <c r="N28" s="37">
        <f t="shared" si="6"/>
        <v>506.26</v>
      </c>
      <c r="O28" s="38">
        <f t="shared" ca="1" si="7"/>
        <v>56506600</v>
      </c>
      <c r="Q28" s="63"/>
      <c r="T28" s="41"/>
      <c r="U28" s="63">
        <v>44183</v>
      </c>
      <c r="V28" s="97">
        <v>1.58</v>
      </c>
      <c r="W28" s="37">
        <f t="shared" ca="1" si="8"/>
        <v>369.17999300000002</v>
      </c>
      <c r="X28" t="str">
        <f t="shared" si="9"/>
        <v>202012</v>
      </c>
      <c r="Y28" s="119" t="str">
        <f t="shared" si="10"/>
        <v>201912</v>
      </c>
      <c r="Z28" s="63">
        <f t="shared" ca="1" si="11"/>
        <v>43819</v>
      </c>
      <c r="AA28" s="38">
        <f t="shared" ca="1" si="12"/>
        <v>5</v>
      </c>
      <c r="AB28" s="38">
        <f t="shared" ca="1" si="13"/>
        <v>1</v>
      </c>
      <c r="AC28" s="118">
        <f t="shared" ca="1" si="14"/>
        <v>5.6909999999999998</v>
      </c>
      <c r="AD28" s="117">
        <f t="shared" ca="1" si="15"/>
        <v>1.5415244888419508E-2</v>
      </c>
    </row>
    <row r="29" spans="1:30" x14ac:dyDescent="0.4">
      <c r="A29">
        <v>14</v>
      </c>
      <c r="B29" s="63">
        <v>45349</v>
      </c>
      <c r="C29" s="37">
        <v>506.70001200000002</v>
      </c>
      <c r="D29" s="37">
        <v>507.16000400000001</v>
      </c>
      <c r="E29" s="37">
        <v>504.75</v>
      </c>
      <c r="F29" s="37">
        <v>506.92999300000002</v>
      </c>
      <c r="G29" s="38">
        <v>48854500</v>
      </c>
      <c r="H29" s="37">
        <v>506.92999300000002</v>
      </c>
      <c r="I29" s="41">
        <f t="shared" si="1"/>
        <v>1</v>
      </c>
      <c r="J29" s="41">
        <f t="shared" ca="1" si="2"/>
        <v>1</v>
      </c>
      <c r="K29" s="37">
        <f t="shared" si="3"/>
        <v>506.7</v>
      </c>
      <c r="L29" s="37">
        <f t="shared" si="4"/>
        <v>507.16</v>
      </c>
      <c r="M29" s="37">
        <f t="shared" si="5"/>
        <v>504.75</v>
      </c>
      <c r="N29" s="37">
        <f t="shared" si="6"/>
        <v>506.93</v>
      </c>
      <c r="O29" s="38">
        <f t="shared" ca="1" si="7"/>
        <v>48854500</v>
      </c>
      <c r="Q29" s="63"/>
      <c r="T29" s="41"/>
      <c r="U29" s="63">
        <v>44092</v>
      </c>
      <c r="V29" s="97">
        <v>1.339</v>
      </c>
      <c r="W29" s="37">
        <f t="shared" ca="1" si="8"/>
        <v>330.64999399999999</v>
      </c>
      <c r="X29" t="str">
        <f t="shared" si="9"/>
        <v>202009</v>
      </c>
      <c r="Y29" s="119" t="str">
        <f t="shared" si="10"/>
        <v>201909</v>
      </c>
      <c r="Z29" s="63">
        <f t="shared" ca="1" si="11"/>
        <v>43728</v>
      </c>
      <c r="AA29" s="38">
        <f t="shared" ca="1" si="12"/>
        <v>5</v>
      </c>
      <c r="AB29" s="38">
        <f t="shared" ca="1" si="13"/>
        <v>1</v>
      </c>
      <c r="AC29" s="118">
        <f t="shared" ca="1" si="14"/>
        <v>5.6810000000000009</v>
      </c>
      <c r="AD29" s="117">
        <f t="shared" ca="1" si="15"/>
        <v>1.7181309853584938E-2</v>
      </c>
    </row>
    <row r="30" spans="1:30" x14ac:dyDescent="0.4">
      <c r="A30">
        <v>15</v>
      </c>
      <c r="B30" s="63">
        <v>45348</v>
      </c>
      <c r="C30" s="37">
        <v>508.29998799999998</v>
      </c>
      <c r="D30" s="37">
        <v>508.75</v>
      </c>
      <c r="E30" s="37">
        <v>505.85998499999999</v>
      </c>
      <c r="F30" s="37">
        <v>505.98998999999998</v>
      </c>
      <c r="G30" s="38">
        <v>50386700</v>
      </c>
      <c r="H30" s="37">
        <v>505.98998999999998</v>
      </c>
      <c r="I30" s="41">
        <f t="shared" si="1"/>
        <v>1</v>
      </c>
      <c r="J30" s="41">
        <f t="shared" ca="1" si="2"/>
        <v>1</v>
      </c>
      <c r="K30" s="37">
        <f t="shared" si="3"/>
        <v>508.3</v>
      </c>
      <c r="L30" s="37">
        <f t="shared" si="4"/>
        <v>508.75</v>
      </c>
      <c r="M30" s="37">
        <f t="shared" si="5"/>
        <v>505.86</v>
      </c>
      <c r="N30" s="37">
        <f t="shared" si="6"/>
        <v>505.99</v>
      </c>
      <c r="O30" s="38">
        <f t="shared" ca="1" si="7"/>
        <v>50386700</v>
      </c>
      <c r="Q30" s="63"/>
      <c r="T30" s="41"/>
      <c r="U30" s="63">
        <v>44001</v>
      </c>
      <c r="V30" s="97">
        <v>1.3660000000000001</v>
      </c>
      <c r="W30" s="37">
        <f t="shared" ca="1" si="8"/>
        <v>308.64001500000001</v>
      </c>
      <c r="X30" t="str">
        <f t="shared" si="9"/>
        <v>202006</v>
      </c>
      <c r="Y30" s="119" t="str">
        <f t="shared" si="10"/>
        <v>201906</v>
      </c>
      <c r="Z30" s="63">
        <f t="shared" ca="1" si="11"/>
        <v>43637</v>
      </c>
      <c r="AA30" s="38">
        <f t="shared" ca="1" si="12"/>
        <v>5</v>
      </c>
      <c r="AB30" s="38">
        <f t="shared" ca="1" si="13"/>
        <v>1</v>
      </c>
      <c r="AC30" s="118">
        <f t="shared" ca="1" si="14"/>
        <v>5.7259999999999991</v>
      </c>
      <c r="AD30" s="117">
        <f t="shared" ca="1" si="15"/>
        <v>1.855235783344554E-2</v>
      </c>
    </row>
    <row r="31" spans="1:30" x14ac:dyDescent="0.4">
      <c r="A31">
        <v>16</v>
      </c>
      <c r="B31" s="63">
        <v>45345</v>
      </c>
      <c r="C31" s="37">
        <v>509.26998900000001</v>
      </c>
      <c r="D31" s="37">
        <v>510.13000499999998</v>
      </c>
      <c r="E31" s="37">
        <v>507.10000600000001</v>
      </c>
      <c r="F31" s="37">
        <v>507.85000600000001</v>
      </c>
      <c r="G31" s="38">
        <v>61321800</v>
      </c>
      <c r="H31" s="37">
        <v>507.85000600000001</v>
      </c>
      <c r="I31" s="41">
        <f t="shared" si="1"/>
        <v>1</v>
      </c>
      <c r="J31" s="41">
        <f t="shared" ca="1" si="2"/>
        <v>1</v>
      </c>
      <c r="K31" s="37">
        <f t="shared" si="3"/>
        <v>509.27</v>
      </c>
      <c r="L31" s="37">
        <f t="shared" si="4"/>
        <v>510.13</v>
      </c>
      <c r="M31" s="37">
        <f t="shared" si="5"/>
        <v>507.1</v>
      </c>
      <c r="N31" s="37">
        <f t="shared" si="6"/>
        <v>507.85</v>
      </c>
      <c r="O31" s="38">
        <f t="shared" ca="1" si="7"/>
        <v>61321800</v>
      </c>
      <c r="Q31" s="63"/>
      <c r="T31" s="41"/>
      <c r="U31" s="63">
        <v>43910</v>
      </c>
      <c r="V31" s="97">
        <v>1.4059999999999999</v>
      </c>
      <c r="W31" s="37">
        <f t="shared" ca="1" si="8"/>
        <v>228.800003</v>
      </c>
      <c r="X31" t="str">
        <f t="shared" si="9"/>
        <v>202003</v>
      </c>
      <c r="Y31" s="119" t="str">
        <f t="shared" si="10"/>
        <v>201903</v>
      </c>
      <c r="Z31" s="63">
        <f t="shared" ca="1" si="11"/>
        <v>43539</v>
      </c>
      <c r="AA31" s="38">
        <f t="shared" ca="1" si="12"/>
        <v>5</v>
      </c>
      <c r="AB31" s="38">
        <f t="shared" ca="1" si="13"/>
        <v>1</v>
      </c>
      <c r="AC31" s="118">
        <f t="shared" ca="1" si="14"/>
        <v>5.7919999999999989</v>
      </c>
      <c r="AD31" s="117">
        <f t="shared" ca="1" si="15"/>
        <v>2.5314684982761994E-2</v>
      </c>
    </row>
    <row r="32" spans="1:30" x14ac:dyDescent="0.4">
      <c r="A32">
        <v>17</v>
      </c>
      <c r="B32" s="63">
        <v>45344</v>
      </c>
      <c r="C32" s="37">
        <v>504.01001000000002</v>
      </c>
      <c r="D32" s="37">
        <v>508.48998999999998</v>
      </c>
      <c r="E32" s="37">
        <v>503.01998900000001</v>
      </c>
      <c r="F32" s="37">
        <v>507.5</v>
      </c>
      <c r="G32" s="38">
        <v>76402500</v>
      </c>
      <c r="H32" s="37">
        <v>507.5</v>
      </c>
      <c r="I32" s="41">
        <f t="shared" si="1"/>
        <v>1</v>
      </c>
      <c r="J32" s="41">
        <f t="shared" ca="1" si="2"/>
        <v>1</v>
      </c>
      <c r="K32" s="37">
        <f t="shared" si="3"/>
        <v>504.01</v>
      </c>
      <c r="L32" s="37">
        <f t="shared" si="4"/>
        <v>508.49</v>
      </c>
      <c r="M32" s="37">
        <f t="shared" si="5"/>
        <v>503.02</v>
      </c>
      <c r="N32" s="37">
        <f t="shared" si="6"/>
        <v>507.5</v>
      </c>
      <c r="O32" s="38">
        <f t="shared" ca="1" si="7"/>
        <v>76402500</v>
      </c>
      <c r="Q32" s="63"/>
      <c r="T32" s="41"/>
      <c r="U32" s="63">
        <v>43819</v>
      </c>
      <c r="V32" s="97">
        <v>1.57</v>
      </c>
      <c r="W32" s="37">
        <f t="shared" ca="1" si="8"/>
        <v>320.73001099999999</v>
      </c>
      <c r="X32" t="str">
        <f t="shared" si="9"/>
        <v>201912</v>
      </c>
      <c r="Y32" s="119" t="str">
        <f t="shared" si="10"/>
        <v>201812</v>
      </c>
      <c r="Z32" s="63">
        <f t="shared" ca="1" si="11"/>
        <v>43455</v>
      </c>
      <c r="AA32" s="38">
        <f t="shared" ca="1" si="12"/>
        <v>5</v>
      </c>
      <c r="AB32" s="38">
        <f t="shared" ca="1" si="13"/>
        <v>1</v>
      </c>
      <c r="AC32" s="118">
        <f t="shared" ca="1" si="14"/>
        <v>5.6189999999999998</v>
      </c>
      <c r="AD32" s="117">
        <f t="shared" ca="1" si="15"/>
        <v>1.7519408247705263E-2</v>
      </c>
    </row>
    <row r="33" spans="1:30" x14ac:dyDescent="0.4">
      <c r="A33">
        <v>18</v>
      </c>
      <c r="B33" s="63">
        <v>45343</v>
      </c>
      <c r="C33" s="37">
        <v>495.42001299999998</v>
      </c>
      <c r="D33" s="37">
        <v>497.36999500000002</v>
      </c>
      <c r="E33" s="37">
        <v>493.55999800000001</v>
      </c>
      <c r="F33" s="37">
        <v>497.209991</v>
      </c>
      <c r="G33" s="38">
        <v>59603800</v>
      </c>
      <c r="H33" s="37">
        <v>497.209991</v>
      </c>
      <c r="I33" s="41">
        <f t="shared" si="1"/>
        <v>1</v>
      </c>
      <c r="J33" s="41">
        <f t="shared" ca="1" si="2"/>
        <v>1</v>
      </c>
      <c r="K33" s="37">
        <f t="shared" si="3"/>
        <v>495.42</v>
      </c>
      <c r="L33" s="37">
        <f t="shared" si="4"/>
        <v>497.37</v>
      </c>
      <c r="M33" s="37">
        <f t="shared" si="5"/>
        <v>493.56</v>
      </c>
      <c r="N33" s="37">
        <f t="shared" si="6"/>
        <v>497.21</v>
      </c>
      <c r="O33" s="38">
        <f t="shared" ca="1" si="7"/>
        <v>59603800</v>
      </c>
      <c r="Q33" s="63"/>
      <c r="T33" s="41"/>
      <c r="U33" s="63">
        <v>43728</v>
      </c>
      <c r="V33" s="97">
        <v>1.3839999999999999</v>
      </c>
      <c r="W33" s="37">
        <f t="shared" ca="1" si="8"/>
        <v>298.27999899999998</v>
      </c>
      <c r="X33" t="str">
        <f t="shared" si="9"/>
        <v>201909</v>
      </c>
      <c r="Y33" s="119" t="str">
        <f t="shared" si="10"/>
        <v>201809</v>
      </c>
      <c r="Z33" s="63">
        <f t="shared" ca="1" si="11"/>
        <v>43364</v>
      </c>
      <c r="AA33" s="38">
        <f t="shared" ca="1" si="12"/>
        <v>5</v>
      </c>
      <c r="AB33" s="38">
        <f t="shared" ca="1" si="13"/>
        <v>1</v>
      </c>
      <c r="AC33" s="118">
        <f t="shared" ca="1" si="14"/>
        <v>5.484</v>
      </c>
      <c r="AD33" s="117">
        <f t="shared" ca="1" si="15"/>
        <v>1.8385409743815914E-2</v>
      </c>
    </row>
    <row r="34" spans="1:30" x14ac:dyDescent="0.4">
      <c r="A34">
        <v>19</v>
      </c>
      <c r="B34" s="63">
        <v>45342</v>
      </c>
      <c r="C34" s="37">
        <v>497.72000100000002</v>
      </c>
      <c r="D34" s="37">
        <v>498.41000400000001</v>
      </c>
      <c r="E34" s="37">
        <v>494.45001200000002</v>
      </c>
      <c r="F34" s="37">
        <v>496.76001000000002</v>
      </c>
      <c r="G34" s="38">
        <v>71736700</v>
      </c>
      <c r="H34" s="37">
        <v>496.76001000000002</v>
      </c>
      <c r="I34" s="41">
        <f t="shared" si="1"/>
        <v>1</v>
      </c>
      <c r="J34" s="41">
        <f t="shared" ca="1" si="2"/>
        <v>1</v>
      </c>
      <c r="K34" s="37">
        <f t="shared" si="3"/>
        <v>497.72</v>
      </c>
      <c r="L34" s="37">
        <f t="shared" si="4"/>
        <v>498.41</v>
      </c>
      <c r="M34" s="37">
        <f t="shared" si="5"/>
        <v>494.45</v>
      </c>
      <c r="N34" s="37">
        <f t="shared" si="6"/>
        <v>496.76</v>
      </c>
      <c r="O34" s="38">
        <f t="shared" ca="1" si="7"/>
        <v>71736700</v>
      </c>
      <c r="Q34" s="63"/>
      <c r="T34" s="41"/>
      <c r="U34" s="63">
        <v>43637</v>
      </c>
      <c r="V34" s="97">
        <v>1.4319999999999999</v>
      </c>
      <c r="W34" s="37">
        <f t="shared" ca="1" si="8"/>
        <v>294</v>
      </c>
      <c r="X34" t="str">
        <f t="shared" si="9"/>
        <v>201906</v>
      </c>
      <c r="Y34" s="119" t="str">
        <f t="shared" si="10"/>
        <v>201806</v>
      </c>
      <c r="Z34" s="63">
        <f t="shared" ca="1" si="11"/>
        <v>43266</v>
      </c>
      <c r="AA34" s="38">
        <f t="shared" ca="1" si="12"/>
        <v>5</v>
      </c>
      <c r="AB34" s="38">
        <f t="shared" ca="1" si="13"/>
        <v>1</v>
      </c>
      <c r="AC34" s="118">
        <f t="shared" ca="1" si="14"/>
        <v>5.423</v>
      </c>
      <c r="AD34" s="117">
        <f t="shared" ca="1" si="15"/>
        <v>1.8445578231292517E-2</v>
      </c>
    </row>
    <row r="35" spans="1:30" x14ac:dyDescent="0.4">
      <c r="A35">
        <v>20</v>
      </c>
      <c r="B35" s="63">
        <v>45338</v>
      </c>
      <c r="C35" s="37">
        <v>501.70001200000002</v>
      </c>
      <c r="D35" s="37">
        <v>502.86999500000002</v>
      </c>
      <c r="E35" s="37">
        <v>498.75</v>
      </c>
      <c r="F35" s="37">
        <v>499.51001000000002</v>
      </c>
      <c r="G35" s="38">
        <v>75461200</v>
      </c>
      <c r="H35" s="37">
        <v>499.51001000000002</v>
      </c>
      <c r="I35" s="41">
        <f t="shared" si="1"/>
        <v>1</v>
      </c>
      <c r="J35" s="41">
        <f t="shared" ca="1" si="2"/>
        <v>1</v>
      </c>
      <c r="K35" s="37">
        <f t="shared" si="3"/>
        <v>501.7</v>
      </c>
      <c r="L35" s="37">
        <f t="shared" si="4"/>
        <v>502.87</v>
      </c>
      <c r="M35" s="37">
        <f t="shared" si="5"/>
        <v>498.75</v>
      </c>
      <c r="N35" s="37">
        <f t="shared" si="6"/>
        <v>499.51</v>
      </c>
      <c r="O35" s="38">
        <f t="shared" ca="1" si="7"/>
        <v>75461200</v>
      </c>
      <c r="Q35" s="63"/>
      <c r="T35" s="41"/>
      <c r="U35" s="63">
        <v>43539</v>
      </c>
      <c r="V35" s="97">
        <v>1.2330000000000001</v>
      </c>
      <c r="W35" s="37">
        <f t="shared" ca="1" si="8"/>
        <v>281.30999800000001</v>
      </c>
      <c r="X35" t="str">
        <f t="shared" si="9"/>
        <v>201903</v>
      </c>
      <c r="Y35" s="119" t="str">
        <f t="shared" si="10"/>
        <v>201803</v>
      </c>
      <c r="Z35" s="63">
        <f t="shared" ca="1" si="11"/>
        <v>43175</v>
      </c>
      <c r="AA35" s="38">
        <f t="shared" ca="1" si="12"/>
        <v>5</v>
      </c>
      <c r="AB35" s="38">
        <f t="shared" ca="1" si="13"/>
        <v>1</v>
      </c>
      <c r="AC35" s="118">
        <f t="shared" ca="1" si="14"/>
        <v>5.2370000000000001</v>
      </c>
      <c r="AD35" s="117">
        <f t="shared" ca="1" si="15"/>
        <v>1.8616473062574905E-2</v>
      </c>
    </row>
    <row r="36" spans="1:30" x14ac:dyDescent="0.4">
      <c r="A36">
        <v>21</v>
      </c>
      <c r="B36" s="63">
        <v>45337</v>
      </c>
      <c r="C36" s="37">
        <v>499.290009</v>
      </c>
      <c r="D36" s="37">
        <v>502.20001200000002</v>
      </c>
      <c r="E36" s="37">
        <v>498.79998799999998</v>
      </c>
      <c r="F36" s="37">
        <v>502.01001000000002</v>
      </c>
      <c r="G36" s="38">
        <v>61683000</v>
      </c>
      <c r="H36" s="37">
        <v>502.01001000000002</v>
      </c>
      <c r="I36" s="41">
        <f t="shared" si="1"/>
        <v>1</v>
      </c>
      <c r="J36" s="41">
        <f t="shared" ca="1" si="2"/>
        <v>1</v>
      </c>
      <c r="K36" s="37">
        <f t="shared" si="3"/>
        <v>499.29</v>
      </c>
      <c r="L36" s="37">
        <f t="shared" si="4"/>
        <v>502.2</v>
      </c>
      <c r="M36" s="37">
        <f t="shared" si="5"/>
        <v>498.8</v>
      </c>
      <c r="N36" s="37">
        <f t="shared" si="6"/>
        <v>502.01</v>
      </c>
      <c r="O36" s="38">
        <f t="shared" ca="1" si="7"/>
        <v>61683000</v>
      </c>
      <c r="Q36" s="63"/>
      <c r="T36" s="41"/>
      <c r="U36" s="63">
        <v>43455</v>
      </c>
      <c r="V36" s="97">
        <v>1.4350000000000001</v>
      </c>
      <c r="W36" s="37">
        <f t="shared" ca="1" si="8"/>
        <v>240.699997</v>
      </c>
      <c r="X36" t="str">
        <f t="shared" si="9"/>
        <v>201812</v>
      </c>
      <c r="Y36" s="119" t="str">
        <f t="shared" si="10"/>
        <v>201712</v>
      </c>
      <c r="Z36" s="63">
        <f t="shared" ca="1" si="11"/>
        <v>43084</v>
      </c>
      <c r="AA36" s="38">
        <f t="shared" ca="1" si="12"/>
        <v>5</v>
      </c>
      <c r="AB36" s="38">
        <f t="shared" ca="1" si="13"/>
        <v>1</v>
      </c>
      <c r="AC36" s="118">
        <f t="shared" ca="1" si="14"/>
        <v>5.101</v>
      </c>
      <c r="AD36" s="117">
        <f t="shared" ca="1" si="15"/>
        <v>2.1192355893548266E-2</v>
      </c>
    </row>
    <row r="37" spans="1:30" x14ac:dyDescent="0.4">
      <c r="A37">
        <v>22</v>
      </c>
      <c r="B37" s="63">
        <v>45336</v>
      </c>
      <c r="C37" s="37">
        <v>496.790009</v>
      </c>
      <c r="D37" s="37">
        <v>499.07000699999998</v>
      </c>
      <c r="E37" s="37">
        <v>494.39999399999999</v>
      </c>
      <c r="F37" s="37">
        <v>498.57000699999998</v>
      </c>
      <c r="G37" s="38">
        <v>68387800</v>
      </c>
      <c r="H37" s="37">
        <v>498.57000699999998</v>
      </c>
      <c r="I37" s="41">
        <f t="shared" si="1"/>
        <v>1</v>
      </c>
      <c r="J37" s="41">
        <f t="shared" ca="1" si="2"/>
        <v>1</v>
      </c>
      <c r="K37" s="37">
        <f t="shared" si="3"/>
        <v>496.79</v>
      </c>
      <c r="L37" s="37">
        <f t="shared" si="4"/>
        <v>499.07</v>
      </c>
      <c r="M37" s="37">
        <f t="shared" si="5"/>
        <v>494.4</v>
      </c>
      <c r="N37" s="37">
        <f t="shared" si="6"/>
        <v>498.57</v>
      </c>
      <c r="O37" s="38">
        <f t="shared" ca="1" si="7"/>
        <v>68387800</v>
      </c>
      <c r="Q37" s="63"/>
      <c r="T37" s="41"/>
      <c r="U37" s="63">
        <v>43364</v>
      </c>
      <c r="V37" s="97">
        <v>1.323</v>
      </c>
      <c r="W37" s="37">
        <f t="shared" ca="1" si="8"/>
        <v>291.98998999999998</v>
      </c>
      <c r="X37" t="str">
        <f t="shared" si="9"/>
        <v>201809</v>
      </c>
      <c r="Y37" s="119" t="str">
        <f t="shared" si="10"/>
        <v>201709</v>
      </c>
      <c r="Z37" s="63">
        <f t="shared" ca="1" si="11"/>
        <v>42993</v>
      </c>
      <c r="AA37" s="38">
        <f t="shared" ca="1" si="12"/>
        <v>5</v>
      </c>
      <c r="AB37" s="38">
        <f t="shared" ca="1" si="13"/>
        <v>1</v>
      </c>
      <c r="AC37" s="118">
        <f t="shared" ca="1" si="14"/>
        <v>5.0169999999999995</v>
      </c>
      <c r="AD37" s="117">
        <f t="shared" ca="1" si="15"/>
        <v>1.7182095865683613E-2</v>
      </c>
    </row>
    <row r="38" spans="1:30" x14ac:dyDescent="0.4">
      <c r="A38">
        <v>23</v>
      </c>
      <c r="B38" s="63">
        <v>45335</v>
      </c>
      <c r="C38" s="37">
        <v>494.52999899999998</v>
      </c>
      <c r="D38" s="37">
        <v>497.08999599999999</v>
      </c>
      <c r="E38" s="37">
        <v>490.72000100000002</v>
      </c>
      <c r="F38" s="37">
        <v>494.07998700000002</v>
      </c>
      <c r="G38" s="38">
        <v>113099200</v>
      </c>
      <c r="H38" s="37">
        <v>494.07998700000002</v>
      </c>
      <c r="I38" s="41">
        <f t="shared" si="1"/>
        <v>1</v>
      </c>
      <c r="J38" s="41">
        <f t="shared" ca="1" si="2"/>
        <v>1</v>
      </c>
      <c r="K38" s="37">
        <f t="shared" si="3"/>
        <v>494.53</v>
      </c>
      <c r="L38" s="37">
        <f t="shared" si="4"/>
        <v>497.09</v>
      </c>
      <c r="M38" s="37">
        <f t="shared" si="5"/>
        <v>490.72</v>
      </c>
      <c r="N38" s="37">
        <f t="shared" si="6"/>
        <v>494.08</v>
      </c>
      <c r="O38" s="38">
        <f t="shared" ca="1" si="7"/>
        <v>113099200</v>
      </c>
      <c r="Q38" s="63"/>
      <c r="T38" s="41"/>
      <c r="U38" s="63">
        <v>43266</v>
      </c>
      <c r="V38" s="97">
        <v>1.246</v>
      </c>
      <c r="W38" s="37">
        <f t="shared" ca="1" si="8"/>
        <v>277.13000499999998</v>
      </c>
      <c r="X38" t="str">
        <f t="shared" si="9"/>
        <v>201806</v>
      </c>
      <c r="Y38" s="119" t="str">
        <f t="shared" si="10"/>
        <v>201706</v>
      </c>
      <c r="Z38" s="63">
        <f t="shared" ca="1" si="11"/>
        <v>42902</v>
      </c>
      <c r="AA38" s="38">
        <f t="shared" ca="1" si="12"/>
        <v>5</v>
      </c>
      <c r="AB38" s="38">
        <f t="shared" ca="1" si="13"/>
        <v>1</v>
      </c>
      <c r="AC38" s="118">
        <f t="shared" ca="1" si="14"/>
        <v>4.9290000000000003</v>
      </c>
      <c r="AD38" s="117">
        <f t="shared" ca="1" si="15"/>
        <v>1.7785876343487241E-2</v>
      </c>
    </row>
    <row r="39" spans="1:30" x14ac:dyDescent="0.4">
      <c r="A39">
        <v>24</v>
      </c>
      <c r="B39" s="63">
        <v>45334</v>
      </c>
      <c r="C39" s="37">
        <v>501.17001299999998</v>
      </c>
      <c r="D39" s="37">
        <v>503.5</v>
      </c>
      <c r="E39" s="37">
        <v>500.23998999999998</v>
      </c>
      <c r="F39" s="37">
        <v>500.98001099999999</v>
      </c>
      <c r="G39" s="38">
        <v>56502300</v>
      </c>
      <c r="H39" s="37">
        <v>500.98001099999999</v>
      </c>
      <c r="I39" s="41">
        <f t="shared" si="1"/>
        <v>1</v>
      </c>
      <c r="J39" s="41">
        <f t="shared" ca="1" si="2"/>
        <v>1</v>
      </c>
      <c r="K39" s="37">
        <f t="shared" si="3"/>
        <v>501.17</v>
      </c>
      <c r="L39" s="37">
        <f t="shared" si="4"/>
        <v>503.5</v>
      </c>
      <c r="M39" s="37">
        <f t="shared" si="5"/>
        <v>500.24</v>
      </c>
      <c r="N39" s="37">
        <f t="shared" si="6"/>
        <v>500.98</v>
      </c>
      <c r="O39" s="38">
        <f t="shared" ca="1" si="7"/>
        <v>56502300</v>
      </c>
      <c r="Q39" s="63"/>
      <c r="T39" s="41"/>
      <c r="U39" s="63">
        <v>43175</v>
      </c>
      <c r="V39" s="97">
        <v>1.097</v>
      </c>
      <c r="W39" s="37">
        <f t="shared" ca="1" si="8"/>
        <v>274.20001200000002</v>
      </c>
      <c r="X39" t="str">
        <f t="shared" si="9"/>
        <v>201803</v>
      </c>
      <c r="Y39" s="119" t="str">
        <f t="shared" si="10"/>
        <v>201703</v>
      </c>
      <c r="Z39" s="63">
        <f t="shared" ca="1" si="11"/>
        <v>42811</v>
      </c>
      <c r="AA39" s="38">
        <f t="shared" ca="1" si="12"/>
        <v>5</v>
      </c>
      <c r="AB39" s="38">
        <f t="shared" ca="1" si="13"/>
        <v>1</v>
      </c>
      <c r="AC39" s="118">
        <f t="shared" ca="1" si="14"/>
        <v>4.8659999999999997</v>
      </c>
      <c r="AD39" s="117">
        <f t="shared" ca="1" si="15"/>
        <v>1.7746169901699346E-2</v>
      </c>
    </row>
    <row r="40" spans="1:30" x14ac:dyDescent="0.4">
      <c r="A40">
        <v>25</v>
      </c>
      <c r="B40" s="63">
        <v>45331</v>
      </c>
      <c r="C40" s="37">
        <v>498.83999599999999</v>
      </c>
      <c r="D40" s="37">
        <v>501.64999399999999</v>
      </c>
      <c r="E40" s="37">
        <v>498.48998999999998</v>
      </c>
      <c r="F40" s="37">
        <v>501.20001200000002</v>
      </c>
      <c r="G40" s="38">
        <v>63979400</v>
      </c>
      <c r="H40" s="37">
        <v>501.20001200000002</v>
      </c>
      <c r="I40" s="41">
        <f t="shared" si="1"/>
        <v>1</v>
      </c>
      <c r="J40" s="41">
        <f t="shared" ca="1" si="2"/>
        <v>1</v>
      </c>
      <c r="K40" s="37">
        <f t="shared" si="3"/>
        <v>498.84</v>
      </c>
      <c r="L40" s="37">
        <f t="shared" si="4"/>
        <v>501.65</v>
      </c>
      <c r="M40" s="37">
        <f t="shared" si="5"/>
        <v>498.49</v>
      </c>
      <c r="N40" s="37">
        <f t="shared" si="6"/>
        <v>501.2</v>
      </c>
      <c r="O40" s="38">
        <f t="shared" ca="1" si="7"/>
        <v>63979400</v>
      </c>
      <c r="Q40" s="63"/>
      <c r="T40" s="41"/>
      <c r="U40" s="63">
        <v>43084</v>
      </c>
      <c r="V40" s="97">
        <v>1.351</v>
      </c>
      <c r="W40" s="37">
        <f t="shared" ca="1" si="8"/>
        <v>266.51001000000002</v>
      </c>
      <c r="X40" t="str">
        <f t="shared" si="9"/>
        <v>201712</v>
      </c>
      <c r="Y40" s="119" t="str">
        <f t="shared" si="10"/>
        <v>201612</v>
      </c>
      <c r="Z40" s="63">
        <f t="shared" ca="1" si="11"/>
        <v>42720</v>
      </c>
      <c r="AA40" s="38">
        <f t="shared" ca="1" si="12"/>
        <v>5</v>
      </c>
      <c r="AB40" s="38">
        <f t="shared" ca="1" si="13"/>
        <v>1</v>
      </c>
      <c r="AC40" s="118">
        <f t="shared" ca="1" si="14"/>
        <v>4.8019999999999996</v>
      </c>
      <c r="AD40" s="117">
        <f t="shared" ca="1" si="15"/>
        <v>1.8018084949229483E-2</v>
      </c>
    </row>
    <row r="41" spans="1:30" x14ac:dyDescent="0.4">
      <c r="A41">
        <v>26</v>
      </c>
      <c r="B41" s="63">
        <v>45330</v>
      </c>
      <c r="C41" s="37">
        <v>498.10000600000001</v>
      </c>
      <c r="D41" s="37">
        <v>498.709991</v>
      </c>
      <c r="E41" s="37">
        <v>497.26001000000002</v>
      </c>
      <c r="F41" s="37">
        <v>498.32000699999998</v>
      </c>
      <c r="G41" s="38">
        <v>52343600</v>
      </c>
      <c r="H41" s="37">
        <v>498.32000699999998</v>
      </c>
      <c r="I41" s="41">
        <f t="shared" si="1"/>
        <v>1</v>
      </c>
      <c r="J41" s="41">
        <f t="shared" ca="1" si="2"/>
        <v>1</v>
      </c>
      <c r="K41" s="37">
        <f t="shared" si="3"/>
        <v>498.1</v>
      </c>
      <c r="L41" s="37">
        <f t="shared" si="4"/>
        <v>498.71</v>
      </c>
      <c r="M41" s="37">
        <f t="shared" si="5"/>
        <v>497.26</v>
      </c>
      <c r="N41" s="37">
        <f t="shared" si="6"/>
        <v>498.32</v>
      </c>
      <c r="O41" s="38">
        <f t="shared" ca="1" si="7"/>
        <v>52343600</v>
      </c>
      <c r="Q41" s="63"/>
      <c r="T41" s="41"/>
      <c r="U41" s="63">
        <v>42993</v>
      </c>
      <c r="V41" s="97">
        <v>1.2350000000000001</v>
      </c>
      <c r="W41" s="37">
        <f t="shared" ca="1" si="8"/>
        <v>249.19000199999999</v>
      </c>
      <c r="X41" t="str">
        <f t="shared" si="9"/>
        <v>201709</v>
      </c>
      <c r="Y41" s="119" t="str">
        <f t="shared" si="10"/>
        <v>201609</v>
      </c>
      <c r="Z41" s="63">
        <f t="shared" ca="1" si="11"/>
        <v>42629</v>
      </c>
      <c r="AA41" s="38">
        <f t="shared" ca="1" si="12"/>
        <v>5</v>
      </c>
      <c r="AB41" s="38">
        <f t="shared" ca="1" si="13"/>
        <v>1</v>
      </c>
      <c r="AC41" s="118">
        <f t="shared" ca="1" si="14"/>
        <v>4.78</v>
      </c>
      <c r="AD41" s="117">
        <f t="shared" ca="1" si="15"/>
        <v>1.9182150012583572E-2</v>
      </c>
    </row>
    <row r="42" spans="1:30" x14ac:dyDescent="0.4">
      <c r="A42">
        <v>27</v>
      </c>
      <c r="B42" s="63">
        <v>45329</v>
      </c>
      <c r="C42" s="37">
        <v>496.290009</v>
      </c>
      <c r="D42" s="37">
        <v>498.52999899999998</v>
      </c>
      <c r="E42" s="37">
        <v>495.35998499999999</v>
      </c>
      <c r="F42" s="37">
        <v>498.10000600000001</v>
      </c>
      <c r="G42" s="38">
        <v>70556500</v>
      </c>
      <c r="H42" s="37">
        <v>498.10000600000001</v>
      </c>
      <c r="I42" s="41">
        <f t="shared" si="1"/>
        <v>1</v>
      </c>
      <c r="J42" s="41">
        <f t="shared" ca="1" si="2"/>
        <v>1</v>
      </c>
      <c r="K42" s="37">
        <f t="shared" si="3"/>
        <v>496.29</v>
      </c>
      <c r="L42" s="37">
        <f t="shared" si="4"/>
        <v>498.53</v>
      </c>
      <c r="M42" s="37">
        <f t="shared" si="5"/>
        <v>495.36</v>
      </c>
      <c r="N42" s="37">
        <f t="shared" si="6"/>
        <v>498.1</v>
      </c>
      <c r="O42" s="38">
        <f t="shared" ca="1" si="7"/>
        <v>70556500</v>
      </c>
      <c r="Q42" s="63"/>
      <c r="T42" s="41"/>
      <c r="U42" s="63">
        <v>42902</v>
      </c>
      <c r="V42" s="97">
        <v>1.1830000000000001</v>
      </c>
      <c r="W42" s="37">
        <f t="shared" ca="1" si="8"/>
        <v>242.63999899999999</v>
      </c>
      <c r="X42" t="str">
        <f t="shared" si="9"/>
        <v>201706</v>
      </c>
      <c r="Y42" s="119" t="str">
        <f t="shared" si="10"/>
        <v>201606</v>
      </c>
      <c r="Z42" s="63">
        <f t="shared" ca="1" si="11"/>
        <v>42538</v>
      </c>
      <c r="AA42" s="38">
        <f t="shared" ca="1" si="12"/>
        <v>5</v>
      </c>
      <c r="AB42" s="38">
        <f t="shared" ca="1" si="13"/>
        <v>1</v>
      </c>
      <c r="AC42" s="118">
        <f t="shared" ca="1" si="14"/>
        <v>4.6269999999999998</v>
      </c>
      <c r="AD42" s="117">
        <f t="shared" ca="1" si="15"/>
        <v>1.9069403309715641E-2</v>
      </c>
    </row>
    <row r="43" spans="1:30" x14ac:dyDescent="0.4">
      <c r="A43">
        <v>28</v>
      </c>
      <c r="B43" s="63">
        <v>45328</v>
      </c>
      <c r="C43" s="37">
        <v>493.51998900000001</v>
      </c>
      <c r="D43" s="37">
        <v>494.32000699999998</v>
      </c>
      <c r="E43" s="37">
        <v>492.04998799999998</v>
      </c>
      <c r="F43" s="37">
        <v>493.98001099999999</v>
      </c>
      <c r="G43" s="38">
        <v>55918600</v>
      </c>
      <c r="H43" s="37">
        <v>493.98001099999999</v>
      </c>
      <c r="I43" s="41">
        <f t="shared" si="1"/>
        <v>1</v>
      </c>
      <c r="J43" s="41">
        <f t="shared" ca="1" si="2"/>
        <v>1</v>
      </c>
      <c r="K43" s="37">
        <f t="shared" si="3"/>
        <v>493.52</v>
      </c>
      <c r="L43" s="37">
        <f t="shared" si="4"/>
        <v>494.32</v>
      </c>
      <c r="M43" s="37">
        <f t="shared" si="5"/>
        <v>492.05</v>
      </c>
      <c r="N43" s="37">
        <f t="shared" si="6"/>
        <v>493.98</v>
      </c>
      <c r="O43" s="38">
        <f t="shared" ca="1" si="7"/>
        <v>55918600</v>
      </c>
      <c r="T43" s="41"/>
      <c r="U43" s="63">
        <v>42811</v>
      </c>
      <c r="V43" s="97">
        <v>1.0329999999999999</v>
      </c>
      <c r="W43" s="37">
        <f t="shared" ca="1" si="8"/>
        <v>237.029999</v>
      </c>
      <c r="X43" t="str">
        <f t="shared" si="9"/>
        <v>201703</v>
      </c>
      <c r="Y43" s="119" t="str">
        <f t="shared" si="10"/>
        <v>201603</v>
      </c>
      <c r="Z43" s="63">
        <f t="shared" ca="1" si="11"/>
        <v>42447</v>
      </c>
      <c r="AA43" s="38">
        <f t="shared" ca="1" si="12"/>
        <v>5</v>
      </c>
      <c r="AB43" s="38">
        <f t="shared" ca="1" si="13"/>
        <v>1</v>
      </c>
      <c r="AC43" s="118">
        <f t="shared" ca="1" si="14"/>
        <v>4.5220000000000002</v>
      </c>
      <c r="AD43" s="117">
        <f t="shared" ca="1" si="15"/>
        <v>1.9077753951304705E-2</v>
      </c>
    </row>
    <row r="44" spans="1:30" x14ac:dyDescent="0.4">
      <c r="A44">
        <v>29</v>
      </c>
      <c r="B44" s="63">
        <v>45327</v>
      </c>
      <c r="C44" s="37">
        <v>493.70001200000002</v>
      </c>
      <c r="D44" s="37">
        <v>494.38000499999998</v>
      </c>
      <c r="E44" s="37">
        <v>490.23001099999999</v>
      </c>
      <c r="F44" s="37">
        <v>492.54998799999998</v>
      </c>
      <c r="G44" s="38">
        <v>75757100</v>
      </c>
      <c r="H44" s="37">
        <v>492.54998799999998</v>
      </c>
      <c r="I44" s="41">
        <f t="shared" si="1"/>
        <v>1</v>
      </c>
      <c r="J44" s="41">
        <f t="shared" ca="1" si="2"/>
        <v>1</v>
      </c>
      <c r="K44" s="37">
        <f t="shared" si="3"/>
        <v>493.7</v>
      </c>
      <c r="L44" s="37">
        <f t="shared" si="4"/>
        <v>494.38</v>
      </c>
      <c r="M44" s="37">
        <f t="shared" si="5"/>
        <v>490.23</v>
      </c>
      <c r="N44" s="37">
        <f t="shared" si="6"/>
        <v>492.55</v>
      </c>
      <c r="O44" s="38">
        <f t="shared" ca="1" si="7"/>
        <v>75757100</v>
      </c>
      <c r="T44" s="41"/>
      <c r="U44" s="63">
        <v>42720</v>
      </c>
      <c r="V44" s="97">
        <v>1.329</v>
      </c>
      <c r="W44" s="37">
        <f t="shared" ca="1" si="8"/>
        <v>225.03999300000001</v>
      </c>
      <c r="X44" t="str">
        <f t="shared" si="9"/>
        <v>201612</v>
      </c>
      <c r="Y44" s="119" t="str">
        <f t="shared" si="10"/>
        <v>201512</v>
      </c>
      <c r="Z44" s="63">
        <f t="shared" ca="1" si="11"/>
        <v>42356</v>
      </c>
      <c r="AA44" s="38">
        <f t="shared" ca="1" si="12"/>
        <v>5</v>
      </c>
      <c r="AB44" s="38">
        <f t="shared" ca="1" si="13"/>
        <v>1</v>
      </c>
      <c r="AC44" s="118">
        <f t="shared" ca="1" si="14"/>
        <v>4.5389999999999997</v>
      </c>
      <c r="AD44" s="117">
        <f t="shared" ca="1" si="15"/>
        <v>2.0169748227818331E-2</v>
      </c>
    </row>
    <row r="45" spans="1:30" x14ac:dyDescent="0.4">
      <c r="A45">
        <v>30</v>
      </c>
      <c r="B45" s="63">
        <v>45324</v>
      </c>
      <c r="C45" s="37">
        <v>489.64999399999999</v>
      </c>
      <c r="D45" s="37">
        <v>496.04998799999998</v>
      </c>
      <c r="E45" s="37">
        <v>489.29998799999998</v>
      </c>
      <c r="F45" s="37">
        <v>494.35000600000001</v>
      </c>
      <c r="G45" s="38">
        <v>99147700</v>
      </c>
      <c r="H45" s="37">
        <v>494.35000600000001</v>
      </c>
      <c r="I45" s="41">
        <f t="shared" si="1"/>
        <v>1</v>
      </c>
      <c r="J45" s="41">
        <f t="shared" ca="1" si="2"/>
        <v>1</v>
      </c>
      <c r="K45" s="37">
        <f t="shared" si="3"/>
        <v>489.65</v>
      </c>
      <c r="L45" s="37">
        <f t="shared" si="4"/>
        <v>496.05</v>
      </c>
      <c r="M45" s="37">
        <f t="shared" si="5"/>
        <v>489.3</v>
      </c>
      <c r="N45" s="37">
        <f t="shared" si="6"/>
        <v>494.35</v>
      </c>
      <c r="O45" s="38">
        <f t="shared" ca="1" si="7"/>
        <v>99147700</v>
      </c>
      <c r="T45" s="41"/>
      <c r="U45" s="63">
        <v>42629</v>
      </c>
      <c r="V45" s="97">
        <v>1.0820000000000001</v>
      </c>
      <c r="W45" s="37">
        <f t="shared" ca="1" si="8"/>
        <v>213.36999499999999</v>
      </c>
      <c r="X45" t="str">
        <f t="shared" si="9"/>
        <v>201609</v>
      </c>
      <c r="Y45" s="119" t="str">
        <f t="shared" si="10"/>
        <v>201509</v>
      </c>
      <c r="Z45" s="63">
        <f t="shared" ca="1" si="11"/>
        <v>42265</v>
      </c>
      <c r="AA45" s="38">
        <f t="shared" ca="1" si="12"/>
        <v>5</v>
      </c>
      <c r="AB45" s="38">
        <f t="shared" ca="1" si="13"/>
        <v>1</v>
      </c>
      <c r="AC45" s="118">
        <f t="shared" ca="1" si="14"/>
        <v>4.4219999999999997</v>
      </c>
      <c r="AD45" s="117">
        <f t="shared" ca="1" si="15"/>
        <v>2.0724563451388747E-2</v>
      </c>
    </row>
    <row r="46" spans="1:30" x14ac:dyDescent="0.4">
      <c r="A46">
        <v>31</v>
      </c>
      <c r="B46" s="63">
        <v>45323</v>
      </c>
      <c r="C46" s="37">
        <v>484.63000499999998</v>
      </c>
      <c r="D46" s="37">
        <v>489.23001099999999</v>
      </c>
      <c r="E46" s="37">
        <v>483.79998799999998</v>
      </c>
      <c r="F46" s="37">
        <v>489.20001200000002</v>
      </c>
      <c r="G46" s="38">
        <v>91891600</v>
      </c>
      <c r="H46" s="37">
        <v>489.20001200000002</v>
      </c>
      <c r="I46" s="41">
        <f t="shared" si="1"/>
        <v>1</v>
      </c>
      <c r="J46" s="41">
        <f t="shared" ca="1" si="2"/>
        <v>1</v>
      </c>
      <c r="K46" s="37">
        <f t="shared" si="3"/>
        <v>484.63</v>
      </c>
      <c r="L46" s="37">
        <f t="shared" si="4"/>
        <v>489.23</v>
      </c>
      <c r="M46" s="37">
        <f t="shared" si="5"/>
        <v>483.8</v>
      </c>
      <c r="N46" s="37">
        <f t="shared" si="6"/>
        <v>489.2</v>
      </c>
      <c r="O46" s="38">
        <f t="shared" ca="1" si="7"/>
        <v>91891600</v>
      </c>
      <c r="T46" s="41"/>
      <c r="U46" s="63">
        <v>42538</v>
      </c>
      <c r="V46" s="97">
        <v>1.0780000000000001</v>
      </c>
      <c r="W46" s="37">
        <f t="shared" ca="1" si="8"/>
        <v>206.520004</v>
      </c>
      <c r="X46" t="str">
        <f t="shared" si="9"/>
        <v>201606</v>
      </c>
      <c r="Y46" s="119" t="str">
        <f t="shared" si="10"/>
        <v>201506</v>
      </c>
      <c r="Z46" s="63">
        <f t="shared" ca="1" si="11"/>
        <v>42174</v>
      </c>
      <c r="AA46" s="38">
        <f t="shared" ca="1" si="12"/>
        <v>5</v>
      </c>
      <c r="AB46" s="38">
        <f t="shared" ca="1" si="13"/>
        <v>1</v>
      </c>
      <c r="AC46" s="118">
        <f t="shared" ca="1" si="14"/>
        <v>4.3730000000000002</v>
      </c>
      <c r="AD46" s="117">
        <f t="shared" ca="1" si="15"/>
        <v>2.1174704218967572E-2</v>
      </c>
    </row>
    <row r="47" spans="1:30" x14ac:dyDescent="0.4">
      <c r="A47">
        <v>32</v>
      </c>
      <c r="B47" s="63">
        <v>45322</v>
      </c>
      <c r="C47" s="37">
        <v>488.61999500000002</v>
      </c>
      <c r="D47" s="37">
        <v>489.07998700000002</v>
      </c>
      <c r="E47" s="37">
        <v>482.85998499999999</v>
      </c>
      <c r="F47" s="37">
        <v>482.88000499999998</v>
      </c>
      <c r="G47" s="38">
        <v>126011100</v>
      </c>
      <c r="H47" s="37">
        <v>482.88000499999998</v>
      </c>
      <c r="I47" s="41">
        <f t="shared" si="1"/>
        <v>1</v>
      </c>
      <c r="J47" s="41">
        <f t="shared" ca="1" si="2"/>
        <v>1</v>
      </c>
      <c r="K47" s="37">
        <f t="shared" si="3"/>
        <v>488.62</v>
      </c>
      <c r="L47" s="37">
        <f t="shared" si="4"/>
        <v>489.08</v>
      </c>
      <c r="M47" s="37">
        <f t="shared" si="5"/>
        <v>482.86</v>
      </c>
      <c r="N47" s="37">
        <f t="shared" si="6"/>
        <v>482.88</v>
      </c>
      <c r="O47" s="38">
        <f t="shared" ca="1" si="7"/>
        <v>126011100</v>
      </c>
      <c r="T47" s="41"/>
      <c r="U47" s="63">
        <v>42447</v>
      </c>
      <c r="V47" s="97">
        <v>1.05</v>
      </c>
      <c r="W47" s="37">
        <f t="shared" ca="1" si="8"/>
        <v>204.38000500000001</v>
      </c>
      <c r="X47" t="str">
        <f t="shared" si="9"/>
        <v>201603</v>
      </c>
      <c r="Y47" s="119" t="str">
        <f t="shared" si="10"/>
        <v>201503</v>
      </c>
      <c r="Z47" s="63">
        <f t="shared" ca="1" si="11"/>
        <v>42083</v>
      </c>
      <c r="AA47" s="38">
        <f t="shared" ca="1" si="12"/>
        <v>5</v>
      </c>
      <c r="AB47" s="38">
        <f t="shared" ca="1" si="13"/>
        <v>1</v>
      </c>
      <c r="AC47" s="118">
        <f t="shared" ca="1" si="14"/>
        <v>4.3250000000000002</v>
      </c>
      <c r="AD47" s="117">
        <f t="shared" ca="1" si="15"/>
        <v>2.1161561278951919E-2</v>
      </c>
    </row>
    <row r="48" spans="1:30" x14ac:dyDescent="0.4">
      <c r="A48">
        <v>33</v>
      </c>
      <c r="B48" s="63">
        <v>45321</v>
      </c>
      <c r="C48" s="37">
        <v>490.55999800000001</v>
      </c>
      <c r="D48" s="37">
        <v>491.61999500000002</v>
      </c>
      <c r="E48" s="37">
        <v>490.10998499999999</v>
      </c>
      <c r="F48" s="37">
        <v>490.89001500000001</v>
      </c>
      <c r="G48" s="38">
        <v>58618400</v>
      </c>
      <c r="H48" s="37">
        <v>490.89001500000001</v>
      </c>
      <c r="I48" s="41">
        <f t="shared" si="1"/>
        <v>1</v>
      </c>
      <c r="J48" s="41">
        <f t="shared" ca="1" si="2"/>
        <v>1</v>
      </c>
      <c r="K48" s="37">
        <f t="shared" si="3"/>
        <v>490.56</v>
      </c>
      <c r="L48" s="37">
        <f t="shared" si="4"/>
        <v>491.62</v>
      </c>
      <c r="M48" s="37">
        <f t="shared" si="5"/>
        <v>490.11</v>
      </c>
      <c r="N48" s="37">
        <f t="shared" si="6"/>
        <v>490.89</v>
      </c>
      <c r="O48" s="38">
        <f t="shared" ca="1" si="7"/>
        <v>58618400</v>
      </c>
      <c r="T48" s="41"/>
      <c r="U48" s="63">
        <v>42356</v>
      </c>
      <c r="V48" s="97">
        <v>1.212</v>
      </c>
      <c r="W48" s="37">
        <f t="shared" ca="1" si="8"/>
        <v>200.020004</v>
      </c>
      <c r="X48" t="str">
        <f t="shared" si="9"/>
        <v>201512</v>
      </c>
      <c r="Y48" s="119" t="str">
        <f t="shared" si="10"/>
        <v>201412</v>
      </c>
      <c r="Z48" s="63">
        <f t="shared" ca="1" si="11"/>
        <v>41992</v>
      </c>
      <c r="AA48" s="38">
        <f t="shared" ca="1" si="12"/>
        <v>5</v>
      </c>
      <c r="AB48" s="38">
        <f t="shared" ca="1" si="13"/>
        <v>1</v>
      </c>
      <c r="AC48" s="118">
        <f t="shared" ca="1" si="14"/>
        <v>4.2059999999999995</v>
      </c>
      <c r="AD48" s="117">
        <f t="shared" ca="1" si="15"/>
        <v>2.1027896789763086E-2</v>
      </c>
    </row>
    <row r="49" spans="1:30" x14ac:dyDescent="0.4">
      <c r="A49">
        <v>34</v>
      </c>
      <c r="B49" s="63">
        <v>45320</v>
      </c>
      <c r="C49" s="37">
        <v>487.73001099999999</v>
      </c>
      <c r="D49" s="37">
        <v>491.42001299999998</v>
      </c>
      <c r="E49" s="37">
        <v>487.17001299999998</v>
      </c>
      <c r="F49" s="37">
        <v>491.26998900000001</v>
      </c>
      <c r="G49" s="38">
        <v>61322800</v>
      </c>
      <c r="H49" s="37">
        <v>491.26998900000001</v>
      </c>
      <c r="I49" s="41">
        <f t="shared" si="1"/>
        <v>1</v>
      </c>
      <c r="J49" s="41">
        <f t="shared" ca="1" si="2"/>
        <v>1</v>
      </c>
      <c r="K49" s="37">
        <f t="shared" si="3"/>
        <v>487.73</v>
      </c>
      <c r="L49" s="37">
        <f t="shared" si="4"/>
        <v>491.42</v>
      </c>
      <c r="M49" s="37">
        <f t="shared" si="5"/>
        <v>487.17</v>
      </c>
      <c r="N49" s="37">
        <f t="shared" si="6"/>
        <v>491.27</v>
      </c>
      <c r="O49" s="38">
        <f t="shared" ca="1" si="7"/>
        <v>61322800</v>
      </c>
      <c r="T49" s="41"/>
      <c r="U49" s="63">
        <v>42265</v>
      </c>
      <c r="V49" s="97">
        <v>1.0329999999999999</v>
      </c>
      <c r="W49" s="37">
        <f t="shared" ca="1" si="8"/>
        <v>195.449997</v>
      </c>
      <c r="X49" t="str">
        <f t="shared" si="9"/>
        <v>201509</v>
      </c>
      <c r="Y49" s="119" t="str">
        <f t="shared" si="10"/>
        <v>201409</v>
      </c>
      <c r="Z49" s="63">
        <f t="shared" ca="1" si="11"/>
        <v>41901</v>
      </c>
      <c r="AA49" s="38">
        <f t="shared" ca="1" si="12"/>
        <v>5</v>
      </c>
      <c r="AB49" s="38">
        <f t="shared" ca="1" si="13"/>
        <v>1</v>
      </c>
      <c r="AC49" s="118">
        <f t="shared" ca="1" si="14"/>
        <v>4.1289999999999996</v>
      </c>
      <c r="AD49" s="117">
        <f t="shared" ca="1" si="15"/>
        <v>2.1125607896530178E-2</v>
      </c>
    </row>
    <row r="50" spans="1:30" x14ac:dyDescent="0.4">
      <c r="A50">
        <v>35</v>
      </c>
      <c r="B50" s="63">
        <v>45317</v>
      </c>
      <c r="C50" s="37">
        <v>487.58999599999999</v>
      </c>
      <c r="D50" s="37">
        <v>489.11999500000002</v>
      </c>
      <c r="E50" s="37">
        <v>486.540009</v>
      </c>
      <c r="F50" s="37">
        <v>487.41000400000001</v>
      </c>
      <c r="G50" s="38">
        <v>76641600</v>
      </c>
      <c r="H50" s="37">
        <v>487.41000400000001</v>
      </c>
      <c r="I50" s="41">
        <f t="shared" si="1"/>
        <v>1</v>
      </c>
      <c r="J50" s="41">
        <f t="shared" ca="1" si="2"/>
        <v>1</v>
      </c>
      <c r="K50" s="37">
        <f t="shared" si="3"/>
        <v>487.59</v>
      </c>
      <c r="L50" s="37">
        <f t="shared" si="4"/>
        <v>489.12</v>
      </c>
      <c r="M50" s="37">
        <f t="shared" si="5"/>
        <v>486.54</v>
      </c>
      <c r="N50" s="37">
        <f t="shared" si="6"/>
        <v>487.41</v>
      </c>
      <c r="O50" s="38">
        <f t="shared" ca="1" si="7"/>
        <v>76641600</v>
      </c>
      <c r="T50" s="41"/>
      <c r="U50" s="63">
        <v>42174</v>
      </c>
      <c r="V50" s="97">
        <v>1.03</v>
      </c>
      <c r="W50" s="37">
        <f t="shared" ca="1" si="8"/>
        <v>210.80999800000001</v>
      </c>
      <c r="X50" t="str">
        <f t="shared" si="9"/>
        <v>201506</v>
      </c>
      <c r="Y50" s="119" t="str">
        <f t="shared" si="10"/>
        <v>201406</v>
      </c>
      <c r="Z50" s="63">
        <f t="shared" ca="1" si="11"/>
        <v>41810</v>
      </c>
      <c r="AA50" s="38">
        <f t="shared" ca="1" si="12"/>
        <v>5</v>
      </c>
      <c r="AB50" s="38">
        <f t="shared" ca="1" si="13"/>
        <v>1</v>
      </c>
      <c r="AC50" s="118">
        <f t="shared" ca="1" si="14"/>
        <v>4.0350000000000001</v>
      </c>
      <c r="AD50" s="117">
        <f t="shared" ca="1" si="15"/>
        <v>1.9140458414121327E-2</v>
      </c>
    </row>
    <row r="51" spans="1:30" x14ac:dyDescent="0.4">
      <c r="A51">
        <v>36</v>
      </c>
      <c r="B51" s="63">
        <v>45316</v>
      </c>
      <c r="C51" s="37">
        <v>487.57998700000002</v>
      </c>
      <c r="D51" s="37">
        <v>488.30999800000001</v>
      </c>
      <c r="E51" s="37">
        <v>485.39001500000001</v>
      </c>
      <c r="F51" s="37">
        <v>488.02999899999998</v>
      </c>
      <c r="G51" s="38">
        <v>72525000</v>
      </c>
      <c r="H51" s="37">
        <v>488.02999899999998</v>
      </c>
      <c r="I51" s="41">
        <f t="shared" si="1"/>
        <v>1</v>
      </c>
      <c r="J51" s="41">
        <f t="shared" ca="1" si="2"/>
        <v>1</v>
      </c>
      <c r="K51" s="37">
        <f t="shared" si="3"/>
        <v>487.58</v>
      </c>
      <c r="L51" s="37">
        <f t="shared" si="4"/>
        <v>488.31</v>
      </c>
      <c r="M51" s="37">
        <f t="shared" si="5"/>
        <v>485.39</v>
      </c>
      <c r="N51" s="37">
        <f t="shared" si="6"/>
        <v>488.03</v>
      </c>
      <c r="O51" s="38">
        <f t="shared" ca="1" si="7"/>
        <v>72525000</v>
      </c>
      <c r="T51" s="41"/>
      <c r="U51" s="63">
        <v>42083</v>
      </c>
      <c r="V51" s="97">
        <v>0.93100000000000005</v>
      </c>
      <c r="W51" s="37">
        <f t="shared" ca="1" si="8"/>
        <v>210.41000399999999</v>
      </c>
      <c r="X51" t="str">
        <f t="shared" si="9"/>
        <v>201503</v>
      </c>
      <c r="Y51" s="119" t="str">
        <f t="shared" si="10"/>
        <v>201403</v>
      </c>
      <c r="Z51" s="63">
        <f t="shared" ca="1" si="11"/>
        <v>41719</v>
      </c>
      <c r="AA51" s="38">
        <f t="shared" ca="1" si="12"/>
        <v>5</v>
      </c>
      <c r="AB51" s="38">
        <f t="shared" ca="1" si="13"/>
        <v>1</v>
      </c>
      <c r="AC51" s="118">
        <f t="shared" ca="1" si="14"/>
        <v>3.9420000000000002</v>
      </c>
      <c r="AD51" s="117">
        <f t="shared" ca="1" si="15"/>
        <v>1.8734850649021424E-2</v>
      </c>
    </row>
    <row r="52" spans="1:30" x14ac:dyDescent="0.4">
      <c r="A52">
        <v>37</v>
      </c>
      <c r="B52" s="63">
        <v>45315</v>
      </c>
      <c r="C52" s="37">
        <v>487.80999800000001</v>
      </c>
      <c r="D52" s="37">
        <v>488.76998900000001</v>
      </c>
      <c r="E52" s="37">
        <v>484.88000499999998</v>
      </c>
      <c r="F52" s="37">
        <v>485.39001500000001</v>
      </c>
      <c r="G52" s="38">
        <v>81765000</v>
      </c>
      <c r="H52" s="37">
        <v>485.39001500000001</v>
      </c>
      <c r="I52" s="41">
        <f t="shared" si="1"/>
        <v>1</v>
      </c>
      <c r="J52" s="41">
        <f t="shared" ca="1" si="2"/>
        <v>1</v>
      </c>
      <c r="K52" s="37">
        <f t="shared" si="3"/>
        <v>487.81</v>
      </c>
      <c r="L52" s="37">
        <f t="shared" si="4"/>
        <v>488.77</v>
      </c>
      <c r="M52" s="37">
        <f t="shared" si="5"/>
        <v>484.88</v>
      </c>
      <c r="N52" s="37">
        <f t="shared" si="6"/>
        <v>485.39</v>
      </c>
      <c r="O52" s="38">
        <f t="shared" ca="1" si="7"/>
        <v>81765000</v>
      </c>
      <c r="T52" s="41"/>
      <c r="U52" s="63">
        <v>41992</v>
      </c>
      <c r="V52" s="97">
        <v>1.135</v>
      </c>
      <c r="W52" s="37">
        <f t="shared" ca="1" si="8"/>
        <v>206.520004</v>
      </c>
      <c r="X52" t="str">
        <f t="shared" si="9"/>
        <v>201412</v>
      </c>
      <c r="Y52" s="119" t="str">
        <f t="shared" si="10"/>
        <v>201312</v>
      </c>
      <c r="Z52" s="63">
        <f t="shared" ca="1" si="11"/>
        <v>41628</v>
      </c>
      <c r="AA52" s="38">
        <f t="shared" ca="1" si="12"/>
        <v>5</v>
      </c>
      <c r="AB52" s="38">
        <f t="shared" ca="1" si="13"/>
        <v>1</v>
      </c>
      <c r="AC52" s="118">
        <f t="shared" ca="1" si="14"/>
        <v>3.8359999999999994</v>
      </c>
      <c r="AD52" s="117">
        <f t="shared" ca="1" si="15"/>
        <v>1.8574471846320512E-2</v>
      </c>
    </row>
    <row r="53" spans="1:30" x14ac:dyDescent="0.4">
      <c r="A53">
        <v>38</v>
      </c>
      <c r="B53" s="63">
        <v>45314</v>
      </c>
      <c r="C53" s="37">
        <v>484.01001000000002</v>
      </c>
      <c r="D53" s="37">
        <v>485.10998499999999</v>
      </c>
      <c r="E53" s="37">
        <v>482.89001500000001</v>
      </c>
      <c r="F53" s="37">
        <v>484.85998499999999</v>
      </c>
      <c r="G53" s="38">
        <v>49945300</v>
      </c>
      <c r="H53" s="37">
        <v>484.85998499999999</v>
      </c>
      <c r="I53" s="41">
        <f t="shared" si="1"/>
        <v>1</v>
      </c>
      <c r="J53" s="41">
        <f t="shared" ca="1" si="2"/>
        <v>1</v>
      </c>
      <c r="K53" s="37">
        <f t="shared" si="3"/>
        <v>484.01</v>
      </c>
      <c r="L53" s="37">
        <f t="shared" si="4"/>
        <v>485.11</v>
      </c>
      <c r="M53" s="37">
        <f t="shared" si="5"/>
        <v>482.89</v>
      </c>
      <c r="N53" s="37">
        <f t="shared" si="6"/>
        <v>484.86</v>
      </c>
      <c r="O53" s="38">
        <f t="shared" ca="1" si="7"/>
        <v>49945300</v>
      </c>
      <c r="T53" s="41"/>
      <c r="U53" s="63">
        <v>41901</v>
      </c>
      <c r="V53" s="97">
        <v>0.93899999999999995</v>
      </c>
      <c r="W53" s="37">
        <f t="shared" ca="1" si="8"/>
        <v>200.699997</v>
      </c>
      <c r="X53" t="str">
        <f t="shared" si="9"/>
        <v>201409</v>
      </c>
      <c r="Y53" s="119" t="str">
        <f t="shared" si="10"/>
        <v>201309</v>
      </c>
      <c r="Z53" s="63">
        <f t="shared" ca="1" si="11"/>
        <v>41537</v>
      </c>
      <c r="AA53" s="38">
        <f t="shared" ca="1" si="12"/>
        <v>5</v>
      </c>
      <c r="AB53" s="38">
        <f t="shared" ca="1" si="13"/>
        <v>1</v>
      </c>
      <c r="AC53" s="118">
        <f t="shared" ca="1" si="14"/>
        <v>3.681</v>
      </c>
      <c r="AD53" s="117">
        <f t="shared" ca="1" si="15"/>
        <v>1.8340807449040472E-2</v>
      </c>
    </row>
    <row r="54" spans="1:30" x14ac:dyDescent="0.4">
      <c r="A54">
        <v>39</v>
      </c>
      <c r="B54" s="63">
        <v>45313</v>
      </c>
      <c r="C54" s="37">
        <v>484.01001000000002</v>
      </c>
      <c r="D54" s="37">
        <v>485.22000100000002</v>
      </c>
      <c r="E54" s="37">
        <v>482.77999899999998</v>
      </c>
      <c r="F54" s="37">
        <v>483.45001200000002</v>
      </c>
      <c r="G54" s="38">
        <v>75844900</v>
      </c>
      <c r="H54" s="37">
        <v>483.45001200000002</v>
      </c>
      <c r="I54" s="41">
        <f t="shared" si="1"/>
        <v>1</v>
      </c>
      <c r="J54" s="41">
        <f t="shared" ca="1" si="2"/>
        <v>1</v>
      </c>
      <c r="K54" s="37">
        <f t="shared" si="3"/>
        <v>484.01</v>
      </c>
      <c r="L54" s="37">
        <f t="shared" si="4"/>
        <v>485.22</v>
      </c>
      <c r="M54" s="37">
        <f t="shared" si="5"/>
        <v>482.78</v>
      </c>
      <c r="N54" s="37">
        <f t="shared" si="6"/>
        <v>483.45</v>
      </c>
      <c r="O54" s="38">
        <f t="shared" ca="1" si="7"/>
        <v>75844900</v>
      </c>
      <c r="T54" s="41"/>
      <c r="U54" s="63">
        <v>41810</v>
      </c>
      <c r="V54" s="97">
        <v>0.93700000000000006</v>
      </c>
      <c r="W54" s="37">
        <f t="shared" ca="1" si="8"/>
        <v>195.94000199999999</v>
      </c>
      <c r="X54" t="str">
        <f t="shared" si="9"/>
        <v>201406</v>
      </c>
      <c r="Y54" s="119" t="str">
        <f t="shared" si="10"/>
        <v>201306</v>
      </c>
      <c r="Z54" s="63">
        <f t="shared" ca="1" si="11"/>
        <v>41446</v>
      </c>
      <c r="AA54" s="38">
        <f t="shared" ca="1" si="12"/>
        <v>5</v>
      </c>
      <c r="AB54" s="38">
        <f t="shared" ca="1" si="13"/>
        <v>1</v>
      </c>
      <c r="AC54" s="118">
        <f t="shared" ca="1" si="14"/>
        <v>3.58</v>
      </c>
      <c r="AD54" s="117">
        <f t="shared" ca="1" si="15"/>
        <v>1.8270899068379105E-2</v>
      </c>
    </row>
    <row r="55" spans="1:30" x14ac:dyDescent="0.4">
      <c r="A55">
        <v>40</v>
      </c>
      <c r="B55" s="63">
        <v>45310</v>
      </c>
      <c r="C55" s="37">
        <v>477.64999399999999</v>
      </c>
      <c r="D55" s="37">
        <v>482.72000100000002</v>
      </c>
      <c r="E55" s="37">
        <v>476.540009</v>
      </c>
      <c r="F55" s="37">
        <v>482.42999300000002</v>
      </c>
      <c r="G55" s="38">
        <v>110733300</v>
      </c>
      <c r="H55" s="37">
        <v>482.42999300000002</v>
      </c>
      <c r="I55" s="41">
        <f t="shared" si="1"/>
        <v>1</v>
      </c>
      <c r="J55" s="41">
        <f t="shared" ca="1" si="2"/>
        <v>1</v>
      </c>
      <c r="K55" s="37">
        <f t="shared" si="3"/>
        <v>477.65</v>
      </c>
      <c r="L55" s="37">
        <f t="shared" si="4"/>
        <v>482.72</v>
      </c>
      <c r="M55" s="37">
        <f t="shared" si="5"/>
        <v>476.54</v>
      </c>
      <c r="N55" s="37">
        <f t="shared" si="6"/>
        <v>482.43</v>
      </c>
      <c r="O55" s="38">
        <f t="shared" ca="1" si="7"/>
        <v>110733300</v>
      </c>
      <c r="T55" s="41"/>
      <c r="U55" s="63">
        <v>41719</v>
      </c>
      <c r="V55" s="97">
        <v>0.82499999999999996</v>
      </c>
      <c r="W55" s="37">
        <f t="shared" ca="1" si="8"/>
        <v>186.199997</v>
      </c>
      <c r="X55" t="str">
        <f t="shared" si="9"/>
        <v>201403</v>
      </c>
      <c r="Y55" s="119" t="str">
        <f t="shared" si="10"/>
        <v>201303</v>
      </c>
      <c r="Z55" s="63">
        <f t="shared" ca="1" si="11"/>
        <v>41348</v>
      </c>
      <c r="AA55" s="38">
        <f t="shared" ca="1" si="12"/>
        <v>5</v>
      </c>
      <c r="AB55" s="38">
        <f t="shared" ca="1" si="13"/>
        <v>1</v>
      </c>
      <c r="AC55" s="118">
        <f t="shared" ca="1" si="14"/>
        <v>3.4820000000000002</v>
      </c>
      <c r="AD55" s="117">
        <f t="shared" ca="1" si="15"/>
        <v>1.8700322535450956E-2</v>
      </c>
    </row>
    <row r="56" spans="1:30" x14ac:dyDescent="0.4">
      <c r="A56">
        <v>41</v>
      </c>
      <c r="B56" s="63">
        <v>45309</v>
      </c>
      <c r="C56" s="37">
        <v>474.01001000000002</v>
      </c>
      <c r="D56" s="37">
        <v>477.05999800000001</v>
      </c>
      <c r="E56" s="37">
        <v>472.42001299999998</v>
      </c>
      <c r="F56" s="37">
        <v>476.48998999999998</v>
      </c>
      <c r="G56" s="38">
        <v>91856200</v>
      </c>
      <c r="H56" s="37">
        <v>476.48998999999998</v>
      </c>
      <c r="I56" s="41">
        <f t="shared" si="1"/>
        <v>1</v>
      </c>
      <c r="J56" s="41">
        <f t="shared" ca="1" si="2"/>
        <v>1</v>
      </c>
      <c r="K56" s="37">
        <f t="shared" si="3"/>
        <v>474.01</v>
      </c>
      <c r="L56" s="37">
        <f t="shared" si="4"/>
        <v>477.06</v>
      </c>
      <c r="M56" s="37">
        <f t="shared" si="5"/>
        <v>472.42</v>
      </c>
      <c r="N56" s="37">
        <f t="shared" si="6"/>
        <v>476.49</v>
      </c>
      <c r="O56" s="38">
        <f t="shared" ca="1" si="7"/>
        <v>91856200</v>
      </c>
      <c r="T56" s="41"/>
      <c r="U56" s="63">
        <v>41628</v>
      </c>
      <c r="V56" s="97">
        <v>0.98</v>
      </c>
      <c r="W56" s="37">
        <f t="shared" ca="1" si="8"/>
        <v>181.55999800000001</v>
      </c>
      <c r="X56" t="str">
        <f t="shared" si="9"/>
        <v>201312</v>
      </c>
      <c r="Y56" s="119" t="str">
        <f t="shared" si="10"/>
        <v>201212</v>
      </c>
      <c r="Z56" s="63">
        <f t="shared" ca="1" si="11"/>
        <v>41264</v>
      </c>
      <c r="AA56" s="38">
        <f t="shared" ca="1" si="12"/>
        <v>5</v>
      </c>
      <c r="AB56" s="38">
        <f t="shared" ca="1" si="13"/>
        <v>1</v>
      </c>
      <c r="AC56" s="118">
        <f t="shared" ca="1" si="14"/>
        <v>3.351</v>
      </c>
      <c r="AD56" s="117">
        <f t="shared" ca="1" si="15"/>
        <v>1.8456708729419572E-2</v>
      </c>
    </row>
    <row r="57" spans="1:30" x14ac:dyDescent="0.4">
      <c r="A57">
        <v>42</v>
      </c>
      <c r="B57" s="63">
        <v>45308</v>
      </c>
      <c r="C57" s="37">
        <v>471.82000699999998</v>
      </c>
      <c r="D57" s="37">
        <v>472.790009</v>
      </c>
      <c r="E57" s="37">
        <v>469.86999500000002</v>
      </c>
      <c r="F57" s="37">
        <v>472.290009</v>
      </c>
      <c r="G57" s="38">
        <v>68843900</v>
      </c>
      <c r="H57" s="37">
        <v>472.290009</v>
      </c>
      <c r="I57" s="41">
        <f t="shared" si="1"/>
        <v>1</v>
      </c>
      <c r="J57" s="41">
        <f t="shared" ca="1" si="2"/>
        <v>1</v>
      </c>
      <c r="K57" s="37">
        <f t="shared" si="3"/>
        <v>471.82</v>
      </c>
      <c r="L57" s="37">
        <f t="shared" si="4"/>
        <v>472.79</v>
      </c>
      <c r="M57" s="37">
        <f t="shared" si="5"/>
        <v>469.87</v>
      </c>
      <c r="N57" s="37">
        <f t="shared" si="6"/>
        <v>472.29</v>
      </c>
      <c r="O57" s="38">
        <f t="shared" ca="1" si="7"/>
        <v>68843900</v>
      </c>
      <c r="T57" s="41"/>
      <c r="U57" s="63">
        <v>41537</v>
      </c>
      <c r="V57" s="97">
        <v>0.83799999999999997</v>
      </c>
      <c r="W57" s="37">
        <f t="shared" ca="1" si="8"/>
        <v>170.720001</v>
      </c>
      <c r="X57" t="str">
        <f t="shared" si="9"/>
        <v>201309</v>
      </c>
      <c r="Y57" s="119" t="str">
        <f t="shared" si="10"/>
        <v>201209</v>
      </c>
      <c r="Z57" s="63">
        <f t="shared" ca="1" si="11"/>
        <v>41173</v>
      </c>
      <c r="AA57" s="38">
        <f t="shared" ca="1" si="12"/>
        <v>5</v>
      </c>
      <c r="AB57" s="38">
        <f t="shared" ca="1" si="13"/>
        <v>1</v>
      </c>
      <c r="AC57" s="118">
        <f t="shared" ca="1" si="14"/>
        <v>3.3929999999999998</v>
      </c>
      <c r="AD57" s="117">
        <f t="shared" ca="1" si="15"/>
        <v>1.9874648430912321E-2</v>
      </c>
    </row>
    <row r="58" spans="1:30" x14ac:dyDescent="0.4">
      <c r="A58">
        <v>43</v>
      </c>
      <c r="B58" s="63">
        <v>45307</v>
      </c>
      <c r="C58" s="37">
        <v>475.26001000000002</v>
      </c>
      <c r="D58" s="37">
        <v>476.60998499999999</v>
      </c>
      <c r="E58" s="37">
        <v>473.05999800000001</v>
      </c>
      <c r="F58" s="37">
        <v>474.92999300000002</v>
      </c>
      <c r="G58" s="38">
        <v>85014900</v>
      </c>
      <c r="H58" s="37">
        <v>474.92999300000002</v>
      </c>
      <c r="I58" s="41">
        <f t="shared" si="1"/>
        <v>1</v>
      </c>
      <c r="J58" s="41">
        <f t="shared" ca="1" si="2"/>
        <v>1</v>
      </c>
      <c r="K58" s="37">
        <f t="shared" si="3"/>
        <v>475.26</v>
      </c>
      <c r="L58" s="37">
        <f t="shared" si="4"/>
        <v>476.61</v>
      </c>
      <c r="M58" s="37">
        <f t="shared" si="5"/>
        <v>473.06</v>
      </c>
      <c r="N58" s="37">
        <f t="shared" si="6"/>
        <v>474.93</v>
      </c>
      <c r="O58" s="38">
        <f t="shared" ca="1" si="7"/>
        <v>85014900</v>
      </c>
      <c r="T58" s="41"/>
      <c r="U58" s="63">
        <v>41446</v>
      </c>
      <c r="V58" s="97">
        <v>0.83899999999999997</v>
      </c>
      <c r="W58" s="37">
        <f t="shared" ca="1" si="8"/>
        <v>159.070007</v>
      </c>
      <c r="X58" t="str">
        <f t="shared" si="9"/>
        <v>201306</v>
      </c>
      <c r="Y58" s="119" t="str">
        <f t="shared" si="10"/>
        <v>201206</v>
      </c>
      <c r="Z58" s="63">
        <f t="shared" ca="1" si="11"/>
        <v>41075</v>
      </c>
      <c r="AA58" s="38">
        <f t="shared" ca="1" si="12"/>
        <v>5</v>
      </c>
      <c r="AB58" s="38">
        <f t="shared" ca="1" si="13"/>
        <v>1</v>
      </c>
      <c r="AC58" s="118">
        <f t="shared" ca="1" si="14"/>
        <v>3.3340000000000001</v>
      </c>
      <c r="AD58" s="117">
        <f t="shared" ca="1" si="15"/>
        <v>2.0959325160525077E-2</v>
      </c>
    </row>
    <row r="59" spans="1:30" x14ac:dyDescent="0.4">
      <c r="A59">
        <v>44</v>
      </c>
      <c r="B59" s="63">
        <v>45303</v>
      </c>
      <c r="C59" s="37">
        <v>477.83999599999999</v>
      </c>
      <c r="D59" s="37">
        <v>478.60000600000001</v>
      </c>
      <c r="E59" s="37">
        <v>475.23001099999999</v>
      </c>
      <c r="F59" s="37">
        <v>476.67999300000002</v>
      </c>
      <c r="G59" s="38">
        <v>57944000</v>
      </c>
      <c r="H59" s="37">
        <v>476.67999300000002</v>
      </c>
      <c r="I59" s="41">
        <f t="shared" si="1"/>
        <v>1</v>
      </c>
      <c r="J59" s="41">
        <f t="shared" ca="1" si="2"/>
        <v>1</v>
      </c>
      <c r="K59" s="37">
        <f t="shared" si="3"/>
        <v>477.84</v>
      </c>
      <c r="L59" s="37">
        <f t="shared" si="4"/>
        <v>478.6</v>
      </c>
      <c r="M59" s="37">
        <f t="shared" si="5"/>
        <v>475.23</v>
      </c>
      <c r="N59" s="37">
        <f t="shared" si="6"/>
        <v>476.68</v>
      </c>
      <c r="O59" s="38">
        <f t="shared" ca="1" si="7"/>
        <v>57944000</v>
      </c>
      <c r="T59" s="41"/>
      <c r="U59" s="63">
        <v>41348</v>
      </c>
      <c r="V59" s="97">
        <v>0.69399999999999995</v>
      </c>
      <c r="W59" s="37">
        <f t="shared" ca="1" si="8"/>
        <v>155.83000200000001</v>
      </c>
      <c r="X59" t="str">
        <f t="shared" si="9"/>
        <v>201303</v>
      </c>
      <c r="Y59" s="119" t="str">
        <f t="shared" si="10"/>
        <v>201203</v>
      </c>
      <c r="Z59" s="63">
        <f t="shared" ca="1" si="11"/>
        <v>40984</v>
      </c>
      <c r="AA59" s="38">
        <f t="shared" ca="1" si="12"/>
        <v>5</v>
      </c>
      <c r="AB59" s="38">
        <f t="shared" ca="1" si="13"/>
        <v>1</v>
      </c>
      <c r="AC59" s="118">
        <f t="shared" ca="1" si="14"/>
        <v>3.1829999999999998</v>
      </c>
      <c r="AD59" s="117">
        <f t="shared" ca="1" si="15"/>
        <v>2.0426105109079058E-2</v>
      </c>
    </row>
    <row r="60" spans="1:30" x14ac:dyDescent="0.4">
      <c r="A60">
        <v>45</v>
      </c>
      <c r="B60" s="63">
        <v>45302</v>
      </c>
      <c r="C60" s="37">
        <v>477.58999599999999</v>
      </c>
      <c r="D60" s="37">
        <v>478.11999500000002</v>
      </c>
      <c r="E60" s="37">
        <v>472.26001000000002</v>
      </c>
      <c r="F60" s="37">
        <v>476.35000600000001</v>
      </c>
      <c r="G60" s="38">
        <v>77940700</v>
      </c>
      <c r="H60" s="37">
        <v>476.35000600000001</v>
      </c>
      <c r="I60" s="41">
        <f t="shared" si="1"/>
        <v>1</v>
      </c>
      <c r="J60" s="41">
        <f t="shared" ca="1" si="2"/>
        <v>1</v>
      </c>
      <c r="K60" s="37">
        <f t="shared" si="3"/>
        <v>477.59</v>
      </c>
      <c r="L60" s="37">
        <f t="shared" si="4"/>
        <v>478.12</v>
      </c>
      <c r="M60" s="37">
        <f t="shared" si="5"/>
        <v>472.26</v>
      </c>
      <c r="N60" s="37">
        <f t="shared" si="6"/>
        <v>476.35</v>
      </c>
      <c r="O60" s="38">
        <f t="shared" ca="1" si="7"/>
        <v>77940700</v>
      </c>
      <c r="T60" s="41"/>
      <c r="U60" s="63">
        <v>41264</v>
      </c>
      <c r="V60" s="97">
        <v>1.022</v>
      </c>
      <c r="W60" s="37">
        <f t="shared" ca="1" si="8"/>
        <v>142.78999300000001</v>
      </c>
      <c r="X60" t="str">
        <f t="shared" si="9"/>
        <v>201212</v>
      </c>
      <c r="Y60" s="119" t="str">
        <f t="shared" si="10"/>
        <v>201112</v>
      </c>
      <c r="Z60" s="63">
        <f t="shared" ca="1" si="11"/>
        <v>40893</v>
      </c>
      <c r="AA60" s="38">
        <f t="shared" ca="1" si="12"/>
        <v>5</v>
      </c>
      <c r="AB60" s="38">
        <f t="shared" ca="1" si="13"/>
        <v>1</v>
      </c>
      <c r="AC60" s="118">
        <f t="shared" ca="1" si="14"/>
        <v>3.1029999999999998</v>
      </c>
      <c r="AD60" s="117">
        <f t="shared" ca="1" si="15"/>
        <v>2.1731214735755323E-2</v>
      </c>
    </row>
    <row r="61" spans="1:30" x14ac:dyDescent="0.4">
      <c r="A61">
        <v>46</v>
      </c>
      <c r="B61" s="63">
        <v>45301</v>
      </c>
      <c r="C61" s="37">
        <v>474.16000400000001</v>
      </c>
      <c r="D61" s="37">
        <v>477.45001200000002</v>
      </c>
      <c r="E61" s="37">
        <v>473.86999500000002</v>
      </c>
      <c r="F61" s="37">
        <v>476.55999800000001</v>
      </c>
      <c r="G61" s="38">
        <v>67310600</v>
      </c>
      <c r="H61" s="37">
        <v>476.55999800000001</v>
      </c>
      <c r="I61" s="41">
        <f t="shared" si="1"/>
        <v>1</v>
      </c>
      <c r="J61" s="41">
        <f t="shared" ca="1" si="2"/>
        <v>1</v>
      </c>
      <c r="K61" s="37">
        <f t="shared" si="3"/>
        <v>474.16</v>
      </c>
      <c r="L61" s="37">
        <f t="shared" si="4"/>
        <v>477.45</v>
      </c>
      <c r="M61" s="37">
        <f t="shared" si="5"/>
        <v>473.87</v>
      </c>
      <c r="N61" s="37">
        <f t="shared" si="6"/>
        <v>476.56</v>
      </c>
      <c r="O61" s="38">
        <f t="shared" ca="1" si="7"/>
        <v>67310600</v>
      </c>
      <c r="T61" s="41"/>
      <c r="U61" s="63">
        <v>41173</v>
      </c>
      <c r="V61" s="97">
        <v>0.77900000000000003</v>
      </c>
      <c r="W61" s="37">
        <f t="shared" ca="1" si="8"/>
        <v>145.86999499999999</v>
      </c>
      <c r="X61" t="str">
        <f t="shared" si="9"/>
        <v>201209</v>
      </c>
      <c r="Y61" s="119" t="str">
        <f t="shared" si="10"/>
        <v>201109</v>
      </c>
      <c r="Z61" s="63">
        <f t="shared" ca="1" si="11"/>
        <v>40802</v>
      </c>
      <c r="AA61" s="38">
        <f t="shared" ca="1" si="12"/>
        <v>5</v>
      </c>
      <c r="AB61" s="38">
        <f t="shared" ca="1" si="13"/>
        <v>1</v>
      </c>
      <c r="AC61" s="118">
        <f t="shared" ca="1" si="14"/>
        <v>2.851</v>
      </c>
      <c r="AD61" s="117">
        <f t="shared" ca="1" si="15"/>
        <v>1.9544800834469078E-2</v>
      </c>
    </row>
    <row r="62" spans="1:30" x14ac:dyDescent="0.4">
      <c r="A62">
        <v>47</v>
      </c>
      <c r="B62" s="63">
        <v>45300</v>
      </c>
      <c r="C62" s="37">
        <v>471.86999500000002</v>
      </c>
      <c r="D62" s="37">
        <v>474.92999300000002</v>
      </c>
      <c r="E62" s="37">
        <v>471.35000600000001</v>
      </c>
      <c r="F62" s="37">
        <v>473.88000499999998</v>
      </c>
      <c r="G62" s="38">
        <v>65931400</v>
      </c>
      <c r="H62" s="37">
        <v>473.88000499999998</v>
      </c>
      <c r="I62" s="41">
        <f t="shared" si="1"/>
        <v>1</v>
      </c>
      <c r="J62" s="41">
        <f t="shared" ca="1" si="2"/>
        <v>1</v>
      </c>
      <c r="K62" s="37">
        <f t="shared" si="3"/>
        <v>471.87</v>
      </c>
      <c r="L62" s="37">
        <f t="shared" si="4"/>
        <v>474.93</v>
      </c>
      <c r="M62" s="37">
        <f t="shared" si="5"/>
        <v>471.35</v>
      </c>
      <c r="N62" s="37">
        <f t="shared" si="6"/>
        <v>473.88</v>
      </c>
      <c r="O62" s="38">
        <f t="shared" ca="1" si="7"/>
        <v>65931400</v>
      </c>
      <c r="T62" s="41"/>
      <c r="U62" s="63">
        <v>41075</v>
      </c>
      <c r="V62" s="97">
        <v>0.68799999999999994</v>
      </c>
      <c r="W62" s="37">
        <f t="shared" ca="1" si="8"/>
        <v>134.13999899999999</v>
      </c>
      <c r="X62" t="str">
        <f t="shared" si="9"/>
        <v>201206</v>
      </c>
      <c r="Y62" s="119" t="str">
        <f t="shared" si="10"/>
        <v>201106</v>
      </c>
      <c r="Z62" s="63">
        <f t="shared" ca="1" si="11"/>
        <v>40711</v>
      </c>
      <c r="AA62" s="38">
        <f t="shared" ca="1" si="12"/>
        <v>5</v>
      </c>
      <c r="AB62" s="38">
        <f t="shared" ca="1" si="13"/>
        <v>1</v>
      </c>
      <c r="AC62" s="118">
        <f t="shared" ca="1" si="14"/>
        <v>2.6970000000000001</v>
      </c>
      <c r="AD62" s="117">
        <f t="shared" ca="1" si="15"/>
        <v>2.0105859699611303E-2</v>
      </c>
    </row>
    <row r="63" spans="1:30" x14ac:dyDescent="0.4">
      <c r="A63">
        <v>48</v>
      </c>
      <c r="B63" s="63">
        <v>45299</v>
      </c>
      <c r="C63" s="37">
        <v>468.42999300000002</v>
      </c>
      <c r="D63" s="37">
        <v>474.75</v>
      </c>
      <c r="E63" s="37">
        <v>468.29998799999998</v>
      </c>
      <c r="F63" s="37">
        <v>474.60000600000001</v>
      </c>
      <c r="G63" s="38">
        <v>74879100</v>
      </c>
      <c r="H63" s="37">
        <v>474.60000600000001</v>
      </c>
      <c r="I63" s="41">
        <f t="shared" si="1"/>
        <v>1</v>
      </c>
      <c r="J63" s="41">
        <f t="shared" ca="1" si="2"/>
        <v>1</v>
      </c>
      <c r="K63" s="37">
        <f t="shared" si="3"/>
        <v>468.43</v>
      </c>
      <c r="L63" s="37">
        <f t="shared" si="4"/>
        <v>474.75</v>
      </c>
      <c r="M63" s="37">
        <f t="shared" si="5"/>
        <v>468.3</v>
      </c>
      <c r="N63" s="37">
        <f t="shared" si="6"/>
        <v>474.6</v>
      </c>
      <c r="O63" s="38">
        <f t="shared" ca="1" si="7"/>
        <v>74879100</v>
      </c>
      <c r="T63" s="41"/>
      <c r="U63" s="63">
        <v>40984</v>
      </c>
      <c r="V63" s="97">
        <v>0.61399999999999999</v>
      </c>
      <c r="W63" s="37">
        <f t="shared" ca="1" si="8"/>
        <v>140.300003</v>
      </c>
      <c r="X63" t="str">
        <f t="shared" si="9"/>
        <v>201203</v>
      </c>
      <c r="Y63" s="119" t="str">
        <f t="shared" si="10"/>
        <v>201103</v>
      </c>
      <c r="Z63" s="63">
        <f t="shared" ca="1" si="11"/>
        <v>40620</v>
      </c>
      <c r="AA63" s="38">
        <f t="shared" ca="1" si="12"/>
        <v>5</v>
      </c>
      <c r="AB63" s="38">
        <f t="shared" ca="1" si="13"/>
        <v>1</v>
      </c>
      <c r="AC63" s="118">
        <f t="shared" ca="1" si="14"/>
        <v>2.637</v>
      </c>
      <c r="AD63" s="117">
        <f t="shared" ca="1" si="15"/>
        <v>1.8795437944502395E-2</v>
      </c>
    </row>
    <row r="64" spans="1:30" x14ac:dyDescent="0.4">
      <c r="A64">
        <v>49</v>
      </c>
      <c r="B64" s="63">
        <v>45296</v>
      </c>
      <c r="C64" s="37">
        <v>467.48998999999998</v>
      </c>
      <c r="D64" s="37">
        <v>470.44000199999999</v>
      </c>
      <c r="E64" s="37">
        <v>466.42999300000002</v>
      </c>
      <c r="F64" s="37">
        <v>467.92001299999998</v>
      </c>
      <c r="G64" s="38">
        <v>86060800</v>
      </c>
      <c r="H64" s="37">
        <v>467.92001299999998</v>
      </c>
      <c r="I64" s="41">
        <f t="shared" si="1"/>
        <v>1</v>
      </c>
      <c r="J64" s="41">
        <f t="shared" ca="1" si="2"/>
        <v>1</v>
      </c>
      <c r="K64" s="37">
        <f t="shared" si="3"/>
        <v>467.49</v>
      </c>
      <c r="L64" s="37">
        <f t="shared" si="4"/>
        <v>470.44</v>
      </c>
      <c r="M64" s="37">
        <f t="shared" si="5"/>
        <v>466.43</v>
      </c>
      <c r="N64" s="37">
        <f t="shared" si="6"/>
        <v>467.92</v>
      </c>
      <c r="O64" s="38">
        <f t="shared" ca="1" si="7"/>
        <v>86060800</v>
      </c>
      <c r="T64" s="41"/>
      <c r="U64" s="63">
        <v>40893</v>
      </c>
      <c r="V64" s="97">
        <v>0.77</v>
      </c>
      <c r="W64" s="37">
        <f t="shared" ca="1" si="8"/>
        <v>121.589996</v>
      </c>
      <c r="X64" t="str">
        <f t="shared" si="9"/>
        <v>201112</v>
      </c>
      <c r="Y64" s="119" t="str">
        <f t="shared" si="10"/>
        <v>201012</v>
      </c>
      <c r="Z64" s="63">
        <f t="shared" ca="1" si="11"/>
        <v>40529</v>
      </c>
      <c r="AA64" s="38">
        <f t="shared" ca="1" si="12"/>
        <v>5</v>
      </c>
      <c r="AB64" s="38">
        <f t="shared" ca="1" si="13"/>
        <v>1</v>
      </c>
      <c r="AC64" s="118">
        <f t="shared" ca="1" si="14"/>
        <v>2.5760000000000001</v>
      </c>
      <c r="AD64" s="117">
        <f t="shared" ca="1" si="15"/>
        <v>2.1185953489134091E-2</v>
      </c>
    </row>
    <row r="65" spans="1:30" x14ac:dyDescent="0.4">
      <c r="A65">
        <v>50</v>
      </c>
      <c r="B65" s="63">
        <v>45295</v>
      </c>
      <c r="C65" s="37">
        <v>468.29998799999998</v>
      </c>
      <c r="D65" s="37">
        <v>470.959991</v>
      </c>
      <c r="E65" s="37">
        <v>467.04998799999998</v>
      </c>
      <c r="F65" s="37">
        <v>467.27999899999998</v>
      </c>
      <c r="G65" s="38">
        <v>84232200</v>
      </c>
      <c r="H65" s="37">
        <v>467.27999899999998</v>
      </c>
      <c r="I65" s="41">
        <f t="shared" si="1"/>
        <v>1</v>
      </c>
      <c r="J65" s="41">
        <f t="shared" ca="1" si="2"/>
        <v>1</v>
      </c>
      <c r="K65" s="37">
        <f t="shared" si="3"/>
        <v>468.3</v>
      </c>
      <c r="L65" s="37">
        <f t="shared" si="4"/>
        <v>470.96</v>
      </c>
      <c r="M65" s="37">
        <f t="shared" si="5"/>
        <v>467.05</v>
      </c>
      <c r="N65" s="37">
        <f t="shared" si="6"/>
        <v>467.28</v>
      </c>
      <c r="O65" s="38">
        <f t="shared" ca="1" si="7"/>
        <v>84232200</v>
      </c>
      <c r="T65" s="41"/>
      <c r="U65" s="63">
        <v>40802</v>
      </c>
      <c r="V65" s="97">
        <v>0.625</v>
      </c>
      <c r="W65" s="37">
        <f t="shared" ca="1" si="8"/>
        <v>121.519997</v>
      </c>
      <c r="X65" t="str">
        <f t="shared" si="9"/>
        <v>201109</v>
      </c>
      <c r="Y65" s="119" t="str">
        <f t="shared" si="10"/>
        <v>201009</v>
      </c>
      <c r="Z65" s="63">
        <f t="shared" ca="1" si="11"/>
        <v>40438</v>
      </c>
      <c r="AA65" s="38">
        <f t="shared" ca="1" si="12"/>
        <v>5</v>
      </c>
      <c r="AB65" s="38">
        <f t="shared" ca="1" si="13"/>
        <v>1</v>
      </c>
      <c r="AC65" s="118">
        <f t="shared" ca="1" si="14"/>
        <v>2.4590000000000001</v>
      </c>
      <c r="AD65" s="117">
        <f t="shared" ca="1" si="15"/>
        <v>2.0235352704954395E-2</v>
      </c>
    </row>
    <row r="66" spans="1:30" x14ac:dyDescent="0.4">
      <c r="A66">
        <v>51</v>
      </c>
      <c r="B66" s="63">
        <v>45294</v>
      </c>
      <c r="C66" s="37">
        <v>470.42999300000002</v>
      </c>
      <c r="D66" s="37">
        <v>471.19000199999999</v>
      </c>
      <c r="E66" s="37">
        <v>468.17001299999998</v>
      </c>
      <c r="F66" s="37">
        <v>468.790009</v>
      </c>
      <c r="G66" s="38">
        <v>103585900</v>
      </c>
      <c r="H66" s="37">
        <v>468.790009</v>
      </c>
      <c r="I66" s="41">
        <f t="shared" si="1"/>
        <v>1</v>
      </c>
      <c r="J66" s="41">
        <f t="shared" ca="1" si="2"/>
        <v>1</v>
      </c>
      <c r="K66" s="37">
        <f t="shared" si="3"/>
        <v>470.43</v>
      </c>
      <c r="L66" s="37">
        <f t="shared" si="4"/>
        <v>471.19</v>
      </c>
      <c r="M66" s="37">
        <f t="shared" si="5"/>
        <v>468.17</v>
      </c>
      <c r="N66" s="37">
        <f t="shared" si="6"/>
        <v>468.79</v>
      </c>
      <c r="O66" s="38">
        <f t="shared" ca="1" si="7"/>
        <v>103585900</v>
      </c>
      <c r="T66" s="41"/>
      <c r="U66" s="63">
        <v>40711</v>
      </c>
      <c r="V66" s="97">
        <v>0.628</v>
      </c>
      <c r="W66" s="37">
        <f t="shared" ca="1" si="8"/>
        <v>127.050003</v>
      </c>
      <c r="X66" t="str">
        <f t="shared" si="9"/>
        <v>201106</v>
      </c>
      <c r="Y66" s="119" t="str">
        <f t="shared" si="10"/>
        <v>201006</v>
      </c>
      <c r="Z66" s="63">
        <f t="shared" ca="1" si="11"/>
        <v>40347</v>
      </c>
      <c r="AA66" s="38">
        <f t="shared" ca="1" si="12"/>
        <v>5</v>
      </c>
      <c r="AB66" s="38">
        <f t="shared" ca="1" si="13"/>
        <v>1</v>
      </c>
      <c r="AC66" s="118">
        <f t="shared" ca="1" si="14"/>
        <v>2.4359999999999999</v>
      </c>
      <c r="AD66" s="117">
        <f t="shared" ca="1" si="15"/>
        <v>1.9173553266267927E-2</v>
      </c>
    </row>
    <row r="67" spans="1:30" x14ac:dyDescent="0.4">
      <c r="A67">
        <v>52</v>
      </c>
      <c r="B67" s="63">
        <v>45293</v>
      </c>
      <c r="C67" s="37">
        <v>472.16000400000001</v>
      </c>
      <c r="D67" s="37">
        <v>473.67001299999998</v>
      </c>
      <c r="E67" s="37">
        <v>470.48998999999998</v>
      </c>
      <c r="F67" s="37">
        <v>472.64999399999999</v>
      </c>
      <c r="G67" s="38">
        <v>123623700</v>
      </c>
      <c r="H67" s="37">
        <v>472.64999399999999</v>
      </c>
      <c r="I67" s="41">
        <f t="shared" si="1"/>
        <v>1</v>
      </c>
      <c r="J67" s="41">
        <f t="shared" ca="1" si="2"/>
        <v>1</v>
      </c>
      <c r="K67" s="37">
        <f t="shared" si="3"/>
        <v>472.16</v>
      </c>
      <c r="L67" s="37">
        <f t="shared" si="4"/>
        <v>473.67</v>
      </c>
      <c r="M67" s="37">
        <f t="shared" si="5"/>
        <v>470.49</v>
      </c>
      <c r="N67" s="37">
        <f t="shared" si="6"/>
        <v>472.65</v>
      </c>
      <c r="O67" s="38">
        <f t="shared" ca="1" si="7"/>
        <v>123623700</v>
      </c>
      <c r="T67" s="41"/>
      <c r="U67" s="63">
        <v>40620</v>
      </c>
      <c r="V67" s="97">
        <v>0.55300000000000005</v>
      </c>
      <c r="W67" s="37">
        <f t="shared" ca="1" si="8"/>
        <v>127.760002</v>
      </c>
      <c r="X67" t="str">
        <f t="shared" si="9"/>
        <v>201103</v>
      </c>
      <c r="Y67" s="119" t="str">
        <f t="shared" si="10"/>
        <v>201003</v>
      </c>
      <c r="Z67" s="63">
        <f t="shared" ca="1" si="11"/>
        <v>40256</v>
      </c>
      <c r="AA67" s="38">
        <f t="shared" ca="1" si="12"/>
        <v>5</v>
      </c>
      <c r="AB67" s="38">
        <f t="shared" ca="1" si="13"/>
        <v>1</v>
      </c>
      <c r="AC67" s="118">
        <f t="shared" ca="1" si="14"/>
        <v>2.339</v>
      </c>
      <c r="AD67" s="117">
        <f t="shared" ca="1" si="15"/>
        <v>1.8307764271951091E-2</v>
      </c>
    </row>
    <row r="68" spans="1:30" x14ac:dyDescent="0.4">
      <c r="A68">
        <v>53</v>
      </c>
      <c r="B68" s="63">
        <v>45289</v>
      </c>
      <c r="C68" s="37">
        <v>476.48998999999998</v>
      </c>
      <c r="D68" s="37">
        <v>477.02999899999998</v>
      </c>
      <c r="E68" s="37">
        <v>473.29998799999998</v>
      </c>
      <c r="F68" s="37">
        <v>475.30999800000001</v>
      </c>
      <c r="G68" s="38">
        <v>122234100</v>
      </c>
      <c r="H68" s="37">
        <v>475.30999800000001</v>
      </c>
      <c r="I68" s="41">
        <f t="shared" si="1"/>
        <v>1</v>
      </c>
      <c r="J68" s="41">
        <f t="shared" ca="1" si="2"/>
        <v>1</v>
      </c>
      <c r="K68" s="37">
        <f t="shared" si="3"/>
        <v>476.49</v>
      </c>
      <c r="L68" s="37">
        <f t="shared" si="4"/>
        <v>477.03</v>
      </c>
      <c r="M68" s="37">
        <f t="shared" si="5"/>
        <v>473.3</v>
      </c>
      <c r="N68" s="37">
        <f t="shared" si="6"/>
        <v>475.31</v>
      </c>
      <c r="O68" s="38">
        <f t="shared" ca="1" si="7"/>
        <v>122234100</v>
      </c>
      <c r="T68" s="41"/>
      <c r="U68" s="63">
        <v>40529</v>
      </c>
      <c r="V68" s="97">
        <v>0.65300000000000002</v>
      </c>
      <c r="W68" s="37">
        <f t="shared" ca="1" si="8"/>
        <v>124.300003</v>
      </c>
      <c r="X68" t="str">
        <f t="shared" si="9"/>
        <v>201012</v>
      </c>
      <c r="Y68" s="119" t="str">
        <f t="shared" si="10"/>
        <v>200912</v>
      </c>
      <c r="Z68" s="63">
        <f t="shared" ca="1" si="11"/>
        <v>40165</v>
      </c>
      <c r="AA68" s="38">
        <f t="shared" ca="1" si="12"/>
        <v>5</v>
      </c>
      <c r="AB68" s="38">
        <f t="shared" ca="1" si="13"/>
        <v>1</v>
      </c>
      <c r="AC68" s="118">
        <f t="shared" ca="1" si="14"/>
        <v>2.266</v>
      </c>
      <c r="AD68" s="117">
        <f t="shared" ca="1" si="15"/>
        <v>1.8230088055589184E-2</v>
      </c>
    </row>
    <row r="69" spans="1:30" x14ac:dyDescent="0.4">
      <c r="A69">
        <v>54</v>
      </c>
      <c r="B69" s="63">
        <v>45288</v>
      </c>
      <c r="C69" s="37">
        <v>476.88000499999998</v>
      </c>
      <c r="D69" s="37">
        <v>477.54998799999998</v>
      </c>
      <c r="E69" s="37">
        <v>476.26001000000002</v>
      </c>
      <c r="F69" s="37">
        <v>476.69000199999999</v>
      </c>
      <c r="G69" s="38">
        <v>77158100</v>
      </c>
      <c r="H69" s="37">
        <v>476.69000199999999</v>
      </c>
      <c r="I69" s="41">
        <f t="shared" si="1"/>
        <v>1</v>
      </c>
      <c r="J69" s="41">
        <f t="shared" ca="1" si="2"/>
        <v>1</v>
      </c>
      <c r="K69" s="37">
        <f t="shared" si="3"/>
        <v>476.88</v>
      </c>
      <c r="L69" s="37">
        <f t="shared" si="4"/>
        <v>477.55</v>
      </c>
      <c r="M69" s="37">
        <f t="shared" si="5"/>
        <v>476.26</v>
      </c>
      <c r="N69" s="37">
        <f t="shared" si="6"/>
        <v>476.69</v>
      </c>
      <c r="O69" s="38">
        <f t="shared" ca="1" si="7"/>
        <v>77158100</v>
      </c>
      <c r="T69" s="41"/>
      <c r="U69" s="63">
        <v>40438</v>
      </c>
      <c r="V69" s="97">
        <v>0.60199999999999998</v>
      </c>
      <c r="W69" s="37">
        <f t="shared" ca="1" si="8"/>
        <v>112.489998</v>
      </c>
      <c r="X69" t="str">
        <f t="shared" si="9"/>
        <v>201009</v>
      </c>
      <c r="Y69" s="119" t="str">
        <f t="shared" si="10"/>
        <v>200909</v>
      </c>
      <c r="Z69" s="63">
        <f t="shared" ca="1" si="11"/>
        <v>40074</v>
      </c>
      <c r="AA69" s="38">
        <f t="shared" ca="1" si="12"/>
        <v>5</v>
      </c>
      <c r="AB69" s="38">
        <f t="shared" ca="1" si="13"/>
        <v>1</v>
      </c>
      <c r="AC69" s="118">
        <f t="shared" ca="1" si="14"/>
        <v>2.2029999999999998</v>
      </c>
      <c r="AD69" s="117">
        <f t="shared" ca="1" si="15"/>
        <v>1.9583963367125316E-2</v>
      </c>
    </row>
    <row r="70" spans="1:30" x14ac:dyDescent="0.4">
      <c r="A70">
        <v>55</v>
      </c>
      <c r="B70" s="63">
        <v>45287</v>
      </c>
      <c r="C70" s="37">
        <v>475.44000199999999</v>
      </c>
      <c r="D70" s="37">
        <v>476.66000400000001</v>
      </c>
      <c r="E70" s="37">
        <v>474.89001500000001</v>
      </c>
      <c r="F70" s="37">
        <v>476.51001000000002</v>
      </c>
      <c r="G70" s="38">
        <v>68000300</v>
      </c>
      <c r="H70" s="37">
        <v>476.51001000000002</v>
      </c>
      <c r="I70" s="41">
        <f t="shared" si="1"/>
        <v>1</v>
      </c>
      <c r="J70" s="41">
        <f t="shared" ca="1" si="2"/>
        <v>1</v>
      </c>
      <c r="K70" s="37">
        <f t="shared" si="3"/>
        <v>475.44</v>
      </c>
      <c r="L70" s="37">
        <f t="shared" si="4"/>
        <v>476.66</v>
      </c>
      <c r="M70" s="37">
        <f t="shared" si="5"/>
        <v>474.89</v>
      </c>
      <c r="N70" s="37">
        <f t="shared" si="6"/>
        <v>476.51</v>
      </c>
      <c r="O70" s="38">
        <f t="shared" ca="1" si="7"/>
        <v>68000300</v>
      </c>
      <c r="T70" s="41"/>
      <c r="U70" s="63">
        <v>40347</v>
      </c>
      <c r="V70" s="97">
        <v>0.53100000000000003</v>
      </c>
      <c r="W70" s="37">
        <f t="shared" ca="1" si="8"/>
        <v>111.730003</v>
      </c>
      <c r="X70" t="str">
        <f t="shared" si="9"/>
        <v>201006</v>
      </c>
      <c r="Y70" s="119" t="str">
        <f t="shared" si="10"/>
        <v>200906</v>
      </c>
      <c r="Z70" s="63">
        <f t="shared" ca="1" si="11"/>
        <v>39983</v>
      </c>
      <c r="AA70" s="38">
        <f t="shared" ca="1" si="12"/>
        <v>5</v>
      </c>
      <c r="AB70" s="38">
        <f t="shared" ca="1" si="13"/>
        <v>1</v>
      </c>
      <c r="AC70" s="118">
        <f t="shared" ca="1" si="14"/>
        <v>2.109</v>
      </c>
      <c r="AD70" s="117">
        <f t="shared" ca="1" si="15"/>
        <v>1.8875860944888724E-2</v>
      </c>
    </row>
    <row r="71" spans="1:30" x14ac:dyDescent="0.4">
      <c r="A71">
        <v>56</v>
      </c>
      <c r="B71" s="63">
        <v>45286</v>
      </c>
      <c r="C71" s="37">
        <v>474.07000699999998</v>
      </c>
      <c r="D71" s="37">
        <v>476.57998700000002</v>
      </c>
      <c r="E71" s="37">
        <v>473.98998999999998</v>
      </c>
      <c r="F71" s="37">
        <v>475.64999399999999</v>
      </c>
      <c r="G71" s="38">
        <v>55387000</v>
      </c>
      <c r="H71" s="37">
        <v>475.64999399999999</v>
      </c>
      <c r="I71" s="41">
        <f t="shared" si="1"/>
        <v>1</v>
      </c>
      <c r="J71" s="41">
        <f t="shared" ca="1" si="2"/>
        <v>1</v>
      </c>
      <c r="K71" s="37">
        <f t="shared" si="3"/>
        <v>474.07</v>
      </c>
      <c r="L71" s="37">
        <f t="shared" si="4"/>
        <v>476.58</v>
      </c>
      <c r="M71" s="37">
        <f t="shared" si="5"/>
        <v>473.99</v>
      </c>
      <c r="N71" s="37">
        <f t="shared" si="6"/>
        <v>475.65</v>
      </c>
      <c r="O71" s="38">
        <f t="shared" ca="1" si="7"/>
        <v>55387000</v>
      </c>
      <c r="T71" s="41"/>
      <c r="U71" s="63">
        <v>40256</v>
      </c>
      <c r="V71" s="97">
        <v>0.48</v>
      </c>
      <c r="W71" s="37">
        <f t="shared" ca="1" si="8"/>
        <v>115.970001</v>
      </c>
      <c r="X71" t="str">
        <f t="shared" si="9"/>
        <v>201003</v>
      </c>
      <c r="Y71" s="119" t="str">
        <f t="shared" si="10"/>
        <v>200903</v>
      </c>
      <c r="Z71" s="63">
        <f t="shared" ca="1" si="11"/>
        <v>39892</v>
      </c>
      <c r="AA71" s="38">
        <f t="shared" ca="1" si="12"/>
        <v>5</v>
      </c>
      <c r="AB71" s="38">
        <f t="shared" ca="1" si="13"/>
        <v>1</v>
      </c>
      <c r="AC71" s="118">
        <f t="shared" ca="1" si="14"/>
        <v>2.0960000000000001</v>
      </c>
      <c r="AD71" s="117">
        <f t="shared" ca="1" si="15"/>
        <v>1.807363957856653E-2</v>
      </c>
    </row>
    <row r="72" spans="1:30" x14ac:dyDescent="0.4">
      <c r="A72">
        <v>57</v>
      </c>
      <c r="B72" s="63">
        <v>45282</v>
      </c>
      <c r="C72" s="37">
        <v>473.85998499999999</v>
      </c>
      <c r="D72" s="37">
        <v>475.38000499999998</v>
      </c>
      <c r="E72" s="37">
        <v>471.70001200000002</v>
      </c>
      <c r="F72" s="37">
        <v>473.64999399999999</v>
      </c>
      <c r="G72" s="38">
        <v>67126600</v>
      </c>
      <c r="H72" s="37">
        <v>473.64999399999999</v>
      </c>
      <c r="I72" s="41">
        <f t="shared" si="1"/>
        <v>1</v>
      </c>
      <c r="J72" s="41">
        <f t="shared" ca="1" si="2"/>
        <v>1</v>
      </c>
      <c r="K72" s="37">
        <f t="shared" si="3"/>
        <v>473.86</v>
      </c>
      <c r="L72" s="37">
        <f t="shared" si="4"/>
        <v>475.38</v>
      </c>
      <c r="M72" s="37">
        <f t="shared" si="5"/>
        <v>471.7</v>
      </c>
      <c r="N72" s="37">
        <f t="shared" si="6"/>
        <v>473.65</v>
      </c>
      <c r="O72" s="38">
        <f t="shared" ca="1" si="7"/>
        <v>67126600</v>
      </c>
      <c r="T72" s="41"/>
      <c r="U72" s="63">
        <v>40165</v>
      </c>
      <c r="V72" s="97">
        <v>0.59</v>
      </c>
      <c r="W72" s="37">
        <f t="shared" ca="1" si="8"/>
        <v>110.209999</v>
      </c>
      <c r="X72" t="str">
        <f t="shared" si="9"/>
        <v>200912</v>
      </c>
      <c r="Y72" s="119" t="str">
        <f t="shared" si="10"/>
        <v>200812</v>
      </c>
      <c r="Z72" s="63">
        <f t="shared" ca="1" si="11"/>
        <v>39801</v>
      </c>
      <c r="AA72" s="38">
        <f t="shared" ca="1" si="12"/>
        <v>5</v>
      </c>
      <c r="AB72" s="38">
        <f t="shared" ca="1" si="13"/>
        <v>1</v>
      </c>
      <c r="AC72" s="118">
        <f t="shared" ca="1" si="14"/>
        <v>2.177</v>
      </c>
      <c r="AD72" s="117">
        <f t="shared" ca="1" si="15"/>
        <v>1.9753198618575437E-2</v>
      </c>
    </row>
    <row r="73" spans="1:30" x14ac:dyDescent="0.4">
      <c r="A73">
        <v>58</v>
      </c>
      <c r="B73" s="63">
        <v>45281</v>
      </c>
      <c r="C73" s="37">
        <v>471.32998700000002</v>
      </c>
      <c r="D73" s="37">
        <v>472.98001099999999</v>
      </c>
      <c r="E73" s="37">
        <v>468.83999599999999</v>
      </c>
      <c r="F73" s="37">
        <v>472.70001200000002</v>
      </c>
      <c r="G73" s="38">
        <v>86667500</v>
      </c>
      <c r="H73" s="37">
        <v>472.70001200000002</v>
      </c>
      <c r="I73" s="41">
        <f t="shared" si="1"/>
        <v>1</v>
      </c>
      <c r="J73" s="41">
        <f t="shared" ca="1" si="2"/>
        <v>1</v>
      </c>
      <c r="K73" s="37">
        <f t="shared" si="3"/>
        <v>471.33</v>
      </c>
      <c r="L73" s="37">
        <f t="shared" si="4"/>
        <v>472.98</v>
      </c>
      <c r="M73" s="37">
        <f t="shared" si="5"/>
        <v>468.84</v>
      </c>
      <c r="N73" s="37">
        <f t="shared" si="6"/>
        <v>472.7</v>
      </c>
      <c r="O73" s="38">
        <f t="shared" ca="1" si="7"/>
        <v>86667500</v>
      </c>
      <c r="T73" s="41"/>
      <c r="U73" s="63">
        <v>40074</v>
      </c>
      <c r="V73" s="97">
        <v>0.50800000000000001</v>
      </c>
      <c r="W73" s="37">
        <f t="shared" ca="1" si="8"/>
        <v>106.720001</v>
      </c>
      <c r="X73" t="str">
        <f t="shared" si="9"/>
        <v>200909</v>
      </c>
      <c r="Y73" s="119" t="str">
        <f t="shared" si="10"/>
        <v>200809</v>
      </c>
      <c r="Z73" s="63">
        <f t="shared" ca="1" si="11"/>
        <v>39710</v>
      </c>
      <c r="AA73" s="38">
        <f t="shared" ca="1" si="12"/>
        <v>5</v>
      </c>
      <c r="AB73" s="38">
        <f t="shared" ca="1" si="13"/>
        <v>1</v>
      </c>
      <c r="AC73" s="118">
        <f t="shared" ca="1" si="14"/>
        <v>2.306</v>
      </c>
      <c r="AD73" s="117">
        <f t="shared" ca="1" si="15"/>
        <v>2.1607945824513253E-2</v>
      </c>
    </row>
    <row r="74" spans="1:30" x14ac:dyDescent="0.4">
      <c r="A74">
        <v>59</v>
      </c>
      <c r="B74" s="63">
        <v>45280</v>
      </c>
      <c r="C74" s="37">
        <v>473.959991</v>
      </c>
      <c r="D74" s="37">
        <v>475.89999399999999</v>
      </c>
      <c r="E74" s="37">
        <v>467.82000699999998</v>
      </c>
      <c r="F74" s="37">
        <v>468.26001000000002</v>
      </c>
      <c r="G74" s="38">
        <v>102921000</v>
      </c>
      <c r="H74" s="37">
        <v>468.26001000000002</v>
      </c>
      <c r="I74" s="41">
        <f t="shared" si="1"/>
        <v>1</v>
      </c>
      <c r="J74" s="41">
        <f t="shared" ca="1" si="2"/>
        <v>1</v>
      </c>
      <c r="K74" s="37">
        <f t="shared" si="3"/>
        <v>473.96</v>
      </c>
      <c r="L74" s="37">
        <f t="shared" si="4"/>
        <v>475.9</v>
      </c>
      <c r="M74" s="37">
        <f t="shared" si="5"/>
        <v>467.82</v>
      </c>
      <c r="N74" s="37">
        <f t="shared" si="6"/>
        <v>468.26</v>
      </c>
      <c r="O74" s="38">
        <f t="shared" ca="1" si="7"/>
        <v>102921000</v>
      </c>
      <c r="T74" s="41"/>
      <c r="U74" s="63">
        <v>39983</v>
      </c>
      <c r="V74" s="97">
        <v>0.51800000000000002</v>
      </c>
      <c r="W74" s="37">
        <f t="shared" ca="1" si="8"/>
        <v>92.040001000000004</v>
      </c>
      <c r="X74" t="str">
        <f t="shared" si="9"/>
        <v>200906</v>
      </c>
      <c r="Y74" s="119" t="str">
        <f t="shared" si="10"/>
        <v>200806</v>
      </c>
      <c r="Z74" s="63">
        <f t="shared" ca="1" si="11"/>
        <v>39619</v>
      </c>
      <c r="AA74" s="38">
        <f t="shared" ca="1" si="12"/>
        <v>5</v>
      </c>
      <c r="AB74" s="38">
        <f t="shared" ca="1" si="13"/>
        <v>1</v>
      </c>
      <c r="AC74" s="118">
        <f t="shared" ca="1" si="14"/>
        <v>2.4889999999999999</v>
      </c>
      <c r="AD74" s="117">
        <f t="shared" ca="1" si="15"/>
        <v>2.7042589884369948E-2</v>
      </c>
    </row>
    <row r="75" spans="1:30" x14ac:dyDescent="0.4">
      <c r="A75">
        <v>60</v>
      </c>
      <c r="B75" s="63">
        <v>45279</v>
      </c>
      <c r="C75" s="37">
        <v>472.52999899999998</v>
      </c>
      <c r="D75" s="37">
        <v>474.92001299999998</v>
      </c>
      <c r="E75" s="37">
        <v>472.45001200000002</v>
      </c>
      <c r="F75" s="37">
        <v>474.83999599999999</v>
      </c>
      <c r="G75" s="38">
        <v>55761800</v>
      </c>
      <c r="H75" s="37">
        <v>474.83999599999999</v>
      </c>
      <c r="I75" s="41">
        <f t="shared" si="1"/>
        <v>1</v>
      </c>
      <c r="J75" s="41">
        <f t="shared" ca="1" si="2"/>
        <v>1</v>
      </c>
      <c r="K75" s="37">
        <f t="shared" si="3"/>
        <v>472.53</v>
      </c>
      <c r="L75" s="37">
        <f t="shared" si="4"/>
        <v>474.92</v>
      </c>
      <c r="M75" s="37">
        <f t="shared" si="5"/>
        <v>472.45</v>
      </c>
      <c r="N75" s="37">
        <f t="shared" si="6"/>
        <v>474.84</v>
      </c>
      <c r="O75" s="38">
        <f t="shared" ca="1" si="7"/>
        <v>55761800</v>
      </c>
      <c r="T75" s="41"/>
      <c r="U75" s="63">
        <v>39892</v>
      </c>
      <c r="V75" s="97">
        <v>0.56100000000000005</v>
      </c>
      <c r="W75" s="37">
        <f t="shared" ca="1" si="8"/>
        <v>76.709998999999996</v>
      </c>
      <c r="X75" t="str">
        <f t="shared" si="9"/>
        <v>200903</v>
      </c>
      <c r="Y75" s="119" t="str">
        <f t="shared" si="10"/>
        <v>200803</v>
      </c>
      <c r="Z75" s="63">
        <f t="shared" ca="1" si="11"/>
        <v>39527</v>
      </c>
      <c r="AA75" s="38">
        <f t="shared" ca="1" si="12"/>
        <v>5</v>
      </c>
      <c r="AB75" s="38">
        <f t="shared" ca="1" si="13"/>
        <v>1</v>
      </c>
      <c r="AC75" s="118">
        <f t="shared" ca="1" si="14"/>
        <v>2.6399999999999997</v>
      </c>
      <c r="AD75" s="117">
        <f t="shared" ca="1" si="15"/>
        <v>3.4415330914031164E-2</v>
      </c>
    </row>
    <row r="76" spans="1:30" x14ac:dyDescent="0.4">
      <c r="A76">
        <v>61</v>
      </c>
      <c r="B76" s="63">
        <v>45278</v>
      </c>
      <c r="C76" s="37">
        <v>470.98001099999999</v>
      </c>
      <c r="D76" s="37">
        <v>472.98001099999999</v>
      </c>
      <c r="E76" s="37">
        <v>469.89001500000001</v>
      </c>
      <c r="F76" s="37">
        <v>471.97000100000002</v>
      </c>
      <c r="G76" s="38">
        <v>70375300</v>
      </c>
      <c r="H76" s="37">
        <v>471.97000100000002</v>
      </c>
      <c r="I76" s="41">
        <f t="shared" si="1"/>
        <v>1</v>
      </c>
      <c r="J76" s="41">
        <f t="shared" ca="1" si="2"/>
        <v>1</v>
      </c>
      <c r="K76" s="37">
        <f t="shared" si="3"/>
        <v>470.98</v>
      </c>
      <c r="L76" s="37">
        <f t="shared" si="4"/>
        <v>472.98</v>
      </c>
      <c r="M76" s="37">
        <f t="shared" si="5"/>
        <v>469.89</v>
      </c>
      <c r="N76" s="37">
        <f t="shared" si="6"/>
        <v>471.97</v>
      </c>
      <c r="O76" s="38">
        <f t="shared" ca="1" si="7"/>
        <v>70375300</v>
      </c>
      <c r="T76" s="41"/>
      <c r="U76" s="63">
        <v>39801</v>
      </c>
      <c r="V76" s="97">
        <v>0.71899999999999997</v>
      </c>
      <c r="W76" s="37">
        <f t="shared" ca="1" si="8"/>
        <v>88.190002000000007</v>
      </c>
      <c r="X76" t="str">
        <f t="shared" si="9"/>
        <v>200812</v>
      </c>
      <c r="Y76" s="119" t="str">
        <f t="shared" si="10"/>
        <v>200712</v>
      </c>
      <c r="Z76" s="63">
        <f t="shared" ca="1" si="11"/>
        <v>39437</v>
      </c>
      <c r="AA76" s="38">
        <f t="shared" ca="1" si="12"/>
        <v>5</v>
      </c>
      <c r="AB76" s="38">
        <f t="shared" ca="1" si="13"/>
        <v>1</v>
      </c>
      <c r="AC76" s="118">
        <f t="shared" ca="1" si="14"/>
        <v>2.7209999999999996</v>
      </c>
      <c r="AD76" s="117">
        <f t="shared" ca="1" si="15"/>
        <v>3.0853837603949701E-2</v>
      </c>
    </row>
    <row r="77" spans="1:30" x14ac:dyDescent="0.4">
      <c r="A77">
        <v>62</v>
      </c>
      <c r="B77" s="63">
        <v>45275</v>
      </c>
      <c r="C77" s="37">
        <v>469.48998999999998</v>
      </c>
      <c r="D77" s="37">
        <v>470.70001200000002</v>
      </c>
      <c r="E77" s="37">
        <v>467.42999300000002</v>
      </c>
      <c r="F77" s="37">
        <v>469.32998700000002</v>
      </c>
      <c r="G77" s="38">
        <v>141319300</v>
      </c>
      <c r="H77" s="37">
        <v>469.32998700000002</v>
      </c>
      <c r="I77" s="41">
        <f t="shared" si="1"/>
        <v>1</v>
      </c>
      <c r="J77" s="41">
        <f t="shared" ca="1" si="2"/>
        <v>1</v>
      </c>
      <c r="K77" s="37">
        <f t="shared" si="3"/>
        <v>469.49</v>
      </c>
      <c r="L77" s="37">
        <f t="shared" si="4"/>
        <v>470.7</v>
      </c>
      <c r="M77" s="37">
        <f t="shared" si="5"/>
        <v>467.43</v>
      </c>
      <c r="N77" s="37">
        <f t="shared" si="6"/>
        <v>469.33</v>
      </c>
      <c r="O77" s="38">
        <f t="shared" ca="1" si="7"/>
        <v>141319300</v>
      </c>
      <c r="T77" s="41"/>
      <c r="U77" s="63">
        <v>39710</v>
      </c>
      <c r="V77" s="97">
        <v>0.69099999999999995</v>
      </c>
      <c r="W77" s="37">
        <f t="shared" ca="1" si="8"/>
        <v>124.120003</v>
      </c>
      <c r="X77" t="str">
        <f t="shared" si="9"/>
        <v>200809</v>
      </c>
      <c r="Y77" s="119" t="str">
        <f t="shared" si="10"/>
        <v>200709</v>
      </c>
      <c r="Z77" s="63">
        <f t="shared" ca="1" si="11"/>
        <v>39346</v>
      </c>
      <c r="AA77" s="38">
        <f t="shared" ca="1" si="12"/>
        <v>5</v>
      </c>
      <c r="AB77" s="38">
        <f t="shared" ca="1" si="13"/>
        <v>1</v>
      </c>
      <c r="AC77" s="118">
        <f t="shared" ca="1" si="14"/>
        <v>2.7769999999999997</v>
      </c>
      <c r="AD77" s="117">
        <f t="shared" ca="1" si="15"/>
        <v>2.2373508966157533E-2</v>
      </c>
    </row>
    <row r="78" spans="1:30" x14ac:dyDescent="0.4">
      <c r="A78">
        <v>63</v>
      </c>
      <c r="B78" s="63">
        <v>45274</v>
      </c>
      <c r="C78" s="37">
        <v>472.5</v>
      </c>
      <c r="D78" s="37">
        <v>473.73001099999999</v>
      </c>
      <c r="E78" s="37">
        <v>469.25</v>
      </c>
      <c r="F78" s="37">
        <v>472.01001000000002</v>
      </c>
      <c r="G78" s="38">
        <v>119026000</v>
      </c>
      <c r="H78" s="37">
        <v>470.10400399999997</v>
      </c>
      <c r="I78" s="41">
        <f t="shared" si="1"/>
        <v>0.99596193733264249</v>
      </c>
      <c r="J78" s="41">
        <f t="shared" ca="1" si="2"/>
        <v>1</v>
      </c>
      <c r="K78" s="37">
        <f t="shared" si="3"/>
        <v>470.59</v>
      </c>
      <c r="L78" s="37">
        <f t="shared" si="4"/>
        <v>471.82</v>
      </c>
      <c r="M78" s="37">
        <f t="shared" si="5"/>
        <v>467.36</v>
      </c>
      <c r="N78" s="37">
        <f t="shared" si="6"/>
        <v>470.1</v>
      </c>
      <c r="O78" s="38">
        <f t="shared" ca="1" si="7"/>
        <v>119026000</v>
      </c>
      <c r="T78" s="41"/>
      <c r="U78" s="63">
        <v>39619</v>
      </c>
      <c r="V78" s="97">
        <v>0.66900000000000004</v>
      </c>
      <c r="W78" s="37">
        <f t="shared" ca="1" si="8"/>
        <v>131.58000200000001</v>
      </c>
      <c r="X78" t="str">
        <f t="shared" si="9"/>
        <v>200806</v>
      </c>
      <c r="Y78" s="119" t="str">
        <f t="shared" si="10"/>
        <v>200706</v>
      </c>
      <c r="Z78" s="63">
        <f t="shared" ca="1" si="11"/>
        <v>39248</v>
      </c>
      <c r="AA78" s="38">
        <f t="shared" ca="1" si="12"/>
        <v>5</v>
      </c>
      <c r="AB78" s="38">
        <f t="shared" ca="1" si="13"/>
        <v>1</v>
      </c>
      <c r="AC78" s="118">
        <f t="shared" ca="1" si="14"/>
        <v>2.8050000000000002</v>
      </c>
      <c r="AD78" s="117">
        <f t="shared" ca="1" si="15"/>
        <v>2.1317829133335929E-2</v>
      </c>
    </row>
    <row r="79" spans="1:30" x14ac:dyDescent="0.4">
      <c r="A79">
        <v>64</v>
      </c>
      <c r="B79" s="63">
        <v>45273</v>
      </c>
      <c r="C79" s="37">
        <v>464.48998999999998</v>
      </c>
      <c r="D79" s="37">
        <v>470.76001000000002</v>
      </c>
      <c r="E79" s="37">
        <v>464.11999500000002</v>
      </c>
      <c r="F79" s="37">
        <v>470.5</v>
      </c>
      <c r="G79" s="38">
        <v>93278000</v>
      </c>
      <c r="H79" s="37">
        <v>468.600098</v>
      </c>
      <c r="I79" s="41">
        <f t="shared" si="1"/>
        <v>0.99596195111583419</v>
      </c>
      <c r="J79" s="41">
        <f t="shared" ca="1" si="2"/>
        <v>1</v>
      </c>
      <c r="K79" s="37">
        <f t="shared" si="3"/>
        <v>462.61</v>
      </c>
      <c r="L79" s="37">
        <f t="shared" si="4"/>
        <v>468.86</v>
      </c>
      <c r="M79" s="37">
        <f t="shared" si="5"/>
        <v>462.25</v>
      </c>
      <c r="N79" s="37">
        <f t="shared" si="6"/>
        <v>468.6</v>
      </c>
      <c r="O79" s="38">
        <f t="shared" ca="1" si="7"/>
        <v>93278000</v>
      </c>
      <c r="T79" s="41"/>
      <c r="U79" s="63">
        <v>39527</v>
      </c>
      <c r="V79" s="97">
        <v>0.64200000000000002</v>
      </c>
      <c r="W79" s="37">
        <f t="shared" ca="1" si="8"/>
        <v>132.08000200000001</v>
      </c>
      <c r="X79" t="str">
        <f t="shared" si="9"/>
        <v>200803</v>
      </c>
      <c r="Y79" s="119" t="str">
        <f t="shared" si="10"/>
        <v>200703</v>
      </c>
      <c r="Z79" s="63">
        <f t="shared" ca="1" si="11"/>
        <v>39157</v>
      </c>
      <c r="AA79" s="38">
        <f t="shared" ca="1" si="12"/>
        <v>5</v>
      </c>
      <c r="AB79" s="38">
        <f t="shared" ca="1" si="13"/>
        <v>1</v>
      </c>
      <c r="AC79" s="118">
        <f t="shared" ca="1" si="14"/>
        <v>2.7919999999999998</v>
      </c>
      <c r="AD79" s="117">
        <f t="shared" ca="1" si="15"/>
        <v>2.1138703495779773E-2</v>
      </c>
    </row>
    <row r="80" spans="1:30" x14ac:dyDescent="0.4">
      <c r="A80">
        <v>65</v>
      </c>
      <c r="B80" s="63">
        <v>45272</v>
      </c>
      <c r="C80" s="37">
        <v>461.63000499999998</v>
      </c>
      <c r="D80" s="37">
        <v>464.20001200000002</v>
      </c>
      <c r="E80" s="37">
        <v>460.60000600000001</v>
      </c>
      <c r="F80" s="37">
        <v>464.10000600000001</v>
      </c>
      <c r="G80" s="38">
        <v>68327600</v>
      </c>
      <c r="H80" s="37">
        <v>462.22595200000001</v>
      </c>
      <c r="I80" s="41">
        <f t="shared" si="1"/>
        <v>0.99596196083651845</v>
      </c>
      <c r="J80" s="41">
        <f t="shared" ca="1" si="2"/>
        <v>1</v>
      </c>
      <c r="K80" s="37">
        <f t="shared" si="3"/>
        <v>459.77</v>
      </c>
      <c r="L80" s="37">
        <f t="shared" si="4"/>
        <v>462.33</v>
      </c>
      <c r="M80" s="37">
        <f t="shared" si="5"/>
        <v>458.74</v>
      </c>
      <c r="N80" s="37">
        <f t="shared" si="6"/>
        <v>462.23</v>
      </c>
      <c r="O80" s="38">
        <f t="shared" ca="1" si="7"/>
        <v>68327600</v>
      </c>
      <c r="T80" s="41"/>
      <c r="U80" s="63">
        <v>39437</v>
      </c>
      <c r="V80" s="97">
        <v>0.77500000000000002</v>
      </c>
      <c r="W80" s="37">
        <f t="shared" ca="1" si="8"/>
        <v>148.13000500000001</v>
      </c>
      <c r="X80" t="str">
        <f t="shared" si="9"/>
        <v>200712</v>
      </c>
      <c r="Y80" s="119" t="str">
        <f t="shared" si="10"/>
        <v>200612</v>
      </c>
      <c r="Z80" s="63">
        <f t="shared" ca="1" si="11"/>
        <v>39066</v>
      </c>
      <c r="AA80" s="38">
        <f t="shared" ca="1" si="12"/>
        <v>5</v>
      </c>
      <c r="AB80" s="38">
        <f t="shared" ca="1" si="13"/>
        <v>1</v>
      </c>
      <c r="AC80" s="118">
        <f t="shared" ca="1" si="14"/>
        <v>2.7010000000000001</v>
      </c>
      <c r="AD80" s="117">
        <f t="shared" ca="1" si="15"/>
        <v>1.8233983047526395E-2</v>
      </c>
    </row>
    <row r="81" spans="1:30" x14ac:dyDescent="0.4">
      <c r="A81">
        <v>66</v>
      </c>
      <c r="B81" s="63">
        <v>45271</v>
      </c>
      <c r="C81" s="37">
        <v>459.69000199999999</v>
      </c>
      <c r="D81" s="37">
        <v>462.17001299999998</v>
      </c>
      <c r="E81" s="37">
        <v>459.47000100000002</v>
      </c>
      <c r="F81" s="37">
        <v>461.98998999999998</v>
      </c>
      <c r="G81" s="38">
        <v>65002200</v>
      </c>
      <c r="H81" s="37">
        <v>460.12445100000002</v>
      </c>
      <c r="I81" s="41">
        <f t="shared" ref="I81:I144" si="16">IF(F81=0,1,H81/F81)</f>
        <v>0.99596194930543847</v>
      </c>
      <c r="J81" s="41">
        <f t="shared" ref="J81:J144" ca="1" si="17">INDEX(OFFSET($T$15,0,0,$S$13+1,1),MATCH(B81,OFFSET($Q$15,0,0,$S$13+1,1),-1))</f>
        <v>1</v>
      </c>
      <c r="K81" s="37">
        <f t="shared" ref="K81:K144" si="18">ROUND($I81*C81,2)</f>
        <v>457.83</v>
      </c>
      <c r="L81" s="37">
        <f t="shared" ref="L81:L144" si="19">ROUND($I81*D81,2)</f>
        <v>460.3</v>
      </c>
      <c r="M81" s="37">
        <f t="shared" ref="M81:M144" si="20">ROUND($I81*E81,2)</f>
        <v>457.61</v>
      </c>
      <c r="N81" s="37">
        <f t="shared" ref="N81:N144" si="21">ROUND($I81*F81,2)</f>
        <v>460.12</v>
      </c>
      <c r="O81" s="38">
        <f t="shared" ref="O81:O144" ca="1" si="22">G81*J81</f>
        <v>65002200</v>
      </c>
      <c r="T81" s="41"/>
      <c r="U81" s="63">
        <v>39346</v>
      </c>
      <c r="V81" s="97">
        <v>0.71899999999999997</v>
      </c>
      <c r="W81" s="37">
        <f t="shared" ref="W81:W136" ca="1" si="23">(INDEX(OFFSET($F$15,1,0,$B$10,1),MATCH(U81,OFFSET($B$15,1,0,$B$10,1),-1)))</f>
        <v>151.970001</v>
      </c>
      <c r="X81" t="str">
        <f t="shared" ref="X81:X136" si="24">YEAR(U81)&amp;RIGHT("0"&amp;MONTH(U81),2)</f>
        <v>200709</v>
      </c>
      <c r="Y81" s="119" t="str">
        <f t="shared" ref="Y81:Y136" si="25">YEAR(U81)-1&amp;RIGHT("0"&amp;MONTH(U81),2)</f>
        <v>200609</v>
      </c>
      <c r="Z81" s="63">
        <f t="shared" ref="Z81:Z136" ca="1" si="26">OFFSET(U80,AA81,0,1,1)</f>
        <v>38975</v>
      </c>
      <c r="AA81" s="38">
        <f t="shared" ref="AA81:AA136" ca="1" si="27">MATCH(Y81,OFFSET($X$15,A81,0,$V$14+1-A81,1),-1)</f>
        <v>5</v>
      </c>
      <c r="AB81" s="38">
        <f t="shared" ref="AB81:AB136" ca="1" si="28">IF(OR(AND(YEAR(U81)=YEAR(Z81),MONTH(U81)=MONTH(Z81)),MONTH(U81)=MONTH(Z81)),1,0)</f>
        <v>1</v>
      </c>
      <c r="AC81" s="118">
        <f t="shared" ref="AC81:AC136" ca="1" si="29">(V81+IF(AA81-AB81=0,0,IFERROR(SUM(OFFSET(V81,1,0,AA81-AB81-1,1)),0)))</f>
        <v>2.7189999999999999</v>
      </c>
      <c r="AD81" s="117">
        <f t="shared" ref="AD81:AD136" ca="1" si="30">AC81/(INDEX(OFFSET($F$15,1,0,$B$10,1),MATCH(U81,OFFSET($B$15,1,0,$B$10,1),-1)))</f>
        <v>1.7891689031442462E-2</v>
      </c>
    </row>
    <row r="82" spans="1:30" x14ac:dyDescent="0.4">
      <c r="A82">
        <v>67</v>
      </c>
      <c r="B82" s="63">
        <v>45268</v>
      </c>
      <c r="C82" s="37">
        <v>457.459991</v>
      </c>
      <c r="D82" s="37">
        <v>460.75</v>
      </c>
      <c r="E82" s="37">
        <v>457.209991</v>
      </c>
      <c r="F82" s="37">
        <v>460.20001200000002</v>
      </c>
      <c r="G82" s="38">
        <v>83080900</v>
      </c>
      <c r="H82" s="37">
        <v>458.34170499999999</v>
      </c>
      <c r="I82" s="41">
        <f t="shared" si="16"/>
        <v>0.99596195794970988</v>
      </c>
      <c r="J82" s="41">
        <f t="shared" ca="1" si="17"/>
        <v>1</v>
      </c>
      <c r="K82" s="37">
        <f t="shared" si="18"/>
        <v>455.61</v>
      </c>
      <c r="L82" s="37">
        <f t="shared" si="19"/>
        <v>458.89</v>
      </c>
      <c r="M82" s="37">
        <f t="shared" si="20"/>
        <v>455.36</v>
      </c>
      <c r="N82" s="37">
        <f t="shared" si="21"/>
        <v>458.34</v>
      </c>
      <c r="O82" s="38">
        <f t="shared" ca="1" si="22"/>
        <v>83080900</v>
      </c>
      <c r="T82" s="41"/>
      <c r="U82" s="63">
        <v>39248</v>
      </c>
      <c r="V82" s="97">
        <v>0.65600000000000003</v>
      </c>
      <c r="W82" s="37">
        <f t="shared" ca="1" si="23"/>
        <v>153.070007</v>
      </c>
      <c r="X82" t="str">
        <f t="shared" si="24"/>
        <v>200706</v>
      </c>
      <c r="Y82" s="119" t="str">
        <f t="shared" si="25"/>
        <v>200606</v>
      </c>
      <c r="Z82" s="63">
        <f t="shared" ca="1" si="26"/>
        <v>38884</v>
      </c>
      <c r="AA82" s="38">
        <f t="shared" ca="1" si="27"/>
        <v>5</v>
      </c>
      <c r="AB82" s="38">
        <f t="shared" ca="1" si="28"/>
        <v>1</v>
      </c>
      <c r="AC82" s="118">
        <f t="shared" ca="1" si="29"/>
        <v>2.5790000000000002</v>
      </c>
      <c r="AD82" s="117">
        <f t="shared" ca="1" si="30"/>
        <v>1.6848499915466785E-2</v>
      </c>
    </row>
    <row r="83" spans="1:30" x14ac:dyDescent="0.4">
      <c r="A83">
        <v>68</v>
      </c>
      <c r="B83" s="63">
        <v>45267</v>
      </c>
      <c r="C83" s="37">
        <v>456.91000400000001</v>
      </c>
      <c r="D83" s="37">
        <v>458.89999399999999</v>
      </c>
      <c r="E83" s="37">
        <v>456.290009</v>
      </c>
      <c r="F83" s="37">
        <v>458.23001099999999</v>
      </c>
      <c r="G83" s="38">
        <v>66995400</v>
      </c>
      <c r="H83" s="37">
        <v>456.37966899999998</v>
      </c>
      <c r="I83" s="41">
        <f t="shared" si="16"/>
        <v>0.99596197988874191</v>
      </c>
      <c r="J83" s="41">
        <f t="shared" ca="1" si="17"/>
        <v>1</v>
      </c>
      <c r="K83" s="37">
        <f t="shared" si="18"/>
        <v>455.06</v>
      </c>
      <c r="L83" s="37">
        <f t="shared" si="19"/>
        <v>457.05</v>
      </c>
      <c r="M83" s="37">
        <f t="shared" si="20"/>
        <v>454.45</v>
      </c>
      <c r="N83" s="37">
        <f t="shared" si="21"/>
        <v>456.38</v>
      </c>
      <c r="O83" s="38">
        <f t="shared" ca="1" si="22"/>
        <v>66995400</v>
      </c>
      <c r="T83" s="41"/>
      <c r="U83" s="63">
        <v>39157</v>
      </c>
      <c r="V83" s="97">
        <v>0.55100000000000005</v>
      </c>
      <c r="W83" s="37">
        <f t="shared" ca="1" si="23"/>
        <v>138.529999</v>
      </c>
      <c r="X83" t="str">
        <f t="shared" si="24"/>
        <v>200703</v>
      </c>
      <c r="Y83" s="119" t="str">
        <f t="shared" si="25"/>
        <v>200603</v>
      </c>
      <c r="Z83" s="63">
        <f t="shared" ca="1" si="26"/>
        <v>38793</v>
      </c>
      <c r="AA83" s="38">
        <f t="shared" ca="1" si="27"/>
        <v>5</v>
      </c>
      <c r="AB83" s="38">
        <f t="shared" ca="1" si="28"/>
        <v>1</v>
      </c>
      <c r="AC83" s="118">
        <f t="shared" ca="1" si="29"/>
        <v>2.4780000000000002</v>
      </c>
      <c r="AD83" s="117">
        <f t="shared" ca="1" si="30"/>
        <v>1.7887822261516077E-2</v>
      </c>
    </row>
    <row r="84" spans="1:30" x14ac:dyDescent="0.4">
      <c r="A84">
        <v>69</v>
      </c>
      <c r="B84" s="63">
        <v>45266</v>
      </c>
      <c r="C84" s="37">
        <v>458.80999800000001</v>
      </c>
      <c r="D84" s="37">
        <v>458.83999599999999</v>
      </c>
      <c r="E84" s="37">
        <v>454.30999800000001</v>
      </c>
      <c r="F84" s="37">
        <v>454.76001000000002</v>
      </c>
      <c r="G84" s="38">
        <v>69124700</v>
      </c>
      <c r="H84" s="37">
        <v>452.923676</v>
      </c>
      <c r="I84" s="41">
        <f t="shared" si="16"/>
        <v>0.99596197123841201</v>
      </c>
      <c r="J84" s="41">
        <f t="shared" ca="1" si="17"/>
        <v>1</v>
      </c>
      <c r="K84" s="37">
        <f t="shared" si="18"/>
        <v>456.96</v>
      </c>
      <c r="L84" s="37">
        <f t="shared" si="19"/>
        <v>456.99</v>
      </c>
      <c r="M84" s="37">
        <f t="shared" si="20"/>
        <v>452.48</v>
      </c>
      <c r="N84" s="37">
        <f t="shared" si="21"/>
        <v>452.92</v>
      </c>
      <c r="O84" s="38">
        <f t="shared" ca="1" si="22"/>
        <v>69124700</v>
      </c>
      <c r="T84" s="41"/>
      <c r="U84" s="63">
        <v>39066</v>
      </c>
      <c r="V84" s="97">
        <v>0.79300000000000004</v>
      </c>
      <c r="W84" s="37">
        <f t="shared" ca="1" si="23"/>
        <v>142.33999600000001</v>
      </c>
      <c r="X84" t="str">
        <f t="shared" si="24"/>
        <v>200612</v>
      </c>
      <c r="Y84" s="119" t="str">
        <f t="shared" si="25"/>
        <v>200512</v>
      </c>
      <c r="Z84" s="63">
        <f t="shared" ca="1" si="26"/>
        <v>38702</v>
      </c>
      <c r="AA84" s="38">
        <f t="shared" ca="1" si="27"/>
        <v>5</v>
      </c>
      <c r="AB84" s="38">
        <f t="shared" ca="1" si="28"/>
        <v>1</v>
      </c>
      <c r="AC84" s="118">
        <f t="shared" ca="1" si="29"/>
        <v>2.4460000000000002</v>
      </c>
      <c r="AD84" s="117">
        <f t="shared" ca="1" si="30"/>
        <v>1.7184207311625892E-2</v>
      </c>
    </row>
    <row r="85" spans="1:30" x14ac:dyDescent="0.4">
      <c r="A85">
        <v>70</v>
      </c>
      <c r="B85" s="63">
        <v>45265</v>
      </c>
      <c r="C85" s="37">
        <v>455.26001000000002</v>
      </c>
      <c r="D85" s="37">
        <v>457.58999599999999</v>
      </c>
      <c r="E85" s="37">
        <v>454.86999500000002</v>
      </c>
      <c r="F85" s="37">
        <v>456.60000600000001</v>
      </c>
      <c r="G85" s="38">
        <v>69793500</v>
      </c>
      <c r="H85" s="37">
        <v>454.75622600000003</v>
      </c>
      <c r="I85" s="41">
        <f t="shared" si="16"/>
        <v>0.99596193610212091</v>
      </c>
      <c r="J85" s="41">
        <f t="shared" ca="1" si="17"/>
        <v>1</v>
      </c>
      <c r="K85" s="37">
        <f t="shared" si="18"/>
        <v>453.42</v>
      </c>
      <c r="L85" s="37">
        <f t="shared" si="19"/>
        <v>455.74</v>
      </c>
      <c r="M85" s="37">
        <f t="shared" si="20"/>
        <v>453.03</v>
      </c>
      <c r="N85" s="37">
        <f t="shared" si="21"/>
        <v>454.76</v>
      </c>
      <c r="O85" s="38">
        <f t="shared" ca="1" si="22"/>
        <v>69793500</v>
      </c>
      <c r="T85" s="41"/>
      <c r="U85" s="63">
        <v>38975</v>
      </c>
      <c r="V85" s="97">
        <v>0.57899999999999996</v>
      </c>
      <c r="W85" s="37">
        <f t="shared" ca="1" si="23"/>
        <v>131.96000699999999</v>
      </c>
      <c r="X85" t="str">
        <f t="shared" si="24"/>
        <v>200609</v>
      </c>
      <c r="Y85" s="119" t="str">
        <f t="shared" si="25"/>
        <v>200509</v>
      </c>
      <c r="Z85" s="63">
        <f t="shared" ca="1" si="26"/>
        <v>38611</v>
      </c>
      <c r="AA85" s="38">
        <f t="shared" ca="1" si="27"/>
        <v>5</v>
      </c>
      <c r="AB85" s="38">
        <f t="shared" ca="1" si="28"/>
        <v>1</v>
      </c>
      <c r="AC85" s="118">
        <f t="shared" ca="1" si="29"/>
        <v>2.3250000000000002</v>
      </c>
      <c r="AD85" s="117">
        <f t="shared" ca="1" si="30"/>
        <v>1.761897451248241E-2</v>
      </c>
    </row>
    <row r="86" spans="1:30" x14ac:dyDescent="0.4">
      <c r="A86">
        <v>71</v>
      </c>
      <c r="B86" s="63">
        <v>45264</v>
      </c>
      <c r="C86" s="37">
        <v>455.60000600000001</v>
      </c>
      <c r="D86" s="37">
        <v>459.11999500000002</v>
      </c>
      <c r="E86" s="37">
        <v>454.33999599999999</v>
      </c>
      <c r="F86" s="37">
        <v>456.69000199999999</v>
      </c>
      <c r="G86" s="38">
        <v>72430900</v>
      </c>
      <c r="H86" s="37">
        <v>454.84588600000001</v>
      </c>
      <c r="I86" s="41">
        <f t="shared" si="16"/>
        <v>0.99596199612007275</v>
      </c>
      <c r="J86" s="41">
        <f t="shared" ca="1" si="17"/>
        <v>1</v>
      </c>
      <c r="K86" s="37">
        <f t="shared" si="18"/>
        <v>453.76</v>
      </c>
      <c r="L86" s="37">
        <f t="shared" si="19"/>
        <v>457.27</v>
      </c>
      <c r="M86" s="37">
        <f t="shared" si="20"/>
        <v>452.51</v>
      </c>
      <c r="N86" s="37">
        <f t="shared" si="21"/>
        <v>454.85</v>
      </c>
      <c r="O86" s="38">
        <f t="shared" ca="1" si="22"/>
        <v>72430900</v>
      </c>
      <c r="T86" s="41"/>
      <c r="U86" s="63">
        <v>38884</v>
      </c>
      <c r="V86" s="97">
        <v>0.55500000000000005</v>
      </c>
      <c r="W86" s="37">
        <f t="shared" ca="1" si="23"/>
        <v>124.650002</v>
      </c>
      <c r="X86" t="str">
        <f t="shared" si="24"/>
        <v>200606</v>
      </c>
      <c r="Y86" s="119" t="str">
        <f t="shared" si="25"/>
        <v>200506</v>
      </c>
      <c r="Z86" s="63">
        <f t="shared" ca="1" si="26"/>
        <v>38520</v>
      </c>
      <c r="AA86" s="38">
        <f t="shared" ca="1" si="27"/>
        <v>5</v>
      </c>
      <c r="AB86" s="38">
        <f t="shared" ca="1" si="28"/>
        <v>1</v>
      </c>
      <c r="AC86" s="118">
        <f t="shared" ca="1" si="29"/>
        <v>2.2680000000000002</v>
      </c>
      <c r="AD86" s="117">
        <f t="shared" ca="1" si="30"/>
        <v>1.8194945556438902E-2</v>
      </c>
    </row>
    <row r="87" spans="1:30" x14ac:dyDescent="0.4">
      <c r="A87">
        <v>72</v>
      </c>
      <c r="B87" s="63">
        <v>45261</v>
      </c>
      <c r="C87" s="37">
        <v>455.76998900000001</v>
      </c>
      <c r="D87" s="37">
        <v>459.64999399999999</v>
      </c>
      <c r="E87" s="37">
        <v>455.16000400000001</v>
      </c>
      <c r="F87" s="37">
        <v>459.10000600000001</v>
      </c>
      <c r="G87" s="38">
        <v>89097900</v>
      </c>
      <c r="H87" s="37">
        <v>457.24615499999999</v>
      </c>
      <c r="I87" s="41">
        <f t="shared" si="16"/>
        <v>0.99596198872626451</v>
      </c>
      <c r="J87" s="41">
        <f t="shared" ca="1" si="17"/>
        <v>1</v>
      </c>
      <c r="K87" s="37">
        <f t="shared" si="18"/>
        <v>453.93</v>
      </c>
      <c r="L87" s="37">
        <f t="shared" si="19"/>
        <v>457.79</v>
      </c>
      <c r="M87" s="37">
        <f t="shared" si="20"/>
        <v>453.32</v>
      </c>
      <c r="N87" s="37">
        <f t="shared" si="21"/>
        <v>457.25</v>
      </c>
      <c r="O87" s="38">
        <f t="shared" ca="1" si="22"/>
        <v>89097900</v>
      </c>
      <c r="T87" s="41"/>
      <c r="U87" s="63">
        <v>38793</v>
      </c>
      <c r="V87" s="97">
        <v>0.51900000000000002</v>
      </c>
      <c r="W87" s="37">
        <f t="shared" ca="1" si="23"/>
        <v>130.61999499999999</v>
      </c>
      <c r="X87" t="str">
        <f t="shared" si="24"/>
        <v>200603</v>
      </c>
      <c r="Y87" s="119" t="str">
        <f t="shared" si="25"/>
        <v>200503</v>
      </c>
      <c r="Z87" s="63">
        <f t="shared" ca="1" si="26"/>
        <v>38429</v>
      </c>
      <c r="AA87" s="38">
        <f t="shared" ca="1" si="27"/>
        <v>5</v>
      </c>
      <c r="AB87" s="38">
        <f t="shared" ca="1" si="28"/>
        <v>1</v>
      </c>
      <c r="AC87" s="118">
        <f t="shared" ca="1" si="29"/>
        <v>2.2010000000000001</v>
      </c>
      <c r="AD87" s="117">
        <f t="shared" ca="1" si="30"/>
        <v>1.6850406402174493E-2</v>
      </c>
    </row>
    <row r="88" spans="1:30" x14ac:dyDescent="0.4">
      <c r="A88">
        <v>73</v>
      </c>
      <c r="B88" s="63">
        <v>45260</v>
      </c>
      <c r="C88" s="37">
        <v>455.48001099999999</v>
      </c>
      <c r="D88" s="37">
        <v>456.76001000000002</v>
      </c>
      <c r="E88" s="37">
        <v>453.33999599999999</v>
      </c>
      <c r="F88" s="37">
        <v>456.39999399999999</v>
      </c>
      <c r="G88" s="38">
        <v>79752700</v>
      </c>
      <c r="H88" s="37">
        <v>454.55703699999998</v>
      </c>
      <c r="I88" s="41">
        <f t="shared" si="16"/>
        <v>0.99596196971028006</v>
      </c>
      <c r="J88" s="41">
        <f t="shared" ca="1" si="17"/>
        <v>1</v>
      </c>
      <c r="K88" s="37">
        <f t="shared" si="18"/>
        <v>453.64</v>
      </c>
      <c r="L88" s="37">
        <f t="shared" si="19"/>
        <v>454.92</v>
      </c>
      <c r="M88" s="37">
        <f t="shared" si="20"/>
        <v>451.51</v>
      </c>
      <c r="N88" s="37">
        <f t="shared" si="21"/>
        <v>454.56</v>
      </c>
      <c r="O88" s="38">
        <f t="shared" ca="1" si="22"/>
        <v>79752700</v>
      </c>
      <c r="T88" s="41"/>
      <c r="U88" s="63">
        <v>38702</v>
      </c>
      <c r="V88" s="97">
        <v>0.67200000000000004</v>
      </c>
      <c r="W88" s="37">
        <f t="shared" ca="1" si="23"/>
        <v>126.360001</v>
      </c>
      <c r="X88" t="str">
        <f t="shared" si="24"/>
        <v>200512</v>
      </c>
      <c r="Y88" s="119" t="str">
        <f t="shared" si="25"/>
        <v>200412</v>
      </c>
      <c r="Z88" s="63">
        <f t="shared" ca="1" si="26"/>
        <v>38338</v>
      </c>
      <c r="AA88" s="38">
        <f t="shared" ca="1" si="27"/>
        <v>5</v>
      </c>
      <c r="AB88" s="38">
        <f t="shared" ca="1" si="28"/>
        <v>1</v>
      </c>
      <c r="AC88" s="118">
        <f t="shared" ca="1" si="29"/>
        <v>2.149</v>
      </c>
      <c r="AD88" s="117">
        <f t="shared" ca="1" si="30"/>
        <v>1.7006964094595092E-2</v>
      </c>
    </row>
    <row r="89" spans="1:30" x14ac:dyDescent="0.4">
      <c r="A89">
        <v>74</v>
      </c>
      <c r="B89" s="63">
        <v>45259</v>
      </c>
      <c r="C89" s="37">
        <v>457.14999399999999</v>
      </c>
      <c r="D89" s="37">
        <v>458.32000699999998</v>
      </c>
      <c r="E89" s="37">
        <v>454.20001200000002</v>
      </c>
      <c r="F89" s="37">
        <v>454.60998499999999</v>
      </c>
      <c r="G89" s="38">
        <v>63146000</v>
      </c>
      <c r="H89" s="37">
        <v>452.77426100000002</v>
      </c>
      <c r="I89" s="41">
        <f t="shared" si="16"/>
        <v>0.99596198046551931</v>
      </c>
      <c r="J89" s="41">
        <f t="shared" ca="1" si="17"/>
        <v>1</v>
      </c>
      <c r="K89" s="37">
        <f t="shared" si="18"/>
        <v>455.3</v>
      </c>
      <c r="L89" s="37">
        <f t="shared" si="19"/>
        <v>456.47</v>
      </c>
      <c r="M89" s="37">
        <f t="shared" si="20"/>
        <v>452.37</v>
      </c>
      <c r="N89" s="37">
        <f t="shared" si="21"/>
        <v>452.77</v>
      </c>
      <c r="O89" s="38">
        <f t="shared" ca="1" si="22"/>
        <v>63146000</v>
      </c>
      <c r="T89" s="41"/>
      <c r="U89" s="63">
        <v>38611</v>
      </c>
      <c r="V89" s="97">
        <v>0.52200000000000002</v>
      </c>
      <c r="W89" s="37">
        <f t="shared" ca="1" si="23"/>
        <v>123.5</v>
      </c>
      <c r="X89" t="str">
        <f t="shared" si="24"/>
        <v>200509</v>
      </c>
      <c r="Y89" s="119" t="str">
        <f t="shared" si="25"/>
        <v>200409</v>
      </c>
      <c r="Z89" s="63">
        <f t="shared" ca="1" si="26"/>
        <v>38247</v>
      </c>
      <c r="AA89" s="38">
        <f t="shared" ca="1" si="27"/>
        <v>6</v>
      </c>
      <c r="AB89" s="38">
        <f t="shared" ca="1" si="28"/>
        <v>1</v>
      </c>
      <c r="AC89" s="118">
        <f t="shared" ca="1" si="29"/>
        <v>2.3959999999999999</v>
      </c>
      <c r="AD89" s="117">
        <f t="shared" ca="1" si="30"/>
        <v>1.9400809716599191E-2</v>
      </c>
    </row>
    <row r="90" spans="1:30" x14ac:dyDescent="0.4">
      <c r="A90">
        <v>75</v>
      </c>
      <c r="B90" s="63">
        <v>45258</v>
      </c>
      <c r="C90" s="37">
        <v>454.07998700000002</v>
      </c>
      <c r="D90" s="37">
        <v>456.26998900000001</v>
      </c>
      <c r="E90" s="37">
        <v>453.5</v>
      </c>
      <c r="F90" s="37">
        <v>454.92999300000002</v>
      </c>
      <c r="G90" s="38">
        <v>62115000</v>
      </c>
      <c r="H90" s="37">
        <v>453.09295700000001</v>
      </c>
      <c r="I90" s="41">
        <f t="shared" si="16"/>
        <v>0.99596193693916324</v>
      </c>
      <c r="J90" s="41">
        <f t="shared" ca="1" si="17"/>
        <v>1</v>
      </c>
      <c r="K90" s="37">
        <f t="shared" si="18"/>
        <v>452.25</v>
      </c>
      <c r="L90" s="37">
        <f t="shared" si="19"/>
        <v>454.43</v>
      </c>
      <c r="M90" s="37">
        <f t="shared" si="20"/>
        <v>451.67</v>
      </c>
      <c r="N90" s="37">
        <f t="shared" si="21"/>
        <v>453.09</v>
      </c>
      <c r="O90" s="38">
        <f t="shared" ca="1" si="22"/>
        <v>62115000</v>
      </c>
      <c r="T90" s="41"/>
      <c r="U90" s="63">
        <v>38520</v>
      </c>
      <c r="V90" s="97">
        <v>0.48799999999999999</v>
      </c>
      <c r="W90" s="37">
        <f t="shared" ca="1" si="23"/>
        <v>121.360001</v>
      </c>
      <c r="X90" t="str">
        <f t="shared" si="24"/>
        <v>200506</v>
      </c>
      <c r="Y90" s="119" t="str">
        <f t="shared" si="25"/>
        <v>200406</v>
      </c>
      <c r="Z90" s="63">
        <f t="shared" ca="1" si="26"/>
        <v>38156</v>
      </c>
      <c r="AA90" s="38">
        <f t="shared" ca="1" si="27"/>
        <v>6</v>
      </c>
      <c r="AB90" s="38">
        <f t="shared" ca="1" si="28"/>
        <v>1</v>
      </c>
      <c r="AC90" s="118">
        <f t="shared" ca="1" si="29"/>
        <v>2.343</v>
      </c>
      <c r="AD90" s="117">
        <f t="shared" ca="1" si="30"/>
        <v>1.9306196281260742E-2</v>
      </c>
    </row>
    <row r="91" spans="1:30" x14ac:dyDescent="0.4">
      <c r="A91">
        <v>76</v>
      </c>
      <c r="B91" s="63">
        <v>45257</v>
      </c>
      <c r="C91" s="37">
        <v>454.64999399999999</v>
      </c>
      <c r="D91" s="37">
        <v>455.48998999999998</v>
      </c>
      <c r="E91" s="37">
        <v>454.07998700000002</v>
      </c>
      <c r="F91" s="37">
        <v>454.48001099999999</v>
      </c>
      <c r="G91" s="38">
        <v>50506000</v>
      </c>
      <c r="H91" s="37">
        <v>452.64480600000002</v>
      </c>
      <c r="I91" s="41">
        <f t="shared" si="16"/>
        <v>0.99596196762105782</v>
      </c>
      <c r="J91" s="41">
        <f t="shared" ca="1" si="17"/>
        <v>1</v>
      </c>
      <c r="K91" s="37">
        <f t="shared" si="18"/>
        <v>452.81</v>
      </c>
      <c r="L91" s="37">
        <f t="shared" si="19"/>
        <v>453.65</v>
      </c>
      <c r="M91" s="37">
        <f t="shared" si="20"/>
        <v>452.25</v>
      </c>
      <c r="N91" s="37">
        <f t="shared" si="21"/>
        <v>452.64</v>
      </c>
      <c r="O91" s="38">
        <f t="shared" ca="1" si="22"/>
        <v>50506000</v>
      </c>
      <c r="T91" s="41"/>
      <c r="U91" s="63">
        <v>38429</v>
      </c>
      <c r="V91" s="97">
        <v>0.46700000000000003</v>
      </c>
      <c r="W91" s="37">
        <f t="shared" ca="1" si="23"/>
        <v>118.540001</v>
      </c>
      <c r="X91" t="str">
        <f t="shared" si="24"/>
        <v>200503</v>
      </c>
      <c r="Y91" s="119" t="str">
        <f t="shared" si="25"/>
        <v>200403</v>
      </c>
      <c r="Z91" s="63">
        <f t="shared" ca="1" si="26"/>
        <v>38065</v>
      </c>
      <c r="AA91" s="38">
        <f t="shared" ca="1" si="27"/>
        <v>6</v>
      </c>
      <c r="AB91" s="38">
        <f t="shared" ca="1" si="28"/>
        <v>1</v>
      </c>
      <c r="AC91" s="118">
        <f t="shared" ca="1" si="29"/>
        <v>2.2689999999999997</v>
      </c>
      <c r="AD91" s="117">
        <f t="shared" ca="1" si="30"/>
        <v>1.9141217992734785E-2</v>
      </c>
    </row>
    <row r="92" spans="1:30" x14ac:dyDescent="0.4">
      <c r="A92">
        <v>77</v>
      </c>
      <c r="B92" s="63">
        <v>45254</v>
      </c>
      <c r="C92" s="37">
        <v>455.07000699999998</v>
      </c>
      <c r="D92" s="37">
        <v>455.5</v>
      </c>
      <c r="E92" s="37">
        <v>454.73001099999999</v>
      </c>
      <c r="F92" s="37">
        <v>455.29998799999998</v>
      </c>
      <c r="G92" s="38">
        <v>29737400</v>
      </c>
      <c r="H92" s="37">
        <v>453.461456</v>
      </c>
      <c r="I92" s="41">
        <f t="shared" si="16"/>
        <v>0.99596193268513777</v>
      </c>
      <c r="J92" s="41">
        <f t="shared" ca="1" si="17"/>
        <v>1</v>
      </c>
      <c r="K92" s="37">
        <f t="shared" si="18"/>
        <v>453.23</v>
      </c>
      <c r="L92" s="37">
        <f t="shared" si="19"/>
        <v>453.66</v>
      </c>
      <c r="M92" s="37">
        <f t="shared" si="20"/>
        <v>452.89</v>
      </c>
      <c r="N92" s="37">
        <f t="shared" si="21"/>
        <v>453.46</v>
      </c>
      <c r="O92" s="38">
        <f t="shared" ca="1" si="22"/>
        <v>29737400</v>
      </c>
      <c r="T92" s="41"/>
      <c r="U92" s="63">
        <v>38338</v>
      </c>
      <c r="V92" s="97">
        <v>0.56799999999999995</v>
      </c>
      <c r="W92" s="37">
        <f t="shared" ca="1" si="23"/>
        <v>119.44000200000001</v>
      </c>
      <c r="X92" t="str">
        <f t="shared" si="24"/>
        <v>200412</v>
      </c>
      <c r="Y92" s="119" t="str">
        <f t="shared" si="25"/>
        <v>200312</v>
      </c>
      <c r="Z92" s="63">
        <f t="shared" ca="1" si="26"/>
        <v>37974</v>
      </c>
      <c r="AA92" s="38">
        <f t="shared" ca="1" si="27"/>
        <v>6</v>
      </c>
      <c r="AB92" s="38">
        <f t="shared" ca="1" si="28"/>
        <v>1</v>
      </c>
      <c r="AC92" s="118">
        <f t="shared" ca="1" si="29"/>
        <v>2.1970000000000001</v>
      </c>
      <c r="AD92" s="117">
        <f t="shared" ca="1" si="30"/>
        <v>1.8394172498423098E-2</v>
      </c>
    </row>
    <row r="93" spans="1:30" x14ac:dyDescent="0.4">
      <c r="A93">
        <v>78</v>
      </c>
      <c r="B93" s="63">
        <v>45252</v>
      </c>
      <c r="C93" s="37">
        <v>454.98001099999999</v>
      </c>
      <c r="D93" s="37">
        <v>456.38000499999998</v>
      </c>
      <c r="E93" s="37">
        <v>453.89001500000001</v>
      </c>
      <c r="F93" s="37">
        <v>455.01998900000001</v>
      </c>
      <c r="G93" s="38">
        <v>59394900</v>
      </c>
      <c r="H93" s="37">
        <v>453.18261699999999</v>
      </c>
      <c r="I93" s="41">
        <f t="shared" si="16"/>
        <v>0.99596199717722722</v>
      </c>
      <c r="J93" s="41">
        <f t="shared" ca="1" si="17"/>
        <v>1</v>
      </c>
      <c r="K93" s="37">
        <f t="shared" si="18"/>
        <v>453.14</v>
      </c>
      <c r="L93" s="37">
        <f t="shared" si="19"/>
        <v>454.54</v>
      </c>
      <c r="M93" s="37">
        <f t="shared" si="20"/>
        <v>452.06</v>
      </c>
      <c r="N93" s="37">
        <f t="shared" si="21"/>
        <v>453.18</v>
      </c>
      <c r="O93" s="38">
        <f t="shared" ca="1" si="22"/>
        <v>59394900</v>
      </c>
      <c r="T93" s="41"/>
      <c r="U93" s="63">
        <v>38306</v>
      </c>
      <c r="V93" s="97">
        <v>0.35099999999999998</v>
      </c>
      <c r="W93" s="37">
        <f t="shared" ca="1" si="23"/>
        <v>118.730003</v>
      </c>
      <c r="X93" t="str">
        <f t="shared" si="24"/>
        <v>200411</v>
      </c>
      <c r="Y93" s="119" t="str">
        <f t="shared" si="25"/>
        <v>200311</v>
      </c>
      <c r="Z93" s="63">
        <f t="shared" ca="1" si="26"/>
        <v>37974</v>
      </c>
      <c r="AA93" s="38">
        <f t="shared" ca="1" si="27"/>
        <v>5</v>
      </c>
      <c r="AB93" s="38">
        <f t="shared" ca="1" si="28"/>
        <v>0</v>
      </c>
      <c r="AC93" s="118">
        <f t="shared" ca="1" si="29"/>
        <v>2.145</v>
      </c>
      <c r="AD93" s="117">
        <f t="shared" ca="1" si="30"/>
        <v>1.8066200166776718E-2</v>
      </c>
    </row>
    <row r="94" spans="1:30" x14ac:dyDescent="0.4">
      <c r="A94">
        <v>79</v>
      </c>
      <c r="B94" s="63">
        <v>45251</v>
      </c>
      <c r="C94" s="37">
        <v>453.17999300000002</v>
      </c>
      <c r="D94" s="37">
        <v>454.13000499999998</v>
      </c>
      <c r="E94" s="37">
        <v>451.959991</v>
      </c>
      <c r="F94" s="37">
        <v>453.26998900000001</v>
      </c>
      <c r="G94" s="38">
        <v>49244600</v>
      </c>
      <c r="H94" s="37">
        <v>451.43966699999999</v>
      </c>
      <c r="I94" s="41">
        <f t="shared" si="16"/>
        <v>0.99596196076418375</v>
      </c>
      <c r="J94" s="41">
        <f t="shared" ca="1" si="17"/>
        <v>1</v>
      </c>
      <c r="K94" s="37">
        <f t="shared" si="18"/>
        <v>451.35</v>
      </c>
      <c r="L94" s="37">
        <f t="shared" si="19"/>
        <v>452.3</v>
      </c>
      <c r="M94" s="37">
        <f t="shared" si="20"/>
        <v>450.13</v>
      </c>
      <c r="N94" s="37">
        <f t="shared" si="21"/>
        <v>451.44</v>
      </c>
      <c r="O94" s="38">
        <f t="shared" ca="1" si="22"/>
        <v>49244600</v>
      </c>
      <c r="T94" s="41"/>
      <c r="U94" s="63">
        <v>38247</v>
      </c>
      <c r="V94" s="97">
        <v>0.46899999999999997</v>
      </c>
      <c r="W94" s="37">
        <f t="shared" ca="1" si="23"/>
        <v>113.150002</v>
      </c>
      <c r="X94" t="str">
        <f t="shared" si="24"/>
        <v>200409</v>
      </c>
      <c r="Y94" s="119" t="str">
        <f t="shared" si="25"/>
        <v>200309</v>
      </c>
      <c r="Z94" s="63">
        <f t="shared" ca="1" si="26"/>
        <v>37883</v>
      </c>
      <c r="AA94" s="38">
        <f t="shared" ca="1" si="27"/>
        <v>5</v>
      </c>
      <c r="AB94" s="38">
        <f t="shared" ca="1" si="28"/>
        <v>1</v>
      </c>
      <c r="AC94" s="118">
        <f t="shared" ca="1" si="29"/>
        <v>1.794</v>
      </c>
      <c r="AD94" s="117">
        <f t="shared" ca="1" si="30"/>
        <v>1.585505937507628E-2</v>
      </c>
    </row>
    <row r="95" spans="1:30" x14ac:dyDescent="0.4">
      <c r="A95">
        <v>80</v>
      </c>
      <c r="B95" s="63">
        <v>45250</v>
      </c>
      <c r="C95" s="37">
        <v>450.52999899999998</v>
      </c>
      <c r="D95" s="37">
        <v>455.13000499999998</v>
      </c>
      <c r="E95" s="37">
        <v>450.51998900000001</v>
      </c>
      <c r="F95" s="37">
        <v>454.26001000000002</v>
      </c>
      <c r="G95" s="38">
        <v>69936200</v>
      </c>
      <c r="H95" s="37">
        <v>452.42568999999997</v>
      </c>
      <c r="I95" s="41">
        <f t="shared" si="16"/>
        <v>0.99596196019984229</v>
      </c>
      <c r="J95" s="41">
        <f t="shared" ca="1" si="17"/>
        <v>1</v>
      </c>
      <c r="K95" s="37">
        <f t="shared" si="18"/>
        <v>448.71</v>
      </c>
      <c r="L95" s="37">
        <f t="shared" si="19"/>
        <v>453.29</v>
      </c>
      <c r="M95" s="37">
        <f t="shared" si="20"/>
        <v>448.7</v>
      </c>
      <c r="N95" s="37">
        <f t="shared" si="21"/>
        <v>452.43</v>
      </c>
      <c r="O95" s="38">
        <f t="shared" ca="1" si="22"/>
        <v>69936200</v>
      </c>
      <c r="T95" s="41"/>
      <c r="U95" s="63">
        <v>38156</v>
      </c>
      <c r="V95" s="97">
        <v>0.41399999999999998</v>
      </c>
      <c r="W95" s="37">
        <f t="shared" ca="1" si="23"/>
        <v>113.629997</v>
      </c>
      <c r="X95" t="str">
        <f t="shared" si="24"/>
        <v>200406</v>
      </c>
      <c r="Y95" s="119" t="str">
        <f t="shared" si="25"/>
        <v>200306</v>
      </c>
      <c r="Z95" s="63">
        <f t="shared" ca="1" si="26"/>
        <v>37792</v>
      </c>
      <c r="AA95" s="38">
        <f t="shared" ca="1" si="27"/>
        <v>5</v>
      </c>
      <c r="AB95" s="38">
        <f t="shared" ca="1" si="28"/>
        <v>1</v>
      </c>
      <c r="AC95" s="118">
        <f t="shared" ca="1" si="29"/>
        <v>1.7249999999999999</v>
      </c>
      <c r="AD95" s="117">
        <f t="shared" ca="1" si="30"/>
        <v>1.5180850528404044E-2</v>
      </c>
    </row>
    <row r="96" spans="1:30" x14ac:dyDescent="0.4">
      <c r="A96">
        <v>81</v>
      </c>
      <c r="B96" s="63">
        <v>45247</v>
      </c>
      <c r="C96" s="37">
        <v>450.23998999999998</v>
      </c>
      <c r="D96" s="37">
        <v>451.42001299999998</v>
      </c>
      <c r="E96" s="37">
        <v>449.290009</v>
      </c>
      <c r="F96" s="37">
        <v>450.790009</v>
      </c>
      <c r="G96" s="38">
        <v>83133200</v>
      </c>
      <c r="H96" s="37">
        <v>448.969696</v>
      </c>
      <c r="I96" s="41">
        <f t="shared" si="16"/>
        <v>0.99596194910344604</v>
      </c>
      <c r="J96" s="41">
        <f t="shared" ca="1" si="17"/>
        <v>1</v>
      </c>
      <c r="K96" s="37">
        <f t="shared" si="18"/>
        <v>448.42</v>
      </c>
      <c r="L96" s="37">
        <f t="shared" si="19"/>
        <v>449.6</v>
      </c>
      <c r="M96" s="37">
        <f t="shared" si="20"/>
        <v>447.48</v>
      </c>
      <c r="N96" s="37">
        <f t="shared" si="21"/>
        <v>448.97</v>
      </c>
      <c r="O96" s="38">
        <f t="shared" ca="1" si="22"/>
        <v>83133200</v>
      </c>
      <c r="T96" s="41"/>
      <c r="U96" s="63">
        <v>38065</v>
      </c>
      <c r="V96" s="97">
        <v>0.39500000000000002</v>
      </c>
      <c r="W96" s="37">
        <f t="shared" ca="1" si="23"/>
        <v>111.05999799999999</v>
      </c>
      <c r="X96" t="str">
        <f t="shared" si="24"/>
        <v>200403</v>
      </c>
      <c r="Y96" s="119" t="str">
        <f t="shared" si="25"/>
        <v>200303</v>
      </c>
      <c r="Z96" s="63">
        <f t="shared" ca="1" si="26"/>
        <v>37701</v>
      </c>
      <c r="AA96" s="38">
        <f t="shared" ca="1" si="27"/>
        <v>5</v>
      </c>
      <c r="AB96" s="38">
        <f t="shared" ca="1" si="28"/>
        <v>1</v>
      </c>
      <c r="AC96" s="118">
        <f t="shared" ca="1" si="29"/>
        <v>1.671</v>
      </c>
      <c r="AD96" s="117">
        <f t="shared" ca="1" si="30"/>
        <v>1.5045921394668134E-2</v>
      </c>
    </row>
    <row r="97" spans="1:30" x14ac:dyDescent="0.4">
      <c r="A97">
        <v>82</v>
      </c>
      <c r="B97" s="63">
        <v>45246</v>
      </c>
      <c r="C97" s="37">
        <v>449.22000100000002</v>
      </c>
      <c r="D97" s="37">
        <v>450.55999800000001</v>
      </c>
      <c r="E97" s="37">
        <v>448.11999500000002</v>
      </c>
      <c r="F97" s="37">
        <v>450.23001099999999</v>
      </c>
      <c r="G97" s="38">
        <v>66665800</v>
      </c>
      <c r="H97" s="37">
        <v>448.41195699999997</v>
      </c>
      <c r="I97" s="41">
        <f t="shared" si="16"/>
        <v>0.99596194399399995</v>
      </c>
      <c r="J97" s="41">
        <f t="shared" ca="1" si="17"/>
        <v>1</v>
      </c>
      <c r="K97" s="37">
        <f t="shared" si="18"/>
        <v>447.41</v>
      </c>
      <c r="L97" s="37">
        <f t="shared" si="19"/>
        <v>448.74</v>
      </c>
      <c r="M97" s="37">
        <f t="shared" si="20"/>
        <v>446.31</v>
      </c>
      <c r="N97" s="37">
        <f t="shared" si="21"/>
        <v>448.41</v>
      </c>
      <c r="O97" s="38">
        <f t="shared" ca="1" si="22"/>
        <v>66665800</v>
      </c>
      <c r="T97" s="41"/>
      <c r="U97" s="63">
        <v>37974</v>
      </c>
      <c r="V97" s="97">
        <v>0.51600000000000001</v>
      </c>
      <c r="W97" s="37">
        <f t="shared" ca="1" si="23"/>
        <v>108.900002</v>
      </c>
      <c r="X97" t="str">
        <f t="shared" si="24"/>
        <v>200312</v>
      </c>
      <c r="Y97" s="119" t="str">
        <f t="shared" si="25"/>
        <v>200212</v>
      </c>
      <c r="Z97" s="63">
        <f t="shared" ca="1" si="26"/>
        <v>37610</v>
      </c>
      <c r="AA97" s="38">
        <f t="shared" ca="1" si="27"/>
        <v>5</v>
      </c>
      <c r="AB97" s="38">
        <f t="shared" ca="1" si="28"/>
        <v>1</v>
      </c>
      <c r="AC97" s="118">
        <f t="shared" ca="1" si="29"/>
        <v>1.63</v>
      </c>
      <c r="AD97" s="117">
        <f t="shared" ca="1" si="30"/>
        <v>1.4967860147514046E-2</v>
      </c>
    </row>
    <row r="98" spans="1:30" x14ac:dyDescent="0.4">
      <c r="A98">
        <v>83</v>
      </c>
      <c r="B98" s="63">
        <v>45245</v>
      </c>
      <c r="C98" s="37">
        <v>450.10998499999999</v>
      </c>
      <c r="D98" s="37">
        <v>451.38000499999998</v>
      </c>
      <c r="E98" s="37">
        <v>448.79998799999998</v>
      </c>
      <c r="F98" s="37">
        <v>449.67999300000002</v>
      </c>
      <c r="G98" s="38">
        <v>77327600</v>
      </c>
      <c r="H98" s="37">
        <v>447.86416600000001</v>
      </c>
      <c r="I98" s="41">
        <f t="shared" si="16"/>
        <v>0.99596195732906445</v>
      </c>
      <c r="J98" s="41">
        <f t="shared" ca="1" si="17"/>
        <v>1</v>
      </c>
      <c r="K98" s="37">
        <f t="shared" si="18"/>
        <v>448.29</v>
      </c>
      <c r="L98" s="37">
        <f t="shared" si="19"/>
        <v>449.56</v>
      </c>
      <c r="M98" s="37">
        <f t="shared" si="20"/>
        <v>446.99</v>
      </c>
      <c r="N98" s="37">
        <f t="shared" si="21"/>
        <v>447.86</v>
      </c>
      <c r="O98" s="38">
        <f t="shared" ca="1" si="22"/>
        <v>77327600</v>
      </c>
      <c r="T98" s="41"/>
      <c r="U98" s="63">
        <v>37883</v>
      </c>
      <c r="V98" s="97">
        <v>0.4</v>
      </c>
      <c r="W98" s="37">
        <f t="shared" ca="1" si="23"/>
        <v>103.66999800000001</v>
      </c>
      <c r="X98" t="str">
        <f t="shared" si="24"/>
        <v>200309</v>
      </c>
      <c r="Y98" s="119" t="str">
        <f t="shared" si="25"/>
        <v>200209</v>
      </c>
      <c r="Z98" s="63">
        <f t="shared" ca="1" si="26"/>
        <v>37519</v>
      </c>
      <c r="AA98" s="38">
        <f t="shared" ca="1" si="27"/>
        <v>5</v>
      </c>
      <c r="AB98" s="38">
        <f t="shared" ca="1" si="28"/>
        <v>1</v>
      </c>
      <c r="AC98" s="118">
        <f t="shared" ca="1" si="29"/>
        <v>1.5499999999999998</v>
      </c>
      <c r="AD98" s="117">
        <f t="shared" ca="1" si="30"/>
        <v>1.4951288028384063E-2</v>
      </c>
    </row>
    <row r="99" spans="1:30" x14ac:dyDescent="0.4">
      <c r="A99">
        <v>84</v>
      </c>
      <c r="B99" s="63">
        <v>45244</v>
      </c>
      <c r="C99" s="37">
        <v>446.32000699999998</v>
      </c>
      <c r="D99" s="37">
        <v>450.05999800000001</v>
      </c>
      <c r="E99" s="37">
        <v>446.08999599999999</v>
      </c>
      <c r="F99" s="37">
        <v>448.73001099999999</v>
      </c>
      <c r="G99" s="38">
        <v>97176900</v>
      </c>
      <c r="H99" s="37">
        <v>446.91802999999999</v>
      </c>
      <c r="I99" s="41">
        <f t="shared" si="16"/>
        <v>0.99596197946296927</v>
      </c>
      <c r="J99" s="41">
        <f t="shared" ca="1" si="17"/>
        <v>1</v>
      </c>
      <c r="K99" s="37">
        <f t="shared" si="18"/>
        <v>444.52</v>
      </c>
      <c r="L99" s="37">
        <f t="shared" si="19"/>
        <v>448.24</v>
      </c>
      <c r="M99" s="37">
        <f t="shared" si="20"/>
        <v>444.29</v>
      </c>
      <c r="N99" s="37">
        <f t="shared" si="21"/>
        <v>446.92</v>
      </c>
      <c r="O99" s="38">
        <f t="shared" ca="1" si="22"/>
        <v>97176900</v>
      </c>
      <c r="T99" s="41"/>
      <c r="U99" s="63">
        <v>37792</v>
      </c>
      <c r="V99" s="97">
        <v>0.36</v>
      </c>
      <c r="W99" s="37">
        <f t="shared" ca="1" si="23"/>
        <v>99.440002000000007</v>
      </c>
      <c r="X99" t="str">
        <f t="shared" si="24"/>
        <v>200306</v>
      </c>
      <c r="Y99" s="119" t="str">
        <f t="shared" si="25"/>
        <v>200206</v>
      </c>
      <c r="Z99" s="63">
        <f t="shared" ca="1" si="26"/>
        <v>37428</v>
      </c>
      <c r="AA99" s="38">
        <f t="shared" ca="1" si="27"/>
        <v>5</v>
      </c>
      <c r="AB99" s="38">
        <f t="shared" ca="1" si="28"/>
        <v>1</v>
      </c>
      <c r="AC99" s="118">
        <f t="shared" ca="1" si="29"/>
        <v>1.528</v>
      </c>
      <c r="AD99" s="117">
        <f t="shared" ca="1" si="30"/>
        <v>1.5366049570272534E-2</v>
      </c>
    </row>
    <row r="100" spans="1:30" x14ac:dyDescent="0.4">
      <c r="A100">
        <v>85</v>
      </c>
      <c r="B100" s="63">
        <v>45243</v>
      </c>
      <c r="C100" s="37">
        <v>439.23001099999999</v>
      </c>
      <c r="D100" s="37">
        <v>441.32998700000002</v>
      </c>
      <c r="E100" s="37">
        <v>438.42001299999998</v>
      </c>
      <c r="F100" s="37">
        <v>440.19000199999999</v>
      </c>
      <c r="G100" s="38">
        <v>52236100</v>
      </c>
      <c r="H100" s="37">
        <v>438.41250600000001</v>
      </c>
      <c r="I100" s="41">
        <f t="shared" si="16"/>
        <v>0.99596198007241432</v>
      </c>
      <c r="J100" s="41">
        <f t="shared" ca="1" si="17"/>
        <v>1</v>
      </c>
      <c r="K100" s="37">
        <f t="shared" si="18"/>
        <v>437.46</v>
      </c>
      <c r="L100" s="37">
        <f t="shared" si="19"/>
        <v>439.55</v>
      </c>
      <c r="M100" s="37">
        <f t="shared" si="20"/>
        <v>436.65</v>
      </c>
      <c r="N100" s="37">
        <f t="shared" si="21"/>
        <v>438.41</v>
      </c>
      <c r="O100" s="38">
        <f t="shared" ca="1" si="22"/>
        <v>52236100</v>
      </c>
      <c r="T100" s="41"/>
      <c r="U100" s="63">
        <v>37701</v>
      </c>
      <c r="V100" s="97">
        <v>0.35399999999999998</v>
      </c>
      <c r="W100" s="37">
        <f t="shared" ca="1" si="23"/>
        <v>89.669998000000007</v>
      </c>
      <c r="X100" t="str">
        <f t="shared" si="24"/>
        <v>200303</v>
      </c>
      <c r="Y100" s="119" t="str">
        <f t="shared" si="25"/>
        <v>200203</v>
      </c>
      <c r="Z100" s="63">
        <f t="shared" ca="1" si="26"/>
        <v>37330</v>
      </c>
      <c r="AA100" s="38">
        <f t="shared" ca="1" si="27"/>
        <v>5</v>
      </c>
      <c r="AB100" s="38">
        <f t="shared" ca="1" si="28"/>
        <v>1</v>
      </c>
      <c r="AC100" s="118">
        <f t="shared" ca="1" si="29"/>
        <v>1.5209999999999999</v>
      </c>
      <c r="AD100" s="117">
        <f t="shared" ca="1" si="30"/>
        <v>1.6962195092276013E-2</v>
      </c>
    </row>
    <row r="101" spans="1:30" x14ac:dyDescent="0.4">
      <c r="A101">
        <v>86</v>
      </c>
      <c r="B101" s="63">
        <v>45240</v>
      </c>
      <c r="C101" s="37">
        <v>435.98001099999999</v>
      </c>
      <c r="D101" s="37">
        <v>440.92999300000002</v>
      </c>
      <c r="E101" s="37">
        <v>433.82998700000002</v>
      </c>
      <c r="F101" s="37">
        <v>440.60998499999999</v>
      </c>
      <c r="G101" s="38">
        <v>89462200</v>
      </c>
      <c r="H101" s="37">
        <v>438.83078</v>
      </c>
      <c r="I101" s="41">
        <f t="shared" si="16"/>
        <v>0.99596195034027657</v>
      </c>
      <c r="J101" s="41">
        <f t="shared" ca="1" si="17"/>
        <v>1</v>
      </c>
      <c r="K101" s="37">
        <f t="shared" si="18"/>
        <v>434.22</v>
      </c>
      <c r="L101" s="37">
        <f t="shared" si="19"/>
        <v>439.15</v>
      </c>
      <c r="M101" s="37">
        <f t="shared" si="20"/>
        <v>432.08</v>
      </c>
      <c r="N101" s="37">
        <f t="shared" si="21"/>
        <v>438.83</v>
      </c>
      <c r="O101" s="38">
        <f t="shared" ca="1" si="22"/>
        <v>89462200</v>
      </c>
      <c r="T101" s="41"/>
      <c r="U101" s="63">
        <v>37610</v>
      </c>
      <c r="V101" s="97">
        <v>0.436</v>
      </c>
      <c r="W101" s="37">
        <f t="shared" ca="1" si="23"/>
        <v>89.989998</v>
      </c>
      <c r="X101" t="str">
        <f t="shared" si="24"/>
        <v>200212</v>
      </c>
      <c r="Y101" s="119" t="str">
        <f t="shared" si="25"/>
        <v>200112</v>
      </c>
      <c r="Z101" s="63">
        <f t="shared" ca="1" si="26"/>
        <v>37246</v>
      </c>
      <c r="AA101" s="38">
        <f t="shared" ca="1" si="27"/>
        <v>5</v>
      </c>
      <c r="AB101" s="38">
        <f t="shared" ca="1" si="28"/>
        <v>1</v>
      </c>
      <c r="AC101" s="118">
        <f t="shared" ca="1" si="29"/>
        <v>1.498</v>
      </c>
      <c r="AD101" s="117">
        <f t="shared" ca="1" si="30"/>
        <v>1.6646294402629058E-2</v>
      </c>
    </row>
    <row r="102" spans="1:30" x14ac:dyDescent="0.4">
      <c r="A102">
        <v>87</v>
      </c>
      <c r="B102" s="63">
        <v>45239</v>
      </c>
      <c r="C102" s="37">
        <v>438.42999300000002</v>
      </c>
      <c r="D102" s="37">
        <v>438.47000100000002</v>
      </c>
      <c r="E102" s="37">
        <v>433.39999399999999</v>
      </c>
      <c r="F102" s="37">
        <v>433.83999599999999</v>
      </c>
      <c r="G102" s="38">
        <v>83174400</v>
      </c>
      <c r="H102" s="37">
        <v>432.08813500000002</v>
      </c>
      <c r="I102" s="41">
        <f t="shared" si="16"/>
        <v>0.99596196520341118</v>
      </c>
      <c r="J102" s="41">
        <f t="shared" ca="1" si="17"/>
        <v>1</v>
      </c>
      <c r="K102" s="37">
        <f t="shared" si="18"/>
        <v>436.66</v>
      </c>
      <c r="L102" s="37">
        <f t="shared" si="19"/>
        <v>436.7</v>
      </c>
      <c r="M102" s="37">
        <f t="shared" si="20"/>
        <v>431.65</v>
      </c>
      <c r="N102" s="37">
        <f t="shared" si="21"/>
        <v>432.09</v>
      </c>
      <c r="O102" s="38">
        <f t="shared" ca="1" si="22"/>
        <v>83174400</v>
      </c>
      <c r="T102" s="41"/>
      <c r="U102" s="63">
        <v>37519</v>
      </c>
      <c r="V102" s="97">
        <v>0.378</v>
      </c>
      <c r="W102" s="37">
        <f t="shared" ca="1" si="23"/>
        <v>84.349997999999999</v>
      </c>
      <c r="X102" t="str">
        <f t="shared" si="24"/>
        <v>200209</v>
      </c>
      <c r="Y102" s="119" t="str">
        <f t="shared" si="25"/>
        <v>200109</v>
      </c>
      <c r="Z102" s="63">
        <f t="shared" ca="1" si="26"/>
        <v>37155</v>
      </c>
      <c r="AA102" s="38">
        <f t="shared" ca="1" si="27"/>
        <v>5</v>
      </c>
      <c r="AB102" s="38">
        <f t="shared" ca="1" si="28"/>
        <v>1</v>
      </c>
      <c r="AC102" s="118">
        <f t="shared" ca="1" si="29"/>
        <v>1.4550000000000001</v>
      </c>
      <c r="AD102" s="117">
        <f t="shared" ca="1" si="30"/>
        <v>1.724955583282883E-2</v>
      </c>
    </row>
    <row r="103" spans="1:30" x14ac:dyDescent="0.4">
      <c r="A103">
        <v>88</v>
      </c>
      <c r="B103" s="63">
        <v>45238</v>
      </c>
      <c r="C103" s="37">
        <v>437.54998799999998</v>
      </c>
      <c r="D103" s="37">
        <v>438.08999599999999</v>
      </c>
      <c r="E103" s="37">
        <v>434.86999500000002</v>
      </c>
      <c r="F103" s="37">
        <v>437.25</v>
      </c>
      <c r="G103" s="38">
        <v>61746000</v>
      </c>
      <c r="H103" s="37">
        <v>435.484375</v>
      </c>
      <c r="I103" s="41">
        <f t="shared" si="16"/>
        <v>0.99596197827329902</v>
      </c>
      <c r="J103" s="41">
        <f t="shared" ca="1" si="17"/>
        <v>1</v>
      </c>
      <c r="K103" s="37">
        <f t="shared" si="18"/>
        <v>435.78</v>
      </c>
      <c r="L103" s="37">
        <f t="shared" si="19"/>
        <v>436.32</v>
      </c>
      <c r="M103" s="37">
        <f t="shared" si="20"/>
        <v>433.11</v>
      </c>
      <c r="N103" s="37">
        <f t="shared" si="21"/>
        <v>435.48</v>
      </c>
      <c r="O103" s="38">
        <f t="shared" ca="1" si="22"/>
        <v>61746000</v>
      </c>
      <c r="T103" s="41"/>
      <c r="U103" s="63">
        <v>37428</v>
      </c>
      <c r="V103" s="97">
        <v>0.35299999999999998</v>
      </c>
      <c r="W103" s="37">
        <f t="shared" ca="1" si="23"/>
        <v>99.279999000000004</v>
      </c>
      <c r="X103" t="str">
        <f t="shared" si="24"/>
        <v>200206</v>
      </c>
      <c r="Y103" s="119" t="str">
        <f t="shared" si="25"/>
        <v>200106</v>
      </c>
      <c r="Z103" s="63">
        <f t="shared" ca="1" si="26"/>
        <v>37057</v>
      </c>
      <c r="AA103" s="38">
        <f t="shared" ca="1" si="27"/>
        <v>5</v>
      </c>
      <c r="AB103" s="38">
        <f t="shared" ca="1" si="28"/>
        <v>1</v>
      </c>
      <c r="AC103" s="118">
        <f t="shared" ca="1" si="29"/>
        <v>1.446</v>
      </c>
      <c r="AD103" s="117">
        <f t="shared" ca="1" si="30"/>
        <v>1.4564867189412441E-2</v>
      </c>
    </row>
    <row r="104" spans="1:30" x14ac:dyDescent="0.4">
      <c r="A104">
        <v>89</v>
      </c>
      <c r="B104" s="63">
        <v>45237</v>
      </c>
      <c r="C104" s="37">
        <v>435.69000199999999</v>
      </c>
      <c r="D104" s="37">
        <v>437.58999599999999</v>
      </c>
      <c r="E104" s="37">
        <v>434.51001000000002</v>
      </c>
      <c r="F104" s="37">
        <v>436.92999300000002</v>
      </c>
      <c r="G104" s="38">
        <v>64256100</v>
      </c>
      <c r="H104" s="37">
        <v>435.16564899999997</v>
      </c>
      <c r="I104" s="41">
        <f t="shared" si="16"/>
        <v>0.99596195265084475</v>
      </c>
      <c r="J104" s="41">
        <f t="shared" ca="1" si="17"/>
        <v>1</v>
      </c>
      <c r="K104" s="37">
        <f t="shared" si="18"/>
        <v>433.93</v>
      </c>
      <c r="L104" s="37">
        <f t="shared" si="19"/>
        <v>435.82</v>
      </c>
      <c r="M104" s="37">
        <f t="shared" si="20"/>
        <v>432.76</v>
      </c>
      <c r="N104" s="37">
        <f t="shared" si="21"/>
        <v>435.17</v>
      </c>
      <c r="O104" s="38">
        <f t="shared" ca="1" si="22"/>
        <v>64256100</v>
      </c>
      <c r="T104" s="41"/>
      <c r="U104" s="63">
        <v>37330</v>
      </c>
      <c r="V104" s="97">
        <v>0.33100000000000002</v>
      </c>
      <c r="W104" s="37">
        <f t="shared" ca="1" si="23"/>
        <v>116.650002</v>
      </c>
      <c r="X104" t="str">
        <f t="shared" si="24"/>
        <v>200203</v>
      </c>
      <c r="Y104" s="119" t="str">
        <f t="shared" si="25"/>
        <v>200103</v>
      </c>
      <c r="Z104" s="63">
        <f t="shared" ca="1" si="26"/>
        <v>36966</v>
      </c>
      <c r="AA104" s="38">
        <f t="shared" ca="1" si="27"/>
        <v>5</v>
      </c>
      <c r="AB104" s="38">
        <f t="shared" ca="1" si="28"/>
        <v>1</v>
      </c>
      <c r="AC104" s="118">
        <f t="shared" ca="1" si="29"/>
        <v>1.4390000000000001</v>
      </c>
      <c r="AD104" s="117">
        <f t="shared" ca="1" si="30"/>
        <v>1.2336047795352804E-2</v>
      </c>
    </row>
    <row r="105" spans="1:30" x14ac:dyDescent="0.4">
      <c r="A105">
        <v>90</v>
      </c>
      <c r="B105" s="63">
        <v>45236</v>
      </c>
      <c r="C105" s="37">
        <v>435.47000100000002</v>
      </c>
      <c r="D105" s="37">
        <v>436.14999399999999</v>
      </c>
      <c r="E105" s="37">
        <v>433.67999300000002</v>
      </c>
      <c r="F105" s="37">
        <v>435.69000199999999</v>
      </c>
      <c r="G105" s="38">
        <v>67831700</v>
      </c>
      <c r="H105" s="37">
        <v>433.93066399999998</v>
      </c>
      <c r="I105" s="41">
        <f t="shared" si="16"/>
        <v>0.99596195002886478</v>
      </c>
      <c r="J105" s="41">
        <f t="shared" ca="1" si="17"/>
        <v>1</v>
      </c>
      <c r="K105" s="37">
        <f t="shared" si="18"/>
        <v>433.71</v>
      </c>
      <c r="L105" s="37">
        <f t="shared" si="19"/>
        <v>434.39</v>
      </c>
      <c r="M105" s="37">
        <f t="shared" si="20"/>
        <v>431.93</v>
      </c>
      <c r="N105" s="37">
        <f t="shared" si="21"/>
        <v>433.93</v>
      </c>
      <c r="O105" s="38">
        <f t="shared" ca="1" si="22"/>
        <v>67831700</v>
      </c>
      <c r="T105" s="41"/>
      <c r="U105" s="63">
        <v>37246</v>
      </c>
      <c r="V105" s="97">
        <v>0.39300000000000002</v>
      </c>
      <c r="W105" s="37">
        <f t="shared" ca="1" si="23"/>
        <v>114.949997</v>
      </c>
      <c r="X105" t="str">
        <f t="shared" si="24"/>
        <v>200112</v>
      </c>
      <c r="Y105" s="119" t="str">
        <f t="shared" si="25"/>
        <v>200012</v>
      </c>
      <c r="Z105" s="63">
        <f t="shared" ca="1" si="26"/>
        <v>36875</v>
      </c>
      <c r="AA105" s="38">
        <f t="shared" ca="1" si="27"/>
        <v>5</v>
      </c>
      <c r="AB105" s="38">
        <f t="shared" ca="1" si="28"/>
        <v>1</v>
      </c>
      <c r="AC105" s="118">
        <f t="shared" ca="1" si="29"/>
        <v>1.4239999999999999</v>
      </c>
      <c r="AD105" s="117">
        <f t="shared" ca="1" si="30"/>
        <v>1.2387995103644935E-2</v>
      </c>
    </row>
    <row r="106" spans="1:30" x14ac:dyDescent="0.4">
      <c r="A106">
        <v>91</v>
      </c>
      <c r="B106" s="63">
        <v>45233</v>
      </c>
      <c r="C106" s="37">
        <v>433.14001500000001</v>
      </c>
      <c r="D106" s="37">
        <v>436.290009</v>
      </c>
      <c r="E106" s="37">
        <v>433.01001000000002</v>
      </c>
      <c r="F106" s="37">
        <v>434.69000199999999</v>
      </c>
      <c r="G106" s="38">
        <v>100110800</v>
      </c>
      <c r="H106" s="37">
        <v>432.93472300000002</v>
      </c>
      <c r="I106" s="41">
        <f t="shared" si="16"/>
        <v>0.99596199822419662</v>
      </c>
      <c r="J106" s="41">
        <f t="shared" ca="1" si="17"/>
        <v>1</v>
      </c>
      <c r="K106" s="37">
        <f t="shared" si="18"/>
        <v>431.39</v>
      </c>
      <c r="L106" s="37">
        <f t="shared" si="19"/>
        <v>434.53</v>
      </c>
      <c r="M106" s="37">
        <f t="shared" si="20"/>
        <v>431.26</v>
      </c>
      <c r="N106" s="37">
        <f t="shared" si="21"/>
        <v>432.93</v>
      </c>
      <c r="O106" s="38">
        <f t="shared" ca="1" si="22"/>
        <v>100110800</v>
      </c>
      <c r="T106" s="41"/>
      <c r="U106" s="63">
        <v>37155</v>
      </c>
      <c r="V106" s="97">
        <v>0.36899999999999999</v>
      </c>
      <c r="W106" s="37">
        <f t="shared" ca="1" si="23"/>
        <v>97.279999000000004</v>
      </c>
      <c r="X106" t="str">
        <f t="shared" si="24"/>
        <v>200109</v>
      </c>
      <c r="Y106" s="119" t="str">
        <f t="shared" si="25"/>
        <v>200009</v>
      </c>
      <c r="Z106" s="63">
        <f t="shared" ca="1" si="26"/>
        <v>36784</v>
      </c>
      <c r="AA106" s="38">
        <f t="shared" ca="1" si="27"/>
        <v>5</v>
      </c>
      <c r="AB106" s="38">
        <f t="shared" ca="1" si="28"/>
        <v>1</v>
      </c>
      <c r="AC106" s="118">
        <f t="shared" ca="1" si="29"/>
        <v>1.4419999999999999</v>
      </c>
      <c r="AD106" s="117">
        <f t="shared" ca="1" si="30"/>
        <v>1.4823190941850235E-2</v>
      </c>
    </row>
    <row r="107" spans="1:30" x14ac:dyDescent="0.4">
      <c r="A107">
        <v>92</v>
      </c>
      <c r="B107" s="63">
        <v>45232</v>
      </c>
      <c r="C107" s="37">
        <v>426.57998700000002</v>
      </c>
      <c r="D107" s="37">
        <v>430.92001299999998</v>
      </c>
      <c r="E107" s="37">
        <v>426.55999800000001</v>
      </c>
      <c r="F107" s="37">
        <v>430.76001000000002</v>
      </c>
      <c r="G107" s="38">
        <v>94938900</v>
      </c>
      <c r="H107" s="37">
        <v>429.020599</v>
      </c>
      <c r="I107" s="41">
        <f t="shared" si="16"/>
        <v>0.99596199517220729</v>
      </c>
      <c r="J107" s="41">
        <f t="shared" ca="1" si="17"/>
        <v>1</v>
      </c>
      <c r="K107" s="37">
        <f t="shared" si="18"/>
        <v>424.86</v>
      </c>
      <c r="L107" s="37">
        <f t="shared" si="19"/>
        <v>429.18</v>
      </c>
      <c r="M107" s="37">
        <f t="shared" si="20"/>
        <v>424.84</v>
      </c>
      <c r="N107" s="37">
        <f t="shared" si="21"/>
        <v>429.02</v>
      </c>
      <c r="O107" s="38">
        <f t="shared" ca="1" si="22"/>
        <v>94938900</v>
      </c>
      <c r="T107" s="41"/>
      <c r="U107" s="63">
        <v>37057</v>
      </c>
      <c r="V107" s="97">
        <v>0.34599999999999997</v>
      </c>
      <c r="W107" s="37">
        <f t="shared" ca="1" si="23"/>
        <v>121.849998</v>
      </c>
      <c r="X107" t="str">
        <f t="shared" si="24"/>
        <v>200106</v>
      </c>
      <c r="Y107" s="119" t="str">
        <f t="shared" si="25"/>
        <v>200006</v>
      </c>
      <c r="Z107" s="63">
        <f t="shared" ca="1" si="26"/>
        <v>36693</v>
      </c>
      <c r="AA107" s="38">
        <f t="shared" ca="1" si="27"/>
        <v>5</v>
      </c>
      <c r="AB107" s="38">
        <f t="shared" ca="1" si="28"/>
        <v>1</v>
      </c>
      <c r="AC107" s="118">
        <f t="shared" ca="1" si="29"/>
        <v>1.448</v>
      </c>
      <c r="AD107" s="117">
        <f t="shared" ca="1" si="30"/>
        <v>1.1883463469568542E-2</v>
      </c>
    </row>
    <row r="108" spans="1:30" x14ac:dyDescent="0.4">
      <c r="A108">
        <v>93</v>
      </c>
      <c r="B108" s="63">
        <v>45231</v>
      </c>
      <c r="C108" s="37">
        <v>419.20001200000002</v>
      </c>
      <c r="D108" s="37">
        <v>423.5</v>
      </c>
      <c r="E108" s="37">
        <v>418.64999399999999</v>
      </c>
      <c r="F108" s="37">
        <v>422.66000400000001</v>
      </c>
      <c r="G108" s="38">
        <v>98068100</v>
      </c>
      <c r="H108" s="37">
        <v>420.95327800000001</v>
      </c>
      <c r="I108" s="41">
        <f t="shared" si="16"/>
        <v>0.99596194107829517</v>
      </c>
      <c r="J108" s="41">
        <f t="shared" ca="1" si="17"/>
        <v>1</v>
      </c>
      <c r="K108" s="37">
        <f t="shared" si="18"/>
        <v>417.51</v>
      </c>
      <c r="L108" s="37">
        <f t="shared" si="19"/>
        <v>421.79</v>
      </c>
      <c r="M108" s="37">
        <f t="shared" si="20"/>
        <v>416.96</v>
      </c>
      <c r="N108" s="37">
        <f t="shared" si="21"/>
        <v>420.95</v>
      </c>
      <c r="O108" s="38">
        <f t="shared" ca="1" si="22"/>
        <v>98068100</v>
      </c>
      <c r="T108" s="41"/>
      <c r="U108" s="63">
        <v>36966</v>
      </c>
      <c r="V108" s="97">
        <v>0.316</v>
      </c>
      <c r="W108" s="37">
        <f t="shared" ca="1" si="23"/>
        <v>115.010002</v>
      </c>
      <c r="X108" t="str">
        <f t="shared" si="24"/>
        <v>200103</v>
      </c>
      <c r="Y108" s="119" t="str">
        <f t="shared" si="25"/>
        <v>200003</v>
      </c>
      <c r="Z108" s="63">
        <f t="shared" ca="1" si="26"/>
        <v>36602</v>
      </c>
      <c r="AA108" s="38">
        <f t="shared" ca="1" si="27"/>
        <v>5</v>
      </c>
      <c r="AB108" s="38">
        <f t="shared" ca="1" si="28"/>
        <v>1</v>
      </c>
      <c r="AC108" s="118">
        <f t="shared" ca="1" si="29"/>
        <v>1.45</v>
      </c>
      <c r="AD108" s="117">
        <f t="shared" ca="1" si="30"/>
        <v>1.2607599119944368E-2</v>
      </c>
    </row>
    <row r="109" spans="1:30" x14ac:dyDescent="0.4">
      <c r="A109">
        <v>94</v>
      </c>
      <c r="B109" s="63">
        <v>45230</v>
      </c>
      <c r="C109" s="37">
        <v>416.17999300000002</v>
      </c>
      <c r="D109" s="37">
        <v>418.52999899999998</v>
      </c>
      <c r="E109" s="37">
        <v>414.209991</v>
      </c>
      <c r="F109" s="37">
        <v>418.20001200000002</v>
      </c>
      <c r="G109" s="38">
        <v>79665200</v>
      </c>
      <c r="H109" s="37">
        <v>416.51129200000003</v>
      </c>
      <c r="I109" s="41">
        <f t="shared" si="16"/>
        <v>0.99596193220577911</v>
      </c>
      <c r="J109" s="41">
        <f t="shared" ca="1" si="17"/>
        <v>1</v>
      </c>
      <c r="K109" s="37">
        <f t="shared" si="18"/>
        <v>414.5</v>
      </c>
      <c r="L109" s="37">
        <f t="shared" si="19"/>
        <v>416.84</v>
      </c>
      <c r="M109" s="37">
        <f t="shared" si="20"/>
        <v>412.54</v>
      </c>
      <c r="N109" s="37">
        <f t="shared" si="21"/>
        <v>416.51</v>
      </c>
      <c r="O109" s="38">
        <f t="shared" ca="1" si="22"/>
        <v>79665200</v>
      </c>
      <c r="T109" s="41"/>
      <c r="U109" s="63">
        <v>36875</v>
      </c>
      <c r="V109" s="97">
        <v>0.41099999999999998</v>
      </c>
      <c r="W109" s="37">
        <f t="shared" ca="1" si="23"/>
        <v>130.96875</v>
      </c>
      <c r="X109" t="str">
        <f t="shared" si="24"/>
        <v>200012</v>
      </c>
      <c r="Y109" s="119" t="str">
        <f t="shared" si="25"/>
        <v>199912</v>
      </c>
      <c r="Z109" s="63">
        <f t="shared" ca="1" si="26"/>
        <v>36511</v>
      </c>
      <c r="AA109" s="38">
        <f t="shared" ca="1" si="27"/>
        <v>5</v>
      </c>
      <c r="AB109" s="38">
        <f t="shared" ca="1" si="28"/>
        <v>1</v>
      </c>
      <c r="AC109" s="118">
        <f t="shared" ca="1" si="29"/>
        <v>1.5049999999999999</v>
      </c>
      <c r="AD109" s="117">
        <f t="shared" ca="1" si="30"/>
        <v>1.14912908613696E-2</v>
      </c>
    </row>
    <row r="110" spans="1:30" x14ac:dyDescent="0.4">
      <c r="A110">
        <v>95</v>
      </c>
      <c r="B110" s="63">
        <v>45229</v>
      </c>
      <c r="C110" s="37">
        <v>413.55999800000001</v>
      </c>
      <c r="D110" s="37">
        <v>416.67999300000002</v>
      </c>
      <c r="E110" s="37">
        <v>412.22000100000002</v>
      </c>
      <c r="F110" s="37">
        <v>415.58999599999999</v>
      </c>
      <c r="G110" s="38">
        <v>86562700</v>
      </c>
      <c r="H110" s="37">
        <v>413.911835</v>
      </c>
      <c r="I110" s="41">
        <f t="shared" si="16"/>
        <v>0.995961979315787</v>
      </c>
      <c r="J110" s="41">
        <f t="shared" ca="1" si="17"/>
        <v>1</v>
      </c>
      <c r="K110" s="37">
        <f t="shared" si="18"/>
        <v>411.89</v>
      </c>
      <c r="L110" s="37">
        <f t="shared" si="19"/>
        <v>415</v>
      </c>
      <c r="M110" s="37">
        <f t="shared" si="20"/>
        <v>410.56</v>
      </c>
      <c r="N110" s="37">
        <f t="shared" si="21"/>
        <v>413.91</v>
      </c>
      <c r="O110" s="38">
        <f t="shared" ca="1" si="22"/>
        <v>86562700</v>
      </c>
      <c r="T110" s="41"/>
      <c r="U110" s="63">
        <v>36784</v>
      </c>
      <c r="V110" s="97">
        <v>0.375</v>
      </c>
      <c r="W110" s="37">
        <f t="shared" ca="1" si="23"/>
        <v>146</v>
      </c>
      <c r="X110" t="str">
        <f t="shared" si="24"/>
        <v>200009</v>
      </c>
      <c r="Y110" s="119" t="str">
        <f t="shared" si="25"/>
        <v>199909</v>
      </c>
      <c r="Z110" s="63">
        <f t="shared" ca="1" si="26"/>
        <v>36420</v>
      </c>
      <c r="AA110" s="38">
        <f t="shared" ca="1" si="27"/>
        <v>5</v>
      </c>
      <c r="AB110" s="38">
        <f t="shared" ca="1" si="28"/>
        <v>1</v>
      </c>
      <c r="AC110" s="118">
        <f t="shared" ca="1" si="29"/>
        <v>1.4419999999999999</v>
      </c>
      <c r="AD110" s="117">
        <f t="shared" ca="1" si="30"/>
        <v>9.8767123287671222E-3</v>
      </c>
    </row>
    <row r="111" spans="1:30" x14ac:dyDescent="0.4">
      <c r="A111">
        <v>96</v>
      </c>
      <c r="B111" s="63">
        <v>45226</v>
      </c>
      <c r="C111" s="37">
        <v>414.19000199999999</v>
      </c>
      <c r="D111" s="37">
        <v>414.60000600000001</v>
      </c>
      <c r="E111" s="37">
        <v>409.209991</v>
      </c>
      <c r="F111" s="37">
        <v>410.67999300000002</v>
      </c>
      <c r="G111" s="38">
        <v>107367700</v>
      </c>
      <c r="H111" s="37">
        <v>409.021637</v>
      </c>
      <c r="I111" s="41">
        <f t="shared" si="16"/>
        <v>0.99596192649199733</v>
      </c>
      <c r="J111" s="41">
        <f t="shared" ca="1" si="17"/>
        <v>1</v>
      </c>
      <c r="K111" s="37">
        <f t="shared" si="18"/>
        <v>412.52</v>
      </c>
      <c r="L111" s="37">
        <f t="shared" si="19"/>
        <v>412.93</v>
      </c>
      <c r="M111" s="37">
        <f t="shared" si="20"/>
        <v>407.56</v>
      </c>
      <c r="N111" s="37">
        <f t="shared" si="21"/>
        <v>409.02</v>
      </c>
      <c r="O111" s="38">
        <f t="shared" ca="1" si="22"/>
        <v>107367700</v>
      </c>
      <c r="T111" s="41"/>
      <c r="U111" s="63">
        <v>36693</v>
      </c>
      <c r="V111" s="97">
        <v>0.34799999999999998</v>
      </c>
      <c r="W111" s="37">
        <f t="shared" ca="1" si="23"/>
        <v>146.59375</v>
      </c>
      <c r="X111" t="str">
        <f t="shared" si="24"/>
        <v>200006</v>
      </c>
      <c r="Y111" s="119" t="str">
        <f t="shared" si="25"/>
        <v>199906</v>
      </c>
      <c r="Z111" s="63">
        <f t="shared" ca="1" si="26"/>
        <v>36329</v>
      </c>
      <c r="AA111" s="38">
        <f t="shared" ca="1" si="27"/>
        <v>5</v>
      </c>
      <c r="AB111" s="38">
        <f t="shared" ca="1" si="28"/>
        <v>1</v>
      </c>
      <c r="AC111" s="118">
        <f t="shared" ca="1" si="29"/>
        <v>1.4390000000000001</v>
      </c>
      <c r="AD111" s="117">
        <f t="shared" ca="1" si="30"/>
        <v>9.8162438712428059E-3</v>
      </c>
    </row>
    <row r="112" spans="1:30" x14ac:dyDescent="0.4">
      <c r="A112">
        <v>97</v>
      </c>
      <c r="B112" s="63">
        <v>45225</v>
      </c>
      <c r="C112" s="37">
        <v>416.45001200000002</v>
      </c>
      <c r="D112" s="37">
        <v>417.32998700000002</v>
      </c>
      <c r="E112" s="37">
        <v>411.60000600000001</v>
      </c>
      <c r="F112" s="37">
        <v>412.54998799999998</v>
      </c>
      <c r="G112" s="38">
        <v>115156800</v>
      </c>
      <c r="H112" s="37">
        <v>410.884094</v>
      </c>
      <c r="I112" s="41">
        <f t="shared" si="16"/>
        <v>0.99596195843302271</v>
      </c>
      <c r="J112" s="41">
        <f t="shared" ca="1" si="17"/>
        <v>1</v>
      </c>
      <c r="K112" s="37">
        <f t="shared" si="18"/>
        <v>414.77</v>
      </c>
      <c r="L112" s="37">
        <f t="shared" si="19"/>
        <v>415.64</v>
      </c>
      <c r="M112" s="37">
        <f t="shared" si="20"/>
        <v>409.94</v>
      </c>
      <c r="N112" s="37">
        <f t="shared" si="21"/>
        <v>410.88</v>
      </c>
      <c r="O112" s="38">
        <f t="shared" ca="1" si="22"/>
        <v>115156800</v>
      </c>
      <c r="T112" s="41"/>
      <c r="U112" s="63">
        <v>36602</v>
      </c>
      <c r="V112" s="97">
        <v>0.371</v>
      </c>
      <c r="W112" s="37">
        <f t="shared" ca="1" si="23"/>
        <v>146.9375</v>
      </c>
      <c r="X112" t="str">
        <f t="shared" si="24"/>
        <v>200003</v>
      </c>
      <c r="Y112" s="119" t="str">
        <f t="shared" si="25"/>
        <v>199903</v>
      </c>
      <c r="Z112" s="63">
        <f t="shared" ca="1" si="26"/>
        <v>36238</v>
      </c>
      <c r="AA112" s="38">
        <f t="shared" ca="1" si="27"/>
        <v>5</v>
      </c>
      <c r="AB112" s="38">
        <f t="shared" ca="1" si="28"/>
        <v>1</v>
      </c>
      <c r="AC112" s="118">
        <f t="shared" ca="1" si="29"/>
        <v>1.496</v>
      </c>
      <c r="AD112" s="117">
        <f t="shared" ca="1" si="30"/>
        <v>1.0181199489578902E-2</v>
      </c>
    </row>
    <row r="113" spans="1:30" x14ac:dyDescent="0.4">
      <c r="A113">
        <v>98</v>
      </c>
      <c r="B113" s="63">
        <v>45224</v>
      </c>
      <c r="C113" s="37">
        <v>421.89001500000001</v>
      </c>
      <c r="D113" s="37">
        <v>421.92001299999998</v>
      </c>
      <c r="E113" s="37">
        <v>417.01998900000001</v>
      </c>
      <c r="F113" s="37">
        <v>417.54998799999998</v>
      </c>
      <c r="G113" s="38">
        <v>94223200</v>
      </c>
      <c r="H113" s="37">
        <v>415.86389200000002</v>
      </c>
      <c r="I113" s="41">
        <f t="shared" si="16"/>
        <v>0.99596193019169732</v>
      </c>
      <c r="J113" s="41">
        <f t="shared" ca="1" si="17"/>
        <v>1</v>
      </c>
      <c r="K113" s="37">
        <f t="shared" si="18"/>
        <v>420.19</v>
      </c>
      <c r="L113" s="37">
        <f t="shared" si="19"/>
        <v>420.22</v>
      </c>
      <c r="M113" s="37">
        <f t="shared" si="20"/>
        <v>415.34</v>
      </c>
      <c r="N113" s="37">
        <f t="shared" si="21"/>
        <v>415.86</v>
      </c>
      <c r="O113" s="38">
        <f t="shared" ca="1" si="22"/>
        <v>94223200</v>
      </c>
      <c r="T113" s="41"/>
      <c r="U113" s="63">
        <v>36511</v>
      </c>
      <c r="V113" s="97">
        <v>0.34799999999999998</v>
      </c>
      <c r="W113" s="37">
        <f t="shared" ca="1" si="23"/>
        <v>142.6875</v>
      </c>
      <c r="X113" t="str">
        <f t="shared" si="24"/>
        <v>199912</v>
      </c>
      <c r="Y113" s="119" t="str">
        <f t="shared" si="25"/>
        <v>199812</v>
      </c>
      <c r="Z113" s="63">
        <f t="shared" ca="1" si="26"/>
        <v>36147</v>
      </c>
      <c r="AA113" s="38">
        <f t="shared" ca="1" si="27"/>
        <v>5</v>
      </c>
      <c r="AB113" s="38">
        <f t="shared" ca="1" si="28"/>
        <v>1</v>
      </c>
      <c r="AC113" s="118">
        <f t="shared" ca="1" si="29"/>
        <v>1.4449999999999998</v>
      </c>
      <c r="AD113" s="117">
        <f t="shared" ca="1" si="30"/>
        <v>1.0127025843188786E-2</v>
      </c>
    </row>
    <row r="114" spans="1:30" x14ac:dyDescent="0.4">
      <c r="A114">
        <v>99</v>
      </c>
      <c r="B114" s="63">
        <v>45223</v>
      </c>
      <c r="C114" s="37">
        <v>422.64999399999999</v>
      </c>
      <c r="D114" s="37">
        <v>424.82000699999998</v>
      </c>
      <c r="E114" s="37">
        <v>420.73998999999998</v>
      </c>
      <c r="F114" s="37">
        <v>423.63000499999998</v>
      </c>
      <c r="G114" s="38">
        <v>78564200</v>
      </c>
      <c r="H114" s="37">
        <v>421.91937300000001</v>
      </c>
      <c r="I114" s="41">
        <f t="shared" si="16"/>
        <v>0.99596196685832017</v>
      </c>
      <c r="J114" s="41">
        <f t="shared" ca="1" si="17"/>
        <v>1</v>
      </c>
      <c r="K114" s="37">
        <f t="shared" si="18"/>
        <v>420.94</v>
      </c>
      <c r="L114" s="37">
        <f t="shared" si="19"/>
        <v>423.1</v>
      </c>
      <c r="M114" s="37">
        <f t="shared" si="20"/>
        <v>419.04</v>
      </c>
      <c r="N114" s="37">
        <f t="shared" si="21"/>
        <v>421.92</v>
      </c>
      <c r="O114" s="38">
        <f t="shared" ca="1" si="22"/>
        <v>78564200</v>
      </c>
      <c r="T114" s="41"/>
      <c r="U114" s="63">
        <v>36420</v>
      </c>
      <c r="V114" s="97">
        <v>0.372</v>
      </c>
      <c r="W114" s="37">
        <f t="shared" ca="1" si="23"/>
        <v>133.75</v>
      </c>
      <c r="X114" t="str">
        <f t="shared" si="24"/>
        <v>199909</v>
      </c>
      <c r="Y114" s="119" t="str">
        <f t="shared" si="25"/>
        <v>199809</v>
      </c>
      <c r="Z114" s="63">
        <f t="shared" ca="1" si="26"/>
        <v>36056</v>
      </c>
      <c r="AA114" s="38">
        <f t="shared" ca="1" si="27"/>
        <v>5</v>
      </c>
      <c r="AB114" s="38">
        <f t="shared" ca="1" si="28"/>
        <v>1</v>
      </c>
      <c r="AC114" s="118">
        <f t="shared" ca="1" si="29"/>
        <v>1.4889999999999999</v>
      </c>
      <c r="AD114" s="117">
        <f t="shared" ca="1" si="30"/>
        <v>1.1132710280373831E-2</v>
      </c>
    </row>
    <row r="115" spans="1:30" x14ac:dyDescent="0.4">
      <c r="A115">
        <v>100</v>
      </c>
      <c r="B115" s="63">
        <v>45222</v>
      </c>
      <c r="C115" s="37">
        <v>419.60998499999999</v>
      </c>
      <c r="D115" s="37">
        <v>424.45001200000002</v>
      </c>
      <c r="E115" s="37">
        <v>417.79998799999998</v>
      </c>
      <c r="F115" s="37">
        <v>420.459991</v>
      </c>
      <c r="G115" s="38">
        <v>92035100</v>
      </c>
      <c r="H115" s="37">
        <v>418.76214599999997</v>
      </c>
      <c r="I115" s="41">
        <f t="shared" si="16"/>
        <v>0.99596193446144077</v>
      </c>
      <c r="J115" s="41">
        <f t="shared" ca="1" si="17"/>
        <v>1</v>
      </c>
      <c r="K115" s="37">
        <f t="shared" si="18"/>
        <v>417.92</v>
      </c>
      <c r="L115" s="37">
        <f t="shared" si="19"/>
        <v>422.74</v>
      </c>
      <c r="M115" s="37">
        <f t="shared" si="20"/>
        <v>416.11</v>
      </c>
      <c r="N115" s="37">
        <f t="shared" si="21"/>
        <v>418.76</v>
      </c>
      <c r="O115" s="38">
        <f t="shared" ca="1" si="22"/>
        <v>92035100</v>
      </c>
      <c r="T115" s="41"/>
      <c r="U115" s="63">
        <v>36329</v>
      </c>
      <c r="V115" s="97">
        <v>0.40500000000000003</v>
      </c>
      <c r="W115" s="37">
        <f t="shared" ca="1" si="23"/>
        <v>134.3125</v>
      </c>
      <c r="X115" t="str">
        <f t="shared" si="24"/>
        <v>199906</v>
      </c>
      <c r="Y115" s="119" t="str">
        <f t="shared" si="25"/>
        <v>199806</v>
      </c>
      <c r="Z115" s="63">
        <f t="shared" ca="1" si="26"/>
        <v>35965</v>
      </c>
      <c r="AA115" s="38">
        <f t="shared" ca="1" si="27"/>
        <v>5</v>
      </c>
      <c r="AB115" s="38">
        <f t="shared" ca="1" si="28"/>
        <v>1</v>
      </c>
      <c r="AC115" s="118">
        <f t="shared" ca="1" si="29"/>
        <v>1.476</v>
      </c>
      <c r="AD115" s="117">
        <f t="shared" ca="1" si="30"/>
        <v>1.0989297347603537E-2</v>
      </c>
    </row>
    <row r="116" spans="1:30" x14ac:dyDescent="0.4">
      <c r="A116">
        <v>101</v>
      </c>
      <c r="B116" s="63">
        <v>45219</v>
      </c>
      <c r="C116" s="37">
        <v>425.98001099999999</v>
      </c>
      <c r="D116" s="37">
        <v>426.540009</v>
      </c>
      <c r="E116" s="37">
        <v>421.07998700000002</v>
      </c>
      <c r="F116" s="37">
        <v>421.19000199999999</v>
      </c>
      <c r="G116" s="38">
        <v>123845800</v>
      </c>
      <c r="H116" s="37">
        <v>419.48922700000003</v>
      </c>
      <c r="I116" s="41">
        <f t="shared" si="16"/>
        <v>0.99596197679924992</v>
      </c>
      <c r="J116" s="41">
        <f t="shared" ca="1" si="17"/>
        <v>1</v>
      </c>
      <c r="K116" s="37">
        <f t="shared" si="18"/>
        <v>424.26</v>
      </c>
      <c r="L116" s="37">
        <f t="shared" si="19"/>
        <v>424.82</v>
      </c>
      <c r="M116" s="37">
        <f t="shared" si="20"/>
        <v>419.38</v>
      </c>
      <c r="N116" s="37">
        <f t="shared" si="21"/>
        <v>419.49</v>
      </c>
      <c r="O116" s="38">
        <f t="shared" ca="1" si="22"/>
        <v>123845800</v>
      </c>
      <c r="T116" s="41"/>
      <c r="U116" s="63">
        <v>36238</v>
      </c>
      <c r="V116" s="97">
        <v>0.32</v>
      </c>
      <c r="W116" s="37">
        <f t="shared" ca="1" si="23"/>
        <v>129.6875</v>
      </c>
      <c r="X116" t="str">
        <f t="shared" si="24"/>
        <v>199903</v>
      </c>
      <c r="Y116" s="119" t="str">
        <f t="shared" si="25"/>
        <v>199803</v>
      </c>
      <c r="Z116" s="63">
        <f t="shared" ca="1" si="26"/>
        <v>35874</v>
      </c>
      <c r="AA116" s="38">
        <f t="shared" ca="1" si="27"/>
        <v>5</v>
      </c>
      <c r="AB116" s="38">
        <f t="shared" ca="1" si="28"/>
        <v>1</v>
      </c>
      <c r="AC116" s="118">
        <f t="shared" ca="1" si="29"/>
        <v>1.423</v>
      </c>
      <c r="AD116" s="117">
        <f t="shared" ca="1" si="30"/>
        <v>1.0972530120481928E-2</v>
      </c>
    </row>
    <row r="117" spans="1:30" x14ac:dyDescent="0.4">
      <c r="A117">
        <v>102</v>
      </c>
      <c r="B117" s="63">
        <v>45218</v>
      </c>
      <c r="C117" s="37">
        <v>430.95001200000002</v>
      </c>
      <c r="D117" s="37">
        <v>432.82000699999998</v>
      </c>
      <c r="E117" s="37">
        <v>425.73001099999999</v>
      </c>
      <c r="F117" s="37">
        <v>426.42999300000002</v>
      </c>
      <c r="G117" s="38">
        <v>121323000</v>
      </c>
      <c r="H117" s="37">
        <v>424.70803799999999</v>
      </c>
      <c r="I117" s="41">
        <f t="shared" si="16"/>
        <v>0.99596192803445693</v>
      </c>
      <c r="J117" s="41">
        <f t="shared" ca="1" si="17"/>
        <v>1</v>
      </c>
      <c r="K117" s="37">
        <f t="shared" si="18"/>
        <v>429.21</v>
      </c>
      <c r="L117" s="37">
        <f t="shared" si="19"/>
        <v>431.07</v>
      </c>
      <c r="M117" s="37">
        <f t="shared" si="20"/>
        <v>424.01</v>
      </c>
      <c r="N117" s="37">
        <f t="shared" si="21"/>
        <v>424.71</v>
      </c>
      <c r="O117" s="38">
        <f t="shared" ca="1" si="22"/>
        <v>121323000</v>
      </c>
      <c r="T117" s="41"/>
      <c r="U117" s="63">
        <v>36147</v>
      </c>
      <c r="V117" s="97">
        <v>0.39200000000000002</v>
      </c>
      <c r="W117" s="37">
        <f t="shared" ca="1" si="23"/>
        <v>118.5</v>
      </c>
      <c r="X117" t="str">
        <f t="shared" si="24"/>
        <v>199812</v>
      </c>
      <c r="Y117" s="119" t="str">
        <f t="shared" si="25"/>
        <v>199712</v>
      </c>
      <c r="Z117" s="63">
        <f t="shared" ca="1" si="26"/>
        <v>35783</v>
      </c>
      <c r="AA117" s="38">
        <f t="shared" ca="1" si="27"/>
        <v>5</v>
      </c>
      <c r="AB117" s="38">
        <f t="shared" ca="1" si="28"/>
        <v>1</v>
      </c>
      <c r="AC117" s="118">
        <f t="shared" ca="1" si="29"/>
        <v>1.4159999999999999</v>
      </c>
      <c r="AD117" s="117">
        <f t="shared" ca="1" si="30"/>
        <v>1.1949367088607594E-2</v>
      </c>
    </row>
    <row r="118" spans="1:30" x14ac:dyDescent="0.4">
      <c r="A118">
        <v>103</v>
      </c>
      <c r="B118" s="63">
        <v>45217</v>
      </c>
      <c r="C118" s="37">
        <v>434.19000199999999</v>
      </c>
      <c r="D118" s="37">
        <v>435.17999300000002</v>
      </c>
      <c r="E118" s="37">
        <v>429.08999599999999</v>
      </c>
      <c r="F118" s="37">
        <v>430.209991</v>
      </c>
      <c r="G118" s="38">
        <v>93559800</v>
      </c>
      <c r="H118" s="37">
        <v>428.47277800000001</v>
      </c>
      <c r="I118" s="41">
        <f t="shared" si="16"/>
        <v>0.99596194175787978</v>
      </c>
      <c r="J118" s="41">
        <f t="shared" ca="1" si="17"/>
        <v>1</v>
      </c>
      <c r="K118" s="37">
        <f t="shared" si="18"/>
        <v>432.44</v>
      </c>
      <c r="L118" s="37">
        <f t="shared" si="19"/>
        <v>433.42</v>
      </c>
      <c r="M118" s="37">
        <f t="shared" si="20"/>
        <v>427.36</v>
      </c>
      <c r="N118" s="37">
        <f t="shared" si="21"/>
        <v>428.47</v>
      </c>
      <c r="O118" s="38">
        <f t="shared" ca="1" si="22"/>
        <v>93559800</v>
      </c>
      <c r="T118" s="41"/>
      <c r="U118" s="63">
        <v>36056</v>
      </c>
      <c r="V118" s="97">
        <v>0.35899999999999999</v>
      </c>
      <c r="W118" s="37">
        <f t="shared" ca="1" si="23"/>
        <v>102.09375</v>
      </c>
      <c r="X118" t="str">
        <f t="shared" si="24"/>
        <v>199809</v>
      </c>
      <c r="Y118" s="119" t="str">
        <f t="shared" si="25"/>
        <v>199709</v>
      </c>
      <c r="Z118" s="63">
        <f t="shared" ca="1" si="26"/>
        <v>35692</v>
      </c>
      <c r="AA118" s="38">
        <f t="shared" ca="1" si="27"/>
        <v>5</v>
      </c>
      <c r="AB118" s="38">
        <f t="shared" ca="1" si="28"/>
        <v>1</v>
      </c>
      <c r="AC118" s="118">
        <f t="shared" ca="1" si="29"/>
        <v>1.4039999999999999</v>
      </c>
      <c r="AD118" s="117">
        <f t="shared" ca="1" si="30"/>
        <v>1.3752066115702479E-2</v>
      </c>
    </row>
    <row r="119" spans="1:30" x14ac:dyDescent="0.4">
      <c r="A119">
        <v>104</v>
      </c>
      <c r="B119" s="63">
        <v>45216</v>
      </c>
      <c r="C119" s="37">
        <v>432.80999800000001</v>
      </c>
      <c r="D119" s="37">
        <v>438.14001500000001</v>
      </c>
      <c r="E119" s="37">
        <v>432.45001200000002</v>
      </c>
      <c r="F119" s="37">
        <v>436.01998900000001</v>
      </c>
      <c r="G119" s="38">
        <v>75324700</v>
      </c>
      <c r="H119" s="37">
        <v>434.25933800000001</v>
      </c>
      <c r="I119" s="41">
        <f t="shared" si="16"/>
        <v>0.99596199476074943</v>
      </c>
      <c r="J119" s="41">
        <f t="shared" ca="1" si="17"/>
        <v>1</v>
      </c>
      <c r="K119" s="37">
        <f t="shared" si="18"/>
        <v>431.06</v>
      </c>
      <c r="L119" s="37">
        <f t="shared" si="19"/>
        <v>436.37</v>
      </c>
      <c r="M119" s="37">
        <f t="shared" si="20"/>
        <v>430.7</v>
      </c>
      <c r="N119" s="37">
        <f t="shared" si="21"/>
        <v>434.26</v>
      </c>
      <c r="O119" s="38">
        <f t="shared" ca="1" si="22"/>
        <v>75324700</v>
      </c>
      <c r="T119" s="41"/>
      <c r="U119" s="63">
        <v>35965</v>
      </c>
      <c r="V119" s="97">
        <v>0.35199999999999998</v>
      </c>
      <c r="W119" s="37">
        <f t="shared" ca="1" si="23"/>
        <v>110.0625</v>
      </c>
      <c r="X119" t="str">
        <f t="shared" si="24"/>
        <v>199806</v>
      </c>
      <c r="Y119" s="119" t="str">
        <f t="shared" si="25"/>
        <v>199706</v>
      </c>
      <c r="Z119" s="63">
        <f t="shared" ca="1" si="26"/>
        <v>35601</v>
      </c>
      <c r="AA119" s="38">
        <f t="shared" ca="1" si="27"/>
        <v>5</v>
      </c>
      <c r="AB119" s="38">
        <f t="shared" ca="1" si="28"/>
        <v>1</v>
      </c>
      <c r="AC119" s="118">
        <f t="shared" ca="1" si="29"/>
        <v>1.3929999999999998</v>
      </c>
      <c r="AD119" s="117">
        <f t="shared" ca="1" si="30"/>
        <v>1.2656445201590004E-2</v>
      </c>
    </row>
    <row r="120" spans="1:30" x14ac:dyDescent="0.4">
      <c r="A120">
        <v>105</v>
      </c>
      <c r="B120" s="63">
        <v>45215</v>
      </c>
      <c r="C120" s="37">
        <v>433.82000699999998</v>
      </c>
      <c r="D120" s="37">
        <v>437.14001500000001</v>
      </c>
      <c r="E120" s="37">
        <v>433.57000699999998</v>
      </c>
      <c r="F120" s="37">
        <v>436.040009</v>
      </c>
      <c r="G120" s="38">
        <v>75433200</v>
      </c>
      <c r="H120" s="37">
        <v>434.27926600000001</v>
      </c>
      <c r="I120" s="41">
        <f t="shared" si="16"/>
        <v>0.99596196916875124</v>
      </c>
      <c r="J120" s="41">
        <f t="shared" ca="1" si="17"/>
        <v>1</v>
      </c>
      <c r="K120" s="37">
        <f t="shared" si="18"/>
        <v>432.07</v>
      </c>
      <c r="L120" s="37">
        <f t="shared" si="19"/>
        <v>435.37</v>
      </c>
      <c r="M120" s="37">
        <f t="shared" si="20"/>
        <v>431.82</v>
      </c>
      <c r="N120" s="37">
        <f t="shared" si="21"/>
        <v>434.28</v>
      </c>
      <c r="O120" s="38">
        <f t="shared" ca="1" si="22"/>
        <v>75433200</v>
      </c>
      <c r="T120" s="41"/>
      <c r="U120" s="63">
        <v>35874</v>
      </c>
      <c r="V120" s="97">
        <v>0.313</v>
      </c>
      <c r="W120" s="37">
        <f t="shared" ca="1" si="23"/>
        <v>109.875</v>
      </c>
      <c r="X120" t="str">
        <f t="shared" si="24"/>
        <v>199803</v>
      </c>
      <c r="Y120" s="119" t="str">
        <f t="shared" si="25"/>
        <v>199703</v>
      </c>
      <c r="Z120" s="63">
        <f t="shared" ca="1" si="26"/>
        <v>35510</v>
      </c>
      <c r="AA120" s="38">
        <f t="shared" ca="1" si="27"/>
        <v>5</v>
      </c>
      <c r="AB120" s="38">
        <f t="shared" ca="1" si="28"/>
        <v>1</v>
      </c>
      <c r="AC120" s="118">
        <f t="shared" ca="1" si="29"/>
        <v>1.3909999999999998</v>
      </c>
      <c r="AD120" s="117">
        <f t="shared" ca="1" si="30"/>
        <v>1.2659840728100112E-2</v>
      </c>
    </row>
    <row r="121" spans="1:30" x14ac:dyDescent="0.4">
      <c r="A121">
        <v>106</v>
      </c>
      <c r="B121" s="63">
        <v>45212</v>
      </c>
      <c r="C121" s="37">
        <v>435.209991</v>
      </c>
      <c r="D121" s="37">
        <v>436.45001200000002</v>
      </c>
      <c r="E121" s="37">
        <v>429.88000499999998</v>
      </c>
      <c r="F121" s="37">
        <v>431.5</v>
      </c>
      <c r="G121" s="38">
        <v>95143100</v>
      </c>
      <c r="H121" s="37">
        <v>429.75759900000003</v>
      </c>
      <c r="I121" s="41">
        <f t="shared" si="16"/>
        <v>0.99596199073001168</v>
      </c>
      <c r="J121" s="41">
        <f t="shared" ca="1" si="17"/>
        <v>1</v>
      </c>
      <c r="K121" s="37">
        <f t="shared" si="18"/>
        <v>433.45</v>
      </c>
      <c r="L121" s="37">
        <f t="shared" si="19"/>
        <v>434.69</v>
      </c>
      <c r="M121" s="37">
        <f t="shared" si="20"/>
        <v>428.14</v>
      </c>
      <c r="N121" s="37">
        <f t="shared" si="21"/>
        <v>429.76</v>
      </c>
      <c r="O121" s="38">
        <f t="shared" ca="1" si="22"/>
        <v>95143100</v>
      </c>
      <c r="T121" s="41"/>
      <c r="U121" s="63">
        <v>35783</v>
      </c>
      <c r="V121" s="97">
        <v>0.38</v>
      </c>
      <c r="W121" s="37">
        <f t="shared" ca="1" si="23"/>
        <v>94.78125</v>
      </c>
      <c r="X121" t="str">
        <f t="shared" si="24"/>
        <v>199712</v>
      </c>
      <c r="Y121" s="119" t="str">
        <f t="shared" si="25"/>
        <v>199612</v>
      </c>
      <c r="Z121" s="63">
        <f t="shared" ca="1" si="26"/>
        <v>35419</v>
      </c>
      <c r="AA121" s="38">
        <f t="shared" ca="1" si="27"/>
        <v>5</v>
      </c>
      <c r="AB121" s="38">
        <f t="shared" ca="1" si="28"/>
        <v>1</v>
      </c>
      <c r="AC121" s="118">
        <f t="shared" ca="1" si="29"/>
        <v>1.3769999999999998</v>
      </c>
      <c r="AD121" s="117">
        <f t="shared" ca="1" si="30"/>
        <v>1.4528189910979226E-2</v>
      </c>
    </row>
    <row r="122" spans="1:30" x14ac:dyDescent="0.4">
      <c r="A122">
        <v>107</v>
      </c>
      <c r="B122" s="63">
        <v>45211</v>
      </c>
      <c r="C122" s="37">
        <v>436.95001200000002</v>
      </c>
      <c r="D122" s="37">
        <v>437.33999599999999</v>
      </c>
      <c r="E122" s="37">
        <v>431.23001099999999</v>
      </c>
      <c r="F122" s="37">
        <v>433.66000400000001</v>
      </c>
      <c r="G122" s="38">
        <v>81154200</v>
      </c>
      <c r="H122" s="37">
        <v>431.90887500000002</v>
      </c>
      <c r="I122" s="41">
        <f t="shared" si="16"/>
        <v>0.9959619771621826</v>
      </c>
      <c r="J122" s="41">
        <f t="shared" ca="1" si="17"/>
        <v>1</v>
      </c>
      <c r="K122" s="37">
        <f t="shared" si="18"/>
        <v>435.19</v>
      </c>
      <c r="L122" s="37">
        <f t="shared" si="19"/>
        <v>435.57</v>
      </c>
      <c r="M122" s="37">
        <f t="shared" si="20"/>
        <v>429.49</v>
      </c>
      <c r="N122" s="37">
        <f t="shared" si="21"/>
        <v>431.91</v>
      </c>
      <c r="O122" s="38">
        <f t="shared" ca="1" si="22"/>
        <v>81154200</v>
      </c>
      <c r="T122" s="41"/>
      <c r="U122" s="63">
        <v>35692</v>
      </c>
      <c r="V122" s="97">
        <v>0.34799999999999998</v>
      </c>
      <c r="W122" s="37">
        <f t="shared" ca="1" si="23"/>
        <v>95.03125</v>
      </c>
      <c r="X122" t="str">
        <f t="shared" si="24"/>
        <v>199709</v>
      </c>
      <c r="Y122" s="119" t="str">
        <f t="shared" si="25"/>
        <v>199609</v>
      </c>
      <c r="Z122" s="63">
        <f t="shared" ca="1" si="26"/>
        <v>35328</v>
      </c>
      <c r="AA122" s="38">
        <f t="shared" ca="1" si="27"/>
        <v>5</v>
      </c>
      <c r="AB122" s="38">
        <f t="shared" ca="1" si="28"/>
        <v>1</v>
      </c>
      <c r="AC122" s="118">
        <f t="shared" ca="1" si="29"/>
        <v>1.3639999999999999</v>
      </c>
      <c r="AD122" s="117">
        <f t="shared" ca="1" si="30"/>
        <v>1.435317329825715E-2</v>
      </c>
    </row>
    <row r="123" spans="1:30" x14ac:dyDescent="0.4">
      <c r="A123">
        <v>108</v>
      </c>
      <c r="B123" s="63">
        <v>45210</v>
      </c>
      <c r="C123" s="37">
        <v>435.64001500000001</v>
      </c>
      <c r="D123" s="37">
        <v>436.57998700000002</v>
      </c>
      <c r="E123" s="37">
        <v>433.17999300000002</v>
      </c>
      <c r="F123" s="37">
        <v>436.32000699999998</v>
      </c>
      <c r="G123" s="38">
        <v>62451700</v>
      </c>
      <c r="H123" s="37">
        <v>434.55813599999999</v>
      </c>
      <c r="I123" s="41">
        <f t="shared" si="16"/>
        <v>0.99596197522063212</v>
      </c>
      <c r="J123" s="41">
        <f t="shared" ca="1" si="17"/>
        <v>1</v>
      </c>
      <c r="K123" s="37">
        <f t="shared" si="18"/>
        <v>433.88</v>
      </c>
      <c r="L123" s="37">
        <f t="shared" si="19"/>
        <v>434.82</v>
      </c>
      <c r="M123" s="37">
        <f t="shared" si="20"/>
        <v>431.43</v>
      </c>
      <c r="N123" s="37">
        <f t="shared" si="21"/>
        <v>434.56</v>
      </c>
      <c r="O123" s="38">
        <f t="shared" ca="1" si="22"/>
        <v>62451700</v>
      </c>
      <c r="T123" s="41"/>
      <c r="U123" s="63">
        <v>35601</v>
      </c>
      <c r="V123" s="97">
        <v>0.35</v>
      </c>
      <c r="W123" s="37">
        <f t="shared" ca="1" si="23"/>
        <v>89.578125</v>
      </c>
      <c r="X123" t="str">
        <f t="shared" si="24"/>
        <v>199706</v>
      </c>
      <c r="Y123" s="119" t="str">
        <f t="shared" si="25"/>
        <v>199606</v>
      </c>
      <c r="Z123" s="63">
        <f t="shared" ca="1" si="26"/>
        <v>35237</v>
      </c>
      <c r="AA123" s="38">
        <f t="shared" ca="1" si="27"/>
        <v>5</v>
      </c>
      <c r="AB123" s="38">
        <f t="shared" ca="1" si="28"/>
        <v>1</v>
      </c>
      <c r="AC123" s="118">
        <f t="shared" ca="1" si="29"/>
        <v>1.3679999999999999</v>
      </c>
      <c r="AD123" s="117">
        <f t="shared" ca="1" si="30"/>
        <v>1.5271585557299842E-2</v>
      </c>
    </row>
    <row r="124" spans="1:30" x14ac:dyDescent="0.4">
      <c r="A124">
        <v>109</v>
      </c>
      <c r="B124" s="63">
        <v>45209</v>
      </c>
      <c r="C124" s="37">
        <v>432.94000199999999</v>
      </c>
      <c r="D124" s="37">
        <v>437.22000100000002</v>
      </c>
      <c r="E124" s="37">
        <v>432.52999899999998</v>
      </c>
      <c r="F124" s="37">
        <v>434.540009</v>
      </c>
      <c r="G124" s="38">
        <v>78607300</v>
      </c>
      <c r="H124" s="37">
        <v>432.78530899999998</v>
      </c>
      <c r="I124" s="41">
        <f t="shared" si="16"/>
        <v>0.99596193684434697</v>
      </c>
      <c r="J124" s="41">
        <f t="shared" ca="1" si="17"/>
        <v>1</v>
      </c>
      <c r="K124" s="37">
        <f t="shared" si="18"/>
        <v>431.19</v>
      </c>
      <c r="L124" s="37">
        <f t="shared" si="19"/>
        <v>435.45</v>
      </c>
      <c r="M124" s="37">
        <f t="shared" si="20"/>
        <v>430.78</v>
      </c>
      <c r="N124" s="37">
        <f t="shared" si="21"/>
        <v>432.79</v>
      </c>
      <c r="O124" s="38">
        <f t="shared" ca="1" si="22"/>
        <v>78607300</v>
      </c>
      <c r="T124" s="41"/>
      <c r="U124" s="63">
        <v>35510</v>
      </c>
      <c r="V124" s="97">
        <v>0.29899999999999999</v>
      </c>
      <c r="W124" s="37">
        <f t="shared" ca="1" si="23"/>
        <v>78.4375</v>
      </c>
      <c r="X124" t="str">
        <f t="shared" si="24"/>
        <v>199703</v>
      </c>
      <c r="Y124" s="119" t="str">
        <f t="shared" si="25"/>
        <v>199603</v>
      </c>
      <c r="Z124" s="63">
        <f t="shared" ca="1" si="26"/>
        <v>35139</v>
      </c>
      <c r="AA124" s="38">
        <f t="shared" ca="1" si="27"/>
        <v>5</v>
      </c>
      <c r="AB124" s="38">
        <f t="shared" ca="1" si="28"/>
        <v>1</v>
      </c>
      <c r="AC124" s="118">
        <f t="shared" ca="1" si="29"/>
        <v>1.3689999999999998</v>
      </c>
      <c r="AD124" s="117">
        <f t="shared" ca="1" si="30"/>
        <v>1.7453386454183265E-2</v>
      </c>
    </row>
    <row r="125" spans="1:30" x14ac:dyDescent="0.4">
      <c r="A125">
        <v>110</v>
      </c>
      <c r="B125" s="63">
        <v>45208</v>
      </c>
      <c r="C125" s="37">
        <v>427.57998700000002</v>
      </c>
      <c r="D125" s="37">
        <v>432.88000499999998</v>
      </c>
      <c r="E125" s="37">
        <v>427.01001000000002</v>
      </c>
      <c r="F125" s="37">
        <v>432.290009</v>
      </c>
      <c r="G125" s="38">
        <v>80374400</v>
      </c>
      <c r="H125" s="37">
        <v>430.54440299999999</v>
      </c>
      <c r="I125" s="41">
        <f t="shared" si="16"/>
        <v>0.99596195617835803</v>
      </c>
      <c r="J125" s="41">
        <f t="shared" ca="1" si="17"/>
        <v>1</v>
      </c>
      <c r="K125" s="37">
        <f t="shared" si="18"/>
        <v>425.85</v>
      </c>
      <c r="L125" s="37">
        <f t="shared" si="19"/>
        <v>431.13</v>
      </c>
      <c r="M125" s="37">
        <f t="shared" si="20"/>
        <v>425.29</v>
      </c>
      <c r="N125" s="37">
        <f t="shared" si="21"/>
        <v>430.54</v>
      </c>
      <c r="O125" s="38">
        <f t="shared" ca="1" si="22"/>
        <v>80374400</v>
      </c>
      <c r="T125" s="41"/>
      <c r="U125" s="63">
        <v>35419</v>
      </c>
      <c r="V125" s="97">
        <v>0.36699999999999999</v>
      </c>
      <c r="W125" s="37">
        <f t="shared" ca="1" si="23"/>
        <v>74.84375</v>
      </c>
      <c r="X125" t="str">
        <f t="shared" si="24"/>
        <v>199612</v>
      </c>
      <c r="Y125" s="119" t="str">
        <f t="shared" si="25"/>
        <v>199512</v>
      </c>
      <c r="Z125" s="63">
        <f t="shared" ca="1" si="26"/>
        <v>35048</v>
      </c>
      <c r="AA125" s="38">
        <f t="shared" ca="1" si="27"/>
        <v>5</v>
      </c>
      <c r="AB125" s="38">
        <f t="shared" ca="1" si="28"/>
        <v>1</v>
      </c>
      <c r="AC125" s="118">
        <f t="shared" ca="1" si="29"/>
        <v>1.355</v>
      </c>
      <c r="AD125" s="117">
        <f t="shared" ca="1" si="30"/>
        <v>1.8104384133611692E-2</v>
      </c>
    </row>
    <row r="126" spans="1:30" x14ac:dyDescent="0.4">
      <c r="A126">
        <v>111</v>
      </c>
      <c r="B126" s="63">
        <v>45205</v>
      </c>
      <c r="C126" s="37">
        <v>421.97000100000002</v>
      </c>
      <c r="D126" s="37">
        <v>431.13000499999998</v>
      </c>
      <c r="E126" s="37">
        <v>420.60000600000001</v>
      </c>
      <c r="F126" s="37">
        <v>429.540009</v>
      </c>
      <c r="G126" s="38">
        <v>113202700</v>
      </c>
      <c r="H126" s="37">
        <v>427.80551100000002</v>
      </c>
      <c r="I126" s="41">
        <f t="shared" si="16"/>
        <v>0.99596196404605475</v>
      </c>
      <c r="J126" s="41">
        <f t="shared" ca="1" si="17"/>
        <v>1</v>
      </c>
      <c r="K126" s="37">
        <f t="shared" si="18"/>
        <v>420.27</v>
      </c>
      <c r="L126" s="37">
        <f t="shared" si="19"/>
        <v>429.39</v>
      </c>
      <c r="M126" s="37">
        <f t="shared" si="20"/>
        <v>418.9</v>
      </c>
      <c r="N126" s="37">
        <f t="shared" si="21"/>
        <v>427.81</v>
      </c>
      <c r="O126" s="38">
        <f t="shared" ca="1" si="22"/>
        <v>113202700</v>
      </c>
      <c r="T126" s="41"/>
      <c r="U126" s="63">
        <v>35328</v>
      </c>
      <c r="V126" s="97">
        <v>0.35199999999999998</v>
      </c>
      <c r="W126" s="37">
        <f t="shared" ca="1" si="23"/>
        <v>68.640625</v>
      </c>
      <c r="X126" t="str">
        <f t="shared" si="24"/>
        <v>199609</v>
      </c>
      <c r="Y126" s="119" t="str">
        <f t="shared" si="25"/>
        <v>199509</v>
      </c>
      <c r="Z126" s="63">
        <f t="shared" ca="1" si="26"/>
        <v>34957</v>
      </c>
      <c r="AA126" s="38">
        <f t="shared" ca="1" si="27"/>
        <v>5</v>
      </c>
      <c r="AB126" s="38">
        <f t="shared" ca="1" si="28"/>
        <v>1</v>
      </c>
      <c r="AC126" s="118">
        <f t="shared" ca="1" si="29"/>
        <v>1.3699999999999997</v>
      </c>
      <c r="AD126" s="117">
        <f t="shared" ca="1" si="30"/>
        <v>1.995902572274072E-2</v>
      </c>
    </row>
    <row r="127" spans="1:30" x14ac:dyDescent="0.4">
      <c r="A127">
        <v>112</v>
      </c>
      <c r="B127" s="63">
        <v>45204</v>
      </c>
      <c r="C127" s="37">
        <v>424.35998499999999</v>
      </c>
      <c r="D127" s="37">
        <v>425.36999500000002</v>
      </c>
      <c r="E127" s="37">
        <v>421.17001299999998</v>
      </c>
      <c r="F127" s="37">
        <v>424.5</v>
      </c>
      <c r="G127" s="38">
        <v>70142700</v>
      </c>
      <c r="H127" s="37">
        <v>422.78585800000002</v>
      </c>
      <c r="I127" s="41">
        <f t="shared" si="16"/>
        <v>0.99596197408716136</v>
      </c>
      <c r="J127" s="41">
        <f t="shared" ca="1" si="17"/>
        <v>1</v>
      </c>
      <c r="K127" s="37">
        <f t="shared" si="18"/>
        <v>422.65</v>
      </c>
      <c r="L127" s="37">
        <f t="shared" si="19"/>
        <v>423.65</v>
      </c>
      <c r="M127" s="37">
        <f t="shared" si="20"/>
        <v>419.47</v>
      </c>
      <c r="N127" s="37">
        <f t="shared" si="21"/>
        <v>422.79</v>
      </c>
      <c r="O127" s="38">
        <f t="shared" ca="1" si="22"/>
        <v>70142700</v>
      </c>
      <c r="T127" s="41"/>
      <c r="U127" s="63">
        <v>35237</v>
      </c>
      <c r="V127" s="97">
        <v>0.35099999999999998</v>
      </c>
      <c r="W127" s="37">
        <f t="shared" ca="1" si="23"/>
        <v>66.8125</v>
      </c>
      <c r="X127" t="str">
        <f t="shared" si="24"/>
        <v>199606</v>
      </c>
      <c r="Y127" s="119" t="str">
        <f t="shared" si="25"/>
        <v>199506</v>
      </c>
      <c r="Z127" s="63">
        <f t="shared" ca="1" si="26"/>
        <v>34866</v>
      </c>
      <c r="AA127" s="38">
        <f t="shared" ca="1" si="27"/>
        <v>5</v>
      </c>
      <c r="AB127" s="38">
        <f t="shared" ca="1" si="28"/>
        <v>1</v>
      </c>
      <c r="AC127" s="118">
        <f t="shared" ca="1" si="29"/>
        <v>1.33</v>
      </c>
      <c r="AD127" s="117">
        <f t="shared" ca="1" si="30"/>
        <v>1.9906454630495792E-2</v>
      </c>
    </row>
    <row r="128" spans="1:30" x14ac:dyDescent="0.4">
      <c r="A128">
        <v>113</v>
      </c>
      <c r="B128" s="63">
        <v>45203</v>
      </c>
      <c r="C128" s="37">
        <v>422.07000699999998</v>
      </c>
      <c r="D128" s="37">
        <v>425.42999300000002</v>
      </c>
      <c r="E128" s="37">
        <v>420.55999800000001</v>
      </c>
      <c r="F128" s="37">
        <v>424.66000400000001</v>
      </c>
      <c r="G128" s="38">
        <v>87453000</v>
      </c>
      <c r="H128" s="37">
        <v>422.945221</v>
      </c>
      <c r="I128" s="41">
        <f t="shared" si="16"/>
        <v>0.995961986097471</v>
      </c>
      <c r="J128" s="41">
        <f t="shared" ca="1" si="17"/>
        <v>1</v>
      </c>
      <c r="K128" s="37">
        <f t="shared" si="18"/>
        <v>420.37</v>
      </c>
      <c r="L128" s="37">
        <f t="shared" si="19"/>
        <v>423.71</v>
      </c>
      <c r="M128" s="37">
        <f t="shared" si="20"/>
        <v>418.86</v>
      </c>
      <c r="N128" s="37">
        <f t="shared" si="21"/>
        <v>422.95</v>
      </c>
      <c r="O128" s="38">
        <f t="shared" ca="1" si="22"/>
        <v>87453000</v>
      </c>
      <c r="T128" s="41"/>
      <c r="U128" s="63">
        <v>35139</v>
      </c>
      <c r="V128" s="97">
        <v>0.28499999999999998</v>
      </c>
      <c r="W128" s="37">
        <f t="shared" ca="1" si="23"/>
        <v>64.125</v>
      </c>
      <c r="X128" t="str">
        <f t="shared" si="24"/>
        <v>199603</v>
      </c>
      <c r="Y128" s="119" t="str">
        <f t="shared" si="25"/>
        <v>199503</v>
      </c>
      <c r="Z128" s="63">
        <f t="shared" ca="1" si="26"/>
        <v>34775</v>
      </c>
      <c r="AA128" s="38">
        <f t="shared" ca="1" si="27"/>
        <v>5</v>
      </c>
      <c r="AB128" s="38">
        <f t="shared" ca="1" si="28"/>
        <v>1</v>
      </c>
      <c r="AC128" s="118">
        <f t="shared" ca="1" si="29"/>
        <v>1.2949999999999999</v>
      </c>
      <c r="AD128" s="117">
        <f t="shared" ca="1" si="30"/>
        <v>2.0194931773879141E-2</v>
      </c>
    </row>
    <row r="129" spans="1:30" x14ac:dyDescent="0.4">
      <c r="A129">
        <v>114</v>
      </c>
      <c r="B129" s="63">
        <v>45202</v>
      </c>
      <c r="C129" s="37">
        <v>425.05999800000001</v>
      </c>
      <c r="D129" s="37">
        <v>427.36999500000002</v>
      </c>
      <c r="E129" s="37">
        <v>420.17999300000002</v>
      </c>
      <c r="F129" s="37">
        <v>421.58999599999999</v>
      </c>
      <c r="G129" s="38">
        <v>103760600</v>
      </c>
      <c r="H129" s="37">
        <v>419.88760400000001</v>
      </c>
      <c r="I129" s="41">
        <f t="shared" si="16"/>
        <v>0.99596197249424301</v>
      </c>
      <c r="J129" s="41">
        <f t="shared" ca="1" si="17"/>
        <v>1</v>
      </c>
      <c r="K129" s="37">
        <f t="shared" si="18"/>
        <v>423.34</v>
      </c>
      <c r="L129" s="37">
        <f t="shared" si="19"/>
        <v>425.64</v>
      </c>
      <c r="M129" s="37">
        <f t="shared" si="20"/>
        <v>418.48</v>
      </c>
      <c r="N129" s="37">
        <f t="shared" si="21"/>
        <v>419.89</v>
      </c>
      <c r="O129" s="38">
        <f t="shared" ca="1" si="22"/>
        <v>103760600</v>
      </c>
      <c r="T129" s="41"/>
      <c r="U129" s="63">
        <v>35048</v>
      </c>
      <c r="V129" s="97">
        <v>0.38200000000000001</v>
      </c>
      <c r="W129" s="37">
        <f t="shared" ca="1" si="23"/>
        <v>61.8125</v>
      </c>
      <c r="X129" t="str">
        <f t="shared" si="24"/>
        <v>199512</v>
      </c>
      <c r="Y129" s="119" t="str">
        <f t="shared" si="25"/>
        <v>199412</v>
      </c>
      <c r="Z129" s="63">
        <f t="shared" ca="1" si="26"/>
        <v>34684</v>
      </c>
      <c r="AA129" s="38">
        <f t="shared" ca="1" si="27"/>
        <v>5</v>
      </c>
      <c r="AB129" s="38">
        <f t="shared" ca="1" si="28"/>
        <v>1</v>
      </c>
      <c r="AC129" s="118">
        <f t="shared" ca="1" si="29"/>
        <v>1.278</v>
      </c>
      <c r="AD129" s="117">
        <f t="shared" ca="1" si="30"/>
        <v>2.0675429726996968E-2</v>
      </c>
    </row>
    <row r="130" spans="1:30" x14ac:dyDescent="0.4">
      <c r="A130">
        <v>115</v>
      </c>
      <c r="B130" s="63">
        <v>45201</v>
      </c>
      <c r="C130" s="37">
        <v>426.61999500000002</v>
      </c>
      <c r="D130" s="37">
        <v>428.60000600000001</v>
      </c>
      <c r="E130" s="37">
        <v>424.459991</v>
      </c>
      <c r="F130" s="37">
        <v>427.30999800000001</v>
      </c>
      <c r="G130" s="38">
        <v>83798600</v>
      </c>
      <c r="H130" s="37">
        <v>425.58450299999998</v>
      </c>
      <c r="I130" s="41">
        <f t="shared" si="16"/>
        <v>0.99596195968248791</v>
      </c>
      <c r="J130" s="41">
        <f t="shared" ca="1" si="17"/>
        <v>1</v>
      </c>
      <c r="K130" s="37">
        <f t="shared" si="18"/>
        <v>424.9</v>
      </c>
      <c r="L130" s="37">
        <f t="shared" si="19"/>
        <v>426.87</v>
      </c>
      <c r="M130" s="37">
        <f t="shared" si="20"/>
        <v>422.75</v>
      </c>
      <c r="N130" s="37">
        <f t="shared" si="21"/>
        <v>425.58</v>
      </c>
      <c r="O130" s="38">
        <f t="shared" ca="1" si="22"/>
        <v>83798600</v>
      </c>
      <c r="T130" s="41"/>
      <c r="U130" s="63">
        <v>34957</v>
      </c>
      <c r="V130" s="97">
        <v>0.312</v>
      </c>
      <c r="W130" s="37">
        <f t="shared" ca="1" si="23"/>
        <v>58.4375</v>
      </c>
      <c r="X130" t="str">
        <f t="shared" si="24"/>
        <v>199509</v>
      </c>
      <c r="Y130" s="119" t="str">
        <f t="shared" si="25"/>
        <v>199409</v>
      </c>
      <c r="Z130" s="63">
        <f t="shared" ca="1" si="26"/>
        <v>34593</v>
      </c>
      <c r="AA130" s="38">
        <f t="shared" ca="1" si="27"/>
        <v>5</v>
      </c>
      <c r="AB130" s="38">
        <f t="shared" ca="1" si="28"/>
        <v>1</v>
      </c>
      <c r="AC130" s="118">
        <f t="shared" ca="1" si="29"/>
        <v>1.2590000000000001</v>
      </c>
      <c r="AD130" s="117">
        <f t="shared" ca="1" si="30"/>
        <v>2.1544385026737969E-2</v>
      </c>
    </row>
    <row r="131" spans="1:30" x14ac:dyDescent="0.4">
      <c r="A131">
        <v>116</v>
      </c>
      <c r="B131" s="63">
        <v>45198</v>
      </c>
      <c r="C131" s="37">
        <v>431.67001299999998</v>
      </c>
      <c r="D131" s="37">
        <v>431.85000600000001</v>
      </c>
      <c r="E131" s="37">
        <v>425.91000400000001</v>
      </c>
      <c r="F131" s="37">
        <v>427.48001099999999</v>
      </c>
      <c r="G131" s="38">
        <v>115078500</v>
      </c>
      <c r="H131" s="37">
        <v>425.75384500000001</v>
      </c>
      <c r="I131" s="41">
        <f t="shared" si="16"/>
        <v>0.99596199598675506</v>
      </c>
      <c r="J131" s="41">
        <f t="shared" ca="1" si="17"/>
        <v>1</v>
      </c>
      <c r="K131" s="37">
        <f t="shared" si="18"/>
        <v>429.93</v>
      </c>
      <c r="L131" s="37">
        <f t="shared" si="19"/>
        <v>430.11</v>
      </c>
      <c r="M131" s="37">
        <f t="shared" si="20"/>
        <v>424.19</v>
      </c>
      <c r="N131" s="37">
        <f t="shared" si="21"/>
        <v>425.75</v>
      </c>
      <c r="O131" s="38">
        <f t="shared" ca="1" si="22"/>
        <v>115078500</v>
      </c>
      <c r="T131" s="41"/>
      <c r="U131" s="63">
        <v>34866</v>
      </c>
      <c r="V131" s="97">
        <v>0.316</v>
      </c>
      <c r="W131" s="37">
        <f t="shared" ca="1" si="23"/>
        <v>53.96875</v>
      </c>
      <c r="X131" t="str">
        <f t="shared" si="24"/>
        <v>199506</v>
      </c>
      <c r="Y131" s="119" t="str">
        <f t="shared" si="25"/>
        <v>199406</v>
      </c>
      <c r="Z131" s="63">
        <f t="shared" ca="1" si="26"/>
        <v>34502</v>
      </c>
      <c r="AA131" s="38">
        <f t="shared" ca="1" si="27"/>
        <v>5</v>
      </c>
      <c r="AB131" s="38">
        <f t="shared" ca="1" si="28"/>
        <v>1</v>
      </c>
      <c r="AC131" s="118">
        <f t="shared" ca="1" si="29"/>
        <v>1.2350000000000001</v>
      </c>
      <c r="AD131" s="117">
        <f t="shared" ca="1" si="30"/>
        <v>2.2883613202084541E-2</v>
      </c>
    </row>
    <row r="132" spans="1:30" x14ac:dyDescent="0.4">
      <c r="A132">
        <v>117</v>
      </c>
      <c r="B132" s="63">
        <v>45197</v>
      </c>
      <c r="C132" s="37">
        <v>425.48001099999999</v>
      </c>
      <c r="D132" s="37">
        <v>430.25</v>
      </c>
      <c r="E132" s="37">
        <v>424.86999500000002</v>
      </c>
      <c r="F132" s="37">
        <v>428.51998900000001</v>
      </c>
      <c r="G132" s="38">
        <v>92258300</v>
      </c>
      <c r="H132" s="37">
        <v>426.78961199999998</v>
      </c>
      <c r="I132" s="41">
        <f t="shared" si="16"/>
        <v>0.99596196899930367</v>
      </c>
      <c r="J132" s="41">
        <f t="shared" ca="1" si="17"/>
        <v>1</v>
      </c>
      <c r="K132" s="37">
        <f t="shared" si="18"/>
        <v>423.76</v>
      </c>
      <c r="L132" s="37">
        <f t="shared" si="19"/>
        <v>428.51</v>
      </c>
      <c r="M132" s="37">
        <f t="shared" si="20"/>
        <v>423.15</v>
      </c>
      <c r="N132" s="37">
        <f t="shared" si="21"/>
        <v>426.79</v>
      </c>
      <c r="O132" s="38">
        <f t="shared" ca="1" si="22"/>
        <v>92258300</v>
      </c>
      <c r="T132" s="41"/>
      <c r="U132" s="63">
        <v>34775</v>
      </c>
      <c r="V132" s="97">
        <v>0.26800000000000002</v>
      </c>
      <c r="W132" s="37">
        <f t="shared" ca="1" si="23"/>
        <v>49.5625</v>
      </c>
      <c r="X132" t="str">
        <f t="shared" si="24"/>
        <v>199503</v>
      </c>
      <c r="Y132" s="119" t="str">
        <f t="shared" si="25"/>
        <v>199403</v>
      </c>
      <c r="Z132" s="63">
        <f t="shared" ca="1" si="26"/>
        <v>34411</v>
      </c>
      <c r="AA132" s="38">
        <f t="shared" ca="1" si="27"/>
        <v>5</v>
      </c>
      <c r="AB132" s="38">
        <f t="shared" ca="1" si="28"/>
        <v>1</v>
      </c>
      <c r="AC132" s="118">
        <f t="shared" ca="1" si="29"/>
        <v>1.224</v>
      </c>
      <c r="AD132" s="117">
        <f t="shared" ca="1" si="30"/>
        <v>2.4696090794451449E-2</v>
      </c>
    </row>
    <row r="133" spans="1:30" x14ac:dyDescent="0.4">
      <c r="A133">
        <v>118</v>
      </c>
      <c r="B133" s="63">
        <v>45196</v>
      </c>
      <c r="C133" s="37">
        <v>427.08999599999999</v>
      </c>
      <c r="D133" s="37">
        <v>427.67001299999998</v>
      </c>
      <c r="E133" s="37">
        <v>422.290009</v>
      </c>
      <c r="F133" s="37">
        <v>426.04998799999998</v>
      </c>
      <c r="G133" s="38">
        <v>104705800</v>
      </c>
      <c r="H133" s="37">
        <v>424.32959</v>
      </c>
      <c r="I133" s="41">
        <f t="shared" si="16"/>
        <v>0.99596198087441334</v>
      </c>
      <c r="J133" s="41">
        <f t="shared" ca="1" si="17"/>
        <v>1</v>
      </c>
      <c r="K133" s="37">
        <f t="shared" si="18"/>
        <v>425.37</v>
      </c>
      <c r="L133" s="37">
        <f t="shared" si="19"/>
        <v>425.94</v>
      </c>
      <c r="M133" s="37">
        <f t="shared" si="20"/>
        <v>420.58</v>
      </c>
      <c r="N133" s="37">
        <f t="shared" si="21"/>
        <v>424.33</v>
      </c>
      <c r="O133" s="38">
        <f t="shared" ca="1" si="22"/>
        <v>104705800</v>
      </c>
      <c r="T133" s="41"/>
      <c r="U133" s="63">
        <v>34684</v>
      </c>
      <c r="V133" s="97">
        <v>0.36299999999999999</v>
      </c>
      <c r="W133" s="37">
        <f t="shared" ca="1" si="23"/>
        <v>45.75</v>
      </c>
      <c r="X133" t="str">
        <f t="shared" si="24"/>
        <v>199412</v>
      </c>
      <c r="Y133" s="119" t="str">
        <f t="shared" si="25"/>
        <v>199312</v>
      </c>
      <c r="Z133" s="63">
        <f t="shared" ca="1" si="26"/>
        <v>34411</v>
      </c>
      <c r="AA133" s="38">
        <f t="shared" ca="1" si="27"/>
        <v>4</v>
      </c>
      <c r="AB133" s="38">
        <f t="shared" ca="1" si="28"/>
        <v>0</v>
      </c>
      <c r="AC133" s="118">
        <f t="shared" ca="1" si="29"/>
        <v>1.2269999999999999</v>
      </c>
      <c r="AD133" s="117">
        <f t="shared" ca="1" si="30"/>
        <v>2.6819672131147537E-2</v>
      </c>
    </row>
    <row r="134" spans="1:30" x14ac:dyDescent="0.4">
      <c r="A134">
        <v>119</v>
      </c>
      <c r="B134" s="63">
        <v>45195</v>
      </c>
      <c r="C134" s="37">
        <v>429.08999599999999</v>
      </c>
      <c r="D134" s="37">
        <v>429.82000699999998</v>
      </c>
      <c r="E134" s="37">
        <v>425.01998900000001</v>
      </c>
      <c r="F134" s="37">
        <v>425.88000499999998</v>
      </c>
      <c r="G134" s="38">
        <v>96168400</v>
      </c>
      <c r="H134" s="37">
        <v>424.16027800000001</v>
      </c>
      <c r="I134" s="41">
        <f t="shared" si="16"/>
        <v>0.99596194472666078</v>
      </c>
      <c r="J134" s="41">
        <f t="shared" ca="1" si="17"/>
        <v>1</v>
      </c>
      <c r="K134" s="37">
        <f t="shared" si="18"/>
        <v>427.36</v>
      </c>
      <c r="L134" s="37">
        <f t="shared" si="19"/>
        <v>428.08</v>
      </c>
      <c r="M134" s="37">
        <f t="shared" si="20"/>
        <v>423.3</v>
      </c>
      <c r="N134" s="37">
        <f t="shared" si="21"/>
        <v>424.16</v>
      </c>
      <c r="O134" s="38">
        <f t="shared" ca="1" si="22"/>
        <v>96168400</v>
      </c>
      <c r="T134" s="41"/>
      <c r="U134" s="63">
        <v>34593</v>
      </c>
      <c r="V134" s="97">
        <v>0.28799999999999998</v>
      </c>
      <c r="W134" s="37">
        <f t="shared" ca="1" si="23"/>
        <v>47.015625</v>
      </c>
      <c r="X134" t="str">
        <f t="shared" si="24"/>
        <v>199409</v>
      </c>
      <c r="Y134" s="119" t="str">
        <f t="shared" si="25"/>
        <v>199309</v>
      </c>
      <c r="Z134" s="63">
        <f t="shared" ca="1" si="26"/>
        <v>34411</v>
      </c>
      <c r="AA134" s="38">
        <f t="shared" ca="1" si="27"/>
        <v>3</v>
      </c>
      <c r="AB134" s="38">
        <f t="shared" ca="1" si="28"/>
        <v>0</v>
      </c>
      <c r="AC134" s="118">
        <f t="shared" ca="1" si="29"/>
        <v>0.8640000000000001</v>
      </c>
      <c r="AD134" s="117">
        <f t="shared" ca="1" si="30"/>
        <v>1.8376869391824528E-2</v>
      </c>
    </row>
    <row r="135" spans="1:30" x14ac:dyDescent="0.4">
      <c r="A135">
        <v>120</v>
      </c>
      <c r="B135" s="63">
        <v>45194</v>
      </c>
      <c r="C135" s="37">
        <v>429.17001299999998</v>
      </c>
      <c r="D135" s="37">
        <v>432.26998900000001</v>
      </c>
      <c r="E135" s="37">
        <v>428.72000100000002</v>
      </c>
      <c r="F135" s="37">
        <v>432.23001099999999</v>
      </c>
      <c r="G135" s="38">
        <v>70874500</v>
      </c>
      <c r="H135" s="37">
        <v>430.48464999999999</v>
      </c>
      <c r="I135" s="41">
        <f t="shared" si="16"/>
        <v>0.99596196248390534</v>
      </c>
      <c r="J135" s="41">
        <f t="shared" ca="1" si="17"/>
        <v>1</v>
      </c>
      <c r="K135" s="37">
        <f t="shared" si="18"/>
        <v>427.44</v>
      </c>
      <c r="L135" s="37">
        <f t="shared" si="19"/>
        <v>430.52</v>
      </c>
      <c r="M135" s="37">
        <f t="shared" si="20"/>
        <v>426.99</v>
      </c>
      <c r="N135" s="37">
        <f t="shared" si="21"/>
        <v>430.48</v>
      </c>
      <c r="O135" s="38">
        <f t="shared" ca="1" si="22"/>
        <v>70874500</v>
      </c>
      <c r="T135" s="41"/>
      <c r="U135" s="63">
        <v>34502</v>
      </c>
      <c r="V135" s="97">
        <v>0.30499999999999999</v>
      </c>
      <c r="W135" s="37">
        <f t="shared" ca="1" si="23"/>
        <v>45.875</v>
      </c>
      <c r="X135" t="str">
        <f t="shared" si="24"/>
        <v>199406</v>
      </c>
      <c r="Y135" s="119" t="str">
        <f t="shared" si="25"/>
        <v>199306</v>
      </c>
      <c r="Z135" s="63">
        <f t="shared" ca="1" si="26"/>
        <v>34411</v>
      </c>
      <c r="AA135" s="38">
        <f t="shared" ca="1" si="27"/>
        <v>2</v>
      </c>
      <c r="AB135" s="38">
        <f t="shared" ca="1" si="28"/>
        <v>0</v>
      </c>
      <c r="AC135" s="118">
        <f t="shared" ca="1" si="29"/>
        <v>0.57600000000000007</v>
      </c>
      <c r="AD135" s="117">
        <f t="shared" ca="1" si="30"/>
        <v>1.2555858310626705E-2</v>
      </c>
    </row>
    <row r="136" spans="1:30" x14ac:dyDescent="0.4">
      <c r="A136">
        <v>121</v>
      </c>
      <c r="B136" s="63">
        <v>45191</v>
      </c>
      <c r="C136" s="37">
        <v>432.45001200000002</v>
      </c>
      <c r="D136" s="37">
        <v>434.10000600000001</v>
      </c>
      <c r="E136" s="37">
        <v>429.98998999999998</v>
      </c>
      <c r="F136" s="37">
        <v>430.42001299999998</v>
      </c>
      <c r="G136" s="38">
        <v>100829700</v>
      </c>
      <c r="H136" s="37">
        <v>428.68197600000002</v>
      </c>
      <c r="I136" s="41">
        <f t="shared" si="16"/>
        <v>0.99596199770571547</v>
      </c>
      <c r="J136" s="41">
        <f t="shared" ca="1" si="17"/>
        <v>1</v>
      </c>
      <c r="K136" s="37">
        <f t="shared" si="18"/>
        <v>430.7</v>
      </c>
      <c r="L136" s="37">
        <f t="shared" si="19"/>
        <v>432.35</v>
      </c>
      <c r="M136" s="37">
        <f t="shared" si="20"/>
        <v>428.25</v>
      </c>
      <c r="N136" s="37">
        <f t="shared" si="21"/>
        <v>428.68</v>
      </c>
      <c r="O136" s="38">
        <f t="shared" ca="1" si="22"/>
        <v>100829700</v>
      </c>
      <c r="T136" s="41"/>
      <c r="U136" s="63">
        <v>34411</v>
      </c>
      <c r="V136" s="97">
        <v>0.27100000000000002</v>
      </c>
      <c r="W136" s="37">
        <f t="shared" ca="1" si="23"/>
        <v>46.96875</v>
      </c>
      <c r="X136" t="str">
        <f t="shared" si="24"/>
        <v>199403</v>
      </c>
      <c r="Y136" s="119" t="str">
        <f t="shared" si="25"/>
        <v>199303</v>
      </c>
      <c r="Z136" s="63">
        <f t="shared" ca="1" si="26"/>
        <v>34411</v>
      </c>
      <c r="AA136" s="38">
        <f t="shared" ca="1" si="27"/>
        <v>1</v>
      </c>
      <c r="AB136" s="38">
        <f t="shared" ca="1" si="28"/>
        <v>1</v>
      </c>
      <c r="AC136" s="118">
        <f t="shared" ca="1" si="29"/>
        <v>0.27100000000000002</v>
      </c>
      <c r="AD136" s="117">
        <f t="shared" ca="1" si="30"/>
        <v>5.7697937458416502E-3</v>
      </c>
    </row>
    <row r="137" spans="1:30" x14ac:dyDescent="0.4">
      <c r="A137">
        <v>122</v>
      </c>
      <c r="B137" s="63">
        <v>45190</v>
      </c>
      <c r="C137" s="37">
        <v>435.70001200000002</v>
      </c>
      <c r="D137" s="37">
        <v>435.97000100000002</v>
      </c>
      <c r="E137" s="37">
        <v>431.23001099999999</v>
      </c>
      <c r="F137" s="37">
        <v>431.39001500000001</v>
      </c>
      <c r="G137" s="38">
        <v>103976100</v>
      </c>
      <c r="H137" s="37">
        <v>429.64804099999998</v>
      </c>
      <c r="I137" s="41">
        <f t="shared" si="16"/>
        <v>0.99596195104330354</v>
      </c>
      <c r="J137" s="41">
        <f t="shared" ca="1" si="17"/>
        <v>1</v>
      </c>
      <c r="K137" s="37">
        <f t="shared" si="18"/>
        <v>433.94</v>
      </c>
      <c r="L137" s="37">
        <f t="shared" si="19"/>
        <v>434.21</v>
      </c>
      <c r="M137" s="37">
        <f t="shared" si="20"/>
        <v>429.49</v>
      </c>
      <c r="N137" s="37">
        <f t="shared" si="21"/>
        <v>429.65</v>
      </c>
      <c r="O137" s="38">
        <f t="shared" ca="1" si="22"/>
        <v>103976100</v>
      </c>
      <c r="T137" s="41"/>
      <c r="U137" s="63"/>
      <c r="V137" s="97"/>
      <c r="W137" s="37"/>
      <c r="Y137" s="119"/>
      <c r="Z137" s="63"/>
      <c r="AA137" s="38"/>
      <c r="AB137" s="38"/>
      <c r="AC137" s="118"/>
      <c r="AD137" s="117"/>
    </row>
    <row r="138" spans="1:30" x14ac:dyDescent="0.4">
      <c r="A138">
        <v>123</v>
      </c>
      <c r="B138" s="63">
        <v>45189</v>
      </c>
      <c r="C138" s="37">
        <v>444.01001000000002</v>
      </c>
      <c r="D138" s="37">
        <v>444.44000199999999</v>
      </c>
      <c r="E138" s="37">
        <v>438.42999300000002</v>
      </c>
      <c r="F138" s="37">
        <v>438.64001500000001</v>
      </c>
      <c r="G138" s="38">
        <v>82562600</v>
      </c>
      <c r="H138" s="37">
        <v>436.86877399999997</v>
      </c>
      <c r="I138" s="41">
        <f t="shared" si="16"/>
        <v>0.99596197123055441</v>
      </c>
      <c r="J138" s="41">
        <f t="shared" ca="1" si="17"/>
        <v>1</v>
      </c>
      <c r="K138" s="37">
        <f t="shared" si="18"/>
        <v>442.22</v>
      </c>
      <c r="L138" s="37">
        <f t="shared" si="19"/>
        <v>442.65</v>
      </c>
      <c r="M138" s="37">
        <f t="shared" si="20"/>
        <v>436.66</v>
      </c>
      <c r="N138" s="37">
        <f t="shared" si="21"/>
        <v>436.87</v>
      </c>
      <c r="O138" s="38">
        <f t="shared" ca="1" si="22"/>
        <v>82562600</v>
      </c>
      <c r="T138" s="41"/>
      <c r="U138" s="63"/>
      <c r="V138" s="97"/>
      <c r="W138" s="37"/>
      <c r="Y138" s="119"/>
      <c r="Z138" s="63"/>
      <c r="AA138" s="38"/>
      <c r="AB138" s="38"/>
      <c r="AC138" s="118"/>
      <c r="AD138" s="117"/>
    </row>
    <row r="139" spans="1:30" x14ac:dyDescent="0.4">
      <c r="A139">
        <v>124</v>
      </c>
      <c r="B139" s="63">
        <v>45188</v>
      </c>
      <c r="C139" s="37">
        <v>442.67999300000002</v>
      </c>
      <c r="D139" s="37">
        <v>443.290009</v>
      </c>
      <c r="E139" s="37">
        <v>439.94000199999999</v>
      </c>
      <c r="F139" s="37">
        <v>442.709991</v>
      </c>
      <c r="G139" s="38">
        <v>66514600</v>
      </c>
      <c r="H139" s="37">
        <v>440.922302</v>
      </c>
      <c r="I139" s="41">
        <f t="shared" si="16"/>
        <v>0.99596194114354197</v>
      </c>
      <c r="J139" s="41">
        <f t="shared" ca="1" si="17"/>
        <v>1</v>
      </c>
      <c r="K139" s="37">
        <f t="shared" si="18"/>
        <v>440.89</v>
      </c>
      <c r="L139" s="37">
        <f t="shared" si="19"/>
        <v>441.5</v>
      </c>
      <c r="M139" s="37">
        <f t="shared" si="20"/>
        <v>438.16</v>
      </c>
      <c r="N139" s="37">
        <f t="shared" si="21"/>
        <v>440.92</v>
      </c>
      <c r="O139" s="38">
        <f t="shared" ca="1" si="22"/>
        <v>66514600</v>
      </c>
      <c r="T139" s="41"/>
      <c r="U139" s="63"/>
      <c r="V139" s="97"/>
      <c r="W139" s="37"/>
      <c r="Y139" s="119"/>
      <c r="Z139" s="63"/>
      <c r="AA139" s="38"/>
      <c r="AB139" s="38"/>
      <c r="AC139" s="118"/>
      <c r="AD139" s="117"/>
    </row>
    <row r="140" spans="1:30" x14ac:dyDescent="0.4">
      <c r="A140">
        <v>125</v>
      </c>
      <c r="B140" s="63">
        <v>45187</v>
      </c>
      <c r="C140" s="37">
        <v>443.04998799999998</v>
      </c>
      <c r="D140" s="37">
        <v>444.97000100000002</v>
      </c>
      <c r="E140" s="37">
        <v>442.55999800000001</v>
      </c>
      <c r="F140" s="37">
        <v>443.63000499999998</v>
      </c>
      <c r="G140" s="38">
        <v>55752200</v>
      </c>
      <c r="H140" s="37">
        <v>441.83862299999998</v>
      </c>
      <c r="I140" s="41">
        <f t="shared" si="16"/>
        <v>0.99596199089374038</v>
      </c>
      <c r="J140" s="41">
        <f t="shared" ca="1" si="17"/>
        <v>1</v>
      </c>
      <c r="K140" s="37">
        <f t="shared" si="18"/>
        <v>441.26</v>
      </c>
      <c r="L140" s="37">
        <f t="shared" si="19"/>
        <v>443.17</v>
      </c>
      <c r="M140" s="37">
        <f t="shared" si="20"/>
        <v>440.77</v>
      </c>
      <c r="N140" s="37">
        <f t="shared" si="21"/>
        <v>441.84</v>
      </c>
      <c r="O140" s="38">
        <f t="shared" ca="1" si="22"/>
        <v>55752200</v>
      </c>
      <c r="U140" s="63"/>
      <c r="V140" s="97"/>
      <c r="W140" s="37"/>
      <c r="Y140" s="119"/>
      <c r="Z140" s="63"/>
      <c r="AA140" s="38"/>
      <c r="AB140" s="38"/>
      <c r="AC140" s="118"/>
      <c r="AD140" s="117"/>
    </row>
    <row r="141" spans="1:30" x14ac:dyDescent="0.4">
      <c r="A141">
        <v>126</v>
      </c>
      <c r="B141" s="63">
        <v>45184</v>
      </c>
      <c r="C141" s="37">
        <v>447.14001500000001</v>
      </c>
      <c r="D141" s="37">
        <v>447.48001099999999</v>
      </c>
      <c r="E141" s="37">
        <v>442.92001299999998</v>
      </c>
      <c r="F141" s="37">
        <v>443.36999500000002</v>
      </c>
      <c r="G141" s="38">
        <v>111761400</v>
      </c>
      <c r="H141" s="37">
        <v>441.57965100000001</v>
      </c>
      <c r="I141" s="41">
        <f t="shared" si="16"/>
        <v>0.99596196400254822</v>
      </c>
      <c r="J141" s="41">
        <f t="shared" ca="1" si="17"/>
        <v>1</v>
      </c>
      <c r="K141" s="37">
        <f t="shared" si="18"/>
        <v>445.33</v>
      </c>
      <c r="L141" s="37">
        <f t="shared" si="19"/>
        <v>445.67</v>
      </c>
      <c r="M141" s="37">
        <f t="shared" si="20"/>
        <v>441.13</v>
      </c>
      <c r="N141" s="37">
        <f t="shared" si="21"/>
        <v>441.58</v>
      </c>
      <c r="O141" s="38">
        <f t="shared" ca="1" si="22"/>
        <v>111761400</v>
      </c>
      <c r="U141" s="63"/>
      <c r="V141" s="97"/>
      <c r="W141" s="37"/>
      <c r="Y141" s="119"/>
      <c r="Z141" s="63"/>
      <c r="AA141" s="38"/>
      <c r="AB141" s="38"/>
      <c r="AC141" s="118"/>
      <c r="AD141" s="117"/>
    </row>
    <row r="142" spans="1:30" x14ac:dyDescent="0.4">
      <c r="A142">
        <v>127</v>
      </c>
      <c r="B142" s="63">
        <v>45183</v>
      </c>
      <c r="C142" s="37">
        <v>449.07000699999998</v>
      </c>
      <c r="D142" s="37">
        <v>451.07998700000002</v>
      </c>
      <c r="E142" s="37">
        <v>447.72000100000002</v>
      </c>
      <c r="F142" s="37">
        <v>450.35998499999999</v>
      </c>
      <c r="G142" s="38">
        <v>83430800</v>
      </c>
      <c r="H142" s="37">
        <v>446.96484400000003</v>
      </c>
      <c r="I142" s="41">
        <f t="shared" si="16"/>
        <v>0.99246127295256936</v>
      </c>
      <c r="J142" s="41">
        <f t="shared" ca="1" si="17"/>
        <v>1</v>
      </c>
      <c r="K142" s="37">
        <f t="shared" si="18"/>
        <v>445.68</v>
      </c>
      <c r="L142" s="37">
        <f t="shared" si="19"/>
        <v>447.68</v>
      </c>
      <c r="M142" s="37">
        <f t="shared" si="20"/>
        <v>444.34</v>
      </c>
      <c r="N142" s="37">
        <f t="shared" si="21"/>
        <v>446.96</v>
      </c>
      <c r="O142" s="38">
        <f t="shared" ca="1" si="22"/>
        <v>83430800</v>
      </c>
      <c r="U142" s="63"/>
      <c r="V142" s="97"/>
      <c r="W142" s="37"/>
      <c r="Y142" s="119"/>
      <c r="Z142" s="63"/>
      <c r="AA142" s="38"/>
      <c r="AB142" s="38"/>
      <c r="AC142" s="118"/>
      <c r="AD142" s="117"/>
    </row>
    <row r="143" spans="1:30" x14ac:dyDescent="0.4">
      <c r="A143">
        <v>128</v>
      </c>
      <c r="B143" s="63">
        <v>45182</v>
      </c>
      <c r="C143" s="37">
        <v>446.22000100000002</v>
      </c>
      <c r="D143" s="37">
        <v>447.709991</v>
      </c>
      <c r="E143" s="37">
        <v>445.07998700000002</v>
      </c>
      <c r="F143" s="37">
        <v>446.51001000000002</v>
      </c>
      <c r="G143" s="38">
        <v>60199300</v>
      </c>
      <c r="H143" s="37">
        <v>443.14386000000002</v>
      </c>
      <c r="I143" s="41">
        <f t="shared" si="16"/>
        <v>0.99246119924612664</v>
      </c>
      <c r="J143" s="41">
        <f t="shared" ca="1" si="17"/>
        <v>1</v>
      </c>
      <c r="K143" s="37">
        <f t="shared" si="18"/>
        <v>442.86</v>
      </c>
      <c r="L143" s="37">
        <f t="shared" si="19"/>
        <v>444.33</v>
      </c>
      <c r="M143" s="37">
        <f t="shared" si="20"/>
        <v>441.72</v>
      </c>
      <c r="N143" s="37">
        <f t="shared" si="21"/>
        <v>443.14</v>
      </c>
      <c r="O143" s="38">
        <f t="shared" ca="1" si="22"/>
        <v>60199300</v>
      </c>
      <c r="U143" s="63"/>
      <c r="V143" s="97"/>
      <c r="W143" s="37"/>
      <c r="Y143" s="119"/>
      <c r="Z143" s="63"/>
      <c r="AA143" s="38"/>
      <c r="AB143" s="38"/>
      <c r="AC143" s="118"/>
      <c r="AD143" s="117"/>
    </row>
    <row r="144" spans="1:30" x14ac:dyDescent="0.4">
      <c r="A144">
        <v>129</v>
      </c>
      <c r="B144" s="63">
        <v>45181</v>
      </c>
      <c r="C144" s="37">
        <v>446.95001200000002</v>
      </c>
      <c r="D144" s="37">
        <v>448.52999899999998</v>
      </c>
      <c r="E144" s="37">
        <v>445.39001500000001</v>
      </c>
      <c r="F144" s="37">
        <v>445.98998999999998</v>
      </c>
      <c r="G144" s="38">
        <v>67565400</v>
      </c>
      <c r="H144" s="37">
        <v>442.62777699999998</v>
      </c>
      <c r="I144" s="41">
        <f t="shared" si="16"/>
        <v>0.99246123662999697</v>
      </c>
      <c r="J144" s="41">
        <f t="shared" ca="1" si="17"/>
        <v>1</v>
      </c>
      <c r="K144" s="37">
        <f t="shared" si="18"/>
        <v>443.58</v>
      </c>
      <c r="L144" s="37">
        <f t="shared" si="19"/>
        <v>445.15</v>
      </c>
      <c r="M144" s="37">
        <f t="shared" si="20"/>
        <v>442.03</v>
      </c>
      <c r="N144" s="37">
        <f t="shared" si="21"/>
        <v>442.63</v>
      </c>
      <c r="O144" s="38">
        <f t="shared" ca="1" si="22"/>
        <v>67565400</v>
      </c>
      <c r="U144" s="63"/>
      <c r="V144" s="97"/>
      <c r="W144" s="37"/>
      <c r="Y144" s="119"/>
      <c r="Z144" s="63"/>
      <c r="AA144" s="38"/>
      <c r="AB144" s="38"/>
      <c r="AC144" s="118"/>
      <c r="AD144" s="117"/>
    </row>
    <row r="145" spans="1:30" x14ac:dyDescent="0.4">
      <c r="A145">
        <v>130</v>
      </c>
      <c r="B145" s="63">
        <v>45180</v>
      </c>
      <c r="C145" s="37">
        <v>448.23998999999998</v>
      </c>
      <c r="D145" s="37">
        <v>448.76998900000001</v>
      </c>
      <c r="E145" s="37">
        <v>446.47000100000002</v>
      </c>
      <c r="F145" s="37">
        <v>448.45001200000002</v>
      </c>
      <c r="G145" s="38">
        <v>60180100</v>
      </c>
      <c r="H145" s="37">
        <v>445.06924400000003</v>
      </c>
      <c r="I145" s="41">
        <f t="shared" ref="I145:I208" si="31">IF(F145=0,1,H145/F145)</f>
        <v>0.99246121549886368</v>
      </c>
      <c r="J145" s="41">
        <f t="shared" ref="J145:J208" ca="1" si="32">INDEX(OFFSET($T$15,0,0,$S$13+1,1),MATCH(B145,OFFSET($Q$15,0,0,$S$13+1,1),-1))</f>
        <v>1</v>
      </c>
      <c r="K145" s="37">
        <f t="shared" ref="K145:K208" si="33">ROUND($I145*C145,2)</f>
        <v>444.86</v>
      </c>
      <c r="L145" s="37">
        <f t="shared" ref="L145:L208" si="34">ROUND($I145*D145,2)</f>
        <v>445.39</v>
      </c>
      <c r="M145" s="37">
        <f t="shared" ref="M145:M208" si="35">ROUND($I145*E145,2)</f>
        <v>443.1</v>
      </c>
      <c r="N145" s="37">
        <f t="shared" ref="N145:N208" si="36">ROUND($I145*F145,2)</f>
        <v>445.07</v>
      </c>
      <c r="O145" s="38">
        <f t="shared" ref="O145:O208" ca="1" si="37">G145*J145</f>
        <v>60180100</v>
      </c>
      <c r="U145" s="63"/>
      <c r="V145" s="97"/>
      <c r="W145" s="37"/>
      <c r="Y145" s="119"/>
      <c r="Z145" s="63"/>
      <c r="AA145" s="38"/>
      <c r="AB145" s="38"/>
      <c r="AC145" s="118"/>
      <c r="AD145" s="117"/>
    </row>
    <row r="146" spans="1:30" x14ac:dyDescent="0.4">
      <c r="A146">
        <v>131</v>
      </c>
      <c r="B146" s="63">
        <v>45177</v>
      </c>
      <c r="C146" s="37">
        <v>444.89999399999999</v>
      </c>
      <c r="D146" s="37">
        <v>447.10998499999999</v>
      </c>
      <c r="E146" s="37">
        <v>444.52999899999998</v>
      </c>
      <c r="F146" s="37">
        <v>445.51998900000001</v>
      </c>
      <c r="G146" s="38">
        <v>61659700</v>
      </c>
      <c r="H146" s="37">
        <v>442.161316</v>
      </c>
      <c r="I146" s="41">
        <f t="shared" si="31"/>
        <v>0.99246122938829573</v>
      </c>
      <c r="J146" s="41">
        <f t="shared" ca="1" si="32"/>
        <v>1</v>
      </c>
      <c r="K146" s="37">
        <f t="shared" si="33"/>
        <v>441.55</v>
      </c>
      <c r="L146" s="37">
        <f t="shared" si="34"/>
        <v>443.74</v>
      </c>
      <c r="M146" s="37">
        <f t="shared" si="35"/>
        <v>441.18</v>
      </c>
      <c r="N146" s="37">
        <f t="shared" si="36"/>
        <v>442.16</v>
      </c>
      <c r="O146" s="38">
        <f t="shared" ca="1" si="37"/>
        <v>61659700</v>
      </c>
      <c r="U146" s="63"/>
      <c r="V146" s="97"/>
      <c r="W146" s="37"/>
      <c r="Y146" s="119"/>
      <c r="Z146" s="63"/>
      <c r="AA146" s="38"/>
      <c r="AB146" s="38"/>
      <c r="AC146" s="118"/>
      <c r="AD146" s="117"/>
    </row>
    <row r="147" spans="1:30" x14ac:dyDescent="0.4">
      <c r="A147">
        <v>132</v>
      </c>
      <c r="B147" s="63">
        <v>45176</v>
      </c>
      <c r="C147" s="37">
        <v>443.10998499999999</v>
      </c>
      <c r="D147" s="37">
        <v>445.54998799999998</v>
      </c>
      <c r="E147" s="37">
        <v>442.75</v>
      </c>
      <c r="F147" s="37">
        <v>444.85000600000001</v>
      </c>
      <c r="G147" s="38">
        <v>70355400</v>
      </c>
      <c r="H147" s="37">
        <v>441.49636800000002</v>
      </c>
      <c r="I147" s="41">
        <f t="shared" si="31"/>
        <v>0.99246119376246567</v>
      </c>
      <c r="J147" s="41">
        <f t="shared" ca="1" si="32"/>
        <v>1</v>
      </c>
      <c r="K147" s="37">
        <f t="shared" si="33"/>
        <v>439.77</v>
      </c>
      <c r="L147" s="37">
        <f t="shared" si="34"/>
        <v>442.19</v>
      </c>
      <c r="M147" s="37">
        <f t="shared" si="35"/>
        <v>439.41</v>
      </c>
      <c r="N147" s="37">
        <f t="shared" si="36"/>
        <v>441.5</v>
      </c>
      <c r="O147" s="38">
        <f t="shared" ca="1" si="37"/>
        <v>70355400</v>
      </c>
      <c r="U147" s="63"/>
      <c r="V147" s="97"/>
      <c r="W147" s="37"/>
      <c r="Y147" s="119"/>
      <c r="Z147" s="63"/>
      <c r="AA147" s="38"/>
      <c r="AB147" s="38"/>
      <c r="AC147" s="118"/>
      <c r="AD147" s="117"/>
    </row>
    <row r="148" spans="1:30" x14ac:dyDescent="0.4">
      <c r="A148">
        <v>133</v>
      </c>
      <c r="B148" s="63">
        <v>45175</v>
      </c>
      <c r="C148" s="37">
        <v>448.39999399999999</v>
      </c>
      <c r="D148" s="37">
        <v>448.51001000000002</v>
      </c>
      <c r="E148" s="37">
        <v>443.80999800000001</v>
      </c>
      <c r="F148" s="37">
        <v>446.22000100000002</v>
      </c>
      <c r="G148" s="38">
        <v>70758500</v>
      </c>
      <c r="H148" s="37">
        <v>442.85601800000001</v>
      </c>
      <c r="I148" s="41">
        <f t="shared" si="31"/>
        <v>0.99246115594894635</v>
      </c>
      <c r="J148" s="41">
        <f t="shared" ca="1" si="32"/>
        <v>1</v>
      </c>
      <c r="K148" s="37">
        <f t="shared" si="33"/>
        <v>445.02</v>
      </c>
      <c r="L148" s="37">
        <f t="shared" si="34"/>
        <v>445.13</v>
      </c>
      <c r="M148" s="37">
        <f t="shared" si="35"/>
        <v>440.46</v>
      </c>
      <c r="N148" s="37">
        <f t="shared" si="36"/>
        <v>442.86</v>
      </c>
      <c r="O148" s="38">
        <f t="shared" ca="1" si="37"/>
        <v>70758500</v>
      </c>
      <c r="U148" s="63"/>
      <c r="V148" s="97"/>
      <c r="W148" s="37"/>
      <c r="Y148" s="119"/>
      <c r="Z148" s="63"/>
      <c r="AA148" s="38"/>
      <c r="AB148" s="38"/>
      <c r="AC148" s="118"/>
      <c r="AD148" s="117"/>
    </row>
    <row r="149" spans="1:30" x14ac:dyDescent="0.4">
      <c r="A149">
        <v>134</v>
      </c>
      <c r="B149" s="63">
        <v>45174</v>
      </c>
      <c r="C149" s="37">
        <v>450.73001099999999</v>
      </c>
      <c r="D149" s="37">
        <v>451.05999800000001</v>
      </c>
      <c r="E149" s="37">
        <v>449.17001299999998</v>
      </c>
      <c r="F149" s="37">
        <v>449.23998999999998</v>
      </c>
      <c r="G149" s="38">
        <v>55166200</v>
      </c>
      <c r="H149" s="37">
        <v>445.85327100000001</v>
      </c>
      <c r="I149" s="41">
        <f t="shared" si="31"/>
        <v>0.99246122545768922</v>
      </c>
      <c r="J149" s="41">
        <f t="shared" ca="1" si="32"/>
        <v>1</v>
      </c>
      <c r="K149" s="37">
        <f t="shared" si="33"/>
        <v>447.33</v>
      </c>
      <c r="L149" s="37">
        <f t="shared" si="34"/>
        <v>447.66</v>
      </c>
      <c r="M149" s="37">
        <f t="shared" si="35"/>
        <v>445.78</v>
      </c>
      <c r="N149" s="37">
        <f t="shared" si="36"/>
        <v>445.85</v>
      </c>
      <c r="O149" s="38">
        <f t="shared" ca="1" si="37"/>
        <v>55166200</v>
      </c>
      <c r="U149" s="63"/>
      <c r="V149" s="97"/>
      <c r="W149" s="37"/>
      <c r="Y149" s="119"/>
      <c r="Z149" s="63"/>
      <c r="AA149" s="38"/>
      <c r="AB149" s="38"/>
      <c r="AC149" s="118"/>
      <c r="AD149" s="117"/>
    </row>
    <row r="150" spans="1:30" x14ac:dyDescent="0.4">
      <c r="A150">
        <v>135</v>
      </c>
      <c r="B150" s="63">
        <v>45170</v>
      </c>
      <c r="C150" s="37">
        <v>453.17001299999998</v>
      </c>
      <c r="D150" s="37">
        <v>453.67001299999998</v>
      </c>
      <c r="E150" s="37">
        <v>449.67999300000002</v>
      </c>
      <c r="F150" s="37">
        <v>451.19000199999999</v>
      </c>
      <c r="G150" s="38">
        <v>58875700</v>
      </c>
      <c r="H150" s="37">
        <v>447.78857399999998</v>
      </c>
      <c r="I150" s="41">
        <f t="shared" si="31"/>
        <v>0.99246120706371499</v>
      </c>
      <c r="J150" s="41">
        <f t="shared" ca="1" si="32"/>
        <v>1</v>
      </c>
      <c r="K150" s="37">
        <f t="shared" si="33"/>
        <v>449.75</v>
      </c>
      <c r="L150" s="37">
        <f t="shared" si="34"/>
        <v>450.25</v>
      </c>
      <c r="M150" s="37">
        <f t="shared" si="35"/>
        <v>446.29</v>
      </c>
      <c r="N150" s="37">
        <f t="shared" si="36"/>
        <v>447.79</v>
      </c>
      <c r="O150" s="38">
        <f t="shared" ca="1" si="37"/>
        <v>58875700</v>
      </c>
      <c r="U150" s="63"/>
      <c r="V150" s="97"/>
      <c r="W150" s="37"/>
      <c r="Y150" s="119"/>
      <c r="Z150" s="63"/>
      <c r="AA150" s="38"/>
      <c r="AB150" s="38"/>
      <c r="AC150" s="118"/>
      <c r="AD150" s="117"/>
    </row>
    <row r="151" spans="1:30" x14ac:dyDescent="0.4">
      <c r="A151">
        <v>136</v>
      </c>
      <c r="B151" s="63">
        <v>45169</v>
      </c>
      <c r="C151" s="37">
        <v>451.64999399999999</v>
      </c>
      <c r="D151" s="37">
        <v>452.82998700000002</v>
      </c>
      <c r="E151" s="37">
        <v>450.16000400000001</v>
      </c>
      <c r="F151" s="37">
        <v>450.35000600000001</v>
      </c>
      <c r="G151" s="38">
        <v>66084600</v>
      </c>
      <c r="H151" s="37">
        <v>446.954926</v>
      </c>
      <c r="I151" s="41">
        <f t="shared" si="31"/>
        <v>0.9924612413572389</v>
      </c>
      <c r="J151" s="41">
        <f t="shared" ca="1" si="32"/>
        <v>1</v>
      </c>
      <c r="K151" s="37">
        <f t="shared" si="33"/>
        <v>448.25</v>
      </c>
      <c r="L151" s="37">
        <f t="shared" si="34"/>
        <v>449.42</v>
      </c>
      <c r="M151" s="37">
        <f t="shared" si="35"/>
        <v>446.77</v>
      </c>
      <c r="N151" s="37">
        <f t="shared" si="36"/>
        <v>446.95</v>
      </c>
      <c r="O151" s="38">
        <f t="shared" ca="1" si="37"/>
        <v>66084600</v>
      </c>
      <c r="U151" s="63"/>
      <c r="V151" s="97"/>
      <c r="W151" s="37"/>
      <c r="Y151" s="119"/>
      <c r="Z151" s="63"/>
      <c r="AA151" s="38"/>
      <c r="AB151" s="38"/>
      <c r="AC151" s="118"/>
      <c r="AD151" s="117"/>
    </row>
    <row r="152" spans="1:30" x14ac:dyDescent="0.4">
      <c r="A152">
        <v>137</v>
      </c>
      <c r="B152" s="63">
        <v>45168</v>
      </c>
      <c r="C152" s="37">
        <v>449.51001000000002</v>
      </c>
      <c r="D152" s="37">
        <v>451.67001299999998</v>
      </c>
      <c r="E152" s="37">
        <v>448.77999899999998</v>
      </c>
      <c r="F152" s="37">
        <v>451.01001000000002</v>
      </c>
      <c r="G152" s="38">
        <v>69053900</v>
      </c>
      <c r="H152" s="37">
        <v>447.60995500000001</v>
      </c>
      <c r="I152" s="41">
        <f t="shared" si="31"/>
        <v>0.99246124271166392</v>
      </c>
      <c r="J152" s="41">
        <f t="shared" ca="1" si="32"/>
        <v>1</v>
      </c>
      <c r="K152" s="37">
        <f t="shared" si="33"/>
        <v>446.12</v>
      </c>
      <c r="L152" s="37">
        <f t="shared" si="34"/>
        <v>448.26</v>
      </c>
      <c r="M152" s="37">
        <f t="shared" si="35"/>
        <v>445.4</v>
      </c>
      <c r="N152" s="37">
        <f t="shared" si="36"/>
        <v>447.61</v>
      </c>
      <c r="O152" s="38">
        <f t="shared" ca="1" si="37"/>
        <v>69053900</v>
      </c>
      <c r="U152" s="63"/>
      <c r="V152" s="97"/>
      <c r="W152" s="37"/>
      <c r="Y152" s="119"/>
      <c r="Z152" s="63"/>
      <c r="AA152" s="38"/>
      <c r="AB152" s="38"/>
      <c r="AC152" s="118"/>
      <c r="AD152" s="117"/>
    </row>
    <row r="153" spans="1:30" x14ac:dyDescent="0.4">
      <c r="A153">
        <v>138</v>
      </c>
      <c r="B153" s="63">
        <v>45167</v>
      </c>
      <c r="C153" s="37">
        <v>442.64999399999999</v>
      </c>
      <c r="D153" s="37">
        <v>449.45001200000002</v>
      </c>
      <c r="E153" s="37">
        <v>442.459991</v>
      </c>
      <c r="F153" s="37">
        <v>449.16000400000001</v>
      </c>
      <c r="G153" s="38">
        <v>83081900</v>
      </c>
      <c r="H153" s="37">
        <v>445.77389499999998</v>
      </c>
      <c r="I153" s="41">
        <f t="shared" si="31"/>
        <v>0.99246124105030498</v>
      </c>
      <c r="J153" s="41">
        <f t="shared" ca="1" si="32"/>
        <v>1</v>
      </c>
      <c r="K153" s="37">
        <f t="shared" si="33"/>
        <v>439.31</v>
      </c>
      <c r="L153" s="37">
        <f t="shared" si="34"/>
        <v>446.06</v>
      </c>
      <c r="M153" s="37">
        <f t="shared" si="35"/>
        <v>439.12</v>
      </c>
      <c r="N153" s="37">
        <f t="shared" si="36"/>
        <v>445.77</v>
      </c>
      <c r="O153" s="38">
        <f t="shared" ca="1" si="37"/>
        <v>83081900</v>
      </c>
      <c r="U153" s="63"/>
      <c r="V153" s="97"/>
      <c r="W153" s="37"/>
      <c r="Y153" s="119"/>
      <c r="Z153" s="63"/>
      <c r="AA153" s="38"/>
      <c r="AB153" s="38"/>
      <c r="AC153" s="118"/>
      <c r="AD153" s="117"/>
    </row>
    <row r="154" spans="1:30" x14ac:dyDescent="0.4">
      <c r="A154">
        <v>139</v>
      </c>
      <c r="B154" s="63">
        <v>45166</v>
      </c>
      <c r="C154" s="37">
        <v>442.23998999999998</v>
      </c>
      <c r="D154" s="37">
        <v>443.39999399999999</v>
      </c>
      <c r="E154" s="37">
        <v>439.97000100000002</v>
      </c>
      <c r="F154" s="37">
        <v>442.76001000000002</v>
      </c>
      <c r="G154" s="38">
        <v>61595400</v>
      </c>
      <c r="H154" s="37">
        <v>439.42214999999999</v>
      </c>
      <c r="I154" s="41">
        <f t="shared" si="31"/>
        <v>0.99246124328165941</v>
      </c>
      <c r="J154" s="41">
        <f t="shared" ca="1" si="32"/>
        <v>1</v>
      </c>
      <c r="K154" s="37">
        <f t="shared" si="33"/>
        <v>438.91</v>
      </c>
      <c r="L154" s="37">
        <f t="shared" si="34"/>
        <v>440.06</v>
      </c>
      <c r="M154" s="37">
        <f t="shared" si="35"/>
        <v>436.65</v>
      </c>
      <c r="N154" s="37">
        <f t="shared" si="36"/>
        <v>439.42</v>
      </c>
      <c r="O154" s="38">
        <f t="shared" ca="1" si="37"/>
        <v>61595400</v>
      </c>
      <c r="U154" s="63"/>
      <c r="V154" s="97"/>
      <c r="W154" s="37"/>
      <c r="Y154" s="119"/>
      <c r="Z154" s="63"/>
      <c r="AA154" s="38"/>
      <c r="AB154" s="38"/>
      <c r="AC154" s="118"/>
      <c r="AD154" s="117"/>
    </row>
    <row r="155" spans="1:30" x14ac:dyDescent="0.4">
      <c r="A155">
        <v>140</v>
      </c>
      <c r="B155" s="63">
        <v>45163</v>
      </c>
      <c r="C155" s="37">
        <v>438.67999300000002</v>
      </c>
      <c r="D155" s="37">
        <v>441.29998799999998</v>
      </c>
      <c r="E155" s="37">
        <v>435</v>
      </c>
      <c r="F155" s="37">
        <v>439.97000100000002</v>
      </c>
      <c r="G155" s="38">
        <v>102325100</v>
      </c>
      <c r="H155" s="37">
        <v>436.65316799999999</v>
      </c>
      <c r="I155" s="41">
        <f t="shared" si="31"/>
        <v>0.99246122919185109</v>
      </c>
      <c r="J155" s="41">
        <f t="shared" ca="1" si="32"/>
        <v>1</v>
      </c>
      <c r="K155" s="37">
        <f t="shared" si="33"/>
        <v>435.37</v>
      </c>
      <c r="L155" s="37">
        <f t="shared" si="34"/>
        <v>437.97</v>
      </c>
      <c r="M155" s="37">
        <f t="shared" si="35"/>
        <v>431.72</v>
      </c>
      <c r="N155" s="37">
        <f t="shared" si="36"/>
        <v>436.65</v>
      </c>
      <c r="O155" s="38">
        <f t="shared" ca="1" si="37"/>
        <v>102325100</v>
      </c>
      <c r="U155" s="63"/>
      <c r="V155" s="97"/>
      <c r="W155" s="37"/>
      <c r="Y155" s="119"/>
      <c r="Z155" s="63"/>
      <c r="AA155" s="38"/>
      <c r="AB155" s="38"/>
      <c r="AC155" s="118"/>
      <c r="AD155" s="117"/>
    </row>
    <row r="156" spans="1:30" x14ac:dyDescent="0.4">
      <c r="A156">
        <v>141</v>
      </c>
      <c r="B156" s="63">
        <v>45162</v>
      </c>
      <c r="C156" s="37">
        <v>444.69000199999999</v>
      </c>
      <c r="D156" s="37">
        <v>445.22000100000002</v>
      </c>
      <c r="E156" s="37">
        <v>436.85998499999999</v>
      </c>
      <c r="F156" s="37">
        <v>436.89001500000001</v>
      </c>
      <c r="G156" s="38">
        <v>88517300</v>
      </c>
      <c r="H156" s="37">
        <v>433.596405</v>
      </c>
      <c r="I156" s="41">
        <f t="shared" si="31"/>
        <v>0.99246123764124017</v>
      </c>
      <c r="J156" s="41">
        <f t="shared" ca="1" si="32"/>
        <v>1</v>
      </c>
      <c r="K156" s="37">
        <f t="shared" si="33"/>
        <v>441.34</v>
      </c>
      <c r="L156" s="37">
        <f t="shared" si="34"/>
        <v>441.86</v>
      </c>
      <c r="M156" s="37">
        <f t="shared" si="35"/>
        <v>433.57</v>
      </c>
      <c r="N156" s="37">
        <f t="shared" si="36"/>
        <v>433.6</v>
      </c>
      <c r="O156" s="38">
        <f t="shared" ca="1" si="37"/>
        <v>88517300</v>
      </c>
      <c r="U156" s="63"/>
      <c r="V156" s="97"/>
      <c r="W156" s="37"/>
      <c r="Y156" s="119"/>
      <c r="Z156" s="63"/>
      <c r="AA156" s="38"/>
      <c r="AB156" s="38"/>
      <c r="AC156" s="118"/>
      <c r="AD156" s="117"/>
    </row>
    <row r="157" spans="1:30" x14ac:dyDescent="0.4">
      <c r="A157">
        <v>142</v>
      </c>
      <c r="B157" s="63">
        <v>45161</v>
      </c>
      <c r="C157" s="37">
        <v>439.25</v>
      </c>
      <c r="D157" s="37">
        <v>443.67001299999998</v>
      </c>
      <c r="E157" s="37">
        <v>439.10000600000001</v>
      </c>
      <c r="F157" s="37">
        <v>443.02999899999998</v>
      </c>
      <c r="G157" s="38">
        <v>68441000</v>
      </c>
      <c r="H157" s="37">
        <v>439.69009399999999</v>
      </c>
      <c r="I157" s="41">
        <f t="shared" si="31"/>
        <v>0.9924612215706865</v>
      </c>
      <c r="J157" s="41">
        <f t="shared" ca="1" si="32"/>
        <v>1</v>
      </c>
      <c r="K157" s="37">
        <f t="shared" si="33"/>
        <v>435.94</v>
      </c>
      <c r="L157" s="37">
        <f t="shared" si="34"/>
        <v>440.33</v>
      </c>
      <c r="M157" s="37">
        <f t="shared" si="35"/>
        <v>435.79</v>
      </c>
      <c r="N157" s="37">
        <f t="shared" si="36"/>
        <v>439.69</v>
      </c>
      <c r="O157" s="38">
        <f t="shared" ca="1" si="37"/>
        <v>68441000</v>
      </c>
      <c r="U157" s="63"/>
      <c r="V157" s="97"/>
      <c r="W157" s="37"/>
      <c r="Y157" s="119"/>
      <c r="Z157" s="63"/>
      <c r="AA157" s="38"/>
      <c r="AB157" s="38"/>
      <c r="AC157" s="118"/>
      <c r="AD157" s="117"/>
    </row>
    <row r="158" spans="1:30" x14ac:dyDescent="0.4">
      <c r="A158">
        <v>143</v>
      </c>
      <c r="B158" s="63">
        <v>45160</v>
      </c>
      <c r="C158" s="37">
        <v>441.17999300000002</v>
      </c>
      <c r="D158" s="37">
        <v>441.17999300000002</v>
      </c>
      <c r="E158" s="37">
        <v>437.57000699999998</v>
      </c>
      <c r="F158" s="37">
        <v>438.14999399999999</v>
      </c>
      <c r="G158" s="38">
        <v>65062900</v>
      </c>
      <c r="H158" s="37">
        <v>434.84686299999998</v>
      </c>
      <c r="I158" s="41">
        <f t="shared" si="31"/>
        <v>0.99246118670493466</v>
      </c>
      <c r="J158" s="41">
        <f t="shared" ca="1" si="32"/>
        <v>1</v>
      </c>
      <c r="K158" s="37">
        <f t="shared" si="33"/>
        <v>437.85</v>
      </c>
      <c r="L158" s="37">
        <f t="shared" si="34"/>
        <v>437.85</v>
      </c>
      <c r="M158" s="37">
        <f t="shared" si="35"/>
        <v>434.27</v>
      </c>
      <c r="N158" s="37">
        <f t="shared" si="36"/>
        <v>434.85</v>
      </c>
      <c r="O158" s="38">
        <f t="shared" ca="1" si="37"/>
        <v>65062900</v>
      </c>
      <c r="U158" s="63"/>
      <c r="V158" s="97"/>
      <c r="W158" s="37"/>
      <c r="Y158" s="119"/>
      <c r="Z158" s="63"/>
      <c r="AA158" s="38"/>
      <c r="AB158" s="38"/>
      <c r="AC158" s="118"/>
      <c r="AD158" s="117"/>
    </row>
    <row r="159" spans="1:30" x14ac:dyDescent="0.4">
      <c r="A159">
        <v>144</v>
      </c>
      <c r="B159" s="63">
        <v>45159</v>
      </c>
      <c r="C159" s="37">
        <v>437.54998799999998</v>
      </c>
      <c r="D159" s="37">
        <v>440.10998499999999</v>
      </c>
      <c r="E159" s="37">
        <v>435.32000699999998</v>
      </c>
      <c r="F159" s="37">
        <v>439.33999599999999</v>
      </c>
      <c r="G159" s="38">
        <v>68719000</v>
      </c>
      <c r="H159" s="37">
        <v>436.02792399999998</v>
      </c>
      <c r="I159" s="41">
        <f t="shared" si="31"/>
        <v>0.99246125545100605</v>
      </c>
      <c r="J159" s="41">
        <f t="shared" ca="1" si="32"/>
        <v>1</v>
      </c>
      <c r="K159" s="37">
        <f t="shared" si="33"/>
        <v>434.25</v>
      </c>
      <c r="L159" s="37">
        <f t="shared" si="34"/>
        <v>436.79</v>
      </c>
      <c r="M159" s="37">
        <f t="shared" si="35"/>
        <v>432.04</v>
      </c>
      <c r="N159" s="37">
        <f t="shared" si="36"/>
        <v>436.03</v>
      </c>
      <c r="O159" s="38">
        <f t="shared" ca="1" si="37"/>
        <v>68719000</v>
      </c>
      <c r="U159" s="63"/>
      <c r="V159" s="97"/>
      <c r="W159" s="37"/>
      <c r="Y159" s="119"/>
      <c r="Z159" s="63"/>
      <c r="AA159" s="38"/>
      <c r="AB159" s="38"/>
      <c r="AC159" s="118"/>
      <c r="AD159" s="117"/>
    </row>
    <row r="160" spans="1:30" x14ac:dyDescent="0.4">
      <c r="A160">
        <v>145</v>
      </c>
      <c r="B160" s="63">
        <v>45156</v>
      </c>
      <c r="C160" s="37">
        <v>433.36999500000002</v>
      </c>
      <c r="D160" s="37">
        <v>437.57000699999998</v>
      </c>
      <c r="E160" s="37">
        <v>433.01001000000002</v>
      </c>
      <c r="F160" s="37">
        <v>436.5</v>
      </c>
      <c r="G160" s="38">
        <v>98758400</v>
      </c>
      <c r="H160" s="37">
        <v>433.20931999999999</v>
      </c>
      <c r="I160" s="41">
        <f t="shared" si="31"/>
        <v>0.99246121420389455</v>
      </c>
      <c r="J160" s="41">
        <f t="shared" ca="1" si="32"/>
        <v>1</v>
      </c>
      <c r="K160" s="37">
        <f t="shared" si="33"/>
        <v>430.1</v>
      </c>
      <c r="L160" s="37">
        <f t="shared" si="34"/>
        <v>434.27</v>
      </c>
      <c r="M160" s="37">
        <f t="shared" si="35"/>
        <v>429.75</v>
      </c>
      <c r="N160" s="37">
        <f t="shared" si="36"/>
        <v>433.21</v>
      </c>
      <c r="O160" s="38">
        <f t="shared" ca="1" si="37"/>
        <v>98758400</v>
      </c>
      <c r="U160" s="63"/>
      <c r="V160" s="97"/>
      <c r="W160" s="37"/>
      <c r="Y160" s="119"/>
      <c r="Z160" s="63"/>
      <c r="AA160" s="38"/>
      <c r="AB160" s="38"/>
      <c r="AC160" s="118"/>
      <c r="AD160" s="117"/>
    </row>
    <row r="161" spans="1:30" x14ac:dyDescent="0.4">
      <c r="A161">
        <v>146</v>
      </c>
      <c r="B161" s="63">
        <v>45155</v>
      </c>
      <c r="C161" s="37">
        <v>441.16000400000001</v>
      </c>
      <c r="D161" s="37">
        <v>441.42999300000002</v>
      </c>
      <c r="E161" s="37">
        <v>435.75</v>
      </c>
      <c r="F161" s="37">
        <v>436.290009</v>
      </c>
      <c r="G161" s="38">
        <v>95711300</v>
      </c>
      <c r="H161" s="37">
        <v>433.00091600000002</v>
      </c>
      <c r="I161" s="41">
        <f t="shared" si="31"/>
        <v>0.99246122319523489</v>
      </c>
      <c r="J161" s="41">
        <f t="shared" ca="1" si="32"/>
        <v>1</v>
      </c>
      <c r="K161" s="37">
        <f t="shared" si="33"/>
        <v>437.83</v>
      </c>
      <c r="L161" s="37">
        <f t="shared" si="34"/>
        <v>438.1</v>
      </c>
      <c r="M161" s="37">
        <f t="shared" si="35"/>
        <v>432.46</v>
      </c>
      <c r="N161" s="37">
        <f t="shared" si="36"/>
        <v>433</v>
      </c>
      <c r="O161" s="38">
        <f t="shared" ca="1" si="37"/>
        <v>95711300</v>
      </c>
      <c r="U161" s="63"/>
      <c r="V161" s="97"/>
      <c r="W161" s="37"/>
      <c r="Y161" s="119"/>
      <c r="Z161" s="63"/>
      <c r="AA161" s="38"/>
      <c r="AB161" s="38"/>
      <c r="AC161" s="118"/>
      <c r="AD161" s="117"/>
    </row>
    <row r="162" spans="1:30" x14ac:dyDescent="0.4">
      <c r="A162">
        <v>147</v>
      </c>
      <c r="B162" s="63">
        <v>45154</v>
      </c>
      <c r="C162" s="37">
        <v>442.459991</v>
      </c>
      <c r="D162" s="37">
        <v>444.17999300000002</v>
      </c>
      <c r="E162" s="37">
        <v>439.52999899999998</v>
      </c>
      <c r="F162" s="37">
        <v>439.64001500000001</v>
      </c>
      <c r="G162" s="38">
        <v>80107200</v>
      </c>
      <c r="H162" s="37">
        <v>436.32565299999999</v>
      </c>
      <c r="I162" s="41">
        <f t="shared" si="31"/>
        <v>0.99246119123164889</v>
      </c>
      <c r="J162" s="41">
        <f t="shared" ca="1" si="32"/>
        <v>1</v>
      </c>
      <c r="K162" s="37">
        <f t="shared" si="33"/>
        <v>439.12</v>
      </c>
      <c r="L162" s="37">
        <f t="shared" si="34"/>
        <v>440.83</v>
      </c>
      <c r="M162" s="37">
        <f t="shared" si="35"/>
        <v>436.22</v>
      </c>
      <c r="N162" s="37">
        <f t="shared" si="36"/>
        <v>436.33</v>
      </c>
      <c r="O162" s="38">
        <f t="shared" ca="1" si="37"/>
        <v>80107200</v>
      </c>
      <c r="U162" s="63"/>
      <c r="V162" s="97"/>
      <c r="W162" s="37"/>
      <c r="Y162" s="119"/>
      <c r="Z162" s="63"/>
      <c r="AA162" s="38"/>
      <c r="AB162" s="38"/>
      <c r="AC162" s="118"/>
      <c r="AD162" s="117"/>
    </row>
    <row r="163" spans="1:30" x14ac:dyDescent="0.4">
      <c r="A163">
        <v>148</v>
      </c>
      <c r="B163" s="63">
        <v>45153</v>
      </c>
      <c r="C163" s="37">
        <v>446.26998900000001</v>
      </c>
      <c r="D163" s="37">
        <v>446.64001500000001</v>
      </c>
      <c r="E163" s="37">
        <v>442.29998799999998</v>
      </c>
      <c r="F163" s="37">
        <v>442.89001500000001</v>
      </c>
      <c r="G163" s="38">
        <v>75707500</v>
      </c>
      <c r="H163" s="37">
        <v>439.55117799999999</v>
      </c>
      <c r="I163" s="41">
        <f t="shared" si="31"/>
        <v>0.99246125022710208</v>
      </c>
      <c r="J163" s="41">
        <f t="shared" ca="1" si="32"/>
        <v>1</v>
      </c>
      <c r="K163" s="37">
        <f t="shared" si="33"/>
        <v>442.91</v>
      </c>
      <c r="L163" s="37">
        <f t="shared" si="34"/>
        <v>443.27</v>
      </c>
      <c r="M163" s="37">
        <f t="shared" si="35"/>
        <v>438.97</v>
      </c>
      <c r="N163" s="37">
        <f t="shared" si="36"/>
        <v>439.55</v>
      </c>
      <c r="O163" s="38">
        <f t="shared" ca="1" si="37"/>
        <v>75707500</v>
      </c>
      <c r="U163" s="63"/>
      <c r="V163" s="97"/>
      <c r="W163" s="37"/>
      <c r="Y163" s="119"/>
      <c r="Z163" s="63"/>
      <c r="AA163" s="38"/>
      <c r="AB163" s="38"/>
      <c r="AC163" s="118"/>
      <c r="AD163" s="117"/>
    </row>
    <row r="164" spans="1:30" x14ac:dyDescent="0.4">
      <c r="A164">
        <v>149</v>
      </c>
      <c r="B164" s="63">
        <v>45152</v>
      </c>
      <c r="C164" s="37">
        <v>444.70001200000002</v>
      </c>
      <c r="D164" s="37">
        <v>448.10998499999999</v>
      </c>
      <c r="E164" s="37">
        <v>444.38000499999998</v>
      </c>
      <c r="F164" s="37">
        <v>448.10998499999999</v>
      </c>
      <c r="G164" s="38">
        <v>47867400</v>
      </c>
      <c r="H164" s="37">
        <v>444.73178100000001</v>
      </c>
      <c r="I164" s="41">
        <f t="shared" si="31"/>
        <v>0.99246121685951727</v>
      </c>
      <c r="J164" s="41">
        <f t="shared" ca="1" si="32"/>
        <v>1</v>
      </c>
      <c r="K164" s="37">
        <f t="shared" si="33"/>
        <v>441.35</v>
      </c>
      <c r="L164" s="37">
        <f t="shared" si="34"/>
        <v>444.73</v>
      </c>
      <c r="M164" s="37">
        <f t="shared" si="35"/>
        <v>441.03</v>
      </c>
      <c r="N164" s="37">
        <f t="shared" si="36"/>
        <v>444.73</v>
      </c>
      <c r="O164" s="38">
        <f t="shared" ca="1" si="37"/>
        <v>47867400</v>
      </c>
      <c r="U164" s="63"/>
      <c r="V164" s="97"/>
      <c r="W164" s="37"/>
      <c r="Y164" s="119"/>
      <c r="Z164" s="63"/>
      <c r="AA164" s="38"/>
      <c r="AB164" s="38"/>
      <c r="AC164" s="118"/>
      <c r="AD164" s="117"/>
    </row>
    <row r="165" spans="1:30" x14ac:dyDescent="0.4">
      <c r="A165">
        <v>150</v>
      </c>
      <c r="B165" s="63">
        <v>45149</v>
      </c>
      <c r="C165" s="37">
        <v>443.97000100000002</v>
      </c>
      <c r="D165" s="37">
        <v>446.70001200000002</v>
      </c>
      <c r="E165" s="37">
        <v>443.35000600000001</v>
      </c>
      <c r="F165" s="37">
        <v>445.64999399999999</v>
      </c>
      <c r="G165" s="38">
        <v>68664600</v>
      </c>
      <c r="H165" s="37">
        <v>442.290344</v>
      </c>
      <c r="I165" s="41">
        <f t="shared" si="31"/>
        <v>0.99246123629477712</v>
      </c>
      <c r="J165" s="41">
        <f t="shared" ca="1" si="32"/>
        <v>1</v>
      </c>
      <c r="K165" s="37">
        <f t="shared" si="33"/>
        <v>440.62</v>
      </c>
      <c r="L165" s="37">
        <f t="shared" si="34"/>
        <v>443.33</v>
      </c>
      <c r="M165" s="37">
        <f t="shared" si="35"/>
        <v>440.01</v>
      </c>
      <c r="N165" s="37">
        <f t="shared" si="36"/>
        <v>442.29</v>
      </c>
      <c r="O165" s="38">
        <f t="shared" ca="1" si="37"/>
        <v>68664600</v>
      </c>
      <c r="U165" s="63"/>
      <c r="V165" s="97"/>
      <c r="W165" s="37"/>
      <c r="Y165" s="119"/>
      <c r="Z165" s="63"/>
      <c r="AA165" s="38"/>
      <c r="AB165" s="38"/>
      <c r="AC165" s="118"/>
      <c r="AD165" s="117"/>
    </row>
    <row r="166" spans="1:30" x14ac:dyDescent="0.4">
      <c r="A166">
        <v>151</v>
      </c>
      <c r="B166" s="63">
        <v>45148</v>
      </c>
      <c r="C166" s="37">
        <v>448.19000199999999</v>
      </c>
      <c r="D166" s="37">
        <v>451.70001200000002</v>
      </c>
      <c r="E166" s="37">
        <v>444.70001200000002</v>
      </c>
      <c r="F166" s="37">
        <v>445.91000400000001</v>
      </c>
      <c r="G166" s="38">
        <v>93005500</v>
      </c>
      <c r="H166" s="37">
        <v>442.54836999999998</v>
      </c>
      <c r="I166" s="41">
        <f t="shared" si="31"/>
        <v>0.9924611828175085</v>
      </c>
      <c r="J166" s="41">
        <f t="shared" ca="1" si="32"/>
        <v>1</v>
      </c>
      <c r="K166" s="37">
        <f t="shared" si="33"/>
        <v>444.81</v>
      </c>
      <c r="L166" s="37">
        <f t="shared" si="34"/>
        <v>448.29</v>
      </c>
      <c r="M166" s="37">
        <f t="shared" si="35"/>
        <v>441.35</v>
      </c>
      <c r="N166" s="37">
        <f t="shared" si="36"/>
        <v>442.55</v>
      </c>
      <c r="O166" s="38">
        <f t="shared" ca="1" si="37"/>
        <v>93005500</v>
      </c>
      <c r="U166" s="63"/>
      <c r="V166" s="97"/>
      <c r="W166" s="37"/>
      <c r="Y166" s="119"/>
      <c r="Z166" s="63"/>
      <c r="AA166" s="38"/>
      <c r="AB166" s="38"/>
      <c r="AC166" s="118"/>
      <c r="AD166" s="117"/>
    </row>
    <row r="167" spans="1:30" x14ac:dyDescent="0.4">
      <c r="A167">
        <v>152</v>
      </c>
      <c r="B167" s="63">
        <v>45147</v>
      </c>
      <c r="C167" s="37">
        <v>449.02999899999998</v>
      </c>
      <c r="D167" s="37">
        <v>449.20001200000002</v>
      </c>
      <c r="E167" s="37">
        <v>444.959991</v>
      </c>
      <c r="F167" s="37">
        <v>445.75</v>
      </c>
      <c r="G167" s="38">
        <v>78789600</v>
      </c>
      <c r="H167" s="37">
        <v>442.38958700000001</v>
      </c>
      <c r="I167" s="41">
        <f t="shared" si="31"/>
        <v>0.9924612159282109</v>
      </c>
      <c r="J167" s="41">
        <f t="shared" ca="1" si="32"/>
        <v>1</v>
      </c>
      <c r="K167" s="37">
        <f t="shared" si="33"/>
        <v>445.64</v>
      </c>
      <c r="L167" s="37">
        <f t="shared" si="34"/>
        <v>445.81</v>
      </c>
      <c r="M167" s="37">
        <f t="shared" si="35"/>
        <v>441.61</v>
      </c>
      <c r="N167" s="37">
        <f t="shared" si="36"/>
        <v>442.39</v>
      </c>
      <c r="O167" s="38">
        <f t="shared" ca="1" si="37"/>
        <v>78789600</v>
      </c>
      <c r="U167" s="63"/>
      <c r="V167" s="97"/>
      <c r="W167" s="37"/>
      <c r="Y167" s="119"/>
      <c r="Z167" s="63"/>
      <c r="AA167" s="38"/>
      <c r="AB167" s="38"/>
      <c r="AC167" s="118"/>
      <c r="AD167" s="117"/>
    </row>
    <row r="168" spans="1:30" x14ac:dyDescent="0.4">
      <c r="A168">
        <v>153</v>
      </c>
      <c r="B168" s="63">
        <v>45146</v>
      </c>
      <c r="C168" s="37">
        <v>448.07998700000002</v>
      </c>
      <c r="D168" s="37">
        <v>450.70001200000002</v>
      </c>
      <c r="E168" s="37">
        <v>445.26998900000001</v>
      </c>
      <c r="F168" s="37">
        <v>448.75</v>
      </c>
      <c r="G168" s="38">
        <v>71361300</v>
      </c>
      <c r="H168" s="37">
        <v>445.36697400000003</v>
      </c>
      <c r="I168" s="41">
        <f t="shared" si="31"/>
        <v>0.99246122339832876</v>
      </c>
      <c r="J168" s="41">
        <f t="shared" ca="1" si="32"/>
        <v>1</v>
      </c>
      <c r="K168" s="37">
        <f t="shared" si="33"/>
        <v>444.7</v>
      </c>
      <c r="L168" s="37">
        <f t="shared" si="34"/>
        <v>447.3</v>
      </c>
      <c r="M168" s="37">
        <f t="shared" si="35"/>
        <v>441.91</v>
      </c>
      <c r="N168" s="37">
        <f t="shared" si="36"/>
        <v>445.37</v>
      </c>
      <c r="O168" s="38">
        <f t="shared" ca="1" si="37"/>
        <v>71361300</v>
      </c>
      <c r="U168" s="63"/>
      <c r="V168" s="97"/>
      <c r="W168" s="37"/>
      <c r="Y168" s="119"/>
      <c r="Z168" s="63"/>
      <c r="AA168" s="38"/>
      <c r="AB168" s="38"/>
      <c r="AC168" s="118"/>
      <c r="AD168" s="117"/>
    </row>
    <row r="169" spans="1:30" x14ac:dyDescent="0.4">
      <c r="A169">
        <v>154</v>
      </c>
      <c r="B169" s="63">
        <v>45145</v>
      </c>
      <c r="C169" s="37">
        <v>448.709991</v>
      </c>
      <c r="D169" s="37">
        <v>450.86999500000002</v>
      </c>
      <c r="E169" s="37">
        <v>447.98998999999998</v>
      </c>
      <c r="F169" s="37">
        <v>450.709991</v>
      </c>
      <c r="G169" s="38">
        <v>58357500</v>
      </c>
      <c r="H169" s="37">
        <v>447.312164</v>
      </c>
      <c r="I169" s="41">
        <f t="shared" si="31"/>
        <v>0.99246116778449667</v>
      </c>
      <c r="J169" s="41">
        <f t="shared" ca="1" si="32"/>
        <v>1</v>
      </c>
      <c r="K169" s="37">
        <f t="shared" si="33"/>
        <v>445.33</v>
      </c>
      <c r="L169" s="37">
        <f t="shared" si="34"/>
        <v>447.47</v>
      </c>
      <c r="M169" s="37">
        <f t="shared" si="35"/>
        <v>444.61</v>
      </c>
      <c r="N169" s="37">
        <f t="shared" si="36"/>
        <v>447.31</v>
      </c>
      <c r="O169" s="38">
        <f t="shared" ca="1" si="37"/>
        <v>58357500</v>
      </c>
      <c r="U169" s="63"/>
      <c r="V169" s="97"/>
      <c r="W169" s="37"/>
      <c r="Y169" s="119"/>
      <c r="Z169" s="63"/>
      <c r="AA169" s="38"/>
      <c r="AB169" s="38"/>
      <c r="AC169" s="118"/>
      <c r="AD169" s="117"/>
    </row>
    <row r="170" spans="1:30" x14ac:dyDescent="0.4">
      <c r="A170">
        <v>155</v>
      </c>
      <c r="B170" s="63">
        <v>45142</v>
      </c>
      <c r="C170" s="37">
        <v>450.72000100000002</v>
      </c>
      <c r="D170" s="37">
        <v>452.89999399999999</v>
      </c>
      <c r="E170" s="37">
        <v>446.26998900000001</v>
      </c>
      <c r="F170" s="37">
        <v>446.80999800000001</v>
      </c>
      <c r="G170" s="38">
        <v>100052300</v>
      </c>
      <c r="H170" s="37">
        <v>443.44158900000002</v>
      </c>
      <c r="I170" s="41">
        <f t="shared" si="31"/>
        <v>0.99246120495271462</v>
      </c>
      <c r="J170" s="41">
        <f t="shared" ca="1" si="32"/>
        <v>1</v>
      </c>
      <c r="K170" s="37">
        <f t="shared" si="33"/>
        <v>447.32</v>
      </c>
      <c r="L170" s="37">
        <f t="shared" si="34"/>
        <v>449.49</v>
      </c>
      <c r="M170" s="37">
        <f t="shared" si="35"/>
        <v>442.91</v>
      </c>
      <c r="N170" s="37">
        <f t="shared" si="36"/>
        <v>443.44</v>
      </c>
      <c r="O170" s="38">
        <f t="shared" ca="1" si="37"/>
        <v>100052300</v>
      </c>
      <c r="U170" s="63"/>
      <c r="V170" s="97"/>
      <c r="W170" s="37"/>
      <c r="Y170" s="119"/>
      <c r="Z170" s="63"/>
      <c r="AA170" s="38"/>
      <c r="AB170" s="38"/>
      <c r="AC170" s="118"/>
      <c r="AD170" s="117"/>
    </row>
    <row r="171" spans="1:30" x14ac:dyDescent="0.4">
      <c r="A171">
        <v>156</v>
      </c>
      <c r="B171" s="63">
        <v>45141</v>
      </c>
      <c r="C171" s="37">
        <v>448.040009</v>
      </c>
      <c r="D171" s="37">
        <v>450.790009</v>
      </c>
      <c r="E171" s="37">
        <v>447.36999500000002</v>
      </c>
      <c r="F171" s="37">
        <v>448.83999599999999</v>
      </c>
      <c r="G171" s="38">
        <v>64276100</v>
      </c>
      <c r="H171" s="37">
        <v>445.456299</v>
      </c>
      <c r="I171" s="41">
        <f t="shared" si="31"/>
        <v>0.99246124001836955</v>
      </c>
      <c r="J171" s="41">
        <f t="shared" ca="1" si="32"/>
        <v>1</v>
      </c>
      <c r="K171" s="37">
        <f t="shared" si="33"/>
        <v>444.66</v>
      </c>
      <c r="L171" s="37">
        <f t="shared" si="34"/>
        <v>447.39</v>
      </c>
      <c r="M171" s="37">
        <f t="shared" si="35"/>
        <v>444</v>
      </c>
      <c r="N171" s="37">
        <f t="shared" si="36"/>
        <v>445.46</v>
      </c>
      <c r="O171" s="38">
        <f t="shared" ca="1" si="37"/>
        <v>64276100</v>
      </c>
      <c r="U171" s="63"/>
      <c r="V171" s="97"/>
      <c r="W171" s="37"/>
      <c r="Y171" s="119"/>
      <c r="Z171" s="63"/>
      <c r="AA171" s="38"/>
      <c r="AB171" s="38"/>
      <c r="AC171" s="118"/>
      <c r="AD171" s="117"/>
    </row>
    <row r="172" spans="1:30" x14ac:dyDescent="0.4">
      <c r="A172">
        <v>157</v>
      </c>
      <c r="B172" s="63">
        <v>45140</v>
      </c>
      <c r="C172" s="37">
        <v>453.25</v>
      </c>
      <c r="D172" s="37">
        <v>453.51998900000001</v>
      </c>
      <c r="E172" s="37">
        <v>449.35000600000001</v>
      </c>
      <c r="F172" s="37">
        <v>450.13000499999998</v>
      </c>
      <c r="G172" s="38">
        <v>93933400</v>
      </c>
      <c r="H172" s="37">
        <v>446.73657200000002</v>
      </c>
      <c r="I172" s="41">
        <f t="shared" si="31"/>
        <v>0.99246121573255275</v>
      </c>
      <c r="J172" s="41">
        <f t="shared" ca="1" si="32"/>
        <v>1</v>
      </c>
      <c r="K172" s="37">
        <f t="shared" si="33"/>
        <v>449.83</v>
      </c>
      <c r="L172" s="37">
        <f t="shared" si="34"/>
        <v>450.1</v>
      </c>
      <c r="M172" s="37">
        <f t="shared" si="35"/>
        <v>445.96</v>
      </c>
      <c r="N172" s="37">
        <f t="shared" si="36"/>
        <v>446.74</v>
      </c>
      <c r="O172" s="38">
        <f t="shared" ca="1" si="37"/>
        <v>93933400</v>
      </c>
      <c r="U172" s="63"/>
      <c r="V172" s="97"/>
      <c r="W172" s="37"/>
      <c r="Y172" s="119"/>
      <c r="Z172" s="63"/>
      <c r="AA172" s="38"/>
      <c r="AB172" s="38"/>
      <c r="AC172" s="118"/>
      <c r="AD172" s="117"/>
    </row>
    <row r="173" spans="1:30" x14ac:dyDescent="0.4">
      <c r="A173">
        <v>158</v>
      </c>
      <c r="B173" s="63">
        <v>45139</v>
      </c>
      <c r="C173" s="37">
        <v>456.26998900000001</v>
      </c>
      <c r="D173" s="37">
        <v>457.25</v>
      </c>
      <c r="E173" s="37">
        <v>455.48998999999998</v>
      </c>
      <c r="F173" s="37">
        <v>456.48001099999999</v>
      </c>
      <c r="G173" s="38">
        <v>55291500</v>
      </c>
      <c r="H173" s="37">
        <v>453.03872699999999</v>
      </c>
      <c r="I173" s="41">
        <f t="shared" si="31"/>
        <v>0.99246126025877612</v>
      </c>
      <c r="J173" s="41">
        <f t="shared" ca="1" si="32"/>
        <v>1</v>
      </c>
      <c r="K173" s="37">
        <f t="shared" si="33"/>
        <v>452.83</v>
      </c>
      <c r="L173" s="37">
        <f t="shared" si="34"/>
        <v>453.8</v>
      </c>
      <c r="M173" s="37">
        <f t="shared" si="35"/>
        <v>452.06</v>
      </c>
      <c r="N173" s="37">
        <f t="shared" si="36"/>
        <v>453.04</v>
      </c>
      <c r="O173" s="38">
        <f t="shared" ca="1" si="37"/>
        <v>55291500</v>
      </c>
      <c r="U173" s="63"/>
      <c r="V173" s="97"/>
      <c r="W173" s="37"/>
      <c r="Y173" s="119"/>
      <c r="Z173" s="63"/>
      <c r="AA173" s="38"/>
      <c r="AB173" s="38"/>
      <c r="AC173" s="118"/>
      <c r="AD173" s="117"/>
    </row>
    <row r="174" spans="1:30" x14ac:dyDescent="0.4">
      <c r="A174">
        <v>159</v>
      </c>
      <c r="B174" s="63">
        <v>45138</v>
      </c>
      <c r="C174" s="37">
        <v>457.41000400000001</v>
      </c>
      <c r="D174" s="37">
        <v>458.16000400000001</v>
      </c>
      <c r="E174" s="37">
        <v>456.04998799999998</v>
      </c>
      <c r="F174" s="37">
        <v>457.790009</v>
      </c>
      <c r="G174" s="38">
        <v>62040400</v>
      </c>
      <c r="H174" s="37">
        <v>454.33883700000001</v>
      </c>
      <c r="I174" s="41">
        <f t="shared" si="31"/>
        <v>0.99246123346479587</v>
      </c>
      <c r="J174" s="41">
        <f t="shared" ca="1" si="32"/>
        <v>1</v>
      </c>
      <c r="K174" s="37">
        <f t="shared" si="33"/>
        <v>453.96</v>
      </c>
      <c r="L174" s="37">
        <f t="shared" si="34"/>
        <v>454.71</v>
      </c>
      <c r="M174" s="37">
        <f t="shared" si="35"/>
        <v>452.61</v>
      </c>
      <c r="N174" s="37">
        <f t="shared" si="36"/>
        <v>454.34</v>
      </c>
      <c r="O174" s="38">
        <f t="shared" ca="1" si="37"/>
        <v>62040400</v>
      </c>
      <c r="U174" s="63"/>
      <c r="V174" s="97"/>
      <c r="W174" s="37"/>
      <c r="Y174" s="119"/>
      <c r="Z174" s="63"/>
      <c r="AA174" s="38"/>
      <c r="AB174" s="38"/>
      <c r="AC174" s="118"/>
      <c r="AD174" s="117"/>
    </row>
    <row r="175" spans="1:30" x14ac:dyDescent="0.4">
      <c r="A175">
        <v>160</v>
      </c>
      <c r="B175" s="63">
        <v>45135</v>
      </c>
      <c r="C175" s="37">
        <v>455.88000499999998</v>
      </c>
      <c r="D175" s="37">
        <v>457.77999899999998</v>
      </c>
      <c r="E175" s="37">
        <v>452.48998999999998</v>
      </c>
      <c r="F175" s="37">
        <v>456.92001299999998</v>
      </c>
      <c r="G175" s="38">
        <v>80011800</v>
      </c>
      <c r="H175" s="37">
        <v>453.47540300000003</v>
      </c>
      <c r="I175" s="41">
        <f t="shared" si="31"/>
        <v>0.99246124069422204</v>
      </c>
      <c r="J175" s="41">
        <f t="shared" ca="1" si="32"/>
        <v>1</v>
      </c>
      <c r="K175" s="37">
        <f t="shared" si="33"/>
        <v>452.44</v>
      </c>
      <c r="L175" s="37">
        <f t="shared" si="34"/>
        <v>454.33</v>
      </c>
      <c r="M175" s="37">
        <f t="shared" si="35"/>
        <v>449.08</v>
      </c>
      <c r="N175" s="37">
        <f t="shared" si="36"/>
        <v>453.48</v>
      </c>
      <c r="O175" s="38">
        <f t="shared" ca="1" si="37"/>
        <v>80011800</v>
      </c>
      <c r="U175" s="63"/>
      <c r="V175" s="97"/>
      <c r="W175" s="37"/>
      <c r="Y175" s="119"/>
      <c r="Z175" s="63"/>
      <c r="AA175" s="38"/>
      <c r="AB175" s="38"/>
      <c r="AC175" s="118"/>
      <c r="AD175" s="117"/>
    </row>
    <row r="176" spans="1:30" x14ac:dyDescent="0.4">
      <c r="A176">
        <v>161</v>
      </c>
      <c r="B176" s="63">
        <v>45134</v>
      </c>
      <c r="C176" s="37">
        <v>459.01998900000001</v>
      </c>
      <c r="D176" s="37">
        <v>459.44000199999999</v>
      </c>
      <c r="E176" s="37">
        <v>451.54998799999998</v>
      </c>
      <c r="F176" s="37">
        <v>452.48998999999998</v>
      </c>
      <c r="G176" s="38">
        <v>92194400</v>
      </c>
      <c r="H176" s="37">
        <v>449.07876599999997</v>
      </c>
      <c r="I176" s="41">
        <f t="shared" si="31"/>
        <v>0.99246121665586462</v>
      </c>
      <c r="J176" s="41">
        <f t="shared" ca="1" si="32"/>
        <v>1</v>
      </c>
      <c r="K176" s="37">
        <f t="shared" si="33"/>
        <v>455.56</v>
      </c>
      <c r="L176" s="37">
        <f t="shared" si="34"/>
        <v>455.98</v>
      </c>
      <c r="M176" s="37">
        <f t="shared" si="35"/>
        <v>448.15</v>
      </c>
      <c r="N176" s="37">
        <f t="shared" si="36"/>
        <v>449.08</v>
      </c>
      <c r="O176" s="38">
        <f t="shared" ca="1" si="37"/>
        <v>92194400</v>
      </c>
      <c r="U176" s="63"/>
      <c r="V176" s="97"/>
      <c r="W176" s="37"/>
      <c r="Y176" s="119"/>
      <c r="Z176" s="63"/>
      <c r="AA176" s="38"/>
      <c r="AB176" s="38"/>
      <c r="AC176" s="118"/>
      <c r="AD176" s="117"/>
    </row>
    <row r="177" spans="1:30" x14ac:dyDescent="0.4">
      <c r="A177">
        <v>162</v>
      </c>
      <c r="B177" s="63">
        <v>45133</v>
      </c>
      <c r="C177" s="37">
        <v>454.47000100000002</v>
      </c>
      <c r="D177" s="37">
        <v>456.98998999999998</v>
      </c>
      <c r="E177" s="37">
        <v>453.38000499999998</v>
      </c>
      <c r="F177" s="37">
        <v>455.51001000000002</v>
      </c>
      <c r="G177" s="38">
        <v>71052900</v>
      </c>
      <c r="H177" s="37">
        <v>452.07601899999997</v>
      </c>
      <c r="I177" s="41">
        <f t="shared" si="31"/>
        <v>0.99246121726282144</v>
      </c>
      <c r="J177" s="41">
        <f t="shared" ca="1" si="32"/>
        <v>1</v>
      </c>
      <c r="K177" s="37">
        <f t="shared" si="33"/>
        <v>451.04</v>
      </c>
      <c r="L177" s="37">
        <f t="shared" si="34"/>
        <v>453.54</v>
      </c>
      <c r="M177" s="37">
        <f t="shared" si="35"/>
        <v>449.96</v>
      </c>
      <c r="N177" s="37">
        <f t="shared" si="36"/>
        <v>452.08</v>
      </c>
      <c r="O177" s="38">
        <f t="shared" ca="1" si="37"/>
        <v>71052900</v>
      </c>
      <c r="U177" s="63"/>
      <c r="V177" s="97"/>
      <c r="W177" s="37"/>
      <c r="Y177" s="119"/>
      <c r="Z177" s="63"/>
      <c r="AA177" s="38"/>
      <c r="AB177" s="38"/>
      <c r="AC177" s="118"/>
      <c r="AD177" s="117"/>
    </row>
    <row r="178" spans="1:30" x14ac:dyDescent="0.4">
      <c r="A178">
        <v>163</v>
      </c>
      <c r="B178" s="63">
        <v>45132</v>
      </c>
      <c r="C178" s="37">
        <v>453.92001299999998</v>
      </c>
      <c r="D178" s="37">
        <v>456.73998999999998</v>
      </c>
      <c r="E178" s="37">
        <v>453.86999500000002</v>
      </c>
      <c r="F178" s="37">
        <v>455.44000199999999</v>
      </c>
      <c r="G178" s="38">
        <v>55191200</v>
      </c>
      <c r="H178" s="37">
        <v>452.006531</v>
      </c>
      <c r="I178" s="41">
        <f t="shared" si="31"/>
        <v>0.99246120019119444</v>
      </c>
      <c r="J178" s="41">
        <f t="shared" ca="1" si="32"/>
        <v>1</v>
      </c>
      <c r="K178" s="37">
        <f t="shared" si="33"/>
        <v>450.5</v>
      </c>
      <c r="L178" s="37">
        <f t="shared" si="34"/>
        <v>453.3</v>
      </c>
      <c r="M178" s="37">
        <f t="shared" si="35"/>
        <v>450.45</v>
      </c>
      <c r="N178" s="37">
        <f t="shared" si="36"/>
        <v>452.01</v>
      </c>
      <c r="O178" s="38">
        <f t="shared" ca="1" si="37"/>
        <v>55191200</v>
      </c>
      <c r="U178" s="63"/>
      <c r="V178" s="97"/>
      <c r="W178" s="37"/>
      <c r="Y178" s="119"/>
      <c r="Z178" s="63"/>
      <c r="AA178" s="38"/>
      <c r="AB178" s="38"/>
      <c r="AC178" s="118"/>
      <c r="AD178" s="117"/>
    </row>
    <row r="179" spans="1:30" x14ac:dyDescent="0.4">
      <c r="A179">
        <v>164</v>
      </c>
      <c r="B179" s="63">
        <v>45131</v>
      </c>
      <c r="C179" s="37">
        <v>453.36999500000002</v>
      </c>
      <c r="D179" s="37">
        <v>455.040009</v>
      </c>
      <c r="E179" s="37">
        <v>452.29998799999998</v>
      </c>
      <c r="F179" s="37">
        <v>454.20001200000002</v>
      </c>
      <c r="G179" s="38">
        <v>54023400</v>
      </c>
      <c r="H179" s="37">
        <v>450.77587899999997</v>
      </c>
      <c r="I179" s="41">
        <f t="shared" si="31"/>
        <v>0.99246117809437651</v>
      </c>
      <c r="J179" s="41">
        <f t="shared" ca="1" si="32"/>
        <v>1</v>
      </c>
      <c r="K179" s="37">
        <f t="shared" si="33"/>
        <v>449.95</v>
      </c>
      <c r="L179" s="37">
        <f t="shared" si="34"/>
        <v>451.61</v>
      </c>
      <c r="M179" s="37">
        <f t="shared" si="35"/>
        <v>448.89</v>
      </c>
      <c r="N179" s="37">
        <f t="shared" si="36"/>
        <v>450.78</v>
      </c>
      <c r="O179" s="38">
        <f t="shared" ca="1" si="37"/>
        <v>54023400</v>
      </c>
      <c r="U179" s="63"/>
      <c r="V179" s="97"/>
      <c r="W179" s="37"/>
      <c r="Y179" s="119"/>
      <c r="Z179" s="63"/>
      <c r="AA179" s="38"/>
      <c r="AB179" s="38"/>
      <c r="AC179" s="118"/>
      <c r="AD179" s="117"/>
    </row>
    <row r="180" spans="1:30" x14ac:dyDescent="0.4">
      <c r="A180">
        <v>165</v>
      </c>
      <c r="B180" s="63">
        <v>45128</v>
      </c>
      <c r="C180" s="37">
        <v>453.959991</v>
      </c>
      <c r="D180" s="37">
        <v>454.17001299999998</v>
      </c>
      <c r="E180" s="37">
        <v>452.17001299999998</v>
      </c>
      <c r="F180" s="37">
        <v>452.17999300000002</v>
      </c>
      <c r="G180" s="38">
        <v>71245400</v>
      </c>
      <c r="H180" s="37">
        <v>448.771118</v>
      </c>
      <c r="I180" s="41">
        <f t="shared" si="31"/>
        <v>0.99246124319348195</v>
      </c>
      <c r="J180" s="41">
        <f t="shared" ca="1" si="32"/>
        <v>1</v>
      </c>
      <c r="K180" s="37">
        <f t="shared" si="33"/>
        <v>450.54</v>
      </c>
      <c r="L180" s="37">
        <f t="shared" si="34"/>
        <v>450.75</v>
      </c>
      <c r="M180" s="37">
        <f t="shared" si="35"/>
        <v>448.76</v>
      </c>
      <c r="N180" s="37">
        <f t="shared" si="36"/>
        <v>448.77</v>
      </c>
      <c r="O180" s="38">
        <f t="shared" ca="1" si="37"/>
        <v>71245400</v>
      </c>
      <c r="U180" s="63"/>
      <c r="V180" s="97"/>
      <c r="W180" s="37"/>
      <c r="Y180" s="119"/>
      <c r="Z180" s="63"/>
      <c r="AA180" s="38"/>
      <c r="AB180" s="38"/>
      <c r="AC180" s="118"/>
      <c r="AD180" s="117"/>
    </row>
    <row r="181" spans="1:30" x14ac:dyDescent="0.4">
      <c r="A181">
        <v>166</v>
      </c>
      <c r="B181" s="63">
        <v>45127</v>
      </c>
      <c r="C181" s="37">
        <v>454.17001299999998</v>
      </c>
      <c r="D181" s="37">
        <v>455.10000600000001</v>
      </c>
      <c r="E181" s="37">
        <v>451.44000199999999</v>
      </c>
      <c r="F181" s="37">
        <v>452.17999300000002</v>
      </c>
      <c r="G181" s="38">
        <v>70591600</v>
      </c>
      <c r="H181" s="37">
        <v>448.771118</v>
      </c>
      <c r="I181" s="41">
        <f t="shared" si="31"/>
        <v>0.99246124319348195</v>
      </c>
      <c r="J181" s="41">
        <f t="shared" ca="1" si="32"/>
        <v>1</v>
      </c>
      <c r="K181" s="37">
        <f t="shared" si="33"/>
        <v>450.75</v>
      </c>
      <c r="L181" s="37">
        <f t="shared" si="34"/>
        <v>451.67</v>
      </c>
      <c r="M181" s="37">
        <f t="shared" si="35"/>
        <v>448.04</v>
      </c>
      <c r="N181" s="37">
        <f t="shared" si="36"/>
        <v>448.77</v>
      </c>
      <c r="O181" s="38">
        <f t="shared" ca="1" si="37"/>
        <v>70591600</v>
      </c>
      <c r="U181" s="63"/>
      <c r="V181" s="97"/>
      <c r="W181" s="37"/>
      <c r="Y181" s="119"/>
      <c r="Z181" s="63"/>
      <c r="AA181" s="38"/>
      <c r="AB181" s="38"/>
      <c r="AC181" s="118"/>
      <c r="AD181" s="117"/>
    </row>
    <row r="182" spans="1:30" x14ac:dyDescent="0.4">
      <c r="A182">
        <v>167</v>
      </c>
      <c r="B182" s="63">
        <v>45126</v>
      </c>
      <c r="C182" s="37">
        <v>455.01001000000002</v>
      </c>
      <c r="D182" s="37">
        <v>456.42999300000002</v>
      </c>
      <c r="E182" s="37">
        <v>454.10998499999999</v>
      </c>
      <c r="F182" s="37">
        <v>455.20001200000002</v>
      </c>
      <c r="G182" s="38">
        <v>65891700</v>
      </c>
      <c r="H182" s="37">
        <v>451.76834100000002</v>
      </c>
      <c r="I182" s="41">
        <f t="shared" si="31"/>
        <v>0.99246117989996896</v>
      </c>
      <c r="J182" s="41">
        <f t="shared" ca="1" si="32"/>
        <v>1</v>
      </c>
      <c r="K182" s="37">
        <f t="shared" si="33"/>
        <v>451.58</v>
      </c>
      <c r="L182" s="37">
        <f t="shared" si="34"/>
        <v>452.99</v>
      </c>
      <c r="M182" s="37">
        <f t="shared" si="35"/>
        <v>450.69</v>
      </c>
      <c r="N182" s="37">
        <f t="shared" si="36"/>
        <v>451.77</v>
      </c>
      <c r="O182" s="38">
        <f t="shared" ca="1" si="37"/>
        <v>65891700</v>
      </c>
      <c r="U182" s="63"/>
      <c r="V182" s="97"/>
      <c r="W182" s="37"/>
      <c r="Y182" s="119"/>
      <c r="Z182" s="63"/>
      <c r="AA182" s="38"/>
      <c r="AB182" s="38"/>
      <c r="AC182" s="118"/>
      <c r="AD182" s="117"/>
    </row>
    <row r="183" spans="1:30" x14ac:dyDescent="0.4">
      <c r="A183">
        <v>168</v>
      </c>
      <c r="B183" s="63">
        <v>45125</v>
      </c>
      <c r="C183" s="37">
        <v>450.5</v>
      </c>
      <c r="D183" s="37">
        <v>454.85998499999999</v>
      </c>
      <c r="E183" s="37">
        <v>450.04998799999998</v>
      </c>
      <c r="F183" s="37">
        <v>454.19000199999999</v>
      </c>
      <c r="G183" s="38">
        <v>80744400</v>
      </c>
      <c r="H183" s="37">
        <v>450.765961</v>
      </c>
      <c r="I183" s="41">
        <f t="shared" si="31"/>
        <v>0.99246121450291191</v>
      </c>
      <c r="J183" s="41">
        <f t="shared" ca="1" si="32"/>
        <v>1</v>
      </c>
      <c r="K183" s="37">
        <f t="shared" si="33"/>
        <v>447.1</v>
      </c>
      <c r="L183" s="37">
        <f t="shared" si="34"/>
        <v>451.43</v>
      </c>
      <c r="M183" s="37">
        <f t="shared" si="35"/>
        <v>446.66</v>
      </c>
      <c r="N183" s="37">
        <f t="shared" si="36"/>
        <v>450.77</v>
      </c>
      <c r="O183" s="38">
        <f t="shared" ca="1" si="37"/>
        <v>80744400</v>
      </c>
      <c r="U183" s="63"/>
      <c r="V183" s="97"/>
      <c r="W183" s="37"/>
      <c r="Y183" s="119"/>
      <c r="Z183" s="63"/>
      <c r="AA183" s="38"/>
      <c r="AB183" s="38"/>
      <c r="AC183" s="118"/>
      <c r="AD183" s="117"/>
    </row>
    <row r="184" spans="1:30" x14ac:dyDescent="0.4">
      <c r="A184">
        <v>169</v>
      </c>
      <c r="B184" s="63">
        <v>45124</v>
      </c>
      <c r="C184" s="37">
        <v>449.13000499999998</v>
      </c>
      <c r="D184" s="37">
        <v>451.92999300000002</v>
      </c>
      <c r="E184" s="37">
        <v>449.07998700000002</v>
      </c>
      <c r="F184" s="37">
        <v>450.83999599999999</v>
      </c>
      <c r="G184" s="38">
        <v>52680200</v>
      </c>
      <c r="H184" s="37">
        <v>447.441193</v>
      </c>
      <c r="I184" s="41">
        <f t="shared" si="31"/>
        <v>0.99246117684731772</v>
      </c>
      <c r="J184" s="41">
        <f t="shared" ca="1" si="32"/>
        <v>1</v>
      </c>
      <c r="K184" s="37">
        <f t="shared" si="33"/>
        <v>445.74</v>
      </c>
      <c r="L184" s="37">
        <f t="shared" si="34"/>
        <v>448.52</v>
      </c>
      <c r="M184" s="37">
        <f t="shared" si="35"/>
        <v>445.69</v>
      </c>
      <c r="N184" s="37">
        <f t="shared" si="36"/>
        <v>447.44</v>
      </c>
      <c r="O184" s="38">
        <f t="shared" ca="1" si="37"/>
        <v>52680200</v>
      </c>
      <c r="U184" s="63"/>
      <c r="V184" s="97"/>
      <c r="W184" s="37"/>
      <c r="Y184" s="119"/>
      <c r="Z184" s="63"/>
      <c r="AA184" s="38"/>
      <c r="AB184" s="38"/>
      <c r="AC184" s="118"/>
      <c r="AD184" s="117"/>
    </row>
    <row r="185" spans="1:30" x14ac:dyDescent="0.4">
      <c r="A185">
        <v>170</v>
      </c>
      <c r="B185" s="63">
        <v>45121</v>
      </c>
      <c r="C185" s="37">
        <v>450.48001099999999</v>
      </c>
      <c r="D185" s="37">
        <v>451.35998499999999</v>
      </c>
      <c r="E185" s="37">
        <v>448.48998999999998</v>
      </c>
      <c r="F185" s="37">
        <v>449.27999899999998</v>
      </c>
      <c r="G185" s="38">
        <v>69761800</v>
      </c>
      <c r="H185" s="37">
        <v>445.89297499999998</v>
      </c>
      <c r="I185" s="41">
        <f t="shared" si="31"/>
        <v>0.99246121793193831</v>
      </c>
      <c r="J185" s="41">
        <f t="shared" ca="1" si="32"/>
        <v>1</v>
      </c>
      <c r="K185" s="37">
        <f t="shared" si="33"/>
        <v>447.08</v>
      </c>
      <c r="L185" s="37">
        <f t="shared" si="34"/>
        <v>447.96</v>
      </c>
      <c r="M185" s="37">
        <f t="shared" si="35"/>
        <v>445.11</v>
      </c>
      <c r="N185" s="37">
        <f t="shared" si="36"/>
        <v>445.89</v>
      </c>
      <c r="O185" s="38">
        <f t="shared" ca="1" si="37"/>
        <v>69761800</v>
      </c>
      <c r="U185" s="63"/>
      <c r="V185" s="97"/>
      <c r="W185" s="37"/>
      <c r="Y185" s="119"/>
      <c r="Z185" s="63"/>
      <c r="AA185" s="38"/>
      <c r="AB185" s="38"/>
      <c r="AC185" s="118"/>
      <c r="AD185" s="117"/>
    </row>
    <row r="186" spans="1:30" x14ac:dyDescent="0.4">
      <c r="A186">
        <v>171</v>
      </c>
      <c r="B186" s="63">
        <v>45120</v>
      </c>
      <c r="C186" s="37">
        <v>447.89999399999999</v>
      </c>
      <c r="D186" s="37">
        <v>450.38000499999998</v>
      </c>
      <c r="E186" s="37">
        <v>447.45001200000002</v>
      </c>
      <c r="F186" s="37">
        <v>449.55999800000001</v>
      </c>
      <c r="G186" s="38">
        <v>72425200</v>
      </c>
      <c r="H186" s="37">
        <v>446.17086799999998</v>
      </c>
      <c r="I186" s="41">
        <f t="shared" si="31"/>
        <v>0.99246122872346831</v>
      </c>
      <c r="J186" s="41">
        <f t="shared" ca="1" si="32"/>
        <v>1</v>
      </c>
      <c r="K186" s="37">
        <f t="shared" si="33"/>
        <v>444.52</v>
      </c>
      <c r="L186" s="37">
        <f t="shared" si="34"/>
        <v>446.98</v>
      </c>
      <c r="M186" s="37">
        <f t="shared" si="35"/>
        <v>444.08</v>
      </c>
      <c r="N186" s="37">
        <f t="shared" si="36"/>
        <v>446.17</v>
      </c>
      <c r="O186" s="38">
        <f t="shared" ca="1" si="37"/>
        <v>72425200</v>
      </c>
      <c r="U186" s="63"/>
      <c r="V186" s="97"/>
      <c r="W186" s="37"/>
      <c r="Y186" s="119"/>
      <c r="Z186" s="63"/>
      <c r="AA186" s="38"/>
      <c r="AB186" s="38"/>
      <c r="AC186" s="118"/>
      <c r="AD186" s="117"/>
    </row>
    <row r="187" spans="1:30" x14ac:dyDescent="0.4">
      <c r="A187">
        <v>172</v>
      </c>
      <c r="B187" s="63">
        <v>45119</v>
      </c>
      <c r="C187" s="37">
        <v>446.39001500000001</v>
      </c>
      <c r="D187" s="37">
        <v>447.48001099999999</v>
      </c>
      <c r="E187" s="37">
        <v>444.91000400000001</v>
      </c>
      <c r="F187" s="37">
        <v>446.01998900000001</v>
      </c>
      <c r="G187" s="38">
        <v>91924500</v>
      </c>
      <c r="H187" s="37">
        <v>442.657532</v>
      </c>
      <c r="I187" s="41">
        <f t="shared" si="31"/>
        <v>0.99246119662139176</v>
      </c>
      <c r="J187" s="41">
        <f t="shared" ca="1" si="32"/>
        <v>1</v>
      </c>
      <c r="K187" s="37">
        <f t="shared" si="33"/>
        <v>443.02</v>
      </c>
      <c r="L187" s="37">
        <f t="shared" si="34"/>
        <v>444.11</v>
      </c>
      <c r="M187" s="37">
        <f t="shared" si="35"/>
        <v>441.56</v>
      </c>
      <c r="N187" s="37">
        <f t="shared" si="36"/>
        <v>442.66</v>
      </c>
      <c r="O187" s="38">
        <f t="shared" ca="1" si="37"/>
        <v>91924500</v>
      </c>
      <c r="U187" s="63"/>
      <c r="V187" s="97"/>
      <c r="W187" s="37"/>
      <c r="Y187" s="119"/>
      <c r="Z187" s="63"/>
      <c r="AA187" s="38"/>
      <c r="AB187" s="38"/>
      <c r="AC187" s="118"/>
      <c r="AD187" s="117"/>
    </row>
    <row r="188" spans="1:30" x14ac:dyDescent="0.4">
      <c r="A188">
        <v>173</v>
      </c>
      <c r="B188" s="63">
        <v>45118</v>
      </c>
      <c r="C188" s="37">
        <v>440.45001200000002</v>
      </c>
      <c r="D188" s="37">
        <v>442.97000100000002</v>
      </c>
      <c r="E188" s="37">
        <v>439.44000199999999</v>
      </c>
      <c r="F188" s="37">
        <v>442.459991</v>
      </c>
      <c r="G188" s="38">
        <v>64463800</v>
      </c>
      <c r="H188" s="37">
        <v>439.12435900000003</v>
      </c>
      <c r="I188" s="41">
        <f t="shared" si="31"/>
        <v>0.99246116695780529</v>
      </c>
      <c r="J188" s="41">
        <f t="shared" ca="1" si="32"/>
        <v>1</v>
      </c>
      <c r="K188" s="37">
        <f t="shared" si="33"/>
        <v>437.13</v>
      </c>
      <c r="L188" s="37">
        <f t="shared" si="34"/>
        <v>439.63</v>
      </c>
      <c r="M188" s="37">
        <f t="shared" si="35"/>
        <v>436.13</v>
      </c>
      <c r="N188" s="37">
        <f t="shared" si="36"/>
        <v>439.12</v>
      </c>
      <c r="O188" s="38">
        <f t="shared" ca="1" si="37"/>
        <v>64463800</v>
      </c>
      <c r="U188" s="63"/>
      <c r="V188" s="97"/>
      <c r="W188" s="37"/>
      <c r="Y188" s="119"/>
      <c r="Z188" s="63"/>
      <c r="AA188" s="38"/>
      <c r="AB188" s="38"/>
      <c r="AC188" s="118"/>
      <c r="AD188" s="117"/>
    </row>
    <row r="189" spans="1:30" x14ac:dyDescent="0.4">
      <c r="A189">
        <v>174</v>
      </c>
      <c r="B189" s="63">
        <v>45117</v>
      </c>
      <c r="C189" s="37">
        <v>438.17999300000002</v>
      </c>
      <c r="D189" s="37">
        <v>439.83999599999999</v>
      </c>
      <c r="E189" s="37">
        <v>437.58999599999999</v>
      </c>
      <c r="F189" s="37">
        <v>439.66000400000001</v>
      </c>
      <c r="G189" s="38">
        <v>62443500</v>
      </c>
      <c r="H189" s="37">
        <v>436.34548999999998</v>
      </c>
      <c r="I189" s="41">
        <f t="shared" si="31"/>
        <v>0.99246118825946239</v>
      </c>
      <c r="J189" s="41">
        <f t="shared" ca="1" si="32"/>
        <v>1</v>
      </c>
      <c r="K189" s="37">
        <f t="shared" si="33"/>
        <v>434.88</v>
      </c>
      <c r="L189" s="37">
        <f t="shared" si="34"/>
        <v>436.52</v>
      </c>
      <c r="M189" s="37">
        <f t="shared" si="35"/>
        <v>434.29</v>
      </c>
      <c r="N189" s="37">
        <f t="shared" si="36"/>
        <v>436.35</v>
      </c>
      <c r="O189" s="38">
        <f t="shared" ca="1" si="37"/>
        <v>62443500</v>
      </c>
      <c r="U189" s="63"/>
      <c r="V189" s="97"/>
      <c r="W189" s="37"/>
      <c r="Y189" s="119"/>
      <c r="Z189" s="63"/>
      <c r="AA189" s="38"/>
      <c r="AB189" s="38"/>
      <c r="AC189" s="118"/>
      <c r="AD189" s="117"/>
    </row>
    <row r="190" spans="1:30" x14ac:dyDescent="0.4">
      <c r="A190">
        <v>175</v>
      </c>
      <c r="B190" s="63">
        <v>45114</v>
      </c>
      <c r="C190" s="37">
        <v>438.63000499999998</v>
      </c>
      <c r="D190" s="37">
        <v>442.64001500000001</v>
      </c>
      <c r="E190" s="37">
        <v>438.29998799999998</v>
      </c>
      <c r="F190" s="37">
        <v>438.54998799999998</v>
      </c>
      <c r="G190" s="38">
        <v>86076100</v>
      </c>
      <c r="H190" s="37">
        <v>435.24386600000003</v>
      </c>
      <c r="I190" s="41">
        <f t="shared" si="31"/>
        <v>0.99246124252544743</v>
      </c>
      <c r="J190" s="41">
        <f t="shared" ca="1" si="32"/>
        <v>1</v>
      </c>
      <c r="K190" s="37">
        <f t="shared" si="33"/>
        <v>435.32</v>
      </c>
      <c r="L190" s="37">
        <f t="shared" si="34"/>
        <v>439.3</v>
      </c>
      <c r="M190" s="37">
        <f t="shared" si="35"/>
        <v>435</v>
      </c>
      <c r="N190" s="37">
        <f t="shared" si="36"/>
        <v>435.24</v>
      </c>
      <c r="O190" s="38">
        <f t="shared" ca="1" si="37"/>
        <v>86076100</v>
      </c>
      <c r="U190" s="63"/>
      <c r="V190" s="97"/>
      <c r="W190" s="37"/>
      <c r="Y190" s="119"/>
      <c r="Z190" s="63"/>
      <c r="AA190" s="38"/>
      <c r="AB190" s="38"/>
      <c r="AC190" s="118"/>
      <c r="AD190" s="117"/>
    </row>
    <row r="191" spans="1:30" x14ac:dyDescent="0.4">
      <c r="A191">
        <v>176</v>
      </c>
      <c r="B191" s="63">
        <v>45113</v>
      </c>
      <c r="C191" s="37">
        <v>439.42001299999998</v>
      </c>
      <c r="D191" s="37">
        <v>440.10000600000001</v>
      </c>
      <c r="E191" s="37">
        <v>437.05999800000001</v>
      </c>
      <c r="F191" s="37">
        <v>439.66000400000001</v>
      </c>
      <c r="G191" s="38">
        <v>80658300</v>
      </c>
      <c r="H191" s="37">
        <v>436.34548999999998</v>
      </c>
      <c r="I191" s="41">
        <f t="shared" si="31"/>
        <v>0.99246118825946239</v>
      </c>
      <c r="J191" s="41">
        <f t="shared" ca="1" si="32"/>
        <v>1</v>
      </c>
      <c r="K191" s="37">
        <f t="shared" si="33"/>
        <v>436.11</v>
      </c>
      <c r="L191" s="37">
        <f t="shared" si="34"/>
        <v>436.78</v>
      </c>
      <c r="M191" s="37">
        <f t="shared" si="35"/>
        <v>433.77</v>
      </c>
      <c r="N191" s="37">
        <f t="shared" si="36"/>
        <v>436.35</v>
      </c>
      <c r="O191" s="38">
        <f t="shared" ca="1" si="37"/>
        <v>80658300</v>
      </c>
      <c r="U191" s="63"/>
      <c r="V191" s="97"/>
      <c r="W191" s="37"/>
      <c r="Y191" s="119"/>
      <c r="Z191" s="63"/>
      <c r="AA191" s="38"/>
      <c r="AB191" s="38"/>
      <c r="AC191" s="118"/>
      <c r="AD191" s="117"/>
    </row>
    <row r="192" spans="1:30" x14ac:dyDescent="0.4">
      <c r="A192">
        <v>177</v>
      </c>
      <c r="B192" s="63">
        <v>45112</v>
      </c>
      <c r="C192" s="37">
        <v>441.91000400000001</v>
      </c>
      <c r="D192" s="37">
        <v>443.89001500000001</v>
      </c>
      <c r="E192" s="37">
        <v>441.89999399999999</v>
      </c>
      <c r="F192" s="37">
        <v>443.13000499999998</v>
      </c>
      <c r="G192" s="38">
        <v>58418400</v>
      </c>
      <c r="H192" s="37">
        <v>439.78933699999999</v>
      </c>
      <c r="I192" s="41">
        <f t="shared" si="31"/>
        <v>0.9924612010870264</v>
      </c>
      <c r="J192" s="41">
        <f t="shared" ca="1" si="32"/>
        <v>1</v>
      </c>
      <c r="K192" s="37">
        <f t="shared" si="33"/>
        <v>438.58</v>
      </c>
      <c r="L192" s="37">
        <f t="shared" si="34"/>
        <v>440.54</v>
      </c>
      <c r="M192" s="37">
        <f t="shared" si="35"/>
        <v>438.57</v>
      </c>
      <c r="N192" s="37">
        <f t="shared" si="36"/>
        <v>439.79</v>
      </c>
      <c r="O192" s="38">
        <f t="shared" ca="1" si="37"/>
        <v>58418400</v>
      </c>
      <c r="U192" s="63"/>
      <c r="V192" s="97"/>
      <c r="W192" s="37"/>
      <c r="Y192" s="119"/>
      <c r="Z192" s="63"/>
      <c r="AA192" s="38"/>
      <c r="AB192" s="38"/>
      <c r="AC192" s="118"/>
      <c r="AD192" s="117"/>
    </row>
    <row r="193" spans="1:30" x14ac:dyDescent="0.4">
      <c r="A193">
        <v>178</v>
      </c>
      <c r="B193" s="63">
        <v>45110</v>
      </c>
      <c r="C193" s="37">
        <v>442.92001299999998</v>
      </c>
      <c r="D193" s="37">
        <v>444.07998700000002</v>
      </c>
      <c r="E193" s="37">
        <v>442.63000499999998</v>
      </c>
      <c r="F193" s="37">
        <v>443.790009</v>
      </c>
      <c r="G193" s="38">
        <v>32793400</v>
      </c>
      <c r="H193" s="37">
        <v>440.444366</v>
      </c>
      <c r="I193" s="41">
        <f t="shared" si="31"/>
        <v>0.99246120252337633</v>
      </c>
      <c r="J193" s="41">
        <f t="shared" ca="1" si="32"/>
        <v>1</v>
      </c>
      <c r="K193" s="37">
        <f t="shared" si="33"/>
        <v>439.58</v>
      </c>
      <c r="L193" s="37">
        <f t="shared" si="34"/>
        <v>440.73</v>
      </c>
      <c r="M193" s="37">
        <f t="shared" si="35"/>
        <v>439.29</v>
      </c>
      <c r="N193" s="37">
        <f t="shared" si="36"/>
        <v>440.44</v>
      </c>
      <c r="O193" s="38">
        <f t="shared" ca="1" si="37"/>
        <v>32793400</v>
      </c>
      <c r="U193" s="63"/>
      <c r="V193" s="97"/>
      <c r="W193" s="37"/>
      <c r="Y193" s="119"/>
      <c r="Z193" s="63"/>
      <c r="AA193" s="38"/>
      <c r="AB193" s="38"/>
      <c r="AC193" s="118"/>
      <c r="AD193" s="117"/>
    </row>
    <row r="194" spans="1:30" x14ac:dyDescent="0.4">
      <c r="A194">
        <v>179</v>
      </c>
      <c r="B194" s="63">
        <v>45107</v>
      </c>
      <c r="C194" s="37">
        <v>441.44000199999999</v>
      </c>
      <c r="D194" s="37">
        <v>444.29998799999998</v>
      </c>
      <c r="E194" s="37">
        <v>441.10998499999999</v>
      </c>
      <c r="F194" s="37">
        <v>443.27999899999998</v>
      </c>
      <c r="G194" s="38">
        <v>104921500</v>
      </c>
      <c r="H194" s="37">
        <v>439.93820199999999</v>
      </c>
      <c r="I194" s="41">
        <f t="shared" si="31"/>
        <v>0.9924612050903745</v>
      </c>
      <c r="J194" s="41">
        <f t="shared" ca="1" si="32"/>
        <v>1</v>
      </c>
      <c r="K194" s="37">
        <f t="shared" si="33"/>
        <v>438.11</v>
      </c>
      <c r="L194" s="37">
        <f t="shared" si="34"/>
        <v>440.95</v>
      </c>
      <c r="M194" s="37">
        <f t="shared" si="35"/>
        <v>437.78</v>
      </c>
      <c r="N194" s="37">
        <f t="shared" si="36"/>
        <v>439.94</v>
      </c>
      <c r="O194" s="38">
        <f t="shared" ca="1" si="37"/>
        <v>104921500</v>
      </c>
      <c r="U194" s="63"/>
      <c r="V194" s="97"/>
      <c r="W194" s="37"/>
      <c r="Y194" s="119"/>
      <c r="Z194" s="63"/>
      <c r="AA194" s="38"/>
      <c r="AB194" s="38"/>
      <c r="AC194" s="118"/>
      <c r="AD194" s="117"/>
    </row>
    <row r="195" spans="1:30" x14ac:dyDescent="0.4">
      <c r="A195">
        <v>180</v>
      </c>
      <c r="B195" s="63">
        <v>45106</v>
      </c>
      <c r="C195" s="37">
        <v>435.959991</v>
      </c>
      <c r="D195" s="37">
        <v>438.27999899999998</v>
      </c>
      <c r="E195" s="37">
        <v>435.540009</v>
      </c>
      <c r="F195" s="37">
        <v>438.10998499999999</v>
      </c>
      <c r="G195" s="38">
        <v>67882300</v>
      </c>
      <c r="H195" s="37">
        <v>434.80715900000001</v>
      </c>
      <c r="I195" s="41">
        <f t="shared" si="31"/>
        <v>0.99246119441902247</v>
      </c>
      <c r="J195" s="41">
        <f t="shared" ca="1" si="32"/>
        <v>1</v>
      </c>
      <c r="K195" s="37">
        <f t="shared" si="33"/>
        <v>432.67</v>
      </c>
      <c r="L195" s="37">
        <f t="shared" si="34"/>
        <v>434.98</v>
      </c>
      <c r="M195" s="37">
        <f t="shared" si="35"/>
        <v>432.26</v>
      </c>
      <c r="N195" s="37">
        <f t="shared" si="36"/>
        <v>434.81</v>
      </c>
      <c r="O195" s="38">
        <f t="shared" ca="1" si="37"/>
        <v>67882300</v>
      </c>
      <c r="U195" s="63"/>
      <c r="V195" s="97"/>
      <c r="W195" s="37"/>
      <c r="Y195" s="119"/>
      <c r="Z195" s="63"/>
      <c r="AA195" s="38"/>
      <c r="AB195" s="38"/>
      <c r="AC195" s="118"/>
      <c r="AD195" s="117"/>
    </row>
    <row r="196" spans="1:30" x14ac:dyDescent="0.4">
      <c r="A196">
        <v>181</v>
      </c>
      <c r="B196" s="63">
        <v>45105</v>
      </c>
      <c r="C196" s="37">
        <v>435.04998799999998</v>
      </c>
      <c r="D196" s="37">
        <v>437.44000199999999</v>
      </c>
      <c r="E196" s="37">
        <v>434.41000400000001</v>
      </c>
      <c r="F196" s="37">
        <v>436.39001500000001</v>
      </c>
      <c r="G196" s="38">
        <v>75636000</v>
      </c>
      <c r="H196" s="37">
        <v>433.100189</v>
      </c>
      <c r="I196" s="41">
        <f t="shared" si="31"/>
        <v>0.99246127114067906</v>
      </c>
      <c r="J196" s="41">
        <f t="shared" ca="1" si="32"/>
        <v>1</v>
      </c>
      <c r="K196" s="37">
        <f t="shared" si="33"/>
        <v>431.77</v>
      </c>
      <c r="L196" s="37">
        <f t="shared" si="34"/>
        <v>434.14</v>
      </c>
      <c r="M196" s="37">
        <f t="shared" si="35"/>
        <v>431.14</v>
      </c>
      <c r="N196" s="37">
        <f t="shared" si="36"/>
        <v>433.1</v>
      </c>
      <c r="O196" s="38">
        <f t="shared" ca="1" si="37"/>
        <v>75636000</v>
      </c>
      <c r="U196" s="63"/>
      <c r="V196" s="97"/>
      <c r="W196" s="37"/>
      <c r="Y196" s="119"/>
      <c r="Z196" s="63"/>
      <c r="AA196" s="38"/>
      <c r="AB196" s="38"/>
      <c r="AC196" s="118"/>
      <c r="AD196" s="117"/>
    </row>
    <row r="197" spans="1:30" x14ac:dyDescent="0.4">
      <c r="A197">
        <v>182</v>
      </c>
      <c r="B197" s="63">
        <v>45104</v>
      </c>
      <c r="C197" s="37">
        <v>432.35000600000001</v>
      </c>
      <c r="D197" s="37">
        <v>436.80999800000001</v>
      </c>
      <c r="E197" s="37">
        <v>431.88000499999998</v>
      </c>
      <c r="F197" s="37">
        <v>436.17001299999998</v>
      </c>
      <c r="G197" s="38">
        <v>72813700</v>
      </c>
      <c r="H197" s="37">
        <v>432.88183600000002</v>
      </c>
      <c r="I197" s="41">
        <f t="shared" si="31"/>
        <v>0.99246124927895962</v>
      </c>
      <c r="J197" s="41">
        <f t="shared" ca="1" si="32"/>
        <v>1</v>
      </c>
      <c r="K197" s="37">
        <f t="shared" si="33"/>
        <v>429.09</v>
      </c>
      <c r="L197" s="37">
        <f t="shared" si="34"/>
        <v>433.52</v>
      </c>
      <c r="M197" s="37">
        <f t="shared" si="35"/>
        <v>428.62</v>
      </c>
      <c r="N197" s="37">
        <f t="shared" si="36"/>
        <v>432.88</v>
      </c>
      <c r="O197" s="38">
        <f t="shared" ca="1" si="37"/>
        <v>72813700</v>
      </c>
      <c r="U197" s="63"/>
      <c r="V197" s="97"/>
      <c r="W197" s="37"/>
      <c r="Y197" s="119"/>
      <c r="Z197" s="63"/>
      <c r="AA197" s="38"/>
      <c r="AB197" s="38"/>
      <c r="AC197" s="118"/>
      <c r="AD197" s="117"/>
    </row>
    <row r="198" spans="1:30" x14ac:dyDescent="0.4">
      <c r="A198">
        <v>183</v>
      </c>
      <c r="B198" s="63">
        <v>45103</v>
      </c>
      <c r="C198" s="37">
        <v>432.61999500000002</v>
      </c>
      <c r="D198" s="37">
        <v>434.60998499999999</v>
      </c>
      <c r="E198" s="37">
        <v>431.19000199999999</v>
      </c>
      <c r="F198" s="37">
        <v>431.44000199999999</v>
      </c>
      <c r="G198" s="38">
        <v>72823600</v>
      </c>
      <c r="H198" s="37">
        <v>428.18746900000002</v>
      </c>
      <c r="I198" s="41">
        <f t="shared" si="31"/>
        <v>0.99246121596300207</v>
      </c>
      <c r="J198" s="41">
        <f t="shared" ca="1" si="32"/>
        <v>1</v>
      </c>
      <c r="K198" s="37">
        <f t="shared" si="33"/>
        <v>429.36</v>
      </c>
      <c r="L198" s="37">
        <f t="shared" si="34"/>
        <v>431.33</v>
      </c>
      <c r="M198" s="37">
        <f t="shared" si="35"/>
        <v>427.94</v>
      </c>
      <c r="N198" s="37">
        <f t="shared" si="36"/>
        <v>428.19</v>
      </c>
      <c r="O198" s="38">
        <f t="shared" ca="1" si="37"/>
        <v>72823600</v>
      </c>
      <c r="U198" s="63"/>
      <c r="V198" s="97"/>
      <c r="W198" s="37"/>
      <c r="Y198" s="119"/>
      <c r="Z198" s="63"/>
      <c r="AA198" s="38"/>
      <c r="AB198" s="38"/>
      <c r="AC198" s="118"/>
      <c r="AD198" s="117"/>
    </row>
    <row r="199" spans="1:30" x14ac:dyDescent="0.4">
      <c r="A199">
        <v>184</v>
      </c>
      <c r="B199" s="63">
        <v>45100</v>
      </c>
      <c r="C199" s="37">
        <v>432.92999300000002</v>
      </c>
      <c r="D199" s="37">
        <v>435.05999800000001</v>
      </c>
      <c r="E199" s="37">
        <v>432.47000100000002</v>
      </c>
      <c r="F199" s="37">
        <v>433.209991</v>
      </c>
      <c r="G199" s="38">
        <v>92074500</v>
      </c>
      <c r="H199" s="37">
        <v>429.94412199999999</v>
      </c>
      <c r="I199" s="41">
        <f t="shared" si="31"/>
        <v>0.99246123342524661</v>
      </c>
      <c r="J199" s="41">
        <f t="shared" ca="1" si="32"/>
        <v>1</v>
      </c>
      <c r="K199" s="37">
        <f t="shared" si="33"/>
        <v>429.67</v>
      </c>
      <c r="L199" s="37">
        <f t="shared" si="34"/>
        <v>431.78</v>
      </c>
      <c r="M199" s="37">
        <f t="shared" si="35"/>
        <v>429.21</v>
      </c>
      <c r="N199" s="37">
        <f t="shared" si="36"/>
        <v>429.94</v>
      </c>
      <c r="O199" s="38">
        <f t="shared" ca="1" si="37"/>
        <v>92074500</v>
      </c>
      <c r="U199" s="63"/>
      <c r="V199" s="97"/>
      <c r="W199" s="37"/>
      <c r="Y199" s="119"/>
      <c r="Z199" s="63"/>
      <c r="AA199" s="38"/>
      <c r="AB199" s="38"/>
      <c r="AC199" s="118"/>
      <c r="AD199" s="117"/>
    </row>
    <row r="200" spans="1:30" x14ac:dyDescent="0.4">
      <c r="A200">
        <v>185</v>
      </c>
      <c r="B200" s="63">
        <v>45099</v>
      </c>
      <c r="C200" s="37">
        <v>433.95001200000002</v>
      </c>
      <c r="D200" s="37">
        <v>436.61999500000002</v>
      </c>
      <c r="E200" s="37">
        <v>433.60000600000001</v>
      </c>
      <c r="F200" s="37">
        <v>436.51001000000002</v>
      </c>
      <c r="G200" s="38">
        <v>70637200</v>
      </c>
      <c r="H200" s="37">
        <v>433.219269</v>
      </c>
      <c r="I200" s="41">
        <f t="shared" si="31"/>
        <v>0.99246124733771846</v>
      </c>
      <c r="J200" s="41">
        <f t="shared" ca="1" si="32"/>
        <v>1</v>
      </c>
      <c r="K200" s="37">
        <f t="shared" si="33"/>
        <v>430.68</v>
      </c>
      <c r="L200" s="37">
        <f t="shared" si="34"/>
        <v>433.33</v>
      </c>
      <c r="M200" s="37">
        <f t="shared" si="35"/>
        <v>430.33</v>
      </c>
      <c r="N200" s="37">
        <f t="shared" si="36"/>
        <v>433.22</v>
      </c>
      <c r="O200" s="38">
        <f t="shared" ca="1" si="37"/>
        <v>70637200</v>
      </c>
      <c r="U200" s="63"/>
      <c r="V200" s="97"/>
      <c r="W200" s="37"/>
      <c r="Y200" s="119"/>
      <c r="Z200" s="63"/>
      <c r="AA200" s="38"/>
      <c r="AB200" s="38"/>
      <c r="AC200" s="118"/>
      <c r="AD200" s="117"/>
    </row>
    <row r="201" spans="1:30" x14ac:dyDescent="0.4">
      <c r="A201">
        <v>186</v>
      </c>
      <c r="B201" s="63">
        <v>45098</v>
      </c>
      <c r="C201" s="37">
        <v>436.16000400000001</v>
      </c>
      <c r="D201" s="37">
        <v>436.98998999999998</v>
      </c>
      <c r="E201" s="37">
        <v>434.32998700000002</v>
      </c>
      <c r="F201" s="37">
        <v>434.94000199999999</v>
      </c>
      <c r="G201" s="38">
        <v>76982300</v>
      </c>
      <c r="H201" s="37">
        <v>431.66110200000003</v>
      </c>
      <c r="I201" s="41">
        <f t="shared" si="31"/>
        <v>0.99246125905889893</v>
      </c>
      <c r="J201" s="41">
        <f t="shared" ca="1" si="32"/>
        <v>1</v>
      </c>
      <c r="K201" s="37">
        <f t="shared" si="33"/>
        <v>432.87</v>
      </c>
      <c r="L201" s="37">
        <f t="shared" si="34"/>
        <v>433.7</v>
      </c>
      <c r="M201" s="37">
        <f t="shared" si="35"/>
        <v>431.06</v>
      </c>
      <c r="N201" s="37">
        <f t="shared" si="36"/>
        <v>431.66</v>
      </c>
      <c r="O201" s="38">
        <f t="shared" ca="1" si="37"/>
        <v>76982300</v>
      </c>
      <c r="U201" s="63"/>
      <c r="V201" s="97"/>
      <c r="W201" s="37"/>
      <c r="Y201" s="119"/>
      <c r="Z201" s="63"/>
      <c r="AA201" s="38"/>
      <c r="AB201" s="38"/>
      <c r="AC201" s="118"/>
      <c r="AD201" s="117"/>
    </row>
    <row r="202" spans="1:30" x14ac:dyDescent="0.4">
      <c r="A202">
        <v>187</v>
      </c>
      <c r="B202" s="63">
        <v>45097</v>
      </c>
      <c r="C202" s="37">
        <v>437.45001200000002</v>
      </c>
      <c r="D202" s="37">
        <v>438.36999500000002</v>
      </c>
      <c r="E202" s="37">
        <v>435.02999899999998</v>
      </c>
      <c r="F202" s="37">
        <v>437.17999300000002</v>
      </c>
      <c r="G202" s="38">
        <v>76160400</v>
      </c>
      <c r="H202" s="37">
        <v>433.884186</v>
      </c>
      <c r="I202" s="41">
        <f t="shared" si="31"/>
        <v>0.992461212652062</v>
      </c>
      <c r="J202" s="41">
        <f t="shared" ca="1" si="32"/>
        <v>1</v>
      </c>
      <c r="K202" s="37">
        <f t="shared" si="33"/>
        <v>434.15</v>
      </c>
      <c r="L202" s="37">
        <f t="shared" si="34"/>
        <v>435.07</v>
      </c>
      <c r="M202" s="37">
        <f t="shared" si="35"/>
        <v>431.75</v>
      </c>
      <c r="N202" s="37">
        <f t="shared" si="36"/>
        <v>433.88</v>
      </c>
      <c r="O202" s="38">
        <f t="shared" ca="1" si="37"/>
        <v>76160400</v>
      </c>
      <c r="U202" s="63"/>
      <c r="V202" s="97"/>
      <c r="W202" s="37"/>
      <c r="Y202" s="119"/>
      <c r="Z202" s="63"/>
      <c r="AA202" s="38"/>
      <c r="AB202" s="38"/>
      <c r="AC202" s="118"/>
      <c r="AD202" s="117"/>
    </row>
    <row r="203" spans="1:30" x14ac:dyDescent="0.4">
      <c r="A203">
        <v>188</v>
      </c>
      <c r="B203" s="63">
        <v>45093</v>
      </c>
      <c r="C203" s="37">
        <v>443.01998900000001</v>
      </c>
      <c r="D203" s="37">
        <v>443.60998499999999</v>
      </c>
      <c r="E203" s="37">
        <v>438.97000100000002</v>
      </c>
      <c r="F203" s="37">
        <v>439.459991</v>
      </c>
      <c r="G203" s="38">
        <v>114121300</v>
      </c>
      <c r="H203" s="37">
        <v>436.14700299999998</v>
      </c>
      <c r="I203" s="41">
        <f t="shared" si="31"/>
        <v>0.99246122953659277</v>
      </c>
      <c r="J203" s="41">
        <f t="shared" ca="1" si="32"/>
        <v>1</v>
      </c>
      <c r="K203" s="37">
        <f t="shared" si="33"/>
        <v>439.68</v>
      </c>
      <c r="L203" s="37">
        <f t="shared" si="34"/>
        <v>440.27</v>
      </c>
      <c r="M203" s="37">
        <f t="shared" si="35"/>
        <v>435.66</v>
      </c>
      <c r="N203" s="37">
        <f t="shared" si="36"/>
        <v>436.15</v>
      </c>
      <c r="O203" s="38">
        <f t="shared" ca="1" si="37"/>
        <v>114121300</v>
      </c>
      <c r="U203" s="63"/>
      <c r="V203" s="97"/>
      <c r="W203" s="37"/>
      <c r="Y203" s="119"/>
      <c r="Z203" s="63"/>
      <c r="AA203" s="38"/>
      <c r="AB203" s="38"/>
      <c r="AC203" s="118"/>
      <c r="AD203" s="117"/>
    </row>
    <row r="204" spans="1:30" x14ac:dyDescent="0.4">
      <c r="A204">
        <v>189</v>
      </c>
      <c r="B204" s="63">
        <v>45092</v>
      </c>
      <c r="C204" s="37">
        <v>436.32998700000002</v>
      </c>
      <c r="D204" s="37">
        <v>443.89999399999999</v>
      </c>
      <c r="E204" s="37">
        <v>436.23001099999999</v>
      </c>
      <c r="F204" s="37">
        <v>442.60000600000001</v>
      </c>
      <c r="G204" s="38">
        <v>110303100</v>
      </c>
      <c r="H204" s="37">
        <v>437.63769500000001</v>
      </c>
      <c r="I204" s="41">
        <f t="shared" si="31"/>
        <v>0.98878827172903383</v>
      </c>
      <c r="J204" s="41">
        <f t="shared" ca="1" si="32"/>
        <v>1</v>
      </c>
      <c r="K204" s="37">
        <f t="shared" si="33"/>
        <v>431.44</v>
      </c>
      <c r="L204" s="37">
        <f t="shared" si="34"/>
        <v>438.92</v>
      </c>
      <c r="M204" s="37">
        <f t="shared" si="35"/>
        <v>431.34</v>
      </c>
      <c r="N204" s="37">
        <f t="shared" si="36"/>
        <v>437.64</v>
      </c>
      <c r="O204" s="38">
        <f t="shared" ca="1" si="37"/>
        <v>110303100</v>
      </c>
      <c r="U204" s="63"/>
      <c r="V204" s="97"/>
      <c r="W204" s="37"/>
      <c r="Y204" s="119"/>
      <c r="Z204" s="63"/>
      <c r="AA204" s="38"/>
      <c r="AB204" s="38"/>
      <c r="AC204" s="118"/>
      <c r="AD204" s="117"/>
    </row>
    <row r="205" spans="1:30" x14ac:dyDescent="0.4">
      <c r="A205">
        <v>190</v>
      </c>
      <c r="B205" s="63">
        <v>45091</v>
      </c>
      <c r="C205" s="37">
        <v>437.01001000000002</v>
      </c>
      <c r="D205" s="37">
        <v>439.05999800000001</v>
      </c>
      <c r="E205" s="37">
        <v>433.58999599999999</v>
      </c>
      <c r="F205" s="37">
        <v>437.17999300000002</v>
      </c>
      <c r="G205" s="38">
        <v>100612100</v>
      </c>
      <c r="H205" s="37">
        <v>432.27844199999998</v>
      </c>
      <c r="I205" s="41">
        <f t="shared" si="31"/>
        <v>0.9887882540864581</v>
      </c>
      <c r="J205" s="41">
        <f t="shared" ca="1" si="32"/>
        <v>1</v>
      </c>
      <c r="K205" s="37">
        <f t="shared" si="33"/>
        <v>432.11</v>
      </c>
      <c r="L205" s="37">
        <f t="shared" si="34"/>
        <v>434.14</v>
      </c>
      <c r="M205" s="37">
        <f t="shared" si="35"/>
        <v>428.73</v>
      </c>
      <c r="N205" s="37">
        <f t="shared" si="36"/>
        <v>432.28</v>
      </c>
      <c r="O205" s="38">
        <f t="shared" ca="1" si="37"/>
        <v>100612100</v>
      </c>
      <c r="U205" s="63"/>
      <c r="V205" s="97"/>
      <c r="W205" s="37"/>
      <c r="Y205" s="119"/>
      <c r="Z205" s="63"/>
      <c r="AA205" s="38"/>
      <c r="AB205" s="38"/>
      <c r="AC205" s="118"/>
      <c r="AD205" s="117"/>
    </row>
    <row r="206" spans="1:30" x14ac:dyDescent="0.4">
      <c r="A206">
        <v>191</v>
      </c>
      <c r="B206" s="63">
        <v>45090</v>
      </c>
      <c r="C206" s="37">
        <v>435.32000699999998</v>
      </c>
      <c r="D206" s="37">
        <v>437.32998700000002</v>
      </c>
      <c r="E206" s="37">
        <v>434.63000499999998</v>
      </c>
      <c r="F206" s="37">
        <v>436.66000400000001</v>
      </c>
      <c r="G206" s="38">
        <v>95899700</v>
      </c>
      <c r="H206" s="37">
        <v>431.76428199999998</v>
      </c>
      <c r="I206" s="41">
        <f t="shared" si="31"/>
        <v>0.98878825183173857</v>
      </c>
      <c r="J206" s="41">
        <f t="shared" ca="1" si="32"/>
        <v>1</v>
      </c>
      <c r="K206" s="37">
        <f t="shared" si="33"/>
        <v>430.44</v>
      </c>
      <c r="L206" s="37">
        <f t="shared" si="34"/>
        <v>432.43</v>
      </c>
      <c r="M206" s="37">
        <f t="shared" si="35"/>
        <v>429.76</v>
      </c>
      <c r="N206" s="37">
        <f t="shared" si="36"/>
        <v>431.76</v>
      </c>
      <c r="O206" s="38">
        <f t="shared" ca="1" si="37"/>
        <v>95899700</v>
      </c>
      <c r="U206" s="63"/>
      <c r="V206" s="97"/>
      <c r="W206" s="37"/>
      <c r="Y206" s="119"/>
      <c r="Z206" s="63"/>
      <c r="AA206" s="38"/>
      <c r="AB206" s="38"/>
      <c r="AC206" s="118"/>
      <c r="AD206" s="117"/>
    </row>
    <row r="207" spans="1:30" x14ac:dyDescent="0.4">
      <c r="A207">
        <v>192</v>
      </c>
      <c r="B207" s="63">
        <v>45089</v>
      </c>
      <c r="C207" s="37">
        <v>430.92001299999998</v>
      </c>
      <c r="D207" s="37">
        <v>433.88000499999998</v>
      </c>
      <c r="E207" s="37">
        <v>430.17001299999998</v>
      </c>
      <c r="F207" s="37">
        <v>433.79998799999998</v>
      </c>
      <c r="G207" s="38">
        <v>76104300</v>
      </c>
      <c r="H207" s="37">
        <v>428.93633999999997</v>
      </c>
      <c r="I207" s="41">
        <f t="shared" si="31"/>
        <v>0.98878827078252474</v>
      </c>
      <c r="J207" s="41">
        <f t="shared" ca="1" si="32"/>
        <v>1</v>
      </c>
      <c r="K207" s="37">
        <f t="shared" si="33"/>
        <v>426.09</v>
      </c>
      <c r="L207" s="37">
        <f t="shared" si="34"/>
        <v>429.02</v>
      </c>
      <c r="M207" s="37">
        <f t="shared" si="35"/>
        <v>425.35</v>
      </c>
      <c r="N207" s="37">
        <f t="shared" si="36"/>
        <v>428.94</v>
      </c>
      <c r="O207" s="38">
        <f t="shared" ca="1" si="37"/>
        <v>76104300</v>
      </c>
      <c r="U207" s="63"/>
      <c r="V207" s="97"/>
      <c r="W207" s="37"/>
      <c r="Y207" s="119"/>
      <c r="Z207" s="63"/>
      <c r="AA207" s="38"/>
      <c r="AB207" s="38"/>
      <c r="AC207" s="118"/>
      <c r="AD207" s="117"/>
    </row>
    <row r="208" spans="1:30" x14ac:dyDescent="0.4">
      <c r="A208">
        <v>193</v>
      </c>
      <c r="B208" s="63">
        <v>45086</v>
      </c>
      <c r="C208" s="37">
        <v>429.959991</v>
      </c>
      <c r="D208" s="37">
        <v>431.98998999999998</v>
      </c>
      <c r="E208" s="37">
        <v>428.86999500000002</v>
      </c>
      <c r="F208" s="37">
        <v>429.89999399999999</v>
      </c>
      <c r="G208" s="38">
        <v>85742800</v>
      </c>
      <c r="H208" s="37">
        <v>425.08004799999998</v>
      </c>
      <c r="I208" s="41">
        <f t="shared" si="31"/>
        <v>0.9887882157076745</v>
      </c>
      <c r="J208" s="41">
        <f t="shared" ca="1" si="32"/>
        <v>1</v>
      </c>
      <c r="K208" s="37">
        <f t="shared" si="33"/>
        <v>425.14</v>
      </c>
      <c r="L208" s="37">
        <f t="shared" si="34"/>
        <v>427.15</v>
      </c>
      <c r="M208" s="37">
        <f t="shared" si="35"/>
        <v>424.06</v>
      </c>
      <c r="N208" s="37">
        <f t="shared" si="36"/>
        <v>425.08</v>
      </c>
      <c r="O208" s="38">
        <f t="shared" ca="1" si="37"/>
        <v>85742800</v>
      </c>
      <c r="U208" s="63"/>
      <c r="V208" s="97"/>
      <c r="W208" s="37"/>
      <c r="Y208" s="119"/>
      <c r="Z208" s="63"/>
      <c r="AA208" s="38"/>
      <c r="AB208" s="38"/>
      <c r="AC208" s="118"/>
      <c r="AD208" s="117"/>
    </row>
    <row r="209" spans="1:30" x14ac:dyDescent="0.4">
      <c r="A209">
        <v>194</v>
      </c>
      <c r="B209" s="63">
        <v>45085</v>
      </c>
      <c r="C209" s="37">
        <v>426.61999500000002</v>
      </c>
      <c r="D209" s="37">
        <v>429.60000600000001</v>
      </c>
      <c r="E209" s="37">
        <v>425.82000699999998</v>
      </c>
      <c r="F209" s="37">
        <v>429.13000499999998</v>
      </c>
      <c r="G209" s="38">
        <v>61952800</v>
      </c>
      <c r="H209" s="37">
        <v>424.31872600000003</v>
      </c>
      <c r="I209" s="41">
        <f t="shared" ref="I209:I272" si="38">IF(F209=0,1,H209/F209)</f>
        <v>0.98878829505291765</v>
      </c>
      <c r="J209" s="41">
        <f t="shared" ref="J209:J272" ca="1" si="39">INDEX(OFFSET($T$15,0,0,$S$13+1,1),MATCH(B209,OFFSET($Q$15,0,0,$S$13+1,1),-1))</f>
        <v>1</v>
      </c>
      <c r="K209" s="37">
        <f t="shared" ref="K209:K272" si="40">ROUND($I209*C209,2)</f>
        <v>421.84</v>
      </c>
      <c r="L209" s="37">
        <f t="shared" ref="L209:L272" si="41">ROUND($I209*D209,2)</f>
        <v>424.78</v>
      </c>
      <c r="M209" s="37">
        <f t="shared" ref="M209:M272" si="42">ROUND($I209*E209,2)</f>
        <v>421.05</v>
      </c>
      <c r="N209" s="37">
        <f t="shared" ref="N209:N272" si="43">ROUND($I209*F209,2)</f>
        <v>424.32</v>
      </c>
      <c r="O209" s="38">
        <f t="shared" ref="O209:O272" ca="1" si="44">G209*J209</f>
        <v>61952800</v>
      </c>
      <c r="U209" s="63"/>
      <c r="V209" s="97"/>
      <c r="W209" s="37"/>
      <c r="Y209" s="119"/>
      <c r="Z209" s="63"/>
      <c r="AA209" s="38"/>
      <c r="AB209" s="38"/>
      <c r="AC209" s="118"/>
      <c r="AD209" s="117"/>
    </row>
    <row r="210" spans="1:30" x14ac:dyDescent="0.4">
      <c r="A210">
        <v>195</v>
      </c>
      <c r="B210" s="63">
        <v>45084</v>
      </c>
      <c r="C210" s="37">
        <v>428.44000199999999</v>
      </c>
      <c r="D210" s="37">
        <v>429.61999500000002</v>
      </c>
      <c r="E210" s="37">
        <v>426.10998499999999</v>
      </c>
      <c r="F210" s="37">
        <v>426.54998799999998</v>
      </c>
      <c r="G210" s="38">
        <v>85373300</v>
      </c>
      <c r="H210" s="37">
        <v>421.76760899999999</v>
      </c>
      <c r="I210" s="41">
        <f t="shared" si="38"/>
        <v>0.9887882331859309</v>
      </c>
      <c r="J210" s="41">
        <f t="shared" ca="1" si="39"/>
        <v>1</v>
      </c>
      <c r="K210" s="37">
        <f t="shared" si="40"/>
        <v>423.64</v>
      </c>
      <c r="L210" s="37">
        <f t="shared" si="41"/>
        <v>424.8</v>
      </c>
      <c r="M210" s="37">
        <f t="shared" si="42"/>
        <v>421.33</v>
      </c>
      <c r="N210" s="37">
        <f t="shared" si="43"/>
        <v>421.77</v>
      </c>
      <c r="O210" s="38">
        <f t="shared" ca="1" si="44"/>
        <v>85373300</v>
      </c>
      <c r="U210" s="63"/>
      <c r="V210" s="97"/>
      <c r="W210" s="37"/>
      <c r="Y210" s="119"/>
      <c r="Z210" s="63"/>
      <c r="AA210" s="38"/>
      <c r="AB210" s="38"/>
      <c r="AC210" s="118"/>
      <c r="AD210" s="117"/>
    </row>
    <row r="211" spans="1:30" x14ac:dyDescent="0.4">
      <c r="A211">
        <v>196</v>
      </c>
      <c r="B211" s="63">
        <v>45083</v>
      </c>
      <c r="C211" s="37">
        <v>426.67001299999998</v>
      </c>
      <c r="D211" s="37">
        <v>428.57998700000002</v>
      </c>
      <c r="E211" s="37">
        <v>425.98998999999998</v>
      </c>
      <c r="F211" s="37">
        <v>428.02999899999998</v>
      </c>
      <c r="G211" s="38">
        <v>64022200</v>
      </c>
      <c r="H211" s="37">
        <v>423.23104899999998</v>
      </c>
      <c r="I211" s="41">
        <f t="shared" si="38"/>
        <v>0.98878828584161926</v>
      </c>
      <c r="J211" s="41">
        <f t="shared" ca="1" si="39"/>
        <v>1</v>
      </c>
      <c r="K211" s="37">
        <f t="shared" si="40"/>
        <v>421.89</v>
      </c>
      <c r="L211" s="37">
        <f t="shared" si="41"/>
        <v>423.77</v>
      </c>
      <c r="M211" s="37">
        <f t="shared" si="42"/>
        <v>421.21</v>
      </c>
      <c r="N211" s="37">
        <f t="shared" si="43"/>
        <v>423.23</v>
      </c>
      <c r="O211" s="38">
        <f t="shared" ca="1" si="44"/>
        <v>64022200</v>
      </c>
      <c r="U211" s="63"/>
      <c r="V211" s="97"/>
      <c r="W211" s="37"/>
      <c r="Y211" s="119"/>
      <c r="Z211" s="63"/>
      <c r="AA211" s="38"/>
      <c r="AB211" s="38"/>
      <c r="AC211" s="118"/>
      <c r="AD211" s="117"/>
    </row>
    <row r="212" spans="1:30" x14ac:dyDescent="0.4">
      <c r="A212">
        <v>197</v>
      </c>
      <c r="B212" s="63">
        <v>45082</v>
      </c>
      <c r="C212" s="37">
        <v>428.27999899999998</v>
      </c>
      <c r="D212" s="37">
        <v>429.61999500000002</v>
      </c>
      <c r="E212" s="37">
        <v>426.36999500000002</v>
      </c>
      <c r="F212" s="37">
        <v>427.10000600000001</v>
      </c>
      <c r="G212" s="38">
        <v>65460200</v>
      </c>
      <c r="H212" s="37">
        <v>422.31149299999998</v>
      </c>
      <c r="I212" s="41">
        <f t="shared" si="38"/>
        <v>0.98878830968688858</v>
      </c>
      <c r="J212" s="41">
        <f t="shared" ca="1" si="39"/>
        <v>1</v>
      </c>
      <c r="K212" s="37">
        <f t="shared" si="40"/>
        <v>423.48</v>
      </c>
      <c r="L212" s="37">
        <f t="shared" si="41"/>
        <v>424.8</v>
      </c>
      <c r="M212" s="37">
        <f t="shared" si="42"/>
        <v>421.59</v>
      </c>
      <c r="N212" s="37">
        <f t="shared" si="43"/>
        <v>422.31</v>
      </c>
      <c r="O212" s="38">
        <f t="shared" ca="1" si="44"/>
        <v>65460200</v>
      </c>
      <c r="U212" s="63"/>
      <c r="V212" s="97"/>
      <c r="W212" s="37"/>
      <c r="Y212" s="119"/>
      <c r="Z212" s="63"/>
      <c r="AA212" s="38"/>
      <c r="AB212" s="38"/>
      <c r="AC212" s="118"/>
      <c r="AD212" s="117"/>
    </row>
    <row r="213" spans="1:30" x14ac:dyDescent="0.4">
      <c r="A213">
        <v>198</v>
      </c>
      <c r="B213" s="63">
        <v>45079</v>
      </c>
      <c r="C213" s="37">
        <v>424.5</v>
      </c>
      <c r="D213" s="37">
        <v>428.73998999999998</v>
      </c>
      <c r="E213" s="37">
        <v>423.95001200000002</v>
      </c>
      <c r="F213" s="37">
        <v>427.92001299999998</v>
      </c>
      <c r="G213" s="38">
        <v>91366700</v>
      </c>
      <c r="H213" s="37">
        <v>423.12228399999998</v>
      </c>
      <c r="I213" s="41">
        <f t="shared" si="38"/>
        <v>0.98878825749147659</v>
      </c>
      <c r="J213" s="41">
        <f t="shared" ca="1" si="39"/>
        <v>1</v>
      </c>
      <c r="K213" s="37">
        <f t="shared" si="40"/>
        <v>419.74</v>
      </c>
      <c r="L213" s="37">
        <f t="shared" si="41"/>
        <v>423.93</v>
      </c>
      <c r="M213" s="37">
        <f t="shared" si="42"/>
        <v>419.2</v>
      </c>
      <c r="N213" s="37">
        <f t="shared" si="43"/>
        <v>423.12</v>
      </c>
      <c r="O213" s="38">
        <f t="shared" ca="1" si="44"/>
        <v>91366700</v>
      </c>
      <c r="U213" s="63"/>
      <c r="V213" s="97"/>
      <c r="W213" s="37"/>
      <c r="Y213" s="119"/>
      <c r="Z213" s="63"/>
      <c r="AA213" s="38"/>
      <c r="AB213" s="38"/>
      <c r="AC213" s="118"/>
      <c r="AD213" s="117"/>
    </row>
    <row r="214" spans="1:30" x14ac:dyDescent="0.4">
      <c r="A214">
        <v>199</v>
      </c>
      <c r="B214" s="63">
        <v>45078</v>
      </c>
      <c r="C214" s="37">
        <v>418.08999599999999</v>
      </c>
      <c r="D214" s="37">
        <v>422.92001299999998</v>
      </c>
      <c r="E214" s="37">
        <v>416.790009</v>
      </c>
      <c r="F214" s="37">
        <v>421.82000699999998</v>
      </c>
      <c r="G214" s="38">
        <v>88865000</v>
      </c>
      <c r="H214" s="37">
        <v>417.09066799999999</v>
      </c>
      <c r="I214" s="41">
        <f t="shared" si="38"/>
        <v>0.98878825346944721</v>
      </c>
      <c r="J214" s="41">
        <f t="shared" ca="1" si="39"/>
        <v>1</v>
      </c>
      <c r="K214" s="37">
        <f t="shared" si="40"/>
        <v>413.4</v>
      </c>
      <c r="L214" s="37">
        <f t="shared" si="41"/>
        <v>418.18</v>
      </c>
      <c r="M214" s="37">
        <f t="shared" si="42"/>
        <v>412.12</v>
      </c>
      <c r="N214" s="37">
        <f t="shared" si="43"/>
        <v>417.09</v>
      </c>
      <c r="O214" s="38">
        <f t="shared" ca="1" si="44"/>
        <v>88865000</v>
      </c>
      <c r="U214" s="63"/>
      <c r="V214" s="97"/>
      <c r="W214" s="37"/>
      <c r="Y214" s="119"/>
      <c r="Z214" s="63"/>
      <c r="AA214" s="38"/>
      <c r="AB214" s="38"/>
      <c r="AC214" s="118"/>
      <c r="AD214" s="117"/>
    </row>
    <row r="215" spans="1:30" x14ac:dyDescent="0.4">
      <c r="A215">
        <v>200</v>
      </c>
      <c r="B215" s="63">
        <v>45077</v>
      </c>
      <c r="C215" s="37">
        <v>418.27999899999998</v>
      </c>
      <c r="D215" s="37">
        <v>419.22000100000002</v>
      </c>
      <c r="E215" s="37">
        <v>416.22000100000002</v>
      </c>
      <c r="F215" s="37">
        <v>417.85000600000001</v>
      </c>
      <c r="G215" s="38">
        <v>110811800</v>
      </c>
      <c r="H215" s="37">
        <v>413.16519199999999</v>
      </c>
      <c r="I215" s="41">
        <f t="shared" si="38"/>
        <v>0.98878828782402839</v>
      </c>
      <c r="J215" s="41">
        <f t="shared" ca="1" si="39"/>
        <v>1</v>
      </c>
      <c r="K215" s="37">
        <f t="shared" si="40"/>
        <v>413.59</v>
      </c>
      <c r="L215" s="37">
        <f t="shared" si="41"/>
        <v>414.52</v>
      </c>
      <c r="M215" s="37">
        <f t="shared" si="42"/>
        <v>411.55</v>
      </c>
      <c r="N215" s="37">
        <f t="shared" si="43"/>
        <v>413.17</v>
      </c>
      <c r="O215" s="38">
        <f t="shared" ca="1" si="44"/>
        <v>110811800</v>
      </c>
      <c r="U215" s="63"/>
      <c r="V215" s="97"/>
      <c r="W215" s="37"/>
      <c r="Y215" s="119"/>
      <c r="Z215" s="63"/>
      <c r="AA215" s="38"/>
      <c r="AB215" s="38"/>
      <c r="AC215" s="118"/>
      <c r="AD215" s="117"/>
    </row>
    <row r="216" spans="1:30" x14ac:dyDescent="0.4">
      <c r="A216">
        <v>201</v>
      </c>
      <c r="B216" s="63">
        <v>45076</v>
      </c>
      <c r="C216" s="37">
        <v>422.02999899999998</v>
      </c>
      <c r="D216" s="37">
        <v>422.57998700000002</v>
      </c>
      <c r="E216" s="37">
        <v>418.73998999999998</v>
      </c>
      <c r="F216" s="37">
        <v>420.17999300000002</v>
      </c>
      <c r="G216" s="38">
        <v>72216000</v>
      </c>
      <c r="H216" s="37">
        <v>415.46905500000003</v>
      </c>
      <c r="I216" s="41">
        <f t="shared" si="38"/>
        <v>0.9887882857858965</v>
      </c>
      <c r="J216" s="41">
        <f t="shared" ca="1" si="39"/>
        <v>1</v>
      </c>
      <c r="K216" s="37">
        <f t="shared" si="40"/>
        <v>417.3</v>
      </c>
      <c r="L216" s="37">
        <f t="shared" si="41"/>
        <v>417.84</v>
      </c>
      <c r="M216" s="37">
        <f t="shared" si="42"/>
        <v>414.05</v>
      </c>
      <c r="N216" s="37">
        <f t="shared" si="43"/>
        <v>415.47</v>
      </c>
      <c r="O216" s="38">
        <f t="shared" ca="1" si="44"/>
        <v>72216000</v>
      </c>
      <c r="U216" s="63"/>
      <c r="V216" s="97"/>
      <c r="W216" s="37"/>
      <c r="Y216" s="119"/>
      <c r="Z216" s="63"/>
      <c r="AA216" s="38"/>
      <c r="AB216" s="38"/>
      <c r="AC216" s="118"/>
      <c r="AD216" s="117"/>
    </row>
    <row r="217" spans="1:30" x14ac:dyDescent="0.4">
      <c r="A217">
        <v>202</v>
      </c>
      <c r="B217" s="63">
        <v>45072</v>
      </c>
      <c r="C217" s="37">
        <v>415.32998700000002</v>
      </c>
      <c r="D217" s="37">
        <v>420.76998900000001</v>
      </c>
      <c r="E217" s="37">
        <v>415.25</v>
      </c>
      <c r="F217" s="37">
        <v>420.01998900000001</v>
      </c>
      <c r="G217" s="38">
        <v>93830000</v>
      </c>
      <c r="H217" s="37">
        <v>415.31082199999997</v>
      </c>
      <c r="I217" s="41">
        <f t="shared" si="38"/>
        <v>0.98878823121915749</v>
      </c>
      <c r="J217" s="41">
        <f t="shared" ca="1" si="39"/>
        <v>1</v>
      </c>
      <c r="K217" s="37">
        <f t="shared" si="40"/>
        <v>410.67</v>
      </c>
      <c r="L217" s="37">
        <f t="shared" si="41"/>
        <v>416.05</v>
      </c>
      <c r="M217" s="37">
        <f t="shared" si="42"/>
        <v>410.59</v>
      </c>
      <c r="N217" s="37">
        <f t="shared" si="43"/>
        <v>415.31</v>
      </c>
      <c r="O217" s="38">
        <f t="shared" ca="1" si="44"/>
        <v>93830000</v>
      </c>
      <c r="U217" s="63"/>
      <c r="V217" s="97"/>
      <c r="W217" s="37"/>
      <c r="Y217" s="119"/>
      <c r="Z217" s="63"/>
      <c r="AA217" s="38"/>
      <c r="AB217" s="38"/>
      <c r="AC217" s="118"/>
      <c r="AD217" s="117"/>
    </row>
    <row r="218" spans="1:30" x14ac:dyDescent="0.4">
      <c r="A218">
        <v>203</v>
      </c>
      <c r="B218" s="63">
        <v>45071</v>
      </c>
      <c r="C218" s="37">
        <v>414.73998999999998</v>
      </c>
      <c r="D218" s="37">
        <v>416.16000400000001</v>
      </c>
      <c r="E218" s="37">
        <v>412.41000400000001</v>
      </c>
      <c r="F218" s="37">
        <v>414.64999399999999</v>
      </c>
      <c r="G218" s="38">
        <v>90961600</v>
      </c>
      <c r="H218" s="37">
        <v>410.00103799999999</v>
      </c>
      <c r="I218" s="41">
        <f t="shared" si="38"/>
        <v>0.98878824052268044</v>
      </c>
      <c r="J218" s="41">
        <f t="shared" ca="1" si="39"/>
        <v>1</v>
      </c>
      <c r="K218" s="37">
        <f t="shared" si="40"/>
        <v>410.09</v>
      </c>
      <c r="L218" s="37">
        <f t="shared" si="41"/>
        <v>411.49</v>
      </c>
      <c r="M218" s="37">
        <f t="shared" si="42"/>
        <v>407.79</v>
      </c>
      <c r="N218" s="37">
        <f t="shared" si="43"/>
        <v>410</v>
      </c>
      <c r="O218" s="38">
        <f t="shared" ca="1" si="44"/>
        <v>90961600</v>
      </c>
      <c r="U218" s="63"/>
      <c r="V218" s="97"/>
      <c r="W218" s="37"/>
      <c r="Y218" s="119"/>
      <c r="Z218" s="63"/>
      <c r="AA218" s="38"/>
      <c r="AB218" s="38"/>
      <c r="AC218" s="118"/>
      <c r="AD218" s="117"/>
    </row>
    <row r="219" spans="1:30" x14ac:dyDescent="0.4">
      <c r="A219">
        <v>204</v>
      </c>
      <c r="B219" s="63">
        <v>45070</v>
      </c>
      <c r="C219" s="37">
        <v>412.42001299999998</v>
      </c>
      <c r="D219" s="37">
        <v>412.82000699999998</v>
      </c>
      <c r="E219" s="37">
        <v>409.88000499999998</v>
      </c>
      <c r="F219" s="37">
        <v>411.08999599999999</v>
      </c>
      <c r="G219" s="38">
        <v>89213700</v>
      </c>
      <c r="H219" s="37">
        <v>406.48095699999999</v>
      </c>
      <c r="I219" s="41">
        <f t="shared" si="38"/>
        <v>0.98878824820636113</v>
      </c>
      <c r="J219" s="41">
        <f t="shared" ca="1" si="39"/>
        <v>1</v>
      </c>
      <c r="K219" s="37">
        <f t="shared" si="40"/>
        <v>407.8</v>
      </c>
      <c r="L219" s="37">
        <f t="shared" si="41"/>
        <v>408.19</v>
      </c>
      <c r="M219" s="37">
        <f t="shared" si="42"/>
        <v>405.28</v>
      </c>
      <c r="N219" s="37">
        <f t="shared" si="43"/>
        <v>406.48</v>
      </c>
      <c r="O219" s="38">
        <f t="shared" ca="1" si="44"/>
        <v>89213700</v>
      </c>
      <c r="U219" s="63"/>
      <c r="V219" s="97"/>
      <c r="W219" s="37"/>
      <c r="Y219" s="119"/>
      <c r="Z219" s="63"/>
      <c r="AA219" s="38"/>
      <c r="AB219" s="38"/>
      <c r="AC219" s="118"/>
      <c r="AD219" s="117"/>
    </row>
    <row r="220" spans="1:30" x14ac:dyDescent="0.4">
      <c r="A220">
        <v>205</v>
      </c>
      <c r="B220" s="63">
        <v>45069</v>
      </c>
      <c r="C220" s="37">
        <v>417.07998700000002</v>
      </c>
      <c r="D220" s="37">
        <v>418.72000100000002</v>
      </c>
      <c r="E220" s="37">
        <v>413.67999300000002</v>
      </c>
      <c r="F220" s="37">
        <v>414.08999599999999</v>
      </c>
      <c r="G220" s="38">
        <v>86383500</v>
      </c>
      <c r="H220" s="37">
        <v>409.44735700000001</v>
      </c>
      <c r="I220" s="41">
        <f t="shared" si="38"/>
        <v>0.98878833334577831</v>
      </c>
      <c r="J220" s="41">
        <f t="shared" ca="1" si="39"/>
        <v>1</v>
      </c>
      <c r="K220" s="37">
        <f t="shared" si="40"/>
        <v>412.4</v>
      </c>
      <c r="L220" s="37">
        <f t="shared" si="41"/>
        <v>414.03</v>
      </c>
      <c r="M220" s="37">
        <f t="shared" si="42"/>
        <v>409.04</v>
      </c>
      <c r="N220" s="37">
        <f t="shared" si="43"/>
        <v>409.45</v>
      </c>
      <c r="O220" s="38">
        <f t="shared" ca="1" si="44"/>
        <v>86383500</v>
      </c>
      <c r="U220" s="63"/>
      <c r="V220" s="97"/>
      <c r="W220" s="37"/>
      <c r="Y220" s="119"/>
      <c r="Z220" s="63"/>
      <c r="AA220" s="38"/>
      <c r="AB220" s="38"/>
      <c r="AC220" s="118"/>
      <c r="AD220" s="117"/>
    </row>
    <row r="221" spans="1:30" x14ac:dyDescent="0.4">
      <c r="A221">
        <v>206</v>
      </c>
      <c r="B221" s="63">
        <v>45068</v>
      </c>
      <c r="C221" s="37">
        <v>418.64001500000001</v>
      </c>
      <c r="D221" s="37">
        <v>420.39001500000001</v>
      </c>
      <c r="E221" s="37">
        <v>417.35000600000001</v>
      </c>
      <c r="F221" s="37">
        <v>418.790009</v>
      </c>
      <c r="G221" s="38">
        <v>60745400</v>
      </c>
      <c r="H221" s="37">
        <v>414.09466600000002</v>
      </c>
      <c r="I221" s="41">
        <f t="shared" si="38"/>
        <v>0.98878831180521309</v>
      </c>
      <c r="J221" s="41">
        <f t="shared" ca="1" si="39"/>
        <v>1</v>
      </c>
      <c r="K221" s="37">
        <f t="shared" si="40"/>
        <v>413.95</v>
      </c>
      <c r="L221" s="37">
        <f t="shared" si="41"/>
        <v>415.68</v>
      </c>
      <c r="M221" s="37">
        <f t="shared" si="42"/>
        <v>412.67</v>
      </c>
      <c r="N221" s="37">
        <f t="shared" si="43"/>
        <v>414.09</v>
      </c>
      <c r="O221" s="38">
        <f t="shared" ca="1" si="44"/>
        <v>60745400</v>
      </c>
      <c r="U221" s="63"/>
      <c r="V221" s="97"/>
      <c r="W221" s="37"/>
      <c r="Y221" s="119"/>
      <c r="Z221" s="63"/>
      <c r="AA221" s="38"/>
      <c r="AB221" s="38"/>
      <c r="AC221" s="118"/>
      <c r="AD221" s="117"/>
    </row>
    <row r="222" spans="1:30" x14ac:dyDescent="0.4">
      <c r="A222">
        <v>207</v>
      </c>
      <c r="B222" s="63">
        <v>45065</v>
      </c>
      <c r="C222" s="37">
        <v>420.17001299999998</v>
      </c>
      <c r="D222" s="37">
        <v>420.72000100000002</v>
      </c>
      <c r="E222" s="37">
        <v>417.35000600000001</v>
      </c>
      <c r="F222" s="37">
        <v>418.61999500000002</v>
      </c>
      <c r="G222" s="38">
        <v>103679700</v>
      </c>
      <c r="H222" s="37">
        <v>413.92654399999998</v>
      </c>
      <c r="I222" s="41">
        <f t="shared" si="38"/>
        <v>0.98878827801811031</v>
      </c>
      <c r="J222" s="41">
        <f t="shared" ca="1" si="39"/>
        <v>1</v>
      </c>
      <c r="K222" s="37">
        <f t="shared" si="40"/>
        <v>415.46</v>
      </c>
      <c r="L222" s="37">
        <f t="shared" si="41"/>
        <v>416</v>
      </c>
      <c r="M222" s="37">
        <f t="shared" si="42"/>
        <v>412.67</v>
      </c>
      <c r="N222" s="37">
        <f t="shared" si="43"/>
        <v>413.93</v>
      </c>
      <c r="O222" s="38">
        <f t="shared" ca="1" si="44"/>
        <v>103679700</v>
      </c>
      <c r="U222" s="63"/>
      <c r="V222" s="97"/>
      <c r="W222" s="37"/>
      <c r="Y222" s="119"/>
      <c r="Z222" s="63"/>
      <c r="AA222" s="38"/>
      <c r="AB222" s="38"/>
      <c r="AC222" s="118"/>
      <c r="AD222" s="117"/>
    </row>
    <row r="223" spans="1:30" x14ac:dyDescent="0.4">
      <c r="A223">
        <v>208</v>
      </c>
      <c r="B223" s="63">
        <v>45064</v>
      </c>
      <c r="C223" s="37">
        <v>414.89999399999999</v>
      </c>
      <c r="D223" s="37">
        <v>419.67001299999998</v>
      </c>
      <c r="E223" s="37">
        <v>414.67001299999998</v>
      </c>
      <c r="F223" s="37">
        <v>419.23001099999999</v>
      </c>
      <c r="G223" s="38">
        <v>97177200</v>
      </c>
      <c r="H223" s="37">
        <v>414.52972399999999</v>
      </c>
      <c r="I223" s="41">
        <f t="shared" si="38"/>
        <v>0.98878828596075863</v>
      </c>
      <c r="J223" s="41">
        <f t="shared" ca="1" si="39"/>
        <v>1</v>
      </c>
      <c r="K223" s="37">
        <f t="shared" si="40"/>
        <v>410.25</v>
      </c>
      <c r="L223" s="37">
        <f t="shared" si="41"/>
        <v>414.96</v>
      </c>
      <c r="M223" s="37">
        <f t="shared" si="42"/>
        <v>410.02</v>
      </c>
      <c r="N223" s="37">
        <f t="shared" si="43"/>
        <v>414.53</v>
      </c>
      <c r="O223" s="38">
        <f t="shared" ca="1" si="44"/>
        <v>97177200</v>
      </c>
      <c r="U223" s="63"/>
      <c r="V223" s="97"/>
      <c r="W223" s="37"/>
      <c r="Y223" s="119"/>
      <c r="Z223" s="63"/>
      <c r="AA223" s="38"/>
      <c r="AB223" s="38"/>
      <c r="AC223" s="118"/>
      <c r="AD223" s="117"/>
    </row>
    <row r="224" spans="1:30" x14ac:dyDescent="0.4">
      <c r="A224">
        <v>209</v>
      </c>
      <c r="B224" s="63">
        <v>45063</v>
      </c>
      <c r="C224" s="37">
        <v>412.35000600000001</v>
      </c>
      <c r="D224" s="37">
        <v>415.85998499999999</v>
      </c>
      <c r="E224" s="37">
        <v>410.64001500000001</v>
      </c>
      <c r="F224" s="37">
        <v>415.23001099999999</v>
      </c>
      <c r="G224" s="38">
        <v>87287000</v>
      </c>
      <c r="H224" s="37">
        <v>410.57455399999998</v>
      </c>
      <c r="I224" s="41">
        <f t="shared" si="38"/>
        <v>0.98878824536601229</v>
      </c>
      <c r="J224" s="41">
        <f t="shared" ca="1" si="39"/>
        <v>1</v>
      </c>
      <c r="K224" s="37">
        <f t="shared" si="40"/>
        <v>407.73</v>
      </c>
      <c r="L224" s="37">
        <f t="shared" si="41"/>
        <v>411.2</v>
      </c>
      <c r="M224" s="37">
        <f t="shared" si="42"/>
        <v>406.04</v>
      </c>
      <c r="N224" s="37">
        <f t="shared" si="43"/>
        <v>410.57</v>
      </c>
      <c r="O224" s="38">
        <f t="shared" ca="1" si="44"/>
        <v>87287000</v>
      </c>
      <c r="U224" s="63"/>
      <c r="V224" s="97"/>
      <c r="W224" s="37"/>
      <c r="Y224" s="119"/>
      <c r="Z224" s="63"/>
      <c r="AA224" s="38"/>
      <c r="AB224" s="38"/>
      <c r="AC224" s="118"/>
      <c r="AD224" s="117"/>
    </row>
    <row r="225" spans="1:30" x14ac:dyDescent="0.4">
      <c r="A225">
        <v>210</v>
      </c>
      <c r="B225" s="63">
        <v>45062</v>
      </c>
      <c r="C225" s="37">
        <v>411.85998499999999</v>
      </c>
      <c r="D225" s="37">
        <v>412.82000699999998</v>
      </c>
      <c r="E225" s="37">
        <v>410.23998999999998</v>
      </c>
      <c r="F225" s="37">
        <v>410.25</v>
      </c>
      <c r="G225" s="38">
        <v>57705500</v>
      </c>
      <c r="H225" s="37">
        <v>405.65035999999998</v>
      </c>
      <c r="I225" s="41">
        <f t="shared" si="38"/>
        <v>0.98878820231566111</v>
      </c>
      <c r="J225" s="41">
        <f t="shared" ca="1" si="39"/>
        <v>1</v>
      </c>
      <c r="K225" s="37">
        <f t="shared" si="40"/>
        <v>407.24</v>
      </c>
      <c r="L225" s="37">
        <f t="shared" si="41"/>
        <v>408.19</v>
      </c>
      <c r="M225" s="37">
        <f t="shared" si="42"/>
        <v>405.64</v>
      </c>
      <c r="N225" s="37">
        <f t="shared" si="43"/>
        <v>405.65</v>
      </c>
      <c r="O225" s="38">
        <f t="shared" ca="1" si="44"/>
        <v>57705500</v>
      </c>
      <c r="U225" s="63"/>
      <c r="V225" s="97"/>
      <c r="W225" s="37"/>
      <c r="Y225" s="119"/>
      <c r="Z225" s="63"/>
      <c r="AA225" s="38"/>
      <c r="AB225" s="38"/>
      <c r="AC225" s="118"/>
      <c r="AD225" s="117"/>
    </row>
    <row r="226" spans="1:30" x14ac:dyDescent="0.4">
      <c r="A226">
        <v>211</v>
      </c>
      <c r="B226" s="63">
        <v>45061</v>
      </c>
      <c r="C226" s="37">
        <v>412.22000100000002</v>
      </c>
      <c r="D226" s="37">
        <v>413.42999300000002</v>
      </c>
      <c r="E226" s="37">
        <v>410.23001099999999</v>
      </c>
      <c r="F226" s="37">
        <v>413.01001000000002</v>
      </c>
      <c r="G226" s="38">
        <v>54289400</v>
      </c>
      <c r="H226" s="37">
        <v>408.37942500000003</v>
      </c>
      <c r="I226" s="41">
        <f t="shared" si="38"/>
        <v>0.98878820152567248</v>
      </c>
      <c r="J226" s="41">
        <f t="shared" ca="1" si="39"/>
        <v>1</v>
      </c>
      <c r="K226" s="37">
        <f t="shared" si="40"/>
        <v>407.6</v>
      </c>
      <c r="L226" s="37">
        <f t="shared" si="41"/>
        <v>408.79</v>
      </c>
      <c r="M226" s="37">
        <f t="shared" si="42"/>
        <v>405.63</v>
      </c>
      <c r="N226" s="37">
        <f t="shared" si="43"/>
        <v>408.38</v>
      </c>
      <c r="O226" s="38">
        <f t="shared" ca="1" si="44"/>
        <v>54289400</v>
      </c>
      <c r="U226" s="63"/>
      <c r="V226" s="97"/>
      <c r="W226" s="37"/>
      <c r="Y226" s="119"/>
      <c r="Z226" s="63"/>
      <c r="AA226" s="38"/>
      <c r="AB226" s="38"/>
      <c r="AC226" s="118"/>
      <c r="AD226" s="117"/>
    </row>
    <row r="227" spans="1:30" x14ac:dyDescent="0.4">
      <c r="A227">
        <v>212</v>
      </c>
      <c r="B227" s="63">
        <v>45058</v>
      </c>
      <c r="C227" s="37">
        <v>413.42001299999998</v>
      </c>
      <c r="D227" s="37">
        <v>413.64001500000001</v>
      </c>
      <c r="E227" s="37">
        <v>409.07000699999998</v>
      </c>
      <c r="F227" s="37">
        <v>411.58999599999999</v>
      </c>
      <c r="G227" s="38">
        <v>70439400</v>
      </c>
      <c r="H227" s="37">
        <v>406.97534200000001</v>
      </c>
      <c r="I227" s="41">
        <f t="shared" si="38"/>
        <v>0.98878822603841909</v>
      </c>
      <c r="J227" s="41">
        <f t="shared" ca="1" si="39"/>
        <v>1</v>
      </c>
      <c r="K227" s="37">
        <f t="shared" si="40"/>
        <v>408.78</v>
      </c>
      <c r="L227" s="37">
        <f t="shared" si="41"/>
        <v>409</v>
      </c>
      <c r="M227" s="37">
        <f t="shared" si="42"/>
        <v>404.48</v>
      </c>
      <c r="N227" s="37">
        <f t="shared" si="43"/>
        <v>406.98</v>
      </c>
      <c r="O227" s="38">
        <f t="shared" ca="1" si="44"/>
        <v>70439400</v>
      </c>
      <c r="U227" s="63"/>
      <c r="V227" s="97"/>
      <c r="W227" s="37"/>
      <c r="Y227" s="119"/>
      <c r="Z227" s="63"/>
      <c r="AA227" s="38"/>
      <c r="AB227" s="38"/>
      <c r="AC227" s="118"/>
      <c r="AD227" s="117"/>
    </row>
    <row r="228" spans="1:30" x14ac:dyDescent="0.4">
      <c r="A228">
        <v>213</v>
      </c>
      <c r="B228" s="63">
        <v>45057</v>
      </c>
      <c r="C228" s="37">
        <v>411.95001200000002</v>
      </c>
      <c r="D228" s="37">
        <v>412.42999300000002</v>
      </c>
      <c r="E228" s="37">
        <v>409.97000100000002</v>
      </c>
      <c r="F228" s="37">
        <v>412.13000499999998</v>
      </c>
      <c r="G228" s="38">
        <v>70157100</v>
      </c>
      <c r="H228" s="37">
        <v>407.509277</v>
      </c>
      <c r="I228" s="41">
        <f t="shared" si="38"/>
        <v>0.98878817862339341</v>
      </c>
      <c r="J228" s="41">
        <f t="shared" ca="1" si="39"/>
        <v>1</v>
      </c>
      <c r="K228" s="37">
        <f t="shared" si="40"/>
        <v>407.33</v>
      </c>
      <c r="L228" s="37">
        <f t="shared" si="41"/>
        <v>407.81</v>
      </c>
      <c r="M228" s="37">
        <f t="shared" si="42"/>
        <v>405.37</v>
      </c>
      <c r="N228" s="37">
        <f t="shared" si="43"/>
        <v>407.51</v>
      </c>
      <c r="O228" s="38">
        <f t="shared" ca="1" si="44"/>
        <v>70157100</v>
      </c>
      <c r="U228" s="63"/>
      <c r="V228" s="97"/>
      <c r="W228" s="37"/>
      <c r="Y228" s="119"/>
      <c r="Z228" s="63"/>
      <c r="AA228" s="38"/>
      <c r="AB228" s="38"/>
      <c r="AC228" s="118"/>
      <c r="AD228" s="117"/>
    </row>
    <row r="229" spans="1:30" x14ac:dyDescent="0.4">
      <c r="A229">
        <v>214</v>
      </c>
      <c r="B229" s="63">
        <v>45056</v>
      </c>
      <c r="C229" s="37">
        <v>413.88000499999998</v>
      </c>
      <c r="D229" s="37">
        <v>414.540009</v>
      </c>
      <c r="E229" s="37">
        <v>408.86999500000002</v>
      </c>
      <c r="F229" s="37">
        <v>412.85000600000001</v>
      </c>
      <c r="G229" s="38">
        <v>96142900</v>
      </c>
      <c r="H229" s="37">
        <v>408.22125199999999</v>
      </c>
      <c r="I229" s="41">
        <f t="shared" si="38"/>
        <v>0.9887882913098468</v>
      </c>
      <c r="J229" s="41">
        <f t="shared" ca="1" si="39"/>
        <v>1</v>
      </c>
      <c r="K229" s="37">
        <f t="shared" si="40"/>
        <v>409.24</v>
      </c>
      <c r="L229" s="37">
        <f t="shared" si="41"/>
        <v>409.89</v>
      </c>
      <c r="M229" s="37">
        <f t="shared" si="42"/>
        <v>404.29</v>
      </c>
      <c r="N229" s="37">
        <f t="shared" si="43"/>
        <v>408.22</v>
      </c>
      <c r="O229" s="38">
        <f t="shared" ca="1" si="44"/>
        <v>96142900</v>
      </c>
      <c r="U229" s="63"/>
      <c r="V229" s="97"/>
      <c r="W229" s="37"/>
      <c r="Y229" s="119"/>
      <c r="Z229" s="63"/>
      <c r="AA229" s="38"/>
      <c r="AB229" s="38"/>
      <c r="AC229" s="118"/>
      <c r="AD229" s="117"/>
    </row>
    <row r="230" spans="1:30" x14ac:dyDescent="0.4">
      <c r="A230">
        <v>215</v>
      </c>
      <c r="B230" s="63">
        <v>45055</v>
      </c>
      <c r="C230" s="37">
        <v>411.13000499999998</v>
      </c>
      <c r="D230" s="37">
        <v>412.08999599999999</v>
      </c>
      <c r="E230" s="37">
        <v>410.69000199999999</v>
      </c>
      <c r="F230" s="37">
        <v>410.92999300000002</v>
      </c>
      <c r="G230" s="38">
        <v>49220100</v>
      </c>
      <c r="H230" s="37">
        <v>406.32275399999997</v>
      </c>
      <c r="I230" s="41">
        <f t="shared" si="38"/>
        <v>0.98878826301685885</v>
      </c>
      <c r="J230" s="41">
        <f t="shared" ca="1" si="39"/>
        <v>1</v>
      </c>
      <c r="K230" s="37">
        <f t="shared" si="40"/>
        <v>406.52</v>
      </c>
      <c r="L230" s="37">
        <f t="shared" si="41"/>
        <v>407.47</v>
      </c>
      <c r="M230" s="37">
        <f t="shared" si="42"/>
        <v>406.09</v>
      </c>
      <c r="N230" s="37">
        <f t="shared" si="43"/>
        <v>406.32</v>
      </c>
      <c r="O230" s="38">
        <f t="shared" ca="1" si="44"/>
        <v>49220100</v>
      </c>
      <c r="U230" s="63"/>
      <c r="V230" s="97"/>
      <c r="W230" s="37"/>
      <c r="Y230" s="119"/>
      <c r="Z230" s="63"/>
      <c r="AA230" s="38"/>
      <c r="AB230" s="38"/>
      <c r="AC230" s="118"/>
      <c r="AD230" s="117"/>
    </row>
    <row r="231" spans="1:30" x14ac:dyDescent="0.4">
      <c r="A231">
        <v>216</v>
      </c>
      <c r="B231" s="63">
        <v>45054</v>
      </c>
      <c r="C231" s="37">
        <v>412.97000100000002</v>
      </c>
      <c r="D231" s="37">
        <v>413.23998999999998</v>
      </c>
      <c r="E231" s="37">
        <v>411.27999899999998</v>
      </c>
      <c r="F231" s="37">
        <v>412.73998999999998</v>
      </c>
      <c r="G231" s="38">
        <v>50046800</v>
      </c>
      <c r="H231" s="37">
        <v>408.11242700000003</v>
      </c>
      <c r="I231" s="41">
        <f t="shared" si="38"/>
        <v>0.9887881884185733</v>
      </c>
      <c r="J231" s="41">
        <f t="shared" ca="1" si="39"/>
        <v>1</v>
      </c>
      <c r="K231" s="37">
        <f t="shared" si="40"/>
        <v>408.34</v>
      </c>
      <c r="L231" s="37">
        <f t="shared" si="41"/>
        <v>408.61</v>
      </c>
      <c r="M231" s="37">
        <f t="shared" si="42"/>
        <v>406.67</v>
      </c>
      <c r="N231" s="37">
        <f t="shared" si="43"/>
        <v>408.11</v>
      </c>
      <c r="O231" s="38">
        <f t="shared" ca="1" si="44"/>
        <v>50046800</v>
      </c>
      <c r="U231" s="63"/>
      <c r="V231" s="97"/>
      <c r="W231" s="37"/>
      <c r="Y231" s="119"/>
      <c r="Z231" s="63"/>
      <c r="AA231" s="38"/>
      <c r="AB231" s="38"/>
      <c r="AC231" s="118"/>
      <c r="AD231" s="117"/>
    </row>
    <row r="232" spans="1:30" x14ac:dyDescent="0.4">
      <c r="A232">
        <v>217</v>
      </c>
      <c r="B232" s="63">
        <v>45051</v>
      </c>
      <c r="C232" s="37">
        <v>408.91000400000001</v>
      </c>
      <c r="D232" s="37">
        <v>413.72000100000002</v>
      </c>
      <c r="E232" s="37">
        <v>408.64001500000001</v>
      </c>
      <c r="F232" s="37">
        <v>412.63000499999998</v>
      </c>
      <c r="G232" s="38">
        <v>87844000</v>
      </c>
      <c r="H232" s="37">
        <v>408.00372299999998</v>
      </c>
      <c r="I232" s="41">
        <f t="shared" si="38"/>
        <v>0.98878830442783727</v>
      </c>
      <c r="J232" s="41">
        <f t="shared" ca="1" si="39"/>
        <v>1</v>
      </c>
      <c r="K232" s="37">
        <f t="shared" si="40"/>
        <v>404.33</v>
      </c>
      <c r="L232" s="37">
        <f t="shared" si="41"/>
        <v>409.08</v>
      </c>
      <c r="M232" s="37">
        <f t="shared" si="42"/>
        <v>404.06</v>
      </c>
      <c r="N232" s="37">
        <f t="shared" si="43"/>
        <v>408</v>
      </c>
      <c r="O232" s="38">
        <f t="shared" ca="1" si="44"/>
        <v>87844000</v>
      </c>
      <c r="U232" s="63"/>
      <c r="V232" s="97"/>
      <c r="W232" s="37"/>
      <c r="Y232" s="119"/>
      <c r="Z232" s="63"/>
      <c r="AA232" s="38"/>
      <c r="AB232" s="38"/>
      <c r="AC232" s="118"/>
      <c r="AD232" s="117"/>
    </row>
    <row r="233" spans="1:30" x14ac:dyDescent="0.4">
      <c r="A233">
        <v>218</v>
      </c>
      <c r="B233" s="63">
        <v>45050</v>
      </c>
      <c r="C233" s="37">
        <v>406.92999300000002</v>
      </c>
      <c r="D233" s="37">
        <v>407.26998900000001</v>
      </c>
      <c r="E233" s="37">
        <v>403.73998999999998</v>
      </c>
      <c r="F233" s="37">
        <v>405.13000499999998</v>
      </c>
      <c r="G233" s="38">
        <v>94901900</v>
      </c>
      <c r="H233" s="37">
        <v>400.58779900000002</v>
      </c>
      <c r="I233" s="41">
        <f t="shared" si="38"/>
        <v>0.98878827550677229</v>
      </c>
      <c r="J233" s="41">
        <f t="shared" ca="1" si="39"/>
        <v>1</v>
      </c>
      <c r="K233" s="37">
        <f t="shared" si="40"/>
        <v>402.37</v>
      </c>
      <c r="L233" s="37">
        <f t="shared" si="41"/>
        <v>402.7</v>
      </c>
      <c r="M233" s="37">
        <f t="shared" si="42"/>
        <v>399.21</v>
      </c>
      <c r="N233" s="37">
        <f t="shared" si="43"/>
        <v>400.59</v>
      </c>
      <c r="O233" s="38">
        <f t="shared" ca="1" si="44"/>
        <v>94901900</v>
      </c>
      <c r="U233" s="63"/>
      <c r="V233" s="97"/>
      <c r="W233" s="37"/>
      <c r="Y233" s="119"/>
      <c r="Z233" s="63"/>
      <c r="AA233" s="38"/>
      <c r="AB233" s="38"/>
      <c r="AC233" s="118"/>
      <c r="AD233" s="117"/>
    </row>
    <row r="234" spans="1:30" x14ac:dyDescent="0.4">
      <c r="A234">
        <v>219</v>
      </c>
      <c r="B234" s="63">
        <v>45049</v>
      </c>
      <c r="C234" s="37">
        <v>411.35998499999999</v>
      </c>
      <c r="D234" s="37">
        <v>413.86999500000002</v>
      </c>
      <c r="E234" s="37">
        <v>407.76998900000001</v>
      </c>
      <c r="F234" s="37">
        <v>408.01998900000001</v>
      </c>
      <c r="G234" s="38">
        <v>91531800</v>
      </c>
      <c r="H234" s="37">
        <v>403.44537400000002</v>
      </c>
      <c r="I234" s="41">
        <f t="shared" si="38"/>
        <v>0.98878825762627043</v>
      </c>
      <c r="J234" s="41">
        <f t="shared" ca="1" si="39"/>
        <v>1</v>
      </c>
      <c r="K234" s="37">
        <f t="shared" si="40"/>
        <v>406.75</v>
      </c>
      <c r="L234" s="37">
        <f t="shared" si="41"/>
        <v>409.23</v>
      </c>
      <c r="M234" s="37">
        <f t="shared" si="42"/>
        <v>403.2</v>
      </c>
      <c r="N234" s="37">
        <f t="shared" si="43"/>
        <v>403.45</v>
      </c>
      <c r="O234" s="38">
        <f t="shared" ca="1" si="44"/>
        <v>91531800</v>
      </c>
      <c r="U234" s="63"/>
      <c r="V234" s="97"/>
      <c r="W234" s="37"/>
      <c r="Y234" s="119"/>
      <c r="Z234" s="63"/>
      <c r="AA234" s="38"/>
      <c r="AB234" s="38"/>
      <c r="AC234" s="118"/>
      <c r="AD234" s="117"/>
    </row>
    <row r="235" spans="1:30" x14ac:dyDescent="0.4">
      <c r="A235">
        <v>220</v>
      </c>
      <c r="B235" s="63">
        <v>45048</v>
      </c>
      <c r="C235" s="37">
        <v>414.76998900000001</v>
      </c>
      <c r="D235" s="37">
        <v>414.82000699999998</v>
      </c>
      <c r="E235" s="37">
        <v>407.82000699999998</v>
      </c>
      <c r="F235" s="37">
        <v>410.83999599999999</v>
      </c>
      <c r="G235" s="38">
        <v>103998500</v>
      </c>
      <c r="H235" s="37">
        <v>406.23379499999999</v>
      </c>
      <c r="I235" s="41">
        <f t="shared" si="38"/>
        <v>0.98878833354871321</v>
      </c>
      <c r="J235" s="41">
        <f t="shared" ca="1" si="39"/>
        <v>1</v>
      </c>
      <c r="K235" s="37">
        <f t="shared" si="40"/>
        <v>410.12</v>
      </c>
      <c r="L235" s="37">
        <f t="shared" si="41"/>
        <v>410.17</v>
      </c>
      <c r="M235" s="37">
        <f t="shared" si="42"/>
        <v>403.25</v>
      </c>
      <c r="N235" s="37">
        <f t="shared" si="43"/>
        <v>406.23</v>
      </c>
      <c r="O235" s="38">
        <f t="shared" ca="1" si="44"/>
        <v>103998500</v>
      </c>
      <c r="U235" s="63"/>
      <c r="V235" s="97"/>
      <c r="W235" s="37"/>
      <c r="Y235" s="119"/>
      <c r="Z235" s="63"/>
      <c r="AA235" s="38"/>
      <c r="AB235" s="38"/>
      <c r="AC235" s="118"/>
      <c r="AD235" s="117"/>
    </row>
    <row r="236" spans="1:30" x14ac:dyDescent="0.4">
      <c r="A236">
        <v>221</v>
      </c>
      <c r="B236" s="63">
        <v>45047</v>
      </c>
      <c r="C236" s="37">
        <v>415.47000100000002</v>
      </c>
      <c r="D236" s="37">
        <v>417.61999500000002</v>
      </c>
      <c r="E236" s="37">
        <v>415.26998900000001</v>
      </c>
      <c r="F236" s="37">
        <v>415.51001000000002</v>
      </c>
      <c r="G236" s="38">
        <v>62122300</v>
      </c>
      <c r="H236" s="37">
        <v>410.85140999999999</v>
      </c>
      <c r="I236" s="41">
        <f t="shared" si="38"/>
        <v>0.98878823641336577</v>
      </c>
      <c r="J236" s="41">
        <f t="shared" ca="1" si="39"/>
        <v>1</v>
      </c>
      <c r="K236" s="37">
        <f t="shared" si="40"/>
        <v>410.81</v>
      </c>
      <c r="L236" s="37">
        <f t="shared" si="41"/>
        <v>412.94</v>
      </c>
      <c r="M236" s="37">
        <f t="shared" si="42"/>
        <v>410.61</v>
      </c>
      <c r="N236" s="37">
        <f t="shared" si="43"/>
        <v>410.85</v>
      </c>
      <c r="O236" s="38">
        <f t="shared" ca="1" si="44"/>
        <v>62122300</v>
      </c>
      <c r="U236" s="63"/>
      <c r="V236" s="97"/>
      <c r="W236" s="37"/>
      <c r="Y236" s="119"/>
      <c r="Z236" s="63"/>
      <c r="AA236" s="38"/>
      <c r="AB236" s="38"/>
      <c r="AC236" s="118"/>
      <c r="AD236" s="117"/>
    </row>
    <row r="237" spans="1:30" x14ac:dyDescent="0.4">
      <c r="A237">
        <v>222</v>
      </c>
      <c r="B237" s="63">
        <v>45044</v>
      </c>
      <c r="C237" s="37">
        <v>411.48998999999998</v>
      </c>
      <c r="D237" s="37">
        <v>415.94000199999999</v>
      </c>
      <c r="E237" s="37">
        <v>411.42999300000002</v>
      </c>
      <c r="F237" s="37">
        <v>415.92999300000002</v>
      </c>
      <c r="G237" s="38">
        <v>89335600</v>
      </c>
      <c r="H237" s="37">
        <v>411.26666299999999</v>
      </c>
      <c r="I237" s="41">
        <f t="shared" si="38"/>
        <v>0.98878818532329305</v>
      </c>
      <c r="J237" s="41">
        <f t="shared" ca="1" si="39"/>
        <v>1</v>
      </c>
      <c r="K237" s="37">
        <f t="shared" si="40"/>
        <v>406.88</v>
      </c>
      <c r="L237" s="37">
        <f t="shared" si="41"/>
        <v>411.28</v>
      </c>
      <c r="M237" s="37">
        <f t="shared" si="42"/>
        <v>406.82</v>
      </c>
      <c r="N237" s="37">
        <f t="shared" si="43"/>
        <v>411.27</v>
      </c>
      <c r="O237" s="38">
        <f t="shared" ca="1" si="44"/>
        <v>89335600</v>
      </c>
      <c r="U237" s="63"/>
      <c r="V237" s="97"/>
      <c r="W237" s="37"/>
      <c r="Y237" s="119"/>
      <c r="Z237" s="63"/>
      <c r="AA237" s="38"/>
      <c r="AB237" s="38"/>
      <c r="AC237" s="118"/>
      <c r="AD237" s="117"/>
    </row>
    <row r="238" spans="1:30" x14ac:dyDescent="0.4">
      <c r="A238">
        <v>223</v>
      </c>
      <c r="B238" s="63">
        <v>45043</v>
      </c>
      <c r="C238" s="37">
        <v>407</v>
      </c>
      <c r="D238" s="37">
        <v>412.69000199999999</v>
      </c>
      <c r="E238" s="37">
        <v>406.73998999999998</v>
      </c>
      <c r="F238" s="37">
        <v>412.41000400000001</v>
      </c>
      <c r="G238" s="38">
        <v>92968400</v>
      </c>
      <c r="H238" s="37">
        <v>407.78616299999999</v>
      </c>
      <c r="I238" s="41">
        <f t="shared" si="38"/>
        <v>0.98878824239190855</v>
      </c>
      <c r="J238" s="41">
        <f t="shared" ca="1" si="39"/>
        <v>1</v>
      </c>
      <c r="K238" s="37">
        <f t="shared" si="40"/>
        <v>402.44</v>
      </c>
      <c r="L238" s="37">
        <f t="shared" si="41"/>
        <v>408.06</v>
      </c>
      <c r="M238" s="37">
        <f t="shared" si="42"/>
        <v>402.18</v>
      </c>
      <c r="N238" s="37">
        <f t="shared" si="43"/>
        <v>407.79</v>
      </c>
      <c r="O238" s="38">
        <f t="shared" ca="1" si="44"/>
        <v>92968400</v>
      </c>
      <c r="U238" s="63"/>
      <c r="V238" s="97"/>
      <c r="W238" s="37"/>
      <c r="Y238" s="119"/>
      <c r="Z238" s="63"/>
      <c r="AA238" s="38"/>
      <c r="AB238" s="38"/>
      <c r="AC238" s="118"/>
      <c r="AD238" s="117"/>
    </row>
    <row r="239" spans="1:30" x14ac:dyDescent="0.4">
      <c r="A239">
        <v>224</v>
      </c>
      <c r="B239" s="63">
        <v>45042</v>
      </c>
      <c r="C239" s="37">
        <v>406.72000100000002</v>
      </c>
      <c r="D239" s="37">
        <v>407.83999599999999</v>
      </c>
      <c r="E239" s="37">
        <v>403.77999899999998</v>
      </c>
      <c r="F239" s="37">
        <v>404.35998499999999</v>
      </c>
      <c r="G239" s="38">
        <v>80447000</v>
      </c>
      <c r="H239" s="37">
        <v>399.82638500000002</v>
      </c>
      <c r="I239" s="41">
        <f t="shared" si="38"/>
        <v>0.98878820811114632</v>
      </c>
      <c r="J239" s="41">
        <f t="shared" ca="1" si="39"/>
        <v>1</v>
      </c>
      <c r="K239" s="37">
        <f t="shared" si="40"/>
        <v>402.16</v>
      </c>
      <c r="L239" s="37">
        <f t="shared" si="41"/>
        <v>403.27</v>
      </c>
      <c r="M239" s="37">
        <f t="shared" si="42"/>
        <v>399.25</v>
      </c>
      <c r="N239" s="37">
        <f t="shared" si="43"/>
        <v>399.83</v>
      </c>
      <c r="O239" s="38">
        <f t="shared" ca="1" si="44"/>
        <v>80447000</v>
      </c>
      <c r="U239" s="63"/>
      <c r="V239" s="97"/>
      <c r="W239" s="37"/>
      <c r="Y239" s="119"/>
      <c r="Z239" s="63"/>
      <c r="AA239" s="38"/>
      <c r="AB239" s="38"/>
      <c r="AC239" s="118"/>
      <c r="AD239" s="117"/>
    </row>
    <row r="240" spans="1:30" x14ac:dyDescent="0.4">
      <c r="A240">
        <v>225</v>
      </c>
      <c r="B240" s="63">
        <v>45041</v>
      </c>
      <c r="C240" s="37">
        <v>410.57998700000002</v>
      </c>
      <c r="D240" s="37">
        <v>411.16000400000001</v>
      </c>
      <c r="E240" s="37">
        <v>406.01998900000001</v>
      </c>
      <c r="F240" s="37">
        <v>406.07998700000002</v>
      </c>
      <c r="G240" s="38">
        <v>97766700</v>
      </c>
      <c r="H240" s="37">
        <v>401.52713</v>
      </c>
      <c r="I240" s="41">
        <f t="shared" si="38"/>
        <v>0.98878827535029445</v>
      </c>
      <c r="J240" s="41">
        <f t="shared" ca="1" si="39"/>
        <v>1</v>
      </c>
      <c r="K240" s="37">
        <f t="shared" si="40"/>
        <v>405.98</v>
      </c>
      <c r="L240" s="37">
        <f t="shared" si="41"/>
        <v>406.55</v>
      </c>
      <c r="M240" s="37">
        <f t="shared" si="42"/>
        <v>401.47</v>
      </c>
      <c r="N240" s="37">
        <f t="shared" si="43"/>
        <v>401.53</v>
      </c>
      <c r="O240" s="38">
        <f t="shared" ca="1" si="44"/>
        <v>97766700</v>
      </c>
      <c r="U240" s="63"/>
      <c r="V240" s="97"/>
      <c r="W240" s="37"/>
      <c r="Y240" s="119"/>
      <c r="Z240" s="63"/>
      <c r="AA240" s="38"/>
      <c r="AB240" s="38"/>
      <c r="AC240" s="118"/>
      <c r="AD240" s="117"/>
    </row>
    <row r="241" spans="1:30" x14ac:dyDescent="0.4">
      <c r="A241">
        <v>226</v>
      </c>
      <c r="B241" s="63">
        <v>45040</v>
      </c>
      <c r="C241" s="37">
        <v>411.98998999999998</v>
      </c>
      <c r="D241" s="37">
        <v>413.07000699999998</v>
      </c>
      <c r="E241" s="37">
        <v>410.60000600000001</v>
      </c>
      <c r="F241" s="37">
        <v>412.63000499999998</v>
      </c>
      <c r="G241" s="38">
        <v>64332100</v>
      </c>
      <c r="H241" s="37">
        <v>408.00372299999998</v>
      </c>
      <c r="I241" s="41">
        <f t="shared" si="38"/>
        <v>0.98878830442783727</v>
      </c>
      <c r="J241" s="41">
        <f t="shared" ca="1" si="39"/>
        <v>1</v>
      </c>
      <c r="K241" s="37">
        <f t="shared" si="40"/>
        <v>407.37</v>
      </c>
      <c r="L241" s="37">
        <f t="shared" si="41"/>
        <v>408.44</v>
      </c>
      <c r="M241" s="37">
        <f t="shared" si="42"/>
        <v>406</v>
      </c>
      <c r="N241" s="37">
        <f t="shared" si="43"/>
        <v>408</v>
      </c>
      <c r="O241" s="38">
        <f t="shared" ca="1" si="44"/>
        <v>64332100</v>
      </c>
      <c r="U241" s="63"/>
      <c r="V241" s="97"/>
      <c r="W241" s="37"/>
      <c r="Y241" s="119"/>
      <c r="Z241" s="63"/>
      <c r="AA241" s="38"/>
      <c r="AB241" s="38"/>
      <c r="AC241" s="118"/>
      <c r="AD241" s="117"/>
    </row>
    <row r="242" spans="1:30" x14ac:dyDescent="0.4">
      <c r="A242">
        <v>227</v>
      </c>
      <c r="B242" s="63">
        <v>45037</v>
      </c>
      <c r="C242" s="37">
        <v>412.19000199999999</v>
      </c>
      <c r="D242" s="37">
        <v>412.67999300000002</v>
      </c>
      <c r="E242" s="37">
        <v>410.17001299999998</v>
      </c>
      <c r="F242" s="37">
        <v>412.20001200000002</v>
      </c>
      <c r="G242" s="38">
        <v>73457400</v>
      </c>
      <c r="H242" s="37">
        <v>407.57852200000002</v>
      </c>
      <c r="I242" s="41">
        <f t="shared" si="38"/>
        <v>0.98878823419345263</v>
      </c>
      <c r="J242" s="41">
        <f t="shared" ca="1" si="39"/>
        <v>1</v>
      </c>
      <c r="K242" s="37">
        <f t="shared" si="40"/>
        <v>407.57</v>
      </c>
      <c r="L242" s="37">
        <f t="shared" si="41"/>
        <v>408.05</v>
      </c>
      <c r="M242" s="37">
        <f t="shared" si="42"/>
        <v>405.57</v>
      </c>
      <c r="N242" s="37">
        <f t="shared" si="43"/>
        <v>407.58</v>
      </c>
      <c r="O242" s="38">
        <f t="shared" ca="1" si="44"/>
        <v>73457400</v>
      </c>
      <c r="U242" s="63"/>
      <c r="V242" s="97"/>
      <c r="W242" s="37"/>
      <c r="Y242" s="119"/>
      <c r="Z242" s="63"/>
      <c r="AA242" s="38"/>
      <c r="AB242" s="38"/>
      <c r="AC242" s="118"/>
      <c r="AD242" s="117"/>
    </row>
    <row r="243" spans="1:30" x14ac:dyDescent="0.4">
      <c r="A243">
        <v>228</v>
      </c>
      <c r="B243" s="63">
        <v>45036</v>
      </c>
      <c r="C243" s="37">
        <v>411.209991</v>
      </c>
      <c r="D243" s="37">
        <v>413.70001200000002</v>
      </c>
      <c r="E243" s="37">
        <v>410.26998900000001</v>
      </c>
      <c r="F243" s="37">
        <v>411.88000499999998</v>
      </c>
      <c r="G243" s="38">
        <v>75840400</v>
      </c>
      <c r="H243" s="37">
        <v>407.26211499999999</v>
      </c>
      <c r="I243" s="41">
        <f t="shared" si="38"/>
        <v>0.98878826370801853</v>
      </c>
      <c r="J243" s="41">
        <f t="shared" ca="1" si="39"/>
        <v>1</v>
      </c>
      <c r="K243" s="37">
        <f t="shared" si="40"/>
        <v>406.6</v>
      </c>
      <c r="L243" s="37">
        <f t="shared" si="41"/>
        <v>409.06</v>
      </c>
      <c r="M243" s="37">
        <f t="shared" si="42"/>
        <v>405.67</v>
      </c>
      <c r="N243" s="37">
        <f t="shared" si="43"/>
        <v>407.26</v>
      </c>
      <c r="O243" s="38">
        <f t="shared" ca="1" si="44"/>
        <v>75840400</v>
      </c>
      <c r="U243" s="63"/>
      <c r="V243" s="97"/>
      <c r="W243" s="37"/>
      <c r="Y243" s="119"/>
      <c r="Z243" s="63"/>
      <c r="AA243" s="38"/>
      <c r="AB243" s="38"/>
      <c r="AC243" s="118"/>
      <c r="AD243" s="117"/>
    </row>
    <row r="244" spans="1:30" x14ac:dyDescent="0.4">
      <c r="A244">
        <v>229</v>
      </c>
      <c r="B244" s="63">
        <v>45035</v>
      </c>
      <c r="C244" s="37">
        <v>412.22000100000002</v>
      </c>
      <c r="D244" s="37">
        <v>415.07998700000002</v>
      </c>
      <c r="E244" s="37">
        <v>412.16000400000001</v>
      </c>
      <c r="F244" s="37">
        <v>414.14001500000001</v>
      </c>
      <c r="G244" s="38">
        <v>55227300</v>
      </c>
      <c r="H244" s="37">
        <v>409.49676499999998</v>
      </c>
      <c r="I244" s="41">
        <f t="shared" si="38"/>
        <v>0.98878821212193169</v>
      </c>
      <c r="J244" s="41">
        <f t="shared" ca="1" si="39"/>
        <v>1</v>
      </c>
      <c r="K244" s="37">
        <f t="shared" si="40"/>
        <v>407.6</v>
      </c>
      <c r="L244" s="37">
        <f t="shared" si="41"/>
        <v>410.43</v>
      </c>
      <c r="M244" s="37">
        <f t="shared" si="42"/>
        <v>407.54</v>
      </c>
      <c r="N244" s="37">
        <f t="shared" si="43"/>
        <v>409.5</v>
      </c>
      <c r="O244" s="38">
        <f t="shared" ca="1" si="44"/>
        <v>55227300</v>
      </c>
      <c r="U244" s="63"/>
      <c r="V244" s="97"/>
      <c r="W244" s="37"/>
      <c r="Y244" s="119"/>
      <c r="Z244" s="63"/>
      <c r="AA244" s="38"/>
      <c r="AB244" s="38"/>
      <c r="AC244" s="118"/>
      <c r="AD244" s="117"/>
    </row>
    <row r="245" spans="1:30" x14ac:dyDescent="0.4">
      <c r="A245">
        <v>230</v>
      </c>
      <c r="B245" s="63">
        <v>45034</v>
      </c>
      <c r="C245" s="37">
        <v>415.57998700000002</v>
      </c>
      <c r="D245" s="37">
        <v>415.72000100000002</v>
      </c>
      <c r="E245" s="37">
        <v>412.77999899999998</v>
      </c>
      <c r="F245" s="37">
        <v>414.209991</v>
      </c>
      <c r="G245" s="38">
        <v>63560000</v>
      </c>
      <c r="H245" s="37">
        <v>409.56597900000003</v>
      </c>
      <c r="I245" s="41">
        <f t="shared" si="38"/>
        <v>0.98878826657756791</v>
      </c>
      <c r="J245" s="41">
        <f t="shared" ca="1" si="39"/>
        <v>1</v>
      </c>
      <c r="K245" s="37">
        <f t="shared" si="40"/>
        <v>410.92</v>
      </c>
      <c r="L245" s="37">
        <f t="shared" si="41"/>
        <v>411.06</v>
      </c>
      <c r="M245" s="37">
        <f t="shared" si="42"/>
        <v>408.15</v>
      </c>
      <c r="N245" s="37">
        <f t="shared" si="43"/>
        <v>409.57</v>
      </c>
      <c r="O245" s="38">
        <f t="shared" ca="1" si="44"/>
        <v>63560000</v>
      </c>
      <c r="U245" s="63"/>
      <c r="V245" s="97"/>
      <c r="W245" s="37"/>
      <c r="Y245" s="119"/>
      <c r="Z245" s="63"/>
      <c r="AA245" s="38"/>
      <c r="AB245" s="38"/>
      <c r="AC245" s="118"/>
      <c r="AD245" s="117"/>
    </row>
    <row r="246" spans="1:30" x14ac:dyDescent="0.4">
      <c r="A246">
        <v>231</v>
      </c>
      <c r="B246" s="63">
        <v>45033</v>
      </c>
      <c r="C246" s="37">
        <v>412.36999500000002</v>
      </c>
      <c r="D246" s="37">
        <v>413.959991</v>
      </c>
      <c r="E246" s="37">
        <v>411.08999599999999</v>
      </c>
      <c r="F246" s="37">
        <v>413.94000199999999</v>
      </c>
      <c r="G246" s="38">
        <v>66436400</v>
      </c>
      <c r="H246" s="37">
        <v>409.29904199999999</v>
      </c>
      <c r="I246" s="41">
        <f t="shared" si="38"/>
        <v>0.98878832686481943</v>
      </c>
      <c r="J246" s="41">
        <f t="shared" ca="1" si="39"/>
        <v>1</v>
      </c>
      <c r="K246" s="37">
        <f t="shared" si="40"/>
        <v>407.75</v>
      </c>
      <c r="L246" s="37">
        <f t="shared" si="41"/>
        <v>409.32</v>
      </c>
      <c r="M246" s="37">
        <f t="shared" si="42"/>
        <v>406.48</v>
      </c>
      <c r="N246" s="37">
        <f t="shared" si="43"/>
        <v>409.3</v>
      </c>
      <c r="O246" s="38">
        <f t="shared" ca="1" si="44"/>
        <v>66436400</v>
      </c>
      <c r="U246" s="63"/>
      <c r="V246" s="97"/>
      <c r="W246" s="37"/>
      <c r="Y246" s="119"/>
      <c r="Z246" s="63"/>
      <c r="AA246" s="38"/>
      <c r="AB246" s="38"/>
      <c r="AC246" s="118"/>
      <c r="AD246" s="117"/>
    </row>
    <row r="247" spans="1:30" x14ac:dyDescent="0.4">
      <c r="A247">
        <v>232</v>
      </c>
      <c r="B247" s="63">
        <v>45030</v>
      </c>
      <c r="C247" s="37">
        <v>412.80999800000001</v>
      </c>
      <c r="D247" s="37">
        <v>415.08999599999999</v>
      </c>
      <c r="E247" s="37">
        <v>410.05999800000001</v>
      </c>
      <c r="F247" s="37">
        <v>412.459991</v>
      </c>
      <c r="G247" s="38">
        <v>78161500</v>
      </c>
      <c r="H247" s="37">
        <v>407.83560199999999</v>
      </c>
      <c r="I247" s="41">
        <f t="shared" si="38"/>
        <v>0.98878827255756785</v>
      </c>
      <c r="J247" s="41">
        <f t="shared" ca="1" si="39"/>
        <v>1</v>
      </c>
      <c r="K247" s="37">
        <f t="shared" si="40"/>
        <v>408.18</v>
      </c>
      <c r="L247" s="37">
        <f t="shared" si="41"/>
        <v>410.44</v>
      </c>
      <c r="M247" s="37">
        <f t="shared" si="42"/>
        <v>405.46</v>
      </c>
      <c r="N247" s="37">
        <f t="shared" si="43"/>
        <v>407.84</v>
      </c>
      <c r="O247" s="38">
        <f t="shared" ca="1" si="44"/>
        <v>78161500</v>
      </c>
      <c r="U247" s="63"/>
      <c r="V247" s="97"/>
      <c r="W247" s="37"/>
      <c r="Y247" s="119"/>
      <c r="Z247" s="63"/>
      <c r="AA247" s="38"/>
      <c r="AB247" s="38"/>
      <c r="AC247" s="118"/>
      <c r="AD247" s="117"/>
    </row>
    <row r="248" spans="1:30" x14ac:dyDescent="0.4">
      <c r="A248">
        <v>233</v>
      </c>
      <c r="B248" s="63">
        <v>45029</v>
      </c>
      <c r="C248" s="37">
        <v>409.17999300000002</v>
      </c>
      <c r="D248" s="37">
        <v>413.83999599999999</v>
      </c>
      <c r="E248" s="37">
        <v>407.98998999999998</v>
      </c>
      <c r="F248" s="37">
        <v>413.47000100000002</v>
      </c>
      <c r="G248" s="38">
        <v>85814800</v>
      </c>
      <c r="H248" s="37">
        <v>408.83429000000001</v>
      </c>
      <c r="I248" s="41">
        <f t="shared" si="38"/>
        <v>0.98878827729027907</v>
      </c>
      <c r="J248" s="41">
        <f t="shared" ca="1" si="39"/>
        <v>1</v>
      </c>
      <c r="K248" s="37">
        <f t="shared" si="40"/>
        <v>404.59</v>
      </c>
      <c r="L248" s="37">
        <f t="shared" si="41"/>
        <v>409.2</v>
      </c>
      <c r="M248" s="37">
        <f t="shared" si="42"/>
        <v>403.42</v>
      </c>
      <c r="N248" s="37">
        <f t="shared" si="43"/>
        <v>408.83</v>
      </c>
      <c r="O248" s="38">
        <f t="shared" ca="1" si="44"/>
        <v>85814800</v>
      </c>
      <c r="U248" s="63"/>
      <c r="V248" s="97"/>
      <c r="W248" s="37"/>
      <c r="Y248" s="119"/>
      <c r="Z248" s="63"/>
      <c r="AA248" s="38"/>
      <c r="AB248" s="38"/>
      <c r="AC248" s="118"/>
      <c r="AD248" s="117"/>
    </row>
    <row r="249" spans="1:30" x14ac:dyDescent="0.4">
      <c r="A249">
        <v>234</v>
      </c>
      <c r="B249" s="63">
        <v>45028</v>
      </c>
      <c r="C249" s="37">
        <v>411.86999500000002</v>
      </c>
      <c r="D249" s="37">
        <v>412.17001299999998</v>
      </c>
      <c r="E249" s="37">
        <v>407.44000199999999</v>
      </c>
      <c r="F249" s="37">
        <v>408.04998799999998</v>
      </c>
      <c r="G249" s="38">
        <v>86420400</v>
      </c>
      <c r="H249" s="37">
        <v>403.47503699999999</v>
      </c>
      <c r="I249" s="41">
        <f t="shared" si="38"/>
        <v>0.98878825846209806</v>
      </c>
      <c r="J249" s="41">
        <f t="shared" ca="1" si="39"/>
        <v>1</v>
      </c>
      <c r="K249" s="37">
        <f t="shared" si="40"/>
        <v>407.25</v>
      </c>
      <c r="L249" s="37">
        <f t="shared" si="41"/>
        <v>407.55</v>
      </c>
      <c r="M249" s="37">
        <f t="shared" si="42"/>
        <v>402.87</v>
      </c>
      <c r="N249" s="37">
        <f t="shared" si="43"/>
        <v>403.48</v>
      </c>
      <c r="O249" s="38">
        <f t="shared" ca="1" si="44"/>
        <v>86420400</v>
      </c>
      <c r="U249" s="63"/>
      <c r="V249" s="97"/>
      <c r="W249" s="37"/>
      <c r="Y249" s="119"/>
      <c r="Z249" s="63"/>
      <c r="AA249" s="38"/>
      <c r="AB249" s="38"/>
      <c r="AC249" s="118"/>
      <c r="AD249" s="117"/>
    </row>
    <row r="250" spans="1:30" x14ac:dyDescent="0.4">
      <c r="A250">
        <v>235</v>
      </c>
      <c r="B250" s="63">
        <v>45027</v>
      </c>
      <c r="C250" s="37">
        <v>410.26001000000002</v>
      </c>
      <c r="D250" s="37">
        <v>411.17999300000002</v>
      </c>
      <c r="E250" s="37">
        <v>408.92001299999998</v>
      </c>
      <c r="F250" s="37">
        <v>409.72000100000002</v>
      </c>
      <c r="G250" s="38">
        <v>59297900</v>
      </c>
      <c r="H250" s="37">
        <v>405.12631199999998</v>
      </c>
      <c r="I250" s="41">
        <f t="shared" si="38"/>
        <v>0.98878822369230635</v>
      </c>
      <c r="J250" s="41">
        <f t="shared" ca="1" si="39"/>
        <v>1</v>
      </c>
      <c r="K250" s="37">
        <f t="shared" si="40"/>
        <v>405.66</v>
      </c>
      <c r="L250" s="37">
        <f t="shared" si="41"/>
        <v>406.57</v>
      </c>
      <c r="M250" s="37">
        <f t="shared" si="42"/>
        <v>404.34</v>
      </c>
      <c r="N250" s="37">
        <f t="shared" si="43"/>
        <v>405.13</v>
      </c>
      <c r="O250" s="38">
        <f t="shared" ca="1" si="44"/>
        <v>59297900</v>
      </c>
      <c r="U250" s="63"/>
      <c r="V250" s="97"/>
      <c r="W250" s="37"/>
      <c r="Y250" s="119"/>
      <c r="Z250" s="63"/>
      <c r="AA250" s="38"/>
      <c r="AB250" s="38"/>
      <c r="AC250" s="118"/>
      <c r="AD250" s="117"/>
    </row>
    <row r="251" spans="1:30" x14ac:dyDescent="0.4">
      <c r="A251">
        <v>236</v>
      </c>
      <c r="B251" s="63">
        <v>45026</v>
      </c>
      <c r="C251" s="37">
        <v>406.60998499999999</v>
      </c>
      <c r="D251" s="37">
        <v>409.69000199999999</v>
      </c>
      <c r="E251" s="37">
        <v>405.97000100000002</v>
      </c>
      <c r="F251" s="37">
        <v>409.60998499999999</v>
      </c>
      <c r="G251" s="38">
        <v>63681000</v>
      </c>
      <c r="H251" s="37">
        <v>405.01754799999998</v>
      </c>
      <c r="I251" s="41">
        <f t="shared" si="38"/>
        <v>0.98878826891878624</v>
      </c>
      <c r="J251" s="41">
        <f t="shared" ca="1" si="39"/>
        <v>1</v>
      </c>
      <c r="K251" s="37">
        <f t="shared" si="40"/>
        <v>402.05</v>
      </c>
      <c r="L251" s="37">
        <f t="shared" si="41"/>
        <v>405.1</v>
      </c>
      <c r="M251" s="37">
        <f t="shared" si="42"/>
        <v>401.42</v>
      </c>
      <c r="N251" s="37">
        <f t="shared" si="43"/>
        <v>405.02</v>
      </c>
      <c r="O251" s="38">
        <f t="shared" ca="1" si="44"/>
        <v>63681000</v>
      </c>
      <c r="U251" s="63"/>
      <c r="V251" s="97"/>
      <c r="W251" s="37"/>
      <c r="Y251" s="119"/>
      <c r="Z251" s="63"/>
      <c r="AA251" s="38"/>
      <c r="AB251" s="38"/>
      <c r="AC251" s="118"/>
      <c r="AD251" s="117"/>
    </row>
    <row r="252" spans="1:30" x14ac:dyDescent="0.4">
      <c r="A252">
        <v>237</v>
      </c>
      <c r="B252" s="63">
        <v>45022</v>
      </c>
      <c r="C252" s="37">
        <v>406.76998900000001</v>
      </c>
      <c r="D252" s="37">
        <v>409.48001099999999</v>
      </c>
      <c r="E252" s="37">
        <v>405.67999300000002</v>
      </c>
      <c r="F252" s="37">
        <v>409.19000199999999</v>
      </c>
      <c r="G252" s="38">
        <v>63743300</v>
      </c>
      <c r="H252" s="37">
        <v>404.60229500000003</v>
      </c>
      <c r="I252" s="41">
        <f t="shared" si="38"/>
        <v>0.98878832088375423</v>
      </c>
      <c r="J252" s="41">
        <f t="shared" ca="1" si="39"/>
        <v>1</v>
      </c>
      <c r="K252" s="37">
        <f t="shared" si="40"/>
        <v>402.21</v>
      </c>
      <c r="L252" s="37">
        <f t="shared" si="41"/>
        <v>404.89</v>
      </c>
      <c r="M252" s="37">
        <f t="shared" si="42"/>
        <v>401.13</v>
      </c>
      <c r="N252" s="37">
        <f t="shared" si="43"/>
        <v>404.6</v>
      </c>
      <c r="O252" s="38">
        <f t="shared" ca="1" si="44"/>
        <v>63743300</v>
      </c>
      <c r="U252" s="63"/>
      <c r="V252" s="97"/>
      <c r="W252" s="37"/>
      <c r="Y252" s="119"/>
      <c r="Z252" s="63"/>
      <c r="AA252" s="38"/>
      <c r="AB252" s="38"/>
      <c r="AC252" s="118"/>
      <c r="AD252" s="117"/>
    </row>
    <row r="253" spans="1:30" x14ac:dyDescent="0.4">
      <c r="A253">
        <v>238</v>
      </c>
      <c r="B253" s="63">
        <v>45021</v>
      </c>
      <c r="C253" s="37">
        <v>407.91000400000001</v>
      </c>
      <c r="D253" s="37">
        <v>408.70001200000002</v>
      </c>
      <c r="E253" s="37">
        <v>405.88000499999998</v>
      </c>
      <c r="F253" s="37">
        <v>407.60000600000001</v>
      </c>
      <c r="G253" s="38">
        <v>65200200</v>
      </c>
      <c r="H253" s="37">
        <v>403.03012100000001</v>
      </c>
      <c r="I253" s="41">
        <f t="shared" si="38"/>
        <v>0.98878830978231147</v>
      </c>
      <c r="J253" s="41">
        <f t="shared" ca="1" si="39"/>
        <v>1</v>
      </c>
      <c r="K253" s="37">
        <f t="shared" si="40"/>
        <v>403.34</v>
      </c>
      <c r="L253" s="37">
        <f t="shared" si="41"/>
        <v>404.12</v>
      </c>
      <c r="M253" s="37">
        <f t="shared" si="42"/>
        <v>401.33</v>
      </c>
      <c r="N253" s="37">
        <f t="shared" si="43"/>
        <v>403.03</v>
      </c>
      <c r="O253" s="38">
        <f t="shared" ca="1" si="44"/>
        <v>65200200</v>
      </c>
      <c r="U253" s="63"/>
      <c r="V253" s="97"/>
      <c r="W253" s="37"/>
      <c r="Y253" s="119"/>
      <c r="Z253" s="63"/>
      <c r="AA253" s="38"/>
      <c r="AB253" s="38"/>
      <c r="AC253" s="118"/>
      <c r="AD253" s="117"/>
    </row>
    <row r="254" spans="1:30" x14ac:dyDescent="0.4">
      <c r="A254">
        <v>239</v>
      </c>
      <c r="B254" s="63">
        <v>45020</v>
      </c>
      <c r="C254" s="37">
        <v>411.61999500000002</v>
      </c>
      <c r="D254" s="37">
        <v>411.92001299999998</v>
      </c>
      <c r="E254" s="37">
        <v>407.23998999999998</v>
      </c>
      <c r="F254" s="37">
        <v>408.67001299999998</v>
      </c>
      <c r="G254" s="38">
        <v>66601500</v>
      </c>
      <c r="H254" s="37">
        <v>404.08813500000002</v>
      </c>
      <c r="I254" s="41">
        <f t="shared" si="38"/>
        <v>0.98878831855960037</v>
      </c>
      <c r="J254" s="41">
        <f t="shared" ca="1" si="39"/>
        <v>1</v>
      </c>
      <c r="K254" s="37">
        <f t="shared" si="40"/>
        <v>407.01</v>
      </c>
      <c r="L254" s="37">
        <f t="shared" si="41"/>
        <v>407.3</v>
      </c>
      <c r="M254" s="37">
        <f t="shared" si="42"/>
        <v>402.67</v>
      </c>
      <c r="N254" s="37">
        <f t="shared" si="43"/>
        <v>404.09</v>
      </c>
      <c r="O254" s="38">
        <f t="shared" ca="1" si="44"/>
        <v>66601500</v>
      </c>
      <c r="U254" s="63"/>
      <c r="V254" s="97"/>
      <c r="W254" s="37"/>
      <c r="Y254" s="119"/>
      <c r="Z254" s="63"/>
      <c r="AA254" s="38"/>
      <c r="AB254" s="38"/>
      <c r="AC254" s="118"/>
      <c r="AD254" s="117"/>
    </row>
    <row r="255" spans="1:30" x14ac:dyDescent="0.4">
      <c r="A255">
        <v>240</v>
      </c>
      <c r="B255" s="63">
        <v>45019</v>
      </c>
      <c r="C255" s="37">
        <v>408.85000600000001</v>
      </c>
      <c r="D255" s="37">
        <v>411.36999500000002</v>
      </c>
      <c r="E255" s="37">
        <v>408.44000199999999</v>
      </c>
      <c r="F255" s="37">
        <v>410.95001200000002</v>
      </c>
      <c r="G255" s="38">
        <v>67391100</v>
      </c>
      <c r="H255" s="37">
        <v>406.34252900000001</v>
      </c>
      <c r="I255" s="41">
        <f t="shared" si="38"/>
        <v>0.98878821543871864</v>
      </c>
      <c r="J255" s="41">
        <f t="shared" ca="1" si="39"/>
        <v>1</v>
      </c>
      <c r="K255" s="37">
        <f t="shared" si="40"/>
        <v>404.27</v>
      </c>
      <c r="L255" s="37">
        <f t="shared" si="41"/>
        <v>406.76</v>
      </c>
      <c r="M255" s="37">
        <f t="shared" si="42"/>
        <v>403.86</v>
      </c>
      <c r="N255" s="37">
        <f t="shared" si="43"/>
        <v>406.34</v>
      </c>
      <c r="O255" s="38">
        <f t="shared" ca="1" si="44"/>
        <v>67391100</v>
      </c>
      <c r="U255" s="63"/>
      <c r="V255" s="97"/>
      <c r="W255" s="37"/>
      <c r="Y255" s="119"/>
      <c r="Z255" s="63"/>
      <c r="AA255" s="38"/>
      <c r="AB255" s="38"/>
      <c r="AC255" s="118"/>
      <c r="AD255" s="117"/>
    </row>
    <row r="256" spans="1:30" x14ac:dyDescent="0.4">
      <c r="A256">
        <v>241</v>
      </c>
      <c r="B256" s="63">
        <v>45016</v>
      </c>
      <c r="C256" s="37">
        <v>404.66000400000001</v>
      </c>
      <c r="D256" s="37">
        <v>409.70001200000002</v>
      </c>
      <c r="E256" s="37">
        <v>404.54998799999998</v>
      </c>
      <c r="F256" s="37">
        <v>409.39001500000001</v>
      </c>
      <c r="G256" s="38">
        <v>112062600</v>
      </c>
      <c r="H256" s="37">
        <v>404.80001800000002</v>
      </c>
      <c r="I256" s="41">
        <f t="shared" si="38"/>
        <v>0.98878820481246965</v>
      </c>
      <c r="J256" s="41">
        <f t="shared" ca="1" si="39"/>
        <v>1</v>
      </c>
      <c r="K256" s="37">
        <f t="shared" si="40"/>
        <v>400.12</v>
      </c>
      <c r="L256" s="37">
        <f t="shared" si="41"/>
        <v>405.11</v>
      </c>
      <c r="M256" s="37">
        <f t="shared" si="42"/>
        <v>400.01</v>
      </c>
      <c r="N256" s="37">
        <f t="shared" si="43"/>
        <v>404.8</v>
      </c>
      <c r="O256" s="38">
        <f t="shared" ca="1" si="44"/>
        <v>112062600</v>
      </c>
      <c r="U256" s="63"/>
      <c r="V256" s="97"/>
      <c r="W256" s="37"/>
      <c r="Y256" s="119"/>
      <c r="Z256" s="63"/>
      <c r="AA256" s="38"/>
      <c r="AB256" s="38"/>
      <c r="AC256" s="118"/>
      <c r="AD256" s="117"/>
    </row>
    <row r="257" spans="1:30" x14ac:dyDescent="0.4">
      <c r="A257">
        <v>242</v>
      </c>
      <c r="B257" s="63">
        <v>45015</v>
      </c>
      <c r="C257" s="37">
        <v>404.08999599999999</v>
      </c>
      <c r="D257" s="37">
        <v>404.35000600000001</v>
      </c>
      <c r="E257" s="37">
        <v>401.76001000000002</v>
      </c>
      <c r="F257" s="37">
        <v>403.70001200000002</v>
      </c>
      <c r="G257" s="38">
        <v>69840000</v>
      </c>
      <c r="H257" s="37">
        <v>399.17382800000001</v>
      </c>
      <c r="I257" s="41">
        <f t="shared" si="38"/>
        <v>0.98878824903279916</v>
      </c>
      <c r="J257" s="41">
        <f t="shared" ca="1" si="39"/>
        <v>1</v>
      </c>
      <c r="K257" s="37">
        <f t="shared" si="40"/>
        <v>399.56</v>
      </c>
      <c r="L257" s="37">
        <f t="shared" si="41"/>
        <v>399.82</v>
      </c>
      <c r="M257" s="37">
        <f t="shared" si="42"/>
        <v>397.26</v>
      </c>
      <c r="N257" s="37">
        <f t="shared" si="43"/>
        <v>399.17</v>
      </c>
      <c r="O257" s="38">
        <f t="shared" ca="1" si="44"/>
        <v>69840000</v>
      </c>
      <c r="U257" s="63"/>
      <c r="V257" s="97"/>
      <c r="W257" s="37"/>
      <c r="Y257" s="119"/>
      <c r="Z257" s="63"/>
      <c r="AA257" s="38"/>
      <c r="AB257" s="38"/>
      <c r="AC257" s="118"/>
      <c r="AD257" s="117"/>
    </row>
    <row r="258" spans="1:30" x14ac:dyDescent="0.4">
      <c r="A258">
        <v>243</v>
      </c>
      <c r="B258" s="63">
        <v>45014</v>
      </c>
      <c r="C258" s="37">
        <v>399.92999300000002</v>
      </c>
      <c r="D258" s="37">
        <v>401.60000600000001</v>
      </c>
      <c r="E258" s="37">
        <v>398.67999300000002</v>
      </c>
      <c r="F258" s="37">
        <v>401.35000600000001</v>
      </c>
      <c r="G258" s="38">
        <v>77497900</v>
      </c>
      <c r="H258" s="37">
        <v>396.85015900000002</v>
      </c>
      <c r="I258" s="41">
        <f t="shared" si="38"/>
        <v>0.98878822241751763</v>
      </c>
      <c r="J258" s="41">
        <f t="shared" ca="1" si="39"/>
        <v>1</v>
      </c>
      <c r="K258" s="37">
        <f t="shared" si="40"/>
        <v>395.45</v>
      </c>
      <c r="L258" s="37">
        <f t="shared" si="41"/>
        <v>397.1</v>
      </c>
      <c r="M258" s="37">
        <f t="shared" si="42"/>
        <v>394.21</v>
      </c>
      <c r="N258" s="37">
        <f t="shared" si="43"/>
        <v>396.85</v>
      </c>
      <c r="O258" s="38">
        <f t="shared" ca="1" si="44"/>
        <v>77497900</v>
      </c>
      <c r="U258" s="63"/>
      <c r="V258" s="97"/>
      <c r="W258" s="37"/>
      <c r="Y258" s="119"/>
      <c r="Z258" s="63"/>
      <c r="AA258" s="38"/>
      <c r="AB258" s="38"/>
      <c r="AC258" s="118"/>
      <c r="AD258" s="117"/>
    </row>
    <row r="259" spans="1:30" x14ac:dyDescent="0.4">
      <c r="A259">
        <v>244</v>
      </c>
      <c r="B259" s="63">
        <v>45013</v>
      </c>
      <c r="C259" s="37">
        <v>395.76998900000001</v>
      </c>
      <c r="D259" s="37">
        <v>396.48998999999998</v>
      </c>
      <c r="E259" s="37">
        <v>393.69000199999999</v>
      </c>
      <c r="F259" s="37">
        <v>395.60000600000001</v>
      </c>
      <c r="G259" s="38">
        <v>62871700</v>
      </c>
      <c r="H259" s="37">
        <v>391.16464200000001</v>
      </c>
      <c r="I259" s="41">
        <f t="shared" si="38"/>
        <v>0.98878826103961182</v>
      </c>
      <c r="J259" s="41">
        <f t="shared" ca="1" si="39"/>
        <v>1</v>
      </c>
      <c r="K259" s="37">
        <f t="shared" si="40"/>
        <v>391.33</v>
      </c>
      <c r="L259" s="37">
        <f t="shared" si="41"/>
        <v>392.04</v>
      </c>
      <c r="M259" s="37">
        <f t="shared" si="42"/>
        <v>389.28</v>
      </c>
      <c r="N259" s="37">
        <f t="shared" si="43"/>
        <v>391.16</v>
      </c>
      <c r="O259" s="38">
        <f t="shared" ca="1" si="44"/>
        <v>62871700</v>
      </c>
      <c r="U259" s="63"/>
      <c r="V259" s="97"/>
      <c r="W259" s="37"/>
      <c r="Y259" s="119"/>
      <c r="Z259" s="63"/>
      <c r="AA259" s="38"/>
      <c r="AB259" s="38"/>
      <c r="AC259" s="118"/>
      <c r="AD259" s="117"/>
    </row>
    <row r="260" spans="1:30" x14ac:dyDescent="0.4">
      <c r="A260">
        <v>245</v>
      </c>
      <c r="B260" s="63">
        <v>45012</v>
      </c>
      <c r="C260" s="37">
        <v>398.11999500000002</v>
      </c>
      <c r="D260" s="37">
        <v>398.92001299999998</v>
      </c>
      <c r="E260" s="37">
        <v>395.55999800000001</v>
      </c>
      <c r="F260" s="37">
        <v>396.48998999999998</v>
      </c>
      <c r="G260" s="38">
        <v>74010400</v>
      </c>
      <c r="H260" s="37">
        <v>392.044647</v>
      </c>
      <c r="I260" s="41">
        <f t="shared" si="38"/>
        <v>0.98878825919413504</v>
      </c>
      <c r="J260" s="41">
        <f t="shared" ca="1" si="39"/>
        <v>1</v>
      </c>
      <c r="K260" s="37">
        <f t="shared" si="40"/>
        <v>393.66</v>
      </c>
      <c r="L260" s="37">
        <f t="shared" si="41"/>
        <v>394.45</v>
      </c>
      <c r="M260" s="37">
        <f t="shared" si="42"/>
        <v>391.13</v>
      </c>
      <c r="N260" s="37">
        <f t="shared" si="43"/>
        <v>392.04</v>
      </c>
      <c r="O260" s="38">
        <f t="shared" ca="1" si="44"/>
        <v>74010400</v>
      </c>
      <c r="U260" s="63"/>
      <c r="V260" s="97"/>
      <c r="W260" s="37"/>
      <c r="Y260" s="119"/>
      <c r="Z260" s="63"/>
      <c r="AA260" s="38"/>
      <c r="AB260" s="38"/>
      <c r="AC260" s="118"/>
      <c r="AD260" s="117"/>
    </row>
    <row r="261" spans="1:30" x14ac:dyDescent="0.4">
      <c r="A261">
        <v>246</v>
      </c>
      <c r="B261" s="63">
        <v>45009</v>
      </c>
      <c r="C261" s="37">
        <v>391.83999599999999</v>
      </c>
      <c r="D261" s="37">
        <v>395.83999599999999</v>
      </c>
      <c r="E261" s="37">
        <v>389.39999399999999</v>
      </c>
      <c r="F261" s="37">
        <v>395.75</v>
      </c>
      <c r="G261" s="38">
        <v>107682400</v>
      </c>
      <c r="H261" s="37">
        <v>391.31295799999998</v>
      </c>
      <c r="I261" s="41">
        <f t="shared" si="38"/>
        <v>0.98878827037271</v>
      </c>
      <c r="J261" s="41">
        <f t="shared" ca="1" si="39"/>
        <v>1</v>
      </c>
      <c r="K261" s="37">
        <f t="shared" si="40"/>
        <v>387.45</v>
      </c>
      <c r="L261" s="37">
        <f t="shared" si="41"/>
        <v>391.4</v>
      </c>
      <c r="M261" s="37">
        <f t="shared" si="42"/>
        <v>385.03</v>
      </c>
      <c r="N261" s="37">
        <f t="shared" si="43"/>
        <v>391.31</v>
      </c>
      <c r="O261" s="38">
        <f t="shared" ca="1" si="44"/>
        <v>107682400</v>
      </c>
      <c r="U261" s="63"/>
      <c r="V261" s="97"/>
      <c r="W261" s="37"/>
      <c r="Y261" s="119"/>
      <c r="Z261" s="63"/>
      <c r="AA261" s="38"/>
      <c r="AB261" s="38"/>
      <c r="AC261" s="118"/>
      <c r="AD261" s="117"/>
    </row>
    <row r="262" spans="1:30" x14ac:dyDescent="0.4">
      <c r="A262">
        <v>247</v>
      </c>
      <c r="B262" s="63">
        <v>45008</v>
      </c>
      <c r="C262" s="37">
        <v>395.08999599999999</v>
      </c>
      <c r="D262" s="37">
        <v>399.290009</v>
      </c>
      <c r="E262" s="37">
        <v>390.35000600000001</v>
      </c>
      <c r="F262" s="37">
        <v>393.17001299999998</v>
      </c>
      <c r="G262" s="38">
        <v>119351300</v>
      </c>
      <c r="H262" s="37">
        <v>388.76187099999999</v>
      </c>
      <c r="I262" s="41">
        <f t="shared" si="38"/>
        <v>0.98878820394677458</v>
      </c>
      <c r="J262" s="41">
        <f t="shared" ca="1" si="39"/>
        <v>1</v>
      </c>
      <c r="K262" s="37">
        <f t="shared" si="40"/>
        <v>390.66</v>
      </c>
      <c r="L262" s="37">
        <f t="shared" si="41"/>
        <v>394.81</v>
      </c>
      <c r="M262" s="37">
        <f t="shared" si="42"/>
        <v>385.97</v>
      </c>
      <c r="N262" s="37">
        <f t="shared" si="43"/>
        <v>388.76</v>
      </c>
      <c r="O262" s="38">
        <f t="shared" ca="1" si="44"/>
        <v>119351300</v>
      </c>
      <c r="U262" s="63"/>
      <c r="V262" s="97"/>
      <c r="W262" s="37"/>
      <c r="Y262" s="119"/>
      <c r="Z262" s="63"/>
      <c r="AA262" s="38"/>
      <c r="AB262" s="38"/>
      <c r="AC262" s="118"/>
      <c r="AD262" s="117"/>
    </row>
    <row r="263" spans="1:30" x14ac:dyDescent="0.4">
      <c r="A263">
        <v>248</v>
      </c>
      <c r="B263" s="63">
        <v>45007</v>
      </c>
      <c r="C263" s="37">
        <v>398.73001099999999</v>
      </c>
      <c r="D263" s="37">
        <v>402.48998999999998</v>
      </c>
      <c r="E263" s="37">
        <v>392.07000699999998</v>
      </c>
      <c r="F263" s="37">
        <v>392.10998499999999</v>
      </c>
      <c r="G263" s="38">
        <v>111746600</v>
      </c>
      <c r="H263" s="37">
        <v>387.71374500000002</v>
      </c>
      <c r="I263" s="41">
        <f t="shared" si="38"/>
        <v>0.98878824776675867</v>
      </c>
      <c r="J263" s="41">
        <f t="shared" ca="1" si="39"/>
        <v>1</v>
      </c>
      <c r="K263" s="37">
        <f t="shared" si="40"/>
        <v>394.26</v>
      </c>
      <c r="L263" s="37">
        <f t="shared" si="41"/>
        <v>397.98</v>
      </c>
      <c r="M263" s="37">
        <f t="shared" si="42"/>
        <v>387.67</v>
      </c>
      <c r="N263" s="37">
        <f t="shared" si="43"/>
        <v>387.71</v>
      </c>
      <c r="O263" s="38">
        <f t="shared" ca="1" si="44"/>
        <v>111746600</v>
      </c>
      <c r="U263" s="63"/>
      <c r="V263" s="97"/>
      <c r="W263" s="37"/>
      <c r="Y263" s="119"/>
      <c r="Z263" s="63"/>
      <c r="AA263" s="38"/>
      <c r="AB263" s="38"/>
      <c r="AC263" s="118"/>
      <c r="AD263" s="117"/>
    </row>
    <row r="264" spans="1:30" x14ac:dyDescent="0.4">
      <c r="A264">
        <v>249</v>
      </c>
      <c r="B264" s="63">
        <v>45006</v>
      </c>
      <c r="C264" s="37">
        <v>397.23998999999998</v>
      </c>
      <c r="D264" s="37">
        <v>399.41000400000001</v>
      </c>
      <c r="E264" s="37">
        <v>395.57998700000002</v>
      </c>
      <c r="F264" s="37">
        <v>398.91000400000001</v>
      </c>
      <c r="G264" s="38">
        <v>91524200</v>
      </c>
      <c r="H264" s="37">
        <v>394.4375</v>
      </c>
      <c r="I264" s="41">
        <f t="shared" si="38"/>
        <v>0.98878818792421153</v>
      </c>
      <c r="J264" s="41">
        <f t="shared" ca="1" si="39"/>
        <v>1</v>
      </c>
      <c r="K264" s="37">
        <f t="shared" si="40"/>
        <v>392.79</v>
      </c>
      <c r="L264" s="37">
        <f t="shared" si="41"/>
        <v>394.93</v>
      </c>
      <c r="M264" s="37">
        <f t="shared" si="42"/>
        <v>391.14</v>
      </c>
      <c r="N264" s="37">
        <f t="shared" si="43"/>
        <v>394.44</v>
      </c>
      <c r="O264" s="38">
        <f t="shared" ca="1" si="44"/>
        <v>91524200</v>
      </c>
      <c r="U264" s="63"/>
      <c r="V264" s="97"/>
      <c r="W264" s="37"/>
      <c r="Y264" s="119"/>
      <c r="Z264" s="63"/>
      <c r="AA264" s="38"/>
      <c r="AB264" s="38"/>
      <c r="AC264" s="118"/>
      <c r="AD264" s="117"/>
    </row>
    <row r="265" spans="1:30" x14ac:dyDescent="0.4">
      <c r="A265">
        <v>250</v>
      </c>
      <c r="B265" s="63">
        <v>45005</v>
      </c>
      <c r="C265" s="37">
        <v>390.79998799999998</v>
      </c>
      <c r="D265" s="37">
        <v>394.17001299999998</v>
      </c>
      <c r="E265" s="37">
        <v>390.07000699999998</v>
      </c>
      <c r="F265" s="37">
        <v>393.73998999999998</v>
      </c>
      <c r="G265" s="38">
        <v>93055800</v>
      </c>
      <c r="H265" s="37">
        <v>389.32547</v>
      </c>
      <c r="I265" s="41">
        <f t="shared" si="38"/>
        <v>0.98878823560695472</v>
      </c>
      <c r="J265" s="41">
        <f t="shared" ca="1" si="39"/>
        <v>1</v>
      </c>
      <c r="K265" s="37">
        <f t="shared" si="40"/>
        <v>386.42</v>
      </c>
      <c r="L265" s="37">
        <f t="shared" si="41"/>
        <v>389.75</v>
      </c>
      <c r="M265" s="37">
        <f t="shared" si="42"/>
        <v>385.7</v>
      </c>
      <c r="N265" s="37">
        <f t="shared" si="43"/>
        <v>389.33</v>
      </c>
      <c r="O265" s="38">
        <f t="shared" ca="1" si="44"/>
        <v>93055800</v>
      </c>
      <c r="U265" s="63"/>
      <c r="V265" s="97"/>
      <c r="W265" s="37"/>
      <c r="Y265" s="119"/>
      <c r="Z265" s="63"/>
      <c r="AA265" s="38"/>
      <c r="AB265" s="38"/>
      <c r="AC265" s="118"/>
      <c r="AD265" s="117"/>
    </row>
    <row r="266" spans="1:30" x14ac:dyDescent="0.4">
      <c r="A266">
        <v>251</v>
      </c>
      <c r="B266" s="63">
        <v>45002</v>
      </c>
      <c r="C266" s="37">
        <v>393.22000100000002</v>
      </c>
      <c r="D266" s="37">
        <v>394.39999399999999</v>
      </c>
      <c r="E266" s="37">
        <v>388.54998799999998</v>
      </c>
      <c r="F266" s="37">
        <v>389.98998999999998</v>
      </c>
      <c r="G266" s="38">
        <v>140553400</v>
      </c>
      <c r="H266" s="37">
        <v>385.61752300000001</v>
      </c>
      <c r="I266" s="41">
        <f t="shared" si="38"/>
        <v>0.98878825838581141</v>
      </c>
      <c r="J266" s="41">
        <f t="shared" ca="1" si="39"/>
        <v>1</v>
      </c>
      <c r="K266" s="37">
        <f t="shared" si="40"/>
        <v>388.81</v>
      </c>
      <c r="L266" s="37">
        <f t="shared" si="41"/>
        <v>389.98</v>
      </c>
      <c r="M266" s="37">
        <f t="shared" si="42"/>
        <v>384.19</v>
      </c>
      <c r="N266" s="37">
        <f t="shared" si="43"/>
        <v>385.62</v>
      </c>
      <c r="O266" s="38">
        <f t="shared" ca="1" si="44"/>
        <v>140553400</v>
      </c>
      <c r="U266" s="63"/>
      <c r="V266" s="97"/>
      <c r="W266" s="37"/>
      <c r="Y266" s="119"/>
      <c r="Z266" s="63"/>
      <c r="AA266" s="38"/>
      <c r="AB266" s="38"/>
      <c r="AC266" s="118"/>
      <c r="AD266" s="117"/>
    </row>
    <row r="267" spans="1:30" x14ac:dyDescent="0.4">
      <c r="A267">
        <v>252</v>
      </c>
      <c r="B267" s="63">
        <v>45001</v>
      </c>
      <c r="C267" s="37">
        <v>386.82000699999998</v>
      </c>
      <c r="D267" s="37">
        <v>396.47000100000002</v>
      </c>
      <c r="E267" s="37">
        <v>386.290009</v>
      </c>
      <c r="F267" s="37">
        <v>396.10998499999999</v>
      </c>
      <c r="G267" s="38">
        <v>143254200</v>
      </c>
      <c r="H267" s="37">
        <v>390.17980999999997</v>
      </c>
      <c r="I267" s="41">
        <f t="shared" si="38"/>
        <v>0.98502896865879308</v>
      </c>
      <c r="J267" s="41">
        <f t="shared" ca="1" si="39"/>
        <v>1</v>
      </c>
      <c r="K267" s="37">
        <f t="shared" si="40"/>
        <v>381.03</v>
      </c>
      <c r="L267" s="37">
        <f t="shared" si="41"/>
        <v>390.53</v>
      </c>
      <c r="M267" s="37">
        <f t="shared" si="42"/>
        <v>380.51</v>
      </c>
      <c r="N267" s="37">
        <f t="shared" si="43"/>
        <v>390.18</v>
      </c>
      <c r="O267" s="38">
        <f t="shared" ca="1" si="44"/>
        <v>143254200</v>
      </c>
      <c r="U267" s="63"/>
      <c r="V267" s="97"/>
      <c r="W267" s="37"/>
      <c r="Y267" s="119"/>
      <c r="Z267" s="63"/>
      <c r="AA267" s="38"/>
      <c r="AB267" s="38"/>
      <c r="AC267" s="118"/>
      <c r="AD267" s="117"/>
    </row>
    <row r="268" spans="1:30" x14ac:dyDescent="0.4">
      <c r="A268">
        <v>253</v>
      </c>
      <c r="B268" s="63">
        <v>45000</v>
      </c>
      <c r="C268" s="37">
        <v>385.89001500000001</v>
      </c>
      <c r="D268" s="37">
        <v>389.48998999999998</v>
      </c>
      <c r="E268" s="37">
        <v>383.709991</v>
      </c>
      <c r="F268" s="37">
        <v>389.27999899999998</v>
      </c>
      <c r="G268" s="38">
        <v>172996900</v>
      </c>
      <c r="H268" s="37">
        <v>383.45202599999999</v>
      </c>
      <c r="I268" s="41">
        <f t="shared" si="38"/>
        <v>0.98502884038488714</v>
      </c>
      <c r="J268" s="41">
        <f t="shared" ca="1" si="39"/>
        <v>1</v>
      </c>
      <c r="K268" s="37">
        <f t="shared" si="40"/>
        <v>380.11</v>
      </c>
      <c r="L268" s="37">
        <f t="shared" si="41"/>
        <v>383.66</v>
      </c>
      <c r="M268" s="37">
        <f t="shared" si="42"/>
        <v>377.97</v>
      </c>
      <c r="N268" s="37">
        <f t="shared" si="43"/>
        <v>383.45</v>
      </c>
      <c r="O268" s="38">
        <f t="shared" ca="1" si="44"/>
        <v>172996900</v>
      </c>
      <c r="U268" s="63"/>
      <c r="V268" s="97"/>
      <c r="W268" s="37"/>
      <c r="Y268" s="119"/>
      <c r="Z268" s="63"/>
      <c r="AA268" s="38"/>
      <c r="AB268" s="38"/>
      <c r="AC268" s="118"/>
      <c r="AD268" s="117"/>
    </row>
    <row r="269" spans="1:30" x14ac:dyDescent="0.4">
      <c r="A269">
        <v>254</v>
      </c>
      <c r="B269" s="63">
        <v>44999</v>
      </c>
      <c r="C269" s="37">
        <v>390.5</v>
      </c>
      <c r="D269" s="37">
        <v>393.45001200000002</v>
      </c>
      <c r="E269" s="37">
        <v>387.04998799999998</v>
      </c>
      <c r="F269" s="37">
        <v>391.73001099999999</v>
      </c>
      <c r="G269" s="38">
        <v>149752400</v>
      </c>
      <c r="H269" s="37">
        <v>385.86535600000002</v>
      </c>
      <c r="I269" s="41">
        <f t="shared" si="38"/>
        <v>0.98502883405581099</v>
      </c>
      <c r="J269" s="41">
        <f t="shared" ca="1" si="39"/>
        <v>1</v>
      </c>
      <c r="K269" s="37">
        <f t="shared" si="40"/>
        <v>384.65</v>
      </c>
      <c r="L269" s="37">
        <f t="shared" si="41"/>
        <v>387.56</v>
      </c>
      <c r="M269" s="37">
        <f t="shared" si="42"/>
        <v>381.26</v>
      </c>
      <c r="N269" s="37">
        <f t="shared" si="43"/>
        <v>385.87</v>
      </c>
      <c r="O269" s="38">
        <f t="shared" ca="1" si="44"/>
        <v>149752400</v>
      </c>
      <c r="U269" s="63"/>
      <c r="V269" s="97"/>
      <c r="W269" s="37"/>
      <c r="Y269" s="119"/>
      <c r="Z269" s="63"/>
      <c r="AA269" s="38"/>
      <c r="AB269" s="38"/>
      <c r="AC269" s="118"/>
      <c r="AD269" s="117"/>
    </row>
    <row r="270" spans="1:30" x14ac:dyDescent="0.4">
      <c r="A270">
        <v>255</v>
      </c>
      <c r="B270" s="63">
        <v>44998</v>
      </c>
      <c r="C270" s="37">
        <v>381.80999800000001</v>
      </c>
      <c r="D270" s="37">
        <v>390.39001500000001</v>
      </c>
      <c r="E270" s="37">
        <v>380.64999399999999</v>
      </c>
      <c r="F270" s="37">
        <v>385.35998499999999</v>
      </c>
      <c r="G270" s="38">
        <v>157790000</v>
      </c>
      <c r="H270" s="37">
        <v>379.59072900000001</v>
      </c>
      <c r="I270" s="41">
        <f t="shared" si="38"/>
        <v>0.98502891783120661</v>
      </c>
      <c r="J270" s="41">
        <f t="shared" ca="1" si="39"/>
        <v>1</v>
      </c>
      <c r="K270" s="37">
        <f t="shared" si="40"/>
        <v>376.09</v>
      </c>
      <c r="L270" s="37">
        <f t="shared" si="41"/>
        <v>384.55</v>
      </c>
      <c r="M270" s="37">
        <f t="shared" si="42"/>
        <v>374.95</v>
      </c>
      <c r="N270" s="37">
        <f t="shared" si="43"/>
        <v>379.59</v>
      </c>
      <c r="O270" s="38">
        <f t="shared" ca="1" si="44"/>
        <v>157790000</v>
      </c>
      <c r="U270" s="63"/>
      <c r="V270" s="97"/>
      <c r="W270" s="37"/>
      <c r="Y270" s="119"/>
      <c r="Z270" s="63"/>
      <c r="AA270" s="38"/>
      <c r="AB270" s="38"/>
      <c r="AC270" s="118"/>
      <c r="AD270" s="117"/>
    </row>
    <row r="271" spans="1:30" x14ac:dyDescent="0.4">
      <c r="A271">
        <v>256</v>
      </c>
      <c r="B271" s="63">
        <v>44995</v>
      </c>
      <c r="C271" s="37">
        <v>390.98998999999998</v>
      </c>
      <c r="D271" s="37">
        <v>393.16000400000001</v>
      </c>
      <c r="E271" s="37">
        <v>384.32000699999998</v>
      </c>
      <c r="F271" s="37">
        <v>385.91000400000001</v>
      </c>
      <c r="G271" s="38">
        <v>189253000</v>
      </c>
      <c r="H271" s="37">
        <v>380.13253800000001</v>
      </c>
      <c r="I271" s="41">
        <f t="shared" si="38"/>
        <v>0.98502898100563363</v>
      </c>
      <c r="J271" s="41">
        <f t="shared" ca="1" si="39"/>
        <v>1</v>
      </c>
      <c r="K271" s="37">
        <f t="shared" si="40"/>
        <v>385.14</v>
      </c>
      <c r="L271" s="37">
        <f t="shared" si="41"/>
        <v>387.27</v>
      </c>
      <c r="M271" s="37">
        <f t="shared" si="42"/>
        <v>378.57</v>
      </c>
      <c r="N271" s="37">
        <f t="shared" si="43"/>
        <v>380.13</v>
      </c>
      <c r="O271" s="38">
        <f t="shared" ca="1" si="44"/>
        <v>189253000</v>
      </c>
      <c r="U271" s="63"/>
      <c r="V271" s="97"/>
      <c r="W271" s="37"/>
      <c r="Y271" s="119"/>
      <c r="Z271" s="63"/>
      <c r="AA271" s="38"/>
      <c r="AB271" s="38"/>
      <c r="AC271" s="118"/>
      <c r="AD271" s="117"/>
    </row>
    <row r="272" spans="1:30" x14ac:dyDescent="0.4">
      <c r="A272">
        <v>257</v>
      </c>
      <c r="B272" s="63">
        <v>44994</v>
      </c>
      <c r="C272" s="37">
        <v>399.73998999999998</v>
      </c>
      <c r="D272" s="37">
        <v>401.48001099999999</v>
      </c>
      <c r="E272" s="37">
        <v>390.52999899999998</v>
      </c>
      <c r="F272" s="37">
        <v>391.55999800000001</v>
      </c>
      <c r="G272" s="38">
        <v>111945300</v>
      </c>
      <c r="H272" s="37">
        <v>385.69790599999999</v>
      </c>
      <c r="I272" s="41">
        <f t="shared" si="38"/>
        <v>0.98502887927790816</v>
      </c>
      <c r="J272" s="41">
        <f t="shared" ca="1" si="39"/>
        <v>1</v>
      </c>
      <c r="K272" s="37">
        <f t="shared" si="40"/>
        <v>393.76</v>
      </c>
      <c r="L272" s="37">
        <f t="shared" si="41"/>
        <v>395.47</v>
      </c>
      <c r="M272" s="37">
        <f t="shared" si="42"/>
        <v>384.68</v>
      </c>
      <c r="N272" s="37">
        <f t="shared" si="43"/>
        <v>385.7</v>
      </c>
      <c r="O272" s="38">
        <f t="shared" ca="1" si="44"/>
        <v>111945300</v>
      </c>
      <c r="U272" s="63"/>
      <c r="V272" s="97"/>
      <c r="W272" s="37"/>
      <c r="Y272" s="119"/>
      <c r="Z272" s="63"/>
      <c r="AA272" s="38"/>
      <c r="AB272" s="38"/>
      <c r="AC272" s="118"/>
      <c r="AD272" s="117"/>
    </row>
    <row r="273" spans="1:30" x14ac:dyDescent="0.4">
      <c r="A273">
        <v>258</v>
      </c>
      <c r="B273" s="63">
        <v>44993</v>
      </c>
      <c r="C273" s="37">
        <v>398.39001500000001</v>
      </c>
      <c r="D273" s="37">
        <v>399.709991</v>
      </c>
      <c r="E273" s="37">
        <v>396.58999599999999</v>
      </c>
      <c r="F273" s="37">
        <v>398.92001299999998</v>
      </c>
      <c r="G273" s="38">
        <v>74746600</v>
      </c>
      <c r="H273" s="37">
        <v>392.947723</v>
      </c>
      <c r="I273" s="41">
        <f t="shared" ref="I273:I336" si="45">IF(F273=0,1,H273/F273)</f>
        <v>0.98502885339071722</v>
      </c>
      <c r="J273" s="41">
        <f t="shared" ref="J273:J336" ca="1" si="46">INDEX(OFFSET($T$15,0,0,$S$13+1,1),MATCH(B273,OFFSET($Q$15,0,0,$S$13+1,1),-1))</f>
        <v>1</v>
      </c>
      <c r="K273" s="37">
        <f t="shared" ref="K273:K336" si="47">ROUND($I273*C273,2)</f>
        <v>392.43</v>
      </c>
      <c r="L273" s="37">
        <f t="shared" ref="L273:L336" si="48">ROUND($I273*D273,2)</f>
        <v>393.73</v>
      </c>
      <c r="M273" s="37">
        <f t="shared" ref="M273:M336" si="49">ROUND($I273*E273,2)</f>
        <v>390.65</v>
      </c>
      <c r="N273" s="37">
        <f t="shared" ref="N273:N336" si="50">ROUND($I273*F273,2)</f>
        <v>392.95</v>
      </c>
      <c r="O273" s="38">
        <f t="shared" ref="O273:O336" ca="1" si="51">G273*J273</f>
        <v>74746600</v>
      </c>
      <c r="U273" s="63"/>
      <c r="V273" s="97"/>
      <c r="W273" s="37"/>
      <c r="Y273" s="119"/>
      <c r="Z273" s="63"/>
      <c r="AA273" s="38"/>
      <c r="AB273" s="38"/>
      <c r="AC273" s="118"/>
      <c r="AD273" s="117"/>
    </row>
    <row r="274" spans="1:30" x14ac:dyDescent="0.4">
      <c r="A274">
        <v>259</v>
      </c>
      <c r="B274" s="63">
        <v>44992</v>
      </c>
      <c r="C274" s="37">
        <v>404.42001299999998</v>
      </c>
      <c r="D274" s="37">
        <v>404.67001299999998</v>
      </c>
      <c r="E274" s="37">
        <v>397.63000499999998</v>
      </c>
      <c r="F274" s="37">
        <v>398.26998900000001</v>
      </c>
      <c r="G274" s="38">
        <v>108310600</v>
      </c>
      <c r="H274" s="37">
        <v>392.30746499999998</v>
      </c>
      <c r="I274" s="41">
        <f t="shared" si="45"/>
        <v>0.98502893975272632</v>
      </c>
      <c r="J274" s="41">
        <f t="shared" ca="1" si="46"/>
        <v>1</v>
      </c>
      <c r="K274" s="37">
        <f t="shared" si="47"/>
        <v>398.37</v>
      </c>
      <c r="L274" s="37">
        <f t="shared" si="48"/>
        <v>398.61</v>
      </c>
      <c r="M274" s="37">
        <f t="shared" si="49"/>
        <v>391.68</v>
      </c>
      <c r="N274" s="37">
        <f t="shared" si="50"/>
        <v>392.31</v>
      </c>
      <c r="O274" s="38">
        <f t="shared" ca="1" si="51"/>
        <v>108310600</v>
      </c>
      <c r="U274" s="63"/>
      <c r="V274" s="97"/>
      <c r="W274" s="37"/>
      <c r="Y274" s="119"/>
      <c r="Z274" s="63"/>
      <c r="AA274" s="38"/>
      <c r="AB274" s="38"/>
      <c r="AC274" s="118"/>
      <c r="AD274" s="117"/>
    </row>
    <row r="275" spans="1:30" x14ac:dyDescent="0.4">
      <c r="A275">
        <v>260</v>
      </c>
      <c r="B275" s="63">
        <v>44991</v>
      </c>
      <c r="C275" s="37">
        <v>405.04998799999998</v>
      </c>
      <c r="D275" s="37">
        <v>407.45001200000002</v>
      </c>
      <c r="E275" s="37">
        <v>404.01001000000002</v>
      </c>
      <c r="F275" s="37">
        <v>404.47000100000002</v>
      </c>
      <c r="G275" s="38">
        <v>72795900</v>
      </c>
      <c r="H275" s="37">
        <v>398.41464200000001</v>
      </c>
      <c r="I275" s="41">
        <f t="shared" si="45"/>
        <v>0.98502890452931269</v>
      </c>
      <c r="J275" s="41">
        <f t="shared" ca="1" si="46"/>
        <v>1</v>
      </c>
      <c r="K275" s="37">
        <f t="shared" si="47"/>
        <v>398.99</v>
      </c>
      <c r="L275" s="37">
        <f t="shared" si="48"/>
        <v>401.35</v>
      </c>
      <c r="M275" s="37">
        <f t="shared" si="49"/>
        <v>397.96</v>
      </c>
      <c r="N275" s="37">
        <f t="shared" si="50"/>
        <v>398.41</v>
      </c>
      <c r="O275" s="38">
        <f t="shared" ca="1" si="51"/>
        <v>72795900</v>
      </c>
      <c r="U275" s="63"/>
      <c r="V275" s="97"/>
      <c r="W275" s="37"/>
      <c r="Y275" s="119"/>
      <c r="Z275" s="63"/>
      <c r="AA275" s="38"/>
      <c r="AB275" s="38"/>
      <c r="AC275" s="118"/>
      <c r="AD275" s="117"/>
    </row>
    <row r="276" spans="1:30" x14ac:dyDescent="0.4">
      <c r="A276">
        <v>261</v>
      </c>
      <c r="B276" s="63">
        <v>44988</v>
      </c>
      <c r="C276" s="37">
        <v>399.709991</v>
      </c>
      <c r="D276" s="37">
        <v>404.45001200000002</v>
      </c>
      <c r="E276" s="37">
        <v>399.02999899999998</v>
      </c>
      <c r="F276" s="37">
        <v>404.19000199999999</v>
      </c>
      <c r="G276" s="38">
        <v>90120000</v>
      </c>
      <c r="H276" s="37">
        <v>398.138824</v>
      </c>
      <c r="I276" s="41">
        <f t="shared" si="45"/>
        <v>0.98502887758218227</v>
      </c>
      <c r="J276" s="41">
        <f t="shared" ca="1" si="46"/>
        <v>1</v>
      </c>
      <c r="K276" s="37">
        <f t="shared" si="47"/>
        <v>393.73</v>
      </c>
      <c r="L276" s="37">
        <f t="shared" si="48"/>
        <v>398.39</v>
      </c>
      <c r="M276" s="37">
        <f t="shared" si="49"/>
        <v>393.06</v>
      </c>
      <c r="N276" s="37">
        <f t="shared" si="50"/>
        <v>398.14</v>
      </c>
      <c r="O276" s="38">
        <f t="shared" ca="1" si="51"/>
        <v>90120000</v>
      </c>
      <c r="U276" s="63"/>
      <c r="V276" s="97"/>
      <c r="W276" s="37"/>
      <c r="Y276" s="119"/>
      <c r="Z276" s="63"/>
      <c r="AA276" s="38"/>
      <c r="AB276" s="38"/>
      <c r="AC276" s="118"/>
      <c r="AD276" s="117"/>
    </row>
    <row r="277" spans="1:30" x14ac:dyDescent="0.4">
      <c r="A277">
        <v>262</v>
      </c>
      <c r="B277" s="63">
        <v>44987</v>
      </c>
      <c r="C277" s="37">
        <v>392.67999300000002</v>
      </c>
      <c r="D277" s="37">
        <v>398.69000199999999</v>
      </c>
      <c r="E277" s="37">
        <v>392.32998700000002</v>
      </c>
      <c r="F277" s="37">
        <v>397.80999800000001</v>
      </c>
      <c r="G277" s="38">
        <v>85127800</v>
      </c>
      <c r="H277" s="37">
        <v>391.85433999999998</v>
      </c>
      <c r="I277" s="41">
        <f t="shared" si="45"/>
        <v>0.98502888808742306</v>
      </c>
      <c r="J277" s="41">
        <f t="shared" ca="1" si="46"/>
        <v>1</v>
      </c>
      <c r="K277" s="37">
        <f t="shared" si="47"/>
        <v>386.8</v>
      </c>
      <c r="L277" s="37">
        <f t="shared" si="48"/>
        <v>392.72</v>
      </c>
      <c r="M277" s="37">
        <f t="shared" si="49"/>
        <v>386.46</v>
      </c>
      <c r="N277" s="37">
        <f t="shared" si="50"/>
        <v>391.85</v>
      </c>
      <c r="O277" s="38">
        <f t="shared" ca="1" si="51"/>
        <v>85127800</v>
      </c>
      <c r="U277" s="63"/>
      <c r="V277" s="97"/>
      <c r="W277" s="37"/>
      <c r="Y277" s="119"/>
      <c r="Z277" s="63"/>
      <c r="AA277" s="38"/>
      <c r="AB277" s="38"/>
      <c r="AC277" s="118"/>
      <c r="AD277" s="117"/>
    </row>
    <row r="278" spans="1:30" x14ac:dyDescent="0.4">
      <c r="A278">
        <v>263</v>
      </c>
      <c r="B278" s="63">
        <v>44986</v>
      </c>
      <c r="C278" s="37">
        <v>395.41000400000001</v>
      </c>
      <c r="D278" s="37">
        <v>396.69000199999999</v>
      </c>
      <c r="E278" s="37">
        <v>393.38000499999998</v>
      </c>
      <c r="F278" s="37">
        <v>394.73998999999998</v>
      </c>
      <c r="G278" s="38">
        <v>99706800</v>
      </c>
      <c r="H278" s="37">
        <v>388.83029199999999</v>
      </c>
      <c r="I278" s="41">
        <f t="shared" si="45"/>
        <v>0.98502888445632275</v>
      </c>
      <c r="J278" s="41">
        <f t="shared" ca="1" si="46"/>
        <v>1</v>
      </c>
      <c r="K278" s="37">
        <f t="shared" si="47"/>
        <v>389.49</v>
      </c>
      <c r="L278" s="37">
        <f t="shared" si="48"/>
        <v>390.75</v>
      </c>
      <c r="M278" s="37">
        <f t="shared" si="49"/>
        <v>387.49</v>
      </c>
      <c r="N278" s="37">
        <f t="shared" si="50"/>
        <v>388.83</v>
      </c>
      <c r="O278" s="38">
        <f t="shared" ca="1" si="51"/>
        <v>99706800</v>
      </c>
      <c r="U278" s="63"/>
      <c r="V278" s="97"/>
      <c r="W278" s="37"/>
      <c r="Y278" s="119"/>
      <c r="Z278" s="63"/>
      <c r="AA278" s="38"/>
      <c r="AB278" s="38"/>
      <c r="AC278" s="118"/>
      <c r="AD278" s="117"/>
    </row>
    <row r="279" spans="1:30" x14ac:dyDescent="0.4">
      <c r="A279">
        <v>264</v>
      </c>
      <c r="B279" s="63">
        <v>44985</v>
      </c>
      <c r="C279" s="37">
        <v>397.23001099999999</v>
      </c>
      <c r="D279" s="37">
        <v>399.27999899999998</v>
      </c>
      <c r="E279" s="37">
        <v>396.14999399999999</v>
      </c>
      <c r="F279" s="37">
        <v>396.26001000000002</v>
      </c>
      <c r="G279" s="38">
        <v>96438600</v>
      </c>
      <c r="H279" s="37">
        <v>390.32754499999999</v>
      </c>
      <c r="I279" s="41">
        <f t="shared" si="45"/>
        <v>0.98502885769371473</v>
      </c>
      <c r="J279" s="41">
        <f t="shared" ca="1" si="46"/>
        <v>1</v>
      </c>
      <c r="K279" s="37">
        <f t="shared" si="47"/>
        <v>391.28</v>
      </c>
      <c r="L279" s="37">
        <f t="shared" si="48"/>
        <v>393.3</v>
      </c>
      <c r="M279" s="37">
        <f t="shared" si="49"/>
        <v>390.22</v>
      </c>
      <c r="N279" s="37">
        <f t="shared" si="50"/>
        <v>390.33</v>
      </c>
      <c r="O279" s="38">
        <f t="shared" ca="1" si="51"/>
        <v>96438600</v>
      </c>
      <c r="U279" s="63"/>
      <c r="V279" s="97"/>
      <c r="W279" s="37"/>
      <c r="Y279" s="119"/>
      <c r="Z279" s="63"/>
      <c r="AA279" s="38"/>
      <c r="AB279" s="38"/>
      <c r="AC279" s="118"/>
      <c r="AD279" s="117"/>
    </row>
    <row r="280" spans="1:30" x14ac:dyDescent="0.4">
      <c r="A280">
        <v>265</v>
      </c>
      <c r="B280" s="63">
        <v>44984</v>
      </c>
      <c r="C280" s="37">
        <v>399.86999500000002</v>
      </c>
      <c r="D280" s="37">
        <v>401.290009</v>
      </c>
      <c r="E280" s="37">
        <v>396.75</v>
      </c>
      <c r="F280" s="37">
        <v>397.73001099999999</v>
      </c>
      <c r="G280" s="38">
        <v>80444700</v>
      </c>
      <c r="H280" s="37">
        <v>391.77554300000003</v>
      </c>
      <c r="I280" s="41">
        <f t="shared" si="45"/>
        <v>0.9850288692446697</v>
      </c>
      <c r="J280" s="41">
        <f t="shared" ca="1" si="46"/>
        <v>1</v>
      </c>
      <c r="K280" s="37">
        <f t="shared" si="47"/>
        <v>393.88</v>
      </c>
      <c r="L280" s="37">
        <f t="shared" si="48"/>
        <v>395.28</v>
      </c>
      <c r="M280" s="37">
        <f t="shared" si="49"/>
        <v>390.81</v>
      </c>
      <c r="N280" s="37">
        <f t="shared" si="50"/>
        <v>391.78</v>
      </c>
      <c r="O280" s="38">
        <f t="shared" ca="1" si="51"/>
        <v>80444700</v>
      </c>
      <c r="U280" s="63"/>
      <c r="V280" s="97"/>
      <c r="W280" s="37"/>
      <c r="Y280" s="119"/>
      <c r="Z280" s="63"/>
      <c r="AA280" s="38"/>
      <c r="AB280" s="38"/>
      <c r="AC280" s="118"/>
      <c r="AD280" s="117"/>
    </row>
    <row r="281" spans="1:30" x14ac:dyDescent="0.4">
      <c r="A281">
        <v>266</v>
      </c>
      <c r="B281" s="63">
        <v>44981</v>
      </c>
      <c r="C281" s="37">
        <v>395.42001299999998</v>
      </c>
      <c r="D281" s="37">
        <v>397.25</v>
      </c>
      <c r="E281" s="37">
        <v>393.64001500000001</v>
      </c>
      <c r="F281" s="37">
        <v>396.38000499999998</v>
      </c>
      <c r="G281" s="38">
        <v>108194400</v>
      </c>
      <c r="H281" s="37">
        <v>390.44574</v>
      </c>
      <c r="I281" s="41">
        <f t="shared" si="45"/>
        <v>0.98502884876849428</v>
      </c>
      <c r="J281" s="41">
        <f t="shared" ca="1" si="46"/>
        <v>1</v>
      </c>
      <c r="K281" s="37">
        <f t="shared" si="47"/>
        <v>389.5</v>
      </c>
      <c r="L281" s="37">
        <f t="shared" si="48"/>
        <v>391.3</v>
      </c>
      <c r="M281" s="37">
        <f t="shared" si="49"/>
        <v>387.75</v>
      </c>
      <c r="N281" s="37">
        <f t="shared" si="50"/>
        <v>390.45</v>
      </c>
      <c r="O281" s="38">
        <f t="shared" ca="1" si="51"/>
        <v>108194400</v>
      </c>
      <c r="U281" s="63"/>
      <c r="V281" s="97"/>
      <c r="W281" s="37"/>
      <c r="Y281" s="119"/>
      <c r="Z281" s="63"/>
      <c r="AA281" s="38"/>
      <c r="AB281" s="38"/>
      <c r="AC281" s="118"/>
      <c r="AD281" s="117"/>
    </row>
    <row r="282" spans="1:30" x14ac:dyDescent="0.4">
      <c r="A282">
        <v>267</v>
      </c>
      <c r="B282" s="63">
        <v>44980</v>
      </c>
      <c r="C282" s="37">
        <v>401.55999800000001</v>
      </c>
      <c r="D282" s="37">
        <v>402.20001200000002</v>
      </c>
      <c r="E282" s="37">
        <v>396.25</v>
      </c>
      <c r="F282" s="37">
        <v>400.66000400000001</v>
      </c>
      <c r="G282" s="38">
        <v>96242400</v>
      </c>
      <c r="H282" s="37">
        <v>394.661652</v>
      </c>
      <c r="I282" s="41">
        <f t="shared" si="45"/>
        <v>0.98502882259243418</v>
      </c>
      <c r="J282" s="41">
        <f t="shared" ca="1" si="46"/>
        <v>1</v>
      </c>
      <c r="K282" s="37">
        <f t="shared" si="47"/>
        <v>395.55</v>
      </c>
      <c r="L282" s="37">
        <f t="shared" si="48"/>
        <v>396.18</v>
      </c>
      <c r="M282" s="37">
        <f t="shared" si="49"/>
        <v>390.32</v>
      </c>
      <c r="N282" s="37">
        <f t="shared" si="50"/>
        <v>394.66</v>
      </c>
      <c r="O282" s="38">
        <f t="shared" ca="1" si="51"/>
        <v>96242400</v>
      </c>
      <c r="U282" s="63"/>
      <c r="V282" s="97"/>
      <c r="W282" s="37"/>
      <c r="Y282" s="119"/>
      <c r="Z282" s="63"/>
      <c r="AA282" s="38"/>
      <c r="AB282" s="38"/>
      <c r="AC282" s="118"/>
      <c r="AD282" s="117"/>
    </row>
    <row r="283" spans="1:30" x14ac:dyDescent="0.4">
      <c r="A283">
        <v>268</v>
      </c>
      <c r="B283" s="63">
        <v>44979</v>
      </c>
      <c r="C283" s="37">
        <v>399.51998900000001</v>
      </c>
      <c r="D283" s="37">
        <v>401.13000499999998</v>
      </c>
      <c r="E283" s="37">
        <v>397.01998900000001</v>
      </c>
      <c r="F283" s="37">
        <v>398.540009</v>
      </c>
      <c r="G283" s="38">
        <v>83742300</v>
      </c>
      <c r="H283" s="37">
        <v>392.57342499999999</v>
      </c>
      <c r="I283" s="41">
        <f t="shared" si="45"/>
        <v>0.98502889580654374</v>
      </c>
      <c r="J283" s="41">
        <f t="shared" ca="1" si="46"/>
        <v>1</v>
      </c>
      <c r="K283" s="37">
        <f t="shared" si="47"/>
        <v>393.54</v>
      </c>
      <c r="L283" s="37">
        <f t="shared" si="48"/>
        <v>395.12</v>
      </c>
      <c r="M283" s="37">
        <f t="shared" si="49"/>
        <v>391.08</v>
      </c>
      <c r="N283" s="37">
        <f t="shared" si="50"/>
        <v>392.57</v>
      </c>
      <c r="O283" s="38">
        <f t="shared" ca="1" si="51"/>
        <v>83742300</v>
      </c>
      <c r="U283" s="63"/>
      <c r="V283" s="97"/>
      <c r="W283" s="37"/>
      <c r="Y283" s="119"/>
      <c r="Z283" s="63"/>
      <c r="AA283" s="38"/>
      <c r="AB283" s="38"/>
      <c r="AC283" s="118"/>
      <c r="AD283" s="117"/>
    </row>
    <row r="284" spans="1:30" x14ac:dyDescent="0.4">
      <c r="A284">
        <v>269</v>
      </c>
      <c r="B284" s="63">
        <v>44978</v>
      </c>
      <c r="C284" s="37">
        <v>403.05999800000001</v>
      </c>
      <c r="D284" s="37">
        <v>404.16000400000001</v>
      </c>
      <c r="E284" s="37">
        <v>398.82000699999998</v>
      </c>
      <c r="F284" s="37">
        <v>399.08999599999999</v>
      </c>
      <c r="G284" s="38">
        <v>82655900</v>
      </c>
      <c r="H284" s="37">
        <v>393.11520400000001</v>
      </c>
      <c r="I284" s="41">
        <f t="shared" si="45"/>
        <v>0.98502896073596402</v>
      </c>
      <c r="J284" s="41">
        <f t="shared" ca="1" si="46"/>
        <v>1</v>
      </c>
      <c r="K284" s="37">
        <f t="shared" si="47"/>
        <v>397.03</v>
      </c>
      <c r="L284" s="37">
        <f t="shared" si="48"/>
        <v>398.11</v>
      </c>
      <c r="M284" s="37">
        <f t="shared" si="49"/>
        <v>392.85</v>
      </c>
      <c r="N284" s="37">
        <f t="shared" si="50"/>
        <v>393.12</v>
      </c>
      <c r="O284" s="38">
        <f t="shared" ca="1" si="51"/>
        <v>82655900</v>
      </c>
      <c r="U284" s="63"/>
      <c r="V284" s="97"/>
      <c r="W284" s="37"/>
      <c r="Y284" s="119"/>
      <c r="Z284" s="63"/>
      <c r="AA284" s="38"/>
      <c r="AB284" s="38"/>
      <c r="AC284" s="118"/>
      <c r="AD284" s="117"/>
    </row>
    <row r="285" spans="1:30" x14ac:dyDescent="0.4">
      <c r="A285">
        <v>270</v>
      </c>
      <c r="B285" s="63">
        <v>44974</v>
      </c>
      <c r="C285" s="37">
        <v>406.05999800000001</v>
      </c>
      <c r="D285" s="37">
        <v>407.51001000000002</v>
      </c>
      <c r="E285" s="37">
        <v>404.04998799999998</v>
      </c>
      <c r="F285" s="37">
        <v>407.26001000000002</v>
      </c>
      <c r="G285" s="38">
        <v>89257800</v>
      </c>
      <c r="H285" s="37">
        <v>401.16290300000003</v>
      </c>
      <c r="I285" s="41">
        <f t="shared" si="45"/>
        <v>0.98502895729929385</v>
      </c>
      <c r="J285" s="41">
        <f t="shared" ca="1" si="46"/>
        <v>1</v>
      </c>
      <c r="K285" s="37">
        <f t="shared" si="47"/>
        <v>399.98</v>
      </c>
      <c r="L285" s="37">
        <f t="shared" si="48"/>
        <v>401.41</v>
      </c>
      <c r="M285" s="37">
        <f t="shared" si="49"/>
        <v>398</v>
      </c>
      <c r="N285" s="37">
        <f t="shared" si="50"/>
        <v>401.16</v>
      </c>
      <c r="O285" s="38">
        <f t="shared" ca="1" si="51"/>
        <v>89257800</v>
      </c>
      <c r="U285" s="63"/>
      <c r="V285" s="97"/>
      <c r="W285" s="37"/>
      <c r="Y285" s="119"/>
      <c r="Z285" s="63"/>
      <c r="AA285" s="38"/>
      <c r="AB285" s="38"/>
      <c r="AC285" s="118"/>
      <c r="AD285" s="117"/>
    </row>
    <row r="286" spans="1:30" x14ac:dyDescent="0.4">
      <c r="A286">
        <v>271</v>
      </c>
      <c r="B286" s="63">
        <v>44973</v>
      </c>
      <c r="C286" s="37">
        <v>408.790009</v>
      </c>
      <c r="D286" s="37">
        <v>412.91000400000001</v>
      </c>
      <c r="E286" s="37">
        <v>408.14001500000001</v>
      </c>
      <c r="F286" s="37">
        <v>408.27999899999998</v>
      </c>
      <c r="G286" s="38">
        <v>76431500</v>
      </c>
      <c r="H286" s="37">
        <v>402.16757200000001</v>
      </c>
      <c r="I286" s="41">
        <f t="shared" si="45"/>
        <v>0.98502883556634879</v>
      </c>
      <c r="J286" s="41">
        <f t="shared" ca="1" si="46"/>
        <v>1</v>
      </c>
      <c r="K286" s="37">
        <f t="shared" si="47"/>
        <v>402.67</v>
      </c>
      <c r="L286" s="37">
        <f t="shared" si="48"/>
        <v>406.73</v>
      </c>
      <c r="M286" s="37">
        <f t="shared" si="49"/>
        <v>402.03</v>
      </c>
      <c r="N286" s="37">
        <f t="shared" si="50"/>
        <v>402.17</v>
      </c>
      <c r="O286" s="38">
        <f t="shared" ca="1" si="51"/>
        <v>76431500</v>
      </c>
      <c r="U286" s="63"/>
      <c r="V286" s="97"/>
      <c r="W286" s="37"/>
      <c r="Y286" s="119"/>
      <c r="Z286" s="63"/>
      <c r="AA286" s="38"/>
      <c r="AB286" s="38"/>
      <c r="AC286" s="118"/>
      <c r="AD286" s="117"/>
    </row>
    <row r="287" spans="1:30" x14ac:dyDescent="0.4">
      <c r="A287">
        <v>272</v>
      </c>
      <c r="B287" s="63">
        <v>44972</v>
      </c>
      <c r="C287" s="37">
        <v>410.35000600000001</v>
      </c>
      <c r="D287" s="37">
        <v>414.05999800000001</v>
      </c>
      <c r="E287" s="37">
        <v>409.47000100000002</v>
      </c>
      <c r="F287" s="37">
        <v>413.98001099999999</v>
      </c>
      <c r="G287" s="38">
        <v>61555700</v>
      </c>
      <c r="H287" s="37">
        <v>407.78228799999999</v>
      </c>
      <c r="I287" s="41">
        <f t="shared" si="45"/>
        <v>0.98502893174714179</v>
      </c>
      <c r="J287" s="41">
        <f t="shared" ca="1" si="46"/>
        <v>1</v>
      </c>
      <c r="K287" s="37">
        <f t="shared" si="47"/>
        <v>404.21</v>
      </c>
      <c r="L287" s="37">
        <f t="shared" si="48"/>
        <v>407.86</v>
      </c>
      <c r="M287" s="37">
        <f t="shared" si="49"/>
        <v>403.34</v>
      </c>
      <c r="N287" s="37">
        <f t="shared" si="50"/>
        <v>407.78</v>
      </c>
      <c r="O287" s="38">
        <f t="shared" ca="1" si="51"/>
        <v>61555700</v>
      </c>
      <c r="U287" s="63"/>
      <c r="V287" s="97"/>
      <c r="W287" s="37"/>
      <c r="Y287" s="119"/>
      <c r="Z287" s="63"/>
      <c r="AA287" s="38"/>
      <c r="AB287" s="38"/>
      <c r="AC287" s="118"/>
      <c r="AD287" s="117"/>
    </row>
    <row r="288" spans="1:30" x14ac:dyDescent="0.4">
      <c r="A288">
        <v>273</v>
      </c>
      <c r="B288" s="63">
        <v>44971</v>
      </c>
      <c r="C288" s="37">
        <v>411.23998999999998</v>
      </c>
      <c r="D288" s="37">
        <v>415.04998799999998</v>
      </c>
      <c r="E288" s="37">
        <v>408.51001000000002</v>
      </c>
      <c r="F288" s="37">
        <v>412.64001500000001</v>
      </c>
      <c r="G288" s="38">
        <v>88389300</v>
      </c>
      <c r="H288" s="37">
        <v>406.46234099999998</v>
      </c>
      <c r="I288" s="41">
        <f t="shared" si="45"/>
        <v>0.98502890225030637</v>
      </c>
      <c r="J288" s="41">
        <f t="shared" ca="1" si="46"/>
        <v>1</v>
      </c>
      <c r="K288" s="37">
        <f t="shared" si="47"/>
        <v>405.08</v>
      </c>
      <c r="L288" s="37">
        <f t="shared" si="48"/>
        <v>408.84</v>
      </c>
      <c r="M288" s="37">
        <f t="shared" si="49"/>
        <v>402.39</v>
      </c>
      <c r="N288" s="37">
        <f t="shared" si="50"/>
        <v>406.46</v>
      </c>
      <c r="O288" s="38">
        <f t="shared" ca="1" si="51"/>
        <v>88389300</v>
      </c>
      <c r="U288" s="63"/>
      <c r="V288" s="97"/>
      <c r="W288" s="37"/>
      <c r="Y288" s="119"/>
      <c r="Z288" s="63"/>
      <c r="AA288" s="38"/>
      <c r="AB288" s="38"/>
      <c r="AC288" s="118"/>
      <c r="AD288" s="117"/>
    </row>
    <row r="289" spans="1:30" x14ac:dyDescent="0.4">
      <c r="A289">
        <v>274</v>
      </c>
      <c r="B289" s="63">
        <v>44970</v>
      </c>
      <c r="C289" s="37">
        <v>408.72000100000002</v>
      </c>
      <c r="D289" s="37">
        <v>412.97000100000002</v>
      </c>
      <c r="E289" s="37">
        <v>408.23998999999998</v>
      </c>
      <c r="F289" s="37">
        <v>412.82998700000002</v>
      </c>
      <c r="G289" s="38">
        <v>64913500</v>
      </c>
      <c r="H289" s="37">
        <v>406.64944500000001</v>
      </c>
      <c r="I289" s="41">
        <f t="shared" si="45"/>
        <v>0.98502884433150439</v>
      </c>
      <c r="J289" s="41">
        <f t="shared" ca="1" si="46"/>
        <v>1</v>
      </c>
      <c r="K289" s="37">
        <f t="shared" si="47"/>
        <v>402.6</v>
      </c>
      <c r="L289" s="37">
        <f t="shared" si="48"/>
        <v>406.79</v>
      </c>
      <c r="M289" s="37">
        <f t="shared" si="49"/>
        <v>402.13</v>
      </c>
      <c r="N289" s="37">
        <f t="shared" si="50"/>
        <v>406.65</v>
      </c>
      <c r="O289" s="38">
        <f t="shared" ca="1" si="51"/>
        <v>64913500</v>
      </c>
      <c r="U289" s="63"/>
      <c r="V289" s="97"/>
      <c r="W289" s="37"/>
      <c r="Y289" s="119"/>
      <c r="Z289" s="63"/>
      <c r="AA289" s="38"/>
      <c r="AB289" s="38"/>
      <c r="AC289" s="118"/>
      <c r="AD289" s="117"/>
    </row>
    <row r="290" spans="1:30" x14ac:dyDescent="0.4">
      <c r="A290">
        <v>275</v>
      </c>
      <c r="B290" s="63">
        <v>44967</v>
      </c>
      <c r="C290" s="37">
        <v>405.85998499999999</v>
      </c>
      <c r="D290" s="37">
        <v>408.44000199999999</v>
      </c>
      <c r="E290" s="37">
        <v>405.01001000000002</v>
      </c>
      <c r="F290" s="37">
        <v>408.040009</v>
      </c>
      <c r="G290" s="38">
        <v>70769700</v>
      </c>
      <c r="H290" s="37">
        <v>401.93118299999998</v>
      </c>
      <c r="I290" s="41">
        <f t="shared" si="45"/>
        <v>0.98502885534442775</v>
      </c>
      <c r="J290" s="41">
        <f t="shared" ca="1" si="46"/>
        <v>1</v>
      </c>
      <c r="K290" s="37">
        <f t="shared" si="47"/>
        <v>399.78</v>
      </c>
      <c r="L290" s="37">
        <f t="shared" si="48"/>
        <v>402.33</v>
      </c>
      <c r="M290" s="37">
        <f t="shared" si="49"/>
        <v>398.95</v>
      </c>
      <c r="N290" s="37">
        <f t="shared" si="50"/>
        <v>401.93</v>
      </c>
      <c r="O290" s="38">
        <f t="shared" ca="1" si="51"/>
        <v>70769700</v>
      </c>
      <c r="U290" s="63"/>
      <c r="V290" s="97"/>
      <c r="W290" s="37"/>
      <c r="Y290" s="119"/>
      <c r="Z290" s="63"/>
      <c r="AA290" s="38"/>
      <c r="AB290" s="38"/>
      <c r="AC290" s="118"/>
      <c r="AD290" s="117"/>
    </row>
    <row r="291" spans="1:30" x14ac:dyDescent="0.4">
      <c r="A291">
        <v>276</v>
      </c>
      <c r="B291" s="63">
        <v>44966</v>
      </c>
      <c r="C291" s="37">
        <v>414.41000400000001</v>
      </c>
      <c r="D291" s="37">
        <v>414.57000699999998</v>
      </c>
      <c r="E291" s="37">
        <v>405.80999800000001</v>
      </c>
      <c r="F291" s="37">
        <v>407.08999599999999</v>
      </c>
      <c r="G291" s="38">
        <v>78694900</v>
      </c>
      <c r="H291" s="37">
        <v>400.99539199999998</v>
      </c>
      <c r="I291" s="41">
        <f t="shared" si="45"/>
        <v>0.98502885342335944</v>
      </c>
      <c r="J291" s="41">
        <f t="shared" ca="1" si="46"/>
        <v>1</v>
      </c>
      <c r="K291" s="37">
        <f t="shared" si="47"/>
        <v>408.21</v>
      </c>
      <c r="L291" s="37">
        <f t="shared" si="48"/>
        <v>408.36</v>
      </c>
      <c r="M291" s="37">
        <f t="shared" si="49"/>
        <v>399.73</v>
      </c>
      <c r="N291" s="37">
        <f t="shared" si="50"/>
        <v>401</v>
      </c>
      <c r="O291" s="38">
        <f t="shared" ca="1" si="51"/>
        <v>78694900</v>
      </c>
      <c r="U291" s="63"/>
      <c r="V291" s="97"/>
      <c r="W291" s="37"/>
      <c r="Y291" s="119"/>
      <c r="Z291" s="63"/>
      <c r="AA291" s="38"/>
      <c r="AB291" s="38"/>
      <c r="AC291" s="118"/>
      <c r="AD291" s="117"/>
    </row>
    <row r="292" spans="1:30" x14ac:dyDescent="0.4">
      <c r="A292">
        <v>277</v>
      </c>
      <c r="B292" s="63">
        <v>44965</v>
      </c>
      <c r="C292" s="37">
        <v>413.13000499999998</v>
      </c>
      <c r="D292" s="37">
        <v>414.52999899999998</v>
      </c>
      <c r="E292" s="37">
        <v>409.92999300000002</v>
      </c>
      <c r="F292" s="37">
        <v>410.64999399999999</v>
      </c>
      <c r="G292" s="38">
        <v>76227500</v>
      </c>
      <c r="H292" s="37">
        <v>404.50210600000003</v>
      </c>
      <c r="I292" s="41">
        <f t="shared" si="45"/>
        <v>0.98502888569383507</v>
      </c>
      <c r="J292" s="41">
        <f t="shared" ca="1" si="46"/>
        <v>1</v>
      </c>
      <c r="K292" s="37">
        <f t="shared" si="47"/>
        <v>406.94</v>
      </c>
      <c r="L292" s="37">
        <f t="shared" si="48"/>
        <v>408.32</v>
      </c>
      <c r="M292" s="37">
        <f t="shared" si="49"/>
        <v>403.79</v>
      </c>
      <c r="N292" s="37">
        <f t="shared" si="50"/>
        <v>404.5</v>
      </c>
      <c r="O292" s="38">
        <f t="shared" ca="1" si="51"/>
        <v>76227500</v>
      </c>
      <c r="U292" s="63"/>
      <c r="V292" s="97"/>
      <c r="W292" s="37"/>
      <c r="Y292" s="119"/>
      <c r="Z292" s="63"/>
      <c r="AA292" s="38"/>
      <c r="AB292" s="38"/>
      <c r="AC292" s="118"/>
      <c r="AD292" s="117"/>
    </row>
    <row r="293" spans="1:30" x14ac:dyDescent="0.4">
      <c r="A293">
        <v>278</v>
      </c>
      <c r="B293" s="63">
        <v>44964</v>
      </c>
      <c r="C293" s="37">
        <v>408.86999500000002</v>
      </c>
      <c r="D293" s="37">
        <v>416.48998999999998</v>
      </c>
      <c r="E293" s="37">
        <v>407.57000699999998</v>
      </c>
      <c r="F293" s="37">
        <v>415.19000199999999</v>
      </c>
      <c r="G293" s="38">
        <v>90990700</v>
      </c>
      <c r="H293" s="37">
        <v>408.97412100000003</v>
      </c>
      <c r="I293" s="41">
        <f t="shared" si="45"/>
        <v>0.98502882783771861</v>
      </c>
      <c r="J293" s="41">
        <f t="shared" ca="1" si="46"/>
        <v>1</v>
      </c>
      <c r="K293" s="37">
        <f t="shared" si="47"/>
        <v>402.75</v>
      </c>
      <c r="L293" s="37">
        <f t="shared" si="48"/>
        <v>410.25</v>
      </c>
      <c r="M293" s="37">
        <f t="shared" si="49"/>
        <v>401.47</v>
      </c>
      <c r="N293" s="37">
        <f t="shared" si="50"/>
        <v>408.97</v>
      </c>
      <c r="O293" s="38">
        <f t="shared" ca="1" si="51"/>
        <v>90990700</v>
      </c>
      <c r="U293" s="63"/>
      <c r="V293" s="97"/>
      <c r="W293" s="37"/>
      <c r="Y293" s="119"/>
      <c r="Z293" s="63"/>
      <c r="AA293" s="38"/>
      <c r="AB293" s="38"/>
      <c r="AC293" s="118"/>
      <c r="AD293" s="117"/>
    </row>
    <row r="294" spans="1:30" x14ac:dyDescent="0.4">
      <c r="A294">
        <v>279</v>
      </c>
      <c r="B294" s="63">
        <v>44963</v>
      </c>
      <c r="C294" s="37">
        <v>409.790009</v>
      </c>
      <c r="D294" s="37">
        <v>411.290009</v>
      </c>
      <c r="E294" s="37">
        <v>408.10000600000001</v>
      </c>
      <c r="F294" s="37">
        <v>409.82998700000002</v>
      </c>
      <c r="G294" s="38">
        <v>60295300</v>
      </c>
      <c r="H294" s="37">
        <v>403.694366</v>
      </c>
      <c r="I294" s="41">
        <f t="shared" si="45"/>
        <v>0.98502886271228363</v>
      </c>
      <c r="J294" s="41">
        <f t="shared" ca="1" si="46"/>
        <v>1</v>
      </c>
      <c r="K294" s="37">
        <f t="shared" si="47"/>
        <v>403.65</v>
      </c>
      <c r="L294" s="37">
        <f t="shared" si="48"/>
        <v>405.13</v>
      </c>
      <c r="M294" s="37">
        <f t="shared" si="49"/>
        <v>401.99</v>
      </c>
      <c r="N294" s="37">
        <f t="shared" si="50"/>
        <v>403.69</v>
      </c>
      <c r="O294" s="38">
        <f t="shared" ca="1" si="51"/>
        <v>60295300</v>
      </c>
      <c r="U294" s="63"/>
      <c r="V294" s="97"/>
      <c r="W294" s="37"/>
      <c r="Y294" s="119"/>
      <c r="Z294" s="63"/>
      <c r="AA294" s="38"/>
      <c r="AB294" s="38"/>
      <c r="AC294" s="118"/>
      <c r="AD294" s="117"/>
    </row>
    <row r="295" spans="1:30" x14ac:dyDescent="0.4">
      <c r="A295">
        <v>280</v>
      </c>
      <c r="B295" s="63">
        <v>44960</v>
      </c>
      <c r="C295" s="37">
        <v>411.58999599999999</v>
      </c>
      <c r="D295" s="37">
        <v>416.97000100000002</v>
      </c>
      <c r="E295" s="37">
        <v>411.08999599999999</v>
      </c>
      <c r="F295" s="37">
        <v>412.35000600000001</v>
      </c>
      <c r="G295" s="38">
        <v>94736800</v>
      </c>
      <c r="H295" s="37">
        <v>406.17666600000001</v>
      </c>
      <c r="I295" s="41">
        <f t="shared" si="45"/>
        <v>0.98502888344810646</v>
      </c>
      <c r="J295" s="41">
        <f t="shared" ca="1" si="46"/>
        <v>1</v>
      </c>
      <c r="K295" s="37">
        <f t="shared" si="47"/>
        <v>405.43</v>
      </c>
      <c r="L295" s="37">
        <f t="shared" si="48"/>
        <v>410.73</v>
      </c>
      <c r="M295" s="37">
        <f t="shared" si="49"/>
        <v>404.94</v>
      </c>
      <c r="N295" s="37">
        <f t="shared" si="50"/>
        <v>406.18</v>
      </c>
      <c r="O295" s="38">
        <f t="shared" ca="1" si="51"/>
        <v>94736800</v>
      </c>
      <c r="U295" s="63"/>
      <c r="V295" s="97"/>
      <c r="W295" s="37"/>
      <c r="Y295" s="119"/>
      <c r="Z295" s="63"/>
      <c r="AA295" s="38"/>
      <c r="AB295" s="38"/>
      <c r="AC295" s="118"/>
      <c r="AD295" s="117"/>
    </row>
    <row r="296" spans="1:30" x14ac:dyDescent="0.4">
      <c r="A296">
        <v>281</v>
      </c>
      <c r="B296" s="63">
        <v>44959</v>
      </c>
      <c r="C296" s="37">
        <v>414.85998499999999</v>
      </c>
      <c r="D296" s="37">
        <v>418.30999800000001</v>
      </c>
      <c r="E296" s="37">
        <v>412.88000499999998</v>
      </c>
      <c r="F296" s="37">
        <v>416.77999899999998</v>
      </c>
      <c r="G296" s="38">
        <v>101654500</v>
      </c>
      <c r="H296" s="37">
        <v>410.540344</v>
      </c>
      <c r="I296" s="41">
        <f t="shared" si="45"/>
        <v>0.9850289001032414</v>
      </c>
      <c r="J296" s="41">
        <f t="shared" ca="1" si="46"/>
        <v>1</v>
      </c>
      <c r="K296" s="37">
        <f t="shared" si="47"/>
        <v>408.65</v>
      </c>
      <c r="L296" s="37">
        <f t="shared" si="48"/>
        <v>412.05</v>
      </c>
      <c r="M296" s="37">
        <f t="shared" si="49"/>
        <v>406.7</v>
      </c>
      <c r="N296" s="37">
        <f t="shared" si="50"/>
        <v>410.54</v>
      </c>
      <c r="O296" s="38">
        <f t="shared" ca="1" si="51"/>
        <v>101654500</v>
      </c>
      <c r="U296" s="63"/>
      <c r="V296" s="97"/>
      <c r="W296" s="37"/>
      <c r="Y296" s="119"/>
      <c r="Z296" s="63"/>
      <c r="AA296" s="38"/>
      <c r="AB296" s="38"/>
      <c r="AC296" s="118"/>
      <c r="AD296" s="117"/>
    </row>
    <row r="297" spans="1:30" x14ac:dyDescent="0.4">
      <c r="A297">
        <v>282</v>
      </c>
      <c r="B297" s="63">
        <v>44958</v>
      </c>
      <c r="C297" s="37">
        <v>405.209991</v>
      </c>
      <c r="D297" s="37">
        <v>413.67001299999998</v>
      </c>
      <c r="E297" s="37">
        <v>402.35000600000001</v>
      </c>
      <c r="F297" s="37">
        <v>410.79998799999998</v>
      </c>
      <c r="G297" s="38">
        <v>101459200</v>
      </c>
      <c r="H297" s="37">
        <v>404.649811</v>
      </c>
      <c r="I297" s="41">
        <f t="shared" si="45"/>
        <v>0.98502877999110361</v>
      </c>
      <c r="J297" s="41">
        <f t="shared" ca="1" si="46"/>
        <v>1</v>
      </c>
      <c r="K297" s="37">
        <f t="shared" si="47"/>
        <v>399.14</v>
      </c>
      <c r="L297" s="37">
        <f t="shared" si="48"/>
        <v>407.48</v>
      </c>
      <c r="M297" s="37">
        <f t="shared" si="49"/>
        <v>396.33</v>
      </c>
      <c r="N297" s="37">
        <f t="shared" si="50"/>
        <v>404.65</v>
      </c>
      <c r="O297" s="38">
        <f t="shared" ca="1" si="51"/>
        <v>101459200</v>
      </c>
      <c r="U297" s="63"/>
      <c r="V297" s="97"/>
      <c r="W297" s="37"/>
      <c r="Y297" s="119"/>
      <c r="Z297" s="63"/>
      <c r="AA297" s="38"/>
      <c r="AB297" s="38"/>
      <c r="AC297" s="118"/>
      <c r="AD297" s="117"/>
    </row>
    <row r="298" spans="1:30" x14ac:dyDescent="0.4">
      <c r="A298">
        <v>283</v>
      </c>
      <c r="B298" s="63">
        <v>44957</v>
      </c>
      <c r="C298" s="37">
        <v>401.13000499999998</v>
      </c>
      <c r="D298" s="37">
        <v>406.52999899999998</v>
      </c>
      <c r="E298" s="37">
        <v>400.76998900000001</v>
      </c>
      <c r="F298" s="37">
        <v>406.48001099999999</v>
      </c>
      <c r="G298" s="38">
        <v>86811800</v>
      </c>
      <c r="H298" s="37">
        <v>400.39456200000001</v>
      </c>
      <c r="I298" s="41">
        <f t="shared" si="45"/>
        <v>0.98502890957656464</v>
      </c>
      <c r="J298" s="41">
        <f t="shared" ca="1" si="46"/>
        <v>1</v>
      </c>
      <c r="K298" s="37">
        <f t="shared" si="47"/>
        <v>395.12</v>
      </c>
      <c r="L298" s="37">
        <f t="shared" si="48"/>
        <v>400.44</v>
      </c>
      <c r="M298" s="37">
        <f t="shared" si="49"/>
        <v>394.77</v>
      </c>
      <c r="N298" s="37">
        <f t="shared" si="50"/>
        <v>400.39</v>
      </c>
      <c r="O298" s="38">
        <f t="shared" ca="1" si="51"/>
        <v>86811800</v>
      </c>
      <c r="U298" s="63"/>
      <c r="V298" s="97"/>
      <c r="W298" s="37"/>
      <c r="Y298" s="119"/>
      <c r="Z298" s="63"/>
      <c r="AA298" s="38"/>
      <c r="AB298" s="38"/>
      <c r="AC298" s="118"/>
      <c r="AD298" s="117"/>
    </row>
    <row r="299" spans="1:30" x14ac:dyDescent="0.4">
      <c r="A299">
        <v>284</v>
      </c>
      <c r="B299" s="63">
        <v>44956</v>
      </c>
      <c r="C299" s="37">
        <v>402.79998799999998</v>
      </c>
      <c r="D299" s="37">
        <v>405.13000499999998</v>
      </c>
      <c r="E299" s="37">
        <v>400.27999899999998</v>
      </c>
      <c r="F299" s="37">
        <v>400.58999599999999</v>
      </c>
      <c r="G299" s="38">
        <v>74202000</v>
      </c>
      <c r="H299" s="37">
        <v>394.59271200000001</v>
      </c>
      <c r="I299" s="41">
        <f t="shared" si="45"/>
        <v>0.98502887226369984</v>
      </c>
      <c r="J299" s="41">
        <f t="shared" ca="1" si="46"/>
        <v>1</v>
      </c>
      <c r="K299" s="37">
        <f t="shared" si="47"/>
        <v>396.77</v>
      </c>
      <c r="L299" s="37">
        <f t="shared" si="48"/>
        <v>399.06</v>
      </c>
      <c r="M299" s="37">
        <f t="shared" si="49"/>
        <v>394.29</v>
      </c>
      <c r="N299" s="37">
        <f t="shared" si="50"/>
        <v>394.59</v>
      </c>
      <c r="O299" s="38">
        <f t="shared" ca="1" si="51"/>
        <v>74202000</v>
      </c>
    </row>
    <row r="300" spans="1:30" x14ac:dyDescent="0.4">
      <c r="A300">
        <v>285</v>
      </c>
      <c r="B300" s="63">
        <v>44953</v>
      </c>
      <c r="C300" s="37">
        <v>403.66000400000001</v>
      </c>
      <c r="D300" s="37">
        <v>408.16000400000001</v>
      </c>
      <c r="E300" s="37">
        <v>403.44000199999999</v>
      </c>
      <c r="F300" s="37">
        <v>405.67999300000002</v>
      </c>
      <c r="G300" s="38">
        <v>68346200</v>
      </c>
      <c r="H300" s="37">
        <v>399.60650600000002</v>
      </c>
      <c r="I300" s="41">
        <f t="shared" si="45"/>
        <v>0.98502887225202651</v>
      </c>
      <c r="J300" s="41">
        <f t="shared" ca="1" si="46"/>
        <v>1</v>
      </c>
      <c r="K300" s="37">
        <f t="shared" si="47"/>
        <v>397.62</v>
      </c>
      <c r="L300" s="37">
        <f t="shared" si="48"/>
        <v>402.05</v>
      </c>
      <c r="M300" s="37">
        <f t="shared" si="49"/>
        <v>397.4</v>
      </c>
      <c r="N300" s="37">
        <f t="shared" si="50"/>
        <v>399.61</v>
      </c>
      <c r="O300" s="38">
        <f t="shared" ca="1" si="51"/>
        <v>68346200</v>
      </c>
    </row>
    <row r="301" spans="1:30" x14ac:dyDescent="0.4">
      <c r="A301">
        <v>286</v>
      </c>
      <c r="B301" s="63">
        <v>44952</v>
      </c>
      <c r="C301" s="37">
        <v>403.13000499999998</v>
      </c>
      <c r="D301" s="37">
        <v>404.92001299999998</v>
      </c>
      <c r="E301" s="37">
        <v>400.02999899999998</v>
      </c>
      <c r="F301" s="37">
        <v>404.75</v>
      </c>
      <c r="G301" s="38">
        <v>72287400</v>
      </c>
      <c r="H301" s="37">
        <v>398.69042999999999</v>
      </c>
      <c r="I301" s="41">
        <f t="shared" si="45"/>
        <v>0.98502885731933287</v>
      </c>
      <c r="J301" s="41">
        <f t="shared" ca="1" si="46"/>
        <v>1</v>
      </c>
      <c r="K301" s="37">
        <f t="shared" si="47"/>
        <v>397.09</v>
      </c>
      <c r="L301" s="37">
        <f t="shared" si="48"/>
        <v>398.86</v>
      </c>
      <c r="M301" s="37">
        <f t="shared" si="49"/>
        <v>394.04</v>
      </c>
      <c r="N301" s="37">
        <f t="shared" si="50"/>
        <v>398.69</v>
      </c>
      <c r="O301" s="38">
        <f t="shared" ca="1" si="51"/>
        <v>72287400</v>
      </c>
    </row>
    <row r="302" spans="1:30" x14ac:dyDescent="0.4">
      <c r="A302">
        <v>287</v>
      </c>
      <c r="B302" s="63">
        <v>44951</v>
      </c>
      <c r="C302" s="37">
        <v>395.95001200000002</v>
      </c>
      <c r="D302" s="37">
        <v>400.70001200000002</v>
      </c>
      <c r="E302" s="37">
        <v>393.55999800000001</v>
      </c>
      <c r="F302" s="37">
        <v>400.35000600000001</v>
      </c>
      <c r="G302" s="38">
        <v>84800300</v>
      </c>
      <c r="H302" s="37">
        <v>394.35632299999997</v>
      </c>
      <c r="I302" s="41">
        <f t="shared" si="45"/>
        <v>0.98502889244367831</v>
      </c>
      <c r="J302" s="41">
        <f t="shared" ca="1" si="46"/>
        <v>1</v>
      </c>
      <c r="K302" s="37">
        <f t="shared" si="47"/>
        <v>390.02</v>
      </c>
      <c r="L302" s="37">
        <f t="shared" si="48"/>
        <v>394.7</v>
      </c>
      <c r="M302" s="37">
        <f t="shared" si="49"/>
        <v>387.67</v>
      </c>
      <c r="N302" s="37">
        <f t="shared" si="50"/>
        <v>394.36</v>
      </c>
      <c r="O302" s="38">
        <f t="shared" ca="1" si="51"/>
        <v>84800300</v>
      </c>
    </row>
    <row r="303" spans="1:30" x14ac:dyDescent="0.4">
      <c r="A303">
        <v>288</v>
      </c>
      <c r="B303" s="63">
        <v>44950</v>
      </c>
      <c r="C303" s="37">
        <v>398.88000499999998</v>
      </c>
      <c r="D303" s="37">
        <v>401.14999399999999</v>
      </c>
      <c r="E303" s="37">
        <v>397.64001500000001</v>
      </c>
      <c r="F303" s="37">
        <v>400.20001200000002</v>
      </c>
      <c r="G303" s="38">
        <v>59524900</v>
      </c>
      <c r="H303" s="37">
        <v>394.20855699999998</v>
      </c>
      <c r="I303" s="41">
        <f t="shared" si="45"/>
        <v>0.98502884852487205</v>
      </c>
      <c r="J303" s="41">
        <f t="shared" ca="1" si="46"/>
        <v>1</v>
      </c>
      <c r="K303" s="37">
        <f t="shared" si="47"/>
        <v>392.91</v>
      </c>
      <c r="L303" s="37">
        <f t="shared" si="48"/>
        <v>395.14</v>
      </c>
      <c r="M303" s="37">
        <f t="shared" si="49"/>
        <v>391.69</v>
      </c>
      <c r="N303" s="37">
        <f t="shared" si="50"/>
        <v>394.21</v>
      </c>
      <c r="O303" s="38">
        <f t="shared" ca="1" si="51"/>
        <v>59524900</v>
      </c>
    </row>
    <row r="304" spans="1:30" x14ac:dyDescent="0.4">
      <c r="A304">
        <v>289</v>
      </c>
      <c r="B304" s="63">
        <v>44949</v>
      </c>
      <c r="C304" s="37">
        <v>396.72000100000002</v>
      </c>
      <c r="D304" s="37">
        <v>402.64999399999999</v>
      </c>
      <c r="E304" s="37">
        <v>395.72000100000002</v>
      </c>
      <c r="F304" s="37">
        <v>400.63000499999998</v>
      </c>
      <c r="G304" s="38">
        <v>84178800</v>
      </c>
      <c r="H304" s="37">
        <v>394.63214099999999</v>
      </c>
      <c r="I304" s="41">
        <f t="shared" si="45"/>
        <v>0.98502891963870753</v>
      </c>
      <c r="J304" s="41">
        <f t="shared" ca="1" si="46"/>
        <v>1</v>
      </c>
      <c r="K304" s="37">
        <f t="shared" si="47"/>
        <v>390.78</v>
      </c>
      <c r="L304" s="37">
        <f t="shared" si="48"/>
        <v>396.62</v>
      </c>
      <c r="M304" s="37">
        <f t="shared" si="49"/>
        <v>389.8</v>
      </c>
      <c r="N304" s="37">
        <f t="shared" si="50"/>
        <v>394.63</v>
      </c>
      <c r="O304" s="38">
        <f t="shared" ca="1" si="51"/>
        <v>84178800</v>
      </c>
    </row>
    <row r="305" spans="1:15" x14ac:dyDescent="0.4">
      <c r="A305">
        <v>290</v>
      </c>
      <c r="B305" s="63">
        <v>44946</v>
      </c>
      <c r="C305" s="37">
        <v>390.10000600000001</v>
      </c>
      <c r="D305" s="37">
        <v>396.040009</v>
      </c>
      <c r="E305" s="37">
        <v>388.38000499999998</v>
      </c>
      <c r="F305" s="37">
        <v>395.88000499999998</v>
      </c>
      <c r="G305" s="38">
        <v>91806400</v>
      </c>
      <c r="H305" s="37">
        <v>389.95324699999998</v>
      </c>
      <c r="I305" s="41">
        <f t="shared" si="45"/>
        <v>0.9850289028868735</v>
      </c>
      <c r="J305" s="41">
        <f t="shared" ca="1" si="46"/>
        <v>1</v>
      </c>
      <c r="K305" s="37">
        <f t="shared" si="47"/>
        <v>384.26</v>
      </c>
      <c r="L305" s="37">
        <f t="shared" si="48"/>
        <v>390.11</v>
      </c>
      <c r="M305" s="37">
        <f t="shared" si="49"/>
        <v>382.57</v>
      </c>
      <c r="N305" s="37">
        <f t="shared" si="50"/>
        <v>389.95</v>
      </c>
      <c r="O305" s="38">
        <f t="shared" ca="1" si="51"/>
        <v>91806400</v>
      </c>
    </row>
    <row r="306" spans="1:15" x14ac:dyDescent="0.4">
      <c r="A306">
        <v>291</v>
      </c>
      <c r="B306" s="63">
        <v>44945</v>
      </c>
      <c r="C306" s="37">
        <v>389.35998499999999</v>
      </c>
      <c r="D306" s="37">
        <v>391.07998700000002</v>
      </c>
      <c r="E306" s="37">
        <v>387.26001000000002</v>
      </c>
      <c r="F306" s="37">
        <v>388.64001500000001</v>
      </c>
      <c r="G306" s="38">
        <v>86958900</v>
      </c>
      <c r="H306" s="37">
        <v>382.82165500000002</v>
      </c>
      <c r="I306" s="41">
        <f t="shared" si="45"/>
        <v>0.98502892194464331</v>
      </c>
      <c r="J306" s="41">
        <f t="shared" ca="1" si="46"/>
        <v>1</v>
      </c>
      <c r="K306" s="37">
        <f t="shared" si="47"/>
        <v>383.53</v>
      </c>
      <c r="L306" s="37">
        <f t="shared" si="48"/>
        <v>385.23</v>
      </c>
      <c r="M306" s="37">
        <f t="shared" si="49"/>
        <v>381.46</v>
      </c>
      <c r="N306" s="37">
        <f t="shared" si="50"/>
        <v>382.82</v>
      </c>
      <c r="O306" s="38">
        <f t="shared" ca="1" si="51"/>
        <v>86958900</v>
      </c>
    </row>
    <row r="307" spans="1:15" x14ac:dyDescent="0.4">
      <c r="A307">
        <v>292</v>
      </c>
      <c r="B307" s="63">
        <v>44944</v>
      </c>
      <c r="C307" s="37">
        <v>399.01001000000002</v>
      </c>
      <c r="D307" s="37">
        <v>400.11999500000002</v>
      </c>
      <c r="E307" s="37">
        <v>391.27999899999998</v>
      </c>
      <c r="F307" s="37">
        <v>391.48998999999998</v>
      </c>
      <c r="G307" s="38">
        <v>99632300</v>
      </c>
      <c r="H307" s="37">
        <v>385.62893700000001</v>
      </c>
      <c r="I307" s="41">
        <f t="shared" si="45"/>
        <v>0.98502885603792845</v>
      </c>
      <c r="J307" s="41">
        <f t="shared" ca="1" si="46"/>
        <v>1</v>
      </c>
      <c r="K307" s="37">
        <f t="shared" si="47"/>
        <v>393.04</v>
      </c>
      <c r="L307" s="37">
        <f t="shared" si="48"/>
        <v>394.13</v>
      </c>
      <c r="M307" s="37">
        <f t="shared" si="49"/>
        <v>385.42</v>
      </c>
      <c r="N307" s="37">
        <f t="shared" si="50"/>
        <v>385.63</v>
      </c>
      <c r="O307" s="38">
        <f t="shared" ca="1" si="51"/>
        <v>99632300</v>
      </c>
    </row>
    <row r="308" spans="1:15" x14ac:dyDescent="0.4">
      <c r="A308">
        <v>293</v>
      </c>
      <c r="B308" s="63">
        <v>44943</v>
      </c>
      <c r="C308" s="37">
        <v>398.48001099999999</v>
      </c>
      <c r="D308" s="37">
        <v>400.23001099999999</v>
      </c>
      <c r="E308" s="37">
        <v>397.05999800000001</v>
      </c>
      <c r="F308" s="37">
        <v>397.76998900000001</v>
      </c>
      <c r="G308" s="38">
        <v>62677300</v>
      </c>
      <c r="H308" s="37">
        <v>391.81494099999998</v>
      </c>
      <c r="I308" s="41">
        <f t="shared" si="45"/>
        <v>0.98502891579384577</v>
      </c>
      <c r="J308" s="41">
        <f t="shared" ca="1" si="46"/>
        <v>1</v>
      </c>
      <c r="K308" s="37">
        <f t="shared" si="47"/>
        <v>392.51</v>
      </c>
      <c r="L308" s="37">
        <f t="shared" si="48"/>
        <v>394.24</v>
      </c>
      <c r="M308" s="37">
        <f t="shared" si="49"/>
        <v>391.12</v>
      </c>
      <c r="N308" s="37">
        <f t="shared" si="50"/>
        <v>391.81</v>
      </c>
      <c r="O308" s="38">
        <f t="shared" ca="1" si="51"/>
        <v>62677300</v>
      </c>
    </row>
    <row r="309" spans="1:15" x14ac:dyDescent="0.4">
      <c r="A309">
        <v>294</v>
      </c>
      <c r="B309" s="63">
        <v>44939</v>
      </c>
      <c r="C309" s="37">
        <v>393.61999500000002</v>
      </c>
      <c r="D309" s="37">
        <v>399.10000600000001</v>
      </c>
      <c r="E309" s="37">
        <v>393.33999599999999</v>
      </c>
      <c r="F309" s="37">
        <v>398.5</v>
      </c>
      <c r="G309" s="38">
        <v>63903900</v>
      </c>
      <c r="H309" s="37">
        <v>392.533997</v>
      </c>
      <c r="I309" s="41">
        <f t="shared" si="45"/>
        <v>0.98502885069008783</v>
      </c>
      <c r="J309" s="41">
        <f t="shared" ca="1" si="46"/>
        <v>1</v>
      </c>
      <c r="K309" s="37">
        <f t="shared" si="47"/>
        <v>387.73</v>
      </c>
      <c r="L309" s="37">
        <f t="shared" si="48"/>
        <v>393.13</v>
      </c>
      <c r="M309" s="37">
        <f t="shared" si="49"/>
        <v>387.45</v>
      </c>
      <c r="N309" s="37">
        <f t="shared" si="50"/>
        <v>392.53</v>
      </c>
      <c r="O309" s="38">
        <f t="shared" ca="1" si="51"/>
        <v>63903900</v>
      </c>
    </row>
    <row r="310" spans="1:15" x14ac:dyDescent="0.4">
      <c r="A310">
        <v>295</v>
      </c>
      <c r="B310" s="63">
        <v>44938</v>
      </c>
      <c r="C310" s="37">
        <v>396.67001299999998</v>
      </c>
      <c r="D310" s="37">
        <v>398.48998999999998</v>
      </c>
      <c r="E310" s="37">
        <v>392.42001299999998</v>
      </c>
      <c r="F310" s="37">
        <v>396.959991</v>
      </c>
      <c r="G310" s="38">
        <v>90157700</v>
      </c>
      <c r="H310" s="37">
        <v>391.01702899999998</v>
      </c>
      <c r="I310" s="41">
        <f t="shared" si="45"/>
        <v>0.98502881364686445</v>
      </c>
      <c r="J310" s="41">
        <f t="shared" ca="1" si="46"/>
        <v>1</v>
      </c>
      <c r="K310" s="37">
        <f t="shared" si="47"/>
        <v>390.73</v>
      </c>
      <c r="L310" s="37">
        <f t="shared" si="48"/>
        <v>392.52</v>
      </c>
      <c r="M310" s="37">
        <f t="shared" si="49"/>
        <v>386.55</v>
      </c>
      <c r="N310" s="37">
        <f t="shared" si="50"/>
        <v>391.02</v>
      </c>
      <c r="O310" s="38">
        <f t="shared" ca="1" si="51"/>
        <v>90157700</v>
      </c>
    </row>
    <row r="311" spans="1:15" x14ac:dyDescent="0.4">
      <c r="A311">
        <v>296</v>
      </c>
      <c r="B311" s="63">
        <v>44937</v>
      </c>
      <c r="C311" s="37">
        <v>392.23001099999999</v>
      </c>
      <c r="D311" s="37">
        <v>395.60000600000001</v>
      </c>
      <c r="E311" s="37">
        <v>391.38000499999998</v>
      </c>
      <c r="F311" s="37">
        <v>395.51998900000001</v>
      </c>
      <c r="G311" s="38">
        <v>68881100</v>
      </c>
      <c r="H311" s="37">
        <v>389.59860200000003</v>
      </c>
      <c r="I311" s="41">
        <f t="shared" si="45"/>
        <v>0.98502885526728723</v>
      </c>
      <c r="J311" s="41">
        <f t="shared" ca="1" si="46"/>
        <v>1</v>
      </c>
      <c r="K311" s="37">
        <f t="shared" si="47"/>
        <v>386.36</v>
      </c>
      <c r="L311" s="37">
        <f t="shared" si="48"/>
        <v>389.68</v>
      </c>
      <c r="M311" s="37">
        <f t="shared" si="49"/>
        <v>385.52</v>
      </c>
      <c r="N311" s="37">
        <f t="shared" si="50"/>
        <v>389.6</v>
      </c>
      <c r="O311" s="38">
        <f t="shared" ca="1" si="51"/>
        <v>68881100</v>
      </c>
    </row>
    <row r="312" spans="1:15" x14ac:dyDescent="0.4">
      <c r="A312">
        <v>297</v>
      </c>
      <c r="B312" s="63">
        <v>44936</v>
      </c>
      <c r="C312" s="37">
        <v>387.25</v>
      </c>
      <c r="D312" s="37">
        <v>390.64999399999999</v>
      </c>
      <c r="E312" s="37">
        <v>386.26998900000001</v>
      </c>
      <c r="F312" s="37">
        <v>390.57998700000002</v>
      </c>
      <c r="G312" s="38">
        <v>65358100</v>
      </c>
      <c r="H312" s="37">
        <v>384.732574</v>
      </c>
      <c r="I312" s="41">
        <f t="shared" si="45"/>
        <v>0.98502889755075951</v>
      </c>
      <c r="J312" s="41">
        <f t="shared" ca="1" si="46"/>
        <v>1</v>
      </c>
      <c r="K312" s="37">
        <f t="shared" si="47"/>
        <v>381.45</v>
      </c>
      <c r="L312" s="37">
        <f t="shared" si="48"/>
        <v>384.8</v>
      </c>
      <c r="M312" s="37">
        <f t="shared" si="49"/>
        <v>380.49</v>
      </c>
      <c r="N312" s="37">
        <f t="shared" si="50"/>
        <v>384.73</v>
      </c>
      <c r="O312" s="38">
        <f t="shared" ca="1" si="51"/>
        <v>65358100</v>
      </c>
    </row>
    <row r="313" spans="1:15" x14ac:dyDescent="0.4">
      <c r="A313">
        <v>298</v>
      </c>
      <c r="B313" s="63">
        <v>44935</v>
      </c>
      <c r="C313" s="37">
        <v>390.36999500000002</v>
      </c>
      <c r="D313" s="37">
        <v>393.70001200000002</v>
      </c>
      <c r="E313" s="37">
        <v>387.67001299999998</v>
      </c>
      <c r="F313" s="37">
        <v>387.85998499999999</v>
      </c>
      <c r="G313" s="38">
        <v>73978100</v>
      </c>
      <c r="H313" s="37">
        <v>382.05328400000002</v>
      </c>
      <c r="I313" s="41">
        <f t="shared" si="45"/>
        <v>0.98502887324146116</v>
      </c>
      <c r="J313" s="41">
        <f t="shared" ca="1" si="46"/>
        <v>1</v>
      </c>
      <c r="K313" s="37">
        <f t="shared" si="47"/>
        <v>384.53</v>
      </c>
      <c r="L313" s="37">
        <f t="shared" si="48"/>
        <v>387.81</v>
      </c>
      <c r="M313" s="37">
        <f t="shared" si="49"/>
        <v>381.87</v>
      </c>
      <c r="N313" s="37">
        <f t="shared" si="50"/>
        <v>382.05</v>
      </c>
      <c r="O313" s="38">
        <f t="shared" ca="1" si="51"/>
        <v>73978100</v>
      </c>
    </row>
    <row r="314" spans="1:15" x14ac:dyDescent="0.4">
      <c r="A314">
        <v>299</v>
      </c>
      <c r="B314" s="63">
        <v>44932</v>
      </c>
      <c r="C314" s="37">
        <v>382.60998499999999</v>
      </c>
      <c r="D314" s="37">
        <v>389.25</v>
      </c>
      <c r="E314" s="37">
        <v>379.41000400000001</v>
      </c>
      <c r="F314" s="37">
        <v>388.07998700000002</v>
      </c>
      <c r="G314" s="38">
        <v>104189600</v>
      </c>
      <c r="H314" s="37">
        <v>382.27001999999999</v>
      </c>
      <c r="I314" s="41">
        <f t="shared" si="45"/>
        <v>0.98502894456136947</v>
      </c>
      <c r="J314" s="41">
        <f t="shared" ca="1" si="46"/>
        <v>1</v>
      </c>
      <c r="K314" s="37">
        <f t="shared" si="47"/>
        <v>376.88</v>
      </c>
      <c r="L314" s="37">
        <f t="shared" si="48"/>
        <v>383.42</v>
      </c>
      <c r="M314" s="37">
        <f t="shared" si="49"/>
        <v>373.73</v>
      </c>
      <c r="N314" s="37">
        <f t="shared" si="50"/>
        <v>382.27</v>
      </c>
      <c r="O314" s="38">
        <f t="shared" ca="1" si="51"/>
        <v>104189600</v>
      </c>
    </row>
    <row r="315" spans="1:15" x14ac:dyDescent="0.4">
      <c r="A315">
        <v>300</v>
      </c>
      <c r="B315" s="63">
        <v>44931</v>
      </c>
      <c r="C315" s="37">
        <v>381.72000100000002</v>
      </c>
      <c r="D315" s="37">
        <v>381.83999599999999</v>
      </c>
      <c r="E315" s="37">
        <v>378.76001000000002</v>
      </c>
      <c r="F315" s="37">
        <v>379.38000499999998</v>
      </c>
      <c r="G315" s="38">
        <v>76970500</v>
      </c>
      <c r="H315" s="37">
        <v>373.70025600000002</v>
      </c>
      <c r="I315" s="41">
        <f t="shared" si="45"/>
        <v>0.9850288657147338</v>
      </c>
      <c r="J315" s="41">
        <f t="shared" ca="1" si="46"/>
        <v>1</v>
      </c>
      <c r="K315" s="37">
        <f t="shared" si="47"/>
        <v>376.01</v>
      </c>
      <c r="L315" s="37">
        <f t="shared" si="48"/>
        <v>376.12</v>
      </c>
      <c r="M315" s="37">
        <f t="shared" si="49"/>
        <v>373.09</v>
      </c>
      <c r="N315" s="37">
        <f t="shared" si="50"/>
        <v>373.7</v>
      </c>
      <c r="O315" s="38">
        <f t="shared" ca="1" si="51"/>
        <v>76970500</v>
      </c>
    </row>
    <row r="316" spans="1:15" x14ac:dyDescent="0.4">
      <c r="A316">
        <v>301</v>
      </c>
      <c r="B316" s="63">
        <v>44930</v>
      </c>
      <c r="C316" s="37">
        <v>383.17999300000002</v>
      </c>
      <c r="D316" s="37">
        <v>385.88000499999998</v>
      </c>
      <c r="E316" s="37">
        <v>380</v>
      </c>
      <c r="F316" s="37">
        <v>383.76001000000002</v>
      </c>
      <c r="G316" s="38">
        <v>85934100</v>
      </c>
      <c r="H316" s="37">
        <v>378.01470899999998</v>
      </c>
      <c r="I316" s="41">
        <f t="shared" si="45"/>
        <v>0.98502892211202508</v>
      </c>
      <c r="J316" s="41">
        <f t="shared" ca="1" si="46"/>
        <v>1</v>
      </c>
      <c r="K316" s="37">
        <f t="shared" si="47"/>
        <v>377.44</v>
      </c>
      <c r="L316" s="37">
        <f t="shared" si="48"/>
        <v>380.1</v>
      </c>
      <c r="M316" s="37">
        <f t="shared" si="49"/>
        <v>374.31</v>
      </c>
      <c r="N316" s="37">
        <f t="shared" si="50"/>
        <v>378.01</v>
      </c>
      <c r="O316" s="38">
        <f t="shared" ca="1" si="51"/>
        <v>85934100</v>
      </c>
    </row>
    <row r="317" spans="1:15" x14ac:dyDescent="0.4">
      <c r="A317">
        <v>302</v>
      </c>
      <c r="B317" s="63">
        <v>44929</v>
      </c>
      <c r="C317" s="37">
        <v>384.36999500000002</v>
      </c>
      <c r="D317" s="37">
        <v>386.42999300000002</v>
      </c>
      <c r="E317" s="37">
        <v>377.82998700000002</v>
      </c>
      <c r="F317" s="37">
        <v>380.82000699999998</v>
      </c>
      <c r="G317" s="38">
        <v>74850700</v>
      </c>
      <c r="H317" s="37">
        <v>375.11871300000001</v>
      </c>
      <c r="I317" s="41">
        <f t="shared" si="45"/>
        <v>0.98502890106821528</v>
      </c>
      <c r="J317" s="41">
        <f t="shared" ca="1" si="46"/>
        <v>1</v>
      </c>
      <c r="K317" s="37">
        <f t="shared" si="47"/>
        <v>378.62</v>
      </c>
      <c r="L317" s="37">
        <f t="shared" si="48"/>
        <v>380.64</v>
      </c>
      <c r="M317" s="37">
        <f t="shared" si="49"/>
        <v>372.17</v>
      </c>
      <c r="N317" s="37">
        <f t="shared" si="50"/>
        <v>375.12</v>
      </c>
      <c r="O317" s="38">
        <f t="shared" ca="1" si="51"/>
        <v>74850700</v>
      </c>
    </row>
    <row r="318" spans="1:15" x14ac:dyDescent="0.4">
      <c r="A318">
        <v>303</v>
      </c>
      <c r="B318" s="63">
        <v>44925</v>
      </c>
      <c r="C318" s="37">
        <v>380.64001500000001</v>
      </c>
      <c r="D318" s="37">
        <v>382.57998700000002</v>
      </c>
      <c r="E318" s="37">
        <v>378.42999300000002</v>
      </c>
      <c r="F318" s="37">
        <v>382.42999300000002</v>
      </c>
      <c r="G318" s="38">
        <v>84022200</v>
      </c>
      <c r="H318" s="37">
        <v>376.70459</v>
      </c>
      <c r="I318" s="41">
        <f t="shared" si="45"/>
        <v>0.98502888605810779</v>
      </c>
      <c r="J318" s="41">
        <f t="shared" ca="1" si="46"/>
        <v>1</v>
      </c>
      <c r="K318" s="37">
        <f t="shared" si="47"/>
        <v>374.94</v>
      </c>
      <c r="L318" s="37">
        <f t="shared" si="48"/>
        <v>376.85</v>
      </c>
      <c r="M318" s="37">
        <f t="shared" si="49"/>
        <v>372.76</v>
      </c>
      <c r="N318" s="37">
        <f t="shared" si="50"/>
        <v>376.7</v>
      </c>
      <c r="O318" s="38">
        <f t="shared" ca="1" si="51"/>
        <v>84022200</v>
      </c>
    </row>
    <row r="319" spans="1:15" x14ac:dyDescent="0.4">
      <c r="A319">
        <v>304</v>
      </c>
      <c r="B319" s="63">
        <v>44924</v>
      </c>
      <c r="C319" s="37">
        <v>379.63000499999998</v>
      </c>
      <c r="D319" s="37">
        <v>384.35000600000001</v>
      </c>
      <c r="E319" s="37">
        <v>379.07998700000002</v>
      </c>
      <c r="F319" s="37">
        <v>383.44000199999999</v>
      </c>
      <c r="G319" s="38">
        <v>66970900</v>
      </c>
      <c r="H319" s="37">
        <v>377.69946299999998</v>
      </c>
      <c r="I319" s="41">
        <f t="shared" si="45"/>
        <v>0.98502884683377401</v>
      </c>
      <c r="J319" s="41">
        <f t="shared" ca="1" si="46"/>
        <v>1</v>
      </c>
      <c r="K319" s="37">
        <f t="shared" si="47"/>
        <v>373.95</v>
      </c>
      <c r="L319" s="37">
        <f t="shared" si="48"/>
        <v>378.6</v>
      </c>
      <c r="M319" s="37">
        <f t="shared" si="49"/>
        <v>373.4</v>
      </c>
      <c r="N319" s="37">
        <f t="shared" si="50"/>
        <v>377.7</v>
      </c>
      <c r="O319" s="38">
        <f t="shared" ca="1" si="51"/>
        <v>66970900</v>
      </c>
    </row>
    <row r="320" spans="1:15" x14ac:dyDescent="0.4">
      <c r="A320">
        <v>305</v>
      </c>
      <c r="B320" s="63">
        <v>44923</v>
      </c>
      <c r="C320" s="37">
        <v>381.32998700000002</v>
      </c>
      <c r="D320" s="37">
        <v>383.39001500000001</v>
      </c>
      <c r="E320" s="37">
        <v>376.42001299999998</v>
      </c>
      <c r="F320" s="37">
        <v>376.66000400000001</v>
      </c>
      <c r="G320" s="38">
        <v>70911500</v>
      </c>
      <c r="H320" s="37">
        <v>371.02099600000003</v>
      </c>
      <c r="I320" s="41">
        <f t="shared" si="45"/>
        <v>0.98502891748495813</v>
      </c>
      <c r="J320" s="41">
        <f t="shared" ca="1" si="46"/>
        <v>1</v>
      </c>
      <c r="K320" s="37">
        <f t="shared" si="47"/>
        <v>375.62</v>
      </c>
      <c r="L320" s="37">
        <f t="shared" si="48"/>
        <v>377.65</v>
      </c>
      <c r="M320" s="37">
        <f t="shared" si="49"/>
        <v>370.78</v>
      </c>
      <c r="N320" s="37">
        <f t="shared" si="50"/>
        <v>371.02</v>
      </c>
      <c r="O320" s="38">
        <f t="shared" ca="1" si="51"/>
        <v>70911500</v>
      </c>
    </row>
    <row r="321" spans="1:15" x14ac:dyDescent="0.4">
      <c r="A321">
        <v>306</v>
      </c>
      <c r="B321" s="63">
        <v>44922</v>
      </c>
      <c r="C321" s="37">
        <v>382.790009</v>
      </c>
      <c r="D321" s="37">
        <v>383.14999399999999</v>
      </c>
      <c r="E321" s="37">
        <v>379.64999399999999</v>
      </c>
      <c r="F321" s="37">
        <v>381.39999399999999</v>
      </c>
      <c r="G321" s="38">
        <v>51638200</v>
      </c>
      <c r="H321" s="37">
        <v>375.69003300000003</v>
      </c>
      <c r="I321" s="41">
        <f t="shared" si="45"/>
        <v>0.98502894313102696</v>
      </c>
      <c r="J321" s="41">
        <f t="shared" ca="1" si="46"/>
        <v>1</v>
      </c>
      <c r="K321" s="37">
        <f t="shared" si="47"/>
        <v>377.06</v>
      </c>
      <c r="L321" s="37">
        <f t="shared" si="48"/>
        <v>377.41</v>
      </c>
      <c r="M321" s="37">
        <f t="shared" si="49"/>
        <v>373.97</v>
      </c>
      <c r="N321" s="37">
        <f t="shared" si="50"/>
        <v>375.69</v>
      </c>
      <c r="O321" s="38">
        <f t="shared" ca="1" si="51"/>
        <v>51638200</v>
      </c>
    </row>
    <row r="322" spans="1:15" x14ac:dyDescent="0.4">
      <c r="A322">
        <v>307</v>
      </c>
      <c r="B322" s="63">
        <v>44918</v>
      </c>
      <c r="C322" s="37">
        <v>379.64999399999999</v>
      </c>
      <c r="D322" s="37">
        <v>383.05999800000001</v>
      </c>
      <c r="E322" s="37">
        <v>378.02999899999998</v>
      </c>
      <c r="F322" s="37">
        <v>382.91000400000001</v>
      </c>
      <c r="G322" s="38">
        <v>59857300</v>
      </c>
      <c r="H322" s="37">
        <v>377.17742900000002</v>
      </c>
      <c r="I322" s="41">
        <f t="shared" si="45"/>
        <v>0.98502892340206394</v>
      </c>
      <c r="J322" s="41">
        <f t="shared" ca="1" si="46"/>
        <v>1</v>
      </c>
      <c r="K322" s="37">
        <f t="shared" si="47"/>
        <v>373.97</v>
      </c>
      <c r="L322" s="37">
        <f t="shared" si="48"/>
        <v>377.33</v>
      </c>
      <c r="M322" s="37">
        <f t="shared" si="49"/>
        <v>372.37</v>
      </c>
      <c r="N322" s="37">
        <f t="shared" si="50"/>
        <v>377.18</v>
      </c>
      <c r="O322" s="38">
        <f t="shared" ca="1" si="51"/>
        <v>59857300</v>
      </c>
    </row>
    <row r="323" spans="1:15" x14ac:dyDescent="0.4">
      <c r="A323">
        <v>308</v>
      </c>
      <c r="B323" s="63">
        <v>44917</v>
      </c>
      <c r="C323" s="37">
        <v>383.04998799999998</v>
      </c>
      <c r="D323" s="37">
        <v>386.209991</v>
      </c>
      <c r="E323" s="37">
        <v>374.76998900000001</v>
      </c>
      <c r="F323" s="37">
        <v>380.72000100000002</v>
      </c>
      <c r="G323" s="38">
        <v>100120900</v>
      </c>
      <c r="H323" s="37">
        <v>375.02020299999998</v>
      </c>
      <c r="I323" s="41">
        <f t="shared" si="45"/>
        <v>0.98502889791702841</v>
      </c>
      <c r="J323" s="41">
        <f t="shared" ca="1" si="46"/>
        <v>1</v>
      </c>
      <c r="K323" s="37">
        <f t="shared" si="47"/>
        <v>377.32</v>
      </c>
      <c r="L323" s="37">
        <f t="shared" si="48"/>
        <v>380.43</v>
      </c>
      <c r="M323" s="37">
        <f t="shared" si="49"/>
        <v>369.16</v>
      </c>
      <c r="N323" s="37">
        <f t="shared" si="50"/>
        <v>375.02</v>
      </c>
      <c r="O323" s="38">
        <f t="shared" ca="1" si="51"/>
        <v>100120900</v>
      </c>
    </row>
    <row r="324" spans="1:15" x14ac:dyDescent="0.4">
      <c r="A324">
        <v>309</v>
      </c>
      <c r="B324" s="63">
        <v>44916</v>
      </c>
      <c r="C324" s="37">
        <v>383.25</v>
      </c>
      <c r="D324" s="37">
        <v>387.41000400000001</v>
      </c>
      <c r="E324" s="37">
        <v>382.69000199999999</v>
      </c>
      <c r="F324" s="37">
        <v>386.23001099999999</v>
      </c>
      <c r="G324" s="38">
        <v>78167400</v>
      </c>
      <c r="H324" s="37">
        <v>380.447723</v>
      </c>
      <c r="I324" s="41">
        <f t="shared" si="45"/>
        <v>0.98502890030469437</v>
      </c>
      <c r="J324" s="41">
        <f t="shared" ca="1" si="46"/>
        <v>1</v>
      </c>
      <c r="K324" s="37">
        <f t="shared" si="47"/>
        <v>377.51</v>
      </c>
      <c r="L324" s="37">
        <f t="shared" si="48"/>
        <v>381.61</v>
      </c>
      <c r="M324" s="37">
        <f t="shared" si="49"/>
        <v>376.96</v>
      </c>
      <c r="N324" s="37">
        <f t="shared" si="50"/>
        <v>380.45</v>
      </c>
      <c r="O324" s="38">
        <f t="shared" ca="1" si="51"/>
        <v>78167400</v>
      </c>
    </row>
    <row r="325" spans="1:15" x14ac:dyDescent="0.4">
      <c r="A325">
        <v>310</v>
      </c>
      <c r="B325" s="63">
        <v>44915</v>
      </c>
      <c r="C325" s="37">
        <v>379.23001099999999</v>
      </c>
      <c r="D325" s="37">
        <v>382.23001099999999</v>
      </c>
      <c r="E325" s="37">
        <v>377.85000600000001</v>
      </c>
      <c r="F325" s="37">
        <v>380.540009</v>
      </c>
      <c r="G325" s="38">
        <v>74427200</v>
      </c>
      <c r="H325" s="37">
        <v>374.84286500000002</v>
      </c>
      <c r="I325" s="41">
        <f t="shared" si="45"/>
        <v>0.98502879101997398</v>
      </c>
      <c r="J325" s="41">
        <f t="shared" ca="1" si="46"/>
        <v>1</v>
      </c>
      <c r="K325" s="37">
        <f t="shared" si="47"/>
        <v>373.55</v>
      </c>
      <c r="L325" s="37">
        <f t="shared" si="48"/>
        <v>376.51</v>
      </c>
      <c r="M325" s="37">
        <f t="shared" si="49"/>
        <v>372.19</v>
      </c>
      <c r="N325" s="37">
        <f t="shared" si="50"/>
        <v>374.84</v>
      </c>
      <c r="O325" s="38">
        <f t="shared" ca="1" si="51"/>
        <v>74427200</v>
      </c>
    </row>
    <row r="326" spans="1:15" x14ac:dyDescent="0.4">
      <c r="A326">
        <v>311</v>
      </c>
      <c r="B326" s="63">
        <v>44914</v>
      </c>
      <c r="C326" s="37">
        <v>383.47000100000002</v>
      </c>
      <c r="D326" s="37">
        <v>383.82000699999998</v>
      </c>
      <c r="E326" s="37">
        <v>378.27999899999998</v>
      </c>
      <c r="F326" s="37">
        <v>380.01998900000001</v>
      </c>
      <c r="G326" s="38">
        <v>79878100</v>
      </c>
      <c r="H326" s="37">
        <v>374.33065800000003</v>
      </c>
      <c r="I326" s="41">
        <f t="shared" si="45"/>
        <v>0.98502886383694943</v>
      </c>
      <c r="J326" s="41">
        <f t="shared" ca="1" si="46"/>
        <v>1</v>
      </c>
      <c r="K326" s="37">
        <f t="shared" si="47"/>
        <v>377.73</v>
      </c>
      <c r="L326" s="37">
        <f t="shared" si="48"/>
        <v>378.07</v>
      </c>
      <c r="M326" s="37">
        <f t="shared" si="49"/>
        <v>372.62</v>
      </c>
      <c r="N326" s="37">
        <f t="shared" si="50"/>
        <v>374.33</v>
      </c>
      <c r="O326" s="38">
        <f t="shared" ca="1" si="51"/>
        <v>79878100</v>
      </c>
    </row>
    <row r="327" spans="1:15" x14ac:dyDescent="0.4">
      <c r="A327">
        <v>312</v>
      </c>
      <c r="B327" s="63">
        <v>44911</v>
      </c>
      <c r="C327" s="37">
        <v>385.17999300000002</v>
      </c>
      <c r="D327" s="37">
        <v>386.57998700000002</v>
      </c>
      <c r="E327" s="37">
        <v>381.040009</v>
      </c>
      <c r="F327" s="37">
        <v>383.26998900000001</v>
      </c>
      <c r="G327" s="38">
        <v>119858000</v>
      </c>
      <c r="H327" s="37">
        <v>377.53198200000003</v>
      </c>
      <c r="I327" s="41">
        <f t="shared" si="45"/>
        <v>0.98502881215674842</v>
      </c>
      <c r="J327" s="41">
        <f t="shared" ca="1" si="46"/>
        <v>1</v>
      </c>
      <c r="K327" s="37">
        <f t="shared" si="47"/>
        <v>379.41</v>
      </c>
      <c r="L327" s="37">
        <f t="shared" si="48"/>
        <v>380.79</v>
      </c>
      <c r="M327" s="37">
        <f t="shared" si="49"/>
        <v>375.34</v>
      </c>
      <c r="N327" s="37">
        <f t="shared" si="50"/>
        <v>377.53</v>
      </c>
      <c r="O327" s="38">
        <f t="shared" ca="1" si="51"/>
        <v>119858000</v>
      </c>
    </row>
    <row r="328" spans="1:15" x14ac:dyDescent="0.4">
      <c r="A328">
        <v>313</v>
      </c>
      <c r="B328" s="63">
        <v>44910</v>
      </c>
      <c r="C328" s="37">
        <v>394.29998799999998</v>
      </c>
      <c r="D328" s="37">
        <v>395.25</v>
      </c>
      <c r="E328" s="37">
        <v>387.89001500000001</v>
      </c>
      <c r="F328" s="37">
        <v>389.63000499999998</v>
      </c>
      <c r="G328" s="38">
        <v>117705900</v>
      </c>
      <c r="H328" s="37">
        <v>382.04248000000001</v>
      </c>
      <c r="I328" s="41">
        <f t="shared" si="45"/>
        <v>0.98052633292448832</v>
      </c>
      <c r="J328" s="41">
        <f t="shared" ca="1" si="46"/>
        <v>1</v>
      </c>
      <c r="K328" s="37">
        <f t="shared" si="47"/>
        <v>386.62</v>
      </c>
      <c r="L328" s="37">
        <f t="shared" si="48"/>
        <v>387.55</v>
      </c>
      <c r="M328" s="37">
        <f t="shared" si="49"/>
        <v>380.34</v>
      </c>
      <c r="N328" s="37">
        <f t="shared" si="50"/>
        <v>382.04</v>
      </c>
      <c r="O328" s="38">
        <f t="shared" ca="1" si="51"/>
        <v>117705900</v>
      </c>
    </row>
    <row r="329" spans="1:15" x14ac:dyDescent="0.4">
      <c r="A329">
        <v>314</v>
      </c>
      <c r="B329" s="63">
        <v>44909</v>
      </c>
      <c r="C329" s="37">
        <v>401.60998499999999</v>
      </c>
      <c r="D329" s="37">
        <v>405.5</v>
      </c>
      <c r="E329" s="37">
        <v>396.30999800000001</v>
      </c>
      <c r="F329" s="37">
        <v>399.39999399999999</v>
      </c>
      <c r="G329" s="38">
        <v>108111300</v>
      </c>
      <c r="H329" s="37">
        <v>391.62219199999998</v>
      </c>
      <c r="I329" s="41">
        <f t="shared" si="45"/>
        <v>0.98052628413409537</v>
      </c>
      <c r="J329" s="41">
        <f t="shared" ca="1" si="46"/>
        <v>1</v>
      </c>
      <c r="K329" s="37">
        <f t="shared" si="47"/>
        <v>393.79</v>
      </c>
      <c r="L329" s="37">
        <f t="shared" si="48"/>
        <v>397.6</v>
      </c>
      <c r="M329" s="37">
        <f t="shared" si="49"/>
        <v>388.59</v>
      </c>
      <c r="N329" s="37">
        <f t="shared" si="50"/>
        <v>391.62</v>
      </c>
      <c r="O329" s="38">
        <f t="shared" ca="1" si="51"/>
        <v>108111300</v>
      </c>
    </row>
    <row r="330" spans="1:15" x14ac:dyDescent="0.4">
      <c r="A330">
        <v>315</v>
      </c>
      <c r="B330" s="63">
        <v>44908</v>
      </c>
      <c r="C330" s="37">
        <v>410.22000100000002</v>
      </c>
      <c r="D330" s="37">
        <v>410.48998999999998</v>
      </c>
      <c r="E330" s="37">
        <v>399.07000699999998</v>
      </c>
      <c r="F330" s="37">
        <v>401.97000100000002</v>
      </c>
      <c r="G330" s="38">
        <v>123782500</v>
      </c>
      <c r="H330" s="37">
        <v>394.14211999999998</v>
      </c>
      <c r="I330" s="41">
        <f t="shared" si="45"/>
        <v>0.98052620598421214</v>
      </c>
      <c r="J330" s="41">
        <f t="shared" ca="1" si="46"/>
        <v>1</v>
      </c>
      <c r="K330" s="37">
        <f t="shared" si="47"/>
        <v>402.23</v>
      </c>
      <c r="L330" s="37">
        <f t="shared" si="48"/>
        <v>402.5</v>
      </c>
      <c r="M330" s="37">
        <f t="shared" si="49"/>
        <v>391.3</v>
      </c>
      <c r="N330" s="37">
        <f t="shared" si="50"/>
        <v>394.14</v>
      </c>
      <c r="O330" s="38">
        <f t="shared" ca="1" si="51"/>
        <v>123782500</v>
      </c>
    </row>
    <row r="331" spans="1:15" x14ac:dyDescent="0.4">
      <c r="A331">
        <v>316</v>
      </c>
      <c r="B331" s="63">
        <v>44907</v>
      </c>
      <c r="C331" s="37">
        <v>394.10998499999999</v>
      </c>
      <c r="D331" s="37">
        <v>398.95001200000002</v>
      </c>
      <c r="E331" s="37">
        <v>393.41000400000001</v>
      </c>
      <c r="F331" s="37">
        <v>398.95001200000002</v>
      </c>
      <c r="G331" s="38">
        <v>75405800</v>
      </c>
      <c r="H331" s="37">
        <v>391.18099999999998</v>
      </c>
      <c r="I331" s="41">
        <f t="shared" si="45"/>
        <v>0.98052635225888896</v>
      </c>
      <c r="J331" s="41">
        <f t="shared" ca="1" si="46"/>
        <v>1</v>
      </c>
      <c r="K331" s="37">
        <f t="shared" si="47"/>
        <v>386.44</v>
      </c>
      <c r="L331" s="37">
        <f t="shared" si="48"/>
        <v>391.18</v>
      </c>
      <c r="M331" s="37">
        <f t="shared" si="49"/>
        <v>385.75</v>
      </c>
      <c r="N331" s="37">
        <f t="shared" si="50"/>
        <v>391.18</v>
      </c>
      <c r="O331" s="38">
        <f t="shared" ca="1" si="51"/>
        <v>75405800</v>
      </c>
    </row>
    <row r="332" spans="1:15" x14ac:dyDescent="0.4">
      <c r="A332">
        <v>317</v>
      </c>
      <c r="B332" s="63">
        <v>44904</v>
      </c>
      <c r="C332" s="37">
        <v>394.94000199999999</v>
      </c>
      <c r="D332" s="37">
        <v>397.61999500000002</v>
      </c>
      <c r="E332" s="37">
        <v>393.14999399999999</v>
      </c>
      <c r="F332" s="37">
        <v>393.27999899999998</v>
      </c>
      <c r="G332" s="38">
        <v>81447700</v>
      </c>
      <c r="H332" s="37">
        <v>385.62136800000002</v>
      </c>
      <c r="I332" s="41">
        <f t="shared" si="45"/>
        <v>0.98052626368115925</v>
      </c>
      <c r="J332" s="41">
        <f t="shared" ca="1" si="46"/>
        <v>1</v>
      </c>
      <c r="K332" s="37">
        <f t="shared" si="47"/>
        <v>387.25</v>
      </c>
      <c r="L332" s="37">
        <f t="shared" si="48"/>
        <v>389.88</v>
      </c>
      <c r="M332" s="37">
        <f t="shared" si="49"/>
        <v>385.49</v>
      </c>
      <c r="N332" s="37">
        <f t="shared" si="50"/>
        <v>385.62</v>
      </c>
      <c r="O332" s="38">
        <f t="shared" ca="1" si="51"/>
        <v>81447700</v>
      </c>
    </row>
    <row r="333" spans="1:15" x14ac:dyDescent="0.4">
      <c r="A333">
        <v>318</v>
      </c>
      <c r="B333" s="63">
        <v>44903</v>
      </c>
      <c r="C333" s="37">
        <v>395.14001500000001</v>
      </c>
      <c r="D333" s="37">
        <v>397.35998499999999</v>
      </c>
      <c r="E333" s="37">
        <v>393.26998900000001</v>
      </c>
      <c r="F333" s="37">
        <v>396.23998999999998</v>
      </c>
      <c r="G333" s="38">
        <v>60737900</v>
      </c>
      <c r="H333" s="37">
        <v>388.52374300000002</v>
      </c>
      <c r="I333" s="41">
        <f t="shared" si="45"/>
        <v>0.98052632951055763</v>
      </c>
      <c r="J333" s="41">
        <f t="shared" ca="1" si="46"/>
        <v>1</v>
      </c>
      <c r="K333" s="37">
        <f t="shared" si="47"/>
        <v>387.45</v>
      </c>
      <c r="L333" s="37">
        <f t="shared" si="48"/>
        <v>389.62</v>
      </c>
      <c r="M333" s="37">
        <f t="shared" si="49"/>
        <v>385.61</v>
      </c>
      <c r="N333" s="37">
        <f t="shared" si="50"/>
        <v>388.52</v>
      </c>
      <c r="O333" s="38">
        <f t="shared" ca="1" si="51"/>
        <v>60737900</v>
      </c>
    </row>
    <row r="334" spans="1:15" x14ac:dyDescent="0.4">
      <c r="A334">
        <v>319</v>
      </c>
      <c r="B334" s="63">
        <v>44902</v>
      </c>
      <c r="C334" s="37">
        <v>392.94000199999999</v>
      </c>
      <c r="D334" s="37">
        <v>395.64001500000001</v>
      </c>
      <c r="E334" s="37">
        <v>391.97000100000002</v>
      </c>
      <c r="F334" s="37">
        <v>393.16000400000001</v>
      </c>
      <c r="G334" s="38">
        <v>65927900</v>
      </c>
      <c r="H334" s="37">
        <v>385.50372299999998</v>
      </c>
      <c r="I334" s="41">
        <f t="shared" si="45"/>
        <v>0.9805262973799338</v>
      </c>
      <c r="J334" s="41">
        <f t="shared" ca="1" si="46"/>
        <v>1</v>
      </c>
      <c r="K334" s="37">
        <f t="shared" si="47"/>
        <v>385.29</v>
      </c>
      <c r="L334" s="37">
        <f t="shared" si="48"/>
        <v>387.94</v>
      </c>
      <c r="M334" s="37">
        <f t="shared" si="49"/>
        <v>384.34</v>
      </c>
      <c r="N334" s="37">
        <f t="shared" si="50"/>
        <v>385.5</v>
      </c>
      <c r="O334" s="38">
        <f t="shared" ca="1" si="51"/>
        <v>65927900</v>
      </c>
    </row>
    <row r="335" spans="1:15" x14ac:dyDescent="0.4">
      <c r="A335">
        <v>320</v>
      </c>
      <c r="B335" s="63">
        <v>44901</v>
      </c>
      <c r="C335" s="37">
        <v>399.42001299999998</v>
      </c>
      <c r="D335" s="37">
        <v>399.98998999999998</v>
      </c>
      <c r="E335" s="37">
        <v>391.64001500000001</v>
      </c>
      <c r="F335" s="37">
        <v>393.82998700000002</v>
      </c>
      <c r="G335" s="38">
        <v>77972200</v>
      </c>
      <c r="H335" s="37">
        <v>386.16064499999999</v>
      </c>
      <c r="I335" s="41">
        <f t="shared" si="45"/>
        <v>0.98052626195780257</v>
      </c>
      <c r="J335" s="41">
        <f t="shared" ca="1" si="46"/>
        <v>1</v>
      </c>
      <c r="K335" s="37">
        <f t="shared" si="47"/>
        <v>391.64</v>
      </c>
      <c r="L335" s="37">
        <f t="shared" si="48"/>
        <v>392.2</v>
      </c>
      <c r="M335" s="37">
        <f t="shared" si="49"/>
        <v>384.01</v>
      </c>
      <c r="N335" s="37">
        <f t="shared" si="50"/>
        <v>386.16</v>
      </c>
      <c r="O335" s="38">
        <f t="shared" ca="1" si="51"/>
        <v>77972200</v>
      </c>
    </row>
    <row r="336" spans="1:15" x14ac:dyDescent="0.4">
      <c r="A336">
        <v>321</v>
      </c>
      <c r="B336" s="63">
        <v>44900</v>
      </c>
      <c r="C336" s="37">
        <v>403.95001200000002</v>
      </c>
      <c r="D336" s="37">
        <v>404.92999300000002</v>
      </c>
      <c r="E336" s="37">
        <v>398.17001299999998</v>
      </c>
      <c r="F336" s="37">
        <v>399.58999599999999</v>
      </c>
      <c r="G336" s="38">
        <v>77289800</v>
      </c>
      <c r="H336" s="37">
        <v>391.80850199999998</v>
      </c>
      <c r="I336" s="41">
        <f t="shared" si="45"/>
        <v>0.98052630426713683</v>
      </c>
      <c r="J336" s="41">
        <f t="shared" ca="1" si="46"/>
        <v>1</v>
      </c>
      <c r="K336" s="37">
        <f t="shared" si="47"/>
        <v>396.08</v>
      </c>
      <c r="L336" s="37">
        <f t="shared" si="48"/>
        <v>397.04</v>
      </c>
      <c r="M336" s="37">
        <f t="shared" si="49"/>
        <v>390.42</v>
      </c>
      <c r="N336" s="37">
        <f t="shared" si="50"/>
        <v>391.81</v>
      </c>
      <c r="O336" s="38">
        <f t="shared" ca="1" si="51"/>
        <v>77289800</v>
      </c>
    </row>
    <row r="337" spans="1:15" x14ac:dyDescent="0.4">
      <c r="A337">
        <v>322</v>
      </c>
      <c r="B337" s="63">
        <v>44897</v>
      </c>
      <c r="C337" s="37">
        <v>402.25</v>
      </c>
      <c r="D337" s="37">
        <v>407.85998499999999</v>
      </c>
      <c r="E337" s="37">
        <v>402.14001500000001</v>
      </c>
      <c r="F337" s="37">
        <v>406.91000400000001</v>
      </c>
      <c r="G337" s="38">
        <v>85342700</v>
      </c>
      <c r="H337" s="37">
        <v>398.98596199999997</v>
      </c>
      <c r="I337" s="41">
        <f t="shared" ref="I337:I400" si="52">IF(F337=0,1,H337/F337)</f>
        <v>0.98052630330514057</v>
      </c>
      <c r="J337" s="41">
        <f t="shared" ref="J337:J400" ca="1" si="53">INDEX(OFFSET($T$15,0,0,$S$13+1,1),MATCH(B337,OFFSET($Q$15,0,0,$S$13+1,1),-1))</f>
        <v>1</v>
      </c>
      <c r="K337" s="37">
        <f t="shared" ref="K337:K400" si="54">ROUND($I337*C337,2)</f>
        <v>394.42</v>
      </c>
      <c r="L337" s="37">
        <f t="shared" ref="L337:L400" si="55">ROUND($I337*D337,2)</f>
        <v>399.92</v>
      </c>
      <c r="M337" s="37">
        <f t="shared" ref="M337:M400" si="56">ROUND($I337*E337,2)</f>
        <v>394.31</v>
      </c>
      <c r="N337" s="37">
        <f t="shared" ref="N337:N400" si="57">ROUND($I337*F337,2)</f>
        <v>398.99</v>
      </c>
      <c r="O337" s="38">
        <f t="shared" ref="O337:O400" ca="1" si="58">G337*J337</f>
        <v>85342700</v>
      </c>
    </row>
    <row r="338" spans="1:15" x14ac:dyDescent="0.4">
      <c r="A338">
        <v>323</v>
      </c>
      <c r="B338" s="63">
        <v>44896</v>
      </c>
      <c r="C338" s="37">
        <v>408.76998900000001</v>
      </c>
      <c r="D338" s="37">
        <v>410</v>
      </c>
      <c r="E338" s="37">
        <v>404.75</v>
      </c>
      <c r="F338" s="37">
        <v>407.38000499999998</v>
      </c>
      <c r="G338" s="38">
        <v>76398200</v>
      </c>
      <c r="H338" s="37">
        <v>399.44680799999998</v>
      </c>
      <c r="I338" s="41">
        <f t="shared" si="52"/>
        <v>0.98052629755355813</v>
      </c>
      <c r="J338" s="41">
        <f t="shared" ca="1" si="53"/>
        <v>1</v>
      </c>
      <c r="K338" s="37">
        <f t="shared" si="54"/>
        <v>400.81</v>
      </c>
      <c r="L338" s="37">
        <f t="shared" si="55"/>
        <v>402.02</v>
      </c>
      <c r="M338" s="37">
        <f t="shared" si="56"/>
        <v>396.87</v>
      </c>
      <c r="N338" s="37">
        <f t="shared" si="57"/>
        <v>399.45</v>
      </c>
      <c r="O338" s="38">
        <f t="shared" ca="1" si="58"/>
        <v>76398200</v>
      </c>
    </row>
    <row r="339" spans="1:15" x14ac:dyDescent="0.4">
      <c r="A339">
        <v>324</v>
      </c>
      <c r="B339" s="63">
        <v>44895</v>
      </c>
      <c r="C339" s="37">
        <v>395.48998999999998</v>
      </c>
      <c r="D339" s="37">
        <v>407.67999300000002</v>
      </c>
      <c r="E339" s="37">
        <v>393.48001099999999</v>
      </c>
      <c r="F339" s="37">
        <v>407.67999300000002</v>
      </c>
      <c r="G339" s="38">
        <v>144566700</v>
      </c>
      <c r="H339" s="37">
        <v>399.74093599999998</v>
      </c>
      <c r="I339" s="41">
        <f t="shared" si="52"/>
        <v>0.98052625309969521</v>
      </c>
      <c r="J339" s="41">
        <f t="shared" ca="1" si="53"/>
        <v>1</v>
      </c>
      <c r="K339" s="37">
        <f t="shared" si="54"/>
        <v>387.79</v>
      </c>
      <c r="L339" s="37">
        <f t="shared" si="55"/>
        <v>399.74</v>
      </c>
      <c r="M339" s="37">
        <f t="shared" si="56"/>
        <v>385.82</v>
      </c>
      <c r="N339" s="37">
        <f t="shared" si="57"/>
        <v>399.74</v>
      </c>
      <c r="O339" s="38">
        <f t="shared" ca="1" si="58"/>
        <v>144566700</v>
      </c>
    </row>
    <row r="340" spans="1:15" x14ac:dyDescent="0.4">
      <c r="A340">
        <v>325</v>
      </c>
      <c r="B340" s="63">
        <v>44894</v>
      </c>
      <c r="C340" s="37">
        <v>396.04998799999998</v>
      </c>
      <c r="D340" s="37">
        <v>397.29998799999998</v>
      </c>
      <c r="E340" s="37">
        <v>393.29998799999998</v>
      </c>
      <c r="F340" s="37">
        <v>395.23001099999999</v>
      </c>
      <c r="G340" s="38">
        <v>52310000</v>
      </c>
      <c r="H340" s="37">
        <v>387.53341699999999</v>
      </c>
      <c r="I340" s="41">
        <f t="shared" si="52"/>
        <v>0.98052629156240867</v>
      </c>
      <c r="J340" s="41">
        <f t="shared" ca="1" si="53"/>
        <v>1</v>
      </c>
      <c r="K340" s="37">
        <f t="shared" si="54"/>
        <v>388.34</v>
      </c>
      <c r="L340" s="37">
        <f t="shared" si="55"/>
        <v>389.56</v>
      </c>
      <c r="M340" s="37">
        <f t="shared" si="56"/>
        <v>385.64</v>
      </c>
      <c r="N340" s="37">
        <f t="shared" si="57"/>
        <v>387.53</v>
      </c>
      <c r="O340" s="38">
        <f t="shared" ca="1" si="58"/>
        <v>52310000</v>
      </c>
    </row>
    <row r="341" spans="1:15" x14ac:dyDescent="0.4">
      <c r="A341">
        <v>326</v>
      </c>
      <c r="B341" s="63">
        <v>44893</v>
      </c>
      <c r="C341" s="37">
        <v>399.08999599999999</v>
      </c>
      <c r="D341" s="37">
        <v>400.80999800000001</v>
      </c>
      <c r="E341" s="37">
        <v>395.10998499999999</v>
      </c>
      <c r="F341" s="37">
        <v>395.91000400000001</v>
      </c>
      <c r="G341" s="38">
        <v>67881600</v>
      </c>
      <c r="H341" s="37">
        <v>388.20016500000003</v>
      </c>
      <c r="I341" s="41">
        <f t="shared" si="52"/>
        <v>0.98052628394810659</v>
      </c>
      <c r="J341" s="41">
        <f t="shared" ca="1" si="53"/>
        <v>1</v>
      </c>
      <c r="K341" s="37">
        <f t="shared" si="54"/>
        <v>391.32</v>
      </c>
      <c r="L341" s="37">
        <f t="shared" si="55"/>
        <v>393</v>
      </c>
      <c r="M341" s="37">
        <f t="shared" si="56"/>
        <v>387.42</v>
      </c>
      <c r="N341" s="37">
        <f t="shared" si="57"/>
        <v>388.2</v>
      </c>
      <c r="O341" s="38">
        <f t="shared" ca="1" si="58"/>
        <v>67881600</v>
      </c>
    </row>
    <row r="342" spans="1:15" x14ac:dyDescent="0.4">
      <c r="A342">
        <v>327</v>
      </c>
      <c r="B342" s="63">
        <v>44890</v>
      </c>
      <c r="C342" s="37">
        <v>401.82998700000002</v>
      </c>
      <c r="D342" s="37">
        <v>402.91000400000001</v>
      </c>
      <c r="E342" s="37">
        <v>401.540009</v>
      </c>
      <c r="F342" s="37">
        <v>402.32998700000002</v>
      </c>
      <c r="G342" s="38">
        <v>30545400</v>
      </c>
      <c r="H342" s="37">
        <v>394.49514799999997</v>
      </c>
      <c r="I342" s="41">
        <f t="shared" si="52"/>
        <v>0.98052633596013805</v>
      </c>
      <c r="J342" s="41">
        <f t="shared" ca="1" si="53"/>
        <v>1</v>
      </c>
      <c r="K342" s="37">
        <f t="shared" si="54"/>
        <v>394</v>
      </c>
      <c r="L342" s="37">
        <f t="shared" si="55"/>
        <v>395.06</v>
      </c>
      <c r="M342" s="37">
        <f t="shared" si="56"/>
        <v>393.72</v>
      </c>
      <c r="N342" s="37">
        <f t="shared" si="57"/>
        <v>394.5</v>
      </c>
      <c r="O342" s="38">
        <f t="shared" ca="1" si="58"/>
        <v>30545400</v>
      </c>
    </row>
    <row r="343" spans="1:15" x14ac:dyDescent="0.4">
      <c r="A343">
        <v>328</v>
      </c>
      <c r="B343" s="63">
        <v>44888</v>
      </c>
      <c r="C343" s="37">
        <v>399.54998799999998</v>
      </c>
      <c r="D343" s="37">
        <v>402.92999300000002</v>
      </c>
      <c r="E343" s="37">
        <v>399.30999800000001</v>
      </c>
      <c r="F343" s="37">
        <v>402.42001299999998</v>
      </c>
      <c r="G343" s="38">
        <v>68261600</v>
      </c>
      <c r="H343" s="37">
        <v>394.58343500000001</v>
      </c>
      <c r="I343" s="41">
        <f t="shared" si="52"/>
        <v>0.98052637108781171</v>
      </c>
      <c r="J343" s="41">
        <f t="shared" ca="1" si="53"/>
        <v>1</v>
      </c>
      <c r="K343" s="37">
        <f t="shared" si="54"/>
        <v>391.77</v>
      </c>
      <c r="L343" s="37">
        <f t="shared" si="55"/>
        <v>395.08</v>
      </c>
      <c r="M343" s="37">
        <f t="shared" si="56"/>
        <v>391.53</v>
      </c>
      <c r="N343" s="37">
        <f t="shared" si="57"/>
        <v>394.58</v>
      </c>
      <c r="O343" s="38">
        <f t="shared" ca="1" si="58"/>
        <v>68261600</v>
      </c>
    </row>
    <row r="344" spans="1:15" x14ac:dyDescent="0.4">
      <c r="A344">
        <v>329</v>
      </c>
      <c r="B344" s="63">
        <v>44887</v>
      </c>
      <c r="C344" s="37">
        <v>396.63000499999998</v>
      </c>
      <c r="D344" s="37">
        <v>400.07000699999998</v>
      </c>
      <c r="E344" s="37">
        <v>395.14999399999999</v>
      </c>
      <c r="F344" s="37">
        <v>399.89999399999999</v>
      </c>
      <c r="G344" s="38">
        <v>60429000</v>
      </c>
      <c r="H344" s="37">
        <v>392.11242700000003</v>
      </c>
      <c r="I344" s="41">
        <f t="shared" si="52"/>
        <v>0.98052621376133364</v>
      </c>
      <c r="J344" s="41">
        <f t="shared" ca="1" si="53"/>
        <v>1</v>
      </c>
      <c r="K344" s="37">
        <f t="shared" si="54"/>
        <v>388.91</v>
      </c>
      <c r="L344" s="37">
        <f t="shared" si="55"/>
        <v>392.28</v>
      </c>
      <c r="M344" s="37">
        <f t="shared" si="56"/>
        <v>387.45</v>
      </c>
      <c r="N344" s="37">
        <f t="shared" si="57"/>
        <v>392.11</v>
      </c>
      <c r="O344" s="38">
        <f t="shared" ca="1" si="58"/>
        <v>60429000</v>
      </c>
    </row>
    <row r="345" spans="1:15" x14ac:dyDescent="0.4">
      <c r="A345">
        <v>330</v>
      </c>
      <c r="B345" s="63">
        <v>44886</v>
      </c>
      <c r="C345" s="37">
        <v>394.64001500000001</v>
      </c>
      <c r="D345" s="37">
        <v>395.82000699999998</v>
      </c>
      <c r="E345" s="37">
        <v>392.66000400000001</v>
      </c>
      <c r="F345" s="37">
        <v>394.58999599999999</v>
      </c>
      <c r="G345" s="38">
        <v>51243200</v>
      </c>
      <c r="H345" s="37">
        <v>386.90588400000001</v>
      </c>
      <c r="I345" s="41">
        <f t="shared" si="52"/>
        <v>0.98052633853393489</v>
      </c>
      <c r="J345" s="41">
        <f t="shared" ca="1" si="53"/>
        <v>1</v>
      </c>
      <c r="K345" s="37">
        <f t="shared" si="54"/>
        <v>386.95</v>
      </c>
      <c r="L345" s="37">
        <f t="shared" si="55"/>
        <v>388.11</v>
      </c>
      <c r="M345" s="37">
        <f t="shared" si="56"/>
        <v>385.01</v>
      </c>
      <c r="N345" s="37">
        <f t="shared" si="57"/>
        <v>386.91</v>
      </c>
      <c r="O345" s="38">
        <f t="shared" ca="1" si="58"/>
        <v>51243200</v>
      </c>
    </row>
    <row r="346" spans="1:15" x14ac:dyDescent="0.4">
      <c r="A346">
        <v>331</v>
      </c>
      <c r="B346" s="63">
        <v>44883</v>
      </c>
      <c r="C346" s="37">
        <v>397.73998999999998</v>
      </c>
      <c r="D346" s="37">
        <v>397.80999800000001</v>
      </c>
      <c r="E346" s="37">
        <v>393.040009</v>
      </c>
      <c r="F346" s="37">
        <v>396.02999899999998</v>
      </c>
      <c r="G346" s="38">
        <v>92922500</v>
      </c>
      <c r="H346" s="37">
        <v>388.31784099999999</v>
      </c>
      <c r="I346" s="41">
        <f t="shared" si="52"/>
        <v>0.98052632876430157</v>
      </c>
      <c r="J346" s="41">
        <f t="shared" ca="1" si="53"/>
        <v>1</v>
      </c>
      <c r="K346" s="37">
        <f t="shared" si="54"/>
        <v>389.99</v>
      </c>
      <c r="L346" s="37">
        <f t="shared" si="55"/>
        <v>390.06</v>
      </c>
      <c r="M346" s="37">
        <f t="shared" si="56"/>
        <v>385.39</v>
      </c>
      <c r="N346" s="37">
        <f t="shared" si="57"/>
        <v>388.32</v>
      </c>
      <c r="O346" s="38">
        <f t="shared" ca="1" si="58"/>
        <v>92922500</v>
      </c>
    </row>
    <row r="347" spans="1:15" x14ac:dyDescent="0.4">
      <c r="A347">
        <v>332</v>
      </c>
      <c r="B347" s="63">
        <v>44882</v>
      </c>
      <c r="C347" s="37">
        <v>390.459991</v>
      </c>
      <c r="D347" s="37">
        <v>394.95001200000002</v>
      </c>
      <c r="E347" s="37">
        <v>390.14001500000001</v>
      </c>
      <c r="F347" s="37">
        <v>394.23998999999998</v>
      </c>
      <c r="G347" s="38">
        <v>74496300</v>
      </c>
      <c r="H347" s="37">
        <v>386.56265300000001</v>
      </c>
      <c r="I347" s="41">
        <f t="shared" si="52"/>
        <v>0.98052623479419232</v>
      </c>
      <c r="J347" s="41">
        <f t="shared" ca="1" si="53"/>
        <v>1</v>
      </c>
      <c r="K347" s="37">
        <f t="shared" si="54"/>
        <v>382.86</v>
      </c>
      <c r="L347" s="37">
        <f t="shared" si="55"/>
        <v>387.26</v>
      </c>
      <c r="M347" s="37">
        <f t="shared" si="56"/>
        <v>382.54</v>
      </c>
      <c r="N347" s="37">
        <f t="shared" si="57"/>
        <v>386.56</v>
      </c>
      <c r="O347" s="38">
        <f t="shared" ca="1" si="58"/>
        <v>74496300</v>
      </c>
    </row>
    <row r="348" spans="1:15" x14ac:dyDescent="0.4">
      <c r="A348">
        <v>333</v>
      </c>
      <c r="B348" s="63">
        <v>44881</v>
      </c>
      <c r="C348" s="37">
        <v>396.77999899999998</v>
      </c>
      <c r="D348" s="37">
        <v>397.77999899999998</v>
      </c>
      <c r="E348" s="37">
        <v>394.790009</v>
      </c>
      <c r="F348" s="37">
        <v>395.45001200000002</v>
      </c>
      <c r="G348" s="38">
        <v>68508500</v>
      </c>
      <c r="H348" s="37">
        <v>387.749146</v>
      </c>
      <c r="I348" s="41">
        <f t="shared" si="52"/>
        <v>0.98052632250267824</v>
      </c>
      <c r="J348" s="41">
        <f t="shared" ca="1" si="53"/>
        <v>1</v>
      </c>
      <c r="K348" s="37">
        <f t="shared" si="54"/>
        <v>389.05</v>
      </c>
      <c r="L348" s="37">
        <f t="shared" si="55"/>
        <v>390.03</v>
      </c>
      <c r="M348" s="37">
        <f t="shared" si="56"/>
        <v>387.1</v>
      </c>
      <c r="N348" s="37">
        <f t="shared" si="57"/>
        <v>387.75</v>
      </c>
      <c r="O348" s="38">
        <f t="shared" ca="1" si="58"/>
        <v>68508500</v>
      </c>
    </row>
    <row r="349" spans="1:15" x14ac:dyDescent="0.4">
      <c r="A349">
        <v>334</v>
      </c>
      <c r="B349" s="63">
        <v>44880</v>
      </c>
      <c r="C349" s="37">
        <v>401.14999399999999</v>
      </c>
      <c r="D349" s="37">
        <v>402.30999800000001</v>
      </c>
      <c r="E349" s="37">
        <v>394.48998999999998</v>
      </c>
      <c r="F349" s="37">
        <v>398.48998999999998</v>
      </c>
      <c r="G349" s="38">
        <v>93194500</v>
      </c>
      <c r="H349" s="37">
        <v>390.729919</v>
      </c>
      <c r="I349" s="41">
        <f t="shared" si="52"/>
        <v>0.98052630882898717</v>
      </c>
      <c r="J349" s="41">
        <f t="shared" ca="1" si="53"/>
        <v>1</v>
      </c>
      <c r="K349" s="37">
        <f t="shared" si="54"/>
        <v>393.34</v>
      </c>
      <c r="L349" s="37">
        <f t="shared" si="55"/>
        <v>394.48</v>
      </c>
      <c r="M349" s="37">
        <f t="shared" si="56"/>
        <v>386.81</v>
      </c>
      <c r="N349" s="37">
        <f t="shared" si="57"/>
        <v>390.73</v>
      </c>
      <c r="O349" s="38">
        <f t="shared" ca="1" si="58"/>
        <v>93194500</v>
      </c>
    </row>
    <row r="350" spans="1:15" x14ac:dyDescent="0.4">
      <c r="A350">
        <v>335</v>
      </c>
      <c r="B350" s="63">
        <v>44879</v>
      </c>
      <c r="C350" s="37">
        <v>396.66000400000001</v>
      </c>
      <c r="D350" s="37">
        <v>400.17999300000002</v>
      </c>
      <c r="E350" s="37">
        <v>394.82998700000002</v>
      </c>
      <c r="F350" s="37">
        <v>395.11999500000002</v>
      </c>
      <c r="G350" s="38">
        <v>71903500</v>
      </c>
      <c r="H350" s="37">
        <v>387.425568</v>
      </c>
      <c r="I350" s="41">
        <f t="shared" si="52"/>
        <v>0.98052635377260511</v>
      </c>
      <c r="J350" s="41">
        <f t="shared" ca="1" si="53"/>
        <v>1</v>
      </c>
      <c r="K350" s="37">
        <f t="shared" si="54"/>
        <v>388.94</v>
      </c>
      <c r="L350" s="37">
        <f t="shared" si="55"/>
        <v>392.39</v>
      </c>
      <c r="M350" s="37">
        <f t="shared" si="56"/>
        <v>387.14</v>
      </c>
      <c r="N350" s="37">
        <f t="shared" si="57"/>
        <v>387.43</v>
      </c>
      <c r="O350" s="38">
        <f t="shared" ca="1" si="58"/>
        <v>71903500</v>
      </c>
    </row>
    <row r="351" spans="1:15" x14ac:dyDescent="0.4">
      <c r="A351">
        <v>336</v>
      </c>
      <c r="B351" s="63">
        <v>44876</v>
      </c>
      <c r="C351" s="37">
        <v>395.58999599999999</v>
      </c>
      <c r="D351" s="37">
        <v>399.35000600000001</v>
      </c>
      <c r="E351" s="37">
        <v>393.60998499999999</v>
      </c>
      <c r="F351" s="37">
        <v>398.51001000000002</v>
      </c>
      <c r="G351" s="38">
        <v>93839900</v>
      </c>
      <c r="H351" s="37">
        <v>390.74954200000002</v>
      </c>
      <c r="I351" s="41">
        <f t="shared" si="52"/>
        <v>0.98052629092052168</v>
      </c>
      <c r="J351" s="41">
        <f t="shared" ca="1" si="53"/>
        <v>1</v>
      </c>
      <c r="K351" s="37">
        <f t="shared" si="54"/>
        <v>387.89</v>
      </c>
      <c r="L351" s="37">
        <f t="shared" si="55"/>
        <v>391.57</v>
      </c>
      <c r="M351" s="37">
        <f t="shared" si="56"/>
        <v>385.94</v>
      </c>
      <c r="N351" s="37">
        <f t="shared" si="57"/>
        <v>390.75</v>
      </c>
      <c r="O351" s="38">
        <f t="shared" ca="1" si="58"/>
        <v>93839900</v>
      </c>
    </row>
    <row r="352" spans="1:15" x14ac:dyDescent="0.4">
      <c r="A352">
        <v>337</v>
      </c>
      <c r="B352" s="63">
        <v>44875</v>
      </c>
      <c r="C352" s="37">
        <v>388.04998799999998</v>
      </c>
      <c r="D352" s="37">
        <v>395.040009</v>
      </c>
      <c r="E352" s="37">
        <v>385.64001500000001</v>
      </c>
      <c r="F352" s="37">
        <v>394.69000199999999</v>
      </c>
      <c r="G352" s="38">
        <v>141455800</v>
      </c>
      <c r="H352" s="37">
        <v>387.00393700000001</v>
      </c>
      <c r="I352" s="41">
        <f t="shared" si="52"/>
        <v>0.98052632455584732</v>
      </c>
      <c r="J352" s="41">
        <f t="shared" ca="1" si="53"/>
        <v>1</v>
      </c>
      <c r="K352" s="37">
        <f t="shared" si="54"/>
        <v>380.49</v>
      </c>
      <c r="L352" s="37">
        <f t="shared" si="55"/>
        <v>387.35</v>
      </c>
      <c r="M352" s="37">
        <f t="shared" si="56"/>
        <v>378.13</v>
      </c>
      <c r="N352" s="37">
        <f t="shared" si="57"/>
        <v>387</v>
      </c>
      <c r="O352" s="38">
        <f t="shared" ca="1" si="58"/>
        <v>141455800</v>
      </c>
    </row>
    <row r="353" spans="1:15" x14ac:dyDescent="0.4">
      <c r="A353">
        <v>338</v>
      </c>
      <c r="B353" s="63">
        <v>44874</v>
      </c>
      <c r="C353" s="37">
        <v>379.92999300000002</v>
      </c>
      <c r="D353" s="37">
        <v>381.14001500000001</v>
      </c>
      <c r="E353" s="37">
        <v>373.60998499999999</v>
      </c>
      <c r="F353" s="37">
        <v>374.13000499999998</v>
      </c>
      <c r="G353" s="38">
        <v>78495500</v>
      </c>
      <c r="H353" s="37">
        <v>366.84429899999998</v>
      </c>
      <c r="I353" s="41">
        <f t="shared" si="52"/>
        <v>0.9805262718770712</v>
      </c>
      <c r="J353" s="41">
        <f t="shared" ca="1" si="53"/>
        <v>1</v>
      </c>
      <c r="K353" s="37">
        <f t="shared" si="54"/>
        <v>372.53</v>
      </c>
      <c r="L353" s="37">
        <f t="shared" si="55"/>
        <v>373.72</v>
      </c>
      <c r="M353" s="37">
        <f t="shared" si="56"/>
        <v>366.33</v>
      </c>
      <c r="N353" s="37">
        <f t="shared" si="57"/>
        <v>366.84</v>
      </c>
      <c r="O353" s="38">
        <f t="shared" ca="1" si="58"/>
        <v>78495500</v>
      </c>
    </row>
    <row r="354" spans="1:15" x14ac:dyDescent="0.4">
      <c r="A354">
        <v>339</v>
      </c>
      <c r="B354" s="63">
        <v>44873</v>
      </c>
      <c r="C354" s="37">
        <v>381.10998499999999</v>
      </c>
      <c r="D354" s="37">
        <v>385.11999500000002</v>
      </c>
      <c r="E354" s="37">
        <v>377.72000100000002</v>
      </c>
      <c r="F354" s="37">
        <v>382</v>
      </c>
      <c r="G354" s="38">
        <v>84641100</v>
      </c>
      <c r="H354" s="37">
        <v>374.56106599999998</v>
      </c>
      <c r="I354" s="41">
        <f t="shared" si="52"/>
        <v>0.98052635078534023</v>
      </c>
      <c r="J354" s="41">
        <f t="shared" ca="1" si="53"/>
        <v>1</v>
      </c>
      <c r="K354" s="37">
        <f t="shared" si="54"/>
        <v>373.69</v>
      </c>
      <c r="L354" s="37">
        <f t="shared" si="55"/>
        <v>377.62</v>
      </c>
      <c r="M354" s="37">
        <f t="shared" si="56"/>
        <v>370.36</v>
      </c>
      <c r="N354" s="37">
        <f t="shared" si="57"/>
        <v>374.56</v>
      </c>
      <c r="O354" s="38">
        <f t="shared" ca="1" si="58"/>
        <v>84641100</v>
      </c>
    </row>
    <row r="355" spans="1:15" x14ac:dyDescent="0.4">
      <c r="A355">
        <v>340</v>
      </c>
      <c r="B355" s="63">
        <v>44872</v>
      </c>
      <c r="C355" s="37">
        <v>377.709991</v>
      </c>
      <c r="D355" s="37">
        <v>380.57000699999998</v>
      </c>
      <c r="E355" s="37">
        <v>375.52999899999998</v>
      </c>
      <c r="F355" s="37">
        <v>379.95001200000002</v>
      </c>
      <c r="G355" s="38">
        <v>68286900</v>
      </c>
      <c r="H355" s="37">
        <v>372.55096400000002</v>
      </c>
      <c r="I355" s="41">
        <f t="shared" si="52"/>
        <v>0.98052625933329363</v>
      </c>
      <c r="J355" s="41">
        <f t="shared" ca="1" si="53"/>
        <v>1</v>
      </c>
      <c r="K355" s="37">
        <f t="shared" si="54"/>
        <v>370.35</v>
      </c>
      <c r="L355" s="37">
        <f t="shared" si="55"/>
        <v>373.16</v>
      </c>
      <c r="M355" s="37">
        <f t="shared" si="56"/>
        <v>368.22</v>
      </c>
      <c r="N355" s="37">
        <f t="shared" si="57"/>
        <v>372.55</v>
      </c>
      <c r="O355" s="38">
        <f t="shared" ca="1" si="58"/>
        <v>68286900</v>
      </c>
    </row>
    <row r="356" spans="1:15" x14ac:dyDescent="0.4">
      <c r="A356">
        <v>341</v>
      </c>
      <c r="B356" s="63">
        <v>44869</v>
      </c>
      <c r="C356" s="37">
        <v>377</v>
      </c>
      <c r="D356" s="37">
        <v>378.86999500000002</v>
      </c>
      <c r="E356" s="37">
        <v>370</v>
      </c>
      <c r="F356" s="37">
        <v>376.35000600000001</v>
      </c>
      <c r="G356" s="38">
        <v>103505200</v>
      </c>
      <c r="H356" s="37">
        <v>369.02108800000002</v>
      </c>
      <c r="I356" s="41">
        <f t="shared" si="52"/>
        <v>0.98052632421108565</v>
      </c>
      <c r="J356" s="41">
        <f t="shared" ca="1" si="53"/>
        <v>1</v>
      </c>
      <c r="K356" s="37">
        <f t="shared" si="54"/>
        <v>369.66</v>
      </c>
      <c r="L356" s="37">
        <f t="shared" si="55"/>
        <v>371.49</v>
      </c>
      <c r="M356" s="37">
        <f t="shared" si="56"/>
        <v>362.79</v>
      </c>
      <c r="N356" s="37">
        <f t="shared" si="57"/>
        <v>369.02</v>
      </c>
      <c r="O356" s="38">
        <f t="shared" ca="1" si="58"/>
        <v>103505200</v>
      </c>
    </row>
    <row r="357" spans="1:15" x14ac:dyDescent="0.4">
      <c r="A357">
        <v>342</v>
      </c>
      <c r="B357" s="63">
        <v>44868</v>
      </c>
      <c r="C357" s="37">
        <v>371.47000100000002</v>
      </c>
      <c r="D357" s="37">
        <v>374.20001200000002</v>
      </c>
      <c r="E357" s="37">
        <v>368.790009</v>
      </c>
      <c r="F357" s="37">
        <v>371.01001000000002</v>
      </c>
      <c r="G357" s="38">
        <v>87100100</v>
      </c>
      <c r="H357" s="37">
        <v>363.78509500000001</v>
      </c>
      <c r="I357" s="41">
        <f t="shared" si="52"/>
        <v>0.98052636100034063</v>
      </c>
      <c r="J357" s="41">
        <f t="shared" ca="1" si="53"/>
        <v>1</v>
      </c>
      <c r="K357" s="37">
        <f t="shared" si="54"/>
        <v>364.24</v>
      </c>
      <c r="L357" s="37">
        <f t="shared" si="55"/>
        <v>366.91</v>
      </c>
      <c r="M357" s="37">
        <f t="shared" si="56"/>
        <v>361.61</v>
      </c>
      <c r="N357" s="37">
        <f t="shared" si="57"/>
        <v>363.79</v>
      </c>
      <c r="O357" s="38">
        <f t="shared" ca="1" si="58"/>
        <v>87100100</v>
      </c>
    </row>
    <row r="358" spans="1:15" x14ac:dyDescent="0.4">
      <c r="A358">
        <v>343</v>
      </c>
      <c r="B358" s="63">
        <v>44867</v>
      </c>
      <c r="C358" s="37">
        <v>383.89999399999999</v>
      </c>
      <c r="D358" s="37">
        <v>388.63000499999998</v>
      </c>
      <c r="E358" s="37">
        <v>374.76001000000002</v>
      </c>
      <c r="F358" s="37">
        <v>374.86999500000002</v>
      </c>
      <c r="G358" s="38">
        <v>126990400</v>
      </c>
      <c r="H358" s="37">
        <v>367.56994600000002</v>
      </c>
      <c r="I358" s="41">
        <f t="shared" si="52"/>
        <v>0.98052645157689933</v>
      </c>
      <c r="J358" s="41">
        <f t="shared" ca="1" si="53"/>
        <v>1</v>
      </c>
      <c r="K358" s="37">
        <f t="shared" si="54"/>
        <v>376.42</v>
      </c>
      <c r="L358" s="37">
        <f t="shared" si="55"/>
        <v>381.06</v>
      </c>
      <c r="M358" s="37">
        <f t="shared" si="56"/>
        <v>367.46</v>
      </c>
      <c r="N358" s="37">
        <f t="shared" si="57"/>
        <v>367.57</v>
      </c>
      <c r="O358" s="38">
        <f t="shared" ca="1" si="58"/>
        <v>126990400</v>
      </c>
    </row>
    <row r="359" spans="1:15" x14ac:dyDescent="0.4">
      <c r="A359">
        <v>344</v>
      </c>
      <c r="B359" s="63">
        <v>44866</v>
      </c>
      <c r="C359" s="37">
        <v>390.14001500000001</v>
      </c>
      <c r="D359" s="37">
        <v>390.39001500000001</v>
      </c>
      <c r="E359" s="37">
        <v>383.290009</v>
      </c>
      <c r="F359" s="37">
        <v>384.51998900000001</v>
      </c>
      <c r="G359" s="38">
        <v>85407600</v>
      </c>
      <c r="H359" s="37">
        <v>377.03192100000001</v>
      </c>
      <c r="I359" s="41">
        <f t="shared" si="52"/>
        <v>0.98052619313894762</v>
      </c>
      <c r="J359" s="41">
        <f t="shared" ca="1" si="53"/>
        <v>1</v>
      </c>
      <c r="K359" s="37">
        <f t="shared" si="54"/>
        <v>382.54</v>
      </c>
      <c r="L359" s="37">
        <f t="shared" si="55"/>
        <v>382.79</v>
      </c>
      <c r="M359" s="37">
        <f t="shared" si="56"/>
        <v>375.83</v>
      </c>
      <c r="N359" s="37">
        <f t="shared" si="57"/>
        <v>377.03</v>
      </c>
      <c r="O359" s="38">
        <f t="shared" ca="1" si="58"/>
        <v>85407600</v>
      </c>
    </row>
    <row r="360" spans="1:15" x14ac:dyDescent="0.4">
      <c r="A360">
        <v>345</v>
      </c>
      <c r="B360" s="63">
        <v>44865</v>
      </c>
      <c r="C360" s="37">
        <v>386.44000199999999</v>
      </c>
      <c r="D360" s="37">
        <v>388.39999399999999</v>
      </c>
      <c r="E360" s="37">
        <v>385.26001000000002</v>
      </c>
      <c r="F360" s="37">
        <v>386.209991</v>
      </c>
      <c r="G360" s="38">
        <v>96631300</v>
      </c>
      <c r="H360" s="37">
        <v>378.68902600000001</v>
      </c>
      <c r="I360" s="41">
        <f t="shared" si="52"/>
        <v>0.98052622879971019</v>
      </c>
      <c r="J360" s="41">
        <f t="shared" ca="1" si="53"/>
        <v>1</v>
      </c>
      <c r="K360" s="37">
        <f t="shared" si="54"/>
        <v>378.91</v>
      </c>
      <c r="L360" s="37">
        <f t="shared" si="55"/>
        <v>380.84</v>
      </c>
      <c r="M360" s="37">
        <f t="shared" si="56"/>
        <v>377.76</v>
      </c>
      <c r="N360" s="37">
        <f t="shared" si="57"/>
        <v>378.69</v>
      </c>
      <c r="O360" s="38">
        <f t="shared" ca="1" si="58"/>
        <v>96631300</v>
      </c>
    </row>
    <row r="361" spans="1:15" x14ac:dyDescent="0.4">
      <c r="A361">
        <v>346</v>
      </c>
      <c r="B361" s="63">
        <v>44862</v>
      </c>
      <c r="C361" s="37">
        <v>379.86999500000002</v>
      </c>
      <c r="D361" s="37">
        <v>389.51998900000001</v>
      </c>
      <c r="E361" s="37">
        <v>379.67999300000002</v>
      </c>
      <c r="F361" s="37">
        <v>389.01998900000001</v>
      </c>
      <c r="G361" s="38">
        <v>100302000</v>
      </c>
      <c r="H361" s="37">
        <v>381.44430499999999</v>
      </c>
      <c r="I361" s="41">
        <f t="shared" si="52"/>
        <v>0.98052623460436106</v>
      </c>
      <c r="J361" s="41">
        <f t="shared" ca="1" si="53"/>
        <v>1</v>
      </c>
      <c r="K361" s="37">
        <f t="shared" si="54"/>
        <v>372.47</v>
      </c>
      <c r="L361" s="37">
        <f t="shared" si="55"/>
        <v>381.93</v>
      </c>
      <c r="M361" s="37">
        <f t="shared" si="56"/>
        <v>372.29</v>
      </c>
      <c r="N361" s="37">
        <f t="shared" si="57"/>
        <v>381.44</v>
      </c>
      <c r="O361" s="38">
        <f t="shared" ca="1" si="58"/>
        <v>100302000</v>
      </c>
    </row>
    <row r="362" spans="1:15" x14ac:dyDescent="0.4">
      <c r="A362">
        <v>347</v>
      </c>
      <c r="B362" s="63">
        <v>44861</v>
      </c>
      <c r="C362" s="37">
        <v>383.07000699999998</v>
      </c>
      <c r="D362" s="37">
        <v>385</v>
      </c>
      <c r="E362" s="37">
        <v>379.32998700000002</v>
      </c>
      <c r="F362" s="37">
        <v>379.98001099999999</v>
      </c>
      <c r="G362" s="38">
        <v>81971800</v>
      </c>
      <c r="H362" s="37">
        <v>372.58038299999998</v>
      </c>
      <c r="I362" s="41">
        <f t="shared" si="52"/>
        <v>0.9805262703674168</v>
      </c>
      <c r="J362" s="41">
        <f t="shared" ca="1" si="53"/>
        <v>1</v>
      </c>
      <c r="K362" s="37">
        <f t="shared" si="54"/>
        <v>375.61</v>
      </c>
      <c r="L362" s="37">
        <f t="shared" si="55"/>
        <v>377.5</v>
      </c>
      <c r="M362" s="37">
        <f t="shared" si="56"/>
        <v>371.94</v>
      </c>
      <c r="N362" s="37">
        <f t="shared" si="57"/>
        <v>372.58</v>
      </c>
      <c r="O362" s="38">
        <f t="shared" ca="1" si="58"/>
        <v>81971800</v>
      </c>
    </row>
    <row r="363" spans="1:15" x14ac:dyDescent="0.4">
      <c r="A363">
        <v>348</v>
      </c>
      <c r="B363" s="63">
        <v>44860</v>
      </c>
      <c r="C363" s="37">
        <v>381.61999500000002</v>
      </c>
      <c r="D363" s="37">
        <v>387.57998700000002</v>
      </c>
      <c r="E363" s="37">
        <v>381.35000600000001</v>
      </c>
      <c r="F363" s="37">
        <v>382.01998900000001</v>
      </c>
      <c r="G363" s="38">
        <v>104087300</v>
      </c>
      <c r="H363" s="37">
        <v>374.58065800000003</v>
      </c>
      <c r="I363" s="41">
        <f t="shared" si="52"/>
        <v>0.98052633052141158</v>
      </c>
      <c r="J363" s="41">
        <f t="shared" ca="1" si="53"/>
        <v>1</v>
      </c>
      <c r="K363" s="37">
        <f t="shared" si="54"/>
        <v>374.19</v>
      </c>
      <c r="L363" s="37">
        <f t="shared" si="55"/>
        <v>380.03</v>
      </c>
      <c r="M363" s="37">
        <f t="shared" si="56"/>
        <v>373.92</v>
      </c>
      <c r="N363" s="37">
        <f t="shared" si="57"/>
        <v>374.58</v>
      </c>
      <c r="O363" s="38">
        <f t="shared" ca="1" si="58"/>
        <v>104087300</v>
      </c>
    </row>
    <row r="364" spans="1:15" x14ac:dyDescent="0.4">
      <c r="A364">
        <v>349</v>
      </c>
      <c r="B364" s="63">
        <v>44859</v>
      </c>
      <c r="C364" s="37">
        <v>378.790009</v>
      </c>
      <c r="D364" s="37">
        <v>385.25</v>
      </c>
      <c r="E364" s="37">
        <v>378.67001299999998</v>
      </c>
      <c r="F364" s="37">
        <v>384.92001299999998</v>
      </c>
      <c r="G364" s="38">
        <v>78846300</v>
      </c>
      <c r="H364" s="37">
        <v>377.424194</v>
      </c>
      <c r="I364" s="41">
        <f t="shared" si="52"/>
        <v>0.98052629443302031</v>
      </c>
      <c r="J364" s="41">
        <f t="shared" ca="1" si="53"/>
        <v>1</v>
      </c>
      <c r="K364" s="37">
        <f t="shared" si="54"/>
        <v>371.41</v>
      </c>
      <c r="L364" s="37">
        <f t="shared" si="55"/>
        <v>377.75</v>
      </c>
      <c r="M364" s="37">
        <f t="shared" si="56"/>
        <v>371.3</v>
      </c>
      <c r="N364" s="37">
        <f t="shared" si="57"/>
        <v>377.42</v>
      </c>
      <c r="O364" s="38">
        <f t="shared" ca="1" si="58"/>
        <v>78846300</v>
      </c>
    </row>
    <row r="365" spans="1:15" x14ac:dyDescent="0.4">
      <c r="A365">
        <v>350</v>
      </c>
      <c r="B365" s="63">
        <v>44858</v>
      </c>
      <c r="C365" s="37">
        <v>375.89001500000001</v>
      </c>
      <c r="D365" s="37">
        <v>380.05999800000001</v>
      </c>
      <c r="E365" s="37">
        <v>373.10998499999999</v>
      </c>
      <c r="F365" s="37">
        <v>378.86999500000002</v>
      </c>
      <c r="G365" s="38">
        <v>85436900</v>
      </c>
      <c r="H365" s="37">
        <v>371.49200400000001</v>
      </c>
      <c r="I365" s="41">
        <f t="shared" si="52"/>
        <v>0.98052632539560169</v>
      </c>
      <c r="J365" s="41">
        <f t="shared" ca="1" si="53"/>
        <v>1</v>
      </c>
      <c r="K365" s="37">
        <f t="shared" si="54"/>
        <v>368.57</v>
      </c>
      <c r="L365" s="37">
        <f t="shared" si="55"/>
        <v>372.66</v>
      </c>
      <c r="M365" s="37">
        <f t="shared" si="56"/>
        <v>365.84</v>
      </c>
      <c r="N365" s="37">
        <f t="shared" si="57"/>
        <v>371.49</v>
      </c>
      <c r="O365" s="38">
        <f t="shared" ca="1" si="58"/>
        <v>85436900</v>
      </c>
    </row>
    <row r="366" spans="1:15" x14ac:dyDescent="0.4">
      <c r="A366">
        <v>351</v>
      </c>
      <c r="B366" s="63">
        <v>44855</v>
      </c>
      <c r="C366" s="37">
        <v>365.11999500000002</v>
      </c>
      <c r="D366" s="37">
        <v>374.79998799999998</v>
      </c>
      <c r="E366" s="37">
        <v>363.540009</v>
      </c>
      <c r="F366" s="37">
        <v>374.290009</v>
      </c>
      <c r="G366" s="38">
        <v>131038400</v>
      </c>
      <c r="H366" s="37">
        <v>367.00119000000001</v>
      </c>
      <c r="I366" s="41">
        <f t="shared" si="52"/>
        <v>0.98052627955666327</v>
      </c>
      <c r="J366" s="41">
        <f t="shared" ca="1" si="53"/>
        <v>1</v>
      </c>
      <c r="K366" s="37">
        <f t="shared" si="54"/>
        <v>358.01</v>
      </c>
      <c r="L366" s="37">
        <f t="shared" si="55"/>
        <v>367.5</v>
      </c>
      <c r="M366" s="37">
        <f t="shared" si="56"/>
        <v>356.46</v>
      </c>
      <c r="N366" s="37">
        <f t="shared" si="57"/>
        <v>367</v>
      </c>
      <c r="O366" s="38">
        <f t="shared" ca="1" si="58"/>
        <v>131038400</v>
      </c>
    </row>
    <row r="367" spans="1:15" x14ac:dyDescent="0.4">
      <c r="A367">
        <v>352</v>
      </c>
      <c r="B367" s="63">
        <v>44854</v>
      </c>
      <c r="C367" s="37">
        <v>368.02999899999998</v>
      </c>
      <c r="D367" s="37">
        <v>372.67001299999998</v>
      </c>
      <c r="E367" s="37">
        <v>364.60998499999999</v>
      </c>
      <c r="F367" s="37">
        <v>365.41000400000001</v>
      </c>
      <c r="G367" s="38">
        <v>88283100</v>
      </c>
      <c r="H367" s="37">
        <v>358.294128</v>
      </c>
      <c r="I367" s="41">
        <f t="shared" si="52"/>
        <v>0.98052632406856599</v>
      </c>
      <c r="J367" s="41">
        <f t="shared" ca="1" si="53"/>
        <v>1</v>
      </c>
      <c r="K367" s="37">
        <f t="shared" si="54"/>
        <v>360.86</v>
      </c>
      <c r="L367" s="37">
        <f t="shared" si="55"/>
        <v>365.41</v>
      </c>
      <c r="M367" s="37">
        <f t="shared" si="56"/>
        <v>357.51</v>
      </c>
      <c r="N367" s="37">
        <f t="shared" si="57"/>
        <v>358.29</v>
      </c>
      <c r="O367" s="38">
        <f t="shared" ca="1" si="58"/>
        <v>88283100</v>
      </c>
    </row>
    <row r="368" spans="1:15" x14ac:dyDescent="0.4">
      <c r="A368">
        <v>353</v>
      </c>
      <c r="B368" s="63">
        <v>44853</v>
      </c>
      <c r="C368" s="37">
        <v>368.98998999999998</v>
      </c>
      <c r="D368" s="37">
        <v>371.85000600000001</v>
      </c>
      <c r="E368" s="37">
        <v>365.54998799999998</v>
      </c>
      <c r="F368" s="37">
        <v>368.5</v>
      </c>
      <c r="G368" s="38">
        <v>79746900</v>
      </c>
      <c r="H368" s="37">
        <v>361.323914</v>
      </c>
      <c r="I368" s="41">
        <f t="shared" si="52"/>
        <v>0.98052622523744914</v>
      </c>
      <c r="J368" s="41">
        <f t="shared" ca="1" si="53"/>
        <v>1</v>
      </c>
      <c r="K368" s="37">
        <f t="shared" si="54"/>
        <v>361.8</v>
      </c>
      <c r="L368" s="37">
        <f t="shared" si="55"/>
        <v>364.61</v>
      </c>
      <c r="M368" s="37">
        <f t="shared" si="56"/>
        <v>358.43</v>
      </c>
      <c r="N368" s="37">
        <f t="shared" si="57"/>
        <v>361.32</v>
      </c>
      <c r="O368" s="38">
        <f t="shared" ca="1" si="58"/>
        <v>79746900</v>
      </c>
    </row>
    <row r="369" spans="1:15" x14ac:dyDescent="0.4">
      <c r="A369">
        <v>354</v>
      </c>
      <c r="B369" s="63">
        <v>44852</v>
      </c>
      <c r="C369" s="37">
        <v>375.13000499999998</v>
      </c>
      <c r="D369" s="37">
        <v>375.45001200000002</v>
      </c>
      <c r="E369" s="37">
        <v>367.51998900000001</v>
      </c>
      <c r="F369" s="37">
        <v>371.13000499999998</v>
      </c>
      <c r="G369" s="38">
        <v>97162900</v>
      </c>
      <c r="H369" s="37">
        <v>363.90273999999999</v>
      </c>
      <c r="I369" s="41">
        <f t="shared" si="52"/>
        <v>0.98052632526976635</v>
      </c>
      <c r="J369" s="41">
        <f t="shared" ca="1" si="53"/>
        <v>1</v>
      </c>
      <c r="K369" s="37">
        <f t="shared" si="54"/>
        <v>367.82</v>
      </c>
      <c r="L369" s="37">
        <f t="shared" si="55"/>
        <v>368.14</v>
      </c>
      <c r="M369" s="37">
        <f t="shared" si="56"/>
        <v>360.36</v>
      </c>
      <c r="N369" s="37">
        <f t="shared" si="57"/>
        <v>363.9</v>
      </c>
      <c r="O369" s="38">
        <f t="shared" ca="1" si="58"/>
        <v>97162900</v>
      </c>
    </row>
    <row r="370" spans="1:15" x14ac:dyDescent="0.4">
      <c r="A370">
        <v>355</v>
      </c>
      <c r="B370" s="63">
        <v>44851</v>
      </c>
      <c r="C370" s="37">
        <v>364.01001000000002</v>
      </c>
      <c r="D370" s="37">
        <v>367.98001099999999</v>
      </c>
      <c r="E370" s="37">
        <v>357.27999899999998</v>
      </c>
      <c r="F370" s="37">
        <v>366.82000699999998</v>
      </c>
      <c r="G370" s="38">
        <v>93168200</v>
      </c>
      <c r="H370" s="37">
        <v>359.67666600000001</v>
      </c>
      <c r="I370" s="41">
        <f t="shared" si="52"/>
        <v>0.98052630482611614</v>
      </c>
      <c r="J370" s="41">
        <f t="shared" ca="1" si="53"/>
        <v>1</v>
      </c>
      <c r="K370" s="37">
        <f t="shared" si="54"/>
        <v>356.92</v>
      </c>
      <c r="L370" s="37">
        <f t="shared" si="55"/>
        <v>360.81</v>
      </c>
      <c r="M370" s="37">
        <f t="shared" si="56"/>
        <v>350.32</v>
      </c>
      <c r="N370" s="37">
        <f t="shared" si="57"/>
        <v>359.68</v>
      </c>
      <c r="O370" s="38">
        <f t="shared" ca="1" si="58"/>
        <v>93168200</v>
      </c>
    </row>
    <row r="371" spans="1:15" x14ac:dyDescent="0.4">
      <c r="A371">
        <v>356</v>
      </c>
      <c r="B371" s="63">
        <v>44848</v>
      </c>
      <c r="C371" s="37">
        <v>368.54998799999998</v>
      </c>
      <c r="D371" s="37">
        <v>370.26001000000002</v>
      </c>
      <c r="E371" s="37">
        <v>356.959991</v>
      </c>
      <c r="F371" s="37">
        <v>357.63000499999998</v>
      </c>
      <c r="G371" s="38">
        <v>123737000</v>
      </c>
      <c r="H371" s="37">
        <v>350.66558800000001</v>
      </c>
      <c r="I371" s="41">
        <f t="shared" si="52"/>
        <v>0.98052619494273152</v>
      </c>
      <c r="J371" s="41">
        <f t="shared" ca="1" si="53"/>
        <v>1</v>
      </c>
      <c r="K371" s="37">
        <f t="shared" si="54"/>
        <v>361.37</v>
      </c>
      <c r="L371" s="37">
        <f t="shared" si="55"/>
        <v>363.05</v>
      </c>
      <c r="M371" s="37">
        <f t="shared" si="56"/>
        <v>350.01</v>
      </c>
      <c r="N371" s="37">
        <f t="shared" si="57"/>
        <v>350.67</v>
      </c>
      <c r="O371" s="38">
        <f t="shared" ca="1" si="58"/>
        <v>123737000</v>
      </c>
    </row>
    <row r="372" spans="1:15" x14ac:dyDescent="0.4">
      <c r="A372">
        <v>357</v>
      </c>
      <c r="B372" s="63">
        <v>44847</v>
      </c>
      <c r="C372" s="37">
        <v>349.209991</v>
      </c>
      <c r="D372" s="37">
        <v>367.51001000000002</v>
      </c>
      <c r="E372" s="37">
        <v>348.10998499999999</v>
      </c>
      <c r="F372" s="37">
        <v>365.97000100000002</v>
      </c>
      <c r="G372" s="38">
        <v>147254500</v>
      </c>
      <c r="H372" s="37">
        <v>358.84320100000002</v>
      </c>
      <c r="I372" s="41">
        <f t="shared" si="52"/>
        <v>0.98052627269851</v>
      </c>
      <c r="J372" s="41">
        <f t="shared" ca="1" si="53"/>
        <v>1</v>
      </c>
      <c r="K372" s="37">
        <f t="shared" si="54"/>
        <v>342.41</v>
      </c>
      <c r="L372" s="37">
        <f t="shared" si="55"/>
        <v>360.35</v>
      </c>
      <c r="M372" s="37">
        <f t="shared" si="56"/>
        <v>341.33</v>
      </c>
      <c r="N372" s="37">
        <f t="shared" si="57"/>
        <v>358.84</v>
      </c>
      <c r="O372" s="38">
        <f t="shared" ca="1" si="58"/>
        <v>147254500</v>
      </c>
    </row>
    <row r="373" spans="1:15" x14ac:dyDescent="0.4">
      <c r="A373">
        <v>358</v>
      </c>
      <c r="B373" s="63">
        <v>44846</v>
      </c>
      <c r="C373" s="37">
        <v>358.17001299999998</v>
      </c>
      <c r="D373" s="37">
        <v>359.82000699999998</v>
      </c>
      <c r="E373" s="37">
        <v>356.29998799999998</v>
      </c>
      <c r="F373" s="37">
        <v>356.55999800000001</v>
      </c>
      <c r="G373" s="38">
        <v>76991800</v>
      </c>
      <c r="H373" s="37">
        <v>349.61645499999997</v>
      </c>
      <c r="I373" s="41">
        <f t="shared" si="52"/>
        <v>0.9805262984099522</v>
      </c>
      <c r="J373" s="41">
        <f t="shared" ca="1" si="53"/>
        <v>1</v>
      </c>
      <c r="K373" s="37">
        <f t="shared" si="54"/>
        <v>351.2</v>
      </c>
      <c r="L373" s="37">
        <f t="shared" si="55"/>
        <v>352.81</v>
      </c>
      <c r="M373" s="37">
        <f t="shared" si="56"/>
        <v>349.36</v>
      </c>
      <c r="N373" s="37">
        <f t="shared" si="57"/>
        <v>349.62</v>
      </c>
      <c r="O373" s="38">
        <f t="shared" ca="1" si="58"/>
        <v>76991800</v>
      </c>
    </row>
    <row r="374" spans="1:15" x14ac:dyDescent="0.4">
      <c r="A374">
        <v>359</v>
      </c>
      <c r="B374" s="63">
        <v>44845</v>
      </c>
      <c r="C374" s="37">
        <v>358.23998999999998</v>
      </c>
      <c r="D374" s="37">
        <v>363.02999899999998</v>
      </c>
      <c r="E374" s="37">
        <v>355.709991</v>
      </c>
      <c r="F374" s="37">
        <v>357.73998999999998</v>
      </c>
      <c r="G374" s="38">
        <v>92482800</v>
      </c>
      <c r="H374" s="37">
        <v>350.77346799999998</v>
      </c>
      <c r="I374" s="41">
        <f t="shared" si="52"/>
        <v>0.98052629788467316</v>
      </c>
      <c r="J374" s="41">
        <f t="shared" ca="1" si="53"/>
        <v>1</v>
      </c>
      <c r="K374" s="37">
        <f t="shared" si="54"/>
        <v>351.26</v>
      </c>
      <c r="L374" s="37">
        <f t="shared" si="55"/>
        <v>355.96</v>
      </c>
      <c r="M374" s="37">
        <f t="shared" si="56"/>
        <v>348.78</v>
      </c>
      <c r="N374" s="37">
        <f t="shared" si="57"/>
        <v>350.77</v>
      </c>
      <c r="O374" s="38">
        <f t="shared" ca="1" si="58"/>
        <v>92482800</v>
      </c>
    </row>
    <row r="375" spans="1:15" x14ac:dyDescent="0.4">
      <c r="A375">
        <v>360</v>
      </c>
      <c r="B375" s="63">
        <v>44844</v>
      </c>
      <c r="C375" s="37">
        <v>363.959991</v>
      </c>
      <c r="D375" s="37">
        <v>364.209991</v>
      </c>
      <c r="E375" s="37">
        <v>357.67001299999998</v>
      </c>
      <c r="F375" s="37">
        <v>360.01998900000001</v>
      </c>
      <c r="G375" s="38">
        <v>76042800</v>
      </c>
      <c r="H375" s="37">
        <v>353.009094</v>
      </c>
      <c r="I375" s="41">
        <f t="shared" si="52"/>
        <v>0.98052637293980915</v>
      </c>
      <c r="J375" s="41">
        <f t="shared" ca="1" si="53"/>
        <v>1</v>
      </c>
      <c r="K375" s="37">
        <f t="shared" si="54"/>
        <v>356.87</v>
      </c>
      <c r="L375" s="37">
        <f t="shared" si="55"/>
        <v>357.12</v>
      </c>
      <c r="M375" s="37">
        <f t="shared" si="56"/>
        <v>350.7</v>
      </c>
      <c r="N375" s="37">
        <f t="shared" si="57"/>
        <v>353.01</v>
      </c>
      <c r="O375" s="38">
        <f t="shared" ca="1" si="58"/>
        <v>76042800</v>
      </c>
    </row>
    <row r="376" spans="1:15" x14ac:dyDescent="0.4">
      <c r="A376">
        <v>361</v>
      </c>
      <c r="B376" s="63">
        <v>44841</v>
      </c>
      <c r="C376" s="37">
        <v>368.97000100000002</v>
      </c>
      <c r="D376" s="37">
        <v>373.290009</v>
      </c>
      <c r="E376" s="37">
        <v>360.94000199999999</v>
      </c>
      <c r="F376" s="37">
        <v>362.790009</v>
      </c>
      <c r="G376" s="38">
        <v>107789500</v>
      </c>
      <c r="H376" s="37">
        <v>355.72512799999998</v>
      </c>
      <c r="I376" s="41">
        <f t="shared" si="52"/>
        <v>0.98052625258486648</v>
      </c>
      <c r="J376" s="41">
        <f t="shared" ca="1" si="53"/>
        <v>1</v>
      </c>
      <c r="K376" s="37">
        <f t="shared" si="54"/>
        <v>361.78</v>
      </c>
      <c r="L376" s="37">
        <f t="shared" si="55"/>
        <v>366.02</v>
      </c>
      <c r="M376" s="37">
        <f t="shared" si="56"/>
        <v>353.91</v>
      </c>
      <c r="N376" s="37">
        <f t="shared" si="57"/>
        <v>355.73</v>
      </c>
      <c r="O376" s="38">
        <f t="shared" ca="1" si="58"/>
        <v>107789500</v>
      </c>
    </row>
    <row r="377" spans="1:15" x14ac:dyDescent="0.4">
      <c r="A377">
        <v>362</v>
      </c>
      <c r="B377" s="63">
        <v>44840</v>
      </c>
      <c r="C377" s="37">
        <v>375.61999500000002</v>
      </c>
      <c r="D377" s="37">
        <v>378.72000100000002</v>
      </c>
      <c r="E377" s="37">
        <v>372.67999300000002</v>
      </c>
      <c r="F377" s="37">
        <v>373.20001200000002</v>
      </c>
      <c r="G377" s="38">
        <v>82333500</v>
      </c>
      <c r="H377" s="37">
        <v>365.932434</v>
      </c>
      <c r="I377" s="41">
        <f t="shared" si="52"/>
        <v>0.98052631895413767</v>
      </c>
      <c r="J377" s="41">
        <f t="shared" ca="1" si="53"/>
        <v>1</v>
      </c>
      <c r="K377" s="37">
        <f t="shared" si="54"/>
        <v>368.31</v>
      </c>
      <c r="L377" s="37">
        <f t="shared" si="55"/>
        <v>371.34</v>
      </c>
      <c r="M377" s="37">
        <f t="shared" si="56"/>
        <v>365.42</v>
      </c>
      <c r="N377" s="37">
        <f t="shared" si="57"/>
        <v>365.93</v>
      </c>
      <c r="O377" s="38">
        <f t="shared" ca="1" si="58"/>
        <v>82333500</v>
      </c>
    </row>
    <row r="378" spans="1:15" x14ac:dyDescent="0.4">
      <c r="A378">
        <v>363</v>
      </c>
      <c r="B378" s="63">
        <v>44839</v>
      </c>
      <c r="C378" s="37">
        <v>373.39001500000001</v>
      </c>
      <c r="D378" s="37">
        <v>379.459991</v>
      </c>
      <c r="E378" s="37">
        <v>370.95001200000002</v>
      </c>
      <c r="F378" s="37">
        <v>377.08999599999999</v>
      </c>
      <c r="G378" s="38">
        <v>88065700</v>
      </c>
      <c r="H378" s="37">
        <v>369.74661300000002</v>
      </c>
      <c r="I378" s="41">
        <f t="shared" si="52"/>
        <v>0.98052617922009266</v>
      </c>
      <c r="J378" s="41">
        <f t="shared" ca="1" si="53"/>
        <v>1</v>
      </c>
      <c r="K378" s="37">
        <f t="shared" si="54"/>
        <v>366.12</v>
      </c>
      <c r="L378" s="37">
        <f t="shared" si="55"/>
        <v>372.07</v>
      </c>
      <c r="M378" s="37">
        <f t="shared" si="56"/>
        <v>363.73</v>
      </c>
      <c r="N378" s="37">
        <f t="shared" si="57"/>
        <v>369.75</v>
      </c>
      <c r="O378" s="38">
        <f t="shared" ca="1" si="58"/>
        <v>88065700</v>
      </c>
    </row>
    <row r="379" spans="1:15" x14ac:dyDescent="0.4">
      <c r="A379">
        <v>364</v>
      </c>
      <c r="B379" s="63">
        <v>44838</v>
      </c>
      <c r="C379" s="37">
        <v>372.39999399999999</v>
      </c>
      <c r="D379" s="37">
        <v>378</v>
      </c>
      <c r="E379" s="37">
        <v>366.57000699999998</v>
      </c>
      <c r="F379" s="37">
        <v>377.97000100000002</v>
      </c>
      <c r="G379" s="38">
        <v>103602800</v>
      </c>
      <c r="H379" s="37">
        <v>370.60955799999999</v>
      </c>
      <c r="I379" s="41">
        <f t="shared" si="52"/>
        <v>0.98052638309779505</v>
      </c>
      <c r="J379" s="41">
        <f t="shared" ca="1" si="53"/>
        <v>1</v>
      </c>
      <c r="K379" s="37">
        <f t="shared" si="54"/>
        <v>365.15</v>
      </c>
      <c r="L379" s="37">
        <f t="shared" si="55"/>
        <v>370.64</v>
      </c>
      <c r="M379" s="37">
        <f t="shared" si="56"/>
        <v>359.43</v>
      </c>
      <c r="N379" s="37">
        <f t="shared" si="57"/>
        <v>370.61</v>
      </c>
      <c r="O379" s="38">
        <f t="shared" ca="1" si="58"/>
        <v>103602800</v>
      </c>
    </row>
    <row r="380" spans="1:15" x14ac:dyDescent="0.4">
      <c r="A380">
        <v>365</v>
      </c>
      <c r="B380" s="63">
        <v>44837</v>
      </c>
      <c r="C380" s="37">
        <v>361.07998700000002</v>
      </c>
      <c r="D380" s="37">
        <v>368.54998799999998</v>
      </c>
      <c r="E380" s="37">
        <v>359.209991</v>
      </c>
      <c r="F380" s="37">
        <v>366.60998499999999</v>
      </c>
      <c r="G380" s="38">
        <v>89756500</v>
      </c>
      <c r="H380" s="37">
        <v>359.47070300000001</v>
      </c>
      <c r="I380" s="41">
        <f t="shared" si="52"/>
        <v>0.98052622052833616</v>
      </c>
      <c r="J380" s="41">
        <f t="shared" ca="1" si="53"/>
        <v>1</v>
      </c>
      <c r="K380" s="37">
        <f t="shared" si="54"/>
        <v>354.05</v>
      </c>
      <c r="L380" s="37">
        <f t="shared" si="55"/>
        <v>361.37</v>
      </c>
      <c r="M380" s="37">
        <f t="shared" si="56"/>
        <v>352.21</v>
      </c>
      <c r="N380" s="37">
        <f t="shared" si="57"/>
        <v>359.47</v>
      </c>
      <c r="O380" s="38">
        <f t="shared" ca="1" si="58"/>
        <v>89756500</v>
      </c>
    </row>
    <row r="381" spans="1:15" x14ac:dyDescent="0.4">
      <c r="A381">
        <v>366</v>
      </c>
      <c r="B381" s="63">
        <v>44834</v>
      </c>
      <c r="C381" s="37">
        <v>361.79998799999998</v>
      </c>
      <c r="D381" s="37">
        <v>365.91000400000001</v>
      </c>
      <c r="E381" s="37">
        <v>357.040009</v>
      </c>
      <c r="F381" s="37">
        <v>357.17999300000002</v>
      </c>
      <c r="G381" s="38">
        <v>153711200</v>
      </c>
      <c r="H381" s="37">
        <v>350.22436499999998</v>
      </c>
      <c r="I381" s="41">
        <f t="shared" si="52"/>
        <v>0.98052626648660013</v>
      </c>
      <c r="J381" s="41">
        <f t="shared" ca="1" si="53"/>
        <v>1</v>
      </c>
      <c r="K381" s="37">
        <f t="shared" si="54"/>
        <v>354.75</v>
      </c>
      <c r="L381" s="37">
        <f t="shared" si="55"/>
        <v>358.78</v>
      </c>
      <c r="M381" s="37">
        <f t="shared" si="56"/>
        <v>350.09</v>
      </c>
      <c r="N381" s="37">
        <f t="shared" si="57"/>
        <v>350.22</v>
      </c>
      <c r="O381" s="38">
        <f t="shared" ca="1" si="58"/>
        <v>153711200</v>
      </c>
    </row>
    <row r="382" spans="1:15" x14ac:dyDescent="0.4">
      <c r="A382">
        <v>367</v>
      </c>
      <c r="B382" s="63">
        <v>44833</v>
      </c>
      <c r="C382" s="37">
        <v>366.80999800000001</v>
      </c>
      <c r="D382" s="37">
        <v>367.10998499999999</v>
      </c>
      <c r="E382" s="37">
        <v>359.70001200000002</v>
      </c>
      <c r="F382" s="37">
        <v>362.790009</v>
      </c>
      <c r="G382" s="38">
        <v>112952300</v>
      </c>
      <c r="H382" s="37">
        <v>355.72512799999998</v>
      </c>
      <c r="I382" s="41">
        <f t="shared" si="52"/>
        <v>0.98052625258486648</v>
      </c>
      <c r="J382" s="41">
        <f t="shared" ca="1" si="53"/>
        <v>1</v>
      </c>
      <c r="K382" s="37">
        <f t="shared" si="54"/>
        <v>359.67</v>
      </c>
      <c r="L382" s="37">
        <f t="shared" si="55"/>
        <v>359.96</v>
      </c>
      <c r="M382" s="37">
        <f t="shared" si="56"/>
        <v>352.7</v>
      </c>
      <c r="N382" s="37">
        <f t="shared" si="57"/>
        <v>355.73</v>
      </c>
      <c r="O382" s="38">
        <f t="shared" ca="1" si="58"/>
        <v>112952300</v>
      </c>
    </row>
    <row r="383" spans="1:15" x14ac:dyDescent="0.4">
      <c r="A383">
        <v>368</v>
      </c>
      <c r="B383" s="63">
        <v>44832</v>
      </c>
      <c r="C383" s="37">
        <v>364.38000499999998</v>
      </c>
      <c r="D383" s="37">
        <v>372.29998799999998</v>
      </c>
      <c r="E383" s="37">
        <v>362.60000600000001</v>
      </c>
      <c r="F383" s="37">
        <v>370.52999899999998</v>
      </c>
      <c r="G383" s="38">
        <v>110802200</v>
      </c>
      <c r="H383" s="37">
        <v>363.314392</v>
      </c>
      <c r="I383" s="41">
        <f t="shared" si="52"/>
        <v>0.98052625423184703</v>
      </c>
      <c r="J383" s="41">
        <f t="shared" ca="1" si="53"/>
        <v>1</v>
      </c>
      <c r="K383" s="37">
        <f t="shared" si="54"/>
        <v>357.28</v>
      </c>
      <c r="L383" s="37">
        <f t="shared" si="55"/>
        <v>365.05</v>
      </c>
      <c r="M383" s="37">
        <f t="shared" si="56"/>
        <v>355.54</v>
      </c>
      <c r="N383" s="37">
        <f t="shared" si="57"/>
        <v>363.31</v>
      </c>
      <c r="O383" s="38">
        <f t="shared" ca="1" si="58"/>
        <v>110802200</v>
      </c>
    </row>
    <row r="384" spans="1:15" x14ac:dyDescent="0.4">
      <c r="A384">
        <v>369</v>
      </c>
      <c r="B384" s="63">
        <v>44831</v>
      </c>
      <c r="C384" s="37">
        <v>368.01998900000001</v>
      </c>
      <c r="D384" s="37">
        <v>370.39999399999999</v>
      </c>
      <c r="E384" s="37">
        <v>360.86999500000002</v>
      </c>
      <c r="F384" s="37">
        <v>363.38000499999998</v>
      </c>
      <c r="G384" s="38">
        <v>108294100</v>
      </c>
      <c r="H384" s="37">
        <v>356.30361900000003</v>
      </c>
      <c r="I384" s="41">
        <f t="shared" si="52"/>
        <v>0.98052620974563542</v>
      </c>
      <c r="J384" s="41">
        <f t="shared" ca="1" si="53"/>
        <v>1</v>
      </c>
      <c r="K384" s="37">
        <f t="shared" si="54"/>
        <v>360.85</v>
      </c>
      <c r="L384" s="37">
        <f t="shared" si="55"/>
        <v>363.19</v>
      </c>
      <c r="M384" s="37">
        <f t="shared" si="56"/>
        <v>353.84</v>
      </c>
      <c r="N384" s="37">
        <f t="shared" si="57"/>
        <v>356.3</v>
      </c>
      <c r="O384" s="38">
        <f t="shared" ca="1" si="58"/>
        <v>108294100</v>
      </c>
    </row>
    <row r="385" spans="1:15" x14ac:dyDescent="0.4">
      <c r="A385">
        <v>370</v>
      </c>
      <c r="B385" s="63">
        <v>44830</v>
      </c>
      <c r="C385" s="37">
        <v>366.41000400000001</v>
      </c>
      <c r="D385" s="37">
        <v>370.209991</v>
      </c>
      <c r="E385" s="37">
        <v>363.02999899999998</v>
      </c>
      <c r="F385" s="37">
        <v>364.30999800000001</v>
      </c>
      <c r="G385" s="38">
        <v>92581200</v>
      </c>
      <c r="H385" s="37">
        <v>357.215485</v>
      </c>
      <c r="I385" s="41">
        <f t="shared" si="52"/>
        <v>0.98052616442329976</v>
      </c>
      <c r="J385" s="41">
        <f t="shared" ca="1" si="53"/>
        <v>1</v>
      </c>
      <c r="K385" s="37">
        <f t="shared" si="54"/>
        <v>359.27</v>
      </c>
      <c r="L385" s="37">
        <f t="shared" si="55"/>
        <v>363</v>
      </c>
      <c r="M385" s="37">
        <f t="shared" si="56"/>
        <v>355.96</v>
      </c>
      <c r="N385" s="37">
        <f t="shared" si="57"/>
        <v>357.22</v>
      </c>
      <c r="O385" s="38">
        <f t="shared" ca="1" si="58"/>
        <v>92581200</v>
      </c>
    </row>
    <row r="386" spans="1:15" x14ac:dyDescent="0.4">
      <c r="A386">
        <v>371</v>
      </c>
      <c r="B386" s="63">
        <v>44827</v>
      </c>
      <c r="C386" s="37">
        <v>370.57998700000002</v>
      </c>
      <c r="D386" s="37">
        <v>370.61999500000002</v>
      </c>
      <c r="E386" s="37">
        <v>363.290009</v>
      </c>
      <c r="F386" s="37">
        <v>367.95001200000002</v>
      </c>
      <c r="G386" s="38">
        <v>122346900</v>
      </c>
      <c r="H386" s="37">
        <v>360.78466800000001</v>
      </c>
      <c r="I386" s="41">
        <f t="shared" si="52"/>
        <v>0.98052631127513046</v>
      </c>
      <c r="J386" s="41">
        <f t="shared" ca="1" si="53"/>
        <v>1</v>
      </c>
      <c r="K386" s="37">
        <f t="shared" si="54"/>
        <v>363.36</v>
      </c>
      <c r="L386" s="37">
        <f t="shared" si="55"/>
        <v>363.4</v>
      </c>
      <c r="M386" s="37">
        <f t="shared" si="56"/>
        <v>356.22</v>
      </c>
      <c r="N386" s="37">
        <f t="shared" si="57"/>
        <v>360.78</v>
      </c>
      <c r="O386" s="38">
        <f t="shared" ca="1" si="58"/>
        <v>122346900</v>
      </c>
    </row>
    <row r="387" spans="1:15" x14ac:dyDescent="0.4">
      <c r="A387">
        <v>372</v>
      </c>
      <c r="B387" s="63">
        <v>44826</v>
      </c>
      <c r="C387" s="37">
        <v>376.57998700000002</v>
      </c>
      <c r="D387" s="37">
        <v>378.29998799999998</v>
      </c>
      <c r="E387" s="37">
        <v>373.44000199999999</v>
      </c>
      <c r="F387" s="37">
        <v>374.22000100000002</v>
      </c>
      <c r="G387" s="38">
        <v>89472600</v>
      </c>
      <c r="H387" s="37">
        <v>366.93258700000001</v>
      </c>
      <c r="I387" s="41">
        <f t="shared" si="52"/>
        <v>0.98052639094509542</v>
      </c>
      <c r="J387" s="41">
        <f t="shared" ca="1" si="53"/>
        <v>1</v>
      </c>
      <c r="K387" s="37">
        <f t="shared" si="54"/>
        <v>369.25</v>
      </c>
      <c r="L387" s="37">
        <f t="shared" si="55"/>
        <v>370.93</v>
      </c>
      <c r="M387" s="37">
        <f t="shared" si="56"/>
        <v>366.17</v>
      </c>
      <c r="N387" s="37">
        <f t="shared" si="57"/>
        <v>366.93</v>
      </c>
      <c r="O387" s="38">
        <f t="shared" ca="1" si="58"/>
        <v>89472600</v>
      </c>
    </row>
    <row r="388" spans="1:15" x14ac:dyDescent="0.4">
      <c r="A388">
        <v>373</v>
      </c>
      <c r="B388" s="63">
        <v>44825</v>
      </c>
      <c r="C388" s="37">
        <v>386.10998499999999</v>
      </c>
      <c r="D388" s="37">
        <v>389.30999800000001</v>
      </c>
      <c r="E388" s="37">
        <v>377.38000499999998</v>
      </c>
      <c r="F388" s="37">
        <v>377.39001500000001</v>
      </c>
      <c r="G388" s="38">
        <v>106746600</v>
      </c>
      <c r="H388" s="37">
        <v>370.04083300000002</v>
      </c>
      <c r="I388" s="41">
        <f t="shared" si="52"/>
        <v>0.98052629452848672</v>
      </c>
      <c r="J388" s="41">
        <f t="shared" ca="1" si="53"/>
        <v>1</v>
      </c>
      <c r="K388" s="37">
        <f t="shared" si="54"/>
        <v>378.59</v>
      </c>
      <c r="L388" s="37">
        <f t="shared" si="55"/>
        <v>381.73</v>
      </c>
      <c r="M388" s="37">
        <f t="shared" si="56"/>
        <v>370.03</v>
      </c>
      <c r="N388" s="37">
        <f t="shared" si="57"/>
        <v>370.04</v>
      </c>
      <c r="O388" s="38">
        <f t="shared" ca="1" si="58"/>
        <v>106746600</v>
      </c>
    </row>
    <row r="389" spans="1:15" x14ac:dyDescent="0.4">
      <c r="A389">
        <v>374</v>
      </c>
      <c r="B389" s="63">
        <v>44824</v>
      </c>
      <c r="C389" s="37">
        <v>385.05999800000001</v>
      </c>
      <c r="D389" s="37">
        <v>386.11999500000002</v>
      </c>
      <c r="E389" s="37">
        <v>381.20001200000002</v>
      </c>
      <c r="F389" s="37">
        <v>384.08999599999999</v>
      </c>
      <c r="G389" s="38">
        <v>77274900</v>
      </c>
      <c r="H389" s="37">
        <v>376.61035199999998</v>
      </c>
      <c r="I389" s="41">
        <f t="shared" si="52"/>
        <v>0.98052632435654474</v>
      </c>
      <c r="J389" s="41">
        <f t="shared" ca="1" si="53"/>
        <v>1</v>
      </c>
      <c r="K389" s="37">
        <f t="shared" si="54"/>
        <v>377.56</v>
      </c>
      <c r="L389" s="37">
        <f t="shared" si="55"/>
        <v>378.6</v>
      </c>
      <c r="M389" s="37">
        <f t="shared" si="56"/>
        <v>373.78</v>
      </c>
      <c r="N389" s="37">
        <f t="shared" si="57"/>
        <v>376.61</v>
      </c>
      <c r="O389" s="38">
        <f t="shared" ca="1" si="58"/>
        <v>77274900</v>
      </c>
    </row>
    <row r="390" spans="1:15" x14ac:dyDescent="0.4">
      <c r="A390">
        <v>375</v>
      </c>
      <c r="B390" s="63">
        <v>44823</v>
      </c>
      <c r="C390" s="37">
        <v>382.26001000000002</v>
      </c>
      <c r="D390" s="37">
        <v>388.54998799999998</v>
      </c>
      <c r="E390" s="37">
        <v>382.17999300000002</v>
      </c>
      <c r="F390" s="37">
        <v>388.54998799999998</v>
      </c>
      <c r="G390" s="38">
        <v>73278500</v>
      </c>
      <c r="H390" s="37">
        <v>380.98349000000002</v>
      </c>
      <c r="I390" s="41">
        <f t="shared" si="52"/>
        <v>0.98052632033539022</v>
      </c>
      <c r="J390" s="41">
        <f t="shared" ca="1" si="53"/>
        <v>1</v>
      </c>
      <c r="K390" s="37">
        <f t="shared" si="54"/>
        <v>374.82</v>
      </c>
      <c r="L390" s="37">
        <f t="shared" si="55"/>
        <v>380.98</v>
      </c>
      <c r="M390" s="37">
        <f t="shared" si="56"/>
        <v>374.74</v>
      </c>
      <c r="N390" s="37">
        <f t="shared" si="57"/>
        <v>380.98</v>
      </c>
      <c r="O390" s="38">
        <f t="shared" ca="1" si="58"/>
        <v>73278500</v>
      </c>
    </row>
    <row r="391" spans="1:15" x14ac:dyDescent="0.4">
      <c r="A391">
        <v>376</v>
      </c>
      <c r="B391" s="63">
        <v>44820</v>
      </c>
      <c r="C391" s="37">
        <v>384.14001500000001</v>
      </c>
      <c r="D391" s="37">
        <v>386.25</v>
      </c>
      <c r="E391" s="37">
        <v>382.10998499999999</v>
      </c>
      <c r="F391" s="37">
        <v>385.55999800000001</v>
      </c>
      <c r="G391" s="38">
        <v>103084800</v>
      </c>
      <c r="H391" s="37">
        <v>378.05169699999999</v>
      </c>
      <c r="I391" s="41">
        <f t="shared" si="52"/>
        <v>0.98052624484140594</v>
      </c>
      <c r="J391" s="41">
        <f t="shared" ca="1" si="53"/>
        <v>1</v>
      </c>
      <c r="K391" s="37">
        <f t="shared" si="54"/>
        <v>376.66</v>
      </c>
      <c r="L391" s="37">
        <f t="shared" si="55"/>
        <v>378.73</v>
      </c>
      <c r="M391" s="37">
        <f t="shared" si="56"/>
        <v>374.67</v>
      </c>
      <c r="N391" s="37">
        <f t="shared" si="57"/>
        <v>378.05</v>
      </c>
      <c r="O391" s="38">
        <f t="shared" ca="1" si="58"/>
        <v>103084800</v>
      </c>
    </row>
    <row r="392" spans="1:15" x14ac:dyDescent="0.4">
      <c r="A392">
        <v>377</v>
      </c>
      <c r="B392" s="63">
        <v>44819</v>
      </c>
      <c r="C392" s="37">
        <v>392.959991</v>
      </c>
      <c r="D392" s="37">
        <v>395.959991</v>
      </c>
      <c r="E392" s="37">
        <v>388.77999899999998</v>
      </c>
      <c r="F392" s="37">
        <v>390.11999500000002</v>
      </c>
      <c r="G392" s="38">
        <v>87633800</v>
      </c>
      <c r="H392" s="37">
        <v>380.95800800000001</v>
      </c>
      <c r="I392" s="41">
        <f t="shared" si="52"/>
        <v>0.97651495150870182</v>
      </c>
      <c r="J392" s="41">
        <f t="shared" ca="1" si="53"/>
        <v>1</v>
      </c>
      <c r="K392" s="37">
        <f t="shared" si="54"/>
        <v>383.73</v>
      </c>
      <c r="L392" s="37">
        <f t="shared" si="55"/>
        <v>386.66</v>
      </c>
      <c r="M392" s="37">
        <f t="shared" si="56"/>
        <v>379.65</v>
      </c>
      <c r="N392" s="37">
        <f t="shared" si="57"/>
        <v>380.96</v>
      </c>
      <c r="O392" s="38">
        <f t="shared" ca="1" si="58"/>
        <v>87633800</v>
      </c>
    </row>
    <row r="393" spans="1:15" x14ac:dyDescent="0.4">
      <c r="A393">
        <v>378</v>
      </c>
      <c r="B393" s="63">
        <v>44818</v>
      </c>
      <c r="C393" s="37">
        <v>394.47000100000002</v>
      </c>
      <c r="D393" s="37">
        <v>396.20001200000002</v>
      </c>
      <c r="E393" s="37">
        <v>391.11999500000002</v>
      </c>
      <c r="F393" s="37">
        <v>394.60000600000001</v>
      </c>
      <c r="G393" s="38">
        <v>85023700</v>
      </c>
      <c r="H393" s="37">
        <v>385.33279399999998</v>
      </c>
      <c r="I393" s="41">
        <f t="shared" si="52"/>
        <v>0.97651492179652921</v>
      </c>
      <c r="J393" s="41">
        <f t="shared" ca="1" si="53"/>
        <v>1</v>
      </c>
      <c r="K393" s="37">
        <f t="shared" si="54"/>
        <v>385.21</v>
      </c>
      <c r="L393" s="37">
        <f t="shared" si="55"/>
        <v>386.9</v>
      </c>
      <c r="M393" s="37">
        <f t="shared" si="56"/>
        <v>381.93</v>
      </c>
      <c r="N393" s="37">
        <f t="shared" si="57"/>
        <v>385.33</v>
      </c>
      <c r="O393" s="38">
        <f t="shared" ca="1" si="58"/>
        <v>85023700</v>
      </c>
    </row>
    <row r="394" spans="1:15" x14ac:dyDescent="0.4">
      <c r="A394">
        <v>379</v>
      </c>
      <c r="B394" s="63">
        <v>44817</v>
      </c>
      <c r="C394" s="37">
        <v>401.82998700000002</v>
      </c>
      <c r="D394" s="37">
        <v>403.10000600000001</v>
      </c>
      <c r="E394" s="37">
        <v>391.92001299999998</v>
      </c>
      <c r="F394" s="37">
        <v>393.10000600000001</v>
      </c>
      <c r="G394" s="38">
        <v>122947100</v>
      </c>
      <c r="H394" s="37">
        <v>383.86801100000002</v>
      </c>
      <c r="I394" s="41">
        <f t="shared" si="52"/>
        <v>0.97651489478735853</v>
      </c>
      <c r="J394" s="41">
        <f t="shared" ca="1" si="53"/>
        <v>1</v>
      </c>
      <c r="K394" s="37">
        <f t="shared" si="54"/>
        <v>392.39</v>
      </c>
      <c r="L394" s="37">
        <f t="shared" si="55"/>
        <v>393.63</v>
      </c>
      <c r="M394" s="37">
        <f t="shared" si="56"/>
        <v>382.72</v>
      </c>
      <c r="N394" s="37">
        <f t="shared" si="57"/>
        <v>383.87</v>
      </c>
      <c r="O394" s="38">
        <f t="shared" ca="1" si="58"/>
        <v>122947100</v>
      </c>
    </row>
    <row r="395" spans="1:15" x14ac:dyDescent="0.4">
      <c r="A395">
        <v>380</v>
      </c>
      <c r="B395" s="63">
        <v>44816</v>
      </c>
      <c r="C395" s="37">
        <v>408.77999899999998</v>
      </c>
      <c r="D395" s="37">
        <v>411.73001099999999</v>
      </c>
      <c r="E395" s="37">
        <v>408.459991</v>
      </c>
      <c r="F395" s="37">
        <v>410.97000100000002</v>
      </c>
      <c r="G395" s="38">
        <v>69256300</v>
      </c>
      <c r="H395" s="37">
        <v>401.31832900000001</v>
      </c>
      <c r="I395" s="41">
        <f t="shared" si="52"/>
        <v>0.9765148989548752</v>
      </c>
      <c r="J395" s="41">
        <f t="shared" ca="1" si="53"/>
        <v>1</v>
      </c>
      <c r="K395" s="37">
        <f t="shared" si="54"/>
        <v>399.18</v>
      </c>
      <c r="L395" s="37">
        <f t="shared" si="55"/>
        <v>402.06</v>
      </c>
      <c r="M395" s="37">
        <f t="shared" si="56"/>
        <v>398.87</v>
      </c>
      <c r="N395" s="37">
        <f t="shared" si="57"/>
        <v>401.32</v>
      </c>
      <c r="O395" s="38">
        <f t="shared" ca="1" si="58"/>
        <v>69256300</v>
      </c>
    </row>
    <row r="396" spans="1:15" x14ac:dyDescent="0.4">
      <c r="A396">
        <v>381</v>
      </c>
      <c r="B396" s="63">
        <v>44813</v>
      </c>
      <c r="C396" s="37">
        <v>402.73998999999998</v>
      </c>
      <c r="D396" s="37">
        <v>407.51001000000002</v>
      </c>
      <c r="E396" s="37">
        <v>402.459991</v>
      </c>
      <c r="F396" s="37">
        <v>406.60000600000001</v>
      </c>
      <c r="G396" s="38">
        <v>76706900</v>
      </c>
      <c r="H396" s="37">
        <v>397.050995</v>
      </c>
      <c r="I396" s="41">
        <f t="shared" si="52"/>
        <v>0.97651497575236135</v>
      </c>
      <c r="J396" s="41">
        <f t="shared" ca="1" si="53"/>
        <v>1</v>
      </c>
      <c r="K396" s="37">
        <f t="shared" si="54"/>
        <v>393.28</v>
      </c>
      <c r="L396" s="37">
        <f t="shared" si="55"/>
        <v>397.94</v>
      </c>
      <c r="M396" s="37">
        <f t="shared" si="56"/>
        <v>393.01</v>
      </c>
      <c r="N396" s="37">
        <f t="shared" si="57"/>
        <v>397.05</v>
      </c>
      <c r="O396" s="38">
        <f t="shared" ca="1" si="58"/>
        <v>76706900</v>
      </c>
    </row>
    <row r="397" spans="1:15" x14ac:dyDescent="0.4">
      <c r="A397">
        <v>382</v>
      </c>
      <c r="B397" s="63">
        <v>44812</v>
      </c>
      <c r="C397" s="37">
        <v>395.39001500000001</v>
      </c>
      <c r="D397" s="37">
        <v>400.85998499999999</v>
      </c>
      <c r="E397" s="37">
        <v>394.11999500000002</v>
      </c>
      <c r="F397" s="37">
        <v>400.38000499999998</v>
      </c>
      <c r="G397" s="38">
        <v>80821700</v>
      </c>
      <c r="H397" s="37">
        <v>390.97705100000002</v>
      </c>
      <c r="I397" s="41">
        <f t="shared" si="52"/>
        <v>0.97651492611375545</v>
      </c>
      <c r="J397" s="41">
        <f t="shared" ca="1" si="53"/>
        <v>1</v>
      </c>
      <c r="K397" s="37">
        <f t="shared" si="54"/>
        <v>386.1</v>
      </c>
      <c r="L397" s="37">
        <f t="shared" si="55"/>
        <v>391.45</v>
      </c>
      <c r="M397" s="37">
        <f t="shared" si="56"/>
        <v>384.86</v>
      </c>
      <c r="N397" s="37">
        <f t="shared" si="57"/>
        <v>390.98</v>
      </c>
      <c r="O397" s="38">
        <f t="shared" ca="1" si="58"/>
        <v>80821700</v>
      </c>
    </row>
    <row r="398" spans="1:15" x14ac:dyDescent="0.4">
      <c r="A398">
        <v>383</v>
      </c>
      <c r="B398" s="63">
        <v>44811</v>
      </c>
      <c r="C398" s="37">
        <v>390.42999300000002</v>
      </c>
      <c r="D398" s="37">
        <v>398.58999599999999</v>
      </c>
      <c r="E398" s="37">
        <v>390.20001200000002</v>
      </c>
      <c r="F398" s="37">
        <v>397.77999899999998</v>
      </c>
      <c r="G398" s="38">
        <v>70964200</v>
      </c>
      <c r="H398" s="37">
        <v>388.43810999999999</v>
      </c>
      <c r="I398" s="41">
        <f t="shared" si="52"/>
        <v>0.97651493533238209</v>
      </c>
      <c r="J398" s="41">
        <f t="shared" ca="1" si="53"/>
        <v>1</v>
      </c>
      <c r="K398" s="37">
        <f t="shared" si="54"/>
        <v>381.26</v>
      </c>
      <c r="L398" s="37">
        <f t="shared" si="55"/>
        <v>389.23</v>
      </c>
      <c r="M398" s="37">
        <f t="shared" si="56"/>
        <v>381.04</v>
      </c>
      <c r="N398" s="37">
        <f t="shared" si="57"/>
        <v>388.44</v>
      </c>
      <c r="O398" s="38">
        <f t="shared" ca="1" si="58"/>
        <v>70964200</v>
      </c>
    </row>
    <row r="399" spans="1:15" x14ac:dyDescent="0.4">
      <c r="A399">
        <v>384</v>
      </c>
      <c r="B399" s="63">
        <v>44810</v>
      </c>
      <c r="C399" s="37">
        <v>393.13000499999998</v>
      </c>
      <c r="D399" s="37">
        <v>394.11999500000002</v>
      </c>
      <c r="E399" s="37">
        <v>388.42001299999998</v>
      </c>
      <c r="F399" s="37">
        <v>390.76001000000002</v>
      </c>
      <c r="G399" s="38">
        <v>76637400</v>
      </c>
      <c r="H399" s="37">
        <v>381.58297700000003</v>
      </c>
      <c r="I399" s="41">
        <f t="shared" si="52"/>
        <v>0.97651491256743495</v>
      </c>
      <c r="J399" s="41">
        <f t="shared" ca="1" si="53"/>
        <v>1</v>
      </c>
      <c r="K399" s="37">
        <f t="shared" si="54"/>
        <v>383.9</v>
      </c>
      <c r="L399" s="37">
        <f t="shared" si="55"/>
        <v>384.86</v>
      </c>
      <c r="M399" s="37">
        <f t="shared" si="56"/>
        <v>379.3</v>
      </c>
      <c r="N399" s="37">
        <f t="shared" si="57"/>
        <v>381.58</v>
      </c>
      <c r="O399" s="38">
        <f t="shared" ca="1" si="58"/>
        <v>76637400</v>
      </c>
    </row>
    <row r="400" spans="1:15" x14ac:dyDescent="0.4">
      <c r="A400">
        <v>385</v>
      </c>
      <c r="B400" s="63">
        <v>44806</v>
      </c>
      <c r="C400" s="37">
        <v>400.27999899999998</v>
      </c>
      <c r="D400" s="37">
        <v>401.55999800000001</v>
      </c>
      <c r="E400" s="37">
        <v>390.32998700000002</v>
      </c>
      <c r="F400" s="37">
        <v>392.23998999999998</v>
      </c>
      <c r="G400" s="38">
        <v>99632100</v>
      </c>
      <c r="H400" s="37">
        <v>383.02819799999997</v>
      </c>
      <c r="I400" s="41">
        <f t="shared" si="52"/>
        <v>0.97651490864049839</v>
      </c>
      <c r="J400" s="41">
        <f t="shared" ca="1" si="53"/>
        <v>1</v>
      </c>
      <c r="K400" s="37">
        <f t="shared" si="54"/>
        <v>390.88</v>
      </c>
      <c r="L400" s="37">
        <f t="shared" si="55"/>
        <v>392.13</v>
      </c>
      <c r="M400" s="37">
        <f t="shared" si="56"/>
        <v>381.16</v>
      </c>
      <c r="N400" s="37">
        <f t="shared" si="57"/>
        <v>383.03</v>
      </c>
      <c r="O400" s="38">
        <f t="shared" ca="1" si="58"/>
        <v>99632100</v>
      </c>
    </row>
    <row r="401" spans="1:15" x14ac:dyDescent="0.4">
      <c r="A401">
        <v>386</v>
      </c>
      <c r="B401" s="63">
        <v>44805</v>
      </c>
      <c r="C401" s="37">
        <v>392.89001500000001</v>
      </c>
      <c r="D401" s="37">
        <v>396.77999899999998</v>
      </c>
      <c r="E401" s="37">
        <v>390.040009</v>
      </c>
      <c r="F401" s="37">
        <v>396.42001299999998</v>
      </c>
      <c r="G401" s="38">
        <v>78740100</v>
      </c>
      <c r="H401" s="37">
        <v>387.11007699999999</v>
      </c>
      <c r="I401" s="41">
        <f t="shared" ref="I401:I464" si="59">IF(F401=0,1,H401/F401)</f>
        <v>0.97651496974245855</v>
      </c>
      <c r="J401" s="41">
        <f t="shared" ref="J401:J464" ca="1" si="60">INDEX(OFFSET($T$15,0,0,$S$13+1,1),MATCH(B401,OFFSET($Q$15,0,0,$S$13+1,1),-1))</f>
        <v>1</v>
      </c>
      <c r="K401" s="37">
        <f t="shared" ref="K401:K464" si="61">ROUND($I401*C401,2)</f>
        <v>383.66</v>
      </c>
      <c r="L401" s="37">
        <f t="shared" ref="L401:L464" si="62">ROUND($I401*D401,2)</f>
        <v>387.46</v>
      </c>
      <c r="M401" s="37">
        <f t="shared" ref="M401:M464" si="63">ROUND($I401*E401,2)</f>
        <v>380.88</v>
      </c>
      <c r="N401" s="37">
        <f t="shared" ref="N401:N464" si="64">ROUND($I401*F401,2)</f>
        <v>387.11</v>
      </c>
      <c r="O401" s="38">
        <f t="shared" ref="O401:O464" ca="1" si="65">G401*J401</f>
        <v>78740100</v>
      </c>
    </row>
    <row r="402" spans="1:15" x14ac:dyDescent="0.4">
      <c r="A402">
        <v>387</v>
      </c>
      <c r="B402" s="63">
        <v>44804</v>
      </c>
      <c r="C402" s="37">
        <v>399.92999300000002</v>
      </c>
      <c r="D402" s="37">
        <v>401.23998999999998</v>
      </c>
      <c r="E402" s="37">
        <v>395.040009</v>
      </c>
      <c r="F402" s="37">
        <v>395.17999300000002</v>
      </c>
      <c r="G402" s="38">
        <v>76029700</v>
      </c>
      <c r="H402" s="37">
        <v>385.89917000000003</v>
      </c>
      <c r="I402" s="41">
        <f t="shared" si="59"/>
        <v>0.97651494720280541</v>
      </c>
      <c r="J402" s="41">
        <f t="shared" ca="1" si="60"/>
        <v>1</v>
      </c>
      <c r="K402" s="37">
        <f t="shared" si="61"/>
        <v>390.54</v>
      </c>
      <c r="L402" s="37">
        <f t="shared" si="62"/>
        <v>391.82</v>
      </c>
      <c r="M402" s="37">
        <f t="shared" si="63"/>
        <v>385.76</v>
      </c>
      <c r="N402" s="37">
        <f t="shared" si="64"/>
        <v>385.9</v>
      </c>
      <c r="O402" s="38">
        <f t="shared" ca="1" si="65"/>
        <v>76029700</v>
      </c>
    </row>
    <row r="403" spans="1:15" x14ac:dyDescent="0.4">
      <c r="A403">
        <v>388</v>
      </c>
      <c r="B403" s="63">
        <v>44803</v>
      </c>
      <c r="C403" s="37">
        <v>403.85000600000001</v>
      </c>
      <c r="D403" s="37">
        <v>404.10000600000001</v>
      </c>
      <c r="E403" s="37">
        <v>396</v>
      </c>
      <c r="F403" s="37">
        <v>398.209991</v>
      </c>
      <c r="G403" s="38">
        <v>85652400</v>
      </c>
      <c r="H403" s="37">
        <v>388.858002</v>
      </c>
      <c r="I403" s="41">
        <f t="shared" si="59"/>
        <v>0.97651493128910472</v>
      </c>
      <c r="J403" s="41">
        <f t="shared" ca="1" si="60"/>
        <v>1</v>
      </c>
      <c r="K403" s="37">
        <f t="shared" si="61"/>
        <v>394.37</v>
      </c>
      <c r="L403" s="37">
        <f t="shared" si="62"/>
        <v>394.61</v>
      </c>
      <c r="M403" s="37">
        <f t="shared" si="63"/>
        <v>386.7</v>
      </c>
      <c r="N403" s="37">
        <f t="shared" si="64"/>
        <v>388.86</v>
      </c>
      <c r="O403" s="38">
        <f t="shared" ca="1" si="65"/>
        <v>85652400</v>
      </c>
    </row>
    <row r="404" spans="1:15" x14ac:dyDescent="0.4">
      <c r="A404">
        <v>389</v>
      </c>
      <c r="B404" s="63">
        <v>44802</v>
      </c>
      <c r="C404" s="37">
        <v>402.20001200000002</v>
      </c>
      <c r="D404" s="37">
        <v>405.83999599999999</v>
      </c>
      <c r="E404" s="37">
        <v>401.20001200000002</v>
      </c>
      <c r="F404" s="37">
        <v>402.63000499999998</v>
      </c>
      <c r="G404" s="38">
        <v>65370800</v>
      </c>
      <c r="H404" s="37">
        <v>393.174194</v>
      </c>
      <c r="I404" s="41">
        <f t="shared" si="59"/>
        <v>0.97651488740885073</v>
      </c>
      <c r="J404" s="41">
        <f t="shared" ca="1" si="60"/>
        <v>1</v>
      </c>
      <c r="K404" s="37">
        <f t="shared" si="61"/>
        <v>392.75</v>
      </c>
      <c r="L404" s="37">
        <f t="shared" si="62"/>
        <v>396.31</v>
      </c>
      <c r="M404" s="37">
        <f t="shared" si="63"/>
        <v>391.78</v>
      </c>
      <c r="N404" s="37">
        <f t="shared" si="64"/>
        <v>393.17</v>
      </c>
      <c r="O404" s="38">
        <f t="shared" ca="1" si="65"/>
        <v>65370800</v>
      </c>
    </row>
    <row r="405" spans="1:15" x14ac:dyDescent="0.4">
      <c r="A405">
        <v>390</v>
      </c>
      <c r="B405" s="63">
        <v>44799</v>
      </c>
      <c r="C405" s="37">
        <v>419.39001500000001</v>
      </c>
      <c r="D405" s="37">
        <v>419.959991</v>
      </c>
      <c r="E405" s="37">
        <v>405.25</v>
      </c>
      <c r="F405" s="37">
        <v>405.30999800000001</v>
      </c>
      <c r="G405" s="38">
        <v>103087000</v>
      </c>
      <c r="H405" s="37">
        <v>395.79126000000002</v>
      </c>
      <c r="I405" s="41">
        <f t="shared" si="59"/>
        <v>0.976514919328489</v>
      </c>
      <c r="J405" s="41">
        <f t="shared" ca="1" si="60"/>
        <v>1</v>
      </c>
      <c r="K405" s="37">
        <f t="shared" si="61"/>
        <v>409.54</v>
      </c>
      <c r="L405" s="37">
        <f t="shared" si="62"/>
        <v>410.1</v>
      </c>
      <c r="M405" s="37">
        <f t="shared" si="63"/>
        <v>395.73</v>
      </c>
      <c r="N405" s="37">
        <f t="shared" si="64"/>
        <v>395.79</v>
      </c>
      <c r="O405" s="38">
        <f t="shared" ca="1" si="65"/>
        <v>103087000</v>
      </c>
    </row>
    <row r="406" spans="1:15" x14ac:dyDescent="0.4">
      <c r="A406">
        <v>391</v>
      </c>
      <c r="B406" s="63">
        <v>44798</v>
      </c>
      <c r="C406" s="37">
        <v>415.23998999999998</v>
      </c>
      <c r="D406" s="37">
        <v>419.55999800000001</v>
      </c>
      <c r="E406" s="37">
        <v>414.08999599999999</v>
      </c>
      <c r="F406" s="37">
        <v>419.51001000000002</v>
      </c>
      <c r="G406" s="38">
        <v>50942300</v>
      </c>
      <c r="H406" s="37">
        <v>409.65777600000001</v>
      </c>
      <c r="I406" s="41">
        <f t="shared" si="59"/>
        <v>0.97651490127732588</v>
      </c>
      <c r="J406" s="41">
        <f t="shared" ca="1" si="60"/>
        <v>1</v>
      </c>
      <c r="K406" s="37">
        <f t="shared" si="61"/>
        <v>405.49</v>
      </c>
      <c r="L406" s="37">
        <f t="shared" si="62"/>
        <v>409.71</v>
      </c>
      <c r="M406" s="37">
        <f t="shared" si="63"/>
        <v>404.37</v>
      </c>
      <c r="N406" s="37">
        <f t="shared" si="64"/>
        <v>409.66</v>
      </c>
      <c r="O406" s="38">
        <f t="shared" ca="1" si="65"/>
        <v>50942300</v>
      </c>
    </row>
    <row r="407" spans="1:15" x14ac:dyDescent="0.4">
      <c r="A407">
        <v>392</v>
      </c>
      <c r="B407" s="63">
        <v>44797</v>
      </c>
      <c r="C407" s="37">
        <v>412.10998499999999</v>
      </c>
      <c r="D407" s="37">
        <v>415.10998499999999</v>
      </c>
      <c r="E407" s="37">
        <v>411.39001500000001</v>
      </c>
      <c r="F407" s="37">
        <v>413.67001299999998</v>
      </c>
      <c r="G407" s="38">
        <v>49177800</v>
      </c>
      <c r="H407" s="37">
        <v>403.954926</v>
      </c>
      <c r="I407" s="41">
        <f t="shared" si="59"/>
        <v>0.97651488700003986</v>
      </c>
      <c r="J407" s="41">
        <f t="shared" ca="1" si="60"/>
        <v>1</v>
      </c>
      <c r="K407" s="37">
        <f t="shared" si="61"/>
        <v>402.43</v>
      </c>
      <c r="L407" s="37">
        <f t="shared" si="62"/>
        <v>405.36</v>
      </c>
      <c r="M407" s="37">
        <f t="shared" si="63"/>
        <v>401.73</v>
      </c>
      <c r="N407" s="37">
        <f t="shared" si="64"/>
        <v>403.95</v>
      </c>
      <c r="O407" s="38">
        <f t="shared" ca="1" si="65"/>
        <v>49177800</v>
      </c>
    </row>
    <row r="408" spans="1:15" x14ac:dyDescent="0.4">
      <c r="A408">
        <v>393</v>
      </c>
      <c r="B408" s="63">
        <v>44796</v>
      </c>
      <c r="C408" s="37">
        <v>412.89999399999999</v>
      </c>
      <c r="D408" s="37">
        <v>415.42001299999998</v>
      </c>
      <c r="E408" s="37">
        <v>411.76998900000001</v>
      </c>
      <c r="F408" s="37">
        <v>412.35000600000001</v>
      </c>
      <c r="G408" s="38">
        <v>49105200</v>
      </c>
      <c r="H408" s="37">
        <v>402.665955</v>
      </c>
      <c r="I408" s="41">
        <f t="shared" si="59"/>
        <v>0.97651497305907642</v>
      </c>
      <c r="J408" s="41">
        <f t="shared" ca="1" si="60"/>
        <v>1</v>
      </c>
      <c r="K408" s="37">
        <f t="shared" si="61"/>
        <v>403.2</v>
      </c>
      <c r="L408" s="37">
        <f t="shared" si="62"/>
        <v>405.66</v>
      </c>
      <c r="M408" s="37">
        <f t="shared" si="63"/>
        <v>402.1</v>
      </c>
      <c r="N408" s="37">
        <f t="shared" si="64"/>
        <v>402.67</v>
      </c>
      <c r="O408" s="38">
        <f t="shared" ca="1" si="65"/>
        <v>49105200</v>
      </c>
    </row>
    <row r="409" spans="1:15" x14ac:dyDescent="0.4">
      <c r="A409">
        <v>394</v>
      </c>
      <c r="B409" s="63">
        <v>44795</v>
      </c>
      <c r="C409" s="37">
        <v>417.04998799999998</v>
      </c>
      <c r="D409" s="37">
        <v>417.23001099999999</v>
      </c>
      <c r="E409" s="37">
        <v>412.39999399999999</v>
      </c>
      <c r="F409" s="37">
        <v>413.35000600000001</v>
      </c>
      <c r="G409" s="38">
        <v>77695600</v>
      </c>
      <c r="H409" s="37">
        <v>403.642426</v>
      </c>
      <c r="I409" s="41">
        <f t="shared" si="59"/>
        <v>0.97651486667693432</v>
      </c>
      <c r="J409" s="41">
        <f t="shared" ca="1" si="60"/>
        <v>1</v>
      </c>
      <c r="K409" s="37">
        <f t="shared" si="61"/>
        <v>407.26</v>
      </c>
      <c r="L409" s="37">
        <f t="shared" si="62"/>
        <v>407.43</v>
      </c>
      <c r="M409" s="37">
        <f t="shared" si="63"/>
        <v>402.71</v>
      </c>
      <c r="N409" s="37">
        <f t="shared" si="64"/>
        <v>403.64</v>
      </c>
      <c r="O409" s="38">
        <f t="shared" ca="1" si="65"/>
        <v>77695600</v>
      </c>
    </row>
    <row r="410" spans="1:15" x14ac:dyDescent="0.4">
      <c r="A410">
        <v>395</v>
      </c>
      <c r="B410" s="63">
        <v>44792</v>
      </c>
      <c r="C410" s="37">
        <v>424.98001099999999</v>
      </c>
      <c r="D410" s="37">
        <v>425.26001000000002</v>
      </c>
      <c r="E410" s="37">
        <v>421.22000100000002</v>
      </c>
      <c r="F410" s="37">
        <v>422.14001500000001</v>
      </c>
      <c r="G410" s="38">
        <v>68016900</v>
      </c>
      <c r="H410" s="37">
        <v>412.226044</v>
      </c>
      <c r="I410" s="41">
        <f t="shared" si="59"/>
        <v>0.97651496980214014</v>
      </c>
      <c r="J410" s="41">
        <f t="shared" ca="1" si="60"/>
        <v>1</v>
      </c>
      <c r="K410" s="37">
        <f t="shared" si="61"/>
        <v>415</v>
      </c>
      <c r="L410" s="37">
        <f t="shared" si="62"/>
        <v>415.27</v>
      </c>
      <c r="M410" s="37">
        <f t="shared" si="63"/>
        <v>411.33</v>
      </c>
      <c r="N410" s="37">
        <f t="shared" si="64"/>
        <v>412.23</v>
      </c>
      <c r="O410" s="38">
        <f t="shared" ca="1" si="65"/>
        <v>68016900</v>
      </c>
    </row>
    <row r="411" spans="1:15" x14ac:dyDescent="0.4">
      <c r="A411">
        <v>396</v>
      </c>
      <c r="B411" s="63">
        <v>44791</v>
      </c>
      <c r="C411" s="37">
        <v>426.85998499999999</v>
      </c>
      <c r="D411" s="37">
        <v>428.60998499999999</v>
      </c>
      <c r="E411" s="37">
        <v>425.5</v>
      </c>
      <c r="F411" s="37">
        <v>427.89001500000001</v>
      </c>
      <c r="G411" s="38">
        <v>49023200</v>
      </c>
      <c r="H411" s="37">
        <v>417.84097300000002</v>
      </c>
      <c r="I411" s="41">
        <f t="shared" si="59"/>
        <v>0.97651489483810461</v>
      </c>
      <c r="J411" s="41">
        <f t="shared" ca="1" si="60"/>
        <v>1</v>
      </c>
      <c r="K411" s="37">
        <f t="shared" si="61"/>
        <v>416.84</v>
      </c>
      <c r="L411" s="37">
        <f t="shared" si="62"/>
        <v>418.54</v>
      </c>
      <c r="M411" s="37">
        <f t="shared" si="63"/>
        <v>415.51</v>
      </c>
      <c r="N411" s="37">
        <f t="shared" si="64"/>
        <v>417.84</v>
      </c>
      <c r="O411" s="38">
        <f t="shared" ca="1" si="65"/>
        <v>49023200</v>
      </c>
    </row>
    <row r="412" spans="1:15" x14ac:dyDescent="0.4">
      <c r="A412">
        <v>397</v>
      </c>
      <c r="B412" s="63">
        <v>44790</v>
      </c>
      <c r="C412" s="37">
        <v>425.91000400000001</v>
      </c>
      <c r="D412" s="37">
        <v>429.5</v>
      </c>
      <c r="E412" s="37">
        <v>424.540009</v>
      </c>
      <c r="F412" s="37">
        <v>426.64999399999999</v>
      </c>
      <c r="G412" s="38">
        <v>63563400</v>
      </c>
      <c r="H412" s="37">
        <v>416.63012700000002</v>
      </c>
      <c r="I412" s="41">
        <f t="shared" si="59"/>
        <v>0.97651501900642246</v>
      </c>
      <c r="J412" s="41">
        <f t="shared" ca="1" si="60"/>
        <v>1</v>
      </c>
      <c r="K412" s="37">
        <f t="shared" si="61"/>
        <v>415.91</v>
      </c>
      <c r="L412" s="37">
        <f t="shared" si="62"/>
        <v>419.41</v>
      </c>
      <c r="M412" s="37">
        <f t="shared" si="63"/>
        <v>414.57</v>
      </c>
      <c r="N412" s="37">
        <f t="shared" si="64"/>
        <v>416.63</v>
      </c>
      <c r="O412" s="38">
        <f t="shared" ca="1" si="65"/>
        <v>63563400</v>
      </c>
    </row>
    <row r="413" spans="1:15" x14ac:dyDescent="0.4">
      <c r="A413">
        <v>398</v>
      </c>
      <c r="B413" s="63">
        <v>44789</v>
      </c>
      <c r="C413" s="37">
        <v>427.73001099999999</v>
      </c>
      <c r="D413" s="37">
        <v>431.73001099999999</v>
      </c>
      <c r="E413" s="37">
        <v>426.88000499999998</v>
      </c>
      <c r="F413" s="37">
        <v>429.70001200000002</v>
      </c>
      <c r="G413" s="38">
        <v>59289000</v>
      </c>
      <c r="H413" s="37">
        <v>419.608429</v>
      </c>
      <c r="I413" s="41">
        <f t="shared" si="59"/>
        <v>0.9765148179702634</v>
      </c>
      <c r="J413" s="41">
        <f t="shared" ca="1" si="60"/>
        <v>1</v>
      </c>
      <c r="K413" s="37">
        <f t="shared" si="61"/>
        <v>417.68</v>
      </c>
      <c r="L413" s="37">
        <f t="shared" si="62"/>
        <v>421.59</v>
      </c>
      <c r="M413" s="37">
        <f t="shared" si="63"/>
        <v>416.85</v>
      </c>
      <c r="N413" s="37">
        <f t="shared" si="64"/>
        <v>419.61</v>
      </c>
      <c r="O413" s="38">
        <f t="shared" ca="1" si="65"/>
        <v>59289000</v>
      </c>
    </row>
    <row r="414" spans="1:15" x14ac:dyDescent="0.4">
      <c r="A414">
        <v>399</v>
      </c>
      <c r="B414" s="63">
        <v>44788</v>
      </c>
      <c r="C414" s="37">
        <v>424.76998900000001</v>
      </c>
      <c r="D414" s="37">
        <v>429.41000400000001</v>
      </c>
      <c r="E414" s="37">
        <v>424.709991</v>
      </c>
      <c r="F414" s="37">
        <v>428.85998499999999</v>
      </c>
      <c r="G414" s="38">
        <v>54048300</v>
      </c>
      <c r="H414" s="37">
        <v>418.788208</v>
      </c>
      <c r="I414" s="41">
        <f t="shared" si="59"/>
        <v>0.97651499941175446</v>
      </c>
      <c r="J414" s="41">
        <f t="shared" ca="1" si="60"/>
        <v>1</v>
      </c>
      <c r="K414" s="37">
        <f t="shared" si="61"/>
        <v>414.79</v>
      </c>
      <c r="L414" s="37">
        <f t="shared" si="62"/>
        <v>419.33</v>
      </c>
      <c r="M414" s="37">
        <f t="shared" si="63"/>
        <v>414.74</v>
      </c>
      <c r="N414" s="37">
        <f t="shared" si="64"/>
        <v>418.79</v>
      </c>
      <c r="O414" s="38">
        <f t="shared" ca="1" si="65"/>
        <v>54048300</v>
      </c>
    </row>
    <row r="415" spans="1:15" x14ac:dyDescent="0.4">
      <c r="A415">
        <v>400</v>
      </c>
      <c r="B415" s="63">
        <v>44785</v>
      </c>
      <c r="C415" s="37">
        <v>422.02999899999998</v>
      </c>
      <c r="D415" s="37">
        <v>427.209991</v>
      </c>
      <c r="E415" s="37">
        <v>421.02999899999998</v>
      </c>
      <c r="F415" s="37">
        <v>427.10000600000001</v>
      </c>
      <c r="G415" s="38">
        <v>61694500</v>
      </c>
      <c r="H415" s="37">
        <v>417.06951900000001</v>
      </c>
      <c r="I415" s="41">
        <f t="shared" si="59"/>
        <v>0.97651489848024031</v>
      </c>
      <c r="J415" s="41">
        <f t="shared" ca="1" si="60"/>
        <v>1</v>
      </c>
      <c r="K415" s="37">
        <f t="shared" si="61"/>
        <v>412.12</v>
      </c>
      <c r="L415" s="37">
        <f t="shared" si="62"/>
        <v>417.18</v>
      </c>
      <c r="M415" s="37">
        <f t="shared" si="63"/>
        <v>411.14</v>
      </c>
      <c r="N415" s="37">
        <f t="shared" si="64"/>
        <v>417.07</v>
      </c>
      <c r="O415" s="38">
        <f t="shared" ca="1" si="65"/>
        <v>61694500</v>
      </c>
    </row>
    <row r="416" spans="1:15" x14ac:dyDescent="0.4">
      <c r="A416">
        <v>401</v>
      </c>
      <c r="B416" s="63">
        <v>44784</v>
      </c>
      <c r="C416" s="37">
        <v>422.98998999999998</v>
      </c>
      <c r="D416" s="37">
        <v>424.95001200000002</v>
      </c>
      <c r="E416" s="37">
        <v>419.209991</v>
      </c>
      <c r="F416" s="37">
        <v>419.98998999999998</v>
      </c>
      <c r="G416" s="38">
        <v>59489700</v>
      </c>
      <c r="H416" s="37">
        <v>410.12649499999998</v>
      </c>
      <c r="I416" s="41">
        <f t="shared" si="59"/>
        <v>0.97651492836769749</v>
      </c>
      <c r="J416" s="41">
        <f t="shared" ca="1" si="60"/>
        <v>1</v>
      </c>
      <c r="K416" s="37">
        <f t="shared" si="61"/>
        <v>413.06</v>
      </c>
      <c r="L416" s="37">
        <f t="shared" si="62"/>
        <v>414.97</v>
      </c>
      <c r="M416" s="37">
        <f t="shared" si="63"/>
        <v>409.36</v>
      </c>
      <c r="N416" s="37">
        <f t="shared" si="64"/>
        <v>410.13</v>
      </c>
      <c r="O416" s="38">
        <f t="shared" ca="1" si="65"/>
        <v>59489700</v>
      </c>
    </row>
    <row r="417" spans="1:15" x14ac:dyDescent="0.4">
      <c r="A417">
        <v>402</v>
      </c>
      <c r="B417" s="63">
        <v>44783</v>
      </c>
      <c r="C417" s="37">
        <v>418.77999899999998</v>
      </c>
      <c r="D417" s="37">
        <v>420.14001500000001</v>
      </c>
      <c r="E417" s="37">
        <v>416.72000100000002</v>
      </c>
      <c r="F417" s="37">
        <v>419.98998999999998</v>
      </c>
      <c r="G417" s="38">
        <v>68665700</v>
      </c>
      <c r="H417" s="37">
        <v>410.12649499999998</v>
      </c>
      <c r="I417" s="41">
        <f t="shared" si="59"/>
        <v>0.97651492836769749</v>
      </c>
      <c r="J417" s="41">
        <f t="shared" ca="1" si="60"/>
        <v>1</v>
      </c>
      <c r="K417" s="37">
        <f t="shared" si="61"/>
        <v>408.94</v>
      </c>
      <c r="L417" s="37">
        <f t="shared" si="62"/>
        <v>410.27</v>
      </c>
      <c r="M417" s="37">
        <f t="shared" si="63"/>
        <v>406.93</v>
      </c>
      <c r="N417" s="37">
        <f t="shared" si="64"/>
        <v>410.13</v>
      </c>
      <c r="O417" s="38">
        <f t="shared" ca="1" si="65"/>
        <v>68665700</v>
      </c>
    </row>
    <row r="418" spans="1:15" x14ac:dyDescent="0.4">
      <c r="A418">
        <v>403</v>
      </c>
      <c r="B418" s="63">
        <v>44782</v>
      </c>
      <c r="C418" s="37">
        <v>412.22000100000002</v>
      </c>
      <c r="D418" s="37">
        <v>412.75</v>
      </c>
      <c r="E418" s="37">
        <v>410.22000100000002</v>
      </c>
      <c r="F418" s="37">
        <v>411.35000600000001</v>
      </c>
      <c r="G418" s="38">
        <v>44931800</v>
      </c>
      <c r="H418" s="37">
        <v>401.68945300000001</v>
      </c>
      <c r="I418" s="41">
        <f t="shared" si="59"/>
        <v>0.9765150045968396</v>
      </c>
      <c r="J418" s="41">
        <f t="shared" ca="1" si="60"/>
        <v>1</v>
      </c>
      <c r="K418" s="37">
        <f t="shared" si="61"/>
        <v>402.54</v>
      </c>
      <c r="L418" s="37">
        <f t="shared" si="62"/>
        <v>403.06</v>
      </c>
      <c r="M418" s="37">
        <f t="shared" si="63"/>
        <v>400.59</v>
      </c>
      <c r="N418" s="37">
        <f t="shared" si="64"/>
        <v>401.69</v>
      </c>
      <c r="O418" s="38">
        <f t="shared" ca="1" si="65"/>
        <v>44931800</v>
      </c>
    </row>
    <row r="419" spans="1:15" x14ac:dyDescent="0.4">
      <c r="A419">
        <v>404</v>
      </c>
      <c r="B419" s="63">
        <v>44781</v>
      </c>
      <c r="C419" s="37">
        <v>415.25</v>
      </c>
      <c r="D419" s="37">
        <v>417.61999500000002</v>
      </c>
      <c r="E419" s="37">
        <v>411.82998700000002</v>
      </c>
      <c r="F419" s="37">
        <v>412.98998999999998</v>
      </c>
      <c r="G419" s="38">
        <v>53886100</v>
      </c>
      <c r="H419" s="37">
        <v>403.29092400000002</v>
      </c>
      <c r="I419" s="41">
        <f t="shared" si="59"/>
        <v>0.97651500948001191</v>
      </c>
      <c r="J419" s="41">
        <f t="shared" ca="1" si="60"/>
        <v>1</v>
      </c>
      <c r="K419" s="37">
        <f t="shared" si="61"/>
        <v>405.5</v>
      </c>
      <c r="L419" s="37">
        <f t="shared" si="62"/>
        <v>407.81</v>
      </c>
      <c r="M419" s="37">
        <f t="shared" si="63"/>
        <v>402.16</v>
      </c>
      <c r="N419" s="37">
        <f t="shared" si="64"/>
        <v>403.29</v>
      </c>
      <c r="O419" s="38">
        <f t="shared" ca="1" si="65"/>
        <v>53886100</v>
      </c>
    </row>
    <row r="420" spans="1:15" x14ac:dyDescent="0.4">
      <c r="A420">
        <v>405</v>
      </c>
      <c r="B420" s="63">
        <v>44778</v>
      </c>
      <c r="C420" s="37">
        <v>409.66000400000001</v>
      </c>
      <c r="D420" s="37">
        <v>414.14999399999999</v>
      </c>
      <c r="E420" s="37">
        <v>409.60000600000001</v>
      </c>
      <c r="F420" s="37">
        <v>413.47000100000002</v>
      </c>
      <c r="G420" s="38">
        <v>56814900</v>
      </c>
      <c r="H420" s="37">
        <v>403.75964399999998</v>
      </c>
      <c r="I420" s="41">
        <f t="shared" si="59"/>
        <v>0.97651496607609978</v>
      </c>
      <c r="J420" s="41">
        <f t="shared" ca="1" si="60"/>
        <v>1</v>
      </c>
      <c r="K420" s="37">
        <f t="shared" si="61"/>
        <v>400.04</v>
      </c>
      <c r="L420" s="37">
        <f t="shared" si="62"/>
        <v>404.42</v>
      </c>
      <c r="M420" s="37">
        <f t="shared" si="63"/>
        <v>399.98</v>
      </c>
      <c r="N420" s="37">
        <f t="shared" si="64"/>
        <v>403.76</v>
      </c>
      <c r="O420" s="38">
        <f t="shared" ca="1" si="65"/>
        <v>56814900</v>
      </c>
    </row>
    <row r="421" spans="1:15" x14ac:dyDescent="0.4">
      <c r="A421">
        <v>406</v>
      </c>
      <c r="B421" s="63">
        <v>44777</v>
      </c>
      <c r="C421" s="37">
        <v>414.36999500000002</v>
      </c>
      <c r="D421" s="37">
        <v>415.08999599999999</v>
      </c>
      <c r="E421" s="37">
        <v>412.44000199999999</v>
      </c>
      <c r="F421" s="37">
        <v>414.17001299999998</v>
      </c>
      <c r="G421" s="38">
        <v>45656600</v>
      </c>
      <c r="H421" s="37">
        <v>404.44320699999997</v>
      </c>
      <c r="I421" s="41">
        <f t="shared" si="59"/>
        <v>0.97651494387644133</v>
      </c>
      <c r="J421" s="41">
        <f t="shared" ca="1" si="60"/>
        <v>1</v>
      </c>
      <c r="K421" s="37">
        <f t="shared" si="61"/>
        <v>404.64</v>
      </c>
      <c r="L421" s="37">
        <f t="shared" si="62"/>
        <v>405.34</v>
      </c>
      <c r="M421" s="37">
        <f t="shared" si="63"/>
        <v>402.75</v>
      </c>
      <c r="N421" s="37">
        <f t="shared" si="64"/>
        <v>404.44</v>
      </c>
      <c r="O421" s="38">
        <f t="shared" ca="1" si="65"/>
        <v>45656600</v>
      </c>
    </row>
    <row r="422" spans="1:15" x14ac:dyDescent="0.4">
      <c r="A422">
        <v>407</v>
      </c>
      <c r="B422" s="63">
        <v>44776</v>
      </c>
      <c r="C422" s="37">
        <v>410.29998799999998</v>
      </c>
      <c r="D422" s="37">
        <v>415.67999300000002</v>
      </c>
      <c r="E422" s="37">
        <v>410</v>
      </c>
      <c r="F422" s="37">
        <v>414.45001200000002</v>
      </c>
      <c r="G422" s="38">
        <v>67820600</v>
      </c>
      <c r="H422" s="37">
        <v>404.71664399999997</v>
      </c>
      <c r="I422" s="41">
        <f t="shared" si="59"/>
        <v>0.97651497715483226</v>
      </c>
      <c r="J422" s="41">
        <f t="shared" ca="1" si="60"/>
        <v>1</v>
      </c>
      <c r="K422" s="37">
        <f t="shared" si="61"/>
        <v>400.66</v>
      </c>
      <c r="L422" s="37">
        <f t="shared" si="62"/>
        <v>405.92</v>
      </c>
      <c r="M422" s="37">
        <f t="shared" si="63"/>
        <v>400.37</v>
      </c>
      <c r="N422" s="37">
        <f t="shared" si="64"/>
        <v>404.72</v>
      </c>
      <c r="O422" s="38">
        <f t="shared" ca="1" si="65"/>
        <v>67820600</v>
      </c>
    </row>
    <row r="423" spans="1:15" x14ac:dyDescent="0.4">
      <c r="A423">
        <v>408</v>
      </c>
      <c r="B423" s="63">
        <v>44775</v>
      </c>
      <c r="C423" s="37">
        <v>409.11999500000002</v>
      </c>
      <c r="D423" s="37">
        <v>413</v>
      </c>
      <c r="E423" s="37">
        <v>406.82000699999998</v>
      </c>
      <c r="F423" s="37">
        <v>408.05999800000001</v>
      </c>
      <c r="G423" s="38">
        <v>63435400</v>
      </c>
      <c r="H423" s="37">
        <v>398.47668499999997</v>
      </c>
      <c r="I423" s="41">
        <f t="shared" si="59"/>
        <v>0.97651494131507588</v>
      </c>
      <c r="J423" s="41">
        <f t="shared" ca="1" si="60"/>
        <v>1</v>
      </c>
      <c r="K423" s="37">
        <f t="shared" si="61"/>
        <v>399.51</v>
      </c>
      <c r="L423" s="37">
        <f t="shared" si="62"/>
        <v>403.3</v>
      </c>
      <c r="M423" s="37">
        <f t="shared" si="63"/>
        <v>397.27</v>
      </c>
      <c r="N423" s="37">
        <f t="shared" si="64"/>
        <v>398.48</v>
      </c>
      <c r="O423" s="38">
        <f t="shared" ca="1" si="65"/>
        <v>63435400</v>
      </c>
    </row>
    <row r="424" spans="1:15" x14ac:dyDescent="0.4">
      <c r="A424">
        <v>409</v>
      </c>
      <c r="B424" s="63">
        <v>44774</v>
      </c>
      <c r="C424" s="37">
        <v>409.14999399999999</v>
      </c>
      <c r="D424" s="37">
        <v>413.41000400000001</v>
      </c>
      <c r="E424" s="37">
        <v>408.39999399999999</v>
      </c>
      <c r="F424" s="37">
        <v>410.76998900000001</v>
      </c>
      <c r="G424" s="38">
        <v>69997500</v>
      </c>
      <c r="H424" s="37">
        <v>401.12304699999999</v>
      </c>
      <c r="I424" s="41">
        <f t="shared" si="59"/>
        <v>0.97651497855652736</v>
      </c>
      <c r="J424" s="41">
        <f t="shared" ca="1" si="60"/>
        <v>1</v>
      </c>
      <c r="K424" s="37">
        <f t="shared" si="61"/>
        <v>399.54</v>
      </c>
      <c r="L424" s="37">
        <f t="shared" si="62"/>
        <v>403.7</v>
      </c>
      <c r="M424" s="37">
        <f t="shared" si="63"/>
        <v>398.81</v>
      </c>
      <c r="N424" s="37">
        <f t="shared" si="64"/>
        <v>401.12</v>
      </c>
      <c r="O424" s="38">
        <f t="shared" ca="1" si="65"/>
        <v>69997500</v>
      </c>
    </row>
    <row r="425" spans="1:15" x14ac:dyDescent="0.4">
      <c r="A425">
        <v>410</v>
      </c>
      <c r="B425" s="63">
        <v>44771</v>
      </c>
      <c r="C425" s="37">
        <v>407.57998700000002</v>
      </c>
      <c r="D425" s="37">
        <v>413.02999899999998</v>
      </c>
      <c r="E425" s="37">
        <v>406.76998900000001</v>
      </c>
      <c r="F425" s="37">
        <v>411.98998999999998</v>
      </c>
      <c r="G425" s="38">
        <v>87003700</v>
      </c>
      <c r="H425" s="37">
        <v>402.314392</v>
      </c>
      <c r="I425" s="41">
        <f t="shared" si="59"/>
        <v>0.97651496823988371</v>
      </c>
      <c r="J425" s="41">
        <f t="shared" ca="1" si="60"/>
        <v>1</v>
      </c>
      <c r="K425" s="37">
        <f t="shared" si="61"/>
        <v>398.01</v>
      </c>
      <c r="L425" s="37">
        <f t="shared" si="62"/>
        <v>403.33</v>
      </c>
      <c r="M425" s="37">
        <f t="shared" si="63"/>
        <v>397.22</v>
      </c>
      <c r="N425" s="37">
        <f t="shared" si="64"/>
        <v>402.31</v>
      </c>
      <c r="O425" s="38">
        <f t="shared" ca="1" si="65"/>
        <v>87003700</v>
      </c>
    </row>
    <row r="426" spans="1:15" x14ac:dyDescent="0.4">
      <c r="A426">
        <v>411</v>
      </c>
      <c r="B426" s="63">
        <v>44770</v>
      </c>
      <c r="C426" s="37">
        <v>401.89001500000001</v>
      </c>
      <c r="D426" s="37">
        <v>406.79998799999998</v>
      </c>
      <c r="E426" s="37">
        <v>398.14999399999999</v>
      </c>
      <c r="F426" s="37">
        <v>406.07000699999998</v>
      </c>
      <c r="G426" s="38">
        <v>73966600</v>
      </c>
      <c r="H426" s="37">
        <v>396.53344700000002</v>
      </c>
      <c r="I426" s="41">
        <f t="shared" si="59"/>
        <v>0.9765149855059353</v>
      </c>
      <c r="J426" s="41">
        <f t="shared" ca="1" si="60"/>
        <v>1</v>
      </c>
      <c r="K426" s="37">
        <f t="shared" si="61"/>
        <v>392.45</v>
      </c>
      <c r="L426" s="37">
        <f t="shared" si="62"/>
        <v>397.25</v>
      </c>
      <c r="M426" s="37">
        <f t="shared" si="63"/>
        <v>388.8</v>
      </c>
      <c r="N426" s="37">
        <f t="shared" si="64"/>
        <v>396.53</v>
      </c>
      <c r="O426" s="38">
        <f t="shared" ca="1" si="65"/>
        <v>73966600</v>
      </c>
    </row>
    <row r="427" spans="1:15" x14ac:dyDescent="0.4">
      <c r="A427">
        <v>412</v>
      </c>
      <c r="B427" s="63">
        <v>44769</v>
      </c>
      <c r="C427" s="37">
        <v>394.35998499999999</v>
      </c>
      <c r="D427" s="37">
        <v>402.88000499999998</v>
      </c>
      <c r="E427" s="37">
        <v>394.04998799999998</v>
      </c>
      <c r="F427" s="37">
        <v>401.040009</v>
      </c>
      <c r="G427" s="38">
        <v>82342100</v>
      </c>
      <c r="H427" s="37">
        <v>391.62155200000001</v>
      </c>
      <c r="I427" s="41">
        <f t="shared" si="59"/>
        <v>0.97651491923839451</v>
      </c>
      <c r="J427" s="41">
        <f t="shared" ca="1" si="60"/>
        <v>1</v>
      </c>
      <c r="K427" s="37">
        <f t="shared" si="61"/>
        <v>385.1</v>
      </c>
      <c r="L427" s="37">
        <f t="shared" si="62"/>
        <v>393.42</v>
      </c>
      <c r="M427" s="37">
        <f t="shared" si="63"/>
        <v>384.8</v>
      </c>
      <c r="N427" s="37">
        <f t="shared" si="64"/>
        <v>391.62</v>
      </c>
      <c r="O427" s="38">
        <f t="shared" ca="1" si="65"/>
        <v>82342100</v>
      </c>
    </row>
    <row r="428" spans="1:15" x14ac:dyDescent="0.4">
      <c r="A428">
        <v>413</v>
      </c>
      <c r="B428" s="63">
        <v>44768</v>
      </c>
      <c r="C428" s="37">
        <v>393.83999599999999</v>
      </c>
      <c r="D428" s="37">
        <v>394.05999800000001</v>
      </c>
      <c r="E428" s="37">
        <v>389.95001200000002</v>
      </c>
      <c r="F428" s="37">
        <v>390.89001500000001</v>
      </c>
      <c r="G428" s="38">
        <v>52946400</v>
      </c>
      <c r="H428" s="37">
        <v>381.70996100000002</v>
      </c>
      <c r="I428" s="41">
        <f t="shared" si="59"/>
        <v>0.97651499488929139</v>
      </c>
      <c r="J428" s="41">
        <f t="shared" ca="1" si="60"/>
        <v>1</v>
      </c>
      <c r="K428" s="37">
        <f t="shared" si="61"/>
        <v>384.59</v>
      </c>
      <c r="L428" s="37">
        <f t="shared" si="62"/>
        <v>384.81</v>
      </c>
      <c r="M428" s="37">
        <f t="shared" si="63"/>
        <v>380.79</v>
      </c>
      <c r="N428" s="37">
        <f t="shared" si="64"/>
        <v>381.71</v>
      </c>
      <c r="O428" s="38">
        <f t="shared" ca="1" si="65"/>
        <v>52946400</v>
      </c>
    </row>
    <row r="429" spans="1:15" x14ac:dyDescent="0.4">
      <c r="A429">
        <v>414</v>
      </c>
      <c r="B429" s="63">
        <v>44767</v>
      </c>
      <c r="C429" s="37">
        <v>395.75</v>
      </c>
      <c r="D429" s="37">
        <v>396.47000100000002</v>
      </c>
      <c r="E429" s="37">
        <v>393.209991</v>
      </c>
      <c r="F429" s="37">
        <v>395.57000699999998</v>
      </c>
      <c r="G429" s="38">
        <v>53631500</v>
      </c>
      <c r="H429" s="37">
        <v>386.28002900000001</v>
      </c>
      <c r="I429" s="41">
        <f t="shared" si="59"/>
        <v>0.97651495857723114</v>
      </c>
      <c r="J429" s="41">
        <f t="shared" ca="1" si="60"/>
        <v>1</v>
      </c>
      <c r="K429" s="37">
        <f t="shared" si="61"/>
        <v>386.46</v>
      </c>
      <c r="L429" s="37">
        <f t="shared" si="62"/>
        <v>387.16</v>
      </c>
      <c r="M429" s="37">
        <f t="shared" si="63"/>
        <v>383.98</v>
      </c>
      <c r="N429" s="37">
        <f t="shared" si="64"/>
        <v>386.28</v>
      </c>
      <c r="O429" s="38">
        <f t="shared" ca="1" si="65"/>
        <v>53631500</v>
      </c>
    </row>
    <row r="430" spans="1:15" x14ac:dyDescent="0.4">
      <c r="A430">
        <v>415</v>
      </c>
      <c r="B430" s="63">
        <v>44764</v>
      </c>
      <c r="C430" s="37">
        <v>398.92001299999998</v>
      </c>
      <c r="D430" s="37">
        <v>400.17999300000002</v>
      </c>
      <c r="E430" s="37">
        <v>392.75</v>
      </c>
      <c r="F430" s="37">
        <v>395.08999599999999</v>
      </c>
      <c r="G430" s="38">
        <v>72197300</v>
      </c>
      <c r="H430" s="37">
        <v>385.81130999999999</v>
      </c>
      <c r="I430" s="41">
        <f t="shared" si="59"/>
        <v>0.97651500646956402</v>
      </c>
      <c r="J430" s="41">
        <f t="shared" ca="1" si="60"/>
        <v>1</v>
      </c>
      <c r="K430" s="37">
        <f t="shared" si="61"/>
        <v>389.55</v>
      </c>
      <c r="L430" s="37">
        <f t="shared" si="62"/>
        <v>390.78</v>
      </c>
      <c r="M430" s="37">
        <f t="shared" si="63"/>
        <v>383.53</v>
      </c>
      <c r="N430" s="37">
        <f t="shared" si="64"/>
        <v>385.81</v>
      </c>
      <c r="O430" s="38">
        <f t="shared" ca="1" si="65"/>
        <v>72197300</v>
      </c>
    </row>
    <row r="431" spans="1:15" x14ac:dyDescent="0.4">
      <c r="A431">
        <v>416</v>
      </c>
      <c r="B431" s="63">
        <v>44763</v>
      </c>
      <c r="C431" s="37">
        <v>394.16000400000001</v>
      </c>
      <c r="D431" s="37">
        <v>398.83999599999999</v>
      </c>
      <c r="E431" s="37">
        <v>391.63000499999998</v>
      </c>
      <c r="F431" s="37">
        <v>398.790009</v>
      </c>
      <c r="G431" s="38">
        <v>64903900</v>
      </c>
      <c r="H431" s="37">
        <v>389.42440800000003</v>
      </c>
      <c r="I431" s="41">
        <f t="shared" si="59"/>
        <v>0.97651495576961667</v>
      </c>
      <c r="J431" s="41">
        <f t="shared" ca="1" si="60"/>
        <v>1</v>
      </c>
      <c r="K431" s="37">
        <f t="shared" si="61"/>
        <v>384.9</v>
      </c>
      <c r="L431" s="37">
        <f t="shared" si="62"/>
        <v>389.47</v>
      </c>
      <c r="M431" s="37">
        <f t="shared" si="63"/>
        <v>382.43</v>
      </c>
      <c r="N431" s="37">
        <f t="shared" si="64"/>
        <v>389.42</v>
      </c>
      <c r="O431" s="38">
        <f t="shared" ca="1" si="65"/>
        <v>64903900</v>
      </c>
    </row>
    <row r="432" spans="1:15" x14ac:dyDescent="0.4">
      <c r="A432">
        <v>417</v>
      </c>
      <c r="B432" s="63">
        <v>44762</v>
      </c>
      <c r="C432" s="37">
        <v>392.47000100000002</v>
      </c>
      <c r="D432" s="37">
        <v>396.26001000000002</v>
      </c>
      <c r="E432" s="37">
        <v>391.02999899999998</v>
      </c>
      <c r="F432" s="37">
        <v>394.76998900000001</v>
      </c>
      <c r="G432" s="38">
        <v>71843800</v>
      </c>
      <c r="H432" s="37">
        <v>385.49880999999999</v>
      </c>
      <c r="I432" s="41">
        <f t="shared" si="59"/>
        <v>0.97651498528678682</v>
      </c>
      <c r="J432" s="41">
        <f t="shared" ca="1" si="60"/>
        <v>1</v>
      </c>
      <c r="K432" s="37">
        <f t="shared" si="61"/>
        <v>383.25</v>
      </c>
      <c r="L432" s="37">
        <f t="shared" si="62"/>
        <v>386.95</v>
      </c>
      <c r="M432" s="37">
        <f t="shared" si="63"/>
        <v>381.85</v>
      </c>
      <c r="N432" s="37">
        <f t="shared" si="64"/>
        <v>385.5</v>
      </c>
      <c r="O432" s="38">
        <f t="shared" ca="1" si="65"/>
        <v>71843800</v>
      </c>
    </row>
    <row r="433" spans="1:15" x14ac:dyDescent="0.4">
      <c r="A433">
        <v>418</v>
      </c>
      <c r="B433" s="63">
        <v>44761</v>
      </c>
      <c r="C433" s="37">
        <v>386.07998700000002</v>
      </c>
      <c r="D433" s="37">
        <v>392.86999500000002</v>
      </c>
      <c r="E433" s="37">
        <v>385.39001500000001</v>
      </c>
      <c r="F433" s="37">
        <v>392.26998900000001</v>
      </c>
      <c r="G433" s="38">
        <v>78506000</v>
      </c>
      <c r="H433" s="37">
        <v>383.05749500000002</v>
      </c>
      <c r="I433" s="41">
        <f t="shared" si="59"/>
        <v>0.9765149150882404</v>
      </c>
      <c r="J433" s="41">
        <f t="shared" ca="1" si="60"/>
        <v>1</v>
      </c>
      <c r="K433" s="37">
        <f t="shared" si="61"/>
        <v>377.01</v>
      </c>
      <c r="L433" s="37">
        <f t="shared" si="62"/>
        <v>383.64</v>
      </c>
      <c r="M433" s="37">
        <f t="shared" si="63"/>
        <v>376.34</v>
      </c>
      <c r="N433" s="37">
        <f t="shared" si="64"/>
        <v>383.06</v>
      </c>
      <c r="O433" s="38">
        <f t="shared" ca="1" si="65"/>
        <v>78506000</v>
      </c>
    </row>
    <row r="434" spans="1:15" x14ac:dyDescent="0.4">
      <c r="A434">
        <v>419</v>
      </c>
      <c r="B434" s="63">
        <v>44760</v>
      </c>
      <c r="C434" s="37">
        <v>388.38000499999998</v>
      </c>
      <c r="D434" s="37">
        <v>389.08999599999999</v>
      </c>
      <c r="E434" s="37">
        <v>380.66000400000001</v>
      </c>
      <c r="F434" s="37">
        <v>381.95001200000002</v>
      </c>
      <c r="G434" s="38">
        <v>63203600</v>
      </c>
      <c r="H434" s="37">
        <v>372.97988900000001</v>
      </c>
      <c r="I434" s="41">
        <f t="shared" si="59"/>
        <v>0.97651492939343065</v>
      </c>
      <c r="J434" s="41">
        <f t="shared" ca="1" si="60"/>
        <v>1</v>
      </c>
      <c r="K434" s="37">
        <f t="shared" si="61"/>
        <v>379.26</v>
      </c>
      <c r="L434" s="37">
        <f t="shared" si="62"/>
        <v>379.95</v>
      </c>
      <c r="M434" s="37">
        <f t="shared" si="63"/>
        <v>371.72</v>
      </c>
      <c r="N434" s="37">
        <f t="shared" si="64"/>
        <v>372.98</v>
      </c>
      <c r="O434" s="38">
        <f t="shared" ca="1" si="65"/>
        <v>63203600</v>
      </c>
    </row>
    <row r="435" spans="1:15" x14ac:dyDescent="0.4">
      <c r="A435">
        <v>420</v>
      </c>
      <c r="B435" s="63">
        <v>44757</v>
      </c>
      <c r="C435" s="37">
        <v>382.54998799999998</v>
      </c>
      <c r="D435" s="37">
        <v>385.25</v>
      </c>
      <c r="E435" s="37">
        <v>380.540009</v>
      </c>
      <c r="F435" s="37">
        <v>385.13000499999998</v>
      </c>
      <c r="G435" s="38">
        <v>79060400</v>
      </c>
      <c r="H435" s="37">
        <v>376.08517499999999</v>
      </c>
      <c r="I435" s="41">
        <f t="shared" si="59"/>
        <v>0.97651486541538102</v>
      </c>
      <c r="J435" s="41">
        <f t="shared" ca="1" si="60"/>
        <v>1</v>
      </c>
      <c r="K435" s="37">
        <f t="shared" si="61"/>
        <v>373.57</v>
      </c>
      <c r="L435" s="37">
        <f t="shared" si="62"/>
        <v>376.2</v>
      </c>
      <c r="M435" s="37">
        <f t="shared" si="63"/>
        <v>371.6</v>
      </c>
      <c r="N435" s="37">
        <f t="shared" si="64"/>
        <v>376.09</v>
      </c>
      <c r="O435" s="38">
        <f t="shared" ca="1" si="65"/>
        <v>79060400</v>
      </c>
    </row>
    <row r="436" spans="1:15" x14ac:dyDescent="0.4">
      <c r="A436">
        <v>421</v>
      </c>
      <c r="B436" s="63">
        <v>44756</v>
      </c>
      <c r="C436" s="37">
        <v>373.60998499999999</v>
      </c>
      <c r="D436" s="37">
        <v>379.04998799999998</v>
      </c>
      <c r="E436" s="37">
        <v>371.040009</v>
      </c>
      <c r="F436" s="37">
        <v>377.91000400000001</v>
      </c>
      <c r="G436" s="38">
        <v>89704800</v>
      </c>
      <c r="H436" s="37">
        <v>369.03478999999999</v>
      </c>
      <c r="I436" s="41">
        <f t="shared" si="59"/>
        <v>0.9765150064669893</v>
      </c>
      <c r="J436" s="41">
        <f t="shared" ca="1" si="60"/>
        <v>1</v>
      </c>
      <c r="K436" s="37">
        <f t="shared" si="61"/>
        <v>364.84</v>
      </c>
      <c r="L436" s="37">
        <f t="shared" si="62"/>
        <v>370.15</v>
      </c>
      <c r="M436" s="37">
        <f t="shared" si="63"/>
        <v>362.33</v>
      </c>
      <c r="N436" s="37">
        <f t="shared" si="64"/>
        <v>369.03</v>
      </c>
      <c r="O436" s="38">
        <f t="shared" ca="1" si="65"/>
        <v>89704800</v>
      </c>
    </row>
    <row r="437" spans="1:15" x14ac:dyDescent="0.4">
      <c r="A437">
        <v>422</v>
      </c>
      <c r="B437" s="63">
        <v>44755</v>
      </c>
      <c r="C437" s="37">
        <v>375.10000600000001</v>
      </c>
      <c r="D437" s="37">
        <v>381.92001299999998</v>
      </c>
      <c r="E437" s="37">
        <v>374.66000400000001</v>
      </c>
      <c r="F437" s="37">
        <v>378.82998700000002</v>
      </c>
      <c r="G437" s="38">
        <v>84224600</v>
      </c>
      <c r="H437" s="37">
        <v>369.93313599999999</v>
      </c>
      <c r="I437" s="41">
        <f t="shared" si="59"/>
        <v>0.97651492409443286</v>
      </c>
      <c r="J437" s="41">
        <f t="shared" ca="1" si="60"/>
        <v>1</v>
      </c>
      <c r="K437" s="37">
        <f t="shared" si="61"/>
        <v>366.29</v>
      </c>
      <c r="L437" s="37">
        <f t="shared" si="62"/>
        <v>372.95</v>
      </c>
      <c r="M437" s="37">
        <f t="shared" si="63"/>
        <v>365.86</v>
      </c>
      <c r="N437" s="37">
        <f t="shared" si="64"/>
        <v>369.93</v>
      </c>
      <c r="O437" s="38">
        <f t="shared" ca="1" si="65"/>
        <v>84224600</v>
      </c>
    </row>
    <row r="438" spans="1:15" x14ac:dyDescent="0.4">
      <c r="A438">
        <v>423</v>
      </c>
      <c r="B438" s="63">
        <v>44754</v>
      </c>
      <c r="C438" s="37">
        <v>383.64999399999999</v>
      </c>
      <c r="D438" s="37">
        <v>386.16000400000001</v>
      </c>
      <c r="E438" s="37">
        <v>378.98998999999998</v>
      </c>
      <c r="F438" s="37">
        <v>380.82998700000002</v>
      </c>
      <c r="G438" s="38">
        <v>62219200</v>
      </c>
      <c r="H438" s="37">
        <v>371.886169</v>
      </c>
      <c r="I438" s="41">
        <f t="shared" si="59"/>
        <v>0.97651493237059606</v>
      </c>
      <c r="J438" s="41">
        <f t="shared" ca="1" si="60"/>
        <v>1</v>
      </c>
      <c r="K438" s="37">
        <f t="shared" si="61"/>
        <v>374.64</v>
      </c>
      <c r="L438" s="37">
        <f t="shared" si="62"/>
        <v>377.09</v>
      </c>
      <c r="M438" s="37">
        <f t="shared" si="63"/>
        <v>370.09</v>
      </c>
      <c r="N438" s="37">
        <f t="shared" si="64"/>
        <v>371.89</v>
      </c>
      <c r="O438" s="38">
        <f t="shared" ca="1" si="65"/>
        <v>62219200</v>
      </c>
    </row>
    <row r="439" spans="1:15" x14ac:dyDescent="0.4">
      <c r="A439">
        <v>424</v>
      </c>
      <c r="B439" s="63">
        <v>44753</v>
      </c>
      <c r="C439" s="37">
        <v>385.85000600000001</v>
      </c>
      <c r="D439" s="37">
        <v>386.86999500000002</v>
      </c>
      <c r="E439" s="37">
        <v>383.5</v>
      </c>
      <c r="F439" s="37">
        <v>384.23001099999999</v>
      </c>
      <c r="G439" s="38">
        <v>58366900</v>
      </c>
      <c r="H439" s="37">
        <v>375.20632899999998</v>
      </c>
      <c r="I439" s="41">
        <f t="shared" si="59"/>
        <v>0.97651489539686165</v>
      </c>
      <c r="J439" s="41">
        <f t="shared" ca="1" si="60"/>
        <v>1</v>
      </c>
      <c r="K439" s="37">
        <f t="shared" si="61"/>
        <v>376.79</v>
      </c>
      <c r="L439" s="37">
        <f t="shared" si="62"/>
        <v>377.78</v>
      </c>
      <c r="M439" s="37">
        <f t="shared" si="63"/>
        <v>374.49</v>
      </c>
      <c r="N439" s="37">
        <f t="shared" si="64"/>
        <v>375.21</v>
      </c>
      <c r="O439" s="38">
        <f t="shared" ca="1" si="65"/>
        <v>58366900</v>
      </c>
    </row>
    <row r="440" spans="1:15" x14ac:dyDescent="0.4">
      <c r="A440">
        <v>425</v>
      </c>
      <c r="B440" s="63">
        <v>44750</v>
      </c>
      <c r="C440" s="37">
        <v>387.26998900000001</v>
      </c>
      <c r="D440" s="37">
        <v>390.64001500000001</v>
      </c>
      <c r="E440" s="37">
        <v>385.66000400000001</v>
      </c>
      <c r="F440" s="37">
        <v>388.67001299999998</v>
      </c>
      <c r="G440" s="38">
        <v>72397800</v>
      </c>
      <c r="H440" s="37">
        <v>379.54205300000001</v>
      </c>
      <c r="I440" s="41">
        <f t="shared" si="59"/>
        <v>0.97651488487741922</v>
      </c>
      <c r="J440" s="41">
        <f t="shared" ca="1" si="60"/>
        <v>1</v>
      </c>
      <c r="K440" s="37">
        <f t="shared" si="61"/>
        <v>378.17</v>
      </c>
      <c r="L440" s="37">
        <f t="shared" si="62"/>
        <v>381.47</v>
      </c>
      <c r="M440" s="37">
        <f t="shared" si="63"/>
        <v>376.6</v>
      </c>
      <c r="N440" s="37">
        <f t="shared" si="64"/>
        <v>379.54</v>
      </c>
      <c r="O440" s="38">
        <f t="shared" ca="1" si="65"/>
        <v>72397800</v>
      </c>
    </row>
    <row r="441" spans="1:15" x14ac:dyDescent="0.4">
      <c r="A441">
        <v>426</v>
      </c>
      <c r="B441" s="63">
        <v>44749</v>
      </c>
      <c r="C441" s="37">
        <v>385.11999500000002</v>
      </c>
      <c r="D441" s="37">
        <v>389.82998700000002</v>
      </c>
      <c r="E441" s="37">
        <v>383.26998900000001</v>
      </c>
      <c r="F441" s="37">
        <v>388.98998999999998</v>
      </c>
      <c r="G441" s="38">
        <v>64525900</v>
      </c>
      <c r="H441" s="37">
        <v>379.85452299999997</v>
      </c>
      <c r="I441" s="41">
        <f t="shared" si="59"/>
        <v>0.97651490466374213</v>
      </c>
      <c r="J441" s="41">
        <f t="shared" ca="1" si="60"/>
        <v>1</v>
      </c>
      <c r="K441" s="37">
        <f t="shared" si="61"/>
        <v>376.08</v>
      </c>
      <c r="L441" s="37">
        <f t="shared" si="62"/>
        <v>380.67</v>
      </c>
      <c r="M441" s="37">
        <f t="shared" si="63"/>
        <v>374.27</v>
      </c>
      <c r="N441" s="37">
        <f t="shared" si="64"/>
        <v>379.85</v>
      </c>
      <c r="O441" s="38">
        <f t="shared" ca="1" si="65"/>
        <v>64525900</v>
      </c>
    </row>
    <row r="442" spans="1:15" x14ac:dyDescent="0.4">
      <c r="A442">
        <v>427</v>
      </c>
      <c r="B442" s="63">
        <v>44748</v>
      </c>
      <c r="C442" s="37">
        <v>382.10998499999999</v>
      </c>
      <c r="D442" s="37">
        <v>385.86999500000002</v>
      </c>
      <c r="E442" s="37">
        <v>379.60000600000001</v>
      </c>
      <c r="F442" s="37">
        <v>383.25</v>
      </c>
      <c r="G442" s="38">
        <v>70426200</v>
      </c>
      <c r="H442" s="37">
        <v>374.24932899999999</v>
      </c>
      <c r="I442" s="41">
        <f t="shared" si="59"/>
        <v>0.97651488323548596</v>
      </c>
      <c r="J442" s="41">
        <f t="shared" ca="1" si="60"/>
        <v>1</v>
      </c>
      <c r="K442" s="37">
        <f t="shared" si="61"/>
        <v>373.14</v>
      </c>
      <c r="L442" s="37">
        <f t="shared" si="62"/>
        <v>376.81</v>
      </c>
      <c r="M442" s="37">
        <f t="shared" si="63"/>
        <v>370.69</v>
      </c>
      <c r="N442" s="37">
        <f t="shared" si="64"/>
        <v>374.25</v>
      </c>
      <c r="O442" s="38">
        <f t="shared" ca="1" si="65"/>
        <v>70426200</v>
      </c>
    </row>
    <row r="443" spans="1:15" x14ac:dyDescent="0.4">
      <c r="A443">
        <v>428</v>
      </c>
      <c r="B443" s="63">
        <v>44747</v>
      </c>
      <c r="C443" s="37">
        <v>375.88000499999998</v>
      </c>
      <c r="D443" s="37">
        <v>381.98001099999999</v>
      </c>
      <c r="E443" s="37">
        <v>372.89999399999999</v>
      </c>
      <c r="F443" s="37">
        <v>381.959991</v>
      </c>
      <c r="G443" s="38">
        <v>81438000</v>
      </c>
      <c r="H443" s="37">
        <v>372.98968500000001</v>
      </c>
      <c r="I443" s="41">
        <f t="shared" si="59"/>
        <v>0.97651506385128173</v>
      </c>
      <c r="J443" s="41">
        <f t="shared" ca="1" si="60"/>
        <v>1</v>
      </c>
      <c r="K443" s="37">
        <f t="shared" si="61"/>
        <v>367.05</v>
      </c>
      <c r="L443" s="37">
        <f t="shared" si="62"/>
        <v>373.01</v>
      </c>
      <c r="M443" s="37">
        <f t="shared" si="63"/>
        <v>364.14</v>
      </c>
      <c r="N443" s="37">
        <f t="shared" si="64"/>
        <v>372.99</v>
      </c>
      <c r="O443" s="38">
        <f t="shared" ca="1" si="65"/>
        <v>81438000</v>
      </c>
    </row>
    <row r="444" spans="1:15" x14ac:dyDescent="0.4">
      <c r="A444">
        <v>429</v>
      </c>
      <c r="B444" s="63">
        <v>44743</v>
      </c>
      <c r="C444" s="37">
        <v>376.55999800000001</v>
      </c>
      <c r="D444" s="37">
        <v>381.70001200000002</v>
      </c>
      <c r="E444" s="37">
        <v>373.79998799999998</v>
      </c>
      <c r="F444" s="37">
        <v>381.23998999999998</v>
      </c>
      <c r="G444" s="38">
        <v>74839700</v>
      </c>
      <c r="H444" s="37">
        <v>372.28653000000003</v>
      </c>
      <c r="I444" s="41">
        <f t="shared" si="59"/>
        <v>0.97651489813542391</v>
      </c>
      <c r="J444" s="41">
        <f t="shared" ca="1" si="60"/>
        <v>1</v>
      </c>
      <c r="K444" s="37">
        <f t="shared" si="61"/>
        <v>367.72</v>
      </c>
      <c r="L444" s="37">
        <f t="shared" si="62"/>
        <v>372.74</v>
      </c>
      <c r="M444" s="37">
        <f t="shared" si="63"/>
        <v>365.02</v>
      </c>
      <c r="N444" s="37">
        <f t="shared" si="64"/>
        <v>372.29</v>
      </c>
      <c r="O444" s="38">
        <f t="shared" ca="1" si="65"/>
        <v>74839700</v>
      </c>
    </row>
    <row r="445" spans="1:15" x14ac:dyDescent="0.4">
      <c r="A445">
        <v>430</v>
      </c>
      <c r="B445" s="63">
        <v>44742</v>
      </c>
      <c r="C445" s="37">
        <v>376.23998999999998</v>
      </c>
      <c r="D445" s="37">
        <v>380.66000400000001</v>
      </c>
      <c r="E445" s="37">
        <v>372.55999800000001</v>
      </c>
      <c r="F445" s="37">
        <v>377.25</v>
      </c>
      <c r="G445" s="38">
        <v>112508300</v>
      </c>
      <c r="H445" s="37">
        <v>368.39022799999998</v>
      </c>
      <c r="I445" s="41">
        <f t="shared" si="59"/>
        <v>0.97651485222001322</v>
      </c>
      <c r="J445" s="41">
        <f t="shared" ca="1" si="60"/>
        <v>1</v>
      </c>
      <c r="K445" s="37">
        <f t="shared" si="61"/>
        <v>367.4</v>
      </c>
      <c r="L445" s="37">
        <f t="shared" si="62"/>
        <v>371.72</v>
      </c>
      <c r="M445" s="37">
        <f t="shared" si="63"/>
        <v>363.81</v>
      </c>
      <c r="N445" s="37">
        <f t="shared" si="64"/>
        <v>368.39</v>
      </c>
      <c r="O445" s="38">
        <f t="shared" ca="1" si="65"/>
        <v>112508300</v>
      </c>
    </row>
    <row r="446" spans="1:15" x14ac:dyDescent="0.4">
      <c r="A446">
        <v>431</v>
      </c>
      <c r="B446" s="63">
        <v>44741</v>
      </c>
      <c r="C446" s="37">
        <v>381.23001099999999</v>
      </c>
      <c r="D446" s="37">
        <v>382.26998900000001</v>
      </c>
      <c r="E446" s="37">
        <v>378.42001299999998</v>
      </c>
      <c r="F446" s="37">
        <v>380.33999599999999</v>
      </c>
      <c r="G446" s="38">
        <v>65676000</v>
      </c>
      <c r="H446" s="37">
        <v>371.40768400000002</v>
      </c>
      <c r="I446" s="41">
        <f t="shared" si="59"/>
        <v>0.9765149285009721</v>
      </c>
      <c r="J446" s="41">
        <f t="shared" ca="1" si="60"/>
        <v>1</v>
      </c>
      <c r="K446" s="37">
        <f t="shared" si="61"/>
        <v>372.28</v>
      </c>
      <c r="L446" s="37">
        <f t="shared" si="62"/>
        <v>373.29</v>
      </c>
      <c r="M446" s="37">
        <f t="shared" si="63"/>
        <v>369.53</v>
      </c>
      <c r="N446" s="37">
        <f t="shared" si="64"/>
        <v>371.41</v>
      </c>
      <c r="O446" s="38">
        <f t="shared" ca="1" si="65"/>
        <v>65676000</v>
      </c>
    </row>
    <row r="447" spans="1:15" x14ac:dyDescent="0.4">
      <c r="A447">
        <v>432</v>
      </c>
      <c r="B447" s="63">
        <v>44740</v>
      </c>
      <c r="C447" s="37">
        <v>390.23001099999999</v>
      </c>
      <c r="D447" s="37">
        <v>393.16000400000001</v>
      </c>
      <c r="E447" s="37">
        <v>380.52999899999998</v>
      </c>
      <c r="F447" s="37">
        <v>380.64999399999999</v>
      </c>
      <c r="G447" s="38">
        <v>86548900</v>
      </c>
      <c r="H447" s="37">
        <v>371.71038800000002</v>
      </c>
      <c r="I447" s="41">
        <f t="shared" si="59"/>
        <v>0.97651489257609192</v>
      </c>
      <c r="J447" s="41">
        <f t="shared" ca="1" si="60"/>
        <v>1</v>
      </c>
      <c r="K447" s="37">
        <f t="shared" si="61"/>
        <v>381.07</v>
      </c>
      <c r="L447" s="37">
        <f t="shared" si="62"/>
        <v>383.93</v>
      </c>
      <c r="M447" s="37">
        <f t="shared" si="63"/>
        <v>371.59</v>
      </c>
      <c r="N447" s="37">
        <f t="shared" si="64"/>
        <v>371.71</v>
      </c>
      <c r="O447" s="38">
        <f t="shared" ca="1" si="65"/>
        <v>86548900</v>
      </c>
    </row>
    <row r="448" spans="1:15" x14ac:dyDescent="0.4">
      <c r="A448">
        <v>433</v>
      </c>
      <c r="B448" s="63">
        <v>44739</v>
      </c>
      <c r="C448" s="37">
        <v>391.04998799999998</v>
      </c>
      <c r="D448" s="37">
        <v>391.35998499999999</v>
      </c>
      <c r="E448" s="37">
        <v>387.44000199999999</v>
      </c>
      <c r="F448" s="37">
        <v>388.58999599999999</v>
      </c>
      <c r="G448" s="38">
        <v>66009600</v>
      </c>
      <c r="H448" s="37">
        <v>379.46392800000001</v>
      </c>
      <c r="I448" s="41">
        <f t="shared" si="59"/>
        <v>0.97651491779525901</v>
      </c>
      <c r="J448" s="41">
        <f t="shared" ca="1" si="60"/>
        <v>1</v>
      </c>
      <c r="K448" s="37">
        <f t="shared" si="61"/>
        <v>381.87</v>
      </c>
      <c r="L448" s="37">
        <f t="shared" si="62"/>
        <v>382.17</v>
      </c>
      <c r="M448" s="37">
        <f t="shared" si="63"/>
        <v>378.34</v>
      </c>
      <c r="N448" s="37">
        <f t="shared" si="64"/>
        <v>379.46</v>
      </c>
      <c r="O448" s="38">
        <f t="shared" ca="1" si="65"/>
        <v>66009600</v>
      </c>
    </row>
    <row r="449" spans="1:15" x14ac:dyDescent="0.4">
      <c r="A449">
        <v>434</v>
      </c>
      <c r="B449" s="63">
        <v>44736</v>
      </c>
      <c r="C449" s="37">
        <v>381.39999399999999</v>
      </c>
      <c r="D449" s="37">
        <v>390.08999599999999</v>
      </c>
      <c r="E449" s="37">
        <v>381.36999500000002</v>
      </c>
      <c r="F449" s="37">
        <v>390.07998700000002</v>
      </c>
      <c r="G449" s="38">
        <v>98050300</v>
      </c>
      <c r="H449" s="37">
        <v>380.91894500000001</v>
      </c>
      <c r="I449" s="41">
        <f t="shared" si="59"/>
        <v>0.97651496537811355</v>
      </c>
      <c r="J449" s="41">
        <f t="shared" ca="1" si="60"/>
        <v>1</v>
      </c>
      <c r="K449" s="37">
        <f t="shared" si="61"/>
        <v>372.44</v>
      </c>
      <c r="L449" s="37">
        <f t="shared" si="62"/>
        <v>380.93</v>
      </c>
      <c r="M449" s="37">
        <f t="shared" si="63"/>
        <v>372.41</v>
      </c>
      <c r="N449" s="37">
        <f t="shared" si="64"/>
        <v>380.92</v>
      </c>
      <c r="O449" s="38">
        <f t="shared" ca="1" si="65"/>
        <v>98050300</v>
      </c>
    </row>
    <row r="450" spans="1:15" x14ac:dyDescent="0.4">
      <c r="A450">
        <v>435</v>
      </c>
      <c r="B450" s="63">
        <v>44735</v>
      </c>
      <c r="C450" s="37">
        <v>376.64001500000001</v>
      </c>
      <c r="D450" s="37">
        <v>378.82998700000002</v>
      </c>
      <c r="E450" s="37">
        <v>372.89001500000001</v>
      </c>
      <c r="F450" s="37">
        <v>378.05999800000001</v>
      </c>
      <c r="G450" s="38">
        <v>79292100</v>
      </c>
      <c r="H450" s="37">
        <v>369.18127399999997</v>
      </c>
      <c r="I450" s="41">
        <f t="shared" si="59"/>
        <v>0.97651503981651078</v>
      </c>
      <c r="J450" s="41">
        <f t="shared" ca="1" si="60"/>
        <v>1</v>
      </c>
      <c r="K450" s="37">
        <f t="shared" si="61"/>
        <v>367.79</v>
      </c>
      <c r="L450" s="37">
        <f t="shared" si="62"/>
        <v>369.93</v>
      </c>
      <c r="M450" s="37">
        <f t="shared" si="63"/>
        <v>364.13</v>
      </c>
      <c r="N450" s="37">
        <f t="shared" si="64"/>
        <v>369.18</v>
      </c>
      <c r="O450" s="38">
        <f t="shared" ca="1" si="65"/>
        <v>79292100</v>
      </c>
    </row>
    <row r="451" spans="1:15" x14ac:dyDescent="0.4">
      <c r="A451">
        <v>436</v>
      </c>
      <c r="B451" s="63">
        <v>44734</v>
      </c>
      <c r="C451" s="37">
        <v>370.61999500000002</v>
      </c>
      <c r="D451" s="37">
        <v>378.72000100000002</v>
      </c>
      <c r="E451" s="37">
        <v>370.17999300000002</v>
      </c>
      <c r="F451" s="37">
        <v>374.39001500000001</v>
      </c>
      <c r="G451" s="38">
        <v>90059400</v>
      </c>
      <c r="H451" s="37">
        <v>365.597443</v>
      </c>
      <c r="I451" s="41">
        <f t="shared" si="59"/>
        <v>0.97651493990831995</v>
      </c>
      <c r="J451" s="41">
        <f t="shared" ca="1" si="60"/>
        <v>1</v>
      </c>
      <c r="K451" s="37">
        <f t="shared" si="61"/>
        <v>361.92</v>
      </c>
      <c r="L451" s="37">
        <f t="shared" si="62"/>
        <v>369.83</v>
      </c>
      <c r="M451" s="37">
        <f t="shared" si="63"/>
        <v>361.49</v>
      </c>
      <c r="N451" s="37">
        <f t="shared" si="64"/>
        <v>365.6</v>
      </c>
      <c r="O451" s="38">
        <f t="shared" ca="1" si="65"/>
        <v>90059400</v>
      </c>
    </row>
    <row r="452" spans="1:15" x14ac:dyDescent="0.4">
      <c r="A452">
        <v>437</v>
      </c>
      <c r="B452" s="63">
        <v>44733</v>
      </c>
      <c r="C452" s="37">
        <v>371.89001500000001</v>
      </c>
      <c r="D452" s="37">
        <v>376.52999899999998</v>
      </c>
      <c r="E452" s="37">
        <v>371.80999800000001</v>
      </c>
      <c r="F452" s="37">
        <v>375.07000699999998</v>
      </c>
      <c r="G452" s="38">
        <v>76811900</v>
      </c>
      <c r="H452" s="37">
        <v>366.26144399999998</v>
      </c>
      <c r="I452" s="41">
        <f t="shared" si="59"/>
        <v>0.97651488299356337</v>
      </c>
      <c r="J452" s="41">
        <f t="shared" ca="1" si="60"/>
        <v>1</v>
      </c>
      <c r="K452" s="37">
        <f t="shared" si="61"/>
        <v>363.16</v>
      </c>
      <c r="L452" s="37">
        <f t="shared" si="62"/>
        <v>367.69</v>
      </c>
      <c r="M452" s="37">
        <f t="shared" si="63"/>
        <v>363.08</v>
      </c>
      <c r="N452" s="37">
        <f t="shared" si="64"/>
        <v>366.26</v>
      </c>
      <c r="O452" s="38">
        <f t="shared" ca="1" si="65"/>
        <v>76811900</v>
      </c>
    </row>
    <row r="453" spans="1:15" x14ac:dyDescent="0.4">
      <c r="A453">
        <v>438</v>
      </c>
      <c r="B453" s="63">
        <v>44729</v>
      </c>
      <c r="C453" s="37">
        <v>365.51001000000002</v>
      </c>
      <c r="D453" s="37">
        <v>369.38000499999998</v>
      </c>
      <c r="E453" s="37">
        <v>362.17001299999998</v>
      </c>
      <c r="F453" s="37">
        <v>365.85998499999999</v>
      </c>
      <c r="G453" s="38">
        <v>111113900</v>
      </c>
      <c r="H453" s="37">
        <v>357.26773100000003</v>
      </c>
      <c r="I453" s="41">
        <f t="shared" si="59"/>
        <v>0.97651491184530614</v>
      </c>
      <c r="J453" s="41">
        <f t="shared" ca="1" si="60"/>
        <v>1</v>
      </c>
      <c r="K453" s="37">
        <f t="shared" si="61"/>
        <v>356.93</v>
      </c>
      <c r="L453" s="37">
        <f t="shared" si="62"/>
        <v>360.71</v>
      </c>
      <c r="M453" s="37">
        <f t="shared" si="63"/>
        <v>353.66</v>
      </c>
      <c r="N453" s="37">
        <f t="shared" si="64"/>
        <v>357.27</v>
      </c>
      <c r="O453" s="38">
        <f t="shared" ca="1" si="65"/>
        <v>111113900</v>
      </c>
    </row>
    <row r="454" spans="1:15" x14ac:dyDescent="0.4">
      <c r="A454">
        <v>439</v>
      </c>
      <c r="B454" s="63">
        <v>44728</v>
      </c>
      <c r="C454" s="37">
        <v>370.51001000000002</v>
      </c>
      <c r="D454" s="37">
        <v>370.94000199999999</v>
      </c>
      <c r="E454" s="37">
        <v>364.07998700000002</v>
      </c>
      <c r="F454" s="37">
        <v>366.64999399999999</v>
      </c>
      <c r="G454" s="38">
        <v>134473300</v>
      </c>
      <c r="H454" s="37">
        <v>356.49920700000001</v>
      </c>
      <c r="I454" s="41">
        <f t="shared" si="59"/>
        <v>0.97231477658226828</v>
      </c>
      <c r="J454" s="41">
        <f t="shared" ca="1" si="60"/>
        <v>1</v>
      </c>
      <c r="K454" s="37">
        <f t="shared" si="61"/>
        <v>360.25</v>
      </c>
      <c r="L454" s="37">
        <f t="shared" si="62"/>
        <v>360.67</v>
      </c>
      <c r="M454" s="37">
        <f t="shared" si="63"/>
        <v>354</v>
      </c>
      <c r="N454" s="37">
        <f t="shared" si="64"/>
        <v>356.5</v>
      </c>
      <c r="O454" s="38">
        <f t="shared" ca="1" si="65"/>
        <v>134473300</v>
      </c>
    </row>
    <row r="455" spans="1:15" x14ac:dyDescent="0.4">
      <c r="A455">
        <v>440</v>
      </c>
      <c r="B455" s="63">
        <v>44727</v>
      </c>
      <c r="C455" s="37">
        <v>377.35998499999999</v>
      </c>
      <c r="D455" s="37">
        <v>383.89999399999999</v>
      </c>
      <c r="E455" s="37">
        <v>372.11999500000002</v>
      </c>
      <c r="F455" s="37">
        <v>379.20001200000002</v>
      </c>
      <c r="G455" s="38">
        <v>125666800</v>
      </c>
      <c r="H455" s="37">
        <v>368.70178199999998</v>
      </c>
      <c r="I455" s="41">
        <f t="shared" si="59"/>
        <v>0.97231479517991148</v>
      </c>
      <c r="J455" s="41">
        <f t="shared" ca="1" si="60"/>
        <v>1</v>
      </c>
      <c r="K455" s="37">
        <f t="shared" si="61"/>
        <v>366.91</v>
      </c>
      <c r="L455" s="37">
        <f t="shared" si="62"/>
        <v>373.27</v>
      </c>
      <c r="M455" s="37">
        <f t="shared" si="63"/>
        <v>361.82</v>
      </c>
      <c r="N455" s="37">
        <f t="shared" si="64"/>
        <v>368.7</v>
      </c>
      <c r="O455" s="38">
        <f t="shared" ca="1" si="65"/>
        <v>125666800</v>
      </c>
    </row>
    <row r="456" spans="1:15" x14ac:dyDescent="0.4">
      <c r="A456">
        <v>441</v>
      </c>
      <c r="B456" s="63">
        <v>44726</v>
      </c>
      <c r="C456" s="37">
        <v>376.85000600000001</v>
      </c>
      <c r="D456" s="37">
        <v>377.94000199999999</v>
      </c>
      <c r="E456" s="37">
        <v>370.58999599999999</v>
      </c>
      <c r="F456" s="37">
        <v>373.86999500000002</v>
      </c>
      <c r="G456" s="38">
        <v>104011800</v>
      </c>
      <c r="H456" s="37">
        <v>363.51934799999998</v>
      </c>
      <c r="I456" s="41">
        <f t="shared" si="59"/>
        <v>0.97231484971132798</v>
      </c>
      <c r="J456" s="41">
        <f t="shared" ca="1" si="60"/>
        <v>1</v>
      </c>
      <c r="K456" s="37">
        <f t="shared" si="61"/>
        <v>366.42</v>
      </c>
      <c r="L456" s="37">
        <f t="shared" si="62"/>
        <v>367.48</v>
      </c>
      <c r="M456" s="37">
        <f t="shared" si="63"/>
        <v>360.33</v>
      </c>
      <c r="N456" s="37">
        <f t="shared" si="64"/>
        <v>363.52</v>
      </c>
      <c r="O456" s="38">
        <f t="shared" ca="1" si="65"/>
        <v>104011800</v>
      </c>
    </row>
    <row r="457" spans="1:15" x14ac:dyDescent="0.4">
      <c r="A457">
        <v>442</v>
      </c>
      <c r="B457" s="63">
        <v>44725</v>
      </c>
      <c r="C457" s="37">
        <v>379.85000600000001</v>
      </c>
      <c r="D457" s="37">
        <v>381.80999800000001</v>
      </c>
      <c r="E457" s="37">
        <v>373.29998799999998</v>
      </c>
      <c r="F457" s="37">
        <v>375</v>
      </c>
      <c r="G457" s="38">
        <v>170004900</v>
      </c>
      <c r="H457" s="37">
        <v>364.61807299999998</v>
      </c>
      <c r="I457" s="41">
        <f t="shared" si="59"/>
        <v>0.97231486133333334</v>
      </c>
      <c r="J457" s="41">
        <f t="shared" ca="1" si="60"/>
        <v>1</v>
      </c>
      <c r="K457" s="37">
        <f t="shared" si="61"/>
        <v>369.33</v>
      </c>
      <c r="L457" s="37">
        <f t="shared" si="62"/>
        <v>371.24</v>
      </c>
      <c r="M457" s="37">
        <f t="shared" si="63"/>
        <v>362.97</v>
      </c>
      <c r="N457" s="37">
        <f t="shared" si="64"/>
        <v>364.62</v>
      </c>
      <c r="O457" s="38">
        <f t="shared" ca="1" si="65"/>
        <v>170004900</v>
      </c>
    </row>
    <row r="458" spans="1:15" x14ac:dyDescent="0.4">
      <c r="A458">
        <v>443</v>
      </c>
      <c r="B458" s="63">
        <v>44722</v>
      </c>
      <c r="C458" s="37">
        <v>394.88000499999998</v>
      </c>
      <c r="D458" s="37">
        <v>395.77999899999998</v>
      </c>
      <c r="E458" s="37">
        <v>389.75</v>
      </c>
      <c r="F458" s="37">
        <v>389.79998799999998</v>
      </c>
      <c r="G458" s="38">
        <v>132893900</v>
      </c>
      <c r="H458" s="37">
        <v>379.00830100000002</v>
      </c>
      <c r="I458" s="41">
        <f t="shared" si="59"/>
        <v>0.97231480930676695</v>
      </c>
      <c r="J458" s="41">
        <f t="shared" ca="1" si="60"/>
        <v>1</v>
      </c>
      <c r="K458" s="37">
        <f t="shared" si="61"/>
        <v>383.95</v>
      </c>
      <c r="L458" s="37">
        <f t="shared" si="62"/>
        <v>384.82</v>
      </c>
      <c r="M458" s="37">
        <f t="shared" si="63"/>
        <v>378.96</v>
      </c>
      <c r="N458" s="37">
        <f t="shared" si="64"/>
        <v>379.01</v>
      </c>
      <c r="O458" s="38">
        <f t="shared" ca="1" si="65"/>
        <v>132893900</v>
      </c>
    </row>
    <row r="459" spans="1:15" x14ac:dyDescent="0.4">
      <c r="A459">
        <v>444</v>
      </c>
      <c r="B459" s="63">
        <v>44721</v>
      </c>
      <c r="C459" s="37">
        <v>409.33999599999999</v>
      </c>
      <c r="D459" s="37">
        <v>411.73998999999998</v>
      </c>
      <c r="E459" s="37">
        <v>401.44000199999999</v>
      </c>
      <c r="F459" s="37">
        <v>401.44000199999999</v>
      </c>
      <c r="G459" s="38">
        <v>86289800</v>
      </c>
      <c r="H459" s="37">
        <v>390.32607999999999</v>
      </c>
      <c r="I459" s="41">
        <f t="shared" si="59"/>
        <v>0.97231486163653413</v>
      </c>
      <c r="J459" s="41">
        <f t="shared" ca="1" si="60"/>
        <v>1</v>
      </c>
      <c r="K459" s="37">
        <f t="shared" si="61"/>
        <v>398.01</v>
      </c>
      <c r="L459" s="37">
        <f t="shared" si="62"/>
        <v>400.34</v>
      </c>
      <c r="M459" s="37">
        <f t="shared" si="63"/>
        <v>390.33</v>
      </c>
      <c r="N459" s="37">
        <f t="shared" si="64"/>
        <v>390.33</v>
      </c>
      <c r="O459" s="38">
        <f t="shared" ca="1" si="65"/>
        <v>86289800</v>
      </c>
    </row>
    <row r="460" spans="1:15" x14ac:dyDescent="0.4">
      <c r="A460">
        <v>445</v>
      </c>
      <c r="B460" s="63">
        <v>44720</v>
      </c>
      <c r="C460" s="37">
        <v>413.92999300000002</v>
      </c>
      <c r="D460" s="37">
        <v>415.82000699999998</v>
      </c>
      <c r="E460" s="37">
        <v>410.38000499999998</v>
      </c>
      <c r="F460" s="37">
        <v>411.22000100000002</v>
      </c>
      <c r="G460" s="38">
        <v>64350000</v>
      </c>
      <c r="H460" s="37">
        <v>399.83529700000003</v>
      </c>
      <c r="I460" s="41">
        <f t="shared" si="59"/>
        <v>0.97231480965829775</v>
      </c>
      <c r="J460" s="41">
        <f t="shared" ca="1" si="60"/>
        <v>1</v>
      </c>
      <c r="K460" s="37">
        <f t="shared" si="61"/>
        <v>402.47</v>
      </c>
      <c r="L460" s="37">
        <f t="shared" si="62"/>
        <v>404.31</v>
      </c>
      <c r="M460" s="37">
        <f t="shared" si="63"/>
        <v>399.02</v>
      </c>
      <c r="N460" s="37">
        <f t="shared" si="64"/>
        <v>399.84</v>
      </c>
      <c r="O460" s="38">
        <f t="shared" ca="1" si="65"/>
        <v>64350000</v>
      </c>
    </row>
    <row r="461" spans="1:15" x14ac:dyDescent="0.4">
      <c r="A461">
        <v>446</v>
      </c>
      <c r="B461" s="63">
        <v>44719</v>
      </c>
      <c r="C461" s="37">
        <v>408.10000600000001</v>
      </c>
      <c r="D461" s="37">
        <v>416.22000100000002</v>
      </c>
      <c r="E461" s="37">
        <v>407.60998499999999</v>
      </c>
      <c r="F461" s="37">
        <v>415.73998999999998</v>
      </c>
      <c r="G461" s="38">
        <v>59272400</v>
      </c>
      <c r="H461" s="37">
        <v>404.230164</v>
      </c>
      <c r="I461" s="41">
        <f t="shared" si="59"/>
        <v>0.9723148451511725</v>
      </c>
      <c r="J461" s="41">
        <f t="shared" ca="1" si="60"/>
        <v>1</v>
      </c>
      <c r="K461" s="37">
        <f t="shared" si="61"/>
        <v>396.8</v>
      </c>
      <c r="L461" s="37">
        <f t="shared" si="62"/>
        <v>404.7</v>
      </c>
      <c r="M461" s="37">
        <f t="shared" si="63"/>
        <v>396.33</v>
      </c>
      <c r="N461" s="37">
        <f t="shared" si="64"/>
        <v>404.23</v>
      </c>
      <c r="O461" s="38">
        <f t="shared" ca="1" si="65"/>
        <v>59272400</v>
      </c>
    </row>
    <row r="462" spans="1:15" x14ac:dyDescent="0.4">
      <c r="A462">
        <v>447</v>
      </c>
      <c r="B462" s="63">
        <v>44718</v>
      </c>
      <c r="C462" s="37">
        <v>414.77999899999998</v>
      </c>
      <c r="D462" s="37">
        <v>416.60998499999999</v>
      </c>
      <c r="E462" s="37">
        <v>410.54998799999998</v>
      </c>
      <c r="F462" s="37">
        <v>411.790009</v>
      </c>
      <c r="G462" s="38">
        <v>57508900</v>
      </c>
      <c r="H462" s="37">
        <v>400.38952599999999</v>
      </c>
      <c r="I462" s="41">
        <f t="shared" si="59"/>
        <v>0.97231481398083164</v>
      </c>
      <c r="J462" s="41">
        <f t="shared" ca="1" si="60"/>
        <v>1</v>
      </c>
      <c r="K462" s="37">
        <f t="shared" si="61"/>
        <v>403.3</v>
      </c>
      <c r="L462" s="37">
        <f t="shared" si="62"/>
        <v>405.08</v>
      </c>
      <c r="M462" s="37">
        <f t="shared" si="63"/>
        <v>399.18</v>
      </c>
      <c r="N462" s="37">
        <f t="shared" si="64"/>
        <v>400.39</v>
      </c>
      <c r="O462" s="38">
        <f t="shared" ca="1" si="65"/>
        <v>57508900</v>
      </c>
    </row>
    <row r="463" spans="1:15" x14ac:dyDescent="0.4">
      <c r="A463">
        <v>448</v>
      </c>
      <c r="B463" s="63">
        <v>44715</v>
      </c>
      <c r="C463" s="37">
        <v>412.39999399999999</v>
      </c>
      <c r="D463" s="37">
        <v>414.040009</v>
      </c>
      <c r="E463" s="37">
        <v>409.51001000000002</v>
      </c>
      <c r="F463" s="37">
        <v>410.540009</v>
      </c>
      <c r="G463" s="38">
        <v>71874300</v>
      </c>
      <c r="H463" s="37">
        <v>399.17413299999998</v>
      </c>
      <c r="I463" s="41">
        <f t="shared" si="59"/>
        <v>0.97231481524130814</v>
      </c>
      <c r="J463" s="41">
        <f t="shared" ca="1" si="60"/>
        <v>1</v>
      </c>
      <c r="K463" s="37">
        <f t="shared" si="61"/>
        <v>400.98</v>
      </c>
      <c r="L463" s="37">
        <f t="shared" si="62"/>
        <v>402.58</v>
      </c>
      <c r="M463" s="37">
        <f t="shared" si="63"/>
        <v>398.17</v>
      </c>
      <c r="N463" s="37">
        <f t="shared" si="64"/>
        <v>399.17</v>
      </c>
      <c r="O463" s="38">
        <f t="shared" ca="1" si="65"/>
        <v>71874300</v>
      </c>
    </row>
    <row r="464" spans="1:15" x14ac:dyDescent="0.4">
      <c r="A464">
        <v>449</v>
      </c>
      <c r="B464" s="63">
        <v>44714</v>
      </c>
      <c r="C464" s="37">
        <v>409.42001299999998</v>
      </c>
      <c r="D464" s="37">
        <v>417.44000199999999</v>
      </c>
      <c r="E464" s="37">
        <v>407.040009</v>
      </c>
      <c r="F464" s="37">
        <v>417.39001500000001</v>
      </c>
      <c r="G464" s="38">
        <v>79609600</v>
      </c>
      <c r="H464" s="37">
        <v>405.834473</v>
      </c>
      <c r="I464" s="41">
        <f t="shared" si="59"/>
        <v>0.97231476177023546</v>
      </c>
      <c r="J464" s="41">
        <f t="shared" ca="1" si="60"/>
        <v>1</v>
      </c>
      <c r="K464" s="37">
        <f t="shared" si="61"/>
        <v>398.09</v>
      </c>
      <c r="L464" s="37">
        <f t="shared" si="62"/>
        <v>405.88</v>
      </c>
      <c r="M464" s="37">
        <f t="shared" si="63"/>
        <v>395.77</v>
      </c>
      <c r="N464" s="37">
        <f t="shared" si="64"/>
        <v>405.83</v>
      </c>
      <c r="O464" s="38">
        <f t="shared" ca="1" si="65"/>
        <v>79609600</v>
      </c>
    </row>
    <row r="465" spans="1:15" x14ac:dyDescent="0.4">
      <c r="A465">
        <v>450</v>
      </c>
      <c r="B465" s="63">
        <v>44713</v>
      </c>
      <c r="C465" s="37">
        <v>415.17001299999998</v>
      </c>
      <c r="D465" s="37">
        <v>416.23998999999998</v>
      </c>
      <c r="E465" s="37">
        <v>406.92999300000002</v>
      </c>
      <c r="F465" s="37">
        <v>409.58999599999999</v>
      </c>
      <c r="G465" s="38">
        <v>86585800</v>
      </c>
      <c r="H465" s="37">
        <v>398.250427</v>
      </c>
      <c r="I465" s="41">
        <f t="shared" ref="I465:I528" si="66">IF(F465=0,1,H465/F465)</f>
        <v>0.97231482919324042</v>
      </c>
      <c r="J465" s="41">
        <f t="shared" ref="J465:J528" ca="1" si="67">INDEX(OFFSET($T$15,0,0,$S$13+1,1),MATCH(B465,OFFSET($Q$15,0,0,$S$13+1,1),-1))</f>
        <v>1</v>
      </c>
      <c r="K465" s="37">
        <f t="shared" ref="K465:K528" si="68">ROUND($I465*C465,2)</f>
        <v>403.68</v>
      </c>
      <c r="L465" s="37">
        <f t="shared" ref="L465:L528" si="69">ROUND($I465*D465,2)</f>
        <v>404.72</v>
      </c>
      <c r="M465" s="37">
        <f t="shared" ref="M465:M528" si="70">ROUND($I465*E465,2)</f>
        <v>395.66</v>
      </c>
      <c r="N465" s="37">
        <f t="shared" ref="N465:N528" si="71">ROUND($I465*F465,2)</f>
        <v>398.25</v>
      </c>
      <c r="O465" s="38">
        <f t="shared" ref="O465:O528" ca="1" si="72">G465*J465</f>
        <v>86585800</v>
      </c>
    </row>
    <row r="466" spans="1:15" x14ac:dyDescent="0.4">
      <c r="A466">
        <v>451</v>
      </c>
      <c r="B466" s="63">
        <v>44712</v>
      </c>
      <c r="C466" s="37">
        <v>413.54998799999998</v>
      </c>
      <c r="D466" s="37">
        <v>416.459991</v>
      </c>
      <c r="E466" s="37">
        <v>410.02999899999998</v>
      </c>
      <c r="F466" s="37">
        <v>412.92999300000002</v>
      </c>
      <c r="G466" s="38">
        <v>95937000</v>
      </c>
      <c r="H466" s="37">
        <v>401.49792500000001</v>
      </c>
      <c r="I466" s="41">
        <f t="shared" si="66"/>
        <v>0.97231475505825027</v>
      </c>
      <c r="J466" s="41">
        <f t="shared" ca="1" si="67"/>
        <v>1</v>
      </c>
      <c r="K466" s="37">
        <f t="shared" si="68"/>
        <v>402.1</v>
      </c>
      <c r="L466" s="37">
        <f t="shared" si="69"/>
        <v>404.93</v>
      </c>
      <c r="M466" s="37">
        <f t="shared" si="70"/>
        <v>398.68</v>
      </c>
      <c r="N466" s="37">
        <f t="shared" si="71"/>
        <v>401.5</v>
      </c>
      <c r="O466" s="38">
        <f t="shared" ca="1" si="72"/>
        <v>95937000</v>
      </c>
    </row>
    <row r="467" spans="1:15" x14ac:dyDescent="0.4">
      <c r="A467">
        <v>452</v>
      </c>
      <c r="B467" s="63">
        <v>44708</v>
      </c>
      <c r="C467" s="37">
        <v>407.91000400000001</v>
      </c>
      <c r="D467" s="37">
        <v>415.38000499999998</v>
      </c>
      <c r="E467" s="37">
        <v>407.70001200000002</v>
      </c>
      <c r="F467" s="37">
        <v>415.26001000000002</v>
      </c>
      <c r="G467" s="38">
        <v>84768700</v>
      </c>
      <c r="H467" s="37">
        <v>403.76345800000001</v>
      </c>
      <c r="I467" s="41">
        <f t="shared" si="66"/>
        <v>0.97231481066525038</v>
      </c>
      <c r="J467" s="41">
        <f t="shared" ca="1" si="67"/>
        <v>1</v>
      </c>
      <c r="K467" s="37">
        <f t="shared" si="68"/>
        <v>396.62</v>
      </c>
      <c r="L467" s="37">
        <f t="shared" si="69"/>
        <v>403.88</v>
      </c>
      <c r="M467" s="37">
        <f t="shared" si="70"/>
        <v>396.41</v>
      </c>
      <c r="N467" s="37">
        <f t="shared" si="71"/>
        <v>403.76</v>
      </c>
      <c r="O467" s="38">
        <f t="shared" ca="1" si="72"/>
        <v>84768700</v>
      </c>
    </row>
    <row r="468" spans="1:15" x14ac:dyDescent="0.4">
      <c r="A468">
        <v>453</v>
      </c>
      <c r="B468" s="63">
        <v>44707</v>
      </c>
      <c r="C468" s="37">
        <v>398.67001299999998</v>
      </c>
      <c r="D468" s="37">
        <v>407.040009</v>
      </c>
      <c r="E468" s="37">
        <v>398.45001200000002</v>
      </c>
      <c r="F468" s="37">
        <v>405.30999800000001</v>
      </c>
      <c r="G468" s="38">
        <v>82168300</v>
      </c>
      <c r="H468" s="37">
        <v>394.08889799999997</v>
      </c>
      <c r="I468" s="41">
        <f t="shared" si="66"/>
        <v>0.97231477127292565</v>
      </c>
      <c r="J468" s="41">
        <f t="shared" ca="1" si="67"/>
        <v>1</v>
      </c>
      <c r="K468" s="37">
        <f t="shared" si="68"/>
        <v>387.63</v>
      </c>
      <c r="L468" s="37">
        <f t="shared" si="69"/>
        <v>395.77</v>
      </c>
      <c r="M468" s="37">
        <f t="shared" si="70"/>
        <v>387.42</v>
      </c>
      <c r="N468" s="37">
        <f t="shared" si="71"/>
        <v>394.09</v>
      </c>
      <c r="O468" s="38">
        <f t="shared" ca="1" si="72"/>
        <v>82168300</v>
      </c>
    </row>
    <row r="469" spans="1:15" x14ac:dyDescent="0.4">
      <c r="A469">
        <v>454</v>
      </c>
      <c r="B469" s="63">
        <v>44706</v>
      </c>
      <c r="C469" s="37">
        <v>392.30999800000001</v>
      </c>
      <c r="D469" s="37">
        <v>399.45001200000002</v>
      </c>
      <c r="E469" s="37">
        <v>391.89001500000001</v>
      </c>
      <c r="F469" s="37">
        <v>397.36999500000002</v>
      </c>
      <c r="G469" s="38">
        <v>91472900</v>
      </c>
      <c r="H469" s="37">
        <v>386.36874399999999</v>
      </c>
      <c r="I469" s="41">
        <f t="shared" si="66"/>
        <v>0.97231484224167453</v>
      </c>
      <c r="J469" s="41">
        <f t="shared" ca="1" si="67"/>
        <v>1</v>
      </c>
      <c r="K469" s="37">
        <f t="shared" si="68"/>
        <v>381.45</v>
      </c>
      <c r="L469" s="37">
        <f t="shared" si="69"/>
        <v>388.39</v>
      </c>
      <c r="M469" s="37">
        <f t="shared" si="70"/>
        <v>381.04</v>
      </c>
      <c r="N469" s="37">
        <f t="shared" si="71"/>
        <v>386.37</v>
      </c>
      <c r="O469" s="38">
        <f t="shared" ca="1" si="72"/>
        <v>91472900</v>
      </c>
    </row>
    <row r="470" spans="1:15" x14ac:dyDescent="0.4">
      <c r="A470">
        <v>455</v>
      </c>
      <c r="B470" s="63">
        <v>44705</v>
      </c>
      <c r="C470" s="37">
        <v>392.55999800000001</v>
      </c>
      <c r="D470" s="37">
        <v>395.14999399999999</v>
      </c>
      <c r="E470" s="37">
        <v>386.959991</v>
      </c>
      <c r="F470" s="37">
        <v>393.89001500000001</v>
      </c>
      <c r="G470" s="38">
        <v>91448800</v>
      </c>
      <c r="H470" s="37">
        <v>382.98510700000003</v>
      </c>
      <c r="I470" s="41">
        <f t="shared" si="66"/>
        <v>0.97231484022259362</v>
      </c>
      <c r="J470" s="41">
        <f t="shared" ca="1" si="67"/>
        <v>1</v>
      </c>
      <c r="K470" s="37">
        <f t="shared" si="68"/>
        <v>381.69</v>
      </c>
      <c r="L470" s="37">
        <f t="shared" si="69"/>
        <v>384.21</v>
      </c>
      <c r="M470" s="37">
        <f t="shared" si="70"/>
        <v>376.25</v>
      </c>
      <c r="N470" s="37">
        <f t="shared" si="71"/>
        <v>382.99</v>
      </c>
      <c r="O470" s="38">
        <f t="shared" ca="1" si="72"/>
        <v>91448800</v>
      </c>
    </row>
    <row r="471" spans="1:15" x14ac:dyDescent="0.4">
      <c r="A471">
        <v>456</v>
      </c>
      <c r="B471" s="63">
        <v>44704</v>
      </c>
      <c r="C471" s="37">
        <v>392.82998700000002</v>
      </c>
      <c r="D471" s="37">
        <v>397.73001099999999</v>
      </c>
      <c r="E471" s="37">
        <v>390.38000499999998</v>
      </c>
      <c r="F471" s="37">
        <v>396.92001299999998</v>
      </c>
      <c r="G471" s="38">
        <v>76414900</v>
      </c>
      <c r="H471" s="37">
        <v>385.93121300000001</v>
      </c>
      <c r="I471" s="41">
        <f t="shared" si="66"/>
        <v>0.97231482505267386</v>
      </c>
      <c r="J471" s="41">
        <f t="shared" ca="1" si="67"/>
        <v>1</v>
      </c>
      <c r="K471" s="37">
        <f t="shared" si="68"/>
        <v>381.95</v>
      </c>
      <c r="L471" s="37">
        <f t="shared" si="69"/>
        <v>386.72</v>
      </c>
      <c r="M471" s="37">
        <f t="shared" si="70"/>
        <v>379.57</v>
      </c>
      <c r="N471" s="37">
        <f t="shared" si="71"/>
        <v>385.93</v>
      </c>
      <c r="O471" s="38">
        <f t="shared" ca="1" si="72"/>
        <v>76414900</v>
      </c>
    </row>
    <row r="472" spans="1:15" x14ac:dyDescent="0.4">
      <c r="A472">
        <v>457</v>
      </c>
      <c r="B472" s="63">
        <v>44701</v>
      </c>
      <c r="C472" s="37">
        <v>393.25</v>
      </c>
      <c r="D472" s="37">
        <v>397.02999899999998</v>
      </c>
      <c r="E472" s="37">
        <v>380.540009</v>
      </c>
      <c r="F472" s="37">
        <v>389.63000499999998</v>
      </c>
      <c r="G472" s="38">
        <v>131432200</v>
      </c>
      <c r="H472" s="37">
        <v>378.84301799999997</v>
      </c>
      <c r="I472" s="41">
        <f t="shared" si="66"/>
        <v>0.97231479387733499</v>
      </c>
      <c r="J472" s="41">
        <f t="shared" ca="1" si="67"/>
        <v>1</v>
      </c>
      <c r="K472" s="37">
        <f t="shared" si="68"/>
        <v>382.36</v>
      </c>
      <c r="L472" s="37">
        <f t="shared" si="69"/>
        <v>386.04</v>
      </c>
      <c r="M472" s="37">
        <f t="shared" si="70"/>
        <v>370</v>
      </c>
      <c r="N472" s="37">
        <f t="shared" si="71"/>
        <v>378.84</v>
      </c>
      <c r="O472" s="38">
        <f t="shared" ca="1" si="72"/>
        <v>131432200</v>
      </c>
    </row>
    <row r="473" spans="1:15" x14ac:dyDescent="0.4">
      <c r="A473">
        <v>458</v>
      </c>
      <c r="B473" s="63">
        <v>44700</v>
      </c>
      <c r="C473" s="37">
        <v>388.61999500000002</v>
      </c>
      <c r="D473" s="37">
        <v>394.14001500000001</v>
      </c>
      <c r="E473" s="37">
        <v>387.10998499999999</v>
      </c>
      <c r="F473" s="37">
        <v>389.459991</v>
      </c>
      <c r="G473" s="38">
        <v>98510700</v>
      </c>
      <c r="H473" s="37">
        <v>378.67770400000001</v>
      </c>
      <c r="I473" s="41">
        <f t="shared" si="66"/>
        <v>0.97231477623076312</v>
      </c>
      <c r="J473" s="41">
        <f t="shared" ca="1" si="67"/>
        <v>1</v>
      </c>
      <c r="K473" s="37">
        <f t="shared" si="68"/>
        <v>377.86</v>
      </c>
      <c r="L473" s="37">
        <f t="shared" si="69"/>
        <v>383.23</v>
      </c>
      <c r="M473" s="37">
        <f t="shared" si="70"/>
        <v>376.39</v>
      </c>
      <c r="N473" s="37">
        <f t="shared" si="71"/>
        <v>378.68</v>
      </c>
      <c r="O473" s="38">
        <f t="shared" ca="1" si="72"/>
        <v>98510700</v>
      </c>
    </row>
    <row r="474" spans="1:15" x14ac:dyDescent="0.4">
      <c r="A474">
        <v>459</v>
      </c>
      <c r="B474" s="63">
        <v>44699</v>
      </c>
      <c r="C474" s="37">
        <v>403.5</v>
      </c>
      <c r="D474" s="37">
        <v>403.79998799999998</v>
      </c>
      <c r="E474" s="37">
        <v>390.54998799999998</v>
      </c>
      <c r="F474" s="37">
        <v>391.85998499999999</v>
      </c>
      <c r="G474" s="38">
        <v>117674500</v>
      </c>
      <c r="H474" s="37">
        <v>381.01126099999999</v>
      </c>
      <c r="I474" s="41">
        <f t="shared" si="66"/>
        <v>0.9723147950408868</v>
      </c>
      <c r="J474" s="41">
        <f t="shared" ca="1" si="67"/>
        <v>1</v>
      </c>
      <c r="K474" s="37">
        <f t="shared" si="68"/>
        <v>392.33</v>
      </c>
      <c r="L474" s="37">
        <f t="shared" si="69"/>
        <v>392.62</v>
      </c>
      <c r="M474" s="37">
        <f t="shared" si="70"/>
        <v>379.74</v>
      </c>
      <c r="N474" s="37">
        <f t="shared" si="71"/>
        <v>381.01</v>
      </c>
      <c r="O474" s="38">
        <f t="shared" ca="1" si="72"/>
        <v>117674500</v>
      </c>
    </row>
    <row r="475" spans="1:15" x14ac:dyDescent="0.4">
      <c r="A475">
        <v>460</v>
      </c>
      <c r="B475" s="63">
        <v>44698</v>
      </c>
      <c r="C475" s="37">
        <v>406.52999899999998</v>
      </c>
      <c r="D475" s="37">
        <v>408.57000699999998</v>
      </c>
      <c r="E475" s="37">
        <v>402.57998700000002</v>
      </c>
      <c r="F475" s="37">
        <v>408.32000699999998</v>
      </c>
      <c r="G475" s="38">
        <v>83029700</v>
      </c>
      <c r="H475" s="37">
        <v>397.01559400000002</v>
      </c>
      <c r="I475" s="41">
        <f t="shared" si="66"/>
        <v>0.97231481973402312</v>
      </c>
      <c r="J475" s="41">
        <f t="shared" ca="1" si="67"/>
        <v>1</v>
      </c>
      <c r="K475" s="37">
        <f t="shared" si="68"/>
        <v>395.28</v>
      </c>
      <c r="L475" s="37">
        <f t="shared" si="69"/>
        <v>397.26</v>
      </c>
      <c r="M475" s="37">
        <f t="shared" si="70"/>
        <v>391.43</v>
      </c>
      <c r="N475" s="37">
        <f t="shared" si="71"/>
        <v>397.02</v>
      </c>
      <c r="O475" s="38">
        <f t="shared" ca="1" si="72"/>
        <v>83029700</v>
      </c>
    </row>
    <row r="476" spans="1:15" x14ac:dyDescent="0.4">
      <c r="A476">
        <v>461</v>
      </c>
      <c r="B476" s="63">
        <v>44697</v>
      </c>
      <c r="C476" s="37">
        <v>399.98001099999999</v>
      </c>
      <c r="D476" s="37">
        <v>403.97000100000002</v>
      </c>
      <c r="E476" s="37">
        <v>397.60000600000001</v>
      </c>
      <c r="F476" s="37">
        <v>400.08999599999999</v>
      </c>
      <c r="G476" s="38">
        <v>78622400</v>
      </c>
      <c r="H476" s="37">
        <v>389.01345800000001</v>
      </c>
      <c r="I476" s="41">
        <f t="shared" si="66"/>
        <v>0.97231488387427722</v>
      </c>
      <c r="J476" s="41">
        <f t="shared" ca="1" si="67"/>
        <v>1</v>
      </c>
      <c r="K476" s="37">
        <f t="shared" si="68"/>
        <v>388.91</v>
      </c>
      <c r="L476" s="37">
        <f t="shared" si="69"/>
        <v>392.79</v>
      </c>
      <c r="M476" s="37">
        <f t="shared" si="70"/>
        <v>386.59</v>
      </c>
      <c r="N476" s="37">
        <f t="shared" si="71"/>
        <v>389.01</v>
      </c>
      <c r="O476" s="38">
        <f t="shared" ca="1" si="72"/>
        <v>78622400</v>
      </c>
    </row>
    <row r="477" spans="1:15" x14ac:dyDescent="0.4">
      <c r="A477">
        <v>462</v>
      </c>
      <c r="B477" s="63">
        <v>44694</v>
      </c>
      <c r="C477" s="37">
        <v>396.709991</v>
      </c>
      <c r="D477" s="37">
        <v>403.17999300000002</v>
      </c>
      <c r="E477" s="37">
        <v>395.60998499999999</v>
      </c>
      <c r="F477" s="37">
        <v>401.72000100000002</v>
      </c>
      <c r="G477" s="38">
        <v>104174400</v>
      </c>
      <c r="H477" s="37">
        <v>390.59832799999998</v>
      </c>
      <c r="I477" s="41">
        <f t="shared" si="66"/>
        <v>0.97231486365549413</v>
      </c>
      <c r="J477" s="41">
        <f t="shared" ca="1" si="67"/>
        <v>1</v>
      </c>
      <c r="K477" s="37">
        <f t="shared" si="68"/>
        <v>385.73</v>
      </c>
      <c r="L477" s="37">
        <f t="shared" si="69"/>
        <v>392.02</v>
      </c>
      <c r="M477" s="37">
        <f t="shared" si="70"/>
        <v>384.66</v>
      </c>
      <c r="N477" s="37">
        <f t="shared" si="71"/>
        <v>390.6</v>
      </c>
      <c r="O477" s="38">
        <f t="shared" ca="1" si="72"/>
        <v>104174400</v>
      </c>
    </row>
    <row r="478" spans="1:15" x14ac:dyDescent="0.4">
      <c r="A478">
        <v>463</v>
      </c>
      <c r="B478" s="63">
        <v>44693</v>
      </c>
      <c r="C478" s="37">
        <v>389.36999500000002</v>
      </c>
      <c r="D478" s="37">
        <v>395.79998799999998</v>
      </c>
      <c r="E478" s="37">
        <v>385.14999399999999</v>
      </c>
      <c r="F478" s="37">
        <v>392.33999599999999</v>
      </c>
      <c r="G478" s="38">
        <v>125090800</v>
      </c>
      <c r="H478" s="37">
        <v>381.47799700000002</v>
      </c>
      <c r="I478" s="41">
        <f t="shared" si="66"/>
        <v>0.9723148312414216</v>
      </c>
      <c r="J478" s="41">
        <f t="shared" ca="1" si="67"/>
        <v>1</v>
      </c>
      <c r="K478" s="37">
        <f t="shared" si="68"/>
        <v>378.59</v>
      </c>
      <c r="L478" s="37">
        <f t="shared" si="69"/>
        <v>384.84</v>
      </c>
      <c r="M478" s="37">
        <f t="shared" si="70"/>
        <v>374.49</v>
      </c>
      <c r="N478" s="37">
        <f t="shared" si="71"/>
        <v>381.48</v>
      </c>
      <c r="O478" s="38">
        <f t="shared" ca="1" si="72"/>
        <v>125090800</v>
      </c>
    </row>
    <row r="479" spans="1:15" x14ac:dyDescent="0.4">
      <c r="A479">
        <v>464</v>
      </c>
      <c r="B479" s="63">
        <v>44692</v>
      </c>
      <c r="C479" s="37">
        <v>398.07000699999998</v>
      </c>
      <c r="D479" s="37">
        <v>404.040009</v>
      </c>
      <c r="E479" s="37">
        <v>391.959991</v>
      </c>
      <c r="F479" s="37">
        <v>392.75</v>
      </c>
      <c r="G479" s="38">
        <v>142361000</v>
      </c>
      <c r="H479" s="37">
        <v>381.87661700000001</v>
      </c>
      <c r="I479" s="41">
        <f t="shared" si="66"/>
        <v>0.97231474729471679</v>
      </c>
      <c r="J479" s="41">
        <f t="shared" ca="1" si="67"/>
        <v>1</v>
      </c>
      <c r="K479" s="37">
        <f t="shared" si="68"/>
        <v>387.05</v>
      </c>
      <c r="L479" s="37">
        <f t="shared" si="69"/>
        <v>392.85</v>
      </c>
      <c r="M479" s="37">
        <f t="shared" si="70"/>
        <v>381.11</v>
      </c>
      <c r="N479" s="37">
        <f t="shared" si="71"/>
        <v>381.88</v>
      </c>
      <c r="O479" s="38">
        <f t="shared" ca="1" si="72"/>
        <v>142361000</v>
      </c>
    </row>
    <row r="480" spans="1:15" x14ac:dyDescent="0.4">
      <c r="A480">
        <v>465</v>
      </c>
      <c r="B480" s="63">
        <v>44691</v>
      </c>
      <c r="C480" s="37">
        <v>404.48998999999998</v>
      </c>
      <c r="D480" s="37">
        <v>406.07998700000002</v>
      </c>
      <c r="E480" s="37">
        <v>394.82000699999998</v>
      </c>
      <c r="F480" s="37">
        <v>399.08999599999999</v>
      </c>
      <c r="G480" s="38">
        <v>132497200</v>
      </c>
      <c r="H480" s="37">
        <v>388.04113799999999</v>
      </c>
      <c r="I480" s="41">
        <f t="shared" si="66"/>
        <v>0.97231487105479841</v>
      </c>
      <c r="J480" s="41">
        <f t="shared" ca="1" si="67"/>
        <v>1</v>
      </c>
      <c r="K480" s="37">
        <f t="shared" si="68"/>
        <v>393.29</v>
      </c>
      <c r="L480" s="37">
        <f t="shared" si="69"/>
        <v>394.84</v>
      </c>
      <c r="M480" s="37">
        <f t="shared" si="70"/>
        <v>383.89</v>
      </c>
      <c r="N480" s="37">
        <f t="shared" si="71"/>
        <v>388.04</v>
      </c>
      <c r="O480" s="38">
        <f t="shared" ca="1" si="72"/>
        <v>132497200</v>
      </c>
    </row>
    <row r="481" spans="1:15" x14ac:dyDescent="0.4">
      <c r="A481">
        <v>466</v>
      </c>
      <c r="B481" s="63">
        <v>44690</v>
      </c>
      <c r="C481" s="37">
        <v>405.10000600000001</v>
      </c>
      <c r="D481" s="37">
        <v>406.41000400000001</v>
      </c>
      <c r="E481" s="37">
        <v>396.5</v>
      </c>
      <c r="F481" s="37">
        <v>398.17001299999998</v>
      </c>
      <c r="G481" s="38">
        <v>155586100</v>
      </c>
      <c r="H481" s="37">
        <v>387.146637</v>
      </c>
      <c r="I481" s="41">
        <f t="shared" si="66"/>
        <v>0.97231490157446898</v>
      </c>
      <c r="J481" s="41">
        <f t="shared" ca="1" si="67"/>
        <v>1</v>
      </c>
      <c r="K481" s="37">
        <f t="shared" si="68"/>
        <v>393.88</v>
      </c>
      <c r="L481" s="37">
        <f t="shared" si="69"/>
        <v>395.16</v>
      </c>
      <c r="M481" s="37">
        <f t="shared" si="70"/>
        <v>385.52</v>
      </c>
      <c r="N481" s="37">
        <f t="shared" si="71"/>
        <v>387.15</v>
      </c>
      <c r="O481" s="38">
        <f t="shared" ca="1" si="72"/>
        <v>155586100</v>
      </c>
    </row>
    <row r="482" spans="1:15" x14ac:dyDescent="0.4">
      <c r="A482">
        <v>467</v>
      </c>
      <c r="B482" s="63">
        <v>44687</v>
      </c>
      <c r="C482" s="37">
        <v>411.10000600000001</v>
      </c>
      <c r="D482" s="37">
        <v>414.79998799999998</v>
      </c>
      <c r="E482" s="37">
        <v>405.73001099999999</v>
      </c>
      <c r="F482" s="37">
        <v>411.33999599999999</v>
      </c>
      <c r="G482" s="38">
        <v>151770800</v>
      </c>
      <c r="H482" s="37">
        <v>399.95196499999997</v>
      </c>
      <c r="I482" s="41">
        <f t="shared" si="66"/>
        <v>0.97231479770812268</v>
      </c>
      <c r="J482" s="41">
        <f t="shared" ca="1" si="67"/>
        <v>1</v>
      </c>
      <c r="K482" s="37">
        <f t="shared" si="68"/>
        <v>399.72</v>
      </c>
      <c r="L482" s="37">
        <f t="shared" si="69"/>
        <v>403.32</v>
      </c>
      <c r="M482" s="37">
        <f t="shared" si="70"/>
        <v>394.5</v>
      </c>
      <c r="N482" s="37">
        <f t="shared" si="71"/>
        <v>399.95</v>
      </c>
      <c r="O482" s="38">
        <f t="shared" ca="1" si="72"/>
        <v>151770800</v>
      </c>
    </row>
    <row r="483" spans="1:15" x14ac:dyDescent="0.4">
      <c r="A483">
        <v>468</v>
      </c>
      <c r="B483" s="63">
        <v>44686</v>
      </c>
      <c r="C483" s="37">
        <v>424.54998799999998</v>
      </c>
      <c r="D483" s="37">
        <v>425</v>
      </c>
      <c r="E483" s="37">
        <v>409.44000199999999</v>
      </c>
      <c r="F483" s="37">
        <v>413.80999800000001</v>
      </c>
      <c r="G483" s="38">
        <v>172929100</v>
      </c>
      <c r="H483" s="37">
        <v>402.35357699999997</v>
      </c>
      <c r="I483" s="41">
        <f t="shared" si="66"/>
        <v>0.97231477959602119</v>
      </c>
      <c r="J483" s="41">
        <f t="shared" ca="1" si="67"/>
        <v>1</v>
      </c>
      <c r="K483" s="37">
        <f t="shared" si="68"/>
        <v>412.8</v>
      </c>
      <c r="L483" s="37">
        <f t="shared" si="69"/>
        <v>413.23</v>
      </c>
      <c r="M483" s="37">
        <f t="shared" si="70"/>
        <v>398.1</v>
      </c>
      <c r="N483" s="37">
        <f t="shared" si="71"/>
        <v>402.35</v>
      </c>
      <c r="O483" s="38">
        <f t="shared" ca="1" si="72"/>
        <v>172929100</v>
      </c>
    </row>
    <row r="484" spans="1:15" x14ac:dyDescent="0.4">
      <c r="A484">
        <v>469</v>
      </c>
      <c r="B484" s="63">
        <v>44685</v>
      </c>
      <c r="C484" s="37">
        <v>417.07998700000002</v>
      </c>
      <c r="D484" s="37">
        <v>429.66000400000001</v>
      </c>
      <c r="E484" s="37">
        <v>413.709991</v>
      </c>
      <c r="F484" s="37">
        <v>429.05999800000001</v>
      </c>
      <c r="G484" s="38">
        <v>144247900</v>
      </c>
      <c r="H484" s="37">
        <v>417.18139600000001</v>
      </c>
      <c r="I484" s="41">
        <f t="shared" si="66"/>
        <v>0.97231482297261373</v>
      </c>
      <c r="J484" s="41">
        <f t="shared" ca="1" si="67"/>
        <v>1</v>
      </c>
      <c r="K484" s="37">
        <f t="shared" si="68"/>
        <v>405.53</v>
      </c>
      <c r="L484" s="37">
        <f t="shared" si="69"/>
        <v>417.76</v>
      </c>
      <c r="M484" s="37">
        <f t="shared" si="70"/>
        <v>402.26</v>
      </c>
      <c r="N484" s="37">
        <f t="shared" si="71"/>
        <v>417.18</v>
      </c>
      <c r="O484" s="38">
        <f t="shared" ca="1" si="72"/>
        <v>144247900</v>
      </c>
    </row>
    <row r="485" spans="1:15" x14ac:dyDescent="0.4">
      <c r="A485">
        <v>470</v>
      </c>
      <c r="B485" s="63">
        <v>44684</v>
      </c>
      <c r="C485" s="37">
        <v>415.01001000000002</v>
      </c>
      <c r="D485" s="37">
        <v>418.92999300000002</v>
      </c>
      <c r="E485" s="37">
        <v>413.35998499999999</v>
      </c>
      <c r="F485" s="37">
        <v>416.38000499999998</v>
      </c>
      <c r="G485" s="38">
        <v>100028200</v>
      </c>
      <c r="H485" s="37">
        <v>404.85244799999998</v>
      </c>
      <c r="I485" s="41">
        <f t="shared" si="66"/>
        <v>0.97231481612571669</v>
      </c>
      <c r="J485" s="41">
        <f t="shared" ca="1" si="67"/>
        <v>1</v>
      </c>
      <c r="K485" s="37">
        <f t="shared" si="68"/>
        <v>403.52</v>
      </c>
      <c r="L485" s="37">
        <f t="shared" si="69"/>
        <v>407.33</v>
      </c>
      <c r="M485" s="37">
        <f t="shared" si="70"/>
        <v>401.92</v>
      </c>
      <c r="N485" s="37">
        <f t="shared" si="71"/>
        <v>404.85</v>
      </c>
      <c r="O485" s="38">
        <f t="shared" ca="1" si="72"/>
        <v>100028200</v>
      </c>
    </row>
    <row r="486" spans="1:15" x14ac:dyDescent="0.4">
      <c r="A486">
        <v>471</v>
      </c>
      <c r="B486" s="63">
        <v>44683</v>
      </c>
      <c r="C486" s="37">
        <v>412.07000699999998</v>
      </c>
      <c r="D486" s="37">
        <v>415.92001299999998</v>
      </c>
      <c r="E486" s="37">
        <v>405.01998900000001</v>
      </c>
      <c r="F486" s="37">
        <v>414.48001099999999</v>
      </c>
      <c r="G486" s="38">
        <v>158312500</v>
      </c>
      <c r="H486" s="37">
        <v>403.00509599999998</v>
      </c>
      <c r="I486" s="41">
        <f t="shared" si="66"/>
        <v>0.97231491339639053</v>
      </c>
      <c r="J486" s="41">
        <f t="shared" ca="1" si="67"/>
        <v>1</v>
      </c>
      <c r="K486" s="37">
        <f t="shared" si="68"/>
        <v>400.66</v>
      </c>
      <c r="L486" s="37">
        <f t="shared" si="69"/>
        <v>404.41</v>
      </c>
      <c r="M486" s="37">
        <f t="shared" si="70"/>
        <v>393.81</v>
      </c>
      <c r="N486" s="37">
        <f t="shared" si="71"/>
        <v>403.01</v>
      </c>
      <c r="O486" s="38">
        <f t="shared" ca="1" si="72"/>
        <v>158312500</v>
      </c>
    </row>
    <row r="487" spans="1:15" x14ac:dyDescent="0.4">
      <c r="A487">
        <v>472</v>
      </c>
      <c r="B487" s="63">
        <v>44680</v>
      </c>
      <c r="C487" s="37">
        <v>423.58999599999999</v>
      </c>
      <c r="D487" s="37">
        <v>425.86999500000002</v>
      </c>
      <c r="E487" s="37">
        <v>411.209991</v>
      </c>
      <c r="F487" s="37">
        <v>412</v>
      </c>
      <c r="G487" s="38">
        <v>145491100</v>
      </c>
      <c r="H487" s="37">
        <v>400.59368899999998</v>
      </c>
      <c r="I487" s="41">
        <f t="shared" si="66"/>
        <v>0.97231477912621356</v>
      </c>
      <c r="J487" s="41">
        <f t="shared" ca="1" si="67"/>
        <v>1</v>
      </c>
      <c r="K487" s="37">
        <f t="shared" si="68"/>
        <v>411.86</v>
      </c>
      <c r="L487" s="37">
        <f t="shared" si="69"/>
        <v>414.08</v>
      </c>
      <c r="M487" s="37">
        <f t="shared" si="70"/>
        <v>399.83</v>
      </c>
      <c r="N487" s="37">
        <f t="shared" si="71"/>
        <v>400.59</v>
      </c>
      <c r="O487" s="38">
        <f t="shared" ca="1" si="72"/>
        <v>145491100</v>
      </c>
    </row>
    <row r="488" spans="1:15" x14ac:dyDescent="0.4">
      <c r="A488">
        <v>473</v>
      </c>
      <c r="B488" s="63">
        <v>44679</v>
      </c>
      <c r="C488" s="37">
        <v>422.290009</v>
      </c>
      <c r="D488" s="37">
        <v>429.64001500000001</v>
      </c>
      <c r="E488" s="37">
        <v>417.60000600000001</v>
      </c>
      <c r="F488" s="37">
        <v>427.80999800000001</v>
      </c>
      <c r="G488" s="38">
        <v>105449100</v>
      </c>
      <c r="H488" s="37">
        <v>415.96597300000002</v>
      </c>
      <c r="I488" s="41">
        <f t="shared" si="66"/>
        <v>0.97231475408389123</v>
      </c>
      <c r="J488" s="41">
        <f t="shared" ca="1" si="67"/>
        <v>1</v>
      </c>
      <c r="K488" s="37">
        <f t="shared" si="68"/>
        <v>410.6</v>
      </c>
      <c r="L488" s="37">
        <f t="shared" si="69"/>
        <v>417.75</v>
      </c>
      <c r="M488" s="37">
        <f t="shared" si="70"/>
        <v>406.04</v>
      </c>
      <c r="N488" s="37">
        <f t="shared" si="71"/>
        <v>415.97</v>
      </c>
      <c r="O488" s="38">
        <f t="shared" ca="1" si="72"/>
        <v>105449100</v>
      </c>
    </row>
    <row r="489" spans="1:15" x14ac:dyDescent="0.4">
      <c r="A489">
        <v>474</v>
      </c>
      <c r="B489" s="63">
        <v>44678</v>
      </c>
      <c r="C489" s="37">
        <v>417.23998999999998</v>
      </c>
      <c r="D489" s="37">
        <v>422.92001299999998</v>
      </c>
      <c r="E489" s="37">
        <v>415.01001000000002</v>
      </c>
      <c r="F489" s="37">
        <v>417.26998900000001</v>
      </c>
      <c r="G489" s="38">
        <v>122030000</v>
      </c>
      <c r="H489" s="37">
        <v>405.71777300000002</v>
      </c>
      <c r="I489" s="41">
        <f t="shared" si="66"/>
        <v>0.97231476908347703</v>
      </c>
      <c r="J489" s="41">
        <f t="shared" ca="1" si="67"/>
        <v>1</v>
      </c>
      <c r="K489" s="37">
        <f t="shared" si="68"/>
        <v>405.69</v>
      </c>
      <c r="L489" s="37">
        <f t="shared" si="69"/>
        <v>411.21</v>
      </c>
      <c r="M489" s="37">
        <f t="shared" si="70"/>
        <v>403.52</v>
      </c>
      <c r="N489" s="37">
        <f t="shared" si="71"/>
        <v>405.72</v>
      </c>
      <c r="O489" s="38">
        <f t="shared" ca="1" si="72"/>
        <v>122030000</v>
      </c>
    </row>
    <row r="490" spans="1:15" x14ac:dyDescent="0.4">
      <c r="A490">
        <v>475</v>
      </c>
      <c r="B490" s="63">
        <v>44677</v>
      </c>
      <c r="C490" s="37">
        <v>425.82998700000002</v>
      </c>
      <c r="D490" s="37">
        <v>426.040009</v>
      </c>
      <c r="E490" s="37">
        <v>416.07000699999998</v>
      </c>
      <c r="F490" s="37">
        <v>416.10000600000001</v>
      </c>
      <c r="G490" s="38">
        <v>103996300</v>
      </c>
      <c r="H490" s="37">
        <v>404.58019999999999</v>
      </c>
      <c r="I490" s="41">
        <f t="shared" si="66"/>
        <v>0.97231481414590504</v>
      </c>
      <c r="J490" s="41">
        <f t="shared" ca="1" si="67"/>
        <v>1</v>
      </c>
      <c r="K490" s="37">
        <f t="shared" si="68"/>
        <v>414.04</v>
      </c>
      <c r="L490" s="37">
        <f t="shared" si="69"/>
        <v>414.25</v>
      </c>
      <c r="M490" s="37">
        <f t="shared" si="70"/>
        <v>404.55</v>
      </c>
      <c r="N490" s="37">
        <f t="shared" si="71"/>
        <v>404.58</v>
      </c>
      <c r="O490" s="38">
        <f t="shared" ca="1" si="72"/>
        <v>103996300</v>
      </c>
    </row>
    <row r="491" spans="1:15" x14ac:dyDescent="0.4">
      <c r="A491">
        <v>476</v>
      </c>
      <c r="B491" s="63">
        <v>44676</v>
      </c>
      <c r="C491" s="37">
        <v>423.67001299999998</v>
      </c>
      <c r="D491" s="37">
        <v>428.69000199999999</v>
      </c>
      <c r="E491" s="37">
        <v>418.83999599999999</v>
      </c>
      <c r="F491" s="37">
        <v>428.51001000000002</v>
      </c>
      <c r="G491" s="38">
        <v>119647700</v>
      </c>
      <c r="H491" s="37">
        <v>416.646637</v>
      </c>
      <c r="I491" s="41">
        <f t="shared" si="66"/>
        <v>0.97231482877144448</v>
      </c>
      <c r="J491" s="41">
        <f t="shared" ca="1" si="67"/>
        <v>1</v>
      </c>
      <c r="K491" s="37">
        <f t="shared" si="68"/>
        <v>411.94</v>
      </c>
      <c r="L491" s="37">
        <f t="shared" si="69"/>
        <v>416.82</v>
      </c>
      <c r="M491" s="37">
        <f t="shared" si="70"/>
        <v>407.24</v>
      </c>
      <c r="N491" s="37">
        <f t="shared" si="71"/>
        <v>416.65</v>
      </c>
      <c r="O491" s="38">
        <f t="shared" ca="1" si="72"/>
        <v>119647700</v>
      </c>
    </row>
    <row r="492" spans="1:15" x14ac:dyDescent="0.4">
      <c r="A492">
        <v>477</v>
      </c>
      <c r="B492" s="63">
        <v>44673</v>
      </c>
      <c r="C492" s="37">
        <v>436.91000400000001</v>
      </c>
      <c r="D492" s="37">
        <v>438.07998700000002</v>
      </c>
      <c r="E492" s="37">
        <v>425.44000199999999</v>
      </c>
      <c r="F492" s="37">
        <v>426.040009</v>
      </c>
      <c r="G492" s="38">
        <v>132471800</v>
      </c>
      <c r="H492" s="37">
        <v>414.245026</v>
      </c>
      <c r="I492" s="41">
        <f t="shared" si="66"/>
        <v>0.97231484660869016</v>
      </c>
      <c r="J492" s="41">
        <f t="shared" ca="1" si="67"/>
        <v>1</v>
      </c>
      <c r="K492" s="37">
        <f t="shared" si="68"/>
        <v>424.81</v>
      </c>
      <c r="L492" s="37">
        <f t="shared" si="69"/>
        <v>425.95</v>
      </c>
      <c r="M492" s="37">
        <f t="shared" si="70"/>
        <v>413.66</v>
      </c>
      <c r="N492" s="37">
        <f t="shared" si="71"/>
        <v>414.25</v>
      </c>
      <c r="O492" s="38">
        <f t="shared" ca="1" si="72"/>
        <v>132471800</v>
      </c>
    </row>
    <row r="493" spans="1:15" x14ac:dyDescent="0.4">
      <c r="A493">
        <v>478</v>
      </c>
      <c r="B493" s="63">
        <v>44672</v>
      </c>
      <c r="C493" s="37">
        <v>448.540009</v>
      </c>
      <c r="D493" s="37">
        <v>450.01001000000002</v>
      </c>
      <c r="E493" s="37">
        <v>437.10000600000001</v>
      </c>
      <c r="F493" s="37">
        <v>438.05999800000001</v>
      </c>
      <c r="G493" s="38">
        <v>85417300</v>
      </c>
      <c r="H493" s="37">
        <v>425.93225100000001</v>
      </c>
      <c r="I493" s="41">
        <f t="shared" si="66"/>
        <v>0.97231487226551094</v>
      </c>
      <c r="J493" s="41">
        <f t="shared" ca="1" si="67"/>
        <v>1</v>
      </c>
      <c r="K493" s="37">
        <f t="shared" si="68"/>
        <v>436.12</v>
      </c>
      <c r="L493" s="37">
        <f t="shared" si="69"/>
        <v>437.55</v>
      </c>
      <c r="M493" s="37">
        <f t="shared" si="70"/>
        <v>425</v>
      </c>
      <c r="N493" s="37">
        <f t="shared" si="71"/>
        <v>425.93</v>
      </c>
      <c r="O493" s="38">
        <f t="shared" ca="1" si="72"/>
        <v>85417300</v>
      </c>
    </row>
    <row r="494" spans="1:15" x14ac:dyDescent="0.4">
      <c r="A494">
        <v>479</v>
      </c>
      <c r="B494" s="63">
        <v>44671</v>
      </c>
      <c r="C494" s="37">
        <v>446.92001299999998</v>
      </c>
      <c r="D494" s="37">
        <v>447.57000699999998</v>
      </c>
      <c r="E494" s="37">
        <v>443.48001099999999</v>
      </c>
      <c r="F494" s="37">
        <v>444.709991</v>
      </c>
      <c r="G494" s="38">
        <v>65224400</v>
      </c>
      <c r="H494" s="37">
        <v>432.39810199999999</v>
      </c>
      <c r="I494" s="41">
        <f t="shared" si="66"/>
        <v>0.97231479110169128</v>
      </c>
      <c r="J494" s="41">
        <f t="shared" ca="1" si="67"/>
        <v>1</v>
      </c>
      <c r="K494" s="37">
        <f t="shared" si="68"/>
        <v>434.55</v>
      </c>
      <c r="L494" s="37">
        <f t="shared" si="69"/>
        <v>435.18</v>
      </c>
      <c r="M494" s="37">
        <f t="shared" si="70"/>
        <v>431.2</v>
      </c>
      <c r="N494" s="37">
        <f t="shared" si="71"/>
        <v>432.4</v>
      </c>
      <c r="O494" s="38">
        <f t="shared" ca="1" si="72"/>
        <v>65224400</v>
      </c>
    </row>
    <row r="495" spans="1:15" x14ac:dyDescent="0.4">
      <c r="A495">
        <v>480</v>
      </c>
      <c r="B495" s="63">
        <v>44670</v>
      </c>
      <c r="C495" s="37">
        <v>437.85998499999999</v>
      </c>
      <c r="D495" s="37">
        <v>445.79998799999998</v>
      </c>
      <c r="E495" s="37">
        <v>437.67999300000002</v>
      </c>
      <c r="F495" s="37">
        <v>445.040009</v>
      </c>
      <c r="G495" s="38">
        <v>77821000</v>
      </c>
      <c r="H495" s="37">
        <v>432.71896400000003</v>
      </c>
      <c r="I495" s="41">
        <f t="shared" si="66"/>
        <v>0.9723147475489109</v>
      </c>
      <c r="J495" s="41">
        <f t="shared" ca="1" si="67"/>
        <v>1</v>
      </c>
      <c r="K495" s="37">
        <f t="shared" si="68"/>
        <v>425.74</v>
      </c>
      <c r="L495" s="37">
        <f t="shared" si="69"/>
        <v>433.46</v>
      </c>
      <c r="M495" s="37">
        <f t="shared" si="70"/>
        <v>425.56</v>
      </c>
      <c r="N495" s="37">
        <f t="shared" si="71"/>
        <v>432.72</v>
      </c>
      <c r="O495" s="38">
        <f t="shared" ca="1" si="72"/>
        <v>77821000</v>
      </c>
    </row>
    <row r="496" spans="1:15" x14ac:dyDescent="0.4">
      <c r="A496">
        <v>481</v>
      </c>
      <c r="B496" s="63">
        <v>44669</v>
      </c>
      <c r="C496" s="37">
        <v>436.80999800000001</v>
      </c>
      <c r="D496" s="37">
        <v>439.75</v>
      </c>
      <c r="E496" s="37">
        <v>435.60998499999999</v>
      </c>
      <c r="F496" s="37">
        <v>437.97000100000002</v>
      </c>
      <c r="G496" s="38">
        <v>66002500</v>
      </c>
      <c r="H496" s="37">
        <v>425.84472699999998</v>
      </c>
      <c r="I496" s="41">
        <f t="shared" si="66"/>
        <v>0.9723148298460742</v>
      </c>
      <c r="J496" s="41">
        <f t="shared" ca="1" si="67"/>
        <v>1</v>
      </c>
      <c r="K496" s="37">
        <f t="shared" si="68"/>
        <v>424.72</v>
      </c>
      <c r="L496" s="37">
        <f t="shared" si="69"/>
        <v>427.58</v>
      </c>
      <c r="M496" s="37">
        <f t="shared" si="70"/>
        <v>423.55</v>
      </c>
      <c r="N496" s="37">
        <f t="shared" si="71"/>
        <v>425.84</v>
      </c>
      <c r="O496" s="38">
        <f t="shared" ca="1" si="72"/>
        <v>66002500</v>
      </c>
    </row>
    <row r="497" spans="1:15" x14ac:dyDescent="0.4">
      <c r="A497">
        <v>482</v>
      </c>
      <c r="B497" s="63">
        <v>44665</v>
      </c>
      <c r="C497" s="37">
        <v>443.54998799999998</v>
      </c>
      <c r="D497" s="37">
        <v>444.73001099999999</v>
      </c>
      <c r="E497" s="37">
        <v>437.67999300000002</v>
      </c>
      <c r="F497" s="37">
        <v>437.790009</v>
      </c>
      <c r="G497" s="38">
        <v>97869500</v>
      </c>
      <c r="H497" s="37">
        <v>425.66970800000001</v>
      </c>
      <c r="I497" s="41">
        <f t="shared" si="66"/>
        <v>0.9723148067547609</v>
      </c>
      <c r="J497" s="41">
        <f t="shared" ca="1" si="67"/>
        <v>1</v>
      </c>
      <c r="K497" s="37">
        <f t="shared" si="68"/>
        <v>431.27</v>
      </c>
      <c r="L497" s="37">
        <f t="shared" si="69"/>
        <v>432.42</v>
      </c>
      <c r="M497" s="37">
        <f t="shared" si="70"/>
        <v>425.56</v>
      </c>
      <c r="N497" s="37">
        <f t="shared" si="71"/>
        <v>425.67</v>
      </c>
      <c r="O497" s="38">
        <f t="shared" ca="1" si="72"/>
        <v>97869500</v>
      </c>
    </row>
    <row r="498" spans="1:15" x14ac:dyDescent="0.4">
      <c r="A498">
        <v>483</v>
      </c>
      <c r="B498" s="63">
        <v>44664</v>
      </c>
      <c r="C498" s="37">
        <v>438.02999899999998</v>
      </c>
      <c r="D498" s="37">
        <v>444.10998499999999</v>
      </c>
      <c r="E498" s="37">
        <v>437.83999599999999</v>
      </c>
      <c r="F498" s="37">
        <v>443.30999800000001</v>
      </c>
      <c r="G498" s="38">
        <v>74070400</v>
      </c>
      <c r="H498" s="37">
        <v>431.03686499999998</v>
      </c>
      <c r="I498" s="41">
        <f t="shared" si="66"/>
        <v>0.97231478411186201</v>
      </c>
      <c r="J498" s="41">
        <f t="shared" ca="1" si="67"/>
        <v>1</v>
      </c>
      <c r="K498" s="37">
        <f t="shared" si="68"/>
        <v>425.9</v>
      </c>
      <c r="L498" s="37">
        <f t="shared" si="69"/>
        <v>431.81</v>
      </c>
      <c r="M498" s="37">
        <f t="shared" si="70"/>
        <v>425.72</v>
      </c>
      <c r="N498" s="37">
        <f t="shared" si="71"/>
        <v>431.04</v>
      </c>
      <c r="O498" s="38">
        <f t="shared" ca="1" si="72"/>
        <v>74070400</v>
      </c>
    </row>
    <row r="499" spans="1:15" x14ac:dyDescent="0.4">
      <c r="A499">
        <v>484</v>
      </c>
      <c r="B499" s="63">
        <v>44663</v>
      </c>
      <c r="C499" s="37">
        <v>443.07998700000002</v>
      </c>
      <c r="D499" s="37">
        <v>445.75</v>
      </c>
      <c r="E499" s="37">
        <v>436.64999399999999</v>
      </c>
      <c r="F499" s="37">
        <v>438.290009</v>
      </c>
      <c r="G499" s="38">
        <v>84363600</v>
      </c>
      <c r="H499" s="37">
        <v>426.15585299999998</v>
      </c>
      <c r="I499" s="41">
        <f t="shared" si="66"/>
        <v>0.97231477845528524</v>
      </c>
      <c r="J499" s="41">
        <f t="shared" ca="1" si="67"/>
        <v>1</v>
      </c>
      <c r="K499" s="37">
        <f t="shared" si="68"/>
        <v>430.81</v>
      </c>
      <c r="L499" s="37">
        <f t="shared" si="69"/>
        <v>433.41</v>
      </c>
      <c r="M499" s="37">
        <f t="shared" si="70"/>
        <v>424.56</v>
      </c>
      <c r="N499" s="37">
        <f t="shared" si="71"/>
        <v>426.16</v>
      </c>
      <c r="O499" s="38">
        <f t="shared" ca="1" si="72"/>
        <v>84363600</v>
      </c>
    </row>
    <row r="500" spans="1:15" x14ac:dyDescent="0.4">
      <c r="A500">
        <v>485</v>
      </c>
      <c r="B500" s="63">
        <v>44662</v>
      </c>
      <c r="C500" s="37">
        <v>444.10998499999999</v>
      </c>
      <c r="D500" s="37">
        <v>445</v>
      </c>
      <c r="E500" s="37">
        <v>439.39001500000001</v>
      </c>
      <c r="F500" s="37">
        <v>439.92001299999998</v>
      </c>
      <c r="G500" s="38">
        <v>89770500</v>
      </c>
      <c r="H500" s="37">
        <v>427.74078400000002</v>
      </c>
      <c r="I500" s="41">
        <f t="shared" si="66"/>
        <v>0.97231490125456066</v>
      </c>
      <c r="J500" s="41">
        <f t="shared" ca="1" si="67"/>
        <v>1</v>
      </c>
      <c r="K500" s="37">
        <f t="shared" si="68"/>
        <v>431.81</v>
      </c>
      <c r="L500" s="37">
        <f t="shared" si="69"/>
        <v>432.68</v>
      </c>
      <c r="M500" s="37">
        <f t="shared" si="70"/>
        <v>427.23</v>
      </c>
      <c r="N500" s="37">
        <f t="shared" si="71"/>
        <v>427.74</v>
      </c>
      <c r="O500" s="38">
        <f t="shared" ca="1" si="72"/>
        <v>89770500</v>
      </c>
    </row>
    <row r="501" spans="1:15" x14ac:dyDescent="0.4">
      <c r="A501">
        <v>486</v>
      </c>
      <c r="B501" s="63">
        <v>44659</v>
      </c>
      <c r="C501" s="37">
        <v>447.97000100000002</v>
      </c>
      <c r="D501" s="37">
        <v>450.63000499999998</v>
      </c>
      <c r="E501" s="37">
        <v>445.94000199999999</v>
      </c>
      <c r="F501" s="37">
        <v>447.57000699999998</v>
      </c>
      <c r="G501" s="38">
        <v>79272700</v>
      </c>
      <c r="H501" s="37">
        <v>435.17889400000001</v>
      </c>
      <c r="I501" s="41">
        <f t="shared" si="66"/>
        <v>0.97231469310677032</v>
      </c>
      <c r="J501" s="41">
        <f t="shared" ca="1" si="67"/>
        <v>1</v>
      </c>
      <c r="K501" s="37">
        <f t="shared" si="68"/>
        <v>435.57</v>
      </c>
      <c r="L501" s="37">
        <f t="shared" si="69"/>
        <v>438.15</v>
      </c>
      <c r="M501" s="37">
        <f t="shared" si="70"/>
        <v>433.59</v>
      </c>
      <c r="N501" s="37">
        <f t="shared" si="71"/>
        <v>435.18</v>
      </c>
      <c r="O501" s="38">
        <f t="shared" ca="1" si="72"/>
        <v>79272700</v>
      </c>
    </row>
    <row r="502" spans="1:15" x14ac:dyDescent="0.4">
      <c r="A502">
        <v>487</v>
      </c>
      <c r="B502" s="63">
        <v>44658</v>
      </c>
      <c r="C502" s="37">
        <v>445.58999599999999</v>
      </c>
      <c r="D502" s="37">
        <v>450.69000199999999</v>
      </c>
      <c r="E502" s="37">
        <v>443.52999899999998</v>
      </c>
      <c r="F502" s="37">
        <v>448.76998900000001</v>
      </c>
      <c r="G502" s="38">
        <v>78097200</v>
      </c>
      <c r="H502" s="37">
        <v>436.34573399999999</v>
      </c>
      <c r="I502" s="41">
        <f t="shared" si="66"/>
        <v>0.97231487108198755</v>
      </c>
      <c r="J502" s="41">
        <f t="shared" ca="1" si="67"/>
        <v>1</v>
      </c>
      <c r="K502" s="37">
        <f t="shared" si="68"/>
        <v>433.25</v>
      </c>
      <c r="L502" s="37">
        <f t="shared" si="69"/>
        <v>438.21</v>
      </c>
      <c r="M502" s="37">
        <f t="shared" si="70"/>
        <v>431.25</v>
      </c>
      <c r="N502" s="37">
        <f t="shared" si="71"/>
        <v>436.35</v>
      </c>
      <c r="O502" s="38">
        <f t="shared" ca="1" si="72"/>
        <v>78097200</v>
      </c>
    </row>
    <row r="503" spans="1:15" x14ac:dyDescent="0.4">
      <c r="A503">
        <v>488</v>
      </c>
      <c r="B503" s="63">
        <v>44657</v>
      </c>
      <c r="C503" s="37">
        <v>446.89001500000001</v>
      </c>
      <c r="D503" s="37">
        <v>448.92999300000002</v>
      </c>
      <c r="E503" s="37">
        <v>443.47000100000002</v>
      </c>
      <c r="F503" s="37">
        <v>446.51998900000001</v>
      </c>
      <c r="G503" s="38">
        <v>106898000</v>
      </c>
      <c r="H503" s="37">
        <v>434.15798999999998</v>
      </c>
      <c r="I503" s="41">
        <f t="shared" si="66"/>
        <v>0.9723147914885395</v>
      </c>
      <c r="J503" s="41">
        <f t="shared" ca="1" si="67"/>
        <v>1</v>
      </c>
      <c r="K503" s="37">
        <f t="shared" si="68"/>
        <v>434.52</v>
      </c>
      <c r="L503" s="37">
        <f t="shared" si="69"/>
        <v>436.5</v>
      </c>
      <c r="M503" s="37">
        <f t="shared" si="70"/>
        <v>431.19</v>
      </c>
      <c r="N503" s="37">
        <f t="shared" si="71"/>
        <v>434.16</v>
      </c>
      <c r="O503" s="38">
        <f t="shared" ca="1" si="72"/>
        <v>106898000</v>
      </c>
    </row>
    <row r="504" spans="1:15" x14ac:dyDescent="0.4">
      <c r="A504">
        <v>489</v>
      </c>
      <c r="B504" s="63">
        <v>44656</v>
      </c>
      <c r="C504" s="37">
        <v>455.22000100000002</v>
      </c>
      <c r="D504" s="37">
        <v>457.82998700000002</v>
      </c>
      <c r="E504" s="37">
        <v>449.82000699999998</v>
      </c>
      <c r="F504" s="37">
        <v>451.02999899999998</v>
      </c>
      <c r="G504" s="38">
        <v>74214500</v>
      </c>
      <c r="H504" s="37">
        <v>438.54312099999999</v>
      </c>
      <c r="I504" s="41">
        <f t="shared" si="66"/>
        <v>0.97231475062039052</v>
      </c>
      <c r="J504" s="41">
        <f t="shared" ca="1" si="67"/>
        <v>1</v>
      </c>
      <c r="K504" s="37">
        <f t="shared" si="68"/>
        <v>442.62</v>
      </c>
      <c r="L504" s="37">
        <f t="shared" si="69"/>
        <v>445.15</v>
      </c>
      <c r="M504" s="37">
        <f t="shared" si="70"/>
        <v>437.37</v>
      </c>
      <c r="N504" s="37">
        <f t="shared" si="71"/>
        <v>438.54</v>
      </c>
      <c r="O504" s="38">
        <f t="shared" ca="1" si="72"/>
        <v>74214500</v>
      </c>
    </row>
    <row r="505" spans="1:15" x14ac:dyDescent="0.4">
      <c r="A505">
        <v>490</v>
      </c>
      <c r="B505" s="63">
        <v>44655</v>
      </c>
      <c r="C505" s="37">
        <v>453.13000499999998</v>
      </c>
      <c r="D505" s="37">
        <v>456.91000400000001</v>
      </c>
      <c r="E505" s="37">
        <v>452.26001000000002</v>
      </c>
      <c r="F505" s="37">
        <v>456.79998799999998</v>
      </c>
      <c r="G505" s="38">
        <v>59601000</v>
      </c>
      <c r="H505" s="37">
        <v>444.15338100000002</v>
      </c>
      <c r="I505" s="41">
        <f t="shared" si="66"/>
        <v>0.97231478254767389</v>
      </c>
      <c r="J505" s="41">
        <f t="shared" ca="1" si="67"/>
        <v>1</v>
      </c>
      <c r="K505" s="37">
        <f t="shared" si="68"/>
        <v>440.59</v>
      </c>
      <c r="L505" s="37">
        <f t="shared" si="69"/>
        <v>444.26</v>
      </c>
      <c r="M505" s="37">
        <f t="shared" si="70"/>
        <v>439.74</v>
      </c>
      <c r="N505" s="37">
        <f t="shared" si="71"/>
        <v>444.15</v>
      </c>
      <c r="O505" s="38">
        <f t="shared" ca="1" si="72"/>
        <v>59601000</v>
      </c>
    </row>
    <row r="506" spans="1:15" x14ac:dyDescent="0.4">
      <c r="A506">
        <v>491</v>
      </c>
      <c r="B506" s="63">
        <v>44652</v>
      </c>
      <c r="C506" s="37">
        <v>453.30999800000001</v>
      </c>
      <c r="D506" s="37">
        <v>453.459991</v>
      </c>
      <c r="E506" s="37">
        <v>449.14001500000001</v>
      </c>
      <c r="F506" s="37">
        <v>452.92001299999998</v>
      </c>
      <c r="G506" s="38">
        <v>89048800</v>
      </c>
      <c r="H506" s="37">
        <v>440.38085899999999</v>
      </c>
      <c r="I506" s="41">
        <f t="shared" si="66"/>
        <v>0.97231485993090794</v>
      </c>
      <c r="J506" s="41">
        <f t="shared" ca="1" si="67"/>
        <v>1</v>
      </c>
      <c r="K506" s="37">
        <f t="shared" si="68"/>
        <v>440.76</v>
      </c>
      <c r="L506" s="37">
        <f t="shared" si="69"/>
        <v>440.91</v>
      </c>
      <c r="M506" s="37">
        <f t="shared" si="70"/>
        <v>436.71</v>
      </c>
      <c r="N506" s="37">
        <f t="shared" si="71"/>
        <v>440.38</v>
      </c>
      <c r="O506" s="38">
        <f t="shared" ca="1" si="72"/>
        <v>89048800</v>
      </c>
    </row>
    <row r="507" spans="1:15" x14ac:dyDescent="0.4">
      <c r="A507">
        <v>492</v>
      </c>
      <c r="B507" s="63">
        <v>44651</v>
      </c>
      <c r="C507" s="37">
        <v>457.89001500000001</v>
      </c>
      <c r="D507" s="37">
        <v>458.76001000000002</v>
      </c>
      <c r="E507" s="37">
        <v>451.16000400000001</v>
      </c>
      <c r="F507" s="37">
        <v>451.64001500000001</v>
      </c>
      <c r="G507" s="38">
        <v>121699900</v>
      </c>
      <c r="H507" s="37">
        <v>439.13632200000001</v>
      </c>
      <c r="I507" s="41">
        <f t="shared" si="66"/>
        <v>0.97231491323903174</v>
      </c>
      <c r="J507" s="41">
        <f t="shared" ca="1" si="67"/>
        <v>1</v>
      </c>
      <c r="K507" s="37">
        <f t="shared" si="68"/>
        <v>445.21</v>
      </c>
      <c r="L507" s="37">
        <f t="shared" si="69"/>
        <v>446.06</v>
      </c>
      <c r="M507" s="37">
        <f t="shared" si="70"/>
        <v>438.67</v>
      </c>
      <c r="N507" s="37">
        <f t="shared" si="71"/>
        <v>439.14</v>
      </c>
      <c r="O507" s="38">
        <f t="shared" ca="1" si="72"/>
        <v>121699900</v>
      </c>
    </row>
    <row r="508" spans="1:15" x14ac:dyDescent="0.4">
      <c r="A508">
        <v>493</v>
      </c>
      <c r="B508" s="63">
        <v>44650</v>
      </c>
      <c r="C508" s="37">
        <v>460.33999599999999</v>
      </c>
      <c r="D508" s="37">
        <v>461.20001200000002</v>
      </c>
      <c r="E508" s="37">
        <v>456.47000100000002</v>
      </c>
      <c r="F508" s="37">
        <v>458.70001200000002</v>
      </c>
      <c r="G508" s="38">
        <v>79666900</v>
      </c>
      <c r="H508" s="37">
        <v>446.000854</v>
      </c>
      <c r="I508" s="41">
        <f t="shared" si="66"/>
        <v>0.97231489499067203</v>
      </c>
      <c r="J508" s="41">
        <f t="shared" ca="1" si="67"/>
        <v>1</v>
      </c>
      <c r="K508" s="37">
        <f t="shared" si="68"/>
        <v>447.6</v>
      </c>
      <c r="L508" s="37">
        <f t="shared" si="69"/>
        <v>448.43</v>
      </c>
      <c r="M508" s="37">
        <f t="shared" si="70"/>
        <v>443.83</v>
      </c>
      <c r="N508" s="37">
        <f t="shared" si="71"/>
        <v>446</v>
      </c>
      <c r="O508" s="38">
        <f t="shared" ca="1" si="72"/>
        <v>79666900</v>
      </c>
    </row>
    <row r="509" spans="1:15" x14ac:dyDescent="0.4">
      <c r="A509">
        <v>494</v>
      </c>
      <c r="B509" s="63">
        <v>44649</v>
      </c>
      <c r="C509" s="37">
        <v>460.01998900000001</v>
      </c>
      <c r="D509" s="37">
        <v>462.07000699999998</v>
      </c>
      <c r="E509" s="37">
        <v>457.17999300000002</v>
      </c>
      <c r="F509" s="37">
        <v>461.54998799999998</v>
      </c>
      <c r="G509" s="38">
        <v>86581500</v>
      </c>
      <c r="H509" s="37">
        <v>448.77188100000001</v>
      </c>
      <c r="I509" s="41">
        <f t="shared" si="66"/>
        <v>0.97231479291036194</v>
      </c>
      <c r="J509" s="41">
        <f t="shared" ca="1" si="67"/>
        <v>1</v>
      </c>
      <c r="K509" s="37">
        <f t="shared" si="68"/>
        <v>447.28</v>
      </c>
      <c r="L509" s="37">
        <f t="shared" si="69"/>
        <v>449.28</v>
      </c>
      <c r="M509" s="37">
        <f t="shared" si="70"/>
        <v>444.52</v>
      </c>
      <c r="N509" s="37">
        <f t="shared" si="71"/>
        <v>448.77</v>
      </c>
      <c r="O509" s="38">
        <f t="shared" ca="1" si="72"/>
        <v>86581500</v>
      </c>
    </row>
    <row r="510" spans="1:15" x14ac:dyDescent="0.4">
      <c r="A510">
        <v>495</v>
      </c>
      <c r="B510" s="63">
        <v>44648</v>
      </c>
      <c r="C510" s="37">
        <v>452.05999800000001</v>
      </c>
      <c r="D510" s="37">
        <v>455.91000400000001</v>
      </c>
      <c r="E510" s="37">
        <v>450.05999800000001</v>
      </c>
      <c r="F510" s="37">
        <v>455.91000400000001</v>
      </c>
      <c r="G510" s="38">
        <v>68529800</v>
      </c>
      <c r="H510" s="37">
        <v>443.28805499999999</v>
      </c>
      <c r="I510" s="41">
        <f t="shared" si="66"/>
        <v>0.97231482334395092</v>
      </c>
      <c r="J510" s="41">
        <f t="shared" ca="1" si="67"/>
        <v>1</v>
      </c>
      <c r="K510" s="37">
        <f t="shared" si="68"/>
        <v>439.54</v>
      </c>
      <c r="L510" s="37">
        <f t="shared" si="69"/>
        <v>443.29</v>
      </c>
      <c r="M510" s="37">
        <f t="shared" si="70"/>
        <v>437.6</v>
      </c>
      <c r="N510" s="37">
        <f t="shared" si="71"/>
        <v>443.29</v>
      </c>
      <c r="O510" s="38">
        <f t="shared" ca="1" si="72"/>
        <v>68529800</v>
      </c>
    </row>
    <row r="511" spans="1:15" x14ac:dyDescent="0.4">
      <c r="A511">
        <v>496</v>
      </c>
      <c r="B511" s="63">
        <v>44645</v>
      </c>
      <c r="C511" s="37">
        <v>451.16000400000001</v>
      </c>
      <c r="D511" s="37">
        <v>452.98001099999999</v>
      </c>
      <c r="E511" s="37">
        <v>448.42999300000002</v>
      </c>
      <c r="F511" s="37">
        <v>452.69000199999999</v>
      </c>
      <c r="G511" s="38">
        <v>77101300</v>
      </c>
      <c r="H511" s="37">
        <v>440.15722699999998</v>
      </c>
      <c r="I511" s="41">
        <f t="shared" si="66"/>
        <v>0.97231488448026293</v>
      </c>
      <c r="J511" s="41">
        <f t="shared" ca="1" si="67"/>
        <v>1</v>
      </c>
      <c r="K511" s="37">
        <f t="shared" si="68"/>
        <v>438.67</v>
      </c>
      <c r="L511" s="37">
        <f t="shared" si="69"/>
        <v>440.44</v>
      </c>
      <c r="M511" s="37">
        <f t="shared" si="70"/>
        <v>436.02</v>
      </c>
      <c r="N511" s="37">
        <f t="shared" si="71"/>
        <v>440.16</v>
      </c>
      <c r="O511" s="38">
        <f t="shared" ca="1" si="72"/>
        <v>77101300</v>
      </c>
    </row>
    <row r="512" spans="1:15" x14ac:dyDescent="0.4">
      <c r="A512">
        <v>497</v>
      </c>
      <c r="B512" s="63">
        <v>44644</v>
      </c>
      <c r="C512" s="37">
        <v>445.94000199999999</v>
      </c>
      <c r="D512" s="37">
        <v>450.5</v>
      </c>
      <c r="E512" s="37">
        <v>444.76001000000002</v>
      </c>
      <c r="F512" s="37">
        <v>450.48998999999998</v>
      </c>
      <c r="G512" s="38">
        <v>64736900</v>
      </c>
      <c r="H512" s="37">
        <v>438.01809700000001</v>
      </c>
      <c r="I512" s="41">
        <f t="shared" si="66"/>
        <v>0.97231482768351862</v>
      </c>
      <c r="J512" s="41">
        <f t="shared" ca="1" si="67"/>
        <v>1</v>
      </c>
      <c r="K512" s="37">
        <f t="shared" si="68"/>
        <v>433.59</v>
      </c>
      <c r="L512" s="37">
        <f t="shared" si="69"/>
        <v>438.03</v>
      </c>
      <c r="M512" s="37">
        <f t="shared" si="70"/>
        <v>432.45</v>
      </c>
      <c r="N512" s="37">
        <f t="shared" si="71"/>
        <v>438.02</v>
      </c>
      <c r="O512" s="38">
        <f t="shared" ca="1" si="72"/>
        <v>64736900</v>
      </c>
    </row>
    <row r="513" spans="1:15" x14ac:dyDescent="0.4">
      <c r="A513">
        <v>498</v>
      </c>
      <c r="B513" s="63">
        <v>44643</v>
      </c>
      <c r="C513" s="37">
        <v>446.91000400000001</v>
      </c>
      <c r="D513" s="37">
        <v>448.48998999999998</v>
      </c>
      <c r="E513" s="37">
        <v>443.709991</v>
      </c>
      <c r="F513" s="37">
        <v>443.79998799999998</v>
      </c>
      <c r="G513" s="38">
        <v>79426100</v>
      </c>
      <c r="H513" s="37">
        <v>431.51327500000002</v>
      </c>
      <c r="I513" s="41">
        <f t="shared" si="66"/>
        <v>0.97231475139201684</v>
      </c>
      <c r="J513" s="41">
        <f t="shared" ca="1" si="67"/>
        <v>1</v>
      </c>
      <c r="K513" s="37">
        <f t="shared" si="68"/>
        <v>434.54</v>
      </c>
      <c r="L513" s="37">
        <f t="shared" si="69"/>
        <v>436.07</v>
      </c>
      <c r="M513" s="37">
        <f t="shared" si="70"/>
        <v>431.43</v>
      </c>
      <c r="N513" s="37">
        <f t="shared" si="71"/>
        <v>431.51</v>
      </c>
      <c r="O513" s="38">
        <f t="shared" ca="1" si="72"/>
        <v>79426100</v>
      </c>
    </row>
    <row r="514" spans="1:15" x14ac:dyDescent="0.4">
      <c r="A514">
        <v>499</v>
      </c>
      <c r="B514" s="63">
        <v>44642</v>
      </c>
      <c r="C514" s="37">
        <v>445.85998499999999</v>
      </c>
      <c r="D514" s="37">
        <v>450.57998700000002</v>
      </c>
      <c r="E514" s="37">
        <v>445.85998499999999</v>
      </c>
      <c r="F514" s="37">
        <v>449.58999599999999</v>
      </c>
      <c r="G514" s="38">
        <v>74650400</v>
      </c>
      <c r="H514" s="37">
        <v>437.14297499999998</v>
      </c>
      <c r="I514" s="41">
        <f t="shared" si="66"/>
        <v>0.97231472872897284</v>
      </c>
      <c r="J514" s="41">
        <f t="shared" ca="1" si="67"/>
        <v>1</v>
      </c>
      <c r="K514" s="37">
        <f t="shared" si="68"/>
        <v>433.52</v>
      </c>
      <c r="L514" s="37">
        <f t="shared" si="69"/>
        <v>438.11</v>
      </c>
      <c r="M514" s="37">
        <f t="shared" si="70"/>
        <v>433.52</v>
      </c>
      <c r="N514" s="37">
        <f t="shared" si="71"/>
        <v>437.14</v>
      </c>
      <c r="O514" s="38">
        <f t="shared" ca="1" si="72"/>
        <v>74650400</v>
      </c>
    </row>
    <row r="515" spans="1:15" x14ac:dyDescent="0.4">
      <c r="A515">
        <v>500</v>
      </c>
      <c r="B515" s="63">
        <v>44641</v>
      </c>
      <c r="C515" s="37">
        <v>444.33999599999999</v>
      </c>
      <c r="D515" s="37">
        <v>446.459991</v>
      </c>
      <c r="E515" s="37">
        <v>440.67999300000002</v>
      </c>
      <c r="F515" s="37">
        <v>444.39001500000001</v>
      </c>
      <c r="G515" s="38">
        <v>88349800</v>
      </c>
      <c r="H515" s="37">
        <v>432.086975</v>
      </c>
      <c r="I515" s="41">
        <f t="shared" si="66"/>
        <v>0.97231476949363949</v>
      </c>
      <c r="J515" s="41">
        <f t="shared" ca="1" si="67"/>
        <v>1</v>
      </c>
      <c r="K515" s="37">
        <f t="shared" si="68"/>
        <v>432.04</v>
      </c>
      <c r="L515" s="37">
        <f t="shared" si="69"/>
        <v>434.1</v>
      </c>
      <c r="M515" s="37">
        <f t="shared" si="70"/>
        <v>428.48</v>
      </c>
      <c r="N515" s="37">
        <f t="shared" si="71"/>
        <v>432.09</v>
      </c>
      <c r="O515" s="38">
        <f t="shared" ca="1" si="72"/>
        <v>88349800</v>
      </c>
    </row>
    <row r="516" spans="1:15" x14ac:dyDescent="0.4">
      <c r="A516">
        <v>501</v>
      </c>
      <c r="B516" s="63">
        <v>44638</v>
      </c>
      <c r="C516" s="37">
        <v>438</v>
      </c>
      <c r="D516" s="37">
        <v>444.85998499999999</v>
      </c>
      <c r="E516" s="37">
        <v>437.22000100000002</v>
      </c>
      <c r="F516" s="37">
        <v>444.51998900000001</v>
      </c>
      <c r="G516" s="38">
        <v>106345500</v>
      </c>
      <c r="H516" s="37">
        <v>432.21337899999997</v>
      </c>
      <c r="I516" s="41">
        <f t="shared" si="66"/>
        <v>0.97231483329313217</v>
      </c>
      <c r="J516" s="41">
        <f t="shared" ca="1" si="67"/>
        <v>1</v>
      </c>
      <c r="K516" s="37">
        <f t="shared" si="68"/>
        <v>425.87</v>
      </c>
      <c r="L516" s="37">
        <f t="shared" si="69"/>
        <v>432.54</v>
      </c>
      <c r="M516" s="37">
        <f t="shared" si="70"/>
        <v>425.12</v>
      </c>
      <c r="N516" s="37">
        <f t="shared" si="71"/>
        <v>432.21</v>
      </c>
      <c r="O516" s="38">
        <f t="shared" ca="1" si="72"/>
        <v>106345500</v>
      </c>
    </row>
    <row r="517" spans="1:15" x14ac:dyDescent="0.4">
      <c r="A517">
        <v>502</v>
      </c>
      <c r="B517" s="63">
        <v>44637</v>
      </c>
      <c r="C517" s="37">
        <v>433.58999599999999</v>
      </c>
      <c r="D517" s="37">
        <v>441.07000699999998</v>
      </c>
      <c r="E517" s="37">
        <v>433.19000199999999</v>
      </c>
      <c r="F517" s="37">
        <v>441.07000699999998</v>
      </c>
      <c r="G517" s="38">
        <v>102676900</v>
      </c>
      <c r="H517" s="37">
        <v>427.53076199999998</v>
      </c>
      <c r="I517" s="41">
        <f t="shared" si="66"/>
        <v>0.96930363709813527</v>
      </c>
      <c r="J517" s="41">
        <f t="shared" ca="1" si="67"/>
        <v>1</v>
      </c>
      <c r="K517" s="37">
        <f t="shared" si="68"/>
        <v>420.28</v>
      </c>
      <c r="L517" s="37">
        <f t="shared" si="69"/>
        <v>427.53</v>
      </c>
      <c r="M517" s="37">
        <f t="shared" si="70"/>
        <v>419.89</v>
      </c>
      <c r="N517" s="37">
        <f t="shared" si="71"/>
        <v>427.53</v>
      </c>
      <c r="O517" s="38">
        <f t="shared" ca="1" si="72"/>
        <v>102676900</v>
      </c>
    </row>
    <row r="518" spans="1:15" x14ac:dyDescent="0.4">
      <c r="A518">
        <v>503</v>
      </c>
      <c r="B518" s="63">
        <v>44636</v>
      </c>
      <c r="C518" s="37">
        <v>429.89001500000001</v>
      </c>
      <c r="D518" s="37">
        <v>435.67999300000002</v>
      </c>
      <c r="E518" s="37">
        <v>424.79998799999998</v>
      </c>
      <c r="F518" s="37">
        <v>435.61999500000002</v>
      </c>
      <c r="G518" s="38">
        <v>144954800</v>
      </c>
      <c r="H518" s="37">
        <v>422.24801600000001</v>
      </c>
      <c r="I518" s="41">
        <f t="shared" si="66"/>
        <v>0.969303569272572</v>
      </c>
      <c r="J518" s="41">
        <f t="shared" ca="1" si="67"/>
        <v>1</v>
      </c>
      <c r="K518" s="37">
        <f t="shared" si="68"/>
        <v>416.69</v>
      </c>
      <c r="L518" s="37">
        <f t="shared" si="69"/>
        <v>422.31</v>
      </c>
      <c r="M518" s="37">
        <f t="shared" si="70"/>
        <v>411.76</v>
      </c>
      <c r="N518" s="37">
        <f t="shared" si="71"/>
        <v>422.25</v>
      </c>
      <c r="O518" s="38">
        <f t="shared" ca="1" si="72"/>
        <v>144954800</v>
      </c>
    </row>
    <row r="519" spans="1:15" x14ac:dyDescent="0.4">
      <c r="A519">
        <v>504</v>
      </c>
      <c r="B519" s="63">
        <v>44635</v>
      </c>
      <c r="C519" s="37">
        <v>419.76998900000001</v>
      </c>
      <c r="D519" s="37">
        <v>426.83999599999999</v>
      </c>
      <c r="E519" s="37">
        <v>418.42001299999998</v>
      </c>
      <c r="F519" s="37">
        <v>426.17001299999998</v>
      </c>
      <c r="G519" s="38">
        <v>106219100</v>
      </c>
      <c r="H519" s="37">
        <v>413.08810399999999</v>
      </c>
      <c r="I519" s="41">
        <f t="shared" si="66"/>
        <v>0.96930354412336373</v>
      </c>
      <c r="J519" s="41">
        <f t="shared" ca="1" si="67"/>
        <v>1</v>
      </c>
      <c r="K519" s="37">
        <f t="shared" si="68"/>
        <v>406.88</v>
      </c>
      <c r="L519" s="37">
        <f t="shared" si="69"/>
        <v>413.74</v>
      </c>
      <c r="M519" s="37">
        <f t="shared" si="70"/>
        <v>405.58</v>
      </c>
      <c r="N519" s="37">
        <f t="shared" si="71"/>
        <v>413.09</v>
      </c>
      <c r="O519" s="38">
        <f t="shared" ca="1" si="72"/>
        <v>106219100</v>
      </c>
    </row>
    <row r="520" spans="1:15" x14ac:dyDescent="0.4">
      <c r="A520">
        <v>505</v>
      </c>
      <c r="B520" s="63">
        <v>44634</v>
      </c>
      <c r="C520" s="37">
        <v>420.89001500000001</v>
      </c>
      <c r="D520" s="37">
        <v>424.54998799999998</v>
      </c>
      <c r="E520" s="37">
        <v>415.790009</v>
      </c>
      <c r="F520" s="37">
        <v>417</v>
      </c>
      <c r="G520" s="38">
        <v>95729200</v>
      </c>
      <c r="H520" s="37">
        <v>404.19961499999999</v>
      </c>
      <c r="I520" s="41">
        <f t="shared" si="66"/>
        <v>0.96930363309352519</v>
      </c>
      <c r="J520" s="41">
        <f t="shared" ca="1" si="67"/>
        <v>1</v>
      </c>
      <c r="K520" s="37">
        <f t="shared" si="68"/>
        <v>407.97</v>
      </c>
      <c r="L520" s="37">
        <f t="shared" si="69"/>
        <v>411.52</v>
      </c>
      <c r="M520" s="37">
        <f t="shared" si="70"/>
        <v>403.03</v>
      </c>
      <c r="N520" s="37">
        <f t="shared" si="71"/>
        <v>404.2</v>
      </c>
      <c r="O520" s="38">
        <f t="shared" ca="1" si="72"/>
        <v>95729200</v>
      </c>
    </row>
    <row r="521" spans="1:15" x14ac:dyDescent="0.4">
      <c r="A521">
        <v>506</v>
      </c>
      <c r="B521" s="63">
        <v>44631</v>
      </c>
      <c r="C521" s="37">
        <v>428.11999500000002</v>
      </c>
      <c r="D521" s="37">
        <v>428.76998900000001</v>
      </c>
      <c r="E521" s="37">
        <v>419.52999899999998</v>
      </c>
      <c r="F521" s="37">
        <v>420.07000699999998</v>
      </c>
      <c r="G521" s="38">
        <v>95636300</v>
      </c>
      <c r="H521" s="37">
        <v>407.17535400000003</v>
      </c>
      <c r="I521" s="41">
        <f t="shared" si="66"/>
        <v>0.96930356182273225</v>
      </c>
      <c r="J521" s="41">
        <f t="shared" ca="1" si="67"/>
        <v>1</v>
      </c>
      <c r="K521" s="37">
        <f t="shared" si="68"/>
        <v>414.98</v>
      </c>
      <c r="L521" s="37">
        <f t="shared" si="69"/>
        <v>415.61</v>
      </c>
      <c r="M521" s="37">
        <f t="shared" si="70"/>
        <v>406.65</v>
      </c>
      <c r="N521" s="37">
        <f t="shared" si="71"/>
        <v>407.18</v>
      </c>
      <c r="O521" s="38">
        <f t="shared" ca="1" si="72"/>
        <v>95636300</v>
      </c>
    </row>
    <row r="522" spans="1:15" x14ac:dyDescent="0.4">
      <c r="A522">
        <v>507</v>
      </c>
      <c r="B522" s="63">
        <v>44630</v>
      </c>
      <c r="C522" s="37">
        <v>422.51998900000001</v>
      </c>
      <c r="D522" s="37">
        <v>426.42999300000002</v>
      </c>
      <c r="E522" s="37">
        <v>420.44000199999999</v>
      </c>
      <c r="F522" s="37">
        <v>425.48001099999999</v>
      </c>
      <c r="G522" s="38">
        <v>93972700</v>
      </c>
      <c r="H522" s="37">
        <v>412.41931199999999</v>
      </c>
      <c r="I522" s="41">
        <f t="shared" si="66"/>
        <v>0.96930361318431013</v>
      </c>
      <c r="J522" s="41">
        <f t="shared" ca="1" si="67"/>
        <v>1</v>
      </c>
      <c r="K522" s="37">
        <f t="shared" si="68"/>
        <v>409.55</v>
      </c>
      <c r="L522" s="37">
        <f t="shared" si="69"/>
        <v>413.34</v>
      </c>
      <c r="M522" s="37">
        <f t="shared" si="70"/>
        <v>407.53</v>
      </c>
      <c r="N522" s="37">
        <f t="shared" si="71"/>
        <v>412.42</v>
      </c>
      <c r="O522" s="38">
        <f t="shared" ca="1" si="72"/>
        <v>93972700</v>
      </c>
    </row>
    <row r="523" spans="1:15" x14ac:dyDescent="0.4">
      <c r="A523">
        <v>508</v>
      </c>
      <c r="B523" s="63">
        <v>44629</v>
      </c>
      <c r="C523" s="37">
        <v>425.14001500000001</v>
      </c>
      <c r="D523" s="37">
        <v>429.51001000000002</v>
      </c>
      <c r="E523" s="37">
        <v>422.82000699999998</v>
      </c>
      <c r="F523" s="37">
        <v>427.41000400000001</v>
      </c>
      <c r="G523" s="38">
        <v>116990800</v>
      </c>
      <c r="H523" s="37">
        <v>414.29003899999998</v>
      </c>
      <c r="I523" s="41">
        <f t="shared" si="66"/>
        <v>0.96930356127087747</v>
      </c>
      <c r="J523" s="41">
        <f t="shared" ca="1" si="67"/>
        <v>1</v>
      </c>
      <c r="K523" s="37">
        <f t="shared" si="68"/>
        <v>412.09</v>
      </c>
      <c r="L523" s="37">
        <f t="shared" si="69"/>
        <v>416.33</v>
      </c>
      <c r="M523" s="37">
        <f t="shared" si="70"/>
        <v>409.84</v>
      </c>
      <c r="N523" s="37">
        <f t="shared" si="71"/>
        <v>414.29</v>
      </c>
      <c r="O523" s="38">
        <f t="shared" ca="1" si="72"/>
        <v>116990800</v>
      </c>
    </row>
    <row r="524" spans="1:15" x14ac:dyDescent="0.4">
      <c r="A524">
        <v>509</v>
      </c>
      <c r="B524" s="63">
        <v>44628</v>
      </c>
      <c r="C524" s="37">
        <v>419.61999500000002</v>
      </c>
      <c r="D524" s="37">
        <v>427.209991</v>
      </c>
      <c r="E524" s="37">
        <v>415.11999500000002</v>
      </c>
      <c r="F524" s="37">
        <v>416.25</v>
      </c>
      <c r="G524" s="38">
        <v>164772700</v>
      </c>
      <c r="H524" s="37">
        <v>403.47259500000001</v>
      </c>
      <c r="I524" s="41">
        <f t="shared" si="66"/>
        <v>0.96930353153153159</v>
      </c>
      <c r="J524" s="41">
        <f t="shared" ca="1" si="67"/>
        <v>1</v>
      </c>
      <c r="K524" s="37">
        <f t="shared" si="68"/>
        <v>406.74</v>
      </c>
      <c r="L524" s="37">
        <f t="shared" si="69"/>
        <v>414.1</v>
      </c>
      <c r="M524" s="37">
        <f t="shared" si="70"/>
        <v>402.38</v>
      </c>
      <c r="N524" s="37">
        <f t="shared" si="71"/>
        <v>403.47</v>
      </c>
      <c r="O524" s="38">
        <f t="shared" ca="1" si="72"/>
        <v>164772700</v>
      </c>
    </row>
    <row r="525" spans="1:15" x14ac:dyDescent="0.4">
      <c r="A525">
        <v>510</v>
      </c>
      <c r="B525" s="63">
        <v>44627</v>
      </c>
      <c r="C525" s="37">
        <v>431.54998799999998</v>
      </c>
      <c r="D525" s="37">
        <v>432.29998799999998</v>
      </c>
      <c r="E525" s="37">
        <v>419.35998499999999</v>
      </c>
      <c r="F525" s="37">
        <v>419.42999300000002</v>
      </c>
      <c r="G525" s="38">
        <v>137896600</v>
      </c>
      <c r="H525" s="37">
        <v>406.55496199999999</v>
      </c>
      <c r="I525" s="41">
        <f t="shared" si="66"/>
        <v>0.96930350424415157</v>
      </c>
      <c r="J525" s="41">
        <f t="shared" ca="1" si="67"/>
        <v>1</v>
      </c>
      <c r="K525" s="37">
        <f t="shared" si="68"/>
        <v>418.3</v>
      </c>
      <c r="L525" s="37">
        <f t="shared" si="69"/>
        <v>419.03</v>
      </c>
      <c r="M525" s="37">
        <f t="shared" si="70"/>
        <v>406.49</v>
      </c>
      <c r="N525" s="37">
        <f t="shared" si="71"/>
        <v>406.55</v>
      </c>
      <c r="O525" s="38">
        <f t="shared" ca="1" si="72"/>
        <v>137896600</v>
      </c>
    </row>
    <row r="526" spans="1:15" x14ac:dyDescent="0.4">
      <c r="A526">
        <v>511</v>
      </c>
      <c r="B526" s="63">
        <v>44624</v>
      </c>
      <c r="C526" s="37">
        <v>431.75</v>
      </c>
      <c r="D526" s="37">
        <v>433.36999500000002</v>
      </c>
      <c r="E526" s="37">
        <v>427.88000499999998</v>
      </c>
      <c r="F526" s="37">
        <v>432.17001299999998</v>
      </c>
      <c r="G526" s="38">
        <v>113978200</v>
      </c>
      <c r="H526" s="37">
        <v>418.90396099999998</v>
      </c>
      <c r="I526" s="41">
        <f t="shared" si="66"/>
        <v>0.96930362681133087</v>
      </c>
      <c r="J526" s="41">
        <f t="shared" ca="1" si="67"/>
        <v>1</v>
      </c>
      <c r="K526" s="37">
        <f t="shared" si="68"/>
        <v>418.5</v>
      </c>
      <c r="L526" s="37">
        <f t="shared" si="69"/>
        <v>420.07</v>
      </c>
      <c r="M526" s="37">
        <f t="shared" si="70"/>
        <v>414.75</v>
      </c>
      <c r="N526" s="37">
        <f t="shared" si="71"/>
        <v>418.9</v>
      </c>
      <c r="O526" s="38">
        <f t="shared" ca="1" si="72"/>
        <v>113978200</v>
      </c>
    </row>
    <row r="527" spans="1:15" x14ac:dyDescent="0.4">
      <c r="A527">
        <v>512</v>
      </c>
      <c r="B527" s="63">
        <v>44623</v>
      </c>
      <c r="C527" s="37">
        <v>440.47000100000002</v>
      </c>
      <c r="D527" s="37">
        <v>441.10998499999999</v>
      </c>
      <c r="E527" s="37">
        <v>433.79998799999998</v>
      </c>
      <c r="F527" s="37">
        <v>435.709991</v>
      </c>
      <c r="G527" s="38">
        <v>105501700</v>
      </c>
      <c r="H527" s="37">
        <v>422.33523600000001</v>
      </c>
      <c r="I527" s="41">
        <f t="shared" si="66"/>
        <v>0.96930353841713945</v>
      </c>
      <c r="J527" s="41">
        <f t="shared" ca="1" si="67"/>
        <v>1</v>
      </c>
      <c r="K527" s="37">
        <f t="shared" si="68"/>
        <v>426.95</v>
      </c>
      <c r="L527" s="37">
        <f t="shared" si="69"/>
        <v>427.57</v>
      </c>
      <c r="M527" s="37">
        <f t="shared" si="70"/>
        <v>420.48</v>
      </c>
      <c r="N527" s="37">
        <f t="shared" si="71"/>
        <v>422.34</v>
      </c>
      <c r="O527" s="38">
        <f t="shared" ca="1" si="72"/>
        <v>105501700</v>
      </c>
    </row>
    <row r="528" spans="1:15" x14ac:dyDescent="0.4">
      <c r="A528">
        <v>513</v>
      </c>
      <c r="B528" s="63">
        <v>44622</v>
      </c>
      <c r="C528" s="37">
        <v>432.36999500000002</v>
      </c>
      <c r="D528" s="37">
        <v>439.72000100000002</v>
      </c>
      <c r="E528" s="37">
        <v>431.57000699999998</v>
      </c>
      <c r="F528" s="37">
        <v>437.89001500000001</v>
      </c>
      <c r="G528" s="38">
        <v>117726500</v>
      </c>
      <c r="H528" s="37">
        <v>424.44833399999999</v>
      </c>
      <c r="I528" s="41">
        <f t="shared" si="66"/>
        <v>0.96930352248383644</v>
      </c>
      <c r="J528" s="41">
        <f t="shared" ca="1" si="67"/>
        <v>1</v>
      </c>
      <c r="K528" s="37">
        <f t="shared" si="68"/>
        <v>419.1</v>
      </c>
      <c r="L528" s="37">
        <f t="shared" si="69"/>
        <v>426.22</v>
      </c>
      <c r="M528" s="37">
        <f t="shared" si="70"/>
        <v>418.32</v>
      </c>
      <c r="N528" s="37">
        <f t="shared" si="71"/>
        <v>424.45</v>
      </c>
      <c r="O528" s="38">
        <f t="shared" ca="1" si="72"/>
        <v>117726500</v>
      </c>
    </row>
    <row r="529" spans="1:15" x14ac:dyDescent="0.4">
      <c r="A529">
        <v>514</v>
      </c>
      <c r="B529" s="63">
        <v>44621</v>
      </c>
      <c r="C529" s="37">
        <v>435.040009</v>
      </c>
      <c r="D529" s="37">
        <v>437.17001299999998</v>
      </c>
      <c r="E529" s="37">
        <v>427.10998499999999</v>
      </c>
      <c r="F529" s="37">
        <v>429.98001099999999</v>
      </c>
      <c r="G529" s="38">
        <v>137785900</v>
      </c>
      <c r="H529" s="37">
        <v>416.781158</v>
      </c>
      <c r="I529" s="41">
        <f t="shared" ref="I529:I592" si="73">IF(F529=0,1,H529/F529)</f>
        <v>0.96930356606740031</v>
      </c>
      <c r="J529" s="41">
        <f t="shared" ref="J529:J592" ca="1" si="74">INDEX(OFFSET($T$15,0,0,$S$13+1,1),MATCH(B529,OFFSET($Q$15,0,0,$S$13+1,1),-1))</f>
        <v>1</v>
      </c>
      <c r="K529" s="37">
        <f t="shared" ref="K529:K592" si="75">ROUND($I529*C529,2)</f>
        <v>421.69</v>
      </c>
      <c r="L529" s="37">
        <f t="shared" ref="L529:L592" si="76">ROUND($I529*D529,2)</f>
        <v>423.75</v>
      </c>
      <c r="M529" s="37">
        <f t="shared" ref="M529:M592" si="77">ROUND($I529*E529,2)</f>
        <v>414</v>
      </c>
      <c r="N529" s="37">
        <f t="shared" ref="N529:N592" si="78">ROUND($I529*F529,2)</f>
        <v>416.78</v>
      </c>
      <c r="O529" s="38">
        <f t="shared" ref="O529:O592" ca="1" si="79">G529*J529</f>
        <v>137785900</v>
      </c>
    </row>
    <row r="530" spans="1:15" x14ac:dyDescent="0.4">
      <c r="A530">
        <v>515</v>
      </c>
      <c r="B530" s="63">
        <v>44620</v>
      </c>
      <c r="C530" s="37">
        <v>432.02999899999998</v>
      </c>
      <c r="D530" s="37">
        <v>438.20001200000002</v>
      </c>
      <c r="E530" s="37">
        <v>430.70001200000002</v>
      </c>
      <c r="F530" s="37">
        <v>436.63000499999998</v>
      </c>
      <c r="G530" s="38">
        <v>145615000</v>
      </c>
      <c r="H530" s="37">
        <v>423.22701999999998</v>
      </c>
      <c r="I530" s="41">
        <f t="shared" si="73"/>
        <v>0.96930356400953255</v>
      </c>
      <c r="J530" s="41">
        <f t="shared" ca="1" si="74"/>
        <v>1</v>
      </c>
      <c r="K530" s="37">
        <f t="shared" si="75"/>
        <v>418.77</v>
      </c>
      <c r="L530" s="37">
        <f t="shared" si="76"/>
        <v>424.75</v>
      </c>
      <c r="M530" s="37">
        <f t="shared" si="77"/>
        <v>417.48</v>
      </c>
      <c r="N530" s="37">
        <f t="shared" si="78"/>
        <v>423.23</v>
      </c>
      <c r="O530" s="38">
        <f t="shared" ca="1" si="79"/>
        <v>145615000</v>
      </c>
    </row>
    <row r="531" spans="1:15" x14ac:dyDescent="0.4">
      <c r="A531">
        <v>516</v>
      </c>
      <c r="B531" s="63">
        <v>44617</v>
      </c>
      <c r="C531" s="37">
        <v>429.60998499999999</v>
      </c>
      <c r="D531" s="37">
        <v>437.83999599999999</v>
      </c>
      <c r="E531" s="37">
        <v>427.85998499999999</v>
      </c>
      <c r="F531" s="37">
        <v>437.75</v>
      </c>
      <c r="G531" s="38">
        <v>121804500</v>
      </c>
      <c r="H531" s="37">
        <v>424.31262199999998</v>
      </c>
      <c r="I531" s="41">
        <f t="shared" si="73"/>
        <v>0.96930353398058244</v>
      </c>
      <c r="J531" s="41">
        <f t="shared" ca="1" si="74"/>
        <v>1</v>
      </c>
      <c r="K531" s="37">
        <f t="shared" si="75"/>
        <v>416.42</v>
      </c>
      <c r="L531" s="37">
        <f t="shared" si="76"/>
        <v>424.4</v>
      </c>
      <c r="M531" s="37">
        <f t="shared" si="77"/>
        <v>414.73</v>
      </c>
      <c r="N531" s="37">
        <f t="shared" si="78"/>
        <v>424.31</v>
      </c>
      <c r="O531" s="38">
        <f t="shared" ca="1" si="79"/>
        <v>121804500</v>
      </c>
    </row>
    <row r="532" spans="1:15" x14ac:dyDescent="0.4">
      <c r="A532">
        <v>517</v>
      </c>
      <c r="B532" s="63">
        <v>44616</v>
      </c>
      <c r="C532" s="37">
        <v>411.01998900000001</v>
      </c>
      <c r="D532" s="37">
        <v>428.76001000000002</v>
      </c>
      <c r="E532" s="37">
        <v>410.64001500000001</v>
      </c>
      <c r="F532" s="37">
        <v>428.29998799999998</v>
      </c>
      <c r="G532" s="38">
        <v>213942900</v>
      </c>
      <c r="H532" s="37">
        <v>415.152649</v>
      </c>
      <c r="I532" s="41">
        <f t="shared" si="73"/>
        <v>0.96930343364847349</v>
      </c>
      <c r="J532" s="41">
        <f t="shared" ca="1" si="74"/>
        <v>1</v>
      </c>
      <c r="K532" s="37">
        <f t="shared" si="75"/>
        <v>398.4</v>
      </c>
      <c r="L532" s="37">
        <f t="shared" si="76"/>
        <v>415.6</v>
      </c>
      <c r="M532" s="37">
        <f t="shared" si="77"/>
        <v>398.03</v>
      </c>
      <c r="N532" s="37">
        <f t="shared" si="78"/>
        <v>415.15</v>
      </c>
      <c r="O532" s="38">
        <f t="shared" ca="1" si="79"/>
        <v>213942900</v>
      </c>
    </row>
    <row r="533" spans="1:15" x14ac:dyDescent="0.4">
      <c r="A533">
        <v>518</v>
      </c>
      <c r="B533" s="63">
        <v>44615</v>
      </c>
      <c r="C533" s="37">
        <v>432.66000400000001</v>
      </c>
      <c r="D533" s="37">
        <v>433.26001000000002</v>
      </c>
      <c r="E533" s="37">
        <v>421.35000600000001</v>
      </c>
      <c r="F533" s="37">
        <v>421.95001200000002</v>
      </c>
      <c r="G533" s="38">
        <v>132578000</v>
      </c>
      <c r="H533" s="37">
        <v>408.997681</v>
      </c>
      <c r="I533" s="41">
        <f t="shared" si="73"/>
        <v>0.96930363637482253</v>
      </c>
      <c r="J533" s="41">
        <f t="shared" ca="1" si="74"/>
        <v>1</v>
      </c>
      <c r="K533" s="37">
        <f t="shared" si="75"/>
        <v>419.38</v>
      </c>
      <c r="L533" s="37">
        <f t="shared" si="76"/>
        <v>419.96</v>
      </c>
      <c r="M533" s="37">
        <f t="shared" si="77"/>
        <v>408.42</v>
      </c>
      <c r="N533" s="37">
        <f t="shared" si="78"/>
        <v>409</v>
      </c>
      <c r="O533" s="38">
        <f t="shared" ca="1" si="79"/>
        <v>132578000</v>
      </c>
    </row>
    <row r="534" spans="1:15" x14ac:dyDescent="0.4">
      <c r="A534">
        <v>519</v>
      </c>
      <c r="B534" s="63">
        <v>44614</v>
      </c>
      <c r="C534" s="37">
        <v>431.89001500000001</v>
      </c>
      <c r="D534" s="37">
        <v>435.5</v>
      </c>
      <c r="E534" s="37">
        <v>425.85998499999999</v>
      </c>
      <c r="F534" s="37">
        <v>429.57000699999998</v>
      </c>
      <c r="G534" s="38">
        <v>124391800</v>
      </c>
      <c r="H534" s="37">
        <v>416.38372800000002</v>
      </c>
      <c r="I534" s="41">
        <f t="shared" si="73"/>
        <v>0.96930353892235321</v>
      </c>
      <c r="J534" s="41">
        <f t="shared" ca="1" si="74"/>
        <v>1</v>
      </c>
      <c r="K534" s="37">
        <f t="shared" si="75"/>
        <v>418.63</v>
      </c>
      <c r="L534" s="37">
        <f t="shared" si="76"/>
        <v>422.13</v>
      </c>
      <c r="M534" s="37">
        <f t="shared" si="77"/>
        <v>412.79</v>
      </c>
      <c r="N534" s="37">
        <f t="shared" si="78"/>
        <v>416.38</v>
      </c>
      <c r="O534" s="38">
        <f t="shared" ca="1" si="79"/>
        <v>124391800</v>
      </c>
    </row>
    <row r="535" spans="1:15" x14ac:dyDescent="0.4">
      <c r="A535">
        <v>520</v>
      </c>
      <c r="B535" s="63">
        <v>44610</v>
      </c>
      <c r="C535" s="37">
        <v>437.32998700000002</v>
      </c>
      <c r="D535" s="37">
        <v>438.66000400000001</v>
      </c>
      <c r="E535" s="37">
        <v>431.82000699999998</v>
      </c>
      <c r="F535" s="37">
        <v>434.23001099999999</v>
      </c>
      <c r="G535" s="38">
        <v>132642900</v>
      </c>
      <c r="H535" s="37">
        <v>420.900665</v>
      </c>
      <c r="I535" s="41">
        <f t="shared" si="73"/>
        <v>0.96930348971204572</v>
      </c>
      <c r="J535" s="41">
        <f t="shared" ca="1" si="74"/>
        <v>1</v>
      </c>
      <c r="K535" s="37">
        <f t="shared" si="75"/>
        <v>423.91</v>
      </c>
      <c r="L535" s="37">
        <f t="shared" si="76"/>
        <v>425.19</v>
      </c>
      <c r="M535" s="37">
        <f t="shared" si="77"/>
        <v>418.56</v>
      </c>
      <c r="N535" s="37">
        <f t="shared" si="78"/>
        <v>420.9</v>
      </c>
      <c r="O535" s="38">
        <f t="shared" ca="1" si="79"/>
        <v>132642900</v>
      </c>
    </row>
    <row r="536" spans="1:15" x14ac:dyDescent="0.4">
      <c r="A536">
        <v>521</v>
      </c>
      <c r="B536" s="63">
        <v>44609</v>
      </c>
      <c r="C536" s="37">
        <v>443.22000100000002</v>
      </c>
      <c r="D536" s="37">
        <v>446.57000699999998</v>
      </c>
      <c r="E536" s="37">
        <v>436.42001299999998</v>
      </c>
      <c r="F536" s="37">
        <v>437.05999800000001</v>
      </c>
      <c r="G536" s="38">
        <v>102259100</v>
      </c>
      <c r="H536" s="37">
        <v>423.643799</v>
      </c>
      <c r="I536" s="41">
        <f t="shared" si="73"/>
        <v>0.96930353026725635</v>
      </c>
      <c r="J536" s="41">
        <f t="shared" ca="1" si="74"/>
        <v>1</v>
      </c>
      <c r="K536" s="37">
        <f t="shared" si="75"/>
        <v>429.61</v>
      </c>
      <c r="L536" s="37">
        <f t="shared" si="76"/>
        <v>432.86</v>
      </c>
      <c r="M536" s="37">
        <f t="shared" si="77"/>
        <v>423.02</v>
      </c>
      <c r="N536" s="37">
        <f t="shared" si="78"/>
        <v>423.64</v>
      </c>
      <c r="O536" s="38">
        <f t="shared" ca="1" si="79"/>
        <v>102259100</v>
      </c>
    </row>
    <row r="537" spans="1:15" x14ac:dyDescent="0.4">
      <c r="A537">
        <v>522</v>
      </c>
      <c r="B537" s="63">
        <v>44608</v>
      </c>
      <c r="C537" s="37">
        <v>443.92999300000002</v>
      </c>
      <c r="D537" s="37">
        <v>448.05999800000001</v>
      </c>
      <c r="E537" s="37">
        <v>441.94000199999999</v>
      </c>
      <c r="F537" s="37">
        <v>446.60000600000001</v>
      </c>
      <c r="G537" s="38">
        <v>84863600</v>
      </c>
      <c r="H537" s="37">
        <v>432.890961</v>
      </c>
      <c r="I537" s="41">
        <f t="shared" si="73"/>
        <v>0.96930352705817024</v>
      </c>
      <c r="J537" s="41">
        <f t="shared" ca="1" si="74"/>
        <v>1</v>
      </c>
      <c r="K537" s="37">
        <f t="shared" si="75"/>
        <v>430.3</v>
      </c>
      <c r="L537" s="37">
        <f t="shared" si="76"/>
        <v>434.31</v>
      </c>
      <c r="M537" s="37">
        <f t="shared" si="77"/>
        <v>428.37</v>
      </c>
      <c r="N537" s="37">
        <f t="shared" si="78"/>
        <v>432.89</v>
      </c>
      <c r="O537" s="38">
        <f t="shared" ca="1" si="79"/>
        <v>84863600</v>
      </c>
    </row>
    <row r="538" spans="1:15" x14ac:dyDescent="0.4">
      <c r="A538">
        <v>523</v>
      </c>
      <c r="B538" s="63">
        <v>44607</v>
      </c>
      <c r="C538" s="37">
        <v>443.73001099999999</v>
      </c>
      <c r="D538" s="37">
        <v>446.27999899999998</v>
      </c>
      <c r="E538" s="37">
        <v>443.17999300000002</v>
      </c>
      <c r="F538" s="37">
        <v>446.10000600000001</v>
      </c>
      <c r="G538" s="38">
        <v>88482700</v>
      </c>
      <c r="H538" s="37">
        <v>432.406342</v>
      </c>
      <c r="I538" s="41">
        <f t="shared" si="73"/>
        <v>0.96930360050252939</v>
      </c>
      <c r="J538" s="41">
        <f t="shared" ca="1" si="74"/>
        <v>1</v>
      </c>
      <c r="K538" s="37">
        <f t="shared" si="75"/>
        <v>430.11</v>
      </c>
      <c r="L538" s="37">
        <f t="shared" si="76"/>
        <v>432.58</v>
      </c>
      <c r="M538" s="37">
        <f t="shared" si="77"/>
        <v>429.58</v>
      </c>
      <c r="N538" s="37">
        <f t="shared" si="78"/>
        <v>432.41</v>
      </c>
      <c r="O538" s="38">
        <f t="shared" ca="1" si="79"/>
        <v>88482700</v>
      </c>
    </row>
    <row r="539" spans="1:15" x14ac:dyDescent="0.4">
      <c r="A539">
        <v>524</v>
      </c>
      <c r="B539" s="63">
        <v>44606</v>
      </c>
      <c r="C539" s="37">
        <v>439.92001299999998</v>
      </c>
      <c r="D539" s="37">
        <v>441.60000600000001</v>
      </c>
      <c r="E539" s="37">
        <v>435.33999599999999</v>
      </c>
      <c r="F539" s="37">
        <v>439.01998900000001</v>
      </c>
      <c r="G539" s="38">
        <v>123006300</v>
      </c>
      <c r="H539" s="37">
        <v>425.54367100000002</v>
      </c>
      <c r="I539" s="41">
        <f t="shared" si="73"/>
        <v>0.9693036346005649</v>
      </c>
      <c r="J539" s="41">
        <f t="shared" ca="1" si="74"/>
        <v>1</v>
      </c>
      <c r="K539" s="37">
        <f t="shared" si="75"/>
        <v>426.42</v>
      </c>
      <c r="L539" s="37">
        <f t="shared" si="76"/>
        <v>428.04</v>
      </c>
      <c r="M539" s="37">
        <f t="shared" si="77"/>
        <v>421.98</v>
      </c>
      <c r="N539" s="37">
        <f t="shared" si="78"/>
        <v>425.54</v>
      </c>
      <c r="O539" s="38">
        <f t="shared" ca="1" si="79"/>
        <v>123006300</v>
      </c>
    </row>
    <row r="540" spans="1:15" x14ac:dyDescent="0.4">
      <c r="A540">
        <v>525</v>
      </c>
      <c r="B540" s="63">
        <v>44603</v>
      </c>
      <c r="C540" s="37">
        <v>449.41000400000001</v>
      </c>
      <c r="D540" s="37">
        <v>451.60998499999999</v>
      </c>
      <c r="E540" s="37">
        <v>438.94000199999999</v>
      </c>
      <c r="F540" s="37">
        <v>440.459991</v>
      </c>
      <c r="G540" s="38">
        <v>153214600</v>
      </c>
      <c r="H540" s="37">
        <v>426.93945300000001</v>
      </c>
      <c r="I540" s="41">
        <f t="shared" si="73"/>
        <v>0.969303595613069</v>
      </c>
      <c r="J540" s="41">
        <f t="shared" ca="1" si="74"/>
        <v>1</v>
      </c>
      <c r="K540" s="37">
        <f t="shared" si="75"/>
        <v>435.61</v>
      </c>
      <c r="L540" s="37">
        <f t="shared" si="76"/>
        <v>437.75</v>
      </c>
      <c r="M540" s="37">
        <f t="shared" si="77"/>
        <v>425.47</v>
      </c>
      <c r="N540" s="37">
        <f t="shared" si="78"/>
        <v>426.94</v>
      </c>
      <c r="O540" s="38">
        <f t="shared" ca="1" si="79"/>
        <v>153214600</v>
      </c>
    </row>
    <row r="541" spans="1:15" x14ac:dyDescent="0.4">
      <c r="A541">
        <v>526</v>
      </c>
      <c r="B541" s="63">
        <v>44602</v>
      </c>
      <c r="C541" s="37">
        <v>451.33999599999999</v>
      </c>
      <c r="D541" s="37">
        <v>457.709991</v>
      </c>
      <c r="E541" s="37">
        <v>447.20001200000002</v>
      </c>
      <c r="F541" s="37">
        <v>449.32000699999998</v>
      </c>
      <c r="G541" s="38">
        <v>140103700</v>
      </c>
      <c r="H541" s="37">
        <v>435.52749599999999</v>
      </c>
      <c r="I541" s="41">
        <f t="shared" si="73"/>
        <v>0.96930359034735791</v>
      </c>
      <c r="J541" s="41">
        <f t="shared" ca="1" si="74"/>
        <v>1</v>
      </c>
      <c r="K541" s="37">
        <f t="shared" si="75"/>
        <v>437.49</v>
      </c>
      <c r="L541" s="37">
        <f t="shared" si="76"/>
        <v>443.66</v>
      </c>
      <c r="M541" s="37">
        <f t="shared" si="77"/>
        <v>433.47</v>
      </c>
      <c r="N541" s="37">
        <f t="shared" si="78"/>
        <v>435.53</v>
      </c>
      <c r="O541" s="38">
        <f t="shared" ca="1" si="79"/>
        <v>140103700</v>
      </c>
    </row>
    <row r="542" spans="1:15" x14ac:dyDescent="0.4">
      <c r="A542">
        <v>527</v>
      </c>
      <c r="B542" s="63">
        <v>44601</v>
      </c>
      <c r="C542" s="37">
        <v>455.22000100000002</v>
      </c>
      <c r="D542" s="37">
        <v>457.88000499999998</v>
      </c>
      <c r="E542" s="37">
        <v>455.01001000000002</v>
      </c>
      <c r="F542" s="37">
        <v>457.540009</v>
      </c>
      <c r="G542" s="38">
        <v>92589900</v>
      </c>
      <c r="H542" s="37">
        <v>443.49517800000001</v>
      </c>
      <c r="I542" s="41">
        <f t="shared" si="73"/>
        <v>0.96930360028908424</v>
      </c>
      <c r="J542" s="41">
        <f t="shared" ca="1" si="74"/>
        <v>1</v>
      </c>
      <c r="K542" s="37">
        <f t="shared" si="75"/>
        <v>441.25</v>
      </c>
      <c r="L542" s="37">
        <f t="shared" si="76"/>
        <v>443.82</v>
      </c>
      <c r="M542" s="37">
        <f t="shared" si="77"/>
        <v>441.04</v>
      </c>
      <c r="N542" s="37">
        <f t="shared" si="78"/>
        <v>443.5</v>
      </c>
      <c r="O542" s="38">
        <f t="shared" ca="1" si="79"/>
        <v>92589900</v>
      </c>
    </row>
    <row r="543" spans="1:15" x14ac:dyDescent="0.4">
      <c r="A543">
        <v>528</v>
      </c>
      <c r="B543" s="63">
        <v>44600</v>
      </c>
      <c r="C543" s="37">
        <v>446.73001099999999</v>
      </c>
      <c r="D543" s="37">
        <v>451.92001299999998</v>
      </c>
      <c r="E543" s="37">
        <v>445.22000100000002</v>
      </c>
      <c r="F543" s="37">
        <v>450.94000199999999</v>
      </c>
      <c r="G543" s="38">
        <v>81012000</v>
      </c>
      <c r="H543" s="37">
        <v>437.09771699999999</v>
      </c>
      <c r="I543" s="41">
        <f t="shared" si="73"/>
        <v>0.96930348840509384</v>
      </c>
      <c r="J543" s="41">
        <f t="shared" ca="1" si="74"/>
        <v>1</v>
      </c>
      <c r="K543" s="37">
        <f t="shared" si="75"/>
        <v>433.02</v>
      </c>
      <c r="L543" s="37">
        <f t="shared" si="76"/>
        <v>438.05</v>
      </c>
      <c r="M543" s="37">
        <f t="shared" si="77"/>
        <v>431.55</v>
      </c>
      <c r="N543" s="37">
        <f t="shared" si="78"/>
        <v>437.1</v>
      </c>
      <c r="O543" s="38">
        <f t="shared" ca="1" si="79"/>
        <v>81012000</v>
      </c>
    </row>
    <row r="544" spans="1:15" x14ac:dyDescent="0.4">
      <c r="A544">
        <v>529</v>
      </c>
      <c r="B544" s="63">
        <v>44599</v>
      </c>
      <c r="C544" s="37">
        <v>449.51001000000002</v>
      </c>
      <c r="D544" s="37">
        <v>450.98998999999998</v>
      </c>
      <c r="E544" s="37">
        <v>445.85000600000001</v>
      </c>
      <c r="F544" s="37">
        <v>447.26001000000002</v>
      </c>
      <c r="G544" s="38">
        <v>84472900</v>
      </c>
      <c r="H544" s="37">
        <v>433.53070100000002</v>
      </c>
      <c r="I544" s="41">
        <f t="shared" si="73"/>
        <v>0.96930351765631806</v>
      </c>
      <c r="J544" s="41">
        <f t="shared" ca="1" si="74"/>
        <v>1</v>
      </c>
      <c r="K544" s="37">
        <f t="shared" si="75"/>
        <v>435.71</v>
      </c>
      <c r="L544" s="37">
        <f t="shared" si="76"/>
        <v>437.15</v>
      </c>
      <c r="M544" s="37">
        <f t="shared" si="77"/>
        <v>432.16</v>
      </c>
      <c r="N544" s="37">
        <f t="shared" si="78"/>
        <v>433.53</v>
      </c>
      <c r="O544" s="38">
        <f t="shared" ca="1" si="79"/>
        <v>84472900</v>
      </c>
    </row>
    <row r="545" spans="1:15" x14ac:dyDescent="0.4">
      <c r="A545">
        <v>530</v>
      </c>
      <c r="B545" s="63">
        <v>44596</v>
      </c>
      <c r="C545" s="37">
        <v>446.35000600000001</v>
      </c>
      <c r="D545" s="37">
        <v>452.77999899999998</v>
      </c>
      <c r="E545" s="37">
        <v>443.82998700000002</v>
      </c>
      <c r="F545" s="37">
        <v>448.70001200000002</v>
      </c>
      <c r="G545" s="38">
        <v>118454400</v>
      </c>
      <c r="H545" s="37">
        <v>434.92654399999998</v>
      </c>
      <c r="I545" s="41">
        <f t="shared" si="73"/>
        <v>0.96930361570839441</v>
      </c>
      <c r="J545" s="41">
        <f t="shared" ca="1" si="74"/>
        <v>1</v>
      </c>
      <c r="K545" s="37">
        <f t="shared" si="75"/>
        <v>432.65</v>
      </c>
      <c r="L545" s="37">
        <f t="shared" si="76"/>
        <v>438.88</v>
      </c>
      <c r="M545" s="37">
        <f t="shared" si="77"/>
        <v>430.21</v>
      </c>
      <c r="N545" s="37">
        <f t="shared" si="78"/>
        <v>434.93</v>
      </c>
      <c r="O545" s="38">
        <f t="shared" ca="1" si="79"/>
        <v>118454400</v>
      </c>
    </row>
    <row r="546" spans="1:15" x14ac:dyDescent="0.4">
      <c r="A546">
        <v>531</v>
      </c>
      <c r="B546" s="63">
        <v>44595</v>
      </c>
      <c r="C546" s="37">
        <v>450.95001200000002</v>
      </c>
      <c r="D546" s="37">
        <v>452.97000100000002</v>
      </c>
      <c r="E546" s="37">
        <v>445.709991</v>
      </c>
      <c r="F546" s="37">
        <v>446.60000600000001</v>
      </c>
      <c r="G546" s="38">
        <v>118024400</v>
      </c>
      <c r="H546" s="37">
        <v>432.890961</v>
      </c>
      <c r="I546" s="41">
        <f t="shared" si="73"/>
        <v>0.96930352705817024</v>
      </c>
      <c r="J546" s="41">
        <f t="shared" ca="1" si="74"/>
        <v>1</v>
      </c>
      <c r="K546" s="37">
        <f t="shared" si="75"/>
        <v>437.11</v>
      </c>
      <c r="L546" s="37">
        <f t="shared" si="76"/>
        <v>439.07</v>
      </c>
      <c r="M546" s="37">
        <f t="shared" si="77"/>
        <v>432.03</v>
      </c>
      <c r="N546" s="37">
        <f t="shared" si="78"/>
        <v>432.89</v>
      </c>
      <c r="O546" s="38">
        <f t="shared" ca="1" si="79"/>
        <v>118024400</v>
      </c>
    </row>
    <row r="547" spans="1:15" x14ac:dyDescent="0.4">
      <c r="A547">
        <v>532</v>
      </c>
      <c r="B547" s="63">
        <v>44594</v>
      </c>
      <c r="C547" s="37">
        <v>455.5</v>
      </c>
      <c r="D547" s="37">
        <v>458.11999500000002</v>
      </c>
      <c r="E547" s="37">
        <v>453.04998799999998</v>
      </c>
      <c r="F547" s="37">
        <v>457.35000600000001</v>
      </c>
      <c r="G547" s="38">
        <v>117361000</v>
      </c>
      <c r="H547" s="37">
        <v>443.31097399999999</v>
      </c>
      <c r="I547" s="41">
        <f t="shared" si="73"/>
        <v>0.96930352724210955</v>
      </c>
      <c r="J547" s="41">
        <f t="shared" ca="1" si="74"/>
        <v>1</v>
      </c>
      <c r="K547" s="37">
        <f t="shared" si="75"/>
        <v>441.52</v>
      </c>
      <c r="L547" s="37">
        <f t="shared" si="76"/>
        <v>444.06</v>
      </c>
      <c r="M547" s="37">
        <f t="shared" si="77"/>
        <v>439.14</v>
      </c>
      <c r="N547" s="37">
        <f t="shared" si="78"/>
        <v>443.31</v>
      </c>
      <c r="O547" s="38">
        <f t="shared" ca="1" si="79"/>
        <v>117361000</v>
      </c>
    </row>
    <row r="548" spans="1:15" x14ac:dyDescent="0.4">
      <c r="A548">
        <v>533</v>
      </c>
      <c r="B548" s="63">
        <v>44593</v>
      </c>
      <c r="C548" s="37">
        <v>450.67999300000002</v>
      </c>
      <c r="D548" s="37">
        <v>453.63000499999998</v>
      </c>
      <c r="E548" s="37">
        <v>446.94000199999999</v>
      </c>
      <c r="F548" s="37">
        <v>452.95001200000002</v>
      </c>
      <c r="G548" s="38">
        <v>123155400</v>
      </c>
      <c r="H548" s="37">
        <v>439.04608200000001</v>
      </c>
      <c r="I548" s="41">
        <f t="shared" si="73"/>
        <v>0.96930361048318059</v>
      </c>
      <c r="J548" s="41">
        <f t="shared" ca="1" si="74"/>
        <v>1</v>
      </c>
      <c r="K548" s="37">
        <f t="shared" si="75"/>
        <v>436.85</v>
      </c>
      <c r="L548" s="37">
        <f t="shared" si="76"/>
        <v>439.71</v>
      </c>
      <c r="M548" s="37">
        <f t="shared" si="77"/>
        <v>433.22</v>
      </c>
      <c r="N548" s="37">
        <f t="shared" si="78"/>
        <v>439.05</v>
      </c>
      <c r="O548" s="38">
        <f t="shared" ca="1" si="79"/>
        <v>123155400</v>
      </c>
    </row>
    <row r="549" spans="1:15" x14ac:dyDescent="0.4">
      <c r="A549">
        <v>534</v>
      </c>
      <c r="B549" s="63">
        <v>44592</v>
      </c>
      <c r="C549" s="37">
        <v>441.23998999999998</v>
      </c>
      <c r="D549" s="37">
        <v>450.27999899999998</v>
      </c>
      <c r="E549" s="37">
        <v>439.80999800000001</v>
      </c>
      <c r="F549" s="37">
        <v>449.91000400000001</v>
      </c>
      <c r="G549" s="38">
        <v>152251400</v>
      </c>
      <c r="H549" s="37">
        <v>436.09939600000001</v>
      </c>
      <c r="I549" s="41">
        <f t="shared" si="73"/>
        <v>0.96930362099705614</v>
      </c>
      <c r="J549" s="41">
        <f t="shared" ca="1" si="74"/>
        <v>1</v>
      </c>
      <c r="K549" s="37">
        <f t="shared" si="75"/>
        <v>427.7</v>
      </c>
      <c r="L549" s="37">
        <f t="shared" si="76"/>
        <v>436.46</v>
      </c>
      <c r="M549" s="37">
        <f t="shared" si="77"/>
        <v>426.31</v>
      </c>
      <c r="N549" s="37">
        <f t="shared" si="78"/>
        <v>436.1</v>
      </c>
      <c r="O549" s="38">
        <f t="shared" ca="1" si="79"/>
        <v>152251400</v>
      </c>
    </row>
    <row r="550" spans="1:15" x14ac:dyDescent="0.4">
      <c r="A550">
        <v>535</v>
      </c>
      <c r="B550" s="63">
        <v>44589</v>
      </c>
      <c r="C550" s="37">
        <v>432.67999300000002</v>
      </c>
      <c r="D550" s="37">
        <v>442</v>
      </c>
      <c r="E550" s="37">
        <v>427.82000699999998</v>
      </c>
      <c r="F550" s="37">
        <v>441.95001200000002</v>
      </c>
      <c r="G550" s="38">
        <v>164457400</v>
      </c>
      <c r="H550" s="37">
        <v>428.38369799999998</v>
      </c>
      <c r="I550" s="41">
        <f t="shared" si="73"/>
        <v>0.96930351028025308</v>
      </c>
      <c r="J550" s="41">
        <f t="shared" ca="1" si="74"/>
        <v>1</v>
      </c>
      <c r="K550" s="37">
        <f t="shared" si="75"/>
        <v>419.4</v>
      </c>
      <c r="L550" s="37">
        <f t="shared" si="76"/>
        <v>428.43</v>
      </c>
      <c r="M550" s="37">
        <f t="shared" si="77"/>
        <v>414.69</v>
      </c>
      <c r="N550" s="37">
        <f t="shared" si="78"/>
        <v>428.38</v>
      </c>
      <c r="O550" s="38">
        <f t="shared" ca="1" si="79"/>
        <v>164457400</v>
      </c>
    </row>
    <row r="551" spans="1:15" x14ac:dyDescent="0.4">
      <c r="A551">
        <v>536</v>
      </c>
      <c r="B551" s="63">
        <v>44588</v>
      </c>
      <c r="C551" s="37">
        <v>438.26001000000002</v>
      </c>
      <c r="D551" s="37">
        <v>441.58999599999999</v>
      </c>
      <c r="E551" s="37">
        <v>429.45001200000002</v>
      </c>
      <c r="F551" s="37">
        <v>431.23998999999998</v>
      </c>
      <c r="G551" s="38">
        <v>149878300</v>
      </c>
      <c r="H551" s="37">
        <v>418.00247200000001</v>
      </c>
      <c r="I551" s="41">
        <f t="shared" si="73"/>
        <v>0.96930359357442719</v>
      </c>
      <c r="J551" s="41">
        <f t="shared" ca="1" si="74"/>
        <v>1</v>
      </c>
      <c r="K551" s="37">
        <f t="shared" si="75"/>
        <v>424.81</v>
      </c>
      <c r="L551" s="37">
        <f t="shared" si="76"/>
        <v>428.03</v>
      </c>
      <c r="M551" s="37">
        <f t="shared" si="77"/>
        <v>416.27</v>
      </c>
      <c r="N551" s="37">
        <f t="shared" si="78"/>
        <v>418</v>
      </c>
      <c r="O551" s="38">
        <f t="shared" ca="1" si="79"/>
        <v>149878300</v>
      </c>
    </row>
    <row r="552" spans="1:15" x14ac:dyDescent="0.4">
      <c r="A552">
        <v>537</v>
      </c>
      <c r="B552" s="63">
        <v>44587</v>
      </c>
      <c r="C552" s="37">
        <v>440.72000100000002</v>
      </c>
      <c r="D552" s="37">
        <v>444.040009</v>
      </c>
      <c r="E552" s="37">
        <v>428.85998499999999</v>
      </c>
      <c r="F552" s="37">
        <v>433.38000499999998</v>
      </c>
      <c r="G552" s="38">
        <v>186391100</v>
      </c>
      <c r="H552" s="37">
        <v>420.07678199999998</v>
      </c>
      <c r="I552" s="41">
        <f t="shared" si="73"/>
        <v>0.96930356073995616</v>
      </c>
      <c r="J552" s="41">
        <f t="shared" ca="1" si="74"/>
        <v>1</v>
      </c>
      <c r="K552" s="37">
        <f t="shared" si="75"/>
        <v>427.19</v>
      </c>
      <c r="L552" s="37">
        <f t="shared" si="76"/>
        <v>430.41</v>
      </c>
      <c r="M552" s="37">
        <f t="shared" si="77"/>
        <v>415.7</v>
      </c>
      <c r="N552" s="37">
        <f t="shared" si="78"/>
        <v>420.08</v>
      </c>
      <c r="O552" s="38">
        <f t="shared" ca="1" si="79"/>
        <v>186391100</v>
      </c>
    </row>
    <row r="553" spans="1:15" x14ac:dyDescent="0.4">
      <c r="A553">
        <v>538</v>
      </c>
      <c r="B553" s="63">
        <v>44586</v>
      </c>
      <c r="C553" s="37">
        <v>433.05999800000001</v>
      </c>
      <c r="D553" s="37">
        <v>439.72000100000002</v>
      </c>
      <c r="E553" s="37">
        <v>427.14999399999999</v>
      </c>
      <c r="F553" s="37">
        <v>434.47000100000002</v>
      </c>
      <c r="G553" s="38">
        <v>167997300</v>
      </c>
      <c r="H553" s="37">
        <v>421.13330100000002</v>
      </c>
      <c r="I553" s="41">
        <f t="shared" si="73"/>
        <v>0.96930351930097924</v>
      </c>
      <c r="J553" s="41">
        <f t="shared" ca="1" si="74"/>
        <v>1</v>
      </c>
      <c r="K553" s="37">
        <f t="shared" si="75"/>
        <v>419.77</v>
      </c>
      <c r="L553" s="37">
        <f t="shared" si="76"/>
        <v>426.22</v>
      </c>
      <c r="M553" s="37">
        <f t="shared" si="77"/>
        <v>414.04</v>
      </c>
      <c r="N553" s="37">
        <f t="shared" si="78"/>
        <v>421.13</v>
      </c>
      <c r="O553" s="38">
        <f t="shared" ca="1" si="79"/>
        <v>167997300</v>
      </c>
    </row>
    <row r="554" spans="1:15" x14ac:dyDescent="0.4">
      <c r="A554">
        <v>539</v>
      </c>
      <c r="B554" s="63">
        <v>44585</v>
      </c>
      <c r="C554" s="37">
        <v>432.02999899999998</v>
      </c>
      <c r="D554" s="37">
        <v>440.38000499999998</v>
      </c>
      <c r="E554" s="37">
        <v>420.76001000000002</v>
      </c>
      <c r="F554" s="37">
        <v>439.83999599999999</v>
      </c>
      <c r="G554" s="38">
        <v>251783900</v>
      </c>
      <c r="H554" s="37">
        <v>426.33846999999997</v>
      </c>
      <c r="I554" s="41">
        <f t="shared" si="73"/>
        <v>0.96930355101221854</v>
      </c>
      <c r="J554" s="41">
        <f t="shared" ca="1" si="74"/>
        <v>1</v>
      </c>
      <c r="K554" s="37">
        <f t="shared" si="75"/>
        <v>418.77</v>
      </c>
      <c r="L554" s="37">
        <f t="shared" si="76"/>
        <v>426.86</v>
      </c>
      <c r="M554" s="37">
        <f t="shared" si="77"/>
        <v>407.84</v>
      </c>
      <c r="N554" s="37">
        <f t="shared" si="78"/>
        <v>426.34</v>
      </c>
      <c r="O554" s="38">
        <f t="shared" ca="1" si="79"/>
        <v>251783900</v>
      </c>
    </row>
    <row r="555" spans="1:15" x14ac:dyDescent="0.4">
      <c r="A555">
        <v>540</v>
      </c>
      <c r="B555" s="63">
        <v>44582</v>
      </c>
      <c r="C555" s="37">
        <v>445.55999800000001</v>
      </c>
      <c r="D555" s="37">
        <v>448.05999800000001</v>
      </c>
      <c r="E555" s="37">
        <v>437.95001200000002</v>
      </c>
      <c r="F555" s="37">
        <v>437.98001099999999</v>
      </c>
      <c r="G555" s="38">
        <v>202271200</v>
      </c>
      <c r="H555" s="37">
        <v>424.53558299999997</v>
      </c>
      <c r="I555" s="41">
        <f t="shared" si="73"/>
        <v>0.96930355801100698</v>
      </c>
      <c r="J555" s="41">
        <f t="shared" ca="1" si="74"/>
        <v>1</v>
      </c>
      <c r="K555" s="37">
        <f t="shared" si="75"/>
        <v>431.88</v>
      </c>
      <c r="L555" s="37">
        <f t="shared" si="76"/>
        <v>434.31</v>
      </c>
      <c r="M555" s="37">
        <f t="shared" si="77"/>
        <v>424.51</v>
      </c>
      <c r="N555" s="37">
        <f t="shared" si="78"/>
        <v>424.54</v>
      </c>
      <c r="O555" s="38">
        <f t="shared" ca="1" si="79"/>
        <v>202271200</v>
      </c>
    </row>
    <row r="556" spans="1:15" x14ac:dyDescent="0.4">
      <c r="A556">
        <v>541</v>
      </c>
      <c r="B556" s="63">
        <v>44581</v>
      </c>
      <c r="C556" s="37">
        <v>453.75</v>
      </c>
      <c r="D556" s="37">
        <v>458.73998999999998</v>
      </c>
      <c r="E556" s="37">
        <v>444.5</v>
      </c>
      <c r="F556" s="37">
        <v>446.75</v>
      </c>
      <c r="G556" s="38">
        <v>122379700</v>
      </c>
      <c r="H556" s="37">
        <v>433.03637700000002</v>
      </c>
      <c r="I556" s="41">
        <f t="shared" si="73"/>
        <v>0.96930358589815335</v>
      </c>
      <c r="J556" s="41">
        <f t="shared" ca="1" si="74"/>
        <v>1</v>
      </c>
      <c r="K556" s="37">
        <f t="shared" si="75"/>
        <v>439.82</v>
      </c>
      <c r="L556" s="37">
        <f t="shared" si="76"/>
        <v>444.66</v>
      </c>
      <c r="M556" s="37">
        <f t="shared" si="77"/>
        <v>430.86</v>
      </c>
      <c r="N556" s="37">
        <f t="shared" si="78"/>
        <v>433.04</v>
      </c>
      <c r="O556" s="38">
        <f t="shared" ca="1" si="79"/>
        <v>122379700</v>
      </c>
    </row>
    <row r="557" spans="1:15" x14ac:dyDescent="0.4">
      <c r="A557">
        <v>542</v>
      </c>
      <c r="B557" s="63">
        <v>44580</v>
      </c>
      <c r="C557" s="37">
        <v>458.13000499999998</v>
      </c>
      <c r="D557" s="37">
        <v>459.60998499999999</v>
      </c>
      <c r="E557" s="37">
        <v>451.459991</v>
      </c>
      <c r="F557" s="37">
        <v>451.75</v>
      </c>
      <c r="G557" s="38">
        <v>109357600</v>
      </c>
      <c r="H557" s="37">
        <v>437.88287400000002</v>
      </c>
      <c r="I557" s="41">
        <f t="shared" si="73"/>
        <v>0.96930353956834536</v>
      </c>
      <c r="J557" s="41">
        <f t="shared" ca="1" si="74"/>
        <v>1</v>
      </c>
      <c r="K557" s="37">
        <f t="shared" si="75"/>
        <v>444.07</v>
      </c>
      <c r="L557" s="37">
        <f t="shared" si="76"/>
        <v>445.5</v>
      </c>
      <c r="M557" s="37">
        <f t="shared" si="77"/>
        <v>437.6</v>
      </c>
      <c r="N557" s="37">
        <f t="shared" si="78"/>
        <v>437.88</v>
      </c>
      <c r="O557" s="38">
        <f t="shared" ca="1" si="79"/>
        <v>109357600</v>
      </c>
    </row>
    <row r="558" spans="1:15" x14ac:dyDescent="0.4">
      <c r="A558">
        <v>543</v>
      </c>
      <c r="B558" s="63">
        <v>44579</v>
      </c>
      <c r="C558" s="37">
        <v>459.73998999999998</v>
      </c>
      <c r="D558" s="37">
        <v>459.959991</v>
      </c>
      <c r="E558" s="37">
        <v>455.30999800000001</v>
      </c>
      <c r="F558" s="37">
        <v>456.48998999999998</v>
      </c>
      <c r="G558" s="38">
        <v>109709100</v>
      </c>
      <c r="H558" s="37">
        <v>442.477417</v>
      </c>
      <c r="I558" s="41">
        <f t="shared" si="73"/>
        <v>0.96930365767713778</v>
      </c>
      <c r="J558" s="41">
        <f t="shared" ca="1" si="74"/>
        <v>1</v>
      </c>
      <c r="K558" s="37">
        <f t="shared" si="75"/>
        <v>445.63</v>
      </c>
      <c r="L558" s="37">
        <f t="shared" si="76"/>
        <v>445.84</v>
      </c>
      <c r="M558" s="37">
        <f t="shared" si="77"/>
        <v>441.33</v>
      </c>
      <c r="N558" s="37">
        <f t="shared" si="78"/>
        <v>442.48</v>
      </c>
      <c r="O558" s="38">
        <f t="shared" ca="1" si="79"/>
        <v>109709100</v>
      </c>
    </row>
    <row r="559" spans="1:15" x14ac:dyDescent="0.4">
      <c r="A559">
        <v>544</v>
      </c>
      <c r="B559" s="63">
        <v>44575</v>
      </c>
      <c r="C559" s="37">
        <v>461.19000199999999</v>
      </c>
      <c r="D559" s="37">
        <v>465.08999599999999</v>
      </c>
      <c r="E559" s="37">
        <v>459.89999399999999</v>
      </c>
      <c r="F559" s="37">
        <v>464.72000100000002</v>
      </c>
      <c r="G559" s="38">
        <v>95890900</v>
      </c>
      <c r="H559" s="37">
        <v>450.45474200000001</v>
      </c>
      <c r="I559" s="41">
        <f t="shared" si="73"/>
        <v>0.96930353983193418</v>
      </c>
      <c r="J559" s="41">
        <f t="shared" ca="1" si="74"/>
        <v>1</v>
      </c>
      <c r="K559" s="37">
        <f t="shared" si="75"/>
        <v>447.03</v>
      </c>
      <c r="L559" s="37">
        <f t="shared" si="76"/>
        <v>450.81</v>
      </c>
      <c r="M559" s="37">
        <f t="shared" si="77"/>
        <v>445.78</v>
      </c>
      <c r="N559" s="37">
        <f t="shared" si="78"/>
        <v>450.45</v>
      </c>
      <c r="O559" s="38">
        <f t="shared" ca="1" si="79"/>
        <v>95890900</v>
      </c>
    </row>
    <row r="560" spans="1:15" x14ac:dyDescent="0.4">
      <c r="A560">
        <v>545</v>
      </c>
      <c r="B560" s="63">
        <v>44574</v>
      </c>
      <c r="C560" s="37">
        <v>472.19000199999999</v>
      </c>
      <c r="D560" s="37">
        <v>472.88000499999998</v>
      </c>
      <c r="E560" s="37">
        <v>463.44000199999999</v>
      </c>
      <c r="F560" s="37">
        <v>464.52999899999998</v>
      </c>
      <c r="G560" s="38">
        <v>91173100</v>
      </c>
      <c r="H560" s="37">
        <v>450.27056900000002</v>
      </c>
      <c r="I560" s="41">
        <f t="shared" si="73"/>
        <v>0.96930353253676527</v>
      </c>
      <c r="J560" s="41">
        <f t="shared" ca="1" si="74"/>
        <v>1</v>
      </c>
      <c r="K560" s="37">
        <f t="shared" si="75"/>
        <v>457.7</v>
      </c>
      <c r="L560" s="37">
        <f t="shared" si="76"/>
        <v>458.36</v>
      </c>
      <c r="M560" s="37">
        <f t="shared" si="77"/>
        <v>449.21</v>
      </c>
      <c r="N560" s="37">
        <f t="shared" si="78"/>
        <v>450.27</v>
      </c>
      <c r="O560" s="38">
        <f t="shared" ca="1" si="79"/>
        <v>91173100</v>
      </c>
    </row>
    <row r="561" spans="1:15" x14ac:dyDescent="0.4">
      <c r="A561">
        <v>546</v>
      </c>
      <c r="B561" s="63">
        <v>44573</v>
      </c>
      <c r="C561" s="37">
        <v>471.58999599999999</v>
      </c>
      <c r="D561" s="37">
        <v>473.20001200000002</v>
      </c>
      <c r="E561" s="37">
        <v>468.94000199999999</v>
      </c>
      <c r="F561" s="37">
        <v>471.01998900000001</v>
      </c>
      <c r="G561" s="38">
        <v>67605400</v>
      </c>
      <c r="H561" s="37">
        <v>456.56137100000001</v>
      </c>
      <c r="I561" s="41">
        <f t="shared" si="73"/>
        <v>0.96930359997949045</v>
      </c>
      <c r="J561" s="41">
        <f t="shared" ca="1" si="74"/>
        <v>1</v>
      </c>
      <c r="K561" s="37">
        <f t="shared" si="75"/>
        <v>457.11</v>
      </c>
      <c r="L561" s="37">
        <f t="shared" si="76"/>
        <v>458.67</v>
      </c>
      <c r="M561" s="37">
        <f t="shared" si="77"/>
        <v>454.55</v>
      </c>
      <c r="N561" s="37">
        <f t="shared" si="78"/>
        <v>456.56</v>
      </c>
      <c r="O561" s="38">
        <f t="shared" ca="1" si="79"/>
        <v>67605400</v>
      </c>
    </row>
    <row r="562" spans="1:15" x14ac:dyDescent="0.4">
      <c r="A562">
        <v>547</v>
      </c>
      <c r="B562" s="63">
        <v>44572</v>
      </c>
      <c r="C562" s="37">
        <v>465.23001099999999</v>
      </c>
      <c r="D562" s="37">
        <v>469.85000600000001</v>
      </c>
      <c r="E562" s="37">
        <v>462.04998799999998</v>
      </c>
      <c r="F562" s="37">
        <v>469.75</v>
      </c>
      <c r="G562" s="38">
        <v>74303100</v>
      </c>
      <c r="H562" s="37">
        <v>455.330353</v>
      </c>
      <c r="I562" s="41">
        <f t="shared" si="73"/>
        <v>0.96930357211282603</v>
      </c>
      <c r="J562" s="41">
        <f t="shared" ca="1" si="74"/>
        <v>1</v>
      </c>
      <c r="K562" s="37">
        <f t="shared" si="75"/>
        <v>450.95</v>
      </c>
      <c r="L562" s="37">
        <f t="shared" si="76"/>
        <v>455.43</v>
      </c>
      <c r="M562" s="37">
        <f t="shared" si="77"/>
        <v>447.87</v>
      </c>
      <c r="N562" s="37">
        <f t="shared" si="78"/>
        <v>455.33</v>
      </c>
      <c r="O562" s="38">
        <f t="shared" ca="1" si="79"/>
        <v>74303100</v>
      </c>
    </row>
    <row r="563" spans="1:15" x14ac:dyDescent="0.4">
      <c r="A563">
        <v>548</v>
      </c>
      <c r="B563" s="63">
        <v>44571</v>
      </c>
      <c r="C563" s="37">
        <v>462.70001200000002</v>
      </c>
      <c r="D563" s="37">
        <v>465.73998999999998</v>
      </c>
      <c r="E563" s="37">
        <v>456.60000600000001</v>
      </c>
      <c r="F563" s="37">
        <v>465.51001000000002</v>
      </c>
      <c r="G563" s="38">
        <v>119362000</v>
      </c>
      <c r="H563" s="37">
        <v>451.22052000000002</v>
      </c>
      <c r="I563" s="41">
        <f t="shared" si="73"/>
        <v>0.9693035816780825</v>
      </c>
      <c r="J563" s="41">
        <f t="shared" ca="1" si="74"/>
        <v>1</v>
      </c>
      <c r="K563" s="37">
        <f t="shared" si="75"/>
        <v>448.5</v>
      </c>
      <c r="L563" s="37">
        <f t="shared" si="76"/>
        <v>451.44</v>
      </c>
      <c r="M563" s="37">
        <f t="shared" si="77"/>
        <v>442.58</v>
      </c>
      <c r="N563" s="37">
        <f t="shared" si="78"/>
        <v>451.22</v>
      </c>
      <c r="O563" s="38">
        <f t="shared" ca="1" si="79"/>
        <v>119362000</v>
      </c>
    </row>
    <row r="564" spans="1:15" x14ac:dyDescent="0.4">
      <c r="A564">
        <v>549</v>
      </c>
      <c r="B564" s="63">
        <v>44568</v>
      </c>
      <c r="C564" s="37">
        <v>467.95001200000002</v>
      </c>
      <c r="D564" s="37">
        <v>469.20001200000002</v>
      </c>
      <c r="E564" s="37">
        <v>464.64999399999999</v>
      </c>
      <c r="F564" s="37">
        <v>466.08999599999999</v>
      </c>
      <c r="G564" s="38">
        <v>85111600</v>
      </c>
      <c r="H564" s="37">
        <v>451.78265399999998</v>
      </c>
      <c r="I564" s="41">
        <f t="shared" si="73"/>
        <v>0.96930347760564251</v>
      </c>
      <c r="J564" s="41">
        <f t="shared" ca="1" si="74"/>
        <v>1</v>
      </c>
      <c r="K564" s="37">
        <f t="shared" si="75"/>
        <v>453.59</v>
      </c>
      <c r="L564" s="37">
        <f t="shared" si="76"/>
        <v>454.8</v>
      </c>
      <c r="M564" s="37">
        <f t="shared" si="77"/>
        <v>450.39</v>
      </c>
      <c r="N564" s="37">
        <f t="shared" si="78"/>
        <v>451.78</v>
      </c>
      <c r="O564" s="38">
        <f t="shared" ca="1" si="79"/>
        <v>85111600</v>
      </c>
    </row>
    <row r="565" spans="1:15" x14ac:dyDescent="0.4">
      <c r="A565">
        <v>550</v>
      </c>
      <c r="B565" s="63">
        <v>44567</v>
      </c>
      <c r="C565" s="37">
        <v>467.89001500000001</v>
      </c>
      <c r="D565" s="37">
        <v>470.82000699999998</v>
      </c>
      <c r="E565" s="37">
        <v>465.42999300000002</v>
      </c>
      <c r="F565" s="37">
        <v>467.94000199999999</v>
      </c>
      <c r="G565" s="38">
        <v>86858900</v>
      </c>
      <c r="H565" s="37">
        <v>453.575897</v>
      </c>
      <c r="I565" s="41">
        <f t="shared" si="73"/>
        <v>0.96930353263536551</v>
      </c>
      <c r="J565" s="41">
        <f t="shared" ca="1" si="74"/>
        <v>1</v>
      </c>
      <c r="K565" s="37">
        <f t="shared" si="75"/>
        <v>453.53</v>
      </c>
      <c r="L565" s="37">
        <f t="shared" si="76"/>
        <v>456.37</v>
      </c>
      <c r="M565" s="37">
        <f t="shared" si="77"/>
        <v>451.14</v>
      </c>
      <c r="N565" s="37">
        <f t="shared" si="78"/>
        <v>453.58</v>
      </c>
      <c r="O565" s="38">
        <f t="shared" ca="1" si="79"/>
        <v>86858900</v>
      </c>
    </row>
    <row r="566" spans="1:15" x14ac:dyDescent="0.4">
      <c r="A566">
        <v>551</v>
      </c>
      <c r="B566" s="63">
        <v>44566</v>
      </c>
      <c r="C566" s="37">
        <v>477.16000400000001</v>
      </c>
      <c r="D566" s="37">
        <v>477.98001099999999</v>
      </c>
      <c r="E566" s="37">
        <v>468.27999899999998</v>
      </c>
      <c r="F566" s="37">
        <v>468.38000499999998</v>
      </c>
      <c r="G566" s="38">
        <v>104538900</v>
      </c>
      <c r="H566" s="37">
        <v>454.00247200000001</v>
      </c>
      <c r="I566" s="41">
        <f t="shared" si="73"/>
        <v>0.96930370031487578</v>
      </c>
      <c r="J566" s="41">
        <f t="shared" ca="1" si="74"/>
        <v>1</v>
      </c>
      <c r="K566" s="37">
        <f t="shared" si="75"/>
        <v>462.51</v>
      </c>
      <c r="L566" s="37">
        <f t="shared" si="76"/>
        <v>463.31</v>
      </c>
      <c r="M566" s="37">
        <f t="shared" si="77"/>
        <v>453.91</v>
      </c>
      <c r="N566" s="37">
        <f t="shared" si="78"/>
        <v>454</v>
      </c>
      <c r="O566" s="38">
        <f t="shared" ca="1" si="79"/>
        <v>104538900</v>
      </c>
    </row>
    <row r="567" spans="1:15" x14ac:dyDescent="0.4">
      <c r="A567">
        <v>552</v>
      </c>
      <c r="B567" s="63">
        <v>44565</v>
      </c>
      <c r="C567" s="37">
        <v>479.22000100000002</v>
      </c>
      <c r="D567" s="37">
        <v>479.98001099999999</v>
      </c>
      <c r="E567" s="37">
        <v>475.57998700000002</v>
      </c>
      <c r="F567" s="37">
        <v>477.54998799999998</v>
      </c>
      <c r="G567" s="38">
        <v>71178700</v>
      </c>
      <c r="H567" s="37">
        <v>462.89093000000003</v>
      </c>
      <c r="I567" s="41">
        <f t="shared" si="73"/>
        <v>0.9693036156039021</v>
      </c>
      <c r="J567" s="41">
        <f t="shared" ca="1" si="74"/>
        <v>1</v>
      </c>
      <c r="K567" s="37">
        <f t="shared" si="75"/>
        <v>464.51</v>
      </c>
      <c r="L567" s="37">
        <f t="shared" si="76"/>
        <v>465.25</v>
      </c>
      <c r="M567" s="37">
        <f t="shared" si="77"/>
        <v>460.98</v>
      </c>
      <c r="N567" s="37">
        <f t="shared" si="78"/>
        <v>462.89</v>
      </c>
      <c r="O567" s="38">
        <f t="shared" ca="1" si="79"/>
        <v>71178700</v>
      </c>
    </row>
    <row r="568" spans="1:15" x14ac:dyDescent="0.4">
      <c r="A568">
        <v>553</v>
      </c>
      <c r="B568" s="63">
        <v>44564</v>
      </c>
      <c r="C568" s="37">
        <v>476.29998799999998</v>
      </c>
      <c r="D568" s="37">
        <v>477.85000600000001</v>
      </c>
      <c r="E568" s="37">
        <v>473.85000600000001</v>
      </c>
      <c r="F568" s="37">
        <v>477.709991</v>
      </c>
      <c r="G568" s="38">
        <v>72668200</v>
      </c>
      <c r="H568" s="37">
        <v>463.046021</v>
      </c>
      <c r="I568" s="41">
        <f t="shared" si="73"/>
        <v>0.96930361458569536</v>
      </c>
      <c r="J568" s="41">
        <f t="shared" ca="1" si="74"/>
        <v>1</v>
      </c>
      <c r="K568" s="37">
        <f t="shared" si="75"/>
        <v>461.68</v>
      </c>
      <c r="L568" s="37">
        <f t="shared" si="76"/>
        <v>463.18</v>
      </c>
      <c r="M568" s="37">
        <f t="shared" si="77"/>
        <v>459.3</v>
      </c>
      <c r="N568" s="37">
        <f t="shared" si="78"/>
        <v>463.05</v>
      </c>
      <c r="O568" s="38">
        <f t="shared" ca="1" si="79"/>
        <v>72668200</v>
      </c>
    </row>
    <row r="569" spans="1:15" x14ac:dyDescent="0.4">
      <c r="A569">
        <v>554</v>
      </c>
      <c r="B569" s="63">
        <v>44561</v>
      </c>
      <c r="C569" s="37">
        <v>475.64001500000001</v>
      </c>
      <c r="D569" s="37">
        <v>476.85998499999999</v>
      </c>
      <c r="E569" s="37">
        <v>474.67001299999998</v>
      </c>
      <c r="F569" s="37">
        <v>474.959991</v>
      </c>
      <c r="G569" s="38">
        <v>65237400</v>
      </c>
      <c r="H569" s="37">
        <v>460.38043199999998</v>
      </c>
      <c r="I569" s="41">
        <f t="shared" si="73"/>
        <v>0.96930360603783994</v>
      </c>
      <c r="J569" s="41">
        <f t="shared" ca="1" si="74"/>
        <v>1</v>
      </c>
      <c r="K569" s="37">
        <f t="shared" si="75"/>
        <v>461.04</v>
      </c>
      <c r="L569" s="37">
        <f t="shared" si="76"/>
        <v>462.22</v>
      </c>
      <c r="M569" s="37">
        <f t="shared" si="77"/>
        <v>460.1</v>
      </c>
      <c r="N569" s="37">
        <f t="shared" si="78"/>
        <v>460.38</v>
      </c>
      <c r="O569" s="38">
        <f t="shared" ca="1" si="79"/>
        <v>65237400</v>
      </c>
    </row>
    <row r="570" spans="1:15" x14ac:dyDescent="0.4">
      <c r="A570">
        <v>555</v>
      </c>
      <c r="B570" s="63">
        <v>44560</v>
      </c>
      <c r="C570" s="37">
        <v>477.92999300000002</v>
      </c>
      <c r="D570" s="37">
        <v>479</v>
      </c>
      <c r="E570" s="37">
        <v>475.67001299999998</v>
      </c>
      <c r="F570" s="37">
        <v>476.16000400000001</v>
      </c>
      <c r="G570" s="38">
        <v>55329000</v>
      </c>
      <c r="H570" s="37">
        <v>461.54357900000002</v>
      </c>
      <c r="I570" s="41">
        <f t="shared" si="73"/>
        <v>0.96930354318461409</v>
      </c>
      <c r="J570" s="41">
        <f t="shared" ca="1" si="74"/>
        <v>1</v>
      </c>
      <c r="K570" s="37">
        <f t="shared" si="75"/>
        <v>463.26</v>
      </c>
      <c r="L570" s="37">
        <f t="shared" si="76"/>
        <v>464.3</v>
      </c>
      <c r="M570" s="37">
        <f t="shared" si="77"/>
        <v>461.07</v>
      </c>
      <c r="N570" s="37">
        <f t="shared" si="78"/>
        <v>461.54</v>
      </c>
      <c r="O570" s="38">
        <f t="shared" ca="1" si="79"/>
        <v>55329000</v>
      </c>
    </row>
    <row r="571" spans="1:15" x14ac:dyDescent="0.4">
      <c r="A571">
        <v>556</v>
      </c>
      <c r="B571" s="63">
        <v>44559</v>
      </c>
      <c r="C571" s="37">
        <v>476.98001099999999</v>
      </c>
      <c r="D571" s="37">
        <v>478.55999800000001</v>
      </c>
      <c r="E571" s="37">
        <v>475.92001299999998</v>
      </c>
      <c r="F571" s="37">
        <v>477.48001099999999</v>
      </c>
      <c r="G571" s="38">
        <v>54503000</v>
      </c>
      <c r="H571" s="37">
        <v>462.82308999999998</v>
      </c>
      <c r="I571" s="41">
        <f t="shared" si="73"/>
        <v>0.96930359248064935</v>
      </c>
      <c r="J571" s="41">
        <f t="shared" ca="1" si="74"/>
        <v>1</v>
      </c>
      <c r="K571" s="37">
        <f t="shared" si="75"/>
        <v>462.34</v>
      </c>
      <c r="L571" s="37">
        <f t="shared" si="76"/>
        <v>463.87</v>
      </c>
      <c r="M571" s="37">
        <f t="shared" si="77"/>
        <v>461.31</v>
      </c>
      <c r="N571" s="37">
        <f t="shared" si="78"/>
        <v>462.82</v>
      </c>
      <c r="O571" s="38">
        <f t="shared" ca="1" si="79"/>
        <v>54503000</v>
      </c>
    </row>
    <row r="572" spans="1:15" x14ac:dyDescent="0.4">
      <c r="A572">
        <v>557</v>
      </c>
      <c r="B572" s="63">
        <v>44558</v>
      </c>
      <c r="C572" s="37">
        <v>477.72000100000002</v>
      </c>
      <c r="D572" s="37">
        <v>478.80999800000001</v>
      </c>
      <c r="E572" s="37">
        <v>476.05999800000001</v>
      </c>
      <c r="F572" s="37">
        <v>476.86999500000002</v>
      </c>
      <c r="G572" s="38">
        <v>47274600</v>
      </c>
      <c r="H572" s="37">
        <v>462.23174999999998</v>
      </c>
      <c r="I572" s="41">
        <f t="shared" si="73"/>
        <v>0.96930348909874264</v>
      </c>
      <c r="J572" s="41">
        <f t="shared" ca="1" si="74"/>
        <v>1</v>
      </c>
      <c r="K572" s="37">
        <f t="shared" si="75"/>
        <v>463.06</v>
      </c>
      <c r="L572" s="37">
        <f t="shared" si="76"/>
        <v>464.11</v>
      </c>
      <c r="M572" s="37">
        <f t="shared" si="77"/>
        <v>461.45</v>
      </c>
      <c r="N572" s="37">
        <f t="shared" si="78"/>
        <v>462.23</v>
      </c>
      <c r="O572" s="38">
        <f t="shared" ca="1" si="79"/>
        <v>47274600</v>
      </c>
    </row>
    <row r="573" spans="1:15" x14ac:dyDescent="0.4">
      <c r="A573">
        <v>558</v>
      </c>
      <c r="B573" s="63">
        <v>44557</v>
      </c>
      <c r="C573" s="37">
        <v>472.05999800000001</v>
      </c>
      <c r="D573" s="37">
        <v>477.30999800000001</v>
      </c>
      <c r="E573" s="37">
        <v>472.01001000000002</v>
      </c>
      <c r="F573" s="37">
        <v>477.26001000000002</v>
      </c>
      <c r="G573" s="38">
        <v>56808600</v>
      </c>
      <c r="H573" s="37">
        <v>462.60986300000002</v>
      </c>
      <c r="I573" s="41">
        <f t="shared" si="73"/>
        <v>0.96930363597821656</v>
      </c>
      <c r="J573" s="41">
        <f t="shared" ca="1" si="74"/>
        <v>1</v>
      </c>
      <c r="K573" s="37">
        <f t="shared" si="75"/>
        <v>457.57</v>
      </c>
      <c r="L573" s="37">
        <f t="shared" si="76"/>
        <v>462.66</v>
      </c>
      <c r="M573" s="37">
        <f t="shared" si="77"/>
        <v>457.52</v>
      </c>
      <c r="N573" s="37">
        <f t="shared" si="78"/>
        <v>462.61</v>
      </c>
      <c r="O573" s="38">
        <f t="shared" ca="1" si="79"/>
        <v>56808600</v>
      </c>
    </row>
    <row r="574" spans="1:15" x14ac:dyDescent="0.4">
      <c r="A574">
        <v>559</v>
      </c>
      <c r="B574" s="63">
        <v>44553</v>
      </c>
      <c r="C574" s="37">
        <v>468.75</v>
      </c>
      <c r="D574" s="37">
        <v>472.19000199999999</v>
      </c>
      <c r="E574" s="37">
        <v>468.64001500000001</v>
      </c>
      <c r="F574" s="37">
        <v>470.60000600000001</v>
      </c>
      <c r="G574" s="38">
        <v>56439700</v>
      </c>
      <c r="H574" s="37">
        <v>456.15429699999999</v>
      </c>
      <c r="I574" s="41">
        <f t="shared" si="73"/>
        <v>0.96930363617547421</v>
      </c>
      <c r="J574" s="41">
        <f t="shared" ca="1" si="74"/>
        <v>1</v>
      </c>
      <c r="K574" s="37">
        <f t="shared" si="75"/>
        <v>454.36</v>
      </c>
      <c r="L574" s="37">
        <f t="shared" si="76"/>
        <v>457.7</v>
      </c>
      <c r="M574" s="37">
        <f t="shared" si="77"/>
        <v>454.25</v>
      </c>
      <c r="N574" s="37">
        <f t="shared" si="78"/>
        <v>456.15</v>
      </c>
      <c r="O574" s="38">
        <f t="shared" ca="1" si="79"/>
        <v>56439700</v>
      </c>
    </row>
    <row r="575" spans="1:15" x14ac:dyDescent="0.4">
      <c r="A575">
        <v>560</v>
      </c>
      <c r="B575" s="63">
        <v>44552</v>
      </c>
      <c r="C575" s="37">
        <v>462.790009</v>
      </c>
      <c r="D575" s="37">
        <v>467.80999800000001</v>
      </c>
      <c r="E575" s="37">
        <v>462.57998700000002</v>
      </c>
      <c r="F575" s="37">
        <v>467.69000199999999</v>
      </c>
      <c r="G575" s="38">
        <v>58890200</v>
      </c>
      <c r="H575" s="37">
        <v>453.333527</v>
      </c>
      <c r="I575" s="41">
        <f t="shared" si="73"/>
        <v>0.96930343830612831</v>
      </c>
      <c r="J575" s="41">
        <f t="shared" ca="1" si="74"/>
        <v>1</v>
      </c>
      <c r="K575" s="37">
        <f t="shared" si="75"/>
        <v>448.58</v>
      </c>
      <c r="L575" s="37">
        <f t="shared" si="76"/>
        <v>453.45</v>
      </c>
      <c r="M575" s="37">
        <f t="shared" si="77"/>
        <v>448.38</v>
      </c>
      <c r="N575" s="37">
        <f t="shared" si="78"/>
        <v>453.33</v>
      </c>
      <c r="O575" s="38">
        <f t="shared" ca="1" si="79"/>
        <v>58890200</v>
      </c>
    </row>
    <row r="576" spans="1:15" x14ac:dyDescent="0.4">
      <c r="A576">
        <v>561</v>
      </c>
      <c r="B576" s="63">
        <v>44551</v>
      </c>
      <c r="C576" s="37">
        <v>458.60998499999999</v>
      </c>
      <c r="D576" s="37">
        <v>463.209991</v>
      </c>
      <c r="E576" s="37">
        <v>456.30999800000001</v>
      </c>
      <c r="F576" s="37">
        <v>463.05999800000001</v>
      </c>
      <c r="G576" s="38">
        <v>69806300</v>
      </c>
      <c r="H576" s="37">
        <v>448.84570300000001</v>
      </c>
      <c r="I576" s="41">
        <f t="shared" si="73"/>
        <v>0.96930355664191925</v>
      </c>
      <c r="J576" s="41">
        <f t="shared" ca="1" si="74"/>
        <v>1</v>
      </c>
      <c r="K576" s="37">
        <f t="shared" si="75"/>
        <v>444.53</v>
      </c>
      <c r="L576" s="37">
        <f t="shared" si="76"/>
        <v>448.99</v>
      </c>
      <c r="M576" s="37">
        <f t="shared" si="77"/>
        <v>442.3</v>
      </c>
      <c r="N576" s="37">
        <f t="shared" si="78"/>
        <v>448.85</v>
      </c>
      <c r="O576" s="38">
        <f t="shared" ca="1" si="79"/>
        <v>69806300</v>
      </c>
    </row>
    <row r="577" spans="1:15" x14ac:dyDescent="0.4">
      <c r="A577">
        <v>562</v>
      </c>
      <c r="B577" s="63">
        <v>44550</v>
      </c>
      <c r="C577" s="37">
        <v>454.48001099999999</v>
      </c>
      <c r="D577" s="37">
        <v>455.39999399999999</v>
      </c>
      <c r="E577" s="37">
        <v>451.14001500000001</v>
      </c>
      <c r="F577" s="37">
        <v>454.98001099999999</v>
      </c>
      <c r="G577" s="38">
        <v>107134800</v>
      </c>
      <c r="H577" s="37">
        <v>441.013733</v>
      </c>
      <c r="I577" s="41">
        <f t="shared" si="73"/>
        <v>0.96930353496342947</v>
      </c>
      <c r="J577" s="41">
        <f t="shared" ca="1" si="74"/>
        <v>1</v>
      </c>
      <c r="K577" s="37">
        <f t="shared" si="75"/>
        <v>440.53</v>
      </c>
      <c r="L577" s="37">
        <f t="shared" si="76"/>
        <v>441.42</v>
      </c>
      <c r="M577" s="37">
        <f t="shared" si="77"/>
        <v>437.29</v>
      </c>
      <c r="N577" s="37">
        <f t="shared" si="78"/>
        <v>441.01</v>
      </c>
      <c r="O577" s="38">
        <f t="shared" ca="1" si="79"/>
        <v>107134800</v>
      </c>
    </row>
    <row r="578" spans="1:15" x14ac:dyDescent="0.4">
      <c r="A578">
        <v>563</v>
      </c>
      <c r="B578" s="63">
        <v>44547</v>
      </c>
      <c r="C578" s="37">
        <v>461.54998799999998</v>
      </c>
      <c r="D578" s="37">
        <v>464.73998999999998</v>
      </c>
      <c r="E578" s="37">
        <v>458.05999800000001</v>
      </c>
      <c r="F578" s="37">
        <v>459.86999500000002</v>
      </c>
      <c r="G578" s="38">
        <v>135511600</v>
      </c>
      <c r="H578" s="37">
        <v>445.753601</v>
      </c>
      <c r="I578" s="41">
        <f t="shared" si="73"/>
        <v>0.96930351152829619</v>
      </c>
      <c r="J578" s="41">
        <f t="shared" ca="1" si="74"/>
        <v>1</v>
      </c>
      <c r="K578" s="37">
        <f t="shared" si="75"/>
        <v>447.38</v>
      </c>
      <c r="L578" s="37">
        <f t="shared" si="76"/>
        <v>450.47</v>
      </c>
      <c r="M578" s="37">
        <f t="shared" si="77"/>
        <v>444</v>
      </c>
      <c r="N578" s="37">
        <f t="shared" si="78"/>
        <v>445.75</v>
      </c>
      <c r="O578" s="38">
        <f t="shared" ca="1" si="79"/>
        <v>135511600</v>
      </c>
    </row>
    <row r="579" spans="1:15" x14ac:dyDescent="0.4">
      <c r="A579">
        <v>564</v>
      </c>
      <c r="B579" s="63">
        <v>44546</v>
      </c>
      <c r="C579" s="37">
        <v>472.57000699999998</v>
      </c>
      <c r="D579" s="37">
        <v>472.86999500000002</v>
      </c>
      <c r="E579" s="37">
        <v>464.79998799999998</v>
      </c>
      <c r="F579" s="37">
        <v>466.45001200000002</v>
      </c>
      <c r="G579" s="38">
        <v>116568600</v>
      </c>
      <c r="H579" s="37">
        <v>450.54873700000002</v>
      </c>
      <c r="I579" s="41">
        <f t="shared" si="73"/>
        <v>0.96591001266819565</v>
      </c>
      <c r="J579" s="41">
        <f t="shared" ca="1" si="74"/>
        <v>1</v>
      </c>
      <c r="K579" s="37">
        <f t="shared" si="75"/>
        <v>456.46</v>
      </c>
      <c r="L579" s="37">
        <f t="shared" si="76"/>
        <v>456.75</v>
      </c>
      <c r="M579" s="37">
        <f t="shared" si="77"/>
        <v>448.95</v>
      </c>
      <c r="N579" s="37">
        <f t="shared" si="78"/>
        <v>450.55</v>
      </c>
      <c r="O579" s="38">
        <f t="shared" ca="1" si="79"/>
        <v>116568600</v>
      </c>
    </row>
    <row r="580" spans="1:15" x14ac:dyDescent="0.4">
      <c r="A580">
        <v>565</v>
      </c>
      <c r="B580" s="63">
        <v>44545</v>
      </c>
      <c r="C580" s="37">
        <v>463.42001299999998</v>
      </c>
      <c r="D580" s="37">
        <v>470.85998499999999</v>
      </c>
      <c r="E580" s="37">
        <v>460.73998999999998</v>
      </c>
      <c r="F580" s="37">
        <v>470.60000600000001</v>
      </c>
      <c r="G580" s="38">
        <v>116899300</v>
      </c>
      <c r="H580" s="37">
        <v>454.55731200000002</v>
      </c>
      <c r="I580" s="41">
        <f t="shared" si="73"/>
        <v>0.96591012793144759</v>
      </c>
      <c r="J580" s="41">
        <f t="shared" ca="1" si="74"/>
        <v>1</v>
      </c>
      <c r="K580" s="37">
        <f t="shared" si="75"/>
        <v>447.62</v>
      </c>
      <c r="L580" s="37">
        <f t="shared" si="76"/>
        <v>454.81</v>
      </c>
      <c r="M580" s="37">
        <f t="shared" si="77"/>
        <v>445.03</v>
      </c>
      <c r="N580" s="37">
        <f t="shared" si="78"/>
        <v>454.56</v>
      </c>
      <c r="O580" s="38">
        <f t="shared" ca="1" si="79"/>
        <v>116899300</v>
      </c>
    </row>
    <row r="581" spans="1:15" x14ac:dyDescent="0.4">
      <c r="A581">
        <v>566</v>
      </c>
      <c r="B581" s="63">
        <v>44544</v>
      </c>
      <c r="C581" s="37">
        <v>463.08999599999999</v>
      </c>
      <c r="D581" s="37">
        <v>465.73998999999998</v>
      </c>
      <c r="E581" s="37">
        <v>460.25</v>
      </c>
      <c r="F581" s="37">
        <v>463.35998499999999</v>
      </c>
      <c r="G581" s="38">
        <v>97264100</v>
      </c>
      <c r="H581" s="37">
        <v>447.56408699999997</v>
      </c>
      <c r="I581" s="41">
        <f t="shared" si="73"/>
        <v>0.96591009471825662</v>
      </c>
      <c r="J581" s="41">
        <f t="shared" ca="1" si="74"/>
        <v>1</v>
      </c>
      <c r="K581" s="37">
        <f t="shared" si="75"/>
        <v>447.3</v>
      </c>
      <c r="L581" s="37">
        <f t="shared" si="76"/>
        <v>449.86</v>
      </c>
      <c r="M581" s="37">
        <f t="shared" si="77"/>
        <v>444.56</v>
      </c>
      <c r="N581" s="37">
        <f t="shared" si="78"/>
        <v>447.56</v>
      </c>
      <c r="O581" s="38">
        <f t="shared" ca="1" si="79"/>
        <v>97264100</v>
      </c>
    </row>
    <row r="582" spans="1:15" x14ac:dyDescent="0.4">
      <c r="A582">
        <v>567</v>
      </c>
      <c r="B582" s="63">
        <v>44543</v>
      </c>
      <c r="C582" s="37">
        <v>470.19000199999999</v>
      </c>
      <c r="D582" s="37">
        <v>470.55999800000001</v>
      </c>
      <c r="E582" s="37">
        <v>466.26998900000001</v>
      </c>
      <c r="F582" s="37">
        <v>466.57000699999998</v>
      </c>
      <c r="G582" s="38">
        <v>87724700</v>
      </c>
      <c r="H582" s="37">
        <v>450.66464200000001</v>
      </c>
      <c r="I582" s="41">
        <f t="shared" si="73"/>
        <v>0.9659100140142528</v>
      </c>
      <c r="J582" s="41">
        <f t="shared" ca="1" si="74"/>
        <v>1</v>
      </c>
      <c r="K582" s="37">
        <f t="shared" si="75"/>
        <v>454.16</v>
      </c>
      <c r="L582" s="37">
        <f t="shared" si="76"/>
        <v>454.52</v>
      </c>
      <c r="M582" s="37">
        <f t="shared" si="77"/>
        <v>450.37</v>
      </c>
      <c r="N582" s="37">
        <f t="shared" si="78"/>
        <v>450.66</v>
      </c>
      <c r="O582" s="38">
        <f t="shared" ca="1" si="79"/>
        <v>87724700</v>
      </c>
    </row>
    <row r="583" spans="1:15" x14ac:dyDescent="0.4">
      <c r="A583">
        <v>568</v>
      </c>
      <c r="B583" s="63">
        <v>44540</v>
      </c>
      <c r="C583" s="37">
        <v>469.23001099999999</v>
      </c>
      <c r="D583" s="37">
        <v>470.89999399999999</v>
      </c>
      <c r="E583" s="37">
        <v>466.51001000000002</v>
      </c>
      <c r="F583" s="37">
        <v>470.73998999999998</v>
      </c>
      <c r="G583" s="38">
        <v>77159800</v>
      </c>
      <c r="H583" s="37">
        <v>454.69253500000002</v>
      </c>
      <c r="I583" s="41">
        <f t="shared" si="73"/>
        <v>0.96591015137677183</v>
      </c>
      <c r="J583" s="41">
        <f t="shared" ca="1" si="74"/>
        <v>1</v>
      </c>
      <c r="K583" s="37">
        <f t="shared" si="75"/>
        <v>453.23</v>
      </c>
      <c r="L583" s="37">
        <f t="shared" si="76"/>
        <v>454.85</v>
      </c>
      <c r="M583" s="37">
        <f t="shared" si="77"/>
        <v>450.61</v>
      </c>
      <c r="N583" s="37">
        <f t="shared" si="78"/>
        <v>454.69</v>
      </c>
      <c r="O583" s="38">
        <f t="shared" ca="1" si="79"/>
        <v>77159800</v>
      </c>
    </row>
    <row r="584" spans="1:15" x14ac:dyDescent="0.4">
      <c r="A584">
        <v>569</v>
      </c>
      <c r="B584" s="63">
        <v>44539</v>
      </c>
      <c r="C584" s="37">
        <v>468.14999399999999</v>
      </c>
      <c r="D584" s="37">
        <v>469.63000499999998</v>
      </c>
      <c r="E584" s="37">
        <v>466.14001500000001</v>
      </c>
      <c r="F584" s="37">
        <v>466.35000600000001</v>
      </c>
      <c r="G584" s="38">
        <v>61272600</v>
      </c>
      <c r="H584" s="37">
        <v>450.45211799999998</v>
      </c>
      <c r="I584" s="41">
        <f t="shared" si="73"/>
        <v>0.96590996505744653</v>
      </c>
      <c r="J584" s="41">
        <f t="shared" ca="1" si="74"/>
        <v>1</v>
      </c>
      <c r="K584" s="37">
        <f t="shared" si="75"/>
        <v>452.19</v>
      </c>
      <c r="L584" s="37">
        <f t="shared" si="76"/>
        <v>453.62</v>
      </c>
      <c r="M584" s="37">
        <f t="shared" si="77"/>
        <v>450.25</v>
      </c>
      <c r="N584" s="37">
        <f t="shared" si="78"/>
        <v>450.45</v>
      </c>
      <c r="O584" s="38">
        <f t="shared" ca="1" si="79"/>
        <v>61272600</v>
      </c>
    </row>
    <row r="585" spans="1:15" x14ac:dyDescent="0.4">
      <c r="A585">
        <v>570</v>
      </c>
      <c r="B585" s="63">
        <v>44538</v>
      </c>
      <c r="C585" s="37">
        <v>468.70001200000002</v>
      </c>
      <c r="D585" s="37">
        <v>470</v>
      </c>
      <c r="E585" s="37">
        <v>466.82998700000002</v>
      </c>
      <c r="F585" s="37">
        <v>469.51998900000001</v>
      </c>
      <c r="G585" s="38">
        <v>72238800</v>
      </c>
      <c r="H585" s="37">
        <v>453.51406900000001</v>
      </c>
      <c r="I585" s="41">
        <f t="shared" si="73"/>
        <v>0.96591003498255745</v>
      </c>
      <c r="J585" s="41">
        <f t="shared" ca="1" si="74"/>
        <v>1</v>
      </c>
      <c r="K585" s="37">
        <f t="shared" si="75"/>
        <v>452.72</v>
      </c>
      <c r="L585" s="37">
        <f t="shared" si="76"/>
        <v>453.98</v>
      </c>
      <c r="M585" s="37">
        <f t="shared" si="77"/>
        <v>450.92</v>
      </c>
      <c r="N585" s="37">
        <f t="shared" si="78"/>
        <v>453.51</v>
      </c>
      <c r="O585" s="38">
        <f t="shared" ca="1" si="79"/>
        <v>72238800</v>
      </c>
    </row>
    <row r="586" spans="1:15" x14ac:dyDescent="0.4">
      <c r="A586">
        <v>571</v>
      </c>
      <c r="B586" s="63">
        <v>44537</v>
      </c>
      <c r="C586" s="37">
        <v>464.41000400000001</v>
      </c>
      <c r="D586" s="37">
        <v>468.88000499999998</v>
      </c>
      <c r="E586" s="37">
        <v>458.64999399999999</v>
      </c>
      <c r="F586" s="37">
        <v>468.27999899999998</v>
      </c>
      <c r="G586" s="38">
        <v>95484700</v>
      </c>
      <c r="H586" s="37">
        <v>452.31637599999999</v>
      </c>
      <c r="I586" s="41">
        <f t="shared" si="73"/>
        <v>0.9659100900442259</v>
      </c>
      <c r="J586" s="41">
        <f t="shared" ca="1" si="74"/>
        <v>1</v>
      </c>
      <c r="K586" s="37">
        <f t="shared" si="75"/>
        <v>448.58</v>
      </c>
      <c r="L586" s="37">
        <f t="shared" si="76"/>
        <v>452.9</v>
      </c>
      <c r="M586" s="37">
        <f t="shared" si="77"/>
        <v>443.01</v>
      </c>
      <c r="N586" s="37">
        <f t="shared" si="78"/>
        <v>452.32</v>
      </c>
      <c r="O586" s="38">
        <f t="shared" ca="1" si="79"/>
        <v>95484700</v>
      </c>
    </row>
    <row r="587" spans="1:15" x14ac:dyDescent="0.4">
      <c r="A587">
        <v>572</v>
      </c>
      <c r="B587" s="63">
        <v>44536</v>
      </c>
      <c r="C587" s="37">
        <v>456.13000499999998</v>
      </c>
      <c r="D587" s="37">
        <v>460.790009</v>
      </c>
      <c r="E587" s="37">
        <v>453.55999800000001</v>
      </c>
      <c r="F587" s="37">
        <v>458.790009</v>
      </c>
      <c r="G587" s="38">
        <v>98977500</v>
      </c>
      <c r="H587" s="37">
        <v>443.14987200000002</v>
      </c>
      <c r="I587" s="41">
        <f t="shared" si="73"/>
        <v>0.96591003140175191</v>
      </c>
      <c r="J587" s="41">
        <f t="shared" ca="1" si="74"/>
        <v>1</v>
      </c>
      <c r="K587" s="37">
        <f t="shared" si="75"/>
        <v>440.58</v>
      </c>
      <c r="L587" s="37">
        <f t="shared" si="76"/>
        <v>445.08</v>
      </c>
      <c r="M587" s="37">
        <f t="shared" si="77"/>
        <v>438.1</v>
      </c>
      <c r="N587" s="37">
        <f t="shared" si="78"/>
        <v>443.15</v>
      </c>
      <c r="O587" s="38">
        <f t="shared" ca="1" si="79"/>
        <v>98977500</v>
      </c>
    </row>
    <row r="588" spans="1:15" x14ac:dyDescent="0.4">
      <c r="A588">
        <v>573</v>
      </c>
      <c r="B588" s="63">
        <v>44533</v>
      </c>
      <c r="C588" s="37">
        <v>459.17001299999998</v>
      </c>
      <c r="D588" s="37">
        <v>460.29998799999998</v>
      </c>
      <c r="E588" s="37">
        <v>448.92001299999998</v>
      </c>
      <c r="F588" s="37">
        <v>453.42001299999998</v>
      </c>
      <c r="G588" s="38">
        <v>137331600</v>
      </c>
      <c r="H588" s="37">
        <v>437.96298200000001</v>
      </c>
      <c r="I588" s="41">
        <f t="shared" si="73"/>
        <v>0.96591012624755945</v>
      </c>
      <c r="J588" s="41">
        <f t="shared" ca="1" si="74"/>
        <v>1</v>
      </c>
      <c r="K588" s="37">
        <f t="shared" si="75"/>
        <v>443.52</v>
      </c>
      <c r="L588" s="37">
        <f t="shared" si="76"/>
        <v>444.61</v>
      </c>
      <c r="M588" s="37">
        <f t="shared" si="77"/>
        <v>433.62</v>
      </c>
      <c r="N588" s="37">
        <f t="shared" si="78"/>
        <v>437.96</v>
      </c>
      <c r="O588" s="38">
        <f t="shared" ca="1" si="79"/>
        <v>137331600</v>
      </c>
    </row>
    <row r="589" spans="1:15" x14ac:dyDescent="0.4">
      <c r="A589">
        <v>574</v>
      </c>
      <c r="B589" s="63">
        <v>44532</v>
      </c>
      <c r="C589" s="37">
        <v>450.73001099999999</v>
      </c>
      <c r="D589" s="37">
        <v>459.07000699999998</v>
      </c>
      <c r="E589" s="37">
        <v>450.30999800000001</v>
      </c>
      <c r="F589" s="37">
        <v>457.39999399999999</v>
      </c>
      <c r="G589" s="38">
        <v>127637800</v>
      </c>
      <c r="H589" s="37">
        <v>441.80725100000001</v>
      </c>
      <c r="I589" s="41">
        <f t="shared" si="73"/>
        <v>0.9659100498370361</v>
      </c>
      <c r="J589" s="41">
        <f t="shared" ca="1" si="74"/>
        <v>1</v>
      </c>
      <c r="K589" s="37">
        <f t="shared" si="75"/>
        <v>435.36</v>
      </c>
      <c r="L589" s="37">
        <f t="shared" si="76"/>
        <v>443.42</v>
      </c>
      <c r="M589" s="37">
        <f t="shared" si="77"/>
        <v>434.96</v>
      </c>
      <c r="N589" s="37">
        <f t="shared" si="78"/>
        <v>441.81</v>
      </c>
      <c r="O589" s="38">
        <f t="shared" ca="1" si="79"/>
        <v>127637800</v>
      </c>
    </row>
    <row r="590" spans="1:15" x14ac:dyDescent="0.4">
      <c r="A590">
        <v>575</v>
      </c>
      <c r="B590" s="63">
        <v>44531</v>
      </c>
      <c r="C590" s="37">
        <v>461.64001500000001</v>
      </c>
      <c r="D590" s="37">
        <v>464.67001299999998</v>
      </c>
      <c r="E590" s="37">
        <v>450.290009</v>
      </c>
      <c r="F590" s="37">
        <v>450.5</v>
      </c>
      <c r="G590" s="38">
        <v>131939200</v>
      </c>
      <c r="H590" s="37">
        <v>435.14248700000002</v>
      </c>
      <c r="I590" s="41">
        <f t="shared" si="73"/>
        <v>0.96591007103218651</v>
      </c>
      <c r="J590" s="41">
        <f t="shared" ca="1" si="74"/>
        <v>1</v>
      </c>
      <c r="K590" s="37">
        <f t="shared" si="75"/>
        <v>445.9</v>
      </c>
      <c r="L590" s="37">
        <f t="shared" si="76"/>
        <v>448.83</v>
      </c>
      <c r="M590" s="37">
        <f t="shared" si="77"/>
        <v>434.94</v>
      </c>
      <c r="N590" s="37">
        <f t="shared" si="78"/>
        <v>435.14</v>
      </c>
      <c r="O590" s="38">
        <f t="shared" ca="1" si="79"/>
        <v>131939200</v>
      </c>
    </row>
    <row r="591" spans="1:15" x14ac:dyDescent="0.4">
      <c r="A591">
        <v>576</v>
      </c>
      <c r="B591" s="63">
        <v>44530</v>
      </c>
      <c r="C591" s="37">
        <v>462</v>
      </c>
      <c r="D591" s="37">
        <v>464.02999899999998</v>
      </c>
      <c r="E591" s="37">
        <v>455.29998799999998</v>
      </c>
      <c r="F591" s="37">
        <v>455.55999800000001</v>
      </c>
      <c r="G591" s="38">
        <v>148559600</v>
      </c>
      <c r="H591" s="37">
        <v>440.029968</v>
      </c>
      <c r="I591" s="41">
        <f t="shared" si="73"/>
        <v>0.96591002267938364</v>
      </c>
      <c r="J591" s="41">
        <f t="shared" ca="1" si="74"/>
        <v>1</v>
      </c>
      <c r="K591" s="37">
        <f t="shared" si="75"/>
        <v>446.25</v>
      </c>
      <c r="L591" s="37">
        <f t="shared" si="76"/>
        <v>448.21</v>
      </c>
      <c r="M591" s="37">
        <f t="shared" si="77"/>
        <v>439.78</v>
      </c>
      <c r="N591" s="37">
        <f t="shared" si="78"/>
        <v>440.03</v>
      </c>
      <c r="O591" s="38">
        <f t="shared" ca="1" si="79"/>
        <v>148559600</v>
      </c>
    </row>
    <row r="592" spans="1:15" x14ac:dyDescent="0.4">
      <c r="A592">
        <v>577</v>
      </c>
      <c r="B592" s="63">
        <v>44529</v>
      </c>
      <c r="C592" s="37">
        <v>464.07000699999998</v>
      </c>
      <c r="D592" s="37">
        <v>466.55999800000001</v>
      </c>
      <c r="E592" s="37">
        <v>461.73001099999999</v>
      </c>
      <c r="F592" s="37">
        <v>464.60000600000001</v>
      </c>
      <c r="G592" s="38">
        <v>86268800</v>
      </c>
      <c r="H592" s="37">
        <v>448.76181000000003</v>
      </c>
      <c r="I592" s="41">
        <f t="shared" si="73"/>
        <v>0.96591003918325391</v>
      </c>
      <c r="J592" s="41">
        <f t="shared" ca="1" si="74"/>
        <v>1</v>
      </c>
      <c r="K592" s="37">
        <f t="shared" si="75"/>
        <v>448.25</v>
      </c>
      <c r="L592" s="37">
        <f t="shared" si="76"/>
        <v>450.65</v>
      </c>
      <c r="M592" s="37">
        <f t="shared" si="77"/>
        <v>445.99</v>
      </c>
      <c r="N592" s="37">
        <f t="shared" si="78"/>
        <v>448.76</v>
      </c>
      <c r="O592" s="38">
        <f t="shared" ca="1" si="79"/>
        <v>86268800</v>
      </c>
    </row>
    <row r="593" spans="1:15" x14ac:dyDescent="0.4">
      <c r="A593">
        <v>578</v>
      </c>
      <c r="B593" s="63">
        <v>44526</v>
      </c>
      <c r="C593" s="37">
        <v>462.33999599999999</v>
      </c>
      <c r="D593" s="37">
        <v>463.89999399999999</v>
      </c>
      <c r="E593" s="37">
        <v>457.76998900000001</v>
      </c>
      <c r="F593" s="37">
        <v>458.97000100000002</v>
      </c>
      <c r="G593" s="38">
        <v>112669600</v>
      </c>
      <c r="H593" s="37">
        <v>443.32373000000001</v>
      </c>
      <c r="I593" s="41">
        <f t="shared" ref="I593:I656" si="80">IF(F593=0,1,H593/F593)</f>
        <v>0.96591003558857869</v>
      </c>
      <c r="J593" s="41">
        <f t="shared" ref="J593:J656" ca="1" si="81">INDEX(OFFSET($T$15,0,0,$S$13+1,1),MATCH(B593,OFFSET($Q$15,0,0,$S$13+1,1),-1))</f>
        <v>1</v>
      </c>
      <c r="K593" s="37">
        <f t="shared" ref="K593:K656" si="82">ROUND($I593*C593,2)</f>
        <v>446.58</v>
      </c>
      <c r="L593" s="37">
        <f t="shared" ref="L593:L656" si="83">ROUND($I593*D593,2)</f>
        <v>448.09</v>
      </c>
      <c r="M593" s="37">
        <f t="shared" ref="M593:M656" si="84">ROUND($I593*E593,2)</f>
        <v>442.16</v>
      </c>
      <c r="N593" s="37">
        <f t="shared" ref="N593:N656" si="85">ROUND($I593*F593,2)</f>
        <v>443.32</v>
      </c>
      <c r="O593" s="38">
        <f t="shared" ref="O593:O656" ca="1" si="86">G593*J593</f>
        <v>112669600</v>
      </c>
    </row>
    <row r="594" spans="1:15" x14ac:dyDescent="0.4">
      <c r="A594">
        <v>579</v>
      </c>
      <c r="B594" s="63">
        <v>44524</v>
      </c>
      <c r="C594" s="37">
        <v>466.05999800000001</v>
      </c>
      <c r="D594" s="37">
        <v>469.57000699999998</v>
      </c>
      <c r="E594" s="37">
        <v>465.19000199999999</v>
      </c>
      <c r="F594" s="37">
        <v>469.44000199999999</v>
      </c>
      <c r="G594" s="38">
        <v>61858800</v>
      </c>
      <c r="H594" s="37">
        <v>453.43682899999999</v>
      </c>
      <c r="I594" s="41">
        <f t="shared" si="80"/>
        <v>0.96591007811047169</v>
      </c>
      <c r="J594" s="41">
        <f t="shared" ca="1" si="81"/>
        <v>1</v>
      </c>
      <c r="K594" s="37">
        <f t="shared" si="82"/>
        <v>450.17</v>
      </c>
      <c r="L594" s="37">
        <f t="shared" si="83"/>
        <v>453.56</v>
      </c>
      <c r="M594" s="37">
        <f t="shared" si="84"/>
        <v>449.33</v>
      </c>
      <c r="N594" s="37">
        <f t="shared" si="85"/>
        <v>453.44</v>
      </c>
      <c r="O594" s="38">
        <f t="shared" ca="1" si="86"/>
        <v>61858800</v>
      </c>
    </row>
    <row r="595" spans="1:15" x14ac:dyDescent="0.4">
      <c r="A595">
        <v>580</v>
      </c>
      <c r="B595" s="63">
        <v>44523</v>
      </c>
      <c r="C595" s="37">
        <v>467.22000100000002</v>
      </c>
      <c r="D595" s="37">
        <v>469.10000600000001</v>
      </c>
      <c r="E595" s="37">
        <v>464.45001200000002</v>
      </c>
      <c r="F595" s="37">
        <v>468.19000199999999</v>
      </c>
      <c r="G595" s="38">
        <v>73206500</v>
      </c>
      <c r="H595" s="37">
        <v>452.22946200000001</v>
      </c>
      <c r="I595" s="41">
        <f t="shared" si="80"/>
        <v>0.96591012210465788</v>
      </c>
      <c r="J595" s="41">
        <f t="shared" ca="1" si="81"/>
        <v>1</v>
      </c>
      <c r="K595" s="37">
        <f t="shared" si="82"/>
        <v>451.29</v>
      </c>
      <c r="L595" s="37">
        <f t="shared" si="83"/>
        <v>453.11</v>
      </c>
      <c r="M595" s="37">
        <f t="shared" si="84"/>
        <v>448.62</v>
      </c>
      <c r="N595" s="37">
        <f t="shared" si="85"/>
        <v>452.23</v>
      </c>
      <c r="O595" s="38">
        <f t="shared" ca="1" si="86"/>
        <v>73206500</v>
      </c>
    </row>
    <row r="596" spans="1:15" x14ac:dyDescent="0.4">
      <c r="A596">
        <v>581</v>
      </c>
      <c r="B596" s="63">
        <v>44522</v>
      </c>
      <c r="C596" s="37">
        <v>470.89001500000001</v>
      </c>
      <c r="D596" s="37">
        <v>473.540009</v>
      </c>
      <c r="E596" s="37">
        <v>467.35000600000001</v>
      </c>
      <c r="F596" s="37">
        <v>467.57000699999998</v>
      </c>
      <c r="G596" s="38">
        <v>72762000</v>
      </c>
      <c r="H596" s="37">
        <v>451.63061499999998</v>
      </c>
      <c r="I596" s="41">
        <f t="shared" si="80"/>
        <v>0.96591014872346159</v>
      </c>
      <c r="J596" s="41">
        <f t="shared" ca="1" si="81"/>
        <v>1</v>
      </c>
      <c r="K596" s="37">
        <f t="shared" si="82"/>
        <v>454.84</v>
      </c>
      <c r="L596" s="37">
        <f t="shared" si="83"/>
        <v>457.4</v>
      </c>
      <c r="M596" s="37">
        <f t="shared" si="84"/>
        <v>451.42</v>
      </c>
      <c r="N596" s="37">
        <f t="shared" si="85"/>
        <v>451.63</v>
      </c>
      <c r="O596" s="38">
        <f t="shared" ca="1" si="86"/>
        <v>72762000</v>
      </c>
    </row>
    <row r="597" spans="1:15" x14ac:dyDescent="0.4">
      <c r="A597">
        <v>582</v>
      </c>
      <c r="B597" s="63">
        <v>44519</v>
      </c>
      <c r="C597" s="37">
        <v>469.60998499999999</v>
      </c>
      <c r="D597" s="37">
        <v>470.94000199999999</v>
      </c>
      <c r="E597" s="37">
        <v>468.5</v>
      </c>
      <c r="F597" s="37">
        <v>468.89001500000001</v>
      </c>
      <c r="G597" s="38">
        <v>57315600</v>
      </c>
      <c r="H597" s="37">
        <v>452.90557899999999</v>
      </c>
      <c r="I597" s="41">
        <f t="shared" si="80"/>
        <v>0.96591005248853501</v>
      </c>
      <c r="J597" s="41">
        <f t="shared" ca="1" si="81"/>
        <v>1</v>
      </c>
      <c r="K597" s="37">
        <f t="shared" si="82"/>
        <v>453.6</v>
      </c>
      <c r="L597" s="37">
        <f t="shared" si="83"/>
        <v>454.89</v>
      </c>
      <c r="M597" s="37">
        <f t="shared" si="84"/>
        <v>452.53</v>
      </c>
      <c r="N597" s="37">
        <f t="shared" si="85"/>
        <v>452.91</v>
      </c>
      <c r="O597" s="38">
        <f t="shared" ca="1" si="86"/>
        <v>57315600</v>
      </c>
    </row>
    <row r="598" spans="1:15" x14ac:dyDescent="0.4">
      <c r="A598">
        <v>583</v>
      </c>
      <c r="B598" s="63">
        <v>44518</v>
      </c>
      <c r="C598" s="37">
        <v>469.23998999999998</v>
      </c>
      <c r="D598" s="37">
        <v>470.01001000000002</v>
      </c>
      <c r="E598" s="37">
        <v>466.33999599999999</v>
      </c>
      <c r="F598" s="37">
        <v>469.73001099999999</v>
      </c>
      <c r="G598" s="38">
        <v>50625600</v>
      </c>
      <c r="H598" s="37">
        <v>453.71697999999998</v>
      </c>
      <c r="I598" s="41">
        <f t="shared" si="80"/>
        <v>0.96591013853700736</v>
      </c>
      <c r="J598" s="41">
        <f t="shared" ca="1" si="81"/>
        <v>1</v>
      </c>
      <c r="K598" s="37">
        <f t="shared" si="82"/>
        <v>453.24</v>
      </c>
      <c r="L598" s="37">
        <f t="shared" si="83"/>
        <v>453.99</v>
      </c>
      <c r="M598" s="37">
        <f t="shared" si="84"/>
        <v>450.44</v>
      </c>
      <c r="N598" s="37">
        <f t="shared" si="85"/>
        <v>453.72</v>
      </c>
      <c r="O598" s="38">
        <f t="shared" ca="1" si="86"/>
        <v>50625600</v>
      </c>
    </row>
    <row r="599" spans="1:15" x14ac:dyDescent="0.4">
      <c r="A599">
        <v>584</v>
      </c>
      <c r="B599" s="63">
        <v>44517</v>
      </c>
      <c r="C599" s="37">
        <v>469</v>
      </c>
      <c r="D599" s="37">
        <v>469.19000199999999</v>
      </c>
      <c r="E599" s="37">
        <v>467.48001099999999</v>
      </c>
      <c r="F599" s="37">
        <v>468.14001500000001</v>
      </c>
      <c r="G599" s="38">
        <v>47858300</v>
      </c>
      <c r="H599" s="37">
        <v>452.181152</v>
      </c>
      <c r="I599" s="41">
        <f t="shared" si="80"/>
        <v>0.96591006432124793</v>
      </c>
      <c r="J599" s="41">
        <f t="shared" ca="1" si="81"/>
        <v>1</v>
      </c>
      <c r="K599" s="37">
        <f t="shared" si="82"/>
        <v>453.01</v>
      </c>
      <c r="L599" s="37">
        <f t="shared" si="83"/>
        <v>453.2</v>
      </c>
      <c r="M599" s="37">
        <f t="shared" si="84"/>
        <v>451.54</v>
      </c>
      <c r="N599" s="37">
        <f t="shared" si="85"/>
        <v>452.18</v>
      </c>
      <c r="O599" s="38">
        <f t="shared" ca="1" si="86"/>
        <v>47858300</v>
      </c>
    </row>
    <row r="600" spans="1:15" x14ac:dyDescent="0.4">
      <c r="A600">
        <v>585</v>
      </c>
      <c r="B600" s="63">
        <v>44516</v>
      </c>
      <c r="C600" s="37">
        <v>467.14999399999999</v>
      </c>
      <c r="D600" s="37">
        <v>470.48998999999998</v>
      </c>
      <c r="E600" s="37">
        <v>467.07000699999998</v>
      </c>
      <c r="F600" s="37">
        <v>469.27999899999998</v>
      </c>
      <c r="G600" s="38">
        <v>48857500</v>
      </c>
      <c r="H600" s="37">
        <v>453.28225700000002</v>
      </c>
      <c r="I600" s="41">
        <f t="shared" si="80"/>
        <v>0.96591002805555337</v>
      </c>
      <c r="J600" s="41">
        <f t="shared" ca="1" si="81"/>
        <v>1</v>
      </c>
      <c r="K600" s="37">
        <f t="shared" si="82"/>
        <v>451.22</v>
      </c>
      <c r="L600" s="37">
        <f t="shared" si="83"/>
        <v>454.45</v>
      </c>
      <c r="M600" s="37">
        <f t="shared" si="84"/>
        <v>451.15</v>
      </c>
      <c r="N600" s="37">
        <f t="shared" si="85"/>
        <v>453.28</v>
      </c>
      <c r="O600" s="38">
        <f t="shared" ca="1" si="86"/>
        <v>48857500</v>
      </c>
    </row>
    <row r="601" spans="1:15" x14ac:dyDescent="0.4">
      <c r="A601">
        <v>586</v>
      </c>
      <c r="B601" s="63">
        <v>44515</v>
      </c>
      <c r="C601" s="37">
        <v>468.64001500000001</v>
      </c>
      <c r="D601" s="37">
        <v>468.80999800000001</v>
      </c>
      <c r="E601" s="37">
        <v>466.23001099999999</v>
      </c>
      <c r="F601" s="37">
        <v>467.42999300000002</v>
      </c>
      <c r="G601" s="38">
        <v>46980500</v>
      </c>
      <c r="H601" s="37">
        <v>451.495361</v>
      </c>
      <c r="I601" s="41">
        <f t="shared" si="80"/>
        <v>0.96591012079107208</v>
      </c>
      <c r="J601" s="41">
        <f t="shared" ca="1" si="81"/>
        <v>1</v>
      </c>
      <c r="K601" s="37">
        <f t="shared" si="82"/>
        <v>452.66</v>
      </c>
      <c r="L601" s="37">
        <f t="shared" si="83"/>
        <v>452.83</v>
      </c>
      <c r="M601" s="37">
        <f t="shared" si="84"/>
        <v>450.34</v>
      </c>
      <c r="N601" s="37">
        <f t="shared" si="85"/>
        <v>451.5</v>
      </c>
      <c r="O601" s="38">
        <f t="shared" ca="1" si="86"/>
        <v>46980500</v>
      </c>
    </row>
    <row r="602" spans="1:15" x14ac:dyDescent="0.4">
      <c r="A602">
        <v>587</v>
      </c>
      <c r="B602" s="63">
        <v>44512</v>
      </c>
      <c r="C602" s="37">
        <v>465.11999500000002</v>
      </c>
      <c r="D602" s="37">
        <v>467.85998499999999</v>
      </c>
      <c r="E602" s="37">
        <v>464.10998499999999</v>
      </c>
      <c r="F602" s="37">
        <v>467.26998900000001</v>
      </c>
      <c r="G602" s="38">
        <v>53466700</v>
      </c>
      <c r="H602" s="37">
        <v>451.34082000000001</v>
      </c>
      <c r="I602" s="41">
        <f t="shared" si="80"/>
        <v>0.96591013894538813</v>
      </c>
      <c r="J602" s="41">
        <f t="shared" ca="1" si="81"/>
        <v>1</v>
      </c>
      <c r="K602" s="37">
        <f t="shared" si="82"/>
        <v>449.26</v>
      </c>
      <c r="L602" s="37">
        <f t="shared" si="83"/>
        <v>451.91</v>
      </c>
      <c r="M602" s="37">
        <f t="shared" si="84"/>
        <v>448.29</v>
      </c>
      <c r="N602" s="37">
        <f t="shared" si="85"/>
        <v>451.34</v>
      </c>
      <c r="O602" s="38">
        <f t="shared" ca="1" si="86"/>
        <v>53466700</v>
      </c>
    </row>
    <row r="603" spans="1:15" x14ac:dyDescent="0.4">
      <c r="A603">
        <v>588</v>
      </c>
      <c r="B603" s="63">
        <v>44511</v>
      </c>
      <c r="C603" s="37">
        <v>465.209991</v>
      </c>
      <c r="D603" s="37">
        <v>465.290009</v>
      </c>
      <c r="E603" s="37">
        <v>463.75</v>
      </c>
      <c r="F603" s="37">
        <v>463.76998900000001</v>
      </c>
      <c r="G603" s="38">
        <v>34848500</v>
      </c>
      <c r="H603" s="37">
        <v>447.96011399999998</v>
      </c>
      <c r="I603" s="41">
        <f t="shared" si="80"/>
        <v>0.96591009471292022</v>
      </c>
      <c r="J603" s="41">
        <f t="shared" ca="1" si="81"/>
        <v>1</v>
      </c>
      <c r="K603" s="37">
        <f t="shared" si="82"/>
        <v>449.35</v>
      </c>
      <c r="L603" s="37">
        <f t="shared" si="83"/>
        <v>449.43</v>
      </c>
      <c r="M603" s="37">
        <f t="shared" si="84"/>
        <v>447.94</v>
      </c>
      <c r="N603" s="37">
        <f t="shared" si="85"/>
        <v>447.96</v>
      </c>
      <c r="O603" s="38">
        <f t="shared" ca="1" si="86"/>
        <v>34848500</v>
      </c>
    </row>
    <row r="604" spans="1:15" x14ac:dyDescent="0.4">
      <c r="A604">
        <v>589</v>
      </c>
      <c r="B604" s="63">
        <v>44510</v>
      </c>
      <c r="C604" s="37">
        <v>465.57998700000002</v>
      </c>
      <c r="D604" s="37">
        <v>467.38000499999998</v>
      </c>
      <c r="E604" s="37">
        <v>462.040009</v>
      </c>
      <c r="F604" s="37">
        <v>463.61999500000002</v>
      </c>
      <c r="G604" s="38">
        <v>69429700</v>
      </c>
      <c r="H604" s="37">
        <v>447.81527699999998</v>
      </c>
      <c r="I604" s="41">
        <f t="shared" si="80"/>
        <v>0.96591018901158476</v>
      </c>
      <c r="J604" s="41">
        <f t="shared" ca="1" si="81"/>
        <v>1</v>
      </c>
      <c r="K604" s="37">
        <f t="shared" si="82"/>
        <v>449.71</v>
      </c>
      <c r="L604" s="37">
        <f t="shared" si="83"/>
        <v>451.45</v>
      </c>
      <c r="M604" s="37">
        <f t="shared" si="84"/>
        <v>446.29</v>
      </c>
      <c r="N604" s="37">
        <f t="shared" si="85"/>
        <v>447.82</v>
      </c>
      <c r="O604" s="38">
        <f t="shared" ca="1" si="86"/>
        <v>69429700</v>
      </c>
    </row>
    <row r="605" spans="1:15" x14ac:dyDescent="0.4">
      <c r="A605">
        <v>590</v>
      </c>
      <c r="B605" s="63">
        <v>44509</v>
      </c>
      <c r="C605" s="37">
        <v>469.32000699999998</v>
      </c>
      <c r="D605" s="37">
        <v>469.57000699999998</v>
      </c>
      <c r="E605" s="37">
        <v>465.88000499999998</v>
      </c>
      <c r="F605" s="37">
        <v>467.38000499999998</v>
      </c>
      <c r="G605" s="38">
        <v>51149100</v>
      </c>
      <c r="H605" s="37">
        <v>451.44702100000001</v>
      </c>
      <c r="I605" s="41">
        <f t="shared" si="80"/>
        <v>0.96591000079260991</v>
      </c>
      <c r="J605" s="41">
        <f t="shared" ca="1" si="81"/>
        <v>1</v>
      </c>
      <c r="K605" s="37">
        <f t="shared" si="82"/>
        <v>453.32</v>
      </c>
      <c r="L605" s="37">
        <f t="shared" si="83"/>
        <v>453.56</v>
      </c>
      <c r="M605" s="37">
        <f t="shared" si="84"/>
        <v>450</v>
      </c>
      <c r="N605" s="37">
        <f t="shared" si="85"/>
        <v>451.45</v>
      </c>
      <c r="O605" s="38">
        <f t="shared" ca="1" si="86"/>
        <v>51149100</v>
      </c>
    </row>
    <row r="606" spans="1:15" x14ac:dyDescent="0.4">
      <c r="A606">
        <v>591</v>
      </c>
      <c r="B606" s="63">
        <v>44508</v>
      </c>
      <c r="C606" s="37">
        <v>469.70001200000002</v>
      </c>
      <c r="D606" s="37">
        <v>470.23001099999999</v>
      </c>
      <c r="E606" s="37">
        <v>468.20001200000002</v>
      </c>
      <c r="F606" s="37">
        <v>468.92999300000002</v>
      </c>
      <c r="G606" s="38">
        <v>50405200</v>
      </c>
      <c r="H606" s="37">
        <v>452.94421399999999</v>
      </c>
      <c r="I606" s="41">
        <f t="shared" si="80"/>
        <v>0.96591009481451529</v>
      </c>
      <c r="J606" s="41">
        <f t="shared" ca="1" si="81"/>
        <v>1</v>
      </c>
      <c r="K606" s="37">
        <f t="shared" si="82"/>
        <v>453.69</v>
      </c>
      <c r="L606" s="37">
        <f t="shared" si="83"/>
        <v>454.2</v>
      </c>
      <c r="M606" s="37">
        <f t="shared" si="84"/>
        <v>452.24</v>
      </c>
      <c r="N606" s="37">
        <f t="shared" si="85"/>
        <v>452.94</v>
      </c>
      <c r="O606" s="38">
        <f t="shared" ca="1" si="86"/>
        <v>50405200</v>
      </c>
    </row>
    <row r="607" spans="1:15" x14ac:dyDescent="0.4">
      <c r="A607">
        <v>592</v>
      </c>
      <c r="B607" s="63">
        <v>44505</v>
      </c>
      <c r="C607" s="37">
        <v>469.27999899999998</v>
      </c>
      <c r="D607" s="37">
        <v>470.64999399999999</v>
      </c>
      <c r="E607" s="37">
        <v>466.92001299999998</v>
      </c>
      <c r="F607" s="37">
        <v>468.52999899999998</v>
      </c>
      <c r="G607" s="38">
        <v>66390600</v>
      </c>
      <c r="H607" s="37">
        <v>452.557861</v>
      </c>
      <c r="I607" s="41">
        <f t="shared" si="80"/>
        <v>0.96591010600369265</v>
      </c>
      <c r="J607" s="41">
        <f t="shared" ca="1" si="81"/>
        <v>1</v>
      </c>
      <c r="K607" s="37">
        <f t="shared" si="82"/>
        <v>453.28</v>
      </c>
      <c r="L607" s="37">
        <f t="shared" si="83"/>
        <v>454.61</v>
      </c>
      <c r="M607" s="37">
        <f t="shared" si="84"/>
        <v>451</v>
      </c>
      <c r="N607" s="37">
        <f t="shared" si="85"/>
        <v>452.56</v>
      </c>
      <c r="O607" s="38">
        <f t="shared" ca="1" si="86"/>
        <v>66390600</v>
      </c>
    </row>
    <row r="608" spans="1:15" x14ac:dyDescent="0.4">
      <c r="A608">
        <v>593</v>
      </c>
      <c r="B608" s="63">
        <v>44504</v>
      </c>
      <c r="C608" s="37">
        <v>465.35998499999999</v>
      </c>
      <c r="D608" s="37">
        <v>467</v>
      </c>
      <c r="E608" s="37">
        <v>464.98998999999998</v>
      </c>
      <c r="F608" s="37">
        <v>466.91000400000001</v>
      </c>
      <c r="G608" s="38">
        <v>52847100</v>
      </c>
      <c r="H608" s="37">
        <v>450.99307299999998</v>
      </c>
      <c r="I608" s="41">
        <f t="shared" si="80"/>
        <v>0.96591006647182476</v>
      </c>
      <c r="J608" s="41">
        <f t="shared" ca="1" si="81"/>
        <v>1</v>
      </c>
      <c r="K608" s="37">
        <f t="shared" si="82"/>
        <v>449.5</v>
      </c>
      <c r="L608" s="37">
        <f t="shared" si="83"/>
        <v>451.08</v>
      </c>
      <c r="M608" s="37">
        <f t="shared" si="84"/>
        <v>449.14</v>
      </c>
      <c r="N608" s="37">
        <f t="shared" si="85"/>
        <v>450.99</v>
      </c>
      <c r="O608" s="38">
        <f t="shared" ca="1" si="86"/>
        <v>52847100</v>
      </c>
    </row>
    <row r="609" spans="1:15" x14ac:dyDescent="0.4">
      <c r="A609">
        <v>594</v>
      </c>
      <c r="B609" s="63">
        <v>44503</v>
      </c>
      <c r="C609" s="37">
        <v>461.29998799999998</v>
      </c>
      <c r="D609" s="37">
        <v>465.14999399999999</v>
      </c>
      <c r="E609" s="37">
        <v>460.82998700000002</v>
      </c>
      <c r="F609" s="37">
        <v>464.72000100000002</v>
      </c>
      <c r="G609" s="38">
        <v>52509800</v>
      </c>
      <c r="H609" s="37">
        <v>448.87771600000002</v>
      </c>
      <c r="I609" s="41">
        <f t="shared" si="80"/>
        <v>0.96591004267965652</v>
      </c>
      <c r="J609" s="41">
        <f t="shared" ca="1" si="81"/>
        <v>1</v>
      </c>
      <c r="K609" s="37">
        <f t="shared" si="82"/>
        <v>445.57</v>
      </c>
      <c r="L609" s="37">
        <f t="shared" si="83"/>
        <v>449.29</v>
      </c>
      <c r="M609" s="37">
        <f t="shared" si="84"/>
        <v>445.12</v>
      </c>
      <c r="N609" s="37">
        <f t="shared" si="85"/>
        <v>448.88</v>
      </c>
      <c r="O609" s="38">
        <f t="shared" ca="1" si="86"/>
        <v>52509800</v>
      </c>
    </row>
    <row r="610" spans="1:15" x14ac:dyDescent="0.4">
      <c r="A610">
        <v>595</v>
      </c>
      <c r="B610" s="63">
        <v>44502</v>
      </c>
      <c r="C610" s="37">
        <v>460.22000100000002</v>
      </c>
      <c r="D610" s="37">
        <v>462.23001099999999</v>
      </c>
      <c r="E610" s="37">
        <v>460.07998700000002</v>
      </c>
      <c r="F610" s="37">
        <v>461.89999399999999</v>
      </c>
      <c r="G610" s="38">
        <v>48908400</v>
      </c>
      <c r="H610" s="37">
        <v>446.15386999999998</v>
      </c>
      <c r="I610" s="41">
        <f t="shared" si="80"/>
        <v>0.96591010131080446</v>
      </c>
      <c r="J610" s="41">
        <f t="shared" ca="1" si="81"/>
        <v>1</v>
      </c>
      <c r="K610" s="37">
        <f t="shared" si="82"/>
        <v>444.53</v>
      </c>
      <c r="L610" s="37">
        <f t="shared" si="83"/>
        <v>446.47</v>
      </c>
      <c r="M610" s="37">
        <f t="shared" si="84"/>
        <v>444.4</v>
      </c>
      <c r="N610" s="37">
        <f t="shared" si="85"/>
        <v>446.15</v>
      </c>
      <c r="O610" s="38">
        <f t="shared" ca="1" si="86"/>
        <v>48908400</v>
      </c>
    </row>
    <row r="611" spans="1:15" x14ac:dyDescent="0.4">
      <c r="A611">
        <v>596</v>
      </c>
      <c r="B611" s="63">
        <v>44501</v>
      </c>
      <c r="C611" s="37">
        <v>460.29998799999998</v>
      </c>
      <c r="D611" s="37">
        <v>460.70001200000002</v>
      </c>
      <c r="E611" s="37">
        <v>458.20001200000002</v>
      </c>
      <c r="F611" s="37">
        <v>460.040009</v>
      </c>
      <c r="G611" s="38">
        <v>48433600</v>
      </c>
      <c r="H611" s="37">
        <v>444.35730000000001</v>
      </c>
      <c r="I611" s="41">
        <f t="shared" si="80"/>
        <v>0.96591011935224969</v>
      </c>
      <c r="J611" s="41">
        <f t="shared" ca="1" si="81"/>
        <v>1</v>
      </c>
      <c r="K611" s="37">
        <f t="shared" si="82"/>
        <v>444.61</v>
      </c>
      <c r="L611" s="37">
        <f t="shared" si="83"/>
        <v>444.99</v>
      </c>
      <c r="M611" s="37">
        <f t="shared" si="84"/>
        <v>442.58</v>
      </c>
      <c r="N611" s="37">
        <f t="shared" si="85"/>
        <v>444.36</v>
      </c>
      <c r="O611" s="38">
        <f t="shared" ca="1" si="86"/>
        <v>48433600</v>
      </c>
    </row>
    <row r="612" spans="1:15" x14ac:dyDescent="0.4">
      <c r="A612">
        <v>597</v>
      </c>
      <c r="B612" s="63">
        <v>44498</v>
      </c>
      <c r="C612" s="37">
        <v>455.86999500000002</v>
      </c>
      <c r="D612" s="37">
        <v>459.55999800000001</v>
      </c>
      <c r="E612" s="37">
        <v>455.55999800000001</v>
      </c>
      <c r="F612" s="37">
        <v>459.25</v>
      </c>
      <c r="G612" s="38">
        <v>70162400</v>
      </c>
      <c r="H612" s="37">
        <v>443.59420799999998</v>
      </c>
      <c r="I612" s="41">
        <f t="shared" si="80"/>
        <v>0.96591008818726176</v>
      </c>
      <c r="J612" s="41">
        <f t="shared" ca="1" si="81"/>
        <v>1</v>
      </c>
      <c r="K612" s="37">
        <f t="shared" si="82"/>
        <v>440.33</v>
      </c>
      <c r="L612" s="37">
        <f t="shared" si="83"/>
        <v>443.89</v>
      </c>
      <c r="M612" s="37">
        <f t="shared" si="84"/>
        <v>440.03</v>
      </c>
      <c r="N612" s="37">
        <f t="shared" si="85"/>
        <v>443.59</v>
      </c>
      <c r="O612" s="38">
        <f t="shared" ca="1" si="86"/>
        <v>70162400</v>
      </c>
    </row>
    <row r="613" spans="1:15" x14ac:dyDescent="0.4">
      <c r="A613">
        <v>598</v>
      </c>
      <c r="B613" s="63">
        <v>44497</v>
      </c>
      <c r="C613" s="37">
        <v>455.459991</v>
      </c>
      <c r="D613" s="37">
        <v>458.39999399999999</v>
      </c>
      <c r="E613" s="37">
        <v>455.45001200000002</v>
      </c>
      <c r="F613" s="37">
        <v>458.32000699999998</v>
      </c>
      <c r="G613" s="38">
        <v>51437900</v>
      </c>
      <c r="H613" s="37">
        <v>442.69592299999999</v>
      </c>
      <c r="I613" s="41">
        <f t="shared" si="80"/>
        <v>0.96591009826895913</v>
      </c>
      <c r="J613" s="41">
        <f t="shared" ca="1" si="81"/>
        <v>1</v>
      </c>
      <c r="K613" s="37">
        <f t="shared" si="82"/>
        <v>439.93</v>
      </c>
      <c r="L613" s="37">
        <f t="shared" si="83"/>
        <v>442.77</v>
      </c>
      <c r="M613" s="37">
        <f t="shared" si="84"/>
        <v>439.92</v>
      </c>
      <c r="N613" s="37">
        <f t="shared" si="85"/>
        <v>442.7</v>
      </c>
      <c r="O613" s="38">
        <f t="shared" ca="1" si="86"/>
        <v>51437900</v>
      </c>
    </row>
    <row r="614" spans="1:15" x14ac:dyDescent="0.4">
      <c r="A614">
        <v>599</v>
      </c>
      <c r="B614" s="63">
        <v>44496</v>
      </c>
      <c r="C614" s="37">
        <v>456.45001200000002</v>
      </c>
      <c r="D614" s="37">
        <v>457.16000400000001</v>
      </c>
      <c r="E614" s="37">
        <v>453.85998499999999</v>
      </c>
      <c r="F614" s="37">
        <v>453.94000199999999</v>
      </c>
      <c r="G614" s="38">
        <v>72438000</v>
      </c>
      <c r="H614" s="37">
        <v>438.46523999999999</v>
      </c>
      <c r="I614" s="41">
        <f t="shared" si="80"/>
        <v>0.96591011602454013</v>
      </c>
      <c r="J614" s="41">
        <f t="shared" ca="1" si="81"/>
        <v>1</v>
      </c>
      <c r="K614" s="37">
        <f t="shared" si="82"/>
        <v>440.89</v>
      </c>
      <c r="L614" s="37">
        <f t="shared" si="83"/>
        <v>441.58</v>
      </c>
      <c r="M614" s="37">
        <f t="shared" si="84"/>
        <v>438.39</v>
      </c>
      <c r="N614" s="37">
        <f t="shared" si="85"/>
        <v>438.47</v>
      </c>
      <c r="O614" s="38">
        <f t="shared" ca="1" si="86"/>
        <v>72438000</v>
      </c>
    </row>
    <row r="615" spans="1:15" x14ac:dyDescent="0.4">
      <c r="A615">
        <v>600</v>
      </c>
      <c r="B615" s="63">
        <v>44495</v>
      </c>
      <c r="C615" s="37">
        <v>457.20001200000002</v>
      </c>
      <c r="D615" s="37">
        <v>458.48998999999998</v>
      </c>
      <c r="E615" s="37">
        <v>455.55999800000001</v>
      </c>
      <c r="F615" s="37">
        <v>455.959991</v>
      </c>
      <c r="G615" s="38">
        <v>56075100</v>
      </c>
      <c r="H615" s="37">
        <v>440.416382</v>
      </c>
      <c r="I615" s="41">
        <f t="shared" si="80"/>
        <v>0.96591014714709911</v>
      </c>
      <c r="J615" s="41">
        <f t="shared" ca="1" si="81"/>
        <v>1</v>
      </c>
      <c r="K615" s="37">
        <f t="shared" si="82"/>
        <v>441.61</v>
      </c>
      <c r="L615" s="37">
        <f t="shared" si="83"/>
        <v>442.86</v>
      </c>
      <c r="M615" s="37">
        <f t="shared" si="84"/>
        <v>440.03</v>
      </c>
      <c r="N615" s="37">
        <f t="shared" si="85"/>
        <v>440.42</v>
      </c>
      <c r="O615" s="38">
        <f t="shared" ca="1" si="86"/>
        <v>56075100</v>
      </c>
    </row>
    <row r="616" spans="1:15" x14ac:dyDescent="0.4">
      <c r="A616">
        <v>601</v>
      </c>
      <c r="B616" s="63">
        <v>44494</v>
      </c>
      <c r="C616" s="37">
        <v>454.27999899999998</v>
      </c>
      <c r="D616" s="37">
        <v>455.89999399999999</v>
      </c>
      <c r="E616" s="37">
        <v>452.39001500000001</v>
      </c>
      <c r="F616" s="37">
        <v>455.54998799999998</v>
      </c>
      <c r="G616" s="38">
        <v>45214500</v>
      </c>
      <c r="H616" s="37">
        <v>440.02032500000001</v>
      </c>
      <c r="I616" s="41">
        <f t="shared" si="80"/>
        <v>0.96591007922493899</v>
      </c>
      <c r="J616" s="41">
        <f t="shared" ca="1" si="81"/>
        <v>1</v>
      </c>
      <c r="K616" s="37">
        <f t="shared" si="82"/>
        <v>438.79</v>
      </c>
      <c r="L616" s="37">
        <f t="shared" si="83"/>
        <v>440.36</v>
      </c>
      <c r="M616" s="37">
        <f t="shared" si="84"/>
        <v>436.97</v>
      </c>
      <c r="N616" s="37">
        <f t="shared" si="85"/>
        <v>440.02</v>
      </c>
      <c r="O616" s="38">
        <f t="shared" ca="1" si="86"/>
        <v>45214500</v>
      </c>
    </row>
    <row r="617" spans="1:15" x14ac:dyDescent="0.4">
      <c r="A617">
        <v>602</v>
      </c>
      <c r="B617" s="63">
        <v>44491</v>
      </c>
      <c r="C617" s="37">
        <v>453.13000499999998</v>
      </c>
      <c r="D617" s="37">
        <v>454.67001299999998</v>
      </c>
      <c r="E617" s="37">
        <v>451.04998799999998</v>
      </c>
      <c r="F617" s="37">
        <v>453.11999500000002</v>
      </c>
      <c r="G617" s="38">
        <v>58845100</v>
      </c>
      <c r="H617" s="37">
        <v>437.67318699999998</v>
      </c>
      <c r="I617" s="41">
        <f t="shared" si="80"/>
        <v>0.96591011614925526</v>
      </c>
      <c r="J617" s="41">
        <f t="shared" ca="1" si="81"/>
        <v>1</v>
      </c>
      <c r="K617" s="37">
        <f t="shared" si="82"/>
        <v>437.68</v>
      </c>
      <c r="L617" s="37">
        <f t="shared" si="83"/>
        <v>439.17</v>
      </c>
      <c r="M617" s="37">
        <f t="shared" si="84"/>
        <v>435.67</v>
      </c>
      <c r="N617" s="37">
        <f t="shared" si="85"/>
        <v>437.67</v>
      </c>
      <c r="O617" s="38">
        <f t="shared" ca="1" si="86"/>
        <v>58845100</v>
      </c>
    </row>
    <row r="618" spans="1:15" x14ac:dyDescent="0.4">
      <c r="A618">
        <v>603</v>
      </c>
      <c r="B618" s="63">
        <v>44490</v>
      </c>
      <c r="C618" s="37">
        <v>451.76998900000001</v>
      </c>
      <c r="D618" s="37">
        <v>453.82998700000002</v>
      </c>
      <c r="E618" s="37">
        <v>451.30999800000001</v>
      </c>
      <c r="F618" s="37">
        <v>453.58999599999999</v>
      </c>
      <c r="G618" s="38">
        <v>41305400</v>
      </c>
      <c r="H618" s="37">
        <v>438.12713600000001</v>
      </c>
      <c r="I618" s="41">
        <f t="shared" si="80"/>
        <v>0.96591005062642521</v>
      </c>
      <c r="J618" s="41">
        <f t="shared" ca="1" si="81"/>
        <v>1</v>
      </c>
      <c r="K618" s="37">
        <f t="shared" si="82"/>
        <v>436.37</v>
      </c>
      <c r="L618" s="37">
        <f t="shared" si="83"/>
        <v>438.36</v>
      </c>
      <c r="M618" s="37">
        <f t="shared" si="84"/>
        <v>435.92</v>
      </c>
      <c r="N618" s="37">
        <f t="shared" si="85"/>
        <v>438.13</v>
      </c>
      <c r="O618" s="38">
        <f t="shared" ca="1" si="86"/>
        <v>41305400</v>
      </c>
    </row>
    <row r="619" spans="1:15" x14ac:dyDescent="0.4">
      <c r="A619">
        <v>604</v>
      </c>
      <c r="B619" s="63">
        <v>44489</v>
      </c>
      <c r="C619" s="37">
        <v>451.13000499999998</v>
      </c>
      <c r="D619" s="37">
        <v>452.73001099999999</v>
      </c>
      <c r="E619" s="37">
        <v>451.01001000000002</v>
      </c>
      <c r="F619" s="37">
        <v>452.41000400000001</v>
      </c>
      <c r="G619" s="38">
        <v>49571600</v>
      </c>
      <c r="H619" s="37">
        <v>436.98733499999997</v>
      </c>
      <c r="I619" s="41">
        <f t="shared" si="80"/>
        <v>0.96590997355575714</v>
      </c>
      <c r="J619" s="41">
        <f t="shared" ca="1" si="81"/>
        <v>1</v>
      </c>
      <c r="K619" s="37">
        <f t="shared" si="82"/>
        <v>435.75</v>
      </c>
      <c r="L619" s="37">
        <f t="shared" si="83"/>
        <v>437.3</v>
      </c>
      <c r="M619" s="37">
        <f t="shared" si="84"/>
        <v>435.64</v>
      </c>
      <c r="N619" s="37">
        <f t="shared" si="85"/>
        <v>436.99</v>
      </c>
      <c r="O619" s="38">
        <f t="shared" ca="1" si="86"/>
        <v>49571600</v>
      </c>
    </row>
    <row r="620" spans="1:15" x14ac:dyDescent="0.4">
      <c r="A620">
        <v>605</v>
      </c>
      <c r="B620" s="63">
        <v>44488</v>
      </c>
      <c r="C620" s="37">
        <v>448.92001299999998</v>
      </c>
      <c r="D620" s="37">
        <v>450.709991</v>
      </c>
      <c r="E620" s="37">
        <v>448.26998900000001</v>
      </c>
      <c r="F620" s="37">
        <v>450.64001500000001</v>
      </c>
      <c r="G620" s="38">
        <v>46996800</v>
      </c>
      <c r="H620" s="37">
        <v>435.27767899999998</v>
      </c>
      <c r="I620" s="41">
        <f t="shared" si="80"/>
        <v>0.96590996030390242</v>
      </c>
      <c r="J620" s="41">
        <f t="shared" ca="1" si="81"/>
        <v>1</v>
      </c>
      <c r="K620" s="37">
        <f t="shared" si="82"/>
        <v>433.62</v>
      </c>
      <c r="L620" s="37">
        <f t="shared" si="83"/>
        <v>435.35</v>
      </c>
      <c r="M620" s="37">
        <f t="shared" si="84"/>
        <v>432.99</v>
      </c>
      <c r="N620" s="37">
        <f t="shared" si="85"/>
        <v>435.28</v>
      </c>
      <c r="O620" s="38">
        <f t="shared" ca="1" si="86"/>
        <v>46996800</v>
      </c>
    </row>
    <row r="621" spans="1:15" x14ac:dyDescent="0.4">
      <c r="A621">
        <v>606</v>
      </c>
      <c r="B621" s="63">
        <v>44487</v>
      </c>
      <c r="C621" s="37">
        <v>443.97000100000002</v>
      </c>
      <c r="D621" s="37">
        <v>447.54998799999998</v>
      </c>
      <c r="E621" s="37">
        <v>443.26998900000001</v>
      </c>
      <c r="F621" s="37">
        <v>447.19000199999999</v>
      </c>
      <c r="G621" s="38">
        <v>62213200</v>
      </c>
      <c r="H621" s="37">
        <v>431.94534299999998</v>
      </c>
      <c r="I621" s="41">
        <f t="shared" si="80"/>
        <v>0.96591010771300734</v>
      </c>
      <c r="J621" s="41">
        <f t="shared" ca="1" si="81"/>
        <v>1</v>
      </c>
      <c r="K621" s="37">
        <f t="shared" si="82"/>
        <v>428.84</v>
      </c>
      <c r="L621" s="37">
        <f t="shared" si="83"/>
        <v>432.29</v>
      </c>
      <c r="M621" s="37">
        <f t="shared" si="84"/>
        <v>428.16</v>
      </c>
      <c r="N621" s="37">
        <f t="shared" si="85"/>
        <v>431.95</v>
      </c>
      <c r="O621" s="38">
        <f t="shared" ca="1" si="86"/>
        <v>62213200</v>
      </c>
    </row>
    <row r="622" spans="1:15" x14ac:dyDescent="0.4">
      <c r="A622">
        <v>607</v>
      </c>
      <c r="B622" s="63">
        <v>44484</v>
      </c>
      <c r="C622" s="37">
        <v>444.75</v>
      </c>
      <c r="D622" s="37">
        <v>446.26001000000002</v>
      </c>
      <c r="E622" s="37">
        <v>444.08999599999999</v>
      </c>
      <c r="F622" s="37">
        <v>445.86999500000002</v>
      </c>
      <c r="G622" s="38">
        <v>66260200</v>
      </c>
      <c r="H622" s="37">
        <v>430.67034899999999</v>
      </c>
      <c r="I622" s="41">
        <f t="shared" si="80"/>
        <v>0.9659101393445414</v>
      </c>
      <c r="J622" s="41">
        <f t="shared" ca="1" si="81"/>
        <v>1</v>
      </c>
      <c r="K622" s="37">
        <f t="shared" si="82"/>
        <v>429.59</v>
      </c>
      <c r="L622" s="37">
        <f t="shared" si="83"/>
        <v>431.05</v>
      </c>
      <c r="M622" s="37">
        <f t="shared" si="84"/>
        <v>428.95</v>
      </c>
      <c r="N622" s="37">
        <f t="shared" si="85"/>
        <v>430.67</v>
      </c>
      <c r="O622" s="38">
        <f t="shared" ca="1" si="86"/>
        <v>66260200</v>
      </c>
    </row>
    <row r="623" spans="1:15" x14ac:dyDescent="0.4">
      <c r="A623">
        <v>608</v>
      </c>
      <c r="B623" s="63">
        <v>44483</v>
      </c>
      <c r="C623" s="37">
        <v>439.07998700000002</v>
      </c>
      <c r="D623" s="37">
        <v>442.66000400000001</v>
      </c>
      <c r="E623" s="37">
        <v>438.57998700000002</v>
      </c>
      <c r="F623" s="37">
        <v>442.5</v>
      </c>
      <c r="G623" s="38">
        <v>70236800</v>
      </c>
      <c r="H623" s="37">
        <v>427.41522200000003</v>
      </c>
      <c r="I623" s="41">
        <f t="shared" si="80"/>
        <v>0.96591010621468931</v>
      </c>
      <c r="J623" s="41">
        <f t="shared" ca="1" si="81"/>
        <v>1</v>
      </c>
      <c r="K623" s="37">
        <f t="shared" si="82"/>
        <v>424.11</v>
      </c>
      <c r="L623" s="37">
        <f t="shared" si="83"/>
        <v>427.57</v>
      </c>
      <c r="M623" s="37">
        <f t="shared" si="84"/>
        <v>423.63</v>
      </c>
      <c r="N623" s="37">
        <f t="shared" si="85"/>
        <v>427.42</v>
      </c>
      <c r="O623" s="38">
        <f t="shared" ca="1" si="86"/>
        <v>70236800</v>
      </c>
    </row>
    <row r="624" spans="1:15" x14ac:dyDescent="0.4">
      <c r="A624">
        <v>609</v>
      </c>
      <c r="B624" s="63">
        <v>44482</v>
      </c>
      <c r="C624" s="37">
        <v>434.709991</v>
      </c>
      <c r="D624" s="37">
        <v>436.04998799999998</v>
      </c>
      <c r="E624" s="37">
        <v>431.540009</v>
      </c>
      <c r="F624" s="37">
        <v>435.17999300000002</v>
      </c>
      <c r="G624" s="38">
        <v>72974000</v>
      </c>
      <c r="H624" s="37">
        <v>420.34475700000002</v>
      </c>
      <c r="I624" s="41">
        <f t="shared" si="80"/>
        <v>0.96591011480621991</v>
      </c>
      <c r="J624" s="41">
        <f t="shared" ca="1" si="81"/>
        <v>1</v>
      </c>
      <c r="K624" s="37">
        <f t="shared" si="82"/>
        <v>419.89</v>
      </c>
      <c r="L624" s="37">
        <f t="shared" si="83"/>
        <v>421.19</v>
      </c>
      <c r="M624" s="37">
        <f t="shared" si="84"/>
        <v>416.83</v>
      </c>
      <c r="N624" s="37">
        <f t="shared" si="85"/>
        <v>420.34</v>
      </c>
      <c r="O624" s="38">
        <f t="shared" ca="1" si="86"/>
        <v>72974000</v>
      </c>
    </row>
    <row r="625" spans="1:15" x14ac:dyDescent="0.4">
      <c r="A625">
        <v>610</v>
      </c>
      <c r="B625" s="63">
        <v>44481</v>
      </c>
      <c r="C625" s="37">
        <v>435.67001299999998</v>
      </c>
      <c r="D625" s="37">
        <v>436.10000600000001</v>
      </c>
      <c r="E625" s="37">
        <v>432.77999899999998</v>
      </c>
      <c r="F625" s="37">
        <v>433.61999500000002</v>
      </c>
      <c r="G625" s="38">
        <v>71181200</v>
      </c>
      <c r="H625" s="37">
        <v>418.83789100000001</v>
      </c>
      <c r="I625" s="41">
        <f t="shared" si="80"/>
        <v>0.96591000375801395</v>
      </c>
      <c r="J625" s="41">
        <f t="shared" ca="1" si="81"/>
        <v>1</v>
      </c>
      <c r="K625" s="37">
        <f t="shared" si="82"/>
        <v>420.82</v>
      </c>
      <c r="L625" s="37">
        <f t="shared" si="83"/>
        <v>421.23</v>
      </c>
      <c r="M625" s="37">
        <f t="shared" si="84"/>
        <v>418.03</v>
      </c>
      <c r="N625" s="37">
        <f t="shared" si="85"/>
        <v>418.84</v>
      </c>
      <c r="O625" s="38">
        <f t="shared" ca="1" si="86"/>
        <v>71181200</v>
      </c>
    </row>
    <row r="626" spans="1:15" x14ac:dyDescent="0.4">
      <c r="A626">
        <v>611</v>
      </c>
      <c r="B626" s="63">
        <v>44480</v>
      </c>
      <c r="C626" s="37">
        <v>437.16000400000001</v>
      </c>
      <c r="D626" s="37">
        <v>440.26001000000002</v>
      </c>
      <c r="E626" s="37">
        <v>434.61999500000002</v>
      </c>
      <c r="F626" s="37">
        <v>434.69000199999999</v>
      </c>
      <c r="G626" s="38">
        <v>65233300</v>
      </c>
      <c r="H626" s="37">
        <v>419.87142899999998</v>
      </c>
      <c r="I626" s="41">
        <f t="shared" si="80"/>
        <v>0.9659100210913063</v>
      </c>
      <c r="J626" s="41">
        <f t="shared" ca="1" si="81"/>
        <v>1</v>
      </c>
      <c r="K626" s="37">
        <f t="shared" si="82"/>
        <v>422.26</v>
      </c>
      <c r="L626" s="37">
        <f t="shared" si="83"/>
        <v>425.25</v>
      </c>
      <c r="M626" s="37">
        <f t="shared" si="84"/>
        <v>419.8</v>
      </c>
      <c r="N626" s="37">
        <f t="shared" si="85"/>
        <v>419.87</v>
      </c>
      <c r="O626" s="38">
        <f t="shared" ca="1" si="86"/>
        <v>65233300</v>
      </c>
    </row>
    <row r="627" spans="1:15" x14ac:dyDescent="0.4">
      <c r="A627">
        <v>612</v>
      </c>
      <c r="B627" s="63">
        <v>44477</v>
      </c>
      <c r="C627" s="37">
        <v>439.48001099999999</v>
      </c>
      <c r="D627" s="37">
        <v>439.89001500000001</v>
      </c>
      <c r="E627" s="37">
        <v>437.19000199999999</v>
      </c>
      <c r="F627" s="37">
        <v>437.85998499999999</v>
      </c>
      <c r="G627" s="38">
        <v>74557400</v>
      </c>
      <c r="H627" s="37">
        <v>422.93338</v>
      </c>
      <c r="I627" s="41">
        <f t="shared" si="80"/>
        <v>0.96591009566676889</v>
      </c>
      <c r="J627" s="41">
        <f t="shared" ca="1" si="81"/>
        <v>1</v>
      </c>
      <c r="K627" s="37">
        <f t="shared" si="82"/>
        <v>424.5</v>
      </c>
      <c r="L627" s="37">
        <f t="shared" si="83"/>
        <v>424.89</v>
      </c>
      <c r="M627" s="37">
        <f t="shared" si="84"/>
        <v>422.29</v>
      </c>
      <c r="N627" s="37">
        <f t="shared" si="85"/>
        <v>422.93</v>
      </c>
      <c r="O627" s="38">
        <f t="shared" ca="1" si="86"/>
        <v>74557400</v>
      </c>
    </row>
    <row r="628" spans="1:15" x14ac:dyDescent="0.4">
      <c r="A628">
        <v>613</v>
      </c>
      <c r="B628" s="63">
        <v>44476</v>
      </c>
      <c r="C628" s="37">
        <v>438.39001500000001</v>
      </c>
      <c r="D628" s="37">
        <v>441.67999300000002</v>
      </c>
      <c r="E628" s="37">
        <v>438.20001200000002</v>
      </c>
      <c r="F628" s="37">
        <v>438.66000400000001</v>
      </c>
      <c r="G628" s="38">
        <v>72437500</v>
      </c>
      <c r="H628" s="37">
        <v>423.70614599999999</v>
      </c>
      <c r="I628" s="41">
        <f t="shared" si="80"/>
        <v>0.96591014028258659</v>
      </c>
      <c r="J628" s="41">
        <f t="shared" ca="1" si="81"/>
        <v>1</v>
      </c>
      <c r="K628" s="37">
        <f t="shared" si="82"/>
        <v>423.45</v>
      </c>
      <c r="L628" s="37">
        <f t="shared" si="83"/>
        <v>426.62</v>
      </c>
      <c r="M628" s="37">
        <f t="shared" si="84"/>
        <v>423.26</v>
      </c>
      <c r="N628" s="37">
        <f t="shared" si="85"/>
        <v>423.71</v>
      </c>
      <c r="O628" s="38">
        <f t="shared" ca="1" si="86"/>
        <v>72437500</v>
      </c>
    </row>
    <row r="629" spans="1:15" x14ac:dyDescent="0.4">
      <c r="A629">
        <v>614</v>
      </c>
      <c r="B629" s="63">
        <v>44475</v>
      </c>
      <c r="C629" s="37">
        <v>429.26998900000001</v>
      </c>
      <c r="D629" s="37">
        <v>435.11999500000002</v>
      </c>
      <c r="E629" s="37">
        <v>427.540009</v>
      </c>
      <c r="F629" s="37">
        <v>434.89999399999999</v>
      </c>
      <c r="G629" s="38">
        <v>113032200</v>
      </c>
      <c r="H629" s="37">
        <v>420.07427999999999</v>
      </c>
      <c r="I629" s="41">
        <f t="shared" si="80"/>
        <v>0.96591006161292337</v>
      </c>
      <c r="J629" s="41">
        <f t="shared" ca="1" si="81"/>
        <v>1</v>
      </c>
      <c r="K629" s="37">
        <f t="shared" si="82"/>
        <v>414.64</v>
      </c>
      <c r="L629" s="37">
        <f t="shared" si="83"/>
        <v>420.29</v>
      </c>
      <c r="M629" s="37">
        <f t="shared" si="84"/>
        <v>412.97</v>
      </c>
      <c r="N629" s="37">
        <f t="shared" si="85"/>
        <v>420.07</v>
      </c>
      <c r="O629" s="38">
        <f t="shared" ca="1" si="86"/>
        <v>113032200</v>
      </c>
    </row>
    <row r="630" spans="1:15" x14ac:dyDescent="0.4">
      <c r="A630">
        <v>615</v>
      </c>
      <c r="B630" s="63">
        <v>44474</v>
      </c>
      <c r="C630" s="37">
        <v>430.23998999999998</v>
      </c>
      <c r="D630" s="37">
        <v>435.48998999999998</v>
      </c>
      <c r="E630" s="37">
        <v>429.39001500000001</v>
      </c>
      <c r="F630" s="37">
        <v>433.10000600000001</v>
      </c>
      <c r="G630" s="38">
        <v>90682500</v>
      </c>
      <c r="H630" s="37">
        <v>418.33566300000001</v>
      </c>
      <c r="I630" s="41">
        <f t="shared" si="80"/>
        <v>0.96591008359394948</v>
      </c>
      <c r="J630" s="41">
        <f t="shared" ca="1" si="81"/>
        <v>1</v>
      </c>
      <c r="K630" s="37">
        <f t="shared" si="82"/>
        <v>415.57</v>
      </c>
      <c r="L630" s="37">
        <f t="shared" si="83"/>
        <v>420.64</v>
      </c>
      <c r="M630" s="37">
        <f t="shared" si="84"/>
        <v>414.75</v>
      </c>
      <c r="N630" s="37">
        <f t="shared" si="85"/>
        <v>418.34</v>
      </c>
      <c r="O630" s="38">
        <f t="shared" ca="1" si="86"/>
        <v>90682500</v>
      </c>
    </row>
    <row r="631" spans="1:15" x14ac:dyDescent="0.4">
      <c r="A631">
        <v>616</v>
      </c>
      <c r="B631" s="63">
        <v>44473</v>
      </c>
      <c r="C631" s="37">
        <v>433</v>
      </c>
      <c r="D631" s="37">
        <v>433.959991</v>
      </c>
      <c r="E631" s="37">
        <v>426.35998499999999</v>
      </c>
      <c r="F631" s="37">
        <v>428.64001500000001</v>
      </c>
      <c r="G631" s="38">
        <v>128570000</v>
      </c>
      <c r="H631" s="37">
        <v>414.02771000000001</v>
      </c>
      <c r="I631" s="41">
        <f t="shared" si="80"/>
        <v>0.96591007724745437</v>
      </c>
      <c r="J631" s="41">
        <f t="shared" ca="1" si="81"/>
        <v>1</v>
      </c>
      <c r="K631" s="37">
        <f t="shared" si="82"/>
        <v>418.24</v>
      </c>
      <c r="L631" s="37">
        <f t="shared" si="83"/>
        <v>419.17</v>
      </c>
      <c r="M631" s="37">
        <f t="shared" si="84"/>
        <v>411.83</v>
      </c>
      <c r="N631" s="37">
        <f t="shared" si="85"/>
        <v>414.03</v>
      </c>
      <c r="O631" s="38">
        <f t="shared" ca="1" si="86"/>
        <v>128570000</v>
      </c>
    </row>
    <row r="632" spans="1:15" x14ac:dyDescent="0.4">
      <c r="A632">
        <v>617</v>
      </c>
      <c r="B632" s="63">
        <v>44470</v>
      </c>
      <c r="C632" s="37">
        <v>430.98001099999999</v>
      </c>
      <c r="D632" s="37">
        <v>436.02999899999998</v>
      </c>
      <c r="E632" s="37">
        <v>427.23001099999999</v>
      </c>
      <c r="F632" s="37">
        <v>434.23998999999998</v>
      </c>
      <c r="G632" s="38">
        <v>129240100</v>
      </c>
      <c r="H632" s="37">
        <v>419.43682899999999</v>
      </c>
      <c r="I632" s="41">
        <f t="shared" si="80"/>
        <v>0.96591018482659785</v>
      </c>
      <c r="J632" s="41">
        <f t="shared" ca="1" si="81"/>
        <v>1</v>
      </c>
      <c r="K632" s="37">
        <f t="shared" si="82"/>
        <v>416.29</v>
      </c>
      <c r="L632" s="37">
        <f t="shared" si="83"/>
        <v>421.17</v>
      </c>
      <c r="M632" s="37">
        <f t="shared" si="84"/>
        <v>412.67</v>
      </c>
      <c r="N632" s="37">
        <f t="shared" si="85"/>
        <v>419.44</v>
      </c>
      <c r="O632" s="38">
        <f t="shared" ca="1" si="86"/>
        <v>129240100</v>
      </c>
    </row>
    <row r="633" spans="1:15" x14ac:dyDescent="0.4">
      <c r="A633">
        <v>618</v>
      </c>
      <c r="B633" s="63">
        <v>44469</v>
      </c>
      <c r="C633" s="37">
        <v>436.01998900000001</v>
      </c>
      <c r="D633" s="37">
        <v>436.76998900000001</v>
      </c>
      <c r="E633" s="37">
        <v>428.77999899999998</v>
      </c>
      <c r="F633" s="37">
        <v>429.14001500000001</v>
      </c>
      <c r="G633" s="38">
        <v>140506000</v>
      </c>
      <c r="H633" s="37">
        <v>414.510651</v>
      </c>
      <c r="I633" s="41">
        <f t="shared" si="80"/>
        <v>0.96591004453406659</v>
      </c>
      <c r="J633" s="41">
        <f t="shared" ca="1" si="81"/>
        <v>1</v>
      </c>
      <c r="K633" s="37">
        <f t="shared" si="82"/>
        <v>421.16</v>
      </c>
      <c r="L633" s="37">
        <f t="shared" si="83"/>
        <v>421.88</v>
      </c>
      <c r="M633" s="37">
        <f t="shared" si="84"/>
        <v>414.16</v>
      </c>
      <c r="N633" s="37">
        <f t="shared" si="85"/>
        <v>414.51</v>
      </c>
      <c r="O633" s="38">
        <f t="shared" ca="1" si="86"/>
        <v>140506000</v>
      </c>
    </row>
    <row r="634" spans="1:15" x14ac:dyDescent="0.4">
      <c r="A634">
        <v>619</v>
      </c>
      <c r="B634" s="63">
        <v>44468</v>
      </c>
      <c r="C634" s="37">
        <v>435.19000199999999</v>
      </c>
      <c r="D634" s="37">
        <v>437.040009</v>
      </c>
      <c r="E634" s="37">
        <v>433.85000600000001</v>
      </c>
      <c r="F634" s="37">
        <v>434.45001200000002</v>
      </c>
      <c r="G634" s="38">
        <v>82329200</v>
      </c>
      <c r="H634" s="37">
        <v>419.63964800000002</v>
      </c>
      <c r="I634" s="41">
        <f t="shared" si="80"/>
        <v>0.96591008495587294</v>
      </c>
      <c r="J634" s="41">
        <f t="shared" ca="1" si="81"/>
        <v>1</v>
      </c>
      <c r="K634" s="37">
        <f t="shared" si="82"/>
        <v>420.35</v>
      </c>
      <c r="L634" s="37">
        <f t="shared" si="83"/>
        <v>422.14</v>
      </c>
      <c r="M634" s="37">
        <f t="shared" si="84"/>
        <v>419.06</v>
      </c>
      <c r="N634" s="37">
        <f t="shared" si="85"/>
        <v>419.64</v>
      </c>
      <c r="O634" s="38">
        <f t="shared" ca="1" si="86"/>
        <v>82329200</v>
      </c>
    </row>
    <row r="635" spans="1:15" x14ac:dyDescent="0.4">
      <c r="A635">
        <v>620</v>
      </c>
      <c r="B635" s="63">
        <v>44467</v>
      </c>
      <c r="C635" s="37">
        <v>439.69000199999999</v>
      </c>
      <c r="D635" s="37">
        <v>440.040009</v>
      </c>
      <c r="E635" s="37">
        <v>432.94000199999999</v>
      </c>
      <c r="F635" s="37">
        <v>433.72000100000002</v>
      </c>
      <c r="G635" s="38">
        <v>130436300</v>
      </c>
      <c r="H635" s="37">
        <v>418.93454000000003</v>
      </c>
      <c r="I635" s="41">
        <f t="shared" si="80"/>
        <v>0.96591012412176025</v>
      </c>
      <c r="J635" s="41">
        <f t="shared" ca="1" si="81"/>
        <v>1</v>
      </c>
      <c r="K635" s="37">
        <f t="shared" si="82"/>
        <v>424.7</v>
      </c>
      <c r="L635" s="37">
        <f t="shared" si="83"/>
        <v>425.04</v>
      </c>
      <c r="M635" s="37">
        <f t="shared" si="84"/>
        <v>418.18</v>
      </c>
      <c r="N635" s="37">
        <f t="shared" si="85"/>
        <v>418.93</v>
      </c>
      <c r="O635" s="38">
        <f t="shared" ca="1" si="86"/>
        <v>130436300</v>
      </c>
    </row>
    <row r="636" spans="1:15" x14ac:dyDescent="0.4">
      <c r="A636">
        <v>621</v>
      </c>
      <c r="B636" s="63">
        <v>44466</v>
      </c>
      <c r="C636" s="37">
        <v>442.80999800000001</v>
      </c>
      <c r="D636" s="37">
        <v>444.04998799999998</v>
      </c>
      <c r="E636" s="37">
        <v>441.89999399999999</v>
      </c>
      <c r="F636" s="37">
        <v>442.64001500000001</v>
      </c>
      <c r="G636" s="38">
        <v>61371100</v>
      </c>
      <c r="H636" s="37">
        <v>427.550476</v>
      </c>
      <c r="I636" s="41">
        <f t="shared" si="80"/>
        <v>0.96591013354271638</v>
      </c>
      <c r="J636" s="41">
        <f t="shared" ca="1" si="81"/>
        <v>1</v>
      </c>
      <c r="K636" s="37">
        <f t="shared" si="82"/>
        <v>427.71</v>
      </c>
      <c r="L636" s="37">
        <f t="shared" si="83"/>
        <v>428.91</v>
      </c>
      <c r="M636" s="37">
        <f t="shared" si="84"/>
        <v>426.84</v>
      </c>
      <c r="N636" s="37">
        <f t="shared" si="85"/>
        <v>427.55</v>
      </c>
      <c r="O636" s="38">
        <f t="shared" ca="1" si="86"/>
        <v>61371100</v>
      </c>
    </row>
    <row r="637" spans="1:15" x14ac:dyDescent="0.4">
      <c r="A637">
        <v>622</v>
      </c>
      <c r="B637" s="63">
        <v>44463</v>
      </c>
      <c r="C637" s="37">
        <v>441.44000199999999</v>
      </c>
      <c r="D637" s="37">
        <v>444.67001299999998</v>
      </c>
      <c r="E637" s="37">
        <v>441.209991</v>
      </c>
      <c r="F637" s="37">
        <v>443.91000400000001</v>
      </c>
      <c r="G637" s="38">
        <v>62094800</v>
      </c>
      <c r="H637" s="37">
        <v>428.77713</v>
      </c>
      <c r="I637" s="41">
        <f t="shared" si="80"/>
        <v>0.96591004063066799</v>
      </c>
      <c r="J637" s="41">
        <f t="shared" ca="1" si="81"/>
        <v>1</v>
      </c>
      <c r="K637" s="37">
        <f t="shared" si="82"/>
        <v>426.39</v>
      </c>
      <c r="L637" s="37">
        <f t="shared" si="83"/>
        <v>429.51</v>
      </c>
      <c r="M637" s="37">
        <f t="shared" si="84"/>
        <v>426.17</v>
      </c>
      <c r="N637" s="37">
        <f t="shared" si="85"/>
        <v>428.78</v>
      </c>
      <c r="O637" s="38">
        <f t="shared" ca="1" si="86"/>
        <v>62094800</v>
      </c>
    </row>
    <row r="638" spans="1:15" x14ac:dyDescent="0.4">
      <c r="A638">
        <v>623</v>
      </c>
      <c r="B638" s="63">
        <v>44462</v>
      </c>
      <c r="C638" s="37">
        <v>439.85000600000001</v>
      </c>
      <c r="D638" s="37">
        <v>444.89001500000001</v>
      </c>
      <c r="E638" s="37">
        <v>439.60000600000001</v>
      </c>
      <c r="F638" s="37">
        <v>443.17999300000002</v>
      </c>
      <c r="G638" s="38">
        <v>76396000</v>
      </c>
      <c r="H638" s="37">
        <v>428.07202100000001</v>
      </c>
      <c r="I638" s="41">
        <f t="shared" si="80"/>
        <v>0.96591007663109918</v>
      </c>
      <c r="J638" s="41">
        <f t="shared" ca="1" si="81"/>
        <v>1</v>
      </c>
      <c r="K638" s="37">
        <f t="shared" si="82"/>
        <v>424.86</v>
      </c>
      <c r="L638" s="37">
        <f t="shared" si="83"/>
        <v>429.72</v>
      </c>
      <c r="M638" s="37">
        <f t="shared" si="84"/>
        <v>424.61</v>
      </c>
      <c r="N638" s="37">
        <f t="shared" si="85"/>
        <v>428.07</v>
      </c>
      <c r="O638" s="38">
        <f t="shared" ca="1" si="86"/>
        <v>76396000</v>
      </c>
    </row>
    <row r="639" spans="1:15" x14ac:dyDescent="0.4">
      <c r="A639">
        <v>624</v>
      </c>
      <c r="B639" s="63">
        <v>44461</v>
      </c>
      <c r="C639" s="37">
        <v>436.04998799999998</v>
      </c>
      <c r="D639" s="37">
        <v>440.02999899999998</v>
      </c>
      <c r="E639" s="37">
        <v>433.75</v>
      </c>
      <c r="F639" s="37">
        <v>437.85998499999999</v>
      </c>
      <c r="G639" s="38">
        <v>102350100</v>
      </c>
      <c r="H639" s="37">
        <v>422.93338</v>
      </c>
      <c r="I639" s="41">
        <f t="shared" si="80"/>
        <v>0.96591009566676889</v>
      </c>
      <c r="J639" s="41">
        <f t="shared" ca="1" si="81"/>
        <v>1</v>
      </c>
      <c r="K639" s="37">
        <f t="shared" si="82"/>
        <v>421.19</v>
      </c>
      <c r="L639" s="37">
        <f t="shared" si="83"/>
        <v>425.03</v>
      </c>
      <c r="M639" s="37">
        <f t="shared" si="84"/>
        <v>418.96</v>
      </c>
      <c r="N639" s="37">
        <f t="shared" si="85"/>
        <v>422.93</v>
      </c>
      <c r="O639" s="38">
        <f t="shared" ca="1" si="86"/>
        <v>102350100</v>
      </c>
    </row>
    <row r="640" spans="1:15" x14ac:dyDescent="0.4">
      <c r="A640">
        <v>625</v>
      </c>
      <c r="B640" s="63">
        <v>44460</v>
      </c>
      <c r="C640" s="37">
        <v>436.52999899999998</v>
      </c>
      <c r="D640" s="37">
        <v>437.91000400000001</v>
      </c>
      <c r="E640" s="37">
        <v>433.07000699999998</v>
      </c>
      <c r="F640" s="37">
        <v>433.63000499999998</v>
      </c>
      <c r="G640" s="38">
        <v>92526100</v>
      </c>
      <c r="H640" s="37">
        <v>418.84759500000001</v>
      </c>
      <c r="I640" s="41">
        <f t="shared" si="80"/>
        <v>0.9659100850274418</v>
      </c>
      <c r="J640" s="41">
        <f t="shared" ca="1" si="81"/>
        <v>1</v>
      </c>
      <c r="K640" s="37">
        <f t="shared" si="82"/>
        <v>421.65</v>
      </c>
      <c r="L640" s="37">
        <f t="shared" si="83"/>
        <v>422.98</v>
      </c>
      <c r="M640" s="37">
        <f t="shared" si="84"/>
        <v>418.31</v>
      </c>
      <c r="N640" s="37">
        <f t="shared" si="85"/>
        <v>418.85</v>
      </c>
      <c r="O640" s="38">
        <f t="shared" ca="1" si="86"/>
        <v>92526100</v>
      </c>
    </row>
    <row r="641" spans="1:15" x14ac:dyDescent="0.4">
      <c r="A641">
        <v>626</v>
      </c>
      <c r="B641" s="63">
        <v>44459</v>
      </c>
      <c r="C641" s="37">
        <v>434.88000499999998</v>
      </c>
      <c r="D641" s="37">
        <v>436.55999800000001</v>
      </c>
      <c r="E641" s="37">
        <v>428.85998499999999</v>
      </c>
      <c r="F641" s="37">
        <v>434.040009</v>
      </c>
      <c r="G641" s="38">
        <v>166445500</v>
      </c>
      <c r="H641" s="37">
        <v>419.24362200000002</v>
      </c>
      <c r="I641" s="41">
        <f t="shared" si="80"/>
        <v>0.96591008503089404</v>
      </c>
      <c r="J641" s="41">
        <f t="shared" ca="1" si="81"/>
        <v>1</v>
      </c>
      <c r="K641" s="37">
        <f t="shared" si="82"/>
        <v>420.05</v>
      </c>
      <c r="L641" s="37">
        <f t="shared" si="83"/>
        <v>421.68</v>
      </c>
      <c r="M641" s="37">
        <f t="shared" si="84"/>
        <v>414.24</v>
      </c>
      <c r="N641" s="37">
        <f t="shared" si="85"/>
        <v>419.24</v>
      </c>
      <c r="O641" s="38">
        <f t="shared" ca="1" si="86"/>
        <v>166445500</v>
      </c>
    </row>
    <row r="642" spans="1:15" x14ac:dyDescent="0.4">
      <c r="A642">
        <v>627</v>
      </c>
      <c r="B642" s="63">
        <v>44456</v>
      </c>
      <c r="C642" s="37">
        <v>444.92001299999998</v>
      </c>
      <c r="D642" s="37">
        <v>445.36999500000002</v>
      </c>
      <c r="E642" s="37">
        <v>441.01998900000001</v>
      </c>
      <c r="F642" s="37">
        <v>441.39999399999999</v>
      </c>
      <c r="G642" s="38">
        <v>118425000</v>
      </c>
      <c r="H642" s="37">
        <v>426.35272200000003</v>
      </c>
      <c r="I642" s="41">
        <f t="shared" si="80"/>
        <v>0.96591012187462788</v>
      </c>
      <c r="J642" s="41">
        <f t="shared" ca="1" si="81"/>
        <v>1</v>
      </c>
      <c r="K642" s="37">
        <f t="shared" si="82"/>
        <v>429.75</v>
      </c>
      <c r="L642" s="37">
        <f t="shared" si="83"/>
        <v>430.19</v>
      </c>
      <c r="M642" s="37">
        <f t="shared" si="84"/>
        <v>425.99</v>
      </c>
      <c r="N642" s="37">
        <f t="shared" si="85"/>
        <v>426.35</v>
      </c>
      <c r="O642" s="38">
        <f t="shared" ca="1" si="86"/>
        <v>118425000</v>
      </c>
    </row>
    <row r="643" spans="1:15" x14ac:dyDescent="0.4">
      <c r="A643">
        <v>628</v>
      </c>
      <c r="B643" s="63">
        <v>44455</v>
      </c>
      <c r="C643" s="37">
        <v>447.32000699999998</v>
      </c>
      <c r="D643" s="37">
        <v>448.35998499999999</v>
      </c>
      <c r="E643" s="37">
        <v>444.01998900000001</v>
      </c>
      <c r="F643" s="37">
        <v>447.17001299999998</v>
      </c>
      <c r="G643" s="38">
        <v>77786700</v>
      </c>
      <c r="H643" s="37">
        <v>430.54666099999997</v>
      </c>
      <c r="I643" s="41">
        <f t="shared" si="80"/>
        <v>0.96282543212485039</v>
      </c>
      <c r="J643" s="41">
        <f t="shared" ca="1" si="81"/>
        <v>1</v>
      </c>
      <c r="K643" s="37">
        <f t="shared" si="82"/>
        <v>430.69</v>
      </c>
      <c r="L643" s="37">
        <f t="shared" si="83"/>
        <v>431.69</v>
      </c>
      <c r="M643" s="37">
        <f t="shared" si="84"/>
        <v>427.51</v>
      </c>
      <c r="N643" s="37">
        <f t="shared" si="85"/>
        <v>430.55</v>
      </c>
      <c r="O643" s="38">
        <f t="shared" ca="1" si="86"/>
        <v>77786700</v>
      </c>
    </row>
    <row r="644" spans="1:15" x14ac:dyDescent="0.4">
      <c r="A644">
        <v>629</v>
      </c>
      <c r="B644" s="63">
        <v>44454</v>
      </c>
      <c r="C644" s="37">
        <v>444.61999500000002</v>
      </c>
      <c r="D644" s="37">
        <v>448.41000400000001</v>
      </c>
      <c r="E644" s="37">
        <v>443.44000199999999</v>
      </c>
      <c r="F644" s="37">
        <v>447.88000499999998</v>
      </c>
      <c r="G644" s="38">
        <v>78792200</v>
      </c>
      <c r="H644" s="37">
        <v>431.23028599999998</v>
      </c>
      <c r="I644" s="41">
        <f t="shared" si="80"/>
        <v>0.96282549161800601</v>
      </c>
      <c r="J644" s="41">
        <f t="shared" ca="1" si="81"/>
        <v>1</v>
      </c>
      <c r="K644" s="37">
        <f t="shared" si="82"/>
        <v>428.09</v>
      </c>
      <c r="L644" s="37">
        <f t="shared" si="83"/>
        <v>431.74</v>
      </c>
      <c r="M644" s="37">
        <f t="shared" si="84"/>
        <v>426.96</v>
      </c>
      <c r="N644" s="37">
        <f t="shared" si="85"/>
        <v>431.23</v>
      </c>
      <c r="O644" s="38">
        <f t="shared" ca="1" si="86"/>
        <v>78792200</v>
      </c>
    </row>
    <row r="645" spans="1:15" x14ac:dyDescent="0.4">
      <c r="A645">
        <v>630</v>
      </c>
      <c r="B645" s="63">
        <v>44453</v>
      </c>
      <c r="C645" s="37">
        <v>448.11999500000002</v>
      </c>
      <c r="D645" s="37">
        <v>448.33999599999999</v>
      </c>
      <c r="E645" s="37">
        <v>443.22000100000002</v>
      </c>
      <c r="F645" s="37">
        <v>444.17001299999998</v>
      </c>
      <c r="G645" s="38">
        <v>78197100</v>
      </c>
      <c r="H645" s="37">
        <v>427.65823399999999</v>
      </c>
      <c r="I645" s="41">
        <f t="shared" si="80"/>
        <v>0.9628255431102235</v>
      </c>
      <c r="J645" s="41">
        <f t="shared" ca="1" si="81"/>
        <v>1</v>
      </c>
      <c r="K645" s="37">
        <f t="shared" si="82"/>
        <v>431.46</v>
      </c>
      <c r="L645" s="37">
        <f t="shared" si="83"/>
        <v>431.67</v>
      </c>
      <c r="M645" s="37">
        <f t="shared" si="84"/>
        <v>426.74</v>
      </c>
      <c r="N645" s="37">
        <f t="shared" si="85"/>
        <v>427.66</v>
      </c>
      <c r="O645" s="38">
        <f t="shared" ca="1" si="86"/>
        <v>78197100</v>
      </c>
    </row>
    <row r="646" spans="1:15" x14ac:dyDescent="0.4">
      <c r="A646">
        <v>631</v>
      </c>
      <c r="B646" s="63">
        <v>44452</v>
      </c>
      <c r="C646" s="37">
        <v>448.64001500000001</v>
      </c>
      <c r="D646" s="37">
        <v>448.92001299999998</v>
      </c>
      <c r="E646" s="37">
        <v>444.10998499999999</v>
      </c>
      <c r="F646" s="37">
        <v>446.57998700000002</v>
      </c>
      <c r="G646" s="38">
        <v>83738600</v>
      </c>
      <c r="H646" s="37">
        <v>429.97857699999997</v>
      </c>
      <c r="I646" s="41">
        <f t="shared" si="80"/>
        <v>0.9628254501247947</v>
      </c>
      <c r="J646" s="41">
        <f t="shared" ca="1" si="81"/>
        <v>1</v>
      </c>
      <c r="K646" s="37">
        <f t="shared" si="82"/>
        <v>431.96</v>
      </c>
      <c r="L646" s="37">
        <f t="shared" si="83"/>
        <v>432.23</v>
      </c>
      <c r="M646" s="37">
        <f t="shared" si="84"/>
        <v>427.6</v>
      </c>
      <c r="N646" s="37">
        <f t="shared" si="85"/>
        <v>429.98</v>
      </c>
      <c r="O646" s="38">
        <f t="shared" ca="1" si="86"/>
        <v>83738600</v>
      </c>
    </row>
    <row r="647" spans="1:15" x14ac:dyDescent="0.4">
      <c r="A647">
        <v>632</v>
      </c>
      <c r="B647" s="63">
        <v>44449</v>
      </c>
      <c r="C647" s="37">
        <v>451.040009</v>
      </c>
      <c r="D647" s="37">
        <v>451.48998999999998</v>
      </c>
      <c r="E647" s="37">
        <v>445.30999800000001</v>
      </c>
      <c r="F647" s="37">
        <v>445.44000199999999</v>
      </c>
      <c r="G647" s="38">
        <v>89948200</v>
      </c>
      <c r="H647" s="37">
        <v>428.88095099999998</v>
      </c>
      <c r="I647" s="41">
        <f t="shared" si="80"/>
        <v>0.96282540650671067</v>
      </c>
      <c r="J647" s="41">
        <f t="shared" ca="1" si="81"/>
        <v>1</v>
      </c>
      <c r="K647" s="37">
        <f t="shared" si="82"/>
        <v>434.27</v>
      </c>
      <c r="L647" s="37">
        <f t="shared" si="83"/>
        <v>434.71</v>
      </c>
      <c r="M647" s="37">
        <f t="shared" si="84"/>
        <v>428.76</v>
      </c>
      <c r="N647" s="37">
        <f t="shared" si="85"/>
        <v>428.88</v>
      </c>
      <c r="O647" s="38">
        <f t="shared" ca="1" si="86"/>
        <v>89948200</v>
      </c>
    </row>
    <row r="648" spans="1:15" x14ac:dyDescent="0.4">
      <c r="A648">
        <v>633</v>
      </c>
      <c r="B648" s="63">
        <v>44448</v>
      </c>
      <c r="C648" s="37">
        <v>450.70001200000002</v>
      </c>
      <c r="D648" s="37">
        <v>452.57000699999998</v>
      </c>
      <c r="E648" s="37">
        <v>448.72000100000002</v>
      </c>
      <c r="F648" s="37">
        <v>448.98001099999999</v>
      </c>
      <c r="G648" s="38">
        <v>57970400</v>
      </c>
      <c r="H648" s="37">
        <v>432.28939800000001</v>
      </c>
      <c r="I648" s="41">
        <f t="shared" si="80"/>
        <v>0.96282548756942321</v>
      </c>
      <c r="J648" s="41">
        <f t="shared" ca="1" si="81"/>
        <v>1</v>
      </c>
      <c r="K648" s="37">
        <f t="shared" si="82"/>
        <v>433.95</v>
      </c>
      <c r="L648" s="37">
        <f t="shared" si="83"/>
        <v>435.75</v>
      </c>
      <c r="M648" s="37">
        <f t="shared" si="84"/>
        <v>432.04</v>
      </c>
      <c r="N648" s="37">
        <f t="shared" si="85"/>
        <v>432.29</v>
      </c>
      <c r="O648" s="38">
        <f t="shared" ca="1" si="86"/>
        <v>57970400</v>
      </c>
    </row>
    <row r="649" spans="1:15" x14ac:dyDescent="0.4">
      <c r="A649">
        <v>634</v>
      </c>
      <c r="B649" s="63">
        <v>44447</v>
      </c>
      <c r="C649" s="37">
        <v>450.89001500000001</v>
      </c>
      <c r="D649" s="37">
        <v>451.67001299999998</v>
      </c>
      <c r="E649" s="37">
        <v>448.85998499999999</v>
      </c>
      <c r="F649" s="37">
        <v>450.91000400000001</v>
      </c>
      <c r="G649" s="38">
        <v>56181900</v>
      </c>
      <c r="H649" s="37">
        <v>434.14761399999998</v>
      </c>
      <c r="I649" s="41">
        <f t="shared" si="80"/>
        <v>0.96282542003658889</v>
      </c>
      <c r="J649" s="41">
        <f t="shared" ca="1" si="81"/>
        <v>1</v>
      </c>
      <c r="K649" s="37">
        <f t="shared" si="82"/>
        <v>434.13</v>
      </c>
      <c r="L649" s="37">
        <f t="shared" si="83"/>
        <v>434.88</v>
      </c>
      <c r="M649" s="37">
        <f t="shared" si="84"/>
        <v>432.17</v>
      </c>
      <c r="N649" s="37">
        <f t="shared" si="85"/>
        <v>434.15</v>
      </c>
      <c r="O649" s="38">
        <f t="shared" ca="1" si="86"/>
        <v>56181900</v>
      </c>
    </row>
    <row r="650" spans="1:15" x14ac:dyDescent="0.4">
      <c r="A650">
        <v>635</v>
      </c>
      <c r="B650" s="63">
        <v>44446</v>
      </c>
      <c r="C650" s="37">
        <v>452.709991</v>
      </c>
      <c r="D650" s="37">
        <v>452.80999800000001</v>
      </c>
      <c r="E650" s="37">
        <v>450.73998999999998</v>
      </c>
      <c r="F650" s="37">
        <v>451.459991</v>
      </c>
      <c r="G650" s="38">
        <v>51671500</v>
      </c>
      <c r="H650" s="37">
        <v>434.67721599999999</v>
      </c>
      <c r="I650" s="41">
        <f t="shared" si="80"/>
        <v>0.96282555412534876</v>
      </c>
      <c r="J650" s="41">
        <f t="shared" ca="1" si="81"/>
        <v>1</v>
      </c>
      <c r="K650" s="37">
        <f t="shared" si="82"/>
        <v>435.88</v>
      </c>
      <c r="L650" s="37">
        <f t="shared" si="83"/>
        <v>435.98</v>
      </c>
      <c r="M650" s="37">
        <f t="shared" si="84"/>
        <v>433.98</v>
      </c>
      <c r="N650" s="37">
        <f t="shared" si="85"/>
        <v>434.68</v>
      </c>
      <c r="O650" s="38">
        <f t="shared" ca="1" si="86"/>
        <v>51671500</v>
      </c>
    </row>
    <row r="651" spans="1:15" x14ac:dyDescent="0.4">
      <c r="A651">
        <v>636</v>
      </c>
      <c r="B651" s="63">
        <v>44442</v>
      </c>
      <c r="C651" s="37">
        <v>451.98001099999999</v>
      </c>
      <c r="D651" s="37">
        <v>453.63000499999998</v>
      </c>
      <c r="E651" s="37">
        <v>451.54998799999998</v>
      </c>
      <c r="F651" s="37">
        <v>453.07998700000002</v>
      </c>
      <c r="G651" s="38">
        <v>47170500</v>
      </c>
      <c r="H651" s="37">
        <v>436.23696899999999</v>
      </c>
      <c r="I651" s="41">
        <f t="shared" si="80"/>
        <v>0.96282550877710693</v>
      </c>
      <c r="J651" s="41">
        <f t="shared" ca="1" si="81"/>
        <v>1</v>
      </c>
      <c r="K651" s="37">
        <f t="shared" si="82"/>
        <v>435.18</v>
      </c>
      <c r="L651" s="37">
        <f t="shared" si="83"/>
        <v>436.77</v>
      </c>
      <c r="M651" s="37">
        <f t="shared" si="84"/>
        <v>434.76</v>
      </c>
      <c r="N651" s="37">
        <f t="shared" si="85"/>
        <v>436.24</v>
      </c>
      <c r="O651" s="38">
        <f t="shared" ca="1" si="86"/>
        <v>47170500</v>
      </c>
    </row>
    <row r="652" spans="1:15" x14ac:dyDescent="0.4">
      <c r="A652">
        <v>637</v>
      </c>
      <c r="B652" s="63">
        <v>44441</v>
      </c>
      <c r="C652" s="37">
        <v>453.32000699999998</v>
      </c>
      <c r="D652" s="37">
        <v>454.04998799999998</v>
      </c>
      <c r="E652" s="37">
        <v>451.91000400000001</v>
      </c>
      <c r="F652" s="37">
        <v>453.19000199999999</v>
      </c>
      <c r="G652" s="38">
        <v>42501000</v>
      </c>
      <c r="H652" s="37">
        <v>436.34292599999998</v>
      </c>
      <c r="I652" s="41">
        <f t="shared" si="80"/>
        <v>0.96282557883966735</v>
      </c>
      <c r="J652" s="41">
        <f t="shared" ca="1" si="81"/>
        <v>1</v>
      </c>
      <c r="K652" s="37">
        <f t="shared" si="82"/>
        <v>436.47</v>
      </c>
      <c r="L652" s="37">
        <f t="shared" si="83"/>
        <v>437.17</v>
      </c>
      <c r="M652" s="37">
        <f t="shared" si="84"/>
        <v>435.11</v>
      </c>
      <c r="N652" s="37">
        <f t="shared" si="85"/>
        <v>436.34</v>
      </c>
      <c r="O652" s="38">
        <f t="shared" ca="1" si="86"/>
        <v>42501000</v>
      </c>
    </row>
    <row r="653" spans="1:15" x14ac:dyDescent="0.4">
      <c r="A653">
        <v>638</v>
      </c>
      <c r="B653" s="63">
        <v>44440</v>
      </c>
      <c r="C653" s="37">
        <v>452.55999800000001</v>
      </c>
      <c r="D653" s="37">
        <v>453.10998499999999</v>
      </c>
      <c r="E653" s="37">
        <v>451.54998799999998</v>
      </c>
      <c r="F653" s="37">
        <v>451.79998799999998</v>
      </c>
      <c r="G653" s="38">
        <v>48721400</v>
      </c>
      <c r="H653" s="37">
        <v>435.00451700000002</v>
      </c>
      <c r="I653" s="41">
        <f t="shared" si="80"/>
        <v>0.96282542840616459</v>
      </c>
      <c r="J653" s="41">
        <f t="shared" ca="1" si="81"/>
        <v>1</v>
      </c>
      <c r="K653" s="37">
        <f t="shared" si="82"/>
        <v>435.74</v>
      </c>
      <c r="L653" s="37">
        <f t="shared" si="83"/>
        <v>436.27</v>
      </c>
      <c r="M653" s="37">
        <f t="shared" si="84"/>
        <v>434.76</v>
      </c>
      <c r="N653" s="37">
        <f t="shared" si="85"/>
        <v>435</v>
      </c>
      <c r="O653" s="38">
        <f t="shared" ca="1" si="86"/>
        <v>48721400</v>
      </c>
    </row>
    <row r="654" spans="1:15" x14ac:dyDescent="0.4">
      <c r="A654">
        <v>639</v>
      </c>
      <c r="B654" s="63">
        <v>44439</v>
      </c>
      <c r="C654" s="37">
        <v>452.13000499999998</v>
      </c>
      <c r="D654" s="37">
        <v>452.48998999999998</v>
      </c>
      <c r="E654" s="37">
        <v>450.92001299999998</v>
      </c>
      <c r="F654" s="37">
        <v>451.55999800000001</v>
      </c>
      <c r="G654" s="38">
        <v>59300200</v>
      </c>
      <c r="H654" s="37">
        <v>434.77346799999998</v>
      </c>
      <c r="I654" s="41">
        <f t="shared" si="80"/>
        <v>0.96282547153346376</v>
      </c>
      <c r="J654" s="41">
        <f t="shared" ca="1" si="81"/>
        <v>1</v>
      </c>
      <c r="K654" s="37">
        <f t="shared" si="82"/>
        <v>435.32</v>
      </c>
      <c r="L654" s="37">
        <f t="shared" si="83"/>
        <v>435.67</v>
      </c>
      <c r="M654" s="37">
        <f t="shared" si="84"/>
        <v>434.16</v>
      </c>
      <c r="N654" s="37">
        <f t="shared" si="85"/>
        <v>434.77</v>
      </c>
      <c r="O654" s="38">
        <f t="shared" ca="1" si="86"/>
        <v>59300200</v>
      </c>
    </row>
    <row r="655" spans="1:15" x14ac:dyDescent="0.4">
      <c r="A655">
        <v>640</v>
      </c>
      <c r="B655" s="63">
        <v>44438</v>
      </c>
      <c r="C655" s="37">
        <v>450.97000100000002</v>
      </c>
      <c r="D655" s="37">
        <v>453.07000699999998</v>
      </c>
      <c r="E655" s="37">
        <v>450.709991</v>
      </c>
      <c r="F655" s="37">
        <v>452.23001099999999</v>
      </c>
      <c r="G655" s="38">
        <v>48357400</v>
      </c>
      <c r="H655" s="37">
        <v>435.41857900000002</v>
      </c>
      <c r="I655" s="41">
        <f t="shared" si="80"/>
        <v>0.96282548351263675</v>
      </c>
      <c r="J655" s="41">
        <f t="shared" ca="1" si="81"/>
        <v>1</v>
      </c>
      <c r="K655" s="37">
        <f t="shared" si="82"/>
        <v>434.21</v>
      </c>
      <c r="L655" s="37">
        <f t="shared" si="83"/>
        <v>436.23</v>
      </c>
      <c r="M655" s="37">
        <f t="shared" si="84"/>
        <v>433.96</v>
      </c>
      <c r="N655" s="37">
        <f t="shared" si="85"/>
        <v>435.42</v>
      </c>
      <c r="O655" s="38">
        <f t="shared" ca="1" si="86"/>
        <v>48357400</v>
      </c>
    </row>
    <row r="656" spans="1:15" x14ac:dyDescent="0.4">
      <c r="A656">
        <v>641</v>
      </c>
      <c r="B656" s="63">
        <v>44435</v>
      </c>
      <c r="C656" s="37">
        <v>447.11999500000002</v>
      </c>
      <c r="D656" s="37">
        <v>450.64999399999999</v>
      </c>
      <c r="E656" s="37">
        <v>447.05999800000001</v>
      </c>
      <c r="F656" s="37">
        <v>450.25</v>
      </c>
      <c r="G656" s="38">
        <v>77235100</v>
      </c>
      <c r="H656" s="37">
        <v>433.51220699999999</v>
      </c>
      <c r="I656" s="41">
        <f t="shared" si="80"/>
        <v>0.96282555691282623</v>
      </c>
      <c r="J656" s="41">
        <f t="shared" ca="1" si="81"/>
        <v>1</v>
      </c>
      <c r="K656" s="37">
        <f t="shared" si="82"/>
        <v>430.5</v>
      </c>
      <c r="L656" s="37">
        <f t="shared" si="83"/>
        <v>433.9</v>
      </c>
      <c r="M656" s="37">
        <f t="shared" si="84"/>
        <v>430.44</v>
      </c>
      <c r="N656" s="37">
        <f t="shared" si="85"/>
        <v>433.51</v>
      </c>
      <c r="O656" s="38">
        <f t="shared" ca="1" si="86"/>
        <v>77235100</v>
      </c>
    </row>
    <row r="657" spans="1:15" x14ac:dyDescent="0.4">
      <c r="A657">
        <v>642</v>
      </c>
      <c r="B657" s="63">
        <v>44434</v>
      </c>
      <c r="C657" s="37">
        <v>448.60998499999999</v>
      </c>
      <c r="D657" s="37">
        <v>448.85998499999999</v>
      </c>
      <c r="E657" s="37">
        <v>446.16000400000001</v>
      </c>
      <c r="F657" s="37">
        <v>446.26001000000002</v>
      </c>
      <c r="G657" s="38">
        <v>57829600</v>
      </c>
      <c r="H657" s="37">
        <v>429.67053199999998</v>
      </c>
      <c r="I657" s="41">
        <f t="shared" ref="I657:I720" si="87">IF(F657=0,1,H657/F657)</f>
        <v>0.96282553303398155</v>
      </c>
      <c r="J657" s="41">
        <f t="shared" ref="J657:J720" ca="1" si="88">INDEX(OFFSET($T$15,0,0,$S$13+1,1),MATCH(B657,OFFSET($Q$15,0,0,$S$13+1,1),-1))</f>
        <v>1</v>
      </c>
      <c r="K657" s="37">
        <f t="shared" ref="K657:K720" si="89">ROUND($I657*C657,2)</f>
        <v>431.93</v>
      </c>
      <c r="L657" s="37">
        <f t="shared" ref="L657:L720" si="90">ROUND($I657*D657,2)</f>
        <v>432.17</v>
      </c>
      <c r="M657" s="37">
        <f t="shared" ref="M657:M720" si="91">ROUND($I657*E657,2)</f>
        <v>429.57</v>
      </c>
      <c r="N657" s="37">
        <f t="shared" ref="N657:N720" si="92">ROUND($I657*F657,2)</f>
        <v>429.67</v>
      </c>
      <c r="O657" s="38">
        <f t="shared" ref="O657:O720" ca="1" si="93">G657*J657</f>
        <v>57829600</v>
      </c>
    </row>
    <row r="658" spans="1:15" x14ac:dyDescent="0.4">
      <c r="A658">
        <v>643</v>
      </c>
      <c r="B658" s="63">
        <v>44433</v>
      </c>
      <c r="C658" s="37">
        <v>448.17001299999998</v>
      </c>
      <c r="D658" s="37">
        <v>449.459991</v>
      </c>
      <c r="E658" s="37">
        <v>447.76998900000001</v>
      </c>
      <c r="F658" s="37">
        <v>448.91000400000001</v>
      </c>
      <c r="G658" s="38">
        <v>40529700</v>
      </c>
      <c r="H658" s="37">
        <v>432.22198500000002</v>
      </c>
      <c r="I658" s="41">
        <f t="shared" si="87"/>
        <v>0.96282546868792884</v>
      </c>
      <c r="J658" s="41">
        <f t="shared" ca="1" si="88"/>
        <v>1</v>
      </c>
      <c r="K658" s="37">
        <f t="shared" si="89"/>
        <v>431.51</v>
      </c>
      <c r="L658" s="37">
        <f t="shared" si="90"/>
        <v>432.75</v>
      </c>
      <c r="M658" s="37">
        <f t="shared" si="91"/>
        <v>431.12</v>
      </c>
      <c r="N658" s="37">
        <f t="shared" si="92"/>
        <v>432.22</v>
      </c>
      <c r="O658" s="38">
        <f t="shared" ca="1" si="93"/>
        <v>40529700</v>
      </c>
    </row>
    <row r="659" spans="1:15" x14ac:dyDescent="0.4">
      <c r="A659">
        <v>644</v>
      </c>
      <c r="B659" s="63">
        <v>44432</v>
      </c>
      <c r="C659" s="37">
        <v>447.97000100000002</v>
      </c>
      <c r="D659" s="37">
        <v>448.540009</v>
      </c>
      <c r="E659" s="37">
        <v>447.42001299999998</v>
      </c>
      <c r="F659" s="37">
        <v>447.97000100000002</v>
      </c>
      <c r="G659" s="38">
        <v>38744700</v>
      </c>
      <c r="H659" s="37">
        <v>431.316956</v>
      </c>
      <c r="I659" s="41">
        <f t="shared" si="87"/>
        <v>0.96282553527507297</v>
      </c>
      <c r="J659" s="41">
        <f t="shared" ca="1" si="88"/>
        <v>1</v>
      </c>
      <c r="K659" s="37">
        <f t="shared" si="89"/>
        <v>431.32</v>
      </c>
      <c r="L659" s="37">
        <f t="shared" si="90"/>
        <v>431.87</v>
      </c>
      <c r="M659" s="37">
        <f t="shared" si="91"/>
        <v>430.79</v>
      </c>
      <c r="N659" s="37">
        <f t="shared" si="92"/>
        <v>431.32</v>
      </c>
      <c r="O659" s="38">
        <f t="shared" ca="1" si="93"/>
        <v>38744700</v>
      </c>
    </row>
    <row r="660" spans="1:15" x14ac:dyDescent="0.4">
      <c r="A660">
        <v>645</v>
      </c>
      <c r="B660" s="63">
        <v>44431</v>
      </c>
      <c r="C660" s="37">
        <v>445.16000400000001</v>
      </c>
      <c r="D660" s="37">
        <v>448.23001099999999</v>
      </c>
      <c r="E660" s="37">
        <v>443.44000199999999</v>
      </c>
      <c r="F660" s="37">
        <v>447.26001000000002</v>
      </c>
      <c r="G660" s="38">
        <v>54973000</v>
      </c>
      <c r="H660" s="37">
        <v>430.633331</v>
      </c>
      <c r="I660" s="41">
        <f t="shared" si="87"/>
        <v>0.962825473710471</v>
      </c>
      <c r="J660" s="41">
        <f t="shared" ca="1" si="88"/>
        <v>1</v>
      </c>
      <c r="K660" s="37">
        <f t="shared" si="89"/>
        <v>428.61</v>
      </c>
      <c r="L660" s="37">
        <f t="shared" si="90"/>
        <v>431.57</v>
      </c>
      <c r="M660" s="37">
        <f t="shared" si="91"/>
        <v>426.96</v>
      </c>
      <c r="N660" s="37">
        <f t="shared" si="92"/>
        <v>430.63</v>
      </c>
      <c r="O660" s="38">
        <f t="shared" ca="1" si="93"/>
        <v>54973000</v>
      </c>
    </row>
    <row r="661" spans="1:15" x14ac:dyDescent="0.4">
      <c r="A661">
        <v>646</v>
      </c>
      <c r="B661" s="63">
        <v>44428</v>
      </c>
      <c r="C661" s="37">
        <v>440.23001099999999</v>
      </c>
      <c r="D661" s="37">
        <v>443.709991</v>
      </c>
      <c r="E661" s="37">
        <v>439.709991</v>
      </c>
      <c r="F661" s="37">
        <v>443.35998499999999</v>
      </c>
      <c r="G661" s="38">
        <v>72008700</v>
      </c>
      <c r="H661" s="37">
        <v>426.87832600000002</v>
      </c>
      <c r="I661" s="41">
        <f t="shared" si="87"/>
        <v>0.96282556036264755</v>
      </c>
      <c r="J661" s="41">
        <f t="shared" ca="1" si="88"/>
        <v>1</v>
      </c>
      <c r="K661" s="37">
        <f t="shared" si="89"/>
        <v>423.86</v>
      </c>
      <c r="L661" s="37">
        <f t="shared" si="90"/>
        <v>427.22</v>
      </c>
      <c r="M661" s="37">
        <f t="shared" si="91"/>
        <v>423.36</v>
      </c>
      <c r="N661" s="37">
        <f t="shared" si="92"/>
        <v>426.88</v>
      </c>
      <c r="O661" s="38">
        <f t="shared" ca="1" si="93"/>
        <v>72008700</v>
      </c>
    </row>
    <row r="662" spans="1:15" x14ac:dyDescent="0.4">
      <c r="A662">
        <v>647</v>
      </c>
      <c r="B662" s="63">
        <v>44427</v>
      </c>
      <c r="C662" s="37">
        <v>436.26998900000001</v>
      </c>
      <c r="D662" s="37">
        <v>441.14001500000001</v>
      </c>
      <c r="E662" s="37">
        <v>436.11999500000002</v>
      </c>
      <c r="F662" s="37">
        <v>439.85998499999999</v>
      </c>
      <c r="G662" s="38">
        <v>92812200</v>
      </c>
      <c r="H662" s="37">
        <v>423.50842299999999</v>
      </c>
      <c r="I662" s="41">
        <f t="shared" si="87"/>
        <v>0.96282552958301038</v>
      </c>
      <c r="J662" s="41">
        <f t="shared" ca="1" si="88"/>
        <v>1</v>
      </c>
      <c r="K662" s="37">
        <f t="shared" si="89"/>
        <v>420.05</v>
      </c>
      <c r="L662" s="37">
        <f t="shared" si="90"/>
        <v>424.74</v>
      </c>
      <c r="M662" s="37">
        <f t="shared" si="91"/>
        <v>419.91</v>
      </c>
      <c r="N662" s="37">
        <f t="shared" si="92"/>
        <v>423.51</v>
      </c>
      <c r="O662" s="38">
        <f t="shared" ca="1" si="93"/>
        <v>92812200</v>
      </c>
    </row>
    <row r="663" spans="1:15" x14ac:dyDescent="0.4">
      <c r="A663">
        <v>648</v>
      </c>
      <c r="B663" s="63">
        <v>44426</v>
      </c>
      <c r="C663" s="37">
        <v>442.959991</v>
      </c>
      <c r="D663" s="37">
        <v>444.63000499999998</v>
      </c>
      <c r="E663" s="37">
        <v>438.92001299999998</v>
      </c>
      <c r="F663" s="37">
        <v>439.17999300000002</v>
      </c>
      <c r="G663" s="38">
        <v>89351900</v>
      </c>
      <c r="H663" s="37">
        <v>422.85372899999999</v>
      </c>
      <c r="I663" s="41">
        <f t="shared" si="87"/>
        <v>0.96282557434259075</v>
      </c>
      <c r="J663" s="41">
        <f t="shared" ca="1" si="88"/>
        <v>1</v>
      </c>
      <c r="K663" s="37">
        <f t="shared" si="89"/>
        <v>426.49</v>
      </c>
      <c r="L663" s="37">
        <f t="shared" si="90"/>
        <v>428.1</v>
      </c>
      <c r="M663" s="37">
        <f t="shared" si="91"/>
        <v>422.6</v>
      </c>
      <c r="N663" s="37">
        <f t="shared" si="92"/>
        <v>422.85</v>
      </c>
      <c r="O663" s="38">
        <f t="shared" ca="1" si="93"/>
        <v>89351900</v>
      </c>
    </row>
    <row r="664" spans="1:15" x14ac:dyDescent="0.4">
      <c r="A664">
        <v>649</v>
      </c>
      <c r="B664" s="63">
        <v>44425</v>
      </c>
      <c r="C664" s="37">
        <v>444.23998999999998</v>
      </c>
      <c r="D664" s="37">
        <v>444.959991</v>
      </c>
      <c r="E664" s="37">
        <v>440.85000600000001</v>
      </c>
      <c r="F664" s="37">
        <v>444.040009</v>
      </c>
      <c r="G664" s="38">
        <v>92673900</v>
      </c>
      <c r="H664" s="37">
        <v>427.533051</v>
      </c>
      <c r="I664" s="41">
        <f t="shared" si="87"/>
        <v>0.96282551647277348</v>
      </c>
      <c r="J664" s="41">
        <f t="shared" ca="1" si="88"/>
        <v>1</v>
      </c>
      <c r="K664" s="37">
        <f t="shared" si="89"/>
        <v>427.73</v>
      </c>
      <c r="L664" s="37">
        <f t="shared" si="90"/>
        <v>428.42</v>
      </c>
      <c r="M664" s="37">
        <f t="shared" si="91"/>
        <v>424.46</v>
      </c>
      <c r="N664" s="37">
        <f t="shared" si="92"/>
        <v>427.53</v>
      </c>
      <c r="O664" s="38">
        <f t="shared" ca="1" si="93"/>
        <v>92673900</v>
      </c>
    </row>
    <row r="665" spans="1:15" x14ac:dyDescent="0.4">
      <c r="A665">
        <v>650</v>
      </c>
      <c r="B665" s="63">
        <v>44424</v>
      </c>
      <c r="C665" s="37">
        <v>444.52999899999998</v>
      </c>
      <c r="D665" s="37">
        <v>447.10998499999999</v>
      </c>
      <c r="E665" s="37">
        <v>442.86999500000002</v>
      </c>
      <c r="F665" s="37">
        <v>446.97000100000002</v>
      </c>
      <c r="G665" s="38">
        <v>73740000</v>
      </c>
      <c r="H665" s="37">
        <v>430.35409499999997</v>
      </c>
      <c r="I665" s="41">
        <f t="shared" si="87"/>
        <v>0.96282545593031854</v>
      </c>
      <c r="J665" s="41">
        <f t="shared" ca="1" si="88"/>
        <v>1</v>
      </c>
      <c r="K665" s="37">
        <f t="shared" si="89"/>
        <v>428</v>
      </c>
      <c r="L665" s="37">
        <f t="shared" si="90"/>
        <v>430.49</v>
      </c>
      <c r="M665" s="37">
        <f t="shared" si="91"/>
        <v>426.41</v>
      </c>
      <c r="N665" s="37">
        <f t="shared" si="92"/>
        <v>430.35</v>
      </c>
      <c r="O665" s="38">
        <f t="shared" ca="1" si="93"/>
        <v>73740000</v>
      </c>
    </row>
    <row r="666" spans="1:15" x14ac:dyDescent="0.4">
      <c r="A666">
        <v>651</v>
      </c>
      <c r="B666" s="63">
        <v>44421</v>
      </c>
      <c r="C666" s="37">
        <v>445.58999599999999</v>
      </c>
      <c r="D666" s="37">
        <v>445.94000199999999</v>
      </c>
      <c r="E666" s="37">
        <v>445.07000699999998</v>
      </c>
      <c r="F666" s="37">
        <v>445.92001299999998</v>
      </c>
      <c r="G666" s="38">
        <v>39470300</v>
      </c>
      <c r="H666" s="37">
        <v>429.34320100000002</v>
      </c>
      <c r="I666" s="41">
        <f t="shared" si="87"/>
        <v>0.96282559311819904</v>
      </c>
      <c r="J666" s="41">
        <f t="shared" ca="1" si="88"/>
        <v>1</v>
      </c>
      <c r="K666" s="37">
        <f t="shared" si="89"/>
        <v>429.03</v>
      </c>
      <c r="L666" s="37">
        <f t="shared" si="90"/>
        <v>429.36</v>
      </c>
      <c r="M666" s="37">
        <f t="shared" si="91"/>
        <v>428.52</v>
      </c>
      <c r="N666" s="37">
        <f t="shared" si="92"/>
        <v>429.34</v>
      </c>
      <c r="O666" s="38">
        <f t="shared" ca="1" si="93"/>
        <v>39470300</v>
      </c>
    </row>
    <row r="667" spans="1:15" x14ac:dyDescent="0.4">
      <c r="A667">
        <v>652</v>
      </c>
      <c r="B667" s="63">
        <v>44420</v>
      </c>
      <c r="C667" s="37">
        <v>443.61999500000002</v>
      </c>
      <c r="D667" s="37">
        <v>445.26001000000002</v>
      </c>
      <c r="E667" s="37">
        <v>442.66000400000001</v>
      </c>
      <c r="F667" s="37">
        <v>445.10998499999999</v>
      </c>
      <c r="G667" s="38">
        <v>38909400</v>
      </c>
      <c r="H667" s="37">
        <v>428.56323200000003</v>
      </c>
      <c r="I667" s="41">
        <f t="shared" si="87"/>
        <v>0.96282547334901969</v>
      </c>
      <c r="J667" s="41">
        <f t="shared" ca="1" si="88"/>
        <v>1</v>
      </c>
      <c r="K667" s="37">
        <f t="shared" si="89"/>
        <v>427.13</v>
      </c>
      <c r="L667" s="37">
        <f t="shared" si="90"/>
        <v>428.71</v>
      </c>
      <c r="M667" s="37">
        <f t="shared" si="91"/>
        <v>426.2</v>
      </c>
      <c r="N667" s="37">
        <f t="shared" si="92"/>
        <v>428.56</v>
      </c>
      <c r="O667" s="38">
        <f t="shared" ca="1" si="93"/>
        <v>38909400</v>
      </c>
    </row>
    <row r="668" spans="1:15" x14ac:dyDescent="0.4">
      <c r="A668">
        <v>653</v>
      </c>
      <c r="B668" s="63">
        <v>44419</v>
      </c>
      <c r="C668" s="37">
        <v>443.82000699999998</v>
      </c>
      <c r="D668" s="37">
        <v>443.88000499999998</v>
      </c>
      <c r="E668" s="37">
        <v>442.61999500000002</v>
      </c>
      <c r="F668" s="37">
        <v>443.77999899999998</v>
      </c>
      <c r="G668" s="38">
        <v>44034300</v>
      </c>
      <c r="H668" s="37">
        <v>427.28268400000002</v>
      </c>
      <c r="I668" s="41">
        <f t="shared" si="87"/>
        <v>0.9628254652368865</v>
      </c>
      <c r="J668" s="41">
        <f t="shared" ca="1" si="88"/>
        <v>1</v>
      </c>
      <c r="K668" s="37">
        <f t="shared" si="89"/>
        <v>427.32</v>
      </c>
      <c r="L668" s="37">
        <f t="shared" si="90"/>
        <v>427.38</v>
      </c>
      <c r="M668" s="37">
        <f t="shared" si="91"/>
        <v>426.17</v>
      </c>
      <c r="N668" s="37">
        <f t="shared" si="92"/>
        <v>427.28</v>
      </c>
      <c r="O668" s="38">
        <f t="shared" ca="1" si="93"/>
        <v>44034300</v>
      </c>
    </row>
    <row r="669" spans="1:15" x14ac:dyDescent="0.4">
      <c r="A669">
        <v>654</v>
      </c>
      <c r="B669" s="63">
        <v>44418</v>
      </c>
      <c r="C669" s="37">
        <v>442.60998499999999</v>
      </c>
      <c r="D669" s="37">
        <v>443.44000199999999</v>
      </c>
      <c r="E669" s="37">
        <v>441.88000499999998</v>
      </c>
      <c r="F669" s="37">
        <v>442.67999300000002</v>
      </c>
      <c r="G669" s="38">
        <v>43339300</v>
      </c>
      <c r="H669" s="37">
        <v>426.22357199999999</v>
      </c>
      <c r="I669" s="41">
        <f t="shared" si="87"/>
        <v>0.96282546927753287</v>
      </c>
      <c r="J669" s="41">
        <f t="shared" ca="1" si="88"/>
        <v>1</v>
      </c>
      <c r="K669" s="37">
        <f t="shared" si="89"/>
        <v>426.16</v>
      </c>
      <c r="L669" s="37">
        <f t="shared" si="90"/>
        <v>426.96</v>
      </c>
      <c r="M669" s="37">
        <f t="shared" si="91"/>
        <v>425.45</v>
      </c>
      <c r="N669" s="37">
        <f t="shared" si="92"/>
        <v>426.22</v>
      </c>
      <c r="O669" s="38">
        <f t="shared" ca="1" si="93"/>
        <v>43339300</v>
      </c>
    </row>
    <row r="670" spans="1:15" x14ac:dyDescent="0.4">
      <c r="A670">
        <v>655</v>
      </c>
      <c r="B670" s="63">
        <v>44417</v>
      </c>
      <c r="C670" s="37">
        <v>442.459991</v>
      </c>
      <c r="D670" s="37">
        <v>442.79998799999998</v>
      </c>
      <c r="E670" s="37">
        <v>441.30999800000001</v>
      </c>
      <c r="F670" s="37">
        <v>442.13000499999998</v>
      </c>
      <c r="G670" s="38">
        <v>41222600</v>
      </c>
      <c r="H670" s="37">
        <v>425.694031</v>
      </c>
      <c r="I670" s="41">
        <f t="shared" si="87"/>
        <v>0.962825472566604</v>
      </c>
      <c r="J670" s="41">
        <f t="shared" ca="1" si="88"/>
        <v>1</v>
      </c>
      <c r="K670" s="37">
        <f t="shared" si="89"/>
        <v>426.01</v>
      </c>
      <c r="L670" s="37">
        <f t="shared" si="90"/>
        <v>426.34</v>
      </c>
      <c r="M670" s="37">
        <f t="shared" si="91"/>
        <v>424.9</v>
      </c>
      <c r="N670" s="37">
        <f t="shared" si="92"/>
        <v>425.69</v>
      </c>
      <c r="O670" s="38">
        <f t="shared" ca="1" si="93"/>
        <v>41222600</v>
      </c>
    </row>
    <row r="671" spans="1:15" x14ac:dyDescent="0.4">
      <c r="A671">
        <v>656</v>
      </c>
      <c r="B671" s="63">
        <v>44414</v>
      </c>
      <c r="C671" s="37">
        <v>442.10000600000001</v>
      </c>
      <c r="D671" s="37">
        <v>442.94000199999999</v>
      </c>
      <c r="E671" s="37">
        <v>441.79998799999998</v>
      </c>
      <c r="F671" s="37">
        <v>442.48998999999998</v>
      </c>
      <c r="G671" s="38">
        <v>46930000</v>
      </c>
      <c r="H671" s="37">
        <v>426.04068000000001</v>
      </c>
      <c r="I671" s="41">
        <f t="shared" si="87"/>
        <v>0.96282557713904449</v>
      </c>
      <c r="J671" s="41">
        <f t="shared" ca="1" si="88"/>
        <v>1</v>
      </c>
      <c r="K671" s="37">
        <f t="shared" si="89"/>
        <v>425.67</v>
      </c>
      <c r="L671" s="37">
        <f t="shared" si="90"/>
        <v>426.47</v>
      </c>
      <c r="M671" s="37">
        <f t="shared" si="91"/>
        <v>425.38</v>
      </c>
      <c r="N671" s="37">
        <f t="shared" si="92"/>
        <v>426.04</v>
      </c>
      <c r="O671" s="38">
        <f t="shared" ca="1" si="93"/>
        <v>46930000</v>
      </c>
    </row>
    <row r="672" spans="1:15" x14ac:dyDescent="0.4">
      <c r="A672">
        <v>657</v>
      </c>
      <c r="B672" s="63">
        <v>44413</v>
      </c>
      <c r="C672" s="37">
        <v>440.22000100000002</v>
      </c>
      <c r="D672" s="37">
        <v>441.85000600000001</v>
      </c>
      <c r="E672" s="37">
        <v>439.88000499999998</v>
      </c>
      <c r="F672" s="37">
        <v>441.76001000000002</v>
      </c>
      <c r="G672" s="38">
        <v>38969700</v>
      </c>
      <c r="H672" s="37">
        <v>425.33776899999998</v>
      </c>
      <c r="I672" s="41">
        <f t="shared" si="87"/>
        <v>0.96282542414828354</v>
      </c>
      <c r="J672" s="41">
        <f t="shared" ca="1" si="88"/>
        <v>1</v>
      </c>
      <c r="K672" s="37">
        <f t="shared" si="89"/>
        <v>423.86</v>
      </c>
      <c r="L672" s="37">
        <f t="shared" si="90"/>
        <v>425.42</v>
      </c>
      <c r="M672" s="37">
        <f t="shared" si="91"/>
        <v>423.53</v>
      </c>
      <c r="N672" s="37">
        <f t="shared" si="92"/>
        <v>425.34</v>
      </c>
      <c r="O672" s="38">
        <f t="shared" ca="1" si="93"/>
        <v>38969700</v>
      </c>
    </row>
    <row r="673" spans="1:15" x14ac:dyDescent="0.4">
      <c r="A673">
        <v>658</v>
      </c>
      <c r="B673" s="63">
        <v>44412</v>
      </c>
      <c r="C673" s="37">
        <v>439.77999899999998</v>
      </c>
      <c r="D673" s="37">
        <v>441.11999500000002</v>
      </c>
      <c r="E673" s="37">
        <v>438.73001099999999</v>
      </c>
      <c r="F673" s="37">
        <v>438.98001099999999</v>
      </c>
      <c r="G673" s="38">
        <v>46732200</v>
      </c>
      <c r="H673" s="37">
        <v>422.66113300000001</v>
      </c>
      <c r="I673" s="41">
        <f t="shared" si="87"/>
        <v>0.96282546450617323</v>
      </c>
      <c r="J673" s="41">
        <f t="shared" ca="1" si="88"/>
        <v>1</v>
      </c>
      <c r="K673" s="37">
        <f t="shared" si="89"/>
        <v>423.43</v>
      </c>
      <c r="L673" s="37">
        <f t="shared" si="90"/>
        <v>424.72</v>
      </c>
      <c r="M673" s="37">
        <f t="shared" si="91"/>
        <v>422.42</v>
      </c>
      <c r="N673" s="37">
        <f t="shared" si="92"/>
        <v>422.66</v>
      </c>
      <c r="O673" s="38">
        <f t="shared" ca="1" si="93"/>
        <v>46732200</v>
      </c>
    </row>
    <row r="674" spans="1:15" x14ac:dyDescent="0.4">
      <c r="A674">
        <v>659</v>
      </c>
      <c r="B674" s="63">
        <v>44411</v>
      </c>
      <c r="C674" s="37">
        <v>438.44000199999999</v>
      </c>
      <c r="D674" s="37">
        <v>441.27999899999998</v>
      </c>
      <c r="E674" s="37">
        <v>436.10000600000001</v>
      </c>
      <c r="F674" s="37">
        <v>441.14999399999999</v>
      </c>
      <c r="G674" s="38">
        <v>58053900</v>
      </c>
      <c r="H674" s="37">
        <v>424.750519</v>
      </c>
      <c r="I674" s="41">
        <f t="shared" si="87"/>
        <v>0.96282562569863706</v>
      </c>
      <c r="J674" s="41">
        <f t="shared" ca="1" si="88"/>
        <v>1</v>
      </c>
      <c r="K674" s="37">
        <f t="shared" si="89"/>
        <v>422.14</v>
      </c>
      <c r="L674" s="37">
        <f t="shared" si="90"/>
        <v>424.88</v>
      </c>
      <c r="M674" s="37">
        <f t="shared" si="91"/>
        <v>419.89</v>
      </c>
      <c r="N674" s="37">
        <f t="shared" si="92"/>
        <v>424.75</v>
      </c>
      <c r="O674" s="38">
        <f t="shared" ca="1" si="93"/>
        <v>58053900</v>
      </c>
    </row>
    <row r="675" spans="1:15" x14ac:dyDescent="0.4">
      <c r="A675">
        <v>660</v>
      </c>
      <c r="B675" s="63">
        <v>44410</v>
      </c>
      <c r="C675" s="37">
        <v>440.33999599999999</v>
      </c>
      <c r="D675" s="37">
        <v>440.92999300000002</v>
      </c>
      <c r="E675" s="37">
        <v>437.209991</v>
      </c>
      <c r="F675" s="37">
        <v>437.58999599999999</v>
      </c>
      <c r="G675" s="38">
        <v>58783300</v>
      </c>
      <c r="H675" s="37">
        <v>421.32278400000001</v>
      </c>
      <c r="I675" s="41">
        <f t="shared" si="87"/>
        <v>0.96282544813935833</v>
      </c>
      <c r="J675" s="41">
        <f t="shared" ca="1" si="88"/>
        <v>1</v>
      </c>
      <c r="K675" s="37">
        <f t="shared" si="89"/>
        <v>423.97</v>
      </c>
      <c r="L675" s="37">
        <f t="shared" si="90"/>
        <v>424.54</v>
      </c>
      <c r="M675" s="37">
        <f t="shared" si="91"/>
        <v>420.96</v>
      </c>
      <c r="N675" s="37">
        <f t="shared" si="92"/>
        <v>421.32</v>
      </c>
      <c r="O675" s="38">
        <f t="shared" ca="1" si="93"/>
        <v>58783300</v>
      </c>
    </row>
    <row r="676" spans="1:15" x14ac:dyDescent="0.4">
      <c r="A676">
        <v>661</v>
      </c>
      <c r="B676" s="63">
        <v>44407</v>
      </c>
      <c r="C676" s="37">
        <v>437.91000400000001</v>
      </c>
      <c r="D676" s="37">
        <v>440.05999800000001</v>
      </c>
      <c r="E676" s="37">
        <v>437.76998900000001</v>
      </c>
      <c r="F676" s="37">
        <v>438.51001000000002</v>
      </c>
      <c r="G676" s="38">
        <v>68951200</v>
      </c>
      <c r="H676" s="37">
        <v>422.20867900000002</v>
      </c>
      <c r="I676" s="41">
        <f t="shared" si="87"/>
        <v>0.96282563538287302</v>
      </c>
      <c r="J676" s="41">
        <f t="shared" ca="1" si="88"/>
        <v>1</v>
      </c>
      <c r="K676" s="37">
        <f t="shared" si="89"/>
        <v>421.63</v>
      </c>
      <c r="L676" s="37">
        <f t="shared" si="90"/>
        <v>423.7</v>
      </c>
      <c r="M676" s="37">
        <f t="shared" si="91"/>
        <v>421.5</v>
      </c>
      <c r="N676" s="37">
        <f t="shared" si="92"/>
        <v>422.21</v>
      </c>
      <c r="O676" s="38">
        <f t="shared" ca="1" si="93"/>
        <v>68951200</v>
      </c>
    </row>
    <row r="677" spans="1:15" x14ac:dyDescent="0.4">
      <c r="A677">
        <v>662</v>
      </c>
      <c r="B677" s="63">
        <v>44406</v>
      </c>
      <c r="C677" s="37">
        <v>439.82000699999998</v>
      </c>
      <c r="D677" s="37">
        <v>441.79998799999998</v>
      </c>
      <c r="E677" s="37">
        <v>439.80999800000001</v>
      </c>
      <c r="F677" s="37">
        <v>440.64999399999999</v>
      </c>
      <c r="G677" s="38">
        <v>47435300</v>
      </c>
      <c r="H677" s="37">
        <v>424.26901199999998</v>
      </c>
      <c r="I677" s="41">
        <f t="shared" si="87"/>
        <v>0.96282541195268911</v>
      </c>
      <c r="J677" s="41">
        <f t="shared" ca="1" si="88"/>
        <v>1</v>
      </c>
      <c r="K677" s="37">
        <f t="shared" si="89"/>
        <v>423.47</v>
      </c>
      <c r="L677" s="37">
        <f t="shared" si="90"/>
        <v>425.38</v>
      </c>
      <c r="M677" s="37">
        <f t="shared" si="91"/>
        <v>423.46</v>
      </c>
      <c r="N677" s="37">
        <f t="shared" si="92"/>
        <v>424.27</v>
      </c>
      <c r="O677" s="38">
        <f t="shared" ca="1" si="93"/>
        <v>47435300</v>
      </c>
    </row>
    <row r="678" spans="1:15" x14ac:dyDescent="0.4">
      <c r="A678">
        <v>663</v>
      </c>
      <c r="B678" s="63">
        <v>44405</v>
      </c>
      <c r="C678" s="37">
        <v>439.67999300000002</v>
      </c>
      <c r="D678" s="37">
        <v>440.29998799999998</v>
      </c>
      <c r="E678" s="37">
        <v>437.30999800000001</v>
      </c>
      <c r="F678" s="37">
        <v>438.82998700000002</v>
      </c>
      <c r="G678" s="38">
        <v>52472400</v>
      </c>
      <c r="H678" s="37">
        <v>422.51672400000001</v>
      </c>
      <c r="I678" s="41">
        <f t="shared" si="87"/>
        <v>0.96282555093483158</v>
      </c>
      <c r="J678" s="41">
        <f t="shared" ca="1" si="88"/>
        <v>1</v>
      </c>
      <c r="K678" s="37">
        <f t="shared" si="89"/>
        <v>423.34</v>
      </c>
      <c r="L678" s="37">
        <f t="shared" si="90"/>
        <v>423.93</v>
      </c>
      <c r="M678" s="37">
        <f t="shared" si="91"/>
        <v>421.05</v>
      </c>
      <c r="N678" s="37">
        <f t="shared" si="92"/>
        <v>422.52</v>
      </c>
      <c r="O678" s="38">
        <f t="shared" ca="1" si="93"/>
        <v>52472400</v>
      </c>
    </row>
    <row r="679" spans="1:15" x14ac:dyDescent="0.4">
      <c r="A679">
        <v>664</v>
      </c>
      <c r="B679" s="63">
        <v>44404</v>
      </c>
      <c r="C679" s="37">
        <v>439.91000400000001</v>
      </c>
      <c r="D679" s="37">
        <v>439.94000199999999</v>
      </c>
      <c r="E679" s="37">
        <v>435.98998999999998</v>
      </c>
      <c r="F679" s="37">
        <v>439.01001000000002</v>
      </c>
      <c r="G679" s="38">
        <v>67397100</v>
      </c>
      <c r="H679" s="37">
        <v>422.69006300000001</v>
      </c>
      <c r="I679" s="41">
        <f t="shared" si="87"/>
        <v>0.96282556974042566</v>
      </c>
      <c r="J679" s="41">
        <f t="shared" ca="1" si="88"/>
        <v>1</v>
      </c>
      <c r="K679" s="37">
        <f t="shared" si="89"/>
        <v>423.56</v>
      </c>
      <c r="L679" s="37">
        <f t="shared" si="90"/>
        <v>423.59</v>
      </c>
      <c r="M679" s="37">
        <f t="shared" si="91"/>
        <v>419.78</v>
      </c>
      <c r="N679" s="37">
        <f t="shared" si="92"/>
        <v>422.69</v>
      </c>
      <c r="O679" s="38">
        <f t="shared" ca="1" si="93"/>
        <v>67397100</v>
      </c>
    </row>
    <row r="680" spans="1:15" x14ac:dyDescent="0.4">
      <c r="A680">
        <v>665</v>
      </c>
      <c r="B680" s="63">
        <v>44403</v>
      </c>
      <c r="C680" s="37">
        <v>439.30999800000001</v>
      </c>
      <c r="D680" s="37">
        <v>441.02999899999998</v>
      </c>
      <c r="E680" s="37">
        <v>439.26001000000002</v>
      </c>
      <c r="F680" s="37">
        <v>441.01998900000001</v>
      </c>
      <c r="G680" s="38">
        <v>43719200</v>
      </c>
      <c r="H680" s="37">
        <v>424.62527499999999</v>
      </c>
      <c r="I680" s="41">
        <f t="shared" si="87"/>
        <v>0.96282546277057746</v>
      </c>
      <c r="J680" s="41">
        <f t="shared" ca="1" si="88"/>
        <v>1</v>
      </c>
      <c r="K680" s="37">
        <f t="shared" si="89"/>
        <v>422.98</v>
      </c>
      <c r="L680" s="37">
        <f t="shared" si="90"/>
        <v>424.63</v>
      </c>
      <c r="M680" s="37">
        <f t="shared" si="91"/>
        <v>422.93</v>
      </c>
      <c r="N680" s="37">
        <f t="shared" si="92"/>
        <v>424.63</v>
      </c>
      <c r="O680" s="38">
        <f t="shared" ca="1" si="93"/>
        <v>43719200</v>
      </c>
    </row>
    <row r="681" spans="1:15" x14ac:dyDescent="0.4">
      <c r="A681">
        <v>666</v>
      </c>
      <c r="B681" s="63">
        <v>44400</v>
      </c>
      <c r="C681" s="37">
        <v>437.51998900000001</v>
      </c>
      <c r="D681" s="37">
        <v>440.29998799999998</v>
      </c>
      <c r="E681" s="37">
        <v>436.790009</v>
      </c>
      <c r="F681" s="37">
        <v>439.94000199999999</v>
      </c>
      <c r="G681" s="38">
        <v>63766600</v>
      </c>
      <c r="H681" s="37">
        <v>423.58548000000002</v>
      </c>
      <c r="I681" s="41">
        <f t="shared" si="87"/>
        <v>0.96282556274571285</v>
      </c>
      <c r="J681" s="41">
        <f t="shared" ca="1" si="88"/>
        <v>1</v>
      </c>
      <c r="K681" s="37">
        <f t="shared" si="89"/>
        <v>421.26</v>
      </c>
      <c r="L681" s="37">
        <f t="shared" si="90"/>
        <v>423.93</v>
      </c>
      <c r="M681" s="37">
        <f t="shared" si="91"/>
        <v>420.55</v>
      </c>
      <c r="N681" s="37">
        <f t="shared" si="92"/>
        <v>423.59</v>
      </c>
      <c r="O681" s="38">
        <f t="shared" ca="1" si="93"/>
        <v>63766600</v>
      </c>
    </row>
    <row r="682" spans="1:15" x14ac:dyDescent="0.4">
      <c r="A682">
        <v>667</v>
      </c>
      <c r="B682" s="63">
        <v>44399</v>
      </c>
      <c r="C682" s="37">
        <v>434.73998999999998</v>
      </c>
      <c r="D682" s="37">
        <v>435.72000100000002</v>
      </c>
      <c r="E682" s="37">
        <v>433.69000199999999</v>
      </c>
      <c r="F682" s="37">
        <v>435.459991</v>
      </c>
      <c r="G682" s="38">
        <v>47878500</v>
      </c>
      <c r="H682" s="37">
        <v>419.271973</v>
      </c>
      <c r="I682" s="41">
        <f t="shared" si="87"/>
        <v>0.96282547573928556</v>
      </c>
      <c r="J682" s="41">
        <f t="shared" ca="1" si="88"/>
        <v>1</v>
      </c>
      <c r="K682" s="37">
        <f t="shared" si="89"/>
        <v>418.58</v>
      </c>
      <c r="L682" s="37">
        <f t="shared" si="90"/>
        <v>419.52</v>
      </c>
      <c r="M682" s="37">
        <f t="shared" si="91"/>
        <v>417.57</v>
      </c>
      <c r="N682" s="37">
        <f t="shared" si="92"/>
        <v>419.27</v>
      </c>
      <c r="O682" s="38">
        <f t="shared" ca="1" si="93"/>
        <v>47878500</v>
      </c>
    </row>
    <row r="683" spans="1:15" x14ac:dyDescent="0.4">
      <c r="A683">
        <v>668</v>
      </c>
      <c r="B683" s="63">
        <v>44398</v>
      </c>
      <c r="C683" s="37">
        <v>432.33999599999999</v>
      </c>
      <c r="D683" s="37">
        <v>434.70001200000002</v>
      </c>
      <c r="E683" s="37">
        <v>431.01001000000002</v>
      </c>
      <c r="F683" s="37">
        <v>434.54998799999998</v>
      </c>
      <c r="G683" s="38">
        <v>64724400</v>
      </c>
      <c r="H683" s="37">
        <v>418.39584400000001</v>
      </c>
      <c r="I683" s="41">
        <f t="shared" si="87"/>
        <v>0.96282557945899661</v>
      </c>
      <c r="J683" s="41">
        <f t="shared" ca="1" si="88"/>
        <v>1</v>
      </c>
      <c r="K683" s="37">
        <f t="shared" si="89"/>
        <v>416.27</v>
      </c>
      <c r="L683" s="37">
        <f t="shared" si="90"/>
        <v>418.54</v>
      </c>
      <c r="M683" s="37">
        <f t="shared" si="91"/>
        <v>414.99</v>
      </c>
      <c r="N683" s="37">
        <f t="shared" si="92"/>
        <v>418.4</v>
      </c>
      <c r="O683" s="38">
        <f t="shared" ca="1" si="93"/>
        <v>64724400</v>
      </c>
    </row>
    <row r="684" spans="1:15" x14ac:dyDescent="0.4">
      <c r="A684">
        <v>669</v>
      </c>
      <c r="B684" s="63">
        <v>44397</v>
      </c>
      <c r="C684" s="37">
        <v>425.67999300000002</v>
      </c>
      <c r="D684" s="37">
        <v>432.42001299999998</v>
      </c>
      <c r="E684" s="37">
        <v>424.82998700000002</v>
      </c>
      <c r="F684" s="37">
        <v>431.05999800000001</v>
      </c>
      <c r="G684" s="38">
        <v>99608200</v>
      </c>
      <c r="H684" s="37">
        <v>415.03555299999999</v>
      </c>
      <c r="I684" s="41">
        <f t="shared" si="87"/>
        <v>0.96282548815861124</v>
      </c>
      <c r="J684" s="41">
        <f t="shared" ca="1" si="88"/>
        <v>1</v>
      </c>
      <c r="K684" s="37">
        <f t="shared" si="89"/>
        <v>409.86</v>
      </c>
      <c r="L684" s="37">
        <f t="shared" si="90"/>
        <v>416.35</v>
      </c>
      <c r="M684" s="37">
        <f t="shared" si="91"/>
        <v>409.04</v>
      </c>
      <c r="N684" s="37">
        <f t="shared" si="92"/>
        <v>415.04</v>
      </c>
      <c r="O684" s="38">
        <f t="shared" ca="1" si="93"/>
        <v>99608200</v>
      </c>
    </row>
    <row r="685" spans="1:15" x14ac:dyDescent="0.4">
      <c r="A685">
        <v>670</v>
      </c>
      <c r="B685" s="63">
        <v>44396</v>
      </c>
      <c r="C685" s="37">
        <v>426.19000199999999</v>
      </c>
      <c r="D685" s="37">
        <v>431.41000400000001</v>
      </c>
      <c r="E685" s="37">
        <v>421.97000100000002</v>
      </c>
      <c r="F685" s="37">
        <v>424.97000100000002</v>
      </c>
      <c r="G685" s="38">
        <v>147987000</v>
      </c>
      <c r="H685" s="37">
        <v>409.171967</v>
      </c>
      <c r="I685" s="41">
        <f t="shared" si="87"/>
        <v>0.96282553130144344</v>
      </c>
      <c r="J685" s="41">
        <f t="shared" ca="1" si="88"/>
        <v>1</v>
      </c>
      <c r="K685" s="37">
        <f t="shared" si="89"/>
        <v>410.35</v>
      </c>
      <c r="L685" s="37">
        <f t="shared" si="90"/>
        <v>415.37</v>
      </c>
      <c r="M685" s="37">
        <f t="shared" si="91"/>
        <v>406.28</v>
      </c>
      <c r="N685" s="37">
        <f t="shared" si="92"/>
        <v>409.17</v>
      </c>
      <c r="O685" s="38">
        <f t="shared" ca="1" si="93"/>
        <v>147987000</v>
      </c>
    </row>
    <row r="686" spans="1:15" x14ac:dyDescent="0.4">
      <c r="A686">
        <v>671</v>
      </c>
      <c r="B686" s="63">
        <v>44393</v>
      </c>
      <c r="C686" s="37">
        <v>436.01001000000002</v>
      </c>
      <c r="D686" s="37">
        <v>436.05999800000001</v>
      </c>
      <c r="E686" s="37">
        <v>430.92001299999998</v>
      </c>
      <c r="F686" s="37">
        <v>431.33999599999999</v>
      </c>
      <c r="G686" s="38">
        <v>75874700</v>
      </c>
      <c r="H686" s="37">
        <v>415.305206</v>
      </c>
      <c r="I686" s="41">
        <f t="shared" si="87"/>
        <v>0.9628256360441938</v>
      </c>
      <c r="J686" s="41">
        <f t="shared" ca="1" si="88"/>
        <v>1</v>
      </c>
      <c r="K686" s="37">
        <f t="shared" si="89"/>
        <v>419.8</v>
      </c>
      <c r="L686" s="37">
        <f t="shared" si="90"/>
        <v>419.85</v>
      </c>
      <c r="M686" s="37">
        <f t="shared" si="91"/>
        <v>414.9</v>
      </c>
      <c r="N686" s="37">
        <f t="shared" si="92"/>
        <v>415.31</v>
      </c>
      <c r="O686" s="38">
        <f t="shared" ca="1" si="93"/>
        <v>75874700</v>
      </c>
    </row>
    <row r="687" spans="1:15" x14ac:dyDescent="0.4">
      <c r="A687">
        <v>672</v>
      </c>
      <c r="B687" s="63">
        <v>44392</v>
      </c>
      <c r="C687" s="37">
        <v>434.80999800000001</v>
      </c>
      <c r="D687" s="37">
        <v>435.52999899999998</v>
      </c>
      <c r="E687" s="37">
        <v>432.72000100000002</v>
      </c>
      <c r="F687" s="37">
        <v>434.75</v>
      </c>
      <c r="G687" s="38">
        <v>55126400</v>
      </c>
      <c r="H687" s="37">
        <v>418.58837899999997</v>
      </c>
      <c r="I687" s="41">
        <f t="shared" si="87"/>
        <v>0.96282548361127074</v>
      </c>
      <c r="J687" s="41">
        <f t="shared" ca="1" si="88"/>
        <v>1</v>
      </c>
      <c r="K687" s="37">
        <f t="shared" si="89"/>
        <v>418.65</v>
      </c>
      <c r="L687" s="37">
        <f t="shared" si="90"/>
        <v>419.34</v>
      </c>
      <c r="M687" s="37">
        <f t="shared" si="91"/>
        <v>416.63</v>
      </c>
      <c r="N687" s="37">
        <f t="shared" si="92"/>
        <v>418.59</v>
      </c>
      <c r="O687" s="38">
        <f t="shared" ca="1" si="93"/>
        <v>55126400</v>
      </c>
    </row>
    <row r="688" spans="1:15" x14ac:dyDescent="0.4">
      <c r="A688">
        <v>673</v>
      </c>
      <c r="B688" s="63">
        <v>44391</v>
      </c>
      <c r="C688" s="37">
        <v>437.39999399999999</v>
      </c>
      <c r="D688" s="37">
        <v>437.92001299999998</v>
      </c>
      <c r="E688" s="37">
        <v>434.91000400000001</v>
      </c>
      <c r="F688" s="37">
        <v>436.23998999999998</v>
      </c>
      <c r="G688" s="38">
        <v>64130400</v>
      </c>
      <c r="H688" s="37">
        <v>420.02294899999998</v>
      </c>
      <c r="I688" s="41">
        <f t="shared" si="87"/>
        <v>0.96282541405706523</v>
      </c>
      <c r="J688" s="41">
        <f t="shared" ca="1" si="88"/>
        <v>1</v>
      </c>
      <c r="K688" s="37">
        <f t="shared" si="89"/>
        <v>421.14</v>
      </c>
      <c r="L688" s="37">
        <f t="shared" si="90"/>
        <v>421.64</v>
      </c>
      <c r="M688" s="37">
        <f t="shared" si="91"/>
        <v>418.74</v>
      </c>
      <c r="N688" s="37">
        <f t="shared" si="92"/>
        <v>420.02</v>
      </c>
      <c r="O688" s="38">
        <f t="shared" ca="1" si="93"/>
        <v>64130400</v>
      </c>
    </row>
    <row r="689" spans="1:15" x14ac:dyDescent="0.4">
      <c r="A689">
        <v>674</v>
      </c>
      <c r="B689" s="63">
        <v>44390</v>
      </c>
      <c r="C689" s="37">
        <v>436.23998999999998</v>
      </c>
      <c r="D689" s="37">
        <v>437.83999599999999</v>
      </c>
      <c r="E689" s="37">
        <v>435.30999800000001</v>
      </c>
      <c r="F689" s="37">
        <v>435.58999599999999</v>
      </c>
      <c r="G689" s="38">
        <v>52911300</v>
      </c>
      <c r="H689" s="37">
        <v>419.397156</v>
      </c>
      <c r="I689" s="41">
        <f t="shared" si="87"/>
        <v>0.96282550070318884</v>
      </c>
      <c r="J689" s="41">
        <f t="shared" ca="1" si="88"/>
        <v>1</v>
      </c>
      <c r="K689" s="37">
        <f t="shared" si="89"/>
        <v>420.02</v>
      </c>
      <c r="L689" s="37">
        <f t="shared" si="90"/>
        <v>421.56</v>
      </c>
      <c r="M689" s="37">
        <f t="shared" si="91"/>
        <v>419.13</v>
      </c>
      <c r="N689" s="37">
        <f t="shared" si="92"/>
        <v>419.4</v>
      </c>
      <c r="O689" s="38">
        <f t="shared" ca="1" si="93"/>
        <v>52911300</v>
      </c>
    </row>
    <row r="690" spans="1:15" x14ac:dyDescent="0.4">
      <c r="A690">
        <v>675</v>
      </c>
      <c r="B690" s="63">
        <v>44389</v>
      </c>
      <c r="C690" s="37">
        <v>435.42999300000002</v>
      </c>
      <c r="D690" s="37">
        <v>437.35000600000001</v>
      </c>
      <c r="E690" s="37">
        <v>434.97000100000002</v>
      </c>
      <c r="F690" s="37">
        <v>437.07998700000002</v>
      </c>
      <c r="G690" s="38">
        <v>52889600</v>
      </c>
      <c r="H690" s="37">
        <v>420.83175699999998</v>
      </c>
      <c r="I690" s="41">
        <f t="shared" si="87"/>
        <v>0.9628254999467637</v>
      </c>
      <c r="J690" s="41">
        <f t="shared" ca="1" si="88"/>
        <v>1</v>
      </c>
      <c r="K690" s="37">
        <f t="shared" si="89"/>
        <v>419.24</v>
      </c>
      <c r="L690" s="37">
        <f t="shared" si="90"/>
        <v>421.09</v>
      </c>
      <c r="M690" s="37">
        <f t="shared" si="91"/>
        <v>418.8</v>
      </c>
      <c r="N690" s="37">
        <f t="shared" si="92"/>
        <v>420.83</v>
      </c>
      <c r="O690" s="38">
        <f t="shared" ca="1" si="93"/>
        <v>52889600</v>
      </c>
    </row>
    <row r="691" spans="1:15" x14ac:dyDescent="0.4">
      <c r="A691">
        <v>676</v>
      </c>
      <c r="B691" s="63">
        <v>44386</v>
      </c>
      <c r="C691" s="37">
        <v>432.52999899999998</v>
      </c>
      <c r="D691" s="37">
        <v>435.83999599999999</v>
      </c>
      <c r="E691" s="37">
        <v>430.709991</v>
      </c>
      <c r="F691" s="37">
        <v>435.51998900000001</v>
      </c>
      <c r="G691" s="38">
        <v>76238600</v>
      </c>
      <c r="H691" s="37">
        <v>419.32977299999999</v>
      </c>
      <c r="I691" s="41">
        <f t="shared" si="87"/>
        <v>0.96282555012647186</v>
      </c>
      <c r="J691" s="41">
        <f t="shared" ca="1" si="88"/>
        <v>1</v>
      </c>
      <c r="K691" s="37">
        <f t="shared" si="89"/>
        <v>416.45</v>
      </c>
      <c r="L691" s="37">
        <f t="shared" si="90"/>
        <v>419.64</v>
      </c>
      <c r="M691" s="37">
        <f t="shared" si="91"/>
        <v>414.7</v>
      </c>
      <c r="N691" s="37">
        <f t="shared" si="92"/>
        <v>419.33</v>
      </c>
      <c r="O691" s="38">
        <f t="shared" ca="1" si="93"/>
        <v>76238600</v>
      </c>
    </row>
    <row r="692" spans="1:15" x14ac:dyDescent="0.4">
      <c r="A692">
        <v>677</v>
      </c>
      <c r="B692" s="63">
        <v>44385</v>
      </c>
      <c r="C692" s="37">
        <v>428.77999899999998</v>
      </c>
      <c r="D692" s="37">
        <v>431.73001099999999</v>
      </c>
      <c r="E692" s="37">
        <v>427.51998900000001</v>
      </c>
      <c r="F692" s="37">
        <v>430.92001299999998</v>
      </c>
      <c r="G692" s="38">
        <v>97595200</v>
      </c>
      <c r="H692" s="37">
        <v>414.90078699999998</v>
      </c>
      <c r="I692" s="41">
        <f t="shared" si="87"/>
        <v>0.96282552326016013</v>
      </c>
      <c r="J692" s="41">
        <f t="shared" ca="1" si="88"/>
        <v>1</v>
      </c>
      <c r="K692" s="37">
        <f t="shared" si="89"/>
        <v>412.84</v>
      </c>
      <c r="L692" s="37">
        <f t="shared" si="90"/>
        <v>415.68</v>
      </c>
      <c r="M692" s="37">
        <f t="shared" si="91"/>
        <v>411.63</v>
      </c>
      <c r="N692" s="37">
        <f t="shared" si="92"/>
        <v>414.9</v>
      </c>
      <c r="O692" s="38">
        <f t="shared" ca="1" si="93"/>
        <v>97595200</v>
      </c>
    </row>
    <row r="693" spans="1:15" x14ac:dyDescent="0.4">
      <c r="A693">
        <v>678</v>
      </c>
      <c r="B693" s="63">
        <v>44384</v>
      </c>
      <c r="C693" s="37">
        <v>433.66000400000001</v>
      </c>
      <c r="D693" s="37">
        <v>434.76001000000002</v>
      </c>
      <c r="E693" s="37">
        <v>431.51001000000002</v>
      </c>
      <c r="F693" s="37">
        <v>434.459991</v>
      </c>
      <c r="G693" s="38">
        <v>63549500</v>
      </c>
      <c r="H693" s="37">
        <v>418.30920400000002</v>
      </c>
      <c r="I693" s="41">
        <f t="shared" si="87"/>
        <v>0.96282560572994169</v>
      </c>
      <c r="J693" s="41">
        <f t="shared" ca="1" si="88"/>
        <v>1</v>
      </c>
      <c r="K693" s="37">
        <f t="shared" si="89"/>
        <v>417.54</v>
      </c>
      <c r="L693" s="37">
        <f t="shared" si="90"/>
        <v>418.6</v>
      </c>
      <c r="M693" s="37">
        <f t="shared" si="91"/>
        <v>415.47</v>
      </c>
      <c r="N693" s="37">
        <f t="shared" si="92"/>
        <v>418.31</v>
      </c>
      <c r="O693" s="38">
        <f t="shared" ca="1" si="93"/>
        <v>63549500</v>
      </c>
    </row>
    <row r="694" spans="1:15" x14ac:dyDescent="0.4">
      <c r="A694">
        <v>679</v>
      </c>
      <c r="B694" s="63">
        <v>44383</v>
      </c>
      <c r="C694" s="37">
        <v>433.77999899999998</v>
      </c>
      <c r="D694" s="37">
        <v>434.01001000000002</v>
      </c>
      <c r="E694" s="37">
        <v>430.01001000000002</v>
      </c>
      <c r="F694" s="37">
        <v>432.92999300000002</v>
      </c>
      <c r="G694" s="38">
        <v>68710400</v>
      </c>
      <c r="H694" s="37">
        <v>416.83605999999997</v>
      </c>
      <c r="I694" s="41">
        <f t="shared" si="87"/>
        <v>0.96282555318360663</v>
      </c>
      <c r="J694" s="41">
        <f t="shared" ca="1" si="88"/>
        <v>1</v>
      </c>
      <c r="K694" s="37">
        <f t="shared" si="89"/>
        <v>417.65</v>
      </c>
      <c r="L694" s="37">
        <f t="shared" si="90"/>
        <v>417.88</v>
      </c>
      <c r="M694" s="37">
        <f t="shared" si="91"/>
        <v>414.02</v>
      </c>
      <c r="N694" s="37">
        <f t="shared" si="92"/>
        <v>416.84</v>
      </c>
      <c r="O694" s="38">
        <f t="shared" ca="1" si="93"/>
        <v>68710400</v>
      </c>
    </row>
    <row r="695" spans="1:15" x14ac:dyDescent="0.4">
      <c r="A695">
        <v>680</v>
      </c>
      <c r="B695" s="63">
        <v>44379</v>
      </c>
      <c r="C695" s="37">
        <v>431.67001299999998</v>
      </c>
      <c r="D695" s="37">
        <v>434.10000600000001</v>
      </c>
      <c r="E695" s="37">
        <v>430.51998900000001</v>
      </c>
      <c r="F695" s="37">
        <v>433.72000100000002</v>
      </c>
      <c r="G695" s="38">
        <v>57697700</v>
      </c>
      <c r="H695" s="37">
        <v>417.59664900000001</v>
      </c>
      <c r="I695" s="41">
        <f t="shared" si="87"/>
        <v>0.96282543585072067</v>
      </c>
      <c r="J695" s="41">
        <f t="shared" ca="1" si="88"/>
        <v>1</v>
      </c>
      <c r="K695" s="37">
        <f t="shared" si="89"/>
        <v>415.62</v>
      </c>
      <c r="L695" s="37">
        <f t="shared" si="90"/>
        <v>417.96</v>
      </c>
      <c r="M695" s="37">
        <f t="shared" si="91"/>
        <v>414.52</v>
      </c>
      <c r="N695" s="37">
        <f t="shared" si="92"/>
        <v>417.6</v>
      </c>
      <c r="O695" s="38">
        <f t="shared" ca="1" si="93"/>
        <v>57697700</v>
      </c>
    </row>
    <row r="696" spans="1:15" x14ac:dyDescent="0.4">
      <c r="A696">
        <v>681</v>
      </c>
      <c r="B696" s="63">
        <v>44378</v>
      </c>
      <c r="C696" s="37">
        <v>428.86999500000002</v>
      </c>
      <c r="D696" s="37">
        <v>430.60000600000001</v>
      </c>
      <c r="E696" s="37">
        <v>428.79998799999998</v>
      </c>
      <c r="F696" s="37">
        <v>430.42999300000002</v>
      </c>
      <c r="G696" s="38">
        <v>53441000</v>
      </c>
      <c r="H696" s="37">
        <v>414.42892499999999</v>
      </c>
      <c r="I696" s="41">
        <f t="shared" si="87"/>
        <v>0.96282538796035988</v>
      </c>
      <c r="J696" s="41">
        <f t="shared" ca="1" si="88"/>
        <v>1</v>
      </c>
      <c r="K696" s="37">
        <f t="shared" si="89"/>
        <v>412.93</v>
      </c>
      <c r="L696" s="37">
        <f t="shared" si="90"/>
        <v>414.59</v>
      </c>
      <c r="M696" s="37">
        <f t="shared" si="91"/>
        <v>412.86</v>
      </c>
      <c r="N696" s="37">
        <f t="shared" si="92"/>
        <v>414.43</v>
      </c>
      <c r="O696" s="38">
        <f t="shared" ca="1" si="93"/>
        <v>53441000</v>
      </c>
    </row>
    <row r="697" spans="1:15" x14ac:dyDescent="0.4">
      <c r="A697">
        <v>682</v>
      </c>
      <c r="B697" s="63">
        <v>44377</v>
      </c>
      <c r="C697" s="37">
        <v>427.209991</v>
      </c>
      <c r="D697" s="37">
        <v>428.77999899999998</v>
      </c>
      <c r="E697" s="37">
        <v>427.17999300000002</v>
      </c>
      <c r="F697" s="37">
        <v>428.05999800000001</v>
      </c>
      <c r="G697" s="38">
        <v>64827900</v>
      </c>
      <c r="H697" s="37">
        <v>412.14703400000002</v>
      </c>
      <c r="I697" s="41">
        <f t="shared" si="87"/>
        <v>0.96282538879047519</v>
      </c>
      <c r="J697" s="41">
        <f t="shared" ca="1" si="88"/>
        <v>1</v>
      </c>
      <c r="K697" s="37">
        <f t="shared" si="89"/>
        <v>411.33</v>
      </c>
      <c r="L697" s="37">
        <f t="shared" si="90"/>
        <v>412.84</v>
      </c>
      <c r="M697" s="37">
        <f t="shared" si="91"/>
        <v>411.3</v>
      </c>
      <c r="N697" s="37">
        <f t="shared" si="92"/>
        <v>412.15</v>
      </c>
      <c r="O697" s="38">
        <f t="shared" ca="1" si="93"/>
        <v>64827900</v>
      </c>
    </row>
    <row r="698" spans="1:15" x14ac:dyDescent="0.4">
      <c r="A698">
        <v>683</v>
      </c>
      <c r="B698" s="63">
        <v>44376</v>
      </c>
      <c r="C698" s="37">
        <v>427.88000499999998</v>
      </c>
      <c r="D698" s="37">
        <v>428.55999800000001</v>
      </c>
      <c r="E698" s="37">
        <v>427.13000499999998</v>
      </c>
      <c r="F698" s="37">
        <v>427.70001200000002</v>
      </c>
      <c r="G698" s="38">
        <v>35970500</v>
      </c>
      <c r="H698" s="37">
        <v>411.80050699999998</v>
      </c>
      <c r="I698" s="41">
        <f t="shared" si="87"/>
        <v>0.96282556802921004</v>
      </c>
      <c r="J698" s="41">
        <f t="shared" ca="1" si="88"/>
        <v>1</v>
      </c>
      <c r="K698" s="37">
        <f t="shared" si="89"/>
        <v>411.97</v>
      </c>
      <c r="L698" s="37">
        <f t="shared" si="90"/>
        <v>412.63</v>
      </c>
      <c r="M698" s="37">
        <f t="shared" si="91"/>
        <v>411.25</v>
      </c>
      <c r="N698" s="37">
        <f t="shared" si="92"/>
        <v>411.8</v>
      </c>
      <c r="O698" s="38">
        <f t="shared" ca="1" si="93"/>
        <v>35970500</v>
      </c>
    </row>
    <row r="699" spans="1:15" x14ac:dyDescent="0.4">
      <c r="A699">
        <v>684</v>
      </c>
      <c r="B699" s="63">
        <v>44375</v>
      </c>
      <c r="C699" s="37">
        <v>427.17001299999998</v>
      </c>
      <c r="D699" s="37">
        <v>427.64999399999999</v>
      </c>
      <c r="E699" s="37">
        <v>425.89001500000001</v>
      </c>
      <c r="F699" s="37">
        <v>427.47000100000002</v>
      </c>
      <c r="G699" s="38">
        <v>53159600</v>
      </c>
      <c r="H699" s="37">
        <v>411.57900999999998</v>
      </c>
      <c r="I699" s="41">
        <f t="shared" si="87"/>
        <v>0.96282548257696321</v>
      </c>
      <c r="J699" s="41">
        <f t="shared" ca="1" si="88"/>
        <v>1</v>
      </c>
      <c r="K699" s="37">
        <f t="shared" si="89"/>
        <v>411.29</v>
      </c>
      <c r="L699" s="37">
        <f t="shared" si="90"/>
        <v>411.75</v>
      </c>
      <c r="M699" s="37">
        <f t="shared" si="91"/>
        <v>410.06</v>
      </c>
      <c r="N699" s="37">
        <f t="shared" si="92"/>
        <v>411.58</v>
      </c>
      <c r="O699" s="38">
        <f t="shared" ca="1" si="93"/>
        <v>53159600</v>
      </c>
    </row>
    <row r="700" spans="1:15" x14ac:dyDescent="0.4">
      <c r="A700">
        <v>685</v>
      </c>
      <c r="B700" s="63">
        <v>44372</v>
      </c>
      <c r="C700" s="37">
        <v>425.89999399999999</v>
      </c>
      <c r="D700" s="37">
        <v>427.08999599999999</v>
      </c>
      <c r="E700" s="37">
        <v>425.54998799999998</v>
      </c>
      <c r="F700" s="37">
        <v>426.60998499999999</v>
      </c>
      <c r="G700" s="38">
        <v>58129500</v>
      </c>
      <c r="H700" s="37">
        <v>410.750946</v>
      </c>
      <c r="I700" s="41">
        <f t="shared" si="87"/>
        <v>0.96282543879042115</v>
      </c>
      <c r="J700" s="41">
        <f t="shared" ca="1" si="88"/>
        <v>1</v>
      </c>
      <c r="K700" s="37">
        <f t="shared" si="89"/>
        <v>410.07</v>
      </c>
      <c r="L700" s="37">
        <f t="shared" si="90"/>
        <v>411.21</v>
      </c>
      <c r="M700" s="37">
        <f t="shared" si="91"/>
        <v>409.73</v>
      </c>
      <c r="N700" s="37">
        <f t="shared" si="92"/>
        <v>410.75</v>
      </c>
      <c r="O700" s="38">
        <f t="shared" ca="1" si="93"/>
        <v>58129500</v>
      </c>
    </row>
    <row r="701" spans="1:15" x14ac:dyDescent="0.4">
      <c r="A701">
        <v>686</v>
      </c>
      <c r="B701" s="63">
        <v>44371</v>
      </c>
      <c r="C701" s="37">
        <v>424.89001500000001</v>
      </c>
      <c r="D701" s="37">
        <v>425.54998799999998</v>
      </c>
      <c r="E701" s="37">
        <v>424.61999500000002</v>
      </c>
      <c r="F701" s="37">
        <v>425.10000600000001</v>
      </c>
      <c r="G701" s="38">
        <v>45110300</v>
      </c>
      <c r="H701" s="37">
        <v>409.29711900000001</v>
      </c>
      <c r="I701" s="41">
        <f t="shared" si="87"/>
        <v>0.96282548394036016</v>
      </c>
      <c r="J701" s="41">
        <f t="shared" ca="1" si="88"/>
        <v>1</v>
      </c>
      <c r="K701" s="37">
        <f t="shared" si="89"/>
        <v>409.09</v>
      </c>
      <c r="L701" s="37">
        <f t="shared" si="90"/>
        <v>409.73</v>
      </c>
      <c r="M701" s="37">
        <f t="shared" si="91"/>
        <v>408.83</v>
      </c>
      <c r="N701" s="37">
        <f t="shared" si="92"/>
        <v>409.3</v>
      </c>
      <c r="O701" s="38">
        <f t="shared" ca="1" si="93"/>
        <v>45110300</v>
      </c>
    </row>
    <row r="702" spans="1:15" x14ac:dyDescent="0.4">
      <c r="A702">
        <v>687</v>
      </c>
      <c r="B702" s="63">
        <v>44370</v>
      </c>
      <c r="C702" s="37">
        <v>423.19000199999999</v>
      </c>
      <c r="D702" s="37">
        <v>424.04998799999998</v>
      </c>
      <c r="E702" s="37">
        <v>422.51001000000002</v>
      </c>
      <c r="F702" s="37">
        <v>422.60000600000001</v>
      </c>
      <c r="G702" s="38">
        <v>49445400</v>
      </c>
      <c r="H702" s="37">
        <v>406.89007600000002</v>
      </c>
      <c r="I702" s="41">
        <f t="shared" si="87"/>
        <v>0.96282553294615902</v>
      </c>
      <c r="J702" s="41">
        <f t="shared" ca="1" si="88"/>
        <v>1</v>
      </c>
      <c r="K702" s="37">
        <f t="shared" si="89"/>
        <v>407.46</v>
      </c>
      <c r="L702" s="37">
        <f t="shared" si="90"/>
        <v>408.29</v>
      </c>
      <c r="M702" s="37">
        <f t="shared" si="91"/>
        <v>406.8</v>
      </c>
      <c r="N702" s="37">
        <f t="shared" si="92"/>
        <v>406.89</v>
      </c>
      <c r="O702" s="38">
        <f t="shared" ca="1" si="93"/>
        <v>49445400</v>
      </c>
    </row>
    <row r="703" spans="1:15" x14ac:dyDescent="0.4">
      <c r="A703">
        <v>688</v>
      </c>
      <c r="B703" s="63">
        <v>44369</v>
      </c>
      <c r="C703" s="37">
        <v>420.85000600000001</v>
      </c>
      <c r="D703" s="37">
        <v>424</v>
      </c>
      <c r="E703" s="37">
        <v>420.07998700000002</v>
      </c>
      <c r="F703" s="37">
        <v>423.10998499999999</v>
      </c>
      <c r="G703" s="38">
        <v>57700300</v>
      </c>
      <c r="H703" s="37">
        <v>407.38104199999998</v>
      </c>
      <c r="I703" s="41">
        <f t="shared" si="87"/>
        <v>0.96282540342317846</v>
      </c>
      <c r="J703" s="41">
        <f t="shared" ca="1" si="88"/>
        <v>1</v>
      </c>
      <c r="K703" s="37">
        <f t="shared" si="89"/>
        <v>405.21</v>
      </c>
      <c r="L703" s="37">
        <f t="shared" si="90"/>
        <v>408.24</v>
      </c>
      <c r="M703" s="37">
        <f t="shared" si="91"/>
        <v>404.46</v>
      </c>
      <c r="N703" s="37">
        <f t="shared" si="92"/>
        <v>407.38</v>
      </c>
      <c r="O703" s="38">
        <f t="shared" ca="1" si="93"/>
        <v>57700300</v>
      </c>
    </row>
    <row r="704" spans="1:15" x14ac:dyDescent="0.4">
      <c r="A704">
        <v>689</v>
      </c>
      <c r="B704" s="63">
        <v>44368</v>
      </c>
      <c r="C704" s="37">
        <v>416.79998799999998</v>
      </c>
      <c r="D704" s="37">
        <v>421.05999800000001</v>
      </c>
      <c r="E704" s="37">
        <v>415.92999300000002</v>
      </c>
      <c r="F704" s="37">
        <v>420.85998499999999</v>
      </c>
      <c r="G704" s="38">
        <v>72822000</v>
      </c>
      <c r="H704" s="37">
        <v>405.21478300000001</v>
      </c>
      <c r="I704" s="41">
        <f t="shared" si="87"/>
        <v>0.96282563665443277</v>
      </c>
      <c r="J704" s="41">
        <f t="shared" ca="1" si="88"/>
        <v>1</v>
      </c>
      <c r="K704" s="37">
        <f t="shared" si="89"/>
        <v>401.31</v>
      </c>
      <c r="L704" s="37">
        <f t="shared" si="90"/>
        <v>405.41</v>
      </c>
      <c r="M704" s="37">
        <f t="shared" si="91"/>
        <v>400.47</v>
      </c>
      <c r="N704" s="37">
        <f t="shared" si="92"/>
        <v>405.21</v>
      </c>
      <c r="O704" s="38">
        <f t="shared" ca="1" si="93"/>
        <v>72822000</v>
      </c>
    </row>
    <row r="705" spans="1:15" x14ac:dyDescent="0.4">
      <c r="A705">
        <v>690</v>
      </c>
      <c r="B705" s="63">
        <v>44365</v>
      </c>
      <c r="C705" s="37">
        <v>417.08999599999999</v>
      </c>
      <c r="D705" s="37">
        <v>417.82998700000002</v>
      </c>
      <c r="E705" s="37">
        <v>414.70001200000002</v>
      </c>
      <c r="F705" s="37">
        <v>414.92001299999998</v>
      </c>
      <c r="G705" s="38">
        <v>118676300</v>
      </c>
      <c r="H705" s="37">
        <v>399.495544</v>
      </c>
      <c r="I705" s="41">
        <f t="shared" si="87"/>
        <v>0.96282543980350255</v>
      </c>
      <c r="J705" s="41">
        <f t="shared" ca="1" si="88"/>
        <v>1</v>
      </c>
      <c r="K705" s="37">
        <f t="shared" si="89"/>
        <v>401.58</v>
      </c>
      <c r="L705" s="37">
        <f t="shared" si="90"/>
        <v>402.3</v>
      </c>
      <c r="M705" s="37">
        <f t="shared" si="91"/>
        <v>399.28</v>
      </c>
      <c r="N705" s="37">
        <f t="shared" si="92"/>
        <v>399.5</v>
      </c>
      <c r="O705" s="38">
        <f t="shared" ca="1" si="93"/>
        <v>118676300</v>
      </c>
    </row>
    <row r="706" spans="1:15" x14ac:dyDescent="0.4">
      <c r="A706">
        <v>691</v>
      </c>
      <c r="B706" s="63">
        <v>44364</v>
      </c>
      <c r="C706" s="37">
        <v>421.67001299999998</v>
      </c>
      <c r="D706" s="37">
        <v>423.01998900000001</v>
      </c>
      <c r="E706" s="37">
        <v>419.32000699999998</v>
      </c>
      <c r="F706" s="37">
        <v>421.97000100000002</v>
      </c>
      <c r="G706" s="38">
        <v>90949700</v>
      </c>
      <c r="H706" s="37">
        <v>404.95855699999998</v>
      </c>
      <c r="I706" s="41">
        <f t="shared" si="87"/>
        <v>0.95968565547388274</v>
      </c>
      <c r="J706" s="41">
        <f t="shared" ca="1" si="88"/>
        <v>1</v>
      </c>
      <c r="K706" s="37">
        <f t="shared" si="89"/>
        <v>404.67</v>
      </c>
      <c r="L706" s="37">
        <f t="shared" si="90"/>
        <v>405.97</v>
      </c>
      <c r="M706" s="37">
        <f t="shared" si="91"/>
        <v>402.42</v>
      </c>
      <c r="N706" s="37">
        <f t="shared" si="92"/>
        <v>404.96</v>
      </c>
      <c r="O706" s="38">
        <f t="shared" ca="1" si="93"/>
        <v>90949700</v>
      </c>
    </row>
    <row r="707" spans="1:15" x14ac:dyDescent="0.4">
      <c r="A707">
        <v>692</v>
      </c>
      <c r="B707" s="63">
        <v>44363</v>
      </c>
      <c r="C707" s="37">
        <v>424.63000499999998</v>
      </c>
      <c r="D707" s="37">
        <v>424.86999500000002</v>
      </c>
      <c r="E707" s="37">
        <v>419.92001299999998</v>
      </c>
      <c r="F707" s="37">
        <v>422.10998499999999</v>
      </c>
      <c r="G707" s="38">
        <v>80386100</v>
      </c>
      <c r="H707" s="37">
        <v>405.09295700000001</v>
      </c>
      <c r="I707" s="41">
        <f t="shared" si="87"/>
        <v>0.95968579610832949</v>
      </c>
      <c r="J707" s="41">
        <f t="shared" ca="1" si="88"/>
        <v>1</v>
      </c>
      <c r="K707" s="37">
        <f t="shared" si="89"/>
        <v>407.51</v>
      </c>
      <c r="L707" s="37">
        <f t="shared" si="90"/>
        <v>407.74</v>
      </c>
      <c r="M707" s="37">
        <f t="shared" si="91"/>
        <v>402.99</v>
      </c>
      <c r="N707" s="37">
        <f t="shared" si="92"/>
        <v>405.09</v>
      </c>
      <c r="O707" s="38">
        <f t="shared" ca="1" si="93"/>
        <v>80386100</v>
      </c>
    </row>
    <row r="708" spans="1:15" x14ac:dyDescent="0.4">
      <c r="A708">
        <v>693</v>
      </c>
      <c r="B708" s="63">
        <v>44362</v>
      </c>
      <c r="C708" s="37">
        <v>425.42001299999998</v>
      </c>
      <c r="D708" s="37">
        <v>425.459991</v>
      </c>
      <c r="E708" s="37">
        <v>423.540009</v>
      </c>
      <c r="F708" s="37">
        <v>424.48001099999999</v>
      </c>
      <c r="G708" s="38">
        <v>51508500</v>
      </c>
      <c r="H708" s="37">
        <v>407.36743200000001</v>
      </c>
      <c r="I708" s="41">
        <f t="shared" si="87"/>
        <v>0.95968578364930357</v>
      </c>
      <c r="J708" s="41">
        <f t="shared" ca="1" si="88"/>
        <v>1</v>
      </c>
      <c r="K708" s="37">
        <f t="shared" si="89"/>
        <v>408.27</v>
      </c>
      <c r="L708" s="37">
        <f t="shared" si="90"/>
        <v>408.31</v>
      </c>
      <c r="M708" s="37">
        <f t="shared" si="91"/>
        <v>406.47</v>
      </c>
      <c r="N708" s="37">
        <f t="shared" si="92"/>
        <v>407.37</v>
      </c>
      <c r="O708" s="38">
        <f t="shared" ca="1" si="93"/>
        <v>51508500</v>
      </c>
    </row>
    <row r="709" spans="1:15" x14ac:dyDescent="0.4">
      <c r="A709">
        <v>694</v>
      </c>
      <c r="B709" s="63">
        <v>44361</v>
      </c>
      <c r="C709" s="37">
        <v>424.42999300000002</v>
      </c>
      <c r="D709" s="37">
        <v>425.36999500000002</v>
      </c>
      <c r="E709" s="37">
        <v>423.10000600000001</v>
      </c>
      <c r="F709" s="37">
        <v>425.26001000000002</v>
      </c>
      <c r="G709" s="38">
        <v>42358500</v>
      </c>
      <c r="H709" s="37">
        <v>408.11602800000003</v>
      </c>
      <c r="I709" s="41">
        <f t="shared" si="87"/>
        <v>0.95968588252631615</v>
      </c>
      <c r="J709" s="41">
        <f t="shared" ca="1" si="88"/>
        <v>1</v>
      </c>
      <c r="K709" s="37">
        <f t="shared" si="89"/>
        <v>407.32</v>
      </c>
      <c r="L709" s="37">
        <f t="shared" si="90"/>
        <v>408.22</v>
      </c>
      <c r="M709" s="37">
        <f t="shared" si="91"/>
        <v>406.04</v>
      </c>
      <c r="N709" s="37">
        <f t="shared" si="92"/>
        <v>408.12</v>
      </c>
      <c r="O709" s="38">
        <f t="shared" ca="1" si="93"/>
        <v>42358500</v>
      </c>
    </row>
    <row r="710" spans="1:15" x14ac:dyDescent="0.4">
      <c r="A710">
        <v>695</v>
      </c>
      <c r="B710" s="63">
        <v>44358</v>
      </c>
      <c r="C710" s="37">
        <v>424.20001200000002</v>
      </c>
      <c r="D710" s="37">
        <v>424.42999300000002</v>
      </c>
      <c r="E710" s="37">
        <v>422.82000699999998</v>
      </c>
      <c r="F710" s="37">
        <v>424.30999800000001</v>
      </c>
      <c r="G710" s="38">
        <v>45570800</v>
      </c>
      <c r="H710" s="37">
        <v>407.20431500000001</v>
      </c>
      <c r="I710" s="41">
        <f t="shared" si="87"/>
        <v>0.95968588277290601</v>
      </c>
      <c r="J710" s="41">
        <f t="shared" ca="1" si="88"/>
        <v>1</v>
      </c>
      <c r="K710" s="37">
        <f t="shared" si="89"/>
        <v>407.1</v>
      </c>
      <c r="L710" s="37">
        <f t="shared" si="90"/>
        <v>407.32</v>
      </c>
      <c r="M710" s="37">
        <f t="shared" si="91"/>
        <v>405.77</v>
      </c>
      <c r="N710" s="37">
        <f t="shared" si="92"/>
        <v>407.2</v>
      </c>
      <c r="O710" s="38">
        <f t="shared" ca="1" si="93"/>
        <v>45570800</v>
      </c>
    </row>
    <row r="711" spans="1:15" x14ac:dyDescent="0.4">
      <c r="A711">
        <v>696</v>
      </c>
      <c r="B711" s="63">
        <v>44357</v>
      </c>
      <c r="C711" s="37">
        <v>422.959991</v>
      </c>
      <c r="D711" s="37">
        <v>424.63000499999998</v>
      </c>
      <c r="E711" s="37">
        <v>421.54998799999998</v>
      </c>
      <c r="F711" s="37">
        <v>423.60998499999999</v>
      </c>
      <c r="G711" s="38">
        <v>51020100</v>
      </c>
      <c r="H711" s="37">
        <v>406.53250100000002</v>
      </c>
      <c r="I711" s="41">
        <f t="shared" si="87"/>
        <v>0.95968583224023873</v>
      </c>
      <c r="J711" s="41">
        <f t="shared" ca="1" si="88"/>
        <v>1</v>
      </c>
      <c r="K711" s="37">
        <f t="shared" si="89"/>
        <v>405.91</v>
      </c>
      <c r="L711" s="37">
        <f t="shared" si="90"/>
        <v>407.51</v>
      </c>
      <c r="M711" s="37">
        <f t="shared" si="91"/>
        <v>404.56</v>
      </c>
      <c r="N711" s="37">
        <f t="shared" si="92"/>
        <v>406.53</v>
      </c>
      <c r="O711" s="38">
        <f t="shared" ca="1" si="93"/>
        <v>51020100</v>
      </c>
    </row>
    <row r="712" spans="1:15" x14ac:dyDescent="0.4">
      <c r="A712">
        <v>697</v>
      </c>
      <c r="B712" s="63">
        <v>44356</v>
      </c>
      <c r="C712" s="37">
        <v>423.17999300000002</v>
      </c>
      <c r="D712" s="37">
        <v>423.26001000000002</v>
      </c>
      <c r="E712" s="37">
        <v>421.41000400000001</v>
      </c>
      <c r="F712" s="37">
        <v>421.64999399999999</v>
      </c>
      <c r="G712" s="38">
        <v>48436300</v>
      </c>
      <c r="H712" s="37">
        <v>404.65158100000002</v>
      </c>
      <c r="I712" s="41">
        <f t="shared" si="87"/>
        <v>0.95968596408897378</v>
      </c>
      <c r="J712" s="41">
        <f t="shared" ca="1" si="88"/>
        <v>1</v>
      </c>
      <c r="K712" s="37">
        <f t="shared" si="89"/>
        <v>406.12</v>
      </c>
      <c r="L712" s="37">
        <f t="shared" si="90"/>
        <v>406.2</v>
      </c>
      <c r="M712" s="37">
        <f t="shared" si="91"/>
        <v>404.42</v>
      </c>
      <c r="N712" s="37">
        <f t="shared" si="92"/>
        <v>404.65</v>
      </c>
      <c r="O712" s="38">
        <f t="shared" ca="1" si="93"/>
        <v>48436300</v>
      </c>
    </row>
    <row r="713" spans="1:15" x14ac:dyDescent="0.4">
      <c r="A713">
        <v>698</v>
      </c>
      <c r="B713" s="63">
        <v>44355</v>
      </c>
      <c r="C713" s="37">
        <v>423.10998499999999</v>
      </c>
      <c r="D713" s="37">
        <v>423.209991</v>
      </c>
      <c r="E713" s="37">
        <v>420.32000699999998</v>
      </c>
      <c r="F713" s="37">
        <v>422.27999899999998</v>
      </c>
      <c r="G713" s="38">
        <v>47134300</v>
      </c>
      <c r="H713" s="37">
        <v>405.25613399999997</v>
      </c>
      <c r="I713" s="41">
        <f t="shared" si="87"/>
        <v>0.95968583631639159</v>
      </c>
      <c r="J713" s="41">
        <f t="shared" ca="1" si="88"/>
        <v>1</v>
      </c>
      <c r="K713" s="37">
        <f t="shared" si="89"/>
        <v>406.05</v>
      </c>
      <c r="L713" s="37">
        <f t="shared" si="90"/>
        <v>406.15</v>
      </c>
      <c r="M713" s="37">
        <f t="shared" si="91"/>
        <v>403.38</v>
      </c>
      <c r="N713" s="37">
        <f t="shared" si="92"/>
        <v>405.26</v>
      </c>
      <c r="O713" s="38">
        <f t="shared" ca="1" si="93"/>
        <v>47134300</v>
      </c>
    </row>
    <row r="714" spans="1:15" x14ac:dyDescent="0.4">
      <c r="A714">
        <v>699</v>
      </c>
      <c r="B714" s="63">
        <v>44354</v>
      </c>
      <c r="C714" s="37">
        <v>422.58999599999999</v>
      </c>
      <c r="D714" s="37">
        <v>422.77999899999998</v>
      </c>
      <c r="E714" s="37">
        <v>421.19000199999999</v>
      </c>
      <c r="F714" s="37">
        <v>422.19000199999999</v>
      </c>
      <c r="G714" s="38">
        <v>51555000</v>
      </c>
      <c r="H714" s="37">
        <v>405.16973899999999</v>
      </c>
      <c r="I714" s="41">
        <f t="shared" si="87"/>
        <v>0.95968577436847968</v>
      </c>
      <c r="J714" s="41">
        <f t="shared" ca="1" si="88"/>
        <v>1</v>
      </c>
      <c r="K714" s="37">
        <f t="shared" si="89"/>
        <v>405.55</v>
      </c>
      <c r="L714" s="37">
        <f t="shared" si="90"/>
        <v>405.74</v>
      </c>
      <c r="M714" s="37">
        <f t="shared" si="91"/>
        <v>404.21</v>
      </c>
      <c r="N714" s="37">
        <f t="shared" si="92"/>
        <v>405.17</v>
      </c>
      <c r="O714" s="38">
        <f t="shared" ca="1" si="93"/>
        <v>51555000</v>
      </c>
    </row>
    <row r="715" spans="1:15" x14ac:dyDescent="0.4">
      <c r="A715">
        <v>700</v>
      </c>
      <c r="B715" s="63">
        <v>44351</v>
      </c>
      <c r="C715" s="37">
        <v>420.75</v>
      </c>
      <c r="D715" s="37">
        <v>422.92001299999998</v>
      </c>
      <c r="E715" s="37">
        <v>418.83999599999999</v>
      </c>
      <c r="F715" s="37">
        <v>422.60000600000001</v>
      </c>
      <c r="G715" s="38">
        <v>55938800</v>
      </c>
      <c r="H715" s="37">
        <v>405.56320199999999</v>
      </c>
      <c r="I715" s="41">
        <f t="shared" si="87"/>
        <v>0.95968574595808209</v>
      </c>
      <c r="J715" s="41">
        <f t="shared" ca="1" si="88"/>
        <v>1</v>
      </c>
      <c r="K715" s="37">
        <f t="shared" si="89"/>
        <v>403.79</v>
      </c>
      <c r="L715" s="37">
        <f t="shared" si="90"/>
        <v>405.87</v>
      </c>
      <c r="M715" s="37">
        <f t="shared" si="91"/>
        <v>401.95</v>
      </c>
      <c r="N715" s="37">
        <f t="shared" si="92"/>
        <v>405.56</v>
      </c>
      <c r="O715" s="38">
        <f t="shared" ca="1" si="93"/>
        <v>55938800</v>
      </c>
    </row>
    <row r="716" spans="1:15" x14ac:dyDescent="0.4">
      <c r="A716">
        <v>701</v>
      </c>
      <c r="B716" s="63">
        <v>44350</v>
      </c>
      <c r="C716" s="37">
        <v>417.85000600000001</v>
      </c>
      <c r="D716" s="37">
        <v>419.98998999999998</v>
      </c>
      <c r="E716" s="37">
        <v>416.27999899999998</v>
      </c>
      <c r="F716" s="37">
        <v>418.76998900000001</v>
      </c>
      <c r="G716" s="38">
        <v>58138800</v>
      </c>
      <c r="H716" s="37">
        <v>401.88760400000001</v>
      </c>
      <c r="I716" s="41">
        <f t="shared" si="87"/>
        <v>0.95968578111264802</v>
      </c>
      <c r="J716" s="41">
        <f t="shared" ca="1" si="88"/>
        <v>1</v>
      </c>
      <c r="K716" s="37">
        <f t="shared" si="89"/>
        <v>401</v>
      </c>
      <c r="L716" s="37">
        <f t="shared" si="90"/>
        <v>403.06</v>
      </c>
      <c r="M716" s="37">
        <f t="shared" si="91"/>
        <v>399.5</v>
      </c>
      <c r="N716" s="37">
        <f t="shared" si="92"/>
        <v>401.89</v>
      </c>
      <c r="O716" s="38">
        <f t="shared" ca="1" si="93"/>
        <v>58138800</v>
      </c>
    </row>
    <row r="717" spans="1:15" x14ac:dyDescent="0.4">
      <c r="A717">
        <v>702</v>
      </c>
      <c r="B717" s="63">
        <v>44349</v>
      </c>
      <c r="C717" s="37">
        <v>420.36999500000002</v>
      </c>
      <c r="D717" s="37">
        <v>421.23001099999999</v>
      </c>
      <c r="E717" s="37">
        <v>419.290009</v>
      </c>
      <c r="F717" s="37">
        <v>420.32998700000002</v>
      </c>
      <c r="G717" s="38">
        <v>49097100</v>
      </c>
      <c r="H717" s="37">
        <v>403.38476600000001</v>
      </c>
      <c r="I717" s="41">
        <f t="shared" si="87"/>
        <v>0.95968590982303625</v>
      </c>
      <c r="J717" s="41">
        <f t="shared" ca="1" si="88"/>
        <v>1</v>
      </c>
      <c r="K717" s="37">
        <f t="shared" si="89"/>
        <v>403.42</v>
      </c>
      <c r="L717" s="37">
        <f t="shared" si="90"/>
        <v>404.25</v>
      </c>
      <c r="M717" s="37">
        <f t="shared" si="91"/>
        <v>402.39</v>
      </c>
      <c r="N717" s="37">
        <f t="shared" si="92"/>
        <v>403.38</v>
      </c>
      <c r="O717" s="38">
        <f t="shared" ca="1" si="93"/>
        <v>49097100</v>
      </c>
    </row>
    <row r="718" spans="1:15" x14ac:dyDescent="0.4">
      <c r="A718">
        <v>703</v>
      </c>
      <c r="B718" s="63">
        <v>44348</v>
      </c>
      <c r="C718" s="37">
        <v>422.57000699999998</v>
      </c>
      <c r="D718" s="37">
        <v>422.72000100000002</v>
      </c>
      <c r="E718" s="37">
        <v>419.20001200000002</v>
      </c>
      <c r="F718" s="37">
        <v>419.67001299999998</v>
      </c>
      <c r="G718" s="38">
        <v>54216600</v>
      </c>
      <c r="H718" s="37">
        <v>402.75134300000002</v>
      </c>
      <c r="I718" s="41">
        <f t="shared" si="87"/>
        <v>0.95968577816876333</v>
      </c>
      <c r="J718" s="41">
        <f t="shared" ca="1" si="88"/>
        <v>1</v>
      </c>
      <c r="K718" s="37">
        <f t="shared" si="89"/>
        <v>405.53</v>
      </c>
      <c r="L718" s="37">
        <f t="shared" si="90"/>
        <v>405.68</v>
      </c>
      <c r="M718" s="37">
        <f t="shared" si="91"/>
        <v>402.3</v>
      </c>
      <c r="N718" s="37">
        <f t="shared" si="92"/>
        <v>402.75</v>
      </c>
      <c r="O718" s="38">
        <f t="shared" ca="1" si="93"/>
        <v>54216600</v>
      </c>
    </row>
    <row r="719" spans="1:15" x14ac:dyDescent="0.4">
      <c r="A719">
        <v>704</v>
      </c>
      <c r="B719" s="63">
        <v>44344</v>
      </c>
      <c r="C719" s="37">
        <v>420.97000100000002</v>
      </c>
      <c r="D719" s="37">
        <v>421.25</v>
      </c>
      <c r="E719" s="37">
        <v>419.790009</v>
      </c>
      <c r="F719" s="37">
        <v>420.040009</v>
      </c>
      <c r="G719" s="38">
        <v>58520200</v>
      </c>
      <c r="H719" s="37">
        <v>403.10644500000001</v>
      </c>
      <c r="I719" s="41">
        <f t="shared" si="87"/>
        <v>0.95968583078475267</v>
      </c>
      <c r="J719" s="41">
        <f t="shared" ca="1" si="88"/>
        <v>1</v>
      </c>
      <c r="K719" s="37">
        <f t="shared" si="89"/>
        <v>404</v>
      </c>
      <c r="L719" s="37">
        <f t="shared" si="90"/>
        <v>404.27</v>
      </c>
      <c r="M719" s="37">
        <f t="shared" si="91"/>
        <v>402.87</v>
      </c>
      <c r="N719" s="37">
        <f t="shared" si="92"/>
        <v>403.11</v>
      </c>
      <c r="O719" s="38">
        <f t="shared" ca="1" si="93"/>
        <v>58520200</v>
      </c>
    </row>
    <row r="720" spans="1:15" x14ac:dyDescent="0.4">
      <c r="A720">
        <v>705</v>
      </c>
      <c r="B720" s="63">
        <v>44343</v>
      </c>
      <c r="C720" s="37">
        <v>420.17001299999998</v>
      </c>
      <c r="D720" s="37">
        <v>420.72000100000002</v>
      </c>
      <c r="E720" s="37">
        <v>418.98998999999998</v>
      </c>
      <c r="F720" s="37">
        <v>419.290009</v>
      </c>
      <c r="G720" s="38">
        <v>56707700</v>
      </c>
      <c r="H720" s="37">
        <v>402.38668799999999</v>
      </c>
      <c r="I720" s="41">
        <f t="shared" si="87"/>
        <v>0.95968584836945159</v>
      </c>
      <c r="J720" s="41">
        <f t="shared" ca="1" si="88"/>
        <v>1</v>
      </c>
      <c r="K720" s="37">
        <f t="shared" si="89"/>
        <v>403.23</v>
      </c>
      <c r="L720" s="37">
        <f t="shared" si="90"/>
        <v>403.76</v>
      </c>
      <c r="M720" s="37">
        <f t="shared" si="91"/>
        <v>402.1</v>
      </c>
      <c r="N720" s="37">
        <f t="shared" si="92"/>
        <v>402.39</v>
      </c>
      <c r="O720" s="38">
        <f t="shared" ca="1" si="93"/>
        <v>56707700</v>
      </c>
    </row>
    <row r="721" spans="1:15" x14ac:dyDescent="0.4">
      <c r="A721">
        <v>706</v>
      </c>
      <c r="B721" s="63">
        <v>44342</v>
      </c>
      <c r="C721" s="37">
        <v>418.86999500000002</v>
      </c>
      <c r="D721" s="37">
        <v>419.60998499999999</v>
      </c>
      <c r="E721" s="37">
        <v>417.76001000000002</v>
      </c>
      <c r="F721" s="37">
        <v>419.07000699999998</v>
      </c>
      <c r="G721" s="38">
        <v>43088600</v>
      </c>
      <c r="H721" s="37">
        <v>402.17559799999998</v>
      </c>
      <c r="I721" s="41">
        <f t="shared" ref="I721:I784" si="94">IF(F721=0,1,H721/F721)</f>
        <v>0.95968595051470718</v>
      </c>
      <c r="J721" s="41">
        <f t="shared" ref="J721:J784" ca="1" si="95">INDEX(OFFSET($T$15,0,0,$S$13+1,1),MATCH(B721,OFFSET($Q$15,0,0,$S$13+1,1),-1))</f>
        <v>1</v>
      </c>
      <c r="K721" s="37">
        <f t="shared" ref="K721:K784" si="96">ROUND($I721*C721,2)</f>
        <v>401.98</v>
      </c>
      <c r="L721" s="37">
        <f t="shared" ref="L721:L784" si="97">ROUND($I721*D721,2)</f>
        <v>402.69</v>
      </c>
      <c r="M721" s="37">
        <f t="shared" ref="M721:M784" si="98">ROUND($I721*E721,2)</f>
        <v>400.92</v>
      </c>
      <c r="N721" s="37">
        <f t="shared" ref="N721:N784" si="99">ROUND($I721*F721,2)</f>
        <v>402.18</v>
      </c>
      <c r="O721" s="38">
        <f t="shared" ref="O721:O784" ca="1" si="100">G721*J721</f>
        <v>43088600</v>
      </c>
    </row>
    <row r="722" spans="1:15" x14ac:dyDescent="0.4">
      <c r="A722">
        <v>707</v>
      </c>
      <c r="B722" s="63">
        <v>44341</v>
      </c>
      <c r="C722" s="37">
        <v>420.32998700000002</v>
      </c>
      <c r="D722" s="37">
        <v>420.709991</v>
      </c>
      <c r="E722" s="37">
        <v>417.61999500000002</v>
      </c>
      <c r="F722" s="37">
        <v>418.23998999999998</v>
      </c>
      <c r="G722" s="38">
        <v>57451400</v>
      </c>
      <c r="H722" s="37">
        <v>401.37905899999998</v>
      </c>
      <c r="I722" s="41">
        <f t="shared" si="94"/>
        <v>0.95968599033296653</v>
      </c>
      <c r="J722" s="41">
        <f t="shared" ca="1" si="95"/>
        <v>1</v>
      </c>
      <c r="K722" s="37">
        <f t="shared" si="96"/>
        <v>403.38</v>
      </c>
      <c r="L722" s="37">
        <f t="shared" si="97"/>
        <v>403.75</v>
      </c>
      <c r="M722" s="37">
        <f t="shared" si="98"/>
        <v>400.78</v>
      </c>
      <c r="N722" s="37">
        <f t="shared" si="99"/>
        <v>401.38</v>
      </c>
      <c r="O722" s="38">
        <f t="shared" ca="1" si="100"/>
        <v>57451400</v>
      </c>
    </row>
    <row r="723" spans="1:15" x14ac:dyDescent="0.4">
      <c r="A723">
        <v>708</v>
      </c>
      <c r="B723" s="63">
        <v>44340</v>
      </c>
      <c r="C723" s="37">
        <v>417.33999599999999</v>
      </c>
      <c r="D723" s="37">
        <v>420.32000699999998</v>
      </c>
      <c r="E723" s="37">
        <v>417.07998700000002</v>
      </c>
      <c r="F723" s="37">
        <v>419.17001299999998</v>
      </c>
      <c r="G723" s="38">
        <v>51376700</v>
      </c>
      <c r="H723" s="37">
        <v>402.27148399999999</v>
      </c>
      <c r="I723" s="41">
        <f t="shared" si="94"/>
        <v>0.95968573973348614</v>
      </c>
      <c r="J723" s="41">
        <f t="shared" ca="1" si="95"/>
        <v>1</v>
      </c>
      <c r="K723" s="37">
        <f t="shared" si="96"/>
        <v>400.52</v>
      </c>
      <c r="L723" s="37">
        <f t="shared" si="97"/>
        <v>403.38</v>
      </c>
      <c r="M723" s="37">
        <f t="shared" si="98"/>
        <v>400.27</v>
      </c>
      <c r="N723" s="37">
        <f t="shared" si="99"/>
        <v>402.27</v>
      </c>
      <c r="O723" s="38">
        <f t="shared" ca="1" si="100"/>
        <v>51376700</v>
      </c>
    </row>
    <row r="724" spans="1:15" x14ac:dyDescent="0.4">
      <c r="A724">
        <v>709</v>
      </c>
      <c r="B724" s="63">
        <v>44337</v>
      </c>
      <c r="C724" s="37">
        <v>416.86999500000002</v>
      </c>
      <c r="D724" s="37">
        <v>418.20001200000002</v>
      </c>
      <c r="E724" s="37">
        <v>414.45001200000002</v>
      </c>
      <c r="F724" s="37">
        <v>414.94000199999999</v>
      </c>
      <c r="G724" s="38">
        <v>76578700</v>
      </c>
      <c r="H724" s="37">
        <v>398.21203600000001</v>
      </c>
      <c r="I724" s="41">
        <f t="shared" si="94"/>
        <v>0.9596858198308873</v>
      </c>
      <c r="J724" s="41">
        <f t="shared" ca="1" si="95"/>
        <v>1</v>
      </c>
      <c r="K724" s="37">
        <f t="shared" si="96"/>
        <v>400.06</v>
      </c>
      <c r="L724" s="37">
        <f t="shared" si="97"/>
        <v>401.34</v>
      </c>
      <c r="M724" s="37">
        <f t="shared" si="98"/>
        <v>397.74</v>
      </c>
      <c r="N724" s="37">
        <f t="shared" si="99"/>
        <v>398.21</v>
      </c>
      <c r="O724" s="38">
        <f t="shared" ca="1" si="100"/>
        <v>76578700</v>
      </c>
    </row>
    <row r="725" spans="1:15" x14ac:dyDescent="0.4">
      <c r="A725">
        <v>710</v>
      </c>
      <c r="B725" s="63">
        <v>44336</v>
      </c>
      <c r="C725" s="37">
        <v>411.79998799999998</v>
      </c>
      <c r="D725" s="37">
        <v>416.63000499999998</v>
      </c>
      <c r="E725" s="37">
        <v>411.67001299999998</v>
      </c>
      <c r="F725" s="37">
        <v>415.27999899999998</v>
      </c>
      <c r="G725" s="38">
        <v>78022200</v>
      </c>
      <c r="H725" s="37">
        <v>398.53829999999999</v>
      </c>
      <c r="I725" s="41">
        <f t="shared" si="94"/>
        <v>0.95968575650088084</v>
      </c>
      <c r="J725" s="41">
        <f t="shared" ca="1" si="95"/>
        <v>1</v>
      </c>
      <c r="K725" s="37">
        <f t="shared" si="96"/>
        <v>395.2</v>
      </c>
      <c r="L725" s="37">
        <f t="shared" si="97"/>
        <v>399.83</v>
      </c>
      <c r="M725" s="37">
        <f t="shared" si="98"/>
        <v>395.07</v>
      </c>
      <c r="N725" s="37">
        <f t="shared" si="99"/>
        <v>398.54</v>
      </c>
      <c r="O725" s="38">
        <f t="shared" ca="1" si="100"/>
        <v>78022200</v>
      </c>
    </row>
    <row r="726" spans="1:15" x14ac:dyDescent="0.4">
      <c r="A726">
        <v>711</v>
      </c>
      <c r="B726" s="63">
        <v>44335</v>
      </c>
      <c r="C726" s="37">
        <v>406.92001299999998</v>
      </c>
      <c r="D726" s="37">
        <v>411.04998799999998</v>
      </c>
      <c r="E726" s="37">
        <v>405.32998700000002</v>
      </c>
      <c r="F726" s="37">
        <v>410.85998499999999</v>
      </c>
      <c r="G726" s="38">
        <v>106467100</v>
      </c>
      <c r="H726" s="37">
        <v>394.296539</v>
      </c>
      <c r="I726" s="41">
        <f t="shared" si="94"/>
        <v>0.95968591100445078</v>
      </c>
      <c r="J726" s="41">
        <f t="shared" ca="1" si="95"/>
        <v>1</v>
      </c>
      <c r="K726" s="37">
        <f t="shared" si="96"/>
        <v>390.52</v>
      </c>
      <c r="L726" s="37">
        <f t="shared" si="97"/>
        <v>394.48</v>
      </c>
      <c r="M726" s="37">
        <f t="shared" si="98"/>
        <v>388.99</v>
      </c>
      <c r="N726" s="37">
        <f t="shared" si="99"/>
        <v>394.3</v>
      </c>
      <c r="O726" s="38">
        <f t="shared" ca="1" si="100"/>
        <v>106467100</v>
      </c>
    </row>
    <row r="727" spans="1:15" x14ac:dyDescent="0.4">
      <c r="A727">
        <v>712</v>
      </c>
      <c r="B727" s="63">
        <v>44334</v>
      </c>
      <c r="C727" s="37">
        <v>415.79998799999998</v>
      </c>
      <c r="D727" s="37">
        <v>416.05999800000001</v>
      </c>
      <c r="E727" s="37">
        <v>411.76998900000001</v>
      </c>
      <c r="F727" s="37">
        <v>411.94000199999999</v>
      </c>
      <c r="G727" s="38">
        <v>59810200</v>
      </c>
      <c r="H727" s="37">
        <v>395.33297700000003</v>
      </c>
      <c r="I727" s="41">
        <f t="shared" si="94"/>
        <v>0.95968581609124726</v>
      </c>
      <c r="J727" s="41">
        <f t="shared" ca="1" si="95"/>
        <v>1</v>
      </c>
      <c r="K727" s="37">
        <f t="shared" si="96"/>
        <v>399.04</v>
      </c>
      <c r="L727" s="37">
        <f t="shared" si="97"/>
        <v>399.29</v>
      </c>
      <c r="M727" s="37">
        <f t="shared" si="98"/>
        <v>395.17</v>
      </c>
      <c r="N727" s="37">
        <f t="shared" si="99"/>
        <v>395.33</v>
      </c>
      <c r="O727" s="38">
        <f t="shared" ca="1" si="100"/>
        <v>59810200</v>
      </c>
    </row>
    <row r="728" spans="1:15" x14ac:dyDescent="0.4">
      <c r="A728">
        <v>713</v>
      </c>
      <c r="B728" s="63">
        <v>44333</v>
      </c>
      <c r="C728" s="37">
        <v>415.39001500000001</v>
      </c>
      <c r="D728" s="37">
        <v>416.39001500000001</v>
      </c>
      <c r="E728" s="37">
        <v>413.35998499999999</v>
      </c>
      <c r="F728" s="37">
        <v>415.51998900000001</v>
      </c>
      <c r="G728" s="38">
        <v>65129200</v>
      </c>
      <c r="H728" s="37">
        <v>398.76861600000001</v>
      </c>
      <c r="I728" s="41">
        <f t="shared" si="94"/>
        <v>0.95968575894431885</v>
      </c>
      <c r="J728" s="41">
        <f t="shared" ca="1" si="95"/>
        <v>1</v>
      </c>
      <c r="K728" s="37">
        <f t="shared" si="96"/>
        <v>398.64</v>
      </c>
      <c r="L728" s="37">
        <f t="shared" si="97"/>
        <v>399.6</v>
      </c>
      <c r="M728" s="37">
        <f t="shared" si="98"/>
        <v>396.7</v>
      </c>
      <c r="N728" s="37">
        <f t="shared" si="99"/>
        <v>398.77</v>
      </c>
      <c r="O728" s="38">
        <f t="shared" ca="1" si="100"/>
        <v>65129200</v>
      </c>
    </row>
    <row r="729" spans="1:15" x14ac:dyDescent="0.4">
      <c r="A729">
        <v>714</v>
      </c>
      <c r="B729" s="63">
        <v>44330</v>
      </c>
      <c r="C729" s="37">
        <v>413.209991</v>
      </c>
      <c r="D729" s="37">
        <v>417.48998999999998</v>
      </c>
      <c r="E729" s="37">
        <v>413.17999300000002</v>
      </c>
      <c r="F729" s="37">
        <v>416.57998700000002</v>
      </c>
      <c r="G729" s="38">
        <v>82201600</v>
      </c>
      <c r="H729" s="37">
        <v>399.78595000000001</v>
      </c>
      <c r="I729" s="41">
        <f t="shared" si="94"/>
        <v>0.95968592461452062</v>
      </c>
      <c r="J729" s="41">
        <f t="shared" ca="1" si="95"/>
        <v>1</v>
      </c>
      <c r="K729" s="37">
        <f t="shared" si="96"/>
        <v>396.55</v>
      </c>
      <c r="L729" s="37">
        <f t="shared" si="97"/>
        <v>400.66</v>
      </c>
      <c r="M729" s="37">
        <f t="shared" si="98"/>
        <v>396.52</v>
      </c>
      <c r="N729" s="37">
        <f t="shared" si="99"/>
        <v>399.79</v>
      </c>
      <c r="O729" s="38">
        <f t="shared" ca="1" si="100"/>
        <v>82201600</v>
      </c>
    </row>
    <row r="730" spans="1:15" x14ac:dyDescent="0.4">
      <c r="A730">
        <v>715</v>
      </c>
      <c r="B730" s="63">
        <v>44329</v>
      </c>
      <c r="C730" s="37">
        <v>407.07000699999998</v>
      </c>
      <c r="D730" s="37">
        <v>412.35000600000001</v>
      </c>
      <c r="E730" s="37">
        <v>407.01998900000001</v>
      </c>
      <c r="F730" s="37">
        <v>410.27999899999998</v>
      </c>
      <c r="G730" s="38">
        <v>106394000</v>
      </c>
      <c r="H730" s="37">
        <v>393.73992900000002</v>
      </c>
      <c r="I730" s="41">
        <f t="shared" si="94"/>
        <v>0.95968589733763754</v>
      </c>
      <c r="J730" s="41">
        <f t="shared" ca="1" si="95"/>
        <v>1</v>
      </c>
      <c r="K730" s="37">
        <f t="shared" si="96"/>
        <v>390.66</v>
      </c>
      <c r="L730" s="37">
        <f t="shared" si="97"/>
        <v>395.73</v>
      </c>
      <c r="M730" s="37">
        <f t="shared" si="98"/>
        <v>390.61</v>
      </c>
      <c r="N730" s="37">
        <f t="shared" si="99"/>
        <v>393.74</v>
      </c>
      <c r="O730" s="38">
        <f t="shared" ca="1" si="100"/>
        <v>106394000</v>
      </c>
    </row>
    <row r="731" spans="1:15" x14ac:dyDescent="0.4">
      <c r="A731">
        <v>716</v>
      </c>
      <c r="B731" s="63">
        <v>44328</v>
      </c>
      <c r="C731" s="37">
        <v>411.23001099999999</v>
      </c>
      <c r="D731" s="37">
        <v>412.58999599999999</v>
      </c>
      <c r="E731" s="37">
        <v>404</v>
      </c>
      <c r="F731" s="37">
        <v>405.41000400000001</v>
      </c>
      <c r="G731" s="38">
        <v>134811000</v>
      </c>
      <c r="H731" s="37">
        <v>389.06625400000001</v>
      </c>
      <c r="I731" s="41">
        <f t="shared" si="94"/>
        <v>0.9596858739578612</v>
      </c>
      <c r="J731" s="41">
        <f t="shared" ca="1" si="95"/>
        <v>1</v>
      </c>
      <c r="K731" s="37">
        <f t="shared" si="96"/>
        <v>394.65</v>
      </c>
      <c r="L731" s="37">
        <f t="shared" si="97"/>
        <v>395.96</v>
      </c>
      <c r="M731" s="37">
        <f t="shared" si="98"/>
        <v>387.71</v>
      </c>
      <c r="N731" s="37">
        <f t="shared" si="99"/>
        <v>389.07</v>
      </c>
      <c r="O731" s="38">
        <f t="shared" ca="1" si="100"/>
        <v>134811000</v>
      </c>
    </row>
    <row r="732" spans="1:15" x14ac:dyDescent="0.4">
      <c r="A732">
        <v>717</v>
      </c>
      <c r="B732" s="63">
        <v>44327</v>
      </c>
      <c r="C732" s="37">
        <v>413.10000600000001</v>
      </c>
      <c r="D732" s="37">
        <v>415.26998900000001</v>
      </c>
      <c r="E732" s="37">
        <v>410.05999800000001</v>
      </c>
      <c r="F732" s="37">
        <v>414.209991</v>
      </c>
      <c r="G732" s="38">
        <v>116888000</v>
      </c>
      <c r="H732" s="37">
        <v>397.51147500000002</v>
      </c>
      <c r="I732" s="41">
        <f t="shared" si="94"/>
        <v>0.95968586861054261</v>
      </c>
      <c r="J732" s="41">
        <f t="shared" ca="1" si="95"/>
        <v>1</v>
      </c>
      <c r="K732" s="37">
        <f t="shared" si="96"/>
        <v>396.45</v>
      </c>
      <c r="L732" s="37">
        <f t="shared" si="97"/>
        <v>398.53</v>
      </c>
      <c r="M732" s="37">
        <f t="shared" si="98"/>
        <v>393.53</v>
      </c>
      <c r="N732" s="37">
        <f t="shared" si="99"/>
        <v>397.51</v>
      </c>
      <c r="O732" s="38">
        <f t="shared" ca="1" si="100"/>
        <v>116888000</v>
      </c>
    </row>
    <row r="733" spans="1:15" x14ac:dyDescent="0.4">
      <c r="A733">
        <v>718</v>
      </c>
      <c r="B733" s="63">
        <v>44326</v>
      </c>
      <c r="C733" s="37">
        <v>422.5</v>
      </c>
      <c r="D733" s="37">
        <v>422.73998999999998</v>
      </c>
      <c r="E733" s="37">
        <v>417.80999800000001</v>
      </c>
      <c r="F733" s="37">
        <v>417.94000199999999</v>
      </c>
      <c r="G733" s="38">
        <v>81852400</v>
      </c>
      <c r="H733" s="37">
        <v>401.091095</v>
      </c>
      <c r="I733" s="41">
        <f t="shared" si="94"/>
        <v>0.95968582351684062</v>
      </c>
      <c r="J733" s="41">
        <f t="shared" ca="1" si="95"/>
        <v>1</v>
      </c>
      <c r="K733" s="37">
        <f t="shared" si="96"/>
        <v>405.47</v>
      </c>
      <c r="L733" s="37">
        <f t="shared" si="97"/>
        <v>405.7</v>
      </c>
      <c r="M733" s="37">
        <f t="shared" si="98"/>
        <v>400.97</v>
      </c>
      <c r="N733" s="37">
        <f t="shared" si="99"/>
        <v>401.09</v>
      </c>
      <c r="O733" s="38">
        <f t="shared" ca="1" si="100"/>
        <v>81852400</v>
      </c>
    </row>
    <row r="734" spans="1:15" x14ac:dyDescent="0.4">
      <c r="A734">
        <v>719</v>
      </c>
      <c r="B734" s="63">
        <v>44323</v>
      </c>
      <c r="C734" s="37">
        <v>419.89001500000001</v>
      </c>
      <c r="D734" s="37">
        <v>422.82000699999998</v>
      </c>
      <c r="E734" s="37">
        <v>419.16000400000001</v>
      </c>
      <c r="F734" s="37">
        <v>422.11999500000002</v>
      </c>
      <c r="G734" s="38">
        <v>67733800</v>
      </c>
      <c r="H734" s="37">
        <v>405.1026</v>
      </c>
      <c r="I734" s="41">
        <f t="shared" si="94"/>
        <v>0.95968588268366672</v>
      </c>
      <c r="J734" s="41">
        <f t="shared" ca="1" si="95"/>
        <v>1</v>
      </c>
      <c r="K734" s="37">
        <f t="shared" si="96"/>
        <v>402.96</v>
      </c>
      <c r="L734" s="37">
        <f t="shared" si="97"/>
        <v>405.77</v>
      </c>
      <c r="M734" s="37">
        <f t="shared" si="98"/>
        <v>402.26</v>
      </c>
      <c r="N734" s="37">
        <f t="shared" si="99"/>
        <v>405.1</v>
      </c>
      <c r="O734" s="38">
        <f t="shared" ca="1" si="100"/>
        <v>67733800</v>
      </c>
    </row>
    <row r="735" spans="1:15" x14ac:dyDescent="0.4">
      <c r="A735">
        <v>720</v>
      </c>
      <c r="B735" s="63">
        <v>44322</v>
      </c>
      <c r="C735" s="37">
        <v>415.82998700000002</v>
      </c>
      <c r="D735" s="37">
        <v>419.209991</v>
      </c>
      <c r="E735" s="37">
        <v>413.67999300000002</v>
      </c>
      <c r="F735" s="37">
        <v>419.07000699999998</v>
      </c>
      <c r="G735" s="38">
        <v>74321400</v>
      </c>
      <c r="H735" s="37">
        <v>402.17559799999998</v>
      </c>
      <c r="I735" s="41">
        <f t="shared" si="94"/>
        <v>0.95968595051470718</v>
      </c>
      <c r="J735" s="41">
        <f t="shared" ca="1" si="95"/>
        <v>1</v>
      </c>
      <c r="K735" s="37">
        <f t="shared" si="96"/>
        <v>399.07</v>
      </c>
      <c r="L735" s="37">
        <f t="shared" si="97"/>
        <v>402.31</v>
      </c>
      <c r="M735" s="37">
        <f t="shared" si="98"/>
        <v>397</v>
      </c>
      <c r="N735" s="37">
        <f t="shared" si="99"/>
        <v>402.18</v>
      </c>
      <c r="O735" s="38">
        <f t="shared" ca="1" si="100"/>
        <v>74321400</v>
      </c>
    </row>
    <row r="736" spans="1:15" x14ac:dyDescent="0.4">
      <c r="A736">
        <v>721</v>
      </c>
      <c r="B736" s="63">
        <v>44321</v>
      </c>
      <c r="C736" s="37">
        <v>417.38000499999998</v>
      </c>
      <c r="D736" s="37">
        <v>417.63000499999998</v>
      </c>
      <c r="E736" s="37">
        <v>415.14999399999999</v>
      </c>
      <c r="F736" s="37">
        <v>415.75</v>
      </c>
      <c r="G736" s="38">
        <v>60162200</v>
      </c>
      <c r="H736" s="37">
        <v>398.98937999999998</v>
      </c>
      <c r="I736" s="41">
        <f t="shared" si="94"/>
        <v>0.95968582080577269</v>
      </c>
      <c r="J736" s="41">
        <f t="shared" ca="1" si="95"/>
        <v>1</v>
      </c>
      <c r="K736" s="37">
        <f t="shared" si="96"/>
        <v>400.55</v>
      </c>
      <c r="L736" s="37">
        <f t="shared" si="97"/>
        <v>400.79</v>
      </c>
      <c r="M736" s="37">
        <f t="shared" si="98"/>
        <v>398.41</v>
      </c>
      <c r="N736" s="37">
        <f t="shared" si="99"/>
        <v>398.99</v>
      </c>
      <c r="O736" s="38">
        <f t="shared" ca="1" si="100"/>
        <v>60162200</v>
      </c>
    </row>
    <row r="737" spans="1:15" x14ac:dyDescent="0.4">
      <c r="A737">
        <v>722</v>
      </c>
      <c r="B737" s="63">
        <v>44320</v>
      </c>
      <c r="C737" s="37">
        <v>416.07000699999998</v>
      </c>
      <c r="D737" s="37">
        <v>416.60000600000001</v>
      </c>
      <c r="E737" s="37">
        <v>411.67001299999998</v>
      </c>
      <c r="F737" s="37">
        <v>415.61999500000002</v>
      </c>
      <c r="G737" s="38">
        <v>101591200</v>
      </c>
      <c r="H737" s="37">
        <v>398.86459400000001</v>
      </c>
      <c r="I737" s="41">
        <f t="shared" si="94"/>
        <v>0.95968576776485448</v>
      </c>
      <c r="J737" s="41">
        <f t="shared" ca="1" si="95"/>
        <v>1</v>
      </c>
      <c r="K737" s="37">
        <f t="shared" si="96"/>
        <v>399.3</v>
      </c>
      <c r="L737" s="37">
        <f t="shared" si="97"/>
        <v>399.81</v>
      </c>
      <c r="M737" s="37">
        <f t="shared" si="98"/>
        <v>395.07</v>
      </c>
      <c r="N737" s="37">
        <f t="shared" si="99"/>
        <v>398.86</v>
      </c>
      <c r="O737" s="38">
        <f t="shared" ca="1" si="100"/>
        <v>101591200</v>
      </c>
    </row>
    <row r="738" spans="1:15" x14ac:dyDescent="0.4">
      <c r="A738">
        <v>723</v>
      </c>
      <c r="B738" s="63">
        <v>44319</v>
      </c>
      <c r="C738" s="37">
        <v>419.42999300000002</v>
      </c>
      <c r="D738" s="37">
        <v>419.83999599999999</v>
      </c>
      <c r="E738" s="37">
        <v>417.67001299999998</v>
      </c>
      <c r="F738" s="37">
        <v>418.20001200000002</v>
      </c>
      <c r="G738" s="38">
        <v>68128300</v>
      </c>
      <c r="H738" s="37">
        <v>401.34060699999998</v>
      </c>
      <c r="I738" s="41">
        <f t="shared" si="94"/>
        <v>0.95968578547051775</v>
      </c>
      <c r="J738" s="41">
        <f t="shared" ca="1" si="95"/>
        <v>1</v>
      </c>
      <c r="K738" s="37">
        <f t="shared" si="96"/>
        <v>402.52</v>
      </c>
      <c r="L738" s="37">
        <f t="shared" si="97"/>
        <v>402.91</v>
      </c>
      <c r="M738" s="37">
        <f t="shared" si="98"/>
        <v>400.83</v>
      </c>
      <c r="N738" s="37">
        <f t="shared" si="99"/>
        <v>401.34</v>
      </c>
      <c r="O738" s="38">
        <f t="shared" ca="1" si="100"/>
        <v>68128300</v>
      </c>
    </row>
    <row r="739" spans="1:15" x14ac:dyDescent="0.4">
      <c r="A739">
        <v>724</v>
      </c>
      <c r="B739" s="63">
        <v>44316</v>
      </c>
      <c r="C739" s="37">
        <v>417.63000499999998</v>
      </c>
      <c r="D739" s="37">
        <v>418.540009</v>
      </c>
      <c r="E739" s="37">
        <v>416.33999599999999</v>
      </c>
      <c r="F739" s="37">
        <v>417.29998799999998</v>
      </c>
      <c r="G739" s="38">
        <v>85527000</v>
      </c>
      <c r="H739" s="37">
        <v>400.47692899999998</v>
      </c>
      <c r="I739" s="41">
        <f t="shared" si="94"/>
        <v>0.95968593461833507</v>
      </c>
      <c r="J739" s="41">
        <f t="shared" ca="1" si="95"/>
        <v>1</v>
      </c>
      <c r="K739" s="37">
        <f t="shared" si="96"/>
        <v>400.79</v>
      </c>
      <c r="L739" s="37">
        <f t="shared" si="97"/>
        <v>401.67</v>
      </c>
      <c r="M739" s="37">
        <f t="shared" si="98"/>
        <v>399.56</v>
      </c>
      <c r="N739" s="37">
        <f t="shared" si="99"/>
        <v>400.48</v>
      </c>
      <c r="O739" s="38">
        <f t="shared" ca="1" si="100"/>
        <v>85527000</v>
      </c>
    </row>
    <row r="740" spans="1:15" x14ac:dyDescent="0.4">
      <c r="A740">
        <v>725</v>
      </c>
      <c r="B740" s="63">
        <v>44315</v>
      </c>
      <c r="C740" s="37">
        <v>420.32000699999998</v>
      </c>
      <c r="D740" s="37">
        <v>420.72000100000002</v>
      </c>
      <c r="E740" s="37">
        <v>416.44000199999999</v>
      </c>
      <c r="F740" s="37">
        <v>420.05999800000001</v>
      </c>
      <c r="G740" s="38">
        <v>78544300</v>
      </c>
      <c r="H740" s="37">
        <v>403.12567100000001</v>
      </c>
      <c r="I740" s="41">
        <f t="shared" si="94"/>
        <v>0.95968593277001346</v>
      </c>
      <c r="J740" s="41">
        <f t="shared" ca="1" si="95"/>
        <v>1</v>
      </c>
      <c r="K740" s="37">
        <f t="shared" si="96"/>
        <v>403.38</v>
      </c>
      <c r="L740" s="37">
        <f t="shared" si="97"/>
        <v>403.76</v>
      </c>
      <c r="M740" s="37">
        <f t="shared" si="98"/>
        <v>399.65</v>
      </c>
      <c r="N740" s="37">
        <f t="shared" si="99"/>
        <v>403.13</v>
      </c>
      <c r="O740" s="38">
        <f t="shared" ca="1" si="100"/>
        <v>78544300</v>
      </c>
    </row>
    <row r="741" spans="1:15" x14ac:dyDescent="0.4">
      <c r="A741">
        <v>726</v>
      </c>
      <c r="B741" s="63">
        <v>44314</v>
      </c>
      <c r="C741" s="37">
        <v>417.80999800000001</v>
      </c>
      <c r="D741" s="37">
        <v>419.01001000000002</v>
      </c>
      <c r="E741" s="37">
        <v>416.89999399999999</v>
      </c>
      <c r="F741" s="37">
        <v>417.39999399999999</v>
      </c>
      <c r="G741" s="38">
        <v>51238900</v>
      </c>
      <c r="H741" s="37">
        <v>400.57287600000001</v>
      </c>
      <c r="I741" s="41">
        <f t="shared" si="94"/>
        <v>0.95968586908987841</v>
      </c>
      <c r="J741" s="41">
        <f t="shared" ca="1" si="95"/>
        <v>1</v>
      </c>
      <c r="K741" s="37">
        <f t="shared" si="96"/>
        <v>400.97</v>
      </c>
      <c r="L741" s="37">
        <f t="shared" si="97"/>
        <v>402.12</v>
      </c>
      <c r="M741" s="37">
        <f t="shared" si="98"/>
        <v>400.09</v>
      </c>
      <c r="N741" s="37">
        <f t="shared" si="99"/>
        <v>400.57</v>
      </c>
      <c r="O741" s="38">
        <f t="shared" ca="1" si="100"/>
        <v>51238900</v>
      </c>
    </row>
    <row r="742" spans="1:15" x14ac:dyDescent="0.4">
      <c r="A742">
        <v>727</v>
      </c>
      <c r="B742" s="63">
        <v>44313</v>
      </c>
      <c r="C742" s="37">
        <v>417.92999300000002</v>
      </c>
      <c r="D742" s="37">
        <v>418.14001500000001</v>
      </c>
      <c r="E742" s="37">
        <v>416.29998799999998</v>
      </c>
      <c r="F742" s="37">
        <v>417.51998900000001</v>
      </c>
      <c r="G742" s="38">
        <v>51303100</v>
      </c>
      <c r="H742" s="37">
        <v>400.68804899999998</v>
      </c>
      <c r="I742" s="41">
        <f t="shared" si="94"/>
        <v>0.95968590619981065</v>
      </c>
      <c r="J742" s="41">
        <f t="shared" ca="1" si="95"/>
        <v>1</v>
      </c>
      <c r="K742" s="37">
        <f t="shared" si="96"/>
        <v>401.08</v>
      </c>
      <c r="L742" s="37">
        <f t="shared" si="97"/>
        <v>401.28</v>
      </c>
      <c r="M742" s="37">
        <f t="shared" si="98"/>
        <v>399.52</v>
      </c>
      <c r="N742" s="37">
        <f t="shared" si="99"/>
        <v>400.69</v>
      </c>
      <c r="O742" s="38">
        <f t="shared" ca="1" si="100"/>
        <v>51303100</v>
      </c>
    </row>
    <row r="743" spans="1:15" x14ac:dyDescent="0.4">
      <c r="A743">
        <v>728</v>
      </c>
      <c r="B743" s="63">
        <v>44312</v>
      </c>
      <c r="C743" s="37">
        <v>417.44000199999999</v>
      </c>
      <c r="D743" s="37">
        <v>418.22000100000002</v>
      </c>
      <c r="E743" s="37">
        <v>416.80999800000001</v>
      </c>
      <c r="F743" s="37">
        <v>417.60998499999999</v>
      </c>
      <c r="G743" s="38">
        <v>52182400</v>
      </c>
      <c r="H743" s="37">
        <v>400.77441399999998</v>
      </c>
      <c r="I743" s="41">
        <f t="shared" si="94"/>
        <v>0.95968589927273884</v>
      </c>
      <c r="J743" s="41">
        <f t="shared" ca="1" si="95"/>
        <v>1</v>
      </c>
      <c r="K743" s="37">
        <f t="shared" si="96"/>
        <v>400.61</v>
      </c>
      <c r="L743" s="37">
        <f t="shared" si="97"/>
        <v>401.36</v>
      </c>
      <c r="M743" s="37">
        <f t="shared" si="98"/>
        <v>400.01</v>
      </c>
      <c r="N743" s="37">
        <f t="shared" si="99"/>
        <v>400.77</v>
      </c>
      <c r="O743" s="38">
        <f t="shared" ca="1" si="100"/>
        <v>52182400</v>
      </c>
    </row>
    <row r="744" spans="1:15" x14ac:dyDescent="0.4">
      <c r="A744">
        <v>729</v>
      </c>
      <c r="B744" s="63">
        <v>44309</v>
      </c>
      <c r="C744" s="37">
        <v>412.86999500000002</v>
      </c>
      <c r="D744" s="37">
        <v>418.25</v>
      </c>
      <c r="E744" s="37">
        <v>412.790009</v>
      </c>
      <c r="F744" s="37">
        <v>416.73998999999998</v>
      </c>
      <c r="G744" s="38">
        <v>73209200</v>
      </c>
      <c r="H744" s="37">
        <v>399.93945300000001</v>
      </c>
      <c r="I744" s="41">
        <f t="shared" si="94"/>
        <v>0.95968580553068605</v>
      </c>
      <c r="J744" s="41">
        <f t="shared" ca="1" si="95"/>
        <v>1</v>
      </c>
      <c r="K744" s="37">
        <f t="shared" si="96"/>
        <v>396.23</v>
      </c>
      <c r="L744" s="37">
        <f t="shared" si="97"/>
        <v>401.39</v>
      </c>
      <c r="M744" s="37">
        <f t="shared" si="98"/>
        <v>396.15</v>
      </c>
      <c r="N744" s="37">
        <f t="shared" si="99"/>
        <v>399.94</v>
      </c>
      <c r="O744" s="38">
        <f t="shared" ca="1" si="100"/>
        <v>73209200</v>
      </c>
    </row>
    <row r="745" spans="1:15" x14ac:dyDescent="0.4">
      <c r="A745">
        <v>730</v>
      </c>
      <c r="B745" s="63">
        <v>44308</v>
      </c>
      <c r="C745" s="37">
        <v>415.89001500000001</v>
      </c>
      <c r="D745" s="37">
        <v>416.77999899999998</v>
      </c>
      <c r="E745" s="37">
        <v>411.13000499999998</v>
      </c>
      <c r="F745" s="37">
        <v>412.26998900000001</v>
      </c>
      <c r="G745" s="38">
        <v>97582800</v>
      </c>
      <c r="H745" s="37">
        <v>395.64962800000001</v>
      </c>
      <c r="I745" s="41">
        <f t="shared" si="94"/>
        <v>0.95968573642647559</v>
      </c>
      <c r="J745" s="41">
        <f t="shared" ca="1" si="95"/>
        <v>1</v>
      </c>
      <c r="K745" s="37">
        <f t="shared" si="96"/>
        <v>399.12</v>
      </c>
      <c r="L745" s="37">
        <f t="shared" si="97"/>
        <v>399.98</v>
      </c>
      <c r="M745" s="37">
        <f t="shared" si="98"/>
        <v>394.56</v>
      </c>
      <c r="N745" s="37">
        <f t="shared" si="99"/>
        <v>395.65</v>
      </c>
      <c r="O745" s="38">
        <f t="shared" ca="1" si="100"/>
        <v>97582800</v>
      </c>
    </row>
    <row r="746" spans="1:15" x14ac:dyDescent="0.4">
      <c r="A746">
        <v>731</v>
      </c>
      <c r="B746" s="63">
        <v>44307</v>
      </c>
      <c r="C746" s="37">
        <v>411.51001000000002</v>
      </c>
      <c r="D746" s="37">
        <v>416.290009</v>
      </c>
      <c r="E746" s="37">
        <v>411.35998499999999</v>
      </c>
      <c r="F746" s="37">
        <v>416.07000699999998</v>
      </c>
      <c r="G746" s="38">
        <v>66793000</v>
      </c>
      <c r="H746" s="37">
        <v>399.29647799999998</v>
      </c>
      <c r="I746" s="41">
        <f t="shared" si="94"/>
        <v>0.95968580114451751</v>
      </c>
      <c r="J746" s="41">
        <f t="shared" ca="1" si="95"/>
        <v>1</v>
      </c>
      <c r="K746" s="37">
        <f t="shared" si="96"/>
        <v>394.92</v>
      </c>
      <c r="L746" s="37">
        <f t="shared" si="97"/>
        <v>399.51</v>
      </c>
      <c r="M746" s="37">
        <f t="shared" si="98"/>
        <v>394.78</v>
      </c>
      <c r="N746" s="37">
        <f t="shared" si="99"/>
        <v>399.3</v>
      </c>
      <c r="O746" s="38">
        <f t="shared" ca="1" si="100"/>
        <v>66793000</v>
      </c>
    </row>
    <row r="747" spans="1:15" x14ac:dyDescent="0.4">
      <c r="A747">
        <v>732</v>
      </c>
      <c r="B747" s="63">
        <v>44306</v>
      </c>
      <c r="C747" s="37">
        <v>413.91000400000001</v>
      </c>
      <c r="D747" s="37">
        <v>415.08999599999999</v>
      </c>
      <c r="E747" s="37">
        <v>410.58999599999999</v>
      </c>
      <c r="F747" s="37">
        <v>412.17001299999998</v>
      </c>
      <c r="G747" s="38">
        <v>81851800</v>
      </c>
      <c r="H747" s="37">
        <v>395.55367999999999</v>
      </c>
      <c r="I747" s="41">
        <f t="shared" si="94"/>
        <v>0.95968573046093963</v>
      </c>
      <c r="J747" s="41">
        <f t="shared" ca="1" si="95"/>
        <v>1</v>
      </c>
      <c r="K747" s="37">
        <f t="shared" si="96"/>
        <v>397.22</v>
      </c>
      <c r="L747" s="37">
        <f t="shared" si="97"/>
        <v>398.36</v>
      </c>
      <c r="M747" s="37">
        <f t="shared" si="98"/>
        <v>394.04</v>
      </c>
      <c r="N747" s="37">
        <f t="shared" si="99"/>
        <v>395.55</v>
      </c>
      <c r="O747" s="38">
        <f t="shared" ca="1" si="100"/>
        <v>81851800</v>
      </c>
    </row>
    <row r="748" spans="1:15" x14ac:dyDescent="0.4">
      <c r="A748">
        <v>733</v>
      </c>
      <c r="B748" s="63">
        <v>44305</v>
      </c>
      <c r="C748" s="37">
        <v>416.26001000000002</v>
      </c>
      <c r="D748" s="37">
        <v>416.73998999999998</v>
      </c>
      <c r="E748" s="37">
        <v>413.790009</v>
      </c>
      <c r="F748" s="37">
        <v>415.209991</v>
      </c>
      <c r="G748" s="38">
        <v>78498500</v>
      </c>
      <c r="H748" s="37">
        <v>398.471161</v>
      </c>
      <c r="I748" s="41">
        <f t="shared" si="94"/>
        <v>0.95968586892698349</v>
      </c>
      <c r="J748" s="41">
        <f t="shared" ca="1" si="95"/>
        <v>1</v>
      </c>
      <c r="K748" s="37">
        <f t="shared" si="96"/>
        <v>399.48</v>
      </c>
      <c r="L748" s="37">
        <f t="shared" si="97"/>
        <v>399.94</v>
      </c>
      <c r="M748" s="37">
        <f t="shared" si="98"/>
        <v>397.11</v>
      </c>
      <c r="N748" s="37">
        <f t="shared" si="99"/>
        <v>398.47</v>
      </c>
      <c r="O748" s="38">
        <f t="shared" ca="1" si="100"/>
        <v>78498500</v>
      </c>
    </row>
    <row r="749" spans="1:15" x14ac:dyDescent="0.4">
      <c r="A749">
        <v>734</v>
      </c>
      <c r="B749" s="63">
        <v>44302</v>
      </c>
      <c r="C749" s="37">
        <v>417.25</v>
      </c>
      <c r="D749" s="37">
        <v>417.91000400000001</v>
      </c>
      <c r="E749" s="37">
        <v>415.73001099999999</v>
      </c>
      <c r="F749" s="37">
        <v>417.26001000000002</v>
      </c>
      <c r="G749" s="38">
        <v>82037300</v>
      </c>
      <c r="H749" s="37">
        <v>400.43853799999999</v>
      </c>
      <c r="I749" s="41">
        <f t="shared" si="94"/>
        <v>0.95968587548085416</v>
      </c>
      <c r="J749" s="41">
        <f t="shared" ca="1" si="95"/>
        <v>1</v>
      </c>
      <c r="K749" s="37">
        <f t="shared" si="96"/>
        <v>400.43</v>
      </c>
      <c r="L749" s="37">
        <f t="shared" si="97"/>
        <v>401.06</v>
      </c>
      <c r="M749" s="37">
        <f t="shared" si="98"/>
        <v>398.97</v>
      </c>
      <c r="N749" s="37">
        <f t="shared" si="99"/>
        <v>400.44</v>
      </c>
      <c r="O749" s="38">
        <f t="shared" ca="1" si="100"/>
        <v>82037300</v>
      </c>
    </row>
    <row r="750" spans="1:15" x14ac:dyDescent="0.4">
      <c r="A750">
        <v>735</v>
      </c>
      <c r="B750" s="63">
        <v>44301</v>
      </c>
      <c r="C750" s="37">
        <v>413.73998999999998</v>
      </c>
      <c r="D750" s="37">
        <v>416.16000400000001</v>
      </c>
      <c r="E750" s="37">
        <v>413.69000199999999</v>
      </c>
      <c r="F750" s="37">
        <v>415.86999500000002</v>
      </c>
      <c r="G750" s="38">
        <v>60229800</v>
      </c>
      <c r="H750" s="37">
        <v>399.10455300000001</v>
      </c>
      <c r="I750" s="41">
        <f t="shared" si="94"/>
        <v>0.95968585807687323</v>
      </c>
      <c r="J750" s="41">
        <f t="shared" ca="1" si="95"/>
        <v>1</v>
      </c>
      <c r="K750" s="37">
        <f t="shared" si="96"/>
        <v>397.06</v>
      </c>
      <c r="L750" s="37">
        <f t="shared" si="97"/>
        <v>399.38</v>
      </c>
      <c r="M750" s="37">
        <f t="shared" si="98"/>
        <v>397.01</v>
      </c>
      <c r="N750" s="37">
        <f t="shared" si="99"/>
        <v>399.1</v>
      </c>
      <c r="O750" s="38">
        <f t="shared" ca="1" si="100"/>
        <v>60229800</v>
      </c>
    </row>
    <row r="751" spans="1:15" x14ac:dyDescent="0.4">
      <c r="A751">
        <v>736</v>
      </c>
      <c r="B751" s="63">
        <v>44300</v>
      </c>
      <c r="C751" s="37">
        <v>412.82998700000002</v>
      </c>
      <c r="D751" s="37">
        <v>413.959991</v>
      </c>
      <c r="E751" s="37">
        <v>410.86999500000002</v>
      </c>
      <c r="F751" s="37">
        <v>411.45001200000002</v>
      </c>
      <c r="G751" s="38">
        <v>61659900</v>
      </c>
      <c r="H751" s="37">
        <v>394.86273199999999</v>
      </c>
      <c r="I751" s="41">
        <f t="shared" si="94"/>
        <v>0.9596857953184359</v>
      </c>
      <c r="J751" s="41">
        <f t="shared" ca="1" si="95"/>
        <v>1</v>
      </c>
      <c r="K751" s="37">
        <f t="shared" si="96"/>
        <v>396.19</v>
      </c>
      <c r="L751" s="37">
        <f t="shared" si="97"/>
        <v>397.27</v>
      </c>
      <c r="M751" s="37">
        <f t="shared" si="98"/>
        <v>394.31</v>
      </c>
      <c r="N751" s="37">
        <f t="shared" si="99"/>
        <v>394.86</v>
      </c>
      <c r="O751" s="38">
        <f t="shared" ca="1" si="100"/>
        <v>61659900</v>
      </c>
    </row>
    <row r="752" spans="1:15" x14ac:dyDescent="0.4">
      <c r="A752">
        <v>737</v>
      </c>
      <c r="B752" s="63">
        <v>44299</v>
      </c>
      <c r="C752" s="37">
        <v>411.52999899999998</v>
      </c>
      <c r="D752" s="37">
        <v>413.52999899999998</v>
      </c>
      <c r="E752" s="37">
        <v>411.11999500000002</v>
      </c>
      <c r="F752" s="37">
        <v>412.85998499999999</v>
      </c>
      <c r="G752" s="38">
        <v>56551000</v>
      </c>
      <c r="H752" s="37">
        <v>396.21585099999999</v>
      </c>
      <c r="I752" s="41">
        <f t="shared" si="94"/>
        <v>0.95968576610784884</v>
      </c>
      <c r="J752" s="41">
        <f t="shared" ca="1" si="95"/>
        <v>1</v>
      </c>
      <c r="K752" s="37">
        <f t="shared" si="96"/>
        <v>394.94</v>
      </c>
      <c r="L752" s="37">
        <f t="shared" si="97"/>
        <v>396.86</v>
      </c>
      <c r="M752" s="37">
        <f t="shared" si="98"/>
        <v>394.55</v>
      </c>
      <c r="N752" s="37">
        <f t="shared" si="99"/>
        <v>396.22</v>
      </c>
      <c r="O752" s="38">
        <f t="shared" ca="1" si="100"/>
        <v>56551000</v>
      </c>
    </row>
    <row r="753" spans="1:15" x14ac:dyDescent="0.4">
      <c r="A753">
        <v>738</v>
      </c>
      <c r="B753" s="63">
        <v>44298</v>
      </c>
      <c r="C753" s="37">
        <v>410.85000600000001</v>
      </c>
      <c r="D753" s="37">
        <v>411.92999300000002</v>
      </c>
      <c r="E753" s="37">
        <v>410.20001200000002</v>
      </c>
      <c r="F753" s="37">
        <v>411.64001500000001</v>
      </c>
      <c r="G753" s="38">
        <v>56704900</v>
      </c>
      <c r="H753" s="37">
        <v>395.04504400000002</v>
      </c>
      <c r="I753" s="41">
        <f t="shared" si="94"/>
        <v>0.95968571957223359</v>
      </c>
      <c r="J753" s="41">
        <f t="shared" ca="1" si="95"/>
        <v>1</v>
      </c>
      <c r="K753" s="37">
        <f t="shared" si="96"/>
        <v>394.29</v>
      </c>
      <c r="L753" s="37">
        <f t="shared" si="97"/>
        <v>395.32</v>
      </c>
      <c r="M753" s="37">
        <f t="shared" si="98"/>
        <v>393.66</v>
      </c>
      <c r="N753" s="37">
        <f t="shared" si="99"/>
        <v>395.05</v>
      </c>
      <c r="O753" s="38">
        <f t="shared" ca="1" si="100"/>
        <v>56704900</v>
      </c>
    </row>
    <row r="754" spans="1:15" x14ac:dyDescent="0.4">
      <c r="A754">
        <v>739</v>
      </c>
      <c r="B754" s="63">
        <v>44295</v>
      </c>
      <c r="C754" s="37">
        <v>408.39001500000001</v>
      </c>
      <c r="D754" s="37">
        <v>411.67001299999998</v>
      </c>
      <c r="E754" s="37">
        <v>408.26001000000002</v>
      </c>
      <c r="F754" s="37">
        <v>411.48998999999998</v>
      </c>
      <c r="G754" s="38">
        <v>61104600</v>
      </c>
      <c r="H754" s="37">
        <v>394.901093</v>
      </c>
      <c r="I754" s="41">
        <f t="shared" si="94"/>
        <v>0.95968578239290836</v>
      </c>
      <c r="J754" s="41">
        <f t="shared" ca="1" si="95"/>
        <v>1</v>
      </c>
      <c r="K754" s="37">
        <f t="shared" si="96"/>
        <v>391.93</v>
      </c>
      <c r="L754" s="37">
        <f t="shared" si="97"/>
        <v>395.07</v>
      </c>
      <c r="M754" s="37">
        <f t="shared" si="98"/>
        <v>391.8</v>
      </c>
      <c r="N754" s="37">
        <f t="shared" si="99"/>
        <v>394.9</v>
      </c>
      <c r="O754" s="38">
        <f t="shared" ca="1" si="100"/>
        <v>61104600</v>
      </c>
    </row>
    <row r="755" spans="1:15" x14ac:dyDescent="0.4">
      <c r="A755">
        <v>740</v>
      </c>
      <c r="B755" s="63">
        <v>44294</v>
      </c>
      <c r="C755" s="37">
        <v>407.92999300000002</v>
      </c>
      <c r="D755" s="37">
        <v>408.57998700000002</v>
      </c>
      <c r="E755" s="37">
        <v>406.92999300000002</v>
      </c>
      <c r="F755" s="37">
        <v>408.51998900000001</v>
      </c>
      <c r="G755" s="38">
        <v>57863100</v>
      </c>
      <c r="H755" s="37">
        <v>392.05087300000002</v>
      </c>
      <c r="I755" s="41">
        <f t="shared" si="94"/>
        <v>0.95968589923760139</v>
      </c>
      <c r="J755" s="41">
        <f t="shared" ca="1" si="95"/>
        <v>1</v>
      </c>
      <c r="K755" s="37">
        <f t="shared" si="96"/>
        <v>391.48</v>
      </c>
      <c r="L755" s="37">
        <f t="shared" si="97"/>
        <v>392.11</v>
      </c>
      <c r="M755" s="37">
        <f t="shared" si="98"/>
        <v>390.52</v>
      </c>
      <c r="N755" s="37">
        <f t="shared" si="99"/>
        <v>392.05</v>
      </c>
      <c r="O755" s="38">
        <f t="shared" ca="1" si="100"/>
        <v>57863100</v>
      </c>
    </row>
    <row r="756" spans="1:15" x14ac:dyDescent="0.4">
      <c r="A756">
        <v>741</v>
      </c>
      <c r="B756" s="63">
        <v>44293</v>
      </c>
      <c r="C756" s="37">
        <v>405.94000199999999</v>
      </c>
      <c r="D756" s="37">
        <v>406.959991</v>
      </c>
      <c r="E756" s="37">
        <v>405.45001200000002</v>
      </c>
      <c r="F756" s="37">
        <v>406.58999599999999</v>
      </c>
      <c r="G756" s="38">
        <v>55836300</v>
      </c>
      <c r="H756" s="37">
        <v>390.19863900000001</v>
      </c>
      <c r="I756" s="41">
        <f t="shared" si="94"/>
        <v>0.95968578380861103</v>
      </c>
      <c r="J756" s="41">
        <f t="shared" ca="1" si="95"/>
        <v>1</v>
      </c>
      <c r="K756" s="37">
        <f t="shared" si="96"/>
        <v>389.57</v>
      </c>
      <c r="L756" s="37">
        <f t="shared" si="97"/>
        <v>390.55</v>
      </c>
      <c r="M756" s="37">
        <f t="shared" si="98"/>
        <v>389.1</v>
      </c>
      <c r="N756" s="37">
        <f t="shared" si="99"/>
        <v>390.2</v>
      </c>
      <c r="O756" s="38">
        <f t="shared" ca="1" si="100"/>
        <v>55836300</v>
      </c>
    </row>
    <row r="757" spans="1:15" x14ac:dyDescent="0.4">
      <c r="A757">
        <v>742</v>
      </c>
      <c r="B757" s="63">
        <v>44292</v>
      </c>
      <c r="C757" s="37">
        <v>405.76001000000002</v>
      </c>
      <c r="D757" s="37">
        <v>407.23998999999998</v>
      </c>
      <c r="E757" s="37">
        <v>405.39999399999999</v>
      </c>
      <c r="F757" s="37">
        <v>406.11999500000002</v>
      </c>
      <c r="G757" s="38">
        <v>62021000</v>
      </c>
      <c r="H757" s="37">
        <v>389.74761999999998</v>
      </c>
      <c r="I757" s="41">
        <f t="shared" si="94"/>
        <v>0.95968586821242319</v>
      </c>
      <c r="J757" s="41">
        <f t="shared" ca="1" si="95"/>
        <v>1</v>
      </c>
      <c r="K757" s="37">
        <f t="shared" si="96"/>
        <v>389.4</v>
      </c>
      <c r="L757" s="37">
        <f t="shared" si="97"/>
        <v>390.82</v>
      </c>
      <c r="M757" s="37">
        <f t="shared" si="98"/>
        <v>389.06</v>
      </c>
      <c r="N757" s="37">
        <f t="shared" si="99"/>
        <v>389.75</v>
      </c>
      <c r="O757" s="38">
        <f t="shared" ca="1" si="100"/>
        <v>62021000</v>
      </c>
    </row>
    <row r="758" spans="1:15" x14ac:dyDescent="0.4">
      <c r="A758">
        <v>743</v>
      </c>
      <c r="B758" s="63">
        <v>44291</v>
      </c>
      <c r="C758" s="37">
        <v>403.459991</v>
      </c>
      <c r="D758" s="37">
        <v>406.94000199999999</v>
      </c>
      <c r="E758" s="37">
        <v>403.38000499999998</v>
      </c>
      <c r="F758" s="37">
        <v>406.35998499999999</v>
      </c>
      <c r="G758" s="38">
        <v>91684800</v>
      </c>
      <c r="H758" s="37">
        <v>389.97790500000002</v>
      </c>
      <c r="I758" s="41">
        <f t="shared" si="94"/>
        <v>0.95968579435792634</v>
      </c>
      <c r="J758" s="41">
        <f t="shared" ca="1" si="95"/>
        <v>1</v>
      </c>
      <c r="K758" s="37">
        <f t="shared" si="96"/>
        <v>387.19</v>
      </c>
      <c r="L758" s="37">
        <f t="shared" si="97"/>
        <v>390.53</v>
      </c>
      <c r="M758" s="37">
        <f t="shared" si="98"/>
        <v>387.12</v>
      </c>
      <c r="N758" s="37">
        <f t="shared" si="99"/>
        <v>389.98</v>
      </c>
      <c r="O758" s="38">
        <f t="shared" ca="1" si="100"/>
        <v>91684800</v>
      </c>
    </row>
    <row r="759" spans="1:15" x14ac:dyDescent="0.4">
      <c r="A759">
        <v>744</v>
      </c>
      <c r="B759" s="63">
        <v>44287</v>
      </c>
      <c r="C759" s="37">
        <v>398.39999399999999</v>
      </c>
      <c r="D759" s="37">
        <v>400.67001299999998</v>
      </c>
      <c r="E759" s="37">
        <v>398.17999300000002</v>
      </c>
      <c r="F759" s="37">
        <v>400.60998499999999</v>
      </c>
      <c r="G759" s="38">
        <v>99682900</v>
      </c>
      <c r="H759" s="37">
        <v>384.45971700000001</v>
      </c>
      <c r="I759" s="41">
        <f t="shared" si="94"/>
        <v>0.95968580763157962</v>
      </c>
      <c r="J759" s="41">
        <f t="shared" ca="1" si="95"/>
        <v>1</v>
      </c>
      <c r="K759" s="37">
        <f t="shared" si="96"/>
        <v>382.34</v>
      </c>
      <c r="L759" s="37">
        <f t="shared" si="97"/>
        <v>384.52</v>
      </c>
      <c r="M759" s="37">
        <f t="shared" si="98"/>
        <v>382.13</v>
      </c>
      <c r="N759" s="37">
        <f t="shared" si="99"/>
        <v>384.46</v>
      </c>
      <c r="O759" s="38">
        <f t="shared" ca="1" si="100"/>
        <v>99682900</v>
      </c>
    </row>
    <row r="760" spans="1:15" x14ac:dyDescent="0.4">
      <c r="A760">
        <v>745</v>
      </c>
      <c r="B760" s="63">
        <v>44286</v>
      </c>
      <c r="C760" s="37">
        <v>395.33999599999999</v>
      </c>
      <c r="D760" s="37">
        <v>398</v>
      </c>
      <c r="E760" s="37">
        <v>395.30999800000001</v>
      </c>
      <c r="F760" s="37">
        <v>396.32998700000002</v>
      </c>
      <c r="G760" s="38">
        <v>112734200</v>
      </c>
      <c r="H760" s="37">
        <v>380.35223400000001</v>
      </c>
      <c r="I760" s="41">
        <f t="shared" si="94"/>
        <v>0.95968573278811731</v>
      </c>
      <c r="J760" s="41">
        <f t="shared" ca="1" si="95"/>
        <v>1</v>
      </c>
      <c r="K760" s="37">
        <f t="shared" si="96"/>
        <v>379.4</v>
      </c>
      <c r="L760" s="37">
        <f t="shared" si="97"/>
        <v>381.95</v>
      </c>
      <c r="M760" s="37">
        <f t="shared" si="98"/>
        <v>379.37</v>
      </c>
      <c r="N760" s="37">
        <f t="shared" si="99"/>
        <v>380.35</v>
      </c>
      <c r="O760" s="38">
        <f t="shared" ca="1" si="100"/>
        <v>112734200</v>
      </c>
    </row>
    <row r="761" spans="1:15" x14ac:dyDescent="0.4">
      <c r="A761">
        <v>746</v>
      </c>
      <c r="B761" s="63">
        <v>44285</v>
      </c>
      <c r="C761" s="37">
        <v>394.42001299999998</v>
      </c>
      <c r="D761" s="37">
        <v>395.45001200000002</v>
      </c>
      <c r="E761" s="37">
        <v>393.01998900000001</v>
      </c>
      <c r="F761" s="37">
        <v>394.73001099999999</v>
      </c>
      <c r="G761" s="38">
        <v>76262200</v>
      </c>
      <c r="H761" s="37">
        <v>378.81680299999999</v>
      </c>
      <c r="I761" s="41">
        <f t="shared" si="94"/>
        <v>0.95968584207801721</v>
      </c>
      <c r="J761" s="41">
        <f t="shared" ca="1" si="95"/>
        <v>1</v>
      </c>
      <c r="K761" s="37">
        <f t="shared" si="96"/>
        <v>378.52</v>
      </c>
      <c r="L761" s="37">
        <f t="shared" si="97"/>
        <v>379.51</v>
      </c>
      <c r="M761" s="37">
        <f t="shared" si="98"/>
        <v>377.18</v>
      </c>
      <c r="N761" s="37">
        <f t="shared" si="99"/>
        <v>378.82</v>
      </c>
      <c r="O761" s="38">
        <f t="shared" ca="1" si="100"/>
        <v>76262200</v>
      </c>
    </row>
    <row r="762" spans="1:15" x14ac:dyDescent="0.4">
      <c r="A762">
        <v>747</v>
      </c>
      <c r="B762" s="63">
        <v>44284</v>
      </c>
      <c r="C762" s="37">
        <v>394.39999399999999</v>
      </c>
      <c r="D762" s="37">
        <v>396.75</v>
      </c>
      <c r="E762" s="37">
        <v>392.80999800000001</v>
      </c>
      <c r="F762" s="37">
        <v>395.77999899999998</v>
      </c>
      <c r="G762" s="38">
        <v>108107600</v>
      </c>
      <c r="H762" s="37">
        <v>379.82446299999998</v>
      </c>
      <c r="I762" s="41">
        <f t="shared" si="94"/>
        <v>0.95968584556997794</v>
      </c>
      <c r="J762" s="41">
        <f t="shared" ca="1" si="95"/>
        <v>1</v>
      </c>
      <c r="K762" s="37">
        <f t="shared" si="96"/>
        <v>378.5</v>
      </c>
      <c r="L762" s="37">
        <f t="shared" si="97"/>
        <v>380.76</v>
      </c>
      <c r="M762" s="37">
        <f t="shared" si="98"/>
        <v>376.97</v>
      </c>
      <c r="N762" s="37">
        <f t="shared" si="99"/>
        <v>379.82</v>
      </c>
      <c r="O762" s="38">
        <f t="shared" ca="1" si="100"/>
        <v>108107600</v>
      </c>
    </row>
    <row r="763" spans="1:15" x14ac:dyDescent="0.4">
      <c r="A763">
        <v>748</v>
      </c>
      <c r="B763" s="63">
        <v>44281</v>
      </c>
      <c r="C763" s="37">
        <v>390.92999300000002</v>
      </c>
      <c r="D763" s="37">
        <v>396.41000400000001</v>
      </c>
      <c r="E763" s="37">
        <v>390.290009</v>
      </c>
      <c r="F763" s="37">
        <v>395.98001099999999</v>
      </c>
      <c r="G763" s="38">
        <v>114409100</v>
      </c>
      <c r="H763" s="37">
        <v>380.01638800000001</v>
      </c>
      <c r="I763" s="41">
        <f t="shared" si="94"/>
        <v>0.95968578575548358</v>
      </c>
      <c r="J763" s="41">
        <f t="shared" ca="1" si="95"/>
        <v>1</v>
      </c>
      <c r="K763" s="37">
        <f t="shared" si="96"/>
        <v>375.17</v>
      </c>
      <c r="L763" s="37">
        <f t="shared" si="97"/>
        <v>380.43</v>
      </c>
      <c r="M763" s="37">
        <f t="shared" si="98"/>
        <v>374.56</v>
      </c>
      <c r="N763" s="37">
        <f t="shared" si="99"/>
        <v>380.02</v>
      </c>
      <c r="O763" s="38">
        <f t="shared" ca="1" si="100"/>
        <v>114409100</v>
      </c>
    </row>
    <row r="764" spans="1:15" x14ac:dyDescent="0.4">
      <c r="A764">
        <v>749</v>
      </c>
      <c r="B764" s="63">
        <v>44280</v>
      </c>
      <c r="C764" s="37">
        <v>385.98001099999999</v>
      </c>
      <c r="D764" s="37">
        <v>390.54998799999998</v>
      </c>
      <c r="E764" s="37">
        <v>383.89999399999999</v>
      </c>
      <c r="F764" s="37">
        <v>389.70001200000002</v>
      </c>
      <c r="G764" s="38">
        <v>116128600</v>
      </c>
      <c r="H764" s="37">
        <v>373.98962399999999</v>
      </c>
      <c r="I764" s="41">
        <f t="shared" si="94"/>
        <v>0.95968594427448972</v>
      </c>
      <c r="J764" s="41">
        <f t="shared" ca="1" si="95"/>
        <v>1</v>
      </c>
      <c r="K764" s="37">
        <f t="shared" si="96"/>
        <v>370.42</v>
      </c>
      <c r="L764" s="37">
        <f t="shared" si="97"/>
        <v>374.81</v>
      </c>
      <c r="M764" s="37">
        <f t="shared" si="98"/>
        <v>368.42</v>
      </c>
      <c r="N764" s="37">
        <f t="shared" si="99"/>
        <v>373.99</v>
      </c>
      <c r="O764" s="38">
        <f t="shared" ca="1" si="100"/>
        <v>116128600</v>
      </c>
    </row>
    <row r="765" spans="1:15" x14ac:dyDescent="0.4">
      <c r="A765">
        <v>750</v>
      </c>
      <c r="B765" s="63">
        <v>44279</v>
      </c>
      <c r="C765" s="37">
        <v>391</v>
      </c>
      <c r="D765" s="37">
        <v>392.75</v>
      </c>
      <c r="E765" s="37">
        <v>387.47000100000002</v>
      </c>
      <c r="F765" s="37">
        <v>387.51998900000001</v>
      </c>
      <c r="G765" s="38">
        <v>97588600</v>
      </c>
      <c r="H765" s="37">
        <v>371.897491</v>
      </c>
      <c r="I765" s="41">
        <f t="shared" si="94"/>
        <v>0.95968595570950022</v>
      </c>
      <c r="J765" s="41">
        <f t="shared" ca="1" si="95"/>
        <v>1</v>
      </c>
      <c r="K765" s="37">
        <f t="shared" si="96"/>
        <v>375.24</v>
      </c>
      <c r="L765" s="37">
        <f t="shared" si="97"/>
        <v>376.92</v>
      </c>
      <c r="M765" s="37">
        <f t="shared" si="98"/>
        <v>371.85</v>
      </c>
      <c r="N765" s="37">
        <f t="shared" si="99"/>
        <v>371.9</v>
      </c>
      <c r="O765" s="38">
        <f t="shared" ca="1" si="100"/>
        <v>97588600</v>
      </c>
    </row>
    <row r="766" spans="1:15" x14ac:dyDescent="0.4">
      <c r="A766">
        <v>751</v>
      </c>
      <c r="B766" s="63">
        <v>44278</v>
      </c>
      <c r="C766" s="37">
        <v>391.91000400000001</v>
      </c>
      <c r="D766" s="37">
        <v>393.459991</v>
      </c>
      <c r="E766" s="37">
        <v>388.66000400000001</v>
      </c>
      <c r="F766" s="37">
        <v>389.5</v>
      </c>
      <c r="G766" s="38">
        <v>90686600</v>
      </c>
      <c r="H766" s="37">
        <v>373.79766799999999</v>
      </c>
      <c r="I766" s="41">
        <f t="shared" si="94"/>
        <v>0.95968592554557119</v>
      </c>
      <c r="J766" s="41">
        <f t="shared" ca="1" si="95"/>
        <v>1</v>
      </c>
      <c r="K766" s="37">
        <f t="shared" si="96"/>
        <v>376.11</v>
      </c>
      <c r="L766" s="37">
        <f t="shared" si="97"/>
        <v>377.6</v>
      </c>
      <c r="M766" s="37">
        <f t="shared" si="98"/>
        <v>372.99</v>
      </c>
      <c r="N766" s="37">
        <f t="shared" si="99"/>
        <v>373.8</v>
      </c>
      <c r="O766" s="38">
        <f t="shared" ca="1" si="100"/>
        <v>90686600</v>
      </c>
    </row>
    <row r="767" spans="1:15" x14ac:dyDescent="0.4">
      <c r="A767">
        <v>752</v>
      </c>
      <c r="B767" s="63">
        <v>44277</v>
      </c>
      <c r="C767" s="37">
        <v>390.02999899999998</v>
      </c>
      <c r="D767" s="37">
        <v>394.07000699999998</v>
      </c>
      <c r="E767" s="37">
        <v>389.97000100000002</v>
      </c>
      <c r="F767" s="37">
        <v>392.58999599999999</v>
      </c>
      <c r="G767" s="38">
        <v>73778600</v>
      </c>
      <c r="H767" s="37">
        <v>376.76306199999999</v>
      </c>
      <c r="I767" s="41">
        <f t="shared" si="94"/>
        <v>0.95968584487313324</v>
      </c>
      <c r="J767" s="41">
        <f t="shared" ca="1" si="95"/>
        <v>1</v>
      </c>
      <c r="K767" s="37">
        <f t="shared" si="96"/>
        <v>374.31</v>
      </c>
      <c r="L767" s="37">
        <f t="shared" si="97"/>
        <v>378.18</v>
      </c>
      <c r="M767" s="37">
        <f t="shared" si="98"/>
        <v>374.25</v>
      </c>
      <c r="N767" s="37">
        <f t="shared" si="99"/>
        <v>376.76</v>
      </c>
      <c r="O767" s="38">
        <f t="shared" ca="1" si="100"/>
        <v>73778600</v>
      </c>
    </row>
    <row r="768" spans="1:15" x14ac:dyDescent="0.4">
      <c r="A768">
        <v>753</v>
      </c>
      <c r="B768" s="63">
        <v>44274</v>
      </c>
      <c r="C768" s="37">
        <v>389.88000499999998</v>
      </c>
      <c r="D768" s="37">
        <v>391.57000699999998</v>
      </c>
      <c r="E768" s="37">
        <v>387.14999399999999</v>
      </c>
      <c r="F768" s="37">
        <v>389.48001099999999</v>
      </c>
      <c r="G768" s="38">
        <v>113624500</v>
      </c>
      <c r="H768" s="37">
        <v>373.778412</v>
      </c>
      <c r="I768" s="41">
        <f t="shared" si="94"/>
        <v>0.95968573853203476</v>
      </c>
      <c r="J768" s="41">
        <f t="shared" ca="1" si="95"/>
        <v>1</v>
      </c>
      <c r="K768" s="37">
        <f t="shared" si="96"/>
        <v>374.16</v>
      </c>
      <c r="L768" s="37">
        <f t="shared" si="97"/>
        <v>375.78</v>
      </c>
      <c r="M768" s="37">
        <f t="shared" si="98"/>
        <v>371.54</v>
      </c>
      <c r="N768" s="37">
        <f t="shared" si="99"/>
        <v>373.78</v>
      </c>
      <c r="O768" s="38">
        <f t="shared" ca="1" si="100"/>
        <v>113624500</v>
      </c>
    </row>
    <row r="769" spans="1:15" x14ac:dyDescent="0.4">
      <c r="A769">
        <v>754</v>
      </c>
      <c r="B769" s="63">
        <v>44273</v>
      </c>
      <c r="C769" s="37">
        <v>394.48001099999999</v>
      </c>
      <c r="D769" s="37">
        <v>396.72000100000002</v>
      </c>
      <c r="E769" s="37">
        <v>390.75</v>
      </c>
      <c r="F769" s="37">
        <v>391.48001099999999</v>
      </c>
      <c r="G769" s="38">
        <v>115349100</v>
      </c>
      <c r="H769" s="37">
        <v>374.47137500000002</v>
      </c>
      <c r="I769" s="41">
        <f t="shared" si="94"/>
        <v>0.95655298987922022</v>
      </c>
      <c r="J769" s="41">
        <f t="shared" ca="1" si="95"/>
        <v>1</v>
      </c>
      <c r="K769" s="37">
        <f t="shared" si="96"/>
        <v>377.34</v>
      </c>
      <c r="L769" s="37">
        <f t="shared" si="97"/>
        <v>379.48</v>
      </c>
      <c r="M769" s="37">
        <f t="shared" si="98"/>
        <v>373.77</v>
      </c>
      <c r="N769" s="37">
        <f t="shared" si="99"/>
        <v>374.47</v>
      </c>
      <c r="O769" s="38">
        <f t="shared" ca="1" si="100"/>
        <v>115349100</v>
      </c>
    </row>
    <row r="770" spans="1:15" x14ac:dyDescent="0.4">
      <c r="A770">
        <v>755</v>
      </c>
      <c r="B770" s="63">
        <v>44272</v>
      </c>
      <c r="C770" s="37">
        <v>394.52999899999998</v>
      </c>
      <c r="D770" s="37">
        <v>398.11999500000002</v>
      </c>
      <c r="E770" s="37">
        <v>393.29998799999998</v>
      </c>
      <c r="F770" s="37">
        <v>397.26001000000002</v>
      </c>
      <c r="G770" s="38">
        <v>97959300</v>
      </c>
      <c r="H770" s="37">
        <v>380.00015300000001</v>
      </c>
      <c r="I770" s="41">
        <f t="shared" si="94"/>
        <v>0.9565527448886687</v>
      </c>
      <c r="J770" s="41">
        <f t="shared" ca="1" si="95"/>
        <v>1</v>
      </c>
      <c r="K770" s="37">
        <f t="shared" si="96"/>
        <v>377.39</v>
      </c>
      <c r="L770" s="37">
        <f t="shared" si="97"/>
        <v>380.82</v>
      </c>
      <c r="M770" s="37">
        <f t="shared" si="98"/>
        <v>376.21</v>
      </c>
      <c r="N770" s="37">
        <f t="shared" si="99"/>
        <v>380</v>
      </c>
      <c r="O770" s="38">
        <f t="shared" ca="1" si="100"/>
        <v>97959300</v>
      </c>
    </row>
    <row r="771" spans="1:15" x14ac:dyDescent="0.4">
      <c r="A771">
        <v>756</v>
      </c>
      <c r="B771" s="63">
        <v>44271</v>
      </c>
      <c r="C771" s="37">
        <v>397.07000699999998</v>
      </c>
      <c r="D771" s="37">
        <v>397.82998700000002</v>
      </c>
      <c r="E771" s="37">
        <v>395.07998700000002</v>
      </c>
      <c r="F771" s="37">
        <v>395.91000400000001</v>
      </c>
      <c r="G771" s="38">
        <v>73722500</v>
      </c>
      <c r="H771" s="37">
        <v>378.70886200000001</v>
      </c>
      <c r="I771" s="41">
        <f t="shared" si="94"/>
        <v>0.9565528988249562</v>
      </c>
      <c r="J771" s="41">
        <f t="shared" ca="1" si="95"/>
        <v>1</v>
      </c>
      <c r="K771" s="37">
        <f t="shared" si="96"/>
        <v>379.82</v>
      </c>
      <c r="L771" s="37">
        <f t="shared" si="97"/>
        <v>380.55</v>
      </c>
      <c r="M771" s="37">
        <f t="shared" si="98"/>
        <v>377.91</v>
      </c>
      <c r="N771" s="37">
        <f t="shared" si="99"/>
        <v>378.71</v>
      </c>
      <c r="O771" s="38">
        <f t="shared" ca="1" si="100"/>
        <v>73722500</v>
      </c>
    </row>
    <row r="772" spans="1:15" x14ac:dyDescent="0.4">
      <c r="A772">
        <v>757</v>
      </c>
      <c r="B772" s="63">
        <v>44270</v>
      </c>
      <c r="C772" s="37">
        <v>394.32998700000002</v>
      </c>
      <c r="D772" s="37">
        <v>396.69000199999999</v>
      </c>
      <c r="E772" s="37">
        <v>392.02999899999998</v>
      </c>
      <c r="F772" s="37">
        <v>396.41000400000001</v>
      </c>
      <c r="G772" s="38">
        <v>73427200</v>
      </c>
      <c r="H772" s="37">
        <v>379.18713400000001</v>
      </c>
      <c r="I772" s="41">
        <f t="shared" si="94"/>
        <v>0.95655288760068724</v>
      </c>
      <c r="J772" s="41">
        <f t="shared" ca="1" si="95"/>
        <v>1</v>
      </c>
      <c r="K772" s="37">
        <f t="shared" si="96"/>
        <v>377.2</v>
      </c>
      <c r="L772" s="37">
        <f t="shared" si="97"/>
        <v>379.45</v>
      </c>
      <c r="M772" s="37">
        <f t="shared" si="98"/>
        <v>375</v>
      </c>
      <c r="N772" s="37">
        <f t="shared" si="99"/>
        <v>379.19</v>
      </c>
      <c r="O772" s="38">
        <f t="shared" ca="1" si="100"/>
        <v>73427200</v>
      </c>
    </row>
    <row r="773" spans="1:15" x14ac:dyDescent="0.4">
      <c r="A773">
        <v>758</v>
      </c>
      <c r="B773" s="63">
        <v>44267</v>
      </c>
      <c r="C773" s="37">
        <v>392.07000699999998</v>
      </c>
      <c r="D773" s="37">
        <v>394.209991</v>
      </c>
      <c r="E773" s="37">
        <v>391.20001200000002</v>
      </c>
      <c r="F773" s="37">
        <v>394.05999800000001</v>
      </c>
      <c r="G773" s="38">
        <v>64653600</v>
      </c>
      <c r="H773" s="37">
        <v>376.93923999999998</v>
      </c>
      <c r="I773" s="41">
        <f t="shared" si="94"/>
        <v>0.95655291557911437</v>
      </c>
      <c r="J773" s="41">
        <f t="shared" ca="1" si="95"/>
        <v>1</v>
      </c>
      <c r="K773" s="37">
        <f t="shared" si="96"/>
        <v>375.04</v>
      </c>
      <c r="L773" s="37">
        <f t="shared" si="97"/>
        <v>377.08</v>
      </c>
      <c r="M773" s="37">
        <f t="shared" si="98"/>
        <v>374.2</v>
      </c>
      <c r="N773" s="37">
        <f t="shared" si="99"/>
        <v>376.94</v>
      </c>
      <c r="O773" s="38">
        <f t="shared" ca="1" si="100"/>
        <v>64653600</v>
      </c>
    </row>
    <row r="774" spans="1:15" x14ac:dyDescent="0.4">
      <c r="A774">
        <v>759</v>
      </c>
      <c r="B774" s="63">
        <v>44266</v>
      </c>
      <c r="C774" s="37">
        <v>392.23001099999999</v>
      </c>
      <c r="D774" s="37">
        <v>395.64999399999999</v>
      </c>
      <c r="E774" s="37">
        <v>391.73998999999998</v>
      </c>
      <c r="F774" s="37">
        <v>393.52999899999998</v>
      </c>
      <c r="G774" s="38">
        <v>86245000</v>
      </c>
      <c r="H774" s="37">
        <v>376.43221999999997</v>
      </c>
      <c r="I774" s="41">
        <f t="shared" si="94"/>
        <v>0.95655279383160818</v>
      </c>
      <c r="J774" s="41">
        <f t="shared" ca="1" si="95"/>
        <v>1</v>
      </c>
      <c r="K774" s="37">
        <f t="shared" si="96"/>
        <v>375.19</v>
      </c>
      <c r="L774" s="37">
        <f t="shared" si="97"/>
        <v>378.46</v>
      </c>
      <c r="M774" s="37">
        <f t="shared" si="98"/>
        <v>374.72</v>
      </c>
      <c r="N774" s="37">
        <f t="shared" si="99"/>
        <v>376.43</v>
      </c>
      <c r="O774" s="38">
        <f t="shared" ca="1" si="100"/>
        <v>86245000</v>
      </c>
    </row>
    <row r="775" spans="1:15" x14ac:dyDescent="0.4">
      <c r="A775">
        <v>760</v>
      </c>
      <c r="B775" s="63">
        <v>44265</v>
      </c>
      <c r="C775" s="37">
        <v>389.69000199999999</v>
      </c>
      <c r="D775" s="37">
        <v>391.39999399999999</v>
      </c>
      <c r="E775" s="37">
        <v>388.17001299999998</v>
      </c>
      <c r="F775" s="37">
        <v>389.57998700000002</v>
      </c>
      <c r="G775" s="38">
        <v>109899400</v>
      </c>
      <c r="H775" s="37">
        <v>372.65386999999998</v>
      </c>
      <c r="I775" s="41">
        <f t="shared" si="94"/>
        <v>0.9565529093772468</v>
      </c>
      <c r="J775" s="41">
        <f t="shared" ca="1" si="95"/>
        <v>1</v>
      </c>
      <c r="K775" s="37">
        <f t="shared" si="96"/>
        <v>372.76</v>
      </c>
      <c r="L775" s="37">
        <f t="shared" si="97"/>
        <v>374.39</v>
      </c>
      <c r="M775" s="37">
        <f t="shared" si="98"/>
        <v>371.31</v>
      </c>
      <c r="N775" s="37">
        <f t="shared" si="99"/>
        <v>372.65</v>
      </c>
      <c r="O775" s="38">
        <f t="shared" ca="1" si="100"/>
        <v>109899400</v>
      </c>
    </row>
    <row r="776" spans="1:15" x14ac:dyDescent="0.4">
      <c r="A776">
        <v>761</v>
      </c>
      <c r="B776" s="63">
        <v>44264</v>
      </c>
      <c r="C776" s="37">
        <v>385.85000600000001</v>
      </c>
      <c r="D776" s="37">
        <v>389.91000400000001</v>
      </c>
      <c r="E776" s="37">
        <v>385.30999800000001</v>
      </c>
      <c r="F776" s="37">
        <v>387.17001299999998</v>
      </c>
      <c r="G776" s="38">
        <v>113633600</v>
      </c>
      <c r="H776" s="37">
        <v>370.34860200000003</v>
      </c>
      <c r="I776" s="41">
        <f t="shared" si="94"/>
        <v>0.95655290845058305</v>
      </c>
      <c r="J776" s="41">
        <f t="shared" ca="1" si="95"/>
        <v>1</v>
      </c>
      <c r="K776" s="37">
        <f t="shared" si="96"/>
        <v>369.09</v>
      </c>
      <c r="L776" s="37">
        <f t="shared" si="97"/>
        <v>372.97</v>
      </c>
      <c r="M776" s="37">
        <f t="shared" si="98"/>
        <v>368.57</v>
      </c>
      <c r="N776" s="37">
        <f t="shared" si="99"/>
        <v>370.35</v>
      </c>
      <c r="O776" s="38">
        <f t="shared" ca="1" si="100"/>
        <v>113633600</v>
      </c>
    </row>
    <row r="777" spans="1:15" x14ac:dyDescent="0.4">
      <c r="A777">
        <v>762</v>
      </c>
      <c r="B777" s="63">
        <v>44263</v>
      </c>
      <c r="C777" s="37">
        <v>384.66000400000001</v>
      </c>
      <c r="D777" s="37">
        <v>387.67999300000002</v>
      </c>
      <c r="E777" s="37">
        <v>381.42001299999998</v>
      </c>
      <c r="F777" s="37">
        <v>381.72000100000002</v>
      </c>
      <c r="G777" s="38">
        <v>123149200</v>
      </c>
      <c r="H777" s="37">
        <v>365.13537600000001</v>
      </c>
      <c r="I777" s="41">
        <f t="shared" si="94"/>
        <v>0.95655290538469839</v>
      </c>
      <c r="J777" s="41">
        <f t="shared" ca="1" si="95"/>
        <v>1</v>
      </c>
      <c r="K777" s="37">
        <f t="shared" si="96"/>
        <v>367.95</v>
      </c>
      <c r="L777" s="37">
        <f t="shared" si="97"/>
        <v>370.84</v>
      </c>
      <c r="M777" s="37">
        <f t="shared" si="98"/>
        <v>364.85</v>
      </c>
      <c r="N777" s="37">
        <f t="shared" si="99"/>
        <v>365.14</v>
      </c>
      <c r="O777" s="38">
        <f t="shared" ca="1" si="100"/>
        <v>123149200</v>
      </c>
    </row>
    <row r="778" spans="1:15" x14ac:dyDescent="0.4">
      <c r="A778">
        <v>763</v>
      </c>
      <c r="B778" s="63">
        <v>44260</v>
      </c>
      <c r="C778" s="37">
        <v>380.459991</v>
      </c>
      <c r="D778" s="37">
        <v>384.76001000000002</v>
      </c>
      <c r="E778" s="37">
        <v>372.64001500000001</v>
      </c>
      <c r="F778" s="37">
        <v>383.63000499999998</v>
      </c>
      <c r="G778" s="38">
        <v>152039600</v>
      </c>
      <c r="H778" s="37">
        <v>366.96237200000002</v>
      </c>
      <c r="I778" s="41">
        <f t="shared" si="94"/>
        <v>0.95655284314896072</v>
      </c>
      <c r="J778" s="41">
        <f t="shared" ca="1" si="95"/>
        <v>1</v>
      </c>
      <c r="K778" s="37">
        <f t="shared" si="96"/>
        <v>363.93</v>
      </c>
      <c r="L778" s="37">
        <f t="shared" si="97"/>
        <v>368.04</v>
      </c>
      <c r="M778" s="37">
        <f t="shared" si="98"/>
        <v>356.45</v>
      </c>
      <c r="N778" s="37">
        <f t="shared" si="99"/>
        <v>366.96</v>
      </c>
      <c r="O778" s="38">
        <f t="shared" ca="1" si="100"/>
        <v>152039600</v>
      </c>
    </row>
    <row r="779" spans="1:15" x14ac:dyDescent="0.4">
      <c r="A779">
        <v>764</v>
      </c>
      <c r="B779" s="63">
        <v>44259</v>
      </c>
      <c r="C779" s="37">
        <v>381.22000100000002</v>
      </c>
      <c r="D779" s="37">
        <v>384</v>
      </c>
      <c r="E779" s="37">
        <v>371.88000499999998</v>
      </c>
      <c r="F779" s="37">
        <v>376.70001200000002</v>
      </c>
      <c r="G779" s="38">
        <v>183433000</v>
      </c>
      <c r="H779" s="37">
        <v>360.33346599999999</v>
      </c>
      <c r="I779" s="41">
        <f t="shared" si="94"/>
        <v>0.9565528391859992</v>
      </c>
      <c r="J779" s="41">
        <f t="shared" ca="1" si="95"/>
        <v>1</v>
      </c>
      <c r="K779" s="37">
        <f t="shared" si="96"/>
        <v>364.66</v>
      </c>
      <c r="L779" s="37">
        <f t="shared" si="97"/>
        <v>367.32</v>
      </c>
      <c r="M779" s="37">
        <f t="shared" si="98"/>
        <v>355.72</v>
      </c>
      <c r="N779" s="37">
        <f t="shared" si="99"/>
        <v>360.33</v>
      </c>
      <c r="O779" s="38">
        <f t="shared" ca="1" si="100"/>
        <v>183433000</v>
      </c>
    </row>
    <row r="780" spans="1:15" x14ac:dyDescent="0.4">
      <c r="A780">
        <v>765</v>
      </c>
      <c r="B780" s="63">
        <v>44258</v>
      </c>
      <c r="C780" s="37">
        <v>385.790009</v>
      </c>
      <c r="D780" s="37">
        <v>386.82998700000002</v>
      </c>
      <c r="E780" s="37">
        <v>381.30999800000001</v>
      </c>
      <c r="F780" s="37">
        <v>381.42001299999998</v>
      </c>
      <c r="G780" s="38">
        <v>119940200</v>
      </c>
      <c r="H780" s="37">
        <v>364.848389</v>
      </c>
      <c r="I780" s="41">
        <f t="shared" si="94"/>
        <v>0.95655281989621244</v>
      </c>
      <c r="J780" s="41">
        <f t="shared" ca="1" si="95"/>
        <v>1</v>
      </c>
      <c r="K780" s="37">
        <f t="shared" si="96"/>
        <v>369.03</v>
      </c>
      <c r="L780" s="37">
        <f t="shared" si="97"/>
        <v>370.02</v>
      </c>
      <c r="M780" s="37">
        <f t="shared" si="98"/>
        <v>364.74</v>
      </c>
      <c r="N780" s="37">
        <f t="shared" si="99"/>
        <v>364.85</v>
      </c>
      <c r="O780" s="38">
        <f t="shared" ca="1" si="100"/>
        <v>119940200</v>
      </c>
    </row>
    <row r="781" spans="1:15" x14ac:dyDescent="0.4">
      <c r="A781">
        <v>766</v>
      </c>
      <c r="B781" s="63">
        <v>44257</v>
      </c>
      <c r="C781" s="37">
        <v>389.82000699999998</v>
      </c>
      <c r="D781" s="37">
        <v>390.07000699999998</v>
      </c>
      <c r="E781" s="37">
        <v>386</v>
      </c>
      <c r="F781" s="37">
        <v>386.540009</v>
      </c>
      <c r="G781" s="38">
        <v>79595300</v>
      </c>
      <c r="H781" s="37">
        <v>369.74597199999999</v>
      </c>
      <c r="I781" s="41">
        <f t="shared" si="94"/>
        <v>0.95655291403483156</v>
      </c>
      <c r="J781" s="41">
        <f t="shared" ca="1" si="95"/>
        <v>1</v>
      </c>
      <c r="K781" s="37">
        <f t="shared" si="96"/>
        <v>372.88</v>
      </c>
      <c r="L781" s="37">
        <f t="shared" si="97"/>
        <v>373.12</v>
      </c>
      <c r="M781" s="37">
        <f t="shared" si="98"/>
        <v>369.23</v>
      </c>
      <c r="N781" s="37">
        <f t="shared" si="99"/>
        <v>369.75</v>
      </c>
      <c r="O781" s="38">
        <f t="shared" ca="1" si="100"/>
        <v>79595300</v>
      </c>
    </row>
    <row r="782" spans="1:15" x14ac:dyDescent="0.4">
      <c r="A782">
        <v>767</v>
      </c>
      <c r="B782" s="63">
        <v>44256</v>
      </c>
      <c r="C782" s="37">
        <v>385.58999599999999</v>
      </c>
      <c r="D782" s="37">
        <v>390.92001299999998</v>
      </c>
      <c r="E782" s="37">
        <v>380.57000699999998</v>
      </c>
      <c r="F782" s="37">
        <v>389.57998700000002</v>
      </c>
      <c r="G782" s="38">
        <v>105348800</v>
      </c>
      <c r="H782" s="37">
        <v>372.65386999999998</v>
      </c>
      <c r="I782" s="41">
        <f t="shared" si="94"/>
        <v>0.9565529093772468</v>
      </c>
      <c r="J782" s="41">
        <f t="shared" ca="1" si="95"/>
        <v>1</v>
      </c>
      <c r="K782" s="37">
        <f t="shared" si="96"/>
        <v>368.84</v>
      </c>
      <c r="L782" s="37">
        <f t="shared" si="97"/>
        <v>373.94</v>
      </c>
      <c r="M782" s="37">
        <f t="shared" si="98"/>
        <v>364.04</v>
      </c>
      <c r="N782" s="37">
        <f t="shared" si="99"/>
        <v>372.65</v>
      </c>
      <c r="O782" s="38">
        <f t="shared" ca="1" si="100"/>
        <v>105348800</v>
      </c>
    </row>
    <row r="783" spans="1:15" x14ac:dyDescent="0.4">
      <c r="A783">
        <v>768</v>
      </c>
      <c r="B783" s="63">
        <v>44253</v>
      </c>
      <c r="C783" s="37">
        <v>384.35000600000001</v>
      </c>
      <c r="D783" s="37">
        <v>385.57998700000002</v>
      </c>
      <c r="E783" s="37">
        <v>378.23001099999999</v>
      </c>
      <c r="F783" s="37">
        <v>380.35998499999999</v>
      </c>
      <c r="G783" s="38">
        <v>152701600</v>
      </c>
      <c r="H783" s="37">
        <v>363.83444200000002</v>
      </c>
      <c r="I783" s="41">
        <f t="shared" si="94"/>
        <v>0.95655288765457291</v>
      </c>
      <c r="J783" s="41">
        <f t="shared" ca="1" si="95"/>
        <v>1</v>
      </c>
      <c r="K783" s="37">
        <f t="shared" si="96"/>
        <v>367.65</v>
      </c>
      <c r="L783" s="37">
        <f t="shared" si="97"/>
        <v>368.83</v>
      </c>
      <c r="M783" s="37">
        <f t="shared" si="98"/>
        <v>361.8</v>
      </c>
      <c r="N783" s="37">
        <f t="shared" si="99"/>
        <v>363.83</v>
      </c>
      <c r="O783" s="38">
        <f t="shared" ca="1" si="100"/>
        <v>152701600</v>
      </c>
    </row>
    <row r="784" spans="1:15" x14ac:dyDescent="0.4">
      <c r="A784">
        <v>769</v>
      </c>
      <c r="B784" s="63">
        <v>44252</v>
      </c>
      <c r="C784" s="37">
        <v>390.41000400000001</v>
      </c>
      <c r="D784" s="37">
        <v>391.88000499999998</v>
      </c>
      <c r="E784" s="37">
        <v>380.77999899999998</v>
      </c>
      <c r="F784" s="37">
        <v>382.32998700000002</v>
      </c>
      <c r="G784" s="38">
        <v>146670500</v>
      </c>
      <c r="H784" s="37">
        <v>365.71881100000002</v>
      </c>
      <c r="I784" s="41">
        <f t="shared" si="94"/>
        <v>0.95655277753560042</v>
      </c>
      <c r="J784" s="41">
        <f t="shared" ca="1" si="95"/>
        <v>1</v>
      </c>
      <c r="K784" s="37">
        <f t="shared" si="96"/>
        <v>373.45</v>
      </c>
      <c r="L784" s="37">
        <f t="shared" si="97"/>
        <v>374.85</v>
      </c>
      <c r="M784" s="37">
        <f t="shared" si="98"/>
        <v>364.24</v>
      </c>
      <c r="N784" s="37">
        <f t="shared" si="99"/>
        <v>365.72</v>
      </c>
      <c r="O784" s="38">
        <f t="shared" ca="1" si="100"/>
        <v>146670500</v>
      </c>
    </row>
    <row r="785" spans="1:15" x14ac:dyDescent="0.4">
      <c r="A785">
        <v>770</v>
      </c>
      <c r="B785" s="63">
        <v>44251</v>
      </c>
      <c r="C785" s="37">
        <v>386.32998700000002</v>
      </c>
      <c r="D785" s="37">
        <v>392.23001099999999</v>
      </c>
      <c r="E785" s="37">
        <v>385.26998900000001</v>
      </c>
      <c r="F785" s="37">
        <v>391.76998900000001</v>
      </c>
      <c r="G785" s="38">
        <v>72433900</v>
      </c>
      <c r="H785" s="37">
        <v>374.74874899999998</v>
      </c>
      <c r="I785" s="41">
        <f t="shared" ref="I785:I848" si="101">IF(F785=0,1,H785/F785)</f>
        <v>0.95655297629242342</v>
      </c>
      <c r="J785" s="41">
        <f t="shared" ref="J785:J848" ca="1" si="102">INDEX(OFFSET($T$15,0,0,$S$13+1,1),MATCH(B785,OFFSET($Q$15,0,0,$S$13+1,1),-1))</f>
        <v>1</v>
      </c>
      <c r="K785" s="37">
        <f t="shared" ref="K785:K848" si="103">ROUND($I785*C785,2)</f>
        <v>369.55</v>
      </c>
      <c r="L785" s="37">
        <f t="shared" ref="L785:L848" si="104">ROUND($I785*D785,2)</f>
        <v>375.19</v>
      </c>
      <c r="M785" s="37">
        <f t="shared" ref="M785:M848" si="105">ROUND($I785*E785,2)</f>
        <v>368.53</v>
      </c>
      <c r="N785" s="37">
        <f t="shared" ref="N785:N848" si="106">ROUND($I785*F785,2)</f>
        <v>374.75</v>
      </c>
      <c r="O785" s="38">
        <f t="shared" ref="O785:O848" ca="1" si="107">G785*J785</f>
        <v>72433900</v>
      </c>
    </row>
    <row r="786" spans="1:15" x14ac:dyDescent="0.4">
      <c r="A786">
        <v>771</v>
      </c>
      <c r="B786" s="63">
        <v>44250</v>
      </c>
      <c r="C786" s="37">
        <v>384.66000400000001</v>
      </c>
      <c r="D786" s="37">
        <v>388.95001200000002</v>
      </c>
      <c r="E786" s="37">
        <v>380.20001200000002</v>
      </c>
      <c r="F786" s="37">
        <v>387.5</v>
      </c>
      <c r="G786" s="38">
        <v>107284100</v>
      </c>
      <c r="H786" s="37">
        <v>370.66418499999997</v>
      </c>
      <c r="I786" s="41">
        <f t="shared" si="101"/>
        <v>0.95655273548387088</v>
      </c>
      <c r="J786" s="41">
        <f t="shared" ca="1" si="102"/>
        <v>1</v>
      </c>
      <c r="K786" s="37">
        <f t="shared" si="103"/>
        <v>367.95</v>
      </c>
      <c r="L786" s="37">
        <f t="shared" si="104"/>
        <v>372.05</v>
      </c>
      <c r="M786" s="37">
        <f t="shared" si="105"/>
        <v>363.68</v>
      </c>
      <c r="N786" s="37">
        <f t="shared" si="106"/>
        <v>370.66</v>
      </c>
      <c r="O786" s="38">
        <f t="shared" ca="1" si="107"/>
        <v>107284100</v>
      </c>
    </row>
    <row r="787" spans="1:15" x14ac:dyDescent="0.4">
      <c r="A787">
        <v>772</v>
      </c>
      <c r="B787" s="63">
        <v>44249</v>
      </c>
      <c r="C787" s="37">
        <v>387.05999800000001</v>
      </c>
      <c r="D787" s="37">
        <v>389.61999500000002</v>
      </c>
      <c r="E787" s="37">
        <v>386.73998999999998</v>
      </c>
      <c r="F787" s="37">
        <v>387.02999899999998</v>
      </c>
      <c r="G787" s="38">
        <v>67414200</v>
      </c>
      <c r="H787" s="37">
        <v>370.21466099999998</v>
      </c>
      <c r="I787" s="41">
        <f t="shared" si="101"/>
        <v>0.95655288209325606</v>
      </c>
      <c r="J787" s="41">
        <f t="shared" ca="1" si="102"/>
        <v>1</v>
      </c>
      <c r="K787" s="37">
        <f t="shared" si="103"/>
        <v>370.24</v>
      </c>
      <c r="L787" s="37">
        <f t="shared" si="104"/>
        <v>372.69</v>
      </c>
      <c r="M787" s="37">
        <f t="shared" si="105"/>
        <v>369.94</v>
      </c>
      <c r="N787" s="37">
        <f t="shared" si="106"/>
        <v>370.21</v>
      </c>
      <c r="O787" s="38">
        <f t="shared" ca="1" si="107"/>
        <v>67414200</v>
      </c>
    </row>
    <row r="788" spans="1:15" x14ac:dyDescent="0.4">
      <c r="A788">
        <v>773</v>
      </c>
      <c r="B788" s="63">
        <v>44246</v>
      </c>
      <c r="C788" s="37">
        <v>392.07000699999998</v>
      </c>
      <c r="D788" s="37">
        <v>392.38000499999998</v>
      </c>
      <c r="E788" s="37">
        <v>389.54998799999998</v>
      </c>
      <c r="F788" s="37">
        <v>390.02999899999998</v>
      </c>
      <c r="G788" s="38">
        <v>83241000</v>
      </c>
      <c r="H788" s="37">
        <v>373.08435100000003</v>
      </c>
      <c r="I788" s="41">
        <f t="shared" si="101"/>
        <v>0.95655296248122712</v>
      </c>
      <c r="J788" s="41">
        <f t="shared" ca="1" si="102"/>
        <v>1</v>
      </c>
      <c r="K788" s="37">
        <f t="shared" si="103"/>
        <v>375.04</v>
      </c>
      <c r="L788" s="37">
        <f t="shared" si="104"/>
        <v>375.33</v>
      </c>
      <c r="M788" s="37">
        <f t="shared" si="105"/>
        <v>372.63</v>
      </c>
      <c r="N788" s="37">
        <f t="shared" si="106"/>
        <v>373.08</v>
      </c>
      <c r="O788" s="38">
        <f t="shared" ca="1" si="107"/>
        <v>83241000</v>
      </c>
    </row>
    <row r="789" spans="1:15" x14ac:dyDescent="0.4">
      <c r="A789">
        <v>774</v>
      </c>
      <c r="B789" s="63">
        <v>44245</v>
      </c>
      <c r="C789" s="37">
        <v>389.58999599999999</v>
      </c>
      <c r="D789" s="37">
        <v>391.51998900000001</v>
      </c>
      <c r="E789" s="37">
        <v>387.73998999999998</v>
      </c>
      <c r="F789" s="37">
        <v>390.72000100000002</v>
      </c>
      <c r="G789" s="38">
        <v>59712800</v>
      </c>
      <c r="H789" s="37">
        <v>373.74438500000002</v>
      </c>
      <c r="I789" s="41">
        <f t="shared" si="101"/>
        <v>0.95655298946418665</v>
      </c>
      <c r="J789" s="41">
        <f t="shared" ca="1" si="102"/>
        <v>1</v>
      </c>
      <c r="K789" s="37">
        <f t="shared" si="103"/>
        <v>372.66</v>
      </c>
      <c r="L789" s="37">
        <f t="shared" si="104"/>
        <v>374.51</v>
      </c>
      <c r="M789" s="37">
        <f t="shared" si="105"/>
        <v>370.89</v>
      </c>
      <c r="N789" s="37">
        <f t="shared" si="106"/>
        <v>373.74</v>
      </c>
      <c r="O789" s="38">
        <f t="shared" ca="1" si="107"/>
        <v>59712800</v>
      </c>
    </row>
    <row r="790" spans="1:15" x14ac:dyDescent="0.4">
      <c r="A790">
        <v>775</v>
      </c>
      <c r="B790" s="63">
        <v>44244</v>
      </c>
      <c r="C790" s="37">
        <v>390.42001299999998</v>
      </c>
      <c r="D790" s="37">
        <v>392.66000400000001</v>
      </c>
      <c r="E790" s="37">
        <v>389.32998700000002</v>
      </c>
      <c r="F790" s="37">
        <v>392.39001500000001</v>
      </c>
      <c r="G790" s="38">
        <v>52290600</v>
      </c>
      <c r="H790" s="37">
        <v>375.341858</v>
      </c>
      <c r="I790" s="41">
        <f t="shared" si="101"/>
        <v>0.95655303053519336</v>
      </c>
      <c r="J790" s="41">
        <f t="shared" ca="1" si="102"/>
        <v>1</v>
      </c>
      <c r="K790" s="37">
        <f t="shared" si="103"/>
        <v>373.46</v>
      </c>
      <c r="L790" s="37">
        <f t="shared" si="104"/>
        <v>375.6</v>
      </c>
      <c r="M790" s="37">
        <f t="shared" si="105"/>
        <v>372.41</v>
      </c>
      <c r="N790" s="37">
        <f t="shared" si="106"/>
        <v>375.34</v>
      </c>
      <c r="O790" s="38">
        <f t="shared" ca="1" si="107"/>
        <v>52290600</v>
      </c>
    </row>
    <row r="791" spans="1:15" x14ac:dyDescent="0.4">
      <c r="A791">
        <v>776</v>
      </c>
      <c r="B791" s="63">
        <v>44243</v>
      </c>
      <c r="C791" s="37">
        <v>393.959991</v>
      </c>
      <c r="D791" s="37">
        <v>394.17001299999998</v>
      </c>
      <c r="E791" s="37">
        <v>391.52999899999998</v>
      </c>
      <c r="F791" s="37">
        <v>392.29998799999998</v>
      </c>
      <c r="G791" s="38">
        <v>50972400</v>
      </c>
      <c r="H791" s="37">
        <v>375.25567599999999</v>
      </c>
      <c r="I791" s="41">
        <f t="shared" si="101"/>
        <v>0.9565528612761518</v>
      </c>
      <c r="J791" s="41">
        <f t="shared" ca="1" si="102"/>
        <v>1</v>
      </c>
      <c r="K791" s="37">
        <f t="shared" si="103"/>
        <v>376.84</v>
      </c>
      <c r="L791" s="37">
        <f t="shared" si="104"/>
        <v>377.04</v>
      </c>
      <c r="M791" s="37">
        <f t="shared" si="105"/>
        <v>374.52</v>
      </c>
      <c r="N791" s="37">
        <f t="shared" si="106"/>
        <v>375.26</v>
      </c>
      <c r="O791" s="38">
        <f t="shared" ca="1" si="107"/>
        <v>50972400</v>
      </c>
    </row>
    <row r="792" spans="1:15" x14ac:dyDescent="0.4">
      <c r="A792">
        <v>777</v>
      </c>
      <c r="B792" s="63">
        <v>44239</v>
      </c>
      <c r="C792" s="37">
        <v>389.85000600000001</v>
      </c>
      <c r="D792" s="37">
        <v>392.89999399999999</v>
      </c>
      <c r="E792" s="37">
        <v>389.76998900000001</v>
      </c>
      <c r="F792" s="37">
        <v>392.64001500000001</v>
      </c>
      <c r="G792" s="38">
        <v>50593300</v>
      </c>
      <c r="H792" s="37">
        <v>375.58093300000002</v>
      </c>
      <c r="I792" s="41">
        <f t="shared" si="101"/>
        <v>0.95655286942671902</v>
      </c>
      <c r="J792" s="41">
        <f t="shared" ca="1" si="102"/>
        <v>1</v>
      </c>
      <c r="K792" s="37">
        <f t="shared" si="103"/>
        <v>372.91</v>
      </c>
      <c r="L792" s="37">
        <f t="shared" si="104"/>
        <v>375.83</v>
      </c>
      <c r="M792" s="37">
        <f t="shared" si="105"/>
        <v>372.84</v>
      </c>
      <c r="N792" s="37">
        <f t="shared" si="106"/>
        <v>375.58</v>
      </c>
      <c r="O792" s="38">
        <f t="shared" ca="1" si="107"/>
        <v>50593300</v>
      </c>
    </row>
    <row r="793" spans="1:15" x14ac:dyDescent="0.4">
      <c r="A793">
        <v>778</v>
      </c>
      <c r="B793" s="63">
        <v>44238</v>
      </c>
      <c r="C793" s="37">
        <v>391.23998999999998</v>
      </c>
      <c r="D793" s="37">
        <v>391.69000199999999</v>
      </c>
      <c r="E793" s="37">
        <v>388.10000600000001</v>
      </c>
      <c r="F793" s="37">
        <v>390.709991</v>
      </c>
      <c r="G793" s="38">
        <v>42913300</v>
      </c>
      <c r="H793" s="37">
        <v>373.734802</v>
      </c>
      <c r="I793" s="41">
        <f t="shared" si="101"/>
        <v>0.95655296923287536</v>
      </c>
      <c r="J793" s="41">
        <f t="shared" ca="1" si="102"/>
        <v>1</v>
      </c>
      <c r="K793" s="37">
        <f t="shared" si="103"/>
        <v>374.24</v>
      </c>
      <c r="L793" s="37">
        <f t="shared" si="104"/>
        <v>374.67</v>
      </c>
      <c r="M793" s="37">
        <f t="shared" si="105"/>
        <v>371.24</v>
      </c>
      <c r="N793" s="37">
        <f t="shared" si="106"/>
        <v>373.73</v>
      </c>
      <c r="O793" s="38">
        <f t="shared" ca="1" si="107"/>
        <v>42913300</v>
      </c>
    </row>
    <row r="794" spans="1:15" x14ac:dyDescent="0.4">
      <c r="A794">
        <v>779</v>
      </c>
      <c r="B794" s="63">
        <v>44237</v>
      </c>
      <c r="C794" s="37">
        <v>392.11999500000002</v>
      </c>
      <c r="D794" s="37">
        <v>392.27999899999998</v>
      </c>
      <c r="E794" s="37">
        <v>387.5</v>
      </c>
      <c r="F794" s="37">
        <v>390.07998700000002</v>
      </c>
      <c r="G794" s="38">
        <v>59154400</v>
      </c>
      <c r="H794" s="37">
        <v>373.13214099999999</v>
      </c>
      <c r="I794" s="41">
        <f t="shared" si="101"/>
        <v>0.95655289539373367</v>
      </c>
      <c r="J794" s="41">
        <f t="shared" ca="1" si="102"/>
        <v>1</v>
      </c>
      <c r="K794" s="37">
        <f t="shared" si="103"/>
        <v>375.08</v>
      </c>
      <c r="L794" s="37">
        <f t="shared" si="104"/>
        <v>375.24</v>
      </c>
      <c r="M794" s="37">
        <f t="shared" si="105"/>
        <v>370.66</v>
      </c>
      <c r="N794" s="37">
        <f t="shared" si="106"/>
        <v>373.13</v>
      </c>
      <c r="O794" s="38">
        <f t="shared" ca="1" si="107"/>
        <v>59154400</v>
      </c>
    </row>
    <row r="795" spans="1:15" x14ac:dyDescent="0.4">
      <c r="A795">
        <v>780</v>
      </c>
      <c r="B795" s="63">
        <v>44236</v>
      </c>
      <c r="C795" s="37">
        <v>389.60998499999999</v>
      </c>
      <c r="D795" s="37">
        <v>390.89001500000001</v>
      </c>
      <c r="E795" s="37">
        <v>389.17001299999998</v>
      </c>
      <c r="F795" s="37">
        <v>390.25</v>
      </c>
      <c r="G795" s="38">
        <v>35551100</v>
      </c>
      <c r="H795" s="37">
        <v>373.29480000000001</v>
      </c>
      <c r="I795" s="41">
        <f t="shared" si="101"/>
        <v>0.95655297885970536</v>
      </c>
      <c r="J795" s="41">
        <f t="shared" ca="1" si="102"/>
        <v>1</v>
      </c>
      <c r="K795" s="37">
        <f t="shared" si="103"/>
        <v>372.68</v>
      </c>
      <c r="L795" s="37">
        <f t="shared" si="104"/>
        <v>373.91</v>
      </c>
      <c r="M795" s="37">
        <f t="shared" si="105"/>
        <v>372.26</v>
      </c>
      <c r="N795" s="37">
        <f t="shared" si="106"/>
        <v>373.29</v>
      </c>
      <c r="O795" s="38">
        <f t="shared" ca="1" si="107"/>
        <v>35551100</v>
      </c>
    </row>
    <row r="796" spans="1:15" x14ac:dyDescent="0.4">
      <c r="A796">
        <v>781</v>
      </c>
      <c r="B796" s="63">
        <v>44235</v>
      </c>
      <c r="C796" s="37">
        <v>389.26998900000001</v>
      </c>
      <c r="D796" s="37">
        <v>390.55999800000001</v>
      </c>
      <c r="E796" s="37">
        <v>388.35000600000001</v>
      </c>
      <c r="F796" s="37">
        <v>390.51001000000002</v>
      </c>
      <c r="G796" s="38">
        <v>38365200</v>
      </c>
      <c r="H796" s="37">
        <v>373.54348800000002</v>
      </c>
      <c r="I796" s="41">
        <f t="shared" si="101"/>
        <v>0.95655291397011821</v>
      </c>
      <c r="J796" s="41">
        <f t="shared" ca="1" si="102"/>
        <v>1</v>
      </c>
      <c r="K796" s="37">
        <f t="shared" si="103"/>
        <v>372.36</v>
      </c>
      <c r="L796" s="37">
        <f t="shared" si="104"/>
        <v>373.59</v>
      </c>
      <c r="M796" s="37">
        <f t="shared" si="105"/>
        <v>371.48</v>
      </c>
      <c r="N796" s="37">
        <f t="shared" si="106"/>
        <v>373.54</v>
      </c>
      <c r="O796" s="38">
        <f t="shared" ca="1" si="107"/>
        <v>38365200</v>
      </c>
    </row>
    <row r="797" spans="1:15" x14ac:dyDescent="0.4">
      <c r="A797">
        <v>782</v>
      </c>
      <c r="B797" s="63">
        <v>44232</v>
      </c>
      <c r="C797" s="37">
        <v>388.20001200000002</v>
      </c>
      <c r="D797" s="37">
        <v>388.47000100000002</v>
      </c>
      <c r="E797" s="37">
        <v>386.14001500000001</v>
      </c>
      <c r="F797" s="37">
        <v>387.709991</v>
      </c>
      <c r="G797" s="38">
        <v>48669800</v>
      </c>
      <c r="H797" s="37">
        <v>370.86514299999999</v>
      </c>
      <c r="I797" s="41">
        <f t="shared" si="101"/>
        <v>0.95655296899480724</v>
      </c>
      <c r="J797" s="41">
        <f t="shared" ca="1" si="102"/>
        <v>1</v>
      </c>
      <c r="K797" s="37">
        <f t="shared" si="103"/>
        <v>371.33</v>
      </c>
      <c r="L797" s="37">
        <f t="shared" si="104"/>
        <v>371.59</v>
      </c>
      <c r="M797" s="37">
        <f t="shared" si="105"/>
        <v>369.36</v>
      </c>
      <c r="N797" s="37">
        <f t="shared" si="106"/>
        <v>370.87</v>
      </c>
      <c r="O797" s="38">
        <f t="shared" ca="1" si="107"/>
        <v>48669800</v>
      </c>
    </row>
    <row r="798" spans="1:15" x14ac:dyDescent="0.4">
      <c r="A798">
        <v>783</v>
      </c>
      <c r="B798" s="63">
        <v>44231</v>
      </c>
      <c r="C798" s="37">
        <v>382.959991</v>
      </c>
      <c r="D798" s="37">
        <v>386.23998999999998</v>
      </c>
      <c r="E798" s="37">
        <v>381.97000100000002</v>
      </c>
      <c r="F798" s="37">
        <v>386.19000199999999</v>
      </c>
      <c r="G798" s="38">
        <v>47142600</v>
      </c>
      <c r="H798" s="37">
        <v>369.41116299999999</v>
      </c>
      <c r="I798" s="41">
        <f t="shared" si="101"/>
        <v>0.95655289128898779</v>
      </c>
      <c r="J798" s="41">
        <f t="shared" ca="1" si="102"/>
        <v>1</v>
      </c>
      <c r="K798" s="37">
        <f t="shared" si="103"/>
        <v>366.32</v>
      </c>
      <c r="L798" s="37">
        <f t="shared" si="104"/>
        <v>369.46</v>
      </c>
      <c r="M798" s="37">
        <f t="shared" si="105"/>
        <v>365.37</v>
      </c>
      <c r="N798" s="37">
        <f t="shared" si="106"/>
        <v>369.41</v>
      </c>
      <c r="O798" s="38">
        <f t="shared" ca="1" si="107"/>
        <v>47142600</v>
      </c>
    </row>
    <row r="799" spans="1:15" x14ac:dyDescent="0.4">
      <c r="A799">
        <v>784</v>
      </c>
      <c r="B799" s="63">
        <v>44230</v>
      </c>
      <c r="C799" s="37">
        <v>382.44000199999999</v>
      </c>
      <c r="D799" s="37">
        <v>383.70001200000002</v>
      </c>
      <c r="E799" s="37">
        <v>380.48001099999999</v>
      </c>
      <c r="F799" s="37">
        <v>381.85000600000001</v>
      </c>
      <c r="G799" s="38">
        <v>52427100</v>
      </c>
      <c r="H799" s="37">
        <v>365.25967400000002</v>
      </c>
      <c r="I799" s="41">
        <f t="shared" si="101"/>
        <v>0.95655275176295274</v>
      </c>
      <c r="J799" s="41">
        <f t="shared" ca="1" si="102"/>
        <v>1</v>
      </c>
      <c r="K799" s="37">
        <f t="shared" si="103"/>
        <v>365.82</v>
      </c>
      <c r="L799" s="37">
        <f t="shared" si="104"/>
        <v>367.03</v>
      </c>
      <c r="M799" s="37">
        <f t="shared" si="105"/>
        <v>363.95</v>
      </c>
      <c r="N799" s="37">
        <f t="shared" si="106"/>
        <v>365.26</v>
      </c>
      <c r="O799" s="38">
        <f t="shared" ca="1" si="107"/>
        <v>52427100</v>
      </c>
    </row>
    <row r="800" spans="1:15" x14ac:dyDescent="0.4">
      <c r="A800">
        <v>785</v>
      </c>
      <c r="B800" s="63">
        <v>44229</v>
      </c>
      <c r="C800" s="37">
        <v>379.64999399999999</v>
      </c>
      <c r="D800" s="37">
        <v>383.22000100000002</v>
      </c>
      <c r="E800" s="37">
        <v>376.32000699999998</v>
      </c>
      <c r="F800" s="37">
        <v>381.54998799999998</v>
      </c>
      <c r="G800" s="38">
        <v>64450700</v>
      </c>
      <c r="H800" s="37">
        <v>364.97283900000002</v>
      </c>
      <c r="I800" s="41">
        <f t="shared" si="101"/>
        <v>0.95655313976841227</v>
      </c>
      <c r="J800" s="41">
        <f t="shared" ca="1" si="102"/>
        <v>1</v>
      </c>
      <c r="K800" s="37">
        <f t="shared" si="103"/>
        <v>363.16</v>
      </c>
      <c r="L800" s="37">
        <f t="shared" si="104"/>
        <v>366.57</v>
      </c>
      <c r="M800" s="37">
        <f t="shared" si="105"/>
        <v>359.97</v>
      </c>
      <c r="N800" s="37">
        <f t="shared" si="106"/>
        <v>364.97</v>
      </c>
      <c r="O800" s="38">
        <f t="shared" ca="1" si="107"/>
        <v>64450700</v>
      </c>
    </row>
    <row r="801" spans="1:15" x14ac:dyDescent="0.4">
      <c r="A801">
        <v>786</v>
      </c>
      <c r="B801" s="63">
        <v>44228</v>
      </c>
      <c r="C801" s="37">
        <v>373.72000100000002</v>
      </c>
      <c r="D801" s="37">
        <v>377.33999599999999</v>
      </c>
      <c r="E801" s="37">
        <v>370.38000499999998</v>
      </c>
      <c r="F801" s="37">
        <v>376.23001099999999</v>
      </c>
      <c r="G801" s="38">
        <v>75817600</v>
      </c>
      <c r="H801" s="37">
        <v>359.88400300000001</v>
      </c>
      <c r="I801" s="41">
        <f t="shared" si="101"/>
        <v>0.95655315226833415</v>
      </c>
      <c r="J801" s="41">
        <f t="shared" ca="1" si="102"/>
        <v>1</v>
      </c>
      <c r="K801" s="37">
        <f t="shared" si="103"/>
        <v>357.48</v>
      </c>
      <c r="L801" s="37">
        <f t="shared" si="104"/>
        <v>360.95</v>
      </c>
      <c r="M801" s="37">
        <f t="shared" si="105"/>
        <v>354.29</v>
      </c>
      <c r="N801" s="37">
        <f t="shared" si="106"/>
        <v>359.88</v>
      </c>
      <c r="O801" s="38">
        <f t="shared" ca="1" si="107"/>
        <v>75817600</v>
      </c>
    </row>
    <row r="802" spans="1:15" x14ac:dyDescent="0.4">
      <c r="A802">
        <v>787</v>
      </c>
      <c r="B802" s="63">
        <v>44225</v>
      </c>
      <c r="C802" s="37">
        <v>375.63000499999998</v>
      </c>
      <c r="D802" s="37">
        <v>376.67001299999998</v>
      </c>
      <c r="E802" s="37">
        <v>368.26998900000001</v>
      </c>
      <c r="F802" s="37">
        <v>370.07000699999998</v>
      </c>
      <c r="G802" s="38">
        <v>126765100</v>
      </c>
      <c r="H802" s="37">
        <v>353.99151599999999</v>
      </c>
      <c r="I802" s="41">
        <f t="shared" si="101"/>
        <v>0.95655283947396474</v>
      </c>
      <c r="J802" s="41">
        <f t="shared" ca="1" si="102"/>
        <v>1</v>
      </c>
      <c r="K802" s="37">
        <f t="shared" si="103"/>
        <v>359.31</v>
      </c>
      <c r="L802" s="37">
        <f t="shared" si="104"/>
        <v>360.3</v>
      </c>
      <c r="M802" s="37">
        <f t="shared" si="105"/>
        <v>352.27</v>
      </c>
      <c r="N802" s="37">
        <f t="shared" si="106"/>
        <v>353.99</v>
      </c>
      <c r="O802" s="38">
        <f t="shared" ca="1" si="107"/>
        <v>126765100</v>
      </c>
    </row>
    <row r="803" spans="1:15" x14ac:dyDescent="0.4">
      <c r="A803">
        <v>788</v>
      </c>
      <c r="B803" s="63">
        <v>44224</v>
      </c>
      <c r="C803" s="37">
        <v>376.35998499999999</v>
      </c>
      <c r="D803" s="37">
        <v>381.92999300000002</v>
      </c>
      <c r="E803" s="37">
        <v>375.89001500000001</v>
      </c>
      <c r="F803" s="37">
        <v>377.63000499999998</v>
      </c>
      <c r="G803" s="38">
        <v>94198100</v>
      </c>
      <c r="H803" s="37">
        <v>361.22305299999999</v>
      </c>
      <c r="I803" s="41">
        <f t="shared" si="101"/>
        <v>0.95655283800872759</v>
      </c>
      <c r="J803" s="41">
        <f t="shared" ca="1" si="102"/>
        <v>1</v>
      </c>
      <c r="K803" s="37">
        <f t="shared" si="103"/>
        <v>360.01</v>
      </c>
      <c r="L803" s="37">
        <f t="shared" si="104"/>
        <v>365.34</v>
      </c>
      <c r="M803" s="37">
        <f t="shared" si="105"/>
        <v>359.56</v>
      </c>
      <c r="N803" s="37">
        <f t="shared" si="106"/>
        <v>361.22</v>
      </c>
      <c r="O803" s="38">
        <f t="shared" ca="1" si="107"/>
        <v>94198100</v>
      </c>
    </row>
    <row r="804" spans="1:15" x14ac:dyDescent="0.4">
      <c r="A804">
        <v>789</v>
      </c>
      <c r="B804" s="63">
        <v>44223</v>
      </c>
      <c r="C804" s="37">
        <v>380.22000100000002</v>
      </c>
      <c r="D804" s="37">
        <v>380.32000699999998</v>
      </c>
      <c r="E804" s="37">
        <v>372.01001000000002</v>
      </c>
      <c r="F804" s="37">
        <v>374.41000400000001</v>
      </c>
      <c r="G804" s="38">
        <v>123351100</v>
      </c>
      <c r="H804" s="37">
        <v>358.14297499999998</v>
      </c>
      <c r="I804" s="41">
        <f t="shared" si="101"/>
        <v>0.95655289969228485</v>
      </c>
      <c r="J804" s="41">
        <f t="shared" ca="1" si="102"/>
        <v>1</v>
      </c>
      <c r="K804" s="37">
        <f t="shared" si="103"/>
        <v>363.7</v>
      </c>
      <c r="L804" s="37">
        <f t="shared" si="104"/>
        <v>363.8</v>
      </c>
      <c r="M804" s="37">
        <f t="shared" si="105"/>
        <v>355.85</v>
      </c>
      <c r="N804" s="37">
        <f t="shared" si="106"/>
        <v>358.14</v>
      </c>
      <c r="O804" s="38">
        <f t="shared" ca="1" si="107"/>
        <v>123351100</v>
      </c>
    </row>
    <row r="805" spans="1:15" x14ac:dyDescent="0.4">
      <c r="A805">
        <v>790</v>
      </c>
      <c r="B805" s="63">
        <v>44222</v>
      </c>
      <c r="C805" s="37">
        <v>385.41000400000001</v>
      </c>
      <c r="D805" s="37">
        <v>385.85000600000001</v>
      </c>
      <c r="E805" s="37">
        <v>383.540009</v>
      </c>
      <c r="F805" s="37">
        <v>383.790009</v>
      </c>
      <c r="G805" s="38">
        <v>42665300</v>
      </c>
      <c r="H805" s="37">
        <v>367.11541699999998</v>
      </c>
      <c r="I805" s="41">
        <f t="shared" si="101"/>
        <v>0.95655282417734844</v>
      </c>
      <c r="J805" s="41">
        <f t="shared" ca="1" si="102"/>
        <v>1</v>
      </c>
      <c r="K805" s="37">
        <f t="shared" si="103"/>
        <v>368.67</v>
      </c>
      <c r="L805" s="37">
        <f t="shared" si="104"/>
        <v>369.09</v>
      </c>
      <c r="M805" s="37">
        <f t="shared" si="105"/>
        <v>366.88</v>
      </c>
      <c r="N805" s="37">
        <f t="shared" si="106"/>
        <v>367.12</v>
      </c>
      <c r="O805" s="38">
        <f t="shared" ca="1" si="107"/>
        <v>42665300</v>
      </c>
    </row>
    <row r="806" spans="1:15" x14ac:dyDescent="0.4">
      <c r="A806">
        <v>791</v>
      </c>
      <c r="B806" s="63">
        <v>44221</v>
      </c>
      <c r="C806" s="37">
        <v>383.67001299999998</v>
      </c>
      <c r="D806" s="37">
        <v>384.76998900000001</v>
      </c>
      <c r="E806" s="37">
        <v>378.459991</v>
      </c>
      <c r="F806" s="37">
        <v>384.39001500000001</v>
      </c>
      <c r="G806" s="38">
        <v>70402000</v>
      </c>
      <c r="H806" s="37">
        <v>367.689392</v>
      </c>
      <c r="I806" s="41">
        <f t="shared" si="101"/>
        <v>0.95655292190667329</v>
      </c>
      <c r="J806" s="41">
        <f t="shared" ca="1" si="102"/>
        <v>1</v>
      </c>
      <c r="K806" s="37">
        <f t="shared" si="103"/>
        <v>367</v>
      </c>
      <c r="L806" s="37">
        <f t="shared" si="104"/>
        <v>368.05</v>
      </c>
      <c r="M806" s="37">
        <f t="shared" si="105"/>
        <v>362.02</v>
      </c>
      <c r="N806" s="37">
        <f t="shared" si="106"/>
        <v>367.69</v>
      </c>
      <c r="O806" s="38">
        <f t="shared" ca="1" si="107"/>
        <v>70402000</v>
      </c>
    </row>
    <row r="807" spans="1:15" x14ac:dyDescent="0.4">
      <c r="A807">
        <v>792</v>
      </c>
      <c r="B807" s="63">
        <v>44218</v>
      </c>
      <c r="C807" s="37">
        <v>382.25</v>
      </c>
      <c r="D807" s="37">
        <v>384.13000499999998</v>
      </c>
      <c r="E807" s="37">
        <v>381.83999599999999</v>
      </c>
      <c r="F807" s="37">
        <v>382.88000499999998</v>
      </c>
      <c r="G807" s="38">
        <v>52860500</v>
      </c>
      <c r="H807" s="37">
        <v>366.244934</v>
      </c>
      <c r="I807" s="41">
        <f t="shared" si="101"/>
        <v>0.95655278211772909</v>
      </c>
      <c r="J807" s="41">
        <f t="shared" ca="1" si="102"/>
        <v>1</v>
      </c>
      <c r="K807" s="37">
        <f t="shared" si="103"/>
        <v>365.64</v>
      </c>
      <c r="L807" s="37">
        <f t="shared" si="104"/>
        <v>367.44</v>
      </c>
      <c r="M807" s="37">
        <f t="shared" si="105"/>
        <v>365.25</v>
      </c>
      <c r="N807" s="37">
        <f t="shared" si="106"/>
        <v>366.24</v>
      </c>
      <c r="O807" s="38">
        <f t="shared" ca="1" si="107"/>
        <v>52860500</v>
      </c>
    </row>
    <row r="808" spans="1:15" x14ac:dyDescent="0.4">
      <c r="A808">
        <v>793</v>
      </c>
      <c r="B808" s="63">
        <v>44217</v>
      </c>
      <c r="C808" s="37">
        <v>384.48998999999998</v>
      </c>
      <c r="D808" s="37">
        <v>384.95001200000002</v>
      </c>
      <c r="E808" s="37">
        <v>383.25</v>
      </c>
      <c r="F808" s="37">
        <v>384.23998999999998</v>
      </c>
      <c r="G808" s="38">
        <v>47840100</v>
      </c>
      <c r="H808" s="37">
        <v>367.54580700000002</v>
      </c>
      <c r="I808" s="41">
        <f t="shared" si="101"/>
        <v>0.95655271852364987</v>
      </c>
      <c r="J808" s="41">
        <f t="shared" ca="1" si="102"/>
        <v>1</v>
      </c>
      <c r="K808" s="37">
        <f t="shared" si="103"/>
        <v>367.78</v>
      </c>
      <c r="L808" s="37">
        <f t="shared" si="104"/>
        <v>368.22</v>
      </c>
      <c r="M808" s="37">
        <f t="shared" si="105"/>
        <v>366.6</v>
      </c>
      <c r="N808" s="37">
        <f t="shared" si="106"/>
        <v>367.55</v>
      </c>
      <c r="O808" s="38">
        <f t="shared" ca="1" si="107"/>
        <v>47840100</v>
      </c>
    </row>
    <row r="809" spans="1:15" x14ac:dyDescent="0.4">
      <c r="A809">
        <v>794</v>
      </c>
      <c r="B809" s="63">
        <v>44216</v>
      </c>
      <c r="C809" s="37">
        <v>381.10998499999999</v>
      </c>
      <c r="D809" s="37">
        <v>384.790009</v>
      </c>
      <c r="E809" s="37">
        <v>380.69000199999999</v>
      </c>
      <c r="F809" s="37">
        <v>383.89001500000001</v>
      </c>
      <c r="G809" s="38">
        <v>61836100</v>
      </c>
      <c r="H809" s="37">
        <v>367.21109000000001</v>
      </c>
      <c r="I809" s="41">
        <f t="shared" si="101"/>
        <v>0.95655285537968471</v>
      </c>
      <c r="J809" s="41">
        <f t="shared" ca="1" si="102"/>
        <v>1</v>
      </c>
      <c r="K809" s="37">
        <f t="shared" si="103"/>
        <v>364.55</v>
      </c>
      <c r="L809" s="37">
        <f t="shared" si="104"/>
        <v>368.07</v>
      </c>
      <c r="M809" s="37">
        <f t="shared" si="105"/>
        <v>364.15</v>
      </c>
      <c r="N809" s="37">
        <f t="shared" si="106"/>
        <v>367.21</v>
      </c>
      <c r="O809" s="38">
        <f t="shared" ca="1" si="107"/>
        <v>61836100</v>
      </c>
    </row>
    <row r="810" spans="1:15" x14ac:dyDescent="0.4">
      <c r="A810">
        <v>795</v>
      </c>
      <c r="B810" s="63">
        <v>44215</v>
      </c>
      <c r="C810" s="37">
        <v>378.33999599999999</v>
      </c>
      <c r="D810" s="37">
        <v>379.23001099999999</v>
      </c>
      <c r="E810" s="37">
        <v>376.75</v>
      </c>
      <c r="F810" s="37">
        <v>378.64999399999999</v>
      </c>
      <c r="G810" s="38">
        <v>51233300</v>
      </c>
      <c r="H810" s="37">
        <v>362.19869999999997</v>
      </c>
      <c r="I810" s="41">
        <f t="shared" si="101"/>
        <v>0.95655276835947867</v>
      </c>
      <c r="J810" s="41">
        <f t="shared" ca="1" si="102"/>
        <v>1</v>
      </c>
      <c r="K810" s="37">
        <f t="shared" si="103"/>
        <v>361.9</v>
      </c>
      <c r="L810" s="37">
        <f t="shared" si="104"/>
        <v>362.75</v>
      </c>
      <c r="M810" s="37">
        <f t="shared" si="105"/>
        <v>360.38</v>
      </c>
      <c r="N810" s="37">
        <f t="shared" si="106"/>
        <v>362.2</v>
      </c>
      <c r="O810" s="38">
        <f t="shared" ca="1" si="107"/>
        <v>51233300</v>
      </c>
    </row>
    <row r="811" spans="1:15" x14ac:dyDescent="0.4">
      <c r="A811">
        <v>796</v>
      </c>
      <c r="B811" s="63">
        <v>44211</v>
      </c>
      <c r="C811" s="37">
        <v>376.72000100000002</v>
      </c>
      <c r="D811" s="37">
        <v>377.57998700000002</v>
      </c>
      <c r="E811" s="37">
        <v>373.70001200000002</v>
      </c>
      <c r="F811" s="37">
        <v>375.70001200000002</v>
      </c>
      <c r="G811" s="38">
        <v>107160000</v>
      </c>
      <c r="H811" s="37">
        <v>359.37692299999998</v>
      </c>
      <c r="I811" s="41">
        <f t="shared" si="101"/>
        <v>0.95655286537494166</v>
      </c>
      <c r="J811" s="41">
        <f t="shared" ca="1" si="102"/>
        <v>1</v>
      </c>
      <c r="K811" s="37">
        <f t="shared" si="103"/>
        <v>360.35</v>
      </c>
      <c r="L811" s="37">
        <f t="shared" si="104"/>
        <v>361.18</v>
      </c>
      <c r="M811" s="37">
        <f t="shared" si="105"/>
        <v>357.46</v>
      </c>
      <c r="N811" s="37">
        <f t="shared" si="106"/>
        <v>359.38</v>
      </c>
      <c r="O811" s="38">
        <f t="shared" ca="1" si="107"/>
        <v>107160000</v>
      </c>
    </row>
    <row r="812" spans="1:15" x14ac:dyDescent="0.4">
      <c r="A812">
        <v>797</v>
      </c>
      <c r="B812" s="63">
        <v>44210</v>
      </c>
      <c r="C812" s="37">
        <v>380.58999599999999</v>
      </c>
      <c r="D812" s="37">
        <v>381.13000499999998</v>
      </c>
      <c r="E812" s="37">
        <v>378.10000600000001</v>
      </c>
      <c r="F812" s="37">
        <v>378.459991</v>
      </c>
      <c r="G812" s="38">
        <v>49989100</v>
      </c>
      <c r="H812" s="37">
        <v>362.01696800000002</v>
      </c>
      <c r="I812" s="41">
        <f t="shared" si="101"/>
        <v>0.95655281036034279</v>
      </c>
      <c r="J812" s="41">
        <f t="shared" ca="1" si="102"/>
        <v>1</v>
      </c>
      <c r="K812" s="37">
        <f t="shared" si="103"/>
        <v>364.05</v>
      </c>
      <c r="L812" s="37">
        <f t="shared" si="104"/>
        <v>364.57</v>
      </c>
      <c r="M812" s="37">
        <f t="shared" si="105"/>
        <v>361.67</v>
      </c>
      <c r="N812" s="37">
        <f t="shared" si="106"/>
        <v>362.02</v>
      </c>
      <c r="O812" s="38">
        <f t="shared" ca="1" si="107"/>
        <v>49989100</v>
      </c>
    </row>
    <row r="813" spans="1:15" x14ac:dyDescent="0.4">
      <c r="A813">
        <v>798</v>
      </c>
      <c r="B813" s="63">
        <v>44209</v>
      </c>
      <c r="C813" s="37">
        <v>378.69000199999999</v>
      </c>
      <c r="D813" s="37">
        <v>380.85998499999999</v>
      </c>
      <c r="E813" s="37">
        <v>377.85000600000001</v>
      </c>
      <c r="F813" s="37">
        <v>379.790009</v>
      </c>
      <c r="G813" s="38">
        <v>45303600</v>
      </c>
      <c r="H813" s="37">
        <v>363.289154</v>
      </c>
      <c r="I813" s="41">
        <f t="shared" si="101"/>
        <v>0.95655268804082727</v>
      </c>
      <c r="J813" s="41">
        <f t="shared" ca="1" si="102"/>
        <v>1</v>
      </c>
      <c r="K813" s="37">
        <f t="shared" si="103"/>
        <v>362.24</v>
      </c>
      <c r="L813" s="37">
        <f t="shared" si="104"/>
        <v>364.31</v>
      </c>
      <c r="M813" s="37">
        <f t="shared" si="105"/>
        <v>361.43</v>
      </c>
      <c r="N813" s="37">
        <f t="shared" si="106"/>
        <v>363.29</v>
      </c>
      <c r="O813" s="38">
        <f t="shared" ca="1" si="107"/>
        <v>45303600</v>
      </c>
    </row>
    <row r="814" spans="1:15" x14ac:dyDescent="0.4">
      <c r="A814">
        <v>799</v>
      </c>
      <c r="B814" s="63">
        <v>44208</v>
      </c>
      <c r="C814" s="37">
        <v>378.89001500000001</v>
      </c>
      <c r="D814" s="37">
        <v>379.85998499999999</v>
      </c>
      <c r="E814" s="37">
        <v>376.35998499999999</v>
      </c>
      <c r="F814" s="37">
        <v>378.76998900000001</v>
      </c>
      <c r="G814" s="38">
        <v>52547700</v>
      </c>
      <c r="H814" s="37">
        <v>362.31356799999998</v>
      </c>
      <c r="I814" s="41">
        <f t="shared" si="101"/>
        <v>0.95655299659973847</v>
      </c>
      <c r="J814" s="41">
        <f t="shared" ca="1" si="102"/>
        <v>1</v>
      </c>
      <c r="K814" s="37">
        <f t="shared" si="103"/>
        <v>362.43</v>
      </c>
      <c r="L814" s="37">
        <f t="shared" si="104"/>
        <v>363.36</v>
      </c>
      <c r="M814" s="37">
        <f t="shared" si="105"/>
        <v>360.01</v>
      </c>
      <c r="N814" s="37">
        <f t="shared" si="106"/>
        <v>362.31</v>
      </c>
      <c r="O814" s="38">
        <f t="shared" ca="1" si="107"/>
        <v>52547700</v>
      </c>
    </row>
    <row r="815" spans="1:15" x14ac:dyDescent="0.4">
      <c r="A815">
        <v>800</v>
      </c>
      <c r="B815" s="63">
        <v>44207</v>
      </c>
      <c r="C815" s="37">
        <v>377.85000600000001</v>
      </c>
      <c r="D815" s="37">
        <v>380.57998700000002</v>
      </c>
      <c r="E815" s="37">
        <v>377.72000100000002</v>
      </c>
      <c r="F815" s="37">
        <v>378.69000199999999</v>
      </c>
      <c r="G815" s="38">
        <v>51034700</v>
      </c>
      <c r="H815" s="37">
        <v>362.23700000000002</v>
      </c>
      <c r="I815" s="41">
        <f t="shared" si="101"/>
        <v>0.95655284820537734</v>
      </c>
      <c r="J815" s="41">
        <f t="shared" ca="1" si="102"/>
        <v>1</v>
      </c>
      <c r="K815" s="37">
        <f t="shared" si="103"/>
        <v>361.43</v>
      </c>
      <c r="L815" s="37">
        <f t="shared" si="104"/>
        <v>364.04</v>
      </c>
      <c r="M815" s="37">
        <f t="shared" si="105"/>
        <v>361.31</v>
      </c>
      <c r="N815" s="37">
        <f t="shared" si="106"/>
        <v>362.24</v>
      </c>
      <c r="O815" s="38">
        <f t="shared" ca="1" si="107"/>
        <v>51034700</v>
      </c>
    </row>
    <row r="816" spans="1:15" x14ac:dyDescent="0.4">
      <c r="A816">
        <v>801</v>
      </c>
      <c r="B816" s="63">
        <v>44204</v>
      </c>
      <c r="C816" s="37">
        <v>380.58999599999999</v>
      </c>
      <c r="D816" s="37">
        <v>381.48998999999998</v>
      </c>
      <c r="E816" s="37">
        <v>377.10000600000001</v>
      </c>
      <c r="F816" s="37">
        <v>381.26001000000002</v>
      </c>
      <c r="G816" s="38">
        <v>71677200</v>
      </c>
      <c r="H816" s="37">
        <v>364.695313</v>
      </c>
      <c r="I816" s="41">
        <f t="shared" si="101"/>
        <v>0.95655275516569382</v>
      </c>
      <c r="J816" s="41">
        <f t="shared" ca="1" si="102"/>
        <v>1</v>
      </c>
      <c r="K816" s="37">
        <f t="shared" si="103"/>
        <v>364.05</v>
      </c>
      <c r="L816" s="37">
        <f t="shared" si="104"/>
        <v>364.92</v>
      </c>
      <c r="M816" s="37">
        <f t="shared" si="105"/>
        <v>360.72</v>
      </c>
      <c r="N816" s="37">
        <f t="shared" si="106"/>
        <v>364.7</v>
      </c>
      <c r="O816" s="38">
        <f t="shared" ca="1" si="107"/>
        <v>71677200</v>
      </c>
    </row>
    <row r="817" spans="1:15" x14ac:dyDescent="0.4">
      <c r="A817">
        <v>802</v>
      </c>
      <c r="B817" s="63">
        <v>44203</v>
      </c>
      <c r="C817" s="37">
        <v>376.10000600000001</v>
      </c>
      <c r="D817" s="37">
        <v>379.89999399999999</v>
      </c>
      <c r="E817" s="37">
        <v>375.91000400000001</v>
      </c>
      <c r="F817" s="37">
        <v>379.10000600000001</v>
      </c>
      <c r="G817" s="38">
        <v>68766800</v>
      </c>
      <c r="H817" s="37">
        <v>362.62914999999998</v>
      </c>
      <c r="I817" s="41">
        <f t="shared" si="101"/>
        <v>0.95655274138929969</v>
      </c>
      <c r="J817" s="41">
        <f t="shared" ca="1" si="102"/>
        <v>1</v>
      </c>
      <c r="K817" s="37">
        <f t="shared" si="103"/>
        <v>359.76</v>
      </c>
      <c r="L817" s="37">
        <f t="shared" si="104"/>
        <v>363.39</v>
      </c>
      <c r="M817" s="37">
        <f t="shared" si="105"/>
        <v>359.58</v>
      </c>
      <c r="N817" s="37">
        <f t="shared" si="106"/>
        <v>362.63</v>
      </c>
      <c r="O817" s="38">
        <f t="shared" ca="1" si="107"/>
        <v>68766800</v>
      </c>
    </row>
    <row r="818" spans="1:15" x14ac:dyDescent="0.4">
      <c r="A818">
        <v>803</v>
      </c>
      <c r="B818" s="63">
        <v>44202</v>
      </c>
      <c r="C818" s="37">
        <v>369.709991</v>
      </c>
      <c r="D818" s="37">
        <v>376.98001099999999</v>
      </c>
      <c r="E818" s="37">
        <v>369.11999500000002</v>
      </c>
      <c r="F818" s="37">
        <v>373.54998799999998</v>
      </c>
      <c r="G818" s="38">
        <v>107997700</v>
      </c>
      <c r="H818" s="37">
        <v>357.32037400000002</v>
      </c>
      <c r="I818" s="41">
        <f t="shared" si="101"/>
        <v>0.9565530330039792</v>
      </c>
      <c r="J818" s="41">
        <f t="shared" ca="1" si="102"/>
        <v>1</v>
      </c>
      <c r="K818" s="37">
        <f t="shared" si="103"/>
        <v>353.65</v>
      </c>
      <c r="L818" s="37">
        <f t="shared" si="104"/>
        <v>360.6</v>
      </c>
      <c r="M818" s="37">
        <f t="shared" si="105"/>
        <v>353.08</v>
      </c>
      <c r="N818" s="37">
        <f t="shared" si="106"/>
        <v>357.32</v>
      </c>
      <c r="O818" s="38">
        <f t="shared" ca="1" si="107"/>
        <v>107997700</v>
      </c>
    </row>
    <row r="819" spans="1:15" x14ac:dyDescent="0.4">
      <c r="A819">
        <v>804</v>
      </c>
      <c r="B819" s="63">
        <v>44201</v>
      </c>
      <c r="C819" s="37">
        <v>368.10000600000001</v>
      </c>
      <c r="D819" s="37">
        <v>372.5</v>
      </c>
      <c r="E819" s="37">
        <v>368.04998799999998</v>
      </c>
      <c r="F819" s="37">
        <v>371.32998700000002</v>
      </c>
      <c r="G819" s="38">
        <v>66426200</v>
      </c>
      <c r="H819" s="37">
        <v>355.196777</v>
      </c>
      <c r="I819" s="41">
        <f t="shared" si="101"/>
        <v>0.95655290290358364</v>
      </c>
      <c r="J819" s="41">
        <f t="shared" ca="1" si="102"/>
        <v>1</v>
      </c>
      <c r="K819" s="37">
        <f t="shared" si="103"/>
        <v>352.11</v>
      </c>
      <c r="L819" s="37">
        <f t="shared" si="104"/>
        <v>356.32</v>
      </c>
      <c r="M819" s="37">
        <f t="shared" si="105"/>
        <v>352.06</v>
      </c>
      <c r="N819" s="37">
        <f t="shared" si="106"/>
        <v>355.2</v>
      </c>
      <c r="O819" s="38">
        <f t="shared" ca="1" si="107"/>
        <v>66426200</v>
      </c>
    </row>
    <row r="820" spans="1:15" x14ac:dyDescent="0.4">
      <c r="A820">
        <v>805</v>
      </c>
      <c r="B820" s="63">
        <v>44200</v>
      </c>
      <c r="C820" s="37">
        <v>375.30999800000001</v>
      </c>
      <c r="D820" s="37">
        <v>375.45001200000002</v>
      </c>
      <c r="E820" s="37">
        <v>364.82000699999998</v>
      </c>
      <c r="F820" s="37">
        <v>368.790009</v>
      </c>
      <c r="G820" s="38">
        <v>110210800</v>
      </c>
      <c r="H820" s="37">
        <v>352.76711999999998</v>
      </c>
      <c r="I820" s="41">
        <f t="shared" si="101"/>
        <v>0.95655281160287609</v>
      </c>
      <c r="J820" s="41">
        <f t="shared" ca="1" si="102"/>
        <v>1</v>
      </c>
      <c r="K820" s="37">
        <f t="shared" si="103"/>
        <v>359</v>
      </c>
      <c r="L820" s="37">
        <f t="shared" si="104"/>
        <v>359.14</v>
      </c>
      <c r="M820" s="37">
        <f t="shared" si="105"/>
        <v>348.97</v>
      </c>
      <c r="N820" s="37">
        <f t="shared" si="106"/>
        <v>352.77</v>
      </c>
      <c r="O820" s="38">
        <f t="shared" ca="1" si="107"/>
        <v>110210800</v>
      </c>
    </row>
    <row r="821" spans="1:15" x14ac:dyDescent="0.4">
      <c r="A821">
        <v>806</v>
      </c>
      <c r="B821" s="63">
        <v>44196</v>
      </c>
      <c r="C821" s="37">
        <v>371.77999899999998</v>
      </c>
      <c r="D821" s="37">
        <v>374.66000400000001</v>
      </c>
      <c r="E821" s="37">
        <v>371.23001099999999</v>
      </c>
      <c r="F821" s="37">
        <v>373.88000499999998</v>
      </c>
      <c r="G821" s="38">
        <v>78520700</v>
      </c>
      <c r="H821" s="37">
        <v>357.635986</v>
      </c>
      <c r="I821" s="41">
        <f t="shared" si="101"/>
        <v>0.95655285443788318</v>
      </c>
      <c r="J821" s="41">
        <f t="shared" ca="1" si="102"/>
        <v>1</v>
      </c>
      <c r="K821" s="37">
        <f t="shared" si="103"/>
        <v>355.63</v>
      </c>
      <c r="L821" s="37">
        <f t="shared" si="104"/>
        <v>358.38</v>
      </c>
      <c r="M821" s="37">
        <f t="shared" si="105"/>
        <v>355.1</v>
      </c>
      <c r="N821" s="37">
        <f t="shared" si="106"/>
        <v>357.64</v>
      </c>
      <c r="O821" s="38">
        <f t="shared" ca="1" si="107"/>
        <v>78520700</v>
      </c>
    </row>
    <row r="822" spans="1:15" x14ac:dyDescent="0.4">
      <c r="A822">
        <v>807</v>
      </c>
      <c r="B822" s="63">
        <v>44195</v>
      </c>
      <c r="C822" s="37">
        <v>372.33999599999999</v>
      </c>
      <c r="D822" s="37">
        <v>373.10000600000001</v>
      </c>
      <c r="E822" s="37">
        <v>371.57000699999998</v>
      </c>
      <c r="F822" s="37">
        <v>371.98998999999998</v>
      </c>
      <c r="G822" s="38">
        <v>49455300</v>
      </c>
      <c r="H822" s="37">
        <v>355.82806399999998</v>
      </c>
      <c r="I822" s="41">
        <f t="shared" si="101"/>
        <v>0.95655279326199072</v>
      </c>
      <c r="J822" s="41">
        <f t="shared" ca="1" si="102"/>
        <v>1</v>
      </c>
      <c r="K822" s="37">
        <f t="shared" si="103"/>
        <v>356.16</v>
      </c>
      <c r="L822" s="37">
        <f t="shared" si="104"/>
        <v>356.89</v>
      </c>
      <c r="M822" s="37">
        <f t="shared" si="105"/>
        <v>355.43</v>
      </c>
      <c r="N822" s="37">
        <f t="shared" si="106"/>
        <v>355.83</v>
      </c>
      <c r="O822" s="38">
        <f t="shared" ca="1" si="107"/>
        <v>49455300</v>
      </c>
    </row>
    <row r="823" spans="1:15" x14ac:dyDescent="0.4">
      <c r="A823">
        <v>808</v>
      </c>
      <c r="B823" s="63">
        <v>44194</v>
      </c>
      <c r="C823" s="37">
        <v>373.80999800000001</v>
      </c>
      <c r="D823" s="37">
        <v>374</v>
      </c>
      <c r="E823" s="37">
        <v>370.82998700000002</v>
      </c>
      <c r="F823" s="37">
        <v>371.459991</v>
      </c>
      <c r="G823" s="38">
        <v>53680500</v>
      </c>
      <c r="H823" s="37">
        <v>355.32110599999999</v>
      </c>
      <c r="I823" s="41">
        <f t="shared" si="101"/>
        <v>0.95655283101538646</v>
      </c>
      <c r="J823" s="41">
        <f t="shared" ca="1" si="102"/>
        <v>1</v>
      </c>
      <c r="K823" s="37">
        <f t="shared" si="103"/>
        <v>357.57</v>
      </c>
      <c r="L823" s="37">
        <f t="shared" si="104"/>
        <v>357.75</v>
      </c>
      <c r="M823" s="37">
        <f t="shared" si="105"/>
        <v>354.72</v>
      </c>
      <c r="N823" s="37">
        <f t="shared" si="106"/>
        <v>355.32</v>
      </c>
      <c r="O823" s="38">
        <f t="shared" ca="1" si="107"/>
        <v>53680500</v>
      </c>
    </row>
    <row r="824" spans="1:15" x14ac:dyDescent="0.4">
      <c r="A824">
        <v>809</v>
      </c>
      <c r="B824" s="63">
        <v>44193</v>
      </c>
      <c r="C824" s="37">
        <v>371.73998999999998</v>
      </c>
      <c r="D824" s="37">
        <v>372.58999599999999</v>
      </c>
      <c r="E824" s="37">
        <v>371.07000699999998</v>
      </c>
      <c r="F824" s="37">
        <v>372.17001299999998</v>
      </c>
      <c r="G824" s="38">
        <v>39000400</v>
      </c>
      <c r="H824" s="37">
        <v>356.00021400000003</v>
      </c>
      <c r="I824" s="41">
        <f t="shared" si="101"/>
        <v>0.95655265487496444</v>
      </c>
      <c r="J824" s="41">
        <f t="shared" ca="1" si="102"/>
        <v>1</v>
      </c>
      <c r="K824" s="37">
        <f t="shared" si="103"/>
        <v>355.59</v>
      </c>
      <c r="L824" s="37">
        <f t="shared" si="104"/>
        <v>356.4</v>
      </c>
      <c r="M824" s="37">
        <f t="shared" si="105"/>
        <v>354.95</v>
      </c>
      <c r="N824" s="37">
        <f t="shared" si="106"/>
        <v>356</v>
      </c>
      <c r="O824" s="38">
        <f t="shared" ca="1" si="107"/>
        <v>39000400</v>
      </c>
    </row>
    <row r="825" spans="1:15" x14ac:dyDescent="0.4">
      <c r="A825">
        <v>810</v>
      </c>
      <c r="B825" s="63">
        <v>44189</v>
      </c>
      <c r="C825" s="37">
        <v>368.07998700000002</v>
      </c>
      <c r="D825" s="37">
        <v>369.02999899999998</v>
      </c>
      <c r="E825" s="37">
        <v>367.45001200000002</v>
      </c>
      <c r="F825" s="37">
        <v>369</v>
      </c>
      <c r="G825" s="38">
        <v>26457900</v>
      </c>
      <c r="H825" s="37">
        <v>352.96801799999997</v>
      </c>
      <c r="I825" s="41">
        <f t="shared" si="101"/>
        <v>0.95655289430894297</v>
      </c>
      <c r="J825" s="41">
        <f t="shared" ca="1" si="102"/>
        <v>1</v>
      </c>
      <c r="K825" s="37">
        <f t="shared" si="103"/>
        <v>352.09</v>
      </c>
      <c r="L825" s="37">
        <f t="shared" si="104"/>
        <v>353</v>
      </c>
      <c r="M825" s="37">
        <f t="shared" si="105"/>
        <v>351.49</v>
      </c>
      <c r="N825" s="37">
        <f t="shared" si="106"/>
        <v>352.97</v>
      </c>
      <c r="O825" s="38">
        <f t="shared" ca="1" si="107"/>
        <v>26457900</v>
      </c>
    </row>
    <row r="826" spans="1:15" x14ac:dyDescent="0.4">
      <c r="A826">
        <v>811</v>
      </c>
      <c r="B826" s="63">
        <v>44188</v>
      </c>
      <c r="C826" s="37">
        <v>368.27999899999998</v>
      </c>
      <c r="D826" s="37">
        <v>369.61999500000002</v>
      </c>
      <c r="E826" s="37">
        <v>367.22000100000002</v>
      </c>
      <c r="F826" s="37">
        <v>367.57000699999998</v>
      </c>
      <c r="G826" s="38">
        <v>46201400</v>
      </c>
      <c r="H826" s="37">
        <v>351.60012799999998</v>
      </c>
      <c r="I826" s="41">
        <f t="shared" si="101"/>
        <v>0.95655282341902292</v>
      </c>
      <c r="J826" s="41">
        <f t="shared" ca="1" si="102"/>
        <v>1</v>
      </c>
      <c r="K826" s="37">
        <f t="shared" si="103"/>
        <v>352.28</v>
      </c>
      <c r="L826" s="37">
        <f t="shared" si="104"/>
        <v>353.56</v>
      </c>
      <c r="M826" s="37">
        <f t="shared" si="105"/>
        <v>351.27</v>
      </c>
      <c r="N826" s="37">
        <f t="shared" si="106"/>
        <v>351.6</v>
      </c>
      <c r="O826" s="38">
        <f t="shared" ca="1" si="107"/>
        <v>46201400</v>
      </c>
    </row>
    <row r="827" spans="1:15" x14ac:dyDescent="0.4">
      <c r="A827">
        <v>812</v>
      </c>
      <c r="B827" s="63">
        <v>44187</v>
      </c>
      <c r="C827" s="37">
        <v>368.209991</v>
      </c>
      <c r="D827" s="37">
        <v>368.32998700000002</v>
      </c>
      <c r="E827" s="37">
        <v>366.02999899999998</v>
      </c>
      <c r="F827" s="37">
        <v>367.23998999999998</v>
      </c>
      <c r="G827" s="38">
        <v>47949000</v>
      </c>
      <c r="H827" s="37">
        <v>351.28448500000002</v>
      </c>
      <c r="I827" s="41">
        <f t="shared" si="101"/>
        <v>0.95655292061194108</v>
      </c>
      <c r="J827" s="41">
        <f t="shared" ca="1" si="102"/>
        <v>1</v>
      </c>
      <c r="K827" s="37">
        <f t="shared" si="103"/>
        <v>352.21</v>
      </c>
      <c r="L827" s="37">
        <f t="shared" si="104"/>
        <v>352.33</v>
      </c>
      <c r="M827" s="37">
        <f t="shared" si="105"/>
        <v>350.13</v>
      </c>
      <c r="N827" s="37">
        <f t="shared" si="106"/>
        <v>351.28</v>
      </c>
      <c r="O827" s="38">
        <f t="shared" ca="1" si="107"/>
        <v>47949000</v>
      </c>
    </row>
    <row r="828" spans="1:15" x14ac:dyDescent="0.4">
      <c r="A828">
        <v>813</v>
      </c>
      <c r="B828" s="63">
        <v>44186</v>
      </c>
      <c r="C828" s="37">
        <v>364.97000100000002</v>
      </c>
      <c r="D828" s="37">
        <v>378.459991</v>
      </c>
      <c r="E828" s="37">
        <v>362.02999899999998</v>
      </c>
      <c r="F828" s="37">
        <v>367.85998499999999</v>
      </c>
      <c r="G828" s="38">
        <v>96386700</v>
      </c>
      <c r="H828" s="37">
        <v>351.87756300000001</v>
      </c>
      <c r="I828" s="41">
        <f t="shared" si="101"/>
        <v>0.9565529749042968</v>
      </c>
      <c r="J828" s="41">
        <f t="shared" ca="1" si="102"/>
        <v>1</v>
      </c>
      <c r="K828" s="37">
        <f t="shared" si="103"/>
        <v>349.11</v>
      </c>
      <c r="L828" s="37">
        <f t="shared" si="104"/>
        <v>362.02</v>
      </c>
      <c r="M828" s="37">
        <f t="shared" si="105"/>
        <v>346.3</v>
      </c>
      <c r="N828" s="37">
        <f t="shared" si="106"/>
        <v>351.88</v>
      </c>
      <c r="O828" s="38">
        <f t="shared" ca="1" si="107"/>
        <v>96386700</v>
      </c>
    </row>
    <row r="829" spans="1:15" x14ac:dyDescent="0.4">
      <c r="A829">
        <v>814</v>
      </c>
      <c r="B829" s="63">
        <v>44183</v>
      </c>
      <c r="C829" s="37">
        <v>370.97000100000002</v>
      </c>
      <c r="D829" s="37">
        <v>371.14999399999999</v>
      </c>
      <c r="E829" s="37">
        <v>367.01998900000001</v>
      </c>
      <c r="F829" s="37">
        <v>369.17999300000002</v>
      </c>
      <c r="G829" s="38">
        <v>136542300</v>
      </c>
      <c r="H829" s="37">
        <v>353.14022799999998</v>
      </c>
      <c r="I829" s="41">
        <f t="shared" si="101"/>
        <v>0.95655299500479696</v>
      </c>
      <c r="J829" s="41">
        <f t="shared" ca="1" si="102"/>
        <v>1</v>
      </c>
      <c r="K829" s="37">
        <f t="shared" si="103"/>
        <v>354.85</v>
      </c>
      <c r="L829" s="37">
        <f t="shared" si="104"/>
        <v>355.02</v>
      </c>
      <c r="M829" s="37">
        <f t="shared" si="105"/>
        <v>351.07</v>
      </c>
      <c r="N829" s="37">
        <f t="shared" si="106"/>
        <v>353.14</v>
      </c>
      <c r="O829" s="38">
        <f t="shared" ca="1" si="107"/>
        <v>136542300</v>
      </c>
    </row>
    <row r="830" spans="1:15" x14ac:dyDescent="0.4">
      <c r="A830">
        <v>815</v>
      </c>
      <c r="B830" s="63">
        <v>44182</v>
      </c>
      <c r="C830" s="37">
        <v>371.94000199999999</v>
      </c>
      <c r="D830" s="37">
        <v>372.459991</v>
      </c>
      <c r="E830" s="37">
        <v>371.04998799999998</v>
      </c>
      <c r="F830" s="37">
        <v>372.23998999999998</v>
      </c>
      <c r="G830" s="38">
        <v>64119500</v>
      </c>
      <c r="H830" s="37">
        <v>354.55590799999999</v>
      </c>
      <c r="I830" s="41">
        <f t="shared" si="101"/>
        <v>0.95249279369473439</v>
      </c>
      <c r="J830" s="41">
        <f t="shared" ca="1" si="102"/>
        <v>1</v>
      </c>
      <c r="K830" s="37">
        <f t="shared" si="103"/>
        <v>354.27</v>
      </c>
      <c r="L830" s="37">
        <f t="shared" si="104"/>
        <v>354.77</v>
      </c>
      <c r="M830" s="37">
        <f t="shared" si="105"/>
        <v>353.42</v>
      </c>
      <c r="N830" s="37">
        <f t="shared" si="106"/>
        <v>354.56</v>
      </c>
      <c r="O830" s="38">
        <f t="shared" ca="1" si="107"/>
        <v>64119500</v>
      </c>
    </row>
    <row r="831" spans="1:15" x14ac:dyDescent="0.4">
      <c r="A831">
        <v>816</v>
      </c>
      <c r="B831" s="63">
        <v>44181</v>
      </c>
      <c r="C831" s="37">
        <v>369.82000699999998</v>
      </c>
      <c r="D831" s="37">
        <v>371.16000400000001</v>
      </c>
      <c r="E831" s="37">
        <v>368.86999500000002</v>
      </c>
      <c r="F831" s="37">
        <v>370.17001299999998</v>
      </c>
      <c r="G831" s="38">
        <v>58420500</v>
      </c>
      <c r="H831" s="37">
        <v>352.58425899999997</v>
      </c>
      <c r="I831" s="41">
        <f t="shared" si="101"/>
        <v>0.95249276445307307</v>
      </c>
      <c r="J831" s="41">
        <f t="shared" ca="1" si="102"/>
        <v>1</v>
      </c>
      <c r="K831" s="37">
        <f t="shared" si="103"/>
        <v>352.25</v>
      </c>
      <c r="L831" s="37">
        <f t="shared" si="104"/>
        <v>353.53</v>
      </c>
      <c r="M831" s="37">
        <f t="shared" si="105"/>
        <v>351.35</v>
      </c>
      <c r="N831" s="37">
        <f t="shared" si="106"/>
        <v>352.58</v>
      </c>
      <c r="O831" s="38">
        <f t="shared" ca="1" si="107"/>
        <v>58420500</v>
      </c>
    </row>
    <row r="832" spans="1:15" x14ac:dyDescent="0.4">
      <c r="A832">
        <v>817</v>
      </c>
      <c r="B832" s="63">
        <v>44180</v>
      </c>
      <c r="C832" s="37">
        <v>367.39999399999999</v>
      </c>
      <c r="D832" s="37">
        <v>369.58999599999999</v>
      </c>
      <c r="E832" s="37">
        <v>365.92001299999998</v>
      </c>
      <c r="F832" s="37">
        <v>369.58999599999999</v>
      </c>
      <c r="G832" s="38">
        <v>63865300</v>
      </c>
      <c r="H832" s="37">
        <v>352.03183000000001</v>
      </c>
      <c r="I832" s="41">
        <f t="shared" si="101"/>
        <v>0.95249285372973147</v>
      </c>
      <c r="J832" s="41">
        <f t="shared" ca="1" si="102"/>
        <v>1</v>
      </c>
      <c r="K832" s="37">
        <f t="shared" si="103"/>
        <v>349.95</v>
      </c>
      <c r="L832" s="37">
        <f t="shared" si="104"/>
        <v>352.03</v>
      </c>
      <c r="M832" s="37">
        <f t="shared" si="105"/>
        <v>348.54</v>
      </c>
      <c r="N832" s="37">
        <f t="shared" si="106"/>
        <v>352.03</v>
      </c>
      <c r="O832" s="38">
        <f t="shared" ca="1" si="107"/>
        <v>63865300</v>
      </c>
    </row>
    <row r="833" spans="1:15" x14ac:dyDescent="0.4">
      <c r="A833">
        <v>818</v>
      </c>
      <c r="B833" s="63">
        <v>44179</v>
      </c>
      <c r="C833" s="37">
        <v>368.64001500000001</v>
      </c>
      <c r="D833" s="37">
        <v>369.79998799999998</v>
      </c>
      <c r="E833" s="37">
        <v>364.47000100000002</v>
      </c>
      <c r="F833" s="37">
        <v>364.66000400000001</v>
      </c>
      <c r="G833" s="38">
        <v>69216200</v>
      </c>
      <c r="H833" s="37">
        <v>347.336029</v>
      </c>
      <c r="I833" s="41">
        <f t="shared" si="101"/>
        <v>0.95249280203485098</v>
      </c>
      <c r="J833" s="41">
        <f t="shared" ca="1" si="102"/>
        <v>1</v>
      </c>
      <c r="K833" s="37">
        <f t="shared" si="103"/>
        <v>351.13</v>
      </c>
      <c r="L833" s="37">
        <f t="shared" si="104"/>
        <v>352.23</v>
      </c>
      <c r="M833" s="37">
        <f t="shared" si="105"/>
        <v>347.16</v>
      </c>
      <c r="N833" s="37">
        <f t="shared" si="106"/>
        <v>347.34</v>
      </c>
      <c r="O833" s="38">
        <f t="shared" ca="1" si="107"/>
        <v>69216200</v>
      </c>
    </row>
    <row r="834" spans="1:15" x14ac:dyDescent="0.4">
      <c r="A834">
        <v>819</v>
      </c>
      <c r="B834" s="63">
        <v>44176</v>
      </c>
      <c r="C834" s="37">
        <v>364.89999399999999</v>
      </c>
      <c r="D834" s="37">
        <v>366.73998999999998</v>
      </c>
      <c r="E834" s="37">
        <v>363.26001000000002</v>
      </c>
      <c r="F834" s="37">
        <v>366.29998799999998</v>
      </c>
      <c r="G834" s="38">
        <v>57698600</v>
      </c>
      <c r="H834" s="37">
        <v>348.89804099999998</v>
      </c>
      <c r="I834" s="41">
        <f t="shared" si="101"/>
        <v>0.95249263562629438</v>
      </c>
      <c r="J834" s="41">
        <f t="shared" ca="1" si="102"/>
        <v>1</v>
      </c>
      <c r="K834" s="37">
        <f t="shared" si="103"/>
        <v>347.56</v>
      </c>
      <c r="L834" s="37">
        <f t="shared" si="104"/>
        <v>349.32</v>
      </c>
      <c r="M834" s="37">
        <f t="shared" si="105"/>
        <v>346</v>
      </c>
      <c r="N834" s="37">
        <f t="shared" si="106"/>
        <v>348.9</v>
      </c>
      <c r="O834" s="38">
        <f t="shared" ca="1" si="107"/>
        <v>57698600</v>
      </c>
    </row>
    <row r="835" spans="1:15" x14ac:dyDescent="0.4">
      <c r="A835">
        <v>820</v>
      </c>
      <c r="B835" s="63">
        <v>44175</v>
      </c>
      <c r="C835" s="37">
        <v>365.36999500000002</v>
      </c>
      <c r="D835" s="37">
        <v>367.85998499999999</v>
      </c>
      <c r="E835" s="37">
        <v>364.42999300000002</v>
      </c>
      <c r="F835" s="37">
        <v>366.73001099999999</v>
      </c>
      <c r="G835" s="38">
        <v>57735400</v>
      </c>
      <c r="H835" s="37">
        <v>349.30767800000001</v>
      </c>
      <c r="I835" s="41">
        <f t="shared" si="101"/>
        <v>0.95249275358596164</v>
      </c>
      <c r="J835" s="41">
        <f t="shared" ca="1" si="102"/>
        <v>1</v>
      </c>
      <c r="K835" s="37">
        <f t="shared" si="103"/>
        <v>348.01</v>
      </c>
      <c r="L835" s="37">
        <f t="shared" si="104"/>
        <v>350.38</v>
      </c>
      <c r="M835" s="37">
        <f t="shared" si="105"/>
        <v>347.12</v>
      </c>
      <c r="N835" s="37">
        <f t="shared" si="106"/>
        <v>349.31</v>
      </c>
      <c r="O835" s="38">
        <f t="shared" ca="1" si="107"/>
        <v>57735400</v>
      </c>
    </row>
    <row r="836" spans="1:15" x14ac:dyDescent="0.4">
      <c r="A836">
        <v>821</v>
      </c>
      <c r="B836" s="63">
        <v>44174</v>
      </c>
      <c r="C836" s="37">
        <v>370.88000499999998</v>
      </c>
      <c r="D836" s="37">
        <v>371.04998799999998</v>
      </c>
      <c r="E836" s="37">
        <v>365.95001200000002</v>
      </c>
      <c r="F836" s="37">
        <v>366.85000600000001</v>
      </c>
      <c r="G836" s="38">
        <v>74098300</v>
      </c>
      <c r="H836" s="37">
        <v>349.42199699999998</v>
      </c>
      <c r="I836" s="41">
        <f t="shared" si="101"/>
        <v>0.9524928207306611</v>
      </c>
      <c r="J836" s="41">
        <f t="shared" ca="1" si="102"/>
        <v>1</v>
      </c>
      <c r="K836" s="37">
        <f t="shared" si="103"/>
        <v>353.26</v>
      </c>
      <c r="L836" s="37">
        <f t="shared" si="104"/>
        <v>353.42</v>
      </c>
      <c r="M836" s="37">
        <f t="shared" si="105"/>
        <v>348.56</v>
      </c>
      <c r="N836" s="37">
        <f t="shared" si="106"/>
        <v>349.42</v>
      </c>
      <c r="O836" s="38">
        <f t="shared" ca="1" si="107"/>
        <v>74098300</v>
      </c>
    </row>
    <row r="837" spans="1:15" x14ac:dyDescent="0.4">
      <c r="A837">
        <v>822</v>
      </c>
      <c r="B837" s="63">
        <v>44173</v>
      </c>
      <c r="C837" s="37">
        <v>367.72000100000002</v>
      </c>
      <c r="D837" s="37">
        <v>370.77999899999998</v>
      </c>
      <c r="E837" s="37">
        <v>367.67001299999998</v>
      </c>
      <c r="F837" s="37">
        <v>370.17001299999998</v>
      </c>
      <c r="G837" s="38">
        <v>42458900</v>
      </c>
      <c r="H837" s="37">
        <v>352.58425899999997</v>
      </c>
      <c r="I837" s="41">
        <f t="shared" si="101"/>
        <v>0.95249276445307307</v>
      </c>
      <c r="J837" s="41">
        <f t="shared" ca="1" si="102"/>
        <v>1</v>
      </c>
      <c r="K837" s="37">
        <f t="shared" si="103"/>
        <v>350.25</v>
      </c>
      <c r="L837" s="37">
        <f t="shared" si="104"/>
        <v>353.17</v>
      </c>
      <c r="M837" s="37">
        <f t="shared" si="105"/>
        <v>350.2</v>
      </c>
      <c r="N837" s="37">
        <f t="shared" si="106"/>
        <v>352.58</v>
      </c>
      <c r="O837" s="38">
        <f t="shared" ca="1" si="107"/>
        <v>42458900</v>
      </c>
    </row>
    <row r="838" spans="1:15" x14ac:dyDescent="0.4">
      <c r="A838">
        <v>823</v>
      </c>
      <c r="B838" s="63">
        <v>44172</v>
      </c>
      <c r="C838" s="37">
        <v>369.01998900000001</v>
      </c>
      <c r="D838" s="37">
        <v>369.61999500000002</v>
      </c>
      <c r="E838" s="37">
        <v>367.72000100000002</v>
      </c>
      <c r="F838" s="37">
        <v>369.08999599999999</v>
      </c>
      <c r="G838" s="38">
        <v>48944300</v>
      </c>
      <c r="H838" s="37">
        <v>351.55560300000002</v>
      </c>
      <c r="I838" s="41">
        <f t="shared" si="101"/>
        <v>0.95249290636422457</v>
      </c>
      <c r="J838" s="41">
        <f t="shared" ca="1" si="102"/>
        <v>1</v>
      </c>
      <c r="K838" s="37">
        <f t="shared" si="103"/>
        <v>351.49</v>
      </c>
      <c r="L838" s="37">
        <f t="shared" si="104"/>
        <v>352.06</v>
      </c>
      <c r="M838" s="37">
        <f t="shared" si="105"/>
        <v>350.25</v>
      </c>
      <c r="N838" s="37">
        <f t="shared" si="106"/>
        <v>351.56</v>
      </c>
      <c r="O838" s="38">
        <f t="shared" ca="1" si="107"/>
        <v>48944300</v>
      </c>
    </row>
    <row r="839" spans="1:15" x14ac:dyDescent="0.4">
      <c r="A839">
        <v>824</v>
      </c>
      <c r="B839" s="63">
        <v>44169</v>
      </c>
      <c r="C839" s="37">
        <v>367.32000699999998</v>
      </c>
      <c r="D839" s="37">
        <v>369.85000600000001</v>
      </c>
      <c r="E839" s="37">
        <v>367.22000100000002</v>
      </c>
      <c r="F839" s="37">
        <v>369.85000600000001</v>
      </c>
      <c r="G839" s="38">
        <v>50749900</v>
      </c>
      <c r="H839" s="37">
        <v>352.27941900000002</v>
      </c>
      <c r="I839" s="41">
        <f t="shared" si="101"/>
        <v>0.95249266806825472</v>
      </c>
      <c r="J839" s="41">
        <f t="shared" ca="1" si="102"/>
        <v>1</v>
      </c>
      <c r="K839" s="37">
        <f t="shared" si="103"/>
        <v>349.87</v>
      </c>
      <c r="L839" s="37">
        <f t="shared" si="104"/>
        <v>352.28</v>
      </c>
      <c r="M839" s="37">
        <f t="shared" si="105"/>
        <v>349.77</v>
      </c>
      <c r="N839" s="37">
        <f t="shared" si="106"/>
        <v>352.28</v>
      </c>
      <c r="O839" s="38">
        <f t="shared" ca="1" si="107"/>
        <v>50749900</v>
      </c>
    </row>
    <row r="840" spans="1:15" x14ac:dyDescent="0.4">
      <c r="A840">
        <v>825</v>
      </c>
      <c r="B840" s="63">
        <v>44168</v>
      </c>
      <c r="C840" s="37">
        <v>366.67999300000002</v>
      </c>
      <c r="D840" s="37">
        <v>368.19000199999999</v>
      </c>
      <c r="E840" s="37">
        <v>365.5</v>
      </c>
      <c r="F840" s="37">
        <v>366.69000199999999</v>
      </c>
      <c r="G840" s="38">
        <v>62882000</v>
      </c>
      <c r="H840" s="37">
        <v>349.26959199999999</v>
      </c>
      <c r="I840" s="41">
        <f t="shared" si="101"/>
        <v>0.95249281435276223</v>
      </c>
      <c r="J840" s="41">
        <f t="shared" ca="1" si="102"/>
        <v>1</v>
      </c>
      <c r="K840" s="37">
        <f t="shared" si="103"/>
        <v>349.26</v>
      </c>
      <c r="L840" s="37">
        <f t="shared" si="104"/>
        <v>350.7</v>
      </c>
      <c r="M840" s="37">
        <f t="shared" si="105"/>
        <v>348.14</v>
      </c>
      <c r="N840" s="37">
        <f t="shared" si="106"/>
        <v>349.27</v>
      </c>
      <c r="O840" s="38">
        <f t="shared" ca="1" si="107"/>
        <v>62882000</v>
      </c>
    </row>
    <row r="841" spans="1:15" x14ac:dyDescent="0.4">
      <c r="A841">
        <v>826</v>
      </c>
      <c r="B841" s="63">
        <v>44167</v>
      </c>
      <c r="C841" s="37">
        <v>364.82000699999998</v>
      </c>
      <c r="D841" s="37">
        <v>366.959991</v>
      </c>
      <c r="E841" s="37">
        <v>364.20001200000002</v>
      </c>
      <c r="F841" s="37">
        <v>366.790009</v>
      </c>
      <c r="G841" s="38">
        <v>45927000</v>
      </c>
      <c r="H841" s="37">
        <v>349.36483800000002</v>
      </c>
      <c r="I841" s="41">
        <f t="shared" si="101"/>
        <v>0.9524927872285639</v>
      </c>
      <c r="J841" s="41">
        <f t="shared" ca="1" si="102"/>
        <v>1</v>
      </c>
      <c r="K841" s="37">
        <f t="shared" si="103"/>
        <v>347.49</v>
      </c>
      <c r="L841" s="37">
        <f t="shared" si="104"/>
        <v>349.53</v>
      </c>
      <c r="M841" s="37">
        <f t="shared" si="105"/>
        <v>346.9</v>
      </c>
      <c r="N841" s="37">
        <f t="shared" si="106"/>
        <v>349.36</v>
      </c>
      <c r="O841" s="38">
        <f t="shared" ca="1" si="107"/>
        <v>45927000</v>
      </c>
    </row>
    <row r="842" spans="1:15" x14ac:dyDescent="0.4">
      <c r="A842">
        <v>827</v>
      </c>
      <c r="B842" s="63">
        <v>44166</v>
      </c>
      <c r="C842" s="37">
        <v>365.57000699999998</v>
      </c>
      <c r="D842" s="37">
        <v>367.67999300000002</v>
      </c>
      <c r="E842" s="37">
        <v>364.92999300000002</v>
      </c>
      <c r="F842" s="37">
        <v>366.01998900000001</v>
      </c>
      <c r="G842" s="38">
        <v>74231400</v>
      </c>
      <c r="H842" s="37">
        <v>348.63137799999998</v>
      </c>
      <c r="I842" s="41">
        <f t="shared" si="101"/>
        <v>0.95249272847773347</v>
      </c>
      <c r="J842" s="41">
        <f t="shared" ca="1" si="102"/>
        <v>1</v>
      </c>
      <c r="K842" s="37">
        <f t="shared" si="103"/>
        <v>348.2</v>
      </c>
      <c r="L842" s="37">
        <f t="shared" si="104"/>
        <v>350.21</v>
      </c>
      <c r="M842" s="37">
        <f t="shared" si="105"/>
        <v>347.59</v>
      </c>
      <c r="N842" s="37">
        <f t="shared" si="106"/>
        <v>348.63</v>
      </c>
      <c r="O842" s="38">
        <f t="shared" ca="1" si="107"/>
        <v>74231400</v>
      </c>
    </row>
    <row r="843" spans="1:15" x14ac:dyDescent="0.4">
      <c r="A843">
        <v>828</v>
      </c>
      <c r="B843" s="63">
        <v>44165</v>
      </c>
      <c r="C843" s="37">
        <v>362.82998700000002</v>
      </c>
      <c r="D843" s="37">
        <v>363.11999500000002</v>
      </c>
      <c r="E843" s="37">
        <v>359.17001299999998</v>
      </c>
      <c r="F843" s="37">
        <v>362.05999800000001</v>
      </c>
      <c r="G843" s="38">
        <v>83872700</v>
      </c>
      <c r="H843" s="37">
        <v>344.85952800000001</v>
      </c>
      <c r="I843" s="41">
        <f t="shared" si="101"/>
        <v>0.95249276336791011</v>
      </c>
      <c r="J843" s="41">
        <f t="shared" ca="1" si="102"/>
        <v>1</v>
      </c>
      <c r="K843" s="37">
        <f t="shared" si="103"/>
        <v>345.59</v>
      </c>
      <c r="L843" s="37">
        <f t="shared" si="104"/>
        <v>345.87</v>
      </c>
      <c r="M843" s="37">
        <f t="shared" si="105"/>
        <v>342.11</v>
      </c>
      <c r="N843" s="37">
        <f t="shared" si="106"/>
        <v>344.86</v>
      </c>
      <c r="O843" s="38">
        <f t="shared" ca="1" si="107"/>
        <v>83872700</v>
      </c>
    </row>
    <row r="844" spans="1:15" x14ac:dyDescent="0.4">
      <c r="A844">
        <v>829</v>
      </c>
      <c r="B844" s="63">
        <v>44162</v>
      </c>
      <c r="C844" s="37">
        <v>363.83999599999999</v>
      </c>
      <c r="D844" s="37">
        <v>364.17999300000002</v>
      </c>
      <c r="E844" s="37">
        <v>362.57998700000002</v>
      </c>
      <c r="F844" s="37">
        <v>363.67001299999998</v>
      </c>
      <c r="G844" s="38">
        <v>28514100</v>
      </c>
      <c r="H844" s="37">
        <v>346.39300500000002</v>
      </c>
      <c r="I844" s="41">
        <f t="shared" si="101"/>
        <v>0.95249262413065672</v>
      </c>
      <c r="J844" s="41">
        <f t="shared" ca="1" si="102"/>
        <v>1</v>
      </c>
      <c r="K844" s="37">
        <f t="shared" si="103"/>
        <v>346.55</v>
      </c>
      <c r="L844" s="37">
        <f t="shared" si="104"/>
        <v>346.88</v>
      </c>
      <c r="M844" s="37">
        <f t="shared" si="105"/>
        <v>345.35</v>
      </c>
      <c r="N844" s="37">
        <f t="shared" si="106"/>
        <v>346.39</v>
      </c>
      <c r="O844" s="38">
        <f t="shared" ca="1" si="107"/>
        <v>28514100</v>
      </c>
    </row>
    <row r="845" spans="1:15" x14ac:dyDescent="0.4">
      <c r="A845">
        <v>830</v>
      </c>
      <c r="B845" s="63">
        <v>44160</v>
      </c>
      <c r="C845" s="37">
        <v>363.13000499999998</v>
      </c>
      <c r="D845" s="37">
        <v>363.16000400000001</v>
      </c>
      <c r="E845" s="37">
        <v>361.48001099999999</v>
      </c>
      <c r="F845" s="37">
        <v>362.66000400000001</v>
      </c>
      <c r="G845" s="38">
        <v>45330900</v>
      </c>
      <c r="H845" s="37">
        <v>345.43099999999998</v>
      </c>
      <c r="I845" s="41">
        <f t="shared" si="101"/>
        <v>0.95249268237475659</v>
      </c>
      <c r="J845" s="41">
        <f t="shared" ca="1" si="102"/>
        <v>1</v>
      </c>
      <c r="K845" s="37">
        <f t="shared" si="103"/>
        <v>345.88</v>
      </c>
      <c r="L845" s="37">
        <f t="shared" si="104"/>
        <v>345.91</v>
      </c>
      <c r="M845" s="37">
        <f t="shared" si="105"/>
        <v>344.31</v>
      </c>
      <c r="N845" s="37">
        <f t="shared" si="106"/>
        <v>345.43</v>
      </c>
      <c r="O845" s="38">
        <f t="shared" ca="1" si="107"/>
        <v>45330900</v>
      </c>
    </row>
    <row r="846" spans="1:15" x14ac:dyDescent="0.4">
      <c r="A846">
        <v>831</v>
      </c>
      <c r="B846" s="63">
        <v>44159</v>
      </c>
      <c r="C846" s="37">
        <v>360.209991</v>
      </c>
      <c r="D846" s="37">
        <v>363.80999800000001</v>
      </c>
      <c r="E846" s="37">
        <v>359.290009</v>
      </c>
      <c r="F846" s="37">
        <v>363.22000100000002</v>
      </c>
      <c r="G846" s="38">
        <v>62415900</v>
      </c>
      <c r="H846" s="37">
        <v>345.96438599999999</v>
      </c>
      <c r="I846" s="41">
        <f t="shared" si="101"/>
        <v>0.95249266297975688</v>
      </c>
      <c r="J846" s="41">
        <f t="shared" ca="1" si="102"/>
        <v>1</v>
      </c>
      <c r="K846" s="37">
        <f t="shared" si="103"/>
        <v>343.1</v>
      </c>
      <c r="L846" s="37">
        <f t="shared" si="104"/>
        <v>346.53</v>
      </c>
      <c r="M846" s="37">
        <f t="shared" si="105"/>
        <v>342.22</v>
      </c>
      <c r="N846" s="37">
        <f t="shared" si="106"/>
        <v>345.96</v>
      </c>
      <c r="O846" s="38">
        <f t="shared" ca="1" si="107"/>
        <v>62415900</v>
      </c>
    </row>
    <row r="847" spans="1:15" x14ac:dyDescent="0.4">
      <c r="A847">
        <v>832</v>
      </c>
      <c r="B847" s="63">
        <v>44158</v>
      </c>
      <c r="C847" s="37">
        <v>357.27999899999998</v>
      </c>
      <c r="D847" s="37">
        <v>358.82000699999998</v>
      </c>
      <c r="E847" s="37">
        <v>354.86999500000002</v>
      </c>
      <c r="F847" s="37">
        <v>357.459991</v>
      </c>
      <c r="G847" s="38">
        <v>63230600</v>
      </c>
      <c r="H847" s="37">
        <v>340.47808800000001</v>
      </c>
      <c r="I847" s="41">
        <f t="shared" si="101"/>
        <v>0.95249285674602957</v>
      </c>
      <c r="J847" s="41">
        <f t="shared" ca="1" si="102"/>
        <v>1</v>
      </c>
      <c r="K847" s="37">
        <f t="shared" si="103"/>
        <v>340.31</v>
      </c>
      <c r="L847" s="37">
        <f t="shared" si="104"/>
        <v>341.77</v>
      </c>
      <c r="M847" s="37">
        <f t="shared" si="105"/>
        <v>338.01</v>
      </c>
      <c r="N847" s="37">
        <f t="shared" si="106"/>
        <v>340.48</v>
      </c>
      <c r="O847" s="38">
        <f t="shared" ca="1" si="107"/>
        <v>63230600</v>
      </c>
    </row>
    <row r="848" spans="1:15" x14ac:dyDescent="0.4">
      <c r="A848">
        <v>833</v>
      </c>
      <c r="B848" s="63">
        <v>44155</v>
      </c>
      <c r="C848" s="37">
        <v>357.5</v>
      </c>
      <c r="D848" s="37">
        <v>357.72000100000002</v>
      </c>
      <c r="E848" s="37">
        <v>355.25</v>
      </c>
      <c r="F848" s="37">
        <v>355.32998700000002</v>
      </c>
      <c r="G848" s="38">
        <v>70417300</v>
      </c>
      <c r="H848" s="37">
        <v>338.44921900000003</v>
      </c>
      <c r="I848" s="41">
        <f t="shared" si="101"/>
        <v>0.95249270082009718</v>
      </c>
      <c r="J848" s="41">
        <f t="shared" ca="1" si="102"/>
        <v>1</v>
      </c>
      <c r="K848" s="37">
        <f t="shared" si="103"/>
        <v>340.52</v>
      </c>
      <c r="L848" s="37">
        <f t="shared" si="104"/>
        <v>340.73</v>
      </c>
      <c r="M848" s="37">
        <f t="shared" si="105"/>
        <v>338.37</v>
      </c>
      <c r="N848" s="37">
        <f t="shared" si="106"/>
        <v>338.45</v>
      </c>
      <c r="O848" s="38">
        <f t="shared" ca="1" si="107"/>
        <v>70417300</v>
      </c>
    </row>
    <row r="849" spans="1:15" x14ac:dyDescent="0.4">
      <c r="A849">
        <v>834</v>
      </c>
      <c r="B849" s="63">
        <v>44154</v>
      </c>
      <c r="C849" s="37">
        <v>355.60000600000001</v>
      </c>
      <c r="D849" s="37">
        <v>358.17999300000002</v>
      </c>
      <c r="E849" s="37">
        <v>354.14999399999999</v>
      </c>
      <c r="F849" s="37">
        <v>357.77999899999998</v>
      </c>
      <c r="G849" s="38">
        <v>59940900</v>
      </c>
      <c r="H849" s="37">
        <v>340.78286700000001</v>
      </c>
      <c r="I849" s="41">
        <f t="shared" ref="I849:I912" si="108">IF(F849=0,1,H849/F849)</f>
        <v>0.95249278314185482</v>
      </c>
      <c r="J849" s="41">
        <f t="shared" ref="J849:J912" ca="1" si="109">INDEX(OFFSET($T$15,0,0,$S$13+1,1),MATCH(B849,OFFSET($Q$15,0,0,$S$13+1,1),-1))</f>
        <v>1</v>
      </c>
      <c r="K849" s="37">
        <f t="shared" ref="K849:K912" si="110">ROUND($I849*C849,2)</f>
        <v>338.71</v>
      </c>
      <c r="L849" s="37">
        <f t="shared" ref="L849:L912" si="111">ROUND($I849*D849,2)</f>
        <v>341.16</v>
      </c>
      <c r="M849" s="37">
        <f t="shared" ref="M849:M912" si="112">ROUND($I849*E849,2)</f>
        <v>337.33</v>
      </c>
      <c r="N849" s="37">
        <f t="shared" ref="N849:N912" si="113">ROUND($I849*F849,2)</f>
        <v>340.78</v>
      </c>
      <c r="O849" s="38">
        <f t="shared" ref="O849:O912" ca="1" si="114">G849*J849</f>
        <v>59940900</v>
      </c>
    </row>
    <row r="850" spans="1:15" x14ac:dyDescent="0.4">
      <c r="A850">
        <v>835</v>
      </c>
      <c r="B850" s="63">
        <v>44153</v>
      </c>
      <c r="C850" s="37">
        <v>360.91000400000001</v>
      </c>
      <c r="D850" s="37">
        <v>361.5</v>
      </c>
      <c r="E850" s="37">
        <v>356.23998999999998</v>
      </c>
      <c r="F850" s="37">
        <v>356.27999899999998</v>
      </c>
      <c r="G850" s="38">
        <v>70591300</v>
      </c>
      <c r="H850" s="37">
        <v>339.35412600000001</v>
      </c>
      <c r="I850" s="41">
        <f t="shared" si="108"/>
        <v>0.95249277801867294</v>
      </c>
      <c r="J850" s="41">
        <f t="shared" ca="1" si="109"/>
        <v>1</v>
      </c>
      <c r="K850" s="37">
        <f t="shared" si="110"/>
        <v>343.76</v>
      </c>
      <c r="L850" s="37">
        <f t="shared" si="111"/>
        <v>344.33</v>
      </c>
      <c r="M850" s="37">
        <f t="shared" si="112"/>
        <v>339.32</v>
      </c>
      <c r="N850" s="37">
        <f t="shared" si="113"/>
        <v>339.35</v>
      </c>
      <c r="O850" s="38">
        <f t="shared" ca="1" si="114"/>
        <v>70591300</v>
      </c>
    </row>
    <row r="851" spans="1:15" x14ac:dyDescent="0.4">
      <c r="A851">
        <v>836</v>
      </c>
      <c r="B851" s="63">
        <v>44152</v>
      </c>
      <c r="C851" s="37">
        <v>359.97000100000002</v>
      </c>
      <c r="D851" s="37">
        <v>361.92001299999998</v>
      </c>
      <c r="E851" s="37">
        <v>358.33999599999999</v>
      </c>
      <c r="F851" s="37">
        <v>360.61999500000002</v>
      </c>
      <c r="G851" s="38">
        <v>66111000</v>
      </c>
      <c r="H851" s="37">
        <v>343.48794600000002</v>
      </c>
      <c r="I851" s="41">
        <f t="shared" si="108"/>
        <v>0.95249279230897888</v>
      </c>
      <c r="J851" s="41">
        <f t="shared" ca="1" si="109"/>
        <v>1</v>
      </c>
      <c r="K851" s="37">
        <f t="shared" si="110"/>
        <v>342.87</v>
      </c>
      <c r="L851" s="37">
        <f t="shared" si="111"/>
        <v>344.73</v>
      </c>
      <c r="M851" s="37">
        <f t="shared" si="112"/>
        <v>341.32</v>
      </c>
      <c r="N851" s="37">
        <f t="shared" si="113"/>
        <v>343.49</v>
      </c>
      <c r="O851" s="38">
        <f t="shared" ca="1" si="114"/>
        <v>66111000</v>
      </c>
    </row>
    <row r="852" spans="1:15" x14ac:dyDescent="0.4">
      <c r="A852">
        <v>837</v>
      </c>
      <c r="B852" s="63">
        <v>44151</v>
      </c>
      <c r="C852" s="37">
        <v>360.98001099999999</v>
      </c>
      <c r="D852" s="37">
        <v>362.77999899999998</v>
      </c>
      <c r="E852" s="37">
        <v>359.58999599999999</v>
      </c>
      <c r="F852" s="37">
        <v>362.57000699999998</v>
      </c>
      <c r="G852" s="38">
        <v>74541100</v>
      </c>
      <c r="H852" s="37">
        <v>345.34524499999998</v>
      </c>
      <c r="I852" s="41">
        <f t="shared" si="108"/>
        <v>0.95249258993450059</v>
      </c>
      <c r="J852" s="41">
        <f t="shared" ca="1" si="109"/>
        <v>1</v>
      </c>
      <c r="K852" s="37">
        <f t="shared" si="110"/>
        <v>343.83</v>
      </c>
      <c r="L852" s="37">
        <f t="shared" si="111"/>
        <v>345.55</v>
      </c>
      <c r="M852" s="37">
        <f t="shared" si="112"/>
        <v>342.51</v>
      </c>
      <c r="N852" s="37">
        <f t="shared" si="113"/>
        <v>345.35</v>
      </c>
      <c r="O852" s="38">
        <f t="shared" ca="1" si="114"/>
        <v>74541100</v>
      </c>
    </row>
    <row r="853" spans="1:15" x14ac:dyDescent="0.4">
      <c r="A853">
        <v>838</v>
      </c>
      <c r="B853" s="63">
        <v>44148</v>
      </c>
      <c r="C853" s="37">
        <v>355.26998900000001</v>
      </c>
      <c r="D853" s="37">
        <v>358.89999399999999</v>
      </c>
      <c r="E853" s="37">
        <v>354.709991</v>
      </c>
      <c r="F853" s="37">
        <v>358.10000600000001</v>
      </c>
      <c r="G853" s="38">
        <v>62892200</v>
      </c>
      <c r="H853" s="37">
        <v>341.08761600000003</v>
      </c>
      <c r="I853" s="41">
        <f t="shared" si="108"/>
        <v>0.95249262855360028</v>
      </c>
      <c r="J853" s="41">
        <f t="shared" ca="1" si="109"/>
        <v>1</v>
      </c>
      <c r="K853" s="37">
        <f t="shared" si="110"/>
        <v>338.39</v>
      </c>
      <c r="L853" s="37">
        <f t="shared" si="111"/>
        <v>341.85</v>
      </c>
      <c r="M853" s="37">
        <f t="shared" si="112"/>
        <v>337.86</v>
      </c>
      <c r="N853" s="37">
        <f t="shared" si="113"/>
        <v>341.09</v>
      </c>
      <c r="O853" s="38">
        <f t="shared" ca="1" si="114"/>
        <v>62892200</v>
      </c>
    </row>
    <row r="854" spans="1:15" x14ac:dyDescent="0.4">
      <c r="A854">
        <v>839</v>
      </c>
      <c r="B854" s="63">
        <v>44147</v>
      </c>
      <c r="C854" s="37">
        <v>355.57998700000002</v>
      </c>
      <c r="D854" s="37">
        <v>356.72000100000002</v>
      </c>
      <c r="E854" s="37">
        <v>351.26001000000002</v>
      </c>
      <c r="F854" s="37">
        <v>353.209991</v>
      </c>
      <c r="G854" s="38">
        <v>67546200</v>
      </c>
      <c r="H854" s="37">
        <v>336.42993200000001</v>
      </c>
      <c r="I854" s="41">
        <f t="shared" si="108"/>
        <v>0.95249268302832357</v>
      </c>
      <c r="J854" s="41">
        <f t="shared" ca="1" si="109"/>
        <v>1</v>
      </c>
      <c r="K854" s="37">
        <f t="shared" si="110"/>
        <v>338.69</v>
      </c>
      <c r="L854" s="37">
        <f t="shared" si="111"/>
        <v>339.77</v>
      </c>
      <c r="M854" s="37">
        <f t="shared" si="112"/>
        <v>334.57</v>
      </c>
      <c r="N854" s="37">
        <f t="shared" si="113"/>
        <v>336.43</v>
      </c>
      <c r="O854" s="38">
        <f t="shared" ca="1" si="114"/>
        <v>67546200</v>
      </c>
    </row>
    <row r="855" spans="1:15" x14ac:dyDescent="0.4">
      <c r="A855">
        <v>840</v>
      </c>
      <c r="B855" s="63">
        <v>44146</v>
      </c>
      <c r="C855" s="37">
        <v>356.39999399999999</v>
      </c>
      <c r="D855" s="37">
        <v>357.55999800000001</v>
      </c>
      <c r="E855" s="37">
        <v>355.05999800000001</v>
      </c>
      <c r="F855" s="37">
        <v>356.67001299999998</v>
      </c>
      <c r="G855" s="38">
        <v>58649000</v>
      </c>
      <c r="H855" s="37">
        <v>339.725616</v>
      </c>
      <c r="I855" s="41">
        <f t="shared" si="108"/>
        <v>0.95249279058399572</v>
      </c>
      <c r="J855" s="41">
        <f t="shared" ca="1" si="109"/>
        <v>1</v>
      </c>
      <c r="K855" s="37">
        <f t="shared" si="110"/>
        <v>339.47</v>
      </c>
      <c r="L855" s="37">
        <f t="shared" si="111"/>
        <v>340.57</v>
      </c>
      <c r="M855" s="37">
        <f t="shared" si="112"/>
        <v>338.19</v>
      </c>
      <c r="N855" s="37">
        <f t="shared" si="113"/>
        <v>339.73</v>
      </c>
      <c r="O855" s="38">
        <f t="shared" ca="1" si="114"/>
        <v>58649000</v>
      </c>
    </row>
    <row r="856" spans="1:15" x14ac:dyDescent="0.4">
      <c r="A856">
        <v>841</v>
      </c>
      <c r="B856" s="63">
        <v>44145</v>
      </c>
      <c r="C856" s="37">
        <v>353.48998999999998</v>
      </c>
      <c r="D856" s="37">
        <v>355.17999300000002</v>
      </c>
      <c r="E856" s="37">
        <v>350.51001000000002</v>
      </c>
      <c r="F856" s="37">
        <v>354.040009</v>
      </c>
      <c r="G856" s="38">
        <v>85552000</v>
      </c>
      <c r="H856" s="37">
        <v>337.220551</v>
      </c>
      <c r="I856" s="41">
        <f t="shared" si="108"/>
        <v>0.95249277603537741</v>
      </c>
      <c r="J856" s="41">
        <f t="shared" ca="1" si="109"/>
        <v>1</v>
      </c>
      <c r="K856" s="37">
        <f t="shared" si="110"/>
        <v>336.7</v>
      </c>
      <c r="L856" s="37">
        <f t="shared" si="111"/>
        <v>338.31</v>
      </c>
      <c r="M856" s="37">
        <f t="shared" si="112"/>
        <v>333.86</v>
      </c>
      <c r="N856" s="37">
        <f t="shared" si="113"/>
        <v>337.22</v>
      </c>
      <c r="O856" s="38">
        <f t="shared" ca="1" si="114"/>
        <v>85552000</v>
      </c>
    </row>
    <row r="857" spans="1:15" x14ac:dyDescent="0.4">
      <c r="A857">
        <v>842</v>
      </c>
      <c r="B857" s="63">
        <v>44144</v>
      </c>
      <c r="C857" s="37">
        <v>363.97000100000002</v>
      </c>
      <c r="D857" s="37">
        <v>364.38000499999998</v>
      </c>
      <c r="E857" s="37">
        <v>354.05999800000001</v>
      </c>
      <c r="F857" s="37">
        <v>354.55999800000001</v>
      </c>
      <c r="G857" s="38">
        <v>172304200</v>
      </c>
      <c r="H857" s="37">
        <v>337.71579000000003</v>
      </c>
      <c r="I857" s="41">
        <f t="shared" si="108"/>
        <v>0.95249264413635293</v>
      </c>
      <c r="J857" s="41">
        <f t="shared" ca="1" si="109"/>
        <v>1</v>
      </c>
      <c r="K857" s="37">
        <f t="shared" si="110"/>
        <v>346.68</v>
      </c>
      <c r="L857" s="37">
        <f t="shared" si="111"/>
        <v>347.07</v>
      </c>
      <c r="M857" s="37">
        <f t="shared" si="112"/>
        <v>337.24</v>
      </c>
      <c r="N857" s="37">
        <f t="shared" si="113"/>
        <v>337.72</v>
      </c>
      <c r="O857" s="38">
        <f t="shared" ca="1" si="114"/>
        <v>172304200</v>
      </c>
    </row>
    <row r="858" spans="1:15" x14ac:dyDescent="0.4">
      <c r="A858">
        <v>843</v>
      </c>
      <c r="B858" s="63">
        <v>44141</v>
      </c>
      <c r="C858" s="37">
        <v>349.92999300000002</v>
      </c>
      <c r="D858" s="37">
        <v>351.51001000000002</v>
      </c>
      <c r="E858" s="37">
        <v>347.64999399999999</v>
      </c>
      <c r="F858" s="37">
        <v>350.16000400000001</v>
      </c>
      <c r="G858" s="38">
        <v>74973000</v>
      </c>
      <c r="H858" s="37">
        <v>333.52487200000002</v>
      </c>
      <c r="I858" s="41">
        <f t="shared" si="108"/>
        <v>0.95249276956256834</v>
      </c>
      <c r="J858" s="41">
        <f t="shared" ca="1" si="109"/>
        <v>1</v>
      </c>
      <c r="K858" s="37">
        <f t="shared" si="110"/>
        <v>333.31</v>
      </c>
      <c r="L858" s="37">
        <f t="shared" si="111"/>
        <v>334.81</v>
      </c>
      <c r="M858" s="37">
        <f t="shared" si="112"/>
        <v>331.13</v>
      </c>
      <c r="N858" s="37">
        <f t="shared" si="113"/>
        <v>333.52</v>
      </c>
      <c r="O858" s="38">
        <f t="shared" ca="1" si="114"/>
        <v>74973000</v>
      </c>
    </row>
    <row r="859" spans="1:15" x14ac:dyDescent="0.4">
      <c r="A859">
        <v>844</v>
      </c>
      <c r="B859" s="63">
        <v>44140</v>
      </c>
      <c r="C859" s="37">
        <v>349.23998999999998</v>
      </c>
      <c r="D859" s="37">
        <v>352.19000199999999</v>
      </c>
      <c r="E859" s="37">
        <v>348.85998499999999</v>
      </c>
      <c r="F859" s="37">
        <v>350.23998999999998</v>
      </c>
      <c r="G859" s="38">
        <v>82039700</v>
      </c>
      <c r="H859" s="37">
        <v>333.60107399999998</v>
      </c>
      <c r="I859" s="41">
        <f t="shared" si="108"/>
        <v>0.9524928149980818</v>
      </c>
      <c r="J859" s="41">
        <f t="shared" ca="1" si="109"/>
        <v>1</v>
      </c>
      <c r="K859" s="37">
        <f t="shared" si="110"/>
        <v>332.65</v>
      </c>
      <c r="L859" s="37">
        <f t="shared" si="111"/>
        <v>335.46</v>
      </c>
      <c r="M859" s="37">
        <f t="shared" si="112"/>
        <v>332.29</v>
      </c>
      <c r="N859" s="37">
        <f t="shared" si="113"/>
        <v>333.6</v>
      </c>
      <c r="O859" s="38">
        <f t="shared" ca="1" si="114"/>
        <v>82039700</v>
      </c>
    </row>
    <row r="860" spans="1:15" x14ac:dyDescent="0.4">
      <c r="A860">
        <v>845</v>
      </c>
      <c r="B860" s="63">
        <v>44139</v>
      </c>
      <c r="C860" s="37">
        <v>340.85998499999999</v>
      </c>
      <c r="D860" s="37">
        <v>347.94000199999999</v>
      </c>
      <c r="E860" s="37">
        <v>339.58999599999999</v>
      </c>
      <c r="F860" s="37">
        <v>343.540009</v>
      </c>
      <c r="G860" s="38">
        <v>126959700</v>
      </c>
      <c r="H860" s="37">
        <v>327.21939099999997</v>
      </c>
      <c r="I860" s="41">
        <f t="shared" si="108"/>
        <v>0.9524928172194348</v>
      </c>
      <c r="J860" s="41">
        <f t="shared" ca="1" si="109"/>
        <v>1</v>
      </c>
      <c r="K860" s="37">
        <f t="shared" si="110"/>
        <v>324.67</v>
      </c>
      <c r="L860" s="37">
        <f t="shared" si="111"/>
        <v>331.41</v>
      </c>
      <c r="M860" s="37">
        <f t="shared" si="112"/>
        <v>323.45999999999998</v>
      </c>
      <c r="N860" s="37">
        <f t="shared" si="113"/>
        <v>327.22000000000003</v>
      </c>
      <c r="O860" s="38">
        <f t="shared" ca="1" si="114"/>
        <v>126959700</v>
      </c>
    </row>
    <row r="861" spans="1:15" x14ac:dyDescent="0.4">
      <c r="A861">
        <v>846</v>
      </c>
      <c r="B861" s="63">
        <v>44138</v>
      </c>
      <c r="C861" s="37">
        <v>333.69000199999999</v>
      </c>
      <c r="D861" s="37">
        <v>338.25</v>
      </c>
      <c r="E861" s="37">
        <v>330.290009</v>
      </c>
      <c r="F861" s="37">
        <v>336.02999899999998</v>
      </c>
      <c r="G861" s="38">
        <v>93294200</v>
      </c>
      <c r="H861" s="37">
        <v>320.06613199999998</v>
      </c>
      <c r="I861" s="41">
        <f t="shared" si="108"/>
        <v>0.95249273265033696</v>
      </c>
      <c r="J861" s="41">
        <f t="shared" ca="1" si="109"/>
        <v>1</v>
      </c>
      <c r="K861" s="37">
        <f t="shared" si="110"/>
        <v>317.83999999999997</v>
      </c>
      <c r="L861" s="37">
        <f t="shared" si="111"/>
        <v>322.18</v>
      </c>
      <c r="M861" s="37">
        <f t="shared" si="112"/>
        <v>314.60000000000002</v>
      </c>
      <c r="N861" s="37">
        <f t="shared" si="113"/>
        <v>320.07</v>
      </c>
      <c r="O861" s="38">
        <f t="shared" ca="1" si="114"/>
        <v>93294200</v>
      </c>
    </row>
    <row r="862" spans="1:15" x14ac:dyDescent="0.4">
      <c r="A862">
        <v>847</v>
      </c>
      <c r="B862" s="63">
        <v>44137</v>
      </c>
      <c r="C862" s="37">
        <v>330.20001200000002</v>
      </c>
      <c r="D862" s="37">
        <v>332.35998499999999</v>
      </c>
      <c r="E862" s="37">
        <v>327.23998999999998</v>
      </c>
      <c r="F862" s="37">
        <v>330.20001200000002</v>
      </c>
      <c r="G862" s="38">
        <v>86068300</v>
      </c>
      <c r="H862" s="37">
        <v>314.51312300000001</v>
      </c>
      <c r="I862" s="41">
        <f t="shared" si="108"/>
        <v>0.95249276671740402</v>
      </c>
      <c r="J862" s="41">
        <f t="shared" ca="1" si="109"/>
        <v>1</v>
      </c>
      <c r="K862" s="37">
        <f t="shared" si="110"/>
        <v>314.51</v>
      </c>
      <c r="L862" s="37">
        <f t="shared" si="111"/>
        <v>316.57</v>
      </c>
      <c r="M862" s="37">
        <f t="shared" si="112"/>
        <v>311.69</v>
      </c>
      <c r="N862" s="37">
        <f t="shared" si="113"/>
        <v>314.51</v>
      </c>
      <c r="O862" s="38">
        <f t="shared" ca="1" si="114"/>
        <v>86068300</v>
      </c>
    </row>
    <row r="863" spans="1:15" x14ac:dyDescent="0.4">
      <c r="A863">
        <v>848</v>
      </c>
      <c r="B863" s="63">
        <v>44134</v>
      </c>
      <c r="C863" s="37">
        <v>328.27999899999998</v>
      </c>
      <c r="D863" s="37">
        <v>329.69000199999999</v>
      </c>
      <c r="E863" s="37">
        <v>322.60000600000001</v>
      </c>
      <c r="F863" s="37">
        <v>326.540009</v>
      </c>
      <c r="G863" s="38">
        <v>120287300</v>
      </c>
      <c r="H863" s="37">
        <v>311.02700800000002</v>
      </c>
      <c r="I863" s="41">
        <f t="shared" si="108"/>
        <v>0.95249280157887184</v>
      </c>
      <c r="J863" s="41">
        <f t="shared" ca="1" si="109"/>
        <v>1</v>
      </c>
      <c r="K863" s="37">
        <f t="shared" si="110"/>
        <v>312.68</v>
      </c>
      <c r="L863" s="37">
        <f t="shared" si="111"/>
        <v>314.02999999999997</v>
      </c>
      <c r="M863" s="37">
        <f t="shared" si="112"/>
        <v>307.27</v>
      </c>
      <c r="N863" s="37">
        <f t="shared" si="113"/>
        <v>311.02999999999997</v>
      </c>
      <c r="O863" s="38">
        <f t="shared" ca="1" si="114"/>
        <v>120287300</v>
      </c>
    </row>
    <row r="864" spans="1:15" x14ac:dyDescent="0.4">
      <c r="A864">
        <v>849</v>
      </c>
      <c r="B864" s="63">
        <v>44133</v>
      </c>
      <c r="C864" s="37">
        <v>326.91000400000001</v>
      </c>
      <c r="D864" s="37">
        <v>333.39999399999999</v>
      </c>
      <c r="E864" s="37">
        <v>325.08999599999999</v>
      </c>
      <c r="F864" s="37">
        <v>329.98001099999999</v>
      </c>
      <c r="G864" s="38">
        <v>90597700</v>
      </c>
      <c r="H864" s="37">
        <v>314.30349699999999</v>
      </c>
      <c r="I864" s="41">
        <f t="shared" si="108"/>
        <v>0.95249253446445881</v>
      </c>
      <c r="J864" s="41">
        <f t="shared" ca="1" si="109"/>
        <v>1</v>
      </c>
      <c r="K864" s="37">
        <f t="shared" si="110"/>
        <v>311.38</v>
      </c>
      <c r="L864" s="37">
        <f t="shared" si="111"/>
        <v>317.56</v>
      </c>
      <c r="M864" s="37">
        <f t="shared" si="112"/>
        <v>309.64999999999998</v>
      </c>
      <c r="N864" s="37">
        <f t="shared" si="113"/>
        <v>314.3</v>
      </c>
      <c r="O864" s="38">
        <f t="shared" ca="1" si="114"/>
        <v>90597700</v>
      </c>
    </row>
    <row r="865" spans="1:15" x14ac:dyDescent="0.4">
      <c r="A865">
        <v>850</v>
      </c>
      <c r="B865" s="63">
        <v>44132</v>
      </c>
      <c r="C865" s="37">
        <v>332.10000600000001</v>
      </c>
      <c r="D865" s="37">
        <v>338.25</v>
      </c>
      <c r="E865" s="37">
        <v>326.13000499999998</v>
      </c>
      <c r="F865" s="37">
        <v>326.66000400000001</v>
      </c>
      <c r="G865" s="38">
        <v>127094300</v>
      </c>
      <c r="H865" s="37">
        <v>311.14129600000001</v>
      </c>
      <c r="I865" s="41">
        <f t="shared" si="108"/>
        <v>0.95249278206706933</v>
      </c>
      <c r="J865" s="41">
        <f t="shared" ca="1" si="109"/>
        <v>1</v>
      </c>
      <c r="K865" s="37">
        <f t="shared" si="110"/>
        <v>316.32</v>
      </c>
      <c r="L865" s="37">
        <f t="shared" si="111"/>
        <v>322.18</v>
      </c>
      <c r="M865" s="37">
        <f t="shared" si="112"/>
        <v>310.64</v>
      </c>
      <c r="N865" s="37">
        <f t="shared" si="113"/>
        <v>311.14</v>
      </c>
      <c r="O865" s="38">
        <f t="shared" ca="1" si="114"/>
        <v>127094300</v>
      </c>
    </row>
    <row r="866" spans="1:15" x14ac:dyDescent="0.4">
      <c r="A866">
        <v>851</v>
      </c>
      <c r="B866" s="63">
        <v>44131</v>
      </c>
      <c r="C866" s="37">
        <v>339.76001000000002</v>
      </c>
      <c r="D866" s="37">
        <v>340.11999500000002</v>
      </c>
      <c r="E866" s="37">
        <v>337.98998999999998</v>
      </c>
      <c r="F866" s="37">
        <v>338.22000100000002</v>
      </c>
      <c r="G866" s="38">
        <v>65994100</v>
      </c>
      <c r="H866" s="37">
        <v>322.15210000000002</v>
      </c>
      <c r="I866" s="41">
        <f t="shared" si="108"/>
        <v>0.95249275337800021</v>
      </c>
      <c r="J866" s="41">
        <f t="shared" ca="1" si="109"/>
        <v>1</v>
      </c>
      <c r="K866" s="37">
        <f t="shared" si="110"/>
        <v>323.62</v>
      </c>
      <c r="L866" s="37">
        <f t="shared" si="111"/>
        <v>323.95999999999998</v>
      </c>
      <c r="M866" s="37">
        <f t="shared" si="112"/>
        <v>321.93</v>
      </c>
      <c r="N866" s="37">
        <f t="shared" si="113"/>
        <v>322.14999999999998</v>
      </c>
      <c r="O866" s="38">
        <f t="shared" ca="1" si="114"/>
        <v>65994100</v>
      </c>
    </row>
    <row r="867" spans="1:15" x14ac:dyDescent="0.4">
      <c r="A867">
        <v>852</v>
      </c>
      <c r="B867" s="63">
        <v>44130</v>
      </c>
      <c r="C867" s="37">
        <v>342.13000499999998</v>
      </c>
      <c r="D867" s="37">
        <v>342.98001099999999</v>
      </c>
      <c r="E867" s="37">
        <v>335.61999500000002</v>
      </c>
      <c r="F867" s="37">
        <v>339.39001500000001</v>
      </c>
      <c r="G867" s="38">
        <v>91473000</v>
      </c>
      <c r="H867" s="37">
        <v>323.26650999999998</v>
      </c>
      <c r="I867" s="41">
        <f t="shared" si="108"/>
        <v>0.95249269487200439</v>
      </c>
      <c r="J867" s="41">
        <f t="shared" ca="1" si="109"/>
        <v>1</v>
      </c>
      <c r="K867" s="37">
        <f t="shared" si="110"/>
        <v>325.88</v>
      </c>
      <c r="L867" s="37">
        <f t="shared" si="111"/>
        <v>326.69</v>
      </c>
      <c r="M867" s="37">
        <f t="shared" si="112"/>
        <v>319.68</v>
      </c>
      <c r="N867" s="37">
        <f t="shared" si="113"/>
        <v>323.27</v>
      </c>
      <c r="O867" s="38">
        <f t="shared" ca="1" si="114"/>
        <v>91473000</v>
      </c>
    </row>
    <row r="868" spans="1:15" x14ac:dyDescent="0.4">
      <c r="A868">
        <v>853</v>
      </c>
      <c r="B868" s="63">
        <v>44127</v>
      </c>
      <c r="C868" s="37">
        <v>345.92999300000002</v>
      </c>
      <c r="D868" s="37">
        <v>345.98998999999998</v>
      </c>
      <c r="E868" s="37">
        <v>343.13000499999998</v>
      </c>
      <c r="F868" s="37">
        <v>345.77999899999998</v>
      </c>
      <c r="G868" s="38">
        <v>49143900</v>
      </c>
      <c r="H868" s="37">
        <v>329.352936</v>
      </c>
      <c r="I868" s="41">
        <f t="shared" si="108"/>
        <v>0.95249273223579378</v>
      </c>
      <c r="J868" s="41">
        <f t="shared" ca="1" si="109"/>
        <v>1</v>
      </c>
      <c r="K868" s="37">
        <f t="shared" si="110"/>
        <v>329.5</v>
      </c>
      <c r="L868" s="37">
        <f t="shared" si="111"/>
        <v>329.55</v>
      </c>
      <c r="M868" s="37">
        <f t="shared" si="112"/>
        <v>326.83</v>
      </c>
      <c r="N868" s="37">
        <f t="shared" si="113"/>
        <v>329.35</v>
      </c>
      <c r="O868" s="38">
        <f t="shared" ca="1" si="114"/>
        <v>49143900</v>
      </c>
    </row>
    <row r="869" spans="1:15" x14ac:dyDescent="0.4">
      <c r="A869">
        <v>854</v>
      </c>
      <c r="B869" s="63">
        <v>44126</v>
      </c>
      <c r="C869" s="37">
        <v>342.959991</v>
      </c>
      <c r="D869" s="37">
        <v>345.23998999999998</v>
      </c>
      <c r="E869" s="37">
        <v>340.64999399999999</v>
      </c>
      <c r="F869" s="37">
        <v>344.60998499999999</v>
      </c>
      <c r="G869" s="38">
        <v>55399300</v>
      </c>
      <c r="H869" s="37">
        <v>328.238495</v>
      </c>
      <c r="I869" s="41">
        <f t="shared" si="108"/>
        <v>0.95249269982702334</v>
      </c>
      <c r="J869" s="41">
        <f t="shared" ca="1" si="109"/>
        <v>1</v>
      </c>
      <c r="K869" s="37">
        <f t="shared" si="110"/>
        <v>326.67</v>
      </c>
      <c r="L869" s="37">
        <f t="shared" si="111"/>
        <v>328.84</v>
      </c>
      <c r="M869" s="37">
        <f t="shared" si="112"/>
        <v>324.47000000000003</v>
      </c>
      <c r="N869" s="37">
        <f t="shared" si="113"/>
        <v>328.24</v>
      </c>
      <c r="O869" s="38">
        <f t="shared" ca="1" si="114"/>
        <v>55399300</v>
      </c>
    </row>
    <row r="870" spans="1:15" x14ac:dyDescent="0.4">
      <c r="A870">
        <v>855</v>
      </c>
      <c r="B870" s="63">
        <v>44125</v>
      </c>
      <c r="C870" s="37">
        <v>343.32998700000002</v>
      </c>
      <c r="D870" s="37">
        <v>345.67001299999998</v>
      </c>
      <c r="E870" s="37">
        <v>342.39999399999999</v>
      </c>
      <c r="F870" s="37">
        <v>342.73001099999999</v>
      </c>
      <c r="G870" s="38">
        <v>63575000</v>
      </c>
      <c r="H870" s="37">
        <v>326.44787600000001</v>
      </c>
      <c r="I870" s="41">
        <f t="shared" si="108"/>
        <v>0.9524928238630378</v>
      </c>
      <c r="J870" s="41">
        <f t="shared" ca="1" si="109"/>
        <v>1</v>
      </c>
      <c r="K870" s="37">
        <f t="shared" si="110"/>
        <v>327.02</v>
      </c>
      <c r="L870" s="37">
        <f t="shared" si="111"/>
        <v>329.25</v>
      </c>
      <c r="M870" s="37">
        <f t="shared" si="112"/>
        <v>326.13</v>
      </c>
      <c r="N870" s="37">
        <f t="shared" si="113"/>
        <v>326.45</v>
      </c>
      <c r="O870" s="38">
        <f t="shared" ca="1" si="114"/>
        <v>63575000</v>
      </c>
    </row>
    <row r="871" spans="1:15" x14ac:dyDescent="0.4">
      <c r="A871">
        <v>856</v>
      </c>
      <c r="B871" s="63">
        <v>44124</v>
      </c>
      <c r="C871" s="37">
        <v>343.459991</v>
      </c>
      <c r="D871" s="37">
        <v>346.88000499999998</v>
      </c>
      <c r="E871" s="37">
        <v>342.64001500000001</v>
      </c>
      <c r="F871" s="37">
        <v>343.38000499999998</v>
      </c>
      <c r="G871" s="38">
        <v>60051900</v>
      </c>
      <c r="H871" s="37">
        <v>327.066956</v>
      </c>
      <c r="I871" s="41">
        <f t="shared" si="108"/>
        <v>0.95249272304017829</v>
      </c>
      <c r="J871" s="41">
        <f t="shared" ca="1" si="109"/>
        <v>1</v>
      </c>
      <c r="K871" s="37">
        <f t="shared" si="110"/>
        <v>327.14</v>
      </c>
      <c r="L871" s="37">
        <f t="shared" si="111"/>
        <v>330.4</v>
      </c>
      <c r="M871" s="37">
        <f t="shared" si="112"/>
        <v>326.36</v>
      </c>
      <c r="N871" s="37">
        <f t="shared" si="113"/>
        <v>327.07</v>
      </c>
      <c r="O871" s="38">
        <f t="shared" ca="1" si="114"/>
        <v>60051900</v>
      </c>
    </row>
    <row r="872" spans="1:15" x14ac:dyDescent="0.4">
      <c r="A872">
        <v>857</v>
      </c>
      <c r="B872" s="63">
        <v>44123</v>
      </c>
      <c r="C872" s="37">
        <v>348.64999399999999</v>
      </c>
      <c r="D872" s="37">
        <v>349.32998700000002</v>
      </c>
      <c r="E872" s="37">
        <v>341.040009</v>
      </c>
      <c r="F872" s="37">
        <v>342.01001000000002</v>
      </c>
      <c r="G872" s="38">
        <v>68425600</v>
      </c>
      <c r="H872" s="37">
        <v>325.762024</v>
      </c>
      <c r="I872" s="41">
        <f t="shared" si="108"/>
        <v>0.95249265949847484</v>
      </c>
      <c r="J872" s="41">
        <f t="shared" ca="1" si="109"/>
        <v>1</v>
      </c>
      <c r="K872" s="37">
        <f t="shared" si="110"/>
        <v>332.09</v>
      </c>
      <c r="L872" s="37">
        <f t="shared" si="111"/>
        <v>332.73</v>
      </c>
      <c r="M872" s="37">
        <f t="shared" si="112"/>
        <v>324.83999999999997</v>
      </c>
      <c r="N872" s="37">
        <f t="shared" si="113"/>
        <v>325.76</v>
      </c>
      <c r="O872" s="38">
        <f t="shared" ca="1" si="114"/>
        <v>68425600</v>
      </c>
    </row>
    <row r="873" spans="1:15" x14ac:dyDescent="0.4">
      <c r="A873">
        <v>858</v>
      </c>
      <c r="B873" s="63">
        <v>44120</v>
      </c>
      <c r="C873" s="37">
        <v>348.959991</v>
      </c>
      <c r="D873" s="37">
        <v>350.75</v>
      </c>
      <c r="E873" s="37">
        <v>347.10000600000001</v>
      </c>
      <c r="F873" s="37">
        <v>347.290009</v>
      </c>
      <c r="G873" s="38">
        <v>89501900</v>
      </c>
      <c r="H873" s="37">
        <v>330.79116800000003</v>
      </c>
      <c r="I873" s="41">
        <f t="shared" si="108"/>
        <v>0.95249261259341333</v>
      </c>
      <c r="J873" s="41">
        <f t="shared" ca="1" si="109"/>
        <v>1</v>
      </c>
      <c r="K873" s="37">
        <f t="shared" si="110"/>
        <v>332.38</v>
      </c>
      <c r="L873" s="37">
        <f t="shared" si="111"/>
        <v>334.09</v>
      </c>
      <c r="M873" s="37">
        <f t="shared" si="112"/>
        <v>330.61</v>
      </c>
      <c r="N873" s="37">
        <f t="shared" si="113"/>
        <v>330.79</v>
      </c>
      <c r="O873" s="38">
        <f t="shared" ca="1" si="114"/>
        <v>89501900</v>
      </c>
    </row>
    <row r="874" spans="1:15" x14ac:dyDescent="0.4">
      <c r="A874">
        <v>859</v>
      </c>
      <c r="B874" s="63">
        <v>44119</v>
      </c>
      <c r="C874" s="37">
        <v>343.709991</v>
      </c>
      <c r="D874" s="37">
        <v>348.01998900000001</v>
      </c>
      <c r="E874" s="37">
        <v>343.13000499999998</v>
      </c>
      <c r="F874" s="37">
        <v>347.5</v>
      </c>
      <c r="G874" s="38">
        <v>60357700</v>
      </c>
      <c r="H874" s="37">
        <v>330.991241</v>
      </c>
      <c r="I874" s="41">
        <f t="shared" si="108"/>
        <v>0.95249277985611513</v>
      </c>
      <c r="J874" s="41">
        <f t="shared" ca="1" si="109"/>
        <v>1</v>
      </c>
      <c r="K874" s="37">
        <f t="shared" si="110"/>
        <v>327.38</v>
      </c>
      <c r="L874" s="37">
        <f t="shared" si="111"/>
        <v>331.49</v>
      </c>
      <c r="M874" s="37">
        <f t="shared" si="112"/>
        <v>326.83</v>
      </c>
      <c r="N874" s="37">
        <f t="shared" si="113"/>
        <v>330.99</v>
      </c>
      <c r="O874" s="38">
        <f t="shared" ca="1" si="114"/>
        <v>60357700</v>
      </c>
    </row>
    <row r="875" spans="1:15" x14ac:dyDescent="0.4">
      <c r="A875">
        <v>860</v>
      </c>
      <c r="B875" s="63">
        <v>44118</v>
      </c>
      <c r="C875" s="37">
        <v>350.75</v>
      </c>
      <c r="D875" s="37">
        <v>351.92999300000002</v>
      </c>
      <c r="E875" s="37">
        <v>347.14001500000001</v>
      </c>
      <c r="F875" s="37">
        <v>347.92999300000002</v>
      </c>
      <c r="G875" s="38">
        <v>57727900</v>
      </c>
      <c r="H875" s="37">
        <v>331.400848</v>
      </c>
      <c r="I875" s="41">
        <f t="shared" si="108"/>
        <v>0.95249289991506991</v>
      </c>
      <c r="J875" s="41">
        <f t="shared" ca="1" si="109"/>
        <v>1</v>
      </c>
      <c r="K875" s="37">
        <f t="shared" si="110"/>
        <v>334.09</v>
      </c>
      <c r="L875" s="37">
        <f t="shared" si="111"/>
        <v>335.21</v>
      </c>
      <c r="M875" s="37">
        <f t="shared" si="112"/>
        <v>330.65</v>
      </c>
      <c r="N875" s="37">
        <f t="shared" si="113"/>
        <v>331.4</v>
      </c>
      <c r="O875" s="38">
        <f t="shared" ca="1" si="114"/>
        <v>57727900</v>
      </c>
    </row>
    <row r="876" spans="1:15" x14ac:dyDescent="0.4">
      <c r="A876">
        <v>861</v>
      </c>
      <c r="B876" s="63">
        <v>44117</v>
      </c>
      <c r="C876" s="37">
        <v>352.27999899999998</v>
      </c>
      <c r="D876" s="37">
        <v>352.47000100000002</v>
      </c>
      <c r="E876" s="37">
        <v>349.08999599999999</v>
      </c>
      <c r="F876" s="37">
        <v>350.13000499999998</v>
      </c>
      <c r="G876" s="38">
        <v>73255500</v>
      </c>
      <c r="H876" s="37">
        <v>333.49627700000002</v>
      </c>
      <c r="I876" s="41">
        <f t="shared" si="108"/>
        <v>0.95249270910100958</v>
      </c>
      <c r="J876" s="41">
        <f t="shared" ca="1" si="109"/>
        <v>1</v>
      </c>
      <c r="K876" s="37">
        <f t="shared" si="110"/>
        <v>335.54</v>
      </c>
      <c r="L876" s="37">
        <f t="shared" si="111"/>
        <v>335.73</v>
      </c>
      <c r="M876" s="37">
        <f t="shared" si="112"/>
        <v>332.51</v>
      </c>
      <c r="N876" s="37">
        <f t="shared" si="113"/>
        <v>333.5</v>
      </c>
      <c r="O876" s="38">
        <f t="shared" ca="1" si="114"/>
        <v>73255500</v>
      </c>
    </row>
    <row r="877" spans="1:15" x14ac:dyDescent="0.4">
      <c r="A877">
        <v>862</v>
      </c>
      <c r="B877" s="63">
        <v>44116</v>
      </c>
      <c r="C877" s="37">
        <v>349.58999599999999</v>
      </c>
      <c r="D877" s="37">
        <v>354.01998900000001</v>
      </c>
      <c r="E877" s="37">
        <v>349.05999800000001</v>
      </c>
      <c r="F877" s="37">
        <v>352.42999300000002</v>
      </c>
      <c r="G877" s="38">
        <v>80388500</v>
      </c>
      <c r="H877" s="37">
        <v>335.686981</v>
      </c>
      <c r="I877" s="41">
        <f t="shared" si="108"/>
        <v>0.95249265859163124</v>
      </c>
      <c r="J877" s="41">
        <f t="shared" ca="1" si="109"/>
        <v>1</v>
      </c>
      <c r="K877" s="37">
        <f t="shared" si="110"/>
        <v>332.98</v>
      </c>
      <c r="L877" s="37">
        <f t="shared" si="111"/>
        <v>337.2</v>
      </c>
      <c r="M877" s="37">
        <f t="shared" si="112"/>
        <v>332.48</v>
      </c>
      <c r="N877" s="37">
        <f t="shared" si="113"/>
        <v>335.69</v>
      </c>
      <c r="O877" s="38">
        <f t="shared" ca="1" si="114"/>
        <v>80388500</v>
      </c>
    </row>
    <row r="878" spans="1:15" x14ac:dyDescent="0.4">
      <c r="A878">
        <v>863</v>
      </c>
      <c r="B878" s="63">
        <v>44113</v>
      </c>
      <c r="C878" s="37">
        <v>345.55999800000001</v>
      </c>
      <c r="D878" s="37">
        <v>347.35000600000001</v>
      </c>
      <c r="E878" s="37">
        <v>344.89001500000001</v>
      </c>
      <c r="F878" s="37">
        <v>346.85000600000001</v>
      </c>
      <c r="G878" s="38">
        <v>59528600</v>
      </c>
      <c r="H878" s="37">
        <v>330.37207000000001</v>
      </c>
      <c r="I878" s="41">
        <f t="shared" si="108"/>
        <v>0.95249261722659451</v>
      </c>
      <c r="J878" s="41">
        <f t="shared" ca="1" si="109"/>
        <v>1</v>
      </c>
      <c r="K878" s="37">
        <f t="shared" si="110"/>
        <v>329.14</v>
      </c>
      <c r="L878" s="37">
        <f t="shared" si="111"/>
        <v>330.85</v>
      </c>
      <c r="M878" s="37">
        <f t="shared" si="112"/>
        <v>328.51</v>
      </c>
      <c r="N878" s="37">
        <f t="shared" si="113"/>
        <v>330.37</v>
      </c>
      <c r="O878" s="38">
        <f t="shared" ca="1" si="114"/>
        <v>59528600</v>
      </c>
    </row>
    <row r="879" spans="1:15" x14ac:dyDescent="0.4">
      <c r="A879">
        <v>864</v>
      </c>
      <c r="B879" s="63">
        <v>44112</v>
      </c>
      <c r="C879" s="37">
        <v>342.85000600000001</v>
      </c>
      <c r="D879" s="37">
        <v>343.85000600000001</v>
      </c>
      <c r="E879" s="37">
        <v>341.85998499999999</v>
      </c>
      <c r="F879" s="37">
        <v>343.77999899999998</v>
      </c>
      <c r="G879" s="38">
        <v>45242500</v>
      </c>
      <c r="H879" s="37">
        <v>327.44790599999999</v>
      </c>
      <c r="I879" s="41">
        <f t="shared" si="108"/>
        <v>0.95249260268919833</v>
      </c>
      <c r="J879" s="41">
        <f t="shared" ca="1" si="109"/>
        <v>1</v>
      </c>
      <c r="K879" s="37">
        <f t="shared" si="110"/>
        <v>326.56</v>
      </c>
      <c r="L879" s="37">
        <f t="shared" si="111"/>
        <v>327.51</v>
      </c>
      <c r="M879" s="37">
        <f t="shared" si="112"/>
        <v>325.62</v>
      </c>
      <c r="N879" s="37">
        <f t="shared" si="113"/>
        <v>327.45</v>
      </c>
      <c r="O879" s="38">
        <f t="shared" ca="1" si="114"/>
        <v>45242500</v>
      </c>
    </row>
    <row r="880" spans="1:15" x14ac:dyDescent="0.4">
      <c r="A880">
        <v>865</v>
      </c>
      <c r="B880" s="63">
        <v>44111</v>
      </c>
      <c r="C880" s="37">
        <v>338.11999500000002</v>
      </c>
      <c r="D880" s="37">
        <v>341.63000499999998</v>
      </c>
      <c r="E880" s="37">
        <v>338.08999599999999</v>
      </c>
      <c r="F880" s="37">
        <v>340.76001000000002</v>
      </c>
      <c r="G880" s="38">
        <v>56999600</v>
      </c>
      <c r="H880" s="37">
        <v>324.57144199999999</v>
      </c>
      <c r="I880" s="41">
        <f t="shared" si="108"/>
        <v>0.95249275876004336</v>
      </c>
      <c r="J880" s="41">
        <f t="shared" ca="1" si="109"/>
        <v>1</v>
      </c>
      <c r="K880" s="37">
        <f t="shared" si="110"/>
        <v>322.06</v>
      </c>
      <c r="L880" s="37">
        <f t="shared" si="111"/>
        <v>325.39999999999998</v>
      </c>
      <c r="M880" s="37">
        <f t="shared" si="112"/>
        <v>322.02999999999997</v>
      </c>
      <c r="N880" s="37">
        <f t="shared" si="113"/>
        <v>324.57</v>
      </c>
      <c r="O880" s="38">
        <f t="shared" ca="1" si="114"/>
        <v>56999600</v>
      </c>
    </row>
    <row r="881" spans="1:15" x14ac:dyDescent="0.4">
      <c r="A881">
        <v>866</v>
      </c>
      <c r="B881" s="63">
        <v>44110</v>
      </c>
      <c r="C881" s="37">
        <v>339.91000400000001</v>
      </c>
      <c r="D881" s="37">
        <v>342.17001299999998</v>
      </c>
      <c r="E881" s="37">
        <v>334.38000499999998</v>
      </c>
      <c r="F881" s="37">
        <v>334.92999300000002</v>
      </c>
      <c r="G881" s="38">
        <v>90128900</v>
      </c>
      <c r="H881" s="37">
        <v>319.01834100000002</v>
      </c>
      <c r="I881" s="41">
        <f t="shared" si="108"/>
        <v>0.95249260343190578</v>
      </c>
      <c r="J881" s="41">
        <f t="shared" ca="1" si="109"/>
        <v>1</v>
      </c>
      <c r="K881" s="37">
        <f t="shared" si="110"/>
        <v>323.76</v>
      </c>
      <c r="L881" s="37">
        <f t="shared" si="111"/>
        <v>325.91000000000003</v>
      </c>
      <c r="M881" s="37">
        <f t="shared" si="112"/>
        <v>318.49</v>
      </c>
      <c r="N881" s="37">
        <f t="shared" si="113"/>
        <v>319.02</v>
      </c>
      <c r="O881" s="38">
        <f t="shared" ca="1" si="114"/>
        <v>90128900</v>
      </c>
    </row>
    <row r="882" spans="1:15" x14ac:dyDescent="0.4">
      <c r="A882">
        <v>867</v>
      </c>
      <c r="B882" s="63">
        <v>44109</v>
      </c>
      <c r="C882" s="37">
        <v>336.05999800000001</v>
      </c>
      <c r="D882" s="37">
        <v>339.959991</v>
      </c>
      <c r="E882" s="37">
        <v>336.01001000000002</v>
      </c>
      <c r="F882" s="37">
        <v>339.76001000000002</v>
      </c>
      <c r="G882" s="38">
        <v>45713100</v>
      </c>
      <c r="H882" s="37">
        <v>323.61889600000001</v>
      </c>
      <c r="I882" s="41">
        <f t="shared" si="108"/>
        <v>0.95249260205755226</v>
      </c>
      <c r="J882" s="41">
        <f t="shared" ca="1" si="109"/>
        <v>1</v>
      </c>
      <c r="K882" s="37">
        <f t="shared" si="110"/>
        <v>320.08999999999997</v>
      </c>
      <c r="L882" s="37">
        <f t="shared" si="111"/>
        <v>323.81</v>
      </c>
      <c r="M882" s="37">
        <f t="shared" si="112"/>
        <v>320.05</v>
      </c>
      <c r="N882" s="37">
        <f t="shared" si="113"/>
        <v>323.62</v>
      </c>
      <c r="O882" s="38">
        <f t="shared" ca="1" si="114"/>
        <v>45713100</v>
      </c>
    </row>
    <row r="883" spans="1:15" x14ac:dyDescent="0.4">
      <c r="A883">
        <v>868</v>
      </c>
      <c r="B883" s="63">
        <v>44106</v>
      </c>
      <c r="C883" s="37">
        <v>331.70001200000002</v>
      </c>
      <c r="D883" s="37">
        <v>337.01001000000002</v>
      </c>
      <c r="E883" s="37">
        <v>331.19000199999999</v>
      </c>
      <c r="F883" s="37">
        <v>333.83999599999999</v>
      </c>
      <c r="G883" s="38">
        <v>89431100</v>
      </c>
      <c r="H883" s="37">
        <v>317.98019399999998</v>
      </c>
      <c r="I883" s="41">
        <f t="shared" si="108"/>
        <v>0.95249280436727535</v>
      </c>
      <c r="J883" s="41">
        <f t="shared" ca="1" si="109"/>
        <v>1</v>
      </c>
      <c r="K883" s="37">
        <f t="shared" si="110"/>
        <v>315.94</v>
      </c>
      <c r="L883" s="37">
        <f t="shared" si="111"/>
        <v>321</v>
      </c>
      <c r="M883" s="37">
        <f t="shared" si="112"/>
        <v>315.45999999999998</v>
      </c>
      <c r="N883" s="37">
        <f t="shared" si="113"/>
        <v>317.98</v>
      </c>
      <c r="O883" s="38">
        <f t="shared" ca="1" si="114"/>
        <v>89431100</v>
      </c>
    </row>
    <row r="884" spans="1:15" x14ac:dyDescent="0.4">
      <c r="A884">
        <v>869</v>
      </c>
      <c r="B884" s="63">
        <v>44105</v>
      </c>
      <c r="C884" s="37">
        <v>337.69000199999999</v>
      </c>
      <c r="D884" s="37">
        <v>338.73998999999998</v>
      </c>
      <c r="E884" s="37">
        <v>335.01001000000002</v>
      </c>
      <c r="F884" s="37">
        <v>337.040009</v>
      </c>
      <c r="G884" s="38">
        <v>88698700</v>
      </c>
      <c r="H884" s="37">
        <v>321.02813700000002</v>
      </c>
      <c r="I884" s="41">
        <f t="shared" si="108"/>
        <v>0.95249266682757538</v>
      </c>
      <c r="J884" s="41">
        <f t="shared" ca="1" si="109"/>
        <v>1</v>
      </c>
      <c r="K884" s="37">
        <f t="shared" si="110"/>
        <v>321.64999999999998</v>
      </c>
      <c r="L884" s="37">
        <f t="shared" si="111"/>
        <v>322.64999999999998</v>
      </c>
      <c r="M884" s="37">
        <f t="shared" si="112"/>
        <v>319.08999999999997</v>
      </c>
      <c r="N884" s="37">
        <f t="shared" si="113"/>
        <v>321.02999999999997</v>
      </c>
      <c r="O884" s="38">
        <f t="shared" ca="1" si="114"/>
        <v>88698700</v>
      </c>
    </row>
    <row r="885" spans="1:15" x14ac:dyDescent="0.4">
      <c r="A885">
        <v>870</v>
      </c>
      <c r="B885" s="63">
        <v>44104</v>
      </c>
      <c r="C885" s="37">
        <v>333.08999599999999</v>
      </c>
      <c r="D885" s="37">
        <v>338.290009</v>
      </c>
      <c r="E885" s="37">
        <v>332.88000499999998</v>
      </c>
      <c r="F885" s="37">
        <v>334.89001500000001</v>
      </c>
      <c r="G885" s="38">
        <v>104081100</v>
      </c>
      <c r="H885" s="37">
        <v>318.98028599999998</v>
      </c>
      <c r="I885" s="41">
        <f t="shared" si="108"/>
        <v>0.9524926743486215</v>
      </c>
      <c r="J885" s="41">
        <f t="shared" ca="1" si="109"/>
        <v>1</v>
      </c>
      <c r="K885" s="37">
        <f t="shared" si="110"/>
        <v>317.27</v>
      </c>
      <c r="L885" s="37">
        <f t="shared" si="111"/>
        <v>322.22000000000003</v>
      </c>
      <c r="M885" s="37">
        <f t="shared" si="112"/>
        <v>317.07</v>
      </c>
      <c r="N885" s="37">
        <f t="shared" si="113"/>
        <v>318.98</v>
      </c>
      <c r="O885" s="38">
        <f t="shared" ca="1" si="114"/>
        <v>104081100</v>
      </c>
    </row>
    <row r="886" spans="1:15" x14ac:dyDescent="0.4">
      <c r="A886">
        <v>871</v>
      </c>
      <c r="B886" s="63">
        <v>44103</v>
      </c>
      <c r="C886" s="37">
        <v>333.97000100000002</v>
      </c>
      <c r="D886" s="37">
        <v>334.76998900000001</v>
      </c>
      <c r="E886" s="37">
        <v>331.61999500000002</v>
      </c>
      <c r="F886" s="37">
        <v>332.36999500000002</v>
      </c>
      <c r="G886" s="38">
        <v>51304000</v>
      </c>
      <c r="H886" s="37">
        <v>316.58004799999998</v>
      </c>
      <c r="I886" s="41">
        <f t="shared" si="108"/>
        <v>0.95249286266048161</v>
      </c>
      <c r="J886" s="41">
        <f t="shared" ca="1" si="109"/>
        <v>1</v>
      </c>
      <c r="K886" s="37">
        <f t="shared" si="110"/>
        <v>318.10000000000002</v>
      </c>
      <c r="L886" s="37">
        <f t="shared" si="111"/>
        <v>318.87</v>
      </c>
      <c r="M886" s="37">
        <f t="shared" si="112"/>
        <v>315.87</v>
      </c>
      <c r="N886" s="37">
        <f t="shared" si="113"/>
        <v>316.58</v>
      </c>
      <c r="O886" s="38">
        <f t="shared" ca="1" si="114"/>
        <v>51304000</v>
      </c>
    </row>
    <row r="887" spans="1:15" x14ac:dyDescent="0.4">
      <c r="A887">
        <v>872</v>
      </c>
      <c r="B887" s="63">
        <v>44102</v>
      </c>
      <c r="C887" s="37">
        <v>333.22000100000002</v>
      </c>
      <c r="D887" s="37">
        <v>334.959991</v>
      </c>
      <c r="E887" s="37">
        <v>332.14999399999999</v>
      </c>
      <c r="F887" s="37">
        <v>334.19000199999999</v>
      </c>
      <c r="G887" s="38">
        <v>64584600</v>
      </c>
      <c r="H887" s="37">
        <v>318.31359900000001</v>
      </c>
      <c r="I887" s="41">
        <f t="shared" si="108"/>
        <v>0.95249288457169345</v>
      </c>
      <c r="J887" s="41">
        <f t="shared" ca="1" si="109"/>
        <v>1</v>
      </c>
      <c r="K887" s="37">
        <f t="shared" si="110"/>
        <v>317.39</v>
      </c>
      <c r="L887" s="37">
        <f t="shared" si="111"/>
        <v>319.05</v>
      </c>
      <c r="M887" s="37">
        <f t="shared" si="112"/>
        <v>316.37</v>
      </c>
      <c r="N887" s="37">
        <f t="shared" si="113"/>
        <v>318.31</v>
      </c>
      <c r="O887" s="38">
        <f t="shared" ca="1" si="114"/>
        <v>64584600</v>
      </c>
    </row>
    <row r="888" spans="1:15" x14ac:dyDescent="0.4">
      <c r="A888">
        <v>873</v>
      </c>
      <c r="B888" s="63">
        <v>44099</v>
      </c>
      <c r="C888" s="37">
        <v>322.57998700000002</v>
      </c>
      <c r="D888" s="37">
        <v>329.57998700000002</v>
      </c>
      <c r="E888" s="37">
        <v>321.64001500000001</v>
      </c>
      <c r="F888" s="37">
        <v>328.73001099999999</v>
      </c>
      <c r="G888" s="38">
        <v>71069400</v>
      </c>
      <c r="H888" s="37">
        <v>313.11294600000002</v>
      </c>
      <c r="I888" s="41">
        <f t="shared" si="108"/>
        <v>0.95249273118541045</v>
      </c>
      <c r="J888" s="41">
        <f t="shared" ca="1" si="109"/>
        <v>1</v>
      </c>
      <c r="K888" s="37">
        <f t="shared" si="110"/>
        <v>307.26</v>
      </c>
      <c r="L888" s="37">
        <f t="shared" si="111"/>
        <v>313.92</v>
      </c>
      <c r="M888" s="37">
        <f t="shared" si="112"/>
        <v>306.36</v>
      </c>
      <c r="N888" s="37">
        <f t="shared" si="113"/>
        <v>313.11</v>
      </c>
      <c r="O888" s="38">
        <f t="shared" ca="1" si="114"/>
        <v>71069400</v>
      </c>
    </row>
    <row r="889" spans="1:15" x14ac:dyDescent="0.4">
      <c r="A889">
        <v>874</v>
      </c>
      <c r="B889" s="63">
        <v>44098</v>
      </c>
      <c r="C889" s="37">
        <v>321.22000100000002</v>
      </c>
      <c r="D889" s="37">
        <v>326.79998799999998</v>
      </c>
      <c r="E889" s="37">
        <v>319.79998799999998</v>
      </c>
      <c r="F889" s="37">
        <v>323.5</v>
      </c>
      <c r="G889" s="38">
        <v>76681300</v>
      </c>
      <c r="H889" s="37">
        <v>308.13140900000002</v>
      </c>
      <c r="I889" s="41">
        <f t="shared" si="108"/>
        <v>0.95249276352395673</v>
      </c>
      <c r="J889" s="41">
        <f t="shared" ca="1" si="109"/>
        <v>1</v>
      </c>
      <c r="K889" s="37">
        <f t="shared" si="110"/>
        <v>305.95999999999998</v>
      </c>
      <c r="L889" s="37">
        <f t="shared" si="111"/>
        <v>311.27</v>
      </c>
      <c r="M889" s="37">
        <f t="shared" si="112"/>
        <v>304.61</v>
      </c>
      <c r="N889" s="37">
        <f t="shared" si="113"/>
        <v>308.13</v>
      </c>
      <c r="O889" s="38">
        <f t="shared" ca="1" si="114"/>
        <v>76681300</v>
      </c>
    </row>
    <row r="890" spans="1:15" x14ac:dyDescent="0.4">
      <c r="A890">
        <v>875</v>
      </c>
      <c r="B890" s="63">
        <v>44097</v>
      </c>
      <c r="C890" s="37">
        <v>330.89999399999999</v>
      </c>
      <c r="D890" s="37">
        <v>331.20001200000002</v>
      </c>
      <c r="E890" s="37">
        <v>322.10000600000001</v>
      </c>
      <c r="F890" s="37">
        <v>322.64001500000001</v>
      </c>
      <c r="G890" s="38">
        <v>93112200</v>
      </c>
      <c r="H890" s="37">
        <v>307.31231700000001</v>
      </c>
      <c r="I890" s="41">
        <f t="shared" si="108"/>
        <v>0.95249287971921281</v>
      </c>
      <c r="J890" s="41">
        <f t="shared" ca="1" si="109"/>
        <v>1</v>
      </c>
      <c r="K890" s="37">
        <f t="shared" si="110"/>
        <v>315.18</v>
      </c>
      <c r="L890" s="37">
        <f t="shared" si="111"/>
        <v>315.47000000000003</v>
      </c>
      <c r="M890" s="37">
        <f t="shared" si="112"/>
        <v>306.8</v>
      </c>
      <c r="N890" s="37">
        <f t="shared" si="113"/>
        <v>307.31</v>
      </c>
      <c r="O890" s="38">
        <f t="shared" ca="1" si="114"/>
        <v>93112200</v>
      </c>
    </row>
    <row r="891" spans="1:15" x14ac:dyDescent="0.4">
      <c r="A891">
        <v>876</v>
      </c>
      <c r="B891" s="63">
        <v>44096</v>
      </c>
      <c r="C891" s="37">
        <v>328.57000699999998</v>
      </c>
      <c r="D891" s="37">
        <v>330.89999399999999</v>
      </c>
      <c r="E891" s="37">
        <v>325.85998499999999</v>
      </c>
      <c r="F891" s="37">
        <v>330.29998799999998</v>
      </c>
      <c r="G891" s="38">
        <v>63612100</v>
      </c>
      <c r="H891" s="37">
        <v>314.60836799999998</v>
      </c>
      <c r="I891" s="41">
        <f t="shared" si="108"/>
        <v>0.95249282297884919</v>
      </c>
      <c r="J891" s="41">
        <f t="shared" ca="1" si="109"/>
        <v>1</v>
      </c>
      <c r="K891" s="37">
        <f t="shared" si="110"/>
        <v>312.95999999999998</v>
      </c>
      <c r="L891" s="37">
        <f t="shared" si="111"/>
        <v>315.18</v>
      </c>
      <c r="M891" s="37">
        <f t="shared" si="112"/>
        <v>310.38</v>
      </c>
      <c r="N891" s="37">
        <f t="shared" si="113"/>
        <v>314.61</v>
      </c>
      <c r="O891" s="38">
        <f t="shared" ca="1" si="114"/>
        <v>63612100</v>
      </c>
    </row>
    <row r="892" spans="1:15" x14ac:dyDescent="0.4">
      <c r="A892">
        <v>877</v>
      </c>
      <c r="B892" s="63">
        <v>44095</v>
      </c>
      <c r="C892" s="37">
        <v>325.70001200000002</v>
      </c>
      <c r="D892" s="37">
        <v>327.13000499999998</v>
      </c>
      <c r="E892" s="37">
        <v>321.73001099999999</v>
      </c>
      <c r="F892" s="37">
        <v>326.97000100000002</v>
      </c>
      <c r="G892" s="38">
        <v>99450800</v>
      </c>
      <c r="H892" s="37">
        <v>311.43652300000002</v>
      </c>
      <c r="I892" s="41">
        <f t="shared" si="108"/>
        <v>0.95249265084719503</v>
      </c>
      <c r="J892" s="41">
        <f t="shared" ca="1" si="109"/>
        <v>1</v>
      </c>
      <c r="K892" s="37">
        <f t="shared" si="110"/>
        <v>310.23</v>
      </c>
      <c r="L892" s="37">
        <f t="shared" si="111"/>
        <v>311.58999999999997</v>
      </c>
      <c r="M892" s="37">
        <f t="shared" si="112"/>
        <v>306.45</v>
      </c>
      <c r="N892" s="37">
        <f t="shared" si="113"/>
        <v>311.44</v>
      </c>
      <c r="O892" s="38">
        <f t="shared" ca="1" si="114"/>
        <v>99450800</v>
      </c>
    </row>
    <row r="893" spans="1:15" x14ac:dyDescent="0.4">
      <c r="A893">
        <v>878</v>
      </c>
      <c r="B893" s="63">
        <v>44092</v>
      </c>
      <c r="C893" s="37">
        <v>335.36999500000002</v>
      </c>
      <c r="D893" s="37">
        <v>335.48998999999998</v>
      </c>
      <c r="E893" s="37">
        <v>327.97000100000002</v>
      </c>
      <c r="F893" s="37">
        <v>330.64999399999999</v>
      </c>
      <c r="G893" s="38">
        <v>105877900</v>
      </c>
      <c r="H893" s="37">
        <v>314.94168100000002</v>
      </c>
      <c r="I893" s="41">
        <f t="shared" si="108"/>
        <v>0.95249262578241578</v>
      </c>
      <c r="J893" s="41">
        <f t="shared" ca="1" si="109"/>
        <v>1</v>
      </c>
      <c r="K893" s="37">
        <f t="shared" si="110"/>
        <v>319.44</v>
      </c>
      <c r="L893" s="37">
        <f t="shared" si="111"/>
        <v>319.55</v>
      </c>
      <c r="M893" s="37">
        <f t="shared" si="112"/>
        <v>312.39</v>
      </c>
      <c r="N893" s="37">
        <f t="shared" si="113"/>
        <v>314.94</v>
      </c>
      <c r="O893" s="38">
        <f t="shared" ca="1" si="114"/>
        <v>105877900</v>
      </c>
    </row>
    <row r="894" spans="1:15" x14ac:dyDescent="0.4">
      <c r="A894">
        <v>879</v>
      </c>
      <c r="B894" s="63">
        <v>44091</v>
      </c>
      <c r="C894" s="37">
        <v>333.55999800000001</v>
      </c>
      <c r="D894" s="37">
        <v>337.70001200000002</v>
      </c>
      <c r="E894" s="37">
        <v>332.98998999999998</v>
      </c>
      <c r="F894" s="37">
        <v>335.83999599999999</v>
      </c>
      <c r="G894" s="38">
        <v>91523300</v>
      </c>
      <c r="H894" s="37">
        <v>318.60974099999999</v>
      </c>
      <c r="I894" s="41">
        <f t="shared" si="108"/>
        <v>0.94869504762619161</v>
      </c>
      <c r="J894" s="41">
        <f t="shared" ca="1" si="109"/>
        <v>1</v>
      </c>
      <c r="K894" s="37">
        <f t="shared" si="110"/>
        <v>316.45</v>
      </c>
      <c r="L894" s="37">
        <f t="shared" si="111"/>
        <v>320.37</v>
      </c>
      <c r="M894" s="37">
        <f t="shared" si="112"/>
        <v>315.91000000000003</v>
      </c>
      <c r="N894" s="37">
        <f t="shared" si="113"/>
        <v>318.61</v>
      </c>
      <c r="O894" s="38">
        <f t="shared" ca="1" si="114"/>
        <v>91523300</v>
      </c>
    </row>
    <row r="895" spans="1:15" x14ac:dyDescent="0.4">
      <c r="A895">
        <v>880</v>
      </c>
      <c r="B895" s="63">
        <v>44090</v>
      </c>
      <c r="C895" s="37">
        <v>341.51001000000002</v>
      </c>
      <c r="D895" s="37">
        <v>343.05999800000001</v>
      </c>
      <c r="E895" s="37">
        <v>338.51998900000001</v>
      </c>
      <c r="F895" s="37">
        <v>338.82000699999998</v>
      </c>
      <c r="G895" s="38">
        <v>82096000</v>
      </c>
      <c r="H895" s="37">
        <v>321.43685900000003</v>
      </c>
      <c r="I895" s="41">
        <f t="shared" si="108"/>
        <v>0.94869503677213507</v>
      </c>
      <c r="J895" s="41">
        <f t="shared" ca="1" si="109"/>
        <v>1</v>
      </c>
      <c r="K895" s="37">
        <f t="shared" si="110"/>
        <v>323.99</v>
      </c>
      <c r="L895" s="37">
        <f t="shared" si="111"/>
        <v>325.45999999999998</v>
      </c>
      <c r="M895" s="37">
        <f t="shared" si="112"/>
        <v>321.14999999999998</v>
      </c>
      <c r="N895" s="37">
        <f t="shared" si="113"/>
        <v>321.44</v>
      </c>
      <c r="O895" s="38">
        <f t="shared" ca="1" si="114"/>
        <v>82096000</v>
      </c>
    </row>
    <row r="896" spans="1:15" x14ac:dyDescent="0.4">
      <c r="A896">
        <v>881</v>
      </c>
      <c r="B896" s="63">
        <v>44089</v>
      </c>
      <c r="C896" s="37">
        <v>341.11999500000002</v>
      </c>
      <c r="D896" s="37">
        <v>342.01998900000001</v>
      </c>
      <c r="E896" s="37">
        <v>338.47000100000002</v>
      </c>
      <c r="F896" s="37">
        <v>340.17001299999998</v>
      </c>
      <c r="G896" s="38">
        <v>52920900</v>
      </c>
      <c r="H896" s="37">
        <v>322.71765099999999</v>
      </c>
      <c r="I896" s="41">
        <f t="shared" si="108"/>
        <v>0.94869517790211566</v>
      </c>
      <c r="J896" s="41">
        <f t="shared" ca="1" si="109"/>
        <v>1</v>
      </c>
      <c r="K896" s="37">
        <f t="shared" si="110"/>
        <v>323.62</v>
      </c>
      <c r="L896" s="37">
        <f t="shared" si="111"/>
        <v>324.47000000000003</v>
      </c>
      <c r="M896" s="37">
        <f t="shared" si="112"/>
        <v>321.10000000000002</v>
      </c>
      <c r="N896" s="37">
        <f t="shared" si="113"/>
        <v>322.72000000000003</v>
      </c>
      <c r="O896" s="38">
        <f t="shared" ca="1" si="114"/>
        <v>52920900</v>
      </c>
    </row>
    <row r="897" spans="1:15" x14ac:dyDescent="0.4">
      <c r="A897">
        <v>882</v>
      </c>
      <c r="B897" s="63">
        <v>44088</v>
      </c>
      <c r="C897" s="37">
        <v>337.48998999999998</v>
      </c>
      <c r="D897" s="37">
        <v>340.38000499999998</v>
      </c>
      <c r="E897" s="37">
        <v>334.22000100000002</v>
      </c>
      <c r="F897" s="37">
        <v>338.459991</v>
      </c>
      <c r="G897" s="38">
        <v>65605700</v>
      </c>
      <c r="H897" s="37">
        <v>321.09536700000001</v>
      </c>
      <c r="I897" s="41">
        <f t="shared" si="108"/>
        <v>0.94869519452300644</v>
      </c>
      <c r="J897" s="41">
        <f t="shared" ca="1" si="109"/>
        <v>1</v>
      </c>
      <c r="K897" s="37">
        <f t="shared" si="110"/>
        <v>320.18</v>
      </c>
      <c r="L897" s="37">
        <f t="shared" si="111"/>
        <v>322.92</v>
      </c>
      <c r="M897" s="37">
        <f t="shared" si="112"/>
        <v>317.07</v>
      </c>
      <c r="N897" s="37">
        <f t="shared" si="113"/>
        <v>321.10000000000002</v>
      </c>
      <c r="O897" s="38">
        <f t="shared" ca="1" si="114"/>
        <v>65605700</v>
      </c>
    </row>
    <row r="898" spans="1:15" x14ac:dyDescent="0.4">
      <c r="A898">
        <v>883</v>
      </c>
      <c r="B898" s="63">
        <v>44085</v>
      </c>
      <c r="C898" s="37">
        <v>335.82000699999998</v>
      </c>
      <c r="D898" s="37">
        <v>336.97000100000002</v>
      </c>
      <c r="E898" s="37">
        <v>331</v>
      </c>
      <c r="F898" s="37">
        <v>334.05999800000001</v>
      </c>
      <c r="G898" s="38">
        <v>84680200</v>
      </c>
      <c r="H898" s="37">
        <v>316.92111199999999</v>
      </c>
      <c r="I898" s="41">
        <f t="shared" si="108"/>
        <v>0.94869518618628501</v>
      </c>
      <c r="J898" s="41">
        <f t="shared" ca="1" si="109"/>
        <v>1</v>
      </c>
      <c r="K898" s="37">
        <f t="shared" si="110"/>
        <v>318.58999999999997</v>
      </c>
      <c r="L898" s="37">
        <f t="shared" si="111"/>
        <v>319.68</v>
      </c>
      <c r="M898" s="37">
        <f t="shared" si="112"/>
        <v>314.02</v>
      </c>
      <c r="N898" s="37">
        <f t="shared" si="113"/>
        <v>316.92</v>
      </c>
      <c r="O898" s="38">
        <f t="shared" ca="1" si="114"/>
        <v>84680200</v>
      </c>
    </row>
    <row r="899" spans="1:15" x14ac:dyDescent="0.4">
      <c r="A899">
        <v>884</v>
      </c>
      <c r="B899" s="63">
        <v>44084</v>
      </c>
      <c r="C899" s="37">
        <v>341.82000699999998</v>
      </c>
      <c r="D899" s="37">
        <v>342.52999899999998</v>
      </c>
      <c r="E899" s="37">
        <v>332.85000600000001</v>
      </c>
      <c r="F899" s="37">
        <v>333.89001500000001</v>
      </c>
      <c r="G899" s="38">
        <v>90569500</v>
      </c>
      <c r="H899" s="37">
        <v>316.75979599999999</v>
      </c>
      <c r="I899" s="41">
        <f t="shared" si="108"/>
        <v>0.94869502461761246</v>
      </c>
      <c r="J899" s="41">
        <f t="shared" ca="1" si="109"/>
        <v>1</v>
      </c>
      <c r="K899" s="37">
        <f t="shared" si="110"/>
        <v>324.27999999999997</v>
      </c>
      <c r="L899" s="37">
        <f t="shared" si="111"/>
        <v>324.95999999999998</v>
      </c>
      <c r="M899" s="37">
        <f t="shared" si="112"/>
        <v>315.77</v>
      </c>
      <c r="N899" s="37">
        <f t="shared" si="113"/>
        <v>316.76</v>
      </c>
      <c r="O899" s="38">
        <f t="shared" ca="1" si="114"/>
        <v>90569500</v>
      </c>
    </row>
    <row r="900" spans="1:15" x14ac:dyDescent="0.4">
      <c r="A900">
        <v>885</v>
      </c>
      <c r="B900" s="63">
        <v>44083</v>
      </c>
      <c r="C900" s="37">
        <v>337.54998799999998</v>
      </c>
      <c r="D900" s="37">
        <v>342.459991</v>
      </c>
      <c r="E900" s="37">
        <v>336.60998499999999</v>
      </c>
      <c r="F900" s="37">
        <v>339.790009</v>
      </c>
      <c r="G900" s="38">
        <v>91462300</v>
      </c>
      <c r="H900" s="37">
        <v>322.35717799999998</v>
      </c>
      <c r="I900" s="41">
        <f t="shared" si="108"/>
        <v>0.94869528079620491</v>
      </c>
      <c r="J900" s="41">
        <f t="shared" ca="1" si="109"/>
        <v>1</v>
      </c>
      <c r="K900" s="37">
        <f t="shared" si="110"/>
        <v>320.23</v>
      </c>
      <c r="L900" s="37">
        <f t="shared" si="111"/>
        <v>324.89</v>
      </c>
      <c r="M900" s="37">
        <f t="shared" si="112"/>
        <v>319.33999999999997</v>
      </c>
      <c r="N900" s="37">
        <f t="shared" si="113"/>
        <v>322.36</v>
      </c>
      <c r="O900" s="38">
        <f t="shared" ca="1" si="114"/>
        <v>91462300</v>
      </c>
    </row>
    <row r="901" spans="1:15" x14ac:dyDescent="0.4">
      <c r="A901">
        <v>886</v>
      </c>
      <c r="B901" s="63">
        <v>44082</v>
      </c>
      <c r="C901" s="37">
        <v>336.709991</v>
      </c>
      <c r="D901" s="37">
        <v>342.64001500000001</v>
      </c>
      <c r="E901" s="37">
        <v>332.88000499999998</v>
      </c>
      <c r="F901" s="37">
        <v>333.209991</v>
      </c>
      <c r="G901" s="38">
        <v>114465300</v>
      </c>
      <c r="H901" s="37">
        <v>316.11471599999999</v>
      </c>
      <c r="I901" s="41">
        <f t="shared" si="108"/>
        <v>0.94869519083537923</v>
      </c>
      <c r="J901" s="41">
        <f t="shared" ca="1" si="109"/>
        <v>1</v>
      </c>
      <c r="K901" s="37">
        <f t="shared" si="110"/>
        <v>319.44</v>
      </c>
      <c r="L901" s="37">
        <f t="shared" si="111"/>
        <v>325.06</v>
      </c>
      <c r="M901" s="37">
        <f t="shared" si="112"/>
        <v>315.8</v>
      </c>
      <c r="N901" s="37">
        <f t="shared" si="113"/>
        <v>316.11</v>
      </c>
      <c r="O901" s="38">
        <f t="shared" ca="1" si="114"/>
        <v>114465300</v>
      </c>
    </row>
    <row r="902" spans="1:15" x14ac:dyDescent="0.4">
      <c r="A902">
        <v>887</v>
      </c>
      <c r="B902" s="63">
        <v>44078</v>
      </c>
      <c r="C902" s="37">
        <v>346.13000499999998</v>
      </c>
      <c r="D902" s="37">
        <v>347.82998700000002</v>
      </c>
      <c r="E902" s="37">
        <v>334.86999500000002</v>
      </c>
      <c r="F902" s="37">
        <v>342.57000699999998</v>
      </c>
      <c r="G902" s="38">
        <v>139156300</v>
      </c>
      <c r="H902" s="37">
        <v>324.99453699999998</v>
      </c>
      <c r="I902" s="41">
        <f t="shared" si="108"/>
        <v>0.94869524581584286</v>
      </c>
      <c r="J902" s="41">
        <f t="shared" ca="1" si="109"/>
        <v>1</v>
      </c>
      <c r="K902" s="37">
        <f t="shared" si="110"/>
        <v>328.37</v>
      </c>
      <c r="L902" s="37">
        <f t="shared" si="111"/>
        <v>329.98</v>
      </c>
      <c r="M902" s="37">
        <f t="shared" si="112"/>
        <v>317.69</v>
      </c>
      <c r="N902" s="37">
        <f t="shared" si="113"/>
        <v>324.99</v>
      </c>
      <c r="O902" s="38">
        <f t="shared" ca="1" si="114"/>
        <v>139156300</v>
      </c>
    </row>
    <row r="903" spans="1:15" x14ac:dyDescent="0.4">
      <c r="A903">
        <v>888</v>
      </c>
      <c r="B903" s="63">
        <v>44077</v>
      </c>
      <c r="C903" s="37">
        <v>355.86999500000002</v>
      </c>
      <c r="D903" s="37">
        <v>356.38000499999998</v>
      </c>
      <c r="E903" s="37">
        <v>342.58999599999999</v>
      </c>
      <c r="F903" s="37">
        <v>345.39001500000001</v>
      </c>
      <c r="G903" s="38">
        <v>148011100</v>
      </c>
      <c r="H903" s="37">
        <v>327.66986100000003</v>
      </c>
      <c r="I903" s="41">
        <f t="shared" si="108"/>
        <v>0.94869523370558362</v>
      </c>
      <c r="J903" s="41">
        <f t="shared" ca="1" si="109"/>
        <v>1</v>
      </c>
      <c r="K903" s="37">
        <f t="shared" si="110"/>
        <v>337.61</v>
      </c>
      <c r="L903" s="37">
        <f t="shared" si="111"/>
        <v>338.1</v>
      </c>
      <c r="M903" s="37">
        <f t="shared" si="112"/>
        <v>325.01</v>
      </c>
      <c r="N903" s="37">
        <f t="shared" si="113"/>
        <v>327.67</v>
      </c>
      <c r="O903" s="38">
        <f t="shared" ca="1" si="114"/>
        <v>148011100</v>
      </c>
    </row>
    <row r="904" spans="1:15" x14ac:dyDescent="0.4">
      <c r="A904">
        <v>889</v>
      </c>
      <c r="B904" s="63">
        <v>44076</v>
      </c>
      <c r="C904" s="37">
        <v>354.67001299999998</v>
      </c>
      <c r="D904" s="37">
        <v>358.75</v>
      </c>
      <c r="E904" s="37">
        <v>353.42999300000002</v>
      </c>
      <c r="F904" s="37">
        <v>357.70001200000002</v>
      </c>
      <c r="G904" s="38">
        <v>69540000</v>
      </c>
      <c r="H904" s="37">
        <v>339.348297</v>
      </c>
      <c r="I904" s="41">
        <f t="shared" si="108"/>
        <v>0.94869523515699516</v>
      </c>
      <c r="J904" s="41">
        <f t="shared" ca="1" si="109"/>
        <v>1</v>
      </c>
      <c r="K904" s="37">
        <f t="shared" si="110"/>
        <v>336.47</v>
      </c>
      <c r="L904" s="37">
        <f t="shared" si="111"/>
        <v>340.34</v>
      </c>
      <c r="M904" s="37">
        <f t="shared" si="112"/>
        <v>335.3</v>
      </c>
      <c r="N904" s="37">
        <f t="shared" si="113"/>
        <v>339.35</v>
      </c>
      <c r="O904" s="38">
        <f t="shared" ca="1" si="114"/>
        <v>69540000</v>
      </c>
    </row>
    <row r="905" spans="1:15" x14ac:dyDescent="0.4">
      <c r="A905">
        <v>890</v>
      </c>
      <c r="B905" s="63">
        <v>44075</v>
      </c>
      <c r="C905" s="37">
        <v>350.209991</v>
      </c>
      <c r="D905" s="37">
        <v>352.709991</v>
      </c>
      <c r="E905" s="37">
        <v>349.23998999999998</v>
      </c>
      <c r="F905" s="37">
        <v>352.60000600000001</v>
      </c>
      <c r="G905" s="38">
        <v>54908700</v>
      </c>
      <c r="H905" s="37">
        <v>334.50991800000003</v>
      </c>
      <c r="I905" s="41">
        <f t="shared" si="108"/>
        <v>0.94869515685714434</v>
      </c>
      <c r="J905" s="41">
        <f t="shared" ca="1" si="109"/>
        <v>1</v>
      </c>
      <c r="K905" s="37">
        <f t="shared" si="110"/>
        <v>332.24</v>
      </c>
      <c r="L905" s="37">
        <f t="shared" si="111"/>
        <v>334.61</v>
      </c>
      <c r="M905" s="37">
        <f t="shared" si="112"/>
        <v>331.32</v>
      </c>
      <c r="N905" s="37">
        <f t="shared" si="113"/>
        <v>334.51</v>
      </c>
      <c r="O905" s="38">
        <f t="shared" ca="1" si="114"/>
        <v>54908700</v>
      </c>
    </row>
    <row r="906" spans="1:15" x14ac:dyDescent="0.4">
      <c r="A906">
        <v>891</v>
      </c>
      <c r="B906" s="63">
        <v>44074</v>
      </c>
      <c r="C906" s="37">
        <v>350.35000600000001</v>
      </c>
      <c r="D906" s="37">
        <v>351.29998799999998</v>
      </c>
      <c r="E906" s="37">
        <v>349.05999800000001</v>
      </c>
      <c r="F906" s="37">
        <v>349.30999800000001</v>
      </c>
      <c r="G906" s="38">
        <v>66099200</v>
      </c>
      <c r="H906" s="37">
        <v>331.38870200000002</v>
      </c>
      <c r="I906" s="41">
        <f t="shared" si="108"/>
        <v>0.94869515300847473</v>
      </c>
      <c r="J906" s="41">
        <f t="shared" ca="1" si="109"/>
        <v>1</v>
      </c>
      <c r="K906" s="37">
        <f t="shared" si="110"/>
        <v>332.38</v>
      </c>
      <c r="L906" s="37">
        <f t="shared" si="111"/>
        <v>333.28</v>
      </c>
      <c r="M906" s="37">
        <f t="shared" si="112"/>
        <v>331.15</v>
      </c>
      <c r="N906" s="37">
        <f t="shared" si="113"/>
        <v>331.39</v>
      </c>
      <c r="O906" s="38">
        <f t="shared" ca="1" si="114"/>
        <v>66099200</v>
      </c>
    </row>
    <row r="907" spans="1:15" x14ac:dyDescent="0.4">
      <c r="A907">
        <v>892</v>
      </c>
      <c r="B907" s="63">
        <v>44071</v>
      </c>
      <c r="C907" s="37">
        <v>349.44000199999999</v>
      </c>
      <c r="D907" s="37">
        <v>350.72000100000002</v>
      </c>
      <c r="E907" s="37">
        <v>348.14999399999999</v>
      </c>
      <c r="F907" s="37">
        <v>350.57998700000002</v>
      </c>
      <c r="G907" s="38">
        <v>48588900</v>
      </c>
      <c r="H907" s="37">
        <v>332.59353599999997</v>
      </c>
      <c r="I907" s="41">
        <f t="shared" si="108"/>
        <v>0.94869515754759826</v>
      </c>
      <c r="J907" s="41">
        <f t="shared" ca="1" si="109"/>
        <v>1</v>
      </c>
      <c r="K907" s="37">
        <f t="shared" si="110"/>
        <v>331.51</v>
      </c>
      <c r="L907" s="37">
        <f t="shared" si="111"/>
        <v>332.73</v>
      </c>
      <c r="M907" s="37">
        <f t="shared" si="112"/>
        <v>330.29</v>
      </c>
      <c r="N907" s="37">
        <f t="shared" si="113"/>
        <v>332.59</v>
      </c>
      <c r="O907" s="38">
        <f t="shared" ca="1" si="114"/>
        <v>48588900</v>
      </c>
    </row>
    <row r="908" spans="1:15" x14ac:dyDescent="0.4">
      <c r="A908">
        <v>893</v>
      </c>
      <c r="B908" s="63">
        <v>44070</v>
      </c>
      <c r="C908" s="37">
        <v>348.51001000000002</v>
      </c>
      <c r="D908" s="37">
        <v>349.89999399999999</v>
      </c>
      <c r="E908" s="37">
        <v>346.52999899999998</v>
      </c>
      <c r="F908" s="37">
        <v>348.32998700000002</v>
      </c>
      <c r="G908" s="38">
        <v>58034100</v>
      </c>
      <c r="H908" s="37">
        <v>330.45892300000003</v>
      </c>
      <c r="I908" s="41">
        <f t="shared" si="108"/>
        <v>0.94869501717634208</v>
      </c>
      <c r="J908" s="41">
        <f t="shared" ca="1" si="109"/>
        <v>1</v>
      </c>
      <c r="K908" s="37">
        <f t="shared" si="110"/>
        <v>330.63</v>
      </c>
      <c r="L908" s="37">
        <f t="shared" si="111"/>
        <v>331.95</v>
      </c>
      <c r="M908" s="37">
        <f t="shared" si="112"/>
        <v>328.75</v>
      </c>
      <c r="N908" s="37">
        <f t="shared" si="113"/>
        <v>330.46</v>
      </c>
      <c r="O908" s="38">
        <f t="shared" ca="1" si="114"/>
        <v>58034100</v>
      </c>
    </row>
    <row r="909" spans="1:15" x14ac:dyDescent="0.4">
      <c r="A909">
        <v>894</v>
      </c>
      <c r="B909" s="63">
        <v>44069</v>
      </c>
      <c r="C909" s="37">
        <v>344.76001000000002</v>
      </c>
      <c r="D909" s="37">
        <v>347.85998499999999</v>
      </c>
      <c r="E909" s="37">
        <v>344.17001299999998</v>
      </c>
      <c r="F909" s="37">
        <v>347.57000699999998</v>
      </c>
      <c r="G909" s="38">
        <v>50790200</v>
      </c>
      <c r="H909" s="37">
        <v>329.73800699999998</v>
      </c>
      <c r="I909" s="41">
        <f t="shared" si="108"/>
        <v>0.94869522789404559</v>
      </c>
      <c r="J909" s="41">
        <f t="shared" ca="1" si="109"/>
        <v>1</v>
      </c>
      <c r="K909" s="37">
        <f t="shared" si="110"/>
        <v>327.07</v>
      </c>
      <c r="L909" s="37">
        <f t="shared" si="111"/>
        <v>330.01</v>
      </c>
      <c r="M909" s="37">
        <f t="shared" si="112"/>
        <v>326.51</v>
      </c>
      <c r="N909" s="37">
        <f t="shared" si="113"/>
        <v>329.74</v>
      </c>
      <c r="O909" s="38">
        <f t="shared" ca="1" si="114"/>
        <v>50790200</v>
      </c>
    </row>
    <row r="910" spans="1:15" x14ac:dyDescent="0.4">
      <c r="A910">
        <v>895</v>
      </c>
      <c r="B910" s="63">
        <v>44068</v>
      </c>
      <c r="C910" s="37">
        <v>343.52999899999998</v>
      </c>
      <c r="D910" s="37">
        <v>344.209991</v>
      </c>
      <c r="E910" s="37">
        <v>342.26998900000001</v>
      </c>
      <c r="F910" s="37">
        <v>344.11999500000002</v>
      </c>
      <c r="G910" s="38">
        <v>38463400</v>
      </c>
      <c r="H910" s="37">
        <v>326.464966</v>
      </c>
      <c r="I910" s="41">
        <f t="shared" si="108"/>
        <v>0.9486951375783903</v>
      </c>
      <c r="J910" s="41">
        <f t="shared" ca="1" si="109"/>
        <v>1</v>
      </c>
      <c r="K910" s="37">
        <f t="shared" si="110"/>
        <v>325.91000000000003</v>
      </c>
      <c r="L910" s="37">
        <f t="shared" si="111"/>
        <v>326.55</v>
      </c>
      <c r="M910" s="37">
        <f t="shared" si="112"/>
        <v>324.70999999999998</v>
      </c>
      <c r="N910" s="37">
        <f t="shared" si="113"/>
        <v>326.45999999999998</v>
      </c>
      <c r="O910" s="38">
        <f t="shared" ca="1" si="114"/>
        <v>38463400</v>
      </c>
    </row>
    <row r="911" spans="1:15" x14ac:dyDescent="0.4">
      <c r="A911">
        <v>896</v>
      </c>
      <c r="B911" s="63">
        <v>44067</v>
      </c>
      <c r="C911" s="37">
        <v>342.11999500000002</v>
      </c>
      <c r="D911" s="37">
        <v>343</v>
      </c>
      <c r="E911" s="37">
        <v>339.45001200000002</v>
      </c>
      <c r="F911" s="37">
        <v>342.92001299999998</v>
      </c>
      <c r="G911" s="38">
        <v>48588700</v>
      </c>
      <c r="H911" s="37">
        <v>325.32650799999999</v>
      </c>
      <c r="I911" s="41">
        <f t="shared" si="108"/>
        <v>0.94869501827529679</v>
      </c>
      <c r="J911" s="41">
        <f t="shared" ca="1" si="109"/>
        <v>1</v>
      </c>
      <c r="K911" s="37">
        <f t="shared" si="110"/>
        <v>324.57</v>
      </c>
      <c r="L911" s="37">
        <f t="shared" si="111"/>
        <v>325.39999999999998</v>
      </c>
      <c r="M911" s="37">
        <f t="shared" si="112"/>
        <v>322.02999999999997</v>
      </c>
      <c r="N911" s="37">
        <f t="shared" si="113"/>
        <v>325.33</v>
      </c>
      <c r="O911" s="38">
        <f t="shared" ca="1" si="114"/>
        <v>48588700</v>
      </c>
    </row>
    <row r="912" spans="1:15" x14ac:dyDescent="0.4">
      <c r="A912">
        <v>897</v>
      </c>
      <c r="B912" s="63">
        <v>44064</v>
      </c>
      <c r="C912" s="37">
        <v>337.92001299999998</v>
      </c>
      <c r="D912" s="37">
        <v>339.72000100000002</v>
      </c>
      <c r="E912" s="37">
        <v>337.54998799999998</v>
      </c>
      <c r="F912" s="37">
        <v>339.48001099999999</v>
      </c>
      <c r="G912" s="38">
        <v>55106600</v>
      </c>
      <c r="H912" s="37">
        <v>322.06304899999998</v>
      </c>
      <c r="I912" s="41">
        <f t="shared" si="108"/>
        <v>0.94869517663589331</v>
      </c>
      <c r="J912" s="41">
        <f t="shared" ca="1" si="109"/>
        <v>1</v>
      </c>
      <c r="K912" s="37">
        <f t="shared" si="110"/>
        <v>320.58</v>
      </c>
      <c r="L912" s="37">
        <f t="shared" si="111"/>
        <v>322.29000000000002</v>
      </c>
      <c r="M912" s="37">
        <f t="shared" si="112"/>
        <v>320.23</v>
      </c>
      <c r="N912" s="37">
        <f t="shared" si="113"/>
        <v>322.06</v>
      </c>
      <c r="O912" s="38">
        <f t="shared" ca="1" si="114"/>
        <v>55106600</v>
      </c>
    </row>
    <row r="913" spans="1:15" x14ac:dyDescent="0.4">
      <c r="A913">
        <v>898</v>
      </c>
      <c r="B913" s="63">
        <v>44063</v>
      </c>
      <c r="C913" s="37">
        <v>335.35998499999999</v>
      </c>
      <c r="D913" s="37">
        <v>338.79998799999998</v>
      </c>
      <c r="E913" s="37">
        <v>335.22000100000002</v>
      </c>
      <c r="F913" s="37">
        <v>338.27999899999998</v>
      </c>
      <c r="G913" s="38">
        <v>42207800</v>
      </c>
      <c r="H913" s="37">
        <v>320.92459100000002</v>
      </c>
      <c r="I913" s="41">
        <f t="shared" ref="I913:I976" si="115">IF(F913=0,1,H913/F913)</f>
        <v>0.94869513996894639</v>
      </c>
      <c r="J913" s="41">
        <f t="shared" ref="J913:J976" ca="1" si="116">INDEX(OFFSET($T$15,0,0,$S$13+1,1),MATCH(B913,OFFSET($Q$15,0,0,$S$13+1,1),-1))</f>
        <v>1</v>
      </c>
      <c r="K913" s="37">
        <f t="shared" ref="K913:K976" si="117">ROUND($I913*C913,2)</f>
        <v>318.14999999999998</v>
      </c>
      <c r="L913" s="37">
        <f t="shared" ref="L913:L976" si="118">ROUND($I913*D913,2)</f>
        <v>321.42</v>
      </c>
      <c r="M913" s="37">
        <f t="shared" ref="M913:M976" si="119">ROUND($I913*E913,2)</f>
        <v>318.02</v>
      </c>
      <c r="N913" s="37">
        <f t="shared" ref="N913:N976" si="120">ROUND($I913*F913,2)</f>
        <v>320.92</v>
      </c>
      <c r="O913" s="38">
        <f t="shared" ref="O913:O976" ca="1" si="121">G913*J913</f>
        <v>42207800</v>
      </c>
    </row>
    <row r="914" spans="1:15" x14ac:dyDescent="0.4">
      <c r="A914">
        <v>899</v>
      </c>
      <c r="B914" s="63">
        <v>44062</v>
      </c>
      <c r="C914" s="37">
        <v>339.04998799999998</v>
      </c>
      <c r="D914" s="37">
        <v>339.60998499999999</v>
      </c>
      <c r="E914" s="37">
        <v>336.61999500000002</v>
      </c>
      <c r="F914" s="37">
        <v>337.23001099999999</v>
      </c>
      <c r="G914" s="38">
        <v>68054200</v>
      </c>
      <c r="H914" s="37">
        <v>319.92843599999998</v>
      </c>
      <c r="I914" s="41">
        <f t="shared" si="115"/>
        <v>0.94869503177165326</v>
      </c>
      <c r="J914" s="41">
        <f t="shared" ca="1" si="116"/>
        <v>1</v>
      </c>
      <c r="K914" s="37">
        <f t="shared" si="117"/>
        <v>321.66000000000003</v>
      </c>
      <c r="L914" s="37">
        <f t="shared" si="118"/>
        <v>322.19</v>
      </c>
      <c r="M914" s="37">
        <f t="shared" si="119"/>
        <v>319.35000000000002</v>
      </c>
      <c r="N914" s="37">
        <f t="shared" si="120"/>
        <v>319.93</v>
      </c>
      <c r="O914" s="38">
        <f t="shared" ca="1" si="121"/>
        <v>68054200</v>
      </c>
    </row>
    <row r="915" spans="1:15" x14ac:dyDescent="0.4">
      <c r="A915">
        <v>900</v>
      </c>
      <c r="B915" s="63">
        <v>44061</v>
      </c>
      <c r="C915" s="37">
        <v>338.33999599999999</v>
      </c>
      <c r="D915" s="37">
        <v>339.10000600000001</v>
      </c>
      <c r="E915" s="37">
        <v>336.60998499999999</v>
      </c>
      <c r="F915" s="37">
        <v>338.64001500000001</v>
      </c>
      <c r="G915" s="38">
        <v>38733900</v>
      </c>
      <c r="H915" s="37">
        <v>321.26611300000002</v>
      </c>
      <c r="I915" s="41">
        <f t="shared" si="115"/>
        <v>0.94869507078187443</v>
      </c>
      <c r="J915" s="41">
        <f t="shared" ca="1" si="116"/>
        <v>1</v>
      </c>
      <c r="K915" s="37">
        <f t="shared" si="117"/>
        <v>320.98</v>
      </c>
      <c r="L915" s="37">
        <f t="shared" si="118"/>
        <v>321.7</v>
      </c>
      <c r="M915" s="37">
        <f t="shared" si="119"/>
        <v>319.33999999999997</v>
      </c>
      <c r="N915" s="37">
        <f t="shared" si="120"/>
        <v>321.27</v>
      </c>
      <c r="O915" s="38">
        <f t="shared" ca="1" si="121"/>
        <v>38733900</v>
      </c>
    </row>
    <row r="916" spans="1:15" x14ac:dyDescent="0.4">
      <c r="A916">
        <v>901</v>
      </c>
      <c r="B916" s="63">
        <v>44060</v>
      </c>
      <c r="C916" s="37">
        <v>337.94000199999999</v>
      </c>
      <c r="D916" s="37">
        <v>338.33999599999999</v>
      </c>
      <c r="E916" s="37">
        <v>336.85000600000001</v>
      </c>
      <c r="F916" s="37">
        <v>337.91000400000001</v>
      </c>
      <c r="G916" s="38">
        <v>35481000</v>
      </c>
      <c r="H916" s="37">
        <v>320.573578</v>
      </c>
      <c r="I916" s="41">
        <f t="shared" si="115"/>
        <v>0.94869513836589459</v>
      </c>
      <c r="J916" s="41">
        <f t="shared" ca="1" si="116"/>
        <v>1</v>
      </c>
      <c r="K916" s="37">
        <f t="shared" si="117"/>
        <v>320.60000000000002</v>
      </c>
      <c r="L916" s="37">
        <f t="shared" si="118"/>
        <v>320.98</v>
      </c>
      <c r="M916" s="37">
        <f t="shared" si="119"/>
        <v>319.57</v>
      </c>
      <c r="N916" s="37">
        <f t="shared" si="120"/>
        <v>320.57</v>
      </c>
      <c r="O916" s="38">
        <f t="shared" ca="1" si="121"/>
        <v>35481000</v>
      </c>
    </row>
    <row r="917" spans="1:15" x14ac:dyDescent="0.4">
      <c r="A917">
        <v>902</v>
      </c>
      <c r="B917" s="63">
        <v>44057</v>
      </c>
      <c r="C917" s="37">
        <v>336.41000400000001</v>
      </c>
      <c r="D917" s="37">
        <v>337.42001299999998</v>
      </c>
      <c r="E917" s="37">
        <v>335.61999500000002</v>
      </c>
      <c r="F917" s="37">
        <v>336.83999599999999</v>
      </c>
      <c r="G917" s="38">
        <v>47260400</v>
      </c>
      <c r="H917" s="37">
        <v>319.55841099999998</v>
      </c>
      <c r="I917" s="41">
        <f t="shared" si="115"/>
        <v>0.94869497326558572</v>
      </c>
      <c r="J917" s="41">
        <f t="shared" ca="1" si="116"/>
        <v>1</v>
      </c>
      <c r="K917" s="37">
        <f t="shared" si="117"/>
        <v>319.14999999999998</v>
      </c>
      <c r="L917" s="37">
        <f t="shared" si="118"/>
        <v>320.11</v>
      </c>
      <c r="M917" s="37">
        <f t="shared" si="119"/>
        <v>318.39999999999998</v>
      </c>
      <c r="N917" s="37">
        <f t="shared" si="120"/>
        <v>319.56</v>
      </c>
      <c r="O917" s="38">
        <f t="shared" ca="1" si="121"/>
        <v>47260400</v>
      </c>
    </row>
    <row r="918" spans="1:15" x14ac:dyDescent="0.4">
      <c r="A918">
        <v>903</v>
      </c>
      <c r="B918" s="63">
        <v>44056</v>
      </c>
      <c r="C918" s="37">
        <v>336.60998499999999</v>
      </c>
      <c r="D918" s="37">
        <v>338.25</v>
      </c>
      <c r="E918" s="37">
        <v>335.82998700000002</v>
      </c>
      <c r="F918" s="37">
        <v>336.82998700000002</v>
      </c>
      <c r="G918" s="38">
        <v>41816100</v>
      </c>
      <c r="H918" s="37">
        <v>319.54898100000003</v>
      </c>
      <c r="I918" s="41">
        <f t="shared" si="115"/>
        <v>0.94869516769004303</v>
      </c>
      <c r="J918" s="41">
        <f t="shared" ca="1" si="116"/>
        <v>1</v>
      </c>
      <c r="K918" s="37">
        <f t="shared" si="117"/>
        <v>319.33999999999997</v>
      </c>
      <c r="L918" s="37">
        <f t="shared" si="118"/>
        <v>320.89999999999998</v>
      </c>
      <c r="M918" s="37">
        <f t="shared" si="119"/>
        <v>318.60000000000002</v>
      </c>
      <c r="N918" s="37">
        <f t="shared" si="120"/>
        <v>319.55</v>
      </c>
      <c r="O918" s="38">
        <f t="shared" ca="1" si="121"/>
        <v>41816100</v>
      </c>
    </row>
    <row r="919" spans="1:15" x14ac:dyDescent="0.4">
      <c r="A919">
        <v>904</v>
      </c>
      <c r="B919" s="63">
        <v>44055</v>
      </c>
      <c r="C919" s="37">
        <v>335.44000199999999</v>
      </c>
      <c r="D919" s="37">
        <v>338.27999899999998</v>
      </c>
      <c r="E919" s="37">
        <v>335.41000400000001</v>
      </c>
      <c r="F919" s="37">
        <v>337.44000199999999</v>
      </c>
      <c r="G919" s="38">
        <v>53774400</v>
      </c>
      <c r="H919" s="37">
        <v>320.12762500000002</v>
      </c>
      <c r="I919" s="41">
        <f t="shared" si="115"/>
        <v>0.94869494755396555</v>
      </c>
      <c r="J919" s="41">
        <f t="shared" ca="1" si="116"/>
        <v>1</v>
      </c>
      <c r="K919" s="37">
        <f t="shared" si="117"/>
        <v>318.23</v>
      </c>
      <c r="L919" s="37">
        <f t="shared" si="118"/>
        <v>320.92</v>
      </c>
      <c r="M919" s="37">
        <f t="shared" si="119"/>
        <v>318.2</v>
      </c>
      <c r="N919" s="37">
        <f t="shared" si="120"/>
        <v>320.13</v>
      </c>
      <c r="O919" s="38">
        <f t="shared" ca="1" si="121"/>
        <v>53774400</v>
      </c>
    </row>
    <row r="920" spans="1:15" x14ac:dyDescent="0.4">
      <c r="A920">
        <v>905</v>
      </c>
      <c r="B920" s="63">
        <v>44054</v>
      </c>
      <c r="C920" s="37">
        <v>336.85000600000001</v>
      </c>
      <c r="D920" s="37">
        <v>337.540009</v>
      </c>
      <c r="E920" s="37">
        <v>332.01001000000002</v>
      </c>
      <c r="F920" s="37">
        <v>332.79998799999998</v>
      </c>
      <c r="G920" s="38">
        <v>69601100</v>
      </c>
      <c r="H920" s="37">
        <v>315.72576900000001</v>
      </c>
      <c r="I920" s="41">
        <f t="shared" si="115"/>
        <v>0.94869525355872319</v>
      </c>
      <c r="J920" s="41">
        <f t="shared" ca="1" si="116"/>
        <v>1</v>
      </c>
      <c r="K920" s="37">
        <f t="shared" si="117"/>
        <v>319.57</v>
      </c>
      <c r="L920" s="37">
        <f t="shared" si="118"/>
        <v>320.22000000000003</v>
      </c>
      <c r="M920" s="37">
        <f t="shared" si="119"/>
        <v>314.98</v>
      </c>
      <c r="N920" s="37">
        <f t="shared" si="120"/>
        <v>315.73</v>
      </c>
      <c r="O920" s="38">
        <f t="shared" ca="1" si="121"/>
        <v>69601100</v>
      </c>
    </row>
    <row r="921" spans="1:15" x14ac:dyDescent="0.4">
      <c r="A921">
        <v>906</v>
      </c>
      <c r="B921" s="63">
        <v>44053</v>
      </c>
      <c r="C921" s="37">
        <v>335.05999800000001</v>
      </c>
      <c r="D921" s="37">
        <v>335.76998900000001</v>
      </c>
      <c r="E921" s="37">
        <v>332.959991</v>
      </c>
      <c r="F921" s="37">
        <v>335.57000699999998</v>
      </c>
      <c r="G921" s="38">
        <v>44282100</v>
      </c>
      <c r="H921" s="37">
        <v>318.35363799999999</v>
      </c>
      <c r="I921" s="41">
        <f t="shared" si="115"/>
        <v>0.94869514962342871</v>
      </c>
      <c r="J921" s="41">
        <f t="shared" ca="1" si="116"/>
        <v>1</v>
      </c>
      <c r="K921" s="37">
        <f t="shared" si="117"/>
        <v>317.87</v>
      </c>
      <c r="L921" s="37">
        <f t="shared" si="118"/>
        <v>318.54000000000002</v>
      </c>
      <c r="M921" s="37">
        <f t="shared" si="119"/>
        <v>315.88</v>
      </c>
      <c r="N921" s="37">
        <f t="shared" si="120"/>
        <v>318.35000000000002</v>
      </c>
      <c r="O921" s="38">
        <f t="shared" ca="1" si="121"/>
        <v>44282100</v>
      </c>
    </row>
    <row r="922" spans="1:15" x14ac:dyDescent="0.4">
      <c r="A922">
        <v>907</v>
      </c>
      <c r="B922" s="63">
        <v>44050</v>
      </c>
      <c r="C922" s="37">
        <v>333.27999899999998</v>
      </c>
      <c r="D922" s="37">
        <v>334.88000499999998</v>
      </c>
      <c r="E922" s="37">
        <v>332.29998799999998</v>
      </c>
      <c r="F922" s="37">
        <v>334.57000699999998</v>
      </c>
      <c r="G922" s="38">
        <v>57308300</v>
      </c>
      <c r="H922" s="37">
        <v>317.404877</v>
      </c>
      <c r="I922" s="41">
        <f t="shared" si="115"/>
        <v>0.94869495280250871</v>
      </c>
      <c r="J922" s="41">
        <f t="shared" ca="1" si="116"/>
        <v>1</v>
      </c>
      <c r="K922" s="37">
        <f t="shared" si="117"/>
        <v>316.18</v>
      </c>
      <c r="L922" s="37">
        <f t="shared" si="118"/>
        <v>317.7</v>
      </c>
      <c r="M922" s="37">
        <f t="shared" si="119"/>
        <v>315.25</v>
      </c>
      <c r="N922" s="37">
        <f t="shared" si="120"/>
        <v>317.39999999999998</v>
      </c>
      <c r="O922" s="38">
        <f t="shared" ca="1" si="121"/>
        <v>57308300</v>
      </c>
    </row>
    <row r="923" spans="1:15" x14ac:dyDescent="0.4">
      <c r="A923">
        <v>908</v>
      </c>
      <c r="B923" s="63">
        <v>44049</v>
      </c>
      <c r="C923" s="37">
        <v>331.48001099999999</v>
      </c>
      <c r="D923" s="37">
        <v>334.459991</v>
      </c>
      <c r="E923" s="37">
        <v>331.13000499999998</v>
      </c>
      <c r="F923" s="37">
        <v>334.32998700000002</v>
      </c>
      <c r="G923" s="38">
        <v>43679400</v>
      </c>
      <c r="H923" s="37">
        <v>317.17724600000003</v>
      </c>
      <c r="I923" s="41">
        <f t="shared" si="115"/>
        <v>0.94869517642161127</v>
      </c>
      <c r="J923" s="41">
        <f t="shared" ca="1" si="116"/>
        <v>1</v>
      </c>
      <c r="K923" s="37">
        <f t="shared" si="117"/>
        <v>314.47000000000003</v>
      </c>
      <c r="L923" s="37">
        <f t="shared" si="118"/>
        <v>317.3</v>
      </c>
      <c r="M923" s="37">
        <f t="shared" si="119"/>
        <v>314.14</v>
      </c>
      <c r="N923" s="37">
        <f t="shared" si="120"/>
        <v>317.18</v>
      </c>
      <c r="O923" s="38">
        <f t="shared" ca="1" si="121"/>
        <v>43679400</v>
      </c>
    </row>
    <row r="924" spans="1:15" x14ac:dyDescent="0.4">
      <c r="A924">
        <v>909</v>
      </c>
      <c r="B924" s="63">
        <v>44048</v>
      </c>
      <c r="C924" s="37">
        <v>331.47000100000002</v>
      </c>
      <c r="D924" s="37">
        <v>332.39001500000001</v>
      </c>
      <c r="E924" s="37">
        <v>331.17999300000002</v>
      </c>
      <c r="F924" s="37">
        <v>332.10998499999999</v>
      </c>
      <c r="G924" s="38">
        <v>42697700</v>
      </c>
      <c r="H924" s="37">
        <v>315.07107500000001</v>
      </c>
      <c r="I924" s="41">
        <f t="shared" si="115"/>
        <v>0.94869497826149374</v>
      </c>
      <c r="J924" s="41">
        <f t="shared" ca="1" si="116"/>
        <v>1</v>
      </c>
      <c r="K924" s="37">
        <f t="shared" si="117"/>
        <v>314.45999999999998</v>
      </c>
      <c r="L924" s="37">
        <f t="shared" si="118"/>
        <v>315.33999999999997</v>
      </c>
      <c r="M924" s="37">
        <f t="shared" si="119"/>
        <v>314.19</v>
      </c>
      <c r="N924" s="37">
        <f t="shared" si="120"/>
        <v>315.07</v>
      </c>
      <c r="O924" s="38">
        <f t="shared" ca="1" si="121"/>
        <v>42697700</v>
      </c>
    </row>
    <row r="925" spans="1:15" x14ac:dyDescent="0.4">
      <c r="A925">
        <v>910</v>
      </c>
      <c r="B925" s="63">
        <v>44047</v>
      </c>
      <c r="C925" s="37">
        <v>327.85998499999999</v>
      </c>
      <c r="D925" s="37">
        <v>330.05999800000001</v>
      </c>
      <c r="E925" s="37">
        <v>327.85998499999999</v>
      </c>
      <c r="F925" s="37">
        <v>330.05999800000001</v>
      </c>
      <c r="G925" s="38">
        <v>41917900</v>
      </c>
      <c r="H925" s="37">
        <v>313.126373</v>
      </c>
      <c r="I925" s="41">
        <f t="shared" si="115"/>
        <v>0.94869531266251783</v>
      </c>
      <c r="J925" s="41">
        <f t="shared" ca="1" si="116"/>
        <v>1</v>
      </c>
      <c r="K925" s="37">
        <f t="shared" si="117"/>
        <v>311.04000000000002</v>
      </c>
      <c r="L925" s="37">
        <f t="shared" si="118"/>
        <v>313.13</v>
      </c>
      <c r="M925" s="37">
        <f t="shared" si="119"/>
        <v>311.04000000000002</v>
      </c>
      <c r="N925" s="37">
        <f t="shared" si="120"/>
        <v>313.13</v>
      </c>
      <c r="O925" s="38">
        <f t="shared" ca="1" si="121"/>
        <v>41917900</v>
      </c>
    </row>
    <row r="926" spans="1:15" x14ac:dyDescent="0.4">
      <c r="A926">
        <v>911</v>
      </c>
      <c r="B926" s="63">
        <v>44046</v>
      </c>
      <c r="C926" s="37">
        <v>328.32000699999998</v>
      </c>
      <c r="D926" s="37">
        <v>329.61999500000002</v>
      </c>
      <c r="E926" s="37">
        <v>327.73001099999999</v>
      </c>
      <c r="F926" s="37">
        <v>328.790009</v>
      </c>
      <c r="G926" s="38">
        <v>53077900</v>
      </c>
      <c r="H926" s="37">
        <v>311.92150900000001</v>
      </c>
      <c r="I926" s="41">
        <f t="shared" si="115"/>
        <v>0.94869521719560523</v>
      </c>
      <c r="J926" s="41">
        <f t="shared" ca="1" si="116"/>
        <v>1</v>
      </c>
      <c r="K926" s="37">
        <f t="shared" si="117"/>
        <v>311.48</v>
      </c>
      <c r="L926" s="37">
        <f t="shared" si="118"/>
        <v>312.70999999999998</v>
      </c>
      <c r="M926" s="37">
        <f t="shared" si="119"/>
        <v>310.92</v>
      </c>
      <c r="N926" s="37">
        <f t="shared" si="120"/>
        <v>311.92</v>
      </c>
      <c r="O926" s="38">
        <f t="shared" ca="1" si="121"/>
        <v>53077900</v>
      </c>
    </row>
    <row r="927" spans="1:15" x14ac:dyDescent="0.4">
      <c r="A927">
        <v>912</v>
      </c>
      <c r="B927" s="63">
        <v>44043</v>
      </c>
      <c r="C927" s="37">
        <v>325.89999399999999</v>
      </c>
      <c r="D927" s="37">
        <v>326.63000499999998</v>
      </c>
      <c r="E927" s="37">
        <v>321.32998700000002</v>
      </c>
      <c r="F927" s="37">
        <v>326.51998900000001</v>
      </c>
      <c r="G927" s="38">
        <v>84986800</v>
      </c>
      <c r="H927" s="37">
        <v>309.76797499999998</v>
      </c>
      <c r="I927" s="41">
        <f t="shared" si="115"/>
        <v>0.9486952879935322</v>
      </c>
      <c r="J927" s="41">
        <f t="shared" ca="1" si="116"/>
        <v>1</v>
      </c>
      <c r="K927" s="37">
        <f t="shared" si="117"/>
        <v>309.18</v>
      </c>
      <c r="L927" s="37">
        <f t="shared" si="118"/>
        <v>309.87</v>
      </c>
      <c r="M927" s="37">
        <f t="shared" si="119"/>
        <v>304.83999999999997</v>
      </c>
      <c r="N927" s="37">
        <f t="shared" si="120"/>
        <v>309.77</v>
      </c>
      <c r="O927" s="38">
        <f t="shared" ca="1" si="121"/>
        <v>84986800</v>
      </c>
    </row>
    <row r="928" spans="1:15" x14ac:dyDescent="0.4">
      <c r="A928">
        <v>913</v>
      </c>
      <c r="B928" s="63">
        <v>44042</v>
      </c>
      <c r="C928" s="37">
        <v>321.89999399999999</v>
      </c>
      <c r="D928" s="37">
        <v>324.41000400000001</v>
      </c>
      <c r="E928" s="37">
        <v>319.64001500000001</v>
      </c>
      <c r="F928" s="37">
        <v>323.959991</v>
      </c>
      <c r="G928" s="38">
        <v>61861700</v>
      </c>
      <c r="H928" s="37">
        <v>307.339294</v>
      </c>
      <c r="I928" s="41">
        <f t="shared" si="115"/>
        <v>0.94869521712019056</v>
      </c>
      <c r="J928" s="41">
        <f t="shared" ca="1" si="116"/>
        <v>1</v>
      </c>
      <c r="K928" s="37">
        <f t="shared" si="117"/>
        <v>305.38</v>
      </c>
      <c r="L928" s="37">
        <f t="shared" si="118"/>
        <v>307.77</v>
      </c>
      <c r="M928" s="37">
        <f t="shared" si="119"/>
        <v>303.24</v>
      </c>
      <c r="N928" s="37">
        <f t="shared" si="120"/>
        <v>307.33999999999997</v>
      </c>
      <c r="O928" s="38">
        <f t="shared" ca="1" si="121"/>
        <v>61861700</v>
      </c>
    </row>
    <row r="929" spans="1:15" x14ac:dyDescent="0.4">
      <c r="A929">
        <v>914</v>
      </c>
      <c r="B929" s="63">
        <v>44041</v>
      </c>
      <c r="C929" s="37">
        <v>322.11999500000002</v>
      </c>
      <c r="D929" s="37">
        <v>325.73001099999999</v>
      </c>
      <c r="E929" s="37">
        <v>322.07998700000002</v>
      </c>
      <c r="F929" s="37">
        <v>325.11999500000002</v>
      </c>
      <c r="G929" s="38">
        <v>48454200</v>
      </c>
      <c r="H929" s="37">
        <v>308.439819</v>
      </c>
      <c r="I929" s="41">
        <f t="shared" si="115"/>
        <v>0.94869532401413814</v>
      </c>
      <c r="J929" s="41">
        <f t="shared" ca="1" si="116"/>
        <v>1</v>
      </c>
      <c r="K929" s="37">
        <f t="shared" si="117"/>
        <v>305.58999999999997</v>
      </c>
      <c r="L929" s="37">
        <f t="shared" si="118"/>
        <v>309.02</v>
      </c>
      <c r="M929" s="37">
        <f t="shared" si="119"/>
        <v>305.56</v>
      </c>
      <c r="N929" s="37">
        <f t="shared" si="120"/>
        <v>308.44</v>
      </c>
      <c r="O929" s="38">
        <f t="shared" ca="1" si="121"/>
        <v>48454200</v>
      </c>
    </row>
    <row r="930" spans="1:15" x14ac:dyDescent="0.4">
      <c r="A930">
        <v>915</v>
      </c>
      <c r="B930" s="63">
        <v>44040</v>
      </c>
      <c r="C930" s="37">
        <v>322.42999300000002</v>
      </c>
      <c r="D930" s="37">
        <v>323.64001500000001</v>
      </c>
      <c r="E930" s="37">
        <v>320.85000600000001</v>
      </c>
      <c r="F930" s="37">
        <v>321.17001299999998</v>
      </c>
      <c r="G930" s="38">
        <v>57495000</v>
      </c>
      <c r="H930" s="37">
        <v>304.69244400000002</v>
      </c>
      <c r="I930" s="41">
        <f t="shared" si="115"/>
        <v>0.94869518219934201</v>
      </c>
      <c r="J930" s="41">
        <f t="shared" ca="1" si="116"/>
        <v>1</v>
      </c>
      <c r="K930" s="37">
        <f t="shared" si="117"/>
        <v>305.89</v>
      </c>
      <c r="L930" s="37">
        <f t="shared" si="118"/>
        <v>307.04000000000002</v>
      </c>
      <c r="M930" s="37">
        <f t="shared" si="119"/>
        <v>304.39</v>
      </c>
      <c r="N930" s="37">
        <f t="shared" si="120"/>
        <v>304.69</v>
      </c>
      <c r="O930" s="38">
        <f t="shared" ca="1" si="121"/>
        <v>57495000</v>
      </c>
    </row>
    <row r="931" spans="1:15" x14ac:dyDescent="0.4">
      <c r="A931">
        <v>916</v>
      </c>
      <c r="B931" s="63">
        <v>44039</v>
      </c>
      <c r="C931" s="37">
        <v>321.63000499999998</v>
      </c>
      <c r="D931" s="37">
        <v>323.41000400000001</v>
      </c>
      <c r="E931" s="37">
        <v>320.76998900000001</v>
      </c>
      <c r="F931" s="37">
        <v>323.22000100000002</v>
      </c>
      <c r="G931" s="38">
        <v>48293000</v>
      </c>
      <c r="H931" s="37">
        <v>306.63723800000002</v>
      </c>
      <c r="I931" s="41">
        <f t="shared" si="115"/>
        <v>0.94869512112896748</v>
      </c>
      <c r="J931" s="41">
        <f t="shared" ca="1" si="116"/>
        <v>1</v>
      </c>
      <c r="K931" s="37">
        <f t="shared" si="117"/>
        <v>305.13</v>
      </c>
      <c r="L931" s="37">
        <f t="shared" si="118"/>
        <v>306.82</v>
      </c>
      <c r="M931" s="37">
        <f t="shared" si="119"/>
        <v>304.31</v>
      </c>
      <c r="N931" s="37">
        <f t="shared" si="120"/>
        <v>306.64</v>
      </c>
      <c r="O931" s="38">
        <f t="shared" ca="1" si="121"/>
        <v>48293000</v>
      </c>
    </row>
    <row r="932" spans="1:15" x14ac:dyDescent="0.4">
      <c r="A932">
        <v>917</v>
      </c>
      <c r="B932" s="63">
        <v>44036</v>
      </c>
      <c r="C932" s="37">
        <v>320.95001200000002</v>
      </c>
      <c r="D932" s="37">
        <v>321.98998999999998</v>
      </c>
      <c r="E932" s="37">
        <v>319.25</v>
      </c>
      <c r="F932" s="37">
        <v>320.88000499999998</v>
      </c>
      <c r="G932" s="38">
        <v>73766600</v>
      </c>
      <c r="H932" s="37">
        <v>304.417328</v>
      </c>
      <c r="I932" s="41">
        <f t="shared" si="115"/>
        <v>0.94869522331252776</v>
      </c>
      <c r="J932" s="41">
        <f t="shared" ca="1" si="116"/>
        <v>1</v>
      </c>
      <c r="K932" s="37">
        <f t="shared" si="117"/>
        <v>304.48</v>
      </c>
      <c r="L932" s="37">
        <f t="shared" si="118"/>
        <v>305.47000000000003</v>
      </c>
      <c r="M932" s="37">
        <f t="shared" si="119"/>
        <v>302.87</v>
      </c>
      <c r="N932" s="37">
        <f t="shared" si="120"/>
        <v>304.42</v>
      </c>
      <c r="O932" s="38">
        <f t="shared" ca="1" si="121"/>
        <v>73766600</v>
      </c>
    </row>
    <row r="933" spans="1:15" x14ac:dyDescent="0.4">
      <c r="A933">
        <v>918</v>
      </c>
      <c r="B933" s="63">
        <v>44035</v>
      </c>
      <c r="C933" s="37">
        <v>326.47000100000002</v>
      </c>
      <c r="D933" s="37">
        <v>327.23001099999999</v>
      </c>
      <c r="E933" s="37">
        <v>321.48001099999999</v>
      </c>
      <c r="F933" s="37">
        <v>322.959991</v>
      </c>
      <c r="G933" s="38">
        <v>75738000</v>
      </c>
      <c r="H933" s="37">
        <v>306.39065599999998</v>
      </c>
      <c r="I933" s="41">
        <f t="shared" si="115"/>
        <v>0.94869539428492233</v>
      </c>
      <c r="J933" s="41">
        <f t="shared" ca="1" si="116"/>
        <v>1</v>
      </c>
      <c r="K933" s="37">
        <f t="shared" si="117"/>
        <v>309.72000000000003</v>
      </c>
      <c r="L933" s="37">
        <f t="shared" si="118"/>
        <v>310.44</v>
      </c>
      <c r="M933" s="37">
        <f t="shared" si="119"/>
        <v>304.99</v>
      </c>
      <c r="N933" s="37">
        <f t="shared" si="120"/>
        <v>306.39</v>
      </c>
      <c r="O933" s="38">
        <f t="shared" ca="1" si="121"/>
        <v>75738000</v>
      </c>
    </row>
    <row r="934" spans="1:15" x14ac:dyDescent="0.4">
      <c r="A934">
        <v>919</v>
      </c>
      <c r="B934" s="63">
        <v>44034</v>
      </c>
      <c r="C934" s="37">
        <v>324.61999500000002</v>
      </c>
      <c r="D934" s="37">
        <v>327.20001200000002</v>
      </c>
      <c r="E934" s="37">
        <v>324.5</v>
      </c>
      <c r="F934" s="37">
        <v>326.85998499999999</v>
      </c>
      <c r="G934" s="38">
        <v>57792900</v>
      </c>
      <c r="H934" s="37">
        <v>310.09054600000002</v>
      </c>
      <c r="I934" s="41">
        <f t="shared" si="115"/>
        <v>0.94869534427715285</v>
      </c>
      <c r="J934" s="41">
        <f t="shared" ca="1" si="116"/>
        <v>1</v>
      </c>
      <c r="K934" s="37">
        <f t="shared" si="117"/>
        <v>307.97000000000003</v>
      </c>
      <c r="L934" s="37">
        <f t="shared" si="118"/>
        <v>310.41000000000003</v>
      </c>
      <c r="M934" s="37">
        <f t="shared" si="119"/>
        <v>307.85000000000002</v>
      </c>
      <c r="N934" s="37">
        <f t="shared" si="120"/>
        <v>310.08999999999997</v>
      </c>
      <c r="O934" s="38">
        <f t="shared" ca="1" si="121"/>
        <v>57792900</v>
      </c>
    </row>
    <row r="935" spans="1:15" x14ac:dyDescent="0.4">
      <c r="A935">
        <v>920</v>
      </c>
      <c r="B935" s="63">
        <v>44033</v>
      </c>
      <c r="C935" s="37">
        <v>326.45001200000002</v>
      </c>
      <c r="D935" s="37">
        <v>326.92999300000002</v>
      </c>
      <c r="E935" s="37">
        <v>323.94000199999999</v>
      </c>
      <c r="F935" s="37">
        <v>325.01001000000002</v>
      </c>
      <c r="G935" s="38">
        <v>57292200</v>
      </c>
      <c r="H935" s="37">
        <v>308.33538800000002</v>
      </c>
      <c r="I935" s="41">
        <f t="shared" si="115"/>
        <v>0.94869505096166118</v>
      </c>
      <c r="J935" s="41">
        <f t="shared" ca="1" si="116"/>
        <v>1</v>
      </c>
      <c r="K935" s="37">
        <f t="shared" si="117"/>
        <v>309.7</v>
      </c>
      <c r="L935" s="37">
        <f t="shared" si="118"/>
        <v>310.16000000000003</v>
      </c>
      <c r="M935" s="37">
        <f t="shared" si="119"/>
        <v>307.32</v>
      </c>
      <c r="N935" s="37">
        <f t="shared" si="120"/>
        <v>308.33999999999997</v>
      </c>
      <c r="O935" s="38">
        <f t="shared" ca="1" si="121"/>
        <v>57292200</v>
      </c>
    </row>
    <row r="936" spans="1:15" x14ac:dyDescent="0.4">
      <c r="A936">
        <v>921</v>
      </c>
      <c r="B936" s="63">
        <v>44032</v>
      </c>
      <c r="C936" s="37">
        <v>321.42999300000002</v>
      </c>
      <c r="D936" s="37">
        <v>325.13000499999998</v>
      </c>
      <c r="E936" s="37">
        <v>320.61999500000002</v>
      </c>
      <c r="F936" s="37">
        <v>324.32000699999998</v>
      </c>
      <c r="G936" s="38">
        <v>56308800</v>
      </c>
      <c r="H936" s="37">
        <v>307.68075599999997</v>
      </c>
      <c r="I936" s="41">
        <f t="shared" si="115"/>
        <v>0.94869495979013096</v>
      </c>
      <c r="J936" s="41">
        <f t="shared" ca="1" si="116"/>
        <v>1</v>
      </c>
      <c r="K936" s="37">
        <f t="shared" si="117"/>
        <v>304.94</v>
      </c>
      <c r="L936" s="37">
        <f t="shared" si="118"/>
        <v>308.45</v>
      </c>
      <c r="M936" s="37">
        <f t="shared" si="119"/>
        <v>304.17</v>
      </c>
      <c r="N936" s="37">
        <f t="shared" si="120"/>
        <v>307.68</v>
      </c>
      <c r="O936" s="38">
        <f t="shared" ca="1" si="121"/>
        <v>56308800</v>
      </c>
    </row>
    <row r="937" spans="1:15" x14ac:dyDescent="0.4">
      <c r="A937">
        <v>922</v>
      </c>
      <c r="B937" s="63">
        <v>44029</v>
      </c>
      <c r="C937" s="37">
        <v>321.88000499999998</v>
      </c>
      <c r="D937" s="37">
        <v>322.57000699999998</v>
      </c>
      <c r="E937" s="37">
        <v>319.73998999999998</v>
      </c>
      <c r="F937" s="37">
        <v>321.72000100000002</v>
      </c>
      <c r="G937" s="38">
        <v>62774900</v>
      </c>
      <c r="H937" s="37">
        <v>305.21423299999998</v>
      </c>
      <c r="I937" s="41">
        <f t="shared" si="115"/>
        <v>0.94869523825470814</v>
      </c>
      <c r="J937" s="41">
        <f t="shared" ca="1" si="116"/>
        <v>1</v>
      </c>
      <c r="K937" s="37">
        <f t="shared" si="117"/>
        <v>305.37</v>
      </c>
      <c r="L937" s="37">
        <f t="shared" si="118"/>
        <v>306.02</v>
      </c>
      <c r="M937" s="37">
        <f t="shared" si="119"/>
        <v>303.33999999999997</v>
      </c>
      <c r="N937" s="37">
        <f t="shared" si="120"/>
        <v>305.20999999999998</v>
      </c>
      <c r="O937" s="38">
        <f t="shared" ca="1" si="121"/>
        <v>62774900</v>
      </c>
    </row>
    <row r="938" spans="1:15" x14ac:dyDescent="0.4">
      <c r="A938">
        <v>923</v>
      </c>
      <c r="B938" s="63">
        <v>44028</v>
      </c>
      <c r="C938" s="37">
        <v>319.790009</v>
      </c>
      <c r="D938" s="37">
        <v>321.27999899999998</v>
      </c>
      <c r="E938" s="37">
        <v>319.08999599999999</v>
      </c>
      <c r="F938" s="37">
        <v>320.790009</v>
      </c>
      <c r="G938" s="38">
        <v>54622500</v>
      </c>
      <c r="H938" s="37">
        <v>304.331909</v>
      </c>
      <c r="I938" s="41">
        <f t="shared" si="115"/>
        <v>0.94869509791996043</v>
      </c>
      <c r="J938" s="41">
        <f t="shared" ca="1" si="116"/>
        <v>1</v>
      </c>
      <c r="K938" s="37">
        <f t="shared" si="117"/>
        <v>303.38</v>
      </c>
      <c r="L938" s="37">
        <f t="shared" si="118"/>
        <v>304.8</v>
      </c>
      <c r="M938" s="37">
        <f t="shared" si="119"/>
        <v>302.72000000000003</v>
      </c>
      <c r="N938" s="37">
        <f t="shared" si="120"/>
        <v>304.33</v>
      </c>
      <c r="O938" s="38">
        <f t="shared" ca="1" si="121"/>
        <v>54622500</v>
      </c>
    </row>
    <row r="939" spans="1:15" x14ac:dyDescent="0.4">
      <c r="A939">
        <v>924</v>
      </c>
      <c r="B939" s="63">
        <v>44027</v>
      </c>
      <c r="C939" s="37">
        <v>322.41000400000001</v>
      </c>
      <c r="D939" s="37">
        <v>323.040009</v>
      </c>
      <c r="E939" s="37">
        <v>319.26998900000001</v>
      </c>
      <c r="F939" s="37">
        <v>321.85000600000001</v>
      </c>
      <c r="G939" s="38">
        <v>87196500</v>
      </c>
      <c r="H939" s="37">
        <v>305.33755500000001</v>
      </c>
      <c r="I939" s="41">
        <f t="shared" si="115"/>
        <v>0.94869519747655373</v>
      </c>
      <c r="J939" s="41">
        <f t="shared" ca="1" si="116"/>
        <v>1</v>
      </c>
      <c r="K939" s="37">
        <f t="shared" si="117"/>
        <v>305.87</v>
      </c>
      <c r="L939" s="37">
        <f t="shared" si="118"/>
        <v>306.47000000000003</v>
      </c>
      <c r="M939" s="37">
        <f t="shared" si="119"/>
        <v>302.89</v>
      </c>
      <c r="N939" s="37">
        <f t="shared" si="120"/>
        <v>305.33999999999997</v>
      </c>
      <c r="O939" s="38">
        <f t="shared" ca="1" si="121"/>
        <v>87196500</v>
      </c>
    </row>
    <row r="940" spans="1:15" x14ac:dyDescent="0.4">
      <c r="A940">
        <v>925</v>
      </c>
      <c r="B940" s="63">
        <v>44026</v>
      </c>
      <c r="C940" s="37">
        <v>313.29998799999998</v>
      </c>
      <c r="D940" s="37">
        <v>319.76001000000002</v>
      </c>
      <c r="E940" s="37">
        <v>312</v>
      </c>
      <c r="F940" s="37">
        <v>318.92001299999998</v>
      </c>
      <c r="G940" s="38">
        <v>93657000</v>
      </c>
      <c r="H940" s="37">
        <v>302.55789199999998</v>
      </c>
      <c r="I940" s="41">
        <f t="shared" si="115"/>
        <v>0.94869522032786324</v>
      </c>
      <c r="J940" s="41">
        <f t="shared" ca="1" si="116"/>
        <v>1</v>
      </c>
      <c r="K940" s="37">
        <f t="shared" si="117"/>
        <v>297.23</v>
      </c>
      <c r="L940" s="37">
        <f t="shared" si="118"/>
        <v>303.35000000000002</v>
      </c>
      <c r="M940" s="37">
        <f t="shared" si="119"/>
        <v>295.99</v>
      </c>
      <c r="N940" s="37">
        <f t="shared" si="120"/>
        <v>302.56</v>
      </c>
      <c r="O940" s="38">
        <f t="shared" ca="1" si="121"/>
        <v>93657000</v>
      </c>
    </row>
    <row r="941" spans="1:15" x14ac:dyDescent="0.4">
      <c r="A941">
        <v>926</v>
      </c>
      <c r="B941" s="63">
        <v>44025</v>
      </c>
      <c r="C941" s="37">
        <v>320.13000499999998</v>
      </c>
      <c r="D941" s="37">
        <v>322.709991</v>
      </c>
      <c r="E941" s="37">
        <v>314.13000499999998</v>
      </c>
      <c r="F941" s="37">
        <v>314.83999599999999</v>
      </c>
      <c r="G941" s="38">
        <v>102997500</v>
      </c>
      <c r="H941" s="37">
        <v>298.68725599999999</v>
      </c>
      <c r="I941" s="41">
        <f t="shared" si="115"/>
        <v>0.94869540018670306</v>
      </c>
      <c r="J941" s="41">
        <f t="shared" ca="1" si="116"/>
        <v>1</v>
      </c>
      <c r="K941" s="37">
        <f t="shared" si="117"/>
        <v>303.70999999999998</v>
      </c>
      <c r="L941" s="37">
        <f t="shared" si="118"/>
        <v>306.14999999999998</v>
      </c>
      <c r="M941" s="37">
        <f t="shared" si="119"/>
        <v>298.01</v>
      </c>
      <c r="N941" s="37">
        <f t="shared" si="120"/>
        <v>298.69</v>
      </c>
      <c r="O941" s="38">
        <f t="shared" ca="1" si="121"/>
        <v>102997500</v>
      </c>
    </row>
    <row r="942" spans="1:15" x14ac:dyDescent="0.4">
      <c r="A942">
        <v>927</v>
      </c>
      <c r="B942" s="63">
        <v>44022</v>
      </c>
      <c r="C942" s="37">
        <v>314.30999800000001</v>
      </c>
      <c r="D942" s="37">
        <v>317.88000499999998</v>
      </c>
      <c r="E942" s="37">
        <v>312.76001000000002</v>
      </c>
      <c r="F942" s="37">
        <v>317.58999599999999</v>
      </c>
      <c r="G942" s="38">
        <v>57550400</v>
      </c>
      <c r="H942" s="37">
        <v>301.29605099999998</v>
      </c>
      <c r="I942" s="41">
        <f t="shared" si="115"/>
        <v>0.94869503068352312</v>
      </c>
      <c r="J942" s="41">
        <f t="shared" ca="1" si="116"/>
        <v>1</v>
      </c>
      <c r="K942" s="37">
        <f t="shared" si="117"/>
        <v>298.18</v>
      </c>
      <c r="L942" s="37">
        <f t="shared" si="118"/>
        <v>301.57</v>
      </c>
      <c r="M942" s="37">
        <f t="shared" si="119"/>
        <v>296.70999999999998</v>
      </c>
      <c r="N942" s="37">
        <f t="shared" si="120"/>
        <v>301.3</v>
      </c>
      <c r="O942" s="38">
        <f t="shared" ca="1" si="121"/>
        <v>57550400</v>
      </c>
    </row>
    <row r="943" spans="1:15" x14ac:dyDescent="0.4">
      <c r="A943">
        <v>928</v>
      </c>
      <c r="B943" s="63">
        <v>44021</v>
      </c>
      <c r="C943" s="37">
        <v>316.83999599999999</v>
      </c>
      <c r="D943" s="37">
        <v>317.10000600000001</v>
      </c>
      <c r="E943" s="37">
        <v>310.67999300000002</v>
      </c>
      <c r="F943" s="37">
        <v>314.38000499999998</v>
      </c>
      <c r="G943" s="38">
        <v>83354200</v>
      </c>
      <c r="H943" s="37">
        <v>298.25073200000003</v>
      </c>
      <c r="I943" s="41">
        <f t="shared" si="115"/>
        <v>0.94869497823183779</v>
      </c>
      <c r="J943" s="41">
        <f t="shared" ca="1" si="116"/>
        <v>1</v>
      </c>
      <c r="K943" s="37">
        <f t="shared" si="117"/>
        <v>300.58</v>
      </c>
      <c r="L943" s="37">
        <f t="shared" si="118"/>
        <v>300.83</v>
      </c>
      <c r="M943" s="37">
        <f t="shared" si="119"/>
        <v>294.74</v>
      </c>
      <c r="N943" s="37">
        <f t="shared" si="120"/>
        <v>298.25</v>
      </c>
      <c r="O943" s="38">
        <f t="shared" ca="1" si="121"/>
        <v>83354200</v>
      </c>
    </row>
    <row r="944" spans="1:15" x14ac:dyDescent="0.4">
      <c r="A944">
        <v>929</v>
      </c>
      <c r="B944" s="63">
        <v>44020</v>
      </c>
      <c r="C944" s="37">
        <v>314.60998499999999</v>
      </c>
      <c r="D944" s="37">
        <v>316.29998799999998</v>
      </c>
      <c r="E944" s="37">
        <v>312.70001200000002</v>
      </c>
      <c r="F944" s="37">
        <v>316.17999300000002</v>
      </c>
      <c r="G944" s="38">
        <v>54638600</v>
      </c>
      <c r="H944" s="37">
        <v>299.95840500000003</v>
      </c>
      <c r="I944" s="41">
        <f t="shared" si="115"/>
        <v>0.94869508394226576</v>
      </c>
      <c r="J944" s="41">
        <f t="shared" ca="1" si="116"/>
        <v>1</v>
      </c>
      <c r="K944" s="37">
        <f t="shared" si="117"/>
        <v>298.47000000000003</v>
      </c>
      <c r="L944" s="37">
        <f t="shared" si="118"/>
        <v>300.07</v>
      </c>
      <c r="M944" s="37">
        <f t="shared" si="119"/>
        <v>296.66000000000003</v>
      </c>
      <c r="N944" s="37">
        <f t="shared" si="120"/>
        <v>299.95999999999998</v>
      </c>
      <c r="O944" s="38">
        <f t="shared" ca="1" si="121"/>
        <v>54638600</v>
      </c>
    </row>
    <row r="945" spans="1:15" x14ac:dyDescent="0.4">
      <c r="A945">
        <v>930</v>
      </c>
      <c r="B945" s="63">
        <v>44019</v>
      </c>
      <c r="C945" s="37">
        <v>315.38000499999998</v>
      </c>
      <c r="D945" s="37">
        <v>317.51998900000001</v>
      </c>
      <c r="E945" s="37">
        <v>313.36999500000002</v>
      </c>
      <c r="F945" s="37">
        <v>313.77999899999998</v>
      </c>
      <c r="G945" s="38">
        <v>82910000</v>
      </c>
      <c r="H945" s="37">
        <v>297.68160999999998</v>
      </c>
      <c r="I945" s="41">
        <f t="shared" si="115"/>
        <v>0.94869529909074923</v>
      </c>
      <c r="J945" s="41">
        <f t="shared" ca="1" si="116"/>
        <v>1</v>
      </c>
      <c r="K945" s="37">
        <f t="shared" si="117"/>
        <v>299.2</v>
      </c>
      <c r="L945" s="37">
        <f t="shared" si="118"/>
        <v>301.23</v>
      </c>
      <c r="M945" s="37">
        <f t="shared" si="119"/>
        <v>297.29000000000002</v>
      </c>
      <c r="N945" s="37">
        <f t="shared" si="120"/>
        <v>297.68</v>
      </c>
      <c r="O945" s="38">
        <f t="shared" ca="1" si="121"/>
        <v>82910000</v>
      </c>
    </row>
    <row r="946" spans="1:15" x14ac:dyDescent="0.4">
      <c r="A946">
        <v>931</v>
      </c>
      <c r="B946" s="63">
        <v>44018</v>
      </c>
      <c r="C946" s="37">
        <v>316.36999500000002</v>
      </c>
      <c r="D946" s="37">
        <v>317.67999300000002</v>
      </c>
      <c r="E946" s="37">
        <v>315.55999800000001</v>
      </c>
      <c r="F946" s="37">
        <v>317.04998799999998</v>
      </c>
      <c r="G946" s="38">
        <v>61713800</v>
      </c>
      <c r="H946" s="37">
        <v>300.78381300000001</v>
      </c>
      <c r="I946" s="41">
        <f t="shared" si="115"/>
        <v>0.94869523540243761</v>
      </c>
      <c r="J946" s="41">
        <f t="shared" ca="1" si="116"/>
        <v>1</v>
      </c>
      <c r="K946" s="37">
        <f t="shared" si="117"/>
        <v>300.14</v>
      </c>
      <c r="L946" s="37">
        <f t="shared" si="118"/>
        <v>301.38</v>
      </c>
      <c r="M946" s="37">
        <f t="shared" si="119"/>
        <v>299.37</v>
      </c>
      <c r="N946" s="37">
        <f t="shared" si="120"/>
        <v>300.77999999999997</v>
      </c>
      <c r="O946" s="38">
        <f t="shared" ca="1" si="121"/>
        <v>61713800</v>
      </c>
    </row>
    <row r="947" spans="1:15" x14ac:dyDescent="0.4">
      <c r="A947">
        <v>932</v>
      </c>
      <c r="B947" s="63">
        <v>44014</v>
      </c>
      <c r="C947" s="37">
        <v>314.23998999999998</v>
      </c>
      <c r="D947" s="37">
        <v>315.70001200000002</v>
      </c>
      <c r="E947" s="37">
        <v>311.51001000000002</v>
      </c>
      <c r="F947" s="37">
        <v>312.23001099999999</v>
      </c>
      <c r="G947" s="38">
        <v>69344200</v>
      </c>
      <c r="H947" s="37">
        <v>296.21112099999999</v>
      </c>
      <c r="I947" s="41">
        <f t="shared" si="115"/>
        <v>0.94869522648160809</v>
      </c>
      <c r="J947" s="41">
        <f t="shared" ca="1" si="116"/>
        <v>1</v>
      </c>
      <c r="K947" s="37">
        <f t="shared" si="117"/>
        <v>298.12</v>
      </c>
      <c r="L947" s="37">
        <f t="shared" si="118"/>
        <v>299.5</v>
      </c>
      <c r="M947" s="37">
        <f t="shared" si="119"/>
        <v>295.52999999999997</v>
      </c>
      <c r="N947" s="37">
        <f t="shared" si="120"/>
        <v>296.20999999999998</v>
      </c>
      <c r="O947" s="38">
        <f t="shared" ca="1" si="121"/>
        <v>69344200</v>
      </c>
    </row>
    <row r="948" spans="1:15" x14ac:dyDescent="0.4">
      <c r="A948">
        <v>933</v>
      </c>
      <c r="B948" s="63">
        <v>44013</v>
      </c>
      <c r="C948" s="37">
        <v>309.57000699999998</v>
      </c>
      <c r="D948" s="37">
        <v>311.89001500000001</v>
      </c>
      <c r="E948" s="37">
        <v>309.07000699999998</v>
      </c>
      <c r="F948" s="37">
        <v>310.51998900000001</v>
      </c>
      <c r="G948" s="38">
        <v>72396500</v>
      </c>
      <c r="H948" s="37">
        <v>294.58880599999998</v>
      </c>
      <c r="I948" s="41">
        <f t="shared" si="115"/>
        <v>0.94869514503299812</v>
      </c>
      <c r="J948" s="41">
        <f t="shared" ca="1" si="116"/>
        <v>1</v>
      </c>
      <c r="K948" s="37">
        <f t="shared" si="117"/>
        <v>293.69</v>
      </c>
      <c r="L948" s="37">
        <f t="shared" si="118"/>
        <v>295.89</v>
      </c>
      <c r="M948" s="37">
        <f t="shared" si="119"/>
        <v>293.20999999999998</v>
      </c>
      <c r="N948" s="37">
        <f t="shared" si="120"/>
        <v>294.58999999999997</v>
      </c>
      <c r="O948" s="38">
        <f t="shared" ca="1" si="121"/>
        <v>72396500</v>
      </c>
    </row>
    <row r="949" spans="1:15" x14ac:dyDescent="0.4">
      <c r="A949">
        <v>934</v>
      </c>
      <c r="B949" s="63">
        <v>44012</v>
      </c>
      <c r="C949" s="37">
        <v>303.98998999999998</v>
      </c>
      <c r="D949" s="37">
        <v>310.20001200000002</v>
      </c>
      <c r="E949" s="37">
        <v>303.82000699999998</v>
      </c>
      <c r="F949" s="37">
        <v>308.35998499999999</v>
      </c>
      <c r="G949" s="38">
        <v>113394800</v>
      </c>
      <c r="H949" s="37">
        <v>292.53964200000001</v>
      </c>
      <c r="I949" s="41">
        <f t="shared" si="115"/>
        <v>0.94869521413422053</v>
      </c>
      <c r="J949" s="41">
        <f t="shared" ca="1" si="116"/>
        <v>1</v>
      </c>
      <c r="K949" s="37">
        <f t="shared" si="117"/>
        <v>288.39</v>
      </c>
      <c r="L949" s="37">
        <f t="shared" si="118"/>
        <v>294.29000000000002</v>
      </c>
      <c r="M949" s="37">
        <f t="shared" si="119"/>
        <v>288.23</v>
      </c>
      <c r="N949" s="37">
        <f t="shared" si="120"/>
        <v>292.54000000000002</v>
      </c>
      <c r="O949" s="38">
        <f t="shared" ca="1" si="121"/>
        <v>113394800</v>
      </c>
    </row>
    <row r="950" spans="1:15" x14ac:dyDescent="0.4">
      <c r="A950">
        <v>935</v>
      </c>
      <c r="B950" s="63">
        <v>44011</v>
      </c>
      <c r="C950" s="37">
        <v>301.41000400000001</v>
      </c>
      <c r="D950" s="37">
        <v>304.60998499999999</v>
      </c>
      <c r="E950" s="37">
        <v>298.92999300000002</v>
      </c>
      <c r="F950" s="37">
        <v>304.459991</v>
      </c>
      <c r="G950" s="38">
        <v>79773300</v>
      </c>
      <c r="H950" s="37">
        <v>288.83969100000002</v>
      </c>
      <c r="I950" s="41">
        <f t="shared" si="115"/>
        <v>0.94869506515882418</v>
      </c>
      <c r="J950" s="41">
        <f t="shared" ca="1" si="116"/>
        <v>1</v>
      </c>
      <c r="K950" s="37">
        <f t="shared" si="117"/>
        <v>285.95</v>
      </c>
      <c r="L950" s="37">
        <f t="shared" si="118"/>
        <v>288.98</v>
      </c>
      <c r="M950" s="37">
        <f t="shared" si="119"/>
        <v>283.58999999999997</v>
      </c>
      <c r="N950" s="37">
        <f t="shared" si="120"/>
        <v>288.83999999999997</v>
      </c>
      <c r="O950" s="38">
        <f t="shared" ca="1" si="121"/>
        <v>79773300</v>
      </c>
    </row>
    <row r="951" spans="1:15" x14ac:dyDescent="0.4">
      <c r="A951">
        <v>936</v>
      </c>
      <c r="B951" s="63">
        <v>44008</v>
      </c>
      <c r="C951" s="37">
        <v>306.16000400000001</v>
      </c>
      <c r="D951" s="37">
        <v>306.39001500000001</v>
      </c>
      <c r="E951" s="37">
        <v>299.42001299999998</v>
      </c>
      <c r="F951" s="37">
        <v>300.04998799999998</v>
      </c>
      <c r="G951" s="38">
        <v>127961000</v>
      </c>
      <c r="H951" s="37">
        <v>284.65597500000001</v>
      </c>
      <c r="I951" s="41">
        <f t="shared" si="115"/>
        <v>0.94869517208579268</v>
      </c>
      <c r="J951" s="41">
        <f t="shared" ca="1" si="116"/>
        <v>1</v>
      </c>
      <c r="K951" s="37">
        <f t="shared" si="117"/>
        <v>290.45</v>
      </c>
      <c r="L951" s="37">
        <f t="shared" si="118"/>
        <v>290.67</v>
      </c>
      <c r="M951" s="37">
        <f t="shared" si="119"/>
        <v>284.06</v>
      </c>
      <c r="N951" s="37">
        <f t="shared" si="120"/>
        <v>284.66000000000003</v>
      </c>
      <c r="O951" s="38">
        <f t="shared" ca="1" si="121"/>
        <v>127961000</v>
      </c>
    </row>
    <row r="952" spans="1:15" x14ac:dyDescent="0.4">
      <c r="A952">
        <v>937</v>
      </c>
      <c r="B952" s="63">
        <v>44007</v>
      </c>
      <c r="C952" s="37">
        <v>303.47000100000002</v>
      </c>
      <c r="D952" s="37">
        <v>307.64001500000001</v>
      </c>
      <c r="E952" s="37">
        <v>301.27999899999998</v>
      </c>
      <c r="F952" s="37">
        <v>307.35000600000001</v>
      </c>
      <c r="G952" s="38">
        <v>89468000</v>
      </c>
      <c r="H952" s="37">
        <v>291.58148199999999</v>
      </c>
      <c r="I952" s="41">
        <f t="shared" si="115"/>
        <v>0.94869522143428875</v>
      </c>
      <c r="J952" s="41">
        <f t="shared" ca="1" si="116"/>
        <v>1</v>
      </c>
      <c r="K952" s="37">
        <f t="shared" si="117"/>
        <v>287.89999999999998</v>
      </c>
      <c r="L952" s="37">
        <f t="shared" si="118"/>
        <v>291.86</v>
      </c>
      <c r="M952" s="37">
        <f t="shared" si="119"/>
        <v>285.82</v>
      </c>
      <c r="N952" s="37">
        <f t="shared" si="120"/>
        <v>291.58</v>
      </c>
      <c r="O952" s="38">
        <f t="shared" ca="1" si="121"/>
        <v>89468000</v>
      </c>
    </row>
    <row r="953" spans="1:15" x14ac:dyDescent="0.4">
      <c r="A953">
        <v>938</v>
      </c>
      <c r="B953" s="63">
        <v>44006</v>
      </c>
      <c r="C953" s="37">
        <v>309.83999599999999</v>
      </c>
      <c r="D953" s="37">
        <v>310.51001000000002</v>
      </c>
      <c r="E953" s="37">
        <v>302.10000600000001</v>
      </c>
      <c r="F953" s="37">
        <v>304.08999599999999</v>
      </c>
      <c r="G953" s="38">
        <v>132813500</v>
      </c>
      <c r="H953" s="37">
        <v>288.48867799999999</v>
      </c>
      <c r="I953" s="41">
        <f t="shared" si="115"/>
        <v>0.94869506328646214</v>
      </c>
      <c r="J953" s="41">
        <f t="shared" ca="1" si="116"/>
        <v>1</v>
      </c>
      <c r="K953" s="37">
        <f t="shared" si="117"/>
        <v>293.94</v>
      </c>
      <c r="L953" s="37">
        <f t="shared" si="118"/>
        <v>294.58</v>
      </c>
      <c r="M953" s="37">
        <f t="shared" si="119"/>
        <v>286.60000000000002</v>
      </c>
      <c r="N953" s="37">
        <f t="shared" si="120"/>
        <v>288.49</v>
      </c>
      <c r="O953" s="38">
        <f t="shared" ca="1" si="121"/>
        <v>132813500</v>
      </c>
    </row>
    <row r="954" spans="1:15" x14ac:dyDescent="0.4">
      <c r="A954">
        <v>939</v>
      </c>
      <c r="B954" s="63">
        <v>44005</v>
      </c>
      <c r="C954" s="37">
        <v>313.48998999999998</v>
      </c>
      <c r="D954" s="37">
        <v>314.5</v>
      </c>
      <c r="E954" s="37">
        <v>311.60998499999999</v>
      </c>
      <c r="F954" s="37">
        <v>312.04998799999998</v>
      </c>
      <c r="G954" s="38">
        <v>68471200</v>
      </c>
      <c r="H954" s="37">
        <v>296.04031400000002</v>
      </c>
      <c r="I954" s="41">
        <f t="shared" si="115"/>
        <v>0.94869516226355388</v>
      </c>
      <c r="J954" s="41">
        <f t="shared" ca="1" si="116"/>
        <v>1</v>
      </c>
      <c r="K954" s="37">
        <f t="shared" si="117"/>
        <v>297.41000000000003</v>
      </c>
      <c r="L954" s="37">
        <f t="shared" si="118"/>
        <v>298.36</v>
      </c>
      <c r="M954" s="37">
        <f t="shared" si="119"/>
        <v>295.62</v>
      </c>
      <c r="N954" s="37">
        <f t="shared" si="120"/>
        <v>296.04000000000002</v>
      </c>
      <c r="O954" s="38">
        <f t="shared" ca="1" si="121"/>
        <v>68471200</v>
      </c>
    </row>
    <row r="955" spans="1:15" x14ac:dyDescent="0.4">
      <c r="A955">
        <v>940</v>
      </c>
      <c r="B955" s="63">
        <v>44004</v>
      </c>
      <c r="C955" s="37">
        <v>307.98998999999998</v>
      </c>
      <c r="D955" s="37">
        <v>311.04998799999998</v>
      </c>
      <c r="E955" s="37">
        <v>306.75</v>
      </c>
      <c r="F955" s="37">
        <v>310.61999500000002</v>
      </c>
      <c r="G955" s="38">
        <v>74649400</v>
      </c>
      <c r="H955" s="37">
        <v>294.683716</v>
      </c>
      <c r="I955" s="41">
        <f t="shared" si="115"/>
        <v>0.94869525704550983</v>
      </c>
      <c r="J955" s="41">
        <f t="shared" ca="1" si="116"/>
        <v>1</v>
      </c>
      <c r="K955" s="37">
        <f t="shared" si="117"/>
        <v>292.19</v>
      </c>
      <c r="L955" s="37">
        <f t="shared" si="118"/>
        <v>295.08999999999997</v>
      </c>
      <c r="M955" s="37">
        <f t="shared" si="119"/>
        <v>291.01</v>
      </c>
      <c r="N955" s="37">
        <f t="shared" si="120"/>
        <v>294.68</v>
      </c>
      <c r="O955" s="38">
        <f t="shared" ca="1" si="121"/>
        <v>74649400</v>
      </c>
    </row>
    <row r="956" spans="1:15" x14ac:dyDescent="0.4">
      <c r="A956">
        <v>941</v>
      </c>
      <c r="B956" s="63">
        <v>44001</v>
      </c>
      <c r="C956" s="37">
        <v>314.17001299999998</v>
      </c>
      <c r="D956" s="37">
        <v>314.38000499999998</v>
      </c>
      <c r="E956" s="37">
        <v>306.52999899999998</v>
      </c>
      <c r="F956" s="37">
        <v>308.64001500000001</v>
      </c>
      <c r="G956" s="38">
        <v>135549600</v>
      </c>
      <c r="H956" s="37">
        <v>292.80526700000001</v>
      </c>
      <c r="I956" s="41">
        <f t="shared" si="115"/>
        <v>0.94869509062199864</v>
      </c>
      <c r="J956" s="41">
        <f t="shared" ca="1" si="116"/>
        <v>1</v>
      </c>
      <c r="K956" s="37">
        <f t="shared" si="117"/>
        <v>298.05</v>
      </c>
      <c r="L956" s="37">
        <f t="shared" si="118"/>
        <v>298.25</v>
      </c>
      <c r="M956" s="37">
        <f t="shared" si="119"/>
        <v>290.8</v>
      </c>
      <c r="N956" s="37">
        <f t="shared" si="120"/>
        <v>292.81</v>
      </c>
      <c r="O956" s="38">
        <f t="shared" ca="1" si="121"/>
        <v>135549600</v>
      </c>
    </row>
    <row r="957" spans="1:15" x14ac:dyDescent="0.4">
      <c r="A957">
        <v>942</v>
      </c>
      <c r="B957" s="63">
        <v>44000</v>
      </c>
      <c r="C957" s="37">
        <v>310.01001000000002</v>
      </c>
      <c r="D957" s="37">
        <v>312.29998799999998</v>
      </c>
      <c r="E957" s="37">
        <v>309.51001000000002</v>
      </c>
      <c r="F957" s="37">
        <v>311.77999899999998</v>
      </c>
      <c r="G957" s="38">
        <v>80828700</v>
      </c>
      <c r="H957" s="37">
        <v>294.48828099999997</v>
      </c>
      <c r="I957" s="41">
        <f t="shared" si="115"/>
        <v>0.94453871943209544</v>
      </c>
      <c r="J957" s="41">
        <f t="shared" ca="1" si="116"/>
        <v>1</v>
      </c>
      <c r="K957" s="37">
        <f t="shared" si="117"/>
        <v>292.82</v>
      </c>
      <c r="L957" s="37">
        <f t="shared" si="118"/>
        <v>294.98</v>
      </c>
      <c r="M957" s="37">
        <f t="shared" si="119"/>
        <v>292.33999999999997</v>
      </c>
      <c r="N957" s="37">
        <f t="shared" si="120"/>
        <v>294.49</v>
      </c>
      <c r="O957" s="38">
        <f t="shared" ca="1" si="121"/>
        <v>80828700</v>
      </c>
    </row>
    <row r="958" spans="1:15" x14ac:dyDescent="0.4">
      <c r="A958">
        <v>943</v>
      </c>
      <c r="B958" s="63">
        <v>43999</v>
      </c>
      <c r="C958" s="37">
        <v>314.07000699999998</v>
      </c>
      <c r="D958" s="37">
        <v>314.39001500000001</v>
      </c>
      <c r="E958" s="37">
        <v>310.85998499999999</v>
      </c>
      <c r="F958" s="37">
        <v>311.66000400000001</v>
      </c>
      <c r="G958" s="38">
        <v>83398900</v>
      </c>
      <c r="H958" s="37">
        <v>294.37487800000002</v>
      </c>
      <c r="I958" s="41">
        <f t="shared" si="115"/>
        <v>0.94453851704372049</v>
      </c>
      <c r="J958" s="41">
        <f t="shared" ca="1" si="116"/>
        <v>1</v>
      </c>
      <c r="K958" s="37">
        <f t="shared" si="117"/>
        <v>296.64999999999998</v>
      </c>
      <c r="L958" s="37">
        <f t="shared" si="118"/>
        <v>296.95</v>
      </c>
      <c r="M958" s="37">
        <f t="shared" si="119"/>
        <v>293.62</v>
      </c>
      <c r="N958" s="37">
        <f t="shared" si="120"/>
        <v>294.37</v>
      </c>
      <c r="O958" s="38">
        <f t="shared" ca="1" si="121"/>
        <v>83398900</v>
      </c>
    </row>
    <row r="959" spans="1:15" x14ac:dyDescent="0.4">
      <c r="A959">
        <v>944</v>
      </c>
      <c r="B959" s="63">
        <v>43998</v>
      </c>
      <c r="C959" s="37">
        <v>315.48001099999999</v>
      </c>
      <c r="D959" s="37">
        <v>315.64001500000001</v>
      </c>
      <c r="E959" s="37">
        <v>307.67001299999998</v>
      </c>
      <c r="F959" s="37">
        <v>312.959991</v>
      </c>
      <c r="G959" s="38">
        <v>137627500</v>
      </c>
      <c r="H959" s="37">
        <v>295.60278299999999</v>
      </c>
      <c r="I959" s="41">
        <f t="shared" si="115"/>
        <v>0.94453857202469049</v>
      </c>
      <c r="J959" s="41">
        <f t="shared" ca="1" si="116"/>
        <v>1</v>
      </c>
      <c r="K959" s="37">
        <f t="shared" si="117"/>
        <v>297.98</v>
      </c>
      <c r="L959" s="37">
        <f t="shared" si="118"/>
        <v>298.13</v>
      </c>
      <c r="M959" s="37">
        <f t="shared" si="119"/>
        <v>290.61</v>
      </c>
      <c r="N959" s="37">
        <f t="shared" si="120"/>
        <v>295.60000000000002</v>
      </c>
      <c r="O959" s="38">
        <f t="shared" ca="1" si="121"/>
        <v>137627500</v>
      </c>
    </row>
    <row r="960" spans="1:15" x14ac:dyDescent="0.4">
      <c r="A960">
        <v>945</v>
      </c>
      <c r="B960" s="63">
        <v>43997</v>
      </c>
      <c r="C960" s="37">
        <v>298.01998900000001</v>
      </c>
      <c r="D960" s="37">
        <v>308.27999899999998</v>
      </c>
      <c r="E960" s="37">
        <v>296.73998999999998</v>
      </c>
      <c r="F960" s="37">
        <v>307.04998799999998</v>
      </c>
      <c r="G960" s="38">
        <v>135782700</v>
      </c>
      <c r="H960" s="37">
        <v>290.02053799999999</v>
      </c>
      <c r="I960" s="41">
        <f t="shared" si="115"/>
        <v>0.94453850947553208</v>
      </c>
      <c r="J960" s="41">
        <f t="shared" ca="1" si="116"/>
        <v>1</v>
      </c>
      <c r="K960" s="37">
        <f t="shared" si="117"/>
        <v>281.49</v>
      </c>
      <c r="L960" s="37">
        <f t="shared" si="118"/>
        <v>291.18</v>
      </c>
      <c r="M960" s="37">
        <f t="shared" si="119"/>
        <v>280.27999999999997</v>
      </c>
      <c r="N960" s="37">
        <f t="shared" si="120"/>
        <v>290.02</v>
      </c>
      <c r="O960" s="38">
        <f t="shared" ca="1" si="121"/>
        <v>135782700</v>
      </c>
    </row>
    <row r="961" spans="1:15" x14ac:dyDescent="0.4">
      <c r="A961">
        <v>946</v>
      </c>
      <c r="B961" s="63">
        <v>43994</v>
      </c>
      <c r="C961" s="37">
        <v>308.23998999999998</v>
      </c>
      <c r="D961" s="37">
        <v>309.07998700000002</v>
      </c>
      <c r="E961" s="37">
        <v>298.60000600000001</v>
      </c>
      <c r="F961" s="37">
        <v>304.209991</v>
      </c>
      <c r="G961" s="38">
        <v>194678900</v>
      </c>
      <c r="H961" s="37">
        <v>287.33807400000001</v>
      </c>
      <c r="I961" s="41">
        <f t="shared" si="115"/>
        <v>0.94453858354704734</v>
      </c>
      <c r="J961" s="41">
        <f t="shared" ca="1" si="116"/>
        <v>1</v>
      </c>
      <c r="K961" s="37">
        <f t="shared" si="117"/>
        <v>291.14</v>
      </c>
      <c r="L961" s="37">
        <f t="shared" si="118"/>
        <v>291.94</v>
      </c>
      <c r="M961" s="37">
        <f t="shared" si="119"/>
        <v>282.04000000000002</v>
      </c>
      <c r="N961" s="37">
        <f t="shared" si="120"/>
        <v>287.33999999999997</v>
      </c>
      <c r="O961" s="38">
        <f t="shared" ca="1" si="121"/>
        <v>194678900</v>
      </c>
    </row>
    <row r="962" spans="1:15" x14ac:dyDescent="0.4">
      <c r="A962">
        <v>947</v>
      </c>
      <c r="B962" s="63">
        <v>43993</v>
      </c>
      <c r="C962" s="37">
        <v>311.459991</v>
      </c>
      <c r="D962" s="37">
        <v>312.14999399999999</v>
      </c>
      <c r="E962" s="37">
        <v>300.01001000000002</v>
      </c>
      <c r="F962" s="37">
        <v>300.60998499999999</v>
      </c>
      <c r="G962" s="38">
        <v>209243600</v>
      </c>
      <c r="H962" s="37">
        <v>283.93774400000001</v>
      </c>
      <c r="I962" s="41">
        <f t="shared" si="115"/>
        <v>0.94453863200851429</v>
      </c>
      <c r="J962" s="41">
        <f t="shared" ca="1" si="116"/>
        <v>1</v>
      </c>
      <c r="K962" s="37">
        <f t="shared" si="117"/>
        <v>294.19</v>
      </c>
      <c r="L962" s="37">
        <f t="shared" si="118"/>
        <v>294.83999999999997</v>
      </c>
      <c r="M962" s="37">
        <f t="shared" si="119"/>
        <v>283.37</v>
      </c>
      <c r="N962" s="37">
        <f t="shared" si="120"/>
        <v>283.94</v>
      </c>
      <c r="O962" s="38">
        <f t="shared" ca="1" si="121"/>
        <v>209243600</v>
      </c>
    </row>
    <row r="963" spans="1:15" x14ac:dyDescent="0.4">
      <c r="A963">
        <v>948</v>
      </c>
      <c r="B963" s="63">
        <v>43992</v>
      </c>
      <c r="C963" s="37">
        <v>321.42001299999998</v>
      </c>
      <c r="D963" s="37">
        <v>322.39001500000001</v>
      </c>
      <c r="E963" s="37">
        <v>318.22000100000002</v>
      </c>
      <c r="F963" s="37">
        <v>319</v>
      </c>
      <c r="G963" s="38">
        <v>95000800</v>
      </c>
      <c r="H963" s="37">
        <v>301.30779999999999</v>
      </c>
      <c r="I963" s="41">
        <f t="shared" si="115"/>
        <v>0.94453855799373032</v>
      </c>
      <c r="J963" s="41">
        <f t="shared" ca="1" si="116"/>
        <v>1</v>
      </c>
      <c r="K963" s="37">
        <f t="shared" si="117"/>
        <v>303.58999999999997</v>
      </c>
      <c r="L963" s="37">
        <f t="shared" si="118"/>
        <v>304.51</v>
      </c>
      <c r="M963" s="37">
        <f t="shared" si="119"/>
        <v>300.57</v>
      </c>
      <c r="N963" s="37">
        <f t="shared" si="120"/>
        <v>301.31</v>
      </c>
      <c r="O963" s="38">
        <f t="shared" ca="1" si="121"/>
        <v>95000800</v>
      </c>
    </row>
    <row r="964" spans="1:15" x14ac:dyDescent="0.4">
      <c r="A964">
        <v>949</v>
      </c>
      <c r="B964" s="63">
        <v>43991</v>
      </c>
      <c r="C964" s="37">
        <v>320.29998799999998</v>
      </c>
      <c r="D964" s="37">
        <v>323.27999899999998</v>
      </c>
      <c r="E964" s="37">
        <v>319.35998499999999</v>
      </c>
      <c r="F964" s="37">
        <v>320.790009</v>
      </c>
      <c r="G964" s="38">
        <v>77479200</v>
      </c>
      <c r="H964" s="37">
        <v>302.99856599999998</v>
      </c>
      <c r="I964" s="41">
        <f t="shared" si="115"/>
        <v>0.94453866236214357</v>
      </c>
      <c r="J964" s="41">
        <f t="shared" ca="1" si="116"/>
        <v>1</v>
      </c>
      <c r="K964" s="37">
        <f t="shared" si="117"/>
        <v>302.54000000000002</v>
      </c>
      <c r="L964" s="37">
        <f t="shared" si="118"/>
        <v>305.35000000000002</v>
      </c>
      <c r="M964" s="37">
        <f t="shared" si="119"/>
        <v>301.64999999999998</v>
      </c>
      <c r="N964" s="37">
        <f t="shared" si="120"/>
        <v>303</v>
      </c>
      <c r="O964" s="38">
        <f t="shared" ca="1" si="121"/>
        <v>77479200</v>
      </c>
    </row>
    <row r="965" spans="1:15" x14ac:dyDescent="0.4">
      <c r="A965">
        <v>950</v>
      </c>
      <c r="B965" s="63">
        <v>43990</v>
      </c>
      <c r="C965" s="37">
        <v>320.22000100000002</v>
      </c>
      <c r="D965" s="37">
        <v>323.41000400000001</v>
      </c>
      <c r="E965" s="37">
        <v>319.63000499999998</v>
      </c>
      <c r="F965" s="37">
        <v>323.20001200000002</v>
      </c>
      <c r="G965" s="38">
        <v>73641200</v>
      </c>
      <c r="H965" s="37">
        <v>305.274902</v>
      </c>
      <c r="I965" s="41">
        <f t="shared" si="115"/>
        <v>0.94453864686118882</v>
      </c>
      <c r="J965" s="41">
        <f t="shared" ca="1" si="116"/>
        <v>1</v>
      </c>
      <c r="K965" s="37">
        <f t="shared" si="117"/>
        <v>302.45999999999998</v>
      </c>
      <c r="L965" s="37">
        <f t="shared" si="118"/>
        <v>305.47000000000003</v>
      </c>
      <c r="M965" s="37">
        <f t="shared" si="119"/>
        <v>301.89999999999998</v>
      </c>
      <c r="N965" s="37">
        <f t="shared" si="120"/>
        <v>305.27</v>
      </c>
      <c r="O965" s="38">
        <f t="shared" ca="1" si="121"/>
        <v>73641200</v>
      </c>
    </row>
    <row r="966" spans="1:15" x14ac:dyDescent="0.4">
      <c r="A966">
        <v>951</v>
      </c>
      <c r="B966" s="63">
        <v>43987</v>
      </c>
      <c r="C966" s="37">
        <v>317.23001099999999</v>
      </c>
      <c r="D966" s="37">
        <v>321.26998900000001</v>
      </c>
      <c r="E966" s="37">
        <v>317.16000400000001</v>
      </c>
      <c r="F966" s="37">
        <v>319.33999599999999</v>
      </c>
      <c r="G966" s="38">
        <v>150524700</v>
      </c>
      <c r="H966" s="37">
        <v>301.62896699999999</v>
      </c>
      <c r="I966" s="41">
        <f t="shared" si="115"/>
        <v>0.94453864463629544</v>
      </c>
      <c r="J966" s="41">
        <f t="shared" ca="1" si="116"/>
        <v>1</v>
      </c>
      <c r="K966" s="37">
        <f t="shared" si="117"/>
        <v>299.64</v>
      </c>
      <c r="L966" s="37">
        <f t="shared" si="118"/>
        <v>303.45</v>
      </c>
      <c r="M966" s="37">
        <f t="shared" si="119"/>
        <v>299.57</v>
      </c>
      <c r="N966" s="37">
        <f t="shared" si="120"/>
        <v>301.63</v>
      </c>
      <c r="O966" s="38">
        <f t="shared" ca="1" si="121"/>
        <v>150524700</v>
      </c>
    </row>
    <row r="967" spans="1:15" x14ac:dyDescent="0.4">
      <c r="A967">
        <v>952</v>
      </c>
      <c r="B967" s="63">
        <v>43986</v>
      </c>
      <c r="C967" s="37">
        <v>311.10998499999999</v>
      </c>
      <c r="D967" s="37">
        <v>313</v>
      </c>
      <c r="E967" s="37">
        <v>309.07998700000002</v>
      </c>
      <c r="F967" s="37">
        <v>311.35998499999999</v>
      </c>
      <c r="G967" s="38">
        <v>75794400</v>
      </c>
      <c r="H967" s="37">
        <v>294.09155299999998</v>
      </c>
      <c r="I967" s="41">
        <f t="shared" si="115"/>
        <v>0.94453869208658903</v>
      </c>
      <c r="J967" s="41">
        <f t="shared" ca="1" si="116"/>
        <v>1</v>
      </c>
      <c r="K967" s="37">
        <f t="shared" si="117"/>
        <v>293.86</v>
      </c>
      <c r="L967" s="37">
        <f t="shared" si="118"/>
        <v>295.64</v>
      </c>
      <c r="M967" s="37">
        <f t="shared" si="119"/>
        <v>291.94</v>
      </c>
      <c r="N967" s="37">
        <f t="shared" si="120"/>
        <v>294.08999999999997</v>
      </c>
      <c r="O967" s="38">
        <f t="shared" ca="1" si="121"/>
        <v>75794400</v>
      </c>
    </row>
    <row r="968" spans="1:15" x14ac:dyDescent="0.4">
      <c r="A968">
        <v>953</v>
      </c>
      <c r="B968" s="63">
        <v>43985</v>
      </c>
      <c r="C968" s="37">
        <v>310.23998999999998</v>
      </c>
      <c r="D968" s="37">
        <v>313.22000100000002</v>
      </c>
      <c r="E968" s="37">
        <v>309.94000199999999</v>
      </c>
      <c r="F968" s="37">
        <v>312.17999300000002</v>
      </c>
      <c r="G968" s="38">
        <v>92567600</v>
      </c>
      <c r="H968" s="37">
        <v>294.86615</v>
      </c>
      <c r="I968" s="41">
        <f t="shared" si="115"/>
        <v>0.94453890900048798</v>
      </c>
      <c r="J968" s="41">
        <f t="shared" ca="1" si="116"/>
        <v>1</v>
      </c>
      <c r="K968" s="37">
        <f t="shared" si="117"/>
        <v>293.02999999999997</v>
      </c>
      <c r="L968" s="37">
        <f t="shared" si="118"/>
        <v>295.85000000000002</v>
      </c>
      <c r="M968" s="37">
        <f t="shared" si="119"/>
        <v>292.75</v>
      </c>
      <c r="N968" s="37">
        <f t="shared" si="120"/>
        <v>294.87</v>
      </c>
      <c r="O968" s="38">
        <f t="shared" ca="1" si="121"/>
        <v>92567600</v>
      </c>
    </row>
    <row r="969" spans="1:15" x14ac:dyDescent="0.4">
      <c r="A969">
        <v>954</v>
      </c>
      <c r="B969" s="63">
        <v>43984</v>
      </c>
      <c r="C969" s="37">
        <v>306.54998799999998</v>
      </c>
      <c r="D969" s="37">
        <v>308.13000499999998</v>
      </c>
      <c r="E969" s="37">
        <v>305.10000600000001</v>
      </c>
      <c r="F969" s="37">
        <v>308.07998700000002</v>
      </c>
      <c r="G969" s="38">
        <v>74267200</v>
      </c>
      <c r="H969" s="37">
        <v>290.993469</v>
      </c>
      <c r="I969" s="41">
        <f t="shared" si="115"/>
        <v>0.94453869540055513</v>
      </c>
      <c r="J969" s="41">
        <f t="shared" ca="1" si="116"/>
        <v>1</v>
      </c>
      <c r="K969" s="37">
        <f t="shared" si="117"/>
        <v>289.55</v>
      </c>
      <c r="L969" s="37">
        <f t="shared" si="118"/>
        <v>291.04000000000002</v>
      </c>
      <c r="M969" s="37">
        <f t="shared" si="119"/>
        <v>288.18</v>
      </c>
      <c r="N969" s="37">
        <f t="shared" si="120"/>
        <v>290.99</v>
      </c>
      <c r="O969" s="38">
        <f t="shared" ca="1" si="121"/>
        <v>74267200</v>
      </c>
    </row>
    <row r="970" spans="1:15" x14ac:dyDescent="0.4">
      <c r="A970">
        <v>955</v>
      </c>
      <c r="B970" s="63">
        <v>43983</v>
      </c>
      <c r="C970" s="37">
        <v>303.61999500000002</v>
      </c>
      <c r="D970" s="37">
        <v>306.209991</v>
      </c>
      <c r="E970" s="37">
        <v>303.05999800000001</v>
      </c>
      <c r="F970" s="37">
        <v>305.54998799999998</v>
      </c>
      <c r="G970" s="38">
        <v>55758300</v>
      </c>
      <c r="H970" s="37">
        <v>288.60379</v>
      </c>
      <c r="I970" s="41">
        <f t="shared" si="115"/>
        <v>0.94453870507106685</v>
      </c>
      <c r="J970" s="41">
        <f t="shared" ca="1" si="116"/>
        <v>1</v>
      </c>
      <c r="K970" s="37">
        <f t="shared" si="117"/>
        <v>286.77999999999997</v>
      </c>
      <c r="L970" s="37">
        <f t="shared" si="118"/>
        <v>289.23</v>
      </c>
      <c r="M970" s="37">
        <f t="shared" si="119"/>
        <v>286.25</v>
      </c>
      <c r="N970" s="37">
        <f t="shared" si="120"/>
        <v>288.60000000000002</v>
      </c>
      <c r="O970" s="38">
        <f t="shared" ca="1" si="121"/>
        <v>55758300</v>
      </c>
    </row>
    <row r="971" spans="1:15" x14ac:dyDescent="0.4">
      <c r="A971">
        <v>956</v>
      </c>
      <c r="B971" s="63">
        <v>43980</v>
      </c>
      <c r="C971" s="37">
        <v>302.459991</v>
      </c>
      <c r="D971" s="37">
        <v>304.959991</v>
      </c>
      <c r="E971" s="37">
        <v>299.47000100000002</v>
      </c>
      <c r="F971" s="37">
        <v>304.32000699999998</v>
      </c>
      <c r="G971" s="38">
        <v>119090800</v>
      </c>
      <c r="H971" s="37">
        <v>287.44201700000002</v>
      </c>
      <c r="I971" s="41">
        <f t="shared" si="115"/>
        <v>0.94453867766899746</v>
      </c>
      <c r="J971" s="41">
        <f t="shared" ca="1" si="116"/>
        <v>1</v>
      </c>
      <c r="K971" s="37">
        <f t="shared" si="117"/>
        <v>285.69</v>
      </c>
      <c r="L971" s="37">
        <f t="shared" si="118"/>
        <v>288.05</v>
      </c>
      <c r="M971" s="37">
        <f t="shared" si="119"/>
        <v>282.86</v>
      </c>
      <c r="N971" s="37">
        <f t="shared" si="120"/>
        <v>287.44</v>
      </c>
      <c r="O971" s="38">
        <f t="shared" ca="1" si="121"/>
        <v>119090800</v>
      </c>
    </row>
    <row r="972" spans="1:15" x14ac:dyDescent="0.4">
      <c r="A972">
        <v>957</v>
      </c>
      <c r="B972" s="63">
        <v>43979</v>
      </c>
      <c r="C972" s="37">
        <v>304.64999399999999</v>
      </c>
      <c r="D972" s="37">
        <v>306.83999599999999</v>
      </c>
      <c r="E972" s="37">
        <v>302.23998999999998</v>
      </c>
      <c r="F972" s="37">
        <v>302.97000100000002</v>
      </c>
      <c r="G972" s="38">
        <v>90405200</v>
      </c>
      <c r="H972" s="37">
        <v>286.16683999999998</v>
      </c>
      <c r="I972" s="41">
        <f t="shared" si="115"/>
        <v>0.94453853205090088</v>
      </c>
      <c r="J972" s="41">
        <f t="shared" ca="1" si="116"/>
        <v>1</v>
      </c>
      <c r="K972" s="37">
        <f t="shared" si="117"/>
        <v>287.75</v>
      </c>
      <c r="L972" s="37">
        <f t="shared" si="118"/>
        <v>289.82</v>
      </c>
      <c r="M972" s="37">
        <f t="shared" si="119"/>
        <v>285.48</v>
      </c>
      <c r="N972" s="37">
        <f t="shared" si="120"/>
        <v>286.17</v>
      </c>
      <c r="O972" s="38">
        <f t="shared" ca="1" si="121"/>
        <v>90405200</v>
      </c>
    </row>
    <row r="973" spans="1:15" x14ac:dyDescent="0.4">
      <c r="A973">
        <v>958</v>
      </c>
      <c r="B973" s="63">
        <v>43978</v>
      </c>
      <c r="C973" s="37">
        <v>302.11999500000002</v>
      </c>
      <c r="D973" s="37">
        <v>303.57000699999998</v>
      </c>
      <c r="E973" s="37">
        <v>296.86999500000002</v>
      </c>
      <c r="F973" s="37">
        <v>303.52999899999998</v>
      </c>
      <c r="G973" s="38">
        <v>104817400</v>
      </c>
      <c r="H973" s="37">
        <v>286.69580100000002</v>
      </c>
      <c r="I973" s="41">
        <f t="shared" si="115"/>
        <v>0.94453860226184772</v>
      </c>
      <c r="J973" s="41">
        <f t="shared" ca="1" si="116"/>
        <v>1</v>
      </c>
      <c r="K973" s="37">
        <f t="shared" si="117"/>
        <v>285.36</v>
      </c>
      <c r="L973" s="37">
        <f t="shared" si="118"/>
        <v>286.73</v>
      </c>
      <c r="M973" s="37">
        <f t="shared" si="119"/>
        <v>280.41000000000003</v>
      </c>
      <c r="N973" s="37">
        <f t="shared" si="120"/>
        <v>286.7</v>
      </c>
      <c r="O973" s="38">
        <f t="shared" ca="1" si="121"/>
        <v>104817400</v>
      </c>
    </row>
    <row r="974" spans="1:15" x14ac:dyDescent="0.4">
      <c r="A974">
        <v>959</v>
      </c>
      <c r="B974" s="63">
        <v>43977</v>
      </c>
      <c r="C974" s="37">
        <v>301.92999300000002</v>
      </c>
      <c r="D974" s="37">
        <v>302.19000199999999</v>
      </c>
      <c r="E974" s="37">
        <v>295.459991</v>
      </c>
      <c r="F974" s="37">
        <v>299.07998700000002</v>
      </c>
      <c r="G974" s="38">
        <v>88951400</v>
      </c>
      <c r="H974" s="37">
        <v>282.492615</v>
      </c>
      <c r="I974" s="41">
        <f t="shared" si="115"/>
        <v>0.94453867620370058</v>
      </c>
      <c r="J974" s="41">
        <f t="shared" ca="1" si="116"/>
        <v>1</v>
      </c>
      <c r="K974" s="37">
        <f t="shared" si="117"/>
        <v>285.18</v>
      </c>
      <c r="L974" s="37">
        <f t="shared" si="118"/>
        <v>285.43</v>
      </c>
      <c r="M974" s="37">
        <f t="shared" si="119"/>
        <v>279.07</v>
      </c>
      <c r="N974" s="37">
        <f t="shared" si="120"/>
        <v>282.49</v>
      </c>
      <c r="O974" s="38">
        <f t="shared" ca="1" si="121"/>
        <v>88951400</v>
      </c>
    </row>
    <row r="975" spans="1:15" x14ac:dyDescent="0.4">
      <c r="A975">
        <v>960</v>
      </c>
      <c r="B975" s="63">
        <v>43973</v>
      </c>
      <c r="C975" s="37">
        <v>294.57000699999998</v>
      </c>
      <c r="D975" s="37">
        <v>295.63000499999998</v>
      </c>
      <c r="E975" s="37">
        <v>293.22000100000002</v>
      </c>
      <c r="F975" s="37">
        <v>295.44000199999999</v>
      </c>
      <c r="G975" s="38">
        <v>63958200</v>
      </c>
      <c r="H975" s="37">
        <v>279.05453499999999</v>
      </c>
      <c r="I975" s="41">
        <f t="shared" si="115"/>
        <v>0.94453876628392386</v>
      </c>
      <c r="J975" s="41">
        <f t="shared" ca="1" si="116"/>
        <v>1</v>
      </c>
      <c r="K975" s="37">
        <f t="shared" si="117"/>
        <v>278.23</v>
      </c>
      <c r="L975" s="37">
        <f t="shared" si="118"/>
        <v>279.23</v>
      </c>
      <c r="M975" s="37">
        <f t="shared" si="119"/>
        <v>276.95999999999998</v>
      </c>
      <c r="N975" s="37">
        <f t="shared" si="120"/>
        <v>279.05</v>
      </c>
      <c r="O975" s="38">
        <f t="shared" ca="1" si="121"/>
        <v>63958200</v>
      </c>
    </row>
    <row r="976" spans="1:15" x14ac:dyDescent="0.4">
      <c r="A976">
        <v>961</v>
      </c>
      <c r="B976" s="63">
        <v>43972</v>
      </c>
      <c r="C976" s="37">
        <v>296.790009</v>
      </c>
      <c r="D976" s="37">
        <v>297.67001299999998</v>
      </c>
      <c r="E976" s="37">
        <v>293.69000199999999</v>
      </c>
      <c r="F976" s="37">
        <v>294.88000499999998</v>
      </c>
      <c r="G976" s="38">
        <v>78293900</v>
      </c>
      <c r="H976" s="37">
        <v>278.52554300000003</v>
      </c>
      <c r="I976" s="41">
        <f t="shared" si="115"/>
        <v>0.94453858612760144</v>
      </c>
      <c r="J976" s="41">
        <f t="shared" ca="1" si="116"/>
        <v>1</v>
      </c>
      <c r="K976" s="37">
        <f t="shared" si="117"/>
        <v>280.33</v>
      </c>
      <c r="L976" s="37">
        <f t="shared" si="118"/>
        <v>281.16000000000003</v>
      </c>
      <c r="M976" s="37">
        <f t="shared" si="119"/>
        <v>277.39999999999998</v>
      </c>
      <c r="N976" s="37">
        <f t="shared" si="120"/>
        <v>278.52999999999997</v>
      </c>
      <c r="O976" s="38">
        <f t="shared" ca="1" si="121"/>
        <v>78293900</v>
      </c>
    </row>
    <row r="977" spans="1:15" x14ac:dyDescent="0.4">
      <c r="A977">
        <v>962</v>
      </c>
      <c r="B977" s="63">
        <v>43971</v>
      </c>
      <c r="C977" s="37">
        <v>295.82000699999998</v>
      </c>
      <c r="D977" s="37">
        <v>297.86999500000002</v>
      </c>
      <c r="E977" s="37">
        <v>295.57000699999998</v>
      </c>
      <c r="F977" s="37">
        <v>296.92999300000002</v>
      </c>
      <c r="G977" s="38">
        <v>85861700</v>
      </c>
      <c r="H977" s="37">
        <v>280.46185300000002</v>
      </c>
      <c r="I977" s="41">
        <f t="shared" ref="I977:I1040" si="122">IF(F977=0,1,H977/F977)</f>
        <v>0.9445386441645186</v>
      </c>
      <c r="J977" s="41">
        <f t="shared" ref="J977:J1040" ca="1" si="123">INDEX(OFFSET($T$15,0,0,$S$13+1,1),MATCH(B977,OFFSET($Q$15,0,0,$S$13+1,1),-1))</f>
        <v>1</v>
      </c>
      <c r="K977" s="37">
        <f t="shared" ref="K977:K1040" si="124">ROUND($I977*C977,2)</f>
        <v>279.41000000000003</v>
      </c>
      <c r="L977" s="37">
        <f t="shared" ref="L977:L1040" si="125">ROUND($I977*D977,2)</f>
        <v>281.35000000000002</v>
      </c>
      <c r="M977" s="37">
        <f t="shared" ref="M977:M1040" si="126">ROUND($I977*E977,2)</f>
        <v>279.18</v>
      </c>
      <c r="N977" s="37">
        <f t="shared" ref="N977:N1040" si="127">ROUND($I977*F977,2)</f>
        <v>280.45999999999998</v>
      </c>
      <c r="O977" s="38">
        <f t="shared" ref="O977:O1040" ca="1" si="128">G977*J977</f>
        <v>85861700</v>
      </c>
    </row>
    <row r="978" spans="1:15" x14ac:dyDescent="0.4">
      <c r="A978">
        <v>963</v>
      </c>
      <c r="B978" s="63">
        <v>43970</v>
      </c>
      <c r="C978" s="37">
        <v>294.35000600000001</v>
      </c>
      <c r="D978" s="37">
        <v>296.209991</v>
      </c>
      <c r="E978" s="37">
        <v>291.95001200000002</v>
      </c>
      <c r="F978" s="37">
        <v>291.97000100000002</v>
      </c>
      <c r="G978" s="38">
        <v>95189300</v>
      </c>
      <c r="H978" s="37">
        <v>275.77691700000003</v>
      </c>
      <c r="I978" s="41">
        <f t="shared" si="122"/>
        <v>0.94453853497092666</v>
      </c>
      <c r="J978" s="41">
        <f t="shared" ca="1" si="123"/>
        <v>1</v>
      </c>
      <c r="K978" s="37">
        <f t="shared" si="124"/>
        <v>278.02</v>
      </c>
      <c r="L978" s="37">
        <f t="shared" si="125"/>
        <v>279.77999999999997</v>
      </c>
      <c r="M978" s="37">
        <f t="shared" si="126"/>
        <v>275.76</v>
      </c>
      <c r="N978" s="37">
        <f t="shared" si="127"/>
        <v>275.77999999999997</v>
      </c>
      <c r="O978" s="38">
        <f t="shared" ca="1" si="128"/>
        <v>95189300</v>
      </c>
    </row>
    <row r="979" spans="1:15" x14ac:dyDescent="0.4">
      <c r="A979">
        <v>964</v>
      </c>
      <c r="B979" s="63">
        <v>43969</v>
      </c>
      <c r="C979" s="37">
        <v>293.04998799999998</v>
      </c>
      <c r="D979" s="37">
        <v>296.75</v>
      </c>
      <c r="E979" s="37">
        <v>292.70001200000002</v>
      </c>
      <c r="F979" s="37">
        <v>295</v>
      </c>
      <c r="G979" s="38">
        <v>119703800</v>
      </c>
      <c r="H979" s="37">
        <v>278.63879400000002</v>
      </c>
      <c r="I979" s="41">
        <f t="shared" si="122"/>
        <v>0.94453828474576274</v>
      </c>
      <c r="J979" s="41">
        <f t="shared" ca="1" si="123"/>
        <v>1</v>
      </c>
      <c r="K979" s="37">
        <f t="shared" si="124"/>
        <v>276.8</v>
      </c>
      <c r="L979" s="37">
        <f t="shared" si="125"/>
        <v>280.29000000000002</v>
      </c>
      <c r="M979" s="37">
        <f t="shared" si="126"/>
        <v>276.47000000000003</v>
      </c>
      <c r="N979" s="37">
        <f t="shared" si="127"/>
        <v>278.64</v>
      </c>
      <c r="O979" s="38">
        <f t="shared" ca="1" si="128"/>
        <v>119703800</v>
      </c>
    </row>
    <row r="980" spans="1:15" x14ac:dyDescent="0.4">
      <c r="A980">
        <v>965</v>
      </c>
      <c r="B980" s="63">
        <v>43966</v>
      </c>
      <c r="C980" s="37">
        <v>282.36999500000002</v>
      </c>
      <c r="D980" s="37">
        <v>286.32998700000002</v>
      </c>
      <c r="E980" s="37">
        <v>281.33999599999999</v>
      </c>
      <c r="F980" s="37">
        <v>286.27999899999998</v>
      </c>
      <c r="G980" s="38">
        <v>111146300</v>
      </c>
      <c r="H980" s="37">
        <v>270.40252700000002</v>
      </c>
      <c r="I980" s="41">
        <f t="shared" si="122"/>
        <v>0.94453866125659736</v>
      </c>
      <c r="J980" s="41">
        <f t="shared" ca="1" si="123"/>
        <v>1</v>
      </c>
      <c r="K980" s="37">
        <f t="shared" si="124"/>
        <v>266.70999999999998</v>
      </c>
      <c r="L980" s="37">
        <f t="shared" si="125"/>
        <v>270.45</v>
      </c>
      <c r="M980" s="37">
        <f t="shared" si="126"/>
        <v>265.74</v>
      </c>
      <c r="N980" s="37">
        <f t="shared" si="127"/>
        <v>270.39999999999998</v>
      </c>
      <c r="O980" s="38">
        <f t="shared" ca="1" si="128"/>
        <v>111146300</v>
      </c>
    </row>
    <row r="981" spans="1:15" x14ac:dyDescent="0.4">
      <c r="A981">
        <v>966</v>
      </c>
      <c r="B981" s="63">
        <v>43965</v>
      </c>
      <c r="C981" s="37">
        <v>278.95001200000002</v>
      </c>
      <c r="D981" s="37">
        <v>285.10998499999999</v>
      </c>
      <c r="E981" s="37">
        <v>272.98998999999998</v>
      </c>
      <c r="F981" s="37">
        <v>284.97000100000002</v>
      </c>
      <c r="G981" s="38">
        <v>121977900</v>
      </c>
      <c r="H981" s="37">
        <v>269.16516100000001</v>
      </c>
      <c r="I981" s="41">
        <f t="shared" si="122"/>
        <v>0.94453858320335971</v>
      </c>
      <c r="J981" s="41">
        <f t="shared" ca="1" si="123"/>
        <v>1</v>
      </c>
      <c r="K981" s="37">
        <f t="shared" si="124"/>
        <v>263.48</v>
      </c>
      <c r="L981" s="37">
        <f t="shared" si="125"/>
        <v>269.3</v>
      </c>
      <c r="M981" s="37">
        <f t="shared" si="126"/>
        <v>257.85000000000002</v>
      </c>
      <c r="N981" s="37">
        <f t="shared" si="127"/>
        <v>269.17</v>
      </c>
      <c r="O981" s="38">
        <f t="shared" ca="1" si="128"/>
        <v>121977900</v>
      </c>
    </row>
    <row r="982" spans="1:15" x14ac:dyDescent="0.4">
      <c r="A982">
        <v>967</v>
      </c>
      <c r="B982" s="63">
        <v>43964</v>
      </c>
      <c r="C982" s="37">
        <v>286.05999800000001</v>
      </c>
      <c r="D982" s="37">
        <v>287.19000199999999</v>
      </c>
      <c r="E982" s="37">
        <v>278.959991</v>
      </c>
      <c r="F982" s="37">
        <v>281.60000600000001</v>
      </c>
      <c r="G982" s="38">
        <v>144721100</v>
      </c>
      <c r="H982" s="37">
        <v>265.982056</v>
      </c>
      <c r="I982" s="41">
        <f t="shared" si="122"/>
        <v>0.94453853101125285</v>
      </c>
      <c r="J982" s="41">
        <f t="shared" ca="1" si="123"/>
        <v>1</v>
      </c>
      <c r="K982" s="37">
        <f t="shared" si="124"/>
        <v>270.19</v>
      </c>
      <c r="L982" s="37">
        <f t="shared" si="125"/>
        <v>271.26</v>
      </c>
      <c r="M982" s="37">
        <f t="shared" si="126"/>
        <v>263.49</v>
      </c>
      <c r="N982" s="37">
        <f t="shared" si="127"/>
        <v>265.98</v>
      </c>
      <c r="O982" s="38">
        <f t="shared" ca="1" si="128"/>
        <v>144721100</v>
      </c>
    </row>
    <row r="983" spans="1:15" x14ac:dyDescent="0.4">
      <c r="A983">
        <v>968</v>
      </c>
      <c r="B983" s="63">
        <v>43963</v>
      </c>
      <c r="C983" s="37">
        <v>293.790009</v>
      </c>
      <c r="D983" s="37">
        <v>294.23998999999998</v>
      </c>
      <c r="E983" s="37">
        <v>286.51998900000001</v>
      </c>
      <c r="F983" s="37">
        <v>286.67001299999998</v>
      </c>
      <c r="G983" s="38">
        <v>95870800</v>
      </c>
      <c r="H983" s="37">
        <v>270.77087399999999</v>
      </c>
      <c r="I983" s="41">
        <f t="shared" si="122"/>
        <v>0.94453853462517545</v>
      </c>
      <c r="J983" s="41">
        <f t="shared" ca="1" si="123"/>
        <v>1</v>
      </c>
      <c r="K983" s="37">
        <f t="shared" si="124"/>
        <v>277.5</v>
      </c>
      <c r="L983" s="37">
        <f t="shared" si="125"/>
        <v>277.92</v>
      </c>
      <c r="M983" s="37">
        <f t="shared" si="126"/>
        <v>270.63</v>
      </c>
      <c r="N983" s="37">
        <f t="shared" si="127"/>
        <v>270.77</v>
      </c>
      <c r="O983" s="38">
        <f t="shared" ca="1" si="128"/>
        <v>95870800</v>
      </c>
    </row>
    <row r="984" spans="1:15" x14ac:dyDescent="0.4">
      <c r="A984">
        <v>969</v>
      </c>
      <c r="B984" s="63">
        <v>43962</v>
      </c>
      <c r="C984" s="37">
        <v>290.33999599999999</v>
      </c>
      <c r="D984" s="37">
        <v>294</v>
      </c>
      <c r="E984" s="37">
        <v>289.88000499999998</v>
      </c>
      <c r="F984" s="37">
        <v>292.5</v>
      </c>
      <c r="G984" s="38">
        <v>79514200</v>
      </c>
      <c r="H984" s="37">
        <v>276.277557</v>
      </c>
      <c r="I984" s="41">
        <f t="shared" si="122"/>
        <v>0.94453865641025636</v>
      </c>
      <c r="J984" s="41">
        <f t="shared" ca="1" si="123"/>
        <v>1</v>
      </c>
      <c r="K984" s="37">
        <f t="shared" si="124"/>
        <v>274.24</v>
      </c>
      <c r="L984" s="37">
        <f t="shared" si="125"/>
        <v>277.69</v>
      </c>
      <c r="M984" s="37">
        <f t="shared" si="126"/>
        <v>273.8</v>
      </c>
      <c r="N984" s="37">
        <f t="shared" si="127"/>
        <v>276.27999999999997</v>
      </c>
      <c r="O984" s="38">
        <f t="shared" ca="1" si="128"/>
        <v>79514200</v>
      </c>
    </row>
    <row r="985" spans="1:15" x14ac:dyDescent="0.4">
      <c r="A985">
        <v>970</v>
      </c>
      <c r="B985" s="63">
        <v>43959</v>
      </c>
      <c r="C985" s="37">
        <v>291.08999599999999</v>
      </c>
      <c r="D985" s="37">
        <v>292.95001200000002</v>
      </c>
      <c r="E985" s="37">
        <v>289.85998499999999</v>
      </c>
      <c r="F985" s="37">
        <v>292.44000199999999</v>
      </c>
      <c r="G985" s="38">
        <v>76452400</v>
      </c>
      <c r="H985" s="37">
        <v>276.22088600000001</v>
      </c>
      <c r="I985" s="41">
        <f t="shared" si="122"/>
        <v>0.94453865446218954</v>
      </c>
      <c r="J985" s="41">
        <f t="shared" ca="1" si="123"/>
        <v>1</v>
      </c>
      <c r="K985" s="37">
        <f t="shared" si="124"/>
        <v>274.95</v>
      </c>
      <c r="L985" s="37">
        <f t="shared" si="125"/>
        <v>276.7</v>
      </c>
      <c r="M985" s="37">
        <f t="shared" si="126"/>
        <v>273.77999999999997</v>
      </c>
      <c r="N985" s="37">
        <f t="shared" si="127"/>
        <v>276.22000000000003</v>
      </c>
      <c r="O985" s="38">
        <f t="shared" ca="1" si="128"/>
        <v>76452400</v>
      </c>
    </row>
    <row r="986" spans="1:15" x14ac:dyDescent="0.4">
      <c r="A986">
        <v>971</v>
      </c>
      <c r="B986" s="63">
        <v>43958</v>
      </c>
      <c r="C986" s="37">
        <v>287.75</v>
      </c>
      <c r="D986" s="37">
        <v>289.77999899999998</v>
      </c>
      <c r="E986" s="37">
        <v>287.13000499999998</v>
      </c>
      <c r="F986" s="37">
        <v>287.67999300000002</v>
      </c>
      <c r="G986" s="38">
        <v>75250400</v>
      </c>
      <c r="H986" s="37">
        <v>271.72488399999997</v>
      </c>
      <c r="I986" s="41">
        <f t="shared" si="122"/>
        <v>0.94453869094747911</v>
      </c>
      <c r="J986" s="41">
        <f t="shared" ca="1" si="123"/>
        <v>1</v>
      </c>
      <c r="K986" s="37">
        <f t="shared" si="124"/>
        <v>271.79000000000002</v>
      </c>
      <c r="L986" s="37">
        <f t="shared" si="125"/>
        <v>273.70999999999998</v>
      </c>
      <c r="M986" s="37">
        <f t="shared" si="126"/>
        <v>271.20999999999998</v>
      </c>
      <c r="N986" s="37">
        <f t="shared" si="127"/>
        <v>271.72000000000003</v>
      </c>
      <c r="O986" s="38">
        <f t="shared" ca="1" si="128"/>
        <v>75250400</v>
      </c>
    </row>
    <row r="987" spans="1:15" x14ac:dyDescent="0.4">
      <c r="A987">
        <v>972</v>
      </c>
      <c r="B987" s="63">
        <v>43957</v>
      </c>
      <c r="C987" s="37">
        <v>288.040009</v>
      </c>
      <c r="D987" s="37">
        <v>288.459991</v>
      </c>
      <c r="E987" s="37">
        <v>283.77999899999998</v>
      </c>
      <c r="F987" s="37">
        <v>284.25</v>
      </c>
      <c r="G987" s="38">
        <v>73632600</v>
      </c>
      <c r="H987" s="37">
        <v>268.48507699999999</v>
      </c>
      <c r="I987" s="41">
        <f t="shared" si="122"/>
        <v>0.94453852946350036</v>
      </c>
      <c r="J987" s="41">
        <f t="shared" ca="1" si="123"/>
        <v>1</v>
      </c>
      <c r="K987" s="37">
        <f t="shared" si="124"/>
        <v>272.06</v>
      </c>
      <c r="L987" s="37">
        <f t="shared" si="125"/>
        <v>272.45999999999998</v>
      </c>
      <c r="M987" s="37">
        <f t="shared" si="126"/>
        <v>268.04000000000002</v>
      </c>
      <c r="N987" s="37">
        <f t="shared" si="127"/>
        <v>268.49</v>
      </c>
      <c r="O987" s="38">
        <f t="shared" ca="1" si="128"/>
        <v>73632600</v>
      </c>
    </row>
    <row r="988" spans="1:15" x14ac:dyDescent="0.4">
      <c r="A988">
        <v>973</v>
      </c>
      <c r="B988" s="63">
        <v>43956</v>
      </c>
      <c r="C988" s="37">
        <v>286.64001500000001</v>
      </c>
      <c r="D988" s="37">
        <v>289.25</v>
      </c>
      <c r="E988" s="37">
        <v>283.709991</v>
      </c>
      <c r="F988" s="37">
        <v>286.19000199999999</v>
      </c>
      <c r="G988" s="38">
        <v>79569900</v>
      </c>
      <c r="H988" s="37">
        <v>270.31750499999998</v>
      </c>
      <c r="I988" s="41">
        <f t="shared" si="122"/>
        <v>0.94453860411238266</v>
      </c>
      <c r="J988" s="41">
        <f t="shared" ca="1" si="123"/>
        <v>1</v>
      </c>
      <c r="K988" s="37">
        <f t="shared" si="124"/>
        <v>270.74</v>
      </c>
      <c r="L988" s="37">
        <f t="shared" si="125"/>
        <v>273.20999999999998</v>
      </c>
      <c r="M988" s="37">
        <f t="shared" si="126"/>
        <v>267.98</v>
      </c>
      <c r="N988" s="37">
        <f t="shared" si="127"/>
        <v>270.32</v>
      </c>
      <c r="O988" s="38">
        <f t="shared" ca="1" si="128"/>
        <v>79569900</v>
      </c>
    </row>
    <row r="989" spans="1:15" x14ac:dyDescent="0.4">
      <c r="A989">
        <v>974</v>
      </c>
      <c r="B989" s="63">
        <v>43955</v>
      </c>
      <c r="C989" s="37">
        <v>280.73998999999998</v>
      </c>
      <c r="D989" s="37">
        <v>283.89999399999999</v>
      </c>
      <c r="E989" s="37">
        <v>279.13000499999998</v>
      </c>
      <c r="F989" s="37">
        <v>283.57000699999998</v>
      </c>
      <c r="G989" s="38">
        <v>80873200</v>
      </c>
      <c r="H989" s="37">
        <v>267.84286500000002</v>
      </c>
      <c r="I989" s="41">
        <f t="shared" si="122"/>
        <v>0.94453876781122359</v>
      </c>
      <c r="J989" s="41">
        <f t="shared" ca="1" si="123"/>
        <v>1</v>
      </c>
      <c r="K989" s="37">
        <f t="shared" si="124"/>
        <v>265.17</v>
      </c>
      <c r="L989" s="37">
        <f t="shared" si="125"/>
        <v>268.14999999999998</v>
      </c>
      <c r="M989" s="37">
        <f t="shared" si="126"/>
        <v>263.64999999999998</v>
      </c>
      <c r="N989" s="37">
        <f t="shared" si="127"/>
        <v>267.83999999999997</v>
      </c>
      <c r="O989" s="38">
        <f t="shared" ca="1" si="128"/>
        <v>80873200</v>
      </c>
    </row>
    <row r="990" spans="1:15" x14ac:dyDescent="0.4">
      <c r="A990">
        <v>975</v>
      </c>
      <c r="B990" s="63">
        <v>43952</v>
      </c>
      <c r="C990" s="37">
        <v>285.30999800000001</v>
      </c>
      <c r="D990" s="37">
        <v>290.66000400000001</v>
      </c>
      <c r="E990" s="37">
        <v>281.51998900000001</v>
      </c>
      <c r="F990" s="37">
        <v>282.790009</v>
      </c>
      <c r="G990" s="38">
        <v>125180000</v>
      </c>
      <c r="H990" s="37">
        <v>267.10607900000002</v>
      </c>
      <c r="I990" s="41">
        <f t="shared" si="122"/>
        <v>0.94453859931098216</v>
      </c>
      <c r="J990" s="41">
        <f t="shared" ca="1" si="123"/>
        <v>1</v>
      </c>
      <c r="K990" s="37">
        <f t="shared" si="124"/>
        <v>269.49</v>
      </c>
      <c r="L990" s="37">
        <f t="shared" si="125"/>
        <v>274.54000000000002</v>
      </c>
      <c r="M990" s="37">
        <f t="shared" si="126"/>
        <v>265.91000000000003</v>
      </c>
      <c r="N990" s="37">
        <f t="shared" si="127"/>
        <v>267.11</v>
      </c>
      <c r="O990" s="38">
        <f t="shared" ca="1" si="128"/>
        <v>125180000</v>
      </c>
    </row>
    <row r="991" spans="1:15" x14ac:dyDescent="0.4">
      <c r="A991">
        <v>976</v>
      </c>
      <c r="B991" s="63">
        <v>43951</v>
      </c>
      <c r="C991" s="37">
        <v>291.709991</v>
      </c>
      <c r="D991" s="37">
        <v>293.32000699999998</v>
      </c>
      <c r="E991" s="37">
        <v>288.58999599999999</v>
      </c>
      <c r="F991" s="37">
        <v>290.48001099999999</v>
      </c>
      <c r="G991" s="38">
        <v>122901700</v>
      </c>
      <c r="H991" s="37">
        <v>274.36962899999997</v>
      </c>
      <c r="I991" s="41">
        <f t="shared" si="122"/>
        <v>0.9445387586411238</v>
      </c>
      <c r="J991" s="41">
        <f t="shared" ca="1" si="123"/>
        <v>1</v>
      </c>
      <c r="K991" s="37">
        <f t="shared" si="124"/>
        <v>275.52999999999997</v>
      </c>
      <c r="L991" s="37">
        <f t="shared" si="125"/>
        <v>277.05</v>
      </c>
      <c r="M991" s="37">
        <f t="shared" si="126"/>
        <v>272.58</v>
      </c>
      <c r="N991" s="37">
        <f t="shared" si="127"/>
        <v>274.37</v>
      </c>
      <c r="O991" s="38">
        <f t="shared" ca="1" si="128"/>
        <v>122901700</v>
      </c>
    </row>
    <row r="992" spans="1:15" x14ac:dyDescent="0.4">
      <c r="A992">
        <v>977</v>
      </c>
      <c r="B992" s="63">
        <v>43950</v>
      </c>
      <c r="C992" s="37">
        <v>291.52999899999998</v>
      </c>
      <c r="D992" s="37">
        <v>294.88000499999998</v>
      </c>
      <c r="E992" s="37">
        <v>290.41000400000001</v>
      </c>
      <c r="F992" s="37">
        <v>293.209991</v>
      </c>
      <c r="G992" s="38">
        <v>118745600</v>
      </c>
      <c r="H992" s="37">
        <v>276.948151</v>
      </c>
      <c r="I992" s="41">
        <f t="shared" si="122"/>
        <v>0.94453858838664195</v>
      </c>
      <c r="J992" s="41">
        <f t="shared" ca="1" si="123"/>
        <v>1</v>
      </c>
      <c r="K992" s="37">
        <f t="shared" si="124"/>
        <v>275.36</v>
      </c>
      <c r="L992" s="37">
        <f t="shared" si="125"/>
        <v>278.52999999999997</v>
      </c>
      <c r="M992" s="37">
        <f t="shared" si="126"/>
        <v>274.3</v>
      </c>
      <c r="N992" s="37">
        <f t="shared" si="127"/>
        <v>276.95</v>
      </c>
      <c r="O992" s="38">
        <f t="shared" ca="1" si="128"/>
        <v>118745600</v>
      </c>
    </row>
    <row r="993" spans="1:15" x14ac:dyDescent="0.4">
      <c r="A993">
        <v>978</v>
      </c>
      <c r="B993" s="63">
        <v>43949</v>
      </c>
      <c r="C993" s="37">
        <v>291.01998900000001</v>
      </c>
      <c r="D993" s="37">
        <v>291.39999399999999</v>
      </c>
      <c r="E993" s="37">
        <v>285.39999399999999</v>
      </c>
      <c r="F993" s="37">
        <v>285.73001099999999</v>
      </c>
      <c r="G993" s="38">
        <v>105270000</v>
      </c>
      <c r="H993" s="37">
        <v>269.88308699999999</v>
      </c>
      <c r="I993" s="41">
        <f t="shared" si="122"/>
        <v>0.94453881850023802</v>
      </c>
      <c r="J993" s="41">
        <f t="shared" ca="1" si="123"/>
        <v>1</v>
      </c>
      <c r="K993" s="37">
        <f t="shared" si="124"/>
        <v>274.88</v>
      </c>
      <c r="L993" s="37">
        <f t="shared" si="125"/>
        <v>275.24</v>
      </c>
      <c r="M993" s="37">
        <f t="shared" si="126"/>
        <v>269.57</v>
      </c>
      <c r="N993" s="37">
        <f t="shared" si="127"/>
        <v>269.88</v>
      </c>
      <c r="O993" s="38">
        <f t="shared" ca="1" si="128"/>
        <v>105270000</v>
      </c>
    </row>
    <row r="994" spans="1:15" x14ac:dyDescent="0.4">
      <c r="A994">
        <v>979</v>
      </c>
      <c r="B994" s="63">
        <v>43948</v>
      </c>
      <c r="C994" s="37">
        <v>285.11999500000002</v>
      </c>
      <c r="D994" s="37">
        <v>288.26998900000001</v>
      </c>
      <c r="E994" s="37">
        <v>284.61999500000002</v>
      </c>
      <c r="F994" s="37">
        <v>287.04998799999998</v>
      </c>
      <c r="G994" s="38">
        <v>77896600</v>
      </c>
      <c r="H994" s="37">
        <v>271.12982199999999</v>
      </c>
      <c r="I994" s="41">
        <f t="shared" si="122"/>
        <v>0.94453869825627723</v>
      </c>
      <c r="J994" s="41">
        <f t="shared" ca="1" si="123"/>
        <v>1</v>
      </c>
      <c r="K994" s="37">
        <f t="shared" si="124"/>
        <v>269.31</v>
      </c>
      <c r="L994" s="37">
        <f t="shared" si="125"/>
        <v>272.27999999999997</v>
      </c>
      <c r="M994" s="37">
        <f t="shared" si="126"/>
        <v>268.83</v>
      </c>
      <c r="N994" s="37">
        <f t="shared" si="127"/>
        <v>271.13</v>
      </c>
      <c r="O994" s="38">
        <f t="shared" ca="1" si="128"/>
        <v>77896600</v>
      </c>
    </row>
    <row r="995" spans="1:15" x14ac:dyDescent="0.4">
      <c r="A995">
        <v>980</v>
      </c>
      <c r="B995" s="63">
        <v>43945</v>
      </c>
      <c r="C995" s="37">
        <v>280.73001099999999</v>
      </c>
      <c r="D995" s="37">
        <v>283.70001200000002</v>
      </c>
      <c r="E995" s="37">
        <v>278.5</v>
      </c>
      <c r="F995" s="37">
        <v>282.97000100000002</v>
      </c>
      <c r="G995" s="38">
        <v>85063200</v>
      </c>
      <c r="H995" s="37">
        <v>267.27606200000002</v>
      </c>
      <c r="I995" s="41">
        <f t="shared" si="122"/>
        <v>0.94453850604467438</v>
      </c>
      <c r="J995" s="41">
        <f t="shared" ca="1" si="123"/>
        <v>1</v>
      </c>
      <c r="K995" s="37">
        <f t="shared" si="124"/>
        <v>265.16000000000003</v>
      </c>
      <c r="L995" s="37">
        <f t="shared" si="125"/>
        <v>267.97000000000003</v>
      </c>
      <c r="M995" s="37">
        <f t="shared" si="126"/>
        <v>263.05</v>
      </c>
      <c r="N995" s="37">
        <f t="shared" si="127"/>
        <v>267.27999999999997</v>
      </c>
      <c r="O995" s="38">
        <f t="shared" ca="1" si="128"/>
        <v>85063200</v>
      </c>
    </row>
    <row r="996" spans="1:15" x14ac:dyDescent="0.4">
      <c r="A996">
        <v>981</v>
      </c>
      <c r="B996" s="63">
        <v>43944</v>
      </c>
      <c r="C996" s="37">
        <v>280.48998999999998</v>
      </c>
      <c r="D996" s="37">
        <v>283.94000199999999</v>
      </c>
      <c r="E996" s="37">
        <v>278.75</v>
      </c>
      <c r="F996" s="37">
        <v>279.07998700000002</v>
      </c>
      <c r="G996" s="38">
        <v>104709700</v>
      </c>
      <c r="H996" s="37">
        <v>263.60177599999997</v>
      </c>
      <c r="I996" s="41">
        <f t="shared" si="122"/>
        <v>0.94453844159022393</v>
      </c>
      <c r="J996" s="41">
        <f t="shared" ca="1" si="123"/>
        <v>1</v>
      </c>
      <c r="K996" s="37">
        <f t="shared" si="124"/>
        <v>264.93</v>
      </c>
      <c r="L996" s="37">
        <f t="shared" si="125"/>
        <v>268.19</v>
      </c>
      <c r="M996" s="37">
        <f t="shared" si="126"/>
        <v>263.29000000000002</v>
      </c>
      <c r="N996" s="37">
        <f t="shared" si="127"/>
        <v>263.60000000000002</v>
      </c>
      <c r="O996" s="38">
        <f t="shared" ca="1" si="128"/>
        <v>104709700</v>
      </c>
    </row>
    <row r="997" spans="1:15" x14ac:dyDescent="0.4">
      <c r="A997">
        <v>982</v>
      </c>
      <c r="B997" s="63">
        <v>43943</v>
      </c>
      <c r="C997" s="37">
        <v>278.35000600000001</v>
      </c>
      <c r="D997" s="37">
        <v>281</v>
      </c>
      <c r="E997" s="37">
        <v>276.91000400000001</v>
      </c>
      <c r="F997" s="37">
        <v>279.10000600000001</v>
      </c>
      <c r="G997" s="38">
        <v>92951600</v>
      </c>
      <c r="H997" s="37">
        <v>263.62075800000002</v>
      </c>
      <c r="I997" s="41">
        <f t="shared" si="122"/>
        <v>0.94453870416613328</v>
      </c>
      <c r="J997" s="41">
        <f t="shared" ca="1" si="123"/>
        <v>1</v>
      </c>
      <c r="K997" s="37">
        <f t="shared" si="124"/>
        <v>262.91000000000003</v>
      </c>
      <c r="L997" s="37">
        <f t="shared" si="125"/>
        <v>265.42</v>
      </c>
      <c r="M997" s="37">
        <f t="shared" si="126"/>
        <v>261.55</v>
      </c>
      <c r="N997" s="37">
        <f t="shared" si="127"/>
        <v>263.62</v>
      </c>
      <c r="O997" s="38">
        <f t="shared" ca="1" si="128"/>
        <v>92951600</v>
      </c>
    </row>
    <row r="998" spans="1:15" x14ac:dyDescent="0.4">
      <c r="A998">
        <v>983</v>
      </c>
      <c r="B998" s="63">
        <v>43942</v>
      </c>
      <c r="C998" s="37">
        <v>276.73001099999999</v>
      </c>
      <c r="D998" s="37">
        <v>278.040009</v>
      </c>
      <c r="E998" s="37">
        <v>272.01998900000001</v>
      </c>
      <c r="F998" s="37">
        <v>273.040009</v>
      </c>
      <c r="G998" s="38">
        <v>126385700</v>
      </c>
      <c r="H998" s="37">
        <v>257.89685100000003</v>
      </c>
      <c r="I998" s="41">
        <f t="shared" si="122"/>
        <v>0.94453868480498049</v>
      </c>
      <c r="J998" s="41">
        <f t="shared" ca="1" si="123"/>
        <v>1</v>
      </c>
      <c r="K998" s="37">
        <f t="shared" si="124"/>
        <v>261.38</v>
      </c>
      <c r="L998" s="37">
        <f t="shared" si="125"/>
        <v>262.62</v>
      </c>
      <c r="M998" s="37">
        <f t="shared" si="126"/>
        <v>256.93</v>
      </c>
      <c r="N998" s="37">
        <f t="shared" si="127"/>
        <v>257.89999999999998</v>
      </c>
      <c r="O998" s="38">
        <f t="shared" ca="1" si="128"/>
        <v>126385700</v>
      </c>
    </row>
    <row r="999" spans="1:15" x14ac:dyDescent="0.4">
      <c r="A999">
        <v>984</v>
      </c>
      <c r="B999" s="63">
        <v>43941</v>
      </c>
      <c r="C999" s="37">
        <v>282.60998499999999</v>
      </c>
      <c r="D999" s="37">
        <v>286.790009</v>
      </c>
      <c r="E999" s="37">
        <v>281.35000600000001</v>
      </c>
      <c r="F999" s="37">
        <v>281.58999599999999</v>
      </c>
      <c r="G999" s="38">
        <v>100109300</v>
      </c>
      <c r="H999" s="37">
        <v>265.97259500000001</v>
      </c>
      <c r="I999" s="41">
        <f t="shared" si="122"/>
        <v>0.94453850910243287</v>
      </c>
      <c r="J999" s="41">
        <f t="shared" ca="1" si="123"/>
        <v>1</v>
      </c>
      <c r="K999" s="37">
        <f t="shared" si="124"/>
        <v>266.94</v>
      </c>
      <c r="L999" s="37">
        <f t="shared" si="125"/>
        <v>270.88</v>
      </c>
      <c r="M999" s="37">
        <f t="shared" si="126"/>
        <v>265.75</v>
      </c>
      <c r="N999" s="37">
        <f t="shared" si="127"/>
        <v>265.97000000000003</v>
      </c>
      <c r="O999" s="38">
        <f t="shared" ca="1" si="128"/>
        <v>100109300</v>
      </c>
    </row>
    <row r="1000" spans="1:15" x14ac:dyDescent="0.4">
      <c r="A1000">
        <v>985</v>
      </c>
      <c r="B1000" s="63">
        <v>43938</v>
      </c>
      <c r="C1000" s="37">
        <v>285.38000499999998</v>
      </c>
      <c r="D1000" s="37">
        <v>287.29998799999998</v>
      </c>
      <c r="E1000" s="37">
        <v>282.39999399999999</v>
      </c>
      <c r="F1000" s="37">
        <v>286.64001500000001</v>
      </c>
      <c r="G1000" s="38">
        <v>146684800</v>
      </c>
      <c r="H1000" s="37">
        <v>270.74258400000002</v>
      </c>
      <c r="I1000" s="41">
        <f t="shared" si="122"/>
        <v>0.94453868905916716</v>
      </c>
      <c r="J1000" s="41">
        <f t="shared" ca="1" si="123"/>
        <v>1</v>
      </c>
      <c r="K1000" s="37">
        <f t="shared" si="124"/>
        <v>269.55</v>
      </c>
      <c r="L1000" s="37">
        <f t="shared" si="125"/>
        <v>271.37</v>
      </c>
      <c r="M1000" s="37">
        <f t="shared" si="126"/>
        <v>266.74</v>
      </c>
      <c r="N1000" s="37">
        <f t="shared" si="127"/>
        <v>270.74</v>
      </c>
      <c r="O1000" s="38">
        <f t="shared" ca="1" si="128"/>
        <v>146684800</v>
      </c>
    </row>
    <row r="1001" spans="1:15" x14ac:dyDescent="0.4">
      <c r="A1001">
        <v>986</v>
      </c>
      <c r="B1001" s="63">
        <v>43937</v>
      </c>
      <c r="C1001" s="37">
        <v>279.14999399999999</v>
      </c>
      <c r="D1001" s="37">
        <v>280.02999899999998</v>
      </c>
      <c r="E1001" s="37">
        <v>275.76001000000002</v>
      </c>
      <c r="F1001" s="37">
        <v>279.10000600000001</v>
      </c>
      <c r="G1001" s="38">
        <v>131798300</v>
      </c>
      <c r="H1001" s="37">
        <v>263.62075800000002</v>
      </c>
      <c r="I1001" s="41">
        <f t="shared" si="122"/>
        <v>0.94453870416613328</v>
      </c>
      <c r="J1001" s="41">
        <f t="shared" ca="1" si="123"/>
        <v>1</v>
      </c>
      <c r="K1001" s="37">
        <f t="shared" si="124"/>
        <v>263.67</v>
      </c>
      <c r="L1001" s="37">
        <f t="shared" si="125"/>
        <v>264.5</v>
      </c>
      <c r="M1001" s="37">
        <f t="shared" si="126"/>
        <v>260.47000000000003</v>
      </c>
      <c r="N1001" s="37">
        <f t="shared" si="127"/>
        <v>263.62</v>
      </c>
      <c r="O1001" s="38">
        <f t="shared" ca="1" si="128"/>
        <v>131798300</v>
      </c>
    </row>
    <row r="1002" spans="1:15" x14ac:dyDescent="0.4">
      <c r="A1002">
        <v>987</v>
      </c>
      <c r="B1002" s="63">
        <v>43936</v>
      </c>
      <c r="C1002" s="37">
        <v>277.57000699999998</v>
      </c>
      <c r="D1002" s="37">
        <v>283.94000199999999</v>
      </c>
      <c r="E1002" s="37">
        <v>275.459991</v>
      </c>
      <c r="F1002" s="37">
        <v>277.76001000000002</v>
      </c>
      <c r="G1002" s="38">
        <v>121775000</v>
      </c>
      <c r="H1002" s="37">
        <v>262.35504200000003</v>
      </c>
      <c r="I1002" s="41">
        <f t="shared" si="122"/>
        <v>0.94453856766494215</v>
      </c>
      <c r="J1002" s="41">
        <f t="shared" ca="1" si="123"/>
        <v>1</v>
      </c>
      <c r="K1002" s="37">
        <f t="shared" si="124"/>
        <v>262.18</v>
      </c>
      <c r="L1002" s="37">
        <f t="shared" si="125"/>
        <v>268.19</v>
      </c>
      <c r="M1002" s="37">
        <f t="shared" si="126"/>
        <v>260.18</v>
      </c>
      <c r="N1002" s="37">
        <f t="shared" si="127"/>
        <v>262.36</v>
      </c>
      <c r="O1002" s="38">
        <f t="shared" ca="1" si="128"/>
        <v>121775000</v>
      </c>
    </row>
    <row r="1003" spans="1:15" x14ac:dyDescent="0.4">
      <c r="A1003">
        <v>988</v>
      </c>
      <c r="B1003" s="63">
        <v>43935</v>
      </c>
      <c r="C1003" s="37">
        <v>280.98001099999999</v>
      </c>
      <c r="D1003" s="37">
        <v>284.89999399999999</v>
      </c>
      <c r="E1003" s="37">
        <v>275.51001000000002</v>
      </c>
      <c r="F1003" s="37">
        <v>283.790009</v>
      </c>
      <c r="G1003" s="38">
        <v>134143400</v>
      </c>
      <c r="H1003" s="37">
        <v>268.050659</v>
      </c>
      <c r="I1003" s="41">
        <f t="shared" si="122"/>
        <v>0.94453874519592407</v>
      </c>
      <c r="J1003" s="41">
        <f t="shared" ca="1" si="123"/>
        <v>1</v>
      </c>
      <c r="K1003" s="37">
        <f t="shared" si="124"/>
        <v>265.39999999999998</v>
      </c>
      <c r="L1003" s="37">
        <f t="shared" si="125"/>
        <v>269.10000000000002</v>
      </c>
      <c r="M1003" s="37">
        <f t="shared" si="126"/>
        <v>260.23</v>
      </c>
      <c r="N1003" s="37">
        <f t="shared" si="127"/>
        <v>268.05</v>
      </c>
      <c r="O1003" s="38">
        <f t="shared" ca="1" si="128"/>
        <v>134143400</v>
      </c>
    </row>
    <row r="1004" spans="1:15" x14ac:dyDescent="0.4">
      <c r="A1004">
        <v>989</v>
      </c>
      <c r="B1004" s="63">
        <v>43934</v>
      </c>
      <c r="C1004" s="37">
        <v>277.14001500000001</v>
      </c>
      <c r="D1004" s="37">
        <v>277.51001000000002</v>
      </c>
      <c r="E1004" s="37">
        <v>271.41000400000001</v>
      </c>
      <c r="F1004" s="37">
        <v>275.66000400000001</v>
      </c>
      <c r="G1004" s="38">
        <v>114839100</v>
      </c>
      <c r="H1004" s="37">
        <v>260.37155200000001</v>
      </c>
      <c r="I1004" s="41">
        <f t="shared" si="122"/>
        <v>0.94453873692898882</v>
      </c>
      <c r="J1004" s="41">
        <f t="shared" ca="1" si="123"/>
        <v>1</v>
      </c>
      <c r="K1004" s="37">
        <f t="shared" si="124"/>
        <v>261.77</v>
      </c>
      <c r="L1004" s="37">
        <f t="shared" si="125"/>
        <v>262.12</v>
      </c>
      <c r="M1004" s="37">
        <f t="shared" si="126"/>
        <v>256.36</v>
      </c>
      <c r="N1004" s="37">
        <f t="shared" si="127"/>
        <v>260.37</v>
      </c>
      <c r="O1004" s="38">
        <f t="shared" ca="1" si="128"/>
        <v>114839100</v>
      </c>
    </row>
    <row r="1005" spans="1:15" x14ac:dyDescent="0.4">
      <c r="A1005">
        <v>990</v>
      </c>
      <c r="B1005" s="63">
        <v>43930</v>
      </c>
      <c r="C1005" s="37">
        <v>277.57998700000002</v>
      </c>
      <c r="D1005" s="37">
        <v>281.20001200000002</v>
      </c>
      <c r="E1005" s="37">
        <v>275.47000100000002</v>
      </c>
      <c r="F1005" s="37">
        <v>278.20001200000002</v>
      </c>
      <c r="G1005" s="38">
        <v>189999200</v>
      </c>
      <c r="H1005" s="37">
        <v>262.770691</v>
      </c>
      <c r="I1005" s="41">
        <f t="shared" si="122"/>
        <v>0.9445387478991194</v>
      </c>
      <c r="J1005" s="41">
        <f t="shared" ca="1" si="123"/>
        <v>1</v>
      </c>
      <c r="K1005" s="37">
        <f t="shared" si="124"/>
        <v>262.19</v>
      </c>
      <c r="L1005" s="37">
        <f t="shared" si="125"/>
        <v>265.60000000000002</v>
      </c>
      <c r="M1005" s="37">
        <f t="shared" si="126"/>
        <v>260.19</v>
      </c>
      <c r="N1005" s="37">
        <f t="shared" si="127"/>
        <v>262.77</v>
      </c>
      <c r="O1005" s="38">
        <f t="shared" ca="1" si="128"/>
        <v>189999200</v>
      </c>
    </row>
    <row r="1006" spans="1:15" x14ac:dyDescent="0.4">
      <c r="A1006">
        <v>991</v>
      </c>
      <c r="B1006" s="63">
        <v>43929</v>
      </c>
      <c r="C1006" s="37">
        <v>267.959991</v>
      </c>
      <c r="D1006" s="37">
        <v>276</v>
      </c>
      <c r="E1006" s="37">
        <v>265.25</v>
      </c>
      <c r="F1006" s="37">
        <v>274.02999899999998</v>
      </c>
      <c r="G1006" s="38">
        <v>153774500</v>
      </c>
      <c r="H1006" s="37">
        <v>258.831909</v>
      </c>
      <c r="I1006" s="41">
        <f t="shared" si="122"/>
        <v>0.94453859046286393</v>
      </c>
      <c r="J1006" s="41">
        <f t="shared" ca="1" si="123"/>
        <v>1</v>
      </c>
      <c r="K1006" s="37">
        <f t="shared" si="124"/>
        <v>253.1</v>
      </c>
      <c r="L1006" s="37">
        <f t="shared" si="125"/>
        <v>260.69</v>
      </c>
      <c r="M1006" s="37">
        <f t="shared" si="126"/>
        <v>250.54</v>
      </c>
      <c r="N1006" s="37">
        <f t="shared" si="127"/>
        <v>258.83</v>
      </c>
      <c r="O1006" s="38">
        <f t="shared" ca="1" si="128"/>
        <v>153774500</v>
      </c>
    </row>
    <row r="1007" spans="1:15" x14ac:dyDescent="0.4">
      <c r="A1007">
        <v>992</v>
      </c>
      <c r="B1007" s="63">
        <v>43928</v>
      </c>
      <c r="C1007" s="37">
        <v>274.209991</v>
      </c>
      <c r="D1007" s="37">
        <v>275.02999899999998</v>
      </c>
      <c r="E1007" s="37">
        <v>264.89001500000001</v>
      </c>
      <c r="F1007" s="37">
        <v>265.13000499999998</v>
      </c>
      <c r="G1007" s="38">
        <v>201427200</v>
      </c>
      <c r="H1007" s="37">
        <v>250.42558299999999</v>
      </c>
      <c r="I1007" s="41">
        <f t="shared" si="122"/>
        <v>0.94453882351037566</v>
      </c>
      <c r="J1007" s="41">
        <f t="shared" ca="1" si="123"/>
        <v>1</v>
      </c>
      <c r="K1007" s="37">
        <f t="shared" si="124"/>
        <v>259</v>
      </c>
      <c r="L1007" s="37">
        <f t="shared" si="125"/>
        <v>259.77999999999997</v>
      </c>
      <c r="M1007" s="37">
        <f t="shared" si="126"/>
        <v>250.2</v>
      </c>
      <c r="N1007" s="37">
        <f t="shared" si="127"/>
        <v>250.43</v>
      </c>
      <c r="O1007" s="38">
        <f t="shared" ca="1" si="128"/>
        <v>201427200</v>
      </c>
    </row>
    <row r="1008" spans="1:15" x14ac:dyDescent="0.4">
      <c r="A1008">
        <v>993</v>
      </c>
      <c r="B1008" s="63">
        <v>43927</v>
      </c>
      <c r="C1008" s="37">
        <v>257.83999599999999</v>
      </c>
      <c r="D1008" s="37">
        <v>267</v>
      </c>
      <c r="E1008" s="37">
        <v>248.16999799999999</v>
      </c>
      <c r="F1008" s="37">
        <v>264.85998499999999</v>
      </c>
      <c r="G1008" s="38">
        <v>188061200</v>
      </c>
      <c r="H1008" s="37">
        <v>250.17048600000001</v>
      </c>
      <c r="I1008" s="41">
        <f t="shared" si="122"/>
        <v>0.94453862481340856</v>
      </c>
      <c r="J1008" s="41">
        <f t="shared" ca="1" si="123"/>
        <v>1</v>
      </c>
      <c r="K1008" s="37">
        <f t="shared" si="124"/>
        <v>243.54</v>
      </c>
      <c r="L1008" s="37">
        <f t="shared" si="125"/>
        <v>252.19</v>
      </c>
      <c r="M1008" s="37">
        <f t="shared" si="126"/>
        <v>234.41</v>
      </c>
      <c r="N1008" s="37">
        <f t="shared" si="127"/>
        <v>250.17</v>
      </c>
      <c r="O1008" s="38">
        <f t="shared" ca="1" si="128"/>
        <v>188061200</v>
      </c>
    </row>
    <row r="1009" spans="1:15" x14ac:dyDescent="0.4">
      <c r="A1009">
        <v>994</v>
      </c>
      <c r="B1009" s="63">
        <v>43924</v>
      </c>
      <c r="C1009" s="37">
        <v>250.759995</v>
      </c>
      <c r="D1009" s="37">
        <v>253.320007</v>
      </c>
      <c r="E1009" s="37">
        <v>245.220001</v>
      </c>
      <c r="F1009" s="37">
        <v>248.19000199999999</v>
      </c>
      <c r="G1009" s="38">
        <v>135561200</v>
      </c>
      <c r="H1009" s="37">
        <v>234.42503400000001</v>
      </c>
      <c r="I1009" s="41">
        <f t="shared" si="122"/>
        <v>0.94453858781950462</v>
      </c>
      <c r="J1009" s="41">
        <f t="shared" ca="1" si="123"/>
        <v>1</v>
      </c>
      <c r="K1009" s="37">
        <f t="shared" si="124"/>
        <v>236.85</v>
      </c>
      <c r="L1009" s="37">
        <f t="shared" si="125"/>
        <v>239.27</v>
      </c>
      <c r="M1009" s="37">
        <f t="shared" si="126"/>
        <v>231.62</v>
      </c>
      <c r="N1009" s="37">
        <f t="shared" si="127"/>
        <v>234.43</v>
      </c>
      <c r="O1009" s="38">
        <f t="shared" ca="1" si="128"/>
        <v>135561200</v>
      </c>
    </row>
    <row r="1010" spans="1:15" x14ac:dyDescent="0.4">
      <c r="A1010">
        <v>995</v>
      </c>
      <c r="B1010" s="63">
        <v>43923</v>
      </c>
      <c r="C1010" s="37">
        <v>245.19000199999999</v>
      </c>
      <c r="D1010" s="37">
        <v>252.679993</v>
      </c>
      <c r="E1010" s="37">
        <v>244.58999600000001</v>
      </c>
      <c r="F1010" s="37">
        <v>251.83000200000001</v>
      </c>
      <c r="G1010" s="38">
        <v>177660400</v>
      </c>
      <c r="H1010" s="37">
        <v>237.86317399999999</v>
      </c>
      <c r="I1010" s="41">
        <f t="shared" si="122"/>
        <v>0.94453866541286835</v>
      </c>
      <c r="J1010" s="41">
        <f t="shared" ca="1" si="123"/>
        <v>1</v>
      </c>
      <c r="K1010" s="37">
        <f t="shared" si="124"/>
        <v>231.59</v>
      </c>
      <c r="L1010" s="37">
        <f t="shared" si="125"/>
        <v>238.67</v>
      </c>
      <c r="M1010" s="37">
        <f t="shared" si="126"/>
        <v>231.02</v>
      </c>
      <c r="N1010" s="37">
        <f t="shared" si="127"/>
        <v>237.86</v>
      </c>
      <c r="O1010" s="38">
        <f t="shared" ca="1" si="128"/>
        <v>177660400</v>
      </c>
    </row>
    <row r="1011" spans="1:15" x14ac:dyDescent="0.4">
      <c r="A1011">
        <v>996</v>
      </c>
      <c r="B1011" s="63">
        <v>43922</v>
      </c>
      <c r="C1011" s="37">
        <v>247.979996</v>
      </c>
      <c r="D1011" s="37">
        <v>257.66000400000001</v>
      </c>
      <c r="E1011" s="37">
        <v>243.89999399999999</v>
      </c>
      <c r="F1011" s="37">
        <v>246.14999399999999</v>
      </c>
      <c r="G1011" s="38">
        <v>189554600</v>
      </c>
      <c r="H1011" s="37">
        <v>232.49818400000001</v>
      </c>
      <c r="I1011" s="41">
        <f t="shared" si="122"/>
        <v>0.94453865393959757</v>
      </c>
      <c r="J1011" s="41">
        <f t="shared" ca="1" si="123"/>
        <v>1</v>
      </c>
      <c r="K1011" s="37">
        <f t="shared" si="124"/>
        <v>234.23</v>
      </c>
      <c r="L1011" s="37">
        <f t="shared" si="125"/>
        <v>243.37</v>
      </c>
      <c r="M1011" s="37">
        <f t="shared" si="126"/>
        <v>230.37</v>
      </c>
      <c r="N1011" s="37">
        <f t="shared" si="127"/>
        <v>232.5</v>
      </c>
      <c r="O1011" s="38">
        <f t="shared" ca="1" si="128"/>
        <v>189554600</v>
      </c>
    </row>
    <row r="1012" spans="1:15" x14ac:dyDescent="0.4">
      <c r="A1012">
        <v>997</v>
      </c>
      <c r="B1012" s="63">
        <v>43921</v>
      </c>
      <c r="C1012" s="37">
        <v>260.55999800000001</v>
      </c>
      <c r="D1012" s="37">
        <v>263.32998700000002</v>
      </c>
      <c r="E1012" s="37">
        <v>256.22000100000002</v>
      </c>
      <c r="F1012" s="37">
        <v>257.75</v>
      </c>
      <c r="G1012" s="38">
        <v>194881100</v>
      </c>
      <c r="H1012" s="37">
        <v>243.45486500000001</v>
      </c>
      <c r="I1012" s="41">
        <f t="shared" si="122"/>
        <v>0.94453875848690594</v>
      </c>
      <c r="J1012" s="41">
        <f t="shared" ca="1" si="123"/>
        <v>1</v>
      </c>
      <c r="K1012" s="37">
        <f t="shared" si="124"/>
        <v>246.11</v>
      </c>
      <c r="L1012" s="37">
        <f t="shared" si="125"/>
        <v>248.73</v>
      </c>
      <c r="M1012" s="37">
        <f t="shared" si="126"/>
        <v>242.01</v>
      </c>
      <c r="N1012" s="37">
        <f t="shared" si="127"/>
        <v>243.45</v>
      </c>
      <c r="O1012" s="38">
        <f t="shared" ca="1" si="128"/>
        <v>194881100</v>
      </c>
    </row>
    <row r="1013" spans="1:15" x14ac:dyDescent="0.4">
      <c r="A1013">
        <v>998</v>
      </c>
      <c r="B1013" s="63">
        <v>43920</v>
      </c>
      <c r="C1013" s="37">
        <v>255.699997</v>
      </c>
      <c r="D1013" s="37">
        <v>262.42999300000002</v>
      </c>
      <c r="E1013" s="37">
        <v>253.529999</v>
      </c>
      <c r="F1013" s="37">
        <v>261.64999399999999</v>
      </c>
      <c r="G1013" s="38">
        <v>171369500</v>
      </c>
      <c r="H1013" s="37">
        <v>247.138519</v>
      </c>
      <c r="I1013" s="41">
        <f t="shared" si="122"/>
        <v>0.9445385999129815</v>
      </c>
      <c r="J1013" s="41">
        <f t="shared" ca="1" si="123"/>
        <v>1</v>
      </c>
      <c r="K1013" s="37">
        <f t="shared" si="124"/>
        <v>241.52</v>
      </c>
      <c r="L1013" s="37">
        <f t="shared" si="125"/>
        <v>247.88</v>
      </c>
      <c r="M1013" s="37">
        <f t="shared" si="126"/>
        <v>239.47</v>
      </c>
      <c r="N1013" s="37">
        <f t="shared" si="127"/>
        <v>247.14</v>
      </c>
      <c r="O1013" s="38">
        <f t="shared" ca="1" si="128"/>
        <v>171369500</v>
      </c>
    </row>
    <row r="1014" spans="1:15" x14ac:dyDescent="0.4">
      <c r="A1014">
        <v>999</v>
      </c>
      <c r="B1014" s="63">
        <v>43917</v>
      </c>
      <c r="C1014" s="37">
        <v>253.270004</v>
      </c>
      <c r="D1014" s="37">
        <v>260.80999800000001</v>
      </c>
      <c r="E1014" s="37">
        <v>251.050003</v>
      </c>
      <c r="F1014" s="37">
        <v>253.41999799999999</v>
      </c>
      <c r="G1014" s="38">
        <v>224341200</v>
      </c>
      <c r="H1014" s="37">
        <v>239.36497499999999</v>
      </c>
      <c r="I1014" s="41">
        <f t="shared" si="122"/>
        <v>0.94453861924503679</v>
      </c>
      <c r="J1014" s="41">
        <f t="shared" ca="1" si="123"/>
        <v>1</v>
      </c>
      <c r="K1014" s="37">
        <f t="shared" si="124"/>
        <v>239.22</v>
      </c>
      <c r="L1014" s="37">
        <f t="shared" si="125"/>
        <v>246.35</v>
      </c>
      <c r="M1014" s="37">
        <f t="shared" si="126"/>
        <v>237.13</v>
      </c>
      <c r="N1014" s="37">
        <f t="shared" si="127"/>
        <v>239.36</v>
      </c>
      <c r="O1014" s="38">
        <f t="shared" ca="1" si="128"/>
        <v>224341200</v>
      </c>
    </row>
    <row r="1015" spans="1:15" x14ac:dyDescent="0.4">
      <c r="A1015">
        <v>1000</v>
      </c>
      <c r="B1015" s="63">
        <v>43916</v>
      </c>
      <c r="C1015" s="37">
        <v>249.520004</v>
      </c>
      <c r="D1015" s="37">
        <v>262.79998799999998</v>
      </c>
      <c r="E1015" s="37">
        <v>249.050003</v>
      </c>
      <c r="F1015" s="37">
        <v>261.20001200000002</v>
      </c>
      <c r="G1015" s="38">
        <v>257632800</v>
      </c>
      <c r="H1015" s="37">
        <v>246.71350100000001</v>
      </c>
      <c r="I1015" s="41">
        <f t="shared" si="122"/>
        <v>0.94453862812226819</v>
      </c>
      <c r="J1015" s="41">
        <f t="shared" ca="1" si="123"/>
        <v>1</v>
      </c>
      <c r="K1015" s="37">
        <f t="shared" si="124"/>
        <v>235.68</v>
      </c>
      <c r="L1015" s="37">
        <f t="shared" si="125"/>
        <v>248.22</v>
      </c>
      <c r="M1015" s="37">
        <f t="shared" si="126"/>
        <v>235.24</v>
      </c>
      <c r="N1015" s="37">
        <f t="shared" si="127"/>
        <v>246.71</v>
      </c>
      <c r="O1015" s="38">
        <f t="shared" ca="1" si="128"/>
        <v>257632800</v>
      </c>
    </row>
    <row r="1016" spans="1:15" x14ac:dyDescent="0.4">
      <c r="A1016">
        <v>1001</v>
      </c>
      <c r="B1016" s="63">
        <v>43915</v>
      </c>
      <c r="C1016" s="37">
        <v>244.86999499999999</v>
      </c>
      <c r="D1016" s="37">
        <v>256.35000600000001</v>
      </c>
      <c r="E1016" s="37">
        <v>239.75</v>
      </c>
      <c r="F1016" s="37">
        <v>246.78999300000001</v>
      </c>
      <c r="G1016" s="38">
        <v>299430300</v>
      </c>
      <c r="H1016" s="37">
        <v>233.10269199999999</v>
      </c>
      <c r="I1016" s="41">
        <f t="shared" si="122"/>
        <v>0.944538670982498</v>
      </c>
      <c r="J1016" s="41">
        <f t="shared" ca="1" si="123"/>
        <v>1</v>
      </c>
      <c r="K1016" s="37">
        <f t="shared" si="124"/>
        <v>231.29</v>
      </c>
      <c r="L1016" s="37">
        <f t="shared" si="125"/>
        <v>242.13</v>
      </c>
      <c r="M1016" s="37">
        <f t="shared" si="126"/>
        <v>226.45</v>
      </c>
      <c r="N1016" s="37">
        <f t="shared" si="127"/>
        <v>233.1</v>
      </c>
      <c r="O1016" s="38">
        <f t="shared" ca="1" si="128"/>
        <v>299430300</v>
      </c>
    </row>
    <row r="1017" spans="1:15" x14ac:dyDescent="0.4">
      <c r="A1017">
        <v>1002</v>
      </c>
      <c r="B1017" s="63">
        <v>43914</v>
      </c>
      <c r="C1017" s="37">
        <v>234.41999799999999</v>
      </c>
      <c r="D1017" s="37">
        <v>244.10000600000001</v>
      </c>
      <c r="E1017" s="37">
        <v>233.800003</v>
      </c>
      <c r="F1017" s="37">
        <v>243.14999399999999</v>
      </c>
      <c r="G1017" s="38">
        <v>235494500</v>
      </c>
      <c r="H1017" s="37">
        <v>229.664581</v>
      </c>
      <c r="I1017" s="41">
        <f t="shared" si="122"/>
        <v>0.94453870724751077</v>
      </c>
      <c r="J1017" s="41">
        <f t="shared" ca="1" si="123"/>
        <v>1</v>
      </c>
      <c r="K1017" s="37">
        <f t="shared" si="124"/>
        <v>221.42</v>
      </c>
      <c r="L1017" s="37">
        <f t="shared" si="125"/>
        <v>230.56</v>
      </c>
      <c r="M1017" s="37">
        <f t="shared" si="126"/>
        <v>220.83</v>
      </c>
      <c r="N1017" s="37">
        <f t="shared" si="127"/>
        <v>229.66</v>
      </c>
      <c r="O1017" s="38">
        <f t="shared" ca="1" si="128"/>
        <v>235494500</v>
      </c>
    </row>
    <row r="1018" spans="1:15" x14ac:dyDescent="0.4">
      <c r="A1018">
        <v>1003</v>
      </c>
      <c r="B1018" s="63">
        <v>43913</v>
      </c>
      <c r="C1018" s="37">
        <v>228.19000199999999</v>
      </c>
      <c r="D1018" s="37">
        <v>229.679993</v>
      </c>
      <c r="E1018" s="37">
        <v>218.259995</v>
      </c>
      <c r="F1018" s="37">
        <v>222.949997</v>
      </c>
      <c r="G1018" s="38">
        <v>326025200</v>
      </c>
      <c r="H1018" s="37">
        <v>210.58488500000001</v>
      </c>
      <c r="I1018" s="41">
        <f t="shared" si="122"/>
        <v>0.9445386312339803</v>
      </c>
      <c r="J1018" s="41">
        <f t="shared" ca="1" si="123"/>
        <v>1</v>
      </c>
      <c r="K1018" s="37">
        <f t="shared" si="124"/>
        <v>215.53</v>
      </c>
      <c r="L1018" s="37">
        <f t="shared" si="125"/>
        <v>216.94</v>
      </c>
      <c r="M1018" s="37">
        <f t="shared" si="126"/>
        <v>206.15</v>
      </c>
      <c r="N1018" s="37">
        <f t="shared" si="127"/>
        <v>210.58</v>
      </c>
      <c r="O1018" s="38">
        <f t="shared" ca="1" si="128"/>
        <v>326025200</v>
      </c>
    </row>
    <row r="1019" spans="1:15" x14ac:dyDescent="0.4">
      <c r="A1019">
        <v>1004</v>
      </c>
      <c r="B1019" s="63">
        <v>43910</v>
      </c>
      <c r="C1019" s="37">
        <v>242.529999</v>
      </c>
      <c r="D1019" s="37">
        <v>244.470001</v>
      </c>
      <c r="E1019" s="37">
        <v>228.5</v>
      </c>
      <c r="F1019" s="37">
        <v>228.800003</v>
      </c>
      <c r="G1019" s="38">
        <v>347158800</v>
      </c>
      <c r="H1019" s="37">
        <v>216.110443</v>
      </c>
      <c r="I1019" s="41">
        <f t="shared" si="122"/>
        <v>0.94453863709083952</v>
      </c>
      <c r="J1019" s="41">
        <f t="shared" ca="1" si="123"/>
        <v>1</v>
      </c>
      <c r="K1019" s="37">
        <f t="shared" si="124"/>
        <v>229.08</v>
      </c>
      <c r="L1019" s="37">
        <f t="shared" si="125"/>
        <v>230.91</v>
      </c>
      <c r="M1019" s="37">
        <f t="shared" si="126"/>
        <v>215.83</v>
      </c>
      <c r="N1019" s="37">
        <f t="shared" si="127"/>
        <v>216.11</v>
      </c>
      <c r="O1019" s="38">
        <f t="shared" ca="1" si="128"/>
        <v>347158800</v>
      </c>
    </row>
    <row r="1020" spans="1:15" x14ac:dyDescent="0.4">
      <c r="A1020">
        <v>1005</v>
      </c>
      <c r="B1020" s="63">
        <v>43909</v>
      </c>
      <c r="C1020" s="37">
        <v>239.25</v>
      </c>
      <c r="D1020" s="37">
        <v>247.38000500000001</v>
      </c>
      <c r="E1020" s="37">
        <v>232.220001</v>
      </c>
      <c r="F1020" s="37">
        <v>240.509995</v>
      </c>
      <c r="G1020" s="38">
        <v>289322000</v>
      </c>
      <c r="H1020" s="37">
        <v>225.842941</v>
      </c>
      <c r="I1020" s="41">
        <f t="shared" si="122"/>
        <v>0.93901686289586428</v>
      </c>
      <c r="J1020" s="41">
        <f t="shared" ca="1" si="123"/>
        <v>1</v>
      </c>
      <c r="K1020" s="37">
        <f t="shared" si="124"/>
        <v>224.66</v>
      </c>
      <c r="L1020" s="37">
        <f t="shared" si="125"/>
        <v>232.29</v>
      </c>
      <c r="M1020" s="37">
        <f t="shared" si="126"/>
        <v>218.06</v>
      </c>
      <c r="N1020" s="37">
        <f t="shared" si="127"/>
        <v>225.84</v>
      </c>
      <c r="O1020" s="38">
        <f t="shared" ca="1" si="128"/>
        <v>289322000</v>
      </c>
    </row>
    <row r="1021" spans="1:15" x14ac:dyDescent="0.4">
      <c r="A1021">
        <v>1006</v>
      </c>
      <c r="B1021" s="63">
        <v>43908</v>
      </c>
      <c r="C1021" s="37">
        <v>236.25</v>
      </c>
      <c r="D1021" s="37">
        <v>248.36999499999999</v>
      </c>
      <c r="E1021" s="37">
        <v>228.020004</v>
      </c>
      <c r="F1021" s="37">
        <v>240</v>
      </c>
      <c r="G1021" s="38">
        <v>327597100</v>
      </c>
      <c r="H1021" s="37">
        <v>225.364059</v>
      </c>
      <c r="I1021" s="41">
        <f t="shared" si="122"/>
        <v>0.93901691249999997</v>
      </c>
      <c r="J1021" s="41">
        <f t="shared" ca="1" si="123"/>
        <v>1</v>
      </c>
      <c r="K1021" s="37">
        <f t="shared" si="124"/>
        <v>221.84</v>
      </c>
      <c r="L1021" s="37">
        <f t="shared" si="125"/>
        <v>233.22</v>
      </c>
      <c r="M1021" s="37">
        <f t="shared" si="126"/>
        <v>214.11</v>
      </c>
      <c r="N1021" s="37">
        <f t="shared" si="127"/>
        <v>225.36</v>
      </c>
      <c r="O1021" s="38">
        <f t="shared" ca="1" si="128"/>
        <v>327597100</v>
      </c>
    </row>
    <row r="1022" spans="1:15" x14ac:dyDescent="0.4">
      <c r="A1022">
        <v>1007</v>
      </c>
      <c r="B1022" s="63">
        <v>43907</v>
      </c>
      <c r="C1022" s="37">
        <v>245.03999300000001</v>
      </c>
      <c r="D1022" s="37">
        <v>256.17001299999998</v>
      </c>
      <c r="E1022" s="37">
        <v>237.070007</v>
      </c>
      <c r="F1022" s="37">
        <v>252.800003</v>
      </c>
      <c r="G1022" s="38">
        <v>262070500</v>
      </c>
      <c r="H1022" s="37">
        <v>237.383499</v>
      </c>
      <c r="I1022" s="41">
        <f t="shared" si="122"/>
        <v>0.93901699439457675</v>
      </c>
      <c r="J1022" s="41">
        <f t="shared" ca="1" si="123"/>
        <v>1</v>
      </c>
      <c r="K1022" s="37">
        <f t="shared" si="124"/>
        <v>230.1</v>
      </c>
      <c r="L1022" s="37">
        <f t="shared" si="125"/>
        <v>240.55</v>
      </c>
      <c r="M1022" s="37">
        <f t="shared" si="126"/>
        <v>222.61</v>
      </c>
      <c r="N1022" s="37">
        <f t="shared" si="127"/>
        <v>237.38</v>
      </c>
      <c r="O1022" s="38">
        <f t="shared" ca="1" si="128"/>
        <v>262070500</v>
      </c>
    </row>
    <row r="1023" spans="1:15" x14ac:dyDescent="0.4">
      <c r="A1023">
        <v>1008</v>
      </c>
      <c r="B1023" s="63">
        <v>43906</v>
      </c>
      <c r="C1023" s="37">
        <v>241.179993</v>
      </c>
      <c r="D1023" s="37">
        <v>256.89999399999999</v>
      </c>
      <c r="E1023" s="37">
        <v>237.36000100000001</v>
      </c>
      <c r="F1023" s="37">
        <v>239.85000600000001</v>
      </c>
      <c r="G1023" s="38">
        <v>297240000</v>
      </c>
      <c r="H1023" s="37">
        <v>225.223251</v>
      </c>
      <c r="I1023" s="41">
        <f t="shared" si="122"/>
        <v>0.93901707469625828</v>
      </c>
      <c r="J1023" s="41">
        <f t="shared" ca="1" si="123"/>
        <v>1</v>
      </c>
      <c r="K1023" s="37">
        <f t="shared" si="124"/>
        <v>226.47</v>
      </c>
      <c r="L1023" s="37">
        <f t="shared" si="125"/>
        <v>241.23</v>
      </c>
      <c r="M1023" s="37">
        <f t="shared" si="126"/>
        <v>222.89</v>
      </c>
      <c r="N1023" s="37">
        <f t="shared" si="127"/>
        <v>225.22</v>
      </c>
      <c r="O1023" s="38">
        <f t="shared" ca="1" si="128"/>
        <v>297240000</v>
      </c>
    </row>
    <row r="1024" spans="1:15" x14ac:dyDescent="0.4">
      <c r="A1024">
        <v>1009</v>
      </c>
      <c r="B1024" s="63">
        <v>43903</v>
      </c>
      <c r="C1024" s="37">
        <v>263.08999599999999</v>
      </c>
      <c r="D1024" s="37">
        <v>271.48001099999999</v>
      </c>
      <c r="E1024" s="37">
        <v>248.520004</v>
      </c>
      <c r="F1024" s="37">
        <v>269.32000699999998</v>
      </c>
      <c r="G1024" s="38">
        <v>329566100</v>
      </c>
      <c r="H1024" s="37">
        <v>252.89608799999999</v>
      </c>
      <c r="I1024" s="41">
        <f t="shared" si="122"/>
        <v>0.93901708535155359</v>
      </c>
      <c r="J1024" s="41">
        <f t="shared" ca="1" si="123"/>
        <v>1</v>
      </c>
      <c r="K1024" s="37">
        <f t="shared" si="124"/>
        <v>247.05</v>
      </c>
      <c r="L1024" s="37">
        <f t="shared" si="125"/>
        <v>254.92</v>
      </c>
      <c r="M1024" s="37">
        <f t="shared" si="126"/>
        <v>233.36</v>
      </c>
      <c r="N1024" s="37">
        <f t="shared" si="127"/>
        <v>252.9</v>
      </c>
      <c r="O1024" s="38">
        <f t="shared" ca="1" si="128"/>
        <v>329566100</v>
      </c>
    </row>
    <row r="1025" spans="1:15" x14ac:dyDescent="0.4">
      <c r="A1025">
        <v>1010</v>
      </c>
      <c r="B1025" s="63">
        <v>43902</v>
      </c>
      <c r="C1025" s="37">
        <v>256</v>
      </c>
      <c r="D1025" s="37">
        <v>266.66000400000001</v>
      </c>
      <c r="E1025" s="37">
        <v>247.679993</v>
      </c>
      <c r="F1025" s="37">
        <v>248.11000100000001</v>
      </c>
      <c r="G1025" s="38">
        <v>392220700</v>
      </c>
      <c r="H1025" s="37">
        <v>232.97949199999999</v>
      </c>
      <c r="I1025" s="41">
        <f t="shared" si="122"/>
        <v>0.93901693225175542</v>
      </c>
      <c r="J1025" s="41">
        <f t="shared" ca="1" si="123"/>
        <v>1</v>
      </c>
      <c r="K1025" s="37">
        <f t="shared" si="124"/>
        <v>240.39</v>
      </c>
      <c r="L1025" s="37">
        <f t="shared" si="125"/>
        <v>250.4</v>
      </c>
      <c r="M1025" s="37">
        <f t="shared" si="126"/>
        <v>232.58</v>
      </c>
      <c r="N1025" s="37">
        <f t="shared" si="127"/>
        <v>232.98</v>
      </c>
      <c r="O1025" s="38">
        <f t="shared" ca="1" si="128"/>
        <v>392220700</v>
      </c>
    </row>
    <row r="1026" spans="1:15" x14ac:dyDescent="0.4">
      <c r="A1026">
        <v>1011</v>
      </c>
      <c r="B1026" s="63">
        <v>43901</v>
      </c>
      <c r="C1026" s="37">
        <v>280.70001200000002</v>
      </c>
      <c r="D1026" s="37">
        <v>281.94000199999999</v>
      </c>
      <c r="E1026" s="37">
        <v>270.88000499999998</v>
      </c>
      <c r="F1026" s="37">
        <v>274.35998499999999</v>
      </c>
      <c r="G1026" s="38">
        <v>255316300</v>
      </c>
      <c r="H1026" s="37">
        <v>257.62872299999998</v>
      </c>
      <c r="I1026" s="41">
        <f t="shared" si="122"/>
        <v>0.93901712015329053</v>
      </c>
      <c r="J1026" s="41">
        <f t="shared" ca="1" si="123"/>
        <v>1</v>
      </c>
      <c r="K1026" s="37">
        <f t="shared" si="124"/>
        <v>263.58</v>
      </c>
      <c r="L1026" s="37">
        <f t="shared" si="125"/>
        <v>264.75</v>
      </c>
      <c r="M1026" s="37">
        <f t="shared" si="126"/>
        <v>254.36</v>
      </c>
      <c r="N1026" s="37">
        <f t="shared" si="127"/>
        <v>257.63</v>
      </c>
      <c r="O1026" s="38">
        <f t="shared" ca="1" si="128"/>
        <v>255316300</v>
      </c>
    </row>
    <row r="1027" spans="1:15" x14ac:dyDescent="0.4">
      <c r="A1027">
        <v>1012</v>
      </c>
      <c r="B1027" s="63">
        <v>43900</v>
      </c>
      <c r="C1027" s="37">
        <v>284.64001500000001</v>
      </c>
      <c r="D1027" s="37">
        <v>288.51998900000001</v>
      </c>
      <c r="E1027" s="37">
        <v>273.5</v>
      </c>
      <c r="F1027" s="37">
        <v>288.42001299999998</v>
      </c>
      <c r="G1027" s="38">
        <v>276444100</v>
      </c>
      <c r="H1027" s="37">
        <v>270.83126800000002</v>
      </c>
      <c r="I1027" s="41">
        <f t="shared" si="122"/>
        <v>0.93901690518265124</v>
      </c>
      <c r="J1027" s="41">
        <f t="shared" ca="1" si="123"/>
        <v>1</v>
      </c>
      <c r="K1027" s="37">
        <f t="shared" si="124"/>
        <v>267.27999999999997</v>
      </c>
      <c r="L1027" s="37">
        <f t="shared" si="125"/>
        <v>270.93</v>
      </c>
      <c r="M1027" s="37">
        <f t="shared" si="126"/>
        <v>256.82</v>
      </c>
      <c r="N1027" s="37">
        <f t="shared" si="127"/>
        <v>270.83</v>
      </c>
      <c r="O1027" s="38">
        <f t="shared" ca="1" si="128"/>
        <v>276444100</v>
      </c>
    </row>
    <row r="1028" spans="1:15" x14ac:dyDescent="0.4">
      <c r="A1028">
        <v>1013</v>
      </c>
      <c r="B1028" s="63">
        <v>43899</v>
      </c>
      <c r="C1028" s="37">
        <v>275.29998799999998</v>
      </c>
      <c r="D1028" s="37">
        <v>284.19000199999999</v>
      </c>
      <c r="E1028" s="37">
        <v>273.45001200000002</v>
      </c>
      <c r="F1028" s="37">
        <v>274.23001099999999</v>
      </c>
      <c r="G1028" s="38">
        <v>309417300</v>
      </c>
      <c r="H1028" s="37">
        <v>257.50665300000003</v>
      </c>
      <c r="I1028" s="41">
        <f t="shared" si="122"/>
        <v>0.93901703924009994</v>
      </c>
      <c r="J1028" s="41">
        <f t="shared" ca="1" si="123"/>
        <v>1</v>
      </c>
      <c r="K1028" s="37">
        <f t="shared" si="124"/>
        <v>258.51</v>
      </c>
      <c r="L1028" s="37">
        <f t="shared" si="125"/>
        <v>266.86</v>
      </c>
      <c r="M1028" s="37">
        <f t="shared" si="126"/>
        <v>256.77</v>
      </c>
      <c r="N1028" s="37">
        <f t="shared" si="127"/>
        <v>257.51</v>
      </c>
      <c r="O1028" s="38">
        <f t="shared" ca="1" si="128"/>
        <v>309417300</v>
      </c>
    </row>
    <row r="1029" spans="1:15" x14ac:dyDescent="0.4">
      <c r="A1029">
        <v>1014</v>
      </c>
      <c r="B1029" s="63">
        <v>43896</v>
      </c>
      <c r="C1029" s="37">
        <v>293.14999399999999</v>
      </c>
      <c r="D1029" s="37">
        <v>298.77999899999998</v>
      </c>
      <c r="E1029" s="37">
        <v>290.23001099999999</v>
      </c>
      <c r="F1029" s="37">
        <v>297.459991</v>
      </c>
      <c r="G1029" s="38">
        <v>228667200</v>
      </c>
      <c r="H1029" s="37">
        <v>279.31997699999999</v>
      </c>
      <c r="I1029" s="41">
        <f t="shared" si="122"/>
        <v>0.93901696178024829</v>
      </c>
      <c r="J1029" s="41">
        <f t="shared" ca="1" si="123"/>
        <v>1</v>
      </c>
      <c r="K1029" s="37">
        <f t="shared" si="124"/>
        <v>275.27</v>
      </c>
      <c r="L1029" s="37">
        <f t="shared" si="125"/>
        <v>280.56</v>
      </c>
      <c r="M1029" s="37">
        <f t="shared" si="126"/>
        <v>272.52999999999997</v>
      </c>
      <c r="N1029" s="37">
        <f t="shared" si="127"/>
        <v>279.32</v>
      </c>
      <c r="O1029" s="38">
        <f t="shared" ca="1" si="128"/>
        <v>228667200</v>
      </c>
    </row>
    <row r="1030" spans="1:15" x14ac:dyDescent="0.4">
      <c r="A1030">
        <v>1015</v>
      </c>
      <c r="B1030" s="63">
        <v>43895</v>
      </c>
      <c r="C1030" s="37">
        <v>304.98001099999999</v>
      </c>
      <c r="D1030" s="37">
        <v>308.47000100000002</v>
      </c>
      <c r="E1030" s="37">
        <v>300.01001000000002</v>
      </c>
      <c r="F1030" s="37">
        <v>302.459991</v>
      </c>
      <c r="G1030" s="38">
        <v>186366800</v>
      </c>
      <c r="H1030" s="37">
        <v>284.01498400000003</v>
      </c>
      <c r="I1030" s="41">
        <f t="shared" si="122"/>
        <v>0.93901670452671548</v>
      </c>
      <c r="J1030" s="41">
        <f t="shared" ca="1" si="123"/>
        <v>1</v>
      </c>
      <c r="K1030" s="37">
        <f t="shared" si="124"/>
        <v>286.38</v>
      </c>
      <c r="L1030" s="37">
        <f t="shared" si="125"/>
        <v>289.66000000000003</v>
      </c>
      <c r="M1030" s="37">
        <f t="shared" si="126"/>
        <v>281.70999999999998</v>
      </c>
      <c r="N1030" s="37">
        <f t="shared" si="127"/>
        <v>284.01</v>
      </c>
      <c r="O1030" s="38">
        <f t="shared" ca="1" si="128"/>
        <v>186366800</v>
      </c>
    </row>
    <row r="1031" spans="1:15" x14ac:dyDescent="0.4">
      <c r="A1031">
        <v>1016</v>
      </c>
      <c r="B1031" s="63">
        <v>43894</v>
      </c>
      <c r="C1031" s="37">
        <v>306.11999500000002</v>
      </c>
      <c r="D1031" s="37">
        <v>313.10000600000001</v>
      </c>
      <c r="E1031" s="37">
        <v>303.32998700000002</v>
      </c>
      <c r="F1031" s="37">
        <v>312.85998499999999</v>
      </c>
      <c r="G1031" s="38">
        <v>176613400</v>
      </c>
      <c r="H1031" s="37">
        <v>293.78088400000001</v>
      </c>
      <c r="I1031" s="41">
        <f t="shared" si="122"/>
        <v>0.93901712614350485</v>
      </c>
      <c r="J1031" s="41">
        <f t="shared" ca="1" si="123"/>
        <v>1</v>
      </c>
      <c r="K1031" s="37">
        <f t="shared" si="124"/>
        <v>287.45</v>
      </c>
      <c r="L1031" s="37">
        <f t="shared" si="125"/>
        <v>294.01</v>
      </c>
      <c r="M1031" s="37">
        <f t="shared" si="126"/>
        <v>284.83</v>
      </c>
      <c r="N1031" s="37">
        <f t="shared" si="127"/>
        <v>293.77999999999997</v>
      </c>
      <c r="O1031" s="38">
        <f t="shared" ca="1" si="128"/>
        <v>176613400</v>
      </c>
    </row>
    <row r="1032" spans="1:15" x14ac:dyDescent="0.4">
      <c r="A1032">
        <v>1017</v>
      </c>
      <c r="B1032" s="63">
        <v>43893</v>
      </c>
      <c r="C1032" s="37">
        <v>309.5</v>
      </c>
      <c r="D1032" s="37">
        <v>313.83999599999999</v>
      </c>
      <c r="E1032" s="37">
        <v>297.57000699999998</v>
      </c>
      <c r="F1032" s="37">
        <v>300.23998999999998</v>
      </c>
      <c r="G1032" s="38">
        <v>300139100</v>
      </c>
      <c r="H1032" s="37">
        <v>281.93048099999999</v>
      </c>
      <c r="I1032" s="41">
        <f t="shared" si="122"/>
        <v>0.93901708763046521</v>
      </c>
      <c r="J1032" s="41">
        <f t="shared" ca="1" si="123"/>
        <v>1</v>
      </c>
      <c r="K1032" s="37">
        <f t="shared" si="124"/>
        <v>290.63</v>
      </c>
      <c r="L1032" s="37">
        <f t="shared" si="125"/>
        <v>294.7</v>
      </c>
      <c r="M1032" s="37">
        <f t="shared" si="126"/>
        <v>279.42</v>
      </c>
      <c r="N1032" s="37">
        <f t="shared" si="127"/>
        <v>281.93</v>
      </c>
      <c r="O1032" s="38">
        <f t="shared" ca="1" si="128"/>
        <v>300139100</v>
      </c>
    </row>
    <row r="1033" spans="1:15" x14ac:dyDescent="0.4">
      <c r="A1033">
        <v>1018</v>
      </c>
      <c r="B1033" s="63">
        <v>43892</v>
      </c>
      <c r="C1033" s="37">
        <v>298.209991</v>
      </c>
      <c r="D1033" s="37">
        <v>309.16000400000001</v>
      </c>
      <c r="E1033" s="37">
        <v>294.459991</v>
      </c>
      <c r="F1033" s="37">
        <v>309.08999599999999</v>
      </c>
      <c r="G1033" s="38">
        <v>238703600</v>
      </c>
      <c r="H1033" s="37">
        <v>290.24075299999998</v>
      </c>
      <c r="I1033" s="41">
        <f t="shared" si="122"/>
        <v>0.93901697484896918</v>
      </c>
      <c r="J1033" s="41">
        <f t="shared" ca="1" si="123"/>
        <v>1</v>
      </c>
      <c r="K1033" s="37">
        <f t="shared" si="124"/>
        <v>280.02</v>
      </c>
      <c r="L1033" s="37">
        <f t="shared" si="125"/>
        <v>290.31</v>
      </c>
      <c r="M1033" s="37">
        <f t="shared" si="126"/>
        <v>276.5</v>
      </c>
      <c r="N1033" s="37">
        <f t="shared" si="127"/>
        <v>290.24</v>
      </c>
      <c r="O1033" s="38">
        <f t="shared" ca="1" si="128"/>
        <v>238703600</v>
      </c>
    </row>
    <row r="1034" spans="1:15" x14ac:dyDescent="0.4">
      <c r="A1034">
        <v>1019</v>
      </c>
      <c r="B1034" s="63">
        <v>43889</v>
      </c>
      <c r="C1034" s="37">
        <v>288.70001200000002</v>
      </c>
      <c r="D1034" s="37">
        <v>297.89001500000001</v>
      </c>
      <c r="E1034" s="37">
        <v>285.540009</v>
      </c>
      <c r="F1034" s="37">
        <v>296.26001000000002</v>
      </c>
      <c r="G1034" s="38">
        <v>384975800</v>
      </c>
      <c r="H1034" s="37">
        <v>278.19320699999997</v>
      </c>
      <c r="I1034" s="41">
        <f t="shared" si="122"/>
        <v>0.93901707152443536</v>
      </c>
      <c r="J1034" s="41">
        <f t="shared" ca="1" si="123"/>
        <v>1</v>
      </c>
      <c r="K1034" s="37">
        <f t="shared" si="124"/>
        <v>271.08999999999997</v>
      </c>
      <c r="L1034" s="37">
        <f t="shared" si="125"/>
        <v>279.72000000000003</v>
      </c>
      <c r="M1034" s="37">
        <f t="shared" si="126"/>
        <v>268.13</v>
      </c>
      <c r="N1034" s="37">
        <f t="shared" si="127"/>
        <v>278.19</v>
      </c>
      <c r="O1034" s="38">
        <f t="shared" ca="1" si="128"/>
        <v>384975800</v>
      </c>
    </row>
    <row r="1035" spans="1:15" x14ac:dyDescent="0.4">
      <c r="A1035">
        <v>1020</v>
      </c>
      <c r="B1035" s="63">
        <v>43888</v>
      </c>
      <c r="C1035" s="37">
        <v>305.459991</v>
      </c>
      <c r="D1035" s="37">
        <v>311.55999800000001</v>
      </c>
      <c r="E1035" s="37">
        <v>297.51001000000002</v>
      </c>
      <c r="F1035" s="37">
        <v>297.51001000000002</v>
      </c>
      <c r="G1035" s="38">
        <v>284353500</v>
      </c>
      <c r="H1035" s="37">
        <v>279.36694299999999</v>
      </c>
      <c r="I1035" s="41">
        <f t="shared" si="122"/>
        <v>0.93901695274051444</v>
      </c>
      <c r="J1035" s="41">
        <f t="shared" ca="1" si="123"/>
        <v>1</v>
      </c>
      <c r="K1035" s="37">
        <f t="shared" si="124"/>
        <v>286.83</v>
      </c>
      <c r="L1035" s="37">
        <f t="shared" si="125"/>
        <v>292.56</v>
      </c>
      <c r="M1035" s="37">
        <f t="shared" si="126"/>
        <v>279.37</v>
      </c>
      <c r="N1035" s="37">
        <f t="shared" si="127"/>
        <v>279.37</v>
      </c>
      <c r="O1035" s="38">
        <f t="shared" ca="1" si="128"/>
        <v>284353500</v>
      </c>
    </row>
    <row r="1036" spans="1:15" x14ac:dyDescent="0.4">
      <c r="A1036">
        <v>1021</v>
      </c>
      <c r="B1036" s="63">
        <v>43887</v>
      </c>
      <c r="C1036" s="37">
        <v>314.17999300000002</v>
      </c>
      <c r="D1036" s="37">
        <v>318.10998499999999</v>
      </c>
      <c r="E1036" s="37">
        <v>310.70001200000002</v>
      </c>
      <c r="F1036" s="37">
        <v>311.5</v>
      </c>
      <c r="G1036" s="38">
        <v>194773800</v>
      </c>
      <c r="H1036" s="37">
        <v>292.50375400000001</v>
      </c>
      <c r="I1036" s="41">
        <f t="shared" si="122"/>
        <v>0.9390168667736758</v>
      </c>
      <c r="J1036" s="41">
        <f t="shared" ca="1" si="123"/>
        <v>1</v>
      </c>
      <c r="K1036" s="37">
        <f t="shared" si="124"/>
        <v>295.02</v>
      </c>
      <c r="L1036" s="37">
        <f t="shared" si="125"/>
        <v>298.70999999999998</v>
      </c>
      <c r="M1036" s="37">
        <f t="shared" si="126"/>
        <v>291.75</v>
      </c>
      <c r="N1036" s="37">
        <f t="shared" si="127"/>
        <v>292.5</v>
      </c>
      <c r="O1036" s="38">
        <f t="shared" ca="1" si="128"/>
        <v>194773800</v>
      </c>
    </row>
    <row r="1037" spans="1:15" x14ac:dyDescent="0.4">
      <c r="A1037">
        <v>1022</v>
      </c>
      <c r="B1037" s="63">
        <v>43886</v>
      </c>
      <c r="C1037" s="37">
        <v>323.94000199999999</v>
      </c>
      <c r="D1037" s="37">
        <v>324.60998499999999</v>
      </c>
      <c r="E1037" s="37">
        <v>311.69000199999999</v>
      </c>
      <c r="F1037" s="37">
        <v>312.64999399999999</v>
      </c>
      <c r="G1037" s="38">
        <v>218913200</v>
      </c>
      <c r="H1037" s="37">
        <v>293.58358800000002</v>
      </c>
      <c r="I1037" s="41">
        <f t="shared" si="122"/>
        <v>0.93901677157876429</v>
      </c>
      <c r="J1037" s="41">
        <f t="shared" ca="1" si="123"/>
        <v>1</v>
      </c>
      <c r="K1037" s="37">
        <f t="shared" si="124"/>
        <v>304.19</v>
      </c>
      <c r="L1037" s="37">
        <f t="shared" si="125"/>
        <v>304.81</v>
      </c>
      <c r="M1037" s="37">
        <f t="shared" si="126"/>
        <v>292.68</v>
      </c>
      <c r="N1037" s="37">
        <f t="shared" si="127"/>
        <v>293.58</v>
      </c>
      <c r="O1037" s="38">
        <f t="shared" ca="1" si="128"/>
        <v>218913200</v>
      </c>
    </row>
    <row r="1038" spans="1:15" x14ac:dyDescent="0.4">
      <c r="A1038">
        <v>1023</v>
      </c>
      <c r="B1038" s="63">
        <v>43885</v>
      </c>
      <c r="C1038" s="37">
        <v>323.14001500000001</v>
      </c>
      <c r="D1038" s="37">
        <v>333.55999800000001</v>
      </c>
      <c r="E1038" s="37">
        <v>321.23998999999998</v>
      </c>
      <c r="F1038" s="37">
        <v>322.42001299999998</v>
      </c>
      <c r="G1038" s="38">
        <v>161088400</v>
      </c>
      <c r="H1038" s="37">
        <v>302.75784299999998</v>
      </c>
      <c r="I1038" s="41">
        <f t="shared" si="122"/>
        <v>0.93901690587674524</v>
      </c>
      <c r="J1038" s="41">
        <f t="shared" ca="1" si="123"/>
        <v>1</v>
      </c>
      <c r="K1038" s="37">
        <f t="shared" si="124"/>
        <v>303.43</v>
      </c>
      <c r="L1038" s="37">
        <f t="shared" si="125"/>
        <v>313.22000000000003</v>
      </c>
      <c r="M1038" s="37">
        <f t="shared" si="126"/>
        <v>301.64999999999998</v>
      </c>
      <c r="N1038" s="37">
        <f t="shared" si="127"/>
        <v>302.76</v>
      </c>
      <c r="O1038" s="38">
        <f t="shared" ca="1" si="128"/>
        <v>161088400</v>
      </c>
    </row>
    <row r="1039" spans="1:15" x14ac:dyDescent="0.4">
      <c r="A1039">
        <v>1024</v>
      </c>
      <c r="B1039" s="63">
        <v>43882</v>
      </c>
      <c r="C1039" s="37">
        <v>335.47000100000002</v>
      </c>
      <c r="D1039" s="37">
        <v>335.80999800000001</v>
      </c>
      <c r="E1039" s="37">
        <v>332.57998700000002</v>
      </c>
      <c r="F1039" s="37">
        <v>333.48001099999999</v>
      </c>
      <c r="G1039" s="38">
        <v>113788200</v>
      </c>
      <c r="H1039" s="37">
        <v>313.143372</v>
      </c>
      <c r="I1039" s="41">
        <f t="shared" si="122"/>
        <v>0.93901691756871153</v>
      </c>
      <c r="J1039" s="41">
        <f t="shared" ca="1" si="123"/>
        <v>1</v>
      </c>
      <c r="K1039" s="37">
        <f t="shared" si="124"/>
        <v>315.01</v>
      </c>
      <c r="L1039" s="37">
        <f t="shared" si="125"/>
        <v>315.33</v>
      </c>
      <c r="M1039" s="37">
        <f t="shared" si="126"/>
        <v>312.3</v>
      </c>
      <c r="N1039" s="37">
        <f t="shared" si="127"/>
        <v>313.14</v>
      </c>
      <c r="O1039" s="38">
        <f t="shared" ca="1" si="128"/>
        <v>113788200</v>
      </c>
    </row>
    <row r="1040" spans="1:15" x14ac:dyDescent="0.4">
      <c r="A1040">
        <v>1025</v>
      </c>
      <c r="B1040" s="63">
        <v>43881</v>
      </c>
      <c r="C1040" s="37">
        <v>337.73998999999998</v>
      </c>
      <c r="D1040" s="37">
        <v>338.64001500000001</v>
      </c>
      <c r="E1040" s="37">
        <v>333.67999300000002</v>
      </c>
      <c r="F1040" s="37">
        <v>336.95001200000002</v>
      </c>
      <c r="G1040" s="38">
        <v>74163400</v>
      </c>
      <c r="H1040" s="37">
        <v>316.401794</v>
      </c>
      <c r="I1040" s="41">
        <f t="shared" si="122"/>
        <v>0.93901701359785072</v>
      </c>
      <c r="J1040" s="41">
        <f t="shared" ca="1" si="123"/>
        <v>1</v>
      </c>
      <c r="K1040" s="37">
        <f t="shared" si="124"/>
        <v>317.14</v>
      </c>
      <c r="L1040" s="37">
        <f t="shared" si="125"/>
        <v>317.99</v>
      </c>
      <c r="M1040" s="37">
        <f t="shared" si="126"/>
        <v>313.33</v>
      </c>
      <c r="N1040" s="37">
        <f t="shared" si="127"/>
        <v>316.39999999999998</v>
      </c>
      <c r="O1040" s="38">
        <f t="shared" ca="1" si="128"/>
        <v>74163400</v>
      </c>
    </row>
    <row r="1041" spans="1:15" x14ac:dyDescent="0.4">
      <c r="A1041">
        <v>1026</v>
      </c>
      <c r="B1041" s="63">
        <v>43880</v>
      </c>
      <c r="C1041" s="37">
        <v>337.790009</v>
      </c>
      <c r="D1041" s="37">
        <v>339.07998700000002</v>
      </c>
      <c r="E1041" s="37">
        <v>337.48001099999999</v>
      </c>
      <c r="F1041" s="37">
        <v>338.33999599999999</v>
      </c>
      <c r="G1041" s="38">
        <v>48814700</v>
      </c>
      <c r="H1041" s="37">
        <v>317.70703099999997</v>
      </c>
      <c r="I1041" s="41">
        <f t="shared" ref="I1041:I1104" si="129">IF(F1041=0,1,H1041/F1041)</f>
        <v>0.93901706790822326</v>
      </c>
      <c r="J1041" s="41">
        <f t="shared" ref="J1041:J1104" ca="1" si="130">INDEX(OFFSET($T$15,0,0,$S$13+1,1),MATCH(B1041,OFFSET($Q$15,0,0,$S$13+1,1),-1))</f>
        <v>1</v>
      </c>
      <c r="K1041" s="37">
        <f t="shared" ref="K1041:K1104" si="131">ROUND($I1041*C1041,2)</f>
        <v>317.19</v>
      </c>
      <c r="L1041" s="37">
        <f t="shared" ref="L1041:L1104" si="132">ROUND($I1041*D1041,2)</f>
        <v>318.39999999999998</v>
      </c>
      <c r="M1041" s="37">
        <f t="shared" ref="M1041:M1104" si="133">ROUND($I1041*E1041,2)</f>
        <v>316.89999999999998</v>
      </c>
      <c r="N1041" s="37">
        <f t="shared" ref="N1041:N1104" si="134">ROUND($I1041*F1041,2)</f>
        <v>317.70999999999998</v>
      </c>
      <c r="O1041" s="38">
        <f t="shared" ref="O1041:O1104" ca="1" si="135">G1041*J1041</f>
        <v>48814700</v>
      </c>
    </row>
    <row r="1042" spans="1:15" x14ac:dyDescent="0.4">
      <c r="A1042">
        <v>1027</v>
      </c>
      <c r="B1042" s="63">
        <v>43879</v>
      </c>
      <c r="C1042" s="37">
        <v>336.51001000000002</v>
      </c>
      <c r="D1042" s="37">
        <v>337.67001299999998</v>
      </c>
      <c r="E1042" s="37">
        <v>335.209991</v>
      </c>
      <c r="F1042" s="37">
        <v>336.73001099999999</v>
      </c>
      <c r="G1042" s="38">
        <v>57226200</v>
      </c>
      <c r="H1042" s="37">
        <v>316.195221</v>
      </c>
      <c r="I1042" s="41">
        <f t="shared" si="129"/>
        <v>0.9390170482903587</v>
      </c>
      <c r="J1042" s="41">
        <f t="shared" ca="1" si="130"/>
        <v>1</v>
      </c>
      <c r="K1042" s="37">
        <f t="shared" si="131"/>
        <v>315.99</v>
      </c>
      <c r="L1042" s="37">
        <f t="shared" si="132"/>
        <v>317.08</v>
      </c>
      <c r="M1042" s="37">
        <f t="shared" si="133"/>
        <v>314.77</v>
      </c>
      <c r="N1042" s="37">
        <f t="shared" si="134"/>
        <v>316.2</v>
      </c>
      <c r="O1042" s="38">
        <f t="shared" ca="1" si="135"/>
        <v>57226200</v>
      </c>
    </row>
    <row r="1043" spans="1:15" x14ac:dyDescent="0.4">
      <c r="A1043">
        <v>1028</v>
      </c>
      <c r="B1043" s="63">
        <v>43875</v>
      </c>
      <c r="C1043" s="37">
        <v>337.51001000000002</v>
      </c>
      <c r="D1043" s="37">
        <v>337.73001099999999</v>
      </c>
      <c r="E1043" s="37">
        <v>336.20001200000002</v>
      </c>
      <c r="F1043" s="37">
        <v>337.60000600000001</v>
      </c>
      <c r="G1043" s="38">
        <v>64582200</v>
      </c>
      <c r="H1043" s="37">
        <v>317.01211499999999</v>
      </c>
      <c r="I1043" s="41">
        <f t="shared" si="129"/>
        <v>0.93901691162884637</v>
      </c>
      <c r="J1043" s="41">
        <f t="shared" ca="1" si="130"/>
        <v>1</v>
      </c>
      <c r="K1043" s="37">
        <f t="shared" si="131"/>
        <v>316.93</v>
      </c>
      <c r="L1043" s="37">
        <f t="shared" si="132"/>
        <v>317.13</v>
      </c>
      <c r="M1043" s="37">
        <f t="shared" si="133"/>
        <v>315.7</v>
      </c>
      <c r="N1043" s="37">
        <f t="shared" si="134"/>
        <v>317.01</v>
      </c>
      <c r="O1043" s="38">
        <f t="shared" ca="1" si="135"/>
        <v>64582200</v>
      </c>
    </row>
    <row r="1044" spans="1:15" x14ac:dyDescent="0.4">
      <c r="A1044">
        <v>1029</v>
      </c>
      <c r="B1044" s="63">
        <v>43874</v>
      </c>
      <c r="C1044" s="37">
        <v>335.85998499999999</v>
      </c>
      <c r="D1044" s="37">
        <v>338.11999500000002</v>
      </c>
      <c r="E1044" s="37">
        <v>335.55999800000001</v>
      </c>
      <c r="F1044" s="37">
        <v>337.05999800000001</v>
      </c>
      <c r="G1044" s="38">
        <v>54501900</v>
      </c>
      <c r="H1044" s="37">
        <v>316.505066</v>
      </c>
      <c r="I1044" s="41">
        <f t="shared" si="129"/>
        <v>0.93901699364514912</v>
      </c>
      <c r="J1044" s="41">
        <f t="shared" ca="1" si="130"/>
        <v>1</v>
      </c>
      <c r="K1044" s="37">
        <f t="shared" si="131"/>
        <v>315.38</v>
      </c>
      <c r="L1044" s="37">
        <f t="shared" si="132"/>
        <v>317.5</v>
      </c>
      <c r="M1044" s="37">
        <f t="shared" si="133"/>
        <v>315.10000000000002</v>
      </c>
      <c r="N1044" s="37">
        <f t="shared" si="134"/>
        <v>316.51</v>
      </c>
      <c r="O1044" s="38">
        <f t="shared" ca="1" si="135"/>
        <v>54501900</v>
      </c>
    </row>
    <row r="1045" spans="1:15" x14ac:dyDescent="0.4">
      <c r="A1045">
        <v>1030</v>
      </c>
      <c r="B1045" s="63">
        <v>43873</v>
      </c>
      <c r="C1045" s="37">
        <v>336.82998700000002</v>
      </c>
      <c r="D1045" s="37">
        <v>337.64999399999999</v>
      </c>
      <c r="E1045" s="37">
        <v>336.42999300000002</v>
      </c>
      <c r="F1045" s="37">
        <v>337.42001299999998</v>
      </c>
      <c r="G1045" s="38">
        <v>43992700</v>
      </c>
      <c r="H1045" s="37">
        <v>316.84314000000001</v>
      </c>
      <c r="I1045" s="41">
        <f t="shared" si="129"/>
        <v>0.93901703453493734</v>
      </c>
      <c r="J1045" s="41">
        <f t="shared" ca="1" si="130"/>
        <v>1</v>
      </c>
      <c r="K1045" s="37">
        <f t="shared" si="131"/>
        <v>316.29000000000002</v>
      </c>
      <c r="L1045" s="37">
        <f t="shared" si="132"/>
        <v>317.06</v>
      </c>
      <c r="M1045" s="37">
        <f t="shared" si="133"/>
        <v>315.91000000000003</v>
      </c>
      <c r="N1045" s="37">
        <f t="shared" si="134"/>
        <v>316.83999999999997</v>
      </c>
      <c r="O1045" s="38">
        <f t="shared" ca="1" si="135"/>
        <v>43992700</v>
      </c>
    </row>
    <row r="1046" spans="1:15" x14ac:dyDescent="0.4">
      <c r="A1046">
        <v>1031</v>
      </c>
      <c r="B1046" s="63">
        <v>43872</v>
      </c>
      <c r="C1046" s="37">
        <v>336.16000400000001</v>
      </c>
      <c r="D1046" s="37">
        <v>337.01998900000001</v>
      </c>
      <c r="E1046" s="37">
        <v>334.67999300000002</v>
      </c>
      <c r="F1046" s="37">
        <v>335.26001000000002</v>
      </c>
      <c r="G1046" s="38">
        <v>54864500</v>
      </c>
      <c r="H1046" s="37">
        <v>314.81488000000002</v>
      </c>
      <c r="I1046" s="41">
        <f t="shared" si="129"/>
        <v>0.93901709303176362</v>
      </c>
      <c r="J1046" s="41">
        <f t="shared" ca="1" si="130"/>
        <v>1</v>
      </c>
      <c r="K1046" s="37">
        <f t="shared" si="131"/>
        <v>315.66000000000003</v>
      </c>
      <c r="L1046" s="37">
        <f t="shared" si="132"/>
        <v>316.47000000000003</v>
      </c>
      <c r="M1046" s="37">
        <f t="shared" si="133"/>
        <v>314.27</v>
      </c>
      <c r="N1046" s="37">
        <f t="shared" si="134"/>
        <v>314.81</v>
      </c>
      <c r="O1046" s="38">
        <f t="shared" ca="1" si="135"/>
        <v>54864500</v>
      </c>
    </row>
    <row r="1047" spans="1:15" x14ac:dyDescent="0.4">
      <c r="A1047">
        <v>1032</v>
      </c>
      <c r="B1047" s="63">
        <v>43871</v>
      </c>
      <c r="C1047" s="37">
        <v>331.23001099999999</v>
      </c>
      <c r="D1047" s="37">
        <v>334.75</v>
      </c>
      <c r="E1047" s="37">
        <v>331.19000199999999</v>
      </c>
      <c r="F1047" s="37">
        <v>334.67999300000002</v>
      </c>
      <c r="G1047" s="38">
        <v>42070000</v>
      </c>
      <c r="H1047" s="37">
        <v>314.27029399999998</v>
      </c>
      <c r="I1047" s="41">
        <f t="shared" si="129"/>
        <v>0.93901727194072204</v>
      </c>
      <c r="J1047" s="41">
        <f t="shared" ca="1" si="130"/>
        <v>1</v>
      </c>
      <c r="K1047" s="37">
        <f t="shared" si="131"/>
        <v>311.02999999999997</v>
      </c>
      <c r="L1047" s="37">
        <f t="shared" si="132"/>
        <v>314.33999999999997</v>
      </c>
      <c r="M1047" s="37">
        <f t="shared" si="133"/>
        <v>310.99</v>
      </c>
      <c r="N1047" s="37">
        <f t="shared" si="134"/>
        <v>314.27</v>
      </c>
      <c r="O1047" s="38">
        <f t="shared" ca="1" si="135"/>
        <v>42070000</v>
      </c>
    </row>
    <row r="1048" spans="1:15" x14ac:dyDescent="0.4">
      <c r="A1048">
        <v>1033</v>
      </c>
      <c r="B1048" s="63">
        <v>43868</v>
      </c>
      <c r="C1048" s="37">
        <v>332.82000699999998</v>
      </c>
      <c r="D1048" s="37">
        <v>333.98998999999998</v>
      </c>
      <c r="E1048" s="37">
        <v>331.60000600000001</v>
      </c>
      <c r="F1048" s="37">
        <v>332.20001200000002</v>
      </c>
      <c r="G1048" s="38">
        <v>64139400</v>
      </c>
      <c r="H1048" s="37">
        <v>311.94140599999997</v>
      </c>
      <c r="I1048" s="41">
        <f t="shared" si="129"/>
        <v>0.93901684145634512</v>
      </c>
      <c r="J1048" s="41">
        <f t="shared" ca="1" si="130"/>
        <v>1</v>
      </c>
      <c r="K1048" s="37">
        <f t="shared" si="131"/>
        <v>312.52</v>
      </c>
      <c r="L1048" s="37">
        <f t="shared" si="132"/>
        <v>313.62</v>
      </c>
      <c r="M1048" s="37">
        <f t="shared" si="133"/>
        <v>311.38</v>
      </c>
      <c r="N1048" s="37">
        <f t="shared" si="134"/>
        <v>311.94</v>
      </c>
      <c r="O1048" s="38">
        <f t="shared" ca="1" si="135"/>
        <v>64139400</v>
      </c>
    </row>
    <row r="1049" spans="1:15" x14ac:dyDescent="0.4">
      <c r="A1049">
        <v>1034</v>
      </c>
      <c r="B1049" s="63">
        <v>43867</v>
      </c>
      <c r="C1049" s="37">
        <v>333.91000400000001</v>
      </c>
      <c r="D1049" s="37">
        <v>334.19000199999999</v>
      </c>
      <c r="E1049" s="37">
        <v>332.79998799999998</v>
      </c>
      <c r="F1049" s="37">
        <v>333.98001099999999</v>
      </c>
      <c r="G1049" s="38">
        <v>50359700</v>
      </c>
      <c r="H1049" s="37">
        <v>313.61288500000001</v>
      </c>
      <c r="I1049" s="41">
        <f t="shared" si="129"/>
        <v>0.93901693116597929</v>
      </c>
      <c r="J1049" s="41">
        <f t="shared" ca="1" si="130"/>
        <v>1</v>
      </c>
      <c r="K1049" s="37">
        <f t="shared" si="131"/>
        <v>313.55</v>
      </c>
      <c r="L1049" s="37">
        <f t="shared" si="132"/>
        <v>313.81</v>
      </c>
      <c r="M1049" s="37">
        <f t="shared" si="133"/>
        <v>312.5</v>
      </c>
      <c r="N1049" s="37">
        <f t="shared" si="134"/>
        <v>313.61</v>
      </c>
      <c r="O1049" s="38">
        <f t="shared" ca="1" si="135"/>
        <v>50359700</v>
      </c>
    </row>
    <row r="1050" spans="1:15" x14ac:dyDescent="0.4">
      <c r="A1050">
        <v>1035</v>
      </c>
      <c r="B1050" s="63">
        <v>43866</v>
      </c>
      <c r="C1050" s="37">
        <v>332.26998900000001</v>
      </c>
      <c r="D1050" s="37">
        <v>333.08999599999999</v>
      </c>
      <c r="E1050" s="37">
        <v>330.67001299999998</v>
      </c>
      <c r="F1050" s="37">
        <v>332.85998499999999</v>
      </c>
      <c r="G1050" s="38">
        <v>65951100</v>
      </c>
      <c r="H1050" s="37">
        <v>312.56118800000002</v>
      </c>
      <c r="I1050" s="41">
        <f t="shared" si="129"/>
        <v>0.93901701041054852</v>
      </c>
      <c r="J1050" s="41">
        <f t="shared" ca="1" si="130"/>
        <v>1</v>
      </c>
      <c r="K1050" s="37">
        <f t="shared" si="131"/>
        <v>312.01</v>
      </c>
      <c r="L1050" s="37">
        <f t="shared" si="132"/>
        <v>312.77999999999997</v>
      </c>
      <c r="M1050" s="37">
        <f t="shared" si="133"/>
        <v>310.5</v>
      </c>
      <c r="N1050" s="37">
        <f t="shared" si="134"/>
        <v>312.56</v>
      </c>
      <c r="O1050" s="38">
        <f t="shared" ca="1" si="135"/>
        <v>65951100</v>
      </c>
    </row>
    <row r="1051" spans="1:15" x14ac:dyDescent="0.4">
      <c r="A1051">
        <v>1036</v>
      </c>
      <c r="B1051" s="63">
        <v>43865</v>
      </c>
      <c r="C1051" s="37">
        <v>328.07000699999998</v>
      </c>
      <c r="D1051" s="37">
        <v>330.01001000000002</v>
      </c>
      <c r="E1051" s="37">
        <v>327.72000100000002</v>
      </c>
      <c r="F1051" s="37">
        <v>329.05999800000001</v>
      </c>
      <c r="G1051" s="38">
        <v>62573200</v>
      </c>
      <c r="H1051" s="37">
        <v>308.99292000000003</v>
      </c>
      <c r="I1051" s="41">
        <f t="shared" si="129"/>
        <v>0.93901696310105742</v>
      </c>
      <c r="J1051" s="41">
        <f t="shared" ca="1" si="130"/>
        <v>1</v>
      </c>
      <c r="K1051" s="37">
        <f t="shared" si="131"/>
        <v>308.06</v>
      </c>
      <c r="L1051" s="37">
        <f t="shared" si="132"/>
        <v>309.88</v>
      </c>
      <c r="M1051" s="37">
        <f t="shared" si="133"/>
        <v>307.73</v>
      </c>
      <c r="N1051" s="37">
        <f t="shared" si="134"/>
        <v>308.99</v>
      </c>
      <c r="O1051" s="38">
        <f t="shared" ca="1" si="135"/>
        <v>62573200</v>
      </c>
    </row>
    <row r="1052" spans="1:15" x14ac:dyDescent="0.4">
      <c r="A1052">
        <v>1037</v>
      </c>
      <c r="B1052" s="63">
        <v>43864</v>
      </c>
      <c r="C1052" s="37">
        <v>323.35000600000001</v>
      </c>
      <c r="D1052" s="37">
        <v>326.16000400000001</v>
      </c>
      <c r="E1052" s="37">
        <v>323.22000100000002</v>
      </c>
      <c r="F1052" s="37">
        <v>324.11999500000002</v>
      </c>
      <c r="G1052" s="38">
        <v>69083000</v>
      </c>
      <c r="H1052" s="37">
        <v>304.35412600000001</v>
      </c>
      <c r="I1052" s="41">
        <f t="shared" si="129"/>
        <v>0.93901681690449235</v>
      </c>
      <c r="J1052" s="41">
        <f t="shared" ca="1" si="130"/>
        <v>1</v>
      </c>
      <c r="K1052" s="37">
        <f t="shared" si="131"/>
        <v>303.63</v>
      </c>
      <c r="L1052" s="37">
        <f t="shared" si="132"/>
        <v>306.27</v>
      </c>
      <c r="M1052" s="37">
        <f t="shared" si="133"/>
        <v>303.51</v>
      </c>
      <c r="N1052" s="37">
        <f t="shared" si="134"/>
        <v>304.35000000000002</v>
      </c>
      <c r="O1052" s="38">
        <f t="shared" ca="1" si="135"/>
        <v>69083000</v>
      </c>
    </row>
    <row r="1053" spans="1:15" x14ac:dyDescent="0.4">
      <c r="A1053">
        <v>1038</v>
      </c>
      <c r="B1053" s="63">
        <v>43861</v>
      </c>
      <c r="C1053" s="37">
        <v>327</v>
      </c>
      <c r="D1053" s="37">
        <v>327.17001299999998</v>
      </c>
      <c r="E1053" s="37">
        <v>320.73001099999999</v>
      </c>
      <c r="F1053" s="37">
        <v>321.73001099999999</v>
      </c>
      <c r="G1053" s="38">
        <v>113845600</v>
      </c>
      <c r="H1053" s="37">
        <v>302.109894</v>
      </c>
      <c r="I1053" s="41">
        <f t="shared" si="129"/>
        <v>0.93901682675167042</v>
      </c>
      <c r="J1053" s="41">
        <f t="shared" ca="1" si="130"/>
        <v>1</v>
      </c>
      <c r="K1053" s="37">
        <f t="shared" si="131"/>
        <v>307.06</v>
      </c>
      <c r="L1053" s="37">
        <f t="shared" si="132"/>
        <v>307.22000000000003</v>
      </c>
      <c r="M1053" s="37">
        <f t="shared" si="133"/>
        <v>301.17</v>
      </c>
      <c r="N1053" s="37">
        <f t="shared" si="134"/>
        <v>302.11</v>
      </c>
      <c r="O1053" s="38">
        <f t="shared" ca="1" si="135"/>
        <v>113845600</v>
      </c>
    </row>
    <row r="1054" spans="1:15" x14ac:dyDescent="0.4">
      <c r="A1054">
        <v>1039</v>
      </c>
      <c r="B1054" s="63">
        <v>43860</v>
      </c>
      <c r="C1054" s="37">
        <v>324.35998499999999</v>
      </c>
      <c r="D1054" s="37">
        <v>327.91000400000001</v>
      </c>
      <c r="E1054" s="37">
        <v>323.540009</v>
      </c>
      <c r="F1054" s="37">
        <v>327.67999300000002</v>
      </c>
      <c r="G1054" s="38">
        <v>75491800</v>
      </c>
      <c r="H1054" s="37">
        <v>307.69702100000001</v>
      </c>
      <c r="I1054" s="41">
        <f t="shared" si="129"/>
        <v>0.93901680777928964</v>
      </c>
      <c r="J1054" s="41">
        <f t="shared" ca="1" si="130"/>
        <v>1</v>
      </c>
      <c r="K1054" s="37">
        <f t="shared" si="131"/>
        <v>304.58</v>
      </c>
      <c r="L1054" s="37">
        <f t="shared" si="132"/>
        <v>307.91000000000003</v>
      </c>
      <c r="M1054" s="37">
        <f t="shared" si="133"/>
        <v>303.81</v>
      </c>
      <c r="N1054" s="37">
        <f t="shared" si="134"/>
        <v>307.7</v>
      </c>
      <c r="O1054" s="38">
        <f t="shared" ca="1" si="135"/>
        <v>75491800</v>
      </c>
    </row>
    <row r="1055" spans="1:15" x14ac:dyDescent="0.4">
      <c r="A1055">
        <v>1040</v>
      </c>
      <c r="B1055" s="63">
        <v>43859</v>
      </c>
      <c r="C1055" s="37">
        <v>328.38000499999998</v>
      </c>
      <c r="D1055" s="37">
        <v>328.63000499999998</v>
      </c>
      <c r="E1055" s="37">
        <v>326.39999399999999</v>
      </c>
      <c r="F1055" s="37">
        <v>326.61999500000002</v>
      </c>
      <c r="G1055" s="38">
        <v>53888900</v>
      </c>
      <c r="H1055" s="37">
        <v>306.70169099999998</v>
      </c>
      <c r="I1055" s="41">
        <f t="shared" si="129"/>
        <v>0.93901688719332677</v>
      </c>
      <c r="J1055" s="41">
        <f t="shared" ca="1" si="130"/>
        <v>1</v>
      </c>
      <c r="K1055" s="37">
        <f t="shared" si="131"/>
        <v>308.35000000000002</v>
      </c>
      <c r="L1055" s="37">
        <f t="shared" si="132"/>
        <v>308.58999999999997</v>
      </c>
      <c r="M1055" s="37">
        <f t="shared" si="133"/>
        <v>306.5</v>
      </c>
      <c r="N1055" s="37">
        <f t="shared" si="134"/>
        <v>306.7</v>
      </c>
      <c r="O1055" s="38">
        <f t="shared" ca="1" si="135"/>
        <v>53888900</v>
      </c>
    </row>
    <row r="1056" spans="1:15" x14ac:dyDescent="0.4">
      <c r="A1056">
        <v>1041</v>
      </c>
      <c r="B1056" s="63">
        <v>43858</v>
      </c>
      <c r="C1056" s="37">
        <v>325.05999800000001</v>
      </c>
      <c r="D1056" s="37">
        <v>327.85000600000001</v>
      </c>
      <c r="E1056" s="37">
        <v>323.60000600000001</v>
      </c>
      <c r="F1056" s="37">
        <v>326.89001500000001</v>
      </c>
      <c r="G1056" s="38">
        <v>63834000</v>
      </c>
      <c r="H1056" s="37">
        <v>306.95529199999999</v>
      </c>
      <c r="I1056" s="41">
        <f t="shared" si="129"/>
        <v>0.93901703299196815</v>
      </c>
      <c r="J1056" s="41">
        <f t="shared" ca="1" si="130"/>
        <v>1</v>
      </c>
      <c r="K1056" s="37">
        <f t="shared" si="131"/>
        <v>305.24</v>
      </c>
      <c r="L1056" s="37">
        <f t="shared" si="132"/>
        <v>307.86</v>
      </c>
      <c r="M1056" s="37">
        <f t="shared" si="133"/>
        <v>303.87</v>
      </c>
      <c r="N1056" s="37">
        <f t="shared" si="134"/>
        <v>306.95999999999998</v>
      </c>
      <c r="O1056" s="38">
        <f t="shared" ca="1" si="135"/>
        <v>63834000</v>
      </c>
    </row>
    <row r="1057" spans="1:15" x14ac:dyDescent="0.4">
      <c r="A1057">
        <v>1042</v>
      </c>
      <c r="B1057" s="63">
        <v>43857</v>
      </c>
      <c r="C1057" s="37">
        <v>323.02999899999998</v>
      </c>
      <c r="D1057" s="37">
        <v>325.11999500000002</v>
      </c>
      <c r="E1057" s="37">
        <v>322.66000400000001</v>
      </c>
      <c r="F1057" s="37">
        <v>323.5</v>
      </c>
      <c r="G1057" s="38">
        <v>84062500</v>
      </c>
      <c r="H1057" s="37">
        <v>303.77194200000002</v>
      </c>
      <c r="I1057" s="41">
        <f t="shared" si="129"/>
        <v>0.93901682225656891</v>
      </c>
      <c r="J1057" s="41">
        <f t="shared" ca="1" si="130"/>
        <v>1</v>
      </c>
      <c r="K1057" s="37">
        <f t="shared" si="131"/>
        <v>303.33</v>
      </c>
      <c r="L1057" s="37">
        <f t="shared" si="132"/>
        <v>305.29000000000002</v>
      </c>
      <c r="M1057" s="37">
        <f t="shared" si="133"/>
        <v>302.98</v>
      </c>
      <c r="N1057" s="37">
        <f t="shared" si="134"/>
        <v>303.77</v>
      </c>
      <c r="O1057" s="38">
        <f t="shared" ca="1" si="135"/>
        <v>84062500</v>
      </c>
    </row>
    <row r="1058" spans="1:15" x14ac:dyDescent="0.4">
      <c r="A1058">
        <v>1043</v>
      </c>
      <c r="B1058" s="63">
        <v>43854</v>
      </c>
      <c r="C1058" s="37">
        <v>332.44000199999999</v>
      </c>
      <c r="D1058" s="37">
        <v>332.52999899999998</v>
      </c>
      <c r="E1058" s="37">
        <v>327.35998499999999</v>
      </c>
      <c r="F1058" s="37">
        <v>328.76998900000001</v>
      </c>
      <c r="G1058" s="38">
        <v>87578400</v>
      </c>
      <c r="H1058" s="37">
        <v>308.720551</v>
      </c>
      <c r="I1058" s="41">
        <f t="shared" si="129"/>
        <v>0.93901682431239186</v>
      </c>
      <c r="J1058" s="41">
        <f t="shared" ca="1" si="130"/>
        <v>1</v>
      </c>
      <c r="K1058" s="37">
        <f t="shared" si="131"/>
        <v>312.17</v>
      </c>
      <c r="L1058" s="37">
        <f t="shared" si="132"/>
        <v>312.25</v>
      </c>
      <c r="M1058" s="37">
        <f t="shared" si="133"/>
        <v>307.39999999999998</v>
      </c>
      <c r="N1058" s="37">
        <f t="shared" si="134"/>
        <v>308.72000000000003</v>
      </c>
      <c r="O1058" s="38">
        <f t="shared" ca="1" si="135"/>
        <v>87578400</v>
      </c>
    </row>
    <row r="1059" spans="1:15" x14ac:dyDescent="0.4">
      <c r="A1059">
        <v>1044</v>
      </c>
      <c r="B1059" s="63">
        <v>43853</v>
      </c>
      <c r="C1059" s="37">
        <v>330.63000499999998</v>
      </c>
      <c r="D1059" s="37">
        <v>332.17001299999998</v>
      </c>
      <c r="E1059" s="37">
        <v>329.41000400000001</v>
      </c>
      <c r="F1059" s="37">
        <v>331.72000100000002</v>
      </c>
      <c r="G1059" s="38">
        <v>51963000</v>
      </c>
      <c r="H1059" s="37">
        <v>311.49066199999999</v>
      </c>
      <c r="I1059" s="41">
        <f t="shared" si="129"/>
        <v>0.93901682461408154</v>
      </c>
      <c r="J1059" s="41">
        <f t="shared" ca="1" si="130"/>
        <v>1</v>
      </c>
      <c r="K1059" s="37">
        <f t="shared" si="131"/>
        <v>310.47000000000003</v>
      </c>
      <c r="L1059" s="37">
        <f t="shared" si="132"/>
        <v>311.91000000000003</v>
      </c>
      <c r="M1059" s="37">
        <f t="shared" si="133"/>
        <v>309.32</v>
      </c>
      <c r="N1059" s="37">
        <f t="shared" si="134"/>
        <v>311.49</v>
      </c>
      <c r="O1059" s="38">
        <f t="shared" ca="1" si="135"/>
        <v>51963000</v>
      </c>
    </row>
    <row r="1060" spans="1:15" x14ac:dyDescent="0.4">
      <c r="A1060">
        <v>1045</v>
      </c>
      <c r="B1060" s="63">
        <v>43852</v>
      </c>
      <c r="C1060" s="37">
        <v>332.23998999999998</v>
      </c>
      <c r="D1060" s="37">
        <v>332.95001200000002</v>
      </c>
      <c r="E1060" s="37">
        <v>331.17001299999998</v>
      </c>
      <c r="F1060" s="37">
        <v>331.33999599999999</v>
      </c>
      <c r="G1060" s="38">
        <v>48914900</v>
      </c>
      <c r="H1060" s="37">
        <v>311.13388099999997</v>
      </c>
      <c r="I1060" s="41">
        <f t="shared" si="129"/>
        <v>0.93901697578338839</v>
      </c>
      <c r="J1060" s="41">
        <f t="shared" ca="1" si="130"/>
        <v>1</v>
      </c>
      <c r="K1060" s="37">
        <f t="shared" si="131"/>
        <v>311.98</v>
      </c>
      <c r="L1060" s="37">
        <f t="shared" si="132"/>
        <v>312.64999999999998</v>
      </c>
      <c r="M1060" s="37">
        <f t="shared" si="133"/>
        <v>310.97000000000003</v>
      </c>
      <c r="N1060" s="37">
        <f t="shared" si="134"/>
        <v>311.13</v>
      </c>
      <c r="O1060" s="38">
        <f t="shared" ca="1" si="135"/>
        <v>48914900</v>
      </c>
    </row>
    <row r="1061" spans="1:15" x14ac:dyDescent="0.4">
      <c r="A1061">
        <v>1046</v>
      </c>
      <c r="B1061" s="63">
        <v>43851</v>
      </c>
      <c r="C1061" s="37">
        <v>330.89999399999999</v>
      </c>
      <c r="D1061" s="37">
        <v>332.17999300000002</v>
      </c>
      <c r="E1061" s="37">
        <v>330.82000699999998</v>
      </c>
      <c r="F1061" s="37">
        <v>331.29998799999998</v>
      </c>
      <c r="G1061" s="38">
        <v>77742400</v>
      </c>
      <c r="H1061" s="37">
        <v>311.09622200000001</v>
      </c>
      <c r="I1061" s="41">
        <f t="shared" si="129"/>
        <v>0.93901670168487905</v>
      </c>
      <c r="J1061" s="41">
        <f t="shared" ca="1" si="130"/>
        <v>1</v>
      </c>
      <c r="K1061" s="37">
        <f t="shared" si="131"/>
        <v>310.72000000000003</v>
      </c>
      <c r="L1061" s="37">
        <f t="shared" si="132"/>
        <v>311.92</v>
      </c>
      <c r="M1061" s="37">
        <f t="shared" si="133"/>
        <v>310.64999999999998</v>
      </c>
      <c r="N1061" s="37">
        <f t="shared" si="134"/>
        <v>311.10000000000002</v>
      </c>
      <c r="O1061" s="38">
        <f t="shared" ca="1" si="135"/>
        <v>77742400</v>
      </c>
    </row>
    <row r="1062" spans="1:15" x14ac:dyDescent="0.4">
      <c r="A1062">
        <v>1047</v>
      </c>
      <c r="B1062" s="63">
        <v>43847</v>
      </c>
      <c r="C1062" s="37">
        <v>331.70001200000002</v>
      </c>
      <c r="D1062" s="37">
        <v>332.17999300000002</v>
      </c>
      <c r="E1062" s="37">
        <v>330.85000600000001</v>
      </c>
      <c r="F1062" s="37">
        <v>331.95001200000002</v>
      </c>
      <c r="G1062" s="38">
        <v>95846000</v>
      </c>
      <c r="H1062" s="37">
        <v>311.70669600000002</v>
      </c>
      <c r="I1062" s="41">
        <f t="shared" si="129"/>
        <v>0.93901697464014555</v>
      </c>
      <c r="J1062" s="41">
        <f t="shared" ca="1" si="130"/>
        <v>1</v>
      </c>
      <c r="K1062" s="37">
        <f t="shared" si="131"/>
        <v>311.47000000000003</v>
      </c>
      <c r="L1062" s="37">
        <f t="shared" si="132"/>
        <v>311.92</v>
      </c>
      <c r="M1062" s="37">
        <f t="shared" si="133"/>
        <v>310.67</v>
      </c>
      <c r="N1062" s="37">
        <f t="shared" si="134"/>
        <v>311.70999999999998</v>
      </c>
      <c r="O1062" s="38">
        <f t="shared" ca="1" si="135"/>
        <v>95846000</v>
      </c>
    </row>
    <row r="1063" spans="1:15" x14ac:dyDescent="0.4">
      <c r="A1063">
        <v>1048</v>
      </c>
      <c r="B1063" s="63">
        <v>43846</v>
      </c>
      <c r="C1063" s="37">
        <v>329.70001200000002</v>
      </c>
      <c r="D1063" s="37">
        <v>330.92001299999998</v>
      </c>
      <c r="E1063" s="37">
        <v>329.45001200000002</v>
      </c>
      <c r="F1063" s="37">
        <v>330.92001299999998</v>
      </c>
      <c r="G1063" s="38">
        <v>54050300</v>
      </c>
      <c r="H1063" s="37">
        <v>310.73947099999998</v>
      </c>
      <c r="I1063" s="41">
        <f t="shared" si="129"/>
        <v>0.93901685843340033</v>
      </c>
      <c r="J1063" s="41">
        <f t="shared" ca="1" si="130"/>
        <v>1</v>
      </c>
      <c r="K1063" s="37">
        <f t="shared" si="131"/>
        <v>309.58999999999997</v>
      </c>
      <c r="L1063" s="37">
        <f t="shared" si="132"/>
        <v>310.74</v>
      </c>
      <c r="M1063" s="37">
        <f t="shared" si="133"/>
        <v>309.36</v>
      </c>
      <c r="N1063" s="37">
        <f t="shared" si="134"/>
        <v>310.74</v>
      </c>
      <c r="O1063" s="38">
        <f t="shared" ca="1" si="135"/>
        <v>54050300</v>
      </c>
    </row>
    <row r="1064" spans="1:15" x14ac:dyDescent="0.4">
      <c r="A1064">
        <v>1049</v>
      </c>
      <c r="B1064" s="63">
        <v>43845</v>
      </c>
      <c r="C1064" s="37">
        <v>327.35000600000001</v>
      </c>
      <c r="D1064" s="37">
        <v>329.01998900000001</v>
      </c>
      <c r="E1064" s="37">
        <v>327.26001000000002</v>
      </c>
      <c r="F1064" s="37">
        <v>328.19000199999999</v>
      </c>
      <c r="G1064" s="38">
        <v>72056600</v>
      </c>
      <c r="H1064" s="37">
        <v>308.17593399999998</v>
      </c>
      <c r="I1064" s="41">
        <f t="shared" si="129"/>
        <v>0.93901682599093916</v>
      </c>
      <c r="J1064" s="41">
        <f t="shared" ca="1" si="130"/>
        <v>1</v>
      </c>
      <c r="K1064" s="37">
        <f t="shared" si="131"/>
        <v>307.39</v>
      </c>
      <c r="L1064" s="37">
        <f t="shared" si="132"/>
        <v>308.95999999999998</v>
      </c>
      <c r="M1064" s="37">
        <f t="shared" si="133"/>
        <v>307.3</v>
      </c>
      <c r="N1064" s="37">
        <f t="shared" si="134"/>
        <v>308.18</v>
      </c>
      <c r="O1064" s="38">
        <f t="shared" ca="1" si="135"/>
        <v>72056600</v>
      </c>
    </row>
    <row r="1065" spans="1:15" x14ac:dyDescent="0.4">
      <c r="A1065">
        <v>1050</v>
      </c>
      <c r="B1065" s="63">
        <v>43844</v>
      </c>
      <c r="C1065" s="37">
        <v>327.47000100000002</v>
      </c>
      <c r="D1065" s="37">
        <v>328.61999500000002</v>
      </c>
      <c r="E1065" s="37">
        <v>326.83999599999999</v>
      </c>
      <c r="F1065" s="37">
        <v>327.45001200000002</v>
      </c>
      <c r="G1065" s="38">
        <v>62832800</v>
      </c>
      <c r="H1065" s="37">
        <v>307.48111</v>
      </c>
      <c r="I1065" s="41">
        <f t="shared" si="129"/>
        <v>0.93901694527957447</v>
      </c>
      <c r="J1065" s="41">
        <f t="shared" ca="1" si="130"/>
        <v>1</v>
      </c>
      <c r="K1065" s="37">
        <f t="shared" si="131"/>
        <v>307.5</v>
      </c>
      <c r="L1065" s="37">
        <f t="shared" si="132"/>
        <v>308.58</v>
      </c>
      <c r="M1065" s="37">
        <f t="shared" si="133"/>
        <v>306.91000000000003</v>
      </c>
      <c r="N1065" s="37">
        <f t="shared" si="134"/>
        <v>307.48</v>
      </c>
      <c r="O1065" s="38">
        <f t="shared" ca="1" si="135"/>
        <v>62832800</v>
      </c>
    </row>
    <row r="1066" spans="1:15" x14ac:dyDescent="0.4">
      <c r="A1066">
        <v>1051</v>
      </c>
      <c r="B1066" s="63">
        <v>43843</v>
      </c>
      <c r="C1066" s="37">
        <v>326.39001500000001</v>
      </c>
      <c r="D1066" s="37">
        <v>327.959991</v>
      </c>
      <c r="E1066" s="37">
        <v>325.92001299999998</v>
      </c>
      <c r="F1066" s="37">
        <v>327.95001200000002</v>
      </c>
      <c r="G1066" s="38">
        <v>47086800</v>
      </c>
      <c r="H1066" s="37">
        <v>307.95062300000001</v>
      </c>
      <c r="I1066" s="41">
        <f t="shared" si="129"/>
        <v>0.93901695908460581</v>
      </c>
      <c r="J1066" s="41">
        <f t="shared" ca="1" si="130"/>
        <v>1</v>
      </c>
      <c r="K1066" s="37">
        <f t="shared" si="131"/>
        <v>306.49</v>
      </c>
      <c r="L1066" s="37">
        <f t="shared" si="132"/>
        <v>307.95999999999998</v>
      </c>
      <c r="M1066" s="37">
        <f t="shared" si="133"/>
        <v>306.04000000000002</v>
      </c>
      <c r="N1066" s="37">
        <f t="shared" si="134"/>
        <v>307.95</v>
      </c>
      <c r="O1066" s="38">
        <f t="shared" ca="1" si="135"/>
        <v>47086800</v>
      </c>
    </row>
    <row r="1067" spans="1:15" x14ac:dyDescent="0.4">
      <c r="A1067">
        <v>1052</v>
      </c>
      <c r="B1067" s="63">
        <v>43840</v>
      </c>
      <c r="C1067" s="37">
        <v>327.290009</v>
      </c>
      <c r="D1067" s="37">
        <v>327.459991</v>
      </c>
      <c r="E1067" s="37">
        <v>325.20001200000002</v>
      </c>
      <c r="F1067" s="37">
        <v>325.709991</v>
      </c>
      <c r="G1067" s="38">
        <v>53029300</v>
      </c>
      <c r="H1067" s="37">
        <v>305.84719799999999</v>
      </c>
      <c r="I1067" s="41">
        <f t="shared" si="129"/>
        <v>0.93901693669568764</v>
      </c>
      <c r="J1067" s="41">
        <f t="shared" ca="1" si="130"/>
        <v>1</v>
      </c>
      <c r="K1067" s="37">
        <f t="shared" si="131"/>
        <v>307.33</v>
      </c>
      <c r="L1067" s="37">
        <f t="shared" si="132"/>
        <v>307.49</v>
      </c>
      <c r="M1067" s="37">
        <f t="shared" si="133"/>
        <v>305.37</v>
      </c>
      <c r="N1067" s="37">
        <f t="shared" si="134"/>
        <v>305.85000000000002</v>
      </c>
      <c r="O1067" s="38">
        <f t="shared" ca="1" si="135"/>
        <v>53029300</v>
      </c>
    </row>
    <row r="1068" spans="1:15" x14ac:dyDescent="0.4">
      <c r="A1068">
        <v>1053</v>
      </c>
      <c r="B1068" s="63">
        <v>43839</v>
      </c>
      <c r="C1068" s="37">
        <v>326.16000400000001</v>
      </c>
      <c r="D1068" s="37">
        <v>326.73001099999999</v>
      </c>
      <c r="E1068" s="37">
        <v>325.51998900000001</v>
      </c>
      <c r="F1068" s="37">
        <v>326.64999399999999</v>
      </c>
      <c r="G1068" s="38">
        <v>48473300</v>
      </c>
      <c r="H1068" s="37">
        <v>306.72985799999998</v>
      </c>
      <c r="I1068" s="41">
        <f t="shared" si="129"/>
        <v>0.93901687933292899</v>
      </c>
      <c r="J1068" s="41">
        <f t="shared" ca="1" si="130"/>
        <v>1</v>
      </c>
      <c r="K1068" s="37">
        <f t="shared" si="131"/>
        <v>306.27</v>
      </c>
      <c r="L1068" s="37">
        <f t="shared" si="132"/>
        <v>306.8</v>
      </c>
      <c r="M1068" s="37">
        <f t="shared" si="133"/>
        <v>305.67</v>
      </c>
      <c r="N1068" s="37">
        <f t="shared" si="134"/>
        <v>306.73</v>
      </c>
      <c r="O1068" s="38">
        <f t="shared" ca="1" si="135"/>
        <v>48473300</v>
      </c>
    </row>
    <row r="1069" spans="1:15" x14ac:dyDescent="0.4">
      <c r="A1069">
        <v>1054</v>
      </c>
      <c r="B1069" s="63">
        <v>43838</v>
      </c>
      <c r="C1069" s="37">
        <v>322.94000199999999</v>
      </c>
      <c r="D1069" s="37">
        <v>325.77999899999998</v>
      </c>
      <c r="E1069" s="37">
        <v>322.67001299999998</v>
      </c>
      <c r="F1069" s="37">
        <v>324.45001200000002</v>
      </c>
      <c r="G1069" s="38">
        <v>68296000</v>
      </c>
      <c r="H1069" s="37">
        <v>304.66409299999998</v>
      </c>
      <c r="I1069" s="41">
        <f t="shared" si="129"/>
        <v>0.93901704956632881</v>
      </c>
      <c r="J1069" s="41">
        <f t="shared" ca="1" si="130"/>
        <v>1</v>
      </c>
      <c r="K1069" s="37">
        <f t="shared" si="131"/>
        <v>303.25</v>
      </c>
      <c r="L1069" s="37">
        <f t="shared" si="132"/>
        <v>305.91000000000003</v>
      </c>
      <c r="M1069" s="37">
        <f t="shared" si="133"/>
        <v>302.99</v>
      </c>
      <c r="N1069" s="37">
        <f t="shared" si="134"/>
        <v>304.66000000000003</v>
      </c>
      <c r="O1069" s="38">
        <f t="shared" ca="1" si="135"/>
        <v>68296000</v>
      </c>
    </row>
    <row r="1070" spans="1:15" x14ac:dyDescent="0.4">
      <c r="A1070">
        <v>1055</v>
      </c>
      <c r="B1070" s="63">
        <v>43837</v>
      </c>
      <c r="C1070" s="37">
        <v>323.01998900000001</v>
      </c>
      <c r="D1070" s="37">
        <v>323.540009</v>
      </c>
      <c r="E1070" s="37">
        <v>322.23998999999998</v>
      </c>
      <c r="F1070" s="37">
        <v>322.73001099999999</v>
      </c>
      <c r="G1070" s="38">
        <v>40496400</v>
      </c>
      <c r="H1070" s="37">
        <v>303.04894999999999</v>
      </c>
      <c r="I1070" s="41">
        <f t="shared" si="129"/>
        <v>0.93901694813253667</v>
      </c>
      <c r="J1070" s="41">
        <f t="shared" ca="1" si="130"/>
        <v>1</v>
      </c>
      <c r="K1070" s="37">
        <f t="shared" si="131"/>
        <v>303.32</v>
      </c>
      <c r="L1070" s="37">
        <f t="shared" si="132"/>
        <v>303.81</v>
      </c>
      <c r="M1070" s="37">
        <f t="shared" si="133"/>
        <v>302.58999999999997</v>
      </c>
      <c r="N1070" s="37">
        <f t="shared" si="134"/>
        <v>303.05</v>
      </c>
      <c r="O1070" s="38">
        <f t="shared" ca="1" si="135"/>
        <v>40496400</v>
      </c>
    </row>
    <row r="1071" spans="1:15" x14ac:dyDescent="0.4">
      <c r="A1071">
        <v>1056</v>
      </c>
      <c r="B1071" s="63">
        <v>43836</v>
      </c>
      <c r="C1071" s="37">
        <v>320.48998999999998</v>
      </c>
      <c r="D1071" s="37">
        <v>323.73001099999999</v>
      </c>
      <c r="E1071" s="37">
        <v>320.35998499999999</v>
      </c>
      <c r="F1071" s="37">
        <v>323.64001500000001</v>
      </c>
      <c r="G1071" s="38">
        <v>55653900</v>
      </c>
      <c r="H1071" s="37">
        <v>303.90344199999998</v>
      </c>
      <c r="I1071" s="41">
        <f t="shared" si="129"/>
        <v>0.93901689505236241</v>
      </c>
      <c r="J1071" s="41">
        <f t="shared" ca="1" si="130"/>
        <v>1</v>
      </c>
      <c r="K1071" s="37">
        <f t="shared" si="131"/>
        <v>300.95</v>
      </c>
      <c r="L1071" s="37">
        <f t="shared" si="132"/>
        <v>303.99</v>
      </c>
      <c r="M1071" s="37">
        <f t="shared" si="133"/>
        <v>300.82</v>
      </c>
      <c r="N1071" s="37">
        <f t="shared" si="134"/>
        <v>303.89999999999998</v>
      </c>
      <c r="O1071" s="38">
        <f t="shared" ca="1" si="135"/>
        <v>55653900</v>
      </c>
    </row>
    <row r="1072" spans="1:15" x14ac:dyDescent="0.4">
      <c r="A1072">
        <v>1057</v>
      </c>
      <c r="B1072" s="63">
        <v>43833</v>
      </c>
      <c r="C1072" s="37">
        <v>321.16000400000001</v>
      </c>
      <c r="D1072" s="37">
        <v>323.64001500000001</v>
      </c>
      <c r="E1072" s="37">
        <v>321.10000600000001</v>
      </c>
      <c r="F1072" s="37">
        <v>322.41000400000001</v>
      </c>
      <c r="G1072" s="38">
        <v>77709700</v>
      </c>
      <c r="H1072" s="37">
        <v>302.74838299999999</v>
      </c>
      <c r="I1072" s="41">
        <f t="shared" si="129"/>
        <v>0.93901671549869148</v>
      </c>
      <c r="J1072" s="41">
        <f t="shared" ca="1" si="130"/>
        <v>1</v>
      </c>
      <c r="K1072" s="37">
        <f t="shared" si="131"/>
        <v>301.57</v>
      </c>
      <c r="L1072" s="37">
        <f t="shared" si="132"/>
        <v>303.89999999999998</v>
      </c>
      <c r="M1072" s="37">
        <f t="shared" si="133"/>
        <v>301.52</v>
      </c>
      <c r="N1072" s="37">
        <f t="shared" si="134"/>
        <v>302.75</v>
      </c>
      <c r="O1072" s="38">
        <f t="shared" ca="1" si="135"/>
        <v>77709700</v>
      </c>
    </row>
    <row r="1073" spans="1:15" x14ac:dyDescent="0.4">
      <c r="A1073">
        <v>1058</v>
      </c>
      <c r="B1073" s="63">
        <v>43832</v>
      </c>
      <c r="C1073" s="37">
        <v>323.540009</v>
      </c>
      <c r="D1073" s="37">
        <v>324.89001500000001</v>
      </c>
      <c r="E1073" s="37">
        <v>322.52999899999998</v>
      </c>
      <c r="F1073" s="37">
        <v>324.86999500000002</v>
      </c>
      <c r="G1073" s="38">
        <v>59151200</v>
      </c>
      <c r="H1073" s="37">
        <v>305.05841099999998</v>
      </c>
      <c r="I1073" s="41">
        <f t="shared" si="129"/>
        <v>0.93901688581612452</v>
      </c>
      <c r="J1073" s="41">
        <f t="shared" ca="1" si="130"/>
        <v>1</v>
      </c>
      <c r="K1073" s="37">
        <f t="shared" si="131"/>
        <v>303.81</v>
      </c>
      <c r="L1073" s="37">
        <f t="shared" si="132"/>
        <v>305.08</v>
      </c>
      <c r="M1073" s="37">
        <f t="shared" si="133"/>
        <v>302.86</v>
      </c>
      <c r="N1073" s="37">
        <f t="shared" si="134"/>
        <v>305.06</v>
      </c>
      <c r="O1073" s="38">
        <f t="shared" ca="1" si="135"/>
        <v>59151200</v>
      </c>
    </row>
    <row r="1074" spans="1:15" x14ac:dyDescent="0.4">
      <c r="A1074">
        <v>1059</v>
      </c>
      <c r="B1074" s="63">
        <v>43830</v>
      </c>
      <c r="C1074" s="37">
        <v>320.52999899999998</v>
      </c>
      <c r="D1074" s="37">
        <v>322.13000499999998</v>
      </c>
      <c r="E1074" s="37">
        <v>320.14999399999999</v>
      </c>
      <c r="F1074" s="37">
        <v>321.85998499999999</v>
      </c>
      <c r="G1074" s="38">
        <v>57077300</v>
      </c>
      <c r="H1074" s="37">
        <v>302.23193400000002</v>
      </c>
      <c r="I1074" s="41">
        <f t="shared" si="129"/>
        <v>0.93901680260129272</v>
      </c>
      <c r="J1074" s="41">
        <f t="shared" ca="1" si="130"/>
        <v>1</v>
      </c>
      <c r="K1074" s="37">
        <f t="shared" si="131"/>
        <v>300.98</v>
      </c>
      <c r="L1074" s="37">
        <f t="shared" si="132"/>
        <v>302.49</v>
      </c>
      <c r="M1074" s="37">
        <f t="shared" si="133"/>
        <v>300.63</v>
      </c>
      <c r="N1074" s="37">
        <f t="shared" si="134"/>
        <v>302.23</v>
      </c>
      <c r="O1074" s="38">
        <f t="shared" ca="1" si="135"/>
        <v>57077300</v>
      </c>
    </row>
    <row r="1075" spans="1:15" x14ac:dyDescent="0.4">
      <c r="A1075">
        <v>1060</v>
      </c>
      <c r="B1075" s="63">
        <v>43829</v>
      </c>
      <c r="C1075" s="37">
        <v>322.95001200000002</v>
      </c>
      <c r="D1075" s="37">
        <v>323.10000600000001</v>
      </c>
      <c r="E1075" s="37">
        <v>320.54998799999998</v>
      </c>
      <c r="F1075" s="37">
        <v>321.07998700000002</v>
      </c>
      <c r="G1075" s="38">
        <v>49729100</v>
      </c>
      <c r="H1075" s="37">
        <v>301.49954200000002</v>
      </c>
      <c r="I1075" s="41">
        <f t="shared" si="129"/>
        <v>0.93901692477644205</v>
      </c>
      <c r="J1075" s="41">
        <f t="shared" ca="1" si="130"/>
        <v>1</v>
      </c>
      <c r="K1075" s="37">
        <f t="shared" si="131"/>
        <v>303.26</v>
      </c>
      <c r="L1075" s="37">
        <f t="shared" si="132"/>
        <v>303.39999999999998</v>
      </c>
      <c r="M1075" s="37">
        <f t="shared" si="133"/>
        <v>301</v>
      </c>
      <c r="N1075" s="37">
        <f t="shared" si="134"/>
        <v>301.5</v>
      </c>
      <c r="O1075" s="38">
        <f t="shared" ca="1" si="135"/>
        <v>49729100</v>
      </c>
    </row>
    <row r="1076" spans="1:15" x14ac:dyDescent="0.4">
      <c r="A1076">
        <v>1061</v>
      </c>
      <c r="B1076" s="63">
        <v>43826</v>
      </c>
      <c r="C1076" s="37">
        <v>323.73998999999998</v>
      </c>
      <c r="D1076" s="37">
        <v>323.79998799999998</v>
      </c>
      <c r="E1076" s="37">
        <v>322.27999899999998</v>
      </c>
      <c r="F1076" s="37">
        <v>322.85998499999999</v>
      </c>
      <c r="G1076" s="38">
        <v>42528800</v>
      </c>
      <c r="H1076" s="37">
        <v>303.170929</v>
      </c>
      <c r="I1076" s="41">
        <f t="shared" si="129"/>
        <v>0.93901673507170613</v>
      </c>
      <c r="J1076" s="41">
        <f t="shared" ca="1" si="130"/>
        <v>1</v>
      </c>
      <c r="K1076" s="37">
        <f t="shared" si="131"/>
        <v>304</v>
      </c>
      <c r="L1076" s="37">
        <f t="shared" si="132"/>
        <v>304.05</v>
      </c>
      <c r="M1076" s="37">
        <f t="shared" si="133"/>
        <v>302.63</v>
      </c>
      <c r="N1076" s="37">
        <f t="shared" si="134"/>
        <v>303.17</v>
      </c>
      <c r="O1076" s="38">
        <f t="shared" ca="1" si="135"/>
        <v>42528800</v>
      </c>
    </row>
    <row r="1077" spans="1:15" x14ac:dyDescent="0.4">
      <c r="A1077">
        <v>1062</v>
      </c>
      <c r="B1077" s="63">
        <v>43825</v>
      </c>
      <c r="C1077" s="37">
        <v>321.64999399999999</v>
      </c>
      <c r="D1077" s="37">
        <v>322.95001200000002</v>
      </c>
      <c r="E1077" s="37">
        <v>321.64001500000001</v>
      </c>
      <c r="F1077" s="37">
        <v>322.94000199999999</v>
      </c>
      <c r="G1077" s="38">
        <v>30911200</v>
      </c>
      <c r="H1077" s="37">
        <v>303.24606299999999</v>
      </c>
      <c r="I1077" s="41">
        <f t="shared" si="129"/>
        <v>0.93901672484661713</v>
      </c>
      <c r="J1077" s="41">
        <f t="shared" ca="1" si="130"/>
        <v>1</v>
      </c>
      <c r="K1077" s="37">
        <f t="shared" si="131"/>
        <v>302.02999999999997</v>
      </c>
      <c r="L1077" s="37">
        <f t="shared" si="132"/>
        <v>303.26</v>
      </c>
      <c r="M1077" s="37">
        <f t="shared" si="133"/>
        <v>302.02999999999997</v>
      </c>
      <c r="N1077" s="37">
        <f t="shared" si="134"/>
        <v>303.25</v>
      </c>
      <c r="O1077" s="38">
        <f t="shared" ca="1" si="135"/>
        <v>30911200</v>
      </c>
    </row>
    <row r="1078" spans="1:15" x14ac:dyDescent="0.4">
      <c r="A1078">
        <v>1063</v>
      </c>
      <c r="B1078" s="63">
        <v>43823</v>
      </c>
      <c r="C1078" s="37">
        <v>321.47000100000002</v>
      </c>
      <c r="D1078" s="37">
        <v>321.51998900000001</v>
      </c>
      <c r="E1078" s="37">
        <v>320.89999399999999</v>
      </c>
      <c r="F1078" s="37">
        <v>321.23001099999999</v>
      </c>
      <c r="G1078" s="38">
        <v>20270000</v>
      </c>
      <c r="H1078" s="37">
        <v>301.64044200000001</v>
      </c>
      <c r="I1078" s="41">
        <f t="shared" si="129"/>
        <v>0.93901700236843688</v>
      </c>
      <c r="J1078" s="41">
        <f t="shared" ca="1" si="130"/>
        <v>1</v>
      </c>
      <c r="K1078" s="37">
        <f t="shared" si="131"/>
        <v>301.87</v>
      </c>
      <c r="L1078" s="37">
        <f t="shared" si="132"/>
        <v>301.91000000000003</v>
      </c>
      <c r="M1078" s="37">
        <f t="shared" si="133"/>
        <v>301.33</v>
      </c>
      <c r="N1078" s="37">
        <f t="shared" si="134"/>
        <v>301.64</v>
      </c>
      <c r="O1078" s="38">
        <f t="shared" ca="1" si="135"/>
        <v>20270000</v>
      </c>
    </row>
    <row r="1079" spans="1:15" x14ac:dyDescent="0.4">
      <c r="A1079">
        <v>1064</v>
      </c>
      <c r="B1079" s="63">
        <v>43822</v>
      </c>
      <c r="C1079" s="37">
        <v>321.58999599999999</v>
      </c>
      <c r="D1079" s="37">
        <v>321.64999399999999</v>
      </c>
      <c r="E1079" s="37">
        <v>321.05999800000001</v>
      </c>
      <c r="F1079" s="37">
        <v>321.22000100000002</v>
      </c>
      <c r="G1079" s="38">
        <v>52990000</v>
      </c>
      <c r="H1079" s="37">
        <v>301.63110399999999</v>
      </c>
      <c r="I1079" s="41">
        <f t="shared" si="129"/>
        <v>0.93901719401339512</v>
      </c>
      <c r="J1079" s="41">
        <f t="shared" ca="1" si="130"/>
        <v>1</v>
      </c>
      <c r="K1079" s="37">
        <f t="shared" si="131"/>
        <v>301.98</v>
      </c>
      <c r="L1079" s="37">
        <f t="shared" si="132"/>
        <v>302.02999999999997</v>
      </c>
      <c r="M1079" s="37">
        <f t="shared" si="133"/>
        <v>301.48</v>
      </c>
      <c r="N1079" s="37">
        <f t="shared" si="134"/>
        <v>301.63</v>
      </c>
      <c r="O1079" s="38">
        <f t="shared" ca="1" si="135"/>
        <v>52990000</v>
      </c>
    </row>
    <row r="1080" spans="1:15" x14ac:dyDescent="0.4">
      <c r="A1080">
        <v>1065</v>
      </c>
      <c r="B1080" s="63">
        <v>43819</v>
      </c>
      <c r="C1080" s="37">
        <v>320.459991</v>
      </c>
      <c r="D1080" s="37">
        <v>321.97000100000002</v>
      </c>
      <c r="E1080" s="37">
        <v>319.39001500000001</v>
      </c>
      <c r="F1080" s="37">
        <v>320.73001099999999</v>
      </c>
      <c r="G1080" s="38">
        <v>147142100</v>
      </c>
      <c r="H1080" s="37">
        <v>301.17086799999998</v>
      </c>
      <c r="I1080" s="41">
        <f t="shared" si="129"/>
        <v>0.93901679815051664</v>
      </c>
      <c r="J1080" s="41">
        <f t="shared" ca="1" si="130"/>
        <v>1</v>
      </c>
      <c r="K1080" s="37">
        <f t="shared" si="131"/>
        <v>300.92</v>
      </c>
      <c r="L1080" s="37">
        <f t="shared" si="132"/>
        <v>302.33999999999997</v>
      </c>
      <c r="M1080" s="37">
        <f t="shared" si="133"/>
        <v>299.91000000000003</v>
      </c>
      <c r="N1080" s="37">
        <f t="shared" si="134"/>
        <v>301.17</v>
      </c>
      <c r="O1080" s="38">
        <f t="shared" ca="1" si="135"/>
        <v>147142100</v>
      </c>
    </row>
    <row r="1081" spans="1:15" x14ac:dyDescent="0.4">
      <c r="A1081">
        <v>1066</v>
      </c>
      <c r="B1081" s="63">
        <v>43818</v>
      </c>
      <c r="C1081" s="37">
        <v>319.79998799999998</v>
      </c>
      <c r="D1081" s="37">
        <v>320.98001099999999</v>
      </c>
      <c r="E1081" s="37">
        <v>319.51998900000001</v>
      </c>
      <c r="F1081" s="37">
        <v>320.89999399999999</v>
      </c>
      <c r="G1081" s="38">
        <v>85310500</v>
      </c>
      <c r="H1081" s="37">
        <v>299.85629299999999</v>
      </c>
      <c r="I1081" s="41">
        <f t="shared" si="129"/>
        <v>0.93442286882685321</v>
      </c>
      <c r="J1081" s="41">
        <f t="shared" ca="1" si="130"/>
        <v>1</v>
      </c>
      <c r="K1081" s="37">
        <f t="shared" si="131"/>
        <v>298.83</v>
      </c>
      <c r="L1081" s="37">
        <f t="shared" si="132"/>
        <v>299.93</v>
      </c>
      <c r="M1081" s="37">
        <f t="shared" si="133"/>
        <v>298.57</v>
      </c>
      <c r="N1081" s="37">
        <f t="shared" si="134"/>
        <v>299.86</v>
      </c>
      <c r="O1081" s="38">
        <f t="shared" ca="1" si="135"/>
        <v>85310500</v>
      </c>
    </row>
    <row r="1082" spans="1:15" x14ac:dyDescent="0.4">
      <c r="A1082">
        <v>1067</v>
      </c>
      <c r="B1082" s="63">
        <v>43817</v>
      </c>
      <c r="C1082" s="37">
        <v>320</v>
      </c>
      <c r="D1082" s="37">
        <v>320.25</v>
      </c>
      <c r="E1082" s="37">
        <v>319.52999899999998</v>
      </c>
      <c r="F1082" s="37">
        <v>319.58999599999999</v>
      </c>
      <c r="G1082" s="38">
        <v>48133000</v>
      </c>
      <c r="H1082" s="37">
        <v>298.63217200000003</v>
      </c>
      <c r="I1082" s="41">
        <f t="shared" si="129"/>
        <v>0.93442277836506504</v>
      </c>
      <c r="J1082" s="41">
        <f t="shared" ca="1" si="130"/>
        <v>1</v>
      </c>
      <c r="K1082" s="37">
        <f t="shared" si="131"/>
        <v>299.02</v>
      </c>
      <c r="L1082" s="37">
        <f t="shared" si="132"/>
        <v>299.25</v>
      </c>
      <c r="M1082" s="37">
        <f t="shared" si="133"/>
        <v>298.58</v>
      </c>
      <c r="N1082" s="37">
        <f t="shared" si="134"/>
        <v>298.63</v>
      </c>
      <c r="O1082" s="38">
        <f t="shared" ca="1" si="135"/>
        <v>48133000</v>
      </c>
    </row>
    <row r="1083" spans="1:15" x14ac:dyDescent="0.4">
      <c r="A1083">
        <v>1068</v>
      </c>
      <c r="B1083" s="63">
        <v>43816</v>
      </c>
      <c r="C1083" s="37">
        <v>319.92001299999998</v>
      </c>
      <c r="D1083" s="37">
        <v>320.25</v>
      </c>
      <c r="E1083" s="37">
        <v>319.48001099999999</v>
      </c>
      <c r="F1083" s="37">
        <v>319.57000699999998</v>
      </c>
      <c r="G1083" s="38">
        <v>61097700</v>
      </c>
      <c r="H1083" s="37">
        <v>298.61352499999998</v>
      </c>
      <c r="I1083" s="41">
        <f t="shared" si="129"/>
        <v>0.93442287592402251</v>
      </c>
      <c r="J1083" s="41">
        <f t="shared" ca="1" si="130"/>
        <v>1</v>
      </c>
      <c r="K1083" s="37">
        <f t="shared" si="131"/>
        <v>298.94</v>
      </c>
      <c r="L1083" s="37">
        <f t="shared" si="132"/>
        <v>299.25</v>
      </c>
      <c r="M1083" s="37">
        <f t="shared" si="133"/>
        <v>298.52999999999997</v>
      </c>
      <c r="N1083" s="37">
        <f t="shared" si="134"/>
        <v>298.61</v>
      </c>
      <c r="O1083" s="38">
        <f t="shared" ca="1" si="135"/>
        <v>61097700</v>
      </c>
    </row>
    <row r="1084" spans="1:15" x14ac:dyDescent="0.4">
      <c r="A1084">
        <v>1069</v>
      </c>
      <c r="B1084" s="63">
        <v>43815</v>
      </c>
      <c r="C1084" s="37">
        <v>319.22000100000002</v>
      </c>
      <c r="D1084" s="37">
        <v>320.14999399999999</v>
      </c>
      <c r="E1084" s="37">
        <v>317.25</v>
      </c>
      <c r="F1084" s="37">
        <v>319.5</v>
      </c>
      <c r="G1084" s="38">
        <v>82749700</v>
      </c>
      <c r="H1084" s="37">
        <v>298.54800399999999</v>
      </c>
      <c r="I1084" s="41">
        <f t="shared" si="129"/>
        <v>0.93442254773082944</v>
      </c>
      <c r="J1084" s="41">
        <f t="shared" ca="1" si="130"/>
        <v>1</v>
      </c>
      <c r="K1084" s="37">
        <f t="shared" si="131"/>
        <v>298.29000000000002</v>
      </c>
      <c r="L1084" s="37">
        <f t="shared" si="132"/>
        <v>299.16000000000003</v>
      </c>
      <c r="M1084" s="37">
        <f t="shared" si="133"/>
        <v>296.45</v>
      </c>
      <c r="N1084" s="37">
        <f t="shared" si="134"/>
        <v>298.55</v>
      </c>
      <c r="O1084" s="38">
        <f t="shared" ca="1" si="135"/>
        <v>82749700</v>
      </c>
    </row>
    <row r="1085" spans="1:15" x14ac:dyDescent="0.4">
      <c r="A1085">
        <v>1070</v>
      </c>
      <c r="B1085" s="63">
        <v>43812</v>
      </c>
      <c r="C1085" s="37">
        <v>316.86999500000002</v>
      </c>
      <c r="D1085" s="37">
        <v>318.67001299999998</v>
      </c>
      <c r="E1085" s="37">
        <v>316.01998900000001</v>
      </c>
      <c r="F1085" s="37">
        <v>317.32000699999998</v>
      </c>
      <c r="G1085" s="38">
        <v>81503900</v>
      </c>
      <c r="H1085" s="37">
        <v>296.51110799999998</v>
      </c>
      <c r="I1085" s="41">
        <f t="shared" si="129"/>
        <v>0.93442298455514661</v>
      </c>
      <c r="J1085" s="41">
        <f t="shared" ca="1" si="130"/>
        <v>1</v>
      </c>
      <c r="K1085" s="37">
        <f t="shared" si="131"/>
        <v>296.08999999999997</v>
      </c>
      <c r="L1085" s="37">
        <f t="shared" si="132"/>
        <v>297.77</v>
      </c>
      <c r="M1085" s="37">
        <f t="shared" si="133"/>
        <v>295.3</v>
      </c>
      <c r="N1085" s="37">
        <f t="shared" si="134"/>
        <v>296.51</v>
      </c>
      <c r="O1085" s="38">
        <f t="shared" ca="1" si="135"/>
        <v>81503900</v>
      </c>
    </row>
    <row r="1086" spans="1:15" x14ac:dyDescent="0.4">
      <c r="A1086">
        <v>1071</v>
      </c>
      <c r="B1086" s="63">
        <v>43811</v>
      </c>
      <c r="C1086" s="37">
        <v>314.42999300000002</v>
      </c>
      <c r="D1086" s="37">
        <v>317.98998999999998</v>
      </c>
      <c r="E1086" s="37">
        <v>314.17001299999998</v>
      </c>
      <c r="F1086" s="37">
        <v>317.13000499999998</v>
      </c>
      <c r="G1086" s="38">
        <v>96389600</v>
      </c>
      <c r="H1086" s="37">
        <v>296.33355699999998</v>
      </c>
      <c r="I1086" s="41">
        <f t="shared" si="129"/>
        <v>0.93442295691951316</v>
      </c>
      <c r="J1086" s="41">
        <f t="shared" ca="1" si="130"/>
        <v>1</v>
      </c>
      <c r="K1086" s="37">
        <f t="shared" si="131"/>
        <v>293.81</v>
      </c>
      <c r="L1086" s="37">
        <f t="shared" si="132"/>
        <v>297.14</v>
      </c>
      <c r="M1086" s="37">
        <f t="shared" si="133"/>
        <v>293.57</v>
      </c>
      <c r="N1086" s="37">
        <f t="shared" si="134"/>
        <v>296.33</v>
      </c>
      <c r="O1086" s="38">
        <f t="shared" ca="1" si="135"/>
        <v>96389600</v>
      </c>
    </row>
    <row r="1087" spans="1:15" x14ac:dyDescent="0.4">
      <c r="A1087">
        <v>1072</v>
      </c>
      <c r="B1087" s="63">
        <v>43810</v>
      </c>
      <c r="C1087" s="37">
        <v>314.02999899999998</v>
      </c>
      <c r="D1087" s="37">
        <v>314.70001200000002</v>
      </c>
      <c r="E1087" s="37">
        <v>313.44000199999999</v>
      </c>
      <c r="F1087" s="37">
        <v>314.42001299999998</v>
      </c>
      <c r="G1087" s="38">
        <v>53429100</v>
      </c>
      <c r="H1087" s="37">
        <v>293.80120799999997</v>
      </c>
      <c r="I1087" s="41">
        <f t="shared" si="129"/>
        <v>0.93442273345367488</v>
      </c>
      <c r="J1087" s="41">
        <f t="shared" ca="1" si="130"/>
        <v>1</v>
      </c>
      <c r="K1087" s="37">
        <f t="shared" si="131"/>
        <v>293.44</v>
      </c>
      <c r="L1087" s="37">
        <f t="shared" si="132"/>
        <v>294.06</v>
      </c>
      <c r="M1087" s="37">
        <f t="shared" si="133"/>
        <v>292.89</v>
      </c>
      <c r="N1087" s="37">
        <f t="shared" si="134"/>
        <v>293.8</v>
      </c>
      <c r="O1087" s="38">
        <f t="shared" ca="1" si="135"/>
        <v>53429100</v>
      </c>
    </row>
    <row r="1088" spans="1:15" x14ac:dyDescent="0.4">
      <c r="A1088">
        <v>1073</v>
      </c>
      <c r="B1088" s="63">
        <v>43809</v>
      </c>
      <c r="C1088" s="37">
        <v>313.82000699999998</v>
      </c>
      <c r="D1088" s="37">
        <v>314.54998799999998</v>
      </c>
      <c r="E1088" s="37">
        <v>312.80999800000001</v>
      </c>
      <c r="F1088" s="37">
        <v>313.52999899999998</v>
      </c>
      <c r="G1088" s="38">
        <v>52649800</v>
      </c>
      <c r="H1088" s="37">
        <v>292.96957400000002</v>
      </c>
      <c r="I1088" s="41">
        <f t="shared" si="129"/>
        <v>0.93442278229969322</v>
      </c>
      <c r="J1088" s="41">
        <f t="shared" ca="1" si="130"/>
        <v>1</v>
      </c>
      <c r="K1088" s="37">
        <f t="shared" si="131"/>
        <v>293.24</v>
      </c>
      <c r="L1088" s="37">
        <f t="shared" si="132"/>
        <v>293.92</v>
      </c>
      <c r="M1088" s="37">
        <f t="shared" si="133"/>
        <v>292.3</v>
      </c>
      <c r="N1088" s="37">
        <f t="shared" si="134"/>
        <v>292.97000000000003</v>
      </c>
      <c r="O1088" s="38">
        <f t="shared" ca="1" si="135"/>
        <v>52649800</v>
      </c>
    </row>
    <row r="1089" spans="1:15" x14ac:dyDescent="0.4">
      <c r="A1089">
        <v>1074</v>
      </c>
      <c r="B1089" s="63">
        <v>43808</v>
      </c>
      <c r="C1089" s="37">
        <v>314.44000199999999</v>
      </c>
      <c r="D1089" s="37">
        <v>315.17999300000002</v>
      </c>
      <c r="E1089" s="37">
        <v>313.79998799999998</v>
      </c>
      <c r="F1089" s="37">
        <v>313.88000499999998</v>
      </c>
      <c r="G1089" s="38">
        <v>34838500</v>
      </c>
      <c r="H1089" s="37">
        <v>293.29663099999999</v>
      </c>
      <c r="I1089" s="41">
        <f t="shared" si="129"/>
        <v>0.93442279319448851</v>
      </c>
      <c r="J1089" s="41">
        <f t="shared" ca="1" si="130"/>
        <v>1</v>
      </c>
      <c r="K1089" s="37">
        <f t="shared" si="131"/>
        <v>293.82</v>
      </c>
      <c r="L1089" s="37">
        <f t="shared" si="132"/>
        <v>294.51</v>
      </c>
      <c r="M1089" s="37">
        <f t="shared" si="133"/>
        <v>293.22000000000003</v>
      </c>
      <c r="N1089" s="37">
        <f t="shared" si="134"/>
        <v>293.3</v>
      </c>
      <c r="O1089" s="38">
        <f t="shared" ca="1" si="135"/>
        <v>34838500</v>
      </c>
    </row>
    <row r="1090" spans="1:15" x14ac:dyDescent="0.4">
      <c r="A1090">
        <v>1075</v>
      </c>
      <c r="B1090" s="63">
        <v>43805</v>
      </c>
      <c r="C1090" s="37">
        <v>314.11999500000002</v>
      </c>
      <c r="D1090" s="37">
        <v>315.30999800000001</v>
      </c>
      <c r="E1090" s="37">
        <v>314.10998499999999</v>
      </c>
      <c r="F1090" s="37">
        <v>314.86999500000002</v>
      </c>
      <c r="G1090" s="38">
        <v>48927000</v>
      </c>
      <c r="H1090" s="37">
        <v>294.22170999999997</v>
      </c>
      <c r="I1090" s="41">
        <f t="shared" si="129"/>
        <v>0.93442282425164058</v>
      </c>
      <c r="J1090" s="41">
        <f t="shared" ca="1" si="130"/>
        <v>1</v>
      </c>
      <c r="K1090" s="37">
        <f t="shared" si="131"/>
        <v>293.52</v>
      </c>
      <c r="L1090" s="37">
        <f t="shared" si="132"/>
        <v>294.63</v>
      </c>
      <c r="M1090" s="37">
        <f t="shared" si="133"/>
        <v>293.51</v>
      </c>
      <c r="N1090" s="37">
        <f t="shared" si="134"/>
        <v>294.22000000000003</v>
      </c>
      <c r="O1090" s="38">
        <f t="shared" ca="1" si="135"/>
        <v>48927000</v>
      </c>
    </row>
    <row r="1091" spans="1:15" x14ac:dyDescent="0.4">
      <c r="A1091">
        <v>1076</v>
      </c>
      <c r="B1091" s="63">
        <v>43804</v>
      </c>
      <c r="C1091" s="37">
        <v>312.23001099999999</v>
      </c>
      <c r="D1091" s="37">
        <v>312.25</v>
      </c>
      <c r="E1091" s="37">
        <v>310.57998700000002</v>
      </c>
      <c r="F1091" s="37">
        <v>312.01998900000001</v>
      </c>
      <c r="G1091" s="38">
        <v>40709000</v>
      </c>
      <c r="H1091" s="37">
        <v>291.55856299999999</v>
      </c>
      <c r="I1091" s="41">
        <f t="shared" si="129"/>
        <v>0.93442270777081526</v>
      </c>
      <c r="J1091" s="41">
        <f t="shared" ca="1" si="130"/>
        <v>1</v>
      </c>
      <c r="K1091" s="37">
        <f t="shared" si="131"/>
        <v>291.75</v>
      </c>
      <c r="L1091" s="37">
        <f t="shared" si="132"/>
        <v>291.77</v>
      </c>
      <c r="M1091" s="37">
        <f t="shared" si="133"/>
        <v>290.20999999999998</v>
      </c>
      <c r="N1091" s="37">
        <f t="shared" si="134"/>
        <v>291.56</v>
      </c>
      <c r="O1091" s="38">
        <f t="shared" ca="1" si="135"/>
        <v>40709000</v>
      </c>
    </row>
    <row r="1092" spans="1:15" x14ac:dyDescent="0.4">
      <c r="A1092">
        <v>1077</v>
      </c>
      <c r="B1092" s="63">
        <v>43803</v>
      </c>
      <c r="C1092" s="37">
        <v>310.70001200000002</v>
      </c>
      <c r="D1092" s="37">
        <v>312.11999500000002</v>
      </c>
      <c r="E1092" s="37">
        <v>310.32000699999998</v>
      </c>
      <c r="F1092" s="37">
        <v>311.459991</v>
      </c>
      <c r="G1092" s="38">
        <v>49080000</v>
      </c>
      <c r="H1092" s="37">
        <v>291.03530899999998</v>
      </c>
      <c r="I1092" s="41">
        <f t="shared" si="129"/>
        <v>0.93442277470559609</v>
      </c>
      <c r="J1092" s="41">
        <f t="shared" ca="1" si="130"/>
        <v>1</v>
      </c>
      <c r="K1092" s="37">
        <f t="shared" si="131"/>
        <v>290.33</v>
      </c>
      <c r="L1092" s="37">
        <f t="shared" si="132"/>
        <v>291.64999999999998</v>
      </c>
      <c r="M1092" s="37">
        <f t="shared" si="133"/>
        <v>289.97000000000003</v>
      </c>
      <c r="N1092" s="37">
        <f t="shared" si="134"/>
        <v>291.04000000000002</v>
      </c>
      <c r="O1092" s="38">
        <f t="shared" ca="1" si="135"/>
        <v>49080000</v>
      </c>
    </row>
    <row r="1093" spans="1:15" x14ac:dyDescent="0.4">
      <c r="A1093">
        <v>1078</v>
      </c>
      <c r="B1093" s="63">
        <v>43802</v>
      </c>
      <c r="C1093" s="37">
        <v>308.64999399999999</v>
      </c>
      <c r="D1093" s="37">
        <v>309.64001500000001</v>
      </c>
      <c r="E1093" s="37">
        <v>307.13000499999998</v>
      </c>
      <c r="F1093" s="37">
        <v>309.54998799999998</v>
      </c>
      <c r="G1093" s="38">
        <v>73941700</v>
      </c>
      <c r="H1093" s="37">
        <v>289.250519</v>
      </c>
      <c r="I1093" s="41">
        <f t="shared" si="129"/>
        <v>0.93442264646445405</v>
      </c>
      <c r="J1093" s="41">
        <f t="shared" ca="1" si="130"/>
        <v>1</v>
      </c>
      <c r="K1093" s="37">
        <f t="shared" si="131"/>
        <v>288.41000000000003</v>
      </c>
      <c r="L1093" s="37">
        <f t="shared" si="132"/>
        <v>289.33</v>
      </c>
      <c r="M1093" s="37">
        <f t="shared" si="133"/>
        <v>286.99</v>
      </c>
      <c r="N1093" s="37">
        <f t="shared" si="134"/>
        <v>289.25</v>
      </c>
      <c r="O1093" s="38">
        <f t="shared" ca="1" si="135"/>
        <v>73941700</v>
      </c>
    </row>
    <row r="1094" spans="1:15" x14ac:dyDescent="0.4">
      <c r="A1094">
        <v>1079</v>
      </c>
      <c r="B1094" s="63">
        <v>43801</v>
      </c>
      <c r="C1094" s="37">
        <v>314.58999599999999</v>
      </c>
      <c r="D1094" s="37">
        <v>314.66000400000001</v>
      </c>
      <c r="E1094" s="37">
        <v>311.17001299999998</v>
      </c>
      <c r="F1094" s="37">
        <v>311.64001500000001</v>
      </c>
      <c r="G1094" s="38">
        <v>75767800</v>
      </c>
      <c r="H1094" s="37">
        <v>291.203552</v>
      </c>
      <c r="I1094" s="41">
        <f t="shared" si="129"/>
        <v>0.934422853239819</v>
      </c>
      <c r="J1094" s="41">
        <f t="shared" ca="1" si="130"/>
        <v>1</v>
      </c>
      <c r="K1094" s="37">
        <f t="shared" si="131"/>
        <v>293.95999999999998</v>
      </c>
      <c r="L1094" s="37">
        <f t="shared" si="132"/>
        <v>294.02999999999997</v>
      </c>
      <c r="M1094" s="37">
        <f t="shared" si="133"/>
        <v>290.76</v>
      </c>
      <c r="N1094" s="37">
        <f t="shared" si="134"/>
        <v>291.2</v>
      </c>
      <c r="O1094" s="38">
        <f t="shared" ca="1" si="135"/>
        <v>75767800</v>
      </c>
    </row>
    <row r="1095" spans="1:15" x14ac:dyDescent="0.4">
      <c r="A1095">
        <v>1080</v>
      </c>
      <c r="B1095" s="63">
        <v>43798</v>
      </c>
      <c r="C1095" s="37">
        <v>314.85998499999999</v>
      </c>
      <c r="D1095" s="37">
        <v>315.13000499999998</v>
      </c>
      <c r="E1095" s="37">
        <v>314.05999800000001</v>
      </c>
      <c r="F1095" s="37">
        <v>314.30999800000001</v>
      </c>
      <c r="G1095" s="38">
        <v>36592700</v>
      </c>
      <c r="H1095" s="37">
        <v>293.69854700000002</v>
      </c>
      <c r="I1095" s="41">
        <f t="shared" si="129"/>
        <v>0.93442317733717151</v>
      </c>
      <c r="J1095" s="41">
        <f t="shared" ca="1" si="130"/>
        <v>1</v>
      </c>
      <c r="K1095" s="37">
        <f t="shared" si="131"/>
        <v>294.20999999999998</v>
      </c>
      <c r="L1095" s="37">
        <f t="shared" si="132"/>
        <v>294.45999999999998</v>
      </c>
      <c r="M1095" s="37">
        <f t="shared" si="133"/>
        <v>293.45999999999998</v>
      </c>
      <c r="N1095" s="37">
        <f t="shared" si="134"/>
        <v>293.7</v>
      </c>
      <c r="O1095" s="38">
        <f t="shared" ca="1" si="135"/>
        <v>36592700</v>
      </c>
    </row>
    <row r="1096" spans="1:15" x14ac:dyDescent="0.4">
      <c r="A1096">
        <v>1081</v>
      </c>
      <c r="B1096" s="63">
        <v>43796</v>
      </c>
      <c r="C1096" s="37">
        <v>314.60998499999999</v>
      </c>
      <c r="D1096" s="37">
        <v>315.48001099999999</v>
      </c>
      <c r="E1096" s="37">
        <v>314.36999500000002</v>
      </c>
      <c r="F1096" s="37">
        <v>315.48001099999999</v>
      </c>
      <c r="G1096" s="38">
        <v>44444600</v>
      </c>
      <c r="H1096" s="37">
        <v>294.79168700000002</v>
      </c>
      <c r="I1096" s="41">
        <f t="shared" si="129"/>
        <v>0.93442271054060544</v>
      </c>
      <c r="J1096" s="41">
        <f t="shared" ca="1" si="130"/>
        <v>1</v>
      </c>
      <c r="K1096" s="37">
        <f t="shared" si="131"/>
        <v>293.98</v>
      </c>
      <c r="L1096" s="37">
        <f t="shared" si="132"/>
        <v>294.79000000000002</v>
      </c>
      <c r="M1096" s="37">
        <f t="shared" si="133"/>
        <v>293.75</v>
      </c>
      <c r="N1096" s="37">
        <f t="shared" si="134"/>
        <v>294.79000000000002</v>
      </c>
      <c r="O1096" s="38">
        <f t="shared" ca="1" si="135"/>
        <v>44444600</v>
      </c>
    </row>
    <row r="1097" spans="1:15" x14ac:dyDescent="0.4">
      <c r="A1097">
        <v>1082</v>
      </c>
      <c r="B1097" s="63">
        <v>43795</v>
      </c>
      <c r="C1097" s="37">
        <v>313.41000400000001</v>
      </c>
      <c r="D1097" s="37">
        <v>314.27999899999998</v>
      </c>
      <c r="E1097" s="37">
        <v>313.05999800000001</v>
      </c>
      <c r="F1097" s="37">
        <v>314.07998700000002</v>
      </c>
      <c r="G1097" s="38">
        <v>37569000</v>
      </c>
      <c r="H1097" s="37">
        <v>293.48355099999998</v>
      </c>
      <c r="I1097" s="41">
        <f t="shared" si="129"/>
        <v>0.93442295958831645</v>
      </c>
      <c r="J1097" s="41">
        <f t="shared" ca="1" si="130"/>
        <v>1</v>
      </c>
      <c r="K1097" s="37">
        <f t="shared" si="131"/>
        <v>292.86</v>
      </c>
      <c r="L1097" s="37">
        <f t="shared" si="132"/>
        <v>293.67</v>
      </c>
      <c r="M1097" s="37">
        <f t="shared" si="133"/>
        <v>292.52999999999997</v>
      </c>
      <c r="N1097" s="37">
        <f t="shared" si="134"/>
        <v>293.48</v>
      </c>
      <c r="O1097" s="38">
        <f t="shared" ca="1" si="135"/>
        <v>37569000</v>
      </c>
    </row>
    <row r="1098" spans="1:15" x14ac:dyDescent="0.4">
      <c r="A1098">
        <v>1083</v>
      </c>
      <c r="B1098" s="63">
        <v>43794</v>
      </c>
      <c r="C1098" s="37">
        <v>311.98001099999999</v>
      </c>
      <c r="D1098" s="37">
        <v>313.36999500000002</v>
      </c>
      <c r="E1098" s="37">
        <v>311.98001099999999</v>
      </c>
      <c r="F1098" s="37">
        <v>313.36999500000002</v>
      </c>
      <c r="G1098" s="38">
        <v>48647200</v>
      </c>
      <c r="H1098" s="37">
        <v>292.82000699999998</v>
      </c>
      <c r="I1098" s="41">
        <f t="shared" si="129"/>
        <v>0.93442260481894557</v>
      </c>
      <c r="J1098" s="41">
        <f t="shared" ca="1" si="130"/>
        <v>1</v>
      </c>
      <c r="K1098" s="37">
        <f t="shared" si="131"/>
        <v>291.52</v>
      </c>
      <c r="L1098" s="37">
        <f t="shared" si="132"/>
        <v>292.82</v>
      </c>
      <c r="M1098" s="37">
        <f t="shared" si="133"/>
        <v>291.52</v>
      </c>
      <c r="N1098" s="37">
        <f t="shared" si="134"/>
        <v>292.82</v>
      </c>
      <c r="O1098" s="38">
        <f t="shared" ca="1" si="135"/>
        <v>48647200</v>
      </c>
    </row>
    <row r="1099" spans="1:15" x14ac:dyDescent="0.4">
      <c r="A1099">
        <v>1084</v>
      </c>
      <c r="B1099" s="63">
        <v>43791</v>
      </c>
      <c r="C1099" s="37">
        <v>311.08999599999999</v>
      </c>
      <c r="D1099" s="37">
        <v>311.23998999999998</v>
      </c>
      <c r="E1099" s="37">
        <v>309.85000600000001</v>
      </c>
      <c r="F1099" s="37">
        <v>310.959991</v>
      </c>
      <c r="G1099" s="38">
        <v>44850200</v>
      </c>
      <c r="H1099" s="37">
        <v>290.56805400000002</v>
      </c>
      <c r="I1099" s="41">
        <f t="shared" si="129"/>
        <v>0.93442263445396101</v>
      </c>
      <c r="J1099" s="41">
        <f t="shared" ca="1" si="130"/>
        <v>1</v>
      </c>
      <c r="K1099" s="37">
        <f t="shared" si="131"/>
        <v>290.69</v>
      </c>
      <c r="L1099" s="37">
        <f t="shared" si="132"/>
        <v>290.83</v>
      </c>
      <c r="M1099" s="37">
        <f t="shared" si="133"/>
        <v>289.52999999999997</v>
      </c>
      <c r="N1099" s="37">
        <f t="shared" si="134"/>
        <v>290.57</v>
      </c>
      <c r="O1099" s="38">
        <f t="shared" ca="1" si="135"/>
        <v>44850200</v>
      </c>
    </row>
    <row r="1100" spans="1:15" x14ac:dyDescent="0.4">
      <c r="A1100">
        <v>1085</v>
      </c>
      <c r="B1100" s="63">
        <v>43790</v>
      </c>
      <c r="C1100" s="37">
        <v>310.89001500000001</v>
      </c>
      <c r="D1100" s="37">
        <v>311.01001000000002</v>
      </c>
      <c r="E1100" s="37">
        <v>309.39001500000001</v>
      </c>
      <c r="F1100" s="37">
        <v>310.26998900000001</v>
      </c>
      <c r="G1100" s="38">
        <v>54664700</v>
      </c>
      <c r="H1100" s="37">
        <v>289.92334</v>
      </c>
      <c r="I1100" s="41">
        <f t="shared" si="129"/>
        <v>0.93442276171931016</v>
      </c>
      <c r="J1100" s="41">
        <f t="shared" ca="1" si="130"/>
        <v>1</v>
      </c>
      <c r="K1100" s="37">
        <f t="shared" si="131"/>
        <v>290.5</v>
      </c>
      <c r="L1100" s="37">
        <f t="shared" si="132"/>
        <v>290.61</v>
      </c>
      <c r="M1100" s="37">
        <f t="shared" si="133"/>
        <v>289.10000000000002</v>
      </c>
      <c r="N1100" s="37">
        <f t="shared" si="134"/>
        <v>289.92</v>
      </c>
      <c r="O1100" s="38">
        <f t="shared" ca="1" si="135"/>
        <v>54664700</v>
      </c>
    </row>
    <row r="1101" spans="1:15" x14ac:dyDescent="0.4">
      <c r="A1101">
        <v>1086</v>
      </c>
      <c r="B1101" s="63">
        <v>43789</v>
      </c>
      <c r="C1101" s="37">
        <v>311.27999899999998</v>
      </c>
      <c r="D1101" s="37">
        <v>311.85000600000001</v>
      </c>
      <c r="E1101" s="37">
        <v>309.05999800000001</v>
      </c>
      <c r="F1101" s="37">
        <v>310.76998900000001</v>
      </c>
      <c r="G1101" s="38">
        <v>79406200</v>
      </c>
      <c r="H1101" s="37">
        <v>290.39050300000002</v>
      </c>
      <c r="I1101" s="41">
        <f t="shared" si="129"/>
        <v>0.93442260603870608</v>
      </c>
      <c r="J1101" s="41">
        <f t="shared" ca="1" si="130"/>
        <v>1</v>
      </c>
      <c r="K1101" s="37">
        <f t="shared" si="131"/>
        <v>290.87</v>
      </c>
      <c r="L1101" s="37">
        <f t="shared" si="132"/>
        <v>291.39999999999998</v>
      </c>
      <c r="M1101" s="37">
        <f t="shared" si="133"/>
        <v>288.79000000000002</v>
      </c>
      <c r="N1101" s="37">
        <f t="shared" si="134"/>
        <v>290.39</v>
      </c>
      <c r="O1101" s="38">
        <f t="shared" ca="1" si="135"/>
        <v>79406200</v>
      </c>
    </row>
    <row r="1102" spans="1:15" x14ac:dyDescent="0.4">
      <c r="A1102">
        <v>1087</v>
      </c>
      <c r="B1102" s="63">
        <v>43788</v>
      </c>
      <c r="C1102" s="37">
        <v>312.67999300000002</v>
      </c>
      <c r="D1102" s="37">
        <v>312.69000199999999</v>
      </c>
      <c r="E1102" s="37">
        <v>311.22000100000002</v>
      </c>
      <c r="F1102" s="37">
        <v>311.92999300000002</v>
      </c>
      <c r="G1102" s="38">
        <v>67804700</v>
      </c>
      <c r="H1102" s="37">
        <v>291.47451799999999</v>
      </c>
      <c r="I1102" s="41">
        <f t="shared" si="129"/>
        <v>0.93442286583836121</v>
      </c>
      <c r="J1102" s="41">
        <f t="shared" ca="1" si="130"/>
        <v>1</v>
      </c>
      <c r="K1102" s="37">
        <f t="shared" si="131"/>
        <v>292.18</v>
      </c>
      <c r="L1102" s="37">
        <f t="shared" si="132"/>
        <v>292.18</v>
      </c>
      <c r="M1102" s="37">
        <f t="shared" si="133"/>
        <v>290.81</v>
      </c>
      <c r="N1102" s="37">
        <f t="shared" si="134"/>
        <v>291.47000000000003</v>
      </c>
      <c r="O1102" s="38">
        <f t="shared" ca="1" si="135"/>
        <v>67804700</v>
      </c>
    </row>
    <row r="1103" spans="1:15" x14ac:dyDescent="0.4">
      <c r="A1103">
        <v>1088</v>
      </c>
      <c r="B1103" s="63">
        <v>43787</v>
      </c>
      <c r="C1103" s="37">
        <v>311.52999899999998</v>
      </c>
      <c r="D1103" s="37">
        <v>312.27999899999998</v>
      </c>
      <c r="E1103" s="37">
        <v>311.02999899999998</v>
      </c>
      <c r="F1103" s="37">
        <v>312.01998900000001</v>
      </c>
      <c r="G1103" s="38">
        <v>49228000</v>
      </c>
      <c r="H1103" s="37">
        <v>291.55856299999999</v>
      </c>
      <c r="I1103" s="41">
        <f t="shared" si="129"/>
        <v>0.93442270777081526</v>
      </c>
      <c r="J1103" s="41">
        <f t="shared" ca="1" si="130"/>
        <v>1</v>
      </c>
      <c r="K1103" s="37">
        <f t="shared" si="131"/>
        <v>291.10000000000002</v>
      </c>
      <c r="L1103" s="37">
        <f t="shared" si="132"/>
        <v>291.8</v>
      </c>
      <c r="M1103" s="37">
        <f t="shared" si="133"/>
        <v>290.63</v>
      </c>
      <c r="N1103" s="37">
        <f t="shared" si="134"/>
        <v>291.56</v>
      </c>
      <c r="O1103" s="38">
        <f t="shared" ca="1" si="135"/>
        <v>49228000</v>
      </c>
    </row>
    <row r="1104" spans="1:15" x14ac:dyDescent="0.4">
      <c r="A1104">
        <v>1089</v>
      </c>
      <c r="B1104" s="63">
        <v>43784</v>
      </c>
      <c r="C1104" s="37">
        <v>311.01998900000001</v>
      </c>
      <c r="D1104" s="37">
        <v>311.83999599999999</v>
      </c>
      <c r="E1104" s="37">
        <v>310.26001000000002</v>
      </c>
      <c r="F1104" s="37">
        <v>311.790009</v>
      </c>
      <c r="G1104" s="38">
        <v>62023600</v>
      </c>
      <c r="H1104" s="37">
        <v>291.34371900000002</v>
      </c>
      <c r="I1104" s="41">
        <f t="shared" si="129"/>
        <v>0.93442288267806561</v>
      </c>
      <c r="J1104" s="41">
        <f t="shared" ca="1" si="130"/>
        <v>1</v>
      </c>
      <c r="K1104" s="37">
        <f t="shared" si="131"/>
        <v>290.62</v>
      </c>
      <c r="L1104" s="37">
        <f t="shared" si="132"/>
        <v>291.39</v>
      </c>
      <c r="M1104" s="37">
        <f t="shared" si="133"/>
        <v>289.91000000000003</v>
      </c>
      <c r="N1104" s="37">
        <f t="shared" si="134"/>
        <v>291.33999999999997</v>
      </c>
      <c r="O1104" s="38">
        <f t="shared" ca="1" si="135"/>
        <v>62023600</v>
      </c>
    </row>
    <row r="1105" spans="1:15" x14ac:dyDescent="0.4">
      <c r="A1105">
        <v>1090</v>
      </c>
      <c r="B1105" s="63">
        <v>43783</v>
      </c>
      <c r="C1105" s="37">
        <v>308.790009</v>
      </c>
      <c r="D1105" s="37">
        <v>309.64001500000001</v>
      </c>
      <c r="E1105" s="37">
        <v>308.08999599999999</v>
      </c>
      <c r="F1105" s="37">
        <v>309.54998799999998</v>
      </c>
      <c r="G1105" s="38">
        <v>51219900</v>
      </c>
      <c r="H1105" s="37">
        <v>289.250519</v>
      </c>
      <c r="I1105" s="41">
        <f t="shared" ref="I1105:I1168" si="136">IF(F1105=0,1,H1105/F1105)</f>
        <v>0.93442264646445405</v>
      </c>
      <c r="J1105" s="41">
        <f t="shared" ref="J1105:J1168" ca="1" si="137">INDEX(OFFSET($T$15,0,0,$S$13+1,1),MATCH(B1105,OFFSET($Q$15,0,0,$S$13+1,1),-1))</f>
        <v>1</v>
      </c>
      <c r="K1105" s="37">
        <f t="shared" ref="K1105:K1168" si="138">ROUND($I1105*C1105,2)</f>
        <v>288.54000000000002</v>
      </c>
      <c r="L1105" s="37">
        <f t="shared" ref="L1105:L1168" si="139">ROUND($I1105*D1105,2)</f>
        <v>289.33</v>
      </c>
      <c r="M1105" s="37">
        <f t="shared" ref="M1105:M1168" si="140">ROUND($I1105*E1105,2)</f>
        <v>287.89</v>
      </c>
      <c r="N1105" s="37">
        <f t="shared" ref="N1105:N1168" si="141">ROUND($I1105*F1105,2)</f>
        <v>289.25</v>
      </c>
      <c r="O1105" s="38">
        <f t="shared" ref="O1105:O1168" ca="1" si="142">G1105*J1105</f>
        <v>51219900</v>
      </c>
    </row>
    <row r="1106" spans="1:15" x14ac:dyDescent="0.4">
      <c r="A1106">
        <v>1091</v>
      </c>
      <c r="B1106" s="63">
        <v>43782</v>
      </c>
      <c r="C1106" s="37">
        <v>307.91000400000001</v>
      </c>
      <c r="D1106" s="37">
        <v>309.540009</v>
      </c>
      <c r="E1106" s="37">
        <v>307.66000400000001</v>
      </c>
      <c r="F1106" s="37">
        <v>309.10000600000001</v>
      </c>
      <c r="G1106" s="38">
        <v>53917700</v>
      </c>
      <c r="H1106" s="37">
        <v>288.83007800000001</v>
      </c>
      <c r="I1106" s="41">
        <f t="shared" si="136"/>
        <v>0.93442275119205276</v>
      </c>
      <c r="J1106" s="41">
        <f t="shared" ca="1" si="137"/>
        <v>1</v>
      </c>
      <c r="K1106" s="37">
        <f t="shared" si="138"/>
        <v>287.72000000000003</v>
      </c>
      <c r="L1106" s="37">
        <f t="shared" si="139"/>
        <v>289.24</v>
      </c>
      <c r="M1106" s="37">
        <f t="shared" si="140"/>
        <v>287.48</v>
      </c>
      <c r="N1106" s="37">
        <f t="shared" si="141"/>
        <v>288.83</v>
      </c>
      <c r="O1106" s="38">
        <f t="shared" ca="1" si="142"/>
        <v>53917700</v>
      </c>
    </row>
    <row r="1107" spans="1:15" x14ac:dyDescent="0.4">
      <c r="A1107">
        <v>1092</v>
      </c>
      <c r="B1107" s="63">
        <v>43781</v>
      </c>
      <c r="C1107" s="37">
        <v>308.75</v>
      </c>
      <c r="D1107" s="37">
        <v>309.98998999999998</v>
      </c>
      <c r="E1107" s="37">
        <v>308.14999399999999</v>
      </c>
      <c r="F1107" s="37">
        <v>309</v>
      </c>
      <c r="G1107" s="38">
        <v>46484600</v>
      </c>
      <c r="H1107" s="37">
        <v>288.73666400000002</v>
      </c>
      <c r="I1107" s="41">
        <f t="shared" si="136"/>
        <v>0.93442286084142401</v>
      </c>
      <c r="J1107" s="41">
        <f t="shared" ca="1" si="137"/>
        <v>1</v>
      </c>
      <c r="K1107" s="37">
        <f t="shared" si="138"/>
        <v>288.5</v>
      </c>
      <c r="L1107" s="37">
        <f t="shared" si="139"/>
        <v>289.66000000000003</v>
      </c>
      <c r="M1107" s="37">
        <f t="shared" si="140"/>
        <v>287.94</v>
      </c>
      <c r="N1107" s="37">
        <f t="shared" si="141"/>
        <v>288.74</v>
      </c>
      <c r="O1107" s="38">
        <f t="shared" ca="1" si="142"/>
        <v>46484600</v>
      </c>
    </row>
    <row r="1108" spans="1:15" x14ac:dyDescent="0.4">
      <c r="A1108">
        <v>1093</v>
      </c>
      <c r="B1108" s="63">
        <v>43780</v>
      </c>
      <c r="C1108" s="37">
        <v>307.42001299999998</v>
      </c>
      <c r="D1108" s="37">
        <v>308.540009</v>
      </c>
      <c r="E1108" s="37">
        <v>307.26998900000001</v>
      </c>
      <c r="F1108" s="37">
        <v>308.35000600000001</v>
      </c>
      <c r="G1108" s="38">
        <v>35797300</v>
      </c>
      <c r="H1108" s="37">
        <v>288.12933299999997</v>
      </c>
      <c r="I1108" s="41">
        <f t="shared" si="136"/>
        <v>0.93442298489853104</v>
      </c>
      <c r="J1108" s="41">
        <f t="shared" ca="1" si="137"/>
        <v>1</v>
      </c>
      <c r="K1108" s="37">
        <f t="shared" si="138"/>
        <v>287.26</v>
      </c>
      <c r="L1108" s="37">
        <f t="shared" si="139"/>
        <v>288.31</v>
      </c>
      <c r="M1108" s="37">
        <f t="shared" si="140"/>
        <v>287.12</v>
      </c>
      <c r="N1108" s="37">
        <f t="shared" si="141"/>
        <v>288.13</v>
      </c>
      <c r="O1108" s="38">
        <f t="shared" ca="1" si="142"/>
        <v>35797300</v>
      </c>
    </row>
    <row r="1109" spans="1:15" x14ac:dyDescent="0.4">
      <c r="A1109">
        <v>1094</v>
      </c>
      <c r="B1109" s="63">
        <v>43777</v>
      </c>
      <c r="C1109" s="37">
        <v>307.79998799999998</v>
      </c>
      <c r="D1109" s="37">
        <v>309</v>
      </c>
      <c r="E1109" s="37">
        <v>307.02999899999998</v>
      </c>
      <c r="F1109" s="37">
        <v>308.94000199999999</v>
      </c>
      <c r="G1109" s="38">
        <v>49032100</v>
      </c>
      <c r="H1109" s="37">
        <v>288.68057299999998</v>
      </c>
      <c r="I1109" s="41">
        <f t="shared" si="136"/>
        <v>0.93442277183645517</v>
      </c>
      <c r="J1109" s="41">
        <f t="shared" ca="1" si="137"/>
        <v>1</v>
      </c>
      <c r="K1109" s="37">
        <f t="shared" si="138"/>
        <v>287.62</v>
      </c>
      <c r="L1109" s="37">
        <f t="shared" si="139"/>
        <v>288.74</v>
      </c>
      <c r="M1109" s="37">
        <f t="shared" si="140"/>
        <v>286.89999999999998</v>
      </c>
      <c r="N1109" s="37">
        <f t="shared" si="141"/>
        <v>288.68</v>
      </c>
      <c r="O1109" s="38">
        <f t="shared" ca="1" si="142"/>
        <v>49032100</v>
      </c>
    </row>
    <row r="1110" spans="1:15" x14ac:dyDescent="0.4">
      <c r="A1110">
        <v>1095</v>
      </c>
      <c r="B1110" s="63">
        <v>43776</v>
      </c>
      <c r="C1110" s="37">
        <v>308.57000699999998</v>
      </c>
      <c r="D1110" s="37">
        <v>309.64999399999999</v>
      </c>
      <c r="E1110" s="37">
        <v>307.66000400000001</v>
      </c>
      <c r="F1110" s="37">
        <v>308.17999300000002</v>
      </c>
      <c r="G1110" s="38">
        <v>54272300</v>
      </c>
      <c r="H1110" s="37">
        <v>287.97042800000003</v>
      </c>
      <c r="I1110" s="41">
        <f t="shared" si="136"/>
        <v>0.93442285203764019</v>
      </c>
      <c r="J1110" s="41">
        <f t="shared" ca="1" si="137"/>
        <v>1</v>
      </c>
      <c r="K1110" s="37">
        <f t="shared" si="138"/>
        <v>288.33</v>
      </c>
      <c r="L1110" s="37">
        <f t="shared" si="139"/>
        <v>289.33999999999997</v>
      </c>
      <c r="M1110" s="37">
        <f t="shared" si="140"/>
        <v>287.48</v>
      </c>
      <c r="N1110" s="37">
        <f t="shared" si="141"/>
        <v>287.97000000000003</v>
      </c>
      <c r="O1110" s="38">
        <f t="shared" ca="1" si="142"/>
        <v>54272300</v>
      </c>
    </row>
    <row r="1111" spans="1:15" x14ac:dyDescent="0.4">
      <c r="A1111">
        <v>1096</v>
      </c>
      <c r="B1111" s="63">
        <v>43775</v>
      </c>
      <c r="C1111" s="37">
        <v>307.02999899999998</v>
      </c>
      <c r="D1111" s="37">
        <v>307.39999399999999</v>
      </c>
      <c r="E1111" s="37">
        <v>306.05999800000001</v>
      </c>
      <c r="F1111" s="37">
        <v>307.10000600000001</v>
      </c>
      <c r="G1111" s="38">
        <v>46487100</v>
      </c>
      <c r="H1111" s="37">
        <v>286.96127300000001</v>
      </c>
      <c r="I1111" s="41">
        <f t="shared" si="136"/>
        <v>0.93442288307868027</v>
      </c>
      <c r="J1111" s="41">
        <f t="shared" ca="1" si="137"/>
        <v>1</v>
      </c>
      <c r="K1111" s="37">
        <f t="shared" si="138"/>
        <v>286.89999999999998</v>
      </c>
      <c r="L1111" s="37">
        <f t="shared" si="139"/>
        <v>287.24</v>
      </c>
      <c r="M1111" s="37">
        <f t="shared" si="140"/>
        <v>285.99</v>
      </c>
      <c r="N1111" s="37">
        <f t="shared" si="141"/>
        <v>286.95999999999998</v>
      </c>
      <c r="O1111" s="38">
        <f t="shared" ca="1" si="142"/>
        <v>46487100</v>
      </c>
    </row>
    <row r="1112" spans="1:15" x14ac:dyDescent="0.4">
      <c r="A1112">
        <v>1097</v>
      </c>
      <c r="B1112" s="63">
        <v>43774</v>
      </c>
      <c r="C1112" s="37">
        <v>307.58999599999999</v>
      </c>
      <c r="D1112" s="37">
        <v>307.92001299999998</v>
      </c>
      <c r="E1112" s="37">
        <v>306.709991</v>
      </c>
      <c r="F1112" s="37">
        <v>307.02999899999998</v>
      </c>
      <c r="G1112" s="38">
        <v>42933200</v>
      </c>
      <c r="H1112" s="37">
        <v>286.89584400000001</v>
      </c>
      <c r="I1112" s="41">
        <f t="shared" si="136"/>
        <v>0.93442284120256291</v>
      </c>
      <c r="J1112" s="41">
        <f t="shared" ca="1" si="137"/>
        <v>1</v>
      </c>
      <c r="K1112" s="37">
        <f t="shared" si="138"/>
        <v>287.42</v>
      </c>
      <c r="L1112" s="37">
        <f t="shared" si="139"/>
        <v>287.73</v>
      </c>
      <c r="M1112" s="37">
        <f t="shared" si="140"/>
        <v>286.60000000000002</v>
      </c>
      <c r="N1112" s="37">
        <f t="shared" si="141"/>
        <v>286.89999999999998</v>
      </c>
      <c r="O1112" s="38">
        <f t="shared" ca="1" si="142"/>
        <v>42933200</v>
      </c>
    </row>
    <row r="1113" spans="1:15" x14ac:dyDescent="0.4">
      <c r="A1113">
        <v>1098</v>
      </c>
      <c r="B1113" s="63">
        <v>43773</v>
      </c>
      <c r="C1113" s="37">
        <v>307.85000600000001</v>
      </c>
      <c r="D1113" s="37">
        <v>308</v>
      </c>
      <c r="E1113" s="37">
        <v>306.959991</v>
      </c>
      <c r="F1113" s="37">
        <v>307.36999500000002</v>
      </c>
      <c r="G1113" s="38">
        <v>60606900</v>
      </c>
      <c r="H1113" s="37">
        <v>287.21350100000001</v>
      </c>
      <c r="I1113" s="41">
        <f t="shared" si="136"/>
        <v>0.93442270121389037</v>
      </c>
      <c r="J1113" s="41">
        <f t="shared" ca="1" si="137"/>
        <v>1</v>
      </c>
      <c r="K1113" s="37">
        <f t="shared" si="138"/>
        <v>287.66000000000003</v>
      </c>
      <c r="L1113" s="37">
        <f t="shared" si="139"/>
        <v>287.8</v>
      </c>
      <c r="M1113" s="37">
        <f t="shared" si="140"/>
        <v>286.83</v>
      </c>
      <c r="N1113" s="37">
        <f t="shared" si="141"/>
        <v>287.20999999999998</v>
      </c>
      <c r="O1113" s="38">
        <f t="shared" ca="1" si="142"/>
        <v>60606900</v>
      </c>
    </row>
    <row r="1114" spans="1:15" x14ac:dyDescent="0.4">
      <c r="A1114">
        <v>1099</v>
      </c>
      <c r="B1114" s="63">
        <v>43770</v>
      </c>
      <c r="C1114" s="37">
        <v>304.92001299999998</v>
      </c>
      <c r="D1114" s="37">
        <v>306.19000199999999</v>
      </c>
      <c r="E1114" s="37">
        <v>304.73998999999998</v>
      </c>
      <c r="F1114" s="37">
        <v>306.14001500000001</v>
      </c>
      <c r="G1114" s="38">
        <v>71141500</v>
      </c>
      <c r="H1114" s="37">
        <v>286.06423999999998</v>
      </c>
      <c r="I1114" s="41">
        <f t="shared" si="136"/>
        <v>0.93442289796712785</v>
      </c>
      <c r="J1114" s="41">
        <f t="shared" ca="1" si="137"/>
        <v>1</v>
      </c>
      <c r="K1114" s="37">
        <f t="shared" si="138"/>
        <v>284.92</v>
      </c>
      <c r="L1114" s="37">
        <f t="shared" si="139"/>
        <v>286.11</v>
      </c>
      <c r="M1114" s="37">
        <f t="shared" si="140"/>
        <v>284.76</v>
      </c>
      <c r="N1114" s="37">
        <f t="shared" si="141"/>
        <v>286.06</v>
      </c>
      <c r="O1114" s="38">
        <f t="shared" ca="1" si="142"/>
        <v>71141500</v>
      </c>
    </row>
    <row r="1115" spans="1:15" x14ac:dyDescent="0.4">
      <c r="A1115">
        <v>1100</v>
      </c>
      <c r="B1115" s="63">
        <v>43769</v>
      </c>
      <c r="C1115" s="37">
        <v>304.13000499999998</v>
      </c>
      <c r="D1115" s="37">
        <v>304.13000499999998</v>
      </c>
      <c r="E1115" s="37">
        <v>301.73001099999999</v>
      </c>
      <c r="F1115" s="37">
        <v>303.32998700000002</v>
      </c>
      <c r="G1115" s="38">
        <v>69053800</v>
      </c>
      <c r="H1115" s="37">
        <v>283.438446</v>
      </c>
      <c r="I1115" s="41">
        <f t="shared" si="136"/>
        <v>0.93442276776941269</v>
      </c>
      <c r="J1115" s="41">
        <f t="shared" ca="1" si="137"/>
        <v>1</v>
      </c>
      <c r="K1115" s="37">
        <f t="shared" si="138"/>
        <v>284.19</v>
      </c>
      <c r="L1115" s="37">
        <f t="shared" si="139"/>
        <v>284.19</v>
      </c>
      <c r="M1115" s="37">
        <f t="shared" si="140"/>
        <v>281.94</v>
      </c>
      <c r="N1115" s="37">
        <f t="shared" si="141"/>
        <v>283.44</v>
      </c>
      <c r="O1115" s="38">
        <f t="shared" ca="1" si="142"/>
        <v>69053800</v>
      </c>
    </row>
    <row r="1116" spans="1:15" x14ac:dyDescent="0.4">
      <c r="A1116">
        <v>1101</v>
      </c>
      <c r="B1116" s="63">
        <v>43768</v>
      </c>
      <c r="C1116" s="37">
        <v>303.42999300000002</v>
      </c>
      <c r="D1116" s="37">
        <v>304.54998799999998</v>
      </c>
      <c r="E1116" s="37">
        <v>301.98998999999998</v>
      </c>
      <c r="F1116" s="37">
        <v>304.14001500000001</v>
      </c>
      <c r="G1116" s="38">
        <v>49643900</v>
      </c>
      <c r="H1116" s="37">
        <v>284.195404</v>
      </c>
      <c r="I1116" s="41">
        <f t="shared" si="136"/>
        <v>0.93442293017576128</v>
      </c>
      <c r="J1116" s="41">
        <f t="shared" ca="1" si="137"/>
        <v>1</v>
      </c>
      <c r="K1116" s="37">
        <f t="shared" si="138"/>
        <v>283.52999999999997</v>
      </c>
      <c r="L1116" s="37">
        <f t="shared" si="139"/>
        <v>284.58</v>
      </c>
      <c r="M1116" s="37">
        <f t="shared" si="140"/>
        <v>282.19</v>
      </c>
      <c r="N1116" s="37">
        <f t="shared" si="141"/>
        <v>284.2</v>
      </c>
      <c r="O1116" s="38">
        <f t="shared" ca="1" si="142"/>
        <v>49643900</v>
      </c>
    </row>
    <row r="1117" spans="1:15" x14ac:dyDescent="0.4">
      <c r="A1117">
        <v>1102</v>
      </c>
      <c r="B1117" s="63">
        <v>43767</v>
      </c>
      <c r="C1117" s="37">
        <v>303</v>
      </c>
      <c r="D1117" s="37">
        <v>304.23001099999999</v>
      </c>
      <c r="E1117" s="37">
        <v>302.85998499999999</v>
      </c>
      <c r="F1117" s="37">
        <v>303.209991</v>
      </c>
      <c r="G1117" s="38">
        <v>44284900</v>
      </c>
      <c r="H1117" s="37">
        <v>283.32635499999998</v>
      </c>
      <c r="I1117" s="41">
        <f t="shared" si="136"/>
        <v>0.93442288648067662</v>
      </c>
      <c r="J1117" s="41">
        <f t="shared" ca="1" si="137"/>
        <v>1</v>
      </c>
      <c r="K1117" s="37">
        <f t="shared" si="138"/>
        <v>283.13</v>
      </c>
      <c r="L1117" s="37">
        <f t="shared" si="139"/>
        <v>284.27999999999997</v>
      </c>
      <c r="M1117" s="37">
        <f t="shared" si="140"/>
        <v>283</v>
      </c>
      <c r="N1117" s="37">
        <f t="shared" si="141"/>
        <v>283.33</v>
      </c>
      <c r="O1117" s="38">
        <f t="shared" ca="1" si="142"/>
        <v>44284900</v>
      </c>
    </row>
    <row r="1118" spans="1:15" x14ac:dyDescent="0.4">
      <c r="A1118">
        <v>1103</v>
      </c>
      <c r="B1118" s="63">
        <v>43766</v>
      </c>
      <c r="C1118" s="37">
        <v>302.94000199999999</v>
      </c>
      <c r="D1118" s="37">
        <v>303.85000600000001</v>
      </c>
      <c r="E1118" s="37">
        <v>302.91000400000001</v>
      </c>
      <c r="F1118" s="37">
        <v>303.29998799999998</v>
      </c>
      <c r="G1118" s="38">
        <v>42147000</v>
      </c>
      <c r="H1118" s="37">
        <v>283.410461</v>
      </c>
      <c r="I1118" s="41">
        <f t="shared" si="136"/>
        <v>0.93442292190265441</v>
      </c>
      <c r="J1118" s="41">
        <f t="shared" ca="1" si="137"/>
        <v>1</v>
      </c>
      <c r="K1118" s="37">
        <f t="shared" si="138"/>
        <v>283.07</v>
      </c>
      <c r="L1118" s="37">
        <f t="shared" si="139"/>
        <v>283.92</v>
      </c>
      <c r="M1118" s="37">
        <f t="shared" si="140"/>
        <v>283.05</v>
      </c>
      <c r="N1118" s="37">
        <f t="shared" si="141"/>
        <v>283.41000000000003</v>
      </c>
      <c r="O1118" s="38">
        <f t="shared" ca="1" si="142"/>
        <v>42147000</v>
      </c>
    </row>
    <row r="1119" spans="1:15" x14ac:dyDescent="0.4">
      <c r="A1119">
        <v>1104</v>
      </c>
      <c r="B1119" s="63">
        <v>43763</v>
      </c>
      <c r="C1119" s="37">
        <v>299.73998999999998</v>
      </c>
      <c r="D1119" s="37">
        <v>302.20001200000002</v>
      </c>
      <c r="E1119" s="37">
        <v>299.67999300000002</v>
      </c>
      <c r="F1119" s="37">
        <v>301.60000600000001</v>
      </c>
      <c r="G1119" s="38">
        <v>45205400</v>
      </c>
      <c r="H1119" s="37">
        <v>281.82195999999999</v>
      </c>
      <c r="I1119" s="41">
        <f t="shared" si="136"/>
        <v>0.93442292570776664</v>
      </c>
      <c r="J1119" s="41">
        <f t="shared" ca="1" si="137"/>
        <v>1</v>
      </c>
      <c r="K1119" s="37">
        <f t="shared" si="138"/>
        <v>280.08</v>
      </c>
      <c r="L1119" s="37">
        <f t="shared" si="139"/>
        <v>282.38</v>
      </c>
      <c r="M1119" s="37">
        <f t="shared" si="140"/>
        <v>280.02999999999997</v>
      </c>
      <c r="N1119" s="37">
        <f t="shared" si="141"/>
        <v>281.82</v>
      </c>
      <c r="O1119" s="38">
        <f t="shared" ca="1" si="142"/>
        <v>45205400</v>
      </c>
    </row>
    <row r="1120" spans="1:15" x14ac:dyDescent="0.4">
      <c r="A1120">
        <v>1105</v>
      </c>
      <c r="B1120" s="63">
        <v>43762</v>
      </c>
      <c r="C1120" s="37">
        <v>300.91000400000001</v>
      </c>
      <c r="D1120" s="37">
        <v>301.07000699999998</v>
      </c>
      <c r="E1120" s="37">
        <v>299.459991</v>
      </c>
      <c r="F1120" s="37">
        <v>300.36999500000002</v>
      </c>
      <c r="G1120" s="38">
        <v>35453100</v>
      </c>
      <c r="H1120" s="37">
        <v>280.67254600000001</v>
      </c>
      <c r="I1120" s="41">
        <f t="shared" si="136"/>
        <v>0.9344227142261663</v>
      </c>
      <c r="J1120" s="41">
        <f t="shared" ca="1" si="137"/>
        <v>1</v>
      </c>
      <c r="K1120" s="37">
        <f t="shared" si="138"/>
        <v>281.18</v>
      </c>
      <c r="L1120" s="37">
        <f t="shared" si="139"/>
        <v>281.33</v>
      </c>
      <c r="M1120" s="37">
        <f t="shared" si="140"/>
        <v>279.82</v>
      </c>
      <c r="N1120" s="37">
        <f t="shared" si="141"/>
        <v>280.67</v>
      </c>
      <c r="O1120" s="38">
        <f t="shared" ca="1" si="142"/>
        <v>35453100</v>
      </c>
    </row>
    <row r="1121" spans="1:15" x14ac:dyDescent="0.4">
      <c r="A1121">
        <v>1106</v>
      </c>
      <c r="B1121" s="63">
        <v>43761</v>
      </c>
      <c r="C1121" s="37">
        <v>298.73001099999999</v>
      </c>
      <c r="D1121" s="37">
        <v>299.94000199999999</v>
      </c>
      <c r="E1121" s="37">
        <v>298.5</v>
      </c>
      <c r="F1121" s="37">
        <v>299.88000499999998</v>
      </c>
      <c r="G1121" s="38">
        <v>34352200</v>
      </c>
      <c r="H1121" s="37">
        <v>280.21466099999998</v>
      </c>
      <c r="I1121" s="41">
        <f t="shared" si="136"/>
        <v>0.93442262347567984</v>
      </c>
      <c r="J1121" s="41">
        <f t="shared" ca="1" si="137"/>
        <v>1</v>
      </c>
      <c r="K1121" s="37">
        <f t="shared" si="138"/>
        <v>279.14</v>
      </c>
      <c r="L1121" s="37">
        <f t="shared" si="139"/>
        <v>280.27</v>
      </c>
      <c r="M1121" s="37">
        <f t="shared" si="140"/>
        <v>278.93</v>
      </c>
      <c r="N1121" s="37">
        <f t="shared" si="141"/>
        <v>280.20999999999998</v>
      </c>
      <c r="O1121" s="38">
        <f t="shared" ca="1" si="142"/>
        <v>34352200</v>
      </c>
    </row>
    <row r="1122" spans="1:15" x14ac:dyDescent="0.4">
      <c r="A1122">
        <v>1107</v>
      </c>
      <c r="B1122" s="63">
        <v>43760</v>
      </c>
      <c r="C1122" s="37">
        <v>300.57998700000002</v>
      </c>
      <c r="D1122" s="37">
        <v>300.89999399999999</v>
      </c>
      <c r="E1122" s="37">
        <v>298.91000400000001</v>
      </c>
      <c r="F1122" s="37">
        <v>299.01001000000002</v>
      </c>
      <c r="G1122" s="38">
        <v>48594700</v>
      </c>
      <c r="H1122" s="37">
        <v>279.401794</v>
      </c>
      <c r="I1122" s="41">
        <f t="shared" si="136"/>
        <v>0.9344228776822554</v>
      </c>
      <c r="J1122" s="41">
        <f t="shared" ca="1" si="137"/>
        <v>1</v>
      </c>
      <c r="K1122" s="37">
        <f t="shared" si="138"/>
        <v>280.87</v>
      </c>
      <c r="L1122" s="37">
        <f t="shared" si="139"/>
        <v>281.17</v>
      </c>
      <c r="M1122" s="37">
        <f t="shared" si="140"/>
        <v>279.31</v>
      </c>
      <c r="N1122" s="37">
        <f t="shared" si="141"/>
        <v>279.39999999999998</v>
      </c>
      <c r="O1122" s="38">
        <f t="shared" ca="1" si="142"/>
        <v>48594700</v>
      </c>
    </row>
    <row r="1123" spans="1:15" x14ac:dyDescent="0.4">
      <c r="A1123">
        <v>1108</v>
      </c>
      <c r="B1123" s="63">
        <v>43759</v>
      </c>
      <c r="C1123" s="37">
        <v>299.42001299999998</v>
      </c>
      <c r="D1123" s="37">
        <v>300.209991</v>
      </c>
      <c r="E1123" s="37">
        <v>298.94000199999999</v>
      </c>
      <c r="F1123" s="37">
        <v>299.98998999999998</v>
      </c>
      <c r="G1123" s="38">
        <v>39048600</v>
      </c>
      <c r="H1123" s="37">
        <v>280.31741299999999</v>
      </c>
      <c r="I1123" s="41">
        <f t="shared" si="136"/>
        <v>0.93442255523259299</v>
      </c>
      <c r="J1123" s="41">
        <f t="shared" ca="1" si="137"/>
        <v>1</v>
      </c>
      <c r="K1123" s="37">
        <f t="shared" si="138"/>
        <v>279.77999999999997</v>
      </c>
      <c r="L1123" s="37">
        <f t="shared" si="139"/>
        <v>280.52</v>
      </c>
      <c r="M1123" s="37">
        <f t="shared" si="140"/>
        <v>279.33999999999997</v>
      </c>
      <c r="N1123" s="37">
        <f t="shared" si="141"/>
        <v>280.32</v>
      </c>
      <c r="O1123" s="38">
        <f t="shared" ca="1" si="142"/>
        <v>39048600</v>
      </c>
    </row>
    <row r="1124" spans="1:15" x14ac:dyDescent="0.4">
      <c r="A1124">
        <v>1109</v>
      </c>
      <c r="B1124" s="63">
        <v>43756</v>
      </c>
      <c r="C1124" s="37">
        <v>298.69000199999999</v>
      </c>
      <c r="D1124" s="37">
        <v>299.39999399999999</v>
      </c>
      <c r="E1124" s="37">
        <v>297.02999899999998</v>
      </c>
      <c r="F1124" s="37">
        <v>297.97000100000002</v>
      </c>
      <c r="G1124" s="38">
        <v>64304000</v>
      </c>
      <c r="H1124" s="37">
        <v>278.42996199999999</v>
      </c>
      <c r="I1124" s="41">
        <f t="shared" si="136"/>
        <v>0.93442279781715332</v>
      </c>
      <c r="J1124" s="41">
        <f t="shared" ca="1" si="137"/>
        <v>1</v>
      </c>
      <c r="K1124" s="37">
        <f t="shared" si="138"/>
        <v>279.10000000000002</v>
      </c>
      <c r="L1124" s="37">
        <f t="shared" si="139"/>
        <v>279.77</v>
      </c>
      <c r="M1124" s="37">
        <f t="shared" si="140"/>
        <v>277.55</v>
      </c>
      <c r="N1124" s="37">
        <f t="shared" si="141"/>
        <v>278.43</v>
      </c>
      <c r="O1124" s="38">
        <f t="shared" ca="1" si="142"/>
        <v>64304000</v>
      </c>
    </row>
    <row r="1125" spans="1:15" x14ac:dyDescent="0.4">
      <c r="A1125">
        <v>1110</v>
      </c>
      <c r="B1125" s="63">
        <v>43755</v>
      </c>
      <c r="C1125" s="37">
        <v>299.67999300000002</v>
      </c>
      <c r="D1125" s="37">
        <v>300.23998999999998</v>
      </c>
      <c r="E1125" s="37">
        <v>298.51998900000001</v>
      </c>
      <c r="F1125" s="37">
        <v>299.27999899999998</v>
      </c>
      <c r="G1125" s="38">
        <v>45736600</v>
      </c>
      <c r="H1125" s="37">
        <v>279.65405299999998</v>
      </c>
      <c r="I1125" s="41">
        <f t="shared" si="136"/>
        <v>0.934422794488181</v>
      </c>
      <c r="J1125" s="41">
        <f t="shared" ca="1" si="137"/>
        <v>1</v>
      </c>
      <c r="K1125" s="37">
        <f t="shared" si="138"/>
        <v>280.02999999999997</v>
      </c>
      <c r="L1125" s="37">
        <f t="shared" si="139"/>
        <v>280.55</v>
      </c>
      <c r="M1125" s="37">
        <f t="shared" si="140"/>
        <v>278.94</v>
      </c>
      <c r="N1125" s="37">
        <f t="shared" si="141"/>
        <v>279.64999999999998</v>
      </c>
      <c r="O1125" s="38">
        <f t="shared" ca="1" si="142"/>
        <v>45736600</v>
      </c>
    </row>
    <row r="1126" spans="1:15" x14ac:dyDescent="0.4">
      <c r="A1126">
        <v>1111</v>
      </c>
      <c r="B1126" s="63">
        <v>43754</v>
      </c>
      <c r="C1126" s="37">
        <v>298.36999500000002</v>
      </c>
      <c r="D1126" s="37">
        <v>299.16000400000001</v>
      </c>
      <c r="E1126" s="37">
        <v>297.92001299999998</v>
      </c>
      <c r="F1126" s="37">
        <v>298.39999399999999</v>
      </c>
      <c r="G1126" s="38">
        <v>48928200</v>
      </c>
      <c r="H1126" s="37">
        <v>278.83178700000002</v>
      </c>
      <c r="I1126" s="41">
        <f t="shared" si="136"/>
        <v>0.9344228974749913</v>
      </c>
      <c r="J1126" s="41">
        <f t="shared" ca="1" si="137"/>
        <v>1</v>
      </c>
      <c r="K1126" s="37">
        <f t="shared" si="138"/>
        <v>278.8</v>
      </c>
      <c r="L1126" s="37">
        <f t="shared" si="139"/>
        <v>279.54000000000002</v>
      </c>
      <c r="M1126" s="37">
        <f t="shared" si="140"/>
        <v>278.38</v>
      </c>
      <c r="N1126" s="37">
        <f t="shared" si="141"/>
        <v>278.83</v>
      </c>
      <c r="O1126" s="38">
        <f t="shared" ca="1" si="142"/>
        <v>48928200</v>
      </c>
    </row>
    <row r="1127" spans="1:15" x14ac:dyDescent="0.4">
      <c r="A1127">
        <v>1112</v>
      </c>
      <c r="B1127" s="63">
        <v>43753</v>
      </c>
      <c r="C1127" s="37">
        <v>297.10000600000001</v>
      </c>
      <c r="D1127" s="37">
        <v>299.70001200000002</v>
      </c>
      <c r="E1127" s="37">
        <v>296.97000100000002</v>
      </c>
      <c r="F1127" s="37">
        <v>298.88000499999998</v>
      </c>
      <c r="G1127" s="38">
        <v>46754500</v>
      </c>
      <c r="H1127" s="37">
        <v>279.28024299999998</v>
      </c>
      <c r="I1127" s="41">
        <f t="shared" si="136"/>
        <v>0.93442263894501743</v>
      </c>
      <c r="J1127" s="41">
        <f t="shared" ca="1" si="137"/>
        <v>1</v>
      </c>
      <c r="K1127" s="37">
        <f t="shared" si="138"/>
        <v>277.62</v>
      </c>
      <c r="L1127" s="37">
        <f t="shared" si="139"/>
        <v>280.05</v>
      </c>
      <c r="M1127" s="37">
        <f t="shared" si="140"/>
        <v>277.5</v>
      </c>
      <c r="N1127" s="37">
        <f t="shared" si="141"/>
        <v>279.27999999999997</v>
      </c>
      <c r="O1127" s="38">
        <f t="shared" ca="1" si="142"/>
        <v>46754500</v>
      </c>
    </row>
    <row r="1128" spans="1:15" x14ac:dyDescent="0.4">
      <c r="A1128">
        <v>1113</v>
      </c>
      <c r="B1128" s="63">
        <v>43752</v>
      </c>
      <c r="C1128" s="37">
        <v>295.92999300000002</v>
      </c>
      <c r="D1128" s="37">
        <v>296.67001299999998</v>
      </c>
      <c r="E1128" s="37">
        <v>295.57000699999998</v>
      </c>
      <c r="F1128" s="37">
        <v>295.95001200000002</v>
      </c>
      <c r="G1128" s="38">
        <v>40394800</v>
      </c>
      <c r="H1128" s="37">
        <v>276.542419</v>
      </c>
      <c r="I1128" s="41">
        <f t="shared" si="136"/>
        <v>0.93442273284989752</v>
      </c>
      <c r="J1128" s="41">
        <f t="shared" ca="1" si="137"/>
        <v>1</v>
      </c>
      <c r="K1128" s="37">
        <f t="shared" si="138"/>
        <v>276.52</v>
      </c>
      <c r="L1128" s="37">
        <f t="shared" si="139"/>
        <v>277.22000000000003</v>
      </c>
      <c r="M1128" s="37">
        <f t="shared" si="140"/>
        <v>276.19</v>
      </c>
      <c r="N1128" s="37">
        <f t="shared" si="141"/>
        <v>276.54000000000002</v>
      </c>
      <c r="O1128" s="38">
        <f t="shared" ca="1" si="142"/>
        <v>40394800</v>
      </c>
    </row>
    <row r="1129" spans="1:15" x14ac:dyDescent="0.4">
      <c r="A1129">
        <v>1114</v>
      </c>
      <c r="B1129" s="63">
        <v>43749</v>
      </c>
      <c r="C1129" s="37">
        <v>296.26998900000001</v>
      </c>
      <c r="D1129" s="37">
        <v>298.73998999999998</v>
      </c>
      <c r="E1129" s="37">
        <v>296.14001500000001</v>
      </c>
      <c r="F1129" s="37">
        <v>296.27999899999998</v>
      </c>
      <c r="G1129" s="38">
        <v>98720400</v>
      </c>
      <c r="H1129" s="37">
        <v>276.850708</v>
      </c>
      <c r="I1129" s="41">
        <f t="shared" si="136"/>
        <v>0.93442253589315027</v>
      </c>
      <c r="J1129" s="41">
        <f t="shared" ca="1" si="137"/>
        <v>1</v>
      </c>
      <c r="K1129" s="37">
        <f t="shared" si="138"/>
        <v>276.83999999999997</v>
      </c>
      <c r="L1129" s="37">
        <f t="shared" si="139"/>
        <v>279.14999999999998</v>
      </c>
      <c r="M1129" s="37">
        <f t="shared" si="140"/>
        <v>276.72000000000003</v>
      </c>
      <c r="N1129" s="37">
        <f t="shared" si="141"/>
        <v>276.85000000000002</v>
      </c>
      <c r="O1129" s="38">
        <f t="shared" ca="1" si="142"/>
        <v>98720400</v>
      </c>
    </row>
    <row r="1130" spans="1:15" x14ac:dyDescent="0.4">
      <c r="A1130">
        <v>1115</v>
      </c>
      <c r="B1130" s="63">
        <v>43748</v>
      </c>
      <c r="C1130" s="37">
        <v>291.17999300000002</v>
      </c>
      <c r="D1130" s="37">
        <v>294.209991</v>
      </c>
      <c r="E1130" s="37">
        <v>291</v>
      </c>
      <c r="F1130" s="37">
        <v>293.23998999999998</v>
      </c>
      <c r="G1130" s="38">
        <v>55296300</v>
      </c>
      <c r="H1130" s="37">
        <v>274.010132</v>
      </c>
      <c r="I1130" s="41">
        <f t="shared" si="136"/>
        <v>0.93442279820020457</v>
      </c>
      <c r="J1130" s="41">
        <f t="shared" ca="1" si="137"/>
        <v>1</v>
      </c>
      <c r="K1130" s="37">
        <f t="shared" si="138"/>
        <v>272.08999999999997</v>
      </c>
      <c r="L1130" s="37">
        <f t="shared" si="139"/>
        <v>274.92</v>
      </c>
      <c r="M1130" s="37">
        <f t="shared" si="140"/>
        <v>271.92</v>
      </c>
      <c r="N1130" s="37">
        <f t="shared" si="141"/>
        <v>274.01</v>
      </c>
      <c r="O1130" s="38">
        <f t="shared" ca="1" si="142"/>
        <v>55296300</v>
      </c>
    </row>
    <row r="1131" spans="1:15" x14ac:dyDescent="0.4">
      <c r="A1131">
        <v>1116</v>
      </c>
      <c r="B1131" s="63">
        <v>43747</v>
      </c>
      <c r="C1131" s="37">
        <v>290.75</v>
      </c>
      <c r="D1131" s="37">
        <v>292.29998799999998</v>
      </c>
      <c r="E1131" s="37">
        <v>290.05999800000001</v>
      </c>
      <c r="F1131" s="37">
        <v>291.26998900000001</v>
      </c>
      <c r="G1131" s="38">
        <v>62359400</v>
      </c>
      <c r="H1131" s="37">
        <v>272.16934199999997</v>
      </c>
      <c r="I1131" s="41">
        <f t="shared" si="136"/>
        <v>0.93442288007227536</v>
      </c>
      <c r="J1131" s="41">
        <f t="shared" ca="1" si="137"/>
        <v>1</v>
      </c>
      <c r="K1131" s="37">
        <f t="shared" si="138"/>
        <v>271.68</v>
      </c>
      <c r="L1131" s="37">
        <f t="shared" si="139"/>
        <v>273.13</v>
      </c>
      <c r="M1131" s="37">
        <f t="shared" si="140"/>
        <v>271.04000000000002</v>
      </c>
      <c r="N1131" s="37">
        <f t="shared" si="141"/>
        <v>272.17</v>
      </c>
      <c r="O1131" s="38">
        <f t="shared" ca="1" si="142"/>
        <v>62359400</v>
      </c>
    </row>
    <row r="1132" spans="1:15" x14ac:dyDescent="0.4">
      <c r="A1132">
        <v>1117</v>
      </c>
      <c r="B1132" s="63">
        <v>43746</v>
      </c>
      <c r="C1132" s="37">
        <v>291.040009</v>
      </c>
      <c r="D1132" s="37">
        <v>291.85000600000001</v>
      </c>
      <c r="E1132" s="37">
        <v>288.48998999999998</v>
      </c>
      <c r="F1132" s="37">
        <v>288.52999899999998</v>
      </c>
      <c r="G1132" s="38">
        <v>95708100</v>
      </c>
      <c r="H1132" s="37">
        <v>269.609039</v>
      </c>
      <c r="I1132" s="41">
        <f t="shared" si="136"/>
        <v>0.93442290207057466</v>
      </c>
      <c r="J1132" s="41">
        <f t="shared" ca="1" si="137"/>
        <v>1</v>
      </c>
      <c r="K1132" s="37">
        <f t="shared" si="138"/>
        <v>271.95</v>
      </c>
      <c r="L1132" s="37">
        <f t="shared" si="139"/>
        <v>272.70999999999998</v>
      </c>
      <c r="M1132" s="37">
        <f t="shared" si="140"/>
        <v>269.57</v>
      </c>
      <c r="N1132" s="37">
        <f t="shared" si="141"/>
        <v>269.61</v>
      </c>
      <c r="O1132" s="38">
        <f t="shared" ca="1" si="142"/>
        <v>95708100</v>
      </c>
    </row>
    <row r="1133" spans="1:15" x14ac:dyDescent="0.4">
      <c r="A1133">
        <v>1118</v>
      </c>
      <c r="B1133" s="63">
        <v>43745</v>
      </c>
      <c r="C1133" s="37">
        <v>293.47000100000002</v>
      </c>
      <c r="D1133" s="37">
        <v>295.26001000000002</v>
      </c>
      <c r="E1133" s="37">
        <v>292.76998900000001</v>
      </c>
      <c r="F1133" s="37">
        <v>293.07998700000002</v>
      </c>
      <c r="G1133" s="38">
        <v>59610500</v>
      </c>
      <c r="H1133" s="37">
        <v>273.860657</v>
      </c>
      <c r="I1133" s="41">
        <f t="shared" si="136"/>
        <v>0.93442291916029052</v>
      </c>
      <c r="J1133" s="41">
        <f t="shared" ca="1" si="137"/>
        <v>1</v>
      </c>
      <c r="K1133" s="37">
        <f t="shared" si="138"/>
        <v>274.23</v>
      </c>
      <c r="L1133" s="37">
        <f t="shared" si="139"/>
        <v>275.89999999999998</v>
      </c>
      <c r="M1133" s="37">
        <f t="shared" si="140"/>
        <v>273.57</v>
      </c>
      <c r="N1133" s="37">
        <f t="shared" si="141"/>
        <v>273.86</v>
      </c>
      <c r="O1133" s="38">
        <f t="shared" ca="1" si="142"/>
        <v>59610500</v>
      </c>
    </row>
    <row r="1134" spans="1:15" x14ac:dyDescent="0.4">
      <c r="A1134">
        <v>1119</v>
      </c>
      <c r="B1134" s="63">
        <v>43742</v>
      </c>
      <c r="C1134" s="37">
        <v>291.14001500000001</v>
      </c>
      <c r="D1134" s="37">
        <v>294.63000499999998</v>
      </c>
      <c r="E1134" s="37">
        <v>291.07998700000002</v>
      </c>
      <c r="F1134" s="37">
        <v>294.35000600000001</v>
      </c>
      <c r="G1134" s="38">
        <v>65091200</v>
      </c>
      <c r="H1134" s="37">
        <v>275.04736300000002</v>
      </c>
      <c r="I1134" s="41">
        <f t="shared" si="136"/>
        <v>0.93442282110909824</v>
      </c>
      <c r="J1134" s="41">
        <f t="shared" ca="1" si="137"/>
        <v>1</v>
      </c>
      <c r="K1134" s="37">
        <f t="shared" si="138"/>
        <v>272.05</v>
      </c>
      <c r="L1134" s="37">
        <f t="shared" si="139"/>
        <v>275.31</v>
      </c>
      <c r="M1134" s="37">
        <f t="shared" si="140"/>
        <v>271.99</v>
      </c>
      <c r="N1134" s="37">
        <f t="shared" si="141"/>
        <v>275.05</v>
      </c>
      <c r="O1134" s="38">
        <f t="shared" ca="1" si="142"/>
        <v>65091200</v>
      </c>
    </row>
    <row r="1135" spans="1:15" x14ac:dyDescent="0.4">
      <c r="A1135">
        <v>1120</v>
      </c>
      <c r="B1135" s="63">
        <v>43741</v>
      </c>
      <c r="C1135" s="37">
        <v>287.80999800000001</v>
      </c>
      <c r="D1135" s="37">
        <v>290.45001200000002</v>
      </c>
      <c r="E1135" s="37">
        <v>284.82000699999998</v>
      </c>
      <c r="F1135" s="37">
        <v>290.42001299999998</v>
      </c>
      <c r="G1135" s="38">
        <v>85278800</v>
      </c>
      <c r="H1135" s="37">
        <v>271.37512199999998</v>
      </c>
      <c r="I1135" s="41">
        <f t="shared" si="136"/>
        <v>0.93442293868363679</v>
      </c>
      <c r="J1135" s="41">
        <f t="shared" ca="1" si="137"/>
        <v>1</v>
      </c>
      <c r="K1135" s="37">
        <f t="shared" si="138"/>
        <v>268.94</v>
      </c>
      <c r="L1135" s="37">
        <f t="shared" si="139"/>
        <v>271.39999999999998</v>
      </c>
      <c r="M1135" s="37">
        <f t="shared" si="140"/>
        <v>266.14</v>
      </c>
      <c r="N1135" s="37">
        <f t="shared" si="141"/>
        <v>271.38</v>
      </c>
      <c r="O1135" s="38">
        <f t="shared" ca="1" si="142"/>
        <v>85278800</v>
      </c>
    </row>
    <row r="1136" spans="1:15" x14ac:dyDescent="0.4">
      <c r="A1136">
        <v>1121</v>
      </c>
      <c r="B1136" s="63">
        <v>43740</v>
      </c>
      <c r="C1136" s="37">
        <v>291.5</v>
      </c>
      <c r="D1136" s="37">
        <v>291.51001000000002</v>
      </c>
      <c r="E1136" s="37">
        <v>286.64001500000001</v>
      </c>
      <c r="F1136" s="37">
        <v>288.05999800000001</v>
      </c>
      <c r="G1136" s="38">
        <v>122539500</v>
      </c>
      <c r="H1136" s="37">
        <v>269.16986100000003</v>
      </c>
      <c r="I1136" s="41">
        <f t="shared" si="136"/>
        <v>0.93442290796655503</v>
      </c>
      <c r="J1136" s="41">
        <f t="shared" ca="1" si="137"/>
        <v>1</v>
      </c>
      <c r="K1136" s="37">
        <f t="shared" si="138"/>
        <v>272.38</v>
      </c>
      <c r="L1136" s="37">
        <f t="shared" si="139"/>
        <v>272.39</v>
      </c>
      <c r="M1136" s="37">
        <f t="shared" si="140"/>
        <v>267.83999999999997</v>
      </c>
      <c r="N1136" s="37">
        <f t="shared" si="141"/>
        <v>269.17</v>
      </c>
      <c r="O1136" s="38">
        <f t="shared" ca="1" si="142"/>
        <v>122539500</v>
      </c>
    </row>
    <row r="1137" spans="1:15" x14ac:dyDescent="0.4">
      <c r="A1137">
        <v>1122</v>
      </c>
      <c r="B1137" s="63">
        <v>43739</v>
      </c>
      <c r="C1137" s="37">
        <v>297.73998999999998</v>
      </c>
      <c r="D1137" s="37">
        <v>298.459991</v>
      </c>
      <c r="E1137" s="37">
        <v>293</v>
      </c>
      <c r="F1137" s="37">
        <v>293.23998999999998</v>
      </c>
      <c r="G1137" s="38">
        <v>88242400</v>
      </c>
      <c r="H1137" s="37">
        <v>274.010132</v>
      </c>
      <c r="I1137" s="41">
        <f t="shared" si="136"/>
        <v>0.93442279820020457</v>
      </c>
      <c r="J1137" s="41">
        <f t="shared" ca="1" si="137"/>
        <v>1</v>
      </c>
      <c r="K1137" s="37">
        <f t="shared" si="138"/>
        <v>278.22000000000003</v>
      </c>
      <c r="L1137" s="37">
        <f t="shared" si="139"/>
        <v>278.89</v>
      </c>
      <c r="M1137" s="37">
        <f t="shared" si="140"/>
        <v>273.79000000000002</v>
      </c>
      <c r="N1137" s="37">
        <f t="shared" si="141"/>
        <v>274.01</v>
      </c>
      <c r="O1137" s="38">
        <f t="shared" ca="1" si="142"/>
        <v>88242400</v>
      </c>
    </row>
    <row r="1138" spans="1:15" x14ac:dyDescent="0.4">
      <c r="A1138">
        <v>1123</v>
      </c>
      <c r="B1138" s="63">
        <v>43738</v>
      </c>
      <c r="C1138" s="37">
        <v>295.97000100000002</v>
      </c>
      <c r="D1138" s="37">
        <v>297.54998799999998</v>
      </c>
      <c r="E1138" s="37">
        <v>295.92001299999998</v>
      </c>
      <c r="F1138" s="37">
        <v>296.76998900000001</v>
      </c>
      <c r="G1138" s="38">
        <v>51662400</v>
      </c>
      <c r="H1138" s="37">
        <v>277.30859400000003</v>
      </c>
      <c r="I1138" s="41">
        <f t="shared" si="136"/>
        <v>0.93442263125871539</v>
      </c>
      <c r="J1138" s="41">
        <f t="shared" ca="1" si="137"/>
        <v>1</v>
      </c>
      <c r="K1138" s="37">
        <f t="shared" si="138"/>
        <v>276.56</v>
      </c>
      <c r="L1138" s="37">
        <f t="shared" si="139"/>
        <v>278.04000000000002</v>
      </c>
      <c r="M1138" s="37">
        <f t="shared" si="140"/>
        <v>276.51</v>
      </c>
      <c r="N1138" s="37">
        <f t="shared" si="141"/>
        <v>277.31</v>
      </c>
      <c r="O1138" s="38">
        <f t="shared" ca="1" si="142"/>
        <v>51662400</v>
      </c>
    </row>
    <row r="1139" spans="1:15" x14ac:dyDescent="0.4">
      <c r="A1139">
        <v>1124</v>
      </c>
      <c r="B1139" s="63">
        <v>43735</v>
      </c>
      <c r="C1139" s="37">
        <v>297.82998700000002</v>
      </c>
      <c r="D1139" s="37">
        <v>297.95001200000002</v>
      </c>
      <c r="E1139" s="37">
        <v>293.69000199999999</v>
      </c>
      <c r="F1139" s="37">
        <v>295.39999399999999</v>
      </c>
      <c r="G1139" s="38">
        <v>84746600</v>
      </c>
      <c r="H1139" s="37">
        <v>276.02847300000002</v>
      </c>
      <c r="I1139" s="41">
        <f t="shared" si="136"/>
        <v>0.934422744097957</v>
      </c>
      <c r="J1139" s="41">
        <f t="shared" ca="1" si="137"/>
        <v>1</v>
      </c>
      <c r="K1139" s="37">
        <f t="shared" si="138"/>
        <v>278.3</v>
      </c>
      <c r="L1139" s="37">
        <f t="shared" si="139"/>
        <v>278.41000000000003</v>
      </c>
      <c r="M1139" s="37">
        <f t="shared" si="140"/>
        <v>274.43</v>
      </c>
      <c r="N1139" s="37">
        <f t="shared" si="141"/>
        <v>276.02999999999997</v>
      </c>
      <c r="O1139" s="38">
        <f t="shared" ca="1" si="142"/>
        <v>84746600</v>
      </c>
    </row>
    <row r="1140" spans="1:15" x14ac:dyDescent="0.4">
      <c r="A1140">
        <v>1125</v>
      </c>
      <c r="B1140" s="63">
        <v>43734</v>
      </c>
      <c r="C1140" s="37">
        <v>297.63000499999998</v>
      </c>
      <c r="D1140" s="37">
        <v>297.85998499999999</v>
      </c>
      <c r="E1140" s="37">
        <v>295.45001200000002</v>
      </c>
      <c r="F1140" s="37">
        <v>297</v>
      </c>
      <c r="G1140" s="38">
        <v>56179700</v>
      </c>
      <c r="H1140" s="37">
        <v>277.52359000000001</v>
      </c>
      <c r="I1140" s="41">
        <f t="shared" si="136"/>
        <v>0.93442286195286195</v>
      </c>
      <c r="J1140" s="41">
        <f t="shared" ca="1" si="137"/>
        <v>1</v>
      </c>
      <c r="K1140" s="37">
        <f t="shared" si="138"/>
        <v>278.11</v>
      </c>
      <c r="L1140" s="37">
        <f t="shared" si="139"/>
        <v>278.33</v>
      </c>
      <c r="M1140" s="37">
        <f t="shared" si="140"/>
        <v>276.08</v>
      </c>
      <c r="N1140" s="37">
        <f t="shared" si="141"/>
        <v>277.52</v>
      </c>
      <c r="O1140" s="38">
        <f t="shared" ca="1" si="142"/>
        <v>56179700</v>
      </c>
    </row>
    <row r="1141" spans="1:15" x14ac:dyDescent="0.4">
      <c r="A1141">
        <v>1126</v>
      </c>
      <c r="B1141" s="63">
        <v>43733</v>
      </c>
      <c r="C1141" s="37">
        <v>295.959991</v>
      </c>
      <c r="D1141" s="37">
        <v>298.10998499999999</v>
      </c>
      <c r="E1141" s="37">
        <v>294.32998700000002</v>
      </c>
      <c r="F1141" s="37">
        <v>297.61999500000002</v>
      </c>
      <c r="G1141" s="38">
        <v>71854000</v>
      </c>
      <c r="H1141" s="37">
        <v>278.10296599999998</v>
      </c>
      <c r="I1141" s="41">
        <f t="shared" si="136"/>
        <v>0.93442299130473394</v>
      </c>
      <c r="J1141" s="41">
        <f t="shared" ca="1" si="137"/>
        <v>1</v>
      </c>
      <c r="K1141" s="37">
        <f t="shared" si="138"/>
        <v>276.55</v>
      </c>
      <c r="L1141" s="37">
        <f t="shared" si="139"/>
        <v>278.56</v>
      </c>
      <c r="M1141" s="37">
        <f t="shared" si="140"/>
        <v>275.02999999999997</v>
      </c>
      <c r="N1141" s="37">
        <f t="shared" si="141"/>
        <v>278.10000000000002</v>
      </c>
      <c r="O1141" s="38">
        <f t="shared" ca="1" si="142"/>
        <v>71854000</v>
      </c>
    </row>
    <row r="1142" spans="1:15" x14ac:dyDescent="0.4">
      <c r="A1142">
        <v>1127</v>
      </c>
      <c r="B1142" s="63">
        <v>43732</v>
      </c>
      <c r="C1142" s="37">
        <v>299.41000400000001</v>
      </c>
      <c r="D1142" s="37">
        <v>299.83999599999999</v>
      </c>
      <c r="E1142" s="37">
        <v>294.80999800000001</v>
      </c>
      <c r="F1142" s="37">
        <v>295.86999500000002</v>
      </c>
      <c r="G1142" s="38">
        <v>94869400</v>
      </c>
      <c r="H1142" s="37">
        <v>276.46771200000001</v>
      </c>
      <c r="I1142" s="41">
        <f t="shared" si="136"/>
        <v>0.93442294478018961</v>
      </c>
      <c r="J1142" s="41">
        <f t="shared" ca="1" si="137"/>
        <v>1</v>
      </c>
      <c r="K1142" s="37">
        <f t="shared" si="138"/>
        <v>279.77999999999997</v>
      </c>
      <c r="L1142" s="37">
        <f t="shared" si="139"/>
        <v>280.18</v>
      </c>
      <c r="M1142" s="37">
        <f t="shared" si="140"/>
        <v>275.48</v>
      </c>
      <c r="N1142" s="37">
        <f t="shared" si="141"/>
        <v>276.47000000000003</v>
      </c>
      <c r="O1142" s="38">
        <f t="shared" ca="1" si="142"/>
        <v>94869400</v>
      </c>
    </row>
    <row r="1143" spans="1:15" x14ac:dyDescent="0.4">
      <c r="A1143">
        <v>1128</v>
      </c>
      <c r="B1143" s="63">
        <v>43731</v>
      </c>
      <c r="C1143" s="37">
        <v>297.54998799999998</v>
      </c>
      <c r="D1143" s="37">
        <v>299</v>
      </c>
      <c r="E1143" s="37">
        <v>297.26998900000001</v>
      </c>
      <c r="F1143" s="37">
        <v>298.209991</v>
      </c>
      <c r="G1143" s="38">
        <v>43476800</v>
      </c>
      <c r="H1143" s="37">
        <v>278.65423600000003</v>
      </c>
      <c r="I1143" s="41">
        <f t="shared" si="136"/>
        <v>0.9344228711639645</v>
      </c>
      <c r="J1143" s="41">
        <f t="shared" ca="1" si="137"/>
        <v>1</v>
      </c>
      <c r="K1143" s="37">
        <f t="shared" si="138"/>
        <v>278.04000000000002</v>
      </c>
      <c r="L1143" s="37">
        <f t="shared" si="139"/>
        <v>279.39</v>
      </c>
      <c r="M1143" s="37">
        <f t="shared" si="140"/>
        <v>277.77999999999997</v>
      </c>
      <c r="N1143" s="37">
        <f t="shared" si="141"/>
        <v>278.64999999999998</v>
      </c>
      <c r="O1143" s="38">
        <f t="shared" ca="1" si="142"/>
        <v>43476800</v>
      </c>
    </row>
    <row r="1144" spans="1:15" x14ac:dyDescent="0.4">
      <c r="A1144">
        <v>1129</v>
      </c>
      <c r="B1144" s="63">
        <v>43728</v>
      </c>
      <c r="C1144" s="37">
        <v>300.35998499999999</v>
      </c>
      <c r="D1144" s="37">
        <v>300.67001299999998</v>
      </c>
      <c r="E1144" s="37">
        <v>297.41000400000001</v>
      </c>
      <c r="F1144" s="37">
        <v>298.27999899999998</v>
      </c>
      <c r="G1144" s="38">
        <v>89565000</v>
      </c>
      <c r="H1144" s="37">
        <v>278.719696</v>
      </c>
      <c r="I1144" s="41">
        <f t="shared" si="136"/>
        <v>0.93442301506779879</v>
      </c>
      <c r="J1144" s="41">
        <f t="shared" ca="1" si="137"/>
        <v>1</v>
      </c>
      <c r="K1144" s="37">
        <f t="shared" si="138"/>
        <v>280.66000000000003</v>
      </c>
      <c r="L1144" s="37">
        <f t="shared" si="139"/>
        <v>280.95</v>
      </c>
      <c r="M1144" s="37">
        <f t="shared" si="140"/>
        <v>277.91000000000003</v>
      </c>
      <c r="N1144" s="37">
        <f t="shared" si="141"/>
        <v>278.72000000000003</v>
      </c>
      <c r="O1144" s="38">
        <f t="shared" ca="1" si="142"/>
        <v>89565000</v>
      </c>
    </row>
    <row r="1145" spans="1:15" x14ac:dyDescent="0.4">
      <c r="A1145">
        <v>1130</v>
      </c>
      <c r="B1145" s="63">
        <v>43727</v>
      </c>
      <c r="C1145" s="37">
        <v>301.52999899999998</v>
      </c>
      <c r="D1145" s="37">
        <v>302.63000499999998</v>
      </c>
      <c r="E1145" s="37">
        <v>300.709991</v>
      </c>
      <c r="F1145" s="37">
        <v>301.07998700000002</v>
      </c>
      <c r="G1145" s="38">
        <v>76560500</v>
      </c>
      <c r="H1145" s="37">
        <v>280.042755</v>
      </c>
      <c r="I1145" s="41">
        <f t="shared" si="136"/>
        <v>0.930127431551935</v>
      </c>
      <c r="J1145" s="41">
        <f t="shared" ca="1" si="137"/>
        <v>1</v>
      </c>
      <c r="K1145" s="37">
        <f t="shared" si="138"/>
        <v>280.45999999999998</v>
      </c>
      <c r="L1145" s="37">
        <f t="shared" si="139"/>
        <v>281.48</v>
      </c>
      <c r="M1145" s="37">
        <f t="shared" si="140"/>
        <v>279.7</v>
      </c>
      <c r="N1145" s="37">
        <f t="shared" si="141"/>
        <v>280.04000000000002</v>
      </c>
      <c r="O1145" s="38">
        <f t="shared" ca="1" si="142"/>
        <v>76560500</v>
      </c>
    </row>
    <row r="1146" spans="1:15" x14ac:dyDescent="0.4">
      <c r="A1146">
        <v>1131</v>
      </c>
      <c r="B1146" s="63">
        <v>43726</v>
      </c>
      <c r="C1146" s="37">
        <v>300.48998999999998</v>
      </c>
      <c r="D1146" s="37">
        <v>301.22000100000002</v>
      </c>
      <c r="E1146" s="37">
        <v>298.23998999999998</v>
      </c>
      <c r="F1146" s="37">
        <v>301.10000600000001</v>
      </c>
      <c r="G1146" s="38">
        <v>73375800</v>
      </c>
      <c r="H1146" s="37">
        <v>280.06137100000001</v>
      </c>
      <c r="I1146" s="41">
        <f t="shared" si="136"/>
        <v>0.93012741753316341</v>
      </c>
      <c r="J1146" s="41">
        <f t="shared" ca="1" si="137"/>
        <v>1</v>
      </c>
      <c r="K1146" s="37">
        <f t="shared" si="138"/>
        <v>279.49</v>
      </c>
      <c r="L1146" s="37">
        <f t="shared" si="139"/>
        <v>280.17</v>
      </c>
      <c r="M1146" s="37">
        <f t="shared" si="140"/>
        <v>277.39999999999998</v>
      </c>
      <c r="N1146" s="37">
        <f t="shared" si="141"/>
        <v>280.06</v>
      </c>
      <c r="O1146" s="38">
        <f t="shared" ca="1" si="142"/>
        <v>73375800</v>
      </c>
    </row>
    <row r="1147" spans="1:15" x14ac:dyDescent="0.4">
      <c r="A1147">
        <v>1132</v>
      </c>
      <c r="B1147" s="63">
        <v>43725</v>
      </c>
      <c r="C1147" s="37">
        <v>299.94000199999999</v>
      </c>
      <c r="D1147" s="37">
        <v>301.01998900000001</v>
      </c>
      <c r="E1147" s="37">
        <v>299.75</v>
      </c>
      <c r="F1147" s="37">
        <v>300.92001299999998</v>
      </c>
      <c r="G1147" s="38">
        <v>41475500</v>
      </c>
      <c r="H1147" s="37">
        <v>279.89404300000001</v>
      </c>
      <c r="I1147" s="41">
        <f t="shared" si="136"/>
        <v>0.93012771137956862</v>
      </c>
      <c r="J1147" s="41">
        <f t="shared" ca="1" si="137"/>
        <v>1</v>
      </c>
      <c r="K1147" s="37">
        <f t="shared" si="138"/>
        <v>278.98</v>
      </c>
      <c r="L1147" s="37">
        <f t="shared" si="139"/>
        <v>279.99</v>
      </c>
      <c r="M1147" s="37">
        <f t="shared" si="140"/>
        <v>278.81</v>
      </c>
      <c r="N1147" s="37">
        <f t="shared" si="141"/>
        <v>279.89</v>
      </c>
      <c r="O1147" s="38">
        <f t="shared" ca="1" si="142"/>
        <v>41475500</v>
      </c>
    </row>
    <row r="1148" spans="1:15" x14ac:dyDescent="0.4">
      <c r="A1148">
        <v>1133</v>
      </c>
      <c r="B1148" s="63">
        <v>43724</v>
      </c>
      <c r="C1148" s="37">
        <v>299.83999599999999</v>
      </c>
      <c r="D1148" s="37">
        <v>301.14001500000001</v>
      </c>
      <c r="E1148" s="37">
        <v>299.45001200000002</v>
      </c>
      <c r="F1148" s="37">
        <v>300.16000400000001</v>
      </c>
      <c r="G1148" s="38">
        <v>58191200</v>
      </c>
      <c r="H1148" s="37">
        <v>279.187073</v>
      </c>
      <c r="I1148" s="41">
        <f t="shared" si="136"/>
        <v>0.93012749626695757</v>
      </c>
      <c r="J1148" s="41">
        <f t="shared" ca="1" si="137"/>
        <v>1</v>
      </c>
      <c r="K1148" s="37">
        <f t="shared" si="138"/>
        <v>278.89</v>
      </c>
      <c r="L1148" s="37">
        <f t="shared" si="139"/>
        <v>280.10000000000002</v>
      </c>
      <c r="M1148" s="37">
        <f t="shared" si="140"/>
        <v>278.52999999999997</v>
      </c>
      <c r="N1148" s="37">
        <f t="shared" si="141"/>
        <v>279.19</v>
      </c>
      <c r="O1148" s="38">
        <f t="shared" ca="1" si="142"/>
        <v>58191200</v>
      </c>
    </row>
    <row r="1149" spans="1:15" x14ac:dyDescent="0.4">
      <c r="A1149">
        <v>1134</v>
      </c>
      <c r="B1149" s="63">
        <v>43721</v>
      </c>
      <c r="C1149" s="37">
        <v>301.77999899999998</v>
      </c>
      <c r="D1149" s="37">
        <v>302.17001299999998</v>
      </c>
      <c r="E1149" s="37">
        <v>300.67999300000002</v>
      </c>
      <c r="F1149" s="37">
        <v>301.08999599999999</v>
      </c>
      <c r="G1149" s="38">
        <v>62104800</v>
      </c>
      <c r="H1149" s="37">
        <v>280.052032</v>
      </c>
      <c r="I1149" s="41">
        <f t="shared" si="136"/>
        <v>0.9301273231276671</v>
      </c>
      <c r="J1149" s="41">
        <f t="shared" ca="1" si="137"/>
        <v>1</v>
      </c>
      <c r="K1149" s="37">
        <f t="shared" si="138"/>
        <v>280.69</v>
      </c>
      <c r="L1149" s="37">
        <f t="shared" si="139"/>
        <v>281.06</v>
      </c>
      <c r="M1149" s="37">
        <f t="shared" si="140"/>
        <v>279.67</v>
      </c>
      <c r="N1149" s="37">
        <f t="shared" si="141"/>
        <v>280.05</v>
      </c>
      <c r="O1149" s="38">
        <f t="shared" ca="1" si="142"/>
        <v>62104800</v>
      </c>
    </row>
    <row r="1150" spans="1:15" x14ac:dyDescent="0.4">
      <c r="A1150">
        <v>1135</v>
      </c>
      <c r="B1150" s="63">
        <v>43720</v>
      </c>
      <c r="C1150" s="37">
        <v>301.25</v>
      </c>
      <c r="D1150" s="37">
        <v>302.459991</v>
      </c>
      <c r="E1150" s="37">
        <v>300.41000400000001</v>
      </c>
      <c r="F1150" s="37">
        <v>301.290009</v>
      </c>
      <c r="G1150" s="38">
        <v>72908700</v>
      </c>
      <c r="H1150" s="37">
        <v>280.23812900000001</v>
      </c>
      <c r="I1150" s="41">
        <f t="shared" si="136"/>
        <v>0.93012752042501357</v>
      </c>
      <c r="J1150" s="41">
        <f t="shared" ca="1" si="137"/>
        <v>1</v>
      </c>
      <c r="K1150" s="37">
        <f t="shared" si="138"/>
        <v>280.2</v>
      </c>
      <c r="L1150" s="37">
        <f t="shared" si="139"/>
        <v>281.33</v>
      </c>
      <c r="M1150" s="37">
        <f t="shared" si="140"/>
        <v>279.42</v>
      </c>
      <c r="N1150" s="37">
        <f t="shared" si="141"/>
        <v>280.24</v>
      </c>
      <c r="O1150" s="38">
        <f t="shared" ca="1" si="142"/>
        <v>72908700</v>
      </c>
    </row>
    <row r="1151" spans="1:15" x14ac:dyDescent="0.4">
      <c r="A1151">
        <v>1136</v>
      </c>
      <c r="B1151" s="63">
        <v>43719</v>
      </c>
      <c r="C1151" s="37">
        <v>298.47000100000002</v>
      </c>
      <c r="D1151" s="37">
        <v>300.33999599999999</v>
      </c>
      <c r="E1151" s="37">
        <v>297.75</v>
      </c>
      <c r="F1151" s="37">
        <v>300.25</v>
      </c>
      <c r="G1151" s="38">
        <v>68821100</v>
      </c>
      <c r="H1151" s="37">
        <v>279.27081299999998</v>
      </c>
      <c r="I1151" s="41">
        <f t="shared" si="136"/>
        <v>0.93012760366361358</v>
      </c>
      <c r="J1151" s="41">
        <f t="shared" ca="1" si="137"/>
        <v>1</v>
      </c>
      <c r="K1151" s="37">
        <f t="shared" si="138"/>
        <v>277.62</v>
      </c>
      <c r="L1151" s="37">
        <f t="shared" si="139"/>
        <v>279.35000000000002</v>
      </c>
      <c r="M1151" s="37">
        <f t="shared" si="140"/>
        <v>276.95</v>
      </c>
      <c r="N1151" s="37">
        <f t="shared" si="141"/>
        <v>279.27</v>
      </c>
      <c r="O1151" s="38">
        <f t="shared" ca="1" si="142"/>
        <v>68821100</v>
      </c>
    </row>
    <row r="1152" spans="1:15" x14ac:dyDescent="0.4">
      <c r="A1152">
        <v>1137</v>
      </c>
      <c r="B1152" s="63">
        <v>43718</v>
      </c>
      <c r="C1152" s="37">
        <v>297.35998499999999</v>
      </c>
      <c r="D1152" s="37">
        <v>298.20001200000002</v>
      </c>
      <c r="E1152" s="37">
        <v>295.97000100000002</v>
      </c>
      <c r="F1152" s="37">
        <v>298.13000499999998</v>
      </c>
      <c r="G1152" s="38">
        <v>57947100</v>
      </c>
      <c r="H1152" s="37">
        <v>277.29894999999999</v>
      </c>
      <c r="I1152" s="41">
        <f t="shared" si="136"/>
        <v>0.93012761328736437</v>
      </c>
      <c r="J1152" s="41">
        <f t="shared" ca="1" si="137"/>
        <v>1</v>
      </c>
      <c r="K1152" s="37">
        <f t="shared" si="138"/>
        <v>276.58</v>
      </c>
      <c r="L1152" s="37">
        <f t="shared" si="139"/>
        <v>277.36</v>
      </c>
      <c r="M1152" s="37">
        <f t="shared" si="140"/>
        <v>275.29000000000002</v>
      </c>
      <c r="N1152" s="37">
        <f t="shared" si="141"/>
        <v>277.3</v>
      </c>
      <c r="O1152" s="38">
        <f t="shared" ca="1" si="142"/>
        <v>57947100</v>
      </c>
    </row>
    <row r="1153" spans="1:15" x14ac:dyDescent="0.4">
      <c r="A1153">
        <v>1138</v>
      </c>
      <c r="B1153" s="63">
        <v>43717</v>
      </c>
      <c r="C1153" s="37">
        <v>299.14001500000001</v>
      </c>
      <c r="D1153" s="37">
        <v>299.23998999999998</v>
      </c>
      <c r="E1153" s="37">
        <v>297.16000400000001</v>
      </c>
      <c r="F1153" s="37">
        <v>298.20001200000002</v>
      </c>
      <c r="G1153" s="38">
        <v>51260300</v>
      </c>
      <c r="H1153" s="37">
        <v>277.364014</v>
      </c>
      <c r="I1153" s="41">
        <f t="shared" si="136"/>
        <v>0.9301274407728729</v>
      </c>
      <c r="J1153" s="41">
        <f t="shared" ca="1" si="137"/>
        <v>1</v>
      </c>
      <c r="K1153" s="37">
        <f t="shared" si="138"/>
        <v>278.24</v>
      </c>
      <c r="L1153" s="37">
        <f t="shared" si="139"/>
        <v>278.33</v>
      </c>
      <c r="M1153" s="37">
        <f t="shared" si="140"/>
        <v>276.39999999999998</v>
      </c>
      <c r="N1153" s="37">
        <f t="shared" si="141"/>
        <v>277.36</v>
      </c>
      <c r="O1153" s="38">
        <f t="shared" ca="1" si="142"/>
        <v>51260300</v>
      </c>
    </row>
    <row r="1154" spans="1:15" x14ac:dyDescent="0.4">
      <c r="A1154">
        <v>1139</v>
      </c>
      <c r="B1154" s="63">
        <v>43714</v>
      </c>
      <c r="C1154" s="37">
        <v>298.17001299999998</v>
      </c>
      <c r="D1154" s="37">
        <v>298.76001000000002</v>
      </c>
      <c r="E1154" s="37">
        <v>297.42001299999998</v>
      </c>
      <c r="F1154" s="37">
        <v>298.04998799999998</v>
      </c>
      <c r="G1154" s="38">
        <v>49584300</v>
      </c>
      <c r="H1154" s="37">
        <v>277.22448700000001</v>
      </c>
      <c r="I1154" s="41">
        <f t="shared" si="136"/>
        <v>0.93012748921835231</v>
      </c>
      <c r="J1154" s="41">
        <f t="shared" ca="1" si="137"/>
        <v>1</v>
      </c>
      <c r="K1154" s="37">
        <f t="shared" si="138"/>
        <v>277.33999999999997</v>
      </c>
      <c r="L1154" s="37">
        <f t="shared" si="139"/>
        <v>277.88</v>
      </c>
      <c r="M1154" s="37">
        <f t="shared" si="140"/>
        <v>276.64</v>
      </c>
      <c r="N1154" s="37">
        <f t="shared" si="141"/>
        <v>277.22000000000003</v>
      </c>
      <c r="O1154" s="38">
        <f t="shared" ca="1" si="142"/>
        <v>49584300</v>
      </c>
    </row>
    <row r="1155" spans="1:15" x14ac:dyDescent="0.4">
      <c r="A1155">
        <v>1140</v>
      </c>
      <c r="B1155" s="63">
        <v>43713</v>
      </c>
      <c r="C1155" s="37">
        <v>296.790009</v>
      </c>
      <c r="D1155" s="37">
        <v>298.82998700000002</v>
      </c>
      <c r="E1155" s="37">
        <v>294</v>
      </c>
      <c r="F1155" s="37">
        <v>297.82000699999998</v>
      </c>
      <c r="G1155" s="38">
        <v>83258100</v>
      </c>
      <c r="H1155" s="37">
        <v>277.010651</v>
      </c>
      <c r="I1155" s="41">
        <f t="shared" si="136"/>
        <v>0.93012774323116587</v>
      </c>
      <c r="J1155" s="41">
        <f t="shared" ca="1" si="137"/>
        <v>1</v>
      </c>
      <c r="K1155" s="37">
        <f t="shared" si="138"/>
        <v>276.05</v>
      </c>
      <c r="L1155" s="37">
        <f t="shared" si="139"/>
        <v>277.95</v>
      </c>
      <c r="M1155" s="37">
        <f t="shared" si="140"/>
        <v>273.45999999999998</v>
      </c>
      <c r="N1155" s="37">
        <f t="shared" si="141"/>
        <v>277.01</v>
      </c>
      <c r="O1155" s="38">
        <f t="shared" ca="1" si="142"/>
        <v>83258100</v>
      </c>
    </row>
    <row r="1156" spans="1:15" x14ac:dyDescent="0.4">
      <c r="A1156">
        <v>1141</v>
      </c>
      <c r="B1156" s="63">
        <v>43712</v>
      </c>
      <c r="C1156" s="37">
        <v>293.14001500000001</v>
      </c>
      <c r="D1156" s="37">
        <v>294.05999800000001</v>
      </c>
      <c r="E1156" s="37">
        <v>292.30999800000001</v>
      </c>
      <c r="F1156" s="37">
        <v>294.040009</v>
      </c>
      <c r="G1156" s="38">
        <v>46887300</v>
      </c>
      <c r="H1156" s="37">
        <v>273.49468999999999</v>
      </c>
      <c r="I1156" s="41">
        <f t="shared" si="136"/>
        <v>0.93012747119049366</v>
      </c>
      <c r="J1156" s="41">
        <f t="shared" ca="1" si="137"/>
        <v>1</v>
      </c>
      <c r="K1156" s="37">
        <f t="shared" si="138"/>
        <v>272.66000000000003</v>
      </c>
      <c r="L1156" s="37">
        <f t="shared" si="139"/>
        <v>273.51</v>
      </c>
      <c r="M1156" s="37">
        <f t="shared" si="140"/>
        <v>271.89</v>
      </c>
      <c r="N1156" s="37">
        <f t="shared" si="141"/>
        <v>273.49</v>
      </c>
      <c r="O1156" s="38">
        <f t="shared" ca="1" si="142"/>
        <v>46887300</v>
      </c>
    </row>
    <row r="1157" spans="1:15" x14ac:dyDescent="0.4">
      <c r="A1157">
        <v>1142</v>
      </c>
      <c r="B1157" s="63">
        <v>43711</v>
      </c>
      <c r="C1157" s="37">
        <v>290.57000699999998</v>
      </c>
      <c r="D1157" s="37">
        <v>291.57998700000002</v>
      </c>
      <c r="E1157" s="37">
        <v>289.26998900000001</v>
      </c>
      <c r="F1157" s="37">
        <v>290.73998999999998</v>
      </c>
      <c r="G1157" s="38">
        <v>69101400</v>
      </c>
      <c r="H1157" s="37">
        <v>270.42523199999999</v>
      </c>
      <c r="I1157" s="41">
        <f t="shared" si="136"/>
        <v>0.93012740352642931</v>
      </c>
      <c r="J1157" s="41">
        <f t="shared" ca="1" si="137"/>
        <v>1</v>
      </c>
      <c r="K1157" s="37">
        <f t="shared" si="138"/>
        <v>270.27</v>
      </c>
      <c r="L1157" s="37">
        <f t="shared" si="139"/>
        <v>271.20999999999998</v>
      </c>
      <c r="M1157" s="37">
        <f t="shared" si="140"/>
        <v>269.06</v>
      </c>
      <c r="N1157" s="37">
        <f t="shared" si="141"/>
        <v>270.43</v>
      </c>
      <c r="O1157" s="38">
        <f t="shared" ca="1" si="142"/>
        <v>69101400</v>
      </c>
    </row>
    <row r="1158" spans="1:15" x14ac:dyDescent="0.4">
      <c r="A1158">
        <v>1143</v>
      </c>
      <c r="B1158" s="63">
        <v>43707</v>
      </c>
      <c r="C1158" s="37">
        <v>294.22000100000002</v>
      </c>
      <c r="D1158" s="37">
        <v>294.23998999999998</v>
      </c>
      <c r="E1158" s="37">
        <v>291.42001299999998</v>
      </c>
      <c r="F1158" s="37">
        <v>292.45001200000002</v>
      </c>
      <c r="G1158" s="38">
        <v>62901200</v>
      </c>
      <c r="H1158" s="37">
        <v>272.01577800000001</v>
      </c>
      <c r="I1158" s="41">
        <f t="shared" si="136"/>
        <v>0.93012742977764007</v>
      </c>
      <c r="J1158" s="41">
        <f t="shared" ca="1" si="137"/>
        <v>1</v>
      </c>
      <c r="K1158" s="37">
        <f t="shared" si="138"/>
        <v>273.66000000000003</v>
      </c>
      <c r="L1158" s="37">
        <f t="shared" si="139"/>
        <v>273.68</v>
      </c>
      <c r="M1158" s="37">
        <f t="shared" si="140"/>
        <v>271.06</v>
      </c>
      <c r="N1158" s="37">
        <f t="shared" si="141"/>
        <v>272.02</v>
      </c>
      <c r="O1158" s="38">
        <f t="shared" ca="1" si="142"/>
        <v>62901200</v>
      </c>
    </row>
    <row r="1159" spans="1:15" x14ac:dyDescent="0.4">
      <c r="A1159">
        <v>1144</v>
      </c>
      <c r="B1159" s="63">
        <v>43706</v>
      </c>
      <c r="C1159" s="37">
        <v>291.72000100000002</v>
      </c>
      <c r="D1159" s="37">
        <v>293.16000400000001</v>
      </c>
      <c r="E1159" s="37">
        <v>290.60998499999999</v>
      </c>
      <c r="F1159" s="37">
        <v>292.57998700000002</v>
      </c>
      <c r="G1159" s="38">
        <v>57899400</v>
      </c>
      <c r="H1159" s="37">
        <v>272.13665800000001</v>
      </c>
      <c r="I1159" s="41">
        <f t="shared" si="136"/>
        <v>0.93012738427662855</v>
      </c>
      <c r="J1159" s="41">
        <f t="shared" ca="1" si="137"/>
        <v>1</v>
      </c>
      <c r="K1159" s="37">
        <f t="shared" si="138"/>
        <v>271.33999999999997</v>
      </c>
      <c r="L1159" s="37">
        <f t="shared" si="139"/>
        <v>272.68</v>
      </c>
      <c r="M1159" s="37">
        <f t="shared" si="140"/>
        <v>270.3</v>
      </c>
      <c r="N1159" s="37">
        <f t="shared" si="141"/>
        <v>272.14</v>
      </c>
      <c r="O1159" s="38">
        <f t="shared" ca="1" si="142"/>
        <v>57899400</v>
      </c>
    </row>
    <row r="1160" spans="1:15" x14ac:dyDescent="0.4">
      <c r="A1160">
        <v>1145</v>
      </c>
      <c r="B1160" s="63">
        <v>43705</v>
      </c>
      <c r="C1160" s="37">
        <v>286.14001500000001</v>
      </c>
      <c r="D1160" s="37">
        <v>289.07000699999998</v>
      </c>
      <c r="E1160" s="37">
        <v>285.25</v>
      </c>
      <c r="F1160" s="37">
        <v>288.89001500000001</v>
      </c>
      <c r="G1160" s="38">
        <v>59696700</v>
      </c>
      <c r="H1160" s="37">
        <v>268.704498</v>
      </c>
      <c r="I1160" s="41">
        <f t="shared" si="136"/>
        <v>0.93012732890750827</v>
      </c>
      <c r="J1160" s="41">
        <f t="shared" ca="1" si="137"/>
        <v>1</v>
      </c>
      <c r="K1160" s="37">
        <f t="shared" si="138"/>
        <v>266.14999999999998</v>
      </c>
      <c r="L1160" s="37">
        <f t="shared" si="139"/>
        <v>268.87</v>
      </c>
      <c r="M1160" s="37">
        <f t="shared" si="140"/>
        <v>265.32</v>
      </c>
      <c r="N1160" s="37">
        <f t="shared" si="141"/>
        <v>268.7</v>
      </c>
      <c r="O1160" s="38">
        <f t="shared" ca="1" si="142"/>
        <v>59696700</v>
      </c>
    </row>
    <row r="1161" spans="1:15" x14ac:dyDescent="0.4">
      <c r="A1161">
        <v>1146</v>
      </c>
      <c r="B1161" s="63">
        <v>43704</v>
      </c>
      <c r="C1161" s="37">
        <v>289.540009</v>
      </c>
      <c r="D1161" s="37">
        <v>289.95001200000002</v>
      </c>
      <c r="E1161" s="37">
        <v>286.02999899999998</v>
      </c>
      <c r="F1161" s="37">
        <v>286.86999500000002</v>
      </c>
      <c r="G1161" s="38">
        <v>66668900</v>
      </c>
      <c r="H1161" s="37">
        <v>266.82565299999999</v>
      </c>
      <c r="I1161" s="41">
        <f t="shared" si="136"/>
        <v>0.93012743629740702</v>
      </c>
      <c r="J1161" s="41">
        <f t="shared" ca="1" si="137"/>
        <v>1</v>
      </c>
      <c r="K1161" s="37">
        <f t="shared" si="138"/>
        <v>269.31</v>
      </c>
      <c r="L1161" s="37">
        <f t="shared" si="139"/>
        <v>269.69</v>
      </c>
      <c r="M1161" s="37">
        <f t="shared" si="140"/>
        <v>266.04000000000002</v>
      </c>
      <c r="N1161" s="37">
        <f t="shared" si="141"/>
        <v>266.83</v>
      </c>
      <c r="O1161" s="38">
        <f t="shared" ca="1" si="142"/>
        <v>66668900</v>
      </c>
    </row>
    <row r="1162" spans="1:15" x14ac:dyDescent="0.4">
      <c r="A1162">
        <v>1147</v>
      </c>
      <c r="B1162" s="63">
        <v>43703</v>
      </c>
      <c r="C1162" s="37">
        <v>287.26998900000001</v>
      </c>
      <c r="D1162" s="37">
        <v>288</v>
      </c>
      <c r="E1162" s="37">
        <v>285.57998700000002</v>
      </c>
      <c r="F1162" s="37">
        <v>288</v>
      </c>
      <c r="G1162" s="38">
        <v>72423800</v>
      </c>
      <c r="H1162" s="37">
        <v>267.87673999999998</v>
      </c>
      <c r="I1162" s="41">
        <f t="shared" si="136"/>
        <v>0.93012756944444441</v>
      </c>
      <c r="J1162" s="41">
        <f t="shared" ca="1" si="137"/>
        <v>1</v>
      </c>
      <c r="K1162" s="37">
        <f t="shared" si="138"/>
        <v>267.2</v>
      </c>
      <c r="L1162" s="37">
        <f t="shared" si="139"/>
        <v>267.88</v>
      </c>
      <c r="M1162" s="37">
        <f t="shared" si="140"/>
        <v>265.63</v>
      </c>
      <c r="N1162" s="37">
        <f t="shared" si="141"/>
        <v>267.88</v>
      </c>
      <c r="O1162" s="38">
        <f t="shared" ca="1" si="142"/>
        <v>72423800</v>
      </c>
    </row>
    <row r="1163" spans="1:15" x14ac:dyDescent="0.4">
      <c r="A1163">
        <v>1148</v>
      </c>
      <c r="B1163" s="63">
        <v>43700</v>
      </c>
      <c r="C1163" s="37">
        <v>290.92001299999998</v>
      </c>
      <c r="D1163" s="37">
        <v>292.76001000000002</v>
      </c>
      <c r="E1163" s="37">
        <v>283.47000100000002</v>
      </c>
      <c r="F1163" s="37">
        <v>284.85000600000001</v>
      </c>
      <c r="G1163" s="38">
        <v>149161500</v>
      </c>
      <c r="H1163" s="37">
        <v>264.94689899999997</v>
      </c>
      <c r="I1163" s="41">
        <f t="shared" si="136"/>
        <v>0.9301277634517584</v>
      </c>
      <c r="J1163" s="41">
        <f t="shared" ca="1" si="137"/>
        <v>1</v>
      </c>
      <c r="K1163" s="37">
        <f t="shared" si="138"/>
        <v>270.58999999999997</v>
      </c>
      <c r="L1163" s="37">
        <f t="shared" si="139"/>
        <v>272.3</v>
      </c>
      <c r="M1163" s="37">
        <f t="shared" si="140"/>
        <v>263.66000000000003</v>
      </c>
      <c r="N1163" s="37">
        <f t="shared" si="141"/>
        <v>264.95</v>
      </c>
      <c r="O1163" s="38">
        <f t="shared" ca="1" si="142"/>
        <v>149161500</v>
      </c>
    </row>
    <row r="1164" spans="1:15" x14ac:dyDescent="0.4">
      <c r="A1164">
        <v>1149</v>
      </c>
      <c r="B1164" s="63">
        <v>43699</v>
      </c>
      <c r="C1164" s="37">
        <v>293.23001099999999</v>
      </c>
      <c r="D1164" s="37">
        <v>293.92999300000002</v>
      </c>
      <c r="E1164" s="37">
        <v>290.39999399999999</v>
      </c>
      <c r="F1164" s="37">
        <v>292.35998499999999</v>
      </c>
      <c r="G1164" s="38">
        <v>51666400</v>
      </c>
      <c r="H1164" s="37">
        <v>271.93206800000002</v>
      </c>
      <c r="I1164" s="41">
        <f t="shared" si="136"/>
        <v>0.9301275207002081</v>
      </c>
      <c r="J1164" s="41">
        <f t="shared" ca="1" si="137"/>
        <v>1</v>
      </c>
      <c r="K1164" s="37">
        <f t="shared" si="138"/>
        <v>272.74</v>
      </c>
      <c r="L1164" s="37">
        <f t="shared" si="139"/>
        <v>273.39</v>
      </c>
      <c r="M1164" s="37">
        <f t="shared" si="140"/>
        <v>270.11</v>
      </c>
      <c r="N1164" s="37">
        <f t="shared" si="141"/>
        <v>271.93</v>
      </c>
      <c r="O1164" s="38">
        <f t="shared" ca="1" si="142"/>
        <v>51666400</v>
      </c>
    </row>
    <row r="1165" spans="1:15" x14ac:dyDescent="0.4">
      <c r="A1165">
        <v>1150</v>
      </c>
      <c r="B1165" s="63">
        <v>43698</v>
      </c>
      <c r="C1165" s="37">
        <v>292.48001099999999</v>
      </c>
      <c r="D1165" s="37">
        <v>292.85998499999999</v>
      </c>
      <c r="E1165" s="37">
        <v>291.72000100000002</v>
      </c>
      <c r="F1165" s="37">
        <v>292.45001200000002</v>
      </c>
      <c r="G1165" s="38">
        <v>49524700</v>
      </c>
      <c r="H1165" s="37">
        <v>272.01577800000001</v>
      </c>
      <c r="I1165" s="41">
        <f t="shared" si="136"/>
        <v>0.93012742977764007</v>
      </c>
      <c r="J1165" s="41">
        <f t="shared" ca="1" si="137"/>
        <v>1</v>
      </c>
      <c r="K1165" s="37">
        <f t="shared" si="138"/>
        <v>272.04000000000002</v>
      </c>
      <c r="L1165" s="37">
        <f t="shared" si="139"/>
        <v>272.39999999999998</v>
      </c>
      <c r="M1165" s="37">
        <f t="shared" si="140"/>
        <v>271.33999999999997</v>
      </c>
      <c r="N1165" s="37">
        <f t="shared" si="141"/>
        <v>272.02</v>
      </c>
      <c r="O1165" s="38">
        <f t="shared" ca="1" si="142"/>
        <v>49524700</v>
      </c>
    </row>
    <row r="1166" spans="1:15" x14ac:dyDescent="0.4">
      <c r="A1166">
        <v>1151</v>
      </c>
      <c r="B1166" s="63">
        <v>43697</v>
      </c>
      <c r="C1166" s="37">
        <v>291.76998900000001</v>
      </c>
      <c r="D1166" s="37">
        <v>292.35998499999999</v>
      </c>
      <c r="E1166" s="37">
        <v>289.95001200000002</v>
      </c>
      <c r="F1166" s="37">
        <v>290.08999599999999</v>
      </c>
      <c r="G1166" s="38">
        <v>51596400</v>
      </c>
      <c r="H1166" s="37">
        <v>269.82067899999998</v>
      </c>
      <c r="I1166" s="41">
        <f t="shared" si="136"/>
        <v>0.93012748705749926</v>
      </c>
      <c r="J1166" s="41">
        <f t="shared" ca="1" si="137"/>
        <v>1</v>
      </c>
      <c r="K1166" s="37">
        <f t="shared" si="138"/>
        <v>271.38</v>
      </c>
      <c r="L1166" s="37">
        <f t="shared" si="139"/>
        <v>271.93</v>
      </c>
      <c r="M1166" s="37">
        <f t="shared" si="140"/>
        <v>269.69</v>
      </c>
      <c r="N1166" s="37">
        <f t="shared" si="141"/>
        <v>269.82</v>
      </c>
      <c r="O1166" s="38">
        <f t="shared" ca="1" si="142"/>
        <v>51596400</v>
      </c>
    </row>
    <row r="1167" spans="1:15" x14ac:dyDescent="0.4">
      <c r="A1167">
        <v>1152</v>
      </c>
      <c r="B1167" s="63">
        <v>43696</v>
      </c>
      <c r="C1167" s="37">
        <v>292.19000199999999</v>
      </c>
      <c r="D1167" s="37">
        <v>293.07998700000002</v>
      </c>
      <c r="E1167" s="37">
        <v>291.44000199999999</v>
      </c>
      <c r="F1167" s="37">
        <v>292.32998700000002</v>
      </c>
      <c r="G1167" s="38">
        <v>53571800</v>
      </c>
      <c r="H1167" s="37">
        <v>271.90414399999997</v>
      </c>
      <c r="I1167" s="41">
        <f t="shared" si="136"/>
        <v>0.93012744532431413</v>
      </c>
      <c r="J1167" s="41">
        <f t="shared" ca="1" si="137"/>
        <v>1</v>
      </c>
      <c r="K1167" s="37">
        <f t="shared" si="138"/>
        <v>271.77</v>
      </c>
      <c r="L1167" s="37">
        <f t="shared" si="139"/>
        <v>272.60000000000002</v>
      </c>
      <c r="M1167" s="37">
        <f t="shared" si="140"/>
        <v>271.08</v>
      </c>
      <c r="N1167" s="37">
        <f t="shared" si="141"/>
        <v>271.89999999999998</v>
      </c>
      <c r="O1167" s="38">
        <f t="shared" ca="1" si="142"/>
        <v>53571800</v>
      </c>
    </row>
    <row r="1168" spans="1:15" x14ac:dyDescent="0.4">
      <c r="A1168">
        <v>1153</v>
      </c>
      <c r="B1168" s="63">
        <v>43693</v>
      </c>
      <c r="C1168" s="37">
        <v>286.48001099999999</v>
      </c>
      <c r="D1168" s="37">
        <v>289.32998700000002</v>
      </c>
      <c r="E1168" s="37">
        <v>284.709991</v>
      </c>
      <c r="F1168" s="37">
        <v>288.85000600000001</v>
      </c>
      <c r="G1168" s="38">
        <v>83018300</v>
      </c>
      <c r="H1168" s="37">
        <v>268.667328</v>
      </c>
      <c r="I1168" s="41">
        <f t="shared" si="136"/>
        <v>0.93012747938111517</v>
      </c>
      <c r="J1168" s="41">
        <f t="shared" ca="1" si="137"/>
        <v>1</v>
      </c>
      <c r="K1168" s="37">
        <f t="shared" si="138"/>
        <v>266.45999999999998</v>
      </c>
      <c r="L1168" s="37">
        <f t="shared" si="139"/>
        <v>269.11</v>
      </c>
      <c r="M1168" s="37">
        <f t="shared" si="140"/>
        <v>264.82</v>
      </c>
      <c r="N1168" s="37">
        <f t="shared" si="141"/>
        <v>268.67</v>
      </c>
      <c r="O1168" s="38">
        <f t="shared" ca="1" si="142"/>
        <v>83018300</v>
      </c>
    </row>
    <row r="1169" spans="1:15" x14ac:dyDescent="0.4">
      <c r="A1169">
        <v>1154</v>
      </c>
      <c r="B1169" s="63">
        <v>43692</v>
      </c>
      <c r="C1169" s="37">
        <v>284.88000499999998</v>
      </c>
      <c r="D1169" s="37">
        <v>285.64001500000001</v>
      </c>
      <c r="E1169" s="37">
        <v>282.39001500000001</v>
      </c>
      <c r="F1169" s="37">
        <v>284.64999399999999</v>
      </c>
      <c r="G1169" s="38">
        <v>99556600</v>
      </c>
      <c r="H1169" s="37">
        <v>264.76080300000001</v>
      </c>
      <c r="I1169" s="41">
        <f t="shared" ref="I1169:I1232" si="143">IF(F1169=0,1,H1169/F1169)</f>
        <v>0.93012755517570822</v>
      </c>
      <c r="J1169" s="41">
        <f t="shared" ref="J1169:J1232" ca="1" si="144">INDEX(OFFSET($T$15,0,0,$S$13+1,1),MATCH(B1169,OFFSET($Q$15,0,0,$S$13+1,1),-1))</f>
        <v>1</v>
      </c>
      <c r="K1169" s="37">
        <f t="shared" ref="K1169:K1232" si="145">ROUND($I1169*C1169,2)</f>
        <v>264.97000000000003</v>
      </c>
      <c r="L1169" s="37">
        <f t="shared" ref="L1169:L1232" si="146">ROUND($I1169*D1169,2)</f>
        <v>265.68</v>
      </c>
      <c r="M1169" s="37">
        <f t="shared" ref="M1169:M1232" si="147">ROUND($I1169*E1169,2)</f>
        <v>262.66000000000003</v>
      </c>
      <c r="N1169" s="37">
        <f t="shared" ref="N1169:N1232" si="148">ROUND($I1169*F1169,2)</f>
        <v>264.76</v>
      </c>
      <c r="O1169" s="38">
        <f t="shared" ref="O1169:O1232" ca="1" si="149">G1169*J1169</f>
        <v>99556600</v>
      </c>
    </row>
    <row r="1170" spans="1:15" x14ac:dyDescent="0.4">
      <c r="A1170">
        <v>1155</v>
      </c>
      <c r="B1170" s="63">
        <v>43691</v>
      </c>
      <c r="C1170" s="37">
        <v>288.07000699999998</v>
      </c>
      <c r="D1170" s="37">
        <v>288.73998999999998</v>
      </c>
      <c r="E1170" s="37">
        <v>283.76001000000002</v>
      </c>
      <c r="F1170" s="37">
        <v>283.89999399999999</v>
      </c>
      <c r="G1170" s="38">
        <v>135622100</v>
      </c>
      <c r="H1170" s="37">
        <v>264.06320199999999</v>
      </c>
      <c r="I1170" s="41">
        <f t="shared" si="143"/>
        <v>0.93012753638874679</v>
      </c>
      <c r="J1170" s="41">
        <f t="shared" ca="1" si="144"/>
        <v>1</v>
      </c>
      <c r="K1170" s="37">
        <f t="shared" si="145"/>
        <v>267.94</v>
      </c>
      <c r="L1170" s="37">
        <f t="shared" si="146"/>
        <v>268.57</v>
      </c>
      <c r="M1170" s="37">
        <f t="shared" si="147"/>
        <v>263.93</v>
      </c>
      <c r="N1170" s="37">
        <f t="shared" si="148"/>
        <v>264.06</v>
      </c>
      <c r="O1170" s="38">
        <f t="shared" ca="1" si="149"/>
        <v>135622100</v>
      </c>
    </row>
    <row r="1171" spans="1:15" x14ac:dyDescent="0.4">
      <c r="A1171">
        <v>1156</v>
      </c>
      <c r="B1171" s="63">
        <v>43690</v>
      </c>
      <c r="C1171" s="37">
        <v>287.73998999999998</v>
      </c>
      <c r="D1171" s="37">
        <v>294.14999399999999</v>
      </c>
      <c r="E1171" s="37">
        <v>287.35998499999999</v>
      </c>
      <c r="F1171" s="37">
        <v>292.54998799999998</v>
      </c>
      <c r="G1171" s="38">
        <v>94299800</v>
      </c>
      <c r="H1171" s="37">
        <v>272.10879499999999</v>
      </c>
      <c r="I1171" s="41">
        <f t="shared" si="143"/>
        <v>0.93012752063418302</v>
      </c>
      <c r="J1171" s="41">
        <f t="shared" ca="1" si="144"/>
        <v>1</v>
      </c>
      <c r="K1171" s="37">
        <f t="shared" si="145"/>
        <v>267.63</v>
      </c>
      <c r="L1171" s="37">
        <f t="shared" si="146"/>
        <v>273.60000000000002</v>
      </c>
      <c r="M1171" s="37">
        <f t="shared" si="147"/>
        <v>267.27999999999997</v>
      </c>
      <c r="N1171" s="37">
        <f t="shared" si="148"/>
        <v>272.11</v>
      </c>
      <c r="O1171" s="38">
        <f t="shared" ca="1" si="149"/>
        <v>94299800</v>
      </c>
    </row>
    <row r="1172" spans="1:15" x14ac:dyDescent="0.4">
      <c r="A1172">
        <v>1157</v>
      </c>
      <c r="B1172" s="63">
        <v>43689</v>
      </c>
      <c r="C1172" s="37">
        <v>289.959991</v>
      </c>
      <c r="D1172" s="37">
        <v>291.60998499999999</v>
      </c>
      <c r="E1172" s="37">
        <v>287.01998900000001</v>
      </c>
      <c r="F1172" s="37">
        <v>288.07000699999998</v>
      </c>
      <c r="G1172" s="38">
        <v>65527600</v>
      </c>
      <c r="H1172" s="37">
        <v>267.94180299999999</v>
      </c>
      <c r="I1172" s="41">
        <f t="shared" si="143"/>
        <v>0.93012738740274348</v>
      </c>
      <c r="J1172" s="41">
        <f t="shared" ca="1" si="144"/>
        <v>1</v>
      </c>
      <c r="K1172" s="37">
        <f t="shared" si="145"/>
        <v>269.7</v>
      </c>
      <c r="L1172" s="37">
        <f t="shared" si="146"/>
        <v>271.23</v>
      </c>
      <c r="M1172" s="37">
        <f t="shared" si="147"/>
        <v>266.97000000000003</v>
      </c>
      <c r="N1172" s="37">
        <f t="shared" si="148"/>
        <v>267.94</v>
      </c>
      <c r="O1172" s="38">
        <f t="shared" ca="1" si="149"/>
        <v>65527600</v>
      </c>
    </row>
    <row r="1173" spans="1:15" x14ac:dyDescent="0.4">
      <c r="A1173">
        <v>1158</v>
      </c>
      <c r="B1173" s="63">
        <v>43686</v>
      </c>
      <c r="C1173" s="37">
        <v>292.57998700000002</v>
      </c>
      <c r="D1173" s="37">
        <v>293.23998999999998</v>
      </c>
      <c r="E1173" s="37">
        <v>289.64999399999999</v>
      </c>
      <c r="F1173" s="37">
        <v>291.61999500000002</v>
      </c>
      <c r="G1173" s="38">
        <v>93730000</v>
      </c>
      <c r="H1173" s="37">
        <v>271.24380500000001</v>
      </c>
      <c r="I1173" s="41">
        <f t="shared" si="143"/>
        <v>0.93012759636046216</v>
      </c>
      <c r="J1173" s="41">
        <f t="shared" ca="1" si="144"/>
        <v>1</v>
      </c>
      <c r="K1173" s="37">
        <f t="shared" si="145"/>
        <v>272.14</v>
      </c>
      <c r="L1173" s="37">
        <f t="shared" si="146"/>
        <v>272.75</v>
      </c>
      <c r="M1173" s="37">
        <f t="shared" si="147"/>
        <v>269.41000000000003</v>
      </c>
      <c r="N1173" s="37">
        <f t="shared" si="148"/>
        <v>271.24</v>
      </c>
      <c r="O1173" s="38">
        <f t="shared" ca="1" si="149"/>
        <v>93730000</v>
      </c>
    </row>
    <row r="1174" spans="1:15" x14ac:dyDescent="0.4">
      <c r="A1174">
        <v>1159</v>
      </c>
      <c r="B1174" s="63">
        <v>43685</v>
      </c>
      <c r="C1174" s="37">
        <v>289.61999500000002</v>
      </c>
      <c r="D1174" s="37">
        <v>293.61999500000002</v>
      </c>
      <c r="E1174" s="37">
        <v>289.01001000000002</v>
      </c>
      <c r="F1174" s="37">
        <v>293.61999500000002</v>
      </c>
      <c r="G1174" s="38">
        <v>87713900</v>
      </c>
      <c r="H1174" s="37">
        <v>273.10400399999997</v>
      </c>
      <c r="I1174" s="41">
        <f t="shared" si="143"/>
        <v>0.93012740498139423</v>
      </c>
      <c r="J1174" s="41">
        <f t="shared" ca="1" si="144"/>
        <v>1</v>
      </c>
      <c r="K1174" s="37">
        <f t="shared" si="145"/>
        <v>269.38</v>
      </c>
      <c r="L1174" s="37">
        <f t="shared" si="146"/>
        <v>273.10000000000002</v>
      </c>
      <c r="M1174" s="37">
        <f t="shared" si="147"/>
        <v>268.82</v>
      </c>
      <c r="N1174" s="37">
        <f t="shared" si="148"/>
        <v>273.10000000000002</v>
      </c>
      <c r="O1174" s="38">
        <f t="shared" ca="1" si="149"/>
        <v>87713900</v>
      </c>
    </row>
    <row r="1175" spans="1:15" x14ac:dyDescent="0.4">
      <c r="A1175">
        <v>1160</v>
      </c>
      <c r="B1175" s="63">
        <v>43684</v>
      </c>
      <c r="C1175" s="37">
        <v>284.39999399999999</v>
      </c>
      <c r="D1175" s="37">
        <v>288.82000699999998</v>
      </c>
      <c r="E1175" s="37">
        <v>282.040009</v>
      </c>
      <c r="F1175" s="37">
        <v>287.97000100000002</v>
      </c>
      <c r="G1175" s="38">
        <v>140572300</v>
      </c>
      <c r="H1175" s="37">
        <v>267.84884599999998</v>
      </c>
      <c r="I1175" s="41">
        <f t="shared" si="143"/>
        <v>0.93012760033986996</v>
      </c>
      <c r="J1175" s="41">
        <f t="shared" ca="1" si="144"/>
        <v>1</v>
      </c>
      <c r="K1175" s="37">
        <f t="shared" si="145"/>
        <v>264.52999999999997</v>
      </c>
      <c r="L1175" s="37">
        <f t="shared" si="146"/>
        <v>268.64</v>
      </c>
      <c r="M1175" s="37">
        <f t="shared" si="147"/>
        <v>262.33</v>
      </c>
      <c r="N1175" s="37">
        <f t="shared" si="148"/>
        <v>267.85000000000002</v>
      </c>
      <c r="O1175" s="38">
        <f t="shared" ca="1" si="149"/>
        <v>140572300</v>
      </c>
    </row>
    <row r="1176" spans="1:15" x14ac:dyDescent="0.4">
      <c r="A1176">
        <v>1161</v>
      </c>
      <c r="B1176" s="63">
        <v>43683</v>
      </c>
      <c r="C1176" s="37">
        <v>285.91000400000001</v>
      </c>
      <c r="D1176" s="37">
        <v>288.040009</v>
      </c>
      <c r="E1176" s="37">
        <v>284.27999899999998</v>
      </c>
      <c r="F1176" s="37">
        <v>287.79998799999998</v>
      </c>
      <c r="G1176" s="38">
        <v>120711700</v>
      </c>
      <c r="H1176" s="37">
        <v>267.69073500000002</v>
      </c>
      <c r="I1176" s="41">
        <f t="shared" si="143"/>
        <v>0.93012767950497632</v>
      </c>
      <c r="J1176" s="41">
        <f t="shared" ca="1" si="144"/>
        <v>1</v>
      </c>
      <c r="K1176" s="37">
        <f t="shared" si="145"/>
        <v>265.93</v>
      </c>
      <c r="L1176" s="37">
        <f t="shared" si="146"/>
        <v>267.91000000000003</v>
      </c>
      <c r="M1176" s="37">
        <f t="shared" si="147"/>
        <v>264.42</v>
      </c>
      <c r="N1176" s="37">
        <f t="shared" si="148"/>
        <v>267.69</v>
      </c>
      <c r="O1176" s="38">
        <f t="shared" ca="1" si="149"/>
        <v>120711700</v>
      </c>
    </row>
    <row r="1177" spans="1:15" x14ac:dyDescent="0.4">
      <c r="A1177">
        <v>1162</v>
      </c>
      <c r="B1177" s="63">
        <v>43682</v>
      </c>
      <c r="C1177" s="37">
        <v>288.08999599999999</v>
      </c>
      <c r="D1177" s="37">
        <v>288.209991</v>
      </c>
      <c r="E1177" s="37">
        <v>281.72000100000002</v>
      </c>
      <c r="F1177" s="37">
        <v>283.82000699999998</v>
      </c>
      <c r="G1177" s="38">
        <v>178745400</v>
      </c>
      <c r="H1177" s="37">
        <v>263.98870799999997</v>
      </c>
      <c r="I1177" s="41">
        <f t="shared" si="143"/>
        <v>0.93012719853819181</v>
      </c>
      <c r="J1177" s="41">
        <f t="shared" ca="1" si="144"/>
        <v>1</v>
      </c>
      <c r="K1177" s="37">
        <f t="shared" si="145"/>
        <v>267.95999999999998</v>
      </c>
      <c r="L1177" s="37">
        <f t="shared" si="146"/>
        <v>268.07</v>
      </c>
      <c r="M1177" s="37">
        <f t="shared" si="147"/>
        <v>262.04000000000002</v>
      </c>
      <c r="N1177" s="37">
        <f t="shared" si="148"/>
        <v>263.99</v>
      </c>
      <c r="O1177" s="38">
        <f t="shared" ca="1" si="149"/>
        <v>178745400</v>
      </c>
    </row>
    <row r="1178" spans="1:15" x14ac:dyDescent="0.4">
      <c r="A1178">
        <v>1163</v>
      </c>
      <c r="B1178" s="63">
        <v>43679</v>
      </c>
      <c r="C1178" s="37">
        <v>293.85000600000001</v>
      </c>
      <c r="D1178" s="37">
        <v>294.11999500000002</v>
      </c>
      <c r="E1178" s="37">
        <v>290.89999399999999</v>
      </c>
      <c r="F1178" s="37">
        <v>292.61999500000002</v>
      </c>
      <c r="G1178" s="38">
        <v>116749700</v>
      </c>
      <c r="H1178" s="37">
        <v>272.17394999999999</v>
      </c>
      <c r="I1178" s="41">
        <f t="shared" si="143"/>
        <v>0.93012765583568535</v>
      </c>
      <c r="J1178" s="41">
        <f t="shared" ca="1" si="144"/>
        <v>1</v>
      </c>
      <c r="K1178" s="37">
        <f t="shared" si="145"/>
        <v>273.32</v>
      </c>
      <c r="L1178" s="37">
        <f t="shared" si="146"/>
        <v>273.57</v>
      </c>
      <c r="M1178" s="37">
        <f t="shared" si="147"/>
        <v>270.57</v>
      </c>
      <c r="N1178" s="37">
        <f t="shared" si="148"/>
        <v>272.17</v>
      </c>
      <c r="O1178" s="38">
        <f t="shared" ca="1" si="149"/>
        <v>116749700</v>
      </c>
    </row>
    <row r="1179" spans="1:15" x14ac:dyDescent="0.4">
      <c r="A1179">
        <v>1164</v>
      </c>
      <c r="B1179" s="63">
        <v>43678</v>
      </c>
      <c r="C1179" s="37">
        <v>297.60000600000001</v>
      </c>
      <c r="D1179" s="37">
        <v>300.86999500000002</v>
      </c>
      <c r="E1179" s="37">
        <v>293.959991</v>
      </c>
      <c r="F1179" s="37">
        <v>294.83999599999999</v>
      </c>
      <c r="G1179" s="38">
        <v>142646600</v>
      </c>
      <c r="H1179" s="37">
        <v>274.23873900000001</v>
      </c>
      <c r="I1179" s="41">
        <f t="shared" si="143"/>
        <v>0.93012733252106006</v>
      </c>
      <c r="J1179" s="41">
        <f t="shared" ca="1" si="144"/>
        <v>1</v>
      </c>
      <c r="K1179" s="37">
        <f t="shared" si="145"/>
        <v>276.81</v>
      </c>
      <c r="L1179" s="37">
        <f t="shared" si="146"/>
        <v>279.85000000000002</v>
      </c>
      <c r="M1179" s="37">
        <f t="shared" si="147"/>
        <v>273.42</v>
      </c>
      <c r="N1179" s="37">
        <f t="shared" si="148"/>
        <v>274.24</v>
      </c>
      <c r="O1179" s="38">
        <f t="shared" ca="1" si="149"/>
        <v>142646600</v>
      </c>
    </row>
    <row r="1180" spans="1:15" x14ac:dyDescent="0.4">
      <c r="A1180">
        <v>1165</v>
      </c>
      <c r="B1180" s="63">
        <v>43677</v>
      </c>
      <c r="C1180" s="37">
        <v>300.98998999999998</v>
      </c>
      <c r="D1180" s="37">
        <v>301.20001200000002</v>
      </c>
      <c r="E1180" s="37">
        <v>295.20001200000002</v>
      </c>
      <c r="F1180" s="37">
        <v>297.42999300000002</v>
      </c>
      <c r="G1180" s="38">
        <v>104245200</v>
      </c>
      <c r="H1180" s="37">
        <v>276.64785799999999</v>
      </c>
      <c r="I1180" s="41">
        <f t="shared" si="143"/>
        <v>0.93012764183469543</v>
      </c>
      <c r="J1180" s="41">
        <f t="shared" ca="1" si="144"/>
        <v>1</v>
      </c>
      <c r="K1180" s="37">
        <f t="shared" si="145"/>
        <v>279.95999999999998</v>
      </c>
      <c r="L1180" s="37">
        <f t="shared" si="146"/>
        <v>280.14999999999998</v>
      </c>
      <c r="M1180" s="37">
        <f t="shared" si="147"/>
        <v>274.57</v>
      </c>
      <c r="N1180" s="37">
        <f t="shared" si="148"/>
        <v>276.64999999999998</v>
      </c>
      <c r="O1180" s="38">
        <f t="shared" ca="1" si="149"/>
        <v>104245200</v>
      </c>
    </row>
    <row r="1181" spans="1:15" x14ac:dyDescent="0.4">
      <c r="A1181">
        <v>1166</v>
      </c>
      <c r="B1181" s="63">
        <v>43676</v>
      </c>
      <c r="C1181" s="37">
        <v>299.91000400000001</v>
      </c>
      <c r="D1181" s="37">
        <v>301.17001299999998</v>
      </c>
      <c r="E1181" s="37">
        <v>299.48998999999998</v>
      </c>
      <c r="F1181" s="37">
        <v>300.72000100000002</v>
      </c>
      <c r="G1181" s="38">
        <v>45849000</v>
      </c>
      <c r="H1181" s="37">
        <v>279.70794699999999</v>
      </c>
      <c r="I1181" s="41">
        <f t="shared" si="143"/>
        <v>0.930127514198831</v>
      </c>
      <c r="J1181" s="41">
        <f t="shared" ca="1" si="144"/>
        <v>1</v>
      </c>
      <c r="K1181" s="37">
        <f t="shared" si="145"/>
        <v>278.95</v>
      </c>
      <c r="L1181" s="37">
        <f t="shared" si="146"/>
        <v>280.13</v>
      </c>
      <c r="M1181" s="37">
        <f t="shared" si="147"/>
        <v>278.56</v>
      </c>
      <c r="N1181" s="37">
        <f t="shared" si="148"/>
        <v>279.70999999999998</v>
      </c>
      <c r="O1181" s="38">
        <f t="shared" ca="1" si="149"/>
        <v>45849000</v>
      </c>
    </row>
    <row r="1182" spans="1:15" x14ac:dyDescent="0.4">
      <c r="A1182">
        <v>1167</v>
      </c>
      <c r="B1182" s="63">
        <v>43675</v>
      </c>
      <c r="C1182" s="37">
        <v>301.88000499999998</v>
      </c>
      <c r="D1182" s="37">
        <v>302.01001000000002</v>
      </c>
      <c r="E1182" s="37">
        <v>300.85000600000001</v>
      </c>
      <c r="F1182" s="37">
        <v>301.459991</v>
      </c>
      <c r="G1182" s="38">
        <v>38126500</v>
      </c>
      <c r="H1182" s="37">
        <v>280.39623999999998</v>
      </c>
      <c r="I1182" s="41">
        <f t="shared" si="143"/>
        <v>0.93012754053986546</v>
      </c>
      <c r="J1182" s="41">
        <f t="shared" ca="1" si="144"/>
        <v>1</v>
      </c>
      <c r="K1182" s="37">
        <f t="shared" si="145"/>
        <v>280.79000000000002</v>
      </c>
      <c r="L1182" s="37">
        <f t="shared" si="146"/>
        <v>280.91000000000003</v>
      </c>
      <c r="M1182" s="37">
        <f t="shared" si="147"/>
        <v>279.83</v>
      </c>
      <c r="N1182" s="37">
        <f t="shared" si="148"/>
        <v>280.39999999999998</v>
      </c>
      <c r="O1182" s="38">
        <f t="shared" ca="1" si="149"/>
        <v>38126500</v>
      </c>
    </row>
    <row r="1183" spans="1:15" x14ac:dyDescent="0.4">
      <c r="A1183">
        <v>1168</v>
      </c>
      <c r="B1183" s="63">
        <v>43672</v>
      </c>
      <c r="C1183" s="37">
        <v>300.76001000000002</v>
      </c>
      <c r="D1183" s="37">
        <v>302.23001099999999</v>
      </c>
      <c r="E1183" s="37">
        <v>300.61999500000002</v>
      </c>
      <c r="F1183" s="37">
        <v>302.01001000000002</v>
      </c>
      <c r="G1183" s="38">
        <v>45084100</v>
      </c>
      <c r="H1183" s="37">
        <v>280.90783699999997</v>
      </c>
      <c r="I1183" s="41">
        <f t="shared" si="143"/>
        <v>0.93012757093713538</v>
      </c>
      <c r="J1183" s="41">
        <f t="shared" ca="1" si="144"/>
        <v>1</v>
      </c>
      <c r="K1183" s="37">
        <f t="shared" si="145"/>
        <v>279.75</v>
      </c>
      <c r="L1183" s="37">
        <f t="shared" si="146"/>
        <v>281.11</v>
      </c>
      <c r="M1183" s="37">
        <f t="shared" si="147"/>
        <v>279.61</v>
      </c>
      <c r="N1183" s="37">
        <f t="shared" si="148"/>
        <v>280.91000000000003</v>
      </c>
      <c r="O1183" s="38">
        <f t="shared" ca="1" si="149"/>
        <v>45084100</v>
      </c>
    </row>
    <row r="1184" spans="1:15" x14ac:dyDescent="0.4">
      <c r="A1184">
        <v>1169</v>
      </c>
      <c r="B1184" s="63">
        <v>43671</v>
      </c>
      <c r="C1184" s="37">
        <v>300.94000199999999</v>
      </c>
      <c r="D1184" s="37">
        <v>301</v>
      </c>
      <c r="E1184" s="37">
        <v>299.10998499999999</v>
      </c>
      <c r="F1184" s="37">
        <v>300</v>
      </c>
      <c r="G1184" s="38">
        <v>55394100</v>
      </c>
      <c r="H1184" s="37">
        <v>279.038208</v>
      </c>
      <c r="I1184" s="41">
        <f t="shared" si="143"/>
        <v>0.93012735999999996</v>
      </c>
      <c r="J1184" s="41">
        <f t="shared" ca="1" si="144"/>
        <v>1</v>
      </c>
      <c r="K1184" s="37">
        <f t="shared" si="145"/>
        <v>279.91000000000003</v>
      </c>
      <c r="L1184" s="37">
        <f t="shared" si="146"/>
        <v>279.97000000000003</v>
      </c>
      <c r="M1184" s="37">
        <f t="shared" si="147"/>
        <v>278.20999999999998</v>
      </c>
      <c r="N1184" s="37">
        <f t="shared" si="148"/>
        <v>279.04000000000002</v>
      </c>
      <c r="O1184" s="38">
        <f t="shared" ca="1" si="149"/>
        <v>55394100</v>
      </c>
    </row>
    <row r="1185" spans="1:15" x14ac:dyDescent="0.4">
      <c r="A1185">
        <v>1170</v>
      </c>
      <c r="B1185" s="63">
        <v>43670</v>
      </c>
      <c r="C1185" s="37">
        <v>299.19000199999999</v>
      </c>
      <c r="D1185" s="37">
        <v>301.44000199999999</v>
      </c>
      <c r="E1185" s="37">
        <v>299.08999599999999</v>
      </c>
      <c r="F1185" s="37">
        <v>301.44000199999999</v>
      </c>
      <c r="G1185" s="38">
        <v>47213200</v>
      </c>
      <c r="H1185" s="37">
        <v>280.37759399999999</v>
      </c>
      <c r="I1185" s="41">
        <f t="shared" si="143"/>
        <v>0.93012736245934602</v>
      </c>
      <c r="J1185" s="41">
        <f t="shared" ca="1" si="144"/>
        <v>1</v>
      </c>
      <c r="K1185" s="37">
        <f t="shared" si="145"/>
        <v>278.27999999999997</v>
      </c>
      <c r="L1185" s="37">
        <f t="shared" si="146"/>
        <v>280.38</v>
      </c>
      <c r="M1185" s="37">
        <f t="shared" si="147"/>
        <v>278.19</v>
      </c>
      <c r="N1185" s="37">
        <f t="shared" si="148"/>
        <v>280.38</v>
      </c>
      <c r="O1185" s="38">
        <f t="shared" ca="1" si="149"/>
        <v>47213200</v>
      </c>
    </row>
    <row r="1186" spans="1:15" x14ac:dyDescent="0.4">
      <c r="A1186">
        <v>1171</v>
      </c>
      <c r="B1186" s="63">
        <v>43669</v>
      </c>
      <c r="C1186" s="37">
        <v>299.14001500000001</v>
      </c>
      <c r="D1186" s="37">
        <v>300.02999899999998</v>
      </c>
      <c r="E1186" s="37">
        <v>298.22000100000002</v>
      </c>
      <c r="F1186" s="37">
        <v>300.02999899999998</v>
      </c>
      <c r="G1186" s="38">
        <v>44564500</v>
      </c>
      <c r="H1186" s="37">
        <v>279.066193</v>
      </c>
      <c r="I1186" s="41">
        <f t="shared" si="143"/>
        <v>0.93012763367039186</v>
      </c>
      <c r="J1186" s="41">
        <f t="shared" ca="1" si="144"/>
        <v>1</v>
      </c>
      <c r="K1186" s="37">
        <f t="shared" si="145"/>
        <v>278.24</v>
      </c>
      <c r="L1186" s="37">
        <f t="shared" si="146"/>
        <v>279.07</v>
      </c>
      <c r="M1186" s="37">
        <f t="shared" si="147"/>
        <v>277.38</v>
      </c>
      <c r="N1186" s="37">
        <f t="shared" si="148"/>
        <v>279.07</v>
      </c>
      <c r="O1186" s="38">
        <f t="shared" ca="1" si="149"/>
        <v>44564500</v>
      </c>
    </row>
    <row r="1187" spans="1:15" x14ac:dyDescent="0.4">
      <c r="A1187">
        <v>1172</v>
      </c>
      <c r="B1187" s="63">
        <v>43668</v>
      </c>
      <c r="C1187" s="37">
        <v>297.60998499999999</v>
      </c>
      <c r="D1187" s="37">
        <v>298.5</v>
      </c>
      <c r="E1187" s="37">
        <v>297.040009</v>
      </c>
      <c r="F1187" s="37">
        <v>297.89999399999999</v>
      </c>
      <c r="G1187" s="38">
        <v>43638100</v>
      </c>
      <c r="H1187" s="37">
        <v>277.08496100000002</v>
      </c>
      <c r="I1187" s="41">
        <f t="shared" si="143"/>
        <v>0.93012744740102282</v>
      </c>
      <c r="J1187" s="41">
        <f t="shared" ca="1" si="144"/>
        <v>1</v>
      </c>
      <c r="K1187" s="37">
        <f t="shared" si="145"/>
        <v>276.82</v>
      </c>
      <c r="L1187" s="37">
        <f t="shared" si="146"/>
        <v>277.64</v>
      </c>
      <c r="M1187" s="37">
        <f t="shared" si="147"/>
        <v>276.29000000000002</v>
      </c>
      <c r="N1187" s="37">
        <f t="shared" si="148"/>
        <v>277.08</v>
      </c>
      <c r="O1187" s="38">
        <f t="shared" ca="1" si="149"/>
        <v>43638100</v>
      </c>
    </row>
    <row r="1188" spans="1:15" x14ac:dyDescent="0.4">
      <c r="A1188">
        <v>1173</v>
      </c>
      <c r="B1188" s="63">
        <v>43665</v>
      </c>
      <c r="C1188" s="37">
        <v>300.040009</v>
      </c>
      <c r="D1188" s="37">
        <v>300.07000699999998</v>
      </c>
      <c r="E1188" s="37">
        <v>296.98001099999999</v>
      </c>
      <c r="F1188" s="37">
        <v>297.17001299999998</v>
      </c>
      <c r="G1188" s="38">
        <v>58678600</v>
      </c>
      <c r="H1188" s="37">
        <v>276.40600599999999</v>
      </c>
      <c r="I1188" s="41">
        <f t="shared" si="143"/>
        <v>0.93012751592806242</v>
      </c>
      <c r="J1188" s="41">
        <f t="shared" ca="1" si="144"/>
        <v>1</v>
      </c>
      <c r="K1188" s="37">
        <f t="shared" si="145"/>
        <v>279.08</v>
      </c>
      <c r="L1188" s="37">
        <f t="shared" si="146"/>
        <v>279.10000000000002</v>
      </c>
      <c r="M1188" s="37">
        <f t="shared" si="147"/>
        <v>276.23</v>
      </c>
      <c r="N1188" s="37">
        <f t="shared" si="148"/>
        <v>276.41000000000003</v>
      </c>
      <c r="O1188" s="38">
        <f t="shared" ca="1" si="149"/>
        <v>58678600</v>
      </c>
    </row>
    <row r="1189" spans="1:15" x14ac:dyDescent="0.4">
      <c r="A1189">
        <v>1174</v>
      </c>
      <c r="B1189" s="63">
        <v>43664</v>
      </c>
      <c r="C1189" s="37">
        <v>297.19000199999999</v>
      </c>
      <c r="D1189" s="37">
        <v>299.25</v>
      </c>
      <c r="E1189" s="37">
        <v>296.70001200000002</v>
      </c>
      <c r="F1189" s="37">
        <v>298.82998700000002</v>
      </c>
      <c r="G1189" s="38">
        <v>51392600</v>
      </c>
      <c r="H1189" s="37">
        <v>277.94998199999998</v>
      </c>
      <c r="I1189" s="41">
        <f t="shared" si="143"/>
        <v>0.93012747746764768</v>
      </c>
      <c r="J1189" s="41">
        <f t="shared" ca="1" si="144"/>
        <v>1</v>
      </c>
      <c r="K1189" s="37">
        <f t="shared" si="145"/>
        <v>276.42</v>
      </c>
      <c r="L1189" s="37">
        <f t="shared" si="146"/>
        <v>278.33999999999997</v>
      </c>
      <c r="M1189" s="37">
        <f t="shared" si="147"/>
        <v>275.97000000000003</v>
      </c>
      <c r="N1189" s="37">
        <f t="shared" si="148"/>
        <v>277.95</v>
      </c>
      <c r="O1189" s="38">
        <f t="shared" ca="1" si="149"/>
        <v>51392600</v>
      </c>
    </row>
    <row r="1190" spans="1:15" x14ac:dyDescent="0.4">
      <c r="A1190">
        <v>1175</v>
      </c>
      <c r="B1190" s="63">
        <v>43663</v>
      </c>
      <c r="C1190" s="37">
        <v>299.75</v>
      </c>
      <c r="D1190" s="37">
        <v>299.92999300000002</v>
      </c>
      <c r="E1190" s="37">
        <v>297.73998999999998</v>
      </c>
      <c r="F1190" s="37">
        <v>297.73998999999998</v>
      </c>
      <c r="G1190" s="38">
        <v>36036300</v>
      </c>
      <c r="H1190" s="37">
        <v>276.93615699999998</v>
      </c>
      <c r="I1190" s="41">
        <f t="shared" si="143"/>
        <v>0.93012751495020873</v>
      </c>
      <c r="J1190" s="41">
        <f t="shared" ca="1" si="144"/>
        <v>1</v>
      </c>
      <c r="K1190" s="37">
        <f t="shared" si="145"/>
        <v>278.81</v>
      </c>
      <c r="L1190" s="37">
        <f t="shared" si="146"/>
        <v>278.97000000000003</v>
      </c>
      <c r="M1190" s="37">
        <f t="shared" si="147"/>
        <v>276.94</v>
      </c>
      <c r="N1190" s="37">
        <f t="shared" si="148"/>
        <v>276.94</v>
      </c>
      <c r="O1190" s="38">
        <f t="shared" ca="1" si="149"/>
        <v>36036300</v>
      </c>
    </row>
    <row r="1191" spans="1:15" x14ac:dyDescent="0.4">
      <c r="A1191">
        <v>1176</v>
      </c>
      <c r="B1191" s="63">
        <v>43662</v>
      </c>
      <c r="C1191" s="37">
        <v>300.64999399999999</v>
      </c>
      <c r="D1191" s="37">
        <v>300.88000499999998</v>
      </c>
      <c r="E1191" s="37">
        <v>299.44000199999999</v>
      </c>
      <c r="F1191" s="37">
        <v>299.77999899999998</v>
      </c>
      <c r="G1191" s="38">
        <v>36650100</v>
      </c>
      <c r="H1191" s="37">
        <v>278.833618</v>
      </c>
      <c r="I1191" s="41">
        <f t="shared" si="143"/>
        <v>0.93012748992637106</v>
      </c>
      <c r="J1191" s="41">
        <f t="shared" ca="1" si="144"/>
        <v>1</v>
      </c>
      <c r="K1191" s="37">
        <f t="shared" si="145"/>
        <v>279.64</v>
      </c>
      <c r="L1191" s="37">
        <f t="shared" si="146"/>
        <v>279.86</v>
      </c>
      <c r="M1191" s="37">
        <f t="shared" si="147"/>
        <v>278.52</v>
      </c>
      <c r="N1191" s="37">
        <f t="shared" si="148"/>
        <v>278.83</v>
      </c>
      <c r="O1191" s="38">
        <f t="shared" ca="1" si="149"/>
        <v>36650100</v>
      </c>
    </row>
    <row r="1192" spans="1:15" x14ac:dyDescent="0.4">
      <c r="A1192">
        <v>1177</v>
      </c>
      <c r="B1192" s="63">
        <v>43661</v>
      </c>
      <c r="C1192" s="37">
        <v>301.13000499999998</v>
      </c>
      <c r="D1192" s="37">
        <v>301.13000499999998</v>
      </c>
      <c r="E1192" s="37">
        <v>300.19000199999999</v>
      </c>
      <c r="F1192" s="37">
        <v>300.75</v>
      </c>
      <c r="G1192" s="38">
        <v>33900000</v>
      </c>
      <c r="H1192" s="37">
        <v>279.73586999999998</v>
      </c>
      <c r="I1192" s="41">
        <f t="shared" si="143"/>
        <v>0.93012758104738147</v>
      </c>
      <c r="J1192" s="41">
        <f t="shared" ca="1" si="144"/>
        <v>1</v>
      </c>
      <c r="K1192" s="37">
        <f t="shared" si="145"/>
        <v>280.08999999999997</v>
      </c>
      <c r="L1192" s="37">
        <f t="shared" si="146"/>
        <v>280.08999999999997</v>
      </c>
      <c r="M1192" s="37">
        <f t="shared" si="147"/>
        <v>279.22000000000003</v>
      </c>
      <c r="N1192" s="37">
        <f t="shared" si="148"/>
        <v>279.74</v>
      </c>
      <c r="O1192" s="38">
        <f t="shared" ca="1" si="149"/>
        <v>33900000</v>
      </c>
    </row>
    <row r="1193" spans="1:15" x14ac:dyDescent="0.4">
      <c r="A1193">
        <v>1178</v>
      </c>
      <c r="B1193" s="63">
        <v>43658</v>
      </c>
      <c r="C1193" s="37">
        <v>299.85000600000001</v>
      </c>
      <c r="D1193" s="37">
        <v>300.73001099999999</v>
      </c>
      <c r="E1193" s="37">
        <v>299.51001000000002</v>
      </c>
      <c r="F1193" s="37">
        <v>300.64999399999999</v>
      </c>
      <c r="G1193" s="38">
        <v>40326000</v>
      </c>
      <c r="H1193" s="37">
        <v>279.64279199999999</v>
      </c>
      <c r="I1193" s="41">
        <f t="shared" si="143"/>
        <v>0.93012738260689931</v>
      </c>
      <c r="J1193" s="41">
        <f t="shared" ca="1" si="144"/>
        <v>1</v>
      </c>
      <c r="K1193" s="37">
        <f t="shared" si="145"/>
        <v>278.89999999999998</v>
      </c>
      <c r="L1193" s="37">
        <f t="shared" si="146"/>
        <v>279.72000000000003</v>
      </c>
      <c r="M1193" s="37">
        <f t="shared" si="147"/>
        <v>278.58</v>
      </c>
      <c r="N1193" s="37">
        <f t="shared" si="148"/>
        <v>279.64</v>
      </c>
      <c r="O1193" s="38">
        <f t="shared" ca="1" si="149"/>
        <v>40326000</v>
      </c>
    </row>
    <row r="1194" spans="1:15" x14ac:dyDescent="0.4">
      <c r="A1194">
        <v>1179</v>
      </c>
      <c r="B1194" s="63">
        <v>43657</v>
      </c>
      <c r="C1194" s="37">
        <v>299.32000699999998</v>
      </c>
      <c r="D1194" s="37">
        <v>299.57998700000002</v>
      </c>
      <c r="E1194" s="37">
        <v>298.20001200000002</v>
      </c>
      <c r="F1194" s="37">
        <v>299.30999800000001</v>
      </c>
      <c r="G1194" s="38">
        <v>50826100</v>
      </c>
      <c r="H1194" s="37">
        <v>278.39645400000001</v>
      </c>
      <c r="I1194" s="41">
        <f t="shared" si="143"/>
        <v>0.93012747940347784</v>
      </c>
      <c r="J1194" s="41">
        <f t="shared" ca="1" si="144"/>
        <v>1</v>
      </c>
      <c r="K1194" s="37">
        <f t="shared" si="145"/>
        <v>278.41000000000003</v>
      </c>
      <c r="L1194" s="37">
        <f t="shared" si="146"/>
        <v>278.64999999999998</v>
      </c>
      <c r="M1194" s="37">
        <f t="shared" si="147"/>
        <v>277.36</v>
      </c>
      <c r="N1194" s="37">
        <f t="shared" si="148"/>
        <v>278.39999999999998</v>
      </c>
      <c r="O1194" s="38">
        <f t="shared" ca="1" si="149"/>
        <v>50826100</v>
      </c>
    </row>
    <row r="1195" spans="1:15" x14ac:dyDescent="0.4">
      <c r="A1195">
        <v>1180</v>
      </c>
      <c r="B1195" s="63">
        <v>43656</v>
      </c>
      <c r="C1195" s="37">
        <v>298.36999500000002</v>
      </c>
      <c r="D1195" s="37">
        <v>299.66000400000001</v>
      </c>
      <c r="E1195" s="37">
        <v>297.77999899999998</v>
      </c>
      <c r="F1195" s="37">
        <v>298.60998499999999</v>
      </c>
      <c r="G1195" s="38">
        <v>58448500</v>
      </c>
      <c r="H1195" s="37">
        <v>277.745361</v>
      </c>
      <c r="I1195" s="41">
        <f t="shared" si="143"/>
        <v>0.93012750729015314</v>
      </c>
      <c r="J1195" s="41">
        <f t="shared" ca="1" si="144"/>
        <v>1</v>
      </c>
      <c r="K1195" s="37">
        <f t="shared" si="145"/>
        <v>277.52</v>
      </c>
      <c r="L1195" s="37">
        <f t="shared" si="146"/>
        <v>278.72000000000003</v>
      </c>
      <c r="M1195" s="37">
        <f t="shared" si="147"/>
        <v>276.97000000000003</v>
      </c>
      <c r="N1195" s="37">
        <f t="shared" si="148"/>
        <v>277.75</v>
      </c>
      <c r="O1195" s="38">
        <f t="shared" ca="1" si="149"/>
        <v>58448500</v>
      </c>
    </row>
    <row r="1196" spans="1:15" x14ac:dyDescent="0.4">
      <c r="A1196">
        <v>1181</v>
      </c>
      <c r="B1196" s="63">
        <v>43655</v>
      </c>
      <c r="C1196" s="37">
        <v>295.540009</v>
      </c>
      <c r="D1196" s="37">
        <v>297.51998900000001</v>
      </c>
      <c r="E1196" s="37">
        <v>295.48001099999999</v>
      </c>
      <c r="F1196" s="37">
        <v>297.19000199999999</v>
      </c>
      <c r="G1196" s="38">
        <v>41101300</v>
      </c>
      <c r="H1196" s="37">
        <v>276.42459100000002</v>
      </c>
      <c r="I1196" s="41">
        <f t="shared" si="143"/>
        <v>0.93012749130100292</v>
      </c>
      <c r="J1196" s="41">
        <f t="shared" ca="1" si="144"/>
        <v>1</v>
      </c>
      <c r="K1196" s="37">
        <f t="shared" si="145"/>
        <v>274.89</v>
      </c>
      <c r="L1196" s="37">
        <f t="shared" si="146"/>
        <v>276.73</v>
      </c>
      <c r="M1196" s="37">
        <f t="shared" si="147"/>
        <v>274.83</v>
      </c>
      <c r="N1196" s="37">
        <f t="shared" si="148"/>
        <v>276.42</v>
      </c>
      <c r="O1196" s="38">
        <f t="shared" ca="1" si="149"/>
        <v>41101300</v>
      </c>
    </row>
    <row r="1197" spans="1:15" x14ac:dyDescent="0.4">
      <c r="A1197">
        <v>1182</v>
      </c>
      <c r="B1197" s="63">
        <v>43654</v>
      </c>
      <c r="C1197" s="37">
        <v>297.01001000000002</v>
      </c>
      <c r="D1197" s="37">
        <v>298.26001000000002</v>
      </c>
      <c r="E1197" s="37">
        <v>296.22000100000002</v>
      </c>
      <c r="F1197" s="37">
        <v>296.82000699999998</v>
      </c>
      <c r="G1197" s="38">
        <v>45841800</v>
      </c>
      <c r="H1197" s="37">
        <v>276.080444</v>
      </c>
      <c r="I1197" s="41">
        <f t="shared" si="143"/>
        <v>0.93012747621153458</v>
      </c>
      <c r="J1197" s="41">
        <f t="shared" ca="1" si="144"/>
        <v>1</v>
      </c>
      <c r="K1197" s="37">
        <f t="shared" si="145"/>
        <v>276.26</v>
      </c>
      <c r="L1197" s="37">
        <f t="shared" si="146"/>
        <v>277.42</v>
      </c>
      <c r="M1197" s="37">
        <f t="shared" si="147"/>
        <v>275.52</v>
      </c>
      <c r="N1197" s="37">
        <f t="shared" si="148"/>
        <v>276.08</v>
      </c>
      <c r="O1197" s="38">
        <f t="shared" ca="1" si="149"/>
        <v>45841800</v>
      </c>
    </row>
    <row r="1198" spans="1:15" x14ac:dyDescent="0.4">
      <c r="A1198">
        <v>1183</v>
      </c>
      <c r="B1198" s="63">
        <v>43651</v>
      </c>
      <c r="C1198" s="37">
        <v>297.44000199999999</v>
      </c>
      <c r="D1198" s="37">
        <v>298.64001500000001</v>
      </c>
      <c r="E1198" s="37">
        <v>296.01001000000002</v>
      </c>
      <c r="F1198" s="37">
        <v>298.459991</v>
      </c>
      <c r="G1198" s="38">
        <v>51677300</v>
      </c>
      <c r="H1198" s="37">
        <v>277.605774</v>
      </c>
      <c r="I1198" s="41">
        <f t="shared" si="143"/>
        <v>0.93012726117786415</v>
      </c>
      <c r="J1198" s="41">
        <f t="shared" ca="1" si="144"/>
        <v>1</v>
      </c>
      <c r="K1198" s="37">
        <f t="shared" si="145"/>
        <v>276.66000000000003</v>
      </c>
      <c r="L1198" s="37">
        <f t="shared" si="146"/>
        <v>277.77</v>
      </c>
      <c r="M1198" s="37">
        <f t="shared" si="147"/>
        <v>275.33</v>
      </c>
      <c r="N1198" s="37">
        <f t="shared" si="148"/>
        <v>277.61</v>
      </c>
      <c r="O1198" s="38">
        <f t="shared" ca="1" si="149"/>
        <v>51677300</v>
      </c>
    </row>
    <row r="1199" spans="1:15" x14ac:dyDescent="0.4">
      <c r="A1199">
        <v>1184</v>
      </c>
      <c r="B1199" s="63">
        <v>43649</v>
      </c>
      <c r="C1199" s="37">
        <v>297.17999300000002</v>
      </c>
      <c r="D1199" s="37">
        <v>298.82000699999998</v>
      </c>
      <c r="E1199" s="37">
        <v>297.01998900000001</v>
      </c>
      <c r="F1199" s="37">
        <v>298.79998799999998</v>
      </c>
      <c r="G1199" s="38">
        <v>40898900</v>
      </c>
      <c r="H1199" s="37">
        <v>277.92208900000003</v>
      </c>
      <c r="I1199" s="41">
        <f t="shared" si="143"/>
        <v>0.93012751058075693</v>
      </c>
      <c r="J1199" s="41">
        <f t="shared" ca="1" si="144"/>
        <v>1</v>
      </c>
      <c r="K1199" s="37">
        <f t="shared" si="145"/>
        <v>276.42</v>
      </c>
      <c r="L1199" s="37">
        <f t="shared" si="146"/>
        <v>277.94</v>
      </c>
      <c r="M1199" s="37">
        <f t="shared" si="147"/>
        <v>276.27</v>
      </c>
      <c r="N1199" s="37">
        <f t="shared" si="148"/>
        <v>277.92</v>
      </c>
      <c r="O1199" s="38">
        <f t="shared" ca="1" si="149"/>
        <v>40898900</v>
      </c>
    </row>
    <row r="1200" spans="1:15" x14ac:dyDescent="0.4">
      <c r="A1200">
        <v>1185</v>
      </c>
      <c r="B1200" s="63">
        <v>43648</v>
      </c>
      <c r="C1200" s="37">
        <v>295.60998499999999</v>
      </c>
      <c r="D1200" s="37">
        <v>296.48998999999998</v>
      </c>
      <c r="E1200" s="37">
        <v>294.67999300000002</v>
      </c>
      <c r="F1200" s="37">
        <v>296.42999300000002</v>
      </c>
      <c r="G1200" s="38">
        <v>61504500</v>
      </c>
      <c r="H1200" s="37">
        <v>275.71768200000002</v>
      </c>
      <c r="I1200" s="41">
        <f t="shared" si="143"/>
        <v>0.93012747869949852</v>
      </c>
      <c r="J1200" s="41">
        <f t="shared" ca="1" si="144"/>
        <v>1</v>
      </c>
      <c r="K1200" s="37">
        <f t="shared" si="145"/>
        <v>274.95</v>
      </c>
      <c r="L1200" s="37">
        <f t="shared" si="146"/>
        <v>275.77</v>
      </c>
      <c r="M1200" s="37">
        <f t="shared" si="147"/>
        <v>274.08999999999997</v>
      </c>
      <c r="N1200" s="37">
        <f t="shared" si="148"/>
        <v>275.72000000000003</v>
      </c>
      <c r="O1200" s="38">
        <f t="shared" ca="1" si="149"/>
        <v>61504500</v>
      </c>
    </row>
    <row r="1201" spans="1:15" x14ac:dyDescent="0.4">
      <c r="A1201">
        <v>1186</v>
      </c>
      <c r="B1201" s="63">
        <v>43647</v>
      </c>
      <c r="C1201" s="37">
        <v>296.67999300000002</v>
      </c>
      <c r="D1201" s="37">
        <v>296.92001299999998</v>
      </c>
      <c r="E1201" s="37">
        <v>294.32998700000002</v>
      </c>
      <c r="F1201" s="37">
        <v>295.66000400000001</v>
      </c>
      <c r="G1201" s="38">
        <v>78705600</v>
      </c>
      <c r="H1201" s="37">
        <v>275.00149499999998</v>
      </c>
      <c r="I1201" s="41">
        <f t="shared" si="143"/>
        <v>0.93012748183552063</v>
      </c>
      <c r="J1201" s="41">
        <f t="shared" ca="1" si="144"/>
        <v>1</v>
      </c>
      <c r="K1201" s="37">
        <f t="shared" si="145"/>
        <v>275.95</v>
      </c>
      <c r="L1201" s="37">
        <f t="shared" si="146"/>
        <v>276.17</v>
      </c>
      <c r="M1201" s="37">
        <f t="shared" si="147"/>
        <v>273.76</v>
      </c>
      <c r="N1201" s="37">
        <f t="shared" si="148"/>
        <v>275</v>
      </c>
      <c r="O1201" s="38">
        <f t="shared" ca="1" si="149"/>
        <v>78705600</v>
      </c>
    </row>
    <row r="1202" spans="1:15" x14ac:dyDescent="0.4">
      <c r="A1202">
        <v>1187</v>
      </c>
      <c r="B1202" s="63">
        <v>43644</v>
      </c>
      <c r="C1202" s="37">
        <v>292.57998700000002</v>
      </c>
      <c r="D1202" s="37">
        <v>293.54998799999998</v>
      </c>
      <c r="E1202" s="37">
        <v>292.01001000000002</v>
      </c>
      <c r="F1202" s="37">
        <v>293</v>
      </c>
      <c r="G1202" s="38">
        <v>59350900</v>
      </c>
      <c r="H1202" s="37">
        <v>272.52734400000003</v>
      </c>
      <c r="I1202" s="41">
        <f t="shared" si="143"/>
        <v>0.9301274539249148</v>
      </c>
      <c r="J1202" s="41">
        <f t="shared" ca="1" si="144"/>
        <v>1</v>
      </c>
      <c r="K1202" s="37">
        <f t="shared" si="145"/>
        <v>272.14</v>
      </c>
      <c r="L1202" s="37">
        <f t="shared" si="146"/>
        <v>273.04000000000002</v>
      </c>
      <c r="M1202" s="37">
        <f t="shared" si="147"/>
        <v>271.61</v>
      </c>
      <c r="N1202" s="37">
        <f t="shared" si="148"/>
        <v>272.52999999999997</v>
      </c>
      <c r="O1202" s="38">
        <f t="shared" ca="1" si="149"/>
        <v>59350900</v>
      </c>
    </row>
    <row r="1203" spans="1:15" x14ac:dyDescent="0.4">
      <c r="A1203">
        <v>1188</v>
      </c>
      <c r="B1203" s="63">
        <v>43643</v>
      </c>
      <c r="C1203" s="37">
        <v>291.30999800000001</v>
      </c>
      <c r="D1203" s="37">
        <v>292.05999800000001</v>
      </c>
      <c r="E1203" s="37">
        <v>290.89001500000001</v>
      </c>
      <c r="F1203" s="37">
        <v>291.5</v>
      </c>
      <c r="G1203" s="38">
        <v>40355200</v>
      </c>
      <c r="H1203" s="37">
        <v>271.13220200000001</v>
      </c>
      <c r="I1203" s="41">
        <f t="shared" si="143"/>
        <v>0.9301276226415095</v>
      </c>
      <c r="J1203" s="41">
        <f t="shared" ca="1" si="144"/>
        <v>1</v>
      </c>
      <c r="K1203" s="37">
        <f t="shared" si="145"/>
        <v>270.95999999999998</v>
      </c>
      <c r="L1203" s="37">
        <f t="shared" si="146"/>
        <v>271.64999999999998</v>
      </c>
      <c r="M1203" s="37">
        <f t="shared" si="147"/>
        <v>270.56</v>
      </c>
      <c r="N1203" s="37">
        <f t="shared" si="148"/>
        <v>271.13</v>
      </c>
      <c r="O1203" s="38">
        <f t="shared" ca="1" si="149"/>
        <v>40355200</v>
      </c>
    </row>
    <row r="1204" spans="1:15" x14ac:dyDescent="0.4">
      <c r="A1204">
        <v>1189</v>
      </c>
      <c r="B1204" s="63">
        <v>43642</v>
      </c>
      <c r="C1204" s="37">
        <v>291.75</v>
      </c>
      <c r="D1204" s="37">
        <v>292.30999800000001</v>
      </c>
      <c r="E1204" s="37">
        <v>290.35000600000001</v>
      </c>
      <c r="F1204" s="37">
        <v>290.47000100000002</v>
      </c>
      <c r="G1204" s="38">
        <v>51584900</v>
      </c>
      <c r="H1204" s="37">
        <v>270.174103</v>
      </c>
      <c r="I1204" s="41">
        <f t="shared" si="143"/>
        <v>0.93012738688977381</v>
      </c>
      <c r="J1204" s="41">
        <f t="shared" ca="1" si="144"/>
        <v>1</v>
      </c>
      <c r="K1204" s="37">
        <f t="shared" si="145"/>
        <v>271.36</v>
      </c>
      <c r="L1204" s="37">
        <f t="shared" si="146"/>
        <v>271.89</v>
      </c>
      <c r="M1204" s="37">
        <f t="shared" si="147"/>
        <v>270.06</v>
      </c>
      <c r="N1204" s="37">
        <f t="shared" si="148"/>
        <v>270.17</v>
      </c>
      <c r="O1204" s="38">
        <f t="shared" ca="1" si="149"/>
        <v>51584900</v>
      </c>
    </row>
    <row r="1205" spans="1:15" x14ac:dyDescent="0.4">
      <c r="A1205">
        <v>1190</v>
      </c>
      <c r="B1205" s="63">
        <v>43641</v>
      </c>
      <c r="C1205" s="37">
        <v>293.70001200000002</v>
      </c>
      <c r="D1205" s="37">
        <v>293.73001099999999</v>
      </c>
      <c r="E1205" s="37">
        <v>290.64001500000001</v>
      </c>
      <c r="F1205" s="37">
        <v>290.76001000000002</v>
      </c>
      <c r="G1205" s="38">
        <v>82028700</v>
      </c>
      <c r="H1205" s="37">
        <v>270.44387799999998</v>
      </c>
      <c r="I1205" s="41">
        <f t="shared" si="143"/>
        <v>0.93012748898997477</v>
      </c>
      <c r="J1205" s="41">
        <f t="shared" ca="1" si="144"/>
        <v>1</v>
      </c>
      <c r="K1205" s="37">
        <f t="shared" si="145"/>
        <v>273.18</v>
      </c>
      <c r="L1205" s="37">
        <f t="shared" si="146"/>
        <v>273.20999999999998</v>
      </c>
      <c r="M1205" s="37">
        <f t="shared" si="147"/>
        <v>270.33</v>
      </c>
      <c r="N1205" s="37">
        <f t="shared" si="148"/>
        <v>270.44</v>
      </c>
      <c r="O1205" s="38">
        <f t="shared" ca="1" si="149"/>
        <v>82028700</v>
      </c>
    </row>
    <row r="1206" spans="1:15" x14ac:dyDescent="0.4">
      <c r="A1206">
        <v>1191</v>
      </c>
      <c r="B1206" s="63">
        <v>43640</v>
      </c>
      <c r="C1206" s="37">
        <v>294.23001099999999</v>
      </c>
      <c r="D1206" s="37">
        <v>294.57998700000002</v>
      </c>
      <c r="E1206" s="37">
        <v>293.47000100000002</v>
      </c>
      <c r="F1206" s="37">
        <v>293.64001500000001</v>
      </c>
      <c r="G1206" s="38">
        <v>47582700</v>
      </c>
      <c r="H1206" s="37">
        <v>273.122681</v>
      </c>
      <c r="I1206" s="41">
        <f t="shared" si="143"/>
        <v>0.93012759517806176</v>
      </c>
      <c r="J1206" s="41">
        <f t="shared" ca="1" si="144"/>
        <v>1</v>
      </c>
      <c r="K1206" s="37">
        <f t="shared" si="145"/>
        <v>273.67</v>
      </c>
      <c r="L1206" s="37">
        <f t="shared" si="146"/>
        <v>274</v>
      </c>
      <c r="M1206" s="37">
        <f t="shared" si="147"/>
        <v>272.95999999999998</v>
      </c>
      <c r="N1206" s="37">
        <f t="shared" si="148"/>
        <v>273.12</v>
      </c>
      <c r="O1206" s="38">
        <f t="shared" ca="1" si="149"/>
        <v>47582700</v>
      </c>
    </row>
    <row r="1207" spans="1:15" x14ac:dyDescent="0.4">
      <c r="A1207">
        <v>1192</v>
      </c>
      <c r="B1207" s="63">
        <v>43637</v>
      </c>
      <c r="C1207" s="37">
        <v>294.13000499999998</v>
      </c>
      <c r="D1207" s="37">
        <v>295.51998900000001</v>
      </c>
      <c r="E1207" s="37">
        <v>293.76001000000002</v>
      </c>
      <c r="F1207" s="37">
        <v>294</v>
      </c>
      <c r="G1207" s="38">
        <v>83309500</v>
      </c>
      <c r="H1207" s="37">
        <v>273.45751999999999</v>
      </c>
      <c r="I1207" s="41">
        <f t="shared" si="143"/>
        <v>0.93012761904761898</v>
      </c>
      <c r="J1207" s="41">
        <f t="shared" ca="1" si="144"/>
        <v>1</v>
      </c>
      <c r="K1207" s="37">
        <f t="shared" si="145"/>
        <v>273.58</v>
      </c>
      <c r="L1207" s="37">
        <f t="shared" si="146"/>
        <v>274.87</v>
      </c>
      <c r="M1207" s="37">
        <f t="shared" si="147"/>
        <v>273.23</v>
      </c>
      <c r="N1207" s="37">
        <f t="shared" si="148"/>
        <v>273.45999999999998</v>
      </c>
      <c r="O1207" s="38">
        <f t="shared" ca="1" si="149"/>
        <v>83309500</v>
      </c>
    </row>
    <row r="1208" spans="1:15" x14ac:dyDescent="0.4">
      <c r="A1208">
        <v>1193</v>
      </c>
      <c r="B1208" s="63">
        <v>43636</v>
      </c>
      <c r="C1208" s="37">
        <v>296.040009</v>
      </c>
      <c r="D1208" s="37">
        <v>296.30999800000001</v>
      </c>
      <c r="E1208" s="37">
        <v>293.13000499999998</v>
      </c>
      <c r="F1208" s="37">
        <v>295.85998499999999</v>
      </c>
      <c r="G1208" s="38">
        <v>116570000</v>
      </c>
      <c r="H1208" s="37">
        <v>273.85556000000003</v>
      </c>
      <c r="I1208" s="41">
        <f t="shared" si="143"/>
        <v>0.92562554547550602</v>
      </c>
      <c r="J1208" s="41">
        <f t="shared" ca="1" si="144"/>
        <v>1</v>
      </c>
      <c r="K1208" s="37">
        <f t="shared" si="145"/>
        <v>274.02</v>
      </c>
      <c r="L1208" s="37">
        <f t="shared" si="146"/>
        <v>274.27</v>
      </c>
      <c r="M1208" s="37">
        <f t="shared" si="147"/>
        <v>271.33</v>
      </c>
      <c r="N1208" s="37">
        <f t="shared" si="148"/>
        <v>273.86</v>
      </c>
      <c r="O1208" s="38">
        <f t="shared" ca="1" si="149"/>
        <v>116570000</v>
      </c>
    </row>
    <row r="1209" spans="1:15" x14ac:dyDescent="0.4">
      <c r="A1209">
        <v>1194</v>
      </c>
      <c r="B1209" s="63">
        <v>43635</v>
      </c>
      <c r="C1209" s="37">
        <v>292.54998799999998</v>
      </c>
      <c r="D1209" s="37">
        <v>293.64999399999999</v>
      </c>
      <c r="E1209" s="37">
        <v>291.47000100000002</v>
      </c>
      <c r="F1209" s="37">
        <v>293.05999800000001</v>
      </c>
      <c r="G1209" s="38">
        <v>78674400</v>
      </c>
      <c r="H1209" s="37">
        <v>271.263824</v>
      </c>
      <c r="I1209" s="41">
        <f t="shared" si="143"/>
        <v>0.92562555739865937</v>
      </c>
      <c r="J1209" s="41">
        <f t="shared" ca="1" si="144"/>
        <v>1</v>
      </c>
      <c r="K1209" s="37">
        <f t="shared" si="145"/>
        <v>270.79000000000002</v>
      </c>
      <c r="L1209" s="37">
        <f t="shared" si="146"/>
        <v>271.81</v>
      </c>
      <c r="M1209" s="37">
        <f t="shared" si="147"/>
        <v>269.79000000000002</v>
      </c>
      <c r="N1209" s="37">
        <f t="shared" si="148"/>
        <v>271.26</v>
      </c>
      <c r="O1209" s="38">
        <f t="shared" ca="1" si="149"/>
        <v>78674400</v>
      </c>
    </row>
    <row r="1210" spans="1:15" x14ac:dyDescent="0.4">
      <c r="A1210">
        <v>1195</v>
      </c>
      <c r="B1210" s="63">
        <v>43634</v>
      </c>
      <c r="C1210" s="37">
        <v>291.39001500000001</v>
      </c>
      <c r="D1210" s="37">
        <v>293.57000699999998</v>
      </c>
      <c r="E1210" s="37">
        <v>290.98998999999998</v>
      </c>
      <c r="F1210" s="37">
        <v>292.39999399999999</v>
      </c>
      <c r="G1210" s="38">
        <v>85434800</v>
      </c>
      <c r="H1210" s="37">
        <v>270.65289300000001</v>
      </c>
      <c r="I1210" s="41">
        <f t="shared" si="143"/>
        <v>0.92562550804977106</v>
      </c>
      <c r="J1210" s="41">
        <f t="shared" ca="1" si="144"/>
        <v>1</v>
      </c>
      <c r="K1210" s="37">
        <f t="shared" si="145"/>
        <v>269.72000000000003</v>
      </c>
      <c r="L1210" s="37">
        <f t="shared" si="146"/>
        <v>271.74</v>
      </c>
      <c r="M1210" s="37">
        <f t="shared" si="147"/>
        <v>269.35000000000002</v>
      </c>
      <c r="N1210" s="37">
        <f t="shared" si="148"/>
        <v>270.64999999999998</v>
      </c>
      <c r="O1210" s="38">
        <f t="shared" ca="1" si="149"/>
        <v>85434800</v>
      </c>
    </row>
    <row r="1211" spans="1:15" x14ac:dyDescent="0.4">
      <c r="A1211">
        <v>1196</v>
      </c>
      <c r="B1211" s="63">
        <v>43633</v>
      </c>
      <c r="C1211" s="37">
        <v>289.51998900000001</v>
      </c>
      <c r="D1211" s="37">
        <v>290.22000100000002</v>
      </c>
      <c r="E1211" s="37">
        <v>289.17999300000002</v>
      </c>
      <c r="F1211" s="37">
        <v>289.36999500000002</v>
      </c>
      <c r="G1211" s="38">
        <v>39205700</v>
      </c>
      <c r="H1211" s="37">
        <v>267.84823599999999</v>
      </c>
      <c r="I1211" s="41">
        <f t="shared" si="143"/>
        <v>0.92562546438168192</v>
      </c>
      <c r="J1211" s="41">
        <f t="shared" ca="1" si="144"/>
        <v>1</v>
      </c>
      <c r="K1211" s="37">
        <f t="shared" si="145"/>
        <v>267.99</v>
      </c>
      <c r="L1211" s="37">
        <f t="shared" si="146"/>
        <v>268.64</v>
      </c>
      <c r="M1211" s="37">
        <f t="shared" si="147"/>
        <v>267.67</v>
      </c>
      <c r="N1211" s="37">
        <f t="shared" si="148"/>
        <v>267.85000000000002</v>
      </c>
      <c r="O1211" s="38">
        <f t="shared" ca="1" si="149"/>
        <v>39205700</v>
      </c>
    </row>
    <row r="1212" spans="1:15" x14ac:dyDescent="0.4">
      <c r="A1212">
        <v>1197</v>
      </c>
      <c r="B1212" s="63">
        <v>43630</v>
      </c>
      <c r="C1212" s="37">
        <v>289.26001000000002</v>
      </c>
      <c r="D1212" s="37">
        <v>289.92999300000002</v>
      </c>
      <c r="E1212" s="37">
        <v>288.41000400000001</v>
      </c>
      <c r="F1212" s="37">
        <v>289.26001000000002</v>
      </c>
      <c r="G1212" s="38">
        <v>52324700</v>
      </c>
      <c r="H1212" s="37">
        <v>267.74646000000001</v>
      </c>
      <c r="I1212" s="41">
        <f t="shared" si="143"/>
        <v>0.92562556434952759</v>
      </c>
      <c r="J1212" s="41">
        <f t="shared" ca="1" si="144"/>
        <v>1</v>
      </c>
      <c r="K1212" s="37">
        <f t="shared" si="145"/>
        <v>267.75</v>
      </c>
      <c r="L1212" s="37">
        <f t="shared" si="146"/>
        <v>268.37</v>
      </c>
      <c r="M1212" s="37">
        <f t="shared" si="147"/>
        <v>266.95999999999998</v>
      </c>
      <c r="N1212" s="37">
        <f t="shared" si="148"/>
        <v>267.75</v>
      </c>
      <c r="O1212" s="38">
        <f t="shared" ca="1" si="149"/>
        <v>52324700</v>
      </c>
    </row>
    <row r="1213" spans="1:15" x14ac:dyDescent="0.4">
      <c r="A1213">
        <v>1198</v>
      </c>
      <c r="B1213" s="63">
        <v>43629</v>
      </c>
      <c r="C1213" s="37">
        <v>289.39999399999999</v>
      </c>
      <c r="D1213" s="37">
        <v>289.98001099999999</v>
      </c>
      <c r="E1213" s="37">
        <v>288.61999500000002</v>
      </c>
      <c r="F1213" s="37">
        <v>289.57998700000002</v>
      </c>
      <c r="G1213" s="38">
        <v>48945200</v>
      </c>
      <c r="H1213" s="37">
        <v>268.04257200000001</v>
      </c>
      <c r="I1213" s="41">
        <f t="shared" si="143"/>
        <v>0.92562533335565067</v>
      </c>
      <c r="J1213" s="41">
        <f t="shared" ca="1" si="144"/>
        <v>1</v>
      </c>
      <c r="K1213" s="37">
        <f t="shared" si="145"/>
        <v>267.88</v>
      </c>
      <c r="L1213" s="37">
        <f t="shared" si="146"/>
        <v>268.41000000000003</v>
      </c>
      <c r="M1213" s="37">
        <f t="shared" si="147"/>
        <v>267.14999999999998</v>
      </c>
      <c r="N1213" s="37">
        <f t="shared" si="148"/>
        <v>268.04000000000002</v>
      </c>
      <c r="O1213" s="38">
        <f t="shared" ca="1" si="149"/>
        <v>48945200</v>
      </c>
    </row>
    <row r="1214" spans="1:15" x14ac:dyDescent="0.4">
      <c r="A1214">
        <v>1199</v>
      </c>
      <c r="B1214" s="63">
        <v>43628</v>
      </c>
      <c r="C1214" s="37">
        <v>288.64001500000001</v>
      </c>
      <c r="D1214" s="37">
        <v>289.26001000000002</v>
      </c>
      <c r="E1214" s="37">
        <v>287.82000699999998</v>
      </c>
      <c r="F1214" s="37">
        <v>288.39001500000001</v>
      </c>
      <c r="G1214" s="38">
        <v>47096300</v>
      </c>
      <c r="H1214" s="37">
        <v>266.94113199999998</v>
      </c>
      <c r="I1214" s="41">
        <f t="shared" si="143"/>
        <v>0.92562543124109198</v>
      </c>
      <c r="J1214" s="41">
        <f t="shared" ca="1" si="144"/>
        <v>1</v>
      </c>
      <c r="K1214" s="37">
        <f t="shared" si="145"/>
        <v>267.17</v>
      </c>
      <c r="L1214" s="37">
        <f t="shared" si="146"/>
        <v>267.75</v>
      </c>
      <c r="M1214" s="37">
        <f t="shared" si="147"/>
        <v>266.41000000000003</v>
      </c>
      <c r="N1214" s="37">
        <f t="shared" si="148"/>
        <v>266.94</v>
      </c>
      <c r="O1214" s="38">
        <f t="shared" ca="1" si="149"/>
        <v>47096300</v>
      </c>
    </row>
    <row r="1215" spans="1:15" x14ac:dyDescent="0.4">
      <c r="A1215">
        <v>1200</v>
      </c>
      <c r="B1215" s="63">
        <v>43627</v>
      </c>
      <c r="C1215" s="37">
        <v>290.98998999999998</v>
      </c>
      <c r="D1215" s="37">
        <v>291.39999399999999</v>
      </c>
      <c r="E1215" s="37">
        <v>288.17999300000002</v>
      </c>
      <c r="F1215" s="37">
        <v>288.89999399999999</v>
      </c>
      <c r="G1215" s="38">
        <v>58641300</v>
      </c>
      <c r="H1215" s="37">
        <v>267.41323899999998</v>
      </c>
      <c r="I1215" s="41">
        <f t="shared" si="143"/>
        <v>0.92562563016183375</v>
      </c>
      <c r="J1215" s="41">
        <f t="shared" ca="1" si="144"/>
        <v>1</v>
      </c>
      <c r="K1215" s="37">
        <f t="shared" si="145"/>
        <v>269.35000000000002</v>
      </c>
      <c r="L1215" s="37">
        <f t="shared" si="146"/>
        <v>269.73</v>
      </c>
      <c r="M1215" s="37">
        <f t="shared" si="147"/>
        <v>266.75</v>
      </c>
      <c r="N1215" s="37">
        <f t="shared" si="148"/>
        <v>267.41000000000003</v>
      </c>
      <c r="O1215" s="38">
        <f t="shared" ca="1" si="149"/>
        <v>58641300</v>
      </c>
    </row>
    <row r="1216" spans="1:15" x14ac:dyDescent="0.4">
      <c r="A1216">
        <v>1201</v>
      </c>
      <c r="B1216" s="63">
        <v>43626</v>
      </c>
      <c r="C1216" s="37">
        <v>289.36999500000002</v>
      </c>
      <c r="D1216" s="37">
        <v>290.82000699999998</v>
      </c>
      <c r="E1216" s="37">
        <v>288.86999500000002</v>
      </c>
      <c r="F1216" s="37">
        <v>288.97000100000002</v>
      </c>
      <c r="G1216" s="38">
        <v>60799100</v>
      </c>
      <c r="H1216" s="37">
        <v>267.478027</v>
      </c>
      <c r="I1216" s="41">
        <f t="shared" si="143"/>
        <v>0.92562558768859882</v>
      </c>
      <c r="J1216" s="41">
        <f t="shared" ca="1" si="144"/>
        <v>1</v>
      </c>
      <c r="K1216" s="37">
        <f t="shared" si="145"/>
        <v>267.85000000000002</v>
      </c>
      <c r="L1216" s="37">
        <f t="shared" si="146"/>
        <v>269.19</v>
      </c>
      <c r="M1216" s="37">
        <f t="shared" si="147"/>
        <v>267.39</v>
      </c>
      <c r="N1216" s="37">
        <f t="shared" si="148"/>
        <v>267.48</v>
      </c>
      <c r="O1216" s="38">
        <f t="shared" ca="1" si="149"/>
        <v>60799100</v>
      </c>
    </row>
    <row r="1217" spans="1:15" x14ac:dyDescent="0.4">
      <c r="A1217">
        <v>1202</v>
      </c>
      <c r="B1217" s="63">
        <v>43623</v>
      </c>
      <c r="C1217" s="37">
        <v>285.92999300000002</v>
      </c>
      <c r="D1217" s="37">
        <v>288.85000600000001</v>
      </c>
      <c r="E1217" s="37">
        <v>285.73998999999998</v>
      </c>
      <c r="F1217" s="37">
        <v>287.64999399999999</v>
      </c>
      <c r="G1217" s="38">
        <v>74272200</v>
      </c>
      <c r="H1217" s="37">
        <v>266.25619499999999</v>
      </c>
      <c r="I1217" s="41">
        <f t="shared" si="143"/>
        <v>0.92562558857553812</v>
      </c>
      <c r="J1217" s="41">
        <f t="shared" ca="1" si="144"/>
        <v>1</v>
      </c>
      <c r="K1217" s="37">
        <f t="shared" si="145"/>
        <v>264.66000000000003</v>
      </c>
      <c r="L1217" s="37">
        <f t="shared" si="146"/>
        <v>267.37</v>
      </c>
      <c r="M1217" s="37">
        <f t="shared" si="147"/>
        <v>264.49</v>
      </c>
      <c r="N1217" s="37">
        <f t="shared" si="148"/>
        <v>266.26</v>
      </c>
      <c r="O1217" s="38">
        <f t="shared" ca="1" si="149"/>
        <v>74272200</v>
      </c>
    </row>
    <row r="1218" spans="1:15" x14ac:dyDescent="0.4">
      <c r="A1218">
        <v>1203</v>
      </c>
      <c r="B1218" s="63">
        <v>43622</v>
      </c>
      <c r="C1218" s="37">
        <v>283.290009</v>
      </c>
      <c r="D1218" s="37">
        <v>285.54998799999998</v>
      </c>
      <c r="E1218" s="37">
        <v>282.57000699999998</v>
      </c>
      <c r="F1218" s="37">
        <v>284.79998799999998</v>
      </c>
      <c r="G1218" s="38">
        <v>69430400</v>
      </c>
      <c r="H1218" s="37">
        <v>263.618134</v>
      </c>
      <c r="I1218" s="41">
        <f t="shared" si="143"/>
        <v>0.92562550950669287</v>
      </c>
      <c r="J1218" s="41">
        <f t="shared" ca="1" si="144"/>
        <v>1</v>
      </c>
      <c r="K1218" s="37">
        <f t="shared" si="145"/>
        <v>262.22000000000003</v>
      </c>
      <c r="L1218" s="37">
        <f t="shared" si="146"/>
        <v>264.31</v>
      </c>
      <c r="M1218" s="37">
        <f t="shared" si="147"/>
        <v>261.55</v>
      </c>
      <c r="N1218" s="37">
        <f t="shared" si="148"/>
        <v>263.62</v>
      </c>
      <c r="O1218" s="38">
        <f t="shared" ca="1" si="149"/>
        <v>69430400</v>
      </c>
    </row>
    <row r="1219" spans="1:15" x14ac:dyDescent="0.4">
      <c r="A1219">
        <v>1204</v>
      </c>
      <c r="B1219" s="63">
        <v>43621</v>
      </c>
      <c r="C1219" s="37">
        <v>282.32998700000002</v>
      </c>
      <c r="D1219" s="37">
        <v>282.98998999999998</v>
      </c>
      <c r="E1219" s="37">
        <v>280.32000699999998</v>
      </c>
      <c r="F1219" s="37">
        <v>282.959991</v>
      </c>
      <c r="G1219" s="38">
        <v>71169700</v>
      </c>
      <c r="H1219" s="37">
        <v>261.91497800000002</v>
      </c>
      <c r="I1219" s="41">
        <f t="shared" si="143"/>
        <v>0.92562548180177184</v>
      </c>
      <c r="J1219" s="41">
        <f t="shared" ca="1" si="144"/>
        <v>1</v>
      </c>
      <c r="K1219" s="37">
        <f t="shared" si="145"/>
        <v>261.33</v>
      </c>
      <c r="L1219" s="37">
        <f t="shared" si="146"/>
        <v>261.94</v>
      </c>
      <c r="M1219" s="37">
        <f t="shared" si="147"/>
        <v>259.47000000000003</v>
      </c>
      <c r="N1219" s="37">
        <f t="shared" si="148"/>
        <v>261.91000000000003</v>
      </c>
      <c r="O1219" s="38">
        <f t="shared" ca="1" si="149"/>
        <v>71169700</v>
      </c>
    </row>
    <row r="1220" spans="1:15" x14ac:dyDescent="0.4">
      <c r="A1220">
        <v>1205</v>
      </c>
      <c r="B1220" s="63">
        <v>43620</v>
      </c>
      <c r="C1220" s="37">
        <v>277.11999500000002</v>
      </c>
      <c r="D1220" s="37">
        <v>280.67999300000002</v>
      </c>
      <c r="E1220" s="37">
        <v>276.61999500000002</v>
      </c>
      <c r="F1220" s="37">
        <v>280.52999899999998</v>
      </c>
      <c r="G1220" s="38">
        <v>77231900</v>
      </c>
      <c r="H1220" s="37">
        <v>259.66577100000001</v>
      </c>
      <c r="I1220" s="41">
        <f t="shared" si="143"/>
        <v>0.92562567969780674</v>
      </c>
      <c r="J1220" s="41">
        <f t="shared" ca="1" si="144"/>
        <v>1</v>
      </c>
      <c r="K1220" s="37">
        <f t="shared" si="145"/>
        <v>256.51</v>
      </c>
      <c r="L1220" s="37">
        <f t="shared" si="146"/>
        <v>259.8</v>
      </c>
      <c r="M1220" s="37">
        <f t="shared" si="147"/>
        <v>256.05</v>
      </c>
      <c r="N1220" s="37">
        <f t="shared" si="148"/>
        <v>259.67</v>
      </c>
      <c r="O1220" s="38">
        <f t="shared" ca="1" si="149"/>
        <v>77231900</v>
      </c>
    </row>
    <row r="1221" spans="1:15" x14ac:dyDescent="0.4">
      <c r="A1221">
        <v>1206</v>
      </c>
      <c r="B1221" s="63">
        <v>43619</v>
      </c>
      <c r="C1221" s="37">
        <v>275.30999800000001</v>
      </c>
      <c r="D1221" s="37">
        <v>276.54998799999998</v>
      </c>
      <c r="E1221" s="37">
        <v>273.08999599999999</v>
      </c>
      <c r="F1221" s="37">
        <v>274.57000699999998</v>
      </c>
      <c r="G1221" s="38">
        <v>96428000</v>
      </c>
      <c r="H1221" s="37">
        <v>254.14897199999999</v>
      </c>
      <c r="I1221" s="41">
        <f t="shared" si="143"/>
        <v>0.92562539796999754</v>
      </c>
      <c r="J1221" s="41">
        <f t="shared" ca="1" si="144"/>
        <v>1</v>
      </c>
      <c r="K1221" s="37">
        <f t="shared" si="145"/>
        <v>254.83</v>
      </c>
      <c r="L1221" s="37">
        <f t="shared" si="146"/>
        <v>255.98</v>
      </c>
      <c r="M1221" s="37">
        <f t="shared" si="147"/>
        <v>252.78</v>
      </c>
      <c r="N1221" s="37">
        <f t="shared" si="148"/>
        <v>254.15</v>
      </c>
      <c r="O1221" s="38">
        <f t="shared" ca="1" si="149"/>
        <v>96428000</v>
      </c>
    </row>
    <row r="1222" spans="1:15" x14ac:dyDescent="0.4">
      <c r="A1222">
        <v>1207</v>
      </c>
      <c r="B1222" s="63">
        <v>43616</v>
      </c>
      <c r="C1222" s="37">
        <v>276.20001200000002</v>
      </c>
      <c r="D1222" s="37">
        <v>277.11999500000002</v>
      </c>
      <c r="E1222" s="37">
        <v>275.23998999999998</v>
      </c>
      <c r="F1222" s="37">
        <v>275.26998900000001</v>
      </c>
      <c r="G1222" s="38">
        <v>86862800</v>
      </c>
      <c r="H1222" s="37">
        <v>254.796921</v>
      </c>
      <c r="I1222" s="41">
        <f t="shared" si="143"/>
        <v>0.92562549926210802</v>
      </c>
      <c r="J1222" s="41">
        <f t="shared" ca="1" si="144"/>
        <v>1</v>
      </c>
      <c r="K1222" s="37">
        <f t="shared" si="145"/>
        <v>255.66</v>
      </c>
      <c r="L1222" s="37">
        <f t="shared" si="146"/>
        <v>256.51</v>
      </c>
      <c r="M1222" s="37">
        <f t="shared" si="147"/>
        <v>254.77</v>
      </c>
      <c r="N1222" s="37">
        <f t="shared" si="148"/>
        <v>254.8</v>
      </c>
      <c r="O1222" s="38">
        <f t="shared" ca="1" si="149"/>
        <v>86862800</v>
      </c>
    </row>
    <row r="1223" spans="1:15" x14ac:dyDescent="0.4">
      <c r="A1223">
        <v>1208</v>
      </c>
      <c r="B1223" s="63">
        <v>43615</v>
      </c>
      <c r="C1223" s="37">
        <v>279.10998499999999</v>
      </c>
      <c r="D1223" s="37">
        <v>280.040009</v>
      </c>
      <c r="E1223" s="37">
        <v>277.80999800000001</v>
      </c>
      <c r="F1223" s="37">
        <v>279.02999899999998</v>
      </c>
      <c r="G1223" s="38">
        <v>62523800</v>
      </c>
      <c r="H1223" s="37">
        <v>258.27734400000003</v>
      </c>
      <c r="I1223" s="41">
        <f t="shared" si="143"/>
        <v>0.92562572098206564</v>
      </c>
      <c r="J1223" s="41">
        <f t="shared" ca="1" si="144"/>
        <v>1</v>
      </c>
      <c r="K1223" s="37">
        <f t="shared" si="145"/>
        <v>258.35000000000002</v>
      </c>
      <c r="L1223" s="37">
        <f t="shared" si="146"/>
        <v>259.20999999999998</v>
      </c>
      <c r="M1223" s="37">
        <f t="shared" si="147"/>
        <v>257.14999999999998</v>
      </c>
      <c r="N1223" s="37">
        <f t="shared" si="148"/>
        <v>258.27999999999997</v>
      </c>
      <c r="O1223" s="38">
        <f t="shared" ca="1" si="149"/>
        <v>62523800</v>
      </c>
    </row>
    <row r="1224" spans="1:15" x14ac:dyDescent="0.4">
      <c r="A1224">
        <v>1209</v>
      </c>
      <c r="B1224" s="63">
        <v>43614</v>
      </c>
      <c r="C1224" s="37">
        <v>278.91000400000001</v>
      </c>
      <c r="D1224" s="37">
        <v>279.35998499999999</v>
      </c>
      <c r="E1224" s="37">
        <v>276.709991</v>
      </c>
      <c r="F1224" s="37">
        <v>278.26998900000001</v>
      </c>
      <c r="G1224" s="38">
        <v>104972900</v>
      </c>
      <c r="H1224" s="37">
        <v>257.57382200000001</v>
      </c>
      <c r="I1224" s="41">
        <f t="shared" si="143"/>
        <v>0.92562558731405276</v>
      </c>
      <c r="J1224" s="41">
        <f t="shared" ca="1" si="144"/>
        <v>1</v>
      </c>
      <c r="K1224" s="37">
        <f t="shared" si="145"/>
        <v>258.17</v>
      </c>
      <c r="L1224" s="37">
        <f t="shared" si="146"/>
        <v>258.58</v>
      </c>
      <c r="M1224" s="37">
        <f t="shared" si="147"/>
        <v>256.13</v>
      </c>
      <c r="N1224" s="37">
        <f t="shared" si="148"/>
        <v>257.57</v>
      </c>
      <c r="O1224" s="38">
        <f t="shared" ca="1" si="149"/>
        <v>104972900</v>
      </c>
    </row>
    <row r="1225" spans="1:15" x14ac:dyDescent="0.4">
      <c r="A1225">
        <v>1210</v>
      </c>
      <c r="B1225" s="63">
        <v>43613</v>
      </c>
      <c r="C1225" s="37">
        <v>283.08999599999999</v>
      </c>
      <c r="D1225" s="37">
        <v>284.14999399999999</v>
      </c>
      <c r="E1225" s="37">
        <v>280.13000499999998</v>
      </c>
      <c r="F1225" s="37">
        <v>280.14999399999999</v>
      </c>
      <c r="G1225" s="38">
        <v>70029400</v>
      </c>
      <c r="H1225" s="37">
        <v>259.313965</v>
      </c>
      <c r="I1225" s="41">
        <f t="shared" si="143"/>
        <v>0.92562545262806606</v>
      </c>
      <c r="J1225" s="41">
        <f t="shared" ca="1" si="144"/>
        <v>1</v>
      </c>
      <c r="K1225" s="37">
        <f t="shared" si="145"/>
        <v>262.04000000000002</v>
      </c>
      <c r="L1225" s="37">
        <f t="shared" si="146"/>
        <v>263.02</v>
      </c>
      <c r="M1225" s="37">
        <f t="shared" si="147"/>
        <v>259.3</v>
      </c>
      <c r="N1225" s="37">
        <f t="shared" si="148"/>
        <v>259.31</v>
      </c>
      <c r="O1225" s="38">
        <f t="shared" ca="1" si="149"/>
        <v>70029400</v>
      </c>
    </row>
    <row r="1226" spans="1:15" x14ac:dyDescent="0.4">
      <c r="A1226">
        <v>1211</v>
      </c>
      <c r="B1226" s="63">
        <v>43609</v>
      </c>
      <c r="C1226" s="37">
        <v>283.73998999999998</v>
      </c>
      <c r="D1226" s="37">
        <v>284.20001200000002</v>
      </c>
      <c r="E1226" s="37">
        <v>282.08999599999999</v>
      </c>
      <c r="F1226" s="37">
        <v>282.77999899999998</v>
      </c>
      <c r="G1226" s="38">
        <v>55268100</v>
      </c>
      <c r="H1226" s="37">
        <v>261.74841300000003</v>
      </c>
      <c r="I1226" s="41">
        <f t="shared" si="143"/>
        <v>0.92562562389711323</v>
      </c>
      <c r="J1226" s="41">
        <f t="shared" ca="1" si="144"/>
        <v>1</v>
      </c>
      <c r="K1226" s="37">
        <f t="shared" si="145"/>
        <v>262.64</v>
      </c>
      <c r="L1226" s="37">
        <f t="shared" si="146"/>
        <v>263.06</v>
      </c>
      <c r="M1226" s="37">
        <f t="shared" si="147"/>
        <v>261.11</v>
      </c>
      <c r="N1226" s="37">
        <f t="shared" si="148"/>
        <v>261.75</v>
      </c>
      <c r="O1226" s="38">
        <f t="shared" ca="1" si="149"/>
        <v>55268100</v>
      </c>
    </row>
    <row r="1227" spans="1:15" x14ac:dyDescent="0.4">
      <c r="A1227">
        <v>1212</v>
      </c>
      <c r="B1227" s="63">
        <v>43608</v>
      </c>
      <c r="C1227" s="37">
        <v>283.16000400000001</v>
      </c>
      <c r="D1227" s="37">
        <v>283.209991</v>
      </c>
      <c r="E1227" s="37">
        <v>280.57000699999998</v>
      </c>
      <c r="F1227" s="37">
        <v>282.14001500000001</v>
      </c>
      <c r="G1227" s="38">
        <v>98733800</v>
      </c>
      <c r="H1227" s="37">
        <v>261.15603599999997</v>
      </c>
      <c r="I1227" s="41">
        <f t="shared" si="143"/>
        <v>0.92562565434045208</v>
      </c>
      <c r="J1227" s="41">
        <f t="shared" ca="1" si="144"/>
        <v>1</v>
      </c>
      <c r="K1227" s="37">
        <f t="shared" si="145"/>
        <v>262.10000000000002</v>
      </c>
      <c r="L1227" s="37">
        <f t="shared" si="146"/>
        <v>262.14999999999998</v>
      </c>
      <c r="M1227" s="37">
        <f t="shared" si="147"/>
        <v>259.7</v>
      </c>
      <c r="N1227" s="37">
        <f t="shared" si="148"/>
        <v>261.16000000000003</v>
      </c>
      <c r="O1227" s="38">
        <f t="shared" ca="1" si="149"/>
        <v>98733800</v>
      </c>
    </row>
    <row r="1228" spans="1:15" x14ac:dyDescent="0.4">
      <c r="A1228">
        <v>1213</v>
      </c>
      <c r="B1228" s="63">
        <v>43607</v>
      </c>
      <c r="C1228" s="37">
        <v>285.45001200000002</v>
      </c>
      <c r="D1228" s="37">
        <v>286.69000199999999</v>
      </c>
      <c r="E1228" s="37">
        <v>285.10000600000001</v>
      </c>
      <c r="F1228" s="37">
        <v>285.63000499999998</v>
      </c>
      <c r="G1228" s="38">
        <v>49482500</v>
      </c>
      <c r="H1228" s="37">
        <v>264.38647500000002</v>
      </c>
      <c r="I1228" s="41">
        <f t="shared" si="143"/>
        <v>0.92562570588478632</v>
      </c>
      <c r="J1228" s="41">
        <f t="shared" ca="1" si="144"/>
        <v>1</v>
      </c>
      <c r="K1228" s="37">
        <f t="shared" si="145"/>
        <v>264.22000000000003</v>
      </c>
      <c r="L1228" s="37">
        <f t="shared" si="146"/>
        <v>265.37</v>
      </c>
      <c r="M1228" s="37">
        <f t="shared" si="147"/>
        <v>263.89999999999998</v>
      </c>
      <c r="N1228" s="37">
        <f t="shared" si="148"/>
        <v>264.39</v>
      </c>
      <c r="O1228" s="38">
        <f t="shared" ca="1" si="149"/>
        <v>49482500</v>
      </c>
    </row>
    <row r="1229" spans="1:15" x14ac:dyDescent="0.4">
      <c r="A1229">
        <v>1214</v>
      </c>
      <c r="B1229" s="63">
        <v>43606</v>
      </c>
      <c r="C1229" s="37">
        <v>285.82998700000002</v>
      </c>
      <c r="D1229" s="37">
        <v>286.92999300000002</v>
      </c>
      <c r="E1229" s="37">
        <v>285.54998799999998</v>
      </c>
      <c r="F1229" s="37">
        <v>286.51001000000002</v>
      </c>
      <c r="G1229" s="38">
        <v>46847100</v>
      </c>
      <c r="H1229" s="37">
        <v>265.20092799999998</v>
      </c>
      <c r="I1229" s="41">
        <f t="shared" si="143"/>
        <v>0.92562534900613058</v>
      </c>
      <c r="J1229" s="41">
        <f t="shared" ca="1" si="144"/>
        <v>1</v>
      </c>
      <c r="K1229" s="37">
        <f t="shared" si="145"/>
        <v>264.57</v>
      </c>
      <c r="L1229" s="37">
        <f t="shared" si="146"/>
        <v>265.58999999999997</v>
      </c>
      <c r="M1229" s="37">
        <f t="shared" si="147"/>
        <v>264.31</v>
      </c>
      <c r="N1229" s="37">
        <f t="shared" si="148"/>
        <v>265.2</v>
      </c>
      <c r="O1229" s="38">
        <f t="shared" ca="1" si="149"/>
        <v>46847100</v>
      </c>
    </row>
    <row r="1230" spans="1:15" x14ac:dyDescent="0.4">
      <c r="A1230">
        <v>1215</v>
      </c>
      <c r="B1230" s="63">
        <v>43605</v>
      </c>
      <c r="C1230" s="37">
        <v>284.05999800000001</v>
      </c>
      <c r="D1230" s="37">
        <v>285.959991</v>
      </c>
      <c r="E1230" s="37">
        <v>283.11999500000002</v>
      </c>
      <c r="F1230" s="37">
        <v>283.95001200000002</v>
      </c>
      <c r="G1230" s="38">
        <v>62877600</v>
      </c>
      <c r="H1230" s="37">
        <v>262.83142099999998</v>
      </c>
      <c r="I1230" s="41">
        <f t="shared" si="143"/>
        <v>0.92562567315545652</v>
      </c>
      <c r="J1230" s="41">
        <f t="shared" ca="1" si="144"/>
        <v>1</v>
      </c>
      <c r="K1230" s="37">
        <f t="shared" si="145"/>
        <v>262.93</v>
      </c>
      <c r="L1230" s="37">
        <f t="shared" si="146"/>
        <v>264.69</v>
      </c>
      <c r="M1230" s="37">
        <f t="shared" si="147"/>
        <v>262.06</v>
      </c>
      <c r="N1230" s="37">
        <f t="shared" si="148"/>
        <v>262.83</v>
      </c>
      <c r="O1230" s="38">
        <f t="shared" ca="1" si="149"/>
        <v>62877600</v>
      </c>
    </row>
    <row r="1231" spans="1:15" x14ac:dyDescent="0.4">
      <c r="A1231">
        <v>1216</v>
      </c>
      <c r="B1231" s="63">
        <v>43602</v>
      </c>
      <c r="C1231" s="37">
        <v>285.14001500000001</v>
      </c>
      <c r="D1231" s="37">
        <v>288.60000600000001</v>
      </c>
      <c r="E1231" s="37">
        <v>285.11999500000002</v>
      </c>
      <c r="F1231" s="37">
        <v>285.83999599999999</v>
      </c>
      <c r="G1231" s="38">
        <v>100353000</v>
      </c>
      <c r="H1231" s="37">
        <v>264.58084100000002</v>
      </c>
      <c r="I1231" s="41">
        <f t="shared" si="143"/>
        <v>0.92562568115904964</v>
      </c>
      <c r="J1231" s="41">
        <f t="shared" ca="1" si="144"/>
        <v>1</v>
      </c>
      <c r="K1231" s="37">
        <f t="shared" si="145"/>
        <v>263.93</v>
      </c>
      <c r="L1231" s="37">
        <f t="shared" si="146"/>
        <v>267.14</v>
      </c>
      <c r="M1231" s="37">
        <f t="shared" si="147"/>
        <v>263.91000000000003</v>
      </c>
      <c r="N1231" s="37">
        <f t="shared" si="148"/>
        <v>264.58</v>
      </c>
      <c r="O1231" s="38">
        <f t="shared" ca="1" si="149"/>
        <v>100353000</v>
      </c>
    </row>
    <row r="1232" spans="1:15" x14ac:dyDescent="0.4">
      <c r="A1232">
        <v>1217</v>
      </c>
      <c r="B1232" s="63">
        <v>43601</v>
      </c>
      <c r="C1232" s="37">
        <v>285.83999599999999</v>
      </c>
      <c r="D1232" s="37">
        <v>289.209991</v>
      </c>
      <c r="E1232" s="37">
        <v>285.76001000000002</v>
      </c>
      <c r="F1232" s="37">
        <v>287.70001200000002</v>
      </c>
      <c r="G1232" s="38">
        <v>76749600</v>
      </c>
      <c r="H1232" s="37">
        <v>266.30248999999998</v>
      </c>
      <c r="I1232" s="41">
        <f t="shared" si="143"/>
        <v>0.92562557835416415</v>
      </c>
      <c r="J1232" s="41">
        <f t="shared" ca="1" si="144"/>
        <v>1</v>
      </c>
      <c r="K1232" s="37">
        <f t="shared" si="145"/>
        <v>264.58</v>
      </c>
      <c r="L1232" s="37">
        <f t="shared" si="146"/>
        <v>267.7</v>
      </c>
      <c r="M1232" s="37">
        <f t="shared" si="147"/>
        <v>264.51</v>
      </c>
      <c r="N1232" s="37">
        <f t="shared" si="148"/>
        <v>266.3</v>
      </c>
      <c r="O1232" s="38">
        <f t="shared" ca="1" si="149"/>
        <v>76749600</v>
      </c>
    </row>
    <row r="1233" spans="1:15" x14ac:dyDescent="0.4">
      <c r="A1233">
        <v>1218</v>
      </c>
      <c r="B1233" s="63">
        <v>43600</v>
      </c>
      <c r="C1233" s="37">
        <v>281.58999599999999</v>
      </c>
      <c r="D1233" s="37">
        <v>285.76998900000001</v>
      </c>
      <c r="E1233" s="37">
        <v>281.35998499999999</v>
      </c>
      <c r="F1233" s="37">
        <v>285.05999800000001</v>
      </c>
      <c r="G1233" s="38">
        <v>73956400</v>
      </c>
      <c r="H1233" s="37">
        <v>263.85882600000002</v>
      </c>
      <c r="I1233" s="41">
        <f t="shared" ref="I1233:I1296" si="150">IF(F1233=0,1,H1233/F1233)</f>
        <v>0.92562558005771123</v>
      </c>
      <c r="J1233" s="41">
        <f t="shared" ref="J1233:J1296" ca="1" si="151">INDEX(OFFSET($T$15,0,0,$S$13+1,1),MATCH(B1233,OFFSET($Q$15,0,0,$S$13+1,1),-1))</f>
        <v>1</v>
      </c>
      <c r="K1233" s="37">
        <f t="shared" ref="K1233:K1296" si="152">ROUND($I1233*C1233,2)</f>
        <v>260.64999999999998</v>
      </c>
      <c r="L1233" s="37">
        <f t="shared" ref="L1233:L1296" si="153">ROUND($I1233*D1233,2)</f>
        <v>264.52</v>
      </c>
      <c r="M1233" s="37">
        <f t="shared" ref="M1233:M1296" si="154">ROUND($I1233*E1233,2)</f>
        <v>260.43</v>
      </c>
      <c r="N1233" s="37">
        <f t="shared" ref="N1233:N1296" si="155">ROUND($I1233*F1233,2)</f>
        <v>263.86</v>
      </c>
      <c r="O1233" s="38">
        <f t="shared" ref="O1233:O1296" ca="1" si="156">G1233*J1233</f>
        <v>73956400</v>
      </c>
    </row>
    <row r="1234" spans="1:15" x14ac:dyDescent="0.4">
      <c r="A1234">
        <v>1219</v>
      </c>
      <c r="B1234" s="63">
        <v>43599</v>
      </c>
      <c r="C1234" s="37">
        <v>281.98998999999998</v>
      </c>
      <c r="D1234" s="37">
        <v>285.10000600000001</v>
      </c>
      <c r="E1234" s="37">
        <v>281.85000600000001</v>
      </c>
      <c r="F1234" s="37">
        <v>283.39999399999999</v>
      </c>
      <c r="G1234" s="38">
        <v>77003200</v>
      </c>
      <c r="H1234" s="37">
        <v>262.32226600000001</v>
      </c>
      <c r="I1234" s="41">
        <f t="shared" si="150"/>
        <v>0.92562551712686347</v>
      </c>
      <c r="J1234" s="41">
        <f t="shared" ca="1" si="151"/>
        <v>1</v>
      </c>
      <c r="K1234" s="37">
        <f t="shared" si="152"/>
        <v>261.02</v>
      </c>
      <c r="L1234" s="37">
        <f t="shared" si="153"/>
        <v>263.89999999999998</v>
      </c>
      <c r="M1234" s="37">
        <f t="shared" si="154"/>
        <v>260.89</v>
      </c>
      <c r="N1234" s="37">
        <f t="shared" si="155"/>
        <v>262.32</v>
      </c>
      <c r="O1234" s="38">
        <f t="shared" ca="1" si="156"/>
        <v>77003200</v>
      </c>
    </row>
    <row r="1235" spans="1:15" x14ac:dyDescent="0.4">
      <c r="A1235">
        <v>1220</v>
      </c>
      <c r="B1235" s="63">
        <v>43598</v>
      </c>
      <c r="C1235" s="37">
        <v>282.42001299999998</v>
      </c>
      <c r="D1235" s="37">
        <v>283.48998999999998</v>
      </c>
      <c r="E1235" s="37">
        <v>279.92999300000002</v>
      </c>
      <c r="F1235" s="37">
        <v>280.85998499999999</v>
      </c>
      <c r="G1235" s="38">
        <v>127290500</v>
      </c>
      <c r="H1235" s="37">
        <v>259.97119099999998</v>
      </c>
      <c r="I1235" s="41">
        <f t="shared" si="150"/>
        <v>0.92562559597088911</v>
      </c>
      <c r="J1235" s="41">
        <f t="shared" ca="1" si="151"/>
        <v>1</v>
      </c>
      <c r="K1235" s="37">
        <f t="shared" si="152"/>
        <v>261.42</v>
      </c>
      <c r="L1235" s="37">
        <f t="shared" si="153"/>
        <v>262.41000000000003</v>
      </c>
      <c r="M1235" s="37">
        <f t="shared" si="154"/>
        <v>259.11</v>
      </c>
      <c r="N1235" s="37">
        <f t="shared" si="155"/>
        <v>259.97000000000003</v>
      </c>
      <c r="O1235" s="38">
        <f t="shared" ca="1" si="156"/>
        <v>127290500</v>
      </c>
    </row>
    <row r="1236" spans="1:15" x14ac:dyDescent="0.4">
      <c r="A1236">
        <v>1221</v>
      </c>
      <c r="B1236" s="63">
        <v>43595</v>
      </c>
      <c r="C1236" s="37">
        <v>285.61999500000002</v>
      </c>
      <c r="D1236" s="37">
        <v>288.94000199999999</v>
      </c>
      <c r="E1236" s="37">
        <v>282.29998799999998</v>
      </c>
      <c r="F1236" s="37">
        <v>288.10000600000001</v>
      </c>
      <c r="G1236" s="38">
        <v>112429300</v>
      </c>
      <c r="H1236" s="37">
        <v>266.67269900000002</v>
      </c>
      <c r="I1236" s="41">
        <f t="shared" si="150"/>
        <v>0.92562545451665146</v>
      </c>
      <c r="J1236" s="41">
        <f t="shared" ca="1" si="151"/>
        <v>1</v>
      </c>
      <c r="K1236" s="37">
        <f t="shared" si="152"/>
        <v>264.38</v>
      </c>
      <c r="L1236" s="37">
        <f t="shared" si="153"/>
        <v>267.45</v>
      </c>
      <c r="M1236" s="37">
        <f t="shared" si="154"/>
        <v>261.3</v>
      </c>
      <c r="N1236" s="37">
        <f t="shared" si="155"/>
        <v>266.67</v>
      </c>
      <c r="O1236" s="38">
        <f t="shared" ca="1" si="156"/>
        <v>112429300</v>
      </c>
    </row>
    <row r="1237" spans="1:15" x14ac:dyDescent="0.4">
      <c r="A1237">
        <v>1222</v>
      </c>
      <c r="B1237" s="63">
        <v>43594</v>
      </c>
      <c r="C1237" s="37">
        <v>285.23001099999999</v>
      </c>
      <c r="D1237" s="37">
        <v>287.32998700000002</v>
      </c>
      <c r="E1237" s="37">
        <v>283.29998799999998</v>
      </c>
      <c r="F1237" s="37">
        <v>286.66000400000001</v>
      </c>
      <c r="G1237" s="38">
        <v>103471100</v>
      </c>
      <c r="H1237" s="37">
        <v>265.33981299999999</v>
      </c>
      <c r="I1237" s="41">
        <f t="shared" si="150"/>
        <v>0.92562551209620436</v>
      </c>
      <c r="J1237" s="41">
        <f t="shared" ca="1" si="151"/>
        <v>1</v>
      </c>
      <c r="K1237" s="37">
        <f t="shared" si="152"/>
        <v>264.02</v>
      </c>
      <c r="L1237" s="37">
        <f t="shared" si="153"/>
        <v>265.95999999999998</v>
      </c>
      <c r="M1237" s="37">
        <f t="shared" si="154"/>
        <v>262.23</v>
      </c>
      <c r="N1237" s="37">
        <f t="shared" si="155"/>
        <v>265.33999999999997</v>
      </c>
      <c r="O1237" s="38">
        <f t="shared" ca="1" si="156"/>
        <v>103471100</v>
      </c>
    </row>
    <row r="1238" spans="1:15" x14ac:dyDescent="0.4">
      <c r="A1238">
        <v>1223</v>
      </c>
      <c r="B1238" s="63">
        <v>43593</v>
      </c>
      <c r="C1238" s="37">
        <v>287.52999899999998</v>
      </c>
      <c r="D1238" s="37">
        <v>289.42999300000002</v>
      </c>
      <c r="E1238" s="37">
        <v>286.86999500000002</v>
      </c>
      <c r="F1238" s="37">
        <v>287.52999899999998</v>
      </c>
      <c r="G1238" s="38">
        <v>91568300</v>
      </c>
      <c r="H1238" s="37">
        <v>266.145081</v>
      </c>
      <c r="I1238" s="41">
        <f t="shared" si="150"/>
        <v>0.92562543708700118</v>
      </c>
      <c r="J1238" s="41">
        <f t="shared" ca="1" si="151"/>
        <v>1</v>
      </c>
      <c r="K1238" s="37">
        <f t="shared" si="152"/>
        <v>266.14999999999998</v>
      </c>
      <c r="L1238" s="37">
        <f t="shared" si="153"/>
        <v>267.89999999999998</v>
      </c>
      <c r="M1238" s="37">
        <f t="shared" si="154"/>
        <v>265.52999999999997</v>
      </c>
      <c r="N1238" s="37">
        <f t="shared" si="155"/>
        <v>266.14999999999998</v>
      </c>
      <c r="O1238" s="38">
        <f t="shared" ca="1" si="156"/>
        <v>91568300</v>
      </c>
    </row>
    <row r="1239" spans="1:15" x14ac:dyDescent="0.4">
      <c r="A1239">
        <v>1224</v>
      </c>
      <c r="B1239" s="63">
        <v>43592</v>
      </c>
      <c r="C1239" s="37">
        <v>290.14999399999999</v>
      </c>
      <c r="D1239" s="37">
        <v>290.80999800000001</v>
      </c>
      <c r="E1239" s="37">
        <v>285.80999800000001</v>
      </c>
      <c r="F1239" s="37">
        <v>287.92999300000002</v>
      </c>
      <c r="G1239" s="38">
        <v>144729900</v>
      </c>
      <c r="H1239" s="37">
        <v>266.51535000000001</v>
      </c>
      <c r="I1239" s="41">
        <f t="shared" si="150"/>
        <v>0.92562552175660284</v>
      </c>
      <c r="J1239" s="41">
        <f t="shared" ca="1" si="151"/>
        <v>1</v>
      </c>
      <c r="K1239" s="37">
        <f t="shared" si="152"/>
        <v>268.57</v>
      </c>
      <c r="L1239" s="37">
        <f t="shared" si="153"/>
        <v>269.18</v>
      </c>
      <c r="M1239" s="37">
        <f t="shared" si="154"/>
        <v>264.55</v>
      </c>
      <c r="N1239" s="37">
        <f t="shared" si="155"/>
        <v>266.52</v>
      </c>
      <c r="O1239" s="38">
        <f t="shared" ca="1" si="156"/>
        <v>144729900</v>
      </c>
    </row>
    <row r="1240" spans="1:15" x14ac:dyDescent="0.4">
      <c r="A1240">
        <v>1225</v>
      </c>
      <c r="B1240" s="63">
        <v>43591</v>
      </c>
      <c r="C1240" s="37">
        <v>289.25</v>
      </c>
      <c r="D1240" s="37">
        <v>293.30999800000001</v>
      </c>
      <c r="E1240" s="37">
        <v>288.89999399999999</v>
      </c>
      <c r="F1240" s="37">
        <v>292.82000699999998</v>
      </c>
      <c r="G1240" s="38">
        <v>107198100</v>
      </c>
      <c r="H1240" s="37">
        <v>271.04174799999998</v>
      </c>
      <c r="I1240" s="41">
        <f t="shared" si="150"/>
        <v>0.92562578212082347</v>
      </c>
      <c r="J1240" s="41">
        <f t="shared" ca="1" si="151"/>
        <v>1</v>
      </c>
      <c r="K1240" s="37">
        <f t="shared" si="152"/>
        <v>267.74</v>
      </c>
      <c r="L1240" s="37">
        <f t="shared" si="153"/>
        <v>271.5</v>
      </c>
      <c r="M1240" s="37">
        <f t="shared" si="154"/>
        <v>267.41000000000003</v>
      </c>
      <c r="N1240" s="37">
        <f t="shared" si="155"/>
        <v>271.04000000000002</v>
      </c>
      <c r="O1240" s="38">
        <f t="shared" ca="1" si="156"/>
        <v>107198100</v>
      </c>
    </row>
    <row r="1241" spans="1:15" x14ac:dyDescent="0.4">
      <c r="A1241">
        <v>1226</v>
      </c>
      <c r="B1241" s="63">
        <v>43588</v>
      </c>
      <c r="C1241" s="37">
        <v>292.82000699999998</v>
      </c>
      <c r="D1241" s="37">
        <v>294.33999599999999</v>
      </c>
      <c r="E1241" s="37">
        <v>291.29998799999998</v>
      </c>
      <c r="F1241" s="37">
        <v>294.02999899999998</v>
      </c>
      <c r="G1241" s="38">
        <v>56543700</v>
      </c>
      <c r="H1241" s="37">
        <v>272.161652</v>
      </c>
      <c r="I1241" s="41">
        <f t="shared" si="150"/>
        <v>0.92562545633311388</v>
      </c>
      <c r="J1241" s="41">
        <f t="shared" ca="1" si="151"/>
        <v>1</v>
      </c>
      <c r="K1241" s="37">
        <f t="shared" si="152"/>
        <v>271.04000000000002</v>
      </c>
      <c r="L1241" s="37">
        <f t="shared" si="153"/>
        <v>272.45</v>
      </c>
      <c r="M1241" s="37">
        <f t="shared" si="154"/>
        <v>269.63</v>
      </c>
      <c r="N1241" s="37">
        <f t="shared" si="155"/>
        <v>272.16000000000003</v>
      </c>
      <c r="O1241" s="38">
        <f t="shared" ca="1" si="156"/>
        <v>56543700</v>
      </c>
    </row>
    <row r="1242" spans="1:15" x14ac:dyDescent="0.4">
      <c r="A1242">
        <v>1227</v>
      </c>
      <c r="B1242" s="63">
        <v>43587</v>
      </c>
      <c r="C1242" s="37">
        <v>291.67999300000002</v>
      </c>
      <c r="D1242" s="37">
        <v>292.70001200000002</v>
      </c>
      <c r="E1242" s="37">
        <v>289.51998900000001</v>
      </c>
      <c r="F1242" s="37">
        <v>291.17999300000002</v>
      </c>
      <c r="G1242" s="38">
        <v>65030200</v>
      </c>
      <c r="H1242" s="37">
        <v>269.52365099999997</v>
      </c>
      <c r="I1242" s="41">
        <f t="shared" si="150"/>
        <v>0.92562558376048854</v>
      </c>
      <c r="J1242" s="41">
        <f t="shared" ca="1" si="151"/>
        <v>1</v>
      </c>
      <c r="K1242" s="37">
        <f t="shared" si="152"/>
        <v>269.99</v>
      </c>
      <c r="L1242" s="37">
        <f t="shared" si="153"/>
        <v>270.93</v>
      </c>
      <c r="M1242" s="37">
        <f t="shared" si="154"/>
        <v>267.99</v>
      </c>
      <c r="N1242" s="37">
        <f t="shared" si="155"/>
        <v>269.52</v>
      </c>
      <c r="O1242" s="38">
        <f t="shared" ca="1" si="156"/>
        <v>65030200</v>
      </c>
    </row>
    <row r="1243" spans="1:15" x14ac:dyDescent="0.4">
      <c r="A1243">
        <v>1228</v>
      </c>
      <c r="B1243" s="63">
        <v>43586</v>
      </c>
      <c r="C1243" s="37">
        <v>294.72000100000002</v>
      </c>
      <c r="D1243" s="37">
        <v>294.95001200000002</v>
      </c>
      <c r="E1243" s="37">
        <v>291.79998799999998</v>
      </c>
      <c r="F1243" s="37">
        <v>291.80999800000001</v>
      </c>
      <c r="G1243" s="38">
        <v>71671900</v>
      </c>
      <c r="H1243" s="37">
        <v>270.10684199999997</v>
      </c>
      <c r="I1243" s="41">
        <f t="shared" si="150"/>
        <v>0.92562572856054082</v>
      </c>
      <c r="J1243" s="41">
        <f t="shared" ca="1" si="151"/>
        <v>1</v>
      </c>
      <c r="K1243" s="37">
        <f t="shared" si="152"/>
        <v>272.8</v>
      </c>
      <c r="L1243" s="37">
        <f t="shared" si="153"/>
        <v>273.01</v>
      </c>
      <c r="M1243" s="37">
        <f t="shared" si="154"/>
        <v>270.10000000000002</v>
      </c>
      <c r="N1243" s="37">
        <f t="shared" si="155"/>
        <v>270.11</v>
      </c>
      <c r="O1243" s="38">
        <f t="shared" ca="1" si="156"/>
        <v>71671900</v>
      </c>
    </row>
    <row r="1244" spans="1:15" x14ac:dyDescent="0.4">
      <c r="A1244">
        <v>1229</v>
      </c>
      <c r="B1244" s="63">
        <v>43585</v>
      </c>
      <c r="C1244" s="37">
        <v>293.48998999999998</v>
      </c>
      <c r="D1244" s="37">
        <v>294.33999599999999</v>
      </c>
      <c r="E1244" s="37">
        <v>291.92001299999998</v>
      </c>
      <c r="F1244" s="37">
        <v>294.01998900000001</v>
      </c>
      <c r="G1244" s="38">
        <v>81111700</v>
      </c>
      <c r="H1244" s="37">
        <v>272.15240499999999</v>
      </c>
      <c r="I1244" s="41">
        <f t="shared" si="150"/>
        <v>0.92562551929079895</v>
      </c>
      <c r="J1244" s="41">
        <f t="shared" ca="1" si="151"/>
        <v>1</v>
      </c>
      <c r="K1244" s="37">
        <f t="shared" si="152"/>
        <v>271.66000000000003</v>
      </c>
      <c r="L1244" s="37">
        <f t="shared" si="153"/>
        <v>272.45</v>
      </c>
      <c r="M1244" s="37">
        <f t="shared" si="154"/>
        <v>270.20999999999998</v>
      </c>
      <c r="N1244" s="37">
        <f t="shared" si="155"/>
        <v>272.14999999999998</v>
      </c>
      <c r="O1244" s="38">
        <f t="shared" ca="1" si="156"/>
        <v>81111700</v>
      </c>
    </row>
    <row r="1245" spans="1:15" x14ac:dyDescent="0.4">
      <c r="A1245">
        <v>1230</v>
      </c>
      <c r="B1245" s="63">
        <v>43584</v>
      </c>
      <c r="C1245" s="37">
        <v>293.51001000000002</v>
      </c>
      <c r="D1245" s="37">
        <v>294.45001200000002</v>
      </c>
      <c r="E1245" s="37">
        <v>293.41000400000001</v>
      </c>
      <c r="F1245" s="37">
        <v>293.86999500000002</v>
      </c>
      <c r="G1245" s="38">
        <v>57197700</v>
      </c>
      <c r="H1245" s="37">
        <v>272.01364100000001</v>
      </c>
      <c r="I1245" s="41">
        <f t="shared" si="150"/>
        <v>0.92562577203569218</v>
      </c>
      <c r="J1245" s="41">
        <f t="shared" ca="1" si="151"/>
        <v>1</v>
      </c>
      <c r="K1245" s="37">
        <f t="shared" si="152"/>
        <v>271.68</v>
      </c>
      <c r="L1245" s="37">
        <f t="shared" si="153"/>
        <v>272.55</v>
      </c>
      <c r="M1245" s="37">
        <f t="shared" si="154"/>
        <v>271.58999999999997</v>
      </c>
      <c r="N1245" s="37">
        <f t="shared" si="155"/>
        <v>272.01</v>
      </c>
      <c r="O1245" s="38">
        <f t="shared" ca="1" si="156"/>
        <v>57197700</v>
      </c>
    </row>
    <row r="1246" spans="1:15" x14ac:dyDescent="0.4">
      <c r="A1246">
        <v>1231</v>
      </c>
      <c r="B1246" s="63">
        <v>43581</v>
      </c>
      <c r="C1246" s="37">
        <v>292.10000600000001</v>
      </c>
      <c r="D1246" s="37">
        <v>293.48998999999998</v>
      </c>
      <c r="E1246" s="37">
        <v>291.23998999999998</v>
      </c>
      <c r="F1246" s="37">
        <v>293.41000400000001</v>
      </c>
      <c r="G1246" s="38">
        <v>50916400</v>
      </c>
      <c r="H1246" s="37">
        <v>271.58783</v>
      </c>
      <c r="I1246" s="41">
        <f t="shared" si="150"/>
        <v>0.92562566476090569</v>
      </c>
      <c r="J1246" s="41">
        <f t="shared" ca="1" si="151"/>
        <v>1</v>
      </c>
      <c r="K1246" s="37">
        <f t="shared" si="152"/>
        <v>270.38</v>
      </c>
      <c r="L1246" s="37">
        <f t="shared" si="153"/>
        <v>271.66000000000003</v>
      </c>
      <c r="M1246" s="37">
        <f t="shared" si="154"/>
        <v>269.58</v>
      </c>
      <c r="N1246" s="37">
        <f t="shared" si="155"/>
        <v>271.58999999999997</v>
      </c>
      <c r="O1246" s="38">
        <f t="shared" ca="1" si="156"/>
        <v>50916400</v>
      </c>
    </row>
    <row r="1247" spans="1:15" x14ac:dyDescent="0.4">
      <c r="A1247">
        <v>1232</v>
      </c>
      <c r="B1247" s="63">
        <v>43580</v>
      </c>
      <c r="C1247" s="37">
        <v>292.11999500000002</v>
      </c>
      <c r="D1247" s="37">
        <v>292.77999899999998</v>
      </c>
      <c r="E1247" s="37">
        <v>290.73001099999999</v>
      </c>
      <c r="F1247" s="37">
        <v>292.04998799999998</v>
      </c>
      <c r="G1247" s="38">
        <v>57770900</v>
      </c>
      <c r="H1247" s="37">
        <v>270.32891799999999</v>
      </c>
      <c r="I1247" s="41">
        <f t="shared" si="150"/>
        <v>0.92562550627463136</v>
      </c>
      <c r="J1247" s="41">
        <f t="shared" ca="1" si="151"/>
        <v>1</v>
      </c>
      <c r="K1247" s="37">
        <f t="shared" si="152"/>
        <v>270.39</v>
      </c>
      <c r="L1247" s="37">
        <f t="shared" si="153"/>
        <v>271</v>
      </c>
      <c r="M1247" s="37">
        <f t="shared" si="154"/>
        <v>269.11</v>
      </c>
      <c r="N1247" s="37">
        <f t="shared" si="155"/>
        <v>270.33</v>
      </c>
      <c r="O1247" s="38">
        <f t="shared" ca="1" si="156"/>
        <v>57770900</v>
      </c>
    </row>
    <row r="1248" spans="1:15" x14ac:dyDescent="0.4">
      <c r="A1248">
        <v>1233</v>
      </c>
      <c r="B1248" s="63">
        <v>43579</v>
      </c>
      <c r="C1248" s="37">
        <v>292.790009</v>
      </c>
      <c r="D1248" s="37">
        <v>293.16000400000001</v>
      </c>
      <c r="E1248" s="37">
        <v>292.07000699999998</v>
      </c>
      <c r="F1248" s="37">
        <v>292.23001099999999</v>
      </c>
      <c r="G1248" s="38">
        <v>50392900</v>
      </c>
      <c r="H1248" s="37">
        <v>270.495544</v>
      </c>
      <c r="I1248" s="41">
        <f t="shared" si="150"/>
        <v>0.92562547930780459</v>
      </c>
      <c r="J1248" s="41">
        <f t="shared" ca="1" si="151"/>
        <v>1</v>
      </c>
      <c r="K1248" s="37">
        <f t="shared" si="152"/>
        <v>271.01</v>
      </c>
      <c r="L1248" s="37">
        <f t="shared" si="153"/>
        <v>271.36</v>
      </c>
      <c r="M1248" s="37">
        <f t="shared" si="154"/>
        <v>270.35000000000002</v>
      </c>
      <c r="N1248" s="37">
        <f t="shared" si="155"/>
        <v>270.5</v>
      </c>
      <c r="O1248" s="38">
        <f t="shared" ca="1" si="156"/>
        <v>50392900</v>
      </c>
    </row>
    <row r="1249" spans="1:15" x14ac:dyDescent="0.4">
      <c r="A1249">
        <v>1234</v>
      </c>
      <c r="B1249" s="63">
        <v>43578</v>
      </c>
      <c r="C1249" s="37">
        <v>290.67999300000002</v>
      </c>
      <c r="D1249" s="37">
        <v>293.14001500000001</v>
      </c>
      <c r="E1249" s="37">
        <v>290.42001299999998</v>
      </c>
      <c r="F1249" s="37">
        <v>292.88000499999998</v>
      </c>
      <c r="G1249" s="38">
        <v>52246600</v>
      </c>
      <c r="H1249" s="37">
        <v>271.09716800000001</v>
      </c>
      <c r="I1249" s="41">
        <f t="shared" si="150"/>
        <v>0.92562538709325692</v>
      </c>
      <c r="J1249" s="41">
        <f t="shared" ca="1" si="151"/>
        <v>1</v>
      </c>
      <c r="K1249" s="37">
        <f t="shared" si="152"/>
        <v>269.06</v>
      </c>
      <c r="L1249" s="37">
        <f t="shared" si="153"/>
        <v>271.33999999999997</v>
      </c>
      <c r="M1249" s="37">
        <f t="shared" si="154"/>
        <v>268.82</v>
      </c>
      <c r="N1249" s="37">
        <f t="shared" si="155"/>
        <v>271.10000000000002</v>
      </c>
      <c r="O1249" s="38">
        <f t="shared" ca="1" si="156"/>
        <v>52246600</v>
      </c>
    </row>
    <row r="1250" spans="1:15" x14ac:dyDescent="0.4">
      <c r="A1250">
        <v>1235</v>
      </c>
      <c r="B1250" s="63">
        <v>43577</v>
      </c>
      <c r="C1250" s="37">
        <v>289.17001299999998</v>
      </c>
      <c r="D1250" s="37">
        <v>290.44000199999999</v>
      </c>
      <c r="E1250" s="37">
        <v>289.07000699999998</v>
      </c>
      <c r="F1250" s="37">
        <v>290.26998900000001</v>
      </c>
      <c r="G1250" s="38">
        <v>40160100</v>
      </c>
      <c r="H1250" s="37">
        <v>268.68127399999997</v>
      </c>
      <c r="I1250" s="41">
        <f t="shared" si="150"/>
        <v>0.92562539767071805</v>
      </c>
      <c r="J1250" s="41">
        <f t="shared" ca="1" si="151"/>
        <v>1</v>
      </c>
      <c r="K1250" s="37">
        <f t="shared" si="152"/>
        <v>267.66000000000003</v>
      </c>
      <c r="L1250" s="37">
        <f t="shared" si="153"/>
        <v>268.83999999999997</v>
      </c>
      <c r="M1250" s="37">
        <f t="shared" si="154"/>
        <v>267.57</v>
      </c>
      <c r="N1250" s="37">
        <f t="shared" si="155"/>
        <v>268.68</v>
      </c>
      <c r="O1250" s="38">
        <f t="shared" ca="1" si="156"/>
        <v>40160100</v>
      </c>
    </row>
    <row r="1251" spans="1:15" x14ac:dyDescent="0.4">
      <c r="A1251">
        <v>1236</v>
      </c>
      <c r="B1251" s="63">
        <v>43573</v>
      </c>
      <c r="C1251" s="37">
        <v>290.10000600000001</v>
      </c>
      <c r="D1251" s="37">
        <v>290.32000699999998</v>
      </c>
      <c r="E1251" s="37">
        <v>288.66000400000001</v>
      </c>
      <c r="F1251" s="37">
        <v>290.01998900000001</v>
      </c>
      <c r="G1251" s="38">
        <v>68708500</v>
      </c>
      <c r="H1251" s="37">
        <v>268.44992100000002</v>
      </c>
      <c r="I1251" s="41">
        <f t="shared" si="150"/>
        <v>0.92562558162154818</v>
      </c>
      <c r="J1251" s="41">
        <f t="shared" ca="1" si="151"/>
        <v>1</v>
      </c>
      <c r="K1251" s="37">
        <f t="shared" si="152"/>
        <v>268.52</v>
      </c>
      <c r="L1251" s="37">
        <f t="shared" si="153"/>
        <v>268.73</v>
      </c>
      <c r="M1251" s="37">
        <f t="shared" si="154"/>
        <v>267.19</v>
      </c>
      <c r="N1251" s="37">
        <f t="shared" si="155"/>
        <v>268.45</v>
      </c>
      <c r="O1251" s="38">
        <f t="shared" ca="1" si="156"/>
        <v>68708500</v>
      </c>
    </row>
    <row r="1252" spans="1:15" x14ac:dyDescent="0.4">
      <c r="A1252">
        <v>1237</v>
      </c>
      <c r="B1252" s="63">
        <v>43572</v>
      </c>
      <c r="C1252" s="37">
        <v>291.39999399999999</v>
      </c>
      <c r="D1252" s="37">
        <v>291.42999300000002</v>
      </c>
      <c r="E1252" s="37">
        <v>288.98998999999998</v>
      </c>
      <c r="F1252" s="37">
        <v>289.45001200000002</v>
      </c>
      <c r="G1252" s="38">
        <v>58268300</v>
      </c>
      <c r="H1252" s="37">
        <v>267.92233299999998</v>
      </c>
      <c r="I1252" s="41">
        <f t="shared" si="150"/>
        <v>0.92562557226634345</v>
      </c>
      <c r="J1252" s="41">
        <f t="shared" ca="1" si="151"/>
        <v>1</v>
      </c>
      <c r="K1252" s="37">
        <f t="shared" si="152"/>
        <v>269.73</v>
      </c>
      <c r="L1252" s="37">
        <f t="shared" si="153"/>
        <v>269.76</v>
      </c>
      <c r="M1252" s="37">
        <f t="shared" si="154"/>
        <v>267.5</v>
      </c>
      <c r="N1252" s="37">
        <f t="shared" si="155"/>
        <v>267.92</v>
      </c>
      <c r="O1252" s="38">
        <f t="shared" ca="1" si="156"/>
        <v>58268300</v>
      </c>
    </row>
    <row r="1253" spans="1:15" x14ac:dyDescent="0.4">
      <c r="A1253">
        <v>1238</v>
      </c>
      <c r="B1253" s="63">
        <v>43571</v>
      </c>
      <c r="C1253" s="37">
        <v>290.95001200000002</v>
      </c>
      <c r="D1253" s="37">
        <v>291.01001000000002</v>
      </c>
      <c r="E1253" s="37">
        <v>289.5</v>
      </c>
      <c r="F1253" s="37">
        <v>290.16000400000001</v>
      </c>
      <c r="G1253" s="38">
        <v>52153200</v>
      </c>
      <c r="H1253" s="37">
        <v>268.57955900000002</v>
      </c>
      <c r="I1253" s="41">
        <f t="shared" si="150"/>
        <v>0.92562570753204154</v>
      </c>
      <c r="J1253" s="41">
        <f t="shared" ca="1" si="151"/>
        <v>1</v>
      </c>
      <c r="K1253" s="37">
        <f t="shared" si="152"/>
        <v>269.31</v>
      </c>
      <c r="L1253" s="37">
        <f t="shared" si="153"/>
        <v>269.37</v>
      </c>
      <c r="M1253" s="37">
        <f t="shared" si="154"/>
        <v>267.97000000000003</v>
      </c>
      <c r="N1253" s="37">
        <f t="shared" si="155"/>
        <v>268.58</v>
      </c>
      <c r="O1253" s="38">
        <f t="shared" ca="1" si="156"/>
        <v>52153200</v>
      </c>
    </row>
    <row r="1254" spans="1:15" x14ac:dyDescent="0.4">
      <c r="A1254">
        <v>1239</v>
      </c>
      <c r="B1254" s="63">
        <v>43570</v>
      </c>
      <c r="C1254" s="37">
        <v>290.23998999999998</v>
      </c>
      <c r="D1254" s="37">
        <v>290.35000600000001</v>
      </c>
      <c r="E1254" s="37">
        <v>289.07998700000002</v>
      </c>
      <c r="F1254" s="37">
        <v>289.97000100000002</v>
      </c>
      <c r="G1254" s="38">
        <v>49596700</v>
      </c>
      <c r="H1254" s="37">
        <v>268.403595</v>
      </c>
      <c r="I1254" s="41">
        <f t="shared" si="150"/>
        <v>0.92562538908981817</v>
      </c>
      <c r="J1254" s="41">
        <f t="shared" ca="1" si="151"/>
        <v>1</v>
      </c>
      <c r="K1254" s="37">
        <f t="shared" si="152"/>
        <v>268.64999999999998</v>
      </c>
      <c r="L1254" s="37">
        <f t="shared" si="153"/>
        <v>268.76</v>
      </c>
      <c r="M1254" s="37">
        <f t="shared" si="154"/>
        <v>267.58</v>
      </c>
      <c r="N1254" s="37">
        <f t="shared" si="155"/>
        <v>268.39999999999998</v>
      </c>
      <c r="O1254" s="38">
        <f t="shared" ca="1" si="156"/>
        <v>49596700</v>
      </c>
    </row>
    <row r="1255" spans="1:15" x14ac:dyDescent="0.4">
      <c r="A1255">
        <v>1240</v>
      </c>
      <c r="B1255" s="63">
        <v>43567</v>
      </c>
      <c r="C1255" s="37">
        <v>290</v>
      </c>
      <c r="D1255" s="37">
        <v>290.47000100000002</v>
      </c>
      <c r="E1255" s="37">
        <v>288.26001000000002</v>
      </c>
      <c r="F1255" s="37">
        <v>290.16000400000001</v>
      </c>
      <c r="G1255" s="38">
        <v>69727800</v>
      </c>
      <c r="H1255" s="37">
        <v>268.57955900000002</v>
      </c>
      <c r="I1255" s="41">
        <f t="shared" si="150"/>
        <v>0.92562570753204154</v>
      </c>
      <c r="J1255" s="41">
        <f t="shared" ca="1" si="151"/>
        <v>1</v>
      </c>
      <c r="K1255" s="37">
        <f t="shared" si="152"/>
        <v>268.43</v>
      </c>
      <c r="L1255" s="37">
        <f t="shared" si="153"/>
        <v>268.87</v>
      </c>
      <c r="M1255" s="37">
        <f t="shared" si="154"/>
        <v>266.82</v>
      </c>
      <c r="N1255" s="37">
        <f t="shared" si="155"/>
        <v>268.58</v>
      </c>
      <c r="O1255" s="38">
        <f t="shared" ca="1" si="156"/>
        <v>69727800</v>
      </c>
    </row>
    <row r="1256" spans="1:15" x14ac:dyDescent="0.4">
      <c r="A1256">
        <v>1241</v>
      </c>
      <c r="B1256" s="63">
        <v>43566</v>
      </c>
      <c r="C1256" s="37">
        <v>288.82998700000002</v>
      </c>
      <c r="D1256" s="37">
        <v>288.83999599999999</v>
      </c>
      <c r="E1256" s="37">
        <v>287.57998700000002</v>
      </c>
      <c r="F1256" s="37">
        <v>288.209991</v>
      </c>
      <c r="G1256" s="38">
        <v>55093100</v>
      </c>
      <c r="H1256" s="37">
        <v>266.77456699999999</v>
      </c>
      <c r="I1256" s="41">
        <f t="shared" si="150"/>
        <v>0.92562567340005919</v>
      </c>
      <c r="J1256" s="41">
        <f t="shared" ca="1" si="151"/>
        <v>1</v>
      </c>
      <c r="K1256" s="37">
        <f t="shared" si="152"/>
        <v>267.35000000000002</v>
      </c>
      <c r="L1256" s="37">
        <f t="shared" si="153"/>
        <v>267.36</v>
      </c>
      <c r="M1256" s="37">
        <f t="shared" si="154"/>
        <v>266.19</v>
      </c>
      <c r="N1256" s="37">
        <f t="shared" si="155"/>
        <v>266.77</v>
      </c>
      <c r="O1256" s="38">
        <f t="shared" ca="1" si="156"/>
        <v>55093100</v>
      </c>
    </row>
    <row r="1257" spans="1:15" x14ac:dyDescent="0.4">
      <c r="A1257">
        <v>1242</v>
      </c>
      <c r="B1257" s="63">
        <v>43565</v>
      </c>
      <c r="C1257" s="37">
        <v>287.76998900000001</v>
      </c>
      <c r="D1257" s="37">
        <v>288.39001500000001</v>
      </c>
      <c r="E1257" s="37">
        <v>287.30999800000001</v>
      </c>
      <c r="F1257" s="37">
        <v>288.290009</v>
      </c>
      <c r="G1257" s="38">
        <v>52601500</v>
      </c>
      <c r="H1257" s="37">
        <v>266.84857199999999</v>
      </c>
      <c r="I1257" s="41">
        <f t="shared" si="150"/>
        <v>0.92562545932696538</v>
      </c>
      <c r="J1257" s="41">
        <f t="shared" ca="1" si="151"/>
        <v>1</v>
      </c>
      <c r="K1257" s="37">
        <f t="shared" si="152"/>
        <v>266.37</v>
      </c>
      <c r="L1257" s="37">
        <f t="shared" si="153"/>
        <v>266.94</v>
      </c>
      <c r="M1257" s="37">
        <f t="shared" si="154"/>
        <v>265.94</v>
      </c>
      <c r="N1257" s="37">
        <f t="shared" si="155"/>
        <v>266.85000000000002</v>
      </c>
      <c r="O1257" s="38">
        <f t="shared" ca="1" si="156"/>
        <v>52601500</v>
      </c>
    </row>
    <row r="1258" spans="1:15" x14ac:dyDescent="0.4">
      <c r="A1258">
        <v>1243</v>
      </c>
      <c r="B1258" s="63">
        <v>43564</v>
      </c>
      <c r="C1258" s="37">
        <v>287.72000100000002</v>
      </c>
      <c r="D1258" s="37">
        <v>288.07998700000002</v>
      </c>
      <c r="E1258" s="37">
        <v>286.70001200000002</v>
      </c>
      <c r="F1258" s="37">
        <v>287.30999800000001</v>
      </c>
      <c r="G1258" s="38">
        <v>66142300</v>
      </c>
      <c r="H1258" s="37">
        <v>265.94146699999999</v>
      </c>
      <c r="I1258" s="41">
        <f t="shared" si="150"/>
        <v>0.92562552243657037</v>
      </c>
      <c r="J1258" s="41">
        <f t="shared" ca="1" si="151"/>
        <v>1</v>
      </c>
      <c r="K1258" s="37">
        <f t="shared" si="152"/>
        <v>266.32</v>
      </c>
      <c r="L1258" s="37">
        <f t="shared" si="153"/>
        <v>266.64999999999998</v>
      </c>
      <c r="M1258" s="37">
        <f t="shared" si="154"/>
        <v>265.38</v>
      </c>
      <c r="N1258" s="37">
        <f t="shared" si="155"/>
        <v>265.94</v>
      </c>
      <c r="O1258" s="38">
        <f t="shared" ca="1" si="156"/>
        <v>66142300</v>
      </c>
    </row>
    <row r="1259" spans="1:15" x14ac:dyDescent="0.4">
      <c r="A1259">
        <v>1244</v>
      </c>
      <c r="B1259" s="63">
        <v>43563</v>
      </c>
      <c r="C1259" s="37">
        <v>288.10000600000001</v>
      </c>
      <c r="D1259" s="37">
        <v>288.91000400000001</v>
      </c>
      <c r="E1259" s="37">
        <v>287.36999500000002</v>
      </c>
      <c r="F1259" s="37">
        <v>288.790009</v>
      </c>
      <c r="G1259" s="38">
        <v>53566300</v>
      </c>
      <c r="H1259" s="37">
        <v>267.31137100000001</v>
      </c>
      <c r="I1259" s="41">
        <f t="shared" si="150"/>
        <v>0.92562541178493474</v>
      </c>
      <c r="J1259" s="41">
        <f t="shared" ca="1" si="151"/>
        <v>1</v>
      </c>
      <c r="K1259" s="37">
        <f t="shared" si="152"/>
        <v>266.67</v>
      </c>
      <c r="L1259" s="37">
        <f t="shared" si="153"/>
        <v>267.42</v>
      </c>
      <c r="M1259" s="37">
        <f t="shared" si="154"/>
        <v>266</v>
      </c>
      <c r="N1259" s="37">
        <f t="shared" si="155"/>
        <v>267.31</v>
      </c>
      <c r="O1259" s="38">
        <f t="shared" ca="1" si="156"/>
        <v>53566300</v>
      </c>
    </row>
    <row r="1260" spans="1:15" x14ac:dyDescent="0.4">
      <c r="A1260">
        <v>1245</v>
      </c>
      <c r="B1260" s="63">
        <v>43560</v>
      </c>
      <c r="C1260" s="37">
        <v>287.92001299999998</v>
      </c>
      <c r="D1260" s="37">
        <v>288.63000499999998</v>
      </c>
      <c r="E1260" s="37">
        <v>287.60000600000001</v>
      </c>
      <c r="F1260" s="37">
        <v>288.57000699999998</v>
      </c>
      <c r="G1260" s="38">
        <v>58621700</v>
      </c>
      <c r="H1260" s="37">
        <v>267.10772700000001</v>
      </c>
      <c r="I1260" s="41">
        <f t="shared" si="150"/>
        <v>0.92562539598926519</v>
      </c>
      <c r="J1260" s="41">
        <f t="shared" ca="1" si="151"/>
        <v>1</v>
      </c>
      <c r="K1260" s="37">
        <f t="shared" si="152"/>
        <v>266.51</v>
      </c>
      <c r="L1260" s="37">
        <f t="shared" si="153"/>
        <v>267.16000000000003</v>
      </c>
      <c r="M1260" s="37">
        <f t="shared" si="154"/>
        <v>266.20999999999998</v>
      </c>
      <c r="N1260" s="37">
        <f t="shared" si="155"/>
        <v>267.11</v>
      </c>
      <c r="O1260" s="38">
        <f t="shared" ca="1" si="156"/>
        <v>58621700</v>
      </c>
    </row>
    <row r="1261" spans="1:15" x14ac:dyDescent="0.4">
      <c r="A1261">
        <v>1246</v>
      </c>
      <c r="B1261" s="63">
        <v>43559</v>
      </c>
      <c r="C1261" s="37">
        <v>286.77999899999998</v>
      </c>
      <c r="D1261" s="37">
        <v>287.459991</v>
      </c>
      <c r="E1261" s="37">
        <v>286.01001000000002</v>
      </c>
      <c r="F1261" s="37">
        <v>287.17999300000002</v>
      </c>
      <c r="G1261" s="38">
        <v>48997500</v>
      </c>
      <c r="H1261" s="37">
        <v>265.82107500000001</v>
      </c>
      <c r="I1261" s="41">
        <f t="shared" si="150"/>
        <v>0.9256253272490329</v>
      </c>
      <c r="J1261" s="41">
        <f t="shared" ca="1" si="151"/>
        <v>1</v>
      </c>
      <c r="K1261" s="37">
        <f t="shared" si="152"/>
        <v>265.45</v>
      </c>
      <c r="L1261" s="37">
        <f t="shared" si="153"/>
        <v>266.08</v>
      </c>
      <c r="M1261" s="37">
        <f t="shared" si="154"/>
        <v>264.74</v>
      </c>
      <c r="N1261" s="37">
        <f t="shared" si="155"/>
        <v>265.82</v>
      </c>
      <c r="O1261" s="38">
        <f t="shared" ca="1" si="156"/>
        <v>48997500</v>
      </c>
    </row>
    <row r="1262" spans="1:15" x14ac:dyDescent="0.4">
      <c r="A1262">
        <v>1247</v>
      </c>
      <c r="B1262" s="63">
        <v>43558</v>
      </c>
      <c r="C1262" s="37">
        <v>287.32000699999998</v>
      </c>
      <c r="D1262" s="37">
        <v>287.76001000000002</v>
      </c>
      <c r="E1262" s="37">
        <v>285.75</v>
      </c>
      <c r="F1262" s="37">
        <v>286.42001299999998</v>
      </c>
      <c r="G1262" s="38">
        <v>68243200</v>
      </c>
      <c r="H1262" s="37">
        <v>265.11764499999998</v>
      </c>
      <c r="I1262" s="41">
        <f t="shared" si="150"/>
        <v>0.92562542059517328</v>
      </c>
      <c r="J1262" s="41">
        <f t="shared" ca="1" si="151"/>
        <v>1</v>
      </c>
      <c r="K1262" s="37">
        <f t="shared" si="152"/>
        <v>265.95</v>
      </c>
      <c r="L1262" s="37">
        <f t="shared" si="153"/>
        <v>266.36</v>
      </c>
      <c r="M1262" s="37">
        <f t="shared" si="154"/>
        <v>264.5</v>
      </c>
      <c r="N1262" s="37">
        <f t="shared" si="155"/>
        <v>265.12</v>
      </c>
      <c r="O1262" s="38">
        <f t="shared" ca="1" si="156"/>
        <v>68243200</v>
      </c>
    </row>
    <row r="1263" spans="1:15" x14ac:dyDescent="0.4">
      <c r="A1263">
        <v>1248</v>
      </c>
      <c r="B1263" s="63">
        <v>43557</v>
      </c>
      <c r="C1263" s="37">
        <v>286.040009</v>
      </c>
      <c r="D1263" s="37">
        <v>286.23001099999999</v>
      </c>
      <c r="E1263" s="37">
        <v>285.08999599999999</v>
      </c>
      <c r="F1263" s="37">
        <v>285.97000100000002</v>
      </c>
      <c r="G1263" s="38">
        <v>40070400</v>
      </c>
      <c r="H1263" s="37">
        <v>264.70117199999999</v>
      </c>
      <c r="I1263" s="41">
        <f t="shared" si="150"/>
        <v>0.92562566379121691</v>
      </c>
      <c r="J1263" s="41">
        <f t="shared" ca="1" si="151"/>
        <v>1</v>
      </c>
      <c r="K1263" s="37">
        <f t="shared" si="152"/>
        <v>264.77</v>
      </c>
      <c r="L1263" s="37">
        <f t="shared" si="153"/>
        <v>264.94</v>
      </c>
      <c r="M1263" s="37">
        <f t="shared" si="154"/>
        <v>263.89</v>
      </c>
      <c r="N1263" s="37">
        <f t="shared" si="155"/>
        <v>264.7</v>
      </c>
      <c r="O1263" s="38">
        <f t="shared" ca="1" si="156"/>
        <v>40070400</v>
      </c>
    </row>
    <row r="1264" spans="1:15" x14ac:dyDescent="0.4">
      <c r="A1264">
        <v>1249</v>
      </c>
      <c r="B1264" s="63">
        <v>43556</v>
      </c>
      <c r="C1264" s="37">
        <v>284.70001200000002</v>
      </c>
      <c r="D1264" s="37">
        <v>286.16000400000001</v>
      </c>
      <c r="E1264" s="37">
        <v>284.39999399999999</v>
      </c>
      <c r="F1264" s="37">
        <v>285.82998700000002</v>
      </c>
      <c r="G1264" s="38">
        <v>77617900</v>
      </c>
      <c r="H1264" s="37">
        <v>264.57153299999999</v>
      </c>
      <c r="I1264" s="41">
        <f t="shared" si="150"/>
        <v>0.92562552927660446</v>
      </c>
      <c r="J1264" s="41">
        <f t="shared" ca="1" si="151"/>
        <v>1</v>
      </c>
      <c r="K1264" s="37">
        <f t="shared" si="152"/>
        <v>263.52999999999997</v>
      </c>
      <c r="L1264" s="37">
        <f t="shared" si="153"/>
        <v>264.88</v>
      </c>
      <c r="M1264" s="37">
        <f t="shared" si="154"/>
        <v>263.25</v>
      </c>
      <c r="N1264" s="37">
        <f t="shared" si="155"/>
        <v>264.57</v>
      </c>
      <c r="O1264" s="38">
        <f t="shared" ca="1" si="156"/>
        <v>77617900</v>
      </c>
    </row>
    <row r="1265" spans="1:15" x14ac:dyDescent="0.4">
      <c r="A1265">
        <v>1250</v>
      </c>
      <c r="B1265" s="63">
        <v>43553</v>
      </c>
      <c r="C1265" s="37">
        <v>282.39001500000001</v>
      </c>
      <c r="D1265" s="37">
        <v>282.83999599999999</v>
      </c>
      <c r="E1265" s="37">
        <v>281.14001500000001</v>
      </c>
      <c r="F1265" s="37">
        <v>282.48001099999999</v>
      </c>
      <c r="G1265" s="38">
        <v>82186800</v>
      </c>
      <c r="H1265" s="37">
        <v>261.47067299999998</v>
      </c>
      <c r="I1265" s="41">
        <f t="shared" si="150"/>
        <v>0.9256253993844541</v>
      </c>
      <c r="J1265" s="41">
        <f t="shared" ca="1" si="151"/>
        <v>1</v>
      </c>
      <c r="K1265" s="37">
        <f t="shared" si="152"/>
        <v>261.39</v>
      </c>
      <c r="L1265" s="37">
        <f t="shared" si="153"/>
        <v>261.8</v>
      </c>
      <c r="M1265" s="37">
        <f t="shared" si="154"/>
        <v>260.23</v>
      </c>
      <c r="N1265" s="37">
        <f t="shared" si="155"/>
        <v>261.47000000000003</v>
      </c>
      <c r="O1265" s="38">
        <f t="shared" ca="1" si="156"/>
        <v>82186800</v>
      </c>
    </row>
    <row r="1266" spans="1:15" x14ac:dyDescent="0.4">
      <c r="A1266">
        <v>1251</v>
      </c>
      <c r="B1266" s="63">
        <v>43552</v>
      </c>
      <c r="C1266" s="37">
        <v>280.35000600000001</v>
      </c>
      <c r="D1266" s="37">
        <v>281.209991</v>
      </c>
      <c r="E1266" s="37">
        <v>279.07000699999998</v>
      </c>
      <c r="F1266" s="37">
        <v>280.709991</v>
      </c>
      <c r="G1266" s="38">
        <v>56238500</v>
      </c>
      <c r="H1266" s="37">
        <v>259.832336</v>
      </c>
      <c r="I1266" s="41">
        <f t="shared" si="150"/>
        <v>0.92562553642773615</v>
      </c>
      <c r="J1266" s="41">
        <f t="shared" ca="1" si="151"/>
        <v>1</v>
      </c>
      <c r="K1266" s="37">
        <f t="shared" si="152"/>
        <v>259.5</v>
      </c>
      <c r="L1266" s="37">
        <f t="shared" si="153"/>
        <v>260.3</v>
      </c>
      <c r="M1266" s="37">
        <f t="shared" si="154"/>
        <v>258.31</v>
      </c>
      <c r="N1266" s="37">
        <f t="shared" si="155"/>
        <v>259.83</v>
      </c>
      <c r="O1266" s="38">
        <f t="shared" ca="1" si="156"/>
        <v>56238500</v>
      </c>
    </row>
    <row r="1267" spans="1:15" x14ac:dyDescent="0.4">
      <c r="A1267">
        <v>1252</v>
      </c>
      <c r="B1267" s="63">
        <v>43551</v>
      </c>
      <c r="C1267" s="37">
        <v>281.10998499999999</v>
      </c>
      <c r="D1267" s="37">
        <v>281.76001000000002</v>
      </c>
      <c r="E1267" s="37">
        <v>277.92999300000002</v>
      </c>
      <c r="F1267" s="37">
        <v>279.64999399999999</v>
      </c>
      <c r="G1267" s="38">
        <v>72224700</v>
      </c>
      <c r="H1267" s="37">
        <v>258.85119600000002</v>
      </c>
      <c r="I1267" s="41">
        <f t="shared" si="150"/>
        <v>0.92562560898892787</v>
      </c>
      <c r="J1267" s="41">
        <f t="shared" ca="1" si="151"/>
        <v>1</v>
      </c>
      <c r="K1267" s="37">
        <f t="shared" si="152"/>
        <v>260.2</v>
      </c>
      <c r="L1267" s="37">
        <f t="shared" si="153"/>
        <v>260.8</v>
      </c>
      <c r="M1267" s="37">
        <f t="shared" si="154"/>
        <v>257.26</v>
      </c>
      <c r="N1267" s="37">
        <f t="shared" si="155"/>
        <v>258.85000000000002</v>
      </c>
      <c r="O1267" s="38">
        <f t="shared" ca="1" si="156"/>
        <v>72224700</v>
      </c>
    </row>
    <row r="1268" spans="1:15" x14ac:dyDescent="0.4">
      <c r="A1268">
        <v>1253</v>
      </c>
      <c r="B1268" s="63">
        <v>43550</v>
      </c>
      <c r="C1268" s="37">
        <v>280.98998999999998</v>
      </c>
      <c r="D1268" s="37">
        <v>282.17999300000002</v>
      </c>
      <c r="E1268" s="37">
        <v>279.55999800000001</v>
      </c>
      <c r="F1268" s="37">
        <v>281.11999500000002</v>
      </c>
      <c r="G1268" s="38">
        <v>68125900</v>
      </c>
      <c r="H1268" s="37">
        <v>260.21182299999998</v>
      </c>
      <c r="I1268" s="41">
        <f t="shared" si="150"/>
        <v>0.92562545399874518</v>
      </c>
      <c r="J1268" s="41">
        <f t="shared" ca="1" si="151"/>
        <v>1</v>
      </c>
      <c r="K1268" s="37">
        <f t="shared" si="152"/>
        <v>260.08999999999997</v>
      </c>
      <c r="L1268" s="37">
        <f t="shared" si="153"/>
        <v>261.19</v>
      </c>
      <c r="M1268" s="37">
        <f t="shared" si="154"/>
        <v>258.77</v>
      </c>
      <c r="N1268" s="37">
        <f t="shared" si="155"/>
        <v>260.20999999999998</v>
      </c>
      <c r="O1268" s="38">
        <f t="shared" ca="1" si="156"/>
        <v>68125900</v>
      </c>
    </row>
    <row r="1269" spans="1:15" x14ac:dyDescent="0.4">
      <c r="A1269">
        <v>1254</v>
      </c>
      <c r="B1269" s="63">
        <v>43549</v>
      </c>
      <c r="C1269" s="37">
        <v>278.86999500000002</v>
      </c>
      <c r="D1269" s="37">
        <v>280.19000199999999</v>
      </c>
      <c r="E1269" s="37">
        <v>277.64001500000001</v>
      </c>
      <c r="F1269" s="37">
        <v>279.040009</v>
      </c>
      <c r="G1269" s="38">
        <v>85575200</v>
      </c>
      <c r="H1269" s="37">
        <v>258.28653000000003</v>
      </c>
      <c r="I1269" s="41">
        <f t="shared" si="150"/>
        <v>0.92562543602842284</v>
      </c>
      <c r="J1269" s="41">
        <f t="shared" ca="1" si="151"/>
        <v>1</v>
      </c>
      <c r="K1269" s="37">
        <f t="shared" si="152"/>
        <v>258.13</v>
      </c>
      <c r="L1269" s="37">
        <f t="shared" si="153"/>
        <v>259.35000000000002</v>
      </c>
      <c r="M1269" s="37">
        <f t="shared" si="154"/>
        <v>256.99</v>
      </c>
      <c r="N1269" s="37">
        <f t="shared" si="155"/>
        <v>258.29000000000002</v>
      </c>
      <c r="O1269" s="38">
        <f t="shared" ca="1" si="156"/>
        <v>85575200</v>
      </c>
    </row>
    <row r="1270" spans="1:15" x14ac:dyDescent="0.4">
      <c r="A1270">
        <v>1255</v>
      </c>
      <c r="B1270" s="63">
        <v>43546</v>
      </c>
      <c r="C1270" s="37">
        <v>283.22000100000002</v>
      </c>
      <c r="D1270" s="37">
        <v>283.79998799999998</v>
      </c>
      <c r="E1270" s="37">
        <v>279.17999300000002</v>
      </c>
      <c r="F1270" s="37">
        <v>279.25</v>
      </c>
      <c r="G1270" s="38">
        <v>122659300</v>
      </c>
      <c r="H1270" s="37">
        <v>258.48092700000001</v>
      </c>
      <c r="I1270" s="41">
        <f t="shared" si="150"/>
        <v>0.92562552193375114</v>
      </c>
      <c r="J1270" s="41">
        <f t="shared" ca="1" si="151"/>
        <v>1</v>
      </c>
      <c r="K1270" s="37">
        <f t="shared" si="152"/>
        <v>262.16000000000003</v>
      </c>
      <c r="L1270" s="37">
        <f t="shared" si="153"/>
        <v>262.69</v>
      </c>
      <c r="M1270" s="37">
        <f t="shared" si="154"/>
        <v>258.42</v>
      </c>
      <c r="N1270" s="37">
        <f t="shared" si="155"/>
        <v>258.48</v>
      </c>
      <c r="O1270" s="38">
        <f t="shared" ca="1" si="156"/>
        <v>122659300</v>
      </c>
    </row>
    <row r="1271" spans="1:15" x14ac:dyDescent="0.4">
      <c r="A1271">
        <v>1256</v>
      </c>
      <c r="B1271" s="63">
        <v>43545</v>
      </c>
      <c r="C1271" s="37">
        <v>280.64001500000001</v>
      </c>
      <c r="D1271" s="37">
        <v>285.17999300000002</v>
      </c>
      <c r="E1271" s="37">
        <v>280.58999599999999</v>
      </c>
      <c r="F1271" s="37">
        <v>284.73001099999999</v>
      </c>
      <c r="G1271" s="38">
        <v>79550400</v>
      </c>
      <c r="H1271" s="37">
        <v>263.55337500000002</v>
      </c>
      <c r="I1271" s="41">
        <f t="shared" si="150"/>
        <v>0.92562555690696058</v>
      </c>
      <c r="J1271" s="41">
        <f t="shared" ca="1" si="151"/>
        <v>1</v>
      </c>
      <c r="K1271" s="37">
        <f t="shared" si="152"/>
        <v>259.77</v>
      </c>
      <c r="L1271" s="37">
        <f t="shared" si="153"/>
        <v>263.97000000000003</v>
      </c>
      <c r="M1271" s="37">
        <f t="shared" si="154"/>
        <v>259.72000000000003</v>
      </c>
      <c r="N1271" s="37">
        <f t="shared" si="155"/>
        <v>263.55</v>
      </c>
      <c r="O1271" s="38">
        <f t="shared" ca="1" si="156"/>
        <v>79550400</v>
      </c>
    </row>
    <row r="1272" spans="1:15" x14ac:dyDescent="0.4">
      <c r="A1272">
        <v>1257</v>
      </c>
      <c r="B1272" s="63">
        <v>43544</v>
      </c>
      <c r="C1272" s="37">
        <v>282.16000400000001</v>
      </c>
      <c r="D1272" s="37">
        <v>283.5</v>
      </c>
      <c r="E1272" s="37">
        <v>280.32000699999998</v>
      </c>
      <c r="F1272" s="37">
        <v>281.54998799999998</v>
      </c>
      <c r="G1272" s="38">
        <v>84609200</v>
      </c>
      <c r="H1272" s="37">
        <v>260.60992399999998</v>
      </c>
      <c r="I1272" s="41">
        <f t="shared" si="150"/>
        <v>0.92562576845146227</v>
      </c>
      <c r="J1272" s="41">
        <f t="shared" ca="1" si="151"/>
        <v>1</v>
      </c>
      <c r="K1272" s="37">
        <f t="shared" si="152"/>
        <v>261.17</v>
      </c>
      <c r="L1272" s="37">
        <f t="shared" si="153"/>
        <v>262.41000000000003</v>
      </c>
      <c r="M1272" s="37">
        <f t="shared" si="154"/>
        <v>259.47000000000003</v>
      </c>
      <c r="N1272" s="37">
        <f t="shared" si="155"/>
        <v>260.61</v>
      </c>
      <c r="O1272" s="38">
        <f t="shared" ca="1" si="156"/>
        <v>84609200</v>
      </c>
    </row>
    <row r="1273" spans="1:15" x14ac:dyDescent="0.4">
      <c r="A1273">
        <v>1258</v>
      </c>
      <c r="B1273" s="63">
        <v>43543</v>
      </c>
      <c r="C1273" s="37">
        <v>283.51001000000002</v>
      </c>
      <c r="D1273" s="37">
        <v>284.35998499999999</v>
      </c>
      <c r="E1273" s="37">
        <v>281.41000400000001</v>
      </c>
      <c r="F1273" s="37">
        <v>282.39999399999999</v>
      </c>
      <c r="G1273" s="38">
        <v>90268100</v>
      </c>
      <c r="H1273" s="37">
        <v>261.396637</v>
      </c>
      <c r="I1273" s="41">
        <f t="shared" si="150"/>
        <v>0.92562550479374306</v>
      </c>
      <c r="J1273" s="41">
        <f t="shared" ca="1" si="151"/>
        <v>1</v>
      </c>
      <c r="K1273" s="37">
        <f t="shared" si="152"/>
        <v>262.42</v>
      </c>
      <c r="L1273" s="37">
        <f t="shared" si="153"/>
        <v>263.20999999999998</v>
      </c>
      <c r="M1273" s="37">
        <f t="shared" si="154"/>
        <v>260.48</v>
      </c>
      <c r="N1273" s="37">
        <f t="shared" si="155"/>
        <v>261.39999999999998</v>
      </c>
      <c r="O1273" s="38">
        <f t="shared" ca="1" si="156"/>
        <v>90268100</v>
      </c>
    </row>
    <row r="1274" spans="1:15" x14ac:dyDescent="0.4">
      <c r="A1274">
        <v>1259</v>
      </c>
      <c r="B1274" s="63">
        <v>43542</v>
      </c>
      <c r="C1274" s="37">
        <v>281.54998799999998</v>
      </c>
      <c r="D1274" s="37">
        <v>282.66000400000001</v>
      </c>
      <c r="E1274" s="37">
        <v>281.29998799999998</v>
      </c>
      <c r="F1274" s="37">
        <v>282.32998700000002</v>
      </c>
      <c r="G1274" s="38">
        <v>62199800</v>
      </c>
      <c r="H1274" s="37">
        <v>261.331909</v>
      </c>
      <c r="I1274" s="41">
        <f t="shared" si="150"/>
        <v>0.92562576075208047</v>
      </c>
      <c r="J1274" s="41">
        <f t="shared" ca="1" si="151"/>
        <v>1</v>
      </c>
      <c r="K1274" s="37">
        <f t="shared" si="152"/>
        <v>260.61</v>
      </c>
      <c r="L1274" s="37">
        <f t="shared" si="153"/>
        <v>261.64</v>
      </c>
      <c r="M1274" s="37">
        <f t="shared" si="154"/>
        <v>260.38</v>
      </c>
      <c r="N1274" s="37">
        <f t="shared" si="155"/>
        <v>261.33</v>
      </c>
      <c r="O1274" s="38">
        <f t="shared" ca="1" si="156"/>
        <v>62199800</v>
      </c>
    </row>
    <row r="1275" spans="1:15" x14ac:dyDescent="0.4">
      <c r="A1275">
        <v>1260</v>
      </c>
      <c r="B1275" s="63">
        <v>43539</v>
      </c>
      <c r="C1275" s="37">
        <v>280.540009</v>
      </c>
      <c r="D1275" s="37">
        <v>282.209991</v>
      </c>
      <c r="E1275" s="37">
        <v>280.32998700000002</v>
      </c>
      <c r="F1275" s="37">
        <v>281.30999800000001</v>
      </c>
      <c r="G1275" s="38">
        <v>81309000</v>
      </c>
      <c r="H1275" s="37">
        <v>260.38769500000001</v>
      </c>
      <c r="I1275" s="41">
        <f t="shared" si="150"/>
        <v>0.9256254553739679</v>
      </c>
      <c r="J1275" s="41">
        <f t="shared" ca="1" si="151"/>
        <v>1</v>
      </c>
      <c r="K1275" s="37">
        <f t="shared" si="152"/>
        <v>259.67</v>
      </c>
      <c r="L1275" s="37">
        <f t="shared" si="153"/>
        <v>261.22000000000003</v>
      </c>
      <c r="M1275" s="37">
        <f t="shared" si="154"/>
        <v>259.48</v>
      </c>
      <c r="N1275" s="37">
        <f t="shared" si="155"/>
        <v>260.39</v>
      </c>
      <c r="O1275" s="38">
        <f t="shared" ca="1" si="156"/>
        <v>81309000</v>
      </c>
    </row>
    <row r="1276" spans="1:15" x14ac:dyDescent="0.4">
      <c r="A1276">
        <v>1261</v>
      </c>
      <c r="B1276" s="63">
        <v>43538</v>
      </c>
      <c r="C1276" s="37">
        <v>281.36999500000002</v>
      </c>
      <c r="D1276" s="37">
        <v>281.83999599999999</v>
      </c>
      <c r="E1276" s="37">
        <v>280.67001299999998</v>
      </c>
      <c r="F1276" s="37">
        <v>281.16000400000001</v>
      </c>
      <c r="G1276" s="38">
        <v>67518400</v>
      </c>
      <c r="H1276" s="37">
        <v>259.10751299999998</v>
      </c>
      <c r="I1276" s="41">
        <f t="shared" si="150"/>
        <v>0.92156604536113174</v>
      </c>
      <c r="J1276" s="41">
        <f t="shared" ca="1" si="151"/>
        <v>1</v>
      </c>
      <c r="K1276" s="37">
        <f t="shared" si="152"/>
        <v>259.3</v>
      </c>
      <c r="L1276" s="37">
        <f t="shared" si="153"/>
        <v>259.73</v>
      </c>
      <c r="M1276" s="37">
        <f t="shared" si="154"/>
        <v>258.66000000000003</v>
      </c>
      <c r="N1276" s="37">
        <f t="shared" si="155"/>
        <v>259.11</v>
      </c>
      <c r="O1276" s="38">
        <f t="shared" ca="1" si="156"/>
        <v>67518400</v>
      </c>
    </row>
    <row r="1277" spans="1:15" x14ac:dyDescent="0.4">
      <c r="A1277">
        <v>1262</v>
      </c>
      <c r="B1277" s="63">
        <v>43537</v>
      </c>
      <c r="C1277" s="37">
        <v>280.48001099999999</v>
      </c>
      <c r="D1277" s="37">
        <v>282.38000499999998</v>
      </c>
      <c r="E1277" s="37">
        <v>280.29998799999998</v>
      </c>
      <c r="F1277" s="37">
        <v>281.33999599999999</v>
      </c>
      <c r="G1277" s="38">
        <v>80639200</v>
      </c>
      <c r="H1277" s="37">
        <v>259.27340700000002</v>
      </c>
      <c r="I1277" s="41">
        <f t="shared" si="150"/>
        <v>0.92156611461670757</v>
      </c>
      <c r="J1277" s="41">
        <f t="shared" ca="1" si="151"/>
        <v>1</v>
      </c>
      <c r="K1277" s="37">
        <f t="shared" si="152"/>
        <v>258.48</v>
      </c>
      <c r="L1277" s="37">
        <f t="shared" si="153"/>
        <v>260.23</v>
      </c>
      <c r="M1277" s="37">
        <f t="shared" si="154"/>
        <v>258.31</v>
      </c>
      <c r="N1277" s="37">
        <f t="shared" si="155"/>
        <v>259.27</v>
      </c>
      <c r="O1277" s="38">
        <f t="shared" ca="1" si="156"/>
        <v>80639200</v>
      </c>
    </row>
    <row r="1278" spans="1:15" x14ac:dyDescent="0.4">
      <c r="A1278">
        <v>1263</v>
      </c>
      <c r="B1278" s="63">
        <v>43536</v>
      </c>
      <c r="C1278" s="37">
        <v>279.05999800000001</v>
      </c>
      <c r="D1278" s="37">
        <v>280.07000699999998</v>
      </c>
      <c r="E1278" s="37">
        <v>278.85000600000001</v>
      </c>
      <c r="F1278" s="37">
        <v>279.48998999999998</v>
      </c>
      <c r="G1278" s="38">
        <v>79667500</v>
      </c>
      <c r="H1278" s="37">
        <v>257.56857300000001</v>
      </c>
      <c r="I1278" s="41">
        <f t="shared" si="150"/>
        <v>0.92156636092763122</v>
      </c>
      <c r="J1278" s="41">
        <f t="shared" ca="1" si="151"/>
        <v>1</v>
      </c>
      <c r="K1278" s="37">
        <f t="shared" si="152"/>
        <v>257.17</v>
      </c>
      <c r="L1278" s="37">
        <f t="shared" si="153"/>
        <v>258.10000000000002</v>
      </c>
      <c r="M1278" s="37">
        <f t="shared" si="154"/>
        <v>256.98</v>
      </c>
      <c r="N1278" s="37">
        <f t="shared" si="155"/>
        <v>257.57</v>
      </c>
      <c r="O1278" s="38">
        <f t="shared" ca="1" si="156"/>
        <v>79667500</v>
      </c>
    </row>
    <row r="1279" spans="1:15" x14ac:dyDescent="0.4">
      <c r="A1279">
        <v>1264</v>
      </c>
      <c r="B1279" s="63">
        <v>43535</v>
      </c>
      <c r="C1279" s="37">
        <v>275.26001000000002</v>
      </c>
      <c r="D1279" s="37">
        <v>278.61999500000002</v>
      </c>
      <c r="E1279" s="37">
        <v>275.23001099999999</v>
      </c>
      <c r="F1279" s="37">
        <v>278.44000199999999</v>
      </c>
      <c r="G1279" s="38">
        <v>65098900</v>
      </c>
      <c r="H1279" s="37">
        <v>256.60095200000001</v>
      </c>
      <c r="I1279" s="41">
        <f t="shared" si="150"/>
        <v>0.92156640625221664</v>
      </c>
      <c r="J1279" s="41">
        <f t="shared" ca="1" si="151"/>
        <v>1</v>
      </c>
      <c r="K1279" s="37">
        <f t="shared" si="152"/>
        <v>253.67</v>
      </c>
      <c r="L1279" s="37">
        <f t="shared" si="153"/>
        <v>256.77</v>
      </c>
      <c r="M1279" s="37">
        <f t="shared" si="154"/>
        <v>253.64</v>
      </c>
      <c r="N1279" s="37">
        <f t="shared" si="155"/>
        <v>256.60000000000002</v>
      </c>
      <c r="O1279" s="38">
        <f t="shared" ca="1" si="156"/>
        <v>65098900</v>
      </c>
    </row>
    <row r="1280" spans="1:15" x14ac:dyDescent="0.4">
      <c r="A1280">
        <v>1265</v>
      </c>
      <c r="B1280" s="63">
        <v>43532</v>
      </c>
      <c r="C1280" s="37">
        <v>272.94000199999999</v>
      </c>
      <c r="D1280" s="37">
        <v>274.64999399999999</v>
      </c>
      <c r="E1280" s="37">
        <v>272.42001299999998</v>
      </c>
      <c r="F1280" s="37">
        <v>274.459991</v>
      </c>
      <c r="G1280" s="38">
        <v>85795800</v>
      </c>
      <c r="H1280" s="37">
        <v>252.933121</v>
      </c>
      <c r="I1280" s="41">
        <f t="shared" si="150"/>
        <v>0.92156645519965785</v>
      </c>
      <c r="J1280" s="41">
        <f t="shared" ca="1" si="151"/>
        <v>1</v>
      </c>
      <c r="K1280" s="37">
        <f t="shared" si="152"/>
        <v>251.53</v>
      </c>
      <c r="L1280" s="37">
        <f t="shared" si="153"/>
        <v>253.11</v>
      </c>
      <c r="M1280" s="37">
        <f t="shared" si="154"/>
        <v>251.05</v>
      </c>
      <c r="N1280" s="37">
        <f t="shared" si="155"/>
        <v>252.93</v>
      </c>
      <c r="O1280" s="38">
        <f t="shared" ca="1" si="156"/>
        <v>85795800</v>
      </c>
    </row>
    <row r="1281" spans="1:15" x14ac:dyDescent="0.4">
      <c r="A1281">
        <v>1266</v>
      </c>
      <c r="B1281" s="63">
        <v>43531</v>
      </c>
      <c r="C1281" s="37">
        <v>276.82998700000002</v>
      </c>
      <c r="D1281" s="37">
        <v>276.98998999999998</v>
      </c>
      <c r="E1281" s="37">
        <v>274.07000699999998</v>
      </c>
      <c r="F1281" s="37">
        <v>275.01001000000002</v>
      </c>
      <c r="G1281" s="38">
        <v>94885100</v>
      </c>
      <c r="H1281" s="37">
        <v>253.439987</v>
      </c>
      <c r="I1281" s="41">
        <f t="shared" si="150"/>
        <v>0.92156640771003207</v>
      </c>
      <c r="J1281" s="41">
        <f t="shared" ca="1" si="151"/>
        <v>1</v>
      </c>
      <c r="K1281" s="37">
        <f t="shared" si="152"/>
        <v>255.12</v>
      </c>
      <c r="L1281" s="37">
        <f t="shared" si="153"/>
        <v>255.26</v>
      </c>
      <c r="M1281" s="37">
        <f t="shared" si="154"/>
        <v>252.57</v>
      </c>
      <c r="N1281" s="37">
        <f t="shared" si="155"/>
        <v>253.44</v>
      </c>
      <c r="O1281" s="38">
        <f t="shared" ca="1" si="156"/>
        <v>94885100</v>
      </c>
    </row>
    <row r="1282" spans="1:15" x14ac:dyDescent="0.4">
      <c r="A1282">
        <v>1267</v>
      </c>
      <c r="B1282" s="63">
        <v>43530</v>
      </c>
      <c r="C1282" s="37">
        <v>279.14999399999999</v>
      </c>
      <c r="D1282" s="37">
        <v>279.16000400000001</v>
      </c>
      <c r="E1282" s="37">
        <v>276.97000100000002</v>
      </c>
      <c r="F1282" s="37">
        <v>277.32998700000002</v>
      </c>
      <c r="G1282" s="38">
        <v>75039800</v>
      </c>
      <c r="H1282" s="37">
        <v>255.57794200000001</v>
      </c>
      <c r="I1282" s="41">
        <f t="shared" si="150"/>
        <v>0.92156619904215409</v>
      </c>
      <c r="J1282" s="41">
        <f t="shared" ca="1" si="151"/>
        <v>1</v>
      </c>
      <c r="K1282" s="37">
        <f t="shared" si="152"/>
        <v>257.26</v>
      </c>
      <c r="L1282" s="37">
        <f t="shared" si="153"/>
        <v>257.26</v>
      </c>
      <c r="M1282" s="37">
        <f t="shared" si="154"/>
        <v>255.25</v>
      </c>
      <c r="N1282" s="37">
        <f t="shared" si="155"/>
        <v>255.58</v>
      </c>
      <c r="O1282" s="38">
        <f t="shared" ca="1" si="156"/>
        <v>75039800</v>
      </c>
    </row>
    <row r="1283" spans="1:15" x14ac:dyDescent="0.4">
      <c r="A1283">
        <v>1268</v>
      </c>
      <c r="B1283" s="63">
        <v>43529</v>
      </c>
      <c r="C1283" s="37">
        <v>279.540009</v>
      </c>
      <c r="D1283" s="37">
        <v>279.76001000000002</v>
      </c>
      <c r="E1283" s="37">
        <v>278.41000400000001</v>
      </c>
      <c r="F1283" s="37">
        <v>279.01998900000001</v>
      </c>
      <c r="G1283" s="38">
        <v>59114600</v>
      </c>
      <c r="H1283" s="37">
        <v>257.13531499999999</v>
      </c>
      <c r="I1283" s="41">
        <f t="shared" si="150"/>
        <v>0.92156592766549061</v>
      </c>
      <c r="J1283" s="41">
        <f t="shared" ca="1" si="151"/>
        <v>1</v>
      </c>
      <c r="K1283" s="37">
        <f t="shared" si="152"/>
        <v>257.61</v>
      </c>
      <c r="L1283" s="37">
        <f t="shared" si="153"/>
        <v>257.82</v>
      </c>
      <c r="M1283" s="37">
        <f t="shared" si="154"/>
        <v>256.57</v>
      </c>
      <c r="N1283" s="37">
        <f t="shared" si="155"/>
        <v>257.14</v>
      </c>
      <c r="O1283" s="38">
        <f t="shared" ca="1" si="156"/>
        <v>59114600</v>
      </c>
    </row>
    <row r="1284" spans="1:15" x14ac:dyDescent="0.4">
      <c r="A1284">
        <v>1269</v>
      </c>
      <c r="B1284" s="63">
        <v>43528</v>
      </c>
      <c r="C1284" s="37">
        <v>281.60000600000001</v>
      </c>
      <c r="D1284" s="37">
        <v>281.86999500000002</v>
      </c>
      <c r="E1284" s="37">
        <v>276.83999599999999</v>
      </c>
      <c r="F1284" s="37">
        <v>279.39999399999999</v>
      </c>
      <c r="G1284" s="38">
        <v>106494600</v>
      </c>
      <c r="H1284" s="37">
        <v>257.485657</v>
      </c>
      <c r="I1284" s="41">
        <f t="shared" si="150"/>
        <v>0.92156643711309461</v>
      </c>
      <c r="J1284" s="41">
        <f t="shared" ca="1" si="151"/>
        <v>1</v>
      </c>
      <c r="K1284" s="37">
        <f t="shared" si="152"/>
        <v>259.51</v>
      </c>
      <c r="L1284" s="37">
        <f t="shared" si="153"/>
        <v>259.76</v>
      </c>
      <c r="M1284" s="37">
        <f t="shared" si="154"/>
        <v>255.13</v>
      </c>
      <c r="N1284" s="37">
        <f t="shared" si="155"/>
        <v>257.49</v>
      </c>
      <c r="O1284" s="38">
        <f t="shared" ca="1" si="156"/>
        <v>106494600</v>
      </c>
    </row>
    <row r="1285" spans="1:15" x14ac:dyDescent="0.4">
      <c r="A1285">
        <v>1270</v>
      </c>
      <c r="B1285" s="63">
        <v>43525</v>
      </c>
      <c r="C1285" s="37">
        <v>280.44000199999999</v>
      </c>
      <c r="D1285" s="37">
        <v>280.88000499999998</v>
      </c>
      <c r="E1285" s="37">
        <v>278.82000699999998</v>
      </c>
      <c r="F1285" s="37">
        <v>280.42001299999998</v>
      </c>
      <c r="G1285" s="38">
        <v>78880500</v>
      </c>
      <c r="H1285" s="37">
        <v>258.425659</v>
      </c>
      <c r="I1285" s="41">
        <f t="shared" si="150"/>
        <v>0.92156638977118943</v>
      </c>
      <c r="J1285" s="41">
        <f t="shared" ca="1" si="151"/>
        <v>1</v>
      </c>
      <c r="K1285" s="37">
        <f t="shared" si="152"/>
        <v>258.44</v>
      </c>
      <c r="L1285" s="37">
        <f t="shared" si="153"/>
        <v>258.85000000000002</v>
      </c>
      <c r="M1285" s="37">
        <f t="shared" si="154"/>
        <v>256.95</v>
      </c>
      <c r="N1285" s="37">
        <f t="shared" si="155"/>
        <v>258.43</v>
      </c>
      <c r="O1285" s="38">
        <f t="shared" ca="1" si="156"/>
        <v>78880500</v>
      </c>
    </row>
    <row r="1286" spans="1:15" x14ac:dyDescent="0.4">
      <c r="A1286">
        <v>1271</v>
      </c>
      <c r="B1286" s="63">
        <v>43524</v>
      </c>
      <c r="C1286" s="37">
        <v>278.959991</v>
      </c>
      <c r="D1286" s="37">
        <v>279.45001200000002</v>
      </c>
      <c r="E1286" s="37">
        <v>278.32000699999998</v>
      </c>
      <c r="F1286" s="37">
        <v>278.67999300000002</v>
      </c>
      <c r="G1286" s="38">
        <v>69268300</v>
      </c>
      <c r="H1286" s="37">
        <v>256.82214399999998</v>
      </c>
      <c r="I1286" s="41">
        <f t="shared" si="150"/>
        <v>0.92156649365209353</v>
      </c>
      <c r="J1286" s="41">
        <f t="shared" ca="1" si="151"/>
        <v>1</v>
      </c>
      <c r="K1286" s="37">
        <f t="shared" si="152"/>
        <v>257.08</v>
      </c>
      <c r="L1286" s="37">
        <f t="shared" si="153"/>
        <v>257.52999999999997</v>
      </c>
      <c r="M1286" s="37">
        <f t="shared" si="154"/>
        <v>256.49</v>
      </c>
      <c r="N1286" s="37">
        <f t="shared" si="155"/>
        <v>256.82</v>
      </c>
      <c r="O1286" s="38">
        <f t="shared" ca="1" si="156"/>
        <v>69268300</v>
      </c>
    </row>
    <row r="1287" spans="1:15" x14ac:dyDescent="0.4">
      <c r="A1287">
        <v>1272</v>
      </c>
      <c r="B1287" s="63">
        <v>43523</v>
      </c>
      <c r="C1287" s="37">
        <v>278.51998900000001</v>
      </c>
      <c r="D1287" s="37">
        <v>279.58999599999999</v>
      </c>
      <c r="E1287" s="37">
        <v>277.48001099999999</v>
      </c>
      <c r="F1287" s="37">
        <v>279.20001200000002</v>
      </c>
      <c r="G1287" s="38">
        <v>56921600</v>
      </c>
      <c r="H1287" s="37">
        <v>257.30136099999999</v>
      </c>
      <c r="I1287" s="41">
        <f t="shared" si="150"/>
        <v>0.92156643961748819</v>
      </c>
      <c r="J1287" s="41">
        <f t="shared" ca="1" si="151"/>
        <v>1</v>
      </c>
      <c r="K1287" s="37">
        <f t="shared" si="152"/>
        <v>256.67</v>
      </c>
      <c r="L1287" s="37">
        <f t="shared" si="153"/>
        <v>257.66000000000003</v>
      </c>
      <c r="M1287" s="37">
        <f t="shared" si="154"/>
        <v>255.72</v>
      </c>
      <c r="N1287" s="37">
        <f t="shared" si="155"/>
        <v>257.3</v>
      </c>
      <c r="O1287" s="38">
        <f t="shared" ca="1" si="156"/>
        <v>56921600</v>
      </c>
    </row>
    <row r="1288" spans="1:15" x14ac:dyDescent="0.4">
      <c r="A1288">
        <v>1273</v>
      </c>
      <c r="B1288" s="63">
        <v>43522</v>
      </c>
      <c r="C1288" s="37">
        <v>279.13000499999998</v>
      </c>
      <c r="D1288" s="37">
        <v>280.29998799999998</v>
      </c>
      <c r="E1288" s="37">
        <v>278.89999399999999</v>
      </c>
      <c r="F1288" s="37">
        <v>279.32000699999998</v>
      </c>
      <c r="G1288" s="38">
        <v>56844100</v>
      </c>
      <c r="H1288" s="37">
        <v>257.41192599999999</v>
      </c>
      <c r="I1288" s="41">
        <f t="shared" si="150"/>
        <v>0.9215663738688078</v>
      </c>
      <c r="J1288" s="41">
        <f t="shared" ca="1" si="151"/>
        <v>1</v>
      </c>
      <c r="K1288" s="37">
        <f t="shared" si="152"/>
        <v>257.24</v>
      </c>
      <c r="L1288" s="37">
        <f t="shared" si="153"/>
        <v>258.32</v>
      </c>
      <c r="M1288" s="37">
        <f t="shared" si="154"/>
        <v>257.02</v>
      </c>
      <c r="N1288" s="37">
        <f t="shared" si="155"/>
        <v>257.41000000000003</v>
      </c>
      <c r="O1288" s="38">
        <f t="shared" ca="1" si="156"/>
        <v>56844100</v>
      </c>
    </row>
    <row r="1289" spans="1:15" x14ac:dyDescent="0.4">
      <c r="A1289">
        <v>1274</v>
      </c>
      <c r="B1289" s="63">
        <v>43521</v>
      </c>
      <c r="C1289" s="37">
        <v>280.73001099999999</v>
      </c>
      <c r="D1289" s="37">
        <v>281.30999800000001</v>
      </c>
      <c r="E1289" s="37">
        <v>279.42999300000002</v>
      </c>
      <c r="F1289" s="37">
        <v>279.51998900000001</v>
      </c>
      <c r="G1289" s="38">
        <v>69030700</v>
      </c>
      <c r="H1289" s="37">
        <v>257.59622200000001</v>
      </c>
      <c r="I1289" s="41">
        <f t="shared" si="150"/>
        <v>0.92156637141252895</v>
      </c>
      <c r="J1289" s="41">
        <f t="shared" ca="1" si="151"/>
        <v>1</v>
      </c>
      <c r="K1289" s="37">
        <f t="shared" si="152"/>
        <v>258.70999999999998</v>
      </c>
      <c r="L1289" s="37">
        <f t="shared" si="153"/>
        <v>259.25</v>
      </c>
      <c r="M1289" s="37">
        <f t="shared" si="154"/>
        <v>257.51</v>
      </c>
      <c r="N1289" s="37">
        <f t="shared" si="155"/>
        <v>257.60000000000002</v>
      </c>
      <c r="O1289" s="38">
        <f t="shared" ca="1" si="156"/>
        <v>69030700</v>
      </c>
    </row>
    <row r="1290" spans="1:15" x14ac:dyDescent="0.4">
      <c r="A1290">
        <v>1275</v>
      </c>
      <c r="B1290" s="63">
        <v>43518</v>
      </c>
      <c r="C1290" s="37">
        <v>278.10998499999999</v>
      </c>
      <c r="D1290" s="37">
        <v>279.35998499999999</v>
      </c>
      <c r="E1290" s="37">
        <v>277.39999399999999</v>
      </c>
      <c r="F1290" s="37">
        <v>279.14001500000001</v>
      </c>
      <c r="G1290" s="38">
        <v>78114600</v>
      </c>
      <c r="H1290" s="37">
        <v>257.24603300000001</v>
      </c>
      <c r="I1290" s="41">
        <f t="shared" si="150"/>
        <v>0.92156630786166582</v>
      </c>
      <c r="J1290" s="41">
        <f t="shared" ca="1" si="151"/>
        <v>1</v>
      </c>
      <c r="K1290" s="37">
        <f t="shared" si="152"/>
        <v>256.3</v>
      </c>
      <c r="L1290" s="37">
        <f t="shared" si="153"/>
        <v>257.45</v>
      </c>
      <c r="M1290" s="37">
        <f t="shared" si="154"/>
        <v>255.64</v>
      </c>
      <c r="N1290" s="37">
        <f t="shared" si="155"/>
        <v>257.25</v>
      </c>
      <c r="O1290" s="38">
        <f t="shared" ca="1" si="156"/>
        <v>78114600</v>
      </c>
    </row>
    <row r="1291" spans="1:15" x14ac:dyDescent="0.4">
      <c r="A1291">
        <v>1276</v>
      </c>
      <c r="B1291" s="63">
        <v>43517</v>
      </c>
      <c r="C1291" s="37">
        <v>277.70001200000002</v>
      </c>
      <c r="D1291" s="37">
        <v>278.10000600000001</v>
      </c>
      <c r="E1291" s="37">
        <v>276.35000600000001</v>
      </c>
      <c r="F1291" s="37">
        <v>277.42001299999998</v>
      </c>
      <c r="G1291" s="38">
        <v>64214700</v>
      </c>
      <c r="H1291" s="37">
        <v>255.660889</v>
      </c>
      <c r="I1291" s="41">
        <f t="shared" si="150"/>
        <v>0.92156613445187896</v>
      </c>
      <c r="J1291" s="41">
        <f t="shared" ca="1" si="151"/>
        <v>1</v>
      </c>
      <c r="K1291" s="37">
        <f t="shared" si="152"/>
        <v>255.92</v>
      </c>
      <c r="L1291" s="37">
        <f t="shared" si="153"/>
        <v>256.29000000000002</v>
      </c>
      <c r="M1291" s="37">
        <f t="shared" si="154"/>
        <v>254.67</v>
      </c>
      <c r="N1291" s="37">
        <f t="shared" si="155"/>
        <v>255.66</v>
      </c>
      <c r="O1291" s="38">
        <f t="shared" ca="1" si="156"/>
        <v>64214700</v>
      </c>
    </row>
    <row r="1292" spans="1:15" x14ac:dyDescent="0.4">
      <c r="A1292">
        <v>1277</v>
      </c>
      <c r="B1292" s="63">
        <v>43516</v>
      </c>
      <c r="C1292" s="37">
        <v>277.80999800000001</v>
      </c>
      <c r="D1292" s="37">
        <v>278.92001299999998</v>
      </c>
      <c r="E1292" s="37">
        <v>277.25</v>
      </c>
      <c r="F1292" s="37">
        <v>278.41000400000001</v>
      </c>
      <c r="G1292" s="38">
        <v>76610800</v>
      </c>
      <c r="H1292" s="37">
        <v>256.57324199999999</v>
      </c>
      <c r="I1292" s="41">
        <f t="shared" si="150"/>
        <v>0.92156617331897306</v>
      </c>
      <c r="J1292" s="41">
        <f t="shared" ca="1" si="151"/>
        <v>1</v>
      </c>
      <c r="K1292" s="37">
        <f t="shared" si="152"/>
        <v>256.02</v>
      </c>
      <c r="L1292" s="37">
        <f t="shared" si="153"/>
        <v>257.04000000000002</v>
      </c>
      <c r="M1292" s="37">
        <f t="shared" si="154"/>
        <v>255.5</v>
      </c>
      <c r="N1292" s="37">
        <f t="shared" si="155"/>
        <v>256.57</v>
      </c>
      <c r="O1292" s="38">
        <f t="shared" ca="1" si="156"/>
        <v>76610800</v>
      </c>
    </row>
    <row r="1293" spans="1:15" x14ac:dyDescent="0.4">
      <c r="A1293">
        <v>1278</v>
      </c>
      <c r="B1293" s="63">
        <v>43515</v>
      </c>
      <c r="C1293" s="37">
        <v>276.48001099999999</v>
      </c>
      <c r="D1293" s="37">
        <v>278.57998700000002</v>
      </c>
      <c r="E1293" s="37">
        <v>276.47000100000002</v>
      </c>
      <c r="F1293" s="37">
        <v>277.85000600000001</v>
      </c>
      <c r="G1293" s="38">
        <v>59120800</v>
      </c>
      <c r="H1293" s="37">
        <v>256.05721999999997</v>
      </c>
      <c r="I1293" s="41">
        <f t="shared" si="150"/>
        <v>0.92156636483930821</v>
      </c>
      <c r="J1293" s="41">
        <f t="shared" ca="1" si="151"/>
        <v>1</v>
      </c>
      <c r="K1293" s="37">
        <f t="shared" si="152"/>
        <v>254.79</v>
      </c>
      <c r="L1293" s="37">
        <f t="shared" si="153"/>
        <v>256.73</v>
      </c>
      <c r="M1293" s="37">
        <f t="shared" si="154"/>
        <v>254.79</v>
      </c>
      <c r="N1293" s="37">
        <f t="shared" si="155"/>
        <v>256.06</v>
      </c>
      <c r="O1293" s="38">
        <f t="shared" ca="1" si="156"/>
        <v>59120800</v>
      </c>
    </row>
    <row r="1294" spans="1:15" x14ac:dyDescent="0.4">
      <c r="A1294">
        <v>1279</v>
      </c>
      <c r="B1294" s="63">
        <v>43511</v>
      </c>
      <c r="C1294" s="37">
        <v>276.35998499999999</v>
      </c>
      <c r="D1294" s="37">
        <v>277.41000400000001</v>
      </c>
      <c r="E1294" s="37">
        <v>276.13000499999998</v>
      </c>
      <c r="F1294" s="37">
        <v>277.36999500000002</v>
      </c>
      <c r="G1294" s="38">
        <v>97088700</v>
      </c>
      <c r="H1294" s="37">
        <v>255.61476099999999</v>
      </c>
      <c r="I1294" s="41">
        <f t="shared" si="150"/>
        <v>0.92156601509835256</v>
      </c>
      <c r="J1294" s="41">
        <f t="shared" ca="1" si="151"/>
        <v>1</v>
      </c>
      <c r="K1294" s="37">
        <f t="shared" si="152"/>
        <v>254.68</v>
      </c>
      <c r="L1294" s="37">
        <f t="shared" si="153"/>
        <v>255.65</v>
      </c>
      <c r="M1294" s="37">
        <f t="shared" si="154"/>
        <v>254.47</v>
      </c>
      <c r="N1294" s="37">
        <f t="shared" si="155"/>
        <v>255.61</v>
      </c>
      <c r="O1294" s="38">
        <f t="shared" ca="1" si="156"/>
        <v>97088700</v>
      </c>
    </row>
    <row r="1295" spans="1:15" x14ac:dyDescent="0.4">
      <c r="A1295">
        <v>1280</v>
      </c>
      <c r="B1295" s="63">
        <v>43510</v>
      </c>
      <c r="C1295" s="37">
        <v>273.77999899999998</v>
      </c>
      <c r="D1295" s="37">
        <v>275.64001500000001</v>
      </c>
      <c r="E1295" s="37">
        <v>272.86999500000002</v>
      </c>
      <c r="F1295" s="37">
        <v>274.38000499999998</v>
      </c>
      <c r="G1295" s="38">
        <v>83234400</v>
      </c>
      <c r="H1295" s="37">
        <v>252.85943599999999</v>
      </c>
      <c r="I1295" s="41">
        <f t="shared" si="150"/>
        <v>0.92156655511395591</v>
      </c>
      <c r="J1295" s="41">
        <f t="shared" ca="1" si="151"/>
        <v>1</v>
      </c>
      <c r="K1295" s="37">
        <f t="shared" si="152"/>
        <v>252.31</v>
      </c>
      <c r="L1295" s="37">
        <f t="shared" si="153"/>
        <v>254.02</v>
      </c>
      <c r="M1295" s="37">
        <f t="shared" si="154"/>
        <v>251.47</v>
      </c>
      <c r="N1295" s="37">
        <f t="shared" si="155"/>
        <v>252.86</v>
      </c>
      <c r="O1295" s="38">
        <f t="shared" ca="1" si="156"/>
        <v>83234400</v>
      </c>
    </row>
    <row r="1296" spans="1:15" x14ac:dyDescent="0.4">
      <c r="A1296">
        <v>1281</v>
      </c>
      <c r="B1296" s="63">
        <v>43509</v>
      </c>
      <c r="C1296" s="37">
        <v>275.02999899999998</v>
      </c>
      <c r="D1296" s="37">
        <v>275.92999300000002</v>
      </c>
      <c r="E1296" s="37">
        <v>274.55999800000001</v>
      </c>
      <c r="F1296" s="37">
        <v>274.98998999999998</v>
      </c>
      <c r="G1296" s="38">
        <v>65277200</v>
      </c>
      <c r="H1296" s="37">
        <v>253.421494</v>
      </c>
      <c r="I1296" s="41">
        <f t="shared" si="150"/>
        <v>0.92156625046606244</v>
      </c>
      <c r="J1296" s="41">
        <f t="shared" ca="1" si="151"/>
        <v>1</v>
      </c>
      <c r="K1296" s="37">
        <f t="shared" si="152"/>
        <v>253.46</v>
      </c>
      <c r="L1296" s="37">
        <f t="shared" si="153"/>
        <v>254.29</v>
      </c>
      <c r="M1296" s="37">
        <f t="shared" si="154"/>
        <v>253.03</v>
      </c>
      <c r="N1296" s="37">
        <f t="shared" si="155"/>
        <v>253.42</v>
      </c>
      <c r="O1296" s="38">
        <f t="shared" ca="1" si="156"/>
        <v>65277200</v>
      </c>
    </row>
    <row r="1297" spans="1:15" x14ac:dyDescent="0.4">
      <c r="A1297">
        <v>1282</v>
      </c>
      <c r="B1297" s="63">
        <v>43508</v>
      </c>
      <c r="C1297" s="37">
        <v>272.42001299999998</v>
      </c>
      <c r="D1297" s="37">
        <v>274.51998900000001</v>
      </c>
      <c r="E1297" s="37">
        <v>272.33999599999999</v>
      </c>
      <c r="F1297" s="37">
        <v>274.10000600000001</v>
      </c>
      <c r="G1297" s="38">
        <v>72270200</v>
      </c>
      <c r="H1297" s="37">
        <v>252.601303</v>
      </c>
      <c r="I1297" s="41">
        <f t="shared" ref="I1297:I1360" si="157">IF(F1297=0,1,H1297/F1297)</f>
        <v>0.92156620748122131</v>
      </c>
      <c r="J1297" s="41">
        <f t="shared" ref="J1297:J1360" ca="1" si="158">INDEX(OFFSET($T$15,0,0,$S$13+1,1),MATCH(B1297,OFFSET($Q$15,0,0,$S$13+1,1),-1))</f>
        <v>1</v>
      </c>
      <c r="K1297" s="37">
        <f t="shared" ref="K1297:K1360" si="159">ROUND($I1297*C1297,2)</f>
        <v>251.05</v>
      </c>
      <c r="L1297" s="37">
        <f t="shared" ref="L1297:L1360" si="160">ROUND($I1297*D1297,2)</f>
        <v>252.99</v>
      </c>
      <c r="M1297" s="37">
        <f t="shared" ref="M1297:M1360" si="161">ROUND($I1297*E1297,2)</f>
        <v>250.98</v>
      </c>
      <c r="N1297" s="37">
        <f t="shared" ref="N1297:N1360" si="162">ROUND($I1297*F1297,2)</f>
        <v>252.6</v>
      </c>
      <c r="O1297" s="38">
        <f t="shared" ref="O1297:O1360" ca="1" si="163">G1297*J1297</f>
        <v>72270200</v>
      </c>
    </row>
    <row r="1298" spans="1:15" x14ac:dyDescent="0.4">
      <c r="A1298">
        <v>1283</v>
      </c>
      <c r="B1298" s="63">
        <v>43507</v>
      </c>
      <c r="C1298" s="37">
        <v>271.20001200000002</v>
      </c>
      <c r="D1298" s="37">
        <v>271.48998999999998</v>
      </c>
      <c r="E1298" s="37">
        <v>270.02999899999998</v>
      </c>
      <c r="F1298" s="37">
        <v>270.61999500000002</v>
      </c>
      <c r="G1298" s="38">
        <v>68021400</v>
      </c>
      <c r="H1298" s="37">
        <v>249.39428699999999</v>
      </c>
      <c r="I1298" s="41">
        <f t="shared" si="157"/>
        <v>0.92156637206352754</v>
      </c>
      <c r="J1298" s="41">
        <f t="shared" ca="1" si="158"/>
        <v>1</v>
      </c>
      <c r="K1298" s="37">
        <f t="shared" si="159"/>
        <v>249.93</v>
      </c>
      <c r="L1298" s="37">
        <f t="shared" si="160"/>
        <v>250.2</v>
      </c>
      <c r="M1298" s="37">
        <f t="shared" si="161"/>
        <v>248.85</v>
      </c>
      <c r="N1298" s="37">
        <f t="shared" si="162"/>
        <v>249.39</v>
      </c>
      <c r="O1298" s="38">
        <f t="shared" ca="1" si="163"/>
        <v>68021400</v>
      </c>
    </row>
    <row r="1299" spans="1:15" x14ac:dyDescent="0.4">
      <c r="A1299">
        <v>1284</v>
      </c>
      <c r="B1299" s="63">
        <v>43504</v>
      </c>
      <c r="C1299" s="37">
        <v>268.75</v>
      </c>
      <c r="D1299" s="37">
        <v>270.57998700000002</v>
      </c>
      <c r="E1299" s="37">
        <v>267.82998700000002</v>
      </c>
      <c r="F1299" s="37">
        <v>270.47000100000002</v>
      </c>
      <c r="G1299" s="38">
        <v>75788900</v>
      </c>
      <c r="H1299" s="37">
        <v>249.256012</v>
      </c>
      <c r="I1299" s="41">
        <f t="shared" si="157"/>
        <v>0.9215662035657699</v>
      </c>
      <c r="J1299" s="41">
        <f t="shared" ca="1" si="158"/>
        <v>1</v>
      </c>
      <c r="K1299" s="37">
        <f t="shared" si="159"/>
        <v>247.67</v>
      </c>
      <c r="L1299" s="37">
        <f t="shared" si="160"/>
        <v>249.36</v>
      </c>
      <c r="M1299" s="37">
        <f t="shared" si="161"/>
        <v>246.82</v>
      </c>
      <c r="N1299" s="37">
        <f t="shared" si="162"/>
        <v>249.26</v>
      </c>
      <c r="O1299" s="38">
        <f t="shared" ca="1" si="163"/>
        <v>75788900</v>
      </c>
    </row>
    <row r="1300" spans="1:15" x14ac:dyDescent="0.4">
      <c r="A1300">
        <v>1285</v>
      </c>
      <c r="B1300" s="63">
        <v>43503</v>
      </c>
      <c r="C1300" s="37">
        <v>270.94000199999999</v>
      </c>
      <c r="D1300" s="37">
        <v>271.54998799999998</v>
      </c>
      <c r="E1300" s="37">
        <v>268.290009</v>
      </c>
      <c r="F1300" s="37">
        <v>270.14001500000001</v>
      </c>
      <c r="G1300" s="38">
        <v>95482000</v>
      </c>
      <c r="H1300" s="37">
        <v>248.95192</v>
      </c>
      <c r="I1300" s="41">
        <f t="shared" si="157"/>
        <v>0.92156624778450535</v>
      </c>
      <c r="J1300" s="41">
        <f t="shared" ca="1" si="158"/>
        <v>1</v>
      </c>
      <c r="K1300" s="37">
        <f t="shared" si="159"/>
        <v>249.69</v>
      </c>
      <c r="L1300" s="37">
        <f t="shared" si="160"/>
        <v>250.25</v>
      </c>
      <c r="M1300" s="37">
        <f t="shared" si="161"/>
        <v>247.25</v>
      </c>
      <c r="N1300" s="37">
        <f t="shared" si="162"/>
        <v>248.95</v>
      </c>
      <c r="O1300" s="38">
        <f t="shared" ca="1" si="163"/>
        <v>95482000</v>
      </c>
    </row>
    <row r="1301" spans="1:15" x14ac:dyDescent="0.4">
      <c r="A1301">
        <v>1286</v>
      </c>
      <c r="B1301" s="63">
        <v>43502</v>
      </c>
      <c r="C1301" s="37">
        <v>272.790009</v>
      </c>
      <c r="D1301" s="37">
        <v>273.33999599999999</v>
      </c>
      <c r="E1301" s="37">
        <v>271.92001299999998</v>
      </c>
      <c r="F1301" s="37">
        <v>272.73998999999998</v>
      </c>
      <c r="G1301" s="38">
        <v>58347800</v>
      </c>
      <c r="H1301" s="37">
        <v>251.348007</v>
      </c>
      <c r="I1301" s="41">
        <f t="shared" si="157"/>
        <v>0.92156638635940413</v>
      </c>
      <c r="J1301" s="41">
        <f t="shared" ca="1" si="158"/>
        <v>1</v>
      </c>
      <c r="K1301" s="37">
        <f t="shared" si="159"/>
        <v>251.39</v>
      </c>
      <c r="L1301" s="37">
        <f t="shared" si="160"/>
        <v>251.9</v>
      </c>
      <c r="M1301" s="37">
        <f t="shared" si="161"/>
        <v>250.59</v>
      </c>
      <c r="N1301" s="37">
        <f t="shared" si="162"/>
        <v>251.35</v>
      </c>
      <c r="O1301" s="38">
        <f t="shared" ca="1" si="163"/>
        <v>58347800</v>
      </c>
    </row>
    <row r="1302" spans="1:15" x14ac:dyDescent="0.4">
      <c r="A1302">
        <v>1287</v>
      </c>
      <c r="B1302" s="63">
        <v>43501</v>
      </c>
      <c r="C1302" s="37">
        <v>272.44000199999999</v>
      </c>
      <c r="D1302" s="37">
        <v>273.44000199999999</v>
      </c>
      <c r="E1302" s="37">
        <v>271.88000499999998</v>
      </c>
      <c r="F1302" s="37">
        <v>273.10000600000001</v>
      </c>
      <c r="G1302" s="38">
        <v>79552800</v>
      </c>
      <c r="H1302" s="37">
        <v>251.67974899999999</v>
      </c>
      <c r="I1302" s="41">
        <f t="shared" si="157"/>
        <v>0.92156625218089516</v>
      </c>
      <c r="J1302" s="41">
        <f t="shared" ca="1" si="158"/>
        <v>1</v>
      </c>
      <c r="K1302" s="37">
        <f t="shared" si="159"/>
        <v>251.07</v>
      </c>
      <c r="L1302" s="37">
        <f t="shared" si="160"/>
        <v>251.99</v>
      </c>
      <c r="M1302" s="37">
        <f t="shared" si="161"/>
        <v>250.56</v>
      </c>
      <c r="N1302" s="37">
        <f t="shared" si="162"/>
        <v>251.68</v>
      </c>
      <c r="O1302" s="38">
        <f t="shared" ca="1" si="163"/>
        <v>79552800</v>
      </c>
    </row>
    <row r="1303" spans="1:15" x14ac:dyDescent="0.4">
      <c r="A1303">
        <v>1288</v>
      </c>
      <c r="B1303" s="63">
        <v>43500</v>
      </c>
      <c r="C1303" s="37">
        <v>270.10998499999999</v>
      </c>
      <c r="D1303" s="37">
        <v>272.02999899999998</v>
      </c>
      <c r="E1303" s="37">
        <v>269.35998499999999</v>
      </c>
      <c r="F1303" s="37">
        <v>271.959991</v>
      </c>
      <c r="G1303" s="38">
        <v>60744800</v>
      </c>
      <c r="H1303" s="37">
        <v>250.629166</v>
      </c>
      <c r="I1303" s="41">
        <f t="shared" si="157"/>
        <v>0.92156631230363584</v>
      </c>
      <c r="J1303" s="41">
        <f t="shared" ca="1" si="158"/>
        <v>1</v>
      </c>
      <c r="K1303" s="37">
        <f t="shared" si="159"/>
        <v>248.92</v>
      </c>
      <c r="L1303" s="37">
        <f t="shared" si="160"/>
        <v>250.69</v>
      </c>
      <c r="M1303" s="37">
        <f t="shared" si="161"/>
        <v>248.23</v>
      </c>
      <c r="N1303" s="37">
        <f t="shared" si="162"/>
        <v>250.63</v>
      </c>
      <c r="O1303" s="38">
        <f t="shared" ca="1" si="163"/>
        <v>60744800</v>
      </c>
    </row>
    <row r="1304" spans="1:15" x14ac:dyDescent="0.4">
      <c r="A1304">
        <v>1289</v>
      </c>
      <c r="B1304" s="63">
        <v>43497</v>
      </c>
      <c r="C1304" s="37">
        <v>270.14999399999999</v>
      </c>
      <c r="D1304" s="37">
        <v>271.20001200000002</v>
      </c>
      <c r="E1304" s="37">
        <v>269.17999300000002</v>
      </c>
      <c r="F1304" s="37">
        <v>270.05999800000001</v>
      </c>
      <c r="G1304" s="38">
        <v>85782500</v>
      </c>
      <c r="H1304" s="37">
        <v>248.87818899999999</v>
      </c>
      <c r="I1304" s="41">
        <f t="shared" si="157"/>
        <v>0.92156628468907853</v>
      </c>
      <c r="J1304" s="41">
        <f t="shared" ca="1" si="158"/>
        <v>1</v>
      </c>
      <c r="K1304" s="37">
        <f t="shared" si="159"/>
        <v>248.96</v>
      </c>
      <c r="L1304" s="37">
        <f t="shared" si="160"/>
        <v>249.93</v>
      </c>
      <c r="M1304" s="37">
        <f t="shared" si="161"/>
        <v>248.07</v>
      </c>
      <c r="N1304" s="37">
        <f t="shared" si="162"/>
        <v>248.88</v>
      </c>
      <c r="O1304" s="38">
        <f t="shared" ca="1" si="163"/>
        <v>85782500</v>
      </c>
    </row>
    <row r="1305" spans="1:15" x14ac:dyDescent="0.4">
      <c r="A1305">
        <v>1290</v>
      </c>
      <c r="B1305" s="63">
        <v>43496</v>
      </c>
      <c r="C1305" s="37">
        <v>267.51001000000002</v>
      </c>
      <c r="D1305" s="37">
        <v>270.47000100000002</v>
      </c>
      <c r="E1305" s="37">
        <v>267.26998900000001</v>
      </c>
      <c r="F1305" s="37">
        <v>269.92999300000002</v>
      </c>
      <c r="G1305" s="38">
        <v>104012100</v>
      </c>
      <c r="H1305" s="37">
        <v>248.75843800000001</v>
      </c>
      <c r="I1305" s="41">
        <f t="shared" si="157"/>
        <v>0.92156649668790225</v>
      </c>
      <c r="J1305" s="41">
        <f t="shared" ca="1" si="158"/>
        <v>1</v>
      </c>
      <c r="K1305" s="37">
        <f t="shared" si="159"/>
        <v>246.53</v>
      </c>
      <c r="L1305" s="37">
        <f t="shared" si="160"/>
        <v>249.26</v>
      </c>
      <c r="M1305" s="37">
        <f t="shared" si="161"/>
        <v>246.31</v>
      </c>
      <c r="N1305" s="37">
        <f t="shared" si="162"/>
        <v>248.76</v>
      </c>
      <c r="O1305" s="38">
        <f t="shared" ca="1" si="163"/>
        <v>104012100</v>
      </c>
    </row>
    <row r="1306" spans="1:15" x14ac:dyDescent="0.4">
      <c r="A1306">
        <v>1291</v>
      </c>
      <c r="B1306" s="63">
        <v>43495</v>
      </c>
      <c r="C1306" s="37">
        <v>265.10000600000001</v>
      </c>
      <c r="D1306" s="37">
        <v>268.51998900000001</v>
      </c>
      <c r="E1306" s="37">
        <v>264.25</v>
      </c>
      <c r="F1306" s="37">
        <v>267.57998700000002</v>
      </c>
      <c r="G1306" s="38">
        <v>92473700</v>
      </c>
      <c r="H1306" s="37">
        <v>246.59272799999999</v>
      </c>
      <c r="I1306" s="41">
        <f t="shared" si="157"/>
        <v>0.92156640997220762</v>
      </c>
      <c r="J1306" s="41">
        <f t="shared" ca="1" si="158"/>
        <v>1</v>
      </c>
      <c r="K1306" s="37">
        <f t="shared" si="159"/>
        <v>244.31</v>
      </c>
      <c r="L1306" s="37">
        <f t="shared" si="160"/>
        <v>247.46</v>
      </c>
      <c r="M1306" s="37">
        <f t="shared" si="161"/>
        <v>243.52</v>
      </c>
      <c r="N1306" s="37">
        <f t="shared" si="162"/>
        <v>246.59</v>
      </c>
      <c r="O1306" s="38">
        <f t="shared" ca="1" si="163"/>
        <v>92473700</v>
      </c>
    </row>
    <row r="1307" spans="1:15" x14ac:dyDescent="0.4">
      <c r="A1307">
        <v>1292</v>
      </c>
      <c r="B1307" s="63">
        <v>43494</v>
      </c>
      <c r="C1307" s="37">
        <v>263.92001299999998</v>
      </c>
      <c r="D1307" s="37">
        <v>264.54998799999998</v>
      </c>
      <c r="E1307" s="37">
        <v>262.48001099999999</v>
      </c>
      <c r="F1307" s="37">
        <v>263.41000400000001</v>
      </c>
      <c r="G1307" s="38">
        <v>66136300</v>
      </c>
      <c r="H1307" s="37">
        <v>242.74981700000001</v>
      </c>
      <c r="I1307" s="41">
        <f t="shared" si="157"/>
        <v>0.92156642995229598</v>
      </c>
      <c r="J1307" s="41">
        <f t="shared" ca="1" si="158"/>
        <v>1</v>
      </c>
      <c r="K1307" s="37">
        <f t="shared" si="159"/>
        <v>243.22</v>
      </c>
      <c r="L1307" s="37">
        <f t="shared" si="160"/>
        <v>243.8</v>
      </c>
      <c r="M1307" s="37">
        <f t="shared" si="161"/>
        <v>241.89</v>
      </c>
      <c r="N1307" s="37">
        <f t="shared" si="162"/>
        <v>242.75</v>
      </c>
      <c r="O1307" s="38">
        <f t="shared" ca="1" si="163"/>
        <v>66136300</v>
      </c>
    </row>
    <row r="1308" spans="1:15" x14ac:dyDescent="0.4">
      <c r="A1308">
        <v>1293</v>
      </c>
      <c r="B1308" s="63">
        <v>43493</v>
      </c>
      <c r="C1308" s="37">
        <v>263.39001500000001</v>
      </c>
      <c r="D1308" s="37">
        <v>263.82998700000002</v>
      </c>
      <c r="E1308" s="37">
        <v>261.790009</v>
      </c>
      <c r="F1308" s="37">
        <v>263.76001000000002</v>
      </c>
      <c r="G1308" s="38">
        <v>85613700</v>
      </c>
      <c r="H1308" s="37">
        <v>243.072327</v>
      </c>
      <c r="I1308" s="41">
        <f t="shared" si="157"/>
        <v>0.92156626396852193</v>
      </c>
      <c r="J1308" s="41">
        <f t="shared" ca="1" si="158"/>
        <v>1</v>
      </c>
      <c r="K1308" s="37">
        <f t="shared" si="159"/>
        <v>242.73</v>
      </c>
      <c r="L1308" s="37">
        <f t="shared" si="160"/>
        <v>243.14</v>
      </c>
      <c r="M1308" s="37">
        <f t="shared" si="161"/>
        <v>241.26</v>
      </c>
      <c r="N1308" s="37">
        <f t="shared" si="162"/>
        <v>243.07</v>
      </c>
      <c r="O1308" s="38">
        <f t="shared" ca="1" si="163"/>
        <v>85613700</v>
      </c>
    </row>
    <row r="1309" spans="1:15" x14ac:dyDescent="0.4">
      <c r="A1309">
        <v>1294</v>
      </c>
      <c r="B1309" s="63">
        <v>43490</v>
      </c>
      <c r="C1309" s="37">
        <v>265.60998499999999</v>
      </c>
      <c r="D1309" s="37">
        <v>266.70001200000002</v>
      </c>
      <c r="E1309" s="37">
        <v>263.66000400000001</v>
      </c>
      <c r="F1309" s="37">
        <v>265.77999899999998</v>
      </c>
      <c r="G1309" s="38">
        <v>96883400</v>
      </c>
      <c r="H1309" s="37">
        <v>244.933853</v>
      </c>
      <c r="I1309" s="41">
        <f t="shared" si="157"/>
        <v>0.92156615968683187</v>
      </c>
      <c r="J1309" s="41">
        <f t="shared" ca="1" si="158"/>
        <v>1</v>
      </c>
      <c r="K1309" s="37">
        <f t="shared" si="159"/>
        <v>244.78</v>
      </c>
      <c r="L1309" s="37">
        <f t="shared" si="160"/>
        <v>245.78</v>
      </c>
      <c r="M1309" s="37">
        <f t="shared" si="161"/>
        <v>242.98</v>
      </c>
      <c r="N1309" s="37">
        <f t="shared" si="162"/>
        <v>244.93</v>
      </c>
      <c r="O1309" s="38">
        <f t="shared" ca="1" si="163"/>
        <v>96883400</v>
      </c>
    </row>
    <row r="1310" spans="1:15" x14ac:dyDescent="0.4">
      <c r="A1310">
        <v>1295</v>
      </c>
      <c r="B1310" s="63">
        <v>43489</v>
      </c>
      <c r="C1310" s="37">
        <v>263.209991</v>
      </c>
      <c r="D1310" s="37">
        <v>264.20001200000002</v>
      </c>
      <c r="E1310" s="37">
        <v>262.07998700000002</v>
      </c>
      <c r="F1310" s="37">
        <v>263.54998799999998</v>
      </c>
      <c r="G1310" s="38">
        <v>59204100</v>
      </c>
      <c r="H1310" s="37">
        <v>242.878815</v>
      </c>
      <c r="I1310" s="41">
        <f t="shared" si="157"/>
        <v>0.9215664050798591</v>
      </c>
      <c r="J1310" s="41">
        <f t="shared" ca="1" si="158"/>
        <v>1</v>
      </c>
      <c r="K1310" s="37">
        <f t="shared" si="159"/>
        <v>242.57</v>
      </c>
      <c r="L1310" s="37">
        <f t="shared" si="160"/>
        <v>243.48</v>
      </c>
      <c r="M1310" s="37">
        <f t="shared" si="161"/>
        <v>241.52</v>
      </c>
      <c r="N1310" s="37">
        <f t="shared" si="162"/>
        <v>242.88</v>
      </c>
      <c r="O1310" s="38">
        <f t="shared" ca="1" si="163"/>
        <v>59204100</v>
      </c>
    </row>
    <row r="1311" spans="1:15" x14ac:dyDescent="0.4">
      <c r="A1311">
        <v>1296</v>
      </c>
      <c r="B1311" s="63">
        <v>43488</v>
      </c>
      <c r="C1311" s="37">
        <v>264.01001000000002</v>
      </c>
      <c r="D1311" s="37">
        <v>264.790009</v>
      </c>
      <c r="E1311" s="37">
        <v>260.66000400000001</v>
      </c>
      <c r="F1311" s="37">
        <v>263.41000400000001</v>
      </c>
      <c r="G1311" s="38">
        <v>86030300</v>
      </c>
      <c r="H1311" s="37">
        <v>242.74981700000001</v>
      </c>
      <c r="I1311" s="41">
        <f t="shared" si="157"/>
        <v>0.92156642995229598</v>
      </c>
      <c r="J1311" s="41">
        <f t="shared" ca="1" si="158"/>
        <v>1</v>
      </c>
      <c r="K1311" s="37">
        <f t="shared" si="159"/>
        <v>243.3</v>
      </c>
      <c r="L1311" s="37">
        <f t="shared" si="160"/>
        <v>244.02</v>
      </c>
      <c r="M1311" s="37">
        <f t="shared" si="161"/>
        <v>240.22</v>
      </c>
      <c r="N1311" s="37">
        <f t="shared" si="162"/>
        <v>242.75</v>
      </c>
      <c r="O1311" s="38">
        <f t="shared" ca="1" si="163"/>
        <v>86030300</v>
      </c>
    </row>
    <row r="1312" spans="1:15" x14ac:dyDescent="0.4">
      <c r="A1312">
        <v>1297</v>
      </c>
      <c r="B1312" s="63">
        <v>43487</v>
      </c>
      <c r="C1312" s="37">
        <v>264.82000699999998</v>
      </c>
      <c r="D1312" s="37">
        <v>265.05999800000001</v>
      </c>
      <c r="E1312" s="37">
        <v>261.05999800000001</v>
      </c>
      <c r="F1312" s="37">
        <v>262.85998499999999</v>
      </c>
      <c r="G1312" s="38">
        <v>115531200</v>
      </c>
      <c r="H1312" s="37">
        <v>242.24290500000001</v>
      </c>
      <c r="I1312" s="41">
        <f t="shared" si="157"/>
        <v>0.92156630458607081</v>
      </c>
      <c r="J1312" s="41">
        <f t="shared" ca="1" si="158"/>
        <v>1</v>
      </c>
      <c r="K1312" s="37">
        <f t="shared" si="159"/>
        <v>244.05</v>
      </c>
      <c r="L1312" s="37">
        <f t="shared" si="160"/>
        <v>244.27</v>
      </c>
      <c r="M1312" s="37">
        <f t="shared" si="161"/>
        <v>240.58</v>
      </c>
      <c r="N1312" s="37">
        <f t="shared" si="162"/>
        <v>242.24</v>
      </c>
      <c r="O1312" s="38">
        <f t="shared" ca="1" si="163"/>
        <v>115531200</v>
      </c>
    </row>
    <row r="1313" spans="1:15" x14ac:dyDescent="0.4">
      <c r="A1313">
        <v>1298</v>
      </c>
      <c r="B1313" s="63">
        <v>43483</v>
      </c>
      <c r="C1313" s="37">
        <v>264.98001099999999</v>
      </c>
      <c r="D1313" s="37">
        <v>266.98001099999999</v>
      </c>
      <c r="E1313" s="37">
        <v>263</v>
      </c>
      <c r="F1313" s="37">
        <v>266.459991</v>
      </c>
      <c r="G1313" s="38">
        <v>127900300</v>
      </c>
      <c r="H1313" s="37">
        <v>245.560562</v>
      </c>
      <c r="I1313" s="41">
        <f t="shared" si="157"/>
        <v>0.92156635252607211</v>
      </c>
      <c r="J1313" s="41">
        <f t="shared" ca="1" si="158"/>
        <v>1</v>
      </c>
      <c r="K1313" s="37">
        <f t="shared" si="159"/>
        <v>244.2</v>
      </c>
      <c r="L1313" s="37">
        <f t="shared" si="160"/>
        <v>246.04</v>
      </c>
      <c r="M1313" s="37">
        <f t="shared" si="161"/>
        <v>242.37</v>
      </c>
      <c r="N1313" s="37">
        <f t="shared" si="162"/>
        <v>245.56</v>
      </c>
      <c r="O1313" s="38">
        <f t="shared" ca="1" si="163"/>
        <v>127900300</v>
      </c>
    </row>
    <row r="1314" spans="1:15" x14ac:dyDescent="0.4">
      <c r="A1314">
        <v>1299</v>
      </c>
      <c r="B1314" s="63">
        <v>43482</v>
      </c>
      <c r="C1314" s="37">
        <v>260.01001000000002</v>
      </c>
      <c r="D1314" s="37">
        <v>263.92001299999998</v>
      </c>
      <c r="E1314" s="37">
        <v>259.959991</v>
      </c>
      <c r="F1314" s="37">
        <v>262.959991</v>
      </c>
      <c r="G1314" s="38">
        <v>96118400</v>
      </c>
      <c r="H1314" s="37">
        <v>242.33506800000001</v>
      </c>
      <c r="I1314" s="41">
        <f t="shared" si="157"/>
        <v>0.92156630778101911</v>
      </c>
      <c r="J1314" s="41">
        <f t="shared" ca="1" si="158"/>
        <v>1</v>
      </c>
      <c r="K1314" s="37">
        <f t="shared" si="159"/>
        <v>239.62</v>
      </c>
      <c r="L1314" s="37">
        <f t="shared" si="160"/>
        <v>243.22</v>
      </c>
      <c r="M1314" s="37">
        <f t="shared" si="161"/>
        <v>239.57</v>
      </c>
      <c r="N1314" s="37">
        <f t="shared" si="162"/>
        <v>242.34</v>
      </c>
      <c r="O1314" s="38">
        <f t="shared" ca="1" si="163"/>
        <v>96118400</v>
      </c>
    </row>
    <row r="1315" spans="1:15" x14ac:dyDescent="0.4">
      <c r="A1315">
        <v>1300</v>
      </c>
      <c r="B1315" s="63">
        <v>43481</v>
      </c>
      <c r="C1315" s="37">
        <v>260.82998700000002</v>
      </c>
      <c r="D1315" s="37">
        <v>261.97000100000002</v>
      </c>
      <c r="E1315" s="37">
        <v>260.60000600000001</v>
      </c>
      <c r="F1315" s="37">
        <v>260.98001099999999</v>
      </c>
      <c r="G1315" s="38">
        <v>77636700</v>
      </c>
      <c r="H1315" s="37">
        <v>240.51036099999999</v>
      </c>
      <c r="I1315" s="41">
        <f t="shared" si="157"/>
        <v>0.92156621527615767</v>
      </c>
      <c r="J1315" s="41">
        <f t="shared" ca="1" si="158"/>
        <v>1</v>
      </c>
      <c r="K1315" s="37">
        <f t="shared" si="159"/>
        <v>240.37</v>
      </c>
      <c r="L1315" s="37">
        <f t="shared" si="160"/>
        <v>241.42</v>
      </c>
      <c r="M1315" s="37">
        <f t="shared" si="161"/>
        <v>240.16</v>
      </c>
      <c r="N1315" s="37">
        <f t="shared" si="162"/>
        <v>240.51</v>
      </c>
      <c r="O1315" s="38">
        <f t="shared" ca="1" si="163"/>
        <v>77636700</v>
      </c>
    </row>
    <row r="1316" spans="1:15" x14ac:dyDescent="0.4">
      <c r="A1316">
        <v>1301</v>
      </c>
      <c r="B1316" s="63">
        <v>43480</v>
      </c>
      <c r="C1316" s="37">
        <v>257.82000699999998</v>
      </c>
      <c r="D1316" s="37">
        <v>260.70001200000002</v>
      </c>
      <c r="E1316" s="37">
        <v>257.80999800000001</v>
      </c>
      <c r="F1316" s="37">
        <v>260.35000600000001</v>
      </c>
      <c r="G1316" s="38">
        <v>85208300</v>
      </c>
      <c r="H1316" s="37">
        <v>239.92976400000001</v>
      </c>
      <c r="I1316" s="41">
        <f t="shared" si="157"/>
        <v>0.9215661934726439</v>
      </c>
      <c r="J1316" s="41">
        <f t="shared" ca="1" si="158"/>
        <v>1</v>
      </c>
      <c r="K1316" s="37">
        <f t="shared" si="159"/>
        <v>237.6</v>
      </c>
      <c r="L1316" s="37">
        <f t="shared" si="160"/>
        <v>240.25</v>
      </c>
      <c r="M1316" s="37">
        <f t="shared" si="161"/>
        <v>237.59</v>
      </c>
      <c r="N1316" s="37">
        <f t="shared" si="162"/>
        <v>239.93</v>
      </c>
      <c r="O1316" s="38">
        <f t="shared" ca="1" si="163"/>
        <v>85208300</v>
      </c>
    </row>
    <row r="1317" spans="1:15" x14ac:dyDescent="0.4">
      <c r="A1317">
        <v>1302</v>
      </c>
      <c r="B1317" s="63">
        <v>43479</v>
      </c>
      <c r="C1317" s="37">
        <v>256.85998499999999</v>
      </c>
      <c r="D1317" s="37">
        <v>258.29998799999998</v>
      </c>
      <c r="E1317" s="37">
        <v>256.41000400000001</v>
      </c>
      <c r="F1317" s="37">
        <v>257.39999399999999</v>
      </c>
      <c r="G1317" s="38">
        <v>70908200</v>
      </c>
      <c r="H1317" s="37">
        <v>237.211151</v>
      </c>
      <c r="I1317" s="41">
        <f t="shared" si="157"/>
        <v>0.92156626468297431</v>
      </c>
      <c r="J1317" s="41">
        <f t="shared" ca="1" si="158"/>
        <v>1</v>
      </c>
      <c r="K1317" s="37">
        <f t="shared" si="159"/>
        <v>236.71</v>
      </c>
      <c r="L1317" s="37">
        <f t="shared" si="160"/>
        <v>238.04</v>
      </c>
      <c r="M1317" s="37">
        <f t="shared" si="161"/>
        <v>236.3</v>
      </c>
      <c r="N1317" s="37">
        <f t="shared" si="162"/>
        <v>237.21</v>
      </c>
      <c r="O1317" s="38">
        <f t="shared" ca="1" si="163"/>
        <v>70908200</v>
      </c>
    </row>
    <row r="1318" spans="1:15" x14ac:dyDescent="0.4">
      <c r="A1318">
        <v>1303</v>
      </c>
      <c r="B1318" s="63">
        <v>43476</v>
      </c>
      <c r="C1318" s="37">
        <v>257.67999300000002</v>
      </c>
      <c r="D1318" s="37">
        <v>259.01001000000002</v>
      </c>
      <c r="E1318" s="37">
        <v>257.02999899999998</v>
      </c>
      <c r="F1318" s="37">
        <v>258.98001099999999</v>
      </c>
      <c r="G1318" s="38">
        <v>73858100</v>
      </c>
      <c r="H1318" s="37">
        <v>238.66729699999999</v>
      </c>
      <c r="I1318" s="41">
        <f t="shared" si="157"/>
        <v>0.92156647950717707</v>
      </c>
      <c r="J1318" s="41">
        <f t="shared" ca="1" si="158"/>
        <v>1</v>
      </c>
      <c r="K1318" s="37">
        <f t="shared" si="159"/>
        <v>237.47</v>
      </c>
      <c r="L1318" s="37">
        <f t="shared" si="160"/>
        <v>238.69</v>
      </c>
      <c r="M1318" s="37">
        <f t="shared" si="161"/>
        <v>236.87</v>
      </c>
      <c r="N1318" s="37">
        <f t="shared" si="162"/>
        <v>238.67</v>
      </c>
      <c r="O1318" s="38">
        <f t="shared" ca="1" si="163"/>
        <v>73858100</v>
      </c>
    </row>
    <row r="1319" spans="1:15" x14ac:dyDescent="0.4">
      <c r="A1319">
        <v>1304</v>
      </c>
      <c r="B1319" s="63">
        <v>43475</v>
      </c>
      <c r="C1319" s="37">
        <v>256.26001000000002</v>
      </c>
      <c r="D1319" s="37">
        <v>259.16000400000001</v>
      </c>
      <c r="E1319" s="37">
        <v>255.5</v>
      </c>
      <c r="F1319" s="37">
        <v>258.88000499999998</v>
      </c>
      <c r="G1319" s="38">
        <v>96823900</v>
      </c>
      <c r="H1319" s="37">
        <v>238.57508899999999</v>
      </c>
      <c r="I1319" s="41">
        <f t="shared" si="157"/>
        <v>0.92156630250374105</v>
      </c>
      <c r="J1319" s="41">
        <f t="shared" ca="1" si="158"/>
        <v>1</v>
      </c>
      <c r="K1319" s="37">
        <f t="shared" si="159"/>
        <v>236.16</v>
      </c>
      <c r="L1319" s="37">
        <f t="shared" si="160"/>
        <v>238.83</v>
      </c>
      <c r="M1319" s="37">
        <f t="shared" si="161"/>
        <v>235.46</v>
      </c>
      <c r="N1319" s="37">
        <f t="shared" si="162"/>
        <v>238.58</v>
      </c>
      <c r="O1319" s="38">
        <f t="shared" ca="1" si="163"/>
        <v>96823900</v>
      </c>
    </row>
    <row r="1320" spans="1:15" x14ac:dyDescent="0.4">
      <c r="A1320">
        <v>1305</v>
      </c>
      <c r="B1320" s="63">
        <v>43474</v>
      </c>
      <c r="C1320" s="37">
        <v>257.55999800000001</v>
      </c>
      <c r="D1320" s="37">
        <v>258.91000400000001</v>
      </c>
      <c r="E1320" s="37">
        <v>256.19000199999999</v>
      </c>
      <c r="F1320" s="37">
        <v>257.97000100000002</v>
      </c>
      <c r="G1320" s="38">
        <v>95006600</v>
      </c>
      <c r="H1320" s="37">
        <v>237.73644999999999</v>
      </c>
      <c r="I1320" s="41">
        <f t="shared" si="157"/>
        <v>0.92156626382305584</v>
      </c>
      <c r="J1320" s="41">
        <f t="shared" ca="1" si="158"/>
        <v>1</v>
      </c>
      <c r="K1320" s="37">
        <f t="shared" si="159"/>
        <v>237.36</v>
      </c>
      <c r="L1320" s="37">
        <f t="shared" si="160"/>
        <v>238.6</v>
      </c>
      <c r="M1320" s="37">
        <f t="shared" si="161"/>
        <v>236.1</v>
      </c>
      <c r="N1320" s="37">
        <f t="shared" si="162"/>
        <v>237.74</v>
      </c>
      <c r="O1320" s="38">
        <f t="shared" ca="1" si="163"/>
        <v>95006600</v>
      </c>
    </row>
    <row r="1321" spans="1:15" x14ac:dyDescent="0.4">
      <c r="A1321">
        <v>1306</v>
      </c>
      <c r="B1321" s="63">
        <v>43473</v>
      </c>
      <c r="C1321" s="37">
        <v>256.82000699999998</v>
      </c>
      <c r="D1321" s="37">
        <v>257.30999800000001</v>
      </c>
      <c r="E1321" s="37">
        <v>254</v>
      </c>
      <c r="F1321" s="37">
        <v>256.76998900000001</v>
      </c>
      <c r="G1321" s="38">
        <v>102512600</v>
      </c>
      <c r="H1321" s="37">
        <v>236.63056900000001</v>
      </c>
      <c r="I1321" s="41">
        <f t="shared" si="157"/>
        <v>0.92156630111473037</v>
      </c>
      <c r="J1321" s="41">
        <f t="shared" ca="1" si="158"/>
        <v>1</v>
      </c>
      <c r="K1321" s="37">
        <f t="shared" si="159"/>
        <v>236.68</v>
      </c>
      <c r="L1321" s="37">
        <f t="shared" si="160"/>
        <v>237.13</v>
      </c>
      <c r="M1321" s="37">
        <f t="shared" si="161"/>
        <v>234.08</v>
      </c>
      <c r="N1321" s="37">
        <f t="shared" si="162"/>
        <v>236.63</v>
      </c>
      <c r="O1321" s="38">
        <f t="shared" ca="1" si="163"/>
        <v>102512600</v>
      </c>
    </row>
    <row r="1322" spans="1:15" x14ac:dyDescent="0.4">
      <c r="A1322">
        <v>1307</v>
      </c>
      <c r="B1322" s="63">
        <v>43472</v>
      </c>
      <c r="C1322" s="37">
        <v>252.69000199999999</v>
      </c>
      <c r="D1322" s="37">
        <v>255.949997</v>
      </c>
      <c r="E1322" s="37">
        <v>251.69000199999999</v>
      </c>
      <c r="F1322" s="37">
        <v>254.38000500000001</v>
      </c>
      <c r="G1322" s="38">
        <v>103139100</v>
      </c>
      <c r="H1322" s="37">
        <v>234.428009</v>
      </c>
      <c r="I1322" s="41">
        <f t="shared" si="157"/>
        <v>0.921566178127876</v>
      </c>
      <c r="J1322" s="41">
        <f t="shared" ca="1" si="158"/>
        <v>1</v>
      </c>
      <c r="K1322" s="37">
        <f t="shared" si="159"/>
        <v>232.87</v>
      </c>
      <c r="L1322" s="37">
        <f t="shared" si="160"/>
        <v>235.87</v>
      </c>
      <c r="M1322" s="37">
        <f t="shared" si="161"/>
        <v>231.95</v>
      </c>
      <c r="N1322" s="37">
        <f t="shared" si="162"/>
        <v>234.43</v>
      </c>
      <c r="O1322" s="38">
        <f t="shared" ca="1" si="163"/>
        <v>103139100</v>
      </c>
    </row>
    <row r="1323" spans="1:15" x14ac:dyDescent="0.4">
      <c r="A1323">
        <v>1308</v>
      </c>
      <c r="B1323" s="63">
        <v>43469</v>
      </c>
      <c r="C1323" s="37">
        <v>247.58999600000001</v>
      </c>
      <c r="D1323" s="37">
        <v>253.11000100000001</v>
      </c>
      <c r="E1323" s="37">
        <v>247.16999799999999</v>
      </c>
      <c r="F1323" s="37">
        <v>252.38999899999999</v>
      </c>
      <c r="G1323" s="38">
        <v>142628800</v>
      </c>
      <c r="H1323" s="37">
        <v>232.59410099999999</v>
      </c>
      <c r="I1323" s="41">
        <f t="shared" si="157"/>
        <v>0.92156623448459229</v>
      </c>
      <c r="J1323" s="41">
        <f t="shared" ca="1" si="158"/>
        <v>1</v>
      </c>
      <c r="K1323" s="37">
        <f t="shared" si="159"/>
        <v>228.17</v>
      </c>
      <c r="L1323" s="37">
        <f t="shared" si="160"/>
        <v>233.26</v>
      </c>
      <c r="M1323" s="37">
        <f t="shared" si="161"/>
        <v>227.78</v>
      </c>
      <c r="N1323" s="37">
        <f t="shared" si="162"/>
        <v>232.59</v>
      </c>
      <c r="O1323" s="38">
        <f t="shared" ca="1" si="163"/>
        <v>142628800</v>
      </c>
    </row>
    <row r="1324" spans="1:15" x14ac:dyDescent="0.4">
      <c r="A1324">
        <v>1309</v>
      </c>
      <c r="B1324" s="63">
        <v>43468</v>
      </c>
      <c r="C1324" s="37">
        <v>248.229996</v>
      </c>
      <c r="D1324" s="37">
        <v>248.570007</v>
      </c>
      <c r="E1324" s="37">
        <v>243.66999799999999</v>
      </c>
      <c r="F1324" s="37">
        <v>244.21000699999999</v>
      </c>
      <c r="G1324" s="38">
        <v>144140700</v>
      </c>
      <c r="H1324" s="37">
        <v>225.05573999999999</v>
      </c>
      <c r="I1324" s="41">
        <f t="shared" si="157"/>
        <v>0.92156641230512715</v>
      </c>
      <c r="J1324" s="41">
        <f t="shared" ca="1" si="158"/>
        <v>1</v>
      </c>
      <c r="K1324" s="37">
        <f t="shared" si="159"/>
        <v>228.76</v>
      </c>
      <c r="L1324" s="37">
        <f t="shared" si="160"/>
        <v>229.07</v>
      </c>
      <c r="M1324" s="37">
        <f t="shared" si="161"/>
        <v>224.56</v>
      </c>
      <c r="N1324" s="37">
        <f t="shared" si="162"/>
        <v>225.06</v>
      </c>
      <c r="O1324" s="38">
        <f t="shared" ca="1" si="163"/>
        <v>144140700</v>
      </c>
    </row>
    <row r="1325" spans="1:15" x14ac:dyDescent="0.4">
      <c r="A1325">
        <v>1310</v>
      </c>
      <c r="B1325" s="63">
        <v>43467</v>
      </c>
      <c r="C1325" s="37">
        <v>245.979996</v>
      </c>
      <c r="D1325" s="37">
        <v>251.21000699999999</v>
      </c>
      <c r="E1325" s="37">
        <v>245.949997</v>
      </c>
      <c r="F1325" s="37">
        <v>250.179993</v>
      </c>
      <c r="G1325" s="38">
        <v>126925200</v>
      </c>
      <c r="H1325" s="37">
        <v>230.55744899999999</v>
      </c>
      <c r="I1325" s="41">
        <f t="shared" si="157"/>
        <v>0.92156629407212431</v>
      </c>
      <c r="J1325" s="41">
        <f t="shared" ca="1" si="158"/>
        <v>1</v>
      </c>
      <c r="K1325" s="37">
        <f t="shared" si="159"/>
        <v>226.69</v>
      </c>
      <c r="L1325" s="37">
        <f t="shared" si="160"/>
        <v>231.51</v>
      </c>
      <c r="M1325" s="37">
        <f t="shared" si="161"/>
        <v>226.66</v>
      </c>
      <c r="N1325" s="37">
        <f t="shared" si="162"/>
        <v>230.56</v>
      </c>
      <c r="O1325" s="38">
        <f t="shared" ca="1" si="163"/>
        <v>126925200</v>
      </c>
    </row>
    <row r="1326" spans="1:15" x14ac:dyDescent="0.4">
      <c r="A1326">
        <v>1311</v>
      </c>
      <c r="B1326" s="63">
        <v>43465</v>
      </c>
      <c r="C1326" s="37">
        <v>249.55999800000001</v>
      </c>
      <c r="D1326" s="37">
        <v>250.19000199999999</v>
      </c>
      <c r="E1326" s="37">
        <v>247.470001</v>
      </c>
      <c r="F1326" s="37">
        <v>249.91999799999999</v>
      </c>
      <c r="G1326" s="38">
        <v>144299400</v>
      </c>
      <c r="H1326" s="37">
        <v>230.31784099999999</v>
      </c>
      <c r="I1326" s="41">
        <f t="shared" si="157"/>
        <v>0.92156627257975565</v>
      </c>
      <c r="J1326" s="41">
        <f t="shared" ca="1" si="158"/>
        <v>1</v>
      </c>
      <c r="K1326" s="37">
        <f t="shared" si="159"/>
        <v>229.99</v>
      </c>
      <c r="L1326" s="37">
        <f t="shared" si="160"/>
        <v>230.57</v>
      </c>
      <c r="M1326" s="37">
        <f t="shared" si="161"/>
        <v>228.06</v>
      </c>
      <c r="N1326" s="37">
        <f t="shared" si="162"/>
        <v>230.32</v>
      </c>
      <c r="O1326" s="38">
        <f t="shared" ca="1" si="163"/>
        <v>144299400</v>
      </c>
    </row>
    <row r="1327" spans="1:15" x14ac:dyDescent="0.4">
      <c r="A1327">
        <v>1312</v>
      </c>
      <c r="B1327" s="63">
        <v>43462</v>
      </c>
      <c r="C1327" s="37">
        <v>249.58000200000001</v>
      </c>
      <c r="D1327" s="37">
        <v>251.39999399999999</v>
      </c>
      <c r="E1327" s="37">
        <v>246.449997</v>
      </c>
      <c r="F1327" s="37">
        <v>247.75</v>
      </c>
      <c r="G1327" s="38">
        <v>153100200</v>
      </c>
      <c r="H1327" s="37">
        <v>228.318085</v>
      </c>
      <c r="I1327" s="41">
        <f t="shared" si="157"/>
        <v>0.92156643794147319</v>
      </c>
      <c r="J1327" s="41">
        <f t="shared" ca="1" si="158"/>
        <v>1</v>
      </c>
      <c r="K1327" s="37">
        <f t="shared" si="159"/>
        <v>230</v>
      </c>
      <c r="L1327" s="37">
        <f t="shared" si="160"/>
        <v>231.68</v>
      </c>
      <c r="M1327" s="37">
        <f t="shared" si="161"/>
        <v>227.12</v>
      </c>
      <c r="N1327" s="37">
        <f t="shared" si="162"/>
        <v>228.32</v>
      </c>
      <c r="O1327" s="38">
        <f t="shared" ca="1" si="163"/>
        <v>153100200</v>
      </c>
    </row>
    <row r="1328" spans="1:15" x14ac:dyDescent="0.4">
      <c r="A1328">
        <v>1313</v>
      </c>
      <c r="B1328" s="63">
        <v>43461</v>
      </c>
      <c r="C1328" s="37">
        <v>242.570007</v>
      </c>
      <c r="D1328" s="37">
        <v>248.28999300000001</v>
      </c>
      <c r="E1328" s="37">
        <v>238.96000699999999</v>
      </c>
      <c r="F1328" s="37">
        <v>248.070007</v>
      </c>
      <c r="G1328" s="38">
        <v>186267300</v>
      </c>
      <c r="H1328" s="37">
        <v>228.61296100000001</v>
      </c>
      <c r="I1328" s="41">
        <f t="shared" si="157"/>
        <v>0.92156631011019408</v>
      </c>
      <c r="J1328" s="41">
        <f t="shared" ca="1" si="158"/>
        <v>1</v>
      </c>
      <c r="K1328" s="37">
        <f t="shared" si="159"/>
        <v>223.54</v>
      </c>
      <c r="L1328" s="37">
        <f t="shared" si="160"/>
        <v>228.82</v>
      </c>
      <c r="M1328" s="37">
        <f t="shared" si="161"/>
        <v>220.22</v>
      </c>
      <c r="N1328" s="37">
        <f t="shared" si="162"/>
        <v>228.61</v>
      </c>
      <c r="O1328" s="38">
        <f t="shared" ca="1" si="163"/>
        <v>186267300</v>
      </c>
    </row>
    <row r="1329" spans="1:15" x14ac:dyDescent="0.4">
      <c r="A1329">
        <v>1314</v>
      </c>
      <c r="B1329" s="63">
        <v>43460</v>
      </c>
      <c r="C1329" s="37">
        <v>235.970001</v>
      </c>
      <c r="D1329" s="37">
        <v>246.179993</v>
      </c>
      <c r="E1329" s="37">
        <v>233.759995</v>
      </c>
      <c r="F1329" s="37">
        <v>246.179993</v>
      </c>
      <c r="G1329" s="38">
        <v>218485400</v>
      </c>
      <c r="H1329" s="37">
        <v>226.87120100000001</v>
      </c>
      <c r="I1329" s="41">
        <f t="shared" si="157"/>
        <v>0.92156636384338519</v>
      </c>
      <c r="J1329" s="41">
        <f t="shared" ca="1" si="158"/>
        <v>1</v>
      </c>
      <c r="K1329" s="37">
        <f t="shared" si="159"/>
        <v>217.46</v>
      </c>
      <c r="L1329" s="37">
        <f t="shared" si="160"/>
        <v>226.87</v>
      </c>
      <c r="M1329" s="37">
        <f t="shared" si="161"/>
        <v>215.43</v>
      </c>
      <c r="N1329" s="37">
        <f t="shared" si="162"/>
        <v>226.87</v>
      </c>
      <c r="O1329" s="38">
        <f t="shared" ca="1" si="163"/>
        <v>218485400</v>
      </c>
    </row>
    <row r="1330" spans="1:15" x14ac:dyDescent="0.4">
      <c r="A1330">
        <v>1315</v>
      </c>
      <c r="B1330" s="63">
        <v>43458</v>
      </c>
      <c r="C1330" s="37">
        <v>239.03999300000001</v>
      </c>
      <c r="D1330" s="37">
        <v>240.83999600000001</v>
      </c>
      <c r="E1330" s="37">
        <v>234.270004</v>
      </c>
      <c r="F1330" s="37">
        <v>234.33999600000001</v>
      </c>
      <c r="G1330" s="38">
        <v>147311600</v>
      </c>
      <c r="H1330" s="37">
        <v>215.95983899999999</v>
      </c>
      <c r="I1330" s="41">
        <f t="shared" si="157"/>
        <v>0.9215662826929466</v>
      </c>
      <c r="J1330" s="41">
        <f t="shared" ca="1" si="158"/>
        <v>1</v>
      </c>
      <c r="K1330" s="37">
        <f t="shared" si="159"/>
        <v>220.29</v>
      </c>
      <c r="L1330" s="37">
        <f t="shared" si="160"/>
        <v>221.95</v>
      </c>
      <c r="M1330" s="37">
        <f t="shared" si="161"/>
        <v>215.9</v>
      </c>
      <c r="N1330" s="37">
        <f t="shared" si="162"/>
        <v>215.96</v>
      </c>
      <c r="O1330" s="38">
        <f t="shared" ca="1" si="163"/>
        <v>147311600</v>
      </c>
    </row>
    <row r="1331" spans="1:15" x14ac:dyDescent="0.4">
      <c r="A1331">
        <v>1316</v>
      </c>
      <c r="B1331" s="63">
        <v>43455</v>
      </c>
      <c r="C1331" s="37">
        <v>246.740005</v>
      </c>
      <c r="D1331" s="37">
        <v>249.71000699999999</v>
      </c>
      <c r="E1331" s="37">
        <v>239.979996</v>
      </c>
      <c r="F1331" s="37">
        <v>240.699997</v>
      </c>
      <c r="G1331" s="38">
        <v>255345600</v>
      </c>
      <c r="H1331" s="37">
        <v>221.82098400000001</v>
      </c>
      <c r="I1331" s="41">
        <f t="shared" si="157"/>
        <v>0.9215662100735299</v>
      </c>
      <c r="J1331" s="41">
        <f t="shared" ca="1" si="158"/>
        <v>1</v>
      </c>
      <c r="K1331" s="37">
        <f t="shared" si="159"/>
        <v>227.39</v>
      </c>
      <c r="L1331" s="37">
        <f t="shared" si="160"/>
        <v>230.12</v>
      </c>
      <c r="M1331" s="37">
        <f t="shared" si="161"/>
        <v>221.16</v>
      </c>
      <c r="N1331" s="37">
        <f t="shared" si="162"/>
        <v>221.82</v>
      </c>
      <c r="O1331" s="38">
        <f t="shared" ca="1" si="163"/>
        <v>255345600</v>
      </c>
    </row>
    <row r="1332" spans="1:15" x14ac:dyDescent="0.4">
      <c r="A1332">
        <v>1317</v>
      </c>
      <c r="B1332" s="63">
        <v>43454</v>
      </c>
      <c r="C1332" s="37">
        <v>249.86000100000001</v>
      </c>
      <c r="D1332" s="37">
        <v>251.61999499999999</v>
      </c>
      <c r="E1332" s="37">
        <v>244.64999399999999</v>
      </c>
      <c r="F1332" s="37">
        <v>247.16999799999999</v>
      </c>
      <c r="G1332" s="38">
        <v>252053400</v>
      </c>
      <c r="H1332" s="37">
        <v>226.46107499999999</v>
      </c>
      <c r="I1332" s="41">
        <f t="shared" si="157"/>
        <v>0.91621587098932611</v>
      </c>
      <c r="J1332" s="41">
        <f t="shared" ca="1" si="158"/>
        <v>1</v>
      </c>
      <c r="K1332" s="37">
        <f t="shared" si="159"/>
        <v>228.93</v>
      </c>
      <c r="L1332" s="37">
        <f t="shared" si="160"/>
        <v>230.54</v>
      </c>
      <c r="M1332" s="37">
        <f t="shared" si="161"/>
        <v>224.15</v>
      </c>
      <c r="N1332" s="37">
        <f t="shared" si="162"/>
        <v>226.46</v>
      </c>
      <c r="O1332" s="38">
        <f t="shared" ca="1" si="163"/>
        <v>252053400</v>
      </c>
    </row>
    <row r="1333" spans="1:15" x14ac:dyDescent="0.4">
      <c r="A1333">
        <v>1318</v>
      </c>
      <c r="B1333" s="63">
        <v>43453</v>
      </c>
      <c r="C1333" s="37">
        <v>255.16999799999999</v>
      </c>
      <c r="D1333" s="37">
        <v>259.39999399999999</v>
      </c>
      <c r="E1333" s="37">
        <v>249.35000600000001</v>
      </c>
      <c r="F1333" s="37">
        <v>251.259995</v>
      </c>
      <c r="G1333" s="38">
        <v>214992800</v>
      </c>
      <c r="H1333" s="37">
        <v>230.20841999999999</v>
      </c>
      <c r="I1333" s="41">
        <f t="shared" si="157"/>
        <v>0.91621596983634412</v>
      </c>
      <c r="J1333" s="41">
        <f t="shared" ca="1" si="158"/>
        <v>1</v>
      </c>
      <c r="K1333" s="37">
        <f t="shared" si="159"/>
        <v>233.79</v>
      </c>
      <c r="L1333" s="37">
        <f t="shared" si="160"/>
        <v>237.67</v>
      </c>
      <c r="M1333" s="37">
        <f t="shared" si="161"/>
        <v>228.46</v>
      </c>
      <c r="N1333" s="37">
        <f t="shared" si="162"/>
        <v>230.21</v>
      </c>
      <c r="O1333" s="38">
        <f t="shared" ca="1" si="163"/>
        <v>214992800</v>
      </c>
    </row>
    <row r="1334" spans="1:15" x14ac:dyDescent="0.4">
      <c r="A1334">
        <v>1319</v>
      </c>
      <c r="B1334" s="63">
        <v>43452</v>
      </c>
      <c r="C1334" s="37">
        <v>257.20001200000002</v>
      </c>
      <c r="D1334" s="37">
        <v>257.95001200000002</v>
      </c>
      <c r="E1334" s="37">
        <v>253.279999</v>
      </c>
      <c r="F1334" s="37">
        <v>255.08000200000001</v>
      </c>
      <c r="G1334" s="38">
        <v>134515100</v>
      </c>
      <c r="H1334" s="37">
        <v>233.708359</v>
      </c>
      <c r="I1334" s="41">
        <f t="shared" si="157"/>
        <v>0.91621592115245476</v>
      </c>
      <c r="J1334" s="41">
        <f t="shared" ca="1" si="158"/>
        <v>1</v>
      </c>
      <c r="K1334" s="37">
        <f t="shared" si="159"/>
        <v>235.65</v>
      </c>
      <c r="L1334" s="37">
        <f t="shared" si="160"/>
        <v>236.34</v>
      </c>
      <c r="M1334" s="37">
        <f t="shared" si="161"/>
        <v>232.06</v>
      </c>
      <c r="N1334" s="37">
        <f t="shared" si="162"/>
        <v>233.71</v>
      </c>
      <c r="O1334" s="38">
        <f t="shared" ca="1" si="163"/>
        <v>134515100</v>
      </c>
    </row>
    <row r="1335" spans="1:15" x14ac:dyDescent="0.4">
      <c r="A1335">
        <v>1320</v>
      </c>
      <c r="B1335" s="63">
        <v>43451</v>
      </c>
      <c r="C1335" s="37">
        <v>259.39999399999999</v>
      </c>
      <c r="D1335" s="37">
        <v>260.64999399999999</v>
      </c>
      <c r="E1335" s="37">
        <v>253.529999</v>
      </c>
      <c r="F1335" s="37">
        <v>255.36000100000001</v>
      </c>
      <c r="G1335" s="38">
        <v>165492300</v>
      </c>
      <c r="H1335" s="37">
        <v>233.96492000000001</v>
      </c>
      <c r="I1335" s="41">
        <f t="shared" si="157"/>
        <v>0.91621600518399116</v>
      </c>
      <c r="J1335" s="41">
        <f t="shared" ca="1" si="158"/>
        <v>1</v>
      </c>
      <c r="K1335" s="37">
        <f t="shared" si="159"/>
        <v>237.67</v>
      </c>
      <c r="L1335" s="37">
        <f t="shared" si="160"/>
        <v>238.81</v>
      </c>
      <c r="M1335" s="37">
        <f t="shared" si="161"/>
        <v>232.29</v>
      </c>
      <c r="N1335" s="37">
        <f t="shared" si="162"/>
        <v>233.96</v>
      </c>
      <c r="O1335" s="38">
        <f t="shared" ca="1" si="163"/>
        <v>165492300</v>
      </c>
    </row>
    <row r="1336" spans="1:15" x14ac:dyDescent="0.4">
      <c r="A1336">
        <v>1321</v>
      </c>
      <c r="B1336" s="63">
        <v>43448</v>
      </c>
      <c r="C1336" s="37">
        <v>262.959991</v>
      </c>
      <c r="D1336" s="37">
        <v>264.02999899999998</v>
      </c>
      <c r="E1336" s="37">
        <v>259.85000600000001</v>
      </c>
      <c r="F1336" s="37">
        <v>260.47000100000002</v>
      </c>
      <c r="G1336" s="38">
        <v>116961100</v>
      </c>
      <c r="H1336" s="37">
        <v>238.646759</v>
      </c>
      <c r="I1336" s="41">
        <f t="shared" si="157"/>
        <v>0.916215910023358</v>
      </c>
      <c r="J1336" s="41">
        <f t="shared" ca="1" si="158"/>
        <v>1</v>
      </c>
      <c r="K1336" s="37">
        <f t="shared" si="159"/>
        <v>240.93</v>
      </c>
      <c r="L1336" s="37">
        <f t="shared" si="160"/>
        <v>241.91</v>
      </c>
      <c r="M1336" s="37">
        <f t="shared" si="161"/>
        <v>238.08</v>
      </c>
      <c r="N1336" s="37">
        <f t="shared" si="162"/>
        <v>238.65</v>
      </c>
      <c r="O1336" s="38">
        <f t="shared" ca="1" si="163"/>
        <v>116961100</v>
      </c>
    </row>
    <row r="1337" spans="1:15" x14ac:dyDescent="0.4">
      <c r="A1337">
        <v>1322</v>
      </c>
      <c r="B1337" s="63">
        <v>43447</v>
      </c>
      <c r="C1337" s="37">
        <v>266.51998900000001</v>
      </c>
      <c r="D1337" s="37">
        <v>267.48998999999998</v>
      </c>
      <c r="E1337" s="37">
        <v>264.11999500000002</v>
      </c>
      <c r="F1337" s="37">
        <v>265.36999500000002</v>
      </c>
      <c r="G1337" s="38">
        <v>96662700</v>
      </c>
      <c r="H1337" s="37">
        <v>243.13621499999999</v>
      </c>
      <c r="I1337" s="41">
        <f t="shared" si="157"/>
        <v>0.91621592335636881</v>
      </c>
      <c r="J1337" s="41">
        <f t="shared" ca="1" si="158"/>
        <v>1</v>
      </c>
      <c r="K1337" s="37">
        <f t="shared" si="159"/>
        <v>244.19</v>
      </c>
      <c r="L1337" s="37">
        <f t="shared" si="160"/>
        <v>245.08</v>
      </c>
      <c r="M1337" s="37">
        <f t="shared" si="161"/>
        <v>241.99</v>
      </c>
      <c r="N1337" s="37">
        <f t="shared" si="162"/>
        <v>243.14</v>
      </c>
      <c r="O1337" s="38">
        <f t="shared" ca="1" si="163"/>
        <v>96662700</v>
      </c>
    </row>
    <row r="1338" spans="1:15" x14ac:dyDescent="0.4">
      <c r="A1338">
        <v>1323</v>
      </c>
      <c r="B1338" s="63">
        <v>43446</v>
      </c>
      <c r="C1338" s="37">
        <v>267.47000100000002</v>
      </c>
      <c r="D1338" s="37">
        <v>269</v>
      </c>
      <c r="E1338" s="37">
        <v>265.36999500000002</v>
      </c>
      <c r="F1338" s="37">
        <v>265.459991</v>
      </c>
      <c r="G1338" s="38">
        <v>97976700</v>
      </c>
      <c r="H1338" s="37">
        <v>243.21867399999999</v>
      </c>
      <c r="I1338" s="41">
        <f t="shared" si="157"/>
        <v>0.91621593553056357</v>
      </c>
      <c r="J1338" s="41">
        <f t="shared" ca="1" si="158"/>
        <v>1</v>
      </c>
      <c r="K1338" s="37">
        <f t="shared" si="159"/>
        <v>245.06</v>
      </c>
      <c r="L1338" s="37">
        <f t="shared" si="160"/>
        <v>246.46</v>
      </c>
      <c r="M1338" s="37">
        <f t="shared" si="161"/>
        <v>243.14</v>
      </c>
      <c r="N1338" s="37">
        <f t="shared" si="162"/>
        <v>243.22</v>
      </c>
      <c r="O1338" s="38">
        <f t="shared" ca="1" si="163"/>
        <v>97976700</v>
      </c>
    </row>
    <row r="1339" spans="1:15" x14ac:dyDescent="0.4">
      <c r="A1339">
        <v>1324</v>
      </c>
      <c r="B1339" s="63">
        <v>43445</v>
      </c>
      <c r="C1339" s="37">
        <v>267.66000400000001</v>
      </c>
      <c r="D1339" s="37">
        <v>267.86999500000002</v>
      </c>
      <c r="E1339" s="37">
        <v>262.48001099999999</v>
      </c>
      <c r="F1339" s="37">
        <v>264.13000499999998</v>
      </c>
      <c r="G1339" s="38">
        <v>121504400</v>
      </c>
      <c r="H1339" s="37">
        <v>242.00010700000001</v>
      </c>
      <c r="I1339" s="41">
        <f t="shared" si="157"/>
        <v>0.91621588770272433</v>
      </c>
      <c r="J1339" s="41">
        <f t="shared" ca="1" si="158"/>
        <v>1</v>
      </c>
      <c r="K1339" s="37">
        <f t="shared" si="159"/>
        <v>245.23</v>
      </c>
      <c r="L1339" s="37">
        <f t="shared" si="160"/>
        <v>245.43</v>
      </c>
      <c r="M1339" s="37">
        <f t="shared" si="161"/>
        <v>240.49</v>
      </c>
      <c r="N1339" s="37">
        <f t="shared" si="162"/>
        <v>242</v>
      </c>
      <c r="O1339" s="38">
        <f t="shared" ca="1" si="163"/>
        <v>121504400</v>
      </c>
    </row>
    <row r="1340" spans="1:15" x14ac:dyDescent="0.4">
      <c r="A1340">
        <v>1325</v>
      </c>
      <c r="B1340" s="63">
        <v>43444</v>
      </c>
      <c r="C1340" s="37">
        <v>263.36999500000002</v>
      </c>
      <c r="D1340" s="37">
        <v>265.16000400000001</v>
      </c>
      <c r="E1340" s="37">
        <v>258.61999500000002</v>
      </c>
      <c r="F1340" s="37">
        <v>264.07000699999998</v>
      </c>
      <c r="G1340" s="38">
        <v>151445900</v>
      </c>
      <c r="H1340" s="37">
        <v>241.94512900000001</v>
      </c>
      <c r="I1340" s="41">
        <f t="shared" si="157"/>
        <v>0.91621586165217173</v>
      </c>
      <c r="J1340" s="41">
        <f t="shared" ca="1" si="158"/>
        <v>1</v>
      </c>
      <c r="K1340" s="37">
        <f t="shared" si="159"/>
        <v>241.3</v>
      </c>
      <c r="L1340" s="37">
        <f t="shared" si="160"/>
        <v>242.94</v>
      </c>
      <c r="M1340" s="37">
        <f t="shared" si="161"/>
        <v>236.95</v>
      </c>
      <c r="N1340" s="37">
        <f t="shared" si="162"/>
        <v>241.95</v>
      </c>
      <c r="O1340" s="38">
        <f t="shared" ca="1" si="163"/>
        <v>151445900</v>
      </c>
    </row>
    <row r="1341" spans="1:15" x14ac:dyDescent="0.4">
      <c r="A1341">
        <v>1326</v>
      </c>
      <c r="B1341" s="63">
        <v>43441</v>
      </c>
      <c r="C1341" s="37">
        <v>269.459991</v>
      </c>
      <c r="D1341" s="37">
        <v>271.22000100000002</v>
      </c>
      <c r="E1341" s="37">
        <v>262.63000499999998</v>
      </c>
      <c r="F1341" s="37">
        <v>263.57000699999998</v>
      </c>
      <c r="G1341" s="38">
        <v>161018900</v>
      </c>
      <c r="H1341" s="37">
        <v>241.48699999999999</v>
      </c>
      <c r="I1341" s="41">
        <f t="shared" si="157"/>
        <v>0.91621578171449536</v>
      </c>
      <c r="J1341" s="41">
        <f t="shared" ca="1" si="158"/>
        <v>1</v>
      </c>
      <c r="K1341" s="37">
        <f t="shared" si="159"/>
        <v>246.88</v>
      </c>
      <c r="L1341" s="37">
        <f t="shared" si="160"/>
        <v>248.5</v>
      </c>
      <c r="M1341" s="37">
        <f t="shared" si="161"/>
        <v>240.63</v>
      </c>
      <c r="N1341" s="37">
        <f t="shared" si="162"/>
        <v>241.49</v>
      </c>
      <c r="O1341" s="38">
        <f t="shared" ca="1" si="163"/>
        <v>161018900</v>
      </c>
    </row>
    <row r="1342" spans="1:15" x14ac:dyDescent="0.4">
      <c r="A1342">
        <v>1327</v>
      </c>
      <c r="B1342" s="63">
        <v>43440</v>
      </c>
      <c r="C1342" s="37">
        <v>265.92001299999998</v>
      </c>
      <c r="D1342" s="37">
        <v>269.97000100000002</v>
      </c>
      <c r="E1342" s="37">
        <v>262.44000199999999</v>
      </c>
      <c r="F1342" s="37">
        <v>269.83999599999999</v>
      </c>
      <c r="G1342" s="38">
        <v>204185400</v>
      </c>
      <c r="H1342" s="37">
        <v>247.23168899999999</v>
      </c>
      <c r="I1342" s="41">
        <f t="shared" si="157"/>
        <v>0.91621587853862851</v>
      </c>
      <c r="J1342" s="41">
        <f t="shared" ca="1" si="158"/>
        <v>1</v>
      </c>
      <c r="K1342" s="37">
        <f t="shared" si="159"/>
        <v>243.64</v>
      </c>
      <c r="L1342" s="37">
        <f t="shared" si="160"/>
        <v>247.35</v>
      </c>
      <c r="M1342" s="37">
        <f t="shared" si="161"/>
        <v>240.45</v>
      </c>
      <c r="N1342" s="37">
        <f t="shared" si="162"/>
        <v>247.23</v>
      </c>
      <c r="O1342" s="38">
        <f t="shared" ca="1" si="163"/>
        <v>204185400</v>
      </c>
    </row>
    <row r="1343" spans="1:15" x14ac:dyDescent="0.4">
      <c r="A1343">
        <v>1328</v>
      </c>
      <c r="B1343" s="63">
        <v>43438</v>
      </c>
      <c r="C1343" s="37">
        <v>278.36999500000002</v>
      </c>
      <c r="D1343" s="37">
        <v>278.85000600000001</v>
      </c>
      <c r="E1343" s="37">
        <v>269.89999399999999</v>
      </c>
      <c r="F1343" s="37">
        <v>270.25</v>
      </c>
      <c r="G1343" s="38">
        <v>177986000</v>
      </c>
      <c r="H1343" s="37">
        <v>247.607361</v>
      </c>
      <c r="I1343" s="41">
        <f t="shared" si="157"/>
        <v>0.91621595189639227</v>
      </c>
      <c r="J1343" s="41">
        <f t="shared" ca="1" si="158"/>
        <v>1</v>
      </c>
      <c r="K1343" s="37">
        <f t="shared" si="159"/>
        <v>255.05</v>
      </c>
      <c r="L1343" s="37">
        <f t="shared" si="160"/>
        <v>255.49</v>
      </c>
      <c r="M1343" s="37">
        <f t="shared" si="161"/>
        <v>247.29</v>
      </c>
      <c r="N1343" s="37">
        <f t="shared" si="162"/>
        <v>247.61</v>
      </c>
      <c r="O1343" s="38">
        <f t="shared" ca="1" si="163"/>
        <v>177986000</v>
      </c>
    </row>
    <row r="1344" spans="1:15" x14ac:dyDescent="0.4">
      <c r="A1344">
        <v>1329</v>
      </c>
      <c r="B1344" s="63">
        <v>43437</v>
      </c>
      <c r="C1344" s="37">
        <v>280.27999899999998</v>
      </c>
      <c r="D1344" s="37">
        <v>280.39999399999999</v>
      </c>
      <c r="E1344" s="37">
        <v>277.51001000000002</v>
      </c>
      <c r="F1344" s="37">
        <v>279.29998799999998</v>
      </c>
      <c r="G1344" s="38">
        <v>103176300</v>
      </c>
      <c r="H1344" s="37">
        <v>255.89906300000001</v>
      </c>
      <c r="I1344" s="41">
        <f t="shared" si="157"/>
        <v>0.91621580377583123</v>
      </c>
      <c r="J1344" s="41">
        <f t="shared" ca="1" si="158"/>
        <v>1</v>
      </c>
      <c r="K1344" s="37">
        <f t="shared" si="159"/>
        <v>256.8</v>
      </c>
      <c r="L1344" s="37">
        <f t="shared" si="160"/>
        <v>256.91000000000003</v>
      </c>
      <c r="M1344" s="37">
        <f t="shared" si="161"/>
        <v>254.26</v>
      </c>
      <c r="N1344" s="37">
        <f t="shared" si="162"/>
        <v>255.9</v>
      </c>
      <c r="O1344" s="38">
        <f t="shared" ca="1" si="163"/>
        <v>103176300</v>
      </c>
    </row>
    <row r="1345" spans="1:15" x14ac:dyDescent="0.4">
      <c r="A1345">
        <v>1330</v>
      </c>
      <c r="B1345" s="63">
        <v>43434</v>
      </c>
      <c r="C1345" s="37">
        <v>273.80999800000001</v>
      </c>
      <c r="D1345" s="37">
        <v>276.27999899999998</v>
      </c>
      <c r="E1345" s="37">
        <v>273.45001200000002</v>
      </c>
      <c r="F1345" s="37">
        <v>275.64999399999999</v>
      </c>
      <c r="G1345" s="38">
        <v>98204200</v>
      </c>
      <c r="H1345" s="37">
        <v>252.55481</v>
      </c>
      <c r="I1345" s="41">
        <f t="shared" si="157"/>
        <v>0.91621554687935169</v>
      </c>
      <c r="J1345" s="41">
        <f t="shared" ca="1" si="158"/>
        <v>1</v>
      </c>
      <c r="K1345" s="37">
        <f t="shared" si="159"/>
        <v>250.87</v>
      </c>
      <c r="L1345" s="37">
        <f t="shared" si="160"/>
        <v>253.13</v>
      </c>
      <c r="M1345" s="37">
        <f t="shared" si="161"/>
        <v>250.54</v>
      </c>
      <c r="N1345" s="37">
        <f t="shared" si="162"/>
        <v>252.55</v>
      </c>
      <c r="O1345" s="38">
        <f t="shared" ca="1" si="163"/>
        <v>98204200</v>
      </c>
    </row>
    <row r="1346" spans="1:15" x14ac:dyDescent="0.4">
      <c r="A1346">
        <v>1331</v>
      </c>
      <c r="B1346" s="63">
        <v>43433</v>
      </c>
      <c r="C1346" s="37">
        <v>273.709991</v>
      </c>
      <c r="D1346" s="37">
        <v>275.54998799999998</v>
      </c>
      <c r="E1346" s="37">
        <v>272.42999300000002</v>
      </c>
      <c r="F1346" s="37">
        <v>273.98001099999999</v>
      </c>
      <c r="G1346" s="38">
        <v>82346400</v>
      </c>
      <c r="H1346" s="37">
        <v>251.024857</v>
      </c>
      <c r="I1346" s="41">
        <f t="shared" si="157"/>
        <v>0.91621595343318685</v>
      </c>
      <c r="J1346" s="41">
        <f t="shared" ca="1" si="158"/>
        <v>1</v>
      </c>
      <c r="K1346" s="37">
        <f t="shared" si="159"/>
        <v>250.78</v>
      </c>
      <c r="L1346" s="37">
        <f t="shared" si="160"/>
        <v>252.46</v>
      </c>
      <c r="M1346" s="37">
        <f t="shared" si="161"/>
        <v>249.6</v>
      </c>
      <c r="N1346" s="37">
        <f t="shared" si="162"/>
        <v>251.02</v>
      </c>
      <c r="O1346" s="38">
        <f t="shared" ca="1" si="163"/>
        <v>82346400</v>
      </c>
    </row>
    <row r="1347" spans="1:15" x14ac:dyDescent="0.4">
      <c r="A1347">
        <v>1332</v>
      </c>
      <c r="B1347" s="63">
        <v>43432</v>
      </c>
      <c r="C1347" s="37">
        <v>269.60000600000001</v>
      </c>
      <c r="D1347" s="37">
        <v>274.57998700000002</v>
      </c>
      <c r="E1347" s="37">
        <v>268.32998700000002</v>
      </c>
      <c r="F1347" s="37">
        <v>274.57998700000002</v>
      </c>
      <c r="G1347" s="38">
        <v>127629600</v>
      </c>
      <c r="H1347" s="37">
        <v>251.5746</v>
      </c>
      <c r="I1347" s="41">
        <f t="shared" si="157"/>
        <v>0.91621608241972852</v>
      </c>
      <c r="J1347" s="41">
        <f t="shared" ca="1" si="158"/>
        <v>1</v>
      </c>
      <c r="K1347" s="37">
        <f t="shared" si="159"/>
        <v>247.01</v>
      </c>
      <c r="L1347" s="37">
        <f t="shared" si="160"/>
        <v>251.57</v>
      </c>
      <c r="M1347" s="37">
        <f t="shared" si="161"/>
        <v>245.85</v>
      </c>
      <c r="N1347" s="37">
        <f t="shared" si="162"/>
        <v>251.57</v>
      </c>
      <c r="O1347" s="38">
        <f t="shared" ca="1" si="163"/>
        <v>127629600</v>
      </c>
    </row>
    <row r="1348" spans="1:15" x14ac:dyDescent="0.4">
      <c r="A1348">
        <v>1333</v>
      </c>
      <c r="B1348" s="63">
        <v>43431</v>
      </c>
      <c r="C1348" s="37">
        <v>266.33999599999999</v>
      </c>
      <c r="D1348" s="37">
        <v>268.39999399999999</v>
      </c>
      <c r="E1348" s="37">
        <v>265.66000400000001</v>
      </c>
      <c r="F1348" s="37">
        <v>268.39999399999999</v>
      </c>
      <c r="G1348" s="38">
        <v>75502400</v>
      </c>
      <c r="H1348" s="37">
        <v>245.91241500000001</v>
      </c>
      <c r="I1348" s="41">
        <f t="shared" si="157"/>
        <v>0.91621617174849868</v>
      </c>
      <c r="J1348" s="41">
        <f t="shared" ca="1" si="158"/>
        <v>1</v>
      </c>
      <c r="K1348" s="37">
        <f t="shared" si="159"/>
        <v>244.03</v>
      </c>
      <c r="L1348" s="37">
        <f t="shared" si="160"/>
        <v>245.91</v>
      </c>
      <c r="M1348" s="37">
        <f t="shared" si="161"/>
        <v>243.4</v>
      </c>
      <c r="N1348" s="37">
        <f t="shared" si="162"/>
        <v>245.91</v>
      </c>
      <c r="O1348" s="38">
        <f t="shared" ca="1" si="163"/>
        <v>75502400</v>
      </c>
    </row>
    <row r="1349" spans="1:15" x14ac:dyDescent="0.4">
      <c r="A1349">
        <v>1334</v>
      </c>
      <c r="B1349" s="63">
        <v>43430</v>
      </c>
      <c r="C1349" s="37">
        <v>265.77999899999998</v>
      </c>
      <c r="D1349" s="37">
        <v>267.75</v>
      </c>
      <c r="E1349" s="37">
        <v>265.33999599999999</v>
      </c>
      <c r="F1349" s="37">
        <v>267.5</v>
      </c>
      <c r="G1349" s="38">
        <v>79981400</v>
      </c>
      <c r="H1349" s="37">
        <v>245.08772300000001</v>
      </c>
      <c r="I1349" s="41">
        <f t="shared" si="157"/>
        <v>0.9162157869158879</v>
      </c>
      <c r="J1349" s="41">
        <f t="shared" ca="1" si="158"/>
        <v>1</v>
      </c>
      <c r="K1349" s="37">
        <f t="shared" si="159"/>
        <v>243.51</v>
      </c>
      <c r="L1349" s="37">
        <f t="shared" si="160"/>
        <v>245.32</v>
      </c>
      <c r="M1349" s="37">
        <f t="shared" si="161"/>
        <v>243.11</v>
      </c>
      <c r="N1349" s="37">
        <f t="shared" si="162"/>
        <v>245.09</v>
      </c>
      <c r="O1349" s="38">
        <f t="shared" ca="1" si="163"/>
        <v>79981400</v>
      </c>
    </row>
    <row r="1350" spans="1:15" x14ac:dyDescent="0.4">
      <c r="A1350">
        <v>1335</v>
      </c>
      <c r="B1350" s="63">
        <v>43427</v>
      </c>
      <c r="C1350" s="37">
        <v>263.17999300000002</v>
      </c>
      <c r="D1350" s="37">
        <v>264.82000699999998</v>
      </c>
      <c r="E1350" s="37">
        <v>263.07000699999998</v>
      </c>
      <c r="F1350" s="37">
        <v>263.25</v>
      </c>
      <c r="G1350" s="38">
        <v>42807900</v>
      </c>
      <c r="H1350" s="37">
        <v>241.193817</v>
      </c>
      <c r="I1350" s="41">
        <f t="shared" si="157"/>
        <v>0.91621582905982901</v>
      </c>
      <c r="J1350" s="41">
        <f t="shared" ca="1" si="158"/>
        <v>1</v>
      </c>
      <c r="K1350" s="37">
        <f t="shared" si="159"/>
        <v>241.13</v>
      </c>
      <c r="L1350" s="37">
        <f t="shared" si="160"/>
        <v>242.63</v>
      </c>
      <c r="M1350" s="37">
        <f t="shared" si="161"/>
        <v>241.03</v>
      </c>
      <c r="N1350" s="37">
        <f t="shared" si="162"/>
        <v>241.19</v>
      </c>
      <c r="O1350" s="38">
        <f t="shared" ca="1" si="163"/>
        <v>42807900</v>
      </c>
    </row>
    <row r="1351" spans="1:15" x14ac:dyDescent="0.4">
      <c r="A1351">
        <v>1336</v>
      </c>
      <c r="B1351" s="63">
        <v>43425</v>
      </c>
      <c r="C1351" s="37">
        <v>265.85998499999999</v>
      </c>
      <c r="D1351" s="37">
        <v>267.14999399999999</v>
      </c>
      <c r="E1351" s="37">
        <v>265.01001000000002</v>
      </c>
      <c r="F1351" s="37">
        <v>265.01998900000001</v>
      </c>
      <c r="G1351" s="38">
        <v>75563700</v>
      </c>
      <c r="H1351" s="37">
        <v>242.815552</v>
      </c>
      <c r="I1351" s="41">
        <f t="shared" si="157"/>
        <v>0.91621599154167943</v>
      </c>
      <c r="J1351" s="41">
        <f t="shared" ca="1" si="158"/>
        <v>1</v>
      </c>
      <c r="K1351" s="37">
        <f t="shared" si="159"/>
        <v>243.59</v>
      </c>
      <c r="L1351" s="37">
        <f t="shared" si="160"/>
        <v>244.77</v>
      </c>
      <c r="M1351" s="37">
        <f t="shared" si="161"/>
        <v>242.81</v>
      </c>
      <c r="N1351" s="37">
        <f t="shared" si="162"/>
        <v>242.82</v>
      </c>
      <c r="O1351" s="38">
        <f t="shared" ca="1" si="163"/>
        <v>75563700</v>
      </c>
    </row>
    <row r="1352" spans="1:15" x14ac:dyDescent="0.4">
      <c r="A1352">
        <v>1337</v>
      </c>
      <c r="B1352" s="63">
        <v>43424</v>
      </c>
      <c r="C1352" s="37">
        <v>265.35998499999999</v>
      </c>
      <c r="D1352" s="37">
        <v>267</v>
      </c>
      <c r="E1352" s="37">
        <v>263.14999399999999</v>
      </c>
      <c r="F1352" s="37">
        <v>264.11999500000002</v>
      </c>
      <c r="G1352" s="38">
        <v>136021300</v>
      </c>
      <c r="H1352" s="37">
        <v>241.990936</v>
      </c>
      <c r="I1352" s="41">
        <f t="shared" si="157"/>
        <v>0.91621588891821681</v>
      </c>
      <c r="J1352" s="41">
        <f t="shared" ca="1" si="158"/>
        <v>1</v>
      </c>
      <c r="K1352" s="37">
        <f t="shared" si="159"/>
        <v>243.13</v>
      </c>
      <c r="L1352" s="37">
        <f t="shared" si="160"/>
        <v>244.63</v>
      </c>
      <c r="M1352" s="37">
        <f t="shared" si="161"/>
        <v>241.1</v>
      </c>
      <c r="N1352" s="37">
        <f t="shared" si="162"/>
        <v>241.99</v>
      </c>
      <c r="O1352" s="38">
        <f t="shared" ca="1" si="163"/>
        <v>136021300</v>
      </c>
    </row>
    <row r="1353" spans="1:15" x14ac:dyDescent="0.4">
      <c r="A1353">
        <v>1338</v>
      </c>
      <c r="B1353" s="63">
        <v>43423</v>
      </c>
      <c r="C1353" s="37">
        <v>273.04998799999998</v>
      </c>
      <c r="D1353" s="37">
        <v>273.38000499999998</v>
      </c>
      <c r="E1353" s="37">
        <v>268.07000699999998</v>
      </c>
      <c r="F1353" s="37">
        <v>269.10000600000001</v>
      </c>
      <c r="G1353" s="38">
        <v>103061700</v>
      </c>
      <c r="H1353" s="37">
        <v>246.55371099999999</v>
      </c>
      <c r="I1353" s="41">
        <f t="shared" si="157"/>
        <v>0.91621592531662743</v>
      </c>
      <c r="J1353" s="41">
        <f t="shared" ca="1" si="158"/>
        <v>1</v>
      </c>
      <c r="K1353" s="37">
        <f t="shared" si="159"/>
        <v>250.17</v>
      </c>
      <c r="L1353" s="37">
        <f t="shared" si="160"/>
        <v>250.48</v>
      </c>
      <c r="M1353" s="37">
        <f t="shared" si="161"/>
        <v>245.61</v>
      </c>
      <c r="N1353" s="37">
        <f t="shared" si="162"/>
        <v>246.55</v>
      </c>
      <c r="O1353" s="38">
        <f t="shared" ca="1" si="163"/>
        <v>103061700</v>
      </c>
    </row>
    <row r="1354" spans="1:15" x14ac:dyDescent="0.4">
      <c r="A1354">
        <v>1339</v>
      </c>
      <c r="B1354" s="63">
        <v>43420</v>
      </c>
      <c r="C1354" s="37">
        <v>271.790009</v>
      </c>
      <c r="D1354" s="37">
        <v>274.75</v>
      </c>
      <c r="E1354" s="37">
        <v>271.209991</v>
      </c>
      <c r="F1354" s="37">
        <v>273.73001099999999</v>
      </c>
      <c r="G1354" s="38">
        <v>126668000</v>
      </c>
      <c r="H1354" s="37">
        <v>250.79583700000001</v>
      </c>
      <c r="I1354" s="41">
        <f t="shared" si="157"/>
        <v>0.91621607760063994</v>
      </c>
      <c r="J1354" s="41">
        <f t="shared" ca="1" si="158"/>
        <v>1</v>
      </c>
      <c r="K1354" s="37">
        <f t="shared" si="159"/>
        <v>249.02</v>
      </c>
      <c r="L1354" s="37">
        <f t="shared" si="160"/>
        <v>251.73</v>
      </c>
      <c r="M1354" s="37">
        <f t="shared" si="161"/>
        <v>248.49</v>
      </c>
      <c r="N1354" s="37">
        <f t="shared" si="162"/>
        <v>250.8</v>
      </c>
      <c r="O1354" s="38">
        <f t="shared" ca="1" si="163"/>
        <v>126668000</v>
      </c>
    </row>
    <row r="1355" spans="1:15" x14ac:dyDescent="0.4">
      <c r="A1355">
        <v>1340</v>
      </c>
      <c r="B1355" s="63">
        <v>43419</v>
      </c>
      <c r="C1355" s="37">
        <v>268.77999899999998</v>
      </c>
      <c r="D1355" s="37">
        <v>273.540009</v>
      </c>
      <c r="E1355" s="37">
        <v>267.01001000000002</v>
      </c>
      <c r="F1355" s="37">
        <v>273.01998900000001</v>
      </c>
      <c r="G1355" s="38">
        <v>135101400</v>
      </c>
      <c r="H1355" s="37">
        <v>250.145264</v>
      </c>
      <c r="I1355" s="41">
        <f t="shared" si="157"/>
        <v>0.91621593318575656</v>
      </c>
      <c r="J1355" s="41">
        <f t="shared" ca="1" si="158"/>
        <v>1</v>
      </c>
      <c r="K1355" s="37">
        <f t="shared" si="159"/>
        <v>246.26</v>
      </c>
      <c r="L1355" s="37">
        <f t="shared" si="160"/>
        <v>250.62</v>
      </c>
      <c r="M1355" s="37">
        <f t="shared" si="161"/>
        <v>244.64</v>
      </c>
      <c r="N1355" s="37">
        <f t="shared" si="162"/>
        <v>250.15</v>
      </c>
      <c r="O1355" s="38">
        <f t="shared" ca="1" si="163"/>
        <v>135101400</v>
      </c>
    </row>
    <row r="1356" spans="1:15" x14ac:dyDescent="0.4">
      <c r="A1356">
        <v>1341</v>
      </c>
      <c r="B1356" s="63">
        <v>43418</v>
      </c>
      <c r="C1356" s="37">
        <v>274.16000400000001</v>
      </c>
      <c r="D1356" s="37">
        <v>274.60998499999999</v>
      </c>
      <c r="E1356" s="37">
        <v>268.45001200000002</v>
      </c>
      <c r="F1356" s="37">
        <v>270.20001200000002</v>
      </c>
      <c r="G1356" s="38">
        <v>125335900</v>
      </c>
      <c r="H1356" s="37">
        <v>247.56153900000001</v>
      </c>
      <c r="I1356" s="41">
        <f t="shared" si="157"/>
        <v>0.91621586974614933</v>
      </c>
      <c r="J1356" s="41">
        <f t="shared" ca="1" si="158"/>
        <v>1</v>
      </c>
      <c r="K1356" s="37">
        <f t="shared" si="159"/>
        <v>251.19</v>
      </c>
      <c r="L1356" s="37">
        <f t="shared" si="160"/>
        <v>251.6</v>
      </c>
      <c r="M1356" s="37">
        <f t="shared" si="161"/>
        <v>245.96</v>
      </c>
      <c r="N1356" s="37">
        <f t="shared" si="162"/>
        <v>247.56</v>
      </c>
      <c r="O1356" s="38">
        <f t="shared" ca="1" si="163"/>
        <v>125335900</v>
      </c>
    </row>
    <row r="1357" spans="1:15" x14ac:dyDescent="0.4">
      <c r="A1357">
        <v>1342</v>
      </c>
      <c r="B1357" s="63">
        <v>43417</v>
      </c>
      <c r="C1357" s="37">
        <v>273.08999599999999</v>
      </c>
      <c r="D1357" s="37">
        <v>275.32998700000002</v>
      </c>
      <c r="E1357" s="37">
        <v>271.25</v>
      </c>
      <c r="F1357" s="37">
        <v>272.05999800000001</v>
      </c>
      <c r="G1357" s="38">
        <v>98176600</v>
      </c>
      <c r="H1357" s="37">
        <v>249.26570100000001</v>
      </c>
      <c r="I1357" s="41">
        <f t="shared" si="157"/>
        <v>0.91621591866658769</v>
      </c>
      <c r="J1357" s="41">
        <f t="shared" ca="1" si="158"/>
        <v>1</v>
      </c>
      <c r="K1357" s="37">
        <f t="shared" si="159"/>
        <v>250.21</v>
      </c>
      <c r="L1357" s="37">
        <f t="shared" si="160"/>
        <v>252.26</v>
      </c>
      <c r="M1357" s="37">
        <f t="shared" si="161"/>
        <v>248.52</v>
      </c>
      <c r="N1357" s="37">
        <f t="shared" si="162"/>
        <v>249.27</v>
      </c>
      <c r="O1357" s="38">
        <f t="shared" ca="1" si="163"/>
        <v>98176600</v>
      </c>
    </row>
    <row r="1358" spans="1:15" x14ac:dyDescent="0.4">
      <c r="A1358">
        <v>1343</v>
      </c>
      <c r="B1358" s="63">
        <v>43416</v>
      </c>
      <c r="C1358" s="37">
        <v>277.19000199999999</v>
      </c>
      <c r="D1358" s="37">
        <v>277.459991</v>
      </c>
      <c r="E1358" s="37">
        <v>271.98998999999998</v>
      </c>
      <c r="F1358" s="37">
        <v>272.57000699999998</v>
      </c>
      <c r="G1358" s="38">
        <v>99673600</v>
      </c>
      <c r="H1358" s="37">
        <v>249.73298600000001</v>
      </c>
      <c r="I1358" s="41">
        <f t="shared" si="157"/>
        <v>0.91621594301092724</v>
      </c>
      <c r="J1358" s="41">
        <f t="shared" ca="1" si="158"/>
        <v>1</v>
      </c>
      <c r="K1358" s="37">
        <f t="shared" si="159"/>
        <v>253.97</v>
      </c>
      <c r="L1358" s="37">
        <f t="shared" si="160"/>
        <v>254.21</v>
      </c>
      <c r="M1358" s="37">
        <f t="shared" si="161"/>
        <v>249.2</v>
      </c>
      <c r="N1358" s="37">
        <f t="shared" si="162"/>
        <v>249.73</v>
      </c>
      <c r="O1358" s="38">
        <f t="shared" ca="1" si="163"/>
        <v>99673600</v>
      </c>
    </row>
    <row r="1359" spans="1:15" x14ac:dyDescent="0.4">
      <c r="A1359">
        <v>1344</v>
      </c>
      <c r="B1359" s="63">
        <v>43413</v>
      </c>
      <c r="C1359" s="37">
        <v>279.02999899999998</v>
      </c>
      <c r="D1359" s="37">
        <v>279.23998999999998</v>
      </c>
      <c r="E1359" s="37">
        <v>276.17999300000002</v>
      </c>
      <c r="F1359" s="37">
        <v>277.76001000000002</v>
      </c>
      <c r="G1359" s="38">
        <v>98812600</v>
      </c>
      <c r="H1359" s="37">
        <v>254.48814400000001</v>
      </c>
      <c r="I1359" s="41">
        <f t="shared" si="157"/>
        <v>0.91621592323531376</v>
      </c>
      <c r="J1359" s="41">
        <f t="shared" ca="1" si="158"/>
        <v>1</v>
      </c>
      <c r="K1359" s="37">
        <f t="shared" si="159"/>
        <v>255.65</v>
      </c>
      <c r="L1359" s="37">
        <f t="shared" si="160"/>
        <v>255.84</v>
      </c>
      <c r="M1359" s="37">
        <f t="shared" si="161"/>
        <v>253.04</v>
      </c>
      <c r="N1359" s="37">
        <f t="shared" si="162"/>
        <v>254.49</v>
      </c>
      <c r="O1359" s="38">
        <f t="shared" ca="1" si="163"/>
        <v>98812600</v>
      </c>
    </row>
    <row r="1360" spans="1:15" x14ac:dyDescent="0.4">
      <c r="A1360">
        <v>1345</v>
      </c>
      <c r="B1360" s="63">
        <v>43412</v>
      </c>
      <c r="C1360" s="37">
        <v>280.10998499999999</v>
      </c>
      <c r="D1360" s="37">
        <v>281.22000100000002</v>
      </c>
      <c r="E1360" s="37">
        <v>279.22000100000002</v>
      </c>
      <c r="F1360" s="37">
        <v>280.5</v>
      </c>
      <c r="G1360" s="38">
        <v>65584900</v>
      </c>
      <c r="H1360" s="37">
        <v>256.99859600000002</v>
      </c>
      <c r="I1360" s="41">
        <f t="shared" si="157"/>
        <v>0.91621602852049921</v>
      </c>
      <c r="J1360" s="41">
        <f t="shared" ca="1" si="158"/>
        <v>1</v>
      </c>
      <c r="K1360" s="37">
        <f t="shared" si="159"/>
        <v>256.64</v>
      </c>
      <c r="L1360" s="37">
        <f t="shared" si="160"/>
        <v>257.66000000000003</v>
      </c>
      <c r="M1360" s="37">
        <f t="shared" si="161"/>
        <v>255.83</v>
      </c>
      <c r="N1360" s="37">
        <f t="shared" si="162"/>
        <v>257</v>
      </c>
      <c r="O1360" s="38">
        <f t="shared" ca="1" si="163"/>
        <v>65584900</v>
      </c>
    </row>
    <row r="1361" spans="1:15" x14ac:dyDescent="0.4">
      <c r="A1361">
        <v>1346</v>
      </c>
      <c r="B1361" s="63">
        <v>43411</v>
      </c>
      <c r="C1361" s="37">
        <v>277.55999800000001</v>
      </c>
      <c r="D1361" s="37">
        <v>281.10000600000001</v>
      </c>
      <c r="E1361" s="37">
        <v>277.07998700000002</v>
      </c>
      <c r="F1361" s="37">
        <v>281.01001000000002</v>
      </c>
      <c r="G1361" s="38">
        <v>102752100</v>
      </c>
      <c r="H1361" s="37">
        <v>257.46579000000003</v>
      </c>
      <c r="I1361" s="41">
        <f t="shared" ref="I1361:I1424" si="164">IF(F1361=0,1,H1361/F1361)</f>
        <v>0.91621572484197278</v>
      </c>
      <c r="J1361" s="41">
        <f t="shared" ref="J1361:J1424" ca="1" si="165">INDEX(OFFSET($T$15,0,0,$S$13+1,1),MATCH(B1361,OFFSET($Q$15,0,0,$S$13+1,1),-1))</f>
        <v>1</v>
      </c>
      <c r="K1361" s="37">
        <f t="shared" ref="K1361:K1424" si="166">ROUND($I1361*C1361,2)</f>
        <v>254.3</v>
      </c>
      <c r="L1361" s="37">
        <f t="shared" ref="L1361:L1424" si="167">ROUND($I1361*D1361,2)</f>
        <v>257.55</v>
      </c>
      <c r="M1361" s="37">
        <f t="shared" ref="M1361:M1424" si="168">ROUND($I1361*E1361,2)</f>
        <v>253.87</v>
      </c>
      <c r="N1361" s="37">
        <f t="shared" ref="N1361:N1424" si="169">ROUND($I1361*F1361,2)</f>
        <v>257.47000000000003</v>
      </c>
      <c r="O1361" s="38">
        <f t="shared" ref="O1361:O1424" ca="1" si="170">G1361*J1361</f>
        <v>102752100</v>
      </c>
    </row>
    <row r="1362" spans="1:15" x14ac:dyDescent="0.4">
      <c r="A1362">
        <v>1347</v>
      </c>
      <c r="B1362" s="63">
        <v>43410</v>
      </c>
      <c r="C1362" s="37">
        <v>273.32000699999998</v>
      </c>
      <c r="D1362" s="37">
        <v>275.29998799999998</v>
      </c>
      <c r="E1362" s="37">
        <v>273.25</v>
      </c>
      <c r="F1362" s="37">
        <v>275.11999500000002</v>
      </c>
      <c r="G1362" s="38">
        <v>60085900</v>
      </c>
      <c r="H1362" s="37">
        <v>252.06929</v>
      </c>
      <c r="I1362" s="41">
        <f t="shared" si="164"/>
        <v>0.91621581339444258</v>
      </c>
      <c r="J1362" s="41">
        <f t="shared" ca="1" si="165"/>
        <v>1</v>
      </c>
      <c r="K1362" s="37">
        <f t="shared" si="166"/>
        <v>250.42</v>
      </c>
      <c r="L1362" s="37">
        <f t="shared" si="167"/>
        <v>252.23</v>
      </c>
      <c r="M1362" s="37">
        <f t="shared" si="168"/>
        <v>250.36</v>
      </c>
      <c r="N1362" s="37">
        <f t="shared" si="169"/>
        <v>252.07</v>
      </c>
      <c r="O1362" s="38">
        <f t="shared" ca="1" si="170"/>
        <v>60085900</v>
      </c>
    </row>
    <row r="1363" spans="1:15" x14ac:dyDescent="0.4">
      <c r="A1363">
        <v>1348</v>
      </c>
      <c r="B1363" s="63">
        <v>43409</v>
      </c>
      <c r="C1363" s="37">
        <v>272.44000199999999</v>
      </c>
      <c r="D1363" s="37">
        <v>274.01001000000002</v>
      </c>
      <c r="E1363" s="37">
        <v>271.35000600000001</v>
      </c>
      <c r="F1363" s="37">
        <v>273.39001500000001</v>
      </c>
      <c r="G1363" s="38">
        <v>65622500</v>
      </c>
      <c r="H1363" s="37">
        <v>250.484253</v>
      </c>
      <c r="I1363" s="41">
        <f t="shared" si="164"/>
        <v>0.91621580619906684</v>
      </c>
      <c r="J1363" s="41">
        <f t="shared" ca="1" si="165"/>
        <v>1</v>
      </c>
      <c r="K1363" s="37">
        <f t="shared" si="166"/>
        <v>249.61</v>
      </c>
      <c r="L1363" s="37">
        <f t="shared" si="167"/>
        <v>251.05</v>
      </c>
      <c r="M1363" s="37">
        <f t="shared" si="168"/>
        <v>248.62</v>
      </c>
      <c r="N1363" s="37">
        <f t="shared" si="169"/>
        <v>250.48</v>
      </c>
      <c r="O1363" s="38">
        <f t="shared" ca="1" si="170"/>
        <v>65622500</v>
      </c>
    </row>
    <row r="1364" spans="1:15" x14ac:dyDescent="0.4">
      <c r="A1364">
        <v>1349</v>
      </c>
      <c r="B1364" s="63">
        <v>43406</v>
      </c>
      <c r="C1364" s="37">
        <v>274.75</v>
      </c>
      <c r="D1364" s="37">
        <v>275.23001099999999</v>
      </c>
      <c r="E1364" s="37">
        <v>269.58999599999999</v>
      </c>
      <c r="F1364" s="37">
        <v>271.89001500000001</v>
      </c>
      <c r="G1364" s="38">
        <v>122634100</v>
      </c>
      <c r="H1364" s="37">
        <v>249.10995500000001</v>
      </c>
      <c r="I1364" s="41">
        <f t="shared" si="164"/>
        <v>0.91621590075678216</v>
      </c>
      <c r="J1364" s="41">
        <f t="shared" ca="1" si="165"/>
        <v>1</v>
      </c>
      <c r="K1364" s="37">
        <f t="shared" si="166"/>
        <v>251.73</v>
      </c>
      <c r="L1364" s="37">
        <f t="shared" si="167"/>
        <v>252.17</v>
      </c>
      <c r="M1364" s="37">
        <f t="shared" si="168"/>
        <v>247</v>
      </c>
      <c r="N1364" s="37">
        <f t="shared" si="169"/>
        <v>249.11</v>
      </c>
      <c r="O1364" s="38">
        <f t="shared" ca="1" si="170"/>
        <v>122634100</v>
      </c>
    </row>
    <row r="1365" spans="1:15" x14ac:dyDescent="0.4">
      <c r="A1365">
        <v>1350</v>
      </c>
      <c r="B1365" s="63">
        <v>43405</v>
      </c>
      <c r="C1365" s="37">
        <v>271.60000600000001</v>
      </c>
      <c r="D1365" s="37">
        <v>273.73001099999999</v>
      </c>
      <c r="E1365" s="37">
        <v>270.38000499999998</v>
      </c>
      <c r="F1365" s="37">
        <v>273.51001000000002</v>
      </c>
      <c r="G1365" s="38">
        <v>99495000</v>
      </c>
      <c r="H1365" s="37">
        <v>250.59425400000001</v>
      </c>
      <c r="I1365" s="41">
        <f t="shared" si="164"/>
        <v>0.91621602441534034</v>
      </c>
      <c r="J1365" s="41">
        <f t="shared" ca="1" si="165"/>
        <v>1</v>
      </c>
      <c r="K1365" s="37">
        <f t="shared" si="166"/>
        <v>248.84</v>
      </c>
      <c r="L1365" s="37">
        <f t="shared" si="167"/>
        <v>250.8</v>
      </c>
      <c r="M1365" s="37">
        <f t="shared" si="168"/>
        <v>247.73</v>
      </c>
      <c r="N1365" s="37">
        <f t="shared" si="169"/>
        <v>250.59</v>
      </c>
      <c r="O1365" s="38">
        <f t="shared" ca="1" si="170"/>
        <v>99495000</v>
      </c>
    </row>
    <row r="1366" spans="1:15" x14ac:dyDescent="0.4">
      <c r="A1366">
        <v>1351</v>
      </c>
      <c r="B1366" s="63">
        <v>43404</v>
      </c>
      <c r="C1366" s="37">
        <v>270.64999399999999</v>
      </c>
      <c r="D1366" s="37">
        <v>273.23001099999999</v>
      </c>
      <c r="E1366" s="37">
        <v>270.11999500000002</v>
      </c>
      <c r="F1366" s="37">
        <v>270.63000499999998</v>
      </c>
      <c r="G1366" s="38">
        <v>128296300</v>
      </c>
      <c r="H1366" s="37">
        <v>247.955521</v>
      </c>
      <c r="I1366" s="41">
        <f t="shared" si="164"/>
        <v>0.91621592735070168</v>
      </c>
      <c r="J1366" s="41">
        <f t="shared" ca="1" si="165"/>
        <v>1</v>
      </c>
      <c r="K1366" s="37">
        <f t="shared" si="166"/>
        <v>247.97</v>
      </c>
      <c r="L1366" s="37">
        <f t="shared" si="167"/>
        <v>250.34</v>
      </c>
      <c r="M1366" s="37">
        <f t="shared" si="168"/>
        <v>247.49</v>
      </c>
      <c r="N1366" s="37">
        <f t="shared" si="169"/>
        <v>247.96</v>
      </c>
      <c r="O1366" s="38">
        <f t="shared" ca="1" si="170"/>
        <v>128296300</v>
      </c>
    </row>
    <row r="1367" spans="1:15" x14ac:dyDescent="0.4">
      <c r="A1367">
        <v>1352</v>
      </c>
      <c r="B1367" s="63">
        <v>43403</v>
      </c>
      <c r="C1367" s="37">
        <v>263.67001299999998</v>
      </c>
      <c r="D1367" s="37">
        <v>268.11999500000002</v>
      </c>
      <c r="E1367" s="37">
        <v>263.11999500000002</v>
      </c>
      <c r="F1367" s="37">
        <v>267.76998900000001</v>
      </c>
      <c r="G1367" s="38">
        <v>157116000</v>
      </c>
      <c r="H1367" s="37">
        <v>245.33509799999999</v>
      </c>
      <c r="I1367" s="41">
        <f t="shared" si="164"/>
        <v>0.91621581237022043</v>
      </c>
      <c r="J1367" s="41">
        <f t="shared" ca="1" si="165"/>
        <v>1</v>
      </c>
      <c r="K1367" s="37">
        <f t="shared" si="166"/>
        <v>241.58</v>
      </c>
      <c r="L1367" s="37">
        <f t="shared" si="167"/>
        <v>245.66</v>
      </c>
      <c r="M1367" s="37">
        <f t="shared" si="168"/>
        <v>241.07</v>
      </c>
      <c r="N1367" s="37">
        <f t="shared" si="169"/>
        <v>245.34</v>
      </c>
      <c r="O1367" s="38">
        <f t="shared" ca="1" si="170"/>
        <v>157116000</v>
      </c>
    </row>
    <row r="1368" spans="1:15" x14ac:dyDescent="0.4">
      <c r="A1368">
        <v>1353</v>
      </c>
      <c r="B1368" s="63">
        <v>43402</v>
      </c>
      <c r="C1368" s="37">
        <v>268.79998799999998</v>
      </c>
      <c r="D1368" s="37">
        <v>270.25</v>
      </c>
      <c r="E1368" s="37">
        <v>259.85000600000001</v>
      </c>
      <c r="F1368" s="37">
        <v>263.85998499999999</v>
      </c>
      <c r="G1368" s="38">
        <v>160749100</v>
      </c>
      <c r="H1368" s="37">
        <v>241.75268600000001</v>
      </c>
      <c r="I1368" s="41">
        <f t="shared" si="164"/>
        <v>0.91621579528248676</v>
      </c>
      <c r="J1368" s="41">
        <f t="shared" ca="1" si="165"/>
        <v>1</v>
      </c>
      <c r="K1368" s="37">
        <f t="shared" si="166"/>
        <v>246.28</v>
      </c>
      <c r="L1368" s="37">
        <f t="shared" si="167"/>
        <v>247.61</v>
      </c>
      <c r="M1368" s="37">
        <f t="shared" si="168"/>
        <v>238.08</v>
      </c>
      <c r="N1368" s="37">
        <f t="shared" si="169"/>
        <v>241.75</v>
      </c>
      <c r="O1368" s="38">
        <f t="shared" ca="1" si="170"/>
        <v>160749100</v>
      </c>
    </row>
    <row r="1369" spans="1:15" x14ac:dyDescent="0.4">
      <c r="A1369">
        <v>1354</v>
      </c>
      <c r="B1369" s="63">
        <v>43399</v>
      </c>
      <c r="C1369" s="37">
        <v>265.92001299999998</v>
      </c>
      <c r="D1369" s="37">
        <v>271</v>
      </c>
      <c r="E1369" s="37">
        <v>262.290009</v>
      </c>
      <c r="F1369" s="37">
        <v>265.32998700000002</v>
      </c>
      <c r="G1369" s="38">
        <v>201574600</v>
      </c>
      <c r="H1369" s="37">
        <v>243.09956399999999</v>
      </c>
      <c r="I1369" s="41">
        <f t="shared" si="164"/>
        <v>0.91621594207517887</v>
      </c>
      <c r="J1369" s="41">
        <f t="shared" ca="1" si="165"/>
        <v>1</v>
      </c>
      <c r="K1369" s="37">
        <f t="shared" si="166"/>
        <v>243.64</v>
      </c>
      <c r="L1369" s="37">
        <f t="shared" si="167"/>
        <v>248.29</v>
      </c>
      <c r="M1369" s="37">
        <f t="shared" si="168"/>
        <v>240.31</v>
      </c>
      <c r="N1369" s="37">
        <f t="shared" si="169"/>
        <v>243.1</v>
      </c>
      <c r="O1369" s="38">
        <f t="shared" ca="1" si="170"/>
        <v>201574600</v>
      </c>
    </row>
    <row r="1370" spans="1:15" x14ac:dyDescent="0.4">
      <c r="A1370">
        <v>1355</v>
      </c>
      <c r="B1370" s="63">
        <v>43398</v>
      </c>
      <c r="C1370" s="37">
        <v>267.38000499999998</v>
      </c>
      <c r="D1370" s="37">
        <v>271.80999800000001</v>
      </c>
      <c r="E1370" s="37">
        <v>266.23001099999999</v>
      </c>
      <c r="F1370" s="37">
        <v>270.07998700000002</v>
      </c>
      <c r="G1370" s="38">
        <v>138061500</v>
      </c>
      <c r="H1370" s="37">
        <v>247.45159899999999</v>
      </c>
      <c r="I1370" s="41">
        <f t="shared" si="164"/>
        <v>0.91621597641738617</v>
      </c>
      <c r="J1370" s="41">
        <f t="shared" ca="1" si="165"/>
        <v>1</v>
      </c>
      <c r="K1370" s="37">
        <f t="shared" si="166"/>
        <v>244.98</v>
      </c>
      <c r="L1370" s="37">
        <f t="shared" si="167"/>
        <v>249.04</v>
      </c>
      <c r="M1370" s="37">
        <f t="shared" si="168"/>
        <v>243.92</v>
      </c>
      <c r="N1370" s="37">
        <f t="shared" si="169"/>
        <v>247.45</v>
      </c>
      <c r="O1370" s="38">
        <f t="shared" ca="1" si="170"/>
        <v>138061500</v>
      </c>
    </row>
    <row r="1371" spans="1:15" x14ac:dyDescent="0.4">
      <c r="A1371">
        <v>1356</v>
      </c>
      <c r="B1371" s="63">
        <v>43397</v>
      </c>
      <c r="C1371" s="37">
        <v>273.32998700000002</v>
      </c>
      <c r="D1371" s="37">
        <v>273.76001000000002</v>
      </c>
      <c r="E1371" s="37">
        <v>264.70001200000002</v>
      </c>
      <c r="F1371" s="37">
        <v>265.32000699999998</v>
      </c>
      <c r="G1371" s="38">
        <v>177806700</v>
      </c>
      <c r="H1371" s="37">
        <v>243.090439</v>
      </c>
      <c r="I1371" s="41">
        <f t="shared" si="164"/>
        <v>0.91621601306530953</v>
      </c>
      <c r="J1371" s="41">
        <f t="shared" ca="1" si="165"/>
        <v>1</v>
      </c>
      <c r="K1371" s="37">
        <f t="shared" si="166"/>
        <v>250.43</v>
      </c>
      <c r="L1371" s="37">
        <f t="shared" si="167"/>
        <v>250.82</v>
      </c>
      <c r="M1371" s="37">
        <f t="shared" si="168"/>
        <v>242.52</v>
      </c>
      <c r="N1371" s="37">
        <f t="shared" si="169"/>
        <v>243.09</v>
      </c>
      <c r="O1371" s="38">
        <f t="shared" ca="1" si="170"/>
        <v>177806700</v>
      </c>
    </row>
    <row r="1372" spans="1:15" x14ac:dyDescent="0.4">
      <c r="A1372">
        <v>1357</v>
      </c>
      <c r="B1372" s="63">
        <v>43396</v>
      </c>
      <c r="C1372" s="37">
        <v>270.95001200000002</v>
      </c>
      <c r="D1372" s="37">
        <v>274.86999500000002</v>
      </c>
      <c r="E1372" s="37">
        <v>268.60998499999999</v>
      </c>
      <c r="F1372" s="37">
        <v>273.60998499999999</v>
      </c>
      <c r="G1372" s="38">
        <v>146352700</v>
      </c>
      <c r="H1372" s="37">
        <v>250.68579099999999</v>
      </c>
      <c r="I1372" s="41">
        <f t="shared" si="164"/>
        <v>0.91621579892268912</v>
      </c>
      <c r="J1372" s="41">
        <f t="shared" ca="1" si="165"/>
        <v>1</v>
      </c>
      <c r="K1372" s="37">
        <f t="shared" si="166"/>
        <v>248.25</v>
      </c>
      <c r="L1372" s="37">
        <f t="shared" si="167"/>
        <v>251.84</v>
      </c>
      <c r="M1372" s="37">
        <f t="shared" si="168"/>
        <v>246.1</v>
      </c>
      <c r="N1372" s="37">
        <f t="shared" si="169"/>
        <v>250.69</v>
      </c>
      <c r="O1372" s="38">
        <f t="shared" ca="1" si="170"/>
        <v>146352700</v>
      </c>
    </row>
    <row r="1373" spans="1:15" x14ac:dyDescent="0.4">
      <c r="A1373">
        <v>1358</v>
      </c>
      <c r="B1373" s="63">
        <v>43395</v>
      </c>
      <c r="C1373" s="37">
        <v>277</v>
      </c>
      <c r="D1373" s="37">
        <v>277.35998499999999</v>
      </c>
      <c r="E1373" s="37">
        <v>274.41000400000001</v>
      </c>
      <c r="F1373" s="37">
        <v>275.01001000000002</v>
      </c>
      <c r="G1373" s="38">
        <v>82415800</v>
      </c>
      <c r="H1373" s="37">
        <v>251.96855199999999</v>
      </c>
      <c r="I1373" s="41">
        <f t="shared" si="164"/>
        <v>0.91621592974015731</v>
      </c>
      <c r="J1373" s="41">
        <f t="shared" ca="1" si="165"/>
        <v>1</v>
      </c>
      <c r="K1373" s="37">
        <f t="shared" si="166"/>
        <v>253.79</v>
      </c>
      <c r="L1373" s="37">
        <f t="shared" si="167"/>
        <v>254.12</v>
      </c>
      <c r="M1373" s="37">
        <f t="shared" si="168"/>
        <v>251.42</v>
      </c>
      <c r="N1373" s="37">
        <f t="shared" si="169"/>
        <v>251.97</v>
      </c>
      <c r="O1373" s="38">
        <f t="shared" ca="1" si="170"/>
        <v>82415800</v>
      </c>
    </row>
    <row r="1374" spans="1:15" x14ac:dyDescent="0.4">
      <c r="A1374">
        <v>1359</v>
      </c>
      <c r="B1374" s="63">
        <v>43392</v>
      </c>
      <c r="C1374" s="37">
        <v>277.13000499999998</v>
      </c>
      <c r="D1374" s="37">
        <v>279.29998799999998</v>
      </c>
      <c r="E1374" s="37">
        <v>275.47000100000002</v>
      </c>
      <c r="F1374" s="37">
        <v>276.25</v>
      </c>
      <c r="G1374" s="38">
        <v>139901600</v>
      </c>
      <c r="H1374" s="37">
        <v>253.104568</v>
      </c>
      <c r="I1374" s="41">
        <f t="shared" si="164"/>
        <v>0.91621563076923074</v>
      </c>
      <c r="J1374" s="41">
        <f t="shared" ca="1" si="165"/>
        <v>1</v>
      </c>
      <c r="K1374" s="37">
        <f t="shared" si="166"/>
        <v>253.91</v>
      </c>
      <c r="L1374" s="37">
        <f t="shared" si="167"/>
        <v>255.9</v>
      </c>
      <c r="M1374" s="37">
        <f t="shared" si="168"/>
        <v>252.39</v>
      </c>
      <c r="N1374" s="37">
        <f t="shared" si="169"/>
        <v>253.1</v>
      </c>
      <c r="O1374" s="38">
        <f t="shared" ca="1" si="170"/>
        <v>139901600</v>
      </c>
    </row>
    <row r="1375" spans="1:15" x14ac:dyDescent="0.4">
      <c r="A1375">
        <v>1360</v>
      </c>
      <c r="B1375" s="63">
        <v>43391</v>
      </c>
      <c r="C1375" s="37">
        <v>279.39999399999999</v>
      </c>
      <c r="D1375" s="37">
        <v>280.07000699999998</v>
      </c>
      <c r="E1375" s="37">
        <v>274.97000100000002</v>
      </c>
      <c r="F1375" s="37">
        <v>276.39999399999999</v>
      </c>
      <c r="G1375" s="38">
        <v>134557500</v>
      </c>
      <c r="H1375" s="37">
        <v>253.24208100000001</v>
      </c>
      <c r="I1375" s="41">
        <f t="shared" si="164"/>
        <v>0.91621594246489024</v>
      </c>
      <c r="J1375" s="41">
        <f t="shared" ca="1" si="165"/>
        <v>1</v>
      </c>
      <c r="K1375" s="37">
        <f t="shared" si="166"/>
        <v>255.99</v>
      </c>
      <c r="L1375" s="37">
        <f t="shared" si="167"/>
        <v>256.60000000000002</v>
      </c>
      <c r="M1375" s="37">
        <f t="shared" si="168"/>
        <v>251.93</v>
      </c>
      <c r="N1375" s="37">
        <f t="shared" si="169"/>
        <v>253.24</v>
      </c>
      <c r="O1375" s="38">
        <f t="shared" ca="1" si="170"/>
        <v>134557500</v>
      </c>
    </row>
    <row r="1376" spans="1:15" x14ac:dyDescent="0.4">
      <c r="A1376">
        <v>1361</v>
      </c>
      <c r="B1376" s="63">
        <v>43390</v>
      </c>
      <c r="C1376" s="37">
        <v>280.44000199999999</v>
      </c>
      <c r="D1376" s="37">
        <v>281.14999399999999</v>
      </c>
      <c r="E1376" s="37">
        <v>277.55999800000001</v>
      </c>
      <c r="F1376" s="37">
        <v>280.45001200000002</v>
      </c>
      <c r="G1376" s="38">
        <v>110626000</v>
      </c>
      <c r="H1376" s="37">
        <v>256.952789</v>
      </c>
      <c r="I1376" s="41">
        <f t="shared" si="164"/>
        <v>0.91621600287184146</v>
      </c>
      <c r="J1376" s="41">
        <f t="shared" ca="1" si="165"/>
        <v>1</v>
      </c>
      <c r="K1376" s="37">
        <f t="shared" si="166"/>
        <v>256.94</v>
      </c>
      <c r="L1376" s="37">
        <f t="shared" si="167"/>
        <v>257.58999999999997</v>
      </c>
      <c r="M1376" s="37">
        <f t="shared" si="168"/>
        <v>254.3</v>
      </c>
      <c r="N1376" s="37">
        <f t="shared" si="169"/>
        <v>256.95</v>
      </c>
      <c r="O1376" s="38">
        <f t="shared" ca="1" si="170"/>
        <v>110626000</v>
      </c>
    </row>
    <row r="1377" spans="1:15" x14ac:dyDescent="0.4">
      <c r="A1377">
        <v>1362</v>
      </c>
      <c r="B1377" s="63">
        <v>43389</v>
      </c>
      <c r="C1377" s="37">
        <v>276.60000600000001</v>
      </c>
      <c r="D1377" s="37">
        <v>280.82000699999998</v>
      </c>
      <c r="E1377" s="37">
        <v>276.07000699999998</v>
      </c>
      <c r="F1377" s="37">
        <v>280.39999399999999</v>
      </c>
      <c r="G1377" s="38">
        <v>118255800</v>
      </c>
      <c r="H1377" s="37">
        <v>256.90689099999997</v>
      </c>
      <c r="I1377" s="41">
        <f t="shared" si="164"/>
        <v>0.91621575070361794</v>
      </c>
      <c r="J1377" s="41">
        <f t="shared" ca="1" si="165"/>
        <v>1</v>
      </c>
      <c r="K1377" s="37">
        <f t="shared" si="166"/>
        <v>253.43</v>
      </c>
      <c r="L1377" s="37">
        <f t="shared" si="167"/>
        <v>257.29000000000002</v>
      </c>
      <c r="M1377" s="37">
        <f t="shared" si="168"/>
        <v>252.94</v>
      </c>
      <c r="N1377" s="37">
        <f t="shared" si="169"/>
        <v>256.91000000000003</v>
      </c>
      <c r="O1377" s="38">
        <f t="shared" ca="1" si="170"/>
        <v>118255800</v>
      </c>
    </row>
    <row r="1378" spans="1:15" x14ac:dyDescent="0.4">
      <c r="A1378">
        <v>1363</v>
      </c>
      <c r="B1378" s="63">
        <v>43388</v>
      </c>
      <c r="C1378" s="37">
        <v>275.54998799999998</v>
      </c>
      <c r="D1378" s="37">
        <v>277.040009</v>
      </c>
      <c r="E1378" s="37">
        <v>274.29998799999998</v>
      </c>
      <c r="F1378" s="37">
        <v>274.39999399999999</v>
      </c>
      <c r="G1378" s="38">
        <v>102263700</v>
      </c>
      <c r="H1378" s="37">
        <v>251.40965299999999</v>
      </c>
      <c r="I1378" s="41">
        <f t="shared" si="164"/>
        <v>0.91621595662279787</v>
      </c>
      <c r="J1378" s="41">
        <f t="shared" ca="1" si="165"/>
        <v>1</v>
      </c>
      <c r="K1378" s="37">
        <f t="shared" si="166"/>
        <v>252.46</v>
      </c>
      <c r="L1378" s="37">
        <f t="shared" si="167"/>
        <v>253.83</v>
      </c>
      <c r="M1378" s="37">
        <f t="shared" si="168"/>
        <v>251.32</v>
      </c>
      <c r="N1378" s="37">
        <f t="shared" si="169"/>
        <v>251.41</v>
      </c>
      <c r="O1378" s="38">
        <f t="shared" ca="1" si="170"/>
        <v>102263700</v>
      </c>
    </row>
    <row r="1379" spans="1:15" x14ac:dyDescent="0.4">
      <c r="A1379">
        <v>1364</v>
      </c>
      <c r="B1379" s="63">
        <v>43385</v>
      </c>
      <c r="C1379" s="37">
        <v>276.76998900000001</v>
      </c>
      <c r="D1379" s="37">
        <v>277.08999599999999</v>
      </c>
      <c r="E1379" s="37">
        <v>272.36999500000002</v>
      </c>
      <c r="F1379" s="37">
        <v>275.95001200000002</v>
      </c>
      <c r="G1379" s="38">
        <v>183186500</v>
      </c>
      <c r="H1379" s="37">
        <v>252.82978800000001</v>
      </c>
      <c r="I1379" s="41">
        <f t="shared" si="164"/>
        <v>0.91621589782717605</v>
      </c>
      <c r="J1379" s="41">
        <f t="shared" ca="1" si="165"/>
        <v>1</v>
      </c>
      <c r="K1379" s="37">
        <f t="shared" si="166"/>
        <v>253.58</v>
      </c>
      <c r="L1379" s="37">
        <f t="shared" si="167"/>
        <v>253.87</v>
      </c>
      <c r="M1379" s="37">
        <f t="shared" si="168"/>
        <v>249.55</v>
      </c>
      <c r="N1379" s="37">
        <f t="shared" si="169"/>
        <v>252.83</v>
      </c>
      <c r="O1379" s="38">
        <f t="shared" ca="1" si="170"/>
        <v>183186500</v>
      </c>
    </row>
    <row r="1380" spans="1:15" x14ac:dyDescent="0.4">
      <c r="A1380">
        <v>1365</v>
      </c>
      <c r="B1380" s="63">
        <v>43384</v>
      </c>
      <c r="C1380" s="37">
        <v>277.07998700000002</v>
      </c>
      <c r="D1380" s="37">
        <v>278.89999399999999</v>
      </c>
      <c r="E1380" s="37">
        <v>270.35998499999999</v>
      </c>
      <c r="F1380" s="37">
        <v>272.17001299999998</v>
      </c>
      <c r="G1380" s="38">
        <v>274840500</v>
      </c>
      <c r="H1380" s="37">
        <v>249.366501</v>
      </c>
      <c r="I1380" s="41">
        <f t="shared" si="164"/>
        <v>0.91621592787299466</v>
      </c>
      <c r="J1380" s="41">
        <f t="shared" ca="1" si="165"/>
        <v>1</v>
      </c>
      <c r="K1380" s="37">
        <f t="shared" si="166"/>
        <v>253.87</v>
      </c>
      <c r="L1380" s="37">
        <f t="shared" si="167"/>
        <v>255.53</v>
      </c>
      <c r="M1380" s="37">
        <f t="shared" si="168"/>
        <v>247.71</v>
      </c>
      <c r="N1380" s="37">
        <f t="shared" si="169"/>
        <v>249.37</v>
      </c>
      <c r="O1380" s="38">
        <f t="shared" ca="1" si="170"/>
        <v>274840500</v>
      </c>
    </row>
    <row r="1381" spans="1:15" x14ac:dyDescent="0.4">
      <c r="A1381">
        <v>1366</v>
      </c>
      <c r="B1381" s="63">
        <v>43383</v>
      </c>
      <c r="C1381" s="37">
        <v>286.82998700000002</v>
      </c>
      <c r="D1381" s="37">
        <v>286.91000400000001</v>
      </c>
      <c r="E1381" s="37">
        <v>277.88000499999998</v>
      </c>
      <c r="F1381" s="37">
        <v>278.29998799999998</v>
      </c>
      <c r="G1381" s="38">
        <v>214731000</v>
      </c>
      <c r="H1381" s="37">
        <v>254.98292499999999</v>
      </c>
      <c r="I1381" s="41">
        <f t="shared" si="164"/>
        <v>0.91621608334384841</v>
      </c>
      <c r="J1381" s="41">
        <f t="shared" ca="1" si="165"/>
        <v>1</v>
      </c>
      <c r="K1381" s="37">
        <f t="shared" si="166"/>
        <v>262.8</v>
      </c>
      <c r="L1381" s="37">
        <f t="shared" si="167"/>
        <v>262.87</v>
      </c>
      <c r="M1381" s="37">
        <f t="shared" si="168"/>
        <v>254.6</v>
      </c>
      <c r="N1381" s="37">
        <f t="shared" si="169"/>
        <v>254.98</v>
      </c>
      <c r="O1381" s="38">
        <f t="shared" ca="1" si="170"/>
        <v>214731000</v>
      </c>
    </row>
    <row r="1382" spans="1:15" x14ac:dyDescent="0.4">
      <c r="A1382">
        <v>1367</v>
      </c>
      <c r="B1382" s="63">
        <v>43382</v>
      </c>
      <c r="C1382" s="37">
        <v>287.39001500000001</v>
      </c>
      <c r="D1382" s="37">
        <v>288.85998499999999</v>
      </c>
      <c r="E1382" s="37">
        <v>286.76998900000001</v>
      </c>
      <c r="F1382" s="37">
        <v>287.39999399999999</v>
      </c>
      <c r="G1382" s="38">
        <v>74339000</v>
      </c>
      <c r="H1382" s="37">
        <v>263.32052599999997</v>
      </c>
      <c r="I1382" s="41">
        <f t="shared" si="164"/>
        <v>0.91621618475051181</v>
      </c>
      <c r="J1382" s="41">
        <f t="shared" ca="1" si="165"/>
        <v>1</v>
      </c>
      <c r="K1382" s="37">
        <f t="shared" si="166"/>
        <v>263.31</v>
      </c>
      <c r="L1382" s="37">
        <f t="shared" si="167"/>
        <v>264.66000000000003</v>
      </c>
      <c r="M1382" s="37">
        <f t="shared" si="168"/>
        <v>262.74</v>
      </c>
      <c r="N1382" s="37">
        <f t="shared" si="169"/>
        <v>263.32</v>
      </c>
      <c r="O1382" s="38">
        <f t="shared" ca="1" si="170"/>
        <v>74339000</v>
      </c>
    </row>
    <row r="1383" spans="1:15" x14ac:dyDescent="0.4">
      <c r="A1383">
        <v>1368</v>
      </c>
      <c r="B1383" s="63">
        <v>43381</v>
      </c>
      <c r="C1383" s="37">
        <v>287.04998799999998</v>
      </c>
      <c r="D1383" s="37">
        <v>288.22000100000002</v>
      </c>
      <c r="E1383" s="37">
        <v>285.5</v>
      </c>
      <c r="F1383" s="37">
        <v>287.82000699999998</v>
      </c>
      <c r="G1383" s="38">
        <v>87742200</v>
      </c>
      <c r="H1383" s="37">
        <v>263.70532200000002</v>
      </c>
      <c r="I1383" s="41">
        <f t="shared" si="164"/>
        <v>0.91621609195499754</v>
      </c>
      <c r="J1383" s="41">
        <f t="shared" ca="1" si="165"/>
        <v>1</v>
      </c>
      <c r="K1383" s="37">
        <f t="shared" si="166"/>
        <v>263</v>
      </c>
      <c r="L1383" s="37">
        <f t="shared" si="167"/>
        <v>264.07</v>
      </c>
      <c r="M1383" s="37">
        <f t="shared" si="168"/>
        <v>261.58</v>
      </c>
      <c r="N1383" s="37">
        <f t="shared" si="169"/>
        <v>263.70999999999998</v>
      </c>
      <c r="O1383" s="38">
        <f t="shared" ca="1" si="170"/>
        <v>87742200</v>
      </c>
    </row>
    <row r="1384" spans="1:15" x14ac:dyDescent="0.4">
      <c r="A1384">
        <v>1369</v>
      </c>
      <c r="B1384" s="63">
        <v>43378</v>
      </c>
      <c r="C1384" s="37">
        <v>289.69000199999999</v>
      </c>
      <c r="D1384" s="37">
        <v>290.26998900000001</v>
      </c>
      <c r="E1384" s="37">
        <v>286.22000100000002</v>
      </c>
      <c r="F1384" s="37">
        <v>287.82000699999998</v>
      </c>
      <c r="G1384" s="38">
        <v>105951700</v>
      </c>
      <c r="H1384" s="37">
        <v>263.70532200000002</v>
      </c>
      <c r="I1384" s="41">
        <f t="shared" si="164"/>
        <v>0.91621609195499754</v>
      </c>
      <c r="J1384" s="41">
        <f t="shared" ca="1" si="165"/>
        <v>1</v>
      </c>
      <c r="K1384" s="37">
        <f t="shared" si="166"/>
        <v>265.42</v>
      </c>
      <c r="L1384" s="37">
        <f t="shared" si="167"/>
        <v>265.95</v>
      </c>
      <c r="M1384" s="37">
        <f t="shared" si="168"/>
        <v>262.24</v>
      </c>
      <c r="N1384" s="37">
        <f t="shared" si="169"/>
        <v>263.70999999999998</v>
      </c>
      <c r="O1384" s="38">
        <f t="shared" ca="1" si="170"/>
        <v>105951700</v>
      </c>
    </row>
    <row r="1385" spans="1:15" x14ac:dyDescent="0.4">
      <c r="A1385">
        <v>1370</v>
      </c>
      <c r="B1385" s="63">
        <v>43377</v>
      </c>
      <c r="C1385" s="37">
        <v>291.17999300000002</v>
      </c>
      <c r="D1385" s="37">
        <v>291.23998999999998</v>
      </c>
      <c r="E1385" s="37">
        <v>287.66000400000001</v>
      </c>
      <c r="F1385" s="37">
        <v>289.44000199999999</v>
      </c>
      <c r="G1385" s="38">
        <v>111545900</v>
      </c>
      <c r="H1385" s="37">
        <v>265.18960600000003</v>
      </c>
      <c r="I1385" s="41">
        <f t="shared" si="164"/>
        <v>0.91621615591337657</v>
      </c>
      <c r="J1385" s="41">
        <f t="shared" ca="1" si="165"/>
        <v>1</v>
      </c>
      <c r="K1385" s="37">
        <f t="shared" si="166"/>
        <v>266.77999999999997</v>
      </c>
      <c r="L1385" s="37">
        <f t="shared" si="167"/>
        <v>266.83999999999997</v>
      </c>
      <c r="M1385" s="37">
        <f t="shared" si="168"/>
        <v>263.56</v>
      </c>
      <c r="N1385" s="37">
        <f t="shared" si="169"/>
        <v>265.19</v>
      </c>
      <c r="O1385" s="38">
        <f t="shared" ca="1" si="170"/>
        <v>111545900</v>
      </c>
    </row>
    <row r="1386" spans="1:15" x14ac:dyDescent="0.4">
      <c r="A1386">
        <v>1371</v>
      </c>
      <c r="B1386" s="63">
        <v>43376</v>
      </c>
      <c r="C1386" s="37">
        <v>292.73998999999998</v>
      </c>
      <c r="D1386" s="37">
        <v>293.209991</v>
      </c>
      <c r="E1386" s="37">
        <v>291.32000699999998</v>
      </c>
      <c r="F1386" s="37">
        <v>291.72000100000002</v>
      </c>
      <c r="G1386" s="38">
        <v>64694600</v>
      </c>
      <c r="H1386" s="37">
        <v>267.27853399999998</v>
      </c>
      <c r="I1386" s="41">
        <f t="shared" si="164"/>
        <v>0.9162160053605648</v>
      </c>
      <c r="J1386" s="41">
        <f t="shared" ca="1" si="165"/>
        <v>1</v>
      </c>
      <c r="K1386" s="37">
        <f t="shared" si="166"/>
        <v>268.20999999999998</v>
      </c>
      <c r="L1386" s="37">
        <f t="shared" si="167"/>
        <v>268.64</v>
      </c>
      <c r="M1386" s="37">
        <f t="shared" si="168"/>
        <v>266.91000000000003</v>
      </c>
      <c r="N1386" s="37">
        <f t="shared" si="169"/>
        <v>267.27999999999997</v>
      </c>
      <c r="O1386" s="38">
        <f t="shared" ca="1" si="170"/>
        <v>64694600</v>
      </c>
    </row>
    <row r="1387" spans="1:15" x14ac:dyDescent="0.4">
      <c r="A1387">
        <v>1372</v>
      </c>
      <c r="B1387" s="63">
        <v>43375</v>
      </c>
      <c r="C1387" s="37">
        <v>291.55999800000001</v>
      </c>
      <c r="D1387" s="37">
        <v>292.35998499999999</v>
      </c>
      <c r="E1387" s="37">
        <v>291.14001500000001</v>
      </c>
      <c r="F1387" s="37">
        <v>291.55999800000001</v>
      </c>
      <c r="G1387" s="38">
        <v>47258200</v>
      </c>
      <c r="H1387" s="37">
        <v>267.13192700000002</v>
      </c>
      <c r="I1387" s="41">
        <f t="shared" si="164"/>
        <v>0.91621597212385775</v>
      </c>
      <c r="J1387" s="41">
        <f t="shared" ca="1" si="165"/>
        <v>1</v>
      </c>
      <c r="K1387" s="37">
        <f t="shared" si="166"/>
        <v>267.13</v>
      </c>
      <c r="L1387" s="37">
        <f t="shared" si="167"/>
        <v>267.86</v>
      </c>
      <c r="M1387" s="37">
        <f t="shared" si="168"/>
        <v>266.75</v>
      </c>
      <c r="N1387" s="37">
        <f t="shared" si="169"/>
        <v>267.13</v>
      </c>
      <c r="O1387" s="38">
        <f t="shared" ca="1" si="170"/>
        <v>47258200</v>
      </c>
    </row>
    <row r="1388" spans="1:15" x14ac:dyDescent="0.4">
      <c r="A1388">
        <v>1373</v>
      </c>
      <c r="B1388" s="63">
        <v>43374</v>
      </c>
      <c r="C1388" s="37">
        <v>292.10998499999999</v>
      </c>
      <c r="D1388" s="37">
        <v>292.92999300000002</v>
      </c>
      <c r="E1388" s="37">
        <v>290.98001099999999</v>
      </c>
      <c r="F1388" s="37">
        <v>291.73001099999999</v>
      </c>
      <c r="G1388" s="38">
        <v>62078900</v>
      </c>
      <c r="H1388" s="37">
        <v>267.28762799999998</v>
      </c>
      <c r="I1388" s="41">
        <f t="shared" si="164"/>
        <v>0.91621574031339548</v>
      </c>
      <c r="J1388" s="41">
        <f t="shared" ca="1" si="165"/>
        <v>1</v>
      </c>
      <c r="K1388" s="37">
        <f t="shared" si="166"/>
        <v>267.64</v>
      </c>
      <c r="L1388" s="37">
        <f t="shared" si="167"/>
        <v>268.39</v>
      </c>
      <c r="M1388" s="37">
        <f t="shared" si="168"/>
        <v>266.60000000000002</v>
      </c>
      <c r="N1388" s="37">
        <f t="shared" si="169"/>
        <v>267.29000000000002</v>
      </c>
      <c r="O1388" s="38">
        <f t="shared" ca="1" si="170"/>
        <v>62078900</v>
      </c>
    </row>
    <row r="1389" spans="1:15" x14ac:dyDescent="0.4">
      <c r="A1389">
        <v>1374</v>
      </c>
      <c r="B1389" s="63">
        <v>43371</v>
      </c>
      <c r="C1389" s="37">
        <v>289.98998999999998</v>
      </c>
      <c r="D1389" s="37">
        <v>291.27999899999998</v>
      </c>
      <c r="E1389" s="37">
        <v>289.95001200000002</v>
      </c>
      <c r="F1389" s="37">
        <v>290.72000100000002</v>
      </c>
      <c r="G1389" s="38">
        <v>70091400</v>
      </c>
      <c r="H1389" s="37">
        <v>266.36227400000001</v>
      </c>
      <c r="I1389" s="41">
        <f t="shared" si="164"/>
        <v>0.91621585403062789</v>
      </c>
      <c r="J1389" s="41">
        <f t="shared" ca="1" si="165"/>
        <v>1</v>
      </c>
      <c r="K1389" s="37">
        <f t="shared" si="166"/>
        <v>265.69</v>
      </c>
      <c r="L1389" s="37">
        <f t="shared" si="167"/>
        <v>266.88</v>
      </c>
      <c r="M1389" s="37">
        <f t="shared" si="168"/>
        <v>265.66000000000003</v>
      </c>
      <c r="N1389" s="37">
        <f t="shared" si="169"/>
        <v>266.36</v>
      </c>
      <c r="O1389" s="38">
        <f t="shared" ca="1" si="170"/>
        <v>70091400</v>
      </c>
    </row>
    <row r="1390" spans="1:15" x14ac:dyDescent="0.4">
      <c r="A1390">
        <v>1375</v>
      </c>
      <c r="B1390" s="63">
        <v>43370</v>
      </c>
      <c r="C1390" s="37">
        <v>290.41000400000001</v>
      </c>
      <c r="D1390" s="37">
        <v>291.91000400000001</v>
      </c>
      <c r="E1390" s="37">
        <v>290.10000600000001</v>
      </c>
      <c r="F1390" s="37">
        <v>290.69000199999999</v>
      </c>
      <c r="G1390" s="38">
        <v>59249500</v>
      </c>
      <c r="H1390" s="37">
        <v>266.33483899999999</v>
      </c>
      <c r="I1390" s="41">
        <f t="shared" si="164"/>
        <v>0.9162160279595718</v>
      </c>
      <c r="J1390" s="41">
        <f t="shared" ca="1" si="165"/>
        <v>1</v>
      </c>
      <c r="K1390" s="37">
        <f t="shared" si="166"/>
        <v>266.08</v>
      </c>
      <c r="L1390" s="37">
        <f t="shared" si="167"/>
        <v>267.45</v>
      </c>
      <c r="M1390" s="37">
        <f t="shared" si="168"/>
        <v>265.79000000000002</v>
      </c>
      <c r="N1390" s="37">
        <f t="shared" si="169"/>
        <v>266.33</v>
      </c>
      <c r="O1390" s="38">
        <f t="shared" ca="1" si="170"/>
        <v>59249500</v>
      </c>
    </row>
    <row r="1391" spans="1:15" x14ac:dyDescent="0.4">
      <c r="A1391">
        <v>1376</v>
      </c>
      <c r="B1391" s="63">
        <v>43369</v>
      </c>
      <c r="C1391" s="37">
        <v>290.91000400000001</v>
      </c>
      <c r="D1391" s="37">
        <v>292.23998999999998</v>
      </c>
      <c r="E1391" s="37">
        <v>289.41000400000001</v>
      </c>
      <c r="F1391" s="37">
        <v>289.88000499999998</v>
      </c>
      <c r="G1391" s="38">
        <v>79739700</v>
      </c>
      <c r="H1391" s="37">
        <v>265.59268200000002</v>
      </c>
      <c r="I1391" s="41">
        <f t="shared" si="164"/>
        <v>0.91621594252421801</v>
      </c>
      <c r="J1391" s="41">
        <f t="shared" ca="1" si="165"/>
        <v>1</v>
      </c>
      <c r="K1391" s="37">
        <f t="shared" si="166"/>
        <v>266.54000000000002</v>
      </c>
      <c r="L1391" s="37">
        <f t="shared" si="167"/>
        <v>267.75</v>
      </c>
      <c r="M1391" s="37">
        <f t="shared" si="168"/>
        <v>265.16000000000003</v>
      </c>
      <c r="N1391" s="37">
        <f t="shared" si="169"/>
        <v>265.58999999999997</v>
      </c>
      <c r="O1391" s="38">
        <f t="shared" ca="1" si="170"/>
        <v>79739700</v>
      </c>
    </row>
    <row r="1392" spans="1:15" x14ac:dyDescent="0.4">
      <c r="A1392">
        <v>1377</v>
      </c>
      <c r="B1392" s="63">
        <v>43368</v>
      </c>
      <c r="C1392" s="37">
        <v>291.52999899999998</v>
      </c>
      <c r="D1392" s="37">
        <v>291.64999399999999</v>
      </c>
      <c r="E1392" s="37">
        <v>290.48001099999999</v>
      </c>
      <c r="F1392" s="37">
        <v>290.75</v>
      </c>
      <c r="G1392" s="38">
        <v>44370000</v>
      </c>
      <c r="H1392" s="37">
        <v>266.389771</v>
      </c>
      <c r="I1392" s="41">
        <f t="shared" si="164"/>
        <v>0.91621589337919174</v>
      </c>
      <c r="J1392" s="41">
        <f t="shared" ca="1" si="165"/>
        <v>1</v>
      </c>
      <c r="K1392" s="37">
        <f t="shared" si="166"/>
        <v>267.10000000000002</v>
      </c>
      <c r="L1392" s="37">
        <f t="shared" si="167"/>
        <v>267.20999999999998</v>
      </c>
      <c r="M1392" s="37">
        <f t="shared" si="168"/>
        <v>266.14</v>
      </c>
      <c r="N1392" s="37">
        <f t="shared" si="169"/>
        <v>266.39</v>
      </c>
      <c r="O1392" s="38">
        <f t="shared" ca="1" si="170"/>
        <v>44370000</v>
      </c>
    </row>
    <row r="1393" spans="1:15" x14ac:dyDescent="0.4">
      <c r="A1393">
        <v>1378</v>
      </c>
      <c r="B1393" s="63">
        <v>43367</v>
      </c>
      <c r="C1393" s="37">
        <v>291.33999599999999</v>
      </c>
      <c r="D1393" s="37">
        <v>291.5</v>
      </c>
      <c r="E1393" s="37">
        <v>290.36999500000002</v>
      </c>
      <c r="F1393" s="37">
        <v>291.01998900000001</v>
      </c>
      <c r="G1393" s="38">
        <v>53409600</v>
      </c>
      <c r="H1393" s="37">
        <v>266.63717700000001</v>
      </c>
      <c r="I1393" s="41">
        <f t="shared" si="164"/>
        <v>0.91621602322306461</v>
      </c>
      <c r="J1393" s="41">
        <f t="shared" ca="1" si="165"/>
        <v>1</v>
      </c>
      <c r="K1393" s="37">
        <f t="shared" si="166"/>
        <v>266.93</v>
      </c>
      <c r="L1393" s="37">
        <f t="shared" si="167"/>
        <v>267.08</v>
      </c>
      <c r="M1393" s="37">
        <f t="shared" si="168"/>
        <v>266.04000000000002</v>
      </c>
      <c r="N1393" s="37">
        <f t="shared" si="169"/>
        <v>266.64</v>
      </c>
      <c r="O1393" s="38">
        <f t="shared" ca="1" si="170"/>
        <v>53409600</v>
      </c>
    </row>
    <row r="1394" spans="1:15" x14ac:dyDescent="0.4">
      <c r="A1394">
        <v>1379</v>
      </c>
      <c r="B1394" s="63">
        <v>43364</v>
      </c>
      <c r="C1394" s="37">
        <v>293.08999599999999</v>
      </c>
      <c r="D1394" s="37">
        <v>293.22000100000002</v>
      </c>
      <c r="E1394" s="37">
        <v>291.80999800000001</v>
      </c>
      <c r="F1394" s="37">
        <v>291.98998999999998</v>
      </c>
      <c r="G1394" s="38">
        <v>105479700</v>
      </c>
      <c r="H1394" s="37">
        <v>267.52593999999999</v>
      </c>
      <c r="I1394" s="41">
        <f t="shared" si="164"/>
        <v>0.9162161346695481</v>
      </c>
      <c r="J1394" s="41">
        <f t="shared" ca="1" si="165"/>
        <v>1</v>
      </c>
      <c r="K1394" s="37">
        <f t="shared" si="166"/>
        <v>268.52999999999997</v>
      </c>
      <c r="L1394" s="37">
        <f t="shared" si="167"/>
        <v>268.64999999999998</v>
      </c>
      <c r="M1394" s="37">
        <f t="shared" si="168"/>
        <v>267.36</v>
      </c>
      <c r="N1394" s="37">
        <f t="shared" si="169"/>
        <v>267.52999999999997</v>
      </c>
      <c r="O1394" s="38">
        <f t="shared" ca="1" si="170"/>
        <v>105479700</v>
      </c>
    </row>
    <row r="1395" spans="1:15" x14ac:dyDescent="0.4">
      <c r="A1395">
        <v>1380</v>
      </c>
      <c r="B1395" s="63">
        <v>43363</v>
      </c>
      <c r="C1395" s="37">
        <v>292.64001500000001</v>
      </c>
      <c r="D1395" s="37">
        <v>293.94000199999999</v>
      </c>
      <c r="E1395" s="37">
        <v>291.23998999999998</v>
      </c>
      <c r="F1395" s="37">
        <v>293.57998700000002</v>
      </c>
      <c r="G1395" s="38">
        <v>100360600</v>
      </c>
      <c r="H1395" s="37">
        <v>267.77056900000002</v>
      </c>
      <c r="I1395" s="41">
        <f t="shared" si="164"/>
        <v>0.91208727044463012</v>
      </c>
      <c r="J1395" s="41">
        <f t="shared" ca="1" si="165"/>
        <v>1</v>
      </c>
      <c r="K1395" s="37">
        <f t="shared" si="166"/>
        <v>266.91000000000003</v>
      </c>
      <c r="L1395" s="37">
        <f t="shared" si="167"/>
        <v>268.10000000000002</v>
      </c>
      <c r="M1395" s="37">
        <f t="shared" si="168"/>
        <v>265.64</v>
      </c>
      <c r="N1395" s="37">
        <f t="shared" si="169"/>
        <v>267.77</v>
      </c>
      <c r="O1395" s="38">
        <f t="shared" ca="1" si="170"/>
        <v>100360600</v>
      </c>
    </row>
    <row r="1396" spans="1:15" x14ac:dyDescent="0.4">
      <c r="A1396">
        <v>1381</v>
      </c>
      <c r="B1396" s="63">
        <v>43362</v>
      </c>
      <c r="C1396" s="37">
        <v>290.97000100000002</v>
      </c>
      <c r="D1396" s="37">
        <v>291.69000199999999</v>
      </c>
      <c r="E1396" s="37">
        <v>290.82998700000002</v>
      </c>
      <c r="F1396" s="37">
        <v>291.22000100000002</v>
      </c>
      <c r="G1396" s="38">
        <v>49080600</v>
      </c>
      <c r="H1396" s="37">
        <v>265.618042</v>
      </c>
      <c r="I1396" s="41">
        <f t="shared" si="164"/>
        <v>0.91208722302009737</v>
      </c>
      <c r="J1396" s="41">
        <f t="shared" ca="1" si="165"/>
        <v>1</v>
      </c>
      <c r="K1396" s="37">
        <f t="shared" si="166"/>
        <v>265.39</v>
      </c>
      <c r="L1396" s="37">
        <f t="shared" si="167"/>
        <v>266.05</v>
      </c>
      <c r="M1396" s="37">
        <f t="shared" si="168"/>
        <v>265.26</v>
      </c>
      <c r="N1396" s="37">
        <f t="shared" si="169"/>
        <v>265.62</v>
      </c>
      <c r="O1396" s="38">
        <f t="shared" ca="1" si="170"/>
        <v>49080600</v>
      </c>
    </row>
    <row r="1397" spans="1:15" x14ac:dyDescent="0.4">
      <c r="A1397">
        <v>1382</v>
      </c>
      <c r="B1397" s="63">
        <v>43361</v>
      </c>
      <c r="C1397" s="37">
        <v>289.57998700000002</v>
      </c>
      <c r="D1397" s="37">
        <v>291.57998700000002</v>
      </c>
      <c r="E1397" s="37">
        <v>289.54998799999998</v>
      </c>
      <c r="F1397" s="37">
        <v>290.91000400000001</v>
      </c>
      <c r="G1397" s="38">
        <v>61930400</v>
      </c>
      <c r="H1397" s="37">
        <v>265.33523600000001</v>
      </c>
      <c r="I1397" s="41">
        <f t="shared" si="164"/>
        <v>0.91208701093689437</v>
      </c>
      <c r="J1397" s="41">
        <f t="shared" ca="1" si="165"/>
        <v>1</v>
      </c>
      <c r="K1397" s="37">
        <f t="shared" si="166"/>
        <v>264.12</v>
      </c>
      <c r="L1397" s="37">
        <f t="shared" si="167"/>
        <v>265.95</v>
      </c>
      <c r="M1397" s="37">
        <f t="shared" si="168"/>
        <v>264.08999999999997</v>
      </c>
      <c r="N1397" s="37">
        <f t="shared" si="169"/>
        <v>265.33999999999997</v>
      </c>
      <c r="O1397" s="38">
        <f t="shared" ca="1" si="170"/>
        <v>61930400</v>
      </c>
    </row>
    <row r="1398" spans="1:15" x14ac:dyDescent="0.4">
      <c r="A1398">
        <v>1383</v>
      </c>
      <c r="B1398" s="63">
        <v>43360</v>
      </c>
      <c r="C1398" s="37">
        <v>290.82000699999998</v>
      </c>
      <c r="D1398" s="37">
        <v>290.85998499999999</v>
      </c>
      <c r="E1398" s="37">
        <v>289.02999899999998</v>
      </c>
      <c r="F1398" s="37">
        <v>289.33999599999999</v>
      </c>
      <c r="G1398" s="38">
        <v>68244000</v>
      </c>
      <c r="H1398" s="37">
        <v>263.90329000000003</v>
      </c>
      <c r="I1398" s="41">
        <f t="shared" si="164"/>
        <v>0.91208714193802654</v>
      </c>
      <c r="J1398" s="41">
        <f t="shared" ca="1" si="165"/>
        <v>1</v>
      </c>
      <c r="K1398" s="37">
        <f t="shared" si="166"/>
        <v>265.25</v>
      </c>
      <c r="L1398" s="37">
        <f t="shared" si="167"/>
        <v>265.29000000000002</v>
      </c>
      <c r="M1398" s="37">
        <f t="shared" si="168"/>
        <v>263.62</v>
      </c>
      <c r="N1398" s="37">
        <f t="shared" si="169"/>
        <v>263.89999999999998</v>
      </c>
      <c r="O1398" s="38">
        <f t="shared" ca="1" si="170"/>
        <v>68244000</v>
      </c>
    </row>
    <row r="1399" spans="1:15" x14ac:dyDescent="0.4">
      <c r="A1399">
        <v>1384</v>
      </c>
      <c r="B1399" s="63">
        <v>43357</v>
      </c>
      <c r="C1399" s="37">
        <v>291.05999800000001</v>
      </c>
      <c r="D1399" s="37">
        <v>291.26998900000001</v>
      </c>
      <c r="E1399" s="37">
        <v>290</v>
      </c>
      <c r="F1399" s="37">
        <v>290.88000499999998</v>
      </c>
      <c r="G1399" s="38">
        <v>55079900</v>
      </c>
      <c r="H1399" s="37">
        <v>265.30779999999999</v>
      </c>
      <c r="I1399" s="41">
        <f t="shared" si="164"/>
        <v>0.91208675549905882</v>
      </c>
      <c r="J1399" s="41">
        <f t="shared" ca="1" si="165"/>
        <v>1</v>
      </c>
      <c r="K1399" s="37">
        <f t="shared" si="166"/>
        <v>265.47000000000003</v>
      </c>
      <c r="L1399" s="37">
        <f t="shared" si="167"/>
        <v>265.66000000000003</v>
      </c>
      <c r="M1399" s="37">
        <f t="shared" si="168"/>
        <v>264.51</v>
      </c>
      <c r="N1399" s="37">
        <f t="shared" si="169"/>
        <v>265.31</v>
      </c>
      <c r="O1399" s="38">
        <f t="shared" ca="1" si="170"/>
        <v>55079900</v>
      </c>
    </row>
    <row r="1400" spans="1:15" x14ac:dyDescent="0.4">
      <c r="A1400">
        <v>1385</v>
      </c>
      <c r="B1400" s="63">
        <v>43356</v>
      </c>
      <c r="C1400" s="37">
        <v>290.32000699999998</v>
      </c>
      <c r="D1400" s="37">
        <v>291.040009</v>
      </c>
      <c r="E1400" s="37">
        <v>290</v>
      </c>
      <c r="F1400" s="37">
        <v>290.82998700000002</v>
      </c>
      <c r="G1400" s="38">
        <v>51034200</v>
      </c>
      <c r="H1400" s="37">
        <v>265.26226800000001</v>
      </c>
      <c r="I1400" s="41">
        <f t="shared" si="164"/>
        <v>0.91208706067851242</v>
      </c>
      <c r="J1400" s="41">
        <f t="shared" ca="1" si="165"/>
        <v>1</v>
      </c>
      <c r="K1400" s="37">
        <f t="shared" si="166"/>
        <v>264.8</v>
      </c>
      <c r="L1400" s="37">
        <f t="shared" si="167"/>
        <v>265.45</v>
      </c>
      <c r="M1400" s="37">
        <f t="shared" si="168"/>
        <v>264.51</v>
      </c>
      <c r="N1400" s="37">
        <f t="shared" si="169"/>
        <v>265.26</v>
      </c>
      <c r="O1400" s="38">
        <f t="shared" ca="1" si="170"/>
        <v>51034200</v>
      </c>
    </row>
    <row r="1401" spans="1:15" x14ac:dyDescent="0.4">
      <c r="A1401">
        <v>1386</v>
      </c>
      <c r="B1401" s="63">
        <v>43355</v>
      </c>
      <c r="C1401" s="37">
        <v>289.05999800000001</v>
      </c>
      <c r="D1401" s="37">
        <v>289.79998799999998</v>
      </c>
      <c r="E1401" s="37">
        <v>288.23001099999999</v>
      </c>
      <c r="F1401" s="37">
        <v>289.11999500000002</v>
      </c>
      <c r="G1401" s="38">
        <v>59810800</v>
      </c>
      <c r="H1401" s="37">
        <v>263.70257600000002</v>
      </c>
      <c r="I1401" s="41">
        <f t="shared" si="164"/>
        <v>0.9120869554525276</v>
      </c>
      <c r="J1401" s="41">
        <f t="shared" ca="1" si="165"/>
        <v>1</v>
      </c>
      <c r="K1401" s="37">
        <f t="shared" si="166"/>
        <v>263.64999999999998</v>
      </c>
      <c r="L1401" s="37">
        <f t="shared" si="167"/>
        <v>264.32</v>
      </c>
      <c r="M1401" s="37">
        <f t="shared" si="168"/>
        <v>262.89</v>
      </c>
      <c r="N1401" s="37">
        <f t="shared" si="169"/>
        <v>263.7</v>
      </c>
      <c r="O1401" s="38">
        <f t="shared" ca="1" si="170"/>
        <v>59810800</v>
      </c>
    </row>
    <row r="1402" spans="1:15" x14ac:dyDescent="0.4">
      <c r="A1402">
        <v>1387</v>
      </c>
      <c r="B1402" s="63">
        <v>43354</v>
      </c>
      <c r="C1402" s="37">
        <v>287.36999500000002</v>
      </c>
      <c r="D1402" s="37">
        <v>289.54998799999998</v>
      </c>
      <c r="E1402" s="37">
        <v>286.98001099999999</v>
      </c>
      <c r="F1402" s="37">
        <v>289.04998799999998</v>
      </c>
      <c r="G1402" s="38">
        <v>50530500</v>
      </c>
      <c r="H1402" s="37">
        <v>263.63876299999998</v>
      </c>
      <c r="I1402" s="41">
        <f t="shared" si="164"/>
        <v>0.91208709200845905</v>
      </c>
      <c r="J1402" s="41">
        <f t="shared" ca="1" si="165"/>
        <v>1</v>
      </c>
      <c r="K1402" s="37">
        <f t="shared" si="166"/>
        <v>262.11</v>
      </c>
      <c r="L1402" s="37">
        <f t="shared" si="167"/>
        <v>264.08999999999997</v>
      </c>
      <c r="M1402" s="37">
        <f t="shared" si="168"/>
        <v>261.75</v>
      </c>
      <c r="N1402" s="37">
        <f t="shared" si="169"/>
        <v>263.64</v>
      </c>
      <c r="O1402" s="38">
        <f t="shared" ca="1" si="170"/>
        <v>50530500</v>
      </c>
    </row>
    <row r="1403" spans="1:15" x14ac:dyDescent="0.4">
      <c r="A1403">
        <v>1388</v>
      </c>
      <c r="B1403" s="63">
        <v>43353</v>
      </c>
      <c r="C1403" s="37">
        <v>288.73998999999998</v>
      </c>
      <c r="D1403" s="37">
        <v>289.040009</v>
      </c>
      <c r="E1403" s="37">
        <v>287.88000499999998</v>
      </c>
      <c r="F1403" s="37">
        <v>288.10000600000001</v>
      </c>
      <c r="G1403" s="38">
        <v>50210900</v>
      </c>
      <c r="H1403" s="37">
        <v>262.77230800000001</v>
      </c>
      <c r="I1403" s="41">
        <f t="shared" si="164"/>
        <v>0.91208713129981678</v>
      </c>
      <c r="J1403" s="41">
        <f t="shared" ca="1" si="165"/>
        <v>1</v>
      </c>
      <c r="K1403" s="37">
        <f t="shared" si="166"/>
        <v>263.36</v>
      </c>
      <c r="L1403" s="37">
        <f t="shared" si="167"/>
        <v>263.63</v>
      </c>
      <c r="M1403" s="37">
        <f t="shared" si="168"/>
        <v>262.57</v>
      </c>
      <c r="N1403" s="37">
        <f t="shared" si="169"/>
        <v>262.77</v>
      </c>
      <c r="O1403" s="38">
        <f t="shared" ca="1" si="170"/>
        <v>50210900</v>
      </c>
    </row>
    <row r="1404" spans="1:15" x14ac:dyDescent="0.4">
      <c r="A1404">
        <v>1389</v>
      </c>
      <c r="B1404" s="63">
        <v>43350</v>
      </c>
      <c r="C1404" s="37">
        <v>286.98001099999999</v>
      </c>
      <c r="D1404" s="37">
        <v>288.70001200000002</v>
      </c>
      <c r="E1404" s="37">
        <v>286.709991</v>
      </c>
      <c r="F1404" s="37">
        <v>287.60000600000001</v>
      </c>
      <c r="G1404" s="38">
        <v>73524800</v>
      </c>
      <c r="H1404" s="37">
        <v>262.316284</v>
      </c>
      <c r="I1404" s="41">
        <f t="shared" si="164"/>
        <v>0.91208719933058691</v>
      </c>
      <c r="J1404" s="41">
        <f t="shared" ca="1" si="165"/>
        <v>1</v>
      </c>
      <c r="K1404" s="37">
        <f t="shared" si="166"/>
        <v>261.75</v>
      </c>
      <c r="L1404" s="37">
        <f t="shared" si="167"/>
        <v>263.32</v>
      </c>
      <c r="M1404" s="37">
        <f t="shared" si="168"/>
        <v>261.5</v>
      </c>
      <c r="N1404" s="37">
        <f t="shared" si="169"/>
        <v>262.32</v>
      </c>
      <c r="O1404" s="38">
        <f t="shared" ca="1" si="170"/>
        <v>73524800</v>
      </c>
    </row>
    <row r="1405" spans="1:15" x14ac:dyDescent="0.4">
      <c r="A1405">
        <v>1390</v>
      </c>
      <c r="B1405" s="63">
        <v>43349</v>
      </c>
      <c r="C1405" s="37">
        <v>289.14999399999999</v>
      </c>
      <c r="D1405" s="37">
        <v>289.48998999999998</v>
      </c>
      <c r="E1405" s="37">
        <v>287</v>
      </c>
      <c r="F1405" s="37">
        <v>288.16000400000001</v>
      </c>
      <c r="G1405" s="38">
        <v>65909900</v>
      </c>
      <c r="H1405" s="37">
        <v>262.82699600000001</v>
      </c>
      <c r="I1405" s="41">
        <f t="shared" si="164"/>
        <v>0.91208700843854784</v>
      </c>
      <c r="J1405" s="41">
        <f t="shared" ca="1" si="165"/>
        <v>1</v>
      </c>
      <c r="K1405" s="37">
        <f t="shared" si="166"/>
        <v>263.73</v>
      </c>
      <c r="L1405" s="37">
        <f t="shared" si="167"/>
        <v>264.04000000000002</v>
      </c>
      <c r="M1405" s="37">
        <f t="shared" si="168"/>
        <v>261.77</v>
      </c>
      <c r="N1405" s="37">
        <f t="shared" si="169"/>
        <v>262.83</v>
      </c>
      <c r="O1405" s="38">
        <f t="shared" ca="1" si="170"/>
        <v>65909900</v>
      </c>
    </row>
    <row r="1406" spans="1:15" x14ac:dyDescent="0.4">
      <c r="A1406">
        <v>1391</v>
      </c>
      <c r="B1406" s="63">
        <v>43348</v>
      </c>
      <c r="C1406" s="37">
        <v>289.41000400000001</v>
      </c>
      <c r="D1406" s="37">
        <v>289.64001500000001</v>
      </c>
      <c r="E1406" s="37">
        <v>287.89001500000001</v>
      </c>
      <c r="F1406" s="37">
        <v>289.02999899999998</v>
      </c>
      <c r="G1406" s="38">
        <v>72452400</v>
      </c>
      <c r="H1406" s="37">
        <v>263.620544</v>
      </c>
      <c r="I1406" s="41">
        <f t="shared" si="164"/>
        <v>0.91208713597926561</v>
      </c>
      <c r="J1406" s="41">
        <f t="shared" ca="1" si="165"/>
        <v>1</v>
      </c>
      <c r="K1406" s="37">
        <f t="shared" si="166"/>
        <v>263.97000000000003</v>
      </c>
      <c r="L1406" s="37">
        <f t="shared" si="167"/>
        <v>264.18</v>
      </c>
      <c r="M1406" s="37">
        <f t="shared" si="168"/>
        <v>262.58</v>
      </c>
      <c r="N1406" s="37">
        <f t="shared" si="169"/>
        <v>263.62</v>
      </c>
      <c r="O1406" s="38">
        <f t="shared" ca="1" si="170"/>
        <v>72452400</v>
      </c>
    </row>
    <row r="1407" spans="1:15" x14ac:dyDescent="0.4">
      <c r="A1407">
        <v>1392</v>
      </c>
      <c r="B1407" s="63">
        <v>43347</v>
      </c>
      <c r="C1407" s="37">
        <v>289.83999599999999</v>
      </c>
      <c r="D1407" s="37">
        <v>290.209991</v>
      </c>
      <c r="E1407" s="37">
        <v>288.67999300000002</v>
      </c>
      <c r="F1407" s="37">
        <v>289.80999800000001</v>
      </c>
      <c r="G1407" s="38">
        <v>57594400</v>
      </c>
      <c r="H1407" s="37">
        <v>264.33193999999997</v>
      </c>
      <c r="I1407" s="41">
        <f t="shared" si="164"/>
        <v>0.91208702882638293</v>
      </c>
      <c r="J1407" s="41">
        <f t="shared" ca="1" si="165"/>
        <v>1</v>
      </c>
      <c r="K1407" s="37">
        <f t="shared" si="166"/>
        <v>264.36</v>
      </c>
      <c r="L1407" s="37">
        <f t="shared" si="167"/>
        <v>264.7</v>
      </c>
      <c r="M1407" s="37">
        <f t="shared" si="168"/>
        <v>263.3</v>
      </c>
      <c r="N1407" s="37">
        <f t="shared" si="169"/>
        <v>264.33</v>
      </c>
      <c r="O1407" s="38">
        <f t="shared" ca="1" si="170"/>
        <v>57594400</v>
      </c>
    </row>
    <row r="1408" spans="1:15" x14ac:dyDescent="0.4">
      <c r="A1408">
        <v>1393</v>
      </c>
      <c r="B1408" s="63">
        <v>43343</v>
      </c>
      <c r="C1408" s="37">
        <v>289.83999599999999</v>
      </c>
      <c r="D1408" s="37">
        <v>290.80999800000001</v>
      </c>
      <c r="E1408" s="37">
        <v>289.290009</v>
      </c>
      <c r="F1408" s="37">
        <v>290.30999800000001</v>
      </c>
      <c r="G1408" s="38">
        <v>66140800</v>
      </c>
      <c r="H1408" s="37">
        <v>264.788025</v>
      </c>
      <c r="I1408" s="41">
        <f t="shared" si="164"/>
        <v>0.91208717172737541</v>
      </c>
      <c r="J1408" s="41">
        <f t="shared" ca="1" si="165"/>
        <v>1</v>
      </c>
      <c r="K1408" s="37">
        <f t="shared" si="166"/>
        <v>264.36</v>
      </c>
      <c r="L1408" s="37">
        <f t="shared" si="167"/>
        <v>265.24</v>
      </c>
      <c r="M1408" s="37">
        <f t="shared" si="168"/>
        <v>263.86</v>
      </c>
      <c r="N1408" s="37">
        <f t="shared" si="169"/>
        <v>264.79000000000002</v>
      </c>
      <c r="O1408" s="38">
        <f t="shared" ca="1" si="170"/>
        <v>66140800</v>
      </c>
    </row>
    <row r="1409" spans="1:15" x14ac:dyDescent="0.4">
      <c r="A1409">
        <v>1394</v>
      </c>
      <c r="B1409" s="63">
        <v>43342</v>
      </c>
      <c r="C1409" s="37">
        <v>290.94000199999999</v>
      </c>
      <c r="D1409" s="37">
        <v>291.35998499999999</v>
      </c>
      <c r="E1409" s="37">
        <v>289.63000499999998</v>
      </c>
      <c r="F1409" s="37">
        <v>290.29998799999998</v>
      </c>
      <c r="G1409" s="38">
        <v>61229500</v>
      </c>
      <c r="H1409" s="37">
        <v>264.77890000000002</v>
      </c>
      <c r="I1409" s="41">
        <f t="shared" si="164"/>
        <v>0.91208718892540919</v>
      </c>
      <c r="J1409" s="41">
        <f t="shared" ca="1" si="165"/>
        <v>1</v>
      </c>
      <c r="K1409" s="37">
        <f t="shared" si="166"/>
        <v>265.36</v>
      </c>
      <c r="L1409" s="37">
        <f t="shared" si="167"/>
        <v>265.75</v>
      </c>
      <c r="M1409" s="37">
        <f t="shared" si="168"/>
        <v>264.17</v>
      </c>
      <c r="N1409" s="37">
        <f t="shared" si="169"/>
        <v>264.77999999999997</v>
      </c>
      <c r="O1409" s="38">
        <f t="shared" ca="1" si="170"/>
        <v>61229500</v>
      </c>
    </row>
    <row r="1410" spans="1:15" x14ac:dyDescent="0.4">
      <c r="A1410">
        <v>1395</v>
      </c>
      <c r="B1410" s="63">
        <v>43341</v>
      </c>
      <c r="C1410" s="37">
        <v>290.16000400000001</v>
      </c>
      <c r="D1410" s="37">
        <v>291.73998999999998</v>
      </c>
      <c r="E1410" s="37">
        <v>289.89001500000001</v>
      </c>
      <c r="F1410" s="37">
        <v>291.48001099999999</v>
      </c>
      <c r="G1410" s="38">
        <v>61485500</v>
      </c>
      <c r="H1410" s="37">
        <v>265.855164</v>
      </c>
      <c r="I1410" s="41">
        <f t="shared" si="164"/>
        <v>0.91208712078716103</v>
      </c>
      <c r="J1410" s="41">
        <f t="shared" ca="1" si="165"/>
        <v>1</v>
      </c>
      <c r="K1410" s="37">
        <f t="shared" si="166"/>
        <v>264.64999999999998</v>
      </c>
      <c r="L1410" s="37">
        <f t="shared" si="167"/>
        <v>266.08999999999997</v>
      </c>
      <c r="M1410" s="37">
        <f t="shared" si="168"/>
        <v>264.39999999999998</v>
      </c>
      <c r="N1410" s="37">
        <f t="shared" si="169"/>
        <v>265.86</v>
      </c>
      <c r="O1410" s="38">
        <f t="shared" ca="1" si="170"/>
        <v>61485500</v>
      </c>
    </row>
    <row r="1411" spans="1:15" x14ac:dyDescent="0.4">
      <c r="A1411">
        <v>1396</v>
      </c>
      <c r="B1411" s="63">
        <v>43340</v>
      </c>
      <c r="C1411" s="37">
        <v>290.29998799999998</v>
      </c>
      <c r="D1411" s="37">
        <v>290.42001299999998</v>
      </c>
      <c r="E1411" s="37">
        <v>289.39999399999999</v>
      </c>
      <c r="F1411" s="37">
        <v>289.92001299999998</v>
      </c>
      <c r="G1411" s="38">
        <v>46943500</v>
      </c>
      <c r="H1411" s="37">
        <v>264.432343</v>
      </c>
      <c r="I1411" s="41">
        <f t="shared" si="164"/>
        <v>0.91208723490226951</v>
      </c>
      <c r="J1411" s="41">
        <f t="shared" ca="1" si="165"/>
        <v>1</v>
      </c>
      <c r="K1411" s="37">
        <f t="shared" si="166"/>
        <v>264.77999999999997</v>
      </c>
      <c r="L1411" s="37">
        <f t="shared" si="167"/>
        <v>264.89</v>
      </c>
      <c r="M1411" s="37">
        <f t="shared" si="168"/>
        <v>263.95999999999998</v>
      </c>
      <c r="N1411" s="37">
        <f t="shared" si="169"/>
        <v>264.43</v>
      </c>
      <c r="O1411" s="38">
        <f t="shared" ca="1" si="170"/>
        <v>46943500</v>
      </c>
    </row>
    <row r="1412" spans="1:15" x14ac:dyDescent="0.4">
      <c r="A1412">
        <v>1397</v>
      </c>
      <c r="B1412" s="63">
        <v>43339</v>
      </c>
      <c r="C1412" s="37">
        <v>288.85998499999999</v>
      </c>
      <c r="D1412" s="37">
        <v>289.89999399999999</v>
      </c>
      <c r="E1412" s="37">
        <v>288.67999300000002</v>
      </c>
      <c r="F1412" s="37">
        <v>289.77999899999998</v>
      </c>
      <c r="G1412" s="38">
        <v>57072400</v>
      </c>
      <c r="H1412" s="37">
        <v>264.30456500000003</v>
      </c>
      <c r="I1412" s="41">
        <f t="shared" si="164"/>
        <v>0.9120869829252779</v>
      </c>
      <c r="J1412" s="41">
        <f t="shared" ca="1" si="165"/>
        <v>1</v>
      </c>
      <c r="K1412" s="37">
        <f t="shared" si="166"/>
        <v>263.47000000000003</v>
      </c>
      <c r="L1412" s="37">
        <f t="shared" si="167"/>
        <v>264.41000000000003</v>
      </c>
      <c r="M1412" s="37">
        <f t="shared" si="168"/>
        <v>263.3</v>
      </c>
      <c r="N1412" s="37">
        <f t="shared" si="169"/>
        <v>264.3</v>
      </c>
      <c r="O1412" s="38">
        <f t="shared" ca="1" si="170"/>
        <v>57072400</v>
      </c>
    </row>
    <row r="1413" spans="1:15" x14ac:dyDescent="0.4">
      <c r="A1413">
        <v>1398</v>
      </c>
      <c r="B1413" s="63">
        <v>43336</v>
      </c>
      <c r="C1413" s="37">
        <v>286.44000199999999</v>
      </c>
      <c r="D1413" s="37">
        <v>287.67001299999998</v>
      </c>
      <c r="E1413" s="37">
        <v>286.38000499999998</v>
      </c>
      <c r="F1413" s="37">
        <v>287.51001000000002</v>
      </c>
      <c r="G1413" s="38">
        <v>57487400</v>
      </c>
      <c r="H1413" s="37">
        <v>262.23413099999999</v>
      </c>
      <c r="I1413" s="41">
        <f t="shared" si="164"/>
        <v>0.91208696003314793</v>
      </c>
      <c r="J1413" s="41">
        <f t="shared" ca="1" si="165"/>
        <v>1</v>
      </c>
      <c r="K1413" s="37">
        <f t="shared" si="166"/>
        <v>261.26</v>
      </c>
      <c r="L1413" s="37">
        <f t="shared" si="167"/>
        <v>262.38</v>
      </c>
      <c r="M1413" s="37">
        <f t="shared" si="168"/>
        <v>261.2</v>
      </c>
      <c r="N1413" s="37">
        <f t="shared" si="169"/>
        <v>262.23</v>
      </c>
      <c r="O1413" s="38">
        <f t="shared" ca="1" si="170"/>
        <v>57487400</v>
      </c>
    </row>
    <row r="1414" spans="1:15" x14ac:dyDescent="0.4">
      <c r="A1414">
        <v>1399</v>
      </c>
      <c r="B1414" s="63">
        <v>43335</v>
      </c>
      <c r="C1414" s="37">
        <v>285.97000100000002</v>
      </c>
      <c r="D1414" s="37">
        <v>286.94000199999999</v>
      </c>
      <c r="E1414" s="37">
        <v>285.42999300000002</v>
      </c>
      <c r="F1414" s="37">
        <v>285.790009</v>
      </c>
      <c r="G1414" s="38">
        <v>49204900</v>
      </c>
      <c r="H1414" s="37">
        <v>260.66531400000002</v>
      </c>
      <c r="I1414" s="41">
        <f t="shared" si="164"/>
        <v>0.91208686724944266</v>
      </c>
      <c r="J1414" s="41">
        <f t="shared" ca="1" si="165"/>
        <v>1</v>
      </c>
      <c r="K1414" s="37">
        <f t="shared" si="166"/>
        <v>260.83</v>
      </c>
      <c r="L1414" s="37">
        <f t="shared" si="167"/>
        <v>261.70999999999998</v>
      </c>
      <c r="M1414" s="37">
        <f t="shared" si="168"/>
        <v>260.33999999999997</v>
      </c>
      <c r="N1414" s="37">
        <f t="shared" si="169"/>
        <v>260.67</v>
      </c>
      <c r="O1414" s="38">
        <f t="shared" ca="1" si="170"/>
        <v>49204900</v>
      </c>
    </row>
    <row r="1415" spans="1:15" x14ac:dyDescent="0.4">
      <c r="A1415">
        <v>1400</v>
      </c>
      <c r="B1415" s="63">
        <v>43334</v>
      </c>
      <c r="C1415" s="37">
        <v>285.88000499999998</v>
      </c>
      <c r="D1415" s="37">
        <v>286.76001000000002</v>
      </c>
      <c r="E1415" s="37">
        <v>285.57998700000002</v>
      </c>
      <c r="F1415" s="37">
        <v>286.17001299999998</v>
      </c>
      <c r="G1415" s="38">
        <v>44993300</v>
      </c>
      <c r="H1415" s="37">
        <v>261.011932</v>
      </c>
      <c r="I1415" s="41">
        <f t="shared" si="164"/>
        <v>0.91208694182782879</v>
      </c>
      <c r="J1415" s="41">
        <f t="shared" ca="1" si="165"/>
        <v>1</v>
      </c>
      <c r="K1415" s="37">
        <f t="shared" si="166"/>
        <v>260.75</v>
      </c>
      <c r="L1415" s="37">
        <f t="shared" si="167"/>
        <v>261.55</v>
      </c>
      <c r="M1415" s="37">
        <f t="shared" si="168"/>
        <v>260.47000000000003</v>
      </c>
      <c r="N1415" s="37">
        <f t="shared" si="169"/>
        <v>261.01</v>
      </c>
      <c r="O1415" s="38">
        <f t="shared" ca="1" si="170"/>
        <v>44993300</v>
      </c>
    </row>
    <row r="1416" spans="1:15" x14ac:dyDescent="0.4">
      <c r="A1416">
        <v>1401</v>
      </c>
      <c r="B1416" s="63">
        <v>43333</v>
      </c>
      <c r="C1416" s="37">
        <v>286.25</v>
      </c>
      <c r="D1416" s="37">
        <v>287.30999800000001</v>
      </c>
      <c r="E1416" s="37">
        <v>285.709991</v>
      </c>
      <c r="F1416" s="37">
        <v>286.33999599999999</v>
      </c>
      <c r="G1416" s="38">
        <v>67272000</v>
      </c>
      <c r="H1416" s="37">
        <v>261.16705300000001</v>
      </c>
      <c r="I1416" s="41">
        <f t="shared" si="164"/>
        <v>0.91208722724156222</v>
      </c>
      <c r="J1416" s="41">
        <f t="shared" ca="1" si="165"/>
        <v>1</v>
      </c>
      <c r="K1416" s="37">
        <f t="shared" si="166"/>
        <v>261.08</v>
      </c>
      <c r="L1416" s="37">
        <f t="shared" si="167"/>
        <v>262.05</v>
      </c>
      <c r="M1416" s="37">
        <f t="shared" si="168"/>
        <v>260.58999999999997</v>
      </c>
      <c r="N1416" s="37">
        <f t="shared" si="169"/>
        <v>261.17</v>
      </c>
      <c r="O1416" s="38">
        <f t="shared" ca="1" si="170"/>
        <v>67272000</v>
      </c>
    </row>
    <row r="1417" spans="1:15" x14ac:dyDescent="0.4">
      <c r="A1417">
        <v>1402</v>
      </c>
      <c r="B1417" s="63">
        <v>43332</v>
      </c>
      <c r="C1417" s="37">
        <v>285.57000699999998</v>
      </c>
      <c r="D1417" s="37">
        <v>285.97000100000002</v>
      </c>
      <c r="E1417" s="37">
        <v>285.05999800000001</v>
      </c>
      <c r="F1417" s="37">
        <v>285.67001299999998</v>
      </c>
      <c r="G1417" s="38">
        <v>39807500</v>
      </c>
      <c r="H1417" s="37">
        <v>260.555969</v>
      </c>
      <c r="I1417" s="41">
        <f t="shared" si="164"/>
        <v>0.91208722351967697</v>
      </c>
      <c r="J1417" s="41">
        <f t="shared" ca="1" si="165"/>
        <v>1</v>
      </c>
      <c r="K1417" s="37">
        <f t="shared" si="166"/>
        <v>260.45999999999998</v>
      </c>
      <c r="L1417" s="37">
        <f t="shared" si="167"/>
        <v>260.83</v>
      </c>
      <c r="M1417" s="37">
        <f t="shared" si="168"/>
        <v>260</v>
      </c>
      <c r="N1417" s="37">
        <f t="shared" si="169"/>
        <v>260.56</v>
      </c>
      <c r="O1417" s="38">
        <f t="shared" ca="1" si="170"/>
        <v>39807500</v>
      </c>
    </row>
    <row r="1418" spans="1:15" x14ac:dyDescent="0.4">
      <c r="A1418">
        <v>1403</v>
      </c>
      <c r="B1418" s="63">
        <v>43329</v>
      </c>
      <c r="C1418" s="37">
        <v>283.82998700000002</v>
      </c>
      <c r="D1418" s="37">
        <v>285.55999800000001</v>
      </c>
      <c r="E1418" s="37">
        <v>283.36999500000002</v>
      </c>
      <c r="F1418" s="37">
        <v>285.05999800000001</v>
      </c>
      <c r="G1418" s="38">
        <v>65618500</v>
      </c>
      <c r="H1418" s="37">
        <v>259.999573</v>
      </c>
      <c r="I1418" s="41">
        <f t="shared" si="164"/>
        <v>0.91208719155326734</v>
      </c>
      <c r="J1418" s="41">
        <f t="shared" ca="1" si="165"/>
        <v>1</v>
      </c>
      <c r="K1418" s="37">
        <f t="shared" si="166"/>
        <v>258.88</v>
      </c>
      <c r="L1418" s="37">
        <f t="shared" si="167"/>
        <v>260.45999999999998</v>
      </c>
      <c r="M1418" s="37">
        <f t="shared" si="168"/>
        <v>258.45999999999998</v>
      </c>
      <c r="N1418" s="37">
        <f t="shared" si="169"/>
        <v>260</v>
      </c>
      <c r="O1418" s="38">
        <f t="shared" ca="1" si="170"/>
        <v>65618500</v>
      </c>
    </row>
    <row r="1419" spans="1:15" x14ac:dyDescent="0.4">
      <c r="A1419">
        <v>1404</v>
      </c>
      <c r="B1419" s="63">
        <v>43328</v>
      </c>
      <c r="C1419" s="37">
        <v>283.39999399999999</v>
      </c>
      <c r="D1419" s="37">
        <v>285.040009</v>
      </c>
      <c r="E1419" s="37">
        <v>283.35998499999999</v>
      </c>
      <c r="F1419" s="37">
        <v>284.05999800000001</v>
      </c>
      <c r="G1419" s="38">
        <v>69967900</v>
      </c>
      <c r="H1419" s="37">
        <v>259.08749399999999</v>
      </c>
      <c r="I1419" s="41">
        <f t="shared" si="164"/>
        <v>0.91208722039067247</v>
      </c>
      <c r="J1419" s="41">
        <f t="shared" ca="1" si="165"/>
        <v>1</v>
      </c>
      <c r="K1419" s="37">
        <f t="shared" si="166"/>
        <v>258.49</v>
      </c>
      <c r="L1419" s="37">
        <f t="shared" si="167"/>
        <v>259.98</v>
      </c>
      <c r="M1419" s="37">
        <f t="shared" si="168"/>
        <v>258.45</v>
      </c>
      <c r="N1419" s="37">
        <f t="shared" si="169"/>
        <v>259.08999999999997</v>
      </c>
      <c r="O1419" s="38">
        <f t="shared" ca="1" si="170"/>
        <v>69967900</v>
      </c>
    </row>
    <row r="1420" spans="1:15" x14ac:dyDescent="0.4">
      <c r="A1420">
        <v>1405</v>
      </c>
      <c r="B1420" s="63">
        <v>43327</v>
      </c>
      <c r="C1420" s="37">
        <v>282.38000499999998</v>
      </c>
      <c r="D1420" s="37">
        <v>282.540009</v>
      </c>
      <c r="E1420" s="37">
        <v>280.16000400000001</v>
      </c>
      <c r="F1420" s="37">
        <v>281.77999899999998</v>
      </c>
      <c r="G1420" s="38">
        <v>102925400</v>
      </c>
      <c r="H1420" s="37">
        <v>257.007904</v>
      </c>
      <c r="I1420" s="41">
        <f t="shared" si="164"/>
        <v>0.91208710665088766</v>
      </c>
      <c r="J1420" s="41">
        <f t="shared" ca="1" si="165"/>
        <v>1</v>
      </c>
      <c r="K1420" s="37">
        <f t="shared" si="166"/>
        <v>257.56</v>
      </c>
      <c r="L1420" s="37">
        <f t="shared" si="167"/>
        <v>257.7</v>
      </c>
      <c r="M1420" s="37">
        <f t="shared" si="168"/>
        <v>255.53</v>
      </c>
      <c r="N1420" s="37">
        <f t="shared" si="169"/>
        <v>257.01</v>
      </c>
      <c r="O1420" s="38">
        <f t="shared" ca="1" si="170"/>
        <v>102925400</v>
      </c>
    </row>
    <row r="1421" spans="1:15" x14ac:dyDescent="0.4">
      <c r="A1421">
        <v>1406</v>
      </c>
      <c r="B1421" s="63">
        <v>43326</v>
      </c>
      <c r="C1421" s="37">
        <v>282.92001299999998</v>
      </c>
      <c r="D1421" s="37">
        <v>284.17001299999998</v>
      </c>
      <c r="E1421" s="37">
        <v>282.48001099999999</v>
      </c>
      <c r="F1421" s="37">
        <v>283.89999399999999</v>
      </c>
      <c r="G1421" s="38">
        <v>43842000</v>
      </c>
      <c r="H1421" s="37">
        <v>258.94152800000001</v>
      </c>
      <c r="I1421" s="41">
        <f t="shared" si="164"/>
        <v>0.91208712036816741</v>
      </c>
      <c r="J1421" s="41">
        <f t="shared" ca="1" si="165"/>
        <v>1</v>
      </c>
      <c r="K1421" s="37">
        <f t="shared" si="166"/>
        <v>258.05</v>
      </c>
      <c r="L1421" s="37">
        <f t="shared" si="167"/>
        <v>259.19</v>
      </c>
      <c r="M1421" s="37">
        <f t="shared" si="168"/>
        <v>257.64999999999998</v>
      </c>
      <c r="N1421" s="37">
        <f t="shared" si="169"/>
        <v>258.94</v>
      </c>
      <c r="O1421" s="38">
        <f t="shared" ca="1" si="170"/>
        <v>43842000</v>
      </c>
    </row>
    <row r="1422" spans="1:15" x14ac:dyDescent="0.4">
      <c r="A1422">
        <v>1407</v>
      </c>
      <c r="B1422" s="63">
        <v>43325</v>
      </c>
      <c r="C1422" s="37">
        <v>283.47000100000002</v>
      </c>
      <c r="D1422" s="37">
        <v>284.16000400000001</v>
      </c>
      <c r="E1422" s="37">
        <v>281.76998900000001</v>
      </c>
      <c r="F1422" s="37">
        <v>282.10000600000001</v>
      </c>
      <c r="G1422" s="38">
        <v>65732900</v>
      </c>
      <c r="H1422" s="37">
        <v>257.29980499999999</v>
      </c>
      <c r="I1422" s="41">
        <f t="shared" si="164"/>
        <v>0.91208720144444089</v>
      </c>
      <c r="J1422" s="41">
        <f t="shared" ca="1" si="165"/>
        <v>1</v>
      </c>
      <c r="K1422" s="37">
        <f t="shared" si="166"/>
        <v>258.55</v>
      </c>
      <c r="L1422" s="37">
        <f t="shared" si="167"/>
        <v>259.18</v>
      </c>
      <c r="M1422" s="37">
        <f t="shared" si="168"/>
        <v>257</v>
      </c>
      <c r="N1422" s="37">
        <f t="shared" si="169"/>
        <v>257.3</v>
      </c>
      <c r="O1422" s="38">
        <f t="shared" ca="1" si="170"/>
        <v>65732900</v>
      </c>
    </row>
    <row r="1423" spans="1:15" x14ac:dyDescent="0.4">
      <c r="A1423">
        <v>1408</v>
      </c>
      <c r="B1423" s="63">
        <v>43322</v>
      </c>
      <c r="C1423" s="37">
        <v>283.45001200000002</v>
      </c>
      <c r="D1423" s="37">
        <v>284.05999800000001</v>
      </c>
      <c r="E1423" s="37">
        <v>282.35998499999999</v>
      </c>
      <c r="F1423" s="37">
        <v>283.16000400000001</v>
      </c>
      <c r="G1423" s="38">
        <v>77076000</v>
      </c>
      <c r="H1423" s="37">
        <v>258.26663200000002</v>
      </c>
      <c r="I1423" s="41">
        <f t="shared" si="164"/>
        <v>0.91208725932918122</v>
      </c>
      <c r="J1423" s="41">
        <f t="shared" ca="1" si="165"/>
        <v>1</v>
      </c>
      <c r="K1423" s="37">
        <f t="shared" si="166"/>
        <v>258.52999999999997</v>
      </c>
      <c r="L1423" s="37">
        <f t="shared" si="167"/>
        <v>259.08999999999997</v>
      </c>
      <c r="M1423" s="37">
        <f t="shared" si="168"/>
        <v>257.54000000000002</v>
      </c>
      <c r="N1423" s="37">
        <f t="shared" si="169"/>
        <v>258.27</v>
      </c>
      <c r="O1423" s="38">
        <f t="shared" ca="1" si="170"/>
        <v>77076000</v>
      </c>
    </row>
    <row r="1424" spans="1:15" x14ac:dyDescent="0.4">
      <c r="A1424">
        <v>1409</v>
      </c>
      <c r="B1424" s="63">
        <v>43321</v>
      </c>
      <c r="C1424" s="37">
        <v>285.52999899999998</v>
      </c>
      <c r="D1424" s="37">
        <v>285.97000100000002</v>
      </c>
      <c r="E1424" s="37">
        <v>284.92001299999998</v>
      </c>
      <c r="F1424" s="37">
        <v>285.07000699999998</v>
      </c>
      <c r="G1424" s="38">
        <v>35717000</v>
      </c>
      <c r="H1424" s="37">
        <v>260.00869799999998</v>
      </c>
      <c r="I1424" s="41">
        <f t="shared" si="164"/>
        <v>0.91208717723853705</v>
      </c>
      <c r="J1424" s="41">
        <f t="shared" ca="1" si="165"/>
        <v>1</v>
      </c>
      <c r="K1424" s="37">
        <f t="shared" si="166"/>
        <v>260.43</v>
      </c>
      <c r="L1424" s="37">
        <f t="shared" si="167"/>
        <v>260.83</v>
      </c>
      <c r="M1424" s="37">
        <f t="shared" si="168"/>
        <v>259.87</v>
      </c>
      <c r="N1424" s="37">
        <f t="shared" si="169"/>
        <v>260.01</v>
      </c>
      <c r="O1424" s="38">
        <f t="shared" ca="1" si="170"/>
        <v>35717000</v>
      </c>
    </row>
    <row r="1425" spans="1:15" x14ac:dyDescent="0.4">
      <c r="A1425">
        <v>1410</v>
      </c>
      <c r="B1425" s="63">
        <v>43320</v>
      </c>
      <c r="C1425" s="37">
        <v>285.39001500000001</v>
      </c>
      <c r="D1425" s="37">
        <v>285.91000400000001</v>
      </c>
      <c r="E1425" s="37">
        <v>284.94000199999999</v>
      </c>
      <c r="F1425" s="37">
        <v>285.459991</v>
      </c>
      <c r="G1425" s="38">
        <v>42114600</v>
      </c>
      <c r="H1425" s="37">
        <v>260.36428799999999</v>
      </c>
      <c r="I1425" s="41">
        <f t="shared" ref="I1425:I1488" si="171">IF(F1425=0,1,H1425/F1425)</f>
        <v>0.9120867939773738</v>
      </c>
      <c r="J1425" s="41">
        <f t="shared" ref="J1425:J1488" ca="1" si="172">INDEX(OFFSET($T$15,0,0,$S$13+1,1),MATCH(B1425,OFFSET($Q$15,0,0,$S$13+1,1),-1))</f>
        <v>1</v>
      </c>
      <c r="K1425" s="37">
        <f t="shared" ref="K1425:K1488" si="173">ROUND($I1425*C1425,2)</f>
        <v>260.3</v>
      </c>
      <c r="L1425" s="37">
        <f t="shared" ref="L1425:L1488" si="174">ROUND($I1425*D1425,2)</f>
        <v>260.77</v>
      </c>
      <c r="M1425" s="37">
        <f t="shared" ref="M1425:M1488" si="175">ROUND($I1425*E1425,2)</f>
        <v>259.89</v>
      </c>
      <c r="N1425" s="37">
        <f t="shared" ref="N1425:N1488" si="176">ROUND($I1425*F1425,2)</f>
        <v>260.36</v>
      </c>
      <c r="O1425" s="38">
        <f t="shared" ref="O1425:O1488" ca="1" si="177">G1425*J1425</f>
        <v>42114600</v>
      </c>
    </row>
    <row r="1426" spans="1:15" x14ac:dyDescent="0.4">
      <c r="A1426">
        <v>1411</v>
      </c>
      <c r="B1426" s="63">
        <v>43319</v>
      </c>
      <c r="C1426" s="37">
        <v>285.39001500000001</v>
      </c>
      <c r="D1426" s="37">
        <v>286.01001000000002</v>
      </c>
      <c r="E1426" s="37">
        <v>285.23998999999998</v>
      </c>
      <c r="F1426" s="37">
        <v>285.57998700000002</v>
      </c>
      <c r="G1426" s="38">
        <v>43196600</v>
      </c>
      <c r="H1426" s="37">
        <v>260.47384599999998</v>
      </c>
      <c r="I1426" s="41">
        <f t="shared" si="171"/>
        <v>0.91208718347620055</v>
      </c>
      <c r="J1426" s="41">
        <f t="shared" ca="1" si="172"/>
        <v>1</v>
      </c>
      <c r="K1426" s="37">
        <f t="shared" si="173"/>
        <v>260.3</v>
      </c>
      <c r="L1426" s="37">
        <f t="shared" si="174"/>
        <v>260.87</v>
      </c>
      <c r="M1426" s="37">
        <f t="shared" si="175"/>
        <v>260.16000000000003</v>
      </c>
      <c r="N1426" s="37">
        <f t="shared" si="176"/>
        <v>260.47000000000003</v>
      </c>
      <c r="O1426" s="38">
        <f t="shared" ca="1" si="177"/>
        <v>43196600</v>
      </c>
    </row>
    <row r="1427" spans="1:15" x14ac:dyDescent="0.4">
      <c r="A1427">
        <v>1412</v>
      </c>
      <c r="B1427" s="63">
        <v>43318</v>
      </c>
      <c r="C1427" s="37">
        <v>283.64001500000001</v>
      </c>
      <c r="D1427" s="37">
        <v>284.98998999999998</v>
      </c>
      <c r="E1427" s="37">
        <v>283.20001200000002</v>
      </c>
      <c r="F1427" s="37">
        <v>284.64001500000001</v>
      </c>
      <c r="G1427" s="38">
        <v>39400900</v>
      </c>
      <c r="H1427" s="37">
        <v>259.61645499999997</v>
      </c>
      <c r="I1427" s="41">
        <f t="shared" si="171"/>
        <v>0.91208699170424079</v>
      </c>
      <c r="J1427" s="41">
        <f t="shared" ca="1" si="172"/>
        <v>1</v>
      </c>
      <c r="K1427" s="37">
        <f t="shared" si="173"/>
        <v>258.7</v>
      </c>
      <c r="L1427" s="37">
        <f t="shared" si="174"/>
        <v>259.94</v>
      </c>
      <c r="M1427" s="37">
        <f t="shared" si="175"/>
        <v>258.3</v>
      </c>
      <c r="N1427" s="37">
        <f t="shared" si="176"/>
        <v>259.62</v>
      </c>
      <c r="O1427" s="38">
        <f t="shared" ca="1" si="177"/>
        <v>39400900</v>
      </c>
    </row>
    <row r="1428" spans="1:15" x14ac:dyDescent="0.4">
      <c r="A1428">
        <v>1413</v>
      </c>
      <c r="B1428" s="63">
        <v>43315</v>
      </c>
      <c r="C1428" s="37">
        <v>282.52999899999998</v>
      </c>
      <c r="D1428" s="37">
        <v>283.66000400000001</v>
      </c>
      <c r="E1428" s="37">
        <v>282.32998700000002</v>
      </c>
      <c r="F1428" s="37">
        <v>283.60000600000001</v>
      </c>
      <c r="G1428" s="38">
        <v>53935400</v>
      </c>
      <c r="H1428" s="37">
        <v>258.66790800000001</v>
      </c>
      <c r="I1428" s="41">
        <f t="shared" si="171"/>
        <v>0.9120871034114153</v>
      </c>
      <c r="J1428" s="41">
        <f t="shared" ca="1" si="172"/>
        <v>1</v>
      </c>
      <c r="K1428" s="37">
        <f t="shared" si="173"/>
        <v>257.69</v>
      </c>
      <c r="L1428" s="37">
        <f t="shared" si="174"/>
        <v>258.72000000000003</v>
      </c>
      <c r="M1428" s="37">
        <f t="shared" si="175"/>
        <v>257.51</v>
      </c>
      <c r="N1428" s="37">
        <f t="shared" si="176"/>
        <v>258.67</v>
      </c>
      <c r="O1428" s="38">
        <f t="shared" ca="1" si="177"/>
        <v>53935400</v>
      </c>
    </row>
    <row r="1429" spans="1:15" x14ac:dyDescent="0.4">
      <c r="A1429">
        <v>1414</v>
      </c>
      <c r="B1429" s="63">
        <v>43314</v>
      </c>
      <c r="C1429" s="37">
        <v>279.39001500000001</v>
      </c>
      <c r="D1429" s="37">
        <v>282.57998700000002</v>
      </c>
      <c r="E1429" s="37">
        <v>279.16000400000001</v>
      </c>
      <c r="F1429" s="37">
        <v>282.39001500000001</v>
      </c>
      <c r="G1429" s="38">
        <v>63426400</v>
      </c>
      <c r="H1429" s="37">
        <v>257.564301</v>
      </c>
      <c r="I1429" s="41">
        <f t="shared" si="171"/>
        <v>0.91208713948331355</v>
      </c>
      <c r="J1429" s="41">
        <f t="shared" ca="1" si="172"/>
        <v>1</v>
      </c>
      <c r="K1429" s="37">
        <f t="shared" si="173"/>
        <v>254.83</v>
      </c>
      <c r="L1429" s="37">
        <f t="shared" si="174"/>
        <v>257.74</v>
      </c>
      <c r="M1429" s="37">
        <f t="shared" si="175"/>
        <v>254.62</v>
      </c>
      <c r="N1429" s="37">
        <f t="shared" si="176"/>
        <v>257.56</v>
      </c>
      <c r="O1429" s="38">
        <f t="shared" ca="1" si="177"/>
        <v>63426400</v>
      </c>
    </row>
    <row r="1430" spans="1:15" x14ac:dyDescent="0.4">
      <c r="A1430">
        <v>1415</v>
      </c>
      <c r="B1430" s="63">
        <v>43313</v>
      </c>
      <c r="C1430" s="37">
        <v>281.55999800000001</v>
      </c>
      <c r="D1430" s="37">
        <v>282.13000499999998</v>
      </c>
      <c r="E1430" s="37">
        <v>280.13000499999998</v>
      </c>
      <c r="F1430" s="37">
        <v>280.85998499999999</v>
      </c>
      <c r="G1430" s="38">
        <v>53853300</v>
      </c>
      <c r="H1430" s="37">
        <v>256.16882299999997</v>
      </c>
      <c r="I1430" s="41">
        <f t="shared" si="171"/>
        <v>0.91208729146660028</v>
      </c>
      <c r="J1430" s="41">
        <f t="shared" ca="1" si="172"/>
        <v>1</v>
      </c>
      <c r="K1430" s="37">
        <f t="shared" si="173"/>
        <v>256.81</v>
      </c>
      <c r="L1430" s="37">
        <f t="shared" si="174"/>
        <v>257.33</v>
      </c>
      <c r="M1430" s="37">
        <f t="shared" si="175"/>
        <v>255.5</v>
      </c>
      <c r="N1430" s="37">
        <f t="shared" si="176"/>
        <v>256.17</v>
      </c>
      <c r="O1430" s="38">
        <f t="shared" ca="1" si="177"/>
        <v>53853300</v>
      </c>
    </row>
    <row r="1431" spans="1:15" x14ac:dyDescent="0.4">
      <c r="A1431">
        <v>1416</v>
      </c>
      <c r="B1431" s="63">
        <v>43312</v>
      </c>
      <c r="C1431" s="37">
        <v>280.80999800000001</v>
      </c>
      <c r="D1431" s="37">
        <v>282.01998900000001</v>
      </c>
      <c r="E1431" s="37">
        <v>280.38000499999998</v>
      </c>
      <c r="F1431" s="37">
        <v>281.32998700000002</v>
      </c>
      <c r="G1431" s="38">
        <v>68570500</v>
      </c>
      <c r="H1431" s="37">
        <v>256.59741200000002</v>
      </c>
      <c r="I1431" s="41">
        <f t="shared" si="171"/>
        <v>0.91208695786844796</v>
      </c>
      <c r="J1431" s="41">
        <f t="shared" ca="1" si="172"/>
        <v>1</v>
      </c>
      <c r="K1431" s="37">
        <f t="shared" si="173"/>
        <v>256.12</v>
      </c>
      <c r="L1431" s="37">
        <f t="shared" si="174"/>
        <v>257.23</v>
      </c>
      <c r="M1431" s="37">
        <f t="shared" si="175"/>
        <v>255.73</v>
      </c>
      <c r="N1431" s="37">
        <f t="shared" si="176"/>
        <v>256.60000000000002</v>
      </c>
      <c r="O1431" s="38">
        <f t="shared" ca="1" si="177"/>
        <v>68570500</v>
      </c>
    </row>
    <row r="1432" spans="1:15" x14ac:dyDescent="0.4">
      <c r="A1432">
        <v>1417</v>
      </c>
      <c r="B1432" s="63">
        <v>43311</v>
      </c>
      <c r="C1432" s="37">
        <v>281.51001000000002</v>
      </c>
      <c r="D1432" s="37">
        <v>281.69000199999999</v>
      </c>
      <c r="E1432" s="37">
        <v>279.35998499999999</v>
      </c>
      <c r="F1432" s="37">
        <v>279.95001200000002</v>
      </c>
      <c r="G1432" s="38">
        <v>63742500</v>
      </c>
      <c r="H1432" s="37">
        <v>255.33880600000001</v>
      </c>
      <c r="I1432" s="41">
        <f t="shared" si="171"/>
        <v>0.91208714075711483</v>
      </c>
      <c r="J1432" s="41">
        <f t="shared" ca="1" si="172"/>
        <v>1</v>
      </c>
      <c r="K1432" s="37">
        <f t="shared" si="173"/>
        <v>256.76</v>
      </c>
      <c r="L1432" s="37">
        <f t="shared" si="174"/>
        <v>256.93</v>
      </c>
      <c r="M1432" s="37">
        <f t="shared" si="175"/>
        <v>254.8</v>
      </c>
      <c r="N1432" s="37">
        <f t="shared" si="176"/>
        <v>255.34</v>
      </c>
      <c r="O1432" s="38">
        <f t="shared" ca="1" si="177"/>
        <v>63742500</v>
      </c>
    </row>
    <row r="1433" spans="1:15" x14ac:dyDescent="0.4">
      <c r="A1433">
        <v>1418</v>
      </c>
      <c r="B1433" s="63">
        <v>43308</v>
      </c>
      <c r="C1433" s="37">
        <v>283.709991</v>
      </c>
      <c r="D1433" s="37">
        <v>283.82000699999998</v>
      </c>
      <c r="E1433" s="37">
        <v>280.38000499999998</v>
      </c>
      <c r="F1433" s="37">
        <v>281.42001299999998</v>
      </c>
      <c r="G1433" s="38">
        <v>76768700</v>
      </c>
      <c r="H1433" s="37">
        <v>256.67956500000003</v>
      </c>
      <c r="I1433" s="41">
        <f t="shared" si="171"/>
        <v>0.91208710519105851</v>
      </c>
      <c r="J1433" s="41">
        <f t="shared" ca="1" si="172"/>
        <v>1</v>
      </c>
      <c r="K1433" s="37">
        <f t="shared" si="173"/>
        <v>258.77</v>
      </c>
      <c r="L1433" s="37">
        <f t="shared" si="174"/>
        <v>258.87</v>
      </c>
      <c r="M1433" s="37">
        <f t="shared" si="175"/>
        <v>255.73</v>
      </c>
      <c r="N1433" s="37">
        <f t="shared" si="176"/>
        <v>256.68</v>
      </c>
      <c r="O1433" s="38">
        <f t="shared" ca="1" si="177"/>
        <v>76768700</v>
      </c>
    </row>
    <row r="1434" spans="1:15" x14ac:dyDescent="0.4">
      <c r="A1434">
        <v>1419</v>
      </c>
      <c r="B1434" s="63">
        <v>43307</v>
      </c>
      <c r="C1434" s="37">
        <v>283.20001200000002</v>
      </c>
      <c r="D1434" s="37">
        <v>284.10998499999999</v>
      </c>
      <c r="E1434" s="37">
        <v>283.08999599999999</v>
      </c>
      <c r="F1434" s="37">
        <v>283.33999599999999</v>
      </c>
      <c r="G1434" s="38">
        <v>57919500</v>
      </c>
      <c r="H1434" s="37">
        <v>258.43078600000001</v>
      </c>
      <c r="I1434" s="41">
        <f t="shared" si="171"/>
        <v>0.91208720847162017</v>
      </c>
      <c r="J1434" s="41">
        <f t="shared" ca="1" si="172"/>
        <v>1</v>
      </c>
      <c r="K1434" s="37">
        <f t="shared" si="173"/>
        <v>258.3</v>
      </c>
      <c r="L1434" s="37">
        <f t="shared" si="174"/>
        <v>259.13</v>
      </c>
      <c r="M1434" s="37">
        <f t="shared" si="175"/>
        <v>258.2</v>
      </c>
      <c r="N1434" s="37">
        <f t="shared" si="176"/>
        <v>258.43</v>
      </c>
      <c r="O1434" s="38">
        <f t="shared" ca="1" si="177"/>
        <v>57919500</v>
      </c>
    </row>
    <row r="1435" spans="1:15" x14ac:dyDescent="0.4">
      <c r="A1435">
        <v>1420</v>
      </c>
      <c r="B1435" s="63">
        <v>43306</v>
      </c>
      <c r="C1435" s="37">
        <v>281.32998700000002</v>
      </c>
      <c r="D1435" s="37">
        <v>284.36999500000002</v>
      </c>
      <c r="E1435" s="37">
        <v>281.27999899999998</v>
      </c>
      <c r="F1435" s="37">
        <v>284.01001000000002</v>
      </c>
      <c r="G1435" s="38">
        <v>78882900</v>
      </c>
      <c r="H1435" s="37">
        <v>259.04187000000002</v>
      </c>
      <c r="I1435" s="41">
        <f t="shared" si="171"/>
        <v>0.91208711270423182</v>
      </c>
      <c r="J1435" s="41">
        <f t="shared" ca="1" si="172"/>
        <v>1</v>
      </c>
      <c r="K1435" s="37">
        <f t="shared" si="173"/>
        <v>256.60000000000002</v>
      </c>
      <c r="L1435" s="37">
        <f t="shared" si="174"/>
        <v>259.37</v>
      </c>
      <c r="M1435" s="37">
        <f t="shared" si="175"/>
        <v>256.55</v>
      </c>
      <c r="N1435" s="37">
        <f t="shared" si="176"/>
        <v>259.04000000000002</v>
      </c>
      <c r="O1435" s="38">
        <f t="shared" ca="1" si="177"/>
        <v>78882900</v>
      </c>
    </row>
    <row r="1436" spans="1:15" x14ac:dyDescent="0.4">
      <c r="A1436">
        <v>1421</v>
      </c>
      <c r="B1436" s="63">
        <v>43305</v>
      </c>
      <c r="C1436" s="37">
        <v>281.790009</v>
      </c>
      <c r="D1436" s="37">
        <v>282.55999800000001</v>
      </c>
      <c r="E1436" s="37">
        <v>280.63000499999998</v>
      </c>
      <c r="F1436" s="37">
        <v>281.60998499999999</v>
      </c>
      <c r="G1436" s="38">
        <v>68026900</v>
      </c>
      <c r="H1436" s="37">
        <v>256.852844</v>
      </c>
      <c r="I1436" s="41">
        <f t="shared" si="171"/>
        <v>0.9120871335581372</v>
      </c>
      <c r="J1436" s="41">
        <f t="shared" ca="1" si="172"/>
        <v>1</v>
      </c>
      <c r="K1436" s="37">
        <f t="shared" si="173"/>
        <v>257.02</v>
      </c>
      <c r="L1436" s="37">
        <f t="shared" si="174"/>
        <v>257.72000000000003</v>
      </c>
      <c r="M1436" s="37">
        <f t="shared" si="175"/>
        <v>255.96</v>
      </c>
      <c r="N1436" s="37">
        <f t="shared" si="176"/>
        <v>256.85000000000002</v>
      </c>
      <c r="O1436" s="38">
        <f t="shared" ca="1" si="177"/>
        <v>68026900</v>
      </c>
    </row>
    <row r="1437" spans="1:15" x14ac:dyDescent="0.4">
      <c r="A1437">
        <v>1422</v>
      </c>
      <c r="B1437" s="63">
        <v>43304</v>
      </c>
      <c r="C1437" s="37">
        <v>279.45001200000002</v>
      </c>
      <c r="D1437" s="37">
        <v>280.42999300000002</v>
      </c>
      <c r="E1437" s="37">
        <v>279.05999800000001</v>
      </c>
      <c r="F1437" s="37">
        <v>280.20001200000002</v>
      </c>
      <c r="G1437" s="38">
        <v>47047600</v>
      </c>
      <c r="H1437" s="37">
        <v>255.56681800000001</v>
      </c>
      <c r="I1437" s="41">
        <f t="shared" si="171"/>
        <v>0.91208710583495622</v>
      </c>
      <c r="J1437" s="41">
        <f t="shared" ca="1" si="172"/>
        <v>1</v>
      </c>
      <c r="K1437" s="37">
        <f t="shared" si="173"/>
        <v>254.88</v>
      </c>
      <c r="L1437" s="37">
        <f t="shared" si="174"/>
        <v>255.78</v>
      </c>
      <c r="M1437" s="37">
        <f t="shared" si="175"/>
        <v>254.53</v>
      </c>
      <c r="N1437" s="37">
        <f t="shared" si="176"/>
        <v>255.57</v>
      </c>
      <c r="O1437" s="38">
        <f t="shared" ca="1" si="177"/>
        <v>47047600</v>
      </c>
    </row>
    <row r="1438" spans="1:15" x14ac:dyDescent="0.4">
      <c r="A1438">
        <v>1423</v>
      </c>
      <c r="B1438" s="63">
        <v>43301</v>
      </c>
      <c r="C1438" s="37">
        <v>279.76998900000001</v>
      </c>
      <c r="D1438" s="37">
        <v>280.48001099999999</v>
      </c>
      <c r="E1438" s="37">
        <v>279.5</v>
      </c>
      <c r="F1438" s="37">
        <v>279.67999300000002</v>
      </c>
      <c r="G1438" s="38">
        <v>82337700</v>
      </c>
      <c r="H1438" s="37">
        <v>255.09251399999999</v>
      </c>
      <c r="I1438" s="41">
        <f t="shared" si="171"/>
        <v>0.91208710091751177</v>
      </c>
      <c r="J1438" s="41">
        <f t="shared" ca="1" si="172"/>
        <v>1</v>
      </c>
      <c r="K1438" s="37">
        <f t="shared" si="173"/>
        <v>255.17</v>
      </c>
      <c r="L1438" s="37">
        <f t="shared" si="174"/>
        <v>255.82</v>
      </c>
      <c r="M1438" s="37">
        <f t="shared" si="175"/>
        <v>254.93</v>
      </c>
      <c r="N1438" s="37">
        <f t="shared" si="176"/>
        <v>255.09</v>
      </c>
      <c r="O1438" s="38">
        <f t="shared" ca="1" si="177"/>
        <v>82337700</v>
      </c>
    </row>
    <row r="1439" spans="1:15" x14ac:dyDescent="0.4">
      <c r="A1439">
        <v>1424</v>
      </c>
      <c r="B1439" s="63">
        <v>43300</v>
      </c>
      <c r="C1439" s="37">
        <v>280.30999800000001</v>
      </c>
      <c r="D1439" s="37">
        <v>280.73998999999998</v>
      </c>
      <c r="E1439" s="37">
        <v>279.459991</v>
      </c>
      <c r="F1439" s="37">
        <v>280</v>
      </c>
      <c r="G1439" s="38">
        <v>61412100</v>
      </c>
      <c r="H1439" s="37">
        <v>255.38445999999999</v>
      </c>
      <c r="I1439" s="41">
        <f t="shared" si="171"/>
        <v>0.91208735714285716</v>
      </c>
      <c r="J1439" s="41">
        <f t="shared" ca="1" si="172"/>
        <v>1</v>
      </c>
      <c r="K1439" s="37">
        <f t="shared" si="173"/>
        <v>255.67</v>
      </c>
      <c r="L1439" s="37">
        <f t="shared" si="174"/>
        <v>256.06</v>
      </c>
      <c r="M1439" s="37">
        <f t="shared" si="175"/>
        <v>254.89</v>
      </c>
      <c r="N1439" s="37">
        <f t="shared" si="176"/>
        <v>255.38</v>
      </c>
      <c r="O1439" s="38">
        <f t="shared" ca="1" si="177"/>
        <v>61412100</v>
      </c>
    </row>
    <row r="1440" spans="1:15" x14ac:dyDescent="0.4">
      <c r="A1440">
        <v>1425</v>
      </c>
      <c r="B1440" s="63">
        <v>43299</v>
      </c>
      <c r="C1440" s="37">
        <v>280.55999800000001</v>
      </c>
      <c r="D1440" s="37">
        <v>281.17999300000002</v>
      </c>
      <c r="E1440" s="37">
        <v>280.05999800000001</v>
      </c>
      <c r="F1440" s="37">
        <v>281.05999800000001</v>
      </c>
      <c r="G1440" s="38">
        <v>44593500</v>
      </c>
      <c r="H1440" s="37">
        <v>256.35122699999999</v>
      </c>
      <c r="I1440" s="41">
        <f t="shared" si="171"/>
        <v>0.9120872013953405</v>
      </c>
      <c r="J1440" s="41">
        <f t="shared" ca="1" si="172"/>
        <v>1</v>
      </c>
      <c r="K1440" s="37">
        <f t="shared" si="173"/>
        <v>255.9</v>
      </c>
      <c r="L1440" s="37">
        <f t="shared" si="174"/>
        <v>256.45999999999998</v>
      </c>
      <c r="M1440" s="37">
        <f t="shared" si="175"/>
        <v>255.44</v>
      </c>
      <c r="N1440" s="37">
        <f t="shared" si="176"/>
        <v>256.35000000000002</v>
      </c>
      <c r="O1440" s="38">
        <f t="shared" ca="1" si="177"/>
        <v>44593500</v>
      </c>
    </row>
    <row r="1441" spans="1:15" x14ac:dyDescent="0.4">
      <c r="A1441">
        <v>1426</v>
      </c>
      <c r="B1441" s="63">
        <v>43298</v>
      </c>
      <c r="C1441" s="37">
        <v>278.47000100000002</v>
      </c>
      <c r="D1441" s="37">
        <v>280.91000400000001</v>
      </c>
      <c r="E1441" s="37">
        <v>278.41000400000001</v>
      </c>
      <c r="F1441" s="37">
        <v>280.47000100000002</v>
      </c>
      <c r="G1441" s="38">
        <v>52315500</v>
      </c>
      <c r="H1441" s="37">
        <v>255.81308000000001</v>
      </c>
      <c r="I1441" s="41">
        <f t="shared" si="171"/>
        <v>0.91208713619250847</v>
      </c>
      <c r="J1441" s="41">
        <f t="shared" ca="1" si="172"/>
        <v>1</v>
      </c>
      <c r="K1441" s="37">
        <f t="shared" si="173"/>
        <v>253.99</v>
      </c>
      <c r="L1441" s="37">
        <f t="shared" si="174"/>
        <v>256.20999999999998</v>
      </c>
      <c r="M1441" s="37">
        <f t="shared" si="175"/>
        <v>253.93</v>
      </c>
      <c r="N1441" s="37">
        <f t="shared" si="176"/>
        <v>255.81</v>
      </c>
      <c r="O1441" s="38">
        <f t="shared" ca="1" si="177"/>
        <v>52315500</v>
      </c>
    </row>
    <row r="1442" spans="1:15" x14ac:dyDescent="0.4">
      <c r="A1442">
        <v>1427</v>
      </c>
      <c r="B1442" s="63">
        <v>43297</v>
      </c>
      <c r="C1442" s="37">
        <v>279.64001500000001</v>
      </c>
      <c r="D1442" s="37">
        <v>279.79998799999998</v>
      </c>
      <c r="E1442" s="37">
        <v>278.83999599999999</v>
      </c>
      <c r="F1442" s="37">
        <v>279.33999599999999</v>
      </c>
      <c r="G1442" s="38">
        <v>48201000</v>
      </c>
      <c r="H1442" s="37">
        <v>254.78237899999999</v>
      </c>
      <c r="I1442" s="41">
        <f t="shared" si="171"/>
        <v>0.91208700024467682</v>
      </c>
      <c r="J1442" s="41">
        <f t="shared" ca="1" si="172"/>
        <v>1</v>
      </c>
      <c r="K1442" s="37">
        <f t="shared" si="173"/>
        <v>255.06</v>
      </c>
      <c r="L1442" s="37">
        <f t="shared" si="174"/>
        <v>255.2</v>
      </c>
      <c r="M1442" s="37">
        <f t="shared" si="175"/>
        <v>254.33</v>
      </c>
      <c r="N1442" s="37">
        <f t="shared" si="176"/>
        <v>254.78</v>
      </c>
      <c r="O1442" s="38">
        <f t="shared" ca="1" si="177"/>
        <v>48201000</v>
      </c>
    </row>
    <row r="1443" spans="1:15" x14ac:dyDescent="0.4">
      <c r="A1443">
        <v>1428</v>
      </c>
      <c r="B1443" s="63">
        <v>43294</v>
      </c>
      <c r="C1443" s="37">
        <v>279.17001299999998</v>
      </c>
      <c r="D1443" s="37">
        <v>279.92999300000002</v>
      </c>
      <c r="E1443" s="37">
        <v>278.66000400000001</v>
      </c>
      <c r="F1443" s="37">
        <v>279.58999599999999</v>
      </c>
      <c r="G1443" s="38">
        <v>48216000</v>
      </c>
      <c r="H1443" s="37">
        <v>255.01045199999999</v>
      </c>
      <c r="I1443" s="41">
        <f t="shared" si="171"/>
        <v>0.91208718354858442</v>
      </c>
      <c r="J1443" s="41">
        <f t="shared" ca="1" si="172"/>
        <v>1</v>
      </c>
      <c r="K1443" s="37">
        <f t="shared" si="173"/>
        <v>254.63</v>
      </c>
      <c r="L1443" s="37">
        <f t="shared" si="174"/>
        <v>255.32</v>
      </c>
      <c r="M1443" s="37">
        <f t="shared" si="175"/>
        <v>254.16</v>
      </c>
      <c r="N1443" s="37">
        <f t="shared" si="176"/>
        <v>255.01</v>
      </c>
      <c r="O1443" s="38">
        <f t="shared" ca="1" si="177"/>
        <v>48216000</v>
      </c>
    </row>
    <row r="1444" spans="1:15" x14ac:dyDescent="0.4">
      <c r="A1444">
        <v>1429</v>
      </c>
      <c r="B1444" s="63">
        <v>43293</v>
      </c>
      <c r="C1444" s="37">
        <v>278.27999899999998</v>
      </c>
      <c r="D1444" s="37">
        <v>279.42999300000002</v>
      </c>
      <c r="E1444" s="37">
        <v>277.60000600000001</v>
      </c>
      <c r="F1444" s="37">
        <v>279.36999500000002</v>
      </c>
      <c r="G1444" s="38">
        <v>60124700</v>
      </c>
      <c r="H1444" s="37">
        <v>254.809753</v>
      </c>
      <c r="I1444" s="41">
        <f t="shared" si="171"/>
        <v>0.91208704427975518</v>
      </c>
      <c r="J1444" s="41">
        <f t="shared" ca="1" si="172"/>
        <v>1</v>
      </c>
      <c r="K1444" s="37">
        <f t="shared" si="173"/>
        <v>253.82</v>
      </c>
      <c r="L1444" s="37">
        <f t="shared" si="174"/>
        <v>254.86</v>
      </c>
      <c r="M1444" s="37">
        <f t="shared" si="175"/>
        <v>253.2</v>
      </c>
      <c r="N1444" s="37">
        <f t="shared" si="176"/>
        <v>254.81</v>
      </c>
      <c r="O1444" s="38">
        <f t="shared" ca="1" si="177"/>
        <v>60124700</v>
      </c>
    </row>
    <row r="1445" spans="1:15" x14ac:dyDescent="0.4">
      <c r="A1445">
        <v>1430</v>
      </c>
      <c r="B1445" s="63">
        <v>43292</v>
      </c>
      <c r="C1445" s="37">
        <v>277.14999399999999</v>
      </c>
      <c r="D1445" s="37">
        <v>278.040009</v>
      </c>
      <c r="E1445" s="37">
        <v>276.51998900000001</v>
      </c>
      <c r="F1445" s="37">
        <v>276.85998499999999</v>
      </c>
      <c r="G1445" s="38">
        <v>77054700</v>
      </c>
      <c r="H1445" s="37">
        <v>252.520432</v>
      </c>
      <c r="I1445" s="41">
        <f t="shared" si="171"/>
        <v>0.91208714036446981</v>
      </c>
      <c r="J1445" s="41">
        <f t="shared" ca="1" si="172"/>
        <v>1</v>
      </c>
      <c r="K1445" s="37">
        <f t="shared" si="173"/>
        <v>252.78</v>
      </c>
      <c r="L1445" s="37">
        <f t="shared" si="174"/>
        <v>253.6</v>
      </c>
      <c r="M1445" s="37">
        <f t="shared" si="175"/>
        <v>252.21</v>
      </c>
      <c r="N1445" s="37">
        <f t="shared" si="176"/>
        <v>252.52</v>
      </c>
      <c r="O1445" s="38">
        <f t="shared" ca="1" si="177"/>
        <v>77054700</v>
      </c>
    </row>
    <row r="1446" spans="1:15" x14ac:dyDescent="0.4">
      <c r="A1446">
        <v>1431</v>
      </c>
      <c r="B1446" s="63">
        <v>43291</v>
      </c>
      <c r="C1446" s="37">
        <v>278.41000400000001</v>
      </c>
      <c r="D1446" s="37">
        <v>279.01001000000002</v>
      </c>
      <c r="E1446" s="37">
        <v>278.07998700000002</v>
      </c>
      <c r="F1446" s="37">
        <v>278.89999399999999</v>
      </c>
      <c r="G1446" s="38">
        <v>51966800</v>
      </c>
      <c r="H1446" s="37">
        <v>254.381134</v>
      </c>
      <c r="I1446" s="41">
        <f t="shared" si="171"/>
        <v>0.91208726953217512</v>
      </c>
      <c r="J1446" s="41">
        <f t="shared" ca="1" si="172"/>
        <v>1</v>
      </c>
      <c r="K1446" s="37">
        <f t="shared" si="173"/>
        <v>253.93</v>
      </c>
      <c r="L1446" s="37">
        <f t="shared" si="174"/>
        <v>254.48</v>
      </c>
      <c r="M1446" s="37">
        <f t="shared" si="175"/>
        <v>253.63</v>
      </c>
      <c r="N1446" s="37">
        <f t="shared" si="176"/>
        <v>254.38</v>
      </c>
      <c r="O1446" s="38">
        <f t="shared" ca="1" si="177"/>
        <v>51966800</v>
      </c>
    </row>
    <row r="1447" spans="1:15" x14ac:dyDescent="0.4">
      <c r="A1447">
        <v>1432</v>
      </c>
      <c r="B1447" s="63">
        <v>43290</v>
      </c>
      <c r="C1447" s="37">
        <v>276.54998799999998</v>
      </c>
      <c r="D1447" s="37">
        <v>277.959991</v>
      </c>
      <c r="E1447" s="37">
        <v>276.5</v>
      </c>
      <c r="F1447" s="37">
        <v>277.89999399999999</v>
      </c>
      <c r="G1447" s="38">
        <v>50550400</v>
      </c>
      <c r="H1447" s="37">
        <v>253.46897899999999</v>
      </c>
      <c r="I1447" s="41">
        <f t="shared" si="171"/>
        <v>0.91208702580972345</v>
      </c>
      <c r="J1447" s="41">
        <f t="shared" ca="1" si="172"/>
        <v>1</v>
      </c>
      <c r="K1447" s="37">
        <f t="shared" si="173"/>
        <v>252.24</v>
      </c>
      <c r="L1447" s="37">
        <f t="shared" si="174"/>
        <v>253.52</v>
      </c>
      <c r="M1447" s="37">
        <f t="shared" si="175"/>
        <v>252.19</v>
      </c>
      <c r="N1447" s="37">
        <f t="shared" si="176"/>
        <v>253.47</v>
      </c>
      <c r="O1447" s="38">
        <f t="shared" ca="1" si="177"/>
        <v>50550400</v>
      </c>
    </row>
    <row r="1448" spans="1:15" x14ac:dyDescent="0.4">
      <c r="A1448">
        <v>1433</v>
      </c>
      <c r="B1448" s="63">
        <v>43287</v>
      </c>
      <c r="C1448" s="37">
        <v>273.14001500000001</v>
      </c>
      <c r="D1448" s="37">
        <v>275.83999599999999</v>
      </c>
      <c r="E1448" s="37">
        <v>272.709991</v>
      </c>
      <c r="F1448" s="37">
        <v>275.42001299999998</v>
      </c>
      <c r="G1448" s="38">
        <v>66493700</v>
      </c>
      <c r="H1448" s="37">
        <v>251.207077</v>
      </c>
      <c r="I1448" s="41">
        <f t="shared" si="171"/>
        <v>0.91208723093045529</v>
      </c>
      <c r="J1448" s="41">
        <f t="shared" ca="1" si="172"/>
        <v>1</v>
      </c>
      <c r="K1448" s="37">
        <f t="shared" si="173"/>
        <v>249.13</v>
      </c>
      <c r="L1448" s="37">
        <f t="shared" si="174"/>
        <v>251.59</v>
      </c>
      <c r="M1448" s="37">
        <f t="shared" si="175"/>
        <v>248.74</v>
      </c>
      <c r="N1448" s="37">
        <f t="shared" si="176"/>
        <v>251.21</v>
      </c>
      <c r="O1448" s="38">
        <f t="shared" ca="1" si="177"/>
        <v>66493700</v>
      </c>
    </row>
    <row r="1449" spans="1:15" x14ac:dyDescent="0.4">
      <c r="A1449">
        <v>1434</v>
      </c>
      <c r="B1449" s="63">
        <v>43286</v>
      </c>
      <c r="C1449" s="37">
        <v>272.17001299999998</v>
      </c>
      <c r="D1449" s="37">
        <v>273.17999300000002</v>
      </c>
      <c r="E1449" s="37">
        <v>270.959991</v>
      </c>
      <c r="F1449" s="37">
        <v>273.10998499999999</v>
      </c>
      <c r="G1449" s="38">
        <v>56925900</v>
      </c>
      <c r="H1449" s="37">
        <v>249.10011299999999</v>
      </c>
      <c r="I1449" s="41">
        <f t="shared" si="171"/>
        <v>0.91208716883785845</v>
      </c>
      <c r="J1449" s="41">
        <f t="shared" ca="1" si="172"/>
        <v>1</v>
      </c>
      <c r="K1449" s="37">
        <f t="shared" si="173"/>
        <v>248.24</v>
      </c>
      <c r="L1449" s="37">
        <f t="shared" si="174"/>
        <v>249.16</v>
      </c>
      <c r="M1449" s="37">
        <f t="shared" si="175"/>
        <v>247.14</v>
      </c>
      <c r="N1449" s="37">
        <f t="shared" si="176"/>
        <v>249.1</v>
      </c>
      <c r="O1449" s="38">
        <f t="shared" ca="1" si="177"/>
        <v>56925900</v>
      </c>
    </row>
    <row r="1450" spans="1:15" x14ac:dyDescent="0.4">
      <c r="A1450">
        <v>1435</v>
      </c>
      <c r="B1450" s="63">
        <v>43284</v>
      </c>
      <c r="C1450" s="37">
        <v>272.86999500000002</v>
      </c>
      <c r="D1450" s="37">
        <v>272.98001099999999</v>
      </c>
      <c r="E1450" s="37">
        <v>270.42001299999998</v>
      </c>
      <c r="F1450" s="37">
        <v>270.89999399999999</v>
      </c>
      <c r="G1450" s="38">
        <v>42187100</v>
      </c>
      <c r="H1450" s="37">
        <v>247.08431999999999</v>
      </c>
      <c r="I1450" s="41">
        <f t="shared" si="171"/>
        <v>0.91208684190668532</v>
      </c>
      <c r="J1450" s="41">
        <f t="shared" ca="1" si="172"/>
        <v>1</v>
      </c>
      <c r="K1450" s="37">
        <f t="shared" si="173"/>
        <v>248.88</v>
      </c>
      <c r="L1450" s="37">
        <f t="shared" si="174"/>
        <v>248.98</v>
      </c>
      <c r="M1450" s="37">
        <f t="shared" si="175"/>
        <v>246.65</v>
      </c>
      <c r="N1450" s="37">
        <f t="shared" si="176"/>
        <v>247.08</v>
      </c>
      <c r="O1450" s="38">
        <f t="shared" ca="1" si="177"/>
        <v>42187100</v>
      </c>
    </row>
    <row r="1451" spans="1:15" x14ac:dyDescent="0.4">
      <c r="A1451">
        <v>1436</v>
      </c>
      <c r="B1451" s="63">
        <v>43283</v>
      </c>
      <c r="C1451" s="37">
        <v>269.51001000000002</v>
      </c>
      <c r="D1451" s="37">
        <v>272.040009</v>
      </c>
      <c r="E1451" s="37">
        <v>269.23998999999998</v>
      </c>
      <c r="F1451" s="37">
        <v>271.85998499999999</v>
      </c>
      <c r="G1451" s="38">
        <v>63554800</v>
      </c>
      <c r="H1451" s="37">
        <v>247.96000699999999</v>
      </c>
      <c r="I1451" s="41">
        <f t="shared" si="171"/>
        <v>0.91208717972966857</v>
      </c>
      <c r="J1451" s="41">
        <f t="shared" ca="1" si="172"/>
        <v>1</v>
      </c>
      <c r="K1451" s="37">
        <f t="shared" si="173"/>
        <v>245.82</v>
      </c>
      <c r="L1451" s="37">
        <f t="shared" si="174"/>
        <v>248.12</v>
      </c>
      <c r="M1451" s="37">
        <f t="shared" si="175"/>
        <v>245.57</v>
      </c>
      <c r="N1451" s="37">
        <f t="shared" si="176"/>
        <v>247.96</v>
      </c>
      <c r="O1451" s="38">
        <f t="shared" ca="1" si="177"/>
        <v>63554800</v>
      </c>
    </row>
    <row r="1452" spans="1:15" x14ac:dyDescent="0.4">
      <c r="A1452">
        <v>1437</v>
      </c>
      <c r="B1452" s="63">
        <v>43280</v>
      </c>
      <c r="C1452" s="37">
        <v>272.11999500000002</v>
      </c>
      <c r="D1452" s="37">
        <v>273.66000400000001</v>
      </c>
      <c r="E1452" s="37">
        <v>271.14999399999999</v>
      </c>
      <c r="F1452" s="37">
        <v>271.27999899999998</v>
      </c>
      <c r="G1452" s="38">
        <v>97592500</v>
      </c>
      <c r="H1452" s="37">
        <v>247.43095400000001</v>
      </c>
      <c r="I1452" s="41">
        <f t="shared" si="171"/>
        <v>0.91208697623152102</v>
      </c>
      <c r="J1452" s="41">
        <f t="shared" ca="1" si="172"/>
        <v>1</v>
      </c>
      <c r="K1452" s="37">
        <f t="shared" si="173"/>
        <v>248.2</v>
      </c>
      <c r="L1452" s="37">
        <f t="shared" si="174"/>
        <v>249.6</v>
      </c>
      <c r="M1452" s="37">
        <f t="shared" si="175"/>
        <v>247.31</v>
      </c>
      <c r="N1452" s="37">
        <f t="shared" si="176"/>
        <v>247.43</v>
      </c>
      <c r="O1452" s="38">
        <f t="shared" ca="1" si="177"/>
        <v>97592500</v>
      </c>
    </row>
    <row r="1453" spans="1:15" x14ac:dyDescent="0.4">
      <c r="A1453">
        <v>1438</v>
      </c>
      <c r="B1453" s="63">
        <v>43279</v>
      </c>
      <c r="C1453" s="37">
        <v>269.290009</v>
      </c>
      <c r="D1453" s="37">
        <v>271.75</v>
      </c>
      <c r="E1453" s="37">
        <v>268.48998999999998</v>
      </c>
      <c r="F1453" s="37">
        <v>270.89001500000001</v>
      </c>
      <c r="G1453" s="38">
        <v>76650500</v>
      </c>
      <c r="H1453" s="37">
        <v>247.07527200000001</v>
      </c>
      <c r="I1453" s="41">
        <f t="shared" si="171"/>
        <v>0.91208704019599984</v>
      </c>
      <c r="J1453" s="41">
        <f t="shared" ca="1" si="172"/>
        <v>1</v>
      </c>
      <c r="K1453" s="37">
        <f t="shared" si="173"/>
        <v>245.62</v>
      </c>
      <c r="L1453" s="37">
        <f t="shared" si="174"/>
        <v>247.86</v>
      </c>
      <c r="M1453" s="37">
        <f t="shared" si="175"/>
        <v>244.89</v>
      </c>
      <c r="N1453" s="37">
        <f t="shared" si="176"/>
        <v>247.08</v>
      </c>
      <c r="O1453" s="38">
        <f t="shared" ca="1" si="177"/>
        <v>76650500</v>
      </c>
    </row>
    <row r="1454" spans="1:15" x14ac:dyDescent="0.4">
      <c r="A1454">
        <v>1439</v>
      </c>
      <c r="B1454" s="63">
        <v>43278</v>
      </c>
      <c r="C1454" s="37">
        <v>272.26001000000002</v>
      </c>
      <c r="D1454" s="37">
        <v>273.86999500000002</v>
      </c>
      <c r="E1454" s="37">
        <v>269.17999300000002</v>
      </c>
      <c r="F1454" s="37">
        <v>269.35000600000001</v>
      </c>
      <c r="G1454" s="38">
        <v>105110700</v>
      </c>
      <c r="H1454" s="37">
        <v>245.67063899999999</v>
      </c>
      <c r="I1454" s="41">
        <f t="shared" si="171"/>
        <v>0.912087000287648</v>
      </c>
      <c r="J1454" s="41">
        <f t="shared" ca="1" si="172"/>
        <v>1</v>
      </c>
      <c r="K1454" s="37">
        <f t="shared" si="173"/>
        <v>248.32</v>
      </c>
      <c r="L1454" s="37">
        <f t="shared" si="174"/>
        <v>249.79</v>
      </c>
      <c r="M1454" s="37">
        <f t="shared" si="175"/>
        <v>245.52</v>
      </c>
      <c r="N1454" s="37">
        <f t="shared" si="176"/>
        <v>245.67</v>
      </c>
      <c r="O1454" s="38">
        <f t="shared" ca="1" si="177"/>
        <v>105110700</v>
      </c>
    </row>
    <row r="1455" spans="1:15" x14ac:dyDescent="0.4">
      <c r="A1455">
        <v>1440</v>
      </c>
      <c r="B1455" s="63">
        <v>43277</v>
      </c>
      <c r="C1455" s="37">
        <v>271.64001500000001</v>
      </c>
      <c r="D1455" s="37">
        <v>272.55999800000001</v>
      </c>
      <c r="E1455" s="37">
        <v>270.790009</v>
      </c>
      <c r="F1455" s="37">
        <v>271.60000600000001</v>
      </c>
      <c r="G1455" s="38">
        <v>68547400</v>
      </c>
      <c r="H1455" s="37">
        <v>247.72285500000001</v>
      </c>
      <c r="I1455" s="41">
        <f t="shared" si="171"/>
        <v>0.91208707484343721</v>
      </c>
      <c r="J1455" s="41">
        <f t="shared" ca="1" si="172"/>
        <v>1</v>
      </c>
      <c r="K1455" s="37">
        <f t="shared" si="173"/>
        <v>247.76</v>
      </c>
      <c r="L1455" s="37">
        <f t="shared" si="174"/>
        <v>248.6</v>
      </c>
      <c r="M1455" s="37">
        <f t="shared" si="175"/>
        <v>246.98</v>
      </c>
      <c r="N1455" s="37">
        <f t="shared" si="176"/>
        <v>247.72</v>
      </c>
      <c r="O1455" s="38">
        <f t="shared" ca="1" si="177"/>
        <v>68547400</v>
      </c>
    </row>
    <row r="1456" spans="1:15" x14ac:dyDescent="0.4">
      <c r="A1456">
        <v>1441</v>
      </c>
      <c r="B1456" s="63">
        <v>43276</v>
      </c>
      <c r="C1456" s="37">
        <v>273.44000199999999</v>
      </c>
      <c r="D1456" s="37">
        <v>273.61999500000002</v>
      </c>
      <c r="E1456" s="37">
        <v>269.10000600000001</v>
      </c>
      <c r="F1456" s="37">
        <v>271</v>
      </c>
      <c r="G1456" s="38">
        <v>137854200</v>
      </c>
      <c r="H1456" s="37">
        <v>247.17559800000001</v>
      </c>
      <c r="I1456" s="41">
        <f t="shared" si="171"/>
        <v>0.91208707749077489</v>
      </c>
      <c r="J1456" s="41">
        <f t="shared" ca="1" si="172"/>
        <v>1</v>
      </c>
      <c r="K1456" s="37">
        <f t="shared" si="173"/>
        <v>249.4</v>
      </c>
      <c r="L1456" s="37">
        <f t="shared" si="174"/>
        <v>249.57</v>
      </c>
      <c r="M1456" s="37">
        <f t="shared" si="175"/>
        <v>245.44</v>
      </c>
      <c r="N1456" s="37">
        <f t="shared" si="176"/>
        <v>247.18</v>
      </c>
      <c r="O1456" s="38">
        <f t="shared" ca="1" si="177"/>
        <v>137854200</v>
      </c>
    </row>
    <row r="1457" spans="1:15" x14ac:dyDescent="0.4">
      <c r="A1457">
        <v>1442</v>
      </c>
      <c r="B1457" s="63">
        <v>43273</v>
      </c>
      <c r="C1457" s="37">
        <v>275.66000400000001</v>
      </c>
      <c r="D1457" s="37">
        <v>275.790009</v>
      </c>
      <c r="E1457" s="37">
        <v>274.48998999999998</v>
      </c>
      <c r="F1457" s="37">
        <v>274.73998999999998</v>
      </c>
      <c r="G1457" s="38">
        <v>54898500</v>
      </c>
      <c r="H1457" s="37">
        <v>250.58682300000001</v>
      </c>
      <c r="I1457" s="41">
        <f t="shared" si="171"/>
        <v>0.91208718104706943</v>
      </c>
      <c r="J1457" s="41">
        <f t="shared" ca="1" si="172"/>
        <v>1</v>
      </c>
      <c r="K1457" s="37">
        <f t="shared" si="173"/>
        <v>251.43</v>
      </c>
      <c r="L1457" s="37">
        <f t="shared" si="174"/>
        <v>251.54</v>
      </c>
      <c r="M1457" s="37">
        <f t="shared" si="175"/>
        <v>250.36</v>
      </c>
      <c r="N1457" s="37">
        <f t="shared" si="176"/>
        <v>250.59</v>
      </c>
      <c r="O1457" s="38">
        <f t="shared" ca="1" si="177"/>
        <v>54898500</v>
      </c>
    </row>
    <row r="1458" spans="1:15" x14ac:dyDescent="0.4">
      <c r="A1458">
        <v>1443</v>
      </c>
      <c r="B1458" s="63">
        <v>43272</v>
      </c>
      <c r="C1458" s="37">
        <v>275.959991</v>
      </c>
      <c r="D1458" s="37">
        <v>275.98001099999999</v>
      </c>
      <c r="E1458" s="37">
        <v>273.67999300000002</v>
      </c>
      <c r="F1458" s="37">
        <v>274.23998999999998</v>
      </c>
      <c r="G1458" s="38">
        <v>71061400</v>
      </c>
      <c r="H1458" s="37">
        <v>250.130753</v>
      </c>
      <c r="I1458" s="41">
        <f t="shared" si="171"/>
        <v>0.91208708474646616</v>
      </c>
      <c r="J1458" s="41">
        <f t="shared" ca="1" si="172"/>
        <v>1</v>
      </c>
      <c r="K1458" s="37">
        <f t="shared" si="173"/>
        <v>251.7</v>
      </c>
      <c r="L1458" s="37">
        <f t="shared" si="174"/>
        <v>251.72</v>
      </c>
      <c r="M1458" s="37">
        <f t="shared" si="175"/>
        <v>249.62</v>
      </c>
      <c r="N1458" s="37">
        <f t="shared" si="176"/>
        <v>250.13</v>
      </c>
      <c r="O1458" s="38">
        <f t="shared" ca="1" si="177"/>
        <v>71061400</v>
      </c>
    </row>
    <row r="1459" spans="1:15" x14ac:dyDescent="0.4">
      <c r="A1459">
        <v>1444</v>
      </c>
      <c r="B1459" s="63">
        <v>43271</v>
      </c>
      <c r="C1459" s="37">
        <v>276.26998900000001</v>
      </c>
      <c r="D1459" s="37">
        <v>276.72000100000002</v>
      </c>
      <c r="E1459" s="37">
        <v>275.58999599999999</v>
      </c>
      <c r="F1459" s="37">
        <v>275.97000100000002</v>
      </c>
      <c r="G1459" s="38">
        <v>53785500</v>
      </c>
      <c r="H1459" s="37">
        <v>251.708664</v>
      </c>
      <c r="I1459" s="41">
        <f t="shared" si="171"/>
        <v>0.91208704963551446</v>
      </c>
      <c r="J1459" s="41">
        <f t="shared" ca="1" si="172"/>
        <v>1</v>
      </c>
      <c r="K1459" s="37">
        <f t="shared" si="173"/>
        <v>251.98</v>
      </c>
      <c r="L1459" s="37">
        <f t="shared" si="174"/>
        <v>252.39</v>
      </c>
      <c r="M1459" s="37">
        <f t="shared" si="175"/>
        <v>251.36</v>
      </c>
      <c r="N1459" s="37">
        <f t="shared" si="176"/>
        <v>251.71</v>
      </c>
      <c r="O1459" s="38">
        <f t="shared" ca="1" si="177"/>
        <v>53785500</v>
      </c>
    </row>
    <row r="1460" spans="1:15" x14ac:dyDescent="0.4">
      <c r="A1460">
        <v>1445</v>
      </c>
      <c r="B1460" s="63">
        <v>43270</v>
      </c>
      <c r="C1460" s="37">
        <v>274</v>
      </c>
      <c r="D1460" s="37">
        <v>275.75</v>
      </c>
      <c r="E1460" s="37">
        <v>273.52999899999998</v>
      </c>
      <c r="F1460" s="37">
        <v>275.5</v>
      </c>
      <c r="G1460" s="38">
        <v>97531500</v>
      </c>
      <c r="H1460" s="37">
        <v>251.279999</v>
      </c>
      <c r="I1460" s="41">
        <f t="shared" si="171"/>
        <v>0.91208711070780402</v>
      </c>
      <c r="J1460" s="41">
        <f t="shared" ca="1" si="172"/>
        <v>1</v>
      </c>
      <c r="K1460" s="37">
        <f t="shared" si="173"/>
        <v>249.91</v>
      </c>
      <c r="L1460" s="37">
        <f t="shared" si="174"/>
        <v>251.51</v>
      </c>
      <c r="M1460" s="37">
        <f t="shared" si="175"/>
        <v>249.48</v>
      </c>
      <c r="N1460" s="37">
        <f t="shared" si="176"/>
        <v>251.28</v>
      </c>
      <c r="O1460" s="38">
        <f t="shared" ca="1" si="177"/>
        <v>97531500</v>
      </c>
    </row>
    <row r="1461" spans="1:15" x14ac:dyDescent="0.4">
      <c r="A1461">
        <v>1446</v>
      </c>
      <c r="B1461" s="63">
        <v>43269</v>
      </c>
      <c r="C1461" s="37">
        <v>275.48998999999998</v>
      </c>
      <c r="D1461" s="37">
        <v>276.70001200000002</v>
      </c>
      <c r="E1461" s="37">
        <v>274.95001200000002</v>
      </c>
      <c r="F1461" s="37">
        <v>276.55999800000001</v>
      </c>
      <c r="G1461" s="38">
        <v>52917600</v>
      </c>
      <c r="H1461" s="37">
        <v>252.24681100000001</v>
      </c>
      <c r="I1461" s="41">
        <f t="shared" si="171"/>
        <v>0.91208711608393922</v>
      </c>
      <c r="J1461" s="41">
        <f t="shared" ca="1" si="172"/>
        <v>1</v>
      </c>
      <c r="K1461" s="37">
        <f t="shared" si="173"/>
        <v>251.27</v>
      </c>
      <c r="L1461" s="37">
        <f t="shared" si="174"/>
        <v>252.37</v>
      </c>
      <c r="M1461" s="37">
        <f t="shared" si="175"/>
        <v>250.78</v>
      </c>
      <c r="N1461" s="37">
        <f t="shared" si="176"/>
        <v>252.25</v>
      </c>
      <c r="O1461" s="38">
        <f t="shared" ca="1" si="177"/>
        <v>52917600</v>
      </c>
    </row>
    <row r="1462" spans="1:15" x14ac:dyDescent="0.4">
      <c r="A1462">
        <v>1447</v>
      </c>
      <c r="B1462" s="63">
        <v>43266</v>
      </c>
      <c r="C1462" s="37">
        <v>276.60000600000001</v>
      </c>
      <c r="D1462" s="37">
        <v>277.51001000000002</v>
      </c>
      <c r="E1462" s="37">
        <v>275.35000600000001</v>
      </c>
      <c r="F1462" s="37">
        <v>277.13000499999998</v>
      </c>
      <c r="G1462" s="38">
        <v>120041600</v>
      </c>
      <c r="H1462" s="37">
        <v>252.76666299999999</v>
      </c>
      <c r="I1462" s="41">
        <f t="shared" si="171"/>
        <v>0.9120869571665472</v>
      </c>
      <c r="J1462" s="41">
        <f t="shared" ca="1" si="172"/>
        <v>1</v>
      </c>
      <c r="K1462" s="37">
        <f t="shared" si="173"/>
        <v>252.28</v>
      </c>
      <c r="L1462" s="37">
        <f t="shared" si="174"/>
        <v>253.11</v>
      </c>
      <c r="M1462" s="37">
        <f t="shared" si="175"/>
        <v>251.14</v>
      </c>
      <c r="N1462" s="37">
        <f t="shared" si="176"/>
        <v>252.77</v>
      </c>
      <c r="O1462" s="38">
        <f t="shared" ca="1" si="177"/>
        <v>120041600</v>
      </c>
    </row>
    <row r="1463" spans="1:15" x14ac:dyDescent="0.4">
      <c r="A1463">
        <v>1448</v>
      </c>
      <c r="B1463" s="63">
        <v>43265</v>
      </c>
      <c r="C1463" s="37">
        <v>279.01001000000002</v>
      </c>
      <c r="D1463" s="37">
        <v>279.32998700000002</v>
      </c>
      <c r="E1463" s="37">
        <v>278.05999800000001</v>
      </c>
      <c r="F1463" s="37">
        <v>278.73001099999999</v>
      </c>
      <c r="G1463" s="38">
        <v>77097600</v>
      </c>
      <c r="H1463" s="37">
        <v>253.08956900000001</v>
      </c>
      <c r="I1463" s="41">
        <f t="shared" si="171"/>
        <v>0.90800975500266468</v>
      </c>
      <c r="J1463" s="41">
        <f t="shared" ca="1" si="172"/>
        <v>1</v>
      </c>
      <c r="K1463" s="37">
        <f t="shared" si="173"/>
        <v>253.34</v>
      </c>
      <c r="L1463" s="37">
        <f t="shared" si="174"/>
        <v>253.63</v>
      </c>
      <c r="M1463" s="37">
        <f t="shared" si="175"/>
        <v>252.48</v>
      </c>
      <c r="N1463" s="37">
        <f t="shared" si="176"/>
        <v>253.09</v>
      </c>
      <c r="O1463" s="38">
        <f t="shared" ca="1" si="177"/>
        <v>77097600</v>
      </c>
    </row>
    <row r="1464" spans="1:15" x14ac:dyDescent="0.4">
      <c r="A1464">
        <v>1449</v>
      </c>
      <c r="B1464" s="63">
        <v>43264</v>
      </c>
      <c r="C1464" s="37">
        <v>279.19000199999999</v>
      </c>
      <c r="D1464" s="37">
        <v>279.48001099999999</v>
      </c>
      <c r="E1464" s="37">
        <v>277.79998799999998</v>
      </c>
      <c r="F1464" s="37">
        <v>278.02999899999998</v>
      </c>
      <c r="G1464" s="38">
        <v>79070600</v>
      </c>
      <c r="H1464" s="37">
        <v>252.45396400000001</v>
      </c>
      <c r="I1464" s="41">
        <f t="shared" si="171"/>
        <v>0.90800980076973647</v>
      </c>
      <c r="J1464" s="41">
        <f t="shared" ca="1" si="172"/>
        <v>1</v>
      </c>
      <c r="K1464" s="37">
        <f t="shared" si="173"/>
        <v>253.51</v>
      </c>
      <c r="L1464" s="37">
        <f t="shared" si="174"/>
        <v>253.77</v>
      </c>
      <c r="M1464" s="37">
        <f t="shared" si="175"/>
        <v>252.25</v>
      </c>
      <c r="N1464" s="37">
        <f t="shared" si="176"/>
        <v>252.45</v>
      </c>
      <c r="O1464" s="38">
        <f t="shared" ca="1" si="177"/>
        <v>79070600</v>
      </c>
    </row>
    <row r="1465" spans="1:15" x14ac:dyDescent="0.4">
      <c r="A1465">
        <v>1450</v>
      </c>
      <c r="B1465" s="63">
        <v>43263</v>
      </c>
      <c r="C1465" s="37">
        <v>279.02999899999998</v>
      </c>
      <c r="D1465" s="37">
        <v>279.32998700000002</v>
      </c>
      <c r="E1465" s="37">
        <v>278.19000199999999</v>
      </c>
      <c r="F1465" s="37">
        <v>278.92001299999998</v>
      </c>
      <c r="G1465" s="38">
        <v>72329000</v>
      </c>
      <c r="H1465" s="37">
        <v>253.26211499999999</v>
      </c>
      <c r="I1465" s="41">
        <f t="shared" si="171"/>
        <v>0.90800983506335919</v>
      </c>
      <c r="J1465" s="41">
        <f t="shared" ca="1" si="172"/>
        <v>1</v>
      </c>
      <c r="K1465" s="37">
        <f t="shared" si="173"/>
        <v>253.36</v>
      </c>
      <c r="L1465" s="37">
        <f t="shared" si="174"/>
        <v>253.63</v>
      </c>
      <c r="M1465" s="37">
        <f t="shared" si="175"/>
        <v>252.6</v>
      </c>
      <c r="N1465" s="37">
        <f t="shared" si="176"/>
        <v>253.26</v>
      </c>
      <c r="O1465" s="38">
        <f t="shared" ca="1" si="177"/>
        <v>72329000</v>
      </c>
    </row>
    <row r="1466" spans="1:15" x14ac:dyDescent="0.4">
      <c r="A1466">
        <v>1451</v>
      </c>
      <c r="B1466" s="63">
        <v>43262</v>
      </c>
      <c r="C1466" s="37">
        <v>278.44000199999999</v>
      </c>
      <c r="D1466" s="37">
        <v>279.36999500000002</v>
      </c>
      <c r="E1466" s="37">
        <v>278.30999800000001</v>
      </c>
      <c r="F1466" s="37">
        <v>278.55999800000001</v>
      </c>
      <c r="G1466" s="38">
        <v>58892500</v>
      </c>
      <c r="H1466" s="37">
        <v>252.935226</v>
      </c>
      <c r="I1466" s="41">
        <f t="shared" si="171"/>
        <v>0.90800986435963427</v>
      </c>
      <c r="J1466" s="41">
        <f t="shared" ca="1" si="172"/>
        <v>1</v>
      </c>
      <c r="K1466" s="37">
        <f t="shared" si="173"/>
        <v>252.83</v>
      </c>
      <c r="L1466" s="37">
        <f t="shared" si="174"/>
        <v>253.67</v>
      </c>
      <c r="M1466" s="37">
        <f t="shared" si="175"/>
        <v>252.71</v>
      </c>
      <c r="N1466" s="37">
        <f t="shared" si="176"/>
        <v>252.94</v>
      </c>
      <c r="O1466" s="38">
        <f t="shared" ca="1" si="177"/>
        <v>58892500</v>
      </c>
    </row>
    <row r="1467" spans="1:15" x14ac:dyDescent="0.4">
      <c r="A1467">
        <v>1452</v>
      </c>
      <c r="B1467" s="63">
        <v>43259</v>
      </c>
      <c r="C1467" s="37">
        <v>276.85000600000001</v>
      </c>
      <c r="D1467" s="37">
        <v>278.25</v>
      </c>
      <c r="E1467" s="37">
        <v>276.66000400000001</v>
      </c>
      <c r="F1467" s="37">
        <v>278.19000199999999</v>
      </c>
      <c r="G1467" s="38">
        <v>72139700</v>
      </c>
      <c r="H1467" s="37">
        <v>252.59931900000001</v>
      </c>
      <c r="I1467" s="41">
        <f t="shared" si="171"/>
        <v>0.90801005494079556</v>
      </c>
      <c r="J1467" s="41">
        <f t="shared" ca="1" si="172"/>
        <v>1</v>
      </c>
      <c r="K1467" s="37">
        <f t="shared" si="173"/>
        <v>251.38</v>
      </c>
      <c r="L1467" s="37">
        <f t="shared" si="174"/>
        <v>252.65</v>
      </c>
      <c r="M1467" s="37">
        <f t="shared" si="175"/>
        <v>251.21</v>
      </c>
      <c r="N1467" s="37">
        <f t="shared" si="176"/>
        <v>252.6</v>
      </c>
      <c r="O1467" s="38">
        <f t="shared" ca="1" si="177"/>
        <v>72139700</v>
      </c>
    </row>
    <row r="1468" spans="1:15" x14ac:dyDescent="0.4">
      <c r="A1468">
        <v>1453</v>
      </c>
      <c r="B1468" s="63">
        <v>43258</v>
      </c>
      <c r="C1468" s="37">
        <v>277.95001200000002</v>
      </c>
      <c r="D1468" s="37">
        <v>278.27999899999998</v>
      </c>
      <c r="E1468" s="37">
        <v>276.33999599999999</v>
      </c>
      <c r="F1468" s="37">
        <v>277.36999500000002</v>
      </c>
      <c r="G1468" s="38">
        <v>72969400</v>
      </c>
      <c r="H1468" s="37">
        <v>251.85472100000001</v>
      </c>
      <c r="I1468" s="41">
        <f t="shared" si="171"/>
        <v>0.90800997058099231</v>
      </c>
      <c r="J1468" s="41">
        <f t="shared" ca="1" si="172"/>
        <v>1</v>
      </c>
      <c r="K1468" s="37">
        <f t="shared" si="173"/>
        <v>252.38</v>
      </c>
      <c r="L1468" s="37">
        <f t="shared" si="174"/>
        <v>252.68</v>
      </c>
      <c r="M1468" s="37">
        <f t="shared" si="175"/>
        <v>250.92</v>
      </c>
      <c r="N1468" s="37">
        <f t="shared" si="176"/>
        <v>251.85</v>
      </c>
      <c r="O1468" s="38">
        <f t="shared" ca="1" si="177"/>
        <v>72969400</v>
      </c>
    </row>
    <row r="1469" spans="1:15" x14ac:dyDescent="0.4">
      <c r="A1469">
        <v>1454</v>
      </c>
      <c r="B1469" s="63">
        <v>43257</v>
      </c>
      <c r="C1469" s="37">
        <v>275.790009</v>
      </c>
      <c r="D1469" s="37">
        <v>277.51998900000001</v>
      </c>
      <c r="E1469" s="37">
        <v>275.08999599999999</v>
      </c>
      <c r="F1469" s="37">
        <v>277.39999399999999</v>
      </c>
      <c r="G1469" s="38">
        <v>62732200</v>
      </c>
      <c r="H1469" s="37">
        <v>251.88192699999999</v>
      </c>
      <c r="I1469" s="41">
        <f t="shared" si="171"/>
        <v>0.90800985020929736</v>
      </c>
      <c r="J1469" s="41">
        <f t="shared" ca="1" si="172"/>
        <v>1</v>
      </c>
      <c r="K1469" s="37">
        <f t="shared" si="173"/>
        <v>250.42</v>
      </c>
      <c r="L1469" s="37">
        <f t="shared" si="174"/>
        <v>251.99</v>
      </c>
      <c r="M1469" s="37">
        <f t="shared" si="175"/>
        <v>249.78</v>
      </c>
      <c r="N1469" s="37">
        <f t="shared" si="176"/>
        <v>251.88</v>
      </c>
      <c r="O1469" s="38">
        <f t="shared" ca="1" si="177"/>
        <v>62732200</v>
      </c>
    </row>
    <row r="1470" spans="1:15" x14ac:dyDescent="0.4">
      <c r="A1470">
        <v>1455</v>
      </c>
      <c r="B1470" s="63">
        <v>43256</v>
      </c>
      <c r="C1470" s="37">
        <v>275.04998799999998</v>
      </c>
      <c r="D1470" s="37">
        <v>275.52999899999998</v>
      </c>
      <c r="E1470" s="37">
        <v>274.17999300000002</v>
      </c>
      <c r="F1470" s="37">
        <v>275.10000600000001</v>
      </c>
      <c r="G1470" s="38">
        <v>51135000</v>
      </c>
      <c r="H1470" s="37">
        <v>249.79351800000001</v>
      </c>
      <c r="I1470" s="41">
        <f t="shared" si="171"/>
        <v>0.90800986023969765</v>
      </c>
      <c r="J1470" s="41">
        <f t="shared" ca="1" si="172"/>
        <v>1</v>
      </c>
      <c r="K1470" s="37">
        <f t="shared" si="173"/>
        <v>249.75</v>
      </c>
      <c r="L1470" s="37">
        <f t="shared" si="174"/>
        <v>250.18</v>
      </c>
      <c r="M1470" s="37">
        <f t="shared" si="175"/>
        <v>248.96</v>
      </c>
      <c r="N1470" s="37">
        <f t="shared" si="176"/>
        <v>249.79</v>
      </c>
      <c r="O1470" s="38">
        <f t="shared" ca="1" si="177"/>
        <v>51135000</v>
      </c>
    </row>
    <row r="1471" spans="1:15" x14ac:dyDescent="0.4">
      <c r="A1471">
        <v>1456</v>
      </c>
      <c r="B1471" s="63">
        <v>43255</v>
      </c>
      <c r="C1471" s="37">
        <v>274.52999899999998</v>
      </c>
      <c r="D1471" s="37">
        <v>275.19000199999999</v>
      </c>
      <c r="E1471" s="37">
        <v>274.26001000000002</v>
      </c>
      <c r="F1471" s="37">
        <v>274.89999399999999</v>
      </c>
      <c r="G1471" s="38">
        <v>45385200</v>
      </c>
      <c r="H1471" s="37">
        <v>249.61189300000001</v>
      </c>
      <c r="I1471" s="41">
        <f t="shared" si="171"/>
        <v>0.90800981610788978</v>
      </c>
      <c r="J1471" s="41">
        <f t="shared" ca="1" si="172"/>
        <v>1</v>
      </c>
      <c r="K1471" s="37">
        <f t="shared" si="173"/>
        <v>249.28</v>
      </c>
      <c r="L1471" s="37">
        <f t="shared" si="174"/>
        <v>249.88</v>
      </c>
      <c r="M1471" s="37">
        <f t="shared" si="175"/>
        <v>249.03</v>
      </c>
      <c r="N1471" s="37">
        <f t="shared" si="176"/>
        <v>249.61</v>
      </c>
      <c r="O1471" s="38">
        <f t="shared" ca="1" si="177"/>
        <v>45385200</v>
      </c>
    </row>
    <row r="1472" spans="1:15" x14ac:dyDescent="0.4">
      <c r="A1472">
        <v>1457</v>
      </c>
      <c r="B1472" s="63">
        <v>43252</v>
      </c>
      <c r="C1472" s="37">
        <v>272.41000400000001</v>
      </c>
      <c r="D1472" s="37">
        <v>273.94000199999999</v>
      </c>
      <c r="E1472" s="37">
        <v>272.32998700000002</v>
      </c>
      <c r="F1472" s="37">
        <v>273.60000600000001</v>
      </c>
      <c r="G1472" s="38">
        <v>71258400</v>
      </c>
      <c r="H1472" s="37">
        <v>248.43147300000001</v>
      </c>
      <c r="I1472" s="41">
        <f t="shared" si="171"/>
        <v>0.90800974982434757</v>
      </c>
      <c r="J1472" s="41">
        <f t="shared" ca="1" si="172"/>
        <v>1</v>
      </c>
      <c r="K1472" s="37">
        <f t="shared" si="173"/>
        <v>247.35</v>
      </c>
      <c r="L1472" s="37">
        <f t="shared" si="174"/>
        <v>248.74</v>
      </c>
      <c r="M1472" s="37">
        <f t="shared" si="175"/>
        <v>247.28</v>
      </c>
      <c r="N1472" s="37">
        <f t="shared" si="176"/>
        <v>248.43</v>
      </c>
      <c r="O1472" s="38">
        <f t="shared" ca="1" si="177"/>
        <v>71258400</v>
      </c>
    </row>
    <row r="1473" spans="1:15" x14ac:dyDescent="0.4">
      <c r="A1473">
        <v>1458</v>
      </c>
      <c r="B1473" s="63">
        <v>43251</v>
      </c>
      <c r="C1473" s="37">
        <v>272.14999399999999</v>
      </c>
      <c r="D1473" s="37">
        <v>272.48998999999998</v>
      </c>
      <c r="E1473" s="37">
        <v>270.26001000000002</v>
      </c>
      <c r="F1473" s="37">
        <v>270.94000199999999</v>
      </c>
      <c r="G1473" s="38">
        <v>93519900</v>
      </c>
      <c r="H1473" s="37">
        <v>246.01622</v>
      </c>
      <c r="I1473" s="41">
        <f t="shared" si="171"/>
        <v>0.90800995860330735</v>
      </c>
      <c r="J1473" s="41">
        <f t="shared" ca="1" si="172"/>
        <v>1</v>
      </c>
      <c r="K1473" s="37">
        <f t="shared" si="173"/>
        <v>247.11</v>
      </c>
      <c r="L1473" s="37">
        <f t="shared" si="174"/>
        <v>247.42</v>
      </c>
      <c r="M1473" s="37">
        <f t="shared" si="175"/>
        <v>245.4</v>
      </c>
      <c r="N1473" s="37">
        <f t="shared" si="176"/>
        <v>246.02</v>
      </c>
      <c r="O1473" s="38">
        <f t="shared" ca="1" si="177"/>
        <v>93519900</v>
      </c>
    </row>
    <row r="1474" spans="1:15" x14ac:dyDescent="0.4">
      <c r="A1474">
        <v>1459</v>
      </c>
      <c r="B1474" s="63">
        <v>43250</v>
      </c>
      <c r="C1474" s="37">
        <v>270.5</v>
      </c>
      <c r="D1474" s="37">
        <v>273.10998499999999</v>
      </c>
      <c r="E1474" s="37">
        <v>270.42001299999998</v>
      </c>
      <c r="F1474" s="37">
        <v>272.60998499999999</v>
      </c>
      <c r="G1474" s="38">
        <v>69678400</v>
      </c>
      <c r="H1474" s="37">
        <v>247.532578</v>
      </c>
      <c r="I1474" s="41">
        <f t="shared" si="171"/>
        <v>0.90800994688437409</v>
      </c>
      <c r="J1474" s="41">
        <f t="shared" ca="1" si="172"/>
        <v>1</v>
      </c>
      <c r="K1474" s="37">
        <f t="shared" si="173"/>
        <v>245.62</v>
      </c>
      <c r="L1474" s="37">
        <f t="shared" si="174"/>
        <v>247.99</v>
      </c>
      <c r="M1474" s="37">
        <f t="shared" si="175"/>
        <v>245.54</v>
      </c>
      <c r="N1474" s="37">
        <f t="shared" si="176"/>
        <v>247.53</v>
      </c>
      <c r="O1474" s="38">
        <f t="shared" ca="1" si="177"/>
        <v>69678400</v>
      </c>
    </row>
    <row r="1475" spans="1:15" x14ac:dyDescent="0.4">
      <c r="A1475">
        <v>1460</v>
      </c>
      <c r="B1475" s="63">
        <v>43249</v>
      </c>
      <c r="C1475" s="37">
        <v>270.30999800000001</v>
      </c>
      <c r="D1475" s="37">
        <v>271.17001299999998</v>
      </c>
      <c r="E1475" s="37">
        <v>267.76001000000002</v>
      </c>
      <c r="F1475" s="37">
        <v>269.01998900000001</v>
      </c>
      <c r="G1475" s="38">
        <v>115908600</v>
      </c>
      <c r="H1475" s="37">
        <v>244.27278100000001</v>
      </c>
      <c r="I1475" s="41">
        <f t="shared" si="171"/>
        <v>0.90800977989780529</v>
      </c>
      <c r="J1475" s="41">
        <f t="shared" ca="1" si="172"/>
        <v>1</v>
      </c>
      <c r="K1475" s="37">
        <f t="shared" si="173"/>
        <v>245.44</v>
      </c>
      <c r="L1475" s="37">
        <f t="shared" si="174"/>
        <v>246.23</v>
      </c>
      <c r="M1475" s="37">
        <f t="shared" si="175"/>
        <v>243.13</v>
      </c>
      <c r="N1475" s="37">
        <f t="shared" si="176"/>
        <v>244.27</v>
      </c>
      <c r="O1475" s="38">
        <f t="shared" ca="1" si="177"/>
        <v>115908600</v>
      </c>
    </row>
    <row r="1476" spans="1:15" x14ac:dyDescent="0.4">
      <c r="A1476">
        <v>1461</v>
      </c>
      <c r="B1476" s="63">
        <v>43245</v>
      </c>
      <c r="C1476" s="37">
        <v>272.14999399999999</v>
      </c>
      <c r="D1476" s="37">
        <v>272.85998499999999</v>
      </c>
      <c r="E1476" s="37">
        <v>271.57998700000002</v>
      </c>
      <c r="F1476" s="37">
        <v>272.14999399999999</v>
      </c>
      <c r="G1476" s="38">
        <v>56374800</v>
      </c>
      <c r="H1476" s="37">
        <v>247.114822</v>
      </c>
      <c r="I1476" s="41">
        <f t="shared" si="171"/>
        <v>0.90800965441138315</v>
      </c>
      <c r="J1476" s="41">
        <f t="shared" ca="1" si="172"/>
        <v>1</v>
      </c>
      <c r="K1476" s="37">
        <f t="shared" si="173"/>
        <v>247.11</v>
      </c>
      <c r="L1476" s="37">
        <f t="shared" si="174"/>
        <v>247.76</v>
      </c>
      <c r="M1476" s="37">
        <f t="shared" si="175"/>
        <v>246.6</v>
      </c>
      <c r="N1476" s="37">
        <f t="shared" si="176"/>
        <v>247.11</v>
      </c>
      <c r="O1476" s="38">
        <f t="shared" ca="1" si="177"/>
        <v>56374800</v>
      </c>
    </row>
    <row r="1477" spans="1:15" x14ac:dyDescent="0.4">
      <c r="A1477">
        <v>1462</v>
      </c>
      <c r="B1477" s="63">
        <v>43244</v>
      </c>
      <c r="C1477" s="37">
        <v>272.91000400000001</v>
      </c>
      <c r="D1477" s="37">
        <v>273.22000100000002</v>
      </c>
      <c r="E1477" s="37">
        <v>270.77999899999998</v>
      </c>
      <c r="F1477" s="37">
        <v>272.79998799999998</v>
      </c>
      <c r="G1477" s="38">
        <v>76043800</v>
      </c>
      <c r="H1477" s="37">
        <v>247.70500200000001</v>
      </c>
      <c r="I1477" s="41">
        <f t="shared" si="171"/>
        <v>0.90800957806493754</v>
      </c>
      <c r="J1477" s="41">
        <f t="shared" ca="1" si="172"/>
        <v>1</v>
      </c>
      <c r="K1477" s="37">
        <f t="shared" si="173"/>
        <v>247.8</v>
      </c>
      <c r="L1477" s="37">
        <f t="shared" si="174"/>
        <v>248.09</v>
      </c>
      <c r="M1477" s="37">
        <f t="shared" si="175"/>
        <v>245.87</v>
      </c>
      <c r="N1477" s="37">
        <f t="shared" si="176"/>
        <v>247.71</v>
      </c>
      <c r="O1477" s="38">
        <f t="shared" ca="1" si="177"/>
        <v>76043800</v>
      </c>
    </row>
    <row r="1478" spans="1:15" x14ac:dyDescent="0.4">
      <c r="A1478">
        <v>1463</v>
      </c>
      <c r="B1478" s="63">
        <v>43243</v>
      </c>
      <c r="C1478" s="37">
        <v>271.17001299999998</v>
      </c>
      <c r="D1478" s="37">
        <v>273.39001500000001</v>
      </c>
      <c r="E1478" s="37">
        <v>270.98998999999998</v>
      </c>
      <c r="F1478" s="37">
        <v>273.35998499999999</v>
      </c>
      <c r="G1478" s="38">
        <v>64694200</v>
      </c>
      <c r="H1478" s="37">
        <v>248.21354700000001</v>
      </c>
      <c r="I1478" s="41">
        <f t="shared" si="171"/>
        <v>0.90800980619017813</v>
      </c>
      <c r="J1478" s="41">
        <f t="shared" ca="1" si="172"/>
        <v>1</v>
      </c>
      <c r="K1478" s="37">
        <f t="shared" si="173"/>
        <v>246.23</v>
      </c>
      <c r="L1478" s="37">
        <f t="shared" si="174"/>
        <v>248.24</v>
      </c>
      <c r="M1478" s="37">
        <f t="shared" si="175"/>
        <v>246.06</v>
      </c>
      <c r="N1478" s="37">
        <f t="shared" si="176"/>
        <v>248.21</v>
      </c>
      <c r="O1478" s="38">
        <f t="shared" ca="1" si="177"/>
        <v>64694200</v>
      </c>
    </row>
    <row r="1479" spans="1:15" x14ac:dyDescent="0.4">
      <c r="A1479">
        <v>1464</v>
      </c>
      <c r="B1479" s="63">
        <v>43242</v>
      </c>
      <c r="C1479" s="37">
        <v>273.959991</v>
      </c>
      <c r="D1479" s="37">
        <v>274.25</v>
      </c>
      <c r="E1479" s="37">
        <v>272.23998999999998</v>
      </c>
      <c r="F1479" s="37">
        <v>272.60998499999999</v>
      </c>
      <c r="G1479" s="38">
        <v>52966400</v>
      </c>
      <c r="H1479" s="37">
        <v>247.532578</v>
      </c>
      <c r="I1479" s="41">
        <f t="shared" si="171"/>
        <v>0.90800994688437409</v>
      </c>
      <c r="J1479" s="41">
        <f t="shared" ca="1" si="172"/>
        <v>1</v>
      </c>
      <c r="K1479" s="37">
        <f t="shared" si="173"/>
        <v>248.76</v>
      </c>
      <c r="L1479" s="37">
        <f t="shared" si="174"/>
        <v>249.02</v>
      </c>
      <c r="M1479" s="37">
        <f t="shared" si="175"/>
        <v>247.2</v>
      </c>
      <c r="N1479" s="37">
        <f t="shared" si="176"/>
        <v>247.53</v>
      </c>
      <c r="O1479" s="38">
        <f t="shared" ca="1" si="177"/>
        <v>52966400</v>
      </c>
    </row>
    <row r="1480" spans="1:15" x14ac:dyDescent="0.4">
      <c r="A1480">
        <v>1465</v>
      </c>
      <c r="B1480" s="63">
        <v>43241</v>
      </c>
      <c r="C1480" s="37">
        <v>273.01001000000002</v>
      </c>
      <c r="D1480" s="37">
        <v>273.98001099999999</v>
      </c>
      <c r="E1480" s="37">
        <v>272.57000699999998</v>
      </c>
      <c r="F1480" s="37">
        <v>273.36999500000002</v>
      </c>
      <c r="G1480" s="38">
        <v>58025900</v>
      </c>
      <c r="H1480" s="37">
        <v>248.222702</v>
      </c>
      <c r="I1480" s="41">
        <f t="shared" si="171"/>
        <v>0.90801004696949272</v>
      </c>
      <c r="J1480" s="41">
        <f t="shared" ca="1" si="172"/>
        <v>1</v>
      </c>
      <c r="K1480" s="37">
        <f t="shared" si="173"/>
        <v>247.9</v>
      </c>
      <c r="L1480" s="37">
        <f t="shared" si="174"/>
        <v>248.78</v>
      </c>
      <c r="M1480" s="37">
        <f t="shared" si="175"/>
        <v>247.5</v>
      </c>
      <c r="N1480" s="37">
        <f t="shared" si="176"/>
        <v>248.22</v>
      </c>
      <c r="O1480" s="38">
        <f t="shared" ca="1" si="177"/>
        <v>58025900</v>
      </c>
    </row>
    <row r="1481" spans="1:15" x14ac:dyDescent="0.4">
      <c r="A1481">
        <v>1466</v>
      </c>
      <c r="B1481" s="63">
        <v>43238</v>
      </c>
      <c r="C1481" s="37">
        <v>271.61999500000002</v>
      </c>
      <c r="D1481" s="37">
        <v>272.02999899999998</v>
      </c>
      <c r="E1481" s="37">
        <v>270.92999300000002</v>
      </c>
      <c r="F1481" s="37">
        <v>271.32998700000002</v>
      </c>
      <c r="G1481" s="38">
        <v>64368000</v>
      </c>
      <c r="H1481" s="37">
        <v>246.370285</v>
      </c>
      <c r="I1481" s="41">
        <f t="shared" si="171"/>
        <v>0.90800979178169483</v>
      </c>
      <c r="J1481" s="41">
        <f t="shared" ca="1" si="172"/>
        <v>1</v>
      </c>
      <c r="K1481" s="37">
        <f t="shared" si="173"/>
        <v>246.63</v>
      </c>
      <c r="L1481" s="37">
        <f t="shared" si="174"/>
        <v>247.01</v>
      </c>
      <c r="M1481" s="37">
        <f t="shared" si="175"/>
        <v>246.01</v>
      </c>
      <c r="N1481" s="37">
        <f t="shared" si="176"/>
        <v>246.37</v>
      </c>
      <c r="O1481" s="38">
        <f t="shared" ca="1" si="177"/>
        <v>64368000</v>
      </c>
    </row>
    <row r="1482" spans="1:15" x14ac:dyDescent="0.4">
      <c r="A1482">
        <v>1467</v>
      </c>
      <c r="B1482" s="63">
        <v>43237</v>
      </c>
      <c r="C1482" s="37">
        <v>271.94000199999999</v>
      </c>
      <c r="D1482" s="37">
        <v>273.23001099999999</v>
      </c>
      <c r="E1482" s="37">
        <v>271.13000499999998</v>
      </c>
      <c r="F1482" s="37">
        <v>272.01001000000002</v>
      </c>
      <c r="G1482" s="38">
        <v>56536400</v>
      </c>
      <c r="H1482" s="37">
        <v>246.98777799999999</v>
      </c>
      <c r="I1482" s="41">
        <f t="shared" si="171"/>
        <v>0.90800988537149785</v>
      </c>
      <c r="J1482" s="41">
        <f t="shared" ca="1" si="172"/>
        <v>1</v>
      </c>
      <c r="K1482" s="37">
        <f t="shared" si="173"/>
        <v>246.92</v>
      </c>
      <c r="L1482" s="37">
        <f t="shared" si="174"/>
        <v>248.1</v>
      </c>
      <c r="M1482" s="37">
        <f t="shared" si="175"/>
        <v>246.19</v>
      </c>
      <c r="N1482" s="37">
        <f t="shared" si="176"/>
        <v>246.99</v>
      </c>
      <c r="O1482" s="38">
        <f t="shared" ca="1" si="177"/>
        <v>56536400</v>
      </c>
    </row>
    <row r="1483" spans="1:15" x14ac:dyDescent="0.4">
      <c r="A1483">
        <v>1468</v>
      </c>
      <c r="B1483" s="63">
        <v>43236</v>
      </c>
      <c r="C1483" s="37">
        <v>271.14001500000001</v>
      </c>
      <c r="D1483" s="37">
        <v>272.76001000000002</v>
      </c>
      <c r="E1483" s="37">
        <v>271.10998499999999</v>
      </c>
      <c r="F1483" s="37">
        <v>272.23998999999998</v>
      </c>
      <c r="G1483" s="38">
        <v>53942600</v>
      </c>
      <c r="H1483" s="37">
        <v>247.196594</v>
      </c>
      <c r="I1483" s="41">
        <f t="shared" si="171"/>
        <v>0.90800985556897806</v>
      </c>
      <c r="J1483" s="41">
        <f t="shared" ca="1" si="172"/>
        <v>1</v>
      </c>
      <c r="K1483" s="37">
        <f t="shared" si="173"/>
        <v>246.2</v>
      </c>
      <c r="L1483" s="37">
        <f t="shared" si="174"/>
        <v>247.67</v>
      </c>
      <c r="M1483" s="37">
        <f t="shared" si="175"/>
        <v>246.17</v>
      </c>
      <c r="N1483" s="37">
        <f t="shared" si="176"/>
        <v>247.2</v>
      </c>
      <c r="O1483" s="38">
        <f t="shared" ca="1" si="177"/>
        <v>53942600</v>
      </c>
    </row>
    <row r="1484" spans="1:15" x14ac:dyDescent="0.4">
      <c r="A1484">
        <v>1469</v>
      </c>
      <c r="B1484" s="63">
        <v>43235</v>
      </c>
      <c r="C1484" s="37">
        <v>271.58999599999999</v>
      </c>
      <c r="D1484" s="37">
        <v>271.60998499999999</v>
      </c>
      <c r="E1484" s="37">
        <v>270.02999899999998</v>
      </c>
      <c r="F1484" s="37">
        <v>271.10000600000001</v>
      </c>
      <c r="G1484" s="38">
        <v>87036100</v>
      </c>
      <c r="H1484" s="37">
        <v>246.161438</v>
      </c>
      <c r="I1484" s="41">
        <f t="shared" si="171"/>
        <v>0.90800971063054858</v>
      </c>
      <c r="J1484" s="41">
        <f t="shared" ca="1" si="172"/>
        <v>1</v>
      </c>
      <c r="K1484" s="37">
        <f t="shared" si="173"/>
        <v>246.61</v>
      </c>
      <c r="L1484" s="37">
        <f t="shared" si="174"/>
        <v>246.62</v>
      </c>
      <c r="M1484" s="37">
        <f t="shared" si="175"/>
        <v>245.19</v>
      </c>
      <c r="N1484" s="37">
        <f t="shared" si="176"/>
        <v>246.16</v>
      </c>
      <c r="O1484" s="38">
        <f t="shared" ca="1" si="177"/>
        <v>87036100</v>
      </c>
    </row>
    <row r="1485" spans="1:15" x14ac:dyDescent="0.4">
      <c r="A1485">
        <v>1470</v>
      </c>
      <c r="B1485" s="63">
        <v>43234</v>
      </c>
      <c r="C1485" s="37">
        <v>273.33999599999999</v>
      </c>
      <c r="D1485" s="37">
        <v>274.07998700000002</v>
      </c>
      <c r="E1485" s="37">
        <v>272.35998499999999</v>
      </c>
      <c r="F1485" s="37">
        <v>272.98001099999999</v>
      </c>
      <c r="G1485" s="38">
        <v>54790600</v>
      </c>
      <c r="H1485" s="37">
        <v>247.86850000000001</v>
      </c>
      <c r="I1485" s="41">
        <f t="shared" si="171"/>
        <v>0.90800970771445977</v>
      </c>
      <c r="J1485" s="41">
        <f t="shared" ca="1" si="172"/>
        <v>1</v>
      </c>
      <c r="K1485" s="37">
        <f t="shared" si="173"/>
        <v>248.2</v>
      </c>
      <c r="L1485" s="37">
        <f t="shared" si="174"/>
        <v>248.87</v>
      </c>
      <c r="M1485" s="37">
        <f t="shared" si="175"/>
        <v>247.31</v>
      </c>
      <c r="N1485" s="37">
        <f t="shared" si="176"/>
        <v>247.87</v>
      </c>
      <c r="O1485" s="38">
        <f t="shared" ca="1" si="177"/>
        <v>54790600</v>
      </c>
    </row>
    <row r="1486" spans="1:15" x14ac:dyDescent="0.4">
      <c r="A1486">
        <v>1471</v>
      </c>
      <c r="B1486" s="63">
        <v>43231</v>
      </c>
      <c r="C1486" s="37">
        <v>272.16000400000001</v>
      </c>
      <c r="D1486" s="37">
        <v>273.14999399999999</v>
      </c>
      <c r="E1486" s="37">
        <v>271.57998700000002</v>
      </c>
      <c r="F1486" s="37">
        <v>272.85000600000001</v>
      </c>
      <c r="G1486" s="38">
        <v>59871500</v>
      </c>
      <c r="H1486" s="37">
        <v>247.75048799999999</v>
      </c>
      <c r="I1486" s="41">
        <f t="shared" si="171"/>
        <v>0.90800983159956383</v>
      </c>
      <c r="J1486" s="41">
        <f t="shared" ca="1" si="172"/>
        <v>1</v>
      </c>
      <c r="K1486" s="37">
        <f t="shared" si="173"/>
        <v>247.12</v>
      </c>
      <c r="L1486" s="37">
        <f t="shared" si="174"/>
        <v>248.02</v>
      </c>
      <c r="M1486" s="37">
        <f t="shared" si="175"/>
        <v>246.6</v>
      </c>
      <c r="N1486" s="37">
        <f t="shared" si="176"/>
        <v>247.75</v>
      </c>
      <c r="O1486" s="38">
        <f t="shared" ca="1" si="177"/>
        <v>59871500</v>
      </c>
    </row>
    <row r="1487" spans="1:15" x14ac:dyDescent="0.4">
      <c r="A1487">
        <v>1472</v>
      </c>
      <c r="B1487" s="63">
        <v>43230</v>
      </c>
      <c r="C1487" s="37">
        <v>270.33999599999999</v>
      </c>
      <c r="D1487" s="37">
        <v>272.39001500000001</v>
      </c>
      <c r="E1487" s="37">
        <v>270.22000100000002</v>
      </c>
      <c r="F1487" s="37">
        <v>272.01998900000001</v>
      </c>
      <c r="G1487" s="38">
        <v>72063900</v>
      </c>
      <c r="H1487" s="37">
        <v>246.996826</v>
      </c>
      <c r="I1487" s="41">
        <f t="shared" si="171"/>
        <v>0.90800983746823105</v>
      </c>
      <c r="J1487" s="41">
        <f t="shared" ca="1" si="172"/>
        <v>1</v>
      </c>
      <c r="K1487" s="37">
        <f t="shared" si="173"/>
        <v>245.47</v>
      </c>
      <c r="L1487" s="37">
        <f t="shared" si="174"/>
        <v>247.33</v>
      </c>
      <c r="M1487" s="37">
        <f t="shared" si="175"/>
        <v>245.36</v>
      </c>
      <c r="N1487" s="37">
        <f t="shared" si="176"/>
        <v>247</v>
      </c>
      <c r="O1487" s="38">
        <f t="shared" ca="1" si="177"/>
        <v>72063900</v>
      </c>
    </row>
    <row r="1488" spans="1:15" x14ac:dyDescent="0.4">
      <c r="A1488">
        <v>1473</v>
      </c>
      <c r="B1488" s="63">
        <v>43229</v>
      </c>
      <c r="C1488" s="37">
        <v>267.67999300000002</v>
      </c>
      <c r="D1488" s="37">
        <v>269.86999500000002</v>
      </c>
      <c r="E1488" s="37">
        <v>267.08999599999999</v>
      </c>
      <c r="F1488" s="37">
        <v>269.5</v>
      </c>
      <c r="G1488" s="38">
        <v>59666100</v>
      </c>
      <c r="H1488" s="37">
        <v>244.708664</v>
      </c>
      <c r="I1488" s="41">
        <f t="shared" si="171"/>
        <v>0.90800988497217072</v>
      </c>
      <c r="J1488" s="41">
        <f t="shared" ca="1" si="172"/>
        <v>1</v>
      </c>
      <c r="K1488" s="37">
        <f t="shared" si="173"/>
        <v>243.06</v>
      </c>
      <c r="L1488" s="37">
        <f t="shared" si="174"/>
        <v>245.04</v>
      </c>
      <c r="M1488" s="37">
        <f t="shared" si="175"/>
        <v>242.52</v>
      </c>
      <c r="N1488" s="37">
        <f t="shared" si="176"/>
        <v>244.71</v>
      </c>
      <c r="O1488" s="38">
        <f t="shared" ca="1" si="177"/>
        <v>59666100</v>
      </c>
    </row>
    <row r="1489" spans="1:15" x14ac:dyDescent="0.4">
      <c r="A1489">
        <v>1474</v>
      </c>
      <c r="B1489" s="63">
        <v>43228</v>
      </c>
      <c r="C1489" s="37">
        <v>266.5</v>
      </c>
      <c r="D1489" s="37">
        <v>267.32998700000002</v>
      </c>
      <c r="E1489" s="37">
        <v>265.14999399999999</v>
      </c>
      <c r="F1489" s="37">
        <v>266.92001299999998</v>
      </c>
      <c r="G1489" s="38">
        <v>67499200</v>
      </c>
      <c r="H1489" s="37">
        <v>242.36601300000001</v>
      </c>
      <c r="I1489" s="41">
        <f t="shared" ref="I1489:I1552" si="178">IF(F1489=0,1,H1489/F1489)</f>
        <v>0.90800989508418772</v>
      </c>
      <c r="J1489" s="41">
        <f t="shared" ref="J1489:J1552" ca="1" si="179">INDEX(OFFSET($T$15,0,0,$S$13+1,1),MATCH(B1489,OFFSET($Q$15,0,0,$S$13+1,1),-1))</f>
        <v>1</v>
      </c>
      <c r="K1489" s="37">
        <f t="shared" ref="K1489:K1552" si="180">ROUND($I1489*C1489,2)</f>
        <v>241.98</v>
      </c>
      <c r="L1489" s="37">
        <f t="shared" ref="L1489:L1552" si="181">ROUND($I1489*D1489,2)</f>
        <v>242.74</v>
      </c>
      <c r="M1489" s="37">
        <f t="shared" ref="M1489:M1552" si="182">ROUND($I1489*E1489,2)</f>
        <v>240.76</v>
      </c>
      <c r="N1489" s="37">
        <f t="shared" ref="N1489:N1552" si="183">ROUND($I1489*F1489,2)</f>
        <v>242.37</v>
      </c>
      <c r="O1489" s="38">
        <f t="shared" ref="O1489:O1552" ca="1" si="184">G1489*J1489</f>
        <v>67499200</v>
      </c>
    </row>
    <row r="1490" spans="1:15" x14ac:dyDescent="0.4">
      <c r="A1490">
        <v>1475</v>
      </c>
      <c r="B1490" s="63">
        <v>43227</v>
      </c>
      <c r="C1490" s="37">
        <v>266.89001500000001</v>
      </c>
      <c r="D1490" s="37">
        <v>268.01998900000001</v>
      </c>
      <c r="E1490" s="37">
        <v>266.10998499999999</v>
      </c>
      <c r="F1490" s="37">
        <v>266.92001299999998</v>
      </c>
      <c r="G1490" s="38">
        <v>55304900</v>
      </c>
      <c r="H1490" s="37">
        <v>242.36601300000001</v>
      </c>
      <c r="I1490" s="41">
        <f t="shared" si="178"/>
        <v>0.90800989508418772</v>
      </c>
      <c r="J1490" s="41">
        <f t="shared" ca="1" si="179"/>
        <v>1</v>
      </c>
      <c r="K1490" s="37">
        <f t="shared" si="180"/>
        <v>242.34</v>
      </c>
      <c r="L1490" s="37">
        <f t="shared" si="181"/>
        <v>243.36</v>
      </c>
      <c r="M1490" s="37">
        <f t="shared" si="182"/>
        <v>241.63</v>
      </c>
      <c r="N1490" s="37">
        <f t="shared" si="183"/>
        <v>242.37</v>
      </c>
      <c r="O1490" s="38">
        <f t="shared" ca="1" si="184"/>
        <v>55304900</v>
      </c>
    </row>
    <row r="1491" spans="1:15" x14ac:dyDescent="0.4">
      <c r="A1491">
        <v>1476</v>
      </c>
      <c r="B1491" s="63">
        <v>43224</v>
      </c>
      <c r="C1491" s="37">
        <v>261.51998900000001</v>
      </c>
      <c r="D1491" s="37">
        <v>266.790009</v>
      </c>
      <c r="E1491" s="37">
        <v>261.14999399999999</v>
      </c>
      <c r="F1491" s="37">
        <v>266.01998900000001</v>
      </c>
      <c r="G1491" s="38">
        <v>91222100</v>
      </c>
      <c r="H1491" s="37">
        <v>241.54875200000001</v>
      </c>
      <c r="I1491" s="41">
        <f t="shared" si="178"/>
        <v>0.90800978117475228</v>
      </c>
      <c r="J1491" s="41">
        <f t="shared" ca="1" si="179"/>
        <v>1</v>
      </c>
      <c r="K1491" s="37">
        <f t="shared" si="180"/>
        <v>237.46</v>
      </c>
      <c r="L1491" s="37">
        <f t="shared" si="181"/>
        <v>242.25</v>
      </c>
      <c r="M1491" s="37">
        <f t="shared" si="182"/>
        <v>237.13</v>
      </c>
      <c r="N1491" s="37">
        <f t="shared" si="183"/>
        <v>241.55</v>
      </c>
      <c r="O1491" s="38">
        <f t="shared" ca="1" si="184"/>
        <v>91222100</v>
      </c>
    </row>
    <row r="1492" spans="1:15" x14ac:dyDescent="0.4">
      <c r="A1492">
        <v>1477</v>
      </c>
      <c r="B1492" s="63">
        <v>43223</v>
      </c>
      <c r="C1492" s="37">
        <v>262.26001000000002</v>
      </c>
      <c r="D1492" s="37">
        <v>263.35998499999999</v>
      </c>
      <c r="E1492" s="37">
        <v>259.04998799999998</v>
      </c>
      <c r="F1492" s="37">
        <v>262.61999500000002</v>
      </c>
      <c r="G1492" s="38">
        <v>136311500</v>
      </c>
      <c r="H1492" s="37">
        <v>238.46154799999999</v>
      </c>
      <c r="I1492" s="41">
        <f t="shared" si="178"/>
        <v>0.90800987183020843</v>
      </c>
      <c r="J1492" s="41">
        <f t="shared" ca="1" si="179"/>
        <v>1</v>
      </c>
      <c r="K1492" s="37">
        <f t="shared" si="180"/>
        <v>238.13</v>
      </c>
      <c r="L1492" s="37">
        <f t="shared" si="181"/>
        <v>239.13</v>
      </c>
      <c r="M1492" s="37">
        <f t="shared" si="182"/>
        <v>235.22</v>
      </c>
      <c r="N1492" s="37">
        <f t="shared" si="183"/>
        <v>238.46</v>
      </c>
      <c r="O1492" s="38">
        <f t="shared" ca="1" si="184"/>
        <v>136311500</v>
      </c>
    </row>
    <row r="1493" spans="1:15" x14ac:dyDescent="0.4">
      <c r="A1493">
        <v>1478</v>
      </c>
      <c r="B1493" s="63">
        <v>43222</v>
      </c>
      <c r="C1493" s="37">
        <v>264.76001000000002</v>
      </c>
      <c r="D1493" s="37">
        <v>265.67999300000002</v>
      </c>
      <c r="E1493" s="37">
        <v>262.76001000000002</v>
      </c>
      <c r="F1493" s="37">
        <v>263.20001200000002</v>
      </c>
      <c r="G1493" s="38">
        <v>86368900</v>
      </c>
      <c r="H1493" s="37">
        <v>238.98822000000001</v>
      </c>
      <c r="I1493" s="41">
        <f t="shared" si="178"/>
        <v>0.90800991300866662</v>
      </c>
      <c r="J1493" s="41">
        <f t="shared" ca="1" si="179"/>
        <v>1</v>
      </c>
      <c r="K1493" s="37">
        <f t="shared" si="180"/>
        <v>240.4</v>
      </c>
      <c r="L1493" s="37">
        <f t="shared" si="181"/>
        <v>241.24</v>
      </c>
      <c r="M1493" s="37">
        <f t="shared" si="182"/>
        <v>238.59</v>
      </c>
      <c r="N1493" s="37">
        <f t="shared" si="183"/>
        <v>238.99</v>
      </c>
      <c r="O1493" s="38">
        <f t="shared" ca="1" si="184"/>
        <v>86368900</v>
      </c>
    </row>
    <row r="1494" spans="1:15" x14ac:dyDescent="0.4">
      <c r="A1494">
        <v>1479</v>
      </c>
      <c r="B1494" s="63">
        <v>43221</v>
      </c>
      <c r="C1494" s="37">
        <v>263.86999500000002</v>
      </c>
      <c r="D1494" s="37">
        <v>265.10000600000001</v>
      </c>
      <c r="E1494" s="37">
        <v>262.10998499999999</v>
      </c>
      <c r="F1494" s="37">
        <v>264.98001099999999</v>
      </c>
      <c r="G1494" s="38">
        <v>74203400</v>
      </c>
      <c r="H1494" s="37">
        <v>240.60443100000001</v>
      </c>
      <c r="I1494" s="41">
        <f t="shared" si="178"/>
        <v>0.90800974040264504</v>
      </c>
      <c r="J1494" s="41">
        <f t="shared" ca="1" si="179"/>
        <v>1</v>
      </c>
      <c r="K1494" s="37">
        <f t="shared" si="180"/>
        <v>239.6</v>
      </c>
      <c r="L1494" s="37">
        <f t="shared" si="181"/>
        <v>240.71</v>
      </c>
      <c r="M1494" s="37">
        <f t="shared" si="182"/>
        <v>238</v>
      </c>
      <c r="N1494" s="37">
        <f t="shared" si="183"/>
        <v>240.6</v>
      </c>
      <c r="O1494" s="38">
        <f t="shared" ca="1" si="184"/>
        <v>74203400</v>
      </c>
    </row>
    <row r="1495" spans="1:15" x14ac:dyDescent="0.4">
      <c r="A1495">
        <v>1480</v>
      </c>
      <c r="B1495" s="63">
        <v>43220</v>
      </c>
      <c r="C1495" s="37">
        <v>267.26001000000002</v>
      </c>
      <c r="D1495" s="37">
        <v>267.89001500000001</v>
      </c>
      <c r="E1495" s="37">
        <v>264.42999300000002</v>
      </c>
      <c r="F1495" s="37">
        <v>264.51001000000002</v>
      </c>
      <c r="G1495" s="38">
        <v>82182300</v>
      </c>
      <c r="H1495" s="37">
        <v>240.177628</v>
      </c>
      <c r="I1495" s="41">
        <f t="shared" si="178"/>
        <v>0.90800959857814068</v>
      </c>
      <c r="J1495" s="41">
        <f t="shared" ca="1" si="179"/>
        <v>1</v>
      </c>
      <c r="K1495" s="37">
        <f t="shared" si="180"/>
        <v>242.67</v>
      </c>
      <c r="L1495" s="37">
        <f t="shared" si="181"/>
        <v>243.25</v>
      </c>
      <c r="M1495" s="37">
        <f t="shared" si="182"/>
        <v>240.1</v>
      </c>
      <c r="N1495" s="37">
        <f t="shared" si="183"/>
        <v>240.18</v>
      </c>
      <c r="O1495" s="38">
        <f t="shared" ca="1" si="184"/>
        <v>82182300</v>
      </c>
    </row>
    <row r="1496" spans="1:15" x14ac:dyDescent="0.4">
      <c r="A1496">
        <v>1481</v>
      </c>
      <c r="B1496" s="63">
        <v>43217</v>
      </c>
      <c r="C1496" s="37">
        <v>267</v>
      </c>
      <c r="D1496" s="37">
        <v>267.33999599999999</v>
      </c>
      <c r="E1496" s="37">
        <v>265.5</v>
      </c>
      <c r="F1496" s="37">
        <v>266.55999800000001</v>
      </c>
      <c r="G1496" s="38">
        <v>57053600</v>
      </c>
      <c r="H1496" s="37">
        <v>242.03909300000001</v>
      </c>
      <c r="I1496" s="41">
        <f t="shared" si="178"/>
        <v>0.90800980948386711</v>
      </c>
      <c r="J1496" s="41">
        <f t="shared" ca="1" si="179"/>
        <v>1</v>
      </c>
      <c r="K1496" s="37">
        <f t="shared" si="180"/>
        <v>242.44</v>
      </c>
      <c r="L1496" s="37">
        <f t="shared" si="181"/>
        <v>242.75</v>
      </c>
      <c r="M1496" s="37">
        <f t="shared" si="182"/>
        <v>241.08</v>
      </c>
      <c r="N1496" s="37">
        <f t="shared" si="183"/>
        <v>242.04</v>
      </c>
      <c r="O1496" s="38">
        <f t="shared" ca="1" si="184"/>
        <v>57053600</v>
      </c>
    </row>
    <row r="1497" spans="1:15" x14ac:dyDescent="0.4">
      <c r="A1497">
        <v>1482</v>
      </c>
      <c r="B1497" s="63">
        <v>43216</v>
      </c>
      <c r="C1497" s="37">
        <v>264.790009</v>
      </c>
      <c r="D1497" s="37">
        <v>267.25</v>
      </c>
      <c r="E1497" s="37">
        <v>264.290009</v>
      </c>
      <c r="F1497" s="37">
        <v>266.30999800000001</v>
      </c>
      <c r="G1497" s="38">
        <v>67731900</v>
      </c>
      <c r="H1497" s="37">
        <v>241.81208799999999</v>
      </c>
      <c r="I1497" s="41">
        <f t="shared" si="178"/>
        <v>0.908009799917463</v>
      </c>
      <c r="J1497" s="41">
        <f t="shared" ca="1" si="179"/>
        <v>1</v>
      </c>
      <c r="K1497" s="37">
        <f t="shared" si="180"/>
        <v>240.43</v>
      </c>
      <c r="L1497" s="37">
        <f t="shared" si="181"/>
        <v>242.67</v>
      </c>
      <c r="M1497" s="37">
        <f t="shared" si="182"/>
        <v>239.98</v>
      </c>
      <c r="N1497" s="37">
        <f t="shared" si="183"/>
        <v>241.81</v>
      </c>
      <c r="O1497" s="38">
        <f t="shared" ca="1" si="184"/>
        <v>67731900</v>
      </c>
    </row>
    <row r="1498" spans="1:15" x14ac:dyDescent="0.4">
      <c r="A1498">
        <v>1483</v>
      </c>
      <c r="B1498" s="63">
        <v>43215</v>
      </c>
      <c r="C1498" s="37">
        <v>262.91000400000001</v>
      </c>
      <c r="D1498" s="37">
        <v>264.13000499999998</v>
      </c>
      <c r="E1498" s="37">
        <v>260.85000600000001</v>
      </c>
      <c r="F1498" s="37">
        <v>263.63000499999998</v>
      </c>
      <c r="G1498" s="38">
        <v>103840900</v>
      </c>
      <c r="H1498" s="37">
        <v>239.378647</v>
      </c>
      <c r="I1498" s="41">
        <f t="shared" si="178"/>
        <v>0.90800987163809377</v>
      </c>
      <c r="J1498" s="41">
        <f t="shared" ca="1" si="179"/>
        <v>1</v>
      </c>
      <c r="K1498" s="37">
        <f t="shared" si="180"/>
        <v>238.72</v>
      </c>
      <c r="L1498" s="37">
        <f t="shared" si="181"/>
        <v>239.83</v>
      </c>
      <c r="M1498" s="37">
        <f t="shared" si="182"/>
        <v>236.85</v>
      </c>
      <c r="N1498" s="37">
        <f t="shared" si="183"/>
        <v>239.38</v>
      </c>
      <c r="O1498" s="38">
        <f t="shared" ca="1" si="184"/>
        <v>103840900</v>
      </c>
    </row>
    <row r="1499" spans="1:15" x14ac:dyDescent="0.4">
      <c r="A1499">
        <v>1484</v>
      </c>
      <c r="B1499" s="63">
        <v>43214</v>
      </c>
      <c r="C1499" s="37">
        <v>267.73001099999999</v>
      </c>
      <c r="D1499" s="37">
        <v>267.98001099999999</v>
      </c>
      <c r="E1499" s="37">
        <v>261.27999899999998</v>
      </c>
      <c r="F1499" s="37">
        <v>262.98001099999999</v>
      </c>
      <c r="G1499" s="38">
        <v>112885500</v>
      </c>
      <c r="H1499" s="37">
        <v>238.78845200000001</v>
      </c>
      <c r="I1499" s="41">
        <f t="shared" si="178"/>
        <v>0.90800989433375612</v>
      </c>
      <c r="J1499" s="41">
        <f t="shared" ca="1" si="179"/>
        <v>1</v>
      </c>
      <c r="K1499" s="37">
        <f t="shared" si="180"/>
        <v>243.1</v>
      </c>
      <c r="L1499" s="37">
        <f t="shared" si="181"/>
        <v>243.33</v>
      </c>
      <c r="M1499" s="37">
        <f t="shared" si="182"/>
        <v>237.24</v>
      </c>
      <c r="N1499" s="37">
        <f t="shared" si="183"/>
        <v>238.79</v>
      </c>
      <c r="O1499" s="38">
        <f t="shared" ca="1" si="184"/>
        <v>112885500</v>
      </c>
    </row>
    <row r="1500" spans="1:15" x14ac:dyDescent="0.4">
      <c r="A1500">
        <v>1485</v>
      </c>
      <c r="B1500" s="63">
        <v>43213</v>
      </c>
      <c r="C1500" s="37">
        <v>267.26001000000002</v>
      </c>
      <c r="D1500" s="37">
        <v>267.89001500000001</v>
      </c>
      <c r="E1500" s="37">
        <v>265.35000600000001</v>
      </c>
      <c r="F1500" s="37">
        <v>266.57000699999998</v>
      </c>
      <c r="G1500" s="38">
        <v>65558000</v>
      </c>
      <c r="H1500" s="37">
        <v>242.048203</v>
      </c>
      <c r="I1500" s="41">
        <f t="shared" si="178"/>
        <v>0.908009891000228</v>
      </c>
      <c r="J1500" s="41">
        <f t="shared" ca="1" si="179"/>
        <v>1</v>
      </c>
      <c r="K1500" s="37">
        <f t="shared" si="180"/>
        <v>242.67</v>
      </c>
      <c r="L1500" s="37">
        <f t="shared" si="181"/>
        <v>243.25</v>
      </c>
      <c r="M1500" s="37">
        <f t="shared" si="182"/>
        <v>240.94</v>
      </c>
      <c r="N1500" s="37">
        <f t="shared" si="183"/>
        <v>242.05</v>
      </c>
      <c r="O1500" s="38">
        <f t="shared" ca="1" si="184"/>
        <v>65558000</v>
      </c>
    </row>
    <row r="1501" spans="1:15" x14ac:dyDescent="0.4">
      <c r="A1501">
        <v>1486</v>
      </c>
      <c r="B1501" s="63">
        <v>43210</v>
      </c>
      <c r="C1501" s="37">
        <v>268.80999800000001</v>
      </c>
      <c r="D1501" s="37">
        <v>269.05999800000001</v>
      </c>
      <c r="E1501" s="37">
        <v>265.60998499999999</v>
      </c>
      <c r="F1501" s="37">
        <v>266.60998499999999</v>
      </c>
      <c r="G1501" s="38">
        <v>99953100</v>
      </c>
      <c r="H1501" s="37">
        <v>242.08445699999999</v>
      </c>
      <c r="I1501" s="41">
        <f t="shared" si="178"/>
        <v>0.90800971689038579</v>
      </c>
      <c r="J1501" s="41">
        <f t="shared" ca="1" si="179"/>
        <v>1</v>
      </c>
      <c r="K1501" s="37">
        <f t="shared" si="180"/>
        <v>244.08</v>
      </c>
      <c r="L1501" s="37">
        <f t="shared" si="181"/>
        <v>244.31</v>
      </c>
      <c r="M1501" s="37">
        <f t="shared" si="182"/>
        <v>241.18</v>
      </c>
      <c r="N1501" s="37">
        <f t="shared" si="183"/>
        <v>242.08</v>
      </c>
      <c r="O1501" s="38">
        <f t="shared" ca="1" si="184"/>
        <v>99953100</v>
      </c>
    </row>
    <row r="1502" spans="1:15" x14ac:dyDescent="0.4">
      <c r="A1502">
        <v>1487</v>
      </c>
      <c r="B1502" s="63">
        <v>43209</v>
      </c>
      <c r="C1502" s="37">
        <v>269.64999399999999</v>
      </c>
      <c r="D1502" s="37">
        <v>269.88000499999998</v>
      </c>
      <c r="E1502" s="37">
        <v>267.72000100000002</v>
      </c>
      <c r="F1502" s="37">
        <v>268.89001500000001</v>
      </c>
      <c r="G1502" s="38">
        <v>77655900</v>
      </c>
      <c r="H1502" s="37">
        <v>244.15479999999999</v>
      </c>
      <c r="I1502" s="41">
        <f t="shared" si="178"/>
        <v>0.90800991624772676</v>
      </c>
      <c r="J1502" s="41">
        <f t="shared" ca="1" si="179"/>
        <v>1</v>
      </c>
      <c r="K1502" s="37">
        <f t="shared" si="180"/>
        <v>244.84</v>
      </c>
      <c r="L1502" s="37">
        <f t="shared" si="181"/>
        <v>245.05</v>
      </c>
      <c r="M1502" s="37">
        <f t="shared" si="182"/>
        <v>243.09</v>
      </c>
      <c r="N1502" s="37">
        <f t="shared" si="183"/>
        <v>244.15</v>
      </c>
      <c r="O1502" s="38">
        <f t="shared" ca="1" si="184"/>
        <v>77655900</v>
      </c>
    </row>
    <row r="1503" spans="1:15" x14ac:dyDescent="0.4">
      <c r="A1503">
        <v>1488</v>
      </c>
      <c r="B1503" s="63">
        <v>43208</v>
      </c>
      <c r="C1503" s="37">
        <v>270.69000199999999</v>
      </c>
      <c r="D1503" s="37">
        <v>271.29998799999998</v>
      </c>
      <c r="E1503" s="37">
        <v>269.86999500000002</v>
      </c>
      <c r="F1503" s="37">
        <v>270.39001500000001</v>
      </c>
      <c r="G1503" s="38">
        <v>57303900</v>
      </c>
      <c r="H1503" s="37">
        <v>245.51683</v>
      </c>
      <c r="I1503" s="41">
        <f t="shared" si="178"/>
        <v>0.90800997218776736</v>
      </c>
      <c r="J1503" s="41">
        <f t="shared" ca="1" si="179"/>
        <v>1</v>
      </c>
      <c r="K1503" s="37">
        <f t="shared" si="180"/>
        <v>245.79</v>
      </c>
      <c r="L1503" s="37">
        <f t="shared" si="181"/>
        <v>246.34</v>
      </c>
      <c r="M1503" s="37">
        <f t="shared" si="182"/>
        <v>245.04</v>
      </c>
      <c r="N1503" s="37">
        <f t="shared" si="183"/>
        <v>245.52</v>
      </c>
      <c r="O1503" s="38">
        <f t="shared" ca="1" si="184"/>
        <v>57303900</v>
      </c>
    </row>
    <row r="1504" spans="1:15" x14ac:dyDescent="0.4">
      <c r="A1504">
        <v>1489</v>
      </c>
      <c r="B1504" s="63">
        <v>43207</v>
      </c>
      <c r="C1504" s="37">
        <v>269.32998700000002</v>
      </c>
      <c r="D1504" s="37">
        <v>270.86999500000002</v>
      </c>
      <c r="E1504" s="37">
        <v>268.75</v>
      </c>
      <c r="F1504" s="37">
        <v>270.19000199999999</v>
      </c>
      <c r="G1504" s="38">
        <v>64682000</v>
      </c>
      <c r="H1504" s="37">
        <v>245.335114</v>
      </c>
      <c r="I1504" s="41">
        <f t="shared" si="178"/>
        <v>0.90800959393012626</v>
      </c>
      <c r="J1504" s="41">
        <f t="shared" ca="1" si="179"/>
        <v>1</v>
      </c>
      <c r="K1504" s="37">
        <f t="shared" si="180"/>
        <v>244.55</v>
      </c>
      <c r="L1504" s="37">
        <f t="shared" si="181"/>
        <v>245.95</v>
      </c>
      <c r="M1504" s="37">
        <f t="shared" si="182"/>
        <v>244.03</v>
      </c>
      <c r="N1504" s="37">
        <f t="shared" si="183"/>
        <v>245.34</v>
      </c>
      <c r="O1504" s="38">
        <f t="shared" ca="1" si="184"/>
        <v>64682000</v>
      </c>
    </row>
    <row r="1505" spans="1:15" x14ac:dyDescent="0.4">
      <c r="A1505">
        <v>1490</v>
      </c>
      <c r="B1505" s="63">
        <v>43206</v>
      </c>
      <c r="C1505" s="37">
        <v>267</v>
      </c>
      <c r="D1505" s="37">
        <v>268.20001200000002</v>
      </c>
      <c r="E1505" s="37">
        <v>266.07000699999998</v>
      </c>
      <c r="F1505" s="37">
        <v>267.32998700000002</v>
      </c>
      <c r="G1505" s="38">
        <v>63405300</v>
      </c>
      <c r="H1505" s="37">
        <v>242.73829699999999</v>
      </c>
      <c r="I1505" s="41">
        <f t="shared" si="178"/>
        <v>0.90800998318232051</v>
      </c>
      <c r="J1505" s="41">
        <f t="shared" ca="1" si="179"/>
        <v>1</v>
      </c>
      <c r="K1505" s="37">
        <f t="shared" si="180"/>
        <v>242.44</v>
      </c>
      <c r="L1505" s="37">
        <f t="shared" si="181"/>
        <v>243.53</v>
      </c>
      <c r="M1505" s="37">
        <f t="shared" si="182"/>
        <v>241.59</v>
      </c>
      <c r="N1505" s="37">
        <f t="shared" si="183"/>
        <v>242.74</v>
      </c>
      <c r="O1505" s="38">
        <f t="shared" ca="1" si="184"/>
        <v>63405300</v>
      </c>
    </row>
    <row r="1506" spans="1:15" x14ac:dyDescent="0.4">
      <c r="A1506">
        <v>1491</v>
      </c>
      <c r="B1506" s="63">
        <v>43203</v>
      </c>
      <c r="C1506" s="37">
        <v>267.41000400000001</v>
      </c>
      <c r="D1506" s="37">
        <v>267.540009</v>
      </c>
      <c r="E1506" s="37">
        <v>264.01001000000002</v>
      </c>
      <c r="F1506" s="37">
        <v>265.14999399999999</v>
      </c>
      <c r="G1506" s="38">
        <v>85079200</v>
      </c>
      <c r="H1506" s="37">
        <v>240.758835</v>
      </c>
      <c r="I1506" s="41">
        <f t="shared" si="178"/>
        <v>0.90800995831815867</v>
      </c>
      <c r="J1506" s="41">
        <f t="shared" ca="1" si="179"/>
        <v>1</v>
      </c>
      <c r="K1506" s="37">
        <f t="shared" si="180"/>
        <v>242.81</v>
      </c>
      <c r="L1506" s="37">
        <f t="shared" si="181"/>
        <v>242.93</v>
      </c>
      <c r="M1506" s="37">
        <f t="shared" si="182"/>
        <v>239.72</v>
      </c>
      <c r="N1506" s="37">
        <f t="shared" si="183"/>
        <v>240.76</v>
      </c>
      <c r="O1506" s="38">
        <f t="shared" ca="1" si="184"/>
        <v>85079200</v>
      </c>
    </row>
    <row r="1507" spans="1:15" x14ac:dyDescent="0.4">
      <c r="A1507">
        <v>1492</v>
      </c>
      <c r="B1507" s="63">
        <v>43202</v>
      </c>
      <c r="C1507" s="37">
        <v>265.26001000000002</v>
      </c>
      <c r="D1507" s="37">
        <v>267</v>
      </c>
      <c r="E1507" s="37">
        <v>265.05999800000001</v>
      </c>
      <c r="F1507" s="37">
        <v>265.92999300000002</v>
      </c>
      <c r="G1507" s="38">
        <v>68890500</v>
      </c>
      <c r="H1507" s="37">
        <v>241.467072</v>
      </c>
      <c r="I1507" s="41">
        <f t="shared" si="178"/>
        <v>0.90800992124269331</v>
      </c>
      <c r="J1507" s="41">
        <f t="shared" ca="1" si="179"/>
        <v>1</v>
      </c>
      <c r="K1507" s="37">
        <f t="shared" si="180"/>
        <v>240.86</v>
      </c>
      <c r="L1507" s="37">
        <f t="shared" si="181"/>
        <v>242.44</v>
      </c>
      <c r="M1507" s="37">
        <f t="shared" si="182"/>
        <v>240.68</v>
      </c>
      <c r="N1507" s="37">
        <f t="shared" si="183"/>
        <v>241.47</v>
      </c>
      <c r="O1507" s="38">
        <f t="shared" ca="1" si="184"/>
        <v>68890500</v>
      </c>
    </row>
    <row r="1508" spans="1:15" x14ac:dyDescent="0.4">
      <c r="A1508">
        <v>1493</v>
      </c>
      <c r="B1508" s="63">
        <v>43201</v>
      </c>
      <c r="C1508" s="37">
        <v>263.47000100000002</v>
      </c>
      <c r="D1508" s="37">
        <v>265.64001500000001</v>
      </c>
      <c r="E1508" s="37">
        <v>263.39001500000001</v>
      </c>
      <c r="F1508" s="37">
        <v>263.76001000000002</v>
      </c>
      <c r="G1508" s="38">
        <v>91140200</v>
      </c>
      <c r="H1508" s="37">
        <v>239.496658</v>
      </c>
      <c r="I1508" s="41">
        <f t="shared" si="178"/>
        <v>0.90800973961139897</v>
      </c>
      <c r="J1508" s="41">
        <f t="shared" ca="1" si="179"/>
        <v>1</v>
      </c>
      <c r="K1508" s="37">
        <f t="shared" si="180"/>
        <v>239.23</v>
      </c>
      <c r="L1508" s="37">
        <f t="shared" si="181"/>
        <v>241.2</v>
      </c>
      <c r="M1508" s="37">
        <f t="shared" si="182"/>
        <v>239.16</v>
      </c>
      <c r="N1508" s="37">
        <f t="shared" si="183"/>
        <v>239.5</v>
      </c>
      <c r="O1508" s="38">
        <f t="shared" ca="1" si="184"/>
        <v>91140200</v>
      </c>
    </row>
    <row r="1509" spans="1:15" x14ac:dyDescent="0.4">
      <c r="A1509">
        <v>1494</v>
      </c>
      <c r="B1509" s="63">
        <v>43200</v>
      </c>
      <c r="C1509" s="37">
        <v>264.26998900000001</v>
      </c>
      <c r="D1509" s="37">
        <v>266.040009</v>
      </c>
      <c r="E1509" s="37">
        <v>262.98001099999999</v>
      </c>
      <c r="F1509" s="37">
        <v>265.14999399999999</v>
      </c>
      <c r="G1509" s="38">
        <v>103529000</v>
      </c>
      <c r="H1509" s="37">
        <v>240.758835</v>
      </c>
      <c r="I1509" s="41">
        <f t="shared" si="178"/>
        <v>0.90800995831815867</v>
      </c>
      <c r="J1509" s="41">
        <f t="shared" ca="1" si="179"/>
        <v>1</v>
      </c>
      <c r="K1509" s="37">
        <f t="shared" si="180"/>
        <v>239.96</v>
      </c>
      <c r="L1509" s="37">
        <f t="shared" si="181"/>
        <v>241.57</v>
      </c>
      <c r="M1509" s="37">
        <f t="shared" si="182"/>
        <v>238.79</v>
      </c>
      <c r="N1509" s="37">
        <f t="shared" si="183"/>
        <v>240.76</v>
      </c>
      <c r="O1509" s="38">
        <f t="shared" ca="1" si="184"/>
        <v>103529000</v>
      </c>
    </row>
    <row r="1510" spans="1:15" x14ac:dyDescent="0.4">
      <c r="A1510">
        <v>1495</v>
      </c>
      <c r="B1510" s="63">
        <v>43199</v>
      </c>
      <c r="C1510" s="37">
        <v>261.36999500000002</v>
      </c>
      <c r="D1510" s="37">
        <v>264.83999599999999</v>
      </c>
      <c r="E1510" s="37">
        <v>259.94000199999999</v>
      </c>
      <c r="F1510" s="37">
        <v>261</v>
      </c>
      <c r="G1510" s="38">
        <v>105442900</v>
      </c>
      <c r="H1510" s="37">
        <v>236.99058500000001</v>
      </c>
      <c r="I1510" s="41">
        <f t="shared" si="178"/>
        <v>0.9080099042145594</v>
      </c>
      <c r="J1510" s="41">
        <f t="shared" ca="1" si="179"/>
        <v>1</v>
      </c>
      <c r="K1510" s="37">
        <f t="shared" si="180"/>
        <v>237.33</v>
      </c>
      <c r="L1510" s="37">
        <f t="shared" si="181"/>
        <v>240.48</v>
      </c>
      <c r="M1510" s="37">
        <f t="shared" si="182"/>
        <v>236.03</v>
      </c>
      <c r="N1510" s="37">
        <f t="shared" si="183"/>
        <v>236.99</v>
      </c>
      <c r="O1510" s="38">
        <f t="shared" ca="1" si="184"/>
        <v>105442900</v>
      </c>
    </row>
    <row r="1511" spans="1:15" x14ac:dyDescent="0.4">
      <c r="A1511">
        <v>1496</v>
      </c>
      <c r="B1511" s="63">
        <v>43196</v>
      </c>
      <c r="C1511" s="37">
        <v>263.42001299999998</v>
      </c>
      <c r="D1511" s="37">
        <v>265.10998499999999</v>
      </c>
      <c r="E1511" s="37">
        <v>258</v>
      </c>
      <c r="F1511" s="37">
        <v>259.72000100000002</v>
      </c>
      <c r="G1511" s="38">
        <v>179521200</v>
      </c>
      <c r="H1511" s="37">
        <v>235.828293</v>
      </c>
      <c r="I1511" s="41">
        <f t="shared" si="178"/>
        <v>0.90800974931460887</v>
      </c>
      <c r="J1511" s="41">
        <f t="shared" ca="1" si="179"/>
        <v>1</v>
      </c>
      <c r="K1511" s="37">
        <f t="shared" si="180"/>
        <v>239.19</v>
      </c>
      <c r="L1511" s="37">
        <f t="shared" si="181"/>
        <v>240.72</v>
      </c>
      <c r="M1511" s="37">
        <f t="shared" si="182"/>
        <v>234.27</v>
      </c>
      <c r="N1511" s="37">
        <f t="shared" si="183"/>
        <v>235.83</v>
      </c>
      <c r="O1511" s="38">
        <f t="shared" ca="1" si="184"/>
        <v>179521200</v>
      </c>
    </row>
    <row r="1512" spans="1:15" x14ac:dyDescent="0.4">
      <c r="A1512">
        <v>1497</v>
      </c>
      <c r="B1512" s="63">
        <v>43195</v>
      </c>
      <c r="C1512" s="37">
        <v>265.54998799999998</v>
      </c>
      <c r="D1512" s="37">
        <v>266.64001500000001</v>
      </c>
      <c r="E1512" s="37">
        <v>264.32000699999998</v>
      </c>
      <c r="F1512" s="37">
        <v>265.64001500000001</v>
      </c>
      <c r="G1512" s="38">
        <v>82652600</v>
      </c>
      <c r="H1512" s="37">
        <v>241.203766</v>
      </c>
      <c r="I1512" s="41">
        <f t="shared" si="178"/>
        <v>0.90800990957631134</v>
      </c>
      <c r="J1512" s="41">
        <f t="shared" ca="1" si="179"/>
        <v>1</v>
      </c>
      <c r="K1512" s="37">
        <f t="shared" si="180"/>
        <v>241.12</v>
      </c>
      <c r="L1512" s="37">
        <f t="shared" si="181"/>
        <v>242.11</v>
      </c>
      <c r="M1512" s="37">
        <f t="shared" si="182"/>
        <v>240.01</v>
      </c>
      <c r="N1512" s="37">
        <f t="shared" si="183"/>
        <v>241.2</v>
      </c>
      <c r="O1512" s="38">
        <f t="shared" ca="1" si="184"/>
        <v>82652600</v>
      </c>
    </row>
    <row r="1513" spans="1:15" x14ac:dyDescent="0.4">
      <c r="A1513">
        <v>1498</v>
      </c>
      <c r="B1513" s="63">
        <v>43194</v>
      </c>
      <c r="C1513" s="37">
        <v>256.75</v>
      </c>
      <c r="D1513" s="37">
        <v>264.35998499999999</v>
      </c>
      <c r="E1513" s="37">
        <v>256.60000600000001</v>
      </c>
      <c r="F1513" s="37">
        <v>263.55999800000001</v>
      </c>
      <c r="G1513" s="38">
        <v>123715300</v>
      </c>
      <c r="H1513" s="37">
        <v>239.31506300000001</v>
      </c>
      <c r="I1513" s="41">
        <f t="shared" si="178"/>
        <v>0.90800980731529679</v>
      </c>
      <c r="J1513" s="41">
        <f t="shared" ca="1" si="179"/>
        <v>1</v>
      </c>
      <c r="K1513" s="37">
        <f t="shared" si="180"/>
        <v>233.13</v>
      </c>
      <c r="L1513" s="37">
        <f t="shared" si="181"/>
        <v>240.04</v>
      </c>
      <c r="M1513" s="37">
        <f t="shared" si="182"/>
        <v>233</v>
      </c>
      <c r="N1513" s="37">
        <f t="shared" si="183"/>
        <v>239.32</v>
      </c>
      <c r="O1513" s="38">
        <f t="shared" ca="1" si="184"/>
        <v>123715300</v>
      </c>
    </row>
    <row r="1514" spans="1:15" x14ac:dyDescent="0.4">
      <c r="A1514">
        <v>1499</v>
      </c>
      <c r="B1514" s="63">
        <v>43193</v>
      </c>
      <c r="C1514" s="37">
        <v>258.86999500000002</v>
      </c>
      <c r="D1514" s="37">
        <v>261.30999800000001</v>
      </c>
      <c r="E1514" s="37">
        <v>256.83999599999999</v>
      </c>
      <c r="F1514" s="37">
        <v>260.76998900000001</v>
      </c>
      <c r="G1514" s="38">
        <v>119956900</v>
      </c>
      <c r="H1514" s="37">
        <v>236.78173799999999</v>
      </c>
      <c r="I1514" s="41">
        <f t="shared" si="178"/>
        <v>0.90800992440890116</v>
      </c>
      <c r="J1514" s="41">
        <f t="shared" ca="1" si="179"/>
        <v>1</v>
      </c>
      <c r="K1514" s="37">
        <f t="shared" si="180"/>
        <v>235.06</v>
      </c>
      <c r="L1514" s="37">
        <f t="shared" si="181"/>
        <v>237.27</v>
      </c>
      <c r="M1514" s="37">
        <f t="shared" si="182"/>
        <v>233.21</v>
      </c>
      <c r="N1514" s="37">
        <f t="shared" si="183"/>
        <v>236.78</v>
      </c>
      <c r="O1514" s="38">
        <f t="shared" ca="1" si="184"/>
        <v>119956900</v>
      </c>
    </row>
    <row r="1515" spans="1:15" x14ac:dyDescent="0.4">
      <c r="A1515">
        <v>1500</v>
      </c>
      <c r="B1515" s="63">
        <v>43192</v>
      </c>
      <c r="C1515" s="37">
        <v>262.54998799999998</v>
      </c>
      <c r="D1515" s="37">
        <v>263.13000499999998</v>
      </c>
      <c r="E1515" s="37">
        <v>254.66999799999999</v>
      </c>
      <c r="F1515" s="37">
        <v>257.47000100000002</v>
      </c>
      <c r="G1515" s="38">
        <v>186286300</v>
      </c>
      <c r="H1515" s="37">
        <v>233.78529399999999</v>
      </c>
      <c r="I1515" s="41">
        <f t="shared" si="178"/>
        <v>0.90800983839666805</v>
      </c>
      <c r="J1515" s="41">
        <f t="shared" ca="1" si="179"/>
        <v>1</v>
      </c>
      <c r="K1515" s="37">
        <f t="shared" si="180"/>
        <v>238.4</v>
      </c>
      <c r="L1515" s="37">
        <f t="shared" si="181"/>
        <v>238.92</v>
      </c>
      <c r="M1515" s="37">
        <f t="shared" si="182"/>
        <v>231.24</v>
      </c>
      <c r="N1515" s="37">
        <f t="shared" si="183"/>
        <v>233.79</v>
      </c>
      <c r="O1515" s="38">
        <f t="shared" ca="1" si="184"/>
        <v>186286300</v>
      </c>
    </row>
    <row r="1516" spans="1:15" x14ac:dyDescent="0.4">
      <c r="A1516">
        <v>1501</v>
      </c>
      <c r="B1516" s="63">
        <v>43188</v>
      </c>
      <c r="C1516" s="37">
        <v>261.11999500000002</v>
      </c>
      <c r="D1516" s="37">
        <v>265.26001000000002</v>
      </c>
      <c r="E1516" s="37">
        <v>259.83999599999999</v>
      </c>
      <c r="F1516" s="37">
        <v>263.14999399999999</v>
      </c>
      <c r="G1516" s="38">
        <v>111601600</v>
      </c>
      <c r="H1516" s="37">
        <v>238.94276400000001</v>
      </c>
      <c r="I1516" s="41">
        <f t="shared" si="178"/>
        <v>0.90800976419554857</v>
      </c>
      <c r="J1516" s="41">
        <f t="shared" ca="1" si="179"/>
        <v>1</v>
      </c>
      <c r="K1516" s="37">
        <f t="shared" si="180"/>
        <v>237.1</v>
      </c>
      <c r="L1516" s="37">
        <f t="shared" si="181"/>
        <v>240.86</v>
      </c>
      <c r="M1516" s="37">
        <f t="shared" si="182"/>
        <v>235.94</v>
      </c>
      <c r="N1516" s="37">
        <f t="shared" si="183"/>
        <v>238.94</v>
      </c>
      <c r="O1516" s="38">
        <f t="shared" ca="1" si="184"/>
        <v>111601600</v>
      </c>
    </row>
    <row r="1517" spans="1:15" x14ac:dyDescent="0.4">
      <c r="A1517">
        <v>1502</v>
      </c>
      <c r="B1517" s="63">
        <v>43187</v>
      </c>
      <c r="C1517" s="37">
        <v>260.75</v>
      </c>
      <c r="D1517" s="37">
        <v>262.64001500000001</v>
      </c>
      <c r="E1517" s="37">
        <v>258.57998700000002</v>
      </c>
      <c r="F1517" s="37">
        <v>259.82998700000002</v>
      </c>
      <c r="G1517" s="38">
        <v>146452300</v>
      </c>
      <c r="H1517" s="37">
        <v>235.92820699999999</v>
      </c>
      <c r="I1517" s="41">
        <f t="shared" si="178"/>
        <v>0.90800992496682065</v>
      </c>
      <c r="J1517" s="41">
        <f t="shared" ca="1" si="179"/>
        <v>1</v>
      </c>
      <c r="K1517" s="37">
        <f t="shared" si="180"/>
        <v>236.76</v>
      </c>
      <c r="L1517" s="37">
        <f t="shared" si="181"/>
        <v>238.48</v>
      </c>
      <c r="M1517" s="37">
        <f t="shared" si="182"/>
        <v>234.79</v>
      </c>
      <c r="N1517" s="37">
        <f t="shared" si="183"/>
        <v>235.93</v>
      </c>
      <c r="O1517" s="38">
        <f t="shared" ca="1" si="184"/>
        <v>146452300</v>
      </c>
    </row>
    <row r="1518" spans="1:15" x14ac:dyDescent="0.4">
      <c r="A1518">
        <v>1503</v>
      </c>
      <c r="B1518" s="63">
        <v>43186</v>
      </c>
      <c r="C1518" s="37">
        <v>266.17001299999998</v>
      </c>
      <c r="D1518" s="37">
        <v>266.76998900000001</v>
      </c>
      <c r="E1518" s="37">
        <v>258.83999599999999</v>
      </c>
      <c r="F1518" s="37">
        <v>260.60000600000001</v>
      </c>
      <c r="G1518" s="38">
        <v>129941400</v>
      </c>
      <c r="H1518" s="37">
        <v>236.62733499999999</v>
      </c>
      <c r="I1518" s="41">
        <f t="shared" si="178"/>
        <v>0.90800970664597747</v>
      </c>
      <c r="J1518" s="41">
        <f t="shared" ca="1" si="179"/>
        <v>1</v>
      </c>
      <c r="K1518" s="37">
        <f t="shared" si="180"/>
        <v>241.68</v>
      </c>
      <c r="L1518" s="37">
        <f t="shared" si="181"/>
        <v>242.23</v>
      </c>
      <c r="M1518" s="37">
        <f t="shared" si="182"/>
        <v>235.03</v>
      </c>
      <c r="N1518" s="37">
        <f t="shared" si="183"/>
        <v>236.63</v>
      </c>
      <c r="O1518" s="38">
        <f t="shared" ca="1" si="184"/>
        <v>129941400</v>
      </c>
    </row>
    <row r="1519" spans="1:15" x14ac:dyDescent="0.4">
      <c r="A1519">
        <v>1504</v>
      </c>
      <c r="B1519" s="63">
        <v>43185</v>
      </c>
      <c r="C1519" s="37">
        <v>262.13000499999998</v>
      </c>
      <c r="D1519" s="37">
        <v>265.42999300000002</v>
      </c>
      <c r="E1519" s="37">
        <v>259.41000400000001</v>
      </c>
      <c r="F1519" s="37">
        <v>265.10998499999999</v>
      </c>
      <c r="G1519" s="38">
        <v>141956100</v>
      </c>
      <c r="H1519" s="37">
        <v>240.72242700000001</v>
      </c>
      <c r="I1519" s="41">
        <f t="shared" si="178"/>
        <v>0.90800965870825279</v>
      </c>
      <c r="J1519" s="41">
        <f t="shared" ca="1" si="179"/>
        <v>1</v>
      </c>
      <c r="K1519" s="37">
        <f t="shared" si="180"/>
        <v>238.02</v>
      </c>
      <c r="L1519" s="37">
        <f t="shared" si="181"/>
        <v>241.01</v>
      </c>
      <c r="M1519" s="37">
        <f t="shared" si="182"/>
        <v>235.55</v>
      </c>
      <c r="N1519" s="37">
        <f t="shared" si="183"/>
        <v>240.72</v>
      </c>
      <c r="O1519" s="38">
        <f t="shared" ca="1" si="184"/>
        <v>141956100</v>
      </c>
    </row>
    <row r="1520" spans="1:15" x14ac:dyDescent="0.4">
      <c r="A1520">
        <v>1505</v>
      </c>
      <c r="B1520" s="63">
        <v>43182</v>
      </c>
      <c r="C1520" s="37">
        <v>264.17001299999998</v>
      </c>
      <c r="D1520" s="37">
        <v>264.540009</v>
      </c>
      <c r="E1520" s="37">
        <v>257.82998700000002</v>
      </c>
      <c r="F1520" s="37">
        <v>258.04998799999998</v>
      </c>
      <c r="G1520" s="38">
        <v>183534800</v>
      </c>
      <c r="H1520" s="37">
        <v>234.31191999999999</v>
      </c>
      <c r="I1520" s="41">
        <f t="shared" si="178"/>
        <v>0.90800980777414331</v>
      </c>
      <c r="J1520" s="41">
        <f t="shared" ca="1" si="179"/>
        <v>1</v>
      </c>
      <c r="K1520" s="37">
        <f t="shared" si="180"/>
        <v>239.87</v>
      </c>
      <c r="L1520" s="37">
        <f t="shared" si="181"/>
        <v>240.2</v>
      </c>
      <c r="M1520" s="37">
        <f t="shared" si="182"/>
        <v>234.11</v>
      </c>
      <c r="N1520" s="37">
        <f t="shared" si="183"/>
        <v>234.31</v>
      </c>
      <c r="O1520" s="38">
        <f t="shared" ca="1" si="184"/>
        <v>183534800</v>
      </c>
    </row>
    <row r="1521" spans="1:15" x14ac:dyDescent="0.4">
      <c r="A1521">
        <v>1506</v>
      </c>
      <c r="B1521" s="63">
        <v>43181</v>
      </c>
      <c r="C1521" s="37">
        <v>267.91000400000001</v>
      </c>
      <c r="D1521" s="37">
        <v>268.86999500000002</v>
      </c>
      <c r="E1521" s="37">
        <v>263.35998499999999</v>
      </c>
      <c r="F1521" s="37">
        <v>263.67001299999998</v>
      </c>
      <c r="G1521" s="38">
        <v>148785900</v>
      </c>
      <c r="H1521" s="37">
        <v>239.41497799999999</v>
      </c>
      <c r="I1521" s="41">
        <f t="shared" si="178"/>
        <v>0.90800988430944551</v>
      </c>
      <c r="J1521" s="41">
        <f t="shared" ca="1" si="179"/>
        <v>1</v>
      </c>
      <c r="K1521" s="37">
        <f t="shared" si="180"/>
        <v>243.26</v>
      </c>
      <c r="L1521" s="37">
        <f t="shared" si="181"/>
        <v>244.14</v>
      </c>
      <c r="M1521" s="37">
        <f t="shared" si="182"/>
        <v>239.13</v>
      </c>
      <c r="N1521" s="37">
        <f t="shared" si="183"/>
        <v>239.41</v>
      </c>
      <c r="O1521" s="38">
        <f t="shared" ca="1" si="184"/>
        <v>148785900</v>
      </c>
    </row>
    <row r="1522" spans="1:15" x14ac:dyDescent="0.4">
      <c r="A1522">
        <v>1507</v>
      </c>
      <c r="B1522" s="63">
        <v>43180</v>
      </c>
      <c r="C1522" s="37">
        <v>270.89999399999999</v>
      </c>
      <c r="D1522" s="37">
        <v>273.26998900000001</v>
      </c>
      <c r="E1522" s="37">
        <v>270.19000199999999</v>
      </c>
      <c r="F1522" s="37">
        <v>270.42999300000002</v>
      </c>
      <c r="G1522" s="38">
        <v>78709600</v>
      </c>
      <c r="H1522" s="37">
        <v>245.55304000000001</v>
      </c>
      <c r="I1522" s="41">
        <f t="shared" si="178"/>
        <v>0.90800963782149702</v>
      </c>
      <c r="J1522" s="41">
        <f t="shared" ca="1" si="179"/>
        <v>1</v>
      </c>
      <c r="K1522" s="37">
        <f t="shared" si="180"/>
        <v>245.98</v>
      </c>
      <c r="L1522" s="37">
        <f t="shared" si="181"/>
        <v>248.13</v>
      </c>
      <c r="M1522" s="37">
        <f t="shared" si="182"/>
        <v>245.34</v>
      </c>
      <c r="N1522" s="37">
        <f t="shared" si="183"/>
        <v>245.55</v>
      </c>
      <c r="O1522" s="38">
        <f t="shared" ca="1" si="184"/>
        <v>78709600</v>
      </c>
    </row>
    <row r="1523" spans="1:15" x14ac:dyDescent="0.4">
      <c r="A1523">
        <v>1508</v>
      </c>
      <c r="B1523" s="63">
        <v>43179</v>
      </c>
      <c r="C1523" s="37">
        <v>270.94000199999999</v>
      </c>
      <c r="D1523" s="37">
        <v>271.67001299999998</v>
      </c>
      <c r="E1523" s="37">
        <v>270.17999300000002</v>
      </c>
      <c r="F1523" s="37">
        <v>270.95001200000002</v>
      </c>
      <c r="G1523" s="38">
        <v>59757300</v>
      </c>
      <c r="H1523" s="37">
        <v>246.02526900000001</v>
      </c>
      <c r="I1523" s="41">
        <f t="shared" si="178"/>
        <v>0.90800981031143113</v>
      </c>
      <c r="J1523" s="41">
        <f t="shared" ca="1" si="179"/>
        <v>1</v>
      </c>
      <c r="K1523" s="37">
        <f t="shared" si="180"/>
        <v>246.02</v>
      </c>
      <c r="L1523" s="37">
        <f t="shared" si="181"/>
        <v>246.68</v>
      </c>
      <c r="M1523" s="37">
        <f t="shared" si="182"/>
        <v>245.33</v>
      </c>
      <c r="N1523" s="37">
        <f t="shared" si="183"/>
        <v>246.03</v>
      </c>
      <c r="O1523" s="38">
        <f t="shared" ca="1" si="184"/>
        <v>59757300</v>
      </c>
    </row>
    <row r="1524" spans="1:15" x14ac:dyDescent="0.4">
      <c r="A1524">
        <v>1509</v>
      </c>
      <c r="B1524" s="63">
        <v>43178</v>
      </c>
      <c r="C1524" s="37">
        <v>273.35000600000001</v>
      </c>
      <c r="D1524" s="37">
        <v>274.39999399999999</v>
      </c>
      <c r="E1524" s="37">
        <v>268.61999500000002</v>
      </c>
      <c r="F1524" s="37">
        <v>270.48998999999998</v>
      </c>
      <c r="G1524" s="38">
        <v>109208400</v>
      </c>
      <c r="H1524" s="37">
        <v>245.607574</v>
      </c>
      <c r="I1524" s="41">
        <f t="shared" si="178"/>
        <v>0.90800984539206064</v>
      </c>
      <c r="J1524" s="41">
        <f t="shared" ca="1" si="179"/>
        <v>1</v>
      </c>
      <c r="K1524" s="37">
        <f t="shared" si="180"/>
        <v>248.2</v>
      </c>
      <c r="L1524" s="37">
        <f t="shared" si="181"/>
        <v>249.16</v>
      </c>
      <c r="M1524" s="37">
        <f t="shared" si="182"/>
        <v>243.91</v>
      </c>
      <c r="N1524" s="37">
        <f t="shared" si="183"/>
        <v>245.61</v>
      </c>
      <c r="O1524" s="38">
        <f t="shared" ca="1" si="184"/>
        <v>109208400</v>
      </c>
    </row>
    <row r="1525" spans="1:15" x14ac:dyDescent="0.4">
      <c r="A1525">
        <v>1510</v>
      </c>
      <c r="B1525" s="63">
        <v>43175</v>
      </c>
      <c r="C1525" s="37">
        <v>274.5</v>
      </c>
      <c r="D1525" s="37">
        <v>275.39001500000001</v>
      </c>
      <c r="E1525" s="37">
        <v>274.14001500000001</v>
      </c>
      <c r="F1525" s="37">
        <v>274.20001200000002</v>
      </c>
      <c r="G1525" s="38">
        <v>100343700</v>
      </c>
      <c r="H1525" s="37">
        <v>248.976303</v>
      </c>
      <c r="I1525" s="41">
        <f t="shared" si="178"/>
        <v>0.90800981803020486</v>
      </c>
      <c r="J1525" s="41">
        <f t="shared" ca="1" si="179"/>
        <v>1</v>
      </c>
      <c r="K1525" s="37">
        <f t="shared" si="180"/>
        <v>249.25</v>
      </c>
      <c r="L1525" s="37">
        <f t="shared" si="181"/>
        <v>250.06</v>
      </c>
      <c r="M1525" s="37">
        <f t="shared" si="182"/>
        <v>248.92</v>
      </c>
      <c r="N1525" s="37">
        <f t="shared" si="183"/>
        <v>248.98</v>
      </c>
      <c r="O1525" s="38">
        <f t="shared" ca="1" si="184"/>
        <v>100343700</v>
      </c>
    </row>
    <row r="1526" spans="1:15" x14ac:dyDescent="0.4">
      <c r="A1526">
        <v>1511</v>
      </c>
      <c r="B1526" s="63">
        <v>43174</v>
      </c>
      <c r="C1526" s="37">
        <v>275.88000499999998</v>
      </c>
      <c r="D1526" s="37">
        <v>276.60998499999999</v>
      </c>
      <c r="E1526" s="37">
        <v>274.42999300000002</v>
      </c>
      <c r="F1526" s="37">
        <v>275</v>
      </c>
      <c r="G1526" s="38">
        <v>83433000</v>
      </c>
      <c r="H1526" s="37">
        <v>248.706604</v>
      </c>
      <c r="I1526" s="41">
        <f t="shared" si="178"/>
        <v>0.9043876509090909</v>
      </c>
      <c r="J1526" s="41">
        <f t="shared" ca="1" si="179"/>
        <v>1</v>
      </c>
      <c r="K1526" s="37">
        <f t="shared" si="180"/>
        <v>249.5</v>
      </c>
      <c r="L1526" s="37">
        <f t="shared" si="181"/>
        <v>250.16</v>
      </c>
      <c r="M1526" s="37">
        <f t="shared" si="182"/>
        <v>248.19</v>
      </c>
      <c r="N1526" s="37">
        <f t="shared" si="183"/>
        <v>248.71</v>
      </c>
      <c r="O1526" s="38">
        <f t="shared" ca="1" si="184"/>
        <v>83433000</v>
      </c>
    </row>
    <row r="1527" spans="1:15" x14ac:dyDescent="0.4">
      <c r="A1527">
        <v>1512</v>
      </c>
      <c r="B1527" s="63">
        <v>43173</v>
      </c>
      <c r="C1527" s="37">
        <v>277.80999800000001</v>
      </c>
      <c r="D1527" s="37">
        <v>278.01998900000001</v>
      </c>
      <c r="E1527" s="37">
        <v>274.67001299999998</v>
      </c>
      <c r="F1527" s="37">
        <v>275.29998799999998</v>
      </c>
      <c r="G1527" s="38">
        <v>105895100</v>
      </c>
      <c r="H1527" s="37">
        <v>248.97790499999999</v>
      </c>
      <c r="I1527" s="41">
        <f t="shared" si="178"/>
        <v>0.90438763477170947</v>
      </c>
      <c r="J1527" s="41">
        <f t="shared" ca="1" si="179"/>
        <v>1</v>
      </c>
      <c r="K1527" s="37">
        <f t="shared" si="180"/>
        <v>251.25</v>
      </c>
      <c r="L1527" s="37">
        <f t="shared" si="181"/>
        <v>251.44</v>
      </c>
      <c r="M1527" s="37">
        <f t="shared" si="182"/>
        <v>248.41</v>
      </c>
      <c r="N1527" s="37">
        <f t="shared" si="183"/>
        <v>248.98</v>
      </c>
      <c r="O1527" s="38">
        <f t="shared" ca="1" si="184"/>
        <v>105895100</v>
      </c>
    </row>
    <row r="1528" spans="1:15" x14ac:dyDescent="0.4">
      <c r="A1528">
        <v>1513</v>
      </c>
      <c r="B1528" s="63">
        <v>43172</v>
      </c>
      <c r="C1528" s="37">
        <v>279.83999599999999</v>
      </c>
      <c r="D1528" s="37">
        <v>280.41000400000001</v>
      </c>
      <c r="E1528" s="37">
        <v>276.02999899999998</v>
      </c>
      <c r="F1528" s="37">
        <v>276.72000100000002</v>
      </c>
      <c r="G1528" s="38">
        <v>91968900</v>
      </c>
      <c r="H1528" s="37">
        <v>250.26211499999999</v>
      </c>
      <c r="I1528" s="41">
        <f t="shared" si="178"/>
        <v>0.90438751841432663</v>
      </c>
      <c r="J1528" s="41">
        <f t="shared" ca="1" si="179"/>
        <v>1</v>
      </c>
      <c r="K1528" s="37">
        <f t="shared" si="180"/>
        <v>253.08</v>
      </c>
      <c r="L1528" s="37">
        <f t="shared" si="181"/>
        <v>253.6</v>
      </c>
      <c r="M1528" s="37">
        <f t="shared" si="182"/>
        <v>249.64</v>
      </c>
      <c r="N1528" s="37">
        <f t="shared" si="183"/>
        <v>250.26</v>
      </c>
      <c r="O1528" s="38">
        <f t="shared" ca="1" si="184"/>
        <v>91968900</v>
      </c>
    </row>
    <row r="1529" spans="1:15" x14ac:dyDescent="0.4">
      <c r="A1529">
        <v>1514</v>
      </c>
      <c r="B1529" s="63">
        <v>43171</v>
      </c>
      <c r="C1529" s="37">
        <v>279.20001200000002</v>
      </c>
      <c r="D1529" s="37">
        <v>279.91000400000001</v>
      </c>
      <c r="E1529" s="37">
        <v>278.07998700000002</v>
      </c>
      <c r="F1529" s="37">
        <v>278.51998900000001</v>
      </c>
      <c r="G1529" s="38">
        <v>71924800</v>
      </c>
      <c r="H1529" s="37">
        <v>251.89006000000001</v>
      </c>
      <c r="I1529" s="41">
        <f t="shared" si="178"/>
        <v>0.90438772780505894</v>
      </c>
      <c r="J1529" s="41">
        <f t="shared" ca="1" si="179"/>
        <v>1</v>
      </c>
      <c r="K1529" s="37">
        <f t="shared" si="180"/>
        <v>252.51</v>
      </c>
      <c r="L1529" s="37">
        <f t="shared" si="181"/>
        <v>253.15</v>
      </c>
      <c r="M1529" s="37">
        <f t="shared" si="182"/>
        <v>251.49</v>
      </c>
      <c r="N1529" s="37">
        <f t="shared" si="183"/>
        <v>251.89</v>
      </c>
      <c r="O1529" s="38">
        <f t="shared" ca="1" si="184"/>
        <v>71924800</v>
      </c>
    </row>
    <row r="1530" spans="1:15" x14ac:dyDescent="0.4">
      <c r="A1530">
        <v>1515</v>
      </c>
      <c r="B1530" s="63">
        <v>43168</v>
      </c>
      <c r="C1530" s="37">
        <v>275.70001200000002</v>
      </c>
      <c r="D1530" s="37">
        <v>278.86999500000002</v>
      </c>
      <c r="E1530" s="37">
        <v>275.33999599999999</v>
      </c>
      <c r="F1530" s="37">
        <v>278.86999500000002</v>
      </c>
      <c r="G1530" s="38">
        <v>113625300</v>
      </c>
      <c r="H1530" s="37">
        <v>252.206604</v>
      </c>
      <c r="I1530" s="41">
        <f t="shared" si="178"/>
        <v>0.90438773809279838</v>
      </c>
      <c r="J1530" s="41">
        <f t="shared" ca="1" si="179"/>
        <v>1</v>
      </c>
      <c r="K1530" s="37">
        <f t="shared" si="180"/>
        <v>249.34</v>
      </c>
      <c r="L1530" s="37">
        <f t="shared" si="181"/>
        <v>252.21</v>
      </c>
      <c r="M1530" s="37">
        <f t="shared" si="182"/>
        <v>249.01</v>
      </c>
      <c r="N1530" s="37">
        <f t="shared" si="183"/>
        <v>252.21</v>
      </c>
      <c r="O1530" s="38">
        <f t="shared" ca="1" si="184"/>
        <v>113625300</v>
      </c>
    </row>
    <row r="1531" spans="1:15" x14ac:dyDescent="0.4">
      <c r="A1531">
        <v>1516</v>
      </c>
      <c r="B1531" s="63">
        <v>43167</v>
      </c>
      <c r="C1531" s="37">
        <v>273.54998799999998</v>
      </c>
      <c r="D1531" s="37">
        <v>274.23998999999998</v>
      </c>
      <c r="E1531" s="37">
        <v>272.42001299999998</v>
      </c>
      <c r="F1531" s="37">
        <v>274.10000600000001</v>
      </c>
      <c r="G1531" s="38">
        <v>66901200</v>
      </c>
      <c r="H1531" s="37">
        <v>247.89267000000001</v>
      </c>
      <c r="I1531" s="41">
        <f t="shared" si="178"/>
        <v>0.90438768542018932</v>
      </c>
      <c r="J1531" s="41">
        <f t="shared" ca="1" si="179"/>
        <v>1</v>
      </c>
      <c r="K1531" s="37">
        <f t="shared" si="180"/>
        <v>247.4</v>
      </c>
      <c r="L1531" s="37">
        <f t="shared" si="181"/>
        <v>248.02</v>
      </c>
      <c r="M1531" s="37">
        <f t="shared" si="182"/>
        <v>246.37</v>
      </c>
      <c r="N1531" s="37">
        <f t="shared" si="183"/>
        <v>247.89</v>
      </c>
      <c r="O1531" s="38">
        <f t="shared" ca="1" si="184"/>
        <v>66901200</v>
      </c>
    </row>
    <row r="1532" spans="1:15" x14ac:dyDescent="0.4">
      <c r="A1532">
        <v>1517</v>
      </c>
      <c r="B1532" s="63">
        <v>43166</v>
      </c>
      <c r="C1532" s="37">
        <v>270.42001299999998</v>
      </c>
      <c r="D1532" s="37">
        <v>273.17999300000002</v>
      </c>
      <c r="E1532" s="37">
        <v>270.20001200000002</v>
      </c>
      <c r="F1532" s="37">
        <v>272.77999899999998</v>
      </c>
      <c r="G1532" s="38">
        <v>87063500</v>
      </c>
      <c r="H1532" s="37">
        <v>246.698868</v>
      </c>
      <c r="I1532" s="41">
        <f t="shared" si="178"/>
        <v>0.90438767103302187</v>
      </c>
      <c r="J1532" s="41">
        <f t="shared" ca="1" si="179"/>
        <v>1</v>
      </c>
      <c r="K1532" s="37">
        <f t="shared" si="180"/>
        <v>244.56</v>
      </c>
      <c r="L1532" s="37">
        <f t="shared" si="181"/>
        <v>247.06</v>
      </c>
      <c r="M1532" s="37">
        <f t="shared" si="182"/>
        <v>244.37</v>
      </c>
      <c r="N1532" s="37">
        <f t="shared" si="183"/>
        <v>246.7</v>
      </c>
      <c r="O1532" s="38">
        <f t="shared" ca="1" si="184"/>
        <v>87063500</v>
      </c>
    </row>
    <row r="1533" spans="1:15" x14ac:dyDescent="0.4">
      <c r="A1533">
        <v>1518</v>
      </c>
      <c r="B1533" s="63">
        <v>43165</v>
      </c>
      <c r="C1533" s="37">
        <v>273.29998799999998</v>
      </c>
      <c r="D1533" s="37">
        <v>273.39001500000001</v>
      </c>
      <c r="E1533" s="37">
        <v>271.17999300000002</v>
      </c>
      <c r="F1533" s="37">
        <v>272.88000499999998</v>
      </c>
      <c r="G1533" s="38">
        <v>79213200</v>
      </c>
      <c r="H1533" s="37">
        <v>246.78935200000001</v>
      </c>
      <c r="I1533" s="41">
        <f t="shared" si="178"/>
        <v>0.90438781690875458</v>
      </c>
      <c r="J1533" s="41">
        <f t="shared" ca="1" si="179"/>
        <v>1</v>
      </c>
      <c r="K1533" s="37">
        <f t="shared" si="180"/>
        <v>247.17</v>
      </c>
      <c r="L1533" s="37">
        <f t="shared" si="181"/>
        <v>247.25</v>
      </c>
      <c r="M1533" s="37">
        <f t="shared" si="182"/>
        <v>245.25</v>
      </c>
      <c r="N1533" s="37">
        <f t="shared" si="183"/>
        <v>246.79</v>
      </c>
      <c r="O1533" s="38">
        <f t="shared" ca="1" si="184"/>
        <v>79213200</v>
      </c>
    </row>
    <row r="1534" spans="1:15" x14ac:dyDescent="0.4">
      <c r="A1534">
        <v>1519</v>
      </c>
      <c r="B1534" s="63">
        <v>43164</v>
      </c>
      <c r="C1534" s="37">
        <v>267.73001099999999</v>
      </c>
      <c r="D1534" s="37">
        <v>272.89001500000001</v>
      </c>
      <c r="E1534" s="37">
        <v>267.60998499999999</v>
      </c>
      <c r="F1534" s="37">
        <v>272.19000199999999</v>
      </c>
      <c r="G1534" s="38">
        <v>97307400</v>
      </c>
      <c r="H1534" s="37">
        <v>246.165314</v>
      </c>
      <c r="I1534" s="41">
        <f t="shared" si="178"/>
        <v>0.90438778864478642</v>
      </c>
      <c r="J1534" s="41">
        <f t="shared" ca="1" si="179"/>
        <v>1</v>
      </c>
      <c r="K1534" s="37">
        <f t="shared" si="180"/>
        <v>242.13</v>
      </c>
      <c r="L1534" s="37">
        <f t="shared" si="181"/>
        <v>246.8</v>
      </c>
      <c r="M1534" s="37">
        <f t="shared" si="182"/>
        <v>242.02</v>
      </c>
      <c r="N1534" s="37">
        <f t="shared" si="183"/>
        <v>246.17</v>
      </c>
      <c r="O1534" s="38">
        <f t="shared" ca="1" si="184"/>
        <v>97307400</v>
      </c>
    </row>
    <row r="1535" spans="1:15" x14ac:dyDescent="0.4">
      <c r="A1535">
        <v>1520</v>
      </c>
      <c r="B1535" s="63">
        <v>43161</v>
      </c>
      <c r="C1535" s="37">
        <v>265.79998799999998</v>
      </c>
      <c r="D1535" s="37">
        <v>269.72000100000002</v>
      </c>
      <c r="E1535" s="37">
        <v>264.82000699999998</v>
      </c>
      <c r="F1535" s="37">
        <v>269.07998700000002</v>
      </c>
      <c r="G1535" s="38">
        <v>139083200</v>
      </c>
      <c r="H1535" s="37">
        <v>243.35266100000001</v>
      </c>
      <c r="I1535" s="41">
        <f t="shared" si="178"/>
        <v>0.90438781313007865</v>
      </c>
      <c r="J1535" s="41">
        <f t="shared" ca="1" si="179"/>
        <v>1</v>
      </c>
      <c r="K1535" s="37">
        <f t="shared" si="180"/>
        <v>240.39</v>
      </c>
      <c r="L1535" s="37">
        <f t="shared" si="181"/>
        <v>243.93</v>
      </c>
      <c r="M1535" s="37">
        <f t="shared" si="182"/>
        <v>239.5</v>
      </c>
      <c r="N1535" s="37">
        <f t="shared" si="183"/>
        <v>243.35</v>
      </c>
      <c r="O1535" s="38">
        <f t="shared" ca="1" si="184"/>
        <v>139083200</v>
      </c>
    </row>
    <row r="1536" spans="1:15" x14ac:dyDescent="0.4">
      <c r="A1536">
        <v>1521</v>
      </c>
      <c r="B1536" s="63">
        <v>43160</v>
      </c>
      <c r="C1536" s="37">
        <v>271.41000400000001</v>
      </c>
      <c r="D1536" s="37">
        <v>273.17001299999998</v>
      </c>
      <c r="E1536" s="37">
        <v>266</v>
      </c>
      <c r="F1536" s="37">
        <v>267.70001200000002</v>
      </c>
      <c r="G1536" s="38">
        <v>176855100</v>
      </c>
      <c r="H1536" s="37">
        <v>242.10453799999999</v>
      </c>
      <c r="I1536" s="41">
        <f t="shared" si="178"/>
        <v>0.9043874753356379</v>
      </c>
      <c r="J1536" s="41">
        <f t="shared" ca="1" si="179"/>
        <v>1</v>
      </c>
      <c r="K1536" s="37">
        <f t="shared" si="180"/>
        <v>245.46</v>
      </c>
      <c r="L1536" s="37">
        <f t="shared" si="181"/>
        <v>247.05</v>
      </c>
      <c r="M1536" s="37">
        <f t="shared" si="182"/>
        <v>240.57</v>
      </c>
      <c r="N1536" s="37">
        <f t="shared" si="183"/>
        <v>242.1</v>
      </c>
      <c r="O1536" s="38">
        <f t="shared" ca="1" si="184"/>
        <v>176855100</v>
      </c>
    </row>
    <row r="1537" spans="1:15" x14ac:dyDescent="0.4">
      <c r="A1537">
        <v>1522</v>
      </c>
      <c r="B1537" s="63">
        <v>43159</v>
      </c>
      <c r="C1537" s="37">
        <v>275.67999300000002</v>
      </c>
      <c r="D1537" s="37">
        <v>276.19000199999999</v>
      </c>
      <c r="E1537" s="37">
        <v>271.290009</v>
      </c>
      <c r="F1537" s="37">
        <v>271.64999399999999</v>
      </c>
      <c r="G1537" s="38">
        <v>121907800</v>
      </c>
      <c r="H1537" s="37">
        <v>245.67695599999999</v>
      </c>
      <c r="I1537" s="41">
        <f t="shared" si="178"/>
        <v>0.90438785726606719</v>
      </c>
      <c r="J1537" s="41">
        <f t="shared" ca="1" si="179"/>
        <v>1</v>
      </c>
      <c r="K1537" s="37">
        <f t="shared" si="180"/>
        <v>249.32</v>
      </c>
      <c r="L1537" s="37">
        <f t="shared" si="181"/>
        <v>249.78</v>
      </c>
      <c r="M1537" s="37">
        <f t="shared" si="182"/>
        <v>245.35</v>
      </c>
      <c r="N1537" s="37">
        <f t="shared" si="183"/>
        <v>245.68</v>
      </c>
      <c r="O1537" s="38">
        <f t="shared" ca="1" si="184"/>
        <v>121907800</v>
      </c>
    </row>
    <row r="1538" spans="1:15" x14ac:dyDescent="0.4">
      <c r="A1538">
        <v>1523</v>
      </c>
      <c r="B1538" s="63">
        <v>43158</v>
      </c>
      <c r="C1538" s="37">
        <v>278.10998499999999</v>
      </c>
      <c r="D1538" s="37">
        <v>278.92001299999998</v>
      </c>
      <c r="E1538" s="37">
        <v>274.35998499999999</v>
      </c>
      <c r="F1538" s="37">
        <v>274.42999300000002</v>
      </c>
      <c r="G1538" s="38">
        <v>99099200</v>
      </c>
      <c r="H1538" s="37">
        <v>248.19111599999999</v>
      </c>
      <c r="I1538" s="41">
        <f t="shared" si="178"/>
        <v>0.90438772120655186</v>
      </c>
      <c r="J1538" s="41">
        <f t="shared" ca="1" si="179"/>
        <v>1</v>
      </c>
      <c r="K1538" s="37">
        <f t="shared" si="180"/>
        <v>251.52</v>
      </c>
      <c r="L1538" s="37">
        <f t="shared" si="181"/>
        <v>252.25</v>
      </c>
      <c r="M1538" s="37">
        <f t="shared" si="182"/>
        <v>248.13</v>
      </c>
      <c r="N1538" s="37">
        <f t="shared" si="183"/>
        <v>248.19</v>
      </c>
      <c r="O1538" s="38">
        <f t="shared" ca="1" si="184"/>
        <v>99099200</v>
      </c>
    </row>
    <row r="1539" spans="1:15" x14ac:dyDescent="0.4">
      <c r="A1539">
        <v>1524</v>
      </c>
      <c r="B1539" s="63">
        <v>43157</v>
      </c>
      <c r="C1539" s="37">
        <v>275.92999300000002</v>
      </c>
      <c r="D1539" s="37">
        <v>278.01001000000002</v>
      </c>
      <c r="E1539" s="37">
        <v>275.26001000000002</v>
      </c>
      <c r="F1539" s="37">
        <v>277.89999399999999</v>
      </c>
      <c r="G1539" s="38">
        <v>86491400</v>
      </c>
      <c r="H1539" s="37">
        <v>251.329285</v>
      </c>
      <c r="I1539" s="41">
        <f t="shared" si="178"/>
        <v>0.90438751502815795</v>
      </c>
      <c r="J1539" s="41">
        <f t="shared" ca="1" si="179"/>
        <v>1</v>
      </c>
      <c r="K1539" s="37">
        <f t="shared" si="180"/>
        <v>249.55</v>
      </c>
      <c r="L1539" s="37">
        <f t="shared" si="181"/>
        <v>251.43</v>
      </c>
      <c r="M1539" s="37">
        <f t="shared" si="182"/>
        <v>248.94</v>
      </c>
      <c r="N1539" s="37">
        <f t="shared" si="183"/>
        <v>251.33</v>
      </c>
      <c r="O1539" s="38">
        <f t="shared" ca="1" si="184"/>
        <v>86491400</v>
      </c>
    </row>
    <row r="1540" spans="1:15" x14ac:dyDescent="0.4">
      <c r="A1540">
        <v>1525</v>
      </c>
      <c r="B1540" s="63">
        <v>43154</v>
      </c>
      <c r="C1540" s="37">
        <v>271.790009</v>
      </c>
      <c r="D1540" s="37">
        <v>274.709991</v>
      </c>
      <c r="E1540" s="37">
        <v>271.25</v>
      </c>
      <c r="F1540" s="37">
        <v>274.709991</v>
      </c>
      <c r="G1540" s="38">
        <v>92766400</v>
      </c>
      <c r="H1540" s="37">
        <v>248.44429</v>
      </c>
      <c r="I1540" s="41">
        <f t="shared" si="178"/>
        <v>0.9043875291743575</v>
      </c>
      <c r="J1540" s="41">
        <f t="shared" ca="1" si="179"/>
        <v>1</v>
      </c>
      <c r="K1540" s="37">
        <f t="shared" si="180"/>
        <v>245.8</v>
      </c>
      <c r="L1540" s="37">
        <f t="shared" si="181"/>
        <v>248.44</v>
      </c>
      <c r="M1540" s="37">
        <f t="shared" si="182"/>
        <v>245.32</v>
      </c>
      <c r="N1540" s="37">
        <f t="shared" si="183"/>
        <v>248.44</v>
      </c>
      <c r="O1540" s="38">
        <f t="shared" ca="1" si="184"/>
        <v>92766400</v>
      </c>
    </row>
    <row r="1541" spans="1:15" x14ac:dyDescent="0.4">
      <c r="A1541">
        <v>1526</v>
      </c>
      <c r="B1541" s="63">
        <v>43153</v>
      </c>
      <c r="C1541" s="37">
        <v>271.10000600000001</v>
      </c>
      <c r="D1541" s="37">
        <v>273.04998799999998</v>
      </c>
      <c r="E1541" s="37">
        <v>269.64001500000001</v>
      </c>
      <c r="F1541" s="37">
        <v>270.39999399999999</v>
      </c>
      <c r="G1541" s="38">
        <v>110511300</v>
      </c>
      <c r="H1541" s="37">
        <v>244.54641699999999</v>
      </c>
      <c r="I1541" s="41">
        <f t="shared" si="178"/>
        <v>0.904387656902093</v>
      </c>
      <c r="J1541" s="41">
        <f t="shared" ca="1" si="179"/>
        <v>1</v>
      </c>
      <c r="K1541" s="37">
        <f t="shared" si="180"/>
        <v>245.18</v>
      </c>
      <c r="L1541" s="37">
        <f t="shared" si="181"/>
        <v>246.94</v>
      </c>
      <c r="M1541" s="37">
        <f t="shared" si="182"/>
        <v>243.86</v>
      </c>
      <c r="N1541" s="37">
        <f t="shared" si="183"/>
        <v>244.55</v>
      </c>
      <c r="O1541" s="38">
        <f t="shared" ca="1" si="184"/>
        <v>110511300</v>
      </c>
    </row>
    <row r="1542" spans="1:15" x14ac:dyDescent="0.4">
      <c r="A1542">
        <v>1527</v>
      </c>
      <c r="B1542" s="63">
        <v>43152</v>
      </c>
      <c r="C1542" s="37">
        <v>271.89999399999999</v>
      </c>
      <c r="D1542" s="37">
        <v>274.72000100000002</v>
      </c>
      <c r="E1542" s="37">
        <v>269.94000199999999</v>
      </c>
      <c r="F1542" s="37">
        <v>270.04998799999998</v>
      </c>
      <c r="G1542" s="38">
        <v>98883700</v>
      </c>
      <c r="H1542" s="37">
        <v>244.229919</v>
      </c>
      <c r="I1542" s="41">
        <f t="shared" si="178"/>
        <v>0.90438781652528721</v>
      </c>
      <c r="J1542" s="41">
        <f t="shared" ca="1" si="179"/>
        <v>1</v>
      </c>
      <c r="K1542" s="37">
        <f t="shared" si="180"/>
        <v>245.9</v>
      </c>
      <c r="L1542" s="37">
        <f t="shared" si="181"/>
        <v>248.45</v>
      </c>
      <c r="M1542" s="37">
        <f t="shared" si="182"/>
        <v>244.13</v>
      </c>
      <c r="N1542" s="37">
        <f t="shared" si="183"/>
        <v>244.23</v>
      </c>
      <c r="O1542" s="38">
        <f t="shared" ca="1" si="184"/>
        <v>98883700</v>
      </c>
    </row>
    <row r="1543" spans="1:15" x14ac:dyDescent="0.4">
      <c r="A1543">
        <v>1528</v>
      </c>
      <c r="B1543" s="63">
        <v>43151</v>
      </c>
      <c r="C1543" s="37">
        <v>272.02999899999998</v>
      </c>
      <c r="D1543" s="37">
        <v>273.67001299999998</v>
      </c>
      <c r="E1543" s="37">
        <v>270.5</v>
      </c>
      <c r="F1543" s="37">
        <v>271.39999399999999</v>
      </c>
      <c r="G1543" s="38">
        <v>86369700</v>
      </c>
      <c r="H1543" s="37">
        <v>245.45079000000001</v>
      </c>
      <c r="I1543" s="41">
        <f t="shared" si="178"/>
        <v>0.90438760289729414</v>
      </c>
      <c r="J1543" s="41">
        <f t="shared" ca="1" si="179"/>
        <v>1</v>
      </c>
      <c r="K1543" s="37">
        <f t="shared" si="180"/>
        <v>246.02</v>
      </c>
      <c r="L1543" s="37">
        <f t="shared" si="181"/>
        <v>247.5</v>
      </c>
      <c r="M1543" s="37">
        <f t="shared" si="182"/>
        <v>244.64</v>
      </c>
      <c r="N1543" s="37">
        <f t="shared" si="183"/>
        <v>245.45</v>
      </c>
      <c r="O1543" s="38">
        <f t="shared" ca="1" si="184"/>
        <v>86369700</v>
      </c>
    </row>
    <row r="1544" spans="1:15" x14ac:dyDescent="0.4">
      <c r="A1544">
        <v>1529</v>
      </c>
      <c r="B1544" s="63">
        <v>43147</v>
      </c>
      <c r="C1544" s="37">
        <v>272.32000699999998</v>
      </c>
      <c r="D1544" s="37">
        <v>275.32000699999998</v>
      </c>
      <c r="E1544" s="37">
        <v>272.26998900000001</v>
      </c>
      <c r="F1544" s="37">
        <v>273.10998499999999</v>
      </c>
      <c r="G1544" s="38">
        <v>160420100</v>
      </c>
      <c r="H1544" s="37">
        <v>246.99733000000001</v>
      </c>
      <c r="I1544" s="41">
        <f t="shared" si="178"/>
        <v>0.90438776890562977</v>
      </c>
      <c r="J1544" s="41">
        <f t="shared" ca="1" si="179"/>
        <v>1</v>
      </c>
      <c r="K1544" s="37">
        <f t="shared" si="180"/>
        <v>246.28</v>
      </c>
      <c r="L1544" s="37">
        <f t="shared" si="181"/>
        <v>249</v>
      </c>
      <c r="M1544" s="37">
        <f t="shared" si="182"/>
        <v>246.24</v>
      </c>
      <c r="N1544" s="37">
        <f t="shared" si="183"/>
        <v>247</v>
      </c>
      <c r="O1544" s="38">
        <f t="shared" ca="1" si="184"/>
        <v>160420100</v>
      </c>
    </row>
    <row r="1545" spans="1:15" x14ac:dyDescent="0.4">
      <c r="A1545">
        <v>1530</v>
      </c>
      <c r="B1545" s="63">
        <v>43146</v>
      </c>
      <c r="C1545" s="37">
        <v>271.57000699999998</v>
      </c>
      <c r="D1545" s="37">
        <v>273.040009</v>
      </c>
      <c r="E1545" s="37">
        <v>268.76998900000001</v>
      </c>
      <c r="F1545" s="37">
        <v>273.02999899999998</v>
      </c>
      <c r="G1545" s="38">
        <v>111200300</v>
      </c>
      <c r="H1545" s="37">
        <v>246.925003</v>
      </c>
      <c r="I1545" s="41">
        <f t="shared" si="178"/>
        <v>0.90438781051308592</v>
      </c>
      <c r="J1545" s="41">
        <f t="shared" ca="1" si="179"/>
        <v>1</v>
      </c>
      <c r="K1545" s="37">
        <f t="shared" si="180"/>
        <v>245.6</v>
      </c>
      <c r="L1545" s="37">
        <f t="shared" si="181"/>
        <v>246.93</v>
      </c>
      <c r="M1545" s="37">
        <f t="shared" si="182"/>
        <v>243.07</v>
      </c>
      <c r="N1545" s="37">
        <f t="shared" si="183"/>
        <v>246.93</v>
      </c>
      <c r="O1545" s="38">
        <f t="shared" ca="1" si="184"/>
        <v>111200300</v>
      </c>
    </row>
    <row r="1546" spans="1:15" x14ac:dyDescent="0.4">
      <c r="A1546">
        <v>1531</v>
      </c>
      <c r="B1546" s="63">
        <v>43145</v>
      </c>
      <c r="C1546" s="37">
        <v>264.30999800000001</v>
      </c>
      <c r="D1546" s="37">
        <v>270</v>
      </c>
      <c r="E1546" s="37">
        <v>264.29998799999998</v>
      </c>
      <c r="F1546" s="37">
        <v>269.58999599999999</v>
      </c>
      <c r="G1546" s="38">
        <v>120735700</v>
      </c>
      <c r="H1546" s="37">
        <v>243.81379699999999</v>
      </c>
      <c r="I1546" s="41">
        <f t="shared" si="178"/>
        <v>0.90438740538428586</v>
      </c>
      <c r="J1546" s="41">
        <f t="shared" ca="1" si="179"/>
        <v>1</v>
      </c>
      <c r="K1546" s="37">
        <f t="shared" si="180"/>
        <v>239.04</v>
      </c>
      <c r="L1546" s="37">
        <f t="shared" si="181"/>
        <v>244.18</v>
      </c>
      <c r="M1546" s="37">
        <f t="shared" si="182"/>
        <v>239.03</v>
      </c>
      <c r="N1546" s="37">
        <f t="shared" si="183"/>
        <v>243.81</v>
      </c>
      <c r="O1546" s="38">
        <f t="shared" ca="1" si="184"/>
        <v>120735700</v>
      </c>
    </row>
    <row r="1547" spans="1:15" x14ac:dyDescent="0.4">
      <c r="A1547">
        <v>1532</v>
      </c>
      <c r="B1547" s="63">
        <v>43144</v>
      </c>
      <c r="C1547" s="37">
        <v>263.97000100000002</v>
      </c>
      <c r="D1547" s="37">
        <v>266.61999500000002</v>
      </c>
      <c r="E1547" s="37">
        <v>263.30999800000001</v>
      </c>
      <c r="F1547" s="37">
        <v>266</v>
      </c>
      <c r="G1547" s="38">
        <v>81223600</v>
      </c>
      <c r="H1547" s="37">
        <v>240.56712300000001</v>
      </c>
      <c r="I1547" s="41">
        <f t="shared" si="178"/>
        <v>0.90438768045112783</v>
      </c>
      <c r="J1547" s="41">
        <f t="shared" ca="1" si="179"/>
        <v>1</v>
      </c>
      <c r="K1547" s="37">
        <f t="shared" si="180"/>
        <v>238.73</v>
      </c>
      <c r="L1547" s="37">
        <f t="shared" si="181"/>
        <v>241.13</v>
      </c>
      <c r="M1547" s="37">
        <f t="shared" si="182"/>
        <v>238.13</v>
      </c>
      <c r="N1547" s="37">
        <f t="shared" si="183"/>
        <v>240.57</v>
      </c>
      <c r="O1547" s="38">
        <f t="shared" ca="1" si="184"/>
        <v>81223600</v>
      </c>
    </row>
    <row r="1548" spans="1:15" x14ac:dyDescent="0.4">
      <c r="A1548">
        <v>1533</v>
      </c>
      <c r="B1548" s="63">
        <v>43143</v>
      </c>
      <c r="C1548" s="37">
        <v>263.82998700000002</v>
      </c>
      <c r="D1548" s="37">
        <v>267.01001000000002</v>
      </c>
      <c r="E1548" s="37">
        <v>261.66000400000001</v>
      </c>
      <c r="F1548" s="37">
        <v>265.33999599999999</v>
      </c>
      <c r="G1548" s="38">
        <v>143736000</v>
      </c>
      <c r="H1548" s="37">
        <v>239.97024500000001</v>
      </c>
      <c r="I1548" s="41">
        <f t="shared" si="178"/>
        <v>0.90438776142892541</v>
      </c>
      <c r="J1548" s="41">
        <f t="shared" ca="1" si="179"/>
        <v>1</v>
      </c>
      <c r="K1548" s="37">
        <f t="shared" si="180"/>
        <v>238.6</v>
      </c>
      <c r="L1548" s="37">
        <f t="shared" si="181"/>
        <v>241.48</v>
      </c>
      <c r="M1548" s="37">
        <f t="shared" si="182"/>
        <v>236.64</v>
      </c>
      <c r="N1548" s="37">
        <f t="shared" si="183"/>
        <v>239.97</v>
      </c>
      <c r="O1548" s="38">
        <f t="shared" ca="1" si="184"/>
        <v>143736000</v>
      </c>
    </row>
    <row r="1549" spans="1:15" x14ac:dyDescent="0.4">
      <c r="A1549">
        <v>1534</v>
      </c>
      <c r="B1549" s="63">
        <v>43140</v>
      </c>
      <c r="C1549" s="37">
        <v>260.79998799999998</v>
      </c>
      <c r="D1549" s="37">
        <v>263.60998499999999</v>
      </c>
      <c r="E1549" s="37">
        <v>252.91999799999999</v>
      </c>
      <c r="F1549" s="37">
        <v>261.5</v>
      </c>
      <c r="G1549" s="38">
        <v>283565300</v>
      </c>
      <c r="H1549" s="37">
        <v>236.49735999999999</v>
      </c>
      <c r="I1549" s="41">
        <f t="shared" si="178"/>
        <v>0.90438760994263856</v>
      </c>
      <c r="J1549" s="41">
        <f t="shared" ca="1" si="179"/>
        <v>1</v>
      </c>
      <c r="K1549" s="37">
        <f t="shared" si="180"/>
        <v>235.86</v>
      </c>
      <c r="L1549" s="37">
        <f t="shared" si="181"/>
        <v>238.41</v>
      </c>
      <c r="M1549" s="37">
        <f t="shared" si="182"/>
        <v>228.74</v>
      </c>
      <c r="N1549" s="37">
        <f t="shared" si="183"/>
        <v>236.5</v>
      </c>
      <c r="O1549" s="38">
        <f t="shared" ca="1" si="184"/>
        <v>283565300</v>
      </c>
    </row>
    <row r="1550" spans="1:15" x14ac:dyDescent="0.4">
      <c r="A1550">
        <v>1535</v>
      </c>
      <c r="B1550" s="63">
        <v>43139</v>
      </c>
      <c r="C1550" s="37">
        <v>268.01001000000002</v>
      </c>
      <c r="D1550" s="37">
        <v>268.17001299999998</v>
      </c>
      <c r="E1550" s="37">
        <v>257.58999599999999</v>
      </c>
      <c r="F1550" s="37">
        <v>257.63000499999998</v>
      </c>
      <c r="G1550" s="38">
        <v>246449500</v>
      </c>
      <c r="H1550" s="37">
        <v>232.99739099999999</v>
      </c>
      <c r="I1550" s="41">
        <f t="shared" si="178"/>
        <v>0.90438763528339805</v>
      </c>
      <c r="J1550" s="41">
        <f t="shared" ca="1" si="179"/>
        <v>1</v>
      </c>
      <c r="K1550" s="37">
        <f t="shared" si="180"/>
        <v>242.38</v>
      </c>
      <c r="L1550" s="37">
        <f t="shared" si="181"/>
        <v>242.53</v>
      </c>
      <c r="M1550" s="37">
        <f t="shared" si="182"/>
        <v>232.96</v>
      </c>
      <c r="N1550" s="37">
        <f t="shared" si="183"/>
        <v>233</v>
      </c>
      <c r="O1550" s="38">
        <f t="shared" ca="1" si="184"/>
        <v>246449500</v>
      </c>
    </row>
    <row r="1551" spans="1:15" x14ac:dyDescent="0.4">
      <c r="A1551">
        <v>1536</v>
      </c>
      <c r="B1551" s="63">
        <v>43138</v>
      </c>
      <c r="C1551" s="37">
        <v>268.5</v>
      </c>
      <c r="D1551" s="37">
        <v>272.35998499999999</v>
      </c>
      <c r="E1551" s="37">
        <v>267.57998700000002</v>
      </c>
      <c r="F1551" s="37">
        <v>267.67001299999998</v>
      </c>
      <c r="G1551" s="38">
        <v>167376100</v>
      </c>
      <c r="H1551" s="37">
        <v>242.077438</v>
      </c>
      <c r="I1551" s="41">
        <f t="shared" si="178"/>
        <v>0.90438759010334124</v>
      </c>
      <c r="J1551" s="41">
        <f t="shared" ca="1" si="179"/>
        <v>1</v>
      </c>
      <c r="K1551" s="37">
        <f t="shared" si="180"/>
        <v>242.83</v>
      </c>
      <c r="L1551" s="37">
        <f t="shared" si="181"/>
        <v>246.32</v>
      </c>
      <c r="M1551" s="37">
        <f t="shared" si="182"/>
        <v>242</v>
      </c>
      <c r="N1551" s="37">
        <f t="shared" si="183"/>
        <v>242.08</v>
      </c>
      <c r="O1551" s="38">
        <f t="shared" ca="1" si="184"/>
        <v>167376100</v>
      </c>
    </row>
    <row r="1552" spans="1:15" x14ac:dyDescent="0.4">
      <c r="A1552">
        <v>1537</v>
      </c>
      <c r="B1552" s="63">
        <v>43137</v>
      </c>
      <c r="C1552" s="37">
        <v>259.94000199999999</v>
      </c>
      <c r="D1552" s="37">
        <v>269.70001200000002</v>
      </c>
      <c r="E1552" s="37">
        <v>258.70001200000002</v>
      </c>
      <c r="F1552" s="37">
        <v>269.13000499999998</v>
      </c>
      <c r="G1552" s="38">
        <v>355026800</v>
      </c>
      <c r="H1552" s="37">
        <v>243.39785800000001</v>
      </c>
      <c r="I1552" s="41">
        <f t="shared" si="178"/>
        <v>0.90438766944622184</v>
      </c>
      <c r="J1552" s="41">
        <f t="shared" ca="1" si="179"/>
        <v>1</v>
      </c>
      <c r="K1552" s="37">
        <f t="shared" si="180"/>
        <v>235.09</v>
      </c>
      <c r="L1552" s="37">
        <f t="shared" si="181"/>
        <v>243.91</v>
      </c>
      <c r="M1552" s="37">
        <f t="shared" si="182"/>
        <v>233.97</v>
      </c>
      <c r="N1552" s="37">
        <f t="shared" si="183"/>
        <v>243.4</v>
      </c>
      <c r="O1552" s="38">
        <f t="shared" ca="1" si="184"/>
        <v>355026800</v>
      </c>
    </row>
    <row r="1553" spans="1:15" x14ac:dyDescent="0.4">
      <c r="A1553">
        <v>1538</v>
      </c>
      <c r="B1553" s="63">
        <v>43136</v>
      </c>
      <c r="C1553" s="37">
        <v>273.45001200000002</v>
      </c>
      <c r="D1553" s="37">
        <v>275.85000600000001</v>
      </c>
      <c r="E1553" s="37">
        <v>263.30999800000001</v>
      </c>
      <c r="F1553" s="37">
        <v>263.92999300000002</v>
      </c>
      <c r="G1553" s="38">
        <v>294681800</v>
      </c>
      <c r="H1553" s="37">
        <v>238.695007</v>
      </c>
      <c r="I1553" s="41">
        <f t="shared" ref="I1553:I1616" si="185">IF(F1553=0,1,H1553/F1553)</f>
        <v>0.90438757750431187</v>
      </c>
      <c r="J1553" s="41">
        <f t="shared" ref="J1553:J1616" ca="1" si="186">INDEX(OFFSET($T$15,0,0,$S$13+1,1),MATCH(B1553,OFFSET($Q$15,0,0,$S$13+1,1),-1))</f>
        <v>1</v>
      </c>
      <c r="K1553" s="37">
        <f t="shared" ref="K1553:K1616" si="187">ROUND($I1553*C1553,2)</f>
        <v>247.3</v>
      </c>
      <c r="L1553" s="37">
        <f t="shared" ref="L1553:L1616" si="188">ROUND($I1553*D1553,2)</f>
        <v>249.48</v>
      </c>
      <c r="M1553" s="37">
        <f t="shared" ref="M1553:M1616" si="189">ROUND($I1553*E1553,2)</f>
        <v>238.13</v>
      </c>
      <c r="N1553" s="37">
        <f t="shared" ref="N1553:N1616" si="190">ROUND($I1553*F1553,2)</f>
        <v>238.7</v>
      </c>
      <c r="O1553" s="38">
        <f t="shared" ref="O1553:O1616" ca="1" si="191">G1553*J1553</f>
        <v>294681800</v>
      </c>
    </row>
    <row r="1554" spans="1:15" x14ac:dyDescent="0.4">
      <c r="A1554">
        <v>1539</v>
      </c>
      <c r="B1554" s="63">
        <v>43133</v>
      </c>
      <c r="C1554" s="37">
        <v>280.07998700000002</v>
      </c>
      <c r="D1554" s="37">
        <v>280.23001099999999</v>
      </c>
      <c r="E1554" s="37">
        <v>275.41000400000001</v>
      </c>
      <c r="F1554" s="37">
        <v>275.45001200000002</v>
      </c>
      <c r="G1554" s="38">
        <v>173174800</v>
      </c>
      <c r="H1554" s="37">
        <v>249.113586</v>
      </c>
      <c r="I1554" s="41">
        <f t="shared" si="185"/>
        <v>0.90438763894481145</v>
      </c>
      <c r="J1554" s="41">
        <f t="shared" ca="1" si="186"/>
        <v>1</v>
      </c>
      <c r="K1554" s="37">
        <f t="shared" si="187"/>
        <v>253.3</v>
      </c>
      <c r="L1554" s="37">
        <f t="shared" si="188"/>
        <v>253.44</v>
      </c>
      <c r="M1554" s="37">
        <f t="shared" si="189"/>
        <v>249.08</v>
      </c>
      <c r="N1554" s="37">
        <f t="shared" si="190"/>
        <v>249.11</v>
      </c>
      <c r="O1554" s="38">
        <f t="shared" ca="1" si="191"/>
        <v>173174800</v>
      </c>
    </row>
    <row r="1555" spans="1:15" x14ac:dyDescent="0.4">
      <c r="A1555">
        <v>1540</v>
      </c>
      <c r="B1555" s="63">
        <v>43132</v>
      </c>
      <c r="C1555" s="37">
        <v>281.07000699999998</v>
      </c>
      <c r="D1555" s="37">
        <v>283.05999800000001</v>
      </c>
      <c r="E1555" s="37">
        <v>280.67999300000002</v>
      </c>
      <c r="F1555" s="37">
        <v>281.57998700000002</v>
      </c>
      <c r="G1555" s="38">
        <v>90102500</v>
      </c>
      <c r="H1555" s="37">
        <v>254.65748600000001</v>
      </c>
      <c r="I1555" s="41">
        <f t="shared" si="185"/>
        <v>0.9043877326409564</v>
      </c>
      <c r="J1555" s="41">
        <f t="shared" ca="1" si="186"/>
        <v>1</v>
      </c>
      <c r="K1555" s="37">
        <f t="shared" si="187"/>
        <v>254.2</v>
      </c>
      <c r="L1555" s="37">
        <f t="shared" si="188"/>
        <v>256</v>
      </c>
      <c r="M1555" s="37">
        <f t="shared" si="189"/>
        <v>253.84</v>
      </c>
      <c r="N1555" s="37">
        <f t="shared" si="190"/>
        <v>254.66</v>
      </c>
      <c r="O1555" s="38">
        <f t="shared" ca="1" si="191"/>
        <v>90102500</v>
      </c>
    </row>
    <row r="1556" spans="1:15" x14ac:dyDescent="0.4">
      <c r="A1556">
        <v>1541</v>
      </c>
      <c r="B1556" s="63">
        <v>43131</v>
      </c>
      <c r="C1556" s="37">
        <v>282.73001099999999</v>
      </c>
      <c r="D1556" s="37">
        <v>283.29998799999998</v>
      </c>
      <c r="E1556" s="37">
        <v>280.67999300000002</v>
      </c>
      <c r="F1556" s="37">
        <v>281.89999399999999</v>
      </c>
      <c r="G1556" s="38">
        <v>108364800</v>
      </c>
      <c r="H1556" s="37">
        <v>254.946854</v>
      </c>
      <c r="I1556" s="41">
        <f t="shared" si="185"/>
        <v>0.90438758221470561</v>
      </c>
      <c r="J1556" s="41">
        <f t="shared" ca="1" si="186"/>
        <v>1</v>
      </c>
      <c r="K1556" s="37">
        <f t="shared" si="187"/>
        <v>255.7</v>
      </c>
      <c r="L1556" s="37">
        <f t="shared" si="188"/>
        <v>256.20999999999998</v>
      </c>
      <c r="M1556" s="37">
        <f t="shared" si="189"/>
        <v>253.84</v>
      </c>
      <c r="N1556" s="37">
        <f t="shared" si="190"/>
        <v>254.95</v>
      </c>
      <c r="O1556" s="38">
        <f t="shared" ca="1" si="191"/>
        <v>108364800</v>
      </c>
    </row>
    <row r="1557" spans="1:15" x14ac:dyDescent="0.4">
      <c r="A1557">
        <v>1542</v>
      </c>
      <c r="B1557" s="63">
        <v>43130</v>
      </c>
      <c r="C1557" s="37">
        <v>282.60000600000001</v>
      </c>
      <c r="D1557" s="37">
        <v>284.73998999999998</v>
      </c>
      <c r="E1557" s="37">
        <v>281.22000100000002</v>
      </c>
      <c r="F1557" s="37">
        <v>281.76001000000002</v>
      </c>
      <c r="G1557" s="38">
        <v>131796400</v>
      </c>
      <c r="H1557" s="37">
        <v>254.82025100000001</v>
      </c>
      <c r="I1557" s="41">
        <f t="shared" si="185"/>
        <v>0.9043875708266762</v>
      </c>
      <c r="J1557" s="41">
        <f t="shared" ca="1" si="186"/>
        <v>1</v>
      </c>
      <c r="K1557" s="37">
        <f t="shared" si="187"/>
        <v>255.58</v>
      </c>
      <c r="L1557" s="37">
        <f t="shared" si="188"/>
        <v>257.52</v>
      </c>
      <c r="M1557" s="37">
        <f t="shared" si="189"/>
        <v>254.33</v>
      </c>
      <c r="N1557" s="37">
        <f t="shared" si="190"/>
        <v>254.82</v>
      </c>
      <c r="O1557" s="38">
        <f t="shared" ca="1" si="191"/>
        <v>131796400</v>
      </c>
    </row>
    <row r="1558" spans="1:15" x14ac:dyDescent="0.4">
      <c r="A1558">
        <v>1543</v>
      </c>
      <c r="B1558" s="63">
        <v>43129</v>
      </c>
      <c r="C1558" s="37">
        <v>285.92999300000002</v>
      </c>
      <c r="D1558" s="37">
        <v>286.42999300000002</v>
      </c>
      <c r="E1558" s="37">
        <v>284.5</v>
      </c>
      <c r="F1558" s="37">
        <v>284.67999300000002</v>
      </c>
      <c r="G1558" s="38">
        <v>90118300</v>
      </c>
      <c r="H1558" s="37">
        <v>257.46105999999997</v>
      </c>
      <c r="I1558" s="41">
        <f t="shared" si="185"/>
        <v>0.9043876153249728</v>
      </c>
      <c r="J1558" s="41">
        <f t="shared" ca="1" si="186"/>
        <v>1</v>
      </c>
      <c r="K1558" s="37">
        <f t="shared" si="187"/>
        <v>258.58999999999997</v>
      </c>
      <c r="L1558" s="37">
        <f t="shared" si="188"/>
        <v>259.04000000000002</v>
      </c>
      <c r="M1558" s="37">
        <f t="shared" si="189"/>
        <v>257.3</v>
      </c>
      <c r="N1558" s="37">
        <f t="shared" si="190"/>
        <v>257.45999999999998</v>
      </c>
      <c r="O1558" s="38">
        <f t="shared" ca="1" si="191"/>
        <v>90118300</v>
      </c>
    </row>
    <row r="1559" spans="1:15" x14ac:dyDescent="0.4">
      <c r="A1559">
        <v>1544</v>
      </c>
      <c r="B1559" s="63">
        <v>43126</v>
      </c>
      <c r="C1559" s="37">
        <v>284.25</v>
      </c>
      <c r="D1559" s="37">
        <v>286.63000499999998</v>
      </c>
      <c r="E1559" s="37">
        <v>283.959991</v>
      </c>
      <c r="F1559" s="37">
        <v>286.57998700000002</v>
      </c>
      <c r="G1559" s="38">
        <v>107743100</v>
      </c>
      <c r="H1559" s="37">
        <v>259.17938199999998</v>
      </c>
      <c r="I1559" s="41">
        <f t="shared" si="185"/>
        <v>0.90438758377080941</v>
      </c>
      <c r="J1559" s="41">
        <f t="shared" ca="1" si="186"/>
        <v>1</v>
      </c>
      <c r="K1559" s="37">
        <f t="shared" si="187"/>
        <v>257.07</v>
      </c>
      <c r="L1559" s="37">
        <f t="shared" si="188"/>
        <v>259.22000000000003</v>
      </c>
      <c r="M1559" s="37">
        <f t="shared" si="189"/>
        <v>256.81</v>
      </c>
      <c r="N1559" s="37">
        <f t="shared" si="190"/>
        <v>259.18</v>
      </c>
      <c r="O1559" s="38">
        <f t="shared" ca="1" si="191"/>
        <v>107743100</v>
      </c>
    </row>
    <row r="1560" spans="1:15" x14ac:dyDescent="0.4">
      <c r="A1560">
        <v>1545</v>
      </c>
      <c r="B1560" s="63">
        <v>43125</v>
      </c>
      <c r="C1560" s="37">
        <v>284.16000400000001</v>
      </c>
      <c r="D1560" s="37">
        <v>284.26998900000001</v>
      </c>
      <c r="E1560" s="37">
        <v>282.39999399999999</v>
      </c>
      <c r="F1560" s="37">
        <v>283.29998799999998</v>
      </c>
      <c r="G1560" s="38">
        <v>84587300</v>
      </c>
      <c r="H1560" s="37">
        <v>256.21307400000001</v>
      </c>
      <c r="I1560" s="41">
        <f t="shared" si="185"/>
        <v>0.90438787452401881</v>
      </c>
      <c r="J1560" s="41">
        <f t="shared" ca="1" si="186"/>
        <v>1</v>
      </c>
      <c r="K1560" s="37">
        <f t="shared" si="187"/>
        <v>256.99</v>
      </c>
      <c r="L1560" s="37">
        <f t="shared" si="188"/>
        <v>257.08999999999997</v>
      </c>
      <c r="M1560" s="37">
        <f t="shared" si="189"/>
        <v>255.4</v>
      </c>
      <c r="N1560" s="37">
        <f t="shared" si="190"/>
        <v>256.20999999999998</v>
      </c>
      <c r="O1560" s="38">
        <f t="shared" ca="1" si="191"/>
        <v>84587300</v>
      </c>
    </row>
    <row r="1561" spans="1:15" x14ac:dyDescent="0.4">
      <c r="A1561">
        <v>1546</v>
      </c>
      <c r="B1561" s="63">
        <v>43124</v>
      </c>
      <c r="C1561" s="37">
        <v>284.01998900000001</v>
      </c>
      <c r="D1561" s="37">
        <v>284.70001200000002</v>
      </c>
      <c r="E1561" s="37">
        <v>281.83999599999999</v>
      </c>
      <c r="F1561" s="37">
        <v>283.17999300000002</v>
      </c>
      <c r="G1561" s="38">
        <v>134816100</v>
      </c>
      <c r="H1561" s="37">
        <v>256.10443099999998</v>
      </c>
      <c r="I1561" s="41">
        <f t="shared" si="185"/>
        <v>0.90438744731517795</v>
      </c>
      <c r="J1561" s="41">
        <f t="shared" ca="1" si="186"/>
        <v>1</v>
      </c>
      <c r="K1561" s="37">
        <f t="shared" si="187"/>
        <v>256.86</v>
      </c>
      <c r="L1561" s="37">
        <f t="shared" si="188"/>
        <v>257.48</v>
      </c>
      <c r="M1561" s="37">
        <f t="shared" si="189"/>
        <v>254.89</v>
      </c>
      <c r="N1561" s="37">
        <f t="shared" si="190"/>
        <v>256.10000000000002</v>
      </c>
      <c r="O1561" s="38">
        <f t="shared" ca="1" si="191"/>
        <v>134816100</v>
      </c>
    </row>
    <row r="1562" spans="1:15" x14ac:dyDescent="0.4">
      <c r="A1562">
        <v>1547</v>
      </c>
      <c r="B1562" s="63">
        <v>43123</v>
      </c>
      <c r="C1562" s="37">
        <v>282.73998999999998</v>
      </c>
      <c r="D1562" s="37">
        <v>283.61999500000002</v>
      </c>
      <c r="E1562" s="37">
        <v>282.36999500000002</v>
      </c>
      <c r="F1562" s="37">
        <v>283.290009</v>
      </c>
      <c r="G1562" s="38">
        <v>97084700</v>
      </c>
      <c r="H1562" s="37">
        <v>256.203979</v>
      </c>
      <c r="I1562" s="41">
        <f t="shared" si="185"/>
        <v>0.90438762702711484</v>
      </c>
      <c r="J1562" s="41">
        <f t="shared" ca="1" si="186"/>
        <v>1</v>
      </c>
      <c r="K1562" s="37">
        <f t="shared" si="187"/>
        <v>255.71</v>
      </c>
      <c r="L1562" s="37">
        <f t="shared" si="188"/>
        <v>256.5</v>
      </c>
      <c r="M1562" s="37">
        <f t="shared" si="189"/>
        <v>255.37</v>
      </c>
      <c r="N1562" s="37">
        <f t="shared" si="190"/>
        <v>256.2</v>
      </c>
      <c r="O1562" s="38">
        <f t="shared" ca="1" si="191"/>
        <v>97084700</v>
      </c>
    </row>
    <row r="1563" spans="1:15" x14ac:dyDescent="0.4">
      <c r="A1563">
        <v>1548</v>
      </c>
      <c r="B1563" s="63">
        <v>43122</v>
      </c>
      <c r="C1563" s="37">
        <v>280.17001299999998</v>
      </c>
      <c r="D1563" s="37">
        <v>282.69000199999999</v>
      </c>
      <c r="E1563" s="37">
        <v>280.10998499999999</v>
      </c>
      <c r="F1563" s="37">
        <v>282.69000199999999</v>
      </c>
      <c r="G1563" s="38">
        <v>91322400</v>
      </c>
      <c r="H1563" s="37">
        <v>255.66128499999999</v>
      </c>
      <c r="I1563" s="41">
        <f t="shared" si="185"/>
        <v>0.90438743213847372</v>
      </c>
      <c r="J1563" s="41">
        <f t="shared" ca="1" si="186"/>
        <v>1</v>
      </c>
      <c r="K1563" s="37">
        <f t="shared" si="187"/>
        <v>253.38</v>
      </c>
      <c r="L1563" s="37">
        <f t="shared" si="188"/>
        <v>255.66</v>
      </c>
      <c r="M1563" s="37">
        <f t="shared" si="189"/>
        <v>253.33</v>
      </c>
      <c r="N1563" s="37">
        <f t="shared" si="190"/>
        <v>255.66</v>
      </c>
      <c r="O1563" s="38">
        <f t="shared" ca="1" si="191"/>
        <v>91322400</v>
      </c>
    </row>
    <row r="1564" spans="1:15" x14ac:dyDescent="0.4">
      <c r="A1564">
        <v>1549</v>
      </c>
      <c r="B1564" s="63">
        <v>43119</v>
      </c>
      <c r="C1564" s="37">
        <v>279.79998799999998</v>
      </c>
      <c r="D1564" s="37">
        <v>280.41000400000001</v>
      </c>
      <c r="E1564" s="37">
        <v>279.14001500000001</v>
      </c>
      <c r="F1564" s="37">
        <v>280.41000400000001</v>
      </c>
      <c r="G1564" s="38">
        <v>140920100</v>
      </c>
      <c r="H1564" s="37">
        <v>253.59939600000001</v>
      </c>
      <c r="I1564" s="41">
        <f t="shared" si="185"/>
        <v>0.90438783346688301</v>
      </c>
      <c r="J1564" s="41">
        <f t="shared" ca="1" si="186"/>
        <v>1</v>
      </c>
      <c r="K1564" s="37">
        <f t="shared" si="187"/>
        <v>253.05</v>
      </c>
      <c r="L1564" s="37">
        <f t="shared" si="188"/>
        <v>253.6</v>
      </c>
      <c r="M1564" s="37">
        <f t="shared" si="189"/>
        <v>252.45</v>
      </c>
      <c r="N1564" s="37">
        <f t="shared" si="190"/>
        <v>253.6</v>
      </c>
      <c r="O1564" s="38">
        <f t="shared" ca="1" si="191"/>
        <v>140920100</v>
      </c>
    </row>
    <row r="1565" spans="1:15" x14ac:dyDescent="0.4">
      <c r="A1565">
        <v>1550</v>
      </c>
      <c r="B1565" s="63">
        <v>43118</v>
      </c>
      <c r="C1565" s="37">
        <v>279.48001099999999</v>
      </c>
      <c r="D1565" s="37">
        <v>279.959991</v>
      </c>
      <c r="E1565" s="37">
        <v>278.57998700000002</v>
      </c>
      <c r="F1565" s="37">
        <v>279.14001500000001</v>
      </c>
      <c r="G1565" s="38">
        <v>100728000</v>
      </c>
      <c r="H1565" s="37">
        <v>252.45077499999999</v>
      </c>
      <c r="I1565" s="41">
        <f t="shared" si="185"/>
        <v>0.90438762425372798</v>
      </c>
      <c r="J1565" s="41">
        <f t="shared" ca="1" si="186"/>
        <v>1</v>
      </c>
      <c r="K1565" s="37">
        <f t="shared" si="187"/>
        <v>252.76</v>
      </c>
      <c r="L1565" s="37">
        <f t="shared" si="188"/>
        <v>253.19</v>
      </c>
      <c r="M1565" s="37">
        <f t="shared" si="189"/>
        <v>251.94</v>
      </c>
      <c r="N1565" s="37">
        <f t="shared" si="190"/>
        <v>252.45</v>
      </c>
      <c r="O1565" s="38">
        <f t="shared" ca="1" si="191"/>
        <v>100728000</v>
      </c>
    </row>
    <row r="1566" spans="1:15" x14ac:dyDescent="0.4">
      <c r="A1566">
        <v>1551</v>
      </c>
      <c r="B1566" s="63">
        <v>43117</v>
      </c>
      <c r="C1566" s="37">
        <v>278.02999899999998</v>
      </c>
      <c r="D1566" s="37">
        <v>280.04998799999998</v>
      </c>
      <c r="E1566" s="37">
        <v>276.97000100000002</v>
      </c>
      <c r="F1566" s="37">
        <v>279.60998499999999</v>
      </c>
      <c r="G1566" s="38">
        <v>113258800</v>
      </c>
      <c r="H1566" s="37">
        <v>252.87583900000001</v>
      </c>
      <c r="I1566" s="41">
        <f t="shared" si="185"/>
        <v>0.90438772778447096</v>
      </c>
      <c r="J1566" s="41">
        <f t="shared" ca="1" si="186"/>
        <v>1</v>
      </c>
      <c r="K1566" s="37">
        <f t="shared" si="187"/>
        <v>251.45</v>
      </c>
      <c r="L1566" s="37">
        <f t="shared" si="188"/>
        <v>253.27</v>
      </c>
      <c r="M1566" s="37">
        <f t="shared" si="189"/>
        <v>250.49</v>
      </c>
      <c r="N1566" s="37">
        <f t="shared" si="190"/>
        <v>252.88</v>
      </c>
      <c r="O1566" s="38">
        <f t="shared" ca="1" si="191"/>
        <v>113258800</v>
      </c>
    </row>
    <row r="1567" spans="1:15" x14ac:dyDescent="0.4">
      <c r="A1567">
        <v>1552</v>
      </c>
      <c r="B1567" s="63">
        <v>43116</v>
      </c>
      <c r="C1567" s="37">
        <v>279.35000600000001</v>
      </c>
      <c r="D1567" s="37">
        <v>280.08999599999999</v>
      </c>
      <c r="E1567" s="37">
        <v>276.17999300000002</v>
      </c>
      <c r="F1567" s="37">
        <v>276.97000100000002</v>
      </c>
      <c r="G1567" s="38">
        <v>106555100</v>
      </c>
      <c r="H1567" s="37">
        <v>250.48831200000001</v>
      </c>
      <c r="I1567" s="41">
        <f t="shared" si="185"/>
        <v>0.90438787989894975</v>
      </c>
      <c r="J1567" s="41">
        <f t="shared" ca="1" si="186"/>
        <v>1</v>
      </c>
      <c r="K1567" s="37">
        <f t="shared" si="187"/>
        <v>252.64</v>
      </c>
      <c r="L1567" s="37">
        <f t="shared" si="188"/>
        <v>253.31</v>
      </c>
      <c r="M1567" s="37">
        <f t="shared" si="189"/>
        <v>249.77</v>
      </c>
      <c r="N1567" s="37">
        <f t="shared" si="190"/>
        <v>250.49</v>
      </c>
      <c r="O1567" s="38">
        <f t="shared" ca="1" si="191"/>
        <v>106555100</v>
      </c>
    </row>
    <row r="1568" spans="1:15" x14ac:dyDescent="0.4">
      <c r="A1568">
        <v>1553</v>
      </c>
      <c r="B1568" s="63">
        <v>43112</v>
      </c>
      <c r="C1568" s="37">
        <v>276.42001299999998</v>
      </c>
      <c r="D1568" s="37">
        <v>278.10998499999999</v>
      </c>
      <c r="E1568" s="37">
        <v>276.07998700000002</v>
      </c>
      <c r="F1568" s="37">
        <v>277.92001299999998</v>
      </c>
      <c r="G1568" s="38">
        <v>90816100</v>
      </c>
      <c r="H1568" s="37">
        <v>251.34742700000001</v>
      </c>
      <c r="I1568" s="41">
        <f t="shared" si="185"/>
        <v>0.90438764839867802</v>
      </c>
      <c r="J1568" s="41">
        <f t="shared" ca="1" si="186"/>
        <v>1</v>
      </c>
      <c r="K1568" s="37">
        <f t="shared" si="187"/>
        <v>249.99</v>
      </c>
      <c r="L1568" s="37">
        <f t="shared" si="188"/>
        <v>251.52</v>
      </c>
      <c r="M1568" s="37">
        <f t="shared" si="189"/>
        <v>249.68</v>
      </c>
      <c r="N1568" s="37">
        <f t="shared" si="190"/>
        <v>251.35</v>
      </c>
      <c r="O1568" s="38">
        <f t="shared" ca="1" si="191"/>
        <v>90816100</v>
      </c>
    </row>
    <row r="1569" spans="1:15" x14ac:dyDescent="0.4">
      <c r="A1569">
        <v>1554</v>
      </c>
      <c r="B1569" s="63">
        <v>43111</v>
      </c>
      <c r="C1569" s="37">
        <v>274.75</v>
      </c>
      <c r="D1569" s="37">
        <v>276.11999500000002</v>
      </c>
      <c r="E1569" s="37">
        <v>274.55999800000001</v>
      </c>
      <c r="F1569" s="37">
        <v>276.11999500000002</v>
      </c>
      <c r="G1569" s="38">
        <v>62361500</v>
      </c>
      <c r="H1569" s="37">
        <v>249.719559</v>
      </c>
      <c r="I1569" s="41">
        <f t="shared" si="185"/>
        <v>0.90438781515985467</v>
      </c>
      <c r="J1569" s="41">
        <f t="shared" ca="1" si="186"/>
        <v>1</v>
      </c>
      <c r="K1569" s="37">
        <f t="shared" si="187"/>
        <v>248.48</v>
      </c>
      <c r="L1569" s="37">
        <f t="shared" si="188"/>
        <v>249.72</v>
      </c>
      <c r="M1569" s="37">
        <f t="shared" si="189"/>
        <v>248.31</v>
      </c>
      <c r="N1569" s="37">
        <f t="shared" si="190"/>
        <v>249.72</v>
      </c>
      <c r="O1569" s="38">
        <f t="shared" ca="1" si="191"/>
        <v>62361500</v>
      </c>
    </row>
    <row r="1570" spans="1:15" x14ac:dyDescent="0.4">
      <c r="A1570">
        <v>1555</v>
      </c>
      <c r="B1570" s="63">
        <v>43110</v>
      </c>
      <c r="C1570" s="37">
        <v>273.67999300000002</v>
      </c>
      <c r="D1570" s="37">
        <v>274.42001299999998</v>
      </c>
      <c r="E1570" s="37">
        <v>272.92001299999998</v>
      </c>
      <c r="F1570" s="37">
        <v>274.11999500000002</v>
      </c>
      <c r="G1570" s="38">
        <v>69574300</v>
      </c>
      <c r="H1570" s="37">
        <v>247.91076699999999</v>
      </c>
      <c r="I1570" s="41">
        <f t="shared" si="185"/>
        <v>0.90438775544264827</v>
      </c>
      <c r="J1570" s="41">
        <f t="shared" ca="1" si="186"/>
        <v>1</v>
      </c>
      <c r="K1570" s="37">
        <f t="shared" si="187"/>
        <v>247.51</v>
      </c>
      <c r="L1570" s="37">
        <f t="shared" si="188"/>
        <v>248.18</v>
      </c>
      <c r="M1570" s="37">
        <f t="shared" si="189"/>
        <v>246.83</v>
      </c>
      <c r="N1570" s="37">
        <f t="shared" si="190"/>
        <v>247.91</v>
      </c>
      <c r="O1570" s="38">
        <f t="shared" ca="1" si="191"/>
        <v>69574300</v>
      </c>
    </row>
    <row r="1571" spans="1:15" x14ac:dyDescent="0.4">
      <c r="A1571">
        <v>1556</v>
      </c>
      <c r="B1571" s="63">
        <v>43109</v>
      </c>
      <c r="C1571" s="37">
        <v>274.39999399999999</v>
      </c>
      <c r="D1571" s="37">
        <v>275.25</v>
      </c>
      <c r="E1571" s="37">
        <v>274.07998700000002</v>
      </c>
      <c r="F1571" s="37">
        <v>274.540009</v>
      </c>
      <c r="G1571" s="38">
        <v>57254000</v>
      </c>
      <c r="H1571" s="37">
        <v>248.29061899999999</v>
      </c>
      <c r="I1571" s="41">
        <f t="shared" si="185"/>
        <v>0.90438774262588439</v>
      </c>
      <c r="J1571" s="41">
        <f t="shared" ca="1" si="186"/>
        <v>1</v>
      </c>
      <c r="K1571" s="37">
        <f t="shared" si="187"/>
        <v>248.16</v>
      </c>
      <c r="L1571" s="37">
        <f t="shared" si="188"/>
        <v>248.93</v>
      </c>
      <c r="M1571" s="37">
        <f t="shared" si="189"/>
        <v>247.87</v>
      </c>
      <c r="N1571" s="37">
        <f t="shared" si="190"/>
        <v>248.29</v>
      </c>
      <c r="O1571" s="38">
        <f t="shared" ca="1" si="191"/>
        <v>57254000</v>
      </c>
    </row>
    <row r="1572" spans="1:15" x14ac:dyDescent="0.4">
      <c r="A1572">
        <v>1557</v>
      </c>
      <c r="B1572" s="63">
        <v>43108</v>
      </c>
      <c r="C1572" s="37">
        <v>273.30999800000001</v>
      </c>
      <c r="D1572" s="37">
        <v>274.10000600000001</v>
      </c>
      <c r="E1572" s="37">
        <v>272.98001099999999</v>
      </c>
      <c r="F1572" s="37">
        <v>273.92001299999998</v>
      </c>
      <c r="G1572" s="38">
        <v>57319200</v>
      </c>
      <c r="H1572" s="37">
        <v>247.729904</v>
      </c>
      <c r="I1572" s="41">
        <f t="shared" si="185"/>
        <v>0.90438774913463527</v>
      </c>
      <c r="J1572" s="41">
        <f t="shared" ca="1" si="186"/>
        <v>1</v>
      </c>
      <c r="K1572" s="37">
        <f t="shared" si="187"/>
        <v>247.18</v>
      </c>
      <c r="L1572" s="37">
        <f t="shared" si="188"/>
        <v>247.89</v>
      </c>
      <c r="M1572" s="37">
        <f t="shared" si="189"/>
        <v>246.88</v>
      </c>
      <c r="N1572" s="37">
        <f t="shared" si="190"/>
        <v>247.73</v>
      </c>
      <c r="O1572" s="38">
        <f t="shared" ca="1" si="191"/>
        <v>57319200</v>
      </c>
    </row>
    <row r="1573" spans="1:15" x14ac:dyDescent="0.4">
      <c r="A1573">
        <v>1558</v>
      </c>
      <c r="B1573" s="63">
        <v>43105</v>
      </c>
      <c r="C1573" s="37">
        <v>272.51001000000002</v>
      </c>
      <c r="D1573" s="37">
        <v>273.55999800000001</v>
      </c>
      <c r="E1573" s="37">
        <v>271.95001200000002</v>
      </c>
      <c r="F1573" s="37">
        <v>273.42001299999998</v>
      </c>
      <c r="G1573" s="38">
        <v>83524000</v>
      </c>
      <c r="H1573" s="37">
        <v>247.277649</v>
      </c>
      <c r="I1573" s="41">
        <f t="shared" si="185"/>
        <v>0.90438752557589852</v>
      </c>
      <c r="J1573" s="41">
        <f t="shared" ca="1" si="186"/>
        <v>1</v>
      </c>
      <c r="K1573" s="37">
        <f t="shared" si="187"/>
        <v>246.45</v>
      </c>
      <c r="L1573" s="37">
        <f t="shared" si="188"/>
        <v>247.4</v>
      </c>
      <c r="M1573" s="37">
        <f t="shared" si="189"/>
        <v>245.95</v>
      </c>
      <c r="N1573" s="37">
        <f t="shared" si="190"/>
        <v>247.28</v>
      </c>
      <c r="O1573" s="38">
        <f t="shared" ca="1" si="191"/>
        <v>83524000</v>
      </c>
    </row>
    <row r="1574" spans="1:15" x14ac:dyDescent="0.4">
      <c r="A1574">
        <v>1559</v>
      </c>
      <c r="B1574" s="63">
        <v>43104</v>
      </c>
      <c r="C1574" s="37">
        <v>271.20001200000002</v>
      </c>
      <c r="D1574" s="37">
        <v>272.16000400000001</v>
      </c>
      <c r="E1574" s="37">
        <v>270.540009</v>
      </c>
      <c r="F1574" s="37">
        <v>271.60998499999999</v>
      </c>
      <c r="G1574" s="38">
        <v>80636400</v>
      </c>
      <c r="H1574" s="37">
        <v>245.640717</v>
      </c>
      <c r="I1574" s="41">
        <f t="shared" si="185"/>
        <v>0.90438765349513939</v>
      </c>
      <c r="J1574" s="41">
        <f t="shared" ca="1" si="186"/>
        <v>1</v>
      </c>
      <c r="K1574" s="37">
        <f t="shared" si="187"/>
        <v>245.27</v>
      </c>
      <c r="L1574" s="37">
        <f t="shared" si="188"/>
        <v>246.14</v>
      </c>
      <c r="M1574" s="37">
        <f t="shared" si="189"/>
        <v>244.67</v>
      </c>
      <c r="N1574" s="37">
        <f t="shared" si="190"/>
        <v>245.64</v>
      </c>
      <c r="O1574" s="38">
        <f t="shared" ca="1" si="191"/>
        <v>80636400</v>
      </c>
    </row>
    <row r="1575" spans="1:15" x14ac:dyDescent="0.4">
      <c r="A1575">
        <v>1560</v>
      </c>
      <c r="B1575" s="63">
        <v>43103</v>
      </c>
      <c r="C1575" s="37">
        <v>268.959991</v>
      </c>
      <c r="D1575" s="37">
        <v>270.64001500000001</v>
      </c>
      <c r="E1575" s="37">
        <v>268.959991</v>
      </c>
      <c r="F1575" s="37">
        <v>270.47000100000002</v>
      </c>
      <c r="G1575" s="38">
        <v>90070400</v>
      </c>
      <c r="H1575" s="37">
        <v>244.60972599999999</v>
      </c>
      <c r="I1575" s="41">
        <f t="shared" si="185"/>
        <v>0.90438764038751929</v>
      </c>
      <c r="J1575" s="41">
        <f t="shared" ca="1" si="186"/>
        <v>1</v>
      </c>
      <c r="K1575" s="37">
        <f t="shared" si="187"/>
        <v>243.24</v>
      </c>
      <c r="L1575" s="37">
        <f t="shared" si="188"/>
        <v>244.76</v>
      </c>
      <c r="M1575" s="37">
        <f t="shared" si="189"/>
        <v>243.24</v>
      </c>
      <c r="N1575" s="37">
        <f t="shared" si="190"/>
        <v>244.61</v>
      </c>
      <c r="O1575" s="38">
        <f t="shared" ca="1" si="191"/>
        <v>90070400</v>
      </c>
    </row>
    <row r="1576" spans="1:15" x14ac:dyDescent="0.4">
      <c r="A1576">
        <v>1561</v>
      </c>
      <c r="B1576" s="63">
        <v>43102</v>
      </c>
      <c r="C1576" s="37">
        <v>267.83999599999999</v>
      </c>
      <c r="D1576" s="37">
        <v>268.80999800000001</v>
      </c>
      <c r="E1576" s="37">
        <v>267.39999399999999</v>
      </c>
      <c r="F1576" s="37">
        <v>268.76998900000001</v>
      </c>
      <c r="G1576" s="38">
        <v>86655700</v>
      </c>
      <c r="H1576" s="37">
        <v>243.07225</v>
      </c>
      <c r="I1576" s="41">
        <f t="shared" si="185"/>
        <v>0.90438761747316954</v>
      </c>
      <c r="J1576" s="41">
        <f t="shared" ca="1" si="186"/>
        <v>1</v>
      </c>
      <c r="K1576" s="37">
        <f t="shared" si="187"/>
        <v>242.23</v>
      </c>
      <c r="L1576" s="37">
        <f t="shared" si="188"/>
        <v>243.11</v>
      </c>
      <c r="M1576" s="37">
        <f t="shared" si="189"/>
        <v>241.83</v>
      </c>
      <c r="N1576" s="37">
        <f t="shared" si="190"/>
        <v>243.07</v>
      </c>
      <c r="O1576" s="38">
        <f t="shared" ca="1" si="191"/>
        <v>86655700</v>
      </c>
    </row>
    <row r="1577" spans="1:15" x14ac:dyDescent="0.4">
      <c r="A1577">
        <v>1562</v>
      </c>
      <c r="B1577" s="63">
        <v>43098</v>
      </c>
      <c r="C1577" s="37">
        <v>268.52999899999998</v>
      </c>
      <c r="D1577" s="37">
        <v>268.54998799999998</v>
      </c>
      <c r="E1577" s="37">
        <v>266.64001500000001</v>
      </c>
      <c r="F1577" s="37">
        <v>266.85998499999999</v>
      </c>
      <c r="G1577" s="38">
        <v>96007400</v>
      </c>
      <c r="H1577" s="37">
        <v>241.34483299999999</v>
      </c>
      <c r="I1577" s="41">
        <f t="shared" si="185"/>
        <v>0.90438749368887206</v>
      </c>
      <c r="J1577" s="41">
        <f t="shared" ca="1" si="186"/>
        <v>1</v>
      </c>
      <c r="K1577" s="37">
        <f t="shared" si="187"/>
        <v>242.86</v>
      </c>
      <c r="L1577" s="37">
        <f t="shared" si="188"/>
        <v>242.87</v>
      </c>
      <c r="M1577" s="37">
        <f t="shared" si="189"/>
        <v>241.15</v>
      </c>
      <c r="N1577" s="37">
        <f t="shared" si="190"/>
        <v>241.34</v>
      </c>
      <c r="O1577" s="38">
        <f t="shared" ca="1" si="191"/>
        <v>96007400</v>
      </c>
    </row>
    <row r="1578" spans="1:15" x14ac:dyDescent="0.4">
      <c r="A1578">
        <v>1563</v>
      </c>
      <c r="B1578" s="63">
        <v>43097</v>
      </c>
      <c r="C1578" s="37">
        <v>267.89001500000001</v>
      </c>
      <c r="D1578" s="37">
        <v>267.92001299999998</v>
      </c>
      <c r="E1578" s="37">
        <v>267.45001200000002</v>
      </c>
      <c r="F1578" s="37">
        <v>267.86999500000002</v>
      </c>
      <c r="G1578" s="38">
        <v>45116100</v>
      </c>
      <c r="H1578" s="37">
        <v>242.25831600000001</v>
      </c>
      <c r="I1578" s="41">
        <f t="shared" si="185"/>
        <v>0.90438765267457444</v>
      </c>
      <c r="J1578" s="41">
        <f t="shared" ca="1" si="186"/>
        <v>1</v>
      </c>
      <c r="K1578" s="37">
        <f t="shared" si="187"/>
        <v>242.28</v>
      </c>
      <c r="L1578" s="37">
        <f t="shared" si="188"/>
        <v>242.3</v>
      </c>
      <c r="M1578" s="37">
        <f t="shared" si="189"/>
        <v>241.88</v>
      </c>
      <c r="N1578" s="37">
        <f t="shared" si="190"/>
        <v>242.26</v>
      </c>
      <c r="O1578" s="38">
        <f t="shared" ca="1" si="191"/>
        <v>45116100</v>
      </c>
    </row>
    <row r="1579" spans="1:15" x14ac:dyDescent="0.4">
      <c r="A1579">
        <v>1564</v>
      </c>
      <c r="B1579" s="63">
        <v>43096</v>
      </c>
      <c r="C1579" s="37">
        <v>267.38000499999998</v>
      </c>
      <c r="D1579" s="37">
        <v>267.73001099999999</v>
      </c>
      <c r="E1579" s="37">
        <v>267.01001000000002</v>
      </c>
      <c r="F1579" s="37">
        <v>267.32000699999998</v>
      </c>
      <c r="G1579" s="38">
        <v>57751000</v>
      </c>
      <c r="H1579" s="37">
        <v>241.760895</v>
      </c>
      <c r="I1579" s="41">
        <f t="shared" si="185"/>
        <v>0.90438758293164356</v>
      </c>
      <c r="J1579" s="41">
        <f t="shared" ca="1" si="186"/>
        <v>1</v>
      </c>
      <c r="K1579" s="37">
        <f t="shared" si="187"/>
        <v>241.82</v>
      </c>
      <c r="L1579" s="37">
        <f t="shared" si="188"/>
        <v>242.13</v>
      </c>
      <c r="M1579" s="37">
        <f t="shared" si="189"/>
        <v>241.48</v>
      </c>
      <c r="N1579" s="37">
        <f t="shared" si="190"/>
        <v>241.76</v>
      </c>
      <c r="O1579" s="38">
        <f t="shared" ca="1" si="191"/>
        <v>57751000</v>
      </c>
    </row>
    <row r="1580" spans="1:15" x14ac:dyDescent="0.4">
      <c r="A1580">
        <v>1565</v>
      </c>
      <c r="B1580" s="63">
        <v>43095</v>
      </c>
      <c r="C1580" s="37">
        <v>267.04998799999998</v>
      </c>
      <c r="D1580" s="37">
        <v>267.44000199999999</v>
      </c>
      <c r="E1580" s="37">
        <v>266.89001500000001</v>
      </c>
      <c r="F1580" s="37">
        <v>267.19000199999999</v>
      </c>
      <c r="G1580" s="38">
        <v>45244400</v>
      </c>
      <c r="H1580" s="37">
        <v>241.64334099999999</v>
      </c>
      <c r="I1580" s="41">
        <f t="shared" si="185"/>
        <v>0.90438766118202285</v>
      </c>
      <c r="J1580" s="41">
        <f t="shared" ca="1" si="186"/>
        <v>1</v>
      </c>
      <c r="K1580" s="37">
        <f t="shared" si="187"/>
        <v>241.52</v>
      </c>
      <c r="L1580" s="37">
        <f t="shared" si="188"/>
        <v>241.87</v>
      </c>
      <c r="M1580" s="37">
        <f t="shared" si="189"/>
        <v>241.37</v>
      </c>
      <c r="N1580" s="37">
        <f t="shared" si="190"/>
        <v>241.64</v>
      </c>
      <c r="O1580" s="38">
        <f t="shared" ca="1" si="191"/>
        <v>45244400</v>
      </c>
    </row>
    <row r="1581" spans="1:15" x14ac:dyDescent="0.4">
      <c r="A1581">
        <v>1566</v>
      </c>
      <c r="B1581" s="63">
        <v>43091</v>
      </c>
      <c r="C1581" s="37">
        <v>267.60000600000001</v>
      </c>
      <c r="D1581" s="37">
        <v>267.64001500000001</v>
      </c>
      <c r="E1581" s="37">
        <v>266.89999399999999</v>
      </c>
      <c r="F1581" s="37">
        <v>267.51001000000002</v>
      </c>
      <c r="G1581" s="38">
        <v>78720900</v>
      </c>
      <c r="H1581" s="37">
        <v>241.93275499999999</v>
      </c>
      <c r="I1581" s="41">
        <f t="shared" si="185"/>
        <v>0.90438767132489717</v>
      </c>
      <c r="J1581" s="41">
        <f t="shared" ca="1" si="186"/>
        <v>1</v>
      </c>
      <c r="K1581" s="37">
        <f t="shared" si="187"/>
        <v>242.01</v>
      </c>
      <c r="L1581" s="37">
        <f t="shared" si="188"/>
        <v>242.05</v>
      </c>
      <c r="M1581" s="37">
        <f t="shared" si="189"/>
        <v>241.38</v>
      </c>
      <c r="N1581" s="37">
        <f t="shared" si="190"/>
        <v>241.93</v>
      </c>
      <c r="O1581" s="38">
        <f t="shared" ca="1" si="191"/>
        <v>78720900</v>
      </c>
    </row>
    <row r="1582" spans="1:15" x14ac:dyDescent="0.4">
      <c r="A1582">
        <v>1567</v>
      </c>
      <c r="B1582" s="63">
        <v>43090</v>
      </c>
      <c r="C1582" s="37">
        <v>267.73998999999998</v>
      </c>
      <c r="D1582" s="37">
        <v>268.39001500000001</v>
      </c>
      <c r="E1582" s="37">
        <v>267.29998799999998</v>
      </c>
      <c r="F1582" s="37">
        <v>267.57998700000002</v>
      </c>
      <c r="G1582" s="38">
        <v>67032300</v>
      </c>
      <c r="H1582" s="37">
        <v>241.99606299999999</v>
      </c>
      <c r="I1582" s="41">
        <f t="shared" si="185"/>
        <v>0.90438775228731882</v>
      </c>
      <c r="J1582" s="41">
        <f t="shared" ca="1" si="186"/>
        <v>1</v>
      </c>
      <c r="K1582" s="37">
        <f t="shared" si="187"/>
        <v>242.14</v>
      </c>
      <c r="L1582" s="37">
        <f t="shared" si="188"/>
        <v>242.73</v>
      </c>
      <c r="M1582" s="37">
        <f t="shared" si="189"/>
        <v>241.74</v>
      </c>
      <c r="N1582" s="37">
        <f t="shared" si="190"/>
        <v>242</v>
      </c>
      <c r="O1582" s="38">
        <f t="shared" ca="1" si="191"/>
        <v>67032300</v>
      </c>
    </row>
    <row r="1583" spans="1:15" x14ac:dyDescent="0.4">
      <c r="A1583">
        <v>1568</v>
      </c>
      <c r="B1583" s="63">
        <v>43089</v>
      </c>
      <c r="C1583" s="37">
        <v>268.26998900000001</v>
      </c>
      <c r="D1583" s="37">
        <v>268.32998700000002</v>
      </c>
      <c r="E1583" s="37">
        <v>266.69000199999999</v>
      </c>
      <c r="F1583" s="37">
        <v>267.02999899999998</v>
      </c>
      <c r="G1583" s="38">
        <v>76751500</v>
      </c>
      <c r="H1583" s="37">
        <v>241.49861100000001</v>
      </c>
      <c r="I1583" s="41">
        <f t="shared" si="185"/>
        <v>0.90438756658198549</v>
      </c>
      <c r="J1583" s="41">
        <f t="shared" ca="1" si="186"/>
        <v>1</v>
      </c>
      <c r="K1583" s="37">
        <f t="shared" si="187"/>
        <v>242.62</v>
      </c>
      <c r="L1583" s="37">
        <f t="shared" si="188"/>
        <v>242.67</v>
      </c>
      <c r="M1583" s="37">
        <f t="shared" si="189"/>
        <v>241.19</v>
      </c>
      <c r="N1583" s="37">
        <f t="shared" si="190"/>
        <v>241.5</v>
      </c>
      <c r="O1583" s="38">
        <f t="shared" ca="1" si="191"/>
        <v>76751500</v>
      </c>
    </row>
    <row r="1584" spans="1:15" x14ac:dyDescent="0.4">
      <c r="A1584">
        <v>1569</v>
      </c>
      <c r="B1584" s="63">
        <v>43088</v>
      </c>
      <c r="C1584" s="37">
        <v>268.48001099999999</v>
      </c>
      <c r="D1584" s="37">
        <v>268.52999899999998</v>
      </c>
      <c r="E1584" s="37">
        <v>267.08999599999999</v>
      </c>
      <c r="F1584" s="37">
        <v>267.17001299999998</v>
      </c>
      <c r="G1584" s="38">
        <v>82382900</v>
      </c>
      <c r="H1584" s="37">
        <v>241.625305</v>
      </c>
      <c r="I1584" s="41">
        <f t="shared" si="185"/>
        <v>0.90438781765526965</v>
      </c>
      <c r="J1584" s="41">
        <f t="shared" ca="1" si="186"/>
        <v>1</v>
      </c>
      <c r="K1584" s="37">
        <f t="shared" si="187"/>
        <v>242.81</v>
      </c>
      <c r="L1584" s="37">
        <f t="shared" si="188"/>
        <v>242.86</v>
      </c>
      <c r="M1584" s="37">
        <f t="shared" si="189"/>
        <v>241.55</v>
      </c>
      <c r="N1584" s="37">
        <f t="shared" si="190"/>
        <v>241.63</v>
      </c>
      <c r="O1584" s="38">
        <f t="shared" ca="1" si="191"/>
        <v>82382900</v>
      </c>
    </row>
    <row r="1585" spans="1:15" x14ac:dyDescent="0.4">
      <c r="A1585">
        <v>1570</v>
      </c>
      <c r="B1585" s="63">
        <v>43087</v>
      </c>
      <c r="C1585" s="37">
        <v>268.10000600000001</v>
      </c>
      <c r="D1585" s="37">
        <v>268.60000600000001</v>
      </c>
      <c r="E1585" s="37">
        <v>267.98001099999999</v>
      </c>
      <c r="F1585" s="37">
        <v>268.20001200000002</v>
      </c>
      <c r="G1585" s="38">
        <v>83653600</v>
      </c>
      <c r="H1585" s="37">
        <v>242.55680799999999</v>
      </c>
      <c r="I1585" s="41">
        <f t="shared" si="185"/>
        <v>0.90438775968436558</v>
      </c>
      <c r="J1585" s="41">
        <f t="shared" ca="1" si="186"/>
        <v>1</v>
      </c>
      <c r="K1585" s="37">
        <f t="shared" si="187"/>
        <v>242.47</v>
      </c>
      <c r="L1585" s="37">
        <f t="shared" si="188"/>
        <v>242.92</v>
      </c>
      <c r="M1585" s="37">
        <f t="shared" si="189"/>
        <v>242.36</v>
      </c>
      <c r="N1585" s="37">
        <f t="shared" si="190"/>
        <v>242.56</v>
      </c>
      <c r="O1585" s="38">
        <f t="shared" ca="1" si="191"/>
        <v>83653600</v>
      </c>
    </row>
    <row r="1586" spans="1:15" x14ac:dyDescent="0.4">
      <c r="A1586">
        <v>1571</v>
      </c>
      <c r="B1586" s="63">
        <v>43084</v>
      </c>
      <c r="C1586" s="37">
        <v>265.45001200000002</v>
      </c>
      <c r="D1586" s="37">
        <v>267.040009</v>
      </c>
      <c r="E1586" s="37">
        <v>265.39001500000001</v>
      </c>
      <c r="F1586" s="37">
        <v>266.51001000000002</v>
      </c>
      <c r="G1586" s="38">
        <v>144610300</v>
      </c>
      <c r="H1586" s="37">
        <v>241.02836600000001</v>
      </c>
      <c r="I1586" s="41">
        <f t="shared" si="185"/>
        <v>0.9043876663394369</v>
      </c>
      <c r="J1586" s="41">
        <f t="shared" ca="1" si="186"/>
        <v>1</v>
      </c>
      <c r="K1586" s="37">
        <f t="shared" si="187"/>
        <v>240.07</v>
      </c>
      <c r="L1586" s="37">
        <f t="shared" si="188"/>
        <v>241.51</v>
      </c>
      <c r="M1586" s="37">
        <f t="shared" si="189"/>
        <v>240.02</v>
      </c>
      <c r="N1586" s="37">
        <f t="shared" si="190"/>
        <v>241.03</v>
      </c>
      <c r="O1586" s="38">
        <f t="shared" ca="1" si="191"/>
        <v>144610300</v>
      </c>
    </row>
    <row r="1587" spans="1:15" x14ac:dyDescent="0.4">
      <c r="A1587">
        <v>1572</v>
      </c>
      <c r="B1587" s="63">
        <v>43083</v>
      </c>
      <c r="C1587" s="37">
        <v>267.08999599999999</v>
      </c>
      <c r="D1587" s="37">
        <v>267.22000100000002</v>
      </c>
      <c r="E1587" s="37">
        <v>265.60000600000001</v>
      </c>
      <c r="F1587" s="37">
        <v>265.66000400000001</v>
      </c>
      <c r="G1587" s="38">
        <v>100666700</v>
      </c>
      <c r="H1587" s="37">
        <v>239.03784200000001</v>
      </c>
      <c r="I1587" s="41">
        <f t="shared" si="185"/>
        <v>0.89978859595289318</v>
      </c>
      <c r="J1587" s="41">
        <f t="shared" ca="1" si="186"/>
        <v>1</v>
      </c>
      <c r="K1587" s="37">
        <f t="shared" si="187"/>
        <v>240.32</v>
      </c>
      <c r="L1587" s="37">
        <f t="shared" si="188"/>
        <v>240.44</v>
      </c>
      <c r="M1587" s="37">
        <f t="shared" si="189"/>
        <v>238.98</v>
      </c>
      <c r="N1587" s="37">
        <f t="shared" si="190"/>
        <v>239.04</v>
      </c>
      <c r="O1587" s="38">
        <f t="shared" ca="1" si="191"/>
        <v>100666700</v>
      </c>
    </row>
    <row r="1588" spans="1:15" x14ac:dyDescent="0.4">
      <c r="A1588">
        <v>1573</v>
      </c>
      <c r="B1588" s="63">
        <v>43082</v>
      </c>
      <c r="C1588" s="37">
        <v>267.05999800000001</v>
      </c>
      <c r="D1588" s="37">
        <v>267.55999800000001</v>
      </c>
      <c r="E1588" s="37">
        <v>266.64999399999999</v>
      </c>
      <c r="F1588" s="37">
        <v>266.75</v>
      </c>
      <c r="G1588" s="38">
        <v>102905400</v>
      </c>
      <c r="H1588" s="37">
        <v>240.01850899999999</v>
      </c>
      <c r="I1588" s="41">
        <f t="shared" si="185"/>
        <v>0.89978822492970945</v>
      </c>
      <c r="J1588" s="41">
        <f t="shared" ca="1" si="186"/>
        <v>1</v>
      </c>
      <c r="K1588" s="37">
        <f t="shared" si="187"/>
        <v>240.3</v>
      </c>
      <c r="L1588" s="37">
        <f t="shared" si="188"/>
        <v>240.75</v>
      </c>
      <c r="M1588" s="37">
        <f t="shared" si="189"/>
        <v>239.93</v>
      </c>
      <c r="N1588" s="37">
        <f t="shared" si="190"/>
        <v>240.02</v>
      </c>
      <c r="O1588" s="38">
        <f t="shared" ca="1" si="191"/>
        <v>102905400</v>
      </c>
    </row>
    <row r="1589" spans="1:15" x14ac:dyDescent="0.4">
      <c r="A1589">
        <v>1574</v>
      </c>
      <c r="B1589" s="63">
        <v>43081</v>
      </c>
      <c r="C1589" s="37">
        <v>267.209991</v>
      </c>
      <c r="D1589" s="37">
        <v>267.32000699999998</v>
      </c>
      <c r="E1589" s="37">
        <v>266.35000600000001</v>
      </c>
      <c r="F1589" s="37">
        <v>266.77999899999998</v>
      </c>
      <c r="G1589" s="38">
        <v>85195800</v>
      </c>
      <c r="H1589" s="37">
        <v>240.045593</v>
      </c>
      <c r="I1589" s="41">
        <f t="shared" si="185"/>
        <v>0.89978856698323928</v>
      </c>
      <c r="J1589" s="41">
        <f t="shared" ca="1" si="186"/>
        <v>1</v>
      </c>
      <c r="K1589" s="37">
        <f t="shared" si="187"/>
        <v>240.43</v>
      </c>
      <c r="L1589" s="37">
        <f t="shared" si="188"/>
        <v>240.53</v>
      </c>
      <c r="M1589" s="37">
        <f t="shared" si="189"/>
        <v>239.66</v>
      </c>
      <c r="N1589" s="37">
        <f t="shared" si="190"/>
        <v>240.05</v>
      </c>
      <c r="O1589" s="38">
        <f t="shared" ca="1" si="191"/>
        <v>85195800</v>
      </c>
    </row>
    <row r="1590" spans="1:15" x14ac:dyDescent="0.4">
      <c r="A1590">
        <v>1575</v>
      </c>
      <c r="B1590" s="63">
        <v>43080</v>
      </c>
      <c r="C1590" s="37">
        <v>266.30999800000001</v>
      </c>
      <c r="D1590" s="37">
        <v>266.38000499999998</v>
      </c>
      <c r="E1590" s="37">
        <v>265.48001099999999</v>
      </c>
      <c r="F1590" s="37">
        <v>266.30999800000001</v>
      </c>
      <c r="G1590" s="38">
        <v>83077500</v>
      </c>
      <c r="H1590" s="37">
        <v>239.62264999999999</v>
      </c>
      <c r="I1590" s="41">
        <f t="shared" si="185"/>
        <v>0.89978841124845788</v>
      </c>
      <c r="J1590" s="41">
        <f t="shared" ca="1" si="186"/>
        <v>1</v>
      </c>
      <c r="K1590" s="37">
        <f t="shared" si="187"/>
        <v>239.62</v>
      </c>
      <c r="L1590" s="37">
        <f t="shared" si="188"/>
        <v>239.69</v>
      </c>
      <c r="M1590" s="37">
        <f t="shared" si="189"/>
        <v>238.88</v>
      </c>
      <c r="N1590" s="37">
        <f t="shared" si="190"/>
        <v>239.62</v>
      </c>
      <c r="O1590" s="38">
        <f t="shared" ca="1" si="191"/>
        <v>83077500</v>
      </c>
    </row>
    <row r="1591" spans="1:15" x14ac:dyDescent="0.4">
      <c r="A1591">
        <v>1576</v>
      </c>
      <c r="B1591" s="63">
        <v>43077</v>
      </c>
      <c r="C1591" s="37">
        <v>265.16000400000001</v>
      </c>
      <c r="D1591" s="37">
        <v>265.51998900000001</v>
      </c>
      <c r="E1591" s="37">
        <v>264.02999899999998</v>
      </c>
      <c r="F1591" s="37">
        <v>265.51001000000002</v>
      </c>
      <c r="G1591" s="38">
        <v>76563900</v>
      </c>
      <c r="H1591" s="37">
        <v>238.902863</v>
      </c>
      <c r="I1591" s="41">
        <f t="shared" si="185"/>
        <v>0.89978853527970559</v>
      </c>
      <c r="J1591" s="41">
        <f t="shared" ca="1" si="186"/>
        <v>1</v>
      </c>
      <c r="K1591" s="37">
        <f t="shared" si="187"/>
        <v>238.59</v>
      </c>
      <c r="L1591" s="37">
        <f t="shared" si="188"/>
        <v>238.91</v>
      </c>
      <c r="M1591" s="37">
        <f t="shared" si="189"/>
        <v>237.57</v>
      </c>
      <c r="N1591" s="37">
        <f t="shared" si="190"/>
        <v>238.9</v>
      </c>
      <c r="O1591" s="38">
        <f t="shared" ca="1" si="191"/>
        <v>76563900</v>
      </c>
    </row>
    <row r="1592" spans="1:15" x14ac:dyDescent="0.4">
      <c r="A1592">
        <v>1577</v>
      </c>
      <c r="B1592" s="63">
        <v>43076</v>
      </c>
      <c r="C1592" s="37">
        <v>264.07000699999998</v>
      </c>
      <c r="D1592" s="37">
        <v>264.42999300000002</v>
      </c>
      <c r="E1592" s="37">
        <v>262.94000199999999</v>
      </c>
      <c r="F1592" s="37">
        <v>264.07000699999998</v>
      </c>
      <c r="G1592" s="38">
        <v>77218600</v>
      </c>
      <c r="H1592" s="37">
        <v>237.60711699999999</v>
      </c>
      <c r="I1592" s="41">
        <f t="shared" si="185"/>
        <v>0.89978835422986914</v>
      </c>
      <c r="J1592" s="41">
        <f t="shared" ca="1" si="186"/>
        <v>1</v>
      </c>
      <c r="K1592" s="37">
        <f t="shared" si="187"/>
        <v>237.61</v>
      </c>
      <c r="L1592" s="37">
        <f t="shared" si="188"/>
        <v>237.93</v>
      </c>
      <c r="M1592" s="37">
        <f t="shared" si="189"/>
        <v>236.59</v>
      </c>
      <c r="N1592" s="37">
        <f t="shared" si="190"/>
        <v>237.61</v>
      </c>
      <c r="O1592" s="38">
        <f t="shared" ca="1" si="191"/>
        <v>77218600</v>
      </c>
    </row>
    <row r="1593" spans="1:15" x14ac:dyDescent="0.4">
      <c r="A1593">
        <v>1578</v>
      </c>
      <c r="B1593" s="63">
        <v>43075</v>
      </c>
      <c r="C1593" s="37">
        <v>263.29998799999998</v>
      </c>
      <c r="D1593" s="37">
        <v>263.73001099999999</v>
      </c>
      <c r="E1593" s="37">
        <v>262.709991</v>
      </c>
      <c r="F1593" s="37">
        <v>263.23998999999998</v>
      </c>
      <c r="G1593" s="38">
        <v>75898600</v>
      </c>
      <c r="H1593" s="37">
        <v>236.86029099999999</v>
      </c>
      <c r="I1593" s="41">
        <f t="shared" si="185"/>
        <v>0.89978840600928456</v>
      </c>
      <c r="J1593" s="41">
        <f t="shared" ca="1" si="186"/>
        <v>1</v>
      </c>
      <c r="K1593" s="37">
        <f t="shared" si="187"/>
        <v>236.91</v>
      </c>
      <c r="L1593" s="37">
        <f t="shared" si="188"/>
        <v>237.3</v>
      </c>
      <c r="M1593" s="37">
        <f t="shared" si="189"/>
        <v>236.38</v>
      </c>
      <c r="N1593" s="37">
        <f t="shared" si="190"/>
        <v>236.86</v>
      </c>
      <c r="O1593" s="38">
        <f t="shared" ca="1" si="191"/>
        <v>75898600</v>
      </c>
    </row>
    <row r="1594" spans="1:15" x14ac:dyDescent="0.4">
      <c r="A1594">
        <v>1579</v>
      </c>
      <c r="B1594" s="63">
        <v>43074</v>
      </c>
      <c r="C1594" s="37">
        <v>263.19000199999999</v>
      </c>
      <c r="D1594" s="37">
        <v>265.14999399999999</v>
      </c>
      <c r="E1594" s="37">
        <v>263.040009</v>
      </c>
      <c r="F1594" s="37">
        <v>263.19000199999999</v>
      </c>
      <c r="G1594" s="38">
        <v>77994500</v>
      </c>
      <c r="H1594" s="37">
        <v>236.81530799999999</v>
      </c>
      <c r="I1594" s="41">
        <f t="shared" si="185"/>
        <v>0.89978838937810413</v>
      </c>
      <c r="J1594" s="41">
        <f t="shared" ca="1" si="186"/>
        <v>1</v>
      </c>
      <c r="K1594" s="37">
        <f t="shared" si="187"/>
        <v>236.82</v>
      </c>
      <c r="L1594" s="37">
        <f t="shared" si="188"/>
        <v>238.58</v>
      </c>
      <c r="M1594" s="37">
        <f t="shared" si="189"/>
        <v>236.68</v>
      </c>
      <c r="N1594" s="37">
        <f t="shared" si="190"/>
        <v>236.82</v>
      </c>
      <c r="O1594" s="38">
        <f t="shared" ca="1" si="191"/>
        <v>77994500</v>
      </c>
    </row>
    <row r="1595" spans="1:15" x14ac:dyDescent="0.4">
      <c r="A1595">
        <v>1580</v>
      </c>
      <c r="B1595" s="63">
        <v>43073</v>
      </c>
      <c r="C1595" s="37">
        <v>266.30999800000001</v>
      </c>
      <c r="D1595" s="37">
        <v>266.79998799999998</v>
      </c>
      <c r="E1595" s="37">
        <v>264.07998700000002</v>
      </c>
      <c r="F1595" s="37">
        <v>264.14001500000001</v>
      </c>
      <c r="G1595" s="38">
        <v>94040600</v>
      </c>
      <c r="H1595" s="37">
        <v>237.67012</v>
      </c>
      <c r="I1595" s="41">
        <f t="shared" si="185"/>
        <v>0.89978839442407088</v>
      </c>
      <c r="J1595" s="41">
        <f t="shared" ca="1" si="186"/>
        <v>1</v>
      </c>
      <c r="K1595" s="37">
        <f t="shared" si="187"/>
        <v>239.62</v>
      </c>
      <c r="L1595" s="37">
        <f t="shared" si="188"/>
        <v>240.06</v>
      </c>
      <c r="M1595" s="37">
        <f t="shared" si="189"/>
        <v>237.62</v>
      </c>
      <c r="N1595" s="37">
        <f t="shared" si="190"/>
        <v>237.67</v>
      </c>
      <c r="O1595" s="38">
        <f t="shared" ca="1" si="191"/>
        <v>94040600</v>
      </c>
    </row>
    <row r="1596" spans="1:15" x14ac:dyDescent="0.4">
      <c r="A1596">
        <v>1581</v>
      </c>
      <c r="B1596" s="63">
        <v>43070</v>
      </c>
      <c r="C1596" s="37">
        <v>264.76001000000002</v>
      </c>
      <c r="D1596" s="37">
        <v>265.30999800000001</v>
      </c>
      <c r="E1596" s="37">
        <v>260.76001000000002</v>
      </c>
      <c r="F1596" s="37">
        <v>264.459991</v>
      </c>
      <c r="G1596" s="38">
        <v>164390900</v>
      </c>
      <c r="H1596" s="37">
        <v>237.95803799999999</v>
      </c>
      <c r="I1596" s="41">
        <f t="shared" si="185"/>
        <v>0.8997884220604091</v>
      </c>
      <c r="J1596" s="41">
        <f t="shared" ca="1" si="186"/>
        <v>1</v>
      </c>
      <c r="K1596" s="37">
        <f t="shared" si="187"/>
        <v>238.23</v>
      </c>
      <c r="L1596" s="37">
        <f t="shared" si="188"/>
        <v>238.72</v>
      </c>
      <c r="M1596" s="37">
        <f t="shared" si="189"/>
        <v>234.63</v>
      </c>
      <c r="N1596" s="37">
        <f t="shared" si="190"/>
        <v>237.96</v>
      </c>
      <c r="O1596" s="38">
        <f t="shared" ca="1" si="191"/>
        <v>164390900</v>
      </c>
    </row>
    <row r="1597" spans="1:15" x14ac:dyDescent="0.4">
      <c r="A1597">
        <v>1582</v>
      </c>
      <c r="B1597" s="63">
        <v>43069</v>
      </c>
      <c r="C1597" s="37">
        <v>263.76001000000002</v>
      </c>
      <c r="D1597" s="37">
        <v>266.04998799999998</v>
      </c>
      <c r="E1597" s="37">
        <v>263.67001299999998</v>
      </c>
      <c r="F1597" s="37">
        <v>265.01001000000002</v>
      </c>
      <c r="G1597" s="38">
        <v>127894400</v>
      </c>
      <c r="H1597" s="37">
        <v>238.452988</v>
      </c>
      <c r="I1597" s="41">
        <f t="shared" si="185"/>
        <v>0.89978860798503413</v>
      </c>
      <c r="J1597" s="41">
        <f t="shared" ca="1" si="186"/>
        <v>1</v>
      </c>
      <c r="K1597" s="37">
        <f t="shared" si="187"/>
        <v>237.33</v>
      </c>
      <c r="L1597" s="37">
        <f t="shared" si="188"/>
        <v>239.39</v>
      </c>
      <c r="M1597" s="37">
        <f t="shared" si="189"/>
        <v>237.25</v>
      </c>
      <c r="N1597" s="37">
        <f t="shared" si="190"/>
        <v>238.45</v>
      </c>
      <c r="O1597" s="38">
        <f t="shared" ca="1" si="191"/>
        <v>127894400</v>
      </c>
    </row>
    <row r="1598" spans="1:15" x14ac:dyDescent="0.4">
      <c r="A1598">
        <v>1583</v>
      </c>
      <c r="B1598" s="63">
        <v>43068</v>
      </c>
      <c r="C1598" s="37">
        <v>263.01998900000001</v>
      </c>
      <c r="D1598" s="37">
        <v>263.63000499999998</v>
      </c>
      <c r="E1598" s="37">
        <v>262.20001200000002</v>
      </c>
      <c r="F1598" s="37">
        <v>262.709991</v>
      </c>
      <c r="G1598" s="38">
        <v>77512100</v>
      </c>
      <c r="H1598" s="37">
        <v>236.383377</v>
      </c>
      <c r="I1598" s="41">
        <f t="shared" si="185"/>
        <v>0.8997883030645758</v>
      </c>
      <c r="J1598" s="41">
        <f t="shared" ca="1" si="186"/>
        <v>1</v>
      </c>
      <c r="K1598" s="37">
        <f t="shared" si="187"/>
        <v>236.66</v>
      </c>
      <c r="L1598" s="37">
        <f t="shared" si="188"/>
        <v>237.21</v>
      </c>
      <c r="M1598" s="37">
        <f t="shared" si="189"/>
        <v>235.92</v>
      </c>
      <c r="N1598" s="37">
        <f t="shared" si="190"/>
        <v>236.38</v>
      </c>
      <c r="O1598" s="38">
        <f t="shared" ca="1" si="191"/>
        <v>77512100</v>
      </c>
    </row>
    <row r="1599" spans="1:15" x14ac:dyDescent="0.4">
      <c r="A1599">
        <v>1584</v>
      </c>
      <c r="B1599" s="63">
        <v>43067</v>
      </c>
      <c r="C1599" s="37">
        <v>260.76001000000002</v>
      </c>
      <c r="D1599" s="37">
        <v>262.89999399999999</v>
      </c>
      <c r="E1599" s="37">
        <v>260.64999399999999</v>
      </c>
      <c r="F1599" s="37">
        <v>262.86999500000002</v>
      </c>
      <c r="G1599" s="38">
        <v>98971700</v>
      </c>
      <c r="H1599" s="37">
        <v>236.52737400000001</v>
      </c>
      <c r="I1599" s="41">
        <f t="shared" si="185"/>
        <v>0.89978840681303318</v>
      </c>
      <c r="J1599" s="41">
        <f t="shared" ca="1" si="186"/>
        <v>1</v>
      </c>
      <c r="K1599" s="37">
        <f t="shared" si="187"/>
        <v>234.63</v>
      </c>
      <c r="L1599" s="37">
        <f t="shared" si="188"/>
        <v>236.55</v>
      </c>
      <c r="M1599" s="37">
        <f t="shared" si="189"/>
        <v>234.53</v>
      </c>
      <c r="N1599" s="37">
        <f t="shared" si="190"/>
        <v>236.53</v>
      </c>
      <c r="O1599" s="38">
        <f t="shared" ca="1" si="191"/>
        <v>98971700</v>
      </c>
    </row>
    <row r="1600" spans="1:15" x14ac:dyDescent="0.4">
      <c r="A1600">
        <v>1585</v>
      </c>
      <c r="B1600" s="63">
        <v>43066</v>
      </c>
      <c r="C1600" s="37">
        <v>260.41000400000001</v>
      </c>
      <c r="D1600" s="37">
        <v>260.75</v>
      </c>
      <c r="E1600" s="37">
        <v>260</v>
      </c>
      <c r="F1600" s="37">
        <v>260.23001099999999</v>
      </c>
      <c r="G1600" s="38">
        <v>52274900</v>
      </c>
      <c r="H1600" s="37">
        <v>234.15197800000001</v>
      </c>
      <c r="I1600" s="41">
        <f t="shared" si="185"/>
        <v>0.89978852592831815</v>
      </c>
      <c r="J1600" s="41">
        <f t="shared" ca="1" si="186"/>
        <v>1</v>
      </c>
      <c r="K1600" s="37">
        <f t="shared" si="187"/>
        <v>234.31</v>
      </c>
      <c r="L1600" s="37">
        <f t="shared" si="188"/>
        <v>234.62</v>
      </c>
      <c r="M1600" s="37">
        <f t="shared" si="189"/>
        <v>233.95</v>
      </c>
      <c r="N1600" s="37">
        <f t="shared" si="190"/>
        <v>234.15</v>
      </c>
      <c r="O1600" s="38">
        <f t="shared" ca="1" si="191"/>
        <v>52274900</v>
      </c>
    </row>
    <row r="1601" spans="1:15" x14ac:dyDescent="0.4">
      <c r="A1601">
        <v>1586</v>
      </c>
      <c r="B1601" s="63">
        <v>43063</v>
      </c>
      <c r="C1601" s="37">
        <v>260.32000699999998</v>
      </c>
      <c r="D1601" s="37">
        <v>260.48001099999999</v>
      </c>
      <c r="E1601" s="37">
        <v>260.16000400000001</v>
      </c>
      <c r="F1601" s="37">
        <v>260.35998499999999</v>
      </c>
      <c r="G1601" s="38">
        <v>27856500</v>
      </c>
      <c r="H1601" s="37">
        <v>234.26885999999999</v>
      </c>
      <c r="I1601" s="41">
        <f t="shared" si="185"/>
        <v>0.89978826815495472</v>
      </c>
      <c r="J1601" s="41">
        <f t="shared" ca="1" si="186"/>
        <v>1</v>
      </c>
      <c r="K1601" s="37">
        <f t="shared" si="187"/>
        <v>234.23</v>
      </c>
      <c r="L1601" s="37">
        <f t="shared" si="188"/>
        <v>234.38</v>
      </c>
      <c r="M1601" s="37">
        <f t="shared" si="189"/>
        <v>234.09</v>
      </c>
      <c r="N1601" s="37">
        <f t="shared" si="190"/>
        <v>234.27</v>
      </c>
      <c r="O1601" s="38">
        <f t="shared" ca="1" si="191"/>
        <v>27856500</v>
      </c>
    </row>
    <row r="1602" spans="1:15" x14ac:dyDescent="0.4">
      <c r="A1602">
        <v>1587</v>
      </c>
      <c r="B1602" s="63">
        <v>43061</v>
      </c>
      <c r="C1602" s="37">
        <v>260</v>
      </c>
      <c r="D1602" s="37">
        <v>260.14999399999999</v>
      </c>
      <c r="E1602" s="37">
        <v>259.57000699999998</v>
      </c>
      <c r="F1602" s="37">
        <v>259.76001000000002</v>
      </c>
      <c r="G1602" s="38">
        <v>45033400</v>
      </c>
      <c r="H1602" s="37">
        <v>233.72905</v>
      </c>
      <c r="I1602" s="41">
        <f t="shared" si="185"/>
        <v>0.89978842393792635</v>
      </c>
      <c r="J1602" s="41">
        <f t="shared" ca="1" si="186"/>
        <v>1</v>
      </c>
      <c r="K1602" s="37">
        <f t="shared" si="187"/>
        <v>233.94</v>
      </c>
      <c r="L1602" s="37">
        <f t="shared" si="188"/>
        <v>234.08</v>
      </c>
      <c r="M1602" s="37">
        <f t="shared" si="189"/>
        <v>233.56</v>
      </c>
      <c r="N1602" s="37">
        <f t="shared" si="190"/>
        <v>233.73</v>
      </c>
      <c r="O1602" s="38">
        <f t="shared" ca="1" si="191"/>
        <v>45033400</v>
      </c>
    </row>
    <row r="1603" spans="1:15" x14ac:dyDescent="0.4">
      <c r="A1603">
        <v>1588</v>
      </c>
      <c r="B1603" s="63">
        <v>43060</v>
      </c>
      <c r="C1603" s="37">
        <v>259.17999300000002</v>
      </c>
      <c r="D1603" s="37">
        <v>260.20001200000002</v>
      </c>
      <c r="E1603" s="37">
        <v>258.26001000000002</v>
      </c>
      <c r="F1603" s="37">
        <v>259.98998999999998</v>
      </c>
      <c r="G1603" s="38">
        <v>69176800</v>
      </c>
      <c r="H1603" s="37">
        <v>233.93597399999999</v>
      </c>
      <c r="I1603" s="41">
        <f t="shared" si="185"/>
        <v>0.8997883880067844</v>
      </c>
      <c r="J1603" s="41">
        <f t="shared" ca="1" si="186"/>
        <v>1</v>
      </c>
      <c r="K1603" s="37">
        <f t="shared" si="187"/>
        <v>233.21</v>
      </c>
      <c r="L1603" s="37">
        <f t="shared" si="188"/>
        <v>234.12</v>
      </c>
      <c r="M1603" s="37">
        <f t="shared" si="189"/>
        <v>232.38</v>
      </c>
      <c r="N1603" s="37">
        <f t="shared" si="190"/>
        <v>233.94</v>
      </c>
      <c r="O1603" s="38">
        <f t="shared" ca="1" si="191"/>
        <v>69176800</v>
      </c>
    </row>
    <row r="1604" spans="1:15" x14ac:dyDescent="0.4">
      <c r="A1604">
        <v>1589</v>
      </c>
      <c r="B1604" s="63">
        <v>43059</v>
      </c>
      <c r="C1604" s="37">
        <v>258.14001500000001</v>
      </c>
      <c r="D1604" s="37">
        <v>258.51998900000001</v>
      </c>
      <c r="E1604" s="37">
        <v>257.85998499999999</v>
      </c>
      <c r="F1604" s="37">
        <v>258.29998799999998</v>
      </c>
      <c r="G1604" s="38">
        <v>48075500</v>
      </c>
      <c r="H1604" s="37">
        <v>232.415344</v>
      </c>
      <c r="I1604" s="41">
        <f t="shared" si="185"/>
        <v>0.89978844288602922</v>
      </c>
      <c r="J1604" s="41">
        <f t="shared" ca="1" si="186"/>
        <v>1</v>
      </c>
      <c r="K1604" s="37">
        <f t="shared" si="187"/>
        <v>232.27</v>
      </c>
      <c r="L1604" s="37">
        <f t="shared" si="188"/>
        <v>232.61</v>
      </c>
      <c r="M1604" s="37">
        <f t="shared" si="189"/>
        <v>232.02</v>
      </c>
      <c r="N1604" s="37">
        <f t="shared" si="190"/>
        <v>232.42</v>
      </c>
      <c r="O1604" s="38">
        <f t="shared" ca="1" si="191"/>
        <v>48075500</v>
      </c>
    </row>
    <row r="1605" spans="1:15" x14ac:dyDescent="0.4">
      <c r="A1605">
        <v>1590</v>
      </c>
      <c r="B1605" s="63">
        <v>43056</v>
      </c>
      <c r="C1605" s="37">
        <v>258.22000100000002</v>
      </c>
      <c r="D1605" s="37">
        <v>258.58999599999999</v>
      </c>
      <c r="E1605" s="37">
        <v>257.76998900000001</v>
      </c>
      <c r="F1605" s="37">
        <v>257.85998499999999</v>
      </c>
      <c r="G1605" s="38">
        <v>75756800</v>
      </c>
      <c r="H1605" s="37">
        <v>232.01939400000001</v>
      </c>
      <c r="I1605" s="41">
        <f t="shared" si="185"/>
        <v>0.89978828626706087</v>
      </c>
      <c r="J1605" s="41">
        <f t="shared" ca="1" si="186"/>
        <v>1</v>
      </c>
      <c r="K1605" s="37">
        <f t="shared" si="187"/>
        <v>232.34</v>
      </c>
      <c r="L1605" s="37">
        <f t="shared" si="188"/>
        <v>232.68</v>
      </c>
      <c r="M1605" s="37">
        <f t="shared" si="189"/>
        <v>231.94</v>
      </c>
      <c r="N1605" s="37">
        <f t="shared" si="190"/>
        <v>232.02</v>
      </c>
      <c r="O1605" s="38">
        <f t="shared" ca="1" si="191"/>
        <v>75756800</v>
      </c>
    </row>
    <row r="1606" spans="1:15" x14ac:dyDescent="0.4">
      <c r="A1606">
        <v>1591</v>
      </c>
      <c r="B1606" s="63">
        <v>43055</v>
      </c>
      <c r="C1606" s="37">
        <v>257.51998900000001</v>
      </c>
      <c r="D1606" s="37">
        <v>259.040009</v>
      </c>
      <c r="E1606" s="37">
        <v>257.47000100000002</v>
      </c>
      <c r="F1606" s="37">
        <v>258.61999500000002</v>
      </c>
      <c r="G1606" s="38">
        <v>67777000</v>
      </c>
      <c r="H1606" s="37">
        <v>232.70327800000001</v>
      </c>
      <c r="I1606" s="41">
        <f t="shared" si="185"/>
        <v>0.89978842509837642</v>
      </c>
      <c r="J1606" s="41">
        <f t="shared" ca="1" si="186"/>
        <v>1</v>
      </c>
      <c r="K1606" s="37">
        <f t="shared" si="187"/>
        <v>231.71</v>
      </c>
      <c r="L1606" s="37">
        <f t="shared" si="188"/>
        <v>233.08</v>
      </c>
      <c r="M1606" s="37">
        <f t="shared" si="189"/>
        <v>231.67</v>
      </c>
      <c r="N1606" s="37">
        <f t="shared" si="190"/>
        <v>232.7</v>
      </c>
      <c r="O1606" s="38">
        <f t="shared" ca="1" si="191"/>
        <v>67777000</v>
      </c>
    </row>
    <row r="1607" spans="1:15" x14ac:dyDescent="0.4">
      <c r="A1607">
        <v>1592</v>
      </c>
      <c r="B1607" s="63">
        <v>43054</v>
      </c>
      <c r="C1607" s="37">
        <v>256.61999500000002</v>
      </c>
      <c r="D1607" s="37">
        <v>257.22000100000002</v>
      </c>
      <c r="E1607" s="37">
        <v>255.63000500000001</v>
      </c>
      <c r="F1607" s="37">
        <v>256.44000199999999</v>
      </c>
      <c r="G1607" s="38">
        <v>80811500</v>
      </c>
      <c r="H1607" s="37">
        <v>230.74174500000001</v>
      </c>
      <c r="I1607" s="41">
        <f t="shared" si="185"/>
        <v>0.89978842302457951</v>
      </c>
      <c r="J1607" s="41">
        <f t="shared" ca="1" si="186"/>
        <v>1</v>
      </c>
      <c r="K1607" s="37">
        <f t="shared" si="187"/>
        <v>230.9</v>
      </c>
      <c r="L1607" s="37">
        <f t="shared" si="188"/>
        <v>231.44</v>
      </c>
      <c r="M1607" s="37">
        <f t="shared" si="189"/>
        <v>230.01</v>
      </c>
      <c r="N1607" s="37">
        <f t="shared" si="190"/>
        <v>230.74</v>
      </c>
      <c r="O1607" s="38">
        <f t="shared" ca="1" si="191"/>
        <v>80811500</v>
      </c>
    </row>
    <row r="1608" spans="1:15" x14ac:dyDescent="0.4">
      <c r="A1608">
        <v>1593</v>
      </c>
      <c r="B1608" s="63">
        <v>43053</v>
      </c>
      <c r="C1608" s="37">
        <v>257.41000400000001</v>
      </c>
      <c r="D1608" s="37">
        <v>257.85000600000001</v>
      </c>
      <c r="E1608" s="37">
        <v>256.51998900000001</v>
      </c>
      <c r="F1608" s="37">
        <v>257.73001099999999</v>
      </c>
      <c r="G1608" s="38">
        <v>61315200</v>
      </c>
      <c r="H1608" s="37">
        <v>231.90245100000001</v>
      </c>
      <c r="I1608" s="41">
        <f t="shared" si="185"/>
        <v>0.89978830986819003</v>
      </c>
      <c r="J1608" s="41">
        <f t="shared" ca="1" si="186"/>
        <v>1</v>
      </c>
      <c r="K1608" s="37">
        <f t="shared" si="187"/>
        <v>231.61</v>
      </c>
      <c r="L1608" s="37">
        <f t="shared" si="188"/>
        <v>232.01</v>
      </c>
      <c r="M1608" s="37">
        <f t="shared" si="189"/>
        <v>230.81</v>
      </c>
      <c r="N1608" s="37">
        <f t="shared" si="190"/>
        <v>231.9</v>
      </c>
      <c r="O1608" s="38">
        <f t="shared" ca="1" si="191"/>
        <v>61315200</v>
      </c>
    </row>
    <row r="1609" spans="1:15" x14ac:dyDescent="0.4">
      <c r="A1609">
        <v>1594</v>
      </c>
      <c r="B1609" s="63">
        <v>43052</v>
      </c>
      <c r="C1609" s="37">
        <v>257.30999800000001</v>
      </c>
      <c r="D1609" s="37">
        <v>258.58999599999999</v>
      </c>
      <c r="E1609" s="37">
        <v>257.26998900000001</v>
      </c>
      <c r="F1609" s="37">
        <v>258.32998700000002</v>
      </c>
      <c r="G1609" s="38">
        <v>50228600</v>
      </c>
      <c r="H1609" s="37">
        <v>232.442352</v>
      </c>
      <c r="I1609" s="41">
        <f t="shared" si="185"/>
        <v>0.89978850190551041</v>
      </c>
      <c r="J1609" s="41">
        <f t="shared" ca="1" si="186"/>
        <v>1</v>
      </c>
      <c r="K1609" s="37">
        <f t="shared" si="187"/>
        <v>231.52</v>
      </c>
      <c r="L1609" s="37">
        <f t="shared" si="188"/>
        <v>232.68</v>
      </c>
      <c r="M1609" s="37">
        <f t="shared" si="189"/>
        <v>231.49</v>
      </c>
      <c r="N1609" s="37">
        <f t="shared" si="190"/>
        <v>232.44</v>
      </c>
      <c r="O1609" s="38">
        <f t="shared" ca="1" si="191"/>
        <v>50228600</v>
      </c>
    </row>
    <row r="1610" spans="1:15" x14ac:dyDescent="0.4">
      <c r="A1610">
        <v>1595</v>
      </c>
      <c r="B1610" s="63">
        <v>43049</v>
      </c>
      <c r="C1610" s="37">
        <v>257.73001099999999</v>
      </c>
      <c r="D1610" s="37">
        <v>258.290009</v>
      </c>
      <c r="E1610" s="37">
        <v>257.36999500000002</v>
      </c>
      <c r="F1610" s="37">
        <v>258.08999599999999</v>
      </c>
      <c r="G1610" s="38">
        <v>59984700</v>
      </c>
      <c r="H1610" s="37">
        <v>232.226395</v>
      </c>
      <c r="I1610" s="41">
        <f t="shared" si="185"/>
        <v>0.89978844046322515</v>
      </c>
      <c r="J1610" s="41">
        <f t="shared" ca="1" si="186"/>
        <v>1</v>
      </c>
      <c r="K1610" s="37">
        <f t="shared" si="187"/>
        <v>231.9</v>
      </c>
      <c r="L1610" s="37">
        <f t="shared" si="188"/>
        <v>232.41</v>
      </c>
      <c r="M1610" s="37">
        <f t="shared" si="189"/>
        <v>231.58</v>
      </c>
      <c r="N1610" s="37">
        <f t="shared" si="190"/>
        <v>232.23</v>
      </c>
      <c r="O1610" s="38">
        <f t="shared" ca="1" si="191"/>
        <v>59984700</v>
      </c>
    </row>
    <row r="1611" spans="1:15" x14ac:dyDescent="0.4">
      <c r="A1611">
        <v>1596</v>
      </c>
      <c r="B1611" s="63">
        <v>43048</v>
      </c>
      <c r="C1611" s="37">
        <v>257.73001099999999</v>
      </c>
      <c r="D1611" s="37">
        <v>258.39001500000001</v>
      </c>
      <c r="E1611" s="37">
        <v>256.35998499999999</v>
      </c>
      <c r="F1611" s="37">
        <v>258.17001299999998</v>
      </c>
      <c r="G1611" s="38">
        <v>95085500</v>
      </c>
      <c r="H1611" s="37">
        <v>232.29843099999999</v>
      </c>
      <c r="I1611" s="41">
        <f t="shared" si="185"/>
        <v>0.89978858621353519</v>
      </c>
      <c r="J1611" s="41">
        <f t="shared" ca="1" si="186"/>
        <v>1</v>
      </c>
      <c r="K1611" s="37">
        <f t="shared" si="187"/>
        <v>231.9</v>
      </c>
      <c r="L1611" s="37">
        <f t="shared" si="188"/>
        <v>232.5</v>
      </c>
      <c r="M1611" s="37">
        <f t="shared" si="189"/>
        <v>230.67</v>
      </c>
      <c r="N1611" s="37">
        <f t="shared" si="190"/>
        <v>232.3</v>
      </c>
      <c r="O1611" s="38">
        <f t="shared" ca="1" si="191"/>
        <v>95085500</v>
      </c>
    </row>
    <row r="1612" spans="1:15" x14ac:dyDescent="0.4">
      <c r="A1612">
        <v>1597</v>
      </c>
      <c r="B1612" s="63">
        <v>43047</v>
      </c>
      <c r="C1612" s="37">
        <v>258.47000100000002</v>
      </c>
      <c r="D1612" s="37">
        <v>259.22000100000002</v>
      </c>
      <c r="E1612" s="37">
        <v>258.14999399999999</v>
      </c>
      <c r="F1612" s="37">
        <v>259.10998499999999</v>
      </c>
      <c r="G1612" s="38">
        <v>50469600</v>
      </c>
      <c r="H1612" s="37">
        <v>233.14413500000001</v>
      </c>
      <c r="I1612" s="41">
        <f t="shared" si="185"/>
        <v>0.8997883080422393</v>
      </c>
      <c r="J1612" s="41">
        <f t="shared" ca="1" si="186"/>
        <v>1</v>
      </c>
      <c r="K1612" s="37">
        <f t="shared" si="187"/>
        <v>232.57</v>
      </c>
      <c r="L1612" s="37">
        <f t="shared" si="188"/>
        <v>233.24</v>
      </c>
      <c r="M1612" s="37">
        <f t="shared" si="189"/>
        <v>232.28</v>
      </c>
      <c r="N1612" s="37">
        <f t="shared" si="190"/>
        <v>233.14</v>
      </c>
      <c r="O1612" s="38">
        <f t="shared" ca="1" si="191"/>
        <v>50469600</v>
      </c>
    </row>
    <row r="1613" spans="1:15" x14ac:dyDescent="0.4">
      <c r="A1613">
        <v>1598</v>
      </c>
      <c r="B1613" s="63">
        <v>43046</v>
      </c>
      <c r="C1613" s="37">
        <v>258.97000100000002</v>
      </c>
      <c r="D1613" s="37">
        <v>259.35000600000001</v>
      </c>
      <c r="E1613" s="37">
        <v>258.08999599999999</v>
      </c>
      <c r="F1613" s="37">
        <v>258.67001299999998</v>
      </c>
      <c r="G1613" s="38">
        <v>57502200</v>
      </c>
      <c r="H1613" s="37">
        <v>232.74825999999999</v>
      </c>
      <c r="I1613" s="41">
        <f t="shared" si="185"/>
        <v>0.89978833379499623</v>
      </c>
      <c r="J1613" s="41">
        <f t="shared" ca="1" si="186"/>
        <v>1</v>
      </c>
      <c r="K1613" s="37">
        <f t="shared" si="187"/>
        <v>233.02</v>
      </c>
      <c r="L1613" s="37">
        <f t="shared" si="188"/>
        <v>233.36</v>
      </c>
      <c r="M1613" s="37">
        <f t="shared" si="189"/>
        <v>232.23</v>
      </c>
      <c r="N1613" s="37">
        <f t="shared" si="190"/>
        <v>232.75</v>
      </c>
      <c r="O1613" s="38">
        <f t="shared" ca="1" si="191"/>
        <v>57502200</v>
      </c>
    </row>
    <row r="1614" spans="1:15" x14ac:dyDescent="0.4">
      <c r="A1614">
        <v>1599</v>
      </c>
      <c r="B1614" s="63">
        <v>43045</v>
      </c>
      <c r="C1614" s="37">
        <v>258.29998799999998</v>
      </c>
      <c r="D1614" s="37">
        <v>259</v>
      </c>
      <c r="E1614" s="37">
        <v>258.22000100000002</v>
      </c>
      <c r="F1614" s="37">
        <v>258.85000600000001</v>
      </c>
      <c r="G1614" s="38">
        <v>49652600</v>
      </c>
      <c r="H1614" s="37">
        <v>232.91023300000001</v>
      </c>
      <c r="I1614" s="41">
        <f t="shared" si="185"/>
        <v>0.89978840100934743</v>
      </c>
      <c r="J1614" s="41">
        <f t="shared" ca="1" si="186"/>
        <v>1</v>
      </c>
      <c r="K1614" s="37">
        <f t="shared" si="187"/>
        <v>232.42</v>
      </c>
      <c r="L1614" s="37">
        <f t="shared" si="188"/>
        <v>233.05</v>
      </c>
      <c r="M1614" s="37">
        <f t="shared" si="189"/>
        <v>232.34</v>
      </c>
      <c r="N1614" s="37">
        <f t="shared" si="190"/>
        <v>232.91</v>
      </c>
      <c r="O1614" s="38">
        <f t="shared" ca="1" si="191"/>
        <v>49652600</v>
      </c>
    </row>
    <row r="1615" spans="1:15" x14ac:dyDescent="0.4">
      <c r="A1615">
        <v>1600</v>
      </c>
      <c r="B1615" s="63">
        <v>43042</v>
      </c>
      <c r="C1615" s="37">
        <v>257.76998900000001</v>
      </c>
      <c r="D1615" s="37">
        <v>258.5</v>
      </c>
      <c r="E1615" s="37">
        <v>257.29998799999998</v>
      </c>
      <c r="F1615" s="37">
        <v>258.45001200000002</v>
      </c>
      <c r="G1615" s="38">
        <v>59589700</v>
      </c>
      <c r="H1615" s="37">
        <v>232.55032299999999</v>
      </c>
      <c r="I1615" s="41">
        <f t="shared" si="185"/>
        <v>0.89978840086105305</v>
      </c>
      <c r="J1615" s="41">
        <f t="shared" ca="1" si="186"/>
        <v>1</v>
      </c>
      <c r="K1615" s="37">
        <f t="shared" si="187"/>
        <v>231.94</v>
      </c>
      <c r="L1615" s="37">
        <f t="shared" si="188"/>
        <v>232.6</v>
      </c>
      <c r="M1615" s="37">
        <f t="shared" si="189"/>
        <v>231.52</v>
      </c>
      <c r="N1615" s="37">
        <f t="shared" si="190"/>
        <v>232.55</v>
      </c>
      <c r="O1615" s="38">
        <f t="shared" ca="1" si="191"/>
        <v>59589700</v>
      </c>
    </row>
    <row r="1616" spans="1:15" x14ac:dyDescent="0.4">
      <c r="A1616">
        <v>1601</v>
      </c>
      <c r="B1616" s="63">
        <v>43041</v>
      </c>
      <c r="C1616" s="37">
        <v>257.41000400000001</v>
      </c>
      <c r="D1616" s="37">
        <v>257.75</v>
      </c>
      <c r="E1616" s="37">
        <v>256.19000199999999</v>
      </c>
      <c r="F1616" s="37">
        <v>257.58999599999999</v>
      </c>
      <c r="G1616" s="38">
        <v>56449500</v>
      </c>
      <c r="H1616" s="37">
        <v>231.776489</v>
      </c>
      <c r="I1616" s="41">
        <f t="shared" si="185"/>
        <v>0.89978839473253458</v>
      </c>
      <c r="J1616" s="41">
        <f t="shared" ca="1" si="186"/>
        <v>1</v>
      </c>
      <c r="K1616" s="37">
        <f t="shared" si="187"/>
        <v>231.61</v>
      </c>
      <c r="L1616" s="37">
        <f t="shared" si="188"/>
        <v>231.92</v>
      </c>
      <c r="M1616" s="37">
        <f t="shared" si="189"/>
        <v>230.52</v>
      </c>
      <c r="N1616" s="37">
        <f t="shared" si="190"/>
        <v>231.78</v>
      </c>
      <c r="O1616" s="38">
        <f t="shared" ca="1" si="191"/>
        <v>56449500</v>
      </c>
    </row>
    <row r="1617" spans="1:15" x14ac:dyDescent="0.4">
      <c r="A1617">
        <v>1602</v>
      </c>
      <c r="B1617" s="63">
        <v>43040</v>
      </c>
      <c r="C1617" s="37">
        <v>258.040009</v>
      </c>
      <c r="D1617" s="37">
        <v>258.42999300000002</v>
      </c>
      <c r="E1617" s="37">
        <v>257.07000699999998</v>
      </c>
      <c r="F1617" s="37">
        <v>257.48998999999998</v>
      </c>
      <c r="G1617" s="38">
        <v>54202700</v>
      </c>
      <c r="H1617" s="37">
        <v>231.686508</v>
      </c>
      <c r="I1617" s="41">
        <f t="shared" ref="I1617:I1680" si="192">IF(F1617=0,1,H1617/F1617)</f>
        <v>0.89978840730857157</v>
      </c>
      <c r="J1617" s="41">
        <f t="shared" ref="J1617:J1680" ca="1" si="193">INDEX(OFFSET($T$15,0,0,$S$13+1,1),MATCH(B1617,OFFSET($Q$15,0,0,$S$13+1,1),-1))</f>
        <v>1</v>
      </c>
      <c r="K1617" s="37">
        <f t="shared" ref="K1617:K1680" si="194">ROUND($I1617*C1617,2)</f>
        <v>232.18</v>
      </c>
      <c r="L1617" s="37">
        <f t="shared" ref="L1617:L1680" si="195">ROUND($I1617*D1617,2)</f>
        <v>232.53</v>
      </c>
      <c r="M1617" s="37">
        <f t="shared" ref="M1617:M1680" si="196">ROUND($I1617*E1617,2)</f>
        <v>231.31</v>
      </c>
      <c r="N1617" s="37">
        <f t="shared" ref="N1617:N1680" si="197">ROUND($I1617*F1617,2)</f>
        <v>231.69</v>
      </c>
      <c r="O1617" s="38">
        <f t="shared" ref="O1617:O1680" ca="1" si="198">G1617*J1617</f>
        <v>54202700</v>
      </c>
    </row>
    <row r="1618" spans="1:15" x14ac:dyDescent="0.4">
      <c r="A1618">
        <v>1603</v>
      </c>
      <c r="B1618" s="63">
        <v>43039</v>
      </c>
      <c r="C1618" s="37">
        <v>257.17999300000002</v>
      </c>
      <c r="D1618" s="37">
        <v>257.44000199999999</v>
      </c>
      <c r="E1618" s="37">
        <v>256.80999800000001</v>
      </c>
      <c r="F1618" s="37">
        <v>257.14999399999999</v>
      </c>
      <c r="G1618" s="38">
        <v>60304800</v>
      </c>
      <c r="H1618" s="37">
        <v>231.380585</v>
      </c>
      <c r="I1618" s="41">
        <f t="shared" si="192"/>
        <v>0.89978841298359125</v>
      </c>
      <c r="J1618" s="41">
        <f t="shared" ca="1" si="193"/>
        <v>1</v>
      </c>
      <c r="K1618" s="37">
        <f t="shared" si="194"/>
        <v>231.41</v>
      </c>
      <c r="L1618" s="37">
        <f t="shared" si="195"/>
        <v>231.64</v>
      </c>
      <c r="M1618" s="37">
        <f t="shared" si="196"/>
        <v>231.07</v>
      </c>
      <c r="N1618" s="37">
        <f t="shared" si="197"/>
        <v>231.38</v>
      </c>
      <c r="O1618" s="38">
        <f t="shared" ca="1" si="198"/>
        <v>60304800</v>
      </c>
    </row>
    <row r="1619" spans="1:15" x14ac:dyDescent="0.4">
      <c r="A1619">
        <v>1604</v>
      </c>
      <c r="B1619" s="63">
        <v>43038</v>
      </c>
      <c r="C1619" s="37">
        <v>256.47000100000002</v>
      </c>
      <c r="D1619" s="37">
        <v>257.60000600000001</v>
      </c>
      <c r="E1619" s="37">
        <v>256.41000400000001</v>
      </c>
      <c r="F1619" s="37">
        <v>256.75</v>
      </c>
      <c r="G1619" s="38">
        <v>54285700</v>
      </c>
      <c r="H1619" s="37">
        <v>231.02063000000001</v>
      </c>
      <c r="I1619" s="41">
        <f t="shared" si="192"/>
        <v>0.89978823758519966</v>
      </c>
      <c r="J1619" s="41">
        <f t="shared" ca="1" si="193"/>
        <v>1</v>
      </c>
      <c r="K1619" s="37">
        <f t="shared" si="194"/>
        <v>230.77</v>
      </c>
      <c r="L1619" s="37">
        <f t="shared" si="195"/>
        <v>231.79</v>
      </c>
      <c r="M1619" s="37">
        <f t="shared" si="196"/>
        <v>230.71</v>
      </c>
      <c r="N1619" s="37">
        <f t="shared" si="197"/>
        <v>231.02</v>
      </c>
      <c r="O1619" s="38">
        <f t="shared" ca="1" si="198"/>
        <v>54285700</v>
      </c>
    </row>
    <row r="1620" spans="1:15" x14ac:dyDescent="0.4">
      <c r="A1620">
        <v>1605</v>
      </c>
      <c r="B1620" s="63">
        <v>43035</v>
      </c>
      <c r="C1620" s="37">
        <v>256.47000100000002</v>
      </c>
      <c r="D1620" s="37">
        <v>257.89001500000001</v>
      </c>
      <c r="E1620" s="37">
        <v>255.63000500000001</v>
      </c>
      <c r="F1620" s="37">
        <v>257.709991</v>
      </c>
      <c r="G1620" s="38">
        <v>85562500</v>
      </c>
      <c r="H1620" s="37">
        <v>231.88450599999999</v>
      </c>
      <c r="I1620" s="41">
        <f t="shared" si="192"/>
        <v>0.89978857668735079</v>
      </c>
      <c r="J1620" s="41">
        <f t="shared" ca="1" si="193"/>
        <v>1</v>
      </c>
      <c r="K1620" s="37">
        <f t="shared" si="194"/>
        <v>230.77</v>
      </c>
      <c r="L1620" s="37">
        <f t="shared" si="195"/>
        <v>232.05</v>
      </c>
      <c r="M1620" s="37">
        <f t="shared" si="196"/>
        <v>230.01</v>
      </c>
      <c r="N1620" s="37">
        <f t="shared" si="197"/>
        <v>231.88</v>
      </c>
      <c r="O1620" s="38">
        <f t="shared" ca="1" si="198"/>
        <v>85562500</v>
      </c>
    </row>
    <row r="1621" spans="1:15" x14ac:dyDescent="0.4">
      <c r="A1621">
        <v>1606</v>
      </c>
      <c r="B1621" s="63">
        <v>43034</v>
      </c>
      <c r="C1621" s="37">
        <v>255.990005</v>
      </c>
      <c r="D1621" s="37">
        <v>256.29998799999998</v>
      </c>
      <c r="E1621" s="37">
        <v>255.479996</v>
      </c>
      <c r="F1621" s="37">
        <v>255.61999499999999</v>
      </c>
      <c r="G1621" s="38">
        <v>69798000</v>
      </c>
      <c r="H1621" s="37">
        <v>230.00389100000001</v>
      </c>
      <c r="I1621" s="41">
        <f t="shared" si="192"/>
        <v>0.89978834011009201</v>
      </c>
      <c r="J1621" s="41">
        <f t="shared" ca="1" si="193"/>
        <v>1</v>
      </c>
      <c r="K1621" s="37">
        <f t="shared" si="194"/>
        <v>230.34</v>
      </c>
      <c r="L1621" s="37">
        <f t="shared" si="195"/>
        <v>230.62</v>
      </c>
      <c r="M1621" s="37">
        <f t="shared" si="196"/>
        <v>229.88</v>
      </c>
      <c r="N1621" s="37">
        <f t="shared" si="197"/>
        <v>230</v>
      </c>
      <c r="O1621" s="38">
        <f t="shared" ca="1" si="198"/>
        <v>69798000</v>
      </c>
    </row>
    <row r="1622" spans="1:15" x14ac:dyDescent="0.4">
      <c r="A1622">
        <v>1607</v>
      </c>
      <c r="B1622" s="63">
        <v>43033</v>
      </c>
      <c r="C1622" s="37">
        <v>256.17999300000002</v>
      </c>
      <c r="D1622" s="37">
        <v>256.30999800000001</v>
      </c>
      <c r="E1622" s="37">
        <v>254</v>
      </c>
      <c r="F1622" s="37">
        <v>255.28999300000001</v>
      </c>
      <c r="G1622" s="38">
        <v>103715300</v>
      </c>
      <c r="H1622" s="37">
        <v>229.70700099999999</v>
      </c>
      <c r="I1622" s="41">
        <f t="shared" si="192"/>
        <v>0.89978850444012504</v>
      </c>
      <c r="J1622" s="41">
        <f t="shared" ca="1" si="193"/>
        <v>1</v>
      </c>
      <c r="K1622" s="37">
        <f t="shared" si="194"/>
        <v>230.51</v>
      </c>
      <c r="L1622" s="37">
        <f t="shared" si="195"/>
        <v>230.62</v>
      </c>
      <c r="M1622" s="37">
        <f t="shared" si="196"/>
        <v>228.55</v>
      </c>
      <c r="N1622" s="37">
        <f t="shared" si="197"/>
        <v>229.71</v>
      </c>
      <c r="O1622" s="38">
        <f t="shared" ca="1" si="198"/>
        <v>103715300</v>
      </c>
    </row>
    <row r="1623" spans="1:15" x14ac:dyDescent="0.4">
      <c r="A1623">
        <v>1608</v>
      </c>
      <c r="B1623" s="63">
        <v>43032</v>
      </c>
      <c r="C1623" s="37">
        <v>256.60000600000001</v>
      </c>
      <c r="D1623" s="37">
        <v>256.82998700000002</v>
      </c>
      <c r="E1623" s="37">
        <v>256.14999399999999</v>
      </c>
      <c r="F1623" s="37">
        <v>256.55999800000001</v>
      </c>
      <c r="G1623" s="38">
        <v>66935900</v>
      </c>
      <c r="H1623" s="37">
        <v>230.849716</v>
      </c>
      <c r="I1623" s="41">
        <f t="shared" si="192"/>
        <v>0.89978842297932971</v>
      </c>
      <c r="J1623" s="41">
        <f t="shared" ca="1" si="193"/>
        <v>1</v>
      </c>
      <c r="K1623" s="37">
        <f t="shared" si="194"/>
        <v>230.89</v>
      </c>
      <c r="L1623" s="37">
        <f t="shared" si="195"/>
        <v>231.09</v>
      </c>
      <c r="M1623" s="37">
        <f t="shared" si="196"/>
        <v>230.48</v>
      </c>
      <c r="N1623" s="37">
        <f t="shared" si="197"/>
        <v>230.85</v>
      </c>
      <c r="O1623" s="38">
        <f t="shared" ca="1" si="198"/>
        <v>66935900</v>
      </c>
    </row>
    <row r="1624" spans="1:15" x14ac:dyDescent="0.4">
      <c r="A1624">
        <v>1609</v>
      </c>
      <c r="B1624" s="63">
        <v>43031</v>
      </c>
      <c r="C1624" s="37">
        <v>257.48001099999999</v>
      </c>
      <c r="D1624" s="37">
        <v>257.51001000000002</v>
      </c>
      <c r="E1624" s="37">
        <v>256.01998900000001</v>
      </c>
      <c r="F1624" s="37">
        <v>256.10998499999999</v>
      </c>
      <c r="G1624" s="38">
        <v>63915300</v>
      </c>
      <c r="H1624" s="37">
        <v>230.44482400000001</v>
      </c>
      <c r="I1624" s="41">
        <f t="shared" si="192"/>
        <v>0.89978851859290065</v>
      </c>
      <c r="J1624" s="41">
        <f t="shared" ca="1" si="193"/>
        <v>1</v>
      </c>
      <c r="K1624" s="37">
        <f t="shared" si="194"/>
        <v>231.68</v>
      </c>
      <c r="L1624" s="37">
        <f t="shared" si="195"/>
        <v>231.7</v>
      </c>
      <c r="M1624" s="37">
        <f t="shared" si="196"/>
        <v>230.36</v>
      </c>
      <c r="N1624" s="37">
        <f t="shared" si="197"/>
        <v>230.44</v>
      </c>
      <c r="O1624" s="38">
        <f t="shared" ca="1" si="198"/>
        <v>63915300</v>
      </c>
    </row>
    <row r="1625" spans="1:15" x14ac:dyDescent="0.4">
      <c r="A1625">
        <v>1610</v>
      </c>
      <c r="B1625" s="63">
        <v>43028</v>
      </c>
      <c r="C1625" s="37">
        <v>256.70001200000002</v>
      </c>
      <c r="D1625" s="37">
        <v>257.14001500000001</v>
      </c>
      <c r="E1625" s="37">
        <v>255.770004</v>
      </c>
      <c r="F1625" s="37">
        <v>257.10998499999999</v>
      </c>
      <c r="G1625" s="38">
        <v>89176400</v>
      </c>
      <c r="H1625" s="37">
        <v>231.344604</v>
      </c>
      <c r="I1625" s="41">
        <f t="shared" si="192"/>
        <v>0.89978848546080392</v>
      </c>
      <c r="J1625" s="41">
        <f t="shared" ca="1" si="193"/>
        <v>1</v>
      </c>
      <c r="K1625" s="37">
        <f t="shared" si="194"/>
        <v>230.98</v>
      </c>
      <c r="L1625" s="37">
        <f t="shared" si="195"/>
        <v>231.37</v>
      </c>
      <c r="M1625" s="37">
        <f t="shared" si="196"/>
        <v>230.14</v>
      </c>
      <c r="N1625" s="37">
        <f t="shared" si="197"/>
        <v>231.34</v>
      </c>
      <c r="O1625" s="38">
        <f t="shared" ca="1" si="198"/>
        <v>89176400</v>
      </c>
    </row>
    <row r="1626" spans="1:15" x14ac:dyDescent="0.4">
      <c r="A1626">
        <v>1611</v>
      </c>
      <c r="B1626" s="63">
        <v>43027</v>
      </c>
      <c r="C1626" s="37">
        <v>254.83000200000001</v>
      </c>
      <c r="D1626" s="37">
        <v>255.83000200000001</v>
      </c>
      <c r="E1626" s="37">
        <v>254.35000600000001</v>
      </c>
      <c r="F1626" s="37">
        <v>255.78999300000001</v>
      </c>
      <c r="G1626" s="38">
        <v>61903800</v>
      </c>
      <c r="H1626" s="37">
        <v>230.156891</v>
      </c>
      <c r="I1626" s="41">
        <f t="shared" si="192"/>
        <v>0.8997884878162532</v>
      </c>
      <c r="J1626" s="41">
        <f t="shared" ca="1" si="193"/>
        <v>1</v>
      </c>
      <c r="K1626" s="37">
        <f t="shared" si="194"/>
        <v>229.29</v>
      </c>
      <c r="L1626" s="37">
        <f t="shared" si="195"/>
        <v>230.19</v>
      </c>
      <c r="M1626" s="37">
        <f t="shared" si="196"/>
        <v>228.86</v>
      </c>
      <c r="N1626" s="37">
        <f t="shared" si="197"/>
        <v>230.16</v>
      </c>
      <c r="O1626" s="38">
        <f t="shared" ca="1" si="198"/>
        <v>61903800</v>
      </c>
    </row>
    <row r="1627" spans="1:15" x14ac:dyDescent="0.4">
      <c r="A1627">
        <v>1612</v>
      </c>
      <c r="B1627" s="63">
        <v>43026</v>
      </c>
      <c r="C1627" s="37">
        <v>255.89999399999999</v>
      </c>
      <c r="D1627" s="37">
        <v>255.949997</v>
      </c>
      <c r="E1627" s="37">
        <v>255.5</v>
      </c>
      <c r="F1627" s="37">
        <v>255.720001</v>
      </c>
      <c r="G1627" s="38">
        <v>40888300</v>
      </c>
      <c r="H1627" s="37">
        <v>230.09393299999999</v>
      </c>
      <c r="I1627" s="41">
        <f t="shared" si="192"/>
        <v>0.89978856601052493</v>
      </c>
      <c r="J1627" s="41">
        <f t="shared" ca="1" si="193"/>
        <v>1</v>
      </c>
      <c r="K1627" s="37">
        <f t="shared" si="194"/>
        <v>230.26</v>
      </c>
      <c r="L1627" s="37">
        <f t="shared" si="195"/>
        <v>230.3</v>
      </c>
      <c r="M1627" s="37">
        <f t="shared" si="196"/>
        <v>229.9</v>
      </c>
      <c r="N1627" s="37">
        <f t="shared" si="197"/>
        <v>230.09</v>
      </c>
      <c r="O1627" s="38">
        <f t="shared" ca="1" si="198"/>
        <v>40888300</v>
      </c>
    </row>
    <row r="1628" spans="1:15" x14ac:dyDescent="0.4">
      <c r="A1628">
        <v>1613</v>
      </c>
      <c r="B1628" s="63">
        <v>43025</v>
      </c>
      <c r="C1628" s="37">
        <v>255.229996</v>
      </c>
      <c r="D1628" s="37">
        <v>255.520004</v>
      </c>
      <c r="E1628" s="37">
        <v>254.979996</v>
      </c>
      <c r="F1628" s="37">
        <v>255.470001</v>
      </c>
      <c r="G1628" s="38">
        <v>31561000</v>
      </c>
      <c r="H1628" s="37">
        <v>229.86897300000001</v>
      </c>
      <c r="I1628" s="41">
        <f t="shared" si="192"/>
        <v>0.89978851567781537</v>
      </c>
      <c r="J1628" s="41">
        <f t="shared" ca="1" si="193"/>
        <v>1</v>
      </c>
      <c r="K1628" s="37">
        <f t="shared" si="194"/>
        <v>229.65</v>
      </c>
      <c r="L1628" s="37">
        <f t="shared" si="195"/>
        <v>229.91</v>
      </c>
      <c r="M1628" s="37">
        <f t="shared" si="196"/>
        <v>229.43</v>
      </c>
      <c r="N1628" s="37">
        <f t="shared" si="197"/>
        <v>229.87</v>
      </c>
      <c r="O1628" s="38">
        <f t="shared" ca="1" si="198"/>
        <v>31561000</v>
      </c>
    </row>
    <row r="1629" spans="1:15" x14ac:dyDescent="0.4">
      <c r="A1629">
        <v>1614</v>
      </c>
      <c r="B1629" s="63">
        <v>43024</v>
      </c>
      <c r="C1629" s="37">
        <v>255.21000699999999</v>
      </c>
      <c r="D1629" s="37">
        <v>255.509995</v>
      </c>
      <c r="E1629" s="37">
        <v>254.820007</v>
      </c>
      <c r="F1629" s="37">
        <v>255.28999300000001</v>
      </c>
      <c r="G1629" s="38">
        <v>38221700</v>
      </c>
      <c r="H1629" s="37">
        <v>229.70700099999999</v>
      </c>
      <c r="I1629" s="41">
        <f t="shared" si="192"/>
        <v>0.89978850444012504</v>
      </c>
      <c r="J1629" s="41">
        <f t="shared" ca="1" si="193"/>
        <v>1</v>
      </c>
      <c r="K1629" s="37">
        <f t="shared" si="194"/>
        <v>229.64</v>
      </c>
      <c r="L1629" s="37">
        <f t="shared" si="195"/>
        <v>229.9</v>
      </c>
      <c r="M1629" s="37">
        <f t="shared" si="196"/>
        <v>229.28</v>
      </c>
      <c r="N1629" s="37">
        <f t="shared" si="197"/>
        <v>229.71</v>
      </c>
      <c r="O1629" s="38">
        <f t="shared" ca="1" si="198"/>
        <v>38221700</v>
      </c>
    </row>
    <row r="1630" spans="1:15" x14ac:dyDescent="0.4">
      <c r="A1630">
        <v>1615</v>
      </c>
      <c r="B1630" s="63">
        <v>43021</v>
      </c>
      <c r="C1630" s="37">
        <v>255.13999899999999</v>
      </c>
      <c r="D1630" s="37">
        <v>255.270004</v>
      </c>
      <c r="E1630" s="37">
        <v>254.63999899999999</v>
      </c>
      <c r="F1630" s="37">
        <v>254.949997</v>
      </c>
      <c r="G1630" s="38">
        <v>54800400</v>
      </c>
      <c r="H1630" s="37">
        <v>229.40107699999999</v>
      </c>
      <c r="I1630" s="41">
        <f t="shared" si="192"/>
        <v>0.89978850637131014</v>
      </c>
      <c r="J1630" s="41">
        <f t="shared" ca="1" si="193"/>
        <v>1</v>
      </c>
      <c r="K1630" s="37">
        <f t="shared" si="194"/>
        <v>229.57</v>
      </c>
      <c r="L1630" s="37">
        <f t="shared" si="195"/>
        <v>229.69</v>
      </c>
      <c r="M1630" s="37">
        <f t="shared" si="196"/>
        <v>229.12</v>
      </c>
      <c r="N1630" s="37">
        <f t="shared" si="197"/>
        <v>229.4</v>
      </c>
      <c r="O1630" s="38">
        <f t="shared" ca="1" si="198"/>
        <v>54800400</v>
      </c>
    </row>
    <row r="1631" spans="1:15" x14ac:dyDescent="0.4">
      <c r="A1631">
        <v>1616</v>
      </c>
      <c r="B1631" s="63">
        <v>43020</v>
      </c>
      <c r="C1631" s="37">
        <v>254.66000399999999</v>
      </c>
      <c r="D1631" s="37">
        <v>255.05999800000001</v>
      </c>
      <c r="E1631" s="37">
        <v>254.36999499999999</v>
      </c>
      <c r="F1631" s="37">
        <v>254.63999899999999</v>
      </c>
      <c r="G1631" s="38">
        <v>47065100</v>
      </c>
      <c r="H1631" s="37">
        <v>229.122131</v>
      </c>
      <c r="I1631" s="41">
        <f t="shared" si="192"/>
        <v>0.89978845389486517</v>
      </c>
      <c r="J1631" s="41">
        <f t="shared" ca="1" si="193"/>
        <v>1</v>
      </c>
      <c r="K1631" s="37">
        <f t="shared" si="194"/>
        <v>229.14</v>
      </c>
      <c r="L1631" s="37">
        <f t="shared" si="195"/>
        <v>229.5</v>
      </c>
      <c r="M1631" s="37">
        <f t="shared" si="196"/>
        <v>228.88</v>
      </c>
      <c r="N1631" s="37">
        <f t="shared" si="197"/>
        <v>229.12</v>
      </c>
      <c r="O1631" s="38">
        <f t="shared" ca="1" si="198"/>
        <v>47065100</v>
      </c>
    </row>
    <row r="1632" spans="1:15" x14ac:dyDescent="0.4">
      <c r="A1632">
        <v>1617</v>
      </c>
      <c r="B1632" s="63">
        <v>43019</v>
      </c>
      <c r="C1632" s="37">
        <v>254.509995</v>
      </c>
      <c r="D1632" s="37">
        <v>255.020004</v>
      </c>
      <c r="E1632" s="37">
        <v>254.320007</v>
      </c>
      <c r="F1632" s="37">
        <v>255.020004</v>
      </c>
      <c r="G1632" s="38">
        <v>47674300</v>
      </c>
      <c r="H1632" s="37">
        <v>229.464066</v>
      </c>
      <c r="I1632" s="41">
        <f t="shared" si="192"/>
        <v>0.89978849659182036</v>
      </c>
      <c r="J1632" s="41">
        <f t="shared" ca="1" si="193"/>
        <v>1</v>
      </c>
      <c r="K1632" s="37">
        <f t="shared" si="194"/>
        <v>229.01</v>
      </c>
      <c r="L1632" s="37">
        <f t="shared" si="195"/>
        <v>229.46</v>
      </c>
      <c r="M1632" s="37">
        <f t="shared" si="196"/>
        <v>228.83</v>
      </c>
      <c r="N1632" s="37">
        <f t="shared" si="197"/>
        <v>229.46</v>
      </c>
      <c r="O1632" s="38">
        <f t="shared" ca="1" si="198"/>
        <v>47674300</v>
      </c>
    </row>
    <row r="1633" spans="1:15" x14ac:dyDescent="0.4">
      <c r="A1633">
        <v>1618</v>
      </c>
      <c r="B1633" s="63">
        <v>43018</v>
      </c>
      <c r="C1633" s="37">
        <v>254.60000600000001</v>
      </c>
      <c r="D1633" s="37">
        <v>255.050003</v>
      </c>
      <c r="E1633" s="37">
        <v>253.979996</v>
      </c>
      <c r="F1633" s="37">
        <v>254.61999499999999</v>
      </c>
      <c r="G1633" s="38">
        <v>43057400</v>
      </c>
      <c r="H1633" s="37">
        <v>229.10412600000001</v>
      </c>
      <c r="I1633" s="41">
        <f t="shared" si="192"/>
        <v>0.89978843177653833</v>
      </c>
      <c r="J1633" s="41">
        <f t="shared" ca="1" si="193"/>
        <v>1</v>
      </c>
      <c r="K1633" s="37">
        <f t="shared" si="194"/>
        <v>229.09</v>
      </c>
      <c r="L1633" s="37">
        <f t="shared" si="195"/>
        <v>229.49</v>
      </c>
      <c r="M1633" s="37">
        <f t="shared" si="196"/>
        <v>228.53</v>
      </c>
      <c r="N1633" s="37">
        <f t="shared" si="197"/>
        <v>229.1</v>
      </c>
      <c r="O1633" s="38">
        <f t="shared" ca="1" si="198"/>
        <v>43057400</v>
      </c>
    </row>
    <row r="1634" spans="1:15" x14ac:dyDescent="0.4">
      <c r="A1634">
        <v>1619</v>
      </c>
      <c r="B1634" s="63">
        <v>43017</v>
      </c>
      <c r="C1634" s="37">
        <v>254.63000500000001</v>
      </c>
      <c r="D1634" s="37">
        <v>254.699997</v>
      </c>
      <c r="E1634" s="37">
        <v>253.64999399999999</v>
      </c>
      <c r="F1634" s="37">
        <v>253.949997</v>
      </c>
      <c r="G1634" s="38">
        <v>35803100</v>
      </c>
      <c r="H1634" s="37">
        <v>228.501282</v>
      </c>
      <c r="I1634" s="41">
        <f t="shared" si="192"/>
        <v>0.89978848080080898</v>
      </c>
      <c r="J1634" s="41">
        <f t="shared" ca="1" si="193"/>
        <v>1</v>
      </c>
      <c r="K1634" s="37">
        <f t="shared" si="194"/>
        <v>229.11</v>
      </c>
      <c r="L1634" s="37">
        <f t="shared" si="195"/>
        <v>229.18</v>
      </c>
      <c r="M1634" s="37">
        <f t="shared" si="196"/>
        <v>228.23</v>
      </c>
      <c r="N1634" s="37">
        <f t="shared" si="197"/>
        <v>228.5</v>
      </c>
      <c r="O1634" s="38">
        <f t="shared" ca="1" si="198"/>
        <v>35803100</v>
      </c>
    </row>
    <row r="1635" spans="1:15" x14ac:dyDescent="0.4">
      <c r="A1635">
        <v>1620</v>
      </c>
      <c r="B1635" s="63">
        <v>43014</v>
      </c>
      <c r="C1635" s="37">
        <v>254.14999399999999</v>
      </c>
      <c r="D1635" s="37">
        <v>254.699997</v>
      </c>
      <c r="E1635" s="37">
        <v>253.85000600000001</v>
      </c>
      <c r="F1635" s="37">
        <v>254.36999499999999</v>
      </c>
      <c r="G1635" s="38">
        <v>80646000</v>
      </c>
      <c r="H1635" s="37">
        <v>228.87919600000001</v>
      </c>
      <c r="I1635" s="41">
        <f t="shared" si="192"/>
        <v>0.89978849903267888</v>
      </c>
      <c r="J1635" s="41">
        <f t="shared" ca="1" si="193"/>
        <v>1</v>
      </c>
      <c r="K1635" s="37">
        <f t="shared" si="194"/>
        <v>228.68</v>
      </c>
      <c r="L1635" s="37">
        <f t="shared" si="195"/>
        <v>229.18</v>
      </c>
      <c r="M1635" s="37">
        <f t="shared" si="196"/>
        <v>228.41</v>
      </c>
      <c r="N1635" s="37">
        <f t="shared" si="197"/>
        <v>228.88</v>
      </c>
      <c r="O1635" s="38">
        <f t="shared" ca="1" si="198"/>
        <v>80646000</v>
      </c>
    </row>
    <row r="1636" spans="1:15" x14ac:dyDescent="0.4">
      <c r="A1636">
        <v>1621</v>
      </c>
      <c r="B1636" s="63">
        <v>43013</v>
      </c>
      <c r="C1636" s="37">
        <v>253.53999300000001</v>
      </c>
      <c r="D1636" s="37">
        <v>254.679993</v>
      </c>
      <c r="E1636" s="37">
        <v>253.199997</v>
      </c>
      <c r="F1636" s="37">
        <v>254.66000399999999</v>
      </c>
      <c r="G1636" s="38">
        <v>63522800</v>
      </c>
      <c r="H1636" s="37">
        <v>229.14016699999999</v>
      </c>
      <c r="I1636" s="41">
        <f t="shared" si="192"/>
        <v>0.89978859420735735</v>
      </c>
      <c r="J1636" s="41">
        <f t="shared" ca="1" si="193"/>
        <v>1</v>
      </c>
      <c r="K1636" s="37">
        <f t="shared" si="194"/>
        <v>228.13</v>
      </c>
      <c r="L1636" s="37">
        <f t="shared" si="195"/>
        <v>229.16</v>
      </c>
      <c r="M1636" s="37">
        <f t="shared" si="196"/>
        <v>227.83</v>
      </c>
      <c r="N1636" s="37">
        <f t="shared" si="197"/>
        <v>229.14</v>
      </c>
      <c r="O1636" s="38">
        <f t="shared" ca="1" si="198"/>
        <v>63522800</v>
      </c>
    </row>
    <row r="1637" spans="1:15" x14ac:dyDescent="0.4">
      <c r="A1637">
        <v>1622</v>
      </c>
      <c r="B1637" s="63">
        <v>43012</v>
      </c>
      <c r="C1637" s="37">
        <v>252.69000199999999</v>
      </c>
      <c r="D1637" s="37">
        <v>253.44000199999999</v>
      </c>
      <c r="E1637" s="37">
        <v>252.55999800000001</v>
      </c>
      <c r="F1637" s="37">
        <v>253.16000399999999</v>
      </c>
      <c r="G1637" s="38">
        <v>55953600</v>
      </c>
      <c r="H1637" s="37">
        <v>227.79045099999999</v>
      </c>
      <c r="I1637" s="41">
        <f t="shared" si="192"/>
        <v>0.89978846342568397</v>
      </c>
      <c r="J1637" s="41">
        <f t="shared" ca="1" si="193"/>
        <v>1</v>
      </c>
      <c r="K1637" s="37">
        <f t="shared" si="194"/>
        <v>227.37</v>
      </c>
      <c r="L1637" s="37">
        <f t="shared" si="195"/>
        <v>228.04</v>
      </c>
      <c r="M1637" s="37">
        <f t="shared" si="196"/>
        <v>227.25</v>
      </c>
      <c r="N1637" s="37">
        <f t="shared" si="197"/>
        <v>227.79</v>
      </c>
      <c r="O1637" s="38">
        <f t="shared" ca="1" si="198"/>
        <v>55953600</v>
      </c>
    </row>
    <row r="1638" spans="1:15" x14ac:dyDescent="0.4">
      <c r="A1638">
        <v>1623</v>
      </c>
      <c r="B1638" s="63">
        <v>43011</v>
      </c>
      <c r="C1638" s="37">
        <v>252.320007</v>
      </c>
      <c r="D1638" s="37">
        <v>252.88999899999999</v>
      </c>
      <c r="E1638" s="37">
        <v>252.229996</v>
      </c>
      <c r="F1638" s="37">
        <v>252.86000100000001</v>
      </c>
      <c r="G1638" s="38">
        <v>66810200</v>
      </c>
      <c r="H1638" s="37">
        <v>227.520523</v>
      </c>
      <c r="I1638" s="41">
        <f t="shared" si="192"/>
        <v>0.89978850787080389</v>
      </c>
      <c r="J1638" s="41">
        <f t="shared" ca="1" si="193"/>
        <v>1</v>
      </c>
      <c r="K1638" s="37">
        <f t="shared" si="194"/>
        <v>227.03</v>
      </c>
      <c r="L1638" s="37">
        <f t="shared" si="195"/>
        <v>227.55</v>
      </c>
      <c r="M1638" s="37">
        <f t="shared" si="196"/>
        <v>226.95</v>
      </c>
      <c r="N1638" s="37">
        <f t="shared" si="197"/>
        <v>227.52</v>
      </c>
      <c r="O1638" s="38">
        <f t="shared" ca="1" si="198"/>
        <v>66810200</v>
      </c>
    </row>
    <row r="1639" spans="1:15" x14ac:dyDescent="0.4">
      <c r="A1639">
        <v>1624</v>
      </c>
      <c r="B1639" s="63">
        <v>43010</v>
      </c>
      <c r="C1639" s="37">
        <v>251.490005</v>
      </c>
      <c r="D1639" s="37">
        <v>252.320007</v>
      </c>
      <c r="E1639" s="37">
        <v>251.28999300000001</v>
      </c>
      <c r="F1639" s="37">
        <v>252.320007</v>
      </c>
      <c r="G1639" s="38">
        <v>59023000</v>
      </c>
      <c r="H1639" s="37">
        <v>227.03462200000001</v>
      </c>
      <c r="I1639" s="41">
        <f t="shared" si="192"/>
        <v>0.89978842621068889</v>
      </c>
      <c r="J1639" s="41">
        <f t="shared" ca="1" si="193"/>
        <v>1</v>
      </c>
      <c r="K1639" s="37">
        <f t="shared" si="194"/>
        <v>226.29</v>
      </c>
      <c r="L1639" s="37">
        <f t="shared" si="195"/>
        <v>227.03</v>
      </c>
      <c r="M1639" s="37">
        <f t="shared" si="196"/>
        <v>226.11</v>
      </c>
      <c r="N1639" s="37">
        <f t="shared" si="197"/>
        <v>227.03</v>
      </c>
      <c r="O1639" s="38">
        <f t="shared" ca="1" si="198"/>
        <v>59023000</v>
      </c>
    </row>
    <row r="1640" spans="1:15" x14ac:dyDescent="0.4">
      <c r="A1640">
        <v>1625</v>
      </c>
      <c r="B1640" s="63">
        <v>43007</v>
      </c>
      <c r="C1640" s="37">
        <v>250.33999600000001</v>
      </c>
      <c r="D1640" s="37">
        <v>251.320007</v>
      </c>
      <c r="E1640" s="37">
        <v>250.13000500000001</v>
      </c>
      <c r="F1640" s="37">
        <v>251.229996</v>
      </c>
      <c r="G1640" s="38">
        <v>85578000</v>
      </c>
      <c r="H1640" s="37">
        <v>226.05381800000001</v>
      </c>
      <c r="I1640" s="41">
        <f t="shared" si="192"/>
        <v>0.89978832782372054</v>
      </c>
      <c r="J1640" s="41">
        <f t="shared" ca="1" si="193"/>
        <v>1</v>
      </c>
      <c r="K1640" s="37">
        <f t="shared" si="194"/>
        <v>225.25</v>
      </c>
      <c r="L1640" s="37">
        <f t="shared" si="195"/>
        <v>226.13</v>
      </c>
      <c r="M1640" s="37">
        <f t="shared" si="196"/>
        <v>225.06</v>
      </c>
      <c r="N1640" s="37">
        <f t="shared" si="197"/>
        <v>226.05</v>
      </c>
      <c r="O1640" s="38">
        <f t="shared" ca="1" si="198"/>
        <v>85578000</v>
      </c>
    </row>
    <row r="1641" spans="1:15" x14ac:dyDescent="0.4">
      <c r="A1641">
        <v>1626</v>
      </c>
      <c r="B1641" s="63">
        <v>43006</v>
      </c>
      <c r="C1641" s="37">
        <v>249.729996</v>
      </c>
      <c r="D1641" s="37">
        <v>250.44000199999999</v>
      </c>
      <c r="E1641" s="37">
        <v>249.63000500000001</v>
      </c>
      <c r="F1641" s="37">
        <v>250.35000600000001</v>
      </c>
      <c r="G1641" s="38">
        <v>44778800</v>
      </c>
      <c r="H1641" s="37">
        <v>225.26203899999999</v>
      </c>
      <c r="I1641" s="41">
        <f t="shared" si="192"/>
        <v>0.89978843060223446</v>
      </c>
      <c r="J1641" s="41">
        <f t="shared" ca="1" si="193"/>
        <v>1</v>
      </c>
      <c r="K1641" s="37">
        <f t="shared" si="194"/>
        <v>224.7</v>
      </c>
      <c r="L1641" s="37">
        <f t="shared" si="195"/>
        <v>225.34</v>
      </c>
      <c r="M1641" s="37">
        <f t="shared" si="196"/>
        <v>224.61</v>
      </c>
      <c r="N1641" s="37">
        <f t="shared" si="197"/>
        <v>225.26</v>
      </c>
      <c r="O1641" s="38">
        <f t="shared" ca="1" si="198"/>
        <v>44778800</v>
      </c>
    </row>
    <row r="1642" spans="1:15" x14ac:dyDescent="0.4">
      <c r="A1642">
        <v>1627</v>
      </c>
      <c r="B1642" s="63">
        <v>43005</v>
      </c>
      <c r="C1642" s="37">
        <v>249.88000500000001</v>
      </c>
      <c r="D1642" s="37">
        <v>250.490005</v>
      </c>
      <c r="E1642" s="37">
        <v>248.86999499999999</v>
      </c>
      <c r="F1642" s="37">
        <v>250.050003</v>
      </c>
      <c r="G1642" s="38">
        <v>81001400</v>
      </c>
      <c r="H1642" s="37">
        <v>224.99211099999999</v>
      </c>
      <c r="I1642" s="41">
        <f t="shared" si="192"/>
        <v>0.89978847550743679</v>
      </c>
      <c r="J1642" s="41">
        <f t="shared" ca="1" si="193"/>
        <v>1</v>
      </c>
      <c r="K1642" s="37">
        <f t="shared" si="194"/>
        <v>224.84</v>
      </c>
      <c r="L1642" s="37">
        <f t="shared" si="195"/>
        <v>225.39</v>
      </c>
      <c r="M1642" s="37">
        <f t="shared" si="196"/>
        <v>223.93</v>
      </c>
      <c r="N1642" s="37">
        <f t="shared" si="197"/>
        <v>224.99</v>
      </c>
      <c r="O1642" s="38">
        <f t="shared" ca="1" si="198"/>
        <v>81001400</v>
      </c>
    </row>
    <row r="1643" spans="1:15" x14ac:dyDescent="0.4">
      <c r="A1643">
        <v>1628</v>
      </c>
      <c r="B1643" s="63">
        <v>43004</v>
      </c>
      <c r="C1643" s="37">
        <v>249.41999799999999</v>
      </c>
      <c r="D1643" s="37">
        <v>249.699997</v>
      </c>
      <c r="E1643" s="37">
        <v>248.80999800000001</v>
      </c>
      <c r="F1643" s="37">
        <v>249.08000200000001</v>
      </c>
      <c r="G1643" s="38">
        <v>54082000</v>
      </c>
      <c r="H1643" s="37">
        <v>224.119293</v>
      </c>
      <c r="I1643" s="41">
        <f t="shared" si="192"/>
        <v>0.89978838606240252</v>
      </c>
      <c r="J1643" s="41">
        <f t="shared" ca="1" si="193"/>
        <v>1</v>
      </c>
      <c r="K1643" s="37">
        <f t="shared" si="194"/>
        <v>224.43</v>
      </c>
      <c r="L1643" s="37">
        <f t="shared" si="195"/>
        <v>224.68</v>
      </c>
      <c r="M1643" s="37">
        <f t="shared" si="196"/>
        <v>223.88</v>
      </c>
      <c r="N1643" s="37">
        <f t="shared" si="197"/>
        <v>224.12</v>
      </c>
      <c r="O1643" s="38">
        <f t="shared" ca="1" si="198"/>
        <v>54082000</v>
      </c>
    </row>
    <row r="1644" spans="1:15" x14ac:dyDescent="0.4">
      <c r="A1644">
        <v>1629</v>
      </c>
      <c r="B1644" s="63">
        <v>43003</v>
      </c>
      <c r="C1644" s="37">
        <v>249.14999399999999</v>
      </c>
      <c r="D1644" s="37">
        <v>249.550003</v>
      </c>
      <c r="E1644" s="37">
        <v>248.08000200000001</v>
      </c>
      <c r="F1644" s="37">
        <v>248.929993</v>
      </c>
      <c r="G1644" s="38">
        <v>57064400</v>
      </c>
      <c r="H1644" s="37">
        <v>223.98434399999999</v>
      </c>
      <c r="I1644" s="41">
        <f t="shared" si="192"/>
        <v>0.8997884959567729</v>
      </c>
      <c r="J1644" s="41">
        <f t="shared" ca="1" si="193"/>
        <v>1</v>
      </c>
      <c r="K1644" s="37">
        <f t="shared" si="194"/>
        <v>224.18</v>
      </c>
      <c r="L1644" s="37">
        <f t="shared" si="195"/>
        <v>224.54</v>
      </c>
      <c r="M1644" s="37">
        <f t="shared" si="196"/>
        <v>223.22</v>
      </c>
      <c r="N1644" s="37">
        <f t="shared" si="197"/>
        <v>223.98</v>
      </c>
      <c r="O1644" s="38">
        <f t="shared" ca="1" si="198"/>
        <v>57064400</v>
      </c>
    </row>
    <row r="1645" spans="1:15" x14ac:dyDescent="0.4">
      <c r="A1645">
        <v>1630</v>
      </c>
      <c r="B1645" s="63">
        <v>43000</v>
      </c>
      <c r="C1645" s="37">
        <v>249.050003</v>
      </c>
      <c r="D1645" s="37">
        <v>249.63000500000001</v>
      </c>
      <c r="E1645" s="37">
        <v>249.020004</v>
      </c>
      <c r="F1645" s="37">
        <v>249.44000199999999</v>
      </c>
      <c r="G1645" s="38">
        <v>51214000</v>
      </c>
      <c r="H1645" s="37">
        <v>224.44322199999999</v>
      </c>
      <c r="I1645" s="41">
        <f t="shared" si="192"/>
        <v>0.89978840683299866</v>
      </c>
      <c r="J1645" s="41">
        <f t="shared" ca="1" si="193"/>
        <v>1</v>
      </c>
      <c r="K1645" s="37">
        <f t="shared" si="194"/>
        <v>224.09</v>
      </c>
      <c r="L1645" s="37">
        <f t="shared" si="195"/>
        <v>224.61</v>
      </c>
      <c r="M1645" s="37">
        <f t="shared" si="196"/>
        <v>224.07</v>
      </c>
      <c r="N1645" s="37">
        <f t="shared" si="197"/>
        <v>224.44</v>
      </c>
      <c r="O1645" s="38">
        <f t="shared" ca="1" si="198"/>
        <v>51214000</v>
      </c>
    </row>
    <row r="1646" spans="1:15" x14ac:dyDescent="0.4">
      <c r="A1646">
        <v>1631</v>
      </c>
      <c r="B1646" s="63">
        <v>42999</v>
      </c>
      <c r="C1646" s="37">
        <v>249.88000500000001</v>
      </c>
      <c r="D1646" s="37">
        <v>249.979996</v>
      </c>
      <c r="E1646" s="37">
        <v>249.19000199999999</v>
      </c>
      <c r="F1646" s="37">
        <v>249.38999899999999</v>
      </c>
      <c r="G1646" s="38">
        <v>48211400</v>
      </c>
      <c r="H1646" s="37">
        <v>224.39825400000001</v>
      </c>
      <c r="I1646" s="41">
        <f t="shared" si="192"/>
        <v>0.8997885035478107</v>
      </c>
      <c r="J1646" s="41">
        <f t="shared" ca="1" si="193"/>
        <v>1</v>
      </c>
      <c r="K1646" s="37">
        <f t="shared" si="194"/>
        <v>224.84</v>
      </c>
      <c r="L1646" s="37">
        <f t="shared" si="195"/>
        <v>224.93</v>
      </c>
      <c r="M1646" s="37">
        <f t="shared" si="196"/>
        <v>224.22</v>
      </c>
      <c r="N1646" s="37">
        <f t="shared" si="197"/>
        <v>224.4</v>
      </c>
      <c r="O1646" s="38">
        <f t="shared" ca="1" si="198"/>
        <v>48211400</v>
      </c>
    </row>
    <row r="1647" spans="1:15" x14ac:dyDescent="0.4">
      <c r="A1647">
        <v>1632</v>
      </c>
      <c r="B1647" s="63">
        <v>42998</v>
      </c>
      <c r="C1647" s="37">
        <v>250.070007</v>
      </c>
      <c r="D1647" s="37">
        <v>250.19000199999999</v>
      </c>
      <c r="E1647" s="37">
        <v>248.91999799999999</v>
      </c>
      <c r="F1647" s="37">
        <v>250.05999800000001</v>
      </c>
      <c r="G1647" s="38">
        <v>59574100</v>
      </c>
      <c r="H1647" s="37">
        <v>225.00108299999999</v>
      </c>
      <c r="I1647" s="41">
        <f t="shared" si="192"/>
        <v>0.89978838998471078</v>
      </c>
      <c r="J1647" s="41">
        <f t="shared" ca="1" si="193"/>
        <v>1</v>
      </c>
      <c r="K1647" s="37">
        <f t="shared" si="194"/>
        <v>225.01</v>
      </c>
      <c r="L1647" s="37">
        <f t="shared" si="195"/>
        <v>225.12</v>
      </c>
      <c r="M1647" s="37">
        <f t="shared" si="196"/>
        <v>223.98</v>
      </c>
      <c r="N1647" s="37">
        <f t="shared" si="197"/>
        <v>225</v>
      </c>
      <c r="O1647" s="38">
        <f t="shared" ca="1" si="198"/>
        <v>59574100</v>
      </c>
    </row>
    <row r="1648" spans="1:15" x14ac:dyDescent="0.4">
      <c r="A1648">
        <v>1633</v>
      </c>
      <c r="B1648" s="63">
        <v>42997</v>
      </c>
      <c r="C1648" s="37">
        <v>250</v>
      </c>
      <c r="D1648" s="37">
        <v>250.070007</v>
      </c>
      <c r="E1648" s="37">
        <v>249.60000600000001</v>
      </c>
      <c r="F1648" s="37">
        <v>249.970001</v>
      </c>
      <c r="G1648" s="38">
        <v>47108100</v>
      </c>
      <c r="H1648" s="37">
        <v>224.92012</v>
      </c>
      <c r="I1648" s="41">
        <f t="shared" si="192"/>
        <v>0.89978845101496796</v>
      </c>
      <c r="J1648" s="41">
        <f t="shared" ca="1" si="193"/>
        <v>1</v>
      </c>
      <c r="K1648" s="37">
        <f t="shared" si="194"/>
        <v>224.95</v>
      </c>
      <c r="L1648" s="37">
        <f t="shared" si="195"/>
        <v>225.01</v>
      </c>
      <c r="M1648" s="37">
        <f t="shared" si="196"/>
        <v>224.59</v>
      </c>
      <c r="N1648" s="37">
        <f t="shared" si="197"/>
        <v>224.92</v>
      </c>
      <c r="O1648" s="38">
        <f t="shared" ca="1" si="198"/>
        <v>47108100</v>
      </c>
    </row>
    <row r="1649" spans="1:15" x14ac:dyDescent="0.4">
      <c r="A1649">
        <v>1634</v>
      </c>
      <c r="B1649" s="63">
        <v>42996</v>
      </c>
      <c r="C1649" s="37">
        <v>249.61000100000001</v>
      </c>
      <c r="D1649" s="37">
        <v>250.11999499999999</v>
      </c>
      <c r="E1649" s="37">
        <v>249.279999</v>
      </c>
      <c r="F1649" s="37">
        <v>249.720001</v>
      </c>
      <c r="G1649" s="38">
        <v>46235200</v>
      </c>
      <c r="H1649" s="37">
        <v>224.69517500000001</v>
      </c>
      <c r="I1649" s="41">
        <f t="shared" si="192"/>
        <v>0.89978845947545871</v>
      </c>
      <c r="J1649" s="41">
        <f t="shared" ca="1" si="193"/>
        <v>1</v>
      </c>
      <c r="K1649" s="37">
        <f t="shared" si="194"/>
        <v>224.6</v>
      </c>
      <c r="L1649" s="37">
        <f t="shared" si="195"/>
        <v>225.06</v>
      </c>
      <c r="M1649" s="37">
        <f t="shared" si="196"/>
        <v>224.3</v>
      </c>
      <c r="N1649" s="37">
        <f t="shared" si="197"/>
        <v>224.7</v>
      </c>
      <c r="O1649" s="38">
        <f t="shared" ca="1" si="198"/>
        <v>46235200</v>
      </c>
    </row>
    <row r="1650" spans="1:15" x14ac:dyDescent="0.4">
      <c r="A1650">
        <v>1635</v>
      </c>
      <c r="B1650" s="63">
        <v>42993</v>
      </c>
      <c r="C1650" s="37">
        <v>248.69000199999999</v>
      </c>
      <c r="D1650" s="37">
        <v>249.28999300000001</v>
      </c>
      <c r="E1650" s="37">
        <v>248.570007</v>
      </c>
      <c r="F1650" s="37">
        <v>249.19000199999999</v>
      </c>
      <c r="G1650" s="38">
        <v>95432400</v>
      </c>
      <c r="H1650" s="37">
        <v>224.21826200000001</v>
      </c>
      <c r="I1650" s="41">
        <f t="shared" si="192"/>
        <v>0.89978835507212696</v>
      </c>
      <c r="J1650" s="41">
        <f t="shared" ca="1" si="193"/>
        <v>1</v>
      </c>
      <c r="K1650" s="37">
        <f t="shared" si="194"/>
        <v>223.77</v>
      </c>
      <c r="L1650" s="37">
        <f t="shared" si="195"/>
        <v>224.31</v>
      </c>
      <c r="M1650" s="37">
        <f t="shared" si="196"/>
        <v>223.66</v>
      </c>
      <c r="N1650" s="37">
        <f t="shared" si="197"/>
        <v>224.22</v>
      </c>
      <c r="O1650" s="38">
        <f t="shared" ca="1" si="198"/>
        <v>95432400</v>
      </c>
    </row>
    <row r="1651" spans="1:15" x14ac:dyDescent="0.4">
      <c r="A1651">
        <v>1636</v>
      </c>
      <c r="B1651" s="63">
        <v>42992</v>
      </c>
      <c r="C1651" s="37">
        <v>249.800003</v>
      </c>
      <c r="D1651" s="37">
        <v>250.320007</v>
      </c>
      <c r="E1651" s="37">
        <v>249.60000600000001</v>
      </c>
      <c r="F1651" s="37">
        <v>250.08999600000001</v>
      </c>
      <c r="G1651" s="38">
        <v>95446300</v>
      </c>
      <c r="H1651" s="37">
        <v>223.916809</v>
      </c>
      <c r="I1651" s="41">
        <f t="shared" si="192"/>
        <v>0.89534492615210404</v>
      </c>
      <c r="J1651" s="41">
        <f t="shared" ca="1" si="193"/>
        <v>1</v>
      </c>
      <c r="K1651" s="37">
        <f t="shared" si="194"/>
        <v>223.66</v>
      </c>
      <c r="L1651" s="37">
        <f t="shared" si="195"/>
        <v>224.12</v>
      </c>
      <c r="M1651" s="37">
        <f t="shared" si="196"/>
        <v>223.48</v>
      </c>
      <c r="N1651" s="37">
        <f t="shared" si="197"/>
        <v>223.92</v>
      </c>
      <c r="O1651" s="38">
        <f t="shared" ca="1" si="198"/>
        <v>95446300</v>
      </c>
    </row>
    <row r="1652" spans="1:15" x14ac:dyDescent="0.4">
      <c r="A1652">
        <v>1637</v>
      </c>
      <c r="B1652" s="63">
        <v>42991</v>
      </c>
      <c r="C1652" s="37">
        <v>249.720001</v>
      </c>
      <c r="D1652" s="37">
        <v>250.21000699999999</v>
      </c>
      <c r="E1652" s="37">
        <v>249.58999600000001</v>
      </c>
      <c r="F1652" s="37">
        <v>250.16999799999999</v>
      </c>
      <c r="G1652" s="38">
        <v>59228000</v>
      </c>
      <c r="H1652" s="37">
        <v>223.98846399999999</v>
      </c>
      <c r="I1652" s="41">
        <f t="shared" si="192"/>
        <v>0.89534502854335074</v>
      </c>
      <c r="J1652" s="41">
        <f t="shared" ca="1" si="193"/>
        <v>1</v>
      </c>
      <c r="K1652" s="37">
        <f t="shared" si="194"/>
        <v>223.59</v>
      </c>
      <c r="L1652" s="37">
        <f t="shared" si="195"/>
        <v>224.02</v>
      </c>
      <c r="M1652" s="37">
        <f t="shared" si="196"/>
        <v>223.47</v>
      </c>
      <c r="N1652" s="37">
        <f t="shared" si="197"/>
        <v>223.99</v>
      </c>
      <c r="O1652" s="38">
        <f t="shared" ca="1" si="198"/>
        <v>59228000</v>
      </c>
    </row>
    <row r="1653" spans="1:15" x14ac:dyDescent="0.4">
      <c r="A1653">
        <v>1638</v>
      </c>
      <c r="B1653" s="63">
        <v>42990</v>
      </c>
      <c r="C1653" s="37">
        <v>249.63000500000001</v>
      </c>
      <c r="D1653" s="37">
        <v>250.08999600000001</v>
      </c>
      <c r="E1653" s="37">
        <v>249.41999799999999</v>
      </c>
      <c r="F1653" s="37">
        <v>250.050003</v>
      </c>
      <c r="G1653" s="38">
        <v>56896000</v>
      </c>
      <c r="H1653" s="37">
        <v>223.881058</v>
      </c>
      <c r="I1653" s="41">
        <f t="shared" si="192"/>
        <v>0.89534515222541311</v>
      </c>
      <c r="J1653" s="41">
        <f t="shared" ca="1" si="193"/>
        <v>1</v>
      </c>
      <c r="K1653" s="37">
        <f t="shared" si="194"/>
        <v>223.51</v>
      </c>
      <c r="L1653" s="37">
        <f t="shared" si="195"/>
        <v>223.92</v>
      </c>
      <c r="M1653" s="37">
        <f t="shared" si="196"/>
        <v>223.32</v>
      </c>
      <c r="N1653" s="37">
        <f t="shared" si="197"/>
        <v>223.88</v>
      </c>
      <c r="O1653" s="38">
        <f t="shared" ca="1" si="198"/>
        <v>56896000</v>
      </c>
    </row>
    <row r="1654" spans="1:15" x14ac:dyDescent="0.4">
      <c r="A1654">
        <v>1639</v>
      </c>
      <c r="B1654" s="63">
        <v>42989</v>
      </c>
      <c r="C1654" s="37">
        <v>248.03999300000001</v>
      </c>
      <c r="D1654" s="37">
        <v>249.300003</v>
      </c>
      <c r="E1654" s="37">
        <v>248.020004</v>
      </c>
      <c r="F1654" s="37">
        <v>249.21000699999999</v>
      </c>
      <c r="G1654" s="38">
        <v>71364800</v>
      </c>
      <c r="H1654" s="37">
        <v>223.12892199999999</v>
      </c>
      <c r="I1654" s="41">
        <f t="shared" si="192"/>
        <v>0.89534495298176364</v>
      </c>
      <c r="J1654" s="41">
        <f t="shared" ca="1" si="193"/>
        <v>1</v>
      </c>
      <c r="K1654" s="37">
        <f t="shared" si="194"/>
        <v>222.08</v>
      </c>
      <c r="L1654" s="37">
        <f t="shared" si="195"/>
        <v>223.21</v>
      </c>
      <c r="M1654" s="37">
        <f t="shared" si="196"/>
        <v>222.06</v>
      </c>
      <c r="N1654" s="37">
        <f t="shared" si="197"/>
        <v>223.13</v>
      </c>
      <c r="O1654" s="38">
        <f t="shared" ca="1" si="198"/>
        <v>71364800</v>
      </c>
    </row>
    <row r="1655" spans="1:15" x14ac:dyDescent="0.4">
      <c r="A1655">
        <v>1640</v>
      </c>
      <c r="B1655" s="63">
        <v>42986</v>
      </c>
      <c r="C1655" s="37">
        <v>246.53999300000001</v>
      </c>
      <c r="D1655" s="37">
        <v>247.11000100000001</v>
      </c>
      <c r="E1655" s="37">
        <v>246.300003</v>
      </c>
      <c r="F1655" s="37">
        <v>246.58000200000001</v>
      </c>
      <c r="G1655" s="38">
        <v>63832800</v>
      </c>
      <c r="H1655" s="37">
        <v>220.77417</v>
      </c>
      <c r="I1655" s="41">
        <f t="shared" si="192"/>
        <v>0.89534499233234655</v>
      </c>
      <c r="J1655" s="41">
        <f t="shared" ca="1" si="193"/>
        <v>1</v>
      </c>
      <c r="K1655" s="37">
        <f t="shared" si="194"/>
        <v>220.74</v>
      </c>
      <c r="L1655" s="37">
        <f t="shared" si="195"/>
        <v>221.25</v>
      </c>
      <c r="M1655" s="37">
        <f t="shared" si="196"/>
        <v>220.52</v>
      </c>
      <c r="N1655" s="37">
        <f t="shared" si="197"/>
        <v>220.77</v>
      </c>
      <c r="O1655" s="38">
        <f t="shared" ca="1" si="198"/>
        <v>63832800</v>
      </c>
    </row>
    <row r="1656" spans="1:15" x14ac:dyDescent="0.4">
      <c r="A1656">
        <v>1641</v>
      </c>
      <c r="B1656" s="63">
        <v>42985</v>
      </c>
      <c r="C1656" s="37">
        <v>247.25</v>
      </c>
      <c r="D1656" s="37">
        <v>247.270004</v>
      </c>
      <c r="E1656" s="37">
        <v>246.39999399999999</v>
      </c>
      <c r="F1656" s="37">
        <v>246.86999499999999</v>
      </c>
      <c r="G1656" s="38">
        <v>58034700</v>
      </c>
      <c r="H1656" s="37">
        <v>221.033829</v>
      </c>
      <c r="I1656" s="41">
        <f t="shared" si="192"/>
        <v>0.89534505398276532</v>
      </c>
      <c r="J1656" s="41">
        <f t="shared" ca="1" si="193"/>
        <v>1</v>
      </c>
      <c r="K1656" s="37">
        <f t="shared" si="194"/>
        <v>221.37</v>
      </c>
      <c r="L1656" s="37">
        <f t="shared" si="195"/>
        <v>221.39</v>
      </c>
      <c r="M1656" s="37">
        <f t="shared" si="196"/>
        <v>220.61</v>
      </c>
      <c r="N1656" s="37">
        <f t="shared" si="197"/>
        <v>221.03</v>
      </c>
      <c r="O1656" s="38">
        <f t="shared" ca="1" si="198"/>
        <v>58034700</v>
      </c>
    </row>
    <row r="1657" spans="1:15" x14ac:dyDescent="0.4">
      <c r="A1657">
        <v>1642</v>
      </c>
      <c r="B1657" s="63">
        <v>42984</v>
      </c>
      <c r="C1657" s="37">
        <v>246.83999600000001</v>
      </c>
      <c r="D1657" s="37">
        <v>247.279999</v>
      </c>
      <c r="E1657" s="37">
        <v>246.229996</v>
      </c>
      <c r="F1657" s="37">
        <v>246.89999399999999</v>
      </c>
      <c r="G1657" s="38">
        <v>57916900</v>
      </c>
      <c r="H1657" s="37">
        <v>221.060654</v>
      </c>
      <c r="I1657" s="41">
        <f t="shared" si="192"/>
        <v>0.8953449144271749</v>
      </c>
      <c r="J1657" s="41">
        <f t="shared" ca="1" si="193"/>
        <v>1</v>
      </c>
      <c r="K1657" s="37">
        <f t="shared" si="194"/>
        <v>221.01</v>
      </c>
      <c r="L1657" s="37">
        <f t="shared" si="195"/>
        <v>221.4</v>
      </c>
      <c r="M1657" s="37">
        <f t="shared" si="196"/>
        <v>220.46</v>
      </c>
      <c r="N1657" s="37">
        <f t="shared" si="197"/>
        <v>221.06</v>
      </c>
      <c r="O1657" s="38">
        <f t="shared" ca="1" si="198"/>
        <v>57916900</v>
      </c>
    </row>
    <row r="1658" spans="1:15" x14ac:dyDescent="0.4">
      <c r="A1658">
        <v>1643</v>
      </c>
      <c r="B1658" s="63">
        <v>42983</v>
      </c>
      <c r="C1658" s="37">
        <v>247.259995</v>
      </c>
      <c r="D1658" s="37">
        <v>247.520004</v>
      </c>
      <c r="E1658" s="37">
        <v>244.949997</v>
      </c>
      <c r="F1658" s="37">
        <v>246.05999800000001</v>
      </c>
      <c r="G1658" s="38">
        <v>91398800</v>
      </c>
      <c r="H1658" s="37">
        <v>220.308594</v>
      </c>
      <c r="I1658" s="41">
        <f t="shared" si="192"/>
        <v>0.89534502068881583</v>
      </c>
      <c r="J1658" s="41">
        <f t="shared" ca="1" si="193"/>
        <v>1</v>
      </c>
      <c r="K1658" s="37">
        <f t="shared" si="194"/>
        <v>221.38</v>
      </c>
      <c r="L1658" s="37">
        <f t="shared" si="195"/>
        <v>221.62</v>
      </c>
      <c r="M1658" s="37">
        <f t="shared" si="196"/>
        <v>219.31</v>
      </c>
      <c r="N1658" s="37">
        <f t="shared" si="197"/>
        <v>220.31</v>
      </c>
      <c r="O1658" s="38">
        <f t="shared" ca="1" si="198"/>
        <v>91398800</v>
      </c>
    </row>
    <row r="1659" spans="1:15" x14ac:dyDescent="0.4">
      <c r="A1659">
        <v>1644</v>
      </c>
      <c r="B1659" s="63">
        <v>42979</v>
      </c>
      <c r="C1659" s="37">
        <v>247.91999799999999</v>
      </c>
      <c r="D1659" s="37">
        <v>248.33000200000001</v>
      </c>
      <c r="E1659" s="37">
        <v>247.66999799999999</v>
      </c>
      <c r="F1659" s="37">
        <v>247.83999600000001</v>
      </c>
      <c r="G1659" s="38">
        <v>62007000</v>
      </c>
      <c r="H1659" s="37">
        <v>221.902298</v>
      </c>
      <c r="I1659" s="41">
        <f t="shared" si="192"/>
        <v>0.89534498701331477</v>
      </c>
      <c r="J1659" s="41">
        <f t="shared" ca="1" si="193"/>
        <v>1</v>
      </c>
      <c r="K1659" s="37">
        <f t="shared" si="194"/>
        <v>221.97</v>
      </c>
      <c r="L1659" s="37">
        <f t="shared" si="195"/>
        <v>222.34</v>
      </c>
      <c r="M1659" s="37">
        <f t="shared" si="196"/>
        <v>221.75</v>
      </c>
      <c r="N1659" s="37">
        <f t="shared" si="197"/>
        <v>221.9</v>
      </c>
      <c r="O1659" s="38">
        <f t="shared" ca="1" si="198"/>
        <v>62007000</v>
      </c>
    </row>
    <row r="1660" spans="1:15" x14ac:dyDescent="0.4">
      <c r="A1660">
        <v>1645</v>
      </c>
      <c r="B1660" s="63">
        <v>42978</v>
      </c>
      <c r="C1660" s="37">
        <v>246.720001</v>
      </c>
      <c r="D1660" s="37">
        <v>247.770004</v>
      </c>
      <c r="E1660" s="37">
        <v>246.050003</v>
      </c>
      <c r="F1660" s="37">
        <v>247.490005</v>
      </c>
      <c r="G1660" s="38">
        <v>103803900</v>
      </c>
      <c r="H1660" s="37">
        <v>221.58895899999999</v>
      </c>
      <c r="I1660" s="41">
        <f t="shared" si="192"/>
        <v>0.89534508272364366</v>
      </c>
      <c r="J1660" s="41">
        <f t="shared" ca="1" si="193"/>
        <v>1</v>
      </c>
      <c r="K1660" s="37">
        <f t="shared" si="194"/>
        <v>220.9</v>
      </c>
      <c r="L1660" s="37">
        <f t="shared" si="195"/>
        <v>221.84</v>
      </c>
      <c r="M1660" s="37">
        <f t="shared" si="196"/>
        <v>220.3</v>
      </c>
      <c r="N1660" s="37">
        <f t="shared" si="197"/>
        <v>221.59</v>
      </c>
      <c r="O1660" s="38">
        <f t="shared" ca="1" si="198"/>
        <v>103803900</v>
      </c>
    </row>
    <row r="1661" spans="1:15" x14ac:dyDescent="0.4">
      <c r="A1661">
        <v>1646</v>
      </c>
      <c r="B1661" s="63">
        <v>42977</v>
      </c>
      <c r="C1661" s="37">
        <v>244.83000200000001</v>
      </c>
      <c r="D1661" s="37">
        <v>246.320007</v>
      </c>
      <c r="E1661" s="37">
        <v>244.61999499999999</v>
      </c>
      <c r="F1661" s="37">
        <v>246.009995</v>
      </c>
      <c r="G1661" s="38">
        <v>62030800</v>
      </c>
      <c r="H1661" s="37">
        <v>220.263824</v>
      </c>
      <c r="I1661" s="41">
        <f t="shared" si="192"/>
        <v>0.89534502043301123</v>
      </c>
      <c r="J1661" s="41">
        <f t="shared" ca="1" si="193"/>
        <v>1</v>
      </c>
      <c r="K1661" s="37">
        <f t="shared" si="194"/>
        <v>219.21</v>
      </c>
      <c r="L1661" s="37">
        <f t="shared" si="195"/>
        <v>220.54</v>
      </c>
      <c r="M1661" s="37">
        <f t="shared" si="196"/>
        <v>219.02</v>
      </c>
      <c r="N1661" s="37">
        <f t="shared" si="197"/>
        <v>220.26</v>
      </c>
      <c r="O1661" s="38">
        <f t="shared" ca="1" si="198"/>
        <v>62030800</v>
      </c>
    </row>
    <row r="1662" spans="1:15" x14ac:dyDescent="0.4">
      <c r="A1662">
        <v>1647</v>
      </c>
      <c r="B1662" s="63">
        <v>42976</v>
      </c>
      <c r="C1662" s="37">
        <v>243.05999800000001</v>
      </c>
      <c r="D1662" s="37">
        <v>245.14999399999999</v>
      </c>
      <c r="E1662" s="37">
        <v>242.929993</v>
      </c>
      <c r="F1662" s="37">
        <v>244.85000600000001</v>
      </c>
      <c r="G1662" s="38">
        <v>51135700</v>
      </c>
      <c r="H1662" s="37">
        <v>219.225235</v>
      </c>
      <c r="I1662" s="41">
        <f t="shared" si="192"/>
        <v>0.89534502604831467</v>
      </c>
      <c r="J1662" s="41">
        <f t="shared" ca="1" si="193"/>
        <v>1</v>
      </c>
      <c r="K1662" s="37">
        <f t="shared" si="194"/>
        <v>217.62</v>
      </c>
      <c r="L1662" s="37">
        <f t="shared" si="195"/>
        <v>219.49</v>
      </c>
      <c r="M1662" s="37">
        <f t="shared" si="196"/>
        <v>217.51</v>
      </c>
      <c r="N1662" s="37">
        <f t="shared" si="197"/>
        <v>219.23</v>
      </c>
      <c r="O1662" s="38">
        <f t="shared" ca="1" si="198"/>
        <v>51135700</v>
      </c>
    </row>
    <row r="1663" spans="1:15" x14ac:dyDescent="0.4">
      <c r="A1663">
        <v>1648</v>
      </c>
      <c r="B1663" s="63">
        <v>42975</v>
      </c>
      <c r="C1663" s="37">
        <v>245.16999799999999</v>
      </c>
      <c r="D1663" s="37">
        <v>245.199997</v>
      </c>
      <c r="E1663" s="37">
        <v>244.08999600000001</v>
      </c>
      <c r="F1663" s="37">
        <v>244.570007</v>
      </c>
      <c r="G1663" s="38">
        <v>40565600</v>
      </c>
      <c r="H1663" s="37">
        <v>218.97453300000001</v>
      </c>
      <c r="I1663" s="41">
        <f t="shared" si="192"/>
        <v>0.89534500033767428</v>
      </c>
      <c r="J1663" s="41">
        <f t="shared" ca="1" si="193"/>
        <v>1</v>
      </c>
      <c r="K1663" s="37">
        <f t="shared" si="194"/>
        <v>219.51</v>
      </c>
      <c r="L1663" s="37">
        <f t="shared" si="195"/>
        <v>219.54</v>
      </c>
      <c r="M1663" s="37">
        <f t="shared" si="196"/>
        <v>218.54</v>
      </c>
      <c r="N1663" s="37">
        <f t="shared" si="197"/>
        <v>218.97</v>
      </c>
      <c r="O1663" s="38">
        <f t="shared" ca="1" si="198"/>
        <v>40565600</v>
      </c>
    </row>
    <row r="1664" spans="1:15" x14ac:dyDescent="0.4">
      <c r="A1664">
        <v>1649</v>
      </c>
      <c r="B1664" s="63">
        <v>42972</v>
      </c>
      <c r="C1664" s="37">
        <v>244.89999399999999</v>
      </c>
      <c r="D1664" s="37">
        <v>245.61000100000001</v>
      </c>
      <c r="E1664" s="37">
        <v>244.38999899999999</v>
      </c>
      <c r="F1664" s="37">
        <v>244.55999800000001</v>
      </c>
      <c r="G1664" s="38">
        <v>64445900</v>
      </c>
      <c r="H1664" s="37">
        <v>218.96559099999999</v>
      </c>
      <c r="I1664" s="41">
        <f t="shared" si="192"/>
        <v>0.89534508010586422</v>
      </c>
      <c r="J1664" s="41">
        <f t="shared" ca="1" si="193"/>
        <v>1</v>
      </c>
      <c r="K1664" s="37">
        <f t="shared" si="194"/>
        <v>219.27</v>
      </c>
      <c r="L1664" s="37">
        <f t="shared" si="195"/>
        <v>219.91</v>
      </c>
      <c r="M1664" s="37">
        <f t="shared" si="196"/>
        <v>218.81</v>
      </c>
      <c r="N1664" s="37">
        <f t="shared" si="197"/>
        <v>218.97</v>
      </c>
      <c r="O1664" s="38">
        <f t="shared" ca="1" si="198"/>
        <v>64445900</v>
      </c>
    </row>
    <row r="1665" spans="1:15" x14ac:dyDescent="0.4">
      <c r="A1665">
        <v>1650</v>
      </c>
      <c r="B1665" s="63">
        <v>42971</v>
      </c>
      <c r="C1665" s="37">
        <v>245</v>
      </c>
      <c r="D1665" s="37">
        <v>245.179993</v>
      </c>
      <c r="E1665" s="37">
        <v>243.75</v>
      </c>
      <c r="F1665" s="37">
        <v>243.990005</v>
      </c>
      <c r="G1665" s="38">
        <v>50741700</v>
      </c>
      <c r="H1665" s="37">
        <v>218.45521500000001</v>
      </c>
      <c r="I1665" s="41">
        <f t="shared" si="192"/>
        <v>0.89534493431401019</v>
      </c>
      <c r="J1665" s="41">
        <f t="shared" ca="1" si="193"/>
        <v>1</v>
      </c>
      <c r="K1665" s="37">
        <f t="shared" si="194"/>
        <v>219.36</v>
      </c>
      <c r="L1665" s="37">
        <f t="shared" si="195"/>
        <v>219.52</v>
      </c>
      <c r="M1665" s="37">
        <f t="shared" si="196"/>
        <v>218.24</v>
      </c>
      <c r="N1665" s="37">
        <f t="shared" si="197"/>
        <v>218.46</v>
      </c>
      <c r="O1665" s="38">
        <f t="shared" ca="1" si="198"/>
        <v>50741700</v>
      </c>
    </row>
    <row r="1666" spans="1:15" x14ac:dyDescent="0.4">
      <c r="A1666">
        <v>1651</v>
      </c>
      <c r="B1666" s="63">
        <v>42970</v>
      </c>
      <c r="C1666" s="37">
        <v>244.33000200000001</v>
      </c>
      <c r="D1666" s="37">
        <v>245.050003</v>
      </c>
      <c r="E1666" s="37">
        <v>244.16000399999999</v>
      </c>
      <c r="F1666" s="37">
        <v>244.55999800000001</v>
      </c>
      <c r="G1666" s="38">
        <v>50203800</v>
      </c>
      <c r="H1666" s="37">
        <v>218.96559099999999</v>
      </c>
      <c r="I1666" s="41">
        <f t="shared" si="192"/>
        <v>0.89534508010586422</v>
      </c>
      <c r="J1666" s="41">
        <f t="shared" ca="1" si="193"/>
        <v>1</v>
      </c>
      <c r="K1666" s="37">
        <f t="shared" si="194"/>
        <v>218.76</v>
      </c>
      <c r="L1666" s="37">
        <f t="shared" si="195"/>
        <v>219.4</v>
      </c>
      <c r="M1666" s="37">
        <f t="shared" si="196"/>
        <v>218.61</v>
      </c>
      <c r="N1666" s="37">
        <f t="shared" si="197"/>
        <v>218.97</v>
      </c>
      <c r="O1666" s="38">
        <f t="shared" ca="1" si="198"/>
        <v>50203800</v>
      </c>
    </row>
    <row r="1667" spans="1:15" x14ac:dyDescent="0.4">
      <c r="A1667">
        <v>1652</v>
      </c>
      <c r="B1667" s="63">
        <v>42969</v>
      </c>
      <c r="C1667" s="37">
        <v>243.570007</v>
      </c>
      <c r="D1667" s="37">
        <v>245.61999499999999</v>
      </c>
      <c r="E1667" s="37">
        <v>243.550003</v>
      </c>
      <c r="F1667" s="37">
        <v>245.44000199999999</v>
      </c>
      <c r="G1667" s="38">
        <v>63140100</v>
      </c>
      <c r="H1667" s="37">
        <v>219.75346400000001</v>
      </c>
      <c r="I1667" s="41">
        <f t="shared" si="192"/>
        <v>0.89534494055292591</v>
      </c>
      <c r="J1667" s="41">
        <f t="shared" ca="1" si="193"/>
        <v>1</v>
      </c>
      <c r="K1667" s="37">
        <f t="shared" si="194"/>
        <v>218.08</v>
      </c>
      <c r="L1667" s="37">
        <f t="shared" si="195"/>
        <v>219.91</v>
      </c>
      <c r="M1667" s="37">
        <f t="shared" si="196"/>
        <v>218.06</v>
      </c>
      <c r="N1667" s="37">
        <f t="shared" si="197"/>
        <v>219.75</v>
      </c>
      <c r="O1667" s="38">
        <f t="shared" ca="1" si="198"/>
        <v>63140100</v>
      </c>
    </row>
    <row r="1668" spans="1:15" x14ac:dyDescent="0.4">
      <c r="A1668">
        <v>1653</v>
      </c>
      <c r="B1668" s="63">
        <v>42968</v>
      </c>
      <c r="C1668" s="37">
        <v>242.63999899999999</v>
      </c>
      <c r="D1668" s="37">
        <v>243.199997</v>
      </c>
      <c r="E1668" s="37">
        <v>241.83000200000001</v>
      </c>
      <c r="F1668" s="37">
        <v>242.89999399999999</v>
      </c>
      <c r="G1668" s="38">
        <v>65469700</v>
      </c>
      <c r="H1668" s="37">
        <v>217.47934000000001</v>
      </c>
      <c r="I1668" s="41">
        <f t="shared" si="192"/>
        <v>0.89534518473475144</v>
      </c>
      <c r="J1668" s="41">
        <f t="shared" ca="1" si="193"/>
        <v>1</v>
      </c>
      <c r="K1668" s="37">
        <f t="shared" si="194"/>
        <v>217.25</v>
      </c>
      <c r="L1668" s="37">
        <f t="shared" si="195"/>
        <v>217.75</v>
      </c>
      <c r="M1668" s="37">
        <f t="shared" si="196"/>
        <v>216.52</v>
      </c>
      <c r="N1668" s="37">
        <f t="shared" si="197"/>
        <v>217.48</v>
      </c>
      <c r="O1668" s="38">
        <f t="shared" ca="1" si="198"/>
        <v>65469700</v>
      </c>
    </row>
    <row r="1669" spans="1:15" x14ac:dyDescent="0.4">
      <c r="A1669">
        <v>1654</v>
      </c>
      <c r="B1669" s="63">
        <v>42965</v>
      </c>
      <c r="C1669" s="37">
        <v>242.89999399999999</v>
      </c>
      <c r="D1669" s="37">
        <v>244.19000199999999</v>
      </c>
      <c r="E1669" s="37">
        <v>242.199997</v>
      </c>
      <c r="F1669" s="37">
        <v>242.71000699999999</v>
      </c>
      <c r="G1669" s="38">
        <v>136748000</v>
      </c>
      <c r="H1669" s="37">
        <v>217.30920399999999</v>
      </c>
      <c r="I1669" s="41">
        <f t="shared" si="192"/>
        <v>0.89534505266608144</v>
      </c>
      <c r="J1669" s="41">
        <f t="shared" ca="1" si="193"/>
        <v>1</v>
      </c>
      <c r="K1669" s="37">
        <f t="shared" si="194"/>
        <v>217.48</v>
      </c>
      <c r="L1669" s="37">
        <f t="shared" si="195"/>
        <v>218.63</v>
      </c>
      <c r="M1669" s="37">
        <f t="shared" si="196"/>
        <v>216.85</v>
      </c>
      <c r="N1669" s="37">
        <f t="shared" si="197"/>
        <v>217.31</v>
      </c>
      <c r="O1669" s="38">
        <f t="shared" ca="1" si="198"/>
        <v>136748000</v>
      </c>
    </row>
    <row r="1670" spans="1:15" x14ac:dyDescent="0.4">
      <c r="A1670">
        <v>1655</v>
      </c>
      <c r="B1670" s="63">
        <v>42964</v>
      </c>
      <c r="C1670" s="37">
        <v>246.240005</v>
      </c>
      <c r="D1670" s="37">
        <v>246.60000600000001</v>
      </c>
      <c r="E1670" s="37">
        <v>243.08999600000001</v>
      </c>
      <c r="F1670" s="37">
        <v>243.08999600000001</v>
      </c>
      <c r="G1670" s="38">
        <v>128490400</v>
      </c>
      <c r="H1670" s="37">
        <v>217.64941400000001</v>
      </c>
      <c r="I1670" s="41">
        <f t="shared" si="192"/>
        <v>0.8953450062996422</v>
      </c>
      <c r="J1670" s="41">
        <f t="shared" ca="1" si="193"/>
        <v>1</v>
      </c>
      <c r="K1670" s="37">
        <f t="shared" si="194"/>
        <v>220.47</v>
      </c>
      <c r="L1670" s="37">
        <f t="shared" si="195"/>
        <v>220.79</v>
      </c>
      <c r="M1670" s="37">
        <f t="shared" si="196"/>
        <v>217.65</v>
      </c>
      <c r="N1670" s="37">
        <f t="shared" si="197"/>
        <v>217.65</v>
      </c>
      <c r="O1670" s="38">
        <f t="shared" ca="1" si="198"/>
        <v>128490400</v>
      </c>
    </row>
    <row r="1671" spans="1:15" x14ac:dyDescent="0.4">
      <c r="A1671">
        <v>1656</v>
      </c>
      <c r="B1671" s="63">
        <v>42963</v>
      </c>
      <c r="C1671" s="37">
        <v>247.11000100000001</v>
      </c>
      <c r="D1671" s="37">
        <v>247.570007</v>
      </c>
      <c r="E1671" s="37">
        <v>246.449997</v>
      </c>
      <c r="F1671" s="37">
        <v>246.94000199999999</v>
      </c>
      <c r="G1671" s="38">
        <v>56715500</v>
      </c>
      <c r="H1671" s="37">
        <v>221.096542</v>
      </c>
      <c r="I1671" s="41">
        <f t="shared" si="192"/>
        <v>0.89534518591281131</v>
      </c>
      <c r="J1671" s="41">
        <f t="shared" ca="1" si="193"/>
        <v>1</v>
      </c>
      <c r="K1671" s="37">
        <f t="shared" si="194"/>
        <v>221.25</v>
      </c>
      <c r="L1671" s="37">
        <f t="shared" si="195"/>
        <v>221.66</v>
      </c>
      <c r="M1671" s="37">
        <f t="shared" si="196"/>
        <v>220.66</v>
      </c>
      <c r="N1671" s="37">
        <f t="shared" si="197"/>
        <v>221.1</v>
      </c>
      <c r="O1671" s="38">
        <f t="shared" ca="1" si="198"/>
        <v>56715500</v>
      </c>
    </row>
    <row r="1672" spans="1:15" x14ac:dyDescent="0.4">
      <c r="A1672">
        <v>1657</v>
      </c>
      <c r="B1672" s="63">
        <v>42962</v>
      </c>
      <c r="C1672" s="37">
        <v>246.979996</v>
      </c>
      <c r="D1672" s="37">
        <v>247</v>
      </c>
      <c r="E1672" s="37">
        <v>246.16000399999999</v>
      </c>
      <c r="F1672" s="37">
        <v>246.509995</v>
      </c>
      <c r="G1672" s="38">
        <v>55242700</v>
      </c>
      <c r="H1672" s="37">
        <v>220.71147199999999</v>
      </c>
      <c r="I1672" s="41">
        <f t="shared" si="192"/>
        <v>0.89534492100411578</v>
      </c>
      <c r="J1672" s="41">
        <f t="shared" ca="1" si="193"/>
        <v>1</v>
      </c>
      <c r="K1672" s="37">
        <f t="shared" si="194"/>
        <v>221.13</v>
      </c>
      <c r="L1672" s="37">
        <f t="shared" si="195"/>
        <v>221.15</v>
      </c>
      <c r="M1672" s="37">
        <f t="shared" si="196"/>
        <v>220.4</v>
      </c>
      <c r="N1672" s="37">
        <f t="shared" si="197"/>
        <v>220.71</v>
      </c>
      <c r="O1672" s="38">
        <f t="shared" ca="1" si="198"/>
        <v>55242700</v>
      </c>
    </row>
    <row r="1673" spans="1:15" x14ac:dyDescent="0.4">
      <c r="A1673">
        <v>1658</v>
      </c>
      <c r="B1673" s="63">
        <v>42961</v>
      </c>
      <c r="C1673" s="37">
        <v>245.58999600000001</v>
      </c>
      <c r="D1673" s="37">
        <v>246.78999300000001</v>
      </c>
      <c r="E1673" s="37">
        <v>245.550003</v>
      </c>
      <c r="F1673" s="37">
        <v>246.53999300000001</v>
      </c>
      <c r="G1673" s="38">
        <v>73291900</v>
      </c>
      <c r="H1673" s="37">
        <v>220.738373</v>
      </c>
      <c r="I1673" s="41">
        <f t="shared" si="192"/>
        <v>0.89534509315898292</v>
      </c>
      <c r="J1673" s="41">
        <f t="shared" ca="1" si="193"/>
        <v>1</v>
      </c>
      <c r="K1673" s="37">
        <f t="shared" si="194"/>
        <v>219.89</v>
      </c>
      <c r="L1673" s="37">
        <f t="shared" si="195"/>
        <v>220.96</v>
      </c>
      <c r="M1673" s="37">
        <f t="shared" si="196"/>
        <v>219.85</v>
      </c>
      <c r="N1673" s="37">
        <f t="shared" si="197"/>
        <v>220.74</v>
      </c>
      <c r="O1673" s="38">
        <f t="shared" ca="1" si="198"/>
        <v>73291900</v>
      </c>
    </row>
    <row r="1674" spans="1:15" x14ac:dyDescent="0.4">
      <c r="A1674">
        <v>1659</v>
      </c>
      <c r="B1674" s="63">
        <v>42958</v>
      </c>
      <c r="C1674" s="37">
        <v>244.020004</v>
      </c>
      <c r="D1674" s="37">
        <v>244.800003</v>
      </c>
      <c r="E1674" s="37">
        <v>243.75</v>
      </c>
      <c r="F1674" s="37">
        <v>244.11999499999999</v>
      </c>
      <c r="G1674" s="38">
        <v>74869900</v>
      </c>
      <c r="H1674" s="37">
        <v>218.57162500000001</v>
      </c>
      <c r="I1674" s="41">
        <f t="shared" si="192"/>
        <v>0.89534503308506141</v>
      </c>
      <c r="J1674" s="41">
        <f t="shared" ca="1" si="193"/>
        <v>1</v>
      </c>
      <c r="K1674" s="37">
        <f t="shared" si="194"/>
        <v>218.48</v>
      </c>
      <c r="L1674" s="37">
        <f t="shared" si="195"/>
        <v>219.18</v>
      </c>
      <c r="M1674" s="37">
        <f t="shared" si="196"/>
        <v>218.24</v>
      </c>
      <c r="N1674" s="37">
        <f t="shared" si="197"/>
        <v>218.57</v>
      </c>
      <c r="O1674" s="38">
        <f t="shared" ca="1" si="198"/>
        <v>74869900</v>
      </c>
    </row>
    <row r="1675" spans="1:15" x14ac:dyDescent="0.4">
      <c r="A1675">
        <v>1660</v>
      </c>
      <c r="B1675" s="63">
        <v>42957</v>
      </c>
      <c r="C1675" s="37">
        <v>246.28999300000001</v>
      </c>
      <c r="D1675" s="37">
        <v>246.44000199999999</v>
      </c>
      <c r="E1675" s="37">
        <v>243.699997</v>
      </c>
      <c r="F1675" s="37">
        <v>243.759995</v>
      </c>
      <c r="G1675" s="38">
        <v>120479500</v>
      </c>
      <c r="H1675" s="37">
        <v>218.24929800000001</v>
      </c>
      <c r="I1675" s="41">
        <f t="shared" si="192"/>
        <v>0.89534502164721497</v>
      </c>
      <c r="J1675" s="41">
        <f t="shared" ca="1" si="193"/>
        <v>1</v>
      </c>
      <c r="K1675" s="37">
        <f t="shared" si="194"/>
        <v>220.51</v>
      </c>
      <c r="L1675" s="37">
        <f t="shared" si="195"/>
        <v>220.65</v>
      </c>
      <c r="M1675" s="37">
        <f t="shared" si="196"/>
        <v>218.2</v>
      </c>
      <c r="N1675" s="37">
        <f t="shared" si="197"/>
        <v>218.25</v>
      </c>
      <c r="O1675" s="38">
        <f t="shared" ca="1" si="198"/>
        <v>120479500</v>
      </c>
    </row>
    <row r="1676" spans="1:15" x14ac:dyDescent="0.4">
      <c r="A1676">
        <v>1661</v>
      </c>
      <c r="B1676" s="63">
        <v>42956</v>
      </c>
      <c r="C1676" s="37">
        <v>246.470001</v>
      </c>
      <c r="D1676" s="37">
        <v>247.30999800000001</v>
      </c>
      <c r="E1676" s="37">
        <v>246.05999800000001</v>
      </c>
      <c r="F1676" s="37">
        <v>247.25</v>
      </c>
      <c r="G1676" s="38">
        <v>62632600</v>
      </c>
      <c r="H1676" s="37">
        <v>221.37403900000001</v>
      </c>
      <c r="I1676" s="41">
        <f t="shared" si="192"/>
        <v>0.89534495045500506</v>
      </c>
      <c r="J1676" s="41">
        <f t="shared" ca="1" si="193"/>
        <v>1</v>
      </c>
      <c r="K1676" s="37">
        <f t="shared" si="194"/>
        <v>220.68</v>
      </c>
      <c r="L1676" s="37">
        <f t="shared" si="195"/>
        <v>221.43</v>
      </c>
      <c r="M1676" s="37">
        <f t="shared" si="196"/>
        <v>220.31</v>
      </c>
      <c r="N1676" s="37">
        <f t="shared" si="197"/>
        <v>221.37</v>
      </c>
      <c r="O1676" s="38">
        <f t="shared" ca="1" si="198"/>
        <v>62632600</v>
      </c>
    </row>
    <row r="1677" spans="1:15" x14ac:dyDescent="0.4">
      <c r="A1677">
        <v>1662</v>
      </c>
      <c r="B1677" s="63">
        <v>42955</v>
      </c>
      <c r="C1677" s="37">
        <v>247.509995</v>
      </c>
      <c r="D1677" s="37">
        <v>248.91000399999999</v>
      </c>
      <c r="E1677" s="37">
        <v>246.83000200000001</v>
      </c>
      <c r="F1677" s="37">
        <v>247.259995</v>
      </c>
      <c r="G1677" s="38">
        <v>61719400</v>
      </c>
      <c r="H1677" s="37">
        <v>221.38299599999999</v>
      </c>
      <c r="I1677" s="41">
        <f t="shared" si="192"/>
        <v>0.89534498291969955</v>
      </c>
      <c r="J1677" s="41">
        <f t="shared" ca="1" si="193"/>
        <v>1</v>
      </c>
      <c r="K1677" s="37">
        <f t="shared" si="194"/>
        <v>221.61</v>
      </c>
      <c r="L1677" s="37">
        <f t="shared" si="195"/>
        <v>222.86</v>
      </c>
      <c r="M1677" s="37">
        <f t="shared" si="196"/>
        <v>221</v>
      </c>
      <c r="N1677" s="37">
        <f t="shared" si="197"/>
        <v>221.38</v>
      </c>
      <c r="O1677" s="38">
        <f t="shared" ca="1" si="198"/>
        <v>61719400</v>
      </c>
    </row>
    <row r="1678" spans="1:15" x14ac:dyDescent="0.4">
      <c r="A1678">
        <v>1663</v>
      </c>
      <c r="B1678" s="63">
        <v>42954</v>
      </c>
      <c r="C1678" s="37">
        <v>247.490005</v>
      </c>
      <c r="D1678" s="37">
        <v>247.86999499999999</v>
      </c>
      <c r="E1678" s="37">
        <v>247.36999499999999</v>
      </c>
      <c r="F1678" s="37">
        <v>247.86999499999999</v>
      </c>
      <c r="G1678" s="38">
        <v>31995000</v>
      </c>
      <c r="H1678" s="37">
        <v>221.929169</v>
      </c>
      <c r="I1678" s="41">
        <f t="shared" si="192"/>
        <v>0.89534503359311401</v>
      </c>
      <c r="J1678" s="41">
        <f t="shared" ca="1" si="193"/>
        <v>1</v>
      </c>
      <c r="K1678" s="37">
        <f t="shared" si="194"/>
        <v>221.59</v>
      </c>
      <c r="L1678" s="37">
        <f t="shared" si="195"/>
        <v>221.93</v>
      </c>
      <c r="M1678" s="37">
        <f t="shared" si="196"/>
        <v>221.48</v>
      </c>
      <c r="N1678" s="37">
        <f t="shared" si="197"/>
        <v>221.93</v>
      </c>
      <c r="O1678" s="38">
        <f t="shared" ca="1" si="198"/>
        <v>31995000</v>
      </c>
    </row>
    <row r="1679" spans="1:15" x14ac:dyDescent="0.4">
      <c r="A1679">
        <v>1664</v>
      </c>
      <c r="B1679" s="63">
        <v>42951</v>
      </c>
      <c r="C1679" s="37">
        <v>247.520004</v>
      </c>
      <c r="D1679" s="37">
        <v>247.78999300000001</v>
      </c>
      <c r="E1679" s="37">
        <v>246.970001</v>
      </c>
      <c r="F1679" s="37">
        <v>247.41000399999999</v>
      </c>
      <c r="G1679" s="38">
        <v>60191800</v>
      </c>
      <c r="H1679" s="37">
        <v>221.51733400000001</v>
      </c>
      <c r="I1679" s="41">
        <f t="shared" si="192"/>
        <v>0.89534509687813602</v>
      </c>
      <c r="J1679" s="41">
        <f t="shared" ca="1" si="193"/>
        <v>1</v>
      </c>
      <c r="K1679" s="37">
        <f t="shared" si="194"/>
        <v>221.62</v>
      </c>
      <c r="L1679" s="37">
        <f t="shared" si="195"/>
        <v>221.86</v>
      </c>
      <c r="M1679" s="37">
        <f t="shared" si="196"/>
        <v>221.12</v>
      </c>
      <c r="N1679" s="37">
        <f t="shared" si="197"/>
        <v>221.52</v>
      </c>
      <c r="O1679" s="38">
        <f t="shared" ca="1" si="198"/>
        <v>60191800</v>
      </c>
    </row>
    <row r="1680" spans="1:15" x14ac:dyDescent="0.4">
      <c r="A1680">
        <v>1665</v>
      </c>
      <c r="B1680" s="63">
        <v>42950</v>
      </c>
      <c r="C1680" s="37">
        <v>247.30999800000001</v>
      </c>
      <c r="D1680" s="37">
        <v>247.33999600000001</v>
      </c>
      <c r="E1680" s="37">
        <v>246.63999899999999</v>
      </c>
      <c r="F1680" s="37">
        <v>246.96000699999999</v>
      </c>
      <c r="G1680" s="38">
        <v>40856000</v>
      </c>
      <c r="H1680" s="37">
        <v>221.114441</v>
      </c>
      <c r="I1680" s="41">
        <f t="shared" si="192"/>
        <v>0.89534513578143848</v>
      </c>
      <c r="J1680" s="41">
        <f t="shared" ca="1" si="193"/>
        <v>1</v>
      </c>
      <c r="K1680" s="37">
        <f t="shared" si="194"/>
        <v>221.43</v>
      </c>
      <c r="L1680" s="37">
        <f t="shared" si="195"/>
        <v>221.45</v>
      </c>
      <c r="M1680" s="37">
        <f t="shared" si="196"/>
        <v>220.83</v>
      </c>
      <c r="N1680" s="37">
        <f t="shared" si="197"/>
        <v>221.11</v>
      </c>
      <c r="O1680" s="38">
        <f t="shared" ca="1" si="198"/>
        <v>40856000</v>
      </c>
    </row>
    <row r="1681" spans="1:15" x14ac:dyDescent="0.4">
      <c r="A1681">
        <v>1666</v>
      </c>
      <c r="B1681" s="63">
        <v>42949</v>
      </c>
      <c r="C1681" s="37">
        <v>247.470001</v>
      </c>
      <c r="D1681" s="37">
        <v>247.60000600000001</v>
      </c>
      <c r="E1681" s="37">
        <v>246.36999499999999</v>
      </c>
      <c r="F1681" s="37">
        <v>247.44000199999999</v>
      </c>
      <c r="G1681" s="38">
        <v>47211200</v>
      </c>
      <c r="H1681" s="37">
        <v>221.54420500000001</v>
      </c>
      <c r="I1681" s="41">
        <f t="shared" ref="I1681:I1744" si="199">IF(F1681=0,1,H1681/F1681)</f>
        <v>0.89534514714399338</v>
      </c>
      <c r="J1681" s="41">
        <f t="shared" ref="J1681:J1744" ca="1" si="200">INDEX(OFFSET($T$15,0,0,$S$13+1,1),MATCH(B1681,OFFSET($Q$15,0,0,$S$13+1,1),-1))</f>
        <v>1</v>
      </c>
      <c r="K1681" s="37">
        <f t="shared" ref="K1681:K1744" si="201">ROUND($I1681*C1681,2)</f>
        <v>221.57</v>
      </c>
      <c r="L1681" s="37">
        <f t="shared" ref="L1681:L1744" si="202">ROUND($I1681*D1681,2)</f>
        <v>221.69</v>
      </c>
      <c r="M1681" s="37">
        <f t="shared" ref="M1681:M1744" si="203">ROUND($I1681*E1681,2)</f>
        <v>220.59</v>
      </c>
      <c r="N1681" s="37">
        <f t="shared" ref="N1681:N1744" si="204">ROUND($I1681*F1681,2)</f>
        <v>221.54</v>
      </c>
      <c r="O1681" s="38">
        <f t="shared" ref="O1681:O1744" ca="1" si="205">G1681*J1681</f>
        <v>47211200</v>
      </c>
    </row>
    <row r="1682" spans="1:15" x14ac:dyDescent="0.4">
      <c r="A1682">
        <v>1667</v>
      </c>
      <c r="B1682" s="63">
        <v>42948</v>
      </c>
      <c r="C1682" s="37">
        <v>247.46000699999999</v>
      </c>
      <c r="D1682" s="37">
        <v>247.5</v>
      </c>
      <c r="E1682" s="37">
        <v>246.720001</v>
      </c>
      <c r="F1682" s="37">
        <v>247.320007</v>
      </c>
      <c r="G1682" s="38">
        <v>55050400</v>
      </c>
      <c r="H1682" s="37">
        <v>221.436768</v>
      </c>
      <c r="I1682" s="41">
        <f t="shared" si="199"/>
        <v>0.89534514690515921</v>
      </c>
      <c r="J1682" s="41">
        <f t="shared" ca="1" si="200"/>
        <v>1</v>
      </c>
      <c r="K1682" s="37">
        <f t="shared" si="201"/>
        <v>221.56</v>
      </c>
      <c r="L1682" s="37">
        <f t="shared" si="202"/>
        <v>221.6</v>
      </c>
      <c r="M1682" s="37">
        <f t="shared" si="203"/>
        <v>220.9</v>
      </c>
      <c r="N1682" s="37">
        <f t="shared" si="204"/>
        <v>221.44</v>
      </c>
      <c r="O1682" s="38">
        <f t="shared" ca="1" si="205"/>
        <v>55050400</v>
      </c>
    </row>
    <row r="1683" spans="1:15" x14ac:dyDescent="0.4">
      <c r="A1683">
        <v>1668</v>
      </c>
      <c r="B1683" s="63">
        <v>42947</v>
      </c>
      <c r="C1683" s="37">
        <v>247.36999499999999</v>
      </c>
      <c r="D1683" s="37">
        <v>247.479996</v>
      </c>
      <c r="E1683" s="37">
        <v>246.529999</v>
      </c>
      <c r="F1683" s="37">
        <v>246.770004</v>
      </c>
      <c r="G1683" s="38">
        <v>65838700</v>
      </c>
      <c r="H1683" s="37">
        <v>220.944321</v>
      </c>
      <c r="I1683" s="41">
        <f t="shared" si="199"/>
        <v>0.89534512873776995</v>
      </c>
      <c r="J1683" s="41">
        <f t="shared" ca="1" si="200"/>
        <v>1</v>
      </c>
      <c r="K1683" s="37">
        <f t="shared" si="201"/>
        <v>221.48</v>
      </c>
      <c r="L1683" s="37">
        <f t="shared" si="202"/>
        <v>221.58</v>
      </c>
      <c r="M1683" s="37">
        <f t="shared" si="203"/>
        <v>220.73</v>
      </c>
      <c r="N1683" s="37">
        <f t="shared" si="204"/>
        <v>220.94</v>
      </c>
      <c r="O1683" s="38">
        <f t="shared" ca="1" si="205"/>
        <v>65838700</v>
      </c>
    </row>
    <row r="1684" spans="1:15" x14ac:dyDescent="0.4">
      <c r="A1684">
        <v>1669</v>
      </c>
      <c r="B1684" s="63">
        <v>42944</v>
      </c>
      <c r="C1684" s="37">
        <v>246.64999399999999</v>
      </c>
      <c r="D1684" s="37">
        <v>247.05999800000001</v>
      </c>
      <c r="E1684" s="37">
        <v>246.13000500000001</v>
      </c>
      <c r="F1684" s="37">
        <v>246.91000399999999</v>
      </c>
      <c r="G1684" s="38">
        <v>50088400</v>
      </c>
      <c r="H1684" s="37">
        <v>221.06968699999999</v>
      </c>
      <c r="I1684" s="41">
        <f t="shared" si="199"/>
        <v>0.89534520035081289</v>
      </c>
      <c r="J1684" s="41">
        <f t="shared" ca="1" si="200"/>
        <v>1</v>
      </c>
      <c r="K1684" s="37">
        <f t="shared" si="201"/>
        <v>220.84</v>
      </c>
      <c r="L1684" s="37">
        <f t="shared" si="202"/>
        <v>221.2</v>
      </c>
      <c r="M1684" s="37">
        <f t="shared" si="203"/>
        <v>220.37</v>
      </c>
      <c r="N1684" s="37">
        <f t="shared" si="204"/>
        <v>221.07</v>
      </c>
      <c r="O1684" s="38">
        <f t="shared" ca="1" si="205"/>
        <v>50088400</v>
      </c>
    </row>
    <row r="1685" spans="1:15" x14ac:dyDescent="0.4">
      <c r="A1685">
        <v>1670</v>
      </c>
      <c r="B1685" s="63">
        <v>42943</v>
      </c>
      <c r="C1685" s="37">
        <v>247.96000699999999</v>
      </c>
      <c r="D1685" s="37">
        <v>248</v>
      </c>
      <c r="E1685" s="37">
        <v>245.679993</v>
      </c>
      <c r="F1685" s="37">
        <v>247.199997</v>
      </c>
      <c r="G1685" s="38">
        <v>70766600</v>
      </c>
      <c r="H1685" s="37">
        <v>221.32931500000001</v>
      </c>
      <c r="I1685" s="41">
        <f t="shared" si="199"/>
        <v>0.89534513627036982</v>
      </c>
      <c r="J1685" s="41">
        <f t="shared" ca="1" si="200"/>
        <v>1</v>
      </c>
      <c r="K1685" s="37">
        <f t="shared" si="201"/>
        <v>222.01</v>
      </c>
      <c r="L1685" s="37">
        <f t="shared" si="202"/>
        <v>222.05</v>
      </c>
      <c r="M1685" s="37">
        <f t="shared" si="203"/>
        <v>219.97</v>
      </c>
      <c r="N1685" s="37">
        <f t="shared" si="204"/>
        <v>221.33</v>
      </c>
      <c r="O1685" s="38">
        <f t="shared" ca="1" si="205"/>
        <v>70766600</v>
      </c>
    </row>
    <row r="1686" spans="1:15" x14ac:dyDescent="0.4">
      <c r="A1686">
        <v>1671</v>
      </c>
      <c r="B1686" s="63">
        <v>42942</v>
      </c>
      <c r="C1686" s="37">
        <v>247.75</v>
      </c>
      <c r="D1686" s="37">
        <v>247.78999300000001</v>
      </c>
      <c r="E1686" s="37">
        <v>247.13000500000001</v>
      </c>
      <c r="F1686" s="37">
        <v>247.429993</v>
      </c>
      <c r="G1686" s="38">
        <v>47575400</v>
      </c>
      <c r="H1686" s="37">
        <v>221.53526299999999</v>
      </c>
      <c r="I1686" s="41">
        <f t="shared" si="199"/>
        <v>0.89534522599287303</v>
      </c>
      <c r="J1686" s="41">
        <f t="shared" ca="1" si="200"/>
        <v>1</v>
      </c>
      <c r="K1686" s="37">
        <f t="shared" si="201"/>
        <v>221.82</v>
      </c>
      <c r="L1686" s="37">
        <f t="shared" si="202"/>
        <v>221.86</v>
      </c>
      <c r="M1686" s="37">
        <f t="shared" si="203"/>
        <v>221.27</v>
      </c>
      <c r="N1686" s="37">
        <f t="shared" si="204"/>
        <v>221.54</v>
      </c>
      <c r="O1686" s="38">
        <f t="shared" ca="1" si="205"/>
        <v>47575400</v>
      </c>
    </row>
    <row r="1687" spans="1:15" x14ac:dyDescent="0.4">
      <c r="A1687">
        <v>1672</v>
      </c>
      <c r="B1687" s="63">
        <v>42941</v>
      </c>
      <c r="C1687" s="37">
        <v>247.679993</v>
      </c>
      <c r="D1687" s="37">
        <v>247.800003</v>
      </c>
      <c r="E1687" s="37">
        <v>247.16000399999999</v>
      </c>
      <c r="F1687" s="37">
        <v>247.41999799999999</v>
      </c>
      <c r="G1687" s="38">
        <v>54915600</v>
      </c>
      <c r="H1687" s="37">
        <v>221.526276</v>
      </c>
      <c r="I1687" s="41">
        <f t="shared" si="199"/>
        <v>0.89534507230898941</v>
      </c>
      <c r="J1687" s="41">
        <f t="shared" ca="1" si="200"/>
        <v>1</v>
      </c>
      <c r="K1687" s="37">
        <f t="shared" si="201"/>
        <v>221.76</v>
      </c>
      <c r="L1687" s="37">
        <f t="shared" si="202"/>
        <v>221.87</v>
      </c>
      <c r="M1687" s="37">
        <f t="shared" si="203"/>
        <v>221.29</v>
      </c>
      <c r="N1687" s="37">
        <f t="shared" si="204"/>
        <v>221.53</v>
      </c>
      <c r="O1687" s="38">
        <f t="shared" ca="1" si="205"/>
        <v>54915600</v>
      </c>
    </row>
    <row r="1688" spans="1:15" x14ac:dyDescent="0.4">
      <c r="A1688">
        <v>1673</v>
      </c>
      <c r="B1688" s="63">
        <v>42940</v>
      </c>
      <c r="C1688" s="37">
        <v>246.78999300000001</v>
      </c>
      <c r="D1688" s="37">
        <v>246.979996</v>
      </c>
      <c r="E1688" s="37">
        <v>246.279999</v>
      </c>
      <c r="F1688" s="37">
        <v>246.820007</v>
      </c>
      <c r="G1688" s="38">
        <v>46622300</v>
      </c>
      <c r="H1688" s="37">
        <v>220.98909</v>
      </c>
      <c r="I1688" s="41">
        <f t="shared" si="199"/>
        <v>0.89534512491931018</v>
      </c>
      <c r="J1688" s="41">
        <f t="shared" ca="1" si="200"/>
        <v>1</v>
      </c>
      <c r="K1688" s="37">
        <f t="shared" si="201"/>
        <v>220.96</v>
      </c>
      <c r="L1688" s="37">
        <f t="shared" si="202"/>
        <v>221.13</v>
      </c>
      <c r="M1688" s="37">
        <f t="shared" si="203"/>
        <v>220.51</v>
      </c>
      <c r="N1688" s="37">
        <f t="shared" si="204"/>
        <v>220.99</v>
      </c>
      <c r="O1688" s="38">
        <f t="shared" ca="1" si="205"/>
        <v>46622300</v>
      </c>
    </row>
    <row r="1689" spans="1:15" x14ac:dyDescent="0.4">
      <c r="A1689">
        <v>1674</v>
      </c>
      <c r="B1689" s="63">
        <v>42937</v>
      </c>
      <c r="C1689" s="37">
        <v>246.44000199999999</v>
      </c>
      <c r="D1689" s="37">
        <v>246.91000399999999</v>
      </c>
      <c r="E1689" s="37">
        <v>246.179993</v>
      </c>
      <c r="F1689" s="37">
        <v>246.88000500000001</v>
      </c>
      <c r="G1689" s="38">
        <v>82340800</v>
      </c>
      <c r="H1689" s="37">
        <v>221.042801</v>
      </c>
      <c r="I1689" s="41">
        <f t="shared" si="199"/>
        <v>0.89534509285188968</v>
      </c>
      <c r="J1689" s="41">
        <f t="shared" ca="1" si="200"/>
        <v>1</v>
      </c>
      <c r="K1689" s="37">
        <f t="shared" si="201"/>
        <v>220.65</v>
      </c>
      <c r="L1689" s="37">
        <f t="shared" si="202"/>
        <v>221.07</v>
      </c>
      <c r="M1689" s="37">
        <f t="shared" si="203"/>
        <v>220.42</v>
      </c>
      <c r="N1689" s="37">
        <f t="shared" si="204"/>
        <v>221.04</v>
      </c>
      <c r="O1689" s="38">
        <f t="shared" ca="1" si="205"/>
        <v>82340800</v>
      </c>
    </row>
    <row r="1690" spans="1:15" x14ac:dyDescent="0.4">
      <c r="A1690">
        <v>1675</v>
      </c>
      <c r="B1690" s="63">
        <v>42936</v>
      </c>
      <c r="C1690" s="37">
        <v>247.279999</v>
      </c>
      <c r="D1690" s="37">
        <v>247.41999799999999</v>
      </c>
      <c r="E1690" s="37">
        <v>246.470001</v>
      </c>
      <c r="F1690" s="37">
        <v>247.10000600000001</v>
      </c>
      <c r="G1690" s="38">
        <v>47135200</v>
      </c>
      <c r="H1690" s="37">
        <v>221.239746</v>
      </c>
      <c r="I1690" s="41">
        <f t="shared" si="199"/>
        <v>0.89534496409522546</v>
      </c>
      <c r="J1690" s="41">
        <f t="shared" ca="1" si="200"/>
        <v>1</v>
      </c>
      <c r="K1690" s="37">
        <f t="shared" si="201"/>
        <v>221.4</v>
      </c>
      <c r="L1690" s="37">
        <f t="shared" si="202"/>
        <v>221.53</v>
      </c>
      <c r="M1690" s="37">
        <f t="shared" si="203"/>
        <v>220.68</v>
      </c>
      <c r="N1690" s="37">
        <f t="shared" si="204"/>
        <v>221.24</v>
      </c>
      <c r="O1690" s="38">
        <f t="shared" ca="1" si="205"/>
        <v>47135200</v>
      </c>
    </row>
    <row r="1691" spans="1:15" x14ac:dyDescent="0.4">
      <c r="A1691">
        <v>1676</v>
      </c>
      <c r="B1691" s="63">
        <v>42935</v>
      </c>
      <c r="C1691" s="37">
        <v>246.020004</v>
      </c>
      <c r="D1691" s="37">
        <v>247</v>
      </c>
      <c r="E1691" s="37">
        <v>246.009995</v>
      </c>
      <c r="F1691" s="37">
        <v>246.990005</v>
      </c>
      <c r="G1691" s="38">
        <v>51034300</v>
      </c>
      <c r="H1691" s="37">
        <v>221.14129600000001</v>
      </c>
      <c r="I1691" s="41">
        <f t="shared" si="199"/>
        <v>0.89534512135420219</v>
      </c>
      <c r="J1691" s="41">
        <f t="shared" ca="1" si="200"/>
        <v>1</v>
      </c>
      <c r="K1691" s="37">
        <f t="shared" si="201"/>
        <v>220.27</v>
      </c>
      <c r="L1691" s="37">
        <f t="shared" si="202"/>
        <v>221.15</v>
      </c>
      <c r="M1691" s="37">
        <f t="shared" si="203"/>
        <v>220.26</v>
      </c>
      <c r="N1691" s="37">
        <f t="shared" si="204"/>
        <v>221.14</v>
      </c>
      <c r="O1691" s="38">
        <f t="shared" ca="1" si="205"/>
        <v>51034300</v>
      </c>
    </row>
    <row r="1692" spans="1:15" x14ac:dyDescent="0.4">
      <c r="A1692">
        <v>1677</v>
      </c>
      <c r="B1692" s="63">
        <v>42934</v>
      </c>
      <c r="C1692" s="37">
        <v>245.05999800000001</v>
      </c>
      <c r="D1692" s="37">
        <v>245.720001</v>
      </c>
      <c r="E1692" s="37">
        <v>244.66999799999999</v>
      </c>
      <c r="F1692" s="37">
        <v>245.66000399999999</v>
      </c>
      <c r="G1692" s="38">
        <v>42742500</v>
      </c>
      <c r="H1692" s="37">
        <v>219.95047</v>
      </c>
      <c r="I1692" s="41">
        <f t="shared" si="199"/>
        <v>0.89534505584392976</v>
      </c>
      <c r="J1692" s="41">
        <f t="shared" ca="1" si="200"/>
        <v>1</v>
      </c>
      <c r="K1692" s="37">
        <f t="shared" si="201"/>
        <v>219.41</v>
      </c>
      <c r="L1692" s="37">
        <f t="shared" si="202"/>
        <v>220</v>
      </c>
      <c r="M1692" s="37">
        <f t="shared" si="203"/>
        <v>219.06</v>
      </c>
      <c r="N1692" s="37">
        <f t="shared" si="204"/>
        <v>219.95</v>
      </c>
      <c r="O1692" s="38">
        <f t="shared" ca="1" si="205"/>
        <v>42742500</v>
      </c>
    </row>
    <row r="1693" spans="1:15" x14ac:dyDescent="0.4">
      <c r="A1693">
        <v>1678</v>
      </c>
      <c r="B1693" s="63">
        <v>42933</v>
      </c>
      <c r="C1693" s="37">
        <v>245.470001</v>
      </c>
      <c r="D1693" s="37">
        <v>245.91000399999999</v>
      </c>
      <c r="E1693" s="37">
        <v>245.33000200000001</v>
      </c>
      <c r="F1693" s="37">
        <v>245.529999</v>
      </c>
      <c r="G1693" s="38">
        <v>33531900</v>
      </c>
      <c r="H1693" s="37">
        <v>219.83407600000001</v>
      </c>
      <c r="I1693" s="41">
        <f t="shared" si="199"/>
        <v>0.89534507756830162</v>
      </c>
      <c r="J1693" s="41">
        <f t="shared" ca="1" si="200"/>
        <v>1</v>
      </c>
      <c r="K1693" s="37">
        <f t="shared" si="201"/>
        <v>219.78</v>
      </c>
      <c r="L1693" s="37">
        <f t="shared" si="202"/>
        <v>220.17</v>
      </c>
      <c r="M1693" s="37">
        <f t="shared" si="203"/>
        <v>219.66</v>
      </c>
      <c r="N1693" s="37">
        <f t="shared" si="204"/>
        <v>219.83</v>
      </c>
      <c r="O1693" s="38">
        <f t="shared" ca="1" si="205"/>
        <v>33531900</v>
      </c>
    </row>
    <row r="1694" spans="1:15" x14ac:dyDescent="0.4">
      <c r="A1694">
        <v>1679</v>
      </c>
      <c r="B1694" s="63">
        <v>42930</v>
      </c>
      <c r="C1694" s="37">
        <v>244.41999799999999</v>
      </c>
      <c r="D1694" s="37">
        <v>245.970001</v>
      </c>
      <c r="E1694" s="37">
        <v>244.30999800000001</v>
      </c>
      <c r="F1694" s="37">
        <v>245.55999800000001</v>
      </c>
      <c r="G1694" s="38">
        <v>60262700</v>
      </c>
      <c r="H1694" s="37">
        <v>219.86094700000001</v>
      </c>
      <c r="I1694" s="41">
        <f t="shared" si="199"/>
        <v>0.89534512457521687</v>
      </c>
      <c r="J1694" s="41">
        <f t="shared" ca="1" si="200"/>
        <v>1</v>
      </c>
      <c r="K1694" s="37">
        <f t="shared" si="201"/>
        <v>218.84</v>
      </c>
      <c r="L1694" s="37">
        <f t="shared" si="202"/>
        <v>220.23</v>
      </c>
      <c r="M1694" s="37">
        <f t="shared" si="203"/>
        <v>218.74</v>
      </c>
      <c r="N1694" s="37">
        <f t="shared" si="204"/>
        <v>219.86</v>
      </c>
      <c r="O1694" s="38">
        <f t="shared" ca="1" si="205"/>
        <v>60262700</v>
      </c>
    </row>
    <row r="1695" spans="1:15" x14ac:dyDescent="0.4">
      <c r="A1695">
        <v>1680</v>
      </c>
      <c r="B1695" s="63">
        <v>42929</v>
      </c>
      <c r="C1695" s="37">
        <v>244.020004</v>
      </c>
      <c r="D1695" s="37">
        <v>244.550003</v>
      </c>
      <c r="E1695" s="37">
        <v>243.759995</v>
      </c>
      <c r="F1695" s="37">
        <v>244.41999799999999</v>
      </c>
      <c r="G1695" s="38">
        <v>39471600</v>
      </c>
      <c r="H1695" s="37">
        <v>218.840271</v>
      </c>
      <c r="I1695" s="41">
        <f t="shared" si="199"/>
        <v>0.89534519593605433</v>
      </c>
      <c r="J1695" s="41">
        <f t="shared" ca="1" si="200"/>
        <v>1</v>
      </c>
      <c r="K1695" s="37">
        <f t="shared" si="201"/>
        <v>218.48</v>
      </c>
      <c r="L1695" s="37">
        <f t="shared" si="202"/>
        <v>218.96</v>
      </c>
      <c r="M1695" s="37">
        <f t="shared" si="203"/>
        <v>218.25</v>
      </c>
      <c r="N1695" s="37">
        <f t="shared" si="204"/>
        <v>218.84</v>
      </c>
      <c r="O1695" s="38">
        <f t="shared" ca="1" si="205"/>
        <v>39471600</v>
      </c>
    </row>
    <row r="1696" spans="1:15" x14ac:dyDescent="0.4">
      <c r="A1696">
        <v>1681</v>
      </c>
      <c r="B1696" s="63">
        <v>42928</v>
      </c>
      <c r="C1696" s="37">
        <v>243.300003</v>
      </c>
      <c r="D1696" s="37">
        <v>244.199997</v>
      </c>
      <c r="E1696" s="37">
        <v>243.300003</v>
      </c>
      <c r="F1696" s="37">
        <v>244.009995</v>
      </c>
      <c r="G1696" s="38">
        <v>59610400</v>
      </c>
      <c r="H1696" s="37">
        <v>218.47314499999999</v>
      </c>
      <c r="I1696" s="41">
        <f t="shared" si="199"/>
        <v>0.89534506568060868</v>
      </c>
      <c r="J1696" s="41">
        <f t="shared" ca="1" si="200"/>
        <v>1</v>
      </c>
      <c r="K1696" s="37">
        <f t="shared" si="201"/>
        <v>217.84</v>
      </c>
      <c r="L1696" s="37">
        <f t="shared" si="202"/>
        <v>218.64</v>
      </c>
      <c r="M1696" s="37">
        <f t="shared" si="203"/>
        <v>217.84</v>
      </c>
      <c r="N1696" s="37">
        <f t="shared" si="204"/>
        <v>218.47</v>
      </c>
      <c r="O1696" s="38">
        <f t="shared" ca="1" si="205"/>
        <v>59610400</v>
      </c>
    </row>
    <row r="1697" spans="1:15" x14ac:dyDescent="0.4">
      <c r="A1697">
        <v>1682</v>
      </c>
      <c r="B1697" s="63">
        <v>42927</v>
      </c>
      <c r="C1697" s="37">
        <v>242.36999499999999</v>
      </c>
      <c r="D1697" s="37">
        <v>242.550003</v>
      </c>
      <c r="E1697" s="37">
        <v>240.85000600000001</v>
      </c>
      <c r="F1697" s="37">
        <v>242.19000199999999</v>
      </c>
      <c r="G1697" s="38">
        <v>50354600</v>
      </c>
      <c r="H1697" s="37">
        <v>216.843628</v>
      </c>
      <c r="I1697" s="41">
        <f t="shared" si="199"/>
        <v>0.89534508530207624</v>
      </c>
      <c r="J1697" s="41">
        <f t="shared" ca="1" si="200"/>
        <v>1</v>
      </c>
      <c r="K1697" s="37">
        <f t="shared" si="201"/>
        <v>217</v>
      </c>
      <c r="L1697" s="37">
        <f t="shared" si="202"/>
        <v>217.17</v>
      </c>
      <c r="M1697" s="37">
        <f t="shared" si="203"/>
        <v>215.64</v>
      </c>
      <c r="N1697" s="37">
        <f t="shared" si="204"/>
        <v>216.84</v>
      </c>
      <c r="O1697" s="38">
        <f t="shared" ca="1" si="205"/>
        <v>50354600</v>
      </c>
    </row>
    <row r="1698" spans="1:15" x14ac:dyDescent="0.4">
      <c r="A1698">
        <v>1683</v>
      </c>
      <c r="B1698" s="63">
        <v>42926</v>
      </c>
      <c r="C1698" s="37">
        <v>242.11000100000001</v>
      </c>
      <c r="D1698" s="37">
        <v>242.800003</v>
      </c>
      <c r="E1698" s="37">
        <v>241.759995</v>
      </c>
      <c r="F1698" s="37">
        <v>242.36999499999999</v>
      </c>
      <c r="G1698" s="38">
        <v>36663300</v>
      </c>
      <c r="H1698" s="37">
        <v>217.004807</v>
      </c>
      <c r="I1698" s="41">
        <f t="shared" si="199"/>
        <v>0.89534518082570413</v>
      </c>
      <c r="J1698" s="41">
        <f t="shared" ca="1" si="200"/>
        <v>1</v>
      </c>
      <c r="K1698" s="37">
        <f t="shared" si="201"/>
        <v>216.77</v>
      </c>
      <c r="L1698" s="37">
        <f t="shared" si="202"/>
        <v>217.39</v>
      </c>
      <c r="M1698" s="37">
        <f t="shared" si="203"/>
        <v>216.46</v>
      </c>
      <c r="N1698" s="37">
        <f t="shared" si="204"/>
        <v>217</v>
      </c>
      <c r="O1698" s="38">
        <f t="shared" ca="1" si="205"/>
        <v>36663300</v>
      </c>
    </row>
    <row r="1699" spans="1:15" x14ac:dyDescent="0.4">
      <c r="A1699">
        <v>1684</v>
      </c>
      <c r="B1699" s="63">
        <v>42923</v>
      </c>
      <c r="C1699" s="37">
        <v>241.21000699999999</v>
      </c>
      <c r="D1699" s="37">
        <v>242.279999</v>
      </c>
      <c r="E1699" s="37">
        <v>240.55999800000001</v>
      </c>
      <c r="F1699" s="37">
        <v>242.11000100000001</v>
      </c>
      <c r="G1699" s="38">
        <v>57972300</v>
      </c>
      <c r="H1699" s="37">
        <v>216.77200300000001</v>
      </c>
      <c r="I1699" s="41">
        <f t="shared" si="199"/>
        <v>0.89534509976727483</v>
      </c>
      <c r="J1699" s="41">
        <f t="shared" ca="1" si="200"/>
        <v>1</v>
      </c>
      <c r="K1699" s="37">
        <f t="shared" si="201"/>
        <v>215.97</v>
      </c>
      <c r="L1699" s="37">
        <f t="shared" si="202"/>
        <v>216.92</v>
      </c>
      <c r="M1699" s="37">
        <f t="shared" si="203"/>
        <v>215.38</v>
      </c>
      <c r="N1699" s="37">
        <f t="shared" si="204"/>
        <v>216.77</v>
      </c>
      <c r="O1699" s="38">
        <f t="shared" ca="1" si="205"/>
        <v>57972300</v>
      </c>
    </row>
    <row r="1700" spans="1:15" x14ac:dyDescent="0.4">
      <c r="A1700">
        <v>1685</v>
      </c>
      <c r="B1700" s="63">
        <v>42922</v>
      </c>
      <c r="C1700" s="37">
        <v>241.88999899999999</v>
      </c>
      <c r="D1700" s="37">
        <v>242.029999</v>
      </c>
      <c r="E1700" s="37">
        <v>240.33999600000001</v>
      </c>
      <c r="F1700" s="37">
        <v>240.550003</v>
      </c>
      <c r="G1700" s="38">
        <v>65400800</v>
      </c>
      <c r="H1700" s="37">
        <v>215.375259</v>
      </c>
      <c r="I1700" s="41">
        <f t="shared" si="199"/>
        <v>0.89534506885871867</v>
      </c>
      <c r="J1700" s="41">
        <f t="shared" ca="1" si="200"/>
        <v>1</v>
      </c>
      <c r="K1700" s="37">
        <f t="shared" si="201"/>
        <v>216.58</v>
      </c>
      <c r="L1700" s="37">
        <f t="shared" si="202"/>
        <v>216.7</v>
      </c>
      <c r="M1700" s="37">
        <f t="shared" si="203"/>
        <v>215.19</v>
      </c>
      <c r="N1700" s="37">
        <f t="shared" si="204"/>
        <v>215.38</v>
      </c>
      <c r="O1700" s="38">
        <f t="shared" ca="1" si="205"/>
        <v>65400800</v>
      </c>
    </row>
    <row r="1701" spans="1:15" x14ac:dyDescent="0.4">
      <c r="A1701">
        <v>1686</v>
      </c>
      <c r="B1701" s="63">
        <v>42921</v>
      </c>
      <c r="C1701" s="37">
        <v>242.63000500000001</v>
      </c>
      <c r="D1701" s="37">
        <v>243.009995</v>
      </c>
      <c r="E1701" s="37">
        <v>241.699997</v>
      </c>
      <c r="F1701" s="37">
        <v>242.770004</v>
      </c>
      <c r="G1701" s="38">
        <v>54427600</v>
      </c>
      <c r="H1701" s="37">
        <v>217.36291499999999</v>
      </c>
      <c r="I1701" s="41">
        <f t="shared" si="199"/>
        <v>0.89534502376166702</v>
      </c>
      <c r="J1701" s="41">
        <f t="shared" ca="1" si="200"/>
        <v>1</v>
      </c>
      <c r="K1701" s="37">
        <f t="shared" si="201"/>
        <v>217.24</v>
      </c>
      <c r="L1701" s="37">
        <f t="shared" si="202"/>
        <v>217.58</v>
      </c>
      <c r="M1701" s="37">
        <f t="shared" si="203"/>
        <v>216.4</v>
      </c>
      <c r="N1701" s="37">
        <f t="shared" si="204"/>
        <v>217.36</v>
      </c>
      <c r="O1701" s="38">
        <f t="shared" ca="1" si="205"/>
        <v>54427600</v>
      </c>
    </row>
    <row r="1702" spans="1:15" x14ac:dyDescent="0.4">
      <c r="A1702">
        <v>1687</v>
      </c>
      <c r="B1702" s="63">
        <v>42919</v>
      </c>
      <c r="C1702" s="37">
        <v>242.88000500000001</v>
      </c>
      <c r="D1702" s="37">
        <v>243.38000500000001</v>
      </c>
      <c r="E1702" s="37">
        <v>242.21000699999999</v>
      </c>
      <c r="F1702" s="37">
        <v>242.21000699999999</v>
      </c>
      <c r="G1702" s="38">
        <v>39153800</v>
      </c>
      <c r="H1702" s="37">
        <v>216.861572</v>
      </c>
      <c r="I1702" s="41">
        <f t="shared" si="199"/>
        <v>0.89534521998506855</v>
      </c>
      <c r="J1702" s="41">
        <f t="shared" ca="1" si="200"/>
        <v>1</v>
      </c>
      <c r="K1702" s="37">
        <f t="shared" si="201"/>
        <v>217.46</v>
      </c>
      <c r="L1702" s="37">
        <f t="shared" si="202"/>
        <v>217.91</v>
      </c>
      <c r="M1702" s="37">
        <f t="shared" si="203"/>
        <v>216.86</v>
      </c>
      <c r="N1702" s="37">
        <f t="shared" si="204"/>
        <v>216.86</v>
      </c>
      <c r="O1702" s="38">
        <f t="shared" ca="1" si="205"/>
        <v>39153800</v>
      </c>
    </row>
    <row r="1703" spans="1:15" x14ac:dyDescent="0.4">
      <c r="A1703">
        <v>1688</v>
      </c>
      <c r="B1703" s="63">
        <v>42916</v>
      </c>
      <c r="C1703" s="37">
        <v>242.279999</v>
      </c>
      <c r="D1703" s="37">
        <v>242.71000699999999</v>
      </c>
      <c r="E1703" s="37">
        <v>241.58000200000001</v>
      </c>
      <c r="F1703" s="37">
        <v>241.800003</v>
      </c>
      <c r="G1703" s="38">
        <v>86820700</v>
      </c>
      <c r="H1703" s="37">
        <v>216.494415</v>
      </c>
      <c r="I1703" s="41">
        <f t="shared" si="199"/>
        <v>0.89534496407760589</v>
      </c>
      <c r="J1703" s="41">
        <f t="shared" ca="1" si="200"/>
        <v>1</v>
      </c>
      <c r="K1703" s="37">
        <f t="shared" si="201"/>
        <v>216.92</v>
      </c>
      <c r="L1703" s="37">
        <f t="shared" si="202"/>
        <v>217.31</v>
      </c>
      <c r="M1703" s="37">
        <f t="shared" si="203"/>
        <v>216.3</v>
      </c>
      <c r="N1703" s="37">
        <f t="shared" si="204"/>
        <v>216.49</v>
      </c>
      <c r="O1703" s="38">
        <f t="shared" ca="1" si="205"/>
        <v>86820700</v>
      </c>
    </row>
    <row r="1704" spans="1:15" x14ac:dyDescent="0.4">
      <c r="A1704">
        <v>1689</v>
      </c>
      <c r="B1704" s="63">
        <v>42915</v>
      </c>
      <c r="C1704" s="37">
        <v>243.66000399999999</v>
      </c>
      <c r="D1704" s="37">
        <v>243.720001</v>
      </c>
      <c r="E1704" s="37">
        <v>239.96000699999999</v>
      </c>
      <c r="F1704" s="37">
        <v>241.35000600000001</v>
      </c>
      <c r="G1704" s="38">
        <v>106949700</v>
      </c>
      <c r="H1704" s="37">
        <v>216.09150700000001</v>
      </c>
      <c r="I1704" s="41">
        <f t="shared" si="199"/>
        <v>0.8953449414871778</v>
      </c>
      <c r="J1704" s="41">
        <f t="shared" ca="1" si="200"/>
        <v>1</v>
      </c>
      <c r="K1704" s="37">
        <f t="shared" si="201"/>
        <v>218.16</v>
      </c>
      <c r="L1704" s="37">
        <f t="shared" si="202"/>
        <v>218.21</v>
      </c>
      <c r="M1704" s="37">
        <f t="shared" si="203"/>
        <v>214.85</v>
      </c>
      <c r="N1704" s="37">
        <f t="shared" si="204"/>
        <v>216.09</v>
      </c>
      <c r="O1704" s="38">
        <f t="shared" ca="1" si="205"/>
        <v>106949700</v>
      </c>
    </row>
    <row r="1705" spans="1:15" x14ac:dyDescent="0.4">
      <c r="A1705">
        <v>1690</v>
      </c>
      <c r="B1705" s="63">
        <v>42914</v>
      </c>
      <c r="C1705" s="37">
        <v>242.5</v>
      </c>
      <c r="D1705" s="37">
        <v>243.720001</v>
      </c>
      <c r="E1705" s="37">
        <v>242.229996</v>
      </c>
      <c r="F1705" s="37">
        <v>243.490005</v>
      </c>
      <c r="G1705" s="38">
        <v>70042600</v>
      </c>
      <c r="H1705" s="37">
        <v>218.007553</v>
      </c>
      <c r="I1705" s="41">
        <f t="shared" si="199"/>
        <v>0.89534497730204576</v>
      </c>
      <c r="J1705" s="41">
        <f t="shared" ca="1" si="200"/>
        <v>1</v>
      </c>
      <c r="K1705" s="37">
        <f t="shared" si="201"/>
        <v>217.12</v>
      </c>
      <c r="L1705" s="37">
        <f t="shared" si="202"/>
        <v>218.21</v>
      </c>
      <c r="M1705" s="37">
        <f t="shared" si="203"/>
        <v>216.88</v>
      </c>
      <c r="N1705" s="37">
        <f t="shared" si="204"/>
        <v>218.01</v>
      </c>
      <c r="O1705" s="38">
        <f t="shared" ca="1" si="205"/>
        <v>70042600</v>
      </c>
    </row>
    <row r="1706" spans="1:15" x14ac:dyDescent="0.4">
      <c r="A1706">
        <v>1691</v>
      </c>
      <c r="B1706" s="63">
        <v>42913</v>
      </c>
      <c r="C1706" s="37">
        <v>243.03999300000001</v>
      </c>
      <c r="D1706" s="37">
        <v>243.38000500000001</v>
      </c>
      <c r="E1706" s="37">
        <v>241.30999800000001</v>
      </c>
      <c r="F1706" s="37">
        <v>241.33000200000001</v>
      </c>
      <c r="G1706" s="38">
        <v>82247700</v>
      </c>
      <c r="H1706" s="37">
        <v>216.073654</v>
      </c>
      <c r="I1706" s="41">
        <f t="shared" si="199"/>
        <v>0.89534517966812932</v>
      </c>
      <c r="J1706" s="41">
        <f t="shared" ca="1" si="200"/>
        <v>1</v>
      </c>
      <c r="K1706" s="37">
        <f t="shared" si="201"/>
        <v>217.6</v>
      </c>
      <c r="L1706" s="37">
        <f t="shared" si="202"/>
        <v>217.91</v>
      </c>
      <c r="M1706" s="37">
        <f t="shared" si="203"/>
        <v>216.06</v>
      </c>
      <c r="N1706" s="37">
        <f t="shared" si="204"/>
        <v>216.07</v>
      </c>
      <c r="O1706" s="38">
        <f t="shared" ca="1" si="205"/>
        <v>82247700</v>
      </c>
    </row>
    <row r="1707" spans="1:15" x14ac:dyDescent="0.4">
      <c r="A1707">
        <v>1692</v>
      </c>
      <c r="B1707" s="63">
        <v>42912</v>
      </c>
      <c r="C1707" s="37">
        <v>243.89999399999999</v>
      </c>
      <c r="D1707" s="37">
        <v>244.38000500000001</v>
      </c>
      <c r="E1707" s="37">
        <v>243.050003</v>
      </c>
      <c r="F1707" s="37">
        <v>243.28999300000001</v>
      </c>
      <c r="G1707" s="38">
        <v>56700500</v>
      </c>
      <c r="H1707" s="37">
        <v>217.82849100000001</v>
      </c>
      <c r="I1707" s="41">
        <f t="shared" si="199"/>
        <v>0.89534505021749911</v>
      </c>
      <c r="J1707" s="41">
        <f t="shared" ca="1" si="200"/>
        <v>1</v>
      </c>
      <c r="K1707" s="37">
        <f t="shared" si="201"/>
        <v>218.37</v>
      </c>
      <c r="L1707" s="37">
        <f t="shared" si="202"/>
        <v>218.8</v>
      </c>
      <c r="M1707" s="37">
        <f t="shared" si="203"/>
        <v>217.61</v>
      </c>
      <c r="N1707" s="37">
        <f t="shared" si="204"/>
        <v>217.83</v>
      </c>
      <c r="O1707" s="38">
        <f t="shared" ca="1" si="205"/>
        <v>56700500</v>
      </c>
    </row>
    <row r="1708" spans="1:15" x14ac:dyDescent="0.4">
      <c r="A1708">
        <v>1693</v>
      </c>
      <c r="B1708" s="63">
        <v>42909</v>
      </c>
      <c r="C1708" s="37">
        <v>242.91000399999999</v>
      </c>
      <c r="D1708" s="37">
        <v>243.509995</v>
      </c>
      <c r="E1708" s="37">
        <v>242.470001</v>
      </c>
      <c r="F1708" s="37">
        <v>243.13000500000001</v>
      </c>
      <c r="G1708" s="38">
        <v>66986800</v>
      </c>
      <c r="H1708" s="37">
        <v>217.685272</v>
      </c>
      <c r="I1708" s="41">
        <f t="shared" si="199"/>
        <v>0.89534515495115463</v>
      </c>
      <c r="J1708" s="41">
        <f t="shared" ca="1" si="200"/>
        <v>1</v>
      </c>
      <c r="K1708" s="37">
        <f t="shared" si="201"/>
        <v>217.49</v>
      </c>
      <c r="L1708" s="37">
        <f t="shared" si="202"/>
        <v>218.03</v>
      </c>
      <c r="M1708" s="37">
        <f t="shared" si="203"/>
        <v>217.09</v>
      </c>
      <c r="N1708" s="37">
        <f t="shared" si="204"/>
        <v>217.69</v>
      </c>
      <c r="O1708" s="38">
        <f t="shared" ca="1" si="205"/>
        <v>66986800</v>
      </c>
    </row>
    <row r="1709" spans="1:15" x14ac:dyDescent="0.4">
      <c r="A1709">
        <v>1694</v>
      </c>
      <c r="B1709" s="63">
        <v>42908</v>
      </c>
      <c r="C1709" s="37">
        <v>242.96000699999999</v>
      </c>
      <c r="D1709" s="37">
        <v>243.529999</v>
      </c>
      <c r="E1709" s="37">
        <v>242.63999899999999</v>
      </c>
      <c r="F1709" s="37">
        <v>242.83999600000001</v>
      </c>
      <c r="G1709" s="38">
        <v>44148100</v>
      </c>
      <c r="H1709" s="37">
        <v>217.42559800000001</v>
      </c>
      <c r="I1709" s="41">
        <f t="shared" si="199"/>
        <v>0.8953450896943681</v>
      </c>
      <c r="J1709" s="41">
        <f t="shared" ca="1" si="200"/>
        <v>1</v>
      </c>
      <c r="K1709" s="37">
        <f t="shared" si="201"/>
        <v>217.53</v>
      </c>
      <c r="L1709" s="37">
        <f t="shared" si="202"/>
        <v>218.04</v>
      </c>
      <c r="M1709" s="37">
        <f t="shared" si="203"/>
        <v>217.25</v>
      </c>
      <c r="N1709" s="37">
        <f t="shared" si="204"/>
        <v>217.43</v>
      </c>
      <c r="O1709" s="38">
        <f t="shared" ca="1" si="205"/>
        <v>44148100</v>
      </c>
    </row>
    <row r="1710" spans="1:15" x14ac:dyDescent="0.4">
      <c r="A1710">
        <v>1695</v>
      </c>
      <c r="B1710" s="63">
        <v>42907</v>
      </c>
      <c r="C1710" s="37">
        <v>243.46000699999999</v>
      </c>
      <c r="D1710" s="37">
        <v>243.58999600000001</v>
      </c>
      <c r="E1710" s="37">
        <v>242.41000399999999</v>
      </c>
      <c r="F1710" s="37">
        <v>242.949997</v>
      </c>
      <c r="G1710" s="38">
        <v>55977600</v>
      </c>
      <c r="H1710" s="37">
        <v>217.52409399999999</v>
      </c>
      <c r="I1710" s="41">
        <f t="shared" si="199"/>
        <v>0.89534511910284154</v>
      </c>
      <c r="J1710" s="41">
        <f t="shared" ca="1" si="200"/>
        <v>1</v>
      </c>
      <c r="K1710" s="37">
        <f t="shared" si="201"/>
        <v>217.98</v>
      </c>
      <c r="L1710" s="37">
        <f t="shared" si="202"/>
        <v>218.1</v>
      </c>
      <c r="M1710" s="37">
        <f t="shared" si="203"/>
        <v>217.04</v>
      </c>
      <c r="N1710" s="37">
        <f t="shared" si="204"/>
        <v>217.52</v>
      </c>
      <c r="O1710" s="38">
        <f t="shared" ca="1" si="205"/>
        <v>55977600</v>
      </c>
    </row>
    <row r="1711" spans="1:15" x14ac:dyDescent="0.4">
      <c r="A1711">
        <v>1696</v>
      </c>
      <c r="B1711" s="63">
        <v>42906</v>
      </c>
      <c r="C1711" s="37">
        <v>244.25</v>
      </c>
      <c r="D1711" s="37">
        <v>244.259995</v>
      </c>
      <c r="E1711" s="37">
        <v>242.990005</v>
      </c>
      <c r="F1711" s="37">
        <v>243.009995</v>
      </c>
      <c r="G1711" s="38">
        <v>56906400</v>
      </c>
      <c r="H1711" s="37">
        <v>217.57780500000001</v>
      </c>
      <c r="I1711" s="41">
        <f t="shared" si="199"/>
        <v>0.89534508652617362</v>
      </c>
      <c r="J1711" s="41">
        <f t="shared" ca="1" si="200"/>
        <v>1</v>
      </c>
      <c r="K1711" s="37">
        <f t="shared" si="201"/>
        <v>218.69</v>
      </c>
      <c r="L1711" s="37">
        <f t="shared" si="202"/>
        <v>218.7</v>
      </c>
      <c r="M1711" s="37">
        <f t="shared" si="203"/>
        <v>217.56</v>
      </c>
      <c r="N1711" s="37">
        <f t="shared" si="204"/>
        <v>217.58</v>
      </c>
      <c r="O1711" s="38">
        <f t="shared" ca="1" si="205"/>
        <v>56906400</v>
      </c>
    </row>
    <row r="1712" spans="1:15" x14ac:dyDescent="0.4">
      <c r="A1712">
        <v>1697</v>
      </c>
      <c r="B1712" s="63">
        <v>42905</v>
      </c>
      <c r="C1712" s="37">
        <v>243.58999600000001</v>
      </c>
      <c r="D1712" s="37">
        <v>244.729996</v>
      </c>
      <c r="E1712" s="37">
        <v>243.479996</v>
      </c>
      <c r="F1712" s="37">
        <v>244.66000399999999</v>
      </c>
      <c r="G1712" s="38">
        <v>65123800</v>
      </c>
      <c r="H1712" s="37">
        <v>219.055161</v>
      </c>
      <c r="I1712" s="41">
        <f t="shared" si="199"/>
        <v>0.89534520321515243</v>
      </c>
      <c r="J1712" s="41">
        <f t="shared" ca="1" si="200"/>
        <v>1</v>
      </c>
      <c r="K1712" s="37">
        <f t="shared" si="201"/>
        <v>218.1</v>
      </c>
      <c r="L1712" s="37">
        <f t="shared" si="202"/>
        <v>219.12</v>
      </c>
      <c r="M1712" s="37">
        <f t="shared" si="203"/>
        <v>218</v>
      </c>
      <c r="N1712" s="37">
        <f t="shared" si="204"/>
        <v>219.06</v>
      </c>
      <c r="O1712" s="38">
        <f t="shared" ca="1" si="205"/>
        <v>65123800</v>
      </c>
    </row>
    <row r="1713" spans="1:15" x14ac:dyDescent="0.4">
      <c r="A1713">
        <v>1698</v>
      </c>
      <c r="B1713" s="63">
        <v>42902</v>
      </c>
      <c r="C1713" s="37">
        <v>242.770004</v>
      </c>
      <c r="D1713" s="37">
        <v>242.83000200000001</v>
      </c>
      <c r="E1713" s="37">
        <v>241.63000500000001</v>
      </c>
      <c r="F1713" s="37">
        <v>242.63999899999999</v>
      </c>
      <c r="G1713" s="38">
        <v>84553100</v>
      </c>
      <c r="H1713" s="37">
        <v>217.24650600000001</v>
      </c>
      <c r="I1713" s="41">
        <f t="shared" si="199"/>
        <v>0.89534498390762041</v>
      </c>
      <c r="J1713" s="41">
        <f t="shared" ca="1" si="200"/>
        <v>1</v>
      </c>
      <c r="K1713" s="37">
        <f t="shared" si="201"/>
        <v>217.36</v>
      </c>
      <c r="L1713" s="37">
        <f t="shared" si="202"/>
        <v>217.42</v>
      </c>
      <c r="M1713" s="37">
        <f t="shared" si="203"/>
        <v>216.34</v>
      </c>
      <c r="N1713" s="37">
        <f t="shared" si="204"/>
        <v>217.25</v>
      </c>
      <c r="O1713" s="38">
        <f t="shared" ca="1" si="205"/>
        <v>84553100</v>
      </c>
    </row>
    <row r="1714" spans="1:15" x14ac:dyDescent="0.4">
      <c r="A1714">
        <v>1699</v>
      </c>
      <c r="B1714" s="63">
        <v>42901</v>
      </c>
      <c r="C1714" s="37">
        <v>242.679993</v>
      </c>
      <c r="D1714" s="37">
        <v>243.91000399999999</v>
      </c>
      <c r="E1714" s="37">
        <v>242.36000100000001</v>
      </c>
      <c r="F1714" s="37">
        <v>243.770004</v>
      </c>
      <c r="G1714" s="38">
        <v>66464900</v>
      </c>
      <c r="H1714" s="37">
        <v>217.19906599999999</v>
      </c>
      <c r="I1714" s="41">
        <f t="shared" si="199"/>
        <v>0.89099996897075162</v>
      </c>
      <c r="J1714" s="41">
        <f t="shared" ca="1" si="200"/>
        <v>1</v>
      </c>
      <c r="K1714" s="37">
        <f t="shared" si="201"/>
        <v>216.23</v>
      </c>
      <c r="L1714" s="37">
        <f t="shared" si="202"/>
        <v>217.32</v>
      </c>
      <c r="M1714" s="37">
        <f t="shared" si="203"/>
        <v>215.94</v>
      </c>
      <c r="N1714" s="37">
        <f t="shared" si="204"/>
        <v>217.2</v>
      </c>
      <c r="O1714" s="38">
        <f t="shared" ca="1" si="205"/>
        <v>66464900</v>
      </c>
    </row>
    <row r="1715" spans="1:15" x14ac:dyDescent="0.4">
      <c r="A1715">
        <v>1700</v>
      </c>
      <c r="B1715" s="63">
        <v>42900</v>
      </c>
      <c r="C1715" s="37">
        <v>244.86000100000001</v>
      </c>
      <c r="D1715" s="37">
        <v>244.86999499999999</v>
      </c>
      <c r="E1715" s="37">
        <v>243.28999300000001</v>
      </c>
      <c r="F1715" s="37">
        <v>244.240005</v>
      </c>
      <c r="G1715" s="38">
        <v>78602300</v>
      </c>
      <c r="H1715" s="37">
        <v>217.61784399999999</v>
      </c>
      <c r="I1715" s="41">
        <f t="shared" si="199"/>
        <v>0.89099999813707831</v>
      </c>
      <c r="J1715" s="41">
        <f t="shared" ca="1" si="200"/>
        <v>1</v>
      </c>
      <c r="K1715" s="37">
        <f t="shared" si="201"/>
        <v>218.17</v>
      </c>
      <c r="L1715" s="37">
        <f t="shared" si="202"/>
        <v>218.18</v>
      </c>
      <c r="M1715" s="37">
        <f t="shared" si="203"/>
        <v>216.77</v>
      </c>
      <c r="N1715" s="37">
        <f t="shared" si="204"/>
        <v>217.62</v>
      </c>
      <c r="O1715" s="38">
        <f t="shared" ca="1" si="205"/>
        <v>78602300</v>
      </c>
    </row>
    <row r="1716" spans="1:15" x14ac:dyDescent="0.4">
      <c r="A1716">
        <v>1701</v>
      </c>
      <c r="B1716" s="63">
        <v>42899</v>
      </c>
      <c r="C1716" s="37">
        <v>243.979996</v>
      </c>
      <c r="D1716" s="37">
        <v>244.61000100000001</v>
      </c>
      <c r="E1716" s="37">
        <v>243.58000200000001</v>
      </c>
      <c r="F1716" s="37">
        <v>244.550003</v>
      </c>
      <c r="G1716" s="38">
        <v>60067000</v>
      </c>
      <c r="H1716" s="37">
        <v>217.89407299999999</v>
      </c>
      <c r="I1716" s="41">
        <f t="shared" si="199"/>
        <v>0.89100008312001533</v>
      </c>
      <c r="J1716" s="41">
        <f t="shared" ca="1" si="200"/>
        <v>1</v>
      </c>
      <c r="K1716" s="37">
        <f t="shared" si="201"/>
        <v>217.39</v>
      </c>
      <c r="L1716" s="37">
        <f t="shared" si="202"/>
        <v>217.95</v>
      </c>
      <c r="M1716" s="37">
        <f t="shared" si="203"/>
        <v>217.03</v>
      </c>
      <c r="N1716" s="37">
        <f t="shared" si="204"/>
        <v>217.89</v>
      </c>
      <c r="O1716" s="38">
        <f t="shared" ca="1" si="205"/>
        <v>60067000</v>
      </c>
    </row>
    <row r="1717" spans="1:15" x14ac:dyDescent="0.4">
      <c r="A1717">
        <v>1702</v>
      </c>
      <c r="B1717" s="63">
        <v>42898</v>
      </c>
      <c r="C1717" s="37">
        <v>243.13000500000001</v>
      </c>
      <c r="D1717" s="37">
        <v>243.41999799999999</v>
      </c>
      <c r="E1717" s="37">
        <v>242.38000500000001</v>
      </c>
      <c r="F1717" s="37">
        <v>243.36000100000001</v>
      </c>
      <c r="G1717" s="38">
        <v>86108100</v>
      </c>
      <c r="H1717" s="37">
        <v>216.833755</v>
      </c>
      <c r="I1717" s="41">
        <f t="shared" si="199"/>
        <v>0.89099997579306378</v>
      </c>
      <c r="J1717" s="41">
        <f t="shared" ca="1" si="200"/>
        <v>1</v>
      </c>
      <c r="K1717" s="37">
        <f t="shared" si="201"/>
        <v>216.63</v>
      </c>
      <c r="L1717" s="37">
        <f t="shared" si="202"/>
        <v>216.89</v>
      </c>
      <c r="M1717" s="37">
        <f t="shared" si="203"/>
        <v>215.96</v>
      </c>
      <c r="N1717" s="37">
        <f t="shared" si="204"/>
        <v>216.83</v>
      </c>
      <c r="O1717" s="38">
        <f t="shared" ca="1" si="205"/>
        <v>86108100</v>
      </c>
    </row>
    <row r="1718" spans="1:15" x14ac:dyDescent="0.4">
      <c r="A1718">
        <v>1703</v>
      </c>
      <c r="B1718" s="63">
        <v>42895</v>
      </c>
      <c r="C1718" s="37">
        <v>244.08999600000001</v>
      </c>
      <c r="D1718" s="37">
        <v>245.009995</v>
      </c>
      <c r="E1718" s="37">
        <v>241.949997</v>
      </c>
      <c r="F1718" s="37">
        <v>243.41000399999999</v>
      </c>
      <c r="G1718" s="38">
        <v>132256400</v>
      </c>
      <c r="H1718" s="37">
        <v>216.87828099999999</v>
      </c>
      <c r="I1718" s="41">
        <f t="shared" si="199"/>
        <v>0.89099986621749527</v>
      </c>
      <c r="J1718" s="41">
        <f t="shared" ca="1" si="200"/>
        <v>1</v>
      </c>
      <c r="K1718" s="37">
        <f t="shared" si="201"/>
        <v>217.48</v>
      </c>
      <c r="L1718" s="37">
        <f t="shared" si="202"/>
        <v>218.3</v>
      </c>
      <c r="M1718" s="37">
        <f t="shared" si="203"/>
        <v>215.58</v>
      </c>
      <c r="N1718" s="37">
        <f t="shared" si="204"/>
        <v>216.88</v>
      </c>
      <c r="O1718" s="38">
        <f t="shared" ca="1" si="205"/>
        <v>132256400</v>
      </c>
    </row>
    <row r="1719" spans="1:15" x14ac:dyDescent="0.4">
      <c r="A1719">
        <v>1704</v>
      </c>
      <c r="B1719" s="63">
        <v>42894</v>
      </c>
      <c r="C1719" s="37">
        <v>243.770004</v>
      </c>
      <c r="D1719" s="37">
        <v>244.33000200000001</v>
      </c>
      <c r="E1719" s="37">
        <v>243.16999799999999</v>
      </c>
      <c r="F1719" s="37">
        <v>243.779999</v>
      </c>
      <c r="G1719" s="38">
        <v>65950700</v>
      </c>
      <c r="H1719" s="37">
        <v>217.207932</v>
      </c>
      <c r="I1719" s="41">
        <f t="shared" si="199"/>
        <v>0.8909998067560907</v>
      </c>
      <c r="J1719" s="41">
        <f t="shared" ca="1" si="200"/>
        <v>1</v>
      </c>
      <c r="K1719" s="37">
        <f t="shared" si="201"/>
        <v>217.2</v>
      </c>
      <c r="L1719" s="37">
        <f t="shared" si="202"/>
        <v>217.7</v>
      </c>
      <c r="M1719" s="37">
        <f t="shared" si="203"/>
        <v>216.66</v>
      </c>
      <c r="N1719" s="37">
        <f t="shared" si="204"/>
        <v>217.21</v>
      </c>
      <c r="O1719" s="38">
        <f t="shared" ca="1" si="205"/>
        <v>65950700</v>
      </c>
    </row>
    <row r="1720" spans="1:15" x14ac:dyDescent="0.4">
      <c r="A1720">
        <v>1705</v>
      </c>
      <c r="B1720" s="63">
        <v>42893</v>
      </c>
      <c r="C1720" s="37">
        <v>243.60000600000001</v>
      </c>
      <c r="D1720" s="37">
        <v>243.91999799999999</v>
      </c>
      <c r="E1720" s="37">
        <v>242.83000200000001</v>
      </c>
      <c r="F1720" s="37">
        <v>243.66000399999999</v>
      </c>
      <c r="G1720" s="38">
        <v>54144300</v>
      </c>
      <c r="H1720" s="37">
        <v>217.10107400000001</v>
      </c>
      <c r="I1720" s="41">
        <f t="shared" si="199"/>
        <v>0.89100004283017253</v>
      </c>
      <c r="J1720" s="41">
        <f t="shared" ca="1" si="200"/>
        <v>1</v>
      </c>
      <c r="K1720" s="37">
        <f t="shared" si="201"/>
        <v>217.05</v>
      </c>
      <c r="L1720" s="37">
        <f t="shared" si="202"/>
        <v>217.33</v>
      </c>
      <c r="M1720" s="37">
        <f t="shared" si="203"/>
        <v>216.36</v>
      </c>
      <c r="N1720" s="37">
        <f t="shared" si="204"/>
        <v>217.1</v>
      </c>
      <c r="O1720" s="38">
        <f t="shared" ca="1" si="205"/>
        <v>54144300</v>
      </c>
    </row>
    <row r="1721" spans="1:15" x14ac:dyDescent="0.4">
      <c r="A1721">
        <v>1706</v>
      </c>
      <c r="B1721" s="63">
        <v>42892</v>
      </c>
      <c r="C1721" s="37">
        <v>243.33999600000001</v>
      </c>
      <c r="D1721" s="37">
        <v>243.979996</v>
      </c>
      <c r="E1721" s="37">
        <v>243.11999499999999</v>
      </c>
      <c r="F1721" s="37">
        <v>243.21000699999999</v>
      </c>
      <c r="G1721" s="38">
        <v>50375400</v>
      </c>
      <c r="H1721" s="37">
        <v>216.700073</v>
      </c>
      <c r="I1721" s="41">
        <f t="shared" si="199"/>
        <v>0.89099982222359797</v>
      </c>
      <c r="J1721" s="41">
        <f t="shared" ca="1" si="200"/>
        <v>1</v>
      </c>
      <c r="K1721" s="37">
        <f t="shared" si="201"/>
        <v>216.82</v>
      </c>
      <c r="L1721" s="37">
        <f t="shared" si="202"/>
        <v>217.39</v>
      </c>
      <c r="M1721" s="37">
        <f t="shared" si="203"/>
        <v>216.62</v>
      </c>
      <c r="N1721" s="37">
        <f t="shared" si="204"/>
        <v>216.7</v>
      </c>
      <c r="O1721" s="38">
        <f t="shared" ca="1" si="205"/>
        <v>50375400</v>
      </c>
    </row>
    <row r="1722" spans="1:15" x14ac:dyDescent="0.4">
      <c r="A1722">
        <v>1707</v>
      </c>
      <c r="B1722" s="63">
        <v>42891</v>
      </c>
      <c r="C1722" s="37">
        <v>243.970001</v>
      </c>
      <c r="D1722" s="37">
        <v>244.300003</v>
      </c>
      <c r="E1722" s="37">
        <v>243.759995</v>
      </c>
      <c r="F1722" s="37">
        <v>243.990005</v>
      </c>
      <c r="G1722" s="38">
        <v>44698800</v>
      </c>
      <c r="H1722" s="37">
        <v>217.395081</v>
      </c>
      <c r="I1722" s="41">
        <f t="shared" si="199"/>
        <v>0.89099994485429845</v>
      </c>
      <c r="J1722" s="41">
        <f t="shared" ca="1" si="200"/>
        <v>1</v>
      </c>
      <c r="K1722" s="37">
        <f t="shared" si="201"/>
        <v>217.38</v>
      </c>
      <c r="L1722" s="37">
        <f t="shared" si="202"/>
        <v>217.67</v>
      </c>
      <c r="M1722" s="37">
        <f t="shared" si="203"/>
        <v>217.19</v>
      </c>
      <c r="N1722" s="37">
        <f t="shared" si="204"/>
        <v>217.4</v>
      </c>
      <c r="O1722" s="38">
        <f t="shared" ca="1" si="205"/>
        <v>44698800</v>
      </c>
    </row>
    <row r="1723" spans="1:15" x14ac:dyDescent="0.4">
      <c r="A1723">
        <v>1708</v>
      </c>
      <c r="B1723" s="63">
        <v>42888</v>
      </c>
      <c r="C1723" s="37">
        <v>243.41999799999999</v>
      </c>
      <c r="D1723" s="37">
        <v>244.35000600000001</v>
      </c>
      <c r="E1723" s="37">
        <v>243.08000200000001</v>
      </c>
      <c r="F1723" s="37">
        <v>244.16999799999999</v>
      </c>
      <c r="G1723" s="38">
        <v>88666100</v>
      </c>
      <c r="H1723" s="37">
        <v>217.55549600000001</v>
      </c>
      <c r="I1723" s="41">
        <f t="shared" si="199"/>
        <v>0.89100011378138277</v>
      </c>
      <c r="J1723" s="41">
        <f t="shared" ca="1" si="200"/>
        <v>1</v>
      </c>
      <c r="K1723" s="37">
        <f t="shared" si="201"/>
        <v>216.89</v>
      </c>
      <c r="L1723" s="37">
        <f t="shared" si="202"/>
        <v>217.72</v>
      </c>
      <c r="M1723" s="37">
        <f t="shared" si="203"/>
        <v>216.58</v>
      </c>
      <c r="N1723" s="37">
        <f t="shared" si="204"/>
        <v>217.56</v>
      </c>
      <c r="O1723" s="38">
        <f t="shared" ca="1" si="205"/>
        <v>88666100</v>
      </c>
    </row>
    <row r="1724" spans="1:15" x14ac:dyDescent="0.4">
      <c r="A1724">
        <v>1709</v>
      </c>
      <c r="B1724" s="63">
        <v>42887</v>
      </c>
      <c r="C1724" s="37">
        <v>241.970001</v>
      </c>
      <c r="D1724" s="37">
        <v>243.38000500000001</v>
      </c>
      <c r="E1724" s="37">
        <v>241.63999899999999</v>
      </c>
      <c r="F1724" s="37">
        <v>243.36000100000001</v>
      </c>
      <c r="G1724" s="38">
        <v>68962000</v>
      </c>
      <c r="H1724" s="37">
        <v>216.833755</v>
      </c>
      <c r="I1724" s="41">
        <f t="shared" si="199"/>
        <v>0.89099997579306378</v>
      </c>
      <c r="J1724" s="41">
        <f t="shared" ca="1" si="200"/>
        <v>1</v>
      </c>
      <c r="K1724" s="37">
        <f t="shared" si="201"/>
        <v>215.6</v>
      </c>
      <c r="L1724" s="37">
        <f t="shared" si="202"/>
        <v>216.85</v>
      </c>
      <c r="M1724" s="37">
        <f t="shared" si="203"/>
        <v>215.3</v>
      </c>
      <c r="N1724" s="37">
        <f t="shared" si="204"/>
        <v>216.83</v>
      </c>
      <c r="O1724" s="38">
        <f t="shared" ca="1" si="205"/>
        <v>68962000</v>
      </c>
    </row>
    <row r="1725" spans="1:15" x14ac:dyDescent="0.4">
      <c r="A1725">
        <v>1710</v>
      </c>
      <c r="B1725" s="63">
        <v>42886</v>
      </c>
      <c r="C1725" s="37">
        <v>241.83999600000001</v>
      </c>
      <c r="D1725" s="37">
        <v>241.88000500000001</v>
      </c>
      <c r="E1725" s="37">
        <v>240.63999899999999</v>
      </c>
      <c r="F1725" s="37">
        <v>241.44000199999999</v>
      </c>
      <c r="G1725" s="38">
        <v>91796000</v>
      </c>
      <c r="H1725" s="37">
        <v>215.12303199999999</v>
      </c>
      <c r="I1725" s="41">
        <f t="shared" si="199"/>
        <v>0.89099995948475841</v>
      </c>
      <c r="J1725" s="41">
        <f t="shared" ca="1" si="200"/>
        <v>1</v>
      </c>
      <c r="K1725" s="37">
        <f t="shared" si="201"/>
        <v>215.48</v>
      </c>
      <c r="L1725" s="37">
        <f t="shared" si="202"/>
        <v>215.52</v>
      </c>
      <c r="M1725" s="37">
        <f t="shared" si="203"/>
        <v>214.41</v>
      </c>
      <c r="N1725" s="37">
        <f t="shared" si="204"/>
        <v>215.12</v>
      </c>
      <c r="O1725" s="38">
        <f t="shared" ca="1" si="205"/>
        <v>91796000</v>
      </c>
    </row>
    <row r="1726" spans="1:15" x14ac:dyDescent="0.4">
      <c r="A1726">
        <v>1711</v>
      </c>
      <c r="B1726" s="63">
        <v>42885</v>
      </c>
      <c r="C1726" s="37">
        <v>241.33999600000001</v>
      </c>
      <c r="D1726" s="37">
        <v>241.78999300000001</v>
      </c>
      <c r="E1726" s="37">
        <v>241.16000399999999</v>
      </c>
      <c r="F1726" s="37">
        <v>241.5</v>
      </c>
      <c r="G1726" s="38">
        <v>35201900</v>
      </c>
      <c r="H1726" s="37">
        <v>215.176468</v>
      </c>
      <c r="I1726" s="41">
        <f t="shared" si="199"/>
        <v>0.89099986749482396</v>
      </c>
      <c r="J1726" s="41">
        <f t="shared" ca="1" si="200"/>
        <v>1</v>
      </c>
      <c r="K1726" s="37">
        <f t="shared" si="201"/>
        <v>215.03</v>
      </c>
      <c r="L1726" s="37">
        <f t="shared" si="202"/>
        <v>215.43</v>
      </c>
      <c r="M1726" s="37">
        <f t="shared" si="203"/>
        <v>214.87</v>
      </c>
      <c r="N1726" s="37">
        <f t="shared" si="204"/>
        <v>215.18</v>
      </c>
      <c r="O1726" s="38">
        <f t="shared" ca="1" si="205"/>
        <v>35201900</v>
      </c>
    </row>
    <row r="1727" spans="1:15" x14ac:dyDescent="0.4">
      <c r="A1727">
        <v>1712</v>
      </c>
      <c r="B1727" s="63">
        <v>42881</v>
      </c>
      <c r="C1727" s="37">
        <v>241.53999300000001</v>
      </c>
      <c r="D1727" s="37">
        <v>241.89999399999999</v>
      </c>
      <c r="E1727" s="37">
        <v>241.449997</v>
      </c>
      <c r="F1727" s="37">
        <v>241.71000699999999</v>
      </c>
      <c r="G1727" s="38">
        <v>46629900</v>
      </c>
      <c r="H1727" s="37">
        <v>215.36360199999999</v>
      </c>
      <c r="I1727" s="41">
        <f t="shared" si="199"/>
        <v>0.89099994109883918</v>
      </c>
      <c r="J1727" s="41">
        <f t="shared" ca="1" si="200"/>
        <v>1</v>
      </c>
      <c r="K1727" s="37">
        <f t="shared" si="201"/>
        <v>215.21</v>
      </c>
      <c r="L1727" s="37">
        <f t="shared" si="202"/>
        <v>215.53</v>
      </c>
      <c r="M1727" s="37">
        <f t="shared" si="203"/>
        <v>215.13</v>
      </c>
      <c r="N1727" s="37">
        <f t="shared" si="204"/>
        <v>215.36</v>
      </c>
      <c r="O1727" s="38">
        <f t="shared" ca="1" si="205"/>
        <v>46629900</v>
      </c>
    </row>
    <row r="1728" spans="1:15" x14ac:dyDescent="0.4">
      <c r="A1728">
        <v>1713</v>
      </c>
      <c r="B1728" s="63">
        <v>42880</v>
      </c>
      <c r="C1728" s="37">
        <v>241.199997</v>
      </c>
      <c r="D1728" s="37">
        <v>242.08000200000001</v>
      </c>
      <c r="E1728" s="37">
        <v>240.96000699999999</v>
      </c>
      <c r="F1728" s="37">
        <v>241.759995</v>
      </c>
      <c r="G1728" s="38">
        <v>64071700</v>
      </c>
      <c r="H1728" s="37">
        <v>215.40820299999999</v>
      </c>
      <c r="I1728" s="41">
        <f t="shared" si="199"/>
        <v>0.89100019628971283</v>
      </c>
      <c r="J1728" s="41">
        <f t="shared" ca="1" si="200"/>
        <v>1</v>
      </c>
      <c r="K1728" s="37">
        <f t="shared" si="201"/>
        <v>214.91</v>
      </c>
      <c r="L1728" s="37">
        <f t="shared" si="202"/>
        <v>215.69</v>
      </c>
      <c r="M1728" s="37">
        <f t="shared" si="203"/>
        <v>214.7</v>
      </c>
      <c r="N1728" s="37">
        <f t="shared" si="204"/>
        <v>215.41</v>
      </c>
      <c r="O1728" s="38">
        <f t="shared" ca="1" si="205"/>
        <v>64071700</v>
      </c>
    </row>
    <row r="1729" spans="1:15" x14ac:dyDescent="0.4">
      <c r="A1729">
        <v>1714</v>
      </c>
      <c r="B1729" s="63">
        <v>42879</v>
      </c>
      <c r="C1729" s="37">
        <v>240.320007</v>
      </c>
      <c r="D1729" s="37">
        <v>240.729996</v>
      </c>
      <c r="E1729" s="37">
        <v>239.929993</v>
      </c>
      <c r="F1729" s="37">
        <v>240.61000100000001</v>
      </c>
      <c r="G1729" s="38">
        <v>46927700</v>
      </c>
      <c r="H1729" s="37">
        <v>214.38351399999999</v>
      </c>
      <c r="I1729" s="41">
        <f t="shared" si="199"/>
        <v>0.8910000129213248</v>
      </c>
      <c r="J1729" s="41">
        <f t="shared" ca="1" si="200"/>
        <v>1</v>
      </c>
      <c r="K1729" s="37">
        <f t="shared" si="201"/>
        <v>214.13</v>
      </c>
      <c r="L1729" s="37">
        <f t="shared" si="202"/>
        <v>214.49</v>
      </c>
      <c r="M1729" s="37">
        <f t="shared" si="203"/>
        <v>213.78</v>
      </c>
      <c r="N1729" s="37">
        <f t="shared" si="204"/>
        <v>214.38</v>
      </c>
      <c r="O1729" s="38">
        <f t="shared" ca="1" si="205"/>
        <v>46927700</v>
      </c>
    </row>
    <row r="1730" spans="1:15" x14ac:dyDescent="0.4">
      <c r="A1730">
        <v>1715</v>
      </c>
      <c r="B1730" s="63">
        <v>42878</v>
      </c>
      <c r="C1730" s="37">
        <v>239.949997</v>
      </c>
      <c r="D1730" s="37">
        <v>240.240005</v>
      </c>
      <c r="E1730" s="37">
        <v>239.509995</v>
      </c>
      <c r="F1730" s="37">
        <v>240.050003</v>
      </c>
      <c r="G1730" s="38">
        <v>48341700</v>
      </c>
      <c r="H1730" s="37">
        <v>213.88453699999999</v>
      </c>
      <c r="I1730" s="41">
        <f t="shared" si="199"/>
        <v>0.89099993470943628</v>
      </c>
      <c r="J1730" s="41">
        <f t="shared" ca="1" si="200"/>
        <v>1</v>
      </c>
      <c r="K1730" s="37">
        <f t="shared" si="201"/>
        <v>213.8</v>
      </c>
      <c r="L1730" s="37">
        <f t="shared" si="202"/>
        <v>214.05</v>
      </c>
      <c r="M1730" s="37">
        <f t="shared" si="203"/>
        <v>213.4</v>
      </c>
      <c r="N1730" s="37">
        <f t="shared" si="204"/>
        <v>213.88</v>
      </c>
      <c r="O1730" s="38">
        <f t="shared" ca="1" si="205"/>
        <v>48341700</v>
      </c>
    </row>
    <row r="1731" spans="1:15" x14ac:dyDescent="0.4">
      <c r="A1731">
        <v>1716</v>
      </c>
      <c r="B1731" s="63">
        <v>42877</v>
      </c>
      <c r="C1731" s="37">
        <v>238.89999399999999</v>
      </c>
      <c r="D1731" s="37">
        <v>239.71000699999999</v>
      </c>
      <c r="E1731" s="37">
        <v>238.820007</v>
      </c>
      <c r="F1731" s="37">
        <v>239.520004</v>
      </c>
      <c r="G1731" s="38">
        <v>61010600</v>
      </c>
      <c r="H1731" s="37">
        <v>213.412308</v>
      </c>
      <c r="I1731" s="41">
        <f t="shared" si="199"/>
        <v>0.89099993502004116</v>
      </c>
      <c r="J1731" s="41">
        <f t="shared" ca="1" si="200"/>
        <v>1</v>
      </c>
      <c r="K1731" s="37">
        <f t="shared" si="201"/>
        <v>212.86</v>
      </c>
      <c r="L1731" s="37">
        <f t="shared" si="202"/>
        <v>213.58</v>
      </c>
      <c r="M1731" s="37">
        <f t="shared" si="203"/>
        <v>212.79</v>
      </c>
      <c r="N1731" s="37">
        <f t="shared" si="204"/>
        <v>213.41</v>
      </c>
      <c r="O1731" s="38">
        <f t="shared" ca="1" si="205"/>
        <v>61010600</v>
      </c>
    </row>
    <row r="1732" spans="1:15" x14ac:dyDescent="0.4">
      <c r="A1732">
        <v>1717</v>
      </c>
      <c r="B1732" s="63">
        <v>42874</v>
      </c>
      <c r="C1732" s="37">
        <v>237.33000200000001</v>
      </c>
      <c r="D1732" s="37">
        <v>239.08000200000001</v>
      </c>
      <c r="E1732" s="37">
        <v>237.270004</v>
      </c>
      <c r="F1732" s="37">
        <v>238.30999800000001</v>
      </c>
      <c r="G1732" s="38">
        <v>115011400</v>
      </c>
      <c r="H1732" s="37">
        <v>212.33424400000001</v>
      </c>
      <c r="I1732" s="41">
        <f t="shared" si="199"/>
        <v>0.89100015014896694</v>
      </c>
      <c r="J1732" s="41">
        <f t="shared" ca="1" si="200"/>
        <v>1</v>
      </c>
      <c r="K1732" s="37">
        <f t="shared" si="201"/>
        <v>211.46</v>
      </c>
      <c r="L1732" s="37">
        <f t="shared" si="202"/>
        <v>213.02</v>
      </c>
      <c r="M1732" s="37">
        <f t="shared" si="203"/>
        <v>211.41</v>
      </c>
      <c r="N1732" s="37">
        <f t="shared" si="204"/>
        <v>212.33</v>
      </c>
      <c r="O1732" s="38">
        <f t="shared" ca="1" si="205"/>
        <v>115011400</v>
      </c>
    </row>
    <row r="1733" spans="1:15" x14ac:dyDescent="0.4">
      <c r="A1733">
        <v>1718</v>
      </c>
      <c r="B1733" s="63">
        <v>42873</v>
      </c>
      <c r="C1733" s="37">
        <v>235.729996</v>
      </c>
      <c r="D1733" s="37">
        <v>237.75</v>
      </c>
      <c r="E1733" s="37">
        <v>235.429993</v>
      </c>
      <c r="F1733" s="37">
        <v>236.770004</v>
      </c>
      <c r="G1733" s="38">
        <v>107047700</v>
      </c>
      <c r="H1733" s="37">
        <v>210.962051</v>
      </c>
      <c r="I1733" s="41">
        <f t="shared" si="199"/>
        <v>0.89099990470076607</v>
      </c>
      <c r="J1733" s="41">
        <f t="shared" ca="1" si="200"/>
        <v>1</v>
      </c>
      <c r="K1733" s="37">
        <f t="shared" si="201"/>
        <v>210.04</v>
      </c>
      <c r="L1733" s="37">
        <f t="shared" si="202"/>
        <v>211.84</v>
      </c>
      <c r="M1733" s="37">
        <f t="shared" si="203"/>
        <v>209.77</v>
      </c>
      <c r="N1733" s="37">
        <f t="shared" si="204"/>
        <v>210.96</v>
      </c>
      <c r="O1733" s="38">
        <f t="shared" ca="1" si="205"/>
        <v>107047700</v>
      </c>
    </row>
    <row r="1734" spans="1:15" x14ac:dyDescent="0.4">
      <c r="A1734">
        <v>1719</v>
      </c>
      <c r="B1734" s="63">
        <v>42872</v>
      </c>
      <c r="C1734" s="37">
        <v>240.08000200000001</v>
      </c>
      <c r="D1734" s="37">
        <v>240.08000200000001</v>
      </c>
      <c r="E1734" s="37">
        <v>235.75</v>
      </c>
      <c r="F1734" s="37">
        <v>235.820007</v>
      </c>
      <c r="G1734" s="38">
        <v>172174100</v>
      </c>
      <c r="H1734" s="37">
        <v>210.11561599999999</v>
      </c>
      <c r="I1734" s="41">
        <f t="shared" si="199"/>
        <v>0.89099995658977305</v>
      </c>
      <c r="J1734" s="41">
        <f t="shared" ca="1" si="200"/>
        <v>1</v>
      </c>
      <c r="K1734" s="37">
        <f t="shared" si="201"/>
        <v>213.91</v>
      </c>
      <c r="L1734" s="37">
        <f t="shared" si="202"/>
        <v>213.91</v>
      </c>
      <c r="M1734" s="37">
        <f t="shared" si="203"/>
        <v>210.05</v>
      </c>
      <c r="N1734" s="37">
        <f t="shared" si="204"/>
        <v>210.12</v>
      </c>
      <c r="O1734" s="38">
        <f t="shared" ca="1" si="205"/>
        <v>172174100</v>
      </c>
    </row>
    <row r="1735" spans="1:15" x14ac:dyDescent="0.4">
      <c r="A1735">
        <v>1720</v>
      </c>
      <c r="B1735" s="63">
        <v>42871</v>
      </c>
      <c r="C1735" s="37">
        <v>240.63999899999999</v>
      </c>
      <c r="D1735" s="37">
        <v>240.66999799999999</v>
      </c>
      <c r="E1735" s="37">
        <v>239.63000500000001</v>
      </c>
      <c r="F1735" s="37">
        <v>240.08000200000001</v>
      </c>
      <c r="G1735" s="38">
        <v>51241800</v>
      </c>
      <c r="H1735" s="37">
        <v>213.91125500000001</v>
      </c>
      <c r="I1735" s="41">
        <f t="shared" si="199"/>
        <v>0.89099988844551914</v>
      </c>
      <c r="J1735" s="41">
        <f t="shared" ca="1" si="200"/>
        <v>1</v>
      </c>
      <c r="K1735" s="37">
        <f t="shared" si="201"/>
        <v>214.41</v>
      </c>
      <c r="L1735" s="37">
        <f t="shared" si="202"/>
        <v>214.44</v>
      </c>
      <c r="M1735" s="37">
        <f t="shared" si="203"/>
        <v>213.51</v>
      </c>
      <c r="N1735" s="37">
        <f t="shared" si="204"/>
        <v>213.91</v>
      </c>
      <c r="O1735" s="38">
        <f t="shared" ca="1" si="205"/>
        <v>51241800</v>
      </c>
    </row>
    <row r="1736" spans="1:15" x14ac:dyDescent="0.4">
      <c r="A1736">
        <v>1721</v>
      </c>
      <c r="B1736" s="63">
        <v>42870</v>
      </c>
      <c r="C1736" s="37">
        <v>239.470001</v>
      </c>
      <c r="D1736" s="37">
        <v>240.44000199999999</v>
      </c>
      <c r="E1736" s="37">
        <v>239.449997</v>
      </c>
      <c r="F1736" s="37">
        <v>240.300003</v>
      </c>
      <c r="G1736" s="38">
        <v>61918900</v>
      </c>
      <c r="H1736" s="37">
        <v>214.10734600000001</v>
      </c>
      <c r="I1736" s="41">
        <f t="shared" si="199"/>
        <v>0.89100018030378469</v>
      </c>
      <c r="J1736" s="41">
        <f t="shared" ca="1" si="200"/>
        <v>1</v>
      </c>
      <c r="K1736" s="37">
        <f t="shared" si="201"/>
        <v>213.37</v>
      </c>
      <c r="L1736" s="37">
        <f t="shared" si="202"/>
        <v>214.23</v>
      </c>
      <c r="M1736" s="37">
        <f t="shared" si="203"/>
        <v>213.35</v>
      </c>
      <c r="N1736" s="37">
        <f t="shared" si="204"/>
        <v>214.11</v>
      </c>
      <c r="O1736" s="38">
        <f t="shared" ca="1" si="205"/>
        <v>61918900</v>
      </c>
    </row>
    <row r="1737" spans="1:15" x14ac:dyDescent="0.4">
      <c r="A1737">
        <v>1722</v>
      </c>
      <c r="B1737" s="63">
        <v>42867</v>
      </c>
      <c r="C1737" s="37">
        <v>239.08999600000001</v>
      </c>
      <c r="D1737" s="37">
        <v>239.429993</v>
      </c>
      <c r="E1737" s="37">
        <v>238.66999799999999</v>
      </c>
      <c r="F1737" s="37">
        <v>238.979996</v>
      </c>
      <c r="G1737" s="38">
        <v>53912700</v>
      </c>
      <c r="H1737" s="37">
        <v>212.931183</v>
      </c>
      <c r="I1737" s="41">
        <f t="shared" si="199"/>
        <v>0.89100002746673412</v>
      </c>
      <c r="J1737" s="41">
        <f t="shared" ca="1" si="200"/>
        <v>1</v>
      </c>
      <c r="K1737" s="37">
        <f t="shared" si="201"/>
        <v>213.03</v>
      </c>
      <c r="L1737" s="37">
        <f t="shared" si="202"/>
        <v>213.33</v>
      </c>
      <c r="M1737" s="37">
        <f t="shared" si="203"/>
        <v>212.65</v>
      </c>
      <c r="N1737" s="37">
        <f t="shared" si="204"/>
        <v>212.93</v>
      </c>
      <c r="O1737" s="38">
        <f t="shared" ca="1" si="205"/>
        <v>53912700</v>
      </c>
    </row>
    <row r="1738" spans="1:15" x14ac:dyDescent="0.4">
      <c r="A1738">
        <v>1723</v>
      </c>
      <c r="B1738" s="63">
        <v>42866</v>
      </c>
      <c r="C1738" s="37">
        <v>239.35000600000001</v>
      </c>
      <c r="D1738" s="37">
        <v>239.570007</v>
      </c>
      <c r="E1738" s="37">
        <v>238.13000500000001</v>
      </c>
      <c r="F1738" s="37">
        <v>239.38000500000001</v>
      </c>
      <c r="G1738" s="38">
        <v>62358300</v>
      </c>
      <c r="H1738" s="37">
        <v>213.287598</v>
      </c>
      <c r="I1738" s="41">
        <f t="shared" si="199"/>
        <v>0.89100005658367332</v>
      </c>
      <c r="J1738" s="41">
        <f t="shared" ca="1" si="200"/>
        <v>1</v>
      </c>
      <c r="K1738" s="37">
        <f t="shared" si="201"/>
        <v>213.26</v>
      </c>
      <c r="L1738" s="37">
        <f t="shared" si="202"/>
        <v>213.46</v>
      </c>
      <c r="M1738" s="37">
        <f t="shared" si="203"/>
        <v>212.17</v>
      </c>
      <c r="N1738" s="37">
        <f t="shared" si="204"/>
        <v>213.29</v>
      </c>
      <c r="O1738" s="38">
        <f t="shared" ca="1" si="205"/>
        <v>62358300</v>
      </c>
    </row>
    <row r="1739" spans="1:15" x14ac:dyDescent="0.4">
      <c r="A1739">
        <v>1724</v>
      </c>
      <c r="B1739" s="63">
        <v>42865</v>
      </c>
      <c r="C1739" s="37">
        <v>239.38999899999999</v>
      </c>
      <c r="D1739" s="37">
        <v>239.86999499999999</v>
      </c>
      <c r="E1739" s="37">
        <v>239.14999399999999</v>
      </c>
      <c r="F1739" s="37">
        <v>239.86999499999999</v>
      </c>
      <c r="G1739" s="38">
        <v>54293800</v>
      </c>
      <c r="H1739" s="37">
        <v>213.72416699999999</v>
      </c>
      <c r="I1739" s="41">
        <f t="shared" si="199"/>
        <v>0.89100000606578578</v>
      </c>
      <c r="J1739" s="41">
        <f t="shared" ca="1" si="200"/>
        <v>1</v>
      </c>
      <c r="K1739" s="37">
        <f t="shared" si="201"/>
        <v>213.3</v>
      </c>
      <c r="L1739" s="37">
        <f t="shared" si="202"/>
        <v>213.72</v>
      </c>
      <c r="M1739" s="37">
        <f t="shared" si="203"/>
        <v>213.08</v>
      </c>
      <c r="N1739" s="37">
        <f t="shared" si="204"/>
        <v>213.72</v>
      </c>
      <c r="O1739" s="38">
        <f t="shared" ca="1" si="205"/>
        <v>54293800</v>
      </c>
    </row>
    <row r="1740" spans="1:15" x14ac:dyDescent="0.4">
      <c r="A1740">
        <v>1725</v>
      </c>
      <c r="B1740" s="63">
        <v>42864</v>
      </c>
      <c r="C1740" s="37">
        <v>239.96000699999999</v>
      </c>
      <c r="D1740" s="37">
        <v>240.19000199999999</v>
      </c>
      <c r="E1740" s="37">
        <v>239.03999300000001</v>
      </c>
      <c r="F1740" s="37">
        <v>239.44000199999999</v>
      </c>
      <c r="G1740" s="38">
        <v>51363200</v>
      </c>
      <c r="H1740" s="37">
        <v>213.34097299999999</v>
      </c>
      <c r="I1740" s="41">
        <f t="shared" si="199"/>
        <v>0.89099971273805789</v>
      </c>
      <c r="J1740" s="41">
        <f t="shared" ca="1" si="200"/>
        <v>1</v>
      </c>
      <c r="K1740" s="37">
        <f t="shared" si="201"/>
        <v>213.8</v>
      </c>
      <c r="L1740" s="37">
        <f t="shared" si="202"/>
        <v>214.01</v>
      </c>
      <c r="M1740" s="37">
        <f t="shared" si="203"/>
        <v>212.98</v>
      </c>
      <c r="N1740" s="37">
        <f t="shared" si="204"/>
        <v>213.34</v>
      </c>
      <c r="O1740" s="38">
        <f t="shared" ca="1" si="205"/>
        <v>51363200</v>
      </c>
    </row>
    <row r="1741" spans="1:15" x14ac:dyDescent="0.4">
      <c r="A1741">
        <v>1726</v>
      </c>
      <c r="B1741" s="63">
        <v>42863</v>
      </c>
      <c r="C1741" s="37">
        <v>239.75</v>
      </c>
      <c r="D1741" s="37">
        <v>239.91999799999999</v>
      </c>
      <c r="E1741" s="37">
        <v>239.16999799999999</v>
      </c>
      <c r="F1741" s="37">
        <v>239.66000399999999</v>
      </c>
      <c r="G1741" s="38">
        <v>48385700</v>
      </c>
      <c r="H1741" s="37">
        <v>213.53701799999999</v>
      </c>
      <c r="I1741" s="41">
        <f t="shared" si="199"/>
        <v>0.8909998098806674</v>
      </c>
      <c r="J1741" s="41">
        <f t="shared" ca="1" si="200"/>
        <v>1</v>
      </c>
      <c r="K1741" s="37">
        <f t="shared" si="201"/>
        <v>213.62</v>
      </c>
      <c r="L1741" s="37">
        <f t="shared" si="202"/>
        <v>213.77</v>
      </c>
      <c r="M1741" s="37">
        <f t="shared" si="203"/>
        <v>213.1</v>
      </c>
      <c r="N1741" s="37">
        <f t="shared" si="204"/>
        <v>213.54</v>
      </c>
      <c r="O1741" s="38">
        <f t="shared" ca="1" si="205"/>
        <v>48385700</v>
      </c>
    </row>
    <row r="1742" spans="1:15" x14ac:dyDescent="0.4">
      <c r="A1742">
        <v>1727</v>
      </c>
      <c r="B1742" s="63">
        <v>42860</v>
      </c>
      <c r="C1742" s="37">
        <v>239.19000199999999</v>
      </c>
      <c r="D1742" s="37">
        <v>239.720001</v>
      </c>
      <c r="E1742" s="37">
        <v>238.679993</v>
      </c>
      <c r="F1742" s="37">
        <v>239.699997</v>
      </c>
      <c r="G1742" s="38">
        <v>62001300</v>
      </c>
      <c r="H1742" s="37">
        <v>213.57270800000001</v>
      </c>
      <c r="I1742" s="41">
        <f t="shared" si="199"/>
        <v>0.89100004452649206</v>
      </c>
      <c r="J1742" s="41">
        <f t="shared" ca="1" si="200"/>
        <v>1</v>
      </c>
      <c r="K1742" s="37">
        <f t="shared" si="201"/>
        <v>213.12</v>
      </c>
      <c r="L1742" s="37">
        <f t="shared" si="202"/>
        <v>213.59</v>
      </c>
      <c r="M1742" s="37">
        <f t="shared" si="203"/>
        <v>212.66</v>
      </c>
      <c r="N1742" s="37">
        <f t="shared" si="204"/>
        <v>213.57</v>
      </c>
      <c r="O1742" s="38">
        <f t="shared" ca="1" si="205"/>
        <v>62001300</v>
      </c>
    </row>
    <row r="1743" spans="1:15" x14ac:dyDescent="0.4">
      <c r="A1743">
        <v>1728</v>
      </c>
      <c r="B1743" s="63">
        <v>42859</v>
      </c>
      <c r="C1743" s="37">
        <v>238.83000200000001</v>
      </c>
      <c r="D1743" s="37">
        <v>238.91999799999999</v>
      </c>
      <c r="E1743" s="37">
        <v>237.779999</v>
      </c>
      <c r="F1743" s="37">
        <v>238.759995</v>
      </c>
      <c r="G1743" s="38">
        <v>61462700</v>
      </c>
      <c r="H1743" s="37">
        <v>212.73512299999999</v>
      </c>
      <c r="I1743" s="41">
        <f t="shared" si="199"/>
        <v>0.89099986369157025</v>
      </c>
      <c r="J1743" s="41">
        <f t="shared" ca="1" si="200"/>
        <v>1</v>
      </c>
      <c r="K1743" s="37">
        <f t="shared" si="201"/>
        <v>212.8</v>
      </c>
      <c r="L1743" s="37">
        <f t="shared" si="202"/>
        <v>212.88</v>
      </c>
      <c r="M1743" s="37">
        <f t="shared" si="203"/>
        <v>211.86</v>
      </c>
      <c r="N1743" s="37">
        <f t="shared" si="204"/>
        <v>212.74</v>
      </c>
      <c r="O1743" s="38">
        <f t="shared" ca="1" si="205"/>
        <v>61462700</v>
      </c>
    </row>
    <row r="1744" spans="1:15" x14ac:dyDescent="0.4">
      <c r="A1744">
        <v>1729</v>
      </c>
      <c r="B1744" s="63">
        <v>42858</v>
      </c>
      <c r="C1744" s="37">
        <v>238.770004</v>
      </c>
      <c r="D1744" s="37">
        <v>238.88000500000001</v>
      </c>
      <c r="E1744" s="37">
        <v>237.699997</v>
      </c>
      <c r="F1744" s="37">
        <v>238.479996</v>
      </c>
      <c r="G1744" s="38">
        <v>73137700</v>
      </c>
      <c r="H1744" s="37">
        <v>212.48568700000001</v>
      </c>
      <c r="I1744" s="41">
        <f t="shared" si="199"/>
        <v>0.89100004429721646</v>
      </c>
      <c r="J1744" s="41">
        <f t="shared" ca="1" si="200"/>
        <v>1</v>
      </c>
      <c r="K1744" s="37">
        <f t="shared" si="201"/>
        <v>212.74</v>
      </c>
      <c r="L1744" s="37">
        <f t="shared" si="202"/>
        <v>212.84</v>
      </c>
      <c r="M1744" s="37">
        <f t="shared" si="203"/>
        <v>211.79</v>
      </c>
      <c r="N1744" s="37">
        <f t="shared" si="204"/>
        <v>212.49</v>
      </c>
      <c r="O1744" s="38">
        <f t="shared" ca="1" si="205"/>
        <v>73137700</v>
      </c>
    </row>
    <row r="1745" spans="1:15" x14ac:dyDescent="0.4">
      <c r="A1745">
        <v>1730</v>
      </c>
      <c r="B1745" s="63">
        <v>42857</v>
      </c>
      <c r="C1745" s="37">
        <v>238.83999600000001</v>
      </c>
      <c r="D1745" s="37">
        <v>238.979996</v>
      </c>
      <c r="E1745" s="37">
        <v>238.300003</v>
      </c>
      <c r="F1745" s="37">
        <v>238.770004</v>
      </c>
      <c r="G1745" s="38">
        <v>57375700</v>
      </c>
      <c r="H1745" s="37">
        <v>212.74406400000001</v>
      </c>
      <c r="I1745" s="41">
        <f t="shared" ref="I1745:I1808" si="206">IF(F1745=0,1,H1745/F1745)</f>
        <v>0.89099995994471737</v>
      </c>
      <c r="J1745" s="41">
        <f t="shared" ref="J1745:J1808" ca="1" si="207">INDEX(OFFSET($T$15,0,0,$S$13+1,1),MATCH(B1745,OFFSET($Q$15,0,0,$S$13+1,1),-1))</f>
        <v>1</v>
      </c>
      <c r="K1745" s="37">
        <f t="shared" ref="K1745:K1808" si="208">ROUND($I1745*C1745,2)</f>
        <v>212.81</v>
      </c>
      <c r="L1745" s="37">
        <f t="shared" ref="L1745:L1808" si="209">ROUND($I1745*D1745,2)</f>
        <v>212.93</v>
      </c>
      <c r="M1745" s="37">
        <f t="shared" ref="M1745:M1808" si="210">ROUND($I1745*E1745,2)</f>
        <v>212.33</v>
      </c>
      <c r="N1745" s="37">
        <f t="shared" ref="N1745:N1808" si="211">ROUND($I1745*F1745,2)</f>
        <v>212.74</v>
      </c>
      <c r="O1745" s="38">
        <f t="shared" ref="O1745:O1808" ca="1" si="212">G1745*J1745</f>
        <v>57375700</v>
      </c>
    </row>
    <row r="1746" spans="1:15" x14ac:dyDescent="0.4">
      <c r="A1746">
        <v>1731</v>
      </c>
      <c r="B1746" s="63">
        <v>42856</v>
      </c>
      <c r="C1746" s="37">
        <v>238.679993</v>
      </c>
      <c r="D1746" s="37">
        <v>239.16999799999999</v>
      </c>
      <c r="E1746" s="37">
        <v>238.199997</v>
      </c>
      <c r="F1746" s="37">
        <v>238.679993</v>
      </c>
      <c r="G1746" s="38">
        <v>66882500</v>
      </c>
      <c r="H1746" s="37">
        <v>212.66386399999999</v>
      </c>
      <c r="I1746" s="41">
        <f t="shared" si="206"/>
        <v>0.89099995909585938</v>
      </c>
      <c r="J1746" s="41">
        <f t="shared" ca="1" si="207"/>
        <v>1</v>
      </c>
      <c r="K1746" s="37">
        <f t="shared" si="208"/>
        <v>212.66</v>
      </c>
      <c r="L1746" s="37">
        <f t="shared" si="209"/>
        <v>213.1</v>
      </c>
      <c r="M1746" s="37">
        <f t="shared" si="210"/>
        <v>212.24</v>
      </c>
      <c r="N1746" s="37">
        <f t="shared" si="211"/>
        <v>212.66</v>
      </c>
      <c r="O1746" s="38">
        <f t="shared" ca="1" si="212"/>
        <v>66882500</v>
      </c>
    </row>
    <row r="1747" spans="1:15" x14ac:dyDescent="0.4">
      <c r="A1747">
        <v>1732</v>
      </c>
      <c r="B1747" s="63">
        <v>42853</v>
      </c>
      <c r="C1747" s="37">
        <v>238.89999399999999</v>
      </c>
      <c r="D1747" s="37">
        <v>238.929993</v>
      </c>
      <c r="E1747" s="37">
        <v>237.929993</v>
      </c>
      <c r="F1747" s="37">
        <v>238.08000200000001</v>
      </c>
      <c r="G1747" s="38">
        <v>63532800</v>
      </c>
      <c r="H1747" s="37">
        <v>212.12927199999999</v>
      </c>
      <c r="I1747" s="41">
        <f t="shared" si="206"/>
        <v>0.89099995891297068</v>
      </c>
      <c r="J1747" s="41">
        <f t="shared" ca="1" si="207"/>
        <v>1</v>
      </c>
      <c r="K1747" s="37">
        <f t="shared" si="208"/>
        <v>212.86</v>
      </c>
      <c r="L1747" s="37">
        <f t="shared" si="209"/>
        <v>212.89</v>
      </c>
      <c r="M1747" s="37">
        <f t="shared" si="210"/>
        <v>212</v>
      </c>
      <c r="N1747" s="37">
        <f t="shared" si="211"/>
        <v>212.13</v>
      </c>
      <c r="O1747" s="38">
        <f t="shared" ca="1" si="212"/>
        <v>63532800</v>
      </c>
    </row>
    <row r="1748" spans="1:15" x14ac:dyDescent="0.4">
      <c r="A1748">
        <v>1733</v>
      </c>
      <c r="B1748" s="63">
        <v>42852</v>
      </c>
      <c r="C1748" s="37">
        <v>238.770004</v>
      </c>
      <c r="D1748" s="37">
        <v>238.949997</v>
      </c>
      <c r="E1748" s="37">
        <v>237.979996</v>
      </c>
      <c r="F1748" s="37">
        <v>238.60000600000001</v>
      </c>
      <c r="G1748" s="38">
        <v>57410300</v>
      </c>
      <c r="H1748" s="37">
        <v>212.59259</v>
      </c>
      <c r="I1748" s="41">
        <f t="shared" si="206"/>
        <v>0.89099993568315328</v>
      </c>
      <c r="J1748" s="41">
        <f t="shared" ca="1" si="207"/>
        <v>1</v>
      </c>
      <c r="K1748" s="37">
        <f t="shared" si="208"/>
        <v>212.74</v>
      </c>
      <c r="L1748" s="37">
        <f t="shared" si="209"/>
        <v>212.9</v>
      </c>
      <c r="M1748" s="37">
        <f t="shared" si="210"/>
        <v>212.04</v>
      </c>
      <c r="N1748" s="37">
        <f t="shared" si="211"/>
        <v>212.59</v>
      </c>
      <c r="O1748" s="38">
        <f t="shared" ca="1" si="212"/>
        <v>57410300</v>
      </c>
    </row>
    <row r="1749" spans="1:15" x14ac:dyDescent="0.4">
      <c r="A1749">
        <v>1734</v>
      </c>
      <c r="B1749" s="63">
        <v>42851</v>
      </c>
      <c r="C1749" s="37">
        <v>238.509995</v>
      </c>
      <c r="D1749" s="37">
        <v>239.529999</v>
      </c>
      <c r="E1749" s="37">
        <v>238.35000600000001</v>
      </c>
      <c r="F1749" s="37">
        <v>238.39999399999999</v>
      </c>
      <c r="G1749" s="38">
        <v>84702500</v>
      </c>
      <c r="H1749" s="37">
        <v>212.41438299999999</v>
      </c>
      <c r="I1749" s="41">
        <f t="shared" si="206"/>
        <v>0.89099995111577057</v>
      </c>
      <c r="J1749" s="41">
        <f t="shared" ca="1" si="207"/>
        <v>1</v>
      </c>
      <c r="K1749" s="37">
        <f t="shared" si="208"/>
        <v>212.51</v>
      </c>
      <c r="L1749" s="37">
        <f t="shared" si="209"/>
        <v>213.42</v>
      </c>
      <c r="M1749" s="37">
        <f t="shared" si="210"/>
        <v>212.37</v>
      </c>
      <c r="N1749" s="37">
        <f t="shared" si="211"/>
        <v>212.41</v>
      </c>
      <c r="O1749" s="38">
        <f t="shared" ca="1" si="212"/>
        <v>84702500</v>
      </c>
    </row>
    <row r="1750" spans="1:15" x14ac:dyDescent="0.4">
      <c r="A1750">
        <v>1735</v>
      </c>
      <c r="B1750" s="63">
        <v>42850</v>
      </c>
      <c r="C1750" s="37">
        <v>237.91000399999999</v>
      </c>
      <c r="D1750" s="37">
        <v>238.949997</v>
      </c>
      <c r="E1750" s="37">
        <v>237.80999800000001</v>
      </c>
      <c r="F1750" s="37">
        <v>238.550003</v>
      </c>
      <c r="G1750" s="38">
        <v>76698300</v>
      </c>
      <c r="H1750" s="37">
        <v>212.54806500000001</v>
      </c>
      <c r="I1750" s="41">
        <f t="shared" si="206"/>
        <v>0.89100005167470064</v>
      </c>
      <c r="J1750" s="41">
        <f t="shared" ca="1" si="207"/>
        <v>1</v>
      </c>
      <c r="K1750" s="37">
        <f t="shared" si="208"/>
        <v>211.98</v>
      </c>
      <c r="L1750" s="37">
        <f t="shared" si="209"/>
        <v>212.9</v>
      </c>
      <c r="M1750" s="37">
        <f t="shared" si="210"/>
        <v>211.89</v>
      </c>
      <c r="N1750" s="37">
        <f t="shared" si="211"/>
        <v>212.55</v>
      </c>
      <c r="O1750" s="38">
        <f t="shared" ca="1" si="212"/>
        <v>76698300</v>
      </c>
    </row>
    <row r="1751" spans="1:15" x14ac:dyDescent="0.4">
      <c r="A1751">
        <v>1736</v>
      </c>
      <c r="B1751" s="63">
        <v>42849</v>
      </c>
      <c r="C1751" s="37">
        <v>237.179993</v>
      </c>
      <c r="D1751" s="37">
        <v>237.41000399999999</v>
      </c>
      <c r="E1751" s="37">
        <v>234.55999800000001</v>
      </c>
      <c r="F1751" s="37">
        <v>237.16999799999999</v>
      </c>
      <c r="G1751" s="38">
        <v>119209900</v>
      </c>
      <c r="H1751" s="37">
        <v>211.31849700000001</v>
      </c>
      <c r="I1751" s="41">
        <f t="shared" si="206"/>
        <v>0.89100012135599049</v>
      </c>
      <c r="J1751" s="41">
        <f t="shared" ca="1" si="207"/>
        <v>1</v>
      </c>
      <c r="K1751" s="37">
        <f t="shared" si="208"/>
        <v>211.33</v>
      </c>
      <c r="L1751" s="37">
        <f t="shared" si="209"/>
        <v>211.53</v>
      </c>
      <c r="M1751" s="37">
        <f t="shared" si="210"/>
        <v>208.99</v>
      </c>
      <c r="N1751" s="37">
        <f t="shared" si="211"/>
        <v>211.32</v>
      </c>
      <c r="O1751" s="38">
        <f t="shared" ca="1" si="212"/>
        <v>119209900</v>
      </c>
    </row>
    <row r="1752" spans="1:15" x14ac:dyDescent="0.4">
      <c r="A1752">
        <v>1737</v>
      </c>
      <c r="B1752" s="63">
        <v>42846</v>
      </c>
      <c r="C1752" s="37">
        <v>235.25</v>
      </c>
      <c r="D1752" s="37">
        <v>235.30999800000001</v>
      </c>
      <c r="E1752" s="37">
        <v>234.13000500000001</v>
      </c>
      <c r="F1752" s="37">
        <v>234.58999600000001</v>
      </c>
      <c r="G1752" s="38">
        <v>110389800</v>
      </c>
      <c r="H1752" s="37">
        <v>209.019699</v>
      </c>
      <c r="I1752" s="41">
        <f t="shared" si="206"/>
        <v>0.89100005355727097</v>
      </c>
      <c r="J1752" s="41">
        <f t="shared" ca="1" si="207"/>
        <v>1</v>
      </c>
      <c r="K1752" s="37">
        <f t="shared" si="208"/>
        <v>209.61</v>
      </c>
      <c r="L1752" s="37">
        <f t="shared" si="209"/>
        <v>209.66</v>
      </c>
      <c r="M1752" s="37">
        <f t="shared" si="210"/>
        <v>208.61</v>
      </c>
      <c r="N1752" s="37">
        <f t="shared" si="211"/>
        <v>209.02</v>
      </c>
      <c r="O1752" s="38">
        <f t="shared" ca="1" si="212"/>
        <v>110389800</v>
      </c>
    </row>
    <row r="1753" spans="1:15" x14ac:dyDescent="0.4">
      <c r="A1753">
        <v>1738</v>
      </c>
      <c r="B1753" s="63">
        <v>42845</v>
      </c>
      <c r="C1753" s="37">
        <v>234.14999399999999</v>
      </c>
      <c r="D1753" s="37">
        <v>235.85000600000001</v>
      </c>
      <c r="E1753" s="37">
        <v>233.779999</v>
      </c>
      <c r="F1753" s="37">
        <v>235.33999600000001</v>
      </c>
      <c r="G1753" s="38">
        <v>92572200</v>
      </c>
      <c r="H1753" s="37">
        <v>209.687927</v>
      </c>
      <c r="I1753" s="41">
        <f t="shared" si="206"/>
        <v>0.89099995990481784</v>
      </c>
      <c r="J1753" s="41">
        <f t="shared" ca="1" si="207"/>
        <v>1</v>
      </c>
      <c r="K1753" s="37">
        <f t="shared" si="208"/>
        <v>208.63</v>
      </c>
      <c r="L1753" s="37">
        <f t="shared" si="209"/>
        <v>210.14</v>
      </c>
      <c r="M1753" s="37">
        <f t="shared" si="210"/>
        <v>208.3</v>
      </c>
      <c r="N1753" s="37">
        <f t="shared" si="211"/>
        <v>209.69</v>
      </c>
      <c r="O1753" s="38">
        <f t="shared" ca="1" si="212"/>
        <v>92572200</v>
      </c>
    </row>
    <row r="1754" spans="1:15" x14ac:dyDescent="0.4">
      <c r="A1754">
        <v>1739</v>
      </c>
      <c r="B1754" s="63">
        <v>42844</v>
      </c>
      <c r="C1754" s="37">
        <v>234.520004</v>
      </c>
      <c r="D1754" s="37">
        <v>234.949997</v>
      </c>
      <c r="E1754" s="37">
        <v>233.179993</v>
      </c>
      <c r="F1754" s="37">
        <v>233.44000199999999</v>
      </c>
      <c r="G1754" s="38">
        <v>68699900</v>
      </c>
      <c r="H1754" s="37">
        <v>207.99505600000001</v>
      </c>
      <c r="I1754" s="41">
        <f t="shared" si="206"/>
        <v>0.89100006090644235</v>
      </c>
      <c r="J1754" s="41">
        <f t="shared" ca="1" si="207"/>
        <v>1</v>
      </c>
      <c r="K1754" s="37">
        <f t="shared" si="208"/>
        <v>208.96</v>
      </c>
      <c r="L1754" s="37">
        <f t="shared" si="209"/>
        <v>209.34</v>
      </c>
      <c r="M1754" s="37">
        <f t="shared" si="210"/>
        <v>207.76</v>
      </c>
      <c r="N1754" s="37">
        <f t="shared" si="211"/>
        <v>208</v>
      </c>
      <c r="O1754" s="38">
        <f t="shared" ca="1" si="212"/>
        <v>68699900</v>
      </c>
    </row>
    <row r="1755" spans="1:15" x14ac:dyDescent="0.4">
      <c r="A1755">
        <v>1740</v>
      </c>
      <c r="B1755" s="63">
        <v>42843</v>
      </c>
      <c r="C1755" s="37">
        <v>233.720001</v>
      </c>
      <c r="D1755" s="37">
        <v>234.490005</v>
      </c>
      <c r="E1755" s="37">
        <v>233.08000200000001</v>
      </c>
      <c r="F1755" s="37">
        <v>233.86999499999999</v>
      </c>
      <c r="G1755" s="38">
        <v>83225800</v>
      </c>
      <c r="H1755" s="37">
        <v>208.378174</v>
      </c>
      <c r="I1755" s="41">
        <f t="shared" si="206"/>
        <v>0.89100003615256418</v>
      </c>
      <c r="J1755" s="41">
        <f t="shared" ca="1" si="207"/>
        <v>1</v>
      </c>
      <c r="K1755" s="37">
        <f t="shared" si="208"/>
        <v>208.24</v>
      </c>
      <c r="L1755" s="37">
        <f t="shared" si="209"/>
        <v>208.93</v>
      </c>
      <c r="M1755" s="37">
        <f t="shared" si="210"/>
        <v>207.67</v>
      </c>
      <c r="N1755" s="37">
        <f t="shared" si="211"/>
        <v>208.38</v>
      </c>
      <c r="O1755" s="38">
        <f t="shared" ca="1" si="212"/>
        <v>83225800</v>
      </c>
    </row>
    <row r="1756" spans="1:15" x14ac:dyDescent="0.4">
      <c r="A1756">
        <v>1741</v>
      </c>
      <c r="B1756" s="63">
        <v>42842</v>
      </c>
      <c r="C1756" s="37">
        <v>233.11000100000001</v>
      </c>
      <c r="D1756" s="37">
        <v>234.570007</v>
      </c>
      <c r="E1756" s="37">
        <v>232.88000500000001</v>
      </c>
      <c r="F1756" s="37">
        <v>234.570007</v>
      </c>
      <c r="G1756" s="38">
        <v>68405400</v>
      </c>
      <c r="H1756" s="37">
        <v>209.00186199999999</v>
      </c>
      <c r="I1756" s="41">
        <f t="shared" si="206"/>
        <v>0.89099993930596588</v>
      </c>
      <c r="J1756" s="41">
        <f t="shared" ca="1" si="207"/>
        <v>1</v>
      </c>
      <c r="K1756" s="37">
        <f t="shared" si="208"/>
        <v>207.7</v>
      </c>
      <c r="L1756" s="37">
        <f t="shared" si="209"/>
        <v>209</v>
      </c>
      <c r="M1756" s="37">
        <f t="shared" si="210"/>
        <v>207.5</v>
      </c>
      <c r="N1756" s="37">
        <f t="shared" si="211"/>
        <v>209</v>
      </c>
      <c r="O1756" s="38">
        <f t="shared" ca="1" si="212"/>
        <v>68405400</v>
      </c>
    </row>
    <row r="1757" spans="1:15" x14ac:dyDescent="0.4">
      <c r="A1757">
        <v>1742</v>
      </c>
      <c r="B1757" s="63">
        <v>42838</v>
      </c>
      <c r="C1757" s="37">
        <v>233.63999899999999</v>
      </c>
      <c r="D1757" s="37">
        <v>234.490005</v>
      </c>
      <c r="E1757" s="37">
        <v>232.509995</v>
      </c>
      <c r="F1757" s="37">
        <v>232.509995</v>
      </c>
      <c r="G1757" s="38">
        <v>92880400</v>
      </c>
      <c r="H1757" s="37">
        <v>207.166428</v>
      </c>
      <c r="I1757" s="41">
        <f t="shared" si="206"/>
        <v>0.89100009657649337</v>
      </c>
      <c r="J1757" s="41">
        <f t="shared" ca="1" si="207"/>
        <v>1</v>
      </c>
      <c r="K1757" s="37">
        <f t="shared" si="208"/>
        <v>208.17</v>
      </c>
      <c r="L1757" s="37">
        <f t="shared" si="209"/>
        <v>208.93</v>
      </c>
      <c r="M1757" s="37">
        <f t="shared" si="210"/>
        <v>207.17</v>
      </c>
      <c r="N1757" s="37">
        <f t="shared" si="211"/>
        <v>207.17</v>
      </c>
      <c r="O1757" s="38">
        <f t="shared" ca="1" si="212"/>
        <v>92880400</v>
      </c>
    </row>
    <row r="1758" spans="1:15" x14ac:dyDescent="0.4">
      <c r="A1758">
        <v>1743</v>
      </c>
      <c r="B1758" s="63">
        <v>42837</v>
      </c>
      <c r="C1758" s="37">
        <v>234.740005</v>
      </c>
      <c r="D1758" s="37">
        <v>234.96000699999999</v>
      </c>
      <c r="E1758" s="37">
        <v>233.770004</v>
      </c>
      <c r="F1758" s="37">
        <v>234.029999</v>
      </c>
      <c r="G1758" s="38">
        <v>81864400</v>
      </c>
      <c r="H1758" s="37">
        <v>208.52076700000001</v>
      </c>
      <c r="I1758" s="41">
        <f t="shared" si="206"/>
        <v>0.89100016190659392</v>
      </c>
      <c r="J1758" s="41">
        <f t="shared" ca="1" si="207"/>
        <v>1</v>
      </c>
      <c r="K1758" s="37">
        <f t="shared" si="208"/>
        <v>209.15</v>
      </c>
      <c r="L1758" s="37">
        <f t="shared" si="209"/>
        <v>209.35</v>
      </c>
      <c r="M1758" s="37">
        <f t="shared" si="210"/>
        <v>208.29</v>
      </c>
      <c r="N1758" s="37">
        <f t="shared" si="211"/>
        <v>208.52</v>
      </c>
      <c r="O1758" s="38">
        <f t="shared" ca="1" si="212"/>
        <v>81864400</v>
      </c>
    </row>
    <row r="1759" spans="1:15" x14ac:dyDescent="0.4">
      <c r="A1759">
        <v>1744</v>
      </c>
      <c r="B1759" s="63">
        <v>42836</v>
      </c>
      <c r="C1759" s="37">
        <v>234.89999399999999</v>
      </c>
      <c r="D1759" s="37">
        <v>235.179993</v>
      </c>
      <c r="E1759" s="37">
        <v>233.33999600000001</v>
      </c>
      <c r="F1759" s="37">
        <v>235.05999800000001</v>
      </c>
      <c r="G1759" s="38">
        <v>88045300</v>
      </c>
      <c r="H1759" s="37">
        <v>209.438446</v>
      </c>
      <c r="I1759" s="41">
        <f t="shared" si="206"/>
        <v>0.89099994802178117</v>
      </c>
      <c r="J1759" s="41">
        <f t="shared" ca="1" si="207"/>
        <v>1</v>
      </c>
      <c r="K1759" s="37">
        <f t="shared" si="208"/>
        <v>209.3</v>
      </c>
      <c r="L1759" s="37">
        <f t="shared" si="209"/>
        <v>209.55</v>
      </c>
      <c r="M1759" s="37">
        <f t="shared" si="210"/>
        <v>207.91</v>
      </c>
      <c r="N1759" s="37">
        <f t="shared" si="211"/>
        <v>209.44</v>
      </c>
      <c r="O1759" s="38">
        <f t="shared" ca="1" si="212"/>
        <v>88045300</v>
      </c>
    </row>
    <row r="1760" spans="1:15" x14ac:dyDescent="0.4">
      <c r="A1760">
        <v>1745</v>
      </c>
      <c r="B1760" s="63">
        <v>42835</v>
      </c>
      <c r="C1760" s="37">
        <v>235.36000100000001</v>
      </c>
      <c r="D1760" s="37">
        <v>236.259995</v>
      </c>
      <c r="E1760" s="37">
        <v>234.729996</v>
      </c>
      <c r="F1760" s="37">
        <v>235.33999600000001</v>
      </c>
      <c r="G1760" s="38">
        <v>67615300</v>
      </c>
      <c r="H1760" s="37">
        <v>209.687927</v>
      </c>
      <c r="I1760" s="41">
        <f t="shared" si="206"/>
        <v>0.89099995990481784</v>
      </c>
      <c r="J1760" s="41">
        <f t="shared" ca="1" si="207"/>
        <v>1</v>
      </c>
      <c r="K1760" s="37">
        <f t="shared" si="208"/>
        <v>209.71</v>
      </c>
      <c r="L1760" s="37">
        <f t="shared" si="209"/>
        <v>210.51</v>
      </c>
      <c r="M1760" s="37">
        <f t="shared" si="210"/>
        <v>209.14</v>
      </c>
      <c r="N1760" s="37">
        <f t="shared" si="211"/>
        <v>209.69</v>
      </c>
      <c r="O1760" s="38">
        <f t="shared" ca="1" si="212"/>
        <v>67615300</v>
      </c>
    </row>
    <row r="1761" spans="1:15" x14ac:dyDescent="0.4">
      <c r="A1761">
        <v>1746</v>
      </c>
      <c r="B1761" s="63">
        <v>42832</v>
      </c>
      <c r="C1761" s="37">
        <v>235.14999399999999</v>
      </c>
      <c r="D1761" s="37">
        <v>236</v>
      </c>
      <c r="E1761" s="37">
        <v>234.63999899999999</v>
      </c>
      <c r="F1761" s="37">
        <v>235.199997</v>
      </c>
      <c r="G1761" s="38">
        <v>74412300</v>
      </c>
      <c r="H1761" s="37">
        <v>209.563187</v>
      </c>
      <c r="I1761" s="41">
        <f t="shared" si="206"/>
        <v>0.89099995609268656</v>
      </c>
      <c r="J1761" s="41">
        <f t="shared" ca="1" si="207"/>
        <v>1</v>
      </c>
      <c r="K1761" s="37">
        <f t="shared" si="208"/>
        <v>209.52</v>
      </c>
      <c r="L1761" s="37">
        <f t="shared" si="209"/>
        <v>210.28</v>
      </c>
      <c r="M1761" s="37">
        <f t="shared" si="210"/>
        <v>209.06</v>
      </c>
      <c r="N1761" s="37">
        <f t="shared" si="211"/>
        <v>209.56</v>
      </c>
      <c r="O1761" s="38">
        <f t="shared" ca="1" si="212"/>
        <v>74412300</v>
      </c>
    </row>
    <row r="1762" spans="1:15" x14ac:dyDescent="0.4">
      <c r="A1762">
        <v>1747</v>
      </c>
      <c r="B1762" s="63">
        <v>42831</v>
      </c>
      <c r="C1762" s="37">
        <v>234.94000199999999</v>
      </c>
      <c r="D1762" s="37">
        <v>236.03999300000001</v>
      </c>
      <c r="E1762" s="37">
        <v>234.429993</v>
      </c>
      <c r="F1762" s="37">
        <v>235.44000199999999</v>
      </c>
      <c r="G1762" s="38">
        <v>69135800</v>
      </c>
      <c r="H1762" s="37">
        <v>209.77697800000001</v>
      </c>
      <c r="I1762" s="41">
        <f t="shared" si="206"/>
        <v>0.89099972909446379</v>
      </c>
      <c r="J1762" s="41">
        <f t="shared" ca="1" si="207"/>
        <v>1</v>
      </c>
      <c r="K1762" s="37">
        <f t="shared" si="208"/>
        <v>209.33</v>
      </c>
      <c r="L1762" s="37">
        <f t="shared" si="209"/>
        <v>210.31</v>
      </c>
      <c r="M1762" s="37">
        <f t="shared" si="210"/>
        <v>208.88</v>
      </c>
      <c r="N1762" s="37">
        <f t="shared" si="211"/>
        <v>209.78</v>
      </c>
      <c r="O1762" s="38">
        <f t="shared" ca="1" si="212"/>
        <v>69135800</v>
      </c>
    </row>
    <row r="1763" spans="1:15" x14ac:dyDescent="0.4">
      <c r="A1763">
        <v>1748</v>
      </c>
      <c r="B1763" s="63">
        <v>42830</v>
      </c>
      <c r="C1763" s="37">
        <v>236.259995</v>
      </c>
      <c r="D1763" s="37">
        <v>237.38999899999999</v>
      </c>
      <c r="E1763" s="37">
        <v>234.53999300000001</v>
      </c>
      <c r="F1763" s="37">
        <v>234.779999</v>
      </c>
      <c r="G1763" s="38">
        <v>108800600</v>
      </c>
      <c r="H1763" s="37">
        <v>209.18897999999999</v>
      </c>
      <c r="I1763" s="41">
        <f t="shared" si="206"/>
        <v>0.89100000379504207</v>
      </c>
      <c r="J1763" s="41">
        <f t="shared" ca="1" si="207"/>
        <v>1</v>
      </c>
      <c r="K1763" s="37">
        <f t="shared" si="208"/>
        <v>210.51</v>
      </c>
      <c r="L1763" s="37">
        <f t="shared" si="209"/>
        <v>211.51</v>
      </c>
      <c r="M1763" s="37">
        <f t="shared" si="210"/>
        <v>208.98</v>
      </c>
      <c r="N1763" s="37">
        <f t="shared" si="211"/>
        <v>209.19</v>
      </c>
      <c r="O1763" s="38">
        <f t="shared" ca="1" si="212"/>
        <v>108800600</v>
      </c>
    </row>
    <row r="1764" spans="1:15" x14ac:dyDescent="0.4">
      <c r="A1764">
        <v>1749</v>
      </c>
      <c r="B1764" s="63">
        <v>42829</v>
      </c>
      <c r="C1764" s="37">
        <v>235</v>
      </c>
      <c r="D1764" s="37">
        <v>235.58000200000001</v>
      </c>
      <c r="E1764" s="37">
        <v>234.55999800000001</v>
      </c>
      <c r="F1764" s="37">
        <v>235.479996</v>
      </c>
      <c r="G1764" s="38">
        <v>56466200</v>
      </c>
      <c r="H1764" s="37">
        <v>209.812668</v>
      </c>
      <c r="I1764" s="41">
        <f t="shared" si="206"/>
        <v>0.89099996417530092</v>
      </c>
      <c r="J1764" s="41">
        <f t="shared" ca="1" si="207"/>
        <v>1</v>
      </c>
      <c r="K1764" s="37">
        <f t="shared" si="208"/>
        <v>209.38</v>
      </c>
      <c r="L1764" s="37">
        <f t="shared" si="209"/>
        <v>209.9</v>
      </c>
      <c r="M1764" s="37">
        <f t="shared" si="210"/>
        <v>208.99</v>
      </c>
      <c r="N1764" s="37">
        <f t="shared" si="211"/>
        <v>209.81</v>
      </c>
      <c r="O1764" s="38">
        <f t="shared" ca="1" si="212"/>
        <v>56466200</v>
      </c>
    </row>
    <row r="1765" spans="1:15" x14ac:dyDescent="0.4">
      <c r="A1765">
        <v>1750</v>
      </c>
      <c r="B1765" s="63">
        <v>42828</v>
      </c>
      <c r="C1765" s="37">
        <v>235.800003</v>
      </c>
      <c r="D1765" s="37">
        <v>236.029999</v>
      </c>
      <c r="E1765" s="37">
        <v>233.91000399999999</v>
      </c>
      <c r="F1765" s="37">
        <v>235.33000200000001</v>
      </c>
      <c r="G1765" s="38">
        <v>85546500</v>
      </c>
      <c r="H1765" s="37">
        <v>209.67903100000001</v>
      </c>
      <c r="I1765" s="41">
        <f t="shared" si="206"/>
        <v>0.8909999966770068</v>
      </c>
      <c r="J1765" s="41">
        <f t="shared" ca="1" si="207"/>
        <v>1</v>
      </c>
      <c r="K1765" s="37">
        <f t="shared" si="208"/>
        <v>210.1</v>
      </c>
      <c r="L1765" s="37">
        <f t="shared" si="209"/>
        <v>210.3</v>
      </c>
      <c r="M1765" s="37">
        <f t="shared" si="210"/>
        <v>208.41</v>
      </c>
      <c r="N1765" s="37">
        <f t="shared" si="211"/>
        <v>209.68</v>
      </c>
      <c r="O1765" s="38">
        <f t="shared" ca="1" si="212"/>
        <v>85546500</v>
      </c>
    </row>
    <row r="1766" spans="1:15" x14ac:dyDescent="0.4">
      <c r="A1766">
        <v>1751</v>
      </c>
      <c r="B1766" s="63">
        <v>42825</v>
      </c>
      <c r="C1766" s="37">
        <v>235.89999399999999</v>
      </c>
      <c r="D1766" s="37">
        <v>236.509995</v>
      </c>
      <c r="E1766" s="37">
        <v>235.679993</v>
      </c>
      <c r="F1766" s="37">
        <v>235.740005</v>
      </c>
      <c r="G1766" s="38">
        <v>73733100</v>
      </c>
      <c r="H1766" s="37">
        <v>210.04435699999999</v>
      </c>
      <c r="I1766" s="41">
        <f t="shared" si="206"/>
        <v>0.89100005321540565</v>
      </c>
      <c r="J1766" s="41">
        <f t="shared" ca="1" si="207"/>
        <v>1</v>
      </c>
      <c r="K1766" s="37">
        <f t="shared" si="208"/>
        <v>210.19</v>
      </c>
      <c r="L1766" s="37">
        <f t="shared" si="209"/>
        <v>210.73</v>
      </c>
      <c r="M1766" s="37">
        <f t="shared" si="210"/>
        <v>209.99</v>
      </c>
      <c r="N1766" s="37">
        <f t="shared" si="211"/>
        <v>210.04</v>
      </c>
      <c r="O1766" s="38">
        <f t="shared" ca="1" si="212"/>
        <v>73733100</v>
      </c>
    </row>
    <row r="1767" spans="1:15" x14ac:dyDescent="0.4">
      <c r="A1767">
        <v>1752</v>
      </c>
      <c r="B1767" s="63">
        <v>42824</v>
      </c>
      <c r="C1767" s="37">
        <v>235.470001</v>
      </c>
      <c r="D1767" s="37">
        <v>236.520004</v>
      </c>
      <c r="E1767" s="37">
        <v>235.270004</v>
      </c>
      <c r="F1767" s="37">
        <v>236.28999300000001</v>
      </c>
      <c r="G1767" s="38">
        <v>56737900</v>
      </c>
      <c r="H1767" s="37">
        <v>210.534378</v>
      </c>
      <c r="I1767" s="41">
        <f t="shared" si="206"/>
        <v>0.89099997561047795</v>
      </c>
      <c r="J1767" s="41">
        <f t="shared" ca="1" si="207"/>
        <v>1</v>
      </c>
      <c r="K1767" s="37">
        <f t="shared" si="208"/>
        <v>209.8</v>
      </c>
      <c r="L1767" s="37">
        <f t="shared" si="209"/>
        <v>210.74</v>
      </c>
      <c r="M1767" s="37">
        <f t="shared" si="210"/>
        <v>209.63</v>
      </c>
      <c r="N1767" s="37">
        <f t="shared" si="211"/>
        <v>210.53</v>
      </c>
      <c r="O1767" s="38">
        <f t="shared" ca="1" si="212"/>
        <v>56737900</v>
      </c>
    </row>
    <row r="1768" spans="1:15" x14ac:dyDescent="0.4">
      <c r="A1768">
        <v>1753</v>
      </c>
      <c r="B1768" s="63">
        <v>42823</v>
      </c>
      <c r="C1768" s="37">
        <v>234.990005</v>
      </c>
      <c r="D1768" s="37">
        <v>235.80999800000001</v>
      </c>
      <c r="E1768" s="37">
        <v>234.729996</v>
      </c>
      <c r="F1768" s="37">
        <v>235.53999300000001</v>
      </c>
      <c r="G1768" s="38">
        <v>61950400</v>
      </c>
      <c r="H1768" s="37">
        <v>209.86613500000001</v>
      </c>
      <c r="I1768" s="41">
        <f t="shared" si="206"/>
        <v>0.89100000525176204</v>
      </c>
      <c r="J1768" s="41">
        <f t="shared" ca="1" si="207"/>
        <v>1</v>
      </c>
      <c r="K1768" s="37">
        <f t="shared" si="208"/>
        <v>209.38</v>
      </c>
      <c r="L1768" s="37">
        <f t="shared" si="209"/>
        <v>210.11</v>
      </c>
      <c r="M1768" s="37">
        <f t="shared" si="210"/>
        <v>209.14</v>
      </c>
      <c r="N1768" s="37">
        <f t="shared" si="211"/>
        <v>209.87</v>
      </c>
      <c r="O1768" s="38">
        <f t="shared" ca="1" si="212"/>
        <v>61950400</v>
      </c>
    </row>
    <row r="1769" spans="1:15" x14ac:dyDescent="0.4">
      <c r="A1769">
        <v>1754</v>
      </c>
      <c r="B1769" s="63">
        <v>42822</v>
      </c>
      <c r="C1769" s="37">
        <v>233.270004</v>
      </c>
      <c r="D1769" s="37">
        <v>235.80999800000001</v>
      </c>
      <c r="E1769" s="37">
        <v>233.13999899999999</v>
      </c>
      <c r="F1769" s="37">
        <v>235.320007</v>
      </c>
      <c r="G1769" s="38">
        <v>93483900</v>
      </c>
      <c r="H1769" s="37">
        <v>209.67016599999999</v>
      </c>
      <c r="I1769" s="41">
        <f t="shared" si="206"/>
        <v>0.89100016897415779</v>
      </c>
      <c r="J1769" s="41">
        <f t="shared" ca="1" si="207"/>
        <v>1</v>
      </c>
      <c r="K1769" s="37">
        <f t="shared" si="208"/>
        <v>207.84</v>
      </c>
      <c r="L1769" s="37">
        <f t="shared" si="209"/>
        <v>210.11</v>
      </c>
      <c r="M1769" s="37">
        <f t="shared" si="210"/>
        <v>207.73</v>
      </c>
      <c r="N1769" s="37">
        <f t="shared" si="211"/>
        <v>209.67</v>
      </c>
      <c r="O1769" s="38">
        <f t="shared" ca="1" si="212"/>
        <v>93483900</v>
      </c>
    </row>
    <row r="1770" spans="1:15" x14ac:dyDescent="0.4">
      <c r="A1770">
        <v>1755</v>
      </c>
      <c r="B1770" s="63">
        <v>42821</v>
      </c>
      <c r="C1770" s="37">
        <v>231.929993</v>
      </c>
      <c r="D1770" s="37">
        <v>233.91999799999999</v>
      </c>
      <c r="E1770" s="37">
        <v>231.61000100000001</v>
      </c>
      <c r="F1770" s="37">
        <v>233.61999499999999</v>
      </c>
      <c r="G1770" s="38">
        <v>87454500</v>
      </c>
      <c r="H1770" s="37">
        <v>208.155396</v>
      </c>
      <c r="I1770" s="41">
        <f t="shared" si="206"/>
        <v>0.89099991633849662</v>
      </c>
      <c r="J1770" s="41">
        <f t="shared" ca="1" si="207"/>
        <v>1</v>
      </c>
      <c r="K1770" s="37">
        <f t="shared" si="208"/>
        <v>206.65</v>
      </c>
      <c r="L1770" s="37">
        <f t="shared" si="209"/>
        <v>208.42</v>
      </c>
      <c r="M1770" s="37">
        <f t="shared" si="210"/>
        <v>206.36</v>
      </c>
      <c r="N1770" s="37">
        <f t="shared" si="211"/>
        <v>208.16</v>
      </c>
      <c r="O1770" s="38">
        <f t="shared" ca="1" si="212"/>
        <v>87454500</v>
      </c>
    </row>
    <row r="1771" spans="1:15" x14ac:dyDescent="0.4">
      <c r="A1771">
        <v>1756</v>
      </c>
      <c r="B1771" s="63">
        <v>42818</v>
      </c>
      <c r="C1771" s="37">
        <v>234.38000500000001</v>
      </c>
      <c r="D1771" s="37">
        <v>235.03999300000001</v>
      </c>
      <c r="E1771" s="37">
        <v>232.96000699999999</v>
      </c>
      <c r="F1771" s="37">
        <v>233.86000100000001</v>
      </c>
      <c r="G1771" s="38">
        <v>112504900</v>
      </c>
      <c r="H1771" s="37">
        <v>208.36927800000001</v>
      </c>
      <c r="I1771" s="41">
        <f t="shared" si="206"/>
        <v>0.89100007315915475</v>
      </c>
      <c r="J1771" s="41">
        <f t="shared" ca="1" si="207"/>
        <v>1</v>
      </c>
      <c r="K1771" s="37">
        <f t="shared" si="208"/>
        <v>208.83</v>
      </c>
      <c r="L1771" s="37">
        <f t="shared" si="209"/>
        <v>209.42</v>
      </c>
      <c r="M1771" s="37">
        <f t="shared" si="210"/>
        <v>207.57</v>
      </c>
      <c r="N1771" s="37">
        <f t="shared" si="211"/>
        <v>208.37</v>
      </c>
      <c r="O1771" s="38">
        <f t="shared" ca="1" si="212"/>
        <v>112504900</v>
      </c>
    </row>
    <row r="1772" spans="1:15" x14ac:dyDescent="0.4">
      <c r="A1772">
        <v>1757</v>
      </c>
      <c r="B1772" s="63">
        <v>42817</v>
      </c>
      <c r="C1772" s="37">
        <v>234.279999</v>
      </c>
      <c r="D1772" s="37">
        <v>235.33999600000001</v>
      </c>
      <c r="E1772" s="37">
        <v>233.60000600000001</v>
      </c>
      <c r="F1772" s="37">
        <v>234.029999</v>
      </c>
      <c r="G1772" s="38">
        <v>100410300</v>
      </c>
      <c r="H1772" s="37">
        <v>208.52076700000001</v>
      </c>
      <c r="I1772" s="41">
        <f t="shared" si="206"/>
        <v>0.89100016190659392</v>
      </c>
      <c r="J1772" s="41">
        <f t="shared" ca="1" si="207"/>
        <v>1</v>
      </c>
      <c r="K1772" s="37">
        <f t="shared" si="208"/>
        <v>208.74</v>
      </c>
      <c r="L1772" s="37">
        <f t="shared" si="209"/>
        <v>209.69</v>
      </c>
      <c r="M1772" s="37">
        <f t="shared" si="210"/>
        <v>208.14</v>
      </c>
      <c r="N1772" s="37">
        <f t="shared" si="211"/>
        <v>208.52</v>
      </c>
      <c r="O1772" s="38">
        <f t="shared" ca="1" si="212"/>
        <v>100410300</v>
      </c>
    </row>
    <row r="1773" spans="1:15" x14ac:dyDescent="0.4">
      <c r="A1773">
        <v>1758</v>
      </c>
      <c r="B1773" s="63">
        <v>42816</v>
      </c>
      <c r="C1773" s="37">
        <v>233.770004</v>
      </c>
      <c r="D1773" s="37">
        <v>234.61000100000001</v>
      </c>
      <c r="E1773" s="37">
        <v>233.050003</v>
      </c>
      <c r="F1773" s="37">
        <v>234.279999</v>
      </c>
      <c r="G1773" s="38">
        <v>97569200</v>
      </c>
      <c r="H1773" s="37">
        <v>208.743484</v>
      </c>
      <c r="I1773" s="41">
        <f t="shared" si="206"/>
        <v>0.8910000208767288</v>
      </c>
      <c r="J1773" s="41">
        <f t="shared" ca="1" si="207"/>
        <v>1</v>
      </c>
      <c r="K1773" s="37">
        <f t="shared" si="208"/>
        <v>208.29</v>
      </c>
      <c r="L1773" s="37">
        <f t="shared" si="209"/>
        <v>209.04</v>
      </c>
      <c r="M1773" s="37">
        <f t="shared" si="210"/>
        <v>207.65</v>
      </c>
      <c r="N1773" s="37">
        <f t="shared" si="211"/>
        <v>208.74</v>
      </c>
      <c r="O1773" s="38">
        <f t="shared" ca="1" si="212"/>
        <v>97569200</v>
      </c>
    </row>
    <row r="1774" spans="1:15" x14ac:dyDescent="0.4">
      <c r="A1774">
        <v>1759</v>
      </c>
      <c r="B1774" s="63">
        <v>42815</v>
      </c>
      <c r="C1774" s="37">
        <v>237.470001</v>
      </c>
      <c r="D1774" s="37">
        <v>237.61000100000001</v>
      </c>
      <c r="E1774" s="37">
        <v>233.58000200000001</v>
      </c>
      <c r="F1774" s="37">
        <v>233.729996</v>
      </c>
      <c r="G1774" s="38">
        <v>131809300</v>
      </c>
      <c r="H1774" s="37">
        <v>208.25340299999999</v>
      </c>
      <c r="I1774" s="41">
        <f t="shared" si="206"/>
        <v>0.89099989973045646</v>
      </c>
      <c r="J1774" s="41">
        <f t="shared" ca="1" si="207"/>
        <v>1</v>
      </c>
      <c r="K1774" s="37">
        <f t="shared" si="208"/>
        <v>211.59</v>
      </c>
      <c r="L1774" s="37">
        <f t="shared" si="209"/>
        <v>211.71</v>
      </c>
      <c r="M1774" s="37">
        <f t="shared" si="210"/>
        <v>208.12</v>
      </c>
      <c r="N1774" s="37">
        <f t="shared" si="211"/>
        <v>208.25</v>
      </c>
      <c r="O1774" s="38">
        <f t="shared" ca="1" si="212"/>
        <v>131809300</v>
      </c>
    </row>
    <row r="1775" spans="1:15" x14ac:dyDescent="0.4">
      <c r="A1775">
        <v>1760</v>
      </c>
      <c r="B1775" s="63">
        <v>42814</v>
      </c>
      <c r="C1775" s="37">
        <v>237.029999</v>
      </c>
      <c r="D1775" s="37">
        <v>237.36000100000001</v>
      </c>
      <c r="E1775" s="37">
        <v>236.320007</v>
      </c>
      <c r="F1775" s="37">
        <v>236.770004</v>
      </c>
      <c r="G1775" s="38">
        <v>52537000</v>
      </c>
      <c r="H1775" s="37">
        <v>210.962051</v>
      </c>
      <c r="I1775" s="41">
        <f t="shared" si="206"/>
        <v>0.89099990470076607</v>
      </c>
      <c r="J1775" s="41">
        <f t="shared" ca="1" si="207"/>
        <v>1</v>
      </c>
      <c r="K1775" s="37">
        <f t="shared" si="208"/>
        <v>211.19</v>
      </c>
      <c r="L1775" s="37">
        <f t="shared" si="209"/>
        <v>211.49</v>
      </c>
      <c r="M1775" s="37">
        <f t="shared" si="210"/>
        <v>210.56</v>
      </c>
      <c r="N1775" s="37">
        <f t="shared" si="211"/>
        <v>210.96</v>
      </c>
      <c r="O1775" s="38">
        <f t="shared" ca="1" si="212"/>
        <v>52537000</v>
      </c>
    </row>
    <row r="1776" spans="1:15" x14ac:dyDescent="0.4">
      <c r="A1776">
        <v>1761</v>
      </c>
      <c r="B1776" s="63">
        <v>42811</v>
      </c>
      <c r="C1776" s="37">
        <v>237.75</v>
      </c>
      <c r="D1776" s="37">
        <v>237.970001</v>
      </c>
      <c r="E1776" s="37">
        <v>237.029999</v>
      </c>
      <c r="F1776" s="37">
        <v>237.029999</v>
      </c>
      <c r="G1776" s="38">
        <v>89002100</v>
      </c>
      <c r="H1776" s="37">
        <v>211.19375600000001</v>
      </c>
      <c r="I1776" s="41">
        <f t="shared" si="206"/>
        <v>0.89100011344977481</v>
      </c>
      <c r="J1776" s="41">
        <f t="shared" ca="1" si="207"/>
        <v>1</v>
      </c>
      <c r="K1776" s="37">
        <f t="shared" si="208"/>
        <v>211.84</v>
      </c>
      <c r="L1776" s="37">
        <f t="shared" si="209"/>
        <v>212.03</v>
      </c>
      <c r="M1776" s="37">
        <f t="shared" si="210"/>
        <v>211.19</v>
      </c>
      <c r="N1776" s="37">
        <f t="shared" si="211"/>
        <v>211.19</v>
      </c>
      <c r="O1776" s="38">
        <f t="shared" ca="1" si="212"/>
        <v>89002100</v>
      </c>
    </row>
    <row r="1777" spans="1:15" x14ac:dyDescent="0.4">
      <c r="A1777">
        <v>1762</v>
      </c>
      <c r="B1777" s="63">
        <v>42810</v>
      </c>
      <c r="C1777" s="37">
        <v>239.11000100000001</v>
      </c>
      <c r="D1777" s="37">
        <v>239.199997</v>
      </c>
      <c r="E1777" s="37">
        <v>238.10000600000001</v>
      </c>
      <c r="F1777" s="37">
        <v>238.479996</v>
      </c>
      <c r="G1777" s="38">
        <v>78344000</v>
      </c>
      <c r="H1777" s="37">
        <v>211.565292</v>
      </c>
      <c r="I1777" s="41">
        <f t="shared" si="206"/>
        <v>0.88714062205871558</v>
      </c>
      <c r="J1777" s="41">
        <f t="shared" ca="1" si="207"/>
        <v>1</v>
      </c>
      <c r="K1777" s="37">
        <f t="shared" si="208"/>
        <v>212.12</v>
      </c>
      <c r="L1777" s="37">
        <f t="shared" si="209"/>
        <v>212.2</v>
      </c>
      <c r="M1777" s="37">
        <f t="shared" si="210"/>
        <v>211.23</v>
      </c>
      <c r="N1777" s="37">
        <f t="shared" si="211"/>
        <v>211.57</v>
      </c>
      <c r="O1777" s="38">
        <f t="shared" ca="1" si="212"/>
        <v>78344000</v>
      </c>
    </row>
    <row r="1778" spans="1:15" x14ac:dyDescent="0.4">
      <c r="A1778">
        <v>1763</v>
      </c>
      <c r="B1778" s="63">
        <v>42809</v>
      </c>
      <c r="C1778" s="37">
        <v>237.55999800000001</v>
      </c>
      <c r="D1778" s="37">
        <v>239.44000199999999</v>
      </c>
      <c r="E1778" s="37">
        <v>237.28999300000001</v>
      </c>
      <c r="F1778" s="37">
        <v>238.949997</v>
      </c>
      <c r="G1778" s="38">
        <v>96081800</v>
      </c>
      <c r="H1778" s="37">
        <v>211.98223899999999</v>
      </c>
      <c r="I1778" s="41">
        <f t="shared" si="206"/>
        <v>0.88714058029471332</v>
      </c>
      <c r="J1778" s="41">
        <f t="shared" ca="1" si="207"/>
        <v>1</v>
      </c>
      <c r="K1778" s="37">
        <f t="shared" si="208"/>
        <v>210.75</v>
      </c>
      <c r="L1778" s="37">
        <f t="shared" si="209"/>
        <v>212.42</v>
      </c>
      <c r="M1778" s="37">
        <f t="shared" si="210"/>
        <v>210.51</v>
      </c>
      <c r="N1778" s="37">
        <f t="shared" si="211"/>
        <v>211.98</v>
      </c>
      <c r="O1778" s="38">
        <f t="shared" ca="1" si="212"/>
        <v>96081800</v>
      </c>
    </row>
    <row r="1779" spans="1:15" x14ac:dyDescent="0.4">
      <c r="A1779">
        <v>1764</v>
      </c>
      <c r="B1779" s="63">
        <v>42808</v>
      </c>
      <c r="C1779" s="37">
        <v>237.179993</v>
      </c>
      <c r="D1779" s="37">
        <v>237.240005</v>
      </c>
      <c r="E1779" s="37">
        <v>236.19000199999999</v>
      </c>
      <c r="F1779" s="37">
        <v>236.89999399999999</v>
      </c>
      <c r="G1779" s="38">
        <v>59880800</v>
      </c>
      <c r="H1779" s="37">
        <v>210.163589</v>
      </c>
      <c r="I1779" s="41">
        <f t="shared" si="206"/>
        <v>0.887140541675151</v>
      </c>
      <c r="J1779" s="41">
        <f t="shared" ca="1" si="207"/>
        <v>1</v>
      </c>
      <c r="K1779" s="37">
        <f t="shared" si="208"/>
        <v>210.41</v>
      </c>
      <c r="L1779" s="37">
        <f t="shared" si="209"/>
        <v>210.47</v>
      </c>
      <c r="M1779" s="37">
        <f t="shared" si="210"/>
        <v>209.53</v>
      </c>
      <c r="N1779" s="37">
        <f t="shared" si="211"/>
        <v>210.16</v>
      </c>
      <c r="O1779" s="38">
        <f t="shared" ca="1" si="212"/>
        <v>59880800</v>
      </c>
    </row>
    <row r="1780" spans="1:15" x14ac:dyDescent="0.4">
      <c r="A1780">
        <v>1765</v>
      </c>
      <c r="B1780" s="63">
        <v>42807</v>
      </c>
      <c r="C1780" s="37">
        <v>237.61999499999999</v>
      </c>
      <c r="D1780" s="37">
        <v>237.86000100000001</v>
      </c>
      <c r="E1780" s="37">
        <v>237.240005</v>
      </c>
      <c r="F1780" s="37">
        <v>237.80999800000001</v>
      </c>
      <c r="G1780" s="38">
        <v>57256800</v>
      </c>
      <c r="H1780" s="37">
        <v>210.97091699999999</v>
      </c>
      <c r="I1780" s="41">
        <f t="shared" si="206"/>
        <v>0.88714065335470038</v>
      </c>
      <c r="J1780" s="41">
        <f t="shared" ca="1" si="207"/>
        <v>1</v>
      </c>
      <c r="K1780" s="37">
        <f t="shared" si="208"/>
        <v>210.8</v>
      </c>
      <c r="L1780" s="37">
        <f t="shared" si="209"/>
        <v>211.02</v>
      </c>
      <c r="M1780" s="37">
        <f t="shared" si="210"/>
        <v>210.47</v>
      </c>
      <c r="N1780" s="37">
        <f t="shared" si="211"/>
        <v>210.97</v>
      </c>
      <c r="O1780" s="38">
        <f t="shared" ca="1" si="212"/>
        <v>57256800</v>
      </c>
    </row>
    <row r="1781" spans="1:15" x14ac:dyDescent="0.4">
      <c r="A1781">
        <v>1766</v>
      </c>
      <c r="B1781" s="63">
        <v>42804</v>
      </c>
      <c r="C1781" s="37">
        <v>237.970001</v>
      </c>
      <c r="D1781" s="37">
        <v>238.020004</v>
      </c>
      <c r="E1781" s="37">
        <v>236.58999600000001</v>
      </c>
      <c r="F1781" s="37">
        <v>237.69000199999999</v>
      </c>
      <c r="G1781" s="38">
        <v>81991700</v>
      </c>
      <c r="H1781" s="37">
        <v>210.86447100000001</v>
      </c>
      <c r="I1781" s="41">
        <f t="shared" si="206"/>
        <v>0.88714068419251402</v>
      </c>
      <c r="J1781" s="41">
        <f t="shared" ca="1" si="207"/>
        <v>1</v>
      </c>
      <c r="K1781" s="37">
        <f t="shared" si="208"/>
        <v>211.11</v>
      </c>
      <c r="L1781" s="37">
        <f t="shared" si="209"/>
        <v>211.16</v>
      </c>
      <c r="M1781" s="37">
        <f t="shared" si="210"/>
        <v>209.89</v>
      </c>
      <c r="N1781" s="37">
        <f t="shared" si="211"/>
        <v>210.86</v>
      </c>
      <c r="O1781" s="38">
        <f t="shared" ca="1" si="212"/>
        <v>81991700</v>
      </c>
    </row>
    <row r="1782" spans="1:15" x14ac:dyDescent="0.4">
      <c r="A1782">
        <v>1767</v>
      </c>
      <c r="B1782" s="63">
        <v>42803</v>
      </c>
      <c r="C1782" s="37">
        <v>236.699997</v>
      </c>
      <c r="D1782" s="37">
        <v>237.240005</v>
      </c>
      <c r="E1782" s="37">
        <v>235.740005</v>
      </c>
      <c r="F1782" s="37">
        <v>236.86000100000001</v>
      </c>
      <c r="G1782" s="38">
        <v>90683900</v>
      </c>
      <c r="H1782" s="37">
        <v>210.12809799999999</v>
      </c>
      <c r="I1782" s="41">
        <f t="shared" si="206"/>
        <v>0.88714049275039897</v>
      </c>
      <c r="J1782" s="41">
        <f t="shared" ca="1" si="207"/>
        <v>1</v>
      </c>
      <c r="K1782" s="37">
        <f t="shared" si="208"/>
        <v>209.99</v>
      </c>
      <c r="L1782" s="37">
        <f t="shared" si="209"/>
        <v>210.47</v>
      </c>
      <c r="M1782" s="37">
        <f t="shared" si="210"/>
        <v>209.13</v>
      </c>
      <c r="N1782" s="37">
        <f t="shared" si="211"/>
        <v>210.13</v>
      </c>
      <c r="O1782" s="38">
        <f t="shared" ca="1" si="212"/>
        <v>90683900</v>
      </c>
    </row>
    <row r="1783" spans="1:15" x14ac:dyDescent="0.4">
      <c r="A1783">
        <v>1768</v>
      </c>
      <c r="B1783" s="63">
        <v>42802</v>
      </c>
      <c r="C1783" s="37">
        <v>237.33999600000001</v>
      </c>
      <c r="D1783" s="37">
        <v>237.63999899999999</v>
      </c>
      <c r="E1783" s="37">
        <v>236.39999399999999</v>
      </c>
      <c r="F1783" s="37">
        <v>236.55999800000001</v>
      </c>
      <c r="G1783" s="38">
        <v>78168800</v>
      </c>
      <c r="H1783" s="37">
        <v>209.86196899999999</v>
      </c>
      <c r="I1783" s="41">
        <f t="shared" si="206"/>
        <v>0.88714055958015348</v>
      </c>
      <c r="J1783" s="41">
        <f t="shared" ca="1" si="207"/>
        <v>1</v>
      </c>
      <c r="K1783" s="37">
        <f t="shared" si="208"/>
        <v>210.55</v>
      </c>
      <c r="L1783" s="37">
        <f t="shared" si="209"/>
        <v>210.82</v>
      </c>
      <c r="M1783" s="37">
        <f t="shared" si="210"/>
        <v>209.72</v>
      </c>
      <c r="N1783" s="37">
        <f t="shared" si="211"/>
        <v>209.86</v>
      </c>
      <c r="O1783" s="38">
        <f t="shared" ca="1" si="212"/>
        <v>78168800</v>
      </c>
    </row>
    <row r="1784" spans="1:15" x14ac:dyDescent="0.4">
      <c r="A1784">
        <v>1769</v>
      </c>
      <c r="B1784" s="63">
        <v>42801</v>
      </c>
      <c r="C1784" s="37">
        <v>237.36000100000001</v>
      </c>
      <c r="D1784" s="37">
        <v>237.770004</v>
      </c>
      <c r="E1784" s="37">
        <v>236.759995</v>
      </c>
      <c r="F1784" s="37">
        <v>237</v>
      </c>
      <c r="G1784" s="38">
        <v>65103700</v>
      </c>
      <c r="H1784" s="37">
        <v>210.25230400000001</v>
      </c>
      <c r="I1784" s="41">
        <f t="shared" si="206"/>
        <v>0.88714052320675107</v>
      </c>
      <c r="J1784" s="41">
        <f t="shared" ca="1" si="207"/>
        <v>1</v>
      </c>
      <c r="K1784" s="37">
        <f t="shared" si="208"/>
        <v>210.57</v>
      </c>
      <c r="L1784" s="37">
        <f t="shared" si="209"/>
        <v>210.94</v>
      </c>
      <c r="M1784" s="37">
        <f t="shared" si="210"/>
        <v>210.04</v>
      </c>
      <c r="N1784" s="37">
        <f t="shared" si="211"/>
        <v>210.25</v>
      </c>
      <c r="O1784" s="38">
        <f t="shared" ca="1" si="212"/>
        <v>65103700</v>
      </c>
    </row>
    <row r="1785" spans="1:15" x14ac:dyDescent="0.4">
      <c r="A1785">
        <v>1770</v>
      </c>
      <c r="B1785" s="63">
        <v>42800</v>
      </c>
      <c r="C1785" s="37">
        <v>237.5</v>
      </c>
      <c r="D1785" s="37">
        <v>238.11999499999999</v>
      </c>
      <c r="E1785" s="37">
        <v>237.009995</v>
      </c>
      <c r="F1785" s="37">
        <v>237.71000699999999</v>
      </c>
      <c r="G1785" s="38">
        <v>55391500</v>
      </c>
      <c r="H1785" s="37">
        <v>210.88218699999999</v>
      </c>
      <c r="I1785" s="41">
        <f t="shared" si="206"/>
        <v>0.88714055273238879</v>
      </c>
      <c r="J1785" s="41">
        <f t="shared" ca="1" si="207"/>
        <v>1</v>
      </c>
      <c r="K1785" s="37">
        <f t="shared" si="208"/>
        <v>210.7</v>
      </c>
      <c r="L1785" s="37">
        <f t="shared" si="209"/>
        <v>211.25</v>
      </c>
      <c r="M1785" s="37">
        <f t="shared" si="210"/>
        <v>210.26</v>
      </c>
      <c r="N1785" s="37">
        <f t="shared" si="211"/>
        <v>210.88</v>
      </c>
      <c r="O1785" s="38">
        <f t="shared" ca="1" si="212"/>
        <v>55391500</v>
      </c>
    </row>
    <row r="1786" spans="1:15" x14ac:dyDescent="0.4">
      <c r="A1786">
        <v>1771</v>
      </c>
      <c r="B1786" s="63">
        <v>42797</v>
      </c>
      <c r="C1786" s="37">
        <v>238.16999799999999</v>
      </c>
      <c r="D1786" s="37">
        <v>238.61000100000001</v>
      </c>
      <c r="E1786" s="37">
        <v>237.729996</v>
      </c>
      <c r="F1786" s="37">
        <v>238.41999799999999</v>
      </c>
      <c r="G1786" s="38">
        <v>81974300</v>
      </c>
      <c r="H1786" s="37">
        <v>211.51208500000001</v>
      </c>
      <c r="I1786" s="41">
        <f t="shared" si="206"/>
        <v>0.88714070453100169</v>
      </c>
      <c r="J1786" s="41">
        <f t="shared" ca="1" si="207"/>
        <v>1</v>
      </c>
      <c r="K1786" s="37">
        <f t="shared" si="208"/>
        <v>211.29</v>
      </c>
      <c r="L1786" s="37">
        <f t="shared" si="209"/>
        <v>211.68</v>
      </c>
      <c r="M1786" s="37">
        <f t="shared" si="210"/>
        <v>210.9</v>
      </c>
      <c r="N1786" s="37">
        <f t="shared" si="211"/>
        <v>211.51</v>
      </c>
      <c r="O1786" s="38">
        <f t="shared" ca="1" si="212"/>
        <v>81974300</v>
      </c>
    </row>
    <row r="1787" spans="1:15" x14ac:dyDescent="0.4">
      <c r="A1787">
        <v>1772</v>
      </c>
      <c r="B1787" s="63">
        <v>42796</v>
      </c>
      <c r="C1787" s="37">
        <v>239.55999800000001</v>
      </c>
      <c r="D1787" s="37">
        <v>239.570007</v>
      </c>
      <c r="E1787" s="37">
        <v>238.21000699999999</v>
      </c>
      <c r="F1787" s="37">
        <v>238.270004</v>
      </c>
      <c r="G1787" s="38">
        <v>70246000</v>
      </c>
      <c r="H1787" s="37">
        <v>211.37896699999999</v>
      </c>
      <c r="I1787" s="41">
        <f t="shared" si="206"/>
        <v>0.88714048537977108</v>
      </c>
      <c r="J1787" s="41">
        <f t="shared" ca="1" si="207"/>
        <v>1</v>
      </c>
      <c r="K1787" s="37">
        <f t="shared" si="208"/>
        <v>212.52</v>
      </c>
      <c r="L1787" s="37">
        <f t="shared" si="209"/>
        <v>212.53</v>
      </c>
      <c r="M1787" s="37">
        <f t="shared" si="210"/>
        <v>211.33</v>
      </c>
      <c r="N1787" s="37">
        <f t="shared" si="211"/>
        <v>211.38</v>
      </c>
      <c r="O1787" s="38">
        <f t="shared" ca="1" si="212"/>
        <v>70246000</v>
      </c>
    </row>
    <row r="1788" spans="1:15" x14ac:dyDescent="0.4">
      <c r="A1788">
        <v>1773</v>
      </c>
      <c r="B1788" s="63">
        <v>42795</v>
      </c>
      <c r="C1788" s="37">
        <v>238.38999899999999</v>
      </c>
      <c r="D1788" s="37">
        <v>240.320007</v>
      </c>
      <c r="E1788" s="37">
        <v>238.36999499999999</v>
      </c>
      <c r="F1788" s="37">
        <v>239.779999</v>
      </c>
      <c r="G1788" s="38">
        <v>149158200</v>
      </c>
      <c r="H1788" s="37">
        <v>212.71856700000001</v>
      </c>
      <c r="I1788" s="41">
        <f t="shared" si="206"/>
        <v>0.88714057839327964</v>
      </c>
      <c r="J1788" s="41">
        <f t="shared" ca="1" si="207"/>
        <v>1</v>
      </c>
      <c r="K1788" s="37">
        <f t="shared" si="208"/>
        <v>211.49</v>
      </c>
      <c r="L1788" s="37">
        <f t="shared" si="209"/>
        <v>213.2</v>
      </c>
      <c r="M1788" s="37">
        <f t="shared" si="210"/>
        <v>211.47</v>
      </c>
      <c r="N1788" s="37">
        <f t="shared" si="211"/>
        <v>212.72</v>
      </c>
      <c r="O1788" s="38">
        <f t="shared" ca="1" si="212"/>
        <v>149158200</v>
      </c>
    </row>
    <row r="1789" spans="1:15" x14ac:dyDescent="0.4">
      <c r="A1789">
        <v>1774</v>
      </c>
      <c r="B1789" s="63">
        <v>42794</v>
      </c>
      <c r="C1789" s="37">
        <v>236.66999799999999</v>
      </c>
      <c r="D1789" s="37">
        <v>236.949997</v>
      </c>
      <c r="E1789" s="37">
        <v>236.020004</v>
      </c>
      <c r="F1789" s="37">
        <v>236.470001</v>
      </c>
      <c r="G1789" s="38">
        <v>96961900</v>
      </c>
      <c r="H1789" s="37">
        <v>209.78211999999999</v>
      </c>
      <c r="I1789" s="41">
        <f t="shared" si="206"/>
        <v>0.88714052147358846</v>
      </c>
      <c r="J1789" s="41">
        <f t="shared" ca="1" si="207"/>
        <v>1</v>
      </c>
      <c r="K1789" s="37">
        <f t="shared" si="208"/>
        <v>209.96</v>
      </c>
      <c r="L1789" s="37">
        <f t="shared" si="209"/>
        <v>210.21</v>
      </c>
      <c r="M1789" s="37">
        <f t="shared" si="210"/>
        <v>209.38</v>
      </c>
      <c r="N1789" s="37">
        <f t="shared" si="211"/>
        <v>209.78</v>
      </c>
      <c r="O1789" s="38">
        <f t="shared" ca="1" si="212"/>
        <v>96961900</v>
      </c>
    </row>
    <row r="1790" spans="1:15" x14ac:dyDescent="0.4">
      <c r="A1790">
        <v>1775</v>
      </c>
      <c r="B1790" s="63">
        <v>42793</v>
      </c>
      <c r="C1790" s="37">
        <v>236.63999899999999</v>
      </c>
      <c r="D1790" s="37">
        <v>237.30999800000001</v>
      </c>
      <c r="E1790" s="37">
        <v>236.35000600000001</v>
      </c>
      <c r="F1790" s="37">
        <v>237.11000100000001</v>
      </c>
      <c r="G1790" s="38">
        <v>56515400</v>
      </c>
      <c r="H1790" s="37">
        <v>210.349884</v>
      </c>
      <c r="I1790" s="41">
        <f t="shared" si="206"/>
        <v>0.88714049644831305</v>
      </c>
      <c r="J1790" s="41">
        <f t="shared" ca="1" si="207"/>
        <v>1</v>
      </c>
      <c r="K1790" s="37">
        <f t="shared" si="208"/>
        <v>209.93</v>
      </c>
      <c r="L1790" s="37">
        <f t="shared" si="209"/>
        <v>210.53</v>
      </c>
      <c r="M1790" s="37">
        <f t="shared" si="210"/>
        <v>209.68</v>
      </c>
      <c r="N1790" s="37">
        <f t="shared" si="211"/>
        <v>210.35</v>
      </c>
      <c r="O1790" s="38">
        <f t="shared" ca="1" si="212"/>
        <v>56515400</v>
      </c>
    </row>
    <row r="1791" spans="1:15" x14ac:dyDescent="0.4">
      <c r="A1791">
        <v>1776</v>
      </c>
      <c r="B1791" s="63">
        <v>42790</v>
      </c>
      <c r="C1791" s="37">
        <v>235.46000699999999</v>
      </c>
      <c r="D1791" s="37">
        <v>236.78999300000001</v>
      </c>
      <c r="E1791" s="37">
        <v>235.41000399999999</v>
      </c>
      <c r="F1791" s="37">
        <v>236.740005</v>
      </c>
      <c r="G1791" s="38">
        <v>82381600</v>
      </c>
      <c r="H1791" s="37">
        <v>210.021637</v>
      </c>
      <c r="I1791" s="41">
        <f t="shared" si="206"/>
        <v>0.88714046026990667</v>
      </c>
      <c r="J1791" s="41">
        <f t="shared" ca="1" si="207"/>
        <v>1</v>
      </c>
      <c r="K1791" s="37">
        <f t="shared" si="208"/>
        <v>208.89</v>
      </c>
      <c r="L1791" s="37">
        <f t="shared" si="209"/>
        <v>210.07</v>
      </c>
      <c r="M1791" s="37">
        <f t="shared" si="210"/>
        <v>208.84</v>
      </c>
      <c r="N1791" s="37">
        <f t="shared" si="211"/>
        <v>210.02</v>
      </c>
      <c r="O1791" s="38">
        <f t="shared" ca="1" si="212"/>
        <v>82381600</v>
      </c>
    </row>
    <row r="1792" spans="1:15" x14ac:dyDescent="0.4">
      <c r="A1792">
        <v>1777</v>
      </c>
      <c r="B1792" s="63">
        <v>42789</v>
      </c>
      <c r="C1792" s="37">
        <v>236.88000500000001</v>
      </c>
      <c r="D1792" s="37">
        <v>236.89999399999999</v>
      </c>
      <c r="E1792" s="37">
        <v>235.55999800000001</v>
      </c>
      <c r="F1792" s="37">
        <v>236.44000199999999</v>
      </c>
      <c r="G1792" s="38">
        <v>74615900</v>
      </c>
      <c r="H1792" s="37">
        <v>209.75547800000001</v>
      </c>
      <c r="I1792" s="41">
        <f t="shared" si="206"/>
        <v>0.88714040021028262</v>
      </c>
      <c r="J1792" s="41">
        <f t="shared" ca="1" si="207"/>
        <v>1</v>
      </c>
      <c r="K1792" s="37">
        <f t="shared" si="208"/>
        <v>210.15</v>
      </c>
      <c r="L1792" s="37">
        <f t="shared" si="209"/>
        <v>210.16</v>
      </c>
      <c r="M1792" s="37">
        <f t="shared" si="210"/>
        <v>208.97</v>
      </c>
      <c r="N1792" s="37">
        <f t="shared" si="211"/>
        <v>209.76</v>
      </c>
      <c r="O1792" s="38">
        <f t="shared" ca="1" si="212"/>
        <v>74615900</v>
      </c>
    </row>
    <row r="1793" spans="1:15" x14ac:dyDescent="0.4">
      <c r="A1793">
        <v>1778</v>
      </c>
      <c r="B1793" s="63">
        <v>42788</v>
      </c>
      <c r="C1793" s="37">
        <v>236.020004</v>
      </c>
      <c r="D1793" s="37">
        <v>236.53999300000001</v>
      </c>
      <c r="E1793" s="37">
        <v>235.83000200000001</v>
      </c>
      <c r="F1793" s="37">
        <v>236.279999</v>
      </c>
      <c r="G1793" s="38">
        <v>62115200</v>
      </c>
      <c r="H1793" s="37">
        <v>209.61357100000001</v>
      </c>
      <c r="I1793" s="41">
        <f t="shared" si="206"/>
        <v>0.88714056156738008</v>
      </c>
      <c r="J1793" s="41">
        <f t="shared" ca="1" si="207"/>
        <v>1</v>
      </c>
      <c r="K1793" s="37">
        <f t="shared" si="208"/>
        <v>209.38</v>
      </c>
      <c r="L1793" s="37">
        <f t="shared" si="209"/>
        <v>209.84</v>
      </c>
      <c r="M1793" s="37">
        <f t="shared" si="210"/>
        <v>209.21</v>
      </c>
      <c r="N1793" s="37">
        <f t="shared" si="211"/>
        <v>209.61</v>
      </c>
      <c r="O1793" s="38">
        <f t="shared" ca="1" si="212"/>
        <v>62115200</v>
      </c>
    </row>
    <row r="1794" spans="1:15" x14ac:dyDescent="0.4">
      <c r="A1794">
        <v>1779</v>
      </c>
      <c r="B1794" s="63">
        <v>42787</v>
      </c>
      <c r="C1794" s="37">
        <v>235.520004</v>
      </c>
      <c r="D1794" s="37">
        <v>236.69000199999999</v>
      </c>
      <c r="E1794" s="37">
        <v>235.509995</v>
      </c>
      <c r="F1794" s="37">
        <v>236.490005</v>
      </c>
      <c r="G1794" s="38">
        <v>88946100</v>
      </c>
      <c r="H1794" s="37">
        <v>209.799881</v>
      </c>
      <c r="I1794" s="41">
        <f t="shared" si="206"/>
        <v>0.88714058338321744</v>
      </c>
      <c r="J1794" s="41">
        <f t="shared" ca="1" si="207"/>
        <v>1</v>
      </c>
      <c r="K1794" s="37">
        <f t="shared" si="208"/>
        <v>208.94</v>
      </c>
      <c r="L1794" s="37">
        <f t="shared" si="209"/>
        <v>209.98</v>
      </c>
      <c r="M1794" s="37">
        <f t="shared" si="210"/>
        <v>208.93</v>
      </c>
      <c r="N1794" s="37">
        <f t="shared" si="211"/>
        <v>209.8</v>
      </c>
      <c r="O1794" s="38">
        <f t="shared" ca="1" si="212"/>
        <v>88946100</v>
      </c>
    </row>
    <row r="1795" spans="1:15" x14ac:dyDescent="0.4">
      <c r="A1795">
        <v>1780</v>
      </c>
      <c r="B1795" s="63">
        <v>42783</v>
      </c>
      <c r="C1795" s="37">
        <v>233.949997</v>
      </c>
      <c r="D1795" s="37">
        <v>235.08999600000001</v>
      </c>
      <c r="E1795" s="37">
        <v>233.929993</v>
      </c>
      <c r="F1795" s="37">
        <v>235.08999600000001</v>
      </c>
      <c r="G1795" s="38">
        <v>77204100</v>
      </c>
      <c r="H1795" s="37">
        <v>208.55787699999999</v>
      </c>
      <c r="I1795" s="41">
        <f t="shared" si="206"/>
        <v>0.88714058679043062</v>
      </c>
      <c r="J1795" s="41">
        <f t="shared" ca="1" si="207"/>
        <v>1</v>
      </c>
      <c r="K1795" s="37">
        <f t="shared" si="208"/>
        <v>207.55</v>
      </c>
      <c r="L1795" s="37">
        <f t="shared" si="209"/>
        <v>208.56</v>
      </c>
      <c r="M1795" s="37">
        <f t="shared" si="210"/>
        <v>207.53</v>
      </c>
      <c r="N1795" s="37">
        <f t="shared" si="211"/>
        <v>208.56</v>
      </c>
      <c r="O1795" s="38">
        <f t="shared" ca="1" si="212"/>
        <v>77204100</v>
      </c>
    </row>
    <row r="1796" spans="1:15" x14ac:dyDescent="0.4">
      <c r="A1796">
        <v>1781</v>
      </c>
      <c r="B1796" s="63">
        <v>42782</v>
      </c>
      <c r="C1796" s="37">
        <v>234.949997</v>
      </c>
      <c r="D1796" s="37">
        <v>235.16000399999999</v>
      </c>
      <c r="E1796" s="37">
        <v>233.85000600000001</v>
      </c>
      <c r="F1796" s="37">
        <v>234.720001</v>
      </c>
      <c r="G1796" s="38">
        <v>84722400</v>
      </c>
      <c r="H1796" s="37">
        <v>208.22959900000001</v>
      </c>
      <c r="I1796" s="41">
        <f t="shared" si="206"/>
        <v>0.88714041459125592</v>
      </c>
      <c r="J1796" s="41">
        <f t="shared" ca="1" si="207"/>
        <v>1</v>
      </c>
      <c r="K1796" s="37">
        <f t="shared" si="208"/>
        <v>208.43</v>
      </c>
      <c r="L1796" s="37">
        <f t="shared" si="209"/>
        <v>208.62</v>
      </c>
      <c r="M1796" s="37">
        <f t="shared" si="210"/>
        <v>207.46</v>
      </c>
      <c r="N1796" s="37">
        <f t="shared" si="211"/>
        <v>208.23</v>
      </c>
      <c r="O1796" s="38">
        <f t="shared" ca="1" si="212"/>
        <v>84722400</v>
      </c>
    </row>
    <row r="1797" spans="1:15" x14ac:dyDescent="0.4">
      <c r="A1797">
        <v>1782</v>
      </c>
      <c r="B1797" s="63">
        <v>42781</v>
      </c>
      <c r="C1797" s="37">
        <v>233.449997</v>
      </c>
      <c r="D1797" s="37">
        <v>235.13999899999999</v>
      </c>
      <c r="E1797" s="37">
        <v>233.38999899999999</v>
      </c>
      <c r="F1797" s="37">
        <v>234.91999799999999</v>
      </c>
      <c r="G1797" s="38">
        <v>86785800</v>
      </c>
      <c r="H1797" s="37">
        <v>208.40701300000001</v>
      </c>
      <c r="I1797" s="41">
        <f t="shared" si="206"/>
        <v>0.88714036597258961</v>
      </c>
      <c r="J1797" s="41">
        <f t="shared" ca="1" si="207"/>
        <v>1</v>
      </c>
      <c r="K1797" s="37">
        <f t="shared" si="208"/>
        <v>207.1</v>
      </c>
      <c r="L1797" s="37">
        <f t="shared" si="209"/>
        <v>208.6</v>
      </c>
      <c r="M1797" s="37">
        <f t="shared" si="210"/>
        <v>207.05</v>
      </c>
      <c r="N1797" s="37">
        <f t="shared" si="211"/>
        <v>208.41</v>
      </c>
      <c r="O1797" s="38">
        <f t="shared" ca="1" si="212"/>
        <v>86785800</v>
      </c>
    </row>
    <row r="1798" spans="1:15" x14ac:dyDescent="0.4">
      <c r="A1798">
        <v>1783</v>
      </c>
      <c r="B1798" s="63">
        <v>42780</v>
      </c>
      <c r="C1798" s="37">
        <v>232.55999800000001</v>
      </c>
      <c r="D1798" s="37">
        <v>233.71000699999999</v>
      </c>
      <c r="E1798" s="37">
        <v>232.16000399999999</v>
      </c>
      <c r="F1798" s="37">
        <v>233.699997</v>
      </c>
      <c r="G1798" s="38">
        <v>71109000</v>
      </c>
      <c r="H1798" s="37">
        <v>207.32475299999999</v>
      </c>
      <c r="I1798" s="41">
        <f t="shared" si="206"/>
        <v>0.88714058905186888</v>
      </c>
      <c r="J1798" s="41">
        <f t="shared" ca="1" si="207"/>
        <v>1</v>
      </c>
      <c r="K1798" s="37">
        <f t="shared" si="208"/>
        <v>206.31</v>
      </c>
      <c r="L1798" s="37">
        <f t="shared" si="209"/>
        <v>207.33</v>
      </c>
      <c r="M1798" s="37">
        <f t="shared" si="210"/>
        <v>205.96</v>
      </c>
      <c r="N1798" s="37">
        <f t="shared" si="211"/>
        <v>207.32</v>
      </c>
      <c r="O1798" s="38">
        <f t="shared" ca="1" si="212"/>
        <v>71109000</v>
      </c>
    </row>
    <row r="1799" spans="1:15" x14ac:dyDescent="0.4">
      <c r="A1799">
        <v>1784</v>
      </c>
      <c r="B1799" s="63">
        <v>42779</v>
      </c>
      <c r="C1799" s="37">
        <v>232.08000200000001</v>
      </c>
      <c r="D1799" s="37">
        <v>233.070007</v>
      </c>
      <c r="E1799" s="37">
        <v>232.050003</v>
      </c>
      <c r="F1799" s="37">
        <v>232.770004</v>
      </c>
      <c r="G1799" s="38">
        <v>55182100</v>
      </c>
      <c r="H1799" s="37">
        <v>206.49968000000001</v>
      </c>
      <c r="I1799" s="41">
        <f t="shared" si="206"/>
        <v>0.88714042381508917</v>
      </c>
      <c r="J1799" s="41">
        <f t="shared" ca="1" si="207"/>
        <v>1</v>
      </c>
      <c r="K1799" s="37">
        <f t="shared" si="208"/>
        <v>205.89</v>
      </c>
      <c r="L1799" s="37">
        <f t="shared" si="209"/>
        <v>206.77</v>
      </c>
      <c r="M1799" s="37">
        <f t="shared" si="210"/>
        <v>205.86</v>
      </c>
      <c r="N1799" s="37">
        <f t="shared" si="211"/>
        <v>206.5</v>
      </c>
      <c r="O1799" s="38">
        <f t="shared" ca="1" si="212"/>
        <v>55182100</v>
      </c>
    </row>
    <row r="1800" spans="1:15" x14ac:dyDescent="0.4">
      <c r="A1800">
        <v>1785</v>
      </c>
      <c r="B1800" s="63">
        <v>42776</v>
      </c>
      <c r="C1800" s="37">
        <v>231</v>
      </c>
      <c r="D1800" s="37">
        <v>231.770004</v>
      </c>
      <c r="E1800" s="37">
        <v>230.61999499999999</v>
      </c>
      <c r="F1800" s="37">
        <v>231.509995</v>
      </c>
      <c r="G1800" s="38">
        <v>66015900</v>
      </c>
      <c r="H1800" s="37">
        <v>205.38192699999999</v>
      </c>
      <c r="I1800" s="41">
        <f t="shared" si="206"/>
        <v>0.88714064807439519</v>
      </c>
      <c r="J1800" s="41">
        <f t="shared" ca="1" si="207"/>
        <v>1</v>
      </c>
      <c r="K1800" s="37">
        <f t="shared" si="208"/>
        <v>204.93</v>
      </c>
      <c r="L1800" s="37">
        <f t="shared" si="209"/>
        <v>205.61</v>
      </c>
      <c r="M1800" s="37">
        <f t="shared" si="210"/>
        <v>204.59</v>
      </c>
      <c r="N1800" s="37">
        <f t="shared" si="211"/>
        <v>205.38</v>
      </c>
      <c r="O1800" s="38">
        <f t="shared" ca="1" si="212"/>
        <v>66015900</v>
      </c>
    </row>
    <row r="1801" spans="1:15" x14ac:dyDescent="0.4">
      <c r="A1801">
        <v>1786</v>
      </c>
      <c r="B1801" s="63">
        <v>42775</v>
      </c>
      <c r="C1801" s="37">
        <v>229.240005</v>
      </c>
      <c r="D1801" s="37">
        <v>230.949997</v>
      </c>
      <c r="E1801" s="37">
        <v>229.240005</v>
      </c>
      <c r="F1801" s="37">
        <v>230.60000600000001</v>
      </c>
      <c r="G1801" s="38">
        <v>65955200</v>
      </c>
      <c r="H1801" s="37">
        <v>204.57463100000001</v>
      </c>
      <c r="I1801" s="41">
        <f t="shared" si="206"/>
        <v>0.887140614384893</v>
      </c>
      <c r="J1801" s="41">
        <f t="shared" ca="1" si="207"/>
        <v>1</v>
      </c>
      <c r="K1801" s="37">
        <f t="shared" si="208"/>
        <v>203.37</v>
      </c>
      <c r="L1801" s="37">
        <f t="shared" si="209"/>
        <v>204.89</v>
      </c>
      <c r="M1801" s="37">
        <f t="shared" si="210"/>
        <v>203.37</v>
      </c>
      <c r="N1801" s="37">
        <f t="shared" si="211"/>
        <v>204.57</v>
      </c>
      <c r="O1801" s="38">
        <f t="shared" ca="1" si="212"/>
        <v>65955200</v>
      </c>
    </row>
    <row r="1802" spans="1:15" x14ac:dyDescent="0.4">
      <c r="A1802">
        <v>1787</v>
      </c>
      <c r="B1802" s="63">
        <v>42774</v>
      </c>
      <c r="C1802" s="37">
        <v>228.94000199999999</v>
      </c>
      <c r="D1802" s="37">
        <v>229.38999899999999</v>
      </c>
      <c r="E1802" s="37">
        <v>228.30999800000001</v>
      </c>
      <c r="F1802" s="37">
        <v>229.240005</v>
      </c>
      <c r="G1802" s="38">
        <v>51566200</v>
      </c>
      <c r="H1802" s="37">
        <v>203.368134</v>
      </c>
      <c r="I1802" s="41">
        <f t="shared" si="206"/>
        <v>0.88714068035376281</v>
      </c>
      <c r="J1802" s="41">
        <f t="shared" ca="1" si="207"/>
        <v>1</v>
      </c>
      <c r="K1802" s="37">
        <f t="shared" si="208"/>
        <v>203.1</v>
      </c>
      <c r="L1802" s="37">
        <f t="shared" si="209"/>
        <v>203.5</v>
      </c>
      <c r="M1802" s="37">
        <f t="shared" si="210"/>
        <v>202.54</v>
      </c>
      <c r="N1802" s="37">
        <f t="shared" si="211"/>
        <v>203.37</v>
      </c>
      <c r="O1802" s="38">
        <f t="shared" ca="1" si="212"/>
        <v>51566200</v>
      </c>
    </row>
    <row r="1803" spans="1:15" x14ac:dyDescent="0.4">
      <c r="A1803">
        <v>1788</v>
      </c>
      <c r="B1803" s="63">
        <v>42773</v>
      </c>
      <c r="C1803" s="37">
        <v>229.38000500000001</v>
      </c>
      <c r="D1803" s="37">
        <v>229.66000399999999</v>
      </c>
      <c r="E1803" s="37">
        <v>228.720001</v>
      </c>
      <c r="F1803" s="37">
        <v>228.94000199999999</v>
      </c>
      <c r="G1803" s="38">
        <v>57931200</v>
      </c>
      <c r="H1803" s="37">
        <v>203.10195899999999</v>
      </c>
      <c r="I1803" s="41">
        <f t="shared" si="206"/>
        <v>0.88714054872769676</v>
      </c>
      <c r="J1803" s="41">
        <f t="shared" ca="1" si="207"/>
        <v>1</v>
      </c>
      <c r="K1803" s="37">
        <f t="shared" si="208"/>
        <v>203.49</v>
      </c>
      <c r="L1803" s="37">
        <f t="shared" si="209"/>
        <v>203.74</v>
      </c>
      <c r="M1803" s="37">
        <f t="shared" si="210"/>
        <v>202.91</v>
      </c>
      <c r="N1803" s="37">
        <f t="shared" si="211"/>
        <v>203.1</v>
      </c>
      <c r="O1803" s="38">
        <f t="shared" ca="1" si="212"/>
        <v>57931200</v>
      </c>
    </row>
    <row r="1804" spans="1:15" x14ac:dyDescent="0.4">
      <c r="A1804">
        <v>1789</v>
      </c>
      <c r="B1804" s="63">
        <v>42772</v>
      </c>
      <c r="C1804" s="37">
        <v>228.86999499999999</v>
      </c>
      <c r="D1804" s="37">
        <v>229.33000200000001</v>
      </c>
      <c r="E1804" s="37">
        <v>228.53999300000001</v>
      </c>
      <c r="F1804" s="37">
        <v>228.929993</v>
      </c>
      <c r="G1804" s="38">
        <v>57790100</v>
      </c>
      <c r="H1804" s="37">
        <v>203.093109</v>
      </c>
      <c r="I1804" s="41">
        <f t="shared" si="206"/>
        <v>0.88714067710647249</v>
      </c>
      <c r="J1804" s="41">
        <f t="shared" ca="1" si="207"/>
        <v>1</v>
      </c>
      <c r="K1804" s="37">
        <f t="shared" si="208"/>
        <v>203.04</v>
      </c>
      <c r="L1804" s="37">
        <f t="shared" si="209"/>
        <v>203.45</v>
      </c>
      <c r="M1804" s="37">
        <f t="shared" si="210"/>
        <v>202.75</v>
      </c>
      <c r="N1804" s="37">
        <f t="shared" si="211"/>
        <v>203.09</v>
      </c>
      <c r="O1804" s="38">
        <f t="shared" ca="1" si="212"/>
        <v>57790100</v>
      </c>
    </row>
    <row r="1805" spans="1:15" x14ac:dyDescent="0.4">
      <c r="A1805">
        <v>1790</v>
      </c>
      <c r="B1805" s="63">
        <v>42769</v>
      </c>
      <c r="C1805" s="37">
        <v>228.820007</v>
      </c>
      <c r="D1805" s="37">
        <v>229.550003</v>
      </c>
      <c r="E1805" s="37">
        <v>228.46000699999999</v>
      </c>
      <c r="F1805" s="37">
        <v>229.33999600000001</v>
      </c>
      <c r="G1805" s="38">
        <v>80563200</v>
      </c>
      <c r="H1805" s="37">
        <v>203.45680200000001</v>
      </c>
      <c r="I1805" s="41">
        <f t="shared" si="206"/>
        <v>0.88714051429563989</v>
      </c>
      <c r="J1805" s="41">
        <f t="shared" ca="1" si="207"/>
        <v>1</v>
      </c>
      <c r="K1805" s="37">
        <f t="shared" si="208"/>
        <v>203</v>
      </c>
      <c r="L1805" s="37">
        <f t="shared" si="209"/>
        <v>203.64</v>
      </c>
      <c r="M1805" s="37">
        <f t="shared" si="210"/>
        <v>202.68</v>
      </c>
      <c r="N1805" s="37">
        <f t="shared" si="211"/>
        <v>203.46</v>
      </c>
      <c r="O1805" s="38">
        <f t="shared" ca="1" si="212"/>
        <v>80563200</v>
      </c>
    </row>
    <row r="1806" spans="1:15" x14ac:dyDescent="0.4">
      <c r="A1806">
        <v>1791</v>
      </c>
      <c r="B1806" s="63">
        <v>42768</v>
      </c>
      <c r="C1806" s="37">
        <v>227.61999499999999</v>
      </c>
      <c r="D1806" s="37">
        <v>228.10000600000001</v>
      </c>
      <c r="E1806" s="37">
        <v>226.820007</v>
      </c>
      <c r="F1806" s="37">
        <v>227.770004</v>
      </c>
      <c r="G1806" s="38">
        <v>69657600</v>
      </c>
      <c r="H1806" s="37">
        <v>202.064041</v>
      </c>
      <c r="I1806" s="41">
        <f t="shared" si="206"/>
        <v>0.88714070093268294</v>
      </c>
      <c r="J1806" s="41">
        <f t="shared" ca="1" si="207"/>
        <v>1</v>
      </c>
      <c r="K1806" s="37">
        <f t="shared" si="208"/>
        <v>201.93</v>
      </c>
      <c r="L1806" s="37">
        <f t="shared" si="209"/>
        <v>202.36</v>
      </c>
      <c r="M1806" s="37">
        <f t="shared" si="210"/>
        <v>201.22</v>
      </c>
      <c r="N1806" s="37">
        <f t="shared" si="211"/>
        <v>202.06</v>
      </c>
      <c r="O1806" s="38">
        <f t="shared" ca="1" si="212"/>
        <v>69657600</v>
      </c>
    </row>
    <row r="1807" spans="1:15" x14ac:dyDescent="0.4">
      <c r="A1807">
        <v>1792</v>
      </c>
      <c r="B1807" s="63">
        <v>42767</v>
      </c>
      <c r="C1807" s="37">
        <v>227.529999</v>
      </c>
      <c r="D1807" s="37">
        <v>228.58999600000001</v>
      </c>
      <c r="E1807" s="37">
        <v>226.94000199999999</v>
      </c>
      <c r="F1807" s="37">
        <v>227.61999499999999</v>
      </c>
      <c r="G1807" s="38">
        <v>79117700</v>
      </c>
      <c r="H1807" s="37">
        <v>201.93090799999999</v>
      </c>
      <c r="I1807" s="41">
        <f t="shared" si="206"/>
        <v>0.88714046408796376</v>
      </c>
      <c r="J1807" s="41">
        <f t="shared" ca="1" si="207"/>
        <v>1</v>
      </c>
      <c r="K1807" s="37">
        <f t="shared" si="208"/>
        <v>201.85</v>
      </c>
      <c r="L1807" s="37">
        <f t="shared" si="209"/>
        <v>202.79</v>
      </c>
      <c r="M1807" s="37">
        <f t="shared" si="210"/>
        <v>201.33</v>
      </c>
      <c r="N1807" s="37">
        <f t="shared" si="211"/>
        <v>201.93</v>
      </c>
      <c r="O1807" s="38">
        <f t="shared" ca="1" si="212"/>
        <v>79117700</v>
      </c>
    </row>
    <row r="1808" spans="1:15" x14ac:dyDescent="0.4">
      <c r="A1808">
        <v>1793</v>
      </c>
      <c r="B1808" s="63">
        <v>42766</v>
      </c>
      <c r="C1808" s="37">
        <v>226.979996</v>
      </c>
      <c r="D1808" s="37">
        <v>227.60000600000001</v>
      </c>
      <c r="E1808" s="37">
        <v>226.320007</v>
      </c>
      <c r="F1808" s="37">
        <v>227.529999</v>
      </c>
      <c r="G1808" s="38">
        <v>75880800</v>
      </c>
      <c r="H1808" s="37">
        <v>201.85107400000001</v>
      </c>
      <c r="I1808" s="41">
        <f t="shared" si="206"/>
        <v>0.88714048647273103</v>
      </c>
      <c r="J1808" s="41">
        <f t="shared" ca="1" si="207"/>
        <v>1</v>
      </c>
      <c r="K1808" s="37">
        <f t="shared" si="208"/>
        <v>201.36</v>
      </c>
      <c r="L1808" s="37">
        <f t="shared" si="209"/>
        <v>201.91</v>
      </c>
      <c r="M1808" s="37">
        <f t="shared" si="210"/>
        <v>200.78</v>
      </c>
      <c r="N1808" s="37">
        <f t="shared" si="211"/>
        <v>201.85</v>
      </c>
      <c r="O1808" s="38">
        <f t="shared" ca="1" si="212"/>
        <v>75880800</v>
      </c>
    </row>
    <row r="1809" spans="1:15" x14ac:dyDescent="0.4">
      <c r="A1809">
        <v>1794</v>
      </c>
      <c r="B1809" s="63">
        <v>42765</v>
      </c>
      <c r="C1809" s="37">
        <v>228.16999799999999</v>
      </c>
      <c r="D1809" s="37">
        <v>228.199997</v>
      </c>
      <c r="E1809" s="37">
        <v>226.41000399999999</v>
      </c>
      <c r="F1809" s="37">
        <v>227.550003</v>
      </c>
      <c r="G1809" s="38">
        <v>79737300</v>
      </c>
      <c r="H1809" s="37">
        <v>201.86883499999999</v>
      </c>
      <c r="I1809" s="41">
        <f t="shared" ref="I1809:I1872" si="213">IF(F1809=0,1,H1809/F1809)</f>
        <v>0.88714055081774701</v>
      </c>
      <c r="J1809" s="41">
        <f t="shared" ref="J1809:J1872" ca="1" si="214">INDEX(OFFSET($T$15,0,0,$S$13+1,1),MATCH(B1809,OFFSET($Q$15,0,0,$S$13+1,1),-1))</f>
        <v>1</v>
      </c>
      <c r="K1809" s="37">
        <f t="shared" ref="K1809:K1872" si="215">ROUND($I1809*C1809,2)</f>
        <v>202.42</v>
      </c>
      <c r="L1809" s="37">
        <f t="shared" ref="L1809:L1872" si="216">ROUND($I1809*D1809,2)</f>
        <v>202.45</v>
      </c>
      <c r="M1809" s="37">
        <f t="shared" ref="M1809:M1872" si="217">ROUND($I1809*E1809,2)</f>
        <v>200.86</v>
      </c>
      <c r="N1809" s="37">
        <f t="shared" ref="N1809:N1872" si="218">ROUND($I1809*F1809,2)</f>
        <v>201.87</v>
      </c>
      <c r="O1809" s="38">
        <f t="shared" ref="O1809:O1872" ca="1" si="219">G1809*J1809</f>
        <v>79737300</v>
      </c>
    </row>
    <row r="1810" spans="1:15" x14ac:dyDescent="0.4">
      <c r="A1810">
        <v>1795</v>
      </c>
      <c r="B1810" s="63">
        <v>42762</v>
      </c>
      <c r="C1810" s="37">
        <v>229.41999799999999</v>
      </c>
      <c r="D1810" s="37">
        <v>229.58999600000001</v>
      </c>
      <c r="E1810" s="37">
        <v>228.759995</v>
      </c>
      <c r="F1810" s="37">
        <v>228.970001</v>
      </c>
      <c r="G1810" s="38">
        <v>59711100</v>
      </c>
      <c r="H1810" s="37">
        <v>203.12857099999999</v>
      </c>
      <c r="I1810" s="41">
        <f t="shared" si="213"/>
        <v>0.88714054292203981</v>
      </c>
      <c r="J1810" s="41">
        <f t="shared" ca="1" si="214"/>
        <v>1</v>
      </c>
      <c r="K1810" s="37">
        <f t="shared" si="215"/>
        <v>203.53</v>
      </c>
      <c r="L1810" s="37">
        <f t="shared" si="216"/>
        <v>203.68</v>
      </c>
      <c r="M1810" s="37">
        <f t="shared" si="217"/>
        <v>202.94</v>
      </c>
      <c r="N1810" s="37">
        <f t="shared" si="218"/>
        <v>203.13</v>
      </c>
      <c r="O1810" s="38">
        <f t="shared" ca="1" si="219"/>
        <v>59711100</v>
      </c>
    </row>
    <row r="1811" spans="1:15" x14ac:dyDescent="0.4">
      <c r="A1811">
        <v>1796</v>
      </c>
      <c r="B1811" s="63">
        <v>42761</v>
      </c>
      <c r="C1811" s="37">
        <v>229.39999399999999</v>
      </c>
      <c r="D1811" s="37">
        <v>229.71000699999999</v>
      </c>
      <c r="E1811" s="37">
        <v>229.009995</v>
      </c>
      <c r="F1811" s="37">
        <v>229.33000200000001</v>
      </c>
      <c r="G1811" s="38">
        <v>59970700</v>
      </c>
      <c r="H1811" s="37">
        <v>203.44792200000001</v>
      </c>
      <c r="I1811" s="41">
        <f t="shared" si="213"/>
        <v>0.88714045360711247</v>
      </c>
      <c r="J1811" s="41">
        <f t="shared" ca="1" si="214"/>
        <v>1</v>
      </c>
      <c r="K1811" s="37">
        <f t="shared" si="215"/>
        <v>203.51</v>
      </c>
      <c r="L1811" s="37">
        <f t="shared" si="216"/>
        <v>203.79</v>
      </c>
      <c r="M1811" s="37">
        <f t="shared" si="217"/>
        <v>203.16</v>
      </c>
      <c r="N1811" s="37">
        <f t="shared" si="218"/>
        <v>203.45</v>
      </c>
      <c r="O1811" s="38">
        <f t="shared" ca="1" si="219"/>
        <v>59970700</v>
      </c>
    </row>
    <row r="1812" spans="1:15" x14ac:dyDescent="0.4">
      <c r="A1812">
        <v>1797</v>
      </c>
      <c r="B1812" s="63">
        <v>42760</v>
      </c>
      <c r="C1812" s="37">
        <v>228.699997</v>
      </c>
      <c r="D1812" s="37">
        <v>229.570007</v>
      </c>
      <c r="E1812" s="37">
        <v>228.509995</v>
      </c>
      <c r="F1812" s="37">
        <v>229.570007</v>
      </c>
      <c r="G1812" s="38">
        <v>84437700</v>
      </c>
      <c r="H1812" s="37">
        <v>203.66081199999999</v>
      </c>
      <c r="I1812" s="41">
        <f t="shared" si="213"/>
        <v>0.88714033101022638</v>
      </c>
      <c r="J1812" s="41">
        <f t="shared" ca="1" si="214"/>
        <v>1</v>
      </c>
      <c r="K1812" s="37">
        <f t="shared" si="215"/>
        <v>202.89</v>
      </c>
      <c r="L1812" s="37">
        <f t="shared" si="216"/>
        <v>203.66</v>
      </c>
      <c r="M1812" s="37">
        <f t="shared" si="217"/>
        <v>202.72</v>
      </c>
      <c r="N1812" s="37">
        <f t="shared" si="218"/>
        <v>203.66</v>
      </c>
      <c r="O1812" s="38">
        <f t="shared" ca="1" si="219"/>
        <v>84437700</v>
      </c>
    </row>
    <row r="1813" spans="1:15" x14ac:dyDescent="0.4">
      <c r="A1813">
        <v>1798</v>
      </c>
      <c r="B1813" s="63">
        <v>42759</v>
      </c>
      <c r="C1813" s="37">
        <v>226.39999399999999</v>
      </c>
      <c r="D1813" s="37">
        <v>228.08000200000001</v>
      </c>
      <c r="E1813" s="37">
        <v>226.270004</v>
      </c>
      <c r="F1813" s="37">
        <v>227.60000600000001</v>
      </c>
      <c r="G1813" s="38">
        <v>95555300</v>
      </c>
      <c r="H1813" s="37">
        <v>201.91319300000001</v>
      </c>
      <c r="I1813" s="41">
        <f t="shared" si="213"/>
        <v>0.88714054339699799</v>
      </c>
      <c r="J1813" s="41">
        <f t="shared" ca="1" si="214"/>
        <v>1</v>
      </c>
      <c r="K1813" s="37">
        <f t="shared" si="215"/>
        <v>200.85</v>
      </c>
      <c r="L1813" s="37">
        <f t="shared" si="216"/>
        <v>202.34</v>
      </c>
      <c r="M1813" s="37">
        <f t="shared" si="217"/>
        <v>200.73</v>
      </c>
      <c r="N1813" s="37">
        <f t="shared" si="218"/>
        <v>201.91</v>
      </c>
      <c r="O1813" s="38">
        <f t="shared" ca="1" si="219"/>
        <v>95555300</v>
      </c>
    </row>
    <row r="1814" spans="1:15" x14ac:dyDescent="0.4">
      <c r="A1814">
        <v>1799</v>
      </c>
      <c r="B1814" s="63">
        <v>42758</v>
      </c>
      <c r="C1814" s="37">
        <v>226.740005</v>
      </c>
      <c r="D1814" s="37">
        <v>226.80999800000001</v>
      </c>
      <c r="E1814" s="37">
        <v>225.270004</v>
      </c>
      <c r="F1814" s="37">
        <v>226.14999399999999</v>
      </c>
      <c r="G1814" s="38">
        <v>75061600</v>
      </c>
      <c r="H1814" s="37">
        <v>200.62681599999999</v>
      </c>
      <c r="I1814" s="41">
        <f t="shared" si="213"/>
        <v>0.88714048783039101</v>
      </c>
      <c r="J1814" s="41">
        <f t="shared" ca="1" si="214"/>
        <v>1</v>
      </c>
      <c r="K1814" s="37">
        <f t="shared" si="215"/>
        <v>201.15</v>
      </c>
      <c r="L1814" s="37">
        <f t="shared" si="216"/>
        <v>201.21</v>
      </c>
      <c r="M1814" s="37">
        <f t="shared" si="217"/>
        <v>199.85</v>
      </c>
      <c r="N1814" s="37">
        <f t="shared" si="218"/>
        <v>200.63</v>
      </c>
      <c r="O1814" s="38">
        <f t="shared" ca="1" si="219"/>
        <v>75061600</v>
      </c>
    </row>
    <row r="1815" spans="1:15" x14ac:dyDescent="0.4">
      <c r="A1815">
        <v>1800</v>
      </c>
      <c r="B1815" s="63">
        <v>42755</v>
      </c>
      <c r="C1815" s="37">
        <v>226.699997</v>
      </c>
      <c r="D1815" s="37">
        <v>227.30999800000001</v>
      </c>
      <c r="E1815" s="37">
        <v>225.970001</v>
      </c>
      <c r="F1815" s="37">
        <v>226.740005</v>
      </c>
      <c r="G1815" s="38">
        <v>129168600</v>
      </c>
      <c r="H1815" s="37">
        <v>201.150238</v>
      </c>
      <c r="I1815" s="41">
        <f t="shared" si="213"/>
        <v>0.88714048497970177</v>
      </c>
      <c r="J1815" s="41">
        <f t="shared" ca="1" si="214"/>
        <v>1</v>
      </c>
      <c r="K1815" s="37">
        <f t="shared" si="215"/>
        <v>201.11</v>
      </c>
      <c r="L1815" s="37">
        <f t="shared" si="216"/>
        <v>201.66</v>
      </c>
      <c r="M1815" s="37">
        <f t="shared" si="217"/>
        <v>200.47</v>
      </c>
      <c r="N1815" s="37">
        <f t="shared" si="218"/>
        <v>201.15</v>
      </c>
      <c r="O1815" s="38">
        <f t="shared" ca="1" si="219"/>
        <v>129168600</v>
      </c>
    </row>
    <row r="1816" spans="1:15" x14ac:dyDescent="0.4">
      <c r="A1816">
        <v>1801</v>
      </c>
      <c r="B1816" s="63">
        <v>42754</v>
      </c>
      <c r="C1816" s="37">
        <v>226.83999600000001</v>
      </c>
      <c r="D1816" s="37">
        <v>227</v>
      </c>
      <c r="E1816" s="37">
        <v>225.41000399999999</v>
      </c>
      <c r="F1816" s="37">
        <v>225.91000399999999</v>
      </c>
      <c r="G1816" s="38">
        <v>66608800</v>
      </c>
      <c r="H1816" s="37">
        <v>200.41390999999999</v>
      </c>
      <c r="I1816" s="41">
        <f t="shared" si="213"/>
        <v>0.88714048272072099</v>
      </c>
      <c r="J1816" s="41">
        <f t="shared" ca="1" si="214"/>
        <v>1</v>
      </c>
      <c r="K1816" s="37">
        <f t="shared" si="215"/>
        <v>201.24</v>
      </c>
      <c r="L1816" s="37">
        <f t="shared" si="216"/>
        <v>201.38</v>
      </c>
      <c r="M1816" s="37">
        <f t="shared" si="217"/>
        <v>199.97</v>
      </c>
      <c r="N1816" s="37">
        <f t="shared" si="218"/>
        <v>200.41</v>
      </c>
      <c r="O1816" s="38">
        <f t="shared" ca="1" si="219"/>
        <v>66608800</v>
      </c>
    </row>
    <row r="1817" spans="1:15" x14ac:dyDescent="0.4">
      <c r="A1817">
        <v>1802</v>
      </c>
      <c r="B1817" s="63">
        <v>42753</v>
      </c>
      <c r="C1817" s="37">
        <v>226.53999300000001</v>
      </c>
      <c r="D1817" s="37">
        <v>226.800003</v>
      </c>
      <c r="E1817" s="37">
        <v>225.89999399999999</v>
      </c>
      <c r="F1817" s="37">
        <v>226.75</v>
      </c>
      <c r="G1817" s="38">
        <v>54793300</v>
      </c>
      <c r="H1817" s="37">
        <v>201.15913399999999</v>
      </c>
      <c r="I1817" s="41">
        <f t="shared" si="213"/>
        <v>0.88714061300992275</v>
      </c>
      <c r="J1817" s="41">
        <f t="shared" ca="1" si="214"/>
        <v>1</v>
      </c>
      <c r="K1817" s="37">
        <f t="shared" si="215"/>
        <v>200.97</v>
      </c>
      <c r="L1817" s="37">
        <f t="shared" si="216"/>
        <v>201.2</v>
      </c>
      <c r="M1817" s="37">
        <f t="shared" si="217"/>
        <v>200.41</v>
      </c>
      <c r="N1817" s="37">
        <f t="shared" si="218"/>
        <v>201.16</v>
      </c>
      <c r="O1817" s="38">
        <f t="shared" ca="1" si="219"/>
        <v>54793300</v>
      </c>
    </row>
    <row r="1818" spans="1:15" x14ac:dyDescent="0.4">
      <c r="A1818">
        <v>1803</v>
      </c>
      <c r="B1818" s="63">
        <v>42752</v>
      </c>
      <c r="C1818" s="37">
        <v>226.30999800000001</v>
      </c>
      <c r="D1818" s="37">
        <v>226.779999</v>
      </c>
      <c r="E1818" s="37">
        <v>225.800003</v>
      </c>
      <c r="F1818" s="37">
        <v>226.25</v>
      </c>
      <c r="G1818" s="38">
        <v>61240800</v>
      </c>
      <c r="H1818" s="37">
        <v>200.715576</v>
      </c>
      <c r="I1818" s="41">
        <f t="shared" si="213"/>
        <v>0.88714066740331488</v>
      </c>
      <c r="J1818" s="41">
        <f t="shared" ca="1" si="214"/>
        <v>1</v>
      </c>
      <c r="K1818" s="37">
        <f t="shared" si="215"/>
        <v>200.77</v>
      </c>
      <c r="L1818" s="37">
        <f t="shared" si="216"/>
        <v>201.19</v>
      </c>
      <c r="M1818" s="37">
        <f t="shared" si="217"/>
        <v>200.32</v>
      </c>
      <c r="N1818" s="37">
        <f t="shared" si="218"/>
        <v>200.72</v>
      </c>
      <c r="O1818" s="38">
        <f t="shared" ca="1" si="219"/>
        <v>61240800</v>
      </c>
    </row>
    <row r="1819" spans="1:15" x14ac:dyDescent="0.4">
      <c r="A1819">
        <v>1804</v>
      </c>
      <c r="B1819" s="63">
        <v>42748</v>
      </c>
      <c r="C1819" s="37">
        <v>226.729996</v>
      </c>
      <c r="D1819" s="37">
        <v>227.39999399999999</v>
      </c>
      <c r="E1819" s="37">
        <v>226.69000199999999</v>
      </c>
      <c r="F1819" s="37">
        <v>227.050003</v>
      </c>
      <c r="G1819" s="38">
        <v>62717900</v>
      </c>
      <c r="H1819" s="37">
        <v>201.42524700000001</v>
      </c>
      <c r="I1819" s="41">
        <f t="shared" si="213"/>
        <v>0.88714047275304375</v>
      </c>
      <c r="J1819" s="41">
        <f t="shared" ca="1" si="214"/>
        <v>1</v>
      </c>
      <c r="K1819" s="37">
        <f t="shared" si="215"/>
        <v>201.14</v>
      </c>
      <c r="L1819" s="37">
        <f t="shared" si="216"/>
        <v>201.74</v>
      </c>
      <c r="M1819" s="37">
        <f t="shared" si="217"/>
        <v>201.11</v>
      </c>
      <c r="N1819" s="37">
        <f t="shared" si="218"/>
        <v>201.43</v>
      </c>
      <c r="O1819" s="38">
        <f t="shared" ca="1" si="219"/>
        <v>62717900</v>
      </c>
    </row>
    <row r="1820" spans="1:15" x14ac:dyDescent="0.4">
      <c r="A1820">
        <v>1805</v>
      </c>
      <c r="B1820" s="63">
        <v>42747</v>
      </c>
      <c r="C1820" s="37">
        <v>226.5</v>
      </c>
      <c r="D1820" s="37">
        <v>226.75</v>
      </c>
      <c r="E1820" s="37">
        <v>224.96000699999999</v>
      </c>
      <c r="F1820" s="37">
        <v>226.529999</v>
      </c>
      <c r="G1820" s="38">
        <v>72113200</v>
      </c>
      <c r="H1820" s="37">
        <v>200.96392800000001</v>
      </c>
      <c r="I1820" s="41">
        <f t="shared" si="213"/>
        <v>0.88714046213367093</v>
      </c>
      <c r="J1820" s="41">
        <f t="shared" ca="1" si="214"/>
        <v>1</v>
      </c>
      <c r="K1820" s="37">
        <f t="shared" si="215"/>
        <v>200.94</v>
      </c>
      <c r="L1820" s="37">
        <f t="shared" si="216"/>
        <v>201.16</v>
      </c>
      <c r="M1820" s="37">
        <f t="shared" si="217"/>
        <v>199.57</v>
      </c>
      <c r="N1820" s="37">
        <f t="shared" si="218"/>
        <v>200.96</v>
      </c>
      <c r="O1820" s="38">
        <f t="shared" ca="1" si="219"/>
        <v>72113200</v>
      </c>
    </row>
    <row r="1821" spans="1:15" x14ac:dyDescent="0.4">
      <c r="A1821">
        <v>1806</v>
      </c>
      <c r="B1821" s="63">
        <v>42746</v>
      </c>
      <c r="C1821" s="37">
        <v>226.36000100000001</v>
      </c>
      <c r="D1821" s="37">
        <v>227.10000600000001</v>
      </c>
      <c r="E1821" s="37">
        <v>225.58999600000001</v>
      </c>
      <c r="F1821" s="37">
        <v>227.10000600000001</v>
      </c>
      <c r="G1821" s="38">
        <v>74650000</v>
      </c>
      <c r="H1821" s="37">
        <v>201.46961999999999</v>
      </c>
      <c r="I1821" s="41">
        <f t="shared" si="213"/>
        <v>0.88714053138334126</v>
      </c>
      <c r="J1821" s="41">
        <f t="shared" ca="1" si="214"/>
        <v>1</v>
      </c>
      <c r="K1821" s="37">
        <f t="shared" si="215"/>
        <v>200.81</v>
      </c>
      <c r="L1821" s="37">
        <f t="shared" si="216"/>
        <v>201.47</v>
      </c>
      <c r="M1821" s="37">
        <f t="shared" si="217"/>
        <v>200.13</v>
      </c>
      <c r="N1821" s="37">
        <f t="shared" si="218"/>
        <v>201.47</v>
      </c>
      <c r="O1821" s="38">
        <f t="shared" ca="1" si="219"/>
        <v>74650000</v>
      </c>
    </row>
    <row r="1822" spans="1:15" x14ac:dyDescent="0.4">
      <c r="A1822">
        <v>1807</v>
      </c>
      <c r="B1822" s="63">
        <v>42745</v>
      </c>
      <c r="C1822" s="37">
        <v>226.479996</v>
      </c>
      <c r="D1822" s="37">
        <v>227.449997</v>
      </c>
      <c r="E1822" s="37">
        <v>226.009995</v>
      </c>
      <c r="F1822" s="37">
        <v>226.46000699999999</v>
      </c>
      <c r="G1822" s="38">
        <v>63771900</v>
      </c>
      <c r="H1822" s="37">
        <v>200.901871</v>
      </c>
      <c r="I1822" s="41">
        <f t="shared" si="213"/>
        <v>0.88714061993294913</v>
      </c>
      <c r="J1822" s="41">
        <f t="shared" ca="1" si="214"/>
        <v>1</v>
      </c>
      <c r="K1822" s="37">
        <f t="shared" si="215"/>
        <v>200.92</v>
      </c>
      <c r="L1822" s="37">
        <f t="shared" si="216"/>
        <v>201.78</v>
      </c>
      <c r="M1822" s="37">
        <f t="shared" si="217"/>
        <v>200.5</v>
      </c>
      <c r="N1822" s="37">
        <f t="shared" si="218"/>
        <v>200.9</v>
      </c>
      <c r="O1822" s="38">
        <f t="shared" ca="1" si="219"/>
        <v>63771900</v>
      </c>
    </row>
    <row r="1823" spans="1:15" x14ac:dyDescent="0.4">
      <c r="A1823">
        <v>1808</v>
      </c>
      <c r="B1823" s="63">
        <v>42744</v>
      </c>
      <c r="C1823" s="37">
        <v>226.91000399999999</v>
      </c>
      <c r="D1823" s="37">
        <v>227.070007</v>
      </c>
      <c r="E1823" s="37">
        <v>226.41999799999999</v>
      </c>
      <c r="F1823" s="37">
        <v>226.46000699999999</v>
      </c>
      <c r="G1823" s="38">
        <v>46939700</v>
      </c>
      <c r="H1823" s="37">
        <v>200.901871</v>
      </c>
      <c r="I1823" s="41">
        <f t="shared" si="213"/>
        <v>0.88714061993294913</v>
      </c>
      <c r="J1823" s="41">
        <f t="shared" ca="1" si="214"/>
        <v>1</v>
      </c>
      <c r="K1823" s="37">
        <f t="shared" si="215"/>
        <v>201.3</v>
      </c>
      <c r="L1823" s="37">
        <f t="shared" si="216"/>
        <v>201.44</v>
      </c>
      <c r="M1823" s="37">
        <f t="shared" si="217"/>
        <v>200.87</v>
      </c>
      <c r="N1823" s="37">
        <f t="shared" si="218"/>
        <v>200.9</v>
      </c>
      <c r="O1823" s="38">
        <f t="shared" ca="1" si="219"/>
        <v>46939700</v>
      </c>
    </row>
    <row r="1824" spans="1:15" x14ac:dyDescent="0.4">
      <c r="A1824">
        <v>1809</v>
      </c>
      <c r="B1824" s="63">
        <v>42741</v>
      </c>
      <c r="C1824" s="37">
        <v>226.529999</v>
      </c>
      <c r="D1824" s="37">
        <v>227.75</v>
      </c>
      <c r="E1824" s="37">
        <v>225.89999399999999</v>
      </c>
      <c r="F1824" s="37">
        <v>227.21000699999999</v>
      </c>
      <c r="G1824" s="38">
        <v>71559900</v>
      </c>
      <c r="H1824" s="37">
        <v>201.567215</v>
      </c>
      <c r="I1824" s="41">
        <f t="shared" si="213"/>
        <v>0.88714056947324516</v>
      </c>
      <c r="J1824" s="41">
        <f t="shared" ca="1" si="214"/>
        <v>1</v>
      </c>
      <c r="K1824" s="37">
        <f t="shared" si="215"/>
        <v>200.96</v>
      </c>
      <c r="L1824" s="37">
        <f t="shared" si="216"/>
        <v>202.05</v>
      </c>
      <c r="M1824" s="37">
        <f t="shared" si="217"/>
        <v>200.41</v>
      </c>
      <c r="N1824" s="37">
        <f t="shared" si="218"/>
        <v>201.57</v>
      </c>
      <c r="O1824" s="38">
        <f t="shared" ca="1" si="219"/>
        <v>71559900</v>
      </c>
    </row>
    <row r="1825" spans="1:15" x14ac:dyDescent="0.4">
      <c r="A1825">
        <v>1810</v>
      </c>
      <c r="B1825" s="63">
        <v>42740</v>
      </c>
      <c r="C1825" s="37">
        <v>226.270004</v>
      </c>
      <c r="D1825" s="37">
        <v>226.58000200000001</v>
      </c>
      <c r="E1825" s="37">
        <v>225.479996</v>
      </c>
      <c r="F1825" s="37">
        <v>226.39999399999999</v>
      </c>
      <c r="G1825" s="38">
        <v>78379000</v>
      </c>
      <c r="H1825" s="37">
        <v>200.848648</v>
      </c>
      <c r="I1825" s="41">
        <f t="shared" si="213"/>
        <v>0.88714069488888769</v>
      </c>
      <c r="J1825" s="41">
        <f t="shared" ca="1" si="214"/>
        <v>1</v>
      </c>
      <c r="K1825" s="37">
        <f t="shared" si="215"/>
        <v>200.73</v>
      </c>
      <c r="L1825" s="37">
        <f t="shared" si="216"/>
        <v>201.01</v>
      </c>
      <c r="M1825" s="37">
        <f t="shared" si="217"/>
        <v>200.03</v>
      </c>
      <c r="N1825" s="37">
        <f t="shared" si="218"/>
        <v>200.85</v>
      </c>
      <c r="O1825" s="38">
        <f t="shared" ca="1" si="219"/>
        <v>78379000</v>
      </c>
    </row>
    <row r="1826" spans="1:15" x14ac:dyDescent="0.4">
      <c r="A1826">
        <v>1811</v>
      </c>
      <c r="B1826" s="63">
        <v>42739</v>
      </c>
      <c r="C1826" s="37">
        <v>225.61999499999999</v>
      </c>
      <c r="D1826" s="37">
        <v>226.75</v>
      </c>
      <c r="E1826" s="37">
        <v>225.61000100000001</v>
      </c>
      <c r="F1826" s="37">
        <v>226.58000200000001</v>
      </c>
      <c r="G1826" s="38">
        <v>78744400</v>
      </c>
      <c r="H1826" s="37">
        <v>201.00831600000001</v>
      </c>
      <c r="I1826" s="41">
        <f t="shared" si="213"/>
        <v>0.88714058710265176</v>
      </c>
      <c r="J1826" s="41">
        <f t="shared" ca="1" si="214"/>
        <v>1</v>
      </c>
      <c r="K1826" s="37">
        <f t="shared" si="215"/>
        <v>200.16</v>
      </c>
      <c r="L1826" s="37">
        <f t="shared" si="216"/>
        <v>201.16</v>
      </c>
      <c r="M1826" s="37">
        <f t="shared" si="217"/>
        <v>200.15</v>
      </c>
      <c r="N1826" s="37">
        <f t="shared" si="218"/>
        <v>201.01</v>
      </c>
      <c r="O1826" s="38">
        <f t="shared" ca="1" si="219"/>
        <v>78744400</v>
      </c>
    </row>
    <row r="1827" spans="1:15" x14ac:dyDescent="0.4">
      <c r="A1827">
        <v>1812</v>
      </c>
      <c r="B1827" s="63">
        <v>42738</v>
      </c>
      <c r="C1827" s="37">
        <v>225.03999300000001</v>
      </c>
      <c r="D1827" s="37">
        <v>225.83000200000001</v>
      </c>
      <c r="E1827" s="37">
        <v>223.88000500000001</v>
      </c>
      <c r="F1827" s="37">
        <v>225.240005</v>
      </c>
      <c r="G1827" s="38">
        <v>91366500</v>
      </c>
      <c r="H1827" s="37">
        <v>199.81951900000001</v>
      </c>
      <c r="I1827" s="41">
        <f t="shared" si="213"/>
        <v>0.88714044825207683</v>
      </c>
      <c r="J1827" s="41">
        <f t="shared" ca="1" si="214"/>
        <v>1</v>
      </c>
      <c r="K1827" s="37">
        <f t="shared" si="215"/>
        <v>199.64</v>
      </c>
      <c r="L1827" s="37">
        <f t="shared" si="216"/>
        <v>200.34</v>
      </c>
      <c r="M1827" s="37">
        <f t="shared" si="217"/>
        <v>198.61</v>
      </c>
      <c r="N1827" s="37">
        <f t="shared" si="218"/>
        <v>199.82</v>
      </c>
      <c r="O1827" s="38">
        <f t="shared" ca="1" si="219"/>
        <v>91366500</v>
      </c>
    </row>
    <row r="1828" spans="1:15" x14ac:dyDescent="0.4">
      <c r="A1828">
        <v>1813</v>
      </c>
      <c r="B1828" s="63">
        <v>42734</v>
      </c>
      <c r="C1828" s="37">
        <v>224.729996</v>
      </c>
      <c r="D1828" s="37">
        <v>224.83000200000001</v>
      </c>
      <c r="E1828" s="37">
        <v>222.729996</v>
      </c>
      <c r="F1828" s="37">
        <v>223.529999</v>
      </c>
      <c r="G1828" s="38">
        <v>108998300</v>
      </c>
      <c r="H1828" s="37">
        <v>198.302536</v>
      </c>
      <c r="I1828" s="41">
        <f t="shared" si="213"/>
        <v>0.88714059359880371</v>
      </c>
      <c r="J1828" s="41">
        <f t="shared" ca="1" si="214"/>
        <v>1</v>
      </c>
      <c r="K1828" s="37">
        <f t="shared" si="215"/>
        <v>199.37</v>
      </c>
      <c r="L1828" s="37">
        <f t="shared" si="216"/>
        <v>199.46</v>
      </c>
      <c r="M1828" s="37">
        <f t="shared" si="217"/>
        <v>197.59</v>
      </c>
      <c r="N1828" s="37">
        <f t="shared" si="218"/>
        <v>198.3</v>
      </c>
      <c r="O1828" s="38">
        <f t="shared" ca="1" si="219"/>
        <v>108998300</v>
      </c>
    </row>
    <row r="1829" spans="1:15" x14ac:dyDescent="0.4">
      <c r="A1829">
        <v>1814</v>
      </c>
      <c r="B1829" s="63">
        <v>42733</v>
      </c>
      <c r="C1829" s="37">
        <v>224.479996</v>
      </c>
      <c r="D1829" s="37">
        <v>224.88999899999999</v>
      </c>
      <c r="E1829" s="37">
        <v>223.83999600000001</v>
      </c>
      <c r="F1829" s="37">
        <v>224.35000600000001</v>
      </c>
      <c r="G1829" s="38">
        <v>48696100</v>
      </c>
      <c r="H1829" s="37">
        <v>199.02998400000001</v>
      </c>
      <c r="I1829" s="41">
        <f t="shared" si="213"/>
        <v>0.88714053343952215</v>
      </c>
      <c r="J1829" s="41">
        <f t="shared" ca="1" si="214"/>
        <v>1</v>
      </c>
      <c r="K1829" s="37">
        <f t="shared" si="215"/>
        <v>199.15</v>
      </c>
      <c r="L1829" s="37">
        <f t="shared" si="216"/>
        <v>199.51</v>
      </c>
      <c r="M1829" s="37">
        <f t="shared" si="217"/>
        <v>198.58</v>
      </c>
      <c r="N1829" s="37">
        <f t="shared" si="218"/>
        <v>199.03</v>
      </c>
      <c r="O1829" s="38">
        <f t="shared" ca="1" si="219"/>
        <v>48696100</v>
      </c>
    </row>
    <row r="1830" spans="1:15" x14ac:dyDescent="0.4">
      <c r="A1830">
        <v>1815</v>
      </c>
      <c r="B1830" s="63">
        <v>42732</v>
      </c>
      <c r="C1830" s="37">
        <v>226.570007</v>
      </c>
      <c r="D1830" s="37">
        <v>226.58999600000001</v>
      </c>
      <c r="E1830" s="37">
        <v>224.270004</v>
      </c>
      <c r="F1830" s="37">
        <v>224.39999399999999</v>
      </c>
      <c r="G1830" s="38">
        <v>64095000</v>
      </c>
      <c r="H1830" s="37">
        <v>199.074341</v>
      </c>
      <c r="I1830" s="41">
        <f t="shared" si="213"/>
        <v>0.88714058076133462</v>
      </c>
      <c r="J1830" s="41">
        <f t="shared" ca="1" si="214"/>
        <v>1</v>
      </c>
      <c r="K1830" s="37">
        <f t="shared" si="215"/>
        <v>201</v>
      </c>
      <c r="L1830" s="37">
        <f t="shared" si="216"/>
        <v>201.02</v>
      </c>
      <c r="M1830" s="37">
        <f t="shared" si="217"/>
        <v>198.96</v>
      </c>
      <c r="N1830" s="37">
        <f t="shared" si="218"/>
        <v>199.07</v>
      </c>
      <c r="O1830" s="38">
        <f t="shared" ca="1" si="219"/>
        <v>64095000</v>
      </c>
    </row>
    <row r="1831" spans="1:15" x14ac:dyDescent="0.4">
      <c r="A1831">
        <v>1816</v>
      </c>
      <c r="B1831" s="63">
        <v>42731</v>
      </c>
      <c r="C1831" s="37">
        <v>226.020004</v>
      </c>
      <c r="D1831" s="37">
        <v>226.729996</v>
      </c>
      <c r="E1831" s="37">
        <v>226</v>
      </c>
      <c r="F1831" s="37">
        <v>226.270004</v>
      </c>
      <c r="G1831" s="38">
        <v>42672500</v>
      </c>
      <c r="H1831" s="37">
        <v>200.73333700000001</v>
      </c>
      <c r="I1831" s="41">
        <f t="shared" si="213"/>
        <v>0.88714073209633215</v>
      </c>
      <c r="J1831" s="41">
        <f t="shared" ca="1" si="214"/>
        <v>1</v>
      </c>
      <c r="K1831" s="37">
        <f t="shared" si="215"/>
        <v>200.51</v>
      </c>
      <c r="L1831" s="37">
        <f t="shared" si="216"/>
        <v>201.14</v>
      </c>
      <c r="M1831" s="37">
        <f t="shared" si="217"/>
        <v>200.49</v>
      </c>
      <c r="N1831" s="37">
        <f t="shared" si="218"/>
        <v>200.73</v>
      </c>
      <c r="O1831" s="38">
        <f t="shared" ca="1" si="219"/>
        <v>42672500</v>
      </c>
    </row>
    <row r="1832" spans="1:15" x14ac:dyDescent="0.4">
      <c r="A1832">
        <v>1817</v>
      </c>
      <c r="B1832" s="63">
        <v>42727</v>
      </c>
      <c r="C1832" s="37">
        <v>225.429993</v>
      </c>
      <c r="D1832" s="37">
        <v>225.720001</v>
      </c>
      <c r="E1832" s="37">
        <v>225.21000699999999</v>
      </c>
      <c r="F1832" s="37">
        <v>225.71000699999999</v>
      </c>
      <c r="G1832" s="38">
        <v>36697800</v>
      </c>
      <c r="H1832" s="37">
        <v>200.236557</v>
      </c>
      <c r="I1832" s="41">
        <f t="shared" si="213"/>
        <v>0.88714080364190506</v>
      </c>
      <c r="J1832" s="41">
        <f t="shared" ca="1" si="214"/>
        <v>1</v>
      </c>
      <c r="K1832" s="37">
        <f t="shared" si="215"/>
        <v>199.99</v>
      </c>
      <c r="L1832" s="37">
        <f t="shared" si="216"/>
        <v>200.25</v>
      </c>
      <c r="M1832" s="37">
        <f t="shared" si="217"/>
        <v>199.79</v>
      </c>
      <c r="N1832" s="37">
        <f t="shared" si="218"/>
        <v>200.24</v>
      </c>
      <c r="O1832" s="38">
        <f t="shared" ca="1" si="219"/>
        <v>36697800</v>
      </c>
    </row>
    <row r="1833" spans="1:15" x14ac:dyDescent="0.4">
      <c r="A1833">
        <v>1818</v>
      </c>
      <c r="B1833" s="63">
        <v>42726</v>
      </c>
      <c r="C1833" s="37">
        <v>225.60000600000001</v>
      </c>
      <c r="D1833" s="37">
        <v>225.740005</v>
      </c>
      <c r="E1833" s="37">
        <v>224.91999799999999</v>
      </c>
      <c r="F1833" s="37">
        <v>225.38000500000001</v>
      </c>
      <c r="G1833" s="38">
        <v>56219100</v>
      </c>
      <c r="H1833" s="37">
        <v>199.94375600000001</v>
      </c>
      <c r="I1833" s="41">
        <f t="shared" si="213"/>
        <v>0.88714061391559551</v>
      </c>
      <c r="J1833" s="41">
        <f t="shared" ca="1" si="214"/>
        <v>1</v>
      </c>
      <c r="K1833" s="37">
        <f t="shared" si="215"/>
        <v>200.14</v>
      </c>
      <c r="L1833" s="37">
        <f t="shared" si="216"/>
        <v>200.26</v>
      </c>
      <c r="M1833" s="37">
        <f t="shared" si="217"/>
        <v>199.54</v>
      </c>
      <c r="N1833" s="37">
        <f t="shared" si="218"/>
        <v>199.94</v>
      </c>
      <c r="O1833" s="38">
        <f t="shared" ca="1" si="219"/>
        <v>56219100</v>
      </c>
    </row>
    <row r="1834" spans="1:15" x14ac:dyDescent="0.4">
      <c r="A1834">
        <v>1819</v>
      </c>
      <c r="B1834" s="63">
        <v>42725</v>
      </c>
      <c r="C1834" s="37">
        <v>226.25</v>
      </c>
      <c r="D1834" s="37">
        <v>226.449997</v>
      </c>
      <c r="E1834" s="37">
        <v>225.770004</v>
      </c>
      <c r="F1834" s="37">
        <v>225.770004</v>
      </c>
      <c r="G1834" s="38">
        <v>67909000</v>
      </c>
      <c r="H1834" s="37">
        <v>200.289703</v>
      </c>
      <c r="I1834" s="41">
        <f t="shared" si="213"/>
        <v>0.88714045024333699</v>
      </c>
      <c r="J1834" s="41">
        <f t="shared" ca="1" si="214"/>
        <v>1</v>
      </c>
      <c r="K1834" s="37">
        <f t="shared" si="215"/>
        <v>200.72</v>
      </c>
      <c r="L1834" s="37">
        <f t="shared" si="216"/>
        <v>200.89</v>
      </c>
      <c r="M1834" s="37">
        <f t="shared" si="217"/>
        <v>200.29</v>
      </c>
      <c r="N1834" s="37">
        <f t="shared" si="218"/>
        <v>200.29</v>
      </c>
      <c r="O1834" s="38">
        <f t="shared" ca="1" si="219"/>
        <v>67909000</v>
      </c>
    </row>
    <row r="1835" spans="1:15" x14ac:dyDescent="0.4">
      <c r="A1835">
        <v>1820</v>
      </c>
      <c r="B1835" s="63">
        <v>42724</v>
      </c>
      <c r="C1835" s="37">
        <v>226.14999399999999</v>
      </c>
      <c r="D1835" s="37">
        <v>226.570007</v>
      </c>
      <c r="E1835" s="37">
        <v>225.88000500000001</v>
      </c>
      <c r="F1835" s="37">
        <v>226.39999399999999</v>
      </c>
      <c r="G1835" s="38">
        <v>89838800</v>
      </c>
      <c r="H1835" s="37">
        <v>200.848648</v>
      </c>
      <c r="I1835" s="41">
        <f t="shared" si="213"/>
        <v>0.88714069488888769</v>
      </c>
      <c r="J1835" s="41">
        <f t="shared" ca="1" si="214"/>
        <v>1</v>
      </c>
      <c r="K1835" s="37">
        <f t="shared" si="215"/>
        <v>200.63</v>
      </c>
      <c r="L1835" s="37">
        <f t="shared" si="216"/>
        <v>201</v>
      </c>
      <c r="M1835" s="37">
        <f t="shared" si="217"/>
        <v>200.39</v>
      </c>
      <c r="N1835" s="37">
        <f t="shared" si="218"/>
        <v>200.85</v>
      </c>
      <c r="O1835" s="38">
        <f t="shared" ca="1" si="219"/>
        <v>89838800</v>
      </c>
    </row>
    <row r="1836" spans="1:15" x14ac:dyDescent="0.4">
      <c r="A1836">
        <v>1821</v>
      </c>
      <c r="B1836" s="63">
        <v>42723</v>
      </c>
      <c r="C1836" s="37">
        <v>225.25</v>
      </c>
      <c r="D1836" s="37">
        <v>226.020004</v>
      </c>
      <c r="E1836" s="37">
        <v>225.08000200000001</v>
      </c>
      <c r="F1836" s="37">
        <v>225.529999</v>
      </c>
      <c r="G1836" s="38">
        <v>90341100</v>
      </c>
      <c r="H1836" s="37">
        <v>200.07678200000001</v>
      </c>
      <c r="I1836" s="41">
        <f t="shared" si="213"/>
        <v>0.88714043757877192</v>
      </c>
      <c r="J1836" s="41">
        <f t="shared" ca="1" si="214"/>
        <v>1</v>
      </c>
      <c r="K1836" s="37">
        <f t="shared" si="215"/>
        <v>199.83</v>
      </c>
      <c r="L1836" s="37">
        <f t="shared" si="216"/>
        <v>200.51</v>
      </c>
      <c r="M1836" s="37">
        <f t="shared" si="217"/>
        <v>199.68</v>
      </c>
      <c r="N1836" s="37">
        <f t="shared" si="218"/>
        <v>200.08</v>
      </c>
      <c r="O1836" s="38">
        <f t="shared" ca="1" si="219"/>
        <v>90341100</v>
      </c>
    </row>
    <row r="1837" spans="1:15" x14ac:dyDescent="0.4">
      <c r="A1837">
        <v>1822</v>
      </c>
      <c r="B1837" s="63">
        <v>42720</v>
      </c>
      <c r="C1837" s="37">
        <v>226.009995</v>
      </c>
      <c r="D1837" s="37">
        <v>226.08000200000001</v>
      </c>
      <c r="E1837" s="37">
        <v>224.66999799999999</v>
      </c>
      <c r="F1837" s="37">
        <v>225.03999300000001</v>
      </c>
      <c r="G1837" s="38">
        <v>156420200</v>
      </c>
      <c r="H1837" s="37">
        <v>199.64207500000001</v>
      </c>
      <c r="I1837" s="41">
        <f t="shared" si="213"/>
        <v>0.88714042485772737</v>
      </c>
      <c r="J1837" s="41">
        <f t="shared" ca="1" si="214"/>
        <v>1</v>
      </c>
      <c r="K1837" s="37">
        <f t="shared" si="215"/>
        <v>200.5</v>
      </c>
      <c r="L1837" s="37">
        <f t="shared" si="216"/>
        <v>200.56</v>
      </c>
      <c r="M1837" s="37">
        <f t="shared" si="217"/>
        <v>199.31</v>
      </c>
      <c r="N1837" s="37">
        <f t="shared" si="218"/>
        <v>199.64</v>
      </c>
      <c r="O1837" s="38">
        <f t="shared" ca="1" si="219"/>
        <v>156420200</v>
      </c>
    </row>
    <row r="1838" spans="1:15" x14ac:dyDescent="0.4">
      <c r="A1838">
        <v>1823</v>
      </c>
      <c r="B1838" s="63">
        <v>42719</v>
      </c>
      <c r="C1838" s="37">
        <v>226.16000399999999</v>
      </c>
      <c r="D1838" s="37">
        <v>227.80999800000001</v>
      </c>
      <c r="E1838" s="37">
        <v>225.88999899999999</v>
      </c>
      <c r="F1838" s="37">
        <v>226.80999800000001</v>
      </c>
      <c r="G1838" s="38">
        <v>124972600</v>
      </c>
      <c r="H1838" s="37">
        <v>200.033356</v>
      </c>
      <c r="I1838" s="41">
        <f t="shared" si="213"/>
        <v>0.88194240890562503</v>
      </c>
      <c r="J1838" s="41">
        <f t="shared" ca="1" si="214"/>
        <v>1</v>
      </c>
      <c r="K1838" s="37">
        <f t="shared" si="215"/>
        <v>199.46</v>
      </c>
      <c r="L1838" s="37">
        <f t="shared" si="216"/>
        <v>200.92</v>
      </c>
      <c r="M1838" s="37">
        <f t="shared" si="217"/>
        <v>199.22</v>
      </c>
      <c r="N1838" s="37">
        <f t="shared" si="218"/>
        <v>200.03</v>
      </c>
      <c r="O1838" s="38">
        <f t="shared" ca="1" si="219"/>
        <v>124972600</v>
      </c>
    </row>
    <row r="1839" spans="1:15" x14ac:dyDescent="0.4">
      <c r="A1839">
        <v>1824</v>
      </c>
      <c r="B1839" s="63">
        <v>42718</v>
      </c>
      <c r="C1839" s="37">
        <v>227.41000399999999</v>
      </c>
      <c r="D1839" s="37">
        <v>228.229996</v>
      </c>
      <c r="E1839" s="37">
        <v>225.36999499999999</v>
      </c>
      <c r="F1839" s="37">
        <v>225.88000500000001</v>
      </c>
      <c r="G1839" s="38">
        <v>142501800</v>
      </c>
      <c r="H1839" s="37">
        <v>199.21312</v>
      </c>
      <c r="I1839" s="41">
        <f t="shared" si="213"/>
        <v>0.88194225070961896</v>
      </c>
      <c r="J1839" s="41">
        <f t="shared" ca="1" si="214"/>
        <v>1</v>
      </c>
      <c r="K1839" s="37">
        <f t="shared" si="215"/>
        <v>200.56</v>
      </c>
      <c r="L1839" s="37">
        <f t="shared" si="216"/>
        <v>201.29</v>
      </c>
      <c r="M1839" s="37">
        <f t="shared" si="217"/>
        <v>198.76</v>
      </c>
      <c r="N1839" s="37">
        <f t="shared" si="218"/>
        <v>199.21</v>
      </c>
      <c r="O1839" s="38">
        <f t="shared" ca="1" si="219"/>
        <v>142501800</v>
      </c>
    </row>
    <row r="1840" spans="1:15" x14ac:dyDescent="0.4">
      <c r="A1840">
        <v>1825</v>
      </c>
      <c r="B1840" s="63">
        <v>42717</v>
      </c>
      <c r="C1840" s="37">
        <v>227.020004</v>
      </c>
      <c r="D1840" s="37">
        <v>228.33999600000001</v>
      </c>
      <c r="E1840" s="37">
        <v>227</v>
      </c>
      <c r="F1840" s="37">
        <v>227.759995</v>
      </c>
      <c r="G1840" s="38">
        <v>110477500</v>
      </c>
      <c r="H1840" s="37">
        <v>200.87115499999999</v>
      </c>
      <c r="I1840" s="41">
        <f t="shared" si="213"/>
        <v>0.88194221728886135</v>
      </c>
      <c r="J1840" s="41">
        <f t="shared" ca="1" si="214"/>
        <v>1</v>
      </c>
      <c r="K1840" s="37">
        <f t="shared" si="215"/>
        <v>200.22</v>
      </c>
      <c r="L1840" s="37">
        <f t="shared" si="216"/>
        <v>201.38</v>
      </c>
      <c r="M1840" s="37">
        <f t="shared" si="217"/>
        <v>200.2</v>
      </c>
      <c r="N1840" s="37">
        <f t="shared" si="218"/>
        <v>200.87</v>
      </c>
      <c r="O1840" s="38">
        <f t="shared" ca="1" si="219"/>
        <v>110477500</v>
      </c>
    </row>
    <row r="1841" spans="1:15" x14ac:dyDescent="0.4">
      <c r="A1841">
        <v>1826</v>
      </c>
      <c r="B1841" s="63">
        <v>42716</v>
      </c>
      <c r="C1841" s="37">
        <v>226.39999399999999</v>
      </c>
      <c r="D1841" s="37">
        <v>226.96000699999999</v>
      </c>
      <c r="E1841" s="37">
        <v>225.759995</v>
      </c>
      <c r="F1841" s="37">
        <v>226.25</v>
      </c>
      <c r="G1841" s="38">
        <v>102016100</v>
      </c>
      <c r="H1841" s="37">
        <v>199.53947400000001</v>
      </c>
      <c r="I1841" s="41">
        <f t="shared" si="213"/>
        <v>0.88194242651933707</v>
      </c>
      <c r="J1841" s="41">
        <f t="shared" ca="1" si="214"/>
        <v>1</v>
      </c>
      <c r="K1841" s="37">
        <f t="shared" si="215"/>
        <v>199.67</v>
      </c>
      <c r="L1841" s="37">
        <f t="shared" si="216"/>
        <v>200.17</v>
      </c>
      <c r="M1841" s="37">
        <f t="shared" si="217"/>
        <v>199.11</v>
      </c>
      <c r="N1841" s="37">
        <f t="shared" si="218"/>
        <v>199.54</v>
      </c>
      <c r="O1841" s="38">
        <f t="shared" ca="1" si="219"/>
        <v>102016100</v>
      </c>
    </row>
    <row r="1842" spans="1:15" x14ac:dyDescent="0.4">
      <c r="A1842">
        <v>1827</v>
      </c>
      <c r="B1842" s="63">
        <v>42713</v>
      </c>
      <c r="C1842" s="37">
        <v>225.41000399999999</v>
      </c>
      <c r="D1842" s="37">
        <v>226.529999</v>
      </c>
      <c r="E1842" s="37">
        <v>225.36999499999999</v>
      </c>
      <c r="F1842" s="37">
        <v>226.509995</v>
      </c>
      <c r="G1842" s="38">
        <v>88005800</v>
      </c>
      <c r="H1842" s="37">
        <v>199.76873800000001</v>
      </c>
      <c r="I1842" s="41">
        <f t="shared" si="213"/>
        <v>0.88194226484354477</v>
      </c>
      <c r="J1842" s="41">
        <f t="shared" ca="1" si="214"/>
        <v>1</v>
      </c>
      <c r="K1842" s="37">
        <f t="shared" si="215"/>
        <v>198.8</v>
      </c>
      <c r="L1842" s="37">
        <f t="shared" si="216"/>
        <v>199.79</v>
      </c>
      <c r="M1842" s="37">
        <f t="shared" si="217"/>
        <v>198.76</v>
      </c>
      <c r="N1842" s="37">
        <f t="shared" si="218"/>
        <v>199.77</v>
      </c>
      <c r="O1842" s="38">
        <f t="shared" ca="1" si="219"/>
        <v>88005800</v>
      </c>
    </row>
    <row r="1843" spans="1:15" x14ac:dyDescent="0.4">
      <c r="A1843">
        <v>1828</v>
      </c>
      <c r="B1843" s="63">
        <v>42712</v>
      </c>
      <c r="C1843" s="37">
        <v>224.570007</v>
      </c>
      <c r="D1843" s="37">
        <v>225.699997</v>
      </c>
      <c r="E1843" s="37">
        <v>224.259995</v>
      </c>
      <c r="F1843" s="37">
        <v>225.14999399999999</v>
      </c>
      <c r="G1843" s="38">
        <v>99714400</v>
      </c>
      <c r="H1843" s="37">
        <v>198.56929</v>
      </c>
      <c r="I1843" s="41">
        <f t="shared" si="213"/>
        <v>0.88194223980303554</v>
      </c>
      <c r="J1843" s="41">
        <f t="shared" ca="1" si="214"/>
        <v>1</v>
      </c>
      <c r="K1843" s="37">
        <f t="shared" si="215"/>
        <v>198.06</v>
      </c>
      <c r="L1843" s="37">
        <f t="shared" si="216"/>
        <v>199.05</v>
      </c>
      <c r="M1843" s="37">
        <f t="shared" si="217"/>
        <v>197.78</v>
      </c>
      <c r="N1843" s="37">
        <f t="shared" si="218"/>
        <v>198.57</v>
      </c>
      <c r="O1843" s="38">
        <f t="shared" ca="1" si="219"/>
        <v>99714400</v>
      </c>
    </row>
    <row r="1844" spans="1:15" x14ac:dyDescent="0.4">
      <c r="A1844">
        <v>1829</v>
      </c>
      <c r="B1844" s="63">
        <v>42711</v>
      </c>
      <c r="C1844" s="37">
        <v>221.520004</v>
      </c>
      <c r="D1844" s="37">
        <v>224.66999799999999</v>
      </c>
      <c r="E1844" s="37">
        <v>221.38000500000001</v>
      </c>
      <c r="F1844" s="37">
        <v>224.60000600000001</v>
      </c>
      <c r="G1844" s="38">
        <v>110738100</v>
      </c>
      <c r="H1844" s="37">
        <v>198.08422899999999</v>
      </c>
      <c r="I1844" s="41">
        <f t="shared" si="213"/>
        <v>0.88194222488132967</v>
      </c>
      <c r="J1844" s="41">
        <f t="shared" ca="1" si="214"/>
        <v>1</v>
      </c>
      <c r="K1844" s="37">
        <f t="shared" si="215"/>
        <v>195.37</v>
      </c>
      <c r="L1844" s="37">
        <f t="shared" si="216"/>
        <v>198.15</v>
      </c>
      <c r="M1844" s="37">
        <f t="shared" si="217"/>
        <v>195.24</v>
      </c>
      <c r="N1844" s="37">
        <f t="shared" si="218"/>
        <v>198.08</v>
      </c>
      <c r="O1844" s="38">
        <f t="shared" ca="1" si="219"/>
        <v>110738100</v>
      </c>
    </row>
    <row r="1845" spans="1:15" x14ac:dyDescent="0.4">
      <c r="A1845">
        <v>1830</v>
      </c>
      <c r="B1845" s="63">
        <v>42710</v>
      </c>
      <c r="C1845" s="37">
        <v>221.220001</v>
      </c>
      <c r="D1845" s="37">
        <v>221.740005</v>
      </c>
      <c r="E1845" s="37">
        <v>220.66000399999999</v>
      </c>
      <c r="F1845" s="37">
        <v>221.699997</v>
      </c>
      <c r="G1845" s="38">
        <v>59877400</v>
      </c>
      <c r="H1845" s="37">
        <v>195.52658099999999</v>
      </c>
      <c r="I1845" s="41">
        <f t="shared" si="213"/>
        <v>0.88194219055402145</v>
      </c>
      <c r="J1845" s="41">
        <f t="shared" ca="1" si="214"/>
        <v>1</v>
      </c>
      <c r="K1845" s="37">
        <f t="shared" si="215"/>
        <v>195.1</v>
      </c>
      <c r="L1845" s="37">
        <f t="shared" si="216"/>
        <v>195.56</v>
      </c>
      <c r="M1845" s="37">
        <f t="shared" si="217"/>
        <v>194.61</v>
      </c>
      <c r="N1845" s="37">
        <f t="shared" si="218"/>
        <v>195.53</v>
      </c>
      <c r="O1845" s="38">
        <f t="shared" ca="1" si="219"/>
        <v>59877400</v>
      </c>
    </row>
    <row r="1846" spans="1:15" x14ac:dyDescent="0.4">
      <c r="A1846">
        <v>1831</v>
      </c>
      <c r="B1846" s="63">
        <v>42709</v>
      </c>
      <c r="C1846" s="37">
        <v>220.64999399999999</v>
      </c>
      <c r="D1846" s="37">
        <v>221.39999399999999</v>
      </c>
      <c r="E1846" s="37">
        <v>220.41999799999999</v>
      </c>
      <c r="F1846" s="37">
        <v>221</v>
      </c>
      <c r="G1846" s="38">
        <v>67837800</v>
      </c>
      <c r="H1846" s="37">
        <v>194.90922499999999</v>
      </c>
      <c r="I1846" s="41">
        <f t="shared" si="213"/>
        <v>0.88194219457013567</v>
      </c>
      <c r="J1846" s="41">
        <f t="shared" ca="1" si="214"/>
        <v>1</v>
      </c>
      <c r="K1846" s="37">
        <f t="shared" si="215"/>
        <v>194.6</v>
      </c>
      <c r="L1846" s="37">
        <f t="shared" si="216"/>
        <v>195.26</v>
      </c>
      <c r="M1846" s="37">
        <f t="shared" si="217"/>
        <v>194.4</v>
      </c>
      <c r="N1846" s="37">
        <f t="shared" si="218"/>
        <v>194.91</v>
      </c>
      <c r="O1846" s="38">
        <f t="shared" ca="1" si="219"/>
        <v>67837800</v>
      </c>
    </row>
    <row r="1847" spans="1:15" x14ac:dyDescent="0.4">
      <c r="A1847">
        <v>1832</v>
      </c>
      <c r="B1847" s="63">
        <v>42706</v>
      </c>
      <c r="C1847" s="37">
        <v>219.66999799999999</v>
      </c>
      <c r="D1847" s="37">
        <v>220.25</v>
      </c>
      <c r="E1847" s="37">
        <v>219.259995</v>
      </c>
      <c r="F1847" s="37">
        <v>219.679993</v>
      </c>
      <c r="G1847" s="38">
        <v>74840300</v>
      </c>
      <c r="H1847" s="37">
        <v>193.74504099999999</v>
      </c>
      <c r="I1847" s="41">
        <f t="shared" si="213"/>
        <v>0.88194213025125134</v>
      </c>
      <c r="J1847" s="41">
        <f t="shared" ca="1" si="214"/>
        <v>1</v>
      </c>
      <c r="K1847" s="37">
        <f t="shared" si="215"/>
        <v>193.74</v>
      </c>
      <c r="L1847" s="37">
        <f t="shared" si="216"/>
        <v>194.25</v>
      </c>
      <c r="M1847" s="37">
        <f t="shared" si="217"/>
        <v>193.37</v>
      </c>
      <c r="N1847" s="37">
        <f t="shared" si="218"/>
        <v>193.75</v>
      </c>
      <c r="O1847" s="38">
        <f t="shared" ca="1" si="219"/>
        <v>74840300</v>
      </c>
    </row>
    <row r="1848" spans="1:15" x14ac:dyDescent="0.4">
      <c r="A1848">
        <v>1833</v>
      </c>
      <c r="B1848" s="63">
        <v>42705</v>
      </c>
      <c r="C1848" s="37">
        <v>220.729996</v>
      </c>
      <c r="D1848" s="37">
        <v>220.729996</v>
      </c>
      <c r="E1848" s="37">
        <v>219.14999399999999</v>
      </c>
      <c r="F1848" s="37">
        <v>219.570007</v>
      </c>
      <c r="G1848" s="38">
        <v>79040500</v>
      </c>
      <c r="H1848" s="37">
        <v>193.64810199999999</v>
      </c>
      <c r="I1848" s="41">
        <f t="shared" si="213"/>
        <v>0.88194241392905726</v>
      </c>
      <c r="J1848" s="41">
        <f t="shared" ca="1" si="214"/>
        <v>1</v>
      </c>
      <c r="K1848" s="37">
        <f t="shared" si="215"/>
        <v>194.67</v>
      </c>
      <c r="L1848" s="37">
        <f t="shared" si="216"/>
        <v>194.67</v>
      </c>
      <c r="M1848" s="37">
        <f t="shared" si="217"/>
        <v>193.28</v>
      </c>
      <c r="N1848" s="37">
        <f t="shared" si="218"/>
        <v>193.65</v>
      </c>
      <c r="O1848" s="38">
        <f t="shared" ca="1" si="219"/>
        <v>79040500</v>
      </c>
    </row>
    <row r="1849" spans="1:15" x14ac:dyDescent="0.4">
      <c r="A1849">
        <v>1834</v>
      </c>
      <c r="B1849" s="63">
        <v>42704</v>
      </c>
      <c r="C1849" s="37">
        <v>221.63000500000001</v>
      </c>
      <c r="D1849" s="37">
        <v>221.820007</v>
      </c>
      <c r="E1849" s="37">
        <v>220.30999800000001</v>
      </c>
      <c r="F1849" s="37">
        <v>220.38000500000001</v>
      </c>
      <c r="G1849" s="38">
        <v>113291800</v>
      </c>
      <c r="H1849" s="37">
        <v>194.362427</v>
      </c>
      <c r="I1849" s="41">
        <f t="shared" si="213"/>
        <v>0.88194220251515099</v>
      </c>
      <c r="J1849" s="41">
        <f t="shared" ca="1" si="214"/>
        <v>1</v>
      </c>
      <c r="K1849" s="37">
        <f t="shared" si="215"/>
        <v>195.46</v>
      </c>
      <c r="L1849" s="37">
        <f t="shared" si="216"/>
        <v>195.63</v>
      </c>
      <c r="M1849" s="37">
        <f t="shared" si="217"/>
        <v>194.3</v>
      </c>
      <c r="N1849" s="37">
        <f t="shared" si="218"/>
        <v>194.36</v>
      </c>
      <c r="O1849" s="38">
        <f t="shared" ca="1" si="219"/>
        <v>113291800</v>
      </c>
    </row>
    <row r="1850" spans="1:15" x14ac:dyDescent="0.4">
      <c r="A1850">
        <v>1835</v>
      </c>
      <c r="B1850" s="63">
        <v>42703</v>
      </c>
      <c r="C1850" s="37">
        <v>220.520004</v>
      </c>
      <c r="D1850" s="37">
        <v>221.44000199999999</v>
      </c>
      <c r="E1850" s="37">
        <v>220.16999799999999</v>
      </c>
      <c r="F1850" s="37">
        <v>220.91000399999999</v>
      </c>
      <c r="G1850" s="38">
        <v>69886700</v>
      </c>
      <c r="H1850" s="37">
        <v>194.82988</v>
      </c>
      <c r="I1850" s="41">
        <f t="shared" si="213"/>
        <v>0.88194231348617425</v>
      </c>
      <c r="J1850" s="41">
        <f t="shared" ca="1" si="214"/>
        <v>1</v>
      </c>
      <c r="K1850" s="37">
        <f t="shared" si="215"/>
        <v>194.49</v>
      </c>
      <c r="L1850" s="37">
        <f t="shared" si="216"/>
        <v>195.3</v>
      </c>
      <c r="M1850" s="37">
        <f t="shared" si="217"/>
        <v>194.18</v>
      </c>
      <c r="N1850" s="37">
        <f t="shared" si="218"/>
        <v>194.83</v>
      </c>
      <c r="O1850" s="38">
        <f t="shared" ca="1" si="219"/>
        <v>69886700</v>
      </c>
    </row>
    <row r="1851" spans="1:15" x14ac:dyDescent="0.4">
      <c r="A1851">
        <v>1836</v>
      </c>
      <c r="B1851" s="63">
        <v>42702</v>
      </c>
      <c r="C1851" s="37">
        <v>221.16000399999999</v>
      </c>
      <c r="D1851" s="37">
        <v>221.479996</v>
      </c>
      <c r="E1851" s="37">
        <v>220.36000100000001</v>
      </c>
      <c r="F1851" s="37">
        <v>220.479996</v>
      </c>
      <c r="G1851" s="38">
        <v>76572500</v>
      </c>
      <c r="H1851" s="37">
        <v>194.45065299999999</v>
      </c>
      <c r="I1851" s="41">
        <f t="shared" si="213"/>
        <v>0.88194238265497782</v>
      </c>
      <c r="J1851" s="41">
        <f t="shared" ca="1" si="214"/>
        <v>1</v>
      </c>
      <c r="K1851" s="37">
        <f t="shared" si="215"/>
        <v>195.05</v>
      </c>
      <c r="L1851" s="37">
        <f t="shared" si="216"/>
        <v>195.33</v>
      </c>
      <c r="M1851" s="37">
        <f t="shared" si="217"/>
        <v>194.34</v>
      </c>
      <c r="N1851" s="37">
        <f t="shared" si="218"/>
        <v>194.45</v>
      </c>
      <c r="O1851" s="38">
        <f t="shared" ca="1" si="219"/>
        <v>76572500</v>
      </c>
    </row>
    <row r="1852" spans="1:15" x14ac:dyDescent="0.4">
      <c r="A1852">
        <v>1837</v>
      </c>
      <c r="B1852" s="63">
        <v>42699</v>
      </c>
      <c r="C1852" s="37">
        <v>221.10000600000001</v>
      </c>
      <c r="D1852" s="37">
        <v>221.55999800000001</v>
      </c>
      <c r="E1852" s="37">
        <v>221.009995</v>
      </c>
      <c r="F1852" s="37">
        <v>221.520004</v>
      </c>
      <c r="G1852" s="38">
        <v>37872300</v>
      </c>
      <c r="H1852" s="37">
        <v>195.367874</v>
      </c>
      <c r="I1852" s="41">
        <f t="shared" si="213"/>
        <v>0.88194235496673246</v>
      </c>
      <c r="J1852" s="41">
        <f t="shared" ca="1" si="214"/>
        <v>1</v>
      </c>
      <c r="K1852" s="37">
        <f t="shared" si="215"/>
        <v>195</v>
      </c>
      <c r="L1852" s="37">
        <f t="shared" si="216"/>
        <v>195.4</v>
      </c>
      <c r="M1852" s="37">
        <f t="shared" si="217"/>
        <v>194.92</v>
      </c>
      <c r="N1852" s="37">
        <f t="shared" si="218"/>
        <v>195.37</v>
      </c>
      <c r="O1852" s="38">
        <f t="shared" ca="1" si="219"/>
        <v>37872300</v>
      </c>
    </row>
    <row r="1853" spans="1:15" x14ac:dyDescent="0.4">
      <c r="A1853">
        <v>1838</v>
      </c>
      <c r="B1853" s="63">
        <v>42697</v>
      </c>
      <c r="C1853" s="37">
        <v>219.979996</v>
      </c>
      <c r="D1853" s="37">
        <v>220.759995</v>
      </c>
      <c r="E1853" s="37">
        <v>219.75</v>
      </c>
      <c r="F1853" s="37">
        <v>220.699997</v>
      </c>
      <c r="G1853" s="38">
        <v>56620200</v>
      </c>
      <c r="H1853" s="37">
        <v>194.64466899999999</v>
      </c>
      <c r="I1853" s="41">
        <f t="shared" si="213"/>
        <v>0.88194232734855904</v>
      </c>
      <c r="J1853" s="41">
        <f t="shared" ca="1" si="214"/>
        <v>1</v>
      </c>
      <c r="K1853" s="37">
        <f t="shared" si="215"/>
        <v>194.01</v>
      </c>
      <c r="L1853" s="37">
        <f t="shared" si="216"/>
        <v>194.7</v>
      </c>
      <c r="M1853" s="37">
        <f t="shared" si="217"/>
        <v>193.81</v>
      </c>
      <c r="N1853" s="37">
        <f t="shared" si="218"/>
        <v>194.64</v>
      </c>
      <c r="O1853" s="38">
        <f t="shared" ca="1" si="219"/>
        <v>56620200</v>
      </c>
    </row>
    <row r="1854" spans="1:15" x14ac:dyDescent="0.4">
      <c r="A1854">
        <v>1839</v>
      </c>
      <c r="B1854" s="63">
        <v>42696</v>
      </c>
      <c r="C1854" s="37">
        <v>220.509995</v>
      </c>
      <c r="D1854" s="37">
        <v>220.78999300000001</v>
      </c>
      <c r="E1854" s="37">
        <v>219.729996</v>
      </c>
      <c r="F1854" s="37">
        <v>220.58000200000001</v>
      </c>
      <c r="G1854" s="38">
        <v>67429000</v>
      </c>
      <c r="H1854" s="37">
        <v>194.538849</v>
      </c>
      <c r="I1854" s="41">
        <f t="shared" si="213"/>
        <v>0.88194236665207748</v>
      </c>
      <c r="J1854" s="41">
        <f t="shared" ca="1" si="214"/>
        <v>1</v>
      </c>
      <c r="K1854" s="37">
        <f t="shared" si="215"/>
        <v>194.48</v>
      </c>
      <c r="L1854" s="37">
        <f t="shared" si="216"/>
        <v>194.72</v>
      </c>
      <c r="M1854" s="37">
        <f t="shared" si="217"/>
        <v>193.79</v>
      </c>
      <c r="N1854" s="37">
        <f t="shared" si="218"/>
        <v>194.54</v>
      </c>
      <c r="O1854" s="38">
        <f t="shared" ca="1" si="219"/>
        <v>67429000</v>
      </c>
    </row>
    <row r="1855" spans="1:15" x14ac:dyDescent="0.4">
      <c r="A1855">
        <v>1840</v>
      </c>
      <c r="B1855" s="63">
        <v>42695</v>
      </c>
      <c r="C1855" s="37">
        <v>219.16999799999999</v>
      </c>
      <c r="D1855" s="37">
        <v>220.179993</v>
      </c>
      <c r="E1855" s="37">
        <v>219</v>
      </c>
      <c r="F1855" s="37">
        <v>220.14999399999999</v>
      </c>
      <c r="G1855" s="38">
        <v>72402600</v>
      </c>
      <c r="H1855" s="37">
        <v>194.159561</v>
      </c>
      <c r="I1855" s="41">
        <f t="shared" si="213"/>
        <v>0.88194215894459671</v>
      </c>
      <c r="J1855" s="41">
        <f t="shared" ca="1" si="214"/>
        <v>1</v>
      </c>
      <c r="K1855" s="37">
        <f t="shared" si="215"/>
        <v>193.3</v>
      </c>
      <c r="L1855" s="37">
        <f t="shared" si="216"/>
        <v>194.19</v>
      </c>
      <c r="M1855" s="37">
        <f t="shared" si="217"/>
        <v>193.15</v>
      </c>
      <c r="N1855" s="37">
        <f t="shared" si="218"/>
        <v>194.16</v>
      </c>
      <c r="O1855" s="38">
        <f t="shared" ca="1" si="219"/>
        <v>72402600</v>
      </c>
    </row>
    <row r="1856" spans="1:15" x14ac:dyDescent="0.4">
      <c r="A1856">
        <v>1841</v>
      </c>
      <c r="B1856" s="63">
        <v>42692</v>
      </c>
      <c r="C1856" s="37">
        <v>219.070007</v>
      </c>
      <c r="D1856" s="37">
        <v>219.270004</v>
      </c>
      <c r="E1856" s="37">
        <v>218.28999300000001</v>
      </c>
      <c r="F1856" s="37">
        <v>218.5</v>
      </c>
      <c r="G1856" s="38">
        <v>86265800</v>
      </c>
      <c r="H1856" s="37">
        <v>192.704407</v>
      </c>
      <c r="I1856" s="41">
        <f t="shared" si="213"/>
        <v>0.88194236613272314</v>
      </c>
      <c r="J1856" s="41">
        <f t="shared" ca="1" si="214"/>
        <v>1</v>
      </c>
      <c r="K1856" s="37">
        <f t="shared" si="215"/>
        <v>193.21</v>
      </c>
      <c r="L1856" s="37">
        <f t="shared" si="216"/>
        <v>193.38</v>
      </c>
      <c r="M1856" s="37">
        <f t="shared" si="217"/>
        <v>192.52</v>
      </c>
      <c r="N1856" s="37">
        <f t="shared" si="218"/>
        <v>192.7</v>
      </c>
      <c r="O1856" s="38">
        <f t="shared" ca="1" si="219"/>
        <v>86265800</v>
      </c>
    </row>
    <row r="1857" spans="1:15" x14ac:dyDescent="0.4">
      <c r="A1857">
        <v>1842</v>
      </c>
      <c r="B1857" s="63">
        <v>42691</v>
      </c>
      <c r="C1857" s="37">
        <v>218.050003</v>
      </c>
      <c r="D1857" s="37">
        <v>219.05999800000001</v>
      </c>
      <c r="E1857" s="37">
        <v>217.91999799999999</v>
      </c>
      <c r="F1857" s="37">
        <v>218.990005</v>
      </c>
      <c r="G1857" s="38">
        <v>69797200</v>
      </c>
      <c r="H1857" s="37">
        <v>193.13653600000001</v>
      </c>
      <c r="I1857" s="41">
        <f t="shared" si="213"/>
        <v>0.88194224206716654</v>
      </c>
      <c r="J1857" s="41">
        <f t="shared" ca="1" si="214"/>
        <v>1</v>
      </c>
      <c r="K1857" s="37">
        <f t="shared" si="215"/>
        <v>192.31</v>
      </c>
      <c r="L1857" s="37">
        <f t="shared" si="216"/>
        <v>193.2</v>
      </c>
      <c r="M1857" s="37">
        <f t="shared" si="217"/>
        <v>192.19</v>
      </c>
      <c r="N1857" s="37">
        <f t="shared" si="218"/>
        <v>193.14</v>
      </c>
      <c r="O1857" s="38">
        <f t="shared" ca="1" si="219"/>
        <v>69797200</v>
      </c>
    </row>
    <row r="1858" spans="1:15" x14ac:dyDescent="0.4">
      <c r="A1858">
        <v>1843</v>
      </c>
      <c r="B1858" s="63">
        <v>42690</v>
      </c>
      <c r="C1858" s="37">
        <v>217.55999800000001</v>
      </c>
      <c r="D1858" s="37">
        <v>218.13999899999999</v>
      </c>
      <c r="E1858" s="37">
        <v>217.41999799999999</v>
      </c>
      <c r="F1858" s="37">
        <v>217.86999499999999</v>
      </c>
      <c r="G1858" s="38">
        <v>65617700</v>
      </c>
      <c r="H1858" s="37">
        <v>192.148743</v>
      </c>
      <c r="I1858" s="41">
        <f t="shared" si="213"/>
        <v>0.88194220135728196</v>
      </c>
      <c r="J1858" s="41">
        <f t="shared" ca="1" si="214"/>
        <v>1</v>
      </c>
      <c r="K1858" s="37">
        <f t="shared" si="215"/>
        <v>191.88</v>
      </c>
      <c r="L1858" s="37">
        <f t="shared" si="216"/>
        <v>192.39</v>
      </c>
      <c r="M1858" s="37">
        <f t="shared" si="217"/>
        <v>191.75</v>
      </c>
      <c r="N1858" s="37">
        <f t="shared" si="218"/>
        <v>192.15</v>
      </c>
      <c r="O1858" s="38">
        <f t="shared" ca="1" si="219"/>
        <v>65617700</v>
      </c>
    </row>
    <row r="1859" spans="1:15" x14ac:dyDescent="0.4">
      <c r="A1859">
        <v>1844</v>
      </c>
      <c r="B1859" s="63">
        <v>42689</v>
      </c>
      <c r="C1859" s="37">
        <v>217.03999300000001</v>
      </c>
      <c r="D1859" s="37">
        <v>218.279999</v>
      </c>
      <c r="E1859" s="37">
        <v>216.800003</v>
      </c>
      <c r="F1859" s="37">
        <v>218.279999</v>
      </c>
      <c r="G1859" s="38">
        <v>91652600</v>
      </c>
      <c r="H1859" s="37">
        <v>192.51036099999999</v>
      </c>
      <c r="I1859" s="41">
        <f t="shared" si="213"/>
        <v>0.8819422845974999</v>
      </c>
      <c r="J1859" s="41">
        <f t="shared" ca="1" si="214"/>
        <v>1</v>
      </c>
      <c r="K1859" s="37">
        <f t="shared" si="215"/>
        <v>191.42</v>
      </c>
      <c r="L1859" s="37">
        <f t="shared" si="216"/>
        <v>192.51</v>
      </c>
      <c r="M1859" s="37">
        <f t="shared" si="217"/>
        <v>191.21</v>
      </c>
      <c r="N1859" s="37">
        <f t="shared" si="218"/>
        <v>192.51</v>
      </c>
      <c r="O1859" s="38">
        <f t="shared" ca="1" si="219"/>
        <v>91652600</v>
      </c>
    </row>
    <row r="1860" spans="1:15" x14ac:dyDescent="0.4">
      <c r="A1860">
        <v>1845</v>
      </c>
      <c r="B1860" s="63">
        <v>42688</v>
      </c>
      <c r="C1860" s="37">
        <v>217.029999</v>
      </c>
      <c r="D1860" s="37">
        <v>217.270004</v>
      </c>
      <c r="E1860" s="37">
        <v>215.720001</v>
      </c>
      <c r="F1860" s="37">
        <v>216.58999600000001</v>
      </c>
      <c r="G1860" s="38">
        <v>94580000</v>
      </c>
      <c r="H1860" s="37">
        <v>191.019867</v>
      </c>
      <c r="I1860" s="41">
        <f t="shared" si="213"/>
        <v>0.88194224353741613</v>
      </c>
      <c r="J1860" s="41">
        <f t="shared" ca="1" si="214"/>
        <v>1</v>
      </c>
      <c r="K1860" s="37">
        <f t="shared" si="215"/>
        <v>191.41</v>
      </c>
      <c r="L1860" s="37">
        <f t="shared" si="216"/>
        <v>191.62</v>
      </c>
      <c r="M1860" s="37">
        <f t="shared" si="217"/>
        <v>190.25</v>
      </c>
      <c r="N1860" s="37">
        <f t="shared" si="218"/>
        <v>191.02</v>
      </c>
      <c r="O1860" s="38">
        <f t="shared" ca="1" si="219"/>
        <v>94580000</v>
      </c>
    </row>
    <row r="1861" spans="1:15" x14ac:dyDescent="0.4">
      <c r="A1861">
        <v>1846</v>
      </c>
      <c r="B1861" s="63">
        <v>42685</v>
      </c>
      <c r="C1861" s="37">
        <v>216.08000200000001</v>
      </c>
      <c r="D1861" s="37">
        <v>216.699997</v>
      </c>
      <c r="E1861" s="37">
        <v>215.320007</v>
      </c>
      <c r="F1861" s="37">
        <v>216.41999799999999</v>
      </c>
      <c r="G1861" s="38">
        <v>100552700</v>
      </c>
      <c r="H1861" s="37">
        <v>190.86999499999999</v>
      </c>
      <c r="I1861" s="41">
        <f t="shared" si="213"/>
        <v>0.88194250422273823</v>
      </c>
      <c r="J1861" s="41">
        <f t="shared" ca="1" si="214"/>
        <v>1</v>
      </c>
      <c r="K1861" s="37">
        <f t="shared" si="215"/>
        <v>190.57</v>
      </c>
      <c r="L1861" s="37">
        <f t="shared" si="216"/>
        <v>191.12</v>
      </c>
      <c r="M1861" s="37">
        <f t="shared" si="217"/>
        <v>189.9</v>
      </c>
      <c r="N1861" s="37">
        <f t="shared" si="218"/>
        <v>190.87</v>
      </c>
      <c r="O1861" s="38">
        <f t="shared" ca="1" si="219"/>
        <v>100552700</v>
      </c>
    </row>
    <row r="1862" spans="1:15" x14ac:dyDescent="0.4">
      <c r="A1862">
        <v>1847</v>
      </c>
      <c r="B1862" s="63">
        <v>42684</v>
      </c>
      <c r="C1862" s="37">
        <v>217.300003</v>
      </c>
      <c r="D1862" s="37">
        <v>218.30999800000001</v>
      </c>
      <c r="E1862" s="37">
        <v>215.220001</v>
      </c>
      <c r="F1862" s="37">
        <v>216.91999799999999</v>
      </c>
      <c r="G1862" s="38">
        <v>172113300</v>
      </c>
      <c r="H1862" s="37">
        <v>191.310913</v>
      </c>
      <c r="I1862" s="41">
        <f t="shared" si="213"/>
        <v>0.88194225873079712</v>
      </c>
      <c r="J1862" s="41">
        <f t="shared" ca="1" si="214"/>
        <v>1</v>
      </c>
      <c r="K1862" s="37">
        <f t="shared" si="215"/>
        <v>191.65</v>
      </c>
      <c r="L1862" s="37">
        <f t="shared" si="216"/>
        <v>192.54</v>
      </c>
      <c r="M1862" s="37">
        <f t="shared" si="217"/>
        <v>189.81</v>
      </c>
      <c r="N1862" s="37">
        <f t="shared" si="218"/>
        <v>191.31</v>
      </c>
      <c r="O1862" s="38">
        <f t="shared" ca="1" si="219"/>
        <v>172113300</v>
      </c>
    </row>
    <row r="1863" spans="1:15" x14ac:dyDescent="0.4">
      <c r="A1863">
        <v>1848</v>
      </c>
      <c r="B1863" s="63">
        <v>42683</v>
      </c>
      <c r="C1863" s="37">
        <v>212.36999499999999</v>
      </c>
      <c r="D1863" s="37">
        <v>217.10000600000001</v>
      </c>
      <c r="E1863" s="37">
        <v>212.33999600000001</v>
      </c>
      <c r="F1863" s="37">
        <v>216.38000500000001</v>
      </c>
      <c r="G1863" s="38">
        <v>258429000</v>
      </c>
      <c r="H1863" s="37">
        <v>190.834656</v>
      </c>
      <c r="I1863" s="41">
        <f t="shared" si="213"/>
        <v>0.88194219239434801</v>
      </c>
      <c r="J1863" s="41">
        <f t="shared" ca="1" si="214"/>
        <v>1</v>
      </c>
      <c r="K1863" s="37">
        <f t="shared" si="215"/>
        <v>187.3</v>
      </c>
      <c r="L1863" s="37">
        <f t="shared" si="216"/>
        <v>191.47</v>
      </c>
      <c r="M1863" s="37">
        <f t="shared" si="217"/>
        <v>187.27</v>
      </c>
      <c r="N1863" s="37">
        <f t="shared" si="218"/>
        <v>190.83</v>
      </c>
      <c r="O1863" s="38">
        <f t="shared" ca="1" si="219"/>
        <v>258429000</v>
      </c>
    </row>
    <row r="1864" spans="1:15" x14ac:dyDescent="0.4">
      <c r="A1864">
        <v>1849</v>
      </c>
      <c r="B1864" s="63">
        <v>42682</v>
      </c>
      <c r="C1864" s="37">
        <v>212.69000199999999</v>
      </c>
      <c r="D1864" s="37">
        <v>214.770004</v>
      </c>
      <c r="E1864" s="37">
        <v>212.38000500000001</v>
      </c>
      <c r="F1864" s="37">
        <v>214.11000100000001</v>
      </c>
      <c r="G1864" s="38">
        <v>106772100</v>
      </c>
      <c r="H1864" s="37">
        <v>188.83264199999999</v>
      </c>
      <c r="I1864" s="41">
        <f t="shared" si="213"/>
        <v>0.88194218447553963</v>
      </c>
      <c r="J1864" s="41">
        <f t="shared" ca="1" si="214"/>
        <v>1</v>
      </c>
      <c r="K1864" s="37">
        <f t="shared" si="215"/>
        <v>187.58</v>
      </c>
      <c r="L1864" s="37">
        <f t="shared" si="216"/>
        <v>189.41</v>
      </c>
      <c r="M1864" s="37">
        <f t="shared" si="217"/>
        <v>187.31</v>
      </c>
      <c r="N1864" s="37">
        <f t="shared" si="218"/>
        <v>188.83</v>
      </c>
      <c r="O1864" s="38">
        <f t="shared" ca="1" si="219"/>
        <v>106772100</v>
      </c>
    </row>
    <row r="1865" spans="1:15" x14ac:dyDescent="0.4">
      <c r="A1865">
        <v>1850</v>
      </c>
      <c r="B1865" s="63">
        <v>42681</v>
      </c>
      <c r="C1865" s="37">
        <v>208.550003</v>
      </c>
      <c r="D1865" s="37">
        <v>213.19000199999999</v>
      </c>
      <c r="E1865" s="37">
        <v>208.550003</v>
      </c>
      <c r="F1865" s="37">
        <v>213.14999399999999</v>
      </c>
      <c r="G1865" s="38">
        <v>109794900</v>
      </c>
      <c r="H1865" s="37">
        <v>187.98602299999999</v>
      </c>
      <c r="I1865" s="41">
        <f t="shared" si="213"/>
        <v>0.88194242689023949</v>
      </c>
      <c r="J1865" s="41">
        <f t="shared" ca="1" si="214"/>
        <v>1</v>
      </c>
      <c r="K1865" s="37">
        <f t="shared" si="215"/>
        <v>183.93</v>
      </c>
      <c r="L1865" s="37">
        <f t="shared" si="216"/>
        <v>188.02</v>
      </c>
      <c r="M1865" s="37">
        <f t="shared" si="217"/>
        <v>183.93</v>
      </c>
      <c r="N1865" s="37">
        <f t="shared" si="218"/>
        <v>187.99</v>
      </c>
      <c r="O1865" s="38">
        <f t="shared" ca="1" si="219"/>
        <v>109794900</v>
      </c>
    </row>
    <row r="1866" spans="1:15" x14ac:dyDescent="0.4">
      <c r="A1866">
        <v>1851</v>
      </c>
      <c r="B1866" s="63">
        <v>42678</v>
      </c>
      <c r="C1866" s="37">
        <v>208.91000399999999</v>
      </c>
      <c r="D1866" s="37">
        <v>209.88999899999999</v>
      </c>
      <c r="E1866" s="37">
        <v>208.38000500000001</v>
      </c>
      <c r="F1866" s="37">
        <v>208.550003</v>
      </c>
      <c r="G1866" s="38">
        <v>109122100</v>
      </c>
      <c r="H1866" s="37">
        <v>183.92906199999999</v>
      </c>
      <c r="I1866" s="41">
        <f t="shared" si="213"/>
        <v>0.88194226494448902</v>
      </c>
      <c r="J1866" s="41">
        <f t="shared" ca="1" si="214"/>
        <v>1</v>
      </c>
      <c r="K1866" s="37">
        <f t="shared" si="215"/>
        <v>184.25</v>
      </c>
      <c r="L1866" s="37">
        <f t="shared" si="216"/>
        <v>185.11</v>
      </c>
      <c r="M1866" s="37">
        <f t="shared" si="217"/>
        <v>183.78</v>
      </c>
      <c r="N1866" s="37">
        <f t="shared" si="218"/>
        <v>183.93</v>
      </c>
      <c r="O1866" s="38">
        <f t="shared" ca="1" si="219"/>
        <v>109122100</v>
      </c>
    </row>
    <row r="1867" spans="1:15" x14ac:dyDescent="0.4">
      <c r="A1867">
        <v>1852</v>
      </c>
      <c r="B1867" s="63">
        <v>42677</v>
      </c>
      <c r="C1867" s="37">
        <v>209.990005</v>
      </c>
      <c r="D1867" s="37">
        <v>210.240005</v>
      </c>
      <c r="E1867" s="37">
        <v>208.46000699999999</v>
      </c>
      <c r="F1867" s="37">
        <v>208.779999</v>
      </c>
      <c r="G1867" s="38">
        <v>88939300</v>
      </c>
      <c r="H1867" s="37">
        <v>184.131958</v>
      </c>
      <c r="I1867" s="41">
        <f t="shared" si="213"/>
        <v>0.88194251787500011</v>
      </c>
      <c r="J1867" s="41">
        <f t="shared" ca="1" si="214"/>
        <v>1</v>
      </c>
      <c r="K1867" s="37">
        <f t="shared" si="215"/>
        <v>185.2</v>
      </c>
      <c r="L1867" s="37">
        <f t="shared" si="216"/>
        <v>185.42</v>
      </c>
      <c r="M1867" s="37">
        <f t="shared" si="217"/>
        <v>183.85</v>
      </c>
      <c r="N1867" s="37">
        <f t="shared" si="218"/>
        <v>184.13</v>
      </c>
      <c r="O1867" s="38">
        <f t="shared" ca="1" si="219"/>
        <v>88939300</v>
      </c>
    </row>
    <row r="1868" spans="1:15" x14ac:dyDescent="0.4">
      <c r="A1868">
        <v>1853</v>
      </c>
      <c r="B1868" s="63">
        <v>42676</v>
      </c>
      <c r="C1868" s="37">
        <v>210.64999399999999</v>
      </c>
      <c r="D1868" s="37">
        <v>211.10000600000001</v>
      </c>
      <c r="E1868" s="37">
        <v>209.229996</v>
      </c>
      <c r="F1868" s="37">
        <v>209.740005</v>
      </c>
      <c r="G1868" s="38">
        <v>103330800</v>
      </c>
      <c r="H1868" s="37">
        <v>184.97856100000001</v>
      </c>
      <c r="I1868" s="41">
        <f t="shared" si="213"/>
        <v>0.88194219791307826</v>
      </c>
      <c r="J1868" s="41">
        <f t="shared" ca="1" si="214"/>
        <v>1</v>
      </c>
      <c r="K1868" s="37">
        <f t="shared" si="215"/>
        <v>185.78</v>
      </c>
      <c r="L1868" s="37">
        <f t="shared" si="216"/>
        <v>186.18</v>
      </c>
      <c r="M1868" s="37">
        <f t="shared" si="217"/>
        <v>184.53</v>
      </c>
      <c r="N1868" s="37">
        <f t="shared" si="218"/>
        <v>184.98</v>
      </c>
      <c r="O1868" s="38">
        <f t="shared" ca="1" si="219"/>
        <v>103330800</v>
      </c>
    </row>
    <row r="1869" spans="1:15" x14ac:dyDescent="0.4">
      <c r="A1869">
        <v>1854</v>
      </c>
      <c r="B1869" s="63">
        <v>42675</v>
      </c>
      <c r="C1869" s="37">
        <v>212.929993</v>
      </c>
      <c r="D1869" s="37">
        <v>212.990005</v>
      </c>
      <c r="E1869" s="37">
        <v>209.60000600000001</v>
      </c>
      <c r="F1869" s="37">
        <v>211.009995</v>
      </c>
      <c r="G1869" s="38">
        <v>122781800</v>
      </c>
      <c r="H1869" s="37">
        <v>186.09863300000001</v>
      </c>
      <c r="I1869" s="41">
        <f t="shared" si="213"/>
        <v>0.88194226534150666</v>
      </c>
      <c r="J1869" s="41">
        <f t="shared" ca="1" si="214"/>
        <v>1</v>
      </c>
      <c r="K1869" s="37">
        <f t="shared" si="215"/>
        <v>187.79</v>
      </c>
      <c r="L1869" s="37">
        <f t="shared" si="216"/>
        <v>187.84</v>
      </c>
      <c r="M1869" s="37">
        <f t="shared" si="217"/>
        <v>184.86</v>
      </c>
      <c r="N1869" s="37">
        <f t="shared" si="218"/>
        <v>186.1</v>
      </c>
      <c r="O1869" s="38">
        <f t="shared" ca="1" si="219"/>
        <v>122781800</v>
      </c>
    </row>
    <row r="1870" spans="1:15" x14ac:dyDescent="0.4">
      <c r="A1870">
        <v>1855</v>
      </c>
      <c r="B1870" s="63">
        <v>42674</v>
      </c>
      <c r="C1870" s="37">
        <v>212.929993</v>
      </c>
      <c r="D1870" s="37">
        <v>213.19000199999999</v>
      </c>
      <c r="E1870" s="37">
        <v>212.36000100000001</v>
      </c>
      <c r="F1870" s="37">
        <v>212.550003</v>
      </c>
      <c r="G1870" s="38">
        <v>61272500</v>
      </c>
      <c r="H1870" s="37">
        <v>187.45678699999999</v>
      </c>
      <c r="I1870" s="41">
        <f t="shared" si="213"/>
        <v>0.88194205765313483</v>
      </c>
      <c r="J1870" s="41">
        <f t="shared" ca="1" si="214"/>
        <v>1</v>
      </c>
      <c r="K1870" s="37">
        <f t="shared" si="215"/>
        <v>187.79</v>
      </c>
      <c r="L1870" s="37">
        <f t="shared" si="216"/>
        <v>188.02</v>
      </c>
      <c r="M1870" s="37">
        <f t="shared" si="217"/>
        <v>187.29</v>
      </c>
      <c r="N1870" s="37">
        <f t="shared" si="218"/>
        <v>187.46</v>
      </c>
      <c r="O1870" s="38">
        <f t="shared" ca="1" si="219"/>
        <v>61272500</v>
      </c>
    </row>
    <row r="1871" spans="1:15" x14ac:dyDescent="0.4">
      <c r="A1871">
        <v>1856</v>
      </c>
      <c r="B1871" s="63">
        <v>42671</v>
      </c>
      <c r="C1871" s="37">
        <v>213.13999899999999</v>
      </c>
      <c r="D1871" s="37">
        <v>213.929993</v>
      </c>
      <c r="E1871" s="37">
        <v>211.71000699999999</v>
      </c>
      <c r="F1871" s="37">
        <v>212.53999300000001</v>
      </c>
      <c r="G1871" s="38">
        <v>140623200</v>
      </c>
      <c r="H1871" s="37">
        <v>187.44799800000001</v>
      </c>
      <c r="I1871" s="41">
        <f t="shared" si="213"/>
        <v>0.8819422422771982</v>
      </c>
      <c r="J1871" s="41">
        <f t="shared" ca="1" si="214"/>
        <v>1</v>
      </c>
      <c r="K1871" s="37">
        <f t="shared" si="215"/>
        <v>187.98</v>
      </c>
      <c r="L1871" s="37">
        <f t="shared" si="216"/>
        <v>188.67</v>
      </c>
      <c r="M1871" s="37">
        <f t="shared" si="217"/>
        <v>186.72</v>
      </c>
      <c r="N1871" s="37">
        <f t="shared" si="218"/>
        <v>187.45</v>
      </c>
      <c r="O1871" s="38">
        <f t="shared" ca="1" si="219"/>
        <v>140623200</v>
      </c>
    </row>
    <row r="1872" spans="1:15" x14ac:dyDescent="0.4">
      <c r="A1872">
        <v>1857</v>
      </c>
      <c r="B1872" s="63">
        <v>42670</v>
      </c>
      <c r="C1872" s="37">
        <v>214.58000200000001</v>
      </c>
      <c r="D1872" s="37">
        <v>214.61999499999999</v>
      </c>
      <c r="E1872" s="37">
        <v>213.08000200000001</v>
      </c>
      <c r="F1872" s="37">
        <v>213.16999799999999</v>
      </c>
      <c r="G1872" s="38">
        <v>77220200</v>
      </c>
      <c r="H1872" s="37">
        <v>188.00363200000001</v>
      </c>
      <c r="I1872" s="41">
        <f t="shared" si="213"/>
        <v>0.88194227031892181</v>
      </c>
      <c r="J1872" s="41">
        <f t="shared" ca="1" si="214"/>
        <v>1</v>
      </c>
      <c r="K1872" s="37">
        <f t="shared" si="215"/>
        <v>189.25</v>
      </c>
      <c r="L1872" s="37">
        <f t="shared" si="216"/>
        <v>189.28</v>
      </c>
      <c r="M1872" s="37">
        <f t="shared" si="217"/>
        <v>187.92</v>
      </c>
      <c r="N1872" s="37">
        <f t="shared" si="218"/>
        <v>188</v>
      </c>
      <c r="O1872" s="38">
        <f t="shared" ca="1" si="219"/>
        <v>77220200</v>
      </c>
    </row>
    <row r="1873" spans="1:15" x14ac:dyDescent="0.4">
      <c r="A1873">
        <v>1858</v>
      </c>
      <c r="B1873" s="63">
        <v>42669</v>
      </c>
      <c r="C1873" s="37">
        <v>213.21000699999999</v>
      </c>
      <c r="D1873" s="37">
        <v>214.41999799999999</v>
      </c>
      <c r="E1873" s="37">
        <v>212.929993</v>
      </c>
      <c r="F1873" s="37">
        <v>213.740005</v>
      </c>
      <c r="G1873" s="38">
        <v>75705500</v>
      </c>
      <c r="H1873" s="37">
        <v>188.50636299999999</v>
      </c>
      <c r="I1873" s="41">
        <f t="shared" ref="I1873:I1936" si="220">IF(F1873=0,1,H1873/F1873)</f>
        <v>0.8819423532810341</v>
      </c>
      <c r="J1873" s="41">
        <f t="shared" ref="J1873:J1936" ca="1" si="221">INDEX(OFFSET($T$15,0,0,$S$13+1,1),MATCH(B1873,OFFSET($Q$15,0,0,$S$13+1,1),-1))</f>
        <v>1</v>
      </c>
      <c r="K1873" s="37">
        <f t="shared" ref="K1873:K1936" si="222">ROUND($I1873*C1873,2)</f>
        <v>188.04</v>
      </c>
      <c r="L1873" s="37">
        <f t="shared" ref="L1873:L1936" si="223">ROUND($I1873*D1873,2)</f>
        <v>189.11</v>
      </c>
      <c r="M1873" s="37">
        <f t="shared" ref="M1873:M1936" si="224">ROUND($I1873*E1873,2)</f>
        <v>187.79</v>
      </c>
      <c r="N1873" s="37">
        <f t="shared" ref="N1873:N1936" si="225">ROUND($I1873*F1873,2)</f>
        <v>188.51</v>
      </c>
      <c r="O1873" s="38">
        <f t="shared" ref="O1873:O1936" ca="1" si="226">G1873*J1873</f>
        <v>75705500</v>
      </c>
    </row>
    <row r="1874" spans="1:15" x14ac:dyDescent="0.4">
      <c r="A1874">
        <v>1859</v>
      </c>
      <c r="B1874" s="63">
        <v>42668</v>
      </c>
      <c r="C1874" s="37">
        <v>214.679993</v>
      </c>
      <c r="D1874" s="37">
        <v>214.979996</v>
      </c>
      <c r="E1874" s="37">
        <v>213.979996</v>
      </c>
      <c r="F1874" s="37">
        <v>214.16999799999999</v>
      </c>
      <c r="G1874" s="38">
        <v>66542300</v>
      </c>
      <c r="H1874" s="37">
        <v>188.88552899999999</v>
      </c>
      <c r="I1874" s="41">
        <f t="shared" si="220"/>
        <v>0.88194205894328859</v>
      </c>
      <c r="J1874" s="41">
        <f t="shared" ca="1" si="221"/>
        <v>1</v>
      </c>
      <c r="K1874" s="37">
        <f t="shared" si="222"/>
        <v>189.34</v>
      </c>
      <c r="L1874" s="37">
        <f t="shared" si="223"/>
        <v>189.6</v>
      </c>
      <c r="M1874" s="37">
        <f t="shared" si="224"/>
        <v>188.72</v>
      </c>
      <c r="N1874" s="37">
        <f t="shared" si="225"/>
        <v>188.89</v>
      </c>
      <c r="O1874" s="38">
        <f t="shared" ca="1" si="226"/>
        <v>66542300</v>
      </c>
    </row>
    <row r="1875" spans="1:15" x14ac:dyDescent="0.4">
      <c r="A1875">
        <v>1860</v>
      </c>
      <c r="B1875" s="63">
        <v>42667</v>
      </c>
      <c r="C1875" s="37">
        <v>215</v>
      </c>
      <c r="D1875" s="37">
        <v>215.320007</v>
      </c>
      <c r="E1875" s="37">
        <v>214.479996</v>
      </c>
      <c r="F1875" s="37">
        <v>214.88999899999999</v>
      </c>
      <c r="G1875" s="38">
        <v>60146600</v>
      </c>
      <c r="H1875" s="37">
        <v>189.520599</v>
      </c>
      <c r="I1875" s="41">
        <f t="shared" si="220"/>
        <v>0.88194238857993579</v>
      </c>
      <c r="J1875" s="41">
        <f t="shared" ca="1" si="221"/>
        <v>1</v>
      </c>
      <c r="K1875" s="37">
        <f t="shared" si="222"/>
        <v>189.62</v>
      </c>
      <c r="L1875" s="37">
        <f t="shared" si="223"/>
        <v>189.9</v>
      </c>
      <c r="M1875" s="37">
        <f t="shared" si="224"/>
        <v>189.16</v>
      </c>
      <c r="N1875" s="37">
        <f t="shared" si="225"/>
        <v>189.52</v>
      </c>
      <c r="O1875" s="38">
        <f t="shared" ca="1" si="226"/>
        <v>60146600</v>
      </c>
    </row>
    <row r="1876" spans="1:15" x14ac:dyDescent="0.4">
      <c r="A1876">
        <v>1861</v>
      </c>
      <c r="B1876" s="63">
        <v>42664</v>
      </c>
      <c r="C1876" s="37">
        <v>213.88000500000001</v>
      </c>
      <c r="D1876" s="37">
        <v>214.08000200000001</v>
      </c>
      <c r="E1876" s="37">
        <v>212.759995</v>
      </c>
      <c r="F1876" s="37">
        <v>213.979996</v>
      </c>
      <c r="G1876" s="38">
        <v>89089100</v>
      </c>
      <c r="H1876" s="37">
        <v>188.71804800000001</v>
      </c>
      <c r="I1876" s="41">
        <f t="shared" si="220"/>
        <v>0.88194247839877526</v>
      </c>
      <c r="J1876" s="41">
        <f t="shared" ca="1" si="221"/>
        <v>1</v>
      </c>
      <c r="K1876" s="37">
        <f t="shared" si="222"/>
        <v>188.63</v>
      </c>
      <c r="L1876" s="37">
        <f t="shared" si="223"/>
        <v>188.81</v>
      </c>
      <c r="M1876" s="37">
        <f t="shared" si="224"/>
        <v>187.64</v>
      </c>
      <c r="N1876" s="37">
        <f t="shared" si="225"/>
        <v>188.72</v>
      </c>
      <c r="O1876" s="38">
        <f t="shared" ca="1" si="226"/>
        <v>89089100</v>
      </c>
    </row>
    <row r="1877" spans="1:15" x14ac:dyDescent="0.4">
      <c r="A1877">
        <v>1862</v>
      </c>
      <c r="B1877" s="63">
        <v>42663</v>
      </c>
      <c r="C1877" s="37">
        <v>213.86999499999999</v>
      </c>
      <c r="D1877" s="37">
        <v>214.529999</v>
      </c>
      <c r="E1877" s="37">
        <v>213.11000100000001</v>
      </c>
      <c r="F1877" s="37">
        <v>213.88000500000001</v>
      </c>
      <c r="G1877" s="38">
        <v>73639800</v>
      </c>
      <c r="H1877" s="37">
        <v>188.629852</v>
      </c>
      <c r="I1877" s="41">
        <f t="shared" si="220"/>
        <v>0.88194243309466913</v>
      </c>
      <c r="J1877" s="41">
        <f t="shared" ca="1" si="221"/>
        <v>1</v>
      </c>
      <c r="K1877" s="37">
        <f t="shared" si="222"/>
        <v>188.62</v>
      </c>
      <c r="L1877" s="37">
        <f t="shared" si="223"/>
        <v>189.2</v>
      </c>
      <c r="M1877" s="37">
        <f t="shared" si="224"/>
        <v>187.95</v>
      </c>
      <c r="N1877" s="37">
        <f t="shared" si="225"/>
        <v>188.63</v>
      </c>
      <c r="O1877" s="38">
        <f t="shared" ca="1" si="226"/>
        <v>73639800</v>
      </c>
    </row>
    <row r="1878" spans="1:15" x14ac:dyDescent="0.4">
      <c r="A1878">
        <v>1863</v>
      </c>
      <c r="B1878" s="63">
        <v>42662</v>
      </c>
      <c r="C1878" s="37">
        <v>214.020004</v>
      </c>
      <c r="D1878" s="37">
        <v>214.63999899999999</v>
      </c>
      <c r="E1878" s="37">
        <v>213.60000600000001</v>
      </c>
      <c r="F1878" s="37">
        <v>214.279999</v>
      </c>
      <c r="G1878" s="38">
        <v>66519200</v>
      </c>
      <c r="H1878" s="37">
        <v>188.98258999999999</v>
      </c>
      <c r="I1878" s="41">
        <f t="shared" si="220"/>
        <v>0.88194227590975482</v>
      </c>
      <c r="J1878" s="41">
        <f t="shared" ca="1" si="221"/>
        <v>1</v>
      </c>
      <c r="K1878" s="37">
        <f t="shared" si="222"/>
        <v>188.75</v>
      </c>
      <c r="L1878" s="37">
        <f t="shared" si="223"/>
        <v>189.3</v>
      </c>
      <c r="M1878" s="37">
        <f t="shared" si="224"/>
        <v>188.38</v>
      </c>
      <c r="N1878" s="37">
        <f t="shared" si="225"/>
        <v>188.98</v>
      </c>
      <c r="O1878" s="38">
        <f t="shared" ca="1" si="226"/>
        <v>66519200</v>
      </c>
    </row>
    <row r="1879" spans="1:15" x14ac:dyDescent="0.4">
      <c r="A1879">
        <v>1864</v>
      </c>
      <c r="B1879" s="63">
        <v>42661</v>
      </c>
      <c r="C1879" s="37">
        <v>214.240005</v>
      </c>
      <c r="D1879" s="37">
        <v>214.30999800000001</v>
      </c>
      <c r="E1879" s="37">
        <v>213.270004</v>
      </c>
      <c r="F1879" s="37">
        <v>213.71000699999999</v>
      </c>
      <c r="G1879" s="38">
        <v>76869700</v>
      </c>
      <c r="H1879" s="37">
        <v>188.479904</v>
      </c>
      <c r="I1879" s="41">
        <f t="shared" si="220"/>
        <v>0.88194234161435414</v>
      </c>
      <c r="J1879" s="41">
        <f t="shared" ca="1" si="221"/>
        <v>1</v>
      </c>
      <c r="K1879" s="37">
        <f t="shared" si="222"/>
        <v>188.95</v>
      </c>
      <c r="L1879" s="37">
        <f t="shared" si="223"/>
        <v>189.01</v>
      </c>
      <c r="M1879" s="37">
        <f t="shared" si="224"/>
        <v>188.09</v>
      </c>
      <c r="N1879" s="37">
        <f t="shared" si="225"/>
        <v>188.48</v>
      </c>
      <c r="O1879" s="38">
        <f t="shared" ca="1" si="226"/>
        <v>76869700</v>
      </c>
    </row>
    <row r="1880" spans="1:15" x14ac:dyDescent="0.4">
      <c r="A1880">
        <v>1865</v>
      </c>
      <c r="B1880" s="63">
        <v>42660</v>
      </c>
      <c r="C1880" s="37">
        <v>213.08999600000001</v>
      </c>
      <c r="D1880" s="37">
        <v>213.38999899999999</v>
      </c>
      <c r="E1880" s="37">
        <v>212.16999799999999</v>
      </c>
      <c r="F1880" s="37">
        <v>212.38000500000001</v>
      </c>
      <c r="G1880" s="38">
        <v>58275700</v>
      </c>
      <c r="H1880" s="37">
        <v>187.30694600000001</v>
      </c>
      <c r="I1880" s="41">
        <f t="shared" si="220"/>
        <v>0.88194246911332352</v>
      </c>
      <c r="J1880" s="41">
        <f t="shared" ca="1" si="221"/>
        <v>1</v>
      </c>
      <c r="K1880" s="37">
        <f t="shared" si="222"/>
        <v>187.93</v>
      </c>
      <c r="L1880" s="37">
        <f t="shared" si="223"/>
        <v>188.2</v>
      </c>
      <c r="M1880" s="37">
        <f t="shared" si="224"/>
        <v>187.12</v>
      </c>
      <c r="N1880" s="37">
        <f t="shared" si="225"/>
        <v>187.31</v>
      </c>
      <c r="O1880" s="38">
        <f t="shared" ca="1" si="226"/>
        <v>58275700</v>
      </c>
    </row>
    <row r="1881" spans="1:15" x14ac:dyDescent="0.4">
      <c r="A1881">
        <v>1866</v>
      </c>
      <c r="B1881" s="63">
        <v>42657</v>
      </c>
      <c r="C1881" s="37">
        <v>214.14999399999999</v>
      </c>
      <c r="D1881" s="37">
        <v>214.69000199999999</v>
      </c>
      <c r="E1881" s="37">
        <v>213.029999</v>
      </c>
      <c r="F1881" s="37">
        <v>213.11999499999999</v>
      </c>
      <c r="G1881" s="38">
        <v>93346200</v>
      </c>
      <c r="H1881" s="37">
        <v>187.959564</v>
      </c>
      <c r="I1881" s="41">
        <f t="shared" si="220"/>
        <v>0.88194241933986539</v>
      </c>
      <c r="J1881" s="41">
        <f t="shared" ca="1" si="221"/>
        <v>1</v>
      </c>
      <c r="K1881" s="37">
        <f t="shared" si="222"/>
        <v>188.87</v>
      </c>
      <c r="L1881" s="37">
        <f t="shared" si="223"/>
        <v>189.34</v>
      </c>
      <c r="M1881" s="37">
        <f t="shared" si="224"/>
        <v>187.88</v>
      </c>
      <c r="N1881" s="37">
        <f t="shared" si="225"/>
        <v>187.96</v>
      </c>
      <c r="O1881" s="38">
        <f t="shared" ca="1" si="226"/>
        <v>93346200</v>
      </c>
    </row>
    <row r="1882" spans="1:15" x14ac:dyDescent="0.4">
      <c r="A1882">
        <v>1867</v>
      </c>
      <c r="B1882" s="63">
        <v>42656</v>
      </c>
      <c r="C1882" s="37">
        <v>212.16000399999999</v>
      </c>
      <c r="D1882" s="37">
        <v>213.58999600000001</v>
      </c>
      <c r="E1882" s="37">
        <v>211.21000699999999</v>
      </c>
      <c r="F1882" s="37">
        <v>213.009995</v>
      </c>
      <c r="G1882" s="38">
        <v>101357000</v>
      </c>
      <c r="H1882" s="37">
        <v>187.862549</v>
      </c>
      <c r="I1882" s="41">
        <f t="shared" si="220"/>
        <v>0.88194241307784638</v>
      </c>
      <c r="J1882" s="41">
        <f t="shared" ca="1" si="221"/>
        <v>1</v>
      </c>
      <c r="K1882" s="37">
        <f t="shared" si="222"/>
        <v>187.11</v>
      </c>
      <c r="L1882" s="37">
        <f t="shared" si="223"/>
        <v>188.37</v>
      </c>
      <c r="M1882" s="37">
        <f t="shared" si="224"/>
        <v>186.28</v>
      </c>
      <c r="N1882" s="37">
        <f t="shared" si="225"/>
        <v>187.86</v>
      </c>
      <c r="O1882" s="38">
        <f t="shared" ca="1" si="226"/>
        <v>101357000</v>
      </c>
    </row>
    <row r="1883" spans="1:15" x14ac:dyDescent="0.4">
      <c r="A1883">
        <v>1868</v>
      </c>
      <c r="B1883" s="63">
        <v>42655</v>
      </c>
      <c r="C1883" s="37">
        <v>213.58999600000001</v>
      </c>
      <c r="D1883" s="37">
        <v>214.320007</v>
      </c>
      <c r="E1883" s="37">
        <v>213.009995</v>
      </c>
      <c r="F1883" s="37">
        <v>213.71000699999999</v>
      </c>
      <c r="G1883" s="38">
        <v>73866100</v>
      </c>
      <c r="H1883" s="37">
        <v>188.479904</v>
      </c>
      <c r="I1883" s="41">
        <f t="shared" si="220"/>
        <v>0.88194234161435414</v>
      </c>
      <c r="J1883" s="41">
        <f t="shared" ca="1" si="221"/>
        <v>1</v>
      </c>
      <c r="K1883" s="37">
        <f t="shared" si="222"/>
        <v>188.37</v>
      </c>
      <c r="L1883" s="37">
        <f t="shared" si="223"/>
        <v>189.02</v>
      </c>
      <c r="M1883" s="37">
        <f t="shared" si="224"/>
        <v>187.86</v>
      </c>
      <c r="N1883" s="37">
        <f t="shared" si="225"/>
        <v>188.48</v>
      </c>
      <c r="O1883" s="38">
        <f t="shared" ca="1" si="226"/>
        <v>73866100</v>
      </c>
    </row>
    <row r="1884" spans="1:15" x14ac:dyDescent="0.4">
      <c r="A1884">
        <v>1869</v>
      </c>
      <c r="B1884" s="63">
        <v>42654</v>
      </c>
      <c r="C1884" s="37">
        <v>215.66000399999999</v>
      </c>
      <c r="D1884" s="37">
        <v>215.740005</v>
      </c>
      <c r="E1884" s="37">
        <v>212.58000200000001</v>
      </c>
      <c r="F1884" s="37">
        <v>213.429993</v>
      </c>
      <c r="G1884" s="38">
        <v>130367400</v>
      </c>
      <c r="H1884" s="37">
        <v>188.23294100000001</v>
      </c>
      <c r="I1884" s="41">
        <f t="shared" si="220"/>
        <v>0.88194230976711885</v>
      </c>
      <c r="J1884" s="41">
        <f t="shared" ca="1" si="221"/>
        <v>1</v>
      </c>
      <c r="K1884" s="37">
        <f t="shared" si="222"/>
        <v>190.2</v>
      </c>
      <c r="L1884" s="37">
        <f t="shared" si="223"/>
        <v>190.27</v>
      </c>
      <c r="M1884" s="37">
        <f t="shared" si="224"/>
        <v>187.48</v>
      </c>
      <c r="N1884" s="37">
        <f t="shared" si="225"/>
        <v>188.23</v>
      </c>
      <c r="O1884" s="38">
        <f t="shared" ca="1" si="226"/>
        <v>130367400</v>
      </c>
    </row>
    <row r="1885" spans="1:15" x14ac:dyDescent="0.4">
      <c r="A1885">
        <v>1870</v>
      </c>
      <c r="B1885" s="63">
        <v>42653</v>
      </c>
      <c r="C1885" s="37">
        <v>216.16000399999999</v>
      </c>
      <c r="D1885" s="37">
        <v>216.699997</v>
      </c>
      <c r="E1885" s="37">
        <v>215.990005</v>
      </c>
      <c r="F1885" s="37">
        <v>216.16000399999999</v>
      </c>
      <c r="G1885" s="38">
        <v>51855000</v>
      </c>
      <c r="H1885" s="37">
        <v>190.64063999999999</v>
      </c>
      <c r="I1885" s="41">
        <f t="shared" si="220"/>
        <v>0.88194224866872228</v>
      </c>
      <c r="J1885" s="41">
        <f t="shared" ca="1" si="221"/>
        <v>1</v>
      </c>
      <c r="K1885" s="37">
        <f t="shared" si="222"/>
        <v>190.64</v>
      </c>
      <c r="L1885" s="37">
        <f t="shared" si="223"/>
        <v>191.12</v>
      </c>
      <c r="M1885" s="37">
        <f t="shared" si="224"/>
        <v>190.49</v>
      </c>
      <c r="N1885" s="37">
        <f t="shared" si="225"/>
        <v>190.64</v>
      </c>
      <c r="O1885" s="38">
        <f t="shared" ca="1" si="226"/>
        <v>51855000</v>
      </c>
    </row>
    <row r="1886" spans="1:15" x14ac:dyDescent="0.4">
      <c r="A1886">
        <v>1871</v>
      </c>
      <c r="B1886" s="63">
        <v>42650</v>
      </c>
      <c r="C1886" s="37">
        <v>216.10000600000001</v>
      </c>
      <c r="D1886" s="37">
        <v>216.300003</v>
      </c>
      <c r="E1886" s="37">
        <v>214.19000199999999</v>
      </c>
      <c r="F1886" s="37">
        <v>215.03999300000001</v>
      </c>
      <c r="G1886" s="38">
        <v>89788300</v>
      </c>
      <c r="H1886" s="37">
        <v>189.65283199999999</v>
      </c>
      <c r="I1886" s="41">
        <f t="shared" si="220"/>
        <v>0.88194214180429209</v>
      </c>
      <c r="J1886" s="41">
        <f t="shared" ca="1" si="221"/>
        <v>1</v>
      </c>
      <c r="K1886" s="37">
        <f t="shared" si="222"/>
        <v>190.59</v>
      </c>
      <c r="L1886" s="37">
        <f t="shared" si="223"/>
        <v>190.76</v>
      </c>
      <c r="M1886" s="37">
        <f t="shared" si="224"/>
        <v>188.9</v>
      </c>
      <c r="N1886" s="37">
        <f t="shared" si="225"/>
        <v>189.65</v>
      </c>
      <c r="O1886" s="38">
        <f t="shared" ca="1" si="226"/>
        <v>89788300</v>
      </c>
    </row>
    <row r="1887" spans="1:15" x14ac:dyDescent="0.4">
      <c r="A1887">
        <v>1872</v>
      </c>
      <c r="B1887" s="63">
        <v>42649</v>
      </c>
      <c r="C1887" s="37">
        <v>215.36999499999999</v>
      </c>
      <c r="D1887" s="37">
        <v>216.03999300000001</v>
      </c>
      <c r="E1887" s="37">
        <v>214.740005</v>
      </c>
      <c r="F1887" s="37">
        <v>215.779999</v>
      </c>
      <c r="G1887" s="38">
        <v>62927400</v>
      </c>
      <c r="H1887" s="37">
        <v>190.30548099999999</v>
      </c>
      <c r="I1887" s="41">
        <f t="shared" si="220"/>
        <v>0.88194217203606518</v>
      </c>
      <c r="J1887" s="41">
        <f t="shared" ca="1" si="221"/>
        <v>1</v>
      </c>
      <c r="K1887" s="37">
        <f t="shared" si="222"/>
        <v>189.94</v>
      </c>
      <c r="L1887" s="37">
        <f t="shared" si="223"/>
        <v>190.53</v>
      </c>
      <c r="M1887" s="37">
        <f t="shared" si="224"/>
        <v>189.39</v>
      </c>
      <c r="N1887" s="37">
        <f t="shared" si="225"/>
        <v>190.31</v>
      </c>
      <c r="O1887" s="38">
        <f t="shared" ca="1" si="226"/>
        <v>62927400</v>
      </c>
    </row>
    <row r="1888" spans="1:15" x14ac:dyDescent="0.4">
      <c r="A1888">
        <v>1873</v>
      </c>
      <c r="B1888" s="63">
        <v>42648</v>
      </c>
      <c r="C1888" s="37">
        <v>215.41000399999999</v>
      </c>
      <c r="D1888" s="37">
        <v>216.13000500000001</v>
      </c>
      <c r="E1888" s="37">
        <v>215.33000200000001</v>
      </c>
      <c r="F1888" s="37">
        <v>215.63000500000001</v>
      </c>
      <c r="G1888" s="38">
        <v>72816000</v>
      </c>
      <c r="H1888" s="37">
        <v>190.17321799999999</v>
      </c>
      <c r="I1888" s="41">
        <f t="shared" si="220"/>
        <v>0.88194227885864018</v>
      </c>
      <c r="J1888" s="41">
        <f t="shared" ca="1" si="221"/>
        <v>1</v>
      </c>
      <c r="K1888" s="37">
        <f t="shared" si="222"/>
        <v>189.98</v>
      </c>
      <c r="L1888" s="37">
        <f t="shared" si="223"/>
        <v>190.61</v>
      </c>
      <c r="M1888" s="37">
        <f t="shared" si="224"/>
        <v>189.91</v>
      </c>
      <c r="N1888" s="37">
        <f t="shared" si="225"/>
        <v>190.17</v>
      </c>
      <c r="O1888" s="38">
        <f t="shared" ca="1" si="226"/>
        <v>72816000</v>
      </c>
    </row>
    <row r="1889" spans="1:15" x14ac:dyDescent="0.4">
      <c r="A1889">
        <v>1874</v>
      </c>
      <c r="B1889" s="63">
        <v>42647</v>
      </c>
      <c r="C1889" s="37">
        <v>215.91000399999999</v>
      </c>
      <c r="D1889" s="37">
        <v>216.16999799999999</v>
      </c>
      <c r="E1889" s="37">
        <v>213.990005</v>
      </c>
      <c r="F1889" s="37">
        <v>214.679993</v>
      </c>
      <c r="G1889" s="38">
        <v>119948100</v>
      </c>
      <c r="H1889" s="37">
        <v>189.335373</v>
      </c>
      <c r="I1889" s="41">
        <f t="shared" si="220"/>
        <v>0.88194232892489433</v>
      </c>
      <c r="J1889" s="41">
        <f t="shared" ca="1" si="221"/>
        <v>1</v>
      </c>
      <c r="K1889" s="37">
        <f t="shared" si="222"/>
        <v>190.42</v>
      </c>
      <c r="L1889" s="37">
        <f t="shared" si="223"/>
        <v>190.65</v>
      </c>
      <c r="M1889" s="37">
        <f t="shared" si="224"/>
        <v>188.73</v>
      </c>
      <c r="N1889" s="37">
        <f t="shared" si="225"/>
        <v>189.34</v>
      </c>
      <c r="O1889" s="38">
        <f t="shared" ca="1" si="226"/>
        <v>119948100</v>
      </c>
    </row>
    <row r="1890" spans="1:15" x14ac:dyDescent="0.4">
      <c r="A1890">
        <v>1875</v>
      </c>
      <c r="B1890" s="63">
        <v>42646</v>
      </c>
      <c r="C1890" s="37">
        <v>215.820007</v>
      </c>
      <c r="D1890" s="37">
        <v>216.03999300000001</v>
      </c>
      <c r="E1890" s="37">
        <v>215.03999300000001</v>
      </c>
      <c r="F1890" s="37">
        <v>215.779999</v>
      </c>
      <c r="G1890" s="38">
        <v>83512100</v>
      </c>
      <c r="H1890" s="37">
        <v>190.30548099999999</v>
      </c>
      <c r="I1890" s="41">
        <f t="shared" si="220"/>
        <v>0.88194217203606518</v>
      </c>
      <c r="J1890" s="41">
        <f t="shared" ca="1" si="221"/>
        <v>1</v>
      </c>
      <c r="K1890" s="37">
        <f t="shared" si="222"/>
        <v>190.34</v>
      </c>
      <c r="L1890" s="37">
        <f t="shared" si="223"/>
        <v>190.53</v>
      </c>
      <c r="M1890" s="37">
        <f t="shared" si="224"/>
        <v>189.65</v>
      </c>
      <c r="N1890" s="37">
        <f t="shared" si="225"/>
        <v>190.31</v>
      </c>
      <c r="O1890" s="38">
        <f t="shared" ca="1" si="226"/>
        <v>83512100</v>
      </c>
    </row>
    <row r="1891" spans="1:15" x14ac:dyDescent="0.4">
      <c r="A1891">
        <v>1876</v>
      </c>
      <c r="B1891" s="63">
        <v>42643</v>
      </c>
      <c r="C1891" s="37">
        <v>215.64999399999999</v>
      </c>
      <c r="D1891" s="37">
        <v>217.11999499999999</v>
      </c>
      <c r="E1891" s="37">
        <v>215.36000100000001</v>
      </c>
      <c r="F1891" s="37">
        <v>216.300003</v>
      </c>
      <c r="G1891" s="38">
        <v>117202900</v>
      </c>
      <c r="H1891" s="37">
        <v>190.76412999999999</v>
      </c>
      <c r="I1891" s="41">
        <f t="shared" si="220"/>
        <v>0.88194233635771146</v>
      </c>
      <c r="J1891" s="41">
        <f t="shared" ca="1" si="221"/>
        <v>1</v>
      </c>
      <c r="K1891" s="37">
        <f t="shared" si="222"/>
        <v>190.19</v>
      </c>
      <c r="L1891" s="37">
        <f t="shared" si="223"/>
        <v>191.49</v>
      </c>
      <c r="M1891" s="37">
        <f t="shared" si="224"/>
        <v>189.94</v>
      </c>
      <c r="N1891" s="37">
        <f t="shared" si="225"/>
        <v>190.76</v>
      </c>
      <c r="O1891" s="38">
        <f t="shared" ca="1" si="226"/>
        <v>117202900</v>
      </c>
    </row>
    <row r="1892" spans="1:15" x14ac:dyDescent="0.4">
      <c r="A1892">
        <v>1877</v>
      </c>
      <c r="B1892" s="63">
        <v>42642</v>
      </c>
      <c r="C1892" s="37">
        <v>216.39999399999999</v>
      </c>
      <c r="D1892" s="37">
        <v>216.86999499999999</v>
      </c>
      <c r="E1892" s="37">
        <v>214.03999300000001</v>
      </c>
      <c r="F1892" s="37">
        <v>214.679993</v>
      </c>
      <c r="G1892" s="38">
        <v>128070600</v>
      </c>
      <c r="H1892" s="37">
        <v>189.335373</v>
      </c>
      <c r="I1892" s="41">
        <f t="shared" si="220"/>
        <v>0.88194232892489433</v>
      </c>
      <c r="J1892" s="41">
        <f t="shared" ca="1" si="221"/>
        <v>1</v>
      </c>
      <c r="K1892" s="37">
        <f t="shared" si="222"/>
        <v>190.85</v>
      </c>
      <c r="L1892" s="37">
        <f t="shared" si="223"/>
        <v>191.27</v>
      </c>
      <c r="M1892" s="37">
        <f t="shared" si="224"/>
        <v>188.77</v>
      </c>
      <c r="N1892" s="37">
        <f t="shared" si="225"/>
        <v>189.34</v>
      </c>
      <c r="O1892" s="38">
        <f t="shared" ca="1" si="226"/>
        <v>128070600</v>
      </c>
    </row>
    <row r="1893" spans="1:15" x14ac:dyDescent="0.4">
      <c r="A1893">
        <v>1878</v>
      </c>
      <c r="B1893" s="63">
        <v>42641</v>
      </c>
      <c r="C1893" s="37">
        <v>215.83000200000001</v>
      </c>
      <c r="D1893" s="37">
        <v>216.820007</v>
      </c>
      <c r="E1893" s="37">
        <v>214.71000699999999</v>
      </c>
      <c r="F1893" s="37">
        <v>216.63999899999999</v>
      </c>
      <c r="G1893" s="38">
        <v>87411000</v>
      </c>
      <c r="H1893" s="37">
        <v>191.06399500000001</v>
      </c>
      <c r="I1893" s="41">
        <f t="shared" si="220"/>
        <v>0.88194237390113728</v>
      </c>
      <c r="J1893" s="41">
        <f t="shared" ca="1" si="221"/>
        <v>1</v>
      </c>
      <c r="K1893" s="37">
        <f t="shared" si="222"/>
        <v>190.35</v>
      </c>
      <c r="L1893" s="37">
        <f t="shared" si="223"/>
        <v>191.22</v>
      </c>
      <c r="M1893" s="37">
        <f t="shared" si="224"/>
        <v>189.36</v>
      </c>
      <c r="N1893" s="37">
        <f t="shared" si="225"/>
        <v>191.06</v>
      </c>
      <c r="O1893" s="38">
        <f t="shared" ca="1" si="226"/>
        <v>87411000</v>
      </c>
    </row>
    <row r="1894" spans="1:15" x14ac:dyDescent="0.4">
      <c r="A1894">
        <v>1879</v>
      </c>
      <c r="B1894" s="63">
        <v>42640</v>
      </c>
      <c r="C1894" s="37">
        <v>214.050003</v>
      </c>
      <c r="D1894" s="37">
        <v>215.679993</v>
      </c>
      <c r="E1894" s="37">
        <v>213.61999499999999</v>
      </c>
      <c r="F1894" s="37">
        <v>215.570007</v>
      </c>
      <c r="G1894" s="38">
        <v>78494800</v>
      </c>
      <c r="H1894" s="37">
        <v>190.12029999999999</v>
      </c>
      <c r="I1894" s="41">
        <f t="shared" si="220"/>
        <v>0.88194226388831531</v>
      </c>
      <c r="J1894" s="41">
        <f t="shared" ca="1" si="221"/>
        <v>1</v>
      </c>
      <c r="K1894" s="37">
        <f t="shared" si="222"/>
        <v>188.78</v>
      </c>
      <c r="L1894" s="37">
        <f t="shared" si="223"/>
        <v>190.22</v>
      </c>
      <c r="M1894" s="37">
        <f t="shared" si="224"/>
        <v>188.4</v>
      </c>
      <c r="N1894" s="37">
        <f t="shared" si="225"/>
        <v>190.12</v>
      </c>
      <c r="O1894" s="38">
        <f t="shared" ca="1" si="226"/>
        <v>78494800</v>
      </c>
    </row>
    <row r="1895" spans="1:15" x14ac:dyDescent="0.4">
      <c r="A1895">
        <v>1880</v>
      </c>
      <c r="B1895" s="63">
        <v>42639</v>
      </c>
      <c r="C1895" s="37">
        <v>215.020004</v>
      </c>
      <c r="D1895" s="37">
        <v>215.229996</v>
      </c>
      <c r="E1895" s="37">
        <v>214.009995</v>
      </c>
      <c r="F1895" s="37">
        <v>214.240005</v>
      </c>
      <c r="G1895" s="38">
        <v>89827300</v>
      </c>
      <c r="H1895" s="37">
        <v>188.94731100000001</v>
      </c>
      <c r="I1895" s="41">
        <f t="shared" si="220"/>
        <v>0.88194224510030239</v>
      </c>
      <c r="J1895" s="41">
        <f t="shared" ca="1" si="221"/>
        <v>1</v>
      </c>
      <c r="K1895" s="37">
        <f t="shared" si="222"/>
        <v>189.64</v>
      </c>
      <c r="L1895" s="37">
        <f t="shared" si="223"/>
        <v>189.82</v>
      </c>
      <c r="M1895" s="37">
        <f t="shared" si="224"/>
        <v>188.74</v>
      </c>
      <c r="N1895" s="37">
        <f t="shared" si="225"/>
        <v>188.95</v>
      </c>
      <c r="O1895" s="38">
        <f t="shared" ca="1" si="226"/>
        <v>89827300</v>
      </c>
    </row>
    <row r="1896" spans="1:15" x14ac:dyDescent="0.4">
      <c r="A1896">
        <v>1881</v>
      </c>
      <c r="B1896" s="63">
        <v>42636</v>
      </c>
      <c r="C1896" s="37">
        <v>216.720001</v>
      </c>
      <c r="D1896" s="37">
        <v>216.88000500000001</v>
      </c>
      <c r="E1896" s="37">
        <v>215.88000500000001</v>
      </c>
      <c r="F1896" s="37">
        <v>215.990005</v>
      </c>
      <c r="G1896" s="38">
        <v>73630900</v>
      </c>
      <c r="H1896" s="37">
        <v>190.490723</v>
      </c>
      <c r="I1896" s="41">
        <f t="shared" si="220"/>
        <v>0.88194230561733633</v>
      </c>
      <c r="J1896" s="41">
        <f t="shared" ca="1" si="221"/>
        <v>1</v>
      </c>
      <c r="K1896" s="37">
        <f t="shared" si="222"/>
        <v>191.13</v>
      </c>
      <c r="L1896" s="37">
        <f t="shared" si="223"/>
        <v>191.28</v>
      </c>
      <c r="M1896" s="37">
        <f t="shared" si="224"/>
        <v>190.39</v>
      </c>
      <c r="N1896" s="37">
        <f t="shared" si="225"/>
        <v>190.49</v>
      </c>
      <c r="O1896" s="38">
        <f t="shared" ca="1" si="226"/>
        <v>73630900</v>
      </c>
    </row>
    <row r="1897" spans="1:15" x14ac:dyDescent="0.4">
      <c r="A1897">
        <v>1882</v>
      </c>
      <c r="B1897" s="63">
        <v>42635</v>
      </c>
      <c r="C1897" s="37">
        <v>217</v>
      </c>
      <c r="D1897" s="37">
        <v>217.529999</v>
      </c>
      <c r="E1897" s="37">
        <v>216.71000699999999</v>
      </c>
      <c r="F1897" s="37">
        <v>217.179993</v>
      </c>
      <c r="G1897" s="38">
        <v>76678700</v>
      </c>
      <c r="H1897" s="37">
        <v>191.540222</v>
      </c>
      <c r="I1897" s="41">
        <f t="shared" si="220"/>
        <v>0.88194229751172337</v>
      </c>
      <c r="J1897" s="41">
        <f t="shared" ca="1" si="221"/>
        <v>1</v>
      </c>
      <c r="K1897" s="37">
        <f t="shared" si="222"/>
        <v>191.38</v>
      </c>
      <c r="L1897" s="37">
        <f t="shared" si="223"/>
        <v>191.85</v>
      </c>
      <c r="M1897" s="37">
        <f t="shared" si="224"/>
        <v>191.13</v>
      </c>
      <c r="N1897" s="37">
        <f t="shared" si="225"/>
        <v>191.54</v>
      </c>
      <c r="O1897" s="38">
        <f t="shared" ca="1" si="226"/>
        <v>76678700</v>
      </c>
    </row>
    <row r="1898" spans="1:15" x14ac:dyDescent="0.4">
      <c r="A1898">
        <v>1883</v>
      </c>
      <c r="B1898" s="63">
        <v>42634</v>
      </c>
      <c r="C1898" s="37">
        <v>214.240005</v>
      </c>
      <c r="D1898" s="37">
        <v>216.029999</v>
      </c>
      <c r="E1898" s="37">
        <v>213.44000199999999</v>
      </c>
      <c r="F1898" s="37">
        <v>215.820007</v>
      </c>
      <c r="G1898" s="38">
        <v>110284400</v>
      </c>
      <c r="H1898" s="37">
        <v>190.34079</v>
      </c>
      <c r="I1898" s="41">
        <f t="shared" si="220"/>
        <v>0.88194228443334266</v>
      </c>
      <c r="J1898" s="41">
        <f t="shared" ca="1" si="221"/>
        <v>1</v>
      </c>
      <c r="K1898" s="37">
        <f t="shared" si="222"/>
        <v>188.95</v>
      </c>
      <c r="L1898" s="37">
        <f t="shared" si="223"/>
        <v>190.53</v>
      </c>
      <c r="M1898" s="37">
        <f t="shared" si="224"/>
        <v>188.24</v>
      </c>
      <c r="N1898" s="37">
        <f t="shared" si="225"/>
        <v>190.34</v>
      </c>
      <c r="O1898" s="38">
        <f t="shared" ca="1" si="226"/>
        <v>110284400</v>
      </c>
    </row>
    <row r="1899" spans="1:15" x14ac:dyDescent="0.4">
      <c r="A1899">
        <v>1884</v>
      </c>
      <c r="B1899" s="63">
        <v>42633</v>
      </c>
      <c r="C1899" s="37">
        <v>214.41000399999999</v>
      </c>
      <c r="D1899" s="37">
        <v>214.58999600000001</v>
      </c>
      <c r="E1899" s="37">
        <v>213.38000500000001</v>
      </c>
      <c r="F1899" s="37">
        <v>213.41999799999999</v>
      </c>
      <c r="G1899" s="38">
        <v>69665300</v>
      </c>
      <c r="H1899" s="37">
        <v>188.224121</v>
      </c>
      <c r="I1899" s="41">
        <f t="shared" si="220"/>
        <v>0.88194228640185823</v>
      </c>
      <c r="J1899" s="41">
        <f t="shared" ca="1" si="221"/>
        <v>1</v>
      </c>
      <c r="K1899" s="37">
        <f t="shared" si="222"/>
        <v>189.1</v>
      </c>
      <c r="L1899" s="37">
        <f t="shared" si="223"/>
        <v>189.26</v>
      </c>
      <c r="M1899" s="37">
        <f t="shared" si="224"/>
        <v>188.19</v>
      </c>
      <c r="N1899" s="37">
        <f t="shared" si="225"/>
        <v>188.22</v>
      </c>
      <c r="O1899" s="38">
        <f t="shared" ca="1" si="226"/>
        <v>69665300</v>
      </c>
    </row>
    <row r="1900" spans="1:15" x14ac:dyDescent="0.4">
      <c r="A1900">
        <v>1885</v>
      </c>
      <c r="B1900" s="63">
        <v>42632</v>
      </c>
      <c r="C1900" s="37">
        <v>214.13000500000001</v>
      </c>
      <c r="D1900" s="37">
        <v>214.88000500000001</v>
      </c>
      <c r="E1900" s="37">
        <v>213.029999</v>
      </c>
      <c r="F1900" s="37">
        <v>213.41000399999999</v>
      </c>
      <c r="G1900" s="38">
        <v>80250500</v>
      </c>
      <c r="H1900" s="37">
        <v>188.21523999999999</v>
      </c>
      <c r="I1900" s="41">
        <f t="shared" si="220"/>
        <v>0.88194197306701705</v>
      </c>
      <c r="J1900" s="41">
        <f t="shared" ca="1" si="221"/>
        <v>1</v>
      </c>
      <c r="K1900" s="37">
        <f t="shared" si="222"/>
        <v>188.85</v>
      </c>
      <c r="L1900" s="37">
        <f t="shared" si="223"/>
        <v>189.51</v>
      </c>
      <c r="M1900" s="37">
        <f t="shared" si="224"/>
        <v>187.88</v>
      </c>
      <c r="N1900" s="37">
        <f t="shared" si="225"/>
        <v>188.22</v>
      </c>
      <c r="O1900" s="38">
        <f t="shared" ca="1" si="226"/>
        <v>80250500</v>
      </c>
    </row>
    <row r="1901" spans="1:15" x14ac:dyDescent="0.4">
      <c r="A1901">
        <v>1886</v>
      </c>
      <c r="B1901" s="63">
        <v>42629</v>
      </c>
      <c r="C1901" s="37">
        <v>213.479996</v>
      </c>
      <c r="D1901" s="37">
        <v>213.69000199999999</v>
      </c>
      <c r="E1901" s="37">
        <v>212.570007</v>
      </c>
      <c r="F1901" s="37">
        <v>213.36999499999999</v>
      </c>
      <c r="G1901" s="38">
        <v>155236400</v>
      </c>
      <c r="H1901" s="37">
        <v>188.180038</v>
      </c>
      <c r="I1901" s="41">
        <f t="shared" si="220"/>
        <v>0.88194236495154821</v>
      </c>
      <c r="J1901" s="41">
        <f t="shared" ca="1" si="221"/>
        <v>1</v>
      </c>
      <c r="K1901" s="37">
        <f t="shared" si="222"/>
        <v>188.28</v>
      </c>
      <c r="L1901" s="37">
        <f t="shared" si="223"/>
        <v>188.46</v>
      </c>
      <c r="M1901" s="37">
        <f t="shared" si="224"/>
        <v>187.47</v>
      </c>
      <c r="N1901" s="37">
        <f t="shared" si="225"/>
        <v>188.18</v>
      </c>
      <c r="O1901" s="38">
        <f t="shared" ca="1" si="226"/>
        <v>155236400</v>
      </c>
    </row>
    <row r="1902" spans="1:15" x14ac:dyDescent="0.4">
      <c r="A1902">
        <v>1887</v>
      </c>
      <c r="B1902" s="63">
        <v>42628</v>
      </c>
      <c r="C1902" s="37">
        <v>212.96000699999999</v>
      </c>
      <c r="D1902" s="37">
        <v>215.729996</v>
      </c>
      <c r="E1902" s="37">
        <v>212.75</v>
      </c>
      <c r="F1902" s="37">
        <v>215.279999</v>
      </c>
      <c r="G1902" s="38">
        <v>134427900</v>
      </c>
      <c r="H1902" s="37">
        <v>188.91030900000001</v>
      </c>
      <c r="I1902" s="41">
        <f t="shared" si="220"/>
        <v>0.87750980062016815</v>
      </c>
      <c r="J1902" s="41">
        <f t="shared" ca="1" si="221"/>
        <v>1</v>
      </c>
      <c r="K1902" s="37">
        <f t="shared" si="222"/>
        <v>186.87</v>
      </c>
      <c r="L1902" s="37">
        <f t="shared" si="223"/>
        <v>189.31</v>
      </c>
      <c r="M1902" s="37">
        <f t="shared" si="224"/>
        <v>186.69</v>
      </c>
      <c r="N1902" s="37">
        <f t="shared" si="225"/>
        <v>188.91</v>
      </c>
      <c r="O1902" s="38">
        <f t="shared" ca="1" si="226"/>
        <v>134427900</v>
      </c>
    </row>
    <row r="1903" spans="1:15" x14ac:dyDescent="0.4">
      <c r="A1903">
        <v>1888</v>
      </c>
      <c r="B1903" s="63">
        <v>42627</v>
      </c>
      <c r="C1903" s="37">
        <v>213.28999300000001</v>
      </c>
      <c r="D1903" s="37">
        <v>214.699997</v>
      </c>
      <c r="E1903" s="37">
        <v>212.5</v>
      </c>
      <c r="F1903" s="37">
        <v>213.14999399999999</v>
      </c>
      <c r="G1903" s="38">
        <v>134185500</v>
      </c>
      <c r="H1903" s="37">
        <v>187.04122899999999</v>
      </c>
      <c r="I1903" s="41">
        <f t="shared" si="220"/>
        <v>0.87750989568406923</v>
      </c>
      <c r="J1903" s="41">
        <f t="shared" ca="1" si="221"/>
        <v>1</v>
      </c>
      <c r="K1903" s="37">
        <f t="shared" si="222"/>
        <v>187.16</v>
      </c>
      <c r="L1903" s="37">
        <f t="shared" si="223"/>
        <v>188.4</v>
      </c>
      <c r="M1903" s="37">
        <f t="shared" si="224"/>
        <v>186.47</v>
      </c>
      <c r="N1903" s="37">
        <f t="shared" si="225"/>
        <v>187.04</v>
      </c>
      <c r="O1903" s="38">
        <f t="shared" ca="1" si="226"/>
        <v>134185500</v>
      </c>
    </row>
    <row r="1904" spans="1:15" x14ac:dyDescent="0.4">
      <c r="A1904">
        <v>1889</v>
      </c>
      <c r="B1904" s="63">
        <v>42626</v>
      </c>
      <c r="C1904" s="37">
        <v>214.83999600000001</v>
      </c>
      <c r="D1904" s="37">
        <v>215.14999399999999</v>
      </c>
      <c r="E1904" s="37">
        <v>212.5</v>
      </c>
      <c r="F1904" s="37">
        <v>213.229996</v>
      </c>
      <c r="G1904" s="38">
        <v>182828800</v>
      </c>
      <c r="H1904" s="37">
        <v>187.111313</v>
      </c>
      <c r="I1904" s="41">
        <f t="shared" si="220"/>
        <v>0.87750933972723044</v>
      </c>
      <c r="J1904" s="41">
        <f t="shared" ca="1" si="221"/>
        <v>1</v>
      </c>
      <c r="K1904" s="37">
        <f t="shared" si="222"/>
        <v>188.52</v>
      </c>
      <c r="L1904" s="37">
        <f t="shared" si="223"/>
        <v>188.8</v>
      </c>
      <c r="M1904" s="37">
        <f t="shared" si="224"/>
        <v>186.47</v>
      </c>
      <c r="N1904" s="37">
        <f t="shared" si="225"/>
        <v>187.11</v>
      </c>
      <c r="O1904" s="38">
        <f t="shared" ca="1" si="226"/>
        <v>182828800</v>
      </c>
    </row>
    <row r="1905" spans="1:15" x14ac:dyDescent="0.4">
      <c r="A1905">
        <v>1890</v>
      </c>
      <c r="B1905" s="63">
        <v>42625</v>
      </c>
      <c r="C1905" s="37">
        <v>212.38999899999999</v>
      </c>
      <c r="D1905" s="37">
        <v>216.80999800000001</v>
      </c>
      <c r="E1905" s="37">
        <v>212.30999800000001</v>
      </c>
      <c r="F1905" s="37">
        <v>216.33999600000001</v>
      </c>
      <c r="G1905" s="38">
        <v>168110900</v>
      </c>
      <c r="H1905" s="37">
        <v>189.840439</v>
      </c>
      <c r="I1905" s="41">
        <f t="shared" si="220"/>
        <v>0.87750967232152488</v>
      </c>
      <c r="J1905" s="41">
        <f t="shared" ca="1" si="221"/>
        <v>1</v>
      </c>
      <c r="K1905" s="37">
        <f t="shared" si="222"/>
        <v>186.37</v>
      </c>
      <c r="L1905" s="37">
        <f t="shared" si="223"/>
        <v>190.25</v>
      </c>
      <c r="M1905" s="37">
        <f t="shared" si="224"/>
        <v>186.3</v>
      </c>
      <c r="N1905" s="37">
        <f t="shared" si="225"/>
        <v>189.84</v>
      </c>
      <c r="O1905" s="38">
        <f t="shared" ca="1" si="226"/>
        <v>168110900</v>
      </c>
    </row>
    <row r="1906" spans="1:15" x14ac:dyDescent="0.4">
      <c r="A1906">
        <v>1891</v>
      </c>
      <c r="B1906" s="63">
        <v>42622</v>
      </c>
      <c r="C1906" s="37">
        <v>216.970001</v>
      </c>
      <c r="D1906" s="37">
        <v>217.029999</v>
      </c>
      <c r="E1906" s="37">
        <v>213.25</v>
      </c>
      <c r="F1906" s="37">
        <v>213.279999</v>
      </c>
      <c r="G1906" s="38">
        <v>221589100</v>
      </c>
      <c r="H1906" s="37">
        <v>187.15528900000001</v>
      </c>
      <c r="I1906" s="41">
        <f t="shared" si="220"/>
        <v>0.87750979875051482</v>
      </c>
      <c r="J1906" s="41">
        <f t="shared" ca="1" si="221"/>
        <v>1</v>
      </c>
      <c r="K1906" s="37">
        <f t="shared" si="222"/>
        <v>190.39</v>
      </c>
      <c r="L1906" s="37">
        <f t="shared" si="223"/>
        <v>190.45</v>
      </c>
      <c r="M1906" s="37">
        <f t="shared" si="224"/>
        <v>187.13</v>
      </c>
      <c r="N1906" s="37">
        <f t="shared" si="225"/>
        <v>187.16</v>
      </c>
      <c r="O1906" s="38">
        <f t="shared" ca="1" si="226"/>
        <v>221589100</v>
      </c>
    </row>
    <row r="1907" spans="1:15" x14ac:dyDescent="0.4">
      <c r="A1907">
        <v>1892</v>
      </c>
      <c r="B1907" s="63">
        <v>42621</v>
      </c>
      <c r="C1907" s="37">
        <v>218.61999499999999</v>
      </c>
      <c r="D1907" s="37">
        <v>218.94000199999999</v>
      </c>
      <c r="E1907" s="37">
        <v>218.14999399999999</v>
      </c>
      <c r="F1907" s="37">
        <v>218.509995</v>
      </c>
      <c r="G1907" s="38">
        <v>74102900</v>
      </c>
      <c r="H1907" s="37">
        <v>191.744675</v>
      </c>
      <c r="I1907" s="41">
        <f t="shared" si="220"/>
        <v>0.87750985944601756</v>
      </c>
      <c r="J1907" s="41">
        <f t="shared" ca="1" si="221"/>
        <v>1</v>
      </c>
      <c r="K1907" s="37">
        <f t="shared" si="222"/>
        <v>191.84</v>
      </c>
      <c r="L1907" s="37">
        <f t="shared" si="223"/>
        <v>192.12</v>
      </c>
      <c r="M1907" s="37">
        <f t="shared" si="224"/>
        <v>191.43</v>
      </c>
      <c r="N1907" s="37">
        <f t="shared" si="225"/>
        <v>191.74</v>
      </c>
      <c r="O1907" s="38">
        <f t="shared" ca="1" si="226"/>
        <v>74102900</v>
      </c>
    </row>
    <row r="1908" spans="1:15" x14ac:dyDescent="0.4">
      <c r="A1908">
        <v>1893</v>
      </c>
      <c r="B1908" s="63">
        <v>42620</v>
      </c>
      <c r="C1908" s="37">
        <v>218.83999600000001</v>
      </c>
      <c r="D1908" s="37">
        <v>219.220001</v>
      </c>
      <c r="E1908" s="37">
        <v>218.300003</v>
      </c>
      <c r="F1908" s="37">
        <v>219.009995</v>
      </c>
      <c r="G1908" s="38">
        <v>76554900</v>
      </c>
      <c r="H1908" s="37">
        <v>192.18344099999999</v>
      </c>
      <c r="I1908" s="41">
        <f t="shared" si="220"/>
        <v>0.87750990999292056</v>
      </c>
      <c r="J1908" s="41">
        <f t="shared" ca="1" si="221"/>
        <v>1</v>
      </c>
      <c r="K1908" s="37">
        <f t="shared" si="222"/>
        <v>192.03</v>
      </c>
      <c r="L1908" s="37">
        <f t="shared" si="223"/>
        <v>192.37</v>
      </c>
      <c r="M1908" s="37">
        <f t="shared" si="224"/>
        <v>191.56</v>
      </c>
      <c r="N1908" s="37">
        <f t="shared" si="225"/>
        <v>192.18</v>
      </c>
      <c r="O1908" s="38">
        <f t="shared" ca="1" si="226"/>
        <v>76554900</v>
      </c>
    </row>
    <row r="1909" spans="1:15" x14ac:dyDescent="0.4">
      <c r="A1909">
        <v>1894</v>
      </c>
      <c r="B1909" s="63">
        <v>42619</v>
      </c>
      <c r="C1909" s="37">
        <v>218.699997</v>
      </c>
      <c r="D1909" s="37">
        <v>219.11999499999999</v>
      </c>
      <c r="E1909" s="37">
        <v>217.86000100000001</v>
      </c>
      <c r="F1909" s="37">
        <v>219.029999</v>
      </c>
      <c r="G1909" s="38">
        <v>56702100</v>
      </c>
      <c r="H1909" s="37">
        <v>192.200974</v>
      </c>
      <c r="I1909" s="41">
        <f t="shared" si="220"/>
        <v>0.87750981544770035</v>
      </c>
      <c r="J1909" s="41">
        <f t="shared" ca="1" si="221"/>
        <v>1</v>
      </c>
      <c r="K1909" s="37">
        <f t="shared" si="222"/>
        <v>191.91</v>
      </c>
      <c r="L1909" s="37">
        <f t="shared" si="223"/>
        <v>192.28</v>
      </c>
      <c r="M1909" s="37">
        <f t="shared" si="224"/>
        <v>191.17</v>
      </c>
      <c r="N1909" s="37">
        <f t="shared" si="225"/>
        <v>192.2</v>
      </c>
      <c r="O1909" s="38">
        <f t="shared" ca="1" si="226"/>
        <v>56702100</v>
      </c>
    </row>
    <row r="1910" spans="1:15" x14ac:dyDescent="0.4">
      <c r="A1910">
        <v>1895</v>
      </c>
      <c r="B1910" s="63">
        <v>42615</v>
      </c>
      <c r="C1910" s="37">
        <v>218.38999899999999</v>
      </c>
      <c r="D1910" s="37">
        <v>218.86999499999999</v>
      </c>
      <c r="E1910" s="37">
        <v>217.699997</v>
      </c>
      <c r="F1910" s="37">
        <v>218.36999499999999</v>
      </c>
      <c r="G1910" s="38">
        <v>79293900</v>
      </c>
      <c r="H1910" s="37">
        <v>191.62178</v>
      </c>
      <c r="I1910" s="41">
        <f t="shared" si="220"/>
        <v>0.87750965969477634</v>
      </c>
      <c r="J1910" s="41">
        <f t="shared" ca="1" si="221"/>
        <v>1</v>
      </c>
      <c r="K1910" s="37">
        <f t="shared" si="222"/>
        <v>191.64</v>
      </c>
      <c r="L1910" s="37">
        <f t="shared" si="223"/>
        <v>192.06</v>
      </c>
      <c r="M1910" s="37">
        <f t="shared" si="224"/>
        <v>191.03</v>
      </c>
      <c r="N1910" s="37">
        <f t="shared" si="225"/>
        <v>191.62</v>
      </c>
      <c r="O1910" s="38">
        <f t="shared" ca="1" si="226"/>
        <v>79293900</v>
      </c>
    </row>
    <row r="1911" spans="1:15" x14ac:dyDescent="0.4">
      <c r="A1911">
        <v>1896</v>
      </c>
      <c r="B1911" s="63">
        <v>42614</v>
      </c>
      <c r="C1911" s="37">
        <v>217.36999499999999</v>
      </c>
      <c r="D1911" s="37">
        <v>217.729996</v>
      </c>
      <c r="E1911" s="37">
        <v>216.029999</v>
      </c>
      <c r="F1911" s="37">
        <v>217.38999899999999</v>
      </c>
      <c r="G1911" s="38">
        <v>97844200</v>
      </c>
      <c r="H1911" s="37">
        <v>190.76181</v>
      </c>
      <c r="I1911" s="41">
        <f t="shared" si="220"/>
        <v>0.87750959509411475</v>
      </c>
      <c r="J1911" s="41">
        <f t="shared" ca="1" si="221"/>
        <v>1</v>
      </c>
      <c r="K1911" s="37">
        <f t="shared" si="222"/>
        <v>190.74</v>
      </c>
      <c r="L1911" s="37">
        <f t="shared" si="223"/>
        <v>191.06</v>
      </c>
      <c r="M1911" s="37">
        <f t="shared" si="224"/>
        <v>189.57</v>
      </c>
      <c r="N1911" s="37">
        <f t="shared" si="225"/>
        <v>190.76</v>
      </c>
      <c r="O1911" s="38">
        <f t="shared" ca="1" si="226"/>
        <v>97844200</v>
      </c>
    </row>
    <row r="1912" spans="1:15" x14ac:dyDescent="0.4">
      <c r="A1912">
        <v>1897</v>
      </c>
      <c r="B1912" s="63">
        <v>42613</v>
      </c>
      <c r="C1912" s="37">
        <v>217.61000100000001</v>
      </c>
      <c r="D1912" s="37">
        <v>217.75</v>
      </c>
      <c r="E1912" s="37">
        <v>216.470001</v>
      </c>
      <c r="F1912" s="37">
        <v>217.38000500000001</v>
      </c>
      <c r="G1912" s="38">
        <v>85269500</v>
      </c>
      <c r="H1912" s="37">
        <v>190.75306699999999</v>
      </c>
      <c r="I1912" s="41">
        <f t="shared" si="220"/>
        <v>0.87750971852263959</v>
      </c>
      <c r="J1912" s="41">
        <f t="shared" ca="1" si="221"/>
        <v>1</v>
      </c>
      <c r="K1912" s="37">
        <f t="shared" si="222"/>
        <v>190.95</v>
      </c>
      <c r="L1912" s="37">
        <f t="shared" si="223"/>
        <v>191.08</v>
      </c>
      <c r="M1912" s="37">
        <f t="shared" si="224"/>
        <v>189.95</v>
      </c>
      <c r="N1912" s="37">
        <f t="shared" si="225"/>
        <v>190.75</v>
      </c>
      <c r="O1912" s="38">
        <f t="shared" ca="1" si="226"/>
        <v>85269500</v>
      </c>
    </row>
    <row r="1913" spans="1:15" x14ac:dyDescent="0.4">
      <c r="A1913">
        <v>1898</v>
      </c>
      <c r="B1913" s="63">
        <v>42612</v>
      </c>
      <c r="C1913" s="37">
        <v>218.259995</v>
      </c>
      <c r="D1913" s="37">
        <v>218.58999600000001</v>
      </c>
      <c r="E1913" s="37">
        <v>217.35000600000001</v>
      </c>
      <c r="F1913" s="37">
        <v>218</v>
      </c>
      <c r="G1913" s="38">
        <v>58114500</v>
      </c>
      <c r="H1913" s="37">
        <v>191.29710399999999</v>
      </c>
      <c r="I1913" s="41">
        <f t="shared" si="220"/>
        <v>0.87750965137614678</v>
      </c>
      <c r="J1913" s="41">
        <f t="shared" ca="1" si="221"/>
        <v>1</v>
      </c>
      <c r="K1913" s="37">
        <f t="shared" si="222"/>
        <v>191.53</v>
      </c>
      <c r="L1913" s="37">
        <f t="shared" si="223"/>
        <v>191.81</v>
      </c>
      <c r="M1913" s="37">
        <f t="shared" si="224"/>
        <v>190.73</v>
      </c>
      <c r="N1913" s="37">
        <f t="shared" si="225"/>
        <v>191.3</v>
      </c>
      <c r="O1913" s="38">
        <f t="shared" ca="1" si="226"/>
        <v>58114500</v>
      </c>
    </row>
    <row r="1914" spans="1:15" x14ac:dyDescent="0.4">
      <c r="A1914">
        <v>1899</v>
      </c>
      <c r="B1914" s="63">
        <v>42611</v>
      </c>
      <c r="C1914" s="37">
        <v>217.44000199999999</v>
      </c>
      <c r="D1914" s="37">
        <v>218.66999799999999</v>
      </c>
      <c r="E1914" s="37">
        <v>217.39999399999999</v>
      </c>
      <c r="F1914" s="37">
        <v>218.36000100000001</v>
      </c>
      <c r="G1914" s="38">
        <v>70502200</v>
      </c>
      <c r="H1914" s="37">
        <v>191.613022</v>
      </c>
      <c r="I1914" s="41">
        <f t="shared" si="220"/>
        <v>0.87750971387841303</v>
      </c>
      <c r="J1914" s="41">
        <f t="shared" ca="1" si="221"/>
        <v>1</v>
      </c>
      <c r="K1914" s="37">
        <f t="shared" si="222"/>
        <v>190.81</v>
      </c>
      <c r="L1914" s="37">
        <f t="shared" si="223"/>
        <v>191.89</v>
      </c>
      <c r="M1914" s="37">
        <f t="shared" si="224"/>
        <v>190.77</v>
      </c>
      <c r="N1914" s="37">
        <f t="shared" si="225"/>
        <v>191.61</v>
      </c>
      <c r="O1914" s="38">
        <f t="shared" ca="1" si="226"/>
        <v>70502200</v>
      </c>
    </row>
    <row r="1915" spans="1:15" x14ac:dyDescent="0.4">
      <c r="A1915">
        <v>1900</v>
      </c>
      <c r="B1915" s="63">
        <v>42608</v>
      </c>
      <c r="C1915" s="37">
        <v>217.91999799999999</v>
      </c>
      <c r="D1915" s="37">
        <v>219.11999499999999</v>
      </c>
      <c r="E1915" s="37">
        <v>216.25</v>
      </c>
      <c r="F1915" s="37">
        <v>217.28999300000001</v>
      </c>
      <c r="G1915" s="38">
        <v>122506300</v>
      </c>
      <c r="H1915" s="37">
        <v>190.674103</v>
      </c>
      <c r="I1915" s="41">
        <f t="shared" si="220"/>
        <v>0.87750982163269708</v>
      </c>
      <c r="J1915" s="41">
        <f t="shared" ca="1" si="221"/>
        <v>1</v>
      </c>
      <c r="K1915" s="37">
        <f t="shared" si="222"/>
        <v>191.23</v>
      </c>
      <c r="L1915" s="37">
        <f t="shared" si="223"/>
        <v>192.28</v>
      </c>
      <c r="M1915" s="37">
        <f t="shared" si="224"/>
        <v>189.76</v>
      </c>
      <c r="N1915" s="37">
        <f t="shared" si="225"/>
        <v>190.67</v>
      </c>
      <c r="O1915" s="38">
        <f t="shared" ca="1" si="226"/>
        <v>122506300</v>
      </c>
    </row>
    <row r="1916" spans="1:15" x14ac:dyDescent="0.4">
      <c r="A1916">
        <v>1901</v>
      </c>
      <c r="B1916" s="63">
        <v>42607</v>
      </c>
      <c r="C1916" s="37">
        <v>217.39999399999999</v>
      </c>
      <c r="D1916" s="37">
        <v>218.19000199999999</v>
      </c>
      <c r="E1916" s="37">
        <v>217.220001</v>
      </c>
      <c r="F1916" s="37">
        <v>217.699997</v>
      </c>
      <c r="G1916" s="38">
        <v>69224800</v>
      </c>
      <c r="H1916" s="37">
        <v>191.03385900000001</v>
      </c>
      <c r="I1916" s="41">
        <f t="shared" si="220"/>
        <v>0.87750969973600879</v>
      </c>
      <c r="J1916" s="41">
        <f t="shared" ca="1" si="221"/>
        <v>1</v>
      </c>
      <c r="K1916" s="37">
        <f t="shared" si="222"/>
        <v>190.77</v>
      </c>
      <c r="L1916" s="37">
        <f t="shared" si="223"/>
        <v>191.46</v>
      </c>
      <c r="M1916" s="37">
        <f t="shared" si="224"/>
        <v>190.61</v>
      </c>
      <c r="N1916" s="37">
        <f t="shared" si="225"/>
        <v>191.03</v>
      </c>
      <c r="O1916" s="38">
        <f t="shared" ca="1" si="226"/>
        <v>69224800</v>
      </c>
    </row>
    <row r="1917" spans="1:15" x14ac:dyDescent="0.4">
      <c r="A1917">
        <v>1902</v>
      </c>
      <c r="B1917" s="63">
        <v>42606</v>
      </c>
      <c r="C1917" s="37">
        <v>218.800003</v>
      </c>
      <c r="D1917" s="37">
        <v>218.91000399999999</v>
      </c>
      <c r="E1917" s="37">
        <v>217.36000100000001</v>
      </c>
      <c r="F1917" s="37">
        <v>217.85000600000001</v>
      </c>
      <c r="G1917" s="38">
        <v>71728900</v>
      </c>
      <c r="H1917" s="37">
        <v>191.16549699999999</v>
      </c>
      <c r="I1917" s="41">
        <f t="shared" si="220"/>
        <v>0.87750971647896114</v>
      </c>
      <c r="J1917" s="41">
        <f t="shared" ca="1" si="221"/>
        <v>1</v>
      </c>
      <c r="K1917" s="37">
        <f t="shared" si="222"/>
        <v>192</v>
      </c>
      <c r="L1917" s="37">
        <f t="shared" si="223"/>
        <v>192.1</v>
      </c>
      <c r="M1917" s="37">
        <f t="shared" si="224"/>
        <v>190.74</v>
      </c>
      <c r="N1917" s="37">
        <f t="shared" si="225"/>
        <v>191.17</v>
      </c>
      <c r="O1917" s="38">
        <f t="shared" ca="1" si="226"/>
        <v>71728900</v>
      </c>
    </row>
    <row r="1918" spans="1:15" x14ac:dyDescent="0.4">
      <c r="A1918">
        <v>1903</v>
      </c>
      <c r="B1918" s="63">
        <v>42605</v>
      </c>
      <c r="C1918" s="37">
        <v>219.25</v>
      </c>
      <c r="D1918" s="37">
        <v>219.60000600000001</v>
      </c>
      <c r="E1918" s="37">
        <v>218.89999399999999</v>
      </c>
      <c r="F1918" s="37">
        <v>218.970001</v>
      </c>
      <c r="G1918" s="38">
        <v>53399200</v>
      </c>
      <c r="H1918" s="37">
        <v>192.14830000000001</v>
      </c>
      <c r="I1918" s="41">
        <f t="shared" si="220"/>
        <v>0.87750970051829158</v>
      </c>
      <c r="J1918" s="41">
        <f t="shared" ca="1" si="221"/>
        <v>1</v>
      </c>
      <c r="K1918" s="37">
        <f t="shared" si="222"/>
        <v>192.39</v>
      </c>
      <c r="L1918" s="37">
        <f t="shared" si="223"/>
        <v>192.7</v>
      </c>
      <c r="M1918" s="37">
        <f t="shared" si="224"/>
        <v>192.09</v>
      </c>
      <c r="N1918" s="37">
        <f t="shared" si="225"/>
        <v>192.15</v>
      </c>
      <c r="O1918" s="38">
        <f t="shared" ca="1" si="226"/>
        <v>53399200</v>
      </c>
    </row>
    <row r="1919" spans="1:15" x14ac:dyDescent="0.4">
      <c r="A1919">
        <v>1904</v>
      </c>
      <c r="B1919" s="63">
        <v>42604</v>
      </c>
      <c r="C1919" s="37">
        <v>218.259995</v>
      </c>
      <c r="D1919" s="37">
        <v>218.800003</v>
      </c>
      <c r="E1919" s="37">
        <v>217.83000200000001</v>
      </c>
      <c r="F1919" s="37">
        <v>218.529999</v>
      </c>
      <c r="G1919" s="38">
        <v>61368800</v>
      </c>
      <c r="H1919" s="37">
        <v>191.76222200000001</v>
      </c>
      <c r="I1919" s="41">
        <f t="shared" si="220"/>
        <v>0.87750982875353423</v>
      </c>
      <c r="J1919" s="41">
        <f t="shared" ca="1" si="221"/>
        <v>1</v>
      </c>
      <c r="K1919" s="37">
        <f t="shared" si="222"/>
        <v>191.53</v>
      </c>
      <c r="L1919" s="37">
        <f t="shared" si="223"/>
        <v>192</v>
      </c>
      <c r="M1919" s="37">
        <f t="shared" si="224"/>
        <v>191.15</v>
      </c>
      <c r="N1919" s="37">
        <f t="shared" si="225"/>
        <v>191.76</v>
      </c>
      <c r="O1919" s="38">
        <f t="shared" ca="1" si="226"/>
        <v>61368800</v>
      </c>
    </row>
    <row r="1920" spans="1:15" x14ac:dyDescent="0.4">
      <c r="A1920">
        <v>1905</v>
      </c>
      <c r="B1920" s="63">
        <v>42601</v>
      </c>
      <c r="C1920" s="37">
        <v>218.30999800000001</v>
      </c>
      <c r="D1920" s="37">
        <v>218.75</v>
      </c>
      <c r="E1920" s="37">
        <v>217.740005</v>
      </c>
      <c r="F1920" s="37">
        <v>218.53999300000001</v>
      </c>
      <c r="G1920" s="38">
        <v>75443000</v>
      </c>
      <c r="H1920" s="37">
        <v>191.770996</v>
      </c>
      <c r="I1920" s="41">
        <f t="shared" si="220"/>
        <v>0.87750984781993646</v>
      </c>
      <c r="J1920" s="41">
        <f t="shared" ca="1" si="221"/>
        <v>1</v>
      </c>
      <c r="K1920" s="37">
        <f t="shared" si="222"/>
        <v>191.57</v>
      </c>
      <c r="L1920" s="37">
        <f t="shared" si="223"/>
        <v>191.96</v>
      </c>
      <c r="M1920" s="37">
        <f t="shared" si="224"/>
        <v>191.07</v>
      </c>
      <c r="N1920" s="37">
        <f t="shared" si="225"/>
        <v>191.77</v>
      </c>
      <c r="O1920" s="38">
        <f t="shared" ca="1" si="226"/>
        <v>75443000</v>
      </c>
    </row>
    <row r="1921" spans="1:15" x14ac:dyDescent="0.4">
      <c r="A1921">
        <v>1906</v>
      </c>
      <c r="B1921" s="63">
        <v>42600</v>
      </c>
      <c r="C1921" s="37">
        <v>218.33999600000001</v>
      </c>
      <c r="D1921" s="37">
        <v>218.89999399999999</v>
      </c>
      <c r="E1921" s="37">
        <v>218.21000699999999</v>
      </c>
      <c r="F1921" s="37">
        <v>218.86000100000001</v>
      </c>
      <c r="G1921" s="38">
        <v>52989300</v>
      </c>
      <c r="H1921" s="37">
        <v>192.051773</v>
      </c>
      <c r="I1921" s="41">
        <f t="shared" si="220"/>
        <v>0.87750969625555286</v>
      </c>
      <c r="J1921" s="41">
        <f t="shared" ca="1" si="221"/>
        <v>1</v>
      </c>
      <c r="K1921" s="37">
        <f t="shared" si="222"/>
        <v>191.6</v>
      </c>
      <c r="L1921" s="37">
        <f t="shared" si="223"/>
        <v>192.09</v>
      </c>
      <c r="M1921" s="37">
        <f t="shared" si="224"/>
        <v>191.48</v>
      </c>
      <c r="N1921" s="37">
        <f t="shared" si="225"/>
        <v>192.05</v>
      </c>
      <c r="O1921" s="38">
        <f t="shared" ca="1" si="226"/>
        <v>52989300</v>
      </c>
    </row>
    <row r="1922" spans="1:15" x14ac:dyDescent="0.4">
      <c r="A1922">
        <v>1907</v>
      </c>
      <c r="B1922" s="63">
        <v>42599</v>
      </c>
      <c r="C1922" s="37">
        <v>218</v>
      </c>
      <c r="D1922" s="37">
        <v>218.529999</v>
      </c>
      <c r="E1922" s="37">
        <v>217.020004</v>
      </c>
      <c r="F1922" s="37">
        <v>218.36999499999999</v>
      </c>
      <c r="G1922" s="38">
        <v>75134300</v>
      </c>
      <c r="H1922" s="37">
        <v>191.62178</v>
      </c>
      <c r="I1922" s="41">
        <f t="shared" si="220"/>
        <v>0.87750965969477634</v>
      </c>
      <c r="J1922" s="41">
        <f t="shared" ca="1" si="221"/>
        <v>1</v>
      </c>
      <c r="K1922" s="37">
        <f t="shared" si="222"/>
        <v>191.3</v>
      </c>
      <c r="L1922" s="37">
        <f t="shared" si="223"/>
        <v>191.76</v>
      </c>
      <c r="M1922" s="37">
        <f t="shared" si="224"/>
        <v>190.44</v>
      </c>
      <c r="N1922" s="37">
        <f t="shared" si="225"/>
        <v>191.62</v>
      </c>
      <c r="O1922" s="38">
        <f t="shared" ca="1" si="226"/>
        <v>75134300</v>
      </c>
    </row>
    <row r="1923" spans="1:15" x14ac:dyDescent="0.4">
      <c r="A1923">
        <v>1908</v>
      </c>
      <c r="B1923" s="63">
        <v>42598</v>
      </c>
      <c r="C1923" s="37">
        <v>218.60000600000001</v>
      </c>
      <c r="D1923" s="37">
        <v>218.679993</v>
      </c>
      <c r="E1923" s="37">
        <v>217.96000699999999</v>
      </c>
      <c r="F1923" s="37">
        <v>217.96000699999999</v>
      </c>
      <c r="G1923" s="38">
        <v>53213600</v>
      </c>
      <c r="H1923" s="37">
        <v>191.26200900000001</v>
      </c>
      <c r="I1923" s="41">
        <f t="shared" si="220"/>
        <v>0.8775096479052692</v>
      </c>
      <c r="J1923" s="41">
        <f t="shared" ca="1" si="221"/>
        <v>1</v>
      </c>
      <c r="K1923" s="37">
        <f t="shared" si="222"/>
        <v>191.82</v>
      </c>
      <c r="L1923" s="37">
        <f t="shared" si="223"/>
        <v>191.89</v>
      </c>
      <c r="M1923" s="37">
        <f t="shared" si="224"/>
        <v>191.26</v>
      </c>
      <c r="N1923" s="37">
        <f t="shared" si="225"/>
        <v>191.26</v>
      </c>
      <c r="O1923" s="38">
        <f t="shared" ca="1" si="226"/>
        <v>53213600</v>
      </c>
    </row>
    <row r="1924" spans="1:15" x14ac:dyDescent="0.4">
      <c r="A1924">
        <v>1909</v>
      </c>
      <c r="B1924" s="63">
        <v>42597</v>
      </c>
      <c r="C1924" s="37">
        <v>218.88999899999999</v>
      </c>
      <c r="D1924" s="37">
        <v>219.5</v>
      </c>
      <c r="E1924" s="37">
        <v>218.88000500000001</v>
      </c>
      <c r="F1924" s="37">
        <v>219.08999600000001</v>
      </c>
      <c r="G1924" s="38">
        <v>49813500</v>
      </c>
      <c r="H1924" s="37">
        <v>192.253601</v>
      </c>
      <c r="I1924" s="41">
        <f t="shared" si="220"/>
        <v>0.87750971979569525</v>
      </c>
      <c r="J1924" s="41">
        <f t="shared" ca="1" si="221"/>
        <v>1</v>
      </c>
      <c r="K1924" s="37">
        <f t="shared" si="222"/>
        <v>192.08</v>
      </c>
      <c r="L1924" s="37">
        <f t="shared" si="223"/>
        <v>192.61</v>
      </c>
      <c r="M1924" s="37">
        <f t="shared" si="224"/>
        <v>192.07</v>
      </c>
      <c r="N1924" s="37">
        <f t="shared" si="225"/>
        <v>192.25</v>
      </c>
      <c r="O1924" s="38">
        <f t="shared" ca="1" si="226"/>
        <v>49813500</v>
      </c>
    </row>
    <row r="1925" spans="1:15" x14ac:dyDescent="0.4">
      <c r="A1925">
        <v>1910</v>
      </c>
      <c r="B1925" s="63">
        <v>42594</v>
      </c>
      <c r="C1925" s="37">
        <v>218.28999300000001</v>
      </c>
      <c r="D1925" s="37">
        <v>218.71000699999999</v>
      </c>
      <c r="E1925" s="37">
        <v>217.990005</v>
      </c>
      <c r="F1925" s="37">
        <v>218.46000699999999</v>
      </c>
      <c r="G1925" s="38">
        <v>61313500</v>
      </c>
      <c r="H1925" s="37">
        <v>191.70076</v>
      </c>
      <c r="I1925" s="41">
        <f t="shared" si="220"/>
        <v>0.87750963040113794</v>
      </c>
      <c r="J1925" s="41">
        <f t="shared" ca="1" si="221"/>
        <v>1</v>
      </c>
      <c r="K1925" s="37">
        <f t="shared" si="222"/>
        <v>191.55</v>
      </c>
      <c r="L1925" s="37">
        <f t="shared" si="223"/>
        <v>191.92</v>
      </c>
      <c r="M1925" s="37">
        <f t="shared" si="224"/>
        <v>191.29</v>
      </c>
      <c r="N1925" s="37">
        <f t="shared" si="225"/>
        <v>191.7</v>
      </c>
      <c r="O1925" s="38">
        <f t="shared" ca="1" si="226"/>
        <v>61313500</v>
      </c>
    </row>
    <row r="1926" spans="1:15" x14ac:dyDescent="0.4">
      <c r="A1926">
        <v>1911</v>
      </c>
      <c r="B1926" s="63">
        <v>42593</v>
      </c>
      <c r="C1926" s="37">
        <v>218.259995</v>
      </c>
      <c r="D1926" s="37">
        <v>218.94000199999999</v>
      </c>
      <c r="E1926" s="37">
        <v>217.949997</v>
      </c>
      <c r="F1926" s="37">
        <v>218.64999399999999</v>
      </c>
      <c r="G1926" s="38">
        <v>72504300</v>
      </c>
      <c r="H1926" s="37">
        <v>191.86752300000001</v>
      </c>
      <c r="I1926" s="41">
        <f t="shared" si="220"/>
        <v>0.87750984799935561</v>
      </c>
      <c r="J1926" s="41">
        <f t="shared" ca="1" si="221"/>
        <v>1</v>
      </c>
      <c r="K1926" s="37">
        <f t="shared" si="222"/>
        <v>191.53</v>
      </c>
      <c r="L1926" s="37">
        <f t="shared" si="223"/>
        <v>192.12</v>
      </c>
      <c r="M1926" s="37">
        <f t="shared" si="224"/>
        <v>191.25</v>
      </c>
      <c r="N1926" s="37">
        <f t="shared" si="225"/>
        <v>191.87</v>
      </c>
      <c r="O1926" s="38">
        <f t="shared" ca="1" si="226"/>
        <v>72504300</v>
      </c>
    </row>
    <row r="1927" spans="1:15" x14ac:dyDescent="0.4">
      <c r="A1927">
        <v>1912</v>
      </c>
      <c r="B1927" s="63">
        <v>42592</v>
      </c>
      <c r="C1927" s="37">
        <v>218.30999800000001</v>
      </c>
      <c r="D1927" s="37">
        <v>218.39999399999999</v>
      </c>
      <c r="E1927" s="37">
        <v>217.229996</v>
      </c>
      <c r="F1927" s="37">
        <v>217.63999899999999</v>
      </c>
      <c r="G1927" s="38">
        <v>57941100</v>
      </c>
      <c r="H1927" s="37">
        <v>190.98121599999999</v>
      </c>
      <c r="I1927" s="41">
        <f t="shared" si="220"/>
        <v>0.87750972650941794</v>
      </c>
      <c r="J1927" s="41">
        <f t="shared" ca="1" si="221"/>
        <v>1</v>
      </c>
      <c r="K1927" s="37">
        <f t="shared" si="222"/>
        <v>191.57</v>
      </c>
      <c r="L1927" s="37">
        <f t="shared" si="223"/>
        <v>191.65</v>
      </c>
      <c r="M1927" s="37">
        <f t="shared" si="224"/>
        <v>190.62</v>
      </c>
      <c r="N1927" s="37">
        <f t="shared" si="225"/>
        <v>190.98</v>
      </c>
      <c r="O1927" s="38">
        <f t="shared" ca="1" si="226"/>
        <v>57941100</v>
      </c>
    </row>
    <row r="1928" spans="1:15" x14ac:dyDescent="0.4">
      <c r="A1928">
        <v>1913</v>
      </c>
      <c r="B1928" s="63">
        <v>42591</v>
      </c>
      <c r="C1928" s="37">
        <v>218.13000500000001</v>
      </c>
      <c r="D1928" s="37">
        <v>218.759995</v>
      </c>
      <c r="E1928" s="37">
        <v>217.800003</v>
      </c>
      <c r="F1928" s="37">
        <v>218.179993</v>
      </c>
      <c r="G1928" s="38">
        <v>51251700</v>
      </c>
      <c r="H1928" s="37">
        <v>191.455063</v>
      </c>
      <c r="I1928" s="41">
        <f t="shared" si="220"/>
        <v>0.87750971281771006</v>
      </c>
      <c r="J1928" s="41">
        <f t="shared" ca="1" si="221"/>
        <v>1</v>
      </c>
      <c r="K1928" s="37">
        <f t="shared" si="222"/>
        <v>191.41</v>
      </c>
      <c r="L1928" s="37">
        <f t="shared" si="223"/>
        <v>191.96</v>
      </c>
      <c r="M1928" s="37">
        <f t="shared" si="224"/>
        <v>191.12</v>
      </c>
      <c r="N1928" s="37">
        <f t="shared" si="225"/>
        <v>191.46</v>
      </c>
      <c r="O1928" s="38">
        <f t="shared" ca="1" si="226"/>
        <v>51251700</v>
      </c>
    </row>
    <row r="1929" spans="1:15" x14ac:dyDescent="0.4">
      <c r="A1929">
        <v>1914</v>
      </c>
      <c r="B1929" s="63">
        <v>42590</v>
      </c>
      <c r="C1929" s="37">
        <v>218.39999399999999</v>
      </c>
      <c r="D1929" s="37">
        <v>218.520004</v>
      </c>
      <c r="E1929" s="37">
        <v>217.740005</v>
      </c>
      <c r="F1929" s="37">
        <v>218.050003</v>
      </c>
      <c r="G1929" s="38">
        <v>39906500</v>
      </c>
      <c r="H1929" s="37">
        <v>191.34101899999999</v>
      </c>
      <c r="I1929" s="41">
        <f t="shared" si="220"/>
        <v>0.87750982053414595</v>
      </c>
      <c r="J1929" s="41">
        <f t="shared" ca="1" si="221"/>
        <v>1</v>
      </c>
      <c r="K1929" s="37">
        <f t="shared" si="222"/>
        <v>191.65</v>
      </c>
      <c r="L1929" s="37">
        <f t="shared" si="223"/>
        <v>191.75</v>
      </c>
      <c r="M1929" s="37">
        <f t="shared" si="224"/>
        <v>191.07</v>
      </c>
      <c r="N1929" s="37">
        <f t="shared" si="225"/>
        <v>191.34</v>
      </c>
      <c r="O1929" s="38">
        <f t="shared" ca="1" si="226"/>
        <v>39906500</v>
      </c>
    </row>
    <row r="1930" spans="1:15" x14ac:dyDescent="0.4">
      <c r="A1930">
        <v>1915</v>
      </c>
      <c r="B1930" s="63">
        <v>42587</v>
      </c>
      <c r="C1930" s="37">
        <v>216.41000399999999</v>
      </c>
      <c r="D1930" s="37">
        <v>218.229996</v>
      </c>
      <c r="E1930" s="37">
        <v>216.41000399999999</v>
      </c>
      <c r="F1930" s="37">
        <v>218.179993</v>
      </c>
      <c r="G1930" s="38">
        <v>71892200</v>
      </c>
      <c r="H1930" s="37">
        <v>191.455063</v>
      </c>
      <c r="I1930" s="41">
        <f t="shared" si="220"/>
        <v>0.87750971281771006</v>
      </c>
      <c r="J1930" s="41">
        <f t="shared" ca="1" si="221"/>
        <v>1</v>
      </c>
      <c r="K1930" s="37">
        <f t="shared" si="222"/>
        <v>189.9</v>
      </c>
      <c r="L1930" s="37">
        <f t="shared" si="223"/>
        <v>191.5</v>
      </c>
      <c r="M1930" s="37">
        <f t="shared" si="224"/>
        <v>189.9</v>
      </c>
      <c r="N1930" s="37">
        <f t="shared" si="225"/>
        <v>191.46</v>
      </c>
      <c r="O1930" s="38">
        <f t="shared" ca="1" si="226"/>
        <v>71892200</v>
      </c>
    </row>
    <row r="1931" spans="1:15" x14ac:dyDescent="0.4">
      <c r="A1931">
        <v>1916</v>
      </c>
      <c r="B1931" s="63">
        <v>42586</v>
      </c>
      <c r="C1931" s="37">
        <v>216.30999800000001</v>
      </c>
      <c r="D1931" s="37">
        <v>216.779999</v>
      </c>
      <c r="E1931" s="37">
        <v>214.25</v>
      </c>
      <c r="F1931" s="37">
        <v>216.41000399999999</v>
      </c>
      <c r="G1931" s="38">
        <v>46585500</v>
      </c>
      <c r="H1931" s="37">
        <v>189.901871</v>
      </c>
      <c r="I1931" s="41">
        <f t="shared" si="220"/>
        <v>0.87750966910014017</v>
      </c>
      <c r="J1931" s="41">
        <f t="shared" ca="1" si="221"/>
        <v>1</v>
      </c>
      <c r="K1931" s="37">
        <f t="shared" si="222"/>
        <v>189.81</v>
      </c>
      <c r="L1931" s="37">
        <f t="shared" si="223"/>
        <v>190.23</v>
      </c>
      <c r="M1931" s="37">
        <f t="shared" si="224"/>
        <v>188.01</v>
      </c>
      <c r="N1931" s="37">
        <f t="shared" si="225"/>
        <v>189.9</v>
      </c>
      <c r="O1931" s="38">
        <f t="shared" ca="1" si="226"/>
        <v>46585500</v>
      </c>
    </row>
    <row r="1932" spans="1:15" x14ac:dyDescent="0.4">
      <c r="A1932">
        <v>1917</v>
      </c>
      <c r="B1932" s="63">
        <v>42585</v>
      </c>
      <c r="C1932" s="37">
        <v>215.479996</v>
      </c>
      <c r="D1932" s="37">
        <v>216.25</v>
      </c>
      <c r="E1932" s="37">
        <v>215.13000500000001</v>
      </c>
      <c r="F1932" s="37">
        <v>216.179993</v>
      </c>
      <c r="G1932" s="38">
        <v>53993600</v>
      </c>
      <c r="H1932" s="37">
        <v>189.70002700000001</v>
      </c>
      <c r="I1932" s="41">
        <f t="shared" si="220"/>
        <v>0.87750963614842936</v>
      </c>
      <c r="J1932" s="41">
        <f t="shared" ca="1" si="221"/>
        <v>1</v>
      </c>
      <c r="K1932" s="37">
        <f t="shared" si="222"/>
        <v>189.09</v>
      </c>
      <c r="L1932" s="37">
        <f t="shared" si="223"/>
        <v>189.76</v>
      </c>
      <c r="M1932" s="37">
        <f t="shared" si="224"/>
        <v>188.78</v>
      </c>
      <c r="N1932" s="37">
        <f t="shared" si="225"/>
        <v>189.7</v>
      </c>
      <c r="O1932" s="38">
        <f t="shared" ca="1" si="226"/>
        <v>53993600</v>
      </c>
    </row>
    <row r="1933" spans="1:15" x14ac:dyDescent="0.4">
      <c r="A1933">
        <v>1918</v>
      </c>
      <c r="B1933" s="63">
        <v>42584</v>
      </c>
      <c r="C1933" s="37">
        <v>216.64999399999999</v>
      </c>
      <c r="D1933" s="37">
        <v>216.83000200000001</v>
      </c>
      <c r="E1933" s="37">
        <v>214.570007</v>
      </c>
      <c r="F1933" s="37">
        <v>215.550003</v>
      </c>
      <c r="G1933" s="38">
        <v>92295500</v>
      </c>
      <c r="H1933" s="37">
        <v>189.147186</v>
      </c>
      <c r="I1933" s="41">
        <f t="shared" si="220"/>
        <v>0.87750954937356229</v>
      </c>
      <c r="J1933" s="41">
        <f t="shared" ca="1" si="221"/>
        <v>1</v>
      </c>
      <c r="K1933" s="37">
        <f t="shared" si="222"/>
        <v>190.11</v>
      </c>
      <c r="L1933" s="37">
        <f t="shared" si="223"/>
        <v>190.27</v>
      </c>
      <c r="M1933" s="37">
        <f t="shared" si="224"/>
        <v>188.29</v>
      </c>
      <c r="N1933" s="37">
        <f t="shared" si="225"/>
        <v>189.15</v>
      </c>
      <c r="O1933" s="38">
        <f t="shared" ca="1" si="226"/>
        <v>92295500</v>
      </c>
    </row>
    <row r="1934" spans="1:15" x14ac:dyDescent="0.4">
      <c r="A1934">
        <v>1919</v>
      </c>
      <c r="B1934" s="63">
        <v>42583</v>
      </c>
      <c r="C1934" s="37">
        <v>217.19000199999999</v>
      </c>
      <c r="D1934" s="37">
        <v>217.64999399999999</v>
      </c>
      <c r="E1934" s="37">
        <v>216.41000399999999</v>
      </c>
      <c r="F1934" s="37">
        <v>216.94000199999999</v>
      </c>
      <c r="G1934" s="38">
        <v>73311400</v>
      </c>
      <c r="H1934" s="37">
        <v>190.36694299999999</v>
      </c>
      <c r="I1934" s="41">
        <f t="shared" si="220"/>
        <v>0.87750963973900953</v>
      </c>
      <c r="J1934" s="41">
        <f t="shared" ca="1" si="221"/>
        <v>1</v>
      </c>
      <c r="K1934" s="37">
        <f t="shared" si="222"/>
        <v>190.59</v>
      </c>
      <c r="L1934" s="37">
        <f t="shared" si="223"/>
        <v>190.99</v>
      </c>
      <c r="M1934" s="37">
        <f t="shared" si="224"/>
        <v>189.9</v>
      </c>
      <c r="N1934" s="37">
        <f t="shared" si="225"/>
        <v>190.37</v>
      </c>
      <c r="O1934" s="38">
        <f t="shared" ca="1" si="226"/>
        <v>73311400</v>
      </c>
    </row>
    <row r="1935" spans="1:15" x14ac:dyDescent="0.4">
      <c r="A1935">
        <v>1920</v>
      </c>
      <c r="B1935" s="63">
        <v>42580</v>
      </c>
      <c r="C1935" s="37">
        <v>216.46000699999999</v>
      </c>
      <c r="D1935" s="37">
        <v>217.53999300000001</v>
      </c>
      <c r="E1935" s="37">
        <v>216.13000500000001</v>
      </c>
      <c r="F1935" s="37">
        <v>217.11999499999999</v>
      </c>
      <c r="G1935" s="38">
        <v>79519400</v>
      </c>
      <c r="H1935" s="37">
        <v>190.524902</v>
      </c>
      <c r="I1935" s="41">
        <f t="shared" si="220"/>
        <v>0.87750970149018293</v>
      </c>
      <c r="J1935" s="41">
        <f t="shared" ca="1" si="221"/>
        <v>1</v>
      </c>
      <c r="K1935" s="37">
        <f t="shared" si="222"/>
        <v>189.95</v>
      </c>
      <c r="L1935" s="37">
        <f t="shared" si="223"/>
        <v>190.89</v>
      </c>
      <c r="M1935" s="37">
        <f t="shared" si="224"/>
        <v>189.66</v>
      </c>
      <c r="N1935" s="37">
        <f t="shared" si="225"/>
        <v>190.52</v>
      </c>
      <c r="O1935" s="38">
        <f t="shared" ca="1" si="226"/>
        <v>79519400</v>
      </c>
    </row>
    <row r="1936" spans="1:15" x14ac:dyDescent="0.4">
      <c r="A1936">
        <v>1921</v>
      </c>
      <c r="B1936" s="63">
        <v>42579</v>
      </c>
      <c r="C1936" s="37">
        <v>216.28999300000001</v>
      </c>
      <c r="D1936" s="37">
        <v>217.11000100000001</v>
      </c>
      <c r="E1936" s="37">
        <v>215.75</v>
      </c>
      <c r="F1936" s="37">
        <v>216.770004</v>
      </c>
      <c r="G1936" s="38">
        <v>65035700</v>
      </c>
      <c r="H1936" s="37">
        <v>190.21777299999999</v>
      </c>
      <c r="I1936" s="41">
        <f t="shared" si="220"/>
        <v>0.87750966226858584</v>
      </c>
      <c r="J1936" s="41">
        <f t="shared" ca="1" si="221"/>
        <v>1</v>
      </c>
      <c r="K1936" s="37">
        <f t="shared" si="222"/>
        <v>189.8</v>
      </c>
      <c r="L1936" s="37">
        <f t="shared" si="223"/>
        <v>190.52</v>
      </c>
      <c r="M1936" s="37">
        <f t="shared" si="224"/>
        <v>189.32</v>
      </c>
      <c r="N1936" s="37">
        <f t="shared" si="225"/>
        <v>190.22</v>
      </c>
      <c r="O1936" s="38">
        <f t="shared" ca="1" si="226"/>
        <v>65035700</v>
      </c>
    </row>
    <row r="1937" spans="1:15" x14ac:dyDescent="0.4">
      <c r="A1937">
        <v>1922</v>
      </c>
      <c r="B1937" s="63">
        <v>42578</v>
      </c>
      <c r="C1937" s="37">
        <v>217.19000199999999</v>
      </c>
      <c r="D1937" s="37">
        <v>217.270004</v>
      </c>
      <c r="E1937" s="37">
        <v>215.61999499999999</v>
      </c>
      <c r="F1937" s="37">
        <v>216.520004</v>
      </c>
      <c r="G1937" s="38">
        <v>84083900</v>
      </c>
      <c r="H1937" s="37">
        <v>189.99839800000001</v>
      </c>
      <c r="I1937" s="41">
        <f t="shared" ref="I1937:I2000" si="227">IF(F1937=0,1,H1937/F1937)</f>
        <v>0.87750967342490904</v>
      </c>
      <c r="J1937" s="41">
        <f t="shared" ref="J1937:J2000" ca="1" si="228">INDEX(OFFSET($T$15,0,0,$S$13+1,1),MATCH(B1937,OFFSET($Q$15,0,0,$S$13+1,1),-1))</f>
        <v>1</v>
      </c>
      <c r="K1937" s="37">
        <f t="shared" ref="K1937:K2000" si="229">ROUND($I1937*C1937,2)</f>
        <v>190.59</v>
      </c>
      <c r="L1937" s="37">
        <f t="shared" ref="L1937:L2000" si="230">ROUND($I1937*D1937,2)</f>
        <v>190.66</v>
      </c>
      <c r="M1937" s="37">
        <f t="shared" ref="M1937:M2000" si="231">ROUND($I1937*E1937,2)</f>
        <v>189.21</v>
      </c>
      <c r="N1937" s="37">
        <f t="shared" ref="N1937:N2000" si="232">ROUND($I1937*F1937,2)</f>
        <v>190</v>
      </c>
      <c r="O1937" s="38">
        <f t="shared" ref="O1937:O2000" ca="1" si="233">G1937*J1937</f>
        <v>84083900</v>
      </c>
    </row>
    <row r="1938" spans="1:15" x14ac:dyDescent="0.4">
      <c r="A1938">
        <v>1923</v>
      </c>
      <c r="B1938" s="63">
        <v>42577</v>
      </c>
      <c r="C1938" s="37">
        <v>216.529999</v>
      </c>
      <c r="D1938" s="37">
        <v>217.16999799999999</v>
      </c>
      <c r="E1938" s="37">
        <v>215.759995</v>
      </c>
      <c r="F1938" s="37">
        <v>216.75</v>
      </c>
      <c r="G1938" s="38">
        <v>70080500</v>
      </c>
      <c r="H1938" s="37">
        <v>190.20017999999999</v>
      </c>
      <c r="I1938" s="41">
        <f t="shared" si="227"/>
        <v>0.87750948096885806</v>
      </c>
      <c r="J1938" s="41">
        <f t="shared" ca="1" si="228"/>
        <v>1</v>
      </c>
      <c r="K1938" s="37">
        <f t="shared" si="229"/>
        <v>190.01</v>
      </c>
      <c r="L1938" s="37">
        <f t="shared" si="230"/>
        <v>190.57</v>
      </c>
      <c r="M1938" s="37">
        <f t="shared" si="231"/>
        <v>189.33</v>
      </c>
      <c r="N1938" s="37">
        <f t="shared" si="232"/>
        <v>190.2</v>
      </c>
      <c r="O1938" s="38">
        <f t="shared" ca="1" si="233"/>
        <v>70080500</v>
      </c>
    </row>
    <row r="1939" spans="1:15" x14ac:dyDescent="0.4">
      <c r="A1939">
        <v>1924</v>
      </c>
      <c r="B1939" s="63">
        <v>42576</v>
      </c>
      <c r="C1939" s="37">
        <v>217</v>
      </c>
      <c r="D1939" s="37">
        <v>217.05999800000001</v>
      </c>
      <c r="E1939" s="37">
        <v>215.970001</v>
      </c>
      <c r="F1939" s="37">
        <v>216.64999399999999</v>
      </c>
      <c r="G1939" s="38">
        <v>55873100</v>
      </c>
      <c r="H1939" s="37">
        <v>190.11245700000001</v>
      </c>
      <c r="I1939" s="41">
        <f t="shared" si="227"/>
        <v>0.87750963427213391</v>
      </c>
      <c r="J1939" s="41">
        <f t="shared" ca="1" si="228"/>
        <v>1</v>
      </c>
      <c r="K1939" s="37">
        <f t="shared" si="229"/>
        <v>190.42</v>
      </c>
      <c r="L1939" s="37">
        <f t="shared" si="230"/>
        <v>190.47</v>
      </c>
      <c r="M1939" s="37">
        <f t="shared" si="231"/>
        <v>189.52</v>
      </c>
      <c r="N1939" s="37">
        <f t="shared" si="232"/>
        <v>190.11</v>
      </c>
      <c r="O1939" s="38">
        <f t="shared" ca="1" si="233"/>
        <v>55873100</v>
      </c>
    </row>
    <row r="1940" spans="1:15" x14ac:dyDescent="0.4">
      <c r="A1940">
        <v>1925</v>
      </c>
      <c r="B1940" s="63">
        <v>42573</v>
      </c>
      <c r="C1940" s="37">
        <v>216.41000399999999</v>
      </c>
      <c r="D1940" s="37">
        <v>217.300003</v>
      </c>
      <c r="E1940" s="37">
        <v>216.10000600000001</v>
      </c>
      <c r="F1940" s="37">
        <v>217.240005</v>
      </c>
      <c r="G1940" s="38">
        <v>62787500</v>
      </c>
      <c r="H1940" s="37">
        <v>190.630188</v>
      </c>
      <c r="I1940" s="41">
        <f t="shared" si="227"/>
        <v>0.87750959129281925</v>
      </c>
      <c r="J1940" s="41">
        <f t="shared" ca="1" si="228"/>
        <v>1</v>
      </c>
      <c r="K1940" s="37">
        <f t="shared" si="229"/>
        <v>189.9</v>
      </c>
      <c r="L1940" s="37">
        <f t="shared" si="230"/>
        <v>190.68</v>
      </c>
      <c r="M1940" s="37">
        <f t="shared" si="231"/>
        <v>189.63</v>
      </c>
      <c r="N1940" s="37">
        <f t="shared" si="232"/>
        <v>190.63</v>
      </c>
      <c r="O1940" s="38">
        <f t="shared" ca="1" si="233"/>
        <v>62787500</v>
      </c>
    </row>
    <row r="1941" spans="1:15" x14ac:dyDescent="0.4">
      <c r="A1941">
        <v>1926</v>
      </c>
      <c r="B1941" s="63">
        <v>42572</v>
      </c>
      <c r="C1941" s="37">
        <v>216.96000699999999</v>
      </c>
      <c r="D1941" s="37">
        <v>217.220001</v>
      </c>
      <c r="E1941" s="37">
        <v>215.75</v>
      </c>
      <c r="F1941" s="37">
        <v>216.270004</v>
      </c>
      <c r="G1941" s="38">
        <v>67777300</v>
      </c>
      <c r="H1941" s="37">
        <v>189.77900700000001</v>
      </c>
      <c r="I1941" s="41">
        <f t="shared" si="227"/>
        <v>0.8775096106254292</v>
      </c>
      <c r="J1941" s="41">
        <f t="shared" ca="1" si="228"/>
        <v>1</v>
      </c>
      <c r="K1941" s="37">
        <f t="shared" si="229"/>
        <v>190.38</v>
      </c>
      <c r="L1941" s="37">
        <f t="shared" si="230"/>
        <v>190.61</v>
      </c>
      <c r="M1941" s="37">
        <f t="shared" si="231"/>
        <v>189.32</v>
      </c>
      <c r="N1941" s="37">
        <f t="shared" si="232"/>
        <v>189.78</v>
      </c>
      <c r="O1941" s="38">
        <f t="shared" ca="1" si="233"/>
        <v>67777300</v>
      </c>
    </row>
    <row r="1942" spans="1:15" x14ac:dyDescent="0.4">
      <c r="A1942">
        <v>1927</v>
      </c>
      <c r="B1942" s="63">
        <v>42571</v>
      </c>
      <c r="C1942" s="37">
        <v>216.19000199999999</v>
      </c>
      <c r="D1942" s="37">
        <v>217.36999499999999</v>
      </c>
      <c r="E1942" s="37">
        <v>216.19000199999999</v>
      </c>
      <c r="F1942" s="37">
        <v>217.08999600000001</v>
      </c>
      <c r="G1942" s="38">
        <v>58159500</v>
      </c>
      <c r="H1942" s="37">
        <v>190.498581</v>
      </c>
      <c r="I1942" s="41">
        <f t="shared" si="227"/>
        <v>0.87750971721423765</v>
      </c>
      <c r="J1942" s="41">
        <f t="shared" ca="1" si="228"/>
        <v>1</v>
      </c>
      <c r="K1942" s="37">
        <f t="shared" si="229"/>
        <v>189.71</v>
      </c>
      <c r="L1942" s="37">
        <f t="shared" si="230"/>
        <v>190.74</v>
      </c>
      <c r="M1942" s="37">
        <f t="shared" si="231"/>
        <v>189.71</v>
      </c>
      <c r="N1942" s="37">
        <f t="shared" si="232"/>
        <v>190.5</v>
      </c>
      <c r="O1942" s="38">
        <f t="shared" ca="1" si="233"/>
        <v>58159500</v>
      </c>
    </row>
    <row r="1943" spans="1:15" x14ac:dyDescent="0.4">
      <c r="A1943">
        <v>1928</v>
      </c>
      <c r="B1943" s="63">
        <v>42570</v>
      </c>
      <c r="C1943" s="37">
        <v>215.91999799999999</v>
      </c>
      <c r="D1943" s="37">
        <v>216.229996</v>
      </c>
      <c r="E1943" s="37">
        <v>215.63000500000001</v>
      </c>
      <c r="F1943" s="37">
        <v>216.19000199999999</v>
      </c>
      <c r="G1943" s="38">
        <v>54345700</v>
      </c>
      <c r="H1943" s="37">
        <v>189.708832</v>
      </c>
      <c r="I1943" s="41">
        <f t="shared" si="227"/>
        <v>0.87750973793876008</v>
      </c>
      <c r="J1943" s="41">
        <f t="shared" ca="1" si="228"/>
        <v>1</v>
      </c>
      <c r="K1943" s="37">
        <f t="shared" si="229"/>
        <v>189.47</v>
      </c>
      <c r="L1943" s="37">
        <f t="shared" si="230"/>
        <v>189.74</v>
      </c>
      <c r="M1943" s="37">
        <f t="shared" si="231"/>
        <v>189.22</v>
      </c>
      <c r="N1943" s="37">
        <f t="shared" si="232"/>
        <v>189.71</v>
      </c>
      <c r="O1943" s="38">
        <f t="shared" ca="1" si="233"/>
        <v>54345700</v>
      </c>
    </row>
    <row r="1944" spans="1:15" x14ac:dyDescent="0.4">
      <c r="A1944">
        <v>1929</v>
      </c>
      <c r="B1944" s="63">
        <v>42569</v>
      </c>
      <c r="C1944" s="37">
        <v>215.970001</v>
      </c>
      <c r="D1944" s="37">
        <v>216.60000600000001</v>
      </c>
      <c r="E1944" s="37">
        <v>215.66999799999999</v>
      </c>
      <c r="F1944" s="37">
        <v>216.41000399999999</v>
      </c>
      <c r="G1944" s="38">
        <v>58725900</v>
      </c>
      <c r="H1944" s="37">
        <v>189.901871</v>
      </c>
      <c r="I1944" s="41">
        <f t="shared" si="227"/>
        <v>0.87750966910014017</v>
      </c>
      <c r="J1944" s="41">
        <f t="shared" ca="1" si="228"/>
        <v>1</v>
      </c>
      <c r="K1944" s="37">
        <f t="shared" si="229"/>
        <v>189.52</v>
      </c>
      <c r="L1944" s="37">
        <f t="shared" si="230"/>
        <v>190.07</v>
      </c>
      <c r="M1944" s="37">
        <f t="shared" si="231"/>
        <v>189.25</v>
      </c>
      <c r="N1944" s="37">
        <f t="shared" si="232"/>
        <v>189.9</v>
      </c>
      <c r="O1944" s="38">
        <f t="shared" ca="1" si="233"/>
        <v>58725900</v>
      </c>
    </row>
    <row r="1945" spans="1:15" x14ac:dyDescent="0.4">
      <c r="A1945">
        <v>1930</v>
      </c>
      <c r="B1945" s="63">
        <v>42566</v>
      </c>
      <c r="C1945" s="37">
        <v>216.779999</v>
      </c>
      <c r="D1945" s="37">
        <v>217.009995</v>
      </c>
      <c r="E1945" s="37">
        <v>215.30999800000001</v>
      </c>
      <c r="F1945" s="37">
        <v>215.83000200000001</v>
      </c>
      <c r="G1945" s="38">
        <v>107155400</v>
      </c>
      <c r="H1945" s="37">
        <v>189.39291399999999</v>
      </c>
      <c r="I1945" s="41">
        <f t="shared" si="227"/>
        <v>0.87750967078247066</v>
      </c>
      <c r="J1945" s="41">
        <f t="shared" ca="1" si="228"/>
        <v>1</v>
      </c>
      <c r="K1945" s="37">
        <f t="shared" si="229"/>
        <v>190.23</v>
      </c>
      <c r="L1945" s="37">
        <f t="shared" si="230"/>
        <v>190.43</v>
      </c>
      <c r="M1945" s="37">
        <f t="shared" si="231"/>
        <v>188.94</v>
      </c>
      <c r="N1945" s="37">
        <f t="shared" si="232"/>
        <v>189.39</v>
      </c>
      <c r="O1945" s="38">
        <f t="shared" ca="1" si="233"/>
        <v>107155400</v>
      </c>
    </row>
    <row r="1946" spans="1:15" x14ac:dyDescent="0.4">
      <c r="A1946">
        <v>1931</v>
      </c>
      <c r="B1946" s="63">
        <v>42565</v>
      </c>
      <c r="C1946" s="37">
        <v>216.39999399999999</v>
      </c>
      <c r="D1946" s="37">
        <v>216.66999799999999</v>
      </c>
      <c r="E1946" s="37">
        <v>215.66000399999999</v>
      </c>
      <c r="F1946" s="37">
        <v>216.11999499999999</v>
      </c>
      <c r="G1946" s="38">
        <v>91230900</v>
      </c>
      <c r="H1946" s="37">
        <v>189.647415</v>
      </c>
      <c r="I1946" s="41">
        <f t="shared" si="227"/>
        <v>0.87750980653132071</v>
      </c>
      <c r="J1946" s="41">
        <f t="shared" ca="1" si="228"/>
        <v>1</v>
      </c>
      <c r="K1946" s="37">
        <f t="shared" si="229"/>
        <v>189.89</v>
      </c>
      <c r="L1946" s="37">
        <f t="shared" si="230"/>
        <v>190.13</v>
      </c>
      <c r="M1946" s="37">
        <f t="shared" si="231"/>
        <v>189.24</v>
      </c>
      <c r="N1946" s="37">
        <f t="shared" si="232"/>
        <v>189.65</v>
      </c>
      <c r="O1946" s="38">
        <f t="shared" ca="1" si="233"/>
        <v>91230900</v>
      </c>
    </row>
    <row r="1947" spans="1:15" x14ac:dyDescent="0.4">
      <c r="A1947">
        <v>1932</v>
      </c>
      <c r="B1947" s="63">
        <v>42564</v>
      </c>
      <c r="C1947" s="37">
        <v>215.44000199999999</v>
      </c>
      <c r="D1947" s="37">
        <v>215.449997</v>
      </c>
      <c r="E1947" s="37">
        <v>214.35000600000001</v>
      </c>
      <c r="F1947" s="37">
        <v>214.91999799999999</v>
      </c>
      <c r="G1947" s="38">
        <v>87324100</v>
      </c>
      <c r="H1947" s="37">
        <v>188.59442100000001</v>
      </c>
      <c r="I1947" s="41">
        <f t="shared" si="227"/>
        <v>0.87750987695430749</v>
      </c>
      <c r="J1947" s="41">
        <f t="shared" ca="1" si="228"/>
        <v>1</v>
      </c>
      <c r="K1947" s="37">
        <f t="shared" si="229"/>
        <v>189.05</v>
      </c>
      <c r="L1947" s="37">
        <f t="shared" si="230"/>
        <v>189.06</v>
      </c>
      <c r="M1947" s="37">
        <f t="shared" si="231"/>
        <v>188.09</v>
      </c>
      <c r="N1947" s="37">
        <f t="shared" si="232"/>
        <v>188.59</v>
      </c>
      <c r="O1947" s="38">
        <f t="shared" ca="1" si="233"/>
        <v>87324100</v>
      </c>
    </row>
    <row r="1948" spans="1:15" x14ac:dyDescent="0.4">
      <c r="A1948">
        <v>1933</v>
      </c>
      <c r="B1948" s="63">
        <v>42563</v>
      </c>
      <c r="C1948" s="37">
        <v>214.529999</v>
      </c>
      <c r="D1948" s="37">
        <v>215.300003</v>
      </c>
      <c r="E1948" s="37">
        <v>213.429993</v>
      </c>
      <c r="F1948" s="37">
        <v>214.949997</v>
      </c>
      <c r="G1948" s="38">
        <v>101275600</v>
      </c>
      <c r="H1948" s="37">
        <v>188.620712</v>
      </c>
      <c r="I1948" s="41">
        <f t="shared" si="227"/>
        <v>0.87750972148187567</v>
      </c>
      <c r="J1948" s="41">
        <f t="shared" ca="1" si="228"/>
        <v>1</v>
      </c>
      <c r="K1948" s="37">
        <f t="shared" si="229"/>
        <v>188.25</v>
      </c>
      <c r="L1948" s="37">
        <f t="shared" si="230"/>
        <v>188.93</v>
      </c>
      <c r="M1948" s="37">
        <f t="shared" si="231"/>
        <v>187.29</v>
      </c>
      <c r="N1948" s="37">
        <f t="shared" si="232"/>
        <v>188.62</v>
      </c>
      <c r="O1948" s="38">
        <f t="shared" ca="1" si="233"/>
        <v>101275600</v>
      </c>
    </row>
    <row r="1949" spans="1:15" x14ac:dyDescent="0.4">
      <c r="A1949">
        <v>1934</v>
      </c>
      <c r="B1949" s="63">
        <v>42562</v>
      </c>
      <c r="C1949" s="37">
        <v>213.19000199999999</v>
      </c>
      <c r="D1949" s="37">
        <v>214.070007</v>
      </c>
      <c r="E1949" s="37">
        <v>212.949997</v>
      </c>
      <c r="F1949" s="37">
        <v>213.39999399999999</v>
      </c>
      <c r="G1949" s="38">
        <v>73633900</v>
      </c>
      <c r="H1949" s="37">
        <v>187.260559</v>
      </c>
      <c r="I1949" s="41">
        <f t="shared" si="227"/>
        <v>0.87750967321957851</v>
      </c>
      <c r="J1949" s="41">
        <f t="shared" ca="1" si="228"/>
        <v>1</v>
      </c>
      <c r="K1949" s="37">
        <f t="shared" si="229"/>
        <v>187.08</v>
      </c>
      <c r="L1949" s="37">
        <f t="shared" si="230"/>
        <v>187.85</v>
      </c>
      <c r="M1949" s="37">
        <f t="shared" si="231"/>
        <v>186.87</v>
      </c>
      <c r="N1949" s="37">
        <f t="shared" si="232"/>
        <v>187.26</v>
      </c>
      <c r="O1949" s="38">
        <f t="shared" ca="1" si="233"/>
        <v>73633900</v>
      </c>
    </row>
    <row r="1950" spans="1:15" x14ac:dyDescent="0.4">
      <c r="A1950">
        <v>1935</v>
      </c>
      <c r="B1950" s="63">
        <v>42559</v>
      </c>
      <c r="C1950" s="37">
        <v>211.050003</v>
      </c>
      <c r="D1950" s="37">
        <v>212.94000199999999</v>
      </c>
      <c r="E1950" s="37">
        <v>210.779999</v>
      </c>
      <c r="F1950" s="37">
        <v>212.64999399999999</v>
      </c>
      <c r="G1950" s="38">
        <v>133971000</v>
      </c>
      <c r="H1950" s="37">
        <v>186.602417</v>
      </c>
      <c r="I1950" s="41">
        <f t="shared" si="227"/>
        <v>0.87750962739270055</v>
      </c>
      <c r="J1950" s="41">
        <f t="shared" ca="1" si="228"/>
        <v>1</v>
      </c>
      <c r="K1950" s="37">
        <f t="shared" si="229"/>
        <v>185.2</v>
      </c>
      <c r="L1950" s="37">
        <f t="shared" si="230"/>
        <v>186.86</v>
      </c>
      <c r="M1950" s="37">
        <f t="shared" si="231"/>
        <v>184.96</v>
      </c>
      <c r="N1950" s="37">
        <f t="shared" si="232"/>
        <v>186.6</v>
      </c>
      <c r="O1950" s="38">
        <f t="shared" ca="1" si="233"/>
        <v>133971000</v>
      </c>
    </row>
    <row r="1951" spans="1:15" x14ac:dyDescent="0.4">
      <c r="A1951">
        <v>1936</v>
      </c>
      <c r="B1951" s="63">
        <v>42558</v>
      </c>
      <c r="C1951" s="37">
        <v>209.86999499999999</v>
      </c>
      <c r="D1951" s="37">
        <v>210.64999399999999</v>
      </c>
      <c r="E1951" s="37">
        <v>208.63000500000001</v>
      </c>
      <c r="F1951" s="37">
        <v>209.529999</v>
      </c>
      <c r="G1951" s="38">
        <v>85593800</v>
      </c>
      <c r="H1951" s="37">
        <v>183.86462399999999</v>
      </c>
      <c r="I1951" s="41">
        <f t="shared" si="227"/>
        <v>0.87750978321724704</v>
      </c>
      <c r="J1951" s="41">
        <f t="shared" ca="1" si="228"/>
        <v>1</v>
      </c>
      <c r="K1951" s="37">
        <f t="shared" si="229"/>
        <v>184.16</v>
      </c>
      <c r="L1951" s="37">
        <f t="shared" si="230"/>
        <v>184.85</v>
      </c>
      <c r="M1951" s="37">
        <f t="shared" si="231"/>
        <v>183.07</v>
      </c>
      <c r="N1951" s="37">
        <f t="shared" si="232"/>
        <v>183.86</v>
      </c>
      <c r="O1951" s="38">
        <f t="shared" ca="1" si="233"/>
        <v>85593800</v>
      </c>
    </row>
    <row r="1952" spans="1:15" x14ac:dyDescent="0.4">
      <c r="A1952">
        <v>1937</v>
      </c>
      <c r="B1952" s="63">
        <v>42557</v>
      </c>
      <c r="C1952" s="37">
        <v>207.83000200000001</v>
      </c>
      <c r="D1952" s="37">
        <v>209.800003</v>
      </c>
      <c r="E1952" s="37">
        <v>207.05999800000001</v>
      </c>
      <c r="F1952" s="37">
        <v>209.66000399999999</v>
      </c>
      <c r="G1952" s="38">
        <v>96021500</v>
      </c>
      <c r="H1952" s="37">
        <v>183.978668</v>
      </c>
      <c r="I1952" s="41">
        <f t="shared" si="227"/>
        <v>0.87750960836574254</v>
      </c>
      <c r="J1952" s="41">
        <f t="shared" ca="1" si="228"/>
        <v>1</v>
      </c>
      <c r="K1952" s="37">
        <f t="shared" si="229"/>
        <v>182.37</v>
      </c>
      <c r="L1952" s="37">
        <f t="shared" si="230"/>
        <v>184.1</v>
      </c>
      <c r="M1952" s="37">
        <f t="shared" si="231"/>
        <v>181.7</v>
      </c>
      <c r="N1952" s="37">
        <f t="shared" si="232"/>
        <v>183.98</v>
      </c>
      <c r="O1952" s="38">
        <f t="shared" ca="1" si="233"/>
        <v>96021500</v>
      </c>
    </row>
    <row r="1953" spans="1:15" x14ac:dyDescent="0.4">
      <c r="A1953">
        <v>1938</v>
      </c>
      <c r="B1953" s="63">
        <v>42556</v>
      </c>
      <c r="C1953" s="37">
        <v>208.949997</v>
      </c>
      <c r="D1953" s="37">
        <v>209.08000200000001</v>
      </c>
      <c r="E1953" s="37">
        <v>207.71000699999999</v>
      </c>
      <c r="F1953" s="37">
        <v>208.41000399999999</v>
      </c>
      <c r="G1953" s="38">
        <v>109803700</v>
      </c>
      <c r="H1953" s="37">
        <v>182.881775</v>
      </c>
      <c r="I1953" s="41">
        <f t="shared" si="227"/>
        <v>0.87750957962651355</v>
      </c>
      <c r="J1953" s="41">
        <f t="shared" ca="1" si="228"/>
        <v>1</v>
      </c>
      <c r="K1953" s="37">
        <f t="shared" si="229"/>
        <v>183.36</v>
      </c>
      <c r="L1953" s="37">
        <f t="shared" si="230"/>
        <v>183.47</v>
      </c>
      <c r="M1953" s="37">
        <f t="shared" si="231"/>
        <v>182.27</v>
      </c>
      <c r="N1953" s="37">
        <f t="shared" si="232"/>
        <v>182.88</v>
      </c>
      <c r="O1953" s="38">
        <f t="shared" ca="1" si="233"/>
        <v>109803700</v>
      </c>
    </row>
    <row r="1954" spans="1:15" x14ac:dyDescent="0.4">
      <c r="A1954">
        <v>1939</v>
      </c>
      <c r="B1954" s="63">
        <v>42552</v>
      </c>
      <c r="C1954" s="37">
        <v>209.479996</v>
      </c>
      <c r="D1954" s="37">
        <v>210.490005</v>
      </c>
      <c r="E1954" s="37">
        <v>209.28999300000001</v>
      </c>
      <c r="F1954" s="37">
        <v>209.91999799999999</v>
      </c>
      <c r="G1954" s="38">
        <v>106055300</v>
      </c>
      <c r="H1954" s="37">
        <v>184.20683299999999</v>
      </c>
      <c r="I1954" s="41">
        <f t="shared" si="227"/>
        <v>0.8775096930021884</v>
      </c>
      <c r="J1954" s="41">
        <f t="shared" ca="1" si="228"/>
        <v>1</v>
      </c>
      <c r="K1954" s="37">
        <f t="shared" si="229"/>
        <v>183.82</v>
      </c>
      <c r="L1954" s="37">
        <f t="shared" si="230"/>
        <v>184.71</v>
      </c>
      <c r="M1954" s="37">
        <f t="shared" si="231"/>
        <v>183.65</v>
      </c>
      <c r="N1954" s="37">
        <f t="shared" si="232"/>
        <v>184.21</v>
      </c>
      <c r="O1954" s="38">
        <f t="shared" ca="1" si="233"/>
        <v>106055300</v>
      </c>
    </row>
    <row r="1955" spans="1:15" x14ac:dyDescent="0.4">
      <c r="A1955">
        <v>1940</v>
      </c>
      <c r="B1955" s="63">
        <v>42551</v>
      </c>
      <c r="C1955" s="37">
        <v>207.21000699999999</v>
      </c>
      <c r="D1955" s="37">
        <v>209.53999300000001</v>
      </c>
      <c r="E1955" s="37">
        <v>206.55999800000001</v>
      </c>
      <c r="F1955" s="37">
        <v>209.479996</v>
      </c>
      <c r="G1955" s="38">
        <v>165021900</v>
      </c>
      <c r="H1955" s="37">
        <v>183.820694</v>
      </c>
      <c r="I1955" s="41">
        <f t="shared" si="227"/>
        <v>0.87750953556443645</v>
      </c>
      <c r="J1955" s="41">
        <f t="shared" ca="1" si="228"/>
        <v>1</v>
      </c>
      <c r="K1955" s="37">
        <f t="shared" si="229"/>
        <v>181.83</v>
      </c>
      <c r="L1955" s="37">
        <f t="shared" si="230"/>
        <v>183.87</v>
      </c>
      <c r="M1955" s="37">
        <f t="shared" si="231"/>
        <v>181.26</v>
      </c>
      <c r="N1955" s="37">
        <f t="shared" si="232"/>
        <v>183.82</v>
      </c>
      <c r="O1955" s="38">
        <f t="shared" ca="1" si="233"/>
        <v>165021900</v>
      </c>
    </row>
    <row r="1956" spans="1:15" x14ac:dyDescent="0.4">
      <c r="A1956">
        <v>1941</v>
      </c>
      <c r="B1956" s="63">
        <v>42550</v>
      </c>
      <c r="C1956" s="37">
        <v>204.83999600000001</v>
      </c>
      <c r="D1956" s="37">
        <v>206.929993</v>
      </c>
      <c r="E1956" s="37">
        <v>204.720001</v>
      </c>
      <c r="F1956" s="37">
        <v>206.66000399999999</v>
      </c>
      <c r="G1956" s="38">
        <v>137328600</v>
      </c>
      <c r="H1956" s="37">
        <v>181.346146</v>
      </c>
      <c r="I1956" s="41">
        <f t="shared" si="227"/>
        <v>0.87750964139147125</v>
      </c>
      <c r="J1956" s="41">
        <f t="shared" ca="1" si="228"/>
        <v>1</v>
      </c>
      <c r="K1956" s="37">
        <f t="shared" si="229"/>
        <v>179.75</v>
      </c>
      <c r="L1956" s="37">
        <f t="shared" si="230"/>
        <v>181.58</v>
      </c>
      <c r="M1956" s="37">
        <f t="shared" si="231"/>
        <v>179.64</v>
      </c>
      <c r="N1956" s="37">
        <f t="shared" si="232"/>
        <v>181.35</v>
      </c>
      <c r="O1956" s="38">
        <f t="shared" ca="1" si="233"/>
        <v>137328600</v>
      </c>
    </row>
    <row r="1957" spans="1:15" x14ac:dyDescent="0.4">
      <c r="A1957">
        <v>1942</v>
      </c>
      <c r="B1957" s="63">
        <v>42549</v>
      </c>
      <c r="C1957" s="37">
        <v>201.479996</v>
      </c>
      <c r="D1957" s="37">
        <v>203.229996</v>
      </c>
      <c r="E1957" s="37">
        <v>201.11999499999999</v>
      </c>
      <c r="F1957" s="37">
        <v>203.199997</v>
      </c>
      <c r="G1957" s="38">
        <v>159382400</v>
      </c>
      <c r="H1957" s="37">
        <v>178.309921</v>
      </c>
      <c r="I1957" s="41">
        <f t="shared" si="227"/>
        <v>0.87750946669551377</v>
      </c>
      <c r="J1957" s="41">
        <f t="shared" ca="1" si="228"/>
        <v>1</v>
      </c>
      <c r="K1957" s="37">
        <f t="shared" si="229"/>
        <v>176.8</v>
      </c>
      <c r="L1957" s="37">
        <f t="shared" si="230"/>
        <v>178.34</v>
      </c>
      <c r="M1957" s="37">
        <f t="shared" si="231"/>
        <v>176.48</v>
      </c>
      <c r="N1957" s="37">
        <f t="shared" si="232"/>
        <v>178.31</v>
      </c>
      <c r="O1957" s="38">
        <f t="shared" ca="1" si="233"/>
        <v>159382400</v>
      </c>
    </row>
    <row r="1958" spans="1:15" x14ac:dyDescent="0.4">
      <c r="A1958">
        <v>1943</v>
      </c>
      <c r="B1958" s="63">
        <v>42548</v>
      </c>
      <c r="C1958" s="37">
        <v>201.58999600000001</v>
      </c>
      <c r="D1958" s="37">
        <v>201.60000600000001</v>
      </c>
      <c r="E1958" s="37">
        <v>198.64999399999999</v>
      </c>
      <c r="F1958" s="37">
        <v>199.60000600000001</v>
      </c>
      <c r="G1958" s="38">
        <v>230775800</v>
      </c>
      <c r="H1958" s="37">
        <v>175.15090900000001</v>
      </c>
      <c r="I1958" s="41">
        <f t="shared" si="227"/>
        <v>0.87750953775021434</v>
      </c>
      <c r="J1958" s="41">
        <f t="shared" ca="1" si="228"/>
        <v>1</v>
      </c>
      <c r="K1958" s="37">
        <f t="shared" si="229"/>
        <v>176.9</v>
      </c>
      <c r="L1958" s="37">
        <f t="shared" si="230"/>
        <v>176.91</v>
      </c>
      <c r="M1958" s="37">
        <f t="shared" si="231"/>
        <v>174.32</v>
      </c>
      <c r="N1958" s="37">
        <f t="shared" si="232"/>
        <v>175.15</v>
      </c>
      <c r="O1958" s="38">
        <f t="shared" ca="1" si="233"/>
        <v>230775800</v>
      </c>
    </row>
    <row r="1959" spans="1:15" x14ac:dyDescent="0.4">
      <c r="A1959">
        <v>1944</v>
      </c>
      <c r="B1959" s="63">
        <v>42545</v>
      </c>
      <c r="C1959" s="37">
        <v>203.63000500000001</v>
      </c>
      <c r="D1959" s="37">
        <v>210.85000600000001</v>
      </c>
      <c r="E1959" s="37">
        <v>202.720001</v>
      </c>
      <c r="F1959" s="37">
        <v>203.240005</v>
      </c>
      <c r="G1959" s="38">
        <v>333444400</v>
      </c>
      <c r="H1959" s="37">
        <v>178.34506200000001</v>
      </c>
      <c r="I1959" s="41">
        <f t="shared" si="227"/>
        <v>0.87750963202347887</v>
      </c>
      <c r="J1959" s="41">
        <f t="shared" ca="1" si="228"/>
        <v>1</v>
      </c>
      <c r="K1959" s="37">
        <f t="shared" si="229"/>
        <v>178.69</v>
      </c>
      <c r="L1959" s="37">
        <f t="shared" si="230"/>
        <v>185.02</v>
      </c>
      <c r="M1959" s="37">
        <f t="shared" si="231"/>
        <v>177.89</v>
      </c>
      <c r="N1959" s="37">
        <f t="shared" si="232"/>
        <v>178.35</v>
      </c>
      <c r="O1959" s="38">
        <f t="shared" ca="1" si="233"/>
        <v>333444400</v>
      </c>
    </row>
    <row r="1960" spans="1:15" x14ac:dyDescent="0.4">
      <c r="A1960">
        <v>1945</v>
      </c>
      <c r="B1960" s="63">
        <v>42544</v>
      </c>
      <c r="C1960" s="37">
        <v>209.80999800000001</v>
      </c>
      <c r="D1960" s="37">
        <v>210.86999499999999</v>
      </c>
      <c r="E1960" s="37">
        <v>209.270004</v>
      </c>
      <c r="F1960" s="37">
        <v>210.80999800000001</v>
      </c>
      <c r="G1960" s="38">
        <v>102731400</v>
      </c>
      <c r="H1960" s="37">
        <v>184.98782299999999</v>
      </c>
      <c r="I1960" s="41">
        <f t="shared" si="227"/>
        <v>0.87750972323428411</v>
      </c>
      <c r="J1960" s="41">
        <f t="shared" ca="1" si="228"/>
        <v>1</v>
      </c>
      <c r="K1960" s="37">
        <f t="shared" si="229"/>
        <v>184.11</v>
      </c>
      <c r="L1960" s="37">
        <f t="shared" si="230"/>
        <v>185.04</v>
      </c>
      <c r="M1960" s="37">
        <f t="shared" si="231"/>
        <v>183.64</v>
      </c>
      <c r="N1960" s="37">
        <f t="shared" si="232"/>
        <v>184.99</v>
      </c>
      <c r="O1960" s="38">
        <f t="shared" ca="1" si="233"/>
        <v>102731400</v>
      </c>
    </row>
    <row r="1961" spans="1:15" x14ac:dyDescent="0.4">
      <c r="A1961">
        <v>1946</v>
      </c>
      <c r="B1961" s="63">
        <v>42543</v>
      </c>
      <c r="C1961" s="37">
        <v>208.64999399999999</v>
      </c>
      <c r="D1961" s="37">
        <v>209.5</v>
      </c>
      <c r="E1961" s="37">
        <v>207.929993</v>
      </c>
      <c r="F1961" s="37">
        <v>208.10000600000001</v>
      </c>
      <c r="G1961" s="38">
        <v>95560500</v>
      </c>
      <c r="H1961" s="37">
        <v>182.609802</v>
      </c>
      <c r="I1961" s="41">
        <f t="shared" si="227"/>
        <v>0.87750983534330118</v>
      </c>
      <c r="J1961" s="41">
        <f t="shared" ca="1" si="228"/>
        <v>1</v>
      </c>
      <c r="K1961" s="37">
        <f t="shared" si="229"/>
        <v>183.09</v>
      </c>
      <c r="L1961" s="37">
        <f t="shared" si="230"/>
        <v>183.84</v>
      </c>
      <c r="M1961" s="37">
        <f t="shared" si="231"/>
        <v>182.46</v>
      </c>
      <c r="N1961" s="37">
        <f t="shared" si="232"/>
        <v>182.61</v>
      </c>
      <c r="O1961" s="38">
        <f t="shared" ca="1" si="233"/>
        <v>95560500</v>
      </c>
    </row>
    <row r="1962" spans="1:15" x14ac:dyDescent="0.4">
      <c r="A1962">
        <v>1947</v>
      </c>
      <c r="B1962" s="63">
        <v>42542</v>
      </c>
      <c r="C1962" s="37">
        <v>208.300003</v>
      </c>
      <c r="D1962" s="37">
        <v>208.91999799999999</v>
      </c>
      <c r="E1962" s="37">
        <v>207.779999</v>
      </c>
      <c r="F1962" s="37">
        <v>208.44000199999999</v>
      </c>
      <c r="G1962" s="38">
        <v>72461700</v>
      </c>
      <c r="H1962" s="37">
        <v>182.908096</v>
      </c>
      <c r="I1962" s="41">
        <f t="shared" si="227"/>
        <v>0.87750956747735975</v>
      </c>
      <c r="J1962" s="41">
        <f t="shared" ca="1" si="228"/>
        <v>1</v>
      </c>
      <c r="K1962" s="37">
        <f t="shared" si="229"/>
        <v>182.79</v>
      </c>
      <c r="L1962" s="37">
        <f t="shared" si="230"/>
        <v>183.33</v>
      </c>
      <c r="M1962" s="37">
        <f t="shared" si="231"/>
        <v>182.33</v>
      </c>
      <c r="N1962" s="37">
        <f t="shared" si="232"/>
        <v>182.91</v>
      </c>
      <c r="O1962" s="38">
        <f t="shared" ca="1" si="233"/>
        <v>72461700</v>
      </c>
    </row>
    <row r="1963" spans="1:15" x14ac:dyDescent="0.4">
      <c r="A1963">
        <v>1948</v>
      </c>
      <c r="B1963" s="63">
        <v>42541</v>
      </c>
      <c r="C1963" s="37">
        <v>208.820007</v>
      </c>
      <c r="D1963" s="37">
        <v>209.61000100000001</v>
      </c>
      <c r="E1963" s="37">
        <v>207.75</v>
      </c>
      <c r="F1963" s="37">
        <v>207.85000600000001</v>
      </c>
      <c r="G1963" s="38">
        <v>82789600</v>
      </c>
      <c r="H1963" s="37">
        <v>182.39039600000001</v>
      </c>
      <c r="I1963" s="41">
        <f t="shared" si="227"/>
        <v>0.87750969802714374</v>
      </c>
      <c r="J1963" s="41">
        <f t="shared" ca="1" si="228"/>
        <v>1</v>
      </c>
      <c r="K1963" s="37">
        <f t="shared" si="229"/>
        <v>183.24</v>
      </c>
      <c r="L1963" s="37">
        <f t="shared" si="230"/>
        <v>183.93</v>
      </c>
      <c r="M1963" s="37">
        <f t="shared" si="231"/>
        <v>182.3</v>
      </c>
      <c r="N1963" s="37">
        <f t="shared" si="232"/>
        <v>182.39</v>
      </c>
      <c r="O1963" s="38">
        <f t="shared" ca="1" si="233"/>
        <v>82789600</v>
      </c>
    </row>
    <row r="1964" spans="1:15" x14ac:dyDescent="0.4">
      <c r="A1964">
        <v>1949</v>
      </c>
      <c r="B1964" s="63">
        <v>42538</v>
      </c>
      <c r="C1964" s="37">
        <v>207.16999799999999</v>
      </c>
      <c r="D1964" s="37">
        <v>207.199997</v>
      </c>
      <c r="E1964" s="37">
        <v>205.75</v>
      </c>
      <c r="F1964" s="37">
        <v>206.520004</v>
      </c>
      <c r="G1964" s="38">
        <v>117055700</v>
      </c>
      <c r="H1964" s="37">
        <v>181.22328200000001</v>
      </c>
      <c r="I1964" s="41">
        <f t="shared" si="227"/>
        <v>0.87750958013733149</v>
      </c>
      <c r="J1964" s="41">
        <f t="shared" ca="1" si="228"/>
        <v>1</v>
      </c>
      <c r="K1964" s="37">
        <f t="shared" si="229"/>
        <v>181.79</v>
      </c>
      <c r="L1964" s="37">
        <f t="shared" si="230"/>
        <v>181.82</v>
      </c>
      <c r="M1964" s="37">
        <f t="shared" si="231"/>
        <v>180.55</v>
      </c>
      <c r="N1964" s="37">
        <f t="shared" si="232"/>
        <v>181.22</v>
      </c>
      <c r="O1964" s="38">
        <f t="shared" ca="1" si="233"/>
        <v>117055700</v>
      </c>
    </row>
    <row r="1965" spans="1:15" x14ac:dyDescent="0.4">
      <c r="A1965">
        <v>1950</v>
      </c>
      <c r="B1965" s="63">
        <v>42537</v>
      </c>
      <c r="C1965" s="37">
        <v>207.75</v>
      </c>
      <c r="D1965" s="37">
        <v>208.570007</v>
      </c>
      <c r="E1965" s="37">
        <v>205.58999600000001</v>
      </c>
      <c r="F1965" s="37">
        <v>208.36999499999999</v>
      </c>
      <c r="G1965" s="38">
        <v>149533100</v>
      </c>
      <c r="H1965" s="37">
        <v>181.900711</v>
      </c>
      <c r="I1965" s="41">
        <f t="shared" si="227"/>
        <v>0.87296979106804706</v>
      </c>
      <c r="J1965" s="41">
        <f t="shared" ca="1" si="228"/>
        <v>1</v>
      </c>
      <c r="K1965" s="37">
        <f t="shared" si="229"/>
        <v>181.36</v>
      </c>
      <c r="L1965" s="37">
        <f t="shared" si="230"/>
        <v>182.08</v>
      </c>
      <c r="M1965" s="37">
        <f t="shared" si="231"/>
        <v>179.47</v>
      </c>
      <c r="N1965" s="37">
        <f t="shared" si="232"/>
        <v>181.9</v>
      </c>
      <c r="O1965" s="38">
        <f t="shared" ca="1" si="233"/>
        <v>149533100</v>
      </c>
    </row>
    <row r="1966" spans="1:15" x14ac:dyDescent="0.4">
      <c r="A1966">
        <v>1951</v>
      </c>
      <c r="B1966" s="63">
        <v>42536</v>
      </c>
      <c r="C1966" s="37">
        <v>208.03999300000001</v>
      </c>
      <c r="D1966" s="37">
        <v>209.36000100000001</v>
      </c>
      <c r="E1966" s="37">
        <v>207.529999</v>
      </c>
      <c r="F1966" s="37">
        <v>207.75</v>
      </c>
      <c r="G1966" s="38">
        <v>109124500</v>
      </c>
      <c r="H1966" s="37">
        <v>181.35952800000001</v>
      </c>
      <c r="I1966" s="41">
        <f t="shared" si="227"/>
        <v>0.87297005054151633</v>
      </c>
      <c r="J1966" s="41">
        <f t="shared" ca="1" si="228"/>
        <v>1</v>
      </c>
      <c r="K1966" s="37">
        <f t="shared" si="229"/>
        <v>181.61</v>
      </c>
      <c r="L1966" s="37">
        <f t="shared" si="230"/>
        <v>182.77</v>
      </c>
      <c r="M1966" s="37">
        <f t="shared" si="231"/>
        <v>181.17</v>
      </c>
      <c r="N1966" s="37">
        <f t="shared" si="232"/>
        <v>181.36</v>
      </c>
      <c r="O1966" s="38">
        <f t="shared" ca="1" si="233"/>
        <v>109124500</v>
      </c>
    </row>
    <row r="1967" spans="1:15" x14ac:dyDescent="0.4">
      <c r="A1967">
        <v>1952</v>
      </c>
      <c r="B1967" s="63">
        <v>42535</v>
      </c>
      <c r="C1967" s="37">
        <v>208</v>
      </c>
      <c r="D1967" s="37">
        <v>208.740005</v>
      </c>
      <c r="E1967" s="37">
        <v>206.91999799999999</v>
      </c>
      <c r="F1967" s="37">
        <v>208.03999300000001</v>
      </c>
      <c r="G1967" s="38">
        <v>125059300</v>
      </c>
      <c r="H1967" s="37">
        <v>181.61262500000001</v>
      </c>
      <c r="I1967" s="41">
        <f t="shared" si="227"/>
        <v>0.87296977076902704</v>
      </c>
      <c r="J1967" s="41">
        <f t="shared" ca="1" si="228"/>
        <v>1</v>
      </c>
      <c r="K1967" s="37">
        <f t="shared" si="229"/>
        <v>181.58</v>
      </c>
      <c r="L1967" s="37">
        <f t="shared" si="230"/>
        <v>182.22</v>
      </c>
      <c r="M1967" s="37">
        <f t="shared" si="231"/>
        <v>180.63</v>
      </c>
      <c r="N1967" s="37">
        <f t="shared" si="232"/>
        <v>181.61</v>
      </c>
      <c r="O1967" s="38">
        <f t="shared" ca="1" si="233"/>
        <v>125059300</v>
      </c>
    </row>
    <row r="1968" spans="1:15" x14ac:dyDescent="0.4">
      <c r="A1968">
        <v>1953</v>
      </c>
      <c r="B1968" s="63">
        <v>42534</v>
      </c>
      <c r="C1968" s="37">
        <v>209.36000100000001</v>
      </c>
      <c r="D1968" s="37">
        <v>210.36999499999999</v>
      </c>
      <c r="E1968" s="37">
        <v>208.35000600000001</v>
      </c>
      <c r="F1968" s="37">
        <v>208.449997</v>
      </c>
      <c r="G1968" s="38">
        <v>117751200</v>
      </c>
      <c r="H1968" s="37">
        <v>181.97053500000001</v>
      </c>
      <c r="I1968" s="41">
        <f t="shared" si="227"/>
        <v>0.87296971752894781</v>
      </c>
      <c r="J1968" s="41">
        <f t="shared" ca="1" si="228"/>
        <v>1</v>
      </c>
      <c r="K1968" s="37">
        <f t="shared" si="229"/>
        <v>182.76</v>
      </c>
      <c r="L1968" s="37">
        <f t="shared" si="230"/>
        <v>183.65</v>
      </c>
      <c r="M1968" s="37">
        <f t="shared" si="231"/>
        <v>181.88</v>
      </c>
      <c r="N1968" s="37">
        <f t="shared" si="232"/>
        <v>181.97</v>
      </c>
      <c r="O1968" s="38">
        <f t="shared" ca="1" si="233"/>
        <v>117751200</v>
      </c>
    </row>
    <row r="1969" spans="1:15" x14ac:dyDescent="0.4">
      <c r="A1969">
        <v>1954</v>
      </c>
      <c r="B1969" s="63">
        <v>42531</v>
      </c>
      <c r="C1969" s="37">
        <v>210.46000699999999</v>
      </c>
      <c r="D1969" s="37">
        <v>210.86000100000001</v>
      </c>
      <c r="E1969" s="37">
        <v>209.429993</v>
      </c>
      <c r="F1969" s="37">
        <v>210.070007</v>
      </c>
      <c r="G1969" s="38">
        <v>113829200</v>
      </c>
      <c r="H1969" s="37">
        <v>183.38481100000001</v>
      </c>
      <c r="I1969" s="41">
        <f t="shared" si="227"/>
        <v>0.87296998566768269</v>
      </c>
      <c r="J1969" s="41">
        <f t="shared" ca="1" si="228"/>
        <v>1</v>
      </c>
      <c r="K1969" s="37">
        <f t="shared" si="229"/>
        <v>183.73</v>
      </c>
      <c r="L1969" s="37">
        <f t="shared" si="230"/>
        <v>184.07</v>
      </c>
      <c r="M1969" s="37">
        <f t="shared" si="231"/>
        <v>182.83</v>
      </c>
      <c r="N1969" s="37">
        <f t="shared" si="232"/>
        <v>183.38</v>
      </c>
      <c r="O1969" s="38">
        <f t="shared" ca="1" si="233"/>
        <v>113829200</v>
      </c>
    </row>
    <row r="1970" spans="1:15" x14ac:dyDescent="0.4">
      <c r="A1970">
        <v>1955</v>
      </c>
      <c r="B1970" s="63">
        <v>42530</v>
      </c>
      <c r="C1970" s="37">
        <v>211.509995</v>
      </c>
      <c r="D1970" s="37">
        <v>212.220001</v>
      </c>
      <c r="E1970" s="37">
        <v>211.19000199999999</v>
      </c>
      <c r="F1970" s="37">
        <v>212.08000200000001</v>
      </c>
      <c r="G1970" s="38">
        <v>73786900</v>
      </c>
      <c r="H1970" s="37">
        <v>185.13945000000001</v>
      </c>
      <c r="I1970" s="41">
        <f t="shared" si="227"/>
        <v>0.87296986162797185</v>
      </c>
      <c r="J1970" s="41">
        <f t="shared" ca="1" si="228"/>
        <v>1</v>
      </c>
      <c r="K1970" s="37">
        <f t="shared" si="229"/>
        <v>184.64</v>
      </c>
      <c r="L1970" s="37">
        <f t="shared" si="230"/>
        <v>185.26</v>
      </c>
      <c r="M1970" s="37">
        <f t="shared" si="231"/>
        <v>184.36</v>
      </c>
      <c r="N1970" s="37">
        <f t="shared" si="232"/>
        <v>185.14</v>
      </c>
      <c r="O1970" s="38">
        <f t="shared" ca="1" si="233"/>
        <v>73786900</v>
      </c>
    </row>
    <row r="1971" spans="1:15" x14ac:dyDescent="0.4">
      <c r="A1971">
        <v>1956</v>
      </c>
      <c r="B1971" s="63">
        <v>42529</v>
      </c>
      <c r="C1971" s="37">
        <v>211.83999600000001</v>
      </c>
      <c r="D1971" s="37">
        <v>212.520004</v>
      </c>
      <c r="E1971" s="37">
        <v>211.69000199999999</v>
      </c>
      <c r="F1971" s="37">
        <v>212.36999499999999</v>
      </c>
      <c r="G1971" s="38">
        <v>66170900</v>
      </c>
      <c r="H1971" s="37">
        <v>185.392639</v>
      </c>
      <c r="I1971" s="41">
        <f t="shared" si="227"/>
        <v>0.87297002102392107</v>
      </c>
      <c r="J1971" s="41">
        <f t="shared" ca="1" si="228"/>
        <v>1</v>
      </c>
      <c r="K1971" s="37">
        <f t="shared" si="229"/>
        <v>184.93</v>
      </c>
      <c r="L1971" s="37">
        <f t="shared" si="230"/>
        <v>185.52</v>
      </c>
      <c r="M1971" s="37">
        <f t="shared" si="231"/>
        <v>184.8</v>
      </c>
      <c r="N1971" s="37">
        <f t="shared" si="232"/>
        <v>185.39</v>
      </c>
      <c r="O1971" s="38">
        <f t="shared" ca="1" si="233"/>
        <v>66170900</v>
      </c>
    </row>
    <row r="1972" spans="1:15" x14ac:dyDescent="0.4">
      <c r="A1972">
        <v>1957</v>
      </c>
      <c r="B1972" s="63">
        <v>42528</v>
      </c>
      <c r="C1972" s="37">
        <v>211.529999</v>
      </c>
      <c r="D1972" s="37">
        <v>212.33999600000001</v>
      </c>
      <c r="E1972" s="37">
        <v>211.5</v>
      </c>
      <c r="F1972" s="37">
        <v>211.679993</v>
      </c>
      <c r="G1972" s="38">
        <v>60974800</v>
      </c>
      <c r="H1972" s="37">
        <v>184.79025300000001</v>
      </c>
      <c r="I1972" s="41">
        <f t="shared" si="227"/>
        <v>0.87296985596555654</v>
      </c>
      <c r="J1972" s="41">
        <f t="shared" ca="1" si="228"/>
        <v>1</v>
      </c>
      <c r="K1972" s="37">
        <f t="shared" si="229"/>
        <v>184.66</v>
      </c>
      <c r="L1972" s="37">
        <f t="shared" si="230"/>
        <v>185.37</v>
      </c>
      <c r="M1972" s="37">
        <f t="shared" si="231"/>
        <v>184.63</v>
      </c>
      <c r="N1972" s="37">
        <f t="shared" si="232"/>
        <v>184.79</v>
      </c>
      <c r="O1972" s="38">
        <f t="shared" ca="1" si="233"/>
        <v>60974800</v>
      </c>
    </row>
    <row r="1973" spans="1:15" x14ac:dyDescent="0.4">
      <c r="A1973">
        <v>1958</v>
      </c>
      <c r="B1973" s="63">
        <v>42527</v>
      </c>
      <c r="C1973" s="37">
        <v>210.699997</v>
      </c>
      <c r="D1973" s="37">
        <v>211.770004</v>
      </c>
      <c r="E1973" s="37">
        <v>210.509995</v>
      </c>
      <c r="F1973" s="37">
        <v>211.35000600000001</v>
      </c>
      <c r="G1973" s="38">
        <v>64887000</v>
      </c>
      <c r="H1973" s="37">
        <v>184.502197</v>
      </c>
      <c r="I1973" s="41">
        <f t="shared" si="227"/>
        <v>0.87296991607371888</v>
      </c>
      <c r="J1973" s="41">
        <f t="shared" ca="1" si="228"/>
        <v>1</v>
      </c>
      <c r="K1973" s="37">
        <f t="shared" si="229"/>
        <v>183.93</v>
      </c>
      <c r="L1973" s="37">
        <f t="shared" si="230"/>
        <v>184.87</v>
      </c>
      <c r="M1973" s="37">
        <f t="shared" si="231"/>
        <v>183.77</v>
      </c>
      <c r="N1973" s="37">
        <f t="shared" si="232"/>
        <v>184.5</v>
      </c>
      <c r="O1973" s="38">
        <f t="shared" ca="1" si="233"/>
        <v>64887000</v>
      </c>
    </row>
    <row r="1974" spans="1:15" x14ac:dyDescent="0.4">
      <c r="A1974">
        <v>1959</v>
      </c>
      <c r="B1974" s="63">
        <v>42524</v>
      </c>
      <c r="C1974" s="37">
        <v>210.25</v>
      </c>
      <c r="D1974" s="37">
        <v>210.69000199999999</v>
      </c>
      <c r="E1974" s="37">
        <v>208.86000100000001</v>
      </c>
      <c r="F1974" s="37">
        <v>210.279999</v>
      </c>
      <c r="G1974" s="38">
        <v>101757100</v>
      </c>
      <c r="H1974" s="37">
        <v>183.56811500000001</v>
      </c>
      <c r="I1974" s="41">
        <f t="shared" si="227"/>
        <v>0.87296992520910177</v>
      </c>
      <c r="J1974" s="41">
        <f t="shared" ca="1" si="228"/>
        <v>1</v>
      </c>
      <c r="K1974" s="37">
        <f t="shared" si="229"/>
        <v>183.54</v>
      </c>
      <c r="L1974" s="37">
        <f t="shared" si="230"/>
        <v>183.93</v>
      </c>
      <c r="M1974" s="37">
        <f t="shared" si="231"/>
        <v>182.33</v>
      </c>
      <c r="N1974" s="37">
        <f t="shared" si="232"/>
        <v>183.57</v>
      </c>
      <c r="O1974" s="38">
        <f t="shared" ca="1" si="233"/>
        <v>101757100</v>
      </c>
    </row>
    <row r="1975" spans="1:15" x14ac:dyDescent="0.4">
      <c r="A1975">
        <v>1960</v>
      </c>
      <c r="B1975" s="63">
        <v>42523</v>
      </c>
      <c r="C1975" s="37">
        <v>209.800003</v>
      </c>
      <c r="D1975" s="37">
        <v>210.929993</v>
      </c>
      <c r="E1975" s="37">
        <v>209.240005</v>
      </c>
      <c r="F1975" s="37">
        <v>210.91000399999999</v>
      </c>
      <c r="G1975" s="38">
        <v>63044700</v>
      </c>
      <c r="H1975" s="37">
        <v>184.11807300000001</v>
      </c>
      <c r="I1975" s="41">
        <f t="shared" si="227"/>
        <v>0.87296984262538835</v>
      </c>
      <c r="J1975" s="41">
        <f t="shared" ca="1" si="228"/>
        <v>1</v>
      </c>
      <c r="K1975" s="37">
        <f t="shared" si="229"/>
        <v>183.15</v>
      </c>
      <c r="L1975" s="37">
        <f t="shared" si="230"/>
        <v>184.14</v>
      </c>
      <c r="M1975" s="37">
        <f t="shared" si="231"/>
        <v>182.66</v>
      </c>
      <c r="N1975" s="37">
        <f t="shared" si="232"/>
        <v>184.12</v>
      </c>
      <c r="O1975" s="38">
        <f t="shared" ca="1" si="233"/>
        <v>63044700</v>
      </c>
    </row>
    <row r="1976" spans="1:15" x14ac:dyDescent="0.4">
      <c r="A1976">
        <v>1961</v>
      </c>
      <c r="B1976" s="63">
        <v>42522</v>
      </c>
      <c r="C1976" s="37">
        <v>209.11999499999999</v>
      </c>
      <c r="D1976" s="37">
        <v>210.479996</v>
      </c>
      <c r="E1976" s="37">
        <v>208.88999899999999</v>
      </c>
      <c r="F1976" s="37">
        <v>210.270004</v>
      </c>
      <c r="G1976" s="38">
        <v>69936200</v>
      </c>
      <c r="H1976" s="37">
        <v>183.55934099999999</v>
      </c>
      <c r="I1976" s="41">
        <f t="shared" si="227"/>
        <v>0.87296969376573552</v>
      </c>
      <c r="J1976" s="41">
        <f t="shared" ca="1" si="228"/>
        <v>1</v>
      </c>
      <c r="K1976" s="37">
        <f t="shared" si="229"/>
        <v>182.56</v>
      </c>
      <c r="L1976" s="37">
        <f t="shared" si="230"/>
        <v>183.74</v>
      </c>
      <c r="M1976" s="37">
        <f t="shared" si="231"/>
        <v>182.35</v>
      </c>
      <c r="N1976" s="37">
        <f t="shared" si="232"/>
        <v>183.56</v>
      </c>
      <c r="O1976" s="38">
        <f t="shared" ca="1" si="233"/>
        <v>69936200</v>
      </c>
    </row>
    <row r="1977" spans="1:15" x14ac:dyDescent="0.4">
      <c r="A1977">
        <v>1962</v>
      </c>
      <c r="B1977" s="63">
        <v>42521</v>
      </c>
      <c r="C1977" s="37">
        <v>210.55999800000001</v>
      </c>
      <c r="D1977" s="37">
        <v>210.69000199999999</v>
      </c>
      <c r="E1977" s="37">
        <v>209.179993</v>
      </c>
      <c r="F1977" s="37">
        <v>209.83999600000001</v>
      </c>
      <c r="G1977" s="38">
        <v>109879400</v>
      </c>
      <c r="H1977" s="37">
        <v>183.183975</v>
      </c>
      <c r="I1977" s="41">
        <f t="shared" si="227"/>
        <v>0.87296977931699915</v>
      </c>
      <c r="J1977" s="41">
        <f t="shared" ca="1" si="228"/>
        <v>1</v>
      </c>
      <c r="K1977" s="37">
        <f t="shared" si="229"/>
        <v>183.81</v>
      </c>
      <c r="L1977" s="37">
        <f t="shared" si="230"/>
        <v>183.93</v>
      </c>
      <c r="M1977" s="37">
        <f t="shared" si="231"/>
        <v>182.61</v>
      </c>
      <c r="N1977" s="37">
        <f t="shared" si="232"/>
        <v>183.18</v>
      </c>
      <c r="O1977" s="38">
        <f t="shared" ca="1" si="233"/>
        <v>109879400</v>
      </c>
    </row>
    <row r="1978" spans="1:15" x14ac:dyDescent="0.4">
      <c r="A1978">
        <v>1963</v>
      </c>
      <c r="B1978" s="63">
        <v>42517</v>
      </c>
      <c r="C1978" s="37">
        <v>209.529999</v>
      </c>
      <c r="D1978" s="37">
        <v>210.25</v>
      </c>
      <c r="E1978" s="37">
        <v>209.470001</v>
      </c>
      <c r="F1978" s="37">
        <v>210.240005</v>
      </c>
      <c r="G1978" s="38">
        <v>64211200</v>
      </c>
      <c r="H1978" s="37">
        <v>183.53320299999999</v>
      </c>
      <c r="I1978" s="41">
        <f t="shared" si="227"/>
        <v>0.87296993262533451</v>
      </c>
      <c r="J1978" s="41">
        <f t="shared" ca="1" si="228"/>
        <v>1</v>
      </c>
      <c r="K1978" s="37">
        <f t="shared" si="229"/>
        <v>182.91</v>
      </c>
      <c r="L1978" s="37">
        <f t="shared" si="230"/>
        <v>183.54</v>
      </c>
      <c r="M1978" s="37">
        <f t="shared" si="231"/>
        <v>182.86</v>
      </c>
      <c r="N1978" s="37">
        <f t="shared" si="232"/>
        <v>183.53</v>
      </c>
      <c r="O1978" s="38">
        <f t="shared" ca="1" si="233"/>
        <v>64211200</v>
      </c>
    </row>
    <row r="1979" spans="1:15" x14ac:dyDescent="0.4">
      <c r="A1979">
        <v>1964</v>
      </c>
      <c r="B1979" s="63">
        <v>42516</v>
      </c>
      <c r="C1979" s="37">
        <v>209.44000199999999</v>
      </c>
      <c r="D1979" s="37">
        <v>209.71000699999999</v>
      </c>
      <c r="E1979" s="37">
        <v>208.970001</v>
      </c>
      <c r="F1979" s="37">
        <v>209.33999600000001</v>
      </c>
      <c r="G1979" s="38">
        <v>55280700</v>
      </c>
      <c r="H1979" s="37">
        <v>182.747513</v>
      </c>
      <c r="I1979" s="41">
        <f t="shared" si="227"/>
        <v>0.87296988865902136</v>
      </c>
      <c r="J1979" s="41">
        <f t="shared" ca="1" si="228"/>
        <v>1</v>
      </c>
      <c r="K1979" s="37">
        <f t="shared" si="229"/>
        <v>182.83</v>
      </c>
      <c r="L1979" s="37">
        <f t="shared" si="230"/>
        <v>183.07</v>
      </c>
      <c r="M1979" s="37">
        <f t="shared" si="231"/>
        <v>182.42</v>
      </c>
      <c r="N1979" s="37">
        <f t="shared" si="232"/>
        <v>182.75</v>
      </c>
      <c r="O1979" s="38">
        <f t="shared" ca="1" si="233"/>
        <v>55280700</v>
      </c>
    </row>
    <row r="1980" spans="1:15" x14ac:dyDescent="0.4">
      <c r="A1980">
        <v>1965</v>
      </c>
      <c r="B1980" s="63">
        <v>42515</v>
      </c>
      <c r="C1980" s="37">
        <v>208.66999799999999</v>
      </c>
      <c r="D1980" s="37">
        <v>209.770004</v>
      </c>
      <c r="E1980" s="37">
        <v>207.86999499999999</v>
      </c>
      <c r="F1980" s="37">
        <v>209.279999</v>
      </c>
      <c r="G1980" s="38">
        <v>76621400</v>
      </c>
      <c r="H1980" s="37">
        <v>182.69512900000001</v>
      </c>
      <c r="I1980" s="41">
        <f t="shared" si="227"/>
        <v>0.87296984839912961</v>
      </c>
      <c r="J1980" s="41">
        <f t="shared" ca="1" si="228"/>
        <v>1</v>
      </c>
      <c r="K1980" s="37">
        <f t="shared" si="229"/>
        <v>182.16</v>
      </c>
      <c r="L1980" s="37">
        <f t="shared" si="230"/>
        <v>183.12</v>
      </c>
      <c r="M1980" s="37">
        <f t="shared" si="231"/>
        <v>181.46</v>
      </c>
      <c r="N1980" s="37">
        <f t="shared" si="232"/>
        <v>182.7</v>
      </c>
      <c r="O1980" s="38">
        <f t="shared" ca="1" si="233"/>
        <v>76621400</v>
      </c>
    </row>
    <row r="1981" spans="1:15" x14ac:dyDescent="0.4">
      <c r="A1981">
        <v>1966</v>
      </c>
      <c r="B1981" s="63">
        <v>42514</v>
      </c>
      <c r="C1981" s="37">
        <v>206.16999799999999</v>
      </c>
      <c r="D1981" s="37">
        <v>208.240005</v>
      </c>
      <c r="E1981" s="37">
        <v>206.13999899999999</v>
      </c>
      <c r="F1981" s="37">
        <v>207.86999499999999</v>
      </c>
      <c r="G1981" s="38">
        <v>93537800</v>
      </c>
      <c r="H1981" s="37">
        <v>181.46418800000001</v>
      </c>
      <c r="I1981" s="41">
        <f t="shared" si="227"/>
        <v>0.87296960775892651</v>
      </c>
      <c r="J1981" s="41">
        <f t="shared" ca="1" si="228"/>
        <v>1</v>
      </c>
      <c r="K1981" s="37">
        <f t="shared" si="229"/>
        <v>179.98</v>
      </c>
      <c r="L1981" s="37">
        <f t="shared" si="230"/>
        <v>181.79</v>
      </c>
      <c r="M1981" s="37">
        <f t="shared" si="231"/>
        <v>179.95</v>
      </c>
      <c r="N1981" s="37">
        <f t="shared" si="232"/>
        <v>181.46</v>
      </c>
      <c r="O1981" s="38">
        <f t="shared" ca="1" si="233"/>
        <v>93537800</v>
      </c>
    </row>
    <row r="1982" spans="1:15" x14ac:dyDescent="0.4">
      <c r="A1982">
        <v>1967</v>
      </c>
      <c r="B1982" s="63">
        <v>42513</v>
      </c>
      <c r="C1982" s="37">
        <v>205.509995</v>
      </c>
      <c r="D1982" s="37">
        <v>205.83999600000001</v>
      </c>
      <c r="E1982" s="37">
        <v>204.990005</v>
      </c>
      <c r="F1982" s="37">
        <v>205.21000699999999</v>
      </c>
      <c r="G1982" s="38">
        <v>58682600</v>
      </c>
      <c r="H1982" s="37">
        <v>179.142166</v>
      </c>
      <c r="I1982" s="41">
        <f t="shared" si="227"/>
        <v>0.87296993269923728</v>
      </c>
      <c r="J1982" s="41">
        <f t="shared" ca="1" si="228"/>
        <v>1</v>
      </c>
      <c r="K1982" s="37">
        <f t="shared" si="229"/>
        <v>179.4</v>
      </c>
      <c r="L1982" s="37">
        <f t="shared" si="230"/>
        <v>179.69</v>
      </c>
      <c r="M1982" s="37">
        <f t="shared" si="231"/>
        <v>178.95</v>
      </c>
      <c r="N1982" s="37">
        <f t="shared" si="232"/>
        <v>179.14</v>
      </c>
      <c r="O1982" s="38">
        <f t="shared" ca="1" si="233"/>
        <v>58682600</v>
      </c>
    </row>
    <row r="1983" spans="1:15" x14ac:dyDescent="0.4">
      <c r="A1983">
        <v>1968</v>
      </c>
      <c r="B1983" s="63">
        <v>42510</v>
      </c>
      <c r="C1983" s="37">
        <v>204.91999799999999</v>
      </c>
      <c r="D1983" s="37">
        <v>206.10000600000001</v>
      </c>
      <c r="E1983" s="37">
        <v>204.86000100000001</v>
      </c>
      <c r="F1983" s="37">
        <v>205.490005</v>
      </c>
      <c r="G1983" s="38">
        <v>104990400</v>
      </c>
      <c r="H1983" s="37">
        <v>179.386627</v>
      </c>
      <c r="I1983" s="41">
        <f t="shared" si="227"/>
        <v>0.87297008436006418</v>
      </c>
      <c r="J1983" s="41">
        <f t="shared" ca="1" si="228"/>
        <v>1</v>
      </c>
      <c r="K1983" s="37">
        <f t="shared" si="229"/>
        <v>178.89</v>
      </c>
      <c r="L1983" s="37">
        <f t="shared" si="230"/>
        <v>179.92</v>
      </c>
      <c r="M1983" s="37">
        <f t="shared" si="231"/>
        <v>178.84</v>
      </c>
      <c r="N1983" s="37">
        <f t="shared" si="232"/>
        <v>179.39</v>
      </c>
      <c r="O1983" s="38">
        <f t="shared" ca="1" si="233"/>
        <v>104990400</v>
      </c>
    </row>
    <row r="1984" spans="1:15" x14ac:dyDescent="0.4">
      <c r="A1984">
        <v>1969</v>
      </c>
      <c r="B1984" s="63">
        <v>42509</v>
      </c>
      <c r="C1984" s="37">
        <v>204.05999800000001</v>
      </c>
      <c r="D1984" s="37">
        <v>204.53999300000001</v>
      </c>
      <c r="E1984" s="37">
        <v>202.779999</v>
      </c>
      <c r="F1984" s="37">
        <v>204.199997</v>
      </c>
      <c r="G1984" s="38">
        <v>115430500</v>
      </c>
      <c r="H1984" s="37">
        <v>178.26048299999999</v>
      </c>
      <c r="I1984" s="41">
        <f t="shared" si="227"/>
        <v>0.87297005689965801</v>
      </c>
      <c r="J1984" s="41">
        <f t="shared" ca="1" si="228"/>
        <v>1</v>
      </c>
      <c r="K1984" s="37">
        <f t="shared" si="229"/>
        <v>178.14</v>
      </c>
      <c r="L1984" s="37">
        <f t="shared" si="230"/>
        <v>178.56</v>
      </c>
      <c r="M1984" s="37">
        <f t="shared" si="231"/>
        <v>177.02</v>
      </c>
      <c r="N1984" s="37">
        <f t="shared" si="232"/>
        <v>178.26</v>
      </c>
      <c r="O1984" s="38">
        <f t="shared" ca="1" si="233"/>
        <v>115430500</v>
      </c>
    </row>
    <row r="1985" spans="1:15" x14ac:dyDescent="0.4">
      <c r="A1985">
        <v>1970</v>
      </c>
      <c r="B1985" s="63">
        <v>42508</v>
      </c>
      <c r="C1985" s="37">
        <v>204.44000199999999</v>
      </c>
      <c r="D1985" s="37">
        <v>206.300003</v>
      </c>
      <c r="E1985" s="37">
        <v>203.63000500000001</v>
      </c>
      <c r="F1985" s="37">
        <v>204.91000399999999</v>
      </c>
      <c r="G1985" s="38">
        <v>120062100</v>
      </c>
      <c r="H1985" s="37">
        <v>178.88024899999999</v>
      </c>
      <c r="I1985" s="41">
        <f t="shared" si="227"/>
        <v>0.87296981849651423</v>
      </c>
      <c r="J1985" s="41">
        <f t="shared" ca="1" si="228"/>
        <v>1</v>
      </c>
      <c r="K1985" s="37">
        <f t="shared" si="229"/>
        <v>178.47</v>
      </c>
      <c r="L1985" s="37">
        <f t="shared" si="230"/>
        <v>180.09</v>
      </c>
      <c r="M1985" s="37">
        <f t="shared" si="231"/>
        <v>177.76</v>
      </c>
      <c r="N1985" s="37">
        <f t="shared" si="232"/>
        <v>178.88</v>
      </c>
      <c r="O1985" s="38">
        <f t="shared" ca="1" si="233"/>
        <v>120062100</v>
      </c>
    </row>
    <row r="1986" spans="1:15" x14ac:dyDescent="0.4">
      <c r="A1986">
        <v>1971</v>
      </c>
      <c r="B1986" s="63">
        <v>42507</v>
      </c>
      <c r="C1986" s="37">
        <v>206.46000699999999</v>
      </c>
      <c r="D1986" s="37">
        <v>206.800003</v>
      </c>
      <c r="E1986" s="37">
        <v>204.229996</v>
      </c>
      <c r="F1986" s="37">
        <v>204.85000600000001</v>
      </c>
      <c r="G1986" s="38">
        <v>114924900</v>
      </c>
      <c r="H1986" s="37">
        <v>178.827866</v>
      </c>
      <c r="I1986" s="41">
        <f t="shared" si="227"/>
        <v>0.87296978648855883</v>
      </c>
      <c r="J1986" s="41">
        <f t="shared" ca="1" si="228"/>
        <v>1</v>
      </c>
      <c r="K1986" s="37">
        <f t="shared" si="229"/>
        <v>180.23</v>
      </c>
      <c r="L1986" s="37">
        <f t="shared" si="230"/>
        <v>180.53</v>
      </c>
      <c r="M1986" s="37">
        <f t="shared" si="231"/>
        <v>178.29</v>
      </c>
      <c r="N1986" s="37">
        <f t="shared" si="232"/>
        <v>178.83</v>
      </c>
      <c r="O1986" s="38">
        <f t="shared" ca="1" si="233"/>
        <v>114924900</v>
      </c>
    </row>
    <row r="1987" spans="1:15" x14ac:dyDescent="0.4">
      <c r="A1987">
        <v>1972</v>
      </c>
      <c r="B1987" s="63">
        <v>42506</v>
      </c>
      <c r="C1987" s="37">
        <v>204.96000699999999</v>
      </c>
      <c r="D1987" s="37">
        <v>207.33999600000001</v>
      </c>
      <c r="E1987" s="37">
        <v>204.88999899999999</v>
      </c>
      <c r="F1987" s="37">
        <v>206.779999</v>
      </c>
      <c r="G1987" s="38">
        <v>77486800</v>
      </c>
      <c r="H1987" s="37">
        <v>180.51269500000001</v>
      </c>
      <c r="I1987" s="41">
        <f t="shared" si="227"/>
        <v>0.87296980304173422</v>
      </c>
      <c r="J1987" s="41">
        <f t="shared" ca="1" si="228"/>
        <v>1</v>
      </c>
      <c r="K1987" s="37">
        <f t="shared" si="229"/>
        <v>178.92</v>
      </c>
      <c r="L1987" s="37">
        <f t="shared" si="230"/>
        <v>181</v>
      </c>
      <c r="M1987" s="37">
        <f t="shared" si="231"/>
        <v>178.86</v>
      </c>
      <c r="N1987" s="37">
        <f t="shared" si="232"/>
        <v>180.51</v>
      </c>
      <c r="O1987" s="38">
        <f t="shared" ca="1" si="233"/>
        <v>77486800</v>
      </c>
    </row>
    <row r="1988" spans="1:15" x14ac:dyDescent="0.4">
      <c r="A1988">
        <v>1973</v>
      </c>
      <c r="B1988" s="63">
        <v>42503</v>
      </c>
      <c r="C1988" s="37">
        <v>206.21000699999999</v>
      </c>
      <c r="D1988" s="37">
        <v>206.86000100000001</v>
      </c>
      <c r="E1988" s="37">
        <v>204.38000500000001</v>
      </c>
      <c r="F1988" s="37">
        <v>204.759995</v>
      </c>
      <c r="G1988" s="38">
        <v>96474600</v>
      </c>
      <c r="H1988" s="37">
        <v>178.74928299999999</v>
      </c>
      <c r="I1988" s="41">
        <f t="shared" si="227"/>
        <v>0.8729697566167649</v>
      </c>
      <c r="J1988" s="41">
        <f t="shared" ca="1" si="228"/>
        <v>1</v>
      </c>
      <c r="K1988" s="37">
        <f t="shared" si="229"/>
        <v>180.02</v>
      </c>
      <c r="L1988" s="37">
        <f t="shared" si="230"/>
        <v>180.58</v>
      </c>
      <c r="M1988" s="37">
        <f t="shared" si="231"/>
        <v>178.42</v>
      </c>
      <c r="N1988" s="37">
        <f t="shared" si="232"/>
        <v>178.75</v>
      </c>
      <c r="O1988" s="38">
        <f t="shared" ca="1" si="233"/>
        <v>96474600</v>
      </c>
    </row>
    <row r="1989" spans="1:15" x14ac:dyDescent="0.4">
      <c r="A1989">
        <v>1974</v>
      </c>
      <c r="B1989" s="63">
        <v>42502</v>
      </c>
      <c r="C1989" s="37">
        <v>207.28999300000001</v>
      </c>
      <c r="D1989" s="37">
        <v>207.490005</v>
      </c>
      <c r="E1989" s="37">
        <v>205.36999499999999</v>
      </c>
      <c r="F1989" s="37">
        <v>206.55999800000001</v>
      </c>
      <c r="G1989" s="38">
        <v>89586300</v>
      </c>
      <c r="H1989" s="37">
        <v>180.320694</v>
      </c>
      <c r="I1989" s="41">
        <f t="shared" si="227"/>
        <v>0.87297006073751027</v>
      </c>
      <c r="J1989" s="41">
        <f t="shared" ca="1" si="228"/>
        <v>1</v>
      </c>
      <c r="K1989" s="37">
        <f t="shared" si="229"/>
        <v>180.96</v>
      </c>
      <c r="L1989" s="37">
        <f t="shared" si="230"/>
        <v>181.13</v>
      </c>
      <c r="M1989" s="37">
        <f t="shared" si="231"/>
        <v>179.28</v>
      </c>
      <c r="N1989" s="37">
        <f t="shared" si="232"/>
        <v>180.32</v>
      </c>
      <c r="O1989" s="38">
        <f t="shared" ca="1" si="233"/>
        <v>89586300</v>
      </c>
    </row>
    <row r="1990" spans="1:15" x14ac:dyDescent="0.4">
      <c r="A1990">
        <v>1975</v>
      </c>
      <c r="B1990" s="63">
        <v>42501</v>
      </c>
      <c r="C1990" s="37">
        <v>207.91000399999999</v>
      </c>
      <c r="D1990" s="37">
        <v>208.53999300000001</v>
      </c>
      <c r="E1990" s="37">
        <v>206.5</v>
      </c>
      <c r="F1990" s="37">
        <v>206.5</v>
      </c>
      <c r="G1990" s="38">
        <v>81727000</v>
      </c>
      <c r="H1990" s="37">
        <v>180.26829499999999</v>
      </c>
      <c r="I1990" s="41">
        <f t="shared" si="227"/>
        <v>0.87296995157384982</v>
      </c>
      <c r="J1990" s="41">
        <f t="shared" ca="1" si="228"/>
        <v>1</v>
      </c>
      <c r="K1990" s="37">
        <f t="shared" si="229"/>
        <v>181.5</v>
      </c>
      <c r="L1990" s="37">
        <f t="shared" si="230"/>
        <v>182.05</v>
      </c>
      <c r="M1990" s="37">
        <f t="shared" si="231"/>
        <v>180.27</v>
      </c>
      <c r="N1990" s="37">
        <f t="shared" si="232"/>
        <v>180.27</v>
      </c>
      <c r="O1990" s="38">
        <f t="shared" ca="1" si="233"/>
        <v>81727000</v>
      </c>
    </row>
    <row r="1991" spans="1:15" x14ac:dyDescent="0.4">
      <c r="A1991">
        <v>1976</v>
      </c>
      <c r="B1991" s="63">
        <v>42500</v>
      </c>
      <c r="C1991" s="37">
        <v>206.720001</v>
      </c>
      <c r="D1991" s="37">
        <v>208.470001</v>
      </c>
      <c r="E1991" s="37">
        <v>206.63999899999999</v>
      </c>
      <c r="F1991" s="37">
        <v>208.449997</v>
      </c>
      <c r="G1991" s="38">
        <v>77472200</v>
      </c>
      <c r="H1991" s="37">
        <v>181.97053500000001</v>
      </c>
      <c r="I1991" s="41">
        <f t="shared" si="227"/>
        <v>0.87296971752894781</v>
      </c>
      <c r="J1991" s="41">
        <f t="shared" ca="1" si="228"/>
        <v>1</v>
      </c>
      <c r="K1991" s="37">
        <f t="shared" si="229"/>
        <v>180.46</v>
      </c>
      <c r="L1991" s="37">
        <f t="shared" si="230"/>
        <v>181.99</v>
      </c>
      <c r="M1991" s="37">
        <f t="shared" si="231"/>
        <v>180.39</v>
      </c>
      <c r="N1991" s="37">
        <f t="shared" si="232"/>
        <v>181.97</v>
      </c>
      <c r="O1991" s="38">
        <f t="shared" ca="1" si="233"/>
        <v>77472200</v>
      </c>
    </row>
    <row r="1992" spans="1:15" x14ac:dyDescent="0.4">
      <c r="A1992">
        <v>1977</v>
      </c>
      <c r="B1992" s="63">
        <v>42499</v>
      </c>
      <c r="C1992" s="37">
        <v>205.570007</v>
      </c>
      <c r="D1992" s="37">
        <v>206.39999399999999</v>
      </c>
      <c r="E1992" s="37">
        <v>205.36000100000001</v>
      </c>
      <c r="F1992" s="37">
        <v>205.88999899999999</v>
      </c>
      <c r="G1992" s="38">
        <v>74374900</v>
      </c>
      <c r="H1992" s="37">
        <v>179.73580899999999</v>
      </c>
      <c r="I1992" s="41">
        <f t="shared" si="227"/>
        <v>0.87297008049429348</v>
      </c>
      <c r="J1992" s="41">
        <f t="shared" ca="1" si="228"/>
        <v>1</v>
      </c>
      <c r="K1992" s="37">
        <f t="shared" si="229"/>
        <v>179.46</v>
      </c>
      <c r="L1992" s="37">
        <f t="shared" si="230"/>
        <v>180.18</v>
      </c>
      <c r="M1992" s="37">
        <f t="shared" si="231"/>
        <v>179.27</v>
      </c>
      <c r="N1992" s="37">
        <f t="shared" si="232"/>
        <v>179.74</v>
      </c>
      <c r="O1992" s="38">
        <f t="shared" ca="1" si="233"/>
        <v>74374900</v>
      </c>
    </row>
    <row r="1993" spans="1:15" x14ac:dyDescent="0.4">
      <c r="A1993">
        <v>1978</v>
      </c>
      <c r="B1993" s="63">
        <v>42496</v>
      </c>
      <c r="C1993" s="37">
        <v>204.05999800000001</v>
      </c>
      <c r="D1993" s="37">
        <v>205.770004</v>
      </c>
      <c r="E1993" s="37">
        <v>203.88000500000001</v>
      </c>
      <c r="F1993" s="37">
        <v>205.720001</v>
      </c>
      <c r="G1993" s="38">
        <v>89315000</v>
      </c>
      <c r="H1993" s="37">
        <v>179.58737199999999</v>
      </c>
      <c r="I1993" s="41">
        <f t="shared" si="227"/>
        <v>0.87296991603650631</v>
      </c>
      <c r="J1993" s="41">
        <f t="shared" ca="1" si="228"/>
        <v>1</v>
      </c>
      <c r="K1993" s="37">
        <f t="shared" si="229"/>
        <v>178.14</v>
      </c>
      <c r="L1993" s="37">
        <f t="shared" si="230"/>
        <v>179.63</v>
      </c>
      <c r="M1993" s="37">
        <f t="shared" si="231"/>
        <v>177.98</v>
      </c>
      <c r="N1993" s="37">
        <f t="shared" si="232"/>
        <v>179.59</v>
      </c>
      <c r="O1993" s="38">
        <f t="shared" ca="1" si="233"/>
        <v>89315000</v>
      </c>
    </row>
    <row r="1994" spans="1:15" x14ac:dyDescent="0.4">
      <c r="A1994">
        <v>1979</v>
      </c>
      <c r="B1994" s="63">
        <v>42495</v>
      </c>
      <c r="C1994" s="37">
        <v>205.55999800000001</v>
      </c>
      <c r="D1994" s="37">
        <v>205.979996</v>
      </c>
      <c r="E1994" s="37">
        <v>204.470001</v>
      </c>
      <c r="F1994" s="37">
        <v>204.970001</v>
      </c>
      <c r="G1994" s="38">
        <v>67619200</v>
      </c>
      <c r="H1994" s="37">
        <v>178.93263200000001</v>
      </c>
      <c r="I1994" s="41">
        <f t="shared" si="227"/>
        <v>0.87296985474474387</v>
      </c>
      <c r="J1994" s="41">
        <f t="shared" ca="1" si="228"/>
        <v>1</v>
      </c>
      <c r="K1994" s="37">
        <f t="shared" si="229"/>
        <v>179.45</v>
      </c>
      <c r="L1994" s="37">
        <f t="shared" si="230"/>
        <v>179.81</v>
      </c>
      <c r="M1994" s="37">
        <f t="shared" si="231"/>
        <v>178.5</v>
      </c>
      <c r="N1994" s="37">
        <f t="shared" si="232"/>
        <v>178.93</v>
      </c>
      <c r="O1994" s="38">
        <f t="shared" ca="1" si="233"/>
        <v>67619200</v>
      </c>
    </row>
    <row r="1995" spans="1:15" x14ac:dyDescent="0.4">
      <c r="A1995">
        <v>1980</v>
      </c>
      <c r="B1995" s="63">
        <v>42494</v>
      </c>
      <c r="C1995" s="37">
        <v>204.990005</v>
      </c>
      <c r="D1995" s="37">
        <v>205.85000600000001</v>
      </c>
      <c r="E1995" s="37">
        <v>204.41999799999999</v>
      </c>
      <c r="F1995" s="37">
        <v>205.009995</v>
      </c>
      <c r="G1995" s="38">
        <v>92243800</v>
      </c>
      <c r="H1995" s="37">
        <v>178.96751399999999</v>
      </c>
      <c r="I1995" s="41">
        <f t="shared" si="227"/>
        <v>0.87296970081873326</v>
      </c>
      <c r="J1995" s="41">
        <f t="shared" ca="1" si="228"/>
        <v>1</v>
      </c>
      <c r="K1995" s="37">
        <f t="shared" si="229"/>
        <v>178.95</v>
      </c>
      <c r="L1995" s="37">
        <f t="shared" si="230"/>
        <v>179.7</v>
      </c>
      <c r="M1995" s="37">
        <f t="shared" si="231"/>
        <v>178.45</v>
      </c>
      <c r="N1995" s="37">
        <f t="shared" si="232"/>
        <v>178.97</v>
      </c>
      <c r="O1995" s="38">
        <f t="shared" ca="1" si="233"/>
        <v>92243800</v>
      </c>
    </row>
    <row r="1996" spans="1:15" x14ac:dyDescent="0.4">
      <c r="A1996">
        <v>1981</v>
      </c>
      <c r="B1996" s="63">
        <v>42493</v>
      </c>
      <c r="C1996" s="37">
        <v>206.520004</v>
      </c>
      <c r="D1996" s="37">
        <v>206.800003</v>
      </c>
      <c r="E1996" s="37">
        <v>205.279999</v>
      </c>
      <c r="F1996" s="37">
        <v>206.16000399999999</v>
      </c>
      <c r="G1996" s="38">
        <v>106422100</v>
      </c>
      <c r="H1996" s="37">
        <v>179.97146599999999</v>
      </c>
      <c r="I1996" s="41">
        <f t="shared" si="227"/>
        <v>0.87296984142472178</v>
      </c>
      <c r="J1996" s="41">
        <f t="shared" ca="1" si="228"/>
        <v>1</v>
      </c>
      <c r="K1996" s="37">
        <f t="shared" si="229"/>
        <v>180.29</v>
      </c>
      <c r="L1996" s="37">
        <f t="shared" si="230"/>
        <v>180.53</v>
      </c>
      <c r="M1996" s="37">
        <f t="shared" si="231"/>
        <v>179.2</v>
      </c>
      <c r="N1996" s="37">
        <f t="shared" si="232"/>
        <v>179.97</v>
      </c>
      <c r="O1996" s="38">
        <f t="shared" ca="1" si="233"/>
        <v>106422100</v>
      </c>
    </row>
    <row r="1997" spans="1:15" x14ac:dyDescent="0.4">
      <c r="A1997">
        <v>1982</v>
      </c>
      <c r="B1997" s="63">
        <v>42492</v>
      </c>
      <c r="C1997" s="37">
        <v>206.91999799999999</v>
      </c>
      <c r="D1997" s="37">
        <v>208.179993</v>
      </c>
      <c r="E1997" s="37">
        <v>206.41000399999999</v>
      </c>
      <c r="F1997" s="37">
        <v>207.970001</v>
      </c>
      <c r="G1997" s="38">
        <v>62188000</v>
      </c>
      <c r="H1997" s="37">
        <v>181.55157500000001</v>
      </c>
      <c r="I1997" s="41">
        <f t="shared" si="227"/>
        <v>0.87297001551680531</v>
      </c>
      <c r="J1997" s="41">
        <f t="shared" ca="1" si="228"/>
        <v>1</v>
      </c>
      <c r="K1997" s="37">
        <f t="shared" si="229"/>
        <v>180.63</v>
      </c>
      <c r="L1997" s="37">
        <f t="shared" si="230"/>
        <v>181.73</v>
      </c>
      <c r="M1997" s="37">
        <f t="shared" si="231"/>
        <v>180.19</v>
      </c>
      <c r="N1997" s="37">
        <f t="shared" si="232"/>
        <v>181.55</v>
      </c>
      <c r="O1997" s="38">
        <f t="shared" ca="1" si="233"/>
        <v>62188000</v>
      </c>
    </row>
    <row r="1998" spans="1:15" x14ac:dyDescent="0.4">
      <c r="A1998">
        <v>1983</v>
      </c>
      <c r="B1998" s="63">
        <v>42489</v>
      </c>
      <c r="C1998" s="37">
        <v>206.720001</v>
      </c>
      <c r="D1998" s="37">
        <v>207.13000500000001</v>
      </c>
      <c r="E1998" s="37">
        <v>205.029999</v>
      </c>
      <c r="F1998" s="37">
        <v>206.33000200000001</v>
      </c>
      <c r="G1998" s="38">
        <v>142424100</v>
      </c>
      <c r="H1998" s="37">
        <v>180.11990399999999</v>
      </c>
      <c r="I1998" s="41">
        <f t="shared" si="227"/>
        <v>0.87297001043987765</v>
      </c>
      <c r="J1998" s="41">
        <f t="shared" ca="1" si="228"/>
        <v>1</v>
      </c>
      <c r="K1998" s="37">
        <f t="shared" si="229"/>
        <v>180.46</v>
      </c>
      <c r="L1998" s="37">
        <f t="shared" si="230"/>
        <v>180.82</v>
      </c>
      <c r="M1998" s="37">
        <f t="shared" si="231"/>
        <v>178.99</v>
      </c>
      <c r="N1998" s="37">
        <f t="shared" si="232"/>
        <v>180.12</v>
      </c>
      <c r="O1998" s="38">
        <f t="shared" ca="1" si="233"/>
        <v>142424100</v>
      </c>
    </row>
    <row r="1999" spans="1:15" x14ac:dyDescent="0.4">
      <c r="A1999">
        <v>1984</v>
      </c>
      <c r="B1999" s="63">
        <v>42488</v>
      </c>
      <c r="C1999" s="37">
        <v>208.46000699999999</v>
      </c>
      <c r="D1999" s="37">
        <v>209.759995</v>
      </c>
      <c r="E1999" s="37">
        <v>206.96000699999999</v>
      </c>
      <c r="F1999" s="37">
        <v>207.449997</v>
      </c>
      <c r="G1999" s="38">
        <v>97216200</v>
      </c>
      <c r="H1999" s="37">
        <v>181.097565</v>
      </c>
      <c r="I1999" s="41">
        <f t="shared" si="227"/>
        <v>0.87296971616731334</v>
      </c>
      <c r="J1999" s="41">
        <f t="shared" ca="1" si="228"/>
        <v>1</v>
      </c>
      <c r="K1999" s="37">
        <f t="shared" si="229"/>
        <v>181.98</v>
      </c>
      <c r="L1999" s="37">
        <f t="shared" si="230"/>
        <v>183.11</v>
      </c>
      <c r="M1999" s="37">
        <f t="shared" si="231"/>
        <v>180.67</v>
      </c>
      <c r="N1999" s="37">
        <f t="shared" si="232"/>
        <v>181.1</v>
      </c>
      <c r="O1999" s="38">
        <f t="shared" ca="1" si="233"/>
        <v>97216200</v>
      </c>
    </row>
    <row r="2000" spans="1:15" x14ac:dyDescent="0.4">
      <c r="A2000">
        <v>1985</v>
      </c>
      <c r="B2000" s="63">
        <v>42487</v>
      </c>
      <c r="C2000" s="37">
        <v>208.470001</v>
      </c>
      <c r="D2000" s="37">
        <v>209.80999800000001</v>
      </c>
      <c r="E2000" s="37">
        <v>208.050003</v>
      </c>
      <c r="F2000" s="37">
        <v>209.35000600000001</v>
      </c>
      <c r="G2000" s="38">
        <v>77329400</v>
      </c>
      <c r="H2000" s="37">
        <v>182.756271</v>
      </c>
      <c r="I2000" s="41">
        <f t="shared" si="227"/>
        <v>0.87296998214559396</v>
      </c>
      <c r="J2000" s="41">
        <f t="shared" ca="1" si="228"/>
        <v>1</v>
      </c>
      <c r="K2000" s="37">
        <f t="shared" si="229"/>
        <v>181.99</v>
      </c>
      <c r="L2000" s="37">
        <f t="shared" si="230"/>
        <v>183.16</v>
      </c>
      <c r="M2000" s="37">
        <f t="shared" si="231"/>
        <v>181.62</v>
      </c>
      <c r="N2000" s="37">
        <f t="shared" si="232"/>
        <v>182.76</v>
      </c>
      <c r="O2000" s="38">
        <f t="shared" ca="1" si="233"/>
        <v>77329400</v>
      </c>
    </row>
    <row r="2001" spans="1:15" x14ac:dyDescent="0.4">
      <c r="A2001">
        <v>1986</v>
      </c>
      <c r="B2001" s="63">
        <v>42486</v>
      </c>
      <c r="C2001" s="37">
        <v>209.03999300000001</v>
      </c>
      <c r="D2001" s="37">
        <v>209.520004</v>
      </c>
      <c r="E2001" s="37">
        <v>208.36000100000001</v>
      </c>
      <c r="F2001" s="37">
        <v>208.91999799999999</v>
      </c>
      <c r="G2001" s="38">
        <v>75864200</v>
      </c>
      <c r="H2001" s="37">
        <v>182.38082900000001</v>
      </c>
      <c r="I2001" s="41">
        <f t="shared" ref="I2001:I2064" si="234">IF(F2001=0,1,H2001/F2001)</f>
        <v>0.87296970489153469</v>
      </c>
      <c r="J2001" s="41">
        <f t="shared" ref="J2001:J2064" ca="1" si="235">INDEX(OFFSET($T$15,0,0,$S$13+1,1),MATCH(B2001,OFFSET($Q$15,0,0,$S$13+1,1),-1))</f>
        <v>1</v>
      </c>
      <c r="K2001" s="37">
        <f t="shared" ref="K2001:K2064" si="236">ROUND($I2001*C2001,2)</f>
        <v>182.49</v>
      </c>
      <c r="L2001" s="37">
        <f t="shared" ref="L2001:L2064" si="237">ROUND($I2001*D2001,2)</f>
        <v>182.9</v>
      </c>
      <c r="M2001" s="37">
        <f t="shared" ref="M2001:M2064" si="238">ROUND($I2001*E2001,2)</f>
        <v>181.89</v>
      </c>
      <c r="N2001" s="37">
        <f t="shared" ref="N2001:N2064" si="239">ROUND($I2001*F2001,2)</f>
        <v>182.38</v>
      </c>
      <c r="O2001" s="38">
        <f t="shared" ref="O2001:O2064" ca="1" si="240">G2001*J2001</f>
        <v>75864200</v>
      </c>
    </row>
    <row r="2002" spans="1:15" x14ac:dyDescent="0.4">
      <c r="A2002">
        <v>1987</v>
      </c>
      <c r="B2002" s="63">
        <v>42485</v>
      </c>
      <c r="C2002" s="37">
        <v>208.259995</v>
      </c>
      <c r="D2002" s="37">
        <v>208.66000399999999</v>
      </c>
      <c r="E2002" s="37">
        <v>207.53999300000001</v>
      </c>
      <c r="F2002" s="37">
        <v>208.61000100000001</v>
      </c>
      <c r="G2002" s="38">
        <v>66166500</v>
      </c>
      <c r="H2002" s="37">
        <v>182.110275</v>
      </c>
      <c r="I2002" s="41">
        <f t="shared" si="234"/>
        <v>0.87297001163429355</v>
      </c>
      <c r="J2002" s="41">
        <f t="shared" ca="1" si="235"/>
        <v>1</v>
      </c>
      <c r="K2002" s="37">
        <f t="shared" si="236"/>
        <v>181.8</v>
      </c>
      <c r="L2002" s="37">
        <f t="shared" si="237"/>
        <v>182.15</v>
      </c>
      <c r="M2002" s="37">
        <f t="shared" si="238"/>
        <v>181.18</v>
      </c>
      <c r="N2002" s="37">
        <f t="shared" si="239"/>
        <v>182.11</v>
      </c>
      <c r="O2002" s="38">
        <f t="shared" ca="1" si="240"/>
        <v>66166500</v>
      </c>
    </row>
    <row r="2003" spans="1:15" x14ac:dyDescent="0.4">
      <c r="A2003">
        <v>1988</v>
      </c>
      <c r="B2003" s="63">
        <v>42482</v>
      </c>
      <c r="C2003" s="37">
        <v>208.550003</v>
      </c>
      <c r="D2003" s="37">
        <v>209.28999300000001</v>
      </c>
      <c r="E2003" s="37">
        <v>207.91000399999999</v>
      </c>
      <c r="F2003" s="37">
        <v>208.970001</v>
      </c>
      <c r="G2003" s="38">
        <v>99251700</v>
      </c>
      <c r="H2003" s="37">
        <v>182.42453</v>
      </c>
      <c r="I2003" s="41">
        <f t="shared" si="234"/>
        <v>0.87296994366191349</v>
      </c>
      <c r="J2003" s="41">
        <f t="shared" ca="1" si="235"/>
        <v>1</v>
      </c>
      <c r="K2003" s="37">
        <f t="shared" si="236"/>
        <v>182.06</v>
      </c>
      <c r="L2003" s="37">
        <f t="shared" si="237"/>
        <v>182.7</v>
      </c>
      <c r="M2003" s="37">
        <f t="shared" si="238"/>
        <v>181.5</v>
      </c>
      <c r="N2003" s="37">
        <f t="shared" si="239"/>
        <v>182.42</v>
      </c>
      <c r="O2003" s="38">
        <f t="shared" ca="1" si="240"/>
        <v>99251700</v>
      </c>
    </row>
    <row r="2004" spans="1:15" x14ac:dyDescent="0.4">
      <c r="A2004">
        <v>1989</v>
      </c>
      <c r="B2004" s="63">
        <v>42481</v>
      </c>
      <c r="C2004" s="37">
        <v>210.11999499999999</v>
      </c>
      <c r="D2004" s="37">
        <v>210.25</v>
      </c>
      <c r="E2004" s="37">
        <v>208.64999399999999</v>
      </c>
      <c r="F2004" s="37">
        <v>208.970001</v>
      </c>
      <c r="G2004" s="38">
        <v>85695000</v>
      </c>
      <c r="H2004" s="37">
        <v>182.42453</v>
      </c>
      <c r="I2004" s="41">
        <f t="shared" si="234"/>
        <v>0.87296994366191349</v>
      </c>
      <c r="J2004" s="41">
        <f t="shared" ca="1" si="235"/>
        <v>1</v>
      </c>
      <c r="K2004" s="37">
        <f t="shared" si="236"/>
        <v>183.43</v>
      </c>
      <c r="L2004" s="37">
        <f t="shared" si="237"/>
        <v>183.54</v>
      </c>
      <c r="M2004" s="37">
        <f t="shared" si="238"/>
        <v>182.15</v>
      </c>
      <c r="N2004" s="37">
        <f t="shared" si="239"/>
        <v>182.42</v>
      </c>
      <c r="O2004" s="38">
        <f t="shared" ca="1" si="240"/>
        <v>85695000</v>
      </c>
    </row>
    <row r="2005" spans="1:15" x14ac:dyDescent="0.4">
      <c r="A2005">
        <v>1990</v>
      </c>
      <c r="B2005" s="63">
        <v>42480</v>
      </c>
      <c r="C2005" s="37">
        <v>209.949997</v>
      </c>
      <c r="D2005" s="37">
        <v>210.91999799999999</v>
      </c>
      <c r="E2005" s="37">
        <v>209.38999899999999</v>
      </c>
      <c r="F2005" s="37">
        <v>210.10000600000001</v>
      </c>
      <c r="G2005" s="38">
        <v>81100300</v>
      </c>
      <c r="H2005" s="37">
        <v>183.41098</v>
      </c>
      <c r="I2005" s="41">
        <f t="shared" si="234"/>
        <v>0.87296989415602388</v>
      </c>
      <c r="J2005" s="41">
        <f t="shared" ca="1" si="235"/>
        <v>1</v>
      </c>
      <c r="K2005" s="37">
        <f t="shared" si="236"/>
        <v>183.28</v>
      </c>
      <c r="L2005" s="37">
        <f t="shared" si="237"/>
        <v>184.13</v>
      </c>
      <c r="M2005" s="37">
        <f t="shared" si="238"/>
        <v>182.79</v>
      </c>
      <c r="N2005" s="37">
        <f t="shared" si="239"/>
        <v>183.41</v>
      </c>
      <c r="O2005" s="38">
        <f t="shared" ca="1" si="240"/>
        <v>81100300</v>
      </c>
    </row>
    <row r="2006" spans="1:15" x14ac:dyDescent="0.4">
      <c r="A2006">
        <v>1991</v>
      </c>
      <c r="B2006" s="63">
        <v>42479</v>
      </c>
      <c r="C2006" s="37">
        <v>209.740005</v>
      </c>
      <c r="D2006" s="37">
        <v>210.199997</v>
      </c>
      <c r="E2006" s="37">
        <v>208.94000199999999</v>
      </c>
      <c r="F2006" s="37">
        <v>209.89999399999999</v>
      </c>
      <c r="G2006" s="38">
        <v>88316100</v>
      </c>
      <c r="H2006" s="37">
        <v>183.236389</v>
      </c>
      <c r="I2006" s="41">
        <f t="shared" si="234"/>
        <v>0.87296995825545387</v>
      </c>
      <c r="J2006" s="41">
        <f t="shared" ca="1" si="235"/>
        <v>1</v>
      </c>
      <c r="K2006" s="37">
        <f t="shared" si="236"/>
        <v>183.1</v>
      </c>
      <c r="L2006" s="37">
        <f t="shared" si="237"/>
        <v>183.5</v>
      </c>
      <c r="M2006" s="37">
        <f t="shared" si="238"/>
        <v>182.4</v>
      </c>
      <c r="N2006" s="37">
        <f t="shared" si="239"/>
        <v>183.24</v>
      </c>
      <c r="O2006" s="38">
        <f t="shared" ca="1" si="240"/>
        <v>88316100</v>
      </c>
    </row>
    <row r="2007" spans="1:15" x14ac:dyDescent="0.4">
      <c r="A2007">
        <v>1992</v>
      </c>
      <c r="B2007" s="63">
        <v>42478</v>
      </c>
      <c r="C2007" s="37">
        <v>207.779999</v>
      </c>
      <c r="D2007" s="37">
        <v>209.279999</v>
      </c>
      <c r="E2007" s="37">
        <v>207</v>
      </c>
      <c r="F2007" s="37">
        <v>209.240005</v>
      </c>
      <c r="G2007" s="38">
        <v>82531000</v>
      </c>
      <c r="H2007" s="37">
        <v>182.66023300000001</v>
      </c>
      <c r="I2007" s="41">
        <f t="shared" si="234"/>
        <v>0.87296993230333753</v>
      </c>
      <c r="J2007" s="41">
        <f t="shared" ca="1" si="235"/>
        <v>1</v>
      </c>
      <c r="K2007" s="37">
        <f t="shared" si="236"/>
        <v>181.39</v>
      </c>
      <c r="L2007" s="37">
        <f t="shared" si="237"/>
        <v>182.7</v>
      </c>
      <c r="M2007" s="37">
        <f t="shared" si="238"/>
        <v>180.7</v>
      </c>
      <c r="N2007" s="37">
        <f t="shared" si="239"/>
        <v>182.66</v>
      </c>
      <c r="O2007" s="38">
        <f t="shared" ca="1" si="240"/>
        <v>82531000</v>
      </c>
    </row>
    <row r="2008" spans="1:15" x14ac:dyDescent="0.4">
      <c r="A2008">
        <v>1993</v>
      </c>
      <c r="B2008" s="63">
        <v>42475</v>
      </c>
      <c r="C2008" s="37">
        <v>208.009995</v>
      </c>
      <c r="D2008" s="37">
        <v>208.16999799999999</v>
      </c>
      <c r="E2008" s="37">
        <v>207.39999399999999</v>
      </c>
      <c r="F2008" s="37">
        <v>207.779999</v>
      </c>
      <c r="G2008" s="38">
        <v>75761600</v>
      </c>
      <c r="H2008" s="37">
        <v>181.385651</v>
      </c>
      <c r="I2008" s="41">
        <f t="shared" si="234"/>
        <v>0.87296973661069266</v>
      </c>
      <c r="J2008" s="41">
        <f t="shared" ca="1" si="235"/>
        <v>1</v>
      </c>
      <c r="K2008" s="37">
        <f t="shared" si="236"/>
        <v>181.59</v>
      </c>
      <c r="L2008" s="37">
        <f t="shared" si="237"/>
        <v>181.73</v>
      </c>
      <c r="M2008" s="37">
        <f t="shared" si="238"/>
        <v>181.05</v>
      </c>
      <c r="N2008" s="37">
        <f t="shared" si="239"/>
        <v>181.39</v>
      </c>
      <c r="O2008" s="38">
        <f t="shared" ca="1" si="240"/>
        <v>75761600</v>
      </c>
    </row>
    <row r="2009" spans="1:15" x14ac:dyDescent="0.4">
      <c r="A2009">
        <v>1994</v>
      </c>
      <c r="B2009" s="63">
        <v>42474</v>
      </c>
      <c r="C2009" s="37">
        <v>208.070007</v>
      </c>
      <c r="D2009" s="37">
        <v>208.60000600000001</v>
      </c>
      <c r="E2009" s="37">
        <v>207.60000600000001</v>
      </c>
      <c r="F2009" s="37">
        <v>208.009995</v>
      </c>
      <c r="G2009" s="38">
        <v>65212900</v>
      </c>
      <c r="H2009" s="37">
        <v>181.58647199999999</v>
      </c>
      <c r="I2009" s="41">
        <f t="shared" si="234"/>
        <v>0.8729699358917824</v>
      </c>
      <c r="J2009" s="41">
        <f t="shared" ca="1" si="235"/>
        <v>1</v>
      </c>
      <c r="K2009" s="37">
        <f t="shared" si="236"/>
        <v>181.64</v>
      </c>
      <c r="L2009" s="37">
        <f t="shared" si="237"/>
        <v>182.1</v>
      </c>
      <c r="M2009" s="37">
        <f t="shared" si="238"/>
        <v>181.23</v>
      </c>
      <c r="N2009" s="37">
        <f t="shared" si="239"/>
        <v>181.59</v>
      </c>
      <c r="O2009" s="38">
        <f t="shared" ca="1" si="240"/>
        <v>65212900</v>
      </c>
    </row>
    <row r="2010" spans="1:15" x14ac:dyDescent="0.4">
      <c r="A2010">
        <v>1995</v>
      </c>
      <c r="B2010" s="63">
        <v>42473</v>
      </c>
      <c r="C2010" s="37">
        <v>207</v>
      </c>
      <c r="D2010" s="37">
        <v>208.10000600000001</v>
      </c>
      <c r="E2010" s="37">
        <v>206.83999600000001</v>
      </c>
      <c r="F2010" s="37">
        <v>208</v>
      </c>
      <c r="G2010" s="38">
        <v>96336400</v>
      </c>
      <c r="H2010" s="37">
        <v>181.57771299999999</v>
      </c>
      <c r="I2010" s="41">
        <f t="shared" si="234"/>
        <v>0.87296977403846143</v>
      </c>
      <c r="J2010" s="41">
        <f t="shared" ca="1" si="235"/>
        <v>1</v>
      </c>
      <c r="K2010" s="37">
        <f t="shared" si="236"/>
        <v>180.7</v>
      </c>
      <c r="L2010" s="37">
        <f t="shared" si="237"/>
        <v>181.67</v>
      </c>
      <c r="M2010" s="37">
        <f t="shared" si="238"/>
        <v>180.57</v>
      </c>
      <c r="N2010" s="37">
        <f t="shared" si="239"/>
        <v>181.58</v>
      </c>
      <c r="O2010" s="38">
        <f t="shared" ca="1" si="240"/>
        <v>96336400</v>
      </c>
    </row>
    <row r="2011" spans="1:15" x14ac:dyDescent="0.4">
      <c r="A2011">
        <v>1996</v>
      </c>
      <c r="B2011" s="63">
        <v>42472</v>
      </c>
      <c r="C2011" s="37">
        <v>204.220001</v>
      </c>
      <c r="D2011" s="37">
        <v>206.25</v>
      </c>
      <c r="E2011" s="37">
        <v>203.699997</v>
      </c>
      <c r="F2011" s="37">
        <v>205.91999799999999</v>
      </c>
      <c r="G2011" s="38">
        <v>115350600</v>
      </c>
      <c r="H2011" s="37">
        <v>179.76196300000001</v>
      </c>
      <c r="I2011" s="41">
        <f t="shared" si="234"/>
        <v>0.87296991426738468</v>
      </c>
      <c r="J2011" s="41">
        <f t="shared" ca="1" si="235"/>
        <v>1</v>
      </c>
      <c r="K2011" s="37">
        <f t="shared" si="236"/>
        <v>178.28</v>
      </c>
      <c r="L2011" s="37">
        <f t="shared" si="237"/>
        <v>180.05</v>
      </c>
      <c r="M2011" s="37">
        <f t="shared" si="238"/>
        <v>177.82</v>
      </c>
      <c r="N2011" s="37">
        <f t="shared" si="239"/>
        <v>179.76</v>
      </c>
      <c r="O2011" s="38">
        <f t="shared" ca="1" si="240"/>
        <v>115350600</v>
      </c>
    </row>
    <row r="2012" spans="1:15" x14ac:dyDescent="0.4">
      <c r="A2012">
        <v>1997</v>
      </c>
      <c r="B2012" s="63">
        <v>42471</v>
      </c>
      <c r="C2012" s="37">
        <v>205.25</v>
      </c>
      <c r="D2012" s="37">
        <v>206.070007</v>
      </c>
      <c r="E2012" s="37">
        <v>203.91000399999999</v>
      </c>
      <c r="F2012" s="37">
        <v>204.020004</v>
      </c>
      <c r="G2012" s="38">
        <v>83757500</v>
      </c>
      <c r="H2012" s="37">
        <v>178.10328699999999</v>
      </c>
      <c r="I2012" s="41">
        <f t="shared" si="234"/>
        <v>0.87296972604705958</v>
      </c>
      <c r="J2012" s="41">
        <f t="shared" ca="1" si="235"/>
        <v>1</v>
      </c>
      <c r="K2012" s="37">
        <f t="shared" si="236"/>
        <v>179.18</v>
      </c>
      <c r="L2012" s="37">
        <f t="shared" si="237"/>
        <v>179.89</v>
      </c>
      <c r="M2012" s="37">
        <f t="shared" si="238"/>
        <v>178.01</v>
      </c>
      <c r="N2012" s="37">
        <f t="shared" si="239"/>
        <v>178.1</v>
      </c>
      <c r="O2012" s="38">
        <f t="shared" ca="1" si="240"/>
        <v>83757500</v>
      </c>
    </row>
    <row r="2013" spans="1:15" x14ac:dyDescent="0.4">
      <c r="A2013">
        <v>1998</v>
      </c>
      <c r="B2013" s="63">
        <v>42468</v>
      </c>
      <c r="C2013" s="37">
        <v>205.33999600000001</v>
      </c>
      <c r="D2013" s="37">
        <v>205.85000600000001</v>
      </c>
      <c r="E2013" s="37">
        <v>203.86999499999999</v>
      </c>
      <c r="F2013" s="37">
        <v>204.5</v>
      </c>
      <c r="G2013" s="38">
        <v>95040600</v>
      </c>
      <c r="H2013" s="37">
        <v>178.52230800000001</v>
      </c>
      <c r="I2013" s="41">
        <f t="shared" si="234"/>
        <v>0.87296972127139372</v>
      </c>
      <c r="J2013" s="41">
        <f t="shared" ca="1" si="235"/>
        <v>1</v>
      </c>
      <c r="K2013" s="37">
        <f t="shared" si="236"/>
        <v>179.26</v>
      </c>
      <c r="L2013" s="37">
        <f t="shared" si="237"/>
        <v>179.7</v>
      </c>
      <c r="M2013" s="37">
        <f t="shared" si="238"/>
        <v>177.97</v>
      </c>
      <c r="N2013" s="37">
        <f t="shared" si="239"/>
        <v>178.52</v>
      </c>
      <c r="O2013" s="38">
        <f t="shared" ca="1" si="240"/>
        <v>95040600</v>
      </c>
    </row>
    <row r="2014" spans="1:15" x14ac:dyDescent="0.4">
      <c r="A2014">
        <v>1999</v>
      </c>
      <c r="B2014" s="63">
        <v>42467</v>
      </c>
      <c r="C2014" s="37">
        <v>205.13999899999999</v>
      </c>
      <c r="D2014" s="37">
        <v>205.55999800000001</v>
      </c>
      <c r="E2014" s="37">
        <v>203.08999600000001</v>
      </c>
      <c r="F2014" s="37">
        <v>203.949997</v>
      </c>
      <c r="G2014" s="38">
        <v>113859000</v>
      </c>
      <c r="H2014" s="37">
        <v>178.04222100000001</v>
      </c>
      <c r="I2014" s="41">
        <f t="shared" si="234"/>
        <v>0.87296996135773419</v>
      </c>
      <c r="J2014" s="41">
        <f t="shared" ca="1" si="235"/>
        <v>1</v>
      </c>
      <c r="K2014" s="37">
        <f t="shared" si="236"/>
        <v>179.08</v>
      </c>
      <c r="L2014" s="37">
        <f t="shared" si="237"/>
        <v>179.45</v>
      </c>
      <c r="M2014" s="37">
        <f t="shared" si="238"/>
        <v>177.29</v>
      </c>
      <c r="N2014" s="37">
        <f t="shared" si="239"/>
        <v>178.04</v>
      </c>
      <c r="O2014" s="38">
        <f t="shared" ca="1" si="240"/>
        <v>113859000</v>
      </c>
    </row>
    <row r="2015" spans="1:15" x14ac:dyDescent="0.4">
      <c r="A2015">
        <v>2000</v>
      </c>
      <c r="B2015" s="63">
        <v>42466</v>
      </c>
      <c r="C2015" s="37">
        <v>204.19000199999999</v>
      </c>
      <c r="D2015" s="37">
        <v>206.490005</v>
      </c>
      <c r="E2015" s="37">
        <v>203.979996</v>
      </c>
      <c r="F2015" s="37">
        <v>206.41999799999999</v>
      </c>
      <c r="G2015" s="38">
        <v>91839800</v>
      </c>
      <c r="H2015" s="37">
        <v>180.19845599999999</v>
      </c>
      <c r="I2015" s="41">
        <f t="shared" si="234"/>
        <v>0.87296995323098492</v>
      </c>
      <c r="J2015" s="41">
        <f t="shared" ca="1" si="235"/>
        <v>1</v>
      </c>
      <c r="K2015" s="37">
        <f t="shared" si="236"/>
        <v>178.25</v>
      </c>
      <c r="L2015" s="37">
        <f t="shared" si="237"/>
        <v>180.26</v>
      </c>
      <c r="M2015" s="37">
        <f t="shared" si="238"/>
        <v>178.07</v>
      </c>
      <c r="N2015" s="37">
        <f t="shared" si="239"/>
        <v>180.2</v>
      </c>
      <c r="O2015" s="38">
        <f t="shared" ca="1" si="240"/>
        <v>91839800</v>
      </c>
    </row>
    <row r="2016" spans="1:15" x14ac:dyDescent="0.4">
      <c r="A2016">
        <v>2001</v>
      </c>
      <c r="B2016" s="63">
        <v>42465</v>
      </c>
      <c r="C2016" s="37">
        <v>204.66999799999999</v>
      </c>
      <c r="D2016" s="37">
        <v>206.259995</v>
      </c>
      <c r="E2016" s="37">
        <v>203.88999899999999</v>
      </c>
      <c r="F2016" s="37">
        <v>204.19000199999999</v>
      </c>
      <c r="G2016" s="38">
        <v>99662200</v>
      </c>
      <c r="H2016" s="37">
        <v>178.251724</v>
      </c>
      <c r="I2016" s="41">
        <f t="shared" si="234"/>
        <v>0.87296989203222597</v>
      </c>
      <c r="J2016" s="41">
        <f t="shared" ca="1" si="235"/>
        <v>1</v>
      </c>
      <c r="K2016" s="37">
        <f t="shared" si="236"/>
        <v>178.67</v>
      </c>
      <c r="L2016" s="37">
        <f t="shared" si="237"/>
        <v>180.06</v>
      </c>
      <c r="M2016" s="37">
        <f t="shared" si="238"/>
        <v>177.99</v>
      </c>
      <c r="N2016" s="37">
        <f t="shared" si="239"/>
        <v>178.25</v>
      </c>
      <c r="O2016" s="38">
        <f t="shared" ca="1" si="240"/>
        <v>99662200</v>
      </c>
    </row>
    <row r="2017" spans="1:15" x14ac:dyDescent="0.4">
      <c r="A2017">
        <v>2002</v>
      </c>
      <c r="B2017" s="63">
        <v>42464</v>
      </c>
      <c r="C2017" s="37">
        <v>206.83000200000001</v>
      </c>
      <c r="D2017" s="37">
        <v>207.070007</v>
      </c>
      <c r="E2017" s="37">
        <v>205.88999899999999</v>
      </c>
      <c r="F2017" s="37">
        <v>206.25</v>
      </c>
      <c r="G2017" s="38">
        <v>63497000</v>
      </c>
      <c r="H2017" s="37">
        <v>180.050049</v>
      </c>
      <c r="I2017" s="41">
        <f t="shared" si="234"/>
        <v>0.87296993454545457</v>
      </c>
      <c r="J2017" s="41">
        <f t="shared" ca="1" si="235"/>
        <v>1</v>
      </c>
      <c r="K2017" s="37">
        <f t="shared" si="236"/>
        <v>180.56</v>
      </c>
      <c r="L2017" s="37">
        <f t="shared" si="237"/>
        <v>180.77</v>
      </c>
      <c r="M2017" s="37">
        <f t="shared" si="238"/>
        <v>179.74</v>
      </c>
      <c r="N2017" s="37">
        <f t="shared" si="239"/>
        <v>180.05</v>
      </c>
      <c r="O2017" s="38">
        <f t="shared" ca="1" si="240"/>
        <v>63497000</v>
      </c>
    </row>
    <row r="2018" spans="1:15" x14ac:dyDescent="0.4">
      <c r="A2018">
        <v>2003</v>
      </c>
      <c r="B2018" s="63">
        <v>42461</v>
      </c>
      <c r="C2018" s="37">
        <v>204.35000600000001</v>
      </c>
      <c r="D2018" s="37">
        <v>207.13999899999999</v>
      </c>
      <c r="E2018" s="37">
        <v>203.979996</v>
      </c>
      <c r="F2018" s="37">
        <v>206.91999799999999</v>
      </c>
      <c r="G2018" s="38">
        <v>114423500</v>
      </c>
      <c r="H2018" s="37">
        <v>180.63490300000001</v>
      </c>
      <c r="I2018" s="41">
        <f t="shared" si="234"/>
        <v>0.87296976969814211</v>
      </c>
      <c r="J2018" s="41">
        <f t="shared" ca="1" si="235"/>
        <v>1</v>
      </c>
      <c r="K2018" s="37">
        <f t="shared" si="236"/>
        <v>178.39</v>
      </c>
      <c r="L2018" s="37">
        <f t="shared" si="237"/>
        <v>180.83</v>
      </c>
      <c r="M2018" s="37">
        <f t="shared" si="238"/>
        <v>178.07</v>
      </c>
      <c r="N2018" s="37">
        <f t="shared" si="239"/>
        <v>180.63</v>
      </c>
      <c r="O2018" s="38">
        <f t="shared" ca="1" si="240"/>
        <v>114423500</v>
      </c>
    </row>
    <row r="2019" spans="1:15" x14ac:dyDescent="0.4">
      <c r="A2019">
        <v>2004</v>
      </c>
      <c r="B2019" s="63">
        <v>42460</v>
      </c>
      <c r="C2019" s="37">
        <v>205.91000399999999</v>
      </c>
      <c r="D2019" s="37">
        <v>206.41000399999999</v>
      </c>
      <c r="E2019" s="37">
        <v>205.33000200000001</v>
      </c>
      <c r="F2019" s="37">
        <v>205.520004</v>
      </c>
      <c r="G2019" s="38">
        <v>94584100</v>
      </c>
      <c r="H2019" s="37">
        <v>179.41279599999999</v>
      </c>
      <c r="I2019" s="41">
        <f t="shared" si="234"/>
        <v>0.87296999079466731</v>
      </c>
      <c r="J2019" s="41">
        <f t="shared" ca="1" si="235"/>
        <v>1</v>
      </c>
      <c r="K2019" s="37">
        <f t="shared" si="236"/>
        <v>179.75</v>
      </c>
      <c r="L2019" s="37">
        <f t="shared" si="237"/>
        <v>180.19</v>
      </c>
      <c r="M2019" s="37">
        <f t="shared" si="238"/>
        <v>179.25</v>
      </c>
      <c r="N2019" s="37">
        <f t="shared" si="239"/>
        <v>179.41</v>
      </c>
      <c r="O2019" s="38">
        <f t="shared" ca="1" si="240"/>
        <v>94584100</v>
      </c>
    </row>
    <row r="2020" spans="1:15" x14ac:dyDescent="0.4">
      <c r="A2020">
        <v>2005</v>
      </c>
      <c r="B2020" s="63">
        <v>42459</v>
      </c>
      <c r="C2020" s="37">
        <v>206.300003</v>
      </c>
      <c r="D2020" s="37">
        <v>206.86999499999999</v>
      </c>
      <c r="E2020" s="37">
        <v>205.58999600000001</v>
      </c>
      <c r="F2020" s="37">
        <v>206.020004</v>
      </c>
      <c r="G2020" s="38">
        <v>86365300</v>
      </c>
      <c r="H2020" s="37">
        <v>179.84922800000001</v>
      </c>
      <c r="I2020" s="41">
        <f t="shared" si="234"/>
        <v>0.87296973356043628</v>
      </c>
      <c r="J2020" s="41">
        <f t="shared" ca="1" si="235"/>
        <v>1</v>
      </c>
      <c r="K2020" s="37">
        <f t="shared" si="236"/>
        <v>180.09</v>
      </c>
      <c r="L2020" s="37">
        <f t="shared" si="237"/>
        <v>180.59</v>
      </c>
      <c r="M2020" s="37">
        <f t="shared" si="238"/>
        <v>179.47</v>
      </c>
      <c r="N2020" s="37">
        <f t="shared" si="239"/>
        <v>179.85</v>
      </c>
      <c r="O2020" s="38">
        <f t="shared" ca="1" si="240"/>
        <v>86365300</v>
      </c>
    </row>
    <row r="2021" spans="1:15" x14ac:dyDescent="0.4">
      <c r="A2021">
        <v>2006</v>
      </c>
      <c r="B2021" s="63">
        <v>42458</v>
      </c>
      <c r="C2021" s="37">
        <v>202.759995</v>
      </c>
      <c r="D2021" s="37">
        <v>205.25</v>
      </c>
      <c r="E2021" s="37">
        <v>202.39999399999999</v>
      </c>
      <c r="F2021" s="37">
        <v>205.11999499999999</v>
      </c>
      <c r="G2021" s="38">
        <v>92922900</v>
      </c>
      <c r="H2021" s="37">
        <v>179.06355300000001</v>
      </c>
      <c r="I2021" s="41">
        <f t="shared" si="234"/>
        <v>0.87296976094407575</v>
      </c>
      <c r="J2021" s="41">
        <f t="shared" ca="1" si="235"/>
        <v>1</v>
      </c>
      <c r="K2021" s="37">
        <f t="shared" si="236"/>
        <v>177</v>
      </c>
      <c r="L2021" s="37">
        <f t="shared" si="237"/>
        <v>179.18</v>
      </c>
      <c r="M2021" s="37">
        <f t="shared" si="238"/>
        <v>176.69</v>
      </c>
      <c r="N2021" s="37">
        <f t="shared" si="239"/>
        <v>179.06</v>
      </c>
      <c r="O2021" s="38">
        <f t="shared" ca="1" si="240"/>
        <v>92922900</v>
      </c>
    </row>
    <row r="2022" spans="1:15" x14ac:dyDescent="0.4">
      <c r="A2022">
        <v>2007</v>
      </c>
      <c r="B2022" s="63">
        <v>42457</v>
      </c>
      <c r="C2022" s="37">
        <v>203.61000100000001</v>
      </c>
      <c r="D2022" s="37">
        <v>203.86000100000001</v>
      </c>
      <c r="E2022" s="37">
        <v>202.71000699999999</v>
      </c>
      <c r="F2022" s="37">
        <v>203.240005</v>
      </c>
      <c r="G2022" s="38">
        <v>62408200</v>
      </c>
      <c r="H2022" s="37">
        <v>177.422394</v>
      </c>
      <c r="I2022" s="41">
        <f t="shared" si="234"/>
        <v>0.87296983681928175</v>
      </c>
      <c r="J2022" s="41">
        <f t="shared" ca="1" si="235"/>
        <v>1</v>
      </c>
      <c r="K2022" s="37">
        <f t="shared" si="236"/>
        <v>177.75</v>
      </c>
      <c r="L2022" s="37">
        <f t="shared" si="237"/>
        <v>177.96</v>
      </c>
      <c r="M2022" s="37">
        <f t="shared" si="238"/>
        <v>176.96</v>
      </c>
      <c r="N2022" s="37">
        <f t="shared" si="239"/>
        <v>177.42</v>
      </c>
      <c r="O2022" s="38">
        <f t="shared" ca="1" si="240"/>
        <v>62408200</v>
      </c>
    </row>
    <row r="2023" spans="1:15" x14ac:dyDescent="0.4">
      <c r="A2023">
        <v>2008</v>
      </c>
      <c r="B2023" s="63">
        <v>42453</v>
      </c>
      <c r="C2023" s="37">
        <v>202</v>
      </c>
      <c r="D2023" s="37">
        <v>203.16000399999999</v>
      </c>
      <c r="E2023" s="37">
        <v>201.740005</v>
      </c>
      <c r="F2023" s="37">
        <v>203.11999499999999</v>
      </c>
      <c r="G2023" s="38">
        <v>84360900</v>
      </c>
      <c r="H2023" s="37">
        <v>177.31758099999999</v>
      </c>
      <c r="I2023" s="41">
        <f t="shared" si="234"/>
        <v>0.8729696010478929</v>
      </c>
      <c r="J2023" s="41">
        <f t="shared" ca="1" si="235"/>
        <v>1</v>
      </c>
      <c r="K2023" s="37">
        <f t="shared" si="236"/>
        <v>176.34</v>
      </c>
      <c r="L2023" s="37">
        <f t="shared" si="237"/>
        <v>177.35</v>
      </c>
      <c r="M2023" s="37">
        <f t="shared" si="238"/>
        <v>176.11</v>
      </c>
      <c r="N2023" s="37">
        <f t="shared" si="239"/>
        <v>177.32</v>
      </c>
      <c r="O2023" s="38">
        <f t="shared" ca="1" si="240"/>
        <v>84360900</v>
      </c>
    </row>
    <row r="2024" spans="1:15" x14ac:dyDescent="0.4">
      <c r="A2024">
        <v>2009</v>
      </c>
      <c r="B2024" s="63">
        <v>42452</v>
      </c>
      <c r="C2024" s="37">
        <v>204.11000100000001</v>
      </c>
      <c r="D2024" s="37">
        <v>204.33000200000001</v>
      </c>
      <c r="E2024" s="37">
        <v>203.009995</v>
      </c>
      <c r="F2024" s="37">
        <v>203.21000699999999</v>
      </c>
      <c r="G2024" s="38">
        <v>81052500</v>
      </c>
      <c r="H2024" s="37">
        <v>177.39619400000001</v>
      </c>
      <c r="I2024" s="41">
        <f t="shared" si="234"/>
        <v>0.87296977456430092</v>
      </c>
      <c r="J2024" s="41">
        <f t="shared" ca="1" si="235"/>
        <v>1</v>
      </c>
      <c r="K2024" s="37">
        <f t="shared" si="236"/>
        <v>178.18</v>
      </c>
      <c r="L2024" s="37">
        <f t="shared" si="237"/>
        <v>178.37</v>
      </c>
      <c r="M2024" s="37">
        <f t="shared" si="238"/>
        <v>177.22</v>
      </c>
      <c r="N2024" s="37">
        <f t="shared" si="239"/>
        <v>177.4</v>
      </c>
      <c r="O2024" s="38">
        <f t="shared" ca="1" si="240"/>
        <v>81052500</v>
      </c>
    </row>
    <row r="2025" spans="1:15" x14ac:dyDescent="0.4">
      <c r="A2025">
        <v>2010</v>
      </c>
      <c r="B2025" s="63">
        <v>42451</v>
      </c>
      <c r="C2025" s="37">
        <v>203.759995</v>
      </c>
      <c r="D2025" s="37">
        <v>205.229996</v>
      </c>
      <c r="E2025" s="37">
        <v>203.570007</v>
      </c>
      <c r="F2025" s="37">
        <v>204.55999800000001</v>
      </c>
      <c r="G2025" s="38">
        <v>97471900</v>
      </c>
      <c r="H2025" s="37">
        <v>178.57472200000001</v>
      </c>
      <c r="I2025" s="41">
        <f t="shared" si="234"/>
        <v>0.87296990489802406</v>
      </c>
      <c r="J2025" s="41">
        <f t="shared" ca="1" si="235"/>
        <v>1</v>
      </c>
      <c r="K2025" s="37">
        <f t="shared" si="236"/>
        <v>177.88</v>
      </c>
      <c r="L2025" s="37">
        <f t="shared" si="237"/>
        <v>179.16</v>
      </c>
      <c r="M2025" s="37">
        <f t="shared" si="238"/>
        <v>177.71</v>
      </c>
      <c r="N2025" s="37">
        <f t="shared" si="239"/>
        <v>178.57</v>
      </c>
      <c r="O2025" s="38">
        <f t="shared" ca="1" si="240"/>
        <v>97471900</v>
      </c>
    </row>
    <row r="2026" spans="1:15" x14ac:dyDescent="0.4">
      <c r="A2026">
        <v>2011</v>
      </c>
      <c r="B2026" s="63">
        <v>42450</v>
      </c>
      <c r="C2026" s="37">
        <v>204.070007</v>
      </c>
      <c r="D2026" s="37">
        <v>204.94000199999999</v>
      </c>
      <c r="E2026" s="37">
        <v>203.800003</v>
      </c>
      <c r="F2026" s="37">
        <v>204.66999799999999</v>
      </c>
      <c r="G2026" s="38">
        <v>72926700</v>
      </c>
      <c r="H2026" s="37">
        <v>178.670761</v>
      </c>
      <c r="I2026" s="41">
        <f t="shared" si="234"/>
        <v>0.87296996504587843</v>
      </c>
      <c r="J2026" s="41">
        <f t="shared" ca="1" si="235"/>
        <v>1</v>
      </c>
      <c r="K2026" s="37">
        <f t="shared" si="236"/>
        <v>178.15</v>
      </c>
      <c r="L2026" s="37">
        <f t="shared" si="237"/>
        <v>178.91</v>
      </c>
      <c r="M2026" s="37">
        <f t="shared" si="238"/>
        <v>177.91</v>
      </c>
      <c r="N2026" s="37">
        <f t="shared" si="239"/>
        <v>178.67</v>
      </c>
      <c r="O2026" s="38">
        <f t="shared" ca="1" si="240"/>
        <v>72926700</v>
      </c>
    </row>
    <row r="2027" spans="1:15" x14ac:dyDescent="0.4">
      <c r="A2027">
        <v>2012</v>
      </c>
      <c r="B2027" s="63">
        <v>42447</v>
      </c>
      <c r="C2027" s="37">
        <v>204.16999799999999</v>
      </c>
      <c r="D2027" s="37">
        <v>204.779999</v>
      </c>
      <c r="E2027" s="37">
        <v>203.800003</v>
      </c>
      <c r="F2027" s="37">
        <v>204.38000500000001</v>
      </c>
      <c r="G2027" s="38">
        <v>138372400</v>
      </c>
      <c r="H2027" s="37">
        <v>178.417587</v>
      </c>
      <c r="I2027" s="41">
        <f t="shared" si="234"/>
        <v>0.87296987295797346</v>
      </c>
      <c r="J2027" s="41">
        <f t="shared" ca="1" si="235"/>
        <v>1</v>
      </c>
      <c r="K2027" s="37">
        <f t="shared" si="236"/>
        <v>178.23</v>
      </c>
      <c r="L2027" s="37">
        <f t="shared" si="237"/>
        <v>178.77</v>
      </c>
      <c r="M2027" s="37">
        <f t="shared" si="238"/>
        <v>177.91</v>
      </c>
      <c r="N2027" s="37">
        <f t="shared" si="239"/>
        <v>178.42</v>
      </c>
      <c r="O2027" s="38">
        <f t="shared" ca="1" si="240"/>
        <v>138372400</v>
      </c>
    </row>
    <row r="2028" spans="1:15" x14ac:dyDescent="0.4">
      <c r="A2028">
        <v>2013</v>
      </c>
      <c r="B2028" s="63">
        <v>42446</v>
      </c>
      <c r="C2028" s="37">
        <v>203.240005</v>
      </c>
      <c r="D2028" s="37">
        <v>205.229996</v>
      </c>
      <c r="E2028" s="37">
        <v>202.770004</v>
      </c>
      <c r="F2028" s="37">
        <v>204.63000500000001</v>
      </c>
      <c r="G2028" s="38">
        <v>134278500</v>
      </c>
      <c r="H2028" s="37">
        <v>177.71919299999999</v>
      </c>
      <c r="I2028" s="41">
        <f t="shared" si="234"/>
        <v>0.86849039074206136</v>
      </c>
      <c r="J2028" s="41">
        <f t="shared" ca="1" si="235"/>
        <v>1</v>
      </c>
      <c r="K2028" s="37">
        <f t="shared" si="236"/>
        <v>176.51</v>
      </c>
      <c r="L2028" s="37">
        <f t="shared" si="237"/>
        <v>178.24</v>
      </c>
      <c r="M2028" s="37">
        <f t="shared" si="238"/>
        <v>176.1</v>
      </c>
      <c r="N2028" s="37">
        <f t="shared" si="239"/>
        <v>177.72</v>
      </c>
      <c r="O2028" s="38">
        <f t="shared" ca="1" si="240"/>
        <v>134278500</v>
      </c>
    </row>
    <row r="2029" spans="1:15" x14ac:dyDescent="0.4">
      <c r="A2029">
        <v>2014</v>
      </c>
      <c r="B2029" s="63">
        <v>42445</v>
      </c>
      <c r="C2029" s="37">
        <v>201.60000600000001</v>
      </c>
      <c r="D2029" s="37">
        <v>203.820007</v>
      </c>
      <c r="E2029" s="37">
        <v>201.550003</v>
      </c>
      <c r="F2029" s="37">
        <v>203.33999600000001</v>
      </c>
      <c r="G2029" s="38">
        <v>129303200</v>
      </c>
      <c r="H2029" s="37">
        <v>176.59889200000001</v>
      </c>
      <c r="I2029" s="41">
        <f t="shared" si="234"/>
        <v>0.86849068296430965</v>
      </c>
      <c r="J2029" s="41">
        <f t="shared" ca="1" si="235"/>
        <v>1</v>
      </c>
      <c r="K2029" s="37">
        <f t="shared" si="236"/>
        <v>175.09</v>
      </c>
      <c r="L2029" s="37">
        <f t="shared" si="237"/>
        <v>177.02</v>
      </c>
      <c r="M2029" s="37">
        <f t="shared" si="238"/>
        <v>175.04</v>
      </c>
      <c r="N2029" s="37">
        <f t="shared" si="239"/>
        <v>176.6</v>
      </c>
      <c r="O2029" s="38">
        <f t="shared" ca="1" si="240"/>
        <v>129303200</v>
      </c>
    </row>
    <row r="2030" spans="1:15" x14ac:dyDescent="0.4">
      <c r="A2030">
        <v>2015</v>
      </c>
      <c r="B2030" s="63">
        <v>42444</v>
      </c>
      <c r="C2030" s="37">
        <v>201.36000100000001</v>
      </c>
      <c r="D2030" s="37">
        <v>202.529999</v>
      </c>
      <c r="E2030" s="37">
        <v>201.050003</v>
      </c>
      <c r="F2030" s="37">
        <v>202.16999799999999</v>
      </c>
      <c r="G2030" s="38">
        <v>93169100</v>
      </c>
      <c r="H2030" s="37">
        <v>175.582718</v>
      </c>
      <c r="I2030" s="41">
        <f t="shared" si="234"/>
        <v>0.86849047700935333</v>
      </c>
      <c r="J2030" s="41">
        <f t="shared" ca="1" si="235"/>
        <v>1</v>
      </c>
      <c r="K2030" s="37">
        <f t="shared" si="236"/>
        <v>174.88</v>
      </c>
      <c r="L2030" s="37">
        <f t="shared" si="237"/>
        <v>175.9</v>
      </c>
      <c r="M2030" s="37">
        <f t="shared" si="238"/>
        <v>174.61</v>
      </c>
      <c r="N2030" s="37">
        <f t="shared" si="239"/>
        <v>175.58</v>
      </c>
      <c r="O2030" s="38">
        <f t="shared" ca="1" si="240"/>
        <v>93169100</v>
      </c>
    </row>
    <row r="2031" spans="1:15" x14ac:dyDescent="0.4">
      <c r="A2031">
        <v>2016</v>
      </c>
      <c r="B2031" s="63">
        <v>42443</v>
      </c>
      <c r="C2031" s="37">
        <v>202.16000399999999</v>
      </c>
      <c r="D2031" s="37">
        <v>203.03999300000001</v>
      </c>
      <c r="E2031" s="37">
        <v>201.770004</v>
      </c>
      <c r="F2031" s="37">
        <v>202.5</v>
      </c>
      <c r="G2031" s="38">
        <v>73612000</v>
      </c>
      <c r="H2031" s="37">
        <v>175.86932400000001</v>
      </c>
      <c r="I2031" s="41">
        <f t="shared" si="234"/>
        <v>0.86849048888888891</v>
      </c>
      <c r="J2031" s="41">
        <f t="shared" ca="1" si="235"/>
        <v>1</v>
      </c>
      <c r="K2031" s="37">
        <f t="shared" si="236"/>
        <v>175.57</v>
      </c>
      <c r="L2031" s="37">
        <f t="shared" si="237"/>
        <v>176.34</v>
      </c>
      <c r="M2031" s="37">
        <f t="shared" si="238"/>
        <v>175.24</v>
      </c>
      <c r="N2031" s="37">
        <f t="shared" si="239"/>
        <v>175.87</v>
      </c>
      <c r="O2031" s="38">
        <f t="shared" ca="1" si="240"/>
        <v>73612000</v>
      </c>
    </row>
    <row r="2032" spans="1:15" x14ac:dyDescent="0.4">
      <c r="A2032">
        <v>2017</v>
      </c>
      <c r="B2032" s="63">
        <v>42440</v>
      </c>
      <c r="C2032" s="37">
        <v>201.259995</v>
      </c>
      <c r="D2032" s="37">
        <v>202.80999800000001</v>
      </c>
      <c r="E2032" s="37">
        <v>199.520004</v>
      </c>
      <c r="F2032" s="37">
        <v>202.759995</v>
      </c>
      <c r="G2032" s="38">
        <v>137964500</v>
      </c>
      <c r="H2032" s="37">
        <v>176.095169</v>
      </c>
      <c r="I2032" s="41">
        <f t="shared" si="234"/>
        <v>0.86849069511961663</v>
      </c>
      <c r="J2032" s="41">
        <f t="shared" ca="1" si="235"/>
        <v>1</v>
      </c>
      <c r="K2032" s="37">
        <f t="shared" si="236"/>
        <v>174.79</v>
      </c>
      <c r="L2032" s="37">
        <f t="shared" si="237"/>
        <v>176.14</v>
      </c>
      <c r="M2032" s="37">
        <f t="shared" si="238"/>
        <v>173.28</v>
      </c>
      <c r="N2032" s="37">
        <f t="shared" si="239"/>
        <v>176.1</v>
      </c>
      <c r="O2032" s="38">
        <f t="shared" ca="1" si="240"/>
        <v>137964500</v>
      </c>
    </row>
    <row r="2033" spans="1:15" x14ac:dyDescent="0.4">
      <c r="A2033">
        <v>2018</v>
      </c>
      <c r="B2033" s="63">
        <v>42439</v>
      </c>
      <c r="C2033" s="37">
        <v>199.96000699999999</v>
      </c>
      <c r="D2033" s="37">
        <v>201.070007</v>
      </c>
      <c r="E2033" s="37">
        <v>197.38000500000001</v>
      </c>
      <c r="F2033" s="37">
        <v>199.53999300000001</v>
      </c>
      <c r="G2033" s="38">
        <v>156838700</v>
      </c>
      <c r="H2033" s="37">
        <v>173.298599</v>
      </c>
      <c r="I2033" s="41">
        <f t="shared" si="234"/>
        <v>0.86849055367061168</v>
      </c>
      <c r="J2033" s="41">
        <f t="shared" ca="1" si="235"/>
        <v>1</v>
      </c>
      <c r="K2033" s="37">
        <f t="shared" si="236"/>
        <v>173.66</v>
      </c>
      <c r="L2033" s="37">
        <f t="shared" si="237"/>
        <v>174.63</v>
      </c>
      <c r="M2033" s="37">
        <f t="shared" si="238"/>
        <v>171.42</v>
      </c>
      <c r="N2033" s="37">
        <f t="shared" si="239"/>
        <v>173.3</v>
      </c>
      <c r="O2033" s="38">
        <f t="shared" ca="1" si="240"/>
        <v>156838700</v>
      </c>
    </row>
    <row r="2034" spans="1:15" x14ac:dyDescent="0.4">
      <c r="A2034">
        <v>2019</v>
      </c>
      <c r="B2034" s="63">
        <v>42438</v>
      </c>
      <c r="C2034" s="37">
        <v>199.36000100000001</v>
      </c>
      <c r="D2034" s="37">
        <v>199.78999300000001</v>
      </c>
      <c r="E2034" s="37">
        <v>198.429993</v>
      </c>
      <c r="F2034" s="37">
        <v>199.38000500000001</v>
      </c>
      <c r="G2034" s="38">
        <v>94801200</v>
      </c>
      <c r="H2034" s="37">
        <v>173.15960699999999</v>
      </c>
      <c r="I2034" s="41">
        <f t="shared" si="234"/>
        <v>0.86849033332103676</v>
      </c>
      <c r="J2034" s="41">
        <f t="shared" ca="1" si="235"/>
        <v>1</v>
      </c>
      <c r="K2034" s="37">
        <f t="shared" si="236"/>
        <v>173.14</v>
      </c>
      <c r="L2034" s="37">
        <f t="shared" si="237"/>
        <v>173.52</v>
      </c>
      <c r="M2034" s="37">
        <f t="shared" si="238"/>
        <v>172.33</v>
      </c>
      <c r="N2034" s="37">
        <f t="shared" si="239"/>
        <v>173.16</v>
      </c>
      <c r="O2034" s="38">
        <f t="shared" ca="1" si="240"/>
        <v>94801200</v>
      </c>
    </row>
    <row r="2035" spans="1:15" x14ac:dyDescent="0.4">
      <c r="A2035">
        <v>2020</v>
      </c>
      <c r="B2035" s="63">
        <v>42437</v>
      </c>
      <c r="C2035" s="37">
        <v>199.320007</v>
      </c>
      <c r="D2035" s="37">
        <v>199.91999799999999</v>
      </c>
      <c r="E2035" s="37">
        <v>198.21000699999999</v>
      </c>
      <c r="F2035" s="37">
        <v>198.39999399999999</v>
      </c>
      <c r="G2035" s="38">
        <v>123974900</v>
      </c>
      <c r="H2035" s="37">
        <v>172.30853300000001</v>
      </c>
      <c r="I2035" s="41">
        <f t="shared" si="234"/>
        <v>0.86849061598257915</v>
      </c>
      <c r="J2035" s="41">
        <f t="shared" ca="1" si="235"/>
        <v>1</v>
      </c>
      <c r="K2035" s="37">
        <f t="shared" si="236"/>
        <v>173.11</v>
      </c>
      <c r="L2035" s="37">
        <f t="shared" si="237"/>
        <v>173.63</v>
      </c>
      <c r="M2035" s="37">
        <f t="shared" si="238"/>
        <v>172.14</v>
      </c>
      <c r="N2035" s="37">
        <f t="shared" si="239"/>
        <v>172.31</v>
      </c>
      <c r="O2035" s="38">
        <f t="shared" ca="1" si="240"/>
        <v>123974900</v>
      </c>
    </row>
    <row r="2036" spans="1:15" x14ac:dyDescent="0.4">
      <c r="A2036">
        <v>2021</v>
      </c>
      <c r="B2036" s="63">
        <v>42436</v>
      </c>
      <c r="C2036" s="37">
        <v>199.33999600000001</v>
      </c>
      <c r="D2036" s="37">
        <v>201.070007</v>
      </c>
      <c r="E2036" s="37">
        <v>199.25</v>
      </c>
      <c r="F2036" s="37">
        <v>200.58999600000001</v>
      </c>
      <c r="G2036" s="38">
        <v>100219000</v>
      </c>
      <c r="H2036" s="37">
        <v>174.21052599999999</v>
      </c>
      <c r="I2036" s="41">
        <f t="shared" si="234"/>
        <v>0.86849060009951828</v>
      </c>
      <c r="J2036" s="41">
        <f t="shared" ca="1" si="235"/>
        <v>1</v>
      </c>
      <c r="K2036" s="37">
        <f t="shared" si="236"/>
        <v>173.12</v>
      </c>
      <c r="L2036" s="37">
        <f t="shared" si="237"/>
        <v>174.63</v>
      </c>
      <c r="M2036" s="37">
        <f t="shared" si="238"/>
        <v>173.05</v>
      </c>
      <c r="N2036" s="37">
        <f t="shared" si="239"/>
        <v>174.21</v>
      </c>
      <c r="O2036" s="38">
        <f t="shared" ca="1" si="240"/>
        <v>100219000</v>
      </c>
    </row>
    <row r="2037" spans="1:15" x14ac:dyDescent="0.4">
      <c r="A2037">
        <v>2022</v>
      </c>
      <c r="B2037" s="63">
        <v>42433</v>
      </c>
      <c r="C2037" s="37">
        <v>200.009995</v>
      </c>
      <c r="D2037" s="37">
        <v>201.35000600000001</v>
      </c>
      <c r="E2037" s="37">
        <v>199.029999</v>
      </c>
      <c r="F2037" s="37">
        <v>200.429993</v>
      </c>
      <c r="G2037" s="38">
        <v>129293600</v>
      </c>
      <c r="H2037" s="37">
        <v>174.071518</v>
      </c>
      <c r="I2037" s="41">
        <f t="shared" si="234"/>
        <v>0.86849036611002628</v>
      </c>
      <c r="J2037" s="41">
        <f t="shared" ca="1" si="235"/>
        <v>1</v>
      </c>
      <c r="K2037" s="37">
        <f t="shared" si="236"/>
        <v>173.71</v>
      </c>
      <c r="L2037" s="37">
        <f t="shared" si="237"/>
        <v>174.87</v>
      </c>
      <c r="M2037" s="37">
        <f t="shared" si="238"/>
        <v>172.86</v>
      </c>
      <c r="N2037" s="37">
        <f t="shared" si="239"/>
        <v>174.07</v>
      </c>
      <c r="O2037" s="38">
        <f t="shared" ca="1" si="240"/>
        <v>129293600</v>
      </c>
    </row>
    <row r="2038" spans="1:15" x14ac:dyDescent="0.4">
      <c r="A2038">
        <v>2023</v>
      </c>
      <c r="B2038" s="63">
        <v>42432</v>
      </c>
      <c r="C2038" s="37">
        <v>198.78999300000001</v>
      </c>
      <c r="D2038" s="37">
        <v>199.800003</v>
      </c>
      <c r="E2038" s="37">
        <v>198.11000100000001</v>
      </c>
      <c r="F2038" s="37">
        <v>199.779999</v>
      </c>
      <c r="G2038" s="38">
        <v>95172200</v>
      </c>
      <c r="H2038" s="37">
        <v>173.50704999999999</v>
      </c>
      <c r="I2038" s="41">
        <f t="shared" si="234"/>
        <v>0.86849059399584838</v>
      </c>
      <c r="J2038" s="41">
        <f t="shared" ca="1" si="235"/>
        <v>1</v>
      </c>
      <c r="K2038" s="37">
        <f t="shared" si="236"/>
        <v>172.65</v>
      </c>
      <c r="L2038" s="37">
        <f t="shared" si="237"/>
        <v>173.52</v>
      </c>
      <c r="M2038" s="37">
        <f t="shared" si="238"/>
        <v>172.06</v>
      </c>
      <c r="N2038" s="37">
        <f t="shared" si="239"/>
        <v>173.51</v>
      </c>
      <c r="O2038" s="38">
        <f t="shared" ca="1" si="240"/>
        <v>95172200</v>
      </c>
    </row>
    <row r="2039" spans="1:15" x14ac:dyDescent="0.4">
      <c r="A2039">
        <v>2024</v>
      </c>
      <c r="B2039" s="63">
        <v>42431</v>
      </c>
      <c r="C2039" s="37">
        <v>197.740005</v>
      </c>
      <c r="D2039" s="37">
        <v>199.05999800000001</v>
      </c>
      <c r="E2039" s="37">
        <v>197.25</v>
      </c>
      <c r="F2039" s="37">
        <v>199</v>
      </c>
      <c r="G2039" s="38">
        <v>102415000</v>
      </c>
      <c r="H2039" s="37">
        <v>172.82965100000001</v>
      </c>
      <c r="I2039" s="41">
        <f t="shared" si="234"/>
        <v>0.8684907085427136</v>
      </c>
      <c r="J2039" s="41">
        <f t="shared" ca="1" si="235"/>
        <v>1</v>
      </c>
      <c r="K2039" s="37">
        <f t="shared" si="236"/>
        <v>171.74</v>
      </c>
      <c r="L2039" s="37">
        <f t="shared" si="237"/>
        <v>172.88</v>
      </c>
      <c r="M2039" s="37">
        <f t="shared" si="238"/>
        <v>171.31</v>
      </c>
      <c r="N2039" s="37">
        <f t="shared" si="239"/>
        <v>172.83</v>
      </c>
      <c r="O2039" s="38">
        <f t="shared" ca="1" si="240"/>
        <v>102415000</v>
      </c>
    </row>
    <row r="2040" spans="1:15" x14ac:dyDescent="0.4">
      <c r="A2040">
        <v>2025</v>
      </c>
      <c r="B2040" s="63">
        <v>42430</v>
      </c>
      <c r="C2040" s="37">
        <v>195.009995</v>
      </c>
      <c r="D2040" s="37">
        <v>198.21000699999999</v>
      </c>
      <c r="E2040" s="37">
        <v>194.449997</v>
      </c>
      <c r="F2040" s="37">
        <v>198.11000100000001</v>
      </c>
      <c r="G2040" s="38">
        <v>141799700</v>
      </c>
      <c r="H2040" s="37">
        <v>172.05667099999999</v>
      </c>
      <c r="I2040" s="41">
        <f t="shared" si="234"/>
        <v>0.86849058670187973</v>
      </c>
      <c r="J2040" s="41">
        <f t="shared" ca="1" si="235"/>
        <v>1</v>
      </c>
      <c r="K2040" s="37">
        <f t="shared" si="236"/>
        <v>169.36</v>
      </c>
      <c r="L2040" s="37">
        <f t="shared" si="237"/>
        <v>172.14</v>
      </c>
      <c r="M2040" s="37">
        <f t="shared" si="238"/>
        <v>168.88</v>
      </c>
      <c r="N2040" s="37">
        <f t="shared" si="239"/>
        <v>172.06</v>
      </c>
      <c r="O2040" s="38">
        <f t="shared" ca="1" si="240"/>
        <v>141799700</v>
      </c>
    </row>
    <row r="2041" spans="1:15" x14ac:dyDescent="0.4">
      <c r="A2041">
        <v>2026</v>
      </c>
      <c r="B2041" s="63">
        <v>42429</v>
      </c>
      <c r="C2041" s="37">
        <v>195.11000100000001</v>
      </c>
      <c r="D2041" s="37">
        <v>196.229996</v>
      </c>
      <c r="E2041" s="37">
        <v>193.33000200000001</v>
      </c>
      <c r="F2041" s="37">
        <v>193.55999800000001</v>
      </c>
      <c r="G2041" s="38">
        <v>125918100</v>
      </c>
      <c r="H2041" s="37">
        <v>168.105042</v>
      </c>
      <c r="I2041" s="41">
        <f t="shared" si="234"/>
        <v>0.86849061653741078</v>
      </c>
      <c r="J2041" s="41">
        <f t="shared" ca="1" si="235"/>
        <v>1</v>
      </c>
      <c r="K2041" s="37">
        <f t="shared" si="236"/>
        <v>169.45</v>
      </c>
      <c r="L2041" s="37">
        <f t="shared" si="237"/>
        <v>170.42</v>
      </c>
      <c r="M2041" s="37">
        <f t="shared" si="238"/>
        <v>167.91</v>
      </c>
      <c r="N2041" s="37">
        <f t="shared" si="239"/>
        <v>168.11</v>
      </c>
      <c r="O2041" s="38">
        <f t="shared" ca="1" si="240"/>
        <v>125918100</v>
      </c>
    </row>
    <row r="2042" spans="1:15" x14ac:dyDescent="0.4">
      <c r="A2042">
        <v>2027</v>
      </c>
      <c r="B2042" s="63">
        <v>42426</v>
      </c>
      <c r="C2042" s="37">
        <v>196.570007</v>
      </c>
      <c r="D2042" s="37">
        <v>196.679993</v>
      </c>
      <c r="E2042" s="37">
        <v>194.89999399999999</v>
      </c>
      <c r="F2042" s="37">
        <v>195.08999600000001</v>
      </c>
      <c r="G2042" s="38">
        <v>129833700</v>
      </c>
      <c r="H2042" s="37">
        <v>169.433762</v>
      </c>
      <c r="I2042" s="41">
        <f t="shared" si="234"/>
        <v>0.86849026333467139</v>
      </c>
      <c r="J2042" s="41">
        <f t="shared" ca="1" si="235"/>
        <v>1</v>
      </c>
      <c r="K2042" s="37">
        <f t="shared" si="236"/>
        <v>170.72</v>
      </c>
      <c r="L2042" s="37">
        <f t="shared" si="237"/>
        <v>170.81</v>
      </c>
      <c r="M2042" s="37">
        <f t="shared" si="238"/>
        <v>169.27</v>
      </c>
      <c r="N2042" s="37">
        <f t="shared" si="239"/>
        <v>169.43</v>
      </c>
      <c r="O2042" s="38">
        <f t="shared" ca="1" si="240"/>
        <v>129833700</v>
      </c>
    </row>
    <row r="2043" spans="1:15" x14ac:dyDescent="0.4">
      <c r="A2043">
        <v>2028</v>
      </c>
      <c r="B2043" s="63">
        <v>42425</v>
      </c>
      <c r="C2043" s="37">
        <v>193.729996</v>
      </c>
      <c r="D2043" s="37">
        <v>195.550003</v>
      </c>
      <c r="E2043" s="37">
        <v>192.83000200000001</v>
      </c>
      <c r="F2043" s="37">
        <v>195.53999300000001</v>
      </c>
      <c r="G2043" s="38">
        <v>110728300</v>
      </c>
      <c r="H2043" s="37">
        <v>169.824646</v>
      </c>
      <c r="I2043" s="41">
        <f t="shared" si="234"/>
        <v>0.86849060079489715</v>
      </c>
      <c r="J2043" s="41">
        <f t="shared" ca="1" si="235"/>
        <v>1</v>
      </c>
      <c r="K2043" s="37">
        <f t="shared" si="236"/>
        <v>168.25</v>
      </c>
      <c r="L2043" s="37">
        <f t="shared" si="237"/>
        <v>169.83</v>
      </c>
      <c r="M2043" s="37">
        <f t="shared" si="238"/>
        <v>167.47</v>
      </c>
      <c r="N2043" s="37">
        <f t="shared" si="239"/>
        <v>169.82</v>
      </c>
      <c r="O2043" s="38">
        <f t="shared" ca="1" si="240"/>
        <v>110728300</v>
      </c>
    </row>
    <row r="2044" spans="1:15" x14ac:dyDescent="0.4">
      <c r="A2044">
        <v>2029</v>
      </c>
      <c r="B2044" s="63">
        <v>42424</v>
      </c>
      <c r="C2044" s="37">
        <v>190.63000500000001</v>
      </c>
      <c r="D2044" s="37">
        <v>193.529999</v>
      </c>
      <c r="E2044" s="37">
        <v>189.320007</v>
      </c>
      <c r="F2044" s="37">
        <v>193.199997</v>
      </c>
      <c r="G2044" s="38">
        <v>150812200</v>
      </c>
      <c r="H2044" s="37">
        <v>167.79234299999999</v>
      </c>
      <c r="I2044" s="41">
        <f t="shared" si="234"/>
        <v>0.86849040168463354</v>
      </c>
      <c r="J2044" s="41">
        <f t="shared" ca="1" si="235"/>
        <v>1</v>
      </c>
      <c r="K2044" s="37">
        <f t="shared" si="236"/>
        <v>165.56</v>
      </c>
      <c r="L2044" s="37">
        <f t="shared" si="237"/>
        <v>168.08</v>
      </c>
      <c r="M2044" s="37">
        <f t="shared" si="238"/>
        <v>164.42</v>
      </c>
      <c r="N2044" s="37">
        <f t="shared" si="239"/>
        <v>167.79</v>
      </c>
      <c r="O2044" s="38">
        <f t="shared" ca="1" si="240"/>
        <v>150812200</v>
      </c>
    </row>
    <row r="2045" spans="1:15" x14ac:dyDescent="0.4">
      <c r="A2045">
        <v>2030</v>
      </c>
      <c r="B2045" s="63">
        <v>42423</v>
      </c>
      <c r="C2045" s="37">
        <v>194</v>
      </c>
      <c r="D2045" s="37">
        <v>194.320007</v>
      </c>
      <c r="E2045" s="37">
        <v>192.179993</v>
      </c>
      <c r="F2045" s="37">
        <v>192.320007</v>
      </c>
      <c r="G2045" s="38">
        <v>111455300</v>
      </c>
      <c r="H2045" s="37">
        <v>167.02813699999999</v>
      </c>
      <c r="I2045" s="41">
        <f t="shared" si="234"/>
        <v>0.86849069738230611</v>
      </c>
      <c r="J2045" s="41">
        <f t="shared" ca="1" si="235"/>
        <v>1</v>
      </c>
      <c r="K2045" s="37">
        <f t="shared" si="236"/>
        <v>168.49</v>
      </c>
      <c r="L2045" s="37">
        <f t="shared" si="237"/>
        <v>168.77</v>
      </c>
      <c r="M2045" s="37">
        <f t="shared" si="238"/>
        <v>166.91</v>
      </c>
      <c r="N2045" s="37">
        <f t="shared" si="239"/>
        <v>167.03</v>
      </c>
      <c r="O2045" s="38">
        <f t="shared" ca="1" si="240"/>
        <v>111455300</v>
      </c>
    </row>
    <row r="2046" spans="1:15" x14ac:dyDescent="0.4">
      <c r="A2046">
        <v>2031</v>
      </c>
      <c r="B2046" s="63">
        <v>42422</v>
      </c>
      <c r="C2046" s="37">
        <v>193.86999499999999</v>
      </c>
      <c r="D2046" s="37">
        <v>194.949997</v>
      </c>
      <c r="E2046" s="37">
        <v>193.78999300000001</v>
      </c>
      <c r="F2046" s="37">
        <v>194.779999</v>
      </c>
      <c r="G2046" s="38">
        <v>103640300</v>
      </c>
      <c r="H2046" s="37">
        <v>169.16456600000001</v>
      </c>
      <c r="I2046" s="41">
        <f t="shared" si="234"/>
        <v>0.86849043468780385</v>
      </c>
      <c r="J2046" s="41">
        <f t="shared" ca="1" si="235"/>
        <v>1</v>
      </c>
      <c r="K2046" s="37">
        <f t="shared" si="236"/>
        <v>168.37</v>
      </c>
      <c r="L2046" s="37">
        <f t="shared" si="237"/>
        <v>169.31</v>
      </c>
      <c r="M2046" s="37">
        <f t="shared" si="238"/>
        <v>168.3</v>
      </c>
      <c r="N2046" s="37">
        <f t="shared" si="239"/>
        <v>169.16</v>
      </c>
      <c r="O2046" s="38">
        <f t="shared" ca="1" si="240"/>
        <v>103640300</v>
      </c>
    </row>
    <row r="2047" spans="1:15" x14ac:dyDescent="0.4">
      <c r="A2047">
        <v>2032</v>
      </c>
      <c r="B2047" s="63">
        <v>42419</v>
      </c>
      <c r="C2047" s="37">
        <v>191.16999799999999</v>
      </c>
      <c r="D2047" s="37">
        <v>192.179993</v>
      </c>
      <c r="E2047" s="37">
        <v>190.449997</v>
      </c>
      <c r="F2047" s="37">
        <v>192</v>
      </c>
      <c r="G2047" s="38">
        <v>114793000</v>
      </c>
      <c r="H2047" s="37">
        <v>166.75018299999999</v>
      </c>
      <c r="I2047" s="41">
        <f t="shared" si="234"/>
        <v>0.8684905364583333</v>
      </c>
      <c r="J2047" s="41">
        <f t="shared" ca="1" si="235"/>
        <v>1</v>
      </c>
      <c r="K2047" s="37">
        <f t="shared" si="236"/>
        <v>166.03</v>
      </c>
      <c r="L2047" s="37">
        <f t="shared" si="237"/>
        <v>166.91</v>
      </c>
      <c r="M2047" s="37">
        <f t="shared" si="238"/>
        <v>165.4</v>
      </c>
      <c r="N2047" s="37">
        <f t="shared" si="239"/>
        <v>166.75</v>
      </c>
      <c r="O2047" s="38">
        <f t="shared" ca="1" si="240"/>
        <v>114793000</v>
      </c>
    </row>
    <row r="2048" spans="1:15" x14ac:dyDescent="0.4">
      <c r="A2048">
        <v>2033</v>
      </c>
      <c r="B2048" s="63">
        <v>42418</v>
      </c>
      <c r="C2048" s="37">
        <v>193.199997</v>
      </c>
      <c r="D2048" s="37">
        <v>193.270004</v>
      </c>
      <c r="E2048" s="37">
        <v>191.720001</v>
      </c>
      <c r="F2048" s="37">
        <v>192.08999600000001</v>
      </c>
      <c r="G2048" s="38">
        <v>102343000</v>
      </c>
      <c r="H2048" s="37">
        <v>166.82836900000001</v>
      </c>
      <c r="I2048" s="41">
        <f t="shared" si="234"/>
        <v>0.86849066830112276</v>
      </c>
      <c r="J2048" s="41">
        <f t="shared" ca="1" si="235"/>
        <v>1</v>
      </c>
      <c r="K2048" s="37">
        <f t="shared" si="236"/>
        <v>167.79</v>
      </c>
      <c r="L2048" s="37">
        <f t="shared" si="237"/>
        <v>167.85</v>
      </c>
      <c r="M2048" s="37">
        <f t="shared" si="238"/>
        <v>166.51</v>
      </c>
      <c r="N2048" s="37">
        <f t="shared" si="239"/>
        <v>166.83</v>
      </c>
      <c r="O2048" s="38">
        <f t="shared" ca="1" si="240"/>
        <v>102343000</v>
      </c>
    </row>
    <row r="2049" spans="1:15" x14ac:dyDescent="0.4">
      <c r="A2049">
        <v>2034</v>
      </c>
      <c r="B2049" s="63">
        <v>42417</v>
      </c>
      <c r="C2049" s="37">
        <v>191.16000399999999</v>
      </c>
      <c r="D2049" s="37">
        <v>193.320007</v>
      </c>
      <c r="E2049" s="37">
        <v>191.009995</v>
      </c>
      <c r="F2049" s="37">
        <v>192.88000500000001</v>
      </c>
      <c r="G2049" s="38">
        <v>136009500</v>
      </c>
      <c r="H2049" s="37">
        <v>167.51443499999999</v>
      </c>
      <c r="I2049" s="41">
        <f t="shared" si="234"/>
        <v>0.86849041195327625</v>
      </c>
      <c r="J2049" s="41">
        <f t="shared" ca="1" si="235"/>
        <v>1</v>
      </c>
      <c r="K2049" s="37">
        <f t="shared" si="236"/>
        <v>166.02</v>
      </c>
      <c r="L2049" s="37">
        <f t="shared" si="237"/>
        <v>167.9</v>
      </c>
      <c r="M2049" s="37">
        <f t="shared" si="238"/>
        <v>165.89</v>
      </c>
      <c r="N2049" s="37">
        <f t="shared" si="239"/>
        <v>167.51</v>
      </c>
      <c r="O2049" s="38">
        <f t="shared" ca="1" si="240"/>
        <v>136009500</v>
      </c>
    </row>
    <row r="2050" spans="1:15" x14ac:dyDescent="0.4">
      <c r="A2050">
        <v>2035</v>
      </c>
      <c r="B2050" s="63">
        <v>42416</v>
      </c>
      <c r="C2050" s="37">
        <v>188.770004</v>
      </c>
      <c r="D2050" s="37">
        <v>189.80999800000001</v>
      </c>
      <c r="E2050" s="37">
        <v>187.63000500000001</v>
      </c>
      <c r="F2050" s="37">
        <v>189.779999</v>
      </c>
      <c r="G2050" s="38">
        <v>120250700</v>
      </c>
      <c r="H2050" s="37">
        <v>164.822159</v>
      </c>
      <c r="I2050" s="41">
        <f t="shared" si="234"/>
        <v>0.86849067271836167</v>
      </c>
      <c r="J2050" s="41">
        <f t="shared" ca="1" si="235"/>
        <v>1</v>
      </c>
      <c r="K2050" s="37">
        <f t="shared" si="236"/>
        <v>163.94</v>
      </c>
      <c r="L2050" s="37">
        <f t="shared" si="237"/>
        <v>164.85</v>
      </c>
      <c r="M2050" s="37">
        <f t="shared" si="238"/>
        <v>162.94999999999999</v>
      </c>
      <c r="N2050" s="37">
        <f t="shared" si="239"/>
        <v>164.82</v>
      </c>
      <c r="O2050" s="38">
        <f t="shared" ca="1" si="240"/>
        <v>120250700</v>
      </c>
    </row>
    <row r="2051" spans="1:15" x14ac:dyDescent="0.4">
      <c r="A2051">
        <v>2036</v>
      </c>
      <c r="B2051" s="63">
        <v>42412</v>
      </c>
      <c r="C2051" s="37">
        <v>184.96000699999999</v>
      </c>
      <c r="D2051" s="37">
        <v>186.64999399999999</v>
      </c>
      <c r="E2051" s="37">
        <v>183.96000699999999</v>
      </c>
      <c r="F2051" s="37">
        <v>186.63000500000001</v>
      </c>
      <c r="G2051" s="38">
        <v>127632400</v>
      </c>
      <c r="H2051" s="37">
        <v>162.08639500000001</v>
      </c>
      <c r="I2051" s="41">
        <f t="shared" si="234"/>
        <v>0.86849054630845668</v>
      </c>
      <c r="J2051" s="41">
        <f t="shared" ca="1" si="235"/>
        <v>1</v>
      </c>
      <c r="K2051" s="37">
        <f t="shared" si="236"/>
        <v>160.63999999999999</v>
      </c>
      <c r="L2051" s="37">
        <f t="shared" si="237"/>
        <v>162.1</v>
      </c>
      <c r="M2051" s="37">
        <f t="shared" si="238"/>
        <v>159.77000000000001</v>
      </c>
      <c r="N2051" s="37">
        <f t="shared" si="239"/>
        <v>162.09</v>
      </c>
      <c r="O2051" s="38">
        <f t="shared" ca="1" si="240"/>
        <v>127632400</v>
      </c>
    </row>
    <row r="2052" spans="1:15" x14ac:dyDescent="0.4">
      <c r="A2052">
        <v>2037</v>
      </c>
      <c r="B2052" s="63">
        <v>42411</v>
      </c>
      <c r="C2052" s="37">
        <v>182.33999600000001</v>
      </c>
      <c r="D2052" s="37">
        <v>184.10000600000001</v>
      </c>
      <c r="E2052" s="37">
        <v>181.08999600000001</v>
      </c>
      <c r="F2052" s="37">
        <v>182.86000100000001</v>
      </c>
      <c r="G2052" s="38">
        <v>219058900</v>
      </c>
      <c r="H2052" s="37">
        <v>158.81210300000001</v>
      </c>
      <c r="I2052" s="41">
        <f t="shared" si="234"/>
        <v>0.86849011337367321</v>
      </c>
      <c r="J2052" s="41">
        <f t="shared" ca="1" si="235"/>
        <v>1</v>
      </c>
      <c r="K2052" s="37">
        <f t="shared" si="236"/>
        <v>158.36000000000001</v>
      </c>
      <c r="L2052" s="37">
        <f t="shared" si="237"/>
        <v>159.88999999999999</v>
      </c>
      <c r="M2052" s="37">
        <f t="shared" si="238"/>
        <v>157.27000000000001</v>
      </c>
      <c r="N2052" s="37">
        <f t="shared" si="239"/>
        <v>158.81</v>
      </c>
      <c r="O2052" s="38">
        <f t="shared" ca="1" si="240"/>
        <v>219058900</v>
      </c>
    </row>
    <row r="2053" spans="1:15" x14ac:dyDescent="0.4">
      <c r="A2053">
        <v>2038</v>
      </c>
      <c r="B2053" s="63">
        <v>42410</v>
      </c>
      <c r="C2053" s="37">
        <v>186.41000399999999</v>
      </c>
      <c r="D2053" s="37">
        <v>188.33999600000001</v>
      </c>
      <c r="E2053" s="37">
        <v>185.11999499999999</v>
      </c>
      <c r="F2053" s="37">
        <v>185.270004</v>
      </c>
      <c r="G2053" s="38">
        <v>148214100</v>
      </c>
      <c r="H2053" s="37">
        <v>160.90527299999999</v>
      </c>
      <c r="I2053" s="41">
        <f t="shared" si="234"/>
        <v>0.86849068670608975</v>
      </c>
      <c r="J2053" s="41">
        <f t="shared" ca="1" si="235"/>
        <v>1</v>
      </c>
      <c r="K2053" s="37">
        <f t="shared" si="236"/>
        <v>161.9</v>
      </c>
      <c r="L2053" s="37">
        <f t="shared" si="237"/>
        <v>163.57</v>
      </c>
      <c r="M2053" s="37">
        <f t="shared" si="238"/>
        <v>160.77000000000001</v>
      </c>
      <c r="N2053" s="37">
        <f t="shared" si="239"/>
        <v>160.91</v>
      </c>
      <c r="O2053" s="38">
        <f t="shared" ca="1" si="240"/>
        <v>148214100</v>
      </c>
    </row>
    <row r="2054" spans="1:15" x14ac:dyDescent="0.4">
      <c r="A2054">
        <v>2039</v>
      </c>
      <c r="B2054" s="63">
        <v>42409</v>
      </c>
      <c r="C2054" s="37">
        <v>183.36000100000001</v>
      </c>
      <c r="D2054" s="37">
        <v>186.94000199999999</v>
      </c>
      <c r="E2054" s="37">
        <v>183.199997</v>
      </c>
      <c r="F2054" s="37">
        <v>185.429993</v>
      </c>
      <c r="G2054" s="38">
        <v>184513100</v>
      </c>
      <c r="H2054" s="37">
        <v>161.04420500000001</v>
      </c>
      <c r="I2054" s="41">
        <f t="shared" si="234"/>
        <v>0.86849059526200822</v>
      </c>
      <c r="J2054" s="41">
        <f t="shared" ca="1" si="235"/>
        <v>1</v>
      </c>
      <c r="K2054" s="37">
        <f t="shared" si="236"/>
        <v>159.25</v>
      </c>
      <c r="L2054" s="37">
        <f t="shared" si="237"/>
        <v>162.36000000000001</v>
      </c>
      <c r="M2054" s="37">
        <f t="shared" si="238"/>
        <v>159.11000000000001</v>
      </c>
      <c r="N2054" s="37">
        <f t="shared" si="239"/>
        <v>161.04</v>
      </c>
      <c r="O2054" s="38">
        <f t="shared" ca="1" si="240"/>
        <v>184513100</v>
      </c>
    </row>
    <row r="2055" spans="1:15" x14ac:dyDescent="0.4">
      <c r="A2055">
        <v>2040</v>
      </c>
      <c r="B2055" s="63">
        <v>42408</v>
      </c>
      <c r="C2055" s="37">
        <v>185.770004</v>
      </c>
      <c r="D2055" s="37">
        <v>186.11999499999999</v>
      </c>
      <c r="E2055" s="37">
        <v>182.800003</v>
      </c>
      <c r="F2055" s="37">
        <v>185.41999799999999</v>
      </c>
      <c r="G2055" s="38">
        <v>191526700</v>
      </c>
      <c r="H2055" s="37">
        <v>161.03547699999999</v>
      </c>
      <c r="I2055" s="41">
        <f t="shared" si="234"/>
        <v>0.86849033942929932</v>
      </c>
      <c r="J2055" s="41">
        <f t="shared" ca="1" si="235"/>
        <v>1</v>
      </c>
      <c r="K2055" s="37">
        <f t="shared" si="236"/>
        <v>161.34</v>
      </c>
      <c r="L2055" s="37">
        <f t="shared" si="237"/>
        <v>161.63999999999999</v>
      </c>
      <c r="M2055" s="37">
        <f t="shared" si="238"/>
        <v>158.76</v>
      </c>
      <c r="N2055" s="37">
        <f t="shared" si="239"/>
        <v>161.04</v>
      </c>
      <c r="O2055" s="38">
        <f t="shared" ca="1" si="240"/>
        <v>191526700</v>
      </c>
    </row>
    <row r="2056" spans="1:15" x14ac:dyDescent="0.4">
      <c r="A2056">
        <v>2041</v>
      </c>
      <c r="B2056" s="63">
        <v>42405</v>
      </c>
      <c r="C2056" s="37">
        <v>190.990005</v>
      </c>
      <c r="D2056" s="37">
        <v>191.66999799999999</v>
      </c>
      <c r="E2056" s="37">
        <v>187.199997</v>
      </c>
      <c r="F2056" s="37">
        <v>187.949997</v>
      </c>
      <c r="G2056" s="38">
        <v>180788300</v>
      </c>
      <c r="H2056" s="37">
        <v>163.232788</v>
      </c>
      <c r="I2056" s="41">
        <f t="shared" si="234"/>
        <v>0.86849050601474609</v>
      </c>
      <c r="J2056" s="41">
        <f t="shared" ca="1" si="235"/>
        <v>1</v>
      </c>
      <c r="K2056" s="37">
        <f t="shared" si="236"/>
        <v>165.87</v>
      </c>
      <c r="L2056" s="37">
        <f t="shared" si="237"/>
        <v>166.46</v>
      </c>
      <c r="M2056" s="37">
        <f t="shared" si="238"/>
        <v>162.58000000000001</v>
      </c>
      <c r="N2056" s="37">
        <f t="shared" si="239"/>
        <v>163.22999999999999</v>
      </c>
      <c r="O2056" s="38">
        <f t="shared" ca="1" si="240"/>
        <v>180788300</v>
      </c>
    </row>
    <row r="2057" spans="1:15" x14ac:dyDescent="0.4">
      <c r="A2057">
        <v>2042</v>
      </c>
      <c r="B2057" s="63">
        <v>42404</v>
      </c>
      <c r="C2057" s="37">
        <v>190.71000699999999</v>
      </c>
      <c r="D2057" s="37">
        <v>192.75</v>
      </c>
      <c r="E2057" s="37">
        <v>189.96000699999999</v>
      </c>
      <c r="F2057" s="37">
        <v>191.60000600000001</v>
      </c>
      <c r="G2057" s="38">
        <v>139531800</v>
      </c>
      <c r="H2057" s="37">
        <v>166.40275600000001</v>
      </c>
      <c r="I2057" s="41">
        <f t="shared" si="234"/>
        <v>0.86849034858589724</v>
      </c>
      <c r="J2057" s="41">
        <f t="shared" ca="1" si="235"/>
        <v>1</v>
      </c>
      <c r="K2057" s="37">
        <f t="shared" si="236"/>
        <v>165.63</v>
      </c>
      <c r="L2057" s="37">
        <f t="shared" si="237"/>
        <v>167.4</v>
      </c>
      <c r="M2057" s="37">
        <f t="shared" si="238"/>
        <v>164.98</v>
      </c>
      <c r="N2057" s="37">
        <f t="shared" si="239"/>
        <v>166.4</v>
      </c>
      <c r="O2057" s="38">
        <f t="shared" ca="1" si="240"/>
        <v>139531800</v>
      </c>
    </row>
    <row r="2058" spans="1:15" x14ac:dyDescent="0.4">
      <c r="A2058">
        <v>2043</v>
      </c>
      <c r="B2058" s="63">
        <v>42403</v>
      </c>
      <c r="C2058" s="37">
        <v>191.41000399999999</v>
      </c>
      <c r="D2058" s="37">
        <v>191.779999</v>
      </c>
      <c r="E2058" s="37">
        <v>187.10000600000001</v>
      </c>
      <c r="F2058" s="37">
        <v>191.300003</v>
      </c>
      <c r="G2058" s="38">
        <v>205054900</v>
      </c>
      <c r="H2058" s="37">
        <v>166.14222699999999</v>
      </c>
      <c r="I2058" s="41">
        <f t="shared" si="234"/>
        <v>0.86849045684541881</v>
      </c>
      <c r="J2058" s="41">
        <f t="shared" ca="1" si="235"/>
        <v>1</v>
      </c>
      <c r="K2058" s="37">
        <f t="shared" si="236"/>
        <v>166.24</v>
      </c>
      <c r="L2058" s="37">
        <f t="shared" si="237"/>
        <v>166.56</v>
      </c>
      <c r="M2058" s="37">
        <f t="shared" si="238"/>
        <v>162.49</v>
      </c>
      <c r="N2058" s="37">
        <f t="shared" si="239"/>
        <v>166.14</v>
      </c>
      <c r="O2058" s="38">
        <f t="shared" ca="1" si="240"/>
        <v>205054900</v>
      </c>
    </row>
    <row r="2059" spans="1:15" x14ac:dyDescent="0.4">
      <c r="A2059">
        <v>2044</v>
      </c>
      <c r="B2059" s="63">
        <v>42402</v>
      </c>
      <c r="C2059" s="37">
        <v>191.96000699999999</v>
      </c>
      <c r="D2059" s="37">
        <v>191.970001</v>
      </c>
      <c r="E2059" s="37">
        <v>189.53999300000001</v>
      </c>
      <c r="F2059" s="37">
        <v>190.16000399999999</v>
      </c>
      <c r="G2059" s="38">
        <v>182564900</v>
      </c>
      <c r="H2059" s="37">
        <v>165.15214499999999</v>
      </c>
      <c r="I2059" s="41">
        <f t="shared" si="234"/>
        <v>0.86849043713734886</v>
      </c>
      <c r="J2059" s="41">
        <f t="shared" ca="1" si="235"/>
        <v>1</v>
      </c>
      <c r="K2059" s="37">
        <f t="shared" si="236"/>
        <v>166.72</v>
      </c>
      <c r="L2059" s="37">
        <f t="shared" si="237"/>
        <v>166.72</v>
      </c>
      <c r="M2059" s="37">
        <f t="shared" si="238"/>
        <v>164.61</v>
      </c>
      <c r="N2059" s="37">
        <f t="shared" si="239"/>
        <v>165.15</v>
      </c>
      <c r="O2059" s="38">
        <f t="shared" ca="1" si="240"/>
        <v>182564900</v>
      </c>
    </row>
    <row r="2060" spans="1:15" x14ac:dyDescent="0.4">
      <c r="A2060">
        <v>2045</v>
      </c>
      <c r="B2060" s="63">
        <v>42401</v>
      </c>
      <c r="C2060" s="37">
        <v>192.529999</v>
      </c>
      <c r="D2060" s="37">
        <v>194.58000200000001</v>
      </c>
      <c r="E2060" s="37">
        <v>191.83999600000001</v>
      </c>
      <c r="F2060" s="37">
        <v>193.64999399999999</v>
      </c>
      <c r="G2060" s="38">
        <v>136061600</v>
      </c>
      <c r="H2060" s="37">
        <v>168.183167</v>
      </c>
      <c r="I2060" s="41">
        <f t="shared" si="234"/>
        <v>0.86849043227959</v>
      </c>
      <c r="J2060" s="41">
        <f t="shared" ca="1" si="235"/>
        <v>1</v>
      </c>
      <c r="K2060" s="37">
        <f t="shared" si="236"/>
        <v>167.21</v>
      </c>
      <c r="L2060" s="37">
        <f t="shared" si="237"/>
        <v>168.99</v>
      </c>
      <c r="M2060" s="37">
        <f t="shared" si="238"/>
        <v>166.61</v>
      </c>
      <c r="N2060" s="37">
        <f t="shared" si="239"/>
        <v>168.18</v>
      </c>
      <c r="O2060" s="38">
        <f t="shared" ca="1" si="240"/>
        <v>136061600</v>
      </c>
    </row>
    <row r="2061" spans="1:15" x14ac:dyDescent="0.4">
      <c r="A2061">
        <v>2046</v>
      </c>
      <c r="B2061" s="63">
        <v>42398</v>
      </c>
      <c r="C2061" s="37">
        <v>190.020004</v>
      </c>
      <c r="D2061" s="37">
        <v>193.88000500000001</v>
      </c>
      <c r="E2061" s="37">
        <v>189.88000500000001</v>
      </c>
      <c r="F2061" s="37">
        <v>193.720001</v>
      </c>
      <c r="G2061" s="38">
        <v>210529300</v>
      </c>
      <c r="H2061" s="37">
        <v>168.24400299999999</v>
      </c>
      <c r="I2061" s="41">
        <f t="shared" si="234"/>
        <v>0.86849061599994515</v>
      </c>
      <c r="J2061" s="41">
        <f t="shared" ca="1" si="235"/>
        <v>1</v>
      </c>
      <c r="K2061" s="37">
        <f t="shared" si="236"/>
        <v>165.03</v>
      </c>
      <c r="L2061" s="37">
        <f t="shared" si="237"/>
        <v>168.38</v>
      </c>
      <c r="M2061" s="37">
        <f t="shared" si="238"/>
        <v>164.91</v>
      </c>
      <c r="N2061" s="37">
        <f t="shared" si="239"/>
        <v>168.24</v>
      </c>
      <c r="O2061" s="38">
        <f t="shared" ca="1" si="240"/>
        <v>210529300</v>
      </c>
    </row>
    <row r="2062" spans="1:15" x14ac:dyDescent="0.4">
      <c r="A2062">
        <v>2047</v>
      </c>
      <c r="B2062" s="63">
        <v>42397</v>
      </c>
      <c r="C2062" s="37">
        <v>189.96000699999999</v>
      </c>
      <c r="D2062" s="37">
        <v>190.199997</v>
      </c>
      <c r="E2062" s="37">
        <v>187.16000399999999</v>
      </c>
      <c r="F2062" s="37">
        <v>189.11000100000001</v>
      </c>
      <c r="G2062" s="38">
        <v>143798800</v>
      </c>
      <c r="H2062" s="37">
        <v>164.240219</v>
      </c>
      <c r="I2062" s="41">
        <f t="shared" si="234"/>
        <v>0.86849039253085292</v>
      </c>
      <c r="J2062" s="41">
        <f t="shared" ca="1" si="235"/>
        <v>1</v>
      </c>
      <c r="K2062" s="37">
        <f t="shared" si="236"/>
        <v>164.98</v>
      </c>
      <c r="L2062" s="37">
        <f t="shared" si="237"/>
        <v>165.19</v>
      </c>
      <c r="M2062" s="37">
        <f t="shared" si="238"/>
        <v>162.55000000000001</v>
      </c>
      <c r="N2062" s="37">
        <f t="shared" si="239"/>
        <v>164.24</v>
      </c>
      <c r="O2062" s="38">
        <f t="shared" ca="1" si="240"/>
        <v>143798800</v>
      </c>
    </row>
    <row r="2063" spans="1:15" x14ac:dyDescent="0.4">
      <c r="A2063">
        <v>2048</v>
      </c>
      <c r="B2063" s="63">
        <v>42396</v>
      </c>
      <c r="C2063" s="37">
        <v>189.58000200000001</v>
      </c>
      <c r="D2063" s="37">
        <v>191.55999800000001</v>
      </c>
      <c r="E2063" s="37">
        <v>187.05999800000001</v>
      </c>
      <c r="F2063" s="37">
        <v>188.13000500000001</v>
      </c>
      <c r="G2063" s="38">
        <v>185681700</v>
      </c>
      <c r="H2063" s="37">
        <v>163.38916</v>
      </c>
      <c r="I2063" s="41">
        <f t="shared" si="234"/>
        <v>0.86849070141682072</v>
      </c>
      <c r="J2063" s="41">
        <f t="shared" ca="1" si="235"/>
        <v>1</v>
      </c>
      <c r="K2063" s="37">
        <f t="shared" si="236"/>
        <v>164.65</v>
      </c>
      <c r="L2063" s="37">
        <f t="shared" si="237"/>
        <v>166.37</v>
      </c>
      <c r="M2063" s="37">
        <f t="shared" si="238"/>
        <v>162.46</v>
      </c>
      <c r="N2063" s="37">
        <f t="shared" si="239"/>
        <v>163.38999999999999</v>
      </c>
      <c r="O2063" s="38">
        <f t="shared" ca="1" si="240"/>
        <v>185681700</v>
      </c>
    </row>
    <row r="2064" spans="1:15" x14ac:dyDescent="0.4">
      <c r="A2064">
        <v>2049</v>
      </c>
      <c r="B2064" s="63">
        <v>42395</v>
      </c>
      <c r="C2064" s="37">
        <v>188.41999799999999</v>
      </c>
      <c r="D2064" s="37">
        <v>190.529999</v>
      </c>
      <c r="E2064" s="37">
        <v>188.020004</v>
      </c>
      <c r="F2064" s="37">
        <v>190.199997</v>
      </c>
      <c r="G2064" s="38">
        <v>141036800</v>
      </c>
      <c r="H2064" s="37">
        <v>165.18691999999999</v>
      </c>
      <c r="I2064" s="41">
        <f t="shared" si="234"/>
        <v>0.8684906551286643</v>
      </c>
      <c r="J2064" s="41">
        <f t="shared" ca="1" si="235"/>
        <v>1</v>
      </c>
      <c r="K2064" s="37">
        <f t="shared" si="236"/>
        <v>163.63999999999999</v>
      </c>
      <c r="L2064" s="37">
        <f t="shared" si="237"/>
        <v>165.47</v>
      </c>
      <c r="M2064" s="37">
        <f t="shared" si="238"/>
        <v>163.29</v>
      </c>
      <c r="N2064" s="37">
        <f t="shared" si="239"/>
        <v>165.19</v>
      </c>
      <c r="O2064" s="38">
        <f t="shared" ca="1" si="240"/>
        <v>141036800</v>
      </c>
    </row>
    <row r="2065" spans="1:15" x14ac:dyDescent="0.4">
      <c r="A2065">
        <v>2050</v>
      </c>
      <c r="B2065" s="63">
        <v>42394</v>
      </c>
      <c r="C2065" s="37">
        <v>189.91999799999999</v>
      </c>
      <c r="D2065" s="37">
        <v>190.14999399999999</v>
      </c>
      <c r="E2065" s="37">
        <v>187.41000399999999</v>
      </c>
      <c r="F2065" s="37">
        <v>187.63999899999999</v>
      </c>
      <c r="G2065" s="38">
        <v>130371700</v>
      </c>
      <c r="H2065" s="37">
        <v>162.96354700000001</v>
      </c>
      <c r="I2065" s="41">
        <f t="shared" ref="I2065:I2128" si="241">IF(F2065=0,1,H2065/F2065)</f>
        <v>0.86849044909662365</v>
      </c>
      <c r="J2065" s="41">
        <f t="shared" ref="J2065:J2128" ca="1" si="242">INDEX(OFFSET($T$15,0,0,$S$13+1,1),MATCH(B2065,OFFSET($Q$15,0,0,$S$13+1,1),-1))</f>
        <v>1</v>
      </c>
      <c r="K2065" s="37">
        <f t="shared" ref="K2065:K2128" si="243">ROUND($I2065*C2065,2)</f>
        <v>164.94</v>
      </c>
      <c r="L2065" s="37">
        <f t="shared" ref="L2065:L2128" si="244">ROUND($I2065*D2065,2)</f>
        <v>165.14</v>
      </c>
      <c r="M2065" s="37">
        <f t="shared" ref="M2065:M2128" si="245">ROUND($I2065*E2065,2)</f>
        <v>162.76</v>
      </c>
      <c r="N2065" s="37">
        <f t="shared" ref="N2065:N2128" si="246">ROUND($I2065*F2065,2)</f>
        <v>162.96</v>
      </c>
      <c r="O2065" s="38">
        <f t="shared" ref="O2065:O2128" ca="1" si="247">G2065*J2065</f>
        <v>130371700</v>
      </c>
    </row>
    <row r="2066" spans="1:15" x14ac:dyDescent="0.4">
      <c r="A2066">
        <v>2051</v>
      </c>
      <c r="B2066" s="63">
        <v>42391</v>
      </c>
      <c r="C2066" s="37">
        <v>189.779999</v>
      </c>
      <c r="D2066" s="37">
        <v>190.759995</v>
      </c>
      <c r="E2066" s="37">
        <v>188.88000500000001</v>
      </c>
      <c r="F2066" s="37">
        <v>190.520004</v>
      </c>
      <c r="G2066" s="38">
        <v>168319600</v>
      </c>
      <c r="H2066" s="37">
        <v>165.46481299999999</v>
      </c>
      <c r="I2066" s="41">
        <f t="shared" si="241"/>
        <v>0.86849049719734417</v>
      </c>
      <c r="J2066" s="41">
        <f t="shared" ca="1" si="242"/>
        <v>1</v>
      </c>
      <c r="K2066" s="37">
        <f t="shared" si="243"/>
        <v>164.82</v>
      </c>
      <c r="L2066" s="37">
        <f t="shared" si="244"/>
        <v>165.67</v>
      </c>
      <c r="M2066" s="37">
        <f t="shared" si="245"/>
        <v>164.04</v>
      </c>
      <c r="N2066" s="37">
        <f t="shared" si="246"/>
        <v>165.46</v>
      </c>
      <c r="O2066" s="38">
        <f t="shared" ca="1" si="247"/>
        <v>168319600</v>
      </c>
    </row>
    <row r="2067" spans="1:15" x14ac:dyDescent="0.4">
      <c r="A2067">
        <v>2052</v>
      </c>
      <c r="B2067" s="63">
        <v>42390</v>
      </c>
      <c r="C2067" s="37">
        <v>186.21000699999999</v>
      </c>
      <c r="D2067" s="37">
        <v>188.86999499999999</v>
      </c>
      <c r="E2067" s="37">
        <v>184.63999899999999</v>
      </c>
      <c r="F2067" s="37">
        <v>186.69000199999999</v>
      </c>
      <c r="G2067" s="38">
        <v>195772900</v>
      </c>
      <c r="H2067" s="37">
        <v>162.138519</v>
      </c>
      <c r="I2067" s="41">
        <f t="shared" si="241"/>
        <v>0.86849063829352791</v>
      </c>
      <c r="J2067" s="41">
        <f t="shared" ca="1" si="242"/>
        <v>1</v>
      </c>
      <c r="K2067" s="37">
        <f t="shared" si="243"/>
        <v>161.72</v>
      </c>
      <c r="L2067" s="37">
        <f t="shared" si="244"/>
        <v>164.03</v>
      </c>
      <c r="M2067" s="37">
        <f t="shared" si="245"/>
        <v>160.36000000000001</v>
      </c>
      <c r="N2067" s="37">
        <f t="shared" si="246"/>
        <v>162.13999999999999</v>
      </c>
      <c r="O2067" s="38">
        <f t="shared" ca="1" si="247"/>
        <v>195772900</v>
      </c>
    </row>
    <row r="2068" spans="1:15" x14ac:dyDescent="0.4">
      <c r="A2068">
        <v>2053</v>
      </c>
      <c r="B2068" s="63">
        <v>42389</v>
      </c>
      <c r="C2068" s="37">
        <v>185.029999</v>
      </c>
      <c r="D2068" s="37">
        <v>187.5</v>
      </c>
      <c r="E2068" s="37">
        <v>181.020004</v>
      </c>
      <c r="F2068" s="37">
        <v>185.64999399999999</v>
      </c>
      <c r="G2068" s="38">
        <v>286547800</v>
      </c>
      <c r="H2068" s="37">
        <v>161.23524499999999</v>
      </c>
      <c r="I2068" s="41">
        <f t="shared" si="241"/>
        <v>0.86849044013435306</v>
      </c>
      <c r="J2068" s="41">
        <f t="shared" ca="1" si="242"/>
        <v>1</v>
      </c>
      <c r="K2068" s="37">
        <f t="shared" si="243"/>
        <v>160.69999999999999</v>
      </c>
      <c r="L2068" s="37">
        <f t="shared" si="244"/>
        <v>162.84</v>
      </c>
      <c r="M2068" s="37">
        <f t="shared" si="245"/>
        <v>157.21</v>
      </c>
      <c r="N2068" s="37">
        <f t="shared" si="246"/>
        <v>161.24</v>
      </c>
      <c r="O2068" s="38">
        <f t="shared" ca="1" si="247"/>
        <v>286547800</v>
      </c>
    </row>
    <row r="2069" spans="1:15" x14ac:dyDescent="0.4">
      <c r="A2069">
        <v>2054</v>
      </c>
      <c r="B2069" s="63">
        <v>42388</v>
      </c>
      <c r="C2069" s="37">
        <v>189.96000699999999</v>
      </c>
      <c r="D2069" s="37">
        <v>190.11000100000001</v>
      </c>
      <c r="E2069" s="37">
        <v>186.199997</v>
      </c>
      <c r="F2069" s="37">
        <v>188.05999800000001</v>
      </c>
      <c r="G2069" s="38">
        <v>195244400</v>
      </c>
      <c r="H2069" s="37">
        <v>163.32832300000001</v>
      </c>
      <c r="I2069" s="41">
        <f t="shared" si="241"/>
        <v>0.86849050694980867</v>
      </c>
      <c r="J2069" s="41">
        <f t="shared" ca="1" si="242"/>
        <v>1</v>
      </c>
      <c r="K2069" s="37">
        <f t="shared" si="243"/>
        <v>164.98</v>
      </c>
      <c r="L2069" s="37">
        <f t="shared" si="244"/>
        <v>165.11</v>
      </c>
      <c r="M2069" s="37">
        <f t="shared" si="245"/>
        <v>161.71</v>
      </c>
      <c r="N2069" s="37">
        <f t="shared" si="246"/>
        <v>163.33000000000001</v>
      </c>
      <c r="O2069" s="38">
        <f t="shared" ca="1" si="247"/>
        <v>195244400</v>
      </c>
    </row>
    <row r="2070" spans="1:15" x14ac:dyDescent="0.4">
      <c r="A2070">
        <v>2055</v>
      </c>
      <c r="B2070" s="63">
        <v>42384</v>
      </c>
      <c r="C2070" s="37">
        <v>186.770004</v>
      </c>
      <c r="D2070" s="37">
        <v>188.759995</v>
      </c>
      <c r="E2070" s="37">
        <v>185.520004</v>
      </c>
      <c r="F2070" s="37">
        <v>187.80999800000001</v>
      </c>
      <c r="G2070" s="38">
        <v>324846400</v>
      </c>
      <c r="H2070" s="37">
        <v>163.11119099999999</v>
      </c>
      <c r="I2070" s="41">
        <f t="shared" si="241"/>
        <v>0.86849045704158934</v>
      </c>
      <c r="J2070" s="41">
        <f t="shared" ca="1" si="242"/>
        <v>1</v>
      </c>
      <c r="K2070" s="37">
        <f t="shared" si="243"/>
        <v>162.21</v>
      </c>
      <c r="L2070" s="37">
        <f t="shared" si="244"/>
        <v>163.94</v>
      </c>
      <c r="M2070" s="37">
        <f t="shared" si="245"/>
        <v>161.12</v>
      </c>
      <c r="N2070" s="37">
        <f t="shared" si="246"/>
        <v>163.11000000000001</v>
      </c>
      <c r="O2070" s="38">
        <f t="shared" ca="1" si="247"/>
        <v>324846400</v>
      </c>
    </row>
    <row r="2071" spans="1:15" x14ac:dyDescent="0.4">
      <c r="A2071">
        <v>2056</v>
      </c>
      <c r="B2071" s="63">
        <v>42383</v>
      </c>
      <c r="C2071" s="37">
        <v>189.550003</v>
      </c>
      <c r="D2071" s="37">
        <v>193.259995</v>
      </c>
      <c r="E2071" s="37">
        <v>187.66000399999999</v>
      </c>
      <c r="F2071" s="37">
        <v>191.929993</v>
      </c>
      <c r="G2071" s="38">
        <v>240795600</v>
      </c>
      <c r="H2071" s="37">
        <v>166.689346</v>
      </c>
      <c r="I2071" s="41">
        <f t="shared" si="241"/>
        <v>0.86849034585230256</v>
      </c>
      <c r="J2071" s="41">
        <f t="shared" ca="1" si="242"/>
        <v>1</v>
      </c>
      <c r="K2071" s="37">
        <f t="shared" si="243"/>
        <v>164.62</v>
      </c>
      <c r="L2071" s="37">
        <f t="shared" si="244"/>
        <v>167.84</v>
      </c>
      <c r="M2071" s="37">
        <f t="shared" si="245"/>
        <v>162.97999999999999</v>
      </c>
      <c r="N2071" s="37">
        <f t="shared" si="246"/>
        <v>166.69</v>
      </c>
      <c r="O2071" s="38">
        <f t="shared" ca="1" si="247"/>
        <v>240795600</v>
      </c>
    </row>
    <row r="2072" spans="1:15" x14ac:dyDescent="0.4">
      <c r="A2072">
        <v>2057</v>
      </c>
      <c r="B2072" s="63">
        <v>42382</v>
      </c>
      <c r="C2072" s="37">
        <v>194.449997</v>
      </c>
      <c r="D2072" s="37">
        <v>194.86000100000001</v>
      </c>
      <c r="E2072" s="37">
        <v>188.38000500000001</v>
      </c>
      <c r="F2072" s="37">
        <v>188.83000200000001</v>
      </c>
      <c r="G2072" s="38">
        <v>221168900</v>
      </c>
      <c r="H2072" s="37">
        <v>163.99710099999999</v>
      </c>
      <c r="I2072" s="41">
        <f t="shared" si="241"/>
        <v>0.86849070202308198</v>
      </c>
      <c r="J2072" s="41">
        <f t="shared" ca="1" si="242"/>
        <v>1</v>
      </c>
      <c r="K2072" s="37">
        <f t="shared" si="243"/>
        <v>168.88</v>
      </c>
      <c r="L2072" s="37">
        <f t="shared" si="244"/>
        <v>169.23</v>
      </c>
      <c r="M2072" s="37">
        <f t="shared" si="245"/>
        <v>163.61000000000001</v>
      </c>
      <c r="N2072" s="37">
        <f t="shared" si="246"/>
        <v>164</v>
      </c>
      <c r="O2072" s="38">
        <f t="shared" ca="1" si="247"/>
        <v>221168900</v>
      </c>
    </row>
    <row r="2073" spans="1:15" x14ac:dyDescent="0.4">
      <c r="A2073">
        <v>2058</v>
      </c>
      <c r="B2073" s="63">
        <v>42381</v>
      </c>
      <c r="C2073" s="37">
        <v>193.820007</v>
      </c>
      <c r="D2073" s="37">
        <v>194.550003</v>
      </c>
      <c r="E2073" s="37">
        <v>191.13999899999999</v>
      </c>
      <c r="F2073" s="37">
        <v>193.66000399999999</v>
      </c>
      <c r="G2073" s="38">
        <v>172330500</v>
      </c>
      <c r="H2073" s="37">
        <v>168.19184899999999</v>
      </c>
      <c r="I2073" s="41">
        <f t="shared" si="241"/>
        <v>0.86849037243642735</v>
      </c>
      <c r="J2073" s="41">
        <f t="shared" ca="1" si="242"/>
        <v>1</v>
      </c>
      <c r="K2073" s="37">
        <f t="shared" si="243"/>
        <v>168.33</v>
      </c>
      <c r="L2073" s="37">
        <f t="shared" si="244"/>
        <v>168.96</v>
      </c>
      <c r="M2073" s="37">
        <f t="shared" si="245"/>
        <v>166</v>
      </c>
      <c r="N2073" s="37">
        <f t="shared" si="246"/>
        <v>168.19</v>
      </c>
      <c r="O2073" s="38">
        <f t="shared" ca="1" si="247"/>
        <v>172330500</v>
      </c>
    </row>
    <row r="2074" spans="1:15" x14ac:dyDescent="0.4">
      <c r="A2074">
        <v>2059</v>
      </c>
      <c r="B2074" s="63">
        <v>42380</v>
      </c>
      <c r="C2074" s="37">
        <v>193.009995</v>
      </c>
      <c r="D2074" s="37">
        <v>193.41000399999999</v>
      </c>
      <c r="E2074" s="37">
        <v>189.820007</v>
      </c>
      <c r="F2074" s="37">
        <v>192.11000100000001</v>
      </c>
      <c r="G2074" s="38">
        <v>187941300</v>
      </c>
      <c r="H2074" s="37">
        <v>166.84571800000001</v>
      </c>
      <c r="I2074" s="41">
        <f t="shared" si="241"/>
        <v>0.86849053735625137</v>
      </c>
      <c r="J2074" s="41">
        <f t="shared" ca="1" si="242"/>
        <v>1</v>
      </c>
      <c r="K2074" s="37">
        <f t="shared" si="243"/>
        <v>167.63</v>
      </c>
      <c r="L2074" s="37">
        <f t="shared" si="244"/>
        <v>167.97</v>
      </c>
      <c r="M2074" s="37">
        <f t="shared" si="245"/>
        <v>164.86</v>
      </c>
      <c r="N2074" s="37">
        <f t="shared" si="246"/>
        <v>166.85</v>
      </c>
      <c r="O2074" s="38">
        <f t="shared" ca="1" si="247"/>
        <v>187941300</v>
      </c>
    </row>
    <row r="2075" spans="1:15" x14ac:dyDescent="0.4">
      <c r="A2075">
        <v>2060</v>
      </c>
      <c r="B2075" s="63">
        <v>42377</v>
      </c>
      <c r="C2075" s="37">
        <v>195.19000199999999</v>
      </c>
      <c r="D2075" s="37">
        <v>195.85000600000001</v>
      </c>
      <c r="E2075" s="37">
        <v>191.58000200000001</v>
      </c>
      <c r="F2075" s="37">
        <v>191.91999799999999</v>
      </c>
      <c r="G2075" s="38">
        <v>209817200</v>
      </c>
      <c r="H2075" s="37">
        <v>166.68069499999999</v>
      </c>
      <c r="I2075" s="41">
        <f t="shared" si="241"/>
        <v>0.86849049988005933</v>
      </c>
      <c r="J2075" s="41">
        <f t="shared" ca="1" si="242"/>
        <v>1</v>
      </c>
      <c r="K2075" s="37">
        <f t="shared" si="243"/>
        <v>169.52</v>
      </c>
      <c r="L2075" s="37">
        <f t="shared" si="244"/>
        <v>170.09</v>
      </c>
      <c r="M2075" s="37">
        <f t="shared" si="245"/>
        <v>166.39</v>
      </c>
      <c r="N2075" s="37">
        <f t="shared" si="246"/>
        <v>166.68</v>
      </c>
      <c r="O2075" s="38">
        <f t="shared" ca="1" si="247"/>
        <v>209817200</v>
      </c>
    </row>
    <row r="2076" spans="1:15" x14ac:dyDescent="0.4">
      <c r="A2076">
        <v>2061</v>
      </c>
      <c r="B2076" s="63">
        <v>42376</v>
      </c>
      <c r="C2076" s="37">
        <v>195.33000200000001</v>
      </c>
      <c r="D2076" s="37">
        <v>197.44000199999999</v>
      </c>
      <c r="E2076" s="37">
        <v>193.58999600000001</v>
      </c>
      <c r="F2076" s="37">
        <v>194.050003</v>
      </c>
      <c r="G2076" s="38">
        <v>213436100</v>
      </c>
      <c r="H2076" s="37">
        <v>168.53062399999999</v>
      </c>
      <c r="I2076" s="41">
        <f t="shared" si="241"/>
        <v>0.86849070546007667</v>
      </c>
      <c r="J2076" s="41">
        <f t="shared" ca="1" si="242"/>
        <v>1</v>
      </c>
      <c r="K2076" s="37">
        <f t="shared" si="243"/>
        <v>169.64</v>
      </c>
      <c r="L2076" s="37">
        <f t="shared" si="244"/>
        <v>171.47</v>
      </c>
      <c r="M2076" s="37">
        <f t="shared" si="245"/>
        <v>168.13</v>
      </c>
      <c r="N2076" s="37">
        <f t="shared" si="246"/>
        <v>168.53</v>
      </c>
      <c r="O2076" s="38">
        <f t="shared" ca="1" si="247"/>
        <v>213436100</v>
      </c>
    </row>
    <row r="2077" spans="1:15" x14ac:dyDescent="0.4">
      <c r="A2077">
        <v>2062</v>
      </c>
      <c r="B2077" s="63">
        <v>42375</v>
      </c>
      <c r="C2077" s="37">
        <v>198.33999600000001</v>
      </c>
      <c r="D2077" s="37">
        <v>200.05999800000001</v>
      </c>
      <c r="E2077" s="37">
        <v>197.60000600000001</v>
      </c>
      <c r="F2077" s="37">
        <v>198.820007</v>
      </c>
      <c r="G2077" s="38">
        <v>152112600</v>
      </c>
      <c r="H2077" s="37">
        <v>172.67326399999999</v>
      </c>
      <c r="I2077" s="41">
        <f t="shared" si="241"/>
        <v>0.86849038286172064</v>
      </c>
      <c r="J2077" s="41">
        <f t="shared" ca="1" si="242"/>
        <v>1</v>
      </c>
      <c r="K2077" s="37">
        <f t="shared" si="243"/>
        <v>172.26</v>
      </c>
      <c r="L2077" s="37">
        <f t="shared" si="244"/>
        <v>173.75</v>
      </c>
      <c r="M2077" s="37">
        <f t="shared" si="245"/>
        <v>171.61</v>
      </c>
      <c r="N2077" s="37">
        <f t="shared" si="246"/>
        <v>172.67</v>
      </c>
      <c r="O2077" s="38">
        <f t="shared" ca="1" si="247"/>
        <v>152112600</v>
      </c>
    </row>
    <row r="2078" spans="1:15" x14ac:dyDescent="0.4">
      <c r="A2078">
        <v>2063</v>
      </c>
      <c r="B2078" s="63">
        <v>42374</v>
      </c>
      <c r="C2078" s="37">
        <v>201.39999399999999</v>
      </c>
      <c r="D2078" s="37">
        <v>201.89999399999999</v>
      </c>
      <c r="E2078" s="37">
        <v>200.050003</v>
      </c>
      <c r="F2078" s="37">
        <v>201.36000100000001</v>
      </c>
      <c r="G2078" s="38">
        <v>110845800</v>
      </c>
      <c r="H2078" s="37">
        <v>174.87922699999999</v>
      </c>
      <c r="I2078" s="41">
        <f t="shared" si="241"/>
        <v>0.86849039596498601</v>
      </c>
      <c r="J2078" s="41">
        <f t="shared" ca="1" si="242"/>
        <v>1</v>
      </c>
      <c r="K2078" s="37">
        <f t="shared" si="243"/>
        <v>174.91</v>
      </c>
      <c r="L2078" s="37">
        <f t="shared" si="244"/>
        <v>175.35</v>
      </c>
      <c r="M2078" s="37">
        <f t="shared" si="245"/>
        <v>173.74</v>
      </c>
      <c r="N2078" s="37">
        <f t="shared" si="246"/>
        <v>174.88</v>
      </c>
      <c r="O2078" s="38">
        <f t="shared" ca="1" si="247"/>
        <v>110845800</v>
      </c>
    </row>
    <row r="2079" spans="1:15" x14ac:dyDescent="0.4">
      <c r="A2079">
        <v>2064</v>
      </c>
      <c r="B2079" s="63">
        <v>42373</v>
      </c>
      <c r="C2079" s="37">
        <v>200.490005</v>
      </c>
      <c r="D2079" s="37">
        <v>201.029999</v>
      </c>
      <c r="E2079" s="37">
        <v>198.58999600000001</v>
      </c>
      <c r="F2079" s="37">
        <v>201.020004</v>
      </c>
      <c r="G2079" s="38">
        <v>222353500</v>
      </c>
      <c r="H2079" s="37">
        <v>174.584</v>
      </c>
      <c r="I2079" s="41">
        <f t="shared" si="241"/>
        <v>0.86849068016136344</v>
      </c>
      <c r="J2079" s="41">
        <f t="shared" ca="1" si="242"/>
        <v>1</v>
      </c>
      <c r="K2079" s="37">
        <f t="shared" si="243"/>
        <v>174.12</v>
      </c>
      <c r="L2079" s="37">
        <f t="shared" si="244"/>
        <v>174.59</v>
      </c>
      <c r="M2079" s="37">
        <f t="shared" si="245"/>
        <v>172.47</v>
      </c>
      <c r="N2079" s="37">
        <f t="shared" si="246"/>
        <v>174.58</v>
      </c>
      <c r="O2079" s="38">
        <f t="shared" ca="1" si="247"/>
        <v>222353500</v>
      </c>
    </row>
    <row r="2080" spans="1:15" x14ac:dyDescent="0.4">
      <c r="A2080">
        <v>2065</v>
      </c>
      <c r="B2080" s="63">
        <v>42369</v>
      </c>
      <c r="C2080" s="37">
        <v>205.13000500000001</v>
      </c>
      <c r="D2080" s="37">
        <v>205.88999899999999</v>
      </c>
      <c r="E2080" s="37">
        <v>203.86999499999999</v>
      </c>
      <c r="F2080" s="37">
        <v>203.86999499999999</v>
      </c>
      <c r="G2080" s="38">
        <v>114877900</v>
      </c>
      <c r="H2080" s="37">
        <v>177.059189</v>
      </c>
      <c r="I2080" s="41">
        <f t="shared" si="241"/>
        <v>0.86849067220509824</v>
      </c>
      <c r="J2080" s="41">
        <f t="shared" ca="1" si="242"/>
        <v>1</v>
      </c>
      <c r="K2080" s="37">
        <f t="shared" si="243"/>
        <v>178.15</v>
      </c>
      <c r="L2080" s="37">
        <f t="shared" si="244"/>
        <v>178.81</v>
      </c>
      <c r="M2080" s="37">
        <f t="shared" si="245"/>
        <v>177.06</v>
      </c>
      <c r="N2080" s="37">
        <f t="shared" si="246"/>
        <v>177.06</v>
      </c>
      <c r="O2080" s="38">
        <f t="shared" ca="1" si="247"/>
        <v>114877900</v>
      </c>
    </row>
    <row r="2081" spans="1:15" x14ac:dyDescent="0.4">
      <c r="A2081">
        <v>2066</v>
      </c>
      <c r="B2081" s="63">
        <v>42368</v>
      </c>
      <c r="C2081" s="37">
        <v>207.11000100000001</v>
      </c>
      <c r="D2081" s="37">
        <v>207.21000699999999</v>
      </c>
      <c r="E2081" s="37">
        <v>205.759995</v>
      </c>
      <c r="F2081" s="37">
        <v>205.929993</v>
      </c>
      <c r="G2081" s="38">
        <v>63317700</v>
      </c>
      <c r="H2081" s="37">
        <v>178.848251</v>
      </c>
      <c r="I2081" s="41">
        <f t="shared" si="241"/>
        <v>0.86849054086065069</v>
      </c>
      <c r="J2081" s="41">
        <f t="shared" ca="1" si="242"/>
        <v>1</v>
      </c>
      <c r="K2081" s="37">
        <f t="shared" si="243"/>
        <v>179.87</v>
      </c>
      <c r="L2081" s="37">
        <f t="shared" si="244"/>
        <v>179.96</v>
      </c>
      <c r="M2081" s="37">
        <f t="shared" si="245"/>
        <v>178.7</v>
      </c>
      <c r="N2081" s="37">
        <f t="shared" si="246"/>
        <v>178.85</v>
      </c>
      <c r="O2081" s="38">
        <f t="shared" ca="1" si="247"/>
        <v>63317700</v>
      </c>
    </row>
    <row r="2082" spans="1:15" x14ac:dyDescent="0.4">
      <c r="A2082">
        <v>2067</v>
      </c>
      <c r="B2082" s="63">
        <v>42367</v>
      </c>
      <c r="C2082" s="37">
        <v>206.509995</v>
      </c>
      <c r="D2082" s="37">
        <v>207.78999300000001</v>
      </c>
      <c r="E2082" s="37">
        <v>206.470001</v>
      </c>
      <c r="F2082" s="37">
        <v>207.39999399999999</v>
      </c>
      <c r="G2082" s="38">
        <v>92640700</v>
      </c>
      <c r="H2082" s="37">
        <v>180.12492399999999</v>
      </c>
      <c r="I2082" s="41">
        <f t="shared" si="241"/>
        <v>0.86849049764196229</v>
      </c>
      <c r="J2082" s="41">
        <f t="shared" ca="1" si="242"/>
        <v>1</v>
      </c>
      <c r="K2082" s="37">
        <f t="shared" si="243"/>
        <v>179.35</v>
      </c>
      <c r="L2082" s="37">
        <f t="shared" si="244"/>
        <v>180.46</v>
      </c>
      <c r="M2082" s="37">
        <f t="shared" si="245"/>
        <v>179.32</v>
      </c>
      <c r="N2082" s="37">
        <f t="shared" si="246"/>
        <v>180.12</v>
      </c>
      <c r="O2082" s="38">
        <f t="shared" ca="1" si="247"/>
        <v>92640700</v>
      </c>
    </row>
    <row r="2083" spans="1:15" x14ac:dyDescent="0.4">
      <c r="A2083">
        <v>2068</v>
      </c>
      <c r="B2083" s="63">
        <v>42366</v>
      </c>
      <c r="C2083" s="37">
        <v>204.86000100000001</v>
      </c>
      <c r="D2083" s="37">
        <v>205.259995</v>
      </c>
      <c r="E2083" s="37">
        <v>203.94000199999999</v>
      </c>
      <c r="F2083" s="37">
        <v>205.21000699999999</v>
      </c>
      <c r="G2083" s="38">
        <v>65899900</v>
      </c>
      <c r="H2083" s="37">
        <v>178.22290000000001</v>
      </c>
      <c r="I2083" s="41">
        <f t="shared" si="241"/>
        <v>0.86849029735669769</v>
      </c>
      <c r="J2083" s="41">
        <f t="shared" ca="1" si="242"/>
        <v>1</v>
      </c>
      <c r="K2083" s="37">
        <f t="shared" si="243"/>
        <v>177.92</v>
      </c>
      <c r="L2083" s="37">
        <f t="shared" si="244"/>
        <v>178.27</v>
      </c>
      <c r="M2083" s="37">
        <f t="shared" si="245"/>
        <v>177.12</v>
      </c>
      <c r="N2083" s="37">
        <f t="shared" si="246"/>
        <v>178.22</v>
      </c>
      <c r="O2083" s="38">
        <f t="shared" ca="1" si="247"/>
        <v>65899900</v>
      </c>
    </row>
    <row r="2084" spans="1:15" x14ac:dyDescent="0.4">
      <c r="A2084">
        <v>2069</v>
      </c>
      <c r="B2084" s="63">
        <v>42362</v>
      </c>
      <c r="C2084" s="37">
        <v>205.720001</v>
      </c>
      <c r="D2084" s="37">
        <v>206.33000200000001</v>
      </c>
      <c r="E2084" s="37">
        <v>205.41999799999999</v>
      </c>
      <c r="F2084" s="37">
        <v>205.679993</v>
      </c>
      <c r="G2084" s="38">
        <v>48539600</v>
      </c>
      <c r="H2084" s="37">
        <v>178.63111900000001</v>
      </c>
      <c r="I2084" s="41">
        <f t="shared" si="241"/>
        <v>0.86849049532980105</v>
      </c>
      <c r="J2084" s="41">
        <f t="shared" ca="1" si="242"/>
        <v>1</v>
      </c>
      <c r="K2084" s="37">
        <f t="shared" si="243"/>
        <v>178.67</v>
      </c>
      <c r="L2084" s="37">
        <f t="shared" si="244"/>
        <v>179.2</v>
      </c>
      <c r="M2084" s="37">
        <f t="shared" si="245"/>
        <v>178.41</v>
      </c>
      <c r="N2084" s="37">
        <f t="shared" si="246"/>
        <v>178.63</v>
      </c>
      <c r="O2084" s="38">
        <f t="shared" ca="1" si="247"/>
        <v>48539600</v>
      </c>
    </row>
    <row r="2085" spans="1:15" x14ac:dyDescent="0.4">
      <c r="A2085">
        <v>2070</v>
      </c>
      <c r="B2085" s="63">
        <v>42361</v>
      </c>
      <c r="C2085" s="37">
        <v>204.69000199999999</v>
      </c>
      <c r="D2085" s="37">
        <v>206.070007</v>
      </c>
      <c r="E2085" s="37">
        <v>204.58000200000001</v>
      </c>
      <c r="F2085" s="37">
        <v>206.020004</v>
      </c>
      <c r="G2085" s="38">
        <v>110987200</v>
      </c>
      <c r="H2085" s="37">
        <v>178.92639199999999</v>
      </c>
      <c r="I2085" s="41">
        <f t="shared" si="241"/>
        <v>0.86849038212813545</v>
      </c>
      <c r="J2085" s="41">
        <f t="shared" ca="1" si="242"/>
        <v>1</v>
      </c>
      <c r="K2085" s="37">
        <f t="shared" si="243"/>
        <v>177.77</v>
      </c>
      <c r="L2085" s="37">
        <f t="shared" si="244"/>
        <v>178.97</v>
      </c>
      <c r="M2085" s="37">
        <f t="shared" si="245"/>
        <v>177.68</v>
      </c>
      <c r="N2085" s="37">
        <f t="shared" si="246"/>
        <v>178.93</v>
      </c>
      <c r="O2085" s="38">
        <f t="shared" ca="1" si="247"/>
        <v>110987200</v>
      </c>
    </row>
    <row r="2086" spans="1:15" x14ac:dyDescent="0.4">
      <c r="A2086">
        <v>2071</v>
      </c>
      <c r="B2086" s="63">
        <v>42360</v>
      </c>
      <c r="C2086" s="37">
        <v>202.720001</v>
      </c>
      <c r="D2086" s="37">
        <v>203.85000600000001</v>
      </c>
      <c r="E2086" s="37">
        <v>201.550003</v>
      </c>
      <c r="F2086" s="37">
        <v>203.5</v>
      </c>
      <c r="G2086" s="38">
        <v>111026200</v>
      </c>
      <c r="H2086" s="37">
        <v>176.73782299999999</v>
      </c>
      <c r="I2086" s="41">
        <f t="shared" si="241"/>
        <v>0.86849053071253068</v>
      </c>
      <c r="J2086" s="41">
        <f t="shared" ca="1" si="242"/>
        <v>1</v>
      </c>
      <c r="K2086" s="37">
        <f t="shared" si="243"/>
        <v>176.06</v>
      </c>
      <c r="L2086" s="37">
        <f t="shared" si="244"/>
        <v>177.04</v>
      </c>
      <c r="M2086" s="37">
        <f t="shared" si="245"/>
        <v>175.04</v>
      </c>
      <c r="N2086" s="37">
        <f t="shared" si="246"/>
        <v>176.74</v>
      </c>
      <c r="O2086" s="38">
        <f t="shared" ca="1" si="247"/>
        <v>111026200</v>
      </c>
    </row>
    <row r="2087" spans="1:15" x14ac:dyDescent="0.4">
      <c r="A2087">
        <v>2072</v>
      </c>
      <c r="B2087" s="63">
        <v>42359</v>
      </c>
      <c r="C2087" s="37">
        <v>201.41000399999999</v>
      </c>
      <c r="D2087" s="37">
        <v>201.88000500000001</v>
      </c>
      <c r="E2087" s="37">
        <v>200.08999600000001</v>
      </c>
      <c r="F2087" s="37">
        <v>201.66999799999999</v>
      </c>
      <c r="G2087" s="38">
        <v>99094300</v>
      </c>
      <c r="H2087" s="37">
        <v>175.14846800000001</v>
      </c>
      <c r="I2087" s="41">
        <f t="shared" si="241"/>
        <v>0.86849045339902275</v>
      </c>
      <c r="J2087" s="41">
        <f t="shared" ca="1" si="242"/>
        <v>1</v>
      </c>
      <c r="K2087" s="37">
        <f t="shared" si="243"/>
        <v>174.92</v>
      </c>
      <c r="L2087" s="37">
        <f t="shared" si="244"/>
        <v>175.33</v>
      </c>
      <c r="M2087" s="37">
        <f t="shared" si="245"/>
        <v>173.78</v>
      </c>
      <c r="N2087" s="37">
        <f t="shared" si="246"/>
        <v>175.15</v>
      </c>
      <c r="O2087" s="38">
        <f t="shared" ca="1" si="247"/>
        <v>99094300</v>
      </c>
    </row>
    <row r="2088" spans="1:15" x14ac:dyDescent="0.4">
      <c r="A2088">
        <v>2073</v>
      </c>
      <c r="B2088" s="63">
        <v>42356</v>
      </c>
      <c r="C2088" s="37">
        <v>202.770004</v>
      </c>
      <c r="D2088" s="37">
        <v>202.929993</v>
      </c>
      <c r="E2088" s="37">
        <v>199.83000200000001</v>
      </c>
      <c r="F2088" s="37">
        <v>200.020004</v>
      </c>
      <c r="G2088" s="38">
        <v>251393500</v>
      </c>
      <c r="H2088" s="37">
        <v>173.715439</v>
      </c>
      <c r="I2088" s="41">
        <f t="shared" si="241"/>
        <v>0.86849032859733366</v>
      </c>
      <c r="J2088" s="41">
        <f t="shared" ca="1" si="242"/>
        <v>1</v>
      </c>
      <c r="K2088" s="37">
        <f t="shared" si="243"/>
        <v>176.1</v>
      </c>
      <c r="L2088" s="37">
        <f t="shared" si="244"/>
        <v>176.24</v>
      </c>
      <c r="M2088" s="37">
        <f t="shared" si="245"/>
        <v>173.55</v>
      </c>
      <c r="N2088" s="37">
        <f t="shared" si="246"/>
        <v>173.72</v>
      </c>
      <c r="O2088" s="38">
        <f t="shared" ca="1" si="247"/>
        <v>251393500</v>
      </c>
    </row>
    <row r="2089" spans="1:15" x14ac:dyDescent="0.4">
      <c r="A2089">
        <v>2074</v>
      </c>
      <c r="B2089" s="63">
        <v>42355</v>
      </c>
      <c r="C2089" s="37">
        <v>208.39999399999999</v>
      </c>
      <c r="D2089" s="37">
        <v>208.479996</v>
      </c>
      <c r="E2089" s="37">
        <v>204.83999600000001</v>
      </c>
      <c r="F2089" s="37">
        <v>204.86000100000001</v>
      </c>
      <c r="G2089" s="38">
        <v>173092500</v>
      </c>
      <c r="H2089" s="37">
        <v>176.86634799999999</v>
      </c>
      <c r="I2089" s="41">
        <f t="shared" si="241"/>
        <v>0.86335227539123161</v>
      </c>
      <c r="J2089" s="41">
        <f t="shared" ca="1" si="242"/>
        <v>1</v>
      </c>
      <c r="K2089" s="37">
        <f t="shared" si="243"/>
        <v>179.92</v>
      </c>
      <c r="L2089" s="37">
        <f t="shared" si="244"/>
        <v>179.99</v>
      </c>
      <c r="M2089" s="37">
        <f t="shared" si="245"/>
        <v>176.85</v>
      </c>
      <c r="N2089" s="37">
        <f t="shared" si="246"/>
        <v>176.87</v>
      </c>
      <c r="O2089" s="38">
        <f t="shared" ca="1" si="247"/>
        <v>173092500</v>
      </c>
    </row>
    <row r="2090" spans="1:15" x14ac:dyDescent="0.4">
      <c r="A2090">
        <v>2075</v>
      </c>
      <c r="B2090" s="63">
        <v>42354</v>
      </c>
      <c r="C2090" s="37">
        <v>206.36999499999999</v>
      </c>
      <c r="D2090" s="37">
        <v>208.38999899999999</v>
      </c>
      <c r="E2090" s="37">
        <v>204.800003</v>
      </c>
      <c r="F2090" s="37">
        <v>208.029999</v>
      </c>
      <c r="G2090" s="38">
        <v>197017000</v>
      </c>
      <c r="H2090" s="37">
        <v>179.60316499999999</v>
      </c>
      <c r="I2090" s="41">
        <f t="shared" si="241"/>
        <v>0.86335223700116437</v>
      </c>
      <c r="J2090" s="41">
        <f t="shared" ca="1" si="242"/>
        <v>1</v>
      </c>
      <c r="K2090" s="37">
        <f t="shared" si="243"/>
        <v>178.17</v>
      </c>
      <c r="L2090" s="37">
        <f t="shared" si="244"/>
        <v>179.91</v>
      </c>
      <c r="M2090" s="37">
        <f t="shared" si="245"/>
        <v>176.81</v>
      </c>
      <c r="N2090" s="37">
        <f t="shared" si="246"/>
        <v>179.6</v>
      </c>
      <c r="O2090" s="38">
        <f t="shared" ca="1" si="247"/>
        <v>197017000</v>
      </c>
    </row>
    <row r="2091" spans="1:15" x14ac:dyDescent="0.4">
      <c r="A2091">
        <v>2076</v>
      </c>
      <c r="B2091" s="63">
        <v>42353</v>
      </c>
      <c r="C2091" s="37">
        <v>204.699997</v>
      </c>
      <c r="D2091" s="37">
        <v>206.11000100000001</v>
      </c>
      <c r="E2091" s="37">
        <v>202.86999499999999</v>
      </c>
      <c r="F2091" s="37">
        <v>205.029999</v>
      </c>
      <c r="G2091" s="38">
        <v>154069600</v>
      </c>
      <c r="H2091" s="37">
        <v>177.01310699999999</v>
      </c>
      <c r="I2091" s="41">
        <f t="shared" si="241"/>
        <v>0.86335223071429656</v>
      </c>
      <c r="J2091" s="41">
        <f t="shared" ca="1" si="242"/>
        <v>1</v>
      </c>
      <c r="K2091" s="37">
        <f t="shared" si="243"/>
        <v>176.73</v>
      </c>
      <c r="L2091" s="37">
        <f t="shared" si="244"/>
        <v>177.95</v>
      </c>
      <c r="M2091" s="37">
        <f t="shared" si="245"/>
        <v>175.15</v>
      </c>
      <c r="N2091" s="37">
        <f t="shared" si="246"/>
        <v>177.01</v>
      </c>
      <c r="O2091" s="38">
        <f t="shared" ca="1" si="247"/>
        <v>154069600</v>
      </c>
    </row>
    <row r="2092" spans="1:15" x14ac:dyDescent="0.4">
      <c r="A2092">
        <v>2077</v>
      </c>
      <c r="B2092" s="63">
        <v>42352</v>
      </c>
      <c r="C2092" s="37">
        <v>202.070007</v>
      </c>
      <c r="D2092" s="37">
        <v>203.050003</v>
      </c>
      <c r="E2092" s="37">
        <v>199.949997</v>
      </c>
      <c r="F2092" s="37">
        <v>202.89999399999999</v>
      </c>
      <c r="G2092" s="38">
        <v>182385200</v>
      </c>
      <c r="H2092" s="37">
        <v>175.17420999999999</v>
      </c>
      <c r="I2092" s="41">
        <f t="shared" si="241"/>
        <v>0.86335246515581465</v>
      </c>
      <c r="J2092" s="41">
        <f t="shared" ca="1" si="242"/>
        <v>1</v>
      </c>
      <c r="K2092" s="37">
        <f t="shared" si="243"/>
        <v>174.46</v>
      </c>
      <c r="L2092" s="37">
        <f t="shared" si="244"/>
        <v>175.3</v>
      </c>
      <c r="M2092" s="37">
        <f t="shared" si="245"/>
        <v>172.63</v>
      </c>
      <c r="N2092" s="37">
        <f t="shared" si="246"/>
        <v>175.17</v>
      </c>
      <c r="O2092" s="38">
        <f t="shared" ca="1" si="247"/>
        <v>182385200</v>
      </c>
    </row>
    <row r="2093" spans="1:15" x14ac:dyDescent="0.4">
      <c r="A2093">
        <v>2078</v>
      </c>
      <c r="B2093" s="63">
        <v>42349</v>
      </c>
      <c r="C2093" s="37">
        <v>203.35000600000001</v>
      </c>
      <c r="D2093" s="37">
        <v>204.13999899999999</v>
      </c>
      <c r="E2093" s="37">
        <v>201.509995</v>
      </c>
      <c r="F2093" s="37">
        <v>201.88000500000001</v>
      </c>
      <c r="G2093" s="38">
        <v>211173300</v>
      </c>
      <c r="H2093" s="37">
        <v>174.293564</v>
      </c>
      <c r="I2093" s="41">
        <f t="shared" si="241"/>
        <v>0.86335228691915278</v>
      </c>
      <c r="J2093" s="41">
        <f t="shared" ca="1" si="242"/>
        <v>1</v>
      </c>
      <c r="K2093" s="37">
        <f t="shared" si="243"/>
        <v>175.56</v>
      </c>
      <c r="L2093" s="37">
        <f t="shared" si="244"/>
        <v>176.24</v>
      </c>
      <c r="M2093" s="37">
        <f t="shared" si="245"/>
        <v>173.97</v>
      </c>
      <c r="N2093" s="37">
        <f t="shared" si="246"/>
        <v>174.29</v>
      </c>
      <c r="O2093" s="38">
        <f t="shared" ca="1" si="247"/>
        <v>211173300</v>
      </c>
    </row>
    <row r="2094" spans="1:15" x14ac:dyDescent="0.4">
      <c r="A2094">
        <v>2079</v>
      </c>
      <c r="B2094" s="63">
        <v>42348</v>
      </c>
      <c r="C2094" s="37">
        <v>205.41999799999999</v>
      </c>
      <c r="D2094" s="37">
        <v>207.429993</v>
      </c>
      <c r="E2094" s="37">
        <v>205.13999899999999</v>
      </c>
      <c r="F2094" s="37">
        <v>205.86999499999999</v>
      </c>
      <c r="G2094" s="38">
        <v>116128900</v>
      </c>
      <c r="H2094" s="37">
        <v>177.73835800000001</v>
      </c>
      <c r="I2094" s="41">
        <f t="shared" si="241"/>
        <v>0.86335241811221697</v>
      </c>
      <c r="J2094" s="41">
        <f t="shared" ca="1" si="242"/>
        <v>1</v>
      </c>
      <c r="K2094" s="37">
        <f t="shared" si="243"/>
        <v>177.35</v>
      </c>
      <c r="L2094" s="37">
        <f t="shared" si="244"/>
        <v>179.09</v>
      </c>
      <c r="M2094" s="37">
        <f t="shared" si="245"/>
        <v>177.11</v>
      </c>
      <c r="N2094" s="37">
        <f t="shared" si="246"/>
        <v>177.74</v>
      </c>
      <c r="O2094" s="38">
        <f t="shared" ca="1" si="247"/>
        <v>116128900</v>
      </c>
    </row>
    <row r="2095" spans="1:15" x14ac:dyDescent="0.4">
      <c r="A2095">
        <v>2080</v>
      </c>
      <c r="B2095" s="63">
        <v>42347</v>
      </c>
      <c r="C2095" s="37">
        <v>206.19000199999999</v>
      </c>
      <c r="D2095" s="37">
        <v>208.679993</v>
      </c>
      <c r="E2095" s="37">
        <v>204.179993</v>
      </c>
      <c r="F2095" s="37">
        <v>205.33999600000001</v>
      </c>
      <c r="G2095" s="38">
        <v>162401500</v>
      </c>
      <c r="H2095" s="37">
        <v>177.28074599999999</v>
      </c>
      <c r="I2095" s="41">
        <f t="shared" si="241"/>
        <v>0.86335224239509567</v>
      </c>
      <c r="J2095" s="41">
        <f t="shared" ca="1" si="242"/>
        <v>1</v>
      </c>
      <c r="K2095" s="37">
        <f t="shared" si="243"/>
        <v>178.01</v>
      </c>
      <c r="L2095" s="37">
        <f t="shared" si="244"/>
        <v>180.16</v>
      </c>
      <c r="M2095" s="37">
        <f t="shared" si="245"/>
        <v>176.28</v>
      </c>
      <c r="N2095" s="37">
        <f t="shared" si="246"/>
        <v>177.28</v>
      </c>
      <c r="O2095" s="38">
        <f t="shared" ca="1" si="247"/>
        <v>162401500</v>
      </c>
    </row>
    <row r="2096" spans="1:15" x14ac:dyDescent="0.4">
      <c r="A2096">
        <v>2081</v>
      </c>
      <c r="B2096" s="63">
        <v>42346</v>
      </c>
      <c r="C2096" s="37">
        <v>206.490005</v>
      </c>
      <c r="D2096" s="37">
        <v>208.28999300000001</v>
      </c>
      <c r="E2096" s="37">
        <v>205.779999</v>
      </c>
      <c r="F2096" s="37">
        <v>206.949997</v>
      </c>
      <c r="G2096" s="38">
        <v>103372400</v>
      </c>
      <c r="H2096" s="37">
        <v>178.67079200000001</v>
      </c>
      <c r="I2096" s="41">
        <f t="shared" si="241"/>
        <v>0.86335247446270802</v>
      </c>
      <c r="J2096" s="41">
        <f t="shared" ca="1" si="242"/>
        <v>1</v>
      </c>
      <c r="K2096" s="37">
        <f t="shared" si="243"/>
        <v>178.27</v>
      </c>
      <c r="L2096" s="37">
        <f t="shared" si="244"/>
        <v>179.83</v>
      </c>
      <c r="M2096" s="37">
        <f t="shared" si="245"/>
        <v>177.66</v>
      </c>
      <c r="N2096" s="37">
        <f t="shared" si="246"/>
        <v>178.67</v>
      </c>
      <c r="O2096" s="38">
        <f t="shared" ca="1" si="247"/>
        <v>103372400</v>
      </c>
    </row>
    <row r="2097" spans="1:15" x14ac:dyDescent="0.4">
      <c r="A2097">
        <v>2082</v>
      </c>
      <c r="B2097" s="63">
        <v>42345</v>
      </c>
      <c r="C2097" s="37">
        <v>209.229996</v>
      </c>
      <c r="D2097" s="37">
        <v>209.729996</v>
      </c>
      <c r="E2097" s="37">
        <v>207.199997</v>
      </c>
      <c r="F2097" s="37">
        <v>208.35000600000001</v>
      </c>
      <c r="G2097" s="38">
        <v>102027100</v>
      </c>
      <c r="H2097" s="37">
        <v>179.879456</v>
      </c>
      <c r="I2097" s="41">
        <f t="shared" si="241"/>
        <v>0.86335229575179373</v>
      </c>
      <c r="J2097" s="41">
        <f t="shared" ca="1" si="242"/>
        <v>1</v>
      </c>
      <c r="K2097" s="37">
        <f t="shared" si="243"/>
        <v>180.64</v>
      </c>
      <c r="L2097" s="37">
        <f t="shared" si="244"/>
        <v>181.07</v>
      </c>
      <c r="M2097" s="37">
        <f t="shared" si="245"/>
        <v>178.89</v>
      </c>
      <c r="N2097" s="37">
        <f t="shared" si="246"/>
        <v>179.88</v>
      </c>
      <c r="O2097" s="38">
        <f t="shared" ca="1" si="247"/>
        <v>102027100</v>
      </c>
    </row>
    <row r="2098" spans="1:15" x14ac:dyDescent="0.4">
      <c r="A2098">
        <v>2083</v>
      </c>
      <c r="B2098" s="63">
        <v>42342</v>
      </c>
      <c r="C2098" s="37">
        <v>205.61000100000001</v>
      </c>
      <c r="D2098" s="37">
        <v>209.970001</v>
      </c>
      <c r="E2098" s="37">
        <v>205.61000100000001</v>
      </c>
      <c r="F2098" s="37">
        <v>209.61999499999999</v>
      </c>
      <c r="G2098" s="38">
        <v>192913900</v>
      </c>
      <c r="H2098" s="37">
        <v>180.97590600000001</v>
      </c>
      <c r="I2098" s="41">
        <f t="shared" si="241"/>
        <v>0.8633523056805722</v>
      </c>
      <c r="J2098" s="41">
        <f t="shared" ca="1" si="242"/>
        <v>1</v>
      </c>
      <c r="K2098" s="37">
        <f t="shared" si="243"/>
        <v>177.51</v>
      </c>
      <c r="L2098" s="37">
        <f t="shared" si="244"/>
        <v>181.28</v>
      </c>
      <c r="M2098" s="37">
        <f t="shared" si="245"/>
        <v>177.51</v>
      </c>
      <c r="N2098" s="37">
        <f t="shared" si="246"/>
        <v>180.98</v>
      </c>
      <c r="O2098" s="38">
        <f t="shared" ca="1" si="247"/>
        <v>192913900</v>
      </c>
    </row>
    <row r="2099" spans="1:15" x14ac:dyDescent="0.4">
      <c r="A2099">
        <v>2084</v>
      </c>
      <c r="B2099" s="63">
        <v>42341</v>
      </c>
      <c r="C2099" s="37">
        <v>208.83000200000001</v>
      </c>
      <c r="D2099" s="37">
        <v>209.14999399999999</v>
      </c>
      <c r="E2099" s="37">
        <v>204.75</v>
      </c>
      <c r="F2099" s="37">
        <v>205.61000100000001</v>
      </c>
      <c r="G2099" s="38">
        <v>166224200</v>
      </c>
      <c r="H2099" s="37">
        <v>177.51385500000001</v>
      </c>
      <c r="I2099" s="41">
        <f t="shared" si="241"/>
        <v>0.86335224034165536</v>
      </c>
      <c r="J2099" s="41">
        <f t="shared" ca="1" si="242"/>
        <v>1</v>
      </c>
      <c r="K2099" s="37">
        <f t="shared" si="243"/>
        <v>180.29</v>
      </c>
      <c r="L2099" s="37">
        <f t="shared" si="244"/>
        <v>180.57</v>
      </c>
      <c r="M2099" s="37">
        <f t="shared" si="245"/>
        <v>176.77</v>
      </c>
      <c r="N2099" s="37">
        <f t="shared" si="246"/>
        <v>177.51</v>
      </c>
      <c r="O2099" s="38">
        <f t="shared" ca="1" si="247"/>
        <v>166224200</v>
      </c>
    </row>
    <row r="2100" spans="1:15" x14ac:dyDescent="0.4">
      <c r="A2100">
        <v>2085</v>
      </c>
      <c r="B2100" s="63">
        <v>42340</v>
      </c>
      <c r="C2100" s="37">
        <v>210.61999499999999</v>
      </c>
      <c r="D2100" s="37">
        <v>211</v>
      </c>
      <c r="E2100" s="37">
        <v>208.229996</v>
      </c>
      <c r="F2100" s="37">
        <v>208.529999</v>
      </c>
      <c r="G2100" s="38">
        <v>108441300</v>
      </c>
      <c r="H2100" s="37">
        <v>180.034897</v>
      </c>
      <c r="I2100" s="41">
        <f t="shared" si="241"/>
        <v>0.86335250497939142</v>
      </c>
      <c r="J2100" s="41">
        <f t="shared" ca="1" si="242"/>
        <v>1</v>
      </c>
      <c r="K2100" s="37">
        <f t="shared" si="243"/>
        <v>181.84</v>
      </c>
      <c r="L2100" s="37">
        <f t="shared" si="244"/>
        <v>182.17</v>
      </c>
      <c r="M2100" s="37">
        <f t="shared" si="245"/>
        <v>179.78</v>
      </c>
      <c r="N2100" s="37">
        <f t="shared" si="246"/>
        <v>180.03</v>
      </c>
      <c r="O2100" s="38">
        <f t="shared" ca="1" si="247"/>
        <v>108441300</v>
      </c>
    </row>
    <row r="2101" spans="1:15" x14ac:dyDescent="0.4">
      <c r="A2101">
        <v>2086</v>
      </c>
      <c r="B2101" s="63">
        <v>42339</v>
      </c>
      <c r="C2101" s="37">
        <v>209.44000199999999</v>
      </c>
      <c r="D2101" s="37">
        <v>210.820007</v>
      </c>
      <c r="E2101" s="37">
        <v>209.11000100000001</v>
      </c>
      <c r="F2101" s="37">
        <v>210.679993</v>
      </c>
      <c r="G2101" s="38">
        <v>97858400</v>
      </c>
      <c r="H2101" s="37">
        <v>181.89106799999999</v>
      </c>
      <c r="I2101" s="41">
        <f t="shared" si="241"/>
        <v>0.86335235448768977</v>
      </c>
      <c r="J2101" s="41">
        <f t="shared" ca="1" si="242"/>
        <v>1</v>
      </c>
      <c r="K2101" s="37">
        <f t="shared" si="243"/>
        <v>180.82</v>
      </c>
      <c r="L2101" s="37">
        <f t="shared" si="244"/>
        <v>182.01</v>
      </c>
      <c r="M2101" s="37">
        <f t="shared" si="245"/>
        <v>180.54</v>
      </c>
      <c r="N2101" s="37">
        <f t="shared" si="246"/>
        <v>181.89</v>
      </c>
      <c r="O2101" s="38">
        <f t="shared" ca="1" si="247"/>
        <v>97858400</v>
      </c>
    </row>
    <row r="2102" spans="1:15" x14ac:dyDescent="0.4">
      <c r="A2102">
        <v>2087</v>
      </c>
      <c r="B2102" s="63">
        <v>42338</v>
      </c>
      <c r="C2102" s="37">
        <v>209.75</v>
      </c>
      <c r="D2102" s="37">
        <v>209.88999899999999</v>
      </c>
      <c r="E2102" s="37">
        <v>208.55999800000001</v>
      </c>
      <c r="F2102" s="37">
        <v>208.69000199999999</v>
      </c>
      <c r="G2102" s="38">
        <v>112822700</v>
      </c>
      <c r="H2102" s="37">
        <v>180.17304999999999</v>
      </c>
      <c r="I2102" s="41">
        <f t="shared" si="241"/>
        <v>0.8633525721083658</v>
      </c>
      <c r="J2102" s="41">
        <f t="shared" ca="1" si="242"/>
        <v>1</v>
      </c>
      <c r="K2102" s="37">
        <f t="shared" si="243"/>
        <v>181.09</v>
      </c>
      <c r="L2102" s="37">
        <f t="shared" si="244"/>
        <v>181.21</v>
      </c>
      <c r="M2102" s="37">
        <f t="shared" si="245"/>
        <v>180.06</v>
      </c>
      <c r="N2102" s="37">
        <f t="shared" si="246"/>
        <v>180.17</v>
      </c>
      <c r="O2102" s="38">
        <f t="shared" ca="1" si="247"/>
        <v>112822700</v>
      </c>
    </row>
    <row r="2103" spans="1:15" x14ac:dyDescent="0.4">
      <c r="A2103">
        <v>2088</v>
      </c>
      <c r="B2103" s="63">
        <v>42335</v>
      </c>
      <c r="C2103" s="37">
        <v>209.429993</v>
      </c>
      <c r="D2103" s="37">
        <v>209.800003</v>
      </c>
      <c r="E2103" s="37">
        <v>208.86000100000001</v>
      </c>
      <c r="F2103" s="37">
        <v>209.55999800000001</v>
      </c>
      <c r="G2103" s="38">
        <v>37317800</v>
      </c>
      <c r="H2103" s="37">
        <v>180.924149</v>
      </c>
      <c r="I2103" s="41">
        <f t="shared" si="241"/>
        <v>0.86335250394495611</v>
      </c>
      <c r="J2103" s="41">
        <f t="shared" ca="1" si="242"/>
        <v>1</v>
      </c>
      <c r="K2103" s="37">
        <f t="shared" si="243"/>
        <v>180.81</v>
      </c>
      <c r="L2103" s="37">
        <f t="shared" si="244"/>
        <v>181.13</v>
      </c>
      <c r="M2103" s="37">
        <f t="shared" si="245"/>
        <v>180.32</v>
      </c>
      <c r="N2103" s="37">
        <f t="shared" si="246"/>
        <v>180.92</v>
      </c>
      <c r="O2103" s="38">
        <f t="shared" ca="1" si="247"/>
        <v>37317800</v>
      </c>
    </row>
    <row r="2104" spans="1:15" x14ac:dyDescent="0.4">
      <c r="A2104">
        <v>2089</v>
      </c>
      <c r="B2104" s="63">
        <v>42333</v>
      </c>
      <c r="C2104" s="37">
        <v>209.5</v>
      </c>
      <c r="D2104" s="37">
        <v>209.740005</v>
      </c>
      <c r="E2104" s="37">
        <v>209.009995</v>
      </c>
      <c r="F2104" s="37">
        <v>209.320007</v>
      </c>
      <c r="G2104" s="38">
        <v>51980100</v>
      </c>
      <c r="H2104" s="37">
        <v>180.716904</v>
      </c>
      <c r="I2104" s="41">
        <f t="shared" si="241"/>
        <v>0.86335227382253998</v>
      </c>
      <c r="J2104" s="41">
        <f t="shared" ca="1" si="242"/>
        <v>1</v>
      </c>
      <c r="K2104" s="37">
        <f t="shared" si="243"/>
        <v>180.87</v>
      </c>
      <c r="L2104" s="37">
        <f t="shared" si="244"/>
        <v>181.08</v>
      </c>
      <c r="M2104" s="37">
        <f t="shared" si="245"/>
        <v>180.45</v>
      </c>
      <c r="N2104" s="37">
        <f t="shared" si="246"/>
        <v>180.72</v>
      </c>
      <c r="O2104" s="38">
        <f t="shared" ca="1" si="247"/>
        <v>51980100</v>
      </c>
    </row>
    <row r="2105" spans="1:15" x14ac:dyDescent="0.4">
      <c r="A2105">
        <v>2090</v>
      </c>
      <c r="B2105" s="63">
        <v>42332</v>
      </c>
      <c r="C2105" s="37">
        <v>207.86999499999999</v>
      </c>
      <c r="D2105" s="37">
        <v>209.83000200000001</v>
      </c>
      <c r="E2105" s="37">
        <v>207.41000399999999</v>
      </c>
      <c r="F2105" s="37">
        <v>209.35000600000001</v>
      </c>
      <c r="G2105" s="38">
        <v>98874400</v>
      </c>
      <c r="H2105" s="37">
        <v>180.74281300000001</v>
      </c>
      <c r="I2105" s="41">
        <f t="shared" si="241"/>
        <v>0.86335231822252734</v>
      </c>
      <c r="J2105" s="41">
        <f t="shared" ca="1" si="242"/>
        <v>1</v>
      </c>
      <c r="K2105" s="37">
        <f t="shared" si="243"/>
        <v>179.47</v>
      </c>
      <c r="L2105" s="37">
        <f t="shared" si="244"/>
        <v>181.16</v>
      </c>
      <c r="M2105" s="37">
        <f t="shared" si="245"/>
        <v>179.07</v>
      </c>
      <c r="N2105" s="37">
        <f t="shared" si="246"/>
        <v>180.74</v>
      </c>
      <c r="O2105" s="38">
        <f t="shared" ca="1" si="247"/>
        <v>98874400</v>
      </c>
    </row>
    <row r="2106" spans="1:15" x14ac:dyDescent="0.4">
      <c r="A2106">
        <v>2091</v>
      </c>
      <c r="B2106" s="63">
        <v>42331</v>
      </c>
      <c r="C2106" s="37">
        <v>209.38000500000001</v>
      </c>
      <c r="D2106" s="37">
        <v>209.979996</v>
      </c>
      <c r="E2106" s="37">
        <v>208.520004</v>
      </c>
      <c r="F2106" s="37">
        <v>209.070007</v>
      </c>
      <c r="G2106" s="38">
        <v>64931200</v>
      </c>
      <c r="H2106" s="37">
        <v>180.50102200000001</v>
      </c>
      <c r="I2106" s="41">
        <f t="shared" si="241"/>
        <v>0.86335206369414819</v>
      </c>
      <c r="J2106" s="41">
        <f t="shared" ca="1" si="242"/>
        <v>1</v>
      </c>
      <c r="K2106" s="37">
        <f t="shared" si="243"/>
        <v>180.77</v>
      </c>
      <c r="L2106" s="37">
        <f t="shared" si="244"/>
        <v>181.29</v>
      </c>
      <c r="M2106" s="37">
        <f t="shared" si="245"/>
        <v>180.03</v>
      </c>
      <c r="N2106" s="37">
        <f t="shared" si="246"/>
        <v>180.5</v>
      </c>
      <c r="O2106" s="38">
        <f t="shared" ca="1" si="247"/>
        <v>64931200</v>
      </c>
    </row>
    <row r="2107" spans="1:15" x14ac:dyDescent="0.4">
      <c r="A2107">
        <v>2092</v>
      </c>
      <c r="B2107" s="63">
        <v>42328</v>
      </c>
      <c r="C2107" s="37">
        <v>209.449997</v>
      </c>
      <c r="D2107" s="37">
        <v>210.11999499999999</v>
      </c>
      <c r="E2107" s="37">
        <v>208.86000100000001</v>
      </c>
      <c r="F2107" s="37">
        <v>209.30999800000001</v>
      </c>
      <c r="G2107" s="38">
        <v>94011500</v>
      </c>
      <c r="H2107" s="37">
        <v>180.708237</v>
      </c>
      <c r="I2107" s="41">
        <f t="shared" si="241"/>
        <v>0.86335215100427254</v>
      </c>
      <c r="J2107" s="41">
        <f t="shared" ca="1" si="242"/>
        <v>1</v>
      </c>
      <c r="K2107" s="37">
        <f t="shared" si="243"/>
        <v>180.83</v>
      </c>
      <c r="L2107" s="37">
        <f t="shared" si="244"/>
        <v>181.41</v>
      </c>
      <c r="M2107" s="37">
        <f t="shared" si="245"/>
        <v>180.32</v>
      </c>
      <c r="N2107" s="37">
        <f t="shared" si="246"/>
        <v>180.71</v>
      </c>
      <c r="O2107" s="38">
        <f t="shared" ca="1" si="247"/>
        <v>94011500</v>
      </c>
    </row>
    <row r="2108" spans="1:15" x14ac:dyDescent="0.4">
      <c r="A2108">
        <v>2093</v>
      </c>
      <c r="B2108" s="63">
        <v>42327</v>
      </c>
      <c r="C2108" s="37">
        <v>208.58999600000001</v>
      </c>
      <c r="D2108" s="37">
        <v>209.050003</v>
      </c>
      <c r="E2108" s="37">
        <v>208.199997</v>
      </c>
      <c r="F2108" s="37">
        <v>208.550003</v>
      </c>
      <c r="G2108" s="38">
        <v>88220500</v>
      </c>
      <c r="H2108" s="37">
        <v>180.05212399999999</v>
      </c>
      <c r="I2108" s="41">
        <f t="shared" si="241"/>
        <v>0.86335229637949218</v>
      </c>
      <c r="J2108" s="41">
        <f t="shared" ca="1" si="242"/>
        <v>1</v>
      </c>
      <c r="K2108" s="37">
        <f t="shared" si="243"/>
        <v>180.09</v>
      </c>
      <c r="L2108" s="37">
        <f t="shared" si="244"/>
        <v>180.48</v>
      </c>
      <c r="M2108" s="37">
        <f t="shared" si="245"/>
        <v>179.75</v>
      </c>
      <c r="N2108" s="37">
        <f t="shared" si="246"/>
        <v>180.05</v>
      </c>
      <c r="O2108" s="38">
        <f t="shared" ca="1" si="247"/>
        <v>88220500</v>
      </c>
    </row>
    <row r="2109" spans="1:15" x14ac:dyDescent="0.4">
      <c r="A2109">
        <v>2094</v>
      </c>
      <c r="B2109" s="63">
        <v>42326</v>
      </c>
      <c r="C2109" s="37">
        <v>206.03999300000001</v>
      </c>
      <c r="D2109" s="37">
        <v>208.89999399999999</v>
      </c>
      <c r="E2109" s="37">
        <v>205.990005</v>
      </c>
      <c r="F2109" s="37">
        <v>208.729996</v>
      </c>
      <c r="G2109" s="38">
        <v>121342500</v>
      </c>
      <c r="H2109" s="37">
        <v>180.207504</v>
      </c>
      <c r="I2109" s="41">
        <f t="shared" si="241"/>
        <v>0.8633522131625011</v>
      </c>
      <c r="J2109" s="41">
        <f t="shared" ca="1" si="242"/>
        <v>1</v>
      </c>
      <c r="K2109" s="37">
        <f t="shared" si="243"/>
        <v>177.89</v>
      </c>
      <c r="L2109" s="37">
        <f t="shared" si="244"/>
        <v>180.35</v>
      </c>
      <c r="M2109" s="37">
        <f t="shared" si="245"/>
        <v>177.84</v>
      </c>
      <c r="N2109" s="37">
        <f t="shared" si="246"/>
        <v>180.21</v>
      </c>
      <c r="O2109" s="38">
        <f t="shared" ca="1" si="247"/>
        <v>121342500</v>
      </c>
    </row>
    <row r="2110" spans="1:15" x14ac:dyDescent="0.4">
      <c r="A2110">
        <v>2095</v>
      </c>
      <c r="B2110" s="63">
        <v>42325</v>
      </c>
      <c r="C2110" s="37">
        <v>205.990005</v>
      </c>
      <c r="D2110" s="37">
        <v>207.03999300000001</v>
      </c>
      <c r="E2110" s="37">
        <v>204.88000500000001</v>
      </c>
      <c r="F2110" s="37">
        <v>205.470001</v>
      </c>
      <c r="G2110" s="38">
        <v>121123700</v>
      </c>
      <c r="H2110" s="37">
        <v>177.39299</v>
      </c>
      <c r="I2110" s="41">
        <f t="shared" si="241"/>
        <v>0.86335226133570708</v>
      </c>
      <c r="J2110" s="41">
        <f t="shared" ca="1" si="242"/>
        <v>1</v>
      </c>
      <c r="K2110" s="37">
        <f t="shared" si="243"/>
        <v>177.84</v>
      </c>
      <c r="L2110" s="37">
        <f t="shared" si="244"/>
        <v>178.75</v>
      </c>
      <c r="M2110" s="37">
        <f t="shared" si="245"/>
        <v>176.88</v>
      </c>
      <c r="N2110" s="37">
        <f t="shared" si="246"/>
        <v>177.39</v>
      </c>
      <c r="O2110" s="38">
        <f t="shared" ca="1" si="247"/>
        <v>121123700</v>
      </c>
    </row>
    <row r="2111" spans="1:15" x14ac:dyDescent="0.4">
      <c r="A2111">
        <v>2096</v>
      </c>
      <c r="B2111" s="63">
        <v>42324</v>
      </c>
      <c r="C2111" s="37">
        <v>202.320007</v>
      </c>
      <c r="D2111" s="37">
        <v>205.69000199999999</v>
      </c>
      <c r="E2111" s="37">
        <v>202.179993</v>
      </c>
      <c r="F2111" s="37">
        <v>205.61999499999999</v>
      </c>
      <c r="G2111" s="38">
        <v>117645200</v>
      </c>
      <c r="H2111" s="37">
        <v>177.52247600000001</v>
      </c>
      <c r="I2111" s="41">
        <f t="shared" si="241"/>
        <v>0.86335220463360107</v>
      </c>
      <c r="J2111" s="41">
        <f t="shared" ca="1" si="242"/>
        <v>1</v>
      </c>
      <c r="K2111" s="37">
        <f t="shared" si="243"/>
        <v>174.67</v>
      </c>
      <c r="L2111" s="37">
        <f t="shared" si="244"/>
        <v>177.58</v>
      </c>
      <c r="M2111" s="37">
        <f t="shared" si="245"/>
        <v>174.55</v>
      </c>
      <c r="N2111" s="37">
        <f t="shared" si="246"/>
        <v>177.52</v>
      </c>
      <c r="O2111" s="38">
        <f t="shared" ca="1" si="247"/>
        <v>117645200</v>
      </c>
    </row>
    <row r="2112" spans="1:15" x14ac:dyDescent="0.4">
      <c r="A2112">
        <v>2097</v>
      </c>
      <c r="B2112" s="63">
        <v>42321</v>
      </c>
      <c r="C2112" s="37">
        <v>204.35000600000001</v>
      </c>
      <c r="D2112" s="37">
        <v>204.66999799999999</v>
      </c>
      <c r="E2112" s="37">
        <v>202.44000199999999</v>
      </c>
      <c r="F2112" s="37">
        <v>202.53999300000001</v>
      </c>
      <c r="G2112" s="38">
        <v>153577100</v>
      </c>
      <c r="H2112" s="37">
        <v>174.863373</v>
      </c>
      <c r="I2112" s="41">
        <f t="shared" si="241"/>
        <v>0.86335232074388379</v>
      </c>
      <c r="J2112" s="41">
        <f t="shared" ca="1" si="242"/>
        <v>1</v>
      </c>
      <c r="K2112" s="37">
        <f t="shared" si="243"/>
        <v>176.43</v>
      </c>
      <c r="L2112" s="37">
        <f t="shared" si="244"/>
        <v>176.7</v>
      </c>
      <c r="M2112" s="37">
        <f t="shared" si="245"/>
        <v>174.78</v>
      </c>
      <c r="N2112" s="37">
        <f t="shared" si="246"/>
        <v>174.86</v>
      </c>
      <c r="O2112" s="38">
        <f t="shared" ca="1" si="247"/>
        <v>153577100</v>
      </c>
    </row>
    <row r="2113" spans="1:15" x14ac:dyDescent="0.4">
      <c r="A2113">
        <v>2098</v>
      </c>
      <c r="B2113" s="63">
        <v>42320</v>
      </c>
      <c r="C2113" s="37">
        <v>206.5</v>
      </c>
      <c r="D2113" s="37">
        <v>207.05999800000001</v>
      </c>
      <c r="E2113" s="37">
        <v>204.820007</v>
      </c>
      <c r="F2113" s="37">
        <v>204.83999600000001</v>
      </c>
      <c r="G2113" s="38">
        <v>121315200</v>
      </c>
      <c r="H2113" s="37">
        <v>176.84910600000001</v>
      </c>
      <c r="I2113" s="41">
        <f t="shared" si="241"/>
        <v>0.86335241873369295</v>
      </c>
      <c r="J2113" s="41">
        <f t="shared" ca="1" si="242"/>
        <v>1</v>
      </c>
      <c r="K2113" s="37">
        <f t="shared" si="243"/>
        <v>178.28</v>
      </c>
      <c r="L2113" s="37">
        <f t="shared" si="244"/>
        <v>178.77</v>
      </c>
      <c r="M2113" s="37">
        <f t="shared" si="245"/>
        <v>176.83</v>
      </c>
      <c r="N2113" s="37">
        <f t="shared" si="246"/>
        <v>176.85</v>
      </c>
      <c r="O2113" s="38">
        <f t="shared" ca="1" si="247"/>
        <v>121315200</v>
      </c>
    </row>
    <row r="2114" spans="1:15" x14ac:dyDescent="0.4">
      <c r="A2114">
        <v>2099</v>
      </c>
      <c r="B2114" s="63">
        <v>42319</v>
      </c>
      <c r="C2114" s="37">
        <v>208.88000500000001</v>
      </c>
      <c r="D2114" s="37">
        <v>208.94000199999999</v>
      </c>
      <c r="E2114" s="37">
        <v>207.66000399999999</v>
      </c>
      <c r="F2114" s="37">
        <v>207.740005</v>
      </c>
      <c r="G2114" s="38">
        <v>67846000</v>
      </c>
      <c r="H2114" s="37">
        <v>179.352814</v>
      </c>
      <c r="I2114" s="41">
        <f t="shared" si="241"/>
        <v>0.86335231386944467</v>
      </c>
      <c r="J2114" s="41">
        <f t="shared" ca="1" si="242"/>
        <v>1</v>
      </c>
      <c r="K2114" s="37">
        <f t="shared" si="243"/>
        <v>180.34</v>
      </c>
      <c r="L2114" s="37">
        <f t="shared" si="244"/>
        <v>180.39</v>
      </c>
      <c r="M2114" s="37">
        <f t="shared" si="245"/>
        <v>179.28</v>
      </c>
      <c r="N2114" s="37">
        <f t="shared" si="246"/>
        <v>179.35</v>
      </c>
      <c r="O2114" s="38">
        <f t="shared" ca="1" si="247"/>
        <v>67846000</v>
      </c>
    </row>
    <row r="2115" spans="1:15" x14ac:dyDescent="0.4">
      <c r="A2115">
        <v>2100</v>
      </c>
      <c r="B2115" s="63">
        <v>42318</v>
      </c>
      <c r="C2115" s="37">
        <v>207.509995</v>
      </c>
      <c r="D2115" s="37">
        <v>208.60000600000001</v>
      </c>
      <c r="E2115" s="37">
        <v>207.19000199999999</v>
      </c>
      <c r="F2115" s="37">
        <v>208.55999800000001</v>
      </c>
      <c r="G2115" s="38">
        <v>75874600</v>
      </c>
      <c r="H2115" s="37">
        <v>180.06073000000001</v>
      </c>
      <c r="I2115" s="41">
        <f t="shared" si="241"/>
        <v>0.86335218511078049</v>
      </c>
      <c r="J2115" s="41">
        <f t="shared" ca="1" si="242"/>
        <v>1</v>
      </c>
      <c r="K2115" s="37">
        <f t="shared" si="243"/>
        <v>179.15</v>
      </c>
      <c r="L2115" s="37">
        <f t="shared" si="244"/>
        <v>180.1</v>
      </c>
      <c r="M2115" s="37">
        <f t="shared" si="245"/>
        <v>178.88</v>
      </c>
      <c r="N2115" s="37">
        <f t="shared" si="246"/>
        <v>180.06</v>
      </c>
      <c r="O2115" s="38">
        <f t="shared" ca="1" si="247"/>
        <v>75874600</v>
      </c>
    </row>
    <row r="2116" spans="1:15" x14ac:dyDescent="0.4">
      <c r="A2116">
        <v>2101</v>
      </c>
      <c r="B2116" s="63">
        <v>42317</v>
      </c>
      <c r="C2116" s="37">
        <v>209.30999800000001</v>
      </c>
      <c r="D2116" s="37">
        <v>209.490005</v>
      </c>
      <c r="E2116" s="37">
        <v>206.949997</v>
      </c>
      <c r="F2116" s="37">
        <v>208.08000200000001</v>
      </c>
      <c r="G2116" s="38">
        <v>131008700</v>
      </c>
      <c r="H2116" s="37">
        <v>179.646378</v>
      </c>
      <c r="I2116" s="41">
        <f t="shared" si="241"/>
        <v>0.86335244268211797</v>
      </c>
      <c r="J2116" s="41">
        <f t="shared" ca="1" si="242"/>
        <v>1</v>
      </c>
      <c r="K2116" s="37">
        <f t="shared" si="243"/>
        <v>180.71</v>
      </c>
      <c r="L2116" s="37">
        <f t="shared" si="244"/>
        <v>180.86</v>
      </c>
      <c r="M2116" s="37">
        <f t="shared" si="245"/>
        <v>178.67</v>
      </c>
      <c r="N2116" s="37">
        <f t="shared" si="246"/>
        <v>179.65</v>
      </c>
      <c r="O2116" s="38">
        <f t="shared" ca="1" si="247"/>
        <v>131008700</v>
      </c>
    </row>
    <row r="2117" spans="1:15" x14ac:dyDescent="0.4">
      <c r="A2117">
        <v>2102</v>
      </c>
      <c r="B2117" s="63">
        <v>42314</v>
      </c>
      <c r="C2117" s="37">
        <v>209.740005</v>
      </c>
      <c r="D2117" s="37">
        <v>210.320007</v>
      </c>
      <c r="E2117" s="37">
        <v>208.46000699999999</v>
      </c>
      <c r="F2117" s="37">
        <v>210.03999300000001</v>
      </c>
      <c r="G2117" s="38">
        <v>110471500</v>
      </c>
      <c r="H2117" s="37">
        <v>181.338562</v>
      </c>
      <c r="I2117" s="41">
        <f t="shared" si="241"/>
        <v>0.86335254257983141</v>
      </c>
      <c r="J2117" s="41">
        <f t="shared" ca="1" si="242"/>
        <v>1</v>
      </c>
      <c r="K2117" s="37">
        <f t="shared" si="243"/>
        <v>181.08</v>
      </c>
      <c r="L2117" s="37">
        <f t="shared" si="244"/>
        <v>181.58</v>
      </c>
      <c r="M2117" s="37">
        <f t="shared" si="245"/>
        <v>179.97</v>
      </c>
      <c r="N2117" s="37">
        <f t="shared" si="246"/>
        <v>181.34</v>
      </c>
      <c r="O2117" s="38">
        <f t="shared" ca="1" si="247"/>
        <v>110471500</v>
      </c>
    </row>
    <row r="2118" spans="1:15" x14ac:dyDescent="0.4">
      <c r="A2118">
        <v>2103</v>
      </c>
      <c r="B2118" s="63">
        <v>42313</v>
      </c>
      <c r="C2118" s="37">
        <v>210.429993</v>
      </c>
      <c r="D2118" s="37">
        <v>210.979996</v>
      </c>
      <c r="E2118" s="37">
        <v>209.08999600000001</v>
      </c>
      <c r="F2118" s="37">
        <v>210.14999399999999</v>
      </c>
      <c r="G2118" s="38">
        <v>78408700</v>
      </c>
      <c r="H2118" s="37">
        <v>181.433502</v>
      </c>
      <c r="I2118" s="41">
        <f t="shared" si="241"/>
        <v>0.86335240152326631</v>
      </c>
      <c r="J2118" s="41">
        <f t="shared" ca="1" si="242"/>
        <v>1</v>
      </c>
      <c r="K2118" s="37">
        <f t="shared" si="243"/>
        <v>181.68</v>
      </c>
      <c r="L2118" s="37">
        <f t="shared" si="244"/>
        <v>182.15</v>
      </c>
      <c r="M2118" s="37">
        <f t="shared" si="245"/>
        <v>180.52</v>
      </c>
      <c r="N2118" s="37">
        <f t="shared" si="246"/>
        <v>181.43</v>
      </c>
      <c r="O2118" s="38">
        <f t="shared" ca="1" si="247"/>
        <v>78408700</v>
      </c>
    </row>
    <row r="2119" spans="1:15" x14ac:dyDescent="0.4">
      <c r="A2119">
        <v>2104</v>
      </c>
      <c r="B2119" s="63">
        <v>42312</v>
      </c>
      <c r="C2119" s="37">
        <v>211.35000600000001</v>
      </c>
      <c r="D2119" s="37">
        <v>211.5</v>
      </c>
      <c r="E2119" s="37">
        <v>209.720001</v>
      </c>
      <c r="F2119" s="37">
        <v>210.36000100000001</v>
      </c>
      <c r="G2119" s="38">
        <v>96224500</v>
      </c>
      <c r="H2119" s="37">
        <v>181.61476099999999</v>
      </c>
      <c r="I2119" s="41">
        <f t="shared" si="241"/>
        <v>0.86335215885457228</v>
      </c>
      <c r="J2119" s="41">
        <f t="shared" ca="1" si="242"/>
        <v>1</v>
      </c>
      <c r="K2119" s="37">
        <f t="shared" si="243"/>
        <v>182.47</v>
      </c>
      <c r="L2119" s="37">
        <f t="shared" si="244"/>
        <v>182.6</v>
      </c>
      <c r="M2119" s="37">
        <f t="shared" si="245"/>
        <v>181.06</v>
      </c>
      <c r="N2119" s="37">
        <f t="shared" si="246"/>
        <v>181.61</v>
      </c>
      <c r="O2119" s="38">
        <f t="shared" ca="1" si="247"/>
        <v>96224500</v>
      </c>
    </row>
    <row r="2120" spans="1:15" x14ac:dyDescent="0.4">
      <c r="A2120">
        <v>2105</v>
      </c>
      <c r="B2120" s="63">
        <v>42311</v>
      </c>
      <c r="C2120" s="37">
        <v>209.970001</v>
      </c>
      <c r="D2120" s="37">
        <v>211.66000399999999</v>
      </c>
      <c r="E2120" s="37">
        <v>209.699997</v>
      </c>
      <c r="F2120" s="37">
        <v>211</v>
      </c>
      <c r="G2120" s="38">
        <v>95246100</v>
      </c>
      <c r="H2120" s="37">
        <v>182.16735800000001</v>
      </c>
      <c r="I2120" s="41">
        <f t="shared" si="241"/>
        <v>0.86335240758293841</v>
      </c>
      <c r="J2120" s="41">
        <f t="shared" ca="1" si="242"/>
        <v>1</v>
      </c>
      <c r="K2120" s="37">
        <f t="shared" si="243"/>
        <v>181.28</v>
      </c>
      <c r="L2120" s="37">
        <f t="shared" si="244"/>
        <v>182.74</v>
      </c>
      <c r="M2120" s="37">
        <f t="shared" si="245"/>
        <v>181.04</v>
      </c>
      <c r="N2120" s="37">
        <f t="shared" si="246"/>
        <v>182.17</v>
      </c>
      <c r="O2120" s="38">
        <f t="shared" ca="1" si="247"/>
        <v>95246100</v>
      </c>
    </row>
    <row r="2121" spans="1:15" x14ac:dyDescent="0.4">
      <c r="A2121">
        <v>2106</v>
      </c>
      <c r="B2121" s="63">
        <v>42310</v>
      </c>
      <c r="C2121" s="37">
        <v>208.320007</v>
      </c>
      <c r="D2121" s="37">
        <v>210.61999499999999</v>
      </c>
      <c r="E2121" s="37">
        <v>208.16999799999999</v>
      </c>
      <c r="F2121" s="37">
        <v>210.38999899999999</v>
      </c>
      <c r="G2121" s="38">
        <v>86270800</v>
      </c>
      <c r="H2121" s="37">
        <v>181.64068599999999</v>
      </c>
      <c r="I2121" s="41">
        <f t="shared" si="241"/>
        <v>0.86335228320429813</v>
      </c>
      <c r="J2121" s="41">
        <f t="shared" ca="1" si="242"/>
        <v>1</v>
      </c>
      <c r="K2121" s="37">
        <f t="shared" si="243"/>
        <v>179.85</v>
      </c>
      <c r="L2121" s="37">
        <f t="shared" si="244"/>
        <v>181.84</v>
      </c>
      <c r="M2121" s="37">
        <f t="shared" si="245"/>
        <v>179.72</v>
      </c>
      <c r="N2121" s="37">
        <f t="shared" si="246"/>
        <v>181.64</v>
      </c>
      <c r="O2121" s="38">
        <f t="shared" ca="1" si="247"/>
        <v>86270800</v>
      </c>
    </row>
    <row r="2122" spans="1:15" x14ac:dyDescent="0.4">
      <c r="A2122">
        <v>2107</v>
      </c>
      <c r="B2122" s="63">
        <v>42307</v>
      </c>
      <c r="C2122" s="37">
        <v>209.05999800000001</v>
      </c>
      <c r="D2122" s="37">
        <v>209.44000199999999</v>
      </c>
      <c r="E2122" s="37">
        <v>207.740005</v>
      </c>
      <c r="F2122" s="37">
        <v>207.929993</v>
      </c>
      <c r="G2122" s="38">
        <v>131076900</v>
      </c>
      <c r="H2122" s="37">
        <v>179.51684599999999</v>
      </c>
      <c r="I2122" s="41">
        <f t="shared" si="241"/>
        <v>0.86335233993876004</v>
      </c>
      <c r="J2122" s="41">
        <f t="shared" ca="1" si="242"/>
        <v>1</v>
      </c>
      <c r="K2122" s="37">
        <f t="shared" si="243"/>
        <v>180.49</v>
      </c>
      <c r="L2122" s="37">
        <f t="shared" si="244"/>
        <v>180.82</v>
      </c>
      <c r="M2122" s="37">
        <f t="shared" si="245"/>
        <v>179.35</v>
      </c>
      <c r="N2122" s="37">
        <f t="shared" si="246"/>
        <v>179.52</v>
      </c>
      <c r="O2122" s="38">
        <f t="shared" ca="1" si="247"/>
        <v>131076900</v>
      </c>
    </row>
    <row r="2123" spans="1:15" x14ac:dyDescent="0.4">
      <c r="A2123">
        <v>2108</v>
      </c>
      <c r="B2123" s="63">
        <v>42306</v>
      </c>
      <c r="C2123" s="37">
        <v>208.35000600000001</v>
      </c>
      <c r="D2123" s="37">
        <v>209.270004</v>
      </c>
      <c r="E2123" s="37">
        <v>208.21000699999999</v>
      </c>
      <c r="F2123" s="37">
        <v>208.83000200000001</v>
      </c>
      <c r="G2123" s="38">
        <v>90525500</v>
      </c>
      <c r="H2123" s="37">
        <v>180.29383899999999</v>
      </c>
      <c r="I2123" s="41">
        <f t="shared" si="241"/>
        <v>0.86335218729730212</v>
      </c>
      <c r="J2123" s="41">
        <f t="shared" ca="1" si="242"/>
        <v>1</v>
      </c>
      <c r="K2123" s="37">
        <f t="shared" si="243"/>
        <v>179.88</v>
      </c>
      <c r="L2123" s="37">
        <f t="shared" si="244"/>
        <v>180.67</v>
      </c>
      <c r="M2123" s="37">
        <f t="shared" si="245"/>
        <v>179.76</v>
      </c>
      <c r="N2123" s="37">
        <f t="shared" si="246"/>
        <v>180.29</v>
      </c>
      <c r="O2123" s="38">
        <f t="shared" ca="1" si="247"/>
        <v>90525500</v>
      </c>
    </row>
    <row r="2124" spans="1:15" x14ac:dyDescent="0.4">
      <c r="A2124">
        <v>2109</v>
      </c>
      <c r="B2124" s="63">
        <v>42305</v>
      </c>
      <c r="C2124" s="37">
        <v>207</v>
      </c>
      <c r="D2124" s="37">
        <v>208.979996</v>
      </c>
      <c r="E2124" s="37">
        <v>206.21000699999999</v>
      </c>
      <c r="F2124" s="37">
        <v>208.949997</v>
      </c>
      <c r="G2124" s="38">
        <v>135906700</v>
      </c>
      <c r="H2124" s="37">
        <v>180.39746099999999</v>
      </c>
      <c r="I2124" s="41">
        <f t="shared" si="241"/>
        <v>0.86335230241711847</v>
      </c>
      <c r="J2124" s="41">
        <f t="shared" ca="1" si="242"/>
        <v>1</v>
      </c>
      <c r="K2124" s="37">
        <f t="shared" si="243"/>
        <v>178.71</v>
      </c>
      <c r="L2124" s="37">
        <f t="shared" si="244"/>
        <v>180.42</v>
      </c>
      <c r="M2124" s="37">
        <f t="shared" si="245"/>
        <v>178.03</v>
      </c>
      <c r="N2124" s="37">
        <f t="shared" si="246"/>
        <v>180.4</v>
      </c>
      <c r="O2124" s="38">
        <f t="shared" ca="1" si="247"/>
        <v>135906700</v>
      </c>
    </row>
    <row r="2125" spans="1:15" x14ac:dyDescent="0.4">
      <c r="A2125">
        <v>2110</v>
      </c>
      <c r="B2125" s="63">
        <v>42304</v>
      </c>
      <c r="C2125" s="37">
        <v>206.199997</v>
      </c>
      <c r="D2125" s="37">
        <v>207</v>
      </c>
      <c r="E2125" s="37">
        <v>205.78999300000001</v>
      </c>
      <c r="F2125" s="37">
        <v>206.60000600000001</v>
      </c>
      <c r="G2125" s="38">
        <v>77905800</v>
      </c>
      <c r="H2125" s="37">
        <v>178.36859100000001</v>
      </c>
      <c r="I2125" s="41">
        <f t="shared" si="241"/>
        <v>0.86335230309722255</v>
      </c>
      <c r="J2125" s="41">
        <f t="shared" ca="1" si="242"/>
        <v>1</v>
      </c>
      <c r="K2125" s="37">
        <f t="shared" si="243"/>
        <v>178.02</v>
      </c>
      <c r="L2125" s="37">
        <f t="shared" si="244"/>
        <v>178.71</v>
      </c>
      <c r="M2125" s="37">
        <f t="shared" si="245"/>
        <v>177.67</v>
      </c>
      <c r="N2125" s="37">
        <f t="shared" si="246"/>
        <v>178.37</v>
      </c>
      <c r="O2125" s="38">
        <f t="shared" ca="1" si="247"/>
        <v>77905800</v>
      </c>
    </row>
    <row r="2126" spans="1:15" x14ac:dyDescent="0.4">
      <c r="A2126">
        <v>2111</v>
      </c>
      <c r="B2126" s="63">
        <v>42303</v>
      </c>
      <c r="C2126" s="37">
        <v>207.300003</v>
      </c>
      <c r="D2126" s="37">
        <v>207.36999499999999</v>
      </c>
      <c r="E2126" s="37">
        <v>206.55999800000001</v>
      </c>
      <c r="F2126" s="37">
        <v>207</v>
      </c>
      <c r="G2126" s="38">
        <v>69033000</v>
      </c>
      <c r="H2126" s="37">
        <v>178.71392800000001</v>
      </c>
      <c r="I2126" s="41">
        <f t="shared" si="241"/>
        <v>0.86335230917874406</v>
      </c>
      <c r="J2126" s="41">
        <f t="shared" ca="1" si="242"/>
        <v>1</v>
      </c>
      <c r="K2126" s="37">
        <f t="shared" si="243"/>
        <v>178.97</v>
      </c>
      <c r="L2126" s="37">
        <f t="shared" si="244"/>
        <v>179.03</v>
      </c>
      <c r="M2126" s="37">
        <f t="shared" si="245"/>
        <v>178.33</v>
      </c>
      <c r="N2126" s="37">
        <f t="shared" si="246"/>
        <v>178.71</v>
      </c>
      <c r="O2126" s="38">
        <f t="shared" ca="1" si="247"/>
        <v>69033000</v>
      </c>
    </row>
    <row r="2127" spans="1:15" x14ac:dyDescent="0.4">
      <c r="A2127">
        <v>2112</v>
      </c>
      <c r="B2127" s="63">
        <v>42300</v>
      </c>
      <c r="C2127" s="37">
        <v>207.25</v>
      </c>
      <c r="D2127" s="37">
        <v>207.949997</v>
      </c>
      <c r="E2127" s="37">
        <v>206.300003</v>
      </c>
      <c r="F2127" s="37">
        <v>207.509995</v>
      </c>
      <c r="G2127" s="38">
        <v>144442300</v>
      </c>
      <c r="H2127" s="37">
        <v>179.154236</v>
      </c>
      <c r="I2127" s="41">
        <f t="shared" si="241"/>
        <v>0.86335232189659106</v>
      </c>
      <c r="J2127" s="41">
        <f t="shared" ca="1" si="242"/>
        <v>1</v>
      </c>
      <c r="K2127" s="37">
        <f t="shared" si="243"/>
        <v>178.93</v>
      </c>
      <c r="L2127" s="37">
        <f t="shared" si="244"/>
        <v>179.53</v>
      </c>
      <c r="M2127" s="37">
        <f t="shared" si="245"/>
        <v>178.11</v>
      </c>
      <c r="N2127" s="37">
        <f t="shared" si="246"/>
        <v>179.15</v>
      </c>
      <c r="O2127" s="38">
        <f t="shared" ca="1" si="247"/>
        <v>144442300</v>
      </c>
    </row>
    <row r="2128" spans="1:15" x14ac:dyDescent="0.4">
      <c r="A2128">
        <v>2113</v>
      </c>
      <c r="B2128" s="63">
        <v>42299</v>
      </c>
      <c r="C2128" s="37">
        <v>202.979996</v>
      </c>
      <c r="D2128" s="37">
        <v>205.509995</v>
      </c>
      <c r="E2128" s="37">
        <v>201.85000600000001</v>
      </c>
      <c r="F2128" s="37">
        <v>205.259995</v>
      </c>
      <c r="G2128" s="38">
        <v>174911700</v>
      </c>
      <c r="H2128" s="37">
        <v>177.21168499999999</v>
      </c>
      <c r="I2128" s="41">
        <f t="shared" si="241"/>
        <v>0.86335228157829769</v>
      </c>
      <c r="J2128" s="41">
        <f t="shared" ca="1" si="242"/>
        <v>1</v>
      </c>
      <c r="K2128" s="37">
        <f t="shared" si="243"/>
        <v>175.24</v>
      </c>
      <c r="L2128" s="37">
        <f t="shared" si="244"/>
        <v>177.43</v>
      </c>
      <c r="M2128" s="37">
        <f t="shared" si="245"/>
        <v>174.27</v>
      </c>
      <c r="N2128" s="37">
        <f t="shared" si="246"/>
        <v>177.21</v>
      </c>
      <c r="O2128" s="38">
        <f t="shared" ca="1" si="247"/>
        <v>174911700</v>
      </c>
    </row>
    <row r="2129" spans="1:15" x14ac:dyDescent="0.4">
      <c r="A2129">
        <v>2114</v>
      </c>
      <c r="B2129" s="63">
        <v>42298</v>
      </c>
      <c r="C2129" s="37">
        <v>203.61000100000001</v>
      </c>
      <c r="D2129" s="37">
        <v>203.78999300000001</v>
      </c>
      <c r="E2129" s="37">
        <v>201.64999399999999</v>
      </c>
      <c r="F2129" s="37">
        <v>201.85000600000001</v>
      </c>
      <c r="G2129" s="38">
        <v>102038000</v>
      </c>
      <c r="H2129" s="37">
        <v>174.267639</v>
      </c>
      <c r="I2129" s="41">
        <f t="shared" ref="I2129:I2192" si="248">IF(F2129=0,1,H2129/F2129)</f>
        <v>0.86335216160459261</v>
      </c>
      <c r="J2129" s="41">
        <f t="shared" ref="J2129:J2192" ca="1" si="249">INDEX(OFFSET($T$15,0,0,$S$13+1,1),MATCH(B2129,OFFSET($Q$15,0,0,$S$13+1,1),-1))</f>
        <v>1</v>
      </c>
      <c r="K2129" s="37">
        <f t="shared" ref="K2129:K2192" si="250">ROUND($I2129*C2129,2)</f>
        <v>175.79</v>
      </c>
      <c r="L2129" s="37">
        <f t="shared" ref="L2129:L2192" si="251">ROUND($I2129*D2129,2)</f>
        <v>175.94</v>
      </c>
      <c r="M2129" s="37">
        <f t="shared" ref="M2129:M2192" si="252">ROUND($I2129*E2129,2)</f>
        <v>174.09</v>
      </c>
      <c r="N2129" s="37">
        <f t="shared" ref="N2129:N2192" si="253">ROUND($I2129*F2129,2)</f>
        <v>174.27</v>
      </c>
      <c r="O2129" s="38">
        <f t="shared" ref="O2129:O2192" ca="1" si="254">G2129*J2129</f>
        <v>102038000</v>
      </c>
    </row>
    <row r="2130" spans="1:15" x14ac:dyDescent="0.4">
      <c r="A2130">
        <v>2115</v>
      </c>
      <c r="B2130" s="63">
        <v>42297</v>
      </c>
      <c r="C2130" s="37">
        <v>202.85000600000001</v>
      </c>
      <c r="D2130" s="37">
        <v>203.83999600000001</v>
      </c>
      <c r="E2130" s="37">
        <v>202.550003</v>
      </c>
      <c r="F2130" s="37">
        <v>203.11000100000001</v>
      </c>
      <c r="G2130" s="38">
        <v>78448500</v>
      </c>
      <c r="H2130" s="37">
        <v>175.35543799999999</v>
      </c>
      <c r="I2130" s="41">
        <f t="shared" si="248"/>
        <v>0.8633520611326273</v>
      </c>
      <c r="J2130" s="41">
        <f t="shared" ca="1" si="249"/>
        <v>1</v>
      </c>
      <c r="K2130" s="37">
        <f t="shared" si="250"/>
        <v>175.13</v>
      </c>
      <c r="L2130" s="37">
        <f t="shared" si="251"/>
        <v>175.99</v>
      </c>
      <c r="M2130" s="37">
        <f t="shared" si="252"/>
        <v>174.87</v>
      </c>
      <c r="N2130" s="37">
        <f t="shared" si="253"/>
        <v>175.36</v>
      </c>
      <c r="O2130" s="38">
        <f t="shared" ca="1" si="254"/>
        <v>78448500</v>
      </c>
    </row>
    <row r="2131" spans="1:15" x14ac:dyDescent="0.4">
      <c r="A2131">
        <v>2116</v>
      </c>
      <c r="B2131" s="63">
        <v>42296</v>
      </c>
      <c r="C2131" s="37">
        <v>202.5</v>
      </c>
      <c r="D2131" s="37">
        <v>203.36999499999999</v>
      </c>
      <c r="E2131" s="37">
        <v>202.13000500000001</v>
      </c>
      <c r="F2131" s="37">
        <v>203.36999499999999</v>
      </c>
      <c r="G2131" s="38">
        <v>76523900</v>
      </c>
      <c r="H2131" s="37">
        <v>175.579926</v>
      </c>
      <c r="I2131" s="41">
        <f t="shared" si="248"/>
        <v>0.86335216756041133</v>
      </c>
      <c r="J2131" s="41">
        <f t="shared" ca="1" si="249"/>
        <v>1</v>
      </c>
      <c r="K2131" s="37">
        <f t="shared" si="250"/>
        <v>174.83</v>
      </c>
      <c r="L2131" s="37">
        <f t="shared" si="251"/>
        <v>175.58</v>
      </c>
      <c r="M2131" s="37">
        <f t="shared" si="252"/>
        <v>174.51</v>
      </c>
      <c r="N2131" s="37">
        <f t="shared" si="253"/>
        <v>175.58</v>
      </c>
      <c r="O2131" s="38">
        <f t="shared" ca="1" si="254"/>
        <v>76523900</v>
      </c>
    </row>
    <row r="2132" spans="1:15" x14ac:dyDescent="0.4">
      <c r="A2132">
        <v>2117</v>
      </c>
      <c r="B2132" s="63">
        <v>42293</v>
      </c>
      <c r="C2132" s="37">
        <v>202.83000200000001</v>
      </c>
      <c r="D2132" s="37">
        <v>203.28999300000001</v>
      </c>
      <c r="E2132" s="37">
        <v>201.91999799999999</v>
      </c>
      <c r="F2132" s="37">
        <v>203.270004</v>
      </c>
      <c r="G2132" s="38">
        <v>114580100</v>
      </c>
      <c r="H2132" s="37">
        <v>175.493607</v>
      </c>
      <c r="I2132" s="41">
        <f t="shared" si="248"/>
        <v>0.86335220911394284</v>
      </c>
      <c r="J2132" s="41">
        <f t="shared" ca="1" si="249"/>
        <v>1</v>
      </c>
      <c r="K2132" s="37">
        <f t="shared" si="250"/>
        <v>175.11</v>
      </c>
      <c r="L2132" s="37">
        <f t="shared" si="251"/>
        <v>175.51</v>
      </c>
      <c r="M2132" s="37">
        <f t="shared" si="252"/>
        <v>174.33</v>
      </c>
      <c r="N2132" s="37">
        <f t="shared" si="253"/>
        <v>175.49</v>
      </c>
      <c r="O2132" s="38">
        <f t="shared" ca="1" si="254"/>
        <v>114580100</v>
      </c>
    </row>
    <row r="2133" spans="1:15" x14ac:dyDescent="0.4">
      <c r="A2133">
        <v>2118</v>
      </c>
      <c r="B2133" s="63">
        <v>42292</v>
      </c>
      <c r="C2133" s="37">
        <v>200.08000200000001</v>
      </c>
      <c r="D2133" s="37">
        <v>202.36000100000001</v>
      </c>
      <c r="E2133" s="37">
        <v>199.63999899999999</v>
      </c>
      <c r="F2133" s="37">
        <v>202.35000600000001</v>
      </c>
      <c r="G2133" s="38">
        <v>134142200</v>
      </c>
      <c r="H2133" s="37">
        <v>174.699341</v>
      </c>
      <c r="I2133" s="41">
        <f t="shared" si="248"/>
        <v>0.86335228969550903</v>
      </c>
      <c r="J2133" s="41">
        <f t="shared" ca="1" si="249"/>
        <v>1</v>
      </c>
      <c r="K2133" s="37">
        <f t="shared" si="250"/>
        <v>172.74</v>
      </c>
      <c r="L2133" s="37">
        <f t="shared" si="251"/>
        <v>174.71</v>
      </c>
      <c r="M2133" s="37">
        <f t="shared" si="252"/>
        <v>172.36</v>
      </c>
      <c r="N2133" s="37">
        <f t="shared" si="253"/>
        <v>174.7</v>
      </c>
      <c r="O2133" s="38">
        <f t="shared" ca="1" si="254"/>
        <v>134142200</v>
      </c>
    </row>
    <row r="2134" spans="1:15" x14ac:dyDescent="0.4">
      <c r="A2134">
        <v>2119</v>
      </c>
      <c r="B2134" s="63">
        <v>42291</v>
      </c>
      <c r="C2134" s="37">
        <v>200.179993</v>
      </c>
      <c r="D2134" s="37">
        <v>200.86999499999999</v>
      </c>
      <c r="E2134" s="37">
        <v>198.94000199999999</v>
      </c>
      <c r="F2134" s="37">
        <v>199.28999300000001</v>
      </c>
      <c r="G2134" s="38">
        <v>99106200</v>
      </c>
      <c r="H2134" s="37">
        <v>172.05754099999999</v>
      </c>
      <c r="I2134" s="41">
        <f t="shared" si="248"/>
        <v>0.86335263707897258</v>
      </c>
      <c r="J2134" s="41">
        <f t="shared" ca="1" si="249"/>
        <v>1</v>
      </c>
      <c r="K2134" s="37">
        <f t="shared" si="250"/>
        <v>172.83</v>
      </c>
      <c r="L2134" s="37">
        <f t="shared" si="251"/>
        <v>173.42</v>
      </c>
      <c r="M2134" s="37">
        <f t="shared" si="252"/>
        <v>171.76</v>
      </c>
      <c r="N2134" s="37">
        <f t="shared" si="253"/>
        <v>172.06</v>
      </c>
      <c r="O2134" s="38">
        <f t="shared" ca="1" si="254"/>
        <v>99106200</v>
      </c>
    </row>
    <row r="2135" spans="1:15" x14ac:dyDescent="0.4">
      <c r="A2135">
        <v>2120</v>
      </c>
      <c r="B2135" s="63">
        <v>42290</v>
      </c>
      <c r="C2135" s="37">
        <v>200.64999399999999</v>
      </c>
      <c r="D2135" s="37">
        <v>202.16000399999999</v>
      </c>
      <c r="E2135" s="37">
        <v>200.050003</v>
      </c>
      <c r="F2135" s="37">
        <v>200.25</v>
      </c>
      <c r="G2135" s="38">
        <v>88038700</v>
      </c>
      <c r="H2135" s="37">
        <v>172.886292</v>
      </c>
      <c r="I2135" s="41">
        <f t="shared" si="248"/>
        <v>0.86335226966292133</v>
      </c>
      <c r="J2135" s="41">
        <f t="shared" ca="1" si="249"/>
        <v>1</v>
      </c>
      <c r="K2135" s="37">
        <f t="shared" si="250"/>
        <v>173.23</v>
      </c>
      <c r="L2135" s="37">
        <f t="shared" si="251"/>
        <v>174.54</v>
      </c>
      <c r="M2135" s="37">
        <f t="shared" si="252"/>
        <v>172.71</v>
      </c>
      <c r="N2135" s="37">
        <f t="shared" si="253"/>
        <v>172.89</v>
      </c>
      <c r="O2135" s="38">
        <f t="shared" ca="1" si="254"/>
        <v>88038700</v>
      </c>
    </row>
    <row r="2136" spans="1:15" x14ac:dyDescent="0.4">
      <c r="A2136">
        <v>2121</v>
      </c>
      <c r="B2136" s="63">
        <v>42289</v>
      </c>
      <c r="C2136" s="37">
        <v>201.41999799999999</v>
      </c>
      <c r="D2136" s="37">
        <v>201.759995</v>
      </c>
      <c r="E2136" s="37">
        <v>200.91000399999999</v>
      </c>
      <c r="F2136" s="37">
        <v>201.520004</v>
      </c>
      <c r="G2136" s="38">
        <v>56395600</v>
      </c>
      <c r="H2136" s="37">
        <v>173.98277300000001</v>
      </c>
      <c r="I2136" s="41">
        <f t="shared" si="248"/>
        <v>0.8633523697230574</v>
      </c>
      <c r="J2136" s="41">
        <f t="shared" ca="1" si="249"/>
        <v>1</v>
      </c>
      <c r="K2136" s="37">
        <f t="shared" si="250"/>
        <v>173.9</v>
      </c>
      <c r="L2136" s="37">
        <f t="shared" si="251"/>
        <v>174.19</v>
      </c>
      <c r="M2136" s="37">
        <f t="shared" si="252"/>
        <v>173.46</v>
      </c>
      <c r="N2136" s="37">
        <f t="shared" si="253"/>
        <v>173.98</v>
      </c>
      <c r="O2136" s="38">
        <f t="shared" ca="1" si="254"/>
        <v>56395600</v>
      </c>
    </row>
    <row r="2137" spans="1:15" x14ac:dyDescent="0.4">
      <c r="A2137">
        <v>2122</v>
      </c>
      <c r="B2137" s="63">
        <v>42286</v>
      </c>
      <c r="C2137" s="37">
        <v>201.38000500000001</v>
      </c>
      <c r="D2137" s="37">
        <v>201.89999399999999</v>
      </c>
      <c r="E2137" s="37">
        <v>200.58000200000001</v>
      </c>
      <c r="F2137" s="37">
        <v>201.33000200000001</v>
      </c>
      <c r="G2137" s="38">
        <v>107069200</v>
      </c>
      <c r="H2137" s="37">
        <v>173.81868</v>
      </c>
      <c r="I2137" s="41">
        <f t="shared" si="248"/>
        <v>0.8633520999021298</v>
      </c>
      <c r="J2137" s="41">
        <f t="shared" ca="1" si="249"/>
        <v>1</v>
      </c>
      <c r="K2137" s="37">
        <f t="shared" si="250"/>
        <v>173.86</v>
      </c>
      <c r="L2137" s="37">
        <f t="shared" si="251"/>
        <v>174.31</v>
      </c>
      <c r="M2137" s="37">
        <f t="shared" si="252"/>
        <v>173.17</v>
      </c>
      <c r="N2137" s="37">
        <f t="shared" si="253"/>
        <v>173.82</v>
      </c>
      <c r="O2137" s="38">
        <f t="shared" ca="1" si="254"/>
        <v>107069200</v>
      </c>
    </row>
    <row r="2138" spans="1:15" x14ac:dyDescent="0.4">
      <c r="A2138">
        <v>2123</v>
      </c>
      <c r="B2138" s="63">
        <v>42285</v>
      </c>
      <c r="C2138" s="37">
        <v>198.949997</v>
      </c>
      <c r="D2138" s="37">
        <v>201.550003</v>
      </c>
      <c r="E2138" s="37">
        <v>198.58999600000001</v>
      </c>
      <c r="F2138" s="37">
        <v>201.21000699999999</v>
      </c>
      <c r="G2138" s="38">
        <v>153055200</v>
      </c>
      <c r="H2138" s="37">
        <v>173.71511799999999</v>
      </c>
      <c r="I2138" s="41">
        <f t="shared" si="248"/>
        <v>0.86335227849775875</v>
      </c>
      <c r="J2138" s="41">
        <f t="shared" ca="1" si="249"/>
        <v>1</v>
      </c>
      <c r="K2138" s="37">
        <f t="shared" si="250"/>
        <v>171.76</v>
      </c>
      <c r="L2138" s="37">
        <f t="shared" si="251"/>
        <v>174.01</v>
      </c>
      <c r="M2138" s="37">
        <f t="shared" si="252"/>
        <v>171.45</v>
      </c>
      <c r="N2138" s="37">
        <f t="shared" si="253"/>
        <v>173.72</v>
      </c>
      <c r="O2138" s="38">
        <f t="shared" ca="1" si="254"/>
        <v>153055200</v>
      </c>
    </row>
    <row r="2139" spans="1:15" x14ac:dyDescent="0.4">
      <c r="A2139">
        <v>2124</v>
      </c>
      <c r="B2139" s="63">
        <v>42284</v>
      </c>
      <c r="C2139" s="37">
        <v>198.89999399999999</v>
      </c>
      <c r="D2139" s="37">
        <v>199.83000200000001</v>
      </c>
      <c r="E2139" s="37">
        <v>197.479996</v>
      </c>
      <c r="F2139" s="37">
        <v>199.41000399999999</v>
      </c>
      <c r="G2139" s="38">
        <v>124307300</v>
      </c>
      <c r="H2139" s="37">
        <v>172.161102</v>
      </c>
      <c r="I2139" s="41">
        <f t="shared" si="248"/>
        <v>0.86335238226062128</v>
      </c>
      <c r="J2139" s="41">
        <f t="shared" ca="1" si="249"/>
        <v>1</v>
      </c>
      <c r="K2139" s="37">
        <f t="shared" si="250"/>
        <v>171.72</v>
      </c>
      <c r="L2139" s="37">
        <f t="shared" si="251"/>
        <v>172.52</v>
      </c>
      <c r="M2139" s="37">
        <f t="shared" si="252"/>
        <v>170.49</v>
      </c>
      <c r="N2139" s="37">
        <f t="shared" si="253"/>
        <v>172.16</v>
      </c>
      <c r="O2139" s="38">
        <f t="shared" ca="1" si="254"/>
        <v>124307300</v>
      </c>
    </row>
    <row r="2140" spans="1:15" x14ac:dyDescent="0.4">
      <c r="A2140">
        <v>2125</v>
      </c>
      <c r="B2140" s="63">
        <v>42283</v>
      </c>
      <c r="C2140" s="37">
        <v>198.30999800000001</v>
      </c>
      <c r="D2140" s="37">
        <v>198.979996</v>
      </c>
      <c r="E2140" s="37">
        <v>197</v>
      </c>
      <c r="F2140" s="37">
        <v>197.78999300000001</v>
      </c>
      <c r="G2140" s="38">
        <v>110274500</v>
      </c>
      <c r="H2140" s="37">
        <v>170.762405</v>
      </c>
      <c r="I2140" s="41">
        <f t="shared" si="248"/>
        <v>0.86335209587676154</v>
      </c>
      <c r="J2140" s="41">
        <f t="shared" ca="1" si="249"/>
        <v>1</v>
      </c>
      <c r="K2140" s="37">
        <f t="shared" si="250"/>
        <v>171.21</v>
      </c>
      <c r="L2140" s="37">
        <f t="shared" si="251"/>
        <v>171.79</v>
      </c>
      <c r="M2140" s="37">
        <f t="shared" si="252"/>
        <v>170.08</v>
      </c>
      <c r="N2140" s="37">
        <f t="shared" si="253"/>
        <v>170.76</v>
      </c>
      <c r="O2140" s="38">
        <f t="shared" ca="1" si="254"/>
        <v>110274500</v>
      </c>
    </row>
    <row r="2141" spans="1:15" x14ac:dyDescent="0.4">
      <c r="A2141">
        <v>2126</v>
      </c>
      <c r="B2141" s="63">
        <v>42282</v>
      </c>
      <c r="C2141" s="37">
        <v>196.46000699999999</v>
      </c>
      <c r="D2141" s="37">
        <v>198.740005</v>
      </c>
      <c r="E2141" s="37">
        <v>196.33000200000001</v>
      </c>
      <c r="F2141" s="37">
        <v>198.470001</v>
      </c>
      <c r="G2141" s="38">
        <v>126320800</v>
      </c>
      <c r="H2141" s="37">
        <v>171.349548</v>
      </c>
      <c r="I2141" s="41">
        <f t="shared" si="248"/>
        <v>0.86335238140095538</v>
      </c>
      <c r="J2141" s="41">
        <f t="shared" ca="1" si="249"/>
        <v>1</v>
      </c>
      <c r="K2141" s="37">
        <f t="shared" si="250"/>
        <v>169.61</v>
      </c>
      <c r="L2141" s="37">
        <f t="shared" si="251"/>
        <v>171.58</v>
      </c>
      <c r="M2141" s="37">
        <f t="shared" si="252"/>
        <v>169.5</v>
      </c>
      <c r="N2141" s="37">
        <f t="shared" si="253"/>
        <v>171.35</v>
      </c>
      <c r="O2141" s="38">
        <f t="shared" ca="1" si="254"/>
        <v>126320800</v>
      </c>
    </row>
    <row r="2142" spans="1:15" x14ac:dyDescent="0.4">
      <c r="A2142">
        <v>2127</v>
      </c>
      <c r="B2142" s="63">
        <v>42279</v>
      </c>
      <c r="C2142" s="37">
        <v>189.770004</v>
      </c>
      <c r="D2142" s="37">
        <v>195.029999</v>
      </c>
      <c r="E2142" s="37">
        <v>189.11999499999999</v>
      </c>
      <c r="F2142" s="37">
        <v>195</v>
      </c>
      <c r="G2142" s="38">
        <v>211003300</v>
      </c>
      <c r="H2142" s="37">
        <v>168.353714</v>
      </c>
      <c r="I2142" s="41">
        <f t="shared" si="248"/>
        <v>0.86335237948717947</v>
      </c>
      <c r="J2142" s="41">
        <f t="shared" ca="1" si="249"/>
        <v>1</v>
      </c>
      <c r="K2142" s="37">
        <f t="shared" si="250"/>
        <v>163.84</v>
      </c>
      <c r="L2142" s="37">
        <f t="shared" si="251"/>
        <v>168.38</v>
      </c>
      <c r="M2142" s="37">
        <f t="shared" si="252"/>
        <v>163.28</v>
      </c>
      <c r="N2142" s="37">
        <f t="shared" si="253"/>
        <v>168.35</v>
      </c>
      <c r="O2142" s="38">
        <f t="shared" ca="1" si="254"/>
        <v>211003300</v>
      </c>
    </row>
    <row r="2143" spans="1:15" x14ac:dyDescent="0.4">
      <c r="A2143">
        <v>2128</v>
      </c>
      <c r="B2143" s="63">
        <v>42278</v>
      </c>
      <c r="C2143" s="37">
        <v>192.08000200000001</v>
      </c>
      <c r="D2143" s="37">
        <v>192.490005</v>
      </c>
      <c r="E2143" s="37">
        <v>189.820007</v>
      </c>
      <c r="F2143" s="37">
        <v>192.13000500000001</v>
      </c>
      <c r="G2143" s="38">
        <v>131079000</v>
      </c>
      <c r="H2143" s="37">
        <v>165.87586999999999</v>
      </c>
      <c r="I2143" s="41">
        <f t="shared" si="248"/>
        <v>0.86335223902169778</v>
      </c>
      <c r="J2143" s="41">
        <f t="shared" ca="1" si="249"/>
        <v>1</v>
      </c>
      <c r="K2143" s="37">
        <f t="shared" si="250"/>
        <v>165.83</v>
      </c>
      <c r="L2143" s="37">
        <f t="shared" si="251"/>
        <v>166.19</v>
      </c>
      <c r="M2143" s="37">
        <f t="shared" si="252"/>
        <v>163.88</v>
      </c>
      <c r="N2143" s="37">
        <f t="shared" si="253"/>
        <v>165.88</v>
      </c>
      <c r="O2143" s="38">
        <f t="shared" ca="1" si="254"/>
        <v>131079000</v>
      </c>
    </row>
    <row r="2144" spans="1:15" x14ac:dyDescent="0.4">
      <c r="A2144">
        <v>2129</v>
      </c>
      <c r="B2144" s="63">
        <v>42277</v>
      </c>
      <c r="C2144" s="37">
        <v>190.36999499999999</v>
      </c>
      <c r="D2144" s="37">
        <v>191.83000200000001</v>
      </c>
      <c r="E2144" s="37">
        <v>189.44000199999999</v>
      </c>
      <c r="F2144" s="37">
        <v>191.63000500000001</v>
      </c>
      <c r="G2144" s="38">
        <v>163452000</v>
      </c>
      <c r="H2144" s="37">
        <v>165.444199</v>
      </c>
      <c r="I2144" s="41">
        <f t="shared" si="248"/>
        <v>0.86335226573729928</v>
      </c>
      <c r="J2144" s="41">
        <f t="shared" ca="1" si="249"/>
        <v>1</v>
      </c>
      <c r="K2144" s="37">
        <f t="shared" si="250"/>
        <v>164.36</v>
      </c>
      <c r="L2144" s="37">
        <f t="shared" si="251"/>
        <v>165.62</v>
      </c>
      <c r="M2144" s="37">
        <f t="shared" si="252"/>
        <v>163.55000000000001</v>
      </c>
      <c r="N2144" s="37">
        <f t="shared" si="253"/>
        <v>165.44</v>
      </c>
      <c r="O2144" s="38">
        <f t="shared" ca="1" si="254"/>
        <v>163452000</v>
      </c>
    </row>
    <row r="2145" spans="1:15" x14ac:dyDescent="0.4">
      <c r="A2145">
        <v>2130</v>
      </c>
      <c r="B2145" s="63">
        <v>42276</v>
      </c>
      <c r="C2145" s="37">
        <v>188.270004</v>
      </c>
      <c r="D2145" s="37">
        <v>189.740005</v>
      </c>
      <c r="E2145" s="37">
        <v>186.929993</v>
      </c>
      <c r="F2145" s="37">
        <v>188.11999499999999</v>
      </c>
      <c r="G2145" s="38">
        <v>159045600</v>
      </c>
      <c r="H2145" s="37">
        <v>162.413849</v>
      </c>
      <c r="I2145" s="41">
        <f t="shared" si="248"/>
        <v>0.8633523990897406</v>
      </c>
      <c r="J2145" s="41">
        <f t="shared" ca="1" si="249"/>
        <v>1</v>
      </c>
      <c r="K2145" s="37">
        <f t="shared" si="250"/>
        <v>162.54</v>
      </c>
      <c r="L2145" s="37">
        <f t="shared" si="251"/>
        <v>163.81</v>
      </c>
      <c r="M2145" s="37">
        <f t="shared" si="252"/>
        <v>161.38999999999999</v>
      </c>
      <c r="N2145" s="37">
        <f t="shared" si="253"/>
        <v>162.41</v>
      </c>
      <c r="O2145" s="38">
        <f t="shared" ca="1" si="254"/>
        <v>159045600</v>
      </c>
    </row>
    <row r="2146" spans="1:15" x14ac:dyDescent="0.4">
      <c r="A2146">
        <v>2131</v>
      </c>
      <c r="B2146" s="63">
        <v>42275</v>
      </c>
      <c r="C2146" s="37">
        <v>191.779999</v>
      </c>
      <c r="D2146" s="37">
        <v>191.91000399999999</v>
      </c>
      <c r="E2146" s="37">
        <v>187.63999899999999</v>
      </c>
      <c r="F2146" s="37">
        <v>188.009995</v>
      </c>
      <c r="G2146" s="38">
        <v>178515900</v>
      </c>
      <c r="H2146" s="37">
        <v>162.318893</v>
      </c>
      <c r="I2146" s="41">
        <f t="shared" si="248"/>
        <v>0.86335246697921564</v>
      </c>
      <c r="J2146" s="41">
        <f t="shared" ca="1" si="249"/>
        <v>1</v>
      </c>
      <c r="K2146" s="37">
        <f t="shared" si="250"/>
        <v>165.57</v>
      </c>
      <c r="L2146" s="37">
        <f t="shared" si="251"/>
        <v>165.69</v>
      </c>
      <c r="M2146" s="37">
        <f t="shared" si="252"/>
        <v>162</v>
      </c>
      <c r="N2146" s="37">
        <f t="shared" si="253"/>
        <v>162.32</v>
      </c>
      <c r="O2146" s="38">
        <f t="shared" ca="1" si="254"/>
        <v>178515900</v>
      </c>
    </row>
    <row r="2147" spans="1:15" x14ac:dyDescent="0.4">
      <c r="A2147">
        <v>2132</v>
      </c>
      <c r="B2147" s="63">
        <v>42272</v>
      </c>
      <c r="C2147" s="37">
        <v>194.63999899999999</v>
      </c>
      <c r="D2147" s="37">
        <v>195</v>
      </c>
      <c r="E2147" s="37">
        <v>191.80999800000001</v>
      </c>
      <c r="F2147" s="37">
        <v>192.85000600000001</v>
      </c>
      <c r="G2147" s="38">
        <v>155054800</v>
      </c>
      <c r="H2147" s="37">
        <v>166.49745200000001</v>
      </c>
      <c r="I2147" s="41">
        <f t="shared" si="248"/>
        <v>0.86335207062425501</v>
      </c>
      <c r="J2147" s="41">
        <f t="shared" ca="1" si="249"/>
        <v>1</v>
      </c>
      <c r="K2147" s="37">
        <f t="shared" si="250"/>
        <v>168.04</v>
      </c>
      <c r="L2147" s="37">
        <f t="shared" si="251"/>
        <v>168.35</v>
      </c>
      <c r="M2147" s="37">
        <f t="shared" si="252"/>
        <v>165.6</v>
      </c>
      <c r="N2147" s="37">
        <f t="shared" si="253"/>
        <v>166.5</v>
      </c>
      <c r="O2147" s="38">
        <f t="shared" ca="1" si="254"/>
        <v>155054800</v>
      </c>
    </row>
    <row r="2148" spans="1:15" x14ac:dyDescent="0.4">
      <c r="A2148">
        <v>2133</v>
      </c>
      <c r="B2148" s="63">
        <v>42271</v>
      </c>
      <c r="C2148" s="37">
        <v>192.14999399999999</v>
      </c>
      <c r="D2148" s="37">
        <v>193.449997</v>
      </c>
      <c r="E2148" s="37">
        <v>190.55999800000001</v>
      </c>
      <c r="F2148" s="37">
        <v>192.89999399999999</v>
      </c>
      <c r="G2148" s="38">
        <v>159378800</v>
      </c>
      <c r="H2148" s="37">
        <v>166.540649</v>
      </c>
      <c r="I2148" s="41">
        <f t="shared" si="248"/>
        <v>0.86335227672428028</v>
      </c>
      <c r="J2148" s="41">
        <f t="shared" ca="1" si="249"/>
        <v>1</v>
      </c>
      <c r="K2148" s="37">
        <f t="shared" si="250"/>
        <v>165.89</v>
      </c>
      <c r="L2148" s="37">
        <f t="shared" si="251"/>
        <v>167.02</v>
      </c>
      <c r="M2148" s="37">
        <f t="shared" si="252"/>
        <v>164.52</v>
      </c>
      <c r="N2148" s="37">
        <f t="shared" si="253"/>
        <v>166.54</v>
      </c>
      <c r="O2148" s="38">
        <f t="shared" ca="1" si="254"/>
        <v>159378800</v>
      </c>
    </row>
    <row r="2149" spans="1:15" x14ac:dyDescent="0.4">
      <c r="A2149">
        <v>2134</v>
      </c>
      <c r="B2149" s="63">
        <v>42270</v>
      </c>
      <c r="C2149" s="37">
        <v>194.11000100000001</v>
      </c>
      <c r="D2149" s="37">
        <v>194.66999799999999</v>
      </c>
      <c r="E2149" s="37">
        <v>192.91000399999999</v>
      </c>
      <c r="F2149" s="37">
        <v>193.60000600000001</v>
      </c>
      <c r="G2149" s="38">
        <v>92790600</v>
      </c>
      <c r="H2149" s="37">
        <v>167.14505</v>
      </c>
      <c r="I2149" s="41">
        <f t="shared" si="248"/>
        <v>0.86335250423494303</v>
      </c>
      <c r="J2149" s="41">
        <f t="shared" ca="1" si="249"/>
        <v>1</v>
      </c>
      <c r="K2149" s="37">
        <f t="shared" si="250"/>
        <v>167.59</v>
      </c>
      <c r="L2149" s="37">
        <f t="shared" si="251"/>
        <v>168.07</v>
      </c>
      <c r="M2149" s="37">
        <f t="shared" si="252"/>
        <v>166.55</v>
      </c>
      <c r="N2149" s="37">
        <f t="shared" si="253"/>
        <v>167.15</v>
      </c>
      <c r="O2149" s="38">
        <f t="shared" ca="1" si="254"/>
        <v>92790600</v>
      </c>
    </row>
    <row r="2150" spans="1:15" x14ac:dyDescent="0.4">
      <c r="A2150">
        <v>2135</v>
      </c>
      <c r="B2150" s="63">
        <v>42269</v>
      </c>
      <c r="C2150" s="37">
        <v>193.88000500000001</v>
      </c>
      <c r="D2150" s="37">
        <v>194.46000699999999</v>
      </c>
      <c r="E2150" s="37">
        <v>192.55999800000001</v>
      </c>
      <c r="F2150" s="37">
        <v>193.91000399999999</v>
      </c>
      <c r="G2150" s="38">
        <v>153890900</v>
      </c>
      <c r="H2150" s="37">
        <v>167.41262800000001</v>
      </c>
      <c r="I2150" s="41">
        <f t="shared" si="248"/>
        <v>0.86335219713573941</v>
      </c>
      <c r="J2150" s="41">
        <f t="shared" ca="1" si="249"/>
        <v>1</v>
      </c>
      <c r="K2150" s="37">
        <f t="shared" si="250"/>
        <v>167.39</v>
      </c>
      <c r="L2150" s="37">
        <f t="shared" si="251"/>
        <v>167.89</v>
      </c>
      <c r="M2150" s="37">
        <f t="shared" si="252"/>
        <v>166.25</v>
      </c>
      <c r="N2150" s="37">
        <f t="shared" si="253"/>
        <v>167.41</v>
      </c>
      <c r="O2150" s="38">
        <f t="shared" ca="1" si="254"/>
        <v>153890900</v>
      </c>
    </row>
    <row r="2151" spans="1:15" x14ac:dyDescent="0.4">
      <c r="A2151">
        <v>2136</v>
      </c>
      <c r="B2151" s="63">
        <v>42268</v>
      </c>
      <c r="C2151" s="37">
        <v>196.44000199999999</v>
      </c>
      <c r="D2151" s="37">
        <v>197.679993</v>
      </c>
      <c r="E2151" s="37">
        <v>195.21000699999999</v>
      </c>
      <c r="F2151" s="37">
        <v>196.46000699999999</v>
      </c>
      <c r="G2151" s="38">
        <v>105726200</v>
      </c>
      <c r="H2151" s="37">
        <v>169.61419699999999</v>
      </c>
      <c r="I2151" s="41">
        <f t="shared" si="248"/>
        <v>0.86335229032135785</v>
      </c>
      <c r="J2151" s="41">
        <f t="shared" ca="1" si="249"/>
        <v>1</v>
      </c>
      <c r="K2151" s="37">
        <f t="shared" si="250"/>
        <v>169.6</v>
      </c>
      <c r="L2151" s="37">
        <f t="shared" si="251"/>
        <v>170.67</v>
      </c>
      <c r="M2151" s="37">
        <f t="shared" si="252"/>
        <v>168.54</v>
      </c>
      <c r="N2151" s="37">
        <f t="shared" si="253"/>
        <v>169.61</v>
      </c>
      <c r="O2151" s="38">
        <f t="shared" ca="1" si="254"/>
        <v>105726200</v>
      </c>
    </row>
    <row r="2152" spans="1:15" x14ac:dyDescent="0.4">
      <c r="A2152">
        <v>2137</v>
      </c>
      <c r="B2152" s="63">
        <v>42265</v>
      </c>
      <c r="C2152" s="37">
        <v>195.71000699999999</v>
      </c>
      <c r="D2152" s="37">
        <v>198.679993</v>
      </c>
      <c r="E2152" s="37">
        <v>194.96000699999999</v>
      </c>
      <c r="F2152" s="37">
        <v>195.449997</v>
      </c>
      <c r="G2152" s="38">
        <v>223657500</v>
      </c>
      <c r="H2152" s="37">
        <v>168.74220299999999</v>
      </c>
      <c r="I2152" s="41">
        <f t="shared" si="248"/>
        <v>0.86335229260709578</v>
      </c>
      <c r="J2152" s="41">
        <f t="shared" ca="1" si="249"/>
        <v>1</v>
      </c>
      <c r="K2152" s="37">
        <f t="shared" si="250"/>
        <v>168.97</v>
      </c>
      <c r="L2152" s="37">
        <f t="shared" si="251"/>
        <v>171.53</v>
      </c>
      <c r="M2152" s="37">
        <f t="shared" si="252"/>
        <v>168.32</v>
      </c>
      <c r="N2152" s="37">
        <f t="shared" si="253"/>
        <v>168.74</v>
      </c>
      <c r="O2152" s="38">
        <f t="shared" ca="1" si="254"/>
        <v>223657500</v>
      </c>
    </row>
    <row r="2153" spans="1:15" x14ac:dyDescent="0.4">
      <c r="A2153">
        <v>2138</v>
      </c>
      <c r="B2153" s="63">
        <v>42264</v>
      </c>
      <c r="C2153" s="37">
        <v>200.020004</v>
      </c>
      <c r="D2153" s="37">
        <v>202.88999899999999</v>
      </c>
      <c r="E2153" s="37">
        <v>199.279999</v>
      </c>
      <c r="F2153" s="37">
        <v>199.729996</v>
      </c>
      <c r="G2153" s="38">
        <v>276046600</v>
      </c>
      <c r="H2153" s="37">
        <v>171.54551699999999</v>
      </c>
      <c r="I2153" s="41">
        <f t="shared" si="248"/>
        <v>0.85888709976242117</v>
      </c>
      <c r="J2153" s="41">
        <f t="shared" ca="1" si="249"/>
        <v>1</v>
      </c>
      <c r="K2153" s="37">
        <f t="shared" si="250"/>
        <v>171.79</v>
      </c>
      <c r="L2153" s="37">
        <f t="shared" si="251"/>
        <v>174.26</v>
      </c>
      <c r="M2153" s="37">
        <f t="shared" si="252"/>
        <v>171.16</v>
      </c>
      <c r="N2153" s="37">
        <f t="shared" si="253"/>
        <v>171.55</v>
      </c>
      <c r="O2153" s="38">
        <f t="shared" ca="1" si="254"/>
        <v>276046600</v>
      </c>
    </row>
    <row r="2154" spans="1:15" x14ac:dyDescent="0.4">
      <c r="A2154">
        <v>2139</v>
      </c>
      <c r="B2154" s="63">
        <v>42263</v>
      </c>
      <c r="C2154" s="37">
        <v>198.820007</v>
      </c>
      <c r="D2154" s="37">
        <v>200.41000399999999</v>
      </c>
      <c r="E2154" s="37">
        <v>198.41000399999999</v>
      </c>
      <c r="F2154" s="37">
        <v>200.179993</v>
      </c>
      <c r="G2154" s="38">
        <v>99581600</v>
      </c>
      <c r="H2154" s="37">
        <v>171.93202199999999</v>
      </c>
      <c r="I2154" s="41">
        <f t="shared" si="248"/>
        <v>0.85888714163357971</v>
      </c>
      <c r="J2154" s="41">
        <f t="shared" ca="1" si="249"/>
        <v>1</v>
      </c>
      <c r="K2154" s="37">
        <f t="shared" si="250"/>
        <v>170.76</v>
      </c>
      <c r="L2154" s="37">
        <f t="shared" si="251"/>
        <v>172.13</v>
      </c>
      <c r="M2154" s="37">
        <f t="shared" si="252"/>
        <v>170.41</v>
      </c>
      <c r="N2154" s="37">
        <f t="shared" si="253"/>
        <v>171.93</v>
      </c>
      <c r="O2154" s="38">
        <f t="shared" ca="1" si="254"/>
        <v>99581600</v>
      </c>
    </row>
    <row r="2155" spans="1:15" x14ac:dyDescent="0.4">
      <c r="A2155">
        <v>2140</v>
      </c>
      <c r="B2155" s="63">
        <v>42262</v>
      </c>
      <c r="C2155" s="37">
        <v>196.61000100000001</v>
      </c>
      <c r="D2155" s="37">
        <v>198.990005</v>
      </c>
      <c r="E2155" s="37">
        <v>195.96000699999999</v>
      </c>
      <c r="F2155" s="37">
        <v>198.46000699999999</v>
      </c>
      <c r="G2155" s="38">
        <v>113806200</v>
      </c>
      <c r="H2155" s="37">
        <v>170.454712</v>
      </c>
      <c r="I2155" s="41">
        <f t="shared" si="248"/>
        <v>0.85888695952731675</v>
      </c>
      <c r="J2155" s="41">
        <f t="shared" ca="1" si="249"/>
        <v>1</v>
      </c>
      <c r="K2155" s="37">
        <f t="shared" si="250"/>
        <v>168.87</v>
      </c>
      <c r="L2155" s="37">
        <f t="shared" si="251"/>
        <v>170.91</v>
      </c>
      <c r="M2155" s="37">
        <f t="shared" si="252"/>
        <v>168.31</v>
      </c>
      <c r="N2155" s="37">
        <f t="shared" si="253"/>
        <v>170.45</v>
      </c>
      <c r="O2155" s="38">
        <f t="shared" ca="1" si="254"/>
        <v>113806200</v>
      </c>
    </row>
    <row r="2156" spans="1:15" x14ac:dyDescent="0.4">
      <c r="A2156">
        <v>2141</v>
      </c>
      <c r="B2156" s="63">
        <v>42261</v>
      </c>
      <c r="C2156" s="37">
        <v>196.949997</v>
      </c>
      <c r="D2156" s="37">
        <v>197.009995</v>
      </c>
      <c r="E2156" s="37">
        <v>195.429993</v>
      </c>
      <c r="F2156" s="37">
        <v>196.009995</v>
      </c>
      <c r="G2156" s="38">
        <v>79452000</v>
      </c>
      <c r="H2156" s="37">
        <v>168.350449</v>
      </c>
      <c r="I2156" s="41">
        <f t="shared" si="248"/>
        <v>0.85888706338674203</v>
      </c>
      <c r="J2156" s="41">
        <f t="shared" ca="1" si="249"/>
        <v>1</v>
      </c>
      <c r="K2156" s="37">
        <f t="shared" si="250"/>
        <v>169.16</v>
      </c>
      <c r="L2156" s="37">
        <f t="shared" si="251"/>
        <v>169.21</v>
      </c>
      <c r="M2156" s="37">
        <f t="shared" si="252"/>
        <v>167.85</v>
      </c>
      <c r="N2156" s="37">
        <f t="shared" si="253"/>
        <v>168.35</v>
      </c>
      <c r="O2156" s="38">
        <f t="shared" ca="1" si="254"/>
        <v>79452000</v>
      </c>
    </row>
    <row r="2157" spans="1:15" x14ac:dyDescent="0.4">
      <c r="A2157">
        <v>2142</v>
      </c>
      <c r="B2157" s="63">
        <v>42258</v>
      </c>
      <c r="C2157" s="37">
        <v>195.38000500000001</v>
      </c>
      <c r="D2157" s="37">
        <v>196.820007</v>
      </c>
      <c r="E2157" s="37">
        <v>194.529999</v>
      </c>
      <c r="F2157" s="37">
        <v>196.740005</v>
      </c>
      <c r="G2157" s="38">
        <v>119691200</v>
      </c>
      <c r="H2157" s="37">
        <v>168.97744800000001</v>
      </c>
      <c r="I2157" s="41">
        <f t="shared" si="248"/>
        <v>0.85888707789755325</v>
      </c>
      <c r="J2157" s="41">
        <f t="shared" ca="1" si="249"/>
        <v>1</v>
      </c>
      <c r="K2157" s="37">
        <f t="shared" si="250"/>
        <v>167.81</v>
      </c>
      <c r="L2157" s="37">
        <f t="shared" si="251"/>
        <v>169.05</v>
      </c>
      <c r="M2157" s="37">
        <f t="shared" si="252"/>
        <v>167.08</v>
      </c>
      <c r="N2157" s="37">
        <f t="shared" si="253"/>
        <v>168.98</v>
      </c>
      <c r="O2157" s="38">
        <f t="shared" ca="1" si="254"/>
        <v>119691200</v>
      </c>
    </row>
    <row r="2158" spans="1:15" x14ac:dyDescent="0.4">
      <c r="A2158">
        <v>2143</v>
      </c>
      <c r="B2158" s="63">
        <v>42257</v>
      </c>
      <c r="C2158" s="37">
        <v>194.55999800000001</v>
      </c>
      <c r="D2158" s="37">
        <v>197.220001</v>
      </c>
      <c r="E2158" s="37">
        <v>194.25</v>
      </c>
      <c r="F2158" s="37">
        <v>195.85000600000001</v>
      </c>
      <c r="G2158" s="38">
        <v>158611100</v>
      </c>
      <c r="H2158" s="37">
        <v>168.213089</v>
      </c>
      <c r="I2158" s="41">
        <f t="shared" si="248"/>
        <v>0.85888733135908091</v>
      </c>
      <c r="J2158" s="41">
        <f t="shared" ca="1" si="249"/>
        <v>1</v>
      </c>
      <c r="K2158" s="37">
        <f t="shared" si="250"/>
        <v>167.11</v>
      </c>
      <c r="L2158" s="37">
        <f t="shared" si="251"/>
        <v>169.39</v>
      </c>
      <c r="M2158" s="37">
        <f t="shared" si="252"/>
        <v>166.84</v>
      </c>
      <c r="N2158" s="37">
        <f t="shared" si="253"/>
        <v>168.21</v>
      </c>
      <c r="O2158" s="38">
        <f t="shared" ca="1" si="254"/>
        <v>158611100</v>
      </c>
    </row>
    <row r="2159" spans="1:15" x14ac:dyDescent="0.4">
      <c r="A2159">
        <v>2144</v>
      </c>
      <c r="B2159" s="63">
        <v>42256</v>
      </c>
      <c r="C2159" s="37">
        <v>199.320007</v>
      </c>
      <c r="D2159" s="37">
        <v>199.470001</v>
      </c>
      <c r="E2159" s="37">
        <v>194.35000600000001</v>
      </c>
      <c r="F2159" s="37">
        <v>194.78999300000001</v>
      </c>
      <c r="G2159" s="38">
        <v>149347700</v>
      </c>
      <c r="H2159" s="37">
        <v>167.30261200000001</v>
      </c>
      <c r="I2159" s="41">
        <f t="shared" si="248"/>
        <v>0.85888709898973092</v>
      </c>
      <c r="J2159" s="41">
        <f t="shared" ca="1" si="249"/>
        <v>1</v>
      </c>
      <c r="K2159" s="37">
        <f t="shared" si="250"/>
        <v>171.19</v>
      </c>
      <c r="L2159" s="37">
        <f t="shared" si="251"/>
        <v>171.32</v>
      </c>
      <c r="M2159" s="37">
        <f t="shared" si="252"/>
        <v>166.92</v>
      </c>
      <c r="N2159" s="37">
        <f t="shared" si="253"/>
        <v>167.3</v>
      </c>
      <c r="O2159" s="38">
        <f t="shared" ca="1" si="254"/>
        <v>149347700</v>
      </c>
    </row>
    <row r="2160" spans="1:15" x14ac:dyDescent="0.4">
      <c r="A2160">
        <v>2145</v>
      </c>
      <c r="B2160" s="63">
        <v>42255</v>
      </c>
      <c r="C2160" s="37">
        <v>195.94000199999999</v>
      </c>
      <c r="D2160" s="37">
        <v>197.61000100000001</v>
      </c>
      <c r="E2160" s="37">
        <v>195.16999799999999</v>
      </c>
      <c r="F2160" s="37">
        <v>197.429993</v>
      </c>
      <c r="G2160" s="38">
        <v>116025700</v>
      </c>
      <c r="H2160" s="37">
        <v>169.57006799999999</v>
      </c>
      <c r="I2160" s="41">
        <f t="shared" si="248"/>
        <v>0.85888706889636568</v>
      </c>
      <c r="J2160" s="41">
        <f t="shared" ca="1" si="249"/>
        <v>1</v>
      </c>
      <c r="K2160" s="37">
        <f t="shared" si="250"/>
        <v>168.29</v>
      </c>
      <c r="L2160" s="37">
        <f t="shared" si="251"/>
        <v>169.72</v>
      </c>
      <c r="M2160" s="37">
        <f t="shared" si="252"/>
        <v>167.63</v>
      </c>
      <c r="N2160" s="37">
        <f t="shared" si="253"/>
        <v>169.57</v>
      </c>
      <c r="O2160" s="38">
        <f t="shared" ca="1" si="254"/>
        <v>116025700</v>
      </c>
    </row>
    <row r="2161" spans="1:15" x14ac:dyDescent="0.4">
      <c r="A2161">
        <v>2146</v>
      </c>
      <c r="B2161" s="63">
        <v>42251</v>
      </c>
      <c r="C2161" s="37">
        <v>192.85000600000001</v>
      </c>
      <c r="D2161" s="37">
        <v>193.86000100000001</v>
      </c>
      <c r="E2161" s="37">
        <v>191.61000100000001</v>
      </c>
      <c r="F2161" s="37">
        <v>192.58999600000001</v>
      </c>
      <c r="G2161" s="38">
        <v>207081000</v>
      </c>
      <c r="H2161" s="37">
        <v>165.413071</v>
      </c>
      <c r="I2161" s="41">
        <f t="shared" si="248"/>
        <v>0.85888714074224282</v>
      </c>
      <c r="J2161" s="41">
        <f t="shared" ca="1" si="249"/>
        <v>1</v>
      </c>
      <c r="K2161" s="37">
        <f t="shared" si="250"/>
        <v>165.64</v>
      </c>
      <c r="L2161" s="37">
        <f t="shared" si="251"/>
        <v>166.5</v>
      </c>
      <c r="M2161" s="37">
        <f t="shared" si="252"/>
        <v>164.57</v>
      </c>
      <c r="N2161" s="37">
        <f t="shared" si="253"/>
        <v>165.41</v>
      </c>
      <c r="O2161" s="38">
        <f t="shared" ca="1" si="254"/>
        <v>207081000</v>
      </c>
    </row>
    <row r="2162" spans="1:15" x14ac:dyDescent="0.4">
      <c r="A2162">
        <v>2147</v>
      </c>
      <c r="B2162" s="63">
        <v>42250</v>
      </c>
      <c r="C2162" s="37">
        <v>196.259995</v>
      </c>
      <c r="D2162" s="37">
        <v>198.050003</v>
      </c>
      <c r="E2162" s="37">
        <v>194.96000699999999</v>
      </c>
      <c r="F2162" s="37">
        <v>195.550003</v>
      </c>
      <c r="G2162" s="38">
        <v>152087800</v>
      </c>
      <c r="H2162" s="37">
        <v>167.95533800000001</v>
      </c>
      <c r="I2162" s="41">
        <f t="shared" si="248"/>
        <v>0.85888691088386226</v>
      </c>
      <c r="J2162" s="41">
        <f t="shared" ca="1" si="249"/>
        <v>1</v>
      </c>
      <c r="K2162" s="37">
        <f t="shared" si="250"/>
        <v>168.57</v>
      </c>
      <c r="L2162" s="37">
        <f t="shared" si="251"/>
        <v>170.1</v>
      </c>
      <c r="M2162" s="37">
        <f t="shared" si="252"/>
        <v>167.45</v>
      </c>
      <c r="N2162" s="37">
        <f t="shared" si="253"/>
        <v>167.96</v>
      </c>
      <c r="O2162" s="38">
        <f t="shared" ca="1" si="254"/>
        <v>152087800</v>
      </c>
    </row>
    <row r="2163" spans="1:15" x14ac:dyDescent="0.4">
      <c r="A2163">
        <v>2148</v>
      </c>
      <c r="B2163" s="63">
        <v>42249</v>
      </c>
      <c r="C2163" s="37">
        <v>194.61999499999999</v>
      </c>
      <c r="D2163" s="37">
        <v>195.46000699999999</v>
      </c>
      <c r="E2163" s="37">
        <v>192.41999799999999</v>
      </c>
      <c r="F2163" s="37">
        <v>195.41000399999999</v>
      </c>
      <c r="G2163" s="38">
        <v>160269300</v>
      </c>
      <c r="H2163" s="37">
        <v>167.83512899999999</v>
      </c>
      <c r="I2163" s="41">
        <f t="shared" si="248"/>
        <v>0.85888708645643341</v>
      </c>
      <c r="J2163" s="41">
        <f t="shared" ca="1" si="249"/>
        <v>1</v>
      </c>
      <c r="K2163" s="37">
        <f t="shared" si="250"/>
        <v>167.16</v>
      </c>
      <c r="L2163" s="37">
        <f t="shared" si="251"/>
        <v>167.88</v>
      </c>
      <c r="M2163" s="37">
        <f t="shared" si="252"/>
        <v>165.27</v>
      </c>
      <c r="N2163" s="37">
        <f t="shared" si="253"/>
        <v>167.84</v>
      </c>
      <c r="O2163" s="38">
        <f t="shared" ca="1" si="254"/>
        <v>160269300</v>
      </c>
    </row>
    <row r="2164" spans="1:15" x14ac:dyDescent="0.4">
      <c r="A2164">
        <v>2149</v>
      </c>
      <c r="B2164" s="63">
        <v>42248</v>
      </c>
      <c r="C2164" s="37">
        <v>193.11999499999999</v>
      </c>
      <c r="D2164" s="37">
        <v>194.770004</v>
      </c>
      <c r="E2164" s="37">
        <v>190.729996</v>
      </c>
      <c r="F2164" s="37">
        <v>191.770004</v>
      </c>
      <c r="G2164" s="38">
        <v>256000400</v>
      </c>
      <c r="H2164" s="37">
        <v>164.70877100000001</v>
      </c>
      <c r="I2164" s="41">
        <f t="shared" si="248"/>
        <v>0.85888703949758494</v>
      </c>
      <c r="J2164" s="41">
        <f t="shared" ca="1" si="249"/>
        <v>1</v>
      </c>
      <c r="K2164" s="37">
        <f t="shared" si="250"/>
        <v>165.87</v>
      </c>
      <c r="L2164" s="37">
        <f t="shared" si="251"/>
        <v>167.29</v>
      </c>
      <c r="M2164" s="37">
        <f t="shared" si="252"/>
        <v>163.82</v>
      </c>
      <c r="N2164" s="37">
        <f t="shared" si="253"/>
        <v>164.71</v>
      </c>
      <c r="O2164" s="38">
        <f t="shared" ca="1" si="254"/>
        <v>256000400</v>
      </c>
    </row>
    <row r="2165" spans="1:15" x14ac:dyDescent="0.4">
      <c r="A2165">
        <v>2150</v>
      </c>
      <c r="B2165" s="63">
        <v>42247</v>
      </c>
      <c r="C2165" s="37">
        <v>198.11000100000001</v>
      </c>
      <c r="D2165" s="37">
        <v>199.13000500000001</v>
      </c>
      <c r="E2165" s="37">
        <v>197.009995</v>
      </c>
      <c r="F2165" s="37">
        <v>197.66999799999999</v>
      </c>
      <c r="G2165" s="38">
        <v>163298800</v>
      </c>
      <c r="H2165" s="37">
        <v>169.77623</v>
      </c>
      <c r="I2165" s="41">
        <f t="shared" si="248"/>
        <v>0.85888719440367478</v>
      </c>
      <c r="J2165" s="41">
        <f t="shared" ca="1" si="249"/>
        <v>1</v>
      </c>
      <c r="K2165" s="37">
        <f t="shared" si="250"/>
        <v>170.15</v>
      </c>
      <c r="L2165" s="37">
        <f t="shared" si="251"/>
        <v>171.03</v>
      </c>
      <c r="M2165" s="37">
        <f t="shared" si="252"/>
        <v>169.21</v>
      </c>
      <c r="N2165" s="37">
        <f t="shared" si="253"/>
        <v>169.78</v>
      </c>
      <c r="O2165" s="38">
        <f t="shared" ca="1" si="254"/>
        <v>163298800</v>
      </c>
    </row>
    <row r="2166" spans="1:15" x14ac:dyDescent="0.4">
      <c r="A2166">
        <v>2151</v>
      </c>
      <c r="B2166" s="63">
        <v>42244</v>
      </c>
      <c r="C2166" s="37">
        <v>198.5</v>
      </c>
      <c r="D2166" s="37">
        <v>199.83999600000001</v>
      </c>
      <c r="E2166" s="37">
        <v>197.91999799999999</v>
      </c>
      <c r="F2166" s="37">
        <v>199.279999</v>
      </c>
      <c r="G2166" s="38">
        <v>160414400</v>
      </c>
      <c r="H2166" s="37">
        <v>171.159042</v>
      </c>
      <c r="I2166" s="41">
        <f t="shared" si="248"/>
        <v>0.8588872082441148</v>
      </c>
      <c r="J2166" s="41">
        <f t="shared" ca="1" si="249"/>
        <v>1</v>
      </c>
      <c r="K2166" s="37">
        <f t="shared" si="250"/>
        <v>170.49</v>
      </c>
      <c r="L2166" s="37">
        <f t="shared" si="251"/>
        <v>171.64</v>
      </c>
      <c r="M2166" s="37">
        <f t="shared" si="252"/>
        <v>169.99</v>
      </c>
      <c r="N2166" s="37">
        <f t="shared" si="253"/>
        <v>171.16</v>
      </c>
      <c r="O2166" s="38">
        <f t="shared" ca="1" si="254"/>
        <v>160414400</v>
      </c>
    </row>
    <row r="2167" spans="1:15" x14ac:dyDescent="0.4">
      <c r="A2167">
        <v>2152</v>
      </c>
      <c r="B2167" s="63">
        <v>42243</v>
      </c>
      <c r="C2167" s="37">
        <v>197.020004</v>
      </c>
      <c r="D2167" s="37">
        <v>199.41999799999999</v>
      </c>
      <c r="E2167" s="37">
        <v>195.21000699999999</v>
      </c>
      <c r="F2167" s="37">
        <v>199.270004</v>
      </c>
      <c r="G2167" s="38">
        <v>274143900</v>
      </c>
      <c r="H2167" s="37">
        <v>171.15043600000001</v>
      </c>
      <c r="I2167" s="41">
        <f t="shared" si="248"/>
        <v>0.85888710073995889</v>
      </c>
      <c r="J2167" s="41">
        <f t="shared" ca="1" si="249"/>
        <v>1</v>
      </c>
      <c r="K2167" s="37">
        <f t="shared" si="250"/>
        <v>169.22</v>
      </c>
      <c r="L2167" s="37">
        <f t="shared" si="251"/>
        <v>171.28</v>
      </c>
      <c r="M2167" s="37">
        <f t="shared" si="252"/>
        <v>167.66</v>
      </c>
      <c r="N2167" s="37">
        <f t="shared" si="253"/>
        <v>171.15</v>
      </c>
      <c r="O2167" s="38">
        <f t="shared" ca="1" si="254"/>
        <v>274143900</v>
      </c>
    </row>
    <row r="2168" spans="1:15" x14ac:dyDescent="0.4">
      <c r="A2168">
        <v>2153</v>
      </c>
      <c r="B2168" s="63">
        <v>42242</v>
      </c>
      <c r="C2168" s="37">
        <v>192.08000200000001</v>
      </c>
      <c r="D2168" s="37">
        <v>194.78999300000001</v>
      </c>
      <c r="E2168" s="37">
        <v>188.36999499999999</v>
      </c>
      <c r="F2168" s="37">
        <v>194.46000699999999</v>
      </c>
      <c r="G2168" s="38">
        <v>339257000</v>
      </c>
      <c r="H2168" s="37">
        <v>167.01918000000001</v>
      </c>
      <c r="I2168" s="41">
        <f t="shared" si="248"/>
        <v>0.85888704097393154</v>
      </c>
      <c r="J2168" s="41">
        <f t="shared" ca="1" si="249"/>
        <v>1</v>
      </c>
      <c r="K2168" s="37">
        <f t="shared" si="250"/>
        <v>164.98</v>
      </c>
      <c r="L2168" s="37">
        <f t="shared" si="251"/>
        <v>167.3</v>
      </c>
      <c r="M2168" s="37">
        <f t="shared" si="252"/>
        <v>161.79</v>
      </c>
      <c r="N2168" s="37">
        <f t="shared" si="253"/>
        <v>167.02</v>
      </c>
      <c r="O2168" s="38">
        <f t="shared" ca="1" si="254"/>
        <v>339257000</v>
      </c>
    </row>
    <row r="2169" spans="1:15" x14ac:dyDescent="0.4">
      <c r="A2169">
        <v>2154</v>
      </c>
      <c r="B2169" s="63">
        <v>42241</v>
      </c>
      <c r="C2169" s="37">
        <v>195.429993</v>
      </c>
      <c r="D2169" s="37">
        <v>195.449997</v>
      </c>
      <c r="E2169" s="37">
        <v>186.91999799999999</v>
      </c>
      <c r="F2169" s="37">
        <v>187.270004</v>
      </c>
      <c r="G2169" s="38">
        <v>369833100</v>
      </c>
      <c r="H2169" s="37">
        <v>160.84381099999999</v>
      </c>
      <c r="I2169" s="41">
        <f t="shared" si="248"/>
        <v>0.85888720865302048</v>
      </c>
      <c r="J2169" s="41">
        <f t="shared" ca="1" si="249"/>
        <v>1</v>
      </c>
      <c r="K2169" s="37">
        <f t="shared" si="250"/>
        <v>167.85</v>
      </c>
      <c r="L2169" s="37">
        <f t="shared" si="251"/>
        <v>167.87</v>
      </c>
      <c r="M2169" s="37">
        <f t="shared" si="252"/>
        <v>160.54</v>
      </c>
      <c r="N2169" s="37">
        <f t="shared" si="253"/>
        <v>160.84</v>
      </c>
      <c r="O2169" s="38">
        <f t="shared" ca="1" si="254"/>
        <v>369833100</v>
      </c>
    </row>
    <row r="2170" spans="1:15" x14ac:dyDescent="0.4">
      <c r="A2170">
        <v>2155</v>
      </c>
      <c r="B2170" s="63">
        <v>42240</v>
      </c>
      <c r="C2170" s="37">
        <v>187.490005</v>
      </c>
      <c r="D2170" s="37">
        <v>197.479996</v>
      </c>
      <c r="E2170" s="37">
        <v>182.39999399999999</v>
      </c>
      <c r="F2170" s="37">
        <v>189.5</v>
      </c>
      <c r="G2170" s="38">
        <v>507244300</v>
      </c>
      <c r="H2170" s="37">
        <v>162.75912500000001</v>
      </c>
      <c r="I2170" s="41">
        <f t="shared" si="248"/>
        <v>0.85888720316622702</v>
      </c>
      <c r="J2170" s="41">
        <f t="shared" ca="1" si="249"/>
        <v>1</v>
      </c>
      <c r="K2170" s="37">
        <f t="shared" si="250"/>
        <v>161.03</v>
      </c>
      <c r="L2170" s="37">
        <f t="shared" si="251"/>
        <v>169.61</v>
      </c>
      <c r="M2170" s="37">
        <f t="shared" si="252"/>
        <v>156.66</v>
      </c>
      <c r="N2170" s="37">
        <f t="shared" si="253"/>
        <v>162.76</v>
      </c>
      <c r="O2170" s="38">
        <f t="shared" ca="1" si="254"/>
        <v>507244300</v>
      </c>
    </row>
    <row r="2171" spans="1:15" x14ac:dyDescent="0.4">
      <c r="A2171">
        <v>2156</v>
      </c>
      <c r="B2171" s="63">
        <v>42237</v>
      </c>
      <c r="C2171" s="37">
        <v>201.729996</v>
      </c>
      <c r="D2171" s="37">
        <v>203.94000199999999</v>
      </c>
      <c r="E2171" s="37">
        <v>197.520004</v>
      </c>
      <c r="F2171" s="37">
        <v>197.83000200000001</v>
      </c>
      <c r="G2171" s="38">
        <v>346588500</v>
      </c>
      <c r="H2171" s="37">
        <v>169.91365099999999</v>
      </c>
      <c r="I2171" s="41">
        <f t="shared" si="248"/>
        <v>0.85888717222982169</v>
      </c>
      <c r="J2171" s="41">
        <f t="shared" ca="1" si="249"/>
        <v>1</v>
      </c>
      <c r="K2171" s="37">
        <f t="shared" si="250"/>
        <v>173.26</v>
      </c>
      <c r="L2171" s="37">
        <f t="shared" si="251"/>
        <v>175.16</v>
      </c>
      <c r="M2171" s="37">
        <f t="shared" si="252"/>
        <v>169.65</v>
      </c>
      <c r="N2171" s="37">
        <f t="shared" si="253"/>
        <v>169.91</v>
      </c>
      <c r="O2171" s="38">
        <f t="shared" ca="1" si="254"/>
        <v>346588500</v>
      </c>
    </row>
    <row r="2172" spans="1:15" x14ac:dyDescent="0.4">
      <c r="A2172">
        <v>2157</v>
      </c>
      <c r="B2172" s="63">
        <v>42236</v>
      </c>
      <c r="C2172" s="37">
        <v>206.509995</v>
      </c>
      <c r="D2172" s="37">
        <v>208.28999300000001</v>
      </c>
      <c r="E2172" s="37">
        <v>203.89999399999999</v>
      </c>
      <c r="F2172" s="37">
        <v>203.970001</v>
      </c>
      <c r="G2172" s="38">
        <v>194327900</v>
      </c>
      <c r="H2172" s="37">
        <v>175.18720999999999</v>
      </c>
      <c r="I2172" s="41">
        <f t="shared" si="248"/>
        <v>0.85888713605487499</v>
      </c>
      <c r="J2172" s="41">
        <f t="shared" ca="1" si="249"/>
        <v>1</v>
      </c>
      <c r="K2172" s="37">
        <f t="shared" si="250"/>
        <v>177.37</v>
      </c>
      <c r="L2172" s="37">
        <f t="shared" si="251"/>
        <v>178.9</v>
      </c>
      <c r="M2172" s="37">
        <f t="shared" si="252"/>
        <v>175.13</v>
      </c>
      <c r="N2172" s="37">
        <f t="shared" si="253"/>
        <v>175.19</v>
      </c>
      <c r="O2172" s="38">
        <f t="shared" ca="1" si="254"/>
        <v>194327900</v>
      </c>
    </row>
    <row r="2173" spans="1:15" x14ac:dyDescent="0.4">
      <c r="A2173">
        <v>2158</v>
      </c>
      <c r="B2173" s="63">
        <v>42235</v>
      </c>
      <c r="C2173" s="37">
        <v>209.08999600000001</v>
      </c>
      <c r="D2173" s="37">
        <v>210.009995</v>
      </c>
      <c r="E2173" s="37">
        <v>207.35000600000001</v>
      </c>
      <c r="F2173" s="37">
        <v>208.320007</v>
      </c>
      <c r="G2173" s="38">
        <v>172946000</v>
      </c>
      <c r="H2173" s="37">
        <v>178.92337000000001</v>
      </c>
      <c r="I2173" s="41">
        <f t="shared" si="248"/>
        <v>0.85888711591681155</v>
      </c>
      <c r="J2173" s="41">
        <f t="shared" ca="1" si="249"/>
        <v>1</v>
      </c>
      <c r="K2173" s="37">
        <f t="shared" si="250"/>
        <v>179.58</v>
      </c>
      <c r="L2173" s="37">
        <f t="shared" si="251"/>
        <v>180.37</v>
      </c>
      <c r="M2173" s="37">
        <f t="shared" si="252"/>
        <v>178.09</v>
      </c>
      <c r="N2173" s="37">
        <f t="shared" si="253"/>
        <v>178.92</v>
      </c>
      <c r="O2173" s="38">
        <f t="shared" ca="1" si="254"/>
        <v>172946000</v>
      </c>
    </row>
    <row r="2174" spans="1:15" x14ac:dyDescent="0.4">
      <c r="A2174">
        <v>2159</v>
      </c>
      <c r="B2174" s="63">
        <v>42234</v>
      </c>
      <c r="C2174" s="37">
        <v>210.259995</v>
      </c>
      <c r="D2174" s="37">
        <v>210.679993</v>
      </c>
      <c r="E2174" s="37">
        <v>209.699997</v>
      </c>
      <c r="F2174" s="37">
        <v>209.979996</v>
      </c>
      <c r="G2174" s="38">
        <v>71692700</v>
      </c>
      <c r="H2174" s="37">
        <v>180.34904499999999</v>
      </c>
      <c r="I2174" s="41">
        <f t="shared" si="248"/>
        <v>0.85888679129225243</v>
      </c>
      <c r="J2174" s="41">
        <f t="shared" ca="1" si="249"/>
        <v>1</v>
      </c>
      <c r="K2174" s="37">
        <f t="shared" si="250"/>
        <v>180.59</v>
      </c>
      <c r="L2174" s="37">
        <f t="shared" si="251"/>
        <v>180.95</v>
      </c>
      <c r="M2174" s="37">
        <f t="shared" si="252"/>
        <v>180.11</v>
      </c>
      <c r="N2174" s="37">
        <f t="shared" si="253"/>
        <v>180.35</v>
      </c>
      <c r="O2174" s="38">
        <f t="shared" ca="1" si="254"/>
        <v>71692700</v>
      </c>
    </row>
    <row r="2175" spans="1:15" x14ac:dyDescent="0.4">
      <c r="A2175">
        <v>2160</v>
      </c>
      <c r="B2175" s="63">
        <v>42233</v>
      </c>
      <c r="C2175" s="37">
        <v>208.71000699999999</v>
      </c>
      <c r="D2175" s="37">
        <v>210.58999600000001</v>
      </c>
      <c r="E2175" s="37">
        <v>208.16000399999999</v>
      </c>
      <c r="F2175" s="37">
        <v>210.58999600000001</v>
      </c>
      <c r="G2175" s="38">
        <v>79072600</v>
      </c>
      <c r="H2175" s="37">
        <v>180.87301600000001</v>
      </c>
      <c r="I2175" s="41">
        <f t="shared" si="248"/>
        <v>0.85888702899258329</v>
      </c>
      <c r="J2175" s="41">
        <f t="shared" ca="1" si="249"/>
        <v>1</v>
      </c>
      <c r="K2175" s="37">
        <f t="shared" si="250"/>
        <v>179.26</v>
      </c>
      <c r="L2175" s="37">
        <f t="shared" si="251"/>
        <v>180.87</v>
      </c>
      <c r="M2175" s="37">
        <f t="shared" si="252"/>
        <v>178.79</v>
      </c>
      <c r="N2175" s="37">
        <f t="shared" si="253"/>
        <v>180.87</v>
      </c>
      <c r="O2175" s="38">
        <f t="shared" ca="1" si="254"/>
        <v>79072600</v>
      </c>
    </row>
    <row r="2176" spans="1:15" x14ac:dyDescent="0.4">
      <c r="A2176">
        <v>2161</v>
      </c>
      <c r="B2176" s="63">
        <v>42230</v>
      </c>
      <c r="C2176" s="37">
        <v>208.429993</v>
      </c>
      <c r="D2176" s="37">
        <v>209.509995</v>
      </c>
      <c r="E2176" s="37">
        <v>208.259995</v>
      </c>
      <c r="F2176" s="37">
        <v>209.41999799999999</v>
      </c>
      <c r="G2176" s="38">
        <v>72786500</v>
      </c>
      <c r="H2176" s="37">
        <v>179.86811800000001</v>
      </c>
      <c r="I2176" s="41">
        <f t="shared" si="248"/>
        <v>0.85888701994926009</v>
      </c>
      <c r="J2176" s="41">
        <f t="shared" ca="1" si="249"/>
        <v>1</v>
      </c>
      <c r="K2176" s="37">
        <f t="shared" si="250"/>
        <v>179.02</v>
      </c>
      <c r="L2176" s="37">
        <f t="shared" si="251"/>
        <v>179.95</v>
      </c>
      <c r="M2176" s="37">
        <f t="shared" si="252"/>
        <v>178.87</v>
      </c>
      <c r="N2176" s="37">
        <f t="shared" si="253"/>
        <v>179.87</v>
      </c>
      <c r="O2176" s="38">
        <f t="shared" ca="1" si="254"/>
        <v>72786500</v>
      </c>
    </row>
    <row r="2177" spans="1:15" x14ac:dyDescent="0.4">
      <c r="A2177">
        <v>2162</v>
      </c>
      <c r="B2177" s="63">
        <v>42229</v>
      </c>
      <c r="C2177" s="37">
        <v>208.729996</v>
      </c>
      <c r="D2177" s="37">
        <v>209.550003</v>
      </c>
      <c r="E2177" s="37">
        <v>208.009995</v>
      </c>
      <c r="F2177" s="37">
        <v>208.66000399999999</v>
      </c>
      <c r="G2177" s="38">
        <v>89383300</v>
      </c>
      <c r="H2177" s="37">
        <v>179.21539300000001</v>
      </c>
      <c r="I2177" s="41">
        <f t="shared" si="248"/>
        <v>0.85888713488187229</v>
      </c>
      <c r="J2177" s="41">
        <f t="shared" ca="1" si="249"/>
        <v>1</v>
      </c>
      <c r="K2177" s="37">
        <f t="shared" si="250"/>
        <v>179.28</v>
      </c>
      <c r="L2177" s="37">
        <f t="shared" si="251"/>
        <v>179.98</v>
      </c>
      <c r="M2177" s="37">
        <f t="shared" si="252"/>
        <v>178.66</v>
      </c>
      <c r="N2177" s="37">
        <f t="shared" si="253"/>
        <v>179.22</v>
      </c>
      <c r="O2177" s="38">
        <f t="shared" ca="1" si="254"/>
        <v>89383300</v>
      </c>
    </row>
    <row r="2178" spans="1:15" x14ac:dyDescent="0.4">
      <c r="A2178">
        <v>2163</v>
      </c>
      <c r="B2178" s="63">
        <v>42228</v>
      </c>
      <c r="C2178" s="37">
        <v>207.11000100000001</v>
      </c>
      <c r="D2178" s="37">
        <v>209.13999899999999</v>
      </c>
      <c r="E2178" s="37">
        <v>205.36000100000001</v>
      </c>
      <c r="F2178" s="37">
        <v>208.91999799999999</v>
      </c>
      <c r="G2178" s="38">
        <v>172123700</v>
      </c>
      <c r="H2178" s="37">
        <v>179.43867499999999</v>
      </c>
      <c r="I2178" s="41">
        <f t="shared" si="248"/>
        <v>0.85888702239026438</v>
      </c>
      <c r="J2178" s="41">
        <f t="shared" ca="1" si="249"/>
        <v>1</v>
      </c>
      <c r="K2178" s="37">
        <f t="shared" si="250"/>
        <v>177.88</v>
      </c>
      <c r="L2178" s="37">
        <f t="shared" si="251"/>
        <v>179.63</v>
      </c>
      <c r="M2178" s="37">
        <f t="shared" si="252"/>
        <v>176.38</v>
      </c>
      <c r="N2178" s="37">
        <f t="shared" si="253"/>
        <v>179.44</v>
      </c>
      <c r="O2178" s="38">
        <f t="shared" ca="1" si="254"/>
        <v>172123700</v>
      </c>
    </row>
    <row r="2179" spans="1:15" x14ac:dyDescent="0.4">
      <c r="A2179">
        <v>2164</v>
      </c>
      <c r="B2179" s="63">
        <v>42227</v>
      </c>
      <c r="C2179" s="37">
        <v>208.970001</v>
      </c>
      <c r="D2179" s="37">
        <v>209.470001</v>
      </c>
      <c r="E2179" s="37">
        <v>207.759995</v>
      </c>
      <c r="F2179" s="37">
        <v>208.66999799999999</v>
      </c>
      <c r="G2179" s="38">
        <v>126081400</v>
      </c>
      <c r="H2179" s="37">
        <v>179.22395299999999</v>
      </c>
      <c r="I2179" s="41">
        <f t="shared" si="248"/>
        <v>0.85888702121902549</v>
      </c>
      <c r="J2179" s="41">
        <f t="shared" ca="1" si="249"/>
        <v>1</v>
      </c>
      <c r="K2179" s="37">
        <f t="shared" si="250"/>
        <v>179.48</v>
      </c>
      <c r="L2179" s="37">
        <f t="shared" si="251"/>
        <v>179.91</v>
      </c>
      <c r="M2179" s="37">
        <f t="shared" si="252"/>
        <v>178.44</v>
      </c>
      <c r="N2179" s="37">
        <f t="shared" si="253"/>
        <v>179.22</v>
      </c>
      <c r="O2179" s="38">
        <f t="shared" ca="1" si="254"/>
        <v>126081400</v>
      </c>
    </row>
    <row r="2180" spans="1:15" x14ac:dyDescent="0.4">
      <c r="A2180">
        <v>2165</v>
      </c>
      <c r="B2180" s="63">
        <v>42226</v>
      </c>
      <c r="C2180" s="37">
        <v>209.279999</v>
      </c>
      <c r="D2180" s="37">
        <v>210.66999799999999</v>
      </c>
      <c r="E2180" s="37">
        <v>209.279999</v>
      </c>
      <c r="F2180" s="37">
        <v>210.570007</v>
      </c>
      <c r="G2180" s="38">
        <v>80270700</v>
      </c>
      <c r="H2180" s="37">
        <v>180.85588100000001</v>
      </c>
      <c r="I2180" s="41">
        <f t="shared" si="248"/>
        <v>0.85888718710067768</v>
      </c>
      <c r="J2180" s="41">
        <f t="shared" ca="1" si="249"/>
        <v>1</v>
      </c>
      <c r="K2180" s="37">
        <f t="shared" si="250"/>
        <v>179.75</v>
      </c>
      <c r="L2180" s="37">
        <f t="shared" si="251"/>
        <v>180.94</v>
      </c>
      <c r="M2180" s="37">
        <f t="shared" si="252"/>
        <v>179.75</v>
      </c>
      <c r="N2180" s="37">
        <f t="shared" si="253"/>
        <v>180.86</v>
      </c>
      <c r="O2180" s="38">
        <f t="shared" ca="1" si="254"/>
        <v>80270700</v>
      </c>
    </row>
    <row r="2181" spans="1:15" x14ac:dyDescent="0.4">
      <c r="A2181">
        <v>2166</v>
      </c>
      <c r="B2181" s="63">
        <v>42223</v>
      </c>
      <c r="C2181" s="37">
        <v>208.16000399999999</v>
      </c>
      <c r="D2181" s="37">
        <v>208.33999600000001</v>
      </c>
      <c r="E2181" s="37">
        <v>206.86999499999999</v>
      </c>
      <c r="F2181" s="37">
        <v>207.949997</v>
      </c>
      <c r="G2181" s="38">
        <v>117858000</v>
      </c>
      <c r="H2181" s="37">
        <v>178.60554500000001</v>
      </c>
      <c r="I2181" s="41">
        <f t="shared" si="248"/>
        <v>0.85888698041193057</v>
      </c>
      <c r="J2181" s="41">
        <f t="shared" ca="1" si="249"/>
        <v>1</v>
      </c>
      <c r="K2181" s="37">
        <f t="shared" si="250"/>
        <v>178.79</v>
      </c>
      <c r="L2181" s="37">
        <f t="shared" si="251"/>
        <v>178.94</v>
      </c>
      <c r="M2181" s="37">
        <f t="shared" si="252"/>
        <v>177.68</v>
      </c>
      <c r="N2181" s="37">
        <f t="shared" si="253"/>
        <v>178.61</v>
      </c>
      <c r="O2181" s="38">
        <f t="shared" ca="1" si="254"/>
        <v>117858000</v>
      </c>
    </row>
    <row r="2182" spans="1:15" x14ac:dyDescent="0.4">
      <c r="A2182">
        <v>2167</v>
      </c>
      <c r="B2182" s="63">
        <v>42222</v>
      </c>
      <c r="C2182" s="37">
        <v>210.28999300000001</v>
      </c>
      <c r="D2182" s="37">
        <v>210.41999799999999</v>
      </c>
      <c r="E2182" s="37">
        <v>207.64999399999999</v>
      </c>
      <c r="F2182" s="37">
        <v>208.35000600000001</v>
      </c>
      <c r="G2182" s="38">
        <v>116030800</v>
      </c>
      <c r="H2182" s="37">
        <v>178.949127</v>
      </c>
      <c r="I2182" s="41">
        <f t="shared" si="248"/>
        <v>0.85888707389814045</v>
      </c>
      <c r="J2182" s="41">
        <f t="shared" ca="1" si="249"/>
        <v>1</v>
      </c>
      <c r="K2182" s="37">
        <f t="shared" si="250"/>
        <v>180.62</v>
      </c>
      <c r="L2182" s="37">
        <f t="shared" si="251"/>
        <v>180.73</v>
      </c>
      <c r="M2182" s="37">
        <f t="shared" si="252"/>
        <v>178.35</v>
      </c>
      <c r="N2182" s="37">
        <f t="shared" si="253"/>
        <v>178.95</v>
      </c>
      <c r="O2182" s="38">
        <f t="shared" ca="1" si="254"/>
        <v>116030800</v>
      </c>
    </row>
    <row r="2183" spans="1:15" x14ac:dyDescent="0.4">
      <c r="A2183">
        <v>2168</v>
      </c>
      <c r="B2183" s="63">
        <v>42221</v>
      </c>
      <c r="C2183" s="37">
        <v>210.449997</v>
      </c>
      <c r="D2183" s="37">
        <v>211.30999800000001</v>
      </c>
      <c r="E2183" s="37">
        <v>209.729996</v>
      </c>
      <c r="F2183" s="37">
        <v>210.070007</v>
      </c>
      <c r="G2183" s="38">
        <v>85786800</v>
      </c>
      <c r="H2183" s="37">
        <v>180.42643699999999</v>
      </c>
      <c r="I2183" s="41">
        <f t="shared" si="248"/>
        <v>0.85888718516584805</v>
      </c>
      <c r="J2183" s="41">
        <f t="shared" ca="1" si="249"/>
        <v>1</v>
      </c>
      <c r="K2183" s="37">
        <f t="shared" si="250"/>
        <v>180.75</v>
      </c>
      <c r="L2183" s="37">
        <f t="shared" si="251"/>
        <v>181.49</v>
      </c>
      <c r="M2183" s="37">
        <f t="shared" si="252"/>
        <v>180.13</v>
      </c>
      <c r="N2183" s="37">
        <f t="shared" si="253"/>
        <v>180.43</v>
      </c>
      <c r="O2183" s="38">
        <f t="shared" ca="1" si="254"/>
        <v>85786800</v>
      </c>
    </row>
    <row r="2184" spans="1:15" x14ac:dyDescent="0.4">
      <c r="A2184">
        <v>2169</v>
      </c>
      <c r="B2184" s="63">
        <v>42220</v>
      </c>
      <c r="C2184" s="37">
        <v>209.699997</v>
      </c>
      <c r="D2184" s="37">
        <v>210.25</v>
      </c>
      <c r="E2184" s="37">
        <v>208.800003</v>
      </c>
      <c r="F2184" s="37">
        <v>209.38000500000001</v>
      </c>
      <c r="G2184" s="38">
        <v>81820800</v>
      </c>
      <c r="H2184" s="37">
        <v>179.833786</v>
      </c>
      <c r="I2184" s="41">
        <f t="shared" si="248"/>
        <v>0.85888710337933172</v>
      </c>
      <c r="J2184" s="41">
        <f t="shared" ca="1" si="249"/>
        <v>1</v>
      </c>
      <c r="K2184" s="37">
        <f t="shared" si="250"/>
        <v>180.11</v>
      </c>
      <c r="L2184" s="37">
        <f t="shared" si="251"/>
        <v>180.58</v>
      </c>
      <c r="M2184" s="37">
        <f t="shared" si="252"/>
        <v>179.34</v>
      </c>
      <c r="N2184" s="37">
        <f t="shared" si="253"/>
        <v>179.83</v>
      </c>
      <c r="O2184" s="38">
        <f t="shared" ca="1" si="254"/>
        <v>81820800</v>
      </c>
    </row>
    <row r="2185" spans="1:15" x14ac:dyDescent="0.4">
      <c r="A2185">
        <v>2170</v>
      </c>
      <c r="B2185" s="63">
        <v>42219</v>
      </c>
      <c r="C2185" s="37">
        <v>210.46000699999999</v>
      </c>
      <c r="D2185" s="37">
        <v>210.529999</v>
      </c>
      <c r="E2185" s="37">
        <v>208.64999399999999</v>
      </c>
      <c r="F2185" s="37">
        <v>209.78999300000001</v>
      </c>
      <c r="G2185" s="38">
        <v>113965700</v>
      </c>
      <c r="H2185" s="37">
        <v>180.18592799999999</v>
      </c>
      <c r="I2185" s="41">
        <f t="shared" si="248"/>
        <v>0.8588871443453453</v>
      </c>
      <c r="J2185" s="41">
        <f t="shared" ca="1" si="249"/>
        <v>1</v>
      </c>
      <c r="K2185" s="37">
        <f t="shared" si="250"/>
        <v>180.76</v>
      </c>
      <c r="L2185" s="37">
        <f t="shared" si="251"/>
        <v>180.82</v>
      </c>
      <c r="M2185" s="37">
        <f t="shared" si="252"/>
        <v>179.21</v>
      </c>
      <c r="N2185" s="37">
        <f t="shared" si="253"/>
        <v>180.19</v>
      </c>
      <c r="O2185" s="38">
        <f t="shared" ca="1" si="254"/>
        <v>113965700</v>
      </c>
    </row>
    <row r="2186" spans="1:15" x14ac:dyDescent="0.4">
      <c r="A2186">
        <v>2171</v>
      </c>
      <c r="B2186" s="63">
        <v>42216</v>
      </c>
      <c r="C2186" s="37">
        <v>211.41999799999999</v>
      </c>
      <c r="D2186" s="37">
        <v>211.449997</v>
      </c>
      <c r="E2186" s="37">
        <v>210.16000399999999</v>
      </c>
      <c r="F2186" s="37">
        <v>210.5</v>
      </c>
      <c r="G2186" s="38">
        <v>103266900</v>
      </c>
      <c r="H2186" s="37">
        <v>180.79573099999999</v>
      </c>
      <c r="I2186" s="41">
        <f t="shared" si="248"/>
        <v>0.85888708313539186</v>
      </c>
      <c r="J2186" s="41">
        <f t="shared" ca="1" si="249"/>
        <v>1</v>
      </c>
      <c r="K2186" s="37">
        <f t="shared" si="250"/>
        <v>181.59</v>
      </c>
      <c r="L2186" s="37">
        <f t="shared" si="251"/>
        <v>181.61</v>
      </c>
      <c r="M2186" s="37">
        <f t="shared" si="252"/>
        <v>180.5</v>
      </c>
      <c r="N2186" s="37">
        <f t="shared" si="253"/>
        <v>180.8</v>
      </c>
      <c r="O2186" s="38">
        <f t="shared" ca="1" si="254"/>
        <v>103266900</v>
      </c>
    </row>
    <row r="2187" spans="1:15" x14ac:dyDescent="0.4">
      <c r="A2187">
        <v>2172</v>
      </c>
      <c r="B2187" s="63">
        <v>42215</v>
      </c>
      <c r="C2187" s="37">
        <v>210.16000399999999</v>
      </c>
      <c r="D2187" s="37">
        <v>211.020004</v>
      </c>
      <c r="E2187" s="37">
        <v>209.41999799999999</v>
      </c>
      <c r="F2187" s="37">
        <v>210.820007</v>
      </c>
      <c r="G2187" s="38">
        <v>91304400</v>
      </c>
      <c r="H2187" s="37">
        <v>181.07055700000001</v>
      </c>
      <c r="I2187" s="41">
        <f t="shared" si="248"/>
        <v>0.85888696986904101</v>
      </c>
      <c r="J2187" s="41">
        <f t="shared" ca="1" si="249"/>
        <v>1</v>
      </c>
      <c r="K2187" s="37">
        <f t="shared" si="250"/>
        <v>180.5</v>
      </c>
      <c r="L2187" s="37">
        <f t="shared" si="251"/>
        <v>181.24</v>
      </c>
      <c r="M2187" s="37">
        <f t="shared" si="252"/>
        <v>179.87</v>
      </c>
      <c r="N2187" s="37">
        <f t="shared" si="253"/>
        <v>181.07</v>
      </c>
      <c r="O2187" s="38">
        <f t="shared" ca="1" si="254"/>
        <v>91304400</v>
      </c>
    </row>
    <row r="2188" spans="1:15" x14ac:dyDescent="0.4">
      <c r="A2188">
        <v>2173</v>
      </c>
      <c r="B2188" s="63">
        <v>42214</v>
      </c>
      <c r="C2188" s="37">
        <v>209.479996</v>
      </c>
      <c r="D2188" s="37">
        <v>211.03999300000001</v>
      </c>
      <c r="E2188" s="37">
        <v>209.30999800000001</v>
      </c>
      <c r="F2188" s="37">
        <v>210.770004</v>
      </c>
      <c r="G2188" s="38">
        <v>105791300</v>
      </c>
      <c r="H2188" s="37">
        <v>181.02763400000001</v>
      </c>
      <c r="I2188" s="41">
        <f t="shared" si="248"/>
        <v>0.8588870833821306</v>
      </c>
      <c r="J2188" s="41">
        <f t="shared" ca="1" si="249"/>
        <v>1</v>
      </c>
      <c r="K2188" s="37">
        <f t="shared" si="250"/>
        <v>179.92</v>
      </c>
      <c r="L2188" s="37">
        <f t="shared" si="251"/>
        <v>181.26</v>
      </c>
      <c r="M2188" s="37">
        <f t="shared" si="252"/>
        <v>179.77</v>
      </c>
      <c r="N2188" s="37">
        <f t="shared" si="253"/>
        <v>181.03</v>
      </c>
      <c r="O2188" s="38">
        <f t="shared" ca="1" si="254"/>
        <v>105791300</v>
      </c>
    </row>
    <row r="2189" spans="1:15" x14ac:dyDescent="0.4">
      <c r="A2189">
        <v>2174</v>
      </c>
      <c r="B2189" s="63">
        <v>42213</v>
      </c>
      <c r="C2189" s="37">
        <v>207.78999300000001</v>
      </c>
      <c r="D2189" s="37">
        <v>209.5</v>
      </c>
      <c r="E2189" s="37">
        <v>206.800003</v>
      </c>
      <c r="F2189" s="37">
        <v>209.33000200000001</v>
      </c>
      <c r="G2189" s="38">
        <v>123544800</v>
      </c>
      <c r="H2189" s="37">
        <v>179.790863</v>
      </c>
      <c r="I2189" s="41">
        <f t="shared" si="248"/>
        <v>0.85888721770518106</v>
      </c>
      <c r="J2189" s="41">
        <f t="shared" ca="1" si="249"/>
        <v>1</v>
      </c>
      <c r="K2189" s="37">
        <f t="shared" si="250"/>
        <v>178.47</v>
      </c>
      <c r="L2189" s="37">
        <f t="shared" si="251"/>
        <v>179.94</v>
      </c>
      <c r="M2189" s="37">
        <f t="shared" si="252"/>
        <v>177.62</v>
      </c>
      <c r="N2189" s="37">
        <f t="shared" si="253"/>
        <v>179.79</v>
      </c>
      <c r="O2189" s="38">
        <f t="shared" ca="1" si="254"/>
        <v>123544800</v>
      </c>
    </row>
    <row r="2190" spans="1:15" x14ac:dyDescent="0.4">
      <c r="A2190">
        <v>2175</v>
      </c>
      <c r="B2190" s="63">
        <v>42212</v>
      </c>
      <c r="C2190" s="37">
        <v>206.94000199999999</v>
      </c>
      <c r="D2190" s="37">
        <v>207.550003</v>
      </c>
      <c r="E2190" s="37">
        <v>206.259995</v>
      </c>
      <c r="F2190" s="37">
        <v>206.78999300000001</v>
      </c>
      <c r="G2190" s="38">
        <v>132361100</v>
      </c>
      <c r="H2190" s="37">
        <v>177.609253</v>
      </c>
      <c r="I2190" s="41">
        <f t="shared" si="248"/>
        <v>0.85888707873789616</v>
      </c>
      <c r="J2190" s="41">
        <f t="shared" ca="1" si="249"/>
        <v>1</v>
      </c>
      <c r="K2190" s="37">
        <f t="shared" si="250"/>
        <v>177.74</v>
      </c>
      <c r="L2190" s="37">
        <f t="shared" si="251"/>
        <v>178.26</v>
      </c>
      <c r="M2190" s="37">
        <f t="shared" si="252"/>
        <v>177.15</v>
      </c>
      <c r="N2190" s="37">
        <f t="shared" si="253"/>
        <v>177.61</v>
      </c>
      <c r="O2190" s="38">
        <f t="shared" ca="1" si="254"/>
        <v>132361100</v>
      </c>
    </row>
    <row r="2191" spans="1:15" x14ac:dyDescent="0.4">
      <c r="A2191">
        <v>2176</v>
      </c>
      <c r="B2191" s="63">
        <v>42209</v>
      </c>
      <c r="C2191" s="37">
        <v>210.300003</v>
      </c>
      <c r="D2191" s="37">
        <v>210.36999499999999</v>
      </c>
      <c r="E2191" s="37">
        <v>207.60000600000001</v>
      </c>
      <c r="F2191" s="37">
        <v>208</v>
      </c>
      <c r="G2191" s="38">
        <v>117755000</v>
      </c>
      <c r="H2191" s="37">
        <v>178.64854399999999</v>
      </c>
      <c r="I2191" s="41">
        <f t="shared" si="248"/>
        <v>0.85888723076923068</v>
      </c>
      <c r="J2191" s="41">
        <f t="shared" ca="1" si="249"/>
        <v>1</v>
      </c>
      <c r="K2191" s="37">
        <f t="shared" si="250"/>
        <v>180.62</v>
      </c>
      <c r="L2191" s="37">
        <f t="shared" si="251"/>
        <v>180.68</v>
      </c>
      <c r="M2191" s="37">
        <f t="shared" si="252"/>
        <v>178.3</v>
      </c>
      <c r="N2191" s="37">
        <f t="shared" si="253"/>
        <v>178.65</v>
      </c>
      <c r="O2191" s="38">
        <f t="shared" ca="1" si="254"/>
        <v>117755000</v>
      </c>
    </row>
    <row r="2192" spans="1:15" x14ac:dyDescent="0.4">
      <c r="A2192">
        <v>2177</v>
      </c>
      <c r="B2192" s="63">
        <v>42208</v>
      </c>
      <c r="C2192" s="37">
        <v>211.529999</v>
      </c>
      <c r="D2192" s="37">
        <v>211.64999399999999</v>
      </c>
      <c r="E2192" s="37">
        <v>209.75</v>
      </c>
      <c r="F2192" s="37">
        <v>210.179993</v>
      </c>
      <c r="G2192" s="38">
        <v>90509100</v>
      </c>
      <c r="H2192" s="37">
        <v>180.52087399999999</v>
      </c>
      <c r="I2192" s="41">
        <f t="shared" si="248"/>
        <v>0.85888704925401727</v>
      </c>
      <c r="J2192" s="41">
        <f t="shared" ca="1" si="249"/>
        <v>1</v>
      </c>
      <c r="K2192" s="37">
        <f t="shared" si="250"/>
        <v>181.68</v>
      </c>
      <c r="L2192" s="37">
        <f t="shared" si="251"/>
        <v>181.78</v>
      </c>
      <c r="M2192" s="37">
        <f t="shared" si="252"/>
        <v>180.15</v>
      </c>
      <c r="N2192" s="37">
        <f t="shared" si="253"/>
        <v>180.52</v>
      </c>
      <c r="O2192" s="38">
        <f t="shared" ca="1" si="254"/>
        <v>90509100</v>
      </c>
    </row>
    <row r="2193" spans="1:15" x14ac:dyDescent="0.4">
      <c r="A2193">
        <v>2178</v>
      </c>
      <c r="B2193" s="63">
        <v>42207</v>
      </c>
      <c r="C2193" s="37">
        <v>210.929993</v>
      </c>
      <c r="D2193" s="37">
        <v>211.770004</v>
      </c>
      <c r="E2193" s="37">
        <v>210.88999899999999</v>
      </c>
      <c r="F2193" s="37">
        <v>211.36999499999999</v>
      </c>
      <c r="G2193" s="38">
        <v>88667900</v>
      </c>
      <c r="H2193" s="37">
        <v>181.54298399999999</v>
      </c>
      <c r="I2193" s="41">
        <f t="shared" ref="I2193:I2256" si="255">IF(F2193=0,1,H2193/F2193)</f>
        <v>0.85888720392882634</v>
      </c>
      <c r="J2193" s="41">
        <f t="shared" ref="J2193:J2256" ca="1" si="256">INDEX(OFFSET($T$15,0,0,$S$13+1,1),MATCH(B2193,OFFSET($Q$15,0,0,$S$13+1,1),-1))</f>
        <v>1</v>
      </c>
      <c r="K2193" s="37">
        <f t="shared" ref="K2193:K2256" si="257">ROUND($I2193*C2193,2)</f>
        <v>181.17</v>
      </c>
      <c r="L2193" s="37">
        <f t="shared" ref="L2193:L2256" si="258">ROUND($I2193*D2193,2)</f>
        <v>181.89</v>
      </c>
      <c r="M2193" s="37">
        <f t="shared" ref="M2193:M2256" si="259">ROUND($I2193*E2193,2)</f>
        <v>181.13</v>
      </c>
      <c r="N2193" s="37">
        <f t="shared" ref="N2193:N2256" si="260">ROUND($I2193*F2193,2)</f>
        <v>181.54</v>
      </c>
      <c r="O2193" s="38">
        <f t="shared" ref="O2193:O2256" ca="1" si="261">G2193*J2193</f>
        <v>88667900</v>
      </c>
    </row>
    <row r="2194" spans="1:15" x14ac:dyDescent="0.4">
      <c r="A2194">
        <v>2179</v>
      </c>
      <c r="B2194" s="63">
        <v>42206</v>
      </c>
      <c r="C2194" s="37">
        <v>212.429993</v>
      </c>
      <c r="D2194" s="37">
        <v>212.740005</v>
      </c>
      <c r="E2194" s="37">
        <v>211.38999899999999</v>
      </c>
      <c r="F2194" s="37">
        <v>211.75</v>
      </c>
      <c r="G2194" s="38">
        <v>77965000</v>
      </c>
      <c r="H2194" s="37">
        <v>181.86935399999999</v>
      </c>
      <c r="I2194" s="41">
        <f t="shared" si="255"/>
        <v>0.85888714994096804</v>
      </c>
      <c r="J2194" s="41">
        <f t="shared" ca="1" si="256"/>
        <v>1</v>
      </c>
      <c r="K2194" s="37">
        <f t="shared" si="257"/>
        <v>182.45</v>
      </c>
      <c r="L2194" s="37">
        <f t="shared" si="258"/>
        <v>182.72</v>
      </c>
      <c r="M2194" s="37">
        <f t="shared" si="259"/>
        <v>181.56</v>
      </c>
      <c r="N2194" s="37">
        <f t="shared" si="260"/>
        <v>181.87</v>
      </c>
      <c r="O2194" s="38">
        <f t="shared" ca="1" si="261"/>
        <v>77965000</v>
      </c>
    </row>
    <row r="2195" spans="1:15" x14ac:dyDescent="0.4">
      <c r="A2195">
        <v>2180</v>
      </c>
      <c r="B2195" s="63">
        <v>42205</v>
      </c>
      <c r="C2195" s="37">
        <v>212.75</v>
      </c>
      <c r="D2195" s="37">
        <v>213.179993</v>
      </c>
      <c r="E2195" s="37">
        <v>212.21000699999999</v>
      </c>
      <c r="F2195" s="37">
        <v>212.58999600000001</v>
      </c>
      <c r="G2195" s="38">
        <v>70446800</v>
      </c>
      <c r="H2195" s="37">
        <v>182.59082000000001</v>
      </c>
      <c r="I2195" s="41">
        <f t="shared" si="255"/>
        <v>0.85888716983653357</v>
      </c>
      <c r="J2195" s="41">
        <f t="shared" ca="1" si="256"/>
        <v>1</v>
      </c>
      <c r="K2195" s="37">
        <f t="shared" si="257"/>
        <v>182.73</v>
      </c>
      <c r="L2195" s="37">
        <f t="shared" si="258"/>
        <v>183.1</v>
      </c>
      <c r="M2195" s="37">
        <f t="shared" si="259"/>
        <v>182.26</v>
      </c>
      <c r="N2195" s="37">
        <f t="shared" si="260"/>
        <v>182.59</v>
      </c>
      <c r="O2195" s="38">
        <f t="shared" ca="1" si="261"/>
        <v>70446800</v>
      </c>
    </row>
    <row r="2196" spans="1:15" x14ac:dyDescent="0.4">
      <c r="A2196">
        <v>2181</v>
      </c>
      <c r="B2196" s="63">
        <v>42202</v>
      </c>
      <c r="C2196" s="37">
        <v>212.28999300000001</v>
      </c>
      <c r="D2196" s="37">
        <v>212.550003</v>
      </c>
      <c r="E2196" s="37">
        <v>211.800003</v>
      </c>
      <c r="F2196" s="37">
        <v>212.479996</v>
      </c>
      <c r="G2196" s="38">
        <v>89030000</v>
      </c>
      <c r="H2196" s="37">
        <v>182.49633800000001</v>
      </c>
      <c r="I2196" s="41">
        <f t="shared" si="255"/>
        <v>0.85888714907543584</v>
      </c>
      <c r="J2196" s="41">
        <f t="shared" ca="1" si="256"/>
        <v>1</v>
      </c>
      <c r="K2196" s="37">
        <f t="shared" si="257"/>
        <v>182.33</v>
      </c>
      <c r="L2196" s="37">
        <f t="shared" si="258"/>
        <v>182.56</v>
      </c>
      <c r="M2196" s="37">
        <f t="shared" si="259"/>
        <v>181.91</v>
      </c>
      <c r="N2196" s="37">
        <f t="shared" si="260"/>
        <v>182.5</v>
      </c>
      <c r="O2196" s="38">
        <f t="shared" ca="1" si="261"/>
        <v>89030000</v>
      </c>
    </row>
    <row r="2197" spans="1:15" x14ac:dyDescent="0.4">
      <c r="A2197">
        <v>2182</v>
      </c>
      <c r="B2197" s="63">
        <v>42201</v>
      </c>
      <c r="C2197" s="37">
        <v>211.86999499999999</v>
      </c>
      <c r="D2197" s="37">
        <v>212.300003</v>
      </c>
      <c r="E2197" s="37">
        <v>211.58000200000001</v>
      </c>
      <c r="F2197" s="37">
        <v>212.300003</v>
      </c>
      <c r="G2197" s="38">
        <v>106683300</v>
      </c>
      <c r="H2197" s="37">
        <v>182.34169</v>
      </c>
      <c r="I2197" s="41">
        <f t="shared" si="255"/>
        <v>0.8588868931857716</v>
      </c>
      <c r="J2197" s="41">
        <f t="shared" ca="1" si="256"/>
        <v>1</v>
      </c>
      <c r="K2197" s="37">
        <f t="shared" si="257"/>
        <v>181.97</v>
      </c>
      <c r="L2197" s="37">
        <f t="shared" si="258"/>
        <v>182.34</v>
      </c>
      <c r="M2197" s="37">
        <f t="shared" si="259"/>
        <v>181.72</v>
      </c>
      <c r="N2197" s="37">
        <f t="shared" si="260"/>
        <v>182.34</v>
      </c>
      <c r="O2197" s="38">
        <f t="shared" ca="1" si="261"/>
        <v>106683300</v>
      </c>
    </row>
    <row r="2198" spans="1:15" x14ac:dyDescent="0.4">
      <c r="A2198">
        <v>2183</v>
      </c>
      <c r="B2198" s="63">
        <v>42200</v>
      </c>
      <c r="C2198" s="37">
        <v>210.729996</v>
      </c>
      <c r="D2198" s="37">
        <v>211.279999</v>
      </c>
      <c r="E2198" s="37">
        <v>210.03999300000001</v>
      </c>
      <c r="F2198" s="37">
        <v>210.61000100000001</v>
      </c>
      <c r="G2198" s="38">
        <v>97914100</v>
      </c>
      <c r="H2198" s="37">
        <v>180.89018200000001</v>
      </c>
      <c r="I2198" s="41">
        <f t="shared" si="255"/>
        <v>0.8588869528565265</v>
      </c>
      <c r="J2198" s="41">
        <f t="shared" ca="1" si="256"/>
        <v>1</v>
      </c>
      <c r="K2198" s="37">
        <f t="shared" si="257"/>
        <v>180.99</v>
      </c>
      <c r="L2198" s="37">
        <f t="shared" si="258"/>
        <v>181.47</v>
      </c>
      <c r="M2198" s="37">
        <f t="shared" si="259"/>
        <v>180.4</v>
      </c>
      <c r="N2198" s="37">
        <f t="shared" si="260"/>
        <v>180.89</v>
      </c>
      <c r="O2198" s="38">
        <f t="shared" ca="1" si="261"/>
        <v>97914100</v>
      </c>
    </row>
    <row r="2199" spans="1:15" x14ac:dyDescent="0.4">
      <c r="A2199">
        <v>2184</v>
      </c>
      <c r="B2199" s="63">
        <v>42199</v>
      </c>
      <c r="C2199" s="37">
        <v>209.720001</v>
      </c>
      <c r="D2199" s="37">
        <v>211.050003</v>
      </c>
      <c r="E2199" s="37">
        <v>209.64999399999999</v>
      </c>
      <c r="F2199" s="37">
        <v>210.679993</v>
      </c>
      <c r="G2199" s="38">
        <v>81709600</v>
      </c>
      <c r="H2199" s="37">
        <v>180.95030199999999</v>
      </c>
      <c r="I2199" s="41">
        <f t="shared" si="255"/>
        <v>0.85888697556582883</v>
      </c>
      <c r="J2199" s="41">
        <f t="shared" ca="1" si="256"/>
        <v>1</v>
      </c>
      <c r="K2199" s="37">
        <f t="shared" si="257"/>
        <v>180.13</v>
      </c>
      <c r="L2199" s="37">
        <f t="shared" si="258"/>
        <v>181.27</v>
      </c>
      <c r="M2199" s="37">
        <f t="shared" si="259"/>
        <v>180.07</v>
      </c>
      <c r="N2199" s="37">
        <f t="shared" si="260"/>
        <v>180.95</v>
      </c>
      <c r="O2199" s="38">
        <f t="shared" ca="1" si="261"/>
        <v>81709600</v>
      </c>
    </row>
    <row r="2200" spans="1:15" x14ac:dyDescent="0.4">
      <c r="A2200">
        <v>2185</v>
      </c>
      <c r="B2200" s="63">
        <v>42198</v>
      </c>
      <c r="C2200" s="37">
        <v>208.990005</v>
      </c>
      <c r="D2200" s="37">
        <v>209.89999399999999</v>
      </c>
      <c r="E2200" s="37">
        <v>208.94000199999999</v>
      </c>
      <c r="F2200" s="37">
        <v>209.770004</v>
      </c>
      <c r="G2200" s="38">
        <v>106069400</v>
      </c>
      <c r="H2200" s="37">
        <v>180.16873200000001</v>
      </c>
      <c r="I2200" s="41">
        <f t="shared" si="255"/>
        <v>0.85888701227273656</v>
      </c>
      <c r="J2200" s="41">
        <f t="shared" ca="1" si="256"/>
        <v>1</v>
      </c>
      <c r="K2200" s="37">
        <f t="shared" si="257"/>
        <v>179.5</v>
      </c>
      <c r="L2200" s="37">
        <f t="shared" si="258"/>
        <v>180.28</v>
      </c>
      <c r="M2200" s="37">
        <f t="shared" si="259"/>
        <v>179.46</v>
      </c>
      <c r="N2200" s="37">
        <f t="shared" si="260"/>
        <v>180.17</v>
      </c>
      <c r="O2200" s="38">
        <f t="shared" ca="1" si="261"/>
        <v>106069400</v>
      </c>
    </row>
    <row r="2201" spans="1:15" x14ac:dyDescent="0.4">
      <c r="A2201">
        <v>2186</v>
      </c>
      <c r="B2201" s="63">
        <v>42195</v>
      </c>
      <c r="C2201" s="37">
        <v>207.28999300000001</v>
      </c>
      <c r="D2201" s="37">
        <v>207.979996</v>
      </c>
      <c r="E2201" s="37">
        <v>204.949997</v>
      </c>
      <c r="F2201" s="37">
        <v>207.479996</v>
      </c>
      <c r="G2201" s="38">
        <v>129456900</v>
      </c>
      <c r="H2201" s="37">
        <v>178.20190400000001</v>
      </c>
      <c r="I2201" s="41">
        <f t="shared" si="255"/>
        <v>0.85888715748770317</v>
      </c>
      <c r="J2201" s="41">
        <f t="shared" ca="1" si="256"/>
        <v>1</v>
      </c>
      <c r="K2201" s="37">
        <f t="shared" si="257"/>
        <v>178.04</v>
      </c>
      <c r="L2201" s="37">
        <f t="shared" si="258"/>
        <v>178.63</v>
      </c>
      <c r="M2201" s="37">
        <f t="shared" si="259"/>
        <v>176.03</v>
      </c>
      <c r="N2201" s="37">
        <f t="shared" si="260"/>
        <v>178.2</v>
      </c>
      <c r="O2201" s="38">
        <f t="shared" ca="1" si="261"/>
        <v>129456900</v>
      </c>
    </row>
    <row r="2202" spans="1:15" x14ac:dyDescent="0.4">
      <c r="A2202">
        <v>2187</v>
      </c>
      <c r="B2202" s="63">
        <v>42194</v>
      </c>
      <c r="C2202" s="37">
        <v>207.03999300000001</v>
      </c>
      <c r="D2202" s="37">
        <v>207.35000600000001</v>
      </c>
      <c r="E2202" s="37">
        <v>204.770004</v>
      </c>
      <c r="F2202" s="37">
        <v>204.89999399999999</v>
      </c>
      <c r="G2202" s="38">
        <v>144113100</v>
      </c>
      <c r="H2202" s="37">
        <v>175.985962</v>
      </c>
      <c r="I2202" s="41">
        <f t="shared" si="255"/>
        <v>0.8588871017731704</v>
      </c>
      <c r="J2202" s="41">
        <f t="shared" ca="1" si="256"/>
        <v>1</v>
      </c>
      <c r="K2202" s="37">
        <f t="shared" si="257"/>
        <v>177.82</v>
      </c>
      <c r="L2202" s="37">
        <f t="shared" si="258"/>
        <v>178.09</v>
      </c>
      <c r="M2202" s="37">
        <f t="shared" si="259"/>
        <v>175.87</v>
      </c>
      <c r="N2202" s="37">
        <f t="shared" si="260"/>
        <v>175.99</v>
      </c>
      <c r="O2202" s="38">
        <f t="shared" ca="1" si="261"/>
        <v>144113100</v>
      </c>
    </row>
    <row r="2203" spans="1:15" x14ac:dyDescent="0.4">
      <c r="A2203">
        <v>2188</v>
      </c>
      <c r="B2203" s="63">
        <v>42193</v>
      </c>
      <c r="C2203" s="37">
        <v>206.41999799999999</v>
      </c>
      <c r="D2203" s="37">
        <v>206.759995</v>
      </c>
      <c r="E2203" s="37">
        <v>204.25</v>
      </c>
      <c r="F2203" s="37">
        <v>204.529999</v>
      </c>
      <c r="G2203" s="38">
        <v>164020100</v>
      </c>
      <c r="H2203" s="37">
        <v>175.66812100000001</v>
      </c>
      <c r="I2203" s="41">
        <f t="shared" si="255"/>
        <v>0.85888682275894412</v>
      </c>
      <c r="J2203" s="41">
        <f t="shared" ca="1" si="256"/>
        <v>1</v>
      </c>
      <c r="K2203" s="37">
        <f t="shared" si="257"/>
        <v>177.29</v>
      </c>
      <c r="L2203" s="37">
        <f t="shared" si="258"/>
        <v>177.58</v>
      </c>
      <c r="M2203" s="37">
        <f t="shared" si="259"/>
        <v>175.43</v>
      </c>
      <c r="N2203" s="37">
        <f t="shared" si="260"/>
        <v>175.67</v>
      </c>
      <c r="O2203" s="38">
        <f t="shared" ca="1" si="261"/>
        <v>164020100</v>
      </c>
    </row>
    <row r="2204" spans="1:15" x14ac:dyDescent="0.4">
      <c r="A2204">
        <v>2189</v>
      </c>
      <c r="B2204" s="63">
        <v>42192</v>
      </c>
      <c r="C2204" s="37">
        <v>206.96000699999999</v>
      </c>
      <c r="D2204" s="37">
        <v>208.16999799999999</v>
      </c>
      <c r="E2204" s="37">
        <v>204.11000100000001</v>
      </c>
      <c r="F2204" s="37">
        <v>208.020004</v>
      </c>
      <c r="G2204" s="38">
        <v>173820200</v>
      </c>
      <c r="H2204" s="37">
        <v>178.66566499999999</v>
      </c>
      <c r="I2204" s="41">
        <f t="shared" si="255"/>
        <v>0.85888694146934053</v>
      </c>
      <c r="J2204" s="41">
        <f t="shared" ca="1" si="256"/>
        <v>1</v>
      </c>
      <c r="K2204" s="37">
        <f t="shared" si="257"/>
        <v>177.76</v>
      </c>
      <c r="L2204" s="37">
        <f t="shared" si="258"/>
        <v>178.79</v>
      </c>
      <c r="M2204" s="37">
        <f t="shared" si="259"/>
        <v>175.31</v>
      </c>
      <c r="N2204" s="37">
        <f t="shared" si="260"/>
        <v>178.67</v>
      </c>
      <c r="O2204" s="38">
        <f t="shared" ca="1" si="261"/>
        <v>173820200</v>
      </c>
    </row>
    <row r="2205" spans="1:15" x14ac:dyDescent="0.4">
      <c r="A2205">
        <v>2190</v>
      </c>
      <c r="B2205" s="63">
        <v>42191</v>
      </c>
      <c r="C2205" s="37">
        <v>205.770004</v>
      </c>
      <c r="D2205" s="37">
        <v>207.64999399999999</v>
      </c>
      <c r="E2205" s="37">
        <v>205.529999</v>
      </c>
      <c r="F2205" s="37">
        <v>206.720001</v>
      </c>
      <c r="G2205" s="38">
        <v>117975400</v>
      </c>
      <c r="H2205" s="37">
        <v>177.549103</v>
      </c>
      <c r="I2205" s="41">
        <f t="shared" si="255"/>
        <v>0.85888691051235044</v>
      </c>
      <c r="J2205" s="41">
        <f t="shared" ca="1" si="256"/>
        <v>1</v>
      </c>
      <c r="K2205" s="37">
        <f t="shared" si="257"/>
        <v>176.73</v>
      </c>
      <c r="L2205" s="37">
        <f t="shared" si="258"/>
        <v>178.35</v>
      </c>
      <c r="M2205" s="37">
        <f t="shared" si="259"/>
        <v>176.53</v>
      </c>
      <c r="N2205" s="37">
        <f t="shared" si="260"/>
        <v>177.55</v>
      </c>
      <c r="O2205" s="38">
        <f t="shared" ca="1" si="261"/>
        <v>117975400</v>
      </c>
    </row>
    <row r="2206" spans="1:15" x14ac:dyDescent="0.4">
      <c r="A2206">
        <v>2191</v>
      </c>
      <c r="B2206" s="63">
        <v>42187</v>
      </c>
      <c r="C2206" s="37">
        <v>208.070007</v>
      </c>
      <c r="D2206" s="37">
        <v>208.270004</v>
      </c>
      <c r="E2206" s="37">
        <v>206.80999800000001</v>
      </c>
      <c r="F2206" s="37">
        <v>207.30999800000001</v>
      </c>
      <c r="G2206" s="38">
        <v>104373700</v>
      </c>
      <c r="H2206" s="37">
        <v>178.055847</v>
      </c>
      <c r="I2206" s="41">
        <f t="shared" si="255"/>
        <v>0.85888692642792841</v>
      </c>
      <c r="J2206" s="41">
        <f t="shared" ca="1" si="256"/>
        <v>1</v>
      </c>
      <c r="K2206" s="37">
        <f t="shared" si="257"/>
        <v>178.71</v>
      </c>
      <c r="L2206" s="37">
        <f t="shared" si="258"/>
        <v>178.88</v>
      </c>
      <c r="M2206" s="37">
        <f t="shared" si="259"/>
        <v>177.63</v>
      </c>
      <c r="N2206" s="37">
        <f t="shared" si="260"/>
        <v>178.06</v>
      </c>
      <c r="O2206" s="38">
        <f t="shared" ca="1" si="261"/>
        <v>104373700</v>
      </c>
    </row>
    <row r="2207" spans="1:15" x14ac:dyDescent="0.4">
      <c r="A2207">
        <v>2192</v>
      </c>
      <c r="B2207" s="63">
        <v>42186</v>
      </c>
      <c r="C2207" s="37">
        <v>207.729996</v>
      </c>
      <c r="D2207" s="37">
        <v>208.029999</v>
      </c>
      <c r="E2207" s="37">
        <v>206.55999800000001</v>
      </c>
      <c r="F2207" s="37">
        <v>207.5</v>
      </c>
      <c r="G2207" s="38">
        <v>135979900</v>
      </c>
      <c r="H2207" s="37">
        <v>178.219086</v>
      </c>
      <c r="I2207" s="41">
        <f t="shared" si="255"/>
        <v>0.85888716144578314</v>
      </c>
      <c r="J2207" s="41">
        <f t="shared" ca="1" si="256"/>
        <v>1</v>
      </c>
      <c r="K2207" s="37">
        <f t="shared" si="257"/>
        <v>178.42</v>
      </c>
      <c r="L2207" s="37">
        <f t="shared" si="258"/>
        <v>178.67</v>
      </c>
      <c r="M2207" s="37">
        <f t="shared" si="259"/>
        <v>177.41</v>
      </c>
      <c r="N2207" s="37">
        <f t="shared" si="260"/>
        <v>178.22</v>
      </c>
      <c r="O2207" s="38">
        <f t="shared" ca="1" si="261"/>
        <v>135979900</v>
      </c>
    </row>
    <row r="2208" spans="1:15" x14ac:dyDescent="0.4">
      <c r="A2208">
        <v>2193</v>
      </c>
      <c r="B2208" s="63">
        <v>42185</v>
      </c>
      <c r="C2208" s="37">
        <v>207.259995</v>
      </c>
      <c r="D2208" s="37">
        <v>207.320007</v>
      </c>
      <c r="E2208" s="37">
        <v>205.279999</v>
      </c>
      <c r="F2208" s="37">
        <v>205.85000600000001</v>
      </c>
      <c r="G2208" s="38">
        <v>182925100</v>
      </c>
      <c r="H2208" s="37">
        <v>176.80192600000001</v>
      </c>
      <c r="I2208" s="41">
        <f t="shared" si="255"/>
        <v>0.85888715495106671</v>
      </c>
      <c r="J2208" s="41">
        <f t="shared" ca="1" si="256"/>
        <v>1</v>
      </c>
      <c r="K2208" s="37">
        <f t="shared" si="257"/>
        <v>178.01</v>
      </c>
      <c r="L2208" s="37">
        <f t="shared" si="258"/>
        <v>178.06</v>
      </c>
      <c r="M2208" s="37">
        <f t="shared" si="259"/>
        <v>176.31</v>
      </c>
      <c r="N2208" s="37">
        <f t="shared" si="260"/>
        <v>176.8</v>
      </c>
      <c r="O2208" s="38">
        <f t="shared" ca="1" si="261"/>
        <v>182925100</v>
      </c>
    </row>
    <row r="2209" spans="1:15" x14ac:dyDescent="0.4">
      <c r="A2209">
        <v>2194</v>
      </c>
      <c r="B2209" s="63">
        <v>42184</v>
      </c>
      <c r="C2209" s="37">
        <v>208.050003</v>
      </c>
      <c r="D2209" s="37">
        <v>209.83000200000001</v>
      </c>
      <c r="E2209" s="37">
        <v>205.33000200000001</v>
      </c>
      <c r="F2209" s="37">
        <v>205.41999799999999</v>
      </c>
      <c r="G2209" s="38">
        <v>202621300</v>
      </c>
      <c r="H2209" s="37">
        <v>176.432602</v>
      </c>
      <c r="I2209" s="41">
        <f t="shared" si="255"/>
        <v>0.85888717611612486</v>
      </c>
      <c r="J2209" s="41">
        <f t="shared" ca="1" si="256"/>
        <v>1</v>
      </c>
      <c r="K2209" s="37">
        <f t="shared" si="257"/>
        <v>178.69</v>
      </c>
      <c r="L2209" s="37">
        <f t="shared" si="258"/>
        <v>180.22</v>
      </c>
      <c r="M2209" s="37">
        <f t="shared" si="259"/>
        <v>176.36</v>
      </c>
      <c r="N2209" s="37">
        <f t="shared" si="260"/>
        <v>176.43</v>
      </c>
      <c r="O2209" s="38">
        <f t="shared" ca="1" si="261"/>
        <v>202621300</v>
      </c>
    </row>
    <row r="2210" spans="1:15" x14ac:dyDescent="0.4">
      <c r="A2210">
        <v>2195</v>
      </c>
      <c r="B2210" s="63">
        <v>42181</v>
      </c>
      <c r="C2210" s="37">
        <v>210.28999300000001</v>
      </c>
      <c r="D2210" s="37">
        <v>210.58000200000001</v>
      </c>
      <c r="E2210" s="37">
        <v>209.16000399999999</v>
      </c>
      <c r="F2210" s="37">
        <v>209.820007</v>
      </c>
      <c r="G2210" s="38">
        <v>104174800</v>
      </c>
      <c r="H2210" s="37">
        <v>180.211716</v>
      </c>
      <c r="I2210" s="41">
        <f t="shared" si="255"/>
        <v>0.85888718896096494</v>
      </c>
      <c r="J2210" s="41">
        <f t="shared" ca="1" si="256"/>
        <v>1</v>
      </c>
      <c r="K2210" s="37">
        <f t="shared" si="257"/>
        <v>180.62</v>
      </c>
      <c r="L2210" s="37">
        <f t="shared" si="258"/>
        <v>180.86</v>
      </c>
      <c r="M2210" s="37">
        <f t="shared" si="259"/>
        <v>179.64</v>
      </c>
      <c r="N2210" s="37">
        <f t="shared" si="260"/>
        <v>180.21</v>
      </c>
      <c r="O2210" s="38">
        <f t="shared" ca="1" si="261"/>
        <v>104174800</v>
      </c>
    </row>
    <row r="2211" spans="1:15" x14ac:dyDescent="0.4">
      <c r="A2211">
        <v>2196</v>
      </c>
      <c r="B2211" s="63">
        <v>42180</v>
      </c>
      <c r="C2211" s="37">
        <v>211.10000600000001</v>
      </c>
      <c r="D2211" s="37">
        <v>211.25</v>
      </c>
      <c r="E2211" s="37">
        <v>209.770004</v>
      </c>
      <c r="F2211" s="37">
        <v>209.86000100000001</v>
      </c>
      <c r="G2211" s="38">
        <v>97107400</v>
      </c>
      <c r="H2211" s="37">
        <v>180.24601699999999</v>
      </c>
      <c r="I2211" s="41">
        <f t="shared" si="255"/>
        <v>0.85888695387931491</v>
      </c>
      <c r="J2211" s="41">
        <f t="shared" ca="1" si="256"/>
        <v>1</v>
      </c>
      <c r="K2211" s="37">
        <f t="shared" si="257"/>
        <v>181.31</v>
      </c>
      <c r="L2211" s="37">
        <f t="shared" si="258"/>
        <v>181.44</v>
      </c>
      <c r="M2211" s="37">
        <f t="shared" si="259"/>
        <v>180.17</v>
      </c>
      <c r="N2211" s="37">
        <f t="shared" si="260"/>
        <v>180.25</v>
      </c>
      <c r="O2211" s="38">
        <f t="shared" ca="1" si="261"/>
        <v>97107400</v>
      </c>
    </row>
    <row r="2212" spans="1:15" x14ac:dyDescent="0.4">
      <c r="A2212">
        <v>2197</v>
      </c>
      <c r="B2212" s="63">
        <v>42179</v>
      </c>
      <c r="C2212" s="37">
        <v>211.720001</v>
      </c>
      <c r="D2212" s="37">
        <v>212.16999799999999</v>
      </c>
      <c r="E2212" s="37">
        <v>210.470001</v>
      </c>
      <c r="F2212" s="37">
        <v>210.5</v>
      </c>
      <c r="G2212" s="38">
        <v>92307300</v>
      </c>
      <c r="H2212" s="37">
        <v>180.79573099999999</v>
      </c>
      <c r="I2212" s="41">
        <f t="shared" si="255"/>
        <v>0.85888708313539186</v>
      </c>
      <c r="J2212" s="41">
        <f t="shared" ca="1" si="256"/>
        <v>1</v>
      </c>
      <c r="K2212" s="37">
        <f t="shared" si="257"/>
        <v>181.84</v>
      </c>
      <c r="L2212" s="37">
        <f t="shared" si="258"/>
        <v>182.23</v>
      </c>
      <c r="M2212" s="37">
        <f t="shared" si="259"/>
        <v>180.77</v>
      </c>
      <c r="N2212" s="37">
        <f t="shared" si="260"/>
        <v>180.8</v>
      </c>
      <c r="O2212" s="38">
        <f t="shared" ca="1" si="261"/>
        <v>92307300</v>
      </c>
    </row>
    <row r="2213" spans="1:15" x14ac:dyDescent="0.4">
      <c r="A2213">
        <v>2198</v>
      </c>
      <c r="B2213" s="63">
        <v>42178</v>
      </c>
      <c r="C2213" s="37">
        <v>212.13999899999999</v>
      </c>
      <c r="D2213" s="37">
        <v>212.44000199999999</v>
      </c>
      <c r="E2213" s="37">
        <v>211.570007</v>
      </c>
      <c r="F2213" s="37">
        <v>212.03999300000001</v>
      </c>
      <c r="G2213" s="38">
        <v>68476800</v>
      </c>
      <c r="H2213" s="37">
        <v>182.118393</v>
      </c>
      <c r="I2213" s="41">
        <f t="shared" si="255"/>
        <v>0.8588869977938548</v>
      </c>
      <c r="J2213" s="41">
        <f t="shared" ca="1" si="256"/>
        <v>1</v>
      </c>
      <c r="K2213" s="37">
        <f t="shared" si="257"/>
        <v>182.2</v>
      </c>
      <c r="L2213" s="37">
        <f t="shared" si="258"/>
        <v>182.46</v>
      </c>
      <c r="M2213" s="37">
        <f t="shared" si="259"/>
        <v>181.71</v>
      </c>
      <c r="N2213" s="37">
        <f t="shared" si="260"/>
        <v>182.12</v>
      </c>
      <c r="O2213" s="38">
        <f t="shared" ca="1" si="261"/>
        <v>68476800</v>
      </c>
    </row>
    <row r="2214" spans="1:15" x14ac:dyDescent="0.4">
      <c r="A2214">
        <v>2199</v>
      </c>
      <c r="B2214" s="63">
        <v>42177</v>
      </c>
      <c r="C2214" s="37">
        <v>211.91000399999999</v>
      </c>
      <c r="D2214" s="37">
        <v>212.58999600000001</v>
      </c>
      <c r="E2214" s="37">
        <v>211.63999899999999</v>
      </c>
      <c r="F2214" s="37">
        <v>211.88999899999999</v>
      </c>
      <c r="G2214" s="38">
        <v>70696000</v>
      </c>
      <c r="H2214" s="37">
        <v>181.989609</v>
      </c>
      <c r="I2214" s="41">
        <f t="shared" si="255"/>
        <v>0.85888720495958859</v>
      </c>
      <c r="J2214" s="41">
        <f t="shared" ca="1" si="256"/>
        <v>1</v>
      </c>
      <c r="K2214" s="37">
        <f t="shared" si="257"/>
        <v>182.01</v>
      </c>
      <c r="L2214" s="37">
        <f t="shared" si="258"/>
        <v>182.59</v>
      </c>
      <c r="M2214" s="37">
        <f t="shared" si="259"/>
        <v>181.77</v>
      </c>
      <c r="N2214" s="37">
        <f t="shared" si="260"/>
        <v>181.99</v>
      </c>
      <c r="O2214" s="38">
        <f t="shared" ca="1" si="261"/>
        <v>70696000</v>
      </c>
    </row>
    <row r="2215" spans="1:15" x14ac:dyDescent="0.4">
      <c r="A2215">
        <v>2200</v>
      </c>
      <c r="B2215" s="63">
        <v>42174</v>
      </c>
      <c r="C2215" s="37">
        <v>211.46000699999999</v>
      </c>
      <c r="D2215" s="37">
        <v>211.550003</v>
      </c>
      <c r="E2215" s="37">
        <v>210.36000100000001</v>
      </c>
      <c r="F2215" s="37">
        <v>210.80999800000001</v>
      </c>
      <c r="G2215" s="38">
        <v>130478700</v>
      </c>
      <c r="H2215" s="37">
        <v>181.061981</v>
      </c>
      <c r="I2215" s="41">
        <f t="shared" si="255"/>
        <v>0.8588870675858552</v>
      </c>
      <c r="J2215" s="41">
        <f t="shared" ca="1" si="256"/>
        <v>1</v>
      </c>
      <c r="K2215" s="37">
        <f t="shared" si="257"/>
        <v>181.62</v>
      </c>
      <c r="L2215" s="37">
        <f t="shared" si="258"/>
        <v>181.7</v>
      </c>
      <c r="M2215" s="37">
        <f t="shared" si="259"/>
        <v>180.68</v>
      </c>
      <c r="N2215" s="37">
        <f t="shared" si="260"/>
        <v>181.06</v>
      </c>
      <c r="O2215" s="38">
        <f t="shared" ca="1" si="261"/>
        <v>130478700</v>
      </c>
    </row>
    <row r="2216" spans="1:15" x14ac:dyDescent="0.4">
      <c r="A2216">
        <v>2201</v>
      </c>
      <c r="B2216" s="63">
        <v>42173</v>
      </c>
      <c r="C2216" s="37">
        <v>211.30999800000001</v>
      </c>
      <c r="D2216" s="37">
        <v>213.33999600000001</v>
      </c>
      <c r="E2216" s="37">
        <v>210.63000500000001</v>
      </c>
      <c r="F2216" s="37">
        <v>212.779999</v>
      </c>
      <c r="G2216" s="38">
        <v>165867900</v>
      </c>
      <c r="H2216" s="37">
        <v>181.86932400000001</v>
      </c>
      <c r="I2216" s="41">
        <f t="shared" si="255"/>
        <v>0.85472941467585961</v>
      </c>
      <c r="J2216" s="41">
        <f t="shared" ca="1" si="256"/>
        <v>1</v>
      </c>
      <c r="K2216" s="37">
        <f t="shared" si="257"/>
        <v>180.61</v>
      </c>
      <c r="L2216" s="37">
        <f t="shared" si="258"/>
        <v>182.35</v>
      </c>
      <c r="M2216" s="37">
        <f t="shared" si="259"/>
        <v>180.03</v>
      </c>
      <c r="N2216" s="37">
        <f t="shared" si="260"/>
        <v>181.87</v>
      </c>
      <c r="O2216" s="38">
        <f t="shared" ca="1" si="261"/>
        <v>165867900</v>
      </c>
    </row>
    <row r="2217" spans="1:15" x14ac:dyDescent="0.4">
      <c r="A2217">
        <v>2202</v>
      </c>
      <c r="B2217" s="63">
        <v>42172</v>
      </c>
      <c r="C2217" s="37">
        <v>210.58999600000001</v>
      </c>
      <c r="D2217" s="37">
        <v>211.320007</v>
      </c>
      <c r="E2217" s="37">
        <v>209.36000100000001</v>
      </c>
      <c r="F2217" s="37">
        <v>210.58999600000001</v>
      </c>
      <c r="G2217" s="38">
        <v>126708600</v>
      </c>
      <c r="H2217" s="37">
        <v>179.99749800000001</v>
      </c>
      <c r="I2217" s="41">
        <f t="shared" si="255"/>
        <v>0.85472957604310884</v>
      </c>
      <c r="J2217" s="41">
        <f t="shared" ca="1" si="256"/>
        <v>1</v>
      </c>
      <c r="K2217" s="37">
        <f t="shared" si="257"/>
        <v>180</v>
      </c>
      <c r="L2217" s="37">
        <f t="shared" si="258"/>
        <v>180.62</v>
      </c>
      <c r="M2217" s="37">
        <f t="shared" si="259"/>
        <v>178.95</v>
      </c>
      <c r="N2217" s="37">
        <f t="shared" si="260"/>
        <v>180</v>
      </c>
      <c r="O2217" s="38">
        <f t="shared" ca="1" si="261"/>
        <v>126708600</v>
      </c>
    </row>
    <row r="2218" spans="1:15" x14ac:dyDescent="0.4">
      <c r="A2218">
        <v>2203</v>
      </c>
      <c r="B2218" s="63">
        <v>42171</v>
      </c>
      <c r="C2218" s="37">
        <v>208.929993</v>
      </c>
      <c r="D2218" s="37">
        <v>210.35000600000001</v>
      </c>
      <c r="E2218" s="37">
        <v>208.720001</v>
      </c>
      <c r="F2218" s="37">
        <v>210.25</v>
      </c>
      <c r="G2218" s="38">
        <v>85308200</v>
      </c>
      <c r="H2218" s="37">
        <v>179.70689400000001</v>
      </c>
      <c r="I2218" s="41">
        <f t="shared" si="255"/>
        <v>0.85472957907253277</v>
      </c>
      <c r="J2218" s="41">
        <f t="shared" ca="1" si="256"/>
        <v>1</v>
      </c>
      <c r="K2218" s="37">
        <f t="shared" si="257"/>
        <v>178.58</v>
      </c>
      <c r="L2218" s="37">
        <f t="shared" si="258"/>
        <v>179.79</v>
      </c>
      <c r="M2218" s="37">
        <f t="shared" si="259"/>
        <v>178.4</v>
      </c>
      <c r="N2218" s="37">
        <f t="shared" si="260"/>
        <v>179.71</v>
      </c>
      <c r="O2218" s="38">
        <f t="shared" ca="1" si="261"/>
        <v>85308200</v>
      </c>
    </row>
    <row r="2219" spans="1:15" x14ac:dyDescent="0.4">
      <c r="A2219">
        <v>2204</v>
      </c>
      <c r="B2219" s="63">
        <v>42170</v>
      </c>
      <c r="C2219" s="37">
        <v>208.63999899999999</v>
      </c>
      <c r="D2219" s="37">
        <v>209.449997</v>
      </c>
      <c r="E2219" s="37">
        <v>207.78999300000001</v>
      </c>
      <c r="F2219" s="37">
        <v>209.11000100000001</v>
      </c>
      <c r="G2219" s="38">
        <v>124384200</v>
      </c>
      <c r="H2219" s="37">
        <v>178.73246800000001</v>
      </c>
      <c r="I2219" s="41">
        <f t="shared" si="255"/>
        <v>0.85472941105289368</v>
      </c>
      <c r="J2219" s="41">
        <f t="shared" ca="1" si="256"/>
        <v>1</v>
      </c>
      <c r="K2219" s="37">
        <f t="shared" si="257"/>
        <v>178.33</v>
      </c>
      <c r="L2219" s="37">
        <f t="shared" si="258"/>
        <v>179.02</v>
      </c>
      <c r="M2219" s="37">
        <f t="shared" si="259"/>
        <v>177.6</v>
      </c>
      <c r="N2219" s="37">
        <f t="shared" si="260"/>
        <v>178.73</v>
      </c>
      <c r="O2219" s="38">
        <f t="shared" ca="1" si="261"/>
        <v>124384200</v>
      </c>
    </row>
    <row r="2220" spans="1:15" x14ac:dyDescent="0.4">
      <c r="A2220">
        <v>2205</v>
      </c>
      <c r="B2220" s="63">
        <v>42167</v>
      </c>
      <c r="C2220" s="37">
        <v>210.63999899999999</v>
      </c>
      <c r="D2220" s="37">
        <v>211.479996</v>
      </c>
      <c r="E2220" s="37">
        <v>209.679993</v>
      </c>
      <c r="F2220" s="37">
        <v>210.009995</v>
      </c>
      <c r="G2220" s="38">
        <v>135382400</v>
      </c>
      <c r="H2220" s="37">
        <v>179.50170900000001</v>
      </c>
      <c r="I2220" s="41">
        <f t="shared" si="255"/>
        <v>0.85472936180966053</v>
      </c>
      <c r="J2220" s="41">
        <f t="shared" ca="1" si="256"/>
        <v>1</v>
      </c>
      <c r="K2220" s="37">
        <f t="shared" si="257"/>
        <v>180.04</v>
      </c>
      <c r="L2220" s="37">
        <f t="shared" si="258"/>
        <v>180.76</v>
      </c>
      <c r="M2220" s="37">
        <f t="shared" si="259"/>
        <v>179.22</v>
      </c>
      <c r="N2220" s="37">
        <f t="shared" si="260"/>
        <v>179.5</v>
      </c>
      <c r="O2220" s="38">
        <f t="shared" ca="1" si="261"/>
        <v>135382400</v>
      </c>
    </row>
    <row r="2221" spans="1:15" x14ac:dyDescent="0.4">
      <c r="A2221">
        <v>2206</v>
      </c>
      <c r="B2221" s="63">
        <v>42166</v>
      </c>
      <c r="C2221" s="37">
        <v>211.479996</v>
      </c>
      <c r="D2221" s="37">
        <v>212.08999600000001</v>
      </c>
      <c r="E2221" s="37">
        <v>211.199997</v>
      </c>
      <c r="F2221" s="37">
        <v>211.63000500000001</v>
      </c>
      <c r="G2221" s="38">
        <v>73876400</v>
      </c>
      <c r="H2221" s="37">
        <v>180.88639800000001</v>
      </c>
      <c r="I2221" s="41">
        <f t="shared" si="255"/>
        <v>0.85472945105303</v>
      </c>
      <c r="J2221" s="41">
        <f t="shared" ca="1" si="256"/>
        <v>1</v>
      </c>
      <c r="K2221" s="37">
        <f t="shared" si="257"/>
        <v>180.76</v>
      </c>
      <c r="L2221" s="37">
        <f t="shared" si="258"/>
        <v>181.28</v>
      </c>
      <c r="M2221" s="37">
        <f t="shared" si="259"/>
        <v>180.52</v>
      </c>
      <c r="N2221" s="37">
        <f t="shared" si="260"/>
        <v>180.89</v>
      </c>
      <c r="O2221" s="38">
        <f t="shared" ca="1" si="261"/>
        <v>73876400</v>
      </c>
    </row>
    <row r="2222" spans="1:15" x14ac:dyDescent="0.4">
      <c r="A2222">
        <v>2207</v>
      </c>
      <c r="B2222" s="63">
        <v>42165</v>
      </c>
      <c r="C2222" s="37">
        <v>209.36999499999999</v>
      </c>
      <c r="D2222" s="37">
        <v>211.41000399999999</v>
      </c>
      <c r="E2222" s="37">
        <v>209.300003</v>
      </c>
      <c r="F2222" s="37">
        <v>210.949997</v>
      </c>
      <c r="G2222" s="38">
        <v>134551300</v>
      </c>
      <c r="H2222" s="37">
        <v>180.305161</v>
      </c>
      <c r="I2222" s="41">
        <f t="shared" si="255"/>
        <v>0.85472938404450416</v>
      </c>
      <c r="J2222" s="41">
        <f t="shared" ca="1" si="256"/>
        <v>1</v>
      </c>
      <c r="K2222" s="37">
        <f t="shared" si="257"/>
        <v>178.95</v>
      </c>
      <c r="L2222" s="37">
        <f t="shared" si="258"/>
        <v>180.7</v>
      </c>
      <c r="M2222" s="37">
        <f t="shared" si="259"/>
        <v>178.89</v>
      </c>
      <c r="N2222" s="37">
        <f t="shared" si="260"/>
        <v>180.31</v>
      </c>
      <c r="O2222" s="38">
        <f t="shared" ca="1" si="261"/>
        <v>134551300</v>
      </c>
    </row>
    <row r="2223" spans="1:15" x14ac:dyDescent="0.4">
      <c r="A2223">
        <v>2208</v>
      </c>
      <c r="B2223" s="63">
        <v>42164</v>
      </c>
      <c r="C2223" s="37">
        <v>208.449997</v>
      </c>
      <c r="D2223" s="37">
        <v>209.10000600000001</v>
      </c>
      <c r="E2223" s="37">
        <v>207.69000199999999</v>
      </c>
      <c r="F2223" s="37">
        <v>208.449997</v>
      </c>
      <c r="G2223" s="38">
        <v>105034700</v>
      </c>
      <c r="H2223" s="37">
        <v>178.16830400000001</v>
      </c>
      <c r="I2223" s="41">
        <f t="shared" si="255"/>
        <v>0.8547292231431407</v>
      </c>
      <c r="J2223" s="41">
        <f t="shared" ca="1" si="256"/>
        <v>1</v>
      </c>
      <c r="K2223" s="37">
        <f t="shared" si="257"/>
        <v>178.17</v>
      </c>
      <c r="L2223" s="37">
        <f t="shared" si="258"/>
        <v>178.72</v>
      </c>
      <c r="M2223" s="37">
        <f t="shared" si="259"/>
        <v>177.52</v>
      </c>
      <c r="N2223" s="37">
        <f t="shared" si="260"/>
        <v>178.17</v>
      </c>
      <c r="O2223" s="38">
        <f t="shared" ca="1" si="261"/>
        <v>105034700</v>
      </c>
    </row>
    <row r="2224" spans="1:15" x14ac:dyDescent="0.4">
      <c r="A2224">
        <v>2209</v>
      </c>
      <c r="B2224" s="63">
        <v>42163</v>
      </c>
      <c r="C2224" s="37">
        <v>209.63999899999999</v>
      </c>
      <c r="D2224" s="37">
        <v>209.820007</v>
      </c>
      <c r="E2224" s="37">
        <v>208.38999899999999</v>
      </c>
      <c r="F2224" s="37">
        <v>208.479996</v>
      </c>
      <c r="G2224" s="38">
        <v>89063300</v>
      </c>
      <c r="H2224" s="37">
        <v>178.194016</v>
      </c>
      <c r="I2224" s="41">
        <f t="shared" si="255"/>
        <v>0.85472956359803465</v>
      </c>
      <c r="J2224" s="41">
        <f t="shared" ca="1" si="256"/>
        <v>1</v>
      </c>
      <c r="K2224" s="37">
        <f t="shared" si="257"/>
        <v>179.19</v>
      </c>
      <c r="L2224" s="37">
        <f t="shared" si="258"/>
        <v>179.34</v>
      </c>
      <c r="M2224" s="37">
        <f t="shared" si="259"/>
        <v>178.12</v>
      </c>
      <c r="N2224" s="37">
        <f t="shared" si="260"/>
        <v>178.19</v>
      </c>
      <c r="O2224" s="38">
        <f t="shared" ca="1" si="261"/>
        <v>89063300</v>
      </c>
    </row>
    <row r="2225" spans="1:15" x14ac:dyDescent="0.4">
      <c r="A2225">
        <v>2210</v>
      </c>
      <c r="B2225" s="63">
        <v>42160</v>
      </c>
      <c r="C2225" s="37">
        <v>209.949997</v>
      </c>
      <c r="D2225" s="37">
        <v>210.58000200000001</v>
      </c>
      <c r="E2225" s="37">
        <v>208.979996</v>
      </c>
      <c r="F2225" s="37">
        <v>209.770004</v>
      </c>
      <c r="G2225" s="38">
        <v>121704700</v>
      </c>
      <c r="H2225" s="37">
        <v>179.29663099999999</v>
      </c>
      <c r="I2225" s="41">
        <f t="shared" si="255"/>
        <v>0.85472959708767504</v>
      </c>
      <c r="J2225" s="41">
        <f t="shared" ca="1" si="256"/>
        <v>1</v>
      </c>
      <c r="K2225" s="37">
        <f t="shared" si="257"/>
        <v>179.45</v>
      </c>
      <c r="L2225" s="37">
        <f t="shared" si="258"/>
        <v>179.99</v>
      </c>
      <c r="M2225" s="37">
        <f t="shared" si="259"/>
        <v>178.62</v>
      </c>
      <c r="N2225" s="37">
        <f t="shared" si="260"/>
        <v>179.3</v>
      </c>
      <c r="O2225" s="38">
        <f t="shared" ca="1" si="261"/>
        <v>121704700</v>
      </c>
    </row>
    <row r="2226" spans="1:15" x14ac:dyDescent="0.4">
      <c r="A2226">
        <v>2211</v>
      </c>
      <c r="B2226" s="63">
        <v>42159</v>
      </c>
      <c r="C2226" s="37">
        <v>211.070007</v>
      </c>
      <c r="D2226" s="37">
        <v>211.86000100000001</v>
      </c>
      <c r="E2226" s="37">
        <v>209.75</v>
      </c>
      <c r="F2226" s="37">
        <v>210.13000500000001</v>
      </c>
      <c r="G2226" s="38">
        <v>151882800</v>
      </c>
      <c r="H2226" s="37">
        <v>179.60432399999999</v>
      </c>
      <c r="I2226" s="41">
        <f t="shared" si="255"/>
        <v>0.85472954707253723</v>
      </c>
      <c r="J2226" s="41">
        <f t="shared" ca="1" si="256"/>
        <v>1</v>
      </c>
      <c r="K2226" s="37">
        <f t="shared" si="257"/>
        <v>180.41</v>
      </c>
      <c r="L2226" s="37">
        <f t="shared" si="258"/>
        <v>181.08</v>
      </c>
      <c r="M2226" s="37">
        <f t="shared" si="259"/>
        <v>179.28</v>
      </c>
      <c r="N2226" s="37">
        <f t="shared" si="260"/>
        <v>179.6</v>
      </c>
      <c r="O2226" s="38">
        <f t="shared" ca="1" si="261"/>
        <v>151882800</v>
      </c>
    </row>
    <row r="2227" spans="1:15" x14ac:dyDescent="0.4">
      <c r="A2227">
        <v>2212</v>
      </c>
      <c r="B2227" s="63">
        <v>42158</v>
      </c>
      <c r="C2227" s="37">
        <v>212</v>
      </c>
      <c r="D2227" s="37">
        <v>212.66999799999999</v>
      </c>
      <c r="E2227" s="37">
        <v>211.33000200000001</v>
      </c>
      <c r="F2227" s="37">
        <v>211.91999799999999</v>
      </c>
      <c r="G2227" s="38">
        <v>87820900</v>
      </c>
      <c r="H2227" s="37">
        <v>181.13424699999999</v>
      </c>
      <c r="I2227" s="41">
        <f t="shared" si="255"/>
        <v>0.85472937292119078</v>
      </c>
      <c r="J2227" s="41">
        <f t="shared" ca="1" si="256"/>
        <v>1</v>
      </c>
      <c r="K2227" s="37">
        <f t="shared" si="257"/>
        <v>181.2</v>
      </c>
      <c r="L2227" s="37">
        <f t="shared" si="258"/>
        <v>181.78</v>
      </c>
      <c r="M2227" s="37">
        <f t="shared" si="259"/>
        <v>180.63</v>
      </c>
      <c r="N2227" s="37">
        <f t="shared" si="260"/>
        <v>181.13</v>
      </c>
      <c r="O2227" s="38">
        <f t="shared" ca="1" si="261"/>
        <v>87820900</v>
      </c>
    </row>
    <row r="2228" spans="1:15" x14ac:dyDescent="0.4">
      <c r="A2228">
        <v>2213</v>
      </c>
      <c r="B2228" s="63">
        <v>42157</v>
      </c>
      <c r="C2228" s="37">
        <v>211.020004</v>
      </c>
      <c r="D2228" s="37">
        <v>212.19000199999999</v>
      </c>
      <c r="E2228" s="37">
        <v>210.270004</v>
      </c>
      <c r="F2228" s="37">
        <v>211.36000100000001</v>
      </c>
      <c r="G2228" s="38">
        <v>91531000</v>
      </c>
      <c r="H2228" s="37">
        <v>180.65562399999999</v>
      </c>
      <c r="I2228" s="41">
        <f t="shared" si="255"/>
        <v>0.85472948119450465</v>
      </c>
      <c r="J2228" s="41">
        <f t="shared" ca="1" si="256"/>
        <v>1</v>
      </c>
      <c r="K2228" s="37">
        <f t="shared" si="257"/>
        <v>180.37</v>
      </c>
      <c r="L2228" s="37">
        <f t="shared" si="258"/>
        <v>181.37</v>
      </c>
      <c r="M2228" s="37">
        <f t="shared" si="259"/>
        <v>179.72</v>
      </c>
      <c r="N2228" s="37">
        <f t="shared" si="260"/>
        <v>180.66</v>
      </c>
      <c r="O2228" s="38">
        <f t="shared" ca="1" si="261"/>
        <v>91531000</v>
      </c>
    </row>
    <row r="2229" spans="1:15" x14ac:dyDescent="0.4">
      <c r="A2229">
        <v>2214</v>
      </c>
      <c r="B2229" s="63">
        <v>42156</v>
      </c>
      <c r="C2229" s="37">
        <v>211.94000199999999</v>
      </c>
      <c r="D2229" s="37">
        <v>212.33999600000001</v>
      </c>
      <c r="E2229" s="37">
        <v>210.61999499999999</v>
      </c>
      <c r="F2229" s="37">
        <v>211.570007</v>
      </c>
      <c r="G2229" s="38">
        <v>93338800</v>
      </c>
      <c r="H2229" s="37">
        <v>180.835083</v>
      </c>
      <c r="I2229" s="41">
        <f t="shared" si="255"/>
        <v>0.85472929534856046</v>
      </c>
      <c r="J2229" s="41">
        <f t="shared" ca="1" si="256"/>
        <v>1</v>
      </c>
      <c r="K2229" s="37">
        <f t="shared" si="257"/>
        <v>181.15</v>
      </c>
      <c r="L2229" s="37">
        <f t="shared" si="258"/>
        <v>181.49</v>
      </c>
      <c r="M2229" s="37">
        <f t="shared" si="259"/>
        <v>180.02</v>
      </c>
      <c r="N2229" s="37">
        <f t="shared" si="260"/>
        <v>180.84</v>
      </c>
      <c r="O2229" s="38">
        <f t="shared" ca="1" si="261"/>
        <v>93338800</v>
      </c>
    </row>
    <row r="2230" spans="1:15" x14ac:dyDescent="0.4">
      <c r="A2230">
        <v>2215</v>
      </c>
      <c r="B2230" s="63">
        <v>42153</v>
      </c>
      <c r="C2230" s="37">
        <v>212.38000500000001</v>
      </c>
      <c r="D2230" s="37">
        <v>212.429993</v>
      </c>
      <c r="E2230" s="37">
        <v>210.820007</v>
      </c>
      <c r="F2230" s="37">
        <v>211.13999899999999</v>
      </c>
      <c r="G2230" s="38">
        <v>124919600</v>
      </c>
      <c r="H2230" s="37">
        <v>180.467545</v>
      </c>
      <c r="I2230" s="41">
        <f t="shared" si="255"/>
        <v>0.85472930688040782</v>
      </c>
      <c r="J2230" s="41">
        <f t="shared" ca="1" si="256"/>
        <v>1</v>
      </c>
      <c r="K2230" s="37">
        <f t="shared" si="257"/>
        <v>181.53</v>
      </c>
      <c r="L2230" s="37">
        <f t="shared" si="258"/>
        <v>181.57</v>
      </c>
      <c r="M2230" s="37">
        <f t="shared" si="259"/>
        <v>180.19</v>
      </c>
      <c r="N2230" s="37">
        <f t="shared" si="260"/>
        <v>180.47</v>
      </c>
      <c r="O2230" s="38">
        <f t="shared" ca="1" si="261"/>
        <v>124919600</v>
      </c>
    </row>
    <row r="2231" spans="1:15" x14ac:dyDescent="0.4">
      <c r="A2231">
        <v>2216</v>
      </c>
      <c r="B2231" s="63">
        <v>42152</v>
      </c>
      <c r="C2231" s="37">
        <v>212.33000200000001</v>
      </c>
      <c r="D2231" s="37">
        <v>212.58999600000001</v>
      </c>
      <c r="E2231" s="37">
        <v>211.63000500000001</v>
      </c>
      <c r="F2231" s="37">
        <v>212.46000699999999</v>
      </c>
      <c r="G2231" s="38">
        <v>74974600</v>
      </c>
      <c r="H2231" s="37">
        <v>181.595856</v>
      </c>
      <c r="I2231" s="41">
        <f t="shared" si="255"/>
        <v>0.85472959623878764</v>
      </c>
      <c r="J2231" s="41">
        <f t="shared" ca="1" si="256"/>
        <v>1</v>
      </c>
      <c r="K2231" s="37">
        <f t="shared" si="257"/>
        <v>181.48</v>
      </c>
      <c r="L2231" s="37">
        <f t="shared" si="258"/>
        <v>181.71</v>
      </c>
      <c r="M2231" s="37">
        <f t="shared" si="259"/>
        <v>180.89</v>
      </c>
      <c r="N2231" s="37">
        <f t="shared" si="260"/>
        <v>181.6</v>
      </c>
      <c r="O2231" s="38">
        <f t="shared" ca="1" si="261"/>
        <v>74974600</v>
      </c>
    </row>
    <row r="2232" spans="1:15" x14ac:dyDescent="0.4">
      <c r="A2232">
        <v>2217</v>
      </c>
      <c r="B2232" s="63">
        <v>42151</v>
      </c>
      <c r="C2232" s="37">
        <v>211.25</v>
      </c>
      <c r="D2232" s="37">
        <v>212.979996</v>
      </c>
      <c r="E2232" s="37">
        <v>210.759995</v>
      </c>
      <c r="F2232" s="37">
        <v>212.699997</v>
      </c>
      <c r="G2232" s="38">
        <v>93214000</v>
      </c>
      <c r="H2232" s="37">
        <v>181.800949</v>
      </c>
      <c r="I2232" s="41">
        <f t="shared" si="255"/>
        <v>0.85472943847761318</v>
      </c>
      <c r="J2232" s="41">
        <f t="shared" ca="1" si="256"/>
        <v>1</v>
      </c>
      <c r="K2232" s="37">
        <f t="shared" si="257"/>
        <v>180.56</v>
      </c>
      <c r="L2232" s="37">
        <f t="shared" si="258"/>
        <v>182.04</v>
      </c>
      <c r="M2232" s="37">
        <f t="shared" si="259"/>
        <v>180.14</v>
      </c>
      <c r="N2232" s="37">
        <f t="shared" si="260"/>
        <v>181.8</v>
      </c>
      <c r="O2232" s="38">
        <f t="shared" ca="1" si="261"/>
        <v>93214000</v>
      </c>
    </row>
    <row r="2233" spans="1:15" x14ac:dyDescent="0.4">
      <c r="A2233">
        <v>2218</v>
      </c>
      <c r="B2233" s="63">
        <v>42150</v>
      </c>
      <c r="C2233" s="37">
        <v>212.39999399999999</v>
      </c>
      <c r="D2233" s="37">
        <v>212.91000399999999</v>
      </c>
      <c r="E2233" s="37">
        <v>210.199997</v>
      </c>
      <c r="F2233" s="37">
        <v>210.699997</v>
      </c>
      <c r="G2233" s="38">
        <v>124308600</v>
      </c>
      <c r="H2233" s="37">
        <v>180.09149199999999</v>
      </c>
      <c r="I2233" s="41">
        <f t="shared" si="255"/>
        <v>0.85472944738580126</v>
      </c>
      <c r="J2233" s="41">
        <f t="shared" ca="1" si="256"/>
        <v>1</v>
      </c>
      <c r="K2233" s="37">
        <f t="shared" si="257"/>
        <v>181.54</v>
      </c>
      <c r="L2233" s="37">
        <f t="shared" si="258"/>
        <v>181.98</v>
      </c>
      <c r="M2233" s="37">
        <f t="shared" si="259"/>
        <v>179.66</v>
      </c>
      <c r="N2233" s="37">
        <f t="shared" si="260"/>
        <v>180.09</v>
      </c>
      <c r="O2233" s="38">
        <f t="shared" ca="1" si="261"/>
        <v>124308600</v>
      </c>
    </row>
    <row r="2234" spans="1:15" x14ac:dyDescent="0.4">
      <c r="A2234">
        <v>2219</v>
      </c>
      <c r="B2234" s="63">
        <v>42146</v>
      </c>
      <c r="C2234" s="37">
        <v>213.03999300000001</v>
      </c>
      <c r="D2234" s="37">
        <v>213.53999300000001</v>
      </c>
      <c r="E2234" s="37">
        <v>212.91000399999999</v>
      </c>
      <c r="F2234" s="37">
        <v>212.990005</v>
      </c>
      <c r="G2234" s="38">
        <v>57433500</v>
      </c>
      <c r="H2234" s="37">
        <v>182.04879800000001</v>
      </c>
      <c r="I2234" s="41">
        <f t="shared" si="255"/>
        <v>0.85472930056037144</v>
      </c>
      <c r="J2234" s="41">
        <f t="shared" ca="1" si="256"/>
        <v>1</v>
      </c>
      <c r="K2234" s="37">
        <f t="shared" si="257"/>
        <v>182.09</v>
      </c>
      <c r="L2234" s="37">
        <f t="shared" si="258"/>
        <v>182.52</v>
      </c>
      <c r="M2234" s="37">
        <f t="shared" si="259"/>
        <v>181.98</v>
      </c>
      <c r="N2234" s="37">
        <f t="shared" si="260"/>
        <v>182.05</v>
      </c>
      <c r="O2234" s="38">
        <f t="shared" ca="1" si="261"/>
        <v>57433500</v>
      </c>
    </row>
    <row r="2235" spans="1:15" x14ac:dyDescent="0.4">
      <c r="A2235">
        <v>2220</v>
      </c>
      <c r="B2235" s="63">
        <v>42145</v>
      </c>
      <c r="C2235" s="37">
        <v>212.71000699999999</v>
      </c>
      <c r="D2235" s="37">
        <v>213.75</v>
      </c>
      <c r="E2235" s="37">
        <v>212.509995</v>
      </c>
      <c r="F2235" s="37">
        <v>213.5</v>
      </c>
      <c r="G2235" s="38">
        <v>64764600</v>
      </c>
      <c r="H2235" s="37">
        <v>182.48477199999999</v>
      </c>
      <c r="I2235" s="41">
        <f t="shared" si="255"/>
        <v>0.85472961124121771</v>
      </c>
      <c r="J2235" s="41">
        <f t="shared" ca="1" si="256"/>
        <v>1</v>
      </c>
      <c r="K2235" s="37">
        <f t="shared" si="257"/>
        <v>181.81</v>
      </c>
      <c r="L2235" s="37">
        <f t="shared" si="258"/>
        <v>182.7</v>
      </c>
      <c r="M2235" s="37">
        <f t="shared" si="259"/>
        <v>181.64</v>
      </c>
      <c r="N2235" s="37">
        <f t="shared" si="260"/>
        <v>182.48</v>
      </c>
      <c r="O2235" s="38">
        <f t="shared" ca="1" si="261"/>
        <v>64764600</v>
      </c>
    </row>
    <row r="2236" spans="1:15" x14ac:dyDescent="0.4">
      <c r="A2236">
        <v>2221</v>
      </c>
      <c r="B2236" s="63">
        <v>42144</v>
      </c>
      <c r="C2236" s="37">
        <v>213.14999399999999</v>
      </c>
      <c r="D2236" s="37">
        <v>213.779999</v>
      </c>
      <c r="E2236" s="37">
        <v>212.5</v>
      </c>
      <c r="F2236" s="37">
        <v>212.88000500000001</v>
      </c>
      <c r="G2236" s="38">
        <v>76857500</v>
      </c>
      <c r="H2236" s="37">
        <v>181.95483400000001</v>
      </c>
      <c r="I2236" s="41">
        <f t="shared" si="255"/>
        <v>0.85472956466719363</v>
      </c>
      <c r="J2236" s="41">
        <f t="shared" ca="1" si="256"/>
        <v>1</v>
      </c>
      <c r="K2236" s="37">
        <f t="shared" si="257"/>
        <v>182.19</v>
      </c>
      <c r="L2236" s="37">
        <f t="shared" si="258"/>
        <v>182.72</v>
      </c>
      <c r="M2236" s="37">
        <f t="shared" si="259"/>
        <v>181.63</v>
      </c>
      <c r="N2236" s="37">
        <f t="shared" si="260"/>
        <v>181.95</v>
      </c>
      <c r="O2236" s="38">
        <f t="shared" ca="1" si="261"/>
        <v>76857500</v>
      </c>
    </row>
    <row r="2237" spans="1:15" x14ac:dyDescent="0.4">
      <c r="A2237">
        <v>2222</v>
      </c>
      <c r="B2237" s="63">
        <v>42143</v>
      </c>
      <c r="C2237" s="37">
        <v>213.240005</v>
      </c>
      <c r="D2237" s="37">
        <v>213.570007</v>
      </c>
      <c r="E2237" s="37">
        <v>212.69000199999999</v>
      </c>
      <c r="F2237" s="37">
        <v>213.029999</v>
      </c>
      <c r="G2237" s="38">
        <v>72114600</v>
      </c>
      <c r="H2237" s="37">
        <v>182.083023</v>
      </c>
      <c r="I2237" s="41">
        <f t="shared" si="255"/>
        <v>0.85472949281664312</v>
      </c>
      <c r="J2237" s="41">
        <f t="shared" ca="1" si="256"/>
        <v>1</v>
      </c>
      <c r="K2237" s="37">
        <f t="shared" si="257"/>
        <v>182.26</v>
      </c>
      <c r="L2237" s="37">
        <f t="shared" si="258"/>
        <v>182.54</v>
      </c>
      <c r="M2237" s="37">
        <f t="shared" si="259"/>
        <v>181.79</v>
      </c>
      <c r="N2237" s="37">
        <f t="shared" si="260"/>
        <v>182.08</v>
      </c>
      <c r="O2237" s="38">
        <f t="shared" ca="1" si="261"/>
        <v>72114600</v>
      </c>
    </row>
    <row r="2238" spans="1:15" x14ac:dyDescent="0.4">
      <c r="A2238">
        <v>2223</v>
      </c>
      <c r="B2238" s="63">
        <v>42142</v>
      </c>
      <c r="C2238" s="37">
        <v>212.240005</v>
      </c>
      <c r="D2238" s="37">
        <v>213.39999399999999</v>
      </c>
      <c r="E2238" s="37">
        <v>212.16000399999999</v>
      </c>
      <c r="F2238" s="37">
        <v>213.10000600000001</v>
      </c>
      <c r="G2238" s="38">
        <v>74549700</v>
      </c>
      <c r="H2238" s="37">
        <v>182.14292900000001</v>
      </c>
      <c r="I2238" s="41">
        <f t="shared" si="255"/>
        <v>0.85472981638489487</v>
      </c>
      <c r="J2238" s="41">
        <f t="shared" ca="1" si="256"/>
        <v>1</v>
      </c>
      <c r="K2238" s="37">
        <f t="shared" si="257"/>
        <v>181.41</v>
      </c>
      <c r="L2238" s="37">
        <f t="shared" si="258"/>
        <v>182.4</v>
      </c>
      <c r="M2238" s="37">
        <f t="shared" si="259"/>
        <v>181.34</v>
      </c>
      <c r="N2238" s="37">
        <f t="shared" si="260"/>
        <v>182.14</v>
      </c>
      <c r="O2238" s="38">
        <f t="shared" ca="1" si="261"/>
        <v>74549700</v>
      </c>
    </row>
    <row r="2239" spans="1:15" x14ac:dyDescent="0.4">
      <c r="A2239">
        <v>2224</v>
      </c>
      <c r="B2239" s="63">
        <v>42139</v>
      </c>
      <c r="C2239" s="37">
        <v>212.44000199999999</v>
      </c>
      <c r="D2239" s="37">
        <v>212.61000100000001</v>
      </c>
      <c r="E2239" s="37">
        <v>211.86000100000001</v>
      </c>
      <c r="F2239" s="37">
        <v>212.44000199999999</v>
      </c>
      <c r="G2239" s="38">
        <v>76510100</v>
      </c>
      <c r="H2239" s="37">
        <v>181.57872</v>
      </c>
      <c r="I2239" s="41">
        <f t="shared" si="255"/>
        <v>0.85472942143918829</v>
      </c>
      <c r="J2239" s="41">
        <f t="shared" ca="1" si="256"/>
        <v>1</v>
      </c>
      <c r="K2239" s="37">
        <f t="shared" si="257"/>
        <v>181.58</v>
      </c>
      <c r="L2239" s="37">
        <f t="shared" si="258"/>
        <v>181.72</v>
      </c>
      <c r="M2239" s="37">
        <f t="shared" si="259"/>
        <v>181.08</v>
      </c>
      <c r="N2239" s="37">
        <f t="shared" si="260"/>
        <v>181.58</v>
      </c>
      <c r="O2239" s="38">
        <f t="shared" ca="1" si="261"/>
        <v>76510100</v>
      </c>
    </row>
    <row r="2240" spans="1:15" x14ac:dyDescent="0.4">
      <c r="A2240">
        <v>2225</v>
      </c>
      <c r="B2240" s="63">
        <v>42138</v>
      </c>
      <c r="C2240" s="37">
        <v>211.240005</v>
      </c>
      <c r="D2240" s="37">
        <v>212.320007</v>
      </c>
      <c r="E2240" s="37">
        <v>210.91000399999999</v>
      </c>
      <c r="F2240" s="37">
        <v>212.21000699999999</v>
      </c>
      <c r="G2240" s="38">
        <v>95934000</v>
      </c>
      <c r="H2240" s="37">
        <v>181.38214099999999</v>
      </c>
      <c r="I2240" s="41">
        <f t="shared" si="255"/>
        <v>0.85472944261294892</v>
      </c>
      <c r="J2240" s="41">
        <f t="shared" ca="1" si="256"/>
        <v>1</v>
      </c>
      <c r="K2240" s="37">
        <f t="shared" si="257"/>
        <v>180.55</v>
      </c>
      <c r="L2240" s="37">
        <f t="shared" si="258"/>
        <v>181.48</v>
      </c>
      <c r="M2240" s="37">
        <f t="shared" si="259"/>
        <v>180.27</v>
      </c>
      <c r="N2240" s="37">
        <f t="shared" si="260"/>
        <v>181.38</v>
      </c>
      <c r="O2240" s="38">
        <f t="shared" ca="1" si="261"/>
        <v>95934000</v>
      </c>
    </row>
    <row r="2241" spans="1:15" x14ac:dyDescent="0.4">
      <c r="A2241">
        <v>2226</v>
      </c>
      <c r="B2241" s="63">
        <v>42137</v>
      </c>
      <c r="C2241" s="37">
        <v>210.470001</v>
      </c>
      <c r="D2241" s="37">
        <v>211.220001</v>
      </c>
      <c r="E2241" s="37">
        <v>209.740005</v>
      </c>
      <c r="F2241" s="37">
        <v>210.020004</v>
      </c>
      <c r="G2241" s="38">
        <v>94667900</v>
      </c>
      <c r="H2241" s="37">
        <v>179.51023900000001</v>
      </c>
      <c r="I2241" s="41">
        <f t="shared" si="255"/>
        <v>0.85472924283917262</v>
      </c>
      <c r="J2241" s="41">
        <f t="shared" ca="1" si="256"/>
        <v>1</v>
      </c>
      <c r="K2241" s="37">
        <f t="shared" si="257"/>
        <v>179.89</v>
      </c>
      <c r="L2241" s="37">
        <f t="shared" si="258"/>
        <v>180.54</v>
      </c>
      <c r="M2241" s="37">
        <f t="shared" si="259"/>
        <v>179.27</v>
      </c>
      <c r="N2241" s="37">
        <f t="shared" si="260"/>
        <v>179.51</v>
      </c>
      <c r="O2241" s="38">
        <f t="shared" ca="1" si="261"/>
        <v>94667900</v>
      </c>
    </row>
    <row r="2242" spans="1:15" x14ac:dyDescent="0.4">
      <c r="A2242">
        <v>2227</v>
      </c>
      <c r="B2242" s="63">
        <v>42136</v>
      </c>
      <c r="C2242" s="37">
        <v>209.61000100000001</v>
      </c>
      <c r="D2242" s="37">
        <v>210.63000500000001</v>
      </c>
      <c r="E2242" s="37">
        <v>208.61999499999999</v>
      </c>
      <c r="F2242" s="37">
        <v>209.979996</v>
      </c>
      <c r="G2242" s="38">
        <v>119727600</v>
      </c>
      <c r="H2242" s="37">
        <v>179.47607400000001</v>
      </c>
      <c r="I2242" s="41">
        <f t="shared" si="255"/>
        <v>0.85472939050822727</v>
      </c>
      <c r="J2242" s="41">
        <f t="shared" ca="1" si="256"/>
        <v>1</v>
      </c>
      <c r="K2242" s="37">
        <f t="shared" si="257"/>
        <v>179.16</v>
      </c>
      <c r="L2242" s="37">
        <f t="shared" si="258"/>
        <v>180.03</v>
      </c>
      <c r="M2242" s="37">
        <f t="shared" si="259"/>
        <v>178.31</v>
      </c>
      <c r="N2242" s="37">
        <f t="shared" si="260"/>
        <v>179.48</v>
      </c>
      <c r="O2242" s="38">
        <f t="shared" ca="1" si="261"/>
        <v>119727600</v>
      </c>
    </row>
    <row r="2243" spans="1:15" x14ac:dyDescent="0.4">
      <c r="A2243">
        <v>2228</v>
      </c>
      <c r="B2243" s="63">
        <v>42135</v>
      </c>
      <c r="C2243" s="37">
        <v>211.570007</v>
      </c>
      <c r="D2243" s="37">
        <v>211.88999899999999</v>
      </c>
      <c r="E2243" s="37">
        <v>210.520004</v>
      </c>
      <c r="F2243" s="37">
        <v>210.61000100000001</v>
      </c>
      <c r="G2243" s="38">
        <v>75708100</v>
      </c>
      <c r="H2243" s="37">
        <v>180.01460299999999</v>
      </c>
      <c r="I2243" s="41">
        <f t="shared" si="255"/>
        <v>0.85472960517197849</v>
      </c>
      <c r="J2243" s="41">
        <f t="shared" ca="1" si="256"/>
        <v>1</v>
      </c>
      <c r="K2243" s="37">
        <f t="shared" si="257"/>
        <v>180.84</v>
      </c>
      <c r="L2243" s="37">
        <f t="shared" si="258"/>
        <v>181.11</v>
      </c>
      <c r="M2243" s="37">
        <f t="shared" si="259"/>
        <v>179.94</v>
      </c>
      <c r="N2243" s="37">
        <f t="shared" si="260"/>
        <v>180.01</v>
      </c>
      <c r="O2243" s="38">
        <f t="shared" ca="1" si="261"/>
        <v>75708100</v>
      </c>
    </row>
    <row r="2244" spans="1:15" x14ac:dyDescent="0.4">
      <c r="A2244">
        <v>2229</v>
      </c>
      <c r="B2244" s="63">
        <v>42132</v>
      </c>
      <c r="C2244" s="37">
        <v>210.88000500000001</v>
      </c>
      <c r="D2244" s="37">
        <v>211.86000100000001</v>
      </c>
      <c r="E2244" s="37">
        <v>210.779999</v>
      </c>
      <c r="F2244" s="37">
        <v>211.61999499999999</v>
      </c>
      <c r="G2244" s="38">
        <v>155877300</v>
      </c>
      <c r="H2244" s="37">
        <v>180.877838</v>
      </c>
      <c r="I2244" s="41">
        <f t="shared" si="255"/>
        <v>0.85472943140368185</v>
      </c>
      <c r="J2244" s="41">
        <f t="shared" ca="1" si="256"/>
        <v>1</v>
      </c>
      <c r="K2244" s="37">
        <f t="shared" si="257"/>
        <v>180.25</v>
      </c>
      <c r="L2244" s="37">
        <f t="shared" si="258"/>
        <v>181.08</v>
      </c>
      <c r="M2244" s="37">
        <f t="shared" si="259"/>
        <v>180.16</v>
      </c>
      <c r="N2244" s="37">
        <f t="shared" si="260"/>
        <v>180.88</v>
      </c>
      <c r="O2244" s="38">
        <f t="shared" ca="1" si="261"/>
        <v>155877300</v>
      </c>
    </row>
    <row r="2245" spans="1:15" x14ac:dyDescent="0.4">
      <c r="A2245">
        <v>2230</v>
      </c>
      <c r="B2245" s="63">
        <v>42131</v>
      </c>
      <c r="C2245" s="37">
        <v>207.91999799999999</v>
      </c>
      <c r="D2245" s="37">
        <v>209.38000500000001</v>
      </c>
      <c r="E2245" s="37">
        <v>207.520004</v>
      </c>
      <c r="F2245" s="37">
        <v>208.86999499999999</v>
      </c>
      <c r="G2245" s="38">
        <v>88244900</v>
      </c>
      <c r="H2245" s="37">
        <v>178.52735899999999</v>
      </c>
      <c r="I2245" s="41">
        <f t="shared" si="255"/>
        <v>0.85472956036600667</v>
      </c>
      <c r="J2245" s="41">
        <f t="shared" ca="1" si="256"/>
        <v>1</v>
      </c>
      <c r="K2245" s="37">
        <f t="shared" si="257"/>
        <v>177.72</v>
      </c>
      <c r="L2245" s="37">
        <f t="shared" si="258"/>
        <v>178.96</v>
      </c>
      <c r="M2245" s="37">
        <f t="shared" si="259"/>
        <v>177.37</v>
      </c>
      <c r="N2245" s="37">
        <f t="shared" si="260"/>
        <v>178.53</v>
      </c>
      <c r="O2245" s="38">
        <f t="shared" ca="1" si="261"/>
        <v>88244900</v>
      </c>
    </row>
    <row r="2246" spans="1:15" x14ac:dyDescent="0.4">
      <c r="A2246">
        <v>2231</v>
      </c>
      <c r="B2246" s="63">
        <v>42130</v>
      </c>
      <c r="C2246" s="37">
        <v>209.55999800000001</v>
      </c>
      <c r="D2246" s="37">
        <v>209.929993</v>
      </c>
      <c r="E2246" s="37">
        <v>206.759995</v>
      </c>
      <c r="F2246" s="37">
        <v>208.03999300000001</v>
      </c>
      <c r="G2246" s="38">
        <v>135060200</v>
      </c>
      <c r="H2246" s="37">
        <v>177.817947</v>
      </c>
      <c r="I2246" s="41">
        <f t="shared" si="255"/>
        <v>0.85472963364308518</v>
      </c>
      <c r="J2246" s="41">
        <f t="shared" ca="1" si="256"/>
        <v>1</v>
      </c>
      <c r="K2246" s="37">
        <f t="shared" si="257"/>
        <v>179.12</v>
      </c>
      <c r="L2246" s="37">
        <f t="shared" si="258"/>
        <v>179.43</v>
      </c>
      <c r="M2246" s="37">
        <f t="shared" si="259"/>
        <v>176.72</v>
      </c>
      <c r="N2246" s="37">
        <f t="shared" si="260"/>
        <v>177.82</v>
      </c>
      <c r="O2246" s="38">
        <f t="shared" ca="1" si="261"/>
        <v>135060200</v>
      </c>
    </row>
    <row r="2247" spans="1:15" x14ac:dyDescent="0.4">
      <c r="A2247">
        <v>2232</v>
      </c>
      <c r="B2247" s="63">
        <v>42129</v>
      </c>
      <c r="C2247" s="37">
        <v>211.029999</v>
      </c>
      <c r="D2247" s="37">
        <v>211.46000699999999</v>
      </c>
      <c r="E2247" s="37">
        <v>208.729996</v>
      </c>
      <c r="F2247" s="37">
        <v>208.89999399999999</v>
      </c>
      <c r="G2247" s="38">
        <v>113326200</v>
      </c>
      <c r="H2247" s="37">
        <v>178.55297899999999</v>
      </c>
      <c r="I2247" s="41">
        <f t="shared" si="255"/>
        <v>0.85472945968586289</v>
      </c>
      <c r="J2247" s="41">
        <f t="shared" ca="1" si="256"/>
        <v>1</v>
      </c>
      <c r="K2247" s="37">
        <f t="shared" si="257"/>
        <v>180.37</v>
      </c>
      <c r="L2247" s="37">
        <f t="shared" si="258"/>
        <v>180.74</v>
      </c>
      <c r="M2247" s="37">
        <f t="shared" si="259"/>
        <v>178.41</v>
      </c>
      <c r="N2247" s="37">
        <f t="shared" si="260"/>
        <v>178.55</v>
      </c>
      <c r="O2247" s="38">
        <f t="shared" ca="1" si="261"/>
        <v>113326200</v>
      </c>
    </row>
    <row r="2248" spans="1:15" x14ac:dyDescent="0.4">
      <c r="A2248">
        <v>2233</v>
      </c>
      <c r="B2248" s="63">
        <v>42128</v>
      </c>
      <c r="C2248" s="37">
        <v>211.229996</v>
      </c>
      <c r="D2248" s="37">
        <v>212.020004</v>
      </c>
      <c r="E2248" s="37">
        <v>211.10000600000001</v>
      </c>
      <c r="F2248" s="37">
        <v>211.320007</v>
      </c>
      <c r="G2248" s="38">
        <v>70927200</v>
      </c>
      <c r="H2248" s="37">
        <v>180.62141399999999</v>
      </c>
      <c r="I2248" s="41">
        <f t="shared" si="255"/>
        <v>0.85472935839908426</v>
      </c>
      <c r="J2248" s="41">
        <f t="shared" ca="1" si="256"/>
        <v>1</v>
      </c>
      <c r="K2248" s="37">
        <f t="shared" si="257"/>
        <v>180.54</v>
      </c>
      <c r="L2248" s="37">
        <f t="shared" si="258"/>
        <v>181.22</v>
      </c>
      <c r="M2248" s="37">
        <f t="shared" si="259"/>
        <v>180.43</v>
      </c>
      <c r="N2248" s="37">
        <f t="shared" si="260"/>
        <v>180.62</v>
      </c>
      <c r="O2248" s="38">
        <f t="shared" ca="1" si="261"/>
        <v>70927200</v>
      </c>
    </row>
    <row r="2249" spans="1:15" x14ac:dyDescent="0.4">
      <c r="A2249">
        <v>2234</v>
      </c>
      <c r="B2249" s="63">
        <v>42125</v>
      </c>
      <c r="C2249" s="37">
        <v>209.39999399999999</v>
      </c>
      <c r="D2249" s="37">
        <v>210.770004</v>
      </c>
      <c r="E2249" s="37">
        <v>209.279999</v>
      </c>
      <c r="F2249" s="37">
        <v>210.720001</v>
      </c>
      <c r="G2249" s="38">
        <v>103399700</v>
      </c>
      <c r="H2249" s="37">
        <v>180.108597</v>
      </c>
      <c r="I2249" s="41">
        <f t="shared" si="255"/>
        <v>0.85472948056791254</v>
      </c>
      <c r="J2249" s="41">
        <f t="shared" ca="1" si="256"/>
        <v>1</v>
      </c>
      <c r="K2249" s="37">
        <f t="shared" si="257"/>
        <v>178.98</v>
      </c>
      <c r="L2249" s="37">
        <f t="shared" si="258"/>
        <v>180.15</v>
      </c>
      <c r="M2249" s="37">
        <f t="shared" si="259"/>
        <v>178.88</v>
      </c>
      <c r="N2249" s="37">
        <f t="shared" si="260"/>
        <v>180.11</v>
      </c>
      <c r="O2249" s="38">
        <f t="shared" ca="1" si="261"/>
        <v>103399700</v>
      </c>
    </row>
    <row r="2250" spans="1:15" x14ac:dyDescent="0.4">
      <c r="A2250">
        <v>2235</v>
      </c>
      <c r="B2250" s="63">
        <v>42124</v>
      </c>
      <c r="C2250" s="37">
        <v>209.88000500000001</v>
      </c>
      <c r="D2250" s="37">
        <v>210.35000600000001</v>
      </c>
      <c r="E2250" s="37">
        <v>207.61999499999999</v>
      </c>
      <c r="F2250" s="37">
        <v>208.46000699999999</v>
      </c>
      <c r="G2250" s="38">
        <v>161304900</v>
      </c>
      <c r="H2250" s="37">
        <v>178.17688000000001</v>
      </c>
      <c r="I2250" s="41">
        <f t="shared" si="255"/>
        <v>0.8547293198546233</v>
      </c>
      <c r="J2250" s="41">
        <f t="shared" ca="1" si="256"/>
        <v>1</v>
      </c>
      <c r="K2250" s="37">
        <f t="shared" si="257"/>
        <v>179.39</v>
      </c>
      <c r="L2250" s="37">
        <f t="shared" si="258"/>
        <v>179.79</v>
      </c>
      <c r="M2250" s="37">
        <f t="shared" si="259"/>
        <v>177.46</v>
      </c>
      <c r="N2250" s="37">
        <f t="shared" si="260"/>
        <v>178.18</v>
      </c>
      <c r="O2250" s="38">
        <f t="shared" ca="1" si="261"/>
        <v>161304900</v>
      </c>
    </row>
    <row r="2251" spans="1:15" x14ac:dyDescent="0.4">
      <c r="A2251">
        <v>2236</v>
      </c>
      <c r="B2251" s="63">
        <v>42123</v>
      </c>
      <c r="C2251" s="37">
        <v>210.36999499999999</v>
      </c>
      <c r="D2251" s="37">
        <v>211.28999300000001</v>
      </c>
      <c r="E2251" s="37">
        <v>209.60000600000001</v>
      </c>
      <c r="F2251" s="37">
        <v>210.570007</v>
      </c>
      <c r="G2251" s="38">
        <v>125684900</v>
      </c>
      <c r="H2251" s="37">
        <v>179.98040800000001</v>
      </c>
      <c r="I2251" s="41">
        <f t="shared" si="255"/>
        <v>0.85472955319795385</v>
      </c>
      <c r="J2251" s="41">
        <f t="shared" ca="1" si="256"/>
        <v>1</v>
      </c>
      <c r="K2251" s="37">
        <f t="shared" si="257"/>
        <v>179.81</v>
      </c>
      <c r="L2251" s="37">
        <f t="shared" si="258"/>
        <v>180.6</v>
      </c>
      <c r="M2251" s="37">
        <f t="shared" si="259"/>
        <v>179.15</v>
      </c>
      <c r="N2251" s="37">
        <f t="shared" si="260"/>
        <v>179.98</v>
      </c>
      <c r="O2251" s="38">
        <f t="shared" ca="1" si="261"/>
        <v>125684900</v>
      </c>
    </row>
    <row r="2252" spans="1:15" x14ac:dyDescent="0.4">
      <c r="A2252">
        <v>2237</v>
      </c>
      <c r="B2252" s="63">
        <v>42122</v>
      </c>
      <c r="C2252" s="37">
        <v>210.740005</v>
      </c>
      <c r="D2252" s="37">
        <v>211.5</v>
      </c>
      <c r="E2252" s="37">
        <v>209.33000200000001</v>
      </c>
      <c r="F2252" s="37">
        <v>211.44000199999999</v>
      </c>
      <c r="G2252" s="38">
        <v>86863500</v>
      </c>
      <c r="H2252" s="37">
        <v>180.72401400000001</v>
      </c>
      <c r="I2252" s="41">
        <f t="shared" si="255"/>
        <v>0.85472953221027692</v>
      </c>
      <c r="J2252" s="41">
        <f t="shared" ca="1" si="256"/>
        <v>1</v>
      </c>
      <c r="K2252" s="37">
        <f t="shared" si="257"/>
        <v>180.13</v>
      </c>
      <c r="L2252" s="37">
        <f t="shared" si="258"/>
        <v>180.78</v>
      </c>
      <c r="M2252" s="37">
        <f t="shared" si="259"/>
        <v>178.92</v>
      </c>
      <c r="N2252" s="37">
        <f t="shared" si="260"/>
        <v>180.72</v>
      </c>
      <c r="O2252" s="38">
        <f t="shared" ca="1" si="261"/>
        <v>86863500</v>
      </c>
    </row>
    <row r="2253" spans="1:15" x14ac:dyDescent="0.4">
      <c r="A2253">
        <v>2238</v>
      </c>
      <c r="B2253" s="63">
        <v>42121</v>
      </c>
      <c r="C2253" s="37">
        <v>212.33000200000001</v>
      </c>
      <c r="D2253" s="37">
        <v>212.479996</v>
      </c>
      <c r="E2253" s="37">
        <v>210.53999300000001</v>
      </c>
      <c r="F2253" s="37">
        <v>210.770004</v>
      </c>
      <c r="G2253" s="38">
        <v>79358100</v>
      </c>
      <c r="H2253" s="37">
        <v>180.15136699999999</v>
      </c>
      <c r="I2253" s="41">
        <f t="shared" si="255"/>
        <v>0.85472962746634473</v>
      </c>
      <c r="J2253" s="41">
        <f t="shared" ca="1" si="256"/>
        <v>1</v>
      </c>
      <c r="K2253" s="37">
        <f t="shared" si="257"/>
        <v>181.48</v>
      </c>
      <c r="L2253" s="37">
        <f t="shared" si="258"/>
        <v>181.61</v>
      </c>
      <c r="M2253" s="37">
        <f t="shared" si="259"/>
        <v>179.95</v>
      </c>
      <c r="N2253" s="37">
        <f t="shared" si="260"/>
        <v>180.15</v>
      </c>
      <c r="O2253" s="38">
        <f t="shared" ca="1" si="261"/>
        <v>79358100</v>
      </c>
    </row>
    <row r="2254" spans="1:15" x14ac:dyDescent="0.4">
      <c r="A2254">
        <v>2239</v>
      </c>
      <c r="B2254" s="63">
        <v>42118</v>
      </c>
      <c r="C2254" s="37">
        <v>211.66000399999999</v>
      </c>
      <c r="D2254" s="37">
        <v>211.970001</v>
      </c>
      <c r="E2254" s="37">
        <v>211.11000100000001</v>
      </c>
      <c r="F2254" s="37">
        <v>211.64999399999999</v>
      </c>
      <c r="G2254" s="38">
        <v>61327400</v>
      </c>
      <c r="H2254" s="37">
        <v>180.90347299999999</v>
      </c>
      <c r="I2254" s="41">
        <f t="shared" si="255"/>
        <v>0.85472940292169342</v>
      </c>
      <c r="J2254" s="41">
        <f t="shared" ca="1" si="256"/>
        <v>1</v>
      </c>
      <c r="K2254" s="37">
        <f t="shared" si="257"/>
        <v>180.91</v>
      </c>
      <c r="L2254" s="37">
        <f t="shared" si="258"/>
        <v>181.18</v>
      </c>
      <c r="M2254" s="37">
        <f t="shared" si="259"/>
        <v>180.44</v>
      </c>
      <c r="N2254" s="37">
        <f t="shared" si="260"/>
        <v>180.9</v>
      </c>
      <c r="O2254" s="38">
        <f t="shared" ca="1" si="261"/>
        <v>61327400</v>
      </c>
    </row>
    <row r="2255" spans="1:15" x14ac:dyDescent="0.4">
      <c r="A2255">
        <v>2240</v>
      </c>
      <c r="B2255" s="63">
        <v>42117</v>
      </c>
      <c r="C2255" s="37">
        <v>210.14999399999999</v>
      </c>
      <c r="D2255" s="37">
        <v>211.94000199999999</v>
      </c>
      <c r="E2255" s="37">
        <v>210.009995</v>
      </c>
      <c r="F2255" s="37">
        <v>211.16000399999999</v>
      </c>
      <c r="G2255" s="38">
        <v>102585900</v>
      </c>
      <c r="H2255" s="37">
        <v>180.484634</v>
      </c>
      <c r="I2255" s="41">
        <f t="shared" si="255"/>
        <v>0.85472926018698125</v>
      </c>
      <c r="J2255" s="41">
        <f t="shared" ca="1" si="256"/>
        <v>1</v>
      </c>
      <c r="K2255" s="37">
        <f t="shared" si="257"/>
        <v>179.62</v>
      </c>
      <c r="L2255" s="37">
        <f t="shared" si="258"/>
        <v>181.15</v>
      </c>
      <c r="M2255" s="37">
        <f t="shared" si="259"/>
        <v>179.5</v>
      </c>
      <c r="N2255" s="37">
        <f t="shared" si="260"/>
        <v>180.48</v>
      </c>
      <c r="O2255" s="38">
        <f t="shared" ca="1" si="261"/>
        <v>102585900</v>
      </c>
    </row>
    <row r="2256" spans="1:15" x14ac:dyDescent="0.4">
      <c r="A2256">
        <v>2241</v>
      </c>
      <c r="B2256" s="63">
        <v>42116</v>
      </c>
      <c r="C2256" s="37">
        <v>210.009995</v>
      </c>
      <c r="D2256" s="37">
        <v>210.85000600000001</v>
      </c>
      <c r="E2256" s="37">
        <v>208.89999399999999</v>
      </c>
      <c r="F2256" s="37">
        <v>210.63000500000001</v>
      </c>
      <c r="G2256" s="38">
        <v>78264600</v>
      </c>
      <c r="H2256" s="37">
        <v>180.03169299999999</v>
      </c>
      <c r="I2256" s="41">
        <f t="shared" si="255"/>
        <v>0.85472956713835702</v>
      </c>
      <c r="J2256" s="41">
        <f t="shared" ca="1" si="256"/>
        <v>1</v>
      </c>
      <c r="K2256" s="37">
        <f t="shared" si="257"/>
        <v>179.5</v>
      </c>
      <c r="L2256" s="37">
        <f t="shared" si="258"/>
        <v>180.22</v>
      </c>
      <c r="M2256" s="37">
        <f t="shared" si="259"/>
        <v>178.55</v>
      </c>
      <c r="N2256" s="37">
        <f t="shared" si="260"/>
        <v>180.03</v>
      </c>
      <c r="O2256" s="38">
        <f t="shared" ca="1" si="261"/>
        <v>78264600</v>
      </c>
    </row>
    <row r="2257" spans="1:15" x14ac:dyDescent="0.4">
      <c r="A2257">
        <v>2242</v>
      </c>
      <c r="B2257" s="63">
        <v>42115</v>
      </c>
      <c r="C2257" s="37">
        <v>210.66999799999999</v>
      </c>
      <c r="D2257" s="37">
        <v>210.86000100000001</v>
      </c>
      <c r="E2257" s="37">
        <v>209.240005</v>
      </c>
      <c r="F2257" s="37">
        <v>209.60000600000001</v>
      </c>
      <c r="G2257" s="38">
        <v>72559800</v>
      </c>
      <c r="H2257" s="37">
        <v>179.151321</v>
      </c>
      <c r="I2257" s="41">
        <f t="shared" ref="I2257:I2320" si="262">IF(F2257=0,1,H2257/F2257)</f>
        <v>0.85472956045621484</v>
      </c>
      <c r="J2257" s="41">
        <f t="shared" ref="J2257:J2320" ca="1" si="263">INDEX(OFFSET($T$15,0,0,$S$13+1,1),MATCH(B2257,OFFSET($Q$15,0,0,$S$13+1,1),-1))</f>
        <v>1</v>
      </c>
      <c r="K2257" s="37">
        <f t="shared" ref="K2257:K2320" si="264">ROUND($I2257*C2257,2)</f>
        <v>180.07</v>
      </c>
      <c r="L2257" s="37">
        <f t="shared" ref="L2257:L2320" si="265">ROUND($I2257*D2257,2)</f>
        <v>180.23</v>
      </c>
      <c r="M2257" s="37">
        <f t="shared" ref="M2257:M2320" si="266">ROUND($I2257*E2257,2)</f>
        <v>178.84</v>
      </c>
      <c r="N2257" s="37">
        <f t="shared" ref="N2257:N2320" si="267">ROUND($I2257*F2257,2)</f>
        <v>179.15</v>
      </c>
      <c r="O2257" s="38">
        <f t="shared" ref="O2257:O2320" ca="1" si="268">G2257*J2257</f>
        <v>72559800</v>
      </c>
    </row>
    <row r="2258" spans="1:15" x14ac:dyDescent="0.4">
      <c r="A2258">
        <v>2243</v>
      </c>
      <c r="B2258" s="63">
        <v>42114</v>
      </c>
      <c r="C2258" s="37">
        <v>209.05999800000001</v>
      </c>
      <c r="D2258" s="37">
        <v>210.25</v>
      </c>
      <c r="E2258" s="37">
        <v>208.96000699999999</v>
      </c>
      <c r="F2258" s="37">
        <v>209.85000600000001</v>
      </c>
      <c r="G2258" s="38">
        <v>92189500</v>
      </c>
      <c r="H2258" s="37">
        <v>179.36497499999999</v>
      </c>
      <c r="I2258" s="41">
        <f t="shared" si="262"/>
        <v>0.85472942516856532</v>
      </c>
      <c r="J2258" s="41">
        <f t="shared" ca="1" si="263"/>
        <v>1</v>
      </c>
      <c r="K2258" s="37">
        <f t="shared" si="264"/>
        <v>178.69</v>
      </c>
      <c r="L2258" s="37">
        <f t="shared" si="265"/>
        <v>179.71</v>
      </c>
      <c r="M2258" s="37">
        <f t="shared" si="266"/>
        <v>178.6</v>
      </c>
      <c r="N2258" s="37">
        <f t="shared" si="267"/>
        <v>179.36</v>
      </c>
      <c r="O2258" s="38">
        <f t="shared" ca="1" si="268"/>
        <v>92189500</v>
      </c>
    </row>
    <row r="2259" spans="1:15" x14ac:dyDescent="0.4">
      <c r="A2259">
        <v>2244</v>
      </c>
      <c r="B2259" s="63">
        <v>42111</v>
      </c>
      <c r="C2259" s="37">
        <v>208.94000199999999</v>
      </c>
      <c r="D2259" s="37">
        <v>209.229996</v>
      </c>
      <c r="E2259" s="37">
        <v>207.009995</v>
      </c>
      <c r="F2259" s="37">
        <v>207.949997</v>
      </c>
      <c r="G2259" s="38">
        <v>191113200</v>
      </c>
      <c r="H2259" s="37">
        <v>177.74096700000001</v>
      </c>
      <c r="I2259" s="41">
        <f t="shared" si="262"/>
        <v>0.85472935592300114</v>
      </c>
      <c r="J2259" s="41">
        <f t="shared" ca="1" si="263"/>
        <v>1</v>
      </c>
      <c r="K2259" s="37">
        <f t="shared" si="264"/>
        <v>178.59</v>
      </c>
      <c r="L2259" s="37">
        <f t="shared" si="265"/>
        <v>178.84</v>
      </c>
      <c r="M2259" s="37">
        <f t="shared" si="266"/>
        <v>176.94</v>
      </c>
      <c r="N2259" s="37">
        <f t="shared" si="267"/>
        <v>177.74</v>
      </c>
      <c r="O2259" s="38">
        <f t="shared" ca="1" si="268"/>
        <v>191113200</v>
      </c>
    </row>
    <row r="2260" spans="1:15" x14ac:dyDescent="0.4">
      <c r="A2260">
        <v>2245</v>
      </c>
      <c r="B2260" s="63">
        <v>42110</v>
      </c>
      <c r="C2260" s="37">
        <v>210.029999</v>
      </c>
      <c r="D2260" s="37">
        <v>210.979996</v>
      </c>
      <c r="E2260" s="37">
        <v>209.78999300000001</v>
      </c>
      <c r="F2260" s="37">
        <v>210.36999499999999</v>
      </c>
      <c r="G2260" s="38">
        <v>68934900</v>
      </c>
      <c r="H2260" s="37">
        <v>179.80940200000001</v>
      </c>
      <c r="I2260" s="41">
        <f t="shared" si="262"/>
        <v>0.85472931631718685</v>
      </c>
      <c r="J2260" s="41">
        <f t="shared" ca="1" si="263"/>
        <v>1</v>
      </c>
      <c r="K2260" s="37">
        <f t="shared" si="264"/>
        <v>179.52</v>
      </c>
      <c r="L2260" s="37">
        <f t="shared" si="265"/>
        <v>180.33</v>
      </c>
      <c r="M2260" s="37">
        <f t="shared" si="266"/>
        <v>179.31</v>
      </c>
      <c r="N2260" s="37">
        <f t="shared" si="267"/>
        <v>179.81</v>
      </c>
      <c r="O2260" s="38">
        <f t="shared" ca="1" si="268"/>
        <v>68934900</v>
      </c>
    </row>
    <row r="2261" spans="1:15" x14ac:dyDescent="0.4">
      <c r="A2261">
        <v>2246</v>
      </c>
      <c r="B2261" s="63">
        <v>42109</v>
      </c>
      <c r="C2261" s="37">
        <v>210.050003</v>
      </c>
      <c r="D2261" s="37">
        <v>211.03999300000001</v>
      </c>
      <c r="E2261" s="37">
        <v>209.949997</v>
      </c>
      <c r="F2261" s="37">
        <v>210.429993</v>
      </c>
      <c r="G2261" s="38">
        <v>99529300</v>
      </c>
      <c r="H2261" s="37">
        <v>179.86068700000001</v>
      </c>
      <c r="I2261" s="41">
        <f t="shared" si="262"/>
        <v>0.85472933033838017</v>
      </c>
      <c r="J2261" s="41">
        <f t="shared" ca="1" si="263"/>
        <v>1</v>
      </c>
      <c r="K2261" s="37">
        <f t="shared" si="264"/>
        <v>179.54</v>
      </c>
      <c r="L2261" s="37">
        <f t="shared" si="265"/>
        <v>180.38</v>
      </c>
      <c r="M2261" s="37">
        <f t="shared" si="266"/>
        <v>179.45</v>
      </c>
      <c r="N2261" s="37">
        <f t="shared" si="267"/>
        <v>179.86</v>
      </c>
      <c r="O2261" s="38">
        <f t="shared" ca="1" si="268"/>
        <v>99529300</v>
      </c>
    </row>
    <row r="2262" spans="1:15" x14ac:dyDescent="0.4">
      <c r="A2262">
        <v>2247</v>
      </c>
      <c r="B2262" s="63">
        <v>42108</v>
      </c>
      <c r="C2262" s="37">
        <v>208.85000600000001</v>
      </c>
      <c r="D2262" s="37">
        <v>209.71000699999999</v>
      </c>
      <c r="E2262" s="37">
        <v>208.10000600000001</v>
      </c>
      <c r="F2262" s="37">
        <v>209.490005</v>
      </c>
      <c r="G2262" s="38">
        <v>75099900</v>
      </c>
      <c r="H2262" s="37">
        <v>179.05729700000001</v>
      </c>
      <c r="I2262" s="41">
        <f t="shared" si="262"/>
        <v>0.85472954664352607</v>
      </c>
      <c r="J2262" s="41">
        <f t="shared" ca="1" si="263"/>
        <v>1</v>
      </c>
      <c r="K2262" s="37">
        <f t="shared" si="264"/>
        <v>178.51</v>
      </c>
      <c r="L2262" s="37">
        <f t="shared" si="265"/>
        <v>179.25</v>
      </c>
      <c r="M2262" s="37">
        <f t="shared" si="266"/>
        <v>177.87</v>
      </c>
      <c r="N2262" s="37">
        <f t="shared" si="267"/>
        <v>179.06</v>
      </c>
      <c r="O2262" s="38">
        <f t="shared" ca="1" si="268"/>
        <v>75099900</v>
      </c>
    </row>
    <row r="2263" spans="1:15" x14ac:dyDescent="0.4">
      <c r="A2263">
        <v>2248</v>
      </c>
      <c r="B2263" s="63">
        <v>42107</v>
      </c>
      <c r="C2263" s="37">
        <v>209.86999499999999</v>
      </c>
      <c r="D2263" s="37">
        <v>210.63000500000001</v>
      </c>
      <c r="E2263" s="37">
        <v>209.029999</v>
      </c>
      <c r="F2263" s="37">
        <v>209.08999600000001</v>
      </c>
      <c r="G2263" s="38">
        <v>74436600</v>
      </c>
      <c r="H2263" s="37">
        <v>178.71537799999999</v>
      </c>
      <c r="I2263" s="41">
        <f t="shared" si="262"/>
        <v>0.8547294534359261</v>
      </c>
      <c r="J2263" s="41">
        <f t="shared" ca="1" si="263"/>
        <v>1</v>
      </c>
      <c r="K2263" s="37">
        <f t="shared" si="264"/>
        <v>179.38</v>
      </c>
      <c r="L2263" s="37">
        <f t="shared" si="265"/>
        <v>180.03</v>
      </c>
      <c r="M2263" s="37">
        <f t="shared" si="266"/>
        <v>178.66</v>
      </c>
      <c r="N2263" s="37">
        <f t="shared" si="267"/>
        <v>178.72</v>
      </c>
      <c r="O2263" s="38">
        <f t="shared" ca="1" si="268"/>
        <v>74436600</v>
      </c>
    </row>
    <row r="2264" spans="1:15" x14ac:dyDescent="0.4">
      <c r="A2264">
        <v>2249</v>
      </c>
      <c r="B2264" s="63">
        <v>42104</v>
      </c>
      <c r="C2264" s="37">
        <v>209.199997</v>
      </c>
      <c r="D2264" s="37">
        <v>210.08999600000001</v>
      </c>
      <c r="E2264" s="37">
        <v>208.96000699999999</v>
      </c>
      <c r="F2264" s="37">
        <v>210.03999300000001</v>
      </c>
      <c r="G2264" s="38">
        <v>72722900</v>
      </c>
      <c r="H2264" s="37">
        <v>179.52735899999999</v>
      </c>
      <c r="I2264" s="41">
        <f t="shared" si="262"/>
        <v>0.85472940860362712</v>
      </c>
      <c r="J2264" s="41">
        <f t="shared" ca="1" si="263"/>
        <v>1</v>
      </c>
      <c r="K2264" s="37">
        <f t="shared" si="264"/>
        <v>178.81</v>
      </c>
      <c r="L2264" s="37">
        <f t="shared" si="265"/>
        <v>179.57</v>
      </c>
      <c r="M2264" s="37">
        <f t="shared" si="266"/>
        <v>178.6</v>
      </c>
      <c r="N2264" s="37">
        <f t="shared" si="267"/>
        <v>179.53</v>
      </c>
      <c r="O2264" s="38">
        <f t="shared" ca="1" si="268"/>
        <v>72722900</v>
      </c>
    </row>
    <row r="2265" spans="1:15" x14ac:dyDescent="0.4">
      <c r="A2265">
        <v>2250</v>
      </c>
      <c r="B2265" s="63">
        <v>42103</v>
      </c>
      <c r="C2265" s="37">
        <v>207.779999</v>
      </c>
      <c r="D2265" s="37">
        <v>209.179993</v>
      </c>
      <c r="E2265" s="37">
        <v>207.19000199999999</v>
      </c>
      <c r="F2265" s="37">
        <v>208.89999399999999</v>
      </c>
      <c r="G2265" s="38">
        <v>85548900</v>
      </c>
      <c r="H2265" s="37">
        <v>178.55297899999999</v>
      </c>
      <c r="I2265" s="41">
        <f t="shared" si="262"/>
        <v>0.85472945968586289</v>
      </c>
      <c r="J2265" s="41">
        <f t="shared" ca="1" si="263"/>
        <v>1</v>
      </c>
      <c r="K2265" s="37">
        <f t="shared" si="264"/>
        <v>177.6</v>
      </c>
      <c r="L2265" s="37">
        <f t="shared" si="265"/>
        <v>178.79</v>
      </c>
      <c r="M2265" s="37">
        <f t="shared" si="266"/>
        <v>177.09</v>
      </c>
      <c r="N2265" s="37">
        <f t="shared" si="267"/>
        <v>178.55</v>
      </c>
      <c r="O2265" s="38">
        <f t="shared" ca="1" si="268"/>
        <v>85548900</v>
      </c>
    </row>
    <row r="2266" spans="1:15" x14ac:dyDescent="0.4">
      <c r="A2266">
        <v>2251</v>
      </c>
      <c r="B2266" s="63">
        <v>42102</v>
      </c>
      <c r="C2266" s="37">
        <v>207.550003</v>
      </c>
      <c r="D2266" s="37">
        <v>208.509995</v>
      </c>
      <c r="E2266" s="37">
        <v>207.08000200000001</v>
      </c>
      <c r="F2266" s="37">
        <v>207.979996</v>
      </c>
      <c r="G2266" s="38">
        <v>89351900</v>
      </c>
      <c r="H2266" s="37">
        <v>177.76666299999999</v>
      </c>
      <c r="I2266" s="41">
        <f t="shared" si="262"/>
        <v>0.85472962024674715</v>
      </c>
      <c r="J2266" s="41">
        <f t="shared" ca="1" si="263"/>
        <v>1</v>
      </c>
      <c r="K2266" s="37">
        <f t="shared" si="264"/>
        <v>177.4</v>
      </c>
      <c r="L2266" s="37">
        <f t="shared" si="265"/>
        <v>178.22</v>
      </c>
      <c r="M2266" s="37">
        <f t="shared" si="266"/>
        <v>177</v>
      </c>
      <c r="N2266" s="37">
        <f t="shared" si="267"/>
        <v>177.77</v>
      </c>
      <c r="O2266" s="38">
        <f t="shared" ca="1" si="268"/>
        <v>89351900</v>
      </c>
    </row>
    <row r="2267" spans="1:15" x14ac:dyDescent="0.4">
      <c r="A2267">
        <v>2252</v>
      </c>
      <c r="B2267" s="63">
        <v>42101</v>
      </c>
      <c r="C2267" s="37">
        <v>207.86000100000001</v>
      </c>
      <c r="D2267" s="37">
        <v>208.759995</v>
      </c>
      <c r="E2267" s="37">
        <v>207.240005</v>
      </c>
      <c r="F2267" s="37">
        <v>207.279999</v>
      </c>
      <c r="G2267" s="38">
        <v>81236300</v>
      </c>
      <c r="H2267" s="37">
        <v>177.16833500000001</v>
      </c>
      <c r="I2267" s="41">
        <f t="shared" si="262"/>
        <v>0.854729524578973</v>
      </c>
      <c r="J2267" s="41">
        <f t="shared" ca="1" si="263"/>
        <v>1</v>
      </c>
      <c r="K2267" s="37">
        <f t="shared" si="264"/>
        <v>177.66</v>
      </c>
      <c r="L2267" s="37">
        <f t="shared" si="265"/>
        <v>178.43</v>
      </c>
      <c r="M2267" s="37">
        <f t="shared" si="266"/>
        <v>177.13</v>
      </c>
      <c r="N2267" s="37">
        <f t="shared" si="267"/>
        <v>177.17</v>
      </c>
      <c r="O2267" s="38">
        <f t="shared" ca="1" si="268"/>
        <v>81236300</v>
      </c>
    </row>
    <row r="2268" spans="1:15" x14ac:dyDescent="0.4">
      <c r="A2268">
        <v>2253</v>
      </c>
      <c r="B2268" s="63">
        <v>42100</v>
      </c>
      <c r="C2268" s="37">
        <v>205.36999499999999</v>
      </c>
      <c r="D2268" s="37">
        <v>208.449997</v>
      </c>
      <c r="E2268" s="37">
        <v>205.21000699999999</v>
      </c>
      <c r="F2268" s="37">
        <v>207.83000200000001</v>
      </c>
      <c r="G2268" s="38">
        <v>114368200</v>
      </c>
      <c r="H2268" s="37">
        <v>177.638428</v>
      </c>
      <c r="I2268" s="41">
        <f t="shared" si="262"/>
        <v>0.85472947260039966</v>
      </c>
      <c r="J2268" s="41">
        <f t="shared" ca="1" si="263"/>
        <v>1</v>
      </c>
      <c r="K2268" s="37">
        <f t="shared" si="264"/>
        <v>175.54</v>
      </c>
      <c r="L2268" s="37">
        <f t="shared" si="265"/>
        <v>178.17</v>
      </c>
      <c r="M2268" s="37">
        <f t="shared" si="266"/>
        <v>175.4</v>
      </c>
      <c r="N2268" s="37">
        <f t="shared" si="267"/>
        <v>177.64</v>
      </c>
      <c r="O2268" s="38">
        <f t="shared" ca="1" si="268"/>
        <v>114368200</v>
      </c>
    </row>
    <row r="2269" spans="1:15" x14ac:dyDescent="0.4">
      <c r="A2269">
        <v>2254</v>
      </c>
      <c r="B2269" s="63">
        <v>42096</v>
      </c>
      <c r="C2269" s="37">
        <v>205.61999499999999</v>
      </c>
      <c r="D2269" s="37">
        <v>206.979996</v>
      </c>
      <c r="E2269" s="37">
        <v>205.39999399999999</v>
      </c>
      <c r="F2269" s="37">
        <v>206.44000199999999</v>
      </c>
      <c r="G2269" s="38">
        <v>86900900</v>
      </c>
      <c r="H2269" s="37">
        <v>176.450333</v>
      </c>
      <c r="I2269" s="41">
        <f t="shared" si="262"/>
        <v>0.85472937071566202</v>
      </c>
      <c r="J2269" s="41">
        <f t="shared" ca="1" si="263"/>
        <v>1</v>
      </c>
      <c r="K2269" s="37">
        <f t="shared" si="264"/>
        <v>175.75</v>
      </c>
      <c r="L2269" s="37">
        <f t="shared" si="265"/>
        <v>176.91</v>
      </c>
      <c r="M2269" s="37">
        <f t="shared" si="266"/>
        <v>175.56</v>
      </c>
      <c r="N2269" s="37">
        <f t="shared" si="267"/>
        <v>176.45</v>
      </c>
      <c r="O2269" s="38">
        <f t="shared" ca="1" si="268"/>
        <v>86900900</v>
      </c>
    </row>
    <row r="2270" spans="1:15" x14ac:dyDescent="0.4">
      <c r="A2270">
        <v>2255</v>
      </c>
      <c r="B2270" s="63">
        <v>42095</v>
      </c>
      <c r="C2270" s="37">
        <v>206.38999899999999</v>
      </c>
      <c r="D2270" s="37">
        <v>206.41999799999999</v>
      </c>
      <c r="E2270" s="37">
        <v>204.509995</v>
      </c>
      <c r="F2270" s="37">
        <v>205.699997</v>
      </c>
      <c r="G2270" s="38">
        <v>137303600</v>
      </c>
      <c r="H2270" s="37">
        <v>175.81785600000001</v>
      </c>
      <c r="I2270" s="41">
        <f t="shared" si="262"/>
        <v>0.85472950201355624</v>
      </c>
      <c r="J2270" s="41">
        <f t="shared" ca="1" si="263"/>
        <v>1</v>
      </c>
      <c r="K2270" s="37">
        <f t="shared" si="264"/>
        <v>176.41</v>
      </c>
      <c r="L2270" s="37">
        <f t="shared" si="265"/>
        <v>176.43</v>
      </c>
      <c r="M2270" s="37">
        <f t="shared" si="266"/>
        <v>174.8</v>
      </c>
      <c r="N2270" s="37">
        <f t="shared" si="267"/>
        <v>175.82</v>
      </c>
      <c r="O2270" s="38">
        <f t="shared" ca="1" si="268"/>
        <v>137303600</v>
      </c>
    </row>
    <row r="2271" spans="1:15" x14ac:dyDescent="0.4">
      <c r="A2271">
        <v>2256</v>
      </c>
      <c r="B2271" s="63">
        <v>42094</v>
      </c>
      <c r="C2271" s="37">
        <v>207.259995</v>
      </c>
      <c r="D2271" s="37">
        <v>208.10000600000001</v>
      </c>
      <c r="E2271" s="37">
        <v>206.36000100000001</v>
      </c>
      <c r="F2271" s="37">
        <v>206.429993</v>
      </c>
      <c r="G2271" s="38">
        <v>126768700</v>
      </c>
      <c r="H2271" s="37">
        <v>176.44181800000001</v>
      </c>
      <c r="I2271" s="41">
        <f t="shared" si="262"/>
        <v>0.85472956441944958</v>
      </c>
      <c r="J2271" s="41">
        <f t="shared" ca="1" si="263"/>
        <v>1</v>
      </c>
      <c r="K2271" s="37">
        <f t="shared" si="264"/>
        <v>177.15</v>
      </c>
      <c r="L2271" s="37">
        <f t="shared" si="265"/>
        <v>177.87</v>
      </c>
      <c r="M2271" s="37">
        <f t="shared" si="266"/>
        <v>176.38</v>
      </c>
      <c r="N2271" s="37">
        <f t="shared" si="267"/>
        <v>176.44</v>
      </c>
      <c r="O2271" s="38">
        <f t="shared" ca="1" si="268"/>
        <v>126768700</v>
      </c>
    </row>
    <row r="2272" spans="1:15" x14ac:dyDescent="0.4">
      <c r="A2272">
        <v>2257</v>
      </c>
      <c r="B2272" s="63">
        <v>42093</v>
      </c>
      <c r="C2272" s="37">
        <v>206.979996</v>
      </c>
      <c r="D2272" s="37">
        <v>208.61000100000001</v>
      </c>
      <c r="E2272" s="37">
        <v>206.96000699999999</v>
      </c>
      <c r="F2272" s="37">
        <v>208.25</v>
      </c>
      <c r="G2272" s="38">
        <v>96180400</v>
      </c>
      <c r="H2272" s="37">
        <v>177.99743699999999</v>
      </c>
      <c r="I2272" s="41">
        <f t="shared" si="262"/>
        <v>0.85472958943577426</v>
      </c>
      <c r="J2272" s="41">
        <f t="shared" ca="1" si="263"/>
        <v>1</v>
      </c>
      <c r="K2272" s="37">
        <f t="shared" si="264"/>
        <v>176.91</v>
      </c>
      <c r="L2272" s="37">
        <f t="shared" si="265"/>
        <v>178.31</v>
      </c>
      <c r="M2272" s="37">
        <f t="shared" si="266"/>
        <v>176.89</v>
      </c>
      <c r="N2272" s="37">
        <f t="shared" si="267"/>
        <v>178</v>
      </c>
      <c r="O2272" s="38">
        <f t="shared" ca="1" si="268"/>
        <v>96180400</v>
      </c>
    </row>
    <row r="2273" spans="1:15" x14ac:dyDescent="0.4">
      <c r="A2273">
        <v>2258</v>
      </c>
      <c r="B2273" s="63">
        <v>42090</v>
      </c>
      <c r="C2273" s="37">
        <v>205.13000500000001</v>
      </c>
      <c r="D2273" s="37">
        <v>205.949997</v>
      </c>
      <c r="E2273" s="37">
        <v>204.89999399999999</v>
      </c>
      <c r="F2273" s="37">
        <v>205.740005</v>
      </c>
      <c r="G2273" s="38">
        <v>118939000</v>
      </c>
      <c r="H2273" s="37">
        <v>175.85209699999999</v>
      </c>
      <c r="I2273" s="41">
        <f t="shared" si="262"/>
        <v>0.854729720649127</v>
      </c>
      <c r="J2273" s="41">
        <f t="shared" ca="1" si="263"/>
        <v>1</v>
      </c>
      <c r="K2273" s="37">
        <f t="shared" si="264"/>
        <v>175.33</v>
      </c>
      <c r="L2273" s="37">
        <f t="shared" si="265"/>
        <v>176.03</v>
      </c>
      <c r="M2273" s="37">
        <f t="shared" si="266"/>
        <v>175.13</v>
      </c>
      <c r="N2273" s="37">
        <f t="shared" si="267"/>
        <v>175.85</v>
      </c>
      <c r="O2273" s="38">
        <f t="shared" ca="1" si="268"/>
        <v>118939000</v>
      </c>
    </row>
    <row r="2274" spans="1:15" x14ac:dyDescent="0.4">
      <c r="A2274">
        <v>2259</v>
      </c>
      <c r="B2274" s="63">
        <v>42089</v>
      </c>
      <c r="C2274" s="37">
        <v>204.96000699999999</v>
      </c>
      <c r="D2274" s="37">
        <v>206.36999499999999</v>
      </c>
      <c r="E2274" s="37">
        <v>204.11999499999999</v>
      </c>
      <c r="F2274" s="37">
        <v>205.270004</v>
      </c>
      <c r="G2274" s="38">
        <v>153067200</v>
      </c>
      <c r="H2274" s="37">
        <v>175.450333</v>
      </c>
      <c r="I2274" s="41">
        <f t="shared" si="262"/>
        <v>0.85472952492367082</v>
      </c>
      <c r="J2274" s="41">
        <f t="shared" ca="1" si="263"/>
        <v>1</v>
      </c>
      <c r="K2274" s="37">
        <f t="shared" si="264"/>
        <v>175.19</v>
      </c>
      <c r="L2274" s="37">
        <f t="shared" si="265"/>
        <v>176.39</v>
      </c>
      <c r="M2274" s="37">
        <f t="shared" si="266"/>
        <v>174.47</v>
      </c>
      <c r="N2274" s="37">
        <f t="shared" si="267"/>
        <v>175.45</v>
      </c>
      <c r="O2274" s="38">
        <f t="shared" ca="1" si="268"/>
        <v>153067200</v>
      </c>
    </row>
    <row r="2275" spans="1:15" x14ac:dyDescent="0.4">
      <c r="A2275">
        <v>2260</v>
      </c>
      <c r="B2275" s="63">
        <v>42088</v>
      </c>
      <c r="C2275" s="37">
        <v>209.070007</v>
      </c>
      <c r="D2275" s="37">
        <v>209.35000600000001</v>
      </c>
      <c r="E2275" s="37">
        <v>205.71000699999999</v>
      </c>
      <c r="F2275" s="37">
        <v>205.759995</v>
      </c>
      <c r="G2275" s="38">
        <v>159521700</v>
      </c>
      <c r="H2275" s="37">
        <v>175.86917099999999</v>
      </c>
      <c r="I2275" s="41">
        <f t="shared" si="262"/>
        <v>0.85472966209976819</v>
      </c>
      <c r="J2275" s="41">
        <f t="shared" ca="1" si="263"/>
        <v>1</v>
      </c>
      <c r="K2275" s="37">
        <f t="shared" si="264"/>
        <v>178.7</v>
      </c>
      <c r="L2275" s="37">
        <f t="shared" si="265"/>
        <v>178.94</v>
      </c>
      <c r="M2275" s="37">
        <f t="shared" si="266"/>
        <v>175.83</v>
      </c>
      <c r="N2275" s="37">
        <f t="shared" si="267"/>
        <v>175.87</v>
      </c>
      <c r="O2275" s="38">
        <f t="shared" ca="1" si="268"/>
        <v>159521700</v>
      </c>
    </row>
    <row r="2276" spans="1:15" x14ac:dyDescent="0.4">
      <c r="A2276">
        <v>2261</v>
      </c>
      <c r="B2276" s="63">
        <v>42087</v>
      </c>
      <c r="C2276" s="37">
        <v>209.85000600000001</v>
      </c>
      <c r="D2276" s="37">
        <v>210.39999399999999</v>
      </c>
      <c r="E2276" s="37">
        <v>208.740005</v>
      </c>
      <c r="F2276" s="37">
        <v>208.820007</v>
      </c>
      <c r="G2276" s="38">
        <v>77805300</v>
      </c>
      <c r="H2276" s="37">
        <v>178.484589</v>
      </c>
      <c r="I2276" s="41">
        <f t="shared" si="262"/>
        <v>0.85472935071781697</v>
      </c>
      <c r="J2276" s="41">
        <f t="shared" ca="1" si="263"/>
        <v>1</v>
      </c>
      <c r="K2276" s="37">
        <f t="shared" si="264"/>
        <v>179.36</v>
      </c>
      <c r="L2276" s="37">
        <f t="shared" si="265"/>
        <v>179.84</v>
      </c>
      <c r="M2276" s="37">
        <f t="shared" si="266"/>
        <v>178.42</v>
      </c>
      <c r="N2276" s="37">
        <f t="shared" si="267"/>
        <v>178.48</v>
      </c>
      <c r="O2276" s="38">
        <f t="shared" ca="1" si="268"/>
        <v>77805300</v>
      </c>
    </row>
    <row r="2277" spans="1:15" x14ac:dyDescent="0.4">
      <c r="A2277">
        <v>2262</v>
      </c>
      <c r="B2277" s="63">
        <v>42086</v>
      </c>
      <c r="C2277" s="37">
        <v>210.41999799999999</v>
      </c>
      <c r="D2277" s="37">
        <v>211.11000100000001</v>
      </c>
      <c r="E2277" s="37">
        <v>210</v>
      </c>
      <c r="F2277" s="37">
        <v>210</v>
      </c>
      <c r="G2277" s="38">
        <v>71784500</v>
      </c>
      <c r="H2277" s="37">
        <v>179.49319499999999</v>
      </c>
      <c r="I2277" s="41">
        <f t="shared" si="262"/>
        <v>0.85472949999999992</v>
      </c>
      <c r="J2277" s="41">
        <f t="shared" ca="1" si="263"/>
        <v>1</v>
      </c>
      <c r="K2277" s="37">
        <f t="shared" si="264"/>
        <v>179.85</v>
      </c>
      <c r="L2277" s="37">
        <f t="shared" si="265"/>
        <v>180.44</v>
      </c>
      <c r="M2277" s="37">
        <f t="shared" si="266"/>
        <v>179.49</v>
      </c>
      <c r="N2277" s="37">
        <f t="shared" si="267"/>
        <v>179.49</v>
      </c>
      <c r="O2277" s="38">
        <f t="shared" ca="1" si="268"/>
        <v>71784500</v>
      </c>
    </row>
    <row r="2278" spans="1:15" x14ac:dyDescent="0.4">
      <c r="A2278">
        <v>2263</v>
      </c>
      <c r="B2278" s="63">
        <v>42083</v>
      </c>
      <c r="C2278" s="37">
        <v>209.71000699999999</v>
      </c>
      <c r="D2278" s="37">
        <v>211.020004</v>
      </c>
      <c r="E2278" s="37">
        <v>209.490005</v>
      </c>
      <c r="F2278" s="37">
        <v>210.41000399999999</v>
      </c>
      <c r="G2278" s="38">
        <v>177715100</v>
      </c>
      <c r="H2278" s="37">
        <v>179.843628</v>
      </c>
      <c r="I2278" s="41">
        <f t="shared" si="262"/>
        <v>0.85472945478390849</v>
      </c>
      <c r="J2278" s="41">
        <f t="shared" ca="1" si="263"/>
        <v>1</v>
      </c>
      <c r="K2278" s="37">
        <f t="shared" si="264"/>
        <v>179.25</v>
      </c>
      <c r="L2278" s="37">
        <f t="shared" si="265"/>
        <v>180.37</v>
      </c>
      <c r="M2278" s="37">
        <f t="shared" si="266"/>
        <v>179.06</v>
      </c>
      <c r="N2278" s="37">
        <f t="shared" si="267"/>
        <v>179.84</v>
      </c>
      <c r="O2278" s="38">
        <f t="shared" ca="1" si="268"/>
        <v>177715100</v>
      </c>
    </row>
    <row r="2279" spans="1:15" x14ac:dyDescent="0.4">
      <c r="A2279">
        <v>2264</v>
      </c>
      <c r="B2279" s="63">
        <v>42082</v>
      </c>
      <c r="C2279" s="37">
        <v>209.96000699999999</v>
      </c>
      <c r="D2279" s="37">
        <v>210.470001</v>
      </c>
      <c r="E2279" s="37">
        <v>209.029999</v>
      </c>
      <c r="F2279" s="37">
        <v>209.5</v>
      </c>
      <c r="G2279" s="38">
        <v>117917300</v>
      </c>
      <c r="H2279" s="37">
        <v>178.27005</v>
      </c>
      <c r="I2279" s="41">
        <f t="shared" si="262"/>
        <v>0.85093102625298334</v>
      </c>
      <c r="J2279" s="41">
        <f t="shared" ca="1" si="263"/>
        <v>1</v>
      </c>
      <c r="K2279" s="37">
        <f t="shared" si="264"/>
        <v>178.66</v>
      </c>
      <c r="L2279" s="37">
        <f t="shared" si="265"/>
        <v>179.1</v>
      </c>
      <c r="M2279" s="37">
        <f t="shared" si="266"/>
        <v>177.87</v>
      </c>
      <c r="N2279" s="37">
        <f t="shared" si="267"/>
        <v>178.27</v>
      </c>
      <c r="O2279" s="38">
        <f t="shared" ca="1" si="268"/>
        <v>117917300</v>
      </c>
    </row>
    <row r="2280" spans="1:15" x14ac:dyDescent="0.4">
      <c r="A2280">
        <v>2265</v>
      </c>
      <c r="B2280" s="63">
        <v>42081</v>
      </c>
      <c r="C2280" s="37">
        <v>207.38999899999999</v>
      </c>
      <c r="D2280" s="37">
        <v>211.270004</v>
      </c>
      <c r="E2280" s="37">
        <v>206.61999499999999</v>
      </c>
      <c r="F2280" s="37">
        <v>210.46000699999999</v>
      </c>
      <c r="G2280" s="38">
        <v>228808500</v>
      </c>
      <c r="H2280" s="37">
        <v>179.08698999999999</v>
      </c>
      <c r="I2280" s="41">
        <f t="shared" si="262"/>
        <v>0.85093121754006207</v>
      </c>
      <c r="J2280" s="41">
        <f t="shared" ca="1" si="263"/>
        <v>1</v>
      </c>
      <c r="K2280" s="37">
        <f t="shared" si="264"/>
        <v>176.47</v>
      </c>
      <c r="L2280" s="37">
        <f t="shared" si="265"/>
        <v>179.78</v>
      </c>
      <c r="M2280" s="37">
        <f t="shared" si="266"/>
        <v>175.82</v>
      </c>
      <c r="N2280" s="37">
        <f t="shared" si="267"/>
        <v>179.09</v>
      </c>
      <c r="O2280" s="38">
        <f t="shared" ca="1" si="268"/>
        <v>228808500</v>
      </c>
    </row>
    <row r="2281" spans="1:15" x14ac:dyDescent="0.4">
      <c r="A2281">
        <v>2266</v>
      </c>
      <c r="B2281" s="63">
        <v>42080</v>
      </c>
      <c r="C2281" s="37">
        <v>207.69000199999999</v>
      </c>
      <c r="D2281" s="37">
        <v>208.41999799999999</v>
      </c>
      <c r="E2281" s="37">
        <v>206.979996</v>
      </c>
      <c r="F2281" s="37">
        <v>207.96000699999999</v>
      </c>
      <c r="G2281" s="38">
        <v>94510400</v>
      </c>
      <c r="H2281" s="37">
        <v>176.95967099999999</v>
      </c>
      <c r="I2281" s="41">
        <f t="shared" si="262"/>
        <v>0.85093126102847261</v>
      </c>
      <c r="J2281" s="41">
        <f t="shared" ca="1" si="263"/>
        <v>1</v>
      </c>
      <c r="K2281" s="37">
        <f t="shared" si="264"/>
        <v>176.73</v>
      </c>
      <c r="L2281" s="37">
        <f t="shared" si="265"/>
        <v>177.35</v>
      </c>
      <c r="M2281" s="37">
        <f t="shared" si="266"/>
        <v>176.13</v>
      </c>
      <c r="N2281" s="37">
        <f t="shared" si="267"/>
        <v>176.96</v>
      </c>
      <c r="O2281" s="38">
        <f t="shared" ca="1" si="268"/>
        <v>94510400</v>
      </c>
    </row>
    <row r="2282" spans="1:15" x14ac:dyDescent="0.4">
      <c r="A2282">
        <v>2267</v>
      </c>
      <c r="B2282" s="63">
        <v>42079</v>
      </c>
      <c r="C2282" s="37">
        <v>206.71000699999999</v>
      </c>
      <c r="D2282" s="37">
        <v>208.69000199999999</v>
      </c>
      <c r="E2282" s="37">
        <v>205.86000100000001</v>
      </c>
      <c r="F2282" s="37">
        <v>208.58000200000001</v>
      </c>
      <c r="G2282" s="38">
        <v>136099200</v>
      </c>
      <c r="H2282" s="37">
        <v>177.487244</v>
      </c>
      <c r="I2282" s="41">
        <f t="shared" si="262"/>
        <v>0.85093126041872413</v>
      </c>
      <c r="J2282" s="41">
        <f t="shared" ca="1" si="263"/>
        <v>1</v>
      </c>
      <c r="K2282" s="37">
        <f t="shared" si="264"/>
        <v>175.9</v>
      </c>
      <c r="L2282" s="37">
        <f t="shared" si="265"/>
        <v>177.58</v>
      </c>
      <c r="M2282" s="37">
        <f t="shared" si="266"/>
        <v>175.17</v>
      </c>
      <c r="N2282" s="37">
        <f t="shared" si="267"/>
        <v>177.49</v>
      </c>
      <c r="O2282" s="38">
        <f t="shared" ca="1" si="268"/>
        <v>136099200</v>
      </c>
    </row>
    <row r="2283" spans="1:15" x14ac:dyDescent="0.4">
      <c r="A2283">
        <v>2268</v>
      </c>
      <c r="B2283" s="63">
        <v>42076</v>
      </c>
      <c r="C2283" s="37">
        <v>206.770004</v>
      </c>
      <c r="D2283" s="37">
        <v>207.929993</v>
      </c>
      <c r="E2283" s="37">
        <v>204.58000200000001</v>
      </c>
      <c r="F2283" s="37">
        <v>205.83000200000001</v>
      </c>
      <c r="G2283" s="38">
        <v>162410900</v>
      </c>
      <c r="H2283" s="37">
        <v>175.14717099999999</v>
      </c>
      <c r="I2283" s="41">
        <f t="shared" si="262"/>
        <v>0.8509312019537365</v>
      </c>
      <c r="J2283" s="41">
        <f t="shared" ca="1" si="263"/>
        <v>1</v>
      </c>
      <c r="K2283" s="37">
        <f t="shared" si="264"/>
        <v>175.95</v>
      </c>
      <c r="L2283" s="37">
        <f t="shared" si="265"/>
        <v>176.93</v>
      </c>
      <c r="M2283" s="37">
        <f t="shared" si="266"/>
        <v>174.08</v>
      </c>
      <c r="N2283" s="37">
        <f t="shared" si="267"/>
        <v>175.15</v>
      </c>
      <c r="O2283" s="38">
        <f t="shared" ca="1" si="268"/>
        <v>162410900</v>
      </c>
    </row>
    <row r="2284" spans="1:15" x14ac:dyDescent="0.4">
      <c r="A2284">
        <v>2269</v>
      </c>
      <c r="B2284" s="63">
        <v>42075</v>
      </c>
      <c r="C2284" s="37">
        <v>205.259995</v>
      </c>
      <c r="D2284" s="37">
        <v>207.179993</v>
      </c>
      <c r="E2284" s="37">
        <v>205.199997</v>
      </c>
      <c r="F2284" s="37">
        <v>207.10000600000001</v>
      </c>
      <c r="G2284" s="38">
        <v>93993500</v>
      </c>
      <c r="H2284" s="37">
        <v>176.227844</v>
      </c>
      <c r="I2284" s="41">
        <f t="shared" si="262"/>
        <v>0.85093113903627793</v>
      </c>
      <c r="J2284" s="41">
        <f t="shared" ca="1" si="263"/>
        <v>1</v>
      </c>
      <c r="K2284" s="37">
        <f t="shared" si="264"/>
        <v>174.66</v>
      </c>
      <c r="L2284" s="37">
        <f t="shared" si="265"/>
        <v>176.3</v>
      </c>
      <c r="M2284" s="37">
        <f t="shared" si="266"/>
        <v>174.61</v>
      </c>
      <c r="N2284" s="37">
        <f t="shared" si="267"/>
        <v>176.23</v>
      </c>
      <c r="O2284" s="38">
        <f t="shared" ca="1" si="268"/>
        <v>93993500</v>
      </c>
    </row>
    <row r="2285" spans="1:15" x14ac:dyDescent="0.4">
      <c r="A2285">
        <v>2270</v>
      </c>
      <c r="B2285" s="63">
        <v>42074</v>
      </c>
      <c r="C2285" s="37">
        <v>205.28999300000001</v>
      </c>
      <c r="D2285" s="37">
        <v>205.5</v>
      </c>
      <c r="E2285" s="37">
        <v>204.39999399999999</v>
      </c>
      <c r="F2285" s="37">
        <v>204.5</v>
      </c>
      <c r="G2285" s="38">
        <v>110145700</v>
      </c>
      <c r="H2285" s="37">
        <v>174.01539600000001</v>
      </c>
      <c r="I2285" s="41">
        <f t="shared" si="262"/>
        <v>0.85093103178484109</v>
      </c>
      <c r="J2285" s="41">
        <f t="shared" ca="1" si="263"/>
        <v>1</v>
      </c>
      <c r="K2285" s="37">
        <f t="shared" si="264"/>
        <v>174.69</v>
      </c>
      <c r="L2285" s="37">
        <f t="shared" si="265"/>
        <v>174.87</v>
      </c>
      <c r="M2285" s="37">
        <f t="shared" si="266"/>
        <v>173.93</v>
      </c>
      <c r="N2285" s="37">
        <f t="shared" si="267"/>
        <v>174.02</v>
      </c>
      <c r="O2285" s="38">
        <f t="shared" ca="1" si="268"/>
        <v>110145700</v>
      </c>
    </row>
    <row r="2286" spans="1:15" x14ac:dyDescent="0.4">
      <c r="A2286">
        <v>2271</v>
      </c>
      <c r="B2286" s="63">
        <v>42073</v>
      </c>
      <c r="C2286" s="37">
        <v>206.71000699999999</v>
      </c>
      <c r="D2286" s="37">
        <v>206.80999800000001</v>
      </c>
      <c r="E2286" s="37">
        <v>204.929993</v>
      </c>
      <c r="F2286" s="37">
        <v>204.979996</v>
      </c>
      <c r="G2286" s="38">
        <v>157121300</v>
      </c>
      <c r="H2286" s="37">
        <v>174.42387400000001</v>
      </c>
      <c r="I2286" s="41">
        <f t="shared" si="262"/>
        <v>0.85093120013525614</v>
      </c>
      <c r="J2286" s="41">
        <f t="shared" ca="1" si="263"/>
        <v>1</v>
      </c>
      <c r="K2286" s="37">
        <f t="shared" si="264"/>
        <v>175.9</v>
      </c>
      <c r="L2286" s="37">
        <f t="shared" si="265"/>
        <v>175.98</v>
      </c>
      <c r="M2286" s="37">
        <f t="shared" si="266"/>
        <v>174.38</v>
      </c>
      <c r="N2286" s="37">
        <f t="shared" si="267"/>
        <v>174.42</v>
      </c>
      <c r="O2286" s="38">
        <f t="shared" ca="1" si="268"/>
        <v>157121300</v>
      </c>
    </row>
    <row r="2287" spans="1:15" x14ac:dyDescent="0.4">
      <c r="A2287">
        <v>2272</v>
      </c>
      <c r="B2287" s="63">
        <v>42072</v>
      </c>
      <c r="C2287" s="37">
        <v>207.740005</v>
      </c>
      <c r="D2287" s="37">
        <v>208.78999300000001</v>
      </c>
      <c r="E2287" s="37">
        <v>207.550003</v>
      </c>
      <c r="F2287" s="37">
        <v>208.36000100000001</v>
      </c>
      <c r="G2287" s="38">
        <v>89818900</v>
      </c>
      <c r="H2287" s="37">
        <v>177.30003400000001</v>
      </c>
      <c r="I2287" s="41">
        <f t="shared" si="262"/>
        <v>0.85093123991682074</v>
      </c>
      <c r="J2287" s="41">
        <f t="shared" ca="1" si="263"/>
        <v>1</v>
      </c>
      <c r="K2287" s="37">
        <f t="shared" si="264"/>
        <v>176.77</v>
      </c>
      <c r="L2287" s="37">
        <f t="shared" si="265"/>
        <v>177.67</v>
      </c>
      <c r="M2287" s="37">
        <f t="shared" si="266"/>
        <v>176.61</v>
      </c>
      <c r="N2287" s="37">
        <f t="shared" si="267"/>
        <v>177.3</v>
      </c>
      <c r="O2287" s="38">
        <f t="shared" ca="1" si="268"/>
        <v>89818900</v>
      </c>
    </row>
    <row r="2288" spans="1:15" x14ac:dyDescent="0.4">
      <c r="A2288">
        <v>2273</v>
      </c>
      <c r="B2288" s="63">
        <v>42069</v>
      </c>
      <c r="C2288" s="37">
        <v>209.41999799999999</v>
      </c>
      <c r="D2288" s="37">
        <v>209.94000199999999</v>
      </c>
      <c r="E2288" s="37">
        <v>207.10000600000001</v>
      </c>
      <c r="F2288" s="37">
        <v>207.5</v>
      </c>
      <c r="G2288" s="38">
        <v>188128000</v>
      </c>
      <c r="H2288" s="37">
        <v>176.56822199999999</v>
      </c>
      <c r="I2288" s="41">
        <f t="shared" si="262"/>
        <v>0.85093119036144571</v>
      </c>
      <c r="J2288" s="41">
        <f t="shared" ca="1" si="263"/>
        <v>1</v>
      </c>
      <c r="K2288" s="37">
        <f t="shared" si="264"/>
        <v>178.2</v>
      </c>
      <c r="L2288" s="37">
        <f t="shared" si="265"/>
        <v>178.64</v>
      </c>
      <c r="M2288" s="37">
        <f t="shared" si="266"/>
        <v>176.23</v>
      </c>
      <c r="N2288" s="37">
        <f t="shared" si="267"/>
        <v>176.57</v>
      </c>
      <c r="O2288" s="38">
        <f t="shared" ca="1" si="268"/>
        <v>188128000</v>
      </c>
    </row>
    <row r="2289" spans="1:15" x14ac:dyDescent="0.4">
      <c r="A2289">
        <v>2274</v>
      </c>
      <c r="B2289" s="63">
        <v>42068</v>
      </c>
      <c r="C2289" s="37">
        <v>210.61999499999999</v>
      </c>
      <c r="D2289" s="37">
        <v>210.800003</v>
      </c>
      <c r="E2289" s="37">
        <v>209.85000600000001</v>
      </c>
      <c r="F2289" s="37">
        <v>210.46000699999999</v>
      </c>
      <c r="G2289" s="38">
        <v>76873000</v>
      </c>
      <c r="H2289" s="37">
        <v>179.08698999999999</v>
      </c>
      <c r="I2289" s="41">
        <f t="shared" si="262"/>
        <v>0.85093121754006207</v>
      </c>
      <c r="J2289" s="41">
        <f t="shared" ca="1" si="263"/>
        <v>1</v>
      </c>
      <c r="K2289" s="37">
        <f t="shared" si="264"/>
        <v>179.22</v>
      </c>
      <c r="L2289" s="37">
        <f t="shared" si="265"/>
        <v>179.38</v>
      </c>
      <c r="M2289" s="37">
        <f t="shared" si="266"/>
        <v>178.57</v>
      </c>
      <c r="N2289" s="37">
        <f t="shared" si="267"/>
        <v>179.09</v>
      </c>
      <c r="O2289" s="38">
        <f t="shared" ca="1" si="268"/>
        <v>76873000</v>
      </c>
    </row>
    <row r="2290" spans="1:15" x14ac:dyDescent="0.4">
      <c r="A2290">
        <v>2275</v>
      </c>
      <c r="B2290" s="63">
        <v>42067</v>
      </c>
      <c r="C2290" s="37">
        <v>210.39999399999999</v>
      </c>
      <c r="D2290" s="37">
        <v>210.490005</v>
      </c>
      <c r="E2290" s="37">
        <v>209.05999800000001</v>
      </c>
      <c r="F2290" s="37">
        <v>210.229996</v>
      </c>
      <c r="G2290" s="38">
        <v>114497200</v>
      </c>
      <c r="H2290" s="37">
        <v>178.89125100000001</v>
      </c>
      <c r="I2290" s="41">
        <f t="shared" si="262"/>
        <v>0.85093114400287584</v>
      </c>
      <c r="J2290" s="41">
        <f t="shared" ca="1" si="263"/>
        <v>1</v>
      </c>
      <c r="K2290" s="37">
        <f t="shared" si="264"/>
        <v>179.04</v>
      </c>
      <c r="L2290" s="37">
        <f t="shared" si="265"/>
        <v>179.11</v>
      </c>
      <c r="M2290" s="37">
        <f t="shared" si="266"/>
        <v>177.9</v>
      </c>
      <c r="N2290" s="37">
        <f t="shared" si="267"/>
        <v>178.89</v>
      </c>
      <c r="O2290" s="38">
        <f t="shared" ca="1" si="268"/>
        <v>114497200</v>
      </c>
    </row>
    <row r="2291" spans="1:15" x14ac:dyDescent="0.4">
      <c r="A2291">
        <v>2276</v>
      </c>
      <c r="B2291" s="63">
        <v>42066</v>
      </c>
      <c r="C2291" s="37">
        <v>211.470001</v>
      </c>
      <c r="D2291" s="37">
        <v>212.050003</v>
      </c>
      <c r="E2291" s="37">
        <v>210.08000200000001</v>
      </c>
      <c r="F2291" s="37">
        <v>211.11999499999999</v>
      </c>
      <c r="G2291" s="38">
        <v>110325800</v>
      </c>
      <c r="H2291" s="37">
        <v>179.648605</v>
      </c>
      <c r="I2291" s="41">
        <f t="shared" si="262"/>
        <v>0.85093126778446548</v>
      </c>
      <c r="J2291" s="41">
        <f t="shared" ca="1" si="263"/>
        <v>1</v>
      </c>
      <c r="K2291" s="37">
        <f t="shared" si="264"/>
        <v>179.95</v>
      </c>
      <c r="L2291" s="37">
        <f t="shared" si="265"/>
        <v>180.44</v>
      </c>
      <c r="M2291" s="37">
        <f t="shared" si="266"/>
        <v>178.76</v>
      </c>
      <c r="N2291" s="37">
        <f t="shared" si="267"/>
        <v>179.65</v>
      </c>
      <c r="O2291" s="38">
        <f t="shared" ca="1" si="268"/>
        <v>110325800</v>
      </c>
    </row>
    <row r="2292" spans="1:15" x14ac:dyDescent="0.4">
      <c r="A2292">
        <v>2277</v>
      </c>
      <c r="B2292" s="63">
        <v>42065</v>
      </c>
      <c r="C2292" s="37">
        <v>210.779999</v>
      </c>
      <c r="D2292" s="37">
        <v>212.05999800000001</v>
      </c>
      <c r="E2292" s="37">
        <v>210.720001</v>
      </c>
      <c r="F2292" s="37">
        <v>211.990005</v>
      </c>
      <c r="G2292" s="38">
        <v>87491400</v>
      </c>
      <c r="H2292" s="37">
        <v>180.38893100000001</v>
      </c>
      <c r="I2292" s="41">
        <f t="shared" si="262"/>
        <v>0.85093130216209967</v>
      </c>
      <c r="J2292" s="41">
        <f t="shared" ca="1" si="263"/>
        <v>1</v>
      </c>
      <c r="K2292" s="37">
        <f t="shared" si="264"/>
        <v>179.36</v>
      </c>
      <c r="L2292" s="37">
        <f t="shared" si="265"/>
        <v>180.45</v>
      </c>
      <c r="M2292" s="37">
        <f t="shared" si="266"/>
        <v>179.31</v>
      </c>
      <c r="N2292" s="37">
        <f t="shared" si="267"/>
        <v>180.39</v>
      </c>
      <c r="O2292" s="38">
        <f t="shared" ca="1" si="268"/>
        <v>87491400</v>
      </c>
    </row>
    <row r="2293" spans="1:15" x14ac:dyDescent="0.4">
      <c r="A2293">
        <v>2278</v>
      </c>
      <c r="B2293" s="63">
        <v>42062</v>
      </c>
      <c r="C2293" s="37">
        <v>211.259995</v>
      </c>
      <c r="D2293" s="37">
        <v>211.58000200000001</v>
      </c>
      <c r="E2293" s="37">
        <v>210.60000600000001</v>
      </c>
      <c r="F2293" s="37">
        <v>210.66000399999999</v>
      </c>
      <c r="G2293" s="38">
        <v>108076000</v>
      </c>
      <c r="H2293" s="37">
        <v>179.25709499999999</v>
      </c>
      <c r="I2293" s="41">
        <f t="shared" si="262"/>
        <v>0.85093084399637631</v>
      </c>
      <c r="J2293" s="41">
        <f t="shared" ca="1" si="263"/>
        <v>1</v>
      </c>
      <c r="K2293" s="37">
        <f t="shared" si="264"/>
        <v>179.77</v>
      </c>
      <c r="L2293" s="37">
        <f t="shared" si="265"/>
        <v>180.04</v>
      </c>
      <c r="M2293" s="37">
        <f t="shared" si="266"/>
        <v>179.21</v>
      </c>
      <c r="N2293" s="37">
        <f t="shared" si="267"/>
        <v>179.26</v>
      </c>
      <c r="O2293" s="38">
        <f t="shared" ca="1" si="268"/>
        <v>108076000</v>
      </c>
    </row>
    <row r="2294" spans="1:15" x14ac:dyDescent="0.4">
      <c r="A2294">
        <v>2279</v>
      </c>
      <c r="B2294" s="63">
        <v>42061</v>
      </c>
      <c r="C2294" s="37">
        <v>211.520004</v>
      </c>
      <c r="D2294" s="37">
        <v>211.71000699999999</v>
      </c>
      <c r="E2294" s="37">
        <v>210.64999399999999</v>
      </c>
      <c r="F2294" s="37">
        <v>211.38000500000001</v>
      </c>
      <c r="G2294" s="38">
        <v>72697900</v>
      </c>
      <c r="H2294" s="37">
        <v>179.86979700000001</v>
      </c>
      <c r="I2294" s="41">
        <f t="shared" si="262"/>
        <v>0.85093099037442066</v>
      </c>
      <c r="J2294" s="41">
        <f t="shared" ca="1" si="263"/>
        <v>1</v>
      </c>
      <c r="K2294" s="37">
        <f t="shared" si="264"/>
        <v>179.99</v>
      </c>
      <c r="L2294" s="37">
        <f t="shared" si="265"/>
        <v>180.15</v>
      </c>
      <c r="M2294" s="37">
        <f t="shared" si="266"/>
        <v>179.25</v>
      </c>
      <c r="N2294" s="37">
        <f t="shared" si="267"/>
        <v>179.87</v>
      </c>
      <c r="O2294" s="38">
        <f t="shared" ca="1" si="268"/>
        <v>72697900</v>
      </c>
    </row>
    <row r="2295" spans="1:15" x14ac:dyDescent="0.4">
      <c r="A2295">
        <v>2280</v>
      </c>
      <c r="B2295" s="63">
        <v>42060</v>
      </c>
      <c r="C2295" s="37">
        <v>211.66000399999999</v>
      </c>
      <c r="D2295" s="37">
        <v>212.240005</v>
      </c>
      <c r="E2295" s="37">
        <v>211.220001</v>
      </c>
      <c r="F2295" s="37">
        <v>211.63000500000001</v>
      </c>
      <c r="G2295" s="38">
        <v>73061700</v>
      </c>
      <c r="H2295" s="37">
        <v>180.08256499999999</v>
      </c>
      <c r="I2295" s="41">
        <f t="shared" si="262"/>
        <v>0.85093115695007415</v>
      </c>
      <c r="J2295" s="41">
        <f t="shared" ca="1" si="263"/>
        <v>1</v>
      </c>
      <c r="K2295" s="37">
        <f t="shared" si="264"/>
        <v>180.11</v>
      </c>
      <c r="L2295" s="37">
        <f t="shared" si="265"/>
        <v>180.6</v>
      </c>
      <c r="M2295" s="37">
        <f t="shared" si="266"/>
        <v>179.73</v>
      </c>
      <c r="N2295" s="37">
        <f t="shared" si="267"/>
        <v>180.08</v>
      </c>
      <c r="O2295" s="38">
        <f t="shared" ca="1" si="268"/>
        <v>73061700</v>
      </c>
    </row>
    <row r="2296" spans="1:15" x14ac:dyDescent="0.4">
      <c r="A2296">
        <v>2281</v>
      </c>
      <c r="B2296" s="63">
        <v>42059</v>
      </c>
      <c r="C2296" s="37">
        <v>211.11999499999999</v>
      </c>
      <c r="D2296" s="37">
        <v>212.050003</v>
      </c>
      <c r="E2296" s="37">
        <v>210.759995</v>
      </c>
      <c r="F2296" s="37">
        <v>211.80999800000001</v>
      </c>
      <c r="G2296" s="38">
        <v>72472300</v>
      </c>
      <c r="H2296" s="37">
        <v>180.235703</v>
      </c>
      <c r="I2296" s="41">
        <f t="shared" si="262"/>
        <v>0.85093104528521823</v>
      </c>
      <c r="J2296" s="41">
        <f t="shared" ca="1" si="263"/>
        <v>1</v>
      </c>
      <c r="K2296" s="37">
        <f t="shared" si="264"/>
        <v>179.65</v>
      </c>
      <c r="L2296" s="37">
        <f t="shared" si="265"/>
        <v>180.44</v>
      </c>
      <c r="M2296" s="37">
        <f t="shared" si="266"/>
        <v>179.34</v>
      </c>
      <c r="N2296" s="37">
        <f t="shared" si="267"/>
        <v>180.24</v>
      </c>
      <c r="O2296" s="38">
        <f t="shared" ca="1" si="268"/>
        <v>72472300</v>
      </c>
    </row>
    <row r="2297" spans="1:15" x14ac:dyDescent="0.4">
      <c r="A2297">
        <v>2282</v>
      </c>
      <c r="B2297" s="63">
        <v>42058</v>
      </c>
      <c r="C2297" s="37">
        <v>210.94000199999999</v>
      </c>
      <c r="D2297" s="37">
        <v>211.21000699999999</v>
      </c>
      <c r="E2297" s="37">
        <v>210.479996</v>
      </c>
      <c r="F2297" s="37">
        <v>211.21000699999999</v>
      </c>
      <c r="G2297" s="38">
        <v>74411100</v>
      </c>
      <c r="H2297" s="37">
        <v>179.72515899999999</v>
      </c>
      <c r="I2297" s="41">
        <f t="shared" si="262"/>
        <v>0.85093107827982795</v>
      </c>
      <c r="J2297" s="41">
        <f t="shared" ca="1" si="263"/>
        <v>1</v>
      </c>
      <c r="K2297" s="37">
        <f t="shared" si="264"/>
        <v>179.5</v>
      </c>
      <c r="L2297" s="37">
        <f t="shared" si="265"/>
        <v>179.73</v>
      </c>
      <c r="M2297" s="37">
        <f t="shared" si="266"/>
        <v>179.1</v>
      </c>
      <c r="N2297" s="37">
        <f t="shared" si="267"/>
        <v>179.73</v>
      </c>
      <c r="O2297" s="38">
        <f t="shared" ca="1" si="268"/>
        <v>74411100</v>
      </c>
    </row>
    <row r="2298" spans="1:15" x14ac:dyDescent="0.4">
      <c r="A2298">
        <v>2283</v>
      </c>
      <c r="B2298" s="63">
        <v>42055</v>
      </c>
      <c r="C2298" s="37">
        <v>209.479996</v>
      </c>
      <c r="D2298" s="37">
        <v>211.33000200000001</v>
      </c>
      <c r="E2298" s="37">
        <v>208.729996</v>
      </c>
      <c r="F2298" s="37">
        <v>211.240005</v>
      </c>
      <c r="G2298" s="38">
        <v>140896400</v>
      </c>
      <c r="H2298" s="37">
        <v>179.75070199999999</v>
      </c>
      <c r="I2298" s="41">
        <f t="shared" si="262"/>
        <v>0.85093115766589755</v>
      </c>
      <c r="J2298" s="41">
        <f t="shared" ca="1" si="263"/>
        <v>1</v>
      </c>
      <c r="K2298" s="37">
        <f t="shared" si="264"/>
        <v>178.25</v>
      </c>
      <c r="L2298" s="37">
        <f t="shared" si="265"/>
        <v>179.83</v>
      </c>
      <c r="M2298" s="37">
        <f t="shared" si="266"/>
        <v>177.61</v>
      </c>
      <c r="N2298" s="37">
        <f t="shared" si="267"/>
        <v>179.75</v>
      </c>
      <c r="O2298" s="38">
        <f t="shared" ca="1" si="268"/>
        <v>140896400</v>
      </c>
    </row>
    <row r="2299" spans="1:15" x14ac:dyDescent="0.4">
      <c r="A2299">
        <v>2284</v>
      </c>
      <c r="B2299" s="63">
        <v>42054</v>
      </c>
      <c r="C2299" s="37">
        <v>209.41000399999999</v>
      </c>
      <c r="D2299" s="37">
        <v>210.41999799999999</v>
      </c>
      <c r="E2299" s="37">
        <v>209.240005</v>
      </c>
      <c r="F2299" s="37">
        <v>209.979996</v>
      </c>
      <c r="G2299" s="38">
        <v>91462500</v>
      </c>
      <c r="H2299" s="37">
        <v>178.67849699999999</v>
      </c>
      <c r="I2299" s="41">
        <f t="shared" si="262"/>
        <v>0.85093104297420785</v>
      </c>
      <c r="J2299" s="41">
        <f t="shared" ca="1" si="263"/>
        <v>1</v>
      </c>
      <c r="K2299" s="37">
        <f t="shared" si="264"/>
        <v>178.19</v>
      </c>
      <c r="L2299" s="37">
        <f t="shared" si="265"/>
        <v>179.05</v>
      </c>
      <c r="M2299" s="37">
        <f t="shared" si="266"/>
        <v>178.05</v>
      </c>
      <c r="N2299" s="37">
        <f t="shared" si="267"/>
        <v>178.68</v>
      </c>
      <c r="O2299" s="38">
        <f t="shared" ca="1" si="268"/>
        <v>91462500</v>
      </c>
    </row>
    <row r="2300" spans="1:15" x14ac:dyDescent="0.4">
      <c r="A2300">
        <v>2285</v>
      </c>
      <c r="B2300" s="63">
        <v>42053</v>
      </c>
      <c r="C2300" s="37">
        <v>209.66000399999999</v>
      </c>
      <c r="D2300" s="37">
        <v>210.220001</v>
      </c>
      <c r="E2300" s="37">
        <v>209.33999600000001</v>
      </c>
      <c r="F2300" s="37">
        <v>210.13000500000001</v>
      </c>
      <c r="G2300" s="38">
        <v>80652900</v>
      </c>
      <c r="H2300" s="37">
        <v>178.806183</v>
      </c>
      <c r="I2300" s="41">
        <f t="shared" si="262"/>
        <v>0.85093122707535274</v>
      </c>
      <c r="J2300" s="41">
        <f t="shared" ca="1" si="263"/>
        <v>1</v>
      </c>
      <c r="K2300" s="37">
        <f t="shared" si="264"/>
        <v>178.41</v>
      </c>
      <c r="L2300" s="37">
        <f t="shared" si="265"/>
        <v>178.88</v>
      </c>
      <c r="M2300" s="37">
        <f t="shared" si="266"/>
        <v>178.13</v>
      </c>
      <c r="N2300" s="37">
        <f t="shared" si="267"/>
        <v>178.81</v>
      </c>
      <c r="O2300" s="38">
        <f t="shared" ca="1" si="268"/>
        <v>80652900</v>
      </c>
    </row>
    <row r="2301" spans="1:15" x14ac:dyDescent="0.4">
      <c r="A2301">
        <v>2286</v>
      </c>
      <c r="B2301" s="63">
        <v>42052</v>
      </c>
      <c r="C2301" s="37">
        <v>209.39999399999999</v>
      </c>
      <c r="D2301" s="37">
        <v>210.320007</v>
      </c>
      <c r="E2301" s="37">
        <v>209.10000600000001</v>
      </c>
      <c r="F2301" s="37">
        <v>210.11000100000001</v>
      </c>
      <c r="G2301" s="38">
        <v>76968200</v>
      </c>
      <c r="H2301" s="37">
        <v>178.789108</v>
      </c>
      <c r="I2301" s="41">
        <f t="shared" si="262"/>
        <v>0.85093097496106329</v>
      </c>
      <c r="J2301" s="41">
        <f t="shared" ca="1" si="263"/>
        <v>1</v>
      </c>
      <c r="K2301" s="37">
        <f t="shared" si="264"/>
        <v>178.18</v>
      </c>
      <c r="L2301" s="37">
        <f t="shared" si="265"/>
        <v>178.97</v>
      </c>
      <c r="M2301" s="37">
        <f t="shared" si="266"/>
        <v>177.93</v>
      </c>
      <c r="N2301" s="37">
        <f t="shared" si="267"/>
        <v>178.79</v>
      </c>
      <c r="O2301" s="38">
        <f t="shared" ca="1" si="268"/>
        <v>76968200</v>
      </c>
    </row>
    <row r="2302" spans="1:15" x14ac:dyDescent="0.4">
      <c r="A2302">
        <v>2287</v>
      </c>
      <c r="B2302" s="63">
        <v>42048</v>
      </c>
      <c r="C2302" s="37">
        <v>209.070007</v>
      </c>
      <c r="D2302" s="37">
        <v>209.83999600000001</v>
      </c>
      <c r="E2302" s="37">
        <v>208.759995</v>
      </c>
      <c r="F2302" s="37">
        <v>209.779999</v>
      </c>
      <c r="G2302" s="38">
        <v>93670400</v>
      </c>
      <c r="H2302" s="37">
        <v>178.50836200000001</v>
      </c>
      <c r="I2302" s="41">
        <f t="shared" si="262"/>
        <v>0.85093127491148479</v>
      </c>
      <c r="J2302" s="41">
        <f t="shared" ca="1" si="263"/>
        <v>1</v>
      </c>
      <c r="K2302" s="37">
        <f t="shared" si="264"/>
        <v>177.9</v>
      </c>
      <c r="L2302" s="37">
        <f t="shared" si="265"/>
        <v>178.56</v>
      </c>
      <c r="M2302" s="37">
        <f t="shared" si="266"/>
        <v>177.64</v>
      </c>
      <c r="N2302" s="37">
        <f t="shared" si="267"/>
        <v>178.51</v>
      </c>
      <c r="O2302" s="38">
        <f t="shared" ca="1" si="268"/>
        <v>93670400</v>
      </c>
    </row>
    <row r="2303" spans="1:15" x14ac:dyDescent="0.4">
      <c r="A2303">
        <v>2288</v>
      </c>
      <c r="B2303" s="63">
        <v>42047</v>
      </c>
      <c r="C2303" s="37">
        <v>207.88999899999999</v>
      </c>
      <c r="D2303" s="37">
        <v>208.990005</v>
      </c>
      <c r="E2303" s="37">
        <v>206.970001</v>
      </c>
      <c r="F2303" s="37">
        <v>208.91999799999999</v>
      </c>
      <c r="G2303" s="38">
        <v>97545900</v>
      </c>
      <c r="H2303" s="37">
        <v>177.77654999999999</v>
      </c>
      <c r="I2303" s="41">
        <f t="shared" si="262"/>
        <v>0.85093122583698277</v>
      </c>
      <c r="J2303" s="41">
        <f t="shared" ca="1" si="263"/>
        <v>1</v>
      </c>
      <c r="K2303" s="37">
        <f t="shared" si="264"/>
        <v>176.9</v>
      </c>
      <c r="L2303" s="37">
        <f t="shared" si="265"/>
        <v>177.84</v>
      </c>
      <c r="M2303" s="37">
        <f t="shared" si="266"/>
        <v>176.12</v>
      </c>
      <c r="N2303" s="37">
        <f t="shared" si="267"/>
        <v>177.78</v>
      </c>
      <c r="O2303" s="38">
        <f t="shared" ca="1" si="268"/>
        <v>97545900</v>
      </c>
    </row>
    <row r="2304" spans="1:15" x14ac:dyDescent="0.4">
      <c r="A2304">
        <v>2289</v>
      </c>
      <c r="B2304" s="63">
        <v>42046</v>
      </c>
      <c r="C2304" s="37">
        <v>206.61000100000001</v>
      </c>
      <c r="D2304" s="37">
        <v>207.449997</v>
      </c>
      <c r="E2304" s="37">
        <v>205.83000200000001</v>
      </c>
      <c r="F2304" s="37">
        <v>206.929993</v>
      </c>
      <c r="G2304" s="38">
        <v>91087800</v>
      </c>
      <c r="H2304" s="37">
        <v>176.08313000000001</v>
      </c>
      <c r="I2304" s="41">
        <f t="shared" si="262"/>
        <v>0.8509309232905643</v>
      </c>
      <c r="J2304" s="41">
        <f t="shared" ca="1" si="263"/>
        <v>1</v>
      </c>
      <c r="K2304" s="37">
        <f t="shared" si="264"/>
        <v>175.81</v>
      </c>
      <c r="L2304" s="37">
        <f t="shared" si="265"/>
        <v>176.53</v>
      </c>
      <c r="M2304" s="37">
        <f t="shared" si="266"/>
        <v>175.15</v>
      </c>
      <c r="N2304" s="37">
        <f t="shared" si="267"/>
        <v>176.08</v>
      </c>
      <c r="O2304" s="38">
        <f t="shared" ca="1" si="268"/>
        <v>91087800</v>
      </c>
    </row>
    <row r="2305" spans="1:15" x14ac:dyDescent="0.4">
      <c r="A2305">
        <v>2290</v>
      </c>
      <c r="B2305" s="63">
        <v>42045</v>
      </c>
      <c r="C2305" s="37">
        <v>205.88000500000001</v>
      </c>
      <c r="D2305" s="37">
        <v>207.11999499999999</v>
      </c>
      <c r="E2305" s="37">
        <v>204.679993</v>
      </c>
      <c r="F2305" s="37">
        <v>206.80999800000001</v>
      </c>
      <c r="G2305" s="38">
        <v>96164200</v>
      </c>
      <c r="H2305" s="37">
        <v>175.981033</v>
      </c>
      <c r="I2305" s="41">
        <f t="shared" si="262"/>
        <v>0.85093097384972649</v>
      </c>
      <c r="J2305" s="41">
        <f t="shared" ca="1" si="263"/>
        <v>1</v>
      </c>
      <c r="K2305" s="37">
        <f t="shared" si="264"/>
        <v>175.19</v>
      </c>
      <c r="L2305" s="37">
        <f t="shared" si="265"/>
        <v>176.24</v>
      </c>
      <c r="M2305" s="37">
        <f t="shared" si="266"/>
        <v>174.17</v>
      </c>
      <c r="N2305" s="37">
        <f t="shared" si="267"/>
        <v>175.98</v>
      </c>
      <c r="O2305" s="38">
        <f t="shared" ca="1" si="268"/>
        <v>96164200</v>
      </c>
    </row>
    <row r="2306" spans="1:15" x14ac:dyDescent="0.4">
      <c r="A2306">
        <v>2291</v>
      </c>
      <c r="B2306" s="63">
        <v>42044</v>
      </c>
      <c r="C2306" s="37">
        <v>204.770004</v>
      </c>
      <c r="D2306" s="37">
        <v>205.63999899999999</v>
      </c>
      <c r="E2306" s="37">
        <v>204.13999899999999</v>
      </c>
      <c r="F2306" s="37">
        <v>204.63000500000001</v>
      </c>
      <c r="G2306" s="38">
        <v>87219000</v>
      </c>
      <c r="H2306" s="37">
        <v>174.12603799999999</v>
      </c>
      <c r="I2306" s="41">
        <f t="shared" si="262"/>
        <v>0.85093111345034655</v>
      </c>
      <c r="J2306" s="41">
        <f t="shared" ca="1" si="263"/>
        <v>1</v>
      </c>
      <c r="K2306" s="37">
        <f t="shared" si="264"/>
        <v>174.25</v>
      </c>
      <c r="L2306" s="37">
        <f t="shared" si="265"/>
        <v>174.99</v>
      </c>
      <c r="M2306" s="37">
        <f t="shared" si="266"/>
        <v>173.71</v>
      </c>
      <c r="N2306" s="37">
        <f t="shared" si="267"/>
        <v>174.13</v>
      </c>
      <c r="O2306" s="38">
        <f t="shared" ca="1" si="268"/>
        <v>87219000</v>
      </c>
    </row>
    <row r="2307" spans="1:15" x14ac:dyDescent="0.4">
      <c r="A2307">
        <v>2292</v>
      </c>
      <c r="B2307" s="63">
        <v>42041</v>
      </c>
      <c r="C2307" s="37">
        <v>206.55999800000001</v>
      </c>
      <c r="D2307" s="37">
        <v>207.240005</v>
      </c>
      <c r="E2307" s="37">
        <v>204.91999799999999</v>
      </c>
      <c r="F2307" s="37">
        <v>205.550003</v>
      </c>
      <c r="G2307" s="38">
        <v>125672000</v>
      </c>
      <c r="H2307" s="37">
        <v>174.90893600000001</v>
      </c>
      <c r="I2307" s="41">
        <f t="shared" si="262"/>
        <v>0.85093132302216512</v>
      </c>
      <c r="J2307" s="41">
        <f t="shared" ca="1" si="263"/>
        <v>1</v>
      </c>
      <c r="K2307" s="37">
        <f t="shared" si="264"/>
        <v>175.77</v>
      </c>
      <c r="L2307" s="37">
        <f t="shared" si="265"/>
        <v>176.35</v>
      </c>
      <c r="M2307" s="37">
        <f t="shared" si="266"/>
        <v>174.37</v>
      </c>
      <c r="N2307" s="37">
        <f t="shared" si="267"/>
        <v>174.91</v>
      </c>
      <c r="O2307" s="38">
        <f t="shared" ca="1" si="268"/>
        <v>125672000</v>
      </c>
    </row>
    <row r="2308" spans="1:15" x14ac:dyDescent="0.4">
      <c r="A2308">
        <v>2293</v>
      </c>
      <c r="B2308" s="63">
        <v>42040</v>
      </c>
      <c r="C2308" s="37">
        <v>204.86000100000001</v>
      </c>
      <c r="D2308" s="37">
        <v>206.300003</v>
      </c>
      <c r="E2308" s="37">
        <v>204.770004</v>
      </c>
      <c r="F2308" s="37">
        <v>206.11999499999999</v>
      </c>
      <c r="G2308" s="38">
        <v>97953200</v>
      </c>
      <c r="H2308" s="37">
        <v>175.39389</v>
      </c>
      <c r="I2308" s="41">
        <f t="shared" si="262"/>
        <v>0.85093098318773008</v>
      </c>
      <c r="J2308" s="41">
        <f t="shared" ca="1" si="263"/>
        <v>1</v>
      </c>
      <c r="K2308" s="37">
        <f t="shared" si="264"/>
        <v>174.32</v>
      </c>
      <c r="L2308" s="37">
        <f t="shared" si="265"/>
        <v>175.55</v>
      </c>
      <c r="M2308" s="37">
        <f t="shared" si="266"/>
        <v>174.25</v>
      </c>
      <c r="N2308" s="37">
        <f t="shared" si="267"/>
        <v>175.39</v>
      </c>
      <c r="O2308" s="38">
        <f t="shared" ca="1" si="268"/>
        <v>97953200</v>
      </c>
    </row>
    <row r="2309" spans="1:15" x14ac:dyDescent="0.4">
      <c r="A2309">
        <v>2294</v>
      </c>
      <c r="B2309" s="63">
        <v>42039</v>
      </c>
      <c r="C2309" s="37">
        <v>203.91999799999999</v>
      </c>
      <c r="D2309" s="37">
        <v>205.38000500000001</v>
      </c>
      <c r="E2309" s="37">
        <v>203.509995</v>
      </c>
      <c r="F2309" s="37">
        <v>204.05999800000001</v>
      </c>
      <c r="G2309" s="38">
        <v>134306700</v>
      </c>
      <c r="H2309" s="37">
        <v>173.64097599999999</v>
      </c>
      <c r="I2309" s="41">
        <f t="shared" si="262"/>
        <v>0.85093098942400258</v>
      </c>
      <c r="J2309" s="41">
        <f t="shared" ca="1" si="263"/>
        <v>1</v>
      </c>
      <c r="K2309" s="37">
        <f t="shared" si="264"/>
        <v>173.52</v>
      </c>
      <c r="L2309" s="37">
        <f t="shared" si="265"/>
        <v>174.76</v>
      </c>
      <c r="M2309" s="37">
        <f t="shared" si="266"/>
        <v>173.17</v>
      </c>
      <c r="N2309" s="37">
        <f t="shared" si="267"/>
        <v>173.64</v>
      </c>
      <c r="O2309" s="38">
        <f t="shared" ca="1" si="268"/>
        <v>134306700</v>
      </c>
    </row>
    <row r="2310" spans="1:15" x14ac:dyDescent="0.4">
      <c r="A2310">
        <v>2295</v>
      </c>
      <c r="B2310" s="63">
        <v>42038</v>
      </c>
      <c r="C2310" s="37">
        <v>203</v>
      </c>
      <c r="D2310" s="37">
        <v>204.85000600000001</v>
      </c>
      <c r="E2310" s="37">
        <v>202.550003</v>
      </c>
      <c r="F2310" s="37">
        <v>204.83999600000001</v>
      </c>
      <c r="G2310" s="38">
        <v>124212900</v>
      </c>
      <c r="H2310" s="37">
        <v>174.304688</v>
      </c>
      <c r="I2310" s="41">
        <f t="shared" si="262"/>
        <v>0.85093092854776264</v>
      </c>
      <c r="J2310" s="41">
        <f t="shared" ca="1" si="263"/>
        <v>1</v>
      </c>
      <c r="K2310" s="37">
        <f t="shared" si="264"/>
        <v>172.74</v>
      </c>
      <c r="L2310" s="37">
        <f t="shared" si="265"/>
        <v>174.31</v>
      </c>
      <c r="M2310" s="37">
        <f t="shared" si="266"/>
        <v>172.36</v>
      </c>
      <c r="N2310" s="37">
        <f t="shared" si="267"/>
        <v>174.3</v>
      </c>
      <c r="O2310" s="38">
        <f t="shared" ca="1" si="268"/>
        <v>124212900</v>
      </c>
    </row>
    <row r="2311" spans="1:15" x14ac:dyDescent="0.4">
      <c r="A2311">
        <v>2296</v>
      </c>
      <c r="B2311" s="63">
        <v>42037</v>
      </c>
      <c r="C2311" s="37">
        <v>200.050003</v>
      </c>
      <c r="D2311" s="37">
        <v>202.029999</v>
      </c>
      <c r="E2311" s="37">
        <v>197.86000100000001</v>
      </c>
      <c r="F2311" s="37">
        <v>201.91999799999999</v>
      </c>
      <c r="G2311" s="38">
        <v>163107000</v>
      </c>
      <c r="H2311" s="37">
        <v>171.81997699999999</v>
      </c>
      <c r="I2311" s="41">
        <f t="shared" si="262"/>
        <v>0.85093095632855542</v>
      </c>
      <c r="J2311" s="41">
        <f t="shared" ca="1" si="263"/>
        <v>1</v>
      </c>
      <c r="K2311" s="37">
        <f t="shared" si="264"/>
        <v>170.23</v>
      </c>
      <c r="L2311" s="37">
        <f t="shared" si="265"/>
        <v>171.91</v>
      </c>
      <c r="M2311" s="37">
        <f t="shared" si="266"/>
        <v>168.37</v>
      </c>
      <c r="N2311" s="37">
        <f t="shared" si="267"/>
        <v>171.82</v>
      </c>
      <c r="O2311" s="38">
        <f t="shared" ca="1" si="268"/>
        <v>163107000</v>
      </c>
    </row>
    <row r="2312" spans="1:15" x14ac:dyDescent="0.4">
      <c r="A2312">
        <v>2297</v>
      </c>
      <c r="B2312" s="63">
        <v>42034</v>
      </c>
      <c r="C2312" s="37">
        <v>200.570007</v>
      </c>
      <c r="D2312" s="37">
        <v>202.16999799999999</v>
      </c>
      <c r="E2312" s="37">
        <v>199.13000500000001</v>
      </c>
      <c r="F2312" s="37">
        <v>199.449997</v>
      </c>
      <c r="G2312" s="38">
        <v>197729700</v>
      </c>
      <c r="H2312" s="37">
        <v>169.71826200000001</v>
      </c>
      <c r="I2312" s="41">
        <f t="shared" si="262"/>
        <v>0.85093138407016378</v>
      </c>
      <c r="J2312" s="41">
        <f t="shared" ca="1" si="263"/>
        <v>1</v>
      </c>
      <c r="K2312" s="37">
        <f t="shared" si="264"/>
        <v>170.67</v>
      </c>
      <c r="L2312" s="37">
        <f t="shared" si="265"/>
        <v>172.03</v>
      </c>
      <c r="M2312" s="37">
        <f t="shared" si="266"/>
        <v>169.45</v>
      </c>
      <c r="N2312" s="37">
        <f t="shared" si="267"/>
        <v>169.72</v>
      </c>
      <c r="O2312" s="38">
        <f t="shared" ca="1" si="268"/>
        <v>197729700</v>
      </c>
    </row>
    <row r="2313" spans="1:15" x14ac:dyDescent="0.4">
      <c r="A2313">
        <v>2298</v>
      </c>
      <c r="B2313" s="63">
        <v>42033</v>
      </c>
      <c r="C2313" s="37">
        <v>200.38000500000001</v>
      </c>
      <c r="D2313" s="37">
        <v>202.300003</v>
      </c>
      <c r="E2313" s="37">
        <v>198.679993</v>
      </c>
      <c r="F2313" s="37">
        <v>201.990005</v>
      </c>
      <c r="G2313" s="38">
        <v>173585400</v>
      </c>
      <c r="H2313" s="37">
        <v>171.879547</v>
      </c>
      <c r="I2313" s="41">
        <f t="shared" si="262"/>
        <v>0.85093095076659864</v>
      </c>
      <c r="J2313" s="41">
        <f t="shared" ca="1" si="263"/>
        <v>1</v>
      </c>
      <c r="K2313" s="37">
        <f t="shared" si="264"/>
        <v>170.51</v>
      </c>
      <c r="L2313" s="37">
        <f t="shared" si="265"/>
        <v>172.14</v>
      </c>
      <c r="M2313" s="37">
        <f t="shared" si="266"/>
        <v>169.06</v>
      </c>
      <c r="N2313" s="37">
        <f t="shared" si="267"/>
        <v>171.88</v>
      </c>
      <c r="O2313" s="38">
        <f t="shared" ca="1" si="268"/>
        <v>173585400</v>
      </c>
    </row>
    <row r="2314" spans="1:15" x14ac:dyDescent="0.4">
      <c r="A2314">
        <v>2299</v>
      </c>
      <c r="B2314" s="63">
        <v>42032</v>
      </c>
      <c r="C2314" s="37">
        <v>204.16999799999999</v>
      </c>
      <c r="D2314" s="37">
        <v>204.28999300000001</v>
      </c>
      <c r="E2314" s="37">
        <v>199.91000399999999</v>
      </c>
      <c r="F2314" s="37">
        <v>200.13999899999999</v>
      </c>
      <c r="G2314" s="38">
        <v>168514300</v>
      </c>
      <c r="H2314" s="37">
        <v>170.305328</v>
      </c>
      <c r="I2314" s="41">
        <f t="shared" si="262"/>
        <v>0.85093099255986315</v>
      </c>
      <c r="J2314" s="41">
        <f t="shared" ca="1" si="263"/>
        <v>1</v>
      </c>
      <c r="K2314" s="37">
        <f t="shared" si="264"/>
        <v>173.73</v>
      </c>
      <c r="L2314" s="37">
        <f t="shared" si="265"/>
        <v>173.84</v>
      </c>
      <c r="M2314" s="37">
        <f t="shared" si="266"/>
        <v>170.11</v>
      </c>
      <c r="N2314" s="37">
        <f t="shared" si="267"/>
        <v>170.31</v>
      </c>
      <c r="O2314" s="38">
        <f t="shared" ca="1" si="268"/>
        <v>168514300</v>
      </c>
    </row>
    <row r="2315" spans="1:15" x14ac:dyDescent="0.4">
      <c r="A2315">
        <v>2300</v>
      </c>
      <c r="B2315" s="63">
        <v>42031</v>
      </c>
      <c r="C2315" s="37">
        <v>202.970001</v>
      </c>
      <c r="D2315" s="37">
        <v>204.11999499999999</v>
      </c>
      <c r="E2315" s="37">
        <v>201.740005</v>
      </c>
      <c r="F2315" s="37">
        <v>202.740005</v>
      </c>
      <c r="G2315" s="38">
        <v>134044600</v>
      </c>
      <c r="H2315" s="37">
        <v>172.517807</v>
      </c>
      <c r="I2315" s="41">
        <f t="shared" si="262"/>
        <v>0.85093125552601223</v>
      </c>
      <c r="J2315" s="41">
        <f t="shared" ca="1" si="263"/>
        <v>1</v>
      </c>
      <c r="K2315" s="37">
        <f t="shared" si="264"/>
        <v>172.71</v>
      </c>
      <c r="L2315" s="37">
        <f t="shared" si="265"/>
        <v>173.69</v>
      </c>
      <c r="M2315" s="37">
        <f t="shared" si="266"/>
        <v>171.67</v>
      </c>
      <c r="N2315" s="37">
        <f t="shared" si="267"/>
        <v>172.52</v>
      </c>
      <c r="O2315" s="38">
        <f t="shared" ca="1" si="268"/>
        <v>134044600</v>
      </c>
    </row>
    <row r="2316" spans="1:15" x14ac:dyDescent="0.4">
      <c r="A2316">
        <v>2301</v>
      </c>
      <c r="B2316" s="63">
        <v>42030</v>
      </c>
      <c r="C2316" s="37">
        <v>204.71000699999999</v>
      </c>
      <c r="D2316" s="37">
        <v>205.55999800000001</v>
      </c>
      <c r="E2316" s="37">
        <v>203.85000600000001</v>
      </c>
      <c r="F2316" s="37">
        <v>205.449997</v>
      </c>
      <c r="G2316" s="38">
        <v>92009700</v>
      </c>
      <c r="H2316" s="37">
        <v>174.82380699999999</v>
      </c>
      <c r="I2316" s="41">
        <f t="shared" si="262"/>
        <v>0.85093117329176693</v>
      </c>
      <c r="J2316" s="41">
        <f t="shared" ca="1" si="263"/>
        <v>1</v>
      </c>
      <c r="K2316" s="37">
        <f t="shared" si="264"/>
        <v>174.19</v>
      </c>
      <c r="L2316" s="37">
        <f t="shared" si="265"/>
        <v>174.92</v>
      </c>
      <c r="M2316" s="37">
        <f t="shared" si="266"/>
        <v>173.46</v>
      </c>
      <c r="N2316" s="37">
        <f t="shared" si="267"/>
        <v>174.82</v>
      </c>
      <c r="O2316" s="38">
        <f t="shared" ca="1" si="268"/>
        <v>92009700</v>
      </c>
    </row>
    <row r="2317" spans="1:15" x14ac:dyDescent="0.4">
      <c r="A2317">
        <v>2302</v>
      </c>
      <c r="B2317" s="63">
        <v>42027</v>
      </c>
      <c r="C2317" s="37">
        <v>205.78999300000001</v>
      </c>
      <c r="D2317" s="37">
        <v>206.10000600000001</v>
      </c>
      <c r="E2317" s="37">
        <v>204.80999800000001</v>
      </c>
      <c r="F2317" s="37">
        <v>204.970001</v>
      </c>
      <c r="G2317" s="38">
        <v>117516800</v>
      </c>
      <c r="H2317" s="37">
        <v>174.415344</v>
      </c>
      <c r="I2317" s="41">
        <f t="shared" si="262"/>
        <v>0.8509310784459625</v>
      </c>
      <c r="J2317" s="41">
        <f t="shared" ca="1" si="263"/>
        <v>1</v>
      </c>
      <c r="K2317" s="37">
        <f t="shared" si="264"/>
        <v>175.11</v>
      </c>
      <c r="L2317" s="37">
        <f t="shared" si="265"/>
        <v>175.38</v>
      </c>
      <c r="M2317" s="37">
        <f t="shared" si="266"/>
        <v>174.28</v>
      </c>
      <c r="N2317" s="37">
        <f t="shared" si="267"/>
        <v>174.42</v>
      </c>
      <c r="O2317" s="38">
        <f t="shared" ca="1" si="268"/>
        <v>117516800</v>
      </c>
    </row>
    <row r="2318" spans="1:15" x14ac:dyDescent="0.4">
      <c r="A2318">
        <v>2303</v>
      </c>
      <c r="B2318" s="63">
        <v>42026</v>
      </c>
      <c r="C2318" s="37">
        <v>203.990005</v>
      </c>
      <c r="D2318" s="37">
        <v>206.259995</v>
      </c>
      <c r="E2318" s="37">
        <v>202.33000200000001</v>
      </c>
      <c r="F2318" s="37">
        <v>206.10000600000001</v>
      </c>
      <c r="G2318" s="38">
        <v>174356000</v>
      </c>
      <c r="H2318" s="37">
        <v>175.376938</v>
      </c>
      <c r="I2318" s="41">
        <f t="shared" si="262"/>
        <v>0.85093126101121985</v>
      </c>
      <c r="J2318" s="41">
        <f t="shared" ca="1" si="263"/>
        <v>1</v>
      </c>
      <c r="K2318" s="37">
        <f t="shared" si="264"/>
        <v>173.58</v>
      </c>
      <c r="L2318" s="37">
        <f t="shared" si="265"/>
        <v>175.51</v>
      </c>
      <c r="M2318" s="37">
        <f t="shared" si="266"/>
        <v>172.17</v>
      </c>
      <c r="N2318" s="37">
        <f t="shared" si="267"/>
        <v>175.38</v>
      </c>
      <c r="O2318" s="38">
        <f t="shared" ca="1" si="268"/>
        <v>174356000</v>
      </c>
    </row>
    <row r="2319" spans="1:15" x14ac:dyDescent="0.4">
      <c r="A2319">
        <v>2304</v>
      </c>
      <c r="B2319" s="63">
        <v>42025</v>
      </c>
      <c r="C2319" s="37">
        <v>201.5</v>
      </c>
      <c r="D2319" s="37">
        <v>203.66000399999999</v>
      </c>
      <c r="E2319" s="37">
        <v>200.94000199999999</v>
      </c>
      <c r="F2319" s="37">
        <v>203.08000200000001</v>
      </c>
      <c r="G2319" s="38">
        <v>122942700</v>
      </c>
      <c r="H2319" s="37">
        <v>172.80706799999999</v>
      </c>
      <c r="I2319" s="41">
        <f t="shared" si="262"/>
        <v>0.85093099418031315</v>
      </c>
      <c r="J2319" s="41">
        <f t="shared" ca="1" si="263"/>
        <v>1</v>
      </c>
      <c r="K2319" s="37">
        <f t="shared" si="264"/>
        <v>171.46</v>
      </c>
      <c r="L2319" s="37">
        <f t="shared" si="265"/>
        <v>173.3</v>
      </c>
      <c r="M2319" s="37">
        <f t="shared" si="266"/>
        <v>170.99</v>
      </c>
      <c r="N2319" s="37">
        <f t="shared" si="267"/>
        <v>172.81</v>
      </c>
      <c r="O2319" s="38">
        <f t="shared" ca="1" si="268"/>
        <v>122942700</v>
      </c>
    </row>
    <row r="2320" spans="1:15" x14ac:dyDescent="0.4">
      <c r="A2320">
        <v>2305</v>
      </c>
      <c r="B2320" s="63">
        <v>42024</v>
      </c>
      <c r="C2320" s="37">
        <v>202.39999399999999</v>
      </c>
      <c r="D2320" s="37">
        <v>202.720001</v>
      </c>
      <c r="E2320" s="37">
        <v>200.16999799999999</v>
      </c>
      <c r="F2320" s="37">
        <v>202.05999800000001</v>
      </c>
      <c r="G2320" s="38">
        <v>130991100</v>
      </c>
      <c r="H2320" s="37">
        <v>171.93914799999999</v>
      </c>
      <c r="I2320" s="41">
        <f t="shared" si="262"/>
        <v>0.85093115758617388</v>
      </c>
      <c r="J2320" s="41">
        <f t="shared" ca="1" si="263"/>
        <v>1</v>
      </c>
      <c r="K2320" s="37">
        <f t="shared" si="264"/>
        <v>172.23</v>
      </c>
      <c r="L2320" s="37">
        <f t="shared" si="265"/>
        <v>172.5</v>
      </c>
      <c r="M2320" s="37">
        <f t="shared" si="266"/>
        <v>170.33</v>
      </c>
      <c r="N2320" s="37">
        <f t="shared" si="267"/>
        <v>171.94</v>
      </c>
      <c r="O2320" s="38">
        <f t="shared" ca="1" si="268"/>
        <v>130991100</v>
      </c>
    </row>
    <row r="2321" spans="1:15" x14ac:dyDescent="0.4">
      <c r="A2321">
        <v>2306</v>
      </c>
      <c r="B2321" s="63">
        <v>42020</v>
      </c>
      <c r="C2321" s="37">
        <v>198.770004</v>
      </c>
      <c r="D2321" s="37">
        <v>201.820007</v>
      </c>
      <c r="E2321" s="37">
        <v>198.550003</v>
      </c>
      <c r="F2321" s="37">
        <v>201.63000500000001</v>
      </c>
      <c r="G2321" s="38">
        <v>211879600</v>
      </c>
      <c r="H2321" s="37">
        <v>171.573273</v>
      </c>
      <c r="I2321" s="41">
        <f t="shared" ref="I2321:I2384" si="269">IF(F2321=0,1,H2321/F2321)</f>
        <v>0.85093125400656511</v>
      </c>
      <c r="J2321" s="41">
        <f t="shared" ref="J2321:J2384" ca="1" si="270">INDEX(OFFSET($T$15,0,0,$S$13+1,1),MATCH(B2321,OFFSET($Q$15,0,0,$S$13+1,1),-1))</f>
        <v>1</v>
      </c>
      <c r="K2321" s="37">
        <f t="shared" ref="K2321:K2384" si="271">ROUND($I2321*C2321,2)</f>
        <v>169.14</v>
      </c>
      <c r="L2321" s="37">
        <f t="shared" ref="L2321:L2384" si="272">ROUND($I2321*D2321,2)</f>
        <v>171.73</v>
      </c>
      <c r="M2321" s="37">
        <f t="shared" ref="M2321:M2384" si="273">ROUND($I2321*E2321,2)</f>
        <v>168.95</v>
      </c>
      <c r="N2321" s="37">
        <f t="shared" ref="N2321:N2384" si="274">ROUND($I2321*F2321,2)</f>
        <v>171.57</v>
      </c>
      <c r="O2321" s="38">
        <f t="shared" ref="O2321:O2384" ca="1" si="275">G2321*J2321</f>
        <v>211879600</v>
      </c>
    </row>
    <row r="2322" spans="1:15" x14ac:dyDescent="0.4">
      <c r="A2322">
        <v>2307</v>
      </c>
      <c r="B2322" s="63">
        <v>42019</v>
      </c>
      <c r="C2322" s="37">
        <v>201.63000500000001</v>
      </c>
      <c r="D2322" s="37">
        <v>202.009995</v>
      </c>
      <c r="E2322" s="37">
        <v>198.88000500000001</v>
      </c>
      <c r="F2322" s="37">
        <v>199.020004</v>
      </c>
      <c r="G2322" s="38">
        <v>176613900</v>
      </c>
      <c r="H2322" s="37">
        <v>169.35232500000001</v>
      </c>
      <c r="I2322" s="41">
        <f t="shared" si="269"/>
        <v>0.85093117071789426</v>
      </c>
      <c r="J2322" s="41">
        <f t="shared" ca="1" si="270"/>
        <v>1</v>
      </c>
      <c r="K2322" s="37">
        <f t="shared" si="271"/>
        <v>171.57</v>
      </c>
      <c r="L2322" s="37">
        <f t="shared" si="272"/>
        <v>171.9</v>
      </c>
      <c r="M2322" s="37">
        <f t="shared" si="273"/>
        <v>169.23</v>
      </c>
      <c r="N2322" s="37">
        <f t="shared" si="274"/>
        <v>169.35</v>
      </c>
      <c r="O2322" s="38">
        <f t="shared" ca="1" si="275"/>
        <v>176613900</v>
      </c>
    </row>
    <row r="2323" spans="1:15" x14ac:dyDescent="0.4">
      <c r="A2323">
        <v>2308</v>
      </c>
      <c r="B2323" s="63">
        <v>42018</v>
      </c>
      <c r="C2323" s="37">
        <v>199.64999399999999</v>
      </c>
      <c r="D2323" s="37">
        <v>201.10000600000001</v>
      </c>
      <c r="E2323" s="37">
        <v>198.570007</v>
      </c>
      <c r="F2323" s="37">
        <v>200.86000100000001</v>
      </c>
      <c r="G2323" s="38">
        <v>192991100</v>
      </c>
      <c r="H2323" s="37">
        <v>170.91804500000001</v>
      </c>
      <c r="I2323" s="41">
        <f t="shared" si="269"/>
        <v>0.85093121651433223</v>
      </c>
      <c r="J2323" s="41">
        <f t="shared" ca="1" si="270"/>
        <v>1</v>
      </c>
      <c r="K2323" s="37">
        <f t="shared" si="271"/>
        <v>169.89</v>
      </c>
      <c r="L2323" s="37">
        <f t="shared" si="272"/>
        <v>171.12</v>
      </c>
      <c r="M2323" s="37">
        <f t="shared" si="273"/>
        <v>168.97</v>
      </c>
      <c r="N2323" s="37">
        <f t="shared" si="274"/>
        <v>170.92</v>
      </c>
      <c r="O2323" s="38">
        <f t="shared" ca="1" si="275"/>
        <v>192991100</v>
      </c>
    </row>
    <row r="2324" spans="1:15" x14ac:dyDescent="0.4">
      <c r="A2324">
        <v>2309</v>
      </c>
      <c r="B2324" s="63">
        <v>42017</v>
      </c>
      <c r="C2324" s="37">
        <v>204.11999499999999</v>
      </c>
      <c r="D2324" s="37">
        <v>205.479996</v>
      </c>
      <c r="E2324" s="37">
        <v>200.509995</v>
      </c>
      <c r="F2324" s="37">
        <v>202.08000200000001</v>
      </c>
      <c r="G2324" s="38">
        <v>214553300</v>
      </c>
      <c r="H2324" s="37">
        <v>171.956177</v>
      </c>
      <c r="I2324" s="41">
        <f t="shared" si="269"/>
        <v>0.85093119209292167</v>
      </c>
      <c r="J2324" s="41">
        <f t="shared" ca="1" si="270"/>
        <v>1</v>
      </c>
      <c r="K2324" s="37">
        <f t="shared" si="271"/>
        <v>173.69</v>
      </c>
      <c r="L2324" s="37">
        <f t="shared" si="272"/>
        <v>174.85</v>
      </c>
      <c r="M2324" s="37">
        <f t="shared" si="273"/>
        <v>170.62</v>
      </c>
      <c r="N2324" s="37">
        <f t="shared" si="274"/>
        <v>171.96</v>
      </c>
      <c r="O2324" s="38">
        <f t="shared" ca="1" si="275"/>
        <v>214553300</v>
      </c>
    </row>
    <row r="2325" spans="1:15" x14ac:dyDescent="0.4">
      <c r="A2325">
        <v>2310</v>
      </c>
      <c r="B2325" s="63">
        <v>42016</v>
      </c>
      <c r="C2325" s="37">
        <v>204.41000399999999</v>
      </c>
      <c r="D2325" s="37">
        <v>204.60000600000001</v>
      </c>
      <c r="E2325" s="37">
        <v>201.91999799999999</v>
      </c>
      <c r="F2325" s="37">
        <v>202.64999399999999</v>
      </c>
      <c r="G2325" s="38">
        <v>144396100</v>
      </c>
      <c r="H2325" s="37">
        <v>172.441193</v>
      </c>
      <c r="I2325" s="41">
        <f t="shared" si="269"/>
        <v>0.85093115275394482</v>
      </c>
      <c r="J2325" s="41">
        <f t="shared" ca="1" si="270"/>
        <v>1</v>
      </c>
      <c r="K2325" s="37">
        <f t="shared" si="271"/>
        <v>173.94</v>
      </c>
      <c r="L2325" s="37">
        <f t="shared" si="272"/>
        <v>174.1</v>
      </c>
      <c r="M2325" s="37">
        <f t="shared" si="273"/>
        <v>171.82</v>
      </c>
      <c r="N2325" s="37">
        <f t="shared" si="274"/>
        <v>172.44</v>
      </c>
      <c r="O2325" s="38">
        <f t="shared" ca="1" si="275"/>
        <v>144396100</v>
      </c>
    </row>
    <row r="2326" spans="1:15" x14ac:dyDescent="0.4">
      <c r="A2326">
        <v>2311</v>
      </c>
      <c r="B2326" s="63">
        <v>42013</v>
      </c>
      <c r="C2326" s="37">
        <v>206.39999399999999</v>
      </c>
      <c r="D2326" s="37">
        <v>206.41999799999999</v>
      </c>
      <c r="E2326" s="37">
        <v>203.509995</v>
      </c>
      <c r="F2326" s="37">
        <v>204.25</v>
      </c>
      <c r="G2326" s="38">
        <v>158567300</v>
      </c>
      <c r="H2326" s="37">
        <v>173.802673</v>
      </c>
      <c r="I2326" s="41">
        <f t="shared" si="269"/>
        <v>0.85093107955936353</v>
      </c>
      <c r="J2326" s="41">
        <f t="shared" ca="1" si="270"/>
        <v>1</v>
      </c>
      <c r="K2326" s="37">
        <f t="shared" si="271"/>
        <v>175.63</v>
      </c>
      <c r="L2326" s="37">
        <f t="shared" si="272"/>
        <v>175.65</v>
      </c>
      <c r="M2326" s="37">
        <f t="shared" si="273"/>
        <v>173.17</v>
      </c>
      <c r="N2326" s="37">
        <f t="shared" si="274"/>
        <v>173.8</v>
      </c>
      <c r="O2326" s="38">
        <f t="shared" ca="1" si="275"/>
        <v>158567300</v>
      </c>
    </row>
    <row r="2327" spans="1:15" x14ac:dyDescent="0.4">
      <c r="A2327">
        <v>2312</v>
      </c>
      <c r="B2327" s="63">
        <v>42012</v>
      </c>
      <c r="C2327" s="37">
        <v>204.009995</v>
      </c>
      <c r="D2327" s="37">
        <v>206.16000399999999</v>
      </c>
      <c r="E2327" s="37">
        <v>203.990005</v>
      </c>
      <c r="F2327" s="37">
        <v>205.89999399999999</v>
      </c>
      <c r="G2327" s="38">
        <v>147217800</v>
      </c>
      <c r="H2327" s="37">
        <v>175.20674099999999</v>
      </c>
      <c r="I2327" s="41">
        <f t="shared" si="269"/>
        <v>0.85093125840499051</v>
      </c>
      <c r="J2327" s="41">
        <f t="shared" ca="1" si="270"/>
        <v>1</v>
      </c>
      <c r="K2327" s="37">
        <f t="shared" si="271"/>
        <v>173.6</v>
      </c>
      <c r="L2327" s="37">
        <f t="shared" si="272"/>
        <v>175.43</v>
      </c>
      <c r="M2327" s="37">
        <f t="shared" si="273"/>
        <v>173.58</v>
      </c>
      <c r="N2327" s="37">
        <f t="shared" si="274"/>
        <v>175.21</v>
      </c>
      <c r="O2327" s="38">
        <f t="shared" ca="1" si="275"/>
        <v>147217800</v>
      </c>
    </row>
    <row r="2328" spans="1:15" x14ac:dyDescent="0.4">
      <c r="A2328">
        <v>2313</v>
      </c>
      <c r="B2328" s="63">
        <v>42011</v>
      </c>
      <c r="C2328" s="37">
        <v>201.41999799999999</v>
      </c>
      <c r="D2328" s="37">
        <v>202.720001</v>
      </c>
      <c r="E2328" s="37">
        <v>200.88000500000001</v>
      </c>
      <c r="F2328" s="37">
        <v>202.30999800000001</v>
      </c>
      <c r="G2328" s="38">
        <v>125346700</v>
      </c>
      <c r="H2328" s="37">
        <v>172.151917</v>
      </c>
      <c r="I2328" s="41">
        <f t="shared" si="269"/>
        <v>0.85093133657190778</v>
      </c>
      <c r="J2328" s="41">
        <f t="shared" ca="1" si="270"/>
        <v>1</v>
      </c>
      <c r="K2328" s="37">
        <f t="shared" si="271"/>
        <v>171.39</v>
      </c>
      <c r="L2328" s="37">
        <f t="shared" si="272"/>
        <v>172.5</v>
      </c>
      <c r="M2328" s="37">
        <f t="shared" si="273"/>
        <v>170.94</v>
      </c>
      <c r="N2328" s="37">
        <f t="shared" si="274"/>
        <v>172.15</v>
      </c>
      <c r="O2328" s="38">
        <f t="shared" ca="1" si="275"/>
        <v>125346700</v>
      </c>
    </row>
    <row r="2329" spans="1:15" x14ac:dyDescent="0.4">
      <c r="A2329">
        <v>2314</v>
      </c>
      <c r="B2329" s="63">
        <v>42010</v>
      </c>
      <c r="C2329" s="37">
        <v>202.08999600000001</v>
      </c>
      <c r="D2329" s="37">
        <v>202.720001</v>
      </c>
      <c r="E2329" s="37">
        <v>198.86000100000001</v>
      </c>
      <c r="F2329" s="37">
        <v>199.820007</v>
      </c>
      <c r="G2329" s="38">
        <v>209151400</v>
      </c>
      <c r="H2329" s="37">
        <v>170.033051</v>
      </c>
      <c r="I2329" s="41">
        <f t="shared" si="269"/>
        <v>0.85093106317426959</v>
      </c>
      <c r="J2329" s="41">
        <f t="shared" ca="1" si="270"/>
        <v>1</v>
      </c>
      <c r="K2329" s="37">
        <f t="shared" si="271"/>
        <v>171.96</v>
      </c>
      <c r="L2329" s="37">
        <f t="shared" si="272"/>
        <v>172.5</v>
      </c>
      <c r="M2329" s="37">
        <f t="shared" si="273"/>
        <v>169.22</v>
      </c>
      <c r="N2329" s="37">
        <f t="shared" si="274"/>
        <v>170.03</v>
      </c>
      <c r="O2329" s="38">
        <f t="shared" ca="1" si="275"/>
        <v>209151400</v>
      </c>
    </row>
    <row r="2330" spans="1:15" x14ac:dyDescent="0.4">
      <c r="A2330">
        <v>2315</v>
      </c>
      <c r="B2330" s="63">
        <v>42009</v>
      </c>
      <c r="C2330" s="37">
        <v>204.16999799999999</v>
      </c>
      <c r="D2330" s="37">
        <v>204.36999499999999</v>
      </c>
      <c r="E2330" s="37">
        <v>201.35000600000001</v>
      </c>
      <c r="F2330" s="37">
        <v>201.720001</v>
      </c>
      <c r="G2330" s="38">
        <v>169632600</v>
      </c>
      <c r="H2330" s="37">
        <v>171.64979600000001</v>
      </c>
      <c r="I2330" s="41">
        <f t="shared" si="269"/>
        <v>0.85093096940843271</v>
      </c>
      <c r="J2330" s="41">
        <f t="shared" ca="1" si="270"/>
        <v>1</v>
      </c>
      <c r="K2330" s="37">
        <f t="shared" si="271"/>
        <v>173.73</v>
      </c>
      <c r="L2330" s="37">
        <f t="shared" si="272"/>
        <v>173.9</v>
      </c>
      <c r="M2330" s="37">
        <f t="shared" si="273"/>
        <v>171.33</v>
      </c>
      <c r="N2330" s="37">
        <f t="shared" si="274"/>
        <v>171.65</v>
      </c>
      <c r="O2330" s="38">
        <f t="shared" ca="1" si="275"/>
        <v>169632600</v>
      </c>
    </row>
    <row r="2331" spans="1:15" x14ac:dyDescent="0.4">
      <c r="A2331">
        <v>2316</v>
      </c>
      <c r="B2331" s="63">
        <v>42006</v>
      </c>
      <c r="C2331" s="37">
        <v>206.38000500000001</v>
      </c>
      <c r="D2331" s="37">
        <v>206.88000500000001</v>
      </c>
      <c r="E2331" s="37">
        <v>204.179993</v>
      </c>
      <c r="F2331" s="37">
        <v>205.429993</v>
      </c>
      <c r="G2331" s="38">
        <v>121465900</v>
      </c>
      <c r="H2331" s="37">
        <v>174.80677800000001</v>
      </c>
      <c r="I2331" s="41">
        <f t="shared" si="269"/>
        <v>0.85093113934925757</v>
      </c>
      <c r="J2331" s="41">
        <f t="shared" ca="1" si="270"/>
        <v>1</v>
      </c>
      <c r="K2331" s="37">
        <f t="shared" si="271"/>
        <v>175.62</v>
      </c>
      <c r="L2331" s="37">
        <f t="shared" si="272"/>
        <v>176.04</v>
      </c>
      <c r="M2331" s="37">
        <f t="shared" si="273"/>
        <v>173.74</v>
      </c>
      <c r="N2331" s="37">
        <f t="shared" si="274"/>
        <v>174.81</v>
      </c>
      <c r="O2331" s="38">
        <f t="shared" ca="1" si="275"/>
        <v>121465900</v>
      </c>
    </row>
    <row r="2332" spans="1:15" x14ac:dyDescent="0.4">
      <c r="A2332">
        <v>2317</v>
      </c>
      <c r="B2332" s="63">
        <v>42004</v>
      </c>
      <c r="C2332" s="37">
        <v>207.990005</v>
      </c>
      <c r="D2332" s="37">
        <v>208.19000199999999</v>
      </c>
      <c r="E2332" s="37">
        <v>205.38999899999999</v>
      </c>
      <c r="F2332" s="37">
        <v>205.53999300000001</v>
      </c>
      <c r="G2332" s="38">
        <v>130333800</v>
      </c>
      <c r="H2332" s="37">
        <v>174.900375</v>
      </c>
      <c r="I2332" s="41">
        <f t="shared" si="269"/>
        <v>0.85093111295376944</v>
      </c>
      <c r="J2332" s="41">
        <f t="shared" ca="1" si="270"/>
        <v>1</v>
      </c>
      <c r="K2332" s="37">
        <f t="shared" si="271"/>
        <v>176.99</v>
      </c>
      <c r="L2332" s="37">
        <f t="shared" si="272"/>
        <v>177.16</v>
      </c>
      <c r="M2332" s="37">
        <f t="shared" si="273"/>
        <v>174.77</v>
      </c>
      <c r="N2332" s="37">
        <f t="shared" si="274"/>
        <v>174.9</v>
      </c>
      <c r="O2332" s="38">
        <f t="shared" ca="1" si="275"/>
        <v>130333800</v>
      </c>
    </row>
    <row r="2333" spans="1:15" x14ac:dyDescent="0.4">
      <c r="A2333">
        <v>2318</v>
      </c>
      <c r="B2333" s="63">
        <v>42003</v>
      </c>
      <c r="C2333" s="37">
        <v>208.21000699999999</v>
      </c>
      <c r="D2333" s="37">
        <v>208.36999499999999</v>
      </c>
      <c r="E2333" s="37">
        <v>207.509995</v>
      </c>
      <c r="F2333" s="37">
        <v>207.60000600000001</v>
      </c>
      <c r="G2333" s="38">
        <v>73540800</v>
      </c>
      <c r="H2333" s="37">
        <v>176.65329</v>
      </c>
      <c r="I2333" s="41">
        <f t="shared" si="269"/>
        <v>0.85093104477077897</v>
      </c>
      <c r="J2333" s="41">
        <f t="shared" ca="1" si="270"/>
        <v>1</v>
      </c>
      <c r="K2333" s="37">
        <f t="shared" si="271"/>
        <v>177.17</v>
      </c>
      <c r="L2333" s="37">
        <f t="shared" si="272"/>
        <v>177.31</v>
      </c>
      <c r="M2333" s="37">
        <f t="shared" si="273"/>
        <v>176.58</v>
      </c>
      <c r="N2333" s="37">
        <f t="shared" si="274"/>
        <v>176.65</v>
      </c>
      <c r="O2333" s="38">
        <f t="shared" ca="1" si="275"/>
        <v>73540800</v>
      </c>
    </row>
    <row r="2334" spans="1:15" x14ac:dyDescent="0.4">
      <c r="A2334">
        <v>2319</v>
      </c>
      <c r="B2334" s="63">
        <v>42002</v>
      </c>
      <c r="C2334" s="37">
        <v>208.220001</v>
      </c>
      <c r="D2334" s="37">
        <v>208.970001</v>
      </c>
      <c r="E2334" s="37">
        <v>208.13999899999999</v>
      </c>
      <c r="F2334" s="37">
        <v>208.720001</v>
      </c>
      <c r="G2334" s="38">
        <v>79643900</v>
      </c>
      <c r="H2334" s="37">
        <v>177.606369</v>
      </c>
      <c r="I2334" s="41">
        <f t="shared" si="269"/>
        <v>0.85093123873643528</v>
      </c>
      <c r="J2334" s="41">
        <f t="shared" ca="1" si="270"/>
        <v>1</v>
      </c>
      <c r="K2334" s="37">
        <f t="shared" si="271"/>
        <v>177.18</v>
      </c>
      <c r="L2334" s="37">
        <f t="shared" si="272"/>
        <v>177.82</v>
      </c>
      <c r="M2334" s="37">
        <f t="shared" si="273"/>
        <v>177.11</v>
      </c>
      <c r="N2334" s="37">
        <f t="shared" si="274"/>
        <v>177.61</v>
      </c>
      <c r="O2334" s="38">
        <f t="shared" ca="1" si="275"/>
        <v>79643900</v>
      </c>
    </row>
    <row r="2335" spans="1:15" x14ac:dyDescent="0.4">
      <c r="A2335">
        <v>2320</v>
      </c>
      <c r="B2335" s="63">
        <v>41999</v>
      </c>
      <c r="C2335" s="37">
        <v>208.30999800000001</v>
      </c>
      <c r="D2335" s="37">
        <v>208.85000600000001</v>
      </c>
      <c r="E2335" s="37">
        <v>208.25</v>
      </c>
      <c r="F2335" s="37">
        <v>208.44000199999999</v>
      </c>
      <c r="G2335" s="38">
        <v>57326700</v>
      </c>
      <c r="H2335" s="37">
        <v>177.368134</v>
      </c>
      <c r="I2335" s="41">
        <f t="shared" si="269"/>
        <v>0.850931358175673</v>
      </c>
      <c r="J2335" s="41">
        <f t="shared" ca="1" si="270"/>
        <v>1</v>
      </c>
      <c r="K2335" s="37">
        <f t="shared" si="271"/>
        <v>177.26</v>
      </c>
      <c r="L2335" s="37">
        <f t="shared" si="272"/>
        <v>177.72</v>
      </c>
      <c r="M2335" s="37">
        <f t="shared" si="273"/>
        <v>177.21</v>
      </c>
      <c r="N2335" s="37">
        <f t="shared" si="274"/>
        <v>177.37</v>
      </c>
      <c r="O2335" s="38">
        <f t="shared" ca="1" si="275"/>
        <v>57326700</v>
      </c>
    </row>
    <row r="2336" spans="1:15" x14ac:dyDescent="0.4">
      <c r="A2336">
        <v>2321</v>
      </c>
      <c r="B2336" s="63">
        <v>41997</v>
      </c>
      <c r="C2336" s="37">
        <v>208.020004</v>
      </c>
      <c r="D2336" s="37">
        <v>208.33999600000001</v>
      </c>
      <c r="E2336" s="37">
        <v>207.720001</v>
      </c>
      <c r="F2336" s="37">
        <v>207.770004</v>
      </c>
      <c r="G2336" s="38">
        <v>42963400</v>
      </c>
      <c r="H2336" s="37">
        <v>176.79797400000001</v>
      </c>
      <c r="I2336" s="41">
        <f t="shared" si="269"/>
        <v>0.85093117676409158</v>
      </c>
      <c r="J2336" s="41">
        <f t="shared" ca="1" si="270"/>
        <v>1</v>
      </c>
      <c r="K2336" s="37">
        <f t="shared" si="271"/>
        <v>177.01</v>
      </c>
      <c r="L2336" s="37">
        <f t="shared" si="272"/>
        <v>177.28</v>
      </c>
      <c r="M2336" s="37">
        <f t="shared" si="273"/>
        <v>176.76</v>
      </c>
      <c r="N2336" s="37">
        <f t="shared" si="274"/>
        <v>176.8</v>
      </c>
      <c r="O2336" s="38">
        <f t="shared" ca="1" si="275"/>
        <v>42963400</v>
      </c>
    </row>
    <row r="2337" spans="1:15" x14ac:dyDescent="0.4">
      <c r="A2337">
        <v>2322</v>
      </c>
      <c r="B2337" s="63">
        <v>41996</v>
      </c>
      <c r="C2337" s="37">
        <v>208.16999799999999</v>
      </c>
      <c r="D2337" s="37">
        <v>208.229996</v>
      </c>
      <c r="E2337" s="37">
        <v>207.39999399999999</v>
      </c>
      <c r="F2337" s="37">
        <v>207.75</v>
      </c>
      <c r="G2337" s="38">
        <v>122167900</v>
      </c>
      <c r="H2337" s="37">
        <v>176.780945</v>
      </c>
      <c r="I2337" s="41">
        <f t="shared" si="269"/>
        <v>0.85093114320096275</v>
      </c>
      <c r="J2337" s="41">
        <f t="shared" ca="1" si="270"/>
        <v>1</v>
      </c>
      <c r="K2337" s="37">
        <f t="shared" si="271"/>
        <v>177.14</v>
      </c>
      <c r="L2337" s="37">
        <f t="shared" si="272"/>
        <v>177.19</v>
      </c>
      <c r="M2337" s="37">
        <f t="shared" si="273"/>
        <v>176.48</v>
      </c>
      <c r="N2337" s="37">
        <f t="shared" si="274"/>
        <v>176.78</v>
      </c>
      <c r="O2337" s="38">
        <f t="shared" ca="1" si="275"/>
        <v>122167900</v>
      </c>
    </row>
    <row r="2338" spans="1:15" x14ac:dyDescent="0.4">
      <c r="A2338">
        <v>2323</v>
      </c>
      <c r="B2338" s="63">
        <v>41995</v>
      </c>
      <c r="C2338" s="37">
        <v>206.75</v>
      </c>
      <c r="D2338" s="37">
        <v>207.470001</v>
      </c>
      <c r="E2338" s="37">
        <v>206.46000699999999</v>
      </c>
      <c r="F2338" s="37">
        <v>207.470001</v>
      </c>
      <c r="G2338" s="38">
        <v>148318900</v>
      </c>
      <c r="H2338" s="37">
        <v>176.542664</v>
      </c>
      <c r="I2338" s="41">
        <f t="shared" si="269"/>
        <v>0.85093104135088915</v>
      </c>
      <c r="J2338" s="41">
        <f t="shared" ca="1" si="270"/>
        <v>1</v>
      </c>
      <c r="K2338" s="37">
        <f t="shared" si="271"/>
        <v>175.93</v>
      </c>
      <c r="L2338" s="37">
        <f t="shared" si="272"/>
        <v>176.54</v>
      </c>
      <c r="M2338" s="37">
        <f t="shared" si="273"/>
        <v>175.68</v>
      </c>
      <c r="N2338" s="37">
        <f t="shared" si="274"/>
        <v>176.54</v>
      </c>
      <c r="O2338" s="38">
        <f t="shared" ca="1" si="275"/>
        <v>148318900</v>
      </c>
    </row>
    <row r="2339" spans="1:15" x14ac:dyDescent="0.4">
      <c r="A2339">
        <v>2324</v>
      </c>
      <c r="B2339" s="63">
        <v>41992</v>
      </c>
      <c r="C2339" s="37">
        <v>206.429993</v>
      </c>
      <c r="D2339" s="37">
        <v>207.33000200000001</v>
      </c>
      <c r="E2339" s="37">
        <v>205.61000100000001</v>
      </c>
      <c r="F2339" s="37">
        <v>206.520004</v>
      </c>
      <c r="G2339" s="38">
        <v>245084600</v>
      </c>
      <c r="H2339" s="37">
        <v>175.73429899999999</v>
      </c>
      <c r="I2339" s="41">
        <f t="shared" si="269"/>
        <v>0.85093112335984655</v>
      </c>
      <c r="J2339" s="41">
        <f t="shared" ca="1" si="270"/>
        <v>1</v>
      </c>
      <c r="K2339" s="37">
        <f t="shared" si="271"/>
        <v>175.66</v>
      </c>
      <c r="L2339" s="37">
        <f t="shared" si="272"/>
        <v>176.42</v>
      </c>
      <c r="M2339" s="37">
        <f t="shared" si="273"/>
        <v>174.96</v>
      </c>
      <c r="N2339" s="37">
        <f t="shared" si="274"/>
        <v>175.73</v>
      </c>
      <c r="O2339" s="38">
        <f t="shared" ca="1" si="275"/>
        <v>245084600</v>
      </c>
    </row>
    <row r="2340" spans="1:15" x14ac:dyDescent="0.4">
      <c r="A2340">
        <v>2325</v>
      </c>
      <c r="B2340" s="63">
        <v>41991</v>
      </c>
      <c r="C2340" s="37">
        <v>204.740005</v>
      </c>
      <c r="D2340" s="37">
        <v>212.970001</v>
      </c>
      <c r="E2340" s="37">
        <v>203.91999799999999</v>
      </c>
      <c r="F2340" s="37">
        <v>206.779999</v>
      </c>
      <c r="G2340" s="38">
        <v>257633900</v>
      </c>
      <c r="H2340" s="37">
        <v>174.989746</v>
      </c>
      <c r="I2340" s="41">
        <f t="shared" si="269"/>
        <v>0.8462605031737136</v>
      </c>
      <c r="J2340" s="41">
        <f t="shared" ca="1" si="270"/>
        <v>1</v>
      </c>
      <c r="K2340" s="37">
        <f t="shared" si="271"/>
        <v>173.26</v>
      </c>
      <c r="L2340" s="37">
        <f t="shared" si="272"/>
        <v>180.23</v>
      </c>
      <c r="M2340" s="37">
        <f t="shared" si="273"/>
        <v>172.57</v>
      </c>
      <c r="N2340" s="37">
        <f t="shared" si="274"/>
        <v>174.99</v>
      </c>
      <c r="O2340" s="38">
        <f t="shared" ca="1" si="275"/>
        <v>257633900</v>
      </c>
    </row>
    <row r="2341" spans="1:15" x14ac:dyDescent="0.4">
      <c r="A2341">
        <v>2326</v>
      </c>
      <c r="B2341" s="63">
        <v>41990</v>
      </c>
      <c r="C2341" s="37">
        <v>198.44000199999999</v>
      </c>
      <c r="D2341" s="37">
        <v>202.33999600000001</v>
      </c>
      <c r="E2341" s="37">
        <v>198.28999300000001</v>
      </c>
      <c r="F2341" s="37">
        <v>201.78999300000001</v>
      </c>
      <c r="G2341" s="38">
        <v>253910100</v>
      </c>
      <c r="H2341" s="37">
        <v>170.766876</v>
      </c>
      <c r="I2341" s="41">
        <f t="shared" si="269"/>
        <v>0.84626037922504904</v>
      </c>
      <c r="J2341" s="41">
        <f t="shared" ca="1" si="270"/>
        <v>1</v>
      </c>
      <c r="K2341" s="37">
        <f t="shared" si="271"/>
        <v>167.93</v>
      </c>
      <c r="L2341" s="37">
        <f t="shared" si="272"/>
        <v>171.23</v>
      </c>
      <c r="M2341" s="37">
        <f t="shared" si="273"/>
        <v>167.8</v>
      </c>
      <c r="N2341" s="37">
        <f t="shared" si="274"/>
        <v>170.77</v>
      </c>
      <c r="O2341" s="38">
        <f t="shared" ca="1" si="275"/>
        <v>253910100</v>
      </c>
    </row>
    <row r="2342" spans="1:15" x14ac:dyDescent="0.4">
      <c r="A2342">
        <v>2327</v>
      </c>
      <c r="B2342" s="63">
        <v>41989</v>
      </c>
      <c r="C2342" s="37">
        <v>198.58000200000001</v>
      </c>
      <c r="D2342" s="37">
        <v>202.39999399999999</v>
      </c>
      <c r="E2342" s="37">
        <v>197.86000100000001</v>
      </c>
      <c r="F2342" s="37">
        <v>197.91000399999999</v>
      </c>
      <c r="G2342" s="38">
        <v>259543800</v>
      </c>
      <c r="H2342" s="37">
        <v>167.48336800000001</v>
      </c>
      <c r="I2342" s="41">
        <f t="shared" si="269"/>
        <v>0.84626024261007049</v>
      </c>
      <c r="J2342" s="41">
        <f t="shared" ca="1" si="270"/>
        <v>1</v>
      </c>
      <c r="K2342" s="37">
        <f t="shared" si="271"/>
        <v>168.05</v>
      </c>
      <c r="L2342" s="37">
        <f t="shared" si="272"/>
        <v>171.28</v>
      </c>
      <c r="M2342" s="37">
        <f t="shared" si="273"/>
        <v>167.44</v>
      </c>
      <c r="N2342" s="37">
        <f t="shared" si="274"/>
        <v>167.48</v>
      </c>
      <c r="O2342" s="38">
        <f t="shared" ca="1" si="275"/>
        <v>259543800</v>
      </c>
    </row>
    <row r="2343" spans="1:15" x14ac:dyDescent="0.4">
      <c r="A2343">
        <v>2328</v>
      </c>
      <c r="B2343" s="63">
        <v>41988</v>
      </c>
      <c r="C2343" s="37">
        <v>201.979996</v>
      </c>
      <c r="D2343" s="37">
        <v>202.529999</v>
      </c>
      <c r="E2343" s="37">
        <v>198.779999</v>
      </c>
      <c r="F2343" s="37">
        <v>199.509995</v>
      </c>
      <c r="G2343" s="38">
        <v>189965800</v>
      </c>
      <c r="H2343" s="37">
        <v>168.83741800000001</v>
      </c>
      <c r="I2343" s="41">
        <f t="shared" si="269"/>
        <v>0.84626044925719135</v>
      </c>
      <c r="J2343" s="41">
        <f t="shared" ca="1" si="270"/>
        <v>1</v>
      </c>
      <c r="K2343" s="37">
        <f t="shared" si="271"/>
        <v>170.93</v>
      </c>
      <c r="L2343" s="37">
        <f t="shared" si="272"/>
        <v>171.39</v>
      </c>
      <c r="M2343" s="37">
        <f t="shared" si="273"/>
        <v>168.22</v>
      </c>
      <c r="N2343" s="37">
        <f t="shared" si="274"/>
        <v>168.84</v>
      </c>
      <c r="O2343" s="38">
        <f t="shared" ca="1" si="275"/>
        <v>189965800</v>
      </c>
    </row>
    <row r="2344" spans="1:15" x14ac:dyDescent="0.4">
      <c r="A2344">
        <v>2329</v>
      </c>
      <c r="B2344" s="63">
        <v>41985</v>
      </c>
      <c r="C2344" s="37">
        <v>202.63999899999999</v>
      </c>
      <c r="D2344" s="37">
        <v>203.820007</v>
      </c>
      <c r="E2344" s="37">
        <v>200.85000600000001</v>
      </c>
      <c r="F2344" s="37">
        <v>200.88999899999999</v>
      </c>
      <c r="G2344" s="38">
        <v>202330200</v>
      </c>
      <c r="H2344" s="37">
        <v>170.00528</v>
      </c>
      <c r="I2344" s="41">
        <f t="shared" si="269"/>
        <v>0.84626054480691204</v>
      </c>
      <c r="J2344" s="41">
        <f t="shared" ca="1" si="270"/>
        <v>1</v>
      </c>
      <c r="K2344" s="37">
        <f t="shared" si="271"/>
        <v>171.49</v>
      </c>
      <c r="L2344" s="37">
        <f t="shared" si="272"/>
        <v>172.48</v>
      </c>
      <c r="M2344" s="37">
        <f t="shared" si="273"/>
        <v>169.97</v>
      </c>
      <c r="N2344" s="37">
        <f t="shared" si="274"/>
        <v>170.01</v>
      </c>
      <c r="O2344" s="38">
        <f t="shared" ca="1" si="275"/>
        <v>202330200</v>
      </c>
    </row>
    <row r="2345" spans="1:15" x14ac:dyDescent="0.4">
      <c r="A2345">
        <v>2330</v>
      </c>
      <c r="B2345" s="63">
        <v>41984</v>
      </c>
      <c r="C2345" s="37">
        <v>203.88000500000001</v>
      </c>
      <c r="D2345" s="37">
        <v>206.19000199999999</v>
      </c>
      <c r="E2345" s="37">
        <v>203.71000699999999</v>
      </c>
      <c r="F2345" s="37">
        <v>204.19000199999999</v>
      </c>
      <c r="G2345" s="38">
        <v>159012800</v>
      </c>
      <c r="H2345" s="37">
        <v>172.79795799999999</v>
      </c>
      <c r="I2345" s="41">
        <f t="shared" si="269"/>
        <v>0.84626062151662063</v>
      </c>
      <c r="J2345" s="41">
        <f t="shared" ca="1" si="270"/>
        <v>1</v>
      </c>
      <c r="K2345" s="37">
        <f t="shared" si="271"/>
        <v>172.54</v>
      </c>
      <c r="L2345" s="37">
        <f t="shared" si="272"/>
        <v>174.49</v>
      </c>
      <c r="M2345" s="37">
        <f t="shared" si="273"/>
        <v>172.39</v>
      </c>
      <c r="N2345" s="37">
        <f t="shared" si="274"/>
        <v>172.8</v>
      </c>
      <c r="O2345" s="38">
        <f t="shared" ca="1" si="275"/>
        <v>159012800</v>
      </c>
    </row>
    <row r="2346" spans="1:15" x14ac:dyDescent="0.4">
      <c r="A2346">
        <v>2331</v>
      </c>
      <c r="B2346" s="63">
        <v>41983</v>
      </c>
      <c r="C2346" s="37">
        <v>205.91000399999999</v>
      </c>
      <c r="D2346" s="37">
        <v>205.979996</v>
      </c>
      <c r="E2346" s="37">
        <v>202.929993</v>
      </c>
      <c r="F2346" s="37">
        <v>203.16000399999999</v>
      </c>
      <c r="G2346" s="38">
        <v>159856400</v>
      </c>
      <c r="H2346" s="37">
        <v>171.92628500000001</v>
      </c>
      <c r="I2346" s="41">
        <f t="shared" si="269"/>
        <v>0.84626049229650546</v>
      </c>
      <c r="J2346" s="41">
        <f t="shared" ca="1" si="270"/>
        <v>1</v>
      </c>
      <c r="K2346" s="37">
        <f t="shared" si="271"/>
        <v>174.25</v>
      </c>
      <c r="L2346" s="37">
        <f t="shared" si="272"/>
        <v>174.31</v>
      </c>
      <c r="M2346" s="37">
        <f t="shared" si="273"/>
        <v>171.73</v>
      </c>
      <c r="N2346" s="37">
        <f t="shared" si="274"/>
        <v>171.93</v>
      </c>
      <c r="O2346" s="38">
        <f t="shared" ca="1" si="275"/>
        <v>159856400</v>
      </c>
    </row>
    <row r="2347" spans="1:15" x14ac:dyDescent="0.4">
      <c r="A2347">
        <v>2332</v>
      </c>
      <c r="B2347" s="63">
        <v>41982</v>
      </c>
      <c r="C2347" s="37">
        <v>204.36999499999999</v>
      </c>
      <c r="D2347" s="37">
        <v>206.60000600000001</v>
      </c>
      <c r="E2347" s="37">
        <v>203.91000399999999</v>
      </c>
      <c r="F2347" s="37">
        <v>206.470001</v>
      </c>
      <c r="G2347" s="38">
        <v>125180100</v>
      </c>
      <c r="H2347" s="37">
        <v>174.72737100000001</v>
      </c>
      <c r="I2347" s="41">
        <f t="shared" si="269"/>
        <v>0.8462603291216142</v>
      </c>
      <c r="J2347" s="41">
        <f t="shared" ca="1" si="270"/>
        <v>1</v>
      </c>
      <c r="K2347" s="37">
        <f t="shared" si="271"/>
        <v>172.95</v>
      </c>
      <c r="L2347" s="37">
        <f t="shared" si="272"/>
        <v>174.84</v>
      </c>
      <c r="M2347" s="37">
        <f t="shared" si="273"/>
        <v>172.56</v>
      </c>
      <c r="N2347" s="37">
        <f t="shared" si="274"/>
        <v>174.73</v>
      </c>
      <c r="O2347" s="38">
        <f t="shared" ca="1" si="275"/>
        <v>125180100</v>
      </c>
    </row>
    <row r="2348" spans="1:15" x14ac:dyDescent="0.4">
      <c r="A2348">
        <v>2333</v>
      </c>
      <c r="B2348" s="63">
        <v>41981</v>
      </c>
      <c r="C2348" s="37">
        <v>207.520004</v>
      </c>
      <c r="D2348" s="37">
        <v>208.11999499999999</v>
      </c>
      <c r="E2348" s="37">
        <v>205.929993</v>
      </c>
      <c r="F2348" s="37">
        <v>206.61000100000001</v>
      </c>
      <c r="G2348" s="38">
        <v>108588200</v>
      </c>
      <c r="H2348" s="37">
        <v>174.84587099999999</v>
      </c>
      <c r="I2348" s="41">
        <f t="shared" si="269"/>
        <v>0.84626044312346704</v>
      </c>
      <c r="J2348" s="41">
        <f t="shared" ca="1" si="270"/>
        <v>1</v>
      </c>
      <c r="K2348" s="37">
        <f t="shared" si="271"/>
        <v>175.62</v>
      </c>
      <c r="L2348" s="37">
        <f t="shared" si="272"/>
        <v>176.12</v>
      </c>
      <c r="M2348" s="37">
        <f t="shared" si="273"/>
        <v>174.27</v>
      </c>
      <c r="N2348" s="37">
        <f t="shared" si="274"/>
        <v>174.85</v>
      </c>
      <c r="O2348" s="38">
        <f t="shared" ca="1" si="275"/>
        <v>108588200</v>
      </c>
    </row>
    <row r="2349" spans="1:15" x14ac:dyDescent="0.4">
      <c r="A2349">
        <v>2334</v>
      </c>
      <c r="B2349" s="63">
        <v>41978</v>
      </c>
      <c r="C2349" s="37">
        <v>207.86999499999999</v>
      </c>
      <c r="D2349" s="37">
        <v>208.470001</v>
      </c>
      <c r="E2349" s="37">
        <v>207.550003</v>
      </c>
      <c r="F2349" s="37">
        <v>208</v>
      </c>
      <c r="G2349" s="38">
        <v>91025500</v>
      </c>
      <c r="H2349" s="37">
        <v>176.022156</v>
      </c>
      <c r="I2349" s="41">
        <f t="shared" si="269"/>
        <v>0.84626036538461535</v>
      </c>
      <c r="J2349" s="41">
        <f t="shared" ca="1" si="270"/>
        <v>1</v>
      </c>
      <c r="K2349" s="37">
        <f t="shared" si="271"/>
        <v>175.91</v>
      </c>
      <c r="L2349" s="37">
        <f t="shared" si="272"/>
        <v>176.42</v>
      </c>
      <c r="M2349" s="37">
        <f t="shared" si="273"/>
        <v>175.64</v>
      </c>
      <c r="N2349" s="37">
        <f t="shared" si="274"/>
        <v>176.02</v>
      </c>
      <c r="O2349" s="38">
        <f t="shared" ca="1" si="275"/>
        <v>91025500</v>
      </c>
    </row>
    <row r="2350" spans="1:15" x14ac:dyDescent="0.4">
      <c r="A2350">
        <v>2335</v>
      </c>
      <c r="B2350" s="63">
        <v>41977</v>
      </c>
      <c r="C2350" s="37">
        <v>207.53999300000001</v>
      </c>
      <c r="D2350" s="37">
        <v>208.270004</v>
      </c>
      <c r="E2350" s="37">
        <v>206.699997</v>
      </c>
      <c r="F2350" s="37">
        <v>207.66000399999999</v>
      </c>
      <c r="G2350" s="38">
        <v>91316600</v>
      </c>
      <c r="H2350" s="37">
        <v>175.73443599999999</v>
      </c>
      <c r="I2350" s="41">
        <f t="shared" si="269"/>
        <v>0.84626039013270937</v>
      </c>
      <c r="J2350" s="41">
        <f t="shared" ca="1" si="270"/>
        <v>1</v>
      </c>
      <c r="K2350" s="37">
        <f t="shared" si="271"/>
        <v>175.63</v>
      </c>
      <c r="L2350" s="37">
        <f t="shared" si="272"/>
        <v>176.25</v>
      </c>
      <c r="M2350" s="37">
        <f t="shared" si="273"/>
        <v>174.92</v>
      </c>
      <c r="N2350" s="37">
        <f t="shared" si="274"/>
        <v>175.73</v>
      </c>
      <c r="O2350" s="38">
        <f t="shared" ca="1" si="275"/>
        <v>91316600</v>
      </c>
    </row>
    <row r="2351" spans="1:15" x14ac:dyDescent="0.4">
      <c r="A2351">
        <v>2336</v>
      </c>
      <c r="B2351" s="63">
        <v>41976</v>
      </c>
      <c r="C2351" s="37">
        <v>207.300003</v>
      </c>
      <c r="D2351" s="37">
        <v>208.14999399999999</v>
      </c>
      <c r="E2351" s="37">
        <v>207.10000600000001</v>
      </c>
      <c r="F2351" s="37">
        <v>207.88999899999999</v>
      </c>
      <c r="G2351" s="38">
        <v>68952000</v>
      </c>
      <c r="H2351" s="37">
        <v>175.929092</v>
      </c>
      <c r="I2351" s="41">
        <f t="shared" si="269"/>
        <v>0.84626048798047282</v>
      </c>
      <c r="J2351" s="41">
        <f t="shared" ca="1" si="270"/>
        <v>1</v>
      </c>
      <c r="K2351" s="37">
        <f t="shared" si="271"/>
        <v>175.43</v>
      </c>
      <c r="L2351" s="37">
        <f t="shared" si="272"/>
        <v>176.15</v>
      </c>
      <c r="M2351" s="37">
        <f t="shared" si="273"/>
        <v>175.26</v>
      </c>
      <c r="N2351" s="37">
        <f t="shared" si="274"/>
        <v>175.93</v>
      </c>
      <c r="O2351" s="38">
        <f t="shared" ca="1" si="275"/>
        <v>68952000</v>
      </c>
    </row>
    <row r="2352" spans="1:15" x14ac:dyDescent="0.4">
      <c r="A2352">
        <v>2337</v>
      </c>
      <c r="B2352" s="63">
        <v>41975</v>
      </c>
      <c r="C2352" s="37">
        <v>205.80999800000001</v>
      </c>
      <c r="D2352" s="37">
        <v>207.33999600000001</v>
      </c>
      <c r="E2352" s="37">
        <v>205.779999</v>
      </c>
      <c r="F2352" s="37">
        <v>207.08999600000001</v>
      </c>
      <c r="G2352" s="38">
        <v>74507200</v>
      </c>
      <c r="H2352" s="37">
        <v>175.25209000000001</v>
      </c>
      <c r="I2352" s="41">
        <f t="shared" si="269"/>
        <v>0.84626053109779387</v>
      </c>
      <c r="J2352" s="41">
        <f t="shared" ca="1" si="270"/>
        <v>1</v>
      </c>
      <c r="K2352" s="37">
        <f t="shared" si="271"/>
        <v>174.17</v>
      </c>
      <c r="L2352" s="37">
        <f t="shared" si="272"/>
        <v>175.46</v>
      </c>
      <c r="M2352" s="37">
        <f t="shared" si="273"/>
        <v>174.14</v>
      </c>
      <c r="N2352" s="37">
        <f t="shared" si="274"/>
        <v>175.25</v>
      </c>
      <c r="O2352" s="38">
        <f t="shared" ca="1" si="275"/>
        <v>74507200</v>
      </c>
    </row>
    <row r="2353" spans="1:15" x14ac:dyDescent="0.4">
      <c r="A2353">
        <v>2338</v>
      </c>
      <c r="B2353" s="63">
        <v>41974</v>
      </c>
      <c r="C2353" s="37">
        <v>206.39999399999999</v>
      </c>
      <c r="D2353" s="37">
        <v>206.53999300000001</v>
      </c>
      <c r="E2353" s="37">
        <v>205.38000500000001</v>
      </c>
      <c r="F2353" s="37">
        <v>205.759995</v>
      </c>
      <c r="G2353" s="38">
        <v>103968400</v>
      </c>
      <c r="H2353" s="37">
        <v>174.12661700000001</v>
      </c>
      <c r="I2353" s="41">
        <f t="shared" si="269"/>
        <v>0.84626079525322695</v>
      </c>
      <c r="J2353" s="41">
        <f t="shared" ca="1" si="270"/>
        <v>1</v>
      </c>
      <c r="K2353" s="37">
        <f t="shared" si="271"/>
        <v>174.67</v>
      </c>
      <c r="L2353" s="37">
        <f t="shared" si="272"/>
        <v>174.79</v>
      </c>
      <c r="M2353" s="37">
        <f t="shared" si="273"/>
        <v>173.81</v>
      </c>
      <c r="N2353" s="37">
        <f t="shared" si="274"/>
        <v>174.13</v>
      </c>
      <c r="O2353" s="38">
        <f t="shared" ca="1" si="275"/>
        <v>103968400</v>
      </c>
    </row>
    <row r="2354" spans="1:15" x14ac:dyDescent="0.4">
      <c r="A2354">
        <v>2339</v>
      </c>
      <c r="B2354" s="63">
        <v>41971</v>
      </c>
      <c r="C2354" s="37">
        <v>207.490005</v>
      </c>
      <c r="D2354" s="37">
        <v>207.86999499999999</v>
      </c>
      <c r="E2354" s="37">
        <v>206.91000399999999</v>
      </c>
      <c r="F2354" s="37">
        <v>207.199997</v>
      </c>
      <c r="G2354" s="38">
        <v>57890100</v>
      </c>
      <c r="H2354" s="37">
        <v>175.345123</v>
      </c>
      <c r="I2354" s="41">
        <f t="shared" si="269"/>
        <v>0.84626025839179908</v>
      </c>
      <c r="J2354" s="41">
        <f t="shared" ca="1" si="270"/>
        <v>1</v>
      </c>
      <c r="K2354" s="37">
        <f t="shared" si="271"/>
        <v>175.59</v>
      </c>
      <c r="L2354" s="37">
        <f t="shared" si="272"/>
        <v>175.91</v>
      </c>
      <c r="M2354" s="37">
        <f t="shared" si="273"/>
        <v>175.1</v>
      </c>
      <c r="N2354" s="37">
        <f t="shared" si="274"/>
        <v>175.35</v>
      </c>
      <c r="O2354" s="38">
        <f t="shared" ca="1" si="275"/>
        <v>57890100</v>
      </c>
    </row>
    <row r="2355" spans="1:15" x14ac:dyDescent="0.4">
      <c r="A2355">
        <v>2340</v>
      </c>
      <c r="B2355" s="63">
        <v>41969</v>
      </c>
      <c r="C2355" s="37">
        <v>207.28999300000001</v>
      </c>
      <c r="D2355" s="37">
        <v>207.759995</v>
      </c>
      <c r="E2355" s="37">
        <v>207.029999</v>
      </c>
      <c r="F2355" s="37">
        <v>207.63999899999999</v>
      </c>
      <c r="G2355" s="38">
        <v>62167800</v>
      </c>
      <c r="H2355" s="37">
        <v>175.71748400000001</v>
      </c>
      <c r="I2355" s="41">
        <f t="shared" si="269"/>
        <v>0.84626028147881094</v>
      </c>
      <c r="J2355" s="41">
        <f t="shared" ca="1" si="270"/>
        <v>1</v>
      </c>
      <c r="K2355" s="37">
        <f t="shared" si="271"/>
        <v>175.42</v>
      </c>
      <c r="L2355" s="37">
        <f t="shared" si="272"/>
        <v>175.82</v>
      </c>
      <c r="M2355" s="37">
        <f t="shared" si="273"/>
        <v>175.2</v>
      </c>
      <c r="N2355" s="37">
        <f t="shared" si="274"/>
        <v>175.72</v>
      </c>
      <c r="O2355" s="38">
        <f t="shared" ca="1" si="275"/>
        <v>62167800</v>
      </c>
    </row>
    <row r="2356" spans="1:15" x14ac:dyDescent="0.4">
      <c r="A2356">
        <v>2341</v>
      </c>
      <c r="B2356" s="63">
        <v>41968</v>
      </c>
      <c r="C2356" s="37">
        <v>207.53999300000001</v>
      </c>
      <c r="D2356" s="37">
        <v>207.78999300000001</v>
      </c>
      <c r="E2356" s="37">
        <v>206.800003</v>
      </c>
      <c r="F2356" s="37">
        <v>207.11000100000001</v>
      </c>
      <c r="G2356" s="38">
        <v>79108300</v>
      </c>
      <c r="H2356" s="37">
        <v>175.26904300000001</v>
      </c>
      <c r="I2356" s="41">
        <f t="shared" si="269"/>
        <v>0.84626064484447572</v>
      </c>
      <c r="J2356" s="41">
        <f t="shared" ca="1" si="270"/>
        <v>1</v>
      </c>
      <c r="K2356" s="37">
        <f t="shared" si="271"/>
        <v>175.63</v>
      </c>
      <c r="L2356" s="37">
        <f t="shared" si="272"/>
        <v>175.84</v>
      </c>
      <c r="M2356" s="37">
        <f t="shared" si="273"/>
        <v>175.01</v>
      </c>
      <c r="N2356" s="37">
        <f t="shared" si="274"/>
        <v>175.27</v>
      </c>
      <c r="O2356" s="38">
        <f t="shared" ca="1" si="275"/>
        <v>79108300</v>
      </c>
    </row>
    <row r="2357" spans="1:15" x14ac:dyDescent="0.4">
      <c r="A2357">
        <v>2342</v>
      </c>
      <c r="B2357" s="63">
        <v>41967</v>
      </c>
      <c r="C2357" s="37">
        <v>207.16999799999999</v>
      </c>
      <c r="D2357" s="37">
        <v>207.38999899999999</v>
      </c>
      <c r="E2357" s="37">
        <v>206.91000399999999</v>
      </c>
      <c r="F2357" s="37">
        <v>207.259995</v>
      </c>
      <c r="G2357" s="38">
        <v>65880800</v>
      </c>
      <c r="H2357" s="37">
        <v>175.39593500000001</v>
      </c>
      <c r="I2357" s="41">
        <f t="shared" si="269"/>
        <v>0.84626044210799101</v>
      </c>
      <c r="J2357" s="41">
        <f t="shared" ca="1" si="270"/>
        <v>1</v>
      </c>
      <c r="K2357" s="37">
        <f t="shared" si="271"/>
        <v>175.32</v>
      </c>
      <c r="L2357" s="37">
        <f t="shared" si="272"/>
        <v>175.51</v>
      </c>
      <c r="M2357" s="37">
        <f t="shared" si="273"/>
        <v>175.1</v>
      </c>
      <c r="N2357" s="37">
        <f t="shared" si="274"/>
        <v>175.4</v>
      </c>
      <c r="O2357" s="38">
        <f t="shared" ca="1" si="275"/>
        <v>65880800</v>
      </c>
    </row>
    <row r="2358" spans="1:15" x14ac:dyDescent="0.4">
      <c r="A2358">
        <v>2343</v>
      </c>
      <c r="B2358" s="63">
        <v>41964</v>
      </c>
      <c r="C2358" s="37">
        <v>207.63999899999999</v>
      </c>
      <c r="D2358" s="37">
        <v>207.83999600000001</v>
      </c>
      <c r="E2358" s="37">
        <v>205.979996</v>
      </c>
      <c r="F2358" s="37">
        <v>206.679993</v>
      </c>
      <c r="G2358" s="38">
        <v>142327300</v>
      </c>
      <c r="H2358" s="37">
        <v>174.90512100000001</v>
      </c>
      <c r="I2358" s="41">
        <f t="shared" si="269"/>
        <v>0.84626053282283598</v>
      </c>
      <c r="J2358" s="41">
        <f t="shared" ca="1" si="270"/>
        <v>1</v>
      </c>
      <c r="K2358" s="37">
        <f t="shared" si="271"/>
        <v>175.72</v>
      </c>
      <c r="L2358" s="37">
        <f t="shared" si="272"/>
        <v>175.89</v>
      </c>
      <c r="M2358" s="37">
        <f t="shared" si="273"/>
        <v>174.31</v>
      </c>
      <c r="N2358" s="37">
        <f t="shared" si="274"/>
        <v>174.91</v>
      </c>
      <c r="O2358" s="38">
        <f t="shared" ca="1" si="275"/>
        <v>142327300</v>
      </c>
    </row>
    <row r="2359" spans="1:15" x14ac:dyDescent="0.4">
      <c r="A2359">
        <v>2344</v>
      </c>
      <c r="B2359" s="63">
        <v>41963</v>
      </c>
      <c r="C2359" s="37">
        <v>204.259995</v>
      </c>
      <c r="D2359" s="37">
        <v>205.71000699999999</v>
      </c>
      <c r="E2359" s="37">
        <v>204.179993</v>
      </c>
      <c r="F2359" s="37">
        <v>205.58000200000001</v>
      </c>
      <c r="G2359" s="38">
        <v>72840300</v>
      </c>
      <c r="H2359" s="37">
        <v>173.974243</v>
      </c>
      <c r="I2359" s="41">
        <f t="shared" si="269"/>
        <v>0.84626053754002784</v>
      </c>
      <c r="J2359" s="41">
        <f t="shared" ca="1" si="270"/>
        <v>1</v>
      </c>
      <c r="K2359" s="37">
        <f t="shared" si="271"/>
        <v>172.86</v>
      </c>
      <c r="L2359" s="37">
        <f t="shared" si="272"/>
        <v>174.08</v>
      </c>
      <c r="M2359" s="37">
        <f t="shared" si="273"/>
        <v>172.79</v>
      </c>
      <c r="N2359" s="37">
        <f t="shared" si="274"/>
        <v>173.97</v>
      </c>
      <c r="O2359" s="38">
        <f t="shared" ca="1" si="275"/>
        <v>72840300</v>
      </c>
    </row>
    <row r="2360" spans="1:15" x14ac:dyDescent="0.4">
      <c r="A2360">
        <v>2345</v>
      </c>
      <c r="B2360" s="63">
        <v>41962</v>
      </c>
      <c r="C2360" s="37">
        <v>205.30999800000001</v>
      </c>
      <c r="D2360" s="37">
        <v>205.550003</v>
      </c>
      <c r="E2360" s="37">
        <v>204.300003</v>
      </c>
      <c r="F2360" s="37">
        <v>205.220001</v>
      </c>
      <c r="G2360" s="38">
        <v>82373000</v>
      </c>
      <c r="H2360" s="37">
        <v>173.669556</v>
      </c>
      <c r="I2360" s="41">
        <f t="shared" si="269"/>
        <v>0.84626037985449576</v>
      </c>
      <c r="J2360" s="41">
        <f t="shared" ca="1" si="270"/>
        <v>1</v>
      </c>
      <c r="K2360" s="37">
        <f t="shared" si="271"/>
        <v>173.75</v>
      </c>
      <c r="L2360" s="37">
        <f t="shared" si="272"/>
        <v>173.95</v>
      </c>
      <c r="M2360" s="37">
        <f t="shared" si="273"/>
        <v>172.89</v>
      </c>
      <c r="N2360" s="37">
        <f t="shared" si="274"/>
        <v>173.67</v>
      </c>
      <c r="O2360" s="38">
        <f t="shared" ca="1" si="275"/>
        <v>82373000</v>
      </c>
    </row>
    <row r="2361" spans="1:15" x14ac:dyDescent="0.4">
      <c r="A2361">
        <v>2346</v>
      </c>
      <c r="B2361" s="63">
        <v>41961</v>
      </c>
      <c r="C2361" s="37">
        <v>204.44000199999999</v>
      </c>
      <c r="D2361" s="37">
        <v>205.91999799999999</v>
      </c>
      <c r="E2361" s="37">
        <v>204.44000199999999</v>
      </c>
      <c r="F2361" s="37">
        <v>205.550003</v>
      </c>
      <c r="G2361" s="38">
        <v>76068100</v>
      </c>
      <c r="H2361" s="37">
        <v>173.94880699999999</v>
      </c>
      <c r="I2361" s="41">
        <f t="shared" si="269"/>
        <v>0.84626029900860655</v>
      </c>
      <c r="J2361" s="41">
        <f t="shared" ca="1" si="270"/>
        <v>1</v>
      </c>
      <c r="K2361" s="37">
        <f t="shared" si="271"/>
        <v>173.01</v>
      </c>
      <c r="L2361" s="37">
        <f t="shared" si="272"/>
        <v>174.26</v>
      </c>
      <c r="M2361" s="37">
        <f t="shared" si="273"/>
        <v>173.01</v>
      </c>
      <c r="N2361" s="37">
        <f t="shared" si="274"/>
        <v>173.95</v>
      </c>
      <c r="O2361" s="38">
        <f t="shared" ca="1" si="275"/>
        <v>76068100</v>
      </c>
    </row>
    <row r="2362" spans="1:15" x14ac:dyDescent="0.4">
      <c r="A2362">
        <v>2347</v>
      </c>
      <c r="B2362" s="63">
        <v>41960</v>
      </c>
      <c r="C2362" s="37">
        <v>203.85000600000001</v>
      </c>
      <c r="D2362" s="37">
        <v>204.58000200000001</v>
      </c>
      <c r="E2362" s="37">
        <v>203.64999399999999</v>
      </c>
      <c r="F2362" s="37">
        <v>204.36999499999999</v>
      </c>
      <c r="G2362" s="38">
        <v>80441000</v>
      </c>
      <c r="H2362" s="37">
        <v>172.95022599999999</v>
      </c>
      <c r="I2362" s="41">
        <f t="shared" si="269"/>
        <v>0.84626036224153156</v>
      </c>
      <c r="J2362" s="41">
        <f t="shared" ca="1" si="270"/>
        <v>1</v>
      </c>
      <c r="K2362" s="37">
        <f t="shared" si="271"/>
        <v>172.51</v>
      </c>
      <c r="L2362" s="37">
        <f t="shared" si="272"/>
        <v>173.13</v>
      </c>
      <c r="M2362" s="37">
        <f t="shared" si="273"/>
        <v>172.34</v>
      </c>
      <c r="N2362" s="37">
        <f t="shared" si="274"/>
        <v>172.95</v>
      </c>
      <c r="O2362" s="38">
        <f t="shared" ca="1" si="275"/>
        <v>80441000</v>
      </c>
    </row>
    <row r="2363" spans="1:15" x14ac:dyDescent="0.4">
      <c r="A2363">
        <v>2348</v>
      </c>
      <c r="B2363" s="63">
        <v>41957</v>
      </c>
      <c r="C2363" s="37">
        <v>204.10000600000001</v>
      </c>
      <c r="D2363" s="37">
        <v>204.490005</v>
      </c>
      <c r="E2363" s="37">
        <v>203.720001</v>
      </c>
      <c r="F2363" s="37">
        <v>204.240005</v>
      </c>
      <c r="G2363" s="38">
        <v>80417500</v>
      </c>
      <c r="H2363" s="37">
        <v>172.84023999999999</v>
      </c>
      <c r="I2363" s="41">
        <f t="shared" si="269"/>
        <v>0.84626045715186893</v>
      </c>
      <c r="J2363" s="41">
        <f t="shared" ca="1" si="270"/>
        <v>1</v>
      </c>
      <c r="K2363" s="37">
        <f t="shared" si="271"/>
        <v>172.72</v>
      </c>
      <c r="L2363" s="37">
        <f t="shared" si="272"/>
        <v>173.05</v>
      </c>
      <c r="M2363" s="37">
        <f t="shared" si="273"/>
        <v>172.4</v>
      </c>
      <c r="N2363" s="37">
        <f t="shared" si="274"/>
        <v>172.84</v>
      </c>
      <c r="O2363" s="38">
        <f t="shared" ca="1" si="275"/>
        <v>80417500</v>
      </c>
    </row>
    <row r="2364" spans="1:15" x14ac:dyDescent="0.4">
      <c r="A2364">
        <v>2349</v>
      </c>
      <c r="B2364" s="63">
        <v>41956</v>
      </c>
      <c r="C2364" s="37">
        <v>204.16000399999999</v>
      </c>
      <c r="D2364" s="37">
        <v>204.83000200000001</v>
      </c>
      <c r="E2364" s="37">
        <v>203.21000699999999</v>
      </c>
      <c r="F2364" s="37">
        <v>204.19000199999999</v>
      </c>
      <c r="G2364" s="38">
        <v>85357900</v>
      </c>
      <c r="H2364" s="37">
        <v>172.79795799999999</v>
      </c>
      <c r="I2364" s="41">
        <f t="shared" si="269"/>
        <v>0.84626062151662063</v>
      </c>
      <c r="J2364" s="41">
        <f t="shared" ca="1" si="270"/>
        <v>1</v>
      </c>
      <c r="K2364" s="37">
        <f t="shared" si="271"/>
        <v>172.77</v>
      </c>
      <c r="L2364" s="37">
        <f t="shared" si="272"/>
        <v>173.34</v>
      </c>
      <c r="M2364" s="37">
        <f t="shared" si="273"/>
        <v>171.97</v>
      </c>
      <c r="N2364" s="37">
        <f t="shared" si="274"/>
        <v>172.8</v>
      </c>
      <c r="O2364" s="38">
        <f t="shared" ca="1" si="275"/>
        <v>85357900</v>
      </c>
    </row>
    <row r="2365" spans="1:15" x14ac:dyDescent="0.4">
      <c r="A2365">
        <v>2350</v>
      </c>
      <c r="B2365" s="63">
        <v>41955</v>
      </c>
      <c r="C2365" s="37">
        <v>203.35000600000001</v>
      </c>
      <c r="D2365" s="37">
        <v>204.240005</v>
      </c>
      <c r="E2365" s="37">
        <v>203.30999800000001</v>
      </c>
      <c r="F2365" s="37">
        <v>203.96000699999999</v>
      </c>
      <c r="G2365" s="38">
        <v>90120300</v>
      </c>
      <c r="H2365" s="37">
        <v>172.60322600000001</v>
      </c>
      <c r="I2365" s="41">
        <f t="shared" si="269"/>
        <v>0.84626014942233263</v>
      </c>
      <c r="J2365" s="41">
        <f t="shared" ca="1" si="270"/>
        <v>1</v>
      </c>
      <c r="K2365" s="37">
        <f t="shared" si="271"/>
        <v>172.09</v>
      </c>
      <c r="L2365" s="37">
        <f t="shared" si="272"/>
        <v>172.84</v>
      </c>
      <c r="M2365" s="37">
        <f t="shared" si="273"/>
        <v>172.05</v>
      </c>
      <c r="N2365" s="37">
        <f t="shared" si="274"/>
        <v>172.6</v>
      </c>
      <c r="O2365" s="38">
        <f t="shared" ca="1" si="275"/>
        <v>90120300</v>
      </c>
    </row>
    <row r="2366" spans="1:15" x14ac:dyDescent="0.4">
      <c r="A2366">
        <v>2351</v>
      </c>
      <c r="B2366" s="63">
        <v>41954</v>
      </c>
      <c r="C2366" s="37">
        <v>204.05999800000001</v>
      </c>
      <c r="D2366" s="37">
        <v>204.30999800000001</v>
      </c>
      <c r="E2366" s="37">
        <v>203.64999399999999</v>
      </c>
      <c r="F2366" s="37">
        <v>204.179993</v>
      </c>
      <c r="G2366" s="38">
        <v>54499400</v>
      </c>
      <c r="H2366" s="37">
        <v>172.78947400000001</v>
      </c>
      <c r="I2366" s="41">
        <f t="shared" si="269"/>
        <v>0.84626055403968992</v>
      </c>
      <c r="J2366" s="41">
        <f t="shared" ca="1" si="270"/>
        <v>1</v>
      </c>
      <c r="K2366" s="37">
        <f t="shared" si="271"/>
        <v>172.69</v>
      </c>
      <c r="L2366" s="37">
        <f t="shared" si="272"/>
        <v>172.9</v>
      </c>
      <c r="M2366" s="37">
        <f t="shared" si="273"/>
        <v>172.34</v>
      </c>
      <c r="N2366" s="37">
        <f t="shared" si="274"/>
        <v>172.79</v>
      </c>
      <c r="O2366" s="38">
        <f t="shared" ca="1" si="275"/>
        <v>54499400</v>
      </c>
    </row>
    <row r="2367" spans="1:15" x14ac:dyDescent="0.4">
      <c r="A2367">
        <v>2352</v>
      </c>
      <c r="B2367" s="63">
        <v>41953</v>
      </c>
      <c r="C2367" s="37">
        <v>203.38000500000001</v>
      </c>
      <c r="D2367" s="37">
        <v>204.03999300000001</v>
      </c>
      <c r="E2367" s="37">
        <v>203.13000500000001</v>
      </c>
      <c r="F2367" s="37">
        <v>203.979996</v>
      </c>
      <c r="G2367" s="38">
        <v>66319000</v>
      </c>
      <c r="H2367" s="37">
        <v>172.620193</v>
      </c>
      <c r="I2367" s="41">
        <f t="shared" si="269"/>
        <v>0.84626039996588687</v>
      </c>
      <c r="J2367" s="41">
        <f t="shared" ca="1" si="270"/>
        <v>1</v>
      </c>
      <c r="K2367" s="37">
        <f t="shared" si="271"/>
        <v>172.11</v>
      </c>
      <c r="L2367" s="37">
        <f t="shared" si="272"/>
        <v>172.67</v>
      </c>
      <c r="M2367" s="37">
        <f t="shared" si="273"/>
        <v>171.9</v>
      </c>
      <c r="N2367" s="37">
        <f t="shared" si="274"/>
        <v>172.62</v>
      </c>
      <c r="O2367" s="38">
        <f t="shared" ca="1" si="275"/>
        <v>66319000</v>
      </c>
    </row>
    <row r="2368" spans="1:15" x14ac:dyDescent="0.4">
      <c r="A2368">
        <v>2353</v>
      </c>
      <c r="B2368" s="63">
        <v>41950</v>
      </c>
      <c r="C2368" s="37">
        <v>203.16999799999999</v>
      </c>
      <c r="D2368" s="37">
        <v>203.60000600000001</v>
      </c>
      <c r="E2368" s="37">
        <v>202.61000100000001</v>
      </c>
      <c r="F2368" s="37">
        <v>203.33999600000001</v>
      </c>
      <c r="G2368" s="38">
        <v>89540000</v>
      </c>
      <c r="H2368" s="37">
        <v>172.07862900000001</v>
      </c>
      <c r="I2368" s="41">
        <f t="shared" si="269"/>
        <v>0.84626060974251227</v>
      </c>
      <c r="J2368" s="41">
        <f t="shared" ca="1" si="270"/>
        <v>1</v>
      </c>
      <c r="K2368" s="37">
        <f t="shared" si="271"/>
        <v>171.93</v>
      </c>
      <c r="L2368" s="37">
        <f t="shared" si="272"/>
        <v>172.3</v>
      </c>
      <c r="M2368" s="37">
        <f t="shared" si="273"/>
        <v>171.46</v>
      </c>
      <c r="N2368" s="37">
        <f t="shared" si="274"/>
        <v>172.08</v>
      </c>
      <c r="O2368" s="38">
        <f t="shared" ca="1" si="275"/>
        <v>89540000</v>
      </c>
    </row>
    <row r="2369" spans="1:15" x14ac:dyDescent="0.4">
      <c r="A2369">
        <v>2354</v>
      </c>
      <c r="B2369" s="63">
        <v>41949</v>
      </c>
      <c r="C2369" s="37">
        <v>202.38999899999999</v>
      </c>
      <c r="D2369" s="37">
        <v>203.259995</v>
      </c>
      <c r="E2369" s="37">
        <v>201.63999899999999</v>
      </c>
      <c r="F2369" s="37">
        <v>203.14999399999999</v>
      </c>
      <c r="G2369" s="38">
        <v>107089000</v>
      </c>
      <c r="H2369" s="37">
        <v>171.917801</v>
      </c>
      <c r="I2369" s="41">
        <f t="shared" si="269"/>
        <v>0.84626042863678352</v>
      </c>
      <c r="J2369" s="41">
        <f t="shared" ca="1" si="270"/>
        <v>1</v>
      </c>
      <c r="K2369" s="37">
        <f t="shared" si="271"/>
        <v>171.27</v>
      </c>
      <c r="L2369" s="37">
        <f t="shared" si="272"/>
        <v>172.01</v>
      </c>
      <c r="M2369" s="37">
        <f t="shared" si="273"/>
        <v>170.64</v>
      </c>
      <c r="N2369" s="37">
        <f t="shared" si="274"/>
        <v>171.92</v>
      </c>
      <c r="O2369" s="38">
        <f t="shared" ca="1" si="275"/>
        <v>107089000</v>
      </c>
    </row>
    <row r="2370" spans="1:15" x14ac:dyDescent="0.4">
      <c r="A2370">
        <v>2355</v>
      </c>
      <c r="B2370" s="63">
        <v>41948</v>
      </c>
      <c r="C2370" s="37">
        <v>202.53999300000001</v>
      </c>
      <c r="D2370" s="37">
        <v>202.58999600000001</v>
      </c>
      <c r="E2370" s="37">
        <v>201.449997</v>
      </c>
      <c r="F2370" s="37">
        <v>202.33999600000001</v>
      </c>
      <c r="G2370" s="38">
        <v>91709000</v>
      </c>
      <c r="H2370" s="37">
        <v>171.232361</v>
      </c>
      <c r="I2370" s="41">
        <f t="shared" si="269"/>
        <v>0.8462605732185543</v>
      </c>
      <c r="J2370" s="41">
        <f t="shared" ca="1" si="270"/>
        <v>1</v>
      </c>
      <c r="K2370" s="37">
        <f t="shared" si="271"/>
        <v>171.4</v>
      </c>
      <c r="L2370" s="37">
        <f t="shared" si="272"/>
        <v>171.44</v>
      </c>
      <c r="M2370" s="37">
        <f t="shared" si="273"/>
        <v>170.48</v>
      </c>
      <c r="N2370" s="37">
        <f t="shared" si="274"/>
        <v>171.23</v>
      </c>
      <c r="O2370" s="38">
        <f t="shared" ca="1" si="275"/>
        <v>91709000</v>
      </c>
    </row>
    <row r="2371" spans="1:15" x14ac:dyDescent="0.4">
      <c r="A2371">
        <v>2356</v>
      </c>
      <c r="B2371" s="63">
        <v>41947</v>
      </c>
      <c r="C2371" s="37">
        <v>201.229996</v>
      </c>
      <c r="D2371" s="37">
        <v>201.60000600000001</v>
      </c>
      <c r="E2371" s="37">
        <v>200.05999800000001</v>
      </c>
      <c r="F2371" s="37">
        <v>201.070007</v>
      </c>
      <c r="G2371" s="38">
        <v>93343000</v>
      </c>
      <c r="H2371" s="37">
        <v>170.157623</v>
      </c>
      <c r="I2371" s="41">
        <f t="shared" si="269"/>
        <v>0.84626059121786368</v>
      </c>
      <c r="J2371" s="41">
        <f t="shared" ca="1" si="270"/>
        <v>1</v>
      </c>
      <c r="K2371" s="37">
        <f t="shared" si="271"/>
        <v>170.29</v>
      </c>
      <c r="L2371" s="37">
        <f t="shared" si="272"/>
        <v>170.61</v>
      </c>
      <c r="M2371" s="37">
        <f t="shared" si="273"/>
        <v>169.3</v>
      </c>
      <c r="N2371" s="37">
        <f t="shared" si="274"/>
        <v>170.16</v>
      </c>
      <c r="O2371" s="38">
        <f t="shared" ca="1" si="275"/>
        <v>93343000</v>
      </c>
    </row>
    <row r="2372" spans="1:15" x14ac:dyDescent="0.4">
      <c r="A2372">
        <v>2357</v>
      </c>
      <c r="B2372" s="63">
        <v>41946</v>
      </c>
      <c r="C2372" s="37">
        <v>201.91999799999999</v>
      </c>
      <c r="D2372" s="37">
        <v>202.449997</v>
      </c>
      <c r="E2372" s="37">
        <v>201.30999800000001</v>
      </c>
      <c r="F2372" s="37">
        <v>201.770004</v>
      </c>
      <c r="G2372" s="38">
        <v>93600000</v>
      </c>
      <c r="H2372" s="37">
        <v>170.74993900000001</v>
      </c>
      <c r="I2372" s="41">
        <f t="shared" si="269"/>
        <v>0.8462602746441934</v>
      </c>
      <c r="J2372" s="41">
        <f t="shared" ca="1" si="270"/>
        <v>1</v>
      </c>
      <c r="K2372" s="37">
        <f t="shared" si="271"/>
        <v>170.88</v>
      </c>
      <c r="L2372" s="37">
        <f t="shared" si="272"/>
        <v>171.33</v>
      </c>
      <c r="M2372" s="37">
        <f t="shared" si="273"/>
        <v>170.36</v>
      </c>
      <c r="N2372" s="37">
        <f t="shared" si="274"/>
        <v>170.75</v>
      </c>
      <c r="O2372" s="38">
        <f t="shared" ca="1" si="275"/>
        <v>93600000</v>
      </c>
    </row>
    <row r="2373" spans="1:15" x14ac:dyDescent="0.4">
      <c r="A2373">
        <v>2358</v>
      </c>
      <c r="B2373" s="63">
        <v>41943</v>
      </c>
      <c r="C2373" s="37">
        <v>201.779999</v>
      </c>
      <c r="D2373" s="37">
        <v>201.820007</v>
      </c>
      <c r="E2373" s="37">
        <v>200.770004</v>
      </c>
      <c r="F2373" s="37">
        <v>201.66000399999999</v>
      </c>
      <c r="G2373" s="38">
        <v>146903000</v>
      </c>
      <c r="H2373" s="37">
        <v>170.656937</v>
      </c>
      <c r="I2373" s="41">
        <f t="shared" si="269"/>
        <v>0.84626070422967958</v>
      </c>
      <c r="J2373" s="41">
        <f t="shared" ca="1" si="270"/>
        <v>1</v>
      </c>
      <c r="K2373" s="37">
        <f t="shared" si="271"/>
        <v>170.76</v>
      </c>
      <c r="L2373" s="37">
        <f t="shared" si="272"/>
        <v>170.79</v>
      </c>
      <c r="M2373" s="37">
        <f t="shared" si="273"/>
        <v>169.9</v>
      </c>
      <c r="N2373" s="37">
        <f t="shared" si="274"/>
        <v>170.66</v>
      </c>
      <c r="O2373" s="38">
        <f t="shared" ca="1" si="275"/>
        <v>146903000</v>
      </c>
    </row>
    <row r="2374" spans="1:15" x14ac:dyDescent="0.4">
      <c r="A2374">
        <v>2359</v>
      </c>
      <c r="B2374" s="63">
        <v>41942</v>
      </c>
      <c r="C2374" s="37">
        <v>197.58000200000001</v>
      </c>
      <c r="D2374" s="37">
        <v>199.949997</v>
      </c>
      <c r="E2374" s="37">
        <v>197.39999399999999</v>
      </c>
      <c r="F2374" s="37">
        <v>199.38000500000001</v>
      </c>
      <c r="G2374" s="38">
        <v>113330000</v>
      </c>
      <c r="H2374" s="37">
        <v>168.72744800000001</v>
      </c>
      <c r="I2374" s="41">
        <f t="shared" si="269"/>
        <v>0.84626062678652259</v>
      </c>
      <c r="J2374" s="41">
        <f t="shared" ca="1" si="270"/>
        <v>1</v>
      </c>
      <c r="K2374" s="37">
        <f t="shared" si="271"/>
        <v>167.2</v>
      </c>
      <c r="L2374" s="37">
        <f t="shared" si="272"/>
        <v>169.21</v>
      </c>
      <c r="M2374" s="37">
        <f t="shared" si="273"/>
        <v>167.05</v>
      </c>
      <c r="N2374" s="37">
        <f t="shared" si="274"/>
        <v>168.73</v>
      </c>
      <c r="O2374" s="38">
        <f t="shared" ca="1" si="275"/>
        <v>113330000</v>
      </c>
    </row>
    <row r="2375" spans="1:15" x14ac:dyDescent="0.4">
      <c r="A2375">
        <v>2360</v>
      </c>
      <c r="B2375" s="63">
        <v>41941</v>
      </c>
      <c r="C2375" s="37">
        <v>198.550003</v>
      </c>
      <c r="D2375" s="37">
        <v>199.11999499999999</v>
      </c>
      <c r="E2375" s="37">
        <v>196.800003</v>
      </c>
      <c r="F2375" s="37">
        <v>198.11000100000001</v>
      </c>
      <c r="G2375" s="38">
        <v>142557000</v>
      </c>
      <c r="H2375" s="37">
        <v>167.65266399999999</v>
      </c>
      <c r="I2375" s="41">
        <f t="shared" si="269"/>
        <v>0.8462604772789839</v>
      </c>
      <c r="J2375" s="41">
        <f t="shared" ca="1" si="270"/>
        <v>1</v>
      </c>
      <c r="K2375" s="37">
        <f t="shared" si="271"/>
        <v>168.03</v>
      </c>
      <c r="L2375" s="37">
        <f t="shared" si="272"/>
        <v>168.51</v>
      </c>
      <c r="M2375" s="37">
        <f t="shared" si="273"/>
        <v>166.54</v>
      </c>
      <c r="N2375" s="37">
        <f t="shared" si="274"/>
        <v>167.65</v>
      </c>
      <c r="O2375" s="38">
        <f t="shared" ca="1" si="275"/>
        <v>142557000</v>
      </c>
    </row>
    <row r="2376" spans="1:15" x14ac:dyDescent="0.4">
      <c r="A2376">
        <v>2361</v>
      </c>
      <c r="B2376" s="63">
        <v>41940</v>
      </c>
      <c r="C2376" s="37">
        <v>196.820007</v>
      </c>
      <c r="D2376" s="37">
        <v>198.41999799999999</v>
      </c>
      <c r="E2376" s="37">
        <v>196.729996</v>
      </c>
      <c r="F2376" s="37">
        <v>198.41000399999999</v>
      </c>
      <c r="G2376" s="38">
        <v>106736000</v>
      </c>
      <c r="H2376" s="37">
        <v>167.90654000000001</v>
      </c>
      <c r="I2376" s="41">
        <f t="shared" si="269"/>
        <v>0.84626045368155944</v>
      </c>
      <c r="J2376" s="41">
        <f t="shared" ca="1" si="270"/>
        <v>1</v>
      </c>
      <c r="K2376" s="37">
        <f t="shared" si="271"/>
        <v>166.56</v>
      </c>
      <c r="L2376" s="37">
        <f t="shared" si="272"/>
        <v>167.91</v>
      </c>
      <c r="M2376" s="37">
        <f t="shared" si="273"/>
        <v>166.48</v>
      </c>
      <c r="N2376" s="37">
        <f t="shared" si="274"/>
        <v>167.91</v>
      </c>
      <c r="O2376" s="38">
        <f t="shared" ca="1" si="275"/>
        <v>106736000</v>
      </c>
    </row>
    <row r="2377" spans="1:15" x14ac:dyDescent="0.4">
      <c r="A2377">
        <v>2362</v>
      </c>
      <c r="B2377" s="63">
        <v>41939</v>
      </c>
      <c r="C2377" s="37">
        <v>195.729996</v>
      </c>
      <c r="D2377" s="37">
        <v>196.449997</v>
      </c>
      <c r="E2377" s="37">
        <v>195.029999</v>
      </c>
      <c r="F2377" s="37">
        <v>196.16000399999999</v>
      </c>
      <c r="G2377" s="38">
        <v>82954000</v>
      </c>
      <c r="H2377" s="37">
        <v>166.00245699999999</v>
      </c>
      <c r="I2377" s="41">
        <f t="shared" si="269"/>
        <v>0.84626046908114871</v>
      </c>
      <c r="J2377" s="41">
        <f t="shared" ca="1" si="270"/>
        <v>1</v>
      </c>
      <c r="K2377" s="37">
        <f t="shared" si="271"/>
        <v>165.64</v>
      </c>
      <c r="L2377" s="37">
        <f t="shared" si="272"/>
        <v>166.25</v>
      </c>
      <c r="M2377" s="37">
        <f t="shared" si="273"/>
        <v>165.05</v>
      </c>
      <c r="N2377" s="37">
        <f t="shared" si="274"/>
        <v>166</v>
      </c>
      <c r="O2377" s="38">
        <f t="shared" ca="1" si="275"/>
        <v>82954000</v>
      </c>
    </row>
    <row r="2378" spans="1:15" x14ac:dyDescent="0.4">
      <c r="A2378">
        <v>2363</v>
      </c>
      <c r="B2378" s="63">
        <v>41936</v>
      </c>
      <c r="C2378" s="37">
        <v>195.25</v>
      </c>
      <c r="D2378" s="37">
        <v>196.490005</v>
      </c>
      <c r="E2378" s="37">
        <v>194.490005</v>
      </c>
      <c r="F2378" s="37">
        <v>196.429993</v>
      </c>
      <c r="G2378" s="38">
        <v>117927000</v>
      </c>
      <c r="H2378" s="37">
        <v>166.23095699999999</v>
      </c>
      <c r="I2378" s="41">
        <f t="shared" si="269"/>
        <v>0.84626056571717123</v>
      </c>
      <c r="J2378" s="41">
        <f t="shared" ca="1" si="270"/>
        <v>1</v>
      </c>
      <c r="K2378" s="37">
        <f t="shared" si="271"/>
        <v>165.23</v>
      </c>
      <c r="L2378" s="37">
        <f t="shared" si="272"/>
        <v>166.28</v>
      </c>
      <c r="M2378" s="37">
        <f t="shared" si="273"/>
        <v>164.59</v>
      </c>
      <c r="N2378" s="37">
        <f t="shared" si="274"/>
        <v>166.23</v>
      </c>
      <c r="O2378" s="38">
        <f t="shared" ca="1" si="275"/>
        <v>117927000</v>
      </c>
    </row>
    <row r="2379" spans="1:15" x14ac:dyDescent="0.4">
      <c r="A2379">
        <v>2364</v>
      </c>
      <c r="B2379" s="63">
        <v>41935</v>
      </c>
      <c r="C2379" s="37">
        <v>194.61999499999999</v>
      </c>
      <c r="D2379" s="37">
        <v>196.199997</v>
      </c>
      <c r="E2379" s="37">
        <v>194.259995</v>
      </c>
      <c r="F2379" s="37">
        <v>194.929993</v>
      </c>
      <c r="G2379" s="38">
        <v>154944000</v>
      </c>
      <c r="H2379" s="37">
        <v>164.96154799999999</v>
      </c>
      <c r="I2379" s="41">
        <f t="shared" si="269"/>
        <v>0.8462604725995142</v>
      </c>
      <c r="J2379" s="41">
        <f t="shared" ca="1" si="270"/>
        <v>1</v>
      </c>
      <c r="K2379" s="37">
        <f t="shared" si="271"/>
        <v>164.7</v>
      </c>
      <c r="L2379" s="37">
        <f t="shared" si="272"/>
        <v>166.04</v>
      </c>
      <c r="M2379" s="37">
        <f t="shared" si="273"/>
        <v>164.39</v>
      </c>
      <c r="N2379" s="37">
        <f t="shared" si="274"/>
        <v>164.96</v>
      </c>
      <c r="O2379" s="38">
        <f t="shared" ca="1" si="275"/>
        <v>154944000</v>
      </c>
    </row>
    <row r="2380" spans="1:15" x14ac:dyDescent="0.4">
      <c r="A2380">
        <v>2365</v>
      </c>
      <c r="B2380" s="63">
        <v>41934</v>
      </c>
      <c r="C2380" s="37">
        <v>194.41000399999999</v>
      </c>
      <c r="D2380" s="37">
        <v>194.91000399999999</v>
      </c>
      <c r="E2380" s="37">
        <v>192.61000100000001</v>
      </c>
      <c r="F2380" s="37">
        <v>192.69000199999999</v>
      </c>
      <c r="G2380" s="38">
        <v>151822000</v>
      </c>
      <c r="H2380" s="37">
        <v>163.06591800000001</v>
      </c>
      <c r="I2380" s="41">
        <f t="shared" si="269"/>
        <v>0.84626039912543061</v>
      </c>
      <c r="J2380" s="41">
        <f t="shared" ca="1" si="270"/>
        <v>1</v>
      </c>
      <c r="K2380" s="37">
        <f t="shared" si="271"/>
        <v>164.52</v>
      </c>
      <c r="L2380" s="37">
        <f t="shared" si="272"/>
        <v>164.94</v>
      </c>
      <c r="M2380" s="37">
        <f t="shared" si="273"/>
        <v>163</v>
      </c>
      <c r="N2380" s="37">
        <f t="shared" si="274"/>
        <v>163.07</v>
      </c>
      <c r="O2380" s="38">
        <f t="shared" ca="1" si="275"/>
        <v>151822000</v>
      </c>
    </row>
    <row r="2381" spans="1:15" x14ac:dyDescent="0.4">
      <c r="A2381">
        <v>2366</v>
      </c>
      <c r="B2381" s="63">
        <v>41933</v>
      </c>
      <c r="C2381" s="37">
        <v>191.679993</v>
      </c>
      <c r="D2381" s="37">
        <v>194.199997</v>
      </c>
      <c r="E2381" s="37">
        <v>191.479996</v>
      </c>
      <c r="F2381" s="37">
        <v>194.070007</v>
      </c>
      <c r="G2381" s="38">
        <v>154949000</v>
      </c>
      <c r="H2381" s="37">
        <v>164.233734</v>
      </c>
      <c r="I2381" s="41">
        <f t="shared" si="269"/>
        <v>0.84626025700096974</v>
      </c>
      <c r="J2381" s="41">
        <f t="shared" ca="1" si="270"/>
        <v>1</v>
      </c>
      <c r="K2381" s="37">
        <f t="shared" si="271"/>
        <v>162.21</v>
      </c>
      <c r="L2381" s="37">
        <f t="shared" si="272"/>
        <v>164.34</v>
      </c>
      <c r="M2381" s="37">
        <f t="shared" si="273"/>
        <v>162.04</v>
      </c>
      <c r="N2381" s="37">
        <f t="shared" si="274"/>
        <v>164.23</v>
      </c>
      <c r="O2381" s="38">
        <f t="shared" ca="1" si="275"/>
        <v>154949000</v>
      </c>
    </row>
    <row r="2382" spans="1:15" x14ac:dyDescent="0.4">
      <c r="A2382">
        <v>2367</v>
      </c>
      <c r="B2382" s="63">
        <v>41932</v>
      </c>
      <c r="C2382" s="37">
        <v>188.13000500000001</v>
      </c>
      <c r="D2382" s="37">
        <v>190.449997</v>
      </c>
      <c r="E2382" s="37">
        <v>188.070007</v>
      </c>
      <c r="F2382" s="37">
        <v>190.300003</v>
      </c>
      <c r="G2382" s="38">
        <v>130011000</v>
      </c>
      <c r="H2382" s="37">
        <v>161.04336499999999</v>
      </c>
      <c r="I2382" s="41">
        <f t="shared" si="269"/>
        <v>0.84626044383194254</v>
      </c>
      <c r="J2382" s="41">
        <f t="shared" ca="1" si="270"/>
        <v>1</v>
      </c>
      <c r="K2382" s="37">
        <f t="shared" si="271"/>
        <v>159.21</v>
      </c>
      <c r="L2382" s="37">
        <f t="shared" si="272"/>
        <v>161.16999999999999</v>
      </c>
      <c r="M2382" s="37">
        <f t="shared" si="273"/>
        <v>159.16</v>
      </c>
      <c r="N2382" s="37">
        <f t="shared" si="274"/>
        <v>161.04</v>
      </c>
      <c r="O2382" s="38">
        <f t="shared" ca="1" si="275"/>
        <v>130011000</v>
      </c>
    </row>
    <row r="2383" spans="1:15" x14ac:dyDescent="0.4">
      <c r="A2383">
        <v>2368</v>
      </c>
      <c r="B2383" s="63">
        <v>41929</v>
      </c>
      <c r="C2383" s="37">
        <v>188.41999799999999</v>
      </c>
      <c r="D2383" s="37">
        <v>189.75</v>
      </c>
      <c r="E2383" s="37">
        <v>187.61999499999999</v>
      </c>
      <c r="F2383" s="37">
        <v>188.470001</v>
      </c>
      <c r="G2383" s="38">
        <v>214625000</v>
      </c>
      <c r="H2383" s="37">
        <v>159.49468999999999</v>
      </c>
      <c r="I2383" s="41">
        <f t="shared" si="269"/>
        <v>0.84626035524879095</v>
      </c>
      <c r="J2383" s="41">
        <f t="shared" ca="1" si="270"/>
        <v>1</v>
      </c>
      <c r="K2383" s="37">
        <f t="shared" si="271"/>
        <v>159.44999999999999</v>
      </c>
      <c r="L2383" s="37">
        <f t="shared" si="272"/>
        <v>160.58000000000001</v>
      </c>
      <c r="M2383" s="37">
        <f t="shared" si="273"/>
        <v>158.78</v>
      </c>
      <c r="N2383" s="37">
        <f t="shared" si="274"/>
        <v>159.49</v>
      </c>
      <c r="O2383" s="38">
        <f t="shared" ca="1" si="275"/>
        <v>214625000</v>
      </c>
    </row>
    <row r="2384" spans="1:15" x14ac:dyDescent="0.4">
      <c r="A2384">
        <v>2369</v>
      </c>
      <c r="B2384" s="63">
        <v>41928</v>
      </c>
      <c r="C2384" s="37">
        <v>183.05999800000001</v>
      </c>
      <c r="D2384" s="37">
        <v>187.58000200000001</v>
      </c>
      <c r="E2384" s="37">
        <v>182.88999899999999</v>
      </c>
      <c r="F2384" s="37">
        <v>186.270004</v>
      </c>
      <c r="G2384" s="38">
        <v>270391000</v>
      </c>
      <c r="H2384" s="37">
        <v>157.63294999999999</v>
      </c>
      <c r="I2384" s="41">
        <f t="shared" si="269"/>
        <v>0.84626051760862153</v>
      </c>
      <c r="J2384" s="41">
        <f t="shared" ca="1" si="270"/>
        <v>1</v>
      </c>
      <c r="K2384" s="37">
        <f t="shared" si="271"/>
        <v>154.91999999999999</v>
      </c>
      <c r="L2384" s="37">
        <f t="shared" si="272"/>
        <v>158.74</v>
      </c>
      <c r="M2384" s="37">
        <f t="shared" si="273"/>
        <v>154.77000000000001</v>
      </c>
      <c r="N2384" s="37">
        <f t="shared" si="274"/>
        <v>157.63</v>
      </c>
      <c r="O2384" s="38">
        <f t="shared" ca="1" si="275"/>
        <v>270391000</v>
      </c>
    </row>
    <row r="2385" spans="1:15" x14ac:dyDescent="0.4">
      <c r="A2385">
        <v>2370</v>
      </c>
      <c r="B2385" s="63">
        <v>41927</v>
      </c>
      <c r="C2385" s="37">
        <v>185.16000399999999</v>
      </c>
      <c r="D2385" s="37">
        <v>187.69000199999999</v>
      </c>
      <c r="E2385" s="37">
        <v>181.91999799999999</v>
      </c>
      <c r="F2385" s="37">
        <v>186.429993</v>
      </c>
      <c r="G2385" s="38">
        <v>380715000</v>
      </c>
      <c r="H2385" s="37">
        <v>157.76835600000001</v>
      </c>
      <c r="I2385" s="41">
        <f t="shared" ref="I2385:I2448" si="276">IF(F2385=0,1,H2385/F2385)</f>
        <v>0.84626059069797854</v>
      </c>
      <c r="J2385" s="41">
        <f t="shared" ref="J2385:J2448" ca="1" si="277">INDEX(OFFSET($T$15,0,0,$S$13+1,1),MATCH(B2385,OFFSET($Q$15,0,0,$S$13+1,1),-1))</f>
        <v>1</v>
      </c>
      <c r="K2385" s="37">
        <f t="shared" ref="K2385:K2448" si="278">ROUND($I2385*C2385,2)</f>
        <v>156.69</v>
      </c>
      <c r="L2385" s="37">
        <f t="shared" ref="L2385:L2448" si="279">ROUND($I2385*D2385,2)</f>
        <v>158.83000000000001</v>
      </c>
      <c r="M2385" s="37">
        <f t="shared" ref="M2385:M2448" si="280">ROUND($I2385*E2385,2)</f>
        <v>153.94999999999999</v>
      </c>
      <c r="N2385" s="37">
        <f t="shared" ref="N2385:N2448" si="281">ROUND($I2385*F2385,2)</f>
        <v>157.77000000000001</v>
      </c>
      <c r="O2385" s="38">
        <f t="shared" ref="O2385:O2448" ca="1" si="282">G2385*J2385</f>
        <v>380715000</v>
      </c>
    </row>
    <row r="2386" spans="1:15" x14ac:dyDescent="0.4">
      <c r="A2386">
        <v>2371</v>
      </c>
      <c r="B2386" s="63">
        <v>41926</v>
      </c>
      <c r="C2386" s="37">
        <v>188.41999799999999</v>
      </c>
      <c r="D2386" s="37">
        <v>189.820007</v>
      </c>
      <c r="E2386" s="37">
        <v>187.03999300000001</v>
      </c>
      <c r="F2386" s="37">
        <v>187.699997</v>
      </c>
      <c r="G2386" s="38">
        <v>215847000</v>
      </c>
      <c r="H2386" s="37">
        <v>158.84307899999999</v>
      </c>
      <c r="I2386" s="41">
        <f t="shared" si="276"/>
        <v>0.84626042375482824</v>
      </c>
      <c r="J2386" s="41">
        <f t="shared" ca="1" si="277"/>
        <v>1</v>
      </c>
      <c r="K2386" s="37">
        <f t="shared" si="278"/>
        <v>159.44999999999999</v>
      </c>
      <c r="L2386" s="37">
        <f t="shared" si="279"/>
        <v>160.63999999999999</v>
      </c>
      <c r="M2386" s="37">
        <f t="shared" si="280"/>
        <v>158.28</v>
      </c>
      <c r="N2386" s="37">
        <f t="shared" si="281"/>
        <v>158.84</v>
      </c>
      <c r="O2386" s="38">
        <f t="shared" ca="1" si="282"/>
        <v>215847000</v>
      </c>
    </row>
    <row r="2387" spans="1:15" x14ac:dyDescent="0.4">
      <c r="A2387">
        <v>2372</v>
      </c>
      <c r="B2387" s="63">
        <v>41925</v>
      </c>
      <c r="C2387" s="37">
        <v>190.46000699999999</v>
      </c>
      <c r="D2387" s="37">
        <v>191.14999399999999</v>
      </c>
      <c r="E2387" s="37">
        <v>187.300003</v>
      </c>
      <c r="F2387" s="37">
        <v>187.41000399999999</v>
      </c>
      <c r="G2387" s="38">
        <v>230939000</v>
      </c>
      <c r="H2387" s="37">
        <v>158.59768700000001</v>
      </c>
      <c r="I2387" s="41">
        <f t="shared" si="276"/>
        <v>0.84626051766158661</v>
      </c>
      <c r="J2387" s="41">
        <f t="shared" ca="1" si="277"/>
        <v>1</v>
      </c>
      <c r="K2387" s="37">
        <f t="shared" si="278"/>
        <v>161.18</v>
      </c>
      <c r="L2387" s="37">
        <f t="shared" si="279"/>
        <v>161.76</v>
      </c>
      <c r="M2387" s="37">
        <f t="shared" si="280"/>
        <v>158.5</v>
      </c>
      <c r="N2387" s="37">
        <f t="shared" si="281"/>
        <v>158.6</v>
      </c>
      <c r="O2387" s="38">
        <f t="shared" ca="1" si="282"/>
        <v>230939000</v>
      </c>
    </row>
    <row r="2388" spans="1:15" x14ac:dyDescent="0.4">
      <c r="A2388">
        <v>2373</v>
      </c>
      <c r="B2388" s="63">
        <v>41922</v>
      </c>
      <c r="C2388" s="37">
        <v>192.69000199999999</v>
      </c>
      <c r="D2388" s="37">
        <v>193.64999399999999</v>
      </c>
      <c r="E2388" s="37">
        <v>190.490005</v>
      </c>
      <c r="F2388" s="37">
        <v>190.53999300000001</v>
      </c>
      <c r="G2388" s="38">
        <v>221909000</v>
      </c>
      <c r="H2388" s="37">
        <v>161.24646000000001</v>
      </c>
      <c r="I2388" s="41">
        <f t="shared" si="276"/>
        <v>0.84626044884970686</v>
      </c>
      <c r="J2388" s="41">
        <f t="shared" ca="1" si="277"/>
        <v>1</v>
      </c>
      <c r="K2388" s="37">
        <f t="shared" si="278"/>
        <v>163.07</v>
      </c>
      <c r="L2388" s="37">
        <f t="shared" si="279"/>
        <v>163.88</v>
      </c>
      <c r="M2388" s="37">
        <f t="shared" si="280"/>
        <v>161.19999999999999</v>
      </c>
      <c r="N2388" s="37">
        <f t="shared" si="281"/>
        <v>161.25</v>
      </c>
      <c r="O2388" s="38">
        <f t="shared" ca="1" si="282"/>
        <v>221909000</v>
      </c>
    </row>
    <row r="2389" spans="1:15" x14ac:dyDescent="0.4">
      <c r="A2389">
        <v>2374</v>
      </c>
      <c r="B2389" s="63">
        <v>41921</v>
      </c>
      <c r="C2389" s="37">
        <v>196.33000200000001</v>
      </c>
      <c r="D2389" s="37">
        <v>196.60000600000001</v>
      </c>
      <c r="E2389" s="37">
        <v>192.58000200000001</v>
      </c>
      <c r="F2389" s="37">
        <v>192.740005</v>
      </c>
      <c r="G2389" s="38">
        <v>210705000</v>
      </c>
      <c r="H2389" s="37">
        <v>163.108215</v>
      </c>
      <c r="I2389" s="41">
        <f t="shared" si="276"/>
        <v>0.84626030283645581</v>
      </c>
      <c r="J2389" s="41">
        <f t="shared" ca="1" si="277"/>
        <v>1</v>
      </c>
      <c r="K2389" s="37">
        <f t="shared" si="278"/>
        <v>166.15</v>
      </c>
      <c r="L2389" s="37">
        <f t="shared" si="279"/>
        <v>166.37</v>
      </c>
      <c r="M2389" s="37">
        <f t="shared" si="280"/>
        <v>162.97</v>
      </c>
      <c r="N2389" s="37">
        <f t="shared" si="281"/>
        <v>163.11000000000001</v>
      </c>
      <c r="O2389" s="38">
        <f t="shared" ca="1" si="282"/>
        <v>210705000</v>
      </c>
    </row>
    <row r="2390" spans="1:15" x14ac:dyDescent="0.4">
      <c r="A2390">
        <v>2375</v>
      </c>
      <c r="B2390" s="63">
        <v>41920</v>
      </c>
      <c r="C2390" s="37">
        <v>193.36999499999999</v>
      </c>
      <c r="D2390" s="37">
        <v>196.91999799999999</v>
      </c>
      <c r="E2390" s="37">
        <v>192.36000100000001</v>
      </c>
      <c r="F2390" s="37">
        <v>196.63999899999999</v>
      </c>
      <c r="G2390" s="38">
        <v>186461000</v>
      </c>
      <c r="H2390" s="37">
        <v>166.408646</v>
      </c>
      <c r="I2390" s="41">
        <f t="shared" si="276"/>
        <v>0.8462604091042536</v>
      </c>
      <c r="J2390" s="41">
        <f t="shared" ca="1" si="277"/>
        <v>1</v>
      </c>
      <c r="K2390" s="37">
        <f t="shared" si="278"/>
        <v>163.63999999999999</v>
      </c>
      <c r="L2390" s="37">
        <f t="shared" si="279"/>
        <v>166.65</v>
      </c>
      <c r="M2390" s="37">
        <f t="shared" si="280"/>
        <v>162.79</v>
      </c>
      <c r="N2390" s="37">
        <f t="shared" si="281"/>
        <v>166.41</v>
      </c>
      <c r="O2390" s="38">
        <f t="shared" ca="1" si="282"/>
        <v>186461000</v>
      </c>
    </row>
    <row r="2391" spans="1:15" x14ac:dyDescent="0.4">
      <c r="A2391">
        <v>2376</v>
      </c>
      <c r="B2391" s="63">
        <v>41919</v>
      </c>
      <c r="C2391" s="37">
        <v>195.279999</v>
      </c>
      <c r="D2391" s="37">
        <v>195.720001</v>
      </c>
      <c r="E2391" s="37">
        <v>193.220001</v>
      </c>
      <c r="F2391" s="37">
        <v>193.259995</v>
      </c>
      <c r="G2391" s="38">
        <v>147913000</v>
      </c>
      <c r="H2391" s="37">
        <v>163.54826399999999</v>
      </c>
      <c r="I2391" s="41">
        <f t="shared" si="276"/>
        <v>0.8462603137291812</v>
      </c>
      <c r="J2391" s="41">
        <f t="shared" ca="1" si="277"/>
        <v>1</v>
      </c>
      <c r="K2391" s="37">
        <f t="shared" si="278"/>
        <v>165.26</v>
      </c>
      <c r="L2391" s="37">
        <f t="shared" si="279"/>
        <v>165.63</v>
      </c>
      <c r="M2391" s="37">
        <f t="shared" si="280"/>
        <v>163.51</v>
      </c>
      <c r="N2391" s="37">
        <f t="shared" si="281"/>
        <v>163.55000000000001</v>
      </c>
      <c r="O2391" s="38">
        <f t="shared" ca="1" si="282"/>
        <v>147913000</v>
      </c>
    </row>
    <row r="2392" spans="1:15" x14ac:dyDescent="0.4">
      <c r="A2392">
        <v>2377</v>
      </c>
      <c r="B2392" s="63">
        <v>41918</v>
      </c>
      <c r="C2392" s="37">
        <v>197.33999600000001</v>
      </c>
      <c r="D2392" s="37">
        <v>197.60000600000001</v>
      </c>
      <c r="E2392" s="37">
        <v>195.58000200000001</v>
      </c>
      <c r="F2392" s="37">
        <v>196.28999300000001</v>
      </c>
      <c r="G2392" s="38">
        <v>104778000</v>
      </c>
      <c r="H2392" s="37">
        <v>166.11244199999999</v>
      </c>
      <c r="I2392" s="41">
        <f t="shared" si="276"/>
        <v>0.8462603694728339</v>
      </c>
      <c r="J2392" s="41">
        <f t="shared" ca="1" si="277"/>
        <v>1</v>
      </c>
      <c r="K2392" s="37">
        <f t="shared" si="278"/>
        <v>167</v>
      </c>
      <c r="L2392" s="37">
        <f t="shared" si="279"/>
        <v>167.22</v>
      </c>
      <c r="M2392" s="37">
        <f t="shared" si="280"/>
        <v>165.51</v>
      </c>
      <c r="N2392" s="37">
        <f t="shared" si="281"/>
        <v>166.11</v>
      </c>
      <c r="O2392" s="38">
        <f t="shared" ca="1" si="282"/>
        <v>104778000</v>
      </c>
    </row>
    <row r="2393" spans="1:15" x14ac:dyDescent="0.4">
      <c r="A2393">
        <v>2378</v>
      </c>
      <c r="B2393" s="63">
        <v>41915</v>
      </c>
      <c r="C2393" s="37">
        <v>195.679993</v>
      </c>
      <c r="D2393" s="37">
        <v>196.94000199999999</v>
      </c>
      <c r="E2393" s="37">
        <v>195.08000200000001</v>
      </c>
      <c r="F2393" s="37">
        <v>196.520004</v>
      </c>
      <c r="G2393" s="38">
        <v>121569000</v>
      </c>
      <c r="H2393" s="37">
        <v>166.30711400000001</v>
      </c>
      <c r="I2393" s="41">
        <f t="shared" si="276"/>
        <v>0.84626048552288857</v>
      </c>
      <c r="J2393" s="41">
        <f t="shared" ca="1" si="277"/>
        <v>1</v>
      </c>
      <c r="K2393" s="37">
        <f t="shared" si="278"/>
        <v>165.6</v>
      </c>
      <c r="L2393" s="37">
        <f t="shared" si="279"/>
        <v>166.66</v>
      </c>
      <c r="M2393" s="37">
        <f t="shared" si="280"/>
        <v>165.09</v>
      </c>
      <c r="N2393" s="37">
        <f t="shared" si="281"/>
        <v>166.31</v>
      </c>
      <c r="O2393" s="38">
        <f t="shared" ca="1" si="282"/>
        <v>121569000</v>
      </c>
    </row>
    <row r="2394" spans="1:15" x14ac:dyDescent="0.4">
      <c r="A2394">
        <v>2379</v>
      </c>
      <c r="B2394" s="63">
        <v>41914</v>
      </c>
      <c r="C2394" s="37">
        <v>194.179993</v>
      </c>
      <c r="D2394" s="37">
        <v>195.05999800000001</v>
      </c>
      <c r="E2394" s="37">
        <v>192.35000600000001</v>
      </c>
      <c r="F2394" s="37">
        <v>194.38000500000001</v>
      </c>
      <c r="G2394" s="38">
        <v>157285000</v>
      </c>
      <c r="H2394" s="37">
        <v>164.49607800000001</v>
      </c>
      <c r="I2394" s="41">
        <f t="shared" si="276"/>
        <v>0.84626028278988885</v>
      </c>
      <c r="J2394" s="41">
        <f t="shared" ca="1" si="277"/>
        <v>1</v>
      </c>
      <c r="K2394" s="37">
        <f t="shared" si="278"/>
        <v>164.33</v>
      </c>
      <c r="L2394" s="37">
        <f t="shared" si="279"/>
        <v>165.07</v>
      </c>
      <c r="M2394" s="37">
        <f t="shared" si="280"/>
        <v>162.78</v>
      </c>
      <c r="N2394" s="37">
        <f t="shared" si="281"/>
        <v>164.5</v>
      </c>
      <c r="O2394" s="38">
        <f t="shared" ca="1" si="282"/>
        <v>157285000</v>
      </c>
    </row>
    <row r="2395" spans="1:15" x14ac:dyDescent="0.4">
      <c r="A2395">
        <v>2380</v>
      </c>
      <c r="B2395" s="63">
        <v>41913</v>
      </c>
      <c r="C2395" s="37">
        <v>196.699997</v>
      </c>
      <c r="D2395" s="37">
        <v>196.770004</v>
      </c>
      <c r="E2395" s="37">
        <v>193.91000399999999</v>
      </c>
      <c r="F2395" s="37">
        <v>194.35000600000001</v>
      </c>
      <c r="G2395" s="38">
        <v>177798000</v>
      </c>
      <c r="H2395" s="37">
        <v>164.47073399999999</v>
      </c>
      <c r="I2395" s="41">
        <f t="shared" si="276"/>
        <v>0.84626050384582951</v>
      </c>
      <c r="J2395" s="41">
        <f t="shared" ca="1" si="277"/>
        <v>1</v>
      </c>
      <c r="K2395" s="37">
        <f t="shared" si="278"/>
        <v>166.46</v>
      </c>
      <c r="L2395" s="37">
        <f t="shared" si="279"/>
        <v>166.52</v>
      </c>
      <c r="M2395" s="37">
        <f t="shared" si="280"/>
        <v>164.1</v>
      </c>
      <c r="N2395" s="37">
        <f t="shared" si="281"/>
        <v>164.47</v>
      </c>
      <c r="O2395" s="38">
        <f t="shared" ca="1" si="282"/>
        <v>177798000</v>
      </c>
    </row>
    <row r="2396" spans="1:15" x14ac:dyDescent="0.4">
      <c r="A2396">
        <v>2381</v>
      </c>
      <c r="B2396" s="63">
        <v>41912</v>
      </c>
      <c r="C2396" s="37">
        <v>197.69000199999999</v>
      </c>
      <c r="D2396" s="37">
        <v>198.300003</v>
      </c>
      <c r="E2396" s="37">
        <v>196.61000100000001</v>
      </c>
      <c r="F2396" s="37">
        <v>197.020004</v>
      </c>
      <c r="G2396" s="38">
        <v>131302000</v>
      </c>
      <c r="H2396" s="37">
        <v>166.73024000000001</v>
      </c>
      <c r="I2396" s="41">
        <f t="shared" si="276"/>
        <v>0.84626046398821519</v>
      </c>
      <c r="J2396" s="41">
        <f t="shared" ca="1" si="277"/>
        <v>1</v>
      </c>
      <c r="K2396" s="37">
        <f t="shared" si="278"/>
        <v>167.3</v>
      </c>
      <c r="L2396" s="37">
        <f t="shared" si="279"/>
        <v>167.81</v>
      </c>
      <c r="M2396" s="37">
        <f t="shared" si="280"/>
        <v>166.38</v>
      </c>
      <c r="N2396" s="37">
        <f t="shared" si="281"/>
        <v>166.73</v>
      </c>
      <c r="O2396" s="38">
        <f t="shared" ca="1" si="282"/>
        <v>131302000</v>
      </c>
    </row>
    <row r="2397" spans="1:15" x14ac:dyDescent="0.4">
      <c r="A2397">
        <v>2382</v>
      </c>
      <c r="B2397" s="63">
        <v>41911</v>
      </c>
      <c r="C2397" s="37">
        <v>196.199997</v>
      </c>
      <c r="D2397" s="37">
        <v>197.88999899999999</v>
      </c>
      <c r="E2397" s="37">
        <v>196.050003</v>
      </c>
      <c r="F2397" s="37">
        <v>197.53999300000001</v>
      </c>
      <c r="G2397" s="38">
        <v>95112000</v>
      </c>
      <c r="H2397" s="37">
        <v>167.170288</v>
      </c>
      <c r="I2397" s="41">
        <f t="shared" si="276"/>
        <v>0.8462604734424588</v>
      </c>
      <c r="J2397" s="41">
        <f t="shared" ca="1" si="277"/>
        <v>1</v>
      </c>
      <c r="K2397" s="37">
        <f t="shared" si="278"/>
        <v>166.04</v>
      </c>
      <c r="L2397" s="37">
        <f t="shared" si="279"/>
        <v>167.47</v>
      </c>
      <c r="M2397" s="37">
        <f t="shared" si="280"/>
        <v>165.91</v>
      </c>
      <c r="N2397" s="37">
        <f t="shared" si="281"/>
        <v>167.17</v>
      </c>
      <c r="O2397" s="38">
        <f t="shared" ca="1" si="282"/>
        <v>95112000</v>
      </c>
    </row>
    <row r="2398" spans="1:15" x14ac:dyDescent="0.4">
      <c r="A2398">
        <v>2383</v>
      </c>
      <c r="B2398" s="63">
        <v>41908</v>
      </c>
      <c r="C2398" s="37">
        <v>196.699997</v>
      </c>
      <c r="D2398" s="37">
        <v>198.38999899999999</v>
      </c>
      <c r="E2398" s="37">
        <v>196.41999799999999</v>
      </c>
      <c r="F2398" s="37">
        <v>197.89999399999999</v>
      </c>
      <c r="G2398" s="38">
        <v>103547000</v>
      </c>
      <c r="H2398" s="37">
        <v>167.47491500000001</v>
      </c>
      <c r="I2398" s="41">
        <f t="shared" si="276"/>
        <v>0.84626033389369393</v>
      </c>
      <c r="J2398" s="41">
        <f t="shared" ca="1" si="277"/>
        <v>1</v>
      </c>
      <c r="K2398" s="37">
        <f t="shared" si="278"/>
        <v>166.46</v>
      </c>
      <c r="L2398" s="37">
        <f t="shared" si="279"/>
        <v>167.89</v>
      </c>
      <c r="M2398" s="37">
        <f t="shared" si="280"/>
        <v>166.22</v>
      </c>
      <c r="N2398" s="37">
        <f t="shared" si="281"/>
        <v>167.47</v>
      </c>
      <c r="O2398" s="38">
        <f t="shared" ca="1" si="282"/>
        <v>103547000</v>
      </c>
    </row>
    <row r="2399" spans="1:15" x14ac:dyDescent="0.4">
      <c r="A2399">
        <v>2384</v>
      </c>
      <c r="B2399" s="63">
        <v>41907</v>
      </c>
      <c r="C2399" s="37">
        <v>199.03999300000001</v>
      </c>
      <c r="D2399" s="37">
        <v>199.050003</v>
      </c>
      <c r="E2399" s="37">
        <v>196.270004</v>
      </c>
      <c r="F2399" s="37">
        <v>196.33999600000001</v>
      </c>
      <c r="G2399" s="38">
        <v>150300000</v>
      </c>
      <c r="H2399" s="37">
        <v>166.15475499999999</v>
      </c>
      <c r="I2399" s="41">
        <f t="shared" si="276"/>
        <v>0.84626035644820929</v>
      </c>
      <c r="J2399" s="41">
        <f t="shared" ca="1" si="277"/>
        <v>1</v>
      </c>
      <c r="K2399" s="37">
        <f t="shared" si="278"/>
        <v>168.44</v>
      </c>
      <c r="L2399" s="37">
        <f t="shared" si="279"/>
        <v>168.45</v>
      </c>
      <c r="M2399" s="37">
        <f t="shared" si="280"/>
        <v>166.1</v>
      </c>
      <c r="N2399" s="37">
        <f t="shared" si="281"/>
        <v>166.15</v>
      </c>
      <c r="O2399" s="38">
        <f t="shared" ca="1" si="282"/>
        <v>150300000</v>
      </c>
    </row>
    <row r="2400" spans="1:15" x14ac:dyDescent="0.4">
      <c r="A2400">
        <v>2385</v>
      </c>
      <c r="B2400" s="63">
        <v>41906</v>
      </c>
      <c r="C2400" s="37">
        <v>198.03999300000001</v>
      </c>
      <c r="D2400" s="37">
        <v>199.69000199999999</v>
      </c>
      <c r="E2400" s="37">
        <v>197.520004</v>
      </c>
      <c r="F2400" s="37">
        <v>199.55999800000001</v>
      </c>
      <c r="G2400" s="38">
        <v>107276000</v>
      </c>
      <c r="H2400" s="37">
        <v>168.87973</v>
      </c>
      <c r="I2400" s="41">
        <f t="shared" si="276"/>
        <v>0.84626043141171003</v>
      </c>
      <c r="J2400" s="41">
        <f t="shared" ca="1" si="277"/>
        <v>1</v>
      </c>
      <c r="K2400" s="37">
        <f t="shared" si="278"/>
        <v>167.59</v>
      </c>
      <c r="L2400" s="37">
        <f t="shared" si="279"/>
        <v>168.99</v>
      </c>
      <c r="M2400" s="37">
        <f t="shared" si="280"/>
        <v>167.15</v>
      </c>
      <c r="N2400" s="37">
        <f t="shared" si="281"/>
        <v>168.88</v>
      </c>
      <c r="O2400" s="38">
        <f t="shared" ca="1" si="282"/>
        <v>107276000</v>
      </c>
    </row>
    <row r="2401" spans="1:15" x14ac:dyDescent="0.4">
      <c r="A2401">
        <v>2386</v>
      </c>
      <c r="B2401" s="63">
        <v>41905</v>
      </c>
      <c r="C2401" s="37">
        <v>198.429993</v>
      </c>
      <c r="D2401" s="37">
        <v>199.259995</v>
      </c>
      <c r="E2401" s="37">
        <v>197.949997</v>
      </c>
      <c r="F2401" s="37">
        <v>198.009995</v>
      </c>
      <c r="G2401" s="38">
        <v>111393000</v>
      </c>
      <c r="H2401" s="37">
        <v>167.56797800000001</v>
      </c>
      <c r="I2401" s="41">
        <f t="shared" si="276"/>
        <v>0.84626020014797743</v>
      </c>
      <c r="J2401" s="41">
        <f t="shared" ca="1" si="277"/>
        <v>1</v>
      </c>
      <c r="K2401" s="37">
        <f t="shared" si="278"/>
        <v>167.92</v>
      </c>
      <c r="L2401" s="37">
        <f t="shared" si="279"/>
        <v>168.63</v>
      </c>
      <c r="M2401" s="37">
        <f t="shared" si="280"/>
        <v>167.52</v>
      </c>
      <c r="N2401" s="37">
        <f t="shared" si="281"/>
        <v>167.57</v>
      </c>
      <c r="O2401" s="38">
        <f t="shared" ca="1" si="282"/>
        <v>111393000</v>
      </c>
    </row>
    <row r="2402" spans="1:15" x14ac:dyDescent="0.4">
      <c r="A2402">
        <v>2387</v>
      </c>
      <c r="B2402" s="63">
        <v>41904</v>
      </c>
      <c r="C2402" s="37">
        <v>200.35000600000001</v>
      </c>
      <c r="D2402" s="37">
        <v>200.38000500000001</v>
      </c>
      <c r="E2402" s="37">
        <v>198.729996</v>
      </c>
      <c r="F2402" s="37">
        <v>199.14999399999999</v>
      </c>
      <c r="G2402" s="38">
        <v>125553000</v>
      </c>
      <c r="H2402" s="37">
        <v>168.53274500000001</v>
      </c>
      <c r="I2402" s="41">
        <f t="shared" si="276"/>
        <v>0.84626035690465551</v>
      </c>
      <c r="J2402" s="41">
        <f t="shared" ca="1" si="277"/>
        <v>1</v>
      </c>
      <c r="K2402" s="37">
        <f t="shared" si="278"/>
        <v>169.55</v>
      </c>
      <c r="L2402" s="37">
        <f t="shared" si="279"/>
        <v>169.57</v>
      </c>
      <c r="M2402" s="37">
        <f t="shared" si="280"/>
        <v>168.18</v>
      </c>
      <c r="N2402" s="37">
        <f t="shared" si="281"/>
        <v>168.53</v>
      </c>
      <c r="O2402" s="38">
        <f t="shared" ca="1" si="282"/>
        <v>125553000</v>
      </c>
    </row>
    <row r="2403" spans="1:15" x14ac:dyDescent="0.4">
      <c r="A2403">
        <v>2388</v>
      </c>
      <c r="B2403" s="63">
        <v>41901</v>
      </c>
      <c r="C2403" s="37">
        <v>201.520004</v>
      </c>
      <c r="D2403" s="37">
        <v>201.89999399999999</v>
      </c>
      <c r="E2403" s="37">
        <v>200.28999300000001</v>
      </c>
      <c r="F2403" s="37">
        <v>200.699997</v>
      </c>
      <c r="G2403" s="38">
        <v>121649000</v>
      </c>
      <c r="H2403" s="37">
        <v>169.84446700000001</v>
      </c>
      <c r="I2403" s="41">
        <f t="shared" si="276"/>
        <v>0.84626043616732094</v>
      </c>
      <c r="J2403" s="41">
        <f t="shared" ca="1" si="277"/>
        <v>1</v>
      </c>
      <c r="K2403" s="37">
        <f t="shared" si="278"/>
        <v>170.54</v>
      </c>
      <c r="L2403" s="37">
        <f t="shared" si="279"/>
        <v>170.86</v>
      </c>
      <c r="M2403" s="37">
        <f t="shared" si="280"/>
        <v>169.5</v>
      </c>
      <c r="N2403" s="37">
        <f t="shared" si="281"/>
        <v>169.84</v>
      </c>
      <c r="O2403" s="38">
        <f t="shared" ca="1" si="282"/>
        <v>121649000</v>
      </c>
    </row>
    <row r="2404" spans="1:15" x14ac:dyDescent="0.4">
      <c r="A2404">
        <v>2389</v>
      </c>
      <c r="B2404" s="63">
        <v>41900</v>
      </c>
      <c r="C2404" s="37">
        <v>201.36000100000001</v>
      </c>
      <c r="D2404" s="37">
        <v>201.85000600000001</v>
      </c>
      <c r="E2404" s="37">
        <v>201.10000600000001</v>
      </c>
      <c r="F2404" s="37">
        <v>201.820007</v>
      </c>
      <c r="G2404" s="38">
        <v>94990000</v>
      </c>
      <c r="H2404" s="37">
        <v>169.99762000000001</v>
      </c>
      <c r="I2404" s="41">
        <f t="shared" si="276"/>
        <v>0.8423229318389629</v>
      </c>
      <c r="J2404" s="41">
        <f t="shared" ca="1" si="277"/>
        <v>1</v>
      </c>
      <c r="K2404" s="37">
        <f t="shared" si="278"/>
        <v>169.61</v>
      </c>
      <c r="L2404" s="37">
        <f t="shared" si="279"/>
        <v>170.02</v>
      </c>
      <c r="M2404" s="37">
        <f t="shared" si="280"/>
        <v>169.39</v>
      </c>
      <c r="N2404" s="37">
        <f t="shared" si="281"/>
        <v>170</v>
      </c>
      <c r="O2404" s="38">
        <f t="shared" ca="1" si="282"/>
        <v>94990000</v>
      </c>
    </row>
    <row r="2405" spans="1:15" x14ac:dyDescent="0.4">
      <c r="A2405">
        <v>2390</v>
      </c>
      <c r="B2405" s="63">
        <v>41899</v>
      </c>
      <c r="C2405" s="37">
        <v>200.770004</v>
      </c>
      <c r="D2405" s="37">
        <v>201.679993</v>
      </c>
      <c r="E2405" s="37">
        <v>199.75</v>
      </c>
      <c r="F2405" s="37">
        <v>200.75</v>
      </c>
      <c r="G2405" s="38">
        <v>151266000</v>
      </c>
      <c r="H2405" s="37">
        <v>169.09637499999999</v>
      </c>
      <c r="I2405" s="41">
        <f t="shared" si="276"/>
        <v>0.84232316313823163</v>
      </c>
      <c r="J2405" s="41">
        <f t="shared" ca="1" si="277"/>
        <v>1</v>
      </c>
      <c r="K2405" s="37">
        <f t="shared" si="278"/>
        <v>169.11</v>
      </c>
      <c r="L2405" s="37">
        <f t="shared" si="279"/>
        <v>169.88</v>
      </c>
      <c r="M2405" s="37">
        <f t="shared" si="280"/>
        <v>168.25</v>
      </c>
      <c r="N2405" s="37">
        <f t="shared" si="281"/>
        <v>169.1</v>
      </c>
      <c r="O2405" s="38">
        <f t="shared" ca="1" si="282"/>
        <v>151266000</v>
      </c>
    </row>
    <row r="2406" spans="1:15" x14ac:dyDescent="0.4">
      <c r="A2406">
        <v>2391</v>
      </c>
      <c r="B2406" s="63">
        <v>41898</v>
      </c>
      <c r="C2406" s="37">
        <v>198.61000100000001</v>
      </c>
      <c r="D2406" s="37">
        <v>200.83999600000001</v>
      </c>
      <c r="E2406" s="37">
        <v>198.5</v>
      </c>
      <c r="F2406" s="37">
        <v>200.479996</v>
      </c>
      <c r="G2406" s="38">
        <v>116201000</v>
      </c>
      <c r="H2406" s="37">
        <v>168.868942</v>
      </c>
      <c r="I2406" s="41">
        <f t="shared" si="276"/>
        <v>0.84232315128338298</v>
      </c>
      <c r="J2406" s="41">
        <f t="shared" ca="1" si="277"/>
        <v>1</v>
      </c>
      <c r="K2406" s="37">
        <f t="shared" si="278"/>
        <v>167.29</v>
      </c>
      <c r="L2406" s="37">
        <f t="shared" si="279"/>
        <v>169.17</v>
      </c>
      <c r="M2406" s="37">
        <f t="shared" si="280"/>
        <v>167.2</v>
      </c>
      <c r="N2406" s="37">
        <f t="shared" si="281"/>
        <v>168.87</v>
      </c>
      <c r="O2406" s="38">
        <f t="shared" ca="1" si="282"/>
        <v>116201000</v>
      </c>
    </row>
    <row r="2407" spans="1:15" x14ac:dyDescent="0.4">
      <c r="A2407">
        <v>2392</v>
      </c>
      <c r="B2407" s="63">
        <v>41897</v>
      </c>
      <c r="C2407" s="37">
        <v>199.16000399999999</v>
      </c>
      <c r="D2407" s="37">
        <v>199.320007</v>
      </c>
      <c r="E2407" s="37">
        <v>198.38000500000001</v>
      </c>
      <c r="F2407" s="37">
        <v>198.979996</v>
      </c>
      <c r="G2407" s="38">
        <v>76401000</v>
      </c>
      <c r="H2407" s="37">
        <v>167.60545300000001</v>
      </c>
      <c r="I2407" s="41">
        <f t="shared" si="276"/>
        <v>0.84232312980848589</v>
      </c>
      <c r="J2407" s="41">
        <f t="shared" ca="1" si="277"/>
        <v>1</v>
      </c>
      <c r="K2407" s="37">
        <f t="shared" si="278"/>
        <v>167.76</v>
      </c>
      <c r="L2407" s="37">
        <f t="shared" si="279"/>
        <v>167.89</v>
      </c>
      <c r="M2407" s="37">
        <f t="shared" si="280"/>
        <v>167.1</v>
      </c>
      <c r="N2407" s="37">
        <f t="shared" si="281"/>
        <v>167.61</v>
      </c>
      <c r="O2407" s="38">
        <f t="shared" ca="1" si="282"/>
        <v>76401000</v>
      </c>
    </row>
    <row r="2408" spans="1:15" x14ac:dyDescent="0.4">
      <c r="A2408">
        <v>2393</v>
      </c>
      <c r="B2408" s="63">
        <v>41894</v>
      </c>
      <c r="C2408" s="37">
        <v>200.10000600000001</v>
      </c>
      <c r="D2408" s="37">
        <v>200.11999499999999</v>
      </c>
      <c r="E2408" s="37">
        <v>198.55999800000001</v>
      </c>
      <c r="F2408" s="37">
        <v>199.13000500000001</v>
      </c>
      <c r="G2408" s="38">
        <v>117409300</v>
      </c>
      <c r="H2408" s="37">
        <v>167.73181199999999</v>
      </c>
      <c r="I2408" s="41">
        <f t="shared" si="276"/>
        <v>0.84232314462102276</v>
      </c>
      <c r="J2408" s="41">
        <f t="shared" ca="1" si="277"/>
        <v>1</v>
      </c>
      <c r="K2408" s="37">
        <f t="shared" si="278"/>
        <v>168.55</v>
      </c>
      <c r="L2408" s="37">
        <f t="shared" si="279"/>
        <v>168.57</v>
      </c>
      <c r="M2408" s="37">
        <f t="shared" si="280"/>
        <v>167.25</v>
      </c>
      <c r="N2408" s="37">
        <f t="shared" si="281"/>
        <v>167.73</v>
      </c>
      <c r="O2408" s="38">
        <f t="shared" ca="1" si="282"/>
        <v>117409300</v>
      </c>
    </row>
    <row r="2409" spans="1:15" x14ac:dyDescent="0.4">
      <c r="A2409">
        <v>2394</v>
      </c>
      <c r="B2409" s="63">
        <v>41893</v>
      </c>
      <c r="C2409" s="37">
        <v>199.270004</v>
      </c>
      <c r="D2409" s="37">
        <v>200.33000200000001</v>
      </c>
      <c r="E2409" s="37">
        <v>199.11999499999999</v>
      </c>
      <c r="F2409" s="37">
        <v>200.300003</v>
      </c>
      <c r="G2409" s="38">
        <v>66774400</v>
      </c>
      <c r="H2409" s="37">
        <v>168.71727000000001</v>
      </c>
      <c r="I2409" s="41">
        <f t="shared" si="276"/>
        <v>0.84232285308552901</v>
      </c>
      <c r="J2409" s="41">
        <f t="shared" ca="1" si="277"/>
        <v>1</v>
      </c>
      <c r="K2409" s="37">
        <f t="shared" si="278"/>
        <v>167.85</v>
      </c>
      <c r="L2409" s="37">
        <f t="shared" si="279"/>
        <v>168.74</v>
      </c>
      <c r="M2409" s="37">
        <f t="shared" si="280"/>
        <v>167.72</v>
      </c>
      <c r="N2409" s="37">
        <f t="shared" si="281"/>
        <v>168.72</v>
      </c>
      <c r="O2409" s="38">
        <f t="shared" ca="1" si="282"/>
        <v>66774400</v>
      </c>
    </row>
    <row r="2410" spans="1:15" x14ac:dyDescent="0.4">
      <c r="A2410">
        <v>2395</v>
      </c>
      <c r="B2410" s="63">
        <v>41892</v>
      </c>
      <c r="C2410" s="37">
        <v>199.429993</v>
      </c>
      <c r="D2410" s="37">
        <v>200.199997</v>
      </c>
      <c r="E2410" s="37">
        <v>198.770004</v>
      </c>
      <c r="F2410" s="37">
        <v>200.070007</v>
      </c>
      <c r="G2410" s="38">
        <v>67251000</v>
      </c>
      <c r="H2410" s="37">
        <v>168.52359000000001</v>
      </c>
      <c r="I2410" s="41">
        <f t="shared" si="276"/>
        <v>0.8423231074310904</v>
      </c>
      <c r="J2410" s="41">
        <f t="shared" ca="1" si="277"/>
        <v>1</v>
      </c>
      <c r="K2410" s="37">
        <f t="shared" si="278"/>
        <v>167.98</v>
      </c>
      <c r="L2410" s="37">
        <f t="shared" si="279"/>
        <v>168.63</v>
      </c>
      <c r="M2410" s="37">
        <f t="shared" si="280"/>
        <v>167.43</v>
      </c>
      <c r="N2410" s="37">
        <f t="shared" si="281"/>
        <v>168.52</v>
      </c>
      <c r="O2410" s="38">
        <f t="shared" ca="1" si="282"/>
        <v>67251000</v>
      </c>
    </row>
    <row r="2411" spans="1:15" x14ac:dyDescent="0.4">
      <c r="A2411">
        <v>2396</v>
      </c>
      <c r="B2411" s="63">
        <v>41891</v>
      </c>
      <c r="C2411" s="37">
        <v>200.41000399999999</v>
      </c>
      <c r="D2411" s="37">
        <v>200.550003</v>
      </c>
      <c r="E2411" s="37">
        <v>198.91000399999999</v>
      </c>
      <c r="F2411" s="37">
        <v>199.320007</v>
      </c>
      <c r="G2411" s="38">
        <v>88591000</v>
      </c>
      <c r="H2411" s="37">
        <v>167.89176900000001</v>
      </c>
      <c r="I2411" s="41">
        <f t="shared" si="276"/>
        <v>0.84232271274202797</v>
      </c>
      <c r="J2411" s="41">
        <f t="shared" ca="1" si="277"/>
        <v>1</v>
      </c>
      <c r="K2411" s="37">
        <f t="shared" si="278"/>
        <v>168.81</v>
      </c>
      <c r="L2411" s="37">
        <f t="shared" si="279"/>
        <v>168.93</v>
      </c>
      <c r="M2411" s="37">
        <f t="shared" si="280"/>
        <v>167.55</v>
      </c>
      <c r="N2411" s="37">
        <f t="shared" si="281"/>
        <v>167.89</v>
      </c>
      <c r="O2411" s="38">
        <f t="shared" ca="1" si="282"/>
        <v>88591000</v>
      </c>
    </row>
    <row r="2412" spans="1:15" x14ac:dyDescent="0.4">
      <c r="A2412">
        <v>2397</v>
      </c>
      <c r="B2412" s="63">
        <v>41890</v>
      </c>
      <c r="C2412" s="37">
        <v>200.91999799999999</v>
      </c>
      <c r="D2412" s="37">
        <v>201.21000699999999</v>
      </c>
      <c r="E2412" s="37">
        <v>200</v>
      </c>
      <c r="F2412" s="37">
        <v>200.58999600000001</v>
      </c>
      <c r="G2412" s="38">
        <v>64146000</v>
      </c>
      <c r="H2412" s="37">
        <v>168.96156300000001</v>
      </c>
      <c r="I2412" s="41">
        <f t="shared" si="276"/>
        <v>0.84232297905823783</v>
      </c>
      <c r="J2412" s="41">
        <f t="shared" ca="1" si="277"/>
        <v>1</v>
      </c>
      <c r="K2412" s="37">
        <f t="shared" si="278"/>
        <v>169.24</v>
      </c>
      <c r="L2412" s="37">
        <f t="shared" si="279"/>
        <v>169.48</v>
      </c>
      <c r="M2412" s="37">
        <f t="shared" si="280"/>
        <v>168.46</v>
      </c>
      <c r="N2412" s="37">
        <f t="shared" si="281"/>
        <v>168.96</v>
      </c>
      <c r="O2412" s="38">
        <f t="shared" ca="1" si="282"/>
        <v>64146000</v>
      </c>
    </row>
    <row r="2413" spans="1:15" x14ac:dyDescent="0.4">
      <c r="A2413">
        <v>2398</v>
      </c>
      <c r="B2413" s="63">
        <v>41887</v>
      </c>
      <c r="C2413" s="37">
        <v>200.16999799999999</v>
      </c>
      <c r="D2413" s="37">
        <v>201.19000199999999</v>
      </c>
      <c r="E2413" s="37">
        <v>199.41000399999999</v>
      </c>
      <c r="F2413" s="37">
        <v>201.11000100000001</v>
      </c>
      <c r="G2413" s="38">
        <v>102177000</v>
      </c>
      <c r="H2413" s="37">
        <v>169.39953600000001</v>
      </c>
      <c r="I2413" s="41">
        <f t="shared" si="276"/>
        <v>0.84232278433532504</v>
      </c>
      <c r="J2413" s="41">
        <f t="shared" ca="1" si="277"/>
        <v>1</v>
      </c>
      <c r="K2413" s="37">
        <f t="shared" si="278"/>
        <v>168.61</v>
      </c>
      <c r="L2413" s="37">
        <f t="shared" si="279"/>
        <v>169.47</v>
      </c>
      <c r="M2413" s="37">
        <f t="shared" si="280"/>
        <v>167.97</v>
      </c>
      <c r="N2413" s="37">
        <f t="shared" si="281"/>
        <v>169.4</v>
      </c>
      <c r="O2413" s="38">
        <f t="shared" ca="1" si="282"/>
        <v>102177000</v>
      </c>
    </row>
    <row r="2414" spans="1:15" x14ac:dyDescent="0.4">
      <c r="A2414">
        <v>2399</v>
      </c>
      <c r="B2414" s="63">
        <v>41886</v>
      </c>
      <c r="C2414" s="37">
        <v>200.83999600000001</v>
      </c>
      <c r="D2414" s="37">
        <v>201.58000200000001</v>
      </c>
      <c r="E2414" s="37">
        <v>199.66000399999999</v>
      </c>
      <c r="F2414" s="37">
        <v>200.21000699999999</v>
      </c>
      <c r="G2414" s="38">
        <v>85236000</v>
      </c>
      <c r="H2414" s="37">
        <v>168.64151000000001</v>
      </c>
      <c r="I2414" s="41">
        <f t="shared" si="276"/>
        <v>0.84232308128334477</v>
      </c>
      <c r="J2414" s="41">
        <f t="shared" ca="1" si="277"/>
        <v>1</v>
      </c>
      <c r="K2414" s="37">
        <f t="shared" si="278"/>
        <v>169.17</v>
      </c>
      <c r="L2414" s="37">
        <f t="shared" si="279"/>
        <v>169.8</v>
      </c>
      <c r="M2414" s="37">
        <f t="shared" si="280"/>
        <v>168.18</v>
      </c>
      <c r="N2414" s="37">
        <f t="shared" si="281"/>
        <v>168.64</v>
      </c>
      <c r="O2414" s="38">
        <f t="shared" ca="1" si="282"/>
        <v>85236000</v>
      </c>
    </row>
    <row r="2415" spans="1:15" x14ac:dyDescent="0.4">
      <c r="A2415">
        <v>2400</v>
      </c>
      <c r="B2415" s="63">
        <v>41885</v>
      </c>
      <c r="C2415" s="37">
        <v>201.38000500000001</v>
      </c>
      <c r="D2415" s="37">
        <v>201.41000399999999</v>
      </c>
      <c r="E2415" s="37">
        <v>200.220001</v>
      </c>
      <c r="F2415" s="37">
        <v>200.5</v>
      </c>
      <c r="G2415" s="38">
        <v>57462000</v>
      </c>
      <c r="H2415" s="37">
        <v>168.88575700000001</v>
      </c>
      <c r="I2415" s="41">
        <f t="shared" si="276"/>
        <v>0.84232297755610974</v>
      </c>
      <c r="J2415" s="41">
        <f t="shared" ca="1" si="277"/>
        <v>1</v>
      </c>
      <c r="K2415" s="37">
        <f t="shared" si="278"/>
        <v>169.63</v>
      </c>
      <c r="L2415" s="37">
        <f t="shared" si="279"/>
        <v>169.65</v>
      </c>
      <c r="M2415" s="37">
        <f t="shared" si="280"/>
        <v>168.65</v>
      </c>
      <c r="N2415" s="37">
        <f t="shared" si="281"/>
        <v>168.89</v>
      </c>
      <c r="O2415" s="38">
        <f t="shared" ca="1" si="282"/>
        <v>57462000</v>
      </c>
    </row>
    <row r="2416" spans="1:15" x14ac:dyDescent="0.4">
      <c r="A2416">
        <v>2401</v>
      </c>
      <c r="B2416" s="63">
        <v>41884</v>
      </c>
      <c r="C2416" s="37">
        <v>200.970001</v>
      </c>
      <c r="D2416" s="37">
        <v>201</v>
      </c>
      <c r="E2416" s="37">
        <v>199.86000100000001</v>
      </c>
      <c r="F2416" s="37">
        <v>200.61000100000001</v>
      </c>
      <c r="G2416" s="38">
        <v>72426000</v>
      </c>
      <c r="H2416" s="37">
        <v>168.978363</v>
      </c>
      <c r="I2416" s="41">
        <f t="shared" si="276"/>
        <v>0.84232272647264472</v>
      </c>
      <c r="J2416" s="41">
        <f t="shared" ca="1" si="277"/>
        <v>1</v>
      </c>
      <c r="K2416" s="37">
        <f t="shared" si="278"/>
        <v>169.28</v>
      </c>
      <c r="L2416" s="37">
        <f t="shared" si="279"/>
        <v>169.31</v>
      </c>
      <c r="M2416" s="37">
        <f t="shared" si="280"/>
        <v>168.35</v>
      </c>
      <c r="N2416" s="37">
        <f t="shared" si="281"/>
        <v>168.98</v>
      </c>
      <c r="O2416" s="38">
        <f t="shared" ca="1" si="282"/>
        <v>72426000</v>
      </c>
    </row>
    <row r="2417" spans="1:15" x14ac:dyDescent="0.4">
      <c r="A2417">
        <v>2402</v>
      </c>
      <c r="B2417" s="63">
        <v>41880</v>
      </c>
      <c r="C2417" s="37">
        <v>200.449997</v>
      </c>
      <c r="D2417" s="37">
        <v>200.729996</v>
      </c>
      <c r="E2417" s="37">
        <v>199.820007</v>
      </c>
      <c r="F2417" s="37">
        <v>200.71000699999999</v>
      </c>
      <c r="G2417" s="38">
        <v>65907000</v>
      </c>
      <c r="H2417" s="37">
        <v>169.062668</v>
      </c>
      <c r="I2417" s="41">
        <f t="shared" si="276"/>
        <v>0.84232306364276099</v>
      </c>
      <c r="J2417" s="41">
        <f t="shared" ca="1" si="277"/>
        <v>1</v>
      </c>
      <c r="K2417" s="37">
        <f t="shared" si="278"/>
        <v>168.84</v>
      </c>
      <c r="L2417" s="37">
        <f t="shared" si="279"/>
        <v>169.08</v>
      </c>
      <c r="M2417" s="37">
        <f t="shared" si="280"/>
        <v>168.31</v>
      </c>
      <c r="N2417" s="37">
        <f t="shared" si="281"/>
        <v>169.06</v>
      </c>
      <c r="O2417" s="38">
        <f t="shared" ca="1" si="282"/>
        <v>65907000</v>
      </c>
    </row>
    <row r="2418" spans="1:15" x14ac:dyDescent="0.4">
      <c r="A2418">
        <v>2403</v>
      </c>
      <c r="B2418" s="63">
        <v>41879</v>
      </c>
      <c r="C2418" s="37">
        <v>199.58999600000001</v>
      </c>
      <c r="D2418" s="37">
        <v>200.270004</v>
      </c>
      <c r="E2418" s="37">
        <v>199.38999899999999</v>
      </c>
      <c r="F2418" s="37">
        <v>200.13999899999999</v>
      </c>
      <c r="G2418" s="38">
        <v>58330000</v>
      </c>
      <c r="H2418" s="37">
        <v>168.58253500000001</v>
      </c>
      <c r="I2418" s="41">
        <f t="shared" si="276"/>
        <v>0.8423230530744632</v>
      </c>
      <c r="J2418" s="41">
        <f t="shared" ca="1" si="277"/>
        <v>1</v>
      </c>
      <c r="K2418" s="37">
        <f t="shared" si="278"/>
        <v>168.12</v>
      </c>
      <c r="L2418" s="37">
        <f t="shared" si="279"/>
        <v>168.69</v>
      </c>
      <c r="M2418" s="37">
        <f t="shared" si="280"/>
        <v>167.95</v>
      </c>
      <c r="N2418" s="37">
        <f t="shared" si="281"/>
        <v>168.58</v>
      </c>
      <c r="O2418" s="38">
        <f t="shared" ca="1" si="282"/>
        <v>58330000</v>
      </c>
    </row>
    <row r="2419" spans="1:15" x14ac:dyDescent="0.4">
      <c r="A2419">
        <v>2404</v>
      </c>
      <c r="B2419" s="63">
        <v>41878</v>
      </c>
      <c r="C2419" s="37">
        <v>200.429993</v>
      </c>
      <c r="D2419" s="37">
        <v>200.570007</v>
      </c>
      <c r="E2419" s="37">
        <v>199.94000199999999</v>
      </c>
      <c r="F2419" s="37">
        <v>200.25</v>
      </c>
      <c r="G2419" s="38">
        <v>47874000</v>
      </c>
      <c r="H2419" s="37">
        <v>168.67520099999999</v>
      </c>
      <c r="I2419" s="41">
        <f t="shared" si="276"/>
        <v>0.84232310112359543</v>
      </c>
      <c r="J2419" s="41">
        <f t="shared" ca="1" si="277"/>
        <v>1</v>
      </c>
      <c r="K2419" s="37">
        <f t="shared" si="278"/>
        <v>168.83</v>
      </c>
      <c r="L2419" s="37">
        <f t="shared" si="279"/>
        <v>168.94</v>
      </c>
      <c r="M2419" s="37">
        <f t="shared" si="280"/>
        <v>168.41</v>
      </c>
      <c r="N2419" s="37">
        <f t="shared" si="281"/>
        <v>168.68</v>
      </c>
      <c r="O2419" s="38">
        <f t="shared" ca="1" si="282"/>
        <v>47874000</v>
      </c>
    </row>
    <row r="2420" spans="1:15" x14ac:dyDescent="0.4">
      <c r="A2420">
        <v>2405</v>
      </c>
      <c r="B2420" s="63">
        <v>41877</v>
      </c>
      <c r="C2420" s="37">
        <v>200.33000200000001</v>
      </c>
      <c r="D2420" s="37">
        <v>200.820007</v>
      </c>
      <c r="E2420" s="37">
        <v>200.279999</v>
      </c>
      <c r="F2420" s="37">
        <v>200.33000200000001</v>
      </c>
      <c r="G2420" s="38">
        <v>47298000</v>
      </c>
      <c r="H2420" s="37">
        <v>168.74258399999999</v>
      </c>
      <c r="I2420" s="41">
        <f t="shared" si="276"/>
        <v>0.84232307849724875</v>
      </c>
      <c r="J2420" s="41">
        <f t="shared" ca="1" si="277"/>
        <v>1</v>
      </c>
      <c r="K2420" s="37">
        <f t="shared" si="278"/>
        <v>168.74</v>
      </c>
      <c r="L2420" s="37">
        <f t="shared" si="279"/>
        <v>169.16</v>
      </c>
      <c r="M2420" s="37">
        <f t="shared" si="280"/>
        <v>168.7</v>
      </c>
      <c r="N2420" s="37">
        <f t="shared" si="281"/>
        <v>168.74</v>
      </c>
      <c r="O2420" s="38">
        <f t="shared" ca="1" si="282"/>
        <v>47298000</v>
      </c>
    </row>
    <row r="2421" spans="1:15" x14ac:dyDescent="0.4">
      <c r="A2421">
        <v>2406</v>
      </c>
      <c r="B2421" s="63">
        <v>41876</v>
      </c>
      <c r="C2421" s="37">
        <v>200.13999899999999</v>
      </c>
      <c r="D2421" s="37">
        <v>200.58999600000001</v>
      </c>
      <c r="E2421" s="37">
        <v>199.14999399999999</v>
      </c>
      <c r="F2421" s="37">
        <v>200.199997</v>
      </c>
      <c r="G2421" s="38">
        <v>63855000</v>
      </c>
      <c r="H2421" s="37">
        <v>168.633072</v>
      </c>
      <c r="I2421" s="41">
        <f t="shared" si="276"/>
        <v>0.8423230495852605</v>
      </c>
      <c r="J2421" s="41">
        <f t="shared" ca="1" si="277"/>
        <v>1</v>
      </c>
      <c r="K2421" s="37">
        <f t="shared" si="278"/>
        <v>168.58</v>
      </c>
      <c r="L2421" s="37">
        <f t="shared" si="279"/>
        <v>168.96</v>
      </c>
      <c r="M2421" s="37">
        <f t="shared" si="280"/>
        <v>167.75</v>
      </c>
      <c r="N2421" s="37">
        <f t="shared" si="281"/>
        <v>168.63</v>
      </c>
      <c r="O2421" s="38">
        <f t="shared" ca="1" si="282"/>
        <v>63855000</v>
      </c>
    </row>
    <row r="2422" spans="1:15" x14ac:dyDescent="0.4">
      <c r="A2422">
        <v>2407</v>
      </c>
      <c r="B2422" s="63">
        <v>41873</v>
      </c>
      <c r="C2422" s="37">
        <v>199.33999600000001</v>
      </c>
      <c r="D2422" s="37">
        <v>199.69000199999999</v>
      </c>
      <c r="E2422" s="37">
        <v>198.740005</v>
      </c>
      <c r="F2422" s="37">
        <v>199.19000199999999</v>
      </c>
      <c r="G2422" s="38">
        <v>76107000</v>
      </c>
      <c r="H2422" s="37">
        <v>167.78233299999999</v>
      </c>
      <c r="I2422" s="41">
        <f t="shared" si="276"/>
        <v>0.84232306498997878</v>
      </c>
      <c r="J2422" s="41">
        <f t="shared" ca="1" si="277"/>
        <v>1</v>
      </c>
      <c r="K2422" s="37">
        <f t="shared" si="278"/>
        <v>167.91</v>
      </c>
      <c r="L2422" s="37">
        <f t="shared" si="279"/>
        <v>168.2</v>
      </c>
      <c r="M2422" s="37">
        <f t="shared" si="280"/>
        <v>167.4</v>
      </c>
      <c r="N2422" s="37">
        <f t="shared" si="281"/>
        <v>167.78</v>
      </c>
      <c r="O2422" s="38">
        <f t="shared" ca="1" si="282"/>
        <v>76107000</v>
      </c>
    </row>
    <row r="2423" spans="1:15" x14ac:dyDescent="0.4">
      <c r="A2423">
        <v>2408</v>
      </c>
      <c r="B2423" s="63">
        <v>41872</v>
      </c>
      <c r="C2423" s="37">
        <v>199.08999600000001</v>
      </c>
      <c r="D2423" s="37">
        <v>199.759995</v>
      </c>
      <c r="E2423" s="37">
        <v>198.929993</v>
      </c>
      <c r="F2423" s="37">
        <v>199.5</v>
      </c>
      <c r="G2423" s="38">
        <v>67791000</v>
      </c>
      <c r="H2423" s="37">
        <v>168.04342700000001</v>
      </c>
      <c r="I2423" s="41">
        <f t="shared" si="276"/>
        <v>0.84232294235588978</v>
      </c>
      <c r="J2423" s="41">
        <f t="shared" ca="1" si="277"/>
        <v>1</v>
      </c>
      <c r="K2423" s="37">
        <f t="shared" si="278"/>
        <v>167.7</v>
      </c>
      <c r="L2423" s="37">
        <f t="shared" si="279"/>
        <v>168.26</v>
      </c>
      <c r="M2423" s="37">
        <f t="shared" si="280"/>
        <v>167.56</v>
      </c>
      <c r="N2423" s="37">
        <f t="shared" si="281"/>
        <v>168.04</v>
      </c>
      <c r="O2423" s="38">
        <f t="shared" ca="1" si="282"/>
        <v>67791000</v>
      </c>
    </row>
    <row r="2424" spans="1:15" x14ac:dyDescent="0.4">
      <c r="A2424">
        <v>2409</v>
      </c>
      <c r="B2424" s="63">
        <v>41871</v>
      </c>
      <c r="C2424" s="37">
        <v>198.11999499999999</v>
      </c>
      <c r="D2424" s="37">
        <v>199.16000399999999</v>
      </c>
      <c r="E2424" s="37">
        <v>198.08000200000001</v>
      </c>
      <c r="F2424" s="37">
        <v>198.91999799999999</v>
      </c>
      <c r="G2424" s="38">
        <v>72763000</v>
      </c>
      <c r="H2424" s="37">
        <v>167.554901</v>
      </c>
      <c r="I2424" s="41">
        <f t="shared" si="276"/>
        <v>0.84232305793608553</v>
      </c>
      <c r="J2424" s="41">
        <f t="shared" ca="1" si="277"/>
        <v>1</v>
      </c>
      <c r="K2424" s="37">
        <f t="shared" si="278"/>
        <v>166.88</v>
      </c>
      <c r="L2424" s="37">
        <f t="shared" si="279"/>
        <v>167.76</v>
      </c>
      <c r="M2424" s="37">
        <f t="shared" si="280"/>
        <v>166.85</v>
      </c>
      <c r="N2424" s="37">
        <f t="shared" si="281"/>
        <v>167.55</v>
      </c>
      <c r="O2424" s="38">
        <f t="shared" ca="1" si="282"/>
        <v>72763000</v>
      </c>
    </row>
    <row r="2425" spans="1:15" x14ac:dyDescent="0.4">
      <c r="A2425">
        <v>2410</v>
      </c>
      <c r="B2425" s="63">
        <v>41870</v>
      </c>
      <c r="C2425" s="37">
        <v>197.83999600000001</v>
      </c>
      <c r="D2425" s="37">
        <v>198.53999300000001</v>
      </c>
      <c r="E2425" s="37">
        <v>197.44000199999999</v>
      </c>
      <c r="F2425" s="37">
        <v>198.38999899999999</v>
      </c>
      <c r="G2425" s="38">
        <v>59135000</v>
      </c>
      <c r="H2425" s="37">
        <v>167.10850500000001</v>
      </c>
      <c r="I2425" s="41">
        <f t="shared" si="276"/>
        <v>0.84232323122296104</v>
      </c>
      <c r="J2425" s="41">
        <f t="shared" ca="1" si="277"/>
        <v>1</v>
      </c>
      <c r="K2425" s="37">
        <f t="shared" si="278"/>
        <v>166.65</v>
      </c>
      <c r="L2425" s="37">
        <f t="shared" si="279"/>
        <v>167.23</v>
      </c>
      <c r="M2425" s="37">
        <f t="shared" si="280"/>
        <v>166.31</v>
      </c>
      <c r="N2425" s="37">
        <f t="shared" si="281"/>
        <v>167.11</v>
      </c>
      <c r="O2425" s="38">
        <f t="shared" ca="1" si="282"/>
        <v>59135000</v>
      </c>
    </row>
    <row r="2426" spans="1:15" x14ac:dyDescent="0.4">
      <c r="A2426">
        <v>2411</v>
      </c>
      <c r="B2426" s="63">
        <v>41869</v>
      </c>
      <c r="C2426" s="37">
        <v>196.800003</v>
      </c>
      <c r="D2426" s="37">
        <v>197.449997</v>
      </c>
      <c r="E2426" s="37">
        <v>196.69000199999999</v>
      </c>
      <c r="F2426" s="37">
        <v>197.36000100000001</v>
      </c>
      <c r="G2426" s="38">
        <v>75424000</v>
      </c>
      <c r="H2426" s="37">
        <v>166.24084500000001</v>
      </c>
      <c r="I2426" s="41">
        <f t="shared" si="276"/>
        <v>0.8423228828418986</v>
      </c>
      <c r="J2426" s="41">
        <f t="shared" ca="1" si="277"/>
        <v>1</v>
      </c>
      <c r="K2426" s="37">
        <f t="shared" si="278"/>
        <v>165.77</v>
      </c>
      <c r="L2426" s="37">
        <f t="shared" si="279"/>
        <v>166.32</v>
      </c>
      <c r="M2426" s="37">
        <f t="shared" si="280"/>
        <v>165.68</v>
      </c>
      <c r="N2426" s="37">
        <f t="shared" si="281"/>
        <v>166.24</v>
      </c>
      <c r="O2426" s="38">
        <f t="shared" ca="1" si="282"/>
        <v>75424000</v>
      </c>
    </row>
    <row r="2427" spans="1:15" x14ac:dyDescent="0.4">
      <c r="A2427">
        <v>2412</v>
      </c>
      <c r="B2427" s="63">
        <v>41866</v>
      </c>
      <c r="C2427" s="37">
        <v>196.470001</v>
      </c>
      <c r="D2427" s="37">
        <v>196.64999399999999</v>
      </c>
      <c r="E2427" s="37">
        <v>194.30999800000001</v>
      </c>
      <c r="F2427" s="37">
        <v>195.720001</v>
      </c>
      <c r="G2427" s="38">
        <v>139951000</v>
      </c>
      <c r="H2427" s="37">
        <v>164.859497</v>
      </c>
      <c r="I2427" s="41">
        <f t="shared" si="276"/>
        <v>0.84232319720864912</v>
      </c>
      <c r="J2427" s="41">
        <f t="shared" ca="1" si="277"/>
        <v>1</v>
      </c>
      <c r="K2427" s="37">
        <f t="shared" si="278"/>
        <v>165.49</v>
      </c>
      <c r="L2427" s="37">
        <f t="shared" si="279"/>
        <v>165.64</v>
      </c>
      <c r="M2427" s="37">
        <f t="shared" si="280"/>
        <v>163.66999999999999</v>
      </c>
      <c r="N2427" s="37">
        <f t="shared" si="281"/>
        <v>164.86</v>
      </c>
      <c r="O2427" s="38">
        <f t="shared" ca="1" si="282"/>
        <v>139951000</v>
      </c>
    </row>
    <row r="2428" spans="1:15" x14ac:dyDescent="0.4">
      <c r="A2428">
        <v>2413</v>
      </c>
      <c r="B2428" s="63">
        <v>41865</v>
      </c>
      <c r="C2428" s="37">
        <v>195.16000399999999</v>
      </c>
      <c r="D2428" s="37">
        <v>195.759995</v>
      </c>
      <c r="E2428" s="37">
        <v>194.979996</v>
      </c>
      <c r="F2428" s="37">
        <v>195.759995</v>
      </c>
      <c r="G2428" s="38">
        <v>57371000</v>
      </c>
      <c r="H2428" s="37">
        <v>164.89314300000001</v>
      </c>
      <c r="I2428" s="41">
        <f t="shared" si="276"/>
        <v>0.84232298330412203</v>
      </c>
      <c r="J2428" s="41">
        <f t="shared" ca="1" si="277"/>
        <v>1</v>
      </c>
      <c r="K2428" s="37">
        <f t="shared" si="278"/>
        <v>164.39</v>
      </c>
      <c r="L2428" s="37">
        <f t="shared" si="279"/>
        <v>164.89</v>
      </c>
      <c r="M2428" s="37">
        <f t="shared" si="280"/>
        <v>164.24</v>
      </c>
      <c r="N2428" s="37">
        <f t="shared" si="281"/>
        <v>164.89</v>
      </c>
      <c r="O2428" s="38">
        <f t="shared" ca="1" si="282"/>
        <v>57371000</v>
      </c>
    </row>
    <row r="2429" spans="1:15" x14ac:dyDescent="0.4">
      <c r="A2429">
        <v>2414</v>
      </c>
      <c r="B2429" s="63">
        <v>41864</v>
      </c>
      <c r="C2429" s="37">
        <v>194.28999300000001</v>
      </c>
      <c r="D2429" s="37">
        <v>195.05999800000001</v>
      </c>
      <c r="E2429" s="37">
        <v>193.96000699999999</v>
      </c>
      <c r="F2429" s="37">
        <v>194.83999600000001</v>
      </c>
      <c r="G2429" s="38">
        <v>69047000</v>
      </c>
      <c r="H2429" s="37">
        <v>164.11821</v>
      </c>
      <c r="I2429" s="41">
        <f t="shared" si="276"/>
        <v>0.84232300025298701</v>
      </c>
      <c r="J2429" s="41">
        <f t="shared" ca="1" si="277"/>
        <v>1</v>
      </c>
      <c r="K2429" s="37">
        <f t="shared" si="278"/>
        <v>163.65</v>
      </c>
      <c r="L2429" s="37">
        <f t="shared" si="279"/>
        <v>164.3</v>
      </c>
      <c r="M2429" s="37">
        <f t="shared" si="280"/>
        <v>163.38</v>
      </c>
      <c r="N2429" s="37">
        <f t="shared" si="281"/>
        <v>164.12</v>
      </c>
      <c r="O2429" s="38">
        <f t="shared" ca="1" si="282"/>
        <v>69047000</v>
      </c>
    </row>
    <row r="2430" spans="1:15" x14ac:dyDescent="0.4">
      <c r="A2430">
        <v>2415</v>
      </c>
      <c r="B2430" s="63">
        <v>41863</v>
      </c>
      <c r="C2430" s="37">
        <v>193.61000100000001</v>
      </c>
      <c r="D2430" s="37">
        <v>194.14999399999999</v>
      </c>
      <c r="E2430" s="37">
        <v>192.94000199999999</v>
      </c>
      <c r="F2430" s="37">
        <v>193.529999</v>
      </c>
      <c r="G2430" s="38">
        <v>73632000</v>
      </c>
      <c r="H2430" s="37">
        <v>163.014771</v>
      </c>
      <c r="I2430" s="41">
        <f t="shared" si="276"/>
        <v>0.84232300853781328</v>
      </c>
      <c r="J2430" s="41">
        <f t="shared" ca="1" si="277"/>
        <v>1</v>
      </c>
      <c r="K2430" s="37">
        <f t="shared" si="278"/>
        <v>163.08000000000001</v>
      </c>
      <c r="L2430" s="37">
        <f t="shared" si="279"/>
        <v>163.54</v>
      </c>
      <c r="M2430" s="37">
        <f t="shared" si="280"/>
        <v>162.52000000000001</v>
      </c>
      <c r="N2430" s="37">
        <f t="shared" si="281"/>
        <v>163.01</v>
      </c>
      <c r="O2430" s="38">
        <f t="shared" ca="1" si="282"/>
        <v>73632000</v>
      </c>
    </row>
    <row r="2431" spans="1:15" x14ac:dyDescent="0.4">
      <c r="A2431">
        <v>2416</v>
      </c>
      <c r="B2431" s="63">
        <v>41862</v>
      </c>
      <c r="C2431" s="37">
        <v>193.970001</v>
      </c>
      <c r="D2431" s="37">
        <v>194.66000399999999</v>
      </c>
      <c r="E2431" s="37">
        <v>193.71000699999999</v>
      </c>
      <c r="F2431" s="37">
        <v>193.800003</v>
      </c>
      <c r="G2431" s="38">
        <v>74544000</v>
      </c>
      <c r="H2431" s="37">
        <v>163.24217200000001</v>
      </c>
      <c r="I2431" s="41">
        <f t="shared" si="276"/>
        <v>0.84232285589799505</v>
      </c>
      <c r="J2431" s="41">
        <f t="shared" ca="1" si="277"/>
        <v>1</v>
      </c>
      <c r="K2431" s="37">
        <f t="shared" si="278"/>
        <v>163.38999999999999</v>
      </c>
      <c r="L2431" s="37">
        <f t="shared" si="279"/>
        <v>163.97</v>
      </c>
      <c r="M2431" s="37">
        <f t="shared" si="280"/>
        <v>163.16999999999999</v>
      </c>
      <c r="N2431" s="37">
        <f t="shared" si="281"/>
        <v>163.24</v>
      </c>
      <c r="O2431" s="38">
        <f t="shared" ca="1" si="282"/>
        <v>74544000</v>
      </c>
    </row>
    <row r="2432" spans="1:15" x14ac:dyDescent="0.4">
      <c r="A2432">
        <v>2417</v>
      </c>
      <c r="B2432" s="63">
        <v>41859</v>
      </c>
      <c r="C2432" s="37">
        <v>191.46000699999999</v>
      </c>
      <c r="D2432" s="37">
        <v>193.36999499999999</v>
      </c>
      <c r="E2432" s="37">
        <v>190.949997</v>
      </c>
      <c r="F2432" s="37">
        <v>193.240005</v>
      </c>
      <c r="G2432" s="38">
        <v>117014000</v>
      </c>
      <c r="H2432" s="37">
        <v>162.77053799999999</v>
      </c>
      <c r="I2432" s="41">
        <f t="shared" si="276"/>
        <v>0.84232319286060875</v>
      </c>
      <c r="J2432" s="41">
        <f t="shared" ca="1" si="277"/>
        <v>1</v>
      </c>
      <c r="K2432" s="37">
        <f t="shared" si="278"/>
        <v>161.27000000000001</v>
      </c>
      <c r="L2432" s="37">
        <f t="shared" si="279"/>
        <v>162.88</v>
      </c>
      <c r="M2432" s="37">
        <f t="shared" si="280"/>
        <v>160.84</v>
      </c>
      <c r="N2432" s="37">
        <f t="shared" si="281"/>
        <v>162.77000000000001</v>
      </c>
      <c r="O2432" s="38">
        <f t="shared" ca="1" si="282"/>
        <v>117014000</v>
      </c>
    </row>
    <row r="2433" spans="1:15" x14ac:dyDescent="0.4">
      <c r="A2433">
        <v>2418</v>
      </c>
      <c r="B2433" s="63">
        <v>41858</v>
      </c>
      <c r="C2433" s="37">
        <v>192.94000199999999</v>
      </c>
      <c r="D2433" s="37">
        <v>193.13000500000001</v>
      </c>
      <c r="E2433" s="37">
        <v>190.550003</v>
      </c>
      <c r="F2433" s="37">
        <v>191.029999</v>
      </c>
      <c r="G2433" s="38">
        <v>135733000</v>
      </c>
      <c r="H2433" s="37">
        <v>160.90898100000001</v>
      </c>
      <c r="I2433" s="41">
        <f t="shared" si="276"/>
        <v>0.84232310025819557</v>
      </c>
      <c r="J2433" s="41">
        <f t="shared" ca="1" si="277"/>
        <v>1</v>
      </c>
      <c r="K2433" s="37">
        <f t="shared" si="278"/>
        <v>162.52000000000001</v>
      </c>
      <c r="L2433" s="37">
        <f t="shared" si="279"/>
        <v>162.68</v>
      </c>
      <c r="M2433" s="37">
        <f t="shared" si="280"/>
        <v>160.5</v>
      </c>
      <c r="N2433" s="37">
        <f t="shared" si="281"/>
        <v>160.91</v>
      </c>
      <c r="O2433" s="38">
        <f t="shared" ca="1" si="282"/>
        <v>135733000</v>
      </c>
    </row>
    <row r="2434" spans="1:15" x14ac:dyDescent="0.4">
      <c r="A2434">
        <v>2419</v>
      </c>
      <c r="B2434" s="63">
        <v>41857</v>
      </c>
      <c r="C2434" s="37">
        <v>191.11000100000001</v>
      </c>
      <c r="D2434" s="37">
        <v>192.88999899999999</v>
      </c>
      <c r="E2434" s="37">
        <v>191.08000200000001</v>
      </c>
      <c r="F2434" s="37">
        <v>192.070007</v>
      </c>
      <c r="G2434" s="38">
        <v>94818000</v>
      </c>
      <c r="H2434" s="37">
        <v>161.78497300000001</v>
      </c>
      <c r="I2434" s="41">
        <f t="shared" si="276"/>
        <v>0.84232294009340047</v>
      </c>
      <c r="J2434" s="41">
        <f t="shared" ca="1" si="277"/>
        <v>1</v>
      </c>
      <c r="K2434" s="37">
        <f t="shared" si="278"/>
        <v>160.97999999999999</v>
      </c>
      <c r="L2434" s="37">
        <f t="shared" si="279"/>
        <v>162.47999999999999</v>
      </c>
      <c r="M2434" s="37">
        <f t="shared" si="280"/>
        <v>160.94999999999999</v>
      </c>
      <c r="N2434" s="37">
        <f t="shared" si="281"/>
        <v>161.78</v>
      </c>
      <c r="O2434" s="38">
        <f t="shared" ca="1" si="282"/>
        <v>94818000</v>
      </c>
    </row>
    <row r="2435" spans="1:15" x14ac:dyDescent="0.4">
      <c r="A2435">
        <v>2420</v>
      </c>
      <c r="B2435" s="63">
        <v>41856</v>
      </c>
      <c r="C2435" s="37">
        <v>193.10000600000001</v>
      </c>
      <c r="D2435" s="37">
        <v>193.60000600000001</v>
      </c>
      <c r="E2435" s="37">
        <v>191.30999800000001</v>
      </c>
      <c r="F2435" s="37">
        <v>192.009995</v>
      </c>
      <c r="G2435" s="38">
        <v>152690000</v>
      </c>
      <c r="H2435" s="37">
        <v>161.73445100000001</v>
      </c>
      <c r="I2435" s="41">
        <f t="shared" si="276"/>
        <v>0.84232308323324523</v>
      </c>
      <c r="J2435" s="41">
        <f t="shared" ca="1" si="277"/>
        <v>1</v>
      </c>
      <c r="K2435" s="37">
        <f t="shared" si="278"/>
        <v>162.65</v>
      </c>
      <c r="L2435" s="37">
        <f t="shared" si="279"/>
        <v>163.07</v>
      </c>
      <c r="M2435" s="37">
        <f t="shared" si="280"/>
        <v>161.13999999999999</v>
      </c>
      <c r="N2435" s="37">
        <f t="shared" si="281"/>
        <v>161.72999999999999</v>
      </c>
      <c r="O2435" s="38">
        <f t="shared" ca="1" si="282"/>
        <v>152690000</v>
      </c>
    </row>
    <row r="2436" spans="1:15" x14ac:dyDescent="0.4">
      <c r="A2436">
        <v>2421</v>
      </c>
      <c r="B2436" s="63">
        <v>41855</v>
      </c>
      <c r="C2436" s="37">
        <v>192.86999499999999</v>
      </c>
      <c r="D2436" s="37">
        <v>194.300003</v>
      </c>
      <c r="E2436" s="37">
        <v>192.050003</v>
      </c>
      <c r="F2436" s="37">
        <v>193.88999899999999</v>
      </c>
      <c r="G2436" s="38">
        <v>91340000</v>
      </c>
      <c r="H2436" s="37">
        <v>163.318039</v>
      </c>
      <c r="I2436" s="41">
        <f t="shared" si="276"/>
        <v>0.84232317211987817</v>
      </c>
      <c r="J2436" s="41">
        <f t="shared" ca="1" si="277"/>
        <v>1</v>
      </c>
      <c r="K2436" s="37">
        <f t="shared" si="278"/>
        <v>162.46</v>
      </c>
      <c r="L2436" s="37">
        <f t="shared" si="279"/>
        <v>163.66</v>
      </c>
      <c r="M2436" s="37">
        <f t="shared" si="280"/>
        <v>161.77000000000001</v>
      </c>
      <c r="N2436" s="37">
        <f t="shared" si="281"/>
        <v>163.32</v>
      </c>
      <c r="O2436" s="38">
        <f t="shared" ca="1" si="282"/>
        <v>91340000</v>
      </c>
    </row>
    <row r="2437" spans="1:15" x14ac:dyDescent="0.4">
      <c r="A2437">
        <v>2422</v>
      </c>
      <c r="B2437" s="63">
        <v>41852</v>
      </c>
      <c r="C2437" s="37">
        <v>192.55999800000001</v>
      </c>
      <c r="D2437" s="37">
        <v>193.759995</v>
      </c>
      <c r="E2437" s="37">
        <v>191.570007</v>
      </c>
      <c r="F2437" s="37">
        <v>192.5</v>
      </c>
      <c r="G2437" s="38">
        <v>189261000</v>
      </c>
      <c r="H2437" s="37">
        <v>162.147156</v>
      </c>
      <c r="I2437" s="41">
        <f t="shared" si="276"/>
        <v>0.84232288831168833</v>
      </c>
      <c r="J2437" s="41">
        <f t="shared" ca="1" si="277"/>
        <v>1</v>
      </c>
      <c r="K2437" s="37">
        <f t="shared" si="278"/>
        <v>162.19999999999999</v>
      </c>
      <c r="L2437" s="37">
        <f t="shared" si="279"/>
        <v>163.21</v>
      </c>
      <c r="M2437" s="37">
        <f t="shared" si="280"/>
        <v>161.36000000000001</v>
      </c>
      <c r="N2437" s="37">
        <f t="shared" si="281"/>
        <v>162.15</v>
      </c>
      <c r="O2437" s="38">
        <f t="shared" ca="1" si="282"/>
        <v>189261000</v>
      </c>
    </row>
    <row r="2438" spans="1:15" x14ac:dyDescent="0.4">
      <c r="A2438">
        <v>2423</v>
      </c>
      <c r="B2438" s="63">
        <v>41851</v>
      </c>
      <c r="C2438" s="37">
        <v>195.61000100000001</v>
      </c>
      <c r="D2438" s="37">
        <v>195.779999</v>
      </c>
      <c r="E2438" s="37">
        <v>192.970001</v>
      </c>
      <c r="F2438" s="37">
        <v>193.08999600000001</v>
      </c>
      <c r="G2438" s="38">
        <v>183479000</v>
      </c>
      <c r="H2438" s="37">
        <v>162.64418000000001</v>
      </c>
      <c r="I2438" s="41">
        <f t="shared" si="276"/>
        <v>0.8423231828126404</v>
      </c>
      <c r="J2438" s="41">
        <f t="shared" ca="1" si="277"/>
        <v>1</v>
      </c>
      <c r="K2438" s="37">
        <f t="shared" si="278"/>
        <v>164.77</v>
      </c>
      <c r="L2438" s="37">
        <f t="shared" si="279"/>
        <v>164.91</v>
      </c>
      <c r="M2438" s="37">
        <f t="shared" si="280"/>
        <v>162.54</v>
      </c>
      <c r="N2438" s="37">
        <f t="shared" si="281"/>
        <v>162.63999999999999</v>
      </c>
      <c r="O2438" s="38">
        <f t="shared" ca="1" si="282"/>
        <v>183479000</v>
      </c>
    </row>
    <row r="2439" spans="1:15" x14ac:dyDescent="0.4">
      <c r="A2439">
        <v>2424</v>
      </c>
      <c r="B2439" s="63">
        <v>41850</v>
      </c>
      <c r="C2439" s="37">
        <v>197.64999399999999</v>
      </c>
      <c r="D2439" s="37">
        <v>197.91000399999999</v>
      </c>
      <c r="E2439" s="37">
        <v>196.16000399999999</v>
      </c>
      <c r="F2439" s="37">
        <v>196.979996</v>
      </c>
      <c r="G2439" s="38">
        <v>104222000</v>
      </c>
      <c r="H2439" s="37">
        <v>165.92083700000001</v>
      </c>
      <c r="I2439" s="41">
        <f t="shared" si="276"/>
        <v>0.84232328342620133</v>
      </c>
      <c r="J2439" s="41">
        <f t="shared" ca="1" si="277"/>
        <v>1</v>
      </c>
      <c r="K2439" s="37">
        <f t="shared" si="278"/>
        <v>166.49</v>
      </c>
      <c r="L2439" s="37">
        <f t="shared" si="279"/>
        <v>166.7</v>
      </c>
      <c r="M2439" s="37">
        <f t="shared" si="280"/>
        <v>165.23</v>
      </c>
      <c r="N2439" s="37">
        <f t="shared" si="281"/>
        <v>165.92</v>
      </c>
      <c r="O2439" s="38">
        <f t="shared" ca="1" si="282"/>
        <v>104222000</v>
      </c>
    </row>
    <row r="2440" spans="1:15" x14ac:dyDescent="0.4">
      <c r="A2440">
        <v>2425</v>
      </c>
      <c r="B2440" s="63">
        <v>41849</v>
      </c>
      <c r="C2440" s="37">
        <v>198.16999799999999</v>
      </c>
      <c r="D2440" s="37">
        <v>198.449997</v>
      </c>
      <c r="E2440" s="37">
        <v>196.91999799999999</v>
      </c>
      <c r="F2440" s="37">
        <v>196.949997</v>
      </c>
      <c r="G2440" s="38">
        <v>80466000</v>
      </c>
      <c r="H2440" s="37">
        <v>165.895477</v>
      </c>
      <c r="I2440" s="41">
        <f t="shared" si="276"/>
        <v>0.84232282064975106</v>
      </c>
      <c r="J2440" s="41">
        <f t="shared" ca="1" si="277"/>
        <v>1</v>
      </c>
      <c r="K2440" s="37">
        <f t="shared" si="278"/>
        <v>166.92</v>
      </c>
      <c r="L2440" s="37">
        <f t="shared" si="279"/>
        <v>167.16</v>
      </c>
      <c r="M2440" s="37">
        <f t="shared" si="280"/>
        <v>165.87</v>
      </c>
      <c r="N2440" s="37">
        <f t="shared" si="281"/>
        <v>165.9</v>
      </c>
      <c r="O2440" s="38">
        <f t="shared" ca="1" si="282"/>
        <v>80466000</v>
      </c>
    </row>
    <row r="2441" spans="1:15" x14ac:dyDescent="0.4">
      <c r="A2441">
        <v>2426</v>
      </c>
      <c r="B2441" s="63">
        <v>41848</v>
      </c>
      <c r="C2441" s="37">
        <v>197.759995</v>
      </c>
      <c r="D2441" s="37">
        <v>198.08999600000001</v>
      </c>
      <c r="E2441" s="37">
        <v>196.61999499999999</v>
      </c>
      <c r="F2441" s="37">
        <v>197.800003</v>
      </c>
      <c r="G2441" s="38">
        <v>69259000</v>
      </c>
      <c r="H2441" s="37">
        <v>166.61151100000001</v>
      </c>
      <c r="I2441" s="41">
        <f t="shared" si="276"/>
        <v>0.8423230964258378</v>
      </c>
      <c r="J2441" s="41">
        <f t="shared" ca="1" si="277"/>
        <v>1</v>
      </c>
      <c r="K2441" s="37">
        <f t="shared" si="278"/>
        <v>166.58</v>
      </c>
      <c r="L2441" s="37">
        <f t="shared" si="279"/>
        <v>166.86</v>
      </c>
      <c r="M2441" s="37">
        <f t="shared" si="280"/>
        <v>165.62</v>
      </c>
      <c r="N2441" s="37">
        <f t="shared" si="281"/>
        <v>166.61</v>
      </c>
      <c r="O2441" s="38">
        <f t="shared" ca="1" si="282"/>
        <v>69259000</v>
      </c>
    </row>
    <row r="2442" spans="1:15" x14ac:dyDescent="0.4">
      <c r="A2442">
        <v>2427</v>
      </c>
      <c r="B2442" s="63">
        <v>41845</v>
      </c>
      <c r="C2442" s="37">
        <v>198.08999600000001</v>
      </c>
      <c r="D2442" s="37">
        <v>198.259995</v>
      </c>
      <c r="E2442" s="37">
        <v>197.33000200000001</v>
      </c>
      <c r="F2442" s="37">
        <v>197.720001</v>
      </c>
      <c r="G2442" s="38">
        <v>76837000</v>
      </c>
      <c r="H2442" s="37">
        <v>166.54411300000001</v>
      </c>
      <c r="I2442" s="41">
        <f t="shared" si="276"/>
        <v>0.84232304348410358</v>
      </c>
      <c r="J2442" s="41">
        <f t="shared" ca="1" si="277"/>
        <v>1</v>
      </c>
      <c r="K2442" s="37">
        <f t="shared" si="278"/>
        <v>166.86</v>
      </c>
      <c r="L2442" s="37">
        <f t="shared" si="279"/>
        <v>167</v>
      </c>
      <c r="M2442" s="37">
        <f t="shared" si="280"/>
        <v>166.22</v>
      </c>
      <c r="N2442" s="37">
        <f t="shared" si="281"/>
        <v>166.54</v>
      </c>
      <c r="O2442" s="38">
        <f t="shared" ca="1" si="282"/>
        <v>76837000</v>
      </c>
    </row>
    <row r="2443" spans="1:15" x14ac:dyDescent="0.4">
      <c r="A2443">
        <v>2428</v>
      </c>
      <c r="B2443" s="63">
        <v>41844</v>
      </c>
      <c r="C2443" s="37">
        <v>198.83000200000001</v>
      </c>
      <c r="D2443" s="37">
        <v>199.05999800000001</v>
      </c>
      <c r="E2443" s="37">
        <v>198.449997</v>
      </c>
      <c r="F2443" s="37">
        <v>198.64999399999999</v>
      </c>
      <c r="G2443" s="38">
        <v>56888000</v>
      </c>
      <c r="H2443" s="37">
        <v>167.32749899999999</v>
      </c>
      <c r="I2443" s="41">
        <f t="shared" si="276"/>
        <v>0.84232320188240228</v>
      </c>
      <c r="J2443" s="41">
        <f t="shared" ca="1" si="277"/>
        <v>1</v>
      </c>
      <c r="K2443" s="37">
        <f t="shared" si="278"/>
        <v>167.48</v>
      </c>
      <c r="L2443" s="37">
        <f t="shared" si="279"/>
        <v>167.67</v>
      </c>
      <c r="M2443" s="37">
        <f t="shared" si="280"/>
        <v>167.16</v>
      </c>
      <c r="N2443" s="37">
        <f t="shared" si="281"/>
        <v>167.33</v>
      </c>
      <c r="O2443" s="38">
        <f t="shared" ca="1" si="282"/>
        <v>56888000</v>
      </c>
    </row>
    <row r="2444" spans="1:15" x14ac:dyDescent="0.4">
      <c r="A2444">
        <v>2429</v>
      </c>
      <c r="B2444" s="63">
        <v>41843</v>
      </c>
      <c r="C2444" s="37">
        <v>198.5</v>
      </c>
      <c r="D2444" s="37">
        <v>198.85000600000001</v>
      </c>
      <c r="E2444" s="37">
        <v>198.10000600000001</v>
      </c>
      <c r="F2444" s="37">
        <v>198.63999899999999</v>
      </c>
      <c r="G2444" s="38">
        <v>65612000</v>
      </c>
      <c r="H2444" s="37">
        <v>167.31904599999999</v>
      </c>
      <c r="I2444" s="41">
        <f t="shared" si="276"/>
        <v>0.8423230308211993</v>
      </c>
      <c r="J2444" s="41">
        <f t="shared" ca="1" si="277"/>
        <v>1</v>
      </c>
      <c r="K2444" s="37">
        <f t="shared" si="278"/>
        <v>167.2</v>
      </c>
      <c r="L2444" s="37">
        <f t="shared" si="279"/>
        <v>167.5</v>
      </c>
      <c r="M2444" s="37">
        <f t="shared" si="280"/>
        <v>166.86</v>
      </c>
      <c r="N2444" s="37">
        <f t="shared" si="281"/>
        <v>167.32</v>
      </c>
      <c r="O2444" s="38">
        <f t="shared" ca="1" si="282"/>
        <v>65612000</v>
      </c>
    </row>
    <row r="2445" spans="1:15" x14ac:dyDescent="0.4">
      <c r="A2445">
        <v>2430</v>
      </c>
      <c r="B2445" s="63">
        <v>41842</v>
      </c>
      <c r="C2445" s="37">
        <v>198.009995</v>
      </c>
      <c r="D2445" s="37">
        <v>198.55999800000001</v>
      </c>
      <c r="E2445" s="37">
        <v>197.86999499999999</v>
      </c>
      <c r="F2445" s="37">
        <v>198.199997</v>
      </c>
      <c r="G2445" s="38">
        <v>67678000</v>
      </c>
      <c r="H2445" s="37">
        <v>166.948395</v>
      </c>
      <c r="I2445" s="41">
        <f t="shared" si="276"/>
        <v>0.84232289367794499</v>
      </c>
      <c r="J2445" s="41">
        <f t="shared" ca="1" si="277"/>
        <v>1</v>
      </c>
      <c r="K2445" s="37">
        <f t="shared" si="278"/>
        <v>166.79</v>
      </c>
      <c r="L2445" s="37">
        <f t="shared" si="279"/>
        <v>167.25</v>
      </c>
      <c r="M2445" s="37">
        <f t="shared" si="280"/>
        <v>166.67</v>
      </c>
      <c r="N2445" s="37">
        <f t="shared" si="281"/>
        <v>166.95</v>
      </c>
      <c r="O2445" s="38">
        <f t="shared" ca="1" si="282"/>
        <v>67678000</v>
      </c>
    </row>
    <row r="2446" spans="1:15" x14ac:dyDescent="0.4">
      <c r="A2446">
        <v>2431</v>
      </c>
      <c r="B2446" s="63">
        <v>41841</v>
      </c>
      <c r="C2446" s="37">
        <v>197.08999600000001</v>
      </c>
      <c r="D2446" s="37">
        <v>197.5</v>
      </c>
      <c r="E2446" s="37">
        <v>196.429993</v>
      </c>
      <c r="F2446" s="37">
        <v>197.33999600000001</v>
      </c>
      <c r="G2446" s="38">
        <v>67592000</v>
      </c>
      <c r="H2446" s="37">
        <v>166.22404499999999</v>
      </c>
      <c r="I2446" s="41">
        <f t="shared" si="276"/>
        <v>0.84232313960318506</v>
      </c>
      <c r="J2446" s="41">
        <f t="shared" ca="1" si="277"/>
        <v>1</v>
      </c>
      <c r="K2446" s="37">
        <f t="shared" si="278"/>
        <v>166.01</v>
      </c>
      <c r="L2446" s="37">
        <f t="shared" si="279"/>
        <v>166.36</v>
      </c>
      <c r="M2446" s="37">
        <f t="shared" si="280"/>
        <v>165.46</v>
      </c>
      <c r="N2446" s="37">
        <f t="shared" si="281"/>
        <v>166.22</v>
      </c>
      <c r="O2446" s="38">
        <f t="shared" ca="1" si="282"/>
        <v>67592000</v>
      </c>
    </row>
    <row r="2447" spans="1:15" x14ac:dyDescent="0.4">
      <c r="A2447">
        <v>2432</v>
      </c>
      <c r="B2447" s="63">
        <v>41838</v>
      </c>
      <c r="C2447" s="37">
        <v>196.35000600000001</v>
      </c>
      <c r="D2447" s="37">
        <v>197.91000399999999</v>
      </c>
      <c r="E2447" s="37">
        <v>196.240005</v>
      </c>
      <c r="F2447" s="37">
        <v>197.71000699999999</v>
      </c>
      <c r="G2447" s="38">
        <v>124330000</v>
      </c>
      <c r="H2447" s="37">
        <v>166.535721</v>
      </c>
      <c r="I2447" s="41">
        <f t="shared" si="276"/>
        <v>0.84232317588254402</v>
      </c>
      <c r="J2447" s="41">
        <f t="shared" ca="1" si="277"/>
        <v>1</v>
      </c>
      <c r="K2447" s="37">
        <f t="shared" si="278"/>
        <v>165.39</v>
      </c>
      <c r="L2447" s="37">
        <f t="shared" si="279"/>
        <v>166.7</v>
      </c>
      <c r="M2447" s="37">
        <f t="shared" si="280"/>
        <v>165.3</v>
      </c>
      <c r="N2447" s="37">
        <f t="shared" si="281"/>
        <v>166.54</v>
      </c>
      <c r="O2447" s="38">
        <f t="shared" ca="1" si="282"/>
        <v>124330000</v>
      </c>
    </row>
    <row r="2448" spans="1:15" x14ac:dyDescent="0.4">
      <c r="A2448">
        <v>2433</v>
      </c>
      <c r="B2448" s="63">
        <v>41837</v>
      </c>
      <c r="C2448" s="37">
        <v>197.35000600000001</v>
      </c>
      <c r="D2448" s="37">
        <v>198.10000600000001</v>
      </c>
      <c r="E2448" s="37">
        <v>195.429993</v>
      </c>
      <c r="F2448" s="37">
        <v>195.71000699999999</v>
      </c>
      <c r="G2448" s="38">
        <v>145398000</v>
      </c>
      <c r="H2448" s="37">
        <v>164.85101299999999</v>
      </c>
      <c r="I2448" s="41">
        <f t="shared" si="276"/>
        <v>0.84232286088467623</v>
      </c>
      <c r="J2448" s="41">
        <f t="shared" ca="1" si="277"/>
        <v>1</v>
      </c>
      <c r="K2448" s="37">
        <f t="shared" si="278"/>
        <v>166.23</v>
      </c>
      <c r="L2448" s="37">
        <f t="shared" si="279"/>
        <v>166.86</v>
      </c>
      <c r="M2448" s="37">
        <f t="shared" si="280"/>
        <v>164.62</v>
      </c>
      <c r="N2448" s="37">
        <f t="shared" si="281"/>
        <v>164.85</v>
      </c>
      <c r="O2448" s="38">
        <f t="shared" ca="1" si="282"/>
        <v>145398000</v>
      </c>
    </row>
    <row r="2449" spans="1:15" x14ac:dyDescent="0.4">
      <c r="A2449">
        <v>2434</v>
      </c>
      <c r="B2449" s="63">
        <v>41836</v>
      </c>
      <c r="C2449" s="37">
        <v>198.11000100000001</v>
      </c>
      <c r="D2449" s="37">
        <v>198.259995</v>
      </c>
      <c r="E2449" s="37">
        <v>197.41999799999999</v>
      </c>
      <c r="F2449" s="37">
        <v>197.96000699999999</v>
      </c>
      <c r="G2449" s="38">
        <v>79986400</v>
      </c>
      <c r="H2449" s="37">
        <v>166.74627699999999</v>
      </c>
      <c r="I2449" s="41">
        <f t="shared" ref="I2449:I2512" si="283">IF(F2449=0,1,H2449/F2449)</f>
        <v>0.84232305063517199</v>
      </c>
      <c r="J2449" s="41">
        <f t="shared" ref="J2449:J2512" ca="1" si="284">INDEX(OFFSET($T$15,0,0,$S$13+1,1),MATCH(B2449,OFFSET($Q$15,0,0,$S$13+1,1),-1))</f>
        <v>1</v>
      </c>
      <c r="K2449" s="37">
        <f t="shared" ref="K2449:K2512" si="285">ROUND($I2449*C2449,2)</f>
        <v>166.87</v>
      </c>
      <c r="L2449" s="37">
        <f t="shared" ref="L2449:L2512" si="286">ROUND($I2449*D2449,2)</f>
        <v>167</v>
      </c>
      <c r="M2449" s="37">
        <f t="shared" ref="M2449:M2512" si="287">ROUND($I2449*E2449,2)</f>
        <v>166.29</v>
      </c>
      <c r="N2449" s="37">
        <f t="shared" ref="N2449:N2512" si="288">ROUND($I2449*F2449,2)</f>
        <v>166.75</v>
      </c>
      <c r="O2449" s="38">
        <f t="shared" ref="O2449:O2512" ca="1" si="289">G2449*J2449</f>
        <v>79986400</v>
      </c>
    </row>
    <row r="2450" spans="1:15" x14ac:dyDescent="0.4">
      <c r="A2450">
        <v>2435</v>
      </c>
      <c r="B2450" s="63">
        <v>41835</v>
      </c>
      <c r="C2450" s="37">
        <v>197.720001</v>
      </c>
      <c r="D2450" s="37">
        <v>198.10000600000001</v>
      </c>
      <c r="E2450" s="37">
        <v>196.36000100000001</v>
      </c>
      <c r="F2450" s="37">
        <v>197.229996</v>
      </c>
      <c r="G2450" s="38">
        <v>111307000</v>
      </c>
      <c r="H2450" s="37">
        <v>166.13137800000001</v>
      </c>
      <c r="I2450" s="41">
        <f t="shared" si="283"/>
        <v>0.8423230815255911</v>
      </c>
      <c r="J2450" s="41">
        <f t="shared" ca="1" si="284"/>
        <v>1</v>
      </c>
      <c r="K2450" s="37">
        <f t="shared" si="285"/>
        <v>166.54</v>
      </c>
      <c r="L2450" s="37">
        <f t="shared" si="286"/>
        <v>166.86</v>
      </c>
      <c r="M2450" s="37">
        <f t="shared" si="287"/>
        <v>165.4</v>
      </c>
      <c r="N2450" s="37">
        <f t="shared" si="288"/>
        <v>166.13</v>
      </c>
      <c r="O2450" s="38">
        <f t="shared" ca="1" si="289"/>
        <v>111307000</v>
      </c>
    </row>
    <row r="2451" spans="1:15" x14ac:dyDescent="0.4">
      <c r="A2451">
        <v>2436</v>
      </c>
      <c r="B2451" s="63">
        <v>41834</v>
      </c>
      <c r="C2451" s="37">
        <v>197.61000100000001</v>
      </c>
      <c r="D2451" s="37">
        <v>197.86000100000001</v>
      </c>
      <c r="E2451" s="37">
        <v>197.44000199999999</v>
      </c>
      <c r="F2451" s="37">
        <v>197.60000600000001</v>
      </c>
      <c r="G2451" s="38">
        <v>58658000</v>
      </c>
      <c r="H2451" s="37">
        <v>166.443039</v>
      </c>
      <c r="I2451" s="41">
        <f t="shared" si="283"/>
        <v>0.8423230462857374</v>
      </c>
      <c r="J2451" s="41">
        <f t="shared" ca="1" si="284"/>
        <v>1</v>
      </c>
      <c r="K2451" s="37">
        <f t="shared" si="285"/>
        <v>166.45</v>
      </c>
      <c r="L2451" s="37">
        <f t="shared" si="286"/>
        <v>166.66</v>
      </c>
      <c r="M2451" s="37">
        <f t="shared" si="287"/>
        <v>166.31</v>
      </c>
      <c r="N2451" s="37">
        <f t="shared" si="288"/>
        <v>166.44</v>
      </c>
      <c r="O2451" s="38">
        <f t="shared" ca="1" si="289"/>
        <v>58658000</v>
      </c>
    </row>
    <row r="2452" spans="1:15" x14ac:dyDescent="0.4">
      <c r="A2452">
        <v>2437</v>
      </c>
      <c r="B2452" s="63">
        <v>41831</v>
      </c>
      <c r="C2452" s="37">
        <v>196.220001</v>
      </c>
      <c r="D2452" s="37">
        <v>196.75</v>
      </c>
      <c r="E2452" s="37">
        <v>195.779999</v>
      </c>
      <c r="F2452" s="37">
        <v>196.61000100000001</v>
      </c>
      <c r="G2452" s="38">
        <v>64243000</v>
      </c>
      <c r="H2452" s="37">
        <v>165.60917699999999</v>
      </c>
      <c r="I2452" s="41">
        <f t="shared" si="283"/>
        <v>0.84232326004616609</v>
      </c>
      <c r="J2452" s="41">
        <f t="shared" ca="1" si="284"/>
        <v>1</v>
      </c>
      <c r="K2452" s="37">
        <f t="shared" si="285"/>
        <v>165.28</v>
      </c>
      <c r="L2452" s="37">
        <f t="shared" si="286"/>
        <v>165.73</v>
      </c>
      <c r="M2452" s="37">
        <f t="shared" si="287"/>
        <v>164.91</v>
      </c>
      <c r="N2452" s="37">
        <f t="shared" si="288"/>
        <v>165.61</v>
      </c>
      <c r="O2452" s="38">
        <f t="shared" ca="1" si="289"/>
        <v>64243000</v>
      </c>
    </row>
    <row r="2453" spans="1:15" x14ac:dyDescent="0.4">
      <c r="A2453">
        <v>2438</v>
      </c>
      <c r="B2453" s="63">
        <v>41830</v>
      </c>
      <c r="C2453" s="37">
        <v>195.220001</v>
      </c>
      <c r="D2453" s="37">
        <v>196.86000100000001</v>
      </c>
      <c r="E2453" s="37">
        <v>195.05999800000001</v>
      </c>
      <c r="F2453" s="37">
        <v>196.33999600000001</v>
      </c>
      <c r="G2453" s="38">
        <v>99040000</v>
      </c>
      <c r="H2453" s="37">
        <v>165.38171399999999</v>
      </c>
      <c r="I2453" s="41">
        <f t="shared" si="283"/>
        <v>0.84232309956856666</v>
      </c>
      <c r="J2453" s="41">
        <f t="shared" ca="1" si="284"/>
        <v>1</v>
      </c>
      <c r="K2453" s="37">
        <f t="shared" si="285"/>
        <v>164.44</v>
      </c>
      <c r="L2453" s="37">
        <f t="shared" si="286"/>
        <v>165.82</v>
      </c>
      <c r="M2453" s="37">
        <f t="shared" si="287"/>
        <v>164.3</v>
      </c>
      <c r="N2453" s="37">
        <f t="shared" si="288"/>
        <v>165.38</v>
      </c>
      <c r="O2453" s="38">
        <f t="shared" ca="1" si="289"/>
        <v>99040000</v>
      </c>
    </row>
    <row r="2454" spans="1:15" x14ac:dyDescent="0.4">
      <c r="A2454">
        <v>2439</v>
      </c>
      <c r="B2454" s="63">
        <v>41829</v>
      </c>
      <c r="C2454" s="37">
        <v>196.729996</v>
      </c>
      <c r="D2454" s="37">
        <v>197.300003</v>
      </c>
      <c r="E2454" s="37">
        <v>196.30999800000001</v>
      </c>
      <c r="F2454" s="37">
        <v>197.11999499999999</v>
      </c>
      <c r="G2454" s="38">
        <v>72992000</v>
      </c>
      <c r="H2454" s="37">
        <v>166.03877299999999</v>
      </c>
      <c r="I2454" s="41">
        <f t="shared" si="283"/>
        <v>0.8423233421855556</v>
      </c>
      <c r="J2454" s="41">
        <f t="shared" ca="1" si="284"/>
        <v>1</v>
      </c>
      <c r="K2454" s="37">
        <f t="shared" si="285"/>
        <v>165.71</v>
      </c>
      <c r="L2454" s="37">
        <f t="shared" si="286"/>
        <v>166.19</v>
      </c>
      <c r="M2454" s="37">
        <f t="shared" si="287"/>
        <v>165.36</v>
      </c>
      <c r="N2454" s="37">
        <f t="shared" si="288"/>
        <v>166.04</v>
      </c>
      <c r="O2454" s="38">
        <f t="shared" ca="1" si="289"/>
        <v>72992000</v>
      </c>
    </row>
    <row r="2455" spans="1:15" x14ac:dyDescent="0.4">
      <c r="A2455">
        <v>2440</v>
      </c>
      <c r="B2455" s="63">
        <v>41828</v>
      </c>
      <c r="C2455" s="37">
        <v>197.14999399999999</v>
      </c>
      <c r="D2455" s="37">
        <v>197.220001</v>
      </c>
      <c r="E2455" s="37">
        <v>195.759995</v>
      </c>
      <c r="F2455" s="37">
        <v>196.240005</v>
      </c>
      <c r="G2455" s="38">
        <v>108143000</v>
      </c>
      <c r="H2455" s="37">
        <v>165.29747</v>
      </c>
      <c r="I2455" s="41">
        <f t="shared" si="283"/>
        <v>0.8423230013676366</v>
      </c>
      <c r="J2455" s="41">
        <f t="shared" ca="1" si="284"/>
        <v>1</v>
      </c>
      <c r="K2455" s="37">
        <f t="shared" si="285"/>
        <v>166.06</v>
      </c>
      <c r="L2455" s="37">
        <f t="shared" si="286"/>
        <v>166.12</v>
      </c>
      <c r="M2455" s="37">
        <f t="shared" si="287"/>
        <v>164.89</v>
      </c>
      <c r="N2455" s="37">
        <f t="shared" si="288"/>
        <v>165.3</v>
      </c>
      <c r="O2455" s="38">
        <f t="shared" ca="1" si="289"/>
        <v>108143000</v>
      </c>
    </row>
    <row r="2456" spans="1:15" x14ac:dyDescent="0.4">
      <c r="A2456">
        <v>2441</v>
      </c>
      <c r="B2456" s="63">
        <v>41827</v>
      </c>
      <c r="C2456" s="37">
        <v>197.820007</v>
      </c>
      <c r="D2456" s="37">
        <v>197.979996</v>
      </c>
      <c r="E2456" s="37">
        <v>197.220001</v>
      </c>
      <c r="F2456" s="37">
        <v>197.509995</v>
      </c>
      <c r="G2456" s="38">
        <v>61696000</v>
      </c>
      <c r="H2456" s="37">
        <v>166.367188</v>
      </c>
      <c r="I2456" s="41">
        <f t="shared" si="283"/>
        <v>0.84232288092559571</v>
      </c>
      <c r="J2456" s="41">
        <f t="shared" ca="1" si="284"/>
        <v>1</v>
      </c>
      <c r="K2456" s="37">
        <f t="shared" si="285"/>
        <v>166.63</v>
      </c>
      <c r="L2456" s="37">
        <f t="shared" si="286"/>
        <v>166.76</v>
      </c>
      <c r="M2456" s="37">
        <f t="shared" si="287"/>
        <v>166.12</v>
      </c>
      <c r="N2456" s="37">
        <f t="shared" si="288"/>
        <v>166.37</v>
      </c>
      <c r="O2456" s="38">
        <f t="shared" ca="1" si="289"/>
        <v>61696000</v>
      </c>
    </row>
    <row r="2457" spans="1:15" x14ac:dyDescent="0.4">
      <c r="A2457">
        <v>2442</v>
      </c>
      <c r="B2457" s="63">
        <v>41823</v>
      </c>
      <c r="C2457" s="37">
        <v>197.78999300000001</v>
      </c>
      <c r="D2457" s="37">
        <v>198.28999300000001</v>
      </c>
      <c r="E2457" s="37">
        <v>197.63999899999999</v>
      </c>
      <c r="F2457" s="37">
        <v>198.199997</v>
      </c>
      <c r="G2457" s="38">
        <v>52938800</v>
      </c>
      <c r="H2457" s="37">
        <v>166.948395</v>
      </c>
      <c r="I2457" s="41">
        <f t="shared" si="283"/>
        <v>0.84232289367794499</v>
      </c>
      <c r="J2457" s="41">
        <f t="shared" ca="1" si="284"/>
        <v>1</v>
      </c>
      <c r="K2457" s="37">
        <f t="shared" si="285"/>
        <v>166.6</v>
      </c>
      <c r="L2457" s="37">
        <f t="shared" si="286"/>
        <v>167.02</v>
      </c>
      <c r="M2457" s="37">
        <f t="shared" si="287"/>
        <v>166.48</v>
      </c>
      <c r="N2457" s="37">
        <f t="shared" si="288"/>
        <v>166.95</v>
      </c>
      <c r="O2457" s="38">
        <f t="shared" ca="1" si="289"/>
        <v>52938800</v>
      </c>
    </row>
    <row r="2458" spans="1:15" x14ac:dyDescent="0.4">
      <c r="A2458">
        <v>2443</v>
      </c>
      <c r="B2458" s="63">
        <v>41822</v>
      </c>
      <c r="C2458" s="37">
        <v>197.050003</v>
      </c>
      <c r="D2458" s="37">
        <v>197.479996</v>
      </c>
      <c r="E2458" s="37">
        <v>196.96000699999999</v>
      </c>
      <c r="F2458" s="37">
        <v>197.229996</v>
      </c>
      <c r="G2458" s="38">
        <v>52475000</v>
      </c>
      <c r="H2458" s="37">
        <v>166.13137800000001</v>
      </c>
      <c r="I2458" s="41">
        <f t="shared" si="283"/>
        <v>0.8423230815255911</v>
      </c>
      <c r="J2458" s="41">
        <f t="shared" ca="1" si="284"/>
        <v>1</v>
      </c>
      <c r="K2458" s="37">
        <f t="shared" si="285"/>
        <v>165.98</v>
      </c>
      <c r="L2458" s="37">
        <f t="shared" si="286"/>
        <v>166.34</v>
      </c>
      <c r="M2458" s="37">
        <f t="shared" si="287"/>
        <v>165.9</v>
      </c>
      <c r="N2458" s="37">
        <f t="shared" si="288"/>
        <v>166.13</v>
      </c>
      <c r="O2458" s="38">
        <f t="shared" ca="1" si="289"/>
        <v>52475000</v>
      </c>
    </row>
    <row r="2459" spans="1:15" x14ac:dyDescent="0.4">
      <c r="A2459">
        <v>2444</v>
      </c>
      <c r="B2459" s="63">
        <v>41821</v>
      </c>
      <c r="C2459" s="37">
        <v>196.199997</v>
      </c>
      <c r="D2459" s="37">
        <v>197.63000500000001</v>
      </c>
      <c r="E2459" s="37">
        <v>196.13000500000001</v>
      </c>
      <c r="F2459" s="37">
        <v>197.029999</v>
      </c>
      <c r="G2459" s="38">
        <v>90470000</v>
      </c>
      <c r="H2459" s="37">
        <v>165.962875</v>
      </c>
      <c r="I2459" s="41">
        <f t="shared" si="283"/>
        <v>0.84232287388886395</v>
      </c>
      <c r="J2459" s="41">
        <f t="shared" ca="1" si="284"/>
        <v>1</v>
      </c>
      <c r="K2459" s="37">
        <f t="shared" si="285"/>
        <v>165.26</v>
      </c>
      <c r="L2459" s="37">
        <f t="shared" si="286"/>
        <v>166.47</v>
      </c>
      <c r="M2459" s="37">
        <f t="shared" si="287"/>
        <v>165.2</v>
      </c>
      <c r="N2459" s="37">
        <f t="shared" si="288"/>
        <v>165.96</v>
      </c>
      <c r="O2459" s="38">
        <f t="shared" ca="1" si="289"/>
        <v>90470000</v>
      </c>
    </row>
    <row r="2460" spans="1:15" x14ac:dyDescent="0.4">
      <c r="A2460">
        <v>2445</v>
      </c>
      <c r="B2460" s="63">
        <v>41820</v>
      </c>
      <c r="C2460" s="37">
        <v>195.699997</v>
      </c>
      <c r="D2460" s="37">
        <v>196.16999799999999</v>
      </c>
      <c r="E2460" s="37">
        <v>195.529999</v>
      </c>
      <c r="F2460" s="37">
        <v>195.720001</v>
      </c>
      <c r="G2460" s="38">
        <v>70201200</v>
      </c>
      <c r="H2460" s="37">
        <v>164.859497</v>
      </c>
      <c r="I2460" s="41">
        <f t="shared" si="283"/>
        <v>0.84232319720864912</v>
      </c>
      <c r="J2460" s="41">
        <f t="shared" ca="1" si="284"/>
        <v>1</v>
      </c>
      <c r="K2460" s="37">
        <f t="shared" si="285"/>
        <v>164.84</v>
      </c>
      <c r="L2460" s="37">
        <f t="shared" si="286"/>
        <v>165.24</v>
      </c>
      <c r="M2460" s="37">
        <f t="shared" si="287"/>
        <v>164.7</v>
      </c>
      <c r="N2460" s="37">
        <f t="shared" si="288"/>
        <v>164.86</v>
      </c>
      <c r="O2460" s="38">
        <f t="shared" ca="1" si="289"/>
        <v>70201200</v>
      </c>
    </row>
    <row r="2461" spans="1:15" x14ac:dyDescent="0.4">
      <c r="A2461">
        <v>2446</v>
      </c>
      <c r="B2461" s="63">
        <v>41817</v>
      </c>
      <c r="C2461" s="37">
        <v>194.979996</v>
      </c>
      <c r="D2461" s="37">
        <v>195.88000500000001</v>
      </c>
      <c r="E2461" s="37">
        <v>194.88999899999999</v>
      </c>
      <c r="F2461" s="37">
        <v>195.820007</v>
      </c>
      <c r="G2461" s="38">
        <v>71445100</v>
      </c>
      <c r="H2461" s="37">
        <v>164.94371000000001</v>
      </c>
      <c r="I2461" s="41">
        <f t="shared" si="283"/>
        <v>0.84232307273893625</v>
      </c>
      <c r="J2461" s="41">
        <f t="shared" ca="1" si="284"/>
        <v>1</v>
      </c>
      <c r="K2461" s="37">
        <f t="shared" si="285"/>
        <v>164.24</v>
      </c>
      <c r="L2461" s="37">
        <f t="shared" si="286"/>
        <v>164.99</v>
      </c>
      <c r="M2461" s="37">
        <f t="shared" si="287"/>
        <v>164.16</v>
      </c>
      <c r="N2461" s="37">
        <f t="shared" si="288"/>
        <v>164.94</v>
      </c>
      <c r="O2461" s="38">
        <f t="shared" ca="1" si="289"/>
        <v>71445100</v>
      </c>
    </row>
    <row r="2462" spans="1:15" x14ac:dyDescent="0.4">
      <c r="A2462">
        <v>2447</v>
      </c>
      <c r="B2462" s="63">
        <v>41816</v>
      </c>
      <c r="C2462" s="37">
        <v>195.61000100000001</v>
      </c>
      <c r="D2462" s="37">
        <v>195.63000500000001</v>
      </c>
      <c r="E2462" s="37">
        <v>194.13000500000001</v>
      </c>
      <c r="F2462" s="37">
        <v>195.44000199999999</v>
      </c>
      <c r="G2462" s="38">
        <v>84312000</v>
      </c>
      <c r="H2462" s="37">
        <v>164.62365700000001</v>
      </c>
      <c r="I2462" s="41">
        <f t="shared" si="283"/>
        <v>0.84232324659923008</v>
      </c>
      <c r="J2462" s="41">
        <f t="shared" ca="1" si="284"/>
        <v>1</v>
      </c>
      <c r="K2462" s="37">
        <f t="shared" si="285"/>
        <v>164.77</v>
      </c>
      <c r="L2462" s="37">
        <f t="shared" si="286"/>
        <v>164.78</v>
      </c>
      <c r="M2462" s="37">
        <f t="shared" si="287"/>
        <v>163.52000000000001</v>
      </c>
      <c r="N2462" s="37">
        <f t="shared" si="288"/>
        <v>164.62</v>
      </c>
      <c r="O2462" s="38">
        <f t="shared" ca="1" si="289"/>
        <v>84312000</v>
      </c>
    </row>
    <row r="2463" spans="1:15" x14ac:dyDescent="0.4">
      <c r="A2463">
        <v>2448</v>
      </c>
      <c r="B2463" s="63">
        <v>41815</v>
      </c>
      <c r="C2463" s="37">
        <v>194.28999300000001</v>
      </c>
      <c r="D2463" s="37">
        <v>195.779999</v>
      </c>
      <c r="E2463" s="37">
        <v>194.25</v>
      </c>
      <c r="F2463" s="37">
        <v>195.58000200000001</v>
      </c>
      <c r="G2463" s="38">
        <v>82782000</v>
      </c>
      <c r="H2463" s="37">
        <v>164.741547</v>
      </c>
      <c r="I2463" s="41">
        <f t="shared" si="283"/>
        <v>0.8423230663429484</v>
      </c>
      <c r="J2463" s="41">
        <f t="shared" ca="1" si="284"/>
        <v>1</v>
      </c>
      <c r="K2463" s="37">
        <f t="shared" si="285"/>
        <v>163.65</v>
      </c>
      <c r="L2463" s="37">
        <f t="shared" si="286"/>
        <v>164.91</v>
      </c>
      <c r="M2463" s="37">
        <f t="shared" si="287"/>
        <v>163.62</v>
      </c>
      <c r="N2463" s="37">
        <f t="shared" si="288"/>
        <v>164.74</v>
      </c>
      <c r="O2463" s="38">
        <f t="shared" ca="1" si="289"/>
        <v>82782000</v>
      </c>
    </row>
    <row r="2464" spans="1:15" x14ac:dyDescent="0.4">
      <c r="A2464">
        <v>2449</v>
      </c>
      <c r="B2464" s="63">
        <v>41814</v>
      </c>
      <c r="C2464" s="37">
        <v>195.529999</v>
      </c>
      <c r="D2464" s="37">
        <v>196.5</v>
      </c>
      <c r="E2464" s="37">
        <v>194.479996</v>
      </c>
      <c r="F2464" s="37">
        <v>194.699997</v>
      </c>
      <c r="G2464" s="38">
        <v>96237000</v>
      </c>
      <c r="H2464" s="37">
        <v>164.00031999999999</v>
      </c>
      <c r="I2464" s="41">
        <f t="shared" si="283"/>
        <v>0.84232317682059332</v>
      </c>
      <c r="J2464" s="41">
        <f t="shared" ca="1" si="284"/>
        <v>1</v>
      </c>
      <c r="K2464" s="37">
        <f t="shared" si="285"/>
        <v>164.7</v>
      </c>
      <c r="L2464" s="37">
        <f t="shared" si="286"/>
        <v>165.52</v>
      </c>
      <c r="M2464" s="37">
        <f t="shared" si="287"/>
        <v>163.82</v>
      </c>
      <c r="N2464" s="37">
        <f t="shared" si="288"/>
        <v>164</v>
      </c>
      <c r="O2464" s="38">
        <f t="shared" ca="1" si="289"/>
        <v>96237000</v>
      </c>
    </row>
    <row r="2465" spans="1:15" x14ac:dyDescent="0.4">
      <c r="A2465">
        <v>2450</v>
      </c>
      <c r="B2465" s="63">
        <v>41813</v>
      </c>
      <c r="C2465" s="37">
        <v>195.990005</v>
      </c>
      <c r="D2465" s="37">
        <v>196.050003</v>
      </c>
      <c r="E2465" s="37">
        <v>195.520004</v>
      </c>
      <c r="F2465" s="37">
        <v>195.88000500000001</v>
      </c>
      <c r="G2465" s="38">
        <v>70611000</v>
      </c>
      <c r="H2465" s="37">
        <v>164.99423200000001</v>
      </c>
      <c r="I2465" s="41">
        <f t="shared" si="283"/>
        <v>0.84232299258926402</v>
      </c>
      <c r="J2465" s="41">
        <f t="shared" ca="1" si="284"/>
        <v>1</v>
      </c>
      <c r="K2465" s="37">
        <f t="shared" si="285"/>
        <v>165.09</v>
      </c>
      <c r="L2465" s="37">
        <f t="shared" si="286"/>
        <v>165.14</v>
      </c>
      <c r="M2465" s="37">
        <f t="shared" si="287"/>
        <v>164.69</v>
      </c>
      <c r="N2465" s="37">
        <f t="shared" si="288"/>
        <v>164.99</v>
      </c>
      <c r="O2465" s="38">
        <f t="shared" ca="1" si="289"/>
        <v>70611000</v>
      </c>
    </row>
    <row r="2466" spans="1:15" x14ac:dyDescent="0.4">
      <c r="A2466">
        <v>2451</v>
      </c>
      <c r="B2466" s="63">
        <v>41810</v>
      </c>
      <c r="C2466" s="37">
        <v>196.029999</v>
      </c>
      <c r="D2466" s="37">
        <v>196.10000600000001</v>
      </c>
      <c r="E2466" s="37">
        <v>195.699997</v>
      </c>
      <c r="F2466" s="37">
        <v>195.94000199999999</v>
      </c>
      <c r="G2466" s="38">
        <v>100587000</v>
      </c>
      <c r="H2466" s="37">
        <v>165.044769</v>
      </c>
      <c r="I2466" s="41">
        <f t="shared" si="283"/>
        <v>0.84232299334160465</v>
      </c>
      <c r="J2466" s="41">
        <f t="shared" ca="1" si="284"/>
        <v>1</v>
      </c>
      <c r="K2466" s="37">
        <f t="shared" si="285"/>
        <v>165.12</v>
      </c>
      <c r="L2466" s="37">
        <f t="shared" si="286"/>
        <v>165.18</v>
      </c>
      <c r="M2466" s="37">
        <f t="shared" si="287"/>
        <v>164.84</v>
      </c>
      <c r="N2466" s="37">
        <f t="shared" si="288"/>
        <v>165.04</v>
      </c>
      <c r="O2466" s="38">
        <f t="shared" ca="1" si="289"/>
        <v>100587000</v>
      </c>
    </row>
    <row r="2467" spans="1:15" x14ac:dyDescent="0.4">
      <c r="A2467">
        <v>2452</v>
      </c>
      <c r="B2467" s="63">
        <v>41809</v>
      </c>
      <c r="C2467" s="37">
        <v>196.429993</v>
      </c>
      <c r="D2467" s="37">
        <v>196.60000600000001</v>
      </c>
      <c r="E2467" s="37">
        <v>195.800003</v>
      </c>
      <c r="F2467" s="37">
        <v>196.479996</v>
      </c>
      <c r="G2467" s="38">
        <v>85929000</v>
      </c>
      <c r="H2467" s="37">
        <v>164.71031199999999</v>
      </c>
      <c r="I2467" s="41">
        <f t="shared" si="283"/>
        <v>0.83830575810883057</v>
      </c>
      <c r="J2467" s="41">
        <f t="shared" ca="1" si="284"/>
        <v>1</v>
      </c>
      <c r="K2467" s="37">
        <f t="shared" si="285"/>
        <v>164.67</v>
      </c>
      <c r="L2467" s="37">
        <f t="shared" si="286"/>
        <v>164.81</v>
      </c>
      <c r="M2467" s="37">
        <f t="shared" si="287"/>
        <v>164.14</v>
      </c>
      <c r="N2467" s="37">
        <f t="shared" si="288"/>
        <v>164.71</v>
      </c>
      <c r="O2467" s="38">
        <f t="shared" ca="1" si="289"/>
        <v>85929000</v>
      </c>
    </row>
    <row r="2468" spans="1:15" x14ac:dyDescent="0.4">
      <c r="A2468">
        <v>2453</v>
      </c>
      <c r="B2468" s="63">
        <v>41808</v>
      </c>
      <c r="C2468" s="37">
        <v>194.83000200000001</v>
      </c>
      <c r="D2468" s="37">
        <v>196.36999499999999</v>
      </c>
      <c r="E2468" s="37">
        <v>194.39999399999999</v>
      </c>
      <c r="F2468" s="37">
        <v>196.259995</v>
      </c>
      <c r="G2468" s="38">
        <v>105267000</v>
      </c>
      <c r="H2468" s="37">
        <v>164.52597</v>
      </c>
      <c r="I2468" s="41">
        <f t="shared" si="283"/>
        <v>0.83830619683853558</v>
      </c>
      <c r="J2468" s="41">
        <f t="shared" ca="1" si="284"/>
        <v>1</v>
      </c>
      <c r="K2468" s="37">
        <f t="shared" si="285"/>
        <v>163.33000000000001</v>
      </c>
      <c r="L2468" s="37">
        <f t="shared" si="286"/>
        <v>164.62</v>
      </c>
      <c r="M2468" s="37">
        <f t="shared" si="287"/>
        <v>162.97</v>
      </c>
      <c r="N2468" s="37">
        <f t="shared" si="288"/>
        <v>164.53</v>
      </c>
      <c r="O2468" s="38">
        <f t="shared" ca="1" si="289"/>
        <v>105267000</v>
      </c>
    </row>
    <row r="2469" spans="1:15" x14ac:dyDescent="0.4">
      <c r="A2469">
        <v>2454</v>
      </c>
      <c r="B2469" s="63">
        <v>41807</v>
      </c>
      <c r="C2469" s="37">
        <v>194.020004</v>
      </c>
      <c r="D2469" s="37">
        <v>194.970001</v>
      </c>
      <c r="E2469" s="37">
        <v>193.80999800000001</v>
      </c>
      <c r="F2469" s="37">
        <v>194.83000200000001</v>
      </c>
      <c r="G2469" s="38">
        <v>84834000</v>
      </c>
      <c r="H2469" s="37">
        <v>163.32714799999999</v>
      </c>
      <c r="I2469" s="41">
        <f t="shared" si="283"/>
        <v>0.83830594017034388</v>
      </c>
      <c r="J2469" s="41">
        <f t="shared" ca="1" si="284"/>
        <v>1</v>
      </c>
      <c r="K2469" s="37">
        <f t="shared" si="285"/>
        <v>162.65</v>
      </c>
      <c r="L2469" s="37">
        <f t="shared" si="286"/>
        <v>163.44</v>
      </c>
      <c r="M2469" s="37">
        <f t="shared" si="287"/>
        <v>162.47</v>
      </c>
      <c r="N2469" s="37">
        <f t="shared" si="288"/>
        <v>163.33000000000001</v>
      </c>
      <c r="O2469" s="38">
        <f t="shared" ca="1" si="289"/>
        <v>84834000</v>
      </c>
    </row>
    <row r="2470" spans="1:15" x14ac:dyDescent="0.4">
      <c r="A2470">
        <v>2455</v>
      </c>
      <c r="B2470" s="63">
        <v>41806</v>
      </c>
      <c r="C2470" s="37">
        <v>193.88999899999999</v>
      </c>
      <c r="D2470" s="37">
        <v>194.699997</v>
      </c>
      <c r="E2470" s="37">
        <v>193.66000399999999</v>
      </c>
      <c r="F2470" s="37">
        <v>194.28999300000001</v>
      </c>
      <c r="G2470" s="38">
        <v>87424000</v>
      </c>
      <c r="H2470" s="37">
        <v>162.87446600000001</v>
      </c>
      <c r="I2470" s="41">
        <f t="shared" si="283"/>
        <v>0.83830599551259444</v>
      </c>
      <c r="J2470" s="41">
        <f t="shared" ca="1" si="284"/>
        <v>1</v>
      </c>
      <c r="K2470" s="37">
        <f t="shared" si="285"/>
        <v>162.54</v>
      </c>
      <c r="L2470" s="37">
        <f t="shared" si="286"/>
        <v>163.22</v>
      </c>
      <c r="M2470" s="37">
        <f t="shared" si="287"/>
        <v>162.35</v>
      </c>
      <c r="N2470" s="37">
        <f t="shared" si="288"/>
        <v>162.87</v>
      </c>
      <c r="O2470" s="38">
        <f t="shared" ca="1" si="289"/>
        <v>87424000</v>
      </c>
    </row>
    <row r="2471" spans="1:15" x14ac:dyDescent="0.4">
      <c r="A2471">
        <v>2456</v>
      </c>
      <c r="B2471" s="63">
        <v>41803</v>
      </c>
      <c r="C2471" s="37">
        <v>193.91999799999999</v>
      </c>
      <c r="D2471" s="37">
        <v>194.320007</v>
      </c>
      <c r="E2471" s="37">
        <v>193.300003</v>
      </c>
      <c r="F2471" s="37">
        <v>194.13000500000001</v>
      </c>
      <c r="G2471" s="38">
        <v>82017000</v>
      </c>
      <c r="H2471" s="37">
        <v>162.74037200000001</v>
      </c>
      <c r="I2471" s="41">
        <f t="shared" si="283"/>
        <v>0.83830612377514746</v>
      </c>
      <c r="J2471" s="41">
        <f t="shared" ca="1" si="284"/>
        <v>1</v>
      </c>
      <c r="K2471" s="37">
        <f t="shared" si="285"/>
        <v>162.56</v>
      </c>
      <c r="L2471" s="37">
        <f t="shared" si="286"/>
        <v>162.9</v>
      </c>
      <c r="M2471" s="37">
        <f t="shared" si="287"/>
        <v>162.04</v>
      </c>
      <c r="N2471" s="37">
        <f t="shared" si="288"/>
        <v>162.74</v>
      </c>
      <c r="O2471" s="38">
        <f t="shared" ca="1" si="289"/>
        <v>82017000</v>
      </c>
    </row>
    <row r="2472" spans="1:15" x14ac:dyDescent="0.4">
      <c r="A2472">
        <v>2457</v>
      </c>
      <c r="B2472" s="63">
        <v>41802</v>
      </c>
      <c r="C2472" s="37">
        <v>194.69000199999999</v>
      </c>
      <c r="D2472" s="37">
        <v>194.800003</v>
      </c>
      <c r="E2472" s="37">
        <v>193.11000100000001</v>
      </c>
      <c r="F2472" s="37">
        <v>193.53999300000001</v>
      </c>
      <c r="G2472" s="38">
        <v>106350000</v>
      </c>
      <c r="H2472" s="37">
        <v>162.24572800000001</v>
      </c>
      <c r="I2472" s="41">
        <f t="shared" si="283"/>
        <v>0.83830595157663357</v>
      </c>
      <c r="J2472" s="41">
        <f t="shared" ca="1" si="284"/>
        <v>1</v>
      </c>
      <c r="K2472" s="37">
        <f t="shared" si="285"/>
        <v>163.21</v>
      </c>
      <c r="L2472" s="37">
        <f t="shared" si="286"/>
        <v>163.30000000000001</v>
      </c>
      <c r="M2472" s="37">
        <f t="shared" si="287"/>
        <v>161.88999999999999</v>
      </c>
      <c r="N2472" s="37">
        <f t="shared" si="288"/>
        <v>162.25</v>
      </c>
      <c r="O2472" s="38">
        <f t="shared" ca="1" si="289"/>
        <v>106350000</v>
      </c>
    </row>
    <row r="2473" spans="1:15" x14ac:dyDescent="0.4">
      <c r="A2473">
        <v>2458</v>
      </c>
      <c r="B2473" s="63">
        <v>41801</v>
      </c>
      <c r="C2473" s="37">
        <v>194.89999399999999</v>
      </c>
      <c r="D2473" s="37">
        <v>195.11999499999999</v>
      </c>
      <c r="E2473" s="37">
        <v>194.479996</v>
      </c>
      <c r="F2473" s="37">
        <v>194.91999799999999</v>
      </c>
      <c r="G2473" s="38">
        <v>68772000</v>
      </c>
      <c r="H2473" s="37">
        <v>163.402649</v>
      </c>
      <c r="I2473" s="41">
        <f t="shared" si="283"/>
        <v>0.83830623166741469</v>
      </c>
      <c r="J2473" s="41">
        <f t="shared" ca="1" si="284"/>
        <v>1</v>
      </c>
      <c r="K2473" s="37">
        <f t="shared" si="285"/>
        <v>163.38999999999999</v>
      </c>
      <c r="L2473" s="37">
        <f t="shared" si="286"/>
        <v>163.57</v>
      </c>
      <c r="M2473" s="37">
        <f t="shared" si="287"/>
        <v>163.03</v>
      </c>
      <c r="N2473" s="37">
        <f t="shared" si="288"/>
        <v>163.4</v>
      </c>
      <c r="O2473" s="38">
        <f t="shared" ca="1" si="289"/>
        <v>68772000</v>
      </c>
    </row>
    <row r="2474" spans="1:15" x14ac:dyDescent="0.4">
      <c r="A2474">
        <v>2459</v>
      </c>
      <c r="B2474" s="63">
        <v>41800</v>
      </c>
      <c r="C2474" s="37">
        <v>195.33999600000001</v>
      </c>
      <c r="D2474" s="37">
        <v>195.63999899999999</v>
      </c>
      <c r="E2474" s="37">
        <v>194.91999799999999</v>
      </c>
      <c r="F2474" s="37">
        <v>195.60000600000001</v>
      </c>
      <c r="G2474" s="38">
        <v>57129000</v>
      </c>
      <c r="H2474" s="37">
        <v>163.97268700000001</v>
      </c>
      <c r="I2474" s="41">
        <f t="shared" si="283"/>
        <v>0.83830614504173384</v>
      </c>
      <c r="J2474" s="41">
        <f t="shared" ca="1" si="284"/>
        <v>1</v>
      </c>
      <c r="K2474" s="37">
        <f t="shared" si="285"/>
        <v>163.75</v>
      </c>
      <c r="L2474" s="37">
        <f t="shared" si="286"/>
        <v>164.01</v>
      </c>
      <c r="M2474" s="37">
        <f t="shared" si="287"/>
        <v>163.4</v>
      </c>
      <c r="N2474" s="37">
        <f t="shared" si="288"/>
        <v>163.97</v>
      </c>
      <c r="O2474" s="38">
        <f t="shared" ca="1" si="289"/>
        <v>57129000</v>
      </c>
    </row>
    <row r="2475" spans="1:15" x14ac:dyDescent="0.4">
      <c r="A2475">
        <v>2460</v>
      </c>
      <c r="B2475" s="63">
        <v>41799</v>
      </c>
      <c r="C2475" s="37">
        <v>195.35000600000001</v>
      </c>
      <c r="D2475" s="37">
        <v>196.050003</v>
      </c>
      <c r="E2475" s="37">
        <v>195.16999799999999</v>
      </c>
      <c r="F2475" s="37">
        <v>195.58000200000001</v>
      </c>
      <c r="G2475" s="38">
        <v>65119000</v>
      </c>
      <c r="H2475" s="37">
        <v>163.955917</v>
      </c>
      <c r="I2475" s="41">
        <f t="shared" si="283"/>
        <v>0.83830614236316447</v>
      </c>
      <c r="J2475" s="41">
        <f t="shared" ca="1" si="284"/>
        <v>1</v>
      </c>
      <c r="K2475" s="37">
        <f t="shared" si="285"/>
        <v>163.76</v>
      </c>
      <c r="L2475" s="37">
        <f t="shared" si="286"/>
        <v>164.35</v>
      </c>
      <c r="M2475" s="37">
        <f t="shared" si="287"/>
        <v>163.61000000000001</v>
      </c>
      <c r="N2475" s="37">
        <f t="shared" si="288"/>
        <v>163.96</v>
      </c>
      <c r="O2475" s="38">
        <f t="shared" ca="1" si="289"/>
        <v>65119000</v>
      </c>
    </row>
    <row r="2476" spans="1:15" x14ac:dyDescent="0.4">
      <c r="A2476">
        <v>2461</v>
      </c>
      <c r="B2476" s="63">
        <v>41796</v>
      </c>
      <c r="C2476" s="37">
        <v>194.86999499999999</v>
      </c>
      <c r="D2476" s="37">
        <v>195.429993</v>
      </c>
      <c r="E2476" s="37">
        <v>194.779999</v>
      </c>
      <c r="F2476" s="37">
        <v>195.38000500000001</v>
      </c>
      <c r="G2476" s="38">
        <v>78696000</v>
      </c>
      <c r="H2476" s="37">
        <v>163.788239</v>
      </c>
      <c r="I2476" s="41">
        <f t="shared" si="283"/>
        <v>0.83830604365067962</v>
      </c>
      <c r="J2476" s="41">
        <f t="shared" ca="1" si="284"/>
        <v>1</v>
      </c>
      <c r="K2476" s="37">
        <f t="shared" si="285"/>
        <v>163.36000000000001</v>
      </c>
      <c r="L2476" s="37">
        <f t="shared" si="286"/>
        <v>163.83000000000001</v>
      </c>
      <c r="M2476" s="37">
        <f t="shared" si="287"/>
        <v>163.29</v>
      </c>
      <c r="N2476" s="37">
        <f t="shared" si="288"/>
        <v>163.79</v>
      </c>
      <c r="O2476" s="38">
        <f t="shared" ca="1" si="289"/>
        <v>78696000</v>
      </c>
    </row>
    <row r="2477" spans="1:15" x14ac:dyDescent="0.4">
      <c r="A2477">
        <v>2462</v>
      </c>
      <c r="B2477" s="63">
        <v>41795</v>
      </c>
      <c r="C2477" s="37">
        <v>193.41000399999999</v>
      </c>
      <c r="D2477" s="37">
        <v>194.64999399999999</v>
      </c>
      <c r="E2477" s="37">
        <v>192.699997</v>
      </c>
      <c r="F2477" s="37">
        <v>194.449997</v>
      </c>
      <c r="G2477" s="38">
        <v>92103000</v>
      </c>
      <c r="H2477" s="37">
        <v>163.00855999999999</v>
      </c>
      <c r="I2477" s="41">
        <f t="shared" si="283"/>
        <v>0.83830579848247566</v>
      </c>
      <c r="J2477" s="41">
        <f t="shared" ca="1" si="284"/>
        <v>1</v>
      </c>
      <c r="K2477" s="37">
        <f t="shared" si="285"/>
        <v>162.13999999999999</v>
      </c>
      <c r="L2477" s="37">
        <f t="shared" si="286"/>
        <v>163.18</v>
      </c>
      <c r="M2477" s="37">
        <f t="shared" si="287"/>
        <v>161.54</v>
      </c>
      <c r="N2477" s="37">
        <f t="shared" si="288"/>
        <v>163.01</v>
      </c>
      <c r="O2477" s="38">
        <f t="shared" ca="1" si="289"/>
        <v>92103000</v>
      </c>
    </row>
    <row r="2478" spans="1:15" x14ac:dyDescent="0.4">
      <c r="A2478">
        <v>2463</v>
      </c>
      <c r="B2478" s="63">
        <v>41794</v>
      </c>
      <c r="C2478" s="37">
        <v>192.470001</v>
      </c>
      <c r="D2478" s="37">
        <v>193.300003</v>
      </c>
      <c r="E2478" s="37">
        <v>192.270004</v>
      </c>
      <c r="F2478" s="37">
        <v>193.19000199999999</v>
      </c>
      <c r="G2478" s="38">
        <v>55529000</v>
      </c>
      <c r="H2478" s="37">
        <v>161.95236199999999</v>
      </c>
      <c r="I2478" s="41">
        <f t="shared" si="283"/>
        <v>0.8383061251792937</v>
      </c>
      <c r="J2478" s="41">
        <f t="shared" ca="1" si="284"/>
        <v>1</v>
      </c>
      <c r="K2478" s="37">
        <f t="shared" si="285"/>
        <v>161.35</v>
      </c>
      <c r="L2478" s="37">
        <f t="shared" si="286"/>
        <v>162.04</v>
      </c>
      <c r="M2478" s="37">
        <f t="shared" si="287"/>
        <v>161.18</v>
      </c>
      <c r="N2478" s="37">
        <f t="shared" si="288"/>
        <v>161.94999999999999</v>
      </c>
      <c r="O2478" s="38">
        <f t="shared" ca="1" si="289"/>
        <v>55529000</v>
      </c>
    </row>
    <row r="2479" spans="1:15" x14ac:dyDescent="0.4">
      <c r="A2479">
        <v>2464</v>
      </c>
      <c r="B2479" s="63">
        <v>41793</v>
      </c>
      <c r="C2479" s="37">
        <v>192.429993</v>
      </c>
      <c r="D2479" s="37">
        <v>192.89999399999999</v>
      </c>
      <c r="E2479" s="37">
        <v>192.25</v>
      </c>
      <c r="F2479" s="37">
        <v>192.800003</v>
      </c>
      <c r="G2479" s="38">
        <v>65047000</v>
      </c>
      <c r="H2479" s="37">
        <v>161.62539699999999</v>
      </c>
      <c r="I2479" s="41">
        <f t="shared" si="283"/>
        <v>0.83830598799316403</v>
      </c>
      <c r="J2479" s="41">
        <f t="shared" ca="1" si="284"/>
        <v>1</v>
      </c>
      <c r="K2479" s="37">
        <f t="shared" si="285"/>
        <v>161.32</v>
      </c>
      <c r="L2479" s="37">
        <f t="shared" si="286"/>
        <v>161.71</v>
      </c>
      <c r="M2479" s="37">
        <f t="shared" si="287"/>
        <v>161.16</v>
      </c>
      <c r="N2479" s="37">
        <f t="shared" si="288"/>
        <v>161.63</v>
      </c>
      <c r="O2479" s="38">
        <f t="shared" ca="1" si="289"/>
        <v>65047000</v>
      </c>
    </row>
    <row r="2480" spans="1:15" x14ac:dyDescent="0.4">
      <c r="A2480">
        <v>2465</v>
      </c>
      <c r="B2480" s="63">
        <v>41792</v>
      </c>
      <c r="C2480" s="37">
        <v>192.949997</v>
      </c>
      <c r="D2480" s="37">
        <v>192.990005</v>
      </c>
      <c r="E2480" s="37">
        <v>191.970001</v>
      </c>
      <c r="F2480" s="37">
        <v>192.89999399999999</v>
      </c>
      <c r="G2480" s="38">
        <v>64656000</v>
      </c>
      <c r="H2480" s="37">
        <v>161.70924400000001</v>
      </c>
      <c r="I2480" s="41">
        <f t="shared" si="283"/>
        <v>0.838306112129791</v>
      </c>
      <c r="J2480" s="41">
        <f t="shared" ca="1" si="284"/>
        <v>1</v>
      </c>
      <c r="K2480" s="37">
        <f t="shared" si="285"/>
        <v>161.75</v>
      </c>
      <c r="L2480" s="37">
        <f t="shared" si="286"/>
        <v>161.78</v>
      </c>
      <c r="M2480" s="37">
        <f t="shared" si="287"/>
        <v>160.93</v>
      </c>
      <c r="N2480" s="37">
        <f t="shared" si="288"/>
        <v>161.71</v>
      </c>
      <c r="O2480" s="38">
        <f t="shared" ca="1" si="289"/>
        <v>64656000</v>
      </c>
    </row>
    <row r="2481" spans="1:15" x14ac:dyDescent="0.4">
      <c r="A2481">
        <v>2466</v>
      </c>
      <c r="B2481" s="63">
        <v>41789</v>
      </c>
      <c r="C2481" s="37">
        <v>192.19000199999999</v>
      </c>
      <c r="D2481" s="37">
        <v>192.800003</v>
      </c>
      <c r="E2481" s="37">
        <v>192.029999</v>
      </c>
      <c r="F2481" s="37">
        <v>192.679993</v>
      </c>
      <c r="G2481" s="38">
        <v>76316000</v>
      </c>
      <c r="H2481" s="37">
        <v>161.524857</v>
      </c>
      <c r="I2481" s="41">
        <f t="shared" si="283"/>
        <v>0.83830632586747089</v>
      </c>
      <c r="J2481" s="41">
        <f t="shared" ca="1" si="284"/>
        <v>1</v>
      </c>
      <c r="K2481" s="37">
        <f t="shared" si="285"/>
        <v>161.11000000000001</v>
      </c>
      <c r="L2481" s="37">
        <f t="shared" si="286"/>
        <v>161.63</v>
      </c>
      <c r="M2481" s="37">
        <f t="shared" si="287"/>
        <v>160.97999999999999</v>
      </c>
      <c r="N2481" s="37">
        <f t="shared" si="288"/>
        <v>161.52000000000001</v>
      </c>
      <c r="O2481" s="38">
        <f t="shared" ca="1" si="289"/>
        <v>76316000</v>
      </c>
    </row>
    <row r="2482" spans="1:15" x14ac:dyDescent="0.4">
      <c r="A2482">
        <v>2467</v>
      </c>
      <c r="B2482" s="63">
        <v>41788</v>
      </c>
      <c r="C2482" s="37">
        <v>191.820007</v>
      </c>
      <c r="D2482" s="37">
        <v>192.39999399999999</v>
      </c>
      <c r="E2482" s="37">
        <v>191.33000200000001</v>
      </c>
      <c r="F2482" s="37">
        <v>192.36999499999999</v>
      </c>
      <c r="G2482" s="38">
        <v>64377000</v>
      </c>
      <c r="H2482" s="37">
        <v>161.264984</v>
      </c>
      <c r="I2482" s="41">
        <f t="shared" si="283"/>
        <v>0.83830632734590449</v>
      </c>
      <c r="J2482" s="41">
        <f t="shared" ca="1" si="284"/>
        <v>1</v>
      </c>
      <c r="K2482" s="37">
        <f t="shared" si="285"/>
        <v>160.80000000000001</v>
      </c>
      <c r="L2482" s="37">
        <f t="shared" si="286"/>
        <v>161.29</v>
      </c>
      <c r="M2482" s="37">
        <f t="shared" si="287"/>
        <v>160.38999999999999</v>
      </c>
      <c r="N2482" s="37">
        <f t="shared" si="288"/>
        <v>161.26</v>
      </c>
      <c r="O2482" s="38">
        <f t="shared" ca="1" si="289"/>
        <v>64377000</v>
      </c>
    </row>
    <row r="2483" spans="1:15" x14ac:dyDescent="0.4">
      <c r="A2483">
        <v>2468</v>
      </c>
      <c r="B2483" s="63">
        <v>41787</v>
      </c>
      <c r="C2483" s="37">
        <v>191.520004</v>
      </c>
      <c r="D2483" s="37">
        <v>191.820007</v>
      </c>
      <c r="E2483" s="37">
        <v>191.05999800000001</v>
      </c>
      <c r="F2483" s="37">
        <v>191.38000500000001</v>
      </c>
      <c r="G2483" s="38">
        <v>66723000</v>
      </c>
      <c r="H2483" s="37">
        <v>160.43499800000001</v>
      </c>
      <c r="I2483" s="41">
        <f t="shared" si="283"/>
        <v>0.83830595573450839</v>
      </c>
      <c r="J2483" s="41">
        <f t="shared" ca="1" si="284"/>
        <v>1</v>
      </c>
      <c r="K2483" s="37">
        <f t="shared" si="285"/>
        <v>160.55000000000001</v>
      </c>
      <c r="L2483" s="37">
        <f t="shared" si="286"/>
        <v>160.80000000000001</v>
      </c>
      <c r="M2483" s="37">
        <f t="shared" si="287"/>
        <v>160.16999999999999</v>
      </c>
      <c r="N2483" s="37">
        <f t="shared" si="288"/>
        <v>160.43</v>
      </c>
      <c r="O2483" s="38">
        <f t="shared" ca="1" si="289"/>
        <v>66723000</v>
      </c>
    </row>
    <row r="2484" spans="1:15" x14ac:dyDescent="0.4">
      <c r="A2484">
        <v>2469</v>
      </c>
      <c r="B2484" s="63">
        <v>41786</v>
      </c>
      <c r="C2484" s="37">
        <v>191.05999800000001</v>
      </c>
      <c r="D2484" s="37">
        <v>191.58000200000001</v>
      </c>
      <c r="E2484" s="37">
        <v>190.949997</v>
      </c>
      <c r="F2484" s="37">
        <v>191.520004</v>
      </c>
      <c r="G2484" s="38">
        <v>72010000</v>
      </c>
      <c r="H2484" s="37">
        <v>160.552368</v>
      </c>
      <c r="I2484" s="41">
        <f t="shared" si="283"/>
        <v>0.8383059975291145</v>
      </c>
      <c r="J2484" s="41">
        <f t="shared" ca="1" si="284"/>
        <v>1</v>
      </c>
      <c r="K2484" s="37">
        <f t="shared" si="285"/>
        <v>160.16999999999999</v>
      </c>
      <c r="L2484" s="37">
        <f t="shared" si="286"/>
        <v>160.6</v>
      </c>
      <c r="M2484" s="37">
        <f t="shared" si="287"/>
        <v>160.07</v>
      </c>
      <c r="N2484" s="37">
        <f t="shared" si="288"/>
        <v>160.55000000000001</v>
      </c>
      <c r="O2484" s="38">
        <f t="shared" ca="1" si="289"/>
        <v>72010000</v>
      </c>
    </row>
    <row r="2485" spans="1:15" x14ac:dyDescent="0.4">
      <c r="A2485">
        <v>2470</v>
      </c>
      <c r="B2485" s="63">
        <v>41782</v>
      </c>
      <c r="C2485" s="37">
        <v>189.759995</v>
      </c>
      <c r="D2485" s="37">
        <v>190.479996</v>
      </c>
      <c r="E2485" s="37">
        <v>189.58999600000001</v>
      </c>
      <c r="F2485" s="37">
        <v>190.35000600000001</v>
      </c>
      <c r="G2485" s="38">
        <v>61092800</v>
      </c>
      <c r="H2485" s="37">
        <v>159.57157900000001</v>
      </c>
      <c r="I2485" s="41">
        <f t="shared" si="283"/>
        <v>0.83830614116187629</v>
      </c>
      <c r="J2485" s="41">
        <f t="shared" ca="1" si="284"/>
        <v>1</v>
      </c>
      <c r="K2485" s="37">
        <f t="shared" si="285"/>
        <v>159.08000000000001</v>
      </c>
      <c r="L2485" s="37">
        <f t="shared" si="286"/>
        <v>159.68</v>
      </c>
      <c r="M2485" s="37">
        <f t="shared" si="287"/>
        <v>158.93</v>
      </c>
      <c r="N2485" s="37">
        <f t="shared" si="288"/>
        <v>159.57</v>
      </c>
      <c r="O2485" s="38">
        <f t="shared" ca="1" si="289"/>
        <v>61092800</v>
      </c>
    </row>
    <row r="2486" spans="1:15" x14ac:dyDescent="0.4">
      <c r="A2486">
        <v>2471</v>
      </c>
      <c r="B2486" s="63">
        <v>41781</v>
      </c>
      <c r="C2486" s="37">
        <v>189.179993</v>
      </c>
      <c r="D2486" s="37">
        <v>189.979996</v>
      </c>
      <c r="E2486" s="37">
        <v>188.86000100000001</v>
      </c>
      <c r="F2486" s="37">
        <v>189.58999600000001</v>
      </c>
      <c r="G2486" s="38">
        <v>61549000</v>
      </c>
      <c r="H2486" s="37">
        <v>158.93441799999999</v>
      </c>
      <c r="I2486" s="41">
        <f t="shared" si="283"/>
        <v>0.83830593044582369</v>
      </c>
      <c r="J2486" s="41">
        <f t="shared" ca="1" si="284"/>
        <v>1</v>
      </c>
      <c r="K2486" s="37">
        <f t="shared" si="285"/>
        <v>158.59</v>
      </c>
      <c r="L2486" s="37">
        <f t="shared" si="286"/>
        <v>159.26</v>
      </c>
      <c r="M2486" s="37">
        <f t="shared" si="287"/>
        <v>158.32</v>
      </c>
      <c r="N2486" s="37">
        <f t="shared" si="288"/>
        <v>158.93</v>
      </c>
      <c r="O2486" s="38">
        <f t="shared" ca="1" si="289"/>
        <v>61549000</v>
      </c>
    </row>
    <row r="2487" spans="1:15" x14ac:dyDescent="0.4">
      <c r="A2487">
        <v>2472</v>
      </c>
      <c r="B2487" s="63">
        <v>41780</v>
      </c>
      <c r="C2487" s="37">
        <v>188.08999600000001</v>
      </c>
      <c r="D2487" s="37">
        <v>189.220001</v>
      </c>
      <c r="E2487" s="37">
        <v>188.05999800000001</v>
      </c>
      <c r="F2487" s="37">
        <v>189.13000500000001</v>
      </c>
      <c r="G2487" s="38">
        <v>89093000</v>
      </c>
      <c r="H2487" s="37">
        <v>158.54885899999999</v>
      </c>
      <c r="I2487" s="41">
        <f t="shared" si="283"/>
        <v>0.83830621693263307</v>
      </c>
      <c r="J2487" s="41">
        <f t="shared" ca="1" si="284"/>
        <v>1</v>
      </c>
      <c r="K2487" s="37">
        <f t="shared" si="285"/>
        <v>157.68</v>
      </c>
      <c r="L2487" s="37">
        <f t="shared" si="286"/>
        <v>158.62</v>
      </c>
      <c r="M2487" s="37">
        <f t="shared" si="287"/>
        <v>157.65</v>
      </c>
      <c r="N2487" s="37">
        <f t="shared" si="288"/>
        <v>158.55000000000001</v>
      </c>
      <c r="O2487" s="38">
        <f t="shared" ca="1" si="289"/>
        <v>89093000</v>
      </c>
    </row>
    <row r="2488" spans="1:15" x14ac:dyDescent="0.4">
      <c r="A2488">
        <v>2473</v>
      </c>
      <c r="B2488" s="63">
        <v>41779</v>
      </c>
      <c r="C2488" s="37">
        <v>188.64999399999999</v>
      </c>
      <c r="D2488" s="37">
        <v>188.66999799999999</v>
      </c>
      <c r="E2488" s="37">
        <v>187.070007</v>
      </c>
      <c r="F2488" s="37">
        <v>187.550003</v>
      </c>
      <c r="G2488" s="38">
        <v>111644000</v>
      </c>
      <c r="H2488" s="37">
        <v>157.22430399999999</v>
      </c>
      <c r="I2488" s="41">
        <f t="shared" si="283"/>
        <v>0.8383060596378662</v>
      </c>
      <c r="J2488" s="41">
        <f t="shared" ca="1" si="284"/>
        <v>1</v>
      </c>
      <c r="K2488" s="37">
        <f t="shared" si="285"/>
        <v>158.15</v>
      </c>
      <c r="L2488" s="37">
        <f t="shared" si="286"/>
        <v>158.16</v>
      </c>
      <c r="M2488" s="37">
        <f t="shared" si="287"/>
        <v>156.82</v>
      </c>
      <c r="N2488" s="37">
        <f t="shared" si="288"/>
        <v>157.22</v>
      </c>
      <c r="O2488" s="38">
        <f t="shared" ca="1" si="289"/>
        <v>111644000</v>
      </c>
    </row>
    <row r="2489" spans="1:15" x14ac:dyDescent="0.4">
      <c r="A2489">
        <v>2474</v>
      </c>
      <c r="B2489" s="63">
        <v>41778</v>
      </c>
      <c r="C2489" s="37">
        <v>187.69000199999999</v>
      </c>
      <c r="D2489" s="37">
        <v>188.88999899999999</v>
      </c>
      <c r="E2489" s="37">
        <v>187.520004</v>
      </c>
      <c r="F2489" s="37">
        <v>188.740005</v>
      </c>
      <c r="G2489" s="38">
        <v>63839000</v>
      </c>
      <c r="H2489" s="37">
        <v>158.22189299999999</v>
      </c>
      <c r="I2489" s="41">
        <f t="shared" si="283"/>
        <v>0.8383060761283756</v>
      </c>
      <c r="J2489" s="41">
        <f t="shared" ca="1" si="284"/>
        <v>1</v>
      </c>
      <c r="K2489" s="37">
        <f t="shared" si="285"/>
        <v>157.34</v>
      </c>
      <c r="L2489" s="37">
        <f t="shared" si="286"/>
        <v>158.35</v>
      </c>
      <c r="M2489" s="37">
        <f t="shared" si="287"/>
        <v>157.19999999999999</v>
      </c>
      <c r="N2489" s="37">
        <f t="shared" si="288"/>
        <v>158.22</v>
      </c>
      <c r="O2489" s="38">
        <f t="shared" ca="1" si="289"/>
        <v>63839000</v>
      </c>
    </row>
    <row r="2490" spans="1:15" x14ac:dyDescent="0.4">
      <c r="A2490">
        <v>2475</v>
      </c>
      <c r="B2490" s="63">
        <v>41775</v>
      </c>
      <c r="C2490" s="37">
        <v>187.509995</v>
      </c>
      <c r="D2490" s="37">
        <v>188.13000500000001</v>
      </c>
      <c r="E2490" s="37">
        <v>186.720001</v>
      </c>
      <c r="F2490" s="37">
        <v>188.050003</v>
      </c>
      <c r="G2490" s="38">
        <v>97458000</v>
      </c>
      <c r="H2490" s="37">
        <v>157.64347799999999</v>
      </c>
      <c r="I2490" s="41">
        <f t="shared" si="283"/>
        <v>0.83830617115172279</v>
      </c>
      <c r="J2490" s="41">
        <f t="shared" ca="1" si="284"/>
        <v>1</v>
      </c>
      <c r="K2490" s="37">
        <f t="shared" si="285"/>
        <v>157.19</v>
      </c>
      <c r="L2490" s="37">
        <f t="shared" si="286"/>
        <v>157.71</v>
      </c>
      <c r="M2490" s="37">
        <f t="shared" si="287"/>
        <v>156.53</v>
      </c>
      <c r="N2490" s="37">
        <f t="shared" si="288"/>
        <v>157.63999999999999</v>
      </c>
      <c r="O2490" s="38">
        <f t="shared" ca="1" si="289"/>
        <v>97458000</v>
      </c>
    </row>
    <row r="2491" spans="1:15" x14ac:dyDescent="0.4">
      <c r="A2491">
        <v>2476</v>
      </c>
      <c r="B2491" s="63">
        <v>41774</v>
      </c>
      <c r="C2491" s="37">
        <v>188.679993</v>
      </c>
      <c r="D2491" s="37">
        <v>188.720001</v>
      </c>
      <c r="E2491" s="37">
        <v>186.479996</v>
      </c>
      <c r="F2491" s="37">
        <v>187.39999399999999</v>
      </c>
      <c r="G2491" s="38">
        <v>154956000</v>
      </c>
      <c r="H2491" s="37">
        <v>157.09858700000001</v>
      </c>
      <c r="I2491" s="41">
        <f t="shared" si="283"/>
        <v>0.83830625416135296</v>
      </c>
      <c r="J2491" s="41">
        <f t="shared" ca="1" si="284"/>
        <v>1</v>
      </c>
      <c r="K2491" s="37">
        <f t="shared" si="285"/>
        <v>158.16999999999999</v>
      </c>
      <c r="L2491" s="37">
        <f t="shared" si="286"/>
        <v>158.21</v>
      </c>
      <c r="M2491" s="37">
        <f t="shared" si="287"/>
        <v>156.33000000000001</v>
      </c>
      <c r="N2491" s="37">
        <f t="shared" si="288"/>
        <v>157.1</v>
      </c>
      <c r="O2491" s="38">
        <f t="shared" ca="1" si="289"/>
        <v>154956000</v>
      </c>
    </row>
    <row r="2492" spans="1:15" x14ac:dyDescent="0.4">
      <c r="A2492">
        <v>2477</v>
      </c>
      <c r="B2492" s="63">
        <v>41773</v>
      </c>
      <c r="C2492" s="37">
        <v>189.78999300000001</v>
      </c>
      <c r="D2492" s="37">
        <v>189.88000500000001</v>
      </c>
      <c r="E2492" s="37">
        <v>188.78999300000001</v>
      </c>
      <c r="F2492" s="37">
        <v>189.05999800000001</v>
      </c>
      <c r="G2492" s="38">
        <v>72367000</v>
      </c>
      <c r="H2492" s="37">
        <v>158.49015800000001</v>
      </c>
      <c r="I2492" s="41">
        <f t="shared" si="283"/>
        <v>0.83830614448647145</v>
      </c>
      <c r="J2492" s="41">
        <f t="shared" ca="1" si="284"/>
        <v>1</v>
      </c>
      <c r="K2492" s="37">
        <f t="shared" si="285"/>
        <v>159.1</v>
      </c>
      <c r="L2492" s="37">
        <f t="shared" si="286"/>
        <v>159.18</v>
      </c>
      <c r="M2492" s="37">
        <f t="shared" si="287"/>
        <v>158.26</v>
      </c>
      <c r="N2492" s="37">
        <f t="shared" si="288"/>
        <v>158.49</v>
      </c>
      <c r="O2492" s="38">
        <f t="shared" ca="1" si="289"/>
        <v>72367000</v>
      </c>
    </row>
    <row r="2493" spans="1:15" x14ac:dyDescent="0.4">
      <c r="A2493">
        <v>2478</v>
      </c>
      <c r="B2493" s="63">
        <v>41772</v>
      </c>
      <c r="C2493" s="37">
        <v>190.03999300000001</v>
      </c>
      <c r="D2493" s="37">
        <v>190.41999799999999</v>
      </c>
      <c r="E2493" s="37">
        <v>189.770004</v>
      </c>
      <c r="F2493" s="37">
        <v>189.96000699999999</v>
      </c>
      <c r="G2493" s="38">
        <v>66454000</v>
      </c>
      <c r="H2493" s="37">
        <v>159.24465900000001</v>
      </c>
      <c r="I2493" s="41">
        <f t="shared" si="283"/>
        <v>0.83830623884952804</v>
      </c>
      <c r="J2493" s="41">
        <f t="shared" ca="1" si="284"/>
        <v>1</v>
      </c>
      <c r="K2493" s="37">
        <f t="shared" si="285"/>
        <v>159.31</v>
      </c>
      <c r="L2493" s="37">
        <f t="shared" si="286"/>
        <v>159.63</v>
      </c>
      <c r="M2493" s="37">
        <f t="shared" si="287"/>
        <v>159.09</v>
      </c>
      <c r="N2493" s="37">
        <f t="shared" si="288"/>
        <v>159.24</v>
      </c>
      <c r="O2493" s="38">
        <f t="shared" ca="1" si="289"/>
        <v>66454000</v>
      </c>
    </row>
    <row r="2494" spans="1:15" x14ac:dyDescent="0.4">
      <c r="A2494">
        <v>2479</v>
      </c>
      <c r="B2494" s="63">
        <v>41771</v>
      </c>
      <c r="C2494" s="37">
        <v>188.800003</v>
      </c>
      <c r="D2494" s="37">
        <v>189.88000500000001</v>
      </c>
      <c r="E2494" s="37">
        <v>188</v>
      </c>
      <c r="F2494" s="37">
        <v>189.78999300000001</v>
      </c>
      <c r="G2494" s="38">
        <v>86940000</v>
      </c>
      <c r="H2494" s="37">
        <v>159.10211200000001</v>
      </c>
      <c r="I2494" s="41">
        <f t="shared" si="283"/>
        <v>0.83830611659277521</v>
      </c>
      <c r="J2494" s="41">
        <f t="shared" ca="1" si="284"/>
        <v>1</v>
      </c>
      <c r="K2494" s="37">
        <f t="shared" si="285"/>
        <v>158.27000000000001</v>
      </c>
      <c r="L2494" s="37">
        <f t="shared" si="286"/>
        <v>159.18</v>
      </c>
      <c r="M2494" s="37">
        <f t="shared" si="287"/>
        <v>157.6</v>
      </c>
      <c r="N2494" s="37">
        <f t="shared" si="288"/>
        <v>159.1</v>
      </c>
      <c r="O2494" s="38">
        <f t="shared" ca="1" si="289"/>
        <v>86940000</v>
      </c>
    </row>
    <row r="2495" spans="1:15" x14ac:dyDescent="0.4">
      <c r="A2495">
        <v>2480</v>
      </c>
      <c r="B2495" s="63">
        <v>41768</v>
      </c>
      <c r="C2495" s="37">
        <v>187.71000699999999</v>
      </c>
      <c r="D2495" s="37">
        <v>188.03999300000001</v>
      </c>
      <c r="E2495" s="37">
        <v>186.83000200000001</v>
      </c>
      <c r="F2495" s="37">
        <v>187.96000699999999</v>
      </c>
      <c r="G2495" s="38">
        <v>83679000</v>
      </c>
      <c r="H2495" s="37">
        <v>157.56800799999999</v>
      </c>
      <c r="I2495" s="41">
        <f t="shared" si="283"/>
        <v>0.83830603390007319</v>
      </c>
      <c r="J2495" s="41">
        <f t="shared" ca="1" si="284"/>
        <v>1</v>
      </c>
      <c r="K2495" s="37">
        <f t="shared" si="285"/>
        <v>157.36000000000001</v>
      </c>
      <c r="L2495" s="37">
        <f t="shared" si="286"/>
        <v>157.63999999999999</v>
      </c>
      <c r="M2495" s="37">
        <f t="shared" si="287"/>
        <v>156.62</v>
      </c>
      <c r="N2495" s="37">
        <f t="shared" si="288"/>
        <v>157.57</v>
      </c>
      <c r="O2495" s="38">
        <f t="shared" ca="1" si="289"/>
        <v>83679000</v>
      </c>
    </row>
    <row r="2496" spans="1:15" x14ac:dyDescent="0.4">
      <c r="A2496">
        <v>2481</v>
      </c>
      <c r="B2496" s="63">
        <v>41767</v>
      </c>
      <c r="C2496" s="37">
        <v>187.71000699999999</v>
      </c>
      <c r="D2496" s="37">
        <v>189.050003</v>
      </c>
      <c r="E2496" s="37">
        <v>187.08000200000001</v>
      </c>
      <c r="F2496" s="37">
        <v>187.679993</v>
      </c>
      <c r="G2496" s="38">
        <v>93618000</v>
      </c>
      <c r="H2496" s="37">
        <v>157.333282</v>
      </c>
      <c r="I2496" s="41">
        <f t="shared" si="283"/>
        <v>0.83830609477910623</v>
      </c>
      <c r="J2496" s="41">
        <f t="shared" ca="1" si="284"/>
        <v>1</v>
      </c>
      <c r="K2496" s="37">
        <f t="shared" si="285"/>
        <v>157.36000000000001</v>
      </c>
      <c r="L2496" s="37">
        <f t="shared" si="286"/>
        <v>158.47999999999999</v>
      </c>
      <c r="M2496" s="37">
        <f t="shared" si="287"/>
        <v>156.83000000000001</v>
      </c>
      <c r="N2496" s="37">
        <f t="shared" si="288"/>
        <v>157.33000000000001</v>
      </c>
      <c r="O2496" s="38">
        <f t="shared" ca="1" si="289"/>
        <v>93618000</v>
      </c>
    </row>
    <row r="2497" spans="1:15" x14ac:dyDescent="0.4">
      <c r="A2497">
        <v>2482</v>
      </c>
      <c r="B2497" s="63">
        <v>41766</v>
      </c>
      <c r="C2497" s="37">
        <v>187.41000399999999</v>
      </c>
      <c r="D2497" s="37">
        <v>187.970001</v>
      </c>
      <c r="E2497" s="37">
        <v>186.009995</v>
      </c>
      <c r="F2497" s="37">
        <v>187.88000500000001</v>
      </c>
      <c r="G2497" s="38">
        <v>106500000</v>
      </c>
      <c r="H2497" s="37">
        <v>157.50097700000001</v>
      </c>
      <c r="I2497" s="41">
        <f t="shared" si="283"/>
        <v>0.83830622103719865</v>
      </c>
      <c r="J2497" s="41">
        <f t="shared" ca="1" si="284"/>
        <v>1</v>
      </c>
      <c r="K2497" s="37">
        <f t="shared" si="285"/>
        <v>157.11000000000001</v>
      </c>
      <c r="L2497" s="37">
        <f t="shared" si="286"/>
        <v>157.58000000000001</v>
      </c>
      <c r="M2497" s="37">
        <f t="shared" si="287"/>
        <v>155.93</v>
      </c>
      <c r="N2497" s="37">
        <f t="shared" si="288"/>
        <v>157.5</v>
      </c>
      <c r="O2497" s="38">
        <f t="shared" ca="1" si="289"/>
        <v>106500000</v>
      </c>
    </row>
    <row r="2498" spans="1:15" x14ac:dyDescent="0.4">
      <c r="A2498">
        <v>2483</v>
      </c>
      <c r="B2498" s="63">
        <v>41765</v>
      </c>
      <c r="C2498" s="37">
        <v>188</v>
      </c>
      <c r="D2498" s="37">
        <v>188.13000500000001</v>
      </c>
      <c r="E2498" s="37">
        <v>186.740005</v>
      </c>
      <c r="F2498" s="37">
        <v>186.779999</v>
      </c>
      <c r="G2498" s="38">
        <v>85454000</v>
      </c>
      <c r="H2498" s="37">
        <v>156.57882699999999</v>
      </c>
      <c r="I2498" s="41">
        <f t="shared" si="283"/>
        <v>0.83830617752599934</v>
      </c>
      <c r="J2498" s="41">
        <f t="shared" ca="1" si="284"/>
        <v>1</v>
      </c>
      <c r="K2498" s="37">
        <f t="shared" si="285"/>
        <v>157.6</v>
      </c>
      <c r="L2498" s="37">
        <f t="shared" si="286"/>
        <v>157.71</v>
      </c>
      <c r="M2498" s="37">
        <f t="shared" si="287"/>
        <v>156.55000000000001</v>
      </c>
      <c r="N2498" s="37">
        <f t="shared" si="288"/>
        <v>156.58000000000001</v>
      </c>
      <c r="O2498" s="38">
        <f t="shared" ca="1" si="289"/>
        <v>85454000</v>
      </c>
    </row>
    <row r="2499" spans="1:15" x14ac:dyDescent="0.4">
      <c r="A2499">
        <v>2484</v>
      </c>
      <c r="B2499" s="63">
        <v>41764</v>
      </c>
      <c r="C2499" s="37">
        <v>187.13999899999999</v>
      </c>
      <c r="D2499" s="37">
        <v>188.550003</v>
      </c>
      <c r="E2499" s="37">
        <v>186.61999499999999</v>
      </c>
      <c r="F2499" s="37">
        <v>188.41999799999999</v>
      </c>
      <c r="G2499" s="38">
        <v>75883000</v>
      </c>
      <c r="H2499" s="37">
        <v>157.95362900000001</v>
      </c>
      <c r="I2499" s="41">
        <f t="shared" si="283"/>
        <v>0.8383060751332776</v>
      </c>
      <c r="J2499" s="41">
        <f t="shared" ca="1" si="284"/>
        <v>1</v>
      </c>
      <c r="K2499" s="37">
        <f t="shared" si="285"/>
        <v>156.88</v>
      </c>
      <c r="L2499" s="37">
        <f t="shared" si="286"/>
        <v>158.06</v>
      </c>
      <c r="M2499" s="37">
        <f t="shared" si="287"/>
        <v>156.44</v>
      </c>
      <c r="N2499" s="37">
        <f t="shared" si="288"/>
        <v>157.94999999999999</v>
      </c>
      <c r="O2499" s="38">
        <f t="shared" ca="1" si="289"/>
        <v>75883000</v>
      </c>
    </row>
    <row r="2500" spans="1:15" x14ac:dyDescent="0.4">
      <c r="A2500">
        <v>2485</v>
      </c>
      <c r="B2500" s="63">
        <v>41761</v>
      </c>
      <c r="C2500" s="37">
        <v>188.30999800000001</v>
      </c>
      <c r="D2500" s="37">
        <v>189.13999899999999</v>
      </c>
      <c r="E2500" s="37">
        <v>187.779999</v>
      </c>
      <c r="F2500" s="37">
        <v>188.05999800000001</v>
      </c>
      <c r="G2500" s="38">
        <v>98122000</v>
      </c>
      <c r="H2500" s="37">
        <v>157.651825</v>
      </c>
      <c r="I2500" s="41">
        <f t="shared" si="283"/>
        <v>0.83830600168356906</v>
      </c>
      <c r="J2500" s="41">
        <f t="shared" ca="1" si="284"/>
        <v>1</v>
      </c>
      <c r="K2500" s="37">
        <f t="shared" si="285"/>
        <v>157.86000000000001</v>
      </c>
      <c r="L2500" s="37">
        <f t="shared" si="286"/>
        <v>158.56</v>
      </c>
      <c r="M2500" s="37">
        <f t="shared" si="287"/>
        <v>157.41999999999999</v>
      </c>
      <c r="N2500" s="37">
        <f t="shared" si="288"/>
        <v>157.65</v>
      </c>
      <c r="O2500" s="38">
        <f t="shared" ca="1" si="289"/>
        <v>98122000</v>
      </c>
    </row>
    <row r="2501" spans="1:15" x14ac:dyDescent="0.4">
      <c r="A2501">
        <v>2486</v>
      </c>
      <c r="B2501" s="63">
        <v>41760</v>
      </c>
      <c r="C2501" s="37">
        <v>188.220001</v>
      </c>
      <c r="D2501" s="37">
        <v>188.83999600000001</v>
      </c>
      <c r="E2501" s="37">
        <v>187.729996</v>
      </c>
      <c r="F2501" s="37">
        <v>188.33000200000001</v>
      </c>
      <c r="G2501" s="38">
        <v>93019000</v>
      </c>
      <c r="H2501" s="37">
        <v>157.87822</v>
      </c>
      <c r="I2501" s="41">
        <f t="shared" si="283"/>
        <v>0.83830626200492475</v>
      </c>
      <c r="J2501" s="41">
        <f t="shared" ca="1" si="284"/>
        <v>1</v>
      </c>
      <c r="K2501" s="37">
        <f t="shared" si="285"/>
        <v>157.79</v>
      </c>
      <c r="L2501" s="37">
        <f t="shared" si="286"/>
        <v>158.31</v>
      </c>
      <c r="M2501" s="37">
        <f t="shared" si="287"/>
        <v>157.38</v>
      </c>
      <c r="N2501" s="37">
        <f t="shared" si="288"/>
        <v>157.88</v>
      </c>
      <c r="O2501" s="38">
        <f t="shared" ca="1" si="289"/>
        <v>93019000</v>
      </c>
    </row>
    <row r="2502" spans="1:15" x14ac:dyDescent="0.4">
      <c r="A2502">
        <v>2487</v>
      </c>
      <c r="B2502" s="63">
        <v>41759</v>
      </c>
      <c r="C2502" s="37">
        <v>187.44000199999999</v>
      </c>
      <c r="D2502" s="37">
        <v>188.5</v>
      </c>
      <c r="E2502" s="37">
        <v>187.179993</v>
      </c>
      <c r="F2502" s="37">
        <v>188.30999800000001</v>
      </c>
      <c r="G2502" s="38">
        <v>101508000</v>
      </c>
      <c r="H2502" s="37">
        <v>157.86140399999999</v>
      </c>
      <c r="I2502" s="41">
        <f t="shared" si="283"/>
        <v>0.83830601495731516</v>
      </c>
      <c r="J2502" s="41">
        <f t="shared" ca="1" si="284"/>
        <v>1</v>
      </c>
      <c r="K2502" s="37">
        <f t="shared" si="285"/>
        <v>157.13</v>
      </c>
      <c r="L2502" s="37">
        <f t="shared" si="286"/>
        <v>158.02000000000001</v>
      </c>
      <c r="M2502" s="37">
        <f t="shared" si="287"/>
        <v>156.91</v>
      </c>
      <c r="N2502" s="37">
        <f t="shared" si="288"/>
        <v>157.86000000000001</v>
      </c>
      <c r="O2502" s="38">
        <f t="shared" ca="1" si="289"/>
        <v>101508000</v>
      </c>
    </row>
    <row r="2503" spans="1:15" x14ac:dyDescent="0.4">
      <c r="A2503">
        <v>2488</v>
      </c>
      <c r="B2503" s="63">
        <v>41758</v>
      </c>
      <c r="C2503" s="37">
        <v>187.479996</v>
      </c>
      <c r="D2503" s="37">
        <v>188.03999300000001</v>
      </c>
      <c r="E2503" s="37">
        <v>187.08000200000001</v>
      </c>
      <c r="F2503" s="37">
        <v>187.75</v>
      </c>
      <c r="G2503" s="38">
        <v>84098000</v>
      </c>
      <c r="H2503" s="37">
        <v>157.391998</v>
      </c>
      <c r="I2503" s="41">
        <f t="shared" si="283"/>
        <v>0.83830624766977369</v>
      </c>
      <c r="J2503" s="41">
        <f t="shared" ca="1" si="284"/>
        <v>1</v>
      </c>
      <c r="K2503" s="37">
        <f t="shared" si="285"/>
        <v>157.16999999999999</v>
      </c>
      <c r="L2503" s="37">
        <f t="shared" si="286"/>
        <v>157.63999999999999</v>
      </c>
      <c r="M2503" s="37">
        <f t="shared" si="287"/>
        <v>156.83000000000001</v>
      </c>
      <c r="N2503" s="37">
        <f t="shared" si="288"/>
        <v>157.38999999999999</v>
      </c>
      <c r="O2503" s="38">
        <f t="shared" ca="1" si="289"/>
        <v>84098000</v>
      </c>
    </row>
    <row r="2504" spans="1:15" x14ac:dyDescent="0.4">
      <c r="A2504">
        <v>2489</v>
      </c>
      <c r="B2504" s="63">
        <v>41757</v>
      </c>
      <c r="C2504" s="37">
        <v>187.050003</v>
      </c>
      <c r="D2504" s="37">
        <v>187.69000199999999</v>
      </c>
      <c r="E2504" s="37">
        <v>184.96000699999999</v>
      </c>
      <c r="F2504" s="37">
        <v>186.88000500000001</v>
      </c>
      <c r="G2504" s="38">
        <v>135121000</v>
      </c>
      <c r="H2504" s="37">
        <v>156.66261299999999</v>
      </c>
      <c r="I2504" s="41">
        <f t="shared" si="283"/>
        <v>0.83830591186039394</v>
      </c>
      <c r="J2504" s="41">
        <f t="shared" ca="1" si="284"/>
        <v>1</v>
      </c>
      <c r="K2504" s="37">
        <f t="shared" si="285"/>
        <v>156.81</v>
      </c>
      <c r="L2504" s="37">
        <f t="shared" si="286"/>
        <v>157.34</v>
      </c>
      <c r="M2504" s="37">
        <f t="shared" si="287"/>
        <v>155.05000000000001</v>
      </c>
      <c r="N2504" s="37">
        <f t="shared" si="288"/>
        <v>156.66</v>
      </c>
      <c r="O2504" s="38">
        <f t="shared" ca="1" si="289"/>
        <v>135121000</v>
      </c>
    </row>
    <row r="2505" spans="1:15" x14ac:dyDescent="0.4">
      <c r="A2505">
        <v>2490</v>
      </c>
      <c r="B2505" s="63">
        <v>41754</v>
      </c>
      <c r="C2505" s="37">
        <v>187.220001</v>
      </c>
      <c r="D2505" s="37">
        <v>187.33000200000001</v>
      </c>
      <c r="E2505" s="37">
        <v>185.86999499999999</v>
      </c>
      <c r="F2505" s="37">
        <v>186.28999300000001</v>
      </c>
      <c r="G2505" s="38">
        <v>100380000</v>
      </c>
      <c r="H2505" s="37">
        <v>156.16804500000001</v>
      </c>
      <c r="I2505" s="41">
        <f t="shared" si="283"/>
        <v>0.83830614025520955</v>
      </c>
      <c r="J2505" s="41">
        <f t="shared" ca="1" si="284"/>
        <v>1</v>
      </c>
      <c r="K2505" s="37">
        <f t="shared" si="285"/>
        <v>156.94999999999999</v>
      </c>
      <c r="L2505" s="37">
        <f t="shared" si="286"/>
        <v>157.04</v>
      </c>
      <c r="M2505" s="37">
        <f t="shared" si="287"/>
        <v>155.82</v>
      </c>
      <c r="N2505" s="37">
        <f t="shared" si="288"/>
        <v>156.16999999999999</v>
      </c>
      <c r="O2505" s="38">
        <f t="shared" ca="1" si="289"/>
        <v>100380000</v>
      </c>
    </row>
    <row r="2506" spans="1:15" x14ac:dyDescent="0.4">
      <c r="A2506">
        <v>2491</v>
      </c>
      <c r="B2506" s="63">
        <v>41753</v>
      </c>
      <c r="C2506" s="37">
        <v>188.36999499999999</v>
      </c>
      <c r="D2506" s="37">
        <v>188.38999899999999</v>
      </c>
      <c r="E2506" s="37">
        <v>186.929993</v>
      </c>
      <c r="F2506" s="37">
        <v>187.83000200000001</v>
      </c>
      <c r="G2506" s="38">
        <v>88170000</v>
      </c>
      <c r="H2506" s="37">
        <v>157.459045</v>
      </c>
      <c r="I2506" s="41">
        <f t="shared" si="283"/>
        <v>0.83830614557518879</v>
      </c>
      <c r="J2506" s="41">
        <f t="shared" ca="1" si="284"/>
        <v>1</v>
      </c>
      <c r="K2506" s="37">
        <f t="shared" si="285"/>
        <v>157.91</v>
      </c>
      <c r="L2506" s="37">
        <f t="shared" si="286"/>
        <v>157.93</v>
      </c>
      <c r="M2506" s="37">
        <f t="shared" si="287"/>
        <v>156.69999999999999</v>
      </c>
      <c r="N2506" s="37">
        <f t="shared" si="288"/>
        <v>157.46</v>
      </c>
      <c r="O2506" s="38">
        <f t="shared" ca="1" si="289"/>
        <v>88170000</v>
      </c>
    </row>
    <row r="2507" spans="1:15" x14ac:dyDescent="0.4">
      <c r="A2507">
        <v>2492</v>
      </c>
      <c r="B2507" s="63">
        <v>41752</v>
      </c>
      <c r="C2507" s="37">
        <v>187.820007</v>
      </c>
      <c r="D2507" s="37">
        <v>187.91999799999999</v>
      </c>
      <c r="E2507" s="37">
        <v>187.300003</v>
      </c>
      <c r="F2507" s="37">
        <v>187.449997</v>
      </c>
      <c r="G2507" s="38">
        <v>73869000</v>
      </c>
      <c r="H2507" s="37">
        <v>157.140503</v>
      </c>
      <c r="I2507" s="41">
        <f t="shared" si="283"/>
        <v>0.83830624441140966</v>
      </c>
      <c r="J2507" s="41">
        <f t="shared" ca="1" si="284"/>
        <v>1</v>
      </c>
      <c r="K2507" s="37">
        <f t="shared" si="285"/>
        <v>157.44999999999999</v>
      </c>
      <c r="L2507" s="37">
        <f t="shared" si="286"/>
        <v>157.53</v>
      </c>
      <c r="M2507" s="37">
        <f t="shared" si="287"/>
        <v>157.01</v>
      </c>
      <c r="N2507" s="37">
        <f t="shared" si="288"/>
        <v>157.13999999999999</v>
      </c>
      <c r="O2507" s="38">
        <f t="shared" ca="1" si="289"/>
        <v>73869000</v>
      </c>
    </row>
    <row r="2508" spans="1:15" x14ac:dyDescent="0.4">
      <c r="A2508">
        <v>2493</v>
      </c>
      <c r="B2508" s="63">
        <v>41751</v>
      </c>
      <c r="C2508" s="37">
        <v>187.229996</v>
      </c>
      <c r="D2508" s="37">
        <v>188.39999399999999</v>
      </c>
      <c r="E2508" s="37">
        <v>187.13000500000001</v>
      </c>
      <c r="F2508" s="37">
        <v>187.88999899999999</v>
      </c>
      <c r="G2508" s="38">
        <v>85790000</v>
      </c>
      <c r="H2508" s="37">
        <v>157.50936899999999</v>
      </c>
      <c r="I2508" s="41">
        <f t="shared" si="283"/>
        <v>0.83830629537658363</v>
      </c>
      <c r="J2508" s="41">
        <f t="shared" ca="1" si="284"/>
        <v>1</v>
      </c>
      <c r="K2508" s="37">
        <f t="shared" si="285"/>
        <v>156.96</v>
      </c>
      <c r="L2508" s="37">
        <f t="shared" si="286"/>
        <v>157.94</v>
      </c>
      <c r="M2508" s="37">
        <f t="shared" si="287"/>
        <v>156.87</v>
      </c>
      <c r="N2508" s="37">
        <f t="shared" si="288"/>
        <v>157.51</v>
      </c>
      <c r="O2508" s="38">
        <f t="shared" ca="1" si="289"/>
        <v>85790000</v>
      </c>
    </row>
    <row r="2509" spans="1:15" x14ac:dyDescent="0.4">
      <c r="A2509">
        <v>2494</v>
      </c>
      <c r="B2509" s="63">
        <v>41750</v>
      </c>
      <c r="C2509" s="37">
        <v>186.44000199999999</v>
      </c>
      <c r="D2509" s="37">
        <v>187.10000600000001</v>
      </c>
      <c r="E2509" s="37">
        <v>186.21000699999999</v>
      </c>
      <c r="F2509" s="37">
        <v>187.03999300000001</v>
      </c>
      <c r="G2509" s="38">
        <v>68329000</v>
      </c>
      <c r="H2509" s="37">
        <v>156.79676799999999</v>
      </c>
      <c r="I2509" s="41">
        <f t="shared" si="283"/>
        <v>0.83830610494088276</v>
      </c>
      <c r="J2509" s="41">
        <f t="shared" ca="1" si="284"/>
        <v>1</v>
      </c>
      <c r="K2509" s="37">
        <f t="shared" si="285"/>
        <v>156.29</v>
      </c>
      <c r="L2509" s="37">
        <f t="shared" si="286"/>
        <v>156.85</v>
      </c>
      <c r="M2509" s="37">
        <f t="shared" si="287"/>
        <v>156.1</v>
      </c>
      <c r="N2509" s="37">
        <f t="shared" si="288"/>
        <v>156.80000000000001</v>
      </c>
      <c r="O2509" s="38">
        <f t="shared" ca="1" si="289"/>
        <v>68329000</v>
      </c>
    </row>
    <row r="2510" spans="1:15" x14ac:dyDescent="0.4">
      <c r="A2510">
        <v>2495</v>
      </c>
      <c r="B2510" s="63">
        <v>41746</v>
      </c>
      <c r="C2510" s="37">
        <v>185.88000500000001</v>
      </c>
      <c r="D2510" s="37">
        <v>186.91000399999999</v>
      </c>
      <c r="E2510" s="37">
        <v>185.55999800000001</v>
      </c>
      <c r="F2510" s="37">
        <v>186.38999899999999</v>
      </c>
      <c r="G2510" s="38">
        <v>105255000</v>
      </c>
      <c r="H2510" s="37">
        <v>156.251846</v>
      </c>
      <c r="I2510" s="41">
        <f t="shared" si="283"/>
        <v>0.83830595438760647</v>
      </c>
      <c r="J2510" s="41">
        <f t="shared" ca="1" si="284"/>
        <v>1</v>
      </c>
      <c r="K2510" s="37">
        <f t="shared" si="285"/>
        <v>155.82</v>
      </c>
      <c r="L2510" s="37">
        <f t="shared" si="286"/>
        <v>156.69</v>
      </c>
      <c r="M2510" s="37">
        <f t="shared" si="287"/>
        <v>155.56</v>
      </c>
      <c r="N2510" s="37">
        <f t="shared" si="288"/>
        <v>156.25</v>
      </c>
      <c r="O2510" s="38">
        <f t="shared" ca="1" si="289"/>
        <v>105255000</v>
      </c>
    </row>
    <row r="2511" spans="1:15" x14ac:dyDescent="0.4">
      <c r="A2511">
        <v>2496</v>
      </c>
      <c r="B2511" s="63">
        <v>41745</v>
      </c>
      <c r="C2511" s="37">
        <v>185.470001</v>
      </c>
      <c r="D2511" s="37">
        <v>186.13999899999999</v>
      </c>
      <c r="E2511" s="37">
        <v>184.64999399999999</v>
      </c>
      <c r="F2511" s="37">
        <v>186.13000500000001</v>
      </c>
      <c r="G2511" s="38">
        <v>105197000</v>
      </c>
      <c r="H2511" s="37">
        <v>156.03389000000001</v>
      </c>
      <c r="I2511" s="41">
        <f t="shared" si="283"/>
        <v>0.83830594642706857</v>
      </c>
      <c r="J2511" s="41">
        <f t="shared" ca="1" si="284"/>
        <v>1</v>
      </c>
      <c r="K2511" s="37">
        <f t="shared" si="285"/>
        <v>155.47999999999999</v>
      </c>
      <c r="L2511" s="37">
        <f t="shared" si="286"/>
        <v>156.04</v>
      </c>
      <c r="M2511" s="37">
        <f t="shared" si="287"/>
        <v>154.79</v>
      </c>
      <c r="N2511" s="37">
        <f t="shared" si="288"/>
        <v>156.03</v>
      </c>
      <c r="O2511" s="38">
        <f t="shared" ca="1" si="289"/>
        <v>105197000</v>
      </c>
    </row>
    <row r="2512" spans="1:15" x14ac:dyDescent="0.4">
      <c r="A2512">
        <v>2497</v>
      </c>
      <c r="B2512" s="63">
        <v>41744</v>
      </c>
      <c r="C2512" s="37">
        <v>183.320007</v>
      </c>
      <c r="D2512" s="37">
        <v>184.33000200000001</v>
      </c>
      <c r="E2512" s="37">
        <v>181.509995</v>
      </c>
      <c r="F2512" s="37">
        <v>184.199997</v>
      </c>
      <c r="G2512" s="38">
        <v>157093000</v>
      </c>
      <c r="H2512" s="37">
        <v>154.41598500000001</v>
      </c>
      <c r="I2512" s="41">
        <f t="shared" si="283"/>
        <v>0.83830612114505088</v>
      </c>
      <c r="J2512" s="41">
        <f t="shared" ca="1" si="284"/>
        <v>1</v>
      </c>
      <c r="K2512" s="37">
        <f t="shared" si="285"/>
        <v>153.68</v>
      </c>
      <c r="L2512" s="37">
        <f t="shared" si="286"/>
        <v>154.52000000000001</v>
      </c>
      <c r="M2512" s="37">
        <f t="shared" si="287"/>
        <v>152.16</v>
      </c>
      <c r="N2512" s="37">
        <f t="shared" si="288"/>
        <v>154.41999999999999</v>
      </c>
      <c r="O2512" s="38">
        <f t="shared" ca="1" si="289"/>
        <v>157093000</v>
      </c>
    </row>
    <row r="2513" spans="1:15" x14ac:dyDescent="0.4">
      <c r="A2513">
        <v>2498</v>
      </c>
      <c r="B2513" s="63">
        <v>41743</v>
      </c>
      <c r="C2513" s="37">
        <v>182.929993</v>
      </c>
      <c r="D2513" s="37">
        <v>183.36999499999999</v>
      </c>
      <c r="E2513" s="37">
        <v>181.44000199999999</v>
      </c>
      <c r="F2513" s="37">
        <v>182.94000199999999</v>
      </c>
      <c r="G2513" s="38">
        <v>132382000</v>
      </c>
      <c r="H2513" s="37">
        <v>153.359711</v>
      </c>
      <c r="I2513" s="41">
        <f t="shared" ref="I2513:I2576" si="290">IF(F2513=0,1,H2513/F2513)</f>
        <v>0.83830605293204274</v>
      </c>
      <c r="J2513" s="41">
        <f t="shared" ref="J2513:J2576" ca="1" si="291">INDEX(OFFSET($T$15,0,0,$S$13+1,1),MATCH(B2513,OFFSET($Q$15,0,0,$S$13+1,1),-1))</f>
        <v>1</v>
      </c>
      <c r="K2513" s="37">
        <f t="shared" ref="K2513:K2576" si="292">ROUND($I2513*C2513,2)</f>
        <v>153.35</v>
      </c>
      <c r="L2513" s="37">
        <f t="shared" ref="L2513:L2576" si="293">ROUND($I2513*D2513,2)</f>
        <v>153.72</v>
      </c>
      <c r="M2513" s="37">
        <f t="shared" ref="M2513:M2576" si="294">ROUND($I2513*E2513,2)</f>
        <v>152.1</v>
      </c>
      <c r="N2513" s="37">
        <f t="shared" ref="N2513:N2576" si="295">ROUND($I2513*F2513,2)</f>
        <v>153.36000000000001</v>
      </c>
      <c r="O2513" s="38">
        <f t="shared" ref="O2513:O2576" ca="1" si="296">G2513*J2513</f>
        <v>132382000</v>
      </c>
    </row>
    <row r="2514" spans="1:15" x14ac:dyDescent="0.4">
      <c r="A2514">
        <v>2499</v>
      </c>
      <c r="B2514" s="63">
        <v>41740</v>
      </c>
      <c r="C2514" s="37">
        <v>182.13999899999999</v>
      </c>
      <c r="D2514" s="37">
        <v>183.41999799999999</v>
      </c>
      <c r="E2514" s="37">
        <v>181.30999800000001</v>
      </c>
      <c r="F2514" s="37">
        <v>181.509995</v>
      </c>
      <c r="G2514" s="38">
        <v>167251000</v>
      </c>
      <c r="H2514" s="37">
        <v>152.16098</v>
      </c>
      <c r="I2514" s="41">
        <f t="shared" si="290"/>
        <v>0.83830634230362899</v>
      </c>
      <c r="J2514" s="41">
        <f t="shared" ca="1" si="291"/>
        <v>1</v>
      </c>
      <c r="K2514" s="37">
        <f t="shared" si="292"/>
        <v>152.69</v>
      </c>
      <c r="L2514" s="37">
        <f t="shared" si="293"/>
        <v>153.76</v>
      </c>
      <c r="M2514" s="37">
        <f t="shared" si="294"/>
        <v>151.99</v>
      </c>
      <c r="N2514" s="37">
        <f t="shared" si="295"/>
        <v>152.16</v>
      </c>
      <c r="O2514" s="38">
        <f t="shared" ca="1" si="296"/>
        <v>167251000</v>
      </c>
    </row>
    <row r="2515" spans="1:15" x14ac:dyDescent="0.4">
      <c r="A2515">
        <v>2500</v>
      </c>
      <c r="B2515" s="63">
        <v>41739</v>
      </c>
      <c r="C2515" s="37">
        <v>187.08000200000001</v>
      </c>
      <c r="D2515" s="37">
        <v>187.16999799999999</v>
      </c>
      <c r="E2515" s="37">
        <v>182.929993</v>
      </c>
      <c r="F2515" s="37">
        <v>183.16000399999999</v>
      </c>
      <c r="G2515" s="38">
        <v>172959000</v>
      </c>
      <c r="H2515" s="37">
        <v>153.54415900000001</v>
      </c>
      <c r="I2515" s="41">
        <f t="shared" si="290"/>
        <v>0.83830615662139873</v>
      </c>
      <c r="J2515" s="41">
        <f t="shared" ca="1" si="291"/>
        <v>1</v>
      </c>
      <c r="K2515" s="37">
        <f t="shared" si="292"/>
        <v>156.83000000000001</v>
      </c>
      <c r="L2515" s="37">
        <f t="shared" si="293"/>
        <v>156.91</v>
      </c>
      <c r="M2515" s="37">
        <f t="shared" si="294"/>
        <v>153.35</v>
      </c>
      <c r="N2515" s="37">
        <f t="shared" si="295"/>
        <v>153.54</v>
      </c>
      <c r="O2515" s="38">
        <f t="shared" ca="1" si="296"/>
        <v>172959000</v>
      </c>
    </row>
    <row r="2516" spans="1:15" x14ac:dyDescent="0.4">
      <c r="A2516">
        <v>2501</v>
      </c>
      <c r="B2516" s="63">
        <v>41738</v>
      </c>
      <c r="C2516" s="37">
        <v>185.60000600000001</v>
      </c>
      <c r="D2516" s="37">
        <v>187.14999399999999</v>
      </c>
      <c r="E2516" s="37">
        <v>185.05999800000001</v>
      </c>
      <c r="F2516" s="37">
        <v>187.08999600000001</v>
      </c>
      <c r="G2516" s="38">
        <v>100254000</v>
      </c>
      <c r="H2516" s="37">
        <v>156.83866900000001</v>
      </c>
      <c r="I2516" s="41">
        <f t="shared" si="290"/>
        <v>0.83830601503674196</v>
      </c>
      <c r="J2516" s="41">
        <f t="shared" ca="1" si="291"/>
        <v>1</v>
      </c>
      <c r="K2516" s="37">
        <f t="shared" si="292"/>
        <v>155.59</v>
      </c>
      <c r="L2516" s="37">
        <f t="shared" si="293"/>
        <v>156.88999999999999</v>
      </c>
      <c r="M2516" s="37">
        <f t="shared" si="294"/>
        <v>155.13999999999999</v>
      </c>
      <c r="N2516" s="37">
        <f t="shared" si="295"/>
        <v>156.84</v>
      </c>
      <c r="O2516" s="38">
        <f t="shared" ca="1" si="296"/>
        <v>100254000</v>
      </c>
    </row>
    <row r="2517" spans="1:15" x14ac:dyDescent="0.4">
      <c r="A2517">
        <v>2502</v>
      </c>
      <c r="B2517" s="63">
        <v>41737</v>
      </c>
      <c r="C2517" s="37">
        <v>184.259995</v>
      </c>
      <c r="D2517" s="37">
        <v>185.39999399999999</v>
      </c>
      <c r="E2517" s="37">
        <v>183.58999600000001</v>
      </c>
      <c r="F2517" s="37">
        <v>185.10000600000001</v>
      </c>
      <c r="G2517" s="38">
        <v>112660000</v>
      </c>
      <c r="H2517" s="37">
        <v>155.170456</v>
      </c>
      <c r="I2517" s="41">
        <f t="shared" si="290"/>
        <v>0.83830605602465513</v>
      </c>
      <c r="J2517" s="41">
        <f t="shared" ca="1" si="291"/>
        <v>1</v>
      </c>
      <c r="K2517" s="37">
        <f t="shared" si="292"/>
        <v>154.47</v>
      </c>
      <c r="L2517" s="37">
        <f t="shared" si="293"/>
        <v>155.41999999999999</v>
      </c>
      <c r="M2517" s="37">
        <f t="shared" si="294"/>
        <v>153.9</v>
      </c>
      <c r="N2517" s="37">
        <f t="shared" si="295"/>
        <v>155.16999999999999</v>
      </c>
      <c r="O2517" s="38">
        <f t="shared" ca="1" si="296"/>
        <v>112660000</v>
      </c>
    </row>
    <row r="2518" spans="1:15" x14ac:dyDescent="0.4">
      <c r="A2518">
        <v>2503</v>
      </c>
      <c r="B2518" s="63">
        <v>41736</v>
      </c>
      <c r="C2518" s="37">
        <v>185.949997</v>
      </c>
      <c r="D2518" s="37">
        <v>186.259995</v>
      </c>
      <c r="E2518" s="37">
        <v>183.96000699999999</v>
      </c>
      <c r="F2518" s="37">
        <v>184.33999600000001</v>
      </c>
      <c r="G2518" s="38">
        <v>140803000</v>
      </c>
      <c r="H2518" s="37">
        <v>154.53334000000001</v>
      </c>
      <c r="I2518" s="41">
        <f t="shared" si="290"/>
        <v>0.83830608307054533</v>
      </c>
      <c r="J2518" s="41">
        <f t="shared" ca="1" si="291"/>
        <v>1</v>
      </c>
      <c r="K2518" s="37">
        <f t="shared" si="292"/>
        <v>155.88</v>
      </c>
      <c r="L2518" s="37">
        <f t="shared" si="293"/>
        <v>156.13999999999999</v>
      </c>
      <c r="M2518" s="37">
        <f t="shared" si="294"/>
        <v>154.21</v>
      </c>
      <c r="N2518" s="37">
        <f t="shared" si="295"/>
        <v>154.53</v>
      </c>
      <c r="O2518" s="38">
        <f t="shared" ca="1" si="296"/>
        <v>140803000</v>
      </c>
    </row>
    <row r="2519" spans="1:15" x14ac:dyDescent="0.4">
      <c r="A2519">
        <v>2504</v>
      </c>
      <c r="B2519" s="63">
        <v>41733</v>
      </c>
      <c r="C2519" s="37">
        <v>189.66000399999999</v>
      </c>
      <c r="D2519" s="37">
        <v>189.699997</v>
      </c>
      <c r="E2519" s="37">
        <v>186.10000600000001</v>
      </c>
      <c r="F2519" s="37">
        <v>186.39999399999999</v>
      </c>
      <c r="G2519" s="38">
        <v>169381000</v>
      </c>
      <c r="H2519" s="37">
        <v>156.26023900000001</v>
      </c>
      <c r="I2519" s="41">
        <f t="shared" si="290"/>
        <v>0.83830603020298389</v>
      </c>
      <c r="J2519" s="41">
        <f t="shared" ca="1" si="291"/>
        <v>1</v>
      </c>
      <c r="K2519" s="37">
        <f t="shared" si="292"/>
        <v>158.99</v>
      </c>
      <c r="L2519" s="37">
        <f t="shared" si="293"/>
        <v>159.03</v>
      </c>
      <c r="M2519" s="37">
        <f t="shared" si="294"/>
        <v>156.01</v>
      </c>
      <c r="N2519" s="37">
        <f t="shared" si="295"/>
        <v>156.26</v>
      </c>
      <c r="O2519" s="38">
        <f t="shared" ca="1" si="296"/>
        <v>169381000</v>
      </c>
    </row>
    <row r="2520" spans="1:15" x14ac:dyDescent="0.4">
      <c r="A2520">
        <v>2505</v>
      </c>
      <c r="B2520" s="63">
        <v>41732</v>
      </c>
      <c r="C2520" s="37">
        <v>189.16999799999999</v>
      </c>
      <c r="D2520" s="37">
        <v>189.220001</v>
      </c>
      <c r="E2520" s="37">
        <v>188.050003</v>
      </c>
      <c r="F2520" s="37">
        <v>188.63000500000001</v>
      </c>
      <c r="G2520" s="38">
        <v>77435000</v>
      </c>
      <c r="H2520" s="37">
        <v>158.129715</v>
      </c>
      <c r="I2520" s="41">
        <f t="shared" si="290"/>
        <v>0.83830626522010643</v>
      </c>
      <c r="J2520" s="41">
        <f t="shared" ca="1" si="291"/>
        <v>1</v>
      </c>
      <c r="K2520" s="37">
        <f t="shared" si="292"/>
        <v>158.58000000000001</v>
      </c>
      <c r="L2520" s="37">
        <f t="shared" si="293"/>
        <v>158.62</v>
      </c>
      <c r="M2520" s="37">
        <f t="shared" si="294"/>
        <v>157.63999999999999</v>
      </c>
      <c r="N2520" s="37">
        <f t="shared" si="295"/>
        <v>158.13</v>
      </c>
      <c r="O2520" s="38">
        <f t="shared" ca="1" si="296"/>
        <v>77435000</v>
      </c>
    </row>
    <row r="2521" spans="1:15" x14ac:dyDescent="0.4">
      <c r="A2521">
        <v>2506</v>
      </c>
      <c r="B2521" s="63">
        <v>41731</v>
      </c>
      <c r="C2521" s="37">
        <v>188.490005</v>
      </c>
      <c r="D2521" s="37">
        <v>189.13000500000001</v>
      </c>
      <c r="E2521" s="37">
        <v>188.13999899999999</v>
      </c>
      <c r="F2521" s="37">
        <v>188.88000500000001</v>
      </c>
      <c r="G2521" s="38">
        <v>78774000</v>
      </c>
      <c r="H2521" s="37">
        <v>158.339249</v>
      </c>
      <c r="I2521" s="41">
        <f t="shared" si="290"/>
        <v>0.8383060398584804</v>
      </c>
      <c r="J2521" s="41">
        <f t="shared" ca="1" si="291"/>
        <v>1</v>
      </c>
      <c r="K2521" s="37">
        <f t="shared" si="292"/>
        <v>158.01</v>
      </c>
      <c r="L2521" s="37">
        <f t="shared" si="293"/>
        <v>158.55000000000001</v>
      </c>
      <c r="M2521" s="37">
        <f t="shared" si="294"/>
        <v>157.72</v>
      </c>
      <c r="N2521" s="37">
        <f t="shared" si="295"/>
        <v>158.34</v>
      </c>
      <c r="O2521" s="38">
        <f t="shared" ca="1" si="296"/>
        <v>78774000</v>
      </c>
    </row>
    <row r="2522" spans="1:15" x14ac:dyDescent="0.4">
      <c r="A2522">
        <v>2507</v>
      </c>
      <c r="B2522" s="63">
        <v>41730</v>
      </c>
      <c r="C2522" s="37">
        <v>187.61999499999999</v>
      </c>
      <c r="D2522" s="37">
        <v>188.36000100000001</v>
      </c>
      <c r="E2522" s="37">
        <v>187</v>
      </c>
      <c r="F2522" s="37">
        <v>188.25</v>
      </c>
      <c r="G2522" s="38">
        <v>89193000</v>
      </c>
      <c r="H2522" s="37">
        <v>157.811127</v>
      </c>
      <c r="I2522" s="41">
        <f t="shared" si="290"/>
        <v>0.83830611952191236</v>
      </c>
      <c r="J2522" s="41">
        <f t="shared" ca="1" si="291"/>
        <v>1</v>
      </c>
      <c r="K2522" s="37">
        <f t="shared" si="292"/>
        <v>157.28</v>
      </c>
      <c r="L2522" s="37">
        <f t="shared" si="293"/>
        <v>157.9</v>
      </c>
      <c r="M2522" s="37">
        <f t="shared" si="294"/>
        <v>156.76</v>
      </c>
      <c r="N2522" s="37">
        <f t="shared" si="295"/>
        <v>157.81</v>
      </c>
      <c r="O2522" s="38">
        <f t="shared" ca="1" si="296"/>
        <v>89193000</v>
      </c>
    </row>
    <row r="2523" spans="1:15" x14ac:dyDescent="0.4">
      <c r="A2523">
        <v>2508</v>
      </c>
      <c r="B2523" s="63">
        <v>41729</v>
      </c>
      <c r="C2523" s="37">
        <v>186.66999799999999</v>
      </c>
      <c r="D2523" s="37">
        <v>187.300003</v>
      </c>
      <c r="E2523" s="37">
        <v>185.520004</v>
      </c>
      <c r="F2523" s="37">
        <v>187.009995</v>
      </c>
      <c r="G2523" s="38">
        <v>99745000</v>
      </c>
      <c r="H2523" s="37">
        <v>156.77162200000001</v>
      </c>
      <c r="I2523" s="41">
        <f t="shared" si="290"/>
        <v>0.83830611299679469</v>
      </c>
      <c r="J2523" s="41">
        <f t="shared" ca="1" si="291"/>
        <v>1</v>
      </c>
      <c r="K2523" s="37">
        <f t="shared" si="292"/>
        <v>156.49</v>
      </c>
      <c r="L2523" s="37">
        <f t="shared" si="293"/>
        <v>157.01</v>
      </c>
      <c r="M2523" s="37">
        <f t="shared" si="294"/>
        <v>155.52000000000001</v>
      </c>
      <c r="N2523" s="37">
        <f t="shared" si="295"/>
        <v>156.77000000000001</v>
      </c>
      <c r="O2523" s="38">
        <f t="shared" ca="1" si="296"/>
        <v>99745000</v>
      </c>
    </row>
    <row r="2524" spans="1:15" x14ac:dyDescent="0.4">
      <c r="A2524">
        <v>2509</v>
      </c>
      <c r="B2524" s="63">
        <v>41726</v>
      </c>
      <c r="C2524" s="37">
        <v>185.11000100000001</v>
      </c>
      <c r="D2524" s="37">
        <v>186.41999799999999</v>
      </c>
      <c r="E2524" s="37">
        <v>185</v>
      </c>
      <c r="F2524" s="37">
        <v>185.490005</v>
      </c>
      <c r="G2524" s="38">
        <v>101642000</v>
      </c>
      <c r="H2524" s="37">
        <v>155.49735999999999</v>
      </c>
      <c r="I2524" s="41">
        <f t="shared" si="290"/>
        <v>0.83830586990387967</v>
      </c>
      <c r="J2524" s="41">
        <f t="shared" ca="1" si="291"/>
        <v>1</v>
      </c>
      <c r="K2524" s="37">
        <f t="shared" si="292"/>
        <v>155.18</v>
      </c>
      <c r="L2524" s="37">
        <f t="shared" si="293"/>
        <v>156.28</v>
      </c>
      <c r="M2524" s="37">
        <f t="shared" si="294"/>
        <v>155.09</v>
      </c>
      <c r="N2524" s="37">
        <f t="shared" si="295"/>
        <v>155.5</v>
      </c>
      <c r="O2524" s="38">
        <f t="shared" ca="1" si="296"/>
        <v>101642000</v>
      </c>
    </row>
    <row r="2525" spans="1:15" x14ac:dyDescent="0.4">
      <c r="A2525">
        <v>2510</v>
      </c>
      <c r="B2525" s="63">
        <v>41725</v>
      </c>
      <c r="C2525" s="37">
        <v>184.75</v>
      </c>
      <c r="D2525" s="37">
        <v>185.33999600000001</v>
      </c>
      <c r="E2525" s="37">
        <v>183.89999399999999</v>
      </c>
      <c r="F2525" s="37">
        <v>184.58000200000001</v>
      </c>
      <c r="G2525" s="38">
        <v>142383000</v>
      </c>
      <c r="H2525" s="37">
        <v>154.73455799999999</v>
      </c>
      <c r="I2525" s="41">
        <f t="shared" si="290"/>
        <v>0.83830618877119734</v>
      </c>
      <c r="J2525" s="41">
        <f t="shared" ca="1" si="291"/>
        <v>1</v>
      </c>
      <c r="K2525" s="37">
        <f t="shared" si="292"/>
        <v>154.88</v>
      </c>
      <c r="L2525" s="37">
        <f t="shared" si="293"/>
        <v>155.37</v>
      </c>
      <c r="M2525" s="37">
        <f t="shared" si="294"/>
        <v>154.16</v>
      </c>
      <c r="N2525" s="37">
        <f t="shared" si="295"/>
        <v>154.72999999999999</v>
      </c>
      <c r="O2525" s="38">
        <f t="shared" ca="1" si="296"/>
        <v>142383000</v>
      </c>
    </row>
    <row r="2526" spans="1:15" x14ac:dyDescent="0.4">
      <c r="A2526">
        <v>2511</v>
      </c>
      <c r="B2526" s="63">
        <v>41724</v>
      </c>
      <c r="C2526" s="37">
        <v>187.03999300000001</v>
      </c>
      <c r="D2526" s="37">
        <v>187.33999600000001</v>
      </c>
      <c r="E2526" s="37">
        <v>184.91999799999999</v>
      </c>
      <c r="F2526" s="37">
        <v>184.970001</v>
      </c>
      <c r="G2526" s="38">
        <v>119843000</v>
      </c>
      <c r="H2526" s="37">
        <v>155.06146200000001</v>
      </c>
      <c r="I2526" s="41">
        <f t="shared" si="290"/>
        <v>0.8383060018472942</v>
      </c>
      <c r="J2526" s="41">
        <f t="shared" ca="1" si="291"/>
        <v>1</v>
      </c>
      <c r="K2526" s="37">
        <f t="shared" si="292"/>
        <v>156.80000000000001</v>
      </c>
      <c r="L2526" s="37">
        <f t="shared" si="293"/>
        <v>157.05000000000001</v>
      </c>
      <c r="M2526" s="37">
        <f t="shared" si="294"/>
        <v>155.02000000000001</v>
      </c>
      <c r="N2526" s="37">
        <f t="shared" si="295"/>
        <v>155.06</v>
      </c>
      <c r="O2526" s="38">
        <f t="shared" ca="1" si="296"/>
        <v>119843000</v>
      </c>
    </row>
    <row r="2527" spans="1:15" x14ac:dyDescent="0.4">
      <c r="A2527">
        <v>2512</v>
      </c>
      <c r="B2527" s="63">
        <v>41723</v>
      </c>
      <c r="C2527" s="37">
        <v>186.36999499999999</v>
      </c>
      <c r="D2527" s="37">
        <v>186.94000199999999</v>
      </c>
      <c r="E2527" s="37">
        <v>185.270004</v>
      </c>
      <c r="F2527" s="37">
        <v>186.30999800000001</v>
      </c>
      <c r="G2527" s="38">
        <v>103852000</v>
      </c>
      <c r="H2527" s="37">
        <v>156.184845</v>
      </c>
      <c r="I2527" s="41">
        <f t="shared" si="290"/>
        <v>0.83830629958999836</v>
      </c>
      <c r="J2527" s="41">
        <f t="shared" ca="1" si="291"/>
        <v>1</v>
      </c>
      <c r="K2527" s="37">
        <f t="shared" si="292"/>
        <v>156.24</v>
      </c>
      <c r="L2527" s="37">
        <f t="shared" si="293"/>
        <v>156.71</v>
      </c>
      <c r="M2527" s="37">
        <f t="shared" si="294"/>
        <v>155.31</v>
      </c>
      <c r="N2527" s="37">
        <f t="shared" si="295"/>
        <v>156.18</v>
      </c>
      <c r="O2527" s="38">
        <f t="shared" ca="1" si="296"/>
        <v>103852000</v>
      </c>
    </row>
    <row r="2528" spans="1:15" x14ac:dyDescent="0.4">
      <c r="A2528">
        <v>2513</v>
      </c>
      <c r="B2528" s="63">
        <v>41722</v>
      </c>
      <c r="C2528" s="37">
        <v>186.83999600000001</v>
      </c>
      <c r="D2528" s="37">
        <v>187.070007</v>
      </c>
      <c r="E2528" s="37">
        <v>184.61999499999999</v>
      </c>
      <c r="F2528" s="37">
        <v>185.429993</v>
      </c>
      <c r="G2528" s="38">
        <v>121411000</v>
      </c>
      <c r="H2528" s="37">
        <v>155.44708299999999</v>
      </c>
      <c r="I2528" s="41">
        <f t="shared" si="290"/>
        <v>0.83830603930400838</v>
      </c>
      <c r="J2528" s="41">
        <f t="shared" ca="1" si="291"/>
        <v>1</v>
      </c>
      <c r="K2528" s="37">
        <f t="shared" si="292"/>
        <v>156.63</v>
      </c>
      <c r="L2528" s="37">
        <f t="shared" si="293"/>
        <v>156.82</v>
      </c>
      <c r="M2528" s="37">
        <f t="shared" si="294"/>
        <v>154.77000000000001</v>
      </c>
      <c r="N2528" s="37">
        <f t="shared" si="295"/>
        <v>155.44999999999999</v>
      </c>
      <c r="O2528" s="38">
        <f t="shared" ca="1" si="296"/>
        <v>121411000</v>
      </c>
    </row>
    <row r="2529" spans="1:15" x14ac:dyDescent="0.4">
      <c r="A2529">
        <v>2514</v>
      </c>
      <c r="B2529" s="63">
        <v>41719</v>
      </c>
      <c r="C2529" s="37">
        <v>187.71000699999999</v>
      </c>
      <c r="D2529" s="37">
        <v>189.020004</v>
      </c>
      <c r="E2529" s="37">
        <v>186.029999</v>
      </c>
      <c r="F2529" s="37">
        <v>186.199997</v>
      </c>
      <c r="G2529" s="38">
        <v>163128000</v>
      </c>
      <c r="H2529" s="37">
        <v>156.09255999999999</v>
      </c>
      <c r="I2529" s="41">
        <f t="shared" si="290"/>
        <v>0.83830592113274849</v>
      </c>
      <c r="J2529" s="41">
        <f t="shared" ca="1" si="291"/>
        <v>1</v>
      </c>
      <c r="K2529" s="37">
        <f t="shared" si="292"/>
        <v>157.36000000000001</v>
      </c>
      <c r="L2529" s="37">
        <f t="shared" si="293"/>
        <v>158.46</v>
      </c>
      <c r="M2529" s="37">
        <f t="shared" si="294"/>
        <v>155.94999999999999</v>
      </c>
      <c r="N2529" s="37">
        <f t="shared" si="295"/>
        <v>156.09</v>
      </c>
      <c r="O2529" s="38">
        <f t="shared" ca="1" si="296"/>
        <v>163128000</v>
      </c>
    </row>
    <row r="2530" spans="1:15" x14ac:dyDescent="0.4">
      <c r="A2530">
        <v>2515</v>
      </c>
      <c r="B2530" s="63">
        <v>41718</v>
      </c>
      <c r="C2530" s="37">
        <v>186.25</v>
      </c>
      <c r="D2530" s="37">
        <v>187.88999899999999</v>
      </c>
      <c r="E2530" s="37">
        <v>185.91999799999999</v>
      </c>
      <c r="F2530" s="37">
        <v>187.75</v>
      </c>
      <c r="G2530" s="38">
        <v>117241000</v>
      </c>
      <c r="H2530" s="37">
        <v>156.70039399999999</v>
      </c>
      <c r="I2530" s="41">
        <f t="shared" si="290"/>
        <v>0.83462260452729686</v>
      </c>
      <c r="J2530" s="41">
        <f t="shared" ca="1" si="291"/>
        <v>1</v>
      </c>
      <c r="K2530" s="37">
        <f t="shared" si="292"/>
        <v>155.44999999999999</v>
      </c>
      <c r="L2530" s="37">
        <f t="shared" si="293"/>
        <v>156.82</v>
      </c>
      <c r="M2530" s="37">
        <f t="shared" si="294"/>
        <v>155.16999999999999</v>
      </c>
      <c r="N2530" s="37">
        <f t="shared" si="295"/>
        <v>156.69999999999999</v>
      </c>
      <c r="O2530" s="38">
        <f t="shared" ca="1" si="296"/>
        <v>117241000</v>
      </c>
    </row>
    <row r="2531" spans="1:15" x14ac:dyDescent="0.4">
      <c r="A2531">
        <v>2516</v>
      </c>
      <c r="B2531" s="63">
        <v>41717</v>
      </c>
      <c r="C2531" s="37">
        <v>187.679993</v>
      </c>
      <c r="D2531" s="37">
        <v>187.94000199999999</v>
      </c>
      <c r="E2531" s="37">
        <v>185.470001</v>
      </c>
      <c r="F2531" s="37">
        <v>186.66000399999999</v>
      </c>
      <c r="G2531" s="38">
        <v>176267300</v>
      </c>
      <c r="H2531" s="37">
        <v>155.79068000000001</v>
      </c>
      <c r="I2531" s="41">
        <f t="shared" si="290"/>
        <v>0.83462271864089332</v>
      </c>
      <c r="J2531" s="41">
        <f t="shared" ca="1" si="291"/>
        <v>1</v>
      </c>
      <c r="K2531" s="37">
        <f t="shared" si="292"/>
        <v>156.63999999999999</v>
      </c>
      <c r="L2531" s="37">
        <f t="shared" si="293"/>
        <v>156.86000000000001</v>
      </c>
      <c r="M2531" s="37">
        <f t="shared" si="294"/>
        <v>154.80000000000001</v>
      </c>
      <c r="N2531" s="37">
        <f t="shared" si="295"/>
        <v>155.79</v>
      </c>
      <c r="O2531" s="38">
        <f t="shared" ca="1" si="296"/>
        <v>176267300</v>
      </c>
    </row>
    <row r="2532" spans="1:15" x14ac:dyDescent="0.4">
      <c r="A2532">
        <v>2517</v>
      </c>
      <c r="B2532" s="63">
        <v>41716</v>
      </c>
      <c r="C2532" s="37">
        <v>186.71000699999999</v>
      </c>
      <c r="D2532" s="37">
        <v>187.91000399999999</v>
      </c>
      <c r="E2532" s="37">
        <v>186.509995</v>
      </c>
      <c r="F2532" s="37">
        <v>187.66000399999999</v>
      </c>
      <c r="G2532" s="38">
        <v>101804600</v>
      </c>
      <c r="H2532" s="37">
        <v>156.62527499999999</v>
      </c>
      <c r="I2532" s="41">
        <f t="shared" si="290"/>
        <v>0.83462257093418801</v>
      </c>
      <c r="J2532" s="41">
        <f t="shared" ca="1" si="291"/>
        <v>1</v>
      </c>
      <c r="K2532" s="37">
        <f t="shared" si="292"/>
        <v>155.83000000000001</v>
      </c>
      <c r="L2532" s="37">
        <f t="shared" si="293"/>
        <v>156.83000000000001</v>
      </c>
      <c r="M2532" s="37">
        <f t="shared" si="294"/>
        <v>155.66999999999999</v>
      </c>
      <c r="N2532" s="37">
        <f t="shared" si="295"/>
        <v>156.63</v>
      </c>
      <c r="O2532" s="38">
        <f t="shared" ca="1" si="296"/>
        <v>101804600</v>
      </c>
    </row>
    <row r="2533" spans="1:15" x14ac:dyDescent="0.4">
      <c r="A2533">
        <v>2518</v>
      </c>
      <c r="B2533" s="63">
        <v>41715</v>
      </c>
      <c r="C2533" s="37">
        <v>185.58999600000001</v>
      </c>
      <c r="D2533" s="37">
        <v>186.770004</v>
      </c>
      <c r="E2533" s="37">
        <v>185.509995</v>
      </c>
      <c r="F2533" s="37">
        <v>186.33000200000001</v>
      </c>
      <c r="G2533" s="38">
        <v>98359500</v>
      </c>
      <c r="H2533" s="37">
        <v>155.51521299999999</v>
      </c>
      <c r="I2533" s="41">
        <f t="shared" si="290"/>
        <v>0.83462250486102596</v>
      </c>
      <c r="J2533" s="41">
        <f t="shared" ca="1" si="291"/>
        <v>1</v>
      </c>
      <c r="K2533" s="37">
        <f t="shared" si="292"/>
        <v>154.9</v>
      </c>
      <c r="L2533" s="37">
        <f t="shared" si="293"/>
        <v>155.88</v>
      </c>
      <c r="M2533" s="37">
        <f t="shared" si="294"/>
        <v>154.83000000000001</v>
      </c>
      <c r="N2533" s="37">
        <f t="shared" si="295"/>
        <v>155.52000000000001</v>
      </c>
      <c r="O2533" s="38">
        <f t="shared" ca="1" si="296"/>
        <v>98359500</v>
      </c>
    </row>
    <row r="2534" spans="1:15" x14ac:dyDescent="0.4">
      <c r="A2534">
        <v>2519</v>
      </c>
      <c r="B2534" s="63">
        <v>41712</v>
      </c>
      <c r="C2534" s="37">
        <v>184.85000600000001</v>
      </c>
      <c r="D2534" s="37">
        <v>185.800003</v>
      </c>
      <c r="E2534" s="37">
        <v>184.44000199999999</v>
      </c>
      <c r="F2534" s="37">
        <v>184.66000399999999</v>
      </c>
      <c r="G2534" s="38">
        <v>153919600</v>
      </c>
      <c r="H2534" s="37">
        <v>154.12141399999999</v>
      </c>
      <c r="I2534" s="41">
        <f t="shared" si="290"/>
        <v>0.83462260728641591</v>
      </c>
      <c r="J2534" s="41">
        <f t="shared" ca="1" si="291"/>
        <v>1</v>
      </c>
      <c r="K2534" s="37">
        <f t="shared" si="292"/>
        <v>154.28</v>
      </c>
      <c r="L2534" s="37">
        <f t="shared" si="293"/>
        <v>155.07</v>
      </c>
      <c r="M2534" s="37">
        <f t="shared" si="294"/>
        <v>153.94</v>
      </c>
      <c r="N2534" s="37">
        <f t="shared" si="295"/>
        <v>154.12</v>
      </c>
      <c r="O2534" s="38">
        <f t="shared" ca="1" si="296"/>
        <v>153919600</v>
      </c>
    </row>
    <row r="2535" spans="1:15" x14ac:dyDescent="0.4">
      <c r="A2535">
        <v>2520</v>
      </c>
      <c r="B2535" s="63">
        <v>41711</v>
      </c>
      <c r="C2535" s="37">
        <v>187.83999600000001</v>
      </c>
      <c r="D2535" s="37">
        <v>187.990005</v>
      </c>
      <c r="E2535" s="37">
        <v>184.66000399999999</v>
      </c>
      <c r="F2535" s="37">
        <v>185.179993</v>
      </c>
      <c r="G2535" s="38">
        <v>155014300</v>
      </c>
      <c r="H2535" s="37">
        <v>154.55538899999999</v>
      </c>
      <c r="I2535" s="41">
        <f t="shared" si="290"/>
        <v>0.83462250157877471</v>
      </c>
      <c r="J2535" s="41">
        <f t="shared" ca="1" si="291"/>
        <v>1</v>
      </c>
      <c r="K2535" s="37">
        <f t="shared" si="292"/>
        <v>156.78</v>
      </c>
      <c r="L2535" s="37">
        <f t="shared" si="293"/>
        <v>156.9</v>
      </c>
      <c r="M2535" s="37">
        <f t="shared" si="294"/>
        <v>154.12</v>
      </c>
      <c r="N2535" s="37">
        <f t="shared" si="295"/>
        <v>154.56</v>
      </c>
      <c r="O2535" s="38">
        <f t="shared" ca="1" si="296"/>
        <v>155014300</v>
      </c>
    </row>
    <row r="2536" spans="1:15" x14ac:dyDescent="0.4">
      <c r="A2536">
        <v>2521</v>
      </c>
      <c r="B2536" s="63">
        <v>41710</v>
      </c>
      <c r="C2536" s="37">
        <v>186.320007</v>
      </c>
      <c r="D2536" s="37">
        <v>187.35000600000001</v>
      </c>
      <c r="E2536" s="37">
        <v>185.89999399999999</v>
      </c>
      <c r="F2536" s="37">
        <v>187.279999</v>
      </c>
      <c r="G2536" s="38">
        <v>104824400</v>
      </c>
      <c r="H2536" s="37">
        <v>156.30808999999999</v>
      </c>
      <c r="I2536" s="41">
        <f t="shared" si="290"/>
        <v>0.83462244144928677</v>
      </c>
      <c r="J2536" s="41">
        <f t="shared" ca="1" si="291"/>
        <v>1</v>
      </c>
      <c r="K2536" s="37">
        <f t="shared" si="292"/>
        <v>155.51</v>
      </c>
      <c r="L2536" s="37">
        <f t="shared" si="293"/>
        <v>156.37</v>
      </c>
      <c r="M2536" s="37">
        <f t="shared" si="294"/>
        <v>155.16</v>
      </c>
      <c r="N2536" s="37">
        <f t="shared" si="295"/>
        <v>156.31</v>
      </c>
      <c r="O2536" s="38">
        <f t="shared" ca="1" si="296"/>
        <v>104824400</v>
      </c>
    </row>
    <row r="2537" spans="1:15" x14ac:dyDescent="0.4">
      <c r="A2537">
        <v>2522</v>
      </c>
      <c r="B2537" s="63">
        <v>41709</v>
      </c>
      <c r="C2537" s="37">
        <v>188.44000199999999</v>
      </c>
      <c r="D2537" s="37">
        <v>188.71000699999999</v>
      </c>
      <c r="E2537" s="37">
        <v>186.800003</v>
      </c>
      <c r="F2537" s="37">
        <v>187.229996</v>
      </c>
      <c r="G2537" s="38">
        <v>99009100</v>
      </c>
      <c r="H2537" s="37">
        <v>156.26637299999999</v>
      </c>
      <c r="I2537" s="41">
        <f t="shared" si="290"/>
        <v>0.83462253024883892</v>
      </c>
      <c r="J2537" s="41">
        <f t="shared" ca="1" si="291"/>
        <v>1</v>
      </c>
      <c r="K2537" s="37">
        <f t="shared" si="292"/>
        <v>157.28</v>
      </c>
      <c r="L2537" s="37">
        <f t="shared" si="293"/>
        <v>157.5</v>
      </c>
      <c r="M2537" s="37">
        <f t="shared" si="294"/>
        <v>155.91</v>
      </c>
      <c r="N2537" s="37">
        <f t="shared" si="295"/>
        <v>156.27000000000001</v>
      </c>
      <c r="O2537" s="38">
        <f t="shared" ca="1" si="296"/>
        <v>99009100</v>
      </c>
    </row>
    <row r="2538" spans="1:15" x14ac:dyDescent="0.4">
      <c r="A2538">
        <v>2523</v>
      </c>
      <c r="B2538" s="63">
        <v>41708</v>
      </c>
      <c r="C2538" s="37">
        <v>187.970001</v>
      </c>
      <c r="D2538" s="37">
        <v>188.229996</v>
      </c>
      <c r="E2538" s="37">
        <v>187.08000200000001</v>
      </c>
      <c r="F2538" s="37">
        <v>188.16000399999999</v>
      </c>
      <c r="G2538" s="38">
        <v>74939200</v>
      </c>
      <c r="H2538" s="37">
        <v>157.04257200000001</v>
      </c>
      <c r="I2538" s="41">
        <f t="shared" si="290"/>
        <v>0.83462249501227703</v>
      </c>
      <c r="J2538" s="41">
        <f t="shared" ca="1" si="291"/>
        <v>1</v>
      </c>
      <c r="K2538" s="37">
        <f t="shared" si="292"/>
        <v>156.88</v>
      </c>
      <c r="L2538" s="37">
        <f t="shared" si="293"/>
        <v>157.1</v>
      </c>
      <c r="M2538" s="37">
        <f t="shared" si="294"/>
        <v>156.13999999999999</v>
      </c>
      <c r="N2538" s="37">
        <f t="shared" si="295"/>
        <v>157.04</v>
      </c>
      <c r="O2538" s="38">
        <f t="shared" ca="1" si="296"/>
        <v>74939200</v>
      </c>
    </row>
    <row r="2539" spans="1:15" x14ac:dyDescent="0.4">
      <c r="A2539">
        <v>2524</v>
      </c>
      <c r="B2539" s="63">
        <v>41705</v>
      </c>
      <c r="C2539" s="37">
        <v>188.96000699999999</v>
      </c>
      <c r="D2539" s="37">
        <v>188.96000699999999</v>
      </c>
      <c r="E2539" s="37">
        <v>187.429993</v>
      </c>
      <c r="F2539" s="37">
        <v>188.259995</v>
      </c>
      <c r="G2539" s="38">
        <v>114513500</v>
      </c>
      <c r="H2539" s="37">
        <v>157.125992</v>
      </c>
      <c r="I2539" s="41">
        <f t="shared" si="290"/>
        <v>0.83462231049140312</v>
      </c>
      <c r="J2539" s="41">
        <f t="shared" ca="1" si="291"/>
        <v>1</v>
      </c>
      <c r="K2539" s="37">
        <f t="shared" si="292"/>
        <v>157.71</v>
      </c>
      <c r="L2539" s="37">
        <f t="shared" si="293"/>
        <v>157.71</v>
      </c>
      <c r="M2539" s="37">
        <f t="shared" si="294"/>
        <v>156.43</v>
      </c>
      <c r="N2539" s="37">
        <f t="shared" si="295"/>
        <v>157.13</v>
      </c>
      <c r="O2539" s="38">
        <f t="shared" ca="1" si="296"/>
        <v>114513500</v>
      </c>
    </row>
    <row r="2540" spans="1:15" x14ac:dyDescent="0.4">
      <c r="A2540">
        <v>2525</v>
      </c>
      <c r="B2540" s="63">
        <v>41704</v>
      </c>
      <c r="C2540" s="37">
        <v>188.21000699999999</v>
      </c>
      <c r="D2540" s="37">
        <v>188.61000100000001</v>
      </c>
      <c r="E2540" s="37">
        <v>187.779999</v>
      </c>
      <c r="F2540" s="37">
        <v>188.179993</v>
      </c>
      <c r="G2540" s="38">
        <v>82516500</v>
      </c>
      <c r="H2540" s="37">
        <v>157.05921900000001</v>
      </c>
      <c r="I2540" s="41">
        <f t="shared" si="290"/>
        <v>0.83462230227631062</v>
      </c>
      <c r="J2540" s="41">
        <f t="shared" ca="1" si="291"/>
        <v>1</v>
      </c>
      <c r="K2540" s="37">
        <f t="shared" si="292"/>
        <v>157.08000000000001</v>
      </c>
      <c r="L2540" s="37">
        <f t="shared" si="293"/>
        <v>157.41999999999999</v>
      </c>
      <c r="M2540" s="37">
        <f t="shared" si="294"/>
        <v>156.72999999999999</v>
      </c>
      <c r="N2540" s="37">
        <f t="shared" si="295"/>
        <v>157.06</v>
      </c>
      <c r="O2540" s="38">
        <f t="shared" ca="1" si="296"/>
        <v>82516500</v>
      </c>
    </row>
    <row r="2541" spans="1:15" x14ac:dyDescent="0.4">
      <c r="A2541">
        <v>2526</v>
      </c>
      <c r="B2541" s="63">
        <v>41703</v>
      </c>
      <c r="C2541" s="37">
        <v>187.740005</v>
      </c>
      <c r="D2541" s="37">
        <v>188.070007</v>
      </c>
      <c r="E2541" s="37">
        <v>187.449997</v>
      </c>
      <c r="F2541" s="37">
        <v>187.75</v>
      </c>
      <c r="G2541" s="38">
        <v>88376900</v>
      </c>
      <c r="H2541" s="37">
        <v>156.70039399999999</v>
      </c>
      <c r="I2541" s="41">
        <f t="shared" si="290"/>
        <v>0.83462260452729686</v>
      </c>
      <c r="J2541" s="41">
        <f t="shared" ca="1" si="291"/>
        <v>1</v>
      </c>
      <c r="K2541" s="37">
        <f t="shared" si="292"/>
        <v>156.69</v>
      </c>
      <c r="L2541" s="37">
        <f t="shared" si="293"/>
        <v>156.97</v>
      </c>
      <c r="M2541" s="37">
        <f t="shared" si="294"/>
        <v>156.44999999999999</v>
      </c>
      <c r="N2541" s="37">
        <f t="shared" si="295"/>
        <v>156.69999999999999</v>
      </c>
      <c r="O2541" s="38">
        <f t="shared" ca="1" si="296"/>
        <v>88376900</v>
      </c>
    </row>
    <row r="2542" spans="1:15" x14ac:dyDescent="0.4">
      <c r="A2542">
        <v>2527</v>
      </c>
      <c r="B2542" s="63">
        <v>41702</v>
      </c>
      <c r="C2542" s="37">
        <v>186.78999300000001</v>
      </c>
      <c r="D2542" s="37">
        <v>187.979996</v>
      </c>
      <c r="E2542" s="37">
        <v>186.75</v>
      </c>
      <c r="F2542" s="37">
        <v>187.58000200000001</v>
      </c>
      <c r="G2542" s="38">
        <v>167545900</v>
      </c>
      <c r="H2542" s="37">
        <v>156.558502</v>
      </c>
      <c r="I2542" s="41">
        <f t="shared" si="290"/>
        <v>0.83462256280389635</v>
      </c>
      <c r="J2542" s="41">
        <f t="shared" ca="1" si="291"/>
        <v>1</v>
      </c>
      <c r="K2542" s="37">
        <f t="shared" si="292"/>
        <v>155.9</v>
      </c>
      <c r="L2542" s="37">
        <f t="shared" si="293"/>
        <v>156.88999999999999</v>
      </c>
      <c r="M2542" s="37">
        <f t="shared" si="294"/>
        <v>155.87</v>
      </c>
      <c r="N2542" s="37">
        <f t="shared" si="295"/>
        <v>156.56</v>
      </c>
      <c r="O2542" s="38">
        <f t="shared" ca="1" si="296"/>
        <v>167545900</v>
      </c>
    </row>
    <row r="2543" spans="1:15" x14ac:dyDescent="0.4">
      <c r="A2543">
        <v>2528</v>
      </c>
      <c r="B2543" s="63">
        <v>41701</v>
      </c>
      <c r="C2543" s="37">
        <v>184.64999399999999</v>
      </c>
      <c r="D2543" s="37">
        <v>185.449997</v>
      </c>
      <c r="E2543" s="37">
        <v>183.75</v>
      </c>
      <c r="F2543" s="37">
        <v>184.979996</v>
      </c>
      <c r="G2543" s="38">
        <v>167748500</v>
      </c>
      <c r="H2543" s="37">
        <v>154.388474</v>
      </c>
      <c r="I2543" s="41">
        <f t="shared" si="290"/>
        <v>0.83462253940150377</v>
      </c>
      <c r="J2543" s="41">
        <f t="shared" ca="1" si="291"/>
        <v>1</v>
      </c>
      <c r="K2543" s="37">
        <f t="shared" si="292"/>
        <v>154.11000000000001</v>
      </c>
      <c r="L2543" s="37">
        <f t="shared" si="293"/>
        <v>154.78</v>
      </c>
      <c r="M2543" s="37">
        <f t="shared" si="294"/>
        <v>153.36000000000001</v>
      </c>
      <c r="N2543" s="37">
        <f t="shared" si="295"/>
        <v>154.38999999999999</v>
      </c>
      <c r="O2543" s="38">
        <f t="shared" ca="1" si="296"/>
        <v>167748500</v>
      </c>
    </row>
    <row r="2544" spans="1:15" x14ac:dyDescent="0.4">
      <c r="A2544">
        <v>2529</v>
      </c>
      <c r="B2544" s="63">
        <v>41698</v>
      </c>
      <c r="C2544" s="37">
        <v>185.78999300000001</v>
      </c>
      <c r="D2544" s="37">
        <v>187.14999399999999</v>
      </c>
      <c r="E2544" s="37">
        <v>185.050003</v>
      </c>
      <c r="F2544" s="37">
        <v>186.28999300000001</v>
      </c>
      <c r="G2544" s="38">
        <v>150842000</v>
      </c>
      <c r="H2544" s="37">
        <v>155.48182700000001</v>
      </c>
      <c r="I2544" s="41">
        <f t="shared" si="290"/>
        <v>0.83462253927939112</v>
      </c>
      <c r="J2544" s="41">
        <f t="shared" ca="1" si="291"/>
        <v>1</v>
      </c>
      <c r="K2544" s="37">
        <f t="shared" si="292"/>
        <v>155.06</v>
      </c>
      <c r="L2544" s="37">
        <f t="shared" si="293"/>
        <v>156.19999999999999</v>
      </c>
      <c r="M2544" s="37">
        <f t="shared" si="294"/>
        <v>154.44999999999999</v>
      </c>
      <c r="N2544" s="37">
        <f t="shared" si="295"/>
        <v>155.47999999999999</v>
      </c>
      <c r="O2544" s="38">
        <f t="shared" ca="1" si="296"/>
        <v>150842000</v>
      </c>
    </row>
    <row r="2545" spans="1:15" x14ac:dyDescent="0.4">
      <c r="A2545">
        <v>2530</v>
      </c>
      <c r="B2545" s="63">
        <v>41697</v>
      </c>
      <c r="C2545" s="37">
        <v>184.58000200000001</v>
      </c>
      <c r="D2545" s="37">
        <v>185.86999499999999</v>
      </c>
      <c r="E2545" s="37">
        <v>184.36999499999999</v>
      </c>
      <c r="F2545" s="37">
        <v>185.820007</v>
      </c>
      <c r="G2545" s="38">
        <v>93880800</v>
      </c>
      <c r="H2545" s="37">
        <v>155.08955399999999</v>
      </c>
      <c r="I2545" s="41">
        <f t="shared" si="290"/>
        <v>0.83462247420967961</v>
      </c>
      <c r="J2545" s="41">
        <f t="shared" ca="1" si="291"/>
        <v>1</v>
      </c>
      <c r="K2545" s="37">
        <f t="shared" si="292"/>
        <v>154.05000000000001</v>
      </c>
      <c r="L2545" s="37">
        <f t="shared" si="293"/>
        <v>155.13</v>
      </c>
      <c r="M2545" s="37">
        <f t="shared" si="294"/>
        <v>153.88</v>
      </c>
      <c r="N2545" s="37">
        <f t="shared" si="295"/>
        <v>155.09</v>
      </c>
      <c r="O2545" s="38">
        <f t="shared" ca="1" si="296"/>
        <v>93880800</v>
      </c>
    </row>
    <row r="2546" spans="1:15" x14ac:dyDescent="0.4">
      <c r="A2546">
        <v>2531</v>
      </c>
      <c r="B2546" s="63">
        <v>41696</v>
      </c>
      <c r="C2546" s="37">
        <v>185.11000100000001</v>
      </c>
      <c r="D2546" s="37">
        <v>185.60000600000001</v>
      </c>
      <c r="E2546" s="37">
        <v>184.33000200000001</v>
      </c>
      <c r="F2546" s="37">
        <v>184.85000600000001</v>
      </c>
      <c r="G2546" s="38">
        <v>98677200</v>
      </c>
      <c r="H2546" s="37">
        <v>154.279968</v>
      </c>
      <c r="I2546" s="41">
        <f t="shared" si="290"/>
        <v>0.83462246682318197</v>
      </c>
      <c r="J2546" s="41">
        <f t="shared" ca="1" si="291"/>
        <v>1</v>
      </c>
      <c r="K2546" s="37">
        <f t="shared" si="292"/>
        <v>154.5</v>
      </c>
      <c r="L2546" s="37">
        <f t="shared" si="293"/>
        <v>154.91</v>
      </c>
      <c r="M2546" s="37">
        <f t="shared" si="294"/>
        <v>153.85</v>
      </c>
      <c r="N2546" s="37">
        <f t="shared" si="295"/>
        <v>154.28</v>
      </c>
      <c r="O2546" s="38">
        <f t="shared" ca="1" si="296"/>
        <v>98677200</v>
      </c>
    </row>
    <row r="2547" spans="1:15" x14ac:dyDescent="0.4">
      <c r="A2547">
        <v>2532</v>
      </c>
      <c r="B2547" s="63">
        <v>41695</v>
      </c>
      <c r="C2547" s="37">
        <v>185.05999800000001</v>
      </c>
      <c r="D2547" s="37">
        <v>185.58999600000001</v>
      </c>
      <c r="E2547" s="37">
        <v>184.229996</v>
      </c>
      <c r="F2547" s="37">
        <v>184.83999600000001</v>
      </c>
      <c r="G2547" s="38">
        <v>117085000</v>
      </c>
      <c r="H2547" s="37">
        <v>154.271591</v>
      </c>
      <c r="I2547" s="41">
        <f t="shared" si="290"/>
        <v>0.83462234547981695</v>
      </c>
      <c r="J2547" s="41">
        <f t="shared" ca="1" si="291"/>
        <v>1</v>
      </c>
      <c r="K2547" s="37">
        <f t="shared" si="292"/>
        <v>154.46</v>
      </c>
      <c r="L2547" s="37">
        <f t="shared" si="293"/>
        <v>154.9</v>
      </c>
      <c r="M2547" s="37">
        <f t="shared" si="294"/>
        <v>153.76</v>
      </c>
      <c r="N2547" s="37">
        <f t="shared" si="295"/>
        <v>154.27000000000001</v>
      </c>
      <c r="O2547" s="38">
        <f t="shared" ca="1" si="296"/>
        <v>117085000</v>
      </c>
    </row>
    <row r="2548" spans="1:15" x14ac:dyDescent="0.4">
      <c r="A2548">
        <v>2533</v>
      </c>
      <c r="B2548" s="63">
        <v>41694</v>
      </c>
      <c r="C2548" s="37">
        <v>184.279999</v>
      </c>
      <c r="D2548" s="37">
        <v>186.14999399999999</v>
      </c>
      <c r="E2548" s="37">
        <v>184.199997</v>
      </c>
      <c r="F2548" s="37">
        <v>184.91000399999999</v>
      </c>
      <c r="G2548" s="38">
        <v>114063900</v>
      </c>
      <c r="H2548" s="37">
        <v>154.33004800000001</v>
      </c>
      <c r="I2548" s="41">
        <f t="shared" si="290"/>
        <v>0.8346224901925805</v>
      </c>
      <c r="J2548" s="41">
        <f t="shared" ca="1" si="291"/>
        <v>1</v>
      </c>
      <c r="K2548" s="37">
        <f t="shared" si="292"/>
        <v>153.80000000000001</v>
      </c>
      <c r="L2548" s="37">
        <f t="shared" si="293"/>
        <v>155.36000000000001</v>
      </c>
      <c r="M2548" s="37">
        <f t="shared" si="294"/>
        <v>153.74</v>
      </c>
      <c r="N2548" s="37">
        <f t="shared" si="295"/>
        <v>154.33000000000001</v>
      </c>
      <c r="O2548" s="38">
        <f t="shared" ca="1" si="296"/>
        <v>114063900</v>
      </c>
    </row>
    <row r="2549" spans="1:15" x14ac:dyDescent="0.4">
      <c r="A2549">
        <v>2534</v>
      </c>
      <c r="B2549" s="63">
        <v>41691</v>
      </c>
      <c r="C2549" s="37">
        <v>184.449997</v>
      </c>
      <c r="D2549" s="37">
        <v>184.88999899999999</v>
      </c>
      <c r="E2549" s="37">
        <v>183.800003</v>
      </c>
      <c r="F2549" s="37">
        <v>183.88999899999999</v>
      </c>
      <c r="G2549" s="38">
        <v>118116400</v>
      </c>
      <c r="H2549" s="37">
        <v>153.478745</v>
      </c>
      <c r="I2549" s="41">
        <f t="shared" si="290"/>
        <v>0.83462257781620852</v>
      </c>
      <c r="J2549" s="41">
        <f t="shared" ca="1" si="291"/>
        <v>1</v>
      </c>
      <c r="K2549" s="37">
        <f t="shared" si="292"/>
        <v>153.94999999999999</v>
      </c>
      <c r="L2549" s="37">
        <f t="shared" si="293"/>
        <v>154.31</v>
      </c>
      <c r="M2549" s="37">
        <f t="shared" si="294"/>
        <v>153.4</v>
      </c>
      <c r="N2549" s="37">
        <f t="shared" si="295"/>
        <v>153.47999999999999</v>
      </c>
      <c r="O2549" s="38">
        <f t="shared" ca="1" si="296"/>
        <v>118116400</v>
      </c>
    </row>
    <row r="2550" spans="1:15" x14ac:dyDescent="0.4">
      <c r="A2550">
        <v>2535</v>
      </c>
      <c r="B2550" s="63">
        <v>41690</v>
      </c>
      <c r="C2550" s="37">
        <v>183.270004</v>
      </c>
      <c r="D2550" s="37">
        <v>184.520004</v>
      </c>
      <c r="E2550" s="37">
        <v>182.60000600000001</v>
      </c>
      <c r="F2550" s="37">
        <v>184.10000600000001</v>
      </c>
      <c r="G2550" s="38">
        <v>104998100</v>
      </c>
      <c r="H2550" s="37">
        <v>153.65403699999999</v>
      </c>
      <c r="I2550" s="41">
        <f t="shared" si="290"/>
        <v>0.83462266155493758</v>
      </c>
      <c r="J2550" s="41">
        <f t="shared" ca="1" si="291"/>
        <v>1</v>
      </c>
      <c r="K2550" s="37">
        <f t="shared" si="292"/>
        <v>152.96</v>
      </c>
      <c r="L2550" s="37">
        <f t="shared" si="293"/>
        <v>154</v>
      </c>
      <c r="M2550" s="37">
        <f t="shared" si="294"/>
        <v>152.4</v>
      </c>
      <c r="N2550" s="37">
        <f t="shared" si="295"/>
        <v>153.65</v>
      </c>
      <c r="O2550" s="38">
        <f t="shared" ca="1" si="296"/>
        <v>104998100</v>
      </c>
    </row>
    <row r="2551" spans="1:15" x14ac:dyDescent="0.4">
      <c r="A2551">
        <v>2536</v>
      </c>
      <c r="B2551" s="63">
        <v>41689</v>
      </c>
      <c r="C2551" s="37">
        <v>183.759995</v>
      </c>
      <c r="D2551" s="37">
        <v>184.949997</v>
      </c>
      <c r="E2551" s="37">
        <v>182.86999499999999</v>
      </c>
      <c r="F2551" s="37">
        <v>183.020004</v>
      </c>
      <c r="G2551" s="38">
        <v>126524300</v>
      </c>
      <c r="H2551" s="37">
        <v>152.75264000000001</v>
      </c>
      <c r="I2551" s="41">
        <f t="shared" si="290"/>
        <v>0.83462264594858171</v>
      </c>
      <c r="J2551" s="41">
        <f t="shared" ca="1" si="291"/>
        <v>1</v>
      </c>
      <c r="K2551" s="37">
        <f t="shared" si="292"/>
        <v>153.37</v>
      </c>
      <c r="L2551" s="37">
        <f t="shared" si="293"/>
        <v>154.36000000000001</v>
      </c>
      <c r="M2551" s="37">
        <f t="shared" si="294"/>
        <v>152.63</v>
      </c>
      <c r="N2551" s="37">
        <f t="shared" si="295"/>
        <v>152.75</v>
      </c>
      <c r="O2551" s="38">
        <f t="shared" ca="1" si="296"/>
        <v>126524300</v>
      </c>
    </row>
    <row r="2552" spans="1:15" x14ac:dyDescent="0.4">
      <c r="A2552">
        <v>2537</v>
      </c>
      <c r="B2552" s="63">
        <v>41688</v>
      </c>
      <c r="C2552" s="37">
        <v>184.179993</v>
      </c>
      <c r="D2552" s="37">
        <v>184.490005</v>
      </c>
      <c r="E2552" s="37">
        <v>183.64999399999999</v>
      </c>
      <c r="F2552" s="37">
        <v>184.240005</v>
      </c>
      <c r="G2552" s="38">
        <v>80460900</v>
      </c>
      <c r="H2552" s="37">
        <v>153.77082799999999</v>
      </c>
      <c r="I2552" s="41">
        <f t="shared" si="290"/>
        <v>0.83462236119674438</v>
      </c>
      <c r="J2552" s="41">
        <f t="shared" ca="1" si="291"/>
        <v>1</v>
      </c>
      <c r="K2552" s="37">
        <f t="shared" si="292"/>
        <v>153.72</v>
      </c>
      <c r="L2552" s="37">
        <f t="shared" si="293"/>
        <v>153.97999999999999</v>
      </c>
      <c r="M2552" s="37">
        <f t="shared" si="294"/>
        <v>153.28</v>
      </c>
      <c r="N2552" s="37">
        <f t="shared" si="295"/>
        <v>153.77000000000001</v>
      </c>
      <c r="O2552" s="38">
        <f t="shared" ca="1" si="296"/>
        <v>80460900</v>
      </c>
    </row>
    <row r="2553" spans="1:15" x14ac:dyDescent="0.4">
      <c r="A2553">
        <v>2538</v>
      </c>
      <c r="B2553" s="63">
        <v>41684</v>
      </c>
      <c r="C2553" s="37">
        <v>182.83999600000001</v>
      </c>
      <c r="D2553" s="37">
        <v>184.36000100000001</v>
      </c>
      <c r="E2553" s="37">
        <v>182.66999799999999</v>
      </c>
      <c r="F2553" s="37">
        <v>184.020004</v>
      </c>
      <c r="G2553" s="38">
        <v>96498400</v>
      </c>
      <c r="H2553" s="37">
        <v>153.587234</v>
      </c>
      <c r="I2553" s="41">
        <f t="shared" si="290"/>
        <v>0.83462249028100222</v>
      </c>
      <c r="J2553" s="41">
        <f t="shared" ca="1" si="291"/>
        <v>1</v>
      </c>
      <c r="K2553" s="37">
        <f t="shared" si="292"/>
        <v>152.6</v>
      </c>
      <c r="L2553" s="37">
        <f t="shared" si="293"/>
        <v>153.87</v>
      </c>
      <c r="M2553" s="37">
        <f t="shared" si="294"/>
        <v>152.46</v>
      </c>
      <c r="N2553" s="37">
        <f t="shared" si="295"/>
        <v>153.59</v>
      </c>
      <c r="O2553" s="38">
        <f t="shared" ca="1" si="296"/>
        <v>96498400</v>
      </c>
    </row>
    <row r="2554" spans="1:15" x14ac:dyDescent="0.4">
      <c r="A2554">
        <v>2539</v>
      </c>
      <c r="B2554" s="63">
        <v>41683</v>
      </c>
      <c r="C2554" s="37">
        <v>180.83999600000001</v>
      </c>
      <c r="D2554" s="37">
        <v>183.199997</v>
      </c>
      <c r="E2554" s="37">
        <v>180.83000200000001</v>
      </c>
      <c r="F2554" s="37">
        <v>183.009995</v>
      </c>
      <c r="G2554" s="38">
        <v>100542200</v>
      </c>
      <c r="H2554" s="37">
        <v>152.74426299999999</v>
      </c>
      <c r="I2554" s="41">
        <f t="shared" si="290"/>
        <v>0.83462251884111571</v>
      </c>
      <c r="J2554" s="41">
        <f t="shared" ca="1" si="291"/>
        <v>1</v>
      </c>
      <c r="K2554" s="37">
        <f t="shared" si="292"/>
        <v>150.93</v>
      </c>
      <c r="L2554" s="37">
        <f t="shared" si="293"/>
        <v>152.9</v>
      </c>
      <c r="M2554" s="37">
        <f t="shared" si="294"/>
        <v>150.91999999999999</v>
      </c>
      <c r="N2554" s="37">
        <f t="shared" si="295"/>
        <v>152.74</v>
      </c>
      <c r="O2554" s="38">
        <f t="shared" ca="1" si="296"/>
        <v>100542200</v>
      </c>
    </row>
    <row r="2555" spans="1:15" x14ac:dyDescent="0.4">
      <c r="A2555">
        <v>2540</v>
      </c>
      <c r="B2555" s="63">
        <v>41682</v>
      </c>
      <c r="C2555" s="37">
        <v>182.25</v>
      </c>
      <c r="D2555" s="37">
        <v>182.83000200000001</v>
      </c>
      <c r="E2555" s="37">
        <v>181.71000699999999</v>
      </c>
      <c r="F2555" s="37">
        <v>182.070007</v>
      </c>
      <c r="G2555" s="38">
        <v>94717700</v>
      </c>
      <c r="H2555" s="37">
        <v>151.95971700000001</v>
      </c>
      <c r="I2555" s="41">
        <f t="shared" si="290"/>
        <v>0.8346224592609589</v>
      </c>
      <c r="J2555" s="41">
        <f t="shared" ca="1" si="291"/>
        <v>1</v>
      </c>
      <c r="K2555" s="37">
        <f t="shared" si="292"/>
        <v>152.11000000000001</v>
      </c>
      <c r="L2555" s="37">
        <f t="shared" si="293"/>
        <v>152.59</v>
      </c>
      <c r="M2555" s="37">
        <f t="shared" si="294"/>
        <v>151.66</v>
      </c>
      <c r="N2555" s="37">
        <f t="shared" si="295"/>
        <v>151.96</v>
      </c>
      <c r="O2555" s="38">
        <f t="shared" ca="1" si="296"/>
        <v>94717700</v>
      </c>
    </row>
    <row r="2556" spans="1:15" x14ac:dyDescent="0.4">
      <c r="A2556">
        <v>2541</v>
      </c>
      <c r="B2556" s="63">
        <v>41681</v>
      </c>
      <c r="C2556" s="37">
        <v>180.16000399999999</v>
      </c>
      <c r="D2556" s="37">
        <v>182.44000199999999</v>
      </c>
      <c r="E2556" s="37">
        <v>180.03999300000001</v>
      </c>
      <c r="F2556" s="37">
        <v>181.979996</v>
      </c>
      <c r="G2556" s="38">
        <v>117814100</v>
      </c>
      <c r="H2556" s="37">
        <v>151.884567</v>
      </c>
      <c r="I2556" s="41">
        <f t="shared" si="290"/>
        <v>0.83462232299422623</v>
      </c>
      <c r="J2556" s="41">
        <f t="shared" ca="1" si="291"/>
        <v>1</v>
      </c>
      <c r="K2556" s="37">
        <f t="shared" si="292"/>
        <v>150.37</v>
      </c>
      <c r="L2556" s="37">
        <f t="shared" si="293"/>
        <v>152.27000000000001</v>
      </c>
      <c r="M2556" s="37">
        <f t="shared" si="294"/>
        <v>150.27000000000001</v>
      </c>
      <c r="N2556" s="37">
        <f t="shared" si="295"/>
        <v>151.88</v>
      </c>
      <c r="O2556" s="38">
        <f t="shared" ca="1" si="296"/>
        <v>117814100</v>
      </c>
    </row>
    <row r="2557" spans="1:15" x14ac:dyDescent="0.4">
      <c r="A2557">
        <v>2542</v>
      </c>
      <c r="B2557" s="63">
        <v>41680</v>
      </c>
      <c r="C2557" s="37">
        <v>179.699997</v>
      </c>
      <c r="D2557" s="37">
        <v>180.070007</v>
      </c>
      <c r="E2557" s="37">
        <v>179.21000699999999</v>
      </c>
      <c r="F2557" s="37">
        <v>180.009995</v>
      </c>
      <c r="G2557" s="38">
        <v>92218800</v>
      </c>
      <c r="H2557" s="37">
        <v>150.24037200000001</v>
      </c>
      <c r="I2557" s="41">
        <f t="shared" si="290"/>
        <v>0.83462238860681048</v>
      </c>
      <c r="J2557" s="41">
        <f t="shared" ca="1" si="291"/>
        <v>1</v>
      </c>
      <c r="K2557" s="37">
        <f t="shared" si="292"/>
        <v>149.97999999999999</v>
      </c>
      <c r="L2557" s="37">
        <f t="shared" si="293"/>
        <v>150.29</v>
      </c>
      <c r="M2557" s="37">
        <f t="shared" si="294"/>
        <v>149.57</v>
      </c>
      <c r="N2557" s="37">
        <f t="shared" si="295"/>
        <v>150.24</v>
      </c>
      <c r="O2557" s="38">
        <f t="shared" ca="1" si="296"/>
        <v>92218800</v>
      </c>
    </row>
    <row r="2558" spans="1:15" x14ac:dyDescent="0.4">
      <c r="A2558">
        <v>2543</v>
      </c>
      <c r="B2558" s="63">
        <v>41677</v>
      </c>
      <c r="C2558" s="37">
        <v>178.30999800000001</v>
      </c>
      <c r="D2558" s="37">
        <v>179.86999499999999</v>
      </c>
      <c r="E2558" s="37">
        <v>177.729996</v>
      </c>
      <c r="F2558" s="37">
        <v>179.679993</v>
      </c>
      <c r="G2558" s="38">
        <v>170787200</v>
      </c>
      <c r="H2558" s="37">
        <v>149.964966</v>
      </c>
      <c r="I2558" s="41">
        <f t="shared" si="290"/>
        <v>0.83462250580118846</v>
      </c>
      <c r="J2558" s="41">
        <f t="shared" ca="1" si="291"/>
        <v>1</v>
      </c>
      <c r="K2558" s="37">
        <f t="shared" si="292"/>
        <v>148.82</v>
      </c>
      <c r="L2558" s="37">
        <f t="shared" si="293"/>
        <v>150.12</v>
      </c>
      <c r="M2558" s="37">
        <f t="shared" si="294"/>
        <v>148.34</v>
      </c>
      <c r="N2558" s="37">
        <f t="shared" si="295"/>
        <v>149.96</v>
      </c>
      <c r="O2558" s="38">
        <f t="shared" ca="1" si="296"/>
        <v>170787200</v>
      </c>
    </row>
    <row r="2559" spans="1:15" x14ac:dyDescent="0.4">
      <c r="A2559">
        <v>2544</v>
      </c>
      <c r="B2559" s="63">
        <v>41676</v>
      </c>
      <c r="C2559" s="37">
        <v>175.58000200000001</v>
      </c>
      <c r="D2559" s="37">
        <v>177.479996</v>
      </c>
      <c r="E2559" s="37">
        <v>175.220001</v>
      </c>
      <c r="F2559" s="37">
        <v>177.479996</v>
      </c>
      <c r="G2559" s="38">
        <v>132877600</v>
      </c>
      <c r="H2559" s="37">
        <v>148.12884500000001</v>
      </c>
      <c r="I2559" s="41">
        <f t="shared" si="290"/>
        <v>0.83462276503544663</v>
      </c>
      <c r="J2559" s="41">
        <f t="shared" ca="1" si="291"/>
        <v>1</v>
      </c>
      <c r="K2559" s="37">
        <f t="shared" si="292"/>
        <v>146.54</v>
      </c>
      <c r="L2559" s="37">
        <f t="shared" si="293"/>
        <v>148.13</v>
      </c>
      <c r="M2559" s="37">
        <f t="shared" si="294"/>
        <v>146.24</v>
      </c>
      <c r="N2559" s="37">
        <f t="shared" si="295"/>
        <v>148.13</v>
      </c>
      <c r="O2559" s="38">
        <f t="shared" ca="1" si="296"/>
        <v>132877600</v>
      </c>
    </row>
    <row r="2560" spans="1:15" x14ac:dyDescent="0.4">
      <c r="A2560">
        <v>2545</v>
      </c>
      <c r="B2560" s="63">
        <v>41675</v>
      </c>
      <c r="C2560" s="37">
        <v>174.779999</v>
      </c>
      <c r="D2560" s="37">
        <v>175.55999800000001</v>
      </c>
      <c r="E2560" s="37">
        <v>173.71000699999999</v>
      </c>
      <c r="F2560" s="37">
        <v>175.16999799999999</v>
      </c>
      <c r="G2560" s="38">
        <v>164230500</v>
      </c>
      <c r="H2560" s="37">
        <v>146.20079000000001</v>
      </c>
      <c r="I2560" s="41">
        <f t="shared" si="290"/>
        <v>0.83462231928552066</v>
      </c>
      <c r="J2560" s="41">
        <f t="shared" ca="1" si="291"/>
        <v>1</v>
      </c>
      <c r="K2560" s="37">
        <f t="shared" si="292"/>
        <v>145.88</v>
      </c>
      <c r="L2560" s="37">
        <f t="shared" si="293"/>
        <v>146.53</v>
      </c>
      <c r="M2560" s="37">
        <f t="shared" si="294"/>
        <v>144.97999999999999</v>
      </c>
      <c r="N2560" s="37">
        <f t="shared" si="295"/>
        <v>146.19999999999999</v>
      </c>
      <c r="O2560" s="38">
        <f t="shared" ca="1" si="296"/>
        <v>164230500</v>
      </c>
    </row>
    <row r="2561" spans="1:15" x14ac:dyDescent="0.4">
      <c r="A2561">
        <v>2546</v>
      </c>
      <c r="B2561" s="63">
        <v>41674</v>
      </c>
      <c r="C2561" s="37">
        <v>174.949997</v>
      </c>
      <c r="D2561" s="37">
        <v>175.83999600000001</v>
      </c>
      <c r="E2561" s="37">
        <v>174.11000100000001</v>
      </c>
      <c r="F2561" s="37">
        <v>175.38999899999999</v>
      </c>
      <c r="G2561" s="38">
        <v>165012400</v>
      </c>
      <c r="H2561" s="37">
        <v>146.38441499999999</v>
      </c>
      <c r="I2561" s="41">
        <f t="shared" si="290"/>
        <v>0.83462236065124784</v>
      </c>
      <c r="J2561" s="41">
        <f t="shared" ca="1" si="291"/>
        <v>1</v>
      </c>
      <c r="K2561" s="37">
        <f t="shared" si="292"/>
        <v>146.02000000000001</v>
      </c>
      <c r="L2561" s="37">
        <f t="shared" si="293"/>
        <v>146.76</v>
      </c>
      <c r="M2561" s="37">
        <f t="shared" si="294"/>
        <v>145.32</v>
      </c>
      <c r="N2561" s="37">
        <f t="shared" si="295"/>
        <v>146.38</v>
      </c>
      <c r="O2561" s="38">
        <f t="shared" ca="1" si="296"/>
        <v>165012400</v>
      </c>
    </row>
    <row r="2562" spans="1:15" x14ac:dyDescent="0.4">
      <c r="A2562">
        <v>2547</v>
      </c>
      <c r="B2562" s="63">
        <v>41673</v>
      </c>
      <c r="C2562" s="37">
        <v>177.970001</v>
      </c>
      <c r="D2562" s="37">
        <v>178.36999499999999</v>
      </c>
      <c r="E2562" s="37">
        <v>173.83000200000001</v>
      </c>
      <c r="F2562" s="37">
        <v>174.16999799999999</v>
      </c>
      <c r="G2562" s="38">
        <v>254837100</v>
      </c>
      <c r="H2562" s="37">
        <v>145.36618000000001</v>
      </c>
      <c r="I2562" s="41">
        <f t="shared" si="290"/>
        <v>0.83462239001690763</v>
      </c>
      <c r="J2562" s="41">
        <f t="shared" ca="1" si="291"/>
        <v>1</v>
      </c>
      <c r="K2562" s="37">
        <f t="shared" si="292"/>
        <v>148.54</v>
      </c>
      <c r="L2562" s="37">
        <f t="shared" si="293"/>
        <v>148.87</v>
      </c>
      <c r="M2562" s="37">
        <f t="shared" si="294"/>
        <v>145.08000000000001</v>
      </c>
      <c r="N2562" s="37">
        <f t="shared" si="295"/>
        <v>145.37</v>
      </c>
      <c r="O2562" s="38">
        <f t="shared" ca="1" si="296"/>
        <v>254837100</v>
      </c>
    </row>
    <row r="2563" spans="1:15" x14ac:dyDescent="0.4">
      <c r="A2563">
        <v>2548</v>
      </c>
      <c r="B2563" s="63">
        <v>41670</v>
      </c>
      <c r="C2563" s="37">
        <v>177.009995</v>
      </c>
      <c r="D2563" s="37">
        <v>179.28999300000001</v>
      </c>
      <c r="E2563" s="37">
        <v>176.91999799999999</v>
      </c>
      <c r="F2563" s="37">
        <v>178.179993</v>
      </c>
      <c r="G2563" s="38">
        <v>194677900</v>
      </c>
      <c r="H2563" s="37">
        <v>148.71298200000001</v>
      </c>
      <c r="I2563" s="41">
        <f t="shared" si="290"/>
        <v>0.8346222238318306</v>
      </c>
      <c r="J2563" s="41">
        <f t="shared" ca="1" si="291"/>
        <v>1</v>
      </c>
      <c r="K2563" s="37">
        <f t="shared" si="292"/>
        <v>147.74</v>
      </c>
      <c r="L2563" s="37">
        <f t="shared" si="293"/>
        <v>149.63999999999999</v>
      </c>
      <c r="M2563" s="37">
        <f t="shared" si="294"/>
        <v>147.66</v>
      </c>
      <c r="N2563" s="37">
        <f t="shared" si="295"/>
        <v>148.71</v>
      </c>
      <c r="O2563" s="38">
        <f t="shared" ca="1" si="296"/>
        <v>194677900</v>
      </c>
    </row>
    <row r="2564" spans="1:15" x14ac:dyDescent="0.4">
      <c r="A2564">
        <v>2549</v>
      </c>
      <c r="B2564" s="63">
        <v>41669</v>
      </c>
      <c r="C2564" s="37">
        <v>178.83000200000001</v>
      </c>
      <c r="D2564" s="37">
        <v>179.80999800000001</v>
      </c>
      <c r="E2564" s="37">
        <v>178.259995</v>
      </c>
      <c r="F2564" s="37">
        <v>179.229996</v>
      </c>
      <c r="G2564" s="38">
        <v>118938100</v>
      </c>
      <c r="H2564" s="37">
        <v>149.58938599999999</v>
      </c>
      <c r="I2564" s="41">
        <f t="shared" si="290"/>
        <v>0.83462249254304499</v>
      </c>
      <c r="J2564" s="41">
        <f t="shared" ca="1" si="291"/>
        <v>1</v>
      </c>
      <c r="K2564" s="37">
        <f t="shared" si="292"/>
        <v>149.26</v>
      </c>
      <c r="L2564" s="37">
        <f t="shared" si="293"/>
        <v>150.07</v>
      </c>
      <c r="M2564" s="37">
        <f t="shared" si="294"/>
        <v>148.78</v>
      </c>
      <c r="N2564" s="37">
        <f t="shared" si="295"/>
        <v>149.59</v>
      </c>
      <c r="O2564" s="38">
        <f t="shared" ca="1" si="296"/>
        <v>118938100</v>
      </c>
    </row>
    <row r="2565" spans="1:15" x14ac:dyDescent="0.4">
      <c r="A2565">
        <v>2550</v>
      </c>
      <c r="B2565" s="63">
        <v>41668</v>
      </c>
      <c r="C2565" s="37">
        <v>177.58000200000001</v>
      </c>
      <c r="D2565" s="37">
        <v>178.550003</v>
      </c>
      <c r="E2565" s="37">
        <v>176.88000500000001</v>
      </c>
      <c r="F2565" s="37">
        <v>177.35000600000001</v>
      </c>
      <c r="G2565" s="38">
        <v>216597300</v>
      </c>
      <c r="H2565" s="37">
        <v>148.02032500000001</v>
      </c>
      <c r="I2565" s="41">
        <f t="shared" si="290"/>
        <v>0.83462261061327514</v>
      </c>
      <c r="J2565" s="41">
        <f t="shared" ca="1" si="291"/>
        <v>1</v>
      </c>
      <c r="K2565" s="37">
        <f t="shared" si="292"/>
        <v>148.21</v>
      </c>
      <c r="L2565" s="37">
        <f t="shared" si="293"/>
        <v>149.02000000000001</v>
      </c>
      <c r="M2565" s="37">
        <f t="shared" si="294"/>
        <v>147.63</v>
      </c>
      <c r="N2565" s="37">
        <f t="shared" si="295"/>
        <v>148.02000000000001</v>
      </c>
      <c r="O2565" s="38">
        <f t="shared" ca="1" si="296"/>
        <v>216597300</v>
      </c>
    </row>
    <row r="2566" spans="1:15" x14ac:dyDescent="0.4">
      <c r="A2566">
        <v>2551</v>
      </c>
      <c r="B2566" s="63">
        <v>41667</v>
      </c>
      <c r="C2566" s="37">
        <v>178.13999899999999</v>
      </c>
      <c r="D2566" s="37">
        <v>179.300003</v>
      </c>
      <c r="E2566" s="37">
        <v>178.11999499999999</v>
      </c>
      <c r="F2566" s="37">
        <v>179.070007</v>
      </c>
      <c r="G2566" s="38">
        <v>110463200</v>
      </c>
      <c r="H2566" s="37">
        <v>149.455826</v>
      </c>
      <c r="I2566" s="41">
        <f t="shared" si="290"/>
        <v>0.83462232734485786</v>
      </c>
      <c r="J2566" s="41">
        <f t="shared" ca="1" si="291"/>
        <v>1</v>
      </c>
      <c r="K2566" s="37">
        <f t="shared" si="292"/>
        <v>148.68</v>
      </c>
      <c r="L2566" s="37">
        <f t="shared" si="293"/>
        <v>149.65</v>
      </c>
      <c r="M2566" s="37">
        <f t="shared" si="294"/>
        <v>148.66</v>
      </c>
      <c r="N2566" s="37">
        <f t="shared" si="295"/>
        <v>149.46</v>
      </c>
      <c r="O2566" s="38">
        <f t="shared" ca="1" si="296"/>
        <v>110463200</v>
      </c>
    </row>
    <row r="2567" spans="1:15" x14ac:dyDescent="0.4">
      <c r="A2567">
        <v>2552</v>
      </c>
      <c r="B2567" s="63">
        <v>41666</v>
      </c>
      <c r="C2567" s="37">
        <v>179.05999800000001</v>
      </c>
      <c r="D2567" s="37">
        <v>179.520004</v>
      </c>
      <c r="E2567" s="37">
        <v>177.11999499999999</v>
      </c>
      <c r="F2567" s="37">
        <v>178.009995</v>
      </c>
      <c r="G2567" s="38">
        <v>180843100</v>
      </c>
      <c r="H2567" s="37">
        <v>148.57115200000001</v>
      </c>
      <c r="I2567" s="41">
        <f t="shared" si="290"/>
        <v>0.834622527796824</v>
      </c>
      <c r="J2567" s="41">
        <f t="shared" ca="1" si="291"/>
        <v>1</v>
      </c>
      <c r="K2567" s="37">
        <f t="shared" si="292"/>
        <v>149.44999999999999</v>
      </c>
      <c r="L2567" s="37">
        <f t="shared" si="293"/>
        <v>149.83000000000001</v>
      </c>
      <c r="M2567" s="37">
        <f t="shared" si="294"/>
        <v>147.83000000000001</v>
      </c>
      <c r="N2567" s="37">
        <f t="shared" si="295"/>
        <v>148.57</v>
      </c>
      <c r="O2567" s="38">
        <f t="shared" ca="1" si="296"/>
        <v>180843100</v>
      </c>
    </row>
    <row r="2568" spans="1:15" x14ac:dyDescent="0.4">
      <c r="A2568">
        <v>2553</v>
      </c>
      <c r="B2568" s="63">
        <v>41663</v>
      </c>
      <c r="C2568" s="37">
        <v>181.60000600000001</v>
      </c>
      <c r="D2568" s="37">
        <v>181.66000399999999</v>
      </c>
      <c r="E2568" s="37">
        <v>178.83000200000001</v>
      </c>
      <c r="F2568" s="37">
        <v>178.88999899999999</v>
      </c>
      <c r="G2568" s="38">
        <v>208677100</v>
      </c>
      <c r="H2568" s="37">
        <v>149.30560299999999</v>
      </c>
      <c r="I2568" s="41">
        <f t="shared" si="290"/>
        <v>0.83462241508537327</v>
      </c>
      <c r="J2568" s="41">
        <f t="shared" ca="1" si="291"/>
        <v>1</v>
      </c>
      <c r="K2568" s="37">
        <f t="shared" si="292"/>
        <v>151.57</v>
      </c>
      <c r="L2568" s="37">
        <f t="shared" si="293"/>
        <v>151.62</v>
      </c>
      <c r="M2568" s="37">
        <f t="shared" si="294"/>
        <v>149.26</v>
      </c>
      <c r="N2568" s="37">
        <f t="shared" si="295"/>
        <v>149.31</v>
      </c>
      <c r="O2568" s="38">
        <f t="shared" ca="1" si="296"/>
        <v>208677100</v>
      </c>
    </row>
    <row r="2569" spans="1:15" x14ac:dyDescent="0.4">
      <c r="A2569">
        <v>2554</v>
      </c>
      <c r="B2569" s="63">
        <v>41662</v>
      </c>
      <c r="C2569" s="37">
        <v>183.36999499999999</v>
      </c>
      <c r="D2569" s="37">
        <v>183.39999399999999</v>
      </c>
      <c r="E2569" s="37">
        <v>181.820007</v>
      </c>
      <c r="F2569" s="37">
        <v>182.78999300000001</v>
      </c>
      <c r="G2569" s="38">
        <v>132496900</v>
      </c>
      <c r="H2569" s="37">
        <v>152.56063800000001</v>
      </c>
      <c r="I2569" s="41">
        <f t="shared" si="290"/>
        <v>0.83462248395621963</v>
      </c>
      <c r="J2569" s="41">
        <f t="shared" ca="1" si="291"/>
        <v>1</v>
      </c>
      <c r="K2569" s="37">
        <f t="shared" si="292"/>
        <v>153.04</v>
      </c>
      <c r="L2569" s="37">
        <f t="shared" si="293"/>
        <v>153.07</v>
      </c>
      <c r="M2569" s="37">
        <f t="shared" si="294"/>
        <v>151.75</v>
      </c>
      <c r="N2569" s="37">
        <f t="shared" si="295"/>
        <v>152.56</v>
      </c>
      <c r="O2569" s="38">
        <f t="shared" ca="1" si="296"/>
        <v>132496900</v>
      </c>
    </row>
    <row r="2570" spans="1:15" x14ac:dyDescent="0.4">
      <c r="A2570">
        <v>2555</v>
      </c>
      <c r="B2570" s="63">
        <v>41661</v>
      </c>
      <c r="C2570" s="37">
        <v>184.490005</v>
      </c>
      <c r="D2570" s="37">
        <v>184.570007</v>
      </c>
      <c r="E2570" s="37">
        <v>183.91000399999999</v>
      </c>
      <c r="F2570" s="37">
        <v>184.300003</v>
      </c>
      <c r="G2570" s="38">
        <v>61270900</v>
      </c>
      <c r="H2570" s="37">
        <v>153.820953</v>
      </c>
      <c r="I2570" s="41">
        <f t="shared" si="290"/>
        <v>0.8346226288449925</v>
      </c>
      <c r="J2570" s="41">
        <f t="shared" ca="1" si="291"/>
        <v>1</v>
      </c>
      <c r="K2570" s="37">
        <f t="shared" si="292"/>
        <v>153.97999999999999</v>
      </c>
      <c r="L2570" s="37">
        <f t="shared" si="293"/>
        <v>154.05000000000001</v>
      </c>
      <c r="M2570" s="37">
        <f t="shared" si="294"/>
        <v>153.5</v>
      </c>
      <c r="N2570" s="37">
        <f t="shared" si="295"/>
        <v>153.82</v>
      </c>
      <c r="O2570" s="38">
        <f t="shared" ca="1" si="296"/>
        <v>61270900</v>
      </c>
    </row>
    <row r="2571" spans="1:15" x14ac:dyDescent="0.4">
      <c r="A2571">
        <v>2556</v>
      </c>
      <c r="B2571" s="63">
        <v>41660</v>
      </c>
      <c r="C2571" s="37">
        <v>184.699997</v>
      </c>
      <c r="D2571" s="37">
        <v>184.770004</v>
      </c>
      <c r="E2571" s="37">
        <v>183.050003</v>
      </c>
      <c r="F2571" s="37">
        <v>184.179993</v>
      </c>
      <c r="G2571" s="38">
        <v>88621200</v>
      </c>
      <c r="H2571" s="37">
        <v>153.72073399999999</v>
      </c>
      <c r="I2571" s="41">
        <f t="shared" si="290"/>
        <v>0.83462232512952694</v>
      </c>
      <c r="J2571" s="41">
        <f t="shared" ca="1" si="291"/>
        <v>1</v>
      </c>
      <c r="K2571" s="37">
        <f t="shared" si="292"/>
        <v>154.15</v>
      </c>
      <c r="L2571" s="37">
        <f t="shared" si="293"/>
        <v>154.21</v>
      </c>
      <c r="M2571" s="37">
        <f t="shared" si="294"/>
        <v>152.78</v>
      </c>
      <c r="N2571" s="37">
        <f t="shared" si="295"/>
        <v>153.72</v>
      </c>
      <c r="O2571" s="38">
        <f t="shared" ca="1" si="296"/>
        <v>88621200</v>
      </c>
    </row>
    <row r="2572" spans="1:15" x14ac:dyDescent="0.4">
      <c r="A2572">
        <v>2557</v>
      </c>
      <c r="B2572" s="63">
        <v>41656</v>
      </c>
      <c r="C2572" s="37">
        <v>184.10000600000001</v>
      </c>
      <c r="D2572" s="37">
        <v>184.449997</v>
      </c>
      <c r="E2572" s="37">
        <v>183.320007</v>
      </c>
      <c r="F2572" s="37">
        <v>183.63999899999999</v>
      </c>
      <c r="G2572" s="38">
        <v>107848700</v>
      </c>
      <c r="H2572" s="37">
        <v>153.27005</v>
      </c>
      <c r="I2572" s="41">
        <f t="shared" si="290"/>
        <v>0.83462236350807217</v>
      </c>
      <c r="J2572" s="41">
        <f t="shared" ca="1" si="291"/>
        <v>1</v>
      </c>
      <c r="K2572" s="37">
        <f t="shared" si="292"/>
        <v>153.65</v>
      </c>
      <c r="L2572" s="37">
        <f t="shared" si="293"/>
        <v>153.94999999999999</v>
      </c>
      <c r="M2572" s="37">
        <f t="shared" si="294"/>
        <v>153</v>
      </c>
      <c r="N2572" s="37">
        <f t="shared" si="295"/>
        <v>153.27000000000001</v>
      </c>
      <c r="O2572" s="38">
        <f t="shared" ca="1" si="296"/>
        <v>107848700</v>
      </c>
    </row>
    <row r="2573" spans="1:15" x14ac:dyDescent="0.4">
      <c r="A2573">
        <v>2558</v>
      </c>
      <c r="B2573" s="63">
        <v>41655</v>
      </c>
      <c r="C2573" s="37">
        <v>184.279999</v>
      </c>
      <c r="D2573" s="37">
        <v>184.66000399999999</v>
      </c>
      <c r="E2573" s="37">
        <v>183.83000200000001</v>
      </c>
      <c r="F2573" s="37">
        <v>184.41999799999999</v>
      </c>
      <c r="G2573" s="38">
        <v>72290600</v>
      </c>
      <c r="H2573" s="37">
        <v>153.921066</v>
      </c>
      <c r="I2573" s="41">
        <f t="shared" si="290"/>
        <v>0.83462242527515917</v>
      </c>
      <c r="J2573" s="41">
        <f t="shared" ca="1" si="291"/>
        <v>1</v>
      </c>
      <c r="K2573" s="37">
        <f t="shared" si="292"/>
        <v>153.80000000000001</v>
      </c>
      <c r="L2573" s="37">
        <f t="shared" si="293"/>
        <v>154.12</v>
      </c>
      <c r="M2573" s="37">
        <f t="shared" si="294"/>
        <v>153.43</v>
      </c>
      <c r="N2573" s="37">
        <f t="shared" si="295"/>
        <v>153.91999999999999</v>
      </c>
      <c r="O2573" s="38">
        <f t="shared" ca="1" si="296"/>
        <v>72290600</v>
      </c>
    </row>
    <row r="2574" spans="1:15" x14ac:dyDescent="0.4">
      <c r="A2574">
        <v>2559</v>
      </c>
      <c r="B2574" s="63">
        <v>41654</v>
      </c>
      <c r="C2574" s="37">
        <v>184.10000600000001</v>
      </c>
      <c r="D2574" s="37">
        <v>184.94000199999999</v>
      </c>
      <c r="E2574" s="37">
        <v>183.71000699999999</v>
      </c>
      <c r="F2574" s="37">
        <v>184.66000399999999</v>
      </c>
      <c r="G2574" s="38">
        <v>98525800</v>
      </c>
      <c r="H2574" s="37">
        <v>154.12141399999999</v>
      </c>
      <c r="I2574" s="41">
        <f t="shared" si="290"/>
        <v>0.83462260728641591</v>
      </c>
      <c r="J2574" s="41">
        <f t="shared" ca="1" si="291"/>
        <v>1</v>
      </c>
      <c r="K2574" s="37">
        <f t="shared" si="292"/>
        <v>153.65</v>
      </c>
      <c r="L2574" s="37">
        <f t="shared" si="293"/>
        <v>154.36000000000001</v>
      </c>
      <c r="M2574" s="37">
        <f t="shared" si="294"/>
        <v>153.33000000000001</v>
      </c>
      <c r="N2574" s="37">
        <f t="shared" si="295"/>
        <v>154.12</v>
      </c>
      <c r="O2574" s="38">
        <f t="shared" ca="1" si="296"/>
        <v>98525800</v>
      </c>
    </row>
    <row r="2575" spans="1:15" x14ac:dyDescent="0.4">
      <c r="A2575">
        <v>2560</v>
      </c>
      <c r="B2575" s="63">
        <v>41653</v>
      </c>
      <c r="C2575" s="37">
        <v>182.28999300000001</v>
      </c>
      <c r="D2575" s="37">
        <v>183.770004</v>
      </c>
      <c r="E2575" s="37">
        <v>181.949997</v>
      </c>
      <c r="F2575" s="37">
        <v>183.66999799999999</v>
      </c>
      <c r="G2575" s="38">
        <v>105016100</v>
      </c>
      <c r="H2575" s="37">
        <v>153.29510500000001</v>
      </c>
      <c r="I2575" s="41">
        <f t="shared" si="290"/>
        <v>0.83462245695674264</v>
      </c>
      <c r="J2575" s="41">
        <f t="shared" ca="1" si="291"/>
        <v>1</v>
      </c>
      <c r="K2575" s="37">
        <f t="shared" si="292"/>
        <v>152.13999999999999</v>
      </c>
      <c r="L2575" s="37">
        <f t="shared" si="293"/>
        <v>153.38</v>
      </c>
      <c r="M2575" s="37">
        <f t="shared" si="294"/>
        <v>151.86000000000001</v>
      </c>
      <c r="N2575" s="37">
        <f t="shared" si="295"/>
        <v>153.30000000000001</v>
      </c>
      <c r="O2575" s="38">
        <f t="shared" ca="1" si="296"/>
        <v>105016100</v>
      </c>
    </row>
    <row r="2576" spans="1:15" x14ac:dyDescent="0.4">
      <c r="A2576">
        <v>2561</v>
      </c>
      <c r="B2576" s="63">
        <v>41652</v>
      </c>
      <c r="C2576" s="37">
        <v>183.66999799999999</v>
      </c>
      <c r="D2576" s="37">
        <v>184.179993</v>
      </c>
      <c r="E2576" s="37">
        <v>181.33999600000001</v>
      </c>
      <c r="F2576" s="37">
        <v>181.69000199999999</v>
      </c>
      <c r="G2576" s="38">
        <v>149892000</v>
      </c>
      <c r="H2576" s="37">
        <v>151.64254800000001</v>
      </c>
      <c r="I2576" s="41">
        <f t="shared" si="290"/>
        <v>0.83462241362075618</v>
      </c>
      <c r="J2576" s="41">
        <f t="shared" ca="1" si="291"/>
        <v>1</v>
      </c>
      <c r="K2576" s="37">
        <f t="shared" si="292"/>
        <v>153.30000000000001</v>
      </c>
      <c r="L2576" s="37">
        <f t="shared" si="293"/>
        <v>153.72</v>
      </c>
      <c r="M2576" s="37">
        <f t="shared" si="294"/>
        <v>151.35</v>
      </c>
      <c r="N2576" s="37">
        <f t="shared" si="295"/>
        <v>151.63999999999999</v>
      </c>
      <c r="O2576" s="38">
        <f t="shared" ca="1" si="296"/>
        <v>149892000</v>
      </c>
    </row>
    <row r="2577" spans="1:15" x14ac:dyDescent="0.4">
      <c r="A2577">
        <v>2562</v>
      </c>
      <c r="B2577" s="63">
        <v>41649</v>
      </c>
      <c r="C2577" s="37">
        <v>183.949997</v>
      </c>
      <c r="D2577" s="37">
        <v>184.220001</v>
      </c>
      <c r="E2577" s="37">
        <v>183.009995</v>
      </c>
      <c r="F2577" s="37">
        <v>184.13999899999999</v>
      </c>
      <c r="G2577" s="38">
        <v>102026400</v>
      </c>
      <c r="H2577" s="37">
        <v>153.68734699999999</v>
      </c>
      <c r="I2577" s="41">
        <f t="shared" ref="I2577:I2640" si="297">IF(F2577=0,1,H2577/F2577)</f>
        <v>0.83462228649192072</v>
      </c>
      <c r="J2577" s="41">
        <f t="shared" ref="J2577:J2640" ca="1" si="298">INDEX(OFFSET($T$15,0,0,$S$13+1,1),MATCH(B2577,OFFSET($Q$15,0,0,$S$13+1,1),-1))</f>
        <v>1</v>
      </c>
      <c r="K2577" s="37">
        <f t="shared" ref="K2577:K2640" si="299">ROUND($I2577*C2577,2)</f>
        <v>153.53</v>
      </c>
      <c r="L2577" s="37">
        <f t="shared" ref="L2577:L2640" si="300">ROUND($I2577*D2577,2)</f>
        <v>153.75</v>
      </c>
      <c r="M2577" s="37">
        <f t="shared" ref="M2577:M2640" si="301">ROUND($I2577*E2577,2)</f>
        <v>152.74</v>
      </c>
      <c r="N2577" s="37">
        <f t="shared" ref="N2577:N2640" si="302">ROUND($I2577*F2577,2)</f>
        <v>153.69</v>
      </c>
      <c r="O2577" s="38">
        <f t="shared" ref="O2577:O2640" ca="1" si="303">G2577*J2577</f>
        <v>102026400</v>
      </c>
    </row>
    <row r="2578" spans="1:15" x14ac:dyDescent="0.4">
      <c r="A2578">
        <v>2563</v>
      </c>
      <c r="B2578" s="63">
        <v>41648</v>
      </c>
      <c r="C2578" s="37">
        <v>184.11000100000001</v>
      </c>
      <c r="D2578" s="37">
        <v>184.13000500000001</v>
      </c>
      <c r="E2578" s="37">
        <v>182.800003</v>
      </c>
      <c r="F2578" s="37">
        <v>183.63999899999999</v>
      </c>
      <c r="G2578" s="38">
        <v>90683400</v>
      </c>
      <c r="H2578" s="37">
        <v>153.27005</v>
      </c>
      <c r="I2578" s="41">
        <f t="shared" si="297"/>
        <v>0.83462236350807217</v>
      </c>
      <c r="J2578" s="41">
        <f t="shared" ca="1" si="298"/>
        <v>1</v>
      </c>
      <c r="K2578" s="37">
        <f t="shared" si="299"/>
        <v>153.66</v>
      </c>
      <c r="L2578" s="37">
        <f t="shared" si="300"/>
        <v>153.68</v>
      </c>
      <c r="M2578" s="37">
        <f t="shared" si="301"/>
        <v>152.57</v>
      </c>
      <c r="N2578" s="37">
        <f t="shared" si="302"/>
        <v>153.27000000000001</v>
      </c>
      <c r="O2578" s="38">
        <f t="shared" ca="1" si="303"/>
        <v>90683400</v>
      </c>
    </row>
    <row r="2579" spans="1:15" x14ac:dyDescent="0.4">
      <c r="A2579">
        <v>2564</v>
      </c>
      <c r="B2579" s="63">
        <v>41647</v>
      </c>
      <c r="C2579" s="37">
        <v>183.449997</v>
      </c>
      <c r="D2579" s="37">
        <v>183.83000200000001</v>
      </c>
      <c r="E2579" s="37">
        <v>182.88999899999999</v>
      </c>
      <c r="F2579" s="37">
        <v>183.520004</v>
      </c>
      <c r="G2579" s="38">
        <v>96582300</v>
      </c>
      <c r="H2579" s="37">
        <v>153.16995199999999</v>
      </c>
      <c r="I2579" s="41">
        <f t="shared" si="297"/>
        <v>0.83462264963769284</v>
      </c>
      <c r="J2579" s="41">
        <f t="shared" ca="1" si="298"/>
        <v>1</v>
      </c>
      <c r="K2579" s="37">
        <f t="shared" si="299"/>
        <v>153.11000000000001</v>
      </c>
      <c r="L2579" s="37">
        <f t="shared" si="300"/>
        <v>153.43</v>
      </c>
      <c r="M2579" s="37">
        <f t="shared" si="301"/>
        <v>152.63999999999999</v>
      </c>
      <c r="N2579" s="37">
        <f t="shared" si="302"/>
        <v>153.16999999999999</v>
      </c>
      <c r="O2579" s="38">
        <f t="shared" ca="1" si="303"/>
        <v>96582300</v>
      </c>
    </row>
    <row r="2580" spans="1:15" x14ac:dyDescent="0.4">
      <c r="A2580">
        <v>2565</v>
      </c>
      <c r="B2580" s="63">
        <v>41646</v>
      </c>
      <c r="C2580" s="37">
        <v>183.08999600000001</v>
      </c>
      <c r="D2580" s="37">
        <v>183.78999300000001</v>
      </c>
      <c r="E2580" s="37">
        <v>182.949997</v>
      </c>
      <c r="F2580" s="37">
        <v>183.479996</v>
      </c>
      <c r="G2580" s="38">
        <v>86144200</v>
      </c>
      <c r="H2580" s="37">
        <v>153.13651999999999</v>
      </c>
      <c r="I2580" s="41">
        <f t="shared" si="297"/>
        <v>0.83462242935736708</v>
      </c>
      <c r="J2580" s="41">
        <f t="shared" ca="1" si="298"/>
        <v>1</v>
      </c>
      <c r="K2580" s="37">
        <f t="shared" si="299"/>
        <v>152.81</v>
      </c>
      <c r="L2580" s="37">
        <f t="shared" si="300"/>
        <v>153.4</v>
      </c>
      <c r="M2580" s="37">
        <f t="shared" si="301"/>
        <v>152.69</v>
      </c>
      <c r="N2580" s="37">
        <f t="shared" si="302"/>
        <v>153.13999999999999</v>
      </c>
      <c r="O2580" s="38">
        <f t="shared" ca="1" si="303"/>
        <v>86144200</v>
      </c>
    </row>
    <row r="2581" spans="1:15" x14ac:dyDescent="0.4">
      <c r="A2581">
        <v>2566</v>
      </c>
      <c r="B2581" s="63">
        <v>41645</v>
      </c>
      <c r="C2581" s="37">
        <v>183.490005</v>
      </c>
      <c r="D2581" s="37">
        <v>183.55999800000001</v>
      </c>
      <c r="E2581" s="37">
        <v>182.08000200000001</v>
      </c>
      <c r="F2581" s="37">
        <v>182.36000100000001</v>
      </c>
      <c r="G2581" s="38">
        <v>108028200</v>
      </c>
      <c r="H2581" s="37">
        <v>152.201752</v>
      </c>
      <c r="I2581" s="41">
        <f t="shared" si="297"/>
        <v>0.8346224564892385</v>
      </c>
      <c r="J2581" s="41">
        <f t="shared" ca="1" si="298"/>
        <v>1</v>
      </c>
      <c r="K2581" s="37">
        <f t="shared" si="299"/>
        <v>153.13999999999999</v>
      </c>
      <c r="L2581" s="37">
        <f t="shared" si="300"/>
        <v>153.19999999999999</v>
      </c>
      <c r="M2581" s="37">
        <f t="shared" si="301"/>
        <v>151.97</v>
      </c>
      <c r="N2581" s="37">
        <f t="shared" si="302"/>
        <v>152.19999999999999</v>
      </c>
      <c r="O2581" s="38">
        <f t="shared" ca="1" si="303"/>
        <v>108028200</v>
      </c>
    </row>
    <row r="2582" spans="1:15" x14ac:dyDescent="0.4">
      <c r="A2582">
        <v>2567</v>
      </c>
      <c r="B2582" s="63">
        <v>41642</v>
      </c>
      <c r="C2582" s="37">
        <v>183.229996</v>
      </c>
      <c r="D2582" s="37">
        <v>183.60000600000001</v>
      </c>
      <c r="E2582" s="37">
        <v>182.63000500000001</v>
      </c>
      <c r="F2582" s="37">
        <v>182.88999899999999</v>
      </c>
      <c r="G2582" s="38">
        <v>81390600</v>
      </c>
      <c r="H2582" s="37">
        <v>152.64413500000001</v>
      </c>
      <c r="I2582" s="41">
        <f t="shared" si="297"/>
        <v>0.83462264658878371</v>
      </c>
      <c r="J2582" s="41">
        <f t="shared" ca="1" si="298"/>
        <v>1</v>
      </c>
      <c r="K2582" s="37">
        <f t="shared" si="299"/>
        <v>152.93</v>
      </c>
      <c r="L2582" s="37">
        <f t="shared" si="300"/>
        <v>153.24</v>
      </c>
      <c r="M2582" s="37">
        <f t="shared" si="301"/>
        <v>152.43</v>
      </c>
      <c r="N2582" s="37">
        <f t="shared" si="302"/>
        <v>152.63999999999999</v>
      </c>
      <c r="O2582" s="38">
        <f t="shared" ca="1" si="303"/>
        <v>81390600</v>
      </c>
    </row>
    <row r="2583" spans="1:15" x14ac:dyDescent="0.4">
      <c r="A2583">
        <v>2568</v>
      </c>
      <c r="B2583" s="63">
        <v>41641</v>
      </c>
      <c r="C2583" s="37">
        <v>183.979996</v>
      </c>
      <c r="D2583" s="37">
        <v>184.070007</v>
      </c>
      <c r="E2583" s="37">
        <v>182.479996</v>
      </c>
      <c r="F2583" s="37">
        <v>182.91999799999999</v>
      </c>
      <c r="G2583" s="38">
        <v>119636900</v>
      </c>
      <c r="H2583" s="37">
        <v>152.669174</v>
      </c>
      <c r="I2583" s="41">
        <f t="shared" si="297"/>
        <v>0.83462265290424942</v>
      </c>
      <c r="J2583" s="41">
        <f t="shared" ca="1" si="298"/>
        <v>1</v>
      </c>
      <c r="K2583" s="37">
        <f t="shared" si="299"/>
        <v>153.55000000000001</v>
      </c>
      <c r="L2583" s="37">
        <f t="shared" si="300"/>
        <v>153.63</v>
      </c>
      <c r="M2583" s="37">
        <f t="shared" si="301"/>
        <v>152.30000000000001</v>
      </c>
      <c r="N2583" s="37">
        <f t="shared" si="302"/>
        <v>152.66999999999999</v>
      </c>
      <c r="O2583" s="38">
        <f t="shared" ca="1" si="303"/>
        <v>119636900</v>
      </c>
    </row>
    <row r="2584" spans="1:15" x14ac:dyDescent="0.4">
      <c r="A2584">
        <v>2569</v>
      </c>
      <c r="B2584" s="63">
        <v>41639</v>
      </c>
      <c r="C2584" s="37">
        <v>184.070007</v>
      </c>
      <c r="D2584" s="37">
        <v>184.69000199999999</v>
      </c>
      <c r="E2584" s="37">
        <v>183.929993</v>
      </c>
      <c r="F2584" s="37">
        <v>184.69000199999999</v>
      </c>
      <c r="G2584" s="38">
        <v>86119900</v>
      </c>
      <c r="H2584" s="37">
        <v>154.146378</v>
      </c>
      <c r="I2584" s="41">
        <f t="shared" si="297"/>
        <v>0.83462221198091713</v>
      </c>
      <c r="J2584" s="41">
        <f t="shared" ca="1" si="298"/>
        <v>1</v>
      </c>
      <c r="K2584" s="37">
        <f t="shared" si="299"/>
        <v>153.63</v>
      </c>
      <c r="L2584" s="37">
        <f t="shared" si="300"/>
        <v>154.15</v>
      </c>
      <c r="M2584" s="37">
        <f t="shared" si="301"/>
        <v>153.51</v>
      </c>
      <c r="N2584" s="37">
        <f t="shared" si="302"/>
        <v>154.15</v>
      </c>
      <c r="O2584" s="38">
        <f t="shared" ca="1" si="303"/>
        <v>86119900</v>
      </c>
    </row>
    <row r="2585" spans="1:15" x14ac:dyDescent="0.4">
      <c r="A2585">
        <v>2570</v>
      </c>
      <c r="B2585" s="63">
        <v>41638</v>
      </c>
      <c r="C2585" s="37">
        <v>183.86999499999999</v>
      </c>
      <c r="D2585" s="37">
        <v>184.020004</v>
      </c>
      <c r="E2585" s="37">
        <v>183.58000200000001</v>
      </c>
      <c r="F2585" s="37">
        <v>183.820007</v>
      </c>
      <c r="G2585" s="38">
        <v>56857000</v>
      </c>
      <c r="H2585" s="37">
        <v>153.42027300000001</v>
      </c>
      <c r="I2585" s="41">
        <f t="shared" si="297"/>
        <v>0.83462227808532297</v>
      </c>
      <c r="J2585" s="41">
        <f t="shared" ca="1" si="298"/>
        <v>1</v>
      </c>
      <c r="K2585" s="37">
        <f t="shared" si="299"/>
        <v>153.46</v>
      </c>
      <c r="L2585" s="37">
        <f t="shared" si="300"/>
        <v>153.59</v>
      </c>
      <c r="M2585" s="37">
        <f t="shared" si="301"/>
        <v>153.22</v>
      </c>
      <c r="N2585" s="37">
        <f t="shared" si="302"/>
        <v>153.41999999999999</v>
      </c>
      <c r="O2585" s="38">
        <f t="shared" ca="1" si="303"/>
        <v>56857000</v>
      </c>
    </row>
    <row r="2586" spans="1:15" x14ac:dyDescent="0.4">
      <c r="A2586">
        <v>2571</v>
      </c>
      <c r="B2586" s="63">
        <v>41635</v>
      </c>
      <c r="C2586" s="37">
        <v>184.10000600000001</v>
      </c>
      <c r="D2586" s="37">
        <v>184.179993</v>
      </c>
      <c r="E2586" s="37">
        <v>183.66000399999999</v>
      </c>
      <c r="F2586" s="37">
        <v>183.85000600000001</v>
      </c>
      <c r="G2586" s="38">
        <v>61814000</v>
      </c>
      <c r="H2586" s="37">
        <v>153.44534300000001</v>
      </c>
      <c r="I2586" s="41">
        <f t="shared" si="297"/>
        <v>0.83462245304468474</v>
      </c>
      <c r="J2586" s="41">
        <f t="shared" ca="1" si="298"/>
        <v>1</v>
      </c>
      <c r="K2586" s="37">
        <f t="shared" si="299"/>
        <v>153.65</v>
      </c>
      <c r="L2586" s="37">
        <f t="shared" si="300"/>
        <v>153.72</v>
      </c>
      <c r="M2586" s="37">
        <f t="shared" si="301"/>
        <v>153.29</v>
      </c>
      <c r="N2586" s="37">
        <f t="shared" si="302"/>
        <v>153.44999999999999</v>
      </c>
      <c r="O2586" s="38">
        <f t="shared" ca="1" si="303"/>
        <v>61814000</v>
      </c>
    </row>
    <row r="2587" spans="1:15" x14ac:dyDescent="0.4">
      <c r="A2587">
        <v>2572</v>
      </c>
      <c r="B2587" s="63">
        <v>41634</v>
      </c>
      <c r="C2587" s="37">
        <v>183.33999600000001</v>
      </c>
      <c r="D2587" s="37">
        <v>183.96000699999999</v>
      </c>
      <c r="E2587" s="37">
        <v>183.320007</v>
      </c>
      <c r="F2587" s="37">
        <v>183.86000100000001</v>
      </c>
      <c r="G2587" s="38">
        <v>63365000</v>
      </c>
      <c r="H2587" s="37">
        <v>153.45368999999999</v>
      </c>
      <c r="I2587" s="41">
        <f t="shared" si="297"/>
        <v>0.83462247995962968</v>
      </c>
      <c r="J2587" s="41">
        <f t="shared" ca="1" si="298"/>
        <v>1</v>
      </c>
      <c r="K2587" s="37">
        <f t="shared" si="299"/>
        <v>153.02000000000001</v>
      </c>
      <c r="L2587" s="37">
        <f t="shared" si="300"/>
        <v>153.54</v>
      </c>
      <c r="M2587" s="37">
        <f t="shared" si="301"/>
        <v>153</v>
      </c>
      <c r="N2587" s="37">
        <f t="shared" si="302"/>
        <v>153.44999999999999</v>
      </c>
      <c r="O2587" s="38">
        <f t="shared" ca="1" si="303"/>
        <v>63365000</v>
      </c>
    </row>
    <row r="2588" spans="1:15" x14ac:dyDescent="0.4">
      <c r="A2588">
        <v>2573</v>
      </c>
      <c r="B2588" s="63">
        <v>41632</v>
      </c>
      <c r="C2588" s="37">
        <v>182.53999300000001</v>
      </c>
      <c r="D2588" s="37">
        <v>183.009995</v>
      </c>
      <c r="E2588" s="37">
        <v>182.529999</v>
      </c>
      <c r="F2588" s="37">
        <v>182.929993</v>
      </c>
      <c r="G2588" s="38">
        <v>45368800</v>
      </c>
      <c r="H2588" s="37">
        <v>152.677505</v>
      </c>
      <c r="I2588" s="41">
        <f t="shared" si="297"/>
        <v>0.83462259247995485</v>
      </c>
      <c r="J2588" s="41">
        <f t="shared" ca="1" si="298"/>
        <v>1</v>
      </c>
      <c r="K2588" s="37">
        <f t="shared" si="299"/>
        <v>152.35</v>
      </c>
      <c r="L2588" s="37">
        <f t="shared" si="300"/>
        <v>152.74</v>
      </c>
      <c r="M2588" s="37">
        <f t="shared" si="301"/>
        <v>152.34</v>
      </c>
      <c r="N2588" s="37">
        <f t="shared" si="302"/>
        <v>152.68</v>
      </c>
      <c r="O2588" s="38">
        <f t="shared" ca="1" si="303"/>
        <v>45368800</v>
      </c>
    </row>
    <row r="2589" spans="1:15" x14ac:dyDescent="0.4">
      <c r="A2589">
        <v>2574</v>
      </c>
      <c r="B2589" s="63">
        <v>41631</v>
      </c>
      <c r="C2589" s="37">
        <v>182.449997</v>
      </c>
      <c r="D2589" s="37">
        <v>182.63999899999999</v>
      </c>
      <c r="E2589" s="37">
        <v>182.070007</v>
      </c>
      <c r="F2589" s="37">
        <v>182.529999</v>
      </c>
      <c r="G2589" s="38">
        <v>85598000</v>
      </c>
      <c r="H2589" s="37">
        <v>152.343658</v>
      </c>
      <c r="I2589" s="41">
        <f t="shared" si="297"/>
        <v>0.83462257620458324</v>
      </c>
      <c r="J2589" s="41">
        <f t="shared" ca="1" si="298"/>
        <v>1</v>
      </c>
      <c r="K2589" s="37">
        <f t="shared" si="299"/>
        <v>152.28</v>
      </c>
      <c r="L2589" s="37">
        <f t="shared" si="300"/>
        <v>152.44</v>
      </c>
      <c r="M2589" s="37">
        <f t="shared" si="301"/>
        <v>151.96</v>
      </c>
      <c r="N2589" s="37">
        <f t="shared" si="302"/>
        <v>152.34</v>
      </c>
      <c r="O2589" s="38">
        <f t="shared" ca="1" si="303"/>
        <v>85598000</v>
      </c>
    </row>
    <row r="2590" spans="1:15" x14ac:dyDescent="0.4">
      <c r="A2590">
        <v>2575</v>
      </c>
      <c r="B2590" s="63">
        <v>41628</v>
      </c>
      <c r="C2590" s="37">
        <v>180.69000199999999</v>
      </c>
      <c r="D2590" s="37">
        <v>181.990005</v>
      </c>
      <c r="E2590" s="37">
        <v>180.570007</v>
      </c>
      <c r="F2590" s="37">
        <v>181.55999800000001</v>
      </c>
      <c r="G2590" s="38">
        <v>197087000</v>
      </c>
      <c r="H2590" s="37">
        <v>151.53405799999999</v>
      </c>
      <c r="I2590" s="41">
        <f t="shared" si="297"/>
        <v>0.83462249211965722</v>
      </c>
      <c r="J2590" s="41">
        <f t="shared" ca="1" si="298"/>
        <v>1</v>
      </c>
      <c r="K2590" s="37">
        <f t="shared" si="299"/>
        <v>150.81</v>
      </c>
      <c r="L2590" s="37">
        <f t="shared" si="300"/>
        <v>151.88999999999999</v>
      </c>
      <c r="M2590" s="37">
        <f t="shared" si="301"/>
        <v>150.71</v>
      </c>
      <c r="N2590" s="37">
        <f t="shared" si="302"/>
        <v>151.53</v>
      </c>
      <c r="O2590" s="38">
        <f t="shared" ca="1" si="303"/>
        <v>197087000</v>
      </c>
    </row>
    <row r="2591" spans="1:15" x14ac:dyDescent="0.4">
      <c r="A2591">
        <v>2576</v>
      </c>
      <c r="B2591" s="63">
        <v>41627</v>
      </c>
      <c r="C2591" s="37">
        <v>181.179993</v>
      </c>
      <c r="D2591" s="37">
        <v>181.699997</v>
      </c>
      <c r="E2591" s="37">
        <v>180.71000699999999</v>
      </c>
      <c r="F2591" s="37">
        <v>181.490005</v>
      </c>
      <c r="G2591" s="38">
        <v>136531200</v>
      </c>
      <c r="H2591" s="37">
        <v>150.65768399999999</v>
      </c>
      <c r="I2591" s="41">
        <f t="shared" si="297"/>
        <v>0.83011559782589672</v>
      </c>
      <c r="J2591" s="41">
        <f t="shared" ca="1" si="298"/>
        <v>1</v>
      </c>
      <c r="K2591" s="37">
        <f t="shared" si="299"/>
        <v>150.4</v>
      </c>
      <c r="L2591" s="37">
        <f t="shared" si="300"/>
        <v>150.83000000000001</v>
      </c>
      <c r="M2591" s="37">
        <f t="shared" si="301"/>
        <v>150.01</v>
      </c>
      <c r="N2591" s="37">
        <f t="shared" si="302"/>
        <v>150.66</v>
      </c>
      <c r="O2591" s="38">
        <f t="shared" ca="1" si="303"/>
        <v>136531200</v>
      </c>
    </row>
    <row r="2592" spans="1:15" x14ac:dyDescent="0.4">
      <c r="A2592">
        <v>2577</v>
      </c>
      <c r="B2592" s="63">
        <v>41626</v>
      </c>
      <c r="C2592" s="37">
        <v>178.91999799999999</v>
      </c>
      <c r="D2592" s="37">
        <v>181.729996</v>
      </c>
      <c r="E2592" s="37">
        <v>177.320007</v>
      </c>
      <c r="F2592" s="37">
        <v>181.699997</v>
      </c>
      <c r="G2592" s="38">
        <v>234906000</v>
      </c>
      <c r="H2592" s="37">
        <v>150.83204699999999</v>
      </c>
      <c r="I2592" s="41">
        <f t="shared" si="297"/>
        <v>0.830115847497785</v>
      </c>
      <c r="J2592" s="41">
        <f t="shared" ca="1" si="298"/>
        <v>1</v>
      </c>
      <c r="K2592" s="37">
        <f t="shared" si="299"/>
        <v>148.52000000000001</v>
      </c>
      <c r="L2592" s="37">
        <f t="shared" si="300"/>
        <v>150.86000000000001</v>
      </c>
      <c r="M2592" s="37">
        <f t="shared" si="301"/>
        <v>147.19999999999999</v>
      </c>
      <c r="N2592" s="37">
        <f t="shared" si="302"/>
        <v>150.83000000000001</v>
      </c>
      <c r="O2592" s="38">
        <f t="shared" ca="1" si="303"/>
        <v>234906000</v>
      </c>
    </row>
    <row r="2593" spans="1:15" x14ac:dyDescent="0.4">
      <c r="A2593">
        <v>2578</v>
      </c>
      <c r="B2593" s="63">
        <v>41625</v>
      </c>
      <c r="C2593" s="37">
        <v>179.38000500000001</v>
      </c>
      <c r="D2593" s="37">
        <v>179.41000399999999</v>
      </c>
      <c r="E2593" s="37">
        <v>178.25</v>
      </c>
      <c r="F2593" s="37">
        <v>178.64999399999999</v>
      </c>
      <c r="G2593" s="38">
        <v>89886000</v>
      </c>
      <c r="H2593" s="37">
        <v>148.300217</v>
      </c>
      <c r="I2593" s="41">
        <f t="shared" si="297"/>
        <v>0.83011599205539299</v>
      </c>
      <c r="J2593" s="41">
        <f t="shared" ca="1" si="298"/>
        <v>1</v>
      </c>
      <c r="K2593" s="37">
        <f t="shared" si="299"/>
        <v>148.91</v>
      </c>
      <c r="L2593" s="37">
        <f t="shared" si="300"/>
        <v>148.93</v>
      </c>
      <c r="M2593" s="37">
        <f t="shared" si="301"/>
        <v>147.97</v>
      </c>
      <c r="N2593" s="37">
        <f t="shared" si="302"/>
        <v>148.30000000000001</v>
      </c>
      <c r="O2593" s="38">
        <f t="shared" ca="1" si="303"/>
        <v>89886000</v>
      </c>
    </row>
    <row r="2594" spans="1:15" x14ac:dyDescent="0.4">
      <c r="A2594">
        <v>2579</v>
      </c>
      <c r="B2594" s="63">
        <v>41624</v>
      </c>
      <c r="C2594" s="37">
        <v>178.949997</v>
      </c>
      <c r="D2594" s="37">
        <v>179.80999800000001</v>
      </c>
      <c r="E2594" s="37">
        <v>178.89999399999999</v>
      </c>
      <c r="F2594" s="37">
        <v>179.220001</v>
      </c>
      <c r="G2594" s="38">
        <v>96195000</v>
      </c>
      <c r="H2594" s="37">
        <v>148.77336099999999</v>
      </c>
      <c r="I2594" s="41">
        <f t="shared" si="297"/>
        <v>0.83011583623414886</v>
      </c>
      <c r="J2594" s="41">
        <f t="shared" ca="1" si="298"/>
        <v>1</v>
      </c>
      <c r="K2594" s="37">
        <f t="shared" si="299"/>
        <v>148.55000000000001</v>
      </c>
      <c r="L2594" s="37">
        <f t="shared" si="300"/>
        <v>149.26</v>
      </c>
      <c r="M2594" s="37">
        <f t="shared" si="301"/>
        <v>148.51</v>
      </c>
      <c r="N2594" s="37">
        <f t="shared" si="302"/>
        <v>148.77000000000001</v>
      </c>
      <c r="O2594" s="38">
        <f t="shared" ca="1" si="303"/>
        <v>96195000</v>
      </c>
    </row>
    <row r="2595" spans="1:15" x14ac:dyDescent="0.4">
      <c r="A2595">
        <v>2580</v>
      </c>
      <c r="B2595" s="63">
        <v>41621</v>
      </c>
      <c r="C2595" s="37">
        <v>178.5</v>
      </c>
      <c r="D2595" s="37">
        <v>178.66000399999999</v>
      </c>
      <c r="E2595" s="37">
        <v>177.770004</v>
      </c>
      <c r="F2595" s="37">
        <v>178.11000100000001</v>
      </c>
      <c r="G2595" s="38">
        <v>107808000</v>
      </c>
      <c r="H2595" s="37">
        <v>147.851913</v>
      </c>
      <c r="I2595" s="41">
        <f t="shared" si="297"/>
        <v>0.83011572719041193</v>
      </c>
      <c r="J2595" s="41">
        <f t="shared" ca="1" si="298"/>
        <v>1</v>
      </c>
      <c r="K2595" s="37">
        <f t="shared" si="299"/>
        <v>148.18</v>
      </c>
      <c r="L2595" s="37">
        <f t="shared" si="300"/>
        <v>148.31</v>
      </c>
      <c r="M2595" s="37">
        <f t="shared" si="301"/>
        <v>147.57</v>
      </c>
      <c r="N2595" s="37">
        <f t="shared" si="302"/>
        <v>147.85</v>
      </c>
      <c r="O2595" s="38">
        <f t="shared" ca="1" si="303"/>
        <v>107808000</v>
      </c>
    </row>
    <row r="2596" spans="1:15" x14ac:dyDescent="0.4">
      <c r="A2596">
        <v>2581</v>
      </c>
      <c r="B2596" s="63">
        <v>41620</v>
      </c>
      <c r="C2596" s="37">
        <v>178.63999899999999</v>
      </c>
      <c r="D2596" s="37">
        <v>178.86000100000001</v>
      </c>
      <c r="E2596" s="37">
        <v>177.759995</v>
      </c>
      <c r="F2596" s="37">
        <v>178.13000500000001</v>
      </c>
      <c r="G2596" s="38">
        <v>115565000</v>
      </c>
      <c r="H2596" s="37">
        <v>147.86852999999999</v>
      </c>
      <c r="I2596" s="41">
        <f t="shared" si="297"/>
        <v>0.83011579099209021</v>
      </c>
      <c r="J2596" s="41">
        <f t="shared" ca="1" si="298"/>
        <v>1</v>
      </c>
      <c r="K2596" s="37">
        <f t="shared" si="299"/>
        <v>148.29</v>
      </c>
      <c r="L2596" s="37">
        <f t="shared" si="300"/>
        <v>148.47</v>
      </c>
      <c r="M2596" s="37">
        <f t="shared" si="301"/>
        <v>147.56</v>
      </c>
      <c r="N2596" s="37">
        <f t="shared" si="302"/>
        <v>147.87</v>
      </c>
      <c r="O2596" s="38">
        <f t="shared" ca="1" si="303"/>
        <v>115565000</v>
      </c>
    </row>
    <row r="2597" spans="1:15" x14ac:dyDescent="0.4">
      <c r="A2597">
        <v>2582</v>
      </c>
      <c r="B2597" s="63">
        <v>41619</v>
      </c>
      <c r="C2597" s="37">
        <v>180.820007</v>
      </c>
      <c r="D2597" s="37">
        <v>180.85000600000001</v>
      </c>
      <c r="E2597" s="37">
        <v>178.5</v>
      </c>
      <c r="F2597" s="37">
        <v>178.720001</v>
      </c>
      <c r="G2597" s="38">
        <v>130591000</v>
      </c>
      <c r="H2597" s="37">
        <v>148.35827599999999</v>
      </c>
      <c r="I2597" s="41">
        <f t="shared" si="297"/>
        <v>0.83011568470168029</v>
      </c>
      <c r="J2597" s="41">
        <f t="shared" ca="1" si="298"/>
        <v>1</v>
      </c>
      <c r="K2597" s="37">
        <f t="shared" si="299"/>
        <v>150.1</v>
      </c>
      <c r="L2597" s="37">
        <f t="shared" si="300"/>
        <v>150.13</v>
      </c>
      <c r="M2597" s="37">
        <f t="shared" si="301"/>
        <v>148.18</v>
      </c>
      <c r="N2597" s="37">
        <f t="shared" si="302"/>
        <v>148.36000000000001</v>
      </c>
      <c r="O2597" s="38">
        <f t="shared" ca="1" si="303"/>
        <v>130591000</v>
      </c>
    </row>
    <row r="2598" spans="1:15" x14ac:dyDescent="0.4">
      <c r="A2598">
        <v>2583</v>
      </c>
      <c r="B2598" s="63">
        <v>41618</v>
      </c>
      <c r="C2598" s="37">
        <v>180.979996</v>
      </c>
      <c r="D2598" s="37">
        <v>181.36000100000001</v>
      </c>
      <c r="E2598" s="37">
        <v>180.63999899999999</v>
      </c>
      <c r="F2598" s="37">
        <v>180.75</v>
      </c>
      <c r="G2598" s="38">
        <v>80976000</v>
      </c>
      <c r="H2598" s="37">
        <v>150.04338100000001</v>
      </c>
      <c r="I2598" s="41">
        <f t="shared" si="297"/>
        <v>0.83011552420470269</v>
      </c>
      <c r="J2598" s="41">
        <f t="shared" ca="1" si="298"/>
        <v>1</v>
      </c>
      <c r="K2598" s="37">
        <f t="shared" si="299"/>
        <v>150.22999999999999</v>
      </c>
      <c r="L2598" s="37">
        <f t="shared" si="300"/>
        <v>150.55000000000001</v>
      </c>
      <c r="M2598" s="37">
        <f t="shared" si="301"/>
        <v>149.94999999999999</v>
      </c>
      <c r="N2598" s="37">
        <f t="shared" si="302"/>
        <v>150.04</v>
      </c>
      <c r="O2598" s="38">
        <f t="shared" ca="1" si="303"/>
        <v>80976000</v>
      </c>
    </row>
    <row r="2599" spans="1:15" x14ac:dyDescent="0.4">
      <c r="A2599">
        <v>2584</v>
      </c>
      <c r="B2599" s="63">
        <v>41617</v>
      </c>
      <c r="C2599" s="37">
        <v>181.470001</v>
      </c>
      <c r="D2599" s="37">
        <v>181.66999799999999</v>
      </c>
      <c r="E2599" s="37">
        <v>181.16000399999999</v>
      </c>
      <c r="F2599" s="37">
        <v>181.39999399999999</v>
      </c>
      <c r="G2599" s="38">
        <v>70124000</v>
      </c>
      <c r="H2599" s="37">
        <v>150.582977</v>
      </c>
      <c r="I2599" s="41">
        <f t="shared" si="297"/>
        <v>0.83011566692775085</v>
      </c>
      <c r="J2599" s="41">
        <f t="shared" ca="1" si="298"/>
        <v>1</v>
      </c>
      <c r="K2599" s="37">
        <f t="shared" si="299"/>
        <v>150.63999999999999</v>
      </c>
      <c r="L2599" s="37">
        <f t="shared" si="300"/>
        <v>150.81</v>
      </c>
      <c r="M2599" s="37">
        <f t="shared" si="301"/>
        <v>150.38</v>
      </c>
      <c r="N2599" s="37">
        <f t="shared" si="302"/>
        <v>150.58000000000001</v>
      </c>
      <c r="O2599" s="38">
        <f t="shared" ca="1" si="303"/>
        <v>70124000</v>
      </c>
    </row>
    <row r="2600" spans="1:15" x14ac:dyDescent="0.4">
      <c r="A2600">
        <v>2585</v>
      </c>
      <c r="B2600" s="63">
        <v>41614</v>
      </c>
      <c r="C2600" s="37">
        <v>180.66999799999999</v>
      </c>
      <c r="D2600" s="37">
        <v>181.11000100000001</v>
      </c>
      <c r="E2600" s="37">
        <v>180.14999399999999</v>
      </c>
      <c r="F2600" s="37">
        <v>180.94000199999999</v>
      </c>
      <c r="G2600" s="38">
        <v>127728000</v>
      </c>
      <c r="H2600" s="37">
        <v>150.20109600000001</v>
      </c>
      <c r="I2600" s="41">
        <f t="shared" si="297"/>
        <v>0.83011547662080831</v>
      </c>
      <c r="J2600" s="41">
        <f t="shared" ca="1" si="298"/>
        <v>1</v>
      </c>
      <c r="K2600" s="37">
        <f t="shared" si="299"/>
        <v>149.97999999999999</v>
      </c>
      <c r="L2600" s="37">
        <f t="shared" si="300"/>
        <v>150.34</v>
      </c>
      <c r="M2600" s="37">
        <f t="shared" si="301"/>
        <v>149.55000000000001</v>
      </c>
      <c r="N2600" s="37">
        <f t="shared" si="302"/>
        <v>150.19999999999999</v>
      </c>
      <c r="O2600" s="38">
        <f t="shared" ca="1" si="303"/>
        <v>127728000</v>
      </c>
    </row>
    <row r="2601" spans="1:15" x14ac:dyDescent="0.4">
      <c r="A2601">
        <v>2586</v>
      </c>
      <c r="B2601" s="63">
        <v>41613</v>
      </c>
      <c r="C2601" s="37">
        <v>179.41000399999999</v>
      </c>
      <c r="D2601" s="37">
        <v>179.740005</v>
      </c>
      <c r="E2601" s="37">
        <v>178.770004</v>
      </c>
      <c r="F2601" s="37">
        <v>178.94000199999999</v>
      </c>
      <c r="G2601" s="38">
        <v>106934000</v>
      </c>
      <c r="H2601" s="37">
        <v>148.54092399999999</v>
      </c>
      <c r="I2601" s="41">
        <f t="shared" si="297"/>
        <v>0.83011580607895596</v>
      </c>
      <c r="J2601" s="41">
        <f t="shared" ca="1" si="298"/>
        <v>1</v>
      </c>
      <c r="K2601" s="37">
        <f t="shared" si="299"/>
        <v>148.93</v>
      </c>
      <c r="L2601" s="37">
        <f t="shared" si="300"/>
        <v>149.21</v>
      </c>
      <c r="M2601" s="37">
        <f t="shared" si="301"/>
        <v>148.4</v>
      </c>
      <c r="N2601" s="37">
        <f t="shared" si="302"/>
        <v>148.54</v>
      </c>
      <c r="O2601" s="38">
        <f t="shared" ca="1" si="303"/>
        <v>106934000</v>
      </c>
    </row>
    <row r="2602" spans="1:15" x14ac:dyDescent="0.4">
      <c r="A2602">
        <v>2587</v>
      </c>
      <c r="B2602" s="63">
        <v>41612</v>
      </c>
      <c r="C2602" s="37">
        <v>179.10000600000001</v>
      </c>
      <c r="D2602" s="37">
        <v>180.479996</v>
      </c>
      <c r="E2602" s="37">
        <v>178.35000600000001</v>
      </c>
      <c r="F2602" s="37">
        <v>179.729996</v>
      </c>
      <c r="G2602" s="38">
        <v>123033000</v>
      </c>
      <c r="H2602" s="37">
        <v>149.19665499999999</v>
      </c>
      <c r="I2602" s="41">
        <f t="shared" si="297"/>
        <v>0.83011549724843925</v>
      </c>
      <c r="J2602" s="41">
        <f t="shared" ca="1" si="298"/>
        <v>1</v>
      </c>
      <c r="K2602" s="37">
        <f t="shared" si="299"/>
        <v>148.66999999999999</v>
      </c>
      <c r="L2602" s="37">
        <f t="shared" si="300"/>
        <v>149.82</v>
      </c>
      <c r="M2602" s="37">
        <f t="shared" si="301"/>
        <v>148.05000000000001</v>
      </c>
      <c r="N2602" s="37">
        <f t="shared" si="302"/>
        <v>149.19999999999999</v>
      </c>
      <c r="O2602" s="38">
        <f t="shared" ca="1" si="303"/>
        <v>123033000</v>
      </c>
    </row>
    <row r="2603" spans="1:15" x14ac:dyDescent="0.4">
      <c r="A2603">
        <v>2588</v>
      </c>
      <c r="B2603" s="63">
        <v>41611</v>
      </c>
      <c r="C2603" s="37">
        <v>179.94000199999999</v>
      </c>
      <c r="D2603" s="37">
        <v>180.38999899999999</v>
      </c>
      <c r="E2603" s="37">
        <v>179.16999799999999</v>
      </c>
      <c r="F2603" s="37">
        <v>179.75</v>
      </c>
      <c r="G2603" s="38">
        <v>116563000</v>
      </c>
      <c r="H2603" s="37">
        <v>149.21331799999999</v>
      </c>
      <c r="I2603" s="41">
        <f t="shared" si="297"/>
        <v>0.83011581641168286</v>
      </c>
      <c r="J2603" s="41">
        <f t="shared" ca="1" si="298"/>
        <v>1</v>
      </c>
      <c r="K2603" s="37">
        <f t="shared" si="299"/>
        <v>149.37</v>
      </c>
      <c r="L2603" s="37">
        <f t="shared" si="300"/>
        <v>149.74</v>
      </c>
      <c r="M2603" s="37">
        <f t="shared" si="301"/>
        <v>148.72999999999999</v>
      </c>
      <c r="N2603" s="37">
        <f t="shared" si="302"/>
        <v>149.21</v>
      </c>
      <c r="O2603" s="38">
        <f t="shared" ca="1" si="303"/>
        <v>116563000</v>
      </c>
    </row>
    <row r="2604" spans="1:15" x14ac:dyDescent="0.4">
      <c r="A2604">
        <v>2589</v>
      </c>
      <c r="B2604" s="63">
        <v>41610</v>
      </c>
      <c r="C2604" s="37">
        <v>181.08999600000001</v>
      </c>
      <c r="D2604" s="37">
        <v>181.429993</v>
      </c>
      <c r="E2604" s="37">
        <v>180.25</v>
      </c>
      <c r="F2604" s="37">
        <v>180.529999</v>
      </c>
      <c r="G2604" s="38">
        <v>99726000</v>
      </c>
      <c r="H2604" s="37">
        <v>149.86077900000001</v>
      </c>
      <c r="I2604" s="41">
        <f t="shared" si="297"/>
        <v>0.83011565850615221</v>
      </c>
      <c r="J2604" s="41">
        <f t="shared" ca="1" si="298"/>
        <v>1</v>
      </c>
      <c r="K2604" s="37">
        <f t="shared" si="299"/>
        <v>150.33000000000001</v>
      </c>
      <c r="L2604" s="37">
        <f t="shared" si="300"/>
        <v>150.61000000000001</v>
      </c>
      <c r="M2604" s="37">
        <f t="shared" si="301"/>
        <v>149.63</v>
      </c>
      <c r="N2604" s="37">
        <f t="shared" si="302"/>
        <v>149.86000000000001</v>
      </c>
      <c r="O2604" s="38">
        <f t="shared" ca="1" si="303"/>
        <v>99726000</v>
      </c>
    </row>
    <row r="2605" spans="1:15" x14ac:dyDescent="0.4">
      <c r="A2605">
        <v>2590</v>
      </c>
      <c r="B2605" s="63">
        <v>41607</v>
      </c>
      <c r="C2605" s="37">
        <v>181.320007</v>
      </c>
      <c r="D2605" s="37">
        <v>181.75</v>
      </c>
      <c r="E2605" s="37">
        <v>180.800003</v>
      </c>
      <c r="F2605" s="37">
        <v>181</v>
      </c>
      <c r="G2605" s="38">
        <v>55870900</v>
      </c>
      <c r="H2605" s="37">
        <v>150.250946</v>
      </c>
      <c r="I2605" s="41">
        <f t="shared" si="297"/>
        <v>0.83011572375690612</v>
      </c>
      <c r="J2605" s="41">
        <f t="shared" ca="1" si="298"/>
        <v>1</v>
      </c>
      <c r="K2605" s="37">
        <f t="shared" si="299"/>
        <v>150.52000000000001</v>
      </c>
      <c r="L2605" s="37">
        <f t="shared" si="300"/>
        <v>150.87</v>
      </c>
      <c r="M2605" s="37">
        <f t="shared" si="301"/>
        <v>150.08000000000001</v>
      </c>
      <c r="N2605" s="37">
        <f t="shared" si="302"/>
        <v>150.25</v>
      </c>
      <c r="O2605" s="38">
        <f t="shared" ca="1" si="303"/>
        <v>55870900</v>
      </c>
    </row>
    <row r="2606" spans="1:15" x14ac:dyDescent="0.4">
      <c r="A2606">
        <v>2591</v>
      </c>
      <c r="B2606" s="63">
        <v>41605</v>
      </c>
      <c r="C2606" s="37">
        <v>180.86999499999999</v>
      </c>
      <c r="D2606" s="37">
        <v>181.240005</v>
      </c>
      <c r="E2606" s="37">
        <v>180.64999399999999</v>
      </c>
      <c r="F2606" s="37">
        <v>181.11999499999999</v>
      </c>
      <c r="G2606" s="38">
        <v>58800000</v>
      </c>
      <c r="H2606" s="37">
        <v>150.35060100000001</v>
      </c>
      <c r="I2606" s="41">
        <f t="shared" si="297"/>
        <v>0.83011597366707091</v>
      </c>
      <c r="J2606" s="41">
        <f t="shared" ca="1" si="298"/>
        <v>1</v>
      </c>
      <c r="K2606" s="37">
        <f t="shared" si="299"/>
        <v>150.13999999999999</v>
      </c>
      <c r="L2606" s="37">
        <f t="shared" si="300"/>
        <v>150.44999999999999</v>
      </c>
      <c r="M2606" s="37">
        <f t="shared" si="301"/>
        <v>149.96</v>
      </c>
      <c r="N2606" s="37">
        <f t="shared" si="302"/>
        <v>150.35</v>
      </c>
      <c r="O2606" s="38">
        <f t="shared" ca="1" si="303"/>
        <v>58800000</v>
      </c>
    </row>
    <row r="2607" spans="1:15" x14ac:dyDescent="0.4">
      <c r="A2607">
        <v>2592</v>
      </c>
      <c r="B2607" s="63">
        <v>41604</v>
      </c>
      <c r="C2607" s="37">
        <v>180.720001</v>
      </c>
      <c r="D2607" s="37">
        <v>181.220001</v>
      </c>
      <c r="E2607" s="37">
        <v>180.41000399999999</v>
      </c>
      <c r="F2607" s="37">
        <v>180.679993</v>
      </c>
      <c r="G2607" s="38">
        <v>86994000</v>
      </c>
      <c r="H2607" s="37">
        <v>149.98529099999999</v>
      </c>
      <c r="I2607" s="41">
        <f t="shared" si="297"/>
        <v>0.83011565646894836</v>
      </c>
      <c r="J2607" s="41">
        <f t="shared" ca="1" si="298"/>
        <v>1</v>
      </c>
      <c r="K2607" s="37">
        <f t="shared" si="299"/>
        <v>150.02000000000001</v>
      </c>
      <c r="L2607" s="37">
        <f t="shared" si="300"/>
        <v>150.43</v>
      </c>
      <c r="M2607" s="37">
        <f t="shared" si="301"/>
        <v>149.76</v>
      </c>
      <c r="N2607" s="37">
        <f t="shared" si="302"/>
        <v>149.99</v>
      </c>
      <c r="O2607" s="38">
        <f t="shared" ca="1" si="303"/>
        <v>86994000</v>
      </c>
    </row>
    <row r="2608" spans="1:15" x14ac:dyDescent="0.4">
      <c r="A2608">
        <v>2593</v>
      </c>
      <c r="B2608" s="63">
        <v>41603</v>
      </c>
      <c r="C2608" s="37">
        <v>181.13000500000001</v>
      </c>
      <c r="D2608" s="37">
        <v>181.16999799999999</v>
      </c>
      <c r="E2608" s="37">
        <v>180.36999499999999</v>
      </c>
      <c r="F2608" s="37">
        <v>180.63000500000001</v>
      </c>
      <c r="G2608" s="38">
        <v>79486000</v>
      </c>
      <c r="H2608" s="37">
        <v>149.943817</v>
      </c>
      <c r="I2608" s="41">
        <f t="shared" si="297"/>
        <v>0.8301157772763168</v>
      </c>
      <c r="J2608" s="41">
        <f t="shared" ca="1" si="298"/>
        <v>1</v>
      </c>
      <c r="K2608" s="37">
        <f t="shared" si="299"/>
        <v>150.36000000000001</v>
      </c>
      <c r="L2608" s="37">
        <f t="shared" si="300"/>
        <v>150.38999999999999</v>
      </c>
      <c r="M2608" s="37">
        <f t="shared" si="301"/>
        <v>149.72999999999999</v>
      </c>
      <c r="N2608" s="37">
        <f t="shared" si="302"/>
        <v>149.94</v>
      </c>
      <c r="O2608" s="38">
        <f t="shared" ca="1" si="303"/>
        <v>79486000</v>
      </c>
    </row>
    <row r="2609" spans="1:15" x14ac:dyDescent="0.4">
      <c r="A2609">
        <v>2594</v>
      </c>
      <c r="B2609" s="63">
        <v>41600</v>
      </c>
      <c r="C2609" s="37">
        <v>179.979996</v>
      </c>
      <c r="D2609" s="37">
        <v>180.83000200000001</v>
      </c>
      <c r="E2609" s="37">
        <v>179.770004</v>
      </c>
      <c r="F2609" s="37">
        <v>180.80999800000001</v>
      </c>
      <c r="G2609" s="38">
        <v>81296000</v>
      </c>
      <c r="H2609" s="37">
        <v>150.09321600000001</v>
      </c>
      <c r="I2609" s="41">
        <f t="shared" si="297"/>
        <v>0.83011568862469653</v>
      </c>
      <c r="J2609" s="41">
        <f t="shared" ca="1" si="298"/>
        <v>1</v>
      </c>
      <c r="K2609" s="37">
        <f t="shared" si="299"/>
        <v>149.4</v>
      </c>
      <c r="L2609" s="37">
        <f t="shared" si="300"/>
        <v>150.11000000000001</v>
      </c>
      <c r="M2609" s="37">
        <f t="shared" si="301"/>
        <v>149.22999999999999</v>
      </c>
      <c r="N2609" s="37">
        <f t="shared" si="302"/>
        <v>150.09</v>
      </c>
      <c r="O2609" s="38">
        <f t="shared" ca="1" si="303"/>
        <v>81296000</v>
      </c>
    </row>
    <row r="2610" spans="1:15" x14ac:dyDescent="0.4">
      <c r="A2610">
        <v>2595</v>
      </c>
      <c r="B2610" s="63">
        <v>41599</v>
      </c>
      <c r="C2610" s="37">
        <v>178.970001</v>
      </c>
      <c r="D2610" s="37">
        <v>180.050003</v>
      </c>
      <c r="E2610" s="37">
        <v>178.86000100000001</v>
      </c>
      <c r="F2610" s="37">
        <v>179.91000399999999</v>
      </c>
      <c r="G2610" s="38">
        <v>92841000</v>
      </c>
      <c r="H2610" s="37">
        <v>149.34610000000001</v>
      </c>
      <c r="I2610" s="41">
        <f t="shared" si="297"/>
        <v>0.8301155949059954</v>
      </c>
      <c r="J2610" s="41">
        <f t="shared" ca="1" si="298"/>
        <v>1</v>
      </c>
      <c r="K2610" s="37">
        <f t="shared" si="299"/>
        <v>148.57</v>
      </c>
      <c r="L2610" s="37">
        <f t="shared" si="300"/>
        <v>149.46</v>
      </c>
      <c r="M2610" s="37">
        <f t="shared" si="301"/>
        <v>148.47</v>
      </c>
      <c r="N2610" s="37">
        <f t="shared" si="302"/>
        <v>149.35</v>
      </c>
      <c r="O2610" s="38">
        <f t="shared" ca="1" si="303"/>
        <v>92841000</v>
      </c>
    </row>
    <row r="2611" spans="1:15" x14ac:dyDescent="0.4">
      <c r="A2611">
        <v>2596</v>
      </c>
      <c r="B2611" s="63">
        <v>41598</v>
      </c>
      <c r="C2611" s="37">
        <v>179.38999899999999</v>
      </c>
      <c r="D2611" s="37">
        <v>179.929993</v>
      </c>
      <c r="E2611" s="37">
        <v>177.979996</v>
      </c>
      <c r="F2611" s="37">
        <v>178.470001</v>
      </c>
      <c r="G2611" s="38">
        <v>124909000</v>
      </c>
      <c r="H2611" s="37">
        <v>148.150757</v>
      </c>
      <c r="I2611" s="41">
        <f t="shared" si="297"/>
        <v>0.83011574029183766</v>
      </c>
      <c r="J2611" s="41">
        <f t="shared" ca="1" si="298"/>
        <v>1</v>
      </c>
      <c r="K2611" s="37">
        <f t="shared" si="299"/>
        <v>148.91</v>
      </c>
      <c r="L2611" s="37">
        <f t="shared" si="300"/>
        <v>149.36000000000001</v>
      </c>
      <c r="M2611" s="37">
        <f t="shared" si="301"/>
        <v>147.74</v>
      </c>
      <c r="N2611" s="37">
        <f t="shared" si="302"/>
        <v>148.15</v>
      </c>
      <c r="O2611" s="38">
        <f t="shared" ca="1" si="303"/>
        <v>124909000</v>
      </c>
    </row>
    <row r="2612" spans="1:15" x14ac:dyDescent="0.4">
      <c r="A2612">
        <v>2597</v>
      </c>
      <c r="B2612" s="63">
        <v>41597</v>
      </c>
      <c r="C2612" s="37">
        <v>179.33000200000001</v>
      </c>
      <c r="D2612" s="37">
        <v>179.86999499999999</v>
      </c>
      <c r="E2612" s="37">
        <v>178.720001</v>
      </c>
      <c r="F2612" s="37">
        <v>179.029999</v>
      </c>
      <c r="G2612" s="38">
        <v>93891000</v>
      </c>
      <c r="H2612" s="37">
        <v>148.61561599999999</v>
      </c>
      <c r="I2612" s="41">
        <f t="shared" si="297"/>
        <v>0.83011571708716814</v>
      </c>
      <c r="J2612" s="41">
        <f t="shared" ca="1" si="298"/>
        <v>1</v>
      </c>
      <c r="K2612" s="37">
        <f t="shared" si="299"/>
        <v>148.86000000000001</v>
      </c>
      <c r="L2612" s="37">
        <f t="shared" si="300"/>
        <v>149.31</v>
      </c>
      <c r="M2612" s="37">
        <f t="shared" si="301"/>
        <v>148.36000000000001</v>
      </c>
      <c r="N2612" s="37">
        <f t="shared" si="302"/>
        <v>148.62</v>
      </c>
      <c r="O2612" s="38">
        <f t="shared" ca="1" si="303"/>
        <v>93891000</v>
      </c>
    </row>
    <row r="2613" spans="1:15" x14ac:dyDescent="0.4">
      <c r="A2613">
        <v>2598</v>
      </c>
      <c r="B2613" s="63">
        <v>41596</v>
      </c>
      <c r="C2613" s="37">
        <v>180.35000600000001</v>
      </c>
      <c r="D2613" s="37">
        <v>180.5</v>
      </c>
      <c r="E2613" s="37">
        <v>179.020004</v>
      </c>
      <c r="F2613" s="37">
        <v>179.41999799999999</v>
      </c>
      <c r="G2613" s="38">
        <v>104796000</v>
      </c>
      <c r="H2613" s="37">
        <v>148.93937700000001</v>
      </c>
      <c r="I2613" s="41">
        <f t="shared" si="297"/>
        <v>0.83011581016738178</v>
      </c>
      <c r="J2613" s="41">
        <f t="shared" ca="1" si="298"/>
        <v>1</v>
      </c>
      <c r="K2613" s="37">
        <f t="shared" si="299"/>
        <v>149.71</v>
      </c>
      <c r="L2613" s="37">
        <f t="shared" si="300"/>
        <v>149.84</v>
      </c>
      <c r="M2613" s="37">
        <f t="shared" si="301"/>
        <v>148.61000000000001</v>
      </c>
      <c r="N2613" s="37">
        <f t="shared" si="302"/>
        <v>148.94</v>
      </c>
      <c r="O2613" s="38">
        <f t="shared" ca="1" si="303"/>
        <v>104796000</v>
      </c>
    </row>
    <row r="2614" spans="1:15" x14ac:dyDescent="0.4">
      <c r="A2614">
        <v>2599</v>
      </c>
      <c r="B2614" s="63">
        <v>41593</v>
      </c>
      <c r="C2614" s="37">
        <v>179.55999800000001</v>
      </c>
      <c r="D2614" s="37">
        <v>180.11999499999999</v>
      </c>
      <c r="E2614" s="37">
        <v>179.33000200000001</v>
      </c>
      <c r="F2614" s="37">
        <v>180.050003</v>
      </c>
      <c r="G2614" s="38">
        <v>102818000</v>
      </c>
      <c r="H2614" s="37">
        <v>149.46237199999999</v>
      </c>
      <c r="I2614" s="41">
        <f t="shared" si="297"/>
        <v>0.83011590952320058</v>
      </c>
      <c r="J2614" s="41">
        <f t="shared" ca="1" si="298"/>
        <v>1</v>
      </c>
      <c r="K2614" s="37">
        <f t="shared" si="299"/>
        <v>149.06</v>
      </c>
      <c r="L2614" s="37">
        <f t="shared" si="300"/>
        <v>149.52000000000001</v>
      </c>
      <c r="M2614" s="37">
        <f t="shared" si="301"/>
        <v>148.86000000000001</v>
      </c>
      <c r="N2614" s="37">
        <f t="shared" si="302"/>
        <v>149.46</v>
      </c>
      <c r="O2614" s="38">
        <f t="shared" ca="1" si="303"/>
        <v>102818000</v>
      </c>
    </row>
    <row r="2615" spans="1:15" x14ac:dyDescent="0.4">
      <c r="A2615">
        <v>2600</v>
      </c>
      <c r="B2615" s="63">
        <v>41592</v>
      </c>
      <c r="C2615" s="37">
        <v>178.53999300000001</v>
      </c>
      <c r="D2615" s="37">
        <v>179.41999799999999</v>
      </c>
      <c r="E2615" s="37">
        <v>178.25</v>
      </c>
      <c r="F2615" s="37">
        <v>179.270004</v>
      </c>
      <c r="G2615" s="38">
        <v>103435000</v>
      </c>
      <c r="H2615" s="37">
        <v>148.81485000000001</v>
      </c>
      <c r="I2615" s="41">
        <f t="shared" si="297"/>
        <v>0.83011572867483174</v>
      </c>
      <c r="J2615" s="41">
        <f t="shared" ca="1" si="298"/>
        <v>1</v>
      </c>
      <c r="K2615" s="37">
        <f t="shared" si="299"/>
        <v>148.21</v>
      </c>
      <c r="L2615" s="37">
        <f t="shared" si="300"/>
        <v>148.94</v>
      </c>
      <c r="M2615" s="37">
        <f t="shared" si="301"/>
        <v>147.97</v>
      </c>
      <c r="N2615" s="37">
        <f t="shared" si="302"/>
        <v>148.81</v>
      </c>
      <c r="O2615" s="38">
        <f t="shared" ca="1" si="303"/>
        <v>103435000</v>
      </c>
    </row>
    <row r="2616" spans="1:15" x14ac:dyDescent="0.4">
      <c r="A2616">
        <v>2601</v>
      </c>
      <c r="B2616" s="63">
        <v>41591</v>
      </c>
      <c r="C2616" s="37">
        <v>176.08999600000001</v>
      </c>
      <c r="D2616" s="37">
        <v>178.429993</v>
      </c>
      <c r="E2616" s="37">
        <v>176.08999600000001</v>
      </c>
      <c r="F2616" s="37">
        <v>178.38000500000001</v>
      </c>
      <c r="G2616" s="38">
        <v>103844000</v>
      </c>
      <c r="H2616" s="37">
        <v>148.076065</v>
      </c>
      <c r="I2616" s="41">
        <f t="shared" si="297"/>
        <v>0.83011582492107228</v>
      </c>
      <c r="J2616" s="41">
        <f t="shared" ca="1" si="298"/>
        <v>1</v>
      </c>
      <c r="K2616" s="37">
        <f t="shared" si="299"/>
        <v>146.18</v>
      </c>
      <c r="L2616" s="37">
        <f t="shared" si="300"/>
        <v>148.12</v>
      </c>
      <c r="M2616" s="37">
        <f t="shared" si="301"/>
        <v>146.18</v>
      </c>
      <c r="N2616" s="37">
        <f t="shared" si="302"/>
        <v>148.08000000000001</v>
      </c>
      <c r="O2616" s="38">
        <f t="shared" ca="1" si="303"/>
        <v>103844000</v>
      </c>
    </row>
    <row r="2617" spans="1:15" x14ac:dyDescent="0.4">
      <c r="A2617">
        <v>2602</v>
      </c>
      <c r="B2617" s="63">
        <v>41590</v>
      </c>
      <c r="C2617" s="37">
        <v>176.94000199999999</v>
      </c>
      <c r="D2617" s="37">
        <v>177.36000100000001</v>
      </c>
      <c r="E2617" s="37">
        <v>176.36999499999999</v>
      </c>
      <c r="F2617" s="37">
        <v>176.96000699999999</v>
      </c>
      <c r="G2617" s="38">
        <v>83990000</v>
      </c>
      <c r="H2617" s="37">
        <v>146.89726300000001</v>
      </c>
      <c r="I2617" s="41">
        <f t="shared" si="297"/>
        <v>0.8301156034651378</v>
      </c>
      <c r="J2617" s="41">
        <f t="shared" ca="1" si="298"/>
        <v>1</v>
      </c>
      <c r="K2617" s="37">
        <f t="shared" si="299"/>
        <v>146.88</v>
      </c>
      <c r="L2617" s="37">
        <f t="shared" si="300"/>
        <v>147.22999999999999</v>
      </c>
      <c r="M2617" s="37">
        <f t="shared" si="301"/>
        <v>146.41</v>
      </c>
      <c r="N2617" s="37">
        <f t="shared" si="302"/>
        <v>146.9</v>
      </c>
      <c r="O2617" s="38">
        <f t="shared" ca="1" si="303"/>
        <v>83990000</v>
      </c>
    </row>
    <row r="2618" spans="1:15" x14ac:dyDescent="0.4">
      <c r="A2618">
        <v>2603</v>
      </c>
      <c r="B2618" s="63">
        <v>41589</v>
      </c>
      <c r="C2618" s="37">
        <v>177.11999499999999</v>
      </c>
      <c r="D2618" s="37">
        <v>177.529999</v>
      </c>
      <c r="E2618" s="37">
        <v>176.91000399999999</v>
      </c>
      <c r="F2618" s="37">
        <v>177.320007</v>
      </c>
      <c r="G2618" s="38">
        <v>62614000</v>
      </c>
      <c r="H2618" s="37">
        <v>147.196136</v>
      </c>
      <c r="I2618" s="41">
        <f t="shared" si="297"/>
        <v>0.83011578044884693</v>
      </c>
      <c r="J2618" s="41">
        <f t="shared" ca="1" si="298"/>
        <v>1</v>
      </c>
      <c r="K2618" s="37">
        <f t="shared" si="299"/>
        <v>147.03</v>
      </c>
      <c r="L2618" s="37">
        <f t="shared" si="300"/>
        <v>147.37</v>
      </c>
      <c r="M2618" s="37">
        <f t="shared" si="301"/>
        <v>146.86000000000001</v>
      </c>
      <c r="N2618" s="37">
        <f t="shared" si="302"/>
        <v>147.19999999999999</v>
      </c>
      <c r="O2618" s="38">
        <f t="shared" ca="1" si="303"/>
        <v>62614000</v>
      </c>
    </row>
    <row r="2619" spans="1:15" x14ac:dyDescent="0.4">
      <c r="A2619">
        <v>2604</v>
      </c>
      <c r="B2619" s="63">
        <v>41586</v>
      </c>
      <c r="C2619" s="37">
        <v>174.86999499999999</v>
      </c>
      <c r="D2619" s="37">
        <v>177.30999800000001</v>
      </c>
      <c r="E2619" s="37">
        <v>174.85000600000001</v>
      </c>
      <c r="F2619" s="37">
        <v>177.28999300000001</v>
      </c>
      <c r="G2619" s="38">
        <v>136713000</v>
      </c>
      <c r="H2619" s="37">
        <v>147.17121900000001</v>
      </c>
      <c r="I2619" s="41">
        <f t="shared" si="297"/>
        <v>0.83011576970393364</v>
      </c>
      <c r="J2619" s="41">
        <f t="shared" ca="1" si="298"/>
        <v>1</v>
      </c>
      <c r="K2619" s="37">
        <f t="shared" si="299"/>
        <v>145.16</v>
      </c>
      <c r="L2619" s="37">
        <f t="shared" si="300"/>
        <v>147.19</v>
      </c>
      <c r="M2619" s="37">
        <f t="shared" si="301"/>
        <v>145.15</v>
      </c>
      <c r="N2619" s="37">
        <f t="shared" si="302"/>
        <v>147.16999999999999</v>
      </c>
      <c r="O2619" s="38">
        <f t="shared" ca="1" si="303"/>
        <v>136713000</v>
      </c>
    </row>
    <row r="2620" spans="1:15" x14ac:dyDescent="0.4">
      <c r="A2620">
        <v>2605</v>
      </c>
      <c r="B2620" s="63">
        <v>41585</v>
      </c>
      <c r="C2620" s="37">
        <v>177.5</v>
      </c>
      <c r="D2620" s="37">
        <v>177.63999899999999</v>
      </c>
      <c r="E2620" s="37">
        <v>174.759995</v>
      </c>
      <c r="F2620" s="37">
        <v>174.929993</v>
      </c>
      <c r="G2620" s="38">
        <v>157000000</v>
      </c>
      <c r="H2620" s="37">
        <v>145.21211199999999</v>
      </c>
      <c r="I2620" s="41">
        <f t="shared" si="297"/>
        <v>0.83011557657811141</v>
      </c>
      <c r="J2620" s="41">
        <f t="shared" ca="1" si="298"/>
        <v>1</v>
      </c>
      <c r="K2620" s="37">
        <f t="shared" si="299"/>
        <v>147.35</v>
      </c>
      <c r="L2620" s="37">
        <f t="shared" si="300"/>
        <v>147.46</v>
      </c>
      <c r="M2620" s="37">
        <f t="shared" si="301"/>
        <v>145.07</v>
      </c>
      <c r="N2620" s="37">
        <f t="shared" si="302"/>
        <v>145.21</v>
      </c>
      <c r="O2620" s="38">
        <f t="shared" ca="1" si="303"/>
        <v>157000000</v>
      </c>
    </row>
    <row r="2621" spans="1:15" x14ac:dyDescent="0.4">
      <c r="A2621">
        <v>2606</v>
      </c>
      <c r="B2621" s="63">
        <v>41584</v>
      </c>
      <c r="C2621" s="37">
        <v>177.029999</v>
      </c>
      <c r="D2621" s="37">
        <v>177.5</v>
      </c>
      <c r="E2621" s="37">
        <v>176.53999300000001</v>
      </c>
      <c r="F2621" s="37">
        <v>177.16999799999999</v>
      </c>
      <c r="G2621" s="38">
        <v>87348000</v>
      </c>
      <c r="H2621" s="37">
        <v>147.07157900000001</v>
      </c>
      <c r="I2621" s="41">
        <f t="shared" si="297"/>
        <v>0.83011559891760012</v>
      </c>
      <c r="J2621" s="41">
        <f t="shared" ca="1" si="298"/>
        <v>1</v>
      </c>
      <c r="K2621" s="37">
        <f t="shared" si="299"/>
        <v>146.96</v>
      </c>
      <c r="L2621" s="37">
        <f t="shared" si="300"/>
        <v>147.35</v>
      </c>
      <c r="M2621" s="37">
        <f t="shared" si="301"/>
        <v>146.55000000000001</v>
      </c>
      <c r="N2621" s="37">
        <f t="shared" si="302"/>
        <v>147.07</v>
      </c>
      <c r="O2621" s="38">
        <f t="shared" ca="1" si="303"/>
        <v>87348000</v>
      </c>
    </row>
    <row r="2622" spans="1:15" x14ac:dyDescent="0.4">
      <c r="A2622">
        <v>2607</v>
      </c>
      <c r="B2622" s="63">
        <v>41583</v>
      </c>
      <c r="C2622" s="37">
        <v>176.13999899999999</v>
      </c>
      <c r="D2622" s="37">
        <v>176.75</v>
      </c>
      <c r="E2622" s="37">
        <v>175.570007</v>
      </c>
      <c r="F2622" s="37">
        <v>176.270004</v>
      </c>
      <c r="G2622" s="38">
        <v>85825000</v>
      </c>
      <c r="H2622" s="37">
        <v>146.32449299999999</v>
      </c>
      <c r="I2622" s="41">
        <f t="shared" si="297"/>
        <v>0.83011567299902023</v>
      </c>
      <c r="J2622" s="41">
        <f t="shared" ca="1" si="298"/>
        <v>1</v>
      </c>
      <c r="K2622" s="37">
        <f t="shared" si="299"/>
        <v>146.22</v>
      </c>
      <c r="L2622" s="37">
        <f t="shared" si="300"/>
        <v>146.72</v>
      </c>
      <c r="M2622" s="37">
        <f t="shared" si="301"/>
        <v>145.74</v>
      </c>
      <c r="N2622" s="37">
        <f t="shared" si="302"/>
        <v>146.32</v>
      </c>
      <c r="O2622" s="38">
        <f t="shared" ca="1" si="303"/>
        <v>85825000</v>
      </c>
    </row>
    <row r="2623" spans="1:15" x14ac:dyDescent="0.4">
      <c r="A2623">
        <v>2608</v>
      </c>
      <c r="B2623" s="63">
        <v>41582</v>
      </c>
      <c r="C2623" s="37">
        <v>176.69000199999999</v>
      </c>
      <c r="D2623" s="37">
        <v>176.89999399999999</v>
      </c>
      <c r="E2623" s="37">
        <v>175.979996</v>
      </c>
      <c r="F2623" s="37">
        <v>176.83000200000001</v>
      </c>
      <c r="G2623" s="38">
        <v>85677000</v>
      </c>
      <c r="H2623" s="37">
        <v>146.789368</v>
      </c>
      <c r="I2623" s="41">
        <f t="shared" si="297"/>
        <v>0.8301157402011452</v>
      </c>
      <c r="J2623" s="41">
        <f t="shared" ca="1" si="298"/>
        <v>1</v>
      </c>
      <c r="K2623" s="37">
        <f t="shared" si="299"/>
        <v>146.66999999999999</v>
      </c>
      <c r="L2623" s="37">
        <f t="shared" si="300"/>
        <v>146.85</v>
      </c>
      <c r="M2623" s="37">
        <f t="shared" si="301"/>
        <v>146.08000000000001</v>
      </c>
      <c r="N2623" s="37">
        <f t="shared" si="302"/>
        <v>146.79</v>
      </c>
      <c r="O2623" s="38">
        <f t="shared" ca="1" si="303"/>
        <v>85677000</v>
      </c>
    </row>
    <row r="2624" spans="1:15" x14ac:dyDescent="0.4">
      <c r="A2624">
        <v>2609</v>
      </c>
      <c r="B2624" s="63">
        <v>41579</v>
      </c>
      <c r="C2624" s="37">
        <v>176.020004</v>
      </c>
      <c r="D2624" s="37">
        <v>176.61000100000001</v>
      </c>
      <c r="E2624" s="37">
        <v>175.220001</v>
      </c>
      <c r="F2624" s="37">
        <v>176.21000699999999</v>
      </c>
      <c r="G2624" s="38">
        <v>142805000</v>
      </c>
      <c r="H2624" s="37">
        <v>146.274765</v>
      </c>
      <c r="I2624" s="41">
        <f t="shared" si="297"/>
        <v>0.83011610685651926</v>
      </c>
      <c r="J2624" s="41">
        <f t="shared" ca="1" si="298"/>
        <v>1</v>
      </c>
      <c r="K2624" s="37">
        <f t="shared" si="299"/>
        <v>146.12</v>
      </c>
      <c r="L2624" s="37">
        <f t="shared" si="300"/>
        <v>146.61000000000001</v>
      </c>
      <c r="M2624" s="37">
        <f t="shared" si="301"/>
        <v>145.44999999999999</v>
      </c>
      <c r="N2624" s="37">
        <f t="shared" si="302"/>
        <v>146.27000000000001</v>
      </c>
      <c r="O2624" s="38">
        <f t="shared" ca="1" si="303"/>
        <v>142805000</v>
      </c>
    </row>
    <row r="2625" spans="1:15" x14ac:dyDescent="0.4">
      <c r="A2625">
        <v>2610</v>
      </c>
      <c r="B2625" s="63">
        <v>41578</v>
      </c>
      <c r="C2625" s="37">
        <v>176.14999399999999</v>
      </c>
      <c r="D2625" s="37">
        <v>176.88999899999999</v>
      </c>
      <c r="E2625" s="37">
        <v>175.529999</v>
      </c>
      <c r="F2625" s="37">
        <v>175.78999300000001</v>
      </c>
      <c r="G2625" s="38">
        <v>133795000</v>
      </c>
      <c r="H2625" s="37">
        <v>145.92600999999999</v>
      </c>
      <c r="I2625" s="41">
        <f t="shared" si="297"/>
        <v>0.83011556863762992</v>
      </c>
      <c r="J2625" s="41">
        <f t="shared" ca="1" si="298"/>
        <v>1</v>
      </c>
      <c r="K2625" s="37">
        <f t="shared" si="299"/>
        <v>146.22</v>
      </c>
      <c r="L2625" s="37">
        <f t="shared" si="300"/>
        <v>146.84</v>
      </c>
      <c r="M2625" s="37">
        <f t="shared" si="301"/>
        <v>145.71</v>
      </c>
      <c r="N2625" s="37">
        <f t="shared" si="302"/>
        <v>145.93</v>
      </c>
      <c r="O2625" s="38">
        <f t="shared" ca="1" si="303"/>
        <v>133795000</v>
      </c>
    </row>
    <row r="2626" spans="1:15" x14ac:dyDescent="0.4">
      <c r="A2626">
        <v>2611</v>
      </c>
      <c r="B2626" s="63">
        <v>41577</v>
      </c>
      <c r="C2626" s="37">
        <v>177.38000500000001</v>
      </c>
      <c r="D2626" s="37">
        <v>177.509995</v>
      </c>
      <c r="E2626" s="37">
        <v>175.66000399999999</v>
      </c>
      <c r="F2626" s="37">
        <v>176.28999300000001</v>
      </c>
      <c r="G2626" s="38">
        <v>140002000</v>
      </c>
      <c r="H2626" s="37">
        <v>146.34115600000001</v>
      </c>
      <c r="I2626" s="41">
        <f t="shared" si="297"/>
        <v>0.83011606903858692</v>
      </c>
      <c r="J2626" s="41">
        <f t="shared" ca="1" si="298"/>
        <v>1</v>
      </c>
      <c r="K2626" s="37">
        <f t="shared" si="299"/>
        <v>147.25</v>
      </c>
      <c r="L2626" s="37">
        <f t="shared" si="300"/>
        <v>147.35</v>
      </c>
      <c r="M2626" s="37">
        <f t="shared" si="301"/>
        <v>145.82</v>
      </c>
      <c r="N2626" s="37">
        <f t="shared" si="302"/>
        <v>146.34</v>
      </c>
      <c r="O2626" s="38">
        <f t="shared" ca="1" si="303"/>
        <v>140002000</v>
      </c>
    </row>
    <row r="2627" spans="1:15" x14ac:dyDescent="0.4">
      <c r="A2627">
        <v>2612</v>
      </c>
      <c r="B2627" s="63">
        <v>41576</v>
      </c>
      <c r="C2627" s="37">
        <v>176.63000500000001</v>
      </c>
      <c r="D2627" s="37">
        <v>177.240005</v>
      </c>
      <c r="E2627" s="37">
        <v>176.38000500000001</v>
      </c>
      <c r="F2627" s="37">
        <v>177.16999799999999</v>
      </c>
      <c r="G2627" s="38">
        <v>87401000</v>
      </c>
      <c r="H2627" s="37">
        <v>147.07157900000001</v>
      </c>
      <c r="I2627" s="41">
        <f t="shared" si="297"/>
        <v>0.83011559891760012</v>
      </c>
      <c r="J2627" s="41">
        <f t="shared" ca="1" si="298"/>
        <v>1</v>
      </c>
      <c r="K2627" s="37">
        <f t="shared" si="299"/>
        <v>146.62</v>
      </c>
      <c r="L2627" s="37">
        <f t="shared" si="300"/>
        <v>147.13</v>
      </c>
      <c r="M2627" s="37">
        <f t="shared" si="301"/>
        <v>146.41999999999999</v>
      </c>
      <c r="N2627" s="37">
        <f t="shared" si="302"/>
        <v>147.07</v>
      </c>
      <c r="O2627" s="38">
        <f t="shared" ca="1" si="303"/>
        <v>87401000</v>
      </c>
    </row>
    <row r="2628" spans="1:15" x14ac:dyDescent="0.4">
      <c r="A2628">
        <v>2613</v>
      </c>
      <c r="B2628" s="63">
        <v>41575</v>
      </c>
      <c r="C2628" s="37">
        <v>175.88999899999999</v>
      </c>
      <c r="D2628" s="37">
        <v>176.470001</v>
      </c>
      <c r="E2628" s="37">
        <v>175.699997</v>
      </c>
      <c r="F2628" s="37">
        <v>176.229996</v>
      </c>
      <c r="G2628" s="38">
        <v>84979000</v>
      </c>
      <c r="H2628" s="37">
        <v>146.29129</v>
      </c>
      <c r="I2628" s="41">
        <f t="shared" si="297"/>
        <v>0.83011571991410593</v>
      </c>
      <c r="J2628" s="41">
        <f t="shared" ca="1" si="298"/>
        <v>1</v>
      </c>
      <c r="K2628" s="37">
        <f t="shared" si="299"/>
        <v>146.01</v>
      </c>
      <c r="L2628" s="37">
        <f t="shared" si="300"/>
        <v>146.49</v>
      </c>
      <c r="M2628" s="37">
        <f t="shared" si="301"/>
        <v>145.85</v>
      </c>
      <c r="N2628" s="37">
        <f t="shared" si="302"/>
        <v>146.29</v>
      </c>
      <c r="O2628" s="38">
        <f t="shared" ca="1" si="303"/>
        <v>84979000</v>
      </c>
    </row>
    <row r="2629" spans="1:15" x14ac:dyDescent="0.4">
      <c r="A2629">
        <v>2614</v>
      </c>
      <c r="B2629" s="63">
        <v>41572</v>
      </c>
      <c r="C2629" s="37">
        <v>175.509995</v>
      </c>
      <c r="D2629" s="37">
        <v>176</v>
      </c>
      <c r="E2629" s="37">
        <v>175.16999799999999</v>
      </c>
      <c r="F2629" s="37">
        <v>175.949997</v>
      </c>
      <c r="G2629" s="38">
        <v>93625000</v>
      </c>
      <c r="H2629" s="37">
        <v>146.058853</v>
      </c>
      <c r="I2629" s="41">
        <f t="shared" si="297"/>
        <v>0.83011568906136446</v>
      </c>
      <c r="J2629" s="41">
        <f t="shared" ca="1" si="298"/>
        <v>1</v>
      </c>
      <c r="K2629" s="37">
        <f t="shared" si="299"/>
        <v>145.69</v>
      </c>
      <c r="L2629" s="37">
        <f t="shared" si="300"/>
        <v>146.1</v>
      </c>
      <c r="M2629" s="37">
        <f t="shared" si="301"/>
        <v>145.41</v>
      </c>
      <c r="N2629" s="37">
        <f t="shared" si="302"/>
        <v>146.06</v>
      </c>
      <c r="O2629" s="38">
        <f t="shared" ca="1" si="303"/>
        <v>93625000</v>
      </c>
    </row>
    <row r="2630" spans="1:15" x14ac:dyDescent="0.4">
      <c r="A2630">
        <v>2615</v>
      </c>
      <c r="B2630" s="63">
        <v>41571</v>
      </c>
      <c r="C2630" s="37">
        <v>174.91999799999999</v>
      </c>
      <c r="D2630" s="37">
        <v>175.36999499999999</v>
      </c>
      <c r="E2630" s="37">
        <v>174.509995</v>
      </c>
      <c r="F2630" s="37">
        <v>175.14999399999999</v>
      </c>
      <c r="G2630" s="38">
        <v>70350000</v>
      </c>
      <c r="H2630" s="37">
        <v>145.39475999999999</v>
      </c>
      <c r="I2630" s="41">
        <f t="shared" si="297"/>
        <v>0.83011570071763752</v>
      </c>
      <c r="J2630" s="41">
        <f t="shared" ca="1" si="298"/>
        <v>1</v>
      </c>
      <c r="K2630" s="37">
        <f t="shared" si="299"/>
        <v>145.19999999999999</v>
      </c>
      <c r="L2630" s="37">
        <f t="shared" si="300"/>
        <v>145.58000000000001</v>
      </c>
      <c r="M2630" s="37">
        <f t="shared" si="301"/>
        <v>144.86000000000001</v>
      </c>
      <c r="N2630" s="37">
        <f t="shared" si="302"/>
        <v>145.38999999999999</v>
      </c>
      <c r="O2630" s="38">
        <f t="shared" ca="1" si="303"/>
        <v>70350000</v>
      </c>
    </row>
    <row r="2631" spans="1:15" x14ac:dyDescent="0.4">
      <c r="A2631">
        <v>2616</v>
      </c>
      <c r="B2631" s="63">
        <v>41570</v>
      </c>
      <c r="C2631" s="37">
        <v>174.80999800000001</v>
      </c>
      <c r="D2631" s="37">
        <v>174.88999899999999</v>
      </c>
      <c r="E2631" s="37">
        <v>173.96000699999999</v>
      </c>
      <c r="F2631" s="37">
        <v>174.570007</v>
      </c>
      <c r="G2631" s="38">
        <v>105484000</v>
      </c>
      <c r="H2631" s="37">
        <v>144.913284</v>
      </c>
      <c r="I2631" s="41">
        <f t="shared" si="297"/>
        <v>0.83011558795435003</v>
      </c>
      <c r="J2631" s="41">
        <f t="shared" ca="1" si="298"/>
        <v>1</v>
      </c>
      <c r="K2631" s="37">
        <f t="shared" si="299"/>
        <v>145.11000000000001</v>
      </c>
      <c r="L2631" s="37">
        <f t="shared" si="300"/>
        <v>145.18</v>
      </c>
      <c r="M2631" s="37">
        <f t="shared" si="301"/>
        <v>144.41</v>
      </c>
      <c r="N2631" s="37">
        <f t="shared" si="302"/>
        <v>144.91</v>
      </c>
      <c r="O2631" s="38">
        <f t="shared" ca="1" si="303"/>
        <v>105484000</v>
      </c>
    </row>
    <row r="2632" spans="1:15" x14ac:dyDescent="0.4">
      <c r="A2632">
        <v>2617</v>
      </c>
      <c r="B2632" s="63">
        <v>41569</v>
      </c>
      <c r="C2632" s="37">
        <v>174.91000399999999</v>
      </c>
      <c r="D2632" s="37">
        <v>175.929993</v>
      </c>
      <c r="E2632" s="37">
        <v>174.429993</v>
      </c>
      <c r="F2632" s="37">
        <v>175.41000399999999</v>
      </c>
      <c r="G2632" s="38">
        <v>126663000</v>
      </c>
      <c r="H2632" s="37">
        <v>145.61058</v>
      </c>
      <c r="I2632" s="41">
        <f t="shared" si="297"/>
        <v>0.83011559591549866</v>
      </c>
      <c r="J2632" s="41">
        <f t="shared" ca="1" si="298"/>
        <v>1</v>
      </c>
      <c r="K2632" s="37">
        <f t="shared" si="299"/>
        <v>145.19999999999999</v>
      </c>
      <c r="L2632" s="37">
        <f t="shared" si="300"/>
        <v>146.04</v>
      </c>
      <c r="M2632" s="37">
        <f t="shared" si="301"/>
        <v>144.80000000000001</v>
      </c>
      <c r="N2632" s="37">
        <f t="shared" si="302"/>
        <v>145.61000000000001</v>
      </c>
      <c r="O2632" s="38">
        <f t="shared" ca="1" si="303"/>
        <v>126663000</v>
      </c>
    </row>
    <row r="2633" spans="1:15" x14ac:dyDescent="0.4">
      <c r="A2633">
        <v>2618</v>
      </c>
      <c r="B2633" s="63">
        <v>41568</v>
      </c>
      <c r="C2633" s="37">
        <v>174.449997</v>
      </c>
      <c r="D2633" s="37">
        <v>174.75</v>
      </c>
      <c r="E2633" s="37">
        <v>174.009995</v>
      </c>
      <c r="F2633" s="37">
        <v>174.39999399999999</v>
      </c>
      <c r="G2633" s="38">
        <v>104104000</v>
      </c>
      <c r="H2633" s="37">
        <v>144.772186</v>
      </c>
      <c r="I2633" s="41">
        <f t="shared" si="297"/>
        <v>0.83011577397187297</v>
      </c>
      <c r="J2633" s="41">
        <f t="shared" ca="1" si="298"/>
        <v>1</v>
      </c>
      <c r="K2633" s="37">
        <f t="shared" si="299"/>
        <v>144.81</v>
      </c>
      <c r="L2633" s="37">
        <f t="shared" si="300"/>
        <v>145.06</v>
      </c>
      <c r="M2633" s="37">
        <f t="shared" si="301"/>
        <v>144.44999999999999</v>
      </c>
      <c r="N2633" s="37">
        <f t="shared" si="302"/>
        <v>144.77000000000001</v>
      </c>
      <c r="O2633" s="38">
        <f t="shared" ca="1" si="303"/>
        <v>104104000</v>
      </c>
    </row>
    <row r="2634" spans="1:15" x14ac:dyDescent="0.4">
      <c r="A2634">
        <v>2619</v>
      </c>
      <c r="B2634" s="63">
        <v>41565</v>
      </c>
      <c r="C2634" s="37">
        <v>173.86000100000001</v>
      </c>
      <c r="D2634" s="37">
        <v>174.509995</v>
      </c>
      <c r="E2634" s="37">
        <v>173.509995</v>
      </c>
      <c r="F2634" s="37">
        <v>174.38999899999999</v>
      </c>
      <c r="G2634" s="38">
        <v>138316000</v>
      </c>
      <c r="H2634" s="37">
        <v>144.76383999999999</v>
      </c>
      <c r="I2634" s="41">
        <f t="shared" si="297"/>
        <v>0.83011549303351961</v>
      </c>
      <c r="J2634" s="41">
        <f t="shared" ca="1" si="298"/>
        <v>1</v>
      </c>
      <c r="K2634" s="37">
        <f t="shared" si="299"/>
        <v>144.32</v>
      </c>
      <c r="L2634" s="37">
        <f t="shared" si="300"/>
        <v>144.86000000000001</v>
      </c>
      <c r="M2634" s="37">
        <f t="shared" si="301"/>
        <v>144.03</v>
      </c>
      <c r="N2634" s="37">
        <f t="shared" si="302"/>
        <v>144.76</v>
      </c>
      <c r="O2634" s="38">
        <f t="shared" ca="1" si="303"/>
        <v>138316000</v>
      </c>
    </row>
    <row r="2635" spans="1:15" x14ac:dyDescent="0.4">
      <c r="A2635">
        <v>2620</v>
      </c>
      <c r="B2635" s="63">
        <v>41564</v>
      </c>
      <c r="C2635" s="37">
        <v>171.36999499999999</v>
      </c>
      <c r="D2635" s="37">
        <v>173.320007</v>
      </c>
      <c r="E2635" s="37">
        <v>171.33999600000001</v>
      </c>
      <c r="F2635" s="37">
        <v>173.220001</v>
      </c>
      <c r="G2635" s="38">
        <v>129389000</v>
      </c>
      <c r="H2635" s="37">
        <v>143.79260300000001</v>
      </c>
      <c r="I2635" s="41">
        <f t="shared" si="297"/>
        <v>0.83011547263528773</v>
      </c>
      <c r="J2635" s="41">
        <f t="shared" ca="1" si="298"/>
        <v>1</v>
      </c>
      <c r="K2635" s="37">
        <f t="shared" si="299"/>
        <v>142.26</v>
      </c>
      <c r="L2635" s="37">
        <f t="shared" si="300"/>
        <v>143.88</v>
      </c>
      <c r="M2635" s="37">
        <f t="shared" si="301"/>
        <v>142.22999999999999</v>
      </c>
      <c r="N2635" s="37">
        <f t="shared" si="302"/>
        <v>143.79</v>
      </c>
      <c r="O2635" s="38">
        <f t="shared" ca="1" si="303"/>
        <v>129389000</v>
      </c>
    </row>
    <row r="2636" spans="1:15" x14ac:dyDescent="0.4">
      <c r="A2636">
        <v>2621</v>
      </c>
      <c r="B2636" s="63">
        <v>41563</v>
      </c>
      <c r="C2636" s="37">
        <v>170.720001</v>
      </c>
      <c r="D2636" s="37">
        <v>172.16000399999999</v>
      </c>
      <c r="E2636" s="37">
        <v>170.63999899999999</v>
      </c>
      <c r="F2636" s="37">
        <v>172.070007</v>
      </c>
      <c r="G2636" s="38">
        <v>161676000</v>
      </c>
      <c r="H2636" s="37">
        <v>142.838043</v>
      </c>
      <c r="I2636" s="41">
        <f t="shared" si="297"/>
        <v>0.83011586673556648</v>
      </c>
      <c r="J2636" s="41">
        <f t="shared" ca="1" si="298"/>
        <v>1</v>
      </c>
      <c r="K2636" s="37">
        <f t="shared" si="299"/>
        <v>141.72</v>
      </c>
      <c r="L2636" s="37">
        <f t="shared" si="300"/>
        <v>142.91</v>
      </c>
      <c r="M2636" s="37">
        <f t="shared" si="301"/>
        <v>141.65</v>
      </c>
      <c r="N2636" s="37">
        <f t="shared" si="302"/>
        <v>142.84</v>
      </c>
      <c r="O2636" s="38">
        <f t="shared" ca="1" si="303"/>
        <v>161676000</v>
      </c>
    </row>
    <row r="2637" spans="1:15" x14ac:dyDescent="0.4">
      <c r="A2637">
        <v>2622</v>
      </c>
      <c r="B2637" s="63">
        <v>41562</v>
      </c>
      <c r="C2637" s="37">
        <v>170.509995</v>
      </c>
      <c r="D2637" s="37">
        <v>171.14999399999999</v>
      </c>
      <c r="E2637" s="37">
        <v>169.470001</v>
      </c>
      <c r="F2637" s="37">
        <v>169.699997</v>
      </c>
      <c r="G2637" s="38">
        <v>155485000</v>
      </c>
      <c r="H2637" s="37">
        <v>140.87060500000001</v>
      </c>
      <c r="I2637" s="41">
        <f t="shared" si="297"/>
        <v>0.83011554207629135</v>
      </c>
      <c r="J2637" s="41">
        <f t="shared" ca="1" si="298"/>
        <v>1</v>
      </c>
      <c r="K2637" s="37">
        <f t="shared" si="299"/>
        <v>141.54</v>
      </c>
      <c r="L2637" s="37">
        <f t="shared" si="300"/>
        <v>142.07</v>
      </c>
      <c r="M2637" s="37">
        <f t="shared" si="301"/>
        <v>140.68</v>
      </c>
      <c r="N2637" s="37">
        <f t="shared" si="302"/>
        <v>140.87</v>
      </c>
      <c r="O2637" s="38">
        <f t="shared" ca="1" si="303"/>
        <v>155485000</v>
      </c>
    </row>
    <row r="2638" spans="1:15" x14ac:dyDescent="0.4">
      <c r="A2638">
        <v>2623</v>
      </c>
      <c r="B2638" s="63">
        <v>41561</v>
      </c>
      <c r="C2638" s="37">
        <v>169.21000699999999</v>
      </c>
      <c r="D2638" s="37">
        <v>171.08000200000001</v>
      </c>
      <c r="E2638" s="37">
        <v>169.08000200000001</v>
      </c>
      <c r="F2638" s="37">
        <v>170.94000199999999</v>
      </c>
      <c r="G2638" s="38">
        <v>112106000</v>
      </c>
      <c r="H2638" s="37">
        <v>141.899979</v>
      </c>
      <c r="I2638" s="41">
        <f t="shared" si="297"/>
        <v>0.83011569755334391</v>
      </c>
      <c r="J2638" s="41">
        <f t="shared" ca="1" si="298"/>
        <v>1</v>
      </c>
      <c r="K2638" s="37">
        <f t="shared" si="299"/>
        <v>140.46</v>
      </c>
      <c r="L2638" s="37">
        <f t="shared" si="300"/>
        <v>142.02000000000001</v>
      </c>
      <c r="M2638" s="37">
        <f t="shared" si="301"/>
        <v>140.36000000000001</v>
      </c>
      <c r="N2638" s="37">
        <f t="shared" si="302"/>
        <v>141.9</v>
      </c>
      <c r="O2638" s="38">
        <f t="shared" ca="1" si="303"/>
        <v>112106000</v>
      </c>
    </row>
    <row r="2639" spans="1:15" x14ac:dyDescent="0.4">
      <c r="A2639">
        <v>2624</v>
      </c>
      <c r="B2639" s="63">
        <v>41558</v>
      </c>
      <c r="C2639" s="37">
        <v>168.91000399999999</v>
      </c>
      <c r="D2639" s="37">
        <v>170.320007</v>
      </c>
      <c r="E2639" s="37">
        <v>168.770004</v>
      </c>
      <c r="F2639" s="37">
        <v>170.259995</v>
      </c>
      <c r="G2639" s="38">
        <v>105040000</v>
      </c>
      <c r="H2639" s="37">
        <v>141.33551</v>
      </c>
      <c r="I2639" s="41">
        <f t="shared" si="297"/>
        <v>0.83011578850334156</v>
      </c>
      <c r="J2639" s="41">
        <f t="shared" ca="1" si="298"/>
        <v>1</v>
      </c>
      <c r="K2639" s="37">
        <f t="shared" si="299"/>
        <v>140.21</v>
      </c>
      <c r="L2639" s="37">
        <f t="shared" si="300"/>
        <v>141.38999999999999</v>
      </c>
      <c r="M2639" s="37">
        <f t="shared" si="301"/>
        <v>140.1</v>
      </c>
      <c r="N2639" s="37">
        <f t="shared" si="302"/>
        <v>141.34</v>
      </c>
      <c r="O2639" s="38">
        <f t="shared" ca="1" si="303"/>
        <v>105040000</v>
      </c>
    </row>
    <row r="2640" spans="1:15" x14ac:dyDescent="0.4">
      <c r="A2640">
        <v>2625</v>
      </c>
      <c r="B2640" s="63">
        <v>41557</v>
      </c>
      <c r="C2640" s="37">
        <v>167.28999300000001</v>
      </c>
      <c r="D2640" s="37">
        <v>169.259995</v>
      </c>
      <c r="E2640" s="37">
        <v>167.229996</v>
      </c>
      <c r="F2640" s="37">
        <v>169.16999799999999</v>
      </c>
      <c r="G2640" s="38">
        <v>195955000</v>
      </c>
      <c r="H2640" s="37">
        <v>140.430679</v>
      </c>
      <c r="I2640" s="41">
        <f t="shared" si="297"/>
        <v>0.83011574546451194</v>
      </c>
      <c r="J2640" s="41">
        <f t="shared" ca="1" si="298"/>
        <v>1</v>
      </c>
      <c r="K2640" s="37">
        <f t="shared" si="299"/>
        <v>138.87</v>
      </c>
      <c r="L2640" s="37">
        <f t="shared" si="300"/>
        <v>140.51</v>
      </c>
      <c r="M2640" s="37">
        <f t="shared" si="301"/>
        <v>138.82</v>
      </c>
      <c r="N2640" s="37">
        <f t="shared" si="302"/>
        <v>140.43</v>
      </c>
      <c r="O2640" s="38">
        <f t="shared" ca="1" si="303"/>
        <v>195955000</v>
      </c>
    </row>
    <row r="2641" spans="1:15" x14ac:dyDescent="0.4">
      <c r="A2641">
        <v>2626</v>
      </c>
      <c r="B2641" s="63">
        <v>41556</v>
      </c>
      <c r="C2641" s="37">
        <v>165.800003</v>
      </c>
      <c r="D2641" s="37">
        <v>166.199997</v>
      </c>
      <c r="E2641" s="37">
        <v>164.529999</v>
      </c>
      <c r="F2641" s="37">
        <v>165.60000600000001</v>
      </c>
      <c r="G2641" s="38">
        <v>168973000</v>
      </c>
      <c r="H2641" s="37">
        <v>137.467209</v>
      </c>
      <c r="I2641" s="41">
        <f t="shared" ref="I2641:I2704" si="304">IF(F2641=0,1,H2641/F2641)</f>
        <v>0.83011596630014606</v>
      </c>
      <c r="J2641" s="41">
        <f t="shared" ref="J2641:J2704" ca="1" si="305">INDEX(OFFSET($T$15,0,0,$S$13+1,1),MATCH(B2641,OFFSET($Q$15,0,0,$S$13+1,1),-1))</f>
        <v>1</v>
      </c>
      <c r="K2641" s="37">
        <f t="shared" ref="K2641:K2704" si="306">ROUND($I2641*C2641,2)</f>
        <v>137.63</v>
      </c>
      <c r="L2641" s="37">
        <f t="shared" ref="L2641:L2704" si="307">ROUND($I2641*D2641,2)</f>
        <v>137.97</v>
      </c>
      <c r="M2641" s="37">
        <f t="shared" ref="M2641:M2704" si="308">ROUND($I2641*E2641,2)</f>
        <v>136.58000000000001</v>
      </c>
      <c r="N2641" s="37">
        <f t="shared" ref="N2641:N2704" si="309">ROUND($I2641*F2641,2)</f>
        <v>137.47</v>
      </c>
      <c r="O2641" s="38">
        <f t="shared" ref="O2641:O2704" ca="1" si="310">G2641*J2641</f>
        <v>168973000</v>
      </c>
    </row>
    <row r="2642" spans="1:15" x14ac:dyDescent="0.4">
      <c r="A2642">
        <v>2627</v>
      </c>
      <c r="B2642" s="63">
        <v>41555</v>
      </c>
      <c r="C2642" s="37">
        <v>167.39999399999999</v>
      </c>
      <c r="D2642" s="37">
        <v>167.61999499999999</v>
      </c>
      <c r="E2642" s="37">
        <v>165.36000100000001</v>
      </c>
      <c r="F2642" s="37">
        <v>165.479996</v>
      </c>
      <c r="G2642" s="38">
        <v>178015000</v>
      </c>
      <c r="H2642" s="37">
        <v>137.36752300000001</v>
      </c>
      <c r="I2642" s="41">
        <f t="shared" si="304"/>
        <v>0.83011558085848636</v>
      </c>
      <c r="J2642" s="41">
        <f t="shared" ca="1" si="305"/>
        <v>1</v>
      </c>
      <c r="K2642" s="37">
        <f t="shared" si="306"/>
        <v>138.96</v>
      </c>
      <c r="L2642" s="37">
        <f t="shared" si="307"/>
        <v>139.13999999999999</v>
      </c>
      <c r="M2642" s="37">
        <f t="shared" si="308"/>
        <v>137.27000000000001</v>
      </c>
      <c r="N2642" s="37">
        <f t="shared" si="309"/>
        <v>137.37</v>
      </c>
      <c r="O2642" s="38">
        <f t="shared" ca="1" si="310"/>
        <v>178015000</v>
      </c>
    </row>
    <row r="2643" spans="1:15" x14ac:dyDescent="0.4">
      <c r="A2643">
        <v>2628</v>
      </c>
      <c r="B2643" s="63">
        <v>41554</v>
      </c>
      <c r="C2643" s="37">
        <v>167.41999799999999</v>
      </c>
      <c r="D2643" s="37">
        <v>168.449997</v>
      </c>
      <c r="E2643" s="37">
        <v>167.25</v>
      </c>
      <c r="F2643" s="37">
        <v>167.429993</v>
      </c>
      <c r="G2643" s="38">
        <v>96295000</v>
      </c>
      <c r="H2643" s="37">
        <v>138.98628199999999</v>
      </c>
      <c r="I2643" s="41">
        <f t="shared" si="304"/>
        <v>0.83011579651681644</v>
      </c>
      <c r="J2643" s="41">
        <f t="shared" ca="1" si="305"/>
        <v>1</v>
      </c>
      <c r="K2643" s="37">
        <f t="shared" si="306"/>
        <v>138.97999999999999</v>
      </c>
      <c r="L2643" s="37">
        <f t="shared" si="307"/>
        <v>139.83000000000001</v>
      </c>
      <c r="M2643" s="37">
        <f t="shared" si="308"/>
        <v>138.84</v>
      </c>
      <c r="N2643" s="37">
        <f t="shared" si="309"/>
        <v>138.99</v>
      </c>
      <c r="O2643" s="38">
        <f t="shared" ca="1" si="310"/>
        <v>96295000</v>
      </c>
    </row>
    <row r="2644" spans="1:15" x14ac:dyDescent="0.4">
      <c r="A2644">
        <v>2629</v>
      </c>
      <c r="B2644" s="63">
        <v>41551</v>
      </c>
      <c r="C2644" s="37">
        <v>167.75</v>
      </c>
      <c r="D2644" s="37">
        <v>169.05999800000001</v>
      </c>
      <c r="E2644" s="37">
        <v>167.529999</v>
      </c>
      <c r="F2644" s="37">
        <v>168.88999899999999</v>
      </c>
      <c r="G2644" s="38">
        <v>96878000</v>
      </c>
      <c r="H2644" s="37">
        <v>140.19821200000001</v>
      </c>
      <c r="I2644" s="41">
        <f t="shared" si="304"/>
        <v>0.83011553573400176</v>
      </c>
      <c r="J2644" s="41">
        <f t="shared" ca="1" si="305"/>
        <v>1</v>
      </c>
      <c r="K2644" s="37">
        <f t="shared" si="306"/>
        <v>139.25</v>
      </c>
      <c r="L2644" s="37">
        <f t="shared" si="307"/>
        <v>140.34</v>
      </c>
      <c r="M2644" s="37">
        <f t="shared" si="308"/>
        <v>139.07</v>
      </c>
      <c r="N2644" s="37">
        <f t="shared" si="309"/>
        <v>140.19999999999999</v>
      </c>
      <c r="O2644" s="38">
        <f t="shared" ca="1" si="310"/>
        <v>96878000</v>
      </c>
    </row>
    <row r="2645" spans="1:15" x14ac:dyDescent="0.4">
      <c r="A2645">
        <v>2630</v>
      </c>
      <c r="B2645" s="63">
        <v>41550</v>
      </c>
      <c r="C2645" s="37">
        <v>168.78999300000001</v>
      </c>
      <c r="D2645" s="37">
        <v>168.94000199999999</v>
      </c>
      <c r="E2645" s="37">
        <v>166.83999600000001</v>
      </c>
      <c r="F2645" s="37">
        <v>167.61999499999999</v>
      </c>
      <c r="G2645" s="38">
        <v>176698000</v>
      </c>
      <c r="H2645" s="37">
        <v>139.14402799999999</v>
      </c>
      <c r="I2645" s="41">
        <f t="shared" si="304"/>
        <v>0.83011592978510707</v>
      </c>
      <c r="J2645" s="41">
        <f t="shared" ca="1" si="305"/>
        <v>1</v>
      </c>
      <c r="K2645" s="37">
        <f t="shared" si="306"/>
        <v>140.12</v>
      </c>
      <c r="L2645" s="37">
        <f t="shared" si="307"/>
        <v>140.24</v>
      </c>
      <c r="M2645" s="37">
        <f t="shared" si="308"/>
        <v>138.5</v>
      </c>
      <c r="N2645" s="37">
        <f t="shared" si="309"/>
        <v>139.13999999999999</v>
      </c>
      <c r="O2645" s="38">
        <f t="shared" ca="1" si="310"/>
        <v>176698000</v>
      </c>
    </row>
    <row r="2646" spans="1:15" x14ac:dyDescent="0.4">
      <c r="A2646">
        <v>2631</v>
      </c>
      <c r="B2646" s="63">
        <v>41549</v>
      </c>
      <c r="C2646" s="37">
        <v>168.35000600000001</v>
      </c>
      <c r="D2646" s="37">
        <v>169.33999600000001</v>
      </c>
      <c r="E2646" s="37">
        <v>167.83000200000001</v>
      </c>
      <c r="F2646" s="37">
        <v>169.179993</v>
      </c>
      <c r="G2646" s="38">
        <v>113350000</v>
      </c>
      <c r="H2646" s="37">
        <v>140.43895000000001</v>
      </c>
      <c r="I2646" s="41">
        <f t="shared" si="304"/>
        <v>0.83011559174139471</v>
      </c>
      <c r="J2646" s="41">
        <f t="shared" ca="1" si="305"/>
        <v>1</v>
      </c>
      <c r="K2646" s="37">
        <f t="shared" si="306"/>
        <v>139.75</v>
      </c>
      <c r="L2646" s="37">
        <f t="shared" si="307"/>
        <v>140.57</v>
      </c>
      <c r="M2646" s="37">
        <f t="shared" si="308"/>
        <v>139.32</v>
      </c>
      <c r="N2646" s="37">
        <f t="shared" si="309"/>
        <v>140.44</v>
      </c>
      <c r="O2646" s="38">
        <f t="shared" ca="1" si="310"/>
        <v>113350000</v>
      </c>
    </row>
    <row r="2647" spans="1:15" x14ac:dyDescent="0.4">
      <c r="A2647">
        <v>2632</v>
      </c>
      <c r="B2647" s="63">
        <v>41548</v>
      </c>
      <c r="C2647" s="37">
        <v>168.13999899999999</v>
      </c>
      <c r="D2647" s="37">
        <v>169.5</v>
      </c>
      <c r="E2647" s="37">
        <v>167.970001</v>
      </c>
      <c r="F2647" s="37">
        <v>169.33999600000001</v>
      </c>
      <c r="G2647" s="38">
        <v>127160000</v>
      </c>
      <c r="H2647" s="37">
        <v>140.57174699999999</v>
      </c>
      <c r="I2647" s="41">
        <f t="shared" si="304"/>
        <v>0.83011545010311671</v>
      </c>
      <c r="J2647" s="41">
        <f t="shared" ca="1" si="305"/>
        <v>1</v>
      </c>
      <c r="K2647" s="37">
        <f t="shared" si="306"/>
        <v>139.58000000000001</v>
      </c>
      <c r="L2647" s="37">
        <f t="shared" si="307"/>
        <v>140.69999999999999</v>
      </c>
      <c r="M2647" s="37">
        <f t="shared" si="308"/>
        <v>139.43</v>
      </c>
      <c r="N2647" s="37">
        <f t="shared" si="309"/>
        <v>140.57</v>
      </c>
      <c r="O2647" s="38">
        <f t="shared" ca="1" si="310"/>
        <v>127160000</v>
      </c>
    </row>
    <row r="2648" spans="1:15" x14ac:dyDescent="0.4">
      <c r="A2648">
        <v>2633</v>
      </c>
      <c r="B2648" s="63">
        <v>41547</v>
      </c>
      <c r="C2648" s="37">
        <v>167.479996</v>
      </c>
      <c r="D2648" s="37">
        <v>168.53999300000001</v>
      </c>
      <c r="E2648" s="37">
        <v>167.14999399999999</v>
      </c>
      <c r="F2648" s="37">
        <v>168.009995</v>
      </c>
      <c r="G2648" s="38">
        <v>143937000</v>
      </c>
      <c r="H2648" s="37">
        <v>139.46774300000001</v>
      </c>
      <c r="I2648" s="41">
        <f t="shared" si="304"/>
        <v>0.83011574995880455</v>
      </c>
      <c r="J2648" s="41">
        <f t="shared" ca="1" si="305"/>
        <v>1</v>
      </c>
      <c r="K2648" s="37">
        <f t="shared" si="306"/>
        <v>139.03</v>
      </c>
      <c r="L2648" s="37">
        <f t="shared" si="307"/>
        <v>139.91</v>
      </c>
      <c r="M2648" s="37">
        <f t="shared" si="308"/>
        <v>138.75</v>
      </c>
      <c r="N2648" s="37">
        <f t="shared" si="309"/>
        <v>139.47</v>
      </c>
      <c r="O2648" s="38">
        <f t="shared" ca="1" si="310"/>
        <v>143937000</v>
      </c>
    </row>
    <row r="2649" spans="1:15" x14ac:dyDescent="0.4">
      <c r="A2649">
        <v>2634</v>
      </c>
      <c r="B2649" s="63">
        <v>41544</v>
      </c>
      <c r="C2649" s="37">
        <v>168.83999600000001</v>
      </c>
      <c r="D2649" s="37">
        <v>169.13999899999999</v>
      </c>
      <c r="E2649" s="37">
        <v>168.470001</v>
      </c>
      <c r="F2649" s="37">
        <v>168.91000399999999</v>
      </c>
      <c r="G2649" s="38">
        <v>99141800</v>
      </c>
      <c r="H2649" s="37">
        <v>140.21478300000001</v>
      </c>
      <c r="I2649" s="41">
        <f t="shared" si="304"/>
        <v>0.83011532579207103</v>
      </c>
      <c r="J2649" s="41">
        <f t="shared" ca="1" si="305"/>
        <v>1</v>
      </c>
      <c r="K2649" s="37">
        <f t="shared" si="306"/>
        <v>140.16</v>
      </c>
      <c r="L2649" s="37">
        <f t="shared" si="307"/>
        <v>140.41</v>
      </c>
      <c r="M2649" s="37">
        <f t="shared" si="308"/>
        <v>139.85</v>
      </c>
      <c r="N2649" s="37">
        <f t="shared" si="309"/>
        <v>140.21</v>
      </c>
      <c r="O2649" s="38">
        <f t="shared" ca="1" si="310"/>
        <v>99141800</v>
      </c>
    </row>
    <row r="2650" spans="1:15" x14ac:dyDescent="0.4">
      <c r="A2650">
        <v>2635</v>
      </c>
      <c r="B2650" s="63">
        <v>41543</v>
      </c>
      <c r="C2650" s="37">
        <v>169.320007</v>
      </c>
      <c r="D2650" s="37">
        <v>170.16999799999999</v>
      </c>
      <c r="E2650" s="37">
        <v>169.050003</v>
      </c>
      <c r="F2650" s="37">
        <v>169.69000199999999</v>
      </c>
      <c r="G2650" s="38">
        <v>77146900</v>
      </c>
      <c r="H2650" s="37">
        <v>140.86236600000001</v>
      </c>
      <c r="I2650" s="41">
        <f t="shared" si="304"/>
        <v>0.83011588390458035</v>
      </c>
      <c r="J2650" s="41">
        <f t="shared" ca="1" si="305"/>
        <v>1</v>
      </c>
      <c r="K2650" s="37">
        <f t="shared" si="306"/>
        <v>140.56</v>
      </c>
      <c r="L2650" s="37">
        <f t="shared" si="307"/>
        <v>141.26</v>
      </c>
      <c r="M2650" s="37">
        <f t="shared" si="308"/>
        <v>140.33000000000001</v>
      </c>
      <c r="N2650" s="37">
        <f t="shared" si="309"/>
        <v>140.86000000000001</v>
      </c>
      <c r="O2650" s="38">
        <f t="shared" ca="1" si="310"/>
        <v>77146900</v>
      </c>
    </row>
    <row r="2651" spans="1:15" x14ac:dyDescent="0.4">
      <c r="A2651">
        <v>2636</v>
      </c>
      <c r="B2651" s="63">
        <v>41542</v>
      </c>
      <c r="C2651" s="37">
        <v>169.63999899999999</v>
      </c>
      <c r="D2651" s="37">
        <v>169.979996</v>
      </c>
      <c r="E2651" s="37">
        <v>168.88999899999999</v>
      </c>
      <c r="F2651" s="37">
        <v>169.03999300000001</v>
      </c>
      <c r="G2651" s="38">
        <v>117306500</v>
      </c>
      <c r="H2651" s="37">
        <v>140.32278400000001</v>
      </c>
      <c r="I2651" s="41">
        <f t="shared" si="304"/>
        <v>0.83011588861104602</v>
      </c>
      <c r="J2651" s="41">
        <f t="shared" ca="1" si="305"/>
        <v>1</v>
      </c>
      <c r="K2651" s="37">
        <f t="shared" si="306"/>
        <v>140.82</v>
      </c>
      <c r="L2651" s="37">
        <f t="shared" si="307"/>
        <v>141.1</v>
      </c>
      <c r="M2651" s="37">
        <f t="shared" si="308"/>
        <v>140.19999999999999</v>
      </c>
      <c r="N2651" s="37">
        <f t="shared" si="309"/>
        <v>140.32</v>
      </c>
      <c r="O2651" s="38">
        <f t="shared" ca="1" si="310"/>
        <v>117306500</v>
      </c>
    </row>
    <row r="2652" spans="1:15" x14ac:dyDescent="0.4">
      <c r="A2652">
        <v>2637</v>
      </c>
      <c r="B2652" s="63">
        <v>41541</v>
      </c>
      <c r="C2652" s="37">
        <v>169.89999399999999</v>
      </c>
      <c r="D2652" s="37">
        <v>170.529999</v>
      </c>
      <c r="E2652" s="37">
        <v>169.21000699999999</v>
      </c>
      <c r="F2652" s="37">
        <v>169.529999</v>
      </c>
      <c r="G2652" s="38">
        <v>106333100</v>
      </c>
      <c r="H2652" s="37">
        <v>140.72950700000001</v>
      </c>
      <c r="I2652" s="41">
        <f t="shared" si="304"/>
        <v>0.83011565994287539</v>
      </c>
      <c r="J2652" s="41">
        <f t="shared" ca="1" si="305"/>
        <v>1</v>
      </c>
      <c r="K2652" s="37">
        <f t="shared" si="306"/>
        <v>141.04</v>
      </c>
      <c r="L2652" s="37">
        <f t="shared" si="307"/>
        <v>141.56</v>
      </c>
      <c r="M2652" s="37">
        <f t="shared" si="308"/>
        <v>140.46</v>
      </c>
      <c r="N2652" s="37">
        <f t="shared" si="309"/>
        <v>140.72999999999999</v>
      </c>
      <c r="O2652" s="38">
        <f t="shared" ca="1" si="310"/>
        <v>106333100</v>
      </c>
    </row>
    <row r="2653" spans="1:15" x14ac:dyDescent="0.4">
      <c r="A2653">
        <v>2638</v>
      </c>
      <c r="B2653" s="63">
        <v>41540</v>
      </c>
      <c r="C2653" s="37">
        <v>170.490005</v>
      </c>
      <c r="D2653" s="37">
        <v>170.64999399999999</v>
      </c>
      <c r="E2653" s="37">
        <v>169.38999899999999</v>
      </c>
      <c r="F2653" s="37">
        <v>169.929993</v>
      </c>
      <c r="G2653" s="38">
        <v>104616500</v>
      </c>
      <c r="H2653" s="37">
        <v>141.06156899999999</v>
      </c>
      <c r="I2653" s="41">
        <f t="shared" si="304"/>
        <v>0.83011578185612001</v>
      </c>
      <c r="J2653" s="41">
        <f t="shared" ca="1" si="305"/>
        <v>1</v>
      </c>
      <c r="K2653" s="37">
        <f t="shared" si="306"/>
        <v>141.53</v>
      </c>
      <c r="L2653" s="37">
        <f t="shared" si="307"/>
        <v>141.66</v>
      </c>
      <c r="M2653" s="37">
        <f t="shared" si="308"/>
        <v>140.61000000000001</v>
      </c>
      <c r="N2653" s="37">
        <f t="shared" si="309"/>
        <v>141.06</v>
      </c>
      <c r="O2653" s="38">
        <f t="shared" ca="1" si="310"/>
        <v>104616500</v>
      </c>
    </row>
    <row r="2654" spans="1:15" x14ac:dyDescent="0.4">
      <c r="A2654">
        <v>2639</v>
      </c>
      <c r="B2654" s="63">
        <v>41537</v>
      </c>
      <c r="C2654" s="37">
        <v>172.33000200000001</v>
      </c>
      <c r="D2654" s="37">
        <v>172.33000200000001</v>
      </c>
      <c r="E2654" s="37">
        <v>170.58000200000001</v>
      </c>
      <c r="F2654" s="37">
        <v>170.720001</v>
      </c>
      <c r="G2654" s="38">
        <v>132867100</v>
      </c>
      <c r="H2654" s="37">
        <v>141.717331</v>
      </c>
      <c r="I2654" s="41">
        <f t="shared" si="304"/>
        <v>0.83011557034843275</v>
      </c>
      <c r="J2654" s="41">
        <f t="shared" ca="1" si="305"/>
        <v>1</v>
      </c>
      <c r="K2654" s="37">
        <f t="shared" si="306"/>
        <v>143.05000000000001</v>
      </c>
      <c r="L2654" s="37">
        <f t="shared" si="307"/>
        <v>143.05000000000001</v>
      </c>
      <c r="M2654" s="37">
        <f t="shared" si="308"/>
        <v>141.6</v>
      </c>
      <c r="N2654" s="37">
        <f t="shared" si="309"/>
        <v>141.72</v>
      </c>
      <c r="O2654" s="38">
        <f t="shared" ca="1" si="310"/>
        <v>132867100</v>
      </c>
    </row>
    <row r="2655" spans="1:15" x14ac:dyDescent="0.4">
      <c r="A2655">
        <v>2640</v>
      </c>
      <c r="B2655" s="63">
        <v>41536</v>
      </c>
      <c r="C2655" s="37">
        <v>173.520004</v>
      </c>
      <c r="D2655" s="37">
        <v>173.60000600000001</v>
      </c>
      <c r="E2655" s="37">
        <v>172.58999600000001</v>
      </c>
      <c r="F2655" s="37">
        <v>172.759995</v>
      </c>
      <c r="G2655" s="38">
        <v>146616900</v>
      </c>
      <c r="H2655" s="37">
        <v>142.71517900000001</v>
      </c>
      <c r="I2655" s="41">
        <f t="shared" si="304"/>
        <v>0.82608927489260464</v>
      </c>
      <c r="J2655" s="41">
        <f t="shared" ca="1" si="305"/>
        <v>1</v>
      </c>
      <c r="K2655" s="37">
        <f t="shared" si="306"/>
        <v>143.34</v>
      </c>
      <c r="L2655" s="37">
        <f t="shared" si="307"/>
        <v>143.41</v>
      </c>
      <c r="M2655" s="37">
        <f t="shared" si="308"/>
        <v>142.57</v>
      </c>
      <c r="N2655" s="37">
        <f t="shared" si="309"/>
        <v>142.72</v>
      </c>
      <c r="O2655" s="38">
        <f t="shared" ca="1" si="310"/>
        <v>146616900</v>
      </c>
    </row>
    <row r="2656" spans="1:15" x14ac:dyDescent="0.4">
      <c r="A2656">
        <v>2641</v>
      </c>
      <c r="B2656" s="63">
        <v>41535</v>
      </c>
      <c r="C2656" s="37">
        <v>171.009995</v>
      </c>
      <c r="D2656" s="37">
        <v>173.520004</v>
      </c>
      <c r="E2656" s="37">
        <v>170.58000200000001</v>
      </c>
      <c r="F2656" s="37">
        <v>173.050003</v>
      </c>
      <c r="G2656" s="38">
        <v>203460600</v>
      </c>
      <c r="H2656" s="37">
        <v>142.95472699999999</v>
      </c>
      <c r="I2656" s="41">
        <f t="shared" si="304"/>
        <v>0.82608913332408318</v>
      </c>
      <c r="J2656" s="41">
        <f t="shared" ca="1" si="305"/>
        <v>1</v>
      </c>
      <c r="K2656" s="37">
        <f t="shared" si="306"/>
        <v>141.27000000000001</v>
      </c>
      <c r="L2656" s="37">
        <f t="shared" si="307"/>
        <v>143.34</v>
      </c>
      <c r="M2656" s="37">
        <f t="shared" si="308"/>
        <v>140.91</v>
      </c>
      <c r="N2656" s="37">
        <f t="shared" si="309"/>
        <v>142.94999999999999</v>
      </c>
      <c r="O2656" s="38">
        <f t="shared" ca="1" si="310"/>
        <v>203460600</v>
      </c>
    </row>
    <row r="2657" spans="1:15" x14ac:dyDescent="0.4">
      <c r="A2657">
        <v>2642</v>
      </c>
      <c r="B2657" s="63">
        <v>41534</v>
      </c>
      <c r="C2657" s="37">
        <v>170.46000699999999</v>
      </c>
      <c r="D2657" s="37">
        <v>171.11000100000001</v>
      </c>
      <c r="E2657" s="37">
        <v>170.46000699999999</v>
      </c>
      <c r="F2657" s="37">
        <v>171.070007</v>
      </c>
      <c r="G2657" s="38">
        <v>82523300</v>
      </c>
      <c r="H2657" s="37">
        <v>141.319031</v>
      </c>
      <c r="I2657" s="41">
        <f t="shared" si="304"/>
        <v>0.82608888301501027</v>
      </c>
      <c r="J2657" s="41">
        <f t="shared" ca="1" si="305"/>
        <v>1</v>
      </c>
      <c r="K2657" s="37">
        <f t="shared" si="306"/>
        <v>140.82</v>
      </c>
      <c r="L2657" s="37">
        <f t="shared" si="307"/>
        <v>141.35</v>
      </c>
      <c r="M2657" s="37">
        <f t="shared" si="308"/>
        <v>140.82</v>
      </c>
      <c r="N2657" s="37">
        <f t="shared" si="309"/>
        <v>141.32</v>
      </c>
      <c r="O2657" s="38">
        <f t="shared" ca="1" si="310"/>
        <v>82523300</v>
      </c>
    </row>
    <row r="2658" spans="1:15" x14ac:dyDescent="0.4">
      <c r="A2658">
        <v>2643</v>
      </c>
      <c r="B2658" s="63">
        <v>41533</v>
      </c>
      <c r="C2658" s="37">
        <v>171.16000399999999</v>
      </c>
      <c r="D2658" s="37">
        <v>171.240005</v>
      </c>
      <c r="E2658" s="37">
        <v>170.03999300000001</v>
      </c>
      <c r="F2658" s="37">
        <v>170.30999800000001</v>
      </c>
      <c r="G2658" s="38">
        <v>106299200</v>
      </c>
      <c r="H2658" s="37">
        <v>140.691238</v>
      </c>
      <c r="I2658" s="41">
        <f t="shared" si="304"/>
        <v>0.82608912954129676</v>
      </c>
      <c r="J2658" s="41">
        <f t="shared" ca="1" si="305"/>
        <v>1</v>
      </c>
      <c r="K2658" s="37">
        <f t="shared" si="306"/>
        <v>141.38999999999999</v>
      </c>
      <c r="L2658" s="37">
        <f t="shared" si="307"/>
        <v>141.46</v>
      </c>
      <c r="M2658" s="37">
        <f t="shared" si="308"/>
        <v>140.47</v>
      </c>
      <c r="N2658" s="37">
        <f t="shared" si="309"/>
        <v>140.69</v>
      </c>
      <c r="O2658" s="38">
        <f t="shared" ca="1" si="310"/>
        <v>106299200</v>
      </c>
    </row>
    <row r="2659" spans="1:15" x14ac:dyDescent="0.4">
      <c r="A2659">
        <v>2644</v>
      </c>
      <c r="B2659" s="63">
        <v>41530</v>
      </c>
      <c r="C2659" s="37">
        <v>169.13000500000001</v>
      </c>
      <c r="D2659" s="37">
        <v>169.46000699999999</v>
      </c>
      <c r="E2659" s="37">
        <v>168.740005</v>
      </c>
      <c r="F2659" s="37">
        <v>169.33000200000001</v>
      </c>
      <c r="G2659" s="38">
        <v>72727800</v>
      </c>
      <c r="H2659" s="37">
        <v>139.881653</v>
      </c>
      <c r="I2659" s="41">
        <f t="shared" si="304"/>
        <v>0.82608900577465294</v>
      </c>
      <c r="J2659" s="41">
        <f t="shared" ca="1" si="305"/>
        <v>1</v>
      </c>
      <c r="K2659" s="37">
        <f t="shared" si="306"/>
        <v>139.72</v>
      </c>
      <c r="L2659" s="37">
        <f t="shared" si="307"/>
        <v>139.99</v>
      </c>
      <c r="M2659" s="37">
        <f t="shared" si="308"/>
        <v>139.38999999999999</v>
      </c>
      <c r="N2659" s="37">
        <f t="shared" si="309"/>
        <v>139.88</v>
      </c>
      <c r="O2659" s="38">
        <f t="shared" ca="1" si="310"/>
        <v>72727800</v>
      </c>
    </row>
    <row r="2660" spans="1:15" x14ac:dyDescent="0.4">
      <c r="A2660">
        <v>2645</v>
      </c>
      <c r="B2660" s="63">
        <v>41529</v>
      </c>
      <c r="C2660" s="37">
        <v>169.33999600000001</v>
      </c>
      <c r="D2660" s="37">
        <v>169.55999800000001</v>
      </c>
      <c r="E2660" s="37">
        <v>168.720001</v>
      </c>
      <c r="F2660" s="37">
        <v>168.949997</v>
      </c>
      <c r="G2660" s="38">
        <v>83209000</v>
      </c>
      <c r="H2660" s="37">
        <v>139.567734</v>
      </c>
      <c r="I2660" s="41">
        <f t="shared" si="304"/>
        <v>0.82608899957541881</v>
      </c>
      <c r="J2660" s="41">
        <f t="shared" ca="1" si="305"/>
        <v>1</v>
      </c>
      <c r="K2660" s="37">
        <f t="shared" si="306"/>
        <v>139.88999999999999</v>
      </c>
      <c r="L2660" s="37">
        <f t="shared" si="307"/>
        <v>140.07</v>
      </c>
      <c r="M2660" s="37">
        <f t="shared" si="308"/>
        <v>139.38</v>
      </c>
      <c r="N2660" s="37">
        <f t="shared" si="309"/>
        <v>139.57</v>
      </c>
      <c r="O2660" s="38">
        <f t="shared" ca="1" si="310"/>
        <v>83209000</v>
      </c>
    </row>
    <row r="2661" spans="1:15" x14ac:dyDescent="0.4">
      <c r="A2661">
        <v>2646</v>
      </c>
      <c r="B2661" s="63">
        <v>41528</v>
      </c>
      <c r="C2661" s="37">
        <v>168.63999899999999</v>
      </c>
      <c r="D2661" s="37">
        <v>169.39999399999999</v>
      </c>
      <c r="E2661" s="37">
        <v>168.35000600000001</v>
      </c>
      <c r="F2661" s="37">
        <v>169.39999399999999</v>
      </c>
      <c r="G2661" s="38">
        <v>94545900</v>
      </c>
      <c r="H2661" s="37">
        <v>139.939514</v>
      </c>
      <c r="I2661" s="41">
        <f t="shared" si="304"/>
        <v>0.82608925003858036</v>
      </c>
      <c r="J2661" s="41">
        <f t="shared" ca="1" si="305"/>
        <v>1</v>
      </c>
      <c r="K2661" s="37">
        <f t="shared" si="306"/>
        <v>139.31</v>
      </c>
      <c r="L2661" s="37">
        <f t="shared" si="307"/>
        <v>139.94</v>
      </c>
      <c r="M2661" s="37">
        <f t="shared" si="308"/>
        <v>139.07</v>
      </c>
      <c r="N2661" s="37">
        <f t="shared" si="309"/>
        <v>139.94</v>
      </c>
      <c r="O2661" s="38">
        <f t="shared" ca="1" si="310"/>
        <v>94545900</v>
      </c>
    </row>
    <row r="2662" spans="1:15" x14ac:dyDescent="0.4">
      <c r="A2662">
        <v>2647</v>
      </c>
      <c r="B2662" s="63">
        <v>41527</v>
      </c>
      <c r="C2662" s="37">
        <v>168.63999899999999</v>
      </c>
      <c r="D2662" s="37">
        <v>168.89999399999999</v>
      </c>
      <c r="E2662" s="37">
        <v>168.259995</v>
      </c>
      <c r="F2662" s="37">
        <v>168.86999499999999</v>
      </c>
      <c r="G2662" s="38">
        <v>105847200</v>
      </c>
      <c r="H2662" s="37">
        <v>139.501633</v>
      </c>
      <c r="I2662" s="41">
        <f t="shared" si="304"/>
        <v>0.82608892716553939</v>
      </c>
      <c r="J2662" s="41">
        <f t="shared" ca="1" si="305"/>
        <v>1</v>
      </c>
      <c r="K2662" s="37">
        <f t="shared" si="306"/>
        <v>139.31</v>
      </c>
      <c r="L2662" s="37">
        <f t="shared" si="307"/>
        <v>139.53</v>
      </c>
      <c r="M2662" s="37">
        <f t="shared" si="308"/>
        <v>139</v>
      </c>
      <c r="N2662" s="37">
        <f t="shared" si="309"/>
        <v>139.5</v>
      </c>
      <c r="O2662" s="38">
        <f t="shared" ca="1" si="310"/>
        <v>105847200</v>
      </c>
    </row>
    <row r="2663" spans="1:15" x14ac:dyDescent="0.4">
      <c r="A2663">
        <v>2648</v>
      </c>
      <c r="B2663" s="63">
        <v>41526</v>
      </c>
      <c r="C2663" s="37">
        <v>166.449997</v>
      </c>
      <c r="D2663" s="37">
        <v>167.729996</v>
      </c>
      <c r="E2663" s="37">
        <v>166.449997</v>
      </c>
      <c r="F2663" s="37">
        <v>167.63000500000001</v>
      </c>
      <c r="G2663" s="38">
        <v>87559300</v>
      </c>
      <c r="H2663" s="37">
        <v>138.47735599999999</v>
      </c>
      <c r="I2663" s="41">
        <f t="shared" si="304"/>
        <v>0.82608931497675475</v>
      </c>
      <c r="J2663" s="41">
        <f t="shared" ca="1" si="305"/>
        <v>1</v>
      </c>
      <c r="K2663" s="37">
        <f t="shared" si="306"/>
        <v>137.5</v>
      </c>
      <c r="L2663" s="37">
        <f t="shared" si="307"/>
        <v>138.56</v>
      </c>
      <c r="M2663" s="37">
        <f t="shared" si="308"/>
        <v>137.5</v>
      </c>
      <c r="N2663" s="37">
        <f t="shared" si="309"/>
        <v>138.47999999999999</v>
      </c>
      <c r="O2663" s="38">
        <f t="shared" ca="1" si="310"/>
        <v>87559300</v>
      </c>
    </row>
    <row r="2664" spans="1:15" x14ac:dyDescent="0.4">
      <c r="A2664">
        <v>2649</v>
      </c>
      <c r="B2664" s="63">
        <v>41523</v>
      </c>
      <c r="C2664" s="37">
        <v>166.509995</v>
      </c>
      <c r="D2664" s="37">
        <v>166.979996</v>
      </c>
      <c r="E2664" s="37">
        <v>164.479996</v>
      </c>
      <c r="F2664" s="37">
        <v>166.03999300000001</v>
      </c>
      <c r="G2664" s="38">
        <v>159756500</v>
      </c>
      <c r="H2664" s="37">
        <v>137.16381799999999</v>
      </c>
      <c r="I2664" s="41">
        <f t="shared" si="304"/>
        <v>0.82608903747665163</v>
      </c>
      <c r="J2664" s="41">
        <f t="shared" ca="1" si="305"/>
        <v>1</v>
      </c>
      <c r="K2664" s="37">
        <f t="shared" si="306"/>
        <v>137.55000000000001</v>
      </c>
      <c r="L2664" s="37">
        <f t="shared" si="307"/>
        <v>137.94</v>
      </c>
      <c r="M2664" s="37">
        <f t="shared" si="308"/>
        <v>135.88</v>
      </c>
      <c r="N2664" s="37">
        <f t="shared" si="309"/>
        <v>137.16</v>
      </c>
      <c r="O2664" s="38">
        <f t="shared" ca="1" si="310"/>
        <v>159756500</v>
      </c>
    </row>
    <row r="2665" spans="1:15" x14ac:dyDescent="0.4">
      <c r="A2665">
        <v>2650</v>
      </c>
      <c r="B2665" s="63">
        <v>41522</v>
      </c>
      <c r="C2665" s="37">
        <v>165.85000600000001</v>
      </c>
      <c r="D2665" s="37">
        <v>166.39999399999999</v>
      </c>
      <c r="E2665" s="37">
        <v>165.729996</v>
      </c>
      <c r="F2665" s="37">
        <v>165.96000699999999</v>
      </c>
      <c r="G2665" s="38">
        <v>63090500</v>
      </c>
      <c r="H2665" s="37">
        <v>137.09776299999999</v>
      </c>
      <c r="I2665" s="41">
        <f t="shared" si="304"/>
        <v>0.82608916134837229</v>
      </c>
      <c r="J2665" s="41">
        <f t="shared" ca="1" si="305"/>
        <v>1</v>
      </c>
      <c r="K2665" s="37">
        <f t="shared" si="306"/>
        <v>137.01</v>
      </c>
      <c r="L2665" s="37">
        <f t="shared" si="307"/>
        <v>137.46</v>
      </c>
      <c r="M2665" s="37">
        <f t="shared" si="308"/>
        <v>136.91</v>
      </c>
      <c r="N2665" s="37">
        <f t="shared" si="309"/>
        <v>137.1</v>
      </c>
      <c r="O2665" s="38">
        <f t="shared" ca="1" si="310"/>
        <v>63090500</v>
      </c>
    </row>
    <row r="2666" spans="1:15" x14ac:dyDescent="0.4">
      <c r="A2666">
        <v>2651</v>
      </c>
      <c r="B2666" s="63">
        <v>41521</v>
      </c>
      <c r="C2666" s="37">
        <v>164.429993</v>
      </c>
      <c r="D2666" s="37">
        <v>166.029999</v>
      </c>
      <c r="E2666" s="37">
        <v>164.13000500000001</v>
      </c>
      <c r="F2666" s="37">
        <v>165.75</v>
      </c>
      <c r="G2666" s="38">
        <v>97389400</v>
      </c>
      <c r="H2666" s="37">
        <v>136.924271</v>
      </c>
      <c r="I2666" s="41">
        <f t="shared" si="304"/>
        <v>0.82608911613876324</v>
      </c>
      <c r="J2666" s="41">
        <f t="shared" ca="1" si="305"/>
        <v>1</v>
      </c>
      <c r="K2666" s="37">
        <f t="shared" si="306"/>
        <v>135.83000000000001</v>
      </c>
      <c r="L2666" s="37">
        <f t="shared" si="307"/>
        <v>137.16</v>
      </c>
      <c r="M2666" s="37">
        <f t="shared" si="308"/>
        <v>135.59</v>
      </c>
      <c r="N2666" s="37">
        <f t="shared" si="309"/>
        <v>136.91999999999999</v>
      </c>
      <c r="O2666" s="38">
        <f t="shared" ca="1" si="310"/>
        <v>97389400</v>
      </c>
    </row>
    <row r="2667" spans="1:15" x14ac:dyDescent="0.4">
      <c r="A2667">
        <v>2652</v>
      </c>
      <c r="B2667" s="63">
        <v>41520</v>
      </c>
      <c r="C2667" s="37">
        <v>165.229996</v>
      </c>
      <c r="D2667" s="37">
        <v>165.58000200000001</v>
      </c>
      <c r="E2667" s="37">
        <v>163.699997</v>
      </c>
      <c r="F2667" s="37">
        <v>164.38999899999999</v>
      </c>
      <c r="G2667" s="38">
        <v>142375100</v>
      </c>
      <c r="H2667" s="37">
        <v>135.800781</v>
      </c>
      <c r="I2667" s="41">
        <f t="shared" si="304"/>
        <v>0.82608906762022671</v>
      </c>
      <c r="J2667" s="41">
        <f t="shared" ca="1" si="305"/>
        <v>1</v>
      </c>
      <c r="K2667" s="37">
        <f t="shared" si="306"/>
        <v>136.49</v>
      </c>
      <c r="L2667" s="37">
        <f t="shared" si="307"/>
        <v>136.78</v>
      </c>
      <c r="M2667" s="37">
        <f t="shared" si="308"/>
        <v>135.22999999999999</v>
      </c>
      <c r="N2667" s="37">
        <f t="shared" si="309"/>
        <v>135.80000000000001</v>
      </c>
      <c r="O2667" s="38">
        <f t="shared" ca="1" si="310"/>
        <v>142375100</v>
      </c>
    </row>
    <row r="2668" spans="1:15" x14ac:dyDescent="0.4">
      <c r="A2668">
        <v>2653</v>
      </c>
      <c r="B2668" s="63">
        <v>41516</v>
      </c>
      <c r="C2668" s="37">
        <v>164.509995</v>
      </c>
      <c r="D2668" s="37">
        <v>164.529999</v>
      </c>
      <c r="E2668" s="37">
        <v>163.16999799999999</v>
      </c>
      <c r="F2668" s="37">
        <v>163.64999399999999</v>
      </c>
      <c r="G2668" s="38">
        <v>134928900</v>
      </c>
      <c r="H2668" s="37">
        <v>135.189438</v>
      </c>
      <c r="I2668" s="41">
        <f t="shared" si="304"/>
        <v>0.82608886621774025</v>
      </c>
      <c r="J2668" s="41">
        <f t="shared" ca="1" si="305"/>
        <v>1</v>
      </c>
      <c r="K2668" s="37">
        <f t="shared" si="306"/>
        <v>135.9</v>
      </c>
      <c r="L2668" s="37">
        <f t="shared" si="307"/>
        <v>135.91999999999999</v>
      </c>
      <c r="M2668" s="37">
        <f t="shared" si="308"/>
        <v>134.79</v>
      </c>
      <c r="N2668" s="37">
        <f t="shared" si="309"/>
        <v>135.19</v>
      </c>
      <c r="O2668" s="38">
        <f t="shared" ca="1" si="310"/>
        <v>134928900</v>
      </c>
    </row>
    <row r="2669" spans="1:15" x14ac:dyDescent="0.4">
      <c r="A2669">
        <v>2654</v>
      </c>
      <c r="B2669" s="63">
        <v>41515</v>
      </c>
      <c r="C2669" s="37">
        <v>163.550003</v>
      </c>
      <c r="D2669" s="37">
        <v>165.03999300000001</v>
      </c>
      <c r="E2669" s="37">
        <v>163.39999399999999</v>
      </c>
      <c r="F2669" s="37">
        <v>164.16999799999999</v>
      </c>
      <c r="G2669" s="38">
        <v>119200500</v>
      </c>
      <c r="H2669" s="37">
        <v>135.61906400000001</v>
      </c>
      <c r="I2669" s="41">
        <f t="shared" si="304"/>
        <v>0.82608921028311166</v>
      </c>
      <c r="J2669" s="41">
        <f t="shared" ca="1" si="305"/>
        <v>1</v>
      </c>
      <c r="K2669" s="37">
        <f t="shared" si="306"/>
        <v>135.11000000000001</v>
      </c>
      <c r="L2669" s="37">
        <f t="shared" si="307"/>
        <v>136.34</v>
      </c>
      <c r="M2669" s="37">
        <f t="shared" si="308"/>
        <v>134.97999999999999</v>
      </c>
      <c r="N2669" s="37">
        <f t="shared" si="309"/>
        <v>135.62</v>
      </c>
      <c r="O2669" s="38">
        <f t="shared" ca="1" si="310"/>
        <v>119200500</v>
      </c>
    </row>
    <row r="2670" spans="1:15" x14ac:dyDescent="0.4">
      <c r="A2670">
        <v>2655</v>
      </c>
      <c r="B2670" s="63">
        <v>41514</v>
      </c>
      <c r="C2670" s="37">
        <v>163.259995</v>
      </c>
      <c r="D2670" s="37">
        <v>164.490005</v>
      </c>
      <c r="E2670" s="37">
        <v>163.050003</v>
      </c>
      <c r="F2670" s="37">
        <v>163.91000399999999</v>
      </c>
      <c r="G2670" s="38">
        <v>108113000</v>
      </c>
      <c r="H2670" s="37">
        <v>135.404236</v>
      </c>
      <c r="I2670" s="41">
        <f t="shared" si="304"/>
        <v>0.82608890669052759</v>
      </c>
      <c r="J2670" s="41">
        <f t="shared" ca="1" si="305"/>
        <v>1</v>
      </c>
      <c r="K2670" s="37">
        <f t="shared" si="306"/>
        <v>134.87</v>
      </c>
      <c r="L2670" s="37">
        <f t="shared" si="307"/>
        <v>135.88</v>
      </c>
      <c r="M2670" s="37">
        <f t="shared" si="308"/>
        <v>134.69</v>
      </c>
      <c r="N2670" s="37">
        <f t="shared" si="309"/>
        <v>135.4</v>
      </c>
      <c r="O2670" s="38">
        <f t="shared" ca="1" si="310"/>
        <v>108113000</v>
      </c>
    </row>
    <row r="2671" spans="1:15" x14ac:dyDescent="0.4">
      <c r="A2671">
        <v>2656</v>
      </c>
      <c r="B2671" s="63">
        <v>41513</v>
      </c>
      <c r="C2671" s="37">
        <v>164.36000100000001</v>
      </c>
      <c r="D2671" s="37">
        <v>166</v>
      </c>
      <c r="E2671" s="37">
        <v>163.21000699999999</v>
      </c>
      <c r="F2671" s="37">
        <v>163.33000200000001</v>
      </c>
      <c r="G2671" s="38">
        <v>158619400</v>
      </c>
      <c r="H2671" s="37">
        <v>134.92515599999999</v>
      </c>
      <c r="I2671" s="41">
        <f t="shared" si="304"/>
        <v>0.82608923252201993</v>
      </c>
      <c r="J2671" s="41">
        <f t="shared" ca="1" si="305"/>
        <v>1</v>
      </c>
      <c r="K2671" s="37">
        <f t="shared" si="306"/>
        <v>135.78</v>
      </c>
      <c r="L2671" s="37">
        <f t="shared" si="307"/>
        <v>137.13</v>
      </c>
      <c r="M2671" s="37">
        <f t="shared" si="308"/>
        <v>134.83000000000001</v>
      </c>
      <c r="N2671" s="37">
        <f t="shared" si="309"/>
        <v>134.93</v>
      </c>
      <c r="O2671" s="38">
        <f t="shared" ca="1" si="310"/>
        <v>158619400</v>
      </c>
    </row>
    <row r="2672" spans="1:15" x14ac:dyDescent="0.4">
      <c r="A2672">
        <v>2657</v>
      </c>
      <c r="B2672" s="63">
        <v>41512</v>
      </c>
      <c r="C2672" s="37">
        <v>166.78999300000001</v>
      </c>
      <c r="D2672" s="37">
        <v>167.300003</v>
      </c>
      <c r="E2672" s="37">
        <v>165.88999899999999</v>
      </c>
      <c r="F2672" s="37">
        <v>166</v>
      </c>
      <c r="G2672" s="38">
        <v>89702100</v>
      </c>
      <c r="H2672" s="37">
        <v>137.130798</v>
      </c>
      <c r="I2672" s="41">
        <f t="shared" si="304"/>
        <v>0.82608914457831328</v>
      </c>
      <c r="J2672" s="41">
        <f t="shared" ca="1" si="305"/>
        <v>1</v>
      </c>
      <c r="K2672" s="37">
        <f t="shared" si="306"/>
        <v>137.78</v>
      </c>
      <c r="L2672" s="37">
        <f t="shared" si="307"/>
        <v>138.19999999999999</v>
      </c>
      <c r="M2672" s="37">
        <f t="shared" si="308"/>
        <v>137.04</v>
      </c>
      <c r="N2672" s="37">
        <f t="shared" si="309"/>
        <v>137.13</v>
      </c>
      <c r="O2672" s="38">
        <f t="shared" ca="1" si="310"/>
        <v>89702100</v>
      </c>
    </row>
    <row r="2673" spans="1:15" x14ac:dyDescent="0.4">
      <c r="A2673">
        <v>2658</v>
      </c>
      <c r="B2673" s="63">
        <v>41509</v>
      </c>
      <c r="C2673" s="37">
        <v>166.550003</v>
      </c>
      <c r="D2673" s="37">
        <v>166.83000200000001</v>
      </c>
      <c r="E2673" s="37">
        <v>165.770004</v>
      </c>
      <c r="F2673" s="37">
        <v>166.61999499999999</v>
      </c>
      <c r="G2673" s="38">
        <v>90888900</v>
      </c>
      <c r="H2673" s="37">
        <v>137.64299</v>
      </c>
      <c r="I2673" s="41">
        <f t="shared" si="304"/>
        <v>0.82608926977821606</v>
      </c>
      <c r="J2673" s="41">
        <f t="shared" ca="1" si="305"/>
        <v>1</v>
      </c>
      <c r="K2673" s="37">
        <f t="shared" si="306"/>
        <v>137.59</v>
      </c>
      <c r="L2673" s="37">
        <f t="shared" si="307"/>
        <v>137.82</v>
      </c>
      <c r="M2673" s="37">
        <f t="shared" si="308"/>
        <v>136.94</v>
      </c>
      <c r="N2673" s="37">
        <f t="shared" si="309"/>
        <v>137.63999999999999</v>
      </c>
      <c r="O2673" s="38">
        <f t="shared" ca="1" si="310"/>
        <v>90888900</v>
      </c>
    </row>
    <row r="2674" spans="1:15" x14ac:dyDescent="0.4">
      <c r="A2674">
        <v>2659</v>
      </c>
      <c r="B2674" s="63">
        <v>41508</v>
      </c>
      <c r="C2674" s="37">
        <v>164.89999399999999</v>
      </c>
      <c r="D2674" s="37">
        <v>166.300003</v>
      </c>
      <c r="E2674" s="37">
        <v>164.88999899999999</v>
      </c>
      <c r="F2674" s="37">
        <v>166.05999800000001</v>
      </c>
      <c r="G2674" s="38">
        <v>101471400</v>
      </c>
      <c r="H2674" s="37">
        <v>137.180328</v>
      </c>
      <c r="I2674" s="41">
        <f t="shared" si="304"/>
        <v>0.82608894166071223</v>
      </c>
      <c r="J2674" s="41">
        <f t="shared" ca="1" si="305"/>
        <v>1</v>
      </c>
      <c r="K2674" s="37">
        <f t="shared" si="306"/>
        <v>136.22</v>
      </c>
      <c r="L2674" s="37">
        <f t="shared" si="307"/>
        <v>137.38</v>
      </c>
      <c r="M2674" s="37">
        <f t="shared" si="308"/>
        <v>136.21</v>
      </c>
      <c r="N2674" s="37">
        <f t="shared" si="309"/>
        <v>137.18</v>
      </c>
      <c r="O2674" s="38">
        <f t="shared" ca="1" si="310"/>
        <v>101471400</v>
      </c>
    </row>
    <row r="2675" spans="1:15" x14ac:dyDescent="0.4">
      <c r="A2675">
        <v>2660</v>
      </c>
      <c r="B2675" s="63">
        <v>41507</v>
      </c>
      <c r="C2675" s="37">
        <v>165.11999499999999</v>
      </c>
      <c r="D2675" s="37">
        <v>166.029999</v>
      </c>
      <c r="E2675" s="37">
        <v>164.19000199999999</v>
      </c>
      <c r="F2675" s="37">
        <v>164.55999800000001</v>
      </c>
      <c r="G2675" s="38">
        <v>159530500</v>
      </c>
      <c r="H2675" s="37">
        <v>135.94125399999999</v>
      </c>
      <c r="I2675" s="41">
        <f t="shared" si="304"/>
        <v>0.82608930269918923</v>
      </c>
      <c r="J2675" s="41">
        <f t="shared" ca="1" si="305"/>
        <v>1</v>
      </c>
      <c r="K2675" s="37">
        <f t="shared" si="306"/>
        <v>136.4</v>
      </c>
      <c r="L2675" s="37">
        <f t="shared" si="307"/>
        <v>137.16</v>
      </c>
      <c r="M2675" s="37">
        <f t="shared" si="308"/>
        <v>135.63999999999999</v>
      </c>
      <c r="N2675" s="37">
        <f t="shared" si="309"/>
        <v>135.94</v>
      </c>
      <c r="O2675" s="38">
        <f t="shared" ca="1" si="310"/>
        <v>159530500</v>
      </c>
    </row>
    <row r="2676" spans="1:15" x14ac:dyDescent="0.4">
      <c r="A2676">
        <v>2661</v>
      </c>
      <c r="B2676" s="63">
        <v>41506</v>
      </c>
      <c r="C2676" s="37">
        <v>165.03999300000001</v>
      </c>
      <c r="D2676" s="37">
        <v>166.199997</v>
      </c>
      <c r="E2676" s="37">
        <v>164.86000100000001</v>
      </c>
      <c r="F2676" s="37">
        <v>165.58000200000001</v>
      </c>
      <c r="G2676" s="38">
        <v>89294400</v>
      </c>
      <c r="H2676" s="37">
        <v>136.78384399999999</v>
      </c>
      <c r="I2676" s="41">
        <f t="shared" si="304"/>
        <v>0.82608915538000771</v>
      </c>
      <c r="J2676" s="41">
        <f t="shared" ca="1" si="305"/>
        <v>1</v>
      </c>
      <c r="K2676" s="37">
        <f t="shared" si="306"/>
        <v>136.34</v>
      </c>
      <c r="L2676" s="37">
        <f t="shared" si="307"/>
        <v>137.30000000000001</v>
      </c>
      <c r="M2676" s="37">
        <f t="shared" si="308"/>
        <v>136.19</v>
      </c>
      <c r="N2676" s="37">
        <f t="shared" si="309"/>
        <v>136.78</v>
      </c>
      <c r="O2676" s="38">
        <f t="shared" ca="1" si="310"/>
        <v>89294400</v>
      </c>
    </row>
    <row r="2677" spans="1:15" x14ac:dyDescent="0.4">
      <c r="A2677">
        <v>2662</v>
      </c>
      <c r="B2677" s="63">
        <v>41505</v>
      </c>
      <c r="C2677" s="37">
        <v>165.63999899999999</v>
      </c>
      <c r="D2677" s="37">
        <v>166.21000699999999</v>
      </c>
      <c r="E2677" s="37">
        <v>164.759995</v>
      </c>
      <c r="F2677" s="37">
        <v>164.770004</v>
      </c>
      <c r="G2677" s="38">
        <v>96437600</v>
      </c>
      <c r="H2677" s="37">
        <v>136.1147</v>
      </c>
      <c r="I2677" s="41">
        <f t="shared" si="304"/>
        <v>0.82608907383409425</v>
      </c>
      <c r="J2677" s="41">
        <f t="shared" ca="1" si="305"/>
        <v>1</v>
      </c>
      <c r="K2677" s="37">
        <f t="shared" si="306"/>
        <v>136.83000000000001</v>
      </c>
      <c r="L2677" s="37">
        <f t="shared" si="307"/>
        <v>137.30000000000001</v>
      </c>
      <c r="M2677" s="37">
        <f t="shared" si="308"/>
        <v>136.11000000000001</v>
      </c>
      <c r="N2677" s="37">
        <f t="shared" si="309"/>
        <v>136.11000000000001</v>
      </c>
      <c r="O2677" s="38">
        <f t="shared" ca="1" si="310"/>
        <v>96437600</v>
      </c>
    </row>
    <row r="2678" spans="1:15" x14ac:dyDescent="0.4">
      <c r="A2678">
        <v>2663</v>
      </c>
      <c r="B2678" s="63">
        <v>41502</v>
      </c>
      <c r="C2678" s="37">
        <v>166.05999800000001</v>
      </c>
      <c r="D2678" s="37">
        <v>166.63000500000001</v>
      </c>
      <c r="E2678" s="37">
        <v>165.5</v>
      </c>
      <c r="F2678" s="37">
        <v>165.83000200000001</v>
      </c>
      <c r="G2678" s="38">
        <v>130868200</v>
      </c>
      <c r="H2678" s="37">
        <v>136.990387</v>
      </c>
      <c r="I2678" s="41">
        <f t="shared" si="304"/>
        <v>0.8260892802739036</v>
      </c>
      <c r="J2678" s="41">
        <f t="shared" ca="1" si="305"/>
        <v>1</v>
      </c>
      <c r="K2678" s="37">
        <f t="shared" si="306"/>
        <v>137.18</v>
      </c>
      <c r="L2678" s="37">
        <f t="shared" si="307"/>
        <v>137.65</v>
      </c>
      <c r="M2678" s="37">
        <f t="shared" si="308"/>
        <v>136.72</v>
      </c>
      <c r="N2678" s="37">
        <f t="shared" si="309"/>
        <v>136.99</v>
      </c>
      <c r="O2678" s="38">
        <f t="shared" ca="1" si="310"/>
        <v>130868200</v>
      </c>
    </row>
    <row r="2679" spans="1:15" x14ac:dyDescent="0.4">
      <c r="A2679">
        <v>2664</v>
      </c>
      <c r="B2679" s="63">
        <v>41501</v>
      </c>
      <c r="C2679" s="37">
        <v>167.41000399999999</v>
      </c>
      <c r="D2679" s="37">
        <v>167.429993</v>
      </c>
      <c r="E2679" s="37">
        <v>166.08999600000001</v>
      </c>
      <c r="F2679" s="37">
        <v>166.38000500000001</v>
      </c>
      <c r="G2679" s="38">
        <v>152931800</v>
      </c>
      <c r="H2679" s="37">
        <v>137.44473300000001</v>
      </c>
      <c r="I2679" s="41">
        <f t="shared" si="304"/>
        <v>0.82608924672168393</v>
      </c>
      <c r="J2679" s="41">
        <f t="shared" ca="1" si="305"/>
        <v>1</v>
      </c>
      <c r="K2679" s="37">
        <f t="shared" si="306"/>
        <v>138.30000000000001</v>
      </c>
      <c r="L2679" s="37">
        <f t="shared" si="307"/>
        <v>138.31</v>
      </c>
      <c r="M2679" s="37">
        <f t="shared" si="308"/>
        <v>137.21</v>
      </c>
      <c r="N2679" s="37">
        <f t="shared" si="309"/>
        <v>137.44</v>
      </c>
      <c r="O2679" s="38">
        <f t="shared" ca="1" si="310"/>
        <v>152931800</v>
      </c>
    </row>
    <row r="2680" spans="1:15" x14ac:dyDescent="0.4">
      <c r="A2680">
        <v>2665</v>
      </c>
      <c r="B2680" s="63">
        <v>41500</v>
      </c>
      <c r="C2680" s="37">
        <v>169.529999</v>
      </c>
      <c r="D2680" s="37">
        <v>169.800003</v>
      </c>
      <c r="E2680" s="37">
        <v>168.699997</v>
      </c>
      <c r="F2680" s="37">
        <v>168.740005</v>
      </c>
      <c r="G2680" s="38">
        <v>79829200</v>
      </c>
      <c r="H2680" s="37">
        <v>139.39424099999999</v>
      </c>
      <c r="I2680" s="41">
        <f t="shared" si="304"/>
        <v>0.82608887560480992</v>
      </c>
      <c r="J2680" s="41">
        <f t="shared" ca="1" si="305"/>
        <v>1</v>
      </c>
      <c r="K2680" s="37">
        <f t="shared" si="306"/>
        <v>140.05000000000001</v>
      </c>
      <c r="L2680" s="37">
        <f t="shared" si="307"/>
        <v>140.27000000000001</v>
      </c>
      <c r="M2680" s="37">
        <f t="shared" si="308"/>
        <v>139.36000000000001</v>
      </c>
      <c r="N2680" s="37">
        <f t="shared" si="309"/>
        <v>139.38999999999999</v>
      </c>
      <c r="O2680" s="38">
        <f t="shared" ca="1" si="310"/>
        <v>79829200</v>
      </c>
    </row>
    <row r="2681" spans="1:15" x14ac:dyDescent="0.4">
      <c r="A2681">
        <v>2666</v>
      </c>
      <c r="B2681" s="63">
        <v>41499</v>
      </c>
      <c r="C2681" s="37">
        <v>169.41000399999999</v>
      </c>
      <c r="D2681" s="37">
        <v>169.89999399999999</v>
      </c>
      <c r="E2681" s="37">
        <v>168.41000399999999</v>
      </c>
      <c r="F2681" s="37">
        <v>169.61000100000001</v>
      </c>
      <c r="G2681" s="38">
        <v>80806000</v>
      </c>
      <c r="H2681" s="37">
        <v>140.11299099999999</v>
      </c>
      <c r="I2681" s="41">
        <f t="shared" si="304"/>
        <v>0.82608920567130939</v>
      </c>
      <c r="J2681" s="41">
        <f t="shared" ca="1" si="305"/>
        <v>1</v>
      </c>
      <c r="K2681" s="37">
        <f t="shared" si="306"/>
        <v>139.94999999999999</v>
      </c>
      <c r="L2681" s="37">
        <f t="shared" si="307"/>
        <v>140.35</v>
      </c>
      <c r="M2681" s="37">
        <f t="shared" si="308"/>
        <v>139.12</v>
      </c>
      <c r="N2681" s="37">
        <f t="shared" si="309"/>
        <v>140.11000000000001</v>
      </c>
      <c r="O2681" s="38">
        <f t="shared" ca="1" si="310"/>
        <v>80806000</v>
      </c>
    </row>
    <row r="2682" spans="1:15" x14ac:dyDescent="0.4">
      <c r="A2682">
        <v>2667</v>
      </c>
      <c r="B2682" s="63">
        <v>41498</v>
      </c>
      <c r="C2682" s="37">
        <v>168.46000699999999</v>
      </c>
      <c r="D2682" s="37">
        <v>169.30999800000001</v>
      </c>
      <c r="E2682" s="37">
        <v>168.38000500000001</v>
      </c>
      <c r="F2682" s="37">
        <v>169.11000100000001</v>
      </c>
      <c r="G2682" s="38">
        <v>68593300</v>
      </c>
      <c r="H2682" s="37">
        <v>139.69998200000001</v>
      </c>
      <c r="I2682" s="41">
        <f t="shared" si="304"/>
        <v>0.82608941620194298</v>
      </c>
      <c r="J2682" s="41">
        <f t="shared" ca="1" si="305"/>
        <v>1</v>
      </c>
      <c r="K2682" s="37">
        <f t="shared" si="306"/>
        <v>139.16</v>
      </c>
      <c r="L2682" s="37">
        <f t="shared" si="307"/>
        <v>139.87</v>
      </c>
      <c r="M2682" s="37">
        <f t="shared" si="308"/>
        <v>139.1</v>
      </c>
      <c r="N2682" s="37">
        <f t="shared" si="309"/>
        <v>139.69999999999999</v>
      </c>
      <c r="O2682" s="38">
        <f t="shared" ca="1" si="310"/>
        <v>68593300</v>
      </c>
    </row>
    <row r="2683" spans="1:15" x14ac:dyDescent="0.4">
      <c r="A2683">
        <v>2668</v>
      </c>
      <c r="B2683" s="63">
        <v>41495</v>
      </c>
      <c r="C2683" s="37">
        <v>169.58000200000001</v>
      </c>
      <c r="D2683" s="37">
        <v>170.10000600000001</v>
      </c>
      <c r="E2683" s="37">
        <v>168.720001</v>
      </c>
      <c r="F2683" s="37">
        <v>169.30999800000001</v>
      </c>
      <c r="G2683" s="38">
        <v>91757700</v>
      </c>
      <c r="H2683" s="37">
        <v>139.865128</v>
      </c>
      <c r="I2683" s="41">
        <f t="shared" si="304"/>
        <v>0.82608900627356918</v>
      </c>
      <c r="J2683" s="41">
        <f t="shared" ca="1" si="305"/>
        <v>1</v>
      </c>
      <c r="K2683" s="37">
        <f t="shared" si="306"/>
        <v>140.09</v>
      </c>
      <c r="L2683" s="37">
        <f t="shared" si="307"/>
        <v>140.52000000000001</v>
      </c>
      <c r="M2683" s="37">
        <f t="shared" si="308"/>
        <v>139.38</v>
      </c>
      <c r="N2683" s="37">
        <f t="shared" si="309"/>
        <v>139.87</v>
      </c>
      <c r="O2683" s="38">
        <f t="shared" ca="1" si="310"/>
        <v>91757700</v>
      </c>
    </row>
    <row r="2684" spans="1:15" x14ac:dyDescent="0.4">
      <c r="A2684">
        <v>2669</v>
      </c>
      <c r="B2684" s="63">
        <v>41494</v>
      </c>
      <c r="C2684" s="37">
        <v>169.979996</v>
      </c>
      <c r="D2684" s="37">
        <v>170.179993</v>
      </c>
      <c r="E2684" s="37">
        <v>168.929993</v>
      </c>
      <c r="F2684" s="37">
        <v>169.800003</v>
      </c>
      <c r="G2684" s="38">
        <v>102181300</v>
      </c>
      <c r="H2684" s="37">
        <v>140.26989699999999</v>
      </c>
      <c r="I2684" s="41">
        <f t="shared" si="304"/>
        <v>0.82608889588771084</v>
      </c>
      <c r="J2684" s="41">
        <f t="shared" ca="1" si="305"/>
        <v>1</v>
      </c>
      <c r="K2684" s="37">
        <f t="shared" si="306"/>
        <v>140.41999999999999</v>
      </c>
      <c r="L2684" s="37">
        <f t="shared" si="307"/>
        <v>140.58000000000001</v>
      </c>
      <c r="M2684" s="37">
        <f t="shared" si="308"/>
        <v>139.55000000000001</v>
      </c>
      <c r="N2684" s="37">
        <f t="shared" si="309"/>
        <v>140.27000000000001</v>
      </c>
      <c r="O2684" s="38">
        <f t="shared" ca="1" si="310"/>
        <v>102181300</v>
      </c>
    </row>
    <row r="2685" spans="1:15" x14ac:dyDescent="0.4">
      <c r="A2685">
        <v>2670</v>
      </c>
      <c r="B2685" s="63">
        <v>41493</v>
      </c>
      <c r="C2685" s="37">
        <v>169.19000199999999</v>
      </c>
      <c r="D2685" s="37">
        <v>169.429993</v>
      </c>
      <c r="E2685" s="37">
        <v>168.550003</v>
      </c>
      <c r="F2685" s="37">
        <v>169.179993</v>
      </c>
      <c r="G2685" s="38">
        <v>84854700</v>
      </c>
      <c r="H2685" s="37">
        <v>139.75770600000001</v>
      </c>
      <c r="I2685" s="41">
        <f t="shared" si="304"/>
        <v>0.82608885082528649</v>
      </c>
      <c r="J2685" s="41">
        <f t="shared" ca="1" si="305"/>
        <v>1</v>
      </c>
      <c r="K2685" s="37">
        <f t="shared" si="306"/>
        <v>139.77000000000001</v>
      </c>
      <c r="L2685" s="37">
        <f t="shared" si="307"/>
        <v>139.96</v>
      </c>
      <c r="M2685" s="37">
        <f t="shared" si="308"/>
        <v>139.24</v>
      </c>
      <c r="N2685" s="37">
        <f t="shared" si="309"/>
        <v>139.76</v>
      </c>
      <c r="O2685" s="38">
        <f t="shared" ca="1" si="310"/>
        <v>84854700</v>
      </c>
    </row>
    <row r="2686" spans="1:15" x14ac:dyDescent="0.4">
      <c r="A2686">
        <v>2671</v>
      </c>
      <c r="B2686" s="63">
        <v>41492</v>
      </c>
      <c r="C2686" s="37">
        <v>170.36999499999999</v>
      </c>
      <c r="D2686" s="37">
        <v>170.740005</v>
      </c>
      <c r="E2686" s="37">
        <v>169.35000600000001</v>
      </c>
      <c r="F2686" s="37">
        <v>169.729996</v>
      </c>
      <c r="G2686" s="38">
        <v>87495000</v>
      </c>
      <c r="H2686" s="37">
        <v>140.212097</v>
      </c>
      <c r="I2686" s="41">
        <f t="shared" si="304"/>
        <v>0.82608908445387574</v>
      </c>
      <c r="J2686" s="41">
        <f t="shared" ca="1" si="305"/>
        <v>1</v>
      </c>
      <c r="K2686" s="37">
        <f t="shared" si="306"/>
        <v>140.74</v>
      </c>
      <c r="L2686" s="37">
        <f t="shared" si="307"/>
        <v>141.05000000000001</v>
      </c>
      <c r="M2686" s="37">
        <f t="shared" si="308"/>
        <v>139.9</v>
      </c>
      <c r="N2686" s="37">
        <f t="shared" si="309"/>
        <v>140.21</v>
      </c>
      <c r="O2686" s="38">
        <f t="shared" ca="1" si="310"/>
        <v>87495000</v>
      </c>
    </row>
    <row r="2687" spans="1:15" x14ac:dyDescent="0.4">
      <c r="A2687">
        <v>2672</v>
      </c>
      <c r="B2687" s="63">
        <v>41491</v>
      </c>
      <c r="C2687" s="37">
        <v>170.570007</v>
      </c>
      <c r="D2687" s="37">
        <v>170.96000699999999</v>
      </c>
      <c r="E2687" s="37">
        <v>170.35000600000001</v>
      </c>
      <c r="F2687" s="37">
        <v>170.699997</v>
      </c>
      <c r="G2687" s="38">
        <v>54072700</v>
      </c>
      <c r="H2687" s="37">
        <v>141.013428</v>
      </c>
      <c r="I2687" s="41">
        <f t="shared" si="304"/>
        <v>0.82608922365710413</v>
      </c>
      <c r="J2687" s="41">
        <f t="shared" ca="1" si="305"/>
        <v>1</v>
      </c>
      <c r="K2687" s="37">
        <f t="shared" si="306"/>
        <v>140.91</v>
      </c>
      <c r="L2687" s="37">
        <f t="shared" si="307"/>
        <v>141.22999999999999</v>
      </c>
      <c r="M2687" s="37">
        <f t="shared" si="308"/>
        <v>140.72</v>
      </c>
      <c r="N2687" s="37">
        <f t="shared" si="309"/>
        <v>141.01</v>
      </c>
      <c r="O2687" s="38">
        <f t="shared" ca="1" si="310"/>
        <v>54072700</v>
      </c>
    </row>
    <row r="2688" spans="1:15" x14ac:dyDescent="0.4">
      <c r="A2688">
        <v>2673</v>
      </c>
      <c r="B2688" s="63">
        <v>41488</v>
      </c>
      <c r="C2688" s="37">
        <v>170.279999</v>
      </c>
      <c r="D2688" s="37">
        <v>170.970001</v>
      </c>
      <c r="E2688" s="37">
        <v>170.050003</v>
      </c>
      <c r="F2688" s="37">
        <v>170.949997</v>
      </c>
      <c r="G2688" s="38">
        <v>91116700</v>
      </c>
      <c r="H2688" s="37">
        <v>141.21992499999999</v>
      </c>
      <c r="I2688" s="41">
        <f t="shared" si="304"/>
        <v>0.82608907562601475</v>
      </c>
      <c r="J2688" s="41">
        <f t="shared" ca="1" si="305"/>
        <v>1</v>
      </c>
      <c r="K2688" s="37">
        <f t="shared" si="306"/>
        <v>140.66999999999999</v>
      </c>
      <c r="L2688" s="37">
        <f t="shared" si="307"/>
        <v>141.24</v>
      </c>
      <c r="M2688" s="37">
        <f t="shared" si="308"/>
        <v>140.47999999999999</v>
      </c>
      <c r="N2688" s="37">
        <f t="shared" si="309"/>
        <v>141.22</v>
      </c>
      <c r="O2688" s="38">
        <f t="shared" ca="1" si="310"/>
        <v>91116700</v>
      </c>
    </row>
    <row r="2689" spans="1:15" x14ac:dyDescent="0.4">
      <c r="A2689">
        <v>2674</v>
      </c>
      <c r="B2689" s="63">
        <v>41487</v>
      </c>
      <c r="C2689" s="37">
        <v>169.990005</v>
      </c>
      <c r="D2689" s="37">
        <v>170.80999800000001</v>
      </c>
      <c r="E2689" s="37">
        <v>169.89999399999999</v>
      </c>
      <c r="F2689" s="37">
        <v>170.66000399999999</v>
      </c>
      <c r="G2689" s="38">
        <v>110438400</v>
      </c>
      <c r="H2689" s="37">
        <v>140.98034699999999</v>
      </c>
      <c r="I2689" s="41">
        <f t="shared" si="304"/>
        <v>0.82608897044207263</v>
      </c>
      <c r="J2689" s="41">
        <f t="shared" ca="1" si="305"/>
        <v>1</v>
      </c>
      <c r="K2689" s="37">
        <f t="shared" si="306"/>
        <v>140.43</v>
      </c>
      <c r="L2689" s="37">
        <f t="shared" si="307"/>
        <v>141.1</v>
      </c>
      <c r="M2689" s="37">
        <f t="shared" si="308"/>
        <v>140.35</v>
      </c>
      <c r="N2689" s="37">
        <f t="shared" si="309"/>
        <v>140.97999999999999</v>
      </c>
      <c r="O2689" s="38">
        <f t="shared" ca="1" si="310"/>
        <v>110438400</v>
      </c>
    </row>
    <row r="2690" spans="1:15" x14ac:dyDescent="0.4">
      <c r="A2690">
        <v>2675</v>
      </c>
      <c r="B2690" s="63">
        <v>41486</v>
      </c>
      <c r="C2690" s="37">
        <v>168.94000199999999</v>
      </c>
      <c r="D2690" s="37">
        <v>169.85000600000001</v>
      </c>
      <c r="E2690" s="37">
        <v>168.490005</v>
      </c>
      <c r="F2690" s="37">
        <v>168.71000699999999</v>
      </c>
      <c r="G2690" s="38">
        <v>142388700</v>
      </c>
      <c r="H2690" s="37">
        <v>139.369507</v>
      </c>
      <c r="I2690" s="41">
        <f t="shared" si="304"/>
        <v>0.82608915427287022</v>
      </c>
      <c r="J2690" s="41">
        <f t="shared" ca="1" si="305"/>
        <v>1</v>
      </c>
      <c r="K2690" s="37">
        <f t="shared" si="306"/>
        <v>139.56</v>
      </c>
      <c r="L2690" s="37">
        <f t="shared" si="307"/>
        <v>140.31</v>
      </c>
      <c r="M2690" s="37">
        <f t="shared" si="308"/>
        <v>139.19</v>
      </c>
      <c r="N2690" s="37">
        <f t="shared" si="309"/>
        <v>139.37</v>
      </c>
      <c r="O2690" s="38">
        <f t="shared" ca="1" si="310"/>
        <v>142388700</v>
      </c>
    </row>
    <row r="2691" spans="1:15" x14ac:dyDescent="0.4">
      <c r="A2691">
        <v>2676</v>
      </c>
      <c r="B2691" s="63">
        <v>41485</v>
      </c>
      <c r="C2691" s="37">
        <v>169.10000600000001</v>
      </c>
      <c r="D2691" s="37">
        <v>169.279999</v>
      </c>
      <c r="E2691" s="37">
        <v>168.19000199999999</v>
      </c>
      <c r="F2691" s="37">
        <v>168.58999600000001</v>
      </c>
      <c r="G2691" s="38">
        <v>85209600</v>
      </c>
      <c r="H2691" s="37">
        <v>139.27040099999999</v>
      </c>
      <c r="I2691" s="41">
        <f t="shared" si="304"/>
        <v>0.82608935467321554</v>
      </c>
      <c r="J2691" s="41">
        <f t="shared" ca="1" si="305"/>
        <v>1</v>
      </c>
      <c r="K2691" s="37">
        <f t="shared" si="306"/>
        <v>139.69</v>
      </c>
      <c r="L2691" s="37">
        <f t="shared" si="307"/>
        <v>139.84</v>
      </c>
      <c r="M2691" s="37">
        <f t="shared" si="308"/>
        <v>138.94</v>
      </c>
      <c r="N2691" s="37">
        <f t="shared" si="309"/>
        <v>139.27000000000001</v>
      </c>
      <c r="O2691" s="38">
        <f t="shared" ca="1" si="310"/>
        <v>85209600</v>
      </c>
    </row>
    <row r="2692" spans="1:15" x14ac:dyDescent="0.4">
      <c r="A2692">
        <v>2677</v>
      </c>
      <c r="B2692" s="63">
        <v>41484</v>
      </c>
      <c r="C2692" s="37">
        <v>168.679993</v>
      </c>
      <c r="D2692" s="37">
        <v>169.05999800000001</v>
      </c>
      <c r="E2692" s="37">
        <v>168.11000100000001</v>
      </c>
      <c r="F2692" s="37">
        <v>168.58999600000001</v>
      </c>
      <c r="G2692" s="38">
        <v>79695000</v>
      </c>
      <c r="H2692" s="37">
        <v>139.27040099999999</v>
      </c>
      <c r="I2692" s="41">
        <f t="shared" si="304"/>
        <v>0.82608935467321554</v>
      </c>
      <c r="J2692" s="41">
        <f t="shared" ca="1" si="305"/>
        <v>1</v>
      </c>
      <c r="K2692" s="37">
        <f t="shared" si="306"/>
        <v>139.34</v>
      </c>
      <c r="L2692" s="37">
        <f t="shared" si="307"/>
        <v>139.66</v>
      </c>
      <c r="M2692" s="37">
        <f t="shared" si="308"/>
        <v>138.87</v>
      </c>
      <c r="N2692" s="37">
        <f t="shared" si="309"/>
        <v>139.27000000000001</v>
      </c>
      <c r="O2692" s="38">
        <f t="shared" ca="1" si="310"/>
        <v>79695000</v>
      </c>
    </row>
    <row r="2693" spans="1:15" x14ac:dyDescent="0.4">
      <c r="A2693">
        <v>2678</v>
      </c>
      <c r="B2693" s="63">
        <v>41481</v>
      </c>
      <c r="C2693" s="37">
        <v>168.220001</v>
      </c>
      <c r="D2693" s="37">
        <v>169.16000399999999</v>
      </c>
      <c r="E2693" s="37">
        <v>167.520004</v>
      </c>
      <c r="F2693" s="37">
        <v>169.11000100000001</v>
      </c>
      <c r="G2693" s="38">
        <v>107814600</v>
      </c>
      <c r="H2693" s="37">
        <v>139.69998200000001</v>
      </c>
      <c r="I2693" s="41">
        <f t="shared" si="304"/>
        <v>0.82608941620194298</v>
      </c>
      <c r="J2693" s="41">
        <f t="shared" ca="1" si="305"/>
        <v>1</v>
      </c>
      <c r="K2693" s="37">
        <f t="shared" si="306"/>
        <v>138.96</v>
      </c>
      <c r="L2693" s="37">
        <f t="shared" si="307"/>
        <v>139.74</v>
      </c>
      <c r="M2693" s="37">
        <f t="shared" si="308"/>
        <v>138.38999999999999</v>
      </c>
      <c r="N2693" s="37">
        <f t="shared" si="309"/>
        <v>139.69999999999999</v>
      </c>
      <c r="O2693" s="38">
        <f t="shared" ca="1" si="310"/>
        <v>107814600</v>
      </c>
    </row>
    <row r="2694" spans="1:15" x14ac:dyDescent="0.4">
      <c r="A2694">
        <v>2679</v>
      </c>
      <c r="B2694" s="63">
        <v>41480</v>
      </c>
      <c r="C2694" s="37">
        <v>168.220001</v>
      </c>
      <c r="D2694" s="37">
        <v>169.08000200000001</v>
      </c>
      <c r="E2694" s="37">
        <v>167.94000199999999</v>
      </c>
      <c r="F2694" s="37">
        <v>168.929993</v>
      </c>
      <c r="G2694" s="38">
        <v>111088600</v>
      </c>
      <c r="H2694" s="37">
        <v>139.551254</v>
      </c>
      <c r="I2694" s="41">
        <f t="shared" si="304"/>
        <v>0.82608926645725966</v>
      </c>
      <c r="J2694" s="41">
        <f t="shared" ca="1" si="305"/>
        <v>1</v>
      </c>
      <c r="K2694" s="37">
        <f t="shared" si="306"/>
        <v>138.96</v>
      </c>
      <c r="L2694" s="37">
        <f t="shared" si="307"/>
        <v>139.68</v>
      </c>
      <c r="M2694" s="37">
        <f t="shared" si="308"/>
        <v>138.72999999999999</v>
      </c>
      <c r="N2694" s="37">
        <f t="shared" si="309"/>
        <v>139.55000000000001</v>
      </c>
      <c r="O2694" s="38">
        <f t="shared" ca="1" si="310"/>
        <v>111088600</v>
      </c>
    </row>
    <row r="2695" spans="1:15" x14ac:dyDescent="0.4">
      <c r="A2695">
        <v>2680</v>
      </c>
      <c r="B2695" s="63">
        <v>41479</v>
      </c>
      <c r="C2695" s="37">
        <v>169.78999300000001</v>
      </c>
      <c r="D2695" s="37">
        <v>169.86000100000001</v>
      </c>
      <c r="E2695" s="37">
        <v>168.179993</v>
      </c>
      <c r="F2695" s="37">
        <v>168.520004</v>
      </c>
      <c r="G2695" s="38">
        <v>112914000</v>
      </c>
      <c r="H2695" s="37">
        <v>139.21258499999999</v>
      </c>
      <c r="I2695" s="41">
        <f t="shared" si="304"/>
        <v>0.82608937630929558</v>
      </c>
      <c r="J2695" s="41">
        <f t="shared" ca="1" si="305"/>
        <v>1</v>
      </c>
      <c r="K2695" s="37">
        <f t="shared" si="306"/>
        <v>140.26</v>
      </c>
      <c r="L2695" s="37">
        <f t="shared" si="307"/>
        <v>140.32</v>
      </c>
      <c r="M2695" s="37">
        <f t="shared" si="308"/>
        <v>138.93</v>
      </c>
      <c r="N2695" s="37">
        <f t="shared" si="309"/>
        <v>139.21</v>
      </c>
      <c r="O2695" s="38">
        <f t="shared" ca="1" si="310"/>
        <v>112914000</v>
      </c>
    </row>
    <row r="2696" spans="1:15" x14ac:dyDescent="0.4">
      <c r="A2696">
        <v>2681</v>
      </c>
      <c r="B2696" s="63">
        <v>41478</v>
      </c>
      <c r="C2696" s="37">
        <v>169.800003</v>
      </c>
      <c r="D2696" s="37">
        <v>169.83000200000001</v>
      </c>
      <c r="E2696" s="37">
        <v>169.050003</v>
      </c>
      <c r="F2696" s="37">
        <v>169.13999899999999</v>
      </c>
      <c r="G2696" s="38">
        <v>80829700</v>
      </c>
      <c r="H2696" s="37">
        <v>139.72468599999999</v>
      </c>
      <c r="I2696" s="41">
        <f t="shared" si="304"/>
        <v>0.82608896077857963</v>
      </c>
      <c r="J2696" s="41">
        <f t="shared" ca="1" si="305"/>
        <v>1</v>
      </c>
      <c r="K2696" s="37">
        <f t="shared" si="306"/>
        <v>140.27000000000001</v>
      </c>
      <c r="L2696" s="37">
        <f t="shared" si="307"/>
        <v>140.29</v>
      </c>
      <c r="M2696" s="37">
        <f t="shared" si="308"/>
        <v>139.65</v>
      </c>
      <c r="N2696" s="37">
        <f t="shared" si="309"/>
        <v>139.72</v>
      </c>
      <c r="O2696" s="38">
        <f t="shared" ca="1" si="310"/>
        <v>80829700</v>
      </c>
    </row>
    <row r="2697" spans="1:15" x14ac:dyDescent="0.4">
      <c r="A2697">
        <v>2682</v>
      </c>
      <c r="B2697" s="63">
        <v>41477</v>
      </c>
      <c r="C2697" s="37">
        <v>169.41000399999999</v>
      </c>
      <c r="D2697" s="37">
        <v>169.740005</v>
      </c>
      <c r="E2697" s="37">
        <v>169.009995</v>
      </c>
      <c r="F2697" s="37">
        <v>169.5</v>
      </c>
      <c r="G2697" s="38">
        <v>79428600</v>
      </c>
      <c r="H2697" s="37">
        <v>140.02204900000001</v>
      </c>
      <c r="I2697" s="41">
        <f t="shared" si="304"/>
        <v>0.82608878466076707</v>
      </c>
      <c r="J2697" s="41">
        <f t="shared" ca="1" si="305"/>
        <v>1</v>
      </c>
      <c r="K2697" s="37">
        <f t="shared" si="306"/>
        <v>139.94999999999999</v>
      </c>
      <c r="L2697" s="37">
        <f t="shared" si="307"/>
        <v>140.22</v>
      </c>
      <c r="M2697" s="37">
        <f t="shared" si="308"/>
        <v>139.62</v>
      </c>
      <c r="N2697" s="37">
        <f t="shared" si="309"/>
        <v>140.02000000000001</v>
      </c>
      <c r="O2697" s="38">
        <f t="shared" ca="1" si="310"/>
        <v>79428600</v>
      </c>
    </row>
    <row r="2698" spans="1:15" x14ac:dyDescent="0.4">
      <c r="A2698">
        <v>2683</v>
      </c>
      <c r="B2698" s="63">
        <v>41474</v>
      </c>
      <c r="C2698" s="37">
        <v>168.520004</v>
      </c>
      <c r="D2698" s="37">
        <v>169.229996</v>
      </c>
      <c r="E2698" s="37">
        <v>168.30999800000001</v>
      </c>
      <c r="F2698" s="37">
        <v>169.16999799999999</v>
      </c>
      <c r="G2698" s="38">
        <v>103831700</v>
      </c>
      <c r="H2698" s="37">
        <v>139.749481</v>
      </c>
      <c r="I2698" s="41">
        <f t="shared" si="304"/>
        <v>0.82608903855398763</v>
      </c>
      <c r="J2698" s="41">
        <f t="shared" ca="1" si="305"/>
        <v>1</v>
      </c>
      <c r="K2698" s="37">
        <f t="shared" si="306"/>
        <v>139.21</v>
      </c>
      <c r="L2698" s="37">
        <f t="shared" si="307"/>
        <v>139.80000000000001</v>
      </c>
      <c r="M2698" s="37">
        <f t="shared" si="308"/>
        <v>139.04</v>
      </c>
      <c r="N2698" s="37">
        <f t="shared" si="309"/>
        <v>139.75</v>
      </c>
      <c r="O2698" s="38">
        <f t="shared" ca="1" si="310"/>
        <v>103831700</v>
      </c>
    </row>
    <row r="2699" spans="1:15" x14ac:dyDescent="0.4">
      <c r="A2699">
        <v>2684</v>
      </c>
      <c r="B2699" s="63">
        <v>41473</v>
      </c>
      <c r="C2699" s="37">
        <v>168.30999800000001</v>
      </c>
      <c r="D2699" s="37">
        <v>169.270004</v>
      </c>
      <c r="E2699" s="37">
        <v>168.199997</v>
      </c>
      <c r="F2699" s="37">
        <v>168.86999499999999</v>
      </c>
      <c r="G2699" s="38">
        <v>103620100</v>
      </c>
      <c r="H2699" s="37">
        <v>139.501633</v>
      </c>
      <c r="I2699" s="41">
        <f t="shared" si="304"/>
        <v>0.82608892716553939</v>
      </c>
      <c r="J2699" s="41">
        <f t="shared" ca="1" si="305"/>
        <v>1</v>
      </c>
      <c r="K2699" s="37">
        <f t="shared" si="306"/>
        <v>139.04</v>
      </c>
      <c r="L2699" s="37">
        <f t="shared" si="307"/>
        <v>139.83000000000001</v>
      </c>
      <c r="M2699" s="37">
        <f t="shared" si="308"/>
        <v>138.94999999999999</v>
      </c>
      <c r="N2699" s="37">
        <f t="shared" si="309"/>
        <v>139.5</v>
      </c>
      <c r="O2699" s="38">
        <f t="shared" ca="1" si="310"/>
        <v>103620100</v>
      </c>
    </row>
    <row r="2700" spans="1:15" x14ac:dyDescent="0.4">
      <c r="A2700">
        <v>2685</v>
      </c>
      <c r="B2700" s="63">
        <v>41472</v>
      </c>
      <c r="C2700" s="37">
        <v>168.16000399999999</v>
      </c>
      <c r="D2700" s="37">
        <v>168.479996</v>
      </c>
      <c r="E2700" s="37">
        <v>167.729996</v>
      </c>
      <c r="F2700" s="37">
        <v>167.949997</v>
      </c>
      <c r="G2700" s="38">
        <v>92873900</v>
      </c>
      <c r="H2700" s="37">
        <v>138.74163799999999</v>
      </c>
      <c r="I2700" s="41">
        <f t="shared" si="304"/>
        <v>0.82608895789381886</v>
      </c>
      <c r="J2700" s="41">
        <f t="shared" ca="1" si="305"/>
        <v>1</v>
      </c>
      <c r="K2700" s="37">
        <f t="shared" si="306"/>
        <v>138.91999999999999</v>
      </c>
      <c r="L2700" s="37">
        <f t="shared" si="307"/>
        <v>139.18</v>
      </c>
      <c r="M2700" s="37">
        <f t="shared" si="308"/>
        <v>138.56</v>
      </c>
      <c r="N2700" s="37">
        <f t="shared" si="309"/>
        <v>138.74</v>
      </c>
      <c r="O2700" s="38">
        <f t="shared" ca="1" si="310"/>
        <v>92873900</v>
      </c>
    </row>
    <row r="2701" spans="1:15" x14ac:dyDescent="0.4">
      <c r="A2701">
        <v>2686</v>
      </c>
      <c r="B2701" s="63">
        <v>41471</v>
      </c>
      <c r="C2701" s="37">
        <v>168.259995</v>
      </c>
      <c r="D2701" s="37">
        <v>168.36000100000001</v>
      </c>
      <c r="E2701" s="37">
        <v>167.070007</v>
      </c>
      <c r="F2701" s="37">
        <v>167.520004</v>
      </c>
      <c r="G2701" s="38">
        <v>88702100</v>
      </c>
      <c r="H2701" s="37">
        <v>138.386414</v>
      </c>
      <c r="I2701" s="41">
        <f t="shared" si="304"/>
        <v>0.82608888906186995</v>
      </c>
      <c r="J2701" s="41">
        <f t="shared" ca="1" si="305"/>
        <v>1</v>
      </c>
      <c r="K2701" s="37">
        <f t="shared" si="306"/>
        <v>139</v>
      </c>
      <c r="L2701" s="37">
        <f t="shared" si="307"/>
        <v>139.08000000000001</v>
      </c>
      <c r="M2701" s="37">
        <f t="shared" si="308"/>
        <v>138.01</v>
      </c>
      <c r="N2701" s="37">
        <f t="shared" si="309"/>
        <v>138.38999999999999</v>
      </c>
      <c r="O2701" s="38">
        <f t="shared" ca="1" si="310"/>
        <v>88702100</v>
      </c>
    </row>
    <row r="2702" spans="1:15" x14ac:dyDescent="0.4">
      <c r="A2702">
        <v>2687</v>
      </c>
      <c r="B2702" s="63">
        <v>41470</v>
      </c>
      <c r="C2702" s="37">
        <v>167.970001</v>
      </c>
      <c r="D2702" s="37">
        <v>168.38999899999999</v>
      </c>
      <c r="E2702" s="37">
        <v>167.679993</v>
      </c>
      <c r="F2702" s="37">
        <v>168.14999399999999</v>
      </c>
      <c r="G2702" s="38">
        <v>69450600</v>
      </c>
      <c r="H2702" s="37">
        <v>138.906891</v>
      </c>
      <c r="I2702" s="41">
        <f t="shared" si="304"/>
        <v>0.82608918201923942</v>
      </c>
      <c r="J2702" s="41">
        <f t="shared" ca="1" si="305"/>
        <v>1</v>
      </c>
      <c r="K2702" s="37">
        <f t="shared" si="306"/>
        <v>138.76</v>
      </c>
      <c r="L2702" s="37">
        <f t="shared" si="307"/>
        <v>139.11000000000001</v>
      </c>
      <c r="M2702" s="37">
        <f t="shared" si="308"/>
        <v>138.52000000000001</v>
      </c>
      <c r="N2702" s="37">
        <f t="shared" si="309"/>
        <v>138.91</v>
      </c>
      <c r="O2702" s="38">
        <f t="shared" ca="1" si="310"/>
        <v>69450600</v>
      </c>
    </row>
    <row r="2703" spans="1:15" x14ac:dyDescent="0.4">
      <c r="A2703">
        <v>2688</v>
      </c>
      <c r="B2703" s="63">
        <v>41467</v>
      </c>
      <c r="C2703" s="37">
        <v>167.38999899999999</v>
      </c>
      <c r="D2703" s="37">
        <v>167.929993</v>
      </c>
      <c r="E2703" s="37">
        <v>167.13000500000001</v>
      </c>
      <c r="F2703" s="37">
        <v>167.509995</v>
      </c>
      <c r="G2703" s="38">
        <v>104212700</v>
      </c>
      <c r="H2703" s="37">
        <v>138.37814299999999</v>
      </c>
      <c r="I2703" s="41">
        <f t="shared" si="304"/>
        <v>0.82608887308485679</v>
      </c>
      <c r="J2703" s="41">
        <f t="shared" ca="1" si="305"/>
        <v>1</v>
      </c>
      <c r="K2703" s="37">
        <f t="shared" si="306"/>
        <v>138.28</v>
      </c>
      <c r="L2703" s="37">
        <f t="shared" si="307"/>
        <v>138.72999999999999</v>
      </c>
      <c r="M2703" s="37">
        <f t="shared" si="308"/>
        <v>138.06</v>
      </c>
      <c r="N2703" s="37">
        <f t="shared" si="309"/>
        <v>138.38</v>
      </c>
      <c r="O2703" s="38">
        <f t="shared" ca="1" si="310"/>
        <v>104212700</v>
      </c>
    </row>
    <row r="2704" spans="1:15" x14ac:dyDescent="0.4">
      <c r="A2704">
        <v>2689</v>
      </c>
      <c r="B2704" s="63">
        <v>41466</v>
      </c>
      <c r="C2704" s="37">
        <v>167.11000100000001</v>
      </c>
      <c r="D2704" s="37">
        <v>167.61000100000001</v>
      </c>
      <c r="E2704" s="37">
        <v>165.179993</v>
      </c>
      <c r="F2704" s="37">
        <v>167.44000199999999</v>
      </c>
      <c r="G2704" s="38">
        <v>135592200</v>
      </c>
      <c r="H2704" s="37">
        <v>138.32034300000001</v>
      </c>
      <c r="I2704" s="41">
        <f t="shared" si="304"/>
        <v>0.82608899514943879</v>
      </c>
      <c r="J2704" s="41">
        <f t="shared" ca="1" si="305"/>
        <v>1</v>
      </c>
      <c r="K2704" s="37">
        <f t="shared" si="306"/>
        <v>138.05000000000001</v>
      </c>
      <c r="L2704" s="37">
        <f t="shared" si="307"/>
        <v>138.46</v>
      </c>
      <c r="M2704" s="37">
        <f t="shared" si="308"/>
        <v>136.44999999999999</v>
      </c>
      <c r="N2704" s="37">
        <f t="shared" si="309"/>
        <v>138.32</v>
      </c>
      <c r="O2704" s="38">
        <f t="shared" ca="1" si="310"/>
        <v>135592200</v>
      </c>
    </row>
    <row r="2705" spans="1:15" x14ac:dyDescent="0.4">
      <c r="A2705">
        <v>2690</v>
      </c>
      <c r="B2705" s="63">
        <v>41465</v>
      </c>
      <c r="C2705" s="37">
        <v>164.970001</v>
      </c>
      <c r="D2705" s="37">
        <v>165.75</v>
      </c>
      <c r="E2705" s="37">
        <v>164.63000500000001</v>
      </c>
      <c r="F2705" s="37">
        <v>165.19000199999999</v>
      </c>
      <c r="G2705" s="38">
        <v>121410100</v>
      </c>
      <c r="H2705" s="37">
        <v>136.46163899999999</v>
      </c>
      <c r="I2705" s="41">
        <f t="shared" ref="I2705:I2768" si="311">IF(F2705=0,1,H2705/F2705)</f>
        <v>0.826088972382239</v>
      </c>
      <c r="J2705" s="41">
        <f t="shared" ref="J2705:J2768" ca="1" si="312">INDEX(OFFSET($T$15,0,0,$S$13+1,1),MATCH(B2705,OFFSET($Q$15,0,0,$S$13+1,1),-1))</f>
        <v>1</v>
      </c>
      <c r="K2705" s="37">
        <f t="shared" ref="K2705:K2768" si="313">ROUND($I2705*C2705,2)</f>
        <v>136.28</v>
      </c>
      <c r="L2705" s="37">
        <f t="shared" ref="L2705:L2768" si="314">ROUND($I2705*D2705,2)</f>
        <v>136.91999999999999</v>
      </c>
      <c r="M2705" s="37">
        <f t="shared" ref="M2705:M2768" si="315">ROUND($I2705*E2705,2)</f>
        <v>136</v>
      </c>
      <c r="N2705" s="37">
        <f t="shared" ref="N2705:N2768" si="316">ROUND($I2705*F2705,2)</f>
        <v>136.46</v>
      </c>
      <c r="O2705" s="38">
        <f t="shared" ref="O2705:O2768" ca="1" si="317">G2705*J2705</f>
        <v>121410100</v>
      </c>
    </row>
    <row r="2706" spans="1:15" x14ac:dyDescent="0.4">
      <c r="A2706">
        <v>2691</v>
      </c>
      <c r="B2706" s="63">
        <v>41464</v>
      </c>
      <c r="C2706" s="37">
        <v>164.979996</v>
      </c>
      <c r="D2706" s="37">
        <v>165.33000200000001</v>
      </c>
      <c r="E2706" s="37">
        <v>164.270004</v>
      </c>
      <c r="F2706" s="37">
        <v>165.13000500000001</v>
      </c>
      <c r="G2706" s="38">
        <v>119298000</v>
      </c>
      <c r="H2706" s="37">
        <v>136.412094</v>
      </c>
      <c r="I2706" s="41">
        <f t="shared" si="311"/>
        <v>0.82608908053990548</v>
      </c>
      <c r="J2706" s="41">
        <f t="shared" ca="1" si="312"/>
        <v>1</v>
      </c>
      <c r="K2706" s="37">
        <f t="shared" si="313"/>
        <v>136.29</v>
      </c>
      <c r="L2706" s="37">
        <f t="shared" si="314"/>
        <v>136.58000000000001</v>
      </c>
      <c r="M2706" s="37">
        <f t="shared" si="315"/>
        <v>135.69999999999999</v>
      </c>
      <c r="N2706" s="37">
        <f t="shared" si="316"/>
        <v>136.41</v>
      </c>
      <c r="O2706" s="38">
        <f t="shared" ca="1" si="317"/>
        <v>119298000</v>
      </c>
    </row>
    <row r="2707" spans="1:15" x14ac:dyDescent="0.4">
      <c r="A2707">
        <v>2692</v>
      </c>
      <c r="B2707" s="63">
        <v>41463</v>
      </c>
      <c r="C2707" s="37">
        <v>163.86000100000001</v>
      </c>
      <c r="D2707" s="37">
        <v>164.38999899999999</v>
      </c>
      <c r="E2707" s="37">
        <v>163.08000200000001</v>
      </c>
      <c r="F2707" s="37">
        <v>163.949997</v>
      </c>
      <c r="G2707" s="38">
        <v>108092500</v>
      </c>
      <c r="H2707" s="37">
        <v>135.43731700000001</v>
      </c>
      <c r="I2707" s="41">
        <f t="shared" si="311"/>
        <v>0.82608917034624896</v>
      </c>
      <c r="J2707" s="41">
        <f t="shared" ca="1" si="312"/>
        <v>1</v>
      </c>
      <c r="K2707" s="37">
        <f t="shared" si="313"/>
        <v>135.36000000000001</v>
      </c>
      <c r="L2707" s="37">
        <f t="shared" si="314"/>
        <v>135.80000000000001</v>
      </c>
      <c r="M2707" s="37">
        <f t="shared" si="315"/>
        <v>134.72</v>
      </c>
      <c r="N2707" s="37">
        <f t="shared" si="316"/>
        <v>135.44</v>
      </c>
      <c r="O2707" s="38">
        <f t="shared" ca="1" si="317"/>
        <v>108092500</v>
      </c>
    </row>
    <row r="2708" spans="1:15" x14ac:dyDescent="0.4">
      <c r="A2708">
        <v>2693</v>
      </c>
      <c r="B2708" s="63">
        <v>41460</v>
      </c>
      <c r="C2708" s="37">
        <v>162.470001</v>
      </c>
      <c r="D2708" s="37">
        <v>163.08000200000001</v>
      </c>
      <c r="E2708" s="37">
        <v>161.300003</v>
      </c>
      <c r="F2708" s="37">
        <v>163.020004</v>
      </c>
      <c r="G2708" s="38">
        <v>122416900</v>
      </c>
      <c r="H2708" s="37">
        <v>134.66899100000001</v>
      </c>
      <c r="I2708" s="41">
        <f t="shared" si="311"/>
        <v>0.82608874797966514</v>
      </c>
      <c r="J2708" s="41">
        <f t="shared" ca="1" si="312"/>
        <v>1</v>
      </c>
      <c r="K2708" s="37">
        <f t="shared" si="313"/>
        <v>134.21</v>
      </c>
      <c r="L2708" s="37">
        <f t="shared" si="314"/>
        <v>134.72</v>
      </c>
      <c r="M2708" s="37">
        <f t="shared" si="315"/>
        <v>133.25</v>
      </c>
      <c r="N2708" s="37">
        <f t="shared" si="316"/>
        <v>134.66999999999999</v>
      </c>
      <c r="O2708" s="38">
        <f t="shared" ca="1" si="317"/>
        <v>122416900</v>
      </c>
    </row>
    <row r="2709" spans="1:15" x14ac:dyDescent="0.4">
      <c r="A2709">
        <v>2694</v>
      </c>
      <c r="B2709" s="63">
        <v>41458</v>
      </c>
      <c r="C2709" s="37">
        <v>160.479996</v>
      </c>
      <c r="D2709" s="37">
        <v>161.770004</v>
      </c>
      <c r="E2709" s="37">
        <v>160.220001</v>
      </c>
      <c r="F2709" s="37">
        <v>161.279999</v>
      </c>
      <c r="G2709" s="38">
        <v>75216400</v>
      </c>
      <c r="H2709" s="37">
        <v>133.231583</v>
      </c>
      <c r="I2709" s="41">
        <f t="shared" si="311"/>
        <v>0.82608868939787128</v>
      </c>
      <c r="J2709" s="41">
        <f t="shared" ca="1" si="312"/>
        <v>1</v>
      </c>
      <c r="K2709" s="37">
        <f t="shared" si="313"/>
        <v>132.57</v>
      </c>
      <c r="L2709" s="37">
        <f t="shared" si="314"/>
        <v>133.63999999999999</v>
      </c>
      <c r="M2709" s="37">
        <f t="shared" si="315"/>
        <v>132.36000000000001</v>
      </c>
      <c r="N2709" s="37">
        <f t="shared" si="316"/>
        <v>133.22999999999999</v>
      </c>
      <c r="O2709" s="38">
        <f t="shared" ca="1" si="317"/>
        <v>75216400</v>
      </c>
    </row>
    <row r="2710" spans="1:15" x14ac:dyDescent="0.4">
      <c r="A2710">
        <v>2695</v>
      </c>
      <c r="B2710" s="63">
        <v>41457</v>
      </c>
      <c r="C2710" s="37">
        <v>161.11999499999999</v>
      </c>
      <c r="D2710" s="37">
        <v>162.300003</v>
      </c>
      <c r="E2710" s="37">
        <v>160.5</v>
      </c>
      <c r="F2710" s="37">
        <v>161.21000699999999</v>
      </c>
      <c r="G2710" s="38">
        <v>154863700</v>
      </c>
      <c r="H2710" s="37">
        <v>133.17382799999999</v>
      </c>
      <c r="I2710" s="41">
        <f t="shared" si="311"/>
        <v>0.82608909011461051</v>
      </c>
      <c r="J2710" s="41">
        <f t="shared" ca="1" si="312"/>
        <v>1</v>
      </c>
      <c r="K2710" s="37">
        <f t="shared" si="313"/>
        <v>133.1</v>
      </c>
      <c r="L2710" s="37">
        <f t="shared" si="314"/>
        <v>134.07</v>
      </c>
      <c r="M2710" s="37">
        <f t="shared" si="315"/>
        <v>132.59</v>
      </c>
      <c r="N2710" s="37">
        <f t="shared" si="316"/>
        <v>133.16999999999999</v>
      </c>
      <c r="O2710" s="38">
        <f t="shared" ca="1" si="317"/>
        <v>154863700</v>
      </c>
    </row>
    <row r="2711" spans="1:15" x14ac:dyDescent="0.4">
      <c r="A2711">
        <v>2696</v>
      </c>
      <c r="B2711" s="63">
        <v>41456</v>
      </c>
      <c r="C2711" s="37">
        <v>161.259995</v>
      </c>
      <c r="D2711" s="37">
        <v>162.479996</v>
      </c>
      <c r="E2711" s="37">
        <v>161.08000200000001</v>
      </c>
      <c r="F2711" s="37">
        <v>161.36000100000001</v>
      </c>
      <c r="G2711" s="38">
        <v>131954800</v>
      </c>
      <c r="H2711" s="37">
        <v>133.297775</v>
      </c>
      <c r="I2711" s="41">
        <f t="shared" si="311"/>
        <v>0.82608932928799372</v>
      </c>
      <c r="J2711" s="41">
        <f t="shared" ca="1" si="312"/>
        <v>1</v>
      </c>
      <c r="K2711" s="37">
        <f t="shared" si="313"/>
        <v>133.22</v>
      </c>
      <c r="L2711" s="37">
        <f t="shared" si="314"/>
        <v>134.22</v>
      </c>
      <c r="M2711" s="37">
        <f t="shared" si="315"/>
        <v>133.07</v>
      </c>
      <c r="N2711" s="37">
        <f t="shared" si="316"/>
        <v>133.30000000000001</v>
      </c>
      <c r="O2711" s="38">
        <f t="shared" ca="1" si="317"/>
        <v>131954800</v>
      </c>
    </row>
    <row r="2712" spans="1:15" x14ac:dyDescent="0.4">
      <c r="A2712">
        <v>2697</v>
      </c>
      <c r="B2712" s="63">
        <v>41453</v>
      </c>
      <c r="C2712" s="37">
        <v>160.63000500000001</v>
      </c>
      <c r="D2712" s="37">
        <v>161.39999399999999</v>
      </c>
      <c r="E2712" s="37">
        <v>159.86000100000001</v>
      </c>
      <c r="F2712" s="37">
        <v>160.41999799999999</v>
      </c>
      <c r="G2712" s="38">
        <v>160402900</v>
      </c>
      <c r="H2712" s="37">
        <v>132.52121</v>
      </c>
      <c r="I2712" s="41">
        <f t="shared" si="311"/>
        <v>0.82608908896757371</v>
      </c>
      <c r="J2712" s="41">
        <f t="shared" ca="1" si="312"/>
        <v>1</v>
      </c>
      <c r="K2712" s="37">
        <f t="shared" si="313"/>
        <v>132.69</v>
      </c>
      <c r="L2712" s="37">
        <f t="shared" si="314"/>
        <v>133.33000000000001</v>
      </c>
      <c r="M2712" s="37">
        <f t="shared" si="315"/>
        <v>132.06</v>
      </c>
      <c r="N2712" s="37">
        <f t="shared" si="316"/>
        <v>132.52000000000001</v>
      </c>
      <c r="O2712" s="38">
        <f t="shared" ca="1" si="317"/>
        <v>160402900</v>
      </c>
    </row>
    <row r="2713" spans="1:15" x14ac:dyDescent="0.4">
      <c r="A2713">
        <v>2698</v>
      </c>
      <c r="B2713" s="63">
        <v>41452</v>
      </c>
      <c r="C2713" s="37">
        <v>161.10000600000001</v>
      </c>
      <c r="D2713" s="37">
        <v>161.820007</v>
      </c>
      <c r="E2713" s="37">
        <v>160.949997</v>
      </c>
      <c r="F2713" s="37">
        <v>161.08000200000001</v>
      </c>
      <c r="G2713" s="38">
        <v>129483700</v>
      </c>
      <c r="H2713" s="37">
        <v>133.06642199999999</v>
      </c>
      <c r="I2713" s="41">
        <f t="shared" si="311"/>
        <v>0.82608902624672165</v>
      </c>
      <c r="J2713" s="41">
        <f t="shared" ca="1" si="312"/>
        <v>1</v>
      </c>
      <c r="K2713" s="37">
        <f t="shared" si="313"/>
        <v>133.08000000000001</v>
      </c>
      <c r="L2713" s="37">
        <f t="shared" si="314"/>
        <v>133.68</v>
      </c>
      <c r="M2713" s="37">
        <f t="shared" si="315"/>
        <v>132.96</v>
      </c>
      <c r="N2713" s="37">
        <f t="shared" si="316"/>
        <v>133.07</v>
      </c>
      <c r="O2713" s="38">
        <f t="shared" ca="1" si="317"/>
        <v>129483700</v>
      </c>
    </row>
    <row r="2714" spans="1:15" x14ac:dyDescent="0.4">
      <c r="A2714">
        <v>2699</v>
      </c>
      <c r="B2714" s="63">
        <v>41451</v>
      </c>
      <c r="C2714" s="37">
        <v>159.86999499999999</v>
      </c>
      <c r="D2714" s="37">
        <v>160.5</v>
      </c>
      <c r="E2714" s="37">
        <v>159.25</v>
      </c>
      <c r="F2714" s="37">
        <v>160.13999899999999</v>
      </c>
      <c r="G2714" s="38">
        <v>134848000</v>
      </c>
      <c r="H2714" s="37">
        <v>132.28994800000001</v>
      </c>
      <c r="I2714" s="41">
        <f t="shared" si="311"/>
        <v>0.82608935198007605</v>
      </c>
      <c r="J2714" s="41">
        <f t="shared" ca="1" si="312"/>
        <v>1</v>
      </c>
      <c r="K2714" s="37">
        <f t="shared" si="313"/>
        <v>132.07</v>
      </c>
      <c r="L2714" s="37">
        <f t="shared" si="314"/>
        <v>132.59</v>
      </c>
      <c r="M2714" s="37">
        <f t="shared" si="315"/>
        <v>131.55000000000001</v>
      </c>
      <c r="N2714" s="37">
        <f t="shared" si="316"/>
        <v>132.29</v>
      </c>
      <c r="O2714" s="38">
        <f t="shared" ca="1" si="317"/>
        <v>134848000</v>
      </c>
    </row>
    <row r="2715" spans="1:15" x14ac:dyDescent="0.4">
      <c r="A2715">
        <v>2700</v>
      </c>
      <c r="B2715" s="63">
        <v>41450</v>
      </c>
      <c r="C2715" s="37">
        <v>158.479996</v>
      </c>
      <c r="D2715" s="37">
        <v>160.10000600000001</v>
      </c>
      <c r="E2715" s="37">
        <v>157.41999799999999</v>
      </c>
      <c r="F2715" s="37">
        <v>158.570007</v>
      </c>
      <c r="G2715" s="38">
        <v>162262200</v>
      </c>
      <c r="H2715" s="37">
        <v>130.992966</v>
      </c>
      <c r="I2715" s="41">
        <f t="shared" si="311"/>
        <v>0.82608917334537291</v>
      </c>
      <c r="J2715" s="41">
        <f t="shared" ca="1" si="312"/>
        <v>1</v>
      </c>
      <c r="K2715" s="37">
        <f t="shared" si="313"/>
        <v>130.91999999999999</v>
      </c>
      <c r="L2715" s="37">
        <f t="shared" si="314"/>
        <v>132.26</v>
      </c>
      <c r="M2715" s="37">
        <f t="shared" si="315"/>
        <v>130.04</v>
      </c>
      <c r="N2715" s="37">
        <f t="shared" si="316"/>
        <v>130.99</v>
      </c>
      <c r="O2715" s="38">
        <f t="shared" ca="1" si="317"/>
        <v>162262200</v>
      </c>
    </row>
    <row r="2716" spans="1:15" x14ac:dyDescent="0.4">
      <c r="A2716">
        <v>2701</v>
      </c>
      <c r="B2716" s="63">
        <v>41449</v>
      </c>
      <c r="C2716" s="37">
        <v>157.41000399999999</v>
      </c>
      <c r="D2716" s="37">
        <v>158.429993</v>
      </c>
      <c r="E2716" s="37">
        <v>155.729996</v>
      </c>
      <c r="F2716" s="37">
        <v>157.05999800000001</v>
      </c>
      <c r="G2716" s="38">
        <v>222329000</v>
      </c>
      <c r="H2716" s="37">
        <v>129.745544</v>
      </c>
      <c r="I2716" s="41">
        <f t="shared" si="311"/>
        <v>0.82608904655659032</v>
      </c>
      <c r="J2716" s="41">
        <f t="shared" ca="1" si="312"/>
        <v>1</v>
      </c>
      <c r="K2716" s="37">
        <f t="shared" si="313"/>
        <v>130.03</v>
      </c>
      <c r="L2716" s="37">
        <f t="shared" si="314"/>
        <v>130.88</v>
      </c>
      <c r="M2716" s="37">
        <f t="shared" si="315"/>
        <v>128.65</v>
      </c>
      <c r="N2716" s="37">
        <f t="shared" si="316"/>
        <v>129.75</v>
      </c>
      <c r="O2716" s="38">
        <f t="shared" ca="1" si="317"/>
        <v>222329000</v>
      </c>
    </row>
    <row r="2717" spans="1:15" x14ac:dyDescent="0.4">
      <c r="A2717">
        <v>2702</v>
      </c>
      <c r="B2717" s="63">
        <v>41446</v>
      </c>
      <c r="C2717" s="37">
        <v>159.63999899999999</v>
      </c>
      <c r="D2717" s="37">
        <v>159.759995</v>
      </c>
      <c r="E2717" s="37">
        <v>157.470001</v>
      </c>
      <c r="F2717" s="37">
        <v>159.070007</v>
      </c>
      <c r="G2717" s="38">
        <v>271956800</v>
      </c>
      <c r="H2717" s="37">
        <v>131.40600599999999</v>
      </c>
      <c r="I2717" s="41">
        <f t="shared" si="311"/>
        <v>0.82608914451107041</v>
      </c>
      <c r="J2717" s="41">
        <f t="shared" ca="1" si="312"/>
        <v>1</v>
      </c>
      <c r="K2717" s="37">
        <f t="shared" si="313"/>
        <v>131.88</v>
      </c>
      <c r="L2717" s="37">
        <f t="shared" si="314"/>
        <v>131.97999999999999</v>
      </c>
      <c r="M2717" s="37">
        <f t="shared" si="315"/>
        <v>130.08000000000001</v>
      </c>
      <c r="N2717" s="37">
        <f t="shared" si="316"/>
        <v>131.41</v>
      </c>
      <c r="O2717" s="38">
        <f t="shared" ca="1" si="317"/>
        <v>271956800</v>
      </c>
    </row>
    <row r="2718" spans="1:15" x14ac:dyDescent="0.4">
      <c r="A2718">
        <v>2703</v>
      </c>
      <c r="B2718" s="63">
        <v>41445</v>
      </c>
      <c r="C2718" s="37">
        <v>161.86000100000001</v>
      </c>
      <c r="D2718" s="37">
        <v>163.470001</v>
      </c>
      <c r="E2718" s="37">
        <v>158.979996</v>
      </c>
      <c r="F2718" s="37">
        <v>159.39999399999999</v>
      </c>
      <c r="G2718" s="38">
        <v>321255900</v>
      </c>
      <c r="H2718" s="37">
        <v>130.985535</v>
      </c>
      <c r="I2718" s="41">
        <f t="shared" si="311"/>
        <v>0.82174115389238978</v>
      </c>
      <c r="J2718" s="41">
        <f t="shared" ca="1" si="312"/>
        <v>1</v>
      </c>
      <c r="K2718" s="37">
        <f t="shared" si="313"/>
        <v>133.01</v>
      </c>
      <c r="L2718" s="37">
        <f t="shared" si="314"/>
        <v>134.33000000000001</v>
      </c>
      <c r="M2718" s="37">
        <f t="shared" si="315"/>
        <v>130.63999999999999</v>
      </c>
      <c r="N2718" s="37">
        <f t="shared" si="316"/>
        <v>130.99</v>
      </c>
      <c r="O2718" s="38">
        <f t="shared" ca="1" si="317"/>
        <v>321255900</v>
      </c>
    </row>
    <row r="2719" spans="1:15" x14ac:dyDescent="0.4">
      <c r="A2719">
        <v>2704</v>
      </c>
      <c r="B2719" s="63">
        <v>41444</v>
      </c>
      <c r="C2719" s="37">
        <v>165.60000600000001</v>
      </c>
      <c r="D2719" s="37">
        <v>165.88999899999999</v>
      </c>
      <c r="E2719" s="37">
        <v>163.38000500000001</v>
      </c>
      <c r="F2719" s="37">
        <v>163.449997</v>
      </c>
      <c r="G2719" s="38">
        <v>206149500</v>
      </c>
      <c r="H2719" s="37">
        <v>134.31350699999999</v>
      </c>
      <c r="I2719" s="41">
        <f t="shared" si="311"/>
        <v>0.82174065136263041</v>
      </c>
      <c r="J2719" s="41">
        <f t="shared" ca="1" si="312"/>
        <v>1</v>
      </c>
      <c r="K2719" s="37">
        <f t="shared" si="313"/>
        <v>136.08000000000001</v>
      </c>
      <c r="L2719" s="37">
        <f t="shared" si="314"/>
        <v>136.32</v>
      </c>
      <c r="M2719" s="37">
        <f t="shared" si="315"/>
        <v>134.26</v>
      </c>
      <c r="N2719" s="37">
        <f t="shared" si="316"/>
        <v>134.31</v>
      </c>
      <c r="O2719" s="38">
        <f t="shared" ca="1" si="317"/>
        <v>206149500</v>
      </c>
    </row>
    <row r="2720" spans="1:15" x14ac:dyDescent="0.4">
      <c r="A2720">
        <v>2705</v>
      </c>
      <c r="B2720" s="63">
        <v>41443</v>
      </c>
      <c r="C2720" s="37">
        <v>164.529999</v>
      </c>
      <c r="D2720" s="37">
        <v>165.990005</v>
      </c>
      <c r="E2720" s="37">
        <v>164.520004</v>
      </c>
      <c r="F2720" s="37">
        <v>165.740005</v>
      </c>
      <c r="G2720" s="38">
        <v>114695600</v>
      </c>
      <c r="H2720" s="37">
        <v>136.19538900000001</v>
      </c>
      <c r="I2720" s="41">
        <f t="shared" si="311"/>
        <v>0.82174119036620041</v>
      </c>
      <c r="J2720" s="41">
        <f t="shared" ca="1" si="312"/>
        <v>1</v>
      </c>
      <c r="K2720" s="37">
        <f t="shared" si="313"/>
        <v>135.19999999999999</v>
      </c>
      <c r="L2720" s="37">
        <f t="shared" si="314"/>
        <v>136.4</v>
      </c>
      <c r="M2720" s="37">
        <f t="shared" si="315"/>
        <v>135.19</v>
      </c>
      <c r="N2720" s="37">
        <f t="shared" si="316"/>
        <v>136.19999999999999</v>
      </c>
      <c r="O2720" s="38">
        <f t="shared" ca="1" si="317"/>
        <v>114695600</v>
      </c>
    </row>
    <row r="2721" spans="1:15" x14ac:dyDescent="0.4">
      <c r="A2721">
        <v>2706</v>
      </c>
      <c r="B2721" s="63">
        <v>41442</v>
      </c>
      <c r="C2721" s="37">
        <v>164.28999300000001</v>
      </c>
      <c r="D2721" s="37">
        <v>165.220001</v>
      </c>
      <c r="E2721" s="37">
        <v>163.220001</v>
      </c>
      <c r="F2721" s="37">
        <v>164.44000199999999</v>
      </c>
      <c r="G2721" s="38">
        <v>136295600</v>
      </c>
      <c r="H2721" s="37">
        <v>135.12698399999999</v>
      </c>
      <c r="I2721" s="41">
        <f t="shared" si="311"/>
        <v>0.82174034515032424</v>
      </c>
      <c r="J2721" s="41">
        <f t="shared" ca="1" si="312"/>
        <v>1</v>
      </c>
      <c r="K2721" s="37">
        <f t="shared" si="313"/>
        <v>135</v>
      </c>
      <c r="L2721" s="37">
        <f t="shared" si="314"/>
        <v>135.77000000000001</v>
      </c>
      <c r="M2721" s="37">
        <f t="shared" si="315"/>
        <v>134.12</v>
      </c>
      <c r="N2721" s="37">
        <f t="shared" si="316"/>
        <v>135.13</v>
      </c>
      <c r="O2721" s="38">
        <f t="shared" ca="1" si="317"/>
        <v>136295600</v>
      </c>
    </row>
    <row r="2722" spans="1:15" x14ac:dyDescent="0.4">
      <c r="A2722">
        <v>2707</v>
      </c>
      <c r="B2722" s="63">
        <v>41439</v>
      </c>
      <c r="C2722" s="37">
        <v>164.029999</v>
      </c>
      <c r="D2722" s="37">
        <v>164.66999799999999</v>
      </c>
      <c r="E2722" s="37">
        <v>162.91000399999999</v>
      </c>
      <c r="F2722" s="37">
        <v>163.179993</v>
      </c>
      <c r="G2722" s="38">
        <v>141197500</v>
      </c>
      <c r="H2722" s="37">
        <v>134.09167500000001</v>
      </c>
      <c r="I2722" s="41">
        <f t="shared" si="311"/>
        <v>0.82174090422960133</v>
      </c>
      <c r="J2722" s="41">
        <f t="shared" ca="1" si="312"/>
        <v>1</v>
      </c>
      <c r="K2722" s="37">
        <f t="shared" si="313"/>
        <v>134.79</v>
      </c>
      <c r="L2722" s="37">
        <f t="shared" si="314"/>
        <v>135.32</v>
      </c>
      <c r="M2722" s="37">
        <f t="shared" si="315"/>
        <v>133.87</v>
      </c>
      <c r="N2722" s="37">
        <f t="shared" si="316"/>
        <v>134.09</v>
      </c>
      <c r="O2722" s="38">
        <f t="shared" ca="1" si="317"/>
        <v>141197500</v>
      </c>
    </row>
    <row r="2723" spans="1:15" x14ac:dyDescent="0.4">
      <c r="A2723">
        <v>2708</v>
      </c>
      <c r="B2723" s="63">
        <v>41438</v>
      </c>
      <c r="C2723" s="37">
        <v>161.66000399999999</v>
      </c>
      <c r="D2723" s="37">
        <v>164.5</v>
      </c>
      <c r="E2723" s="37">
        <v>161.300003</v>
      </c>
      <c r="F2723" s="37">
        <v>164.21000699999999</v>
      </c>
      <c r="G2723" s="38">
        <v>163587800</v>
      </c>
      <c r="H2723" s="37">
        <v>134.938095</v>
      </c>
      <c r="I2723" s="41">
        <f t="shared" si="311"/>
        <v>0.82174099779436716</v>
      </c>
      <c r="J2723" s="41">
        <f t="shared" ca="1" si="312"/>
        <v>1</v>
      </c>
      <c r="K2723" s="37">
        <f t="shared" si="313"/>
        <v>132.84</v>
      </c>
      <c r="L2723" s="37">
        <f t="shared" si="314"/>
        <v>135.18</v>
      </c>
      <c r="M2723" s="37">
        <f t="shared" si="315"/>
        <v>132.55000000000001</v>
      </c>
      <c r="N2723" s="37">
        <f t="shared" si="316"/>
        <v>134.94</v>
      </c>
      <c r="O2723" s="38">
        <f t="shared" ca="1" si="317"/>
        <v>163587800</v>
      </c>
    </row>
    <row r="2724" spans="1:15" x14ac:dyDescent="0.4">
      <c r="A2724">
        <v>2709</v>
      </c>
      <c r="B2724" s="63">
        <v>41437</v>
      </c>
      <c r="C2724" s="37">
        <v>164.220001</v>
      </c>
      <c r="D2724" s="37">
        <v>164.38999899999999</v>
      </c>
      <c r="E2724" s="37">
        <v>161.60000600000001</v>
      </c>
      <c r="F2724" s="37">
        <v>161.75</v>
      </c>
      <c r="G2724" s="38">
        <v>177361500</v>
      </c>
      <c r="H2724" s="37">
        <v>132.91658000000001</v>
      </c>
      <c r="I2724" s="41">
        <f t="shared" si="311"/>
        <v>0.8217408346213293</v>
      </c>
      <c r="J2724" s="41">
        <f t="shared" ca="1" si="312"/>
        <v>1</v>
      </c>
      <c r="K2724" s="37">
        <f t="shared" si="313"/>
        <v>134.94999999999999</v>
      </c>
      <c r="L2724" s="37">
        <f t="shared" si="314"/>
        <v>135.09</v>
      </c>
      <c r="M2724" s="37">
        <f t="shared" si="315"/>
        <v>132.79</v>
      </c>
      <c r="N2724" s="37">
        <f t="shared" si="316"/>
        <v>132.91999999999999</v>
      </c>
      <c r="O2724" s="38">
        <f t="shared" ca="1" si="317"/>
        <v>177361500</v>
      </c>
    </row>
    <row r="2725" spans="1:15" x14ac:dyDescent="0.4">
      <c r="A2725">
        <v>2710</v>
      </c>
      <c r="B2725" s="63">
        <v>41436</v>
      </c>
      <c r="C2725" s="37">
        <v>163.300003</v>
      </c>
      <c r="D2725" s="37">
        <v>164.53999300000001</v>
      </c>
      <c r="E2725" s="37">
        <v>162.740005</v>
      </c>
      <c r="F2725" s="37">
        <v>163.10000600000001</v>
      </c>
      <c r="G2725" s="38">
        <v>159505400</v>
      </c>
      <c r="H2725" s="37">
        <v>134.02597</v>
      </c>
      <c r="I2725" s="41">
        <f t="shared" si="311"/>
        <v>0.82174104886299015</v>
      </c>
      <c r="J2725" s="41">
        <f t="shared" ca="1" si="312"/>
        <v>1</v>
      </c>
      <c r="K2725" s="37">
        <f t="shared" si="313"/>
        <v>134.19</v>
      </c>
      <c r="L2725" s="37">
        <f t="shared" si="314"/>
        <v>135.21</v>
      </c>
      <c r="M2725" s="37">
        <f t="shared" si="315"/>
        <v>133.72999999999999</v>
      </c>
      <c r="N2725" s="37">
        <f t="shared" si="316"/>
        <v>134.03</v>
      </c>
      <c r="O2725" s="38">
        <f t="shared" ca="1" si="317"/>
        <v>159505400</v>
      </c>
    </row>
    <row r="2726" spans="1:15" x14ac:dyDescent="0.4">
      <c r="A2726">
        <v>2711</v>
      </c>
      <c r="B2726" s="63">
        <v>41435</v>
      </c>
      <c r="C2726" s="37">
        <v>165.30999800000001</v>
      </c>
      <c r="D2726" s="37">
        <v>165.39999399999999</v>
      </c>
      <c r="E2726" s="37">
        <v>164.36999499999999</v>
      </c>
      <c r="F2726" s="37">
        <v>164.800003</v>
      </c>
      <c r="G2726" s="38">
        <v>105667100</v>
      </c>
      <c r="H2726" s="37">
        <v>135.42291299999999</v>
      </c>
      <c r="I2726" s="41">
        <f t="shared" si="311"/>
        <v>0.82174096198287083</v>
      </c>
      <c r="J2726" s="41">
        <f t="shared" ca="1" si="312"/>
        <v>1</v>
      </c>
      <c r="K2726" s="37">
        <f t="shared" si="313"/>
        <v>135.84</v>
      </c>
      <c r="L2726" s="37">
        <f t="shared" si="314"/>
        <v>135.91999999999999</v>
      </c>
      <c r="M2726" s="37">
        <f t="shared" si="315"/>
        <v>135.07</v>
      </c>
      <c r="N2726" s="37">
        <f t="shared" si="316"/>
        <v>135.41999999999999</v>
      </c>
      <c r="O2726" s="38">
        <f t="shared" ca="1" si="317"/>
        <v>105667100</v>
      </c>
    </row>
    <row r="2727" spans="1:15" x14ac:dyDescent="0.4">
      <c r="A2727">
        <v>2712</v>
      </c>
      <c r="B2727" s="63">
        <v>41432</v>
      </c>
      <c r="C2727" s="37">
        <v>163.85000600000001</v>
      </c>
      <c r="D2727" s="37">
        <v>164.949997</v>
      </c>
      <c r="E2727" s="37">
        <v>163.13999899999999</v>
      </c>
      <c r="F2727" s="37">
        <v>164.800003</v>
      </c>
      <c r="G2727" s="38">
        <v>188337800</v>
      </c>
      <c r="H2727" s="37">
        <v>135.42291299999999</v>
      </c>
      <c r="I2727" s="41">
        <f t="shared" si="311"/>
        <v>0.82174096198287083</v>
      </c>
      <c r="J2727" s="41">
        <f t="shared" ca="1" si="312"/>
        <v>1</v>
      </c>
      <c r="K2727" s="37">
        <f t="shared" si="313"/>
        <v>134.63999999999999</v>
      </c>
      <c r="L2727" s="37">
        <f t="shared" si="314"/>
        <v>135.55000000000001</v>
      </c>
      <c r="M2727" s="37">
        <f t="shared" si="315"/>
        <v>134.06</v>
      </c>
      <c r="N2727" s="37">
        <f t="shared" si="316"/>
        <v>135.41999999999999</v>
      </c>
      <c r="O2727" s="38">
        <f t="shared" ca="1" si="317"/>
        <v>188337800</v>
      </c>
    </row>
    <row r="2728" spans="1:15" x14ac:dyDescent="0.4">
      <c r="A2728">
        <v>2713</v>
      </c>
      <c r="B2728" s="63">
        <v>41431</v>
      </c>
      <c r="C2728" s="37">
        <v>161.199997</v>
      </c>
      <c r="D2728" s="37">
        <v>162.740005</v>
      </c>
      <c r="E2728" s="37">
        <v>160.25</v>
      </c>
      <c r="F2728" s="37">
        <v>162.729996</v>
      </c>
      <c r="G2728" s="38">
        <v>200225500</v>
      </c>
      <c r="H2728" s="37">
        <v>133.721878</v>
      </c>
      <c r="I2728" s="41">
        <f t="shared" si="311"/>
        <v>0.82174080554884299</v>
      </c>
      <c r="J2728" s="41">
        <f t="shared" ca="1" si="312"/>
        <v>1</v>
      </c>
      <c r="K2728" s="37">
        <f t="shared" si="313"/>
        <v>132.46</v>
      </c>
      <c r="L2728" s="37">
        <f t="shared" si="314"/>
        <v>133.72999999999999</v>
      </c>
      <c r="M2728" s="37">
        <f t="shared" si="315"/>
        <v>131.68</v>
      </c>
      <c r="N2728" s="37">
        <f t="shared" si="316"/>
        <v>133.72</v>
      </c>
      <c r="O2728" s="38">
        <f t="shared" ca="1" si="317"/>
        <v>200225500</v>
      </c>
    </row>
    <row r="2729" spans="1:15" x14ac:dyDescent="0.4">
      <c r="A2729">
        <v>2714</v>
      </c>
      <c r="B2729" s="63">
        <v>41430</v>
      </c>
      <c r="C2729" s="37">
        <v>163.08999600000001</v>
      </c>
      <c r="D2729" s="37">
        <v>163.41999799999999</v>
      </c>
      <c r="E2729" s="37">
        <v>161.13000500000001</v>
      </c>
      <c r="F2729" s="37">
        <v>161.270004</v>
      </c>
      <c r="G2729" s="38">
        <v>211737800</v>
      </c>
      <c r="H2729" s="37">
        <v>132.52220199999999</v>
      </c>
      <c r="I2729" s="41">
        <f t="shared" si="311"/>
        <v>0.8217411714084164</v>
      </c>
      <c r="J2729" s="41">
        <f t="shared" ca="1" si="312"/>
        <v>1</v>
      </c>
      <c r="K2729" s="37">
        <f t="shared" si="313"/>
        <v>134.02000000000001</v>
      </c>
      <c r="L2729" s="37">
        <f t="shared" si="314"/>
        <v>134.29</v>
      </c>
      <c r="M2729" s="37">
        <f t="shared" si="315"/>
        <v>132.41</v>
      </c>
      <c r="N2729" s="37">
        <f t="shared" si="316"/>
        <v>132.52000000000001</v>
      </c>
      <c r="O2729" s="38">
        <f t="shared" ca="1" si="317"/>
        <v>211737800</v>
      </c>
    </row>
    <row r="2730" spans="1:15" x14ac:dyDescent="0.4">
      <c r="A2730">
        <v>2715</v>
      </c>
      <c r="B2730" s="63">
        <v>41429</v>
      </c>
      <c r="C2730" s="37">
        <v>164.44000199999999</v>
      </c>
      <c r="D2730" s="37">
        <v>165.10000600000001</v>
      </c>
      <c r="E2730" s="37">
        <v>162.729996</v>
      </c>
      <c r="F2730" s="37">
        <v>163.55999800000001</v>
      </c>
      <c r="G2730" s="38">
        <v>157631500</v>
      </c>
      <c r="H2730" s="37">
        <v>134.403931</v>
      </c>
      <c r="I2730" s="41">
        <f t="shared" si="311"/>
        <v>0.821740845215711</v>
      </c>
      <c r="J2730" s="41">
        <f t="shared" ca="1" si="312"/>
        <v>1</v>
      </c>
      <c r="K2730" s="37">
        <f t="shared" si="313"/>
        <v>135.13</v>
      </c>
      <c r="L2730" s="37">
        <f t="shared" si="314"/>
        <v>135.66999999999999</v>
      </c>
      <c r="M2730" s="37">
        <f t="shared" si="315"/>
        <v>133.72</v>
      </c>
      <c r="N2730" s="37">
        <f t="shared" si="316"/>
        <v>134.4</v>
      </c>
      <c r="O2730" s="38">
        <f t="shared" ca="1" si="317"/>
        <v>157631500</v>
      </c>
    </row>
    <row r="2731" spans="1:15" x14ac:dyDescent="0.4">
      <c r="A2731">
        <v>2716</v>
      </c>
      <c r="B2731" s="63">
        <v>41428</v>
      </c>
      <c r="C2731" s="37">
        <v>163.83000200000001</v>
      </c>
      <c r="D2731" s="37">
        <v>164.46000699999999</v>
      </c>
      <c r="E2731" s="37">
        <v>162.66000399999999</v>
      </c>
      <c r="F2731" s="37">
        <v>164.35000600000001</v>
      </c>
      <c r="G2731" s="38">
        <v>168390700</v>
      </c>
      <c r="H2731" s="37">
        <v>135.053101</v>
      </c>
      <c r="I2731" s="41">
        <f t="shared" si="311"/>
        <v>0.82174077316431615</v>
      </c>
      <c r="J2731" s="41">
        <f t="shared" ca="1" si="312"/>
        <v>1</v>
      </c>
      <c r="K2731" s="37">
        <f t="shared" si="313"/>
        <v>134.63</v>
      </c>
      <c r="L2731" s="37">
        <f t="shared" si="314"/>
        <v>135.13999999999999</v>
      </c>
      <c r="M2731" s="37">
        <f t="shared" si="315"/>
        <v>133.66</v>
      </c>
      <c r="N2731" s="37">
        <f t="shared" si="316"/>
        <v>135.05000000000001</v>
      </c>
      <c r="O2731" s="38">
        <f t="shared" ca="1" si="317"/>
        <v>168390700</v>
      </c>
    </row>
    <row r="2732" spans="1:15" x14ac:dyDescent="0.4">
      <c r="A2732">
        <v>2717</v>
      </c>
      <c r="B2732" s="63">
        <v>41425</v>
      </c>
      <c r="C2732" s="37">
        <v>165.36999499999999</v>
      </c>
      <c r="D2732" s="37">
        <v>166.30999800000001</v>
      </c>
      <c r="E2732" s="37">
        <v>163.13000500000001</v>
      </c>
      <c r="F2732" s="37">
        <v>163.449997</v>
      </c>
      <c r="G2732" s="38">
        <v>176850100</v>
      </c>
      <c r="H2732" s="37">
        <v>134.31350699999999</v>
      </c>
      <c r="I2732" s="41">
        <f t="shared" si="311"/>
        <v>0.82174065136263041</v>
      </c>
      <c r="J2732" s="41">
        <f t="shared" ca="1" si="312"/>
        <v>1</v>
      </c>
      <c r="K2732" s="37">
        <f t="shared" si="313"/>
        <v>135.88999999999999</v>
      </c>
      <c r="L2732" s="37">
        <f t="shared" si="314"/>
        <v>136.66</v>
      </c>
      <c r="M2732" s="37">
        <f t="shared" si="315"/>
        <v>134.05000000000001</v>
      </c>
      <c r="N2732" s="37">
        <f t="shared" si="316"/>
        <v>134.31</v>
      </c>
      <c r="O2732" s="38">
        <f t="shared" ca="1" si="317"/>
        <v>176850100</v>
      </c>
    </row>
    <row r="2733" spans="1:15" x14ac:dyDescent="0.4">
      <c r="A2733">
        <v>2718</v>
      </c>
      <c r="B2733" s="63">
        <v>41424</v>
      </c>
      <c r="C2733" s="37">
        <v>165.35000600000001</v>
      </c>
      <c r="D2733" s="37">
        <v>166.58999600000001</v>
      </c>
      <c r="E2733" s="37">
        <v>165.220001</v>
      </c>
      <c r="F2733" s="37">
        <v>165.83000200000001</v>
      </c>
      <c r="G2733" s="38">
        <v>107793800</v>
      </c>
      <c r="H2733" s="37">
        <v>136.269318</v>
      </c>
      <c r="I2733" s="41">
        <f t="shared" si="311"/>
        <v>0.8217410381506236</v>
      </c>
      <c r="J2733" s="41">
        <f t="shared" ca="1" si="312"/>
        <v>1</v>
      </c>
      <c r="K2733" s="37">
        <f t="shared" si="313"/>
        <v>135.87</v>
      </c>
      <c r="L2733" s="37">
        <f t="shared" si="314"/>
        <v>136.88999999999999</v>
      </c>
      <c r="M2733" s="37">
        <f t="shared" si="315"/>
        <v>135.77000000000001</v>
      </c>
      <c r="N2733" s="37">
        <f t="shared" si="316"/>
        <v>136.27000000000001</v>
      </c>
      <c r="O2733" s="38">
        <f t="shared" ca="1" si="317"/>
        <v>107793800</v>
      </c>
    </row>
    <row r="2734" spans="1:15" x14ac:dyDescent="0.4">
      <c r="A2734">
        <v>2719</v>
      </c>
      <c r="B2734" s="63">
        <v>41423</v>
      </c>
      <c r="C2734" s="37">
        <v>165.41999799999999</v>
      </c>
      <c r="D2734" s="37">
        <v>165.800003</v>
      </c>
      <c r="E2734" s="37">
        <v>164.33999600000001</v>
      </c>
      <c r="F2734" s="37">
        <v>165.220001</v>
      </c>
      <c r="G2734" s="38">
        <v>160363400</v>
      </c>
      <c r="H2734" s="37">
        <v>135.768036</v>
      </c>
      <c r="I2734" s="41">
        <f t="shared" si="311"/>
        <v>0.82174092227490059</v>
      </c>
      <c r="J2734" s="41">
        <f t="shared" ca="1" si="312"/>
        <v>1</v>
      </c>
      <c r="K2734" s="37">
        <f t="shared" si="313"/>
        <v>135.93</v>
      </c>
      <c r="L2734" s="37">
        <f t="shared" si="314"/>
        <v>136.24</v>
      </c>
      <c r="M2734" s="37">
        <f t="shared" si="315"/>
        <v>135.04</v>
      </c>
      <c r="N2734" s="37">
        <f t="shared" si="316"/>
        <v>135.77000000000001</v>
      </c>
      <c r="O2734" s="38">
        <f t="shared" ca="1" si="317"/>
        <v>160363400</v>
      </c>
    </row>
    <row r="2735" spans="1:15" x14ac:dyDescent="0.4">
      <c r="A2735">
        <v>2720</v>
      </c>
      <c r="B2735" s="63">
        <v>41422</v>
      </c>
      <c r="C2735" s="37">
        <v>167.03999300000001</v>
      </c>
      <c r="D2735" s="37">
        <v>167.779999</v>
      </c>
      <c r="E2735" s="37">
        <v>165.80999800000001</v>
      </c>
      <c r="F2735" s="37">
        <v>166.300003</v>
      </c>
      <c r="G2735" s="38">
        <v>143679800</v>
      </c>
      <c r="H2735" s="37">
        <v>136.655518</v>
      </c>
      <c r="I2735" s="41">
        <f t="shared" si="311"/>
        <v>0.82174092323979087</v>
      </c>
      <c r="J2735" s="41">
        <f t="shared" ca="1" si="312"/>
        <v>1</v>
      </c>
      <c r="K2735" s="37">
        <f t="shared" si="313"/>
        <v>137.26</v>
      </c>
      <c r="L2735" s="37">
        <f t="shared" si="314"/>
        <v>137.87</v>
      </c>
      <c r="M2735" s="37">
        <f t="shared" si="315"/>
        <v>136.25</v>
      </c>
      <c r="N2735" s="37">
        <f t="shared" si="316"/>
        <v>136.66</v>
      </c>
      <c r="O2735" s="38">
        <f t="shared" ca="1" si="317"/>
        <v>143679800</v>
      </c>
    </row>
    <row r="2736" spans="1:15" x14ac:dyDescent="0.4">
      <c r="A2736">
        <v>2721</v>
      </c>
      <c r="B2736" s="63">
        <v>41418</v>
      </c>
      <c r="C2736" s="37">
        <v>164.470001</v>
      </c>
      <c r="D2736" s="37">
        <v>165.38000500000001</v>
      </c>
      <c r="E2736" s="37">
        <v>163.979996</v>
      </c>
      <c r="F2736" s="37">
        <v>165.30999800000001</v>
      </c>
      <c r="G2736" s="38">
        <v>151573900</v>
      </c>
      <c r="H2736" s="37">
        <v>135.84198000000001</v>
      </c>
      <c r="I2736" s="41">
        <f t="shared" si="311"/>
        <v>0.821740860465076</v>
      </c>
      <c r="J2736" s="41">
        <f t="shared" ca="1" si="312"/>
        <v>1</v>
      </c>
      <c r="K2736" s="37">
        <f t="shared" si="313"/>
        <v>135.15</v>
      </c>
      <c r="L2736" s="37">
        <f t="shared" si="314"/>
        <v>135.9</v>
      </c>
      <c r="M2736" s="37">
        <f t="shared" si="315"/>
        <v>134.75</v>
      </c>
      <c r="N2736" s="37">
        <f t="shared" si="316"/>
        <v>135.84</v>
      </c>
      <c r="O2736" s="38">
        <f t="shared" ca="1" si="317"/>
        <v>151573900</v>
      </c>
    </row>
    <row r="2737" spans="1:15" x14ac:dyDescent="0.4">
      <c r="A2737">
        <v>2722</v>
      </c>
      <c r="B2737" s="63">
        <v>41417</v>
      </c>
      <c r="C2737" s="37">
        <v>164.16000399999999</v>
      </c>
      <c r="D2737" s="37">
        <v>165.91000399999999</v>
      </c>
      <c r="E2737" s="37">
        <v>163.94000199999999</v>
      </c>
      <c r="F2737" s="37">
        <v>165.449997</v>
      </c>
      <c r="G2737" s="38">
        <v>211064400</v>
      </c>
      <c r="H2737" s="37">
        <v>135.95706200000001</v>
      </c>
      <c r="I2737" s="41">
        <f t="shared" si="311"/>
        <v>0.82174109679796492</v>
      </c>
      <c r="J2737" s="41">
        <f t="shared" ca="1" si="312"/>
        <v>1</v>
      </c>
      <c r="K2737" s="37">
        <f t="shared" si="313"/>
        <v>134.9</v>
      </c>
      <c r="L2737" s="37">
        <f t="shared" si="314"/>
        <v>136.34</v>
      </c>
      <c r="M2737" s="37">
        <f t="shared" si="315"/>
        <v>134.72</v>
      </c>
      <c r="N2737" s="37">
        <f t="shared" si="316"/>
        <v>135.96</v>
      </c>
      <c r="O2737" s="38">
        <f t="shared" ca="1" si="317"/>
        <v>211064400</v>
      </c>
    </row>
    <row r="2738" spans="1:15" x14ac:dyDescent="0.4">
      <c r="A2738">
        <v>2723</v>
      </c>
      <c r="B2738" s="63">
        <v>41416</v>
      </c>
      <c r="C2738" s="37">
        <v>167.33999600000001</v>
      </c>
      <c r="D2738" s="37">
        <v>169.070007</v>
      </c>
      <c r="E2738" s="37">
        <v>165.16999799999999</v>
      </c>
      <c r="F2738" s="37">
        <v>165.929993</v>
      </c>
      <c r="G2738" s="38">
        <v>244031800</v>
      </c>
      <c r="H2738" s="37">
        <v>136.35140999999999</v>
      </c>
      <c r="I2738" s="41">
        <f t="shared" si="311"/>
        <v>0.82174058791167426</v>
      </c>
      <c r="J2738" s="41">
        <f t="shared" ca="1" si="312"/>
        <v>1</v>
      </c>
      <c r="K2738" s="37">
        <f t="shared" si="313"/>
        <v>137.51</v>
      </c>
      <c r="L2738" s="37">
        <f t="shared" si="314"/>
        <v>138.93</v>
      </c>
      <c r="M2738" s="37">
        <f t="shared" si="315"/>
        <v>135.72999999999999</v>
      </c>
      <c r="N2738" s="37">
        <f t="shared" si="316"/>
        <v>136.35</v>
      </c>
      <c r="O2738" s="38">
        <f t="shared" ca="1" si="317"/>
        <v>244031800</v>
      </c>
    </row>
    <row r="2739" spans="1:15" x14ac:dyDescent="0.4">
      <c r="A2739">
        <v>2724</v>
      </c>
      <c r="B2739" s="63">
        <v>41415</v>
      </c>
      <c r="C2739" s="37">
        <v>167.08000200000001</v>
      </c>
      <c r="D2739" s="37">
        <v>167.800003</v>
      </c>
      <c r="E2739" s="37">
        <v>166.5</v>
      </c>
      <c r="F2739" s="37">
        <v>167.16999799999999</v>
      </c>
      <c r="G2739" s="38">
        <v>95804200</v>
      </c>
      <c r="H2739" s="37">
        <v>137.37039200000001</v>
      </c>
      <c r="I2739" s="41">
        <f t="shared" si="311"/>
        <v>0.82174070493199391</v>
      </c>
      <c r="J2739" s="41">
        <f t="shared" ca="1" si="312"/>
        <v>1</v>
      </c>
      <c r="K2739" s="37">
        <f t="shared" si="313"/>
        <v>137.30000000000001</v>
      </c>
      <c r="L2739" s="37">
        <f t="shared" si="314"/>
        <v>137.88999999999999</v>
      </c>
      <c r="M2739" s="37">
        <f t="shared" si="315"/>
        <v>136.82</v>
      </c>
      <c r="N2739" s="37">
        <f t="shared" si="316"/>
        <v>137.37</v>
      </c>
      <c r="O2739" s="38">
        <f t="shared" ca="1" si="317"/>
        <v>95804200</v>
      </c>
    </row>
    <row r="2740" spans="1:15" x14ac:dyDescent="0.4">
      <c r="A2740">
        <v>2725</v>
      </c>
      <c r="B2740" s="63">
        <v>41414</v>
      </c>
      <c r="C2740" s="37">
        <v>166.779999</v>
      </c>
      <c r="D2740" s="37">
        <v>167.58000200000001</v>
      </c>
      <c r="E2740" s="37">
        <v>166.61000100000001</v>
      </c>
      <c r="F2740" s="37">
        <v>166.929993</v>
      </c>
      <c r="G2740" s="38">
        <v>85071200</v>
      </c>
      <c r="H2740" s="37">
        <v>137.173248</v>
      </c>
      <c r="I2740" s="41">
        <f t="shared" si="311"/>
        <v>0.82174117146221892</v>
      </c>
      <c r="J2740" s="41">
        <f t="shared" ca="1" si="312"/>
        <v>1</v>
      </c>
      <c r="K2740" s="37">
        <f t="shared" si="313"/>
        <v>137.05000000000001</v>
      </c>
      <c r="L2740" s="37">
        <f t="shared" si="314"/>
        <v>137.71</v>
      </c>
      <c r="M2740" s="37">
        <f t="shared" si="315"/>
        <v>136.91</v>
      </c>
      <c r="N2740" s="37">
        <f t="shared" si="316"/>
        <v>137.16999999999999</v>
      </c>
      <c r="O2740" s="38">
        <f t="shared" ca="1" si="317"/>
        <v>85071200</v>
      </c>
    </row>
    <row r="2741" spans="1:15" x14ac:dyDescent="0.4">
      <c r="A2741">
        <v>2726</v>
      </c>
      <c r="B2741" s="63">
        <v>41411</v>
      </c>
      <c r="C2741" s="37">
        <v>165.949997</v>
      </c>
      <c r="D2741" s="37">
        <v>167.03999300000001</v>
      </c>
      <c r="E2741" s="37">
        <v>165.729996</v>
      </c>
      <c r="F2741" s="37">
        <v>166.94000199999999</v>
      </c>
      <c r="G2741" s="38">
        <v>129801000</v>
      </c>
      <c r="H2741" s="37">
        <v>137.18142700000001</v>
      </c>
      <c r="I2741" s="41">
        <f t="shared" si="311"/>
        <v>0.82174089706791797</v>
      </c>
      <c r="J2741" s="41">
        <f t="shared" ca="1" si="312"/>
        <v>1</v>
      </c>
      <c r="K2741" s="37">
        <f t="shared" si="313"/>
        <v>136.37</v>
      </c>
      <c r="L2741" s="37">
        <f t="shared" si="314"/>
        <v>137.26</v>
      </c>
      <c r="M2741" s="37">
        <f t="shared" si="315"/>
        <v>136.19</v>
      </c>
      <c r="N2741" s="37">
        <f t="shared" si="316"/>
        <v>137.18</v>
      </c>
      <c r="O2741" s="38">
        <f t="shared" ca="1" si="317"/>
        <v>129801000</v>
      </c>
    </row>
    <row r="2742" spans="1:15" x14ac:dyDescent="0.4">
      <c r="A2742">
        <v>2727</v>
      </c>
      <c r="B2742" s="63">
        <v>41410</v>
      </c>
      <c r="C2742" s="37">
        <v>165.779999</v>
      </c>
      <c r="D2742" s="37">
        <v>166.36000100000001</v>
      </c>
      <c r="E2742" s="37">
        <v>165.08999600000001</v>
      </c>
      <c r="F2742" s="37">
        <v>165.33999600000001</v>
      </c>
      <c r="G2742" s="38">
        <v>109913600</v>
      </c>
      <c r="H2742" s="37">
        <v>135.866669</v>
      </c>
      <c r="I2742" s="41">
        <f t="shared" si="311"/>
        <v>0.82174109282063845</v>
      </c>
      <c r="J2742" s="41">
        <f t="shared" ca="1" si="312"/>
        <v>1</v>
      </c>
      <c r="K2742" s="37">
        <f t="shared" si="313"/>
        <v>136.22999999999999</v>
      </c>
      <c r="L2742" s="37">
        <f t="shared" si="314"/>
        <v>136.69999999999999</v>
      </c>
      <c r="M2742" s="37">
        <f t="shared" si="315"/>
        <v>135.66</v>
      </c>
      <c r="N2742" s="37">
        <f t="shared" si="316"/>
        <v>135.87</v>
      </c>
      <c r="O2742" s="38">
        <f t="shared" ca="1" si="317"/>
        <v>109913600</v>
      </c>
    </row>
    <row r="2743" spans="1:15" x14ac:dyDescent="0.4">
      <c r="A2743">
        <v>2728</v>
      </c>
      <c r="B2743" s="63">
        <v>41409</v>
      </c>
      <c r="C2743" s="37">
        <v>164.96000699999999</v>
      </c>
      <c r="D2743" s="37">
        <v>166.449997</v>
      </c>
      <c r="E2743" s="37">
        <v>164.91000399999999</v>
      </c>
      <c r="F2743" s="37">
        <v>166.11999499999999</v>
      </c>
      <c r="G2743" s="38">
        <v>120718500</v>
      </c>
      <c r="H2743" s="37">
        <v>136.50756799999999</v>
      </c>
      <c r="I2743" s="41">
        <f t="shared" si="311"/>
        <v>0.8217407422869234</v>
      </c>
      <c r="J2743" s="41">
        <f t="shared" ca="1" si="312"/>
        <v>1</v>
      </c>
      <c r="K2743" s="37">
        <f t="shared" si="313"/>
        <v>135.55000000000001</v>
      </c>
      <c r="L2743" s="37">
        <f t="shared" si="314"/>
        <v>136.78</v>
      </c>
      <c r="M2743" s="37">
        <f t="shared" si="315"/>
        <v>135.51</v>
      </c>
      <c r="N2743" s="37">
        <f t="shared" si="316"/>
        <v>136.51</v>
      </c>
      <c r="O2743" s="38">
        <f t="shared" ca="1" si="317"/>
        <v>120718500</v>
      </c>
    </row>
    <row r="2744" spans="1:15" x14ac:dyDescent="0.4">
      <c r="A2744">
        <v>2729</v>
      </c>
      <c r="B2744" s="63">
        <v>41408</v>
      </c>
      <c r="C2744" s="37">
        <v>163.66999799999999</v>
      </c>
      <c r="D2744" s="37">
        <v>165.35000600000001</v>
      </c>
      <c r="E2744" s="37">
        <v>163.66999799999999</v>
      </c>
      <c r="F2744" s="37">
        <v>165.229996</v>
      </c>
      <c r="G2744" s="38">
        <v>119000900</v>
      </c>
      <c r="H2744" s="37">
        <v>135.77623</v>
      </c>
      <c r="I2744" s="41">
        <f t="shared" si="311"/>
        <v>0.82174080546488659</v>
      </c>
      <c r="J2744" s="41">
        <f t="shared" ca="1" si="312"/>
        <v>1</v>
      </c>
      <c r="K2744" s="37">
        <f t="shared" si="313"/>
        <v>134.49</v>
      </c>
      <c r="L2744" s="37">
        <f t="shared" si="314"/>
        <v>135.87</v>
      </c>
      <c r="M2744" s="37">
        <f t="shared" si="315"/>
        <v>134.49</v>
      </c>
      <c r="N2744" s="37">
        <f t="shared" si="316"/>
        <v>135.78</v>
      </c>
      <c r="O2744" s="38">
        <f t="shared" ca="1" si="317"/>
        <v>119000900</v>
      </c>
    </row>
    <row r="2745" spans="1:15" x14ac:dyDescent="0.4">
      <c r="A2745">
        <v>2730</v>
      </c>
      <c r="B2745" s="63">
        <v>41407</v>
      </c>
      <c r="C2745" s="37">
        <v>163.199997</v>
      </c>
      <c r="D2745" s="37">
        <v>163.80999800000001</v>
      </c>
      <c r="E2745" s="37">
        <v>162.820007</v>
      </c>
      <c r="F2745" s="37">
        <v>163.53999300000001</v>
      </c>
      <c r="G2745" s="38">
        <v>81843200</v>
      </c>
      <c r="H2745" s="37">
        <v>134.38755800000001</v>
      </c>
      <c r="I2745" s="41">
        <f t="shared" si="311"/>
        <v>0.8217412483318377</v>
      </c>
      <c r="J2745" s="41">
        <f t="shared" ca="1" si="312"/>
        <v>1</v>
      </c>
      <c r="K2745" s="37">
        <f t="shared" si="313"/>
        <v>134.11000000000001</v>
      </c>
      <c r="L2745" s="37">
        <f t="shared" si="314"/>
        <v>134.61000000000001</v>
      </c>
      <c r="M2745" s="37">
        <f t="shared" si="315"/>
        <v>133.80000000000001</v>
      </c>
      <c r="N2745" s="37">
        <f t="shared" si="316"/>
        <v>134.38999999999999</v>
      </c>
      <c r="O2745" s="38">
        <f t="shared" ca="1" si="317"/>
        <v>81843200</v>
      </c>
    </row>
    <row r="2746" spans="1:15" x14ac:dyDescent="0.4">
      <c r="A2746">
        <v>2731</v>
      </c>
      <c r="B2746" s="63">
        <v>41404</v>
      </c>
      <c r="C2746" s="37">
        <v>162.990005</v>
      </c>
      <c r="D2746" s="37">
        <v>163.550003</v>
      </c>
      <c r="E2746" s="37">
        <v>162.509995</v>
      </c>
      <c r="F2746" s="37">
        <v>163.41000399999999</v>
      </c>
      <c r="G2746" s="38">
        <v>103203000</v>
      </c>
      <c r="H2746" s="37">
        <v>134.28066999999999</v>
      </c>
      <c r="I2746" s="41">
        <f t="shared" si="311"/>
        <v>0.82174081581933012</v>
      </c>
      <c r="J2746" s="41">
        <f t="shared" ca="1" si="312"/>
        <v>1</v>
      </c>
      <c r="K2746" s="37">
        <f t="shared" si="313"/>
        <v>133.94</v>
      </c>
      <c r="L2746" s="37">
        <f t="shared" si="314"/>
        <v>134.4</v>
      </c>
      <c r="M2746" s="37">
        <f t="shared" si="315"/>
        <v>133.54</v>
      </c>
      <c r="N2746" s="37">
        <f t="shared" si="316"/>
        <v>134.28</v>
      </c>
      <c r="O2746" s="38">
        <f t="shared" ca="1" si="317"/>
        <v>103203000</v>
      </c>
    </row>
    <row r="2747" spans="1:15" x14ac:dyDescent="0.4">
      <c r="A2747">
        <v>2732</v>
      </c>
      <c r="B2747" s="63">
        <v>41403</v>
      </c>
      <c r="C2747" s="37">
        <v>163.270004</v>
      </c>
      <c r="D2747" s="37">
        <v>163.699997</v>
      </c>
      <c r="E2747" s="37">
        <v>162.470001</v>
      </c>
      <c r="F2747" s="37">
        <v>162.88000500000001</v>
      </c>
      <c r="G2747" s="38">
        <v>106738600</v>
      </c>
      <c r="H2747" s="37">
        <v>133.84515400000001</v>
      </c>
      <c r="I2747" s="41">
        <f t="shared" si="311"/>
        <v>0.82174085149371157</v>
      </c>
      <c r="J2747" s="41">
        <f t="shared" ca="1" si="312"/>
        <v>1</v>
      </c>
      <c r="K2747" s="37">
        <f t="shared" si="313"/>
        <v>134.16999999999999</v>
      </c>
      <c r="L2747" s="37">
        <f t="shared" si="314"/>
        <v>134.52000000000001</v>
      </c>
      <c r="M2747" s="37">
        <f t="shared" si="315"/>
        <v>133.51</v>
      </c>
      <c r="N2747" s="37">
        <f t="shared" si="316"/>
        <v>133.85</v>
      </c>
      <c r="O2747" s="38">
        <f t="shared" ca="1" si="317"/>
        <v>106738600</v>
      </c>
    </row>
    <row r="2748" spans="1:15" x14ac:dyDescent="0.4">
      <c r="A2748">
        <v>2733</v>
      </c>
      <c r="B2748" s="63">
        <v>41402</v>
      </c>
      <c r="C2748" s="37">
        <v>162.41999799999999</v>
      </c>
      <c r="D2748" s="37">
        <v>163.38999899999999</v>
      </c>
      <c r="E2748" s="37">
        <v>162.33000200000001</v>
      </c>
      <c r="F2748" s="37">
        <v>163.33999600000001</v>
      </c>
      <c r="G2748" s="38">
        <v>97419200</v>
      </c>
      <c r="H2748" s="37">
        <v>134.223175</v>
      </c>
      <c r="I2748" s="41">
        <f t="shared" si="311"/>
        <v>0.82174102049078035</v>
      </c>
      <c r="J2748" s="41">
        <f t="shared" ca="1" si="312"/>
        <v>1</v>
      </c>
      <c r="K2748" s="37">
        <f t="shared" si="313"/>
        <v>133.47</v>
      </c>
      <c r="L2748" s="37">
        <f t="shared" si="314"/>
        <v>134.26</v>
      </c>
      <c r="M2748" s="37">
        <f t="shared" si="315"/>
        <v>133.38999999999999</v>
      </c>
      <c r="N2748" s="37">
        <f t="shared" si="316"/>
        <v>134.22</v>
      </c>
      <c r="O2748" s="38">
        <f t="shared" ca="1" si="317"/>
        <v>97419200</v>
      </c>
    </row>
    <row r="2749" spans="1:15" x14ac:dyDescent="0.4">
      <c r="A2749">
        <v>2734</v>
      </c>
      <c r="B2749" s="63">
        <v>41401</v>
      </c>
      <c r="C2749" s="37">
        <v>162.13000500000001</v>
      </c>
      <c r="D2749" s="37">
        <v>162.64999399999999</v>
      </c>
      <c r="E2749" s="37">
        <v>161.66999799999999</v>
      </c>
      <c r="F2749" s="37">
        <v>162.60000600000001</v>
      </c>
      <c r="G2749" s="38">
        <v>90359200</v>
      </c>
      <c r="H2749" s="37">
        <v>133.61506700000001</v>
      </c>
      <c r="I2749" s="41">
        <f t="shared" si="311"/>
        <v>0.821740849136254</v>
      </c>
      <c r="J2749" s="41">
        <f t="shared" ca="1" si="312"/>
        <v>1</v>
      </c>
      <c r="K2749" s="37">
        <f t="shared" si="313"/>
        <v>133.22999999999999</v>
      </c>
      <c r="L2749" s="37">
        <f t="shared" si="314"/>
        <v>133.66</v>
      </c>
      <c r="M2749" s="37">
        <f t="shared" si="315"/>
        <v>132.85</v>
      </c>
      <c r="N2749" s="37">
        <f t="shared" si="316"/>
        <v>133.62</v>
      </c>
      <c r="O2749" s="38">
        <f t="shared" ca="1" si="317"/>
        <v>90359200</v>
      </c>
    </row>
    <row r="2750" spans="1:15" x14ac:dyDescent="0.4">
      <c r="A2750">
        <v>2735</v>
      </c>
      <c r="B2750" s="63">
        <v>41400</v>
      </c>
      <c r="C2750" s="37">
        <v>161.490005</v>
      </c>
      <c r="D2750" s="37">
        <v>162.009995</v>
      </c>
      <c r="E2750" s="37">
        <v>161.41999799999999</v>
      </c>
      <c r="F2750" s="37">
        <v>161.779999</v>
      </c>
      <c r="G2750" s="38">
        <v>66882100</v>
      </c>
      <c r="H2750" s="37">
        <v>132.94129899999999</v>
      </c>
      <c r="I2750" s="41">
        <f t="shared" si="311"/>
        <v>0.8217412524523503</v>
      </c>
      <c r="J2750" s="41">
        <f t="shared" ca="1" si="312"/>
        <v>1</v>
      </c>
      <c r="K2750" s="37">
        <f t="shared" si="313"/>
        <v>132.69999999999999</v>
      </c>
      <c r="L2750" s="37">
        <f t="shared" si="314"/>
        <v>133.13</v>
      </c>
      <c r="M2750" s="37">
        <f t="shared" si="315"/>
        <v>132.65</v>
      </c>
      <c r="N2750" s="37">
        <f t="shared" si="316"/>
        <v>132.94</v>
      </c>
      <c r="O2750" s="38">
        <f t="shared" ca="1" si="317"/>
        <v>66882100</v>
      </c>
    </row>
    <row r="2751" spans="1:15" x14ac:dyDescent="0.4">
      <c r="A2751">
        <v>2736</v>
      </c>
      <c r="B2751" s="63">
        <v>41397</v>
      </c>
      <c r="C2751" s="37">
        <v>161.13999899999999</v>
      </c>
      <c r="D2751" s="37">
        <v>161.88000500000001</v>
      </c>
      <c r="E2751" s="37">
        <v>159.779999</v>
      </c>
      <c r="F2751" s="37">
        <v>161.36999499999999</v>
      </c>
      <c r="G2751" s="38">
        <v>144202300</v>
      </c>
      <c r="H2751" s="37">
        <v>132.60434000000001</v>
      </c>
      <c r="I2751" s="41">
        <f t="shared" si="311"/>
        <v>0.82174099342321982</v>
      </c>
      <c r="J2751" s="41">
        <f t="shared" ca="1" si="312"/>
        <v>1</v>
      </c>
      <c r="K2751" s="37">
        <f t="shared" si="313"/>
        <v>132.41999999999999</v>
      </c>
      <c r="L2751" s="37">
        <f t="shared" si="314"/>
        <v>133.02000000000001</v>
      </c>
      <c r="M2751" s="37">
        <f t="shared" si="315"/>
        <v>131.30000000000001</v>
      </c>
      <c r="N2751" s="37">
        <f t="shared" si="316"/>
        <v>132.6</v>
      </c>
      <c r="O2751" s="38">
        <f t="shared" ca="1" si="317"/>
        <v>144202300</v>
      </c>
    </row>
    <row r="2752" spans="1:15" x14ac:dyDescent="0.4">
      <c r="A2752">
        <v>2737</v>
      </c>
      <c r="B2752" s="63">
        <v>41396</v>
      </c>
      <c r="C2752" s="37">
        <v>158.679993</v>
      </c>
      <c r="D2752" s="37">
        <v>159.88999899999999</v>
      </c>
      <c r="E2752" s="37">
        <v>158.529999</v>
      </c>
      <c r="F2752" s="37">
        <v>159.75</v>
      </c>
      <c r="G2752" s="38">
        <v>96407600</v>
      </c>
      <c r="H2752" s="37">
        <v>131.273087</v>
      </c>
      <c r="I2752" s="41">
        <f t="shared" si="311"/>
        <v>0.82174076369327076</v>
      </c>
      <c r="J2752" s="41">
        <f t="shared" ca="1" si="312"/>
        <v>1</v>
      </c>
      <c r="K2752" s="37">
        <f t="shared" si="313"/>
        <v>130.38999999999999</v>
      </c>
      <c r="L2752" s="37">
        <f t="shared" si="314"/>
        <v>131.38999999999999</v>
      </c>
      <c r="M2752" s="37">
        <f t="shared" si="315"/>
        <v>130.27000000000001</v>
      </c>
      <c r="N2752" s="37">
        <f t="shared" si="316"/>
        <v>131.27000000000001</v>
      </c>
      <c r="O2752" s="38">
        <f t="shared" ca="1" si="317"/>
        <v>96407600</v>
      </c>
    </row>
    <row r="2753" spans="1:15" x14ac:dyDescent="0.4">
      <c r="A2753">
        <v>2738</v>
      </c>
      <c r="B2753" s="63">
        <v>41395</v>
      </c>
      <c r="C2753" s="37">
        <v>159.33000200000001</v>
      </c>
      <c r="D2753" s="37">
        <v>159.41000399999999</v>
      </c>
      <c r="E2753" s="37">
        <v>158.10000600000001</v>
      </c>
      <c r="F2753" s="37">
        <v>158.279999</v>
      </c>
      <c r="G2753" s="38">
        <v>138874200</v>
      </c>
      <c r="H2753" s="37">
        <v>130.065201</v>
      </c>
      <c r="I2753" s="41">
        <f t="shared" si="311"/>
        <v>0.82174122960412699</v>
      </c>
      <c r="J2753" s="41">
        <f t="shared" ca="1" si="312"/>
        <v>1</v>
      </c>
      <c r="K2753" s="37">
        <f t="shared" si="313"/>
        <v>130.93</v>
      </c>
      <c r="L2753" s="37">
        <f t="shared" si="314"/>
        <v>130.99</v>
      </c>
      <c r="M2753" s="37">
        <f t="shared" si="315"/>
        <v>129.91999999999999</v>
      </c>
      <c r="N2753" s="37">
        <f t="shared" si="316"/>
        <v>130.07</v>
      </c>
      <c r="O2753" s="38">
        <f t="shared" ca="1" si="317"/>
        <v>138874200</v>
      </c>
    </row>
    <row r="2754" spans="1:15" x14ac:dyDescent="0.4">
      <c r="A2754">
        <v>2739</v>
      </c>
      <c r="B2754" s="63">
        <v>41394</v>
      </c>
      <c r="C2754" s="37">
        <v>159.270004</v>
      </c>
      <c r="D2754" s="37">
        <v>159.720001</v>
      </c>
      <c r="E2754" s="37">
        <v>158.61000100000001</v>
      </c>
      <c r="F2754" s="37">
        <v>159.679993</v>
      </c>
      <c r="G2754" s="38">
        <v>116010700</v>
      </c>
      <c r="H2754" s="37">
        <v>131.21554599999999</v>
      </c>
      <c r="I2754" s="41">
        <f t="shared" si="311"/>
        <v>0.82174067981077625</v>
      </c>
      <c r="J2754" s="41">
        <f t="shared" ca="1" si="312"/>
        <v>1</v>
      </c>
      <c r="K2754" s="37">
        <f t="shared" si="313"/>
        <v>130.88</v>
      </c>
      <c r="L2754" s="37">
        <f t="shared" si="314"/>
        <v>131.25</v>
      </c>
      <c r="M2754" s="37">
        <f t="shared" si="315"/>
        <v>130.34</v>
      </c>
      <c r="N2754" s="37">
        <f t="shared" si="316"/>
        <v>131.22</v>
      </c>
      <c r="O2754" s="38">
        <f t="shared" ca="1" si="317"/>
        <v>116010700</v>
      </c>
    </row>
    <row r="2755" spans="1:15" x14ac:dyDescent="0.4">
      <c r="A2755">
        <v>2740</v>
      </c>
      <c r="B2755" s="63">
        <v>41393</v>
      </c>
      <c r="C2755" s="37">
        <v>158.66999799999999</v>
      </c>
      <c r="D2755" s="37">
        <v>159.64999399999999</v>
      </c>
      <c r="E2755" s="37">
        <v>158.41999799999999</v>
      </c>
      <c r="F2755" s="37">
        <v>159.300003</v>
      </c>
      <c r="G2755" s="38">
        <v>88572800</v>
      </c>
      <c r="H2755" s="37">
        <v>130.90330499999999</v>
      </c>
      <c r="I2755" s="41">
        <f t="shared" si="311"/>
        <v>0.8217407566527164</v>
      </c>
      <c r="J2755" s="41">
        <f t="shared" ca="1" si="312"/>
        <v>1</v>
      </c>
      <c r="K2755" s="37">
        <f t="shared" si="313"/>
        <v>130.38999999999999</v>
      </c>
      <c r="L2755" s="37">
        <f t="shared" si="314"/>
        <v>131.19</v>
      </c>
      <c r="M2755" s="37">
        <f t="shared" si="315"/>
        <v>130.18</v>
      </c>
      <c r="N2755" s="37">
        <f t="shared" si="316"/>
        <v>130.9</v>
      </c>
      <c r="O2755" s="38">
        <f t="shared" ca="1" si="317"/>
        <v>88572800</v>
      </c>
    </row>
    <row r="2756" spans="1:15" x14ac:dyDescent="0.4">
      <c r="A2756">
        <v>2741</v>
      </c>
      <c r="B2756" s="63">
        <v>41390</v>
      </c>
      <c r="C2756" s="37">
        <v>158.33000200000001</v>
      </c>
      <c r="D2756" s="37">
        <v>158.60000600000001</v>
      </c>
      <c r="E2756" s="37">
        <v>157.729996</v>
      </c>
      <c r="F2756" s="37">
        <v>158.240005</v>
      </c>
      <c r="G2756" s="38">
        <v>95918800</v>
      </c>
      <c r="H2756" s="37">
        <v>130.03228799999999</v>
      </c>
      <c r="I2756" s="41">
        <f t="shared" si="311"/>
        <v>0.82174092448998592</v>
      </c>
      <c r="J2756" s="41">
        <f t="shared" ca="1" si="312"/>
        <v>1</v>
      </c>
      <c r="K2756" s="37">
        <f t="shared" si="313"/>
        <v>130.11000000000001</v>
      </c>
      <c r="L2756" s="37">
        <f t="shared" si="314"/>
        <v>130.33000000000001</v>
      </c>
      <c r="M2756" s="37">
        <f t="shared" si="315"/>
        <v>129.61000000000001</v>
      </c>
      <c r="N2756" s="37">
        <f t="shared" si="316"/>
        <v>130.03</v>
      </c>
      <c r="O2756" s="38">
        <f t="shared" ca="1" si="317"/>
        <v>95918800</v>
      </c>
    </row>
    <row r="2757" spans="1:15" x14ac:dyDescent="0.4">
      <c r="A2757">
        <v>2742</v>
      </c>
      <c r="B2757" s="63">
        <v>41389</v>
      </c>
      <c r="C2757" s="37">
        <v>158.33999600000001</v>
      </c>
      <c r="D2757" s="37">
        <v>159.270004</v>
      </c>
      <c r="E2757" s="37">
        <v>158.10000600000001</v>
      </c>
      <c r="F2757" s="37">
        <v>158.520004</v>
      </c>
      <c r="G2757" s="38">
        <v>131060600</v>
      </c>
      <c r="H2757" s="37">
        <v>130.26234400000001</v>
      </c>
      <c r="I2757" s="41">
        <f t="shared" si="311"/>
        <v>0.82174073122026925</v>
      </c>
      <c r="J2757" s="41">
        <f t="shared" ca="1" si="312"/>
        <v>1</v>
      </c>
      <c r="K2757" s="37">
        <f t="shared" si="313"/>
        <v>130.11000000000001</v>
      </c>
      <c r="L2757" s="37">
        <f t="shared" si="314"/>
        <v>130.88</v>
      </c>
      <c r="M2757" s="37">
        <f t="shared" si="315"/>
        <v>129.91999999999999</v>
      </c>
      <c r="N2757" s="37">
        <f t="shared" si="316"/>
        <v>130.26</v>
      </c>
      <c r="O2757" s="38">
        <f t="shared" ca="1" si="317"/>
        <v>131060600</v>
      </c>
    </row>
    <row r="2758" spans="1:15" x14ac:dyDescent="0.4">
      <c r="A2758">
        <v>2743</v>
      </c>
      <c r="B2758" s="63">
        <v>41388</v>
      </c>
      <c r="C2758" s="37">
        <v>157.83000200000001</v>
      </c>
      <c r="D2758" s="37">
        <v>158.300003</v>
      </c>
      <c r="E2758" s="37">
        <v>157.53999300000001</v>
      </c>
      <c r="F2758" s="37">
        <v>157.88000500000001</v>
      </c>
      <c r="G2758" s="38">
        <v>96781200</v>
      </c>
      <c r="H2758" s="37">
        <v>129.73649599999999</v>
      </c>
      <c r="I2758" s="41">
        <f t="shared" si="311"/>
        <v>0.82174114448501556</v>
      </c>
      <c r="J2758" s="41">
        <f t="shared" ca="1" si="312"/>
        <v>1</v>
      </c>
      <c r="K2758" s="37">
        <f t="shared" si="313"/>
        <v>129.69999999999999</v>
      </c>
      <c r="L2758" s="37">
        <f t="shared" si="314"/>
        <v>130.08000000000001</v>
      </c>
      <c r="M2758" s="37">
        <f t="shared" si="315"/>
        <v>129.46</v>
      </c>
      <c r="N2758" s="37">
        <f t="shared" si="316"/>
        <v>129.74</v>
      </c>
      <c r="O2758" s="38">
        <f t="shared" ca="1" si="317"/>
        <v>96781200</v>
      </c>
    </row>
    <row r="2759" spans="1:15" x14ac:dyDescent="0.4">
      <c r="A2759">
        <v>2744</v>
      </c>
      <c r="B2759" s="63">
        <v>41387</v>
      </c>
      <c r="C2759" s="37">
        <v>156.949997</v>
      </c>
      <c r="D2759" s="37">
        <v>157.929993</v>
      </c>
      <c r="E2759" s="37">
        <v>156.16999799999999</v>
      </c>
      <c r="F2759" s="37">
        <v>157.779999</v>
      </c>
      <c r="G2759" s="38">
        <v>166141300</v>
      </c>
      <c r="H2759" s="37">
        <v>129.65426600000001</v>
      </c>
      <c r="I2759" s="41">
        <f t="shared" si="311"/>
        <v>0.82174082153467376</v>
      </c>
      <c r="J2759" s="41">
        <f t="shared" ca="1" si="312"/>
        <v>1</v>
      </c>
      <c r="K2759" s="37">
        <f t="shared" si="313"/>
        <v>128.97</v>
      </c>
      <c r="L2759" s="37">
        <f t="shared" si="314"/>
        <v>129.78</v>
      </c>
      <c r="M2759" s="37">
        <f t="shared" si="315"/>
        <v>128.33000000000001</v>
      </c>
      <c r="N2759" s="37">
        <f t="shared" si="316"/>
        <v>129.65</v>
      </c>
      <c r="O2759" s="38">
        <f t="shared" ca="1" si="317"/>
        <v>166141300</v>
      </c>
    </row>
    <row r="2760" spans="1:15" x14ac:dyDescent="0.4">
      <c r="A2760">
        <v>2745</v>
      </c>
      <c r="B2760" s="63">
        <v>41386</v>
      </c>
      <c r="C2760" s="37">
        <v>155.779999</v>
      </c>
      <c r="D2760" s="37">
        <v>156.53999300000001</v>
      </c>
      <c r="E2760" s="37">
        <v>154.75</v>
      </c>
      <c r="F2760" s="37">
        <v>156.16999799999999</v>
      </c>
      <c r="G2760" s="38">
        <v>106553500</v>
      </c>
      <c r="H2760" s="37">
        <v>128.33132900000001</v>
      </c>
      <c r="I2760" s="41">
        <f t="shared" si="311"/>
        <v>0.82174124763707823</v>
      </c>
      <c r="J2760" s="41">
        <f t="shared" ca="1" si="312"/>
        <v>1</v>
      </c>
      <c r="K2760" s="37">
        <f t="shared" si="313"/>
        <v>128.01</v>
      </c>
      <c r="L2760" s="37">
        <f t="shared" si="314"/>
        <v>128.63999999999999</v>
      </c>
      <c r="M2760" s="37">
        <f t="shared" si="315"/>
        <v>127.16</v>
      </c>
      <c r="N2760" s="37">
        <f t="shared" si="316"/>
        <v>128.33000000000001</v>
      </c>
      <c r="O2760" s="38">
        <f t="shared" ca="1" si="317"/>
        <v>106553500</v>
      </c>
    </row>
    <row r="2761" spans="1:15" x14ac:dyDescent="0.4">
      <c r="A2761">
        <v>2746</v>
      </c>
      <c r="B2761" s="63">
        <v>41383</v>
      </c>
      <c r="C2761" s="37">
        <v>154.5</v>
      </c>
      <c r="D2761" s="37">
        <v>155.550003</v>
      </c>
      <c r="E2761" s="37">
        <v>154.11999499999999</v>
      </c>
      <c r="F2761" s="37">
        <v>155.479996</v>
      </c>
      <c r="G2761" s="38">
        <v>149687600</v>
      </c>
      <c r="H2761" s="37">
        <v>127.764313</v>
      </c>
      <c r="I2761" s="41">
        <f t="shared" si="311"/>
        <v>0.82174116469619674</v>
      </c>
      <c r="J2761" s="41">
        <f t="shared" ca="1" si="312"/>
        <v>1</v>
      </c>
      <c r="K2761" s="37">
        <f t="shared" si="313"/>
        <v>126.96</v>
      </c>
      <c r="L2761" s="37">
        <f t="shared" si="314"/>
        <v>127.82</v>
      </c>
      <c r="M2761" s="37">
        <f t="shared" si="315"/>
        <v>126.65</v>
      </c>
      <c r="N2761" s="37">
        <f t="shared" si="316"/>
        <v>127.76</v>
      </c>
      <c r="O2761" s="38">
        <f t="shared" ca="1" si="317"/>
        <v>149687600</v>
      </c>
    </row>
    <row r="2762" spans="1:15" x14ac:dyDescent="0.4">
      <c r="A2762">
        <v>2747</v>
      </c>
      <c r="B2762" s="63">
        <v>41382</v>
      </c>
      <c r="C2762" s="37">
        <v>155.36999499999999</v>
      </c>
      <c r="D2762" s="37">
        <v>155.41000399999999</v>
      </c>
      <c r="E2762" s="37">
        <v>153.550003</v>
      </c>
      <c r="F2762" s="37">
        <v>154.13999899999999</v>
      </c>
      <c r="G2762" s="38">
        <v>167583200</v>
      </c>
      <c r="H2762" s="37">
        <v>126.663162</v>
      </c>
      <c r="I2762" s="41">
        <f t="shared" si="311"/>
        <v>0.82174103296834722</v>
      </c>
      <c r="J2762" s="41">
        <f t="shared" ca="1" si="312"/>
        <v>1</v>
      </c>
      <c r="K2762" s="37">
        <f t="shared" si="313"/>
        <v>127.67</v>
      </c>
      <c r="L2762" s="37">
        <f t="shared" si="314"/>
        <v>127.71</v>
      </c>
      <c r="M2762" s="37">
        <f t="shared" si="315"/>
        <v>126.18</v>
      </c>
      <c r="N2762" s="37">
        <f t="shared" si="316"/>
        <v>126.66</v>
      </c>
      <c r="O2762" s="38">
        <f t="shared" ca="1" si="317"/>
        <v>167583200</v>
      </c>
    </row>
    <row r="2763" spans="1:15" x14ac:dyDescent="0.4">
      <c r="A2763">
        <v>2748</v>
      </c>
      <c r="B2763" s="63">
        <v>41381</v>
      </c>
      <c r="C2763" s="37">
        <v>156.28999300000001</v>
      </c>
      <c r="D2763" s="37">
        <v>156.320007</v>
      </c>
      <c r="E2763" s="37">
        <v>154.279999</v>
      </c>
      <c r="F2763" s="37">
        <v>155.11000100000001</v>
      </c>
      <c r="G2763" s="38">
        <v>226834800</v>
      </c>
      <c r="H2763" s="37">
        <v>127.46022000000001</v>
      </c>
      <c r="I2763" s="41">
        <f t="shared" si="311"/>
        <v>0.82174082379123958</v>
      </c>
      <c r="J2763" s="41">
        <f t="shared" ca="1" si="312"/>
        <v>1</v>
      </c>
      <c r="K2763" s="37">
        <f t="shared" si="313"/>
        <v>128.43</v>
      </c>
      <c r="L2763" s="37">
        <f t="shared" si="314"/>
        <v>128.44999999999999</v>
      </c>
      <c r="M2763" s="37">
        <f t="shared" si="315"/>
        <v>126.78</v>
      </c>
      <c r="N2763" s="37">
        <f t="shared" si="316"/>
        <v>127.46</v>
      </c>
      <c r="O2763" s="38">
        <f t="shared" ca="1" si="317"/>
        <v>226834800</v>
      </c>
    </row>
    <row r="2764" spans="1:15" x14ac:dyDescent="0.4">
      <c r="A2764">
        <v>2749</v>
      </c>
      <c r="B2764" s="63">
        <v>41380</v>
      </c>
      <c r="C2764" s="37">
        <v>156.28999300000001</v>
      </c>
      <c r="D2764" s="37">
        <v>157.490005</v>
      </c>
      <c r="E2764" s="37">
        <v>155.91000399999999</v>
      </c>
      <c r="F2764" s="37">
        <v>157.41000399999999</v>
      </c>
      <c r="G2764" s="38">
        <v>147507800</v>
      </c>
      <c r="H2764" s="37">
        <v>129.350281</v>
      </c>
      <c r="I2764" s="41">
        <f t="shared" si="311"/>
        <v>0.82174117091058585</v>
      </c>
      <c r="J2764" s="41">
        <f t="shared" ca="1" si="312"/>
        <v>1</v>
      </c>
      <c r="K2764" s="37">
        <f t="shared" si="313"/>
        <v>128.43</v>
      </c>
      <c r="L2764" s="37">
        <f t="shared" si="314"/>
        <v>129.41999999999999</v>
      </c>
      <c r="M2764" s="37">
        <f t="shared" si="315"/>
        <v>128.12</v>
      </c>
      <c r="N2764" s="37">
        <f t="shared" si="316"/>
        <v>129.35</v>
      </c>
      <c r="O2764" s="38">
        <f t="shared" ca="1" si="317"/>
        <v>147507800</v>
      </c>
    </row>
    <row r="2765" spans="1:15" x14ac:dyDescent="0.4">
      <c r="A2765">
        <v>2750</v>
      </c>
      <c r="B2765" s="63">
        <v>41379</v>
      </c>
      <c r="C2765" s="37">
        <v>158</v>
      </c>
      <c r="D2765" s="37">
        <v>158.13000500000001</v>
      </c>
      <c r="E2765" s="37">
        <v>155.10000600000001</v>
      </c>
      <c r="F2765" s="37">
        <v>155.11999499999999</v>
      </c>
      <c r="G2765" s="38">
        <v>217259000</v>
      </c>
      <c r="H2765" s="37">
        <v>127.46843699999999</v>
      </c>
      <c r="I2765" s="41">
        <f t="shared" si="311"/>
        <v>0.82174085294419974</v>
      </c>
      <c r="J2765" s="41">
        <f t="shared" ca="1" si="312"/>
        <v>1</v>
      </c>
      <c r="K2765" s="37">
        <f t="shared" si="313"/>
        <v>129.84</v>
      </c>
      <c r="L2765" s="37">
        <f t="shared" si="314"/>
        <v>129.94</v>
      </c>
      <c r="M2765" s="37">
        <f t="shared" si="315"/>
        <v>127.45</v>
      </c>
      <c r="N2765" s="37">
        <f t="shared" si="316"/>
        <v>127.47</v>
      </c>
      <c r="O2765" s="38">
        <f t="shared" ca="1" si="317"/>
        <v>217259000</v>
      </c>
    </row>
    <row r="2766" spans="1:15" x14ac:dyDescent="0.4">
      <c r="A2766">
        <v>2751</v>
      </c>
      <c r="B2766" s="63">
        <v>41376</v>
      </c>
      <c r="C2766" s="37">
        <v>158.679993</v>
      </c>
      <c r="D2766" s="37">
        <v>159.03999300000001</v>
      </c>
      <c r="E2766" s="37">
        <v>157.91999799999999</v>
      </c>
      <c r="F2766" s="37">
        <v>158.800003</v>
      </c>
      <c r="G2766" s="38">
        <v>116359900</v>
      </c>
      <c r="H2766" s="37">
        <v>130.49246199999999</v>
      </c>
      <c r="I2766" s="41">
        <f t="shared" si="311"/>
        <v>0.82174092906030982</v>
      </c>
      <c r="J2766" s="41">
        <f t="shared" ca="1" si="312"/>
        <v>1</v>
      </c>
      <c r="K2766" s="37">
        <f t="shared" si="313"/>
        <v>130.38999999999999</v>
      </c>
      <c r="L2766" s="37">
        <f t="shared" si="314"/>
        <v>130.69</v>
      </c>
      <c r="M2766" s="37">
        <f t="shared" si="315"/>
        <v>129.77000000000001</v>
      </c>
      <c r="N2766" s="37">
        <f t="shared" si="316"/>
        <v>130.49</v>
      </c>
      <c r="O2766" s="38">
        <f t="shared" ca="1" si="317"/>
        <v>116359900</v>
      </c>
    </row>
    <row r="2767" spans="1:15" x14ac:dyDescent="0.4">
      <c r="A2767">
        <v>2752</v>
      </c>
      <c r="B2767" s="63">
        <v>41375</v>
      </c>
      <c r="C2767" s="37">
        <v>158.699997</v>
      </c>
      <c r="D2767" s="37">
        <v>159.71000699999999</v>
      </c>
      <c r="E2767" s="37">
        <v>158.53999300000001</v>
      </c>
      <c r="F2767" s="37">
        <v>159.19000199999999</v>
      </c>
      <c r="G2767" s="38">
        <v>110142500</v>
      </c>
      <c r="H2767" s="37">
        <v>130.81294299999999</v>
      </c>
      <c r="I2767" s="41">
        <f t="shared" si="311"/>
        <v>0.82174094702253975</v>
      </c>
      <c r="J2767" s="41">
        <f t="shared" ca="1" si="312"/>
        <v>1</v>
      </c>
      <c r="K2767" s="37">
        <f t="shared" si="313"/>
        <v>130.41</v>
      </c>
      <c r="L2767" s="37">
        <f t="shared" si="314"/>
        <v>131.24</v>
      </c>
      <c r="M2767" s="37">
        <f t="shared" si="315"/>
        <v>130.28</v>
      </c>
      <c r="N2767" s="37">
        <f t="shared" si="316"/>
        <v>130.81</v>
      </c>
      <c r="O2767" s="38">
        <f t="shared" ca="1" si="317"/>
        <v>110142500</v>
      </c>
    </row>
    <row r="2768" spans="1:15" x14ac:dyDescent="0.4">
      <c r="A2768">
        <v>2753</v>
      </c>
      <c r="B2768" s="63">
        <v>41374</v>
      </c>
      <c r="C2768" s="37">
        <v>157.16999799999999</v>
      </c>
      <c r="D2768" s="37">
        <v>158.86999499999999</v>
      </c>
      <c r="E2768" s="37">
        <v>157.13000500000001</v>
      </c>
      <c r="F2768" s="37">
        <v>158.66999799999999</v>
      </c>
      <c r="G2768" s="38">
        <v>135711100</v>
      </c>
      <c r="H2768" s="37">
        <v>130.385651</v>
      </c>
      <c r="I2768" s="41">
        <f t="shared" si="311"/>
        <v>0.82174105151246046</v>
      </c>
      <c r="J2768" s="41">
        <f t="shared" ca="1" si="312"/>
        <v>1</v>
      </c>
      <c r="K2768" s="37">
        <f t="shared" si="313"/>
        <v>129.15</v>
      </c>
      <c r="L2768" s="37">
        <f t="shared" si="314"/>
        <v>130.55000000000001</v>
      </c>
      <c r="M2768" s="37">
        <f t="shared" si="315"/>
        <v>129.12</v>
      </c>
      <c r="N2768" s="37">
        <f t="shared" si="316"/>
        <v>130.38999999999999</v>
      </c>
      <c r="O2768" s="38">
        <f t="shared" ca="1" si="317"/>
        <v>135711100</v>
      </c>
    </row>
    <row r="2769" spans="1:15" x14ac:dyDescent="0.4">
      <c r="A2769">
        <v>2754</v>
      </c>
      <c r="B2769" s="63">
        <v>41373</v>
      </c>
      <c r="C2769" s="37">
        <v>156.5</v>
      </c>
      <c r="D2769" s="37">
        <v>157.320007</v>
      </c>
      <c r="E2769" s="37">
        <v>155.979996</v>
      </c>
      <c r="F2769" s="37">
        <v>156.75</v>
      </c>
      <c r="G2769" s="38">
        <v>101922200</v>
      </c>
      <c r="H2769" s="37">
        <v>128.80789200000001</v>
      </c>
      <c r="I2769" s="41">
        <f t="shared" ref="I2769:I2832" si="318">IF(F2769=0,1,H2769/F2769)</f>
        <v>0.82174093779904311</v>
      </c>
      <c r="J2769" s="41">
        <f t="shared" ref="J2769:J2832" ca="1" si="319">INDEX(OFFSET($T$15,0,0,$S$13+1,1),MATCH(B2769,OFFSET($Q$15,0,0,$S$13+1,1),-1))</f>
        <v>1</v>
      </c>
      <c r="K2769" s="37">
        <f t="shared" ref="K2769:K2832" si="320">ROUND($I2769*C2769,2)</f>
        <v>128.6</v>
      </c>
      <c r="L2769" s="37">
        <f t="shared" ref="L2769:L2832" si="321">ROUND($I2769*D2769,2)</f>
        <v>129.28</v>
      </c>
      <c r="M2769" s="37">
        <f t="shared" ref="M2769:M2832" si="322">ROUND($I2769*E2769,2)</f>
        <v>128.18</v>
      </c>
      <c r="N2769" s="37">
        <f t="shared" ref="N2769:N2832" si="323">ROUND($I2769*F2769,2)</f>
        <v>128.81</v>
      </c>
      <c r="O2769" s="38">
        <f t="shared" ref="O2769:O2832" ca="1" si="324">G2769*J2769</f>
        <v>101922200</v>
      </c>
    </row>
    <row r="2770" spans="1:15" x14ac:dyDescent="0.4">
      <c r="A2770">
        <v>2755</v>
      </c>
      <c r="B2770" s="63">
        <v>41372</v>
      </c>
      <c r="C2770" s="37">
        <v>155.270004</v>
      </c>
      <c r="D2770" s="37">
        <v>156.220001</v>
      </c>
      <c r="E2770" s="37">
        <v>154.75</v>
      </c>
      <c r="F2770" s="37">
        <v>156.21000699999999</v>
      </c>
      <c r="G2770" s="38">
        <v>86571200</v>
      </c>
      <c r="H2770" s="37">
        <v>128.36416600000001</v>
      </c>
      <c r="I2770" s="41">
        <f t="shared" si="318"/>
        <v>0.82174099127977129</v>
      </c>
      <c r="J2770" s="41">
        <f t="shared" ca="1" si="319"/>
        <v>1</v>
      </c>
      <c r="K2770" s="37">
        <f t="shared" si="320"/>
        <v>127.59</v>
      </c>
      <c r="L2770" s="37">
        <f t="shared" si="321"/>
        <v>128.37</v>
      </c>
      <c r="M2770" s="37">
        <f t="shared" si="322"/>
        <v>127.16</v>
      </c>
      <c r="N2770" s="37">
        <f t="shared" si="323"/>
        <v>128.36000000000001</v>
      </c>
      <c r="O2770" s="38">
        <f t="shared" ca="1" si="324"/>
        <v>86571200</v>
      </c>
    </row>
    <row r="2771" spans="1:15" x14ac:dyDescent="0.4">
      <c r="A2771">
        <v>2756</v>
      </c>
      <c r="B2771" s="63">
        <v>41369</v>
      </c>
      <c r="C2771" s="37">
        <v>153.949997</v>
      </c>
      <c r="D2771" s="37">
        <v>155.35000600000001</v>
      </c>
      <c r="E2771" s="37">
        <v>153.770004</v>
      </c>
      <c r="F2771" s="37">
        <v>155.16000399999999</v>
      </c>
      <c r="G2771" s="38">
        <v>159666000</v>
      </c>
      <c r="H2771" s="37">
        <v>127.50129699999999</v>
      </c>
      <c r="I2771" s="41">
        <f t="shared" si="318"/>
        <v>0.8217407431879159</v>
      </c>
      <c r="J2771" s="41">
        <f t="shared" ca="1" si="319"/>
        <v>1</v>
      </c>
      <c r="K2771" s="37">
        <f t="shared" si="320"/>
        <v>126.51</v>
      </c>
      <c r="L2771" s="37">
        <f t="shared" si="321"/>
        <v>127.66</v>
      </c>
      <c r="M2771" s="37">
        <f t="shared" si="322"/>
        <v>126.36</v>
      </c>
      <c r="N2771" s="37">
        <f t="shared" si="323"/>
        <v>127.5</v>
      </c>
      <c r="O2771" s="38">
        <f t="shared" ca="1" si="324"/>
        <v>159666000</v>
      </c>
    </row>
    <row r="2772" spans="1:15" x14ac:dyDescent="0.4">
      <c r="A2772">
        <v>2757</v>
      </c>
      <c r="B2772" s="63">
        <v>41368</v>
      </c>
      <c r="C2772" s="37">
        <v>155.429993</v>
      </c>
      <c r="D2772" s="37">
        <v>156.16999799999999</v>
      </c>
      <c r="E2772" s="37">
        <v>155.08999600000001</v>
      </c>
      <c r="F2772" s="37">
        <v>155.86000100000001</v>
      </c>
      <c r="G2772" s="38">
        <v>131885000</v>
      </c>
      <c r="H2772" s="37">
        <v>128.076538</v>
      </c>
      <c r="I2772" s="41">
        <f t="shared" si="318"/>
        <v>0.82174090323533355</v>
      </c>
      <c r="J2772" s="41">
        <f t="shared" ca="1" si="319"/>
        <v>1</v>
      </c>
      <c r="K2772" s="37">
        <f t="shared" si="320"/>
        <v>127.72</v>
      </c>
      <c r="L2772" s="37">
        <f t="shared" si="321"/>
        <v>128.33000000000001</v>
      </c>
      <c r="M2772" s="37">
        <f t="shared" si="322"/>
        <v>127.44</v>
      </c>
      <c r="N2772" s="37">
        <f t="shared" si="323"/>
        <v>128.08000000000001</v>
      </c>
      <c r="O2772" s="38">
        <f t="shared" ca="1" si="324"/>
        <v>131885000</v>
      </c>
    </row>
    <row r="2773" spans="1:15" x14ac:dyDescent="0.4">
      <c r="A2773">
        <v>2758</v>
      </c>
      <c r="B2773" s="63">
        <v>41367</v>
      </c>
      <c r="C2773" s="37">
        <v>156.91000399999999</v>
      </c>
      <c r="D2773" s="37">
        <v>157.029999</v>
      </c>
      <c r="E2773" s="37">
        <v>154.820007</v>
      </c>
      <c r="F2773" s="37">
        <v>155.229996</v>
      </c>
      <c r="G2773" s="38">
        <v>154167400</v>
      </c>
      <c r="H2773" s="37">
        <v>127.55883</v>
      </c>
      <c r="I2773" s="41">
        <f t="shared" si="318"/>
        <v>0.82174085735336877</v>
      </c>
      <c r="J2773" s="41">
        <f t="shared" ca="1" si="319"/>
        <v>1</v>
      </c>
      <c r="K2773" s="37">
        <f t="shared" si="320"/>
        <v>128.94</v>
      </c>
      <c r="L2773" s="37">
        <f t="shared" si="321"/>
        <v>129.04</v>
      </c>
      <c r="M2773" s="37">
        <f t="shared" si="322"/>
        <v>127.22</v>
      </c>
      <c r="N2773" s="37">
        <f t="shared" si="323"/>
        <v>127.56</v>
      </c>
      <c r="O2773" s="38">
        <f t="shared" ca="1" si="324"/>
        <v>154167400</v>
      </c>
    </row>
    <row r="2774" spans="1:15" x14ac:dyDescent="0.4">
      <c r="A2774">
        <v>2759</v>
      </c>
      <c r="B2774" s="63">
        <v>41366</v>
      </c>
      <c r="C2774" s="37">
        <v>156.61000100000001</v>
      </c>
      <c r="D2774" s="37">
        <v>157.21000699999999</v>
      </c>
      <c r="E2774" s="37">
        <v>156.36999499999999</v>
      </c>
      <c r="F2774" s="37">
        <v>156.820007</v>
      </c>
      <c r="G2774" s="38">
        <v>101504300</v>
      </c>
      <c r="H2774" s="37">
        <v>128.865433</v>
      </c>
      <c r="I2774" s="41">
        <f t="shared" si="318"/>
        <v>0.82174102313361075</v>
      </c>
      <c r="J2774" s="41">
        <f t="shared" ca="1" si="319"/>
        <v>1</v>
      </c>
      <c r="K2774" s="37">
        <f t="shared" si="320"/>
        <v>128.69</v>
      </c>
      <c r="L2774" s="37">
        <f t="shared" si="321"/>
        <v>129.19</v>
      </c>
      <c r="M2774" s="37">
        <f t="shared" si="322"/>
        <v>128.5</v>
      </c>
      <c r="N2774" s="37">
        <f t="shared" si="323"/>
        <v>128.87</v>
      </c>
      <c r="O2774" s="38">
        <f t="shared" ca="1" si="324"/>
        <v>101504300</v>
      </c>
    </row>
    <row r="2775" spans="1:15" x14ac:dyDescent="0.4">
      <c r="A2775">
        <v>2760</v>
      </c>
      <c r="B2775" s="63">
        <v>41365</v>
      </c>
      <c r="C2775" s="37">
        <v>156.58999600000001</v>
      </c>
      <c r="D2775" s="37">
        <v>156.91000399999999</v>
      </c>
      <c r="E2775" s="37">
        <v>155.66999799999999</v>
      </c>
      <c r="F2775" s="37">
        <v>156.050003</v>
      </c>
      <c r="G2775" s="38">
        <v>99194100</v>
      </c>
      <c r="H2775" s="37">
        <v>128.23263499999999</v>
      </c>
      <c r="I2775" s="41">
        <f t="shared" si="318"/>
        <v>0.82174067628822789</v>
      </c>
      <c r="J2775" s="41">
        <f t="shared" ca="1" si="319"/>
        <v>1</v>
      </c>
      <c r="K2775" s="37">
        <f t="shared" si="320"/>
        <v>128.68</v>
      </c>
      <c r="L2775" s="37">
        <f t="shared" si="321"/>
        <v>128.94</v>
      </c>
      <c r="M2775" s="37">
        <f t="shared" si="322"/>
        <v>127.92</v>
      </c>
      <c r="N2775" s="37">
        <f t="shared" si="323"/>
        <v>128.22999999999999</v>
      </c>
      <c r="O2775" s="38">
        <f t="shared" ca="1" si="324"/>
        <v>99194100</v>
      </c>
    </row>
    <row r="2776" spans="1:15" x14ac:dyDescent="0.4">
      <c r="A2776">
        <v>2761</v>
      </c>
      <c r="B2776" s="63">
        <v>41361</v>
      </c>
      <c r="C2776" s="37">
        <v>156.08999600000001</v>
      </c>
      <c r="D2776" s="37">
        <v>156.85000600000001</v>
      </c>
      <c r="E2776" s="37">
        <v>155.75</v>
      </c>
      <c r="F2776" s="37">
        <v>156.66999799999999</v>
      </c>
      <c r="G2776" s="38">
        <v>102932800</v>
      </c>
      <c r="H2776" s="37">
        <v>128.74212600000001</v>
      </c>
      <c r="I2776" s="41">
        <f t="shared" si="318"/>
        <v>0.82174077770780352</v>
      </c>
      <c r="J2776" s="41">
        <f t="shared" ca="1" si="319"/>
        <v>1</v>
      </c>
      <c r="K2776" s="37">
        <f t="shared" si="320"/>
        <v>128.27000000000001</v>
      </c>
      <c r="L2776" s="37">
        <f t="shared" si="321"/>
        <v>128.88999999999999</v>
      </c>
      <c r="M2776" s="37">
        <f t="shared" si="322"/>
        <v>127.99</v>
      </c>
      <c r="N2776" s="37">
        <f t="shared" si="323"/>
        <v>128.74</v>
      </c>
      <c r="O2776" s="38">
        <f t="shared" ca="1" si="324"/>
        <v>102932800</v>
      </c>
    </row>
    <row r="2777" spans="1:15" x14ac:dyDescent="0.4">
      <c r="A2777">
        <v>2762</v>
      </c>
      <c r="B2777" s="63">
        <v>41360</v>
      </c>
      <c r="C2777" s="37">
        <v>155.259995</v>
      </c>
      <c r="D2777" s="37">
        <v>156.240005</v>
      </c>
      <c r="E2777" s="37">
        <v>155</v>
      </c>
      <c r="F2777" s="37">
        <v>156.19000199999999</v>
      </c>
      <c r="G2777" s="38">
        <v>99950600</v>
      </c>
      <c r="H2777" s="37">
        <v>128.34771699999999</v>
      </c>
      <c r="I2777" s="41">
        <f t="shared" si="318"/>
        <v>0.82174092679760635</v>
      </c>
      <c r="J2777" s="41">
        <f t="shared" ca="1" si="319"/>
        <v>1</v>
      </c>
      <c r="K2777" s="37">
        <f t="shared" si="320"/>
        <v>127.58</v>
      </c>
      <c r="L2777" s="37">
        <f t="shared" si="321"/>
        <v>128.38999999999999</v>
      </c>
      <c r="M2777" s="37">
        <f t="shared" si="322"/>
        <v>127.37</v>
      </c>
      <c r="N2777" s="37">
        <f t="shared" si="323"/>
        <v>128.35</v>
      </c>
      <c r="O2777" s="38">
        <f t="shared" ca="1" si="324"/>
        <v>99950600</v>
      </c>
    </row>
    <row r="2778" spans="1:15" x14ac:dyDescent="0.4">
      <c r="A2778">
        <v>2763</v>
      </c>
      <c r="B2778" s="63">
        <v>41359</v>
      </c>
      <c r="C2778" s="37">
        <v>155.58999600000001</v>
      </c>
      <c r="D2778" s="37">
        <v>156.229996</v>
      </c>
      <c r="E2778" s="37">
        <v>155.41999799999999</v>
      </c>
      <c r="F2778" s="37">
        <v>156.19000199999999</v>
      </c>
      <c r="G2778" s="38">
        <v>86856600</v>
      </c>
      <c r="H2778" s="37">
        <v>128.34771699999999</v>
      </c>
      <c r="I2778" s="41">
        <f t="shared" si="318"/>
        <v>0.82174092679760635</v>
      </c>
      <c r="J2778" s="41">
        <f t="shared" ca="1" si="319"/>
        <v>1</v>
      </c>
      <c r="K2778" s="37">
        <f t="shared" si="320"/>
        <v>127.85</v>
      </c>
      <c r="L2778" s="37">
        <f t="shared" si="321"/>
        <v>128.38</v>
      </c>
      <c r="M2778" s="37">
        <f t="shared" si="322"/>
        <v>127.71</v>
      </c>
      <c r="N2778" s="37">
        <f t="shared" si="323"/>
        <v>128.35</v>
      </c>
      <c r="O2778" s="38">
        <f t="shared" ca="1" si="324"/>
        <v>86856600</v>
      </c>
    </row>
    <row r="2779" spans="1:15" x14ac:dyDescent="0.4">
      <c r="A2779">
        <v>2764</v>
      </c>
      <c r="B2779" s="63">
        <v>41358</v>
      </c>
      <c r="C2779" s="37">
        <v>156.009995</v>
      </c>
      <c r="D2779" s="37">
        <v>156.270004</v>
      </c>
      <c r="E2779" s="37">
        <v>154.35000600000001</v>
      </c>
      <c r="F2779" s="37">
        <v>154.949997</v>
      </c>
      <c r="G2779" s="38">
        <v>151322300</v>
      </c>
      <c r="H2779" s="37">
        <v>127.32878100000001</v>
      </c>
      <c r="I2779" s="41">
        <f t="shared" si="318"/>
        <v>0.82174110013051505</v>
      </c>
      <c r="J2779" s="41">
        <f t="shared" ca="1" si="319"/>
        <v>1</v>
      </c>
      <c r="K2779" s="37">
        <f t="shared" si="320"/>
        <v>128.19999999999999</v>
      </c>
      <c r="L2779" s="37">
        <f t="shared" si="321"/>
        <v>128.41</v>
      </c>
      <c r="M2779" s="37">
        <f t="shared" si="322"/>
        <v>126.84</v>
      </c>
      <c r="N2779" s="37">
        <f t="shared" si="323"/>
        <v>127.33</v>
      </c>
      <c r="O2779" s="38">
        <f t="shared" ca="1" si="324"/>
        <v>151322300</v>
      </c>
    </row>
    <row r="2780" spans="1:15" x14ac:dyDescent="0.4">
      <c r="A2780">
        <v>2765</v>
      </c>
      <c r="B2780" s="63">
        <v>41355</v>
      </c>
      <c r="C2780" s="37">
        <v>154.85000600000001</v>
      </c>
      <c r="D2780" s="37">
        <v>155.60000600000001</v>
      </c>
      <c r="E2780" s="37">
        <v>154.729996</v>
      </c>
      <c r="F2780" s="37">
        <v>155.60000600000001</v>
      </c>
      <c r="G2780" s="38">
        <v>111163600</v>
      </c>
      <c r="H2780" s="37">
        <v>127.8629</v>
      </c>
      <c r="I2780" s="41">
        <f t="shared" si="318"/>
        <v>0.8217409708840242</v>
      </c>
      <c r="J2780" s="41">
        <f t="shared" ca="1" si="319"/>
        <v>1</v>
      </c>
      <c r="K2780" s="37">
        <f t="shared" si="320"/>
        <v>127.25</v>
      </c>
      <c r="L2780" s="37">
        <f t="shared" si="321"/>
        <v>127.86</v>
      </c>
      <c r="M2780" s="37">
        <f t="shared" si="322"/>
        <v>127.15</v>
      </c>
      <c r="N2780" s="37">
        <f t="shared" si="323"/>
        <v>127.86</v>
      </c>
      <c r="O2780" s="38">
        <f t="shared" ca="1" si="324"/>
        <v>111163600</v>
      </c>
    </row>
    <row r="2781" spans="1:15" x14ac:dyDescent="0.4">
      <c r="A2781">
        <v>2766</v>
      </c>
      <c r="B2781" s="63">
        <v>41354</v>
      </c>
      <c r="C2781" s="37">
        <v>154.759995</v>
      </c>
      <c r="D2781" s="37">
        <v>155.63999899999999</v>
      </c>
      <c r="E2781" s="37">
        <v>154.10000600000001</v>
      </c>
      <c r="F2781" s="37">
        <v>154.36000100000001</v>
      </c>
      <c r="G2781" s="38">
        <v>128605000</v>
      </c>
      <c r="H2781" s="37">
        <v>126.84390999999999</v>
      </c>
      <c r="I2781" s="41">
        <f t="shared" si="318"/>
        <v>0.82174079540204192</v>
      </c>
      <c r="J2781" s="41">
        <f t="shared" ca="1" si="319"/>
        <v>1</v>
      </c>
      <c r="K2781" s="37">
        <f t="shared" si="320"/>
        <v>127.17</v>
      </c>
      <c r="L2781" s="37">
        <f t="shared" si="321"/>
        <v>127.9</v>
      </c>
      <c r="M2781" s="37">
        <f t="shared" si="322"/>
        <v>126.63</v>
      </c>
      <c r="N2781" s="37">
        <f t="shared" si="323"/>
        <v>126.84</v>
      </c>
      <c r="O2781" s="38">
        <f t="shared" ca="1" si="324"/>
        <v>128605000</v>
      </c>
    </row>
    <row r="2782" spans="1:15" x14ac:dyDescent="0.4">
      <c r="A2782">
        <v>2767</v>
      </c>
      <c r="B2782" s="63">
        <v>41353</v>
      </c>
      <c r="C2782" s="37">
        <v>155.520004</v>
      </c>
      <c r="D2782" s="37">
        <v>155.949997</v>
      </c>
      <c r="E2782" s="37">
        <v>155.259995</v>
      </c>
      <c r="F2782" s="37">
        <v>155.69000199999999</v>
      </c>
      <c r="G2782" s="38">
        <v>113759300</v>
      </c>
      <c r="H2782" s="37">
        <v>127.936859</v>
      </c>
      <c r="I2782" s="41">
        <f t="shared" si="318"/>
        <v>0.82174100685026652</v>
      </c>
      <c r="J2782" s="41">
        <f t="shared" ca="1" si="319"/>
        <v>1</v>
      </c>
      <c r="K2782" s="37">
        <f t="shared" si="320"/>
        <v>127.8</v>
      </c>
      <c r="L2782" s="37">
        <f t="shared" si="321"/>
        <v>128.15</v>
      </c>
      <c r="M2782" s="37">
        <f t="shared" si="322"/>
        <v>127.58</v>
      </c>
      <c r="N2782" s="37">
        <f t="shared" si="323"/>
        <v>127.94</v>
      </c>
      <c r="O2782" s="38">
        <f t="shared" ca="1" si="324"/>
        <v>113759300</v>
      </c>
    </row>
    <row r="2783" spans="1:15" x14ac:dyDescent="0.4">
      <c r="A2783">
        <v>2768</v>
      </c>
      <c r="B2783" s="63">
        <v>41352</v>
      </c>
      <c r="C2783" s="37">
        <v>155.300003</v>
      </c>
      <c r="D2783" s="37">
        <v>155.509995</v>
      </c>
      <c r="E2783" s="37">
        <v>153.58999600000001</v>
      </c>
      <c r="F2783" s="37">
        <v>154.61000100000001</v>
      </c>
      <c r="G2783" s="38">
        <v>167567300</v>
      </c>
      <c r="H2783" s="37">
        <v>127.04937700000001</v>
      </c>
      <c r="I2783" s="41">
        <f t="shared" si="318"/>
        <v>0.82174100108828019</v>
      </c>
      <c r="J2783" s="41">
        <f t="shared" ca="1" si="319"/>
        <v>1</v>
      </c>
      <c r="K2783" s="37">
        <f t="shared" si="320"/>
        <v>127.62</v>
      </c>
      <c r="L2783" s="37">
        <f t="shared" si="321"/>
        <v>127.79</v>
      </c>
      <c r="M2783" s="37">
        <f t="shared" si="322"/>
        <v>126.21</v>
      </c>
      <c r="N2783" s="37">
        <f t="shared" si="323"/>
        <v>127.05</v>
      </c>
      <c r="O2783" s="38">
        <f t="shared" ca="1" si="324"/>
        <v>167567300</v>
      </c>
    </row>
    <row r="2784" spans="1:15" x14ac:dyDescent="0.4">
      <c r="A2784">
        <v>2769</v>
      </c>
      <c r="B2784" s="63">
        <v>41351</v>
      </c>
      <c r="C2784" s="37">
        <v>154.33999600000001</v>
      </c>
      <c r="D2784" s="37">
        <v>155.63999899999999</v>
      </c>
      <c r="E2784" s="37">
        <v>154.199997</v>
      </c>
      <c r="F2784" s="37">
        <v>154.970001</v>
      </c>
      <c r="G2784" s="38">
        <v>126704300</v>
      </c>
      <c r="H2784" s="37">
        <v>127.34517700000001</v>
      </c>
      <c r="I2784" s="41">
        <f t="shared" si="318"/>
        <v>0.82174082840717033</v>
      </c>
      <c r="J2784" s="41">
        <f t="shared" ca="1" si="319"/>
        <v>1</v>
      </c>
      <c r="K2784" s="37">
        <f t="shared" si="320"/>
        <v>126.83</v>
      </c>
      <c r="L2784" s="37">
        <f t="shared" si="321"/>
        <v>127.9</v>
      </c>
      <c r="M2784" s="37">
        <f t="shared" si="322"/>
        <v>126.71</v>
      </c>
      <c r="N2784" s="37">
        <f t="shared" si="323"/>
        <v>127.35</v>
      </c>
      <c r="O2784" s="38">
        <f t="shared" ca="1" si="324"/>
        <v>126704300</v>
      </c>
    </row>
    <row r="2785" spans="1:15" x14ac:dyDescent="0.4">
      <c r="A2785">
        <v>2770</v>
      </c>
      <c r="B2785" s="63">
        <v>41348</v>
      </c>
      <c r="C2785" s="37">
        <v>155.85000600000001</v>
      </c>
      <c r="D2785" s="37">
        <v>156.03999300000001</v>
      </c>
      <c r="E2785" s="37">
        <v>155.30999800000001</v>
      </c>
      <c r="F2785" s="37">
        <v>155.83000200000001</v>
      </c>
      <c r="G2785" s="38">
        <v>138601100</v>
      </c>
      <c r="H2785" s="37">
        <v>128.05188000000001</v>
      </c>
      <c r="I2785" s="41">
        <f t="shared" si="318"/>
        <v>0.82174086091585885</v>
      </c>
      <c r="J2785" s="41">
        <f t="shared" ca="1" si="319"/>
        <v>1</v>
      </c>
      <c r="K2785" s="37">
        <f t="shared" si="320"/>
        <v>128.07</v>
      </c>
      <c r="L2785" s="37">
        <f t="shared" si="321"/>
        <v>128.22</v>
      </c>
      <c r="M2785" s="37">
        <f t="shared" si="322"/>
        <v>127.62</v>
      </c>
      <c r="N2785" s="37">
        <f t="shared" si="323"/>
        <v>128.05000000000001</v>
      </c>
      <c r="O2785" s="38">
        <f t="shared" ca="1" si="324"/>
        <v>138601100</v>
      </c>
    </row>
    <row r="2786" spans="1:15" x14ac:dyDescent="0.4">
      <c r="A2786">
        <v>2771</v>
      </c>
      <c r="B2786" s="63">
        <v>41347</v>
      </c>
      <c r="C2786" s="37">
        <v>156.30999800000001</v>
      </c>
      <c r="D2786" s="37">
        <v>156.800003</v>
      </c>
      <c r="E2786" s="37">
        <v>155.91000399999999</v>
      </c>
      <c r="F2786" s="37">
        <v>156.729996</v>
      </c>
      <c r="G2786" s="38">
        <v>126329900</v>
      </c>
      <c r="H2786" s="37">
        <v>128.221161</v>
      </c>
      <c r="I2786" s="41">
        <f t="shared" si="318"/>
        <v>0.81810224125827191</v>
      </c>
      <c r="J2786" s="41">
        <f t="shared" ca="1" si="319"/>
        <v>1</v>
      </c>
      <c r="K2786" s="37">
        <f t="shared" si="320"/>
        <v>127.88</v>
      </c>
      <c r="L2786" s="37">
        <f t="shared" si="321"/>
        <v>128.28</v>
      </c>
      <c r="M2786" s="37">
        <f t="shared" si="322"/>
        <v>127.55</v>
      </c>
      <c r="N2786" s="37">
        <f t="shared" si="323"/>
        <v>128.22</v>
      </c>
      <c r="O2786" s="38">
        <f t="shared" ca="1" si="324"/>
        <v>126329900</v>
      </c>
    </row>
    <row r="2787" spans="1:15" x14ac:dyDescent="0.4">
      <c r="A2787">
        <v>2772</v>
      </c>
      <c r="B2787" s="63">
        <v>41346</v>
      </c>
      <c r="C2787" s="37">
        <v>155.759995</v>
      </c>
      <c r="D2787" s="37">
        <v>156.11999499999999</v>
      </c>
      <c r="E2787" s="37">
        <v>155.229996</v>
      </c>
      <c r="F2787" s="37">
        <v>155.89999399999999</v>
      </c>
      <c r="G2787" s="38">
        <v>92550900</v>
      </c>
      <c r="H2787" s="37">
        <v>127.542168</v>
      </c>
      <c r="I2787" s="41">
        <f t="shared" si="318"/>
        <v>0.81810245611683607</v>
      </c>
      <c r="J2787" s="41">
        <f t="shared" ca="1" si="319"/>
        <v>1</v>
      </c>
      <c r="K2787" s="37">
        <f t="shared" si="320"/>
        <v>127.43</v>
      </c>
      <c r="L2787" s="37">
        <f t="shared" si="321"/>
        <v>127.72</v>
      </c>
      <c r="M2787" s="37">
        <f t="shared" si="322"/>
        <v>126.99</v>
      </c>
      <c r="N2787" s="37">
        <f t="shared" si="323"/>
        <v>127.54</v>
      </c>
      <c r="O2787" s="38">
        <f t="shared" ca="1" si="324"/>
        <v>92550900</v>
      </c>
    </row>
    <row r="2788" spans="1:15" x14ac:dyDescent="0.4">
      <c r="A2788">
        <v>2773</v>
      </c>
      <c r="B2788" s="63">
        <v>41345</v>
      </c>
      <c r="C2788" s="37">
        <v>155.91999799999999</v>
      </c>
      <c r="D2788" s="37">
        <v>156.10000600000001</v>
      </c>
      <c r="E2788" s="37">
        <v>155.21000699999999</v>
      </c>
      <c r="F2788" s="37">
        <v>155.679993</v>
      </c>
      <c r="G2788" s="38">
        <v>105755800</v>
      </c>
      <c r="H2788" s="37">
        <v>127.36211400000001</v>
      </c>
      <c r="I2788" s="41">
        <f t="shared" si="318"/>
        <v>0.81810200235556285</v>
      </c>
      <c r="J2788" s="41">
        <f t="shared" ca="1" si="319"/>
        <v>1</v>
      </c>
      <c r="K2788" s="37">
        <f t="shared" si="320"/>
        <v>127.56</v>
      </c>
      <c r="L2788" s="37">
        <f t="shared" si="321"/>
        <v>127.71</v>
      </c>
      <c r="M2788" s="37">
        <f t="shared" si="322"/>
        <v>126.98</v>
      </c>
      <c r="N2788" s="37">
        <f t="shared" si="323"/>
        <v>127.36</v>
      </c>
      <c r="O2788" s="38">
        <f t="shared" ca="1" si="324"/>
        <v>105755800</v>
      </c>
    </row>
    <row r="2789" spans="1:15" x14ac:dyDescent="0.4">
      <c r="A2789">
        <v>2774</v>
      </c>
      <c r="B2789" s="63">
        <v>41344</v>
      </c>
      <c r="C2789" s="37">
        <v>155.320007</v>
      </c>
      <c r="D2789" s="37">
        <v>156.03999300000001</v>
      </c>
      <c r="E2789" s="37">
        <v>155.13000500000001</v>
      </c>
      <c r="F2789" s="37">
        <v>156.029999</v>
      </c>
      <c r="G2789" s="38">
        <v>83746800</v>
      </c>
      <c r="H2789" s="37">
        <v>127.64846799999999</v>
      </c>
      <c r="I2789" s="41">
        <f t="shared" si="318"/>
        <v>0.81810208817600516</v>
      </c>
      <c r="J2789" s="41">
        <f t="shared" ca="1" si="319"/>
        <v>1</v>
      </c>
      <c r="K2789" s="37">
        <f t="shared" si="320"/>
        <v>127.07</v>
      </c>
      <c r="L2789" s="37">
        <f t="shared" si="321"/>
        <v>127.66</v>
      </c>
      <c r="M2789" s="37">
        <f t="shared" si="322"/>
        <v>126.91</v>
      </c>
      <c r="N2789" s="37">
        <f t="shared" si="323"/>
        <v>127.65</v>
      </c>
      <c r="O2789" s="38">
        <f t="shared" ca="1" si="324"/>
        <v>83746800</v>
      </c>
    </row>
    <row r="2790" spans="1:15" x14ac:dyDescent="0.4">
      <c r="A2790">
        <v>2775</v>
      </c>
      <c r="B2790" s="63">
        <v>41341</v>
      </c>
      <c r="C2790" s="37">
        <v>155.46000699999999</v>
      </c>
      <c r="D2790" s="37">
        <v>155.64999399999999</v>
      </c>
      <c r="E2790" s="37">
        <v>154.66000399999999</v>
      </c>
      <c r="F2790" s="37">
        <v>155.44000199999999</v>
      </c>
      <c r="G2790" s="38">
        <v>123477800</v>
      </c>
      <c r="H2790" s="37">
        <v>127.16585499999999</v>
      </c>
      <c r="I2790" s="41">
        <f t="shared" si="318"/>
        <v>0.81810250491376091</v>
      </c>
      <c r="J2790" s="41">
        <f t="shared" ca="1" si="319"/>
        <v>1</v>
      </c>
      <c r="K2790" s="37">
        <f t="shared" si="320"/>
        <v>127.18</v>
      </c>
      <c r="L2790" s="37">
        <f t="shared" si="321"/>
        <v>127.34</v>
      </c>
      <c r="M2790" s="37">
        <f t="shared" si="322"/>
        <v>126.53</v>
      </c>
      <c r="N2790" s="37">
        <f t="shared" si="323"/>
        <v>127.17</v>
      </c>
      <c r="O2790" s="38">
        <f t="shared" ca="1" si="324"/>
        <v>123477800</v>
      </c>
    </row>
    <row r="2791" spans="1:15" x14ac:dyDescent="0.4">
      <c r="A2791">
        <v>2776</v>
      </c>
      <c r="B2791" s="63">
        <v>41340</v>
      </c>
      <c r="C2791" s="37">
        <v>154.699997</v>
      </c>
      <c r="D2791" s="37">
        <v>154.979996</v>
      </c>
      <c r="E2791" s="37">
        <v>154.520004</v>
      </c>
      <c r="F2791" s="37">
        <v>154.779999</v>
      </c>
      <c r="G2791" s="38">
        <v>86101400</v>
      </c>
      <c r="H2791" s="37">
        <v>126.62587000000001</v>
      </c>
      <c r="I2791" s="41">
        <f t="shared" si="318"/>
        <v>0.81810227948121383</v>
      </c>
      <c r="J2791" s="41">
        <f t="shared" ca="1" si="319"/>
        <v>1</v>
      </c>
      <c r="K2791" s="37">
        <f t="shared" si="320"/>
        <v>126.56</v>
      </c>
      <c r="L2791" s="37">
        <f t="shared" si="321"/>
        <v>126.79</v>
      </c>
      <c r="M2791" s="37">
        <f t="shared" si="322"/>
        <v>126.41</v>
      </c>
      <c r="N2791" s="37">
        <f t="shared" si="323"/>
        <v>126.63</v>
      </c>
      <c r="O2791" s="38">
        <f t="shared" ca="1" si="324"/>
        <v>86101400</v>
      </c>
    </row>
    <row r="2792" spans="1:15" x14ac:dyDescent="0.4">
      <c r="A2792">
        <v>2777</v>
      </c>
      <c r="B2792" s="63">
        <v>41339</v>
      </c>
      <c r="C2792" s="37">
        <v>154.83999600000001</v>
      </c>
      <c r="D2792" s="37">
        <v>154.91999799999999</v>
      </c>
      <c r="E2792" s="37">
        <v>154.16000399999999</v>
      </c>
      <c r="F2792" s="37">
        <v>154.5</v>
      </c>
      <c r="G2792" s="38">
        <v>94469900</v>
      </c>
      <c r="H2792" s="37">
        <v>126.396759</v>
      </c>
      <c r="I2792" s="41">
        <f t="shared" si="318"/>
        <v>0.818102</v>
      </c>
      <c r="J2792" s="41">
        <f t="shared" ca="1" si="319"/>
        <v>1</v>
      </c>
      <c r="K2792" s="37">
        <f t="shared" si="320"/>
        <v>126.67</v>
      </c>
      <c r="L2792" s="37">
        <f t="shared" si="321"/>
        <v>126.74</v>
      </c>
      <c r="M2792" s="37">
        <f t="shared" si="322"/>
        <v>126.12</v>
      </c>
      <c r="N2792" s="37">
        <f t="shared" si="323"/>
        <v>126.4</v>
      </c>
      <c r="O2792" s="38">
        <f t="shared" ca="1" si="324"/>
        <v>94469900</v>
      </c>
    </row>
    <row r="2793" spans="1:15" x14ac:dyDescent="0.4">
      <c r="A2793">
        <v>2778</v>
      </c>
      <c r="B2793" s="63">
        <v>41338</v>
      </c>
      <c r="C2793" s="37">
        <v>153.66000399999999</v>
      </c>
      <c r="D2793" s="37">
        <v>154.699997</v>
      </c>
      <c r="E2793" s="37">
        <v>153.63999899999999</v>
      </c>
      <c r="F2793" s="37">
        <v>154.28999300000001</v>
      </c>
      <c r="G2793" s="38">
        <v>121431900</v>
      </c>
      <c r="H2793" s="37">
        <v>126.22500599999999</v>
      </c>
      <c r="I2793" s="41">
        <f t="shared" si="318"/>
        <v>0.81810235094119155</v>
      </c>
      <c r="J2793" s="41">
        <f t="shared" ca="1" si="319"/>
        <v>1</v>
      </c>
      <c r="K2793" s="37">
        <f t="shared" si="320"/>
        <v>125.71</v>
      </c>
      <c r="L2793" s="37">
        <f t="shared" si="321"/>
        <v>126.56</v>
      </c>
      <c r="M2793" s="37">
        <f t="shared" si="322"/>
        <v>125.69</v>
      </c>
      <c r="N2793" s="37">
        <f t="shared" si="323"/>
        <v>126.23</v>
      </c>
      <c r="O2793" s="38">
        <f t="shared" ca="1" si="324"/>
        <v>121431900</v>
      </c>
    </row>
    <row r="2794" spans="1:15" x14ac:dyDescent="0.4">
      <c r="A2794">
        <v>2779</v>
      </c>
      <c r="B2794" s="63">
        <v>41337</v>
      </c>
      <c r="C2794" s="37">
        <v>151.759995</v>
      </c>
      <c r="D2794" s="37">
        <v>152.91999799999999</v>
      </c>
      <c r="E2794" s="37">
        <v>151.520004</v>
      </c>
      <c r="F2794" s="37">
        <v>152.91999799999999</v>
      </c>
      <c r="G2794" s="38">
        <v>99010200</v>
      </c>
      <c r="H2794" s="37">
        <v>125.10423299999999</v>
      </c>
      <c r="I2794" s="41">
        <f t="shared" si="318"/>
        <v>0.81810250219856795</v>
      </c>
      <c r="J2794" s="41">
        <f t="shared" ca="1" si="319"/>
        <v>1</v>
      </c>
      <c r="K2794" s="37">
        <f t="shared" si="320"/>
        <v>124.16</v>
      </c>
      <c r="L2794" s="37">
        <f t="shared" si="321"/>
        <v>125.1</v>
      </c>
      <c r="M2794" s="37">
        <f t="shared" si="322"/>
        <v>123.96</v>
      </c>
      <c r="N2794" s="37">
        <f t="shared" si="323"/>
        <v>125.1</v>
      </c>
      <c r="O2794" s="38">
        <f t="shared" ca="1" si="324"/>
        <v>99010200</v>
      </c>
    </row>
    <row r="2795" spans="1:15" x14ac:dyDescent="0.4">
      <c r="A2795">
        <v>2780</v>
      </c>
      <c r="B2795" s="63">
        <v>41334</v>
      </c>
      <c r="C2795" s="37">
        <v>151.08999600000001</v>
      </c>
      <c r="D2795" s="37">
        <v>152.33999600000001</v>
      </c>
      <c r="E2795" s="37">
        <v>150.41000399999999</v>
      </c>
      <c r="F2795" s="37">
        <v>152.11000100000001</v>
      </c>
      <c r="G2795" s="38">
        <v>170634800</v>
      </c>
      <c r="H2795" s="37">
        <v>124.44154399999999</v>
      </c>
      <c r="I2795" s="41">
        <f t="shared" si="318"/>
        <v>0.81810231531061517</v>
      </c>
      <c r="J2795" s="41">
        <f t="shared" ca="1" si="319"/>
        <v>1</v>
      </c>
      <c r="K2795" s="37">
        <f t="shared" si="320"/>
        <v>123.61</v>
      </c>
      <c r="L2795" s="37">
        <f t="shared" si="321"/>
        <v>124.63</v>
      </c>
      <c r="M2795" s="37">
        <f t="shared" si="322"/>
        <v>123.05</v>
      </c>
      <c r="N2795" s="37">
        <f t="shared" si="323"/>
        <v>124.44</v>
      </c>
      <c r="O2795" s="38">
        <f t="shared" ca="1" si="324"/>
        <v>170634800</v>
      </c>
    </row>
    <row r="2796" spans="1:15" x14ac:dyDescent="0.4">
      <c r="A2796">
        <v>2781</v>
      </c>
      <c r="B2796" s="63">
        <v>41333</v>
      </c>
      <c r="C2796" s="37">
        <v>151.89999399999999</v>
      </c>
      <c r="D2796" s="37">
        <v>152.86999499999999</v>
      </c>
      <c r="E2796" s="37">
        <v>151.41000399999999</v>
      </c>
      <c r="F2796" s="37">
        <v>151.61000100000001</v>
      </c>
      <c r="G2796" s="38">
        <v>126866000</v>
      </c>
      <c r="H2796" s="37">
        <v>124.03246300000001</v>
      </c>
      <c r="I2796" s="41">
        <f t="shared" si="318"/>
        <v>0.8181021184743611</v>
      </c>
      <c r="J2796" s="41">
        <f t="shared" ca="1" si="319"/>
        <v>1</v>
      </c>
      <c r="K2796" s="37">
        <f t="shared" si="320"/>
        <v>124.27</v>
      </c>
      <c r="L2796" s="37">
        <f t="shared" si="321"/>
        <v>125.06</v>
      </c>
      <c r="M2796" s="37">
        <f t="shared" si="322"/>
        <v>123.87</v>
      </c>
      <c r="N2796" s="37">
        <f t="shared" si="323"/>
        <v>124.03</v>
      </c>
      <c r="O2796" s="38">
        <f t="shared" ca="1" si="324"/>
        <v>126866000</v>
      </c>
    </row>
    <row r="2797" spans="1:15" x14ac:dyDescent="0.4">
      <c r="A2797">
        <v>2782</v>
      </c>
      <c r="B2797" s="63">
        <v>41332</v>
      </c>
      <c r="C2797" s="37">
        <v>149.88999899999999</v>
      </c>
      <c r="D2797" s="37">
        <v>152.33000200000001</v>
      </c>
      <c r="E2797" s="37">
        <v>149.759995</v>
      </c>
      <c r="F2797" s="37">
        <v>151.91000399999999</v>
      </c>
      <c r="G2797" s="38">
        <v>150781900</v>
      </c>
      <c r="H2797" s="37">
        <v>124.277901</v>
      </c>
      <c r="I2797" s="41">
        <f t="shared" si="318"/>
        <v>0.818102150797126</v>
      </c>
      <c r="J2797" s="41">
        <f t="shared" ca="1" si="319"/>
        <v>1</v>
      </c>
      <c r="K2797" s="37">
        <f t="shared" si="320"/>
        <v>122.63</v>
      </c>
      <c r="L2797" s="37">
        <f t="shared" si="321"/>
        <v>124.62</v>
      </c>
      <c r="M2797" s="37">
        <f t="shared" si="322"/>
        <v>122.52</v>
      </c>
      <c r="N2797" s="37">
        <f t="shared" si="323"/>
        <v>124.28</v>
      </c>
      <c r="O2797" s="38">
        <f t="shared" ca="1" si="324"/>
        <v>150781900</v>
      </c>
    </row>
    <row r="2798" spans="1:15" x14ac:dyDescent="0.4">
      <c r="A2798">
        <v>2783</v>
      </c>
      <c r="B2798" s="63">
        <v>41331</v>
      </c>
      <c r="C2798" s="37">
        <v>149.720001</v>
      </c>
      <c r="D2798" s="37">
        <v>150.199997</v>
      </c>
      <c r="E2798" s="37">
        <v>148.729996</v>
      </c>
      <c r="F2798" s="37">
        <v>150.020004</v>
      </c>
      <c r="G2798" s="38">
        <v>186596200</v>
      </c>
      <c r="H2798" s="37">
        <v>122.731697</v>
      </c>
      <c r="I2798" s="41">
        <f t="shared" si="318"/>
        <v>0.81810221122244464</v>
      </c>
      <c r="J2798" s="41">
        <f t="shared" ca="1" si="319"/>
        <v>1</v>
      </c>
      <c r="K2798" s="37">
        <f t="shared" si="320"/>
        <v>122.49</v>
      </c>
      <c r="L2798" s="37">
        <f t="shared" si="321"/>
        <v>122.88</v>
      </c>
      <c r="M2798" s="37">
        <f t="shared" si="322"/>
        <v>121.68</v>
      </c>
      <c r="N2798" s="37">
        <f t="shared" si="323"/>
        <v>122.73</v>
      </c>
      <c r="O2798" s="38">
        <f t="shared" ca="1" si="324"/>
        <v>186596200</v>
      </c>
    </row>
    <row r="2799" spans="1:15" x14ac:dyDescent="0.4">
      <c r="A2799">
        <v>2784</v>
      </c>
      <c r="B2799" s="63">
        <v>41330</v>
      </c>
      <c r="C2799" s="37">
        <v>152.63000500000001</v>
      </c>
      <c r="D2799" s="37">
        <v>152.86000100000001</v>
      </c>
      <c r="E2799" s="37">
        <v>149</v>
      </c>
      <c r="F2799" s="37">
        <v>149</v>
      </c>
      <c r="G2799" s="38">
        <v>245824800</v>
      </c>
      <c r="H2799" s="37">
        <v>121.89722399999999</v>
      </c>
      <c r="I2799" s="41">
        <f t="shared" si="318"/>
        <v>0.81810217449664424</v>
      </c>
      <c r="J2799" s="41">
        <f t="shared" ca="1" si="319"/>
        <v>1</v>
      </c>
      <c r="K2799" s="37">
        <f t="shared" si="320"/>
        <v>124.87</v>
      </c>
      <c r="L2799" s="37">
        <f t="shared" si="321"/>
        <v>125.06</v>
      </c>
      <c r="M2799" s="37">
        <f t="shared" si="322"/>
        <v>121.9</v>
      </c>
      <c r="N2799" s="37">
        <f t="shared" si="323"/>
        <v>121.9</v>
      </c>
      <c r="O2799" s="38">
        <f t="shared" ca="1" si="324"/>
        <v>245824800</v>
      </c>
    </row>
    <row r="2800" spans="1:15" x14ac:dyDescent="0.4">
      <c r="A2800">
        <v>2785</v>
      </c>
      <c r="B2800" s="63">
        <v>41327</v>
      </c>
      <c r="C2800" s="37">
        <v>151.14999399999999</v>
      </c>
      <c r="D2800" s="37">
        <v>151.88999899999999</v>
      </c>
      <c r="E2800" s="37">
        <v>150.490005</v>
      </c>
      <c r="F2800" s="37">
        <v>151.88999899999999</v>
      </c>
      <c r="G2800" s="38">
        <v>106356600</v>
      </c>
      <c r="H2800" s="37">
        <v>124.26152</v>
      </c>
      <c r="I2800" s="41">
        <f t="shared" si="318"/>
        <v>0.81810205292054816</v>
      </c>
      <c r="J2800" s="41">
        <f t="shared" ca="1" si="319"/>
        <v>1</v>
      </c>
      <c r="K2800" s="37">
        <f t="shared" si="320"/>
        <v>123.66</v>
      </c>
      <c r="L2800" s="37">
        <f t="shared" si="321"/>
        <v>124.26</v>
      </c>
      <c r="M2800" s="37">
        <f t="shared" si="322"/>
        <v>123.12</v>
      </c>
      <c r="N2800" s="37">
        <f t="shared" si="323"/>
        <v>124.26</v>
      </c>
      <c r="O2800" s="38">
        <f t="shared" ca="1" si="324"/>
        <v>106356600</v>
      </c>
    </row>
    <row r="2801" spans="1:15" x14ac:dyDescent="0.4">
      <c r="A2801">
        <v>2786</v>
      </c>
      <c r="B2801" s="63">
        <v>41326</v>
      </c>
      <c r="C2801" s="37">
        <v>150.96000699999999</v>
      </c>
      <c r="D2801" s="37">
        <v>151.41999799999999</v>
      </c>
      <c r="E2801" s="37">
        <v>149.94000199999999</v>
      </c>
      <c r="F2801" s="37">
        <v>150.41999799999999</v>
      </c>
      <c r="G2801" s="38">
        <v>183257000</v>
      </c>
      <c r="H2801" s="37">
        <v>123.058922</v>
      </c>
      <c r="I2801" s="41">
        <f t="shared" si="318"/>
        <v>0.81810213825424993</v>
      </c>
      <c r="J2801" s="41">
        <f t="shared" ca="1" si="319"/>
        <v>1</v>
      </c>
      <c r="K2801" s="37">
        <f t="shared" si="320"/>
        <v>123.5</v>
      </c>
      <c r="L2801" s="37">
        <f t="shared" si="321"/>
        <v>123.88</v>
      </c>
      <c r="M2801" s="37">
        <f t="shared" si="322"/>
        <v>122.67</v>
      </c>
      <c r="N2801" s="37">
        <f t="shared" si="323"/>
        <v>123.06</v>
      </c>
      <c r="O2801" s="38">
        <f t="shared" ca="1" si="324"/>
        <v>183257000</v>
      </c>
    </row>
    <row r="2802" spans="1:15" x14ac:dyDescent="0.4">
      <c r="A2802">
        <v>2787</v>
      </c>
      <c r="B2802" s="63">
        <v>41325</v>
      </c>
      <c r="C2802" s="37">
        <v>153.13999899999999</v>
      </c>
      <c r="D2802" s="37">
        <v>153.19000199999999</v>
      </c>
      <c r="E2802" s="37">
        <v>151.259995</v>
      </c>
      <c r="F2802" s="37">
        <v>151.33999600000001</v>
      </c>
      <c r="G2802" s="38">
        <v>160574800</v>
      </c>
      <c r="H2802" s="37">
        <v>123.811607</v>
      </c>
      <c r="I2802" s="41">
        <f t="shared" si="318"/>
        <v>0.81810235411926391</v>
      </c>
      <c r="J2802" s="41">
        <f t="shared" ca="1" si="319"/>
        <v>1</v>
      </c>
      <c r="K2802" s="37">
        <f t="shared" si="320"/>
        <v>125.28</v>
      </c>
      <c r="L2802" s="37">
        <f t="shared" si="321"/>
        <v>125.33</v>
      </c>
      <c r="M2802" s="37">
        <f t="shared" si="322"/>
        <v>123.75</v>
      </c>
      <c r="N2802" s="37">
        <f t="shared" si="323"/>
        <v>123.81</v>
      </c>
      <c r="O2802" s="38">
        <f t="shared" ca="1" si="324"/>
        <v>160574800</v>
      </c>
    </row>
    <row r="2803" spans="1:15" x14ac:dyDescent="0.4">
      <c r="A2803">
        <v>2788</v>
      </c>
      <c r="B2803" s="63">
        <v>41324</v>
      </c>
      <c r="C2803" s="37">
        <v>152.36999499999999</v>
      </c>
      <c r="D2803" s="37">
        <v>153.279999</v>
      </c>
      <c r="E2803" s="37">
        <v>152.16000399999999</v>
      </c>
      <c r="F2803" s="37">
        <v>153.25</v>
      </c>
      <c r="G2803" s="38">
        <v>95105400</v>
      </c>
      <c r="H2803" s="37">
        <v>125.374184</v>
      </c>
      <c r="I2803" s="41">
        <f t="shared" si="318"/>
        <v>0.81810234257748782</v>
      </c>
      <c r="J2803" s="41">
        <f t="shared" ca="1" si="319"/>
        <v>1</v>
      </c>
      <c r="K2803" s="37">
        <f t="shared" si="320"/>
        <v>124.65</v>
      </c>
      <c r="L2803" s="37">
        <f t="shared" si="321"/>
        <v>125.4</v>
      </c>
      <c r="M2803" s="37">
        <f t="shared" si="322"/>
        <v>124.48</v>
      </c>
      <c r="N2803" s="37">
        <f t="shared" si="323"/>
        <v>125.37</v>
      </c>
      <c r="O2803" s="38">
        <f t="shared" ca="1" si="324"/>
        <v>95105400</v>
      </c>
    </row>
    <row r="2804" spans="1:15" x14ac:dyDescent="0.4">
      <c r="A2804">
        <v>2789</v>
      </c>
      <c r="B2804" s="63">
        <v>41320</v>
      </c>
      <c r="C2804" s="37">
        <v>152.429993</v>
      </c>
      <c r="D2804" s="37">
        <v>152.58999600000001</v>
      </c>
      <c r="E2804" s="37">
        <v>151.550003</v>
      </c>
      <c r="F2804" s="37">
        <v>152.11000100000001</v>
      </c>
      <c r="G2804" s="38">
        <v>215226500</v>
      </c>
      <c r="H2804" s="37">
        <v>124.44154399999999</v>
      </c>
      <c r="I2804" s="41">
        <f t="shared" si="318"/>
        <v>0.81810231531061517</v>
      </c>
      <c r="J2804" s="41">
        <f t="shared" ca="1" si="319"/>
        <v>1</v>
      </c>
      <c r="K2804" s="37">
        <f t="shared" si="320"/>
        <v>124.7</v>
      </c>
      <c r="L2804" s="37">
        <f t="shared" si="321"/>
        <v>124.83</v>
      </c>
      <c r="M2804" s="37">
        <f t="shared" si="322"/>
        <v>123.98</v>
      </c>
      <c r="N2804" s="37">
        <f t="shared" si="323"/>
        <v>124.44</v>
      </c>
      <c r="O2804" s="38">
        <f t="shared" ca="1" si="324"/>
        <v>215226500</v>
      </c>
    </row>
    <row r="2805" spans="1:15" x14ac:dyDescent="0.4">
      <c r="A2805">
        <v>2790</v>
      </c>
      <c r="B2805" s="63">
        <v>41319</v>
      </c>
      <c r="C2805" s="37">
        <v>151.69000199999999</v>
      </c>
      <c r="D2805" s="37">
        <v>152.470001</v>
      </c>
      <c r="E2805" s="37">
        <v>151.520004</v>
      </c>
      <c r="F2805" s="37">
        <v>152.28999300000001</v>
      </c>
      <c r="G2805" s="38">
        <v>80834300</v>
      </c>
      <c r="H2805" s="37">
        <v>124.588829</v>
      </c>
      <c r="I2805" s="41">
        <f t="shared" si="318"/>
        <v>0.81810253284337597</v>
      </c>
      <c r="J2805" s="41">
        <f t="shared" ca="1" si="319"/>
        <v>1</v>
      </c>
      <c r="K2805" s="37">
        <f t="shared" si="320"/>
        <v>124.1</v>
      </c>
      <c r="L2805" s="37">
        <f t="shared" si="321"/>
        <v>124.74</v>
      </c>
      <c r="M2805" s="37">
        <f t="shared" si="322"/>
        <v>123.96</v>
      </c>
      <c r="N2805" s="37">
        <f t="shared" si="323"/>
        <v>124.59</v>
      </c>
      <c r="O2805" s="38">
        <f t="shared" ca="1" si="324"/>
        <v>80834300</v>
      </c>
    </row>
    <row r="2806" spans="1:15" x14ac:dyDescent="0.4">
      <c r="A2806">
        <v>2791</v>
      </c>
      <c r="B2806" s="63">
        <v>41318</v>
      </c>
      <c r="C2806" s="37">
        <v>152.33000200000001</v>
      </c>
      <c r="D2806" s="37">
        <v>152.61000100000001</v>
      </c>
      <c r="E2806" s="37">
        <v>151.720001</v>
      </c>
      <c r="F2806" s="37">
        <v>152.14999399999999</v>
      </c>
      <c r="G2806" s="38">
        <v>82322600</v>
      </c>
      <c r="H2806" s="37">
        <v>124.474243</v>
      </c>
      <c r="I2806" s="41">
        <f t="shared" si="318"/>
        <v>0.81810218802900514</v>
      </c>
      <c r="J2806" s="41">
        <f t="shared" ca="1" si="319"/>
        <v>1</v>
      </c>
      <c r="K2806" s="37">
        <f t="shared" si="320"/>
        <v>124.62</v>
      </c>
      <c r="L2806" s="37">
        <f t="shared" si="321"/>
        <v>124.85</v>
      </c>
      <c r="M2806" s="37">
        <f t="shared" si="322"/>
        <v>124.12</v>
      </c>
      <c r="N2806" s="37">
        <f t="shared" si="323"/>
        <v>124.47</v>
      </c>
      <c r="O2806" s="38">
        <f t="shared" ca="1" si="324"/>
        <v>82322600</v>
      </c>
    </row>
    <row r="2807" spans="1:15" x14ac:dyDescent="0.4">
      <c r="A2807">
        <v>2792</v>
      </c>
      <c r="B2807" s="63">
        <v>41317</v>
      </c>
      <c r="C2807" s="37">
        <v>151.779999</v>
      </c>
      <c r="D2807" s="37">
        <v>152.300003</v>
      </c>
      <c r="E2807" s="37">
        <v>151.61000100000001</v>
      </c>
      <c r="F2807" s="37">
        <v>152.020004</v>
      </c>
      <c r="G2807" s="38">
        <v>65392700</v>
      </c>
      <c r="H2807" s="37">
        <v>124.36790499999999</v>
      </c>
      <c r="I2807" s="41">
        <f t="shared" si="318"/>
        <v>0.81810223475589428</v>
      </c>
      <c r="J2807" s="41">
        <f t="shared" ca="1" si="319"/>
        <v>1</v>
      </c>
      <c r="K2807" s="37">
        <f t="shared" si="320"/>
        <v>124.17</v>
      </c>
      <c r="L2807" s="37">
        <f t="shared" si="321"/>
        <v>124.6</v>
      </c>
      <c r="M2807" s="37">
        <f t="shared" si="322"/>
        <v>124.03</v>
      </c>
      <c r="N2807" s="37">
        <f t="shared" si="323"/>
        <v>124.37</v>
      </c>
      <c r="O2807" s="38">
        <f t="shared" ca="1" si="324"/>
        <v>65392700</v>
      </c>
    </row>
    <row r="2808" spans="1:15" x14ac:dyDescent="0.4">
      <c r="A2808">
        <v>2793</v>
      </c>
      <c r="B2808" s="63">
        <v>41316</v>
      </c>
      <c r="C2808" s="37">
        <v>151.740005</v>
      </c>
      <c r="D2808" s="37">
        <v>151.89999399999999</v>
      </c>
      <c r="E2808" s="37">
        <v>151.38999899999999</v>
      </c>
      <c r="F2808" s="37">
        <v>151.770004</v>
      </c>
      <c r="G2808" s="38">
        <v>73775000</v>
      </c>
      <c r="H2808" s="37">
        <v>124.163414</v>
      </c>
      <c r="I2808" s="41">
        <f t="shared" si="318"/>
        <v>0.81810246246023688</v>
      </c>
      <c r="J2808" s="41">
        <f t="shared" ca="1" si="319"/>
        <v>1</v>
      </c>
      <c r="K2808" s="37">
        <f t="shared" si="320"/>
        <v>124.14</v>
      </c>
      <c r="L2808" s="37">
        <f t="shared" si="321"/>
        <v>124.27</v>
      </c>
      <c r="M2808" s="37">
        <f t="shared" si="322"/>
        <v>123.85</v>
      </c>
      <c r="N2808" s="37">
        <f t="shared" si="323"/>
        <v>124.16</v>
      </c>
      <c r="O2808" s="38">
        <f t="shared" ca="1" si="324"/>
        <v>73775000</v>
      </c>
    </row>
    <row r="2809" spans="1:15" x14ac:dyDescent="0.4">
      <c r="A2809">
        <v>2794</v>
      </c>
      <c r="B2809" s="63">
        <v>41313</v>
      </c>
      <c r="C2809" s="37">
        <v>151.220001</v>
      </c>
      <c r="D2809" s="37">
        <v>151.88999899999999</v>
      </c>
      <c r="E2809" s="37">
        <v>151.220001</v>
      </c>
      <c r="F2809" s="37">
        <v>151.800003</v>
      </c>
      <c r="G2809" s="38">
        <v>103133700</v>
      </c>
      <c r="H2809" s="37">
        <v>124.18792000000001</v>
      </c>
      <c r="I2809" s="41">
        <f t="shared" si="318"/>
        <v>0.81810222362116825</v>
      </c>
      <c r="J2809" s="41">
        <f t="shared" ca="1" si="319"/>
        <v>1</v>
      </c>
      <c r="K2809" s="37">
        <f t="shared" si="320"/>
        <v>123.71</v>
      </c>
      <c r="L2809" s="37">
        <f t="shared" si="321"/>
        <v>124.26</v>
      </c>
      <c r="M2809" s="37">
        <f t="shared" si="322"/>
        <v>123.71</v>
      </c>
      <c r="N2809" s="37">
        <f t="shared" si="323"/>
        <v>124.19</v>
      </c>
      <c r="O2809" s="38">
        <f t="shared" ca="1" si="324"/>
        <v>103133700</v>
      </c>
    </row>
    <row r="2810" spans="1:15" x14ac:dyDescent="0.4">
      <c r="A2810">
        <v>2795</v>
      </c>
      <c r="B2810" s="63">
        <v>41312</v>
      </c>
      <c r="C2810" s="37">
        <v>151.21000699999999</v>
      </c>
      <c r="D2810" s="37">
        <v>151.35000600000001</v>
      </c>
      <c r="E2810" s="37">
        <v>149.86000100000001</v>
      </c>
      <c r="F2810" s="37">
        <v>150.96000699999999</v>
      </c>
      <c r="G2810" s="38">
        <v>162490000</v>
      </c>
      <c r="H2810" s="37">
        <v>123.500778</v>
      </c>
      <c r="I2810" s="41">
        <f t="shared" si="318"/>
        <v>0.81810262502173836</v>
      </c>
      <c r="J2810" s="41">
        <f t="shared" ca="1" si="319"/>
        <v>1</v>
      </c>
      <c r="K2810" s="37">
        <f t="shared" si="320"/>
        <v>123.71</v>
      </c>
      <c r="L2810" s="37">
        <f t="shared" si="321"/>
        <v>123.82</v>
      </c>
      <c r="M2810" s="37">
        <f t="shared" si="322"/>
        <v>122.6</v>
      </c>
      <c r="N2810" s="37">
        <f t="shared" si="323"/>
        <v>123.5</v>
      </c>
      <c r="O2810" s="38">
        <f t="shared" ca="1" si="324"/>
        <v>162490000</v>
      </c>
    </row>
    <row r="2811" spans="1:15" x14ac:dyDescent="0.4">
      <c r="A2811">
        <v>2796</v>
      </c>
      <c r="B2811" s="63">
        <v>41311</v>
      </c>
      <c r="C2811" s="37">
        <v>150.520004</v>
      </c>
      <c r="D2811" s="37">
        <v>151.259995</v>
      </c>
      <c r="E2811" s="37">
        <v>150.41000399999999</v>
      </c>
      <c r="F2811" s="37">
        <v>151.16000399999999</v>
      </c>
      <c r="G2811" s="38">
        <v>138762800</v>
      </c>
      <c r="H2811" s="37">
        <v>123.664322</v>
      </c>
      <c r="I2811" s="41">
        <f t="shared" si="318"/>
        <v>0.81810213500655904</v>
      </c>
      <c r="J2811" s="41">
        <f t="shared" ca="1" si="319"/>
        <v>1</v>
      </c>
      <c r="K2811" s="37">
        <f t="shared" si="320"/>
        <v>123.14</v>
      </c>
      <c r="L2811" s="37">
        <f t="shared" si="321"/>
        <v>123.75</v>
      </c>
      <c r="M2811" s="37">
        <f t="shared" si="322"/>
        <v>123.05</v>
      </c>
      <c r="N2811" s="37">
        <f t="shared" si="323"/>
        <v>123.66</v>
      </c>
      <c r="O2811" s="38">
        <f t="shared" ca="1" si="324"/>
        <v>138762800</v>
      </c>
    </row>
    <row r="2812" spans="1:15" x14ac:dyDescent="0.4">
      <c r="A2812">
        <v>2797</v>
      </c>
      <c r="B2812" s="63">
        <v>41310</v>
      </c>
      <c r="C2812" s="37">
        <v>150.35000600000001</v>
      </c>
      <c r="D2812" s="37">
        <v>151.479996</v>
      </c>
      <c r="E2812" s="37">
        <v>150.28999300000001</v>
      </c>
      <c r="F2812" s="37">
        <v>151.050003</v>
      </c>
      <c r="G2812" s="38">
        <v>113912400</v>
      </c>
      <c r="H2812" s="37">
        <v>123.57435599999999</v>
      </c>
      <c r="I2812" s="41">
        <f t="shared" si="318"/>
        <v>0.8181023074855549</v>
      </c>
      <c r="J2812" s="41">
        <f t="shared" ca="1" si="319"/>
        <v>1</v>
      </c>
      <c r="K2812" s="37">
        <f t="shared" si="320"/>
        <v>123</v>
      </c>
      <c r="L2812" s="37">
        <f t="shared" si="321"/>
        <v>123.93</v>
      </c>
      <c r="M2812" s="37">
        <f t="shared" si="322"/>
        <v>122.95</v>
      </c>
      <c r="N2812" s="37">
        <f t="shared" si="323"/>
        <v>123.57</v>
      </c>
      <c r="O2812" s="38">
        <f t="shared" ca="1" si="324"/>
        <v>113912400</v>
      </c>
    </row>
    <row r="2813" spans="1:15" x14ac:dyDescent="0.4">
      <c r="A2813">
        <v>2798</v>
      </c>
      <c r="B2813" s="63">
        <v>41309</v>
      </c>
      <c r="C2813" s="37">
        <v>150.320007</v>
      </c>
      <c r="D2813" s="37">
        <v>151.270004</v>
      </c>
      <c r="E2813" s="37">
        <v>149.429993</v>
      </c>
      <c r="F2813" s="37">
        <v>149.53999300000001</v>
      </c>
      <c r="G2813" s="38">
        <v>159073600</v>
      </c>
      <c r="H2813" s="37">
        <v>122.33902</v>
      </c>
      <c r="I2813" s="41">
        <f t="shared" si="318"/>
        <v>0.8181023520577535</v>
      </c>
      <c r="J2813" s="41">
        <f t="shared" ca="1" si="319"/>
        <v>1</v>
      </c>
      <c r="K2813" s="37">
        <f t="shared" si="320"/>
        <v>122.98</v>
      </c>
      <c r="L2813" s="37">
        <f t="shared" si="321"/>
        <v>123.75</v>
      </c>
      <c r="M2813" s="37">
        <f t="shared" si="322"/>
        <v>122.25</v>
      </c>
      <c r="N2813" s="37">
        <f t="shared" si="323"/>
        <v>122.34</v>
      </c>
      <c r="O2813" s="38">
        <f t="shared" ca="1" si="324"/>
        <v>159073600</v>
      </c>
    </row>
    <row r="2814" spans="1:15" x14ac:dyDescent="0.4">
      <c r="A2814">
        <v>2799</v>
      </c>
      <c r="B2814" s="63">
        <v>41306</v>
      </c>
      <c r="C2814" s="37">
        <v>150.64999399999999</v>
      </c>
      <c r="D2814" s="37">
        <v>151.41999799999999</v>
      </c>
      <c r="E2814" s="37">
        <v>150.38999899999999</v>
      </c>
      <c r="F2814" s="37">
        <v>151.240005</v>
      </c>
      <c r="G2814" s="38">
        <v>131173000</v>
      </c>
      <c r="H2814" s="37">
        <v>123.729797</v>
      </c>
      <c r="I2814" s="41">
        <f t="shared" si="318"/>
        <v>0.81810230699212161</v>
      </c>
      <c r="J2814" s="41">
        <f t="shared" ca="1" si="319"/>
        <v>1</v>
      </c>
      <c r="K2814" s="37">
        <f t="shared" si="320"/>
        <v>123.25</v>
      </c>
      <c r="L2814" s="37">
        <f t="shared" si="321"/>
        <v>123.88</v>
      </c>
      <c r="M2814" s="37">
        <f t="shared" si="322"/>
        <v>123.03</v>
      </c>
      <c r="N2814" s="37">
        <f t="shared" si="323"/>
        <v>123.73</v>
      </c>
      <c r="O2814" s="38">
        <f t="shared" ca="1" si="324"/>
        <v>131173000</v>
      </c>
    </row>
    <row r="2815" spans="1:15" x14ac:dyDescent="0.4">
      <c r="A2815">
        <v>2800</v>
      </c>
      <c r="B2815" s="63">
        <v>41305</v>
      </c>
      <c r="C2815" s="37">
        <v>149.88999899999999</v>
      </c>
      <c r="D2815" s="37">
        <v>150.38000500000001</v>
      </c>
      <c r="E2815" s="37">
        <v>149.60000600000001</v>
      </c>
      <c r="F2815" s="37">
        <v>149.699997</v>
      </c>
      <c r="G2815" s="38">
        <v>108975800</v>
      </c>
      <c r="H2815" s="37">
        <v>122.469917</v>
      </c>
      <c r="I2815" s="41">
        <f t="shared" si="318"/>
        <v>0.81810233436410817</v>
      </c>
      <c r="J2815" s="41">
        <f t="shared" ca="1" si="319"/>
        <v>1</v>
      </c>
      <c r="K2815" s="37">
        <f t="shared" si="320"/>
        <v>122.63</v>
      </c>
      <c r="L2815" s="37">
        <f t="shared" si="321"/>
        <v>123.03</v>
      </c>
      <c r="M2815" s="37">
        <f t="shared" si="322"/>
        <v>122.39</v>
      </c>
      <c r="N2815" s="37">
        <f t="shared" si="323"/>
        <v>122.47</v>
      </c>
      <c r="O2815" s="38">
        <f t="shared" ca="1" si="324"/>
        <v>108975800</v>
      </c>
    </row>
    <row r="2816" spans="1:15" x14ac:dyDescent="0.4">
      <c r="A2816">
        <v>2801</v>
      </c>
      <c r="B2816" s="63">
        <v>41304</v>
      </c>
      <c r="C2816" s="37">
        <v>150.63999899999999</v>
      </c>
      <c r="D2816" s="37">
        <v>150.94000199999999</v>
      </c>
      <c r="E2816" s="37">
        <v>149.929993</v>
      </c>
      <c r="F2816" s="37">
        <v>150.070007</v>
      </c>
      <c r="G2816" s="38">
        <v>137447700</v>
      </c>
      <c r="H2816" s="37">
        <v>122.772583</v>
      </c>
      <c r="I2816" s="41">
        <f t="shared" si="318"/>
        <v>0.81810206752372572</v>
      </c>
      <c r="J2816" s="41">
        <f t="shared" ca="1" si="319"/>
        <v>1</v>
      </c>
      <c r="K2816" s="37">
        <f t="shared" si="320"/>
        <v>123.24</v>
      </c>
      <c r="L2816" s="37">
        <f t="shared" si="321"/>
        <v>123.48</v>
      </c>
      <c r="M2816" s="37">
        <f t="shared" si="322"/>
        <v>122.66</v>
      </c>
      <c r="N2816" s="37">
        <f t="shared" si="323"/>
        <v>122.77</v>
      </c>
      <c r="O2816" s="38">
        <f t="shared" ca="1" si="324"/>
        <v>137447700</v>
      </c>
    </row>
    <row r="2817" spans="1:15" x14ac:dyDescent="0.4">
      <c r="A2817">
        <v>2802</v>
      </c>
      <c r="B2817" s="63">
        <v>41303</v>
      </c>
      <c r="C2817" s="37">
        <v>149.770004</v>
      </c>
      <c r="D2817" s="37">
        <v>150.85000600000001</v>
      </c>
      <c r="E2817" s="37">
        <v>149.66999799999999</v>
      </c>
      <c r="F2817" s="37">
        <v>150.66000399999999</v>
      </c>
      <c r="G2817" s="38">
        <v>105694400</v>
      </c>
      <c r="H2817" s="37">
        <v>123.25530999999999</v>
      </c>
      <c r="I2817" s="41">
        <f t="shared" si="318"/>
        <v>0.81810239431561416</v>
      </c>
      <c r="J2817" s="41">
        <f t="shared" ca="1" si="319"/>
        <v>1</v>
      </c>
      <c r="K2817" s="37">
        <f t="shared" si="320"/>
        <v>122.53</v>
      </c>
      <c r="L2817" s="37">
        <f t="shared" si="321"/>
        <v>123.41</v>
      </c>
      <c r="M2817" s="37">
        <f t="shared" si="322"/>
        <v>122.45</v>
      </c>
      <c r="N2817" s="37">
        <f t="shared" si="323"/>
        <v>123.26</v>
      </c>
      <c r="O2817" s="38">
        <f t="shared" ca="1" si="324"/>
        <v>105694400</v>
      </c>
    </row>
    <row r="2818" spans="1:15" x14ac:dyDescent="0.4">
      <c r="A2818">
        <v>2803</v>
      </c>
      <c r="B2818" s="63">
        <v>41302</v>
      </c>
      <c r="C2818" s="37">
        <v>150.28999300000001</v>
      </c>
      <c r="D2818" s="37">
        <v>150.33000200000001</v>
      </c>
      <c r="E2818" s="37">
        <v>149.509995</v>
      </c>
      <c r="F2818" s="37">
        <v>150.070007</v>
      </c>
      <c r="G2818" s="38">
        <v>113357700</v>
      </c>
      <c r="H2818" s="37">
        <v>122.772583</v>
      </c>
      <c r="I2818" s="41">
        <f t="shared" si="318"/>
        <v>0.81810206752372572</v>
      </c>
      <c r="J2818" s="41">
        <f t="shared" ca="1" si="319"/>
        <v>1</v>
      </c>
      <c r="K2818" s="37">
        <f t="shared" si="320"/>
        <v>122.95</v>
      </c>
      <c r="L2818" s="37">
        <f t="shared" si="321"/>
        <v>122.99</v>
      </c>
      <c r="M2818" s="37">
        <f t="shared" si="322"/>
        <v>122.31</v>
      </c>
      <c r="N2818" s="37">
        <f t="shared" si="323"/>
        <v>122.77</v>
      </c>
      <c r="O2818" s="38">
        <f t="shared" ca="1" si="324"/>
        <v>113357700</v>
      </c>
    </row>
    <row r="2819" spans="1:15" x14ac:dyDescent="0.4">
      <c r="A2819">
        <v>2804</v>
      </c>
      <c r="B2819" s="63">
        <v>41299</v>
      </c>
      <c r="C2819" s="37">
        <v>149.88000500000001</v>
      </c>
      <c r="D2819" s="37">
        <v>150.25</v>
      </c>
      <c r="E2819" s="37">
        <v>149.36999499999999</v>
      </c>
      <c r="F2819" s="37">
        <v>150.25</v>
      </c>
      <c r="G2819" s="38">
        <v>147211600</v>
      </c>
      <c r="H2819" s="37">
        <v>122.91990699999999</v>
      </c>
      <c r="I2819" s="41">
        <f t="shared" si="318"/>
        <v>0.81810254242928448</v>
      </c>
      <c r="J2819" s="41">
        <f t="shared" ca="1" si="319"/>
        <v>1</v>
      </c>
      <c r="K2819" s="37">
        <f t="shared" si="320"/>
        <v>122.62</v>
      </c>
      <c r="L2819" s="37">
        <f t="shared" si="321"/>
        <v>122.92</v>
      </c>
      <c r="M2819" s="37">
        <f t="shared" si="322"/>
        <v>122.2</v>
      </c>
      <c r="N2819" s="37">
        <f t="shared" si="323"/>
        <v>122.92</v>
      </c>
      <c r="O2819" s="38">
        <f t="shared" ca="1" si="324"/>
        <v>147211600</v>
      </c>
    </row>
    <row r="2820" spans="1:15" x14ac:dyDescent="0.4">
      <c r="A2820">
        <v>2805</v>
      </c>
      <c r="B2820" s="63">
        <v>41298</v>
      </c>
      <c r="C2820" s="37">
        <v>149.14999399999999</v>
      </c>
      <c r="D2820" s="37">
        <v>150.13999899999999</v>
      </c>
      <c r="E2820" s="37">
        <v>149.009995</v>
      </c>
      <c r="F2820" s="37">
        <v>149.41000399999999</v>
      </c>
      <c r="G2820" s="38">
        <v>146426400</v>
      </c>
      <c r="H2820" s="37">
        <v>122.232643</v>
      </c>
      <c r="I2820" s="41">
        <f t="shared" si="318"/>
        <v>0.81810213324135916</v>
      </c>
      <c r="J2820" s="41">
        <f t="shared" ca="1" si="319"/>
        <v>1</v>
      </c>
      <c r="K2820" s="37">
        <f t="shared" si="320"/>
        <v>122.02</v>
      </c>
      <c r="L2820" s="37">
        <f t="shared" si="321"/>
        <v>122.83</v>
      </c>
      <c r="M2820" s="37">
        <f t="shared" si="322"/>
        <v>121.91</v>
      </c>
      <c r="N2820" s="37">
        <f t="shared" si="323"/>
        <v>122.23</v>
      </c>
      <c r="O2820" s="38">
        <f t="shared" ca="1" si="324"/>
        <v>146426400</v>
      </c>
    </row>
    <row r="2821" spans="1:15" x14ac:dyDescent="0.4">
      <c r="A2821">
        <v>2806</v>
      </c>
      <c r="B2821" s="63">
        <v>41297</v>
      </c>
      <c r="C2821" s="37">
        <v>149.13000500000001</v>
      </c>
      <c r="D2821" s="37">
        <v>149.5</v>
      </c>
      <c r="E2821" s="37">
        <v>148.86000100000001</v>
      </c>
      <c r="F2821" s="37">
        <v>149.36999499999999</v>
      </c>
      <c r="G2821" s="38">
        <v>104596100</v>
      </c>
      <c r="H2821" s="37">
        <v>122.199913</v>
      </c>
      <c r="I2821" s="41">
        <f t="shared" si="318"/>
        <v>0.81810214293707384</v>
      </c>
      <c r="J2821" s="41">
        <f t="shared" ca="1" si="319"/>
        <v>1</v>
      </c>
      <c r="K2821" s="37">
        <f t="shared" si="320"/>
        <v>122</v>
      </c>
      <c r="L2821" s="37">
        <f t="shared" si="321"/>
        <v>122.31</v>
      </c>
      <c r="M2821" s="37">
        <f t="shared" si="322"/>
        <v>121.78</v>
      </c>
      <c r="N2821" s="37">
        <f t="shared" si="323"/>
        <v>122.2</v>
      </c>
      <c r="O2821" s="38">
        <f t="shared" ca="1" si="324"/>
        <v>104596100</v>
      </c>
    </row>
    <row r="2822" spans="1:15" x14ac:dyDescent="0.4">
      <c r="A2822">
        <v>2807</v>
      </c>
      <c r="B2822" s="63">
        <v>41296</v>
      </c>
      <c r="C2822" s="37">
        <v>148.33000200000001</v>
      </c>
      <c r="D2822" s="37">
        <v>149.13000500000001</v>
      </c>
      <c r="E2822" s="37">
        <v>147.979996</v>
      </c>
      <c r="F2822" s="37">
        <v>149.13000500000001</v>
      </c>
      <c r="G2822" s="38">
        <v>111797300</v>
      </c>
      <c r="H2822" s="37">
        <v>122.003609</v>
      </c>
      <c r="I2822" s="41">
        <f t="shared" si="318"/>
        <v>0.8181023597498035</v>
      </c>
      <c r="J2822" s="41">
        <f t="shared" ca="1" si="319"/>
        <v>1</v>
      </c>
      <c r="K2822" s="37">
        <f t="shared" si="320"/>
        <v>121.35</v>
      </c>
      <c r="L2822" s="37">
        <f t="shared" si="321"/>
        <v>122</v>
      </c>
      <c r="M2822" s="37">
        <f t="shared" si="322"/>
        <v>121.06</v>
      </c>
      <c r="N2822" s="37">
        <f t="shared" si="323"/>
        <v>122</v>
      </c>
      <c r="O2822" s="38">
        <f t="shared" ca="1" si="324"/>
        <v>111797300</v>
      </c>
    </row>
    <row r="2823" spans="1:15" x14ac:dyDescent="0.4">
      <c r="A2823">
        <v>2808</v>
      </c>
      <c r="B2823" s="63">
        <v>41292</v>
      </c>
      <c r="C2823" s="37">
        <v>147.970001</v>
      </c>
      <c r="D2823" s="37">
        <v>148.490005</v>
      </c>
      <c r="E2823" s="37">
        <v>147.429993</v>
      </c>
      <c r="F2823" s="37">
        <v>148.33000200000001</v>
      </c>
      <c r="G2823" s="38">
        <v>169906000</v>
      </c>
      <c r="H2823" s="37">
        <v>121.34908299999999</v>
      </c>
      <c r="I2823" s="41">
        <f t="shared" si="318"/>
        <v>0.81810207890376752</v>
      </c>
      <c r="J2823" s="41">
        <f t="shared" ca="1" si="319"/>
        <v>1</v>
      </c>
      <c r="K2823" s="37">
        <f t="shared" si="320"/>
        <v>121.05</v>
      </c>
      <c r="L2823" s="37">
        <f t="shared" si="321"/>
        <v>121.48</v>
      </c>
      <c r="M2823" s="37">
        <f t="shared" si="322"/>
        <v>120.61</v>
      </c>
      <c r="N2823" s="37">
        <f t="shared" si="323"/>
        <v>121.35</v>
      </c>
      <c r="O2823" s="38">
        <f t="shared" ca="1" si="324"/>
        <v>169906000</v>
      </c>
    </row>
    <row r="2824" spans="1:15" x14ac:dyDescent="0.4">
      <c r="A2824">
        <v>2809</v>
      </c>
      <c r="B2824" s="63">
        <v>41291</v>
      </c>
      <c r="C2824" s="37">
        <v>147.699997</v>
      </c>
      <c r="D2824" s="37">
        <v>148.41999799999999</v>
      </c>
      <c r="E2824" s="37">
        <v>147.14999399999999</v>
      </c>
      <c r="F2824" s="37">
        <v>148</v>
      </c>
      <c r="G2824" s="38">
        <v>133833500</v>
      </c>
      <c r="H2824" s="37">
        <v>121.079155</v>
      </c>
      <c r="I2824" s="41">
        <f t="shared" si="318"/>
        <v>0.81810239864864864</v>
      </c>
      <c r="J2824" s="41">
        <f t="shared" ca="1" si="319"/>
        <v>1</v>
      </c>
      <c r="K2824" s="37">
        <f t="shared" si="320"/>
        <v>120.83</v>
      </c>
      <c r="L2824" s="37">
        <f t="shared" si="321"/>
        <v>121.42</v>
      </c>
      <c r="M2824" s="37">
        <f t="shared" si="322"/>
        <v>120.38</v>
      </c>
      <c r="N2824" s="37">
        <f t="shared" si="323"/>
        <v>121.08</v>
      </c>
      <c r="O2824" s="38">
        <f t="shared" ca="1" si="324"/>
        <v>133833500</v>
      </c>
    </row>
    <row r="2825" spans="1:15" x14ac:dyDescent="0.4">
      <c r="A2825">
        <v>2810</v>
      </c>
      <c r="B2825" s="63">
        <v>41290</v>
      </c>
      <c r="C2825" s="37">
        <v>146.770004</v>
      </c>
      <c r="D2825" s="37">
        <v>147.279999</v>
      </c>
      <c r="E2825" s="37">
        <v>146.61000100000001</v>
      </c>
      <c r="F2825" s="37">
        <v>147.050003</v>
      </c>
      <c r="G2825" s="38">
        <v>104849500</v>
      </c>
      <c r="H2825" s="37">
        <v>120.30194899999999</v>
      </c>
      <c r="I2825" s="41">
        <f t="shared" si="318"/>
        <v>0.81810232265007155</v>
      </c>
      <c r="J2825" s="41">
        <f t="shared" ca="1" si="319"/>
        <v>1</v>
      </c>
      <c r="K2825" s="37">
        <f t="shared" si="320"/>
        <v>120.07</v>
      </c>
      <c r="L2825" s="37">
        <f t="shared" si="321"/>
        <v>120.49</v>
      </c>
      <c r="M2825" s="37">
        <f t="shared" si="322"/>
        <v>119.94</v>
      </c>
      <c r="N2825" s="37">
        <f t="shared" si="323"/>
        <v>120.3</v>
      </c>
      <c r="O2825" s="38">
        <f t="shared" ca="1" si="324"/>
        <v>104849500</v>
      </c>
    </row>
    <row r="2826" spans="1:15" x14ac:dyDescent="0.4">
      <c r="A2826">
        <v>2811</v>
      </c>
      <c r="B2826" s="63">
        <v>41289</v>
      </c>
      <c r="C2826" s="37">
        <v>146.28999300000001</v>
      </c>
      <c r="D2826" s="37">
        <v>147.21000699999999</v>
      </c>
      <c r="E2826" s="37">
        <v>146.199997</v>
      </c>
      <c r="F2826" s="37">
        <v>147.070007</v>
      </c>
      <c r="G2826" s="38">
        <v>93172600</v>
      </c>
      <c r="H2826" s="37">
        <v>120.318291</v>
      </c>
      <c r="I2826" s="41">
        <f t="shared" si="318"/>
        <v>0.81810216409386582</v>
      </c>
      <c r="J2826" s="41">
        <f t="shared" ca="1" si="319"/>
        <v>1</v>
      </c>
      <c r="K2826" s="37">
        <f t="shared" si="320"/>
        <v>119.68</v>
      </c>
      <c r="L2826" s="37">
        <f t="shared" si="321"/>
        <v>120.43</v>
      </c>
      <c r="M2826" s="37">
        <f t="shared" si="322"/>
        <v>119.61</v>
      </c>
      <c r="N2826" s="37">
        <f t="shared" si="323"/>
        <v>120.32</v>
      </c>
      <c r="O2826" s="38">
        <f t="shared" ca="1" si="324"/>
        <v>93172600</v>
      </c>
    </row>
    <row r="2827" spans="1:15" x14ac:dyDescent="0.4">
      <c r="A2827">
        <v>2812</v>
      </c>
      <c r="B2827" s="63">
        <v>41288</v>
      </c>
      <c r="C2827" s="37">
        <v>146.88999899999999</v>
      </c>
      <c r="D2827" s="37">
        <v>147.070007</v>
      </c>
      <c r="E2827" s="37">
        <v>146.429993</v>
      </c>
      <c r="F2827" s="37">
        <v>146.970001</v>
      </c>
      <c r="G2827" s="38">
        <v>89567200</v>
      </c>
      <c r="H2827" s="37">
        <v>120.236473</v>
      </c>
      <c r="I2827" s="41">
        <f t="shared" si="318"/>
        <v>0.81810214453220287</v>
      </c>
      <c r="J2827" s="41">
        <f t="shared" ca="1" si="319"/>
        <v>1</v>
      </c>
      <c r="K2827" s="37">
        <f t="shared" si="320"/>
        <v>120.17</v>
      </c>
      <c r="L2827" s="37">
        <f t="shared" si="321"/>
        <v>120.32</v>
      </c>
      <c r="M2827" s="37">
        <f t="shared" si="322"/>
        <v>119.79</v>
      </c>
      <c r="N2827" s="37">
        <f t="shared" si="323"/>
        <v>120.24</v>
      </c>
      <c r="O2827" s="38">
        <f t="shared" ca="1" si="324"/>
        <v>89567200</v>
      </c>
    </row>
    <row r="2828" spans="1:15" x14ac:dyDescent="0.4">
      <c r="A2828">
        <v>2813</v>
      </c>
      <c r="B2828" s="63">
        <v>41285</v>
      </c>
      <c r="C2828" s="37">
        <v>147.03999300000001</v>
      </c>
      <c r="D2828" s="37">
        <v>147.14999399999999</v>
      </c>
      <c r="E2828" s="37">
        <v>146.61000100000001</v>
      </c>
      <c r="F2828" s="37">
        <v>147.070007</v>
      </c>
      <c r="G2828" s="38">
        <v>113917300</v>
      </c>
      <c r="H2828" s="37">
        <v>120.318291</v>
      </c>
      <c r="I2828" s="41">
        <f t="shared" si="318"/>
        <v>0.81810216409386582</v>
      </c>
      <c r="J2828" s="41">
        <f t="shared" ca="1" si="319"/>
        <v>1</v>
      </c>
      <c r="K2828" s="37">
        <f t="shared" si="320"/>
        <v>120.29</v>
      </c>
      <c r="L2828" s="37">
        <f t="shared" si="321"/>
        <v>120.38</v>
      </c>
      <c r="M2828" s="37">
        <f t="shared" si="322"/>
        <v>119.94</v>
      </c>
      <c r="N2828" s="37">
        <f t="shared" si="323"/>
        <v>120.32</v>
      </c>
      <c r="O2828" s="38">
        <f t="shared" ca="1" si="324"/>
        <v>113917300</v>
      </c>
    </row>
    <row r="2829" spans="1:15" x14ac:dyDescent="0.4">
      <c r="A2829">
        <v>2814</v>
      </c>
      <c r="B2829" s="63">
        <v>41284</v>
      </c>
      <c r="C2829" s="37">
        <v>146.729996</v>
      </c>
      <c r="D2829" s="37">
        <v>147.08999600000001</v>
      </c>
      <c r="E2829" s="37">
        <v>145.970001</v>
      </c>
      <c r="F2829" s="37">
        <v>147.08000200000001</v>
      </c>
      <c r="G2829" s="38">
        <v>130735400</v>
      </c>
      <c r="H2829" s="37">
        <v>120.326492</v>
      </c>
      <c r="I2829" s="41">
        <f t="shared" si="318"/>
        <v>0.81810232773861391</v>
      </c>
      <c r="J2829" s="41">
        <f t="shared" ca="1" si="319"/>
        <v>1</v>
      </c>
      <c r="K2829" s="37">
        <f t="shared" si="320"/>
        <v>120.04</v>
      </c>
      <c r="L2829" s="37">
        <f t="shared" si="321"/>
        <v>120.33</v>
      </c>
      <c r="M2829" s="37">
        <f t="shared" si="322"/>
        <v>119.42</v>
      </c>
      <c r="N2829" s="37">
        <f t="shared" si="323"/>
        <v>120.33</v>
      </c>
      <c r="O2829" s="38">
        <f t="shared" ca="1" si="324"/>
        <v>130735400</v>
      </c>
    </row>
    <row r="2830" spans="1:15" x14ac:dyDescent="0.4">
      <c r="A2830">
        <v>2815</v>
      </c>
      <c r="B2830" s="63">
        <v>41283</v>
      </c>
      <c r="C2830" s="37">
        <v>145.86999499999999</v>
      </c>
      <c r="D2830" s="37">
        <v>146.320007</v>
      </c>
      <c r="E2830" s="37">
        <v>145.63999899999999</v>
      </c>
      <c r="F2830" s="37">
        <v>145.91999799999999</v>
      </c>
      <c r="G2830" s="38">
        <v>90745600</v>
      </c>
      <c r="H2830" s="37">
        <v>119.37751799999999</v>
      </c>
      <c r="I2830" s="41">
        <f t="shared" si="318"/>
        <v>0.81810251943671219</v>
      </c>
      <c r="J2830" s="41">
        <f t="shared" ca="1" si="319"/>
        <v>1</v>
      </c>
      <c r="K2830" s="37">
        <f t="shared" si="320"/>
        <v>119.34</v>
      </c>
      <c r="L2830" s="37">
        <f t="shared" si="321"/>
        <v>119.7</v>
      </c>
      <c r="M2830" s="37">
        <f t="shared" si="322"/>
        <v>119.15</v>
      </c>
      <c r="N2830" s="37">
        <f t="shared" si="323"/>
        <v>119.38</v>
      </c>
      <c r="O2830" s="38">
        <f t="shared" ca="1" si="324"/>
        <v>90745600</v>
      </c>
    </row>
    <row r="2831" spans="1:15" x14ac:dyDescent="0.4">
      <c r="A2831">
        <v>2816</v>
      </c>
      <c r="B2831" s="63">
        <v>41282</v>
      </c>
      <c r="C2831" s="37">
        <v>145.71000699999999</v>
      </c>
      <c r="D2831" s="37">
        <v>145.91000399999999</v>
      </c>
      <c r="E2831" s="37">
        <v>144.979996</v>
      </c>
      <c r="F2831" s="37">
        <v>145.550003</v>
      </c>
      <c r="G2831" s="38">
        <v>121265100</v>
      </c>
      <c r="H2831" s="37">
        <v>119.074806</v>
      </c>
      <c r="I2831" s="41">
        <f t="shared" si="318"/>
        <v>0.81810239468012924</v>
      </c>
      <c r="J2831" s="41">
        <f t="shared" ca="1" si="319"/>
        <v>1</v>
      </c>
      <c r="K2831" s="37">
        <f t="shared" si="320"/>
        <v>119.21</v>
      </c>
      <c r="L2831" s="37">
        <f t="shared" si="321"/>
        <v>119.37</v>
      </c>
      <c r="M2831" s="37">
        <f t="shared" si="322"/>
        <v>118.61</v>
      </c>
      <c r="N2831" s="37">
        <f t="shared" si="323"/>
        <v>119.07</v>
      </c>
      <c r="O2831" s="38">
        <f t="shared" ca="1" si="324"/>
        <v>121265100</v>
      </c>
    </row>
    <row r="2832" spans="1:15" x14ac:dyDescent="0.4">
      <c r="A2832">
        <v>2817</v>
      </c>
      <c r="B2832" s="63">
        <v>41281</v>
      </c>
      <c r="C2832" s="37">
        <v>145.85000600000001</v>
      </c>
      <c r="D2832" s="37">
        <v>146.11000100000001</v>
      </c>
      <c r="E2832" s="37">
        <v>145.429993</v>
      </c>
      <c r="F2832" s="37">
        <v>145.970001</v>
      </c>
      <c r="G2832" s="38">
        <v>110002500</v>
      </c>
      <c r="H2832" s="37">
        <v>119.41836499999999</v>
      </c>
      <c r="I2832" s="41">
        <f t="shared" si="318"/>
        <v>0.81810210441801667</v>
      </c>
      <c r="J2832" s="41">
        <f t="shared" ca="1" si="319"/>
        <v>1</v>
      </c>
      <c r="K2832" s="37">
        <f t="shared" si="320"/>
        <v>119.32</v>
      </c>
      <c r="L2832" s="37">
        <f t="shared" si="321"/>
        <v>119.53</v>
      </c>
      <c r="M2832" s="37">
        <f t="shared" si="322"/>
        <v>118.98</v>
      </c>
      <c r="N2832" s="37">
        <f t="shared" si="323"/>
        <v>119.42</v>
      </c>
      <c r="O2832" s="38">
        <f t="shared" ca="1" si="324"/>
        <v>110002500</v>
      </c>
    </row>
    <row r="2833" spans="1:15" x14ac:dyDescent="0.4">
      <c r="A2833">
        <v>2818</v>
      </c>
      <c r="B2833" s="63">
        <v>41278</v>
      </c>
      <c r="C2833" s="37">
        <v>145.970001</v>
      </c>
      <c r="D2833" s="37">
        <v>146.61000100000001</v>
      </c>
      <c r="E2833" s="37">
        <v>145.66999799999999</v>
      </c>
      <c r="F2833" s="37">
        <v>146.36999499999999</v>
      </c>
      <c r="G2833" s="38">
        <v>116817700</v>
      </c>
      <c r="H2833" s="37">
        <v>119.745636</v>
      </c>
      <c r="I2833" s="41">
        <f t="shared" ref="I2833:I2896" si="325">IF(F2833=0,1,H2833/F2833)</f>
        <v>0.81810234399475124</v>
      </c>
      <c r="J2833" s="41">
        <f t="shared" ref="J2833:J2896" ca="1" si="326">INDEX(OFFSET($T$15,0,0,$S$13+1,1),MATCH(B2833,OFFSET($Q$15,0,0,$S$13+1,1),-1))</f>
        <v>1</v>
      </c>
      <c r="K2833" s="37">
        <f t="shared" ref="K2833:K2896" si="327">ROUND($I2833*C2833,2)</f>
        <v>119.42</v>
      </c>
      <c r="L2833" s="37">
        <f t="shared" ref="L2833:L2896" si="328">ROUND($I2833*D2833,2)</f>
        <v>119.94</v>
      </c>
      <c r="M2833" s="37">
        <f t="shared" ref="M2833:M2896" si="329">ROUND($I2833*E2833,2)</f>
        <v>119.17</v>
      </c>
      <c r="N2833" s="37">
        <f t="shared" ref="N2833:N2896" si="330">ROUND($I2833*F2833,2)</f>
        <v>119.75</v>
      </c>
      <c r="O2833" s="38">
        <f t="shared" ref="O2833:O2896" ca="1" si="331">G2833*J2833</f>
        <v>116817700</v>
      </c>
    </row>
    <row r="2834" spans="1:15" x14ac:dyDescent="0.4">
      <c r="A2834">
        <v>2819</v>
      </c>
      <c r="B2834" s="63">
        <v>41277</v>
      </c>
      <c r="C2834" s="37">
        <v>145.990005</v>
      </c>
      <c r="D2834" s="37">
        <v>146.36999499999999</v>
      </c>
      <c r="E2834" s="37">
        <v>145.33999600000001</v>
      </c>
      <c r="F2834" s="37">
        <v>145.729996</v>
      </c>
      <c r="G2834" s="38">
        <v>144761800</v>
      </c>
      <c r="H2834" s="37">
        <v>119.222069</v>
      </c>
      <c r="I2834" s="41">
        <f t="shared" si="325"/>
        <v>0.8181024653291008</v>
      </c>
      <c r="J2834" s="41">
        <f t="shared" ca="1" si="326"/>
        <v>1</v>
      </c>
      <c r="K2834" s="37">
        <f t="shared" si="327"/>
        <v>119.43</v>
      </c>
      <c r="L2834" s="37">
        <f t="shared" si="328"/>
        <v>119.75</v>
      </c>
      <c r="M2834" s="37">
        <f t="shared" si="329"/>
        <v>118.9</v>
      </c>
      <c r="N2834" s="37">
        <f t="shared" si="330"/>
        <v>119.22</v>
      </c>
      <c r="O2834" s="38">
        <f t="shared" ca="1" si="331"/>
        <v>144761800</v>
      </c>
    </row>
    <row r="2835" spans="1:15" x14ac:dyDescent="0.4">
      <c r="A2835">
        <v>2820</v>
      </c>
      <c r="B2835" s="63">
        <v>41276</v>
      </c>
      <c r="C2835" s="37">
        <v>145.11000100000001</v>
      </c>
      <c r="D2835" s="37">
        <v>146.14999399999999</v>
      </c>
      <c r="E2835" s="37">
        <v>144.729996</v>
      </c>
      <c r="F2835" s="37">
        <v>146.05999800000001</v>
      </c>
      <c r="G2835" s="38">
        <v>192059000</v>
      </c>
      <c r="H2835" s="37">
        <v>119.49200399999999</v>
      </c>
      <c r="I2835" s="41">
        <f t="shared" si="325"/>
        <v>0.8181021883897327</v>
      </c>
      <c r="J2835" s="41">
        <f t="shared" ca="1" si="326"/>
        <v>1</v>
      </c>
      <c r="K2835" s="37">
        <f t="shared" si="327"/>
        <v>118.71</v>
      </c>
      <c r="L2835" s="37">
        <f t="shared" si="328"/>
        <v>119.57</v>
      </c>
      <c r="M2835" s="37">
        <f t="shared" si="329"/>
        <v>118.4</v>
      </c>
      <c r="N2835" s="37">
        <f t="shared" si="330"/>
        <v>119.49</v>
      </c>
      <c r="O2835" s="38">
        <f t="shared" ca="1" si="331"/>
        <v>192059000</v>
      </c>
    </row>
    <row r="2836" spans="1:15" x14ac:dyDescent="0.4">
      <c r="A2836">
        <v>2821</v>
      </c>
      <c r="B2836" s="63">
        <v>41274</v>
      </c>
      <c r="C2836" s="37">
        <v>139.66000399999999</v>
      </c>
      <c r="D2836" s="37">
        <v>142.55999800000001</v>
      </c>
      <c r="E2836" s="37">
        <v>139.53999300000001</v>
      </c>
      <c r="F2836" s="37">
        <v>142.41000399999999</v>
      </c>
      <c r="G2836" s="38">
        <v>243935200</v>
      </c>
      <c r="H2836" s="37">
        <v>116.505966</v>
      </c>
      <c r="I2836" s="41">
        <f t="shared" si="325"/>
        <v>0.81810239960389308</v>
      </c>
      <c r="J2836" s="41">
        <f t="shared" ca="1" si="326"/>
        <v>1</v>
      </c>
      <c r="K2836" s="37">
        <f t="shared" si="327"/>
        <v>114.26</v>
      </c>
      <c r="L2836" s="37">
        <f t="shared" si="328"/>
        <v>116.63</v>
      </c>
      <c r="M2836" s="37">
        <f t="shared" si="329"/>
        <v>114.16</v>
      </c>
      <c r="N2836" s="37">
        <f t="shared" si="330"/>
        <v>116.51</v>
      </c>
      <c r="O2836" s="38">
        <f t="shared" ca="1" si="331"/>
        <v>243935200</v>
      </c>
    </row>
    <row r="2837" spans="1:15" x14ac:dyDescent="0.4">
      <c r="A2837">
        <v>2822</v>
      </c>
      <c r="B2837" s="63">
        <v>41271</v>
      </c>
      <c r="C2837" s="37">
        <v>140.63999899999999</v>
      </c>
      <c r="D2837" s="37">
        <v>141.41999799999999</v>
      </c>
      <c r="E2837" s="37">
        <v>139.86999499999999</v>
      </c>
      <c r="F2837" s="37">
        <v>140.029999</v>
      </c>
      <c r="G2837" s="38">
        <v>148806700</v>
      </c>
      <c r="H2837" s="37">
        <v>114.55883799999999</v>
      </c>
      <c r="I2837" s="41">
        <f t="shared" si="325"/>
        <v>0.81810211253375775</v>
      </c>
      <c r="J2837" s="41">
        <f t="shared" ca="1" si="326"/>
        <v>1</v>
      </c>
      <c r="K2837" s="37">
        <f t="shared" si="327"/>
        <v>115.06</v>
      </c>
      <c r="L2837" s="37">
        <f t="shared" si="328"/>
        <v>115.7</v>
      </c>
      <c r="M2837" s="37">
        <f t="shared" si="329"/>
        <v>114.43</v>
      </c>
      <c r="N2837" s="37">
        <f t="shared" si="330"/>
        <v>114.56</v>
      </c>
      <c r="O2837" s="38">
        <f t="shared" ca="1" si="331"/>
        <v>148806700</v>
      </c>
    </row>
    <row r="2838" spans="1:15" x14ac:dyDescent="0.4">
      <c r="A2838">
        <v>2823</v>
      </c>
      <c r="B2838" s="63">
        <v>41270</v>
      </c>
      <c r="C2838" s="37">
        <v>141.78999300000001</v>
      </c>
      <c r="D2838" s="37">
        <v>142.08000200000001</v>
      </c>
      <c r="E2838" s="37">
        <v>139.91999799999999</v>
      </c>
      <c r="F2838" s="37">
        <v>141.55999800000001</v>
      </c>
      <c r="G2838" s="38">
        <v>167920600</v>
      </c>
      <c r="H2838" s="37">
        <v>115.81053900000001</v>
      </c>
      <c r="I2838" s="41">
        <f t="shared" si="325"/>
        <v>0.81810215199353142</v>
      </c>
      <c r="J2838" s="41">
        <f t="shared" ca="1" si="326"/>
        <v>1</v>
      </c>
      <c r="K2838" s="37">
        <f t="shared" si="327"/>
        <v>116</v>
      </c>
      <c r="L2838" s="37">
        <f t="shared" si="328"/>
        <v>116.24</v>
      </c>
      <c r="M2838" s="37">
        <f t="shared" si="329"/>
        <v>114.47</v>
      </c>
      <c r="N2838" s="37">
        <f t="shared" si="330"/>
        <v>115.81</v>
      </c>
      <c r="O2838" s="38">
        <f t="shared" ca="1" si="331"/>
        <v>167920600</v>
      </c>
    </row>
    <row r="2839" spans="1:15" x14ac:dyDescent="0.4">
      <c r="A2839">
        <v>2824</v>
      </c>
      <c r="B2839" s="63">
        <v>41269</v>
      </c>
      <c r="C2839" s="37">
        <v>142.63999899999999</v>
      </c>
      <c r="D2839" s="37">
        <v>142.71000699999999</v>
      </c>
      <c r="E2839" s="37">
        <v>141.35000600000001</v>
      </c>
      <c r="F2839" s="37">
        <v>141.75</v>
      </c>
      <c r="G2839" s="38">
        <v>106947700</v>
      </c>
      <c r="H2839" s="37">
        <v>115.96601099999999</v>
      </c>
      <c r="I2839" s="41">
        <f t="shared" si="325"/>
        <v>0.81810237037037037</v>
      </c>
      <c r="J2839" s="41">
        <f t="shared" ca="1" si="326"/>
        <v>1</v>
      </c>
      <c r="K2839" s="37">
        <f t="shared" si="327"/>
        <v>116.69</v>
      </c>
      <c r="L2839" s="37">
        <f t="shared" si="328"/>
        <v>116.75</v>
      </c>
      <c r="M2839" s="37">
        <f t="shared" si="329"/>
        <v>115.64</v>
      </c>
      <c r="N2839" s="37">
        <f t="shared" si="330"/>
        <v>115.97</v>
      </c>
      <c r="O2839" s="38">
        <f t="shared" ca="1" si="331"/>
        <v>106947700</v>
      </c>
    </row>
    <row r="2840" spans="1:15" x14ac:dyDescent="0.4">
      <c r="A2840">
        <v>2825</v>
      </c>
      <c r="B2840" s="63">
        <v>41267</v>
      </c>
      <c r="C2840" s="37">
        <v>142.479996</v>
      </c>
      <c r="D2840" s="37">
        <v>142.55999800000001</v>
      </c>
      <c r="E2840" s="37">
        <v>142.19000199999999</v>
      </c>
      <c r="F2840" s="37">
        <v>142.35000600000001</v>
      </c>
      <c r="G2840" s="38">
        <v>53874600</v>
      </c>
      <c r="H2840" s="37">
        <v>116.456902</v>
      </c>
      <c r="I2840" s="41">
        <f t="shared" si="325"/>
        <v>0.81810254366972057</v>
      </c>
      <c r="J2840" s="41">
        <f t="shared" ca="1" si="326"/>
        <v>1</v>
      </c>
      <c r="K2840" s="37">
        <f t="shared" si="327"/>
        <v>116.56</v>
      </c>
      <c r="L2840" s="37">
        <f t="shared" si="328"/>
        <v>116.63</v>
      </c>
      <c r="M2840" s="37">
        <f t="shared" si="329"/>
        <v>116.33</v>
      </c>
      <c r="N2840" s="37">
        <f t="shared" si="330"/>
        <v>116.46</v>
      </c>
      <c r="O2840" s="38">
        <f t="shared" ca="1" si="331"/>
        <v>53874600</v>
      </c>
    </row>
    <row r="2841" spans="1:15" x14ac:dyDescent="0.4">
      <c r="A2841">
        <v>2826</v>
      </c>
      <c r="B2841" s="63">
        <v>41264</v>
      </c>
      <c r="C2841" s="37">
        <v>142.16999799999999</v>
      </c>
      <c r="D2841" s="37">
        <v>144.08999600000001</v>
      </c>
      <c r="E2841" s="37">
        <v>141.94000199999999</v>
      </c>
      <c r="F2841" s="37">
        <v>142.78999300000001</v>
      </c>
      <c r="G2841" s="38">
        <v>245883800</v>
      </c>
      <c r="H2841" s="37">
        <v>116.81682600000001</v>
      </c>
      <c r="I2841" s="41">
        <f t="shared" si="325"/>
        <v>0.8181023301821998</v>
      </c>
      <c r="J2841" s="41">
        <f t="shared" ca="1" si="326"/>
        <v>1</v>
      </c>
      <c r="K2841" s="37">
        <f t="shared" si="327"/>
        <v>116.31</v>
      </c>
      <c r="L2841" s="37">
        <f t="shared" si="328"/>
        <v>117.88</v>
      </c>
      <c r="M2841" s="37">
        <f t="shared" si="329"/>
        <v>116.12</v>
      </c>
      <c r="N2841" s="37">
        <f t="shared" si="330"/>
        <v>116.82</v>
      </c>
      <c r="O2841" s="38">
        <f t="shared" ca="1" si="331"/>
        <v>245883800</v>
      </c>
    </row>
    <row r="2842" spans="1:15" x14ac:dyDescent="0.4">
      <c r="A2842">
        <v>2827</v>
      </c>
      <c r="B2842" s="63">
        <v>41263</v>
      </c>
      <c r="C2842" s="37">
        <v>144.38000500000001</v>
      </c>
      <c r="D2842" s="37">
        <v>145.13999899999999</v>
      </c>
      <c r="E2842" s="37">
        <v>143.979996</v>
      </c>
      <c r="F2842" s="37">
        <v>145.11999499999999</v>
      </c>
      <c r="G2842" s="38">
        <v>168487000</v>
      </c>
      <c r="H2842" s="37">
        <v>117.886894</v>
      </c>
      <c r="I2842" s="41">
        <f t="shared" si="325"/>
        <v>0.81234080803269049</v>
      </c>
      <c r="J2842" s="41">
        <f t="shared" ca="1" si="326"/>
        <v>1</v>
      </c>
      <c r="K2842" s="37">
        <f t="shared" si="327"/>
        <v>117.29</v>
      </c>
      <c r="L2842" s="37">
        <f t="shared" si="328"/>
        <v>117.9</v>
      </c>
      <c r="M2842" s="37">
        <f t="shared" si="329"/>
        <v>116.96</v>
      </c>
      <c r="N2842" s="37">
        <f t="shared" si="330"/>
        <v>117.89</v>
      </c>
      <c r="O2842" s="38">
        <f t="shared" ca="1" si="331"/>
        <v>168487000</v>
      </c>
    </row>
    <row r="2843" spans="1:15" x14ac:dyDescent="0.4">
      <c r="A2843">
        <v>2828</v>
      </c>
      <c r="B2843" s="63">
        <v>41262</v>
      </c>
      <c r="C2843" s="37">
        <v>145.529999</v>
      </c>
      <c r="D2843" s="37">
        <v>145.58000200000001</v>
      </c>
      <c r="E2843" s="37">
        <v>144.240005</v>
      </c>
      <c r="F2843" s="37">
        <v>144.28999300000001</v>
      </c>
      <c r="G2843" s="38">
        <v>150895400</v>
      </c>
      <c r="H2843" s="37">
        <v>117.212692</v>
      </c>
      <c r="I2843" s="41">
        <f t="shared" si="325"/>
        <v>0.81234110254617586</v>
      </c>
      <c r="J2843" s="41">
        <f t="shared" ca="1" si="326"/>
        <v>1</v>
      </c>
      <c r="K2843" s="37">
        <f t="shared" si="327"/>
        <v>118.22</v>
      </c>
      <c r="L2843" s="37">
        <f t="shared" si="328"/>
        <v>118.26</v>
      </c>
      <c r="M2843" s="37">
        <f t="shared" si="329"/>
        <v>117.17</v>
      </c>
      <c r="N2843" s="37">
        <f t="shared" si="330"/>
        <v>117.21</v>
      </c>
      <c r="O2843" s="38">
        <f t="shared" ca="1" si="331"/>
        <v>150895400</v>
      </c>
    </row>
    <row r="2844" spans="1:15" x14ac:dyDescent="0.4">
      <c r="A2844">
        <v>2829</v>
      </c>
      <c r="B2844" s="63">
        <v>41261</v>
      </c>
      <c r="C2844" s="37">
        <v>144</v>
      </c>
      <c r="D2844" s="37">
        <v>145.5</v>
      </c>
      <c r="E2844" s="37">
        <v>143.78999300000001</v>
      </c>
      <c r="F2844" s="37">
        <v>145.36999499999999</v>
      </c>
      <c r="G2844" s="38">
        <v>177762800</v>
      </c>
      <c r="H2844" s="37">
        <v>118.08998099999999</v>
      </c>
      <c r="I2844" s="41">
        <f t="shared" si="325"/>
        <v>0.8123408204010738</v>
      </c>
      <c r="J2844" s="41">
        <f t="shared" ca="1" si="326"/>
        <v>1</v>
      </c>
      <c r="K2844" s="37">
        <f t="shared" si="327"/>
        <v>116.98</v>
      </c>
      <c r="L2844" s="37">
        <f t="shared" si="328"/>
        <v>118.2</v>
      </c>
      <c r="M2844" s="37">
        <f t="shared" si="329"/>
        <v>116.81</v>
      </c>
      <c r="N2844" s="37">
        <f t="shared" si="330"/>
        <v>118.09</v>
      </c>
      <c r="O2844" s="38">
        <f t="shared" ca="1" si="331"/>
        <v>177762800</v>
      </c>
    </row>
    <row r="2845" spans="1:15" x14ac:dyDescent="0.4">
      <c r="A2845">
        <v>2830</v>
      </c>
      <c r="B2845" s="63">
        <v>41260</v>
      </c>
      <c r="C2845" s="37">
        <v>142.470001</v>
      </c>
      <c r="D2845" s="37">
        <v>143.85000600000001</v>
      </c>
      <c r="E2845" s="37">
        <v>142.429993</v>
      </c>
      <c r="F2845" s="37">
        <v>143.770004</v>
      </c>
      <c r="G2845" s="38">
        <v>143238200</v>
      </c>
      <c r="H2845" s="37">
        <v>116.79025300000001</v>
      </c>
      <c r="I2845" s="41">
        <f t="shared" si="325"/>
        <v>0.81234088996756237</v>
      </c>
      <c r="J2845" s="41">
        <f t="shared" ca="1" si="326"/>
        <v>1</v>
      </c>
      <c r="K2845" s="37">
        <f t="shared" si="327"/>
        <v>115.73</v>
      </c>
      <c r="L2845" s="37">
        <f t="shared" si="328"/>
        <v>116.86</v>
      </c>
      <c r="M2845" s="37">
        <f t="shared" si="329"/>
        <v>115.7</v>
      </c>
      <c r="N2845" s="37">
        <f t="shared" si="330"/>
        <v>116.79</v>
      </c>
      <c r="O2845" s="38">
        <f t="shared" ca="1" si="331"/>
        <v>143238200</v>
      </c>
    </row>
    <row r="2846" spans="1:15" x14ac:dyDescent="0.4">
      <c r="A2846">
        <v>2831</v>
      </c>
      <c r="B2846" s="63">
        <v>41257</v>
      </c>
      <c r="C2846" s="37">
        <v>142.320007</v>
      </c>
      <c r="D2846" s="37">
        <v>142.58000200000001</v>
      </c>
      <c r="E2846" s="37">
        <v>141.88000500000001</v>
      </c>
      <c r="F2846" s="37">
        <v>142.10000600000001</v>
      </c>
      <c r="G2846" s="38">
        <v>137701700</v>
      </c>
      <c r="H2846" s="37">
        <v>115.433632</v>
      </c>
      <c r="I2846" s="41">
        <f t="shared" si="325"/>
        <v>0.81234079610102194</v>
      </c>
      <c r="J2846" s="41">
        <f t="shared" ca="1" si="326"/>
        <v>1</v>
      </c>
      <c r="K2846" s="37">
        <f t="shared" si="327"/>
        <v>115.61</v>
      </c>
      <c r="L2846" s="37">
        <f t="shared" si="328"/>
        <v>115.82</v>
      </c>
      <c r="M2846" s="37">
        <f t="shared" si="329"/>
        <v>115.25</v>
      </c>
      <c r="N2846" s="37">
        <f t="shared" si="330"/>
        <v>115.43</v>
      </c>
      <c r="O2846" s="38">
        <f t="shared" ca="1" si="331"/>
        <v>137701700</v>
      </c>
    </row>
    <row r="2847" spans="1:15" x14ac:dyDescent="0.4">
      <c r="A2847">
        <v>2832</v>
      </c>
      <c r="B2847" s="63">
        <v>41256</v>
      </c>
      <c r="C2847" s="37">
        <v>143.41999799999999</v>
      </c>
      <c r="D2847" s="37">
        <v>143.83000200000001</v>
      </c>
      <c r="E2847" s="37">
        <v>142.270004</v>
      </c>
      <c r="F2847" s="37">
        <v>142.63000500000001</v>
      </c>
      <c r="G2847" s="38">
        <v>135715000</v>
      </c>
      <c r="H2847" s="37">
        <v>115.86417400000001</v>
      </c>
      <c r="I2847" s="41">
        <f t="shared" si="325"/>
        <v>0.81234081145829029</v>
      </c>
      <c r="J2847" s="41">
        <f t="shared" ca="1" si="326"/>
        <v>1</v>
      </c>
      <c r="K2847" s="37">
        <f t="shared" si="327"/>
        <v>116.51</v>
      </c>
      <c r="L2847" s="37">
        <f t="shared" si="328"/>
        <v>116.84</v>
      </c>
      <c r="M2847" s="37">
        <f t="shared" si="329"/>
        <v>115.57</v>
      </c>
      <c r="N2847" s="37">
        <f t="shared" si="330"/>
        <v>115.86</v>
      </c>
      <c r="O2847" s="38">
        <f t="shared" ca="1" si="331"/>
        <v>135715000</v>
      </c>
    </row>
    <row r="2848" spans="1:15" x14ac:dyDescent="0.4">
      <c r="A2848">
        <v>2833</v>
      </c>
      <c r="B2848" s="63">
        <v>41255</v>
      </c>
      <c r="C2848" s="37">
        <v>144</v>
      </c>
      <c r="D2848" s="37">
        <v>144.550003</v>
      </c>
      <c r="E2848" s="37">
        <v>143.30999800000001</v>
      </c>
      <c r="F2848" s="37">
        <v>143.509995</v>
      </c>
      <c r="G2848" s="38">
        <v>145880100</v>
      </c>
      <c r="H2848" s="37">
        <v>116.579033</v>
      </c>
      <c r="I2848" s="41">
        <f t="shared" si="325"/>
        <v>0.81234086169398856</v>
      </c>
      <c r="J2848" s="41">
        <f t="shared" ca="1" si="326"/>
        <v>1</v>
      </c>
      <c r="K2848" s="37">
        <f t="shared" si="327"/>
        <v>116.98</v>
      </c>
      <c r="L2848" s="37">
        <f t="shared" si="328"/>
        <v>117.42</v>
      </c>
      <c r="M2848" s="37">
        <f t="shared" si="329"/>
        <v>116.42</v>
      </c>
      <c r="N2848" s="37">
        <f t="shared" si="330"/>
        <v>116.58</v>
      </c>
      <c r="O2848" s="38">
        <f t="shared" ca="1" si="331"/>
        <v>145880100</v>
      </c>
    </row>
    <row r="2849" spans="1:15" x14ac:dyDescent="0.4">
      <c r="A2849">
        <v>2834</v>
      </c>
      <c r="B2849" s="63">
        <v>41254</v>
      </c>
      <c r="C2849" s="37">
        <v>143.05999800000001</v>
      </c>
      <c r="D2849" s="37">
        <v>144.11000100000001</v>
      </c>
      <c r="E2849" s="37">
        <v>142.990005</v>
      </c>
      <c r="F2849" s="37">
        <v>143.44000199999999</v>
      </c>
      <c r="G2849" s="38">
        <v>152570400</v>
      </c>
      <c r="H2849" s="37">
        <v>116.522194</v>
      </c>
      <c r="I2849" s="41">
        <f t="shared" si="325"/>
        <v>0.81234099536613225</v>
      </c>
      <c r="J2849" s="41">
        <f t="shared" ca="1" si="326"/>
        <v>1</v>
      </c>
      <c r="K2849" s="37">
        <f t="shared" si="327"/>
        <v>116.21</v>
      </c>
      <c r="L2849" s="37">
        <f t="shared" si="328"/>
        <v>117.07</v>
      </c>
      <c r="M2849" s="37">
        <f t="shared" si="329"/>
        <v>116.16</v>
      </c>
      <c r="N2849" s="37">
        <f t="shared" si="330"/>
        <v>116.52</v>
      </c>
      <c r="O2849" s="38">
        <f t="shared" ca="1" si="331"/>
        <v>152570400</v>
      </c>
    </row>
    <row r="2850" spans="1:15" x14ac:dyDescent="0.4">
      <c r="A2850">
        <v>2835</v>
      </c>
      <c r="B2850" s="63">
        <v>41253</v>
      </c>
      <c r="C2850" s="37">
        <v>142.21000699999999</v>
      </c>
      <c r="D2850" s="37">
        <v>142.80999800000001</v>
      </c>
      <c r="E2850" s="37">
        <v>142.14999399999999</v>
      </c>
      <c r="F2850" s="37">
        <v>142.470001</v>
      </c>
      <c r="G2850" s="38">
        <v>98840700</v>
      </c>
      <c r="H2850" s="37">
        <v>115.734177</v>
      </c>
      <c r="I2850" s="41">
        <f t="shared" si="325"/>
        <v>0.81234067654705788</v>
      </c>
      <c r="J2850" s="41">
        <f t="shared" ca="1" si="326"/>
        <v>1</v>
      </c>
      <c r="K2850" s="37">
        <f t="shared" si="327"/>
        <v>115.52</v>
      </c>
      <c r="L2850" s="37">
        <f t="shared" si="328"/>
        <v>116.01</v>
      </c>
      <c r="M2850" s="37">
        <f t="shared" si="329"/>
        <v>115.47</v>
      </c>
      <c r="N2850" s="37">
        <f t="shared" si="330"/>
        <v>115.73</v>
      </c>
      <c r="O2850" s="38">
        <f t="shared" ca="1" si="331"/>
        <v>98840700</v>
      </c>
    </row>
    <row r="2851" spans="1:15" x14ac:dyDescent="0.4">
      <c r="A2851">
        <v>2836</v>
      </c>
      <c r="B2851" s="63">
        <v>41250</v>
      </c>
      <c r="C2851" s="37">
        <v>142.529999</v>
      </c>
      <c r="D2851" s="37">
        <v>142.69000199999999</v>
      </c>
      <c r="E2851" s="37">
        <v>141.66999799999999</v>
      </c>
      <c r="F2851" s="37">
        <v>142.41000399999999</v>
      </c>
      <c r="G2851" s="38">
        <v>108726400</v>
      </c>
      <c r="H2851" s="37">
        <v>115.685478</v>
      </c>
      <c r="I2851" s="41">
        <f t="shared" si="325"/>
        <v>0.81234095042929721</v>
      </c>
      <c r="J2851" s="41">
        <f t="shared" ca="1" si="326"/>
        <v>1</v>
      </c>
      <c r="K2851" s="37">
        <f t="shared" si="327"/>
        <v>115.78</v>
      </c>
      <c r="L2851" s="37">
        <f t="shared" si="328"/>
        <v>115.91</v>
      </c>
      <c r="M2851" s="37">
        <f t="shared" si="329"/>
        <v>115.08</v>
      </c>
      <c r="N2851" s="37">
        <f t="shared" si="330"/>
        <v>115.69</v>
      </c>
      <c r="O2851" s="38">
        <f t="shared" ca="1" si="331"/>
        <v>108726400</v>
      </c>
    </row>
    <row r="2852" spans="1:15" x14ac:dyDescent="0.4">
      <c r="A2852">
        <v>2837</v>
      </c>
      <c r="B2852" s="63">
        <v>41249</v>
      </c>
      <c r="C2852" s="37">
        <v>141.36999499999999</v>
      </c>
      <c r="D2852" s="37">
        <v>142.03999300000001</v>
      </c>
      <c r="E2852" s="37">
        <v>141.16000399999999</v>
      </c>
      <c r="F2852" s="37">
        <v>141.979996</v>
      </c>
      <c r="G2852" s="38">
        <v>103220600</v>
      </c>
      <c r="H2852" s="37">
        <v>115.33614300000001</v>
      </c>
      <c r="I2852" s="41">
        <f t="shared" si="325"/>
        <v>0.81234079623442168</v>
      </c>
      <c r="J2852" s="41">
        <f t="shared" ca="1" si="326"/>
        <v>1</v>
      </c>
      <c r="K2852" s="37">
        <f t="shared" si="327"/>
        <v>114.84</v>
      </c>
      <c r="L2852" s="37">
        <f t="shared" si="328"/>
        <v>115.38</v>
      </c>
      <c r="M2852" s="37">
        <f t="shared" si="329"/>
        <v>114.67</v>
      </c>
      <c r="N2852" s="37">
        <f t="shared" si="330"/>
        <v>115.34</v>
      </c>
      <c r="O2852" s="38">
        <f t="shared" ca="1" si="331"/>
        <v>103220600</v>
      </c>
    </row>
    <row r="2853" spans="1:15" x14ac:dyDescent="0.4">
      <c r="A2853">
        <v>2838</v>
      </c>
      <c r="B2853" s="63">
        <v>41248</v>
      </c>
      <c r="C2853" s="37">
        <v>141.36999499999999</v>
      </c>
      <c r="D2853" s="37">
        <v>142.16000399999999</v>
      </c>
      <c r="E2853" s="37">
        <v>140.36999499999999</v>
      </c>
      <c r="F2853" s="37">
        <v>141.5</v>
      </c>
      <c r="G2853" s="38">
        <v>147300500</v>
      </c>
      <c r="H2853" s="37">
        <v>114.94620500000001</v>
      </c>
      <c r="I2853" s="41">
        <f t="shared" si="325"/>
        <v>0.81234067137809196</v>
      </c>
      <c r="J2853" s="41">
        <f t="shared" ca="1" si="326"/>
        <v>1</v>
      </c>
      <c r="K2853" s="37">
        <f t="shared" si="327"/>
        <v>114.84</v>
      </c>
      <c r="L2853" s="37">
        <f t="shared" si="328"/>
        <v>115.48</v>
      </c>
      <c r="M2853" s="37">
        <f t="shared" si="329"/>
        <v>114.03</v>
      </c>
      <c r="N2853" s="37">
        <f t="shared" si="330"/>
        <v>114.95</v>
      </c>
      <c r="O2853" s="38">
        <f t="shared" ca="1" si="331"/>
        <v>147300500</v>
      </c>
    </row>
    <row r="2854" spans="1:15" x14ac:dyDescent="0.4">
      <c r="A2854">
        <v>2839</v>
      </c>
      <c r="B2854" s="63">
        <v>41247</v>
      </c>
      <c r="C2854" s="37">
        <v>141.44000199999999</v>
      </c>
      <c r="D2854" s="37">
        <v>141.86999499999999</v>
      </c>
      <c r="E2854" s="37">
        <v>140.86999499999999</v>
      </c>
      <c r="F2854" s="37">
        <v>141.25</v>
      </c>
      <c r="G2854" s="38">
        <v>127512200</v>
      </c>
      <c r="H2854" s="37">
        <v>114.74314099999999</v>
      </c>
      <c r="I2854" s="41">
        <f t="shared" si="325"/>
        <v>0.81234082123893803</v>
      </c>
      <c r="J2854" s="41">
        <f t="shared" ca="1" si="326"/>
        <v>1</v>
      </c>
      <c r="K2854" s="37">
        <f t="shared" si="327"/>
        <v>114.9</v>
      </c>
      <c r="L2854" s="37">
        <f t="shared" si="328"/>
        <v>115.25</v>
      </c>
      <c r="M2854" s="37">
        <f t="shared" si="329"/>
        <v>114.43</v>
      </c>
      <c r="N2854" s="37">
        <f t="shared" si="330"/>
        <v>114.74</v>
      </c>
      <c r="O2854" s="38">
        <f t="shared" ca="1" si="331"/>
        <v>127512200</v>
      </c>
    </row>
    <row r="2855" spans="1:15" x14ac:dyDescent="0.4">
      <c r="A2855">
        <v>2840</v>
      </c>
      <c r="B2855" s="63">
        <v>41246</v>
      </c>
      <c r="C2855" s="37">
        <v>142.800003</v>
      </c>
      <c r="D2855" s="37">
        <v>142.91999799999999</v>
      </c>
      <c r="E2855" s="37">
        <v>141.33999600000001</v>
      </c>
      <c r="F2855" s="37">
        <v>141.449997</v>
      </c>
      <c r="G2855" s="38">
        <v>124656300</v>
      </c>
      <c r="H2855" s="37">
        <v>114.905624</v>
      </c>
      <c r="I2855" s="41">
        <f t="shared" si="325"/>
        <v>0.81234094335116891</v>
      </c>
      <c r="J2855" s="41">
        <f t="shared" ca="1" si="326"/>
        <v>1</v>
      </c>
      <c r="K2855" s="37">
        <f t="shared" si="327"/>
        <v>116</v>
      </c>
      <c r="L2855" s="37">
        <f t="shared" si="328"/>
        <v>116.1</v>
      </c>
      <c r="M2855" s="37">
        <f t="shared" si="329"/>
        <v>114.82</v>
      </c>
      <c r="N2855" s="37">
        <f t="shared" si="330"/>
        <v>114.91</v>
      </c>
      <c r="O2855" s="38">
        <f t="shared" ca="1" si="331"/>
        <v>124656300</v>
      </c>
    </row>
    <row r="2856" spans="1:15" x14ac:dyDescent="0.4">
      <c r="A2856">
        <v>2841</v>
      </c>
      <c r="B2856" s="63">
        <v>41243</v>
      </c>
      <c r="C2856" s="37">
        <v>142.13999899999999</v>
      </c>
      <c r="D2856" s="37">
        <v>142.41999799999999</v>
      </c>
      <c r="E2856" s="37">
        <v>141.66000399999999</v>
      </c>
      <c r="F2856" s="37">
        <v>142.14999399999999</v>
      </c>
      <c r="G2856" s="38">
        <v>136568300</v>
      </c>
      <c r="H2856" s="37">
        <v>115.474236</v>
      </c>
      <c r="I2856" s="41">
        <f t="shared" si="325"/>
        <v>0.81234077294438722</v>
      </c>
      <c r="J2856" s="41">
        <f t="shared" ca="1" si="326"/>
        <v>1</v>
      </c>
      <c r="K2856" s="37">
        <f t="shared" si="327"/>
        <v>115.47</v>
      </c>
      <c r="L2856" s="37">
        <f t="shared" si="328"/>
        <v>115.69</v>
      </c>
      <c r="M2856" s="37">
        <f t="shared" si="329"/>
        <v>115.08</v>
      </c>
      <c r="N2856" s="37">
        <f t="shared" si="330"/>
        <v>115.47</v>
      </c>
      <c r="O2856" s="38">
        <f t="shared" ca="1" si="331"/>
        <v>136568300</v>
      </c>
    </row>
    <row r="2857" spans="1:15" x14ac:dyDescent="0.4">
      <c r="A2857">
        <v>2842</v>
      </c>
      <c r="B2857" s="63">
        <v>41242</v>
      </c>
      <c r="C2857" s="37">
        <v>141.990005</v>
      </c>
      <c r="D2857" s="37">
        <v>142.509995</v>
      </c>
      <c r="E2857" s="37">
        <v>141.36999499999999</v>
      </c>
      <c r="F2857" s="37">
        <v>142.11999499999999</v>
      </c>
      <c r="G2857" s="38">
        <v>151085900</v>
      </c>
      <c r="H2857" s="37">
        <v>115.449898</v>
      </c>
      <c r="I2857" s="41">
        <f t="shared" si="325"/>
        <v>0.81234099396077242</v>
      </c>
      <c r="J2857" s="41">
        <f t="shared" ca="1" si="326"/>
        <v>1</v>
      </c>
      <c r="K2857" s="37">
        <f t="shared" si="327"/>
        <v>115.34</v>
      </c>
      <c r="L2857" s="37">
        <f t="shared" si="328"/>
        <v>115.77</v>
      </c>
      <c r="M2857" s="37">
        <f t="shared" si="329"/>
        <v>114.84</v>
      </c>
      <c r="N2857" s="37">
        <f t="shared" si="330"/>
        <v>115.45</v>
      </c>
      <c r="O2857" s="38">
        <f t="shared" ca="1" si="331"/>
        <v>151085900</v>
      </c>
    </row>
    <row r="2858" spans="1:15" x14ac:dyDescent="0.4">
      <c r="A2858">
        <v>2843</v>
      </c>
      <c r="B2858" s="63">
        <v>41241</v>
      </c>
      <c r="C2858" s="37">
        <v>139.759995</v>
      </c>
      <c r="D2858" s="37">
        <v>141.53999300000001</v>
      </c>
      <c r="E2858" s="37">
        <v>139</v>
      </c>
      <c r="F2858" s="37">
        <v>141.46000699999999</v>
      </c>
      <c r="G2858" s="38">
        <v>177086500</v>
      </c>
      <c r="H2858" s="37">
        <v>114.913719</v>
      </c>
      <c r="I2858" s="41">
        <f t="shared" si="325"/>
        <v>0.81234068509554092</v>
      </c>
      <c r="J2858" s="41">
        <f t="shared" ca="1" si="326"/>
        <v>1</v>
      </c>
      <c r="K2858" s="37">
        <f t="shared" si="327"/>
        <v>113.53</v>
      </c>
      <c r="L2858" s="37">
        <f t="shared" si="328"/>
        <v>114.98</v>
      </c>
      <c r="M2858" s="37">
        <f t="shared" si="329"/>
        <v>112.92</v>
      </c>
      <c r="N2858" s="37">
        <f t="shared" si="330"/>
        <v>114.91</v>
      </c>
      <c r="O2858" s="38">
        <f t="shared" ca="1" si="331"/>
        <v>177086500</v>
      </c>
    </row>
    <row r="2859" spans="1:15" x14ac:dyDescent="0.4">
      <c r="A2859">
        <v>2844</v>
      </c>
      <c r="B2859" s="63">
        <v>41240</v>
      </c>
      <c r="C2859" s="37">
        <v>140.91000399999999</v>
      </c>
      <c r="D2859" s="37">
        <v>141.38999899999999</v>
      </c>
      <c r="E2859" s="37">
        <v>140.240005</v>
      </c>
      <c r="F2859" s="37">
        <v>140.33000200000001</v>
      </c>
      <c r="G2859" s="38">
        <v>128646200</v>
      </c>
      <c r="H2859" s="37">
        <v>113.99580400000001</v>
      </c>
      <c r="I2859" s="41">
        <f t="shared" si="325"/>
        <v>0.81234092763712784</v>
      </c>
      <c r="J2859" s="41">
        <f t="shared" ca="1" si="326"/>
        <v>1</v>
      </c>
      <c r="K2859" s="37">
        <f t="shared" si="327"/>
        <v>114.47</v>
      </c>
      <c r="L2859" s="37">
        <f t="shared" si="328"/>
        <v>114.86</v>
      </c>
      <c r="M2859" s="37">
        <f t="shared" si="329"/>
        <v>113.92</v>
      </c>
      <c r="N2859" s="37">
        <f t="shared" si="330"/>
        <v>114</v>
      </c>
      <c r="O2859" s="38">
        <f t="shared" ca="1" si="331"/>
        <v>128646200</v>
      </c>
    </row>
    <row r="2860" spans="1:15" x14ac:dyDescent="0.4">
      <c r="A2860">
        <v>2845</v>
      </c>
      <c r="B2860" s="63">
        <v>41239</v>
      </c>
      <c r="C2860" s="37">
        <v>140.64999399999999</v>
      </c>
      <c r="D2860" s="37">
        <v>141.36000100000001</v>
      </c>
      <c r="E2860" s="37">
        <v>140.19000199999999</v>
      </c>
      <c r="F2860" s="37">
        <v>141.050003</v>
      </c>
      <c r="G2860" s="38">
        <v>100124400</v>
      </c>
      <c r="H2860" s="37">
        <v>114.580681</v>
      </c>
      <c r="I2860" s="41">
        <f t="shared" si="325"/>
        <v>0.81234086184315779</v>
      </c>
      <c r="J2860" s="41">
        <f t="shared" ca="1" si="326"/>
        <v>1</v>
      </c>
      <c r="K2860" s="37">
        <f t="shared" si="327"/>
        <v>114.26</v>
      </c>
      <c r="L2860" s="37">
        <f t="shared" si="328"/>
        <v>114.83</v>
      </c>
      <c r="M2860" s="37">
        <f t="shared" si="329"/>
        <v>113.88</v>
      </c>
      <c r="N2860" s="37">
        <f t="shared" si="330"/>
        <v>114.58</v>
      </c>
      <c r="O2860" s="38">
        <f t="shared" ca="1" si="331"/>
        <v>100124400</v>
      </c>
    </row>
    <row r="2861" spans="1:15" x14ac:dyDescent="0.4">
      <c r="A2861">
        <v>2846</v>
      </c>
      <c r="B2861" s="63">
        <v>41236</v>
      </c>
      <c r="C2861" s="37">
        <v>140.13000500000001</v>
      </c>
      <c r="D2861" s="37">
        <v>141.39999399999999</v>
      </c>
      <c r="E2861" s="37">
        <v>140.03999300000001</v>
      </c>
      <c r="F2861" s="37">
        <v>141.35000600000001</v>
      </c>
      <c r="G2861" s="38">
        <v>65409200</v>
      </c>
      <c r="H2861" s="37">
        <v>114.824371</v>
      </c>
      <c r="I2861" s="41">
        <f t="shared" si="325"/>
        <v>0.81234075787729354</v>
      </c>
      <c r="J2861" s="41">
        <f t="shared" ca="1" si="326"/>
        <v>1</v>
      </c>
      <c r="K2861" s="37">
        <f t="shared" si="327"/>
        <v>113.83</v>
      </c>
      <c r="L2861" s="37">
        <f t="shared" si="328"/>
        <v>114.86</v>
      </c>
      <c r="M2861" s="37">
        <f t="shared" si="329"/>
        <v>113.76</v>
      </c>
      <c r="N2861" s="37">
        <f t="shared" si="330"/>
        <v>114.82</v>
      </c>
      <c r="O2861" s="38">
        <f t="shared" ca="1" si="331"/>
        <v>65409200</v>
      </c>
    </row>
    <row r="2862" spans="1:15" x14ac:dyDescent="0.4">
      <c r="A2862">
        <v>2847</v>
      </c>
      <c r="B2862" s="63">
        <v>41234</v>
      </c>
      <c r="C2862" s="37">
        <v>139.30999800000001</v>
      </c>
      <c r="D2862" s="37">
        <v>139.570007</v>
      </c>
      <c r="E2862" s="37">
        <v>139.029999</v>
      </c>
      <c r="F2862" s="37">
        <v>139.449997</v>
      </c>
      <c r="G2862" s="38">
        <v>81710800</v>
      </c>
      <c r="H2862" s="37">
        <v>113.280975</v>
      </c>
      <c r="I2862" s="41">
        <f t="shared" si="325"/>
        <v>0.81234117918267146</v>
      </c>
      <c r="J2862" s="41">
        <f t="shared" ca="1" si="326"/>
        <v>1</v>
      </c>
      <c r="K2862" s="37">
        <f t="shared" si="327"/>
        <v>113.17</v>
      </c>
      <c r="L2862" s="37">
        <f t="shared" si="328"/>
        <v>113.38</v>
      </c>
      <c r="M2862" s="37">
        <f t="shared" si="329"/>
        <v>112.94</v>
      </c>
      <c r="N2862" s="37">
        <f t="shared" si="330"/>
        <v>113.28</v>
      </c>
      <c r="O2862" s="38">
        <f t="shared" ca="1" si="331"/>
        <v>81710800</v>
      </c>
    </row>
    <row r="2863" spans="1:15" x14ac:dyDescent="0.4">
      <c r="A2863">
        <v>2848</v>
      </c>
      <c r="B2863" s="63">
        <v>41233</v>
      </c>
      <c r="C2863" s="37">
        <v>138.91000399999999</v>
      </c>
      <c r="D2863" s="37">
        <v>139.41999799999999</v>
      </c>
      <c r="E2863" s="37">
        <v>138.08000200000001</v>
      </c>
      <c r="F2863" s="37">
        <v>139.19000199999999</v>
      </c>
      <c r="G2863" s="38">
        <v>119807400</v>
      </c>
      <c r="H2863" s="37">
        <v>113.069748</v>
      </c>
      <c r="I2863" s="41">
        <f t="shared" si="325"/>
        <v>0.81234101857402097</v>
      </c>
      <c r="J2863" s="41">
        <f t="shared" ca="1" si="326"/>
        <v>1</v>
      </c>
      <c r="K2863" s="37">
        <f t="shared" si="327"/>
        <v>112.84</v>
      </c>
      <c r="L2863" s="37">
        <f t="shared" si="328"/>
        <v>113.26</v>
      </c>
      <c r="M2863" s="37">
        <f t="shared" si="329"/>
        <v>112.17</v>
      </c>
      <c r="N2863" s="37">
        <f t="shared" si="330"/>
        <v>113.07</v>
      </c>
      <c r="O2863" s="38">
        <f t="shared" ca="1" si="331"/>
        <v>119807400</v>
      </c>
    </row>
    <row r="2864" spans="1:15" x14ac:dyDescent="0.4">
      <c r="A2864">
        <v>2849</v>
      </c>
      <c r="B2864" s="63">
        <v>41232</v>
      </c>
      <c r="C2864" s="37">
        <v>137.89999399999999</v>
      </c>
      <c r="D2864" s="37">
        <v>139.14999399999999</v>
      </c>
      <c r="E2864" s="37">
        <v>136.41000399999999</v>
      </c>
      <c r="F2864" s="37">
        <v>139.13000500000001</v>
      </c>
      <c r="G2864" s="38">
        <v>151495800</v>
      </c>
      <c r="H2864" s="37">
        <v>113.020966</v>
      </c>
      <c r="I2864" s="41">
        <f t="shared" si="325"/>
        <v>0.81234070249620127</v>
      </c>
      <c r="J2864" s="41">
        <f t="shared" ca="1" si="326"/>
        <v>1</v>
      </c>
      <c r="K2864" s="37">
        <f t="shared" si="327"/>
        <v>112.02</v>
      </c>
      <c r="L2864" s="37">
        <f t="shared" si="328"/>
        <v>113.04</v>
      </c>
      <c r="M2864" s="37">
        <f t="shared" si="329"/>
        <v>110.81</v>
      </c>
      <c r="N2864" s="37">
        <f t="shared" si="330"/>
        <v>113.02</v>
      </c>
      <c r="O2864" s="38">
        <f t="shared" ca="1" si="331"/>
        <v>151495800</v>
      </c>
    </row>
    <row r="2865" spans="1:15" x14ac:dyDescent="0.4">
      <c r="A2865">
        <v>2850</v>
      </c>
      <c r="B2865" s="63">
        <v>41229</v>
      </c>
      <c r="C2865" s="37">
        <v>135.89999399999999</v>
      </c>
      <c r="D2865" s="37">
        <v>136.63999899999999</v>
      </c>
      <c r="E2865" s="37">
        <v>134.699997</v>
      </c>
      <c r="F2865" s="37">
        <v>136.36999499999999</v>
      </c>
      <c r="G2865" s="38">
        <v>239483900</v>
      </c>
      <c r="H2865" s="37">
        <v>110.778908</v>
      </c>
      <c r="I2865" s="41">
        <f t="shared" si="325"/>
        <v>0.8123407792161319</v>
      </c>
      <c r="J2865" s="41">
        <f t="shared" ca="1" si="326"/>
        <v>1</v>
      </c>
      <c r="K2865" s="37">
        <f t="shared" si="327"/>
        <v>110.4</v>
      </c>
      <c r="L2865" s="37">
        <f t="shared" si="328"/>
        <v>111</v>
      </c>
      <c r="M2865" s="37">
        <f t="shared" si="329"/>
        <v>109.42</v>
      </c>
      <c r="N2865" s="37">
        <f t="shared" si="330"/>
        <v>110.78</v>
      </c>
      <c r="O2865" s="38">
        <f t="shared" ca="1" si="331"/>
        <v>239483900</v>
      </c>
    </row>
    <row r="2866" spans="1:15" x14ac:dyDescent="0.4">
      <c r="A2866">
        <v>2851</v>
      </c>
      <c r="B2866" s="63">
        <v>41228</v>
      </c>
      <c r="C2866" s="37">
        <v>135.979996</v>
      </c>
      <c r="D2866" s="37">
        <v>136.490005</v>
      </c>
      <c r="E2866" s="37">
        <v>135.179993</v>
      </c>
      <c r="F2866" s="37">
        <v>135.699997</v>
      </c>
      <c r="G2866" s="38">
        <v>178128400</v>
      </c>
      <c r="H2866" s="37">
        <v>110.234619</v>
      </c>
      <c r="I2866" s="41">
        <f t="shared" si="325"/>
        <v>0.8123406148638308</v>
      </c>
      <c r="J2866" s="41">
        <f t="shared" ca="1" si="326"/>
        <v>1</v>
      </c>
      <c r="K2866" s="37">
        <f t="shared" si="327"/>
        <v>110.46</v>
      </c>
      <c r="L2866" s="37">
        <f t="shared" si="328"/>
        <v>110.88</v>
      </c>
      <c r="M2866" s="37">
        <f t="shared" si="329"/>
        <v>109.81</v>
      </c>
      <c r="N2866" s="37">
        <f t="shared" si="330"/>
        <v>110.23</v>
      </c>
      <c r="O2866" s="38">
        <f t="shared" ca="1" si="331"/>
        <v>178128400</v>
      </c>
    </row>
    <row r="2867" spans="1:15" x14ac:dyDescent="0.4">
      <c r="A2867">
        <v>2852</v>
      </c>
      <c r="B2867" s="63">
        <v>41227</v>
      </c>
      <c r="C2867" s="37">
        <v>138.21000699999999</v>
      </c>
      <c r="D2867" s="37">
        <v>138.429993</v>
      </c>
      <c r="E2867" s="37">
        <v>135.61999499999999</v>
      </c>
      <c r="F2867" s="37">
        <v>135.929993</v>
      </c>
      <c r="G2867" s="38">
        <v>191505000</v>
      </c>
      <c r="H2867" s="37">
        <v>110.42150100000001</v>
      </c>
      <c r="I2867" s="41">
        <f t="shared" si="325"/>
        <v>0.8123409599528193</v>
      </c>
      <c r="J2867" s="41">
        <f t="shared" ca="1" si="326"/>
        <v>1</v>
      </c>
      <c r="K2867" s="37">
        <f t="shared" si="327"/>
        <v>112.27</v>
      </c>
      <c r="L2867" s="37">
        <f t="shared" si="328"/>
        <v>112.45</v>
      </c>
      <c r="M2867" s="37">
        <f t="shared" si="329"/>
        <v>110.17</v>
      </c>
      <c r="N2867" s="37">
        <f t="shared" si="330"/>
        <v>110.42</v>
      </c>
      <c r="O2867" s="38">
        <f t="shared" ca="1" si="331"/>
        <v>191505000</v>
      </c>
    </row>
    <row r="2868" spans="1:15" x14ac:dyDescent="0.4">
      <c r="A2868">
        <v>2853</v>
      </c>
      <c r="B2868" s="63">
        <v>41226</v>
      </c>
      <c r="C2868" s="37">
        <v>137.53999300000001</v>
      </c>
      <c r="D2868" s="37">
        <v>139.25</v>
      </c>
      <c r="E2868" s="37">
        <v>137.36000100000001</v>
      </c>
      <c r="F2868" s="37">
        <v>137.78999300000001</v>
      </c>
      <c r="G2868" s="38">
        <v>123018300</v>
      </c>
      <c r="H2868" s="37">
        <v>111.93244900000001</v>
      </c>
      <c r="I2868" s="41">
        <f t="shared" si="325"/>
        <v>0.81234091506195227</v>
      </c>
      <c r="J2868" s="41">
        <f t="shared" ca="1" si="326"/>
        <v>1</v>
      </c>
      <c r="K2868" s="37">
        <f t="shared" si="327"/>
        <v>111.73</v>
      </c>
      <c r="L2868" s="37">
        <f t="shared" si="328"/>
        <v>113.12</v>
      </c>
      <c r="M2868" s="37">
        <f t="shared" si="329"/>
        <v>111.58</v>
      </c>
      <c r="N2868" s="37">
        <f t="shared" si="330"/>
        <v>111.93</v>
      </c>
      <c r="O2868" s="38">
        <f t="shared" ca="1" si="331"/>
        <v>123018300</v>
      </c>
    </row>
    <row r="2869" spans="1:15" x14ac:dyDescent="0.4">
      <c r="A2869">
        <v>2854</v>
      </c>
      <c r="B2869" s="63">
        <v>41225</v>
      </c>
      <c r="C2869" s="37">
        <v>138.58999600000001</v>
      </c>
      <c r="D2869" s="37">
        <v>138.80999800000001</v>
      </c>
      <c r="E2869" s="37">
        <v>137.96000699999999</v>
      </c>
      <c r="F2869" s="37">
        <v>138.270004</v>
      </c>
      <c r="G2869" s="38">
        <v>97677500</v>
      </c>
      <c r="H2869" s="37">
        <v>112.322365</v>
      </c>
      <c r="I2869" s="41">
        <f t="shared" si="325"/>
        <v>0.81234079518794255</v>
      </c>
      <c r="J2869" s="41">
        <f t="shared" ca="1" si="326"/>
        <v>1</v>
      </c>
      <c r="K2869" s="37">
        <f t="shared" si="327"/>
        <v>112.58</v>
      </c>
      <c r="L2869" s="37">
        <f t="shared" si="328"/>
        <v>112.76</v>
      </c>
      <c r="M2869" s="37">
        <f t="shared" si="329"/>
        <v>112.07</v>
      </c>
      <c r="N2869" s="37">
        <f t="shared" si="330"/>
        <v>112.32</v>
      </c>
      <c r="O2869" s="38">
        <f t="shared" ca="1" si="331"/>
        <v>97677500</v>
      </c>
    </row>
    <row r="2870" spans="1:15" x14ac:dyDescent="0.4">
      <c r="A2870">
        <v>2855</v>
      </c>
      <c r="B2870" s="63">
        <v>41222</v>
      </c>
      <c r="C2870" s="37">
        <v>137.61999499999999</v>
      </c>
      <c r="D2870" s="37">
        <v>139.44000199999999</v>
      </c>
      <c r="E2870" s="37">
        <v>137.550003</v>
      </c>
      <c r="F2870" s="37">
        <v>138.16000399999999</v>
      </c>
      <c r="G2870" s="38">
        <v>201055300</v>
      </c>
      <c r="H2870" s="37">
        <v>112.233009</v>
      </c>
      <c r="I2870" s="41">
        <f t="shared" si="325"/>
        <v>0.81234080595423264</v>
      </c>
      <c r="J2870" s="41">
        <f t="shared" ca="1" si="326"/>
        <v>1</v>
      </c>
      <c r="K2870" s="37">
        <f t="shared" si="327"/>
        <v>111.79</v>
      </c>
      <c r="L2870" s="37">
        <f t="shared" si="328"/>
        <v>113.27</v>
      </c>
      <c r="M2870" s="37">
        <f t="shared" si="329"/>
        <v>111.74</v>
      </c>
      <c r="N2870" s="37">
        <f t="shared" si="330"/>
        <v>112.23</v>
      </c>
      <c r="O2870" s="38">
        <f t="shared" ca="1" si="331"/>
        <v>201055300</v>
      </c>
    </row>
    <row r="2871" spans="1:15" x14ac:dyDescent="0.4">
      <c r="A2871">
        <v>2856</v>
      </c>
      <c r="B2871" s="63">
        <v>41221</v>
      </c>
      <c r="C2871" s="37">
        <v>139.699997</v>
      </c>
      <c r="D2871" s="37">
        <v>140.41000399999999</v>
      </c>
      <c r="E2871" s="37">
        <v>137.929993</v>
      </c>
      <c r="F2871" s="37">
        <v>138.03999300000001</v>
      </c>
      <c r="G2871" s="38">
        <v>181517300</v>
      </c>
      <c r="H2871" s="37">
        <v>112.13555100000001</v>
      </c>
      <c r="I2871" s="41">
        <f t="shared" si="325"/>
        <v>0.81234103655742718</v>
      </c>
      <c r="J2871" s="41">
        <f t="shared" ca="1" si="326"/>
        <v>1</v>
      </c>
      <c r="K2871" s="37">
        <f t="shared" si="327"/>
        <v>113.48</v>
      </c>
      <c r="L2871" s="37">
        <f t="shared" si="328"/>
        <v>114.06</v>
      </c>
      <c r="M2871" s="37">
        <f t="shared" si="329"/>
        <v>112.05</v>
      </c>
      <c r="N2871" s="37">
        <f t="shared" si="330"/>
        <v>112.14</v>
      </c>
      <c r="O2871" s="38">
        <f t="shared" ca="1" si="331"/>
        <v>181517300</v>
      </c>
    </row>
    <row r="2872" spans="1:15" x14ac:dyDescent="0.4">
      <c r="A2872">
        <v>2857</v>
      </c>
      <c r="B2872" s="63">
        <v>41220</v>
      </c>
      <c r="C2872" s="37">
        <v>141.66000399999999</v>
      </c>
      <c r="D2872" s="37">
        <v>141.679993</v>
      </c>
      <c r="E2872" s="37">
        <v>139.05999800000001</v>
      </c>
      <c r="F2872" s="37">
        <v>139.720001</v>
      </c>
      <c r="G2872" s="38">
        <v>264304500</v>
      </c>
      <c r="H2872" s="37">
        <v>113.500237</v>
      </c>
      <c r="I2872" s="41">
        <f t="shared" si="325"/>
        <v>0.81234065407714962</v>
      </c>
      <c r="J2872" s="41">
        <f t="shared" ca="1" si="326"/>
        <v>1</v>
      </c>
      <c r="K2872" s="37">
        <f t="shared" si="327"/>
        <v>115.08</v>
      </c>
      <c r="L2872" s="37">
        <f t="shared" si="328"/>
        <v>115.09</v>
      </c>
      <c r="M2872" s="37">
        <f t="shared" si="329"/>
        <v>112.96</v>
      </c>
      <c r="N2872" s="37">
        <f t="shared" si="330"/>
        <v>113.5</v>
      </c>
      <c r="O2872" s="38">
        <f t="shared" ca="1" si="331"/>
        <v>264304500</v>
      </c>
    </row>
    <row r="2873" spans="1:15" x14ac:dyDescent="0.4">
      <c r="A2873">
        <v>2858</v>
      </c>
      <c r="B2873" s="63">
        <v>41219</v>
      </c>
      <c r="C2873" s="37">
        <v>142.279999</v>
      </c>
      <c r="D2873" s="37">
        <v>143.520004</v>
      </c>
      <c r="E2873" s="37">
        <v>142.13000500000001</v>
      </c>
      <c r="F2873" s="37">
        <v>142.96000699999999</v>
      </c>
      <c r="G2873" s="38">
        <v>107068100</v>
      </c>
      <c r="H2873" s="37">
        <v>116.132256</v>
      </c>
      <c r="I2873" s="41">
        <f t="shared" si="325"/>
        <v>0.8123408667712223</v>
      </c>
      <c r="J2873" s="41">
        <f t="shared" ca="1" si="326"/>
        <v>1</v>
      </c>
      <c r="K2873" s="37">
        <f t="shared" si="327"/>
        <v>115.58</v>
      </c>
      <c r="L2873" s="37">
        <f t="shared" si="328"/>
        <v>116.59</v>
      </c>
      <c r="M2873" s="37">
        <f t="shared" si="329"/>
        <v>115.46</v>
      </c>
      <c r="N2873" s="37">
        <f t="shared" si="330"/>
        <v>116.13</v>
      </c>
      <c r="O2873" s="38">
        <f t="shared" ca="1" si="331"/>
        <v>107068100</v>
      </c>
    </row>
    <row r="2874" spans="1:15" x14ac:dyDescent="0.4">
      <c r="A2874">
        <v>2859</v>
      </c>
      <c r="B2874" s="63">
        <v>41218</v>
      </c>
      <c r="C2874" s="37">
        <v>141.35000600000001</v>
      </c>
      <c r="D2874" s="37">
        <v>142.16999799999999</v>
      </c>
      <c r="E2874" s="37">
        <v>140.929993</v>
      </c>
      <c r="F2874" s="37">
        <v>141.85000600000001</v>
      </c>
      <c r="G2874" s="38">
        <v>98378500</v>
      </c>
      <c r="H2874" s="37">
        <v>115.23056800000001</v>
      </c>
      <c r="I2874" s="41">
        <f t="shared" si="325"/>
        <v>0.81234094554779224</v>
      </c>
      <c r="J2874" s="41">
        <f t="shared" ca="1" si="326"/>
        <v>1</v>
      </c>
      <c r="K2874" s="37">
        <f t="shared" si="327"/>
        <v>114.82</v>
      </c>
      <c r="L2874" s="37">
        <f t="shared" si="328"/>
        <v>115.49</v>
      </c>
      <c r="M2874" s="37">
        <f t="shared" si="329"/>
        <v>114.48</v>
      </c>
      <c r="N2874" s="37">
        <f t="shared" si="330"/>
        <v>115.23</v>
      </c>
      <c r="O2874" s="38">
        <f t="shared" ca="1" si="331"/>
        <v>98378500</v>
      </c>
    </row>
    <row r="2875" spans="1:15" x14ac:dyDescent="0.4">
      <c r="A2875">
        <v>2860</v>
      </c>
      <c r="B2875" s="63">
        <v>41215</v>
      </c>
      <c r="C2875" s="37">
        <v>143.679993</v>
      </c>
      <c r="D2875" s="37">
        <v>143.720001</v>
      </c>
      <c r="E2875" s="37">
        <v>141.41000399999999</v>
      </c>
      <c r="F2875" s="37">
        <v>141.55999800000001</v>
      </c>
      <c r="G2875" s="38">
        <v>137702200</v>
      </c>
      <c r="H2875" s="37">
        <v>114.99494900000001</v>
      </c>
      <c r="I2875" s="41">
        <f t="shared" si="325"/>
        <v>0.81234070800142277</v>
      </c>
      <c r="J2875" s="41">
        <f t="shared" ca="1" si="326"/>
        <v>1</v>
      </c>
      <c r="K2875" s="37">
        <f t="shared" si="327"/>
        <v>116.72</v>
      </c>
      <c r="L2875" s="37">
        <f t="shared" si="328"/>
        <v>116.75</v>
      </c>
      <c r="M2875" s="37">
        <f t="shared" si="329"/>
        <v>114.87</v>
      </c>
      <c r="N2875" s="37">
        <f t="shared" si="330"/>
        <v>114.99</v>
      </c>
      <c r="O2875" s="38">
        <f t="shared" ca="1" si="331"/>
        <v>137702200</v>
      </c>
    </row>
    <row r="2876" spans="1:15" x14ac:dyDescent="0.4">
      <c r="A2876">
        <v>2861</v>
      </c>
      <c r="B2876" s="63">
        <v>41214</v>
      </c>
      <c r="C2876" s="37">
        <v>141.64999399999999</v>
      </c>
      <c r="D2876" s="37">
        <v>143.009995</v>
      </c>
      <c r="E2876" s="37">
        <v>141.520004</v>
      </c>
      <c r="F2876" s="37">
        <v>142.83000200000001</v>
      </c>
      <c r="G2876" s="38">
        <v>100995600</v>
      </c>
      <c r="H2876" s="37">
        <v>116.026672</v>
      </c>
      <c r="I2876" s="41">
        <f t="shared" si="325"/>
        <v>0.81234103742433605</v>
      </c>
      <c r="J2876" s="41">
        <f t="shared" ca="1" si="326"/>
        <v>1</v>
      </c>
      <c r="K2876" s="37">
        <f t="shared" si="327"/>
        <v>115.07</v>
      </c>
      <c r="L2876" s="37">
        <f t="shared" si="328"/>
        <v>116.17</v>
      </c>
      <c r="M2876" s="37">
        <f t="shared" si="329"/>
        <v>114.96</v>
      </c>
      <c r="N2876" s="37">
        <f t="shared" si="330"/>
        <v>116.03</v>
      </c>
      <c r="O2876" s="38">
        <f t="shared" ca="1" si="331"/>
        <v>100995600</v>
      </c>
    </row>
    <row r="2877" spans="1:15" x14ac:dyDescent="0.4">
      <c r="A2877">
        <v>2862</v>
      </c>
      <c r="B2877" s="63">
        <v>41213</v>
      </c>
      <c r="C2877" s="37">
        <v>141.85000600000001</v>
      </c>
      <c r="D2877" s="37">
        <v>142.029999</v>
      </c>
      <c r="E2877" s="37">
        <v>140.679993</v>
      </c>
      <c r="F2877" s="37">
        <v>141.35000600000001</v>
      </c>
      <c r="G2877" s="38">
        <v>103438500</v>
      </c>
      <c r="H2877" s="37">
        <v>114.824371</v>
      </c>
      <c r="I2877" s="41">
        <f t="shared" si="325"/>
        <v>0.81234075787729354</v>
      </c>
      <c r="J2877" s="41">
        <f t="shared" ca="1" si="326"/>
        <v>1</v>
      </c>
      <c r="K2877" s="37">
        <f t="shared" si="327"/>
        <v>115.23</v>
      </c>
      <c r="L2877" s="37">
        <f t="shared" si="328"/>
        <v>115.38</v>
      </c>
      <c r="M2877" s="37">
        <f t="shared" si="329"/>
        <v>114.28</v>
      </c>
      <c r="N2877" s="37">
        <f t="shared" si="330"/>
        <v>114.82</v>
      </c>
      <c r="O2877" s="38">
        <f t="shared" ca="1" si="331"/>
        <v>103438500</v>
      </c>
    </row>
    <row r="2878" spans="1:15" x14ac:dyDescent="0.4">
      <c r="A2878">
        <v>2863</v>
      </c>
      <c r="B2878" s="63">
        <v>41208</v>
      </c>
      <c r="C2878" s="37">
        <v>141.300003</v>
      </c>
      <c r="D2878" s="37">
        <v>141.83999600000001</v>
      </c>
      <c r="E2878" s="37">
        <v>140.38999899999999</v>
      </c>
      <c r="F2878" s="37">
        <v>141.35000600000001</v>
      </c>
      <c r="G2878" s="38">
        <v>146023500</v>
      </c>
      <c r="H2878" s="37">
        <v>114.824371</v>
      </c>
      <c r="I2878" s="41">
        <f t="shared" si="325"/>
        <v>0.81234075787729354</v>
      </c>
      <c r="J2878" s="41">
        <f t="shared" ca="1" si="326"/>
        <v>1</v>
      </c>
      <c r="K2878" s="37">
        <f t="shared" si="327"/>
        <v>114.78</v>
      </c>
      <c r="L2878" s="37">
        <f t="shared" si="328"/>
        <v>115.22</v>
      </c>
      <c r="M2878" s="37">
        <f t="shared" si="329"/>
        <v>114.04</v>
      </c>
      <c r="N2878" s="37">
        <f t="shared" si="330"/>
        <v>114.82</v>
      </c>
      <c r="O2878" s="38">
        <f t="shared" ca="1" si="331"/>
        <v>146023500</v>
      </c>
    </row>
    <row r="2879" spans="1:15" x14ac:dyDescent="0.4">
      <c r="A2879">
        <v>2864</v>
      </c>
      <c r="B2879" s="63">
        <v>41207</v>
      </c>
      <c r="C2879" s="37">
        <v>142.020004</v>
      </c>
      <c r="D2879" s="37">
        <v>142.279999</v>
      </c>
      <c r="E2879" s="37">
        <v>140.570007</v>
      </c>
      <c r="F2879" s="37">
        <v>141.429993</v>
      </c>
      <c r="G2879" s="38">
        <v>134457400</v>
      </c>
      <c r="H2879" s="37">
        <v>114.889351</v>
      </c>
      <c r="I2879" s="41">
        <f t="shared" si="325"/>
        <v>0.81234078120897601</v>
      </c>
      <c r="J2879" s="41">
        <f t="shared" ca="1" si="326"/>
        <v>1</v>
      </c>
      <c r="K2879" s="37">
        <f t="shared" si="327"/>
        <v>115.37</v>
      </c>
      <c r="L2879" s="37">
        <f t="shared" si="328"/>
        <v>115.58</v>
      </c>
      <c r="M2879" s="37">
        <f t="shared" si="329"/>
        <v>114.19</v>
      </c>
      <c r="N2879" s="37">
        <f t="shared" si="330"/>
        <v>114.89</v>
      </c>
      <c r="O2879" s="38">
        <f t="shared" ca="1" si="331"/>
        <v>134457400</v>
      </c>
    </row>
    <row r="2880" spans="1:15" x14ac:dyDescent="0.4">
      <c r="A2880">
        <v>2865</v>
      </c>
      <c r="B2880" s="63">
        <v>41206</v>
      </c>
      <c r="C2880" s="37">
        <v>141.929993</v>
      </c>
      <c r="D2880" s="37">
        <v>142.10000600000001</v>
      </c>
      <c r="E2880" s="37">
        <v>140.800003</v>
      </c>
      <c r="F2880" s="37">
        <v>141.020004</v>
      </c>
      <c r="G2880" s="38">
        <v>120179400</v>
      </c>
      <c r="H2880" s="37">
        <v>114.55630499999999</v>
      </c>
      <c r="I2880" s="41">
        <f t="shared" si="325"/>
        <v>0.81234081513712053</v>
      </c>
      <c r="J2880" s="41">
        <f t="shared" ca="1" si="326"/>
        <v>1</v>
      </c>
      <c r="K2880" s="37">
        <f t="shared" si="327"/>
        <v>115.3</v>
      </c>
      <c r="L2880" s="37">
        <f t="shared" si="328"/>
        <v>115.43</v>
      </c>
      <c r="M2880" s="37">
        <f t="shared" si="329"/>
        <v>114.38</v>
      </c>
      <c r="N2880" s="37">
        <f t="shared" si="330"/>
        <v>114.56</v>
      </c>
      <c r="O2880" s="38">
        <f t="shared" ca="1" si="331"/>
        <v>120179400</v>
      </c>
    </row>
    <row r="2881" spans="1:15" x14ac:dyDescent="0.4">
      <c r="A2881">
        <v>2866</v>
      </c>
      <c r="B2881" s="63">
        <v>41205</v>
      </c>
      <c r="C2881" s="37">
        <v>141.86000100000001</v>
      </c>
      <c r="D2881" s="37">
        <v>142.05999800000001</v>
      </c>
      <c r="E2881" s="37">
        <v>140.83000200000001</v>
      </c>
      <c r="F2881" s="37">
        <v>141.41999799999999</v>
      </c>
      <c r="G2881" s="38">
        <v>192056300</v>
      </c>
      <c r="H2881" s="37">
        <v>114.88125599999999</v>
      </c>
      <c r="I2881" s="41">
        <f t="shared" si="325"/>
        <v>0.81234095336361123</v>
      </c>
      <c r="J2881" s="41">
        <f t="shared" ca="1" si="326"/>
        <v>1</v>
      </c>
      <c r="K2881" s="37">
        <f t="shared" si="327"/>
        <v>115.24</v>
      </c>
      <c r="L2881" s="37">
        <f t="shared" si="328"/>
        <v>115.4</v>
      </c>
      <c r="M2881" s="37">
        <f t="shared" si="329"/>
        <v>114.4</v>
      </c>
      <c r="N2881" s="37">
        <f t="shared" si="330"/>
        <v>114.88</v>
      </c>
      <c r="O2881" s="38">
        <f t="shared" ca="1" si="331"/>
        <v>192056300</v>
      </c>
    </row>
    <row r="2882" spans="1:15" x14ac:dyDescent="0.4">
      <c r="A2882">
        <v>2867</v>
      </c>
      <c r="B2882" s="63">
        <v>41204</v>
      </c>
      <c r="C2882" s="37">
        <v>143.14999399999999</v>
      </c>
      <c r="D2882" s="37">
        <v>143.66999799999999</v>
      </c>
      <c r="E2882" s="37">
        <v>142.279999</v>
      </c>
      <c r="F2882" s="37">
        <v>143.41000399999999</v>
      </c>
      <c r="G2882" s="38">
        <v>125578600</v>
      </c>
      <c r="H2882" s="37">
        <v>116.497787</v>
      </c>
      <c r="I2882" s="41">
        <f t="shared" si="325"/>
        <v>0.81234072763849874</v>
      </c>
      <c r="J2882" s="41">
        <f t="shared" ca="1" si="326"/>
        <v>1</v>
      </c>
      <c r="K2882" s="37">
        <f t="shared" si="327"/>
        <v>116.29</v>
      </c>
      <c r="L2882" s="37">
        <f t="shared" si="328"/>
        <v>116.71</v>
      </c>
      <c r="M2882" s="37">
        <f t="shared" si="329"/>
        <v>115.58</v>
      </c>
      <c r="N2882" s="37">
        <f t="shared" si="330"/>
        <v>116.5</v>
      </c>
      <c r="O2882" s="38">
        <f t="shared" ca="1" si="331"/>
        <v>125578600</v>
      </c>
    </row>
    <row r="2883" spans="1:15" x14ac:dyDescent="0.4">
      <c r="A2883">
        <v>2868</v>
      </c>
      <c r="B2883" s="63">
        <v>41201</v>
      </c>
      <c r="C2883" s="37">
        <v>145.550003</v>
      </c>
      <c r="D2883" s="37">
        <v>145.55999800000001</v>
      </c>
      <c r="E2883" s="37">
        <v>143.050003</v>
      </c>
      <c r="F2883" s="37">
        <v>143.38999899999999</v>
      </c>
      <c r="G2883" s="38">
        <v>185645200</v>
      </c>
      <c r="H2883" s="37">
        <v>116.48152899999999</v>
      </c>
      <c r="I2883" s="41">
        <f t="shared" si="325"/>
        <v>0.8123406779576029</v>
      </c>
      <c r="J2883" s="41">
        <f t="shared" ca="1" si="326"/>
        <v>1</v>
      </c>
      <c r="K2883" s="37">
        <f t="shared" si="327"/>
        <v>118.24</v>
      </c>
      <c r="L2883" s="37">
        <f t="shared" si="328"/>
        <v>118.24</v>
      </c>
      <c r="M2883" s="37">
        <f t="shared" si="329"/>
        <v>116.21</v>
      </c>
      <c r="N2883" s="37">
        <f t="shared" si="330"/>
        <v>116.48</v>
      </c>
      <c r="O2883" s="38">
        <f t="shared" ca="1" si="331"/>
        <v>185645200</v>
      </c>
    </row>
    <row r="2884" spans="1:15" x14ac:dyDescent="0.4">
      <c r="A2884">
        <v>2869</v>
      </c>
      <c r="B2884" s="63">
        <v>41200</v>
      </c>
      <c r="C2884" s="37">
        <v>145.820007</v>
      </c>
      <c r="D2884" s="37">
        <v>146.520004</v>
      </c>
      <c r="E2884" s="37">
        <v>145.33000200000001</v>
      </c>
      <c r="F2884" s="37">
        <v>145.820007</v>
      </c>
      <c r="G2884" s="38">
        <v>148108500</v>
      </c>
      <c r="H2884" s="37">
        <v>118.45549800000001</v>
      </c>
      <c r="I2884" s="41">
        <f t="shared" si="325"/>
        <v>0.8123405041394629</v>
      </c>
      <c r="J2884" s="41">
        <f t="shared" ca="1" si="326"/>
        <v>1</v>
      </c>
      <c r="K2884" s="37">
        <f t="shared" si="327"/>
        <v>118.46</v>
      </c>
      <c r="L2884" s="37">
        <f t="shared" si="328"/>
        <v>119.02</v>
      </c>
      <c r="M2884" s="37">
        <f t="shared" si="329"/>
        <v>118.06</v>
      </c>
      <c r="N2884" s="37">
        <f t="shared" si="330"/>
        <v>118.46</v>
      </c>
      <c r="O2884" s="38">
        <f t="shared" ca="1" si="331"/>
        <v>148108500</v>
      </c>
    </row>
    <row r="2885" spans="1:15" x14ac:dyDescent="0.4">
      <c r="A2885">
        <v>2870</v>
      </c>
      <c r="B2885" s="63">
        <v>41199</v>
      </c>
      <c r="C2885" s="37">
        <v>145.63999899999999</v>
      </c>
      <c r="D2885" s="37">
        <v>146.320007</v>
      </c>
      <c r="E2885" s="37">
        <v>145.41999799999999</v>
      </c>
      <c r="F2885" s="37">
        <v>146.199997</v>
      </c>
      <c r="G2885" s="38">
        <v>128834100</v>
      </c>
      <c r="H2885" s="37">
        <v>118.764236</v>
      </c>
      <c r="I2885" s="41">
        <f t="shared" si="325"/>
        <v>0.8123408921820976</v>
      </c>
      <c r="J2885" s="41">
        <f t="shared" ca="1" si="326"/>
        <v>1</v>
      </c>
      <c r="K2885" s="37">
        <f t="shared" si="327"/>
        <v>118.31</v>
      </c>
      <c r="L2885" s="37">
        <f t="shared" si="328"/>
        <v>118.86</v>
      </c>
      <c r="M2885" s="37">
        <f t="shared" si="329"/>
        <v>118.13</v>
      </c>
      <c r="N2885" s="37">
        <f t="shared" si="330"/>
        <v>118.76</v>
      </c>
      <c r="O2885" s="38">
        <f t="shared" ca="1" si="331"/>
        <v>128834100</v>
      </c>
    </row>
    <row r="2886" spans="1:15" x14ac:dyDescent="0.4">
      <c r="A2886">
        <v>2871</v>
      </c>
      <c r="B2886" s="63">
        <v>41198</v>
      </c>
      <c r="C2886" s="37">
        <v>144.759995</v>
      </c>
      <c r="D2886" s="37">
        <v>145.63999899999999</v>
      </c>
      <c r="E2886" s="37">
        <v>144.66000399999999</v>
      </c>
      <c r="F2886" s="37">
        <v>145.53999300000001</v>
      </c>
      <c r="G2886" s="38">
        <v>108815500</v>
      </c>
      <c r="H2886" s="37">
        <v>118.228058</v>
      </c>
      <c r="I2886" s="41">
        <f t="shared" si="325"/>
        <v>0.81234068768987777</v>
      </c>
      <c r="J2886" s="41">
        <f t="shared" ca="1" si="326"/>
        <v>1</v>
      </c>
      <c r="K2886" s="37">
        <f t="shared" si="327"/>
        <v>117.59</v>
      </c>
      <c r="L2886" s="37">
        <f t="shared" si="328"/>
        <v>118.31</v>
      </c>
      <c r="M2886" s="37">
        <f t="shared" si="329"/>
        <v>117.51</v>
      </c>
      <c r="N2886" s="37">
        <f t="shared" si="330"/>
        <v>118.23</v>
      </c>
      <c r="O2886" s="38">
        <f t="shared" ca="1" si="331"/>
        <v>108815500</v>
      </c>
    </row>
    <row r="2887" spans="1:15" x14ac:dyDescent="0.4">
      <c r="A2887">
        <v>2872</v>
      </c>
      <c r="B2887" s="63">
        <v>41197</v>
      </c>
      <c r="C2887" s="37">
        <v>143.229996</v>
      </c>
      <c r="D2887" s="37">
        <v>144.229996</v>
      </c>
      <c r="E2887" s="37">
        <v>142.770004</v>
      </c>
      <c r="F2887" s="37">
        <v>144.08000200000001</v>
      </c>
      <c r="G2887" s="38">
        <v>107689100</v>
      </c>
      <c r="H2887" s="37">
        <v>117.042061</v>
      </c>
      <c r="I2887" s="41">
        <f t="shared" si="325"/>
        <v>0.81234077856273212</v>
      </c>
      <c r="J2887" s="41">
        <f t="shared" ca="1" si="326"/>
        <v>1</v>
      </c>
      <c r="K2887" s="37">
        <f t="shared" si="327"/>
        <v>116.35</v>
      </c>
      <c r="L2887" s="37">
        <f t="shared" si="328"/>
        <v>117.16</v>
      </c>
      <c r="M2887" s="37">
        <f t="shared" si="329"/>
        <v>115.98</v>
      </c>
      <c r="N2887" s="37">
        <f t="shared" si="330"/>
        <v>117.04</v>
      </c>
      <c r="O2887" s="38">
        <f t="shared" ca="1" si="331"/>
        <v>107689100</v>
      </c>
    </row>
    <row r="2888" spans="1:15" x14ac:dyDescent="0.4">
      <c r="A2888">
        <v>2873</v>
      </c>
      <c r="B2888" s="63">
        <v>41194</v>
      </c>
      <c r="C2888" s="37">
        <v>143.46000699999999</v>
      </c>
      <c r="D2888" s="37">
        <v>143.949997</v>
      </c>
      <c r="E2888" s="37">
        <v>142.58000200000001</v>
      </c>
      <c r="F2888" s="37">
        <v>142.88999899999999</v>
      </c>
      <c r="G2888" s="38">
        <v>124181900</v>
      </c>
      <c r="H2888" s="37">
        <v>116.07538599999999</v>
      </c>
      <c r="I2888" s="41">
        <f t="shared" si="325"/>
        <v>0.81234086928645022</v>
      </c>
      <c r="J2888" s="41">
        <f t="shared" ca="1" si="326"/>
        <v>1</v>
      </c>
      <c r="K2888" s="37">
        <f t="shared" si="327"/>
        <v>116.54</v>
      </c>
      <c r="L2888" s="37">
        <f t="shared" si="328"/>
        <v>116.94</v>
      </c>
      <c r="M2888" s="37">
        <f t="shared" si="329"/>
        <v>115.82</v>
      </c>
      <c r="N2888" s="37">
        <f t="shared" si="330"/>
        <v>116.08</v>
      </c>
      <c r="O2888" s="38">
        <f t="shared" ca="1" si="331"/>
        <v>124181900</v>
      </c>
    </row>
    <row r="2889" spans="1:15" x14ac:dyDescent="0.4">
      <c r="A2889">
        <v>2874</v>
      </c>
      <c r="B2889" s="63">
        <v>41193</v>
      </c>
      <c r="C2889" s="37">
        <v>144.279999</v>
      </c>
      <c r="D2889" s="37">
        <v>144.490005</v>
      </c>
      <c r="E2889" s="37">
        <v>143.33000200000001</v>
      </c>
      <c r="F2889" s="37">
        <v>143.36000100000001</v>
      </c>
      <c r="G2889" s="38">
        <v>123601500</v>
      </c>
      <c r="H2889" s="37">
        <v>116.457199</v>
      </c>
      <c r="I2889" s="41">
        <f t="shared" si="325"/>
        <v>0.81234094717954131</v>
      </c>
      <c r="J2889" s="41">
        <f t="shared" ca="1" si="326"/>
        <v>1</v>
      </c>
      <c r="K2889" s="37">
        <f t="shared" si="327"/>
        <v>117.2</v>
      </c>
      <c r="L2889" s="37">
        <f t="shared" si="328"/>
        <v>117.38</v>
      </c>
      <c r="M2889" s="37">
        <f t="shared" si="329"/>
        <v>116.43</v>
      </c>
      <c r="N2889" s="37">
        <f t="shared" si="330"/>
        <v>116.46</v>
      </c>
      <c r="O2889" s="38">
        <f t="shared" ca="1" si="331"/>
        <v>123601500</v>
      </c>
    </row>
    <row r="2890" spans="1:15" x14ac:dyDescent="0.4">
      <c r="A2890">
        <v>2875</v>
      </c>
      <c r="B2890" s="63">
        <v>41192</v>
      </c>
      <c r="C2890" s="37">
        <v>144.179993</v>
      </c>
      <c r="D2890" s="37">
        <v>144.320007</v>
      </c>
      <c r="E2890" s="37">
        <v>143.08999600000001</v>
      </c>
      <c r="F2890" s="37">
        <v>143.279999</v>
      </c>
      <c r="G2890" s="38">
        <v>124247500</v>
      </c>
      <c r="H2890" s="37">
        <v>116.392235</v>
      </c>
      <c r="I2890" s="41">
        <f t="shared" si="325"/>
        <v>0.81234112096832156</v>
      </c>
      <c r="J2890" s="41">
        <f t="shared" ca="1" si="326"/>
        <v>1</v>
      </c>
      <c r="K2890" s="37">
        <f t="shared" si="327"/>
        <v>117.12</v>
      </c>
      <c r="L2890" s="37">
        <f t="shared" si="328"/>
        <v>117.24</v>
      </c>
      <c r="M2890" s="37">
        <f t="shared" si="329"/>
        <v>116.24</v>
      </c>
      <c r="N2890" s="37">
        <f t="shared" si="330"/>
        <v>116.39</v>
      </c>
      <c r="O2890" s="38">
        <f t="shared" ca="1" si="331"/>
        <v>124247500</v>
      </c>
    </row>
    <row r="2891" spans="1:15" x14ac:dyDescent="0.4">
      <c r="A2891">
        <v>2876</v>
      </c>
      <c r="B2891" s="63">
        <v>41191</v>
      </c>
      <c r="C2891" s="37">
        <v>145.529999</v>
      </c>
      <c r="D2891" s="37">
        <v>145.64999399999999</v>
      </c>
      <c r="E2891" s="37">
        <v>144.14999399999999</v>
      </c>
      <c r="F2891" s="37">
        <v>144.199997</v>
      </c>
      <c r="G2891" s="38">
        <v>148872900</v>
      </c>
      <c r="H2891" s="37">
        <v>117.139534</v>
      </c>
      <c r="I2891" s="41">
        <f t="shared" si="325"/>
        <v>0.81234075199044564</v>
      </c>
      <c r="J2891" s="41">
        <f t="shared" ca="1" si="326"/>
        <v>1</v>
      </c>
      <c r="K2891" s="37">
        <f t="shared" si="327"/>
        <v>118.22</v>
      </c>
      <c r="L2891" s="37">
        <f t="shared" si="328"/>
        <v>118.32</v>
      </c>
      <c r="M2891" s="37">
        <f t="shared" si="329"/>
        <v>117.1</v>
      </c>
      <c r="N2891" s="37">
        <f t="shared" si="330"/>
        <v>117.14</v>
      </c>
      <c r="O2891" s="38">
        <f t="shared" ca="1" si="331"/>
        <v>148872900</v>
      </c>
    </row>
    <row r="2892" spans="1:15" x14ac:dyDescent="0.4">
      <c r="A2892">
        <v>2877</v>
      </c>
      <c r="B2892" s="63">
        <v>41190</v>
      </c>
      <c r="C2892" s="37">
        <v>145.60000600000001</v>
      </c>
      <c r="D2892" s="37">
        <v>146.11999499999999</v>
      </c>
      <c r="E2892" s="37">
        <v>145.30999800000001</v>
      </c>
      <c r="F2892" s="37">
        <v>145.63999899999999</v>
      </c>
      <c r="G2892" s="38">
        <v>78415400</v>
      </c>
      <c r="H2892" s="37">
        <v>118.30933400000001</v>
      </c>
      <c r="I2892" s="41">
        <f t="shared" si="325"/>
        <v>0.81234094213362373</v>
      </c>
      <c r="J2892" s="41">
        <f t="shared" ca="1" si="326"/>
        <v>1</v>
      </c>
      <c r="K2892" s="37">
        <f t="shared" si="327"/>
        <v>118.28</v>
      </c>
      <c r="L2892" s="37">
        <f t="shared" si="328"/>
        <v>118.7</v>
      </c>
      <c r="M2892" s="37">
        <f t="shared" si="329"/>
        <v>118.04</v>
      </c>
      <c r="N2892" s="37">
        <f t="shared" si="330"/>
        <v>118.31</v>
      </c>
      <c r="O2892" s="38">
        <f t="shared" ca="1" si="331"/>
        <v>78415400</v>
      </c>
    </row>
    <row r="2893" spans="1:15" x14ac:dyDescent="0.4">
      <c r="A2893">
        <v>2878</v>
      </c>
      <c r="B2893" s="63">
        <v>41187</v>
      </c>
      <c r="C2893" s="37">
        <v>146.91000399999999</v>
      </c>
      <c r="D2893" s="37">
        <v>147.16000399999999</v>
      </c>
      <c r="E2893" s="37">
        <v>145.699997</v>
      </c>
      <c r="F2893" s="37">
        <v>146.13999899999999</v>
      </c>
      <c r="G2893" s="38">
        <v>124842100</v>
      </c>
      <c r="H2893" s="37">
        <v>118.715462</v>
      </c>
      <c r="I2893" s="41">
        <f t="shared" si="325"/>
        <v>0.81234065151457957</v>
      </c>
      <c r="J2893" s="41">
        <f t="shared" ca="1" si="326"/>
        <v>1</v>
      </c>
      <c r="K2893" s="37">
        <f t="shared" si="327"/>
        <v>119.34</v>
      </c>
      <c r="L2893" s="37">
        <f t="shared" si="328"/>
        <v>119.54</v>
      </c>
      <c r="M2893" s="37">
        <f t="shared" si="329"/>
        <v>118.36</v>
      </c>
      <c r="N2893" s="37">
        <f t="shared" si="330"/>
        <v>118.72</v>
      </c>
      <c r="O2893" s="38">
        <f t="shared" ca="1" si="331"/>
        <v>124842100</v>
      </c>
    </row>
    <row r="2894" spans="1:15" x14ac:dyDescent="0.4">
      <c r="A2894">
        <v>2879</v>
      </c>
      <c r="B2894" s="63">
        <v>41186</v>
      </c>
      <c r="C2894" s="37">
        <v>145.63999899999999</v>
      </c>
      <c r="D2894" s="37">
        <v>146.33999600000001</v>
      </c>
      <c r="E2894" s="37">
        <v>145.44000199999999</v>
      </c>
      <c r="F2894" s="37">
        <v>146.13000500000001</v>
      </c>
      <c r="G2894" s="38">
        <v>124311600</v>
      </c>
      <c r="H2894" s="37">
        <v>118.707359</v>
      </c>
      <c r="I2894" s="41">
        <f t="shared" si="325"/>
        <v>0.81234075780672144</v>
      </c>
      <c r="J2894" s="41">
        <f t="shared" ca="1" si="326"/>
        <v>1</v>
      </c>
      <c r="K2894" s="37">
        <f t="shared" si="327"/>
        <v>118.31</v>
      </c>
      <c r="L2894" s="37">
        <f t="shared" si="328"/>
        <v>118.88</v>
      </c>
      <c r="M2894" s="37">
        <f t="shared" si="329"/>
        <v>118.15</v>
      </c>
      <c r="N2894" s="37">
        <f t="shared" si="330"/>
        <v>118.71</v>
      </c>
      <c r="O2894" s="38">
        <f t="shared" ca="1" si="331"/>
        <v>124311600</v>
      </c>
    </row>
    <row r="2895" spans="1:15" x14ac:dyDescent="0.4">
      <c r="A2895">
        <v>2880</v>
      </c>
      <c r="B2895" s="63">
        <v>41185</v>
      </c>
      <c r="C2895" s="37">
        <v>144.88999899999999</v>
      </c>
      <c r="D2895" s="37">
        <v>145.429993</v>
      </c>
      <c r="E2895" s="37">
        <v>144.13000500000001</v>
      </c>
      <c r="F2895" s="37">
        <v>145.08999600000001</v>
      </c>
      <c r="G2895" s="38">
        <v>121283100</v>
      </c>
      <c r="H2895" s="37">
        <v>117.86251799999999</v>
      </c>
      <c r="I2895" s="41">
        <f t="shared" si="325"/>
        <v>0.81234076262570154</v>
      </c>
      <c r="J2895" s="41">
        <f t="shared" ca="1" si="326"/>
        <v>1</v>
      </c>
      <c r="K2895" s="37">
        <f t="shared" si="327"/>
        <v>117.7</v>
      </c>
      <c r="L2895" s="37">
        <f t="shared" si="328"/>
        <v>118.14</v>
      </c>
      <c r="M2895" s="37">
        <f t="shared" si="329"/>
        <v>117.08</v>
      </c>
      <c r="N2895" s="37">
        <f t="shared" si="330"/>
        <v>117.86</v>
      </c>
      <c r="O2895" s="38">
        <f t="shared" ca="1" si="331"/>
        <v>121283100</v>
      </c>
    </row>
    <row r="2896" spans="1:15" x14ac:dyDescent="0.4">
      <c r="A2896">
        <v>2881</v>
      </c>
      <c r="B2896" s="63">
        <v>41184</v>
      </c>
      <c r="C2896" s="37">
        <v>144.91999799999999</v>
      </c>
      <c r="D2896" s="37">
        <v>145.14999399999999</v>
      </c>
      <c r="E2896" s="37">
        <v>143.83000200000001</v>
      </c>
      <c r="F2896" s="37">
        <v>144.5</v>
      </c>
      <c r="G2896" s="38">
        <v>113422200</v>
      </c>
      <c r="H2896" s="37">
        <v>117.383301</v>
      </c>
      <c r="I2896" s="41">
        <f t="shared" si="325"/>
        <v>0.81234118339100347</v>
      </c>
      <c r="J2896" s="41">
        <f t="shared" ca="1" si="326"/>
        <v>1</v>
      </c>
      <c r="K2896" s="37">
        <f t="shared" si="327"/>
        <v>117.72</v>
      </c>
      <c r="L2896" s="37">
        <f t="shared" si="328"/>
        <v>117.91</v>
      </c>
      <c r="M2896" s="37">
        <f t="shared" si="329"/>
        <v>116.84</v>
      </c>
      <c r="N2896" s="37">
        <f t="shared" si="330"/>
        <v>117.38</v>
      </c>
      <c r="O2896" s="38">
        <f t="shared" ca="1" si="331"/>
        <v>113422200</v>
      </c>
    </row>
    <row r="2897" spans="1:15" x14ac:dyDescent="0.4">
      <c r="A2897">
        <v>2882</v>
      </c>
      <c r="B2897" s="63">
        <v>41183</v>
      </c>
      <c r="C2897" s="37">
        <v>144.520004</v>
      </c>
      <c r="D2897" s="37">
        <v>145.69000199999999</v>
      </c>
      <c r="E2897" s="37">
        <v>144.009995</v>
      </c>
      <c r="F2897" s="37">
        <v>144.35000600000001</v>
      </c>
      <c r="G2897" s="38">
        <v>135911200</v>
      </c>
      <c r="H2897" s="37">
        <v>117.261444</v>
      </c>
      <c r="I2897" s="41">
        <f t="shared" ref="I2897:I2960" si="332">IF(F2897=0,1,H2897/F2897)</f>
        <v>0.81234110928959702</v>
      </c>
      <c r="J2897" s="41">
        <f t="shared" ref="J2897:J2960" ca="1" si="333">INDEX(OFFSET($T$15,0,0,$S$13+1,1),MATCH(B2897,OFFSET($Q$15,0,0,$S$13+1,1),-1))</f>
        <v>1</v>
      </c>
      <c r="K2897" s="37">
        <f t="shared" ref="K2897:K2960" si="334">ROUND($I2897*C2897,2)</f>
        <v>117.4</v>
      </c>
      <c r="L2897" s="37">
        <f t="shared" ref="L2897:L2960" si="335">ROUND($I2897*D2897,2)</f>
        <v>118.35</v>
      </c>
      <c r="M2897" s="37">
        <f t="shared" ref="M2897:M2960" si="336">ROUND($I2897*E2897,2)</f>
        <v>116.99</v>
      </c>
      <c r="N2897" s="37">
        <f t="shared" ref="N2897:N2960" si="337">ROUND($I2897*F2897,2)</f>
        <v>117.26</v>
      </c>
      <c r="O2897" s="38">
        <f t="shared" ref="O2897:O2960" ca="1" si="338">G2897*J2897</f>
        <v>135911200</v>
      </c>
    </row>
    <row r="2898" spans="1:15" x14ac:dyDescent="0.4">
      <c r="A2898">
        <v>2883</v>
      </c>
      <c r="B2898" s="63">
        <v>41180</v>
      </c>
      <c r="C2898" s="37">
        <v>144.08999600000001</v>
      </c>
      <c r="D2898" s="37">
        <v>144.55999800000001</v>
      </c>
      <c r="E2898" s="37">
        <v>143.46000699999999</v>
      </c>
      <c r="F2898" s="37">
        <v>143.970001</v>
      </c>
      <c r="G2898" s="38">
        <v>150696100</v>
      </c>
      <c r="H2898" s="37">
        <v>116.95270499999999</v>
      </c>
      <c r="I2898" s="41">
        <f t="shared" si="332"/>
        <v>0.81234079452427033</v>
      </c>
      <c r="J2898" s="41">
        <f t="shared" ca="1" si="333"/>
        <v>1</v>
      </c>
      <c r="K2898" s="37">
        <f t="shared" si="334"/>
        <v>117.05</v>
      </c>
      <c r="L2898" s="37">
        <f t="shared" si="335"/>
        <v>117.43</v>
      </c>
      <c r="M2898" s="37">
        <f t="shared" si="336"/>
        <v>116.54</v>
      </c>
      <c r="N2898" s="37">
        <f t="shared" si="337"/>
        <v>116.95</v>
      </c>
      <c r="O2898" s="38">
        <f t="shared" ca="1" si="338"/>
        <v>150696100</v>
      </c>
    </row>
    <row r="2899" spans="1:15" x14ac:dyDescent="0.4">
      <c r="A2899">
        <v>2884</v>
      </c>
      <c r="B2899" s="63">
        <v>41179</v>
      </c>
      <c r="C2899" s="37">
        <v>143.88999899999999</v>
      </c>
      <c r="D2899" s="37">
        <v>144.970001</v>
      </c>
      <c r="E2899" s="37">
        <v>143.509995</v>
      </c>
      <c r="F2899" s="37">
        <v>144.63999899999999</v>
      </c>
      <c r="G2899" s="38">
        <v>111830300</v>
      </c>
      <c r="H2899" s="37">
        <v>117.496971</v>
      </c>
      <c r="I2899" s="41">
        <f t="shared" si="332"/>
        <v>0.81234078963178102</v>
      </c>
      <c r="J2899" s="41">
        <f t="shared" ca="1" si="333"/>
        <v>1</v>
      </c>
      <c r="K2899" s="37">
        <f t="shared" si="334"/>
        <v>116.89</v>
      </c>
      <c r="L2899" s="37">
        <f t="shared" si="335"/>
        <v>117.77</v>
      </c>
      <c r="M2899" s="37">
        <f t="shared" si="336"/>
        <v>116.58</v>
      </c>
      <c r="N2899" s="37">
        <f t="shared" si="337"/>
        <v>117.5</v>
      </c>
      <c r="O2899" s="38">
        <f t="shared" ca="1" si="338"/>
        <v>111830300</v>
      </c>
    </row>
    <row r="2900" spans="1:15" x14ac:dyDescent="0.4">
      <c r="A2900">
        <v>2885</v>
      </c>
      <c r="B2900" s="63">
        <v>41178</v>
      </c>
      <c r="C2900" s="37">
        <v>144.070007</v>
      </c>
      <c r="D2900" s="37">
        <v>144.11000100000001</v>
      </c>
      <c r="E2900" s="37">
        <v>142.949997</v>
      </c>
      <c r="F2900" s="37">
        <v>143.28999300000001</v>
      </c>
      <c r="G2900" s="38">
        <v>146502200</v>
      </c>
      <c r="H2900" s="37">
        <v>116.400345</v>
      </c>
      <c r="I2900" s="41">
        <f t="shared" si="332"/>
        <v>0.81234106138870421</v>
      </c>
      <c r="J2900" s="41">
        <f t="shared" ca="1" si="333"/>
        <v>1</v>
      </c>
      <c r="K2900" s="37">
        <f t="shared" si="334"/>
        <v>117.03</v>
      </c>
      <c r="L2900" s="37">
        <f t="shared" si="335"/>
        <v>117.07</v>
      </c>
      <c r="M2900" s="37">
        <f t="shared" si="336"/>
        <v>116.12</v>
      </c>
      <c r="N2900" s="37">
        <f t="shared" si="337"/>
        <v>116.4</v>
      </c>
      <c r="O2900" s="38">
        <f t="shared" ca="1" si="338"/>
        <v>146502200</v>
      </c>
    </row>
    <row r="2901" spans="1:15" x14ac:dyDescent="0.4">
      <c r="A2901">
        <v>2886</v>
      </c>
      <c r="B2901" s="63">
        <v>41177</v>
      </c>
      <c r="C2901" s="37">
        <v>145.96000699999999</v>
      </c>
      <c r="D2901" s="37">
        <v>146.240005</v>
      </c>
      <c r="E2901" s="37">
        <v>144.05999800000001</v>
      </c>
      <c r="F2901" s="37">
        <v>144.10000600000001</v>
      </c>
      <c r="G2901" s="38">
        <v>133165200</v>
      </c>
      <c r="H2901" s="37">
        <v>117.058296</v>
      </c>
      <c r="I2901" s="41">
        <f t="shared" si="332"/>
        <v>0.81234067401773735</v>
      </c>
      <c r="J2901" s="41">
        <f t="shared" ca="1" si="333"/>
        <v>1</v>
      </c>
      <c r="K2901" s="37">
        <f t="shared" si="334"/>
        <v>118.57</v>
      </c>
      <c r="L2901" s="37">
        <f t="shared" si="335"/>
        <v>118.8</v>
      </c>
      <c r="M2901" s="37">
        <f t="shared" si="336"/>
        <v>117.03</v>
      </c>
      <c r="N2901" s="37">
        <f t="shared" si="337"/>
        <v>117.06</v>
      </c>
      <c r="O2901" s="38">
        <f t="shared" ca="1" si="338"/>
        <v>133165200</v>
      </c>
    </row>
    <row r="2902" spans="1:15" x14ac:dyDescent="0.4">
      <c r="A2902">
        <v>2887</v>
      </c>
      <c r="B2902" s="63">
        <v>41176</v>
      </c>
      <c r="C2902" s="37">
        <v>145.14999399999999</v>
      </c>
      <c r="D2902" s="37">
        <v>145.979996</v>
      </c>
      <c r="E2902" s="37">
        <v>145.03999300000001</v>
      </c>
      <c r="F2902" s="37">
        <v>145.64999399999999</v>
      </c>
      <c r="G2902" s="38">
        <v>95682000</v>
      </c>
      <c r="H2902" s="37">
        <v>118.31744399999999</v>
      </c>
      <c r="I2902" s="41">
        <f t="shared" si="332"/>
        <v>0.81234087795431009</v>
      </c>
      <c r="J2902" s="41">
        <f t="shared" ca="1" si="333"/>
        <v>1</v>
      </c>
      <c r="K2902" s="37">
        <f t="shared" si="334"/>
        <v>117.91</v>
      </c>
      <c r="L2902" s="37">
        <f t="shared" si="335"/>
        <v>118.59</v>
      </c>
      <c r="M2902" s="37">
        <f t="shared" si="336"/>
        <v>117.82</v>
      </c>
      <c r="N2902" s="37">
        <f t="shared" si="337"/>
        <v>118.32</v>
      </c>
      <c r="O2902" s="38">
        <f t="shared" ca="1" si="338"/>
        <v>95682000</v>
      </c>
    </row>
    <row r="2903" spans="1:15" x14ac:dyDescent="0.4">
      <c r="A2903">
        <v>2888</v>
      </c>
      <c r="B2903" s="63">
        <v>41173</v>
      </c>
      <c r="C2903" s="37">
        <v>146.63999899999999</v>
      </c>
      <c r="D2903" s="37">
        <v>146.66999799999999</v>
      </c>
      <c r="E2903" s="37">
        <v>145.80999800000001</v>
      </c>
      <c r="F2903" s="37">
        <v>145.86999499999999</v>
      </c>
      <c r="G2903" s="38">
        <v>108737500</v>
      </c>
      <c r="H2903" s="37">
        <v>118.496109</v>
      </c>
      <c r="I2903" s="41">
        <f t="shared" si="332"/>
        <v>0.8123405296613605</v>
      </c>
      <c r="J2903" s="41">
        <f t="shared" ca="1" si="333"/>
        <v>1</v>
      </c>
      <c r="K2903" s="37">
        <f t="shared" si="334"/>
        <v>119.12</v>
      </c>
      <c r="L2903" s="37">
        <f t="shared" si="335"/>
        <v>119.15</v>
      </c>
      <c r="M2903" s="37">
        <f t="shared" si="336"/>
        <v>118.45</v>
      </c>
      <c r="N2903" s="37">
        <f t="shared" si="337"/>
        <v>118.5</v>
      </c>
      <c r="O2903" s="38">
        <f t="shared" ca="1" si="338"/>
        <v>108737500</v>
      </c>
    </row>
    <row r="2904" spans="1:15" x14ac:dyDescent="0.4">
      <c r="A2904">
        <v>2889</v>
      </c>
      <c r="B2904" s="63">
        <v>41172</v>
      </c>
      <c r="C2904" s="37">
        <v>146.029999</v>
      </c>
      <c r="D2904" s="37">
        <v>146.78999300000001</v>
      </c>
      <c r="E2904" s="37">
        <v>145.63000500000001</v>
      </c>
      <c r="F2904" s="37">
        <v>146.71000699999999</v>
      </c>
      <c r="G2904" s="38">
        <v>154009800</v>
      </c>
      <c r="H2904" s="37">
        <v>118.545708</v>
      </c>
      <c r="I2904" s="41">
        <f t="shared" si="332"/>
        <v>0.80802741697095015</v>
      </c>
      <c r="J2904" s="41">
        <f t="shared" ca="1" si="333"/>
        <v>1</v>
      </c>
      <c r="K2904" s="37">
        <f t="shared" si="334"/>
        <v>118</v>
      </c>
      <c r="L2904" s="37">
        <f t="shared" si="335"/>
        <v>118.61</v>
      </c>
      <c r="M2904" s="37">
        <f t="shared" si="336"/>
        <v>117.67</v>
      </c>
      <c r="N2904" s="37">
        <f t="shared" si="337"/>
        <v>118.55</v>
      </c>
      <c r="O2904" s="38">
        <f t="shared" ca="1" si="338"/>
        <v>154009800</v>
      </c>
    </row>
    <row r="2905" spans="1:15" x14ac:dyDescent="0.4">
      <c r="A2905">
        <v>2890</v>
      </c>
      <c r="B2905" s="63">
        <v>41171</v>
      </c>
      <c r="C2905" s="37">
        <v>146.78999300000001</v>
      </c>
      <c r="D2905" s="37">
        <v>147.16999799999999</v>
      </c>
      <c r="E2905" s="37">
        <v>146.41000399999999</v>
      </c>
      <c r="F2905" s="37">
        <v>146.699997</v>
      </c>
      <c r="G2905" s="38">
        <v>128318300</v>
      </c>
      <c r="H2905" s="37">
        <v>118.53763600000001</v>
      </c>
      <c r="I2905" s="41">
        <f t="shared" si="332"/>
        <v>0.80802752845318737</v>
      </c>
      <c r="J2905" s="41">
        <f t="shared" ca="1" si="333"/>
        <v>1</v>
      </c>
      <c r="K2905" s="37">
        <f t="shared" si="334"/>
        <v>118.61</v>
      </c>
      <c r="L2905" s="37">
        <f t="shared" si="335"/>
        <v>118.92</v>
      </c>
      <c r="M2905" s="37">
        <f t="shared" si="336"/>
        <v>118.3</v>
      </c>
      <c r="N2905" s="37">
        <f t="shared" si="337"/>
        <v>118.54</v>
      </c>
      <c r="O2905" s="38">
        <f t="shared" ca="1" si="338"/>
        <v>128318300</v>
      </c>
    </row>
    <row r="2906" spans="1:15" x14ac:dyDescent="0.4">
      <c r="A2906">
        <v>2891</v>
      </c>
      <c r="B2906" s="63">
        <v>41170</v>
      </c>
      <c r="C2906" s="37">
        <v>146.490005</v>
      </c>
      <c r="D2906" s="37">
        <v>146.80999800000001</v>
      </c>
      <c r="E2906" s="37">
        <v>146.25</v>
      </c>
      <c r="F2906" s="37">
        <v>146.61999499999999</v>
      </c>
      <c r="G2906" s="38">
        <v>98326600</v>
      </c>
      <c r="H2906" s="37">
        <v>118.472977</v>
      </c>
      <c r="I2906" s="41">
        <f t="shared" si="332"/>
        <v>0.80802742490886059</v>
      </c>
      <c r="J2906" s="41">
        <f t="shared" ca="1" si="333"/>
        <v>1</v>
      </c>
      <c r="K2906" s="37">
        <f t="shared" si="334"/>
        <v>118.37</v>
      </c>
      <c r="L2906" s="37">
        <f t="shared" si="335"/>
        <v>118.63</v>
      </c>
      <c r="M2906" s="37">
        <f t="shared" si="336"/>
        <v>118.17</v>
      </c>
      <c r="N2906" s="37">
        <f t="shared" si="337"/>
        <v>118.47</v>
      </c>
      <c r="O2906" s="38">
        <f t="shared" ca="1" si="338"/>
        <v>98326600</v>
      </c>
    </row>
    <row r="2907" spans="1:15" x14ac:dyDescent="0.4">
      <c r="A2907">
        <v>2892</v>
      </c>
      <c r="B2907" s="63">
        <v>41169</v>
      </c>
      <c r="C2907" s="37">
        <v>146.94000199999999</v>
      </c>
      <c r="D2907" s="37">
        <v>147.19000199999999</v>
      </c>
      <c r="E2907" s="37">
        <v>146.36999499999999</v>
      </c>
      <c r="F2907" s="37">
        <v>146.740005</v>
      </c>
      <c r="G2907" s="38">
        <v>119427800</v>
      </c>
      <c r="H2907" s="37">
        <v>118.56997699999999</v>
      </c>
      <c r="I2907" s="41">
        <f t="shared" si="332"/>
        <v>0.8080276200072366</v>
      </c>
      <c r="J2907" s="41">
        <f t="shared" ca="1" si="333"/>
        <v>1</v>
      </c>
      <c r="K2907" s="37">
        <f t="shared" si="334"/>
        <v>118.73</v>
      </c>
      <c r="L2907" s="37">
        <f t="shared" si="335"/>
        <v>118.93</v>
      </c>
      <c r="M2907" s="37">
        <f t="shared" si="336"/>
        <v>118.27</v>
      </c>
      <c r="N2907" s="37">
        <f t="shared" si="337"/>
        <v>118.57</v>
      </c>
      <c r="O2907" s="38">
        <f t="shared" ca="1" si="338"/>
        <v>119427800</v>
      </c>
    </row>
    <row r="2908" spans="1:15" x14ac:dyDescent="0.4">
      <c r="A2908">
        <v>2893</v>
      </c>
      <c r="B2908" s="63">
        <v>41166</v>
      </c>
      <c r="C2908" s="37">
        <v>146.88000500000001</v>
      </c>
      <c r="D2908" s="37">
        <v>148.11000100000001</v>
      </c>
      <c r="E2908" s="37">
        <v>146.759995</v>
      </c>
      <c r="F2908" s="37">
        <v>147.240005</v>
      </c>
      <c r="G2908" s="38">
        <v>169777000</v>
      </c>
      <c r="H2908" s="37">
        <v>118.97399900000001</v>
      </c>
      <c r="I2908" s="41">
        <f t="shared" si="332"/>
        <v>0.80802767563068212</v>
      </c>
      <c r="J2908" s="41">
        <f t="shared" ca="1" si="333"/>
        <v>1</v>
      </c>
      <c r="K2908" s="37">
        <f t="shared" si="334"/>
        <v>118.68</v>
      </c>
      <c r="L2908" s="37">
        <f t="shared" si="335"/>
        <v>119.68</v>
      </c>
      <c r="M2908" s="37">
        <f t="shared" si="336"/>
        <v>118.59</v>
      </c>
      <c r="N2908" s="37">
        <f t="shared" si="337"/>
        <v>118.97</v>
      </c>
      <c r="O2908" s="38">
        <f t="shared" ca="1" si="338"/>
        <v>169777000</v>
      </c>
    </row>
    <row r="2909" spans="1:15" x14ac:dyDescent="0.4">
      <c r="A2909">
        <v>2894</v>
      </c>
      <c r="B2909" s="63">
        <v>41165</v>
      </c>
      <c r="C2909" s="37">
        <v>144.36999499999999</v>
      </c>
      <c r="D2909" s="37">
        <v>147.03999300000001</v>
      </c>
      <c r="E2909" s="37">
        <v>143.990005</v>
      </c>
      <c r="F2909" s="37">
        <v>146.58999600000001</v>
      </c>
      <c r="G2909" s="38">
        <v>225470200</v>
      </c>
      <c r="H2909" s="37">
        <v>118.448769</v>
      </c>
      <c r="I2909" s="41">
        <f t="shared" si="332"/>
        <v>0.80802764330520882</v>
      </c>
      <c r="J2909" s="41">
        <f t="shared" ca="1" si="333"/>
        <v>1</v>
      </c>
      <c r="K2909" s="37">
        <f t="shared" si="334"/>
        <v>116.65</v>
      </c>
      <c r="L2909" s="37">
        <f t="shared" si="335"/>
        <v>118.81</v>
      </c>
      <c r="M2909" s="37">
        <f t="shared" si="336"/>
        <v>116.35</v>
      </c>
      <c r="N2909" s="37">
        <f t="shared" si="337"/>
        <v>118.45</v>
      </c>
      <c r="O2909" s="38">
        <f t="shared" ca="1" si="338"/>
        <v>225470200</v>
      </c>
    </row>
    <row r="2910" spans="1:15" x14ac:dyDescent="0.4">
      <c r="A2910">
        <v>2895</v>
      </c>
      <c r="B2910" s="63">
        <v>41164</v>
      </c>
      <c r="C2910" s="37">
        <v>144.38999899999999</v>
      </c>
      <c r="D2910" s="37">
        <v>144.550003</v>
      </c>
      <c r="E2910" s="37">
        <v>143.89999399999999</v>
      </c>
      <c r="F2910" s="37">
        <v>144.38999899999999</v>
      </c>
      <c r="G2910" s="38">
        <v>87640900</v>
      </c>
      <c r="H2910" s="37">
        <v>116.671097</v>
      </c>
      <c r="I2910" s="41">
        <f t="shared" si="332"/>
        <v>0.80802754905483454</v>
      </c>
      <c r="J2910" s="41">
        <f t="shared" ca="1" si="333"/>
        <v>1</v>
      </c>
      <c r="K2910" s="37">
        <f t="shared" si="334"/>
        <v>116.67</v>
      </c>
      <c r="L2910" s="37">
        <f t="shared" si="335"/>
        <v>116.8</v>
      </c>
      <c r="M2910" s="37">
        <f t="shared" si="336"/>
        <v>116.28</v>
      </c>
      <c r="N2910" s="37">
        <f t="shared" si="337"/>
        <v>116.67</v>
      </c>
      <c r="O2910" s="38">
        <f t="shared" ca="1" si="338"/>
        <v>87640900</v>
      </c>
    </row>
    <row r="2911" spans="1:15" x14ac:dyDescent="0.4">
      <c r="A2911">
        <v>2896</v>
      </c>
      <c r="B2911" s="63">
        <v>41163</v>
      </c>
      <c r="C2911" s="37">
        <v>143.60000600000001</v>
      </c>
      <c r="D2911" s="37">
        <v>144.36999499999999</v>
      </c>
      <c r="E2911" s="37">
        <v>143.55999800000001</v>
      </c>
      <c r="F2911" s="37">
        <v>143.91000399999999</v>
      </c>
      <c r="G2911" s="38">
        <v>88760000</v>
      </c>
      <c r="H2911" s="37">
        <v>116.283226</v>
      </c>
      <c r="I2911" s="41">
        <f t="shared" si="332"/>
        <v>0.8080273974559824</v>
      </c>
      <c r="J2911" s="41">
        <f t="shared" ca="1" si="333"/>
        <v>1</v>
      </c>
      <c r="K2911" s="37">
        <f t="shared" si="334"/>
        <v>116.03</v>
      </c>
      <c r="L2911" s="37">
        <f t="shared" si="335"/>
        <v>116.65</v>
      </c>
      <c r="M2911" s="37">
        <f t="shared" si="336"/>
        <v>116</v>
      </c>
      <c r="N2911" s="37">
        <f t="shared" si="337"/>
        <v>116.28</v>
      </c>
      <c r="O2911" s="38">
        <f t="shared" ca="1" si="338"/>
        <v>88760000</v>
      </c>
    </row>
    <row r="2912" spans="1:15" x14ac:dyDescent="0.4">
      <c r="A2912">
        <v>2897</v>
      </c>
      <c r="B2912" s="63">
        <v>41162</v>
      </c>
      <c r="C2912" s="37">
        <v>144.19000199999999</v>
      </c>
      <c r="D2912" s="37">
        <v>144.44000199999999</v>
      </c>
      <c r="E2912" s="37">
        <v>143.46000699999999</v>
      </c>
      <c r="F2912" s="37">
        <v>143.509995</v>
      </c>
      <c r="G2912" s="38">
        <v>86458500</v>
      </c>
      <c r="H2912" s="37">
        <v>115.959999</v>
      </c>
      <c r="I2912" s="41">
        <f t="shared" si="332"/>
        <v>0.80802733635381974</v>
      </c>
      <c r="J2912" s="41">
        <f t="shared" ca="1" si="333"/>
        <v>1</v>
      </c>
      <c r="K2912" s="37">
        <f t="shared" si="334"/>
        <v>116.51</v>
      </c>
      <c r="L2912" s="37">
        <f t="shared" si="335"/>
        <v>116.71</v>
      </c>
      <c r="M2912" s="37">
        <f t="shared" si="336"/>
        <v>115.92</v>
      </c>
      <c r="N2912" s="37">
        <f t="shared" si="337"/>
        <v>115.96</v>
      </c>
      <c r="O2912" s="38">
        <f t="shared" ca="1" si="338"/>
        <v>86458500</v>
      </c>
    </row>
    <row r="2913" spans="1:15" x14ac:dyDescent="0.4">
      <c r="A2913">
        <v>2898</v>
      </c>
      <c r="B2913" s="63">
        <v>41159</v>
      </c>
      <c r="C2913" s="37">
        <v>144.009995</v>
      </c>
      <c r="D2913" s="37">
        <v>144.38999899999999</v>
      </c>
      <c r="E2913" s="37">
        <v>143.88000500000001</v>
      </c>
      <c r="F2913" s="37">
        <v>144.33000200000001</v>
      </c>
      <c r="G2913" s="38">
        <v>107272100</v>
      </c>
      <c r="H2913" s="37">
        <v>116.62262</v>
      </c>
      <c r="I2913" s="41">
        <f t="shared" si="332"/>
        <v>0.80802756449764335</v>
      </c>
      <c r="J2913" s="41">
        <f t="shared" ca="1" si="333"/>
        <v>1</v>
      </c>
      <c r="K2913" s="37">
        <f t="shared" si="334"/>
        <v>116.36</v>
      </c>
      <c r="L2913" s="37">
        <f t="shared" si="335"/>
        <v>116.67</v>
      </c>
      <c r="M2913" s="37">
        <f t="shared" si="336"/>
        <v>116.26</v>
      </c>
      <c r="N2913" s="37">
        <f t="shared" si="337"/>
        <v>116.62</v>
      </c>
      <c r="O2913" s="38">
        <f t="shared" ca="1" si="338"/>
        <v>107272100</v>
      </c>
    </row>
    <row r="2914" spans="1:15" x14ac:dyDescent="0.4">
      <c r="A2914">
        <v>2899</v>
      </c>
      <c r="B2914" s="63">
        <v>41158</v>
      </c>
      <c r="C2914" s="37">
        <v>141.759995</v>
      </c>
      <c r="D2914" s="37">
        <v>143.779999</v>
      </c>
      <c r="E2914" s="37">
        <v>141.75</v>
      </c>
      <c r="F2914" s="37">
        <v>143.770004</v>
      </c>
      <c r="G2914" s="38">
        <v>158272500</v>
      </c>
      <c r="H2914" s="37">
        <v>116.170113</v>
      </c>
      <c r="I2914" s="41">
        <f t="shared" si="332"/>
        <v>0.80802747282388609</v>
      </c>
      <c r="J2914" s="41">
        <f t="shared" ca="1" si="333"/>
        <v>1</v>
      </c>
      <c r="K2914" s="37">
        <f t="shared" si="334"/>
        <v>114.55</v>
      </c>
      <c r="L2914" s="37">
        <f t="shared" si="335"/>
        <v>116.18</v>
      </c>
      <c r="M2914" s="37">
        <f t="shared" si="336"/>
        <v>114.54</v>
      </c>
      <c r="N2914" s="37">
        <f t="shared" si="337"/>
        <v>116.17</v>
      </c>
      <c r="O2914" s="38">
        <f t="shared" ca="1" si="338"/>
        <v>158272500</v>
      </c>
    </row>
    <row r="2915" spans="1:15" x14ac:dyDescent="0.4">
      <c r="A2915">
        <v>2900</v>
      </c>
      <c r="B2915" s="63">
        <v>41157</v>
      </c>
      <c r="C2915" s="37">
        <v>141.08999600000001</v>
      </c>
      <c r="D2915" s="37">
        <v>141.470001</v>
      </c>
      <c r="E2915" s="37">
        <v>140.63000500000001</v>
      </c>
      <c r="F2915" s="37">
        <v>140.91000399999999</v>
      </c>
      <c r="G2915" s="38">
        <v>100660300</v>
      </c>
      <c r="H2915" s="37">
        <v>113.859131</v>
      </c>
      <c r="I2915" s="41">
        <f t="shared" si="332"/>
        <v>0.8080273065636987</v>
      </c>
      <c r="J2915" s="41">
        <f t="shared" ca="1" si="333"/>
        <v>1</v>
      </c>
      <c r="K2915" s="37">
        <f t="shared" si="334"/>
        <v>114</v>
      </c>
      <c r="L2915" s="37">
        <f t="shared" si="335"/>
        <v>114.31</v>
      </c>
      <c r="M2915" s="37">
        <f t="shared" si="336"/>
        <v>113.63</v>
      </c>
      <c r="N2915" s="37">
        <f t="shared" si="337"/>
        <v>113.86</v>
      </c>
      <c r="O2915" s="38">
        <f t="shared" ca="1" si="338"/>
        <v>100660300</v>
      </c>
    </row>
    <row r="2916" spans="1:15" x14ac:dyDescent="0.4">
      <c r="A2916">
        <v>2901</v>
      </c>
      <c r="B2916" s="63">
        <v>41156</v>
      </c>
      <c r="C2916" s="37">
        <v>141.03999300000001</v>
      </c>
      <c r="D2916" s="37">
        <v>141.46000699999999</v>
      </c>
      <c r="E2916" s="37">
        <v>140.13000500000001</v>
      </c>
      <c r="F2916" s="37">
        <v>141.029999</v>
      </c>
      <c r="G2916" s="38">
        <v>120226200</v>
      </c>
      <c r="H2916" s="37">
        <v>113.956131</v>
      </c>
      <c r="I2916" s="41">
        <f t="shared" si="332"/>
        <v>0.80802759560396786</v>
      </c>
      <c r="J2916" s="41">
        <f t="shared" ca="1" si="333"/>
        <v>1</v>
      </c>
      <c r="K2916" s="37">
        <f t="shared" si="334"/>
        <v>113.96</v>
      </c>
      <c r="L2916" s="37">
        <f t="shared" si="335"/>
        <v>114.3</v>
      </c>
      <c r="M2916" s="37">
        <f t="shared" si="336"/>
        <v>113.23</v>
      </c>
      <c r="N2916" s="37">
        <f t="shared" si="337"/>
        <v>113.96</v>
      </c>
      <c r="O2916" s="38">
        <f t="shared" ca="1" si="338"/>
        <v>120226200</v>
      </c>
    </row>
    <row r="2917" spans="1:15" x14ac:dyDescent="0.4">
      <c r="A2917">
        <v>2902</v>
      </c>
      <c r="B2917" s="63">
        <v>41152</v>
      </c>
      <c r="C2917" s="37">
        <v>141.28999300000001</v>
      </c>
      <c r="D2917" s="37">
        <v>141.820007</v>
      </c>
      <c r="E2917" s="37">
        <v>140.36000100000001</v>
      </c>
      <c r="F2917" s="37">
        <v>141.16000399999999</v>
      </c>
      <c r="G2917" s="38">
        <v>151970400</v>
      </c>
      <c r="H2917" s="37">
        <v>114.061165</v>
      </c>
      <c r="I2917" s="41">
        <f t="shared" si="332"/>
        <v>0.80802749906411175</v>
      </c>
      <c r="J2917" s="41">
        <f t="shared" ca="1" si="333"/>
        <v>1</v>
      </c>
      <c r="K2917" s="37">
        <f t="shared" si="334"/>
        <v>114.17</v>
      </c>
      <c r="L2917" s="37">
        <f t="shared" si="335"/>
        <v>114.59</v>
      </c>
      <c r="M2917" s="37">
        <f t="shared" si="336"/>
        <v>113.41</v>
      </c>
      <c r="N2917" s="37">
        <f t="shared" si="337"/>
        <v>114.06</v>
      </c>
      <c r="O2917" s="38">
        <f t="shared" ca="1" si="338"/>
        <v>151970400</v>
      </c>
    </row>
    <row r="2918" spans="1:15" x14ac:dyDescent="0.4">
      <c r="A2918">
        <v>2903</v>
      </c>
      <c r="B2918" s="63">
        <v>41151</v>
      </c>
      <c r="C2918" s="37">
        <v>140.89999399999999</v>
      </c>
      <c r="D2918" s="37">
        <v>140.94000199999999</v>
      </c>
      <c r="E2918" s="37">
        <v>140.19000199999999</v>
      </c>
      <c r="F2918" s="37">
        <v>140.490005</v>
      </c>
      <c r="G2918" s="38">
        <v>96589900</v>
      </c>
      <c r="H2918" s="37">
        <v>113.51979799999999</v>
      </c>
      <c r="I2918" s="41">
        <f t="shared" si="332"/>
        <v>0.80802757463066499</v>
      </c>
      <c r="J2918" s="41">
        <f t="shared" ca="1" si="333"/>
        <v>1</v>
      </c>
      <c r="K2918" s="37">
        <f t="shared" si="334"/>
        <v>113.85</v>
      </c>
      <c r="L2918" s="37">
        <f t="shared" si="335"/>
        <v>113.88</v>
      </c>
      <c r="M2918" s="37">
        <f t="shared" si="336"/>
        <v>113.28</v>
      </c>
      <c r="N2918" s="37">
        <f t="shared" si="337"/>
        <v>113.52</v>
      </c>
      <c r="O2918" s="38">
        <f t="shared" ca="1" si="338"/>
        <v>96589900</v>
      </c>
    </row>
    <row r="2919" spans="1:15" x14ac:dyDescent="0.4">
      <c r="A2919">
        <v>2904</v>
      </c>
      <c r="B2919" s="63">
        <v>41150</v>
      </c>
      <c r="C2919" s="37">
        <v>141.520004</v>
      </c>
      <c r="D2919" s="37">
        <v>141.88999899999999</v>
      </c>
      <c r="E2919" s="37">
        <v>141.11999499999999</v>
      </c>
      <c r="F2919" s="37">
        <v>141.509995</v>
      </c>
      <c r="G2919" s="38">
        <v>65421300</v>
      </c>
      <c r="H2919" s="37">
        <v>114.343979</v>
      </c>
      <c r="I2919" s="41">
        <f t="shared" si="332"/>
        <v>0.80802758137331576</v>
      </c>
      <c r="J2919" s="41">
        <f t="shared" ca="1" si="333"/>
        <v>1</v>
      </c>
      <c r="K2919" s="37">
        <f t="shared" si="334"/>
        <v>114.35</v>
      </c>
      <c r="L2919" s="37">
        <f t="shared" si="335"/>
        <v>114.65</v>
      </c>
      <c r="M2919" s="37">
        <f t="shared" si="336"/>
        <v>114.03</v>
      </c>
      <c r="N2919" s="37">
        <f t="shared" si="337"/>
        <v>114.34</v>
      </c>
      <c r="O2919" s="38">
        <f t="shared" ca="1" si="338"/>
        <v>65421300</v>
      </c>
    </row>
    <row r="2920" spans="1:15" x14ac:dyDescent="0.4">
      <c r="A2920">
        <v>2905</v>
      </c>
      <c r="B2920" s="63">
        <v>41149</v>
      </c>
      <c r="C2920" s="37">
        <v>141.179993</v>
      </c>
      <c r="D2920" s="37">
        <v>141.83999600000001</v>
      </c>
      <c r="E2920" s="37">
        <v>140.970001</v>
      </c>
      <c r="F2920" s="37">
        <v>141.39999399999999</v>
      </c>
      <c r="G2920" s="38">
        <v>75689600</v>
      </c>
      <c r="H2920" s="37">
        <v>114.25507399999999</v>
      </c>
      <c r="I2920" s="41">
        <f t="shared" si="332"/>
        <v>0.80802743174090941</v>
      </c>
      <c r="J2920" s="41">
        <f t="shared" ca="1" si="333"/>
        <v>1</v>
      </c>
      <c r="K2920" s="37">
        <f t="shared" si="334"/>
        <v>114.08</v>
      </c>
      <c r="L2920" s="37">
        <f t="shared" si="335"/>
        <v>114.61</v>
      </c>
      <c r="M2920" s="37">
        <f t="shared" si="336"/>
        <v>113.91</v>
      </c>
      <c r="N2920" s="37">
        <f t="shared" si="337"/>
        <v>114.26</v>
      </c>
      <c r="O2920" s="38">
        <f t="shared" ca="1" si="338"/>
        <v>75689600</v>
      </c>
    </row>
    <row r="2921" spans="1:15" x14ac:dyDescent="0.4">
      <c r="A2921">
        <v>2906</v>
      </c>
      <c r="B2921" s="63">
        <v>41148</v>
      </c>
      <c r="C2921" s="37">
        <v>141.88999899999999</v>
      </c>
      <c r="D2921" s="37">
        <v>142.08000200000001</v>
      </c>
      <c r="E2921" s="37">
        <v>141.33999600000001</v>
      </c>
      <c r="F2921" s="37">
        <v>141.53999300000001</v>
      </c>
      <c r="G2921" s="38">
        <v>68785900</v>
      </c>
      <c r="H2921" s="37">
        <v>114.36818700000001</v>
      </c>
      <c r="I2921" s="41">
        <f t="shared" si="332"/>
        <v>0.80802736086047422</v>
      </c>
      <c r="J2921" s="41">
        <f t="shared" ca="1" si="333"/>
        <v>1</v>
      </c>
      <c r="K2921" s="37">
        <f t="shared" si="334"/>
        <v>114.65</v>
      </c>
      <c r="L2921" s="37">
        <f t="shared" si="335"/>
        <v>114.8</v>
      </c>
      <c r="M2921" s="37">
        <f t="shared" si="336"/>
        <v>114.21</v>
      </c>
      <c r="N2921" s="37">
        <f t="shared" si="337"/>
        <v>114.37</v>
      </c>
      <c r="O2921" s="38">
        <f t="shared" ca="1" si="338"/>
        <v>68785900</v>
      </c>
    </row>
    <row r="2922" spans="1:15" x14ac:dyDescent="0.4">
      <c r="A2922">
        <v>2907</v>
      </c>
      <c r="B2922" s="63">
        <v>41145</v>
      </c>
      <c r="C2922" s="37">
        <v>140.30999800000001</v>
      </c>
      <c r="D2922" s="37">
        <v>141.83000200000001</v>
      </c>
      <c r="E2922" s="37">
        <v>140.220001</v>
      </c>
      <c r="F2922" s="37">
        <v>141.509995</v>
      </c>
      <c r="G2922" s="38">
        <v>99481200</v>
      </c>
      <c r="H2922" s="37">
        <v>114.343979</v>
      </c>
      <c r="I2922" s="41">
        <f t="shared" si="332"/>
        <v>0.80802758137331576</v>
      </c>
      <c r="J2922" s="41">
        <f t="shared" ca="1" si="333"/>
        <v>1</v>
      </c>
      <c r="K2922" s="37">
        <f t="shared" si="334"/>
        <v>113.37</v>
      </c>
      <c r="L2922" s="37">
        <f t="shared" si="335"/>
        <v>114.6</v>
      </c>
      <c r="M2922" s="37">
        <f t="shared" si="336"/>
        <v>113.3</v>
      </c>
      <c r="N2922" s="37">
        <f t="shared" si="337"/>
        <v>114.34</v>
      </c>
      <c r="O2922" s="38">
        <f t="shared" ca="1" si="338"/>
        <v>99481200</v>
      </c>
    </row>
    <row r="2923" spans="1:15" x14ac:dyDescent="0.4">
      <c r="A2923">
        <v>2908</v>
      </c>
      <c r="B2923" s="63">
        <v>41144</v>
      </c>
      <c r="C2923" s="37">
        <v>141.470001</v>
      </c>
      <c r="D2923" s="37">
        <v>141.479996</v>
      </c>
      <c r="E2923" s="37">
        <v>140.44000199999999</v>
      </c>
      <c r="F2923" s="37">
        <v>140.66000399999999</v>
      </c>
      <c r="G2923" s="38">
        <v>111466400</v>
      </c>
      <c r="H2923" s="37">
        <v>113.657135</v>
      </c>
      <c r="I2923" s="41">
        <f t="shared" si="332"/>
        <v>0.80802738353398607</v>
      </c>
      <c r="J2923" s="41">
        <f t="shared" ca="1" si="333"/>
        <v>1</v>
      </c>
      <c r="K2923" s="37">
        <f t="shared" si="334"/>
        <v>114.31</v>
      </c>
      <c r="L2923" s="37">
        <f t="shared" si="335"/>
        <v>114.32</v>
      </c>
      <c r="M2923" s="37">
        <f t="shared" si="336"/>
        <v>113.48</v>
      </c>
      <c r="N2923" s="37">
        <f t="shared" si="337"/>
        <v>113.66</v>
      </c>
      <c r="O2923" s="38">
        <f t="shared" ca="1" si="338"/>
        <v>111466400</v>
      </c>
    </row>
    <row r="2924" spans="1:15" x14ac:dyDescent="0.4">
      <c r="A2924">
        <v>2909</v>
      </c>
      <c r="B2924" s="63">
        <v>41143</v>
      </c>
      <c r="C2924" s="37">
        <v>141.39999399999999</v>
      </c>
      <c r="D2924" s="37">
        <v>142.050003</v>
      </c>
      <c r="E2924" s="37">
        <v>141.070007</v>
      </c>
      <c r="F2924" s="37">
        <v>141.820007</v>
      </c>
      <c r="G2924" s="38">
        <v>133243500</v>
      </c>
      <c r="H2924" s="37">
        <v>114.59446</v>
      </c>
      <c r="I2924" s="41">
        <f t="shared" si="332"/>
        <v>0.80802745976454504</v>
      </c>
      <c r="J2924" s="41">
        <f t="shared" ca="1" si="333"/>
        <v>1</v>
      </c>
      <c r="K2924" s="37">
        <f t="shared" si="334"/>
        <v>114.26</v>
      </c>
      <c r="L2924" s="37">
        <f t="shared" si="335"/>
        <v>114.78</v>
      </c>
      <c r="M2924" s="37">
        <f t="shared" si="336"/>
        <v>113.99</v>
      </c>
      <c r="N2924" s="37">
        <f t="shared" si="337"/>
        <v>114.59</v>
      </c>
      <c r="O2924" s="38">
        <f t="shared" ca="1" si="338"/>
        <v>133243500</v>
      </c>
    </row>
    <row r="2925" spans="1:15" x14ac:dyDescent="0.4">
      <c r="A2925">
        <v>2910</v>
      </c>
      <c r="B2925" s="63">
        <v>41142</v>
      </c>
      <c r="C2925" s="37">
        <v>142.53999300000001</v>
      </c>
      <c r="D2925" s="37">
        <v>143.08999600000001</v>
      </c>
      <c r="E2925" s="37">
        <v>141.449997</v>
      </c>
      <c r="F2925" s="37">
        <v>141.759995</v>
      </c>
      <c r="G2925" s="38">
        <v>105581100</v>
      </c>
      <c r="H2925" s="37">
        <v>114.545975</v>
      </c>
      <c r="I2925" s="41">
        <f t="shared" si="332"/>
        <v>0.80802750451564276</v>
      </c>
      <c r="J2925" s="41">
        <f t="shared" ca="1" si="333"/>
        <v>1</v>
      </c>
      <c r="K2925" s="37">
        <f t="shared" si="334"/>
        <v>115.18</v>
      </c>
      <c r="L2925" s="37">
        <f t="shared" si="335"/>
        <v>115.62</v>
      </c>
      <c r="M2925" s="37">
        <f t="shared" si="336"/>
        <v>114.3</v>
      </c>
      <c r="N2925" s="37">
        <f t="shared" si="337"/>
        <v>114.55</v>
      </c>
      <c r="O2925" s="38">
        <f t="shared" ca="1" si="338"/>
        <v>105581100</v>
      </c>
    </row>
    <row r="2926" spans="1:15" x14ac:dyDescent="0.4">
      <c r="A2926">
        <v>2911</v>
      </c>
      <c r="B2926" s="63">
        <v>41141</v>
      </c>
      <c r="C2926" s="37">
        <v>141.979996</v>
      </c>
      <c r="D2926" s="37">
        <v>142.220001</v>
      </c>
      <c r="E2926" s="37">
        <v>141.58999600000001</v>
      </c>
      <c r="F2926" s="37">
        <v>142.19000199999999</v>
      </c>
      <c r="G2926" s="38">
        <v>78255700</v>
      </c>
      <c r="H2926" s="37">
        <v>114.89341</v>
      </c>
      <c r="I2926" s="41">
        <f t="shared" si="332"/>
        <v>0.80802734639528317</v>
      </c>
      <c r="J2926" s="41">
        <f t="shared" ca="1" si="333"/>
        <v>1</v>
      </c>
      <c r="K2926" s="37">
        <f t="shared" si="334"/>
        <v>114.72</v>
      </c>
      <c r="L2926" s="37">
        <f t="shared" si="335"/>
        <v>114.92</v>
      </c>
      <c r="M2926" s="37">
        <f t="shared" si="336"/>
        <v>114.41</v>
      </c>
      <c r="N2926" s="37">
        <f t="shared" si="337"/>
        <v>114.89</v>
      </c>
      <c r="O2926" s="38">
        <f t="shared" ca="1" si="338"/>
        <v>78255700</v>
      </c>
    </row>
    <row r="2927" spans="1:15" x14ac:dyDescent="0.4">
      <c r="A2927">
        <v>2912</v>
      </c>
      <c r="B2927" s="63">
        <v>41138</v>
      </c>
      <c r="C2927" s="37">
        <v>142.229996</v>
      </c>
      <c r="D2927" s="37">
        <v>142.300003</v>
      </c>
      <c r="E2927" s="37">
        <v>141.86000100000001</v>
      </c>
      <c r="F2927" s="37">
        <v>142.179993</v>
      </c>
      <c r="G2927" s="38">
        <v>90813700</v>
      </c>
      <c r="H2927" s="37">
        <v>114.885345</v>
      </c>
      <c r="I2927" s="41">
        <f t="shared" si="332"/>
        <v>0.8080275049668908</v>
      </c>
      <c r="J2927" s="41">
        <f t="shared" ca="1" si="333"/>
        <v>1</v>
      </c>
      <c r="K2927" s="37">
        <f t="shared" si="334"/>
        <v>114.93</v>
      </c>
      <c r="L2927" s="37">
        <f t="shared" si="335"/>
        <v>114.98</v>
      </c>
      <c r="M2927" s="37">
        <f t="shared" si="336"/>
        <v>114.63</v>
      </c>
      <c r="N2927" s="37">
        <f t="shared" si="337"/>
        <v>114.89</v>
      </c>
      <c r="O2927" s="38">
        <f t="shared" ca="1" si="338"/>
        <v>90813700</v>
      </c>
    </row>
    <row r="2928" spans="1:15" x14ac:dyDescent="0.4">
      <c r="A2928">
        <v>2913</v>
      </c>
      <c r="B2928" s="63">
        <v>41137</v>
      </c>
      <c r="C2928" s="37">
        <v>141.14999399999999</v>
      </c>
      <c r="D2928" s="37">
        <v>142.16000399999999</v>
      </c>
      <c r="E2928" s="37">
        <v>140.800003</v>
      </c>
      <c r="F2928" s="37">
        <v>141.990005</v>
      </c>
      <c r="G2928" s="38">
        <v>112014200</v>
      </c>
      <c r="H2928" s="37">
        <v>114.73185700000001</v>
      </c>
      <c r="I2928" s="41">
        <f t="shared" si="332"/>
        <v>0.80802769885105652</v>
      </c>
      <c r="J2928" s="41">
        <f t="shared" ca="1" si="333"/>
        <v>1</v>
      </c>
      <c r="K2928" s="37">
        <f t="shared" si="334"/>
        <v>114.05</v>
      </c>
      <c r="L2928" s="37">
        <f t="shared" si="335"/>
        <v>114.87</v>
      </c>
      <c r="M2928" s="37">
        <f t="shared" si="336"/>
        <v>113.77</v>
      </c>
      <c r="N2928" s="37">
        <f t="shared" si="337"/>
        <v>114.73</v>
      </c>
      <c r="O2928" s="38">
        <f t="shared" ca="1" si="338"/>
        <v>112014200</v>
      </c>
    </row>
    <row r="2929" spans="1:15" x14ac:dyDescent="0.4">
      <c r="A2929">
        <v>2914</v>
      </c>
      <c r="B2929" s="63">
        <v>41136</v>
      </c>
      <c r="C2929" s="37">
        <v>140.63999899999999</v>
      </c>
      <c r="D2929" s="37">
        <v>141.19000199999999</v>
      </c>
      <c r="E2929" s="37">
        <v>140.550003</v>
      </c>
      <c r="F2929" s="37">
        <v>140.949997</v>
      </c>
      <c r="G2929" s="38">
        <v>71085900</v>
      </c>
      <c r="H2929" s="37">
        <v>113.891464</v>
      </c>
      <c r="I2929" s="41">
        <f t="shared" si="332"/>
        <v>0.80802743117475906</v>
      </c>
      <c r="J2929" s="41">
        <f t="shared" ca="1" si="333"/>
        <v>1</v>
      </c>
      <c r="K2929" s="37">
        <f t="shared" si="334"/>
        <v>113.64</v>
      </c>
      <c r="L2929" s="37">
        <f t="shared" si="335"/>
        <v>114.09</v>
      </c>
      <c r="M2929" s="37">
        <f t="shared" si="336"/>
        <v>113.57</v>
      </c>
      <c r="N2929" s="37">
        <f t="shared" si="337"/>
        <v>113.89</v>
      </c>
      <c r="O2929" s="38">
        <f t="shared" ca="1" si="338"/>
        <v>71085900</v>
      </c>
    </row>
    <row r="2930" spans="1:15" x14ac:dyDescent="0.4">
      <c r="A2930">
        <v>2915</v>
      </c>
      <c r="B2930" s="63">
        <v>41135</v>
      </c>
      <c r="C2930" s="37">
        <v>141.28999300000001</v>
      </c>
      <c r="D2930" s="37">
        <v>141.38000500000001</v>
      </c>
      <c r="E2930" s="37">
        <v>140.36999499999999</v>
      </c>
      <c r="F2930" s="37">
        <v>140.78999300000001</v>
      </c>
      <c r="G2930" s="38">
        <v>102379400</v>
      </c>
      <c r="H2930" s="37">
        <v>113.76217699999999</v>
      </c>
      <c r="I2930" s="41">
        <f t="shared" si="332"/>
        <v>0.80802743558627765</v>
      </c>
      <c r="J2930" s="41">
        <f t="shared" ca="1" si="333"/>
        <v>1</v>
      </c>
      <c r="K2930" s="37">
        <f t="shared" si="334"/>
        <v>114.17</v>
      </c>
      <c r="L2930" s="37">
        <f t="shared" si="335"/>
        <v>114.24</v>
      </c>
      <c r="M2930" s="37">
        <f t="shared" si="336"/>
        <v>113.42</v>
      </c>
      <c r="N2930" s="37">
        <f t="shared" si="337"/>
        <v>113.76</v>
      </c>
      <c r="O2930" s="38">
        <f t="shared" ca="1" si="338"/>
        <v>102379400</v>
      </c>
    </row>
    <row r="2931" spans="1:15" x14ac:dyDescent="0.4">
      <c r="A2931">
        <v>2916</v>
      </c>
      <c r="B2931" s="63">
        <v>41134</v>
      </c>
      <c r="C2931" s="37">
        <v>140.60000600000001</v>
      </c>
      <c r="D2931" s="37">
        <v>140.83999600000001</v>
      </c>
      <c r="E2931" s="37">
        <v>140.03999300000001</v>
      </c>
      <c r="F2931" s="37">
        <v>140.770004</v>
      </c>
      <c r="G2931" s="38">
        <v>79426900</v>
      </c>
      <c r="H2931" s="37">
        <v>113.746048</v>
      </c>
      <c r="I2931" s="41">
        <f t="shared" si="332"/>
        <v>0.80802759656098322</v>
      </c>
      <c r="J2931" s="41">
        <f t="shared" ca="1" si="333"/>
        <v>1</v>
      </c>
      <c r="K2931" s="37">
        <f t="shared" si="334"/>
        <v>113.61</v>
      </c>
      <c r="L2931" s="37">
        <f t="shared" si="335"/>
        <v>113.8</v>
      </c>
      <c r="M2931" s="37">
        <f t="shared" si="336"/>
        <v>113.16</v>
      </c>
      <c r="N2931" s="37">
        <f t="shared" si="337"/>
        <v>113.75</v>
      </c>
      <c r="O2931" s="38">
        <f t="shared" ca="1" si="338"/>
        <v>79426900</v>
      </c>
    </row>
    <row r="2932" spans="1:15" x14ac:dyDescent="0.4">
      <c r="A2932">
        <v>2917</v>
      </c>
      <c r="B2932" s="63">
        <v>41131</v>
      </c>
      <c r="C2932" s="37">
        <v>140.03999300000001</v>
      </c>
      <c r="D2932" s="37">
        <v>140.88999899999999</v>
      </c>
      <c r="E2932" s="37">
        <v>139.80999800000001</v>
      </c>
      <c r="F2932" s="37">
        <v>140.83999600000001</v>
      </c>
      <c r="G2932" s="38">
        <v>99792700</v>
      </c>
      <c r="H2932" s="37">
        <v>113.802567</v>
      </c>
      <c r="I2932" s="41">
        <f t="shared" si="332"/>
        <v>0.80802733763213108</v>
      </c>
      <c r="J2932" s="41">
        <f t="shared" ca="1" si="333"/>
        <v>1</v>
      </c>
      <c r="K2932" s="37">
        <f t="shared" si="334"/>
        <v>113.16</v>
      </c>
      <c r="L2932" s="37">
        <f t="shared" si="335"/>
        <v>113.84</v>
      </c>
      <c r="M2932" s="37">
        <f t="shared" si="336"/>
        <v>112.97</v>
      </c>
      <c r="N2932" s="37">
        <f t="shared" si="337"/>
        <v>113.8</v>
      </c>
      <c r="O2932" s="38">
        <f t="shared" ca="1" si="338"/>
        <v>99792700</v>
      </c>
    </row>
    <row r="2933" spans="1:15" x14ac:dyDescent="0.4">
      <c r="A2933">
        <v>2918</v>
      </c>
      <c r="B2933" s="63">
        <v>41130</v>
      </c>
      <c r="C2933" s="37">
        <v>140.28999300000001</v>
      </c>
      <c r="D2933" s="37">
        <v>140.88999899999999</v>
      </c>
      <c r="E2933" s="37">
        <v>140.14999399999999</v>
      </c>
      <c r="F2933" s="37">
        <v>140.61000100000001</v>
      </c>
      <c r="G2933" s="38">
        <v>90291700</v>
      </c>
      <c r="H2933" s="37">
        <v>113.616737</v>
      </c>
      <c r="I2933" s="41">
        <f t="shared" si="332"/>
        <v>0.80802742473488776</v>
      </c>
      <c r="J2933" s="41">
        <f t="shared" ca="1" si="333"/>
        <v>1</v>
      </c>
      <c r="K2933" s="37">
        <f t="shared" si="334"/>
        <v>113.36</v>
      </c>
      <c r="L2933" s="37">
        <f t="shared" si="335"/>
        <v>113.84</v>
      </c>
      <c r="M2933" s="37">
        <f t="shared" si="336"/>
        <v>113.25</v>
      </c>
      <c r="N2933" s="37">
        <f t="shared" si="337"/>
        <v>113.62</v>
      </c>
      <c r="O2933" s="38">
        <f t="shared" ca="1" si="338"/>
        <v>90291700</v>
      </c>
    </row>
    <row r="2934" spans="1:15" x14ac:dyDescent="0.4">
      <c r="A2934">
        <v>2919</v>
      </c>
      <c r="B2934" s="63">
        <v>41129</v>
      </c>
      <c r="C2934" s="37">
        <v>139.85000600000001</v>
      </c>
      <c r="D2934" s="37">
        <v>140.64999399999999</v>
      </c>
      <c r="E2934" s="37">
        <v>139.80999800000001</v>
      </c>
      <c r="F2934" s="37">
        <v>140.490005</v>
      </c>
      <c r="G2934" s="38">
        <v>89754700</v>
      </c>
      <c r="H2934" s="37">
        <v>113.51979799999999</v>
      </c>
      <c r="I2934" s="41">
        <f t="shared" si="332"/>
        <v>0.80802757463066499</v>
      </c>
      <c r="J2934" s="41">
        <f t="shared" ca="1" si="333"/>
        <v>1</v>
      </c>
      <c r="K2934" s="37">
        <f t="shared" si="334"/>
        <v>113</v>
      </c>
      <c r="L2934" s="37">
        <f t="shared" si="335"/>
        <v>113.65</v>
      </c>
      <c r="M2934" s="37">
        <f t="shared" si="336"/>
        <v>112.97</v>
      </c>
      <c r="N2934" s="37">
        <f t="shared" si="337"/>
        <v>113.52</v>
      </c>
      <c r="O2934" s="38">
        <f t="shared" ca="1" si="338"/>
        <v>89754700</v>
      </c>
    </row>
    <row r="2935" spans="1:15" x14ac:dyDescent="0.4">
      <c r="A2935">
        <v>2920</v>
      </c>
      <c r="B2935" s="63">
        <v>41128</v>
      </c>
      <c r="C2935" s="37">
        <v>140.179993</v>
      </c>
      <c r="D2935" s="37">
        <v>140.91999799999999</v>
      </c>
      <c r="E2935" s="37">
        <v>140.029999</v>
      </c>
      <c r="F2935" s="37">
        <v>140.320007</v>
      </c>
      <c r="G2935" s="38">
        <v>109545100</v>
      </c>
      <c r="H2935" s="37">
        <v>113.38243900000001</v>
      </c>
      <c r="I2935" s="41">
        <f t="shared" si="332"/>
        <v>0.80802760364742576</v>
      </c>
      <c r="J2935" s="41">
        <f t="shared" ca="1" si="333"/>
        <v>1</v>
      </c>
      <c r="K2935" s="37">
        <f t="shared" si="334"/>
        <v>113.27</v>
      </c>
      <c r="L2935" s="37">
        <f t="shared" si="335"/>
        <v>113.87</v>
      </c>
      <c r="M2935" s="37">
        <f t="shared" si="336"/>
        <v>113.15</v>
      </c>
      <c r="N2935" s="37">
        <f t="shared" si="337"/>
        <v>113.38</v>
      </c>
      <c r="O2935" s="38">
        <f t="shared" ca="1" si="338"/>
        <v>109545100</v>
      </c>
    </row>
    <row r="2936" spans="1:15" x14ac:dyDescent="0.4">
      <c r="A2936">
        <v>2921</v>
      </c>
      <c r="B2936" s="63">
        <v>41127</v>
      </c>
      <c r="C2936" s="37">
        <v>139.720001</v>
      </c>
      <c r="D2936" s="37">
        <v>140.16999799999999</v>
      </c>
      <c r="E2936" s="37">
        <v>139.55999800000001</v>
      </c>
      <c r="F2936" s="37">
        <v>139.61999499999999</v>
      </c>
      <c r="G2936" s="38">
        <v>86326200</v>
      </c>
      <c r="H2936" s="37">
        <v>112.816788</v>
      </c>
      <c r="I2936" s="41">
        <f t="shared" si="332"/>
        <v>0.80802744621212752</v>
      </c>
      <c r="J2936" s="41">
        <f t="shared" ca="1" si="333"/>
        <v>1</v>
      </c>
      <c r="K2936" s="37">
        <f t="shared" si="334"/>
        <v>112.9</v>
      </c>
      <c r="L2936" s="37">
        <f t="shared" si="335"/>
        <v>113.26</v>
      </c>
      <c r="M2936" s="37">
        <f t="shared" si="336"/>
        <v>112.77</v>
      </c>
      <c r="N2936" s="37">
        <f t="shared" si="337"/>
        <v>112.82</v>
      </c>
      <c r="O2936" s="38">
        <f t="shared" ca="1" si="338"/>
        <v>86326200</v>
      </c>
    </row>
    <row r="2937" spans="1:15" x14ac:dyDescent="0.4">
      <c r="A2937">
        <v>2922</v>
      </c>
      <c r="B2937" s="63">
        <v>41124</v>
      </c>
      <c r="C2937" s="37">
        <v>138.55999800000001</v>
      </c>
      <c r="D2937" s="37">
        <v>139.63999899999999</v>
      </c>
      <c r="E2937" s="37">
        <v>136.679993</v>
      </c>
      <c r="F2937" s="37">
        <v>139.35000600000001</v>
      </c>
      <c r="G2937" s="38">
        <v>157825000</v>
      </c>
      <c r="H2937" s="37">
        <v>112.598625</v>
      </c>
      <c r="I2937" s="41">
        <f t="shared" si="332"/>
        <v>0.80802741407847511</v>
      </c>
      <c r="J2937" s="41">
        <f t="shared" ca="1" si="333"/>
        <v>1</v>
      </c>
      <c r="K2937" s="37">
        <f t="shared" si="334"/>
        <v>111.96</v>
      </c>
      <c r="L2937" s="37">
        <f t="shared" si="335"/>
        <v>112.83</v>
      </c>
      <c r="M2937" s="37">
        <f t="shared" si="336"/>
        <v>110.44</v>
      </c>
      <c r="N2937" s="37">
        <f t="shared" si="337"/>
        <v>112.6</v>
      </c>
      <c r="O2937" s="38">
        <f t="shared" ca="1" si="338"/>
        <v>157825000</v>
      </c>
    </row>
    <row r="2938" spans="1:15" x14ac:dyDescent="0.4">
      <c r="A2938">
        <v>2923</v>
      </c>
      <c r="B2938" s="63">
        <v>41123</v>
      </c>
      <c r="C2938" s="37">
        <v>136.550003</v>
      </c>
      <c r="D2938" s="37">
        <v>137.570007</v>
      </c>
      <c r="E2938" s="37">
        <v>135.58000200000001</v>
      </c>
      <c r="F2938" s="37">
        <v>136.63999899999999</v>
      </c>
      <c r="G2938" s="38">
        <v>199556600</v>
      </c>
      <c r="H2938" s="37">
        <v>110.408913</v>
      </c>
      <c r="I2938" s="41">
        <f t="shared" si="332"/>
        <v>0.8080277649884936</v>
      </c>
      <c r="J2938" s="41">
        <f t="shared" ca="1" si="333"/>
        <v>1</v>
      </c>
      <c r="K2938" s="37">
        <f t="shared" si="334"/>
        <v>110.34</v>
      </c>
      <c r="L2938" s="37">
        <f t="shared" si="335"/>
        <v>111.16</v>
      </c>
      <c r="M2938" s="37">
        <f t="shared" si="336"/>
        <v>109.55</v>
      </c>
      <c r="N2938" s="37">
        <f t="shared" si="337"/>
        <v>110.41</v>
      </c>
      <c r="O2938" s="38">
        <f t="shared" ca="1" si="338"/>
        <v>199556600</v>
      </c>
    </row>
    <row r="2939" spans="1:15" x14ac:dyDescent="0.4">
      <c r="A2939">
        <v>2924</v>
      </c>
      <c r="B2939" s="63">
        <v>41122</v>
      </c>
      <c r="C2939" s="37">
        <v>138.699997</v>
      </c>
      <c r="D2939" s="37">
        <v>138.729996</v>
      </c>
      <c r="E2939" s="37">
        <v>137.39999399999999</v>
      </c>
      <c r="F2939" s="37">
        <v>137.58999600000001</v>
      </c>
      <c r="G2939" s="38">
        <v>138293800</v>
      </c>
      <c r="H2939" s="37">
        <v>111.176514</v>
      </c>
      <c r="I2939" s="41">
        <f t="shared" si="332"/>
        <v>0.80802759816927383</v>
      </c>
      <c r="J2939" s="41">
        <f t="shared" ca="1" si="333"/>
        <v>1</v>
      </c>
      <c r="K2939" s="37">
        <f t="shared" si="334"/>
        <v>112.07</v>
      </c>
      <c r="L2939" s="37">
        <f t="shared" si="335"/>
        <v>112.1</v>
      </c>
      <c r="M2939" s="37">
        <f t="shared" si="336"/>
        <v>111.02</v>
      </c>
      <c r="N2939" s="37">
        <f t="shared" si="337"/>
        <v>111.18</v>
      </c>
      <c r="O2939" s="38">
        <f t="shared" ca="1" si="338"/>
        <v>138293800</v>
      </c>
    </row>
    <row r="2940" spans="1:15" x14ac:dyDescent="0.4">
      <c r="A2940">
        <v>2925</v>
      </c>
      <c r="B2940" s="63">
        <v>41121</v>
      </c>
      <c r="C2940" s="37">
        <v>138.490005</v>
      </c>
      <c r="D2940" s="37">
        <v>138.86999499999999</v>
      </c>
      <c r="E2940" s="37">
        <v>137.71000699999999</v>
      </c>
      <c r="F2940" s="37">
        <v>137.71000699999999</v>
      </c>
      <c r="G2940" s="38">
        <v>120575900</v>
      </c>
      <c r="H2940" s="37">
        <v>111.27346</v>
      </c>
      <c r="I2940" s="41">
        <f t="shared" si="332"/>
        <v>0.80802740791379091</v>
      </c>
      <c r="J2940" s="41">
        <f t="shared" ca="1" si="333"/>
        <v>1</v>
      </c>
      <c r="K2940" s="37">
        <f t="shared" si="334"/>
        <v>111.9</v>
      </c>
      <c r="L2940" s="37">
        <f t="shared" si="335"/>
        <v>112.21</v>
      </c>
      <c r="M2940" s="37">
        <f t="shared" si="336"/>
        <v>111.27</v>
      </c>
      <c r="N2940" s="37">
        <f t="shared" si="337"/>
        <v>111.27</v>
      </c>
      <c r="O2940" s="38">
        <f t="shared" ca="1" si="338"/>
        <v>120575900</v>
      </c>
    </row>
    <row r="2941" spans="1:15" x14ac:dyDescent="0.4">
      <c r="A2941">
        <v>2926</v>
      </c>
      <c r="B2941" s="63">
        <v>41120</v>
      </c>
      <c r="C2941" s="37">
        <v>138.520004</v>
      </c>
      <c r="D2941" s="37">
        <v>139.33999600000001</v>
      </c>
      <c r="E2941" s="37">
        <v>138.270004</v>
      </c>
      <c r="F2941" s="37">
        <v>138.679993</v>
      </c>
      <c r="G2941" s="38">
        <v>106782000</v>
      </c>
      <c r="H2941" s="37">
        <v>112.057236</v>
      </c>
      <c r="I2941" s="41">
        <f t="shared" si="332"/>
        <v>0.8080274131539652</v>
      </c>
      <c r="J2941" s="41">
        <f t="shared" ca="1" si="333"/>
        <v>1</v>
      </c>
      <c r="K2941" s="37">
        <f t="shared" si="334"/>
        <v>111.93</v>
      </c>
      <c r="L2941" s="37">
        <f t="shared" si="335"/>
        <v>112.59</v>
      </c>
      <c r="M2941" s="37">
        <f t="shared" si="336"/>
        <v>111.73</v>
      </c>
      <c r="N2941" s="37">
        <f t="shared" si="337"/>
        <v>112.06</v>
      </c>
      <c r="O2941" s="38">
        <f t="shared" ca="1" si="338"/>
        <v>106782000</v>
      </c>
    </row>
    <row r="2942" spans="1:15" x14ac:dyDescent="0.4">
      <c r="A2942">
        <v>2927</v>
      </c>
      <c r="B2942" s="63">
        <v>41117</v>
      </c>
      <c r="C2942" s="37">
        <v>136.88999899999999</v>
      </c>
      <c r="D2942" s="37">
        <v>139.070007</v>
      </c>
      <c r="E2942" s="37">
        <v>136.13999899999999</v>
      </c>
      <c r="F2942" s="37">
        <v>138.679993</v>
      </c>
      <c r="G2942" s="38">
        <v>236768900</v>
      </c>
      <c r="H2942" s="37">
        <v>112.057236</v>
      </c>
      <c r="I2942" s="41">
        <f t="shared" si="332"/>
        <v>0.8080274131539652</v>
      </c>
      <c r="J2942" s="41">
        <f t="shared" ca="1" si="333"/>
        <v>1</v>
      </c>
      <c r="K2942" s="37">
        <f t="shared" si="334"/>
        <v>110.61</v>
      </c>
      <c r="L2942" s="37">
        <f t="shared" si="335"/>
        <v>112.37</v>
      </c>
      <c r="M2942" s="37">
        <f t="shared" si="336"/>
        <v>110</v>
      </c>
      <c r="N2942" s="37">
        <f t="shared" si="337"/>
        <v>112.06</v>
      </c>
      <c r="O2942" s="38">
        <f t="shared" ca="1" si="338"/>
        <v>236768900</v>
      </c>
    </row>
    <row r="2943" spans="1:15" x14ac:dyDescent="0.4">
      <c r="A2943">
        <v>2928</v>
      </c>
      <c r="B2943" s="63">
        <v>41116</v>
      </c>
      <c r="C2943" s="37">
        <v>135.88999899999999</v>
      </c>
      <c r="D2943" s="37">
        <v>136.46000699999999</v>
      </c>
      <c r="E2943" s="37">
        <v>135.259995</v>
      </c>
      <c r="F2943" s="37">
        <v>136.16999799999999</v>
      </c>
      <c r="G2943" s="38">
        <v>156526500</v>
      </c>
      <c r="H2943" s="37">
        <v>110.02911400000001</v>
      </c>
      <c r="I2943" s="41">
        <f t="shared" si="332"/>
        <v>0.80802758034849953</v>
      </c>
      <c r="J2943" s="41">
        <f t="shared" ca="1" si="333"/>
        <v>1</v>
      </c>
      <c r="K2943" s="37">
        <f t="shared" si="334"/>
        <v>109.8</v>
      </c>
      <c r="L2943" s="37">
        <f t="shared" si="335"/>
        <v>110.26</v>
      </c>
      <c r="M2943" s="37">
        <f t="shared" si="336"/>
        <v>109.29</v>
      </c>
      <c r="N2943" s="37">
        <f t="shared" si="337"/>
        <v>110.03</v>
      </c>
      <c r="O2943" s="38">
        <f t="shared" ca="1" si="338"/>
        <v>156526500</v>
      </c>
    </row>
    <row r="2944" spans="1:15" x14ac:dyDescent="0.4">
      <c r="A2944">
        <v>2929</v>
      </c>
      <c r="B2944" s="63">
        <v>41115</v>
      </c>
      <c r="C2944" s="37">
        <v>134.21000699999999</v>
      </c>
      <c r="D2944" s="37">
        <v>134.55999800000001</v>
      </c>
      <c r="E2944" s="37">
        <v>133.25</v>
      </c>
      <c r="F2944" s="37">
        <v>133.96000699999999</v>
      </c>
      <c r="G2944" s="38">
        <v>129122300</v>
      </c>
      <c r="H2944" s="37">
        <v>108.24335499999999</v>
      </c>
      <c r="I2944" s="41">
        <f t="shared" si="332"/>
        <v>0.80802739133926738</v>
      </c>
      <c r="J2944" s="41">
        <f t="shared" ca="1" si="333"/>
        <v>1</v>
      </c>
      <c r="K2944" s="37">
        <f t="shared" si="334"/>
        <v>108.45</v>
      </c>
      <c r="L2944" s="37">
        <f t="shared" si="335"/>
        <v>108.73</v>
      </c>
      <c r="M2944" s="37">
        <f t="shared" si="336"/>
        <v>107.67</v>
      </c>
      <c r="N2944" s="37">
        <f t="shared" si="337"/>
        <v>108.24</v>
      </c>
      <c r="O2944" s="38">
        <f t="shared" ca="1" si="338"/>
        <v>129122300</v>
      </c>
    </row>
    <row r="2945" spans="1:15" x14ac:dyDescent="0.4">
      <c r="A2945">
        <v>2930</v>
      </c>
      <c r="B2945" s="63">
        <v>41114</v>
      </c>
      <c r="C2945" s="37">
        <v>135.19000199999999</v>
      </c>
      <c r="D2945" s="37">
        <v>135.25</v>
      </c>
      <c r="E2945" s="37">
        <v>133.029999</v>
      </c>
      <c r="F2945" s="37">
        <v>133.929993</v>
      </c>
      <c r="G2945" s="38">
        <v>173301200</v>
      </c>
      <c r="H2945" s="37">
        <v>108.21914700000001</v>
      </c>
      <c r="I2945" s="41">
        <f t="shared" si="332"/>
        <v>0.80802772087055963</v>
      </c>
      <c r="J2945" s="41">
        <f t="shared" ca="1" si="333"/>
        <v>1</v>
      </c>
      <c r="K2945" s="37">
        <f t="shared" si="334"/>
        <v>109.24</v>
      </c>
      <c r="L2945" s="37">
        <f t="shared" si="335"/>
        <v>109.29</v>
      </c>
      <c r="M2945" s="37">
        <f t="shared" si="336"/>
        <v>107.49</v>
      </c>
      <c r="N2945" s="37">
        <f t="shared" si="337"/>
        <v>108.22</v>
      </c>
      <c r="O2945" s="38">
        <f t="shared" ca="1" si="338"/>
        <v>173301200</v>
      </c>
    </row>
    <row r="2946" spans="1:15" x14ac:dyDescent="0.4">
      <c r="A2946">
        <v>2931</v>
      </c>
      <c r="B2946" s="63">
        <v>41113</v>
      </c>
      <c r="C2946" s="37">
        <v>134.470001</v>
      </c>
      <c r="D2946" s="37">
        <v>136.38000500000001</v>
      </c>
      <c r="E2946" s="37">
        <v>133.83999600000001</v>
      </c>
      <c r="F2946" s="37">
        <v>135.08999600000001</v>
      </c>
      <c r="G2946" s="38">
        <v>145210900</v>
      </c>
      <c r="H2946" s="37">
        <v>109.156418</v>
      </c>
      <c r="I2946" s="41">
        <f t="shared" si="332"/>
        <v>0.80802739826863268</v>
      </c>
      <c r="J2946" s="41">
        <f t="shared" ca="1" si="333"/>
        <v>1</v>
      </c>
      <c r="K2946" s="37">
        <f t="shared" si="334"/>
        <v>108.66</v>
      </c>
      <c r="L2946" s="37">
        <f t="shared" si="335"/>
        <v>110.2</v>
      </c>
      <c r="M2946" s="37">
        <f t="shared" si="336"/>
        <v>108.15</v>
      </c>
      <c r="N2946" s="37">
        <f t="shared" si="337"/>
        <v>109.16</v>
      </c>
      <c r="O2946" s="38">
        <f t="shared" ca="1" si="338"/>
        <v>145210900</v>
      </c>
    </row>
    <row r="2947" spans="1:15" x14ac:dyDescent="0.4">
      <c r="A2947">
        <v>2932</v>
      </c>
      <c r="B2947" s="63">
        <v>41110</v>
      </c>
      <c r="C2947" s="37">
        <v>136.949997</v>
      </c>
      <c r="D2947" s="37">
        <v>137.16000399999999</v>
      </c>
      <c r="E2947" s="37">
        <v>136.320007</v>
      </c>
      <c r="F2947" s="37">
        <v>136.470001</v>
      </c>
      <c r="G2947" s="38">
        <v>142904500</v>
      </c>
      <c r="H2947" s="37">
        <v>110.27151499999999</v>
      </c>
      <c r="I2947" s="41">
        <f t="shared" si="332"/>
        <v>0.80802750928389011</v>
      </c>
      <c r="J2947" s="41">
        <f t="shared" ca="1" si="333"/>
        <v>1</v>
      </c>
      <c r="K2947" s="37">
        <f t="shared" si="334"/>
        <v>110.66</v>
      </c>
      <c r="L2947" s="37">
        <f t="shared" si="335"/>
        <v>110.83</v>
      </c>
      <c r="M2947" s="37">
        <f t="shared" si="336"/>
        <v>110.15</v>
      </c>
      <c r="N2947" s="37">
        <f t="shared" si="337"/>
        <v>110.27</v>
      </c>
      <c r="O2947" s="38">
        <f t="shared" ca="1" si="338"/>
        <v>142904500</v>
      </c>
    </row>
    <row r="2948" spans="1:15" x14ac:dyDescent="0.4">
      <c r="A2948">
        <v>2933</v>
      </c>
      <c r="B2948" s="63">
        <v>41109</v>
      </c>
      <c r="C2948" s="37">
        <v>137.64999399999999</v>
      </c>
      <c r="D2948" s="37">
        <v>138.179993</v>
      </c>
      <c r="E2948" s="37">
        <v>137.21000699999999</v>
      </c>
      <c r="F2948" s="37">
        <v>137.729996</v>
      </c>
      <c r="G2948" s="38">
        <v>129847300</v>
      </c>
      <c r="H2948" s="37">
        <v>111.28956599999999</v>
      </c>
      <c r="I2948" s="41">
        <f t="shared" si="332"/>
        <v>0.80802707639663329</v>
      </c>
      <c r="J2948" s="41">
        <f t="shared" ca="1" si="333"/>
        <v>1</v>
      </c>
      <c r="K2948" s="37">
        <f t="shared" si="334"/>
        <v>111.22</v>
      </c>
      <c r="L2948" s="37">
        <f t="shared" si="335"/>
        <v>111.65</v>
      </c>
      <c r="M2948" s="37">
        <f t="shared" si="336"/>
        <v>110.87</v>
      </c>
      <c r="N2948" s="37">
        <f t="shared" si="337"/>
        <v>111.29</v>
      </c>
      <c r="O2948" s="38">
        <f t="shared" ca="1" si="338"/>
        <v>129847300</v>
      </c>
    </row>
    <row r="2949" spans="1:15" x14ac:dyDescent="0.4">
      <c r="A2949">
        <v>2934</v>
      </c>
      <c r="B2949" s="63">
        <v>41108</v>
      </c>
      <c r="C2949" s="37">
        <v>136.03999300000001</v>
      </c>
      <c r="D2949" s="37">
        <v>137.63999899999999</v>
      </c>
      <c r="E2949" s="37">
        <v>135.96000699999999</v>
      </c>
      <c r="F2949" s="37">
        <v>137.36999499999999</v>
      </c>
      <c r="G2949" s="38">
        <v>113349700</v>
      </c>
      <c r="H2949" s="37">
        <v>110.998726</v>
      </c>
      <c r="I2949" s="41">
        <f t="shared" si="332"/>
        <v>0.80802744442117813</v>
      </c>
      <c r="J2949" s="41">
        <f t="shared" ca="1" si="333"/>
        <v>1</v>
      </c>
      <c r="K2949" s="37">
        <f t="shared" si="334"/>
        <v>109.92</v>
      </c>
      <c r="L2949" s="37">
        <f t="shared" si="335"/>
        <v>111.22</v>
      </c>
      <c r="M2949" s="37">
        <f t="shared" si="336"/>
        <v>109.86</v>
      </c>
      <c r="N2949" s="37">
        <f t="shared" si="337"/>
        <v>111</v>
      </c>
      <c r="O2949" s="38">
        <f t="shared" ca="1" si="338"/>
        <v>113349700</v>
      </c>
    </row>
    <row r="2950" spans="1:15" x14ac:dyDescent="0.4">
      <c r="A2950">
        <v>2935</v>
      </c>
      <c r="B2950" s="63">
        <v>41107</v>
      </c>
      <c r="C2950" s="37">
        <v>135.970001</v>
      </c>
      <c r="D2950" s="37">
        <v>136.63999899999999</v>
      </c>
      <c r="E2950" s="37">
        <v>134.550003</v>
      </c>
      <c r="F2950" s="37">
        <v>136.36000100000001</v>
      </c>
      <c r="G2950" s="38">
        <v>138860300</v>
      </c>
      <c r="H2950" s="37">
        <v>110.182587</v>
      </c>
      <c r="I2950" s="41">
        <f t="shared" si="332"/>
        <v>0.80802717946591973</v>
      </c>
      <c r="J2950" s="41">
        <f t="shared" ca="1" si="333"/>
        <v>1</v>
      </c>
      <c r="K2950" s="37">
        <f t="shared" si="334"/>
        <v>109.87</v>
      </c>
      <c r="L2950" s="37">
        <f t="shared" si="335"/>
        <v>110.41</v>
      </c>
      <c r="M2950" s="37">
        <f t="shared" si="336"/>
        <v>108.72</v>
      </c>
      <c r="N2950" s="37">
        <f t="shared" si="337"/>
        <v>110.18</v>
      </c>
      <c r="O2950" s="38">
        <f t="shared" ca="1" si="338"/>
        <v>138860300</v>
      </c>
    </row>
    <row r="2951" spans="1:15" x14ac:dyDescent="0.4">
      <c r="A2951">
        <v>2936</v>
      </c>
      <c r="B2951" s="63">
        <v>41106</v>
      </c>
      <c r="C2951" s="37">
        <v>135.44000199999999</v>
      </c>
      <c r="D2951" s="37">
        <v>135.83000200000001</v>
      </c>
      <c r="E2951" s="37">
        <v>134.89999399999999</v>
      </c>
      <c r="F2951" s="37">
        <v>135.429993</v>
      </c>
      <c r="G2951" s="38">
        <v>97525200</v>
      </c>
      <c r="H2951" s="37">
        <v>109.43116000000001</v>
      </c>
      <c r="I2951" s="41">
        <f t="shared" si="332"/>
        <v>0.80802750982937732</v>
      </c>
      <c r="J2951" s="41">
        <f t="shared" ca="1" si="333"/>
        <v>1</v>
      </c>
      <c r="K2951" s="37">
        <f t="shared" si="334"/>
        <v>109.44</v>
      </c>
      <c r="L2951" s="37">
        <f t="shared" si="335"/>
        <v>109.75</v>
      </c>
      <c r="M2951" s="37">
        <f t="shared" si="336"/>
        <v>109</v>
      </c>
      <c r="N2951" s="37">
        <f t="shared" si="337"/>
        <v>109.43</v>
      </c>
      <c r="O2951" s="38">
        <f t="shared" ca="1" si="338"/>
        <v>97525200</v>
      </c>
    </row>
    <row r="2952" spans="1:15" x14ac:dyDescent="0.4">
      <c r="A2952">
        <v>2937</v>
      </c>
      <c r="B2952" s="63">
        <v>41103</v>
      </c>
      <c r="C2952" s="37">
        <v>133.86000100000001</v>
      </c>
      <c r="D2952" s="37">
        <v>135.88999899999999</v>
      </c>
      <c r="E2952" s="37">
        <v>133.83999600000001</v>
      </c>
      <c r="F2952" s="37">
        <v>135.75</v>
      </c>
      <c r="G2952" s="38">
        <v>129642600</v>
      </c>
      <c r="H2952" s="37">
        <v>109.689713</v>
      </c>
      <c r="I2952" s="41">
        <f t="shared" si="332"/>
        <v>0.80802735174953955</v>
      </c>
      <c r="J2952" s="41">
        <f t="shared" ca="1" si="333"/>
        <v>1</v>
      </c>
      <c r="K2952" s="37">
        <f t="shared" si="334"/>
        <v>108.16</v>
      </c>
      <c r="L2952" s="37">
        <f t="shared" si="335"/>
        <v>109.8</v>
      </c>
      <c r="M2952" s="37">
        <f t="shared" si="336"/>
        <v>108.15</v>
      </c>
      <c r="N2952" s="37">
        <f t="shared" si="337"/>
        <v>109.69</v>
      </c>
      <c r="O2952" s="38">
        <f t="shared" ca="1" si="338"/>
        <v>129642600</v>
      </c>
    </row>
    <row r="2953" spans="1:15" x14ac:dyDescent="0.4">
      <c r="A2953">
        <v>2938</v>
      </c>
      <c r="B2953" s="63">
        <v>41102</v>
      </c>
      <c r="C2953" s="37">
        <v>133.38000500000001</v>
      </c>
      <c r="D2953" s="37">
        <v>134.229996</v>
      </c>
      <c r="E2953" s="37">
        <v>132.60000600000001</v>
      </c>
      <c r="F2953" s="37">
        <v>133.509995</v>
      </c>
      <c r="G2953" s="38">
        <v>143583200</v>
      </c>
      <c r="H2953" s="37">
        <v>107.879768</v>
      </c>
      <c r="I2953" s="41">
        <f t="shared" si="332"/>
        <v>0.80802765365993756</v>
      </c>
      <c r="J2953" s="41">
        <f t="shared" ca="1" si="333"/>
        <v>1</v>
      </c>
      <c r="K2953" s="37">
        <f t="shared" si="334"/>
        <v>107.77</v>
      </c>
      <c r="L2953" s="37">
        <f t="shared" si="335"/>
        <v>108.46</v>
      </c>
      <c r="M2953" s="37">
        <f t="shared" si="336"/>
        <v>107.14</v>
      </c>
      <c r="N2953" s="37">
        <f t="shared" si="337"/>
        <v>107.88</v>
      </c>
      <c r="O2953" s="38">
        <f t="shared" ca="1" si="338"/>
        <v>143583200</v>
      </c>
    </row>
    <row r="2954" spans="1:15" x14ac:dyDescent="0.4">
      <c r="A2954">
        <v>2939</v>
      </c>
      <c r="B2954" s="63">
        <v>41101</v>
      </c>
      <c r="C2954" s="37">
        <v>134.21000699999999</v>
      </c>
      <c r="D2954" s="37">
        <v>134.60000600000001</v>
      </c>
      <c r="E2954" s="37">
        <v>133.38000500000001</v>
      </c>
      <c r="F2954" s="37">
        <v>134.16000399999999</v>
      </c>
      <c r="G2954" s="38">
        <v>141733400</v>
      </c>
      <c r="H2954" s="37">
        <v>108.40495300000001</v>
      </c>
      <c r="I2954" s="41">
        <f t="shared" si="332"/>
        <v>0.80802735366644751</v>
      </c>
      <c r="J2954" s="41">
        <f t="shared" ca="1" si="333"/>
        <v>1</v>
      </c>
      <c r="K2954" s="37">
        <f t="shared" si="334"/>
        <v>108.45</v>
      </c>
      <c r="L2954" s="37">
        <f t="shared" si="335"/>
        <v>108.76</v>
      </c>
      <c r="M2954" s="37">
        <f t="shared" si="336"/>
        <v>107.77</v>
      </c>
      <c r="N2954" s="37">
        <f t="shared" si="337"/>
        <v>108.4</v>
      </c>
      <c r="O2954" s="38">
        <f t="shared" ca="1" si="338"/>
        <v>141733400</v>
      </c>
    </row>
    <row r="2955" spans="1:15" x14ac:dyDescent="0.4">
      <c r="A2955">
        <v>2940</v>
      </c>
      <c r="B2955" s="63">
        <v>41100</v>
      </c>
      <c r="C2955" s="37">
        <v>136.009995</v>
      </c>
      <c r="D2955" s="37">
        <v>136.229996</v>
      </c>
      <c r="E2955" s="37">
        <v>133.679993</v>
      </c>
      <c r="F2955" s="37">
        <v>134.13999899999999</v>
      </c>
      <c r="G2955" s="38">
        <v>167884800</v>
      </c>
      <c r="H2955" s="37">
        <v>108.388802</v>
      </c>
      <c r="I2955" s="41">
        <f t="shared" si="332"/>
        <v>0.80802745495771178</v>
      </c>
      <c r="J2955" s="41">
        <f t="shared" ca="1" si="333"/>
        <v>1</v>
      </c>
      <c r="K2955" s="37">
        <f t="shared" si="334"/>
        <v>109.9</v>
      </c>
      <c r="L2955" s="37">
        <f t="shared" si="335"/>
        <v>110.08</v>
      </c>
      <c r="M2955" s="37">
        <f t="shared" si="336"/>
        <v>108.02</v>
      </c>
      <c r="N2955" s="37">
        <f t="shared" si="337"/>
        <v>108.39</v>
      </c>
      <c r="O2955" s="38">
        <f t="shared" ca="1" si="338"/>
        <v>167884800</v>
      </c>
    </row>
    <row r="2956" spans="1:15" x14ac:dyDescent="0.4">
      <c r="A2956">
        <v>2941</v>
      </c>
      <c r="B2956" s="63">
        <v>41099</v>
      </c>
      <c r="C2956" s="37">
        <v>135.38000500000001</v>
      </c>
      <c r="D2956" s="37">
        <v>135.570007</v>
      </c>
      <c r="E2956" s="37">
        <v>134.699997</v>
      </c>
      <c r="F2956" s="37">
        <v>135.320007</v>
      </c>
      <c r="G2956" s="38">
        <v>103780500</v>
      </c>
      <c r="H2956" s="37">
        <v>109.342308</v>
      </c>
      <c r="I2956" s="41">
        <f t="shared" si="332"/>
        <v>0.80802765551142786</v>
      </c>
      <c r="J2956" s="41">
        <f t="shared" ca="1" si="333"/>
        <v>1</v>
      </c>
      <c r="K2956" s="37">
        <f t="shared" si="334"/>
        <v>109.39</v>
      </c>
      <c r="L2956" s="37">
        <f t="shared" si="335"/>
        <v>109.54</v>
      </c>
      <c r="M2956" s="37">
        <f t="shared" si="336"/>
        <v>108.84</v>
      </c>
      <c r="N2956" s="37">
        <f t="shared" si="337"/>
        <v>109.34</v>
      </c>
      <c r="O2956" s="38">
        <f t="shared" ca="1" si="338"/>
        <v>103780500</v>
      </c>
    </row>
    <row r="2957" spans="1:15" x14ac:dyDescent="0.4">
      <c r="A2957">
        <v>2942</v>
      </c>
      <c r="B2957" s="63">
        <v>41096</v>
      </c>
      <c r="C2957" s="37">
        <v>135.470001</v>
      </c>
      <c r="D2957" s="37">
        <v>135.770004</v>
      </c>
      <c r="E2957" s="37">
        <v>134.85000600000001</v>
      </c>
      <c r="F2957" s="37">
        <v>135.490005</v>
      </c>
      <c r="G2957" s="38">
        <v>151192100</v>
      </c>
      <c r="H2957" s="37">
        <v>109.479645</v>
      </c>
      <c r="I2957" s="41">
        <f t="shared" si="332"/>
        <v>0.8080274629851848</v>
      </c>
      <c r="J2957" s="41">
        <f t="shared" ca="1" si="333"/>
        <v>1</v>
      </c>
      <c r="K2957" s="37">
        <f t="shared" si="334"/>
        <v>109.46</v>
      </c>
      <c r="L2957" s="37">
        <f t="shared" si="335"/>
        <v>109.71</v>
      </c>
      <c r="M2957" s="37">
        <f t="shared" si="336"/>
        <v>108.96</v>
      </c>
      <c r="N2957" s="37">
        <f t="shared" si="337"/>
        <v>109.48</v>
      </c>
      <c r="O2957" s="38">
        <f t="shared" ca="1" si="338"/>
        <v>151192100</v>
      </c>
    </row>
    <row r="2958" spans="1:15" x14ac:dyDescent="0.4">
      <c r="A2958">
        <v>2943</v>
      </c>
      <c r="B2958" s="63">
        <v>41095</v>
      </c>
      <c r="C2958" s="37">
        <v>136.89999399999999</v>
      </c>
      <c r="D2958" s="37">
        <v>137.800003</v>
      </c>
      <c r="E2958" s="37">
        <v>136.28999300000001</v>
      </c>
      <c r="F2958" s="37">
        <v>136.78999300000001</v>
      </c>
      <c r="G2958" s="38">
        <v>126177500</v>
      </c>
      <c r="H2958" s="37">
        <v>110.53009</v>
      </c>
      <c r="I2958" s="41">
        <f t="shared" si="332"/>
        <v>0.80802760184365241</v>
      </c>
      <c r="J2958" s="41">
        <f t="shared" ca="1" si="333"/>
        <v>1</v>
      </c>
      <c r="K2958" s="37">
        <f t="shared" si="334"/>
        <v>110.62</v>
      </c>
      <c r="L2958" s="37">
        <f t="shared" si="335"/>
        <v>111.35</v>
      </c>
      <c r="M2958" s="37">
        <f t="shared" si="336"/>
        <v>110.13</v>
      </c>
      <c r="N2958" s="37">
        <f t="shared" si="337"/>
        <v>110.53</v>
      </c>
      <c r="O2958" s="38">
        <f t="shared" ca="1" si="338"/>
        <v>126177500</v>
      </c>
    </row>
    <row r="2959" spans="1:15" x14ac:dyDescent="0.4">
      <c r="A2959">
        <v>2944</v>
      </c>
      <c r="B2959" s="63">
        <v>41093</v>
      </c>
      <c r="C2959" s="37">
        <v>136.479996</v>
      </c>
      <c r="D2959" s="37">
        <v>137.509995</v>
      </c>
      <c r="E2959" s="37">
        <v>136.33999600000001</v>
      </c>
      <c r="F2959" s="37">
        <v>137.41000399999999</v>
      </c>
      <c r="G2959" s="38">
        <v>80450000</v>
      </c>
      <c r="H2959" s="37">
        <v>111.03106699999999</v>
      </c>
      <c r="I2959" s="41">
        <f t="shared" si="332"/>
        <v>0.80802753633570967</v>
      </c>
      <c r="J2959" s="41">
        <f t="shared" ca="1" si="333"/>
        <v>1</v>
      </c>
      <c r="K2959" s="37">
        <f t="shared" si="334"/>
        <v>110.28</v>
      </c>
      <c r="L2959" s="37">
        <f t="shared" si="335"/>
        <v>111.11</v>
      </c>
      <c r="M2959" s="37">
        <f t="shared" si="336"/>
        <v>110.17</v>
      </c>
      <c r="N2959" s="37">
        <f t="shared" si="337"/>
        <v>111.03</v>
      </c>
      <c r="O2959" s="38">
        <f t="shared" ca="1" si="338"/>
        <v>80450000</v>
      </c>
    </row>
    <row r="2960" spans="1:15" x14ac:dyDescent="0.4">
      <c r="A2960">
        <v>2945</v>
      </c>
      <c r="B2960" s="63">
        <v>41092</v>
      </c>
      <c r="C2960" s="37">
        <v>136.479996</v>
      </c>
      <c r="D2960" s="37">
        <v>136.64999399999999</v>
      </c>
      <c r="E2960" s="37">
        <v>135.520004</v>
      </c>
      <c r="F2960" s="37">
        <v>136.509995</v>
      </c>
      <c r="G2960" s="38">
        <v>129524500</v>
      </c>
      <c r="H2960" s="37">
        <v>110.30381800000001</v>
      </c>
      <c r="I2960" s="41">
        <f t="shared" si="332"/>
        <v>0.80802741220523822</v>
      </c>
      <c r="J2960" s="41">
        <f t="shared" ca="1" si="333"/>
        <v>1</v>
      </c>
      <c r="K2960" s="37">
        <f t="shared" si="334"/>
        <v>110.28</v>
      </c>
      <c r="L2960" s="37">
        <f t="shared" si="335"/>
        <v>110.42</v>
      </c>
      <c r="M2960" s="37">
        <f t="shared" si="336"/>
        <v>109.5</v>
      </c>
      <c r="N2960" s="37">
        <f t="shared" si="337"/>
        <v>110.3</v>
      </c>
      <c r="O2960" s="38">
        <f t="shared" ca="1" si="338"/>
        <v>129524500</v>
      </c>
    </row>
    <row r="2961" spans="1:15" x14ac:dyDescent="0.4">
      <c r="A2961">
        <v>2946</v>
      </c>
      <c r="B2961" s="63">
        <v>41089</v>
      </c>
      <c r="C2961" s="37">
        <v>135.199997</v>
      </c>
      <c r="D2961" s="37">
        <v>136.270004</v>
      </c>
      <c r="E2961" s="37">
        <v>134.85000600000001</v>
      </c>
      <c r="F2961" s="37">
        <v>136.10000600000001</v>
      </c>
      <c r="G2961" s="38">
        <v>212250900</v>
      </c>
      <c r="H2961" s="37">
        <v>109.972542</v>
      </c>
      <c r="I2961" s="41">
        <f t="shared" ref="I2961:I3024" si="339">IF(F2961=0,1,H2961/F2961)</f>
        <v>0.80802745886726857</v>
      </c>
      <c r="J2961" s="41">
        <f t="shared" ref="J2961:J3024" ca="1" si="340">INDEX(OFFSET($T$15,0,0,$S$13+1,1),MATCH(B2961,OFFSET($Q$15,0,0,$S$13+1,1),-1))</f>
        <v>1</v>
      </c>
      <c r="K2961" s="37">
        <f t="shared" ref="K2961:K3024" si="341">ROUND($I2961*C2961,2)</f>
        <v>109.25</v>
      </c>
      <c r="L2961" s="37">
        <f t="shared" ref="L2961:L3024" si="342">ROUND($I2961*D2961,2)</f>
        <v>110.11</v>
      </c>
      <c r="M2961" s="37">
        <f t="shared" ref="M2961:M3024" si="343">ROUND($I2961*E2961,2)</f>
        <v>108.96</v>
      </c>
      <c r="N2961" s="37">
        <f t="shared" ref="N2961:N3024" si="344">ROUND($I2961*F2961,2)</f>
        <v>109.97</v>
      </c>
      <c r="O2961" s="38">
        <f t="shared" ref="O2961:O3024" ca="1" si="345">G2961*J2961</f>
        <v>212250900</v>
      </c>
    </row>
    <row r="2962" spans="1:15" x14ac:dyDescent="0.4">
      <c r="A2962">
        <v>2947</v>
      </c>
      <c r="B2962" s="63">
        <v>41088</v>
      </c>
      <c r="C2962" s="37">
        <v>132.28999300000001</v>
      </c>
      <c r="D2962" s="37">
        <v>132.990005</v>
      </c>
      <c r="E2962" s="37">
        <v>131.279999</v>
      </c>
      <c r="F2962" s="37">
        <v>132.78999300000001</v>
      </c>
      <c r="G2962" s="38">
        <v>169242100</v>
      </c>
      <c r="H2962" s="37">
        <v>107.297974</v>
      </c>
      <c r="I2962" s="41">
        <f t="shared" si="339"/>
        <v>0.80802755972733564</v>
      </c>
      <c r="J2962" s="41">
        <f t="shared" ca="1" si="340"/>
        <v>1</v>
      </c>
      <c r="K2962" s="37">
        <f t="shared" si="341"/>
        <v>106.89</v>
      </c>
      <c r="L2962" s="37">
        <f t="shared" si="342"/>
        <v>107.46</v>
      </c>
      <c r="M2962" s="37">
        <f t="shared" si="343"/>
        <v>106.08</v>
      </c>
      <c r="N2962" s="37">
        <f t="shared" si="344"/>
        <v>107.3</v>
      </c>
      <c r="O2962" s="38">
        <f t="shared" ca="1" si="345"/>
        <v>169242100</v>
      </c>
    </row>
    <row r="2963" spans="1:15" x14ac:dyDescent="0.4">
      <c r="A2963">
        <v>2948</v>
      </c>
      <c r="B2963" s="63">
        <v>41087</v>
      </c>
      <c r="C2963" s="37">
        <v>132.41999799999999</v>
      </c>
      <c r="D2963" s="37">
        <v>133.429993</v>
      </c>
      <c r="E2963" s="37">
        <v>131.970001</v>
      </c>
      <c r="F2963" s="37">
        <v>133.16999799999999</v>
      </c>
      <c r="G2963" s="38">
        <v>108088000</v>
      </c>
      <c r="H2963" s="37">
        <v>107.60498800000001</v>
      </c>
      <c r="I2963" s="41">
        <f t="shared" si="339"/>
        <v>0.80802725550840671</v>
      </c>
      <c r="J2963" s="41">
        <f t="shared" ca="1" si="340"/>
        <v>1</v>
      </c>
      <c r="K2963" s="37">
        <f t="shared" si="341"/>
        <v>107</v>
      </c>
      <c r="L2963" s="37">
        <f t="shared" si="342"/>
        <v>107.82</v>
      </c>
      <c r="M2963" s="37">
        <f t="shared" si="343"/>
        <v>106.64</v>
      </c>
      <c r="N2963" s="37">
        <f t="shared" si="344"/>
        <v>107.6</v>
      </c>
      <c r="O2963" s="38">
        <f t="shared" ca="1" si="345"/>
        <v>108088000</v>
      </c>
    </row>
    <row r="2964" spans="1:15" x14ac:dyDescent="0.4">
      <c r="A2964">
        <v>2949</v>
      </c>
      <c r="B2964" s="63">
        <v>41086</v>
      </c>
      <c r="C2964" s="37">
        <v>131.699997</v>
      </c>
      <c r="D2964" s="37">
        <v>132.38000500000001</v>
      </c>
      <c r="E2964" s="37">
        <v>130.929993</v>
      </c>
      <c r="F2964" s="37">
        <v>131.979996</v>
      </c>
      <c r="G2964" s="38">
        <v>141634000</v>
      </c>
      <c r="H2964" s="37">
        <v>106.64347100000001</v>
      </c>
      <c r="I2964" s="41">
        <f t="shared" si="339"/>
        <v>0.80802753623359713</v>
      </c>
      <c r="J2964" s="41">
        <f t="shared" ca="1" si="340"/>
        <v>1</v>
      </c>
      <c r="K2964" s="37">
        <f t="shared" si="341"/>
        <v>106.42</v>
      </c>
      <c r="L2964" s="37">
        <f t="shared" si="342"/>
        <v>106.97</v>
      </c>
      <c r="M2964" s="37">
        <f t="shared" si="343"/>
        <v>105.8</v>
      </c>
      <c r="N2964" s="37">
        <f t="shared" si="344"/>
        <v>106.64</v>
      </c>
      <c r="O2964" s="38">
        <f t="shared" ca="1" si="345"/>
        <v>141634000</v>
      </c>
    </row>
    <row r="2965" spans="1:15" x14ac:dyDescent="0.4">
      <c r="A2965">
        <v>2950</v>
      </c>
      <c r="B2965" s="63">
        <v>41085</v>
      </c>
      <c r="C2965" s="37">
        <v>132.050003</v>
      </c>
      <c r="D2965" s="37">
        <v>132.10000600000001</v>
      </c>
      <c r="E2965" s="37">
        <v>130.85000600000001</v>
      </c>
      <c r="F2965" s="37">
        <v>131.320007</v>
      </c>
      <c r="G2965" s="38">
        <v>146375700</v>
      </c>
      <c r="H2965" s="37">
        <v>106.110207</v>
      </c>
      <c r="I2965" s="41">
        <f t="shared" si="339"/>
        <v>0.80802772878317008</v>
      </c>
      <c r="J2965" s="41">
        <f t="shared" ca="1" si="340"/>
        <v>1</v>
      </c>
      <c r="K2965" s="37">
        <f t="shared" si="341"/>
        <v>106.7</v>
      </c>
      <c r="L2965" s="37">
        <f t="shared" si="342"/>
        <v>106.74</v>
      </c>
      <c r="M2965" s="37">
        <f t="shared" si="343"/>
        <v>105.73</v>
      </c>
      <c r="N2965" s="37">
        <f t="shared" si="344"/>
        <v>106.11</v>
      </c>
      <c r="O2965" s="38">
        <f t="shared" ca="1" si="345"/>
        <v>146375700</v>
      </c>
    </row>
    <row r="2966" spans="1:15" x14ac:dyDescent="0.4">
      <c r="A2966">
        <v>2951</v>
      </c>
      <c r="B2966" s="63">
        <v>41082</v>
      </c>
      <c r="C2966" s="37">
        <v>133.13000500000001</v>
      </c>
      <c r="D2966" s="37">
        <v>133.71000699999999</v>
      </c>
      <c r="E2966" s="37">
        <v>132.61999499999999</v>
      </c>
      <c r="F2966" s="37">
        <v>133.46000699999999</v>
      </c>
      <c r="G2966" s="38">
        <v>130029200</v>
      </c>
      <c r="H2966" s="37">
        <v>107.839325</v>
      </c>
      <c r="I2966" s="41">
        <f t="shared" si="339"/>
        <v>0.80802726917285428</v>
      </c>
      <c r="J2966" s="41">
        <f t="shared" ca="1" si="340"/>
        <v>1</v>
      </c>
      <c r="K2966" s="37">
        <f t="shared" si="341"/>
        <v>107.57</v>
      </c>
      <c r="L2966" s="37">
        <f t="shared" si="342"/>
        <v>108.04</v>
      </c>
      <c r="M2966" s="37">
        <f t="shared" si="343"/>
        <v>107.16</v>
      </c>
      <c r="N2966" s="37">
        <f t="shared" si="344"/>
        <v>107.84</v>
      </c>
      <c r="O2966" s="38">
        <f t="shared" ca="1" si="345"/>
        <v>130029200</v>
      </c>
    </row>
    <row r="2967" spans="1:15" x14ac:dyDescent="0.4">
      <c r="A2967">
        <v>2952</v>
      </c>
      <c r="B2967" s="63">
        <v>41081</v>
      </c>
      <c r="C2967" s="37">
        <v>135.63999899999999</v>
      </c>
      <c r="D2967" s="37">
        <v>135.779999</v>
      </c>
      <c r="E2967" s="37">
        <v>132.33000200000001</v>
      </c>
      <c r="F2967" s="37">
        <v>132.44000199999999</v>
      </c>
      <c r="G2967" s="38">
        <v>205272200</v>
      </c>
      <c r="H2967" s="37">
        <v>107.01515999999999</v>
      </c>
      <c r="I2967" s="41">
        <f t="shared" si="339"/>
        <v>0.80802747194159663</v>
      </c>
      <c r="J2967" s="41">
        <f t="shared" ca="1" si="340"/>
        <v>1</v>
      </c>
      <c r="K2967" s="37">
        <f t="shared" si="341"/>
        <v>109.6</v>
      </c>
      <c r="L2967" s="37">
        <f t="shared" si="342"/>
        <v>109.71</v>
      </c>
      <c r="M2967" s="37">
        <f t="shared" si="343"/>
        <v>106.93</v>
      </c>
      <c r="N2967" s="37">
        <f t="shared" si="344"/>
        <v>107.02</v>
      </c>
      <c r="O2967" s="38">
        <f t="shared" ca="1" si="345"/>
        <v>205272200</v>
      </c>
    </row>
    <row r="2968" spans="1:15" x14ac:dyDescent="0.4">
      <c r="A2968">
        <v>2953</v>
      </c>
      <c r="B2968" s="63">
        <v>41080</v>
      </c>
      <c r="C2968" s="37">
        <v>135.71000699999999</v>
      </c>
      <c r="D2968" s="37">
        <v>136.10000600000001</v>
      </c>
      <c r="E2968" s="37">
        <v>134.270004</v>
      </c>
      <c r="F2968" s="37">
        <v>135.479996</v>
      </c>
      <c r="G2968" s="38">
        <v>206451800</v>
      </c>
      <c r="H2968" s="37">
        <v>109.471558</v>
      </c>
      <c r="I2968" s="41">
        <f t="shared" si="339"/>
        <v>0.80802746702177353</v>
      </c>
      <c r="J2968" s="41">
        <f t="shared" ca="1" si="340"/>
        <v>1</v>
      </c>
      <c r="K2968" s="37">
        <f t="shared" si="341"/>
        <v>109.66</v>
      </c>
      <c r="L2968" s="37">
        <f t="shared" si="342"/>
        <v>109.97</v>
      </c>
      <c r="M2968" s="37">
        <f t="shared" si="343"/>
        <v>108.49</v>
      </c>
      <c r="N2968" s="37">
        <f t="shared" si="344"/>
        <v>109.47</v>
      </c>
      <c r="O2968" s="38">
        <f t="shared" ca="1" si="345"/>
        <v>206451800</v>
      </c>
    </row>
    <row r="2969" spans="1:15" x14ac:dyDescent="0.4">
      <c r="A2969">
        <v>2954</v>
      </c>
      <c r="B2969" s="63">
        <v>41079</v>
      </c>
      <c r="C2969" s="37">
        <v>135.08000200000001</v>
      </c>
      <c r="D2969" s="37">
        <v>136.25</v>
      </c>
      <c r="E2969" s="37">
        <v>134.36999499999999</v>
      </c>
      <c r="F2969" s="37">
        <v>135.699997</v>
      </c>
      <c r="G2969" s="38">
        <v>137382600</v>
      </c>
      <c r="H2969" s="37">
        <v>109.6493</v>
      </c>
      <c r="I2969" s="41">
        <f t="shared" si="339"/>
        <v>0.80802728389153911</v>
      </c>
      <c r="J2969" s="41">
        <f t="shared" ca="1" si="340"/>
        <v>1</v>
      </c>
      <c r="K2969" s="37">
        <f t="shared" si="341"/>
        <v>109.15</v>
      </c>
      <c r="L2969" s="37">
        <f t="shared" si="342"/>
        <v>110.09</v>
      </c>
      <c r="M2969" s="37">
        <f t="shared" si="343"/>
        <v>108.57</v>
      </c>
      <c r="N2969" s="37">
        <f t="shared" si="344"/>
        <v>109.65</v>
      </c>
      <c r="O2969" s="38">
        <f t="shared" ca="1" si="345"/>
        <v>137382600</v>
      </c>
    </row>
    <row r="2970" spans="1:15" x14ac:dyDescent="0.4">
      <c r="A2970">
        <v>2955</v>
      </c>
      <c r="B2970" s="63">
        <v>41078</v>
      </c>
      <c r="C2970" s="37">
        <v>133.58000200000001</v>
      </c>
      <c r="D2970" s="37">
        <v>134.729996</v>
      </c>
      <c r="E2970" s="37">
        <v>133.279999</v>
      </c>
      <c r="F2970" s="37">
        <v>134.39999399999999</v>
      </c>
      <c r="G2970" s="38">
        <v>131360900</v>
      </c>
      <c r="H2970" s="37">
        <v>108.598877</v>
      </c>
      <c r="I2970" s="41">
        <f t="shared" si="339"/>
        <v>0.80802739470360396</v>
      </c>
      <c r="J2970" s="41">
        <f t="shared" ca="1" si="340"/>
        <v>1</v>
      </c>
      <c r="K2970" s="37">
        <f t="shared" si="341"/>
        <v>107.94</v>
      </c>
      <c r="L2970" s="37">
        <f t="shared" si="342"/>
        <v>108.87</v>
      </c>
      <c r="M2970" s="37">
        <f t="shared" si="343"/>
        <v>107.69</v>
      </c>
      <c r="N2970" s="37">
        <f t="shared" si="344"/>
        <v>108.6</v>
      </c>
      <c r="O2970" s="38">
        <f t="shared" ca="1" si="345"/>
        <v>131360900</v>
      </c>
    </row>
    <row r="2971" spans="1:15" x14ac:dyDescent="0.4">
      <c r="A2971">
        <v>2956</v>
      </c>
      <c r="B2971" s="63">
        <v>41075</v>
      </c>
      <c r="C2971" s="37">
        <v>133.38000500000001</v>
      </c>
      <c r="D2971" s="37">
        <v>134.259995</v>
      </c>
      <c r="E2971" s="37">
        <v>133.10000600000001</v>
      </c>
      <c r="F2971" s="37">
        <v>134.13999899999999</v>
      </c>
      <c r="G2971" s="38">
        <v>169444500</v>
      </c>
      <c r="H2971" s="37">
        <v>108.388802</v>
      </c>
      <c r="I2971" s="41">
        <f t="shared" si="339"/>
        <v>0.80802745495771178</v>
      </c>
      <c r="J2971" s="41">
        <f t="shared" ca="1" si="340"/>
        <v>1</v>
      </c>
      <c r="K2971" s="37">
        <f t="shared" si="341"/>
        <v>107.77</v>
      </c>
      <c r="L2971" s="37">
        <f t="shared" si="342"/>
        <v>108.49</v>
      </c>
      <c r="M2971" s="37">
        <f t="shared" si="343"/>
        <v>107.55</v>
      </c>
      <c r="N2971" s="37">
        <f t="shared" si="344"/>
        <v>108.39</v>
      </c>
      <c r="O2971" s="38">
        <f t="shared" ca="1" si="345"/>
        <v>169444500</v>
      </c>
    </row>
    <row r="2972" spans="1:15" x14ac:dyDescent="0.4">
      <c r="A2972">
        <v>2957</v>
      </c>
      <c r="B2972" s="63">
        <v>41074</v>
      </c>
      <c r="C2972" s="37">
        <v>132.33999600000001</v>
      </c>
      <c r="D2972" s="37">
        <v>134</v>
      </c>
      <c r="E2972" s="37">
        <v>131.979996</v>
      </c>
      <c r="F2972" s="37">
        <v>133.470001</v>
      </c>
      <c r="G2972" s="38">
        <v>230615500</v>
      </c>
      <c r="H2972" s="37">
        <v>107.291481</v>
      </c>
      <c r="I2972" s="41">
        <f t="shared" si="339"/>
        <v>0.80386214277468993</v>
      </c>
      <c r="J2972" s="41">
        <f t="shared" ca="1" si="340"/>
        <v>1</v>
      </c>
      <c r="K2972" s="37">
        <f t="shared" si="341"/>
        <v>106.38</v>
      </c>
      <c r="L2972" s="37">
        <f t="shared" si="342"/>
        <v>107.72</v>
      </c>
      <c r="M2972" s="37">
        <f t="shared" si="343"/>
        <v>106.09</v>
      </c>
      <c r="N2972" s="37">
        <f t="shared" si="344"/>
        <v>107.29</v>
      </c>
      <c r="O2972" s="38">
        <f t="shared" ca="1" si="345"/>
        <v>230615500</v>
      </c>
    </row>
    <row r="2973" spans="1:15" x14ac:dyDescent="0.4">
      <c r="A2973">
        <v>2958</v>
      </c>
      <c r="B2973" s="63">
        <v>41073</v>
      </c>
      <c r="C2973" s="37">
        <v>132.529999</v>
      </c>
      <c r="D2973" s="37">
        <v>133.36000100000001</v>
      </c>
      <c r="E2973" s="37">
        <v>131.61999499999999</v>
      </c>
      <c r="F2973" s="37">
        <v>132.070007</v>
      </c>
      <c r="G2973" s="38">
        <v>172223900</v>
      </c>
      <c r="H2973" s="37">
        <v>106.1661</v>
      </c>
      <c r="I2973" s="41">
        <f t="shared" si="339"/>
        <v>0.8038623031192843</v>
      </c>
      <c r="J2973" s="41">
        <f t="shared" ca="1" si="340"/>
        <v>1</v>
      </c>
      <c r="K2973" s="37">
        <f t="shared" si="341"/>
        <v>106.54</v>
      </c>
      <c r="L2973" s="37">
        <f t="shared" si="342"/>
        <v>107.2</v>
      </c>
      <c r="M2973" s="37">
        <f t="shared" si="343"/>
        <v>105.8</v>
      </c>
      <c r="N2973" s="37">
        <f t="shared" si="344"/>
        <v>106.17</v>
      </c>
      <c r="O2973" s="38">
        <f t="shared" ca="1" si="345"/>
        <v>172223900</v>
      </c>
    </row>
    <row r="2974" spans="1:15" x14ac:dyDescent="0.4">
      <c r="A2974">
        <v>2959</v>
      </c>
      <c r="B2974" s="63">
        <v>41072</v>
      </c>
      <c r="C2974" s="37">
        <v>131.78999300000001</v>
      </c>
      <c r="D2974" s="37">
        <v>133.009995</v>
      </c>
      <c r="E2974" s="37">
        <v>131.16000399999999</v>
      </c>
      <c r="F2974" s="37">
        <v>132.91999799999999</v>
      </c>
      <c r="G2974" s="38">
        <v>181931800</v>
      </c>
      <c r="H2974" s="37">
        <v>106.849388</v>
      </c>
      <c r="I2974" s="41">
        <f t="shared" si="339"/>
        <v>0.80386239548393623</v>
      </c>
      <c r="J2974" s="41">
        <f t="shared" ca="1" si="340"/>
        <v>1</v>
      </c>
      <c r="K2974" s="37">
        <f t="shared" si="341"/>
        <v>105.94</v>
      </c>
      <c r="L2974" s="37">
        <f t="shared" si="342"/>
        <v>106.92</v>
      </c>
      <c r="M2974" s="37">
        <f t="shared" si="343"/>
        <v>105.43</v>
      </c>
      <c r="N2974" s="37">
        <f t="shared" si="344"/>
        <v>106.85</v>
      </c>
      <c r="O2974" s="38">
        <f t="shared" ca="1" si="345"/>
        <v>181931800</v>
      </c>
    </row>
    <row r="2975" spans="1:15" x14ac:dyDescent="0.4">
      <c r="A2975">
        <v>2960</v>
      </c>
      <c r="B2975" s="63">
        <v>41071</v>
      </c>
      <c r="C2975" s="37">
        <v>134.16999799999999</v>
      </c>
      <c r="D2975" s="37">
        <v>134.25</v>
      </c>
      <c r="E2975" s="37">
        <v>131.279999</v>
      </c>
      <c r="F2975" s="37">
        <v>131.41000399999999</v>
      </c>
      <c r="G2975" s="38">
        <v>169756100</v>
      </c>
      <c r="H2975" s="37">
        <v>105.63555100000001</v>
      </c>
      <c r="I2975" s="41">
        <f t="shared" si="339"/>
        <v>0.80386232238452726</v>
      </c>
      <c r="J2975" s="41">
        <f t="shared" ca="1" si="340"/>
        <v>1</v>
      </c>
      <c r="K2975" s="37">
        <f t="shared" si="341"/>
        <v>107.85</v>
      </c>
      <c r="L2975" s="37">
        <f t="shared" si="342"/>
        <v>107.92</v>
      </c>
      <c r="M2975" s="37">
        <f t="shared" si="343"/>
        <v>105.53</v>
      </c>
      <c r="N2975" s="37">
        <f t="shared" si="344"/>
        <v>105.64</v>
      </c>
      <c r="O2975" s="38">
        <f t="shared" ca="1" si="345"/>
        <v>169756100</v>
      </c>
    </row>
    <row r="2976" spans="1:15" x14ac:dyDescent="0.4">
      <c r="A2976">
        <v>2961</v>
      </c>
      <c r="B2976" s="63">
        <v>41068</v>
      </c>
      <c r="C2976" s="37">
        <v>131.71000699999999</v>
      </c>
      <c r="D2976" s="37">
        <v>133.13000500000001</v>
      </c>
      <c r="E2976" s="37">
        <v>131.28999300000001</v>
      </c>
      <c r="F2976" s="37">
        <v>133.10000600000001</v>
      </c>
      <c r="G2976" s="38">
        <v>143915400</v>
      </c>
      <c r="H2976" s="37">
        <v>106.99408699999999</v>
      </c>
      <c r="I2976" s="41">
        <f t="shared" si="339"/>
        <v>0.80386237548328876</v>
      </c>
      <c r="J2976" s="41">
        <f t="shared" ca="1" si="340"/>
        <v>1</v>
      </c>
      <c r="K2976" s="37">
        <f t="shared" si="341"/>
        <v>105.88</v>
      </c>
      <c r="L2976" s="37">
        <f t="shared" si="342"/>
        <v>107.02</v>
      </c>
      <c r="M2976" s="37">
        <f t="shared" si="343"/>
        <v>105.54</v>
      </c>
      <c r="N2976" s="37">
        <f t="shared" si="344"/>
        <v>106.99</v>
      </c>
      <c r="O2976" s="38">
        <f t="shared" ca="1" si="345"/>
        <v>143915400</v>
      </c>
    </row>
    <row r="2977" spans="1:15" x14ac:dyDescent="0.4">
      <c r="A2977">
        <v>2962</v>
      </c>
      <c r="B2977" s="63">
        <v>41067</v>
      </c>
      <c r="C2977" s="37">
        <v>133.470001</v>
      </c>
      <c r="D2977" s="37">
        <v>133.529999</v>
      </c>
      <c r="E2977" s="37">
        <v>131.779999</v>
      </c>
      <c r="F2977" s="37">
        <v>132.050003</v>
      </c>
      <c r="G2977" s="38">
        <v>184772700</v>
      </c>
      <c r="H2977" s="37">
        <v>106.15001700000001</v>
      </c>
      <c r="I2977" s="41">
        <f t="shared" si="339"/>
        <v>0.80386228389559367</v>
      </c>
      <c r="J2977" s="41">
        <f t="shared" ca="1" si="340"/>
        <v>1</v>
      </c>
      <c r="K2977" s="37">
        <f t="shared" si="341"/>
        <v>107.29</v>
      </c>
      <c r="L2977" s="37">
        <f t="shared" si="342"/>
        <v>107.34</v>
      </c>
      <c r="M2977" s="37">
        <f t="shared" si="343"/>
        <v>105.93</v>
      </c>
      <c r="N2977" s="37">
        <f t="shared" si="344"/>
        <v>106.15</v>
      </c>
      <c r="O2977" s="38">
        <f t="shared" ca="1" si="345"/>
        <v>184772700</v>
      </c>
    </row>
    <row r="2978" spans="1:15" x14ac:dyDescent="0.4">
      <c r="A2978">
        <v>2963</v>
      </c>
      <c r="B2978" s="63">
        <v>41066</v>
      </c>
      <c r="C2978" s="37">
        <v>129.970001</v>
      </c>
      <c r="D2978" s="37">
        <v>132.029999</v>
      </c>
      <c r="E2978" s="37">
        <v>129.929993</v>
      </c>
      <c r="F2978" s="37">
        <v>131.970001</v>
      </c>
      <c r="G2978" s="38">
        <v>184202800</v>
      </c>
      <c r="H2978" s="37">
        <v>106.08570899999999</v>
      </c>
      <c r="I2978" s="41">
        <f t="shared" si="339"/>
        <v>0.80386230352457144</v>
      </c>
      <c r="J2978" s="41">
        <f t="shared" ca="1" si="340"/>
        <v>1</v>
      </c>
      <c r="K2978" s="37">
        <f t="shared" si="341"/>
        <v>104.48</v>
      </c>
      <c r="L2978" s="37">
        <f t="shared" si="342"/>
        <v>106.13</v>
      </c>
      <c r="M2978" s="37">
        <f t="shared" si="343"/>
        <v>104.45</v>
      </c>
      <c r="N2978" s="37">
        <f t="shared" si="344"/>
        <v>106.09</v>
      </c>
      <c r="O2978" s="38">
        <f t="shared" ca="1" si="345"/>
        <v>184202800</v>
      </c>
    </row>
    <row r="2979" spans="1:15" x14ac:dyDescent="0.4">
      <c r="A2979">
        <v>2964</v>
      </c>
      <c r="B2979" s="63">
        <v>41065</v>
      </c>
      <c r="C2979" s="37">
        <v>127.849998</v>
      </c>
      <c r="D2979" s="37">
        <v>129.259995</v>
      </c>
      <c r="E2979" s="37">
        <v>127.779999</v>
      </c>
      <c r="F2979" s="37">
        <v>129.070007</v>
      </c>
      <c r="G2979" s="38">
        <v>164149400</v>
      </c>
      <c r="H2979" s="37">
        <v>103.75449399999999</v>
      </c>
      <c r="I2979" s="41">
        <f t="shared" si="339"/>
        <v>0.80386215521007909</v>
      </c>
      <c r="J2979" s="41">
        <f t="shared" ca="1" si="340"/>
        <v>1</v>
      </c>
      <c r="K2979" s="37">
        <f t="shared" si="341"/>
        <v>102.77</v>
      </c>
      <c r="L2979" s="37">
        <f t="shared" si="342"/>
        <v>103.91</v>
      </c>
      <c r="M2979" s="37">
        <f t="shared" si="343"/>
        <v>102.72</v>
      </c>
      <c r="N2979" s="37">
        <f t="shared" si="344"/>
        <v>103.75</v>
      </c>
      <c r="O2979" s="38">
        <f t="shared" ca="1" si="345"/>
        <v>164149400</v>
      </c>
    </row>
    <row r="2980" spans="1:15" x14ac:dyDescent="0.4">
      <c r="A2980">
        <v>2965</v>
      </c>
      <c r="B2980" s="63">
        <v>41064</v>
      </c>
      <c r="C2980" s="37">
        <v>128.38999899999999</v>
      </c>
      <c r="D2980" s="37">
        <v>128.740005</v>
      </c>
      <c r="E2980" s="37">
        <v>127.139999</v>
      </c>
      <c r="F2980" s="37">
        <v>128.10000600000001</v>
      </c>
      <c r="G2980" s="38">
        <v>202545800</v>
      </c>
      <c r="H2980" s="37">
        <v>102.974762</v>
      </c>
      <c r="I2980" s="41">
        <f t="shared" si="339"/>
        <v>0.80386227304314095</v>
      </c>
      <c r="J2980" s="41">
        <f t="shared" ca="1" si="340"/>
        <v>1</v>
      </c>
      <c r="K2980" s="37">
        <f t="shared" si="341"/>
        <v>103.21</v>
      </c>
      <c r="L2980" s="37">
        <f t="shared" si="342"/>
        <v>103.49</v>
      </c>
      <c r="M2980" s="37">
        <f t="shared" si="343"/>
        <v>102.2</v>
      </c>
      <c r="N2980" s="37">
        <f t="shared" si="344"/>
        <v>102.97</v>
      </c>
      <c r="O2980" s="38">
        <f t="shared" ca="1" si="345"/>
        <v>202545800</v>
      </c>
    </row>
    <row r="2981" spans="1:15" x14ac:dyDescent="0.4">
      <c r="A2981">
        <v>2966</v>
      </c>
      <c r="B2981" s="63">
        <v>41061</v>
      </c>
      <c r="C2981" s="37">
        <v>129.41000399999999</v>
      </c>
      <c r="D2981" s="37">
        <v>131.5</v>
      </c>
      <c r="E2981" s="37">
        <v>128.16000399999999</v>
      </c>
      <c r="F2981" s="37">
        <v>128.16000399999999</v>
      </c>
      <c r="G2981" s="38">
        <v>253240900</v>
      </c>
      <c r="H2981" s="37">
        <v>103.022987</v>
      </c>
      <c r="I2981" s="41">
        <f t="shared" si="339"/>
        <v>0.8038622330255234</v>
      </c>
      <c r="J2981" s="41">
        <f t="shared" ca="1" si="340"/>
        <v>1</v>
      </c>
      <c r="K2981" s="37">
        <f t="shared" si="341"/>
        <v>104.03</v>
      </c>
      <c r="L2981" s="37">
        <f t="shared" si="342"/>
        <v>105.71</v>
      </c>
      <c r="M2981" s="37">
        <f t="shared" si="343"/>
        <v>103.02</v>
      </c>
      <c r="N2981" s="37">
        <f t="shared" si="344"/>
        <v>103.02</v>
      </c>
      <c r="O2981" s="38">
        <f t="shared" ca="1" si="345"/>
        <v>253240900</v>
      </c>
    </row>
    <row r="2982" spans="1:15" x14ac:dyDescent="0.4">
      <c r="A2982">
        <v>2967</v>
      </c>
      <c r="B2982" s="63">
        <v>41060</v>
      </c>
      <c r="C2982" s="37">
        <v>131.71000699999999</v>
      </c>
      <c r="D2982" s="37">
        <v>132.449997</v>
      </c>
      <c r="E2982" s="37">
        <v>130.33999600000001</v>
      </c>
      <c r="F2982" s="37">
        <v>131.470001</v>
      </c>
      <c r="G2982" s="38">
        <v>196186000</v>
      </c>
      <c r="H2982" s="37">
        <v>105.683784</v>
      </c>
      <c r="I2982" s="41">
        <f t="shared" si="339"/>
        <v>0.80386235031670839</v>
      </c>
      <c r="J2982" s="41">
        <f t="shared" ca="1" si="340"/>
        <v>1</v>
      </c>
      <c r="K2982" s="37">
        <f t="shared" si="341"/>
        <v>105.88</v>
      </c>
      <c r="L2982" s="37">
        <f t="shared" si="342"/>
        <v>106.47</v>
      </c>
      <c r="M2982" s="37">
        <f t="shared" si="343"/>
        <v>104.78</v>
      </c>
      <c r="N2982" s="37">
        <f t="shared" si="344"/>
        <v>105.68</v>
      </c>
      <c r="O2982" s="38">
        <f t="shared" ca="1" si="345"/>
        <v>196186000</v>
      </c>
    </row>
    <row r="2983" spans="1:15" x14ac:dyDescent="0.4">
      <c r="A2983">
        <v>2968</v>
      </c>
      <c r="B2983" s="63">
        <v>41059</v>
      </c>
      <c r="C2983" s="37">
        <v>132.55999800000001</v>
      </c>
      <c r="D2983" s="37">
        <v>133.69000199999999</v>
      </c>
      <c r="E2983" s="37">
        <v>131.490005</v>
      </c>
      <c r="F2983" s="37">
        <v>131.759995</v>
      </c>
      <c r="G2983" s="38">
        <v>162370400</v>
      </c>
      <c r="H2983" s="37">
        <v>105.91690800000001</v>
      </c>
      <c r="I2983" s="41">
        <f t="shared" si="339"/>
        <v>0.80386241666144576</v>
      </c>
      <c r="J2983" s="41">
        <f t="shared" ca="1" si="340"/>
        <v>1</v>
      </c>
      <c r="K2983" s="37">
        <f t="shared" si="341"/>
        <v>106.56</v>
      </c>
      <c r="L2983" s="37">
        <f t="shared" si="342"/>
        <v>107.47</v>
      </c>
      <c r="M2983" s="37">
        <f t="shared" si="343"/>
        <v>105.7</v>
      </c>
      <c r="N2983" s="37">
        <f t="shared" si="344"/>
        <v>105.92</v>
      </c>
      <c r="O2983" s="38">
        <f t="shared" ca="1" si="345"/>
        <v>162370400</v>
      </c>
    </row>
    <row r="2984" spans="1:15" x14ac:dyDescent="0.4">
      <c r="A2984">
        <v>2969</v>
      </c>
      <c r="B2984" s="63">
        <v>41058</v>
      </c>
      <c r="C2984" s="37">
        <v>133.16000399999999</v>
      </c>
      <c r="D2984" s="37">
        <v>133.929993</v>
      </c>
      <c r="E2984" s="37">
        <v>131.16999799999999</v>
      </c>
      <c r="F2984" s="37">
        <v>133.699997</v>
      </c>
      <c r="G2984" s="38">
        <v>152883500</v>
      </c>
      <c r="H2984" s="37">
        <v>107.47640199999999</v>
      </c>
      <c r="I2984" s="41">
        <f t="shared" si="339"/>
        <v>0.80386241145540183</v>
      </c>
      <c r="J2984" s="41">
        <f t="shared" ca="1" si="340"/>
        <v>1</v>
      </c>
      <c r="K2984" s="37">
        <f t="shared" si="341"/>
        <v>107.04</v>
      </c>
      <c r="L2984" s="37">
        <f t="shared" si="342"/>
        <v>107.66</v>
      </c>
      <c r="M2984" s="37">
        <f t="shared" si="343"/>
        <v>105.44</v>
      </c>
      <c r="N2984" s="37">
        <f t="shared" si="344"/>
        <v>107.48</v>
      </c>
      <c r="O2984" s="38">
        <f t="shared" ca="1" si="345"/>
        <v>152883500</v>
      </c>
    </row>
    <row r="2985" spans="1:15" x14ac:dyDescent="0.4">
      <c r="A2985">
        <v>2970</v>
      </c>
      <c r="B2985" s="63">
        <v>41054</v>
      </c>
      <c r="C2985" s="37">
        <v>132.479996</v>
      </c>
      <c r="D2985" s="37">
        <v>132.85000600000001</v>
      </c>
      <c r="E2985" s="37">
        <v>131.779999</v>
      </c>
      <c r="F2985" s="37">
        <v>132.10000600000001</v>
      </c>
      <c r="G2985" s="38">
        <v>135465600</v>
      </c>
      <c r="H2985" s="37">
        <v>106.190231</v>
      </c>
      <c r="I2985" s="41">
        <f t="shared" si="339"/>
        <v>0.80386242374583994</v>
      </c>
      <c r="J2985" s="41">
        <f t="shared" ca="1" si="340"/>
        <v>1</v>
      </c>
      <c r="K2985" s="37">
        <f t="shared" si="341"/>
        <v>106.5</v>
      </c>
      <c r="L2985" s="37">
        <f t="shared" si="342"/>
        <v>106.79</v>
      </c>
      <c r="M2985" s="37">
        <f t="shared" si="343"/>
        <v>105.93</v>
      </c>
      <c r="N2985" s="37">
        <f t="shared" si="344"/>
        <v>106.19</v>
      </c>
      <c r="O2985" s="38">
        <f t="shared" ca="1" si="345"/>
        <v>135465600</v>
      </c>
    </row>
    <row r="2986" spans="1:15" x14ac:dyDescent="0.4">
      <c r="A2986">
        <v>2971</v>
      </c>
      <c r="B2986" s="63">
        <v>41053</v>
      </c>
      <c r="C2986" s="37">
        <v>132.63000500000001</v>
      </c>
      <c r="D2986" s="37">
        <v>132.83999600000001</v>
      </c>
      <c r="E2986" s="37">
        <v>131.41999799999999</v>
      </c>
      <c r="F2986" s="37">
        <v>132.529999</v>
      </c>
      <c r="G2986" s="38">
        <v>167357600</v>
      </c>
      <c r="H2986" s="37">
        <v>106.53585099999999</v>
      </c>
      <c r="I2986" s="41">
        <f t="shared" si="339"/>
        <v>0.8038621580311035</v>
      </c>
      <c r="J2986" s="41">
        <f t="shared" ca="1" si="340"/>
        <v>1</v>
      </c>
      <c r="K2986" s="37">
        <f t="shared" si="341"/>
        <v>106.62</v>
      </c>
      <c r="L2986" s="37">
        <f t="shared" si="342"/>
        <v>106.79</v>
      </c>
      <c r="M2986" s="37">
        <f t="shared" si="343"/>
        <v>105.64</v>
      </c>
      <c r="N2986" s="37">
        <f t="shared" si="344"/>
        <v>106.54</v>
      </c>
      <c r="O2986" s="38">
        <f t="shared" ca="1" si="345"/>
        <v>167357600</v>
      </c>
    </row>
    <row r="2987" spans="1:15" x14ac:dyDescent="0.4">
      <c r="A2987">
        <v>2972</v>
      </c>
      <c r="B2987" s="63">
        <v>41052</v>
      </c>
      <c r="C2987" s="37">
        <v>131.25</v>
      </c>
      <c r="D2987" s="37">
        <v>132.46000699999999</v>
      </c>
      <c r="E2987" s="37">
        <v>129.990005</v>
      </c>
      <c r="F2987" s="37">
        <v>132.270004</v>
      </c>
      <c r="G2987" s="38">
        <v>204958400</v>
      </c>
      <c r="H2987" s="37">
        <v>106.326866</v>
      </c>
      <c r="I2987" s="41">
        <f t="shared" si="339"/>
        <v>0.80386227250737818</v>
      </c>
      <c r="J2987" s="41">
        <f t="shared" ca="1" si="340"/>
        <v>1</v>
      </c>
      <c r="K2987" s="37">
        <f t="shared" si="341"/>
        <v>105.51</v>
      </c>
      <c r="L2987" s="37">
        <f t="shared" si="342"/>
        <v>106.48</v>
      </c>
      <c r="M2987" s="37">
        <f t="shared" si="343"/>
        <v>104.49</v>
      </c>
      <c r="N2987" s="37">
        <f t="shared" si="344"/>
        <v>106.33</v>
      </c>
      <c r="O2987" s="38">
        <f t="shared" ca="1" si="345"/>
        <v>204958400</v>
      </c>
    </row>
    <row r="2988" spans="1:15" x14ac:dyDescent="0.4">
      <c r="A2988">
        <v>2973</v>
      </c>
      <c r="B2988" s="63">
        <v>41051</v>
      </c>
      <c r="C2988" s="37">
        <v>132.30999800000001</v>
      </c>
      <c r="D2988" s="37">
        <v>133.229996</v>
      </c>
      <c r="E2988" s="37">
        <v>131.33999600000001</v>
      </c>
      <c r="F2988" s="37">
        <v>132.199997</v>
      </c>
      <c r="G2988" s="38">
        <v>197531200</v>
      </c>
      <c r="H2988" s="37">
        <v>106.270584</v>
      </c>
      <c r="I2988" s="41">
        <f t="shared" si="339"/>
        <v>0.80386222701654075</v>
      </c>
      <c r="J2988" s="41">
        <f t="shared" ca="1" si="340"/>
        <v>1</v>
      </c>
      <c r="K2988" s="37">
        <f t="shared" si="341"/>
        <v>106.36</v>
      </c>
      <c r="L2988" s="37">
        <f t="shared" si="342"/>
        <v>107.1</v>
      </c>
      <c r="M2988" s="37">
        <f t="shared" si="343"/>
        <v>105.58</v>
      </c>
      <c r="N2988" s="37">
        <f t="shared" si="344"/>
        <v>106.27</v>
      </c>
      <c r="O2988" s="38">
        <f t="shared" ca="1" si="345"/>
        <v>197531200</v>
      </c>
    </row>
    <row r="2989" spans="1:15" x14ac:dyDescent="0.4">
      <c r="A2989">
        <v>2974</v>
      </c>
      <c r="B2989" s="63">
        <v>41050</v>
      </c>
      <c r="C2989" s="37">
        <v>130.16000399999999</v>
      </c>
      <c r="D2989" s="37">
        <v>132.020004</v>
      </c>
      <c r="E2989" s="37">
        <v>129.949997</v>
      </c>
      <c r="F2989" s="37">
        <v>131.970001</v>
      </c>
      <c r="G2989" s="38">
        <v>177861100</v>
      </c>
      <c r="H2989" s="37">
        <v>106.08570899999999</v>
      </c>
      <c r="I2989" s="41">
        <f t="shared" si="339"/>
        <v>0.80386230352457144</v>
      </c>
      <c r="J2989" s="41">
        <f t="shared" ca="1" si="340"/>
        <v>1</v>
      </c>
      <c r="K2989" s="37">
        <f t="shared" si="341"/>
        <v>104.63</v>
      </c>
      <c r="L2989" s="37">
        <f t="shared" si="342"/>
        <v>106.13</v>
      </c>
      <c r="M2989" s="37">
        <f t="shared" si="343"/>
        <v>104.46</v>
      </c>
      <c r="N2989" s="37">
        <f t="shared" si="344"/>
        <v>106.09</v>
      </c>
      <c r="O2989" s="38">
        <f t="shared" ca="1" si="345"/>
        <v>177861100</v>
      </c>
    </row>
    <row r="2990" spans="1:15" x14ac:dyDescent="0.4">
      <c r="A2990">
        <v>2975</v>
      </c>
      <c r="B2990" s="63">
        <v>41047</v>
      </c>
      <c r="C2990" s="37">
        <v>131.36999499999999</v>
      </c>
      <c r="D2990" s="37">
        <v>131.60000600000001</v>
      </c>
      <c r="E2990" s="37">
        <v>129.550003</v>
      </c>
      <c r="F2990" s="37">
        <v>129.740005</v>
      </c>
      <c r="G2990" s="38">
        <v>319615900</v>
      </c>
      <c r="H2990" s="37">
        <v>104.293091</v>
      </c>
      <c r="I2990" s="41">
        <f t="shared" si="339"/>
        <v>0.80386223971549875</v>
      </c>
      <c r="J2990" s="41">
        <f t="shared" ca="1" si="340"/>
        <v>1</v>
      </c>
      <c r="K2990" s="37">
        <f t="shared" si="341"/>
        <v>105.6</v>
      </c>
      <c r="L2990" s="37">
        <f t="shared" si="342"/>
        <v>105.79</v>
      </c>
      <c r="M2990" s="37">
        <f t="shared" si="343"/>
        <v>104.14</v>
      </c>
      <c r="N2990" s="37">
        <f t="shared" si="344"/>
        <v>104.29</v>
      </c>
      <c r="O2990" s="38">
        <f t="shared" ca="1" si="345"/>
        <v>319615900</v>
      </c>
    </row>
    <row r="2991" spans="1:15" x14ac:dyDescent="0.4">
      <c r="A2991">
        <v>2976</v>
      </c>
      <c r="B2991" s="63">
        <v>41046</v>
      </c>
      <c r="C2991" s="37">
        <v>132.86000100000001</v>
      </c>
      <c r="D2991" s="37">
        <v>133.020004</v>
      </c>
      <c r="E2991" s="37">
        <v>130.78999300000001</v>
      </c>
      <c r="F2991" s="37">
        <v>130.86000100000001</v>
      </c>
      <c r="G2991" s="38">
        <v>247992900</v>
      </c>
      <c r="H2991" s="37">
        <v>105.19341300000001</v>
      </c>
      <c r="I2991" s="41">
        <f t="shared" si="339"/>
        <v>0.8038622359478661</v>
      </c>
      <c r="J2991" s="41">
        <f t="shared" ca="1" si="340"/>
        <v>1</v>
      </c>
      <c r="K2991" s="37">
        <f t="shared" si="341"/>
        <v>106.8</v>
      </c>
      <c r="L2991" s="37">
        <f t="shared" si="342"/>
        <v>106.93</v>
      </c>
      <c r="M2991" s="37">
        <f t="shared" si="343"/>
        <v>105.14</v>
      </c>
      <c r="N2991" s="37">
        <f t="shared" si="344"/>
        <v>105.19</v>
      </c>
      <c r="O2991" s="38">
        <f t="shared" ca="1" si="345"/>
        <v>247992900</v>
      </c>
    </row>
    <row r="2992" spans="1:15" x14ac:dyDescent="0.4">
      <c r="A2992">
        <v>2977</v>
      </c>
      <c r="B2992" s="63">
        <v>41045</v>
      </c>
      <c r="C2992" s="37">
        <v>133.94000199999999</v>
      </c>
      <c r="D2992" s="37">
        <v>134.550003</v>
      </c>
      <c r="E2992" s="37">
        <v>132.800003</v>
      </c>
      <c r="F2992" s="37">
        <v>132.83000200000001</v>
      </c>
      <c r="G2992" s="38">
        <v>207265500</v>
      </c>
      <c r="H2992" s="37">
        <v>106.777069</v>
      </c>
      <c r="I2992" s="41">
        <f t="shared" si="339"/>
        <v>0.8038625867068796</v>
      </c>
      <c r="J2992" s="41">
        <f t="shared" ca="1" si="340"/>
        <v>1</v>
      </c>
      <c r="K2992" s="37">
        <f t="shared" si="341"/>
        <v>107.67</v>
      </c>
      <c r="L2992" s="37">
        <f t="shared" si="342"/>
        <v>108.16</v>
      </c>
      <c r="M2992" s="37">
        <f t="shared" si="343"/>
        <v>106.75</v>
      </c>
      <c r="N2992" s="37">
        <f t="shared" si="344"/>
        <v>106.78</v>
      </c>
      <c r="O2992" s="38">
        <f t="shared" ca="1" si="345"/>
        <v>207265500</v>
      </c>
    </row>
    <row r="2993" spans="1:15" x14ac:dyDescent="0.4">
      <c r="A2993">
        <v>2978</v>
      </c>
      <c r="B2993" s="63">
        <v>41044</v>
      </c>
      <c r="C2993" s="37">
        <v>134.020004</v>
      </c>
      <c r="D2993" s="37">
        <v>134.80999800000001</v>
      </c>
      <c r="E2993" s="37">
        <v>133.13000500000001</v>
      </c>
      <c r="F2993" s="37">
        <v>133.33999600000001</v>
      </c>
      <c r="G2993" s="38">
        <v>207629300</v>
      </c>
      <c r="H2993" s="37">
        <v>107.187027</v>
      </c>
      <c r="I2993" s="41">
        <f t="shared" si="339"/>
        <v>0.80386253348920145</v>
      </c>
      <c r="J2993" s="41">
        <f t="shared" ca="1" si="340"/>
        <v>1</v>
      </c>
      <c r="K2993" s="37">
        <f t="shared" si="341"/>
        <v>107.73</v>
      </c>
      <c r="L2993" s="37">
        <f t="shared" si="342"/>
        <v>108.37</v>
      </c>
      <c r="M2993" s="37">
        <f t="shared" si="343"/>
        <v>107.02</v>
      </c>
      <c r="N2993" s="37">
        <f t="shared" si="344"/>
        <v>107.19</v>
      </c>
      <c r="O2993" s="38">
        <f t="shared" ca="1" si="345"/>
        <v>207629300</v>
      </c>
    </row>
    <row r="2994" spans="1:15" x14ac:dyDescent="0.4">
      <c r="A2994">
        <v>2979</v>
      </c>
      <c r="B2994" s="63">
        <v>41043</v>
      </c>
      <c r="C2994" s="37">
        <v>134.30999800000001</v>
      </c>
      <c r="D2994" s="37">
        <v>135.61000100000001</v>
      </c>
      <c r="E2994" s="37">
        <v>133.91000399999999</v>
      </c>
      <c r="F2994" s="37">
        <v>134.11000100000001</v>
      </c>
      <c r="G2994" s="38">
        <v>163910000</v>
      </c>
      <c r="H2994" s="37">
        <v>107.805992</v>
      </c>
      <c r="I2994" s="41">
        <f t="shared" si="339"/>
        <v>0.80386243528549373</v>
      </c>
      <c r="J2994" s="41">
        <f t="shared" ca="1" si="340"/>
        <v>1</v>
      </c>
      <c r="K2994" s="37">
        <f t="shared" si="341"/>
        <v>107.97</v>
      </c>
      <c r="L2994" s="37">
        <f t="shared" si="342"/>
        <v>109.01</v>
      </c>
      <c r="M2994" s="37">
        <f t="shared" si="343"/>
        <v>107.65</v>
      </c>
      <c r="N2994" s="37">
        <f t="shared" si="344"/>
        <v>107.81</v>
      </c>
      <c r="O2994" s="38">
        <f t="shared" ca="1" si="345"/>
        <v>163910000</v>
      </c>
    </row>
    <row r="2995" spans="1:15" x14ac:dyDescent="0.4">
      <c r="A2995">
        <v>2980</v>
      </c>
      <c r="B2995" s="63">
        <v>41040</v>
      </c>
      <c r="C2995" s="37">
        <v>135.16999799999999</v>
      </c>
      <c r="D2995" s="37">
        <v>136.86999499999999</v>
      </c>
      <c r="E2995" s="37">
        <v>135.11000100000001</v>
      </c>
      <c r="F2995" s="37">
        <v>135.61000100000001</v>
      </c>
      <c r="G2995" s="38">
        <v>153032400</v>
      </c>
      <c r="H2995" s="37">
        <v>109.01174899999999</v>
      </c>
      <c r="I2995" s="41">
        <f t="shared" si="339"/>
        <v>0.8038621650035972</v>
      </c>
      <c r="J2995" s="41">
        <f t="shared" ca="1" si="340"/>
        <v>1</v>
      </c>
      <c r="K2995" s="37">
        <f t="shared" si="341"/>
        <v>108.66</v>
      </c>
      <c r="L2995" s="37">
        <f t="shared" si="342"/>
        <v>110.02</v>
      </c>
      <c r="M2995" s="37">
        <f t="shared" si="343"/>
        <v>108.61</v>
      </c>
      <c r="N2995" s="37">
        <f t="shared" si="344"/>
        <v>109.01</v>
      </c>
      <c r="O2995" s="38">
        <f t="shared" ca="1" si="345"/>
        <v>153032400</v>
      </c>
    </row>
    <row r="2996" spans="1:15" x14ac:dyDescent="0.4">
      <c r="A2996">
        <v>2981</v>
      </c>
      <c r="B2996" s="63">
        <v>41039</v>
      </c>
      <c r="C2996" s="37">
        <v>136.679993</v>
      </c>
      <c r="D2996" s="37">
        <v>136.85000600000001</v>
      </c>
      <c r="E2996" s="37">
        <v>135.71000699999999</v>
      </c>
      <c r="F2996" s="37">
        <v>136.020004</v>
      </c>
      <c r="G2996" s="38">
        <v>150600000</v>
      </c>
      <c r="H2996" s="37">
        <v>109.341362</v>
      </c>
      <c r="I2996" s="41">
        <f t="shared" si="339"/>
        <v>0.80386236424460045</v>
      </c>
      <c r="J2996" s="41">
        <f t="shared" ca="1" si="340"/>
        <v>1</v>
      </c>
      <c r="K2996" s="37">
        <f t="shared" si="341"/>
        <v>109.87</v>
      </c>
      <c r="L2996" s="37">
        <f t="shared" si="342"/>
        <v>110.01</v>
      </c>
      <c r="M2996" s="37">
        <f t="shared" si="343"/>
        <v>109.09</v>
      </c>
      <c r="N2996" s="37">
        <f t="shared" si="344"/>
        <v>109.34</v>
      </c>
      <c r="O2996" s="38">
        <f t="shared" ca="1" si="345"/>
        <v>150600000</v>
      </c>
    </row>
    <row r="2997" spans="1:15" x14ac:dyDescent="0.4">
      <c r="A2997">
        <v>2982</v>
      </c>
      <c r="B2997" s="63">
        <v>41038</v>
      </c>
      <c r="C2997" s="37">
        <v>135.10000600000001</v>
      </c>
      <c r="D2997" s="37">
        <v>136.61000100000001</v>
      </c>
      <c r="E2997" s="37">
        <v>134.490005</v>
      </c>
      <c r="F2997" s="37">
        <v>135.740005</v>
      </c>
      <c r="G2997" s="38">
        <v>220752500</v>
      </c>
      <c r="H2997" s="37">
        <v>109.116272</v>
      </c>
      <c r="I2997" s="41">
        <f t="shared" si="339"/>
        <v>0.80386229542278265</v>
      </c>
      <c r="J2997" s="41">
        <f t="shared" ca="1" si="340"/>
        <v>1</v>
      </c>
      <c r="K2997" s="37">
        <f t="shared" si="341"/>
        <v>108.6</v>
      </c>
      <c r="L2997" s="37">
        <f t="shared" si="342"/>
        <v>109.82</v>
      </c>
      <c r="M2997" s="37">
        <f t="shared" si="343"/>
        <v>108.11</v>
      </c>
      <c r="N2997" s="37">
        <f t="shared" si="344"/>
        <v>109.12</v>
      </c>
      <c r="O2997" s="38">
        <f t="shared" ca="1" si="345"/>
        <v>220752500</v>
      </c>
    </row>
    <row r="2998" spans="1:15" x14ac:dyDescent="0.4">
      <c r="A2998">
        <v>2983</v>
      </c>
      <c r="B2998" s="63">
        <v>41037</v>
      </c>
      <c r="C2998" s="37">
        <v>136.279999</v>
      </c>
      <c r="D2998" s="37">
        <v>136.770004</v>
      </c>
      <c r="E2998" s="37">
        <v>134.91999799999999</v>
      </c>
      <c r="F2998" s="37">
        <v>136.550003</v>
      </c>
      <c r="G2998" s="38">
        <v>213377700</v>
      </c>
      <c r="H2998" s="37">
        <v>109.767403</v>
      </c>
      <c r="I2998" s="41">
        <f t="shared" si="339"/>
        <v>0.80386232580309791</v>
      </c>
      <c r="J2998" s="41">
        <f t="shared" ca="1" si="340"/>
        <v>1</v>
      </c>
      <c r="K2998" s="37">
        <f t="shared" si="341"/>
        <v>109.55</v>
      </c>
      <c r="L2998" s="37">
        <f t="shared" si="342"/>
        <v>109.94</v>
      </c>
      <c r="M2998" s="37">
        <f t="shared" si="343"/>
        <v>108.46</v>
      </c>
      <c r="N2998" s="37">
        <f t="shared" si="344"/>
        <v>109.77</v>
      </c>
      <c r="O2998" s="38">
        <f t="shared" ca="1" si="345"/>
        <v>213377700</v>
      </c>
    </row>
    <row r="2999" spans="1:15" x14ac:dyDescent="0.4">
      <c r="A2999">
        <v>2984</v>
      </c>
      <c r="B2999" s="63">
        <v>41036</v>
      </c>
      <c r="C2999" s="37">
        <v>136.509995</v>
      </c>
      <c r="D2999" s="37">
        <v>137.55999800000001</v>
      </c>
      <c r="E2999" s="37">
        <v>136.46000699999999</v>
      </c>
      <c r="F2999" s="37">
        <v>137.10000600000001</v>
      </c>
      <c r="G2999" s="38">
        <v>127765900</v>
      </c>
      <c r="H2999" s="37">
        <v>110.209541</v>
      </c>
      <c r="I2999" s="41">
        <f t="shared" si="339"/>
        <v>0.80386240829194422</v>
      </c>
      <c r="J2999" s="41">
        <f t="shared" ca="1" si="340"/>
        <v>1</v>
      </c>
      <c r="K2999" s="37">
        <f t="shared" si="341"/>
        <v>109.74</v>
      </c>
      <c r="L2999" s="37">
        <f t="shared" si="342"/>
        <v>110.58</v>
      </c>
      <c r="M2999" s="37">
        <f t="shared" si="343"/>
        <v>109.7</v>
      </c>
      <c r="N2999" s="37">
        <f t="shared" si="344"/>
        <v>110.21</v>
      </c>
      <c r="O2999" s="38">
        <f t="shared" ca="1" si="345"/>
        <v>127765900</v>
      </c>
    </row>
    <row r="3000" spans="1:15" x14ac:dyDescent="0.4">
      <c r="A3000">
        <v>2985</v>
      </c>
      <c r="B3000" s="63">
        <v>41033</v>
      </c>
      <c r="C3000" s="37">
        <v>138.520004</v>
      </c>
      <c r="D3000" s="37">
        <v>139.300003</v>
      </c>
      <c r="E3000" s="37">
        <v>136.91999799999999</v>
      </c>
      <c r="F3000" s="37">
        <v>137</v>
      </c>
      <c r="G3000" s="38">
        <v>193927300</v>
      </c>
      <c r="H3000" s="37">
        <v>110.12911200000001</v>
      </c>
      <c r="I3000" s="41">
        <f t="shared" si="339"/>
        <v>0.80386213138686136</v>
      </c>
      <c r="J3000" s="41">
        <f t="shared" ca="1" si="340"/>
        <v>1</v>
      </c>
      <c r="K3000" s="37">
        <f t="shared" si="341"/>
        <v>111.35</v>
      </c>
      <c r="L3000" s="37">
        <f t="shared" si="342"/>
        <v>111.98</v>
      </c>
      <c r="M3000" s="37">
        <f t="shared" si="343"/>
        <v>110.06</v>
      </c>
      <c r="N3000" s="37">
        <f t="shared" si="344"/>
        <v>110.13</v>
      </c>
      <c r="O3000" s="38">
        <f t="shared" ca="1" si="345"/>
        <v>193927300</v>
      </c>
    </row>
    <row r="3001" spans="1:15" x14ac:dyDescent="0.4">
      <c r="A3001">
        <v>2986</v>
      </c>
      <c r="B3001" s="63">
        <v>41032</v>
      </c>
      <c r="C3001" s="37">
        <v>140.33999600000001</v>
      </c>
      <c r="D3001" s="37">
        <v>140.449997</v>
      </c>
      <c r="E3001" s="37">
        <v>138.990005</v>
      </c>
      <c r="F3001" s="37">
        <v>139.25</v>
      </c>
      <c r="G3001" s="38">
        <v>143759700</v>
      </c>
      <c r="H3001" s="37">
        <v>111.93787399999999</v>
      </c>
      <c r="I3001" s="41">
        <f t="shared" si="339"/>
        <v>0.80386264991023337</v>
      </c>
      <c r="J3001" s="41">
        <f t="shared" ca="1" si="340"/>
        <v>1</v>
      </c>
      <c r="K3001" s="37">
        <f t="shared" si="341"/>
        <v>112.81</v>
      </c>
      <c r="L3001" s="37">
        <f t="shared" si="342"/>
        <v>112.9</v>
      </c>
      <c r="M3001" s="37">
        <f t="shared" si="343"/>
        <v>111.73</v>
      </c>
      <c r="N3001" s="37">
        <f t="shared" si="344"/>
        <v>111.94</v>
      </c>
      <c r="O3001" s="38">
        <f t="shared" ca="1" si="345"/>
        <v>143759700</v>
      </c>
    </row>
    <row r="3002" spans="1:15" x14ac:dyDescent="0.4">
      <c r="A3002">
        <v>2987</v>
      </c>
      <c r="B3002" s="63">
        <v>41031</v>
      </c>
      <c r="C3002" s="37">
        <v>139.91999799999999</v>
      </c>
      <c r="D3002" s="37">
        <v>140.46000699999999</v>
      </c>
      <c r="E3002" s="37">
        <v>139.46000699999999</v>
      </c>
      <c r="F3002" s="37">
        <v>140.320007</v>
      </c>
      <c r="G3002" s="38">
        <v>121081000</v>
      </c>
      <c r="H3002" s="37">
        <v>112.79798099999999</v>
      </c>
      <c r="I3002" s="41">
        <f t="shared" si="339"/>
        <v>0.80386242426569998</v>
      </c>
      <c r="J3002" s="41">
        <f t="shared" ca="1" si="340"/>
        <v>1</v>
      </c>
      <c r="K3002" s="37">
        <f t="shared" si="341"/>
        <v>112.48</v>
      </c>
      <c r="L3002" s="37">
        <f t="shared" si="342"/>
        <v>112.91</v>
      </c>
      <c r="M3002" s="37">
        <f t="shared" si="343"/>
        <v>112.11</v>
      </c>
      <c r="N3002" s="37">
        <f t="shared" si="344"/>
        <v>112.8</v>
      </c>
      <c r="O3002" s="38">
        <f t="shared" ca="1" si="345"/>
        <v>121081000</v>
      </c>
    </row>
    <row r="3003" spans="1:15" x14ac:dyDescent="0.4">
      <c r="A3003">
        <v>2988</v>
      </c>
      <c r="B3003" s="63">
        <v>41030</v>
      </c>
      <c r="C3003" s="37">
        <v>139.78999300000001</v>
      </c>
      <c r="D3003" s="37">
        <v>141.66000399999999</v>
      </c>
      <c r="E3003" s="37">
        <v>139.63000500000001</v>
      </c>
      <c r="F3003" s="37">
        <v>140.740005</v>
      </c>
      <c r="G3003" s="38">
        <v>138832200</v>
      </c>
      <c r="H3003" s="37">
        <v>113.135559</v>
      </c>
      <c r="I3003" s="41">
        <f t="shared" si="339"/>
        <v>0.80386212150553782</v>
      </c>
      <c r="J3003" s="41">
        <f t="shared" ca="1" si="340"/>
        <v>1</v>
      </c>
      <c r="K3003" s="37">
        <f t="shared" si="341"/>
        <v>112.37</v>
      </c>
      <c r="L3003" s="37">
        <f t="shared" si="342"/>
        <v>113.88</v>
      </c>
      <c r="M3003" s="37">
        <f t="shared" si="343"/>
        <v>112.24</v>
      </c>
      <c r="N3003" s="37">
        <f t="shared" si="344"/>
        <v>113.14</v>
      </c>
      <c r="O3003" s="38">
        <f t="shared" ca="1" si="345"/>
        <v>138832200</v>
      </c>
    </row>
    <row r="3004" spans="1:15" x14ac:dyDescent="0.4">
      <c r="A3004">
        <v>2989</v>
      </c>
      <c r="B3004" s="63">
        <v>41029</v>
      </c>
      <c r="C3004" s="37">
        <v>140.11000100000001</v>
      </c>
      <c r="D3004" s="37">
        <v>140.21000699999999</v>
      </c>
      <c r="E3004" s="37">
        <v>139.490005</v>
      </c>
      <c r="F3004" s="37">
        <v>139.86999499999999</v>
      </c>
      <c r="G3004" s="38">
        <v>115092200</v>
      </c>
      <c r="H3004" s="37">
        <v>112.436165</v>
      </c>
      <c r="I3004" s="41">
        <f t="shared" si="339"/>
        <v>0.80386193622156066</v>
      </c>
      <c r="J3004" s="41">
        <f t="shared" ca="1" si="340"/>
        <v>1</v>
      </c>
      <c r="K3004" s="37">
        <f t="shared" si="341"/>
        <v>112.63</v>
      </c>
      <c r="L3004" s="37">
        <f t="shared" si="342"/>
        <v>112.71</v>
      </c>
      <c r="M3004" s="37">
        <f t="shared" si="343"/>
        <v>112.13</v>
      </c>
      <c r="N3004" s="37">
        <f t="shared" si="344"/>
        <v>112.44</v>
      </c>
      <c r="O3004" s="38">
        <f t="shared" ca="1" si="345"/>
        <v>115092200</v>
      </c>
    </row>
    <row r="3005" spans="1:15" x14ac:dyDescent="0.4">
      <c r="A3005">
        <v>2990</v>
      </c>
      <c r="B3005" s="63">
        <v>41026</v>
      </c>
      <c r="C3005" s="37">
        <v>140.58000200000001</v>
      </c>
      <c r="D3005" s="37">
        <v>140.78999300000001</v>
      </c>
      <c r="E3005" s="37">
        <v>139.800003</v>
      </c>
      <c r="F3005" s="37">
        <v>140.38999899999999</v>
      </c>
      <c r="G3005" s="38">
        <v>130725000</v>
      </c>
      <c r="H3005" s="37">
        <v>112.85424</v>
      </c>
      <c r="I3005" s="41">
        <f t="shared" si="339"/>
        <v>0.80386238908656171</v>
      </c>
      <c r="J3005" s="41">
        <f t="shared" ca="1" si="340"/>
        <v>1</v>
      </c>
      <c r="K3005" s="37">
        <f t="shared" si="341"/>
        <v>113.01</v>
      </c>
      <c r="L3005" s="37">
        <f t="shared" si="342"/>
        <v>113.18</v>
      </c>
      <c r="M3005" s="37">
        <f t="shared" si="343"/>
        <v>112.38</v>
      </c>
      <c r="N3005" s="37">
        <f t="shared" si="344"/>
        <v>112.85</v>
      </c>
      <c r="O3005" s="38">
        <f t="shared" ca="1" si="345"/>
        <v>130725000</v>
      </c>
    </row>
    <row r="3006" spans="1:15" x14ac:dyDescent="0.4">
      <c r="A3006">
        <v>2991</v>
      </c>
      <c r="B3006" s="63">
        <v>41025</v>
      </c>
      <c r="C3006" s="37">
        <v>138.88999899999999</v>
      </c>
      <c r="D3006" s="37">
        <v>140.320007</v>
      </c>
      <c r="E3006" s="37">
        <v>138.80999800000001</v>
      </c>
      <c r="F3006" s="37">
        <v>140.16000399999999</v>
      </c>
      <c r="G3006" s="38">
        <v>136291600</v>
      </c>
      <c r="H3006" s="37">
        <v>112.669342</v>
      </c>
      <c r="I3006" s="41">
        <f t="shared" si="339"/>
        <v>0.80386229155644151</v>
      </c>
      <c r="J3006" s="41">
        <f t="shared" ca="1" si="340"/>
        <v>1</v>
      </c>
      <c r="K3006" s="37">
        <f t="shared" si="341"/>
        <v>111.65</v>
      </c>
      <c r="L3006" s="37">
        <f t="shared" si="342"/>
        <v>112.8</v>
      </c>
      <c r="M3006" s="37">
        <f t="shared" si="343"/>
        <v>111.58</v>
      </c>
      <c r="N3006" s="37">
        <f t="shared" si="344"/>
        <v>112.67</v>
      </c>
      <c r="O3006" s="38">
        <f t="shared" ca="1" si="345"/>
        <v>136291600</v>
      </c>
    </row>
    <row r="3007" spans="1:15" x14ac:dyDescent="0.4">
      <c r="A3007">
        <v>2992</v>
      </c>
      <c r="B3007" s="63">
        <v>41024</v>
      </c>
      <c r="C3007" s="37">
        <v>138.64999399999999</v>
      </c>
      <c r="D3007" s="37">
        <v>139.25</v>
      </c>
      <c r="E3007" s="37">
        <v>138.529999</v>
      </c>
      <c r="F3007" s="37">
        <v>139.19000199999999</v>
      </c>
      <c r="G3007" s="38">
        <v>150252200</v>
      </c>
      <c r="H3007" s="37">
        <v>111.889618</v>
      </c>
      <c r="I3007" s="41">
        <f t="shared" si="339"/>
        <v>0.80386246420199059</v>
      </c>
      <c r="J3007" s="41">
        <f t="shared" ca="1" si="340"/>
        <v>1</v>
      </c>
      <c r="K3007" s="37">
        <f t="shared" si="341"/>
        <v>111.46</v>
      </c>
      <c r="L3007" s="37">
        <f t="shared" si="342"/>
        <v>111.94</v>
      </c>
      <c r="M3007" s="37">
        <f t="shared" si="343"/>
        <v>111.36</v>
      </c>
      <c r="N3007" s="37">
        <f t="shared" si="344"/>
        <v>111.89</v>
      </c>
      <c r="O3007" s="38">
        <f t="shared" ca="1" si="345"/>
        <v>150252200</v>
      </c>
    </row>
    <row r="3008" spans="1:15" x14ac:dyDescent="0.4">
      <c r="A3008">
        <v>2993</v>
      </c>
      <c r="B3008" s="63">
        <v>41023</v>
      </c>
      <c r="C3008" s="37">
        <v>136.91000399999999</v>
      </c>
      <c r="D3008" s="37">
        <v>137.66000399999999</v>
      </c>
      <c r="E3008" s="37">
        <v>136.800003</v>
      </c>
      <c r="F3008" s="37">
        <v>137.30999800000001</v>
      </c>
      <c r="G3008" s="38">
        <v>137484200</v>
      </c>
      <c r="H3008" s="37">
        <v>110.378319</v>
      </c>
      <c r="I3008" s="41">
        <f t="shared" si="339"/>
        <v>0.80386221402464808</v>
      </c>
      <c r="J3008" s="41">
        <f t="shared" ca="1" si="340"/>
        <v>1</v>
      </c>
      <c r="K3008" s="37">
        <f t="shared" si="341"/>
        <v>110.06</v>
      </c>
      <c r="L3008" s="37">
        <f t="shared" si="342"/>
        <v>110.66</v>
      </c>
      <c r="M3008" s="37">
        <f t="shared" si="343"/>
        <v>109.97</v>
      </c>
      <c r="N3008" s="37">
        <f t="shared" si="344"/>
        <v>110.38</v>
      </c>
      <c r="O3008" s="38">
        <f t="shared" ca="1" si="345"/>
        <v>137484200</v>
      </c>
    </row>
    <row r="3009" spans="1:15" x14ac:dyDescent="0.4">
      <c r="A3009">
        <v>2994</v>
      </c>
      <c r="B3009" s="63">
        <v>41022</v>
      </c>
      <c r="C3009" s="37">
        <v>136.53999300000001</v>
      </c>
      <c r="D3009" s="37">
        <v>136.91000399999999</v>
      </c>
      <c r="E3009" s="37">
        <v>135.94000199999999</v>
      </c>
      <c r="F3009" s="37">
        <v>136.78999300000001</v>
      </c>
      <c r="G3009" s="38">
        <v>171844900</v>
      </c>
      <c r="H3009" s="37">
        <v>109.96032700000001</v>
      </c>
      <c r="I3009" s="41">
        <f t="shared" si="339"/>
        <v>0.80386236294346469</v>
      </c>
      <c r="J3009" s="41">
        <f t="shared" ca="1" si="340"/>
        <v>1</v>
      </c>
      <c r="K3009" s="37">
        <f t="shared" si="341"/>
        <v>109.76</v>
      </c>
      <c r="L3009" s="37">
        <f t="shared" si="342"/>
        <v>110.06</v>
      </c>
      <c r="M3009" s="37">
        <f t="shared" si="343"/>
        <v>109.28</v>
      </c>
      <c r="N3009" s="37">
        <f t="shared" si="344"/>
        <v>109.96</v>
      </c>
      <c r="O3009" s="38">
        <f t="shared" ca="1" si="345"/>
        <v>171844900</v>
      </c>
    </row>
    <row r="3010" spans="1:15" x14ac:dyDescent="0.4">
      <c r="A3010">
        <v>2995</v>
      </c>
      <c r="B3010" s="63">
        <v>41019</v>
      </c>
      <c r="C3010" s="37">
        <v>138.33000200000001</v>
      </c>
      <c r="D3010" s="37">
        <v>138.83000200000001</v>
      </c>
      <c r="E3010" s="37">
        <v>137.86999499999999</v>
      </c>
      <c r="F3010" s="37">
        <v>137.949997</v>
      </c>
      <c r="G3010" s="38">
        <v>143199600</v>
      </c>
      <c r="H3010" s="37">
        <v>110.892815</v>
      </c>
      <c r="I3010" s="41">
        <f t="shared" si="339"/>
        <v>0.80386239515467339</v>
      </c>
      <c r="J3010" s="41">
        <f t="shared" ca="1" si="340"/>
        <v>1</v>
      </c>
      <c r="K3010" s="37">
        <f t="shared" si="341"/>
        <v>111.2</v>
      </c>
      <c r="L3010" s="37">
        <f t="shared" si="342"/>
        <v>111.6</v>
      </c>
      <c r="M3010" s="37">
        <f t="shared" si="343"/>
        <v>110.83</v>
      </c>
      <c r="N3010" s="37">
        <f t="shared" si="344"/>
        <v>110.89</v>
      </c>
      <c r="O3010" s="38">
        <f t="shared" ca="1" si="345"/>
        <v>143199600</v>
      </c>
    </row>
    <row r="3011" spans="1:15" x14ac:dyDescent="0.4">
      <c r="A3011">
        <v>2996</v>
      </c>
      <c r="B3011" s="63">
        <v>41018</v>
      </c>
      <c r="C3011" s="37">
        <v>138.63000500000001</v>
      </c>
      <c r="D3011" s="37">
        <v>139.14999399999999</v>
      </c>
      <c r="E3011" s="37">
        <v>137.070007</v>
      </c>
      <c r="F3011" s="37">
        <v>137.720001</v>
      </c>
      <c r="G3011" s="38">
        <v>198666700</v>
      </c>
      <c r="H3011" s="37">
        <v>110.70792400000001</v>
      </c>
      <c r="I3011" s="41">
        <f t="shared" si="339"/>
        <v>0.80386235257143235</v>
      </c>
      <c r="J3011" s="41">
        <f t="shared" ca="1" si="340"/>
        <v>1</v>
      </c>
      <c r="K3011" s="37">
        <f t="shared" si="341"/>
        <v>111.44</v>
      </c>
      <c r="L3011" s="37">
        <f t="shared" si="342"/>
        <v>111.86</v>
      </c>
      <c r="M3011" s="37">
        <f t="shared" si="343"/>
        <v>110.19</v>
      </c>
      <c r="N3011" s="37">
        <f t="shared" si="344"/>
        <v>110.71</v>
      </c>
      <c r="O3011" s="38">
        <f t="shared" ca="1" si="345"/>
        <v>198666700</v>
      </c>
    </row>
    <row r="3012" spans="1:15" x14ac:dyDescent="0.4">
      <c r="A3012">
        <v>2997</v>
      </c>
      <c r="B3012" s="63">
        <v>41017</v>
      </c>
      <c r="C3012" s="37">
        <v>138.46000699999999</v>
      </c>
      <c r="D3012" s="37">
        <v>139.08000200000001</v>
      </c>
      <c r="E3012" s="37">
        <v>138.38000500000001</v>
      </c>
      <c r="F3012" s="37">
        <v>138.61000100000001</v>
      </c>
      <c r="G3012" s="38">
        <v>123884200</v>
      </c>
      <c r="H3012" s="37">
        <v>111.42334</v>
      </c>
      <c r="I3012" s="41">
        <f t="shared" si="339"/>
        <v>0.80386219750478172</v>
      </c>
      <c r="J3012" s="41">
        <f t="shared" ca="1" si="340"/>
        <v>1</v>
      </c>
      <c r="K3012" s="37">
        <f t="shared" si="341"/>
        <v>111.3</v>
      </c>
      <c r="L3012" s="37">
        <f t="shared" si="342"/>
        <v>111.8</v>
      </c>
      <c r="M3012" s="37">
        <f t="shared" si="343"/>
        <v>111.24</v>
      </c>
      <c r="N3012" s="37">
        <f t="shared" si="344"/>
        <v>111.42</v>
      </c>
      <c r="O3012" s="38">
        <f t="shared" ca="1" si="345"/>
        <v>123884200</v>
      </c>
    </row>
    <row r="3013" spans="1:15" x14ac:dyDescent="0.4">
      <c r="A3013">
        <v>2998</v>
      </c>
      <c r="B3013" s="63">
        <v>41016</v>
      </c>
      <c r="C3013" s="37">
        <v>137.83999600000001</v>
      </c>
      <c r="D3013" s="37">
        <v>139.36000100000001</v>
      </c>
      <c r="E3013" s="37">
        <v>137.699997</v>
      </c>
      <c r="F3013" s="37">
        <v>139.08000200000001</v>
      </c>
      <c r="G3013" s="38">
        <v>147877600</v>
      </c>
      <c r="H3013" s="37">
        <v>111.801186</v>
      </c>
      <c r="I3013" s="41">
        <f t="shared" si="339"/>
        <v>0.80386241294417005</v>
      </c>
      <c r="J3013" s="41">
        <f t="shared" ca="1" si="340"/>
        <v>1</v>
      </c>
      <c r="K3013" s="37">
        <f t="shared" si="341"/>
        <v>110.8</v>
      </c>
      <c r="L3013" s="37">
        <f t="shared" si="342"/>
        <v>112.03</v>
      </c>
      <c r="M3013" s="37">
        <f t="shared" si="343"/>
        <v>110.69</v>
      </c>
      <c r="N3013" s="37">
        <f t="shared" si="344"/>
        <v>111.8</v>
      </c>
      <c r="O3013" s="38">
        <f t="shared" ca="1" si="345"/>
        <v>147877600</v>
      </c>
    </row>
    <row r="3014" spans="1:15" x14ac:dyDescent="0.4">
      <c r="A3014">
        <v>2999</v>
      </c>
      <c r="B3014" s="63">
        <v>41015</v>
      </c>
      <c r="C3014" s="37">
        <v>137.83999600000001</v>
      </c>
      <c r="D3014" s="37">
        <v>138.03999300000001</v>
      </c>
      <c r="E3014" s="37">
        <v>136.58000200000001</v>
      </c>
      <c r="F3014" s="37">
        <v>137.050003</v>
      </c>
      <c r="G3014" s="38">
        <v>147825300</v>
      </c>
      <c r="H3014" s="37">
        <v>110.16931200000001</v>
      </c>
      <c r="I3014" s="41">
        <f t="shared" si="339"/>
        <v>0.80386216408911715</v>
      </c>
      <c r="J3014" s="41">
        <f t="shared" ca="1" si="340"/>
        <v>1</v>
      </c>
      <c r="K3014" s="37">
        <f t="shared" si="341"/>
        <v>110.8</v>
      </c>
      <c r="L3014" s="37">
        <f t="shared" si="342"/>
        <v>110.97</v>
      </c>
      <c r="M3014" s="37">
        <f t="shared" si="343"/>
        <v>109.79</v>
      </c>
      <c r="N3014" s="37">
        <f t="shared" si="344"/>
        <v>110.17</v>
      </c>
      <c r="O3014" s="38">
        <f t="shared" ca="1" si="345"/>
        <v>147825300</v>
      </c>
    </row>
    <row r="3015" spans="1:15" x14ac:dyDescent="0.4">
      <c r="A3015">
        <v>3000</v>
      </c>
      <c r="B3015" s="63">
        <v>41012</v>
      </c>
      <c r="C3015" s="37">
        <v>138.470001</v>
      </c>
      <c r="D3015" s="37">
        <v>138.820007</v>
      </c>
      <c r="E3015" s="37">
        <v>137.009995</v>
      </c>
      <c r="F3015" s="37">
        <v>137.13999899999999</v>
      </c>
      <c r="G3015" s="38">
        <v>169246700</v>
      </c>
      <c r="H3015" s="37">
        <v>110.24168400000001</v>
      </c>
      <c r="I3015" s="41">
        <f t="shared" si="339"/>
        <v>0.80386236549411094</v>
      </c>
      <c r="J3015" s="41">
        <f t="shared" ca="1" si="340"/>
        <v>1</v>
      </c>
      <c r="K3015" s="37">
        <f t="shared" si="341"/>
        <v>111.31</v>
      </c>
      <c r="L3015" s="37">
        <f t="shared" si="342"/>
        <v>111.59</v>
      </c>
      <c r="M3015" s="37">
        <f t="shared" si="343"/>
        <v>110.14</v>
      </c>
      <c r="N3015" s="37">
        <f t="shared" si="344"/>
        <v>110.24</v>
      </c>
      <c r="O3015" s="38">
        <f t="shared" ca="1" si="345"/>
        <v>169246700</v>
      </c>
    </row>
    <row r="3016" spans="1:15" x14ac:dyDescent="0.4">
      <c r="A3016">
        <v>3001</v>
      </c>
      <c r="B3016" s="63">
        <v>41011</v>
      </c>
      <c r="C3016" s="37">
        <v>137.13000500000001</v>
      </c>
      <c r="D3016" s="37">
        <v>138.89999399999999</v>
      </c>
      <c r="E3016" s="37">
        <v>137.029999</v>
      </c>
      <c r="F3016" s="37">
        <v>138.78999300000001</v>
      </c>
      <c r="G3016" s="38">
        <v>154321500</v>
      </c>
      <c r="H3016" s="37">
        <v>111.56804700000001</v>
      </c>
      <c r="I3016" s="41">
        <f t="shared" si="339"/>
        <v>0.80386232889283304</v>
      </c>
      <c r="J3016" s="41">
        <f t="shared" ca="1" si="340"/>
        <v>1</v>
      </c>
      <c r="K3016" s="37">
        <f t="shared" si="341"/>
        <v>110.23</v>
      </c>
      <c r="L3016" s="37">
        <f t="shared" si="342"/>
        <v>111.66</v>
      </c>
      <c r="M3016" s="37">
        <f t="shared" si="343"/>
        <v>110.15</v>
      </c>
      <c r="N3016" s="37">
        <f t="shared" si="344"/>
        <v>111.57</v>
      </c>
      <c r="O3016" s="38">
        <f t="shared" ca="1" si="345"/>
        <v>154321500</v>
      </c>
    </row>
    <row r="3017" spans="1:15" x14ac:dyDescent="0.4">
      <c r="A3017">
        <v>3002</v>
      </c>
      <c r="B3017" s="63">
        <v>41010</v>
      </c>
      <c r="C3017" s="37">
        <v>137.28999300000001</v>
      </c>
      <c r="D3017" s="37">
        <v>137.53999300000001</v>
      </c>
      <c r="E3017" s="37">
        <v>136.75</v>
      </c>
      <c r="F3017" s="37">
        <v>137</v>
      </c>
      <c r="G3017" s="38">
        <v>154133000</v>
      </c>
      <c r="H3017" s="37">
        <v>110.12911200000001</v>
      </c>
      <c r="I3017" s="41">
        <f t="shared" si="339"/>
        <v>0.80386213138686136</v>
      </c>
      <c r="J3017" s="41">
        <f t="shared" ca="1" si="340"/>
        <v>1</v>
      </c>
      <c r="K3017" s="37">
        <f t="shared" si="341"/>
        <v>110.36</v>
      </c>
      <c r="L3017" s="37">
        <f t="shared" si="342"/>
        <v>110.56</v>
      </c>
      <c r="M3017" s="37">
        <f t="shared" si="343"/>
        <v>109.93</v>
      </c>
      <c r="N3017" s="37">
        <f t="shared" si="344"/>
        <v>110.13</v>
      </c>
      <c r="O3017" s="38">
        <f t="shared" ca="1" si="345"/>
        <v>154133000</v>
      </c>
    </row>
    <row r="3018" spans="1:15" x14ac:dyDescent="0.4">
      <c r="A3018">
        <v>3003</v>
      </c>
      <c r="B3018" s="63">
        <v>41009</v>
      </c>
      <c r="C3018" s="37">
        <v>137.949997</v>
      </c>
      <c r="D3018" s="37">
        <v>138.33999600000001</v>
      </c>
      <c r="E3018" s="37">
        <v>135.759995</v>
      </c>
      <c r="F3018" s="37">
        <v>135.89999399999999</v>
      </c>
      <c r="G3018" s="38">
        <v>235360300</v>
      </c>
      <c r="H3018" s="37">
        <v>109.244896</v>
      </c>
      <c r="I3018" s="41">
        <f t="shared" si="339"/>
        <v>0.80386240487987071</v>
      </c>
      <c r="J3018" s="41">
        <f t="shared" ca="1" si="340"/>
        <v>1</v>
      </c>
      <c r="K3018" s="37">
        <f t="shared" si="341"/>
        <v>110.89</v>
      </c>
      <c r="L3018" s="37">
        <f t="shared" si="342"/>
        <v>111.21</v>
      </c>
      <c r="M3018" s="37">
        <f t="shared" si="343"/>
        <v>109.13</v>
      </c>
      <c r="N3018" s="37">
        <f t="shared" si="344"/>
        <v>109.24</v>
      </c>
      <c r="O3018" s="38">
        <f t="shared" ca="1" si="345"/>
        <v>235360300</v>
      </c>
    </row>
    <row r="3019" spans="1:15" x14ac:dyDescent="0.4">
      <c r="A3019">
        <v>3004</v>
      </c>
      <c r="B3019" s="63">
        <v>41008</v>
      </c>
      <c r="C3019" s="37">
        <v>138.029999</v>
      </c>
      <c r="D3019" s="37">
        <v>139.83999600000001</v>
      </c>
      <c r="E3019" s="37">
        <v>137.83999600000001</v>
      </c>
      <c r="F3019" s="37">
        <v>138.220001</v>
      </c>
      <c r="G3019" s="38">
        <v>127555900</v>
      </c>
      <c r="H3019" s="37">
        <v>111.109825</v>
      </c>
      <c r="I3019" s="41">
        <f t="shared" si="339"/>
        <v>0.80386213425074426</v>
      </c>
      <c r="J3019" s="41">
        <f t="shared" ca="1" si="340"/>
        <v>1</v>
      </c>
      <c r="K3019" s="37">
        <f t="shared" si="341"/>
        <v>110.96</v>
      </c>
      <c r="L3019" s="37">
        <f t="shared" si="342"/>
        <v>112.41</v>
      </c>
      <c r="M3019" s="37">
        <f t="shared" si="343"/>
        <v>110.8</v>
      </c>
      <c r="N3019" s="37">
        <f t="shared" si="344"/>
        <v>111.11</v>
      </c>
      <c r="O3019" s="38">
        <f t="shared" ca="1" si="345"/>
        <v>127555900</v>
      </c>
    </row>
    <row r="3020" spans="1:15" x14ac:dyDescent="0.4">
      <c r="A3020">
        <v>3005</v>
      </c>
      <c r="B3020" s="63">
        <v>41004</v>
      </c>
      <c r="C3020" s="37">
        <v>139.38000500000001</v>
      </c>
      <c r="D3020" s="37">
        <v>140.199997</v>
      </c>
      <c r="E3020" s="37">
        <v>139.259995</v>
      </c>
      <c r="F3020" s="37">
        <v>139.78999300000001</v>
      </c>
      <c r="G3020" s="38">
        <v>137439400</v>
      </c>
      <c r="H3020" s="37">
        <v>112.37189499999999</v>
      </c>
      <c r="I3020" s="41">
        <f t="shared" si="339"/>
        <v>0.80386222638983884</v>
      </c>
      <c r="J3020" s="41">
        <f t="shared" ca="1" si="340"/>
        <v>1</v>
      </c>
      <c r="K3020" s="37">
        <f t="shared" si="341"/>
        <v>112.04</v>
      </c>
      <c r="L3020" s="37">
        <f t="shared" si="342"/>
        <v>112.7</v>
      </c>
      <c r="M3020" s="37">
        <f t="shared" si="343"/>
        <v>111.95</v>
      </c>
      <c r="N3020" s="37">
        <f t="shared" si="344"/>
        <v>112.37</v>
      </c>
      <c r="O3020" s="38">
        <f t="shared" ca="1" si="345"/>
        <v>137439400</v>
      </c>
    </row>
    <row r="3021" spans="1:15" x14ac:dyDescent="0.4">
      <c r="A3021">
        <v>3006</v>
      </c>
      <c r="B3021" s="63">
        <v>41003</v>
      </c>
      <c r="C3021" s="37">
        <v>140.220001</v>
      </c>
      <c r="D3021" s="37">
        <v>140.33999600000001</v>
      </c>
      <c r="E3021" s="37">
        <v>139.33999600000001</v>
      </c>
      <c r="F3021" s="37">
        <v>139.86000100000001</v>
      </c>
      <c r="G3021" s="38">
        <v>146896000</v>
      </c>
      <c r="H3021" s="37">
        <v>112.4282</v>
      </c>
      <c r="I3021" s="41">
        <f t="shared" si="339"/>
        <v>0.80386242811481168</v>
      </c>
      <c r="J3021" s="41">
        <f t="shared" ca="1" si="340"/>
        <v>1</v>
      </c>
      <c r="K3021" s="37">
        <f t="shared" si="341"/>
        <v>112.72</v>
      </c>
      <c r="L3021" s="37">
        <f t="shared" si="342"/>
        <v>112.81</v>
      </c>
      <c r="M3021" s="37">
        <f t="shared" si="343"/>
        <v>112.01</v>
      </c>
      <c r="N3021" s="37">
        <f t="shared" si="344"/>
        <v>112.43</v>
      </c>
      <c r="O3021" s="38">
        <f t="shared" ca="1" si="345"/>
        <v>146896000</v>
      </c>
    </row>
    <row r="3022" spans="1:15" x14ac:dyDescent="0.4">
      <c r="A3022">
        <v>3007</v>
      </c>
      <c r="B3022" s="63">
        <v>41002</v>
      </c>
      <c r="C3022" s="37">
        <v>141.63999899999999</v>
      </c>
      <c r="D3022" s="37">
        <v>141.88000500000001</v>
      </c>
      <c r="E3022" s="37">
        <v>140.429993</v>
      </c>
      <c r="F3022" s="37">
        <v>141.259995</v>
      </c>
      <c r="G3022" s="38">
        <v>155806700</v>
      </c>
      <c r="H3022" s="37">
        <v>113.553596</v>
      </c>
      <c r="I3022" s="41">
        <f t="shared" si="339"/>
        <v>0.80386238156103573</v>
      </c>
      <c r="J3022" s="41">
        <f t="shared" ca="1" si="340"/>
        <v>1</v>
      </c>
      <c r="K3022" s="37">
        <f t="shared" si="341"/>
        <v>113.86</v>
      </c>
      <c r="L3022" s="37">
        <f t="shared" si="342"/>
        <v>114.05</v>
      </c>
      <c r="M3022" s="37">
        <f t="shared" si="343"/>
        <v>112.89</v>
      </c>
      <c r="N3022" s="37">
        <f t="shared" si="344"/>
        <v>113.55</v>
      </c>
      <c r="O3022" s="38">
        <f t="shared" ca="1" si="345"/>
        <v>155806700</v>
      </c>
    </row>
    <row r="3023" spans="1:15" x14ac:dyDescent="0.4">
      <c r="A3023">
        <v>3008</v>
      </c>
      <c r="B3023" s="63">
        <v>41001</v>
      </c>
      <c r="C3023" s="37">
        <v>140.63999899999999</v>
      </c>
      <c r="D3023" s="37">
        <v>142.21000699999999</v>
      </c>
      <c r="E3023" s="37">
        <v>140.36000100000001</v>
      </c>
      <c r="F3023" s="37">
        <v>141.83999600000001</v>
      </c>
      <c r="G3023" s="38">
        <v>151741100</v>
      </c>
      <c r="H3023" s="37">
        <v>114.019829</v>
      </c>
      <c r="I3023" s="41">
        <f t="shared" si="339"/>
        <v>0.8038623252640249</v>
      </c>
      <c r="J3023" s="41">
        <f t="shared" ca="1" si="340"/>
        <v>1</v>
      </c>
      <c r="K3023" s="37">
        <f t="shared" si="341"/>
        <v>113.06</v>
      </c>
      <c r="L3023" s="37">
        <f t="shared" si="342"/>
        <v>114.32</v>
      </c>
      <c r="M3023" s="37">
        <f t="shared" si="343"/>
        <v>112.83</v>
      </c>
      <c r="N3023" s="37">
        <f t="shared" si="344"/>
        <v>114.02</v>
      </c>
      <c r="O3023" s="38">
        <f t="shared" ca="1" si="345"/>
        <v>151741100</v>
      </c>
    </row>
    <row r="3024" spans="1:15" x14ac:dyDescent="0.4">
      <c r="A3024">
        <v>3009</v>
      </c>
      <c r="B3024" s="63">
        <v>40998</v>
      </c>
      <c r="C3024" s="37">
        <v>140.91999799999999</v>
      </c>
      <c r="D3024" s="37">
        <v>141.050003</v>
      </c>
      <c r="E3024" s="37">
        <v>140.050003</v>
      </c>
      <c r="F3024" s="37">
        <v>140.80999800000001</v>
      </c>
      <c r="G3024" s="38">
        <v>135486800</v>
      </c>
      <c r="H3024" s="37">
        <v>113.191879</v>
      </c>
      <c r="I3024" s="41">
        <f t="shared" si="339"/>
        <v>0.80386251408085374</v>
      </c>
      <c r="J3024" s="41">
        <f t="shared" ca="1" si="340"/>
        <v>1</v>
      </c>
      <c r="K3024" s="37">
        <f t="shared" si="341"/>
        <v>113.28</v>
      </c>
      <c r="L3024" s="37">
        <f t="shared" si="342"/>
        <v>113.38</v>
      </c>
      <c r="M3024" s="37">
        <f t="shared" si="343"/>
        <v>112.58</v>
      </c>
      <c r="N3024" s="37">
        <f t="shared" si="344"/>
        <v>113.19</v>
      </c>
      <c r="O3024" s="38">
        <f t="shared" ca="1" si="345"/>
        <v>135486800</v>
      </c>
    </row>
    <row r="3025" spans="1:15" x14ac:dyDescent="0.4">
      <c r="A3025">
        <v>3010</v>
      </c>
      <c r="B3025" s="63">
        <v>40997</v>
      </c>
      <c r="C3025" s="37">
        <v>139.63999899999999</v>
      </c>
      <c r="D3025" s="37">
        <v>140.490005</v>
      </c>
      <c r="E3025" s="37">
        <v>139.08999600000001</v>
      </c>
      <c r="F3025" s="37">
        <v>140.229996</v>
      </c>
      <c r="G3025" s="38">
        <v>164963700</v>
      </c>
      <c r="H3025" s="37">
        <v>112.72560900000001</v>
      </c>
      <c r="I3025" s="41">
        <f t="shared" ref="I3025:I3088" si="346">IF(F3025=0,1,H3025/F3025)</f>
        <v>0.803862313452537</v>
      </c>
      <c r="J3025" s="41">
        <f t="shared" ref="J3025:J3088" ca="1" si="347">INDEX(OFFSET($T$15,0,0,$S$13+1,1),MATCH(B3025,OFFSET($Q$15,0,0,$S$13+1,1),-1))</f>
        <v>1</v>
      </c>
      <c r="K3025" s="37">
        <f t="shared" ref="K3025:K3088" si="348">ROUND($I3025*C3025,2)</f>
        <v>112.25</v>
      </c>
      <c r="L3025" s="37">
        <f t="shared" ref="L3025:L3088" si="349">ROUND($I3025*D3025,2)</f>
        <v>112.93</v>
      </c>
      <c r="M3025" s="37">
        <f t="shared" ref="M3025:M3088" si="350">ROUND($I3025*E3025,2)</f>
        <v>111.81</v>
      </c>
      <c r="N3025" s="37">
        <f t="shared" ref="N3025:N3088" si="351">ROUND($I3025*F3025,2)</f>
        <v>112.73</v>
      </c>
      <c r="O3025" s="38">
        <f t="shared" ref="O3025:O3088" ca="1" si="352">G3025*J3025</f>
        <v>164963700</v>
      </c>
    </row>
    <row r="3026" spans="1:15" x14ac:dyDescent="0.4">
      <c r="A3026">
        <v>3011</v>
      </c>
      <c r="B3026" s="63">
        <v>40996</v>
      </c>
      <c r="C3026" s="37">
        <v>141.10000600000001</v>
      </c>
      <c r="D3026" s="37">
        <v>141.320007</v>
      </c>
      <c r="E3026" s="37">
        <v>139.63999899999999</v>
      </c>
      <c r="F3026" s="37">
        <v>140.470001</v>
      </c>
      <c r="G3026" s="38">
        <v>148562100</v>
      </c>
      <c r="H3026" s="37">
        <v>112.918556</v>
      </c>
      <c r="I3026" s="41">
        <f t="shared" si="346"/>
        <v>0.80386242753710802</v>
      </c>
      <c r="J3026" s="41">
        <f t="shared" ca="1" si="347"/>
        <v>1</v>
      </c>
      <c r="K3026" s="37">
        <f t="shared" si="348"/>
        <v>113.42</v>
      </c>
      <c r="L3026" s="37">
        <f t="shared" si="349"/>
        <v>113.6</v>
      </c>
      <c r="M3026" s="37">
        <f t="shared" si="350"/>
        <v>112.25</v>
      </c>
      <c r="N3026" s="37">
        <f t="shared" si="351"/>
        <v>112.92</v>
      </c>
      <c r="O3026" s="38">
        <f t="shared" ca="1" si="352"/>
        <v>148562100</v>
      </c>
    </row>
    <row r="3027" spans="1:15" x14ac:dyDescent="0.4">
      <c r="A3027">
        <v>3012</v>
      </c>
      <c r="B3027" s="63">
        <v>40995</v>
      </c>
      <c r="C3027" s="37">
        <v>141.740005</v>
      </c>
      <c r="D3027" s="37">
        <v>141.83000200000001</v>
      </c>
      <c r="E3027" s="37">
        <v>141.08000200000001</v>
      </c>
      <c r="F3027" s="37">
        <v>141.16999799999999</v>
      </c>
      <c r="G3027" s="38">
        <v>119868500</v>
      </c>
      <c r="H3027" s="37">
        <v>113.48127700000001</v>
      </c>
      <c r="I3027" s="41">
        <f t="shared" si="346"/>
        <v>0.8038625671723818</v>
      </c>
      <c r="J3027" s="41">
        <f t="shared" ca="1" si="347"/>
        <v>1</v>
      </c>
      <c r="K3027" s="37">
        <f t="shared" si="348"/>
        <v>113.94</v>
      </c>
      <c r="L3027" s="37">
        <f t="shared" si="349"/>
        <v>114.01</v>
      </c>
      <c r="M3027" s="37">
        <f t="shared" si="350"/>
        <v>113.41</v>
      </c>
      <c r="N3027" s="37">
        <f t="shared" si="351"/>
        <v>113.48</v>
      </c>
      <c r="O3027" s="38">
        <f t="shared" ca="1" si="352"/>
        <v>119868500</v>
      </c>
    </row>
    <row r="3028" spans="1:15" x14ac:dyDescent="0.4">
      <c r="A3028">
        <v>3013</v>
      </c>
      <c r="B3028" s="63">
        <v>40994</v>
      </c>
      <c r="C3028" s="37">
        <v>140.64999399999999</v>
      </c>
      <c r="D3028" s="37">
        <v>141.61000100000001</v>
      </c>
      <c r="E3028" s="37">
        <v>140.60000600000001</v>
      </c>
      <c r="F3028" s="37">
        <v>141.61000100000001</v>
      </c>
      <c r="G3028" s="38">
        <v>120164000</v>
      </c>
      <c r="H3028" s="37">
        <v>113.83493</v>
      </c>
      <c r="I3028" s="41">
        <f t="shared" si="346"/>
        <v>0.8038622215672464</v>
      </c>
      <c r="J3028" s="41">
        <f t="shared" ca="1" si="347"/>
        <v>1</v>
      </c>
      <c r="K3028" s="37">
        <f t="shared" si="348"/>
        <v>113.06</v>
      </c>
      <c r="L3028" s="37">
        <f t="shared" si="349"/>
        <v>113.83</v>
      </c>
      <c r="M3028" s="37">
        <f t="shared" si="350"/>
        <v>113.02</v>
      </c>
      <c r="N3028" s="37">
        <f t="shared" si="351"/>
        <v>113.83</v>
      </c>
      <c r="O3028" s="38">
        <f t="shared" ca="1" si="352"/>
        <v>120164000</v>
      </c>
    </row>
    <row r="3029" spans="1:15" x14ac:dyDescent="0.4">
      <c r="A3029">
        <v>3014</v>
      </c>
      <c r="B3029" s="63">
        <v>40991</v>
      </c>
      <c r="C3029" s="37">
        <v>139.320007</v>
      </c>
      <c r="D3029" s="37">
        <v>139.80999800000001</v>
      </c>
      <c r="E3029" s="37">
        <v>138.550003</v>
      </c>
      <c r="F3029" s="37">
        <v>139.64999399999999</v>
      </c>
      <c r="G3029" s="38">
        <v>120521000</v>
      </c>
      <c r="H3029" s="37">
        <v>112.259331</v>
      </c>
      <c r="I3029" s="41">
        <f t="shared" si="346"/>
        <v>0.80386205387162424</v>
      </c>
      <c r="J3029" s="41">
        <f t="shared" ca="1" si="347"/>
        <v>1</v>
      </c>
      <c r="K3029" s="37">
        <f t="shared" si="348"/>
        <v>111.99</v>
      </c>
      <c r="L3029" s="37">
        <f t="shared" si="349"/>
        <v>112.39</v>
      </c>
      <c r="M3029" s="37">
        <f t="shared" si="350"/>
        <v>111.38</v>
      </c>
      <c r="N3029" s="37">
        <f t="shared" si="351"/>
        <v>112.26</v>
      </c>
      <c r="O3029" s="38">
        <f t="shared" ca="1" si="352"/>
        <v>120521000</v>
      </c>
    </row>
    <row r="3030" spans="1:15" x14ac:dyDescent="0.4">
      <c r="A3030">
        <v>3015</v>
      </c>
      <c r="B3030" s="63">
        <v>40990</v>
      </c>
      <c r="C3030" s="37">
        <v>139.179993</v>
      </c>
      <c r="D3030" s="37">
        <v>139.550003</v>
      </c>
      <c r="E3030" s="37">
        <v>138.740005</v>
      </c>
      <c r="F3030" s="37">
        <v>139.199997</v>
      </c>
      <c r="G3030" s="38">
        <v>135216700</v>
      </c>
      <c r="H3030" s="37">
        <v>111.89763600000001</v>
      </c>
      <c r="I3030" s="41">
        <f t="shared" si="346"/>
        <v>0.80386234491082642</v>
      </c>
      <c r="J3030" s="41">
        <f t="shared" ca="1" si="347"/>
        <v>1</v>
      </c>
      <c r="K3030" s="37">
        <f t="shared" si="348"/>
        <v>111.88</v>
      </c>
      <c r="L3030" s="37">
        <f t="shared" si="349"/>
        <v>112.18</v>
      </c>
      <c r="M3030" s="37">
        <f t="shared" si="350"/>
        <v>111.53</v>
      </c>
      <c r="N3030" s="37">
        <f t="shared" si="351"/>
        <v>111.9</v>
      </c>
      <c r="O3030" s="38">
        <f t="shared" ca="1" si="352"/>
        <v>135216700</v>
      </c>
    </row>
    <row r="3031" spans="1:15" x14ac:dyDescent="0.4">
      <c r="A3031">
        <v>3016</v>
      </c>
      <c r="B3031" s="63">
        <v>40989</v>
      </c>
      <c r="C3031" s="37">
        <v>140.520004</v>
      </c>
      <c r="D3031" s="37">
        <v>140.64999399999999</v>
      </c>
      <c r="E3031" s="37">
        <v>139.91999799999999</v>
      </c>
      <c r="F3031" s="37">
        <v>140.21000699999999</v>
      </c>
      <c r="G3031" s="38">
        <v>122388400</v>
      </c>
      <c r="H3031" s="37">
        <v>112.709564</v>
      </c>
      <c r="I3031" s="41">
        <f t="shared" si="346"/>
        <v>0.80386248037203223</v>
      </c>
      <c r="J3031" s="41">
        <f t="shared" ca="1" si="347"/>
        <v>1</v>
      </c>
      <c r="K3031" s="37">
        <f t="shared" si="348"/>
        <v>112.96</v>
      </c>
      <c r="L3031" s="37">
        <f t="shared" si="349"/>
        <v>113.06</v>
      </c>
      <c r="M3031" s="37">
        <f t="shared" si="350"/>
        <v>112.48</v>
      </c>
      <c r="N3031" s="37">
        <f t="shared" si="351"/>
        <v>112.71</v>
      </c>
      <c r="O3031" s="38">
        <f t="shared" ca="1" si="352"/>
        <v>122388400</v>
      </c>
    </row>
    <row r="3032" spans="1:15" x14ac:dyDescent="0.4">
      <c r="A3032">
        <v>3017</v>
      </c>
      <c r="B3032" s="63">
        <v>40988</v>
      </c>
      <c r="C3032" s="37">
        <v>140.050003</v>
      </c>
      <c r="D3032" s="37">
        <v>140.61000100000001</v>
      </c>
      <c r="E3032" s="37">
        <v>139.63999899999999</v>
      </c>
      <c r="F3032" s="37">
        <v>140.44000199999999</v>
      </c>
      <c r="G3032" s="38">
        <v>121729700</v>
      </c>
      <c r="H3032" s="37">
        <v>112.894424</v>
      </c>
      <c r="I3032" s="41">
        <f t="shared" si="346"/>
        <v>0.80386230698002981</v>
      </c>
      <c r="J3032" s="41">
        <f t="shared" ca="1" si="347"/>
        <v>1</v>
      </c>
      <c r="K3032" s="37">
        <f t="shared" si="348"/>
        <v>112.58</v>
      </c>
      <c r="L3032" s="37">
        <f t="shared" si="349"/>
        <v>113.03</v>
      </c>
      <c r="M3032" s="37">
        <f t="shared" si="350"/>
        <v>112.25</v>
      </c>
      <c r="N3032" s="37">
        <f t="shared" si="351"/>
        <v>112.89</v>
      </c>
      <c r="O3032" s="38">
        <f t="shared" ca="1" si="352"/>
        <v>121729700</v>
      </c>
    </row>
    <row r="3033" spans="1:15" x14ac:dyDescent="0.4">
      <c r="A3033">
        <v>3018</v>
      </c>
      <c r="B3033" s="63">
        <v>40987</v>
      </c>
      <c r="C3033" s="37">
        <v>140.21000699999999</v>
      </c>
      <c r="D3033" s="37">
        <v>141.279999</v>
      </c>
      <c r="E3033" s="37">
        <v>140.11000100000001</v>
      </c>
      <c r="F3033" s="37">
        <v>140.85000600000001</v>
      </c>
      <c r="G3033" s="38">
        <v>125291100</v>
      </c>
      <c r="H3033" s="37">
        <v>113.22402200000001</v>
      </c>
      <c r="I3033" s="41">
        <f t="shared" si="346"/>
        <v>0.80386238677192534</v>
      </c>
      <c r="J3033" s="41">
        <f t="shared" ca="1" si="347"/>
        <v>1</v>
      </c>
      <c r="K3033" s="37">
        <f t="shared" si="348"/>
        <v>112.71</v>
      </c>
      <c r="L3033" s="37">
        <f t="shared" si="349"/>
        <v>113.57</v>
      </c>
      <c r="M3033" s="37">
        <f t="shared" si="350"/>
        <v>112.63</v>
      </c>
      <c r="N3033" s="37">
        <f t="shared" si="351"/>
        <v>113.22</v>
      </c>
      <c r="O3033" s="38">
        <f t="shared" ca="1" si="352"/>
        <v>125291100</v>
      </c>
    </row>
    <row r="3034" spans="1:15" x14ac:dyDescent="0.4">
      <c r="A3034">
        <v>3019</v>
      </c>
      <c r="B3034" s="63">
        <v>40984</v>
      </c>
      <c r="C3034" s="37">
        <v>140.36000100000001</v>
      </c>
      <c r="D3034" s="37">
        <v>140.479996</v>
      </c>
      <c r="E3034" s="37">
        <v>140</v>
      </c>
      <c r="F3034" s="37">
        <v>140.300003</v>
      </c>
      <c r="G3034" s="38">
        <v>152893500</v>
      </c>
      <c r="H3034" s="37">
        <v>112.781891</v>
      </c>
      <c r="I3034" s="41">
        <f t="shared" si="346"/>
        <v>0.80386235629659963</v>
      </c>
      <c r="J3034" s="41">
        <f t="shared" ca="1" si="347"/>
        <v>1</v>
      </c>
      <c r="K3034" s="37">
        <f t="shared" si="348"/>
        <v>112.83</v>
      </c>
      <c r="L3034" s="37">
        <f t="shared" si="349"/>
        <v>112.93</v>
      </c>
      <c r="M3034" s="37">
        <f t="shared" si="350"/>
        <v>112.54</v>
      </c>
      <c r="N3034" s="37">
        <f t="shared" si="351"/>
        <v>112.78</v>
      </c>
      <c r="O3034" s="38">
        <f t="shared" ca="1" si="352"/>
        <v>152893500</v>
      </c>
    </row>
    <row r="3035" spans="1:15" x14ac:dyDescent="0.4">
      <c r="A3035">
        <v>3020</v>
      </c>
      <c r="B3035" s="63">
        <v>40983</v>
      </c>
      <c r="C3035" s="37">
        <v>140.11999499999999</v>
      </c>
      <c r="D3035" s="37">
        <v>140.779999</v>
      </c>
      <c r="E3035" s="37">
        <v>139.759995</v>
      </c>
      <c r="F3035" s="37">
        <v>140.720001</v>
      </c>
      <c r="G3035" s="38">
        <v>165118500</v>
      </c>
      <c r="H3035" s="37">
        <v>112.625961</v>
      </c>
      <c r="I3035" s="41">
        <f t="shared" si="346"/>
        <v>0.80035503268650499</v>
      </c>
      <c r="J3035" s="41">
        <f t="shared" ca="1" si="347"/>
        <v>1</v>
      </c>
      <c r="K3035" s="37">
        <f t="shared" si="348"/>
        <v>112.15</v>
      </c>
      <c r="L3035" s="37">
        <f t="shared" si="349"/>
        <v>112.67</v>
      </c>
      <c r="M3035" s="37">
        <f t="shared" si="350"/>
        <v>111.86</v>
      </c>
      <c r="N3035" s="37">
        <f t="shared" si="351"/>
        <v>112.63</v>
      </c>
      <c r="O3035" s="38">
        <f t="shared" ca="1" si="352"/>
        <v>165118500</v>
      </c>
    </row>
    <row r="3036" spans="1:15" x14ac:dyDescent="0.4">
      <c r="A3036">
        <v>3021</v>
      </c>
      <c r="B3036" s="63">
        <v>40982</v>
      </c>
      <c r="C3036" s="37">
        <v>140.10000600000001</v>
      </c>
      <c r="D3036" s="37">
        <v>140.449997</v>
      </c>
      <c r="E3036" s="37">
        <v>139.479996</v>
      </c>
      <c r="F3036" s="37">
        <v>139.91000399999999</v>
      </c>
      <c r="G3036" s="38">
        <v>145163600</v>
      </c>
      <c r="H3036" s="37">
        <v>111.97764599999999</v>
      </c>
      <c r="I3036" s="41">
        <f t="shared" si="346"/>
        <v>0.80035481951669452</v>
      </c>
      <c r="J3036" s="41">
        <f t="shared" ca="1" si="347"/>
        <v>1</v>
      </c>
      <c r="K3036" s="37">
        <f t="shared" si="348"/>
        <v>112.13</v>
      </c>
      <c r="L3036" s="37">
        <f t="shared" si="349"/>
        <v>112.41</v>
      </c>
      <c r="M3036" s="37">
        <f t="shared" si="350"/>
        <v>111.63</v>
      </c>
      <c r="N3036" s="37">
        <f t="shared" si="351"/>
        <v>111.98</v>
      </c>
      <c r="O3036" s="38">
        <f t="shared" ca="1" si="352"/>
        <v>145163600</v>
      </c>
    </row>
    <row r="3037" spans="1:15" x14ac:dyDescent="0.4">
      <c r="A3037">
        <v>3022</v>
      </c>
      <c r="B3037" s="63">
        <v>40981</v>
      </c>
      <c r="C3037" s="37">
        <v>138.320007</v>
      </c>
      <c r="D3037" s="37">
        <v>140.13000500000001</v>
      </c>
      <c r="E3037" s="37">
        <v>138.08999600000001</v>
      </c>
      <c r="F3037" s="37">
        <v>140.05999800000001</v>
      </c>
      <c r="G3037" s="38">
        <v>184090500</v>
      </c>
      <c r="H3037" s="37">
        <v>112.097694</v>
      </c>
      <c r="I3037" s="41">
        <f t="shared" si="346"/>
        <v>0.8003548165122778</v>
      </c>
      <c r="J3037" s="41">
        <f t="shared" ca="1" si="347"/>
        <v>1</v>
      </c>
      <c r="K3037" s="37">
        <f t="shared" si="348"/>
        <v>110.71</v>
      </c>
      <c r="L3037" s="37">
        <f t="shared" si="349"/>
        <v>112.15</v>
      </c>
      <c r="M3037" s="37">
        <f t="shared" si="350"/>
        <v>110.52</v>
      </c>
      <c r="N3037" s="37">
        <f t="shared" si="351"/>
        <v>112.1</v>
      </c>
      <c r="O3037" s="38">
        <f t="shared" ca="1" si="352"/>
        <v>184090500</v>
      </c>
    </row>
    <row r="3038" spans="1:15" x14ac:dyDescent="0.4">
      <c r="A3038">
        <v>3023</v>
      </c>
      <c r="B3038" s="63">
        <v>40980</v>
      </c>
      <c r="C3038" s="37">
        <v>137.550003</v>
      </c>
      <c r="D3038" s="37">
        <v>137.759995</v>
      </c>
      <c r="E3038" s="37">
        <v>137.08999600000001</v>
      </c>
      <c r="F3038" s="37">
        <v>137.58000200000001</v>
      </c>
      <c r="G3038" s="38">
        <v>104003500</v>
      </c>
      <c r="H3038" s="37">
        <v>110.112801</v>
      </c>
      <c r="I3038" s="41">
        <f t="shared" si="346"/>
        <v>0.80035469835216311</v>
      </c>
      <c r="J3038" s="41">
        <f t="shared" ca="1" si="347"/>
        <v>1</v>
      </c>
      <c r="K3038" s="37">
        <f t="shared" si="348"/>
        <v>110.09</v>
      </c>
      <c r="L3038" s="37">
        <f t="shared" si="349"/>
        <v>110.26</v>
      </c>
      <c r="M3038" s="37">
        <f t="shared" si="350"/>
        <v>109.72</v>
      </c>
      <c r="N3038" s="37">
        <f t="shared" si="351"/>
        <v>110.11</v>
      </c>
      <c r="O3038" s="38">
        <f t="shared" ca="1" si="352"/>
        <v>104003500</v>
      </c>
    </row>
    <row r="3039" spans="1:15" x14ac:dyDescent="0.4">
      <c r="A3039">
        <v>3024</v>
      </c>
      <c r="B3039" s="63">
        <v>40977</v>
      </c>
      <c r="C3039" s="37">
        <v>137.300003</v>
      </c>
      <c r="D3039" s="37">
        <v>137.929993</v>
      </c>
      <c r="E3039" s="37">
        <v>137.13000500000001</v>
      </c>
      <c r="F3039" s="37">
        <v>137.570007</v>
      </c>
      <c r="G3039" s="38">
        <v>122836800</v>
      </c>
      <c r="H3039" s="37">
        <v>110.104843</v>
      </c>
      <c r="I3039" s="41">
        <f t="shared" si="346"/>
        <v>0.80035500034538776</v>
      </c>
      <c r="J3039" s="41">
        <f t="shared" ca="1" si="347"/>
        <v>1</v>
      </c>
      <c r="K3039" s="37">
        <f t="shared" si="348"/>
        <v>109.89</v>
      </c>
      <c r="L3039" s="37">
        <f t="shared" si="349"/>
        <v>110.39</v>
      </c>
      <c r="M3039" s="37">
        <f t="shared" si="350"/>
        <v>109.75</v>
      </c>
      <c r="N3039" s="37">
        <f t="shared" si="351"/>
        <v>110.1</v>
      </c>
      <c r="O3039" s="38">
        <f t="shared" ca="1" si="352"/>
        <v>122836800</v>
      </c>
    </row>
    <row r="3040" spans="1:15" x14ac:dyDescent="0.4">
      <c r="A3040">
        <v>3025</v>
      </c>
      <c r="B3040" s="63">
        <v>40976</v>
      </c>
      <c r="C3040" s="37">
        <v>136.520004</v>
      </c>
      <c r="D3040" s="37">
        <v>137.320007</v>
      </c>
      <c r="E3040" s="37">
        <v>136.240005</v>
      </c>
      <c r="F3040" s="37">
        <v>137.03999300000001</v>
      </c>
      <c r="G3040" s="38">
        <v>116968900</v>
      </c>
      <c r="H3040" s="37">
        <v>109.680603</v>
      </c>
      <c r="I3040" s="41">
        <f t="shared" si="346"/>
        <v>0.80035470375425366</v>
      </c>
      <c r="J3040" s="41">
        <f t="shared" ca="1" si="347"/>
        <v>1</v>
      </c>
      <c r="K3040" s="37">
        <f t="shared" si="348"/>
        <v>109.26</v>
      </c>
      <c r="L3040" s="37">
        <f t="shared" si="349"/>
        <v>109.9</v>
      </c>
      <c r="M3040" s="37">
        <f t="shared" si="350"/>
        <v>109.04</v>
      </c>
      <c r="N3040" s="37">
        <f t="shared" si="351"/>
        <v>109.68</v>
      </c>
      <c r="O3040" s="38">
        <f t="shared" ca="1" si="352"/>
        <v>116968900</v>
      </c>
    </row>
    <row r="3041" spans="1:15" x14ac:dyDescent="0.4">
      <c r="A3041">
        <v>3026</v>
      </c>
      <c r="B3041" s="63">
        <v>40975</v>
      </c>
      <c r="C3041" s="37">
        <v>135.05999800000001</v>
      </c>
      <c r="D3041" s="37">
        <v>135.91000399999999</v>
      </c>
      <c r="E3041" s="37">
        <v>134.929993</v>
      </c>
      <c r="F3041" s="37">
        <v>135.69000199999999</v>
      </c>
      <c r="G3041" s="38">
        <v>143692200</v>
      </c>
      <c r="H3041" s="37">
        <v>108.600151</v>
      </c>
      <c r="I3041" s="41">
        <f t="shared" si="346"/>
        <v>0.80035484854661587</v>
      </c>
      <c r="J3041" s="41">
        <f t="shared" ca="1" si="347"/>
        <v>1</v>
      </c>
      <c r="K3041" s="37">
        <f t="shared" si="348"/>
        <v>108.1</v>
      </c>
      <c r="L3041" s="37">
        <f t="shared" si="349"/>
        <v>108.78</v>
      </c>
      <c r="M3041" s="37">
        <f t="shared" si="350"/>
        <v>107.99</v>
      </c>
      <c r="N3041" s="37">
        <f t="shared" si="351"/>
        <v>108.6</v>
      </c>
      <c r="O3041" s="38">
        <f t="shared" ca="1" si="352"/>
        <v>143692200</v>
      </c>
    </row>
    <row r="3042" spans="1:15" x14ac:dyDescent="0.4">
      <c r="A3042">
        <v>3027</v>
      </c>
      <c r="B3042" s="63">
        <v>40974</v>
      </c>
      <c r="C3042" s="37">
        <v>135.35000600000001</v>
      </c>
      <c r="D3042" s="37">
        <v>135.429993</v>
      </c>
      <c r="E3042" s="37">
        <v>134.36000100000001</v>
      </c>
      <c r="F3042" s="37">
        <v>134.75</v>
      </c>
      <c r="G3042" s="38">
        <v>202129900</v>
      </c>
      <c r="H3042" s="37">
        <v>107.84781599999999</v>
      </c>
      <c r="I3042" s="41">
        <f t="shared" si="346"/>
        <v>0.80035484972170678</v>
      </c>
      <c r="J3042" s="41">
        <f t="shared" ca="1" si="347"/>
        <v>1</v>
      </c>
      <c r="K3042" s="37">
        <f t="shared" si="348"/>
        <v>108.33</v>
      </c>
      <c r="L3042" s="37">
        <f t="shared" si="349"/>
        <v>108.39</v>
      </c>
      <c r="M3042" s="37">
        <f t="shared" si="350"/>
        <v>107.54</v>
      </c>
      <c r="N3042" s="37">
        <f t="shared" si="351"/>
        <v>107.85</v>
      </c>
      <c r="O3042" s="38">
        <f t="shared" ca="1" si="352"/>
        <v>202129900</v>
      </c>
    </row>
    <row r="3043" spans="1:15" x14ac:dyDescent="0.4">
      <c r="A3043">
        <v>3028</v>
      </c>
      <c r="B3043" s="63">
        <v>40973</v>
      </c>
      <c r="C3043" s="37">
        <v>137.10000600000001</v>
      </c>
      <c r="D3043" s="37">
        <v>137.199997</v>
      </c>
      <c r="E3043" s="37">
        <v>136.279999</v>
      </c>
      <c r="F3043" s="37">
        <v>136.75</v>
      </c>
      <c r="G3043" s="38">
        <v>140765000</v>
      </c>
      <c r="H3043" s="37">
        <v>109.44853999999999</v>
      </c>
      <c r="I3043" s="41">
        <f t="shared" si="346"/>
        <v>0.80035495429616088</v>
      </c>
      <c r="J3043" s="41">
        <f t="shared" ca="1" si="347"/>
        <v>1</v>
      </c>
      <c r="K3043" s="37">
        <f t="shared" si="348"/>
        <v>109.73</v>
      </c>
      <c r="L3043" s="37">
        <f t="shared" si="349"/>
        <v>109.81</v>
      </c>
      <c r="M3043" s="37">
        <f t="shared" si="350"/>
        <v>109.07</v>
      </c>
      <c r="N3043" s="37">
        <f t="shared" si="351"/>
        <v>109.45</v>
      </c>
      <c r="O3043" s="38">
        <f t="shared" ca="1" si="352"/>
        <v>140765000</v>
      </c>
    </row>
    <row r="3044" spans="1:15" x14ac:dyDescent="0.4">
      <c r="A3044">
        <v>3029</v>
      </c>
      <c r="B3044" s="63">
        <v>40970</v>
      </c>
      <c r="C3044" s="37">
        <v>137.63999899999999</v>
      </c>
      <c r="D3044" s="37">
        <v>137.820007</v>
      </c>
      <c r="E3044" s="37">
        <v>137</v>
      </c>
      <c r="F3044" s="37">
        <v>137.30999800000001</v>
      </c>
      <c r="G3044" s="38">
        <v>120638300</v>
      </c>
      <c r="H3044" s="37">
        <v>109.89671300000001</v>
      </c>
      <c r="I3044" s="41">
        <f t="shared" si="346"/>
        <v>0.80035477824418877</v>
      </c>
      <c r="J3044" s="41">
        <f t="shared" ca="1" si="347"/>
        <v>1</v>
      </c>
      <c r="K3044" s="37">
        <f t="shared" si="348"/>
        <v>110.16</v>
      </c>
      <c r="L3044" s="37">
        <f t="shared" si="349"/>
        <v>110.3</v>
      </c>
      <c r="M3044" s="37">
        <f t="shared" si="350"/>
        <v>109.65</v>
      </c>
      <c r="N3044" s="37">
        <f t="shared" si="351"/>
        <v>109.9</v>
      </c>
      <c r="O3044" s="38">
        <f t="shared" ca="1" si="352"/>
        <v>120638300</v>
      </c>
    </row>
    <row r="3045" spans="1:15" x14ac:dyDescent="0.4">
      <c r="A3045">
        <v>3030</v>
      </c>
      <c r="B3045" s="63">
        <v>40969</v>
      </c>
      <c r="C3045" s="37">
        <v>137.30999800000001</v>
      </c>
      <c r="D3045" s="37">
        <v>137.990005</v>
      </c>
      <c r="E3045" s="37">
        <v>136.929993</v>
      </c>
      <c r="F3045" s="37">
        <v>137.729996</v>
      </c>
      <c r="G3045" s="38">
        <v>145023500</v>
      </c>
      <c r="H3045" s="37">
        <v>110.23281900000001</v>
      </c>
      <c r="I3045" s="41">
        <f t="shared" si="346"/>
        <v>0.80035447761139855</v>
      </c>
      <c r="J3045" s="41">
        <f t="shared" ca="1" si="347"/>
        <v>1</v>
      </c>
      <c r="K3045" s="37">
        <f t="shared" si="348"/>
        <v>109.9</v>
      </c>
      <c r="L3045" s="37">
        <f t="shared" si="349"/>
        <v>110.44</v>
      </c>
      <c r="M3045" s="37">
        <f t="shared" si="350"/>
        <v>109.59</v>
      </c>
      <c r="N3045" s="37">
        <f t="shared" si="351"/>
        <v>110.23</v>
      </c>
      <c r="O3045" s="38">
        <f t="shared" ca="1" si="352"/>
        <v>145023500</v>
      </c>
    </row>
    <row r="3046" spans="1:15" x14ac:dyDescent="0.4">
      <c r="A3046">
        <v>3031</v>
      </c>
      <c r="B3046" s="63">
        <v>40968</v>
      </c>
      <c r="C3046" s="37">
        <v>137.759995</v>
      </c>
      <c r="D3046" s="37">
        <v>138.19000199999999</v>
      </c>
      <c r="E3046" s="37">
        <v>136.53999300000001</v>
      </c>
      <c r="F3046" s="37">
        <v>137.020004</v>
      </c>
      <c r="G3046" s="38">
        <v>185934700</v>
      </c>
      <c r="H3046" s="37">
        <v>109.664604</v>
      </c>
      <c r="I3046" s="41">
        <f t="shared" si="346"/>
        <v>0.8003546985737936</v>
      </c>
      <c r="J3046" s="41">
        <f t="shared" ca="1" si="347"/>
        <v>1</v>
      </c>
      <c r="K3046" s="37">
        <f t="shared" si="348"/>
        <v>110.26</v>
      </c>
      <c r="L3046" s="37">
        <f t="shared" si="349"/>
        <v>110.6</v>
      </c>
      <c r="M3046" s="37">
        <f t="shared" si="350"/>
        <v>109.28</v>
      </c>
      <c r="N3046" s="37">
        <f t="shared" si="351"/>
        <v>109.66</v>
      </c>
      <c r="O3046" s="38">
        <f t="shared" ca="1" si="352"/>
        <v>185934700</v>
      </c>
    </row>
    <row r="3047" spans="1:15" x14ac:dyDescent="0.4">
      <c r="A3047">
        <v>3032</v>
      </c>
      <c r="B3047" s="63">
        <v>40967</v>
      </c>
      <c r="C3047" s="37">
        <v>137.199997</v>
      </c>
      <c r="D3047" s="37">
        <v>137.720001</v>
      </c>
      <c r="E3047" s="37">
        <v>136.929993</v>
      </c>
      <c r="F3047" s="37">
        <v>137.55999800000001</v>
      </c>
      <c r="G3047" s="38">
        <v>129355900</v>
      </c>
      <c r="H3047" s="37">
        <v>110.09680899999999</v>
      </c>
      <c r="I3047" s="41">
        <f t="shared" si="346"/>
        <v>0.80035483135148044</v>
      </c>
      <c r="J3047" s="41">
        <f t="shared" ca="1" si="347"/>
        <v>1</v>
      </c>
      <c r="K3047" s="37">
        <f t="shared" si="348"/>
        <v>109.81</v>
      </c>
      <c r="L3047" s="37">
        <f t="shared" si="349"/>
        <v>110.22</v>
      </c>
      <c r="M3047" s="37">
        <f t="shared" si="350"/>
        <v>109.59</v>
      </c>
      <c r="N3047" s="37">
        <f t="shared" si="351"/>
        <v>110.1</v>
      </c>
      <c r="O3047" s="38">
        <f t="shared" ca="1" si="352"/>
        <v>129355900</v>
      </c>
    </row>
    <row r="3048" spans="1:15" x14ac:dyDescent="0.4">
      <c r="A3048">
        <v>3033</v>
      </c>
      <c r="B3048" s="63">
        <v>40966</v>
      </c>
      <c r="C3048" s="37">
        <v>136.020004</v>
      </c>
      <c r="D3048" s="37">
        <v>137.529999</v>
      </c>
      <c r="E3048" s="37">
        <v>135.800003</v>
      </c>
      <c r="F3048" s="37">
        <v>137.16000399999999</v>
      </c>
      <c r="G3048" s="38">
        <v>145728900</v>
      </c>
      <c r="H3048" s="37">
        <v>109.776695</v>
      </c>
      <c r="I3048" s="41">
        <f t="shared" si="346"/>
        <v>0.80035499998964721</v>
      </c>
      <c r="J3048" s="41">
        <f t="shared" ca="1" si="347"/>
        <v>1</v>
      </c>
      <c r="K3048" s="37">
        <f t="shared" si="348"/>
        <v>108.86</v>
      </c>
      <c r="L3048" s="37">
        <f t="shared" si="349"/>
        <v>110.07</v>
      </c>
      <c r="M3048" s="37">
        <f t="shared" si="350"/>
        <v>108.69</v>
      </c>
      <c r="N3048" s="37">
        <f t="shared" si="351"/>
        <v>109.78</v>
      </c>
      <c r="O3048" s="38">
        <f t="shared" ca="1" si="352"/>
        <v>145728900</v>
      </c>
    </row>
    <row r="3049" spans="1:15" x14ac:dyDescent="0.4">
      <c r="A3049">
        <v>3034</v>
      </c>
      <c r="B3049" s="63">
        <v>40963</v>
      </c>
      <c r="C3049" s="37">
        <v>136.929993</v>
      </c>
      <c r="D3049" s="37">
        <v>137.199997</v>
      </c>
      <c r="E3049" s="37">
        <v>136.63000500000001</v>
      </c>
      <c r="F3049" s="37">
        <v>136.929993</v>
      </c>
      <c r="G3049" s="38">
        <v>105539100</v>
      </c>
      <c r="H3049" s="37">
        <v>109.59256000000001</v>
      </c>
      <c r="I3049" s="41">
        <f t="shared" si="346"/>
        <v>0.80035467466941312</v>
      </c>
      <c r="J3049" s="41">
        <f t="shared" ca="1" si="347"/>
        <v>1</v>
      </c>
      <c r="K3049" s="37">
        <f t="shared" si="348"/>
        <v>109.59</v>
      </c>
      <c r="L3049" s="37">
        <f t="shared" si="349"/>
        <v>109.81</v>
      </c>
      <c r="M3049" s="37">
        <f t="shared" si="350"/>
        <v>109.35</v>
      </c>
      <c r="N3049" s="37">
        <f t="shared" si="351"/>
        <v>109.59</v>
      </c>
      <c r="O3049" s="38">
        <f t="shared" ca="1" si="352"/>
        <v>105539100</v>
      </c>
    </row>
    <row r="3050" spans="1:15" x14ac:dyDescent="0.4">
      <c r="A3050">
        <v>3035</v>
      </c>
      <c r="B3050" s="63">
        <v>40962</v>
      </c>
      <c r="C3050" s="37">
        <v>135.96000699999999</v>
      </c>
      <c r="D3050" s="37">
        <v>136.729996</v>
      </c>
      <c r="E3050" s="37">
        <v>135.5</v>
      </c>
      <c r="F3050" s="37">
        <v>136.63000500000001</v>
      </c>
      <c r="G3050" s="38">
        <v>137704300</v>
      </c>
      <c r="H3050" s="37">
        <v>109.35251599999999</v>
      </c>
      <c r="I3050" s="41">
        <f t="shared" si="346"/>
        <v>0.80035506110096377</v>
      </c>
      <c r="J3050" s="41">
        <f t="shared" ca="1" si="347"/>
        <v>1</v>
      </c>
      <c r="K3050" s="37">
        <f t="shared" si="348"/>
        <v>108.82</v>
      </c>
      <c r="L3050" s="37">
        <f t="shared" si="349"/>
        <v>109.43</v>
      </c>
      <c r="M3050" s="37">
        <f t="shared" si="350"/>
        <v>108.45</v>
      </c>
      <c r="N3050" s="37">
        <f t="shared" si="351"/>
        <v>109.35</v>
      </c>
      <c r="O3050" s="38">
        <f t="shared" ca="1" si="352"/>
        <v>137704300</v>
      </c>
    </row>
    <row r="3051" spans="1:15" x14ac:dyDescent="0.4">
      <c r="A3051">
        <v>3036</v>
      </c>
      <c r="B3051" s="63">
        <v>40961</v>
      </c>
      <c r="C3051" s="37">
        <v>136.259995</v>
      </c>
      <c r="D3051" s="37">
        <v>136.550003</v>
      </c>
      <c r="E3051" s="37">
        <v>135.78999300000001</v>
      </c>
      <c r="F3051" s="37">
        <v>136.029999</v>
      </c>
      <c r="G3051" s="38">
        <v>124455300</v>
      </c>
      <c r="H3051" s="37">
        <v>108.872269</v>
      </c>
      <c r="I3051" s="41">
        <f t="shared" si="346"/>
        <v>0.80035484672759571</v>
      </c>
      <c r="J3051" s="41">
        <f t="shared" ca="1" si="347"/>
        <v>1</v>
      </c>
      <c r="K3051" s="37">
        <f t="shared" si="348"/>
        <v>109.06</v>
      </c>
      <c r="L3051" s="37">
        <f t="shared" si="349"/>
        <v>109.29</v>
      </c>
      <c r="M3051" s="37">
        <f t="shared" si="350"/>
        <v>108.68</v>
      </c>
      <c r="N3051" s="37">
        <f t="shared" si="351"/>
        <v>108.87</v>
      </c>
      <c r="O3051" s="38">
        <f t="shared" ca="1" si="352"/>
        <v>124455300</v>
      </c>
    </row>
    <row r="3052" spans="1:15" x14ac:dyDescent="0.4">
      <c r="A3052">
        <v>3037</v>
      </c>
      <c r="B3052" s="63">
        <v>40960</v>
      </c>
      <c r="C3052" s="37">
        <v>136.729996</v>
      </c>
      <c r="D3052" s="37">
        <v>137.050003</v>
      </c>
      <c r="E3052" s="37">
        <v>136.050003</v>
      </c>
      <c r="F3052" s="37">
        <v>136.470001</v>
      </c>
      <c r="G3052" s="38">
        <v>134042300</v>
      </c>
      <c r="H3052" s="37">
        <v>109.224403</v>
      </c>
      <c r="I3052" s="41">
        <f t="shared" si="346"/>
        <v>0.80035467281926664</v>
      </c>
      <c r="J3052" s="41">
        <f t="shared" ca="1" si="347"/>
        <v>1</v>
      </c>
      <c r="K3052" s="37">
        <f t="shared" si="348"/>
        <v>109.43</v>
      </c>
      <c r="L3052" s="37">
        <f t="shared" si="349"/>
        <v>109.69</v>
      </c>
      <c r="M3052" s="37">
        <f t="shared" si="350"/>
        <v>108.89</v>
      </c>
      <c r="N3052" s="37">
        <f t="shared" si="351"/>
        <v>109.22</v>
      </c>
      <c r="O3052" s="38">
        <f t="shared" ca="1" si="352"/>
        <v>134042300</v>
      </c>
    </row>
    <row r="3053" spans="1:15" x14ac:dyDescent="0.4">
      <c r="A3053">
        <v>3038</v>
      </c>
      <c r="B3053" s="63">
        <v>40956</v>
      </c>
      <c r="C3053" s="37">
        <v>136.520004</v>
      </c>
      <c r="D3053" s="37">
        <v>136.63000500000001</v>
      </c>
      <c r="E3053" s="37">
        <v>135.96000699999999</v>
      </c>
      <c r="F3053" s="37">
        <v>136.41000399999999</v>
      </c>
      <c r="G3053" s="38">
        <v>129869400</v>
      </c>
      <c r="H3053" s="37">
        <v>109.17636899999999</v>
      </c>
      <c r="I3053" s="41">
        <f t="shared" si="346"/>
        <v>0.8003545619718625</v>
      </c>
      <c r="J3053" s="41">
        <f t="shared" ca="1" si="347"/>
        <v>1</v>
      </c>
      <c r="K3053" s="37">
        <f t="shared" si="348"/>
        <v>109.26</v>
      </c>
      <c r="L3053" s="37">
        <f t="shared" si="349"/>
        <v>109.35</v>
      </c>
      <c r="M3053" s="37">
        <f t="shared" si="350"/>
        <v>108.82</v>
      </c>
      <c r="N3053" s="37">
        <f t="shared" si="351"/>
        <v>109.18</v>
      </c>
      <c r="O3053" s="38">
        <f t="shared" ca="1" si="352"/>
        <v>129869400</v>
      </c>
    </row>
    <row r="3054" spans="1:15" x14ac:dyDescent="0.4">
      <c r="A3054">
        <v>3039</v>
      </c>
      <c r="B3054" s="63">
        <v>40955</v>
      </c>
      <c r="C3054" s="37">
        <v>134.570007</v>
      </c>
      <c r="D3054" s="37">
        <v>136.16999799999999</v>
      </c>
      <c r="E3054" s="37">
        <v>134.33000200000001</v>
      </c>
      <c r="F3054" s="37">
        <v>136.050003</v>
      </c>
      <c r="G3054" s="38">
        <v>186567800</v>
      </c>
      <c r="H3054" s="37">
        <v>108.888306</v>
      </c>
      <c r="I3054" s="41">
        <f t="shared" si="346"/>
        <v>0.80035504299106852</v>
      </c>
      <c r="J3054" s="41">
        <f t="shared" ca="1" si="347"/>
        <v>1</v>
      </c>
      <c r="K3054" s="37">
        <f t="shared" si="348"/>
        <v>107.7</v>
      </c>
      <c r="L3054" s="37">
        <f t="shared" si="349"/>
        <v>108.98</v>
      </c>
      <c r="M3054" s="37">
        <f t="shared" si="350"/>
        <v>107.51</v>
      </c>
      <c r="N3054" s="37">
        <f t="shared" si="351"/>
        <v>108.89</v>
      </c>
      <c r="O3054" s="38">
        <f t="shared" ca="1" si="352"/>
        <v>186567800</v>
      </c>
    </row>
    <row r="3055" spans="1:15" x14ac:dyDescent="0.4">
      <c r="A3055">
        <v>3040</v>
      </c>
      <c r="B3055" s="63">
        <v>40954</v>
      </c>
      <c r="C3055" s="37">
        <v>135.63000500000001</v>
      </c>
      <c r="D3055" s="37">
        <v>135.83000200000001</v>
      </c>
      <c r="E3055" s="37">
        <v>134.28999300000001</v>
      </c>
      <c r="F3055" s="37">
        <v>134.55999800000001</v>
      </c>
      <c r="G3055" s="38">
        <v>195195100</v>
      </c>
      <c r="H3055" s="37">
        <v>107.69573200000001</v>
      </c>
      <c r="I3055" s="41">
        <f t="shared" si="346"/>
        <v>0.80035473841193128</v>
      </c>
      <c r="J3055" s="41">
        <f t="shared" ca="1" si="347"/>
        <v>1</v>
      </c>
      <c r="K3055" s="37">
        <f t="shared" si="348"/>
        <v>108.55</v>
      </c>
      <c r="L3055" s="37">
        <f t="shared" si="349"/>
        <v>108.71</v>
      </c>
      <c r="M3055" s="37">
        <f t="shared" si="350"/>
        <v>107.48</v>
      </c>
      <c r="N3055" s="37">
        <f t="shared" si="351"/>
        <v>107.7</v>
      </c>
      <c r="O3055" s="38">
        <f t="shared" ca="1" si="352"/>
        <v>195195100</v>
      </c>
    </row>
    <row r="3056" spans="1:15" x14ac:dyDescent="0.4">
      <c r="A3056">
        <v>3041</v>
      </c>
      <c r="B3056" s="63">
        <v>40953</v>
      </c>
      <c r="C3056" s="37">
        <v>135</v>
      </c>
      <c r="D3056" s="37">
        <v>135.270004</v>
      </c>
      <c r="E3056" s="37">
        <v>134.25</v>
      </c>
      <c r="F3056" s="37">
        <v>135.19000199999999</v>
      </c>
      <c r="G3056" s="38">
        <v>165329500</v>
      </c>
      <c r="H3056" s="37">
        <v>108.199974</v>
      </c>
      <c r="I3056" s="41">
        <f t="shared" si="346"/>
        <v>0.80035485168496412</v>
      </c>
      <c r="J3056" s="41">
        <f t="shared" ca="1" si="347"/>
        <v>1</v>
      </c>
      <c r="K3056" s="37">
        <f t="shared" si="348"/>
        <v>108.05</v>
      </c>
      <c r="L3056" s="37">
        <f t="shared" si="349"/>
        <v>108.26</v>
      </c>
      <c r="M3056" s="37">
        <f t="shared" si="350"/>
        <v>107.45</v>
      </c>
      <c r="N3056" s="37">
        <f t="shared" si="351"/>
        <v>108.2</v>
      </c>
      <c r="O3056" s="38">
        <f t="shared" ca="1" si="352"/>
        <v>165329500</v>
      </c>
    </row>
    <row r="3057" spans="1:15" x14ac:dyDescent="0.4">
      <c r="A3057">
        <v>3042</v>
      </c>
      <c r="B3057" s="63">
        <v>40952</v>
      </c>
      <c r="C3057" s="37">
        <v>135.320007</v>
      </c>
      <c r="D3057" s="37">
        <v>135.520004</v>
      </c>
      <c r="E3057" s="37">
        <v>134.740005</v>
      </c>
      <c r="F3057" s="37">
        <v>135.36000100000001</v>
      </c>
      <c r="G3057" s="38">
        <v>115841900</v>
      </c>
      <c r="H3057" s="37">
        <v>108.336029</v>
      </c>
      <c r="I3057" s="41">
        <f t="shared" si="346"/>
        <v>0.80035481825978994</v>
      </c>
      <c r="J3057" s="41">
        <f t="shared" ca="1" si="347"/>
        <v>1</v>
      </c>
      <c r="K3057" s="37">
        <f t="shared" si="348"/>
        <v>108.3</v>
      </c>
      <c r="L3057" s="37">
        <f t="shared" si="349"/>
        <v>108.46</v>
      </c>
      <c r="M3057" s="37">
        <f t="shared" si="350"/>
        <v>107.84</v>
      </c>
      <c r="N3057" s="37">
        <f t="shared" si="351"/>
        <v>108.34</v>
      </c>
      <c r="O3057" s="38">
        <f t="shared" ca="1" si="352"/>
        <v>115841900</v>
      </c>
    </row>
    <row r="3058" spans="1:15" x14ac:dyDescent="0.4">
      <c r="A3058">
        <v>3043</v>
      </c>
      <c r="B3058" s="63">
        <v>40949</v>
      </c>
      <c r="C3058" s="37">
        <v>134.16000399999999</v>
      </c>
      <c r="D3058" s="37">
        <v>134.470001</v>
      </c>
      <c r="E3058" s="37">
        <v>133.83999600000001</v>
      </c>
      <c r="F3058" s="37">
        <v>134.36000100000001</v>
      </c>
      <c r="G3058" s="38">
        <v>167907500</v>
      </c>
      <c r="H3058" s="37">
        <v>107.535675</v>
      </c>
      <c r="I3058" s="41">
        <f t="shared" si="346"/>
        <v>0.80035482434984495</v>
      </c>
      <c r="J3058" s="41">
        <f t="shared" ca="1" si="347"/>
        <v>1</v>
      </c>
      <c r="K3058" s="37">
        <f t="shared" si="348"/>
        <v>107.38</v>
      </c>
      <c r="L3058" s="37">
        <f t="shared" si="349"/>
        <v>107.62</v>
      </c>
      <c r="M3058" s="37">
        <f t="shared" si="350"/>
        <v>107.12</v>
      </c>
      <c r="N3058" s="37">
        <f t="shared" si="351"/>
        <v>107.54</v>
      </c>
      <c r="O3058" s="38">
        <f t="shared" ca="1" si="352"/>
        <v>167907500</v>
      </c>
    </row>
    <row r="3059" spans="1:15" x14ac:dyDescent="0.4">
      <c r="A3059">
        <v>3044</v>
      </c>
      <c r="B3059" s="63">
        <v>40948</v>
      </c>
      <c r="C3059" s="37">
        <v>135.41000399999999</v>
      </c>
      <c r="D3059" s="37">
        <v>135.58999600000001</v>
      </c>
      <c r="E3059" s="37">
        <v>134.55999800000001</v>
      </c>
      <c r="F3059" s="37">
        <v>135.36000100000001</v>
      </c>
      <c r="G3059" s="38">
        <v>148602900</v>
      </c>
      <c r="H3059" s="37">
        <v>108.336029</v>
      </c>
      <c r="I3059" s="41">
        <f t="shared" si="346"/>
        <v>0.80035481825978994</v>
      </c>
      <c r="J3059" s="41">
        <f t="shared" ca="1" si="347"/>
        <v>1</v>
      </c>
      <c r="K3059" s="37">
        <f t="shared" si="348"/>
        <v>108.38</v>
      </c>
      <c r="L3059" s="37">
        <f t="shared" si="349"/>
        <v>108.52</v>
      </c>
      <c r="M3059" s="37">
        <f t="shared" si="350"/>
        <v>107.7</v>
      </c>
      <c r="N3059" s="37">
        <f t="shared" si="351"/>
        <v>108.34</v>
      </c>
      <c r="O3059" s="38">
        <f t="shared" ca="1" si="352"/>
        <v>148602900</v>
      </c>
    </row>
    <row r="3060" spans="1:15" x14ac:dyDescent="0.4">
      <c r="A3060">
        <v>3045</v>
      </c>
      <c r="B3060" s="63">
        <v>40947</v>
      </c>
      <c r="C3060" s="37">
        <v>134.86000100000001</v>
      </c>
      <c r="D3060" s="37">
        <v>135.220001</v>
      </c>
      <c r="E3060" s="37">
        <v>134.30999800000001</v>
      </c>
      <c r="F3060" s="37">
        <v>135.19000199999999</v>
      </c>
      <c r="G3060" s="38">
        <v>139361400</v>
      </c>
      <c r="H3060" s="37">
        <v>108.199974</v>
      </c>
      <c r="I3060" s="41">
        <f t="shared" si="346"/>
        <v>0.80035485168496412</v>
      </c>
      <c r="J3060" s="41">
        <f t="shared" ca="1" si="347"/>
        <v>1</v>
      </c>
      <c r="K3060" s="37">
        <f t="shared" si="348"/>
        <v>107.94</v>
      </c>
      <c r="L3060" s="37">
        <f t="shared" si="349"/>
        <v>108.22</v>
      </c>
      <c r="M3060" s="37">
        <f t="shared" si="350"/>
        <v>107.5</v>
      </c>
      <c r="N3060" s="37">
        <f t="shared" si="351"/>
        <v>108.2</v>
      </c>
      <c r="O3060" s="38">
        <f t="shared" ca="1" si="352"/>
        <v>139361400</v>
      </c>
    </row>
    <row r="3061" spans="1:15" x14ac:dyDescent="0.4">
      <c r="A3061">
        <v>3046</v>
      </c>
      <c r="B3061" s="63">
        <v>40946</v>
      </c>
      <c r="C3061" s="37">
        <v>134.16999799999999</v>
      </c>
      <c r="D3061" s="37">
        <v>135.020004</v>
      </c>
      <c r="E3061" s="37">
        <v>133.63999899999999</v>
      </c>
      <c r="F3061" s="37">
        <v>134.78999300000001</v>
      </c>
      <c r="G3061" s="38">
        <v>135528100</v>
      </c>
      <c r="H3061" s="37">
        <v>107.879829</v>
      </c>
      <c r="I3061" s="41">
        <f t="shared" si="346"/>
        <v>0.80035488242810426</v>
      </c>
      <c r="J3061" s="41">
        <f t="shared" ca="1" si="347"/>
        <v>1</v>
      </c>
      <c r="K3061" s="37">
        <f t="shared" si="348"/>
        <v>107.38</v>
      </c>
      <c r="L3061" s="37">
        <f t="shared" si="349"/>
        <v>108.06</v>
      </c>
      <c r="M3061" s="37">
        <f t="shared" si="350"/>
        <v>106.96</v>
      </c>
      <c r="N3061" s="37">
        <f t="shared" si="351"/>
        <v>107.88</v>
      </c>
      <c r="O3061" s="38">
        <f t="shared" ca="1" si="352"/>
        <v>135528100</v>
      </c>
    </row>
    <row r="3062" spans="1:15" x14ac:dyDescent="0.4">
      <c r="A3062">
        <v>3047</v>
      </c>
      <c r="B3062" s="63">
        <v>40945</v>
      </c>
      <c r="C3062" s="37">
        <v>133.979996</v>
      </c>
      <c r="D3062" s="37">
        <v>134.509995</v>
      </c>
      <c r="E3062" s="37">
        <v>133.83000200000001</v>
      </c>
      <c r="F3062" s="37">
        <v>134.449997</v>
      </c>
      <c r="G3062" s="38">
        <v>107694500</v>
      </c>
      <c r="H3062" s="37">
        <v>107.607674</v>
      </c>
      <c r="I3062" s="41">
        <f t="shared" si="346"/>
        <v>0.80035460320612728</v>
      </c>
      <c r="J3062" s="41">
        <f t="shared" ca="1" si="347"/>
        <v>1</v>
      </c>
      <c r="K3062" s="37">
        <f t="shared" si="348"/>
        <v>107.23</v>
      </c>
      <c r="L3062" s="37">
        <f t="shared" si="349"/>
        <v>107.66</v>
      </c>
      <c r="M3062" s="37">
        <f t="shared" si="350"/>
        <v>107.11</v>
      </c>
      <c r="N3062" s="37">
        <f t="shared" si="351"/>
        <v>107.61</v>
      </c>
      <c r="O3062" s="38">
        <f t="shared" ca="1" si="352"/>
        <v>107694500</v>
      </c>
    </row>
    <row r="3063" spans="1:15" x14ac:dyDescent="0.4">
      <c r="A3063">
        <v>3048</v>
      </c>
      <c r="B3063" s="63">
        <v>40942</v>
      </c>
      <c r="C3063" s="37">
        <v>134</v>
      </c>
      <c r="D3063" s="37">
        <v>134.61999499999999</v>
      </c>
      <c r="E3063" s="37">
        <v>133.770004</v>
      </c>
      <c r="F3063" s="37">
        <v>134.53999300000001</v>
      </c>
      <c r="G3063" s="38">
        <v>160598500</v>
      </c>
      <c r="H3063" s="37">
        <v>107.679726</v>
      </c>
      <c r="I3063" s="41">
        <f t="shared" si="346"/>
        <v>0.80035477629317253</v>
      </c>
      <c r="J3063" s="41">
        <f t="shared" ca="1" si="347"/>
        <v>1</v>
      </c>
      <c r="K3063" s="37">
        <f t="shared" si="348"/>
        <v>107.25</v>
      </c>
      <c r="L3063" s="37">
        <f t="shared" si="349"/>
        <v>107.74</v>
      </c>
      <c r="M3063" s="37">
        <f t="shared" si="350"/>
        <v>107.06</v>
      </c>
      <c r="N3063" s="37">
        <f t="shared" si="351"/>
        <v>107.68</v>
      </c>
      <c r="O3063" s="38">
        <f t="shared" ca="1" si="352"/>
        <v>160598500</v>
      </c>
    </row>
    <row r="3064" spans="1:15" x14ac:dyDescent="0.4">
      <c r="A3064">
        <v>3049</v>
      </c>
      <c r="B3064" s="63">
        <v>40941</v>
      </c>
      <c r="C3064" s="37">
        <v>132.729996</v>
      </c>
      <c r="D3064" s="37">
        <v>133.020004</v>
      </c>
      <c r="E3064" s="37">
        <v>132.21000699999999</v>
      </c>
      <c r="F3064" s="37">
        <v>132.679993</v>
      </c>
      <c r="G3064" s="38">
        <v>113090400</v>
      </c>
      <c r="H3064" s="37">
        <v>106.191086</v>
      </c>
      <c r="I3064" s="41">
        <f t="shared" si="346"/>
        <v>0.80035492615680193</v>
      </c>
      <c r="J3064" s="41">
        <f t="shared" ca="1" si="347"/>
        <v>1</v>
      </c>
      <c r="K3064" s="37">
        <f t="shared" si="348"/>
        <v>106.23</v>
      </c>
      <c r="L3064" s="37">
        <f t="shared" si="349"/>
        <v>106.46</v>
      </c>
      <c r="M3064" s="37">
        <f t="shared" si="350"/>
        <v>105.81</v>
      </c>
      <c r="N3064" s="37">
        <f t="shared" si="351"/>
        <v>106.19</v>
      </c>
      <c r="O3064" s="38">
        <f t="shared" ca="1" si="352"/>
        <v>113090400</v>
      </c>
    </row>
    <row r="3065" spans="1:15" x14ac:dyDescent="0.4">
      <c r="A3065">
        <v>3050</v>
      </c>
      <c r="B3065" s="63">
        <v>40940</v>
      </c>
      <c r="C3065" s="37">
        <v>132.28999300000001</v>
      </c>
      <c r="D3065" s="37">
        <v>133.13999899999999</v>
      </c>
      <c r="E3065" s="37">
        <v>132.13000500000001</v>
      </c>
      <c r="F3065" s="37">
        <v>132.470001</v>
      </c>
      <c r="G3065" s="38">
        <v>166234500</v>
      </c>
      <c r="H3065" s="37">
        <v>106.022987</v>
      </c>
      <c r="I3065" s="41">
        <f t="shared" si="346"/>
        <v>0.80035469313539154</v>
      </c>
      <c r="J3065" s="41">
        <f t="shared" ca="1" si="347"/>
        <v>1</v>
      </c>
      <c r="K3065" s="37">
        <f t="shared" si="348"/>
        <v>105.88</v>
      </c>
      <c r="L3065" s="37">
        <f t="shared" si="349"/>
        <v>106.56</v>
      </c>
      <c r="M3065" s="37">
        <f t="shared" si="350"/>
        <v>105.75</v>
      </c>
      <c r="N3065" s="37">
        <f t="shared" si="351"/>
        <v>106.02</v>
      </c>
      <c r="O3065" s="38">
        <f t="shared" ca="1" si="352"/>
        <v>166234500</v>
      </c>
    </row>
    <row r="3066" spans="1:15" x14ac:dyDescent="0.4">
      <c r="A3066">
        <v>3051</v>
      </c>
      <c r="B3066" s="63">
        <v>40939</v>
      </c>
      <c r="C3066" s="37">
        <v>132.020004</v>
      </c>
      <c r="D3066" s="37">
        <v>132.179993</v>
      </c>
      <c r="E3066" s="37">
        <v>130.679993</v>
      </c>
      <c r="F3066" s="37">
        <v>131.320007</v>
      </c>
      <c r="G3066" s="38">
        <v>157212000</v>
      </c>
      <c r="H3066" s="37">
        <v>105.102592</v>
      </c>
      <c r="I3066" s="41">
        <f t="shared" si="346"/>
        <v>0.80035475477853113</v>
      </c>
      <c r="J3066" s="41">
        <f t="shared" ca="1" si="347"/>
        <v>1</v>
      </c>
      <c r="K3066" s="37">
        <f t="shared" si="348"/>
        <v>105.66</v>
      </c>
      <c r="L3066" s="37">
        <f t="shared" si="349"/>
        <v>105.79</v>
      </c>
      <c r="M3066" s="37">
        <f t="shared" si="350"/>
        <v>104.59</v>
      </c>
      <c r="N3066" s="37">
        <f t="shared" si="351"/>
        <v>105.1</v>
      </c>
      <c r="O3066" s="38">
        <f t="shared" ca="1" si="352"/>
        <v>157212000</v>
      </c>
    </row>
    <row r="3067" spans="1:15" x14ac:dyDescent="0.4">
      <c r="A3067">
        <v>3052</v>
      </c>
      <c r="B3067" s="63">
        <v>40938</v>
      </c>
      <c r="C3067" s="37">
        <v>130.509995</v>
      </c>
      <c r="D3067" s="37">
        <v>131.44000199999999</v>
      </c>
      <c r="E3067" s="37">
        <v>130.05999800000001</v>
      </c>
      <c r="F3067" s="37">
        <v>131.36999499999999</v>
      </c>
      <c r="G3067" s="38">
        <v>147311800</v>
      </c>
      <c r="H3067" s="37">
        <v>105.142616</v>
      </c>
      <c r="I3067" s="41">
        <f t="shared" si="346"/>
        <v>0.80035487555586804</v>
      </c>
      <c r="J3067" s="41">
        <f t="shared" ca="1" si="347"/>
        <v>1</v>
      </c>
      <c r="K3067" s="37">
        <f t="shared" si="348"/>
        <v>104.45</v>
      </c>
      <c r="L3067" s="37">
        <f t="shared" si="349"/>
        <v>105.2</v>
      </c>
      <c r="M3067" s="37">
        <f t="shared" si="350"/>
        <v>104.09</v>
      </c>
      <c r="N3067" s="37">
        <f t="shared" si="351"/>
        <v>105.14</v>
      </c>
      <c r="O3067" s="38">
        <f t="shared" ca="1" si="352"/>
        <v>147311800</v>
      </c>
    </row>
    <row r="3068" spans="1:15" x14ac:dyDescent="0.4">
      <c r="A3068">
        <v>3053</v>
      </c>
      <c r="B3068" s="63">
        <v>40935</v>
      </c>
      <c r="C3068" s="37">
        <v>131.240005</v>
      </c>
      <c r="D3068" s="37">
        <v>132.050003</v>
      </c>
      <c r="E3068" s="37">
        <v>131.14999399999999</v>
      </c>
      <c r="F3068" s="37">
        <v>131.820007</v>
      </c>
      <c r="G3068" s="38">
        <v>135259100</v>
      </c>
      <c r="H3068" s="37">
        <v>105.502785</v>
      </c>
      <c r="I3068" s="41">
        <f t="shared" si="346"/>
        <v>0.8003548732932475</v>
      </c>
      <c r="J3068" s="41">
        <f t="shared" ca="1" si="347"/>
        <v>1</v>
      </c>
      <c r="K3068" s="37">
        <f t="shared" si="348"/>
        <v>105.04</v>
      </c>
      <c r="L3068" s="37">
        <f t="shared" si="349"/>
        <v>105.69</v>
      </c>
      <c r="M3068" s="37">
        <f t="shared" si="350"/>
        <v>104.97</v>
      </c>
      <c r="N3068" s="37">
        <f t="shared" si="351"/>
        <v>105.5</v>
      </c>
      <c r="O3068" s="38">
        <f t="shared" ca="1" si="352"/>
        <v>135259100</v>
      </c>
    </row>
    <row r="3069" spans="1:15" x14ac:dyDescent="0.4">
      <c r="A3069">
        <v>3054</v>
      </c>
      <c r="B3069" s="63">
        <v>40934</v>
      </c>
      <c r="C3069" s="37">
        <v>133.14999399999999</v>
      </c>
      <c r="D3069" s="37">
        <v>133.39999399999999</v>
      </c>
      <c r="E3069" s="37">
        <v>131.36000100000001</v>
      </c>
      <c r="F3069" s="37">
        <v>131.88000500000001</v>
      </c>
      <c r="G3069" s="38">
        <v>184880500</v>
      </c>
      <c r="H3069" s="37">
        <v>105.550766</v>
      </c>
      <c r="I3069" s="41">
        <f t="shared" si="346"/>
        <v>0.80035457990769709</v>
      </c>
      <c r="J3069" s="41">
        <f t="shared" ca="1" si="347"/>
        <v>1</v>
      </c>
      <c r="K3069" s="37">
        <f t="shared" si="348"/>
        <v>106.57</v>
      </c>
      <c r="L3069" s="37">
        <f t="shared" si="349"/>
        <v>106.77</v>
      </c>
      <c r="M3069" s="37">
        <f t="shared" si="350"/>
        <v>105.13</v>
      </c>
      <c r="N3069" s="37">
        <f t="shared" si="351"/>
        <v>105.55</v>
      </c>
      <c r="O3069" s="38">
        <f t="shared" ca="1" si="352"/>
        <v>184880500</v>
      </c>
    </row>
    <row r="3070" spans="1:15" x14ac:dyDescent="0.4">
      <c r="A3070">
        <v>3055</v>
      </c>
      <c r="B3070" s="63">
        <v>40933</v>
      </c>
      <c r="C3070" s="37">
        <v>131.259995</v>
      </c>
      <c r="D3070" s="37">
        <v>132.86999499999999</v>
      </c>
      <c r="E3070" s="37">
        <v>130.75</v>
      </c>
      <c r="F3070" s="37">
        <v>132.55999800000001</v>
      </c>
      <c r="G3070" s="38">
        <v>198613200</v>
      </c>
      <c r="H3070" s="37">
        <v>106.095016</v>
      </c>
      <c r="I3070" s="41">
        <f t="shared" si="346"/>
        <v>0.80035468920269592</v>
      </c>
      <c r="J3070" s="41">
        <f t="shared" ca="1" si="347"/>
        <v>1</v>
      </c>
      <c r="K3070" s="37">
        <f t="shared" si="348"/>
        <v>105.05</v>
      </c>
      <c r="L3070" s="37">
        <f t="shared" si="349"/>
        <v>106.34</v>
      </c>
      <c r="M3070" s="37">
        <f t="shared" si="350"/>
        <v>104.65</v>
      </c>
      <c r="N3070" s="37">
        <f t="shared" si="351"/>
        <v>106.1</v>
      </c>
      <c r="O3070" s="38">
        <f t="shared" ca="1" si="352"/>
        <v>198613200</v>
      </c>
    </row>
    <row r="3071" spans="1:15" x14ac:dyDescent="0.4">
      <c r="A3071">
        <v>3056</v>
      </c>
      <c r="B3071" s="63">
        <v>40932</v>
      </c>
      <c r="C3071" s="37">
        <v>130.800003</v>
      </c>
      <c r="D3071" s="37">
        <v>131.5</v>
      </c>
      <c r="E3071" s="37">
        <v>130.60000600000001</v>
      </c>
      <c r="F3071" s="37">
        <v>131.46000699999999</v>
      </c>
      <c r="G3071" s="38">
        <v>103083300</v>
      </c>
      <c r="H3071" s="37">
        <v>105.214653</v>
      </c>
      <c r="I3071" s="41">
        <f t="shared" si="346"/>
        <v>0.80035484099738419</v>
      </c>
      <c r="J3071" s="41">
        <f t="shared" ca="1" si="347"/>
        <v>1</v>
      </c>
      <c r="K3071" s="37">
        <f t="shared" si="348"/>
        <v>104.69</v>
      </c>
      <c r="L3071" s="37">
        <f t="shared" si="349"/>
        <v>105.25</v>
      </c>
      <c r="M3071" s="37">
        <f t="shared" si="350"/>
        <v>104.53</v>
      </c>
      <c r="N3071" s="37">
        <f t="shared" si="351"/>
        <v>105.21</v>
      </c>
      <c r="O3071" s="38">
        <f t="shared" ca="1" si="352"/>
        <v>103083300</v>
      </c>
    </row>
    <row r="3072" spans="1:15" x14ac:dyDescent="0.4">
      <c r="A3072">
        <v>3057</v>
      </c>
      <c r="B3072" s="63">
        <v>40931</v>
      </c>
      <c r="C3072" s="37">
        <v>131.509995</v>
      </c>
      <c r="D3072" s="37">
        <v>132.25</v>
      </c>
      <c r="E3072" s="37">
        <v>130.979996</v>
      </c>
      <c r="F3072" s="37">
        <v>131.61000100000001</v>
      </c>
      <c r="G3072" s="38">
        <v>129295800</v>
      </c>
      <c r="H3072" s="37">
        <v>105.334694</v>
      </c>
      <c r="I3072" s="41">
        <f t="shared" si="346"/>
        <v>0.8003547845881408</v>
      </c>
      <c r="J3072" s="41">
        <f t="shared" ca="1" si="347"/>
        <v>1</v>
      </c>
      <c r="K3072" s="37">
        <f t="shared" si="348"/>
        <v>105.25</v>
      </c>
      <c r="L3072" s="37">
        <f t="shared" si="349"/>
        <v>105.85</v>
      </c>
      <c r="M3072" s="37">
        <f t="shared" si="350"/>
        <v>104.83</v>
      </c>
      <c r="N3072" s="37">
        <f t="shared" si="351"/>
        <v>105.33</v>
      </c>
      <c r="O3072" s="38">
        <f t="shared" ca="1" si="352"/>
        <v>129295800</v>
      </c>
    </row>
    <row r="3073" spans="1:15" x14ac:dyDescent="0.4">
      <c r="A3073">
        <v>3058</v>
      </c>
      <c r="B3073" s="63">
        <v>40928</v>
      </c>
      <c r="C3073" s="37">
        <v>131.240005</v>
      </c>
      <c r="D3073" s="37">
        <v>131.949997</v>
      </c>
      <c r="E3073" s="37">
        <v>130.91999799999999</v>
      </c>
      <c r="F3073" s="37">
        <v>131.949997</v>
      </c>
      <c r="G3073" s="38">
        <v>138230200</v>
      </c>
      <c r="H3073" s="37">
        <v>105.60683400000001</v>
      </c>
      <c r="I3073" s="41">
        <f t="shared" si="346"/>
        <v>0.80035495567309489</v>
      </c>
      <c r="J3073" s="41">
        <f t="shared" ca="1" si="347"/>
        <v>1</v>
      </c>
      <c r="K3073" s="37">
        <f t="shared" si="348"/>
        <v>105.04</v>
      </c>
      <c r="L3073" s="37">
        <f t="shared" si="349"/>
        <v>105.61</v>
      </c>
      <c r="M3073" s="37">
        <f t="shared" si="350"/>
        <v>104.78</v>
      </c>
      <c r="N3073" s="37">
        <f t="shared" si="351"/>
        <v>105.61</v>
      </c>
      <c r="O3073" s="38">
        <f t="shared" ca="1" si="352"/>
        <v>138230200</v>
      </c>
    </row>
    <row r="3074" spans="1:15" x14ac:dyDescent="0.4">
      <c r="A3074">
        <v>3059</v>
      </c>
      <c r="B3074" s="63">
        <v>40927</v>
      </c>
      <c r="C3074" s="37">
        <v>131.220001</v>
      </c>
      <c r="D3074" s="37">
        <v>131.570007</v>
      </c>
      <c r="E3074" s="37">
        <v>130.800003</v>
      </c>
      <c r="F3074" s="37">
        <v>131.46000699999999</v>
      </c>
      <c r="G3074" s="38">
        <v>126328900</v>
      </c>
      <c r="H3074" s="37">
        <v>105.214653</v>
      </c>
      <c r="I3074" s="41">
        <f t="shared" si="346"/>
        <v>0.80035484099738419</v>
      </c>
      <c r="J3074" s="41">
        <f t="shared" ca="1" si="347"/>
        <v>1</v>
      </c>
      <c r="K3074" s="37">
        <f t="shared" si="348"/>
        <v>105.02</v>
      </c>
      <c r="L3074" s="37">
        <f t="shared" si="349"/>
        <v>105.3</v>
      </c>
      <c r="M3074" s="37">
        <f t="shared" si="350"/>
        <v>104.69</v>
      </c>
      <c r="N3074" s="37">
        <f t="shared" si="351"/>
        <v>105.21</v>
      </c>
      <c r="O3074" s="38">
        <f t="shared" ca="1" si="352"/>
        <v>126328900</v>
      </c>
    </row>
    <row r="3075" spans="1:15" x14ac:dyDescent="0.4">
      <c r="A3075">
        <v>3060</v>
      </c>
      <c r="B3075" s="63">
        <v>40926</v>
      </c>
      <c r="C3075" s="37">
        <v>129.30999800000001</v>
      </c>
      <c r="D3075" s="37">
        <v>130.83999600000001</v>
      </c>
      <c r="E3075" s="37">
        <v>129.08000200000001</v>
      </c>
      <c r="F3075" s="37">
        <v>130.770004</v>
      </c>
      <c r="G3075" s="38">
        <v>163395200</v>
      </c>
      <c r="H3075" s="37">
        <v>104.662415</v>
      </c>
      <c r="I3075" s="41">
        <f t="shared" si="346"/>
        <v>0.80035491166613404</v>
      </c>
      <c r="J3075" s="41">
        <f t="shared" ca="1" si="347"/>
        <v>1</v>
      </c>
      <c r="K3075" s="37">
        <f t="shared" si="348"/>
        <v>103.49</v>
      </c>
      <c r="L3075" s="37">
        <f t="shared" si="349"/>
        <v>104.72</v>
      </c>
      <c r="M3075" s="37">
        <f t="shared" si="350"/>
        <v>103.31</v>
      </c>
      <c r="N3075" s="37">
        <f t="shared" si="351"/>
        <v>104.66</v>
      </c>
      <c r="O3075" s="38">
        <f t="shared" ca="1" si="352"/>
        <v>163395200</v>
      </c>
    </row>
    <row r="3076" spans="1:15" x14ac:dyDescent="0.4">
      <c r="A3076">
        <v>3061</v>
      </c>
      <c r="B3076" s="63">
        <v>40925</v>
      </c>
      <c r="C3076" s="37">
        <v>130.08000200000001</v>
      </c>
      <c r="D3076" s="37">
        <v>130.320007</v>
      </c>
      <c r="E3076" s="37">
        <v>128.89999399999999</v>
      </c>
      <c r="F3076" s="37">
        <v>129.33999600000001</v>
      </c>
      <c r="G3076" s="38">
        <v>132209200</v>
      </c>
      <c r="H3076" s="37">
        <v>103.517883</v>
      </c>
      <c r="I3076" s="41">
        <f t="shared" si="346"/>
        <v>0.80035477192994486</v>
      </c>
      <c r="J3076" s="41">
        <f t="shared" ca="1" si="347"/>
        <v>1</v>
      </c>
      <c r="K3076" s="37">
        <f t="shared" si="348"/>
        <v>104.11</v>
      </c>
      <c r="L3076" s="37">
        <f t="shared" si="349"/>
        <v>104.3</v>
      </c>
      <c r="M3076" s="37">
        <f t="shared" si="350"/>
        <v>103.17</v>
      </c>
      <c r="N3076" s="37">
        <f t="shared" si="351"/>
        <v>103.52</v>
      </c>
      <c r="O3076" s="38">
        <f t="shared" ca="1" si="352"/>
        <v>132209200</v>
      </c>
    </row>
    <row r="3077" spans="1:15" x14ac:dyDescent="0.4">
      <c r="A3077">
        <v>3062</v>
      </c>
      <c r="B3077" s="63">
        <v>40921</v>
      </c>
      <c r="C3077" s="37">
        <v>128.63999899999999</v>
      </c>
      <c r="D3077" s="37">
        <v>129.050003</v>
      </c>
      <c r="E3077" s="37">
        <v>127.720001</v>
      </c>
      <c r="F3077" s="37">
        <v>128.83999600000001</v>
      </c>
      <c r="G3077" s="38">
        <v>179836200</v>
      </c>
      <c r="H3077" s="37">
        <v>103.11771400000001</v>
      </c>
      <c r="I3077" s="41">
        <f t="shared" si="346"/>
        <v>0.80035483701815702</v>
      </c>
      <c r="J3077" s="41">
        <f t="shared" ca="1" si="347"/>
        <v>1</v>
      </c>
      <c r="K3077" s="37">
        <f t="shared" si="348"/>
        <v>102.96</v>
      </c>
      <c r="L3077" s="37">
        <f t="shared" si="349"/>
        <v>103.29</v>
      </c>
      <c r="M3077" s="37">
        <f t="shared" si="350"/>
        <v>102.22</v>
      </c>
      <c r="N3077" s="37">
        <f t="shared" si="351"/>
        <v>103.12</v>
      </c>
      <c r="O3077" s="38">
        <f t="shared" ca="1" si="352"/>
        <v>179836200</v>
      </c>
    </row>
    <row r="3078" spans="1:15" x14ac:dyDescent="0.4">
      <c r="A3078">
        <v>3063</v>
      </c>
      <c r="B3078" s="63">
        <v>40920</v>
      </c>
      <c r="C3078" s="37">
        <v>129.570007</v>
      </c>
      <c r="D3078" s="37">
        <v>129.699997</v>
      </c>
      <c r="E3078" s="37">
        <v>128.53999300000001</v>
      </c>
      <c r="F3078" s="37">
        <v>129.509995</v>
      </c>
      <c r="G3078" s="38">
        <v>118983700</v>
      </c>
      <c r="H3078" s="37">
        <v>103.653976</v>
      </c>
      <c r="I3078" s="41">
        <f t="shared" si="346"/>
        <v>0.80035503051328194</v>
      </c>
      <c r="J3078" s="41">
        <f t="shared" ca="1" si="347"/>
        <v>1</v>
      </c>
      <c r="K3078" s="37">
        <f t="shared" si="348"/>
        <v>103.7</v>
      </c>
      <c r="L3078" s="37">
        <f t="shared" si="349"/>
        <v>103.81</v>
      </c>
      <c r="M3078" s="37">
        <f t="shared" si="350"/>
        <v>102.88</v>
      </c>
      <c r="N3078" s="37">
        <f t="shared" si="351"/>
        <v>103.65</v>
      </c>
      <c r="O3078" s="38">
        <f t="shared" ca="1" si="352"/>
        <v>118983700</v>
      </c>
    </row>
    <row r="3079" spans="1:15" x14ac:dyDescent="0.4">
      <c r="A3079">
        <v>3064</v>
      </c>
      <c r="B3079" s="63">
        <v>40919</v>
      </c>
      <c r="C3079" s="37">
        <v>128.729996</v>
      </c>
      <c r="D3079" s="37">
        <v>129.36999499999999</v>
      </c>
      <c r="E3079" s="37">
        <v>128.520004</v>
      </c>
      <c r="F3079" s="37">
        <v>129.199997</v>
      </c>
      <c r="G3079" s="38">
        <v>111540700</v>
      </c>
      <c r="H3079" s="37">
        <v>103.405823</v>
      </c>
      <c r="I3079" s="41">
        <f t="shared" si="346"/>
        <v>0.80035468576674973</v>
      </c>
      <c r="J3079" s="41">
        <f t="shared" ca="1" si="347"/>
        <v>1</v>
      </c>
      <c r="K3079" s="37">
        <f t="shared" si="348"/>
        <v>103.03</v>
      </c>
      <c r="L3079" s="37">
        <f t="shared" si="349"/>
        <v>103.54</v>
      </c>
      <c r="M3079" s="37">
        <f t="shared" si="350"/>
        <v>102.86</v>
      </c>
      <c r="N3079" s="37">
        <f t="shared" si="351"/>
        <v>103.41</v>
      </c>
      <c r="O3079" s="38">
        <f t="shared" ca="1" si="352"/>
        <v>111540700</v>
      </c>
    </row>
    <row r="3080" spans="1:15" x14ac:dyDescent="0.4">
      <c r="A3080">
        <v>3065</v>
      </c>
      <c r="B3080" s="63">
        <v>40918</v>
      </c>
      <c r="C3080" s="37">
        <v>129.38999899999999</v>
      </c>
      <c r="D3080" s="37">
        <v>129.64999399999999</v>
      </c>
      <c r="E3080" s="37">
        <v>128.949997</v>
      </c>
      <c r="F3080" s="37">
        <v>129.13000500000001</v>
      </c>
      <c r="G3080" s="38">
        <v>115282000</v>
      </c>
      <c r="H3080" s="37">
        <v>103.349823</v>
      </c>
      <c r="I3080" s="41">
        <f t="shared" si="346"/>
        <v>0.80035482845369665</v>
      </c>
      <c r="J3080" s="41">
        <f t="shared" ca="1" si="347"/>
        <v>1</v>
      </c>
      <c r="K3080" s="37">
        <f t="shared" si="348"/>
        <v>103.56</v>
      </c>
      <c r="L3080" s="37">
        <f t="shared" si="349"/>
        <v>103.77</v>
      </c>
      <c r="M3080" s="37">
        <f t="shared" si="350"/>
        <v>103.21</v>
      </c>
      <c r="N3080" s="37">
        <f t="shared" si="351"/>
        <v>103.35</v>
      </c>
      <c r="O3080" s="38">
        <f t="shared" ca="1" si="352"/>
        <v>115282000</v>
      </c>
    </row>
    <row r="3081" spans="1:15" x14ac:dyDescent="0.4">
      <c r="A3081">
        <v>3066</v>
      </c>
      <c r="B3081" s="63">
        <v>40917</v>
      </c>
      <c r="C3081" s="37">
        <v>128</v>
      </c>
      <c r="D3081" s="37">
        <v>128.179993</v>
      </c>
      <c r="E3081" s="37">
        <v>127.410004</v>
      </c>
      <c r="F3081" s="37">
        <v>128.020004</v>
      </c>
      <c r="G3081" s="38">
        <v>99530200</v>
      </c>
      <c r="H3081" s="37">
        <v>102.461433</v>
      </c>
      <c r="I3081" s="41">
        <f t="shared" si="346"/>
        <v>0.80035486485377705</v>
      </c>
      <c r="J3081" s="41">
        <f t="shared" ca="1" si="347"/>
        <v>1</v>
      </c>
      <c r="K3081" s="37">
        <f t="shared" si="348"/>
        <v>102.45</v>
      </c>
      <c r="L3081" s="37">
        <f t="shared" si="349"/>
        <v>102.59</v>
      </c>
      <c r="M3081" s="37">
        <f t="shared" si="350"/>
        <v>101.97</v>
      </c>
      <c r="N3081" s="37">
        <f t="shared" si="351"/>
        <v>102.46</v>
      </c>
      <c r="O3081" s="38">
        <f t="shared" ca="1" si="352"/>
        <v>99530200</v>
      </c>
    </row>
    <row r="3082" spans="1:15" x14ac:dyDescent="0.4">
      <c r="A3082">
        <v>3067</v>
      </c>
      <c r="B3082" s="63">
        <v>40914</v>
      </c>
      <c r="C3082" s="37">
        <v>128.199997</v>
      </c>
      <c r="D3082" s="37">
        <v>128.220001</v>
      </c>
      <c r="E3082" s="37">
        <v>127.290001</v>
      </c>
      <c r="F3082" s="37">
        <v>127.709999</v>
      </c>
      <c r="G3082" s="38">
        <v>148050000</v>
      </c>
      <c r="H3082" s="37">
        <v>102.213303</v>
      </c>
      <c r="I3082" s="41">
        <f t="shared" si="346"/>
        <v>0.80035473964728476</v>
      </c>
      <c r="J3082" s="41">
        <f t="shared" ca="1" si="347"/>
        <v>1</v>
      </c>
      <c r="K3082" s="37">
        <f t="shared" si="348"/>
        <v>102.61</v>
      </c>
      <c r="L3082" s="37">
        <f t="shared" si="349"/>
        <v>102.62</v>
      </c>
      <c r="M3082" s="37">
        <f t="shared" si="350"/>
        <v>101.88</v>
      </c>
      <c r="N3082" s="37">
        <f t="shared" si="351"/>
        <v>102.21</v>
      </c>
      <c r="O3082" s="38">
        <f t="shared" ca="1" si="352"/>
        <v>148050000</v>
      </c>
    </row>
    <row r="3083" spans="1:15" x14ac:dyDescent="0.4">
      <c r="A3083">
        <v>3068</v>
      </c>
      <c r="B3083" s="63">
        <v>40913</v>
      </c>
      <c r="C3083" s="37">
        <v>127.010002</v>
      </c>
      <c r="D3083" s="37">
        <v>128.229996</v>
      </c>
      <c r="E3083" s="37">
        <v>126.43</v>
      </c>
      <c r="F3083" s="37">
        <v>128.03999300000001</v>
      </c>
      <c r="G3083" s="38">
        <v>173895000</v>
      </c>
      <c r="H3083" s="37">
        <v>102.47745500000001</v>
      </c>
      <c r="I3083" s="41">
        <f t="shared" si="346"/>
        <v>0.80035505000379059</v>
      </c>
      <c r="J3083" s="41">
        <f t="shared" ca="1" si="347"/>
        <v>1</v>
      </c>
      <c r="K3083" s="37">
        <f t="shared" si="348"/>
        <v>101.65</v>
      </c>
      <c r="L3083" s="37">
        <f t="shared" si="349"/>
        <v>102.63</v>
      </c>
      <c r="M3083" s="37">
        <f t="shared" si="350"/>
        <v>101.19</v>
      </c>
      <c r="N3083" s="37">
        <f t="shared" si="351"/>
        <v>102.48</v>
      </c>
      <c r="O3083" s="38">
        <f t="shared" ca="1" si="352"/>
        <v>173895000</v>
      </c>
    </row>
    <row r="3084" spans="1:15" x14ac:dyDescent="0.4">
      <c r="A3084">
        <v>3069</v>
      </c>
      <c r="B3084" s="63">
        <v>40912</v>
      </c>
      <c r="C3084" s="37">
        <v>127.199997</v>
      </c>
      <c r="D3084" s="37">
        <v>127.80999799999999</v>
      </c>
      <c r="E3084" s="37">
        <v>126.709999</v>
      </c>
      <c r="F3084" s="37">
        <v>127.699997</v>
      </c>
      <c r="G3084" s="38">
        <v>127186500</v>
      </c>
      <c r="H3084" s="37">
        <v>102.205292</v>
      </c>
      <c r="I3084" s="41">
        <f t="shared" si="346"/>
        <v>0.80035469382195834</v>
      </c>
      <c r="J3084" s="41">
        <f t="shared" ca="1" si="347"/>
        <v>1</v>
      </c>
      <c r="K3084" s="37">
        <f t="shared" si="348"/>
        <v>101.81</v>
      </c>
      <c r="L3084" s="37">
        <f t="shared" si="349"/>
        <v>102.29</v>
      </c>
      <c r="M3084" s="37">
        <f t="shared" si="350"/>
        <v>101.41</v>
      </c>
      <c r="N3084" s="37">
        <f t="shared" si="351"/>
        <v>102.21</v>
      </c>
      <c r="O3084" s="38">
        <f t="shared" ca="1" si="352"/>
        <v>127186500</v>
      </c>
    </row>
    <row r="3085" spans="1:15" x14ac:dyDescent="0.4">
      <c r="A3085">
        <v>3070</v>
      </c>
      <c r="B3085" s="63">
        <v>40911</v>
      </c>
      <c r="C3085" s="37">
        <v>127.760002</v>
      </c>
      <c r="D3085" s="37">
        <v>128.38000500000001</v>
      </c>
      <c r="E3085" s="37">
        <v>127.43</v>
      </c>
      <c r="F3085" s="37">
        <v>127.5</v>
      </c>
      <c r="G3085" s="38">
        <v>193697900</v>
      </c>
      <c r="H3085" s="37">
        <v>102.045227</v>
      </c>
      <c r="I3085" s="41">
        <f t="shared" si="346"/>
        <v>0.80035472156862741</v>
      </c>
      <c r="J3085" s="41">
        <f t="shared" ca="1" si="347"/>
        <v>1</v>
      </c>
      <c r="K3085" s="37">
        <f t="shared" si="348"/>
        <v>102.25</v>
      </c>
      <c r="L3085" s="37">
        <f t="shared" si="349"/>
        <v>102.75</v>
      </c>
      <c r="M3085" s="37">
        <f t="shared" si="350"/>
        <v>101.99</v>
      </c>
      <c r="N3085" s="37">
        <f t="shared" si="351"/>
        <v>102.05</v>
      </c>
      <c r="O3085" s="38">
        <f t="shared" ca="1" si="352"/>
        <v>193697900</v>
      </c>
    </row>
    <row r="3086" spans="1:15" x14ac:dyDescent="0.4">
      <c r="A3086">
        <v>3071</v>
      </c>
      <c r="B3086" s="63">
        <v>40907</v>
      </c>
      <c r="C3086" s="37">
        <v>126.019997</v>
      </c>
      <c r="D3086" s="37">
        <v>126.33000199999999</v>
      </c>
      <c r="E3086" s="37">
        <v>125.5</v>
      </c>
      <c r="F3086" s="37">
        <v>125.5</v>
      </c>
      <c r="G3086" s="38">
        <v>95599000</v>
      </c>
      <c r="H3086" s="37">
        <v>100.444519</v>
      </c>
      <c r="I3086" s="41">
        <f t="shared" si="346"/>
        <v>0.80035473306772908</v>
      </c>
      <c r="J3086" s="41">
        <f t="shared" ca="1" si="347"/>
        <v>1</v>
      </c>
      <c r="K3086" s="37">
        <f t="shared" si="348"/>
        <v>100.86</v>
      </c>
      <c r="L3086" s="37">
        <f t="shared" si="349"/>
        <v>101.11</v>
      </c>
      <c r="M3086" s="37">
        <f t="shared" si="350"/>
        <v>100.44</v>
      </c>
      <c r="N3086" s="37">
        <f t="shared" si="351"/>
        <v>100.44</v>
      </c>
      <c r="O3086" s="38">
        <f t="shared" ca="1" si="352"/>
        <v>95599000</v>
      </c>
    </row>
    <row r="3087" spans="1:15" x14ac:dyDescent="0.4">
      <c r="A3087">
        <v>3072</v>
      </c>
      <c r="B3087" s="63">
        <v>40906</v>
      </c>
      <c r="C3087" s="37">
        <v>125.239998</v>
      </c>
      <c r="D3087" s="37">
        <v>126.25</v>
      </c>
      <c r="E3087" s="37">
        <v>124.860001</v>
      </c>
      <c r="F3087" s="37">
        <v>126.120003</v>
      </c>
      <c r="G3087" s="38">
        <v>123507200</v>
      </c>
      <c r="H3087" s="37">
        <v>100.940727</v>
      </c>
      <c r="I3087" s="41">
        <f t="shared" si="346"/>
        <v>0.80035461940165031</v>
      </c>
      <c r="J3087" s="41">
        <f t="shared" ca="1" si="347"/>
        <v>1</v>
      </c>
      <c r="K3087" s="37">
        <f t="shared" si="348"/>
        <v>100.24</v>
      </c>
      <c r="L3087" s="37">
        <f t="shared" si="349"/>
        <v>101.04</v>
      </c>
      <c r="M3087" s="37">
        <f t="shared" si="350"/>
        <v>99.93</v>
      </c>
      <c r="N3087" s="37">
        <f t="shared" si="351"/>
        <v>100.94</v>
      </c>
      <c r="O3087" s="38">
        <f t="shared" ca="1" si="352"/>
        <v>123507200</v>
      </c>
    </row>
    <row r="3088" spans="1:15" x14ac:dyDescent="0.4">
      <c r="A3088">
        <v>3073</v>
      </c>
      <c r="B3088" s="63">
        <v>40905</v>
      </c>
      <c r="C3088" s="37">
        <v>126.510002</v>
      </c>
      <c r="D3088" s="37">
        <v>126.529999</v>
      </c>
      <c r="E3088" s="37">
        <v>124.730003</v>
      </c>
      <c r="F3088" s="37">
        <v>124.83000199999999</v>
      </c>
      <c r="G3088" s="38">
        <v>119107100</v>
      </c>
      <c r="H3088" s="37">
        <v>99.908302000000006</v>
      </c>
      <c r="I3088" s="41">
        <f t="shared" si="346"/>
        <v>0.800354885839063</v>
      </c>
      <c r="J3088" s="41">
        <f t="shared" ca="1" si="347"/>
        <v>1</v>
      </c>
      <c r="K3088" s="37">
        <f t="shared" si="348"/>
        <v>101.25</v>
      </c>
      <c r="L3088" s="37">
        <f t="shared" si="349"/>
        <v>101.27</v>
      </c>
      <c r="M3088" s="37">
        <f t="shared" si="350"/>
        <v>99.83</v>
      </c>
      <c r="N3088" s="37">
        <f t="shared" si="351"/>
        <v>99.91</v>
      </c>
      <c r="O3088" s="38">
        <f t="shared" ca="1" si="352"/>
        <v>119107100</v>
      </c>
    </row>
    <row r="3089" spans="1:15" x14ac:dyDescent="0.4">
      <c r="A3089">
        <v>3074</v>
      </c>
      <c r="B3089" s="63">
        <v>40904</v>
      </c>
      <c r="C3089" s="37">
        <v>126.16999800000001</v>
      </c>
      <c r="D3089" s="37">
        <v>126.82</v>
      </c>
      <c r="E3089" s="37">
        <v>126.05999799999999</v>
      </c>
      <c r="F3089" s="37">
        <v>126.489998</v>
      </c>
      <c r="G3089" s="38">
        <v>86075700</v>
      </c>
      <c r="H3089" s="37">
        <v>101.23687700000001</v>
      </c>
      <c r="I3089" s="41">
        <f t="shared" ref="I3089:I3152" si="353">IF(F3089=0,1,H3089/F3089)</f>
        <v>0.80035479959451028</v>
      </c>
      <c r="J3089" s="41">
        <f t="shared" ref="J3089:J3152" ca="1" si="354">INDEX(OFFSET($T$15,0,0,$S$13+1,1),MATCH(B3089,OFFSET($Q$15,0,0,$S$13+1,1),-1))</f>
        <v>1</v>
      </c>
      <c r="K3089" s="37">
        <f t="shared" ref="K3089:K3152" si="355">ROUND($I3089*C3089,2)</f>
        <v>100.98</v>
      </c>
      <c r="L3089" s="37">
        <f t="shared" ref="L3089:L3152" si="356">ROUND($I3089*D3089,2)</f>
        <v>101.5</v>
      </c>
      <c r="M3089" s="37">
        <f t="shared" ref="M3089:M3152" si="357">ROUND($I3089*E3089,2)</f>
        <v>100.89</v>
      </c>
      <c r="N3089" s="37">
        <f t="shared" ref="N3089:N3152" si="358">ROUND($I3089*F3089,2)</f>
        <v>101.24</v>
      </c>
      <c r="O3089" s="38">
        <f t="shared" ref="O3089:O3152" ca="1" si="359">G3089*J3089</f>
        <v>86075700</v>
      </c>
    </row>
    <row r="3090" spans="1:15" x14ac:dyDescent="0.4">
      <c r="A3090">
        <v>3075</v>
      </c>
      <c r="B3090" s="63">
        <v>40900</v>
      </c>
      <c r="C3090" s="37">
        <v>125.66999800000001</v>
      </c>
      <c r="D3090" s="37">
        <v>126.43</v>
      </c>
      <c r="E3090" s="37">
        <v>125.410004</v>
      </c>
      <c r="F3090" s="37">
        <v>126.389999</v>
      </c>
      <c r="G3090" s="38">
        <v>92187200</v>
      </c>
      <c r="H3090" s="37">
        <v>101.156837</v>
      </c>
      <c r="I3090" s="41">
        <f t="shared" si="353"/>
        <v>0.80035475749944418</v>
      </c>
      <c r="J3090" s="41">
        <f t="shared" ca="1" si="354"/>
        <v>1</v>
      </c>
      <c r="K3090" s="37">
        <f t="shared" si="355"/>
        <v>100.58</v>
      </c>
      <c r="L3090" s="37">
        <f t="shared" si="356"/>
        <v>101.19</v>
      </c>
      <c r="M3090" s="37">
        <f t="shared" si="357"/>
        <v>100.37</v>
      </c>
      <c r="N3090" s="37">
        <f t="shared" si="358"/>
        <v>101.16</v>
      </c>
      <c r="O3090" s="38">
        <f t="shared" ca="1" si="359"/>
        <v>92187200</v>
      </c>
    </row>
    <row r="3091" spans="1:15" x14ac:dyDescent="0.4">
      <c r="A3091">
        <v>3076</v>
      </c>
      <c r="B3091" s="63">
        <v>40899</v>
      </c>
      <c r="C3091" s="37">
        <v>124.629997</v>
      </c>
      <c r="D3091" s="37">
        <v>125.400002</v>
      </c>
      <c r="E3091" s="37">
        <v>124.230003</v>
      </c>
      <c r="F3091" s="37">
        <v>125.269997</v>
      </c>
      <c r="G3091" s="38">
        <v>119465400</v>
      </c>
      <c r="H3091" s="37">
        <v>100.26045999999999</v>
      </c>
      <c r="I3091" s="41">
        <f t="shared" si="353"/>
        <v>0.8003549325542012</v>
      </c>
      <c r="J3091" s="41">
        <f t="shared" ca="1" si="354"/>
        <v>1</v>
      </c>
      <c r="K3091" s="37">
        <f t="shared" si="355"/>
        <v>99.75</v>
      </c>
      <c r="L3091" s="37">
        <f t="shared" si="356"/>
        <v>100.36</v>
      </c>
      <c r="M3091" s="37">
        <f t="shared" si="357"/>
        <v>99.43</v>
      </c>
      <c r="N3091" s="37">
        <f t="shared" si="358"/>
        <v>100.26</v>
      </c>
      <c r="O3091" s="38">
        <f t="shared" ca="1" si="359"/>
        <v>119465400</v>
      </c>
    </row>
    <row r="3092" spans="1:15" x14ac:dyDescent="0.4">
      <c r="A3092">
        <v>3077</v>
      </c>
      <c r="B3092" s="63">
        <v>40898</v>
      </c>
      <c r="C3092" s="37">
        <v>123.93</v>
      </c>
      <c r="D3092" s="37">
        <v>124.360001</v>
      </c>
      <c r="E3092" s="37">
        <v>122.75</v>
      </c>
      <c r="F3092" s="37">
        <v>124.16999800000001</v>
      </c>
      <c r="G3092" s="38">
        <v>194230900</v>
      </c>
      <c r="H3092" s="37">
        <v>99.380073999999993</v>
      </c>
      <c r="I3092" s="41">
        <f t="shared" si="353"/>
        <v>0.80035496175171061</v>
      </c>
      <c r="J3092" s="41">
        <f t="shared" ca="1" si="354"/>
        <v>1</v>
      </c>
      <c r="K3092" s="37">
        <f t="shared" si="355"/>
        <v>99.19</v>
      </c>
      <c r="L3092" s="37">
        <f t="shared" si="356"/>
        <v>99.53</v>
      </c>
      <c r="M3092" s="37">
        <f t="shared" si="357"/>
        <v>98.24</v>
      </c>
      <c r="N3092" s="37">
        <f t="shared" si="358"/>
        <v>99.38</v>
      </c>
      <c r="O3092" s="38">
        <f t="shared" ca="1" si="359"/>
        <v>194230900</v>
      </c>
    </row>
    <row r="3093" spans="1:15" x14ac:dyDescent="0.4">
      <c r="A3093">
        <v>3078</v>
      </c>
      <c r="B3093" s="63">
        <v>40897</v>
      </c>
      <c r="C3093" s="37">
        <v>122.18</v>
      </c>
      <c r="D3093" s="37">
        <v>124.139999</v>
      </c>
      <c r="E3093" s="37">
        <v>120.370003</v>
      </c>
      <c r="F3093" s="37">
        <v>123.93</v>
      </c>
      <c r="G3093" s="38">
        <v>225418100</v>
      </c>
      <c r="H3093" s="37">
        <v>99.187973</v>
      </c>
      <c r="I3093" s="41">
        <f t="shared" si="353"/>
        <v>0.80035482127007174</v>
      </c>
      <c r="J3093" s="41">
        <f t="shared" ca="1" si="354"/>
        <v>1</v>
      </c>
      <c r="K3093" s="37">
        <f t="shared" si="355"/>
        <v>97.79</v>
      </c>
      <c r="L3093" s="37">
        <f t="shared" si="356"/>
        <v>99.36</v>
      </c>
      <c r="M3093" s="37">
        <f t="shared" si="357"/>
        <v>96.34</v>
      </c>
      <c r="N3093" s="37">
        <f t="shared" si="358"/>
        <v>99.19</v>
      </c>
      <c r="O3093" s="38">
        <f t="shared" ca="1" si="359"/>
        <v>225418100</v>
      </c>
    </row>
    <row r="3094" spans="1:15" x14ac:dyDescent="0.4">
      <c r="A3094">
        <v>3079</v>
      </c>
      <c r="B3094" s="63">
        <v>40896</v>
      </c>
      <c r="C3094" s="37">
        <v>122.05999799999999</v>
      </c>
      <c r="D3094" s="37">
        <v>122.32</v>
      </c>
      <c r="E3094" s="37">
        <v>120.029999</v>
      </c>
      <c r="F3094" s="37">
        <v>120.290001</v>
      </c>
      <c r="G3094" s="38">
        <v>183903000</v>
      </c>
      <c r="H3094" s="37">
        <v>96.274673000000007</v>
      </c>
      <c r="I3094" s="41">
        <f t="shared" si="353"/>
        <v>0.80035474436482879</v>
      </c>
      <c r="J3094" s="41">
        <f t="shared" ca="1" si="354"/>
        <v>1</v>
      </c>
      <c r="K3094" s="37">
        <f t="shared" si="355"/>
        <v>97.69</v>
      </c>
      <c r="L3094" s="37">
        <f t="shared" si="356"/>
        <v>97.9</v>
      </c>
      <c r="M3094" s="37">
        <f t="shared" si="357"/>
        <v>96.07</v>
      </c>
      <c r="N3094" s="37">
        <f t="shared" si="358"/>
        <v>96.27</v>
      </c>
      <c r="O3094" s="38">
        <f t="shared" ca="1" si="359"/>
        <v>183903000</v>
      </c>
    </row>
    <row r="3095" spans="1:15" x14ac:dyDescent="0.4">
      <c r="A3095">
        <v>3080</v>
      </c>
      <c r="B3095" s="63">
        <v>40893</v>
      </c>
      <c r="C3095" s="37">
        <v>122.230003</v>
      </c>
      <c r="D3095" s="37">
        <v>122.949997</v>
      </c>
      <c r="E3095" s="37">
        <v>121.300003</v>
      </c>
      <c r="F3095" s="37">
        <v>121.589996</v>
      </c>
      <c r="G3095" s="38">
        <v>220481400</v>
      </c>
      <c r="H3095" s="37">
        <v>97.315146999999996</v>
      </c>
      <c r="I3095" s="41">
        <f t="shared" si="353"/>
        <v>0.80035488281453682</v>
      </c>
      <c r="J3095" s="41">
        <f t="shared" ca="1" si="354"/>
        <v>1</v>
      </c>
      <c r="K3095" s="37">
        <f t="shared" si="355"/>
        <v>97.83</v>
      </c>
      <c r="L3095" s="37">
        <f t="shared" si="356"/>
        <v>98.4</v>
      </c>
      <c r="M3095" s="37">
        <f t="shared" si="357"/>
        <v>97.08</v>
      </c>
      <c r="N3095" s="37">
        <f t="shared" si="358"/>
        <v>97.32</v>
      </c>
      <c r="O3095" s="38">
        <f t="shared" ca="1" si="359"/>
        <v>220481400</v>
      </c>
    </row>
    <row r="3096" spans="1:15" x14ac:dyDescent="0.4">
      <c r="A3096">
        <v>3081</v>
      </c>
      <c r="B3096" s="63">
        <v>40892</v>
      </c>
      <c r="C3096" s="37">
        <v>123.029999</v>
      </c>
      <c r="D3096" s="37">
        <v>123.199997</v>
      </c>
      <c r="E3096" s="37">
        <v>121.989998</v>
      </c>
      <c r="F3096" s="37">
        <v>122.18</v>
      </c>
      <c r="G3096" s="38">
        <v>199109200</v>
      </c>
      <c r="H3096" s="37">
        <v>97.171065999999996</v>
      </c>
      <c r="I3096" s="41">
        <f t="shared" si="353"/>
        <v>0.79531073825503351</v>
      </c>
      <c r="J3096" s="41">
        <f t="shared" ca="1" si="354"/>
        <v>1</v>
      </c>
      <c r="K3096" s="37">
        <f t="shared" si="355"/>
        <v>97.85</v>
      </c>
      <c r="L3096" s="37">
        <f t="shared" si="356"/>
        <v>97.98</v>
      </c>
      <c r="M3096" s="37">
        <f t="shared" si="357"/>
        <v>97.02</v>
      </c>
      <c r="N3096" s="37">
        <f t="shared" si="358"/>
        <v>97.17</v>
      </c>
      <c r="O3096" s="38">
        <f t="shared" ca="1" si="359"/>
        <v>199109200</v>
      </c>
    </row>
    <row r="3097" spans="1:15" x14ac:dyDescent="0.4">
      <c r="A3097">
        <v>3082</v>
      </c>
      <c r="B3097" s="63">
        <v>40891</v>
      </c>
      <c r="C3097" s="37">
        <v>122.55999799999999</v>
      </c>
      <c r="D3097" s="37">
        <v>123.029999</v>
      </c>
      <c r="E3097" s="37">
        <v>121.470001</v>
      </c>
      <c r="F3097" s="37">
        <v>121.739998</v>
      </c>
      <c r="G3097" s="38">
        <v>238618800</v>
      </c>
      <c r="H3097" s="37">
        <v>96.821144000000004</v>
      </c>
      <c r="I3097" s="41">
        <f t="shared" si="353"/>
        <v>0.79531087227387665</v>
      </c>
      <c r="J3097" s="41">
        <f t="shared" ca="1" si="354"/>
        <v>1</v>
      </c>
      <c r="K3097" s="37">
        <f t="shared" si="355"/>
        <v>97.47</v>
      </c>
      <c r="L3097" s="37">
        <f t="shared" si="356"/>
        <v>97.85</v>
      </c>
      <c r="M3097" s="37">
        <f t="shared" si="357"/>
        <v>96.61</v>
      </c>
      <c r="N3097" s="37">
        <f t="shared" si="358"/>
        <v>96.82</v>
      </c>
      <c r="O3097" s="38">
        <f t="shared" ca="1" si="359"/>
        <v>238618800</v>
      </c>
    </row>
    <row r="3098" spans="1:15" x14ac:dyDescent="0.4">
      <c r="A3098">
        <v>3083</v>
      </c>
      <c r="B3098" s="63">
        <v>40890</v>
      </c>
      <c r="C3098" s="37">
        <v>124.860001</v>
      </c>
      <c r="D3098" s="37">
        <v>125.57</v>
      </c>
      <c r="E3098" s="37">
        <v>122.449997</v>
      </c>
      <c r="F3098" s="37">
        <v>123.050003</v>
      </c>
      <c r="G3098" s="38">
        <v>245159800</v>
      </c>
      <c r="H3098" s="37">
        <v>97.863028999999997</v>
      </c>
      <c r="I3098" s="41">
        <f t="shared" si="353"/>
        <v>0.79531106553487851</v>
      </c>
      <c r="J3098" s="41">
        <f t="shared" ca="1" si="354"/>
        <v>1</v>
      </c>
      <c r="K3098" s="37">
        <f t="shared" si="355"/>
        <v>99.3</v>
      </c>
      <c r="L3098" s="37">
        <f t="shared" si="356"/>
        <v>99.87</v>
      </c>
      <c r="M3098" s="37">
        <f t="shared" si="357"/>
        <v>97.39</v>
      </c>
      <c r="N3098" s="37">
        <f t="shared" si="358"/>
        <v>97.86</v>
      </c>
      <c r="O3098" s="38">
        <f t="shared" ca="1" si="359"/>
        <v>245159800</v>
      </c>
    </row>
    <row r="3099" spans="1:15" x14ac:dyDescent="0.4">
      <c r="A3099">
        <v>3084</v>
      </c>
      <c r="B3099" s="63">
        <v>40889</v>
      </c>
      <c r="C3099" s="37">
        <v>124.949997</v>
      </c>
      <c r="D3099" s="37">
        <v>124.970001</v>
      </c>
      <c r="E3099" s="37">
        <v>123.160004</v>
      </c>
      <c r="F3099" s="37">
        <v>124.209999</v>
      </c>
      <c r="G3099" s="38">
        <v>215826100</v>
      </c>
      <c r="H3099" s="37">
        <v>98.785561000000001</v>
      </c>
      <c r="I3099" s="41">
        <f t="shared" si="353"/>
        <v>0.79531085899131204</v>
      </c>
      <c r="J3099" s="41">
        <f t="shared" ca="1" si="354"/>
        <v>1</v>
      </c>
      <c r="K3099" s="37">
        <f t="shared" si="355"/>
        <v>99.37</v>
      </c>
      <c r="L3099" s="37">
        <f t="shared" si="356"/>
        <v>99.39</v>
      </c>
      <c r="M3099" s="37">
        <f t="shared" si="357"/>
        <v>97.95</v>
      </c>
      <c r="N3099" s="37">
        <f t="shared" si="358"/>
        <v>98.79</v>
      </c>
      <c r="O3099" s="38">
        <f t="shared" ca="1" si="359"/>
        <v>215826100</v>
      </c>
    </row>
    <row r="3100" spans="1:15" x14ac:dyDescent="0.4">
      <c r="A3100">
        <v>3085</v>
      </c>
      <c r="B3100" s="63">
        <v>40886</v>
      </c>
      <c r="C3100" s="37">
        <v>124.510002</v>
      </c>
      <c r="D3100" s="37">
        <v>126.370003</v>
      </c>
      <c r="E3100" s="37">
        <v>124.400002</v>
      </c>
      <c r="F3100" s="37">
        <v>126.050003</v>
      </c>
      <c r="G3100" s="38">
        <v>209111400</v>
      </c>
      <c r="H3100" s="37">
        <v>100.248955</v>
      </c>
      <c r="I3100" s="41">
        <f t="shared" si="353"/>
        <v>0.79531100844162606</v>
      </c>
      <c r="J3100" s="41">
        <f t="shared" ca="1" si="354"/>
        <v>1</v>
      </c>
      <c r="K3100" s="37">
        <f t="shared" si="355"/>
        <v>99.02</v>
      </c>
      <c r="L3100" s="37">
        <f t="shared" si="356"/>
        <v>100.5</v>
      </c>
      <c r="M3100" s="37">
        <f t="shared" si="357"/>
        <v>98.94</v>
      </c>
      <c r="N3100" s="37">
        <f t="shared" si="358"/>
        <v>100.25</v>
      </c>
      <c r="O3100" s="38">
        <f t="shared" ca="1" si="359"/>
        <v>209111400</v>
      </c>
    </row>
    <row r="3101" spans="1:15" x14ac:dyDescent="0.4">
      <c r="A3101">
        <v>3086</v>
      </c>
      <c r="B3101" s="63">
        <v>40885</v>
      </c>
      <c r="C3101" s="37">
        <v>125.900002</v>
      </c>
      <c r="D3101" s="37">
        <v>126.18</v>
      </c>
      <c r="E3101" s="37">
        <v>123.650002</v>
      </c>
      <c r="F3101" s="37">
        <v>123.949997</v>
      </c>
      <c r="G3101" s="38">
        <v>240862800</v>
      </c>
      <c r="H3101" s="37">
        <v>98.578766000000002</v>
      </c>
      <c r="I3101" s="41">
        <f t="shared" si="353"/>
        <v>0.79531075745003854</v>
      </c>
      <c r="J3101" s="41">
        <f t="shared" ca="1" si="354"/>
        <v>1</v>
      </c>
      <c r="K3101" s="37">
        <f t="shared" si="355"/>
        <v>100.13</v>
      </c>
      <c r="L3101" s="37">
        <f t="shared" si="356"/>
        <v>100.35</v>
      </c>
      <c r="M3101" s="37">
        <f t="shared" si="357"/>
        <v>98.34</v>
      </c>
      <c r="N3101" s="37">
        <f t="shared" si="358"/>
        <v>98.58</v>
      </c>
      <c r="O3101" s="38">
        <f t="shared" ca="1" si="359"/>
        <v>240862800</v>
      </c>
    </row>
    <row r="3102" spans="1:15" x14ac:dyDescent="0.4">
      <c r="A3102">
        <v>3087</v>
      </c>
      <c r="B3102" s="63">
        <v>40884</v>
      </c>
      <c r="C3102" s="37">
        <v>125.839996</v>
      </c>
      <c r="D3102" s="37">
        <v>127.260002</v>
      </c>
      <c r="E3102" s="37">
        <v>124.970001</v>
      </c>
      <c r="F3102" s="37">
        <v>126.730003</v>
      </c>
      <c r="G3102" s="38">
        <v>237802500</v>
      </c>
      <c r="H3102" s="37">
        <v>100.789742</v>
      </c>
      <c r="I3102" s="41">
        <f t="shared" si="353"/>
        <v>0.79531081522976055</v>
      </c>
      <c r="J3102" s="41">
        <f t="shared" ca="1" si="354"/>
        <v>1</v>
      </c>
      <c r="K3102" s="37">
        <f t="shared" si="355"/>
        <v>100.08</v>
      </c>
      <c r="L3102" s="37">
        <f t="shared" si="356"/>
        <v>101.21</v>
      </c>
      <c r="M3102" s="37">
        <f t="shared" si="357"/>
        <v>99.39</v>
      </c>
      <c r="N3102" s="37">
        <f t="shared" si="358"/>
        <v>100.79</v>
      </c>
      <c r="O3102" s="38">
        <f t="shared" ca="1" si="359"/>
        <v>237802500</v>
      </c>
    </row>
    <row r="3103" spans="1:15" x14ac:dyDescent="0.4">
      <c r="A3103">
        <v>3088</v>
      </c>
      <c r="B3103" s="63">
        <v>40883</v>
      </c>
      <c r="C3103" s="37">
        <v>126.209999</v>
      </c>
      <c r="D3103" s="37">
        <v>127.110001</v>
      </c>
      <c r="E3103" s="37">
        <v>125.760002</v>
      </c>
      <c r="F3103" s="37">
        <v>126.260002</v>
      </c>
      <c r="G3103" s="38">
        <v>178842100</v>
      </c>
      <c r="H3103" s="37">
        <v>100.415947</v>
      </c>
      <c r="I3103" s="41">
        <f t="shared" si="353"/>
        <v>0.79531083010754267</v>
      </c>
      <c r="J3103" s="41">
        <f t="shared" ca="1" si="354"/>
        <v>1</v>
      </c>
      <c r="K3103" s="37">
        <f t="shared" si="355"/>
        <v>100.38</v>
      </c>
      <c r="L3103" s="37">
        <f t="shared" si="356"/>
        <v>101.09</v>
      </c>
      <c r="M3103" s="37">
        <f t="shared" si="357"/>
        <v>100.02</v>
      </c>
      <c r="N3103" s="37">
        <f t="shared" si="358"/>
        <v>100.42</v>
      </c>
      <c r="O3103" s="38">
        <f t="shared" ca="1" si="359"/>
        <v>178842100</v>
      </c>
    </row>
    <row r="3104" spans="1:15" x14ac:dyDescent="0.4">
      <c r="A3104">
        <v>3089</v>
      </c>
      <c r="B3104" s="63">
        <v>40882</v>
      </c>
      <c r="C3104" s="37">
        <v>126.839996</v>
      </c>
      <c r="D3104" s="37">
        <v>127.18</v>
      </c>
      <c r="E3104" s="37">
        <v>125.44000200000001</v>
      </c>
      <c r="F3104" s="37">
        <v>126.220001</v>
      </c>
      <c r="G3104" s="38">
        <v>225263900</v>
      </c>
      <c r="H3104" s="37">
        <v>100.38413199999999</v>
      </c>
      <c r="I3104" s="41">
        <f t="shared" si="353"/>
        <v>0.79531081607264442</v>
      </c>
      <c r="J3104" s="41">
        <f t="shared" ca="1" si="354"/>
        <v>1</v>
      </c>
      <c r="K3104" s="37">
        <f t="shared" si="355"/>
        <v>100.88</v>
      </c>
      <c r="L3104" s="37">
        <f t="shared" si="356"/>
        <v>101.15</v>
      </c>
      <c r="M3104" s="37">
        <f t="shared" si="357"/>
        <v>99.76</v>
      </c>
      <c r="N3104" s="37">
        <f t="shared" si="358"/>
        <v>100.38</v>
      </c>
      <c r="O3104" s="38">
        <f t="shared" ca="1" si="359"/>
        <v>225263900</v>
      </c>
    </row>
    <row r="3105" spans="1:15" x14ac:dyDescent="0.4">
      <c r="A3105">
        <v>3090</v>
      </c>
      <c r="B3105" s="63">
        <v>40879</v>
      </c>
      <c r="C3105" s="37">
        <v>126.120003</v>
      </c>
      <c r="D3105" s="37">
        <v>126.5</v>
      </c>
      <c r="E3105" s="37">
        <v>124.779999</v>
      </c>
      <c r="F3105" s="37">
        <v>124.860001</v>
      </c>
      <c r="G3105" s="38">
        <v>221109700</v>
      </c>
      <c r="H3105" s="37">
        <v>99.302504999999996</v>
      </c>
      <c r="I3105" s="41">
        <f t="shared" si="353"/>
        <v>0.79531078171303238</v>
      </c>
      <c r="J3105" s="41">
        <f t="shared" ca="1" si="354"/>
        <v>1</v>
      </c>
      <c r="K3105" s="37">
        <f t="shared" si="355"/>
        <v>100.3</v>
      </c>
      <c r="L3105" s="37">
        <f t="shared" si="356"/>
        <v>100.61</v>
      </c>
      <c r="M3105" s="37">
        <f t="shared" si="357"/>
        <v>99.24</v>
      </c>
      <c r="N3105" s="37">
        <f t="shared" si="358"/>
        <v>99.3</v>
      </c>
      <c r="O3105" s="38">
        <f t="shared" ca="1" si="359"/>
        <v>221109700</v>
      </c>
    </row>
    <row r="3106" spans="1:15" x14ac:dyDescent="0.4">
      <c r="A3106">
        <v>3091</v>
      </c>
      <c r="B3106" s="63">
        <v>40878</v>
      </c>
      <c r="C3106" s="37">
        <v>124.849998</v>
      </c>
      <c r="D3106" s="37">
        <v>125.639999</v>
      </c>
      <c r="E3106" s="37">
        <v>124.43</v>
      </c>
      <c r="F3106" s="37">
        <v>124.970001</v>
      </c>
      <c r="G3106" s="38">
        <v>176954800</v>
      </c>
      <c r="H3106" s="37">
        <v>99.389992000000007</v>
      </c>
      <c r="I3106" s="41">
        <f t="shared" si="353"/>
        <v>0.79531080423052902</v>
      </c>
      <c r="J3106" s="41">
        <f t="shared" ca="1" si="354"/>
        <v>1</v>
      </c>
      <c r="K3106" s="37">
        <f t="shared" si="355"/>
        <v>99.29</v>
      </c>
      <c r="L3106" s="37">
        <f t="shared" si="356"/>
        <v>99.92</v>
      </c>
      <c r="M3106" s="37">
        <f t="shared" si="357"/>
        <v>98.96</v>
      </c>
      <c r="N3106" s="37">
        <f t="shared" si="358"/>
        <v>99.39</v>
      </c>
      <c r="O3106" s="38">
        <f t="shared" ca="1" si="359"/>
        <v>176954800</v>
      </c>
    </row>
    <row r="3107" spans="1:15" x14ac:dyDescent="0.4">
      <c r="A3107">
        <v>3092</v>
      </c>
      <c r="B3107" s="63">
        <v>40877</v>
      </c>
      <c r="C3107" s="37">
        <v>123.489998</v>
      </c>
      <c r="D3107" s="37">
        <v>125.220001</v>
      </c>
      <c r="E3107" s="37">
        <v>120</v>
      </c>
      <c r="F3107" s="37">
        <v>124.989998</v>
      </c>
      <c r="G3107" s="38">
        <v>324439500</v>
      </c>
      <c r="H3107" s="37">
        <v>99.405936999999994</v>
      </c>
      <c r="I3107" s="41">
        <f t="shared" si="353"/>
        <v>0.7953111336156673</v>
      </c>
      <c r="J3107" s="41">
        <f t="shared" ca="1" si="354"/>
        <v>1</v>
      </c>
      <c r="K3107" s="37">
        <f t="shared" si="355"/>
        <v>98.21</v>
      </c>
      <c r="L3107" s="37">
        <f t="shared" si="356"/>
        <v>99.59</v>
      </c>
      <c r="M3107" s="37">
        <f t="shared" si="357"/>
        <v>95.44</v>
      </c>
      <c r="N3107" s="37">
        <f t="shared" si="358"/>
        <v>99.41</v>
      </c>
      <c r="O3107" s="38">
        <f t="shared" ca="1" si="359"/>
        <v>324439500</v>
      </c>
    </row>
    <row r="3108" spans="1:15" x14ac:dyDescent="0.4">
      <c r="A3108">
        <v>3093</v>
      </c>
      <c r="B3108" s="63">
        <v>40876</v>
      </c>
      <c r="C3108" s="37">
        <v>120.050003</v>
      </c>
      <c r="D3108" s="37">
        <v>121</v>
      </c>
      <c r="E3108" s="37">
        <v>119.610001</v>
      </c>
      <c r="F3108" s="37">
        <v>120.050003</v>
      </c>
      <c r="G3108" s="38">
        <v>199241500</v>
      </c>
      <c r="H3108" s="37">
        <v>95.477042999999995</v>
      </c>
      <c r="I3108" s="41">
        <f t="shared" si="353"/>
        <v>0.79531062568986355</v>
      </c>
      <c r="J3108" s="41">
        <f t="shared" ca="1" si="354"/>
        <v>1</v>
      </c>
      <c r="K3108" s="37">
        <f t="shared" si="355"/>
        <v>95.48</v>
      </c>
      <c r="L3108" s="37">
        <f t="shared" si="356"/>
        <v>96.23</v>
      </c>
      <c r="M3108" s="37">
        <f t="shared" si="357"/>
        <v>95.13</v>
      </c>
      <c r="N3108" s="37">
        <f t="shared" si="358"/>
        <v>95.48</v>
      </c>
      <c r="O3108" s="38">
        <f t="shared" ca="1" si="359"/>
        <v>199241500</v>
      </c>
    </row>
    <row r="3109" spans="1:15" x14ac:dyDescent="0.4">
      <c r="A3109">
        <v>3094</v>
      </c>
      <c r="B3109" s="63">
        <v>40875</v>
      </c>
      <c r="C3109" s="37">
        <v>119.540001</v>
      </c>
      <c r="D3109" s="37">
        <v>120.18</v>
      </c>
      <c r="E3109" s="37">
        <v>118.82</v>
      </c>
      <c r="F3109" s="37">
        <v>119.709999</v>
      </c>
      <c r="G3109" s="38">
        <v>210686000</v>
      </c>
      <c r="H3109" s="37">
        <v>95.206672999999995</v>
      </c>
      <c r="I3109" s="41">
        <f t="shared" si="353"/>
        <v>0.79531094975616867</v>
      </c>
      <c r="J3109" s="41">
        <f t="shared" ca="1" si="354"/>
        <v>1</v>
      </c>
      <c r="K3109" s="37">
        <f t="shared" si="355"/>
        <v>95.07</v>
      </c>
      <c r="L3109" s="37">
        <f t="shared" si="356"/>
        <v>95.58</v>
      </c>
      <c r="M3109" s="37">
        <f t="shared" si="357"/>
        <v>94.5</v>
      </c>
      <c r="N3109" s="37">
        <f t="shared" si="358"/>
        <v>95.21</v>
      </c>
      <c r="O3109" s="38">
        <f t="shared" ca="1" si="359"/>
        <v>210686000</v>
      </c>
    </row>
    <row r="3110" spans="1:15" x14ac:dyDescent="0.4">
      <c r="A3110">
        <v>3095</v>
      </c>
      <c r="B3110" s="63">
        <v>40872</v>
      </c>
      <c r="C3110" s="37">
        <v>116.379997</v>
      </c>
      <c r="D3110" s="37">
        <v>117.699997</v>
      </c>
      <c r="E3110" s="37">
        <v>116.199997</v>
      </c>
      <c r="F3110" s="37">
        <v>116.339996</v>
      </c>
      <c r="G3110" s="38">
        <v>99557000</v>
      </c>
      <c r="H3110" s="37">
        <v>92.526459000000003</v>
      </c>
      <c r="I3110" s="41">
        <f t="shared" si="353"/>
        <v>0.79531083188278606</v>
      </c>
      <c r="J3110" s="41">
        <f t="shared" ca="1" si="354"/>
        <v>1</v>
      </c>
      <c r="K3110" s="37">
        <f t="shared" si="355"/>
        <v>92.56</v>
      </c>
      <c r="L3110" s="37">
        <f t="shared" si="356"/>
        <v>93.61</v>
      </c>
      <c r="M3110" s="37">
        <f t="shared" si="357"/>
        <v>92.42</v>
      </c>
      <c r="N3110" s="37">
        <f t="shared" si="358"/>
        <v>92.53</v>
      </c>
      <c r="O3110" s="38">
        <f t="shared" ca="1" si="359"/>
        <v>99557000</v>
      </c>
    </row>
    <row r="3111" spans="1:15" x14ac:dyDescent="0.4">
      <c r="A3111">
        <v>3096</v>
      </c>
      <c r="B3111" s="63">
        <v>40870</v>
      </c>
      <c r="C3111" s="37">
        <v>118.07</v>
      </c>
      <c r="D3111" s="37">
        <v>119.19000200000001</v>
      </c>
      <c r="E3111" s="37">
        <v>116.55999799999999</v>
      </c>
      <c r="F3111" s="37">
        <v>116.55999799999999</v>
      </c>
      <c r="G3111" s="38">
        <v>224329100</v>
      </c>
      <c r="H3111" s="37">
        <v>92.701447000000002</v>
      </c>
      <c r="I3111" s="41">
        <f t="shared" si="353"/>
        <v>0.79531098653587839</v>
      </c>
      <c r="J3111" s="41">
        <f t="shared" ca="1" si="354"/>
        <v>1</v>
      </c>
      <c r="K3111" s="37">
        <f t="shared" si="355"/>
        <v>93.9</v>
      </c>
      <c r="L3111" s="37">
        <f t="shared" si="356"/>
        <v>94.79</v>
      </c>
      <c r="M3111" s="37">
        <f t="shared" si="357"/>
        <v>92.7</v>
      </c>
      <c r="N3111" s="37">
        <f t="shared" si="358"/>
        <v>92.7</v>
      </c>
      <c r="O3111" s="38">
        <f t="shared" ca="1" si="359"/>
        <v>224329100</v>
      </c>
    </row>
    <row r="3112" spans="1:15" x14ac:dyDescent="0.4">
      <c r="A3112">
        <v>3097</v>
      </c>
      <c r="B3112" s="63">
        <v>40869</v>
      </c>
      <c r="C3112" s="37">
        <v>119.400002</v>
      </c>
      <c r="D3112" s="37">
        <v>120.099998</v>
      </c>
      <c r="E3112" s="37">
        <v>118.519997</v>
      </c>
      <c r="F3112" s="37">
        <v>119.19000200000001</v>
      </c>
      <c r="G3112" s="38">
        <v>216494900</v>
      </c>
      <c r="H3112" s="37">
        <v>94.793105999999995</v>
      </c>
      <c r="I3112" s="41">
        <f t="shared" si="353"/>
        <v>0.79531088522005389</v>
      </c>
      <c r="J3112" s="41">
        <f t="shared" ca="1" si="354"/>
        <v>1</v>
      </c>
      <c r="K3112" s="37">
        <f t="shared" si="355"/>
        <v>94.96</v>
      </c>
      <c r="L3112" s="37">
        <f t="shared" si="356"/>
        <v>95.52</v>
      </c>
      <c r="M3112" s="37">
        <f t="shared" si="357"/>
        <v>94.26</v>
      </c>
      <c r="N3112" s="37">
        <f t="shared" si="358"/>
        <v>94.79</v>
      </c>
      <c r="O3112" s="38">
        <f t="shared" ca="1" si="359"/>
        <v>216494900</v>
      </c>
    </row>
    <row r="3113" spans="1:15" x14ac:dyDescent="0.4">
      <c r="A3113">
        <v>3098</v>
      </c>
      <c r="B3113" s="63">
        <v>40868</v>
      </c>
      <c r="C3113" s="37">
        <v>120.199997</v>
      </c>
      <c r="D3113" s="37">
        <v>120.349998</v>
      </c>
      <c r="E3113" s="37">
        <v>118.650002</v>
      </c>
      <c r="F3113" s="37">
        <v>119.660004</v>
      </c>
      <c r="G3113" s="38">
        <v>229611600</v>
      </c>
      <c r="H3113" s="37">
        <v>95.166923999999995</v>
      </c>
      <c r="I3113" s="41">
        <f t="shared" si="353"/>
        <v>0.7953110548115977</v>
      </c>
      <c r="J3113" s="41">
        <f t="shared" ca="1" si="354"/>
        <v>1</v>
      </c>
      <c r="K3113" s="37">
        <f t="shared" si="355"/>
        <v>95.6</v>
      </c>
      <c r="L3113" s="37">
        <f t="shared" si="356"/>
        <v>95.72</v>
      </c>
      <c r="M3113" s="37">
        <f t="shared" si="357"/>
        <v>94.36</v>
      </c>
      <c r="N3113" s="37">
        <f t="shared" si="358"/>
        <v>95.17</v>
      </c>
      <c r="O3113" s="38">
        <f t="shared" ca="1" si="359"/>
        <v>229611600</v>
      </c>
    </row>
    <row r="3114" spans="1:15" x14ac:dyDescent="0.4">
      <c r="A3114">
        <v>3099</v>
      </c>
      <c r="B3114" s="63">
        <v>40865</v>
      </c>
      <c r="C3114" s="37">
        <v>122.5</v>
      </c>
      <c r="D3114" s="37">
        <v>122.75</v>
      </c>
      <c r="E3114" s="37">
        <v>121.470001</v>
      </c>
      <c r="F3114" s="37">
        <v>121.980003</v>
      </c>
      <c r="G3114" s="38">
        <v>215580400</v>
      </c>
      <c r="H3114" s="37">
        <v>97.012009000000006</v>
      </c>
      <c r="I3114" s="41">
        <f t="shared" si="353"/>
        <v>0.7953107608957839</v>
      </c>
      <c r="J3114" s="41">
        <f t="shared" ca="1" si="354"/>
        <v>1</v>
      </c>
      <c r="K3114" s="37">
        <f t="shared" si="355"/>
        <v>97.43</v>
      </c>
      <c r="L3114" s="37">
        <f t="shared" si="356"/>
        <v>97.62</v>
      </c>
      <c r="M3114" s="37">
        <f t="shared" si="357"/>
        <v>96.61</v>
      </c>
      <c r="N3114" s="37">
        <f t="shared" si="358"/>
        <v>97.01</v>
      </c>
      <c r="O3114" s="38">
        <f t="shared" ca="1" si="359"/>
        <v>215580400</v>
      </c>
    </row>
    <row r="3115" spans="1:15" x14ac:dyDescent="0.4">
      <c r="A3115">
        <v>3100</v>
      </c>
      <c r="B3115" s="63">
        <v>40864</v>
      </c>
      <c r="C3115" s="37">
        <v>123.849998</v>
      </c>
      <c r="D3115" s="37">
        <v>124.160004</v>
      </c>
      <c r="E3115" s="37">
        <v>121.230003</v>
      </c>
      <c r="F3115" s="37">
        <v>122.110001</v>
      </c>
      <c r="G3115" s="38">
        <v>331219600</v>
      </c>
      <c r="H3115" s="37">
        <v>97.115409999999997</v>
      </c>
      <c r="I3115" s="41">
        <f t="shared" si="353"/>
        <v>0.79531086073777035</v>
      </c>
      <c r="J3115" s="41">
        <f t="shared" ca="1" si="354"/>
        <v>1</v>
      </c>
      <c r="K3115" s="37">
        <f t="shared" si="355"/>
        <v>98.5</v>
      </c>
      <c r="L3115" s="37">
        <f t="shared" si="356"/>
        <v>98.75</v>
      </c>
      <c r="M3115" s="37">
        <f t="shared" si="357"/>
        <v>96.42</v>
      </c>
      <c r="N3115" s="37">
        <f t="shared" si="358"/>
        <v>97.12</v>
      </c>
      <c r="O3115" s="38">
        <f t="shared" ca="1" si="359"/>
        <v>331219600</v>
      </c>
    </row>
    <row r="3116" spans="1:15" x14ac:dyDescent="0.4">
      <c r="A3116">
        <v>3101</v>
      </c>
      <c r="B3116" s="63">
        <v>40863</v>
      </c>
      <c r="C3116" s="37">
        <v>124.80999799999999</v>
      </c>
      <c r="D3116" s="37">
        <v>126.339996</v>
      </c>
      <c r="E3116" s="37">
        <v>123.900002</v>
      </c>
      <c r="F3116" s="37">
        <v>124.08000199999999</v>
      </c>
      <c r="G3116" s="38">
        <v>235782500</v>
      </c>
      <c r="H3116" s="37">
        <v>98.682181999999997</v>
      </c>
      <c r="I3116" s="41">
        <f t="shared" si="353"/>
        <v>0.79531093173257683</v>
      </c>
      <c r="J3116" s="41">
        <f t="shared" ca="1" si="354"/>
        <v>1</v>
      </c>
      <c r="K3116" s="37">
        <f t="shared" si="355"/>
        <v>99.26</v>
      </c>
      <c r="L3116" s="37">
        <f t="shared" si="356"/>
        <v>100.48</v>
      </c>
      <c r="M3116" s="37">
        <f t="shared" si="357"/>
        <v>98.54</v>
      </c>
      <c r="N3116" s="37">
        <f t="shared" si="358"/>
        <v>98.68</v>
      </c>
      <c r="O3116" s="38">
        <f t="shared" ca="1" si="359"/>
        <v>235782500</v>
      </c>
    </row>
    <row r="3117" spans="1:15" x14ac:dyDescent="0.4">
      <c r="A3117">
        <v>3102</v>
      </c>
      <c r="B3117" s="63">
        <v>40862</v>
      </c>
      <c r="C3117" s="37">
        <v>125.16999800000001</v>
      </c>
      <c r="D3117" s="37">
        <v>126.75</v>
      </c>
      <c r="E3117" s="37">
        <v>124.720001</v>
      </c>
      <c r="F3117" s="37">
        <v>126.08000199999999</v>
      </c>
      <c r="G3117" s="38">
        <v>184709400</v>
      </c>
      <c r="H3117" s="37">
        <v>100.27278099999999</v>
      </c>
      <c r="I3117" s="41">
        <f t="shared" si="353"/>
        <v>0.79531075039164423</v>
      </c>
      <c r="J3117" s="41">
        <f t="shared" ca="1" si="354"/>
        <v>1</v>
      </c>
      <c r="K3117" s="37">
        <f t="shared" si="355"/>
        <v>99.55</v>
      </c>
      <c r="L3117" s="37">
        <f t="shared" si="356"/>
        <v>100.81</v>
      </c>
      <c r="M3117" s="37">
        <f t="shared" si="357"/>
        <v>99.19</v>
      </c>
      <c r="N3117" s="37">
        <f t="shared" si="358"/>
        <v>100.27</v>
      </c>
      <c r="O3117" s="38">
        <f t="shared" ca="1" si="359"/>
        <v>184709400</v>
      </c>
    </row>
    <row r="3118" spans="1:15" x14ac:dyDescent="0.4">
      <c r="A3118">
        <v>3103</v>
      </c>
      <c r="B3118" s="63">
        <v>40861</v>
      </c>
      <c r="C3118" s="37">
        <v>126.19000200000001</v>
      </c>
      <c r="D3118" s="37">
        <v>127.449997</v>
      </c>
      <c r="E3118" s="37">
        <v>124.91999800000001</v>
      </c>
      <c r="F3118" s="37">
        <v>125.459999</v>
      </c>
      <c r="G3118" s="38">
        <v>159258300</v>
      </c>
      <c r="H3118" s="37">
        <v>99.779694000000006</v>
      </c>
      <c r="I3118" s="41">
        <f t="shared" si="353"/>
        <v>0.79531081456488784</v>
      </c>
      <c r="J3118" s="41">
        <f t="shared" ca="1" si="354"/>
        <v>1</v>
      </c>
      <c r="K3118" s="37">
        <f t="shared" si="355"/>
        <v>100.36</v>
      </c>
      <c r="L3118" s="37">
        <f t="shared" si="356"/>
        <v>101.36</v>
      </c>
      <c r="M3118" s="37">
        <f t="shared" si="357"/>
        <v>99.35</v>
      </c>
      <c r="N3118" s="37">
        <f t="shared" si="358"/>
        <v>99.78</v>
      </c>
      <c r="O3118" s="38">
        <f t="shared" ca="1" si="359"/>
        <v>159258300</v>
      </c>
    </row>
    <row r="3119" spans="1:15" x14ac:dyDescent="0.4">
      <c r="A3119">
        <v>3104</v>
      </c>
      <c r="B3119" s="63">
        <v>40858</v>
      </c>
      <c r="C3119" s="37">
        <v>125.83000199999999</v>
      </c>
      <c r="D3119" s="37">
        <v>126.989998</v>
      </c>
      <c r="E3119" s="37">
        <v>125.790001</v>
      </c>
      <c r="F3119" s="37">
        <v>126.660004</v>
      </c>
      <c r="G3119" s="38">
        <v>189924400</v>
      </c>
      <c r="H3119" s="37">
        <v>100.734047</v>
      </c>
      <c r="I3119" s="41">
        <f t="shared" si="353"/>
        <v>0.79531062544416153</v>
      </c>
      <c r="J3119" s="41">
        <f t="shared" ca="1" si="354"/>
        <v>1</v>
      </c>
      <c r="K3119" s="37">
        <f t="shared" si="355"/>
        <v>100.07</v>
      </c>
      <c r="L3119" s="37">
        <f t="shared" si="356"/>
        <v>101</v>
      </c>
      <c r="M3119" s="37">
        <f t="shared" si="357"/>
        <v>100.04</v>
      </c>
      <c r="N3119" s="37">
        <f t="shared" si="358"/>
        <v>100.73</v>
      </c>
      <c r="O3119" s="38">
        <f t="shared" ca="1" si="359"/>
        <v>189924400</v>
      </c>
    </row>
    <row r="3120" spans="1:15" x14ac:dyDescent="0.4">
      <c r="A3120">
        <v>3105</v>
      </c>
      <c r="B3120" s="63">
        <v>40857</v>
      </c>
      <c r="C3120" s="37">
        <v>124.790001</v>
      </c>
      <c r="D3120" s="37">
        <v>124.94000200000001</v>
      </c>
      <c r="E3120" s="37">
        <v>123.019997</v>
      </c>
      <c r="F3120" s="37">
        <v>124.32</v>
      </c>
      <c r="G3120" s="38">
        <v>231866500</v>
      </c>
      <c r="H3120" s="37">
        <v>98.873039000000006</v>
      </c>
      <c r="I3120" s="41">
        <f t="shared" si="353"/>
        <v>0.7953108027670529</v>
      </c>
      <c r="J3120" s="41">
        <f t="shared" ca="1" si="354"/>
        <v>1</v>
      </c>
      <c r="K3120" s="37">
        <f t="shared" si="355"/>
        <v>99.25</v>
      </c>
      <c r="L3120" s="37">
        <f t="shared" si="356"/>
        <v>99.37</v>
      </c>
      <c r="M3120" s="37">
        <f t="shared" si="357"/>
        <v>97.84</v>
      </c>
      <c r="N3120" s="37">
        <f t="shared" si="358"/>
        <v>98.87</v>
      </c>
      <c r="O3120" s="38">
        <f t="shared" ca="1" si="359"/>
        <v>231866500</v>
      </c>
    </row>
    <row r="3121" spans="1:15" x14ac:dyDescent="0.4">
      <c r="A3121">
        <v>3106</v>
      </c>
      <c r="B3121" s="63">
        <v>40856</v>
      </c>
      <c r="C3121" s="37">
        <v>124.889999</v>
      </c>
      <c r="D3121" s="37">
        <v>125.800003</v>
      </c>
      <c r="E3121" s="37">
        <v>122.860001</v>
      </c>
      <c r="F3121" s="37">
        <v>123.160004</v>
      </c>
      <c r="G3121" s="38">
        <v>337982000</v>
      </c>
      <c r="H3121" s="37">
        <v>97.950492999999994</v>
      </c>
      <c r="I3121" s="41">
        <f t="shared" si="353"/>
        <v>0.79531089492332263</v>
      </c>
      <c r="J3121" s="41">
        <f t="shared" ca="1" si="354"/>
        <v>1</v>
      </c>
      <c r="K3121" s="37">
        <f t="shared" si="355"/>
        <v>99.33</v>
      </c>
      <c r="L3121" s="37">
        <f t="shared" si="356"/>
        <v>100.05</v>
      </c>
      <c r="M3121" s="37">
        <f t="shared" si="357"/>
        <v>97.71</v>
      </c>
      <c r="N3121" s="37">
        <f t="shared" si="358"/>
        <v>97.95</v>
      </c>
      <c r="O3121" s="38">
        <f t="shared" ca="1" si="359"/>
        <v>337982000</v>
      </c>
    </row>
    <row r="3122" spans="1:15" x14ac:dyDescent="0.4">
      <c r="A3122">
        <v>3107</v>
      </c>
      <c r="B3122" s="63">
        <v>40855</v>
      </c>
      <c r="C3122" s="37">
        <v>126.91999800000001</v>
      </c>
      <c r="D3122" s="37">
        <v>128.020004</v>
      </c>
      <c r="E3122" s="37">
        <v>125.709999</v>
      </c>
      <c r="F3122" s="37">
        <v>127.879997</v>
      </c>
      <c r="G3122" s="38">
        <v>224426300</v>
      </c>
      <c r="H3122" s="37">
        <v>101.70433</v>
      </c>
      <c r="I3122" s="41">
        <f t="shared" si="353"/>
        <v>0.79531070054685715</v>
      </c>
      <c r="J3122" s="41">
        <f t="shared" ca="1" si="354"/>
        <v>1</v>
      </c>
      <c r="K3122" s="37">
        <f t="shared" si="355"/>
        <v>100.94</v>
      </c>
      <c r="L3122" s="37">
        <f t="shared" si="356"/>
        <v>101.82</v>
      </c>
      <c r="M3122" s="37">
        <f t="shared" si="357"/>
        <v>99.98</v>
      </c>
      <c r="N3122" s="37">
        <f t="shared" si="358"/>
        <v>101.7</v>
      </c>
      <c r="O3122" s="38">
        <f t="shared" ca="1" si="359"/>
        <v>224426300</v>
      </c>
    </row>
    <row r="3123" spans="1:15" x14ac:dyDescent="0.4">
      <c r="A3123">
        <v>3108</v>
      </c>
      <c r="B3123" s="63">
        <v>40854</v>
      </c>
      <c r="C3123" s="37">
        <v>125.389999</v>
      </c>
      <c r="D3123" s="37">
        <v>126.389999</v>
      </c>
      <c r="E3123" s="37">
        <v>124.199997</v>
      </c>
      <c r="F3123" s="37">
        <v>126.260002</v>
      </c>
      <c r="G3123" s="38">
        <v>196617200</v>
      </c>
      <c r="H3123" s="37">
        <v>100.415947</v>
      </c>
      <c r="I3123" s="41">
        <f t="shared" si="353"/>
        <v>0.79531083010754267</v>
      </c>
      <c r="J3123" s="41">
        <f t="shared" ca="1" si="354"/>
        <v>1</v>
      </c>
      <c r="K3123" s="37">
        <f t="shared" si="355"/>
        <v>99.72</v>
      </c>
      <c r="L3123" s="37">
        <f t="shared" si="356"/>
        <v>100.52</v>
      </c>
      <c r="M3123" s="37">
        <f t="shared" si="357"/>
        <v>98.78</v>
      </c>
      <c r="N3123" s="37">
        <f t="shared" si="358"/>
        <v>100.42</v>
      </c>
      <c r="O3123" s="38">
        <f t="shared" ca="1" si="359"/>
        <v>196617200</v>
      </c>
    </row>
    <row r="3124" spans="1:15" x14ac:dyDescent="0.4">
      <c r="A3124">
        <v>3109</v>
      </c>
      <c r="B3124" s="63">
        <v>40851</v>
      </c>
      <c r="C3124" s="37">
        <v>125.230003</v>
      </c>
      <c r="D3124" s="37">
        <v>125.699997</v>
      </c>
      <c r="E3124" s="37">
        <v>124.010002</v>
      </c>
      <c r="F3124" s="37">
        <v>125.480003</v>
      </c>
      <c r="G3124" s="38">
        <v>249401600</v>
      </c>
      <c r="H3124" s="37">
        <v>99.795578000000006</v>
      </c>
      <c r="I3124" s="41">
        <f t="shared" si="353"/>
        <v>0.79531061216184384</v>
      </c>
      <c r="J3124" s="41">
        <f t="shared" ca="1" si="354"/>
        <v>1</v>
      </c>
      <c r="K3124" s="37">
        <f t="shared" si="355"/>
        <v>99.6</v>
      </c>
      <c r="L3124" s="37">
        <f t="shared" si="356"/>
        <v>99.97</v>
      </c>
      <c r="M3124" s="37">
        <f t="shared" si="357"/>
        <v>98.63</v>
      </c>
      <c r="N3124" s="37">
        <f t="shared" si="358"/>
        <v>99.8</v>
      </c>
      <c r="O3124" s="38">
        <f t="shared" ca="1" si="359"/>
        <v>249401600</v>
      </c>
    </row>
    <row r="3125" spans="1:15" x14ac:dyDescent="0.4">
      <c r="A3125">
        <v>3110</v>
      </c>
      <c r="B3125" s="63">
        <v>40850</v>
      </c>
      <c r="C3125" s="37">
        <v>125.269997</v>
      </c>
      <c r="D3125" s="37">
        <v>126.5</v>
      </c>
      <c r="E3125" s="37">
        <v>123.599998</v>
      </c>
      <c r="F3125" s="37">
        <v>126.25</v>
      </c>
      <c r="G3125" s="38">
        <v>291174800</v>
      </c>
      <c r="H3125" s="37">
        <v>100.407982</v>
      </c>
      <c r="I3125" s="41">
        <f t="shared" si="353"/>
        <v>0.79531074851485151</v>
      </c>
      <c r="J3125" s="41">
        <f t="shared" ca="1" si="354"/>
        <v>1</v>
      </c>
      <c r="K3125" s="37">
        <f t="shared" si="355"/>
        <v>99.63</v>
      </c>
      <c r="L3125" s="37">
        <f t="shared" si="356"/>
        <v>100.61</v>
      </c>
      <c r="M3125" s="37">
        <f t="shared" si="357"/>
        <v>98.3</v>
      </c>
      <c r="N3125" s="37">
        <f t="shared" si="358"/>
        <v>100.41</v>
      </c>
      <c r="O3125" s="38">
        <f t="shared" ca="1" si="359"/>
        <v>291174800</v>
      </c>
    </row>
    <row r="3126" spans="1:15" x14ac:dyDescent="0.4">
      <c r="A3126">
        <v>3111</v>
      </c>
      <c r="B3126" s="63">
        <v>40849</v>
      </c>
      <c r="C3126" s="37">
        <v>123.83000199999999</v>
      </c>
      <c r="D3126" s="37">
        <v>124.400002</v>
      </c>
      <c r="E3126" s="37">
        <v>122.790001</v>
      </c>
      <c r="F3126" s="37">
        <v>123.989998</v>
      </c>
      <c r="G3126" s="38">
        <v>244717600</v>
      </c>
      <c r="H3126" s="37">
        <v>98.610611000000006</v>
      </c>
      <c r="I3126" s="41">
        <f t="shared" si="353"/>
        <v>0.79531101371579993</v>
      </c>
      <c r="J3126" s="41">
        <f t="shared" ca="1" si="354"/>
        <v>1</v>
      </c>
      <c r="K3126" s="37">
        <f t="shared" si="355"/>
        <v>98.48</v>
      </c>
      <c r="L3126" s="37">
        <f t="shared" si="356"/>
        <v>98.94</v>
      </c>
      <c r="M3126" s="37">
        <f t="shared" si="357"/>
        <v>97.66</v>
      </c>
      <c r="N3126" s="37">
        <f t="shared" si="358"/>
        <v>98.61</v>
      </c>
      <c r="O3126" s="38">
        <f t="shared" ca="1" si="359"/>
        <v>244717600</v>
      </c>
    </row>
    <row r="3127" spans="1:15" x14ac:dyDescent="0.4">
      <c r="A3127">
        <v>3112</v>
      </c>
      <c r="B3127" s="63">
        <v>40848</v>
      </c>
      <c r="C3127" s="37">
        <v>122.029999</v>
      </c>
      <c r="D3127" s="37">
        <v>123.510002</v>
      </c>
      <c r="E3127" s="37">
        <v>121.519997</v>
      </c>
      <c r="F3127" s="37">
        <v>122</v>
      </c>
      <c r="G3127" s="38">
        <v>416565800</v>
      </c>
      <c r="H3127" s="37">
        <v>97.027939000000003</v>
      </c>
      <c r="I3127" s="41">
        <f t="shared" si="353"/>
        <v>0.79531097540983609</v>
      </c>
      <c r="J3127" s="41">
        <f t="shared" ca="1" si="354"/>
        <v>1</v>
      </c>
      <c r="K3127" s="37">
        <f t="shared" si="355"/>
        <v>97.05</v>
      </c>
      <c r="L3127" s="37">
        <f t="shared" si="356"/>
        <v>98.23</v>
      </c>
      <c r="M3127" s="37">
        <f t="shared" si="357"/>
        <v>96.65</v>
      </c>
      <c r="N3127" s="37">
        <f t="shared" si="358"/>
        <v>97.03</v>
      </c>
      <c r="O3127" s="38">
        <f t="shared" ca="1" si="359"/>
        <v>416565800</v>
      </c>
    </row>
    <row r="3128" spans="1:15" x14ac:dyDescent="0.4">
      <c r="A3128">
        <v>3113</v>
      </c>
      <c r="B3128" s="63">
        <v>40847</v>
      </c>
      <c r="C3128" s="37">
        <v>127.160004</v>
      </c>
      <c r="D3128" s="37">
        <v>128.61999499999999</v>
      </c>
      <c r="E3128" s="37">
        <v>125.32</v>
      </c>
      <c r="F3128" s="37">
        <v>125.5</v>
      </c>
      <c r="G3128" s="38">
        <v>228146700</v>
      </c>
      <c r="H3128" s="37">
        <v>99.811501000000007</v>
      </c>
      <c r="I3128" s="41">
        <f t="shared" si="353"/>
        <v>0.79531076494023911</v>
      </c>
      <c r="J3128" s="41">
        <f t="shared" ca="1" si="354"/>
        <v>1</v>
      </c>
      <c r="K3128" s="37">
        <f t="shared" si="355"/>
        <v>101.13</v>
      </c>
      <c r="L3128" s="37">
        <f t="shared" si="356"/>
        <v>102.29</v>
      </c>
      <c r="M3128" s="37">
        <f t="shared" si="357"/>
        <v>99.67</v>
      </c>
      <c r="N3128" s="37">
        <f t="shared" si="358"/>
        <v>99.81</v>
      </c>
      <c r="O3128" s="38">
        <f t="shared" ca="1" si="359"/>
        <v>228146700</v>
      </c>
    </row>
    <row r="3129" spans="1:15" x14ac:dyDescent="0.4">
      <c r="A3129">
        <v>3114</v>
      </c>
      <c r="B3129" s="63">
        <v>40844</v>
      </c>
      <c r="C3129" s="37">
        <v>128</v>
      </c>
      <c r="D3129" s="37">
        <v>128.85000600000001</v>
      </c>
      <c r="E3129" s="37">
        <v>127.800003</v>
      </c>
      <c r="F3129" s="37">
        <v>128.60000600000001</v>
      </c>
      <c r="G3129" s="38">
        <v>225906500</v>
      </c>
      <c r="H3129" s="37">
        <v>102.276985</v>
      </c>
      <c r="I3129" s="41">
        <f t="shared" si="353"/>
        <v>0.79531088824365992</v>
      </c>
      <c r="J3129" s="41">
        <f t="shared" ca="1" si="354"/>
        <v>1</v>
      </c>
      <c r="K3129" s="37">
        <f t="shared" si="355"/>
        <v>101.8</v>
      </c>
      <c r="L3129" s="37">
        <f t="shared" si="356"/>
        <v>102.48</v>
      </c>
      <c r="M3129" s="37">
        <f t="shared" si="357"/>
        <v>101.64</v>
      </c>
      <c r="N3129" s="37">
        <f t="shared" si="358"/>
        <v>102.28</v>
      </c>
      <c r="O3129" s="38">
        <f t="shared" ca="1" si="359"/>
        <v>225906500</v>
      </c>
    </row>
    <row r="3130" spans="1:15" x14ac:dyDescent="0.4">
      <c r="A3130">
        <v>3115</v>
      </c>
      <c r="B3130" s="63">
        <v>40843</v>
      </c>
      <c r="C3130" s="37">
        <v>127.629997</v>
      </c>
      <c r="D3130" s="37">
        <v>129.41999799999999</v>
      </c>
      <c r="E3130" s="37">
        <v>126.610001</v>
      </c>
      <c r="F3130" s="37">
        <v>128.63000500000001</v>
      </c>
      <c r="G3130" s="38">
        <v>393220200</v>
      </c>
      <c r="H3130" s="37">
        <v>102.30085</v>
      </c>
      <c r="I3130" s="41">
        <f t="shared" si="353"/>
        <v>0.79531093853257639</v>
      </c>
      <c r="J3130" s="41">
        <f t="shared" ca="1" si="354"/>
        <v>1</v>
      </c>
      <c r="K3130" s="37">
        <f t="shared" si="355"/>
        <v>101.51</v>
      </c>
      <c r="L3130" s="37">
        <f t="shared" si="356"/>
        <v>102.93</v>
      </c>
      <c r="M3130" s="37">
        <f t="shared" si="357"/>
        <v>100.69</v>
      </c>
      <c r="N3130" s="37">
        <f t="shared" si="358"/>
        <v>102.3</v>
      </c>
      <c r="O3130" s="38">
        <f t="shared" ca="1" si="359"/>
        <v>393220200</v>
      </c>
    </row>
    <row r="3131" spans="1:15" x14ac:dyDescent="0.4">
      <c r="A3131">
        <v>3116</v>
      </c>
      <c r="B3131" s="63">
        <v>40842</v>
      </c>
      <c r="C3131" s="37">
        <v>124.349998</v>
      </c>
      <c r="D3131" s="37">
        <v>124.769997</v>
      </c>
      <c r="E3131" s="37">
        <v>122.209999</v>
      </c>
      <c r="F3131" s="37">
        <v>124.300003</v>
      </c>
      <c r="G3131" s="38">
        <v>289053800</v>
      </c>
      <c r="H3131" s="37">
        <v>98.857155000000006</v>
      </c>
      <c r="I3131" s="41">
        <f t="shared" si="353"/>
        <v>0.79531096230142495</v>
      </c>
      <c r="J3131" s="41">
        <f t="shared" ca="1" si="354"/>
        <v>1</v>
      </c>
      <c r="K3131" s="37">
        <f t="shared" si="355"/>
        <v>98.9</v>
      </c>
      <c r="L3131" s="37">
        <f t="shared" si="356"/>
        <v>99.23</v>
      </c>
      <c r="M3131" s="37">
        <f t="shared" si="357"/>
        <v>97.19</v>
      </c>
      <c r="N3131" s="37">
        <f t="shared" si="358"/>
        <v>98.86</v>
      </c>
      <c r="O3131" s="38">
        <f t="shared" ca="1" si="359"/>
        <v>289053800</v>
      </c>
    </row>
    <row r="3132" spans="1:15" x14ac:dyDescent="0.4">
      <c r="A3132">
        <v>3117</v>
      </c>
      <c r="B3132" s="63">
        <v>40841</v>
      </c>
      <c r="C3132" s="37">
        <v>124.889999</v>
      </c>
      <c r="D3132" s="37">
        <v>124.949997</v>
      </c>
      <c r="E3132" s="37">
        <v>122.779999</v>
      </c>
      <c r="F3132" s="37">
        <v>123.050003</v>
      </c>
      <c r="G3132" s="38">
        <v>268596800</v>
      </c>
      <c r="H3132" s="37">
        <v>97.863028999999997</v>
      </c>
      <c r="I3132" s="41">
        <f t="shared" si="353"/>
        <v>0.79531106553487851</v>
      </c>
      <c r="J3132" s="41">
        <f t="shared" ca="1" si="354"/>
        <v>1</v>
      </c>
      <c r="K3132" s="37">
        <f t="shared" si="355"/>
        <v>99.33</v>
      </c>
      <c r="L3132" s="37">
        <f t="shared" si="356"/>
        <v>99.37</v>
      </c>
      <c r="M3132" s="37">
        <f t="shared" si="357"/>
        <v>97.65</v>
      </c>
      <c r="N3132" s="37">
        <f t="shared" si="358"/>
        <v>97.86</v>
      </c>
      <c r="O3132" s="38">
        <f t="shared" ca="1" si="359"/>
        <v>268596800</v>
      </c>
    </row>
    <row r="3133" spans="1:15" x14ac:dyDescent="0.4">
      <c r="A3133">
        <v>3118</v>
      </c>
      <c r="B3133" s="63">
        <v>40840</v>
      </c>
      <c r="C3133" s="37">
        <v>124.16999800000001</v>
      </c>
      <c r="D3133" s="37">
        <v>125.800003</v>
      </c>
      <c r="E3133" s="37">
        <v>124.05999799999999</v>
      </c>
      <c r="F3133" s="37">
        <v>125.489998</v>
      </c>
      <c r="G3133" s="38">
        <v>203215600</v>
      </c>
      <c r="H3133" s="37">
        <v>99.803557999999995</v>
      </c>
      <c r="I3133" s="41">
        <f t="shared" si="353"/>
        <v>0.79531085816098268</v>
      </c>
      <c r="J3133" s="41">
        <f t="shared" ca="1" si="354"/>
        <v>1</v>
      </c>
      <c r="K3133" s="37">
        <f t="shared" si="355"/>
        <v>98.75</v>
      </c>
      <c r="L3133" s="37">
        <f t="shared" si="356"/>
        <v>100.05</v>
      </c>
      <c r="M3133" s="37">
        <f t="shared" si="357"/>
        <v>98.67</v>
      </c>
      <c r="N3133" s="37">
        <f t="shared" si="358"/>
        <v>99.8</v>
      </c>
      <c r="O3133" s="38">
        <f t="shared" ca="1" si="359"/>
        <v>203215600</v>
      </c>
    </row>
    <row r="3134" spans="1:15" x14ac:dyDescent="0.4">
      <c r="A3134">
        <v>3119</v>
      </c>
      <c r="B3134" s="63">
        <v>40837</v>
      </c>
      <c r="C3134" s="37">
        <v>123.089996</v>
      </c>
      <c r="D3134" s="37">
        <v>124.120003</v>
      </c>
      <c r="E3134" s="37">
        <v>122.720001</v>
      </c>
      <c r="F3134" s="37">
        <v>123.970001</v>
      </c>
      <c r="G3134" s="38">
        <v>278999400</v>
      </c>
      <c r="H3134" s="37">
        <v>98.594680999999994</v>
      </c>
      <c r="I3134" s="41">
        <f t="shared" si="353"/>
        <v>0.79531080265136078</v>
      </c>
      <c r="J3134" s="41">
        <f t="shared" ca="1" si="354"/>
        <v>1</v>
      </c>
      <c r="K3134" s="37">
        <f t="shared" si="355"/>
        <v>97.89</v>
      </c>
      <c r="L3134" s="37">
        <f t="shared" si="356"/>
        <v>98.71</v>
      </c>
      <c r="M3134" s="37">
        <f t="shared" si="357"/>
        <v>97.6</v>
      </c>
      <c r="N3134" s="37">
        <f t="shared" si="358"/>
        <v>98.59</v>
      </c>
      <c r="O3134" s="38">
        <f t="shared" ca="1" si="359"/>
        <v>278999400</v>
      </c>
    </row>
    <row r="3135" spans="1:15" x14ac:dyDescent="0.4">
      <c r="A3135">
        <v>3120</v>
      </c>
      <c r="B3135" s="63">
        <v>40836</v>
      </c>
      <c r="C3135" s="37">
        <v>121.43</v>
      </c>
      <c r="D3135" s="37">
        <v>122.099998</v>
      </c>
      <c r="E3135" s="37">
        <v>119.82</v>
      </c>
      <c r="F3135" s="37">
        <v>121.660004</v>
      </c>
      <c r="G3135" s="38">
        <v>262075600</v>
      </c>
      <c r="H3135" s="37">
        <v>96.757499999999993</v>
      </c>
      <c r="I3135" s="41">
        <f t="shared" si="353"/>
        <v>0.79531067580763837</v>
      </c>
      <c r="J3135" s="41">
        <f t="shared" ca="1" si="354"/>
        <v>1</v>
      </c>
      <c r="K3135" s="37">
        <f t="shared" si="355"/>
        <v>96.57</v>
      </c>
      <c r="L3135" s="37">
        <f t="shared" si="356"/>
        <v>97.11</v>
      </c>
      <c r="M3135" s="37">
        <f t="shared" si="357"/>
        <v>95.29</v>
      </c>
      <c r="N3135" s="37">
        <f t="shared" si="358"/>
        <v>96.76</v>
      </c>
      <c r="O3135" s="38">
        <f t="shared" ca="1" si="359"/>
        <v>262075600</v>
      </c>
    </row>
    <row r="3136" spans="1:15" x14ac:dyDescent="0.4">
      <c r="A3136">
        <v>3121</v>
      </c>
      <c r="B3136" s="63">
        <v>40835</v>
      </c>
      <c r="C3136" s="37">
        <v>122.379997</v>
      </c>
      <c r="D3136" s="37">
        <v>123.08000199999999</v>
      </c>
      <c r="E3136" s="37">
        <v>120.709999</v>
      </c>
      <c r="F3136" s="37">
        <v>121.129997</v>
      </c>
      <c r="G3136" s="38">
        <v>226601300</v>
      </c>
      <c r="H3136" s="37">
        <v>96.335982999999999</v>
      </c>
      <c r="I3136" s="41">
        <f t="shared" si="353"/>
        <v>0.79531070243483948</v>
      </c>
      <c r="J3136" s="41">
        <f t="shared" ca="1" si="354"/>
        <v>1</v>
      </c>
      <c r="K3136" s="37">
        <f t="shared" si="355"/>
        <v>97.33</v>
      </c>
      <c r="L3136" s="37">
        <f t="shared" si="356"/>
        <v>97.89</v>
      </c>
      <c r="M3136" s="37">
        <f t="shared" si="357"/>
        <v>96</v>
      </c>
      <c r="N3136" s="37">
        <f t="shared" si="358"/>
        <v>96.34</v>
      </c>
      <c r="O3136" s="38">
        <f t="shared" ca="1" si="359"/>
        <v>226601300</v>
      </c>
    </row>
    <row r="3137" spans="1:15" x14ac:dyDescent="0.4">
      <c r="A3137">
        <v>3122</v>
      </c>
      <c r="B3137" s="63">
        <v>40834</v>
      </c>
      <c r="C3137" s="37">
        <v>120.139999</v>
      </c>
      <c r="D3137" s="37">
        <v>123.5</v>
      </c>
      <c r="E3137" s="37">
        <v>119.199997</v>
      </c>
      <c r="F3137" s="37">
        <v>122.58000199999999</v>
      </c>
      <c r="G3137" s="38">
        <v>318857900</v>
      </c>
      <c r="H3137" s="37">
        <v>97.489197000000004</v>
      </c>
      <c r="I3137" s="41">
        <f t="shared" si="353"/>
        <v>0.79531077997535038</v>
      </c>
      <c r="J3137" s="41">
        <f t="shared" ca="1" si="354"/>
        <v>1</v>
      </c>
      <c r="K3137" s="37">
        <f t="shared" si="355"/>
        <v>95.55</v>
      </c>
      <c r="L3137" s="37">
        <f t="shared" si="356"/>
        <v>98.22</v>
      </c>
      <c r="M3137" s="37">
        <f t="shared" si="357"/>
        <v>94.8</v>
      </c>
      <c r="N3137" s="37">
        <f t="shared" si="358"/>
        <v>97.49</v>
      </c>
      <c r="O3137" s="38">
        <f t="shared" ca="1" si="359"/>
        <v>318857900</v>
      </c>
    </row>
    <row r="3138" spans="1:15" x14ac:dyDescent="0.4">
      <c r="A3138">
        <v>3123</v>
      </c>
      <c r="B3138" s="63">
        <v>40833</v>
      </c>
      <c r="C3138" s="37">
        <v>121.989998</v>
      </c>
      <c r="D3138" s="37">
        <v>122.550003</v>
      </c>
      <c r="E3138" s="37">
        <v>119.93</v>
      </c>
      <c r="F3138" s="37">
        <v>120.230003</v>
      </c>
      <c r="G3138" s="38">
        <v>202311600</v>
      </c>
      <c r="H3138" s="37">
        <v>95.620215999999999</v>
      </c>
      <c r="I3138" s="41">
        <f t="shared" si="353"/>
        <v>0.79531076781225729</v>
      </c>
      <c r="J3138" s="41">
        <f t="shared" ca="1" si="354"/>
        <v>1</v>
      </c>
      <c r="K3138" s="37">
        <f t="shared" si="355"/>
        <v>97.02</v>
      </c>
      <c r="L3138" s="37">
        <f t="shared" si="356"/>
        <v>97.47</v>
      </c>
      <c r="M3138" s="37">
        <f t="shared" si="357"/>
        <v>95.38</v>
      </c>
      <c r="N3138" s="37">
        <f t="shared" si="358"/>
        <v>95.62</v>
      </c>
      <c r="O3138" s="38">
        <f t="shared" ca="1" si="359"/>
        <v>202311600</v>
      </c>
    </row>
    <row r="3139" spans="1:15" x14ac:dyDescent="0.4">
      <c r="A3139">
        <v>3124</v>
      </c>
      <c r="B3139" s="63">
        <v>40830</v>
      </c>
      <c r="C3139" s="37">
        <v>121.910004</v>
      </c>
      <c r="D3139" s="37">
        <v>122.599998</v>
      </c>
      <c r="E3139" s="37">
        <v>121.230003</v>
      </c>
      <c r="F3139" s="37">
        <v>122.57</v>
      </c>
      <c r="G3139" s="38">
        <v>211397600</v>
      </c>
      <c r="H3139" s="37">
        <v>97.481223999999997</v>
      </c>
      <c r="I3139" s="41">
        <f t="shared" si="353"/>
        <v>0.79531063066003105</v>
      </c>
      <c r="J3139" s="41">
        <f t="shared" ca="1" si="354"/>
        <v>1</v>
      </c>
      <c r="K3139" s="37">
        <f t="shared" si="355"/>
        <v>96.96</v>
      </c>
      <c r="L3139" s="37">
        <f t="shared" si="356"/>
        <v>97.51</v>
      </c>
      <c r="M3139" s="37">
        <f t="shared" si="357"/>
        <v>96.42</v>
      </c>
      <c r="N3139" s="37">
        <f t="shared" si="358"/>
        <v>97.48</v>
      </c>
      <c r="O3139" s="38">
        <f t="shared" ca="1" si="359"/>
        <v>211397600</v>
      </c>
    </row>
    <row r="3140" spans="1:15" x14ac:dyDescent="0.4">
      <c r="A3140">
        <v>3125</v>
      </c>
      <c r="B3140" s="63">
        <v>40829</v>
      </c>
      <c r="C3140" s="37">
        <v>120.040001</v>
      </c>
      <c r="D3140" s="37">
        <v>120.870003</v>
      </c>
      <c r="E3140" s="37">
        <v>119.120003</v>
      </c>
      <c r="F3140" s="37">
        <v>120.510002</v>
      </c>
      <c r="G3140" s="38">
        <v>212538800</v>
      </c>
      <c r="H3140" s="37">
        <v>95.842888000000002</v>
      </c>
      <c r="I3140" s="41">
        <f t="shared" si="353"/>
        <v>0.79531064981643596</v>
      </c>
      <c r="J3140" s="41">
        <f t="shared" ca="1" si="354"/>
        <v>1</v>
      </c>
      <c r="K3140" s="37">
        <f t="shared" si="355"/>
        <v>95.47</v>
      </c>
      <c r="L3140" s="37">
        <f t="shared" si="356"/>
        <v>96.13</v>
      </c>
      <c r="M3140" s="37">
        <f t="shared" si="357"/>
        <v>94.74</v>
      </c>
      <c r="N3140" s="37">
        <f t="shared" si="358"/>
        <v>95.84</v>
      </c>
      <c r="O3140" s="38">
        <f t="shared" ca="1" si="359"/>
        <v>212538800</v>
      </c>
    </row>
    <row r="3141" spans="1:15" x14ac:dyDescent="0.4">
      <c r="A3141">
        <v>3126</v>
      </c>
      <c r="B3141" s="63">
        <v>40828</v>
      </c>
      <c r="C3141" s="37">
        <v>120.599998</v>
      </c>
      <c r="D3141" s="37">
        <v>122.139999</v>
      </c>
      <c r="E3141" s="37">
        <v>120.33000199999999</v>
      </c>
      <c r="F3141" s="37">
        <v>120.75</v>
      </c>
      <c r="G3141" s="38">
        <v>281544900</v>
      </c>
      <c r="H3141" s="37">
        <v>96.033767999999995</v>
      </c>
      <c r="I3141" s="41">
        <f t="shared" si="353"/>
        <v>0.79531070807453408</v>
      </c>
      <c r="J3141" s="41">
        <f t="shared" ca="1" si="354"/>
        <v>1</v>
      </c>
      <c r="K3141" s="37">
        <f t="shared" si="355"/>
        <v>95.91</v>
      </c>
      <c r="L3141" s="37">
        <f t="shared" si="356"/>
        <v>97.14</v>
      </c>
      <c r="M3141" s="37">
        <f t="shared" si="357"/>
        <v>95.7</v>
      </c>
      <c r="N3141" s="37">
        <f t="shared" si="358"/>
        <v>96.03</v>
      </c>
      <c r="O3141" s="38">
        <f t="shared" ca="1" si="359"/>
        <v>281544900</v>
      </c>
    </row>
    <row r="3142" spans="1:15" x14ac:dyDescent="0.4">
      <c r="A3142">
        <v>3127</v>
      </c>
      <c r="B3142" s="63">
        <v>40827</v>
      </c>
      <c r="C3142" s="37">
        <v>118.870003</v>
      </c>
      <c r="D3142" s="37">
        <v>120.040001</v>
      </c>
      <c r="E3142" s="37">
        <v>118.75</v>
      </c>
      <c r="F3142" s="37">
        <v>119.699997</v>
      </c>
      <c r="G3142" s="38">
        <v>209088000</v>
      </c>
      <c r="H3142" s="37">
        <v>95.198691999999994</v>
      </c>
      <c r="I3142" s="41">
        <f t="shared" si="353"/>
        <v>0.79531073004120456</v>
      </c>
      <c r="J3142" s="41">
        <f t="shared" ca="1" si="354"/>
        <v>1</v>
      </c>
      <c r="K3142" s="37">
        <f t="shared" si="355"/>
        <v>94.54</v>
      </c>
      <c r="L3142" s="37">
        <f t="shared" si="356"/>
        <v>95.47</v>
      </c>
      <c r="M3142" s="37">
        <f t="shared" si="357"/>
        <v>94.44</v>
      </c>
      <c r="N3142" s="37">
        <f t="shared" si="358"/>
        <v>95.2</v>
      </c>
      <c r="O3142" s="38">
        <f t="shared" ca="1" si="359"/>
        <v>209088000</v>
      </c>
    </row>
    <row r="3143" spans="1:15" x14ac:dyDescent="0.4">
      <c r="A3143">
        <v>3128</v>
      </c>
      <c r="B3143" s="63">
        <v>40826</v>
      </c>
      <c r="C3143" s="37">
        <v>117.68</v>
      </c>
      <c r="D3143" s="37">
        <v>119.629997</v>
      </c>
      <c r="E3143" s="37">
        <v>117.66999800000001</v>
      </c>
      <c r="F3143" s="37">
        <v>119.58000199999999</v>
      </c>
      <c r="G3143" s="38">
        <v>230666300</v>
      </c>
      <c r="H3143" s="37">
        <v>95.103263999999996</v>
      </c>
      <c r="I3143" s="41">
        <f t="shared" si="353"/>
        <v>0.79531077445541443</v>
      </c>
      <c r="J3143" s="41">
        <f t="shared" ca="1" si="354"/>
        <v>1</v>
      </c>
      <c r="K3143" s="37">
        <f t="shared" si="355"/>
        <v>93.59</v>
      </c>
      <c r="L3143" s="37">
        <f t="shared" si="356"/>
        <v>95.14</v>
      </c>
      <c r="M3143" s="37">
        <f t="shared" si="357"/>
        <v>93.58</v>
      </c>
      <c r="N3143" s="37">
        <f t="shared" si="358"/>
        <v>95.1</v>
      </c>
      <c r="O3143" s="38">
        <f t="shared" ca="1" si="359"/>
        <v>230666300</v>
      </c>
    </row>
    <row r="3144" spans="1:15" x14ac:dyDescent="0.4">
      <c r="A3144">
        <v>3129</v>
      </c>
      <c r="B3144" s="63">
        <v>40823</v>
      </c>
      <c r="C3144" s="37">
        <v>117.16999800000001</v>
      </c>
      <c r="D3144" s="37">
        <v>117.25</v>
      </c>
      <c r="E3144" s="37">
        <v>115.05999799999999</v>
      </c>
      <c r="F3144" s="37">
        <v>115.709999</v>
      </c>
      <c r="G3144" s="38">
        <v>312657900</v>
      </c>
      <c r="H3144" s="37">
        <v>92.025420999999994</v>
      </c>
      <c r="I3144" s="41">
        <f t="shared" si="353"/>
        <v>0.79531087888091678</v>
      </c>
      <c r="J3144" s="41">
        <f t="shared" ca="1" si="354"/>
        <v>1</v>
      </c>
      <c r="K3144" s="37">
        <f t="shared" si="355"/>
        <v>93.19</v>
      </c>
      <c r="L3144" s="37">
        <f t="shared" si="356"/>
        <v>93.25</v>
      </c>
      <c r="M3144" s="37">
        <f t="shared" si="357"/>
        <v>91.51</v>
      </c>
      <c r="N3144" s="37">
        <f t="shared" si="358"/>
        <v>92.03</v>
      </c>
      <c r="O3144" s="38">
        <f t="shared" ca="1" si="359"/>
        <v>312657900</v>
      </c>
    </row>
    <row r="3145" spans="1:15" x14ac:dyDescent="0.4">
      <c r="A3145">
        <v>3130</v>
      </c>
      <c r="B3145" s="63">
        <v>40822</v>
      </c>
      <c r="C3145" s="37">
        <v>114.360001</v>
      </c>
      <c r="D3145" s="37">
        <v>116.660004</v>
      </c>
      <c r="E3145" s="37">
        <v>113.510002</v>
      </c>
      <c r="F3145" s="37">
        <v>116.489998</v>
      </c>
      <c r="G3145" s="38">
        <v>257800800</v>
      </c>
      <c r="H3145" s="37">
        <v>92.645767000000006</v>
      </c>
      <c r="I3145" s="41">
        <f t="shared" si="353"/>
        <v>0.79531091587794522</v>
      </c>
      <c r="J3145" s="41">
        <f t="shared" ca="1" si="354"/>
        <v>1</v>
      </c>
      <c r="K3145" s="37">
        <f t="shared" si="355"/>
        <v>90.95</v>
      </c>
      <c r="L3145" s="37">
        <f t="shared" si="356"/>
        <v>92.78</v>
      </c>
      <c r="M3145" s="37">
        <f t="shared" si="357"/>
        <v>90.28</v>
      </c>
      <c r="N3145" s="37">
        <f t="shared" si="358"/>
        <v>92.65</v>
      </c>
      <c r="O3145" s="38">
        <f t="shared" ca="1" si="359"/>
        <v>257800800</v>
      </c>
    </row>
    <row r="3146" spans="1:15" x14ac:dyDescent="0.4">
      <c r="A3146">
        <v>3131</v>
      </c>
      <c r="B3146" s="63">
        <v>40821</v>
      </c>
      <c r="C3146" s="37">
        <v>112.620003</v>
      </c>
      <c r="D3146" s="37">
        <v>114.720001</v>
      </c>
      <c r="E3146" s="37">
        <v>111.58000199999999</v>
      </c>
      <c r="F3146" s="37">
        <v>114.41999800000001</v>
      </c>
      <c r="G3146" s="38">
        <v>284108000</v>
      </c>
      <c r="H3146" s="37">
        <v>90.999465999999998</v>
      </c>
      <c r="I3146" s="41">
        <f t="shared" si="353"/>
        <v>0.79531085116781763</v>
      </c>
      <c r="J3146" s="41">
        <f t="shared" ca="1" si="354"/>
        <v>1</v>
      </c>
      <c r="K3146" s="37">
        <f t="shared" si="355"/>
        <v>89.57</v>
      </c>
      <c r="L3146" s="37">
        <f t="shared" si="356"/>
        <v>91.24</v>
      </c>
      <c r="M3146" s="37">
        <f t="shared" si="357"/>
        <v>88.74</v>
      </c>
      <c r="N3146" s="37">
        <f t="shared" si="358"/>
        <v>91</v>
      </c>
      <c r="O3146" s="38">
        <f t="shared" ca="1" si="359"/>
        <v>284108000</v>
      </c>
    </row>
    <row r="3147" spans="1:15" x14ac:dyDescent="0.4">
      <c r="A3147">
        <v>3132</v>
      </c>
      <c r="B3147" s="63">
        <v>40820</v>
      </c>
      <c r="C3147" s="37">
        <v>108.349998</v>
      </c>
      <c r="D3147" s="37">
        <v>112.58000199999999</v>
      </c>
      <c r="E3147" s="37">
        <v>107.43</v>
      </c>
      <c r="F3147" s="37">
        <v>112.339996</v>
      </c>
      <c r="G3147" s="38">
        <v>459177500</v>
      </c>
      <c r="H3147" s="37">
        <v>89.345237999999995</v>
      </c>
      <c r="I3147" s="41">
        <f t="shared" si="353"/>
        <v>0.79531103063240272</v>
      </c>
      <c r="J3147" s="41">
        <f t="shared" ca="1" si="354"/>
        <v>1</v>
      </c>
      <c r="K3147" s="37">
        <f t="shared" si="355"/>
        <v>86.17</v>
      </c>
      <c r="L3147" s="37">
        <f t="shared" si="356"/>
        <v>89.54</v>
      </c>
      <c r="M3147" s="37">
        <f t="shared" si="357"/>
        <v>85.44</v>
      </c>
      <c r="N3147" s="37">
        <f t="shared" si="358"/>
        <v>89.35</v>
      </c>
      <c r="O3147" s="38">
        <f t="shared" ca="1" si="359"/>
        <v>459177500</v>
      </c>
    </row>
    <row r="3148" spans="1:15" x14ac:dyDescent="0.4">
      <c r="A3148">
        <v>3133</v>
      </c>
      <c r="B3148" s="63">
        <v>40819</v>
      </c>
      <c r="C3148" s="37">
        <v>112.489998</v>
      </c>
      <c r="D3148" s="37">
        <v>113.949997</v>
      </c>
      <c r="E3148" s="37">
        <v>109.80999799999999</v>
      </c>
      <c r="F3148" s="37">
        <v>109.93</v>
      </c>
      <c r="G3148" s="38">
        <v>365136800</v>
      </c>
      <c r="H3148" s="37">
        <v>87.428512999999995</v>
      </c>
      <c r="I3148" s="41">
        <f t="shared" si="353"/>
        <v>0.79531077049031196</v>
      </c>
      <c r="J3148" s="41">
        <f t="shared" ca="1" si="354"/>
        <v>1</v>
      </c>
      <c r="K3148" s="37">
        <f t="shared" si="355"/>
        <v>89.46</v>
      </c>
      <c r="L3148" s="37">
        <f t="shared" si="356"/>
        <v>90.63</v>
      </c>
      <c r="M3148" s="37">
        <f t="shared" si="357"/>
        <v>87.33</v>
      </c>
      <c r="N3148" s="37">
        <f t="shared" si="358"/>
        <v>87.43</v>
      </c>
      <c r="O3148" s="38">
        <f t="shared" ca="1" si="359"/>
        <v>365136800</v>
      </c>
    </row>
    <row r="3149" spans="1:15" x14ac:dyDescent="0.4">
      <c r="A3149">
        <v>3134</v>
      </c>
      <c r="B3149" s="63">
        <v>40816</v>
      </c>
      <c r="C3149" s="37">
        <v>114.449997</v>
      </c>
      <c r="D3149" s="37">
        <v>115.449997</v>
      </c>
      <c r="E3149" s="37">
        <v>113.07</v>
      </c>
      <c r="F3149" s="37">
        <v>113.150002</v>
      </c>
      <c r="G3149" s="38">
        <v>288392300</v>
      </c>
      <c r="H3149" s="37">
        <v>89.989418000000001</v>
      </c>
      <c r="I3149" s="41">
        <f t="shared" si="353"/>
        <v>0.79531079460343268</v>
      </c>
      <c r="J3149" s="41">
        <f t="shared" ca="1" si="354"/>
        <v>1</v>
      </c>
      <c r="K3149" s="37">
        <f t="shared" si="355"/>
        <v>91.02</v>
      </c>
      <c r="L3149" s="37">
        <f t="shared" si="356"/>
        <v>91.82</v>
      </c>
      <c r="M3149" s="37">
        <f t="shared" si="357"/>
        <v>89.93</v>
      </c>
      <c r="N3149" s="37">
        <f t="shared" si="358"/>
        <v>89.99</v>
      </c>
      <c r="O3149" s="38">
        <f t="shared" ca="1" si="359"/>
        <v>288392300</v>
      </c>
    </row>
    <row r="3150" spans="1:15" x14ac:dyDescent="0.4">
      <c r="A3150">
        <v>3135</v>
      </c>
      <c r="B3150" s="63">
        <v>40815</v>
      </c>
      <c r="C3150" s="37">
        <v>117.050003</v>
      </c>
      <c r="D3150" s="37">
        <v>117.629997</v>
      </c>
      <c r="E3150" s="37">
        <v>113.93</v>
      </c>
      <c r="F3150" s="37">
        <v>116.050003</v>
      </c>
      <c r="G3150" s="38">
        <v>298108900</v>
      </c>
      <c r="H3150" s="37">
        <v>92.295837000000006</v>
      </c>
      <c r="I3150" s="41">
        <f t="shared" si="353"/>
        <v>0.79531094023323723</v>
      </c>
      <c r="J3150" s="41">
        <f t="shared" ca="1" si="354"/>
        <v>1</v>
      </c>
      <c r="K3150" s="37">
        <f t="shared" si="355"/>
        <v>93.09</v>
      </c>
      <c r="L3150" s="37">
        <f t="shared" si="356"/>
        <v>93.55</v>
      </c>
      <c r="M3150" s="37">
        <f t="shared" si="357"/>
        <v>90.61</v>
      </c>
      <c r="N3150" s="37">
        <f t="shared" si="358"/>
        <v>92.3</v>
      </c>
      <c r="O3150" s="38">
        <f t="shared" ca="1" si="359"/>
        <v>298108900</v>
      </c>
    </row>
    <row r="3151" spans="1:15" x14ac:dyDescent="0.4">
      <c r="A3151">
        <v>3136</v>
      </c>
      <c r="B3151" s="63">
        <v>40814</v>
      </c>
      <c r="C3151" s="37">
        <v>117.779999</v>
      </c>
      <c r="D3151" s="37">
        <v>118.489998</v>
      </c>
      <c r="E3151" s="37">
        <v>114.970001</v>
      </c>
      <c r="F3151" s="37">
        <v>115.139999</v>
      </c>
      <c r="G3151" s="38">
        <v>286696800</v>
      </c>
      <c r="H3151" s="37">
        <v>91.572104999999993</v>
      </c>
      <c r="I3151" s="41">
        <f t="shared" si="353"/>
        <v>0.79531097616215884</v>
      </c>
      <c r="J3151" s="41">
        <f t="shared" ca="1" si="354"/>
        <v>1</v>
      </c>
      <c r="K3151" s="37">
        <f t="shared" si="355"/>
        <v>93.67</v>
      </c>
      <c r="L3151" s="37">
        <f t="shared" si="356"/>
        <v>94.24</v>
      </c>
      <c r="M3151" s="37">
        <f t="shared" si="357"/>
        <v>91.44</v>
      </c>
      <c r="N3151" s="37">
        <f t="shared" si="358"/>
        <v>91.57</v>
      </c>
      <c r="O3151" s="38">
        <f t="shared" ca="1" si="359"/>
        <v>286696800</v>
      </c>
    </row>
    <row r="3152" spans="1:15" x14ac:dyDescent="0.4">
      <c r="A3152">
        <v>3137</v>
      </c>
      <c r="B3152" s="63">
        <v>40813</v>
      </c>
      <c r="C3152" s="37">
        <v>118.529999</v>
      </c>
      <c r="D3152" s="37">
        <v>119.55999799999999</v>
      </c>
      <c r="E3152" s="37">
        <v>116.839996</v>
      </c>
      <c r="F3152" s="37">
        <v>117.540001</v>
      </c>
      <c r="G3152" s="38">
        <v>311753900</v>
      </c>
      <c r="H3152" s="37">
        <v>93.480819999999994</v>
      </c>
      <c r="I3152" s="41">
        <f t="shared" si="353"/>
        <v>0.79531069597319459</v>
      </c>
      <c r="J3152" s="41">
        <f t="shared" ca="1" si="354"/>
        <v>1</v>
      </c>
      <c r="K3152" s="37">
        <f t="shared" si="355"/>
        <v>94.27</v>
      </c>
      <c r="L3152" s="37">
        <f t="shared" si="356"/>
        <v>95.09</v>
      </c>
      <c r="M3152" s="37">
        <f t="shared" si="357"/>
        <v>92.92</v>
      </c>
      <c r="N3152" s="37">
        <f t="shared" si="358"/>
        <v>93.48</v>
      </c>
      <c r="O3152" s="38">
        <f t="shared" ca="1" si="359"/>
        <v>311753900</v>
      </c>
    </row>
    <row r="3153" spans="1:15" x14ac:dyDescent="0.4">
      <c r="A3153">
        <v>3138</v>
      </c>
      <c r="B3153" s="63">
        <v>40812</v>
      </c>
      <c r="C3153" s="37">
        <v>114.610001</v>
      </c>
      <c r="D3153" s="37">
        <v>116.400002</v>
      </c>
      <c r="E3153" s="37">
        <v>112.980003</v>
      </c>
      <c r="F3153" s="37">
        <v>116.239998</v>
      </c>
      <c r="G3153" s="38">
        <v>260673700</v>
      </c>
      <c r="H3153" s="37">
        <v>92.446922000000001</v>
      </c>
      <c r="I3153" s="41">
        <f t="shared" ref="I3153:I3216" si="360">IF(F3153=0,1,H3153/F3153)</f>
        <v>0.795310767297157</v>
      </c>
      <c r="J3153" s="41">
        <f t="shared" ref="J3153:J3216" ca="1" si="361">INDEX(OFFSET($T$15,0,0,$S$13+1,1),MATCH(B3153,OFFSET($Q$15,0,0,$S$13+1,1),-1))</f>
        <v>1</v>
      </c>
      <c r="K3153" s="37">
        <f t="shared" ref="K3153:K3216" si="362">ROUND($I3153*C3153,2)</f>
        <v>91.15</v>
      </c>
      <c r="L3153" s="37">
        <f t="shared" ref="L3153:L3216" si="363">ROUND($I3153*D3153,2)</f>
        <v>92.57</v>
      </c>
      <c r="M3153" s="37">
        <f t="shared" ref="M3153:M3216" si="364">ROUND($I3153*E3153,2)</f>
        <v>89.85</v>
      </c>
      <c r="N3153" s="37">
        <f t="shared" ref="N3153:N3216" si="365">ROUND($I3153*F3153,2)</f>
        <v>92.45</v>
      </c>
      <c r="O3153" s="38">
        <f t="shared" ref="O3153:O3216" ca="1" si="366">G3153*J3153</f>
        <v>260673700</v>
      </c>
    </row>
    <row r="3154" spans="1:15" x14ac:dyDescent="0.4">
      <c r="A3154">
        <v>3139</v>
      </c>
      <c r="B3154" s="63">
        <v>40809</v>
      </c>
      <c r="C3154" s="37">
        <v>112.110001</v>
      </c>
      <c r="D3154" s="37">
        <v>114.160004</v>
      </c>
      <c r="E3154" s="37">
        <v>112.019997</v>
      </c>
      <c r="F3154" s="37">
        <v>113.540001</v>
      </c>
      <c r="G3154" s="38">
        <v>307242500</v>
      </c>
      <c r="H3154" s="37">
        <v>90.299599000000001</v>
      </c>
      <c r="I3154" s="41">
        <f t="shared" si="360"/>
        <v>0.7953108878341475</v>
      </c>
      <c r="J3154" s="41">
        <f t="shared" ca="1" si="361"/>
        <v>1</v>
      </c>
      <c r="K3154" s="37">
        <f t="shared" si="362"/>
        <v>89.16</v>
      </c>
      <c r="L3154" s="37">
        <f t="shared" si="363"/>
        <v>90.79</v>
      </c>
      <c r="M3154" s="37">
        <f t="shared" si="364"/>
        <v>89.09</v>
      </c>
      <c r="N3154" s="37">
        <f t="shared" si="365"/>
        <v>90.3</v>
      </c>
      <c r="O3154" s="38">
        <f t="shared" ca="1" si="366"/>
        <v>307242500</v>
      </c>
    </row>
    <row r="3155" spans="1:15" x14ac:dyDescent="0.4">
      <c r="A3155">
        <v>3140</v>
      </c>
      <c r="B3155" s="63">
        <v>40808</v>
      </c>
      <c r="C3155" s="37">
        <v>113.25</v>
      </c>
      <c r="D3155" s="37">
        <v>114.209999</v>
      </c>
      <c r="E3155" s="37">
        <v>111.300003</v>
      </c>
      <c r="F3155" s="37">
        <v>112.860001</v>
      </c>
      <c r="G3155" s="38">
        <v>513911300</v>
      </c>
      <c r="H3155" s="37">
        <v>89.758788999999993</v>
      </c>
      <c r="I3155" s="41">
        <f t="shared" si="360"/>
        <v>0.79531090027192186</v>
      </c>
      <c r="J3155" s="41">
        <f t="shared" ca="1" si="361"/>
        <v>1</v>
      </c>
      <c r="K3155" s="37">
        <f t="shared" si="362"/>
        <v>90.07</v>
      </c>
      <c r="L3155" s="37">
        <f t="shared" si="363"/>
        <v>90.83</v>
      </c>
      <c r="M3155" s="37">
        <f t="shared" si="364"/>
        <v>88.52</v>
      </c>
      <c r="N3155" s="37">
        <f t="shared" si="365"/>
        <v>89.76</v>
      </c>
      <c r="O3155" s="38">
        <f t="shared" ca="1" si="366"/>
        <v>513911300</v>
      </c>
    </row>
    <row r="3156" spans="1:15" x14ac:dyDescent="0.4">
      <c r="A3156">
        <v>3141</v>
      </c>
      <c r="B3156" s="63">
        <v>40807</v>
      </c>
      <c r="C3156" s="37">
        <v>120.230003</v>
      </c>
      <c r="D3156" s="37">
        <v>120.599998</v>
      </c>
      <c r="E3156" s="37">
        <v>116.44000200000001</v>
      </c>
      <c r="F3156" s="37">
        <v>116.629997</v>
      </c>
      <c r="G3156" s="38">
        <v>316251300</v>
      </c>
      <c r="H3156" s="37">
        <v>92.757103000000001</v>
      </c>
      <c r="I3156" s="41">
        <f t="shared" si="360"/>
        <v>0.79531085814912605</v>
      </c>
      <c r="J3156" s="41">
        <f t="shared" ca="1" si="361"/>
        <v>1</v>
      </c>
      <c r="K3156" s="37">
        <f t="shared" si="362"/>
        <v>95.62</v>
      </c>
      <c r="L3156" s="37">
        <f t="shared" si="363"/>
        <v>95.91</v>
      </c>
      <c r="M3156" s="37">
        <f t="shared" si="364"/>
        <v>92.61</v>
      </c>
      <c r="N3156" s="37">
        <f t="shared" si="365"/>
        <v>92.76</v>
      </c>
      <c r="O3156" s="38">
        <f t="shared" ca="1" si="366"/>
        <v>316251300</v>
      </c>
    </row>
    <row r="3157" spans="1:15" x14ac:dyDescent="0.4">
      <c r="A3157">
        <v>3142</v>
      </c>
      <c r="B3157" s="63">
        <v>40806</v>
      </c>
      <c r="C3157" s="37">
        <v>120.82</v>
      </c>
      <c r="D3157" s="37">
        <v>121.989998</v>
      </c>
      <c r="E3157" s="37">
        <v>120.010002</v>
      </c>
      <c r="F3157" s="37">
        <v>120.16999800000001</v>
      </c>
      <c r="G3157" s="38">
        <v>218932200</v>
      </c>
      <c r="H3157" s="37">
        <v>95.572517000000005</v>
      </c>
      <c r="I3157" s="41">
        <f t="shared" si="360"/>
        <v>0.79531096438896498</v>
      </c>
      <c r="J3157" s="41">
        <f t="shared" ca="1" si="361"/>
        <v>1</v>
      </c>
      <c r="K3157" s="37">
        <f t="shared" si="362"/>
        <v>96.09</v>
      </c>
      <c r="L3157" s="37">
        <f t="shared" si="363"/>
        <v>97.02</v>
      </c>
      <c r="M3157" s="37">
        <f t="shared" si="364"/>
        <v>95.45</v>
      </c>
      <c r="N3157" s="37">
        <f t="shared" si="365"/>
        <v>95.57</v>
      </c>
      <c r="O3157" s="38">
        <f t="shared" ca="1" si="366"/>
        <v>218932200</v>
      </c>
    </row>
    <row r="3158" spans="1:15" x14ac:dyDescent="0.4">
      <c r="A3158">
        <v>3143</v>
      </c>
      <c r="B3158" s="63">
        <v>40805</v>
      </c>
      <c r="C3158" s="37">
        <v>119.529999</v>
      </c>
      <c r="D3158" s="37">
        <v>120.93</v>
      </c>
      <c r="E3158" s="37">
        <v>118.720001</v>
      </c>
      <c r="F3158" s="37">
        <v>120.30999799999999</v>
      </c>
      <c r="G3158" s="38">
        <v>241517000</v>
      </c>
      <c r="H3158" s="37">
        <v>95.683837999999994</v>
      </c>
      <c r="I3158" s="41">
        <f t="shared" si="360"/>
        <v>0.79531077708105358</v>
      </c>
      <c r="J3158" s="41">
        <f t="shared" ca="1" si="361"/>
        <v>1</v>
      </c>
      <c r="K3158" s="37">
        <f t="shared" si="362"/>
        <v>95.06</v>
      </c>
      <c r="L3158" s="37">
        <f t="shared" si="363"/>
        <v>96.18</v>
      </c>
      <c r="M3158" s="37">
        <f t="shared" si="364"/>
        <v>94.42</v>
      </c>
      <c r="N3158" s="37">
        <f t="shared" si="365"/>
        <v>95.68</v>
      </c>
      <c r="O3158" s="38">
        <f t="shared" ca="1" si="366"/>
        <v>241517000</v>
      </c>
    </row>
    <row r="3159" spans="1:15" x14ac:dyDescent="0.4">
      <c r="A3159">
        <v>3144</v>
      </c>
      <c r="B3159" s="63">
        <v>40802</v>
      </c>
      <c r="C3159" s="37">
        <v>121.290001</v>
      </c>
      <c r="D3159" s="37">
        <v>121.970001</v>
      </c>
      <c r="E3159" s="37">
        <v>120.32</v>
      </c>
      <c r="F3159" s="37">
        <v>121.519997</v>
      </c>
      <c r="G3159" s="38">
        <v>284528300</v>
      </c>
      <c r="H3159" s="37">
        <v>96.646156000000005</v>
      </c>
      <c r="I3159" s="41">
        <f t="shared" si="360"/>
        <v>0.79531071746158788</v>
      </c>
      <c r="J3159" s="41">
        <f t="shared" ca="1" si="361"/>
        <v>1</v>
      </c>
      <c r="K3159" s="37">
        <f t="shared" si="362"/>
        <v>96.46</v>
      </c>
      <c r="L3159" s="37">
        <f t="shared" si="363"/>
        <v>97</v>
      </c>
      <c r="M3159" s="37">
        <f t="shared" si="364"/>
        <v>95.69</v>
      </c>
      <c r="N3159" s="37">
        <f t="shared" si="365"/>
        <v>96.65</v>
      </c>
      <c r="O3159" s="38">
        <f t="shared" ca="1" si="366"/>
        <v>284528300</v>
      </c>
    </row>
    <row r="3160" spans="1:15" x14ac:dyDescent="0.4">
      <c r="A3160">
        <v>3145</v>
      </c>
      <c r="B3160" s="63">
        <v>40801</v>
      </c>
      <c r="C3160" s="37">
        <v>120.650002</v>
      </c>
      <c r="D3160" s="37">
        <v>121.470001</v>
      </c>
      <c r="E3160" s="37">
        <v>119.400002</v>
      </c>
      <c r="F3160" s="37">
        <v>121.43</v>
      </c>
      <c r="G3160" s="38">
        <v>326777200</v>
      </c>
      <c r="H3160" s="37">
        <v>96.077522000000002</v>
      </c>
      <c r="I3160" s="41">
        <f t="shared" si="360"/>
        <v>0.79121734332537264</v>
      </c>
      <c r="J3160" s="41">
        <f t="shared" ca="1" si="361"/>
        <v>1</v>
      </c>
      <c r="K3160" s="37">
        <f t="shared" si="362"/>
        <v>95.46</v>
      </c>
      <c r="L3160" s="37">
        <f t="shared" si="363"/>
        <v>96.11</v>
      </c>
      <c r="M3160" s="37">
        <f t="shared" si="364"/>
        <v>94.47</v>
      </c>
      <c r="N3160" s="37">
        <f t="shared" si="365"/>
        <v>96.08</v>
      </c>
      <c r="O3160" s="38">
        <f t="shared" ca="1" si="366"/>
        <v>326777200</v>
      </c>
    </row>
    <row r="3161" spans="1:15" x14ac:dyDescent="0.4">
      <c r="A3161">
        <v>3146</v>
      </c>
      <c r="B3161" s="63">
        <v>40800</v>
      </c>
      <c r="C3161" s="37">
        <v>118.339996</v>
      </c>
      <c r="D3161" s="37">
        <v>120.800003</v>
      </c>
      <c r="E3161" s="37">
        <v>116.720001</v>
      </c>
      <c r="F3161" s="37">
        <v>119.370003</v>
      </c>
      <c r="G3161" s="38">
        <v>319389500</v>
      </c>
      <c r="H3161" s="37">
        <v>94.447593999999995</v>
      </c>
      <c r="I3161" s="41">
        <f t="shared" si="360"/>
        <v>0.79121715360935363</v>
      </c>
      <c r="J3161" s="41">
        <f t="shared" ca="1" si="361"/>
        <v>1</v>
      </c>
      <c r="K3161" s="37">
        <f t="shared" si="362"/>
        <v>93.63</v>
      </c>
      <c r="L3161" s="37">
        <f t="shared" si="363"/>
        <v>95.58</v>
      </c>
      <c r="M3161" s="37">
        <f t="shared" si="364"/>
        <v>92.35</v>
      </c>
      <c r="N3161" s="37">
        <f t="shared" si="365"/>
        <v>94.45</v>
      </c>
      <c r="O3161" s="38">
        <f t="shared" ca="1" si="366"/>
        <v>319389500</v>
      </c>
    </row>
    <row r="3162" spans="1:15" x14ac:dyDescent="0.4">
      <c r="A3162">
        <v>3147</v>
      </c>
      <c r="B3162" s="63">
        <v>40799</v>
      </c>
      <c r="C3162" s="37">
        <v>117.050003</v>
      </c>
      <c r="D3162" s="37">
        <v>118.18</v>
      </c>
      <c r="E3162" s="37">
        <v>116.220001</v>
      </c>
      <c r="F3162" s="37">
        <v>117.739998</v>
      </c>
      <c r="G3162" s="38">
        <v>272514700</v>
      </c>
      <c r="H3162" s="37">
        <v>93.157944000000001</v>
      </c>
      <c r="I3162" s="41">
        <f t="shared" si="360"/>
        <v>0.79121747564493761</v>
      </c>
      <c r="J3162" s="41">
        <f t="shared" ca="1" si="361"/>
        <v>1</v>
      </c>
      <c r="K3162" s="37">
        <f t="shared" si="362"/>
        <v>92.61</v>
      </c>
      <c r="L3162" s="37">
        <f t="shared" si="363"/>
        <v>93.51</v>
      </c>
      <c r="M3162" s="37">
        <f t="shared" si="364"/>
        <v>91.96</v>
      </c>
      <c r="N3162" s="37">
        <f t="shared" si="365"/>
        <v>93.16</v>
      </c>
      <c r="O3162" s="38">
        <f t="shared" ca="1" si="366"/>
        <v>272514700</v>
      </c>
    </row>
    <row r="3163" spans="1:15" x14ac:dyDescent="0.4">
      <c r="A3163">
        <v>3148</v>
      </c>
      <c r="B3163" s="63">
        <v>40798</v>
      </c>
      <c r="C3163" s="37">
        <v>114.470001</v>
      </c>
      <c r="D3163" s="37">
        <v>116.760002</v>
      </c>
      <c r="E3163" s="37">
        <v>114.050003</v>
      </c>
      <c r="F3163" s="37">
        <v>116.66999800000001</v>
      </c>
      <c r="G3163" s="38">
        <v>305793500</v>
      </c>
      <c r="H3163" s="37">
        <v>92.311340000000001</v>
      </c>
      <c r="I3163" s="41">
        <f t="shared" si="360"/>
        <v>0.79121746449331387</v>
      </c>
      <c r="J3163" s="41">
        <f t="shared" ca="1" si="361"/>
        <v>1</v>
      </c>
      <c r="K3163" s="37">
        <f t="shared" si="362"/>
        <v>90.57</v>
      </c>
      <c r="L3163" s="37">
        <f t="shared" si="363"/>
        <v>92.38</v>
      </c>
      <c r="M3163" s="37">
        <f t="shared" si="364"/>
        <v>90.24</v>
      </c>
      <c r="N3163" s="37">
        <f t="shared" si="365"/>
        <v>92.31</v>
      </c>
      <c r="O3163" s="38">
        <f t="shared" ca="1" si="366"/>
        <v>305793500</v>
      </c>
    </row>
    <row r="3164" spans="1:15" x14ac:dyDescent="0.4">
      <c r="A3164">
        <v>3149</v>
      </c>
      <c r="B3164" s="63">
        <v>40795</v>
      </c>
      <c r="C3164" s="37">
        <v>117.68</v>
      </c>
      <c r="D3164" s="37">
        <v>119.05999799999999</v>
      </c>
      <c r="E3164" s="37">
        <v>115.279999</v>
      </c>
      <c r="F3164" s="37">
        <v>115.91999800000001</v>
      </c>
      <c r="G3164" s="38">
        <v>380195100</v>
      </c>
      <c r="H3164" s="37">
        <v>91.717926000000006</v>
      </c>
      <c r="I3164" s="41">
        <f t="shared" si="360"/>
        <v>0.79121745671527699</v>
      </c>
      <c r="J3164" s="41">
        <f t="shared" ca="1" si="361"/>
        <v>1</v>
      </c>
      <c r="K3164" s="37">
        <f t="shared" si="362"/>
        <v>93.11</v>
      </c>
      <c r="L3164" s="37">
        <f t="shared" si="363"/>
        <v>94.2</v>
      </c>
      <c r="M3164" s="37">
        <f t="shared" si="364"/>
        <v>91.21</v>
      </c>
      <c r="N3164" s="37">
        <f t="shared" si="365"/>
        <v>91.72</v>
      </c>
      <c r="O3164" s="38">
        <f t="shared" ca="1" si="366"/>
        <v>380195100</v>
      </c>
    </row>
    <row r="3165" spans="1:15" x14ac:dyDescent="0.4">
      <c r="A3165">
        <v>3150</v>
      </c>
      <c r="B3165" s="63">
        <v>40794</v>
      </c>
      <c r="C3165" s="37">
        <v>119.57</v>
      </c>
      <c r="D3165" s="37">
        <v>120.94000200000001</v>
      </c>
      <c r="E3165" s="37">
        <v>118.769997</v>
      </c>
      <c r="F3165" s="37">
        <v>119.040001</v>
      </c>
      <c r="G3165" s="38">
        <v>250568200</v>
      </c>
      <c r="H3165" s="37">
        <v>94.186492999999999</v>
      </c>
      <c r="I3165" s="41">
        <f t="shared" si="360"/>
        <v>0.79121717245281264</v>
      </c>
      <c r="J3165" s="41">
        <f t="shared" ca="1" si="361"/>
        <v>1</v>
      </c>
      <c r="K3165" s="37">
        <f t="shared" si="362"/>
        <v>94.61</v>
      </c>
      <c r="L3165" s="37">
        <f t="shared" si="363"/>
        <v>95.69</v>
      </c>
      <c r="M3165" s="37">
        <f t="shared" si="364"/>
        <v>93.97</v>
      </c>
      <c r="N3165" s="37">
        <f t="shared" si="365"/>
        <v>94.19</v>
      </c>
      <c r="O3165" s="38">
        <f t="shared" ca="1" si="366"/>
        <v>250568200</v>
      </c>
    </row>
    <row r="3166" spans="1:15" x14ac:dyDescent="0.4">
      <c r="A3166">
        <v>3151</v>
      </c>
      <c r="B3166" s="63">
        <v>40793</v>
      </c>
      <c r="C3166" s="37">
        <v>118.760002</v>
      </c>
      <c r="D3166" s="37">
        <v>120.339996</v>
      </c>
      <c r="E3166" s="37">
        <v>118.360001</v>
      </c>
      <c r="F3166" s="37">
        <v>120.290001</v>
      </c>
      <c r="G3166" s="38">
        <v>209803200</v>
      </c>
      <c r="H3166" s="37">
        <v>95.175545</v>
      </c>
      <c r="I3166" s="41">
        <f t="shared" si="360"/>
        <v>0.79121742629298009</v>
      </c>
      <c r="J3166" s="41">
        <f t="shared" ca="1" si="361"/>
        <v>1</v>
      </c>
      <c r="K3166" s="37">
        <f t="shared" si="362"/>
        <v>93.96</v>
      </c>
      <c r="L3166" s="37">
        <f t="shared" si="363"/>
        <v>95.22</v>
      </c>
      <c r="M3166" s="37">
        <f t="shared" si="364"/>
        <v>93.65</v>
      </c>
      <c r="N3166" s="37">
        <f t="shared" si="365"/>
        <v>95.18</v>
      </c>
      <c r="O3166" s="38">
        <f t="shared" ca="1" si="366"/>
        <v>209803200</v>
      </c>
    </row>
    <row r="3167" spans="1:15" x14ac:dyDescent="0.4">
      <c r="A3167">
        <v>3152</v>
      </c>
      <c r="B3167" s="63">
        <v>40792</v>
      </c>
      <c r="C3167" s="37">
        <v>114.389999</v>
      </c>
      <c r="D3167" s="37">
        <v>117.160004</v>
      </c>
      <c r="E3167" s="37">
        <v>114.379997</v>
      </c>
      <c r="F3167" s="37">
        <v>116.989998</v>
      </c>
      <c r="G3167" s="38">
        <v>285130500</v>
      </c>
      <c r="H3167" s="37">
        <v>92.564514000000003</v>
      </c>
      <c r="I3167" s="41">
        <f t="shared" si="360"/>
        <v>0.79121733124570193</v>
      </c>
      <c r="J3167" s="41">
        <f t="shared" ca="1" si="361"/>
        <v>1</v>
      </c>
      <c r="K3167" s="37">
        <f t="shared" si="362"/>
        <v>90.51</v>
      </c>
      <c r="L3167" s="37">
        <f t="shared" si="363"/>
        <v>92.7</v>
      </c>
      <c r="M3167" s="37">
        <f t="shared" si="364"/>
        <v>90.5</v>
      </c>
      <c r="N3167" s="37">
        <f t="shared" si="365"/>
        <v>92.56</v>
      </c>
      <c r="O3167" s="38">
        <f t="shared" ca="1" si="366"/>
        <v>285130500</v>
      </c>
    </row>
    <row r="3168" spans="1:15" x14ac:dyDescent="0.4">
      <c r="A3168">
        <v>3153</v>
      </c>
      <c r="B3168" s="63">
        <v>40788</v>
      </c>
      <c r="C3168" s="37">
        <v>118.41999800000001</v>
      </c>
      <c r="D3168" s="37">
        <v>120.870003</v>
      </c>
      <c r="E3168" s="37">
        <v>117.43</v>
      </c>
      <c r="F3168" s="37">
        <v>117.849998</v>
      </c>
      <c r="G3168" s="38">
        <v>255517200</v>
      </c>
      <c r="H3168" s="37">
        <v>93.244956999999999</v>
      </c>
      <c r="I3168" s="41">
        <f t="shared" si="360"/>
        <v>0.79121729811145181</v>
      </c>
      <c r="J3168" s="41">
        <f t="shared" ca="1" si="361"/>
        <v>1</v>
      </c>
      <c r="K3168" s="37">
        <f t="shared" si="362"/>
        <v>93.7</v>
      </c>
      <c r="L3168" s="37">
        <f t="shared" si="363"/>
        <v>95.63</v>
      </c>
      <c r="M3168" s="37">
        <f t="shared" si="364"/>
        <v>92.91</v>
      </c>
      <c r="N3168" s="37">
        <f t="shared" si="365"/>
        <v>93.24</v>
      </c>
      <c r="O3168" s="38">
        <f t="shared" ca="1" si="366"/>
        <v>255517200</v>
      </c>
    </row>
    <row r="3169" spans="1:15" x14ac:dyDescent="0.4">
      <c r="A3169">
        <v>3154</v>
      </c>
      <c r="B3169" s="63">
        <v>40787</v>
      </c>
      <c r="C3169" s="37">
        <v>122.290001</v>
      </c>
      <c r="D3169" s="37">
        <v>123.400002</v>
      </c>
      <c r="E3169" s="37">
        <v>120.779999</v>
      </c>
      <c r="F3169" s="37">
        <v>120.94000200000001</v>
      </c>
      <c r="G3169" s="38">
        <v>254585900</v>
      </c>
      <c r="H3169" s="37">
        <v>95.689835000000002</v>
      </c>
      <c r="I3169" s="41">
        <f t="shared" si="360"/>
        <v>0.79121740877761848</v>
      </c>
      <c r="J3169" s="41">
        <f t="shared" ca="1" si="361"/>
        <v>1</v>
      </c>
      <c r="K3169" s="37">
        <f t="shared" si="362"/>
        <v>96.76</v>
      </c>
      <c r="L3169" s="37">
        <f t="shared" si="363"/>
        <v>97.64</v>
      </c>
      <c r="M3169" s="37">
        <f t="shared" si="364"/>
        <v>95.56</v>
      </c>
      <c r="N3169" s="37">
        <f t="shared" si="365"/>
        <v>95.69</v>
      </c>
      <c r="O3169" s="38">
        <f t="shared" ca="1" si="366"/>
        <v>254585900</v>
      </c>
    </row>
    <row r="3170" spans="1:15" x14ac:dyDescent="0.4">
      <c r="A3170">
        <v>3155</v>
      </c>
      <c r="B3170" s="63">
        <v>40786</v>
      </c>
      <c r="C3170" s="37">
        <v>122.459999</v>
      </c>
      <c r="D3170" s="37">
        <v>123.510002</v>
      </c>
      <c r="E3170" s="37">
        <v>121.300003</v>
      </c>
      <c r="F3170" s="37">
        <v>122.220001</v>
      </c>
      <c r="G3170" s="38">
        <v>301828400</v>
      </c>
      <c r="H3170" s="37">
        <v>96.702599000000006</v>
      </c>
      <c r="I3170" s="41">
        <f t="shared" si="360"/>
        <v>0.79121746202571219</v>
      </c>
      <c r="J3170" s="41">
        <f t="shared" ca="1" si="361"/>
        <v>1</v>
      </c>
      <c r="K3170" s="37">
        <f t="shared" si="362"/>
        <v>96.89</v>
      </c>
      <c r="L3170" s="37">
        <f t="shared" si="363"/>
        <v>97.72</v>
      </c>
      <c r="M3170" s="37">
        <f t="shared" si="364"/>
        <v>95.97</v>
      </c>
      <c r="N3170" s="37">
        <f t="shared" si="365"/>
        <v>96.7</v>
      </c>
      <c r="O3170" s="38">
        <f t="shared" ca="1" si="366"/>
        <v>301828400</v>
      </c>
    </row>
    <row r="3171" spans="1:15" x14ac:dyDescent="0.4">
      <c r="A3171">
        <v>3156</v>
      </c>
      <c r="B3171" s="63">
        <v>40785</v>
      </c>
      <c r="C3171" s="37">
        <v>120.83000199999999</v>
      </c>
      <c r="D3171" s="37">
        <v>122.43</v>
      </c>
      <c r="E3171" s="37">
        <v>119.260002</v>
      </c>
      <c r="F3171" s="37">
        <v>121.68</v>
      </c>
      <c r="G3171" s="38">
        <v>241315700</v>
      </c>
      <c r="H3171" s="37">
        <v>96.275322000000003</v>
      </c>
      <c r="I3171" s="41">
        <f t="shared" si="360"/>
        <v>0.79121730769230769</v>
      </c>
      <c r="J3171" s="41">
        <f t="shared" ca="1" si="361"/>
        <v>1</v>
      </c>
      <c r="K3171" s="37">
        <f t="shared" si="362"/>
        <v>95.6</v>
      </c>
      <c r="L3171" s="37">
        <f t="shared" si="363"/>
        <v>96.87</v>
      </c>
      <c r="M3171" s="37">
        <f t="shared" si="364"/>
        <v>94.36</v>
      </c>
      <c r="N3171" s="37">
        <f t="shared" si="365"/>
        <v>96.28</v>
      </c>
      <c r="O3171" s="38">
        <f t="shared" ca="1" si="366"/>
        <v>241315700</v>
      </c>
    </row>
    <row r="3172" spans="1:15" x14ac:dyDescent="0.4">
      <c r="A3172">
        <v>3157</v>
      </c>
      <c r="B3172" s="63">
        <v>40784</v>
      </c>
      <c r="C3172" s="37">
        <v>119.55999799999999</v>
      </c>
      <c r="D3172" s="37">
        <v>121.43</v>
      </c>
      <c r="E3172" s="37">
        <v>118.05999799999999</v>
      </c>
      <c r="F3172" s="37">
        <v>121.360001</v>
      </c>
      <c r="G3172" s="38">
        <v>190977200</v>
      </c>
      <c r="H3172" s="37">
        <v>96.022125000000003</v>
      </c>
      <c r="I3172" s="41">
        <f t="shared" si="360"/>
        <v>0.79121723969003599</v>
      </c>
      <c r="J3172" s="41">
        <f t="shared" ca="1" si="361"/>
        <v>1</v>
      </c>
      <c r="K3172" s="37">
        <f t="shared" si="362"/>
        <v>94.6</v>
      </c>
      <c r="L3172" s="37">
        <f t="shared" si="363"/>
        <v>96.08</v>
      </c>
      <c r="M3172" s="37">
        <f t="shared" si="364"/>
        <v>93.41</v>
      </c>
      <c r="N3172" s="37">
        <f t="shared" si="365"/>
        <v>96.02</v>
      </c>
      <c r="O3172" s="38">
        <f t="shared" ca="1" si="366"/>
        <v>190977200</v>
      </c>
    </row>
    <row r="3173" spans="1:15" x14ac:dyDescent="0.4">
      <c r="A3173">
        <v>3158</v>
      </c>
      <c r="B3173" s="63">
        <v>40781</v>
      </c>
      <c r="C3173" s="37">
        <v>115.69000200000001</v>
      </c>
      <c r="D3173" s="37">
        <v>118.510002</v>
      </c>
      <c r="E3173" s="37">
        <v>113.849998</v>
      </c>
      <c r="F3173" s="37">
        <v>117.970001</v>
      </c>
      <c r="G3173" s="38">
        <v>314495900</v>
      </c>
      <c r="H3173" s="37">
        <v>93.339920000000006</v>
      </c>
      <c r="I3173" s="41">
        <f t="shared" si="360"/>
        <v>0.79121742145276419</v>
      </c>
      <c r="J3173" s="41">
        <f t="shared" ca="1" si="361"/>
        <v>1</v>
      </c>
      <c r="K3173" s="37">
        <f t="shared" si="362"/>
        <v>91.54</v>
      </c>
      <c r="L3173" s="37">
        <f t="shared" si="363"/>
        <v>93.77</v>
      </c>
      <c r="M3173" s="37">
        <f t="shared" si="364"/>
        <v>90.08</v>
      </c>
      <c r="N3173" s="37">
        <f t="shared" si="365"/>
        <v>93.34</v>
      </c>
      <c r="O3173" s="38">
        <f t="shared" ca="1" si="366"/>
        <v>314495900</v>
      </c>
    </row>
    <row r="3174" spans="1:15" x14ac:dyDescent="0.4">
      <c r="A3174">
        <v>3159</v>
      </c>
      <c r="B3174" s="63">
        <v>40780</v>
      </c>
      <c r="C3174" s="37">
        <v>118.730003</v>
      </c>
      <c r="D3174" s="37">
        <v>119.400002</v>
      </c>
      <c r="E3174" s="37">
        <v>115.870003</v>
      </c>
      <c r="F3174" s="37">
        <v>116.279999</v>
      </c>
      <c r="G3174" s="38">
        <v>312365400</v>
      </c>
      <c r="H3174" s="37">
        <v>92.002746999999999</v>
      </c>
      <c r="I3174" s="41">
        <f t="shared" si="360"/>
        <v>0.7912173012660586</v>
      </c>
      <c r="J3174" s="41">
        <f t="shared" ca="1" si="361"/>
        <v>1</v>
      </c>
      <c r="K3174" s="37">
        <f t="shared" si="362"/>
        <v>93.94</v>
      </c>
      <c r="L3174" s="37">
        <f t="shared" si="363"/>
        <v>94.47</v>
      </c>
      <c r="M3174" s="37">
        <f t="shared" si="364"/>
        <v>91.68</v>
      </c>
      <c r="N3174" s="37">
        <f t="shared" si="365"/>
        <v>92</v>
      </c>
      <c r="O3174" s="38">
        <f t="shared" ca="1" si="366"/>
        <v>312365400</v>
      </c>
    </row>
    <row r="3175" spans="1:15" x14ac:dyDescent="0.4">
      <c r="A3175">
        <v>3160</v>
      </c>
      <c r="B3175" s="63">
        <v>40779</v>
      </c>
      <c r="C3175" s="37">
        <v>116.19000200000001</v>
      </c>
      <c r="D3175" s="37">
        <v>118.239998</v>
      </c>
      <c r="E3175" s="37">
        <v>115.91999800000001</v>
      </c>
      <c r="F3175" s="37">
        <v>118.08000199999999</v>
      </c>
      <c r="G3175" s="38">
        <v>246869700</v>
      </c>
      <c r="H3175" s="37">
        <v>93.426970999999995</v>
      </c>
      <c r="I3175" s="41">
        <f t="shared" si="360"/>
        <v>0.79121755943059691</v>
      </c>
      <c r="J3175" s="41">
        <f t="shared" ca="1" si="361"/>
        <v>1</v>
      </c>
      <c r="K3175" s="37">
        <f t="shared" si="362"/>
        <v>91.93</v>
      </c>
      <c r="L3175" s="37">
        <f t="shared" si="363"/>
        <v>93.55</v>
      </c>
      <c r="M3175" s="37">
        <f t="shared" si="364"/>
        <v>91.72</v>
      </c>
      <c r="N3175" s="37">
        <f t="shared" si="365"/>
        <v>93.43</v>
      </c>
      <c r="O3175" s="38">
        <f t="shared" ca="1" si="366"/>
        <v>246869700</v>
      </c>
    </row>
    <row r="3176" spans="1:15" x14ac:dyDescent="0.4">
      <c r="A3176">
        <v>3161</v>
      </c>
      <c r="B3176" s="63">
        <v>40778</v>
      </c>
      <c r="C3176" s="37">
        <v>113.150002</v>
      </c>
      <c r="D3176" s="37">
        <v>116.57</v>
      </c>
      <c r="E3176" s="37">
        <v>112.58000199999999</v>
      </c>
      <c r="F3176" s="37">
        <v>116.44000200000001</v>
      </c>
      <c r="G3176" s="38">
        <v>331136600</v>
      </c>
      <c r="H3176" s="37">
        <v>92.129363999999995</v>
      </c>
      <c r="I3176" s="41">
        <f t="shared" si="360"/>
        <v>0.79121747181007429</v>
      </c>
      <c r="J3176" s="41">
        <f t="shared" ca="1" si="361"/>
        <v>1</v>
      </c>
      <c r="K3176" s="37">
        <f t="shared" si="362"/>
        <v>89.53</v>
      </c>
      <c r="L3176" s="37">
        <f t="shared" si="363"/>
        <v>92.23</v>
      </c>
      <c r="M3176" s="37">
        <f t="shared" si="364"/>
        <v>89.08</v>
      </c>
      <c r="N3176" s="37">
        <f t="shared" si="365"/>
        <v>92.13</v>
      </c>
      <c r="O3176" s="38">
        <f t="shared" ca="1" si="366"/>
        <v>331136600</v>
      </c>
    </row>
    <row r="3177" spans="1:15" x14ac:dyDescent="0.4">
      <c r="A3177">
        <v>3162</v>
      </c>
      <c r="B3177" s="63">
        <v>40777</v>
      </c>
      <c r="C3177" s="37">
        <v>115.16999800000001</v>
      </c>
      <c r="D3177" s="37">
        <v>115.230003</v>
      </c>
      <c r="E3177" s="37">
        <v>112.410004</v>
      </c>
      <c r="F3177" s="37">
        <v>112.730003</v>
      </c>
      <c r="G3177" s="38">
        <v>275090600</v>
      </c>
      <c r="H3177" s="37">
        <v>89.193916000000002</v>
      </c>
      <c r="I3177" s="41">
        <f t="shared" si="360"/>
        <v>0.79121718820498932</v>
      </c>
      <c r="J3177" s="41">
        <f t="shared" ca="1" si="361"/>
        <v>1</v>
      </c>
      <c r="K3177" s="37">
        <f t="shared" si="362"/>
        <v>91.12</v>
      </c>
      <c r="L3177" s="37">
        <f t="shared" si="363"/>
        <v>91.17</v>
      </c>
      <c r="M3177" s="37">
        <f t="shared" si="364"/>
        <v>88.94</v>
      </c>
      <c r="N3177" s="37">
        <f t="shared" si="365"/>
        <v>89.19</v>
      </c>
      <c r="O3177" s="38">
        <f t="shared" ca="1" si="366"/>
        <v>275090600</v>
      </c>
    </row>
    <row r="3178" spans="1:15" x14ac:dyDescent="0.4">
      <c r="A3178">
        <v>3163</v>
      </c>
      <c r="B3178" s="63">
        <v>40774</v>
      </c>
      <c r="C3178" s="37">
        <v>112.959999</v>
      </c>
      <c r="D3178" s="37">
        <v>115.879997</v>
      </c>
      <c r="E3178" s="37">
        <v>112.5</v>
      </c>
      <c r="F3178" s="37">
        <v>112.639999</v>
      </c>
      <c r="G3178" s="38">
        <v>428281300</v>
      </c>
      <c r="H3178" s="37">
        <v>89.122742000000002</v>
      </c>
      <c r="I3178" s="41">
        <f t="shared" si="360"/>
        <v>0.79121753188225796</v>
      </c>
      <c r="J3178" s="41">
        <f t="shared" ca="1" si="361"/>
        <v>1</v>
      </c>
      <c r="K3178" s="37">
        <f t="shared" si="362"/>
        <v>89.38</v>
      </c>
      <c r="L3178" s="37">
        <f t="shared" si="363"/>
        <v>91.69</v>
      </c>
      <c r="M3178" s="37">
        <f t="shared" si="364"/>
        <v>89.01</v>
      </c>
      <c r="N3178" s="37">
        <f t="shared" si="365"/>
        <v>89.12</v>
      </c>
      <c r="O3178" s="38">
        <f t="shared" ca="1" si="366"/>
        <v>428281300</v>
      </c>
    </row>
    <row r="3179" spans="1:15" x14ac:dyDescent="0.4">
      <c r="A3179">
        <v>3164</v>
      </c>
      <c r="B3179" s="63">
        <v>40773</v>
      </c>
      <c r="C3179" s="37">
        <v>116.5</v>
      </c>
      <c r="D3179" s="37">
        <v>119.709999</v>
      </c>
      <c r="E3179" s="37">
        <v>113.389999</v>
      </c>
      <c r="F3179" s="37">
        <v>114.510002</v>
      </c>
      <c r="G3179" s="38">
        <v>512956300</v>
      </c>
      <c r="H3179" s="37">
        <v>90.602317999999997</v>
      </c>
      <c r="I3179" s="41">
        <f t="shared" si="360"/>
        <v>0.79121750430150195</v>
      </c>
      <c r="J3179" s="41">
        <f t="shared" ca="1" si="361"/>
        <v>1</v>
      </c>
      <c r="K3179" s="37">
        <f t="shared" si="362"/>
        <v>92.18</v>
      </c>
      <c r="L3179" s="37">
        <f t="shared" si="363"/>
        <v>94.72</v>
      </c>
      <c r="M3179" s="37">
        <f t="shared" si="364"/>
        <v>89.72</v>
      </c>
      <c r="N3179" s="37">
        <f t="shared" si="365"/>
        <v>90.6</v>
      </c>
      <c r="O3179" s="38">
        <f t="shared" ca="1" si="366"/>
        <v>512956300</v>
      </c>
    </row>
    <row r="3180" spans="1:15" x14ac:dyDescent="0.4">
      <c r="A3180">
        <v>3165</v>
      </c>
      <c r="B3180" s="63">
        <v>40772</v>
      </c>
      <c r="C3180" s="37">
        <v>120.25</v>
      </c>
      <c r="D3180" s="37">
        <v>121.199997</v>
      </c>
      <c r="E3180" s="37">
        <v>118.720001</v>
      </c>
      <c r="F3180" s="37">
        <v>119.66999800000001</v>
      </c>
      <c r="G3180" s="38">
        <v>238201100</v>
      </c>
      <c r="H3180" s="37">
        <v>94.684989999999999</v>
      </c>
      <c r="I3180" s="41">
        <f t="shared" si="360"/>
        <v>0.79121744449264542</v>
      </c>
      <c r="J3180" s="41">
        <f t="shared" ca="1" si="361"/>
        <v>1</v>
      </c>
      <c r="K3180" s="37">
        <f t="shared" si="362"/>
        <v>95.14</v>
      </c>
      <c r="L3180" s="37">
        <f t="shared" si="363"/>
        <v>95.9</v>
      </c>
      <c r="M3180" s="37">
        <f t="shared" si="364"/>
        <v>93.93</v>
      </c>
      <c r="N3180" s="37">
        <f t="shared" si="365"/>
        <v>94.68</v>
      </c>
      <c r="O3180" s="38">
        <f t="shared" ca="1" si="366"/>
        <v>238201100</v>
      </c>
    </row>
    <row r="3181" spans="1:15" x14ac:dyDescent="0.4">
      <c r="A3181">
        <v>3166</v>
      </c>
      <c r="B3181" s="63">
        <v>40771</v>
      </c>
      <c r="C3181" s="37">
        <v>119.470001</v>
      </c>
      <c r="D3181" s="37">
        <v>120.69000200000001</v>
      </c>
      <c r="E3181" s="37">
        <v>118.30999799999999</v>
      </c>
      <c r="F3181" s="37">
        <v>119.589996</v>
      </c>
      <c r="G3181" s="38">
        <v>294095200</v>
      </c>
      <c r="H3181" s="37">
        <v>94.621689000000003</v>
      </c>
      <c r="I3181" s="41">
        <f t="shared" si="360"/>
        <v>0.79121742758482916</v>
      </c>
      <c r="J3181" s="41">
        <f t="shared" ca="1" si="361"/>
        <v>1</v>
      </c>
      <c r="K3181" s="37">
        <f t="shared" si="362"/>
        <v>94.53</v>
      </c>
      <c r="L3181" s="37">
        <f t="shared" si="363"/>
        <v>95.49</v>
      </c>
      <c r="M3181" s="37">
        <f t="shared" si="364"/>
        <v>93.61</v>
      </c>
      <c r="N3181" s="37">
        <f t="shared" si="365"/>
        <v>94.62</v>
      </c>
      <c r="O3181" s="38">
        <f t="shared" ca="1" si="366"/>
        <v>294095200</v>
      </c>
    </row>
    <row r="3182" spans="1:15" x14ac:dyDescent="0.4">
      <c r="A3182">
        <v>3167</v>
      </c>
      <c r="B3182" s="63">
        <v>40770</v>
      </c>
      <c r="C3182" s="37">
        <v>119.19000200000001</v>
      </c>
      <c r="D3182" s="37">
        <v>120.739998</v>
      </c>
      <c r="E3182" s="37">
        <v>119</v>
      </c>
      <c r="F3182" s="37">
        <v>120.620003</v>
      </c>
      <c r="G3182" s="38">
        <v>258810600</v>
      </c>
      <c r="H3182" s="37">
        <v>95.436645999999996</v>
      </c>
      <c r="I3182" s="41">
        <f t="shared" si="360"/>
        <v>0.7912174069503215</v>
      </c>
      <c r="J3182" s="41">
        <f t="shared" ca="1" si="361"/>
        <v>1</v>
      </c>
      <c r="K3182" s="37">
        <f t="shared" si="362"/>
        <v>94.31</v>
      </c>
      <c r="L3182" s="37">
        <f t="shared" si="363"/>
        <v>95.53</v>
      </c>
      <c r="M3182" s="37">
        <f t="shared" si="364"/>
        <v>94.15</v>
      </c>
      <c r="N3182" s="37">
        <f t="shared" si="365"/>
        <v>95.44</v>
      </c>
      <c r="O3182" s="38">
        <f t="shared" ca="1" si="366"/>
        <v>258810600</v>
      </c>
    </row>
    <row r="3183" spans="1:15" x14ac:dyDescent="0.4">
      <c r="A3183">
        <v>3168</v>
      </c>
      <c r="B3183" s="63">
        <v>40767</v>
      </c>
      <c r="C3183" s="37">
        <v>118.400002</v>
      </c>
      <c r="D3183" s="37">
        <v>119.209999</v>
      </c>
      <c r="E3183" s="37">
        <v>117.279999</v>
      </c>
      <c r="F3183" s="37">
        <v>118.120003</v>
      </c>
      <c r="G3183" s="38">
        <v>313731600</v>
      </c>
      <c r="H3183" s="37">
        <v>93.458611000000005</v>
      </c>
      <c r="I3183" s="41">
        <f t="shared" si="360"/>
        <v>0.79121747905814066</v>
      </c>
      <c r="J3183" s="41">
        <f t="shared" ca="1" si="361"/>
        <v>1</v>
      </c>
      <c r="K3183" s="37">
        <f t="shared" si="362"/>
        <v>93.68</v>
      </c>
      <c r="L3183" s="37">
        <f t="shared" si="363"/>
        <v>94.32</v>
      </c>
      <c r="M3183" s="37">
        <f t="shared" si="364"/>
        <v>92.79</v>
      </c>
      <c r="N3183" s="37">
        <f t="shared" si="365"/>
        <v>93.46</v>
      </c>
      <c r="O3183" s="38">
        <f t="shared" ca="1" si="366"/>
        <v>313731600</v>
      </c>
    </row>
    <row r="3184" spans="1:15" x14ac:dyDescent="0.4">
      <c r="A3184">
        <v>3169</v>
      </c>
      <c r="B3184" s="63">
        <v>40766</v>
      </c>
      <c r="C3184" s="37">
        <v>113.260002</v>
      </c>
      <c r="D3184" s="37">
        <v>118.91999800000001</v>
      </c>
      <c r="E3184" s="37">
        <v>112.32</v>
      </c>
      <c r="F3184" s="37">
        <v>117.33000199999999</v>
      </c>
      <c r="G3184" s="38">
        <v>487979700</v>
      </c>
      <c r="H3184" s="37">
        <v>92.833541999999994</v>
      </c>
      <c r="I3184" s="41">
        <f t="shared" si="360"/>
        <v>0.79121742450835375</v>
      </c>
      <c r="J3184" s="41">
        <f t="shared" ca="1" si="361"/>
        <v>1</v>
      </c>
      <c r="K3184" s="37">
        <f t="shared" si="362"/>
        <v>89.61</v>
      </c>
      <c r="L3184" s="37">
        <f t="shared" si="363"/>
        <v>94.09</v>
      </c>
      <c r="M3184" s="37">
        <f t="shared" si="364"/>
        <v>88.87</v>
      </c>
      <c r="N3184" s="37">
        <f t="shared" si="365"/>
        <v>92.83</v>
      </c>
      <c r="O3184" s="38">
        <f t="shared" ca="1" si="366"/>
        <v>487979700</v>
      </c>
    </row>
    <row r="3185" spans="1:15" x14ac:dyDescent="0.4">
      <c r="A3185">
        <v>3170</v>
      </c>
      <c r="B3185" s="63">
        <v>40765</v>
      </c>
      <c r="C3185" s="37">
        <v>115.260002</v>
      </c>
      <c r="D3185" s="37">
        <v>116.279999</v>
      </c>
      <c r="E3185" s="37">
        <v>111.949997</v>
      </c>
      <c r="F3185" s="37">
        <v>112.290001</v>
      </c>
      <c r="G3185" s="38">
        <v>662607400</v>
      </c>
      <c r="H3185" s="37">
        <v>88.845825000000005</v>
      </c>
      <c r="I3185" s="41">
        <f t="shared" si="360"/>
        <v>0.79121759915203849</v>
      </c>
      <c r="J3185" s="41">
        <f t="shared" ca="1" si="361"/>
        <v>1</v>
      </c>
      <c r="K3185" s="37">
        <f t="shared" si="362"/>
        <v>91.2</v>
      </c>
      <c r="L3185" s="37">
        <f t="shared" si="363"/>
        <v>92</v>
      </c>
      <c r="M3185" s="37">
        <f t="shared" si="364"/>
        <v>88.58</v>
      </c>
      <c r="N3185" s="37">
        <f t="shared" si="365"/>
        <v>88.85</v>
      </c>
      <c r="O3185" s="38">
        <f t="shared" ca="1" si="366"/>
        <v>662607400</v>
      </c>
    </row>
    <row r="3186" spans="1:15" x14ac:dyDescent="0.4">
      <c r="A3186">
        <v>3171</v>
      </c>
      <c r="B3186" s="63">
        <v>40764</v>
      </c>
      <c r="C3186" s="37">
        <v>114.07</v>
      </c>
      <c r="D3186" s="37">
        <v>117.639999</v>
      </c>
      <c r="E3186" s="37">
        <v>110.269997</v>
      </c>
      <c r="F3186" s="37">
        <v>117.480003</v>
      </c>
      <c r="G3186" s="38">
        <v>717828700</v>
      </c>
      <c r="H3186" s="37">
        <v>92.952224999999999</v>
      </c>
      <c r="I3186" s="41">
        <f t="shared" si="360"/>
        <v>0.79121742106186366</v>
      </c>
      <c r="J3186" s="41">
        <f t="shared" ca="1" si="361"/>
        <v>1</v>
      </c>
      <c r="K3186" s="37">
        <f t="shared" si="362"/>
        <v>90.25</v>
      </c>
      <c r="L3186" s="37">
        <f t="shared" si="363"/>
        <v>93.08</v>
      </c>
      <c r="M3186" s="37">
        <f t="shared" si="364"/>
        <v>87.25</v>
      </c>
      <c r="N3186" s="37">
        <f t="shared" si="365"/>
        <v>92.95</v>
      </c>
      <c r="O3186" s="38">
        <f t="shared" ca="1" si="366"/>
        <v>717828700</v>
      </c>
    </row>
    <row r="3187" spans="1:15" x14ac:dyDescent="0.4">
      <c r="A3187">
        <v>3172</v>
      </c>
      <c r="B3187" s="63">
        <v>40763</v>
      </c>
      <c r="C3187" s="37">
        <v>116.910004</v>
      </c>
      <c r="D3187" s="37">
        <v>120.120003</v>
      </c>
      <c r="E3187" s="37">
        <v>112.019997</v>
      </c>
      <c r="F3187" s="37">
        <v>112.260002</v>
      </c>
      <c r="G3187" s="38">
        <v>702263900</v>
      </c>
      <c r="H3187" s="37">
        <v>88.822059999999993</v>
      </c>
      <c r="I3187" s="41">
        <f t="shared" si="360"/>
        <v>0.79121733847822306</v>
      </c>
      <c r="J3187" s="41">
        <f t="shared" ca="1" si="361"/>
        <v>1</v>
      </c>
      <c r="K3187" s="37">
        <f t="shared" si="362"/>
        <v>92.5</v>
      </c>
      <c r="L3187" s="37">
        <f t="shared" si="363"/>
        <v>95.04</v>
      </c>
      <c r="M3187" s="37">
        <f t="shared" si="364"/>
        <v>88.63</v>
      </c>
      <c r="N3187" s="37">
        <f t="shared" si="365"/>
        <v>88.82</v>
      </c>
      <c r="O3187" s="38">
        <f t="shared" ca="1" si="366"/>
        <v>702263900</v>
      </c>
    </row>
    <row r="3188" spans="1:15" x14ac:dyDescent="0.4">
      <c r="A3188">
        <v>3173</v>
      </c>
      <c r="B3188" s="63">
        <v>40760</v>
      </c>
      <c r="C3188" s="37">
        <v>121.760002</v>
      </c>
      <c r="D3188" s="37">
        <v>122.07</v>
      </c>
      <c r="E3188" s="37">
        <v>116.860001</v>
      </c>
      <c r="F3188" s="37">
        <v>120.08000199999999</v>
      </c>
      <c r="G3188" s="38">
        <v>655619200</v>
      </c>
      <c r="H3188" s="37">
        <v>95.009392000000005</v>
      </c>
      <c r="I3188" s="41">
        <f t="shared" si="360"/>
        <v>0.7912174418518082</v>
      </c>
      <c r="J3188" s="41">
        <f t="shared" ca="1" si="361"/>
        <v>1</v>
      </c>
      <c r="K3188" s="37">
        <f t="shared" si="362"/>
        <v>96.34</v>
      </c>
      <c r="L3188" s="37">
        <f t="shared" si="363"/>
        <v>96.58</v>
      </c>
      <c r="M3188" s="37">
        <f t="shared" si="364"/>
        <v>92.46</v>
      </c>
      <c r="N3188" s="37">
        <f t="shared" si="365"/>
        <v>95.01</v>
      </c>
      <c r="O3188" s="38">
        <f t="shared" ca="1" si="366"/>
        <v>655619200</v>
      </c>
    </row>
    <row r="3189" spans="1:15" x14ac:dyDescent="0.4">
      <c r="A3189">
        <v>3174</v>
      </c>
      <c r="B3189" s="63">
        <v>40759</v>
      </c>
      <c r="C3189" s="37">
        <v>124.41999800000001</v>
      </c>
      <c r="D3189" s="37">
        <v>124.620003</v>
      </c>
      <c r="E3189" s="37">
        <v>120.05999799999999</v>
      </c>
      <c r="F3189" s="37">
        <v>120.260002</v>
      </c>
      <c r="G3189" s="38">
        <v>520721800</v>
      </c>
      <c r="H3189" s="37">
        <v>95.151802000000004</v>
      </c>
      <c r="I3189" s="41">
        <f t="shared" si="360"/>
        <v>0.79121736585369429</v>
      </c>
      <c r="J3189" s="41">
        <f t="shared" ca="1" si="361"/>
        <v>1</v>
      </c>
      <c r="K3189" s="37">
        <f t="shared" si="362"/>
        <v>98.44</v>
      </c>
      <c r="L3189" s="37">
        <f t="shared" si="363"/>
        <v>98.6</v>
      </c>
      <c r="M3189" s="37">
        <f t="shared" si="364"/>
        <v>94.99</v>
      </c>
      <c r="N3189" s="37">
        <f t="shared" si="365"/>
        <v>95.15</v>
      </c>
      <c r="O3189" s="38">
        <f t="shared" ca="1" si="366"/>
        <v>520721800</v>
      </c>
    </row>
    <row r="3190" spans="1:15" x14ac:dyDescent="0.4">
      <c r="A3190">
        <v>3175</v>
      </c>
      <c r="B3190" s="63">
        <v>40758</v>
      </c>
      <c r="C3190" s="37">
        <v>125.660004</v>
      </c>
      <c r="D3190" s="37">
        <v>126.30999799999999</v>
      </c>
      <c r="E3190" s="37">
        <v>123.529999</v>
      </c>
      <c r="F3190" s="37">
        <v>126.16999800000001</v>
      </c>
      <c r="G3190" s="38">
        <v>370830800</v>
      </c>
      <c r="H3190" s="37">
        <v>99.827895999999996</v>
      </c>
      <c r="I3190" s="41">
        <f t="shared" si="360"/>
        <v>0.79121738592719948</v>
      </c>
      <c r="J3190" s="41">
        <f t="shared" ca="1" si="361"/>
        <v>1</v>
      </c>
      <c r="K3190" s="37">
        <f t="shared" si="362"/>
        <v>99.42</v>
      </c>
      <c r="L3190" s="37">
        <f t="shared" si="363"/>
        <v>99.94</v>
      </c>
      <c r="M3190" s="37">
        <f t="shared" si="364"/>
        <v>97.74</v>
      </c>
      <c r="N3190" s="37">
        <f t="shared" si="365"/>
        <v>99.83</v>
      </c>
      <c r="O3190" s="38">
        <f t="shared" ca="1" si="366"/>
        <v>370830800</v>
      </c>
    </row>
    <row r="3191" spans="1:15" x14ac:dyDescent="0.4">
      <c r="A3191">
        <v>3176</v>
      </c>
      <c r="B3191" s="63">
        <v>40757</v>
      </c>
      <c r="C3191" s="37">
        <v>127.80999799999999</v>
      </c>
      <c r="D3191" s="37">
        <v>128.5</v>
      </c>
      <c r="E3191" s="37">
        <v>125.489998</v>
      </c>
      <c r="F3191" s="37">
        <v>125.489998</v>
      </c>
      <c r="G3191" s="38">
        <v>346653800</v>
      </c>
      <c r="H3191" s="37">
        <v>99.289848000000006</v>
      </c>
      <c r="I3191" s="41">
        <f t="shared" si="360"/>
        <v>0.79121722513693882</v>
      </c>
      <c r="J3191" s="41">
        <f t="shared" ca="1" si="361"/>
        <v>1</v>
      </c>
      <c r="K3191" s="37">
        <f t="shared" si="362"/>
        <v>101.13</v>
      </c>
      <c r="L3191" s="37">
        <f t="shared" si="363"/>
        <v>101.67</v>
      </c>
      <c r="M3191" s="37">
        <f t="shared" si="364"/>
        <v>99.29</v>
      </c>
      <c r="N3191" s="37">
        <f t="shared" si="365"/>
        <v>99.29</v>
      </c>
      <c r="O3191" s="38">
        <f t="shared" ca="1" si="366"/>
        <v>346653800</v>
      </c>
    </row>
    <row r="3192" spans="1:15" x14ac:dyDescent="0.4">
      <c r="A3192">
        <v>3177</v>
      </c>
      <c r="B3192" s="63">
        <v>40756</v>
      </c>
      <c r="C3192" s="37">
        <v>130.83999600000001</v>
      </c>
      <c r="D3192" s="37">
        <v>130.96000699999999</v>
      </c>
      <c r="E3192" s="37">
        <v>127.529999</v>
      </c>
      <c r="F3192" s="37">
        <v>128.779999</v>
      </c>
      <c r="G3192" s="38">
        <v>325790900</v>
      </c>
      <c r="H3192" s="37">
        <v>101.89299800000001</v>
      </c>
      <c r="I3192" s="41">
        <f t="shared" si="360"/>
        <v>0.79121757098320833</v>
      </c>
      <c r="J3192" s="41">
        <f t="shared" ca="1" si="361"/>
        <v>1</v>
      </c>
      <c r="K3192" s="37">
        <f t="shared" si="362"/>
        <v>103.52</v>
      </c>
      <c r="L3192" s="37">
        <f t="shared" si="363"/>
        <v>103.62</v>
      </c>
      <c r="M3192" s="37">
        <f t="shared" si="364"/>
        <v>100.9</v>
      </c>
      <c r="N3192" s="37">
        <f t="shared" si="365"/>
        <v>101.89</v>
      </c>
      <c r="O3192" s="38">
        <f t="shared" ca="1" si="366"/>
        <v>325790900</v>
      </c>
    </row>
    <row r="3193" spans="1:15" x14ac:dyDescent="0.4">
      <c r="A3193">
        <v>3178</v>
      </c>
      <c r="B3193" s="63">
        <v>40753</v>
      </c>
      <c r="C3193" s="37">
        <v>128.91000399999999</v>
      </c>
      <c r="D3193" s="37">
        <v>130.550003</v>
      </c>
      <c r="E3193" s="37">
        <v>127.970001</v>
      </c>
      <c r="F3193" s="37">
        <v>129.33000200000001</v>
      </c>
      <c r="G3193" s="38">
        <v>307038400</v>
      </c>
      <c r="H3193" s="37">
        <v>102.328102</v>
      </c>
      <c r="I3193" s="41">
        <f t="shared" si="360"/>
        <v>0.79121704490501743</v>
      </c>
      <c r="J3193" s="41">
        <f t="shared" ca="1" si="361"/>
        <v>1</v>
      </c>
      <c r="K3193" s="37">
        <f t="shared" si="362"/>
        <v>102</v>
      </c>
      <c r="L3193" s="37">
        <f t="shared" si="363"/>
        <v>103.29</v>
      </c>
      <c r="M3193" s="37">
        <f t="shared" si="364"/>
        <v>101.25</v>
      </c>
      <c r="N3193" s="37">
        <f t="shared" si="365"/>
        <v>102.33</v>
      </c>
      <c r="O3193" s="38">
        <f t="shared" ca="1" si="366"/>
        <v>307038400</v>
      </c>
    </row>
    <row r="3194" spans="1:15" x14ac:dyDescent="0.4">
      <c r="A3194">
        <v>3179</v>
      </c>
      <c r="B3194" s="63">
        <v>40752</v>
      </c>
      <c r="C3194" s="37">
        <v>130.60000600000001</v>
      </c>
      <c r="D3194" s="37">
        <v>131.770004</v>
      </c>
      <c r="E3194" s="37">
        <v>130.009995</v>
      </c>
      <c r="F3194" s="37">
        <v>130.220001</v>
      </c>
      <c r="G3194" s="38">
        <v>207939900</v>
      </c>
      <c r="H3194" s="37">
        <v>103.03233299999999</v>
      </c>
      <c r="I3194" s="41">
        <f t="shared" si="360"/>
        <v>0.79121741828277203</v>
      </c>
      <c r="J3194" s="41">
        <f t="shared" ca="1" si="361"/>
        <v>1</v>
      </c>
      <c r="K3194" s="37">
        <f t="shared" si="362"/>
        <v>103.33</v>
      </c>
      <c r="L3194" s="37">
        <f t="shared" si="363"/>
        <v>104.26</v>
      </c>
      <c r="M3194" s="37">
        <f t="shared" si="364"/>
        <v>102.87</v>
      </c>
      <c r="N3194" s="37">
        <f t="shared" si="365"/>
        <v>103.03</v>
      </c>
      <c r="O3194" s="38">
        <f t="shared" ca="1" si="366"/>
        <v>207939900</v>
      </c>
    </row>
    <row r="3195" spans="1:15" x14ac:dyDescent="0.4">
      <c r="A3195">
        <v>3180</v>
      </c>
      <c r="B3195" s="63">
        <v>40751</v>
      </c>
      <c r="C3195" s="37">
        <v>132.58999600000001</v>
      </c>
      <c r="D3195" s="37">
        <v>132.63000500000001</v>
      </c>
      <c r="E3195" s="37">
        <v>130.429993</v>
      </c>
      <c r="F3195" s="37">
        <v>130.60000600000001</v>
      </c>
      <c r="G3195" s="38">
        <v>249020100</v>
      </c>
      <c r="H3195" s="37">
        <v>103.332977</v>
      </c>
      <c r="I3195" s="41">
        <f t="shared" si="360"/>
        <v>0.79121724542646643</v>
      </c>
      <c r="J3195" s="41">
        <f t="shared" ca="1" si="361"/>
        <v>1</v>
      </c>
      <c r="K3195" s="37">
        <f t="shared" si="362"/>
        <v>104.91</v>
      </c>
      <c r="L3195" s="37">
        <f t="shared" si="363"/>
        <v>104.94</v>
      </c>
      <c r="M3195" s="37">
        <f t="shared" si="364"/>
        <v>103.2</v>
      </c>
      <c r="N3195" s="37">
        <f t="shared" si="365"/>
        <v>103.33</v>
      </c>
      <c r="O3195" s="38">
        <f t="shared" ca="1" si="366"/>
        <v>249020100</v>
      </c>
    </row>
    <row r="3196" spans="1:15" x14ac:dyDescent="0.4">
      <c r="A3196">
        <v>3181</v>
      </c>
      <c r="B3196" s="63">
        <v>40750</v>
      </c>
      <c r="C3196" s="37">
        <v>133.740005</v>
      </c>
      <c r="D3196" s="37">
        <v>133.96000699999999</v>
      </c>
      <c r="E3196" s="37">
        <v>133.029999</v>
      </c>
      <c r="F3196" s="37">
        <v>133.33000200000001</v>
      </c>
      <c r="G3196" s="38">
        <v>131278200</v>
      </c>
      <c r="H3196" s="37">
        <v>105.49303399999999</v>
      </c>
      <c r="I3196" s="41">
        <f t="shared" si="360"/>
        <v>0.79121752356982633</v>
      </c>
      <c r="J3196" s="41">
        <f t="shared" ca="1" si="361"/>
        <v>1</v>
      </c>
      <c r="K3196" s="37">
        <f t="shared" si="362"/>
        <v>105.82</v>
      </c>
      <c r="L3196" s="37">
        <f t="shared" si="363"/>
        <v>105.99</v>
      </c>
      <c r="M3196" s="37">
        <f t="shared" si="364"/>
        <v>105.26</v>
      </c>
      <c r="N3196" s="37">
        <f t="shared" si="365"/>
        <v>105.49</v>
      </c>
      <c r="O3196" s="38">
        <f t="shared" ca="1" si="366"/>
        <v>131278200</v>
      </c>
    </row>
    <row r="3197" spans="1:15" x14ac:dyDescent="0.4">
      <c r="A3197">
        <v>3182</v>
      </c>
      <c r="B3197" s="63">
        <v>40749</v>
      </c>
      <c r="C3197" s="37">
        <v>133.300003</v>
      </c>
      <c r="D3197" s="37">
        <v>134.490005</v>
      </c>
      <c r="E3197" s="37">
        <v>133.16000399999999</v>
      </c>
      <c r="F3197" s="37">
        <v>133.83000200000001</v>
      </c>
      <c r="G3197" s="38">
        <v>136653800</v>
      </c>
      <c r="H3197" s="37">
        <v>105.888611</v>
      </c>
      <c r="I3197" s="41">
        <f t="shared" si="360"/>
        <v>0.79121728624049481</v>
      </c>
      <c r="J3197" s="41">
        <f t="shared" ca="1" si="361"/>
        <v>1</v>
      </c>
      <c r="K3197" s="37">
        <f t="shared" si="362"/>
        <v>105.47</v>
      </c>
      <c r="L3197" s="37">
        <f t="shared" si="363"/>
        <v>106.41</v>
      </c>
      <c r="M3197" s="37">
        <f t="shared" si="364"/>
        <v>105.36</v>
      </c>
      <c r="N3197" s="37">
        <f t="shared" si="365"/>
        <v>105.89</v>
      </c>
      <c r="O3197" s="38">
        <f t="shared" ca="1" si="366"/>
        <v>136653800</v>
      </c>
    </row>
    <row r="3198" spans="1:15" x14ac:dyDescent="0.4">
      <c r="A3198">
        <v>3183</v>
      </c>
      <c r="B3198" s="63">
        <v>40746</v>
      </c>
      <c r="C3198" s="37">
        <v>134.520004</v>
      </c>
      <c r="D3198" s="37">
        <v>134.720001</v>
      </c>
      <c r="E3198" s="37">
        <v>133.759995</v>
      </c>
      <c r="F3198" s="37">
        <v>134.58000200000001</v>
      </c>
      <c r="G3198" s="38">
        <v>126019400</v>
      </c>
      <c r="H3198" s="37">
        <v>106.48204800000001</v>
      </c>
      <c r="I3198" s="41">
        <f t="shared" si="360"/>
        <v>0.79121746483552591</v>
      </c>
      <c r="J3198" s="41">
        <f t="shared" ca="1" si="361"/>
        <v>1</v>
      </c>
      <c r="K3198" s="37">
        <f t="shared" si="362"/>
        <v>106.43</v>
      </c>
      <c r="L3198" s="37">
        <f t="shared" si="363"/>
        <v>106.59</v>
      </c>
      <c r="M3198" s="37">
        <f t="shared" si="364"/>
        <v>105.83</v>
      </c>
      <c r="N3198" s="37">
        <f t="shared" si="365"/>
        <v>106.48</v>
      </c>
      <c r="O3198" s="38">
        <f t="shared" ca="1" si="366"/>
        <v>126019400</v>
      </c>
    </row>
    <row r="3199" spans="1:15" x14ac:dyDescent="0.4">
      <c r="A3199">
        <v>3184</v>
      </c>
      <c r="B3199" s="63">
        <v>40745</v>
      </c>
      <c r="C3199" s="37">
        <v>133.39999399999999</v>
      </c>
      <c r="D3199" s="37">
        <v>134.820007</v>
      </c>
      <c r="E3199" s="37">
        <v>132.66999799999999</v>
      </c>
      <c r="F3199" s="37">
        <v>134.490005</v>
      </c>
      <c r="G3199" s="38">
        <v>245246300</v>
      </c>
      <c r="H3199" s="37">
        <v>106.41082</v>
      </c>
      <c r="I3199" s="41">
        <f t="shared" si="360"/>
        <v>0.79121731016368102</v>
      </c>
      <c r="J3199" s="41">
        <f t="shared" ca="1" si="361"/>
        <v>1</v>
      </c>
      <c r="K3199" s="37">
        <f t="shared" si="362"/>
        <v>105.55</v>
      </c>
      <c r="L3199" s="37">
        <f t="shared" si="363"/>
        <v>106.67</v>
      </c>
      <c r="M3199" s="37">
        <f t="shared" si="364"/>
        <v>104.97</v>
      </c>
      <c r="N3199" s="37">
        <f t="shared" si="365"/>
        <v>106.41</v>
      </c>
      <c r="O3199" s="38">
        <f t="shared" ca="1" si="366"/>
        <v>245246300</v>
      </c>
    </row>
    <row r="3200" spans="1:15" x14ac:dyDescent="0.4">
      <c r="A3200">
        <v>3185</v>
      </c>
      <c r="B3200" s="63">
        <v>40744</v>
      </c>
      <c r="C3200" s="37">
        <v>133.070007</v>
      </c>
      <c r="D3200" s="37">
        <v>133.14999399999999</v>
      </c>
      <c r="E3200" s="37">
        <v>132.41999799999999</v>
      </c>
      <c r="F3200" s="37">
        <v>132.64999399999999</v>
      </c>
      <c r="G3200" s="38">
        <v>137145400</v>
      </c>
      <c r="H3200" s="37">
        <v>104.95500199999999</v>
      </c>
      <c r="I3200" s="41">
        <f t="shared" si="360"/>
        <v>0.79121754049985105</v>
      </c>
      <c r="J3200" s="41">
        <f t="shared" ca="1" si="361"/>
        <v>1</v>
      </c>
      <c r="K3200" s="37">
        <f t="shared" si="362"/>
        <v>105.29</v>
      </c>
      <c r="L3200" s="37">
        <f t="shared" si="363"/>
        <v>105.35</v>
      </c>
      <c r="M3200" s="37">
        <f t="shared" si="364"/>
        <v>104.77</v>
      </c>
      <c r="N3200" s="37">
        <f t="shared" si="365"/>
        <v>104.96</v>
      </c>
      <c r="O3200" s="38">
        <f t="shared" ca="1" si="366"/>
        <v>137145400</v>
      </c>
    </row>
    <row r="3201" spans="1:15" x14ac:dyDescent="0.4">
      <c r="A3201">
        <v>3186</v>
      </c>
      <c r="B3201" s="63">
        <v>40743</v>
      </c>
      <c r="C3201" s="37">
        <v>131.33999600000001</v>
      </c>
      <c r="D3201" s="37">
        <v>132.88999899999999</v>
      </c>
      <c r="E3201" s="37">
        <v>131.30999800000001</v>
      </c>
      <c r="F3201" s="37">
        <v>132.729996</v>
      </c>
      <c r="G3201" s="38">
        <v>166554900</v>
      </c>
      <c r="H3201" s="37">
        <v>105.01828</v>
      </c>
      <c r="I3201" s="41">
        <f t="shared" si="360"/>
        <v>0.79121738239184458</v>
      </c>
      <c r="J3201" s="41">
        <f t="shared" ca="1" si="361"/>
        <v>1</v>
      </c>
      <c r="K3201" s="37">
        <f t="shared" si="362"/>
        <v>103.92</v>
      </c>
      <c r="L3201" s="37">
        <f t="shared" si="363"/>
        <v>105.14</v>
      </c>
      <c r="M3201" s="37">
        <f t="shared" si="364"/>
        <v>103.89</v>
      </c>
      <c r="N3201" s="37">
        <f t="shared" si="365"/>
        <v>105.02</v>
      </c>
      <c r="O3201" s="38">
        <f t="shared" ca="1" si="366"/>
        <v>166554900</v>
      </c>
    </row>
    <row r="3202" spans="1:15" x14ac:dyDescent="0.4">
      <c r="A3202">
        <v>3187</v>
      </c>
      <c r="B3202" s="63">
        <v>40742</v>
      </c>
      <c r="C3202" s="37">
        <v>131.08000200000001</v>
      </c>
      <c r="D3202" s="37">
        <v>131.279999</v>
      </c>
      <c r="E3202" s="37">
        <v>129.63000500000001</v>
      </c>
      <c r="F3202" s="37">
        <v>130.61000100000001</v>
      </c>
      <c r="G3202" s="38">
        <v>196872100</v>
      </c>
      <c r="H3202" s="37">
        <v>103.340881</v>
      </c>
      <c r="I3202" s="41">
        <f t="shared" si="360"/>
        <v>0.79121721314434401</v>
      </c>
      <c r="J3202" s="41">
        <f t="shared" ca="1" si="361"/>
        <v>1</v>
      </c>
      <c r="K3202" s="37">
        <f t="shared" si="362"/>
        <v>103.71</v>
      </c>
      <c r="L3202" s="37">
        <f t="shared" si="363"/>
        <v>103.87</v>
      </c>
      <c r="M3202" s="37">
        <f t="shared" si="364"/>
        <v>102.57</v>
      </c>
      <c r="N3202" s="37">
        <f t="shared" si="365"/>
        <v>103.34</v>
      </c>
      <c r="O3202" s="38">
        <f t="shared" ca="1" si="366"/>
        <v>196872100</v>
      </c>
    </row>
    <row r="3203" spans="1:15" x14ac:dyDescent="0.4">
      <c r="A3203">
        <v>3188</v>
      </c>
      <c r="B3203" s="63">
        <v>40739</v>
      </c>
      <c r="C3203" s="37">
        <v>131.66000399999999</v>
      </c>
      <c r="D3203" s="37">
        <v>131.86999499999999</v>
      </c>
      <c r="E3203" s="37">
        <v>130.770004</v>
      </c>
      <c r="F3203" s="37">
        <v>131.69000199999999</v>
      </c>
      <c r="G3203" s="38">
        <v>220012800</v>
      </c>
      <c r="H3203" s="37">
        <v>104.195435</v>
      </c>
      <c r="I3203" s="41">
        <f t="shared" si="360"/>
        <v>0.79121750639809396</v>
      </c>
      <c r="J3203" s="41">
        <f t="shared" ca="1" si="361"/>
        <v>1</v>
      </c>
      <c r="K3203" s="37">
        <f t="shared" si="362"/>
        <v>104.17</v>
      </c>
      <c r="L3203" s="37">
        <f t="shared" si="363"/>
        <v>104.34</v>
      </c>
      <c r="M3203" s="37">
        <f t="shared" si="364"/>
        <v>103.47</v>
      </c>
      <c r="N3203" s="37">
        <f t="shared" si="365"/>
        <v>104.2</v>
      </c>
      <c r="O3203" s="38">
        <f t="shared" ca="1" si="366"/>
        <v>220012800</v>
      </c>
    </row>
    <row r="3204" spans="1:15" x14ac:dyDescent="0.4">
      <c r="A3204">
        <v>3189</v>
      </c>
      <c r="B3204" s="63">
        <v>40738</v>
      </c>
      <c r="C3204" s="37">
        <v>132.16999799999999</v>
      </c>
      <c r="D3204" s="37">
        <v>132.779999</v>
      </c>
      <c r="E3204" s="37">
        <v>130.679993</v>
      </c>
      <c r="F3204" s="37">
        <v>130.929993</v>
      </c>
      <c r="G3204" s="38">
        <v>226111800</v>
      </c>
      <c r="H3204" s="37">
        <v>103.594078</v>
      </c>
      <c r="I3204" s="41">
        <f t="shared" si="360"/>
        <v>0.79121731870863232</v>
      </c>
      <c r="J3204" s="41">
        <f t="shared" ca="1" si="361"/>
        <v>1</v>
      </c>
      <c r="K3204" s="37">
        <f t="shared" si="362"/>
        <v>104.58</v>
      </c>
      <c r="L3204" s="37">
        <f t="shared" si="363"/>
        <v>105.06</v>
      </c>
      <c r="M3204" s="37">
        <f t="shared" si="364"/>
        <v>103.4</v>
      </c>
      <c r="N3204" s="37">
        <f t="shared" si="365"/>
        <v>103.59</v>
      </c>
      <c r="O3204" s="38">
        <f t="shared" ca="1" si="366"/>
        <v>226111800</v>
      </c>
    </row>
    <row r="3205" spans="1:15" x14ac:dyDescent="0.4">
      <c r="A3205">
        <v>3190</v>
      </c>
      <c r="B3205" s="63">
        <v>40737</v>
      </c>
      <c r="C3205" s="37">
        <v>132.08999600000001</v>
      </c>
      <c r="D3205" s="37">
        <v>133.220001</v>
      </c>
      <c r="E3205" s="37">
        <v>131.520004</v>
      </c>
      <c r="F3205" s="37">
        <v>131.83999600000001</v>
      </c>
      <c r="G3205" s="38">
        <v>204062600</v>
      </c>
      <c r="H3205" s="37">
        <v>104.31413999999999</v>
      </c>
      <c r="I3205" s="41">
        <f t="shared" si="360"/>
        <v>0.79121771211218772</v>
      </c>
      <c r="J3205" s="41">
        <f t="shared" ca="1" si="361"/>
        <v>1</v>
      </c>
      <c r="K3205" s="37">
        <f t="shared" si="362"/>
        <v>104.51</v>
      </c>
      <c r="L3205" s="37">
        <f t="shared" si="363"/>
        <v>105.41</v>
      </c>
      <c r="M3205" s="37">
        <f t="shared" si="364"/>
        <v>104.06</v>
      </c>
      <c r="N3205" s="37">
        <f t="shared" si="365"/>
        <v>104.31</v>
      </c>
      <c r="O3205" s="38">
        <f t="shared" ca="1" si="366"/>
        <v>204062600</v>
      </c>
    </row>
    <row r="3206" spans="1:15" x14ac:dyDescent="0.4">
      <c r="A3206">
        <v>3191</v>
      </c>
      <c r="B3206" s="63">
        <v>40736</v>
      </c>
      <c r="C3206" s="37">
        <v>131.69000199999999</v>
      </c>
      <c r="D3206" s="37">
        <v>132.779999</v>
      </c>
      <c r="E3206" s="37">
        <v>131.36000100000001</v>
      </c>
      <c r="F3206" s="37">
        <v>131.39999399999999</v>
      </c>
      <c r="G3206" s="38">
        <v>214675700</v>
      </c>
      <c r="H3206" s="37">
        <v>103.96595000000001</v>
      </c>
      <c r="I3206" s="41">
        <f t="shared" si="360"/>
        <v>0.79121731162331721</v>
      </c>
      <c r="J3206" s="41">
        <f t="shared" ca="1" si="361"/>
        <v>1</v>
      </c>
      <c r="K3206" s="37">
        <f t="shared" si="362"/>
        <v>104.2</v>
      </c>
      <c r="L3206" s="37">
        <f t="shared" si="363"/>
        <v>105.06</v>
      </c>
      <c r="M3206" s="37">
        <f t="shared" si="364"/>
        <v>103.93</v>
      </c>
      <c r="N3206" s="37">
        <f t="shared" si="365"/>
        <v>103.97</v>
      </c>
      <c r="O3206" s="38">
        <f t="shared" ca="1" si="366"/>
        <v>214675700</v>
      </c>
    </row>
    <row r="3207" spans="1:15" x14ac:dyDescent="0.4">
      <c r="A3207">
        <v>3192</v>
      </c>
      <c r="B3207" s="63">
        <v>40735</v>
      </c>
      <c r="C3207" s="37">
        <v>132.75</v>
      </c>
      <c r="D3207" s="37">
        <v>133.179993</v>
      </c>
      <c r="E3207" s="37">
        <v>131.66000399999999</v>
      </c>
      <c r="F3207" s="37">
        <v>131.970001</v>
      </c>
      <c r="G3207" s="38">
        <v>195918600</v>
      </c>
      <c r="H3207" s="37">
        <v>104.416954</v>
      </c>
      <c r="I3207" s="41">
        <f t="shared" si="360"/>
        <v>0.79121734643314889</v>
      </c>
      <c r="J3207" s="41">
        <f t="shared" ca="1" si="361"/>
        <v>1</v>
      </c>
      <c r="K3207" s="37">
        <f t="shared" si="362"/>
        <v>105.03</v>
      </c>
      <c r="L3207" s="37">
        <f t="shared" si="363"/>
        <v>105.37</v>
      </c>
      <c r="M3207" s="37">
        <f t="shared" si="364"/>
        <v>104.17</v>
      </c>
      <c r="N3207" s="37">
        <f t="shared" si="365"/>
        <v>104.42</v>
      </c>
      <c r="O3207" s="38">
        <f t="shared" ca="1" si="366"/>
        <v>195918600</v>
      </c>
    </row>
    <row r="3208" spans="1:15" x14ac:dyDescent="0.4">
      <c r="A3208">
        <v>3193</v>
      </c>
      <c r="B3208" s="63">
        <v>40732</v>
      </c>
      <c r="C3208" s="37">
        <v>133.83000200000001</v>
      </c>
      <c r="D3208" s="37">
        <v>135.36000100000001</v>
      </c>
      <c r="E3208" s="37">
        <v>133.38999899999999</v>
      </c>
      <c r="F3208" s="37">
        <v>134.39999399999999</v>
      </c>
      <c r="G3208" s="38">
        <v>194100500</v>
      </c>
      <c r="H3208" s="37">
        <v>106.3396</v>
      </c>
      <c r="I3208" s="41">
        <f t="shared" si="360"/>
        <v>0.79121729722696277</v>
      </c>
      <c r="J3208" s="41">
        <f t="shared" ca="1" si="361"/>
        <v>1</v>
      </c>
      <c r="K3208" s="37">
        <f t="shared" si="362"/>
        <v>105.89</v>
      </c>
      <c r="L3208" s="37">
        <f t="shared" si="363"/>
        <v>107.1</v>
      </c>
      <c r="M3208" s="37">
        <f t="shared" si="364"/>
        <v>105.54</v>
      </c>
      <c r="N3208" s="37">
        <f t="shared" si="365"/>
        <v>106.34</v>
      </c>
      <c r="O3208" s="38">
        <f t="shared" ca="1" si="366"/>
        <v>194100500</v>
      </c>
    </row>
    <row r="3209" spans="1:15" x14ac:dyDescent="0.4">
      <c r="A3209">
        <v>3194</v>
      </c>
      <c r="B3209" s="63">
        <v>40731</v>
      </c>
      <c r="C3209" s="37">
        <v>135.16000399999999</v>
      </c>
      <c r="D3209" s="37">
        <v>135.699997</v>
      </c>
      <c r="E3209" s="37">
        <v>134.88000500000001</v>
      </c>
      <c r="F3209" s="37">
        <v>135.36000100000001</v>
      </c>
      <c r="G3209" s="38">
        <v>170464200</v>
      </c>
      <c r="H3209" s="37">
        <v>107.09921300000001</v>
      </c>
      <c r="I3209" s="41">
        <f t="shared" si="360"/>
        <v>0.79121758428474009</v>
      </c>
      <c r="J3209" s="41">
        <f t="shared" ca="1" si="361"/>
        <v>1</v>
      </c>
      <c r="K3209" s="37">
        <f t="shared" si="362"/>
        <v>106.94</v>
      </c>
      <c r="L3209" s="37">
        <f t="shared" si="363"/>
        <v>107.37</v>
      </c>
      <c r="M3209" s="37">
        <f t="shared" si="364"/>
        <v>106.72</v>
      </c>
      <c r="N3209" s="37">
        <f t="shared" si="365"/>
        <v>107.1</v>
      </c>
      <c r="O3209" s="38">
        <f t="shared" ca="1" si="366"/>
        <v>170464200</v>
      </c>
    </row>
    <row r="3210" spans="1:15" x14ac:dyDescent="0.4">
      <c r="A3210">
        <v>3195</v>
      </c>
      <c r="B3210" s="63">
        <v>40730</v>
      </c>
      <c r="C3210" s="37">
        <v>133.490005</v>
      </c>
      <c r="D3210" s="37">
        <v>134.13999899999999</v>
      </c>
      <c r="E3210" s="37">
        <v>133.11000100000001</v>
      </c>
      <c r="F3210" s="37">
        <v>133.970001</v>
      </c>
      <c r="G3210" s="38">
        <v>143331600</v>
      </c>
      <c r="H3210" s="37">
        <v>105.999413</v>
      </c>
      <c r="I3210" s="41">
        <f t="shared" si="360"/>
        <v>0.79121752787028798</v>
      </c>
      <c r="J3210" s="41">
        <f t="shared" ca="1" si="361"/>
        <v>1</v>
      </c>
      <c r="K3210" s="37">
        <f t="shared" si="362"/>
        <v>105.62</v>
      </c>
      <c r="L3210" s="37">
        <f t="shared" si="363"/>
        <v>106.13</v>
      </c>
      <c r="M3210" s="37">
        <f t="shared" si="364"/>
        <v>105.32</v>
      </c>
      <c r="N3210" s="37">
        <f t="shared" si="365"/>
        <v>106</v>
      </c>
      <c r="O3210" s="38">
        <f t="shared" ca="1" si="366"/>
        <v>143331600</v>
      </c>
    </row>
    <row r="3211" spans="1:15" x14ac:dyDescent="0.4">
      <c r="A3211">
        <v>3196</v>
      </c>
      <c r="B3211" s="63">
        <v>40729</v>
      </c>
      <c r="C3211" s="37">
        <v>133.779999</v>
      </c>
      <c r="D3211" s="37">
        <v>134.08000200000001</v>
      </c>
      <c r="E3211" s="37">
        <v>133.38999899999999</v>
      </c>
      <c r="F3211" s="37">
        <v>133.80999800000001</v>
      </c>
      <c r="G3211" s="38">
        <v>165936000</v>
      </c>
      <c r="H3211" s="37">
        <v>105.872818</v>
      </c>
      <c r="I3211" s="41">
        <f t="shared" si="360"/>
        <v>0.79121754414793422</v>
      </c>
      <c r="J3211" s="41">
        <f t="shared" ca="1" si="361"/>
        <v>1</v>
      </c>
      <c r="K3211" s="37">
        <f t="shared" si="362"/>
        <v>105.85</v>
      </c>
      <c r="L3211" s="37">
        <f t="shared" si="363"/>
        <v>106.09</v>
      </c>
      <c r="M3211" s="37">
        <f t="shared" si="364"/>
        <v>105.54</v>
      </c>
      <c r="N3211" s="37">
        <f t="shared" si="365"/>
        <v>105.87</v>
      </c>
      <c r="O3211" s="38">
        <f t="shared" ca="1" si="366"/>
        <v>165936000</v>
      </c>
    </row>
    <row r="3212" spans="1:15" x14ac:dyDescent="0.4">
      <c r="A3212">
        <v>3197</v>
      </c>
      <c r="B3212" s="63">
        <v>40725</v>
      </c>
      <c r="C3212" s="37">
        <v>132.08999600000001</v>
      </c>
      <c r="D3212" s="37">
        <v>134.10000600000001</v>
      </c>
      <c r="E3212" s="37">
        <v>131.779999</v>
      </c>
      <c r="F3212" s="37">
        <v>133.91999799999999</v>
      </c>
      <c r="G3212" s="38">
        <v>202385700</v>
      </c>
      <c r="H3212" s="37">
        <v>105.959839</v>
      </c>
      <c r="I3212" s="41">
        <f t="shared" si="360"/>
        <v>0.79121744759882695</v>
      </c>
      <c r="J3212" s="41">
        <f t="shared" ca="1" si="361"/>
        <v>1</v>
      </c>
      <c r="K3212" s="37">
        <f t="shared" si="362"/>
        <v>104.51</v>
      </c>
      <c r="L3212" s="37">
        <f t="shared" si="363"/>
        <v>106.1</v>
      </c>
      <c r="M3212" s="37">
        <f t="shared" si="364"/>
        <v>104.27</v>
      </c>
      <c r="N3212" s="37">
        <f t="shared" si="365"/>
        <v>105.96</v>
      </c>
      <c r="O3212" s="38">
        <f t="shared" ca="1" si="366"/>
        <v>202385700</v>
      </c>
    </row>
    <row r="3213" spans="1:15" x14ac:dyDescent="0.4">
      <c r="A3213">
        <v>3198</v>
      </c>
      <c r="B3213" s="63">
        <v>40724</v>
      </c>
      <c r="C3213" s="37">
        <v>131.13999899999999</v>
      </c>
      <c r="D3213" s="37">
        <v>132.179993</v>
      </c>
      <c r="E3213" s="37">
        <v>130.71000699999999</v>
      </c>
      <c r="F3213" s="37">
        <v>131.970001</v>
      </c>
      <c r="G3213" s="38">
        <v>223322700</v>
      </c>
      <c r="H3213" s="37">
        <v>104.416954</v>
      </c>
      <c r="I3213" s="41">
        <f t="shared" si="360"/>
        <v>0.79121734643314889</v>
      </c>
      <c r="J3213" s="41">
        <f t="shared" ca="1" si="361"/>
        <v>1</v>
      </c>
      <c r="K3213" s="37">
        <f t="shared" si="362"/>
        <v>103.76</v>
      </c>
      <c r="L3213" s="37">
        <f t="shared" si="363"/>
        <v>104.58</v>
      </c>
      <c r="M3213" s="37">
        <f t="shared" si="364"/>
        <v>103.42</v>
      </c>
      <c r="N3213" s="37">
        <f t="shared" si="365"/>
        <v>104.42</v>
      </c>
      <c r="O3213" s="38">
        <f t="shared" ca="1" si="366"/>
        <v>223322700</v>
      </c>
    </row>
    <row r="3214" spans="1:15" x14ac:dyDescent="0.4">
      <c r="A3214">
        <v>3199</v>
      </c>
      <c r="B3214" s="63">
        <v>40723</v>
      </c>
      <c r="C3214" s="37">
        <v>130.199997</v>
      </c>
      <c r="D3214" s="37">
        <v>130.929993</v>
      </c>
      <c r="E3214" s="37">
        <v>129.63000500000001</v>
      </c>
      <c r="F3214" s="37">
        <v>130.720001</v>
      </c>
      <c r="G3214" s="38">
        <v>244295500</v>
      </c>
      <c r="H3214" s="37">
        <v>103.427933</v>
      </c>
      <c r="I3214" s="41">
        <f t="shared" si="360"/>
        <v>0.79121735165837404</v>
      </c>
      <c r="J3214" s="41">
        <f t="shared" ca="1" si="361"/>
        <v>1</v>
      </c>
      <c r="K3214" s="37">
        <f t="shared" si="362"/>
        <v>103.02</v>
      </c>
      <c r="L3214" s="37">
        <f t="shared" si="363"/>
        <v>103.59</v>
      </c>
      <c r="M3214" s="37">
        <f t="shared" si="364"/>
        <v>102.57</v>
      </c>
      <c r="N3214" s="37">
        <f t="shared" si="365"/>
        <v>103.43</v>
      </c>
      <c r="O3214" s="38">
        <f t="shared" ca="1" si="366"/>
        <v>244295500</v>
      </c>
    </row>
    <row r="3215" spans="1:15" x14ac:dyDescent="0.4">
      <c r="A3215">
        <v>3200</v>
      </c>
      <c r="B3215" s="63">
        <v>40722</v>
      </c>
      <c r="C3215" s="37">
        <v>128.449997</v>
      </c>
      <c r="D3215" s="37">
        <v>129.63000500000001</v>
      </c>
      <c r="E3215" s="37">
        <v>128.270004</v>
      </c>
      <c r="F3215" s="37">
        <v>129.61000100000001</v>
      </c>
      <c r="G3215" s="38">
        <v>165556300</v>
      </c>
      <c r="H3215" s="37">
        <v>102.54967499999999</v>
      </c>
      <c r="I3215" s="41">
        <f t="shared" si="360"/>
        <v>0.79121729965884335</v>
      </c>
      <c r="J3215" s="41">
        <f t="shared" ca="1" si="361"/>
        <v>1</v>
      </c>
      <c r="K3215" s="37">
        <f t="shared" si="362"/>
        <v>101.63</v>
      </c>
      <c r="L3215" s="37">
        <f t="shared" si="363"/>
        <v>102.57</v>
      </c>
      <c r="M3215" s="37">
        <f t="shared" si="364"/>
        <v>101.49</v>
      </c>
      <c r="N3215" s="37">
        <f t="shared" si="365"/>
        <v>102.55</v>
      </c>
      <c r="O3215" s="38">
        <f t="shared" ca="1" si="366"/>
        <v>165556300</v>
      </c>
    </row>
    <row r="3216" spans="1:15" x14ac:dyDescent="0.4">
      <c r="A3216">
        <v>3201</v>
      </c>
      <c r="B3216" s="63">
        <v>40721</v>
      </c>
      <c r="C3216" s="37">
        <v>126.889999</v>
      </c>
      <c r="D3216" s="37">
        <v>128.429993</v>
      </c>
      <c r="E3216" s="37">
        <v>126.639999</v>
      </c>
      <c r="F3216" s="37">
        <v>127.94000200000001</v>
      </c>
      <c r="G3216" s="38">
        <v>168904700</v>
      </c>
      <c r="H3216" s="37">
        <v>101.228363</v>
      </c>
      <c r="I3216" s="41">
        <f t="shared" si="360"/>
        <v>0.79121745675758237</v>
      </c>
      <c r="J3216" s="41">
        <f t="shared" ca="1" si="361"/>
        <v>1</v>
      </c>
      <c r="K3216" s="37">
        <f t="shared" si="362"/>
        <v>100.4</v>
      </c>
      <c r="L3216" s="37">
        <f t="shared" si="363"/>
        <v>101.62</v>
      </c>
      <c r="M3216" s="37">
        <f t="shared" si="364"/>
        <v>100.2</v>
      </c>
      <c r="N3216" s="37">
        <f t="shared" si="365"/>
        <v>101.23</v>
      </c>
      <c r="O3216" s="38">
        <f t="shared" ca="1" si="366"/>
        <v>168904700</v>
      </c>
    </row>
    <row r="3217" spans="1:15" x14ac:dyDescent="0.4">
      <c r="A3217">
        <v>3202</v>
      </c>
      <c r="B3217" s="63">
        <v>40718</v>
      </c>
      <c r="C3217" s="37">
        <v>128.270004</v>
      </c>
      <c r="D3217" s="37">
        <v>128.36999499999999</v>
      </c>
      <c r="E3217" s="37">
        <v>126.620003</v>
      </c>
      <c r="F3217" s="37">
        <v>126.80999799999999</v>
      </c>
      <c r="G3217" s="38">
        <v>226129300</v>
      </c>
      <c r="H3217" s="37">
        <v>100.334259</v>
      </c>
      <c r="I3217" s="41">
        <f t="shared" ref="I3217:I3280" si="367">IF(F3217=0,1,H3217/F3217)</f>
        <v>0.79121725875273663</v>
      </c>
      <c r="J3217" s="41">
        <f t="shared" ref="J3217:J3280" ca="1" si="368">INDEX(OFFSET($T$15,0,0,$S$13+1,1),MATCH(B3217,OFFSET($Q$15,0,0,$S$13+1,1),-1))</f>
        <v>1</v>
      </c>
      <c r="K3217" s="37">
        <f t="shared" ref="K3217:K3280" si="369">ROUND($I3217*C3217,2)</f>
        <v>101.49</v>
      </c>
      <c r="L3217" s="37">
        <f t="shared" ref="L3217:L3280" si="370">ROUND($I3217*D3217,2)</f>
        <v>101.57</v>
      </c>
      <c r="M3217" s="37">
        <f t="shared" ref="M3217:M3280" si="371">ROUND($I3217*E3217,2)</f>
        <v>100.18</v>
      </c>
      <c r="N3217" s="37">
        <f t="shared" ref="N3217:N3280" si="372">ROUND($I3217*F3217,2)</f>
        <v>100.33</v>
      </c>
      <c r="O3217" s="38">
        <f t="shared" ref="O3217:O3280" ca="1" si="373">G3217*J3217</f>
        <v>226129300</v>
      </c>
    </row>
    <row r="3218" spans="1:15" x14ac:dyDescent="0.4">
      <c r="A3218">
        <v>3203</v>
      </c>
      <c r="B3218" s="63">
        <v>40717</v>
      </c>
      <c r="C3218" s="37">
        <v>127.160004</v>
      </c>
      <c r="D3218" s="37">
        <v>128.63999899999999</v>
      </c>
      <c r="E3218" s="37">
        <v>126.19000200000001</v>
      </c>
      <c r="F3218" s="37">
        <v>128.300003</v>
      </c>
      <c r="G3218" s="38">
        <v>334286500</v>
      </c>
      <c r="H3218" s="37">
        <v>101.513199</v>
      </c>
      <c r="I3218" s="41">
        <f t="shared" si="367"/>
        <v>0.79121743278525092</v>
      </c>
      <c r="J3218" s="41">
        <f t="shared" ca="1" si="368"/>
        <v>1</v>
      </c>
      <c r="K3218" s="37">
        <f t="shared" si="369"/>
        <v>100.61</v>
      </c>
      <c r="L3218" s="37">
        <f t="shared" si="370"/>
        <v>101.78</v>
      </c>
      <c r="M3218" s="37">
        <f t="shared" si="371"/>
        <v>99.84</v>
      </c>
      <c r="N3218" s="37">
        <f t="shared" si="372"/>
        <v>101.51</v>
      </c>
      <c r="O3218" s="38">
        <f t="shared" ca="1" si="373"/>
        <v>334286500</v>
      </c>
    </row>
    <row r="3219" spans="1:15" x14ac:dyDescent="0.4">
      <c r="A3219">
        <v>3204</v>
      </c>
      <c r="B3219" s="63">
        <v>40716</v>
      </c>
      <c r="C3219" s="37">
        <v>129.050003</v>
      </c>
      <c r="D3219" s="37">
        <v>129.80999800000001</v>
      </c>
      <c r="E3219" s="37">
        <v>128.58999600000001</v>
      </c>
      <c r="F3219" s="37">
        <v>128.66999799999999</v>
      </c>
      <c r="G3219" s="38">
        <v>176703000</v>
      </c>
      <c r="H3219" s="37">
        <v>101.805931</v>
      </c>
      <c r="I3219" s="41">
        <f t="shared" si="367"/>
        <v>0.79121732014016199</v>
      </c>
      <c r="J3219" s="41">
        <f t="shared" ca="1" si="368"/>
        <v>1</v>
      </c>
      <c r="K3219" s="37">
        <f t="shared" si="369"/>
        <v>102.11</v>
      </c>
      <c r="L3219" s="37">
        <f t="shared" si="370"/>
        <v>102.71</v>
      </c>
      <c r="M3219" s="37">
        <f t="shared" si="371"/>
        <v>101.74</v>
      </c>
      <c r="N3219" s="37">
        <f t="shared" si="372"/>
        <v>101.81</v>
      </c>
      <c r="O3219" s="38">
        <f t="shared" ca="1" si="373"/>
        <v>176703000</v>
      </c>
    </row>
    <row r="3220" spans="1:15" x14ac:dyDescent="0.4">
      <c r="A3220">
        <v>3205</v>
      </c>
      <c r="B3220" s="63">
        <v>40715</v>
      </c>
      <c r="C3220" s="37">
        <v>128.36000100000001</v>
      </c>
      <c r="D3220" s="37">
        <v>129.699997</v>
      </c>
      <c r="E3220" s="37">
        <v>127.75</v>
      </c>
      <c r="F3220" s="37">
        <v>129.449997</v>
      </c>
      <c r="G3220" s="38">
        <v>193157300</v>
      </c>
      <c r="H3220" s="37">
        <v>102.42311100000001</v>
      </c>
      <c r="I3220" s="41">
        <f t="shared" si="367"/>
        <v>0.79121756178951486</v>
      </c>
      <c r="J3220" s="41">
        <f t="shared" ca="1" si="368"/>
        <v>1</v>
      </c>
      <c r="K3220" s="37">
        <f t="shared" si="369"/>
        <v>101.56</v>
      </c>
      <c r="L3220" s="37">
        <f t="shared" si="370"/>
        <v>102.62</v>
      </c>
      <c r="M3220" s="37">
        <f t="shared" si="371"/>
        <v>101.08</v>
      </c>
      <c r="N3220" s="37">
        <f t="shared" si="372"/>
        <v>102.42</v>
      </c>
      <c r="O3220" s="38">
        <f t="shared" ca="1" si="373"/>
        <v>193157300</v>
      </c>
    </row>
    <row r="3221" spans="1:15" x14ac:dyDescent="0.4">
      <c r="A3221">
        <v>3206</v>
      </c>
      <c r="B3221" s="63">
        <v>40714</v>
      </c>
      <c r="C3221" s="37">
        <v>126.620003</v>
      </c>
      <c r="D3221" s="37">
        <v>127.970001</v>
      </c>
      <c r="E3221" s="37">
        <v>126.58000199999999</v>
      </c>
      <c r="F3221" s="37">
        <v>127.699997</v>
      </c>
      <c r="G3221" s="38">
        <v>159479000</v>
      </c>
      <c r="H3221" s="37">
        <v>101.038437</v>
      </c>
      <c r="I3221" s="41">
        <f t="shared" si="367"/>
        <v>0.79121722297299668</v>
      </c>
      <c r="J3221" s="41">
        <f t="shared" ca="1" si="368"/>
        <v>1</v>
      </c>
      <c r="K3221" s="37">
        <f t="shared" si="369"/>
        <v>100.18</v>
      </c>
      <c r="L3221" s="37">
        <f t="shared" si="370"/>
        <v>101.25</v>
      </c>
      <c r="M3221" s="37">
        <f t="shared" si="371"/>
        <v>100.15</v>
      </c>
      <c r="N3221" s="37">
        <f t="shared" si="372"/>
        <v>101.04</v>
      </c>
      <c r="O3221" s="38">
        <f t="shared" ca="1" si="373"/>
        <v>159479000</v>
      </c>
    </row>
    <row r="3222" spans="1:15" x14ac:dyDescent="0.4">
      <c r="A3222">
        <v>3207</v>
      </c>
      <c r="B3222" s="63">
        <v>40711</v>
      </c>
      <c r="C3222" s="37">
        <v>127.93</v>
      </c>
      <c r="D3222" s="37">
        <v>127.94000200000001</v>
      </c>
      <c r="E3222" s="37">
        <v>126.620003</v>
      </c>
      <c r="F3222" s="37">
        <v>127.050003</v>
      </c>
      <c r="G3222" s="38">
        <v>233284900</v>
      </c>
      <c r="H3222" s="37">
        <v>100.524162</v>
      </c>
      <c r="I3222" s="41">
        <f t="shared" si="367"/>
        <v>0.79121731307633258</v>
      </c>
      <c r="J3222" s="41">
        <f t="shared" ca="1" si="368"/>
        <v>1</v>
      </c>
      <c r="K3222" s="37">
        <f t="shared" si="369"/>
        <v>101.22</v>
      </c>
      <c r="L3222" s="37">
        <f t="shared" si="370"/>
        <v>101.23</v>
      </c>
      <c r="M3222" s="37">
        <f t="shared" si="371"/>
        <v>100.18</v>
      </c>
      <c r="N3222" s="37">
        <f t="shared" si="372"/>
        <v>100.52</v>
      </c>
      <c r="O3222" s="38">
        <f t="shared" ca="1" si="373"/>
        <v>233284900</v>
      </c>
    </row>
    <row r="3223" spans="1:15" x14ac:dyDescent="0.4">
      <c r="A3223">
        <v>3208</v>
      </c>
      <c r="B3223" s="63">
        <v>40710</v>
      </c>
      <c r="C3223" s="37">
        <v>127.05999799999999</v>
      </c>
      <c r="D3223" s="37">
        <v>127.970001</v>
      </c>
      <c r="E3223" s="37">
        <v>126.32</v>
      </c>
      <c r="F3223" s="37">
        <v>127.300003</v>
      </c>
      <c r="G3223" s="38">
        <v>308032800</v>
      </c>
      <c r="H3223" s="37">
        <v>100.225075</v>
      </c>
      <c r="I3223" s="41">
        <f t="shared" si="367"/>
        <v>0.78731400344114677</v>
      </c>
      <c r="J3223" s="41">
        <f t="shared" ca="1" si="368"/>
        <v>1</v>
      </c>
      <c r="K3223" s="37">
        <f t="shared" si="369"/>
        <v>100.04</v>
      </c>
      <c r="L3223" s="37">
        <f t="shared" si="370"/>
        <v>100.75</v>
      </c>
      <c r="M3223" s="37">
        <f t="shared" si="371"/>
        <v>99.45</v>
      </c>
      <c r="N3223" s="37">
        <f t="shared" si="372"/>
        <v>100.23</v>
      </c>
      <c r="O3223" s="38">
        <f t="shared" ca="1" si="373"/>
        <v>308032800</v>
      </c>
    </row>
    <row r="3224" spans="1:15" x14ac:dyDescent="0.4">
      <c r="A3224">
        <v>3209</v>
      </c>
      <c r="B3224" s="63">
        <v>40709</v>
      </c>
      <c r="C3224" s="37">
        <v>128.240005</v>
      </c>
      <c r="D3224" s="37">
        <v>129.300003</v>
      </c>
      <c r="E3224" s="37">
        <v>126.68</v>
      </c>
      <c r="F3224" s="37">
        <v>127.019997</v>
      </c>
      <c r="G3224" s="38">
        <v>300958000</v>
      </c>
      <c r="H3224" s="37">
        <v>100.004623</v>
      </c>
      <c r="I3224" s="41">
        <f t="shared" si="367"/>
        <v>0.78731400851788713</v>
      </c>
      <c r="J3224" s="41">
        <f t="shared" ca="1" si="368"/>
        <v>1</v>
      </c>
      <c r="K3224" s="37">
        <f t="shared" si="369"/>
        <v>100.97</v>
      </c>
      <c r="L3224" s="37">
        <f t="shared" si="370"/>
        <v>101.8</v>
      </c>
      <c r="M3224" s="37">
        <f t="shared" si="371"/>
        <v>99.74</v>
      </c>
      <c r="N3224" s="37">
        <f t="shared" si="372"/>
        <v>100</v>
      </c>
      <c r="O3224" s="38">
        <f t="shared" ca="1" si="373"/>
        <v>300958000</v>
      </c>
    </row>
    <row r="3225" spans="1:15" x14ac:dyDescent="0.4">
      <c r="A3225">
        <v>3210</v>
      </c>
      <c r="B3225" s="63">
        <v>40708</v>
      </c>
      <c r="C3225" s="37">
        <v>128.86999499999999</v>
      </c>
      <c r="D3225" s="37">
        <v>129.770004</v>
      </c>
      <c r="E3225" s="37">
        <v>128.820007</v>
      </c>
      <c r="F3225" s="37">
        <v>129.320007</v>
      </c>
      <c r="G3225" s="38">
        <v>160570400</v>
      </c>
      <c r="H3225" s="37">
        <v>101.815437</v>
      </c>
      <c r="I3225" s="41">
        <f t="shared" si="367"/>
        <v>0.78731388407673064</v>
      </c>
      <c r="J3225" s="41">
        <f t="shared" ca="1" si="368"/>
        <v>1</v>
      </c>
      <c r="K3225" s="37">
        <f t="shared" si="369"/>
        <v>101.46</v>
      </c>
      <c r="L3225" s="37">
        <f t="shared" si="370"/>
        <v>102.17</v>
      </c>
      <c r="M3225" s="37">
        <f t="shared" si="371"/>
        <v>101.42</v>
      </c>
      <c r="N3225" s="37">
        <f t="shared" si="372"/>
        <v>101.82</v>
      </c>
      <c r="O3225" s="38">
        <f t="shared" ca="1" si="373"/>
        <v>160570400</v>
      </c>
    </row>
    <row r="3226" spans="1:15" x14ac:dyDescent="0.4">
      <c r="A3226">
        <v>3211</v>
      </c>
      <c r="B3226" s="63">
        <v>40707</v>
      </c>
      <c r="C3226" s="37">
        <v>127.889999</v>
      </c>
      <c r="D3226" s="37">
        <v>128.240005</v>
      </c>
      <c r="E3226" s="37">
        <v>127.050003</v>
      </c>
      <c r="F3226" s="37">
        <v>127.699997</v>
      </c>
      <c r="G3226" s="38">
        <v>207599800</v>
      </c>
      <c r="H3226" s="37">
        <v>100.540009</v>
      </c>
      <c r="I3226" s="41">
        <f t="shared" si="367"/>
        <v>0.78731410620158437</v>
      </c>
      <c r="J3226" s="41">
        <f t="shared" ca="1" si="368"/>
        <v>1</v>
      </c>
      <c r="K3226" s="37">
        <f t="shared" si="369"/>
        <v>100.69</v>
      </c>
      <c r="L3226" s="37">
        <f t="shared" si="370"/>
        <v>100.97</v>
      </c>
      <c r="M3226" s="37">
        <f t="shared" si="371"/>
        <v>100.03</v>
      </c>
      <c r="N3226" s="37">
        <f t="shared" si="372"/>
        <v>100.54</v>
      </c>
      <c r="O3226" s="38">
        <f t="shared" ca="1" si="373"/>
        <v>207599800</v>
      </c>
    </row>
    <row r="3227" spans="1:15" x14ac:dyDescent="0.4">
      <c r="A3227">
        <v>3212</v>
      </c>
      <c r="B3227" s="63">
        <v>40704</v>
      </c>
      <c r="C3227" s="37">
        <v>128.85000600000001</v>
      </c>
      <c r="D3227" s="37">
        <v>128.929993</v>
      </c>
      <c r="E3227" s="37">
        <v>127.260002</v>
      </c>
      <c r="F3227" s="37">
        <v>127.599998</v>
      </c>
      <c r="G3227" s="38">
        <v>238629400</v>
      </c>
      <c r="H3227" s="37">
        <v>100.46127300000001</v>
      </c>
      <c r="I3227" s="41">
        <f t="shared" si="367"/>
        <v>0.78731406406448379</v>
      </c>
      <c r="J3227" s="41">
        <f t="shared" ca="1" si="368"/>
        <v>1</v>
      </c>
      <c r="K3227" s="37">
        <f t="shared" si="369"/>
        <v>101.45</v>
      </c>
      <c r="L3227" s="37">
        <f t="shared" si="370"/>
        <v>101.51</v>
      </c>
      <c r="M3227" s="37">
        <f t="shared" si="371"/>
        <v>100.19</v>
      </c>
      <c r="N3227" s="37">
        <f t="shared" si="372"/>
        <v>100.46</v>
      </c>
      <c r="O3227" s="38">
        <f t="shared" ca="1" si="373"/>
        <v>238629400</v>
      </c>
    </row>
    <row r="3228" spans="1:15" x14ac:dyDescent="0.4">
      <c r="A3228">
        <v>3213</v>
      </c>
      <c r="B3228" s="63">
        <v>40703</v>
      </c>
      <c r="C3228" s="37">
        <v>128.770004</v>
      </c>
      <c r="D3228" s="37">
        <v>129.929993</v>
      </c>
      <c r="E3228" s="37">
        <v>128.46000699999999</v>
      </c>
      <c r="F3228" s="37">
        <v>129.39999399999999</v>
      </c>
      <c r="G3228" s="38">
        <v>160964400</v>
      </c>
      <c r="H3228" s="37">
        <v>101.878456</v>
      </c>
      <c r="I3228" s="41">
        <f t="shared" si="367"/>
        <v>0.78731422506866577</v>
      </c>
      <c r="J3228" s="41">
        <f t="shared" ca="1" si="368"/>
        <v>1</v>
      </c>
      <c r="K3228" s="37">
        <f t="shared" si="369"/>
        <v>101.38</v>
      </c>
      <c r="L3228" s="37">
        <f t="shared" si="370"/>
        <v>102.3</v>
      </c>
      <c r="M3228" s="37">
        <f t="shared" si="371"/>
        <v>101.14</v>
      </c>
      <c r="N3228" s="37">
        <f t="shared" si="372"/>
        <v>101.88</v>
      </c>
      <c r="O3228" s="38">
        <f t="shared" ca="1" si="373"/>
        <v>160964400</v>
      </c>
    </row>
    <row r="3229" spans="1:15" x14ac:dyDescent="0.4">
      <c r="A3229">
        <v>3214</v>
      </c>
      <c r="B3229" s="63">
        <v>40702</v>
      </c>
      <c r="C3229" s="37">
        <v>128.759995</v>
      </c>
      <c r="D3229" s="37">
        <v>129.19000199999999</v>
      </c>
      <c r="E3229" s="37">
        <v>128.179993</v>
      </c>
      <c r="F3229" s="37">
        <v>128.41999799999999</v>
      </c>
      <c r="G3229" s="38">
        <v>198696400</v>
      </c>
      <c r="H3229" s="37">
        <v>101.10685700000001</v>
      </c>
      <c r="I3229" s="41">
        <f t="shared" si="367"/>
        <v>0.78731395868733789</v>
      </c>
      <c r="J3229" s="41">
        <f t="shared" ca="1" si="368"/>
        <v>1</v>
      </c>
      <c r="K3229" s="37">
        <f t="shared" si="369"/>
        <v>101.37</v>
      </c>
      <c r="L3229" s="37">
        <f t="shared" si="370"/>
        <v>101.71</v>
      </c>
      <c r="M3229" s="37">
        <f t="shared" si="371"/>
        <v>100.92</v>
      </c>
      <c r="N3229" s="37">
        <f t="shared" si="372"/>
        <v>101.11</v>
      </c>
      <c r="O3229" s="38">
        <f t="shared" ca="1" si="373"/>
        <v>198696400</v>
      </c>
    </row>
    <row r="3230" spans="1:15" x14ac:dyDescent="0.4">
      <c r="A3230">
        <v>3215</v>
      </c>
      <c r="B3230" s="63">
        <v>40701</v>
      </c>
      <c r="C3230" s="37">
        <v>129.699997</v>
      </c>
      <c r="D3230" s="37">
        <v>130.070007</v>
      </c>
      <c r="E3230" s="37">
        <v>128.85000600000001</v>
      </c>
      <c r="F3230" s="37">
        <v>128.96000699999999</v>
      </c>
      <c r="G3230" s="38">
        <v>161660500</v>
      </c>
      <c r="H3230" s="37">
        <v>101.532021</v>
      </c>
      <c r="I3230" s="41">
        <f t="shared" si="367"/>
        <v>0.78731401588711147</v>
      </c>
      <c r="J3230" s="41">
        <f t="shared" ca="1" si="368"/>
        <v>1</v>
      </c>
      <c r="K3230" s="37">
        <f t="shared" si="369"/>
        <v>102.11</v>
      </c>
      <c r="L3230" s="37">
        <f t="shared" si="370"/>
        <v>102.41</v>
      </c>
      <c r="M3230" s="37">
        <f t="shared" si="371"/>
        <v>101.45</v>
      </c>
      <c r="N3230" s="37">
        <f t="shared" si="372"/>
        <v>101.53</v>
      </c>
      <c r="O3230" s="38">
        <f t="shared" ca="1" si="373"/>
        <v>161660500</v>
      </c>
    </row>
    <row r="3231" spans="1:15" x14ac:dyDescent="0.4">
      <c r="A3231">
        <v>3216</v>
      </c>
      <c r="B3231" s="63">
        <v>40700</v>
      </c>
      <c r="C3231" s="37">
        <v>130.08999600000001</v>
      </c>
      <c r="D3231" s="37">
        <v>130.36000100000001</v>
      </c>
      <c r="E3231" s="37">
        <v>128.86999499999999</v>
      </c>
      <c r="F3231" s="37">
        <v>129.03999300000001</v>
      </c>
      <c r="G3231" s="38">
        <v>179951200</v>
      </c>
      <c r="H3231" s="37">
        <v>101.595016</v>
      </c>
      <c r="I3231" s="41">
        <f t="shared" si="367"/>
        <v>0.78731417786112246</v>
      </c>
      <c r="J3231" s="41">
        <f t="shared" ca="1" si="368"/>
        <v>1</v>
      </c>
      <c r="K3231" s="37">
        <f t="shared" si="369"/>
        <v>102.42</v>
      </c>
      <c r="L3231" s="37">
        <f t="shared" si="370"/>
        <v>102.63</v>
      </c>
      <c r="M3231" s="37">
        <f t="shared" si="371"/>
        <v>101.46</v>
      </c>
      <c r="N3231" s="37">
        <f t="shared" si="372"/>
        <v>101.6</v>
      </c>
      <c r="O3231" s="38">
        <f t="shared" ca="1" si="373"/>
        <v>179951200</v>
      </c>
    </row>
    <row r="3232" spans="1:15" x14ac:dyDescent="0.4">
      <c r="A3232">
        <v>3217</v>
      </c>
      <c r="B3232" s="63">
        <v>40697</v>
      </c>
      <c r="C3232" s="37">
        <v>130.14999399999999</v>
      </c>
      <c r="D3232" s="37">
        <v>131.41999799999999</v>
      </c>
      <c r="E3232" s="37">
        <v>130.08000200000001</v>
      </c>
      <c r="F3232" s="37">
        <v>130.41999799999999</v>
      </c>
      <c r="G3232" s="38">
        <v>234690200</v>
      </c>
      <c r="H3232" s="37">
        <v>102.681488</v>
      </c>
      <c r="I3232" s="41">
        <f t="shared" si="367"/>
        <v>0.78731398232347782</v>
      </c>
      <c r="J3232" s="41">
        <f t="shared" ca="1" si="368"/>
        <v>1</v>
      </c>
      <c r="K3232" s="37">
        <f t="shared" si="369"/>
        <v>102.47</v>
      </c>
      <c r="L3232" s="37">
        <f t="shared" si="370"/>
        <v>103.47</v>
      </c>
      <c r="M3232" s="37">
        <f t="shared" si="371"/>
        <v>102.41</v>
      </c>
      <c r="N3232" s="37">
        <f t="shared" si="372"/>
        <v>102.68</v>
      </c>
      <c r="O3232" s="38">
        <f t="shared" ca="1" si="373"/>
        <v>234690200</v>
      </c>
    </row>
    <row r="3233" spans="1:15" x14ac:dyDescent="0.4">
      <c r="A3233">
        <v>3218</v>
      </c>
      <c r="B3233" s="63">
        <v>40696</v>
      </c>
      <c r="C3233" s="37">
        <v>131.96000699999999</v>
      </c>
      <c r="D3233" s="37">
        <v>132.240005</v>
      </c>
      <c r="E3233" s="37">
        <v>130.96000699999999</v>
      </c>
      <c r="F3233" s="37">
        <v>131.729996</v>
      </c>
      <c r="G3233" s="38">
        <v>200466800</v>
      </c>
      <c r="H3233" s="37">
        <v>103.71292099999999</v>
      </c>
      <c r="I3233" s="41">
        <f t="shared" si="367"/>
        <v>0.78731438661851927</v>
      </c>
      <c r="J3233" s="41">
        <f t="shared" ca="1" si="368"/>
        <v>1</v>
      </c>
      <c r="K3233" s="37">
        <f t="shared" si="369"/>
        <v>103.89</v>
      </c>
      <c r="L3233" s="37">
        <f t="shared" si="370"/>
        <v>104.11</v>
      </c>
      <c r="M3233" s="37">
        <f t="shared" si="371"/>
        <v>103.11</v>
      </c>
      <c r="N3233" s="37">
        <f t="shared" si="372"/>
        <v>103.71</v>
      </c>
      <c r="O3233" s="38">
        <f t="shared" ca="1" si="373"/>
        <v>200466800</v>
      </c>
    </row>
    <row r="3234" spans="1:15" x14ac:dyDescent="0.4">
      <c r="A3234">
        <v>3219</v>
      </c>
      <c r="B3234" s="63">
        <v>40695</v>
      </c>
      <c r="C3234" s="37">
        <v>134.509995</v>
      </c>
      <c r="D3234" s="37">
        <v>134.91999799999999</v>
      </c>
      <c r="E3234" s="37">
        <v>131.759995</v>
      </c>
      <c r="F3234" s="37">
        <v>131.86999499999999</v>
      </c>
      <c r="G3234" s="38">
        <v>233094300</v>
      </c>
      <c r="H3234" s="37">
        <v>103.823082</v>
      </c>
      <c r="I3234" s="41">
        <f t="shared" si="367"/>
        <v>0.78731391473852719</v>
      </c>
      <c r="J3234" s="41">
        <f t="shared" ca="1" si="368"/>
        <v>1</v>
      </c>
      <c r="K3234" s="37">
        <f t="shared" si="369"/>
        <v>105.9</v>
      </c>
      <c r="L3234" s="37">
        <f t="shared" si="370"/>
        <v>106.22</v>
      </c>
      <c r="M3234" s="37">
        <f t="shared" si="371"/>
        <v>103.74</v>
      </c>
      <c r="N3234" s="37">
        <f t="shared" si="372"/>
        <v>103.82</v>
      </c>
      <c r="O3234" s="38">
        <f t="shared" ca="1" si="373"/>
        <v>233094300</v>
      </c>
    </row>
    <row r="3235" spans="1:15" x14ac:dyDescent="0.4">
      <c r="A3235">
        <v>3220</v>
      </c>
      <c r="B3235" s="63">
        <v>40694</v>
      </c>
      <c r="C3235" s="37">
        <v>134.770004</v>
      </c>
      <c r="D3235" s="37">
        <v>134.91999799999999</v>
      </c>
      <c r="E3235" s="37">
        <v>133.83999600000001</v>
      </c>
      <c r="F3235" s="37">
        <v>134.89999399999999</v>
      </c>
      <c r="G3235" s="38">
        <v>164731200</v>
      </c>
      <c r="H3235" s="37">
        <v>106.208664</v>
      </c>
      <c r="I3235" s="41">
        <f t="shared" si="367"/>
        <v>0.78731407504732731</v>
      </c>
      <c r="J3235" s="41">
        <f t="shared" ca="1" si="368"/>
        <v>1</v>
      </c>
      <c r="K3235" s="37">
        <f t="shared" si="369"/>
        <v>106.11</v>
      </c>
      <c r="L3235" s="37">
        <f t="shared" si="370"/>
        <v>106.22</v>
      </c>
      <c r="M3235" s="37">
        <f t="shared" si="371"/>
        <v>105.37</v>
      </c>
      <c r="N3235" s="37">
        <f t="shared" si="372"/>
        <v>106.21</v>
      </c>
      <c r="O3235" s="38">
        <f t="shared" ca="1" si="373"/>
        <v>164731200</v>
      </c>
    </row>
    <row r="3236" spans="1:15" x14ac:dyDescent="0.4">
      <c r="A3236">
        <v>3221</v>
      </c>
      <c r="B3236" s="63">
        <v>40690</v>
      </c>
      <c r="C3236" s="37">
        <v>133.36999499999999</v>
      </c>
      <c r="D3236" s="37">
        <v>133.86999499999999</v>
      </c>
      <c r="E3236" s="37">
        <v>132.96000699999999</v>
      </c>
      <c r="F3236" s="37">
        <v>133.509995</v>
      </c>
      <c r="G3236" s="38">
        <v>120921900</v>
      </c>
      <c r="H3236" s="37">
        <v>105.114334</v>
      </c>
      <c r="I3236" s="41">
        <f t="shared" si="367"/>
        <v>0.78731434301978664</v>
      </c>
      <c r="J3236" s="41">
        <f t="shared" ca="1" si="368"/>
        <v>1</v>
      </c>
      <c r="K3236" s="37">
        <f t="shared" si="369"/>
        <v>105</v>
      </c>
      <c r="L3236" s="37">
        <f t="shared" si="370"/>
        <v>105.4</v>
      </c>
      <c r="M3236" s="37">
        <f t="shared" si="371"/>
        <v>104.68</v>
      </c>
      <c r="N3236" s="37">
        <f t="shared" si="372"/>
        <v>105.11</v>
      </c>
      <c r="O3236" s="38">
        <f t="shared" ca="1" si="373"/>
        <v>120921900</v>
      </c>
    </row>
    <row r="3237" spans="1:15" x14ac:dyDescent="0.4">
      <c r="A3237">
        <v>3222</v>
      </c>
      <c r="B3237" s="63">
        <v>40689</v>
      </c>
      <c r="C3237" s="37">
        <v>132.029999</v>
      </c>
      <c r="D3237" s="37">
        <v>133.240005</v>
      </c>
      <c r="E3237" s="37">
        <v>131.779999</v>
      </c>
      <c r="F3237" s="37">
        <v>133</v>
      </c>
      <c r="G3237" s="38">
        <v>164850000</v>
      </c>
      <c r="H3237" s="37">
        <v>104.712784</v>
      </c>
      <c r="I3237" s="41">
        <f t="shared" si="367"/>
        <v>0.78731416541353383</v>
      </c>
      <c r="J3237" s="41">
        <f t="shared" ca="1" si="368"/>
        <v>1</v>
      </c>
      <c r="K3237" s="37">
        <f t="shared" si="369"/>
        <v>103.95</v>
      </c>
      <c r="L3237" s="37">
        <f t="shared" si="370"/>
        <v>104.9</v>
      </c>
      <c r="M3237" s="37">
        <f t="shared" si="371"/>
        <v>103.75</v>
      </c>
      <c r="N3237" s="37">
        <f t="shared" si="372"/>
        <v>104.71</v>
      </c>
      <c r="O3237" s="38">
        <f t="shared" ca="1" si="373"/>
        <v>164850000</v>
      </c>
    </row>
    <row r="3238" spans="1:15" x14ac:dyDescent="0.4">
      <c r="A3238">
        <v>3223</v>
      </c>
      <c r="B3238" s="63">
        <v>40688</v>
      </c>
      <c r="C3238" s="37">
        <v>131.41999799999999</v>
      </c>
      <c r="D3238" s="37">
        <v>132.94000199999999</v>
      </c>
      <c r="E3238" s="37">
        <v>131.38000500000001</v>
      </c>
      <c r="F3238" s="37">
        <v>132.38999899999999</v>
      </c>
      <c r="G3238" s="38">
        <v>151050100</v>
      </c>
      <c r="H3238" s="37">
        <v>104.232536</v>
      </c>
      <c r="I3238" s="41">
        <f t="shared" si="367"/>
        <v>0.78731427439621027</v>
      </c>
      <c r="J3238" s="41">
        <f t="shared" ca="1" si="368"/>
        <v>1</v>
      </c>
      <c r="K3238" s="37">
        <f t="shared" si="369"/>
        <v>103.47</v>
      </c>
      <c r="L3238" s="37">
        <f t="shared" si="370"/>
        <v>104.67</v>
      </c>
      <c r="M3238" s="37">
        <f t="shared" si="371"/>
        <v>103.44</v>
      </c>
      <c r="N3238" s="37">
        <f t="shared" si="372"/>
        <v>104.23</v>
      </c>
      <c r="O3238" s="38">
        <f t="shared" ca="1" si="373"/>
        <v>151050100</v>
      </c>
    </row>
    <row r="3239" spans="1:15" x14ac:dyDescent="0.4">
      <c r="A3239">
        <v>3224</v>
      </c>
      <c r="B3239" s="63">
        <v>40687</v>
      </c>
      <c r="C3239" s="37">
        <v>132.44000199999999</v>
      </c>
      <c r="D3239" s="37">
        <v>132.729996</v>
      </c>
      <c r="E3239" s="37">
        <v>131.699997</v>
      </c>
      <c r="F3239" s="37">
        <v>131.949997</v>
      </c>
      <c r="G3239" s="38">
        <v>147199600</v>
      </c>
      <c r="H3239" s="37">
        <v>103.88610799999999</v>
      </c>
      <c r="I3239" s="41">
        <f t="shared" si="367"/>
        <v>0.78731421267103174</v>
      </c>
      <c r="J3239" s="41">
        <f t="shared" ca="1" si="368"/>
        <v>1</v>
      </c>
      <c r="K3239" s="37">
        <f t="shared" si="369"/>
        <v>104.27</v>
      </c>
      <c r="L3239" s="37">
        <f t="shared" si="370"/>
        <v>104.5</v>
      </c>
      <c r="M3239" s="37">
        <f t="shared" si="371"/>
        <v>103.69</v>
      </c>
      <c r="N3239" s="37">
        <f t="shared" si="372"/>
        <v>103.89</v>
      </c>
      <c r="O3239" s="38">
        <f t="shared" ca="1" si="373"/>
        <v>147199600</v>
      </c>
    </row>
    <row r="3240" spans="1:15" x14ac:dyDescent="0.4">
      <c r="A3240">
        <v>3225</v>
      </c>
      <c r="B3240" s="63">
        <v>40686</v>
      </c>
      <c r="C3240" s="37">
        <v>131.979996</v>
      </c>
      <c r="D3240" s="37">
        <v>132.720001</v>
      </c>
      <c r="E3240" s="37">
        <v>131.58999600000001</v>
      </c>
      <c r="F3240" s="37">
        <v>132.05999800000001</v>
      </c>
      <c r="G3240" s="38">
        <v>168700000</v>
      </c>
      <c r="H3240" s="37">
        <v>103.972725</v>
      </c>
      <c r="I3240" s="41">
        <f t="shared" si="367"/>
        <v>0.78731430088314847</v>
      </c>
      <c r="J3240" s="41">
        <f t="shared" ca="1" si="368"/>
        <v>1</v>
      </c>
      <c r="K3240" s="37">
        <f t="shared" si="369"/>
        <v>103.91</v>
      </c>
      <c r="L3240" s="37">
        <f t="shared" si="370"/>
        <v>104.49</v>
      </c>
      <c r="M3240" s="37">
        <f t="shared" si="371"/>
        <v>103.6</v>
      </c>
      <c r="N3240" s="37">
        <f t="shared" si="372"/>
        <v>103.97</v>
      </c>
      <c r="O3240" s="38">
        <f t="shared" ca="1" si="373"/>
        <v>168700000</v>
      </c>
    </row>
    <row r="3241" spans="1:15" x14ac:dyDescent="0.4">
      <c r="A3241">
        <v>3226</v>
      </c>
      <c r="B3241" s="63">
        <v>40683</v>
      </c>
      <c r="C3241" s="37">
        <v>134.33000200000001</v>
      </c>
      <c r="D3241" s="37">
        <v>134.679993</v>
      </c>
      <c r="E3241" s="37">
        <v>133.36000100000001</v>
      </c>
      <c r="F3241" s="37">
        <v>133.61000100000001</v>
      </c>
      <c r="G3241" s="38">
        <v>182594900</v>
      </c>
      <c r="H3241" s="37">
        <v>105.193039</v>
      </c>
      <c r="I3241" s="41">
        <f t="shared" si="367"/>
        <v>0.78731410981727323</v>
      </c>
      <c r="J3241" s="41">
        <f t="shared" ca="1" si="368"/>
        <v>1</v>
      </c>
      <c r="K3241" s="37">
        <f t="shared" si="369"/>
        <v>105.76</v>
      </c>
      <c r="L3241" s="37">
        <f t="shared" si="370"/>
        <v>106.04</v>
      </c>
      <c r="M3241" s="37">
        <f t="shared" si="371"/>
        <v>105</v>
      </c>
      <c r="N3241" s="37">
        <f t="shared" si="372"/>
        <v>105.19</v>
      </c>
      <c r="O3241" s="38">
        <f t="shared" ca="1" si="373"/>
        <v>182594900</v>
      </c>
    </row>
    <row r="3242" spans="1:15" x14ac:dyDescent="0.4">
      <c r="A3242">
        <v>3227</v>
      </c>
      <c r="B3242" s="63">
        <v>40682</v>
      </c>
      <c r="C3242" s="37">
        <v>134.800003</v>
      </c>
      <c r="D3242" s="37">
        <v>135.029999</v>
      </c>
      <c r="E3242" s="37">
        <v>133.94000199999999</v>
      </c>
      <c r="F3242" s="37">
        <v>134.679993</v>
      </c>
      <c r="G3242" s="38">
        <v>119489500</v>
      </c>
      <c r="H3242" s="37">
        <v>106.035461</v>
      </c>
      <c r="I3242" s="41">
        <f t="shared" si="367"/>
        <v>0.78731412615977792</v>
      </c>
      <c r="J3242" s="41">
        <f t="shared" ca="1" si="368"/>
        <v>1</v>
      </c>
      <c r="K3242" s="37">
        <f t="shared" si="369"/>
        <v>106.13</v>
      </c>
      <c r="L3242" s="37">
        <f t="shared" si="370"/>
        <v>106.31</v>
      </c>
      <c r="M3242" s="37">
        <f t="shared" si="371"/>
        <v>105.45</v>
      </c>
      <c r="N3242" s="37">
        <f t="shared" si="372"/>
        <v>106.04</v>
      </c>
      <c r="O3242" s="38">
        <f t="shared" ca="1" si="373"/>
        <v>119489500</v>
      </c>
    </row>
    <row r="3243" spans="1:15" x14ac:dyDescent="0.4">
      <c r="A3243">
        <v>3228</v>
      </c>
      <c r="B3243" s="63">
        <v>40681</v>
      </c>
      <c r="C3243" s="37">
        <v>133.240005</v>
      </c>
      <c r="D3243" s="37">
        <v>134.5</v>
      </c>
      <c r="E3243" s="37">
        <v>132.949997</v>
      </c>
      <c r="F3243" s="37">
        <v>134.36000100000001</v>
      </c>
      <c r="G3243" s="38">
        <v>135217900</v>
      </c>
      <c r="H3243" s="37">
        <v>105.783539</v>
      </c>
      <c r="I3243" s="41">
        <f t="shared" si="367"/>
        <v>0.78731421712329397</v>
      </c>
      <c r="J3243" s="41">
        <f t="shared" ca="1" si="368"/>
        <v>1</v>
      </c>
      <c r="K3243" s="37">
        <f t="shared" si="369"/>
        <v>104.9</v>
      </c>
      <c r="L3243" s="37">
        <f t="shared" si="370"/>
        <v>105.89</v>
      </c>
      <c r="M3243" s="37">
        <f t="shared" si="371"/>
        <v>104.67</v>
      </c>
      <c r="N3243" s="37">
        <f t="shared" si="372"/>
        <v>105.78</v>
      </c>
      <c r="O3243" s="38">
        <f t="shared" ca="1" si="373"/>
        <v>135217900</v>
      </c>
    </row>
    <row r="3244" spans="1:15" x14ac:dyDescent="0.4">
      <c r="A3244">
        <v>3229</v>
      </c>
      <c r="B3244" s="63">
        <v>40680</v>
      </c>
      <c r="C3244" s="37">
        <v>132.69000199999999</v>
      </c>
      <c r="D3244" s="37">
        <v>133.35000600000001</v>
      </c>
      <c r="E3244" s="37">
        <v>132.11999499999999</v>
      </c>
      <c r="F3244" s="37">
        <v>133.16999799999999</v>
      </c>
      <c r="G3244" s="38">
        <v>192686200</v>
      </c>
      <c r="H3244" s="37">
        <v>104.846619</v>
      </c>
      <c r="I3244" s="41">
        <f t="shared" si="367"/>
        <v>0.78731411409948371</v>
      </c>
      <c r="J3244" s="41">
        <f t="shared" ca="1" si="368"/>
        <v>1</v>
      </c>
      <c r="K3244" s="37">
        <f t="shared" si="369"/>
        <v>104.47</v>
      </c>
      <c r="L3244" s="37">
        <f t="shared" si="370"/>
        <v>104.99</v>
      </c>
      <c r="M3244" s="37">
        <f t="shared" si="371"/>
        <v>104.02</v>
      </c>
      <c r="N3244" s="37">
        <f t="shared" si="372"/>
        <v>104.85</v>
      </c>
      <c r="O3244" s="38">
        <f t="shared" ca="1" si="373"/>
        <v>192686200</v>
      </c>
    </row>
    <row r="3245" spans="1:15" x14ac:dyDescent="0.4">
      <c r="A3245">
        <v>3230</v>
      </c>
      <c r="B3245" s="63">
        <v>40679</v>
      </c>
      <c r="C3245" s="37">
        <v>133.55999800000001</v>
      </c>
      <c r="D3245" s="37">
        <v>134.61000100000001</v>
      </c>
      <c r="E3245" s="37">
        <v>132.970001</v>
      </c>
      <c r="F3245" s="37">
        <v>133.19000199999999</v>
      </c>
      <c r="G3245" s="38">
        <v>141675400</v>
      </c>
      <c r="H3245" s="37">
        <v>104.862381</v>
      </c>
      <c r="I3245" s="41">
        <f t="shared" si="367"/>
        <v>0.78731420846438616</v>
      </c>
      <c r="J3245" s="41">
        <f t="shared" ca="1" si="368"/>
        <v>1</v>
      </c>
      <c r="K3245" s="37">
        <f t="shared" si="369"/>
        <v>105.15</v>
      </c>
      <c r="L3245" s="37">
        <f t="shared" si="370"/>
        <v>105.98</v>
      </c>
      <c r="M3245" s="37">
        <f t="shared" si="371"/>
        <v>104.69</v>
      </c>
      <c r="N3245" s="37">
        <f t="shared" si="372"/>
        <v>104.86</v>
      </c>
      <c r="O3245" s="38">
        <f t="shared" ca="1" si="373"/>
        <v>141675400</v>
      </c>
    </row>
    <row r="3246" spans="1:15" x14ac:dyDescent="0.4">
      <c r="A3246">
        <v>3231</v>
      </c>
      <c r="B3246" s="63">
        <v>40676</v>
      </c>
      <c r="C3246" s="37">
        <v>135.14999399999999</v>
      </c>
      <c r="D3246" s="37">
        <v>135.33999600000001</v>
      </c>
      <c r="E3246" s="37">
        <v>133.55999800000001</v>
      </c>
      <c r="F3246" s="37">
        <v>134.03999300000001</v>
      </c>
      <c r="G3246" s="38">
        <v>157444900</v>
      </c>
      <c r="H3246" s="37">
        <v>105.531586</v>
      </c>
      <c r="I3246" s="41">
        <f t="shared" si="367"/>
        <v>0.7873141712264935</v>
      </c>
      <c r="J3246" s="41">
        <f t="shared" ca="1" si="368"/>
        <v>1</v>
      </c>
      <c r="K3246" s="37">
        <f t="shared" si="369"/>
        <v>106.41</v>
      </c>
      <c r="L3246" s="37">
        <f t="shared" si="370"/>
        <v>106.56</v>
      </c>
      <c r="M3246" s="37">
        <f t="shared" si="371"/>
        <v>105.15</v>
      </c>
      <c r="N3246" s="37">
        <f t="shared" si="372"/>
        <v>105.53</v>
      </c>
      <c r="O3246" s="38">
        <f t="shared" ca="1" si="373"/>
        <v>157444900</v>
      </c>
    </row>
    <row r="3247" spans="1:15" x14ac:dyDescent="0.4">
      <c r="A3247">
        <v>3232</v>
      </c>
      <c r="B3247" s="63">
        <v>40675</v>
      </c>
      <c r="C3247" s="37">
        <v>134.08000200000001</v>
      </c>
      <c r="D3247" s="37">
        <v>135.36000100000001</v>
      </c>
      <c r="E3247" s="37">
        <v>133.38999899999999</v>
      </c>
      <c r="F3247" s="37">
        <v>135.08000200000001</v>
      </c>
      <c r="G3247" s="38">
        <v>171550700</v>
      </c>
      <c r="H3247" s="37">
        <v>106.350403</v>
      </c>
      <c r="I3247" s="41">
        <f t="shared" si="367"/>
        <v>0.7873141947392035</v>
      </c>
      <c r="J3247" s="41">
        <f t="shared" ca="1" si="368"/>
        <v>1</v>
      </c>
      <c r="K3247" s="37">
        <f t="shared" si="369"/>
        <v>105.56</v>
      </c>
      <c r="L3247" s="37">
        <f t="shared" si="370"/>
        <v>106.57</v>
      </c>
      <c r="M3247" s="37">
        <f t="shared" si="371"/>
        <v>105.02</v>
      </c>
      <c r="N3247" s="37">
        <f t="shared" si="372"/>
        <v>106.35</v>
      </c>
      <c r="O3247" s="38">
        <f t="shared" ca="1" si="373"/>
        <v>171550700</v>
      </c>
    </row>
    <row r="3248" spans="1:15" x14ac:dyDescent="0.4">
      <c r="A3248">
        <v>3233</v>
      </c>
      <c r="B3248" s="63">
        <v>40674</v>
      </c>
      <c r="C3248" s="37">
        <v>135.66999799999999</v>
      </c>
      <c r="D3248" s="37">
        <v>135.69000199999999</v>
      </c>
      <c r="E3248" s="37">
        <v>133.820007</v>
      </c>
      <c r="F3248" s="37">
        <v>134.44000199999999</v>
      </c>
      <c r="G3248" s="38">
        <v>193564200</v>
      </c>
      <c r="H3248" s="37">
        <v>105.846519</v>
      </c>
      <c r="I3248" s="41">
        <f t="shared" si="367"/>
        <v>0.7873141730539398</v>
      </c>
      <c r="J3248" s="41">
        <f t="shared" ca="1" si="368"/>
        <v>1</v>
      </c>
      <c r="K3248" s="37">
        <f t="shared" si="369"/>
        <v>106.81</v>
      </c>
      <c r="L3248" s="37">
        <f t="shared" si="370"/>
        <v>106.83</v>
      </c>
      <c r="M3248" s="37">
        <f t="shared" si="371"/>
        <v>105.36</v>
      </c>
      <c r="N3248" s="37">
        <f t="shared" si="372"/>
        <v>105.85</v>
      </c>
      <c r="O3248" s="38">
        <f t="shared" ca="1" si="373"/>
        <v>193564200</v>
      </c>
    </row>
    <row r="3249" spans="1:15" x14ac:dyDescent="0.4">
      <c r="A3249">
        <v>3234</v>
      </c>
      <c r="B3249" s="63">
        <v>40673</v>
      </c>
      <c r="C3249" s="37">
        <v>135.16999799999999</v>
      </c>
      <c r="D3249" s="37">
        <v>136.11000100000001</v>
      </c>
      <c r="E3249" s="37">
        <v>135</v>
      </c>
      <c r="F3249" s="37">
        <v>135.86999499999999</v>
      </c>
      <c r="G3249" s="38">
        <v>114806900</v>
      </c>
      <c r="H3249" s="37">
        <v>106.972351</v>
      </c>
      <c r="I3249" s="41">
        <f t="shared" si="367"/>
        <v>0.78731401292831438</v>
      </c>
      <c r="J3249" s="41">
        <f t="shared" ca="1" si="368"/>
        <v>1</v>
      </c>
      <c r="K3249" s="37">
        <f t="shared" si="369"/>
        <v>106.42</v>
      </c>
      <c r="L3249" s="37">
        <f t="shared" si="370"/>
        <v>107.16</v>
      </c>
      <c r="M3249" s="37">
        <f t="shared" si="371"/>
        <v>106.29</v>
      </c>
      <c r="N3249" s="37">
        <f t="shared" si="372"/>
        <v>106.97</v>
      </c>
      <c r="O3249" s="38">
        <f t="shared" ca="1" si="373"/>
        <v>114806900</v>
      </c>
    </row>
    <row r="3250" spans="1:15" x14ac:dyDescent="0.4">
      <c r="A3250">
        <v>3235</v>
      </c>
      <c r="B3250" s="63">
        <v>40672</v>
      </c>
      <c r="C3250" s="37">
        <v>134.19000199999999</v>
      </c>
      <c r="D3250" s="37">
        <v>135.11000100000001</v>
      </c>
      <c r="E3250" s="37">
        <v>133.979996</v>
      </c>
      <c r="F3250" s="37">
        <v>134.720001</v>
      </c>
      <c r="G3250" s="38">
        <v>114104500</v>
      </c>
      <c r="H3250" s="37">
        <v>106.066963</v>
      </c>
      <c r="I3250" s="41">
        <f t="shared" si="367"/>
        <v>0.7873141494409579</v>
      </c>
      <c r="J3250" s="41">
        <f t="shared" ca="1" si="368"/>
        <v>1</v>
      </c>
      <c r="K3250" s="37">
        <f t="shared" si="369"/>
        <v>105.65</v>
      </c>
      <c r="L3250" s="37">
        <f t="shared" si="370"/>
        <v>106.37</v>
      </c>
      <c r="M3250" s="37">
        <f t="shared" si="371"/>
        <v>105.48</v>
      </c>
      <c r="N3250" s="37">
        <f t="shared" si="372"/>
        <v>106.07</v>
      </c>
      <c r="O3250" s="38">
        <f t="shared" ca="1" si="373"/>
        <v>114104500</v>
      </c>
    </row>
    <row r="3251" spans="1:15" x14ac:dyDescent="0.4">
      <c r="A3251">
        <v>3236</v>
      </c>
      <c r="B3251" s="63">
        <v>40669</v>
      </c>
      <c r="C3251" s="37">
        <v>134.94000199999999</v>
      </c>
      <c r="D3251" s="37">
        <v>135.63000500000001</v>
      </c>
      <c r="E3251" s="37">
        <v>133.679993</v>
      </c>
      <c r="F3251" s="37">
        <v>134.199997</v>
      </c>
      <c r="G3251" s="38">
        <v>222787200</v>
      </c>
      <c r="H3251" s="37">
        <v>105.657539</v>
      </c>
      <c r="I3251" s="41">
        <f t="shared" si="367"/>
        <v>0.78731401909047738</v>
      </c>
      <c r="J3251" s="41">
        <f t="shared" ca="1" si="368"/>
        <v>1</v>
      </c>
      <c r="K3251" s="37">
        <f t="shared" si="369"/>
        <v>106.24</v>
      </c>
      <c r="L3251" s="37">
        <f t="shared" si="370"/>
        <v>106.78</v>
      </c>
      <c r="M3251" s="37">
        <f t="shared" si="371"/>
        <v>105.25</v>
      </c>
      <c r="N3251" s="37">
        <f t="shared" si="372"/>
        <v>105.66</v>
      </c>
      <c r="O3251" s="38">
        <f t="shared" ca="1" si="373"/>
        <v>222787200</v>
      </c>
    </row>
    <row r="3252" spans="1:15" x14ac:dyDescent="0.4">
      <c r="A3252">
        <v>3237</v>
      </c>
      <c r="B3252" s="63">
        <v>40668</v>
      </c>
      <c r="C3252" s="37">
        <v>134.08000200000001</v>
      </c>
      <c r="D3252" s="37">
        <v>134.949997</v>
      </c>
      <c r="E3252" s="37">
        <v>133.020004</v>
      </c>
      <c r="F3252" s="37">
        <v>133.61000100000001</v>
      </c>
      <c r="G3252" s="38">
        <v>226900000</v>
      </c>
      <c r="H3252" s="37">
        <v>105.193039</v>
      </c>
      <c r="I3252" s="41">
        <f t="shared" si="367"/>
        <v>0.78731410981727323</v>
      </c>
      <c r="J3252" s="41">
        <f t="shared" ca="1" si="368"/>
        <v>1</v>
      </c>
      <c r="K3252" s="37">
        <f t="shared" si="369"/>
        <v>105.56</v>
      </c>
      <c r="L3252" s="37">
        <f t="shared" si="370"/>
        <v>106.25</v>
      </c>
      <c r="M3252" s="37">
        <f t="shared" si="371"/>
        <v>104.73</v>
      </c>
      <c r="N3252" s="37">
        <f t="shared" si="372"/>
        <v>105.19</v>
      </c>
      <c r="O3252" s="38">
        <f t="shared" ca="1" si="373"/>
        <v>226900000</v>
      </c>
    </row>
    <row r="3253" spans="1:15" x14ac:dyDescent="0.4">
      <c r="A3253">
        <v>3238</v>
      </c>
      <c r="B3253" s="63">
        <v>40667</v>
      </c>
      <c r="C3253" s="37">
        <v>135.66999799999999</v>
      </c>
      <c r="D3253" s="37">
        <v>135.729996</v>
      </c>
      <c r="E3253" s="37">
        <v>134.229996</v>
      </c>
      <c r="F3253" s="37">
        <v>134.83000200000001</v>
      </c>
      <c r="G3253" s="38">
        <v>182678500</v>
      </c>
      <c r="H3253" s="37">
        <v>106.153549</v>
      </c>
      <c r="I3253" s="41">
        <f t="shared" si="367"/>
        <v>0.78731400597324019</v>
      </c>
      <c r="J3253" s="41">
        <f t="shared" ca="1" si="368"/>
        <v>1</v>
      </c>
      <c r="K3253" s="37">
        <f t="shared" si="369"/>
        <v>106.81</v>
      </c>
      <c r="L3253" s="37">
        <f t="shared" si="370"/>
        <v>106.86</v>
      </c>
      <c r="M3253" s="37">
        <f t="shared" si="371"/>
        <v>105.68</v>
      </c>
      <c r="N3253" s="37">
        <f t="shared" si="372"/>
        <v>106.15</v>
      </c>
      <c r="O3253" s="38">
        <f t="shared" ca="1" si="373"/>
        <v>182678500</v>
      </c>
    </row>
    <row r="3254" spans="1:15" x14ac:dyDescent="0.4">
      <c r="A3254">
        <v>3239</v>
      </c>
      <c r="B3254" s="63">
        <v>40666</v>
      </c>
      <c r="C3254" s="37">
        <v>135.96000699999999</v>
      </c>
      <c r="D3254" s="37">
        <v>136.19000199999999</v>
      </c>
      <c r="E3254" s="37">
        <v>135.03999300000001</v>
      </c>
      <c r="F3254" s="37">
        <v>135.729996</v>
      </c>
      <c r="G3254" s="38">
        <v>138375000</v>
      </c>
      <c r="H3254" s="37">
        <v>106.86211400000001</v>
      </c>
      <c r="I3254" s="41">
        <f t="shared" si="367"/>
        <v>0.78731391106797055</v>
      </c>
      <c r="J3254" s="41">
        <f t="shared" ca="1" si="368"/>
        <v>1</v>
      </c>
      <c r="K3254" s="37">
        <f t="shared" si="369"/>
        <v>107.04</v>
      </c>
      <c r="L3254" s="37">
        <f t="shared" si="370"/>
        <v>107.22</v>
      </c>
      <c r="M3254" s="37">
        <f t="shared" si="371"/>
        <v>106.32</v>
      </c>
      <c r="N3254" s="37">
        <f t="shared" si="372"/>
        <v>106.86</v>
      </c>
      <c r="O3254" s="38">
        <f t="shared" ca="1" si="373"/>
        <v>138375000</v>
      </c>
    </row>
    <row r="3255" spans="1:15" x14ac:dyDescent="0.4">
      <c r="A3255">
        <v>3240</v>
      </c>
      <c r="B3255" s="63">
        <v>40665</v>
      </c>
      <c r="C3255" s="37">
        <v>137.070007</v>
      </c>
      <c r="D3255" s="37">
        <v>137.179993</v>
      </c>
      <c r="E3255" s="37">
        <v>135.949997</v>
      </c>
      <c r="F3255" s="37">
        <v>136.220001</v>
      </c>
      <c r="G3255" s="38">
        <v>126278700</v>
      </c>
      <c r="H3255" s="37">
        <v>107.247894</v>
      </c>
      <c r="I3255" s="41">
        <f t="shared" si="367"/>
        <v>0.78731385415273936</v>
      </c>
      <c r="J3255" s="41">
        <f t="shared" ca="1" si="368"/>
        <v>1</v>
      </c>
      <c r="K3255" s="37">
        <f t="shared" si="369"/>
        <v>107.92</v>
      </c>
      <c r="L3255" s="37">
        <f t="shared" si="370"/>
        <v>108</v>
      </c>
      <c r="M3255" s="37">
        <f t="shared" si="371"/>
        <v>107.04</v>
      </c>
      <c r="N3255" s="37">
        <f t="shared" si="372"/>
        <v>107.25</v>
      </c>
      <c r="O3255" s="38">
        <f t="shared" ca="1" si="373"/>
        <v>126278700</v>
      </c>
    </row>
    <row r="3256" spans="1:15" x14ac:dyDescent="0.4">
      <c r="A3256">
        <v>3241</v>
      </c>
      <c r="B3256" s="63">
        <v>40662</v>
      </c>
      <c r="C3256" s="37">
        <v>136.16000399999999</v>
      </c>
      <c r="D3256" s="37">
        <v>136.570007</v>
      </c>
      <c r="E3256" s="37">
        <v>135.979996</v>
      </c>
      <c r="F3256" s="37">
        <v>136.429993</v>
      </c>
      <c r="G3256" s="38">
        <v>115094100</v>
      </c>
      <c r="H3256" s="37">
        <v>107.413269</v>
      </c>
      <c r="I3256" s="41">
        <f t="shared" si="367"/>
        <v>0.78731418684453058</v>
      </c>
      <c r="J3256" s="41">
        <f t="shared" ca="1" si="368"/>
        <v>1</v>
      </c>
      <c r="K3256" s="37">
        <f t="shared" si="369"/>
        <v>107.2</v>
      </c>
      <c r="L3256" s="37">
        <f t="shared" si="370"/>
        <v>107.52</v>
      </c>
      <c r="M3256" s="37">
        <f t="shared" si="371"/>
        <v>107.06</v>
      </c>
      <c r="N3256" s="37">
        <f t="shared" si="372"/>
        <v>107.41</v>
      </c>
      <c r="O3256" s="38">
        <f t="shared" ca="1" si="373"/>
        <v>115094100</v>
      </c>
    </row>
    <row r="3257" spans="1:15" x14ac:dyDescent="0.4">
      <c r="A3257">
        <v>3242</v>
      </c>
      <c r="B3257" s="63">
        <v>40661</v>
      </c>
      <c r="C3257" s="37">
        <v>135.429993</v>
      </c>
      <c r="D3257" s="37">
        <v>136.28999300000001</v>
      </c>
      <c r="E3257" s="37">
        <v>135.41000399999999</v>
      </c>
      <c r="F3257" s="37">
        <v>136.11000100000001</v>
      </c>
      <c r="G3257" s="38">
        <v>124791100</v>
      </c>
      <c r="H3257" s="37">
        <v>107.161339</v>
      </c>
      <c r="I3257" s="41">
        <f t="shared" si="367"/>
        <v>0.78731421800518531</v>
      </c>
      <c r="J3257" s="41">
        <f t="shared" ca="1" si="368"/>
        <v>1</v>
      </c>
      <c r="K3257" s="37">
        <f t="shared" si="369"/>
        <v>106.63</v>
      </c>
      <c r="L3257" s="37">
        <f t="shared" si="370"/>
        <v>107.3</v>
      </c>
      <c r="M3257" s="37">
        <f t="shared" si="371"/>
        <v>106.61</v>
      </c>
      <c r="N3257" s="37">
        <f t="shared" si="372"/>
        <v>107.16</v>
      </c>
      <c r="O3257" s="38">
        <f t="shared" ca="1" si="373"/>
        <v>124791100</v>
      </c>
    </row>
    <row r="3258" spans="1:15" x14ac:dyDescent="0.4">
      <c r="A3258">
        <v>3243</v>
      </c>
      <c r="B3258" s="63">
        <v>40660</v>
      </c>
      <c r="C3258" s="37">
        <v>135.050003</v>
      </c>
      <c r="D3258" s="37">
        <v>135.86999499999999</v>
      </c>
      <c r="E3258" s="37">
        <v>134.5</v>
      </c>
      <c r="F3258" s="37">
        <v>135.66999799999999</v>
      </c>
      <c r="G3258" s="38">
        <v>143031000</v>
      </c>
      <c r="H3258" s="37">
        <v>106.81488</v>
      </c>
      <c r="I3258" s="41">
        <f t="shared" si="367"/>
        <v>0.78731393509713188</v>
      </c>
      <c r="J3258" s="41">
        <f t="shared" ca="1" si="368"/>
        <v>1</v>
      </c>
      <c r="K3258" s="37">
        <f t="shared" si="369"/>
        <v>106.33</v>
      </c>
      <c r="L3258" s="37">
        <f t="shared" si="370"/>
        <v>106.97</v>
      </c>
      <c r="M3258" s="37">
        <f t="shared" si="371"/>
        <v>105.89</v>
      </c>
      <c r="N3258" s="37">
        <f t="shared" si="372"/>
        <v>106.81</v>
      </c>
      <c r="O3258" s="38">
        <f t="shared" ca="1" si="373"/>
        <v>143031000</v>
      </c>
    </row>
    <row r="3259" spans="1:15" x14ac:dyDescent="0.4">
      <c r="A3259">
        <v>3244</v>
      </c>
      <c r="B3259" s="63">
        <v>40659</v>
      </c>
      <c r="C3259" s="37">
        <v>134.050003</v>
      </c>
      <c r="D3259" s="37">
        <v>135.05999800000001</v>
      </c>
      <c r="E3259" s="37">
        <v>133.91000399999999</v>
      </c>
      <c r="F3259" s="37">
        <v>134.78999300000001</v>
      </c>
      <c r="G3259" s="38">
        <v>146600000</v>
      </c>
      <c r="H3259" s="37">
        <v>106.12206999999999</v>
      </c>
      <c r="I3259" s="41">
        <f t="shared" si="367"/>
        <v>0.78731415914533054</v>
      </c>
      <c r="J3259" s="41">
        <f t="shared" ca="1" si="368"/>
        <v>1</v>
      </c>
      <c r="K3259" s="37">
        <f t="shared" si="369"/>
        <v>105.54</v>
      </c>
      <c r="L3259" s="37">
        <f t="shared" si="370"/>
        <v>106.33</v>
      </c>
      <c r="M3259" s="37">
        <f t="shared" si="371"/>
        <v>105.43</v>
      </c>
      <c r="N3259" s="37">
        <f t="shared" si="372"/>
        <v>106.12</v>
      </c>
      <c r="O3259" s="38">
        <f t="shared" ca="1" si="373"/>
        <v>146600000</v>
      </c>
    </row>
    <row r="3260" spans="1:15" x14ac:dyDescent="0.4">
      <c r="A3260">
        <v>3245</v>
      </c>
      <c r="B3260" s="63">
        <v>40658</v>
      </c>
      <c r="C3260" s="37">
        <v>133.679993</v>
      </c>
      <c r="D3260" s="37">
        <v>133.86000100000001</v>
      </c>
      <c r="E3260" s="37">
        <v>133.199997</v>
      </c>
      <c r="F3260" s="37">
        <v>133.63999899999999</v>
      </c>
      <c r="G3260" s="38">
        <v>65757100</v>
      </c>
      <c r="H3260" s="37">
        <v>105.216629</v>
      </c>
      <c r="I3260" s="41">
        <f t="shared" si="367"/>
        <v>0.78731390143156177</v>
      </c>
      <c r="J3260" s="41">
        <f t="shared" ca="1" si="368"/>
        <v>1</v>
      </c>
      <c r="K3260" s="37">
        <f t="shared" si="369"/>
        <v>105.25</v>
      </c>
      <c r="L3260" s="37">
        <f t="shared" si="370"/>
        <v>105.39</v>
      </c>
      <c r="M3260" s="37">
        <f t="shared" si="371"/>
        <v>104.87</v>
      </c>
      <c r="N3260" s="37">
        <f t="shared" si="372"/>
        <v>105.22</v>
      </c>
      <c r="O3260" s="38">
        <f t="shared" ca="1" si="373"/>
        <v>65757100</v>
      </c>
    </row>
    <row r="3261" spans="1:15" x14ac:dyDescent="0.4">
      <c r="A3261">
        <v>3246</v>
      </c>
      <c r="B3261" s="63">
        <v>40654</v>
      </c>
      <c r="C3261" s="37">
        <v>133.78999300000001</v>
      </c>
      <c r="D3261" s="37">
        <v>133.83999600000001</v>
      </c>
      <c r="E3261" s="37">
        <v>133.10000600000001</v>
      </c>
      <c r="F3261" s="37">
        <v>133.779999</v>
      </c>
      <c r="G3261" s="38">
        <v>135935400</v>
      </c>
      <c r="H3261" s="37">
        <v>105.326897</v>
      </c>
      <c r="I3261" s="41">
        <f t="shared" si="367"/>
        <v>0.78731423073190487</v>
      </c>
      <c r="J3261" s="41">
        <f t="shared" ca="1" si="368"/>
        <v>1</v>
      </c>
      <c r="K3261" s="37">
        <f t="shared" si="369"/>
        <v>105.33</v>
      </c>
      <c r="L3261" s="37">
        <f t="shared" si="370"/>
        <v>105.37</v>
      </c>
      <c r="M3261" s="37">
        <f t="shared" si="371"/>
        <v>104.79</v>
      </c>
      <c r="N3261" s="37">
        <f t="shared" si="372"/>
        <v>105.33</v>
      </c>
      <c r="O3261" s="38">
        <f t="shared" ca="1" si="373"/>
        <v>135935400</v>
      </c>
    </row>
    <row r="3262" spans="1:15" x14ac:dyDescent="0.4">
      <c r="A3262">
        <v>3247</v>
      </c>
      <c r="B3262" s="63">
        <v>40653</v>
      </c>
      <c r="C3262" s="37">
        <v>132.88000500000001</v>
      </c>
      <c r="D3262" s="37">
        <v>133.38999899999999</v>
      </c>
      <c r="E3262" s="37">
        <v>132.78999300000001</v>
      </c>
      <c r="F3262" s="37">
        <v>133.10000600000001</v>
      </c>
      <c r="G3262" s="38">
        <v>156133800</v>
      </c>
      <c r="H3262" s="37">
        <v>104.791512</v>
      </c>
      <c r="I3262" s="41">
        <f t="shared" si="367"/>
        <v>0.7873141042533085</v>
      </c>
      <c r="J3262" s="41">
        <f t="shared" ca="1" si="368"/>
        <v>1</v>
      </c>
      <c r="K3262" s="37">
        <f t="shared" si="369"/>
        <v>104.62</v>
      </c>
      <c r="L3262" s="37">
        <f t="shared" si="370"/>
        <v>105.02</v>
      </c>
      <c r="M3262" s="37">
        <f t="shared" si="371"/>
        <v>104.55</v>
      </c>
      <c r="N3262" s="37">
        <f t="shared" si="372"/>
        <v>104.79</v>
      </c>
      <c r="O3262" s="38">
        <f t="shared" ca="1" si="373"/>
        <v>156133800</v>
      </c>
    </row>
    <row r="3263" spans="1:15" x14ac:dyDescent="0.4">
      <c r="A3263">
        <v>3248</v>
      </c>
      <c r="B3263" s="63">
        <v>40652</v>
      </c>
      <c r="C3263" s="37">
        <v>130.759995</v>
      </c>
      <c r="D3263" s="37">
        <v>131.35000600000001</v>
      </c>
      <c r="E3263" s="37">
        <v>130.44000199999999</v>
      </c>
      <c r="F3263" s="37">
        <v>131.30999800000001</v>
      </c>
      <c r="G3263" s="38">
        <v>124258800</v>
      </c>
      <c r="H3263" s="37">
        <v>103.38221</v>
      </c>
      <c r="I3263" s="41">
        <f t="shared" si="367"/>
        <v>0.78731407794248842</v>
      </c>
      <c r="J3263" s="41">
        <f t="shared" ca="1" si="368"/>
        <v>1</v>
      </c>
      <c r="K3263" s="37">
        <f t="shared" si="369"/>
        <v>102.95</v>
      </c>
      <c r="L3263" s="37">
        <f t="shared" si="370"/>
        <v>103.41</v>
      </c>
      <c r="M3263" s="37">
        <f t="shared" si="371"/>
        <v>102.7</v>
      </c>
      <c r="N3263" s="37">
        <f t="shared" si="372"/>
        <v>103.38</v>
      </c>
      <c r="O3263" s="38">
        <f t="shared" ca="1" si="373"/>
        <v>124258800</v>
      </c>
    </row>
    <row r="3264" spans="1:15" x14ac:dyDescent="0.4">
      <c r="A3264">
        <v>3249</v>
      </c>
      <c r="B3264" s="63">
        <v>40651</v>
      </c>
      <c r="C3264" s="37">
        <v>130.58999600000001</v>
      </c>
      <c r="D3264" s="37">
        <v>132.029999</v>
      </c>
      <c r="E3264" s="37">
        <v>129.509995</v>
      </c>
      <c r="F3264" s="37">
        <v>130.55999800000001</v>
      </c>
      <c r="G3264" s="38">
        <v>210759300</v>
      </c>
      <c r="H3264" s="37">
        <v>102.791718</v>
      </c>
      <c r="I3264" s="41">
        <f t="shared" si="367"/>
        <v>0.78731402860468791</v>
      </c>
      <c r="J3264" s="41">
        <f t="shared" ca="1" si="368"/>
        <v>1</v>
      </c>
      <c r="K3264" s="37">
        <f t="shared" si="369"/>
        <v>102.82</v>
      </c>
      <c r="L3264" s="37">
        <f t="shared" si="370"/>
        <v>103.95</v>
      </c>
      <c r="M3264" s="37">
        <f t="shared" si="371"/>
        <v>101.97</v>
      </c>
      <c r="N3264" s="37">
        <f t="shared" si="372"/>
        <v>102.79</v>
      </c>
      <c r="O3264" s="38">
        <f t="shared" ca="1" si="373"/>
        <v>210759300</v>
      </c>
    </row>
    <row r="3265" spans="1:15" x14ac:dyDescent="0.4">
      <c r="A3265">
        <v>3250</v>
      </c>
      <c r="B3265" s="63">
        <v>40648</v>
      </c>
      <c r="C3265" s="37">
        <v>131.800003</v>
      </c>
      <c r="D3265" s="37">
        <v>132.36999499999999</v>
      </c>
      <c r="E3265" s="37">
        <v>131.41000399999999</v>
      </c>
      <c r="F3265" s="37">
        <v>132.03999300000001</v>
      </c>
      <c r="G3265" s="38">
        <v>170006700</v>
      </c>
      <c r="H3265" s="37">
        <v>103.956963</v>
      </c>
      <c r="I3265" s="41">
        <f t="shared" si="367"/>
        <v>0.78731421168736349</v>
      </c>
      <c r="J3265" s="41">
        <f t="shared" ca="1" si="368"/>
        <v>1</v>
      </c>
      <c r="K3265" s="37">
        <f t="shared" si="369"/>
        <v>103.77</v>
      </c>
      <c r="L3265" s="37">
        <f t="shared" si="370"/>
        <v>104.22</v>
      </c>
      <c r="M3265" s="37">
        <f t="shared" si="371"/>
        <v>103.46</v>
      </c>
      <c r="N3265" s="37">
        <f t="shared" si="372"/>
        <v>103.96</v>
      </c>
      <c r="O3265" s="38">
        <f t="shared" ca="1" si="373"/>
        <v>170006700</v>
      </c>
    </row>
    <row r="3266" spans="1:15" x14ac:dyDescent="0.4">
      <c r="A3266">
        <v>3251</v>
      </c>
      <c r="B3266" s="63">
        <v>40647</v>
      </c>
      <c r="C3266" s="37">
        <v>130.699997</v>
      </c>
      <c r="D3266" s="37">
        <v>131.759995</v>
      </c>
      <c r="E3266" s="37">
        <v>130.270004</v>
      </c>
      <c r="F3266" s="37">
        <v>131.55999800000001</v>
      </c>
      <c r="G3266" s="38">
        <v>161220400</v>
      </c>
      <c r="H3266" s="37">
        <v>103.579033</v>
      </c>
      <c r="I3266" s="41">
        <f t="shared" si="367"/>
        <v>0.78731403598835559</v>
      </c>
      <c r="J3266" s="41">
        <f t="shared" ca="1" si="368"/>
        <v>1</v>
      </c>
      <c r="K3266" s="37">
        <f t="shared" si="369"/>
        <v>102.9</v>
      </c>
      <c r="L3266" s="37">
        <f t="shared" si="370"/>
        <v>103.74</v>
      </c>
      <c r="M3266" s="37">
        <f t="shared" si="371"/>
        <v>102.56</v>
      </c>
      <c r="N3266" s="37">
        <f t="shared" si="372"/>
        <v>103.58</v>
      </c>
      <c r="O3266" s="38">
        <f t="shared" ca="1" si="373"/>
        <v>161220400</v>
      </c>
    </row>
    <row r="3267" spans="1:15" x14ac:dyDescent="0.4">
      <c r="A3267">
        <v>3252</v>
      </c>
      <c r="B3267" s="63">
        <v>40646</v>
      </c>
      <c r="C3267" s="37">
        <v>132.08000200000001</v>
      </c>
      <c r="D3267" s="37">
        <v>132.179993</v>
      </c>
      <c r="E3267" s="37">
        <v>130.96000699999999</v>
      </c>
      <c r="F3267" s="37">
        <v>131.46000699999999</v>
      </c>
      <c r="G3267" s="38">
        <v>162059000</v>
      </c>
      <c r="H3267" s="37">
        <v>103.500298</v>
      </c>
      <c r="I3267" s="41">
        <f t="shared" si="367"/>
        <v>0.78731395472997356</v>
      </c>
      <c r="J3267" s="41">
        <f t="shared" ca="1" si="368"/>
        <v>1</v>
      </c>
      <c r="K3267" s="37">
        <f t="shared" si="369"/>
        <v>103.99</v>
      </c>
      <c r="L3267" s="37">
        <f t="shared" si="370"/>
        <v>104.07</v>
      </c>
      <c r="M3267" s="37">
        <f t="shared" si="371"/>
        <v>103.11</v>
      </c>
      <c r="N3267" s="37">
        <f t="shared" si="372"/>
        <v>103.5</v>
      </c>
      <c r="O3267" s="38">
        <f t="shared" ca="1" si="373"/>
        <v>162059000</v>
      </c>
    </row>
    <row r="3268" spans="1:15" x14ac:dyDescent="0.4">
      <c r="A3268">
        <v>3253</v>
      </c>
      <c r="B3268" s="63">
        <v>40645</v>
      </c>
      <c r="C3268" s="37">
        <v>131.720001</v>
      </c>
      <c r="D3268" s="37">
        <v>131.979996</v>
      </c>
      <c r="E3268" s="37">
        <v>130.990005</v>
      </c>
      <c r="F3268" s="37">
        <v>131.470001</v>
      </c>
      <c r="G3268" s="38">
        <v>161187400</v>
      </c>
      <c r="H3268" s="37">
        <v>103.508179</v>
      </c>
      <c r="I3268" s="41">
        <f t="shared" si="367"/>
        <v>0.78731405045018599</v>
      </c>
      <c r="J3268" s="41">
        <f t="shared" ca="1" si="368"/>
        <v>1</v>
      </c>
      <c r="K3268" s="37">
        <f t="shared" si="369"/>
        <v>103.71</v>
      </c>
      <c r="L3268" s="37">
        <f t="shared" si="370"/>
        <v>103.91</v>
      </c>
      <c r="M3268" s="37">
        <f t="shared" si="371"/>
        <v>103.13</v>
      </c>
      <c r="N3268" s="37">
        <f t="shared" si="372"/>
        <v>103.51</v>
      </c>
      <c r="O3268" s="38">
        <f t="shared" ca="1" si="373"/>
        <v>161187400</v>
      </c>
    </row>
    <row r="3269" spans="1:15" x14ac:dyDescent="0.4">
      <c r="A3269">
        <v>3254</v>
      </c>
      <c r="B3269" s="63">
        <v>40644</v>
      </c>
      <c r="C3269" s="37">
        <v>133</v>
      </c>
      <c r="D3269" s="37">
        <v>133.449997</v>
      </c>
      <c r="E3269" s="37">
        <v>132.13999899999999</v>
      </c>
      <c r="F3269" s="37">
        <v>132.46000699999999</v>
      </c>
      <c r="G3269" s="38">
        <v>121385400</v>
      </c>
      <c r="H3269" s="37">
        <v>104.28761299999999</v>
      </c>
      <c r="I3269" s="41">
        <f t="shared" si="367"/>
        <v>0.78731396262118569</v>
      </c>
      <c r="J3269" s="41">
        <f t="shared" ca="1" si="368"/>
        <v>1</v>
      </c>
      <c r="K3269" s="37">
        <f t="shared" si="369"/>
        <v>104.71</v>
      </c>
      <c r="L3269" s="37">
        <f t="shared" si="370"/>
        <v>105.07</v>
      </c>
      <c r="M3269" s="37">
        <f t="shared" si="371"/>
        <v>104.04</v>
      </c>
      <c r="N3269" s="37">
        <f t="shared" si="372"/>
        <v>104.29</v>
      </c>
      <c r="O3269" s="38">
        <f t="shared" ca="1" si="373"/>
        <v>121385400</v>
      </c>
    </row>
    <row r="3270" spans="1:15" x14ac:dyDescent="0.4">
      <c r="A3270">
        <v>3255</v>
      </c>
      <c r="B3270" s="63">
        <v>40641</v>
      </c>
      <c r="C3270" s="37">
        <v>133.91000399999999</v>
      </c>
      <c r="D3270" s="37">
        <v>133.990005</v>
      </c>
      <c r="E3270" s="37">
        <v>132.30999800000001</v>
      </c>
      <c r="F3270" s="37">
        <v>132.86000100000001</v>
      </c>
      <c r="G3270" s="38">
        <v>147945400</v>
      </c>
      <c r="H3270" s="37">
        <v>104.60256200000001</v>
      </c>
      <c r="I3270" s="41">
        <f t="shared" si="367"/>
        <v>0.7873141744143145</v>
      </c>
      <c r="J3270" s="41">
        <f t="shared" ca="1" si="368"/>
        <v>1</v>
      </c>
      <c r="K3270" s="37">
        <f t="shared" si="369"/>
        <v>105.43</v>
      </c>
      <c r="L3270" s="37">
        <f t="shared" si="370"/>
        <v>105.49</v>
      </c>
      <c r="M3270" s="37">
        <f t="shared" si="371"/>
        <v>104.17</v>
      </c>
      <c r="N3270" s="37">
        <f t="shared" si="372"/>
        <v>104.6</v>
      </c>
      <c r="O3270" s="38">
        <f t="shared" ca="1" si="373"/>
        <v>147945400</v>
      </c>
    </row>
    <row r="3271" spans="1:15" x14ac:dyDescent="0.4">
      <c r="A3271">
        <v>3256</v>
      </c>
      <c r="B3271" s="63">
        <v>40640</v>
      </c>
      <c r="C3271" s="37">
        <v>133.41999799999999</v>
      </c>
      <c r="D3271" s="37">
        <v>133.979996</v>
      </c>
      <c r="E3271" s="37">
        <v>132.66000399999999</v>
      </c>
      <c r="F3271" s="37">
        <v>133.320007</v>
      </c>
      <c r="G3271" s="38">
        <v>170731500</v>
      </c>
      <c r="H3271" s="37">
        <v>104.96472199999999</v>
      </c>
      <c r="I3271" s="41">
        <f t="shared" si="367"/>
        <v>0.78731410507651711</v>
      </c>
      <c r="J3271" s="41">
        <f t="shared" ca="1" si="368"/>
        <v>1</v>
      </c>
      <c r="K3271" s="37">
        <f t="shared" si="369"/>
        <v>105.04</v>
      </c>
      <c r="L3271" s="37">
        <f t="shared" si="370"/>
        <v>105.48</v>
      </c>
      <c r="M3271" s="37">
        <f t="shared" si="371"/>
        <v>104.45</v>
      </c>
      <c r="N3271" s="37">
        <f t="shared" si="372"/>
        <v>104.96</v>
      </c>
      <c r="O3271" s="38">
        <f t="shared" ca="1" si="373"/>
        <v>170731500</v>
      </c>
    </row>
    <row r="3272" spans="1:15" x14ac:dyDescent="0.4">
      <c r="A3272">
        <v>3257</v>
      </c>
      <c r="B3272" s="63">
        <v>40639</v>
      </c>
      <c r="C3272" s="37">
        <v>133.88000500000001</v>
      </c>
      <c r="D3272" s="37">
        <v>134</v>
      </c>
      <c r="E3272" s="37">
        <v>133.11999499999999</v>
      </c>
      <c r="F3272" s="37">
        <v>133.66000399999999</v>
      </c>
      <c r="G3272" s="38">
        <v>120411600</v>
      </c>
      <c r="H3272" s="37">
        <v>105.232384</v>
      </c>
      <c r="I3272" s="41">
        <f t="shared" si="367"/>
        <v>0.78731393723435772</v>
      </c>
      <c r="J3272" s="41">
        <f t="shared" ca="1" si="368"/>
        <v>1</v>
      </c>
      <c r="K3272" s="37">
        <f t="shared" si="369"/>
        <v>105.41</v>
      </c>
      <c r="L3272" s="37">
        <f t="shared" si="370"/>
        <v>105.5</v>
      </c>
      <c r="M3272" s="37">
        <f t="shared" si="371"/>
        <v>104.81</v>
      </c>
      <c r="N3272" s="37">
        <f t="shared" si="372"/>
        <v>105.23</v>
      </c>
      <c r="O3272" s="38">
        <f t="shared" ca="1" si="373"/>
        <v>120411600</v>
      </c>
    </row>
    <row r="3273" spans="1:15" x14ac:dyDescent="0.4">
      <c r="A3273">
        <v>3258</v>
      </c>
      <c r="B3273" s="63">
        <v>40638</v>
      </c>
      <c r="C3273" s="37">
        <v>133</v>
      </c>
      <c r="D3273" s="37">
        <v>133.83000200000001</v>
      </c>
      <c r="E3273" s="37">
        <v>132.94000199999999</v>
      </c>
      <c r="F3273" s="37">
        <v>133.240005</v>
      </c>
      <c r="G3273" s="38">
        <v>120791500</v>
      </c>
      <c r="H3273" s="37">
        <v>104.90175600000001</v>
      </c>
      <c r="I3273" s="41">
        <f t="shared" si="367"/>
        <v>0.78731426045803587</v>
      </c>
      <c r="J3273" s="41">
        <f t="shared" ca="1" si="368"/>
        <v>1</v>
      </c>
      <c r="K3273" s="37">
        <f t="shared" si="369"/>
        <v>104.71</v>
      </c>
      <c r="L3273" s="37">
        <f t="shared" si="370"/>
        <v>105.37</v>
      </c>
      <c r="M3273" s="37">
        <f t="shared" si="371"/>
        <v>104.67</v>
      </c>
      <c r="N3273" s="37">
        <f t="shared" si="372"/>
        <v>104.9</v>
      </c>
      <c r="O3273" s="38">
        <f t="shared" ca="1" si="373"/>
        <v>120791500</v>
      </c>
    </row>
    <row r="3274" spans="1:15" x14ac:dyDescent="0.4">
      <c r="A3274">
        <v>3259</v>
      </c>
      <c r="B3274" s="63">
        <v>40637</v>
      </c>
      <c r="C3274" s="37">
        <v>133.429993</v>
      </c>
      <c r="D3274" s="37">
        <v>133.66999799999999</v>
      </c>
      <c r="E3274" s="37">
        <v>132.88000500000001</v>
      </c>
      <c r="F3274" s="37">
        <v>133.259995</v>
      </c>
      <c r="G3274" s="38">
        <v>100768900</v>
      </c>
      <c r="H3274" s="37">
        <v>104.91748800000001</v>
      </c>
      <c r="I3274" s="41">
        <f t="shared" si="367"/>
        <v>0.78731421234107057</v>
      </c>
      <c r="J3274" s="41">
        <f t="shared" ca="1" si="368"/>
        <v>1</v>
      </c>
      <c r="K3274" s="37">
        <f t="shared" si="369"/>
        <v>105.05</v>
      </c>
      <c r="L3274" s="37">
        <f t="shared" si="370"/>
        <v>105.24</v>
      </c>
      <c r="M3274" s="37">
        <f t="shared" si="371"/>
        <v>104.62</v>
      </c>
      <c r="N3274" s="37">
        <f t="shared" si="372"/>
        <v>104.92</v>
      </c>
      <c r="O3274" s="38">
        <f t="shared" ca="1" si="373"/>
        <v>100768900</v>
      </c>
    </row>
    <row r="3275" spans="1:15" x14ac:dyDescent="0.4">
      <c r="A3275">
        <v>3260</v>
      </c>
      <c r="B3275" s="63">
        <v>40634</v>
      </c>
      <c r="C3275" s="37">
        <v>133.41000399999999</v>
      </c>
      <c r="D3275" s="37">
        <v>133.770004</v>
      </c>
      <c r="E3275" s="37">
        <v>132.83000200000001</v>
      </c>
      <c r="F3275" s="37">
        <v>133.14999399999999</v>
      </c>
      <c r="G3275" s="38">
        <v>153850100</v>
      </c>
      <c r="H3275" s="37">
        <v>104.83084100000001</v>
      </c>
      <c r="I3275" s="41">
        <f t="shared" si="367"/>
        <v>0.7873138995409944</v>
      </c>
      <c r="J3275" s="41">
        <f t="shared" ca="1" si="368"/>
        <v>1</v>
      </c>
      <c r="K3275" s="37">
        <f t="shared" si="369"/>
        <v>105.04</v>
      </c>
      <c r="L3275" s="37">
        <f t="shared" si="370"/>
        <v>105.32</v>
      </c>
      <c r="M3275" s="37">
        <f t="shared" si="371"/>
        <v>104.58</v>
      </c>
      <c r="N3275" s="37">
        <f t="shared" si="372"/>
        <v>104.83</v>
      </c>
      <c r="O3275" s="38">
        <f t="shared" ca="1" si="373"/>
        <v>153850100</v>
      </c>
    </row>
    <row r="3276" spans="1:15" x14ac:dyDescent="0.4">
      <c r="A3276">
        <v>3261</v>
      </c>
      <c r="B3276" s="63">
        <v>40633</v>
      </c>
      <c r="C3276" s="37">
        <v>132.60000600000001</v>
      </c>
      <c r="D3276" s="37">
        <v>132.96000699999999</v>
      </c>
      <c r="E3276" s="37">
        <v>132.449997</v>
      </c>
      <c r="F3276" s="37">
        <v>132.58999600000001</v>
      </c>
      <c r="G3276" s="38">
        <v>132537100</v>
      </c>
      <c r="H3276" s="37">
        <v>104.38996899999999</v>
      </c>
      <c r="I3276" s="41">
        <f t="shared" si="367"/>
        <v>0.78731406704318763</v>
      </c>
      <c r="J3276" s="41">
        <f t="shared" ca="1" si="368"/>
        <v>1</v>
      </c>
      <c r="K3276" s="37">
        <f t="shared" si="369"/>
        <v>104.4</v>
      </c>
      <c r="L3276" s="37">
        <f t="shared" si="370"/>
        <v>104.68</v>
      </c>
      <c r="M3276" s="37">
        <f t="shared" si="371"/>
        <v>104.28</v>
      </c>
      <c r="N3276" s="37">
        <f t="shared" si="372"/>
        <v>104.39</v>
      </c>
      <c r="O3276" s="38">
        <f t="shared" ca="1" si="373"/>
        <v>132537100</v>
      </c>
    </row>
    <row r="3277" spans="1:15" x14ac:dyDescent="0.4">
      <c r="A3277">
        <v>3262</v>
      </c>
      <c r="B3277" s="63">
        <v>40632</v>
      </c>
      <c r="C3277" s="37">
        <v>132.550003</v>
      </c>
      <c r="D3277" s="37">
        <v>133.16000399999999</v>
      </c>
      <c r="E3277" s="37">
        <v>132.36000100000001</v>
      </c>
      <c r="F3277" s="37">
        <v>132.770004</v>
      </c>
      <c r="G3277" s="38">
        <v>135835000</v>
      </c>
      <c r="H3277" s="37">
        <v>104.5317</v>
      </c>
      <c r="I3277" s="41">
        <f t="shared" si="367"/>
        <v>0.78731412857380045</v>
      </c>
      <c r="J3277" s="41">
        <f t="shared" ca="1" si="368"/>
        <v>1</v>
      </c>
      <c r="K3277" s="37">
        <f t="shared" si="369"/>
        <v>104.36</v>
      </c>
      <c r="L3277" s="37">
        <f t="shared" si="370"/>
        <v>104.84</v>
      </c>
      <c r="M3277" s="37">
        <f t="shared" si="371"/>
        <v>104.21</v>
      </c>
      <c r="N3277" s="37">
        <f t="shared" si="372"/>
        <v>104.53</v>
      </c>
      <c r="O3277" s="38">
        <f t="shared" ca="1" si="373"/>
        <v>135835000</v>
      </c>
    </row>
    <row r="3278" spans="1:15" x14ac:dyDescent="0.4">
      <c r="A3278">
        <v>3263</v>
      </c>
      <c r="B3278" s="63">
        <v>40631</v>
      </c>
      <c r="C3278" s="37">
        <v>130.86999499999999</v>
      </c>
      <c r="D3278" s="37">
        <v>131.89999399999999</v>
      </c>
      <c r="E3278" s="37">
        <v>130.44000199999999</v>
      </c>
      <c r="F3278" s="37">
        <v>131.86000100000001</v>
      </c>
      <c r="G3278" s="38">
        <v>129798800</v>
      </c>
      <c r="H3278" s="37">
        <v>103.815247</v>
      </c>
      <c r="I3278" s="41">
        <f t="shared" si="367"/>
        <v>0.78731416815323696</v>
      </c>
      <c r="J3278" s="41">
        <f t="shared" ca="1" si="368"/>
        <v>1</v>
      </c>
      <c r="K3278" s="37">
        <f t="shared" si="369"/>
        <v>103.04</v>
      </c>
      <c r="L3278" s="37">
        <f t="shared" si="370"/>
        <v>103.85</v>
      </c>
      <c r="M3278" s="37">
        <f t="shared" si="371"/>
        <v>102.7</v>
      </c>
      <c r="N3278" s="37">
        <f t="shared" si="372"/>
        <v>103.82</v>
      </c>
      <c r="O3278" s="38">
        <f t="shared" ca="1" si="373"/>
        <v>129798800</v>
      </c>
    </row>
    <row r="3279" spans="1:15" x14ac:dyDescent="0.4">
      <c r="A3279">
        <v>3264</v>
      </c>
      <c r="B3279" s="63">
        <v>40630</v>
      </c>
      <c r="C3279" s="37">
        <v>131.58000200000001</v>
      </c>
      <c r="D3279" s="37">
        <v>131.91999799999999</v>
      </c>
      <c r="E3279" s="37">
        <v>130.94000199999999</v>
      </c>
      <c r="F3279" s="37">
        <v>130.979996</v>
      </c>
      <c r="G3279" s="38">
        <v>109762400</v>
      </c>
      <c r="H3279" s="37">
        <v>103.122398</v>
      </c>
      <c r="I3279" s="41">
        <f t="shared" si="367"/>
        <v>0.78731410252906109</v>
      </c>
      <c r="J3279" s="41">
        <f t="shared" ca="1" si="368"/>
        <v>1</v>
      </c>
      <c r="K3279" s="37">
        <f t="shared" si="369"/>
        <v>103.59</v>
      </c>
      <c r="L3279" s="37">
        <f t="shared" si="370"/>
        <v>103.86</v>
      </c>
      <c r="M3279" s="37">
        <f t="shared" si="371"/>
        <v>103.09</v>
      </c>
      <c r="N3279" s="37">
        <f t="shared" si="372"/>
        <v>103.12</v>
      </c>
      <c r="O3279" s="38">
        <f t="shared" ca="1" si="373"/>
        <v>109762400</v>
      </c>
    </row>
    <row r="3280" spans="1:15" x14ac:dyDescent="0.4">
      <c r="A3280">
        <v>3265</v>
      </c>
      <c r="B3280" s="63">
        <v>40627</v>
      </c>
      <c r="C3280" s="37">
        <v>131.240005</v>
      </c>
      <c r="D3280" s="37">
        <v>131.86999499999999</v>
      </c>
      <c r="E3280" s="37">
        <v>130.88999899999999</v>
      </c>
      <c r="F3280" s="37">
        <v>131.300003</v>
      </c>
      <c r="G3280" s="38">
        <v>155642800</v>
      </c>
      <c r="H3280" s="37">
        <v>103.374329</v>
      </c>
      <c r="I3280" s="41">
        <f t="shared" si="367"/>
        <v>0.78731398810402164</v>
      </c>
      <c r="J3280" s="41">
        <f t="shared" ca="1" si="368"/>
        <v>1</v>
      </c>
      <c r="K3280" s="37">
        <f t="shared" si="369"/>
        <v>103.33</v>
      </c>
      <c r="L3280" s="37">
        <f t="shared" si="370"/>
        <v>103.82</v>
      </c>
      <c r="M3280" s="37">
        <f t="shared" si="371"/>
        <v>103.05</v>
      </c>
      <c r="N3280" s="37">
        <f t="shared" si="372"/>
        <v>103.37</v>
      </c>
      <c r="O3280" s="38">
        <f t="shared" ca="1" si="373"/>
        <v>155642800</v>
      </c>
    </row>
    <row r="3281" spans="1:15" x14ac:dyDescent="0.4">
      <c r="A3281">
        <v>3266</v>
      </c>
      <c r="B3281" s="63">
        <v>40626</v>
      </c>
      <c r="C3281" s="37">
        <v>130.39999399999999</v>
      </c>
      <c r="D3281" s="37">
        <v>131.08999600000001</v>
      </c>
      <c r="E3281" s="37">
        <v>129.66999799999999</v>
      </c>
      <c r="F3281" s="37">
        <v>130.89999399999999</v>
      </c>
      <c r="G3281" s="38">
        <v>159129800</v>
      </c>
      <c r="H3281" s="37">
        <v>103.05939499999999</v>
      </c>
      <c r="I3281" s="41">
        <f t="shared" ref="I3281:I3344" si="374">IF(F3281=0,1,H3281/F3281)</f>
        <v>0.78731397802814262</v>
      </c>
      <c r="J3281" s="41">
        <f t="shared" ref="J3281:J3344" ca="1" si="375">INDEX(OFFSET($T$15,0,0,$S$13+1,1),MATCH(B3281,OFFSET($Q$15,0,0,$S$13+1,1),-1))</f>
        <v>1</v>
      </c>
      <c r="K3281" s="37">
        <f t="shared" ref="K3281:K3344" si="376">ROUND($I3281*C3281,2)</f>
        <v>102.67</v>
      </c>
      <c r="L3281" s="37">
        <f t="shared" ref="L3281:L3344" si="377">ROUND($I3281*D3281,2)</f>
        <v>103.21</v>
      </c>
      <c r="M3281" s="37">
        <f t="shared" ref="M3281:M3344" si="378">ROUND($I3281*E3281,2)</f>
        <v>102.09</v>
      </c>
      <c r="N3281" s="37">
        <f t="shared" ref="N3281:N3344" si="379">ROUND($I3281*F3281,2)</f>
        <v>103.06</v>
      </c>
      <c r="O3281" s="38">
        <f t="shared" ref="O3281:O3344" ca="1" si="380">G3281*J3281</f>
        <v>159129800</v>
      </c>
    </row>
    <row r="3282" spans="1:15" x14ac:dyDescent="0.4">
      <c r="A3282">
        <v>3267</v>
      </c>
      <c r="B3282" s="63">
        <v>40625</v>
      </c>
      <c r="C3282" s="37">
        <v>128.929993</v>
      </c>
      <c r="D3282" s="37">
        <v>130</v>
      </c>
      <c r="E3282" s="37">
        <v>128.320007</v>
      </c>
      <c r="F3282" s="37">
        <v>129.66000399999999</v>
      </c>
      <c r="G3282" s="38">
        <v>148603100</v>
      </c>
      <c r="H3282" s="37">
        <v>102.083153</v>
      </c>
      <c r="I3282" s="41">
        <f t="shared" si="374"/>
        <v>0.78731412811000689</v>
      </c>
      <c r="J3282" s="41">
        <f t="shared" ca="1" si="375"/>
        <v>1</v>
      </c>
      <c r="K3282" s="37">
        <f t="shared" si="376"/>
        <v>101.51</v>
      </c>
      <c r="L3282" s="37">
        <f t="shared" si="377"/>
        <v>102.35</v>
      </c>
      <c r="M3282" s="37">
        <f t="shared" si="378"/>
        <v>101.03</v>
      </c>
      <c r="N3282" s="37">
        <f t="shared" si="379"/>
        <v>102.08</v>
      </c>
      <c r="O3282" s="38">
        <f t="shared" ca="1" si="380"/>
        <v>148603100</v>
      </c>
    </row>
    <row r="3283" spans="1:15" x14ac:dyDescent="0.4">
      <c r="A3283">
        <v>3268</v>
      </c>
      <c r="B3283" s="63">
        <v>40624</v>
      </c>
      <c r="C3283" s="37">
        <v>129.720001</v>
      </c>
      <c r="D3283" s="37">
        <v>129.88999899999999</v>
      </c>
      <c r="E3283" s="37">
        <v>129.16999799999999</v>
      </c>
      <c r="F3283" s="37">
        <v>129.28999300000001</v>
      </c>
      <c r="G3283" s="38">
        <v>129538600</v>
      </c>
      <c r="H3283" s="37">
        <v>101.79182400000001</v>
      </c>
      <c r="I3283" s="41">
        <f t="shared" si="374"/>
        <v>0.78731401895891506</v>
      </c>
      <c r="J3283" s="41">
        <f t="shared" ca="1" si="375"/>
        <v>1</v>
      </c>
      <c r="K3283" s="37">
        <f t="shared" si="376"/>
        <v>102.13</v>
      </c>
      <c r="L3283" s="37">
        <f t="shared" si="377"/>
        <v>102.26</v>
      </c>
      <c r="M3283" s="37">
        <f t="shared" si="378"/>
        <v>101.7</v>
      </c>
      <c r="N3283" s="37">
        <f t="shared" si="379"/>
        <v>101.79</v>
      </c>
      <c r="O3283" s="38">
        <f t="shared" ca="1" si="380"/>
        <v>129538600</v>
      </c>
    </row>
    <row r="3284" spans="1:15" x14ac:dyDescent="0.4">
      <c r="A3284">
        <v>3269</v>
      </c>
      <c r="B3284" s="63">
        <v>40623</v>
      </c>
      <c r="C3284" s="37">
        <v>129.35000600000001</v>
      </c>
      <c r="D3284" s="37">
        <v>130.009995</v>
      </c>
      <c r="E3284" s="37">
        <v>129.199997</v>
      </c>
      <c r="F3284" s="37">
        <v>129.740005</v>
      </c>
      <c r="G3284" s="38">
        <v>153992600</v>
      </c>
      <c r="H3284" s="37">
        <v>102.146156</v>
      </c>
      <c r="I3284" s="41">
        <f t="shared" si="374"/>
        <v>0.78731425977669733</v>
      </c>
      <c r="J3284" s="41">
        <f t="shared" ca="1" si="375"/>
        <v>1</v>
      </c>
      <c r="K3284" s="37">
        <f t="shared" si="376"/>
        <v>101.84</v>
      </c>
      <c r="L3284" s="37">
        <f t="shared" si="377"/>
        <v>102.36</v>
      </c>
      <c r="M3284" s="37">
        <f t="shared" si="378"/>
        <v>101.72</v>
      </c>
      <c r="N3284" s="37">
        <f t="shared" si="379"/>
        <v>102.15</v>
      </c>
      <c r="O3284" s="38">
        <f t="shared" ca="1" si="380"/>
        <v>153992600</v>
      </c>
    </row>
    <row r="3285" spans="1:15" x14ac:dyDescent="0.4">
      <c r="A3285">
        <v>3270</v>
      </c>
      <c r="B3285" s="63">
        <v>40620</v>
      </c>
      <c r="C3285" s="37">
        <v>128.83999600000001</v>
      </c>
      <c r="D3285" s="37">
        <v>128.88000500000001</v>
      </c>
      <c r="E3285" s="37">
        <v>127.510002</v>
      </c>
      <c r="F3285" s="37">
        <v>127.760002</v>
      </c>
      <c r="G3285" s="38">
        <v>230435400</v>
      </c>
      <c r="H3285" s="37">
        <v>100.58725</v>
      </c>
      <c r="I3285" s="41">
        <f t="shared" si="374"/>
        <v>0.78731409224617888</v>
      </c>
      <c r="J3285" s="41">
        <f t="shared" ca="1" si="375"/>
        <v>1</v>
      </c>
      <c r="K3285" s="37">
        <f t="shared" si="376"/>
        <v>101.44</v>
      </c>
      <c r="L3285" s="37">
        <f t="shared" si="377"/>
        <v>101.47</v>
      </c>
      <c r="M3285" s="37">
        <f t="shared" si="378"/>
        <v>100.39</v>
      </c>
      <c r="N3285" s="37">
        <f t="shared" si="379"/>
        <v>100.59</v>
      </c>
      <c r="O3285" s="38">
        <f t="shared" ca="1" si="380"/>
        <v>230435400</v>
      </c>
    </row>
    <row r="3286" spans="1:15" x14ac:dyDescent="0.4">
      <c r="A3286">
        <v>3271</v>
      </c>
      <c r="B3286" s="63">
        <v>40619</v>
      </c>
      <c r="C3286" s="37">
        <v>128</v>
      </c>
      <c r="D3286" s="37">
        <v>128.38999899999999</v>
      </c>
      <c r="E3286" s="37">
        <v>127.099998</v>
      </c>
      <c r="F3286" s="37">
        <v>127.849998</v>
      </c>
      <c r="G3286" s="38">
        <v>254303700</v>
      </c>
      <c r="H3286" s="37">
        <v>100.22271000000001</v>
      </c>
      <c r="I3286" s="41">
        <f t="shared" si="374"/>
        <v>0.78390857698722849</v>
      </c>
      <c r="J3286" s="41">
        <f t="shared" ca="1" si="375"/>
        <v>1</v>
      </c>
      <c r="K3286" s="37">
        <f t="shared" si="376"/>
        <v>100.34</v>
      </c>
      <c r="L3286" s="37">
        <f t="shared" si="377"/>
        <v>100.65</v>
      </c>
      <c r="M3286" s="37">
        <f t="shared" si="378"/>
        <v>99.63</v>
      </c>
      <c r="N3286" s="37">
        <f t="shared" si="379"/>
        <v>100.22</v>
      </c>
      <c r="O3286" s="38">
        <f t="shared" ca="1" si="380"/>
        <v>254303700</v>
      </c>
    </row>
    <row r="3287" spans="1:15" x14ac:dyDescent="0.4">
      <c r="A3287">
        <v>3272</v>
      </c>
      <c r="B3287" s="63">
        <v>40618</v>
      </c>
      <c r="C3287" s="37">
        <v>128.14999399999999</v>
      </c>
      <c r="D3287" s="37">
        <v>128.570007</v>
      </c>
      <c r="E3287" s="37">
        <v>125.279999</v>
      </c>
      <c r="F3287" s="37">
        <v>126.18</v>
      </c>
      <c r="G3287" s="38">
        <v>468670300</v>
      </c>
      <c r="H3287" s="37">
        <v>98.913582000000005</v>
      </c>
      <c r="I3287" s="41">
        <f t="shared" si="374"/>
        <v>0.78390855920114122</v>
      </c>
      <c r="J3287" s="41">
        <f t="shared" ca="1" si="375"/>
        <v>1</v>
      </c>
      <c r="K3287" s="37">
        <f t="shared" si="376"/>
        <v>100.46</v>
      </c>
      <c r="L3287" s="37">
        <f t="shared" si="377"/>
        <v>100.79</v>
      </c>
      <c r="M3287" s="37">
        <f t="shared" si="378"/>
        <v>98.21</v>
      </c>
      <c r="N3287" s="37">
        <f t="shared" si="379"/>
        <v>98.91</v>
      </c>
      <c r="O3287" s="38">
        <f t="shared" ca="1" si="380"/>
        <v>468670300</v>
      </c>
    </row>
    <row r="3288" spans="1:15" x14ac:dyDescent="0.4">
      <c r="A3288">
        <v>3273</v>
      </c>
      <c r="B3288" s="63">
        <v>40617</v>
      </c>
      <c r="C3288" s="37">
        <v>126.589996</v>
      </c>
      <c r="D3288" s="37">
        <v>129.33000200000001</v>
      </c>
      <c r="E3288" s="37">
        <v>126.5</v>
      </c>
      <c r="F3288" s="37">
        <v>128.55999800000001</v>
      </c>
      <c r="G3288" s="38">
        <v>359585400</v>
      </c>
      <c r="H3288" s="37">
        <v>100.779312</v>
      </c>
      <c r="I3288" s="41">
        <f t="shared" si="374"/>
        <v>0.78390878630847516</v>
      </c>
      <c r="J3288" s="41">
        <f t="shared" ca="1" si="375"/>
        <v>1</v>
      </c>
      <c r="K3288" s="37">
        <f t="shared" si="376"/>
        <v>99.24</v>
      </c>
      <c r="L3288" s="37">
        <f t="shared" si="377"/>
        <v>101.38</v>
      </c>
      <c r="M3288" s="37">
        <f t="shared" si="378"/>
        <v>99.16</v>
      </c>
      <c r="N3288" s="37">
        <f t="shared" si="379"/>
        <v>100.78</v>
      </c>
      <c r="O3288" s="38">
        <f t="shared" ca="1" si="380"/>
        <v>359585400</v>
      </c>
    </row>
    <row r="3289" spans="1:15" x14ac:dyDescent="0.4">
      <c r="A3289">
        <v>3274</v>
      </c>
      <c r="B3289" s="63">
        <v>40616</v>
      </c>
      <c r="C3289" s="37">
        <v>129.990005</v>
      </c>
      <c r="D3289" s="37">
        <v>130.479996</v>
      </c>
      <c r="E3289" s="37">
        <v>129.05999800000001</v>
      </c>
      <c r="F3289" s="37">
        <v>130.050003</v>
      </c>
      <c r="G3289" s="38">
        <v>234974100</v>
      </c>
      <c r="H3289" s="37">
        <v>101.94731899999999</v>
      </c>
      <c r="I3289" s="41">
        <f t="shared" si="374"/>
        <v>0.78390862474643686</v>
      </c>
      <c r="J3289" s="41">
        <f t="shared" ca="1" si="375"/>
        <v>1</v>
      </c>
      <c r="K3289" s="37">
        <f t="shared" si="376"/>
        <v>101.9</v>
      </c>
      <c r="L3289" s="37">
        <f t="shared" si="377"/>
        <v>102.28</v>
      </c>
      <c r="M3289" s="37">
        <f t="shared" si="378"/>
        <v>101.17</v>
      </c>
      <c r="N3289" s="37">
        <f t="shared" si="379"/>
        <v>101.95</v>
      </c>
      <c r="O3289" s="38">
        <f t="shared" ca="1" si="380"/>
        <v>234974100</v>
      </c>
    </row>
    <row r="3290" spans="1:15" x14ac:dyDescent="0.4">
      <c r="A3290">
        <v>3275</v>
      </c>
      <c r="B3290" s="63">
        <v>40613</v>
      </c>
      <c r="C3290" s="37">
        <v>129.520004</v>
      </c>
      <c r="D3290" s="37">
        <v>131.30999800000001</v>
      </c>
      <c r="E3290" s="37">
        <v>129.490005</v>
      </c>
      <c r="F3290" s="37">
        <v>130.83999600000001</v>
      </c>
      <c r="G3290" s="38">
        <v>225621800</v>
      </c>
      <c r="H3290" s="37">
        <v>102.56662799999999</v>
      </c>
      <c r="I3290" s="41">
        <f t="shared" si="374"/>
        <v>0.78390882861231503</v>
      </c>
      <c r="J3290" s="41">
        <f t="shared" ca="1" si="375"/>
        <v>1</v>
      </c>
      <c r="K3290" s="37">
        <f t="shared" si="376"/>
        <v>101.53</v>
      </c>
      <c r="L3290" s="37">
        <f t="shared" si="377"/>
        <v>102.94</v>
      </c>
      <c r="M3290" s="37">
        <f t="shared" si="378"/>
        <v>101.51</v>
      </c>
      <c r="N3290" s="37">
        <f t="shared" si="379"/>
        <v>102.57</v>
      </c>
      <c r="O3290" s="38">
        <f t="shared" ca="1" si="380"/>
        <v>225621800</v>
      </c>
    </row>
    <row r="3291" spans="1:15" x14ac:dyDescent="0.4">
      <c r="A3291">
        <v>3276</v>
      </c>
      <c r="B3291" s="63">
        <v>40612</v>
      </c>
      <c r="C3291" s="37">
        <v>131</v>
      </c>
      <c r="D3291" s="37">
        <v>131.179993</v>
      </c>
      <c r="E3291" s="37">
        <v>129.80999800000001</v>
      </c>
      <c r="F3291" s="37">
        <v>129.94000199999999</v>
      </c>
      <c r="G3291" s="38">
        <v>301291800</v>
      </c>
      <c r="H3291" s="37">
        <v>101.861099</v>
      </c>
      <c r="I3291" s="41">
        <f t="shared" si="374"/>
        <v>0.78390870734325524</v>
      </c>
      <c r="J3291" s="41">
        <f t="shared" ca="1" si="375"/>
        <v>1</v>
      </c>
      <c r="K3291" s="37">
        <f t="shared" si="376"/>
        <v>102.69</v>
      </c>
      <c r="L3291" s="37">
        <f t="shared" si="377"/>
        <v>102.83</v>
      </c>
      <c r="M3291" s="37">
        <f t="shared" si="378"/>
        <v>101.76</v>
      </c>
      <c r="N3291" s="37">
        <f t="shared" si="379"/>
        <v>101.86</v>
      </c>
      <c r="O3291" s="38">
        <f t="shared" ca="1" si="380"/>
        <v>301291800</v>
      </c>
    </row>
    <row r="3292" spans="1:15" x14ac:dyDescent="0.4">
      <c r="A3292">
        <v>3277</v>
      </c>
      <c r="B3292" s="63">
        <v>40611</v>
      </c>
      <c r="C3292" s="37">
        <v>132.320007</v>
      </c>
      <c r="D3292" s="37">
        <v>132.800003</v>
      </c>
      <c r="E3292" s="37">
        <v>131.60000600000001</v>
      </c>
      <c r="F3292" s="37">
        <v>132.38999899999999</v>
      </c>
      <c r="G3292" s="38">
        <v>153806000</v>
      </c>
      <c r="H3292" s="37">
        <v>103.781677</v>
      </c>
      <c r="I3292" s="41">
        <f t="shared" si="374"/>
        <v>0.78390873769853275</v>
      </c>
      <c r="J3292" s="41">
        <f t="shared" ca="1" si="375"/>
        <v>1</v>
      </c>
      <c r="K3292" s="37">
        <f t="shared" si="376"/>
        <v>103.73</v>
      </c>
      <c r="L3292" s="37">
        <f t="shared" si="377"/>
        <v>104.1</v>
      </c>
      <c r="M3292" s="37">
        <f t="shared" si="378"/>
        <v>103.16</v>
      </c>
      <c r="N3292" s="37">
        <f t="shared" si="379"/>
        <v>103.78</v>
      </c>
      <c r="O3292" s="38">
        <f t="shared" ca="1" si="380"/>
        <v>153806000</v>
      </c>
    </row>
    <row r="3293" spans="1:15" x14ac:dyDescent="0.4">
      <c r="A3293">
        <v>3278</v>
      </c>
      <c r="B3293" s="63">
        <v>40610</v>
      </c>
      <c r="C3293" s="37">
        <v>131.63999899999999</v>
      </c>
      <c r="D3293" s="37">
        <v>133</v>
      </c>
      <c r="E3293" s="37">
        <v>131.070007</v>
      </c>
      <c r="F3293" s="37">
        <v>132.58000200000001</v>
      </c>
      <c r="G3293" s="38">
        <v>174615000</v>
      </c>
      <c r="H3293" s="37">
        <v>103.930603</v>
      </c>
      <c r="I3293" s="41">
        <f t="shared" si="374"/>
        <v>0.78390859429916138</v>
      </c>
      <c r="J3293" s="41">
        <f t="shared" ca="1" si="375"/>
        <v>1</v>
      </c>
      <c r="K3293" s="37">
        <f t="shared" si="376"/>
        <v>103.19</v>
      </c>
      <c r="L3293" s="37">
        <f t="shared" si="377"/>
        <v>104.26</v>
      </c>
      <c r="M3293" s="37">
        <f t="shared" si="378"/>
        <v>102.75</v>
      </c>
      <c r="N3293" s="37">
        <f t="shared" si="379"/>
        <v>103.93</v>
      </c>
      <c r="O3293" s="38">
        <f t="shared" ca="1" si="380"/>
        <v>174615000</v>
      </c>
    </row>
    <row r="3294" spans="1:15" x14ac:dyDescent="0.4">
      <c r="A3294">
        <v>3279</v>
      </c>
      <c r="B3294" s="63">
        <v>40609</v>
      </c>
      <c r="C3294" s="37">
        <v>132.86000100000001</v>
      </c>
      <c r="D3294" s="37">
        <v>133.16000399999999</v>
      </c>
      <c r="E3294" s="37">
        <v>130.740005</v>
      </c>
      <c r="F3294" s="37">
        <v>131.429993</v>
      </c>
      <c r="G3294" s="38">
        <v>216790400</v>
      </c>
      <c r="H3294" s="37">
        <v>103.029083</v>
      </c>
      <c r="I3294" s="41">
        <f t="shared" si="374"/>
        <v>0.78390845687711486</v>
      </c>
      <c r="J3294" s="41">
        <f t="shared" ca="1" si="375"/>
        <v>1</v>
      </c>
      <c r="K3294" s="37">
        <f t="shared" si="376"/>
        <v>104.15</v>
      </c>
      <c r="L3294" s="37">
        <f t="shared" si="377"/>
        <v>104.39</v>
      </c>
      <c r="M3294" s="37">
        <f t="shared" si="378"/>
        <v>102.49</v>
      </c>
      <c r="N3294" s="37">
        <f t="shared" si="379"/>
        <v>103.03</v>
      </c>
      <c r="O3294" s="38">
        <f t="shared" ca="1" si="380"/>
        <v>216790400</v>
      </c>
    </row>
    <row r="3295" spans="1:15" x14ac:dyDescent="0.4">
      <c r="A3295">
        <v>3280</v>
      </c>
      <c r="B3295" s="63">
        <v>40606</v>
      </c>
      <c r="C3295" s="37">
        <v>133.36999499999999</v>
      </c>
      <c r="D3295" s="37">
        <v>133.63000500000001</v>
      </c>
      <c r="E3295" s="37">
        <v>131.60000600000001</v>
      </c>
      <c r="F3295" s="37">
        <v>132.470001</v>
      </c>
      <c r="G3295" s="38">
        <v>277202300</v>
      </c>
      <c r="H3295" s="37">
        <v>103.84438299999999</v>
      </c>
      <c r="I3295" s="41">
        <f t="shared" si="374"/>
        <v>0.7839086752932084</v>
      </c>
      <c r="J3295" s="41">
        <f t="shared" ca="1" si="375"/>
        <v>1</v>
      </c>
      <c r="K3295" s="37">
        <f t="shared" si="376"/>
        <v>104.55</v>
      </c>
      <c r="L3295" s="37">
        <f t="shared" si="377"/>
        <v>104.75</v>
      </c>
      <c r="M3295" s="37">
        <f t="shared" si="378"/>
        <v>103.16</v>
      </c>
      <c r="N3295" s="37">
        <f t="shared" si="379"/>
        <v>103.84</v>
      </c>
      <c r="O3295" s="38">
        <f t="shared" ca="1" si="380"/>
        <v>277202300</v>
      </c>
    </row>
    <row r="3296" spans="1:15" x14ac:dyDescent="0.4">
      <c r="A3296">
        <v>3281</v>
      </c>
      <c r="B3296" s="63">
        <v>40605</v>
      </c>
      <c r="C3296" s="37">
        <v>132.39999399999999</v>
      </c>
      <c r="D3296" s="37">
        <v>133.61999499999999</v>
      </c>
      <c r="E3296" s="37">
        <v>132.38999899999999</v>
      </c>
      <c r="F3296" s="37">
        <v>133.470001</v>
      </c>
      <c r="G3296" s="38">
        <v>176480100</v>
      </c>
      <c r="H3296" s="37">
        <v>104.628258</v>
      </c>
      <c r="I3296" s="41">
        <f t="shared" si="374"/>
        <v>0.78390842298712504</v>
      </c>
      <c r="J3296" s="41">
        <f t="shared" ca="1" si="375"/>
        <v>1</v>
      </c>
      <c r="K3296" s="37">
        <f t="shared" si="376"/>
        <v>103.79</v>
      </c>
      <c r="L3296" s="37">
        <f t="shared" si="377"/>
        <v>104.75</v>
      </c>
      <c r="M3296" s="37">
        <f t="shared" si="378"/>
        <v>103.78</v>
      </c>
      <c r="N3296" s="37">
        <f t="shared" si="379"/>
        <v>104.63</v>
      </c>
      <c r="O3296" s="38">
        <f t="shared" ca="1" si="380"/>
        <v>176480100</v>
      </c>
    </row>
    <row r="3297" spans="1:15" x14ac:dyDescent="0.4">
      <c r="A3297">
        <v>3282</v>
      </c>
      <c r="B3297" s="63">
        <v>40604</v>
      </c>
      <c r="C3297" s="37">
        <v>130.75</v>
      </c>
      <c r="D3297" s="37">
        <v>131.820007</v>
      </c>
      <c r="E3297" s="37">
        <v>130.35000600000001</v>
      </c>
      <c r="F3297" s="37">
        <v>131.21000699999999</v>
      </c>
      <c r="G3297" s="38">
        <v>200277400</v>
      </c>
      <c r="H3297" s="37">
        <v>102.856651</v>
      </c>
      <c r="I3297" s="41">
        <f t="shared" si="374"/>
        <v>0.78390858557000154</v>
      </c>
      <c r="J3297" s="41">
        <f t="shared" ca="1" si="375"/>
        <v>1</v>
      </c>
      <c r="K3297" s="37">
        <f t="shared" si="376"/>
        <v>102.5</v>
      </c>
      <c r="L3297" s="37">
        <f t="shared" si="377"/>
        <v>103.33</v>
      </c>
      <c r="M3297" s="37">
        <f t="shared" si="378"/>
        <v>102.18</v>
      </c>
      <c r="N3297" s="37">
        <f t="shared" si="379"/>
        <v>102.86</v>
      </c>
      <c r="O3297" s="38">
        <f t="shared" ca="1" si="380"/>
        <v>200277400</v>
      </c>
    </row>
    <row r="3298" spans="1:15" x14ac:dyDescent="0.4">
      <c r="A3298">
        <v>3283</v>
      </c>
      <c r="B3298" s="63">
        <v>40603</v>
      </c>
      <c r="C3298" s="37">
        <v>133.570007</v>
      </c>
      <c r="D3298" s="37">
        <v>133.69000199999999</v>
      </c>
      <c r="E3298" s="37">
        <v>130.88999899999999</v>
      </c>
      <c r="F3298" s="37">
        <v>130.929993</v>
      </c>
      <c r="G3298" s="38">
        <v>258565500</v>
      </c>
      <c r="H3298" s="37">
        <v>102.63716100000001</v>
      </c>
      <c r="I3298" s="41">
        <f t="shared" si="374"/>
        <v>0.78390870302727356</v>
      </c>
      <c r="J3298" s="41">
        <f t="shared" ca="1" si="375"/>
        <v>1</v>
      </c>
      <c r="K3298" s="37">
        <f t="shared" si="376"/>
        <v>104.71</v>
      </c>
      <c r="L3298" s="37">
        <f t="shared" si="377"/>
        <v>104.8</v>
      </c>
      <c r="M3298" s="37">
        <f t="shared" si="378"/>
        <v>102.61</v>
      </c>
      <c r="N3298" s="37">
        <f t="shared" si="379"/>
        <v>102.64</v>
      </c>
      <c r="O3298" s="38">
        <f t="shared" ca="1" si="380"/>
        <v>258565500</v>
      </c>
    </row>
    <row r="3299" spans="1:15" x14ac:dyDescent="0.4">
      <c r="A3299">
        <v>3284</v>
      </c>
      <c r="B3299" s="63">
        <v>40602</v>
      </c>
      <c r="C3299" s="37">
        <v>132.820007</v>
      </c>
      <c r="D3299" s="37">
        <v>133.320007</v>
      </c>
      <c r="E3299" s="37">
        <v>132.38000500000001</v>
      </c>
      <c r="F3299" s="37">
        <v>133.14999399999999</v>
      </c>
      <c r="G3299" s="38">
        <v>141585500</v>
      </c>
      <c r="H3299" s="37">
        <v>104.377396</v>
      </c>
      <c r="I3299" s="41">
        <f t="shared" si="374"/>
        <v>0.78390837929741108</v>
      </c>
      <c r="J3299" s="41">
        <f t="shared" ca="1" si="375"/>
        <v>1</v>
      </c>
      <c r="K3299" s="37">
        <f t="shared" si="376"/>
        <v>104.12</v>
      </c>
      <c r="L3299" s="37">
        <f t="shared" si="377"/>
        <v>104.51</v>
      </c>
      <c r="M3299" s="37">
        <f t="shared" si="378"/>
        <v>103.77</v>
      </c>
      <c r="N3299" s="37">
        <f t="shared" si="379"/>
        <v>104.38</v>
      </c>
      <c r="O3299" s="38">
        <f t="shared" ca="1" si="380"/>
        <v>141585500</v>
      </c>
    </row>
    <row r="3300" spans="1:15" x14ac:dyDescent="0.4">
      <c r="A3300">
        <v>3285</v>
      </c>
      <c r="B3300" s="63">
        <v>40599</v>
      </c>
      <c r="C3300" s="37">
        <v>131.479996</v>
      </c>
      <c r="D3300" s="37">
        <v>132.41000399999999</v>
      </c>
      <c r="E3300" s="37">
        <v>131.39999399999999</v>
      </c>
      <c r="F3300" s="37">
        <v>132.33000200000001</v>
      </c>
      <c r="G3300" s="38">
        <v>141686900</v>
      </c>
      <c r="H3300" s="37">
        <v>103.73464199999999</v>
      </c>
      <c r="I3300" s="41">
        <f t="shared" si="374"/>
        <v>0.78390871633176573</v>
      </c>
      <c r="J3300" s="41">
        <f t="shared" ca="1" si="375"/>
        <v>1</v>
      </c>
      <c r="K3300" s="37">
        <f t="shared" si="376"/>
        <v>103.07</v>
      </c>
      <c r="L3300" s="37">
        <f t="shared" si="377"/>
        <v>103.8</v>
      </c>
      <c r="M3300" s="37">
        <f t="shared" si="378"/>
        <v>103.01</v>
      </c>
      <c r="N3300" s="37">
        <f t="shared" si="379"/>
        <v>103.73</v>
      </c>
      <c r="O3300" s="38">
        <f t="shared" ca="1" si="380"/>
        <v>141686900</v>
      </c>
    </row>
    <row r="3301" spans="1:15" x14ac:dyDescent="0.4">
      <c r="A3301">
        <v>3286</v>
      </c>
      <c r="B3301" s="63">
        <v>40598</v>
      </c>
      <c r="C3301" s="37">
        <v>130.88000500000001</v>
      </c>
      <c r="D3301" s="37">
        <v>131.44000199999999</v>
      </c>
      <c r="E3301" s="37">
        <v>129.699997</v>
      </c>
      <c r="F3301" s="37">
        <v>130.929993</v>
      </c>
      <c r="G3301" s="38">
        <v>260431400</v>
      </c>
      <c r="H3301" s="37">
        <v>102.63716100000001</v>
      </c>
      <c r="I3301" s="41">
        <f t="shared" si="374"/>
        <v>0.78390870302727356</v>
      </c>
      <c r="J3301" s="41">
        <f t="shared" ca="1" si="375"/>
        <v>1</v>
      </c>
      <c r="K3301" s="37">
        <f t="shared" si="376"/>
        <v>102.6</v>
      </c>
      <c r="L3301" s="37">
        <f t="shared" si="377"/>
        <v>103.04</v>
      </c>
      <c r="M3301" s="37">
        <f t="shared" si="378"/>
        <v>101.67</v>
      </c>
      <c r="N3301" s="37">
        <f t="shared" si="379"/>
        <v>102.64</v>
      </c>
      <c r="O3301" s="38">
        <f t="shared" ca="1" si="380"/>
        <v>260431400</v>
      </c>
    </row>
    <row r="3302" spans="1:15" x14ac:dyDescent="0.4">
      <c r="A3302">
        <v>3287</v>
      </c>
      <c r="B3302" s="63">
        <v>40597</v>
      </c>
      <c r="C3302" s="37">
        <v>131.75</v>
      </c>
      <c r="D3302" s="37">
        <v>132.070007</v>
      </c>
      <c r="E3302" s="37">
        <v>130.21000699999999</v>
      </c>
      <c r="F3302" s="37">
        <v>131.020004</v>
      </c>
      <c r="G3302" s="38">
        <v>227584000</v>
      </c>
      <c r="H3302" s="37">
        <v>102.70772599999999</v>
      </c>
      <c r="I3302" s="41">
        <f t="shared" si="374"/>
        <v>0.78390873808857453</v>
      </c>
      <c r="J3302" s="41">
        <f t="shared" ca="1" si="375"/>
        <v>1</v>
      </c>
      <c r="K3302" s="37">
        <f t="shared" si="376"/>
        <v>103.28</v>
      </c>
      <c r="L3302" s="37">
        <f t="shared" si="377"/>
        <v>103.53</v>
      </c>
      <c r="M3302" s="37">
        <f t="shared" si="378"/>
        <v>102.07</v>
      </c>
      <c r="N3302" s="37">
        <f t="shared" si="379"/>
        <v>102.71</v>
      </c>
      <c r="O3302" s="38">
        <f t="shared" ca="1" si="380"/>
        <v>227584000</v>
      </c>
    </row>
    <row r="3303" spans="1:15" x14ac:dyDescent="0.4">
      <c r="A3303">
        <v>3288</v>
      </c>
      <c r="B3303" s="63">
        <v>40596</v>
      </c>
      <c r="C3303" s="37">
        <v>133.11999499999999</v>
      </c>
      <c r="D3303" s="37">
        <v>134.55999800000001</v>
      </c>
      <c r="E3303" s="37">
        <v>131.470001</v>
      </c>
      <c r="F3303" s="37">
        <v>131.83000200000001</v>
      </c>
      <c r="G3303" s="38">
        <v>233116400</v>
      </c>
      <c r="H3303" s="37">
        <v>103.342674</v>
      </c>
      <c r="I3303" s="41">
        <f t="shared" si="374"/>
        <v>0.78390861285126878</v>
      </c>
      <c r="J3303" s="41">
        <f t="shared" ca="1" si="375"/>
        <v>1</v>
      </c>
      <c r="K3303" s="37">
        <f t="shared" si="376"/>
        <v>104.35</v>
      </c>
      <c r="L3303" s="37">
        <f t="shared" si="377"/>
        <v>105.48</v>
      </c>
      <c r="M3303" s="37">
        <f t="shared" si="378"/>
        <v>103.06</v>
      </c>
      <c r="N3303" s="37">
        <f t="shared" si="379"/>
        <v>103.34</v>
      </c>
      <c r="O3303" s="38">
        <f t="shared" ca="1" si="380"/>
        <v>233116400</v>
      </c>
    </row>
    <row r="3304" spans="1:15" x14ac:dyDescent="0.4">
      <c r="A3304">
        <v>3289</v>
      </c>
      <c r="B3304" s="63">
        <v>40592</v>
      </c>
      <c r="C3304" s="37">
        <v>134.36999499999999</v>
      </c>
      <c r="D3304" s="37">
        <v>134.69000199999999</v>
      </c>
      <c r="E3304" s="37">
        <v>134.05999800000001</v>
      </c>
      <c r="F3304" s="37">
        <v>134.529999</v>
      </c>
      <c r="G3304" s="38">
        <v>130002400</v>
      </c>
      <c r="H3304" s="37">
        <v>105.45920599999999</v>
      </c>
      <c r="I3304" s="41">
        <f t="shared" si="374"/>
        <v>0.78390847234006145</v>
      </c>
      <c r="J3304" s="41">
        <f t="shared" ca="1" si="375"/>
        <v>1</v>
      </c>
      <c r="K3304" s="37">
        <f t="shared" si="376"/>
        <v>105.33</v>
      </c>
      <c r="L3304" s="37">
        <f t="shared" si="377"/>
        <v>105.58</v>
      </c>
      <c r="M3304" s="37">
        <f t="shared" si="378"/>
        <v>105.09</v>
      </c>
      <c r="N3304" s="37">
        <f t="shared" si="379"/>
        <v>105.46</v>
      </c>
      <c r="O3304" s="38">
        <f t="shared" ca="1" si="380"/>
        <v>130002400</v>
      </c>
    </row>
    <row r="3305" spans="1:15" x14ac:dyDescent="0.4">
      <c r="A3305">
        <v>3290</v>
      </c>
      <c r="B3305" s="63">
        <v>40591</v>
      </c>
      <c r="C3305" s="37">
        <v>133.46000699999999</v>
      </c>
      <c r="D3305" s="37">
        <v>134.429993</v>
      </c>
      <c r="E3305" s="37">
        <v>133.33999600000001</v>
      </c>
      <c r="F3305" s="37">
        <v>134.25</v>
      </c>
      <c r="G3305" s="38">
        <v>109810500</v>
      </c>
      <c r="H3305" s="37">
        <v>105.239738</v>
      </c>
      <c r="I3305" s="41">
        <f t="shared" si="374"/>
        <v>0.78390866294227191</v>
      </c>
      <c r="J3305" s="41">
        <f t="shared" ca="1" si="375"/>
        <v>1</v>
      </c>
      <c r="K3305" s="37">
        <f t="shared" si="376"/>
        <v>104.62</v>
      </c>
      <c r="L3305" s="37">
        <f t="shared" si="377"/>
        <v>105.38</v>
      </c>
      <c r="M3305" s="37">
        <f t="shared" si="378"/>
        <v>104.53</v>
      </c>
      <c r="N3305" s="37">
        <f t="shared" si="379"/>
        <v>105.24</v>
      </c>
      <c r="O3305" s="38">
        <f t="shared" ca="1" si="380"/>
        <v>109810500</v>
      </c>
    </row>
    <row r="3306" spans="1:15" x14ac:dyDescent="0.4">
      <c r="A3306">
        <v>3291</v>
      </c>
      <c r="B3306" s="63">
        <v>40590</v>
      </c>
      <c r="C3306" s="37">
        <v>133.46000699999999</v>
      </c>
      <c r="D3306" s="37">
        <v>134.009995</v>
      </c>
      <c r="E3306" s="37">
        <v>133.19000199999999</v>
      </c>
      <c r="F3306" s="37">
        <v>133.85000600000001</v>
      </c>
      <c r="G3306" s="38">
        <v>130183500</v>
      </c>
      <c r="H3306" s="37">
        <v>104.92617799999999</v>
      </c>
      <c r="I3306" s="41">
        <f t="shared" si="374"/>
        <v>0.78390865369105767</v>
      </c>
      <c r="J3306" s="41">
        <f t="shared" ca="1" si="375"/>
        <v>1</v>
      </c>
      <c r="K3306" s="37">
        <f t="shared" si="376"/>
        <v>104.62</v>
      </c>
      <c r="L3306" s="37">
        <f t="shared" si="377"/>
        <v>105.05</v>
      </c>
      <c r="M3306" s="37">
        <f t="shared" si="378"/>
        <v>104.41</v>
      </c>
      <c r="N3306" s="37">
        <f t="shared" si="379"/>
        <v>104.93</v>
      </c>
      <c r="O3306" s="38">
        <f t="shared" ca="1" si="380"/>
        <v>130183500</v>
      </c>
    </row>
    <row r="3307" spans="1:15" x14ac:dyDescent="0.4">
      <c r="A3307">
        <v>3292</v>
      </c>
      <c r="B3307" s="63">
        <v>40589</v>
      </c>
      <c r="C3307" s="37">
        <v>133.020004</v>
      </c>
      <c r="D3307" s="37">
        <v>133.220001</v>
      </c>
      <c r="E3307" s="37">
        <v>132.320007</v>
      </c>
      <c r="F3307" s="37">
        <v>133.009995</v>
      </c>
      <c r="G3307" s="38">
        <v>119575400</v>
      </c>
      <c r="H3307" s="37">
        <v>104.26767700000001</v>
      </c>
      <c r="I3307" s="41">
        <f t="shared" si="374"/>
        <v>0.78390858521572004</v>
      </c>
      <c r="J3307" s="41">
        <f t="shared" ca="1" si="375"/>
        <v>1</v>
      </c>
      <c r="K3307" s="37">
        <f t="shared" si="376"/>
        <v>104.28</v>
      </c>
      <c r="L3307" s="37">
        <f t="shared" si="377"/>
        <v>104.43</v>
      </c>
      <c r="M3307" s="37">
        <f t="shared" si="378"/>
        <v>103.73</v>
      </c>
      <c r="N3307" s="37">
        <f t="shared" si="379"/>
        <v>104.27</v>
      </c>
      <c r="O3307" s="38">
        <f t="shared" ca="1" si="380"/>
        <v>119575400</v>
      </c>
    </row>
    <row r="3308" spans="1:15" x14ac:dyDescent="0.4">
      <c r="A3308">
        <v>3293</v>
      </c>
      <c r="B3308" s="63">
        <v>40588</v>
      </c>
      <c r="C3308" s="37">
        <v>133.029999</v>
      </c>
      <c r="D3308" s="37">
        <v>133.53999300000001</v>
      </c>
      <c r="E3308" s="37">
        <v>132.88000500000001</v>
      </c>
      <c r="F3308" s="37">
        <v>133.429993</v>
      </c>
      <c r="G3308" s="38">
        <v>101690700</v>
      </c>
      <c r="H3308" s="37">
        <v>104.59691599999999</v>
      </c>
      <c r="I3308" s="41">
        <f t="shared" si="374"/>
        <v>0.78390857743655873</v>
      </c>
      <c r="J3308" s="41">
        <f t="shared" ca="1" si="375"/>
        <v>1</v>
      </c>
      <c r="K3308" s="37">
        <f t="shared" si="376"/>
        <v>104.28</v>
      </c>
      <c r="L3308" s="37">
        <f t="shared" si="377"/>
        <v>104.68</v>
      </c>
      <c r="M3308" s="37">
        <f t="shared" si="378"/>
        <v>104.17</v>
      </c>
      <c r="N3308" s="37">
        <f t="shared" si="379"/>
        <v>104.6</v>
      </c>
      <c r="O3308" s="38">
        <f t="shared" ca="1" si="380"/>
        <v>101690700</v>
      </c>
    </row>
    <row r="3309" spans="1:15" x14ac:dyDescent="0.4">
      <c r="A3309">
        <v>3294</v>
      </c>
      <c r="B3309" s="63">
        <v>40585</v>
      </c>
      <c r="C3309" s="37">
        <v>131.800003</v>
      </c>
      <c r="D3309" s="37">
        <v>133.279999</v>
      </c>
      <c r="E3309" s="37">
        <v>131.770004</v>
      </c>
      <c r="F3309" s="37">
        <v>133.11000100000001</v>
      </c>
      <c r="G3309" s="38">
        <v>137710300</v>
      </c>
      <c r="H3309" s="37">
        <v>104.346107</v>
      </c>
      <c r="I3309" s="41">
        <f t="shared" si="374"/>
        <v>0.78390884393427351</v>
      </c>
      <c r="J3309" s="41">
        <f t="shared" ca="1" si="375"/>
        <v>1</v>
      </c>
      <c r="K3309" s="37">
        <f t="shared" si="376"/>
        <v>103.32</v>
      </c>
      <c r="L3309" s="37">
        <f t="shared" si="377"/>
        <v>104.48</v>
      </c>
      <c r="M3309" s="37">
        <f t="shared" si="378"/>
        <v>103.3</v>
      </c>
      <c r="N3309" s="37">
        <f t="shared" si="379"/>
        <v>104.35</v>
      </c>
      <c r="O3309" s="38">
        <f t="shared" ca="1" si="380"/>
        <v>137710300</v>
      </c>
    </row>
    <row r="3310" spans="1:15" x14ac:dyDescent="0.4">
      <c r="A3310">
        <v>3295</v>
      </c>
      <c r="B3310" s="63">
        <v>40584</v>
      </c>
      <c r="C3310" s="37">
        <v>131.60000600000001</v>
      </c>
      <c r="D3310" s="37">
        <v>132.470001</v>
      </c>
      <c r="E3310" s="37">
        <v>131.300003</v>
      </c>
      <c r="F3310" s="37">
        <v>132.320007</v>
      </c>
      <c r="G3310" s="38">
        <v>162708500</v>
      </c>
      <c r="H3310" s="37">
        <v>103.726814</v>
      </c>
      <c r="I3310" s="41">
        <f t="shared" si="374"/>
        <v>0.78390877050059404</v>
      </c>
      <c r="J3310" s="41">
        <f t="shared" ca="1" si="375"/>
        <v>1</v>
      </c>
      <c r="K3310" s="37">
        <f t="shared" si="376"/>
        <v>103.16</v>
      </c>
      <c r="L3310" s="37">
        <f t="shared" si="377"/>
        <v>103.84</v>
      </c>
      <c r="M3310" s="37">
        <f t="shared" si="378"/>
        <v>102.93</v>
      </c>
      <c r="N3310" s="37">
        <f t="shared" si="379"/>
        <v>103.73</v>
      </c>
      <c r="O3310" s="38">
        <f t="shared" ca="1" si="380"/>
        <v>162708500</v>
      </c>
    </row>
    <row r="3311" spans="1:15" x14ac:dyDescent="0.4">
      <c r="A3311">
        <v>3296</v>
      </c>
      <c r="B3311" s="63">
        <v>40583</v>
      </c>
      <c r="C3311" s="37">
        <v>132.21000699999999</v>
      </c>
      <c r="D3311" s="37">
        <v>132.63000500000001</v>
      </c>
      <c r="E3311" s="37">
        <v>131.61000100000001</v>
      </c>
      <c r="F3311" s="37">
        <v>132.270004</v>
      </c>
      <c r="G3311" s="38">
        <v>146436700</v>
      </c>
      <c r="H3311" s="37">
        <v>103.687592</v>
      </c>
      <c r="I3311" s="41">
        <f t="shared" si="374"/>
        <v>0.78390858746779801</v>
      </c>
      <c r="J3311" s="41">
        <f t="shared" ca="1" si="375"/>
        <v>1</v>
      </c>
      <c r="K3311" s="37">
        <f t="shared" si="376"/>
        <v>103.64</v>
      </c>
      <c r="L3311" s="37">
        <f t="shared" si="377"/>
        <v>103.97</v>
      </c>
      <c r="M3311" s="37">
        <f t="shared" si="378"/>
        <v>103.17</v>
      </c>
      <c r="N3311" s="37">
        <f t="shared" si="379"/>
        <v>103.69</v>
      </c>
      <c r="O3311" s="38">
        <f t="shared" ca="1" si="380"/>
        <v>146436700</v>
      </c>
    </row>
    <row r="3312" spans="1:15" x14ac:dyDescent="0.4">
      <c r="A3312">
        <v>3297</v>
      </c>
      <c r="B3312" s="63">
        <v>40582</v>
      </c>
      <c r="C3312" s="37">
        <v>132.08999600000001</v>
      </c>
      <c r="D3312" s="37">
        <v>132.63999899999999</v>
      </c>
      <c r="E3312" s="37">
        <v>131.729996</v>
      </c>
      <c r="F3312" s="37">
        <v>132.570007</v>
      </c>
      <c r="G3312" s="38">
        <v>99072800</v>
      </c>
      <c r="H3312" s="37">
        <v>103.92276</v>
      </c>
      <c r="I3312" s="41">
        <f t="shared" si="374"/>
        <v>0.7839085352088726</v>
      </c>
      <c r="J3312" s="41">
        <f t="shared" ca="1" si="375"/>
        <v>1</v>
      </c>
      <c r="K3312" s="37">
        <f t="shared" si="376"/>
        <v>103.55</v>
      </c>
      <c r="L3312" s="37">
        <f t="shared" si="377"/>
        <v>103.98</v>
      </c>
      <c r="M3312" s="37">
        <f t="shared" si="378"/>
        <v>103.26</v>
      </c>
      <c r="N3312" s="37">
        <f t="shared" si="379"/>
        <v>103.92</v>
      </c>
      <c r="O3312" s="38">
        <f t="shared" ca="1" si="380"/>
        <v>99072800</v>
      </c>
    </row>
    <row r="3313" spans="1:15" x14ac:dyDescent="0.4">
      <c r="A3313">
        <v>3298</v>
      </c>
      <c r="B3313" s="63">
        <v>40581</v>
      </c>
      <c r="C3313" s="37">
        <v>131.44000199999999</v>
      </c>
      <c r="D3313" s="37">
        <v>132.39999399999999</v>
      </c>
      <c r="E3313" s="37">
        <v>131.429993</v>
      </c>
      <c r="F3313" s="37">
        <v>131.970001</v>
      </c>
      <c r="G3313" s="38">
        <v>112439100</v>
      </c>
      <c r="H3313" s="37">
        <v>103.452431</v>
      </c>
      <c r="I3313" s="41">
        <f t="shared" si="374"/>
        <v>0.78390869300667809</v>
      </c>
      <c r="J3313" s="41">
        <f t="shared" ca="1" si="375"/>
        <v>1</v>
      </c>
      <c r="K3313" s="37">
        <f t="shared" si="376"/>
        <v>103.04</v>
      </c>
      <c r="L3313" s="37">
        <f t="shared" si="377"/>
        <v>103.79</v>
      </c>
      <c r="M3313" s="37">
        <f t="shared" si="378"/>
        <v>103.03</v>
      </c>
      <c r="N3313" s="37">
        <f t="shared" si="379"/>
        <v>103.45</v>
      </c>
      <c r="O3313" s="38">
        <f t="shared" ca="1" si="380"/>
        <v>112439100</v>
      </c>
    </row>
    <row r="3314" spans="1:15" x14ac:dyDescent="0.4">
      <c r="A3314">
        <v>3299</v>
      </c>
      <c r="B3314" s="63">
        <v>40578</v>
      </c>
      <c r="C3314" s="37">
        <v>130.83000200000001</v>
      </c>
      <c r="D3314" s="37">
        <v>131.199997</v>
      </c>
      <c r="E3314" s="37">
        <v>130.229996</v>
      </c>
      <c r="F3314" s="37">
        <v>131.14999399999999</v>
      </c>
      <c r="G3314" s="38">
        <v>134634800</v>
      </c>
      <c r="H3314" s="37">
        <v>102.809586</v>
      </c>
      <c r="I3314" s="41">
        <f t="shared" si="374"/>
        <v>0.78390843083073269</v>
      </c>
      <c r="J3314" s="41">
        <f t="shared" ca="1" si="375"/>
        <v>1</v>
      </c>
      <c r="K3314" s="37">
        <f t="shared" si="376"/>
        <v>102.56</v>
      </c>
      <c r="L3314" s="37">
        <f t="shared" si="377"/>
        <v>102.85</v>
      </c>
      <c r="M3314" s="37">
        <f t="shared" si="378"/>
        <v>102.09</v>
      </c>
      <c r="N3314" s="37">
        <f t="shared" si="379"/>
        <v>102.81</v>
      </c>
      <c r="O3314" s="38">
        <f t="shared" ca="1" si="380"/>
        <v>134634800</v>
      </c>
    </row>
    <row r="3315" spans="1:15" x14ac:dyDescent="0.4">
      <c r="A3315">
        <v>3300</v>
      </c>
      <c r="B3315" s="63">
        <v>40577</v>
      </c>
      <c r="C3315" s="37">
        <v>130.259995</v>
      </c>
      <c r="D3315" s="37">
        <v>130.979996</v>
      </c>
      <c r="E3315" s="37">
        <v>129.570007</v>
      </c>
      <c r="F3315" s="37">
        <v>130.779999</v>
      </c>
      <c r="G3315" s="38">
        <v>145886700</v>
      </c>
      <c r="H3315" s="37">
        <v>102.51958500000001</v>
      </c>
      <c r="I3315" s="41">
        <f t="shared" si="374"/>
        <v>0.78390874586258408</v>
      </c>
      <c r="J3315" s="41">
        <f t="shared" ca="1" si="375"/>
        <v>1</v>
      </c>
      <c r="K3315" s="37">
        <f t="shared" si="376"/>
        <v>102.11</v>
      </c>
      <c r="L3315" s="37">
        <f t="shared" si="377"/>
        <v>102.68</v>
      </c>
      <c r="M3315" s="37">
        <f t="shared" si="378"/>
        <v>101.57</v>
      </c>
      <c r="N3315" s="37">
        <f t="shared" si="379"/>
        <v>102.52</v>
      </c>
      <c r="O3315" s="38">
        <f t="shared" ca="1" si="380"/>
        <v>145886700</v>
      </c>
    </row>
    <row r="3316" spans="1:15" x14ac:dyDescent="0.4">
      <c r="A3316">
        <v>3301</v>
      </c>
      <c r="B3316" s="63">
        <v>40576</v>
      </c>
      <c r="C3316" s="37">
        <v>130.39999399999999</v>
      </c>
      <c r="D3316" s="37">
        <v>130.83999600000001</v>
      </c>
      <c r="E3316" s="37">
        <v>130.33000200000001</v>
      </c>
      <c r="F3316" s="37">
        <v>130.490005</v>
      </c>
      <c r="G3316" s="38">
        <v>118323600</v>
      </c>
      <c r="H3316" s="37">
        <v>102.292252</v>
      </c>
      <c r="I3316" s="41">
        <f t="shared" si="374"/>
        <v>0.78390871392793648</v>
      </c>
      <c r="J3316" s="41">
        <f t="shared" ca="1" si="375"/>
        <v>1</v>
      </c>
      <c r="K3316" s="37">
        <f t="shared" si="376"/>
        <v>102.22</v>
      </c>
      <c r="L3316" s="37">
        <f t="shared" si="377"/>
        <v>102.57</v>
      </c>
      <c r="M3316" s="37">
        <f t="shared" si="378"/>
        <v>102.17</v>
      </c>
      <c r="N3316" s="37">
        <f t="shared" si="379"/>
        <v>102.29</v>
      </c>
      <c r="O3316" s="38">
        <f t="shared" ca="1" si="380"/>
        <v>118323600</v>
      </c>
    </row>
    <row r="3317" spans="1:15" x14ac:dyDescent="0.4">
      <c r="A3317">
        <v>3302</v>
      </c>
      <c r="B3317" s="63">
        <v>40575</v>
      </c>
      <c r="C3317" s="37">
        <v>129.46000699999999</v>
      </c>
      <c r="D3317" s="37">
        <v>130.970001</v>
      </c>
      <c r="E3317" s="37">
        <v>129.38000500000001</v>
      </c>
      <c r="F3317" s="37">
        <v>130.740005</v>
      </c>
      <c r="G3317" s="38">
        <v>167194300</v>
      </c>
      <c r="H3317" s="37">
        <v>102.48822</v>
      </c>
      <c r="I3317" s="41">
        <f t="shared" si="374"/>
        <v>0.78390864372385483</v>
      </c>
      <c r="J3317" s="41">
        <f t="shared" ca="1" si="375"/>
        <v>1</v>
      </c>
      <c r="K3317" s="37">
        <f t="shared" si="376"/>
        <v>101.48</v>
      </c>
      <c r="L3317" s="37">
        <f t="shared" si="377"/>
        <v>102.67</v>
      </c>
      <c r="M3317" s="37">
        <f t="shared" si="378"/>
        <v>101.42</v>
      </c>
      <c r="N3317" s="37">
        <f t="shared" si="379"/>
        <v>102.49</v>
      </c>
      <c r="O3317" s="38">
        <f t="shared" ca="1" si="380"/>
        <v>167194300</v>
      </c>
    </row>
    <row r="3318" spans="1:15" x14ac:dyDescent="0.4">
      <c r="A3318">
        <v>3303</v>
      </c>
      <c r="B3318" s="63">
        <v>40574</v>
      </c>
      <c r="C3318" s="37">
        <v>128.070007</v>
      </c>
      <c r="D3318" s="37">
        <v>128.779999</v>
      </c>
      <c r="E3318" s="37">
        <v>127.75</v>
      </c>
      <c r="F3318" s="37">
        <v>128.679993</v>
      </c>
      <c r="G3318" s="38">
        <v>149249200</v>
      </c>
      <c r="H3318" s="37">
        <v>100.873375</v>
      </c>
      <c r="I3318" s="41">
        <f t="shared" si="374"/>
        <v>0.78390876971838197</v>
      </c>
      <c r="J3318" s="41">
        <f t="shared" ca="1" si="375"/>
        <v>1</v>
      </c>
      <c r="K3318" s="37">
        <f t="shared" si="376"/>
        <v>100.4</v>
      </c>
      <c r="L3318" s="37">
        <f t="shared" si="377"/>
        <v>100.95</v>
      </c>
      <c r="M3318" s="37">
        <f t="shared" si="378"/>
        <v>100.14</v>
      </c>
      <c r="N3318" s="37">
        <f t="shared" si="379"/>
        <v>100.87</v>
      </c>
      <c r="O3318" s="38">
        <f t="shared" ca="1" si="380"/>
        <v>149249200</v>
      </c>
    </row>
    <row r="3319" spans="1:15" x14ac:dyDescent="0.4">
      <c r="A3319">
        <v>3304</v>
      </c>
      <c r="B3319" s="63">
        <v>40571</v>
      </c>
      <c r="C3319" s="37">
        <v>130.13999899999999</v>
      </c>
      <c r="D3319" s="37">
        <v>130.35000600000001</v>
      </c>
      <c r="E3319" s="37">
        <v>127.510002</v>
      </c>
      <c r="F3319" s="37">
        <v>127.720001</v>
      </c>
      <c r="G3319" s="38">
        <v>295637300</v>
      </c>
      <c r="H3319" s="37">
        <v>100.120819</v>
      </c>
      <c r="I3319" s="41">
        <f t="shared" si="374"/>
        <v>0.78390869257822826</v>
      </c>
      <c r="J3319" s="41">
        <f t="shared" ca="1" si="375"/>
        <v>1</v>
      </c>
      <c r="K3319" s="37">
        <f t="shared" si="376"/>
        <v>102.02</v>
      </c>
      <c r="L3319" s="37">
        <f t="shared" si="377"/>
        <v>102.18</v>
      </c>
      <c r="M3319" s="37">
        <f t="shared" si="378"/>
        <v>99.96</v>
      </c>
      <c r="N3319" s="37">
        <f t="shared" si="379"/>
        <v>100.12</v>
      </c>
      <c r="O3319" s="38">
        <f t="shared" ca="1" si="380"/>
        <v>295637300</v>
      </c>
    </row>
    <row r="3320" spans="1:15" x14ac:dyDescent="0.4">
      <c r="A3320">
        <v>3305</v>
      </c>
      <c r="B3320" s="63">
        <v>40570</v>
      </c>
      <c r="C3320" s="37">
        <v>129.699997</v>
      </c>
      <c r="D3320" s="37">
        <v>130.21000699999999</v>
      </c>
      <c r="E3320" s="37">
        <v>129.470001</v>
      </c>
      <c r="F3320" s="37">
        <v>129.990005</v>
      </c>
      <c r="G3320" s="38">
        <v>123302700</v>
      </c>
      <c r="H3320" s="37">
        <v>101.90026899999999</v>
      </c>
      <c r="I3320" s="41">
        <f t="shared" si="374"/>
        <v>0.78390849357994863</v>
      </c>
      <c r="J3320" s="41">
        <f t="shared" ca="1" si="375"/>
        <v>1</v>
      </c>
      <c r="K3320" s="37">
        <f t="shared" si="376"/>
        <v>101.67</v>
      </c>
      <c r="L3320" s="37">
        <f t="shared" si="377"/>
        <v>102.07</v>
      </c>
      <c r="M3320" s="37">
        <f t="shared" si="378"/>
        <v>101.49</v>
      </c>
      <c r="N3320" s="37">
        <f t="shared" si="379"/>
        <v>101.9</v>
      </c>
      <c r="O3320" s="38">
        <f t="shared" ca="1" si="380"/>
        <v>123302700</v>
      </c>
    </row>
    <row r="3321" spans="1:15" x14ac:dyDescent="0.4">
      <c r="A3321">
        <v>3306</v>
      </c>
      <c r="B3321" s="63">
        <v>40569</v>
      </c>
      <c r="C3321" s="37">
        <v>129.490005</v>
      </c>
      <c r="D3321" s="37">
        <v>130.050003</v>
      </c>
      <c r="E3321" s="37">
        <v>129.229996</v>
      </c>
      <c r="F3321" s="37">
        <v>129.66999799999999</v>
      </c>
      <c r="G3321" s="38">
        <v>141281500</v>
      </c>
      <c r="H3321" s="37">
        <v>101.64943700000001</v>
      </c>
      <c r="I3321" s="41">
        <f t="shared" si="374"/>
        <v>0.78390868024845661</v>
      </c>
      <c r="J3321" s="41">
        <f t="shared" ca="1" si="375"/>
        <v>1</v>
      </c>
      <c r="K3321" s="37">
        <f t="shared" si="376"/>
        <v>101.51</v>
      </c>
      <c r="L3321" s="37">
        <f t="shared" si="377"/>
        <v>101.95</v>
      </c>
      <c r="M3321" s="37">
        <f t="shared" si="378"/>
        <v>101.3</v>
      </c>
      <c r="N3321" s="37">
        <f t="shared" si="379"/>
        <v>101.65</v>
      </c>
      <c r="O3321" s="38">
        <f t="shared" ca="1" si="380"/>
        <v>141281500</v>
      </c>
    </row>
    <row r="3322" spans="1:15" x14ac:dyDescent="0.4">
      <c r="A3322">
        <v>3307</v>
      </c>
      <c r="B3322" s="63">
        <v>40568</v>
      </c>
      <c r="C3322" s="37">
        <v>128.759995</v>
      </c>
      <c r="D3322" s="37">
        <v>129.279999</v>
      </c>
      <c r="E3322" s="37">
        <v>128.11000100000001</v>
      </c>
      <c r="F3322" s="37">
        <v>129.16999799999999</v>
      </c>
      <c r="G3322" s="38">
        <v>167552200</v>
      </c>
      <c r="H3322" s="37">
        <v>101.257492</v>
      </c>
      <c r="I3322" s="41">
        <f t="shared" si="374"/>
        <v>0.78390875255723091</v>
      </c>
      <c r="J3322" s="41">
        <f t="shared" ca="1" si="375"/>
        <v>1</v>
      </c>
      <c r="K3322" s="37">
        <f t="shared" si="376"/>
        <v>100.94</v>
      </c>
      <c r="L3322" s="37">
        <f t="shared" si="377"/>
        <v>101.34</v>
      </c>
      <c r="M3322" s="37">
        <f t="shared" si="378"/>
        <v>100.43</v>
      </c>
      <c r="N3322" s="37">
        <f t="shared" si="379"/>
        <v>101.26</v>
      </c>
      <c r="O3322" s="38">
        <f t="shared" ca="1" si="380"/>
        <v>167552200</v>
      </c>
    </row>
    <row r="3323" spans="1:15" x14ac:dyDescent="0.4">
      <c r="A3323">
        <v>3308</v>
      </c>
      <c r="B3323" s="63">
        <v>40567</v>
      </c>
      <c r="C3323" s="37">
        <v>128.28999300000001</v>
      </c>
      <c r="D3323" s="37">
        <v>129.25</v>
      </c>
      <c r="E3323" s="37">
        <v>128.259995</v>
      </c>
      <c r="F3323" s="37">
        <v>129.10000600000001</v>
      </c>
      <c r="G3323" s="38">
        <v>113715500</v>
      </c>
      <c r="H3323" s="37">
        <v>101.202606</v>
      </c>
      <c r="I3323" s="41">
        <f t="shared" si="374"/>
        <v>0.7839086080290345</v>
      </c>
      <c r="J3323" s="41">
        <f t="shared" ca="1" si="375"/>
        <v>1</v>
      </c>
      <c r="K3323" s="37">
        <f t="shared" si="376"/>
        <v>100.57</v>
      </c>
      <c r="L3323" s="37">
        <f t="shared" si="377"/>
        <v>101.32</v>
      </c>
      <c r="M3323" s="37">
        <f t="shared" si="378"/>
        <v>100.54</v>
      </c>
      <c r="N3323" s="37">
        <f t="shared" si="379"/>
        <v>101.2</v>
      </c>
      <c r="O3323" s="38">
        <f t="shared" ca="1" si="380"/>
        <v>113715500</v>
      </c>
    </row>
    <row r="3324" spans="1:15" x14ac:dyDescent="0.4">
      <c r="A3324">
        <v>3309</v>
      </c>
      <c r="B3324" s="63">
        <v>40564</v>
      </c>
      <c r="C3324" s="37">
        <v>128.88000500000001</v>
      </c>
      <c r="D3324" s="37">
        <v>129.16999799999999</v>
      </c>
      <c r="E3324" s="37">
        <v>128.229996</v>
      </c>
      <c r="F3324" s="37">
        <v>128.36999499999999</v>
      </c>
      <c r="G3324" s="38">
        <v>151462900</v>
      </c>
      <c r="H3324" s="37">
        <v>100.630348</v>
      </c>
      <c r="I3324" s="41">
        <f t="shared" si="374"/>
        <v>0.78390863846337311</v>
      </c>
      <c r="J3324" s="41">
        <f t="shared" ca="1" si="375"/>
        <v>1</v>
      </c>
      <c r="K3324" s="37">
        <f t="shared" si="376"/>
        <v>101.03</v>
      </c>
      <c r="L3324" s="37">
        <f t="shared" si="377"/>
        <v>101.26</v>
      </c>
      <c r="M3324" s="37">
        <f t="shared" si="378"/>
        <v>100.52</v>
      </c>
      <c r="N3324" s="37">
        <f t="shared" si="379"/>
        <v>100.63</v>
      </c>
      <c r="O3324" s="38">
        <f t="shared" ca="1" si="380"/>
        <v>151462900</v>
      </c>
    </row>
    <row r="3325" spans="1:15" x14ac:dyDescent="0.4">
      <c r="A3325">
        <v>3310</v>
      </c>
      <c r="B3325" s="63">
        <v>40563</v>
      </c>
      <c r="C3325" s="37">
        <v>127.959999</v>
      </c>
      <c r="D3325" s="37">
        <v>128.39999399999999</v>
      </c>
      <c r="E3325" s="37">
        <v>127.129997</v>
      </c>
      <c r="F3325" s="37">
        <v>128.08000200000001</v>
      </c>
      <c r="G3325" s="38">
        <v>175745700</v>
      </c>
      <c r="H3325" s="37">
        <v>100.40303</v>
      </c>
      <c r="I3325" s="41">
        <f t="shared" si="374"/>
        <v>0.78390871667850215</v>
      </c>
      <c r="J3325" s="41">
        <f t="shared" ca="1" si="375"/>
        <v>1</v>
      </c>
      <c r="K3325" s="37">
        <f t="shared" si="376"/>
        <v>100.31</v>
      </c>
      <c r="L3325" s="37">
        <f t="shared" si="377"/>
        <v>100.65</v>
      </c>
      <c r="M3325" s="37">
        <f t="shared" si="378"/>
        <v>99.66</v>
      </c>
      <c r="N3325" s="37">
        <f t="shared" si="379"/>
        <v>100.4</v>
      </c>
      <c r="O3325" s="38">
        <f t="shared" ca="1" si="380"/>
        <v>175745700</v>
      </c>
    </row>
    <row r="3326" spans="1:15" x14ac:dyDescent="0.4">
      <c r="A3326">
        <v>3311</v>
      </c>
      <c r="B3326" s="63">
        <v>40562</v>
      </c>
      <c r="C3326" s="37">
        <v>129.41000399999999</v>
      </c>
      <c r="D3326" s="37">
        <v>129.53999300000001</v>
      </c>
      <c r="E3326" s="37">
        <v>127.910004</v>
      </c>
      <c r="F3326" s="37">
        <v>128.25</v>
      </c>
      <c r="G3326" s="38">
        <v>151958400</v>
      </c>
      <c r="H3326" s="37">
        <v>100.53627</v>
      </c>
      <c r="I3326" s="41">
        <f t="shared" si="374"/>
        <v>0.78390853801169591</v>
      </c>
      <c r="J3326" s="41">
        <f t="shared" ca="1" si="375"/>
        <v>1</v>
      </c>
      <c r="K3326" s="37">
        <f t="shared" si="376"/>
        <v>101.45</v>
      </c>
      <c r="L3326" s="37">
        <f t="shared" si="377"/>
        <v>101.55</v>
      </c>
      <c r="M3326" s="37">
        <f t="shared" si="378"/>
        <v>100.27</v>
      </c>
      <c r="N3326" s="37">
        <f t="shared" si="379"/>
        <v>100.54</v>
      </c>
      <c r="O3326" s="38">
        <f t="shared" ca="1" si="380"/>
        <v>151958400</v>
      </c>
    </row>
    <row r="3327" spans="1:15" x14ac:dyDescent="0.4">
      <c r="A3327">
        <v>3312</v>
      </c>
      <c r="B3327" s="63">
        <v>40561</v>
      </c>
      <c r="C3327" s="37">
        <v>129.179993</v>
      </c>
      <c r="D3327" s="37">
        <v>129.63999899999999</v>
      </c>
      <c r="E3327" s="37">
        <v>129.029999</v>
      </c>
      <c r="F3327" s="37">
        <v>129.520004</v>
      </c>
      <c r="G3327" s="38">
        <v>114401300</v>
      </c>
      <c r="H3327" s="37">
        <v>101.531845</v>
      </c>
      <c r="I3327" s="41">
        <f t="shared" si="374"/>
        <v>0.78390859994105622</v>
      </c>
      <c r="J3327" s="41">
        <f t="shared" ca="1" si="375"/>
        <v>1</v>
      </c>
      <c r="K3327" s="37">
        <f t="shared" si="376"/>
        <v>101.27</v>
      </c>
      <c r="L3327" s="37">
        <f t="shared" si="377"/>
        <v>101.63</v>
      </c>
      <c r="M3327" s="37">
        <f t="shared" si="378"/>
        <v>101.15</v>
      </c>
      <c r="N3327" s="37">
        <f t="shared" si="379"/>
        <v>101.53</v>
      </c>
      <c r="O3327" s="38">
        <f t="shared" ca="1" si="380"/>
        <v>114401300</v>
      </c>
    </row>
    <row r="3328" spans="1:15" x14ac:dyDescent="0.4">
      <c r="A3328">
        <v>3313</v>
      </c>
      <c r="B3328" s="63">
        <v>40557</v>
      </c>
      <c r="C3328" s="37">
        <v>128.19000199999999</v>
      </c>
      <c r="D3328" s="37">
        <v>129.33000200000001</v>
      </c>
      <c r="E3328" s="37">
        <v>128.10000600000001</v>
      </c>
      <c r="F3328" s="37">
        <v>129.300003</v>
      </c>
      <c r="G3328" s="38">
        <v>117677900</v>
      </c>
      <c r="H3328" s="37">
        <v>101.359421</v>
      </c>
      <c r="I3328" s="41">
        <f t="shared" si="374"/>
        <v>0.78390888359066779</v>
      </c>
      <c r="J3328" s="41">
        <f t="shared" ca="1" si="375"/>
        <v>1</v>
      </c>
      <c r="K3328" s="37">
        <f t="shared" si="376"/>
        <v>100.49</v>
      </c>
      <c r="L3328" s="37">
        <f t="shared" si="377"/>
        <v>101.38</v>
      </c>
      <c r="M3328" s="37">
        <f t="shared" si="378"/>
        <v>100.42</v>
      </c>
      <c r="N3328" s="37">
        <f t="shared" si="379"/>
        <v>101.36</v>
      </c>
      <c r="O3328" s="38">
        <f t="shared" ca="1" si="380"/>
        <v>117677900</v>
      </c>
    </row>
    <row r="3329" spans="1:15" x14ac:dyDescent="0.4">
      <c r="A3329">
        <v>3314</v>
      </c>
      <c r="B3329" s="63">
        <v>40556</v>
      </c>
      <c r="C3329" s="37">
        <v>128.63000500000001</v>
      </c>
      <c r="D3329" s="37">
        <v>128.69000199999999</v>
      </c>
      <c r="E3329" s="37">
        <v>128.050003</v>
      </c>
      <c r="F3329" s="37">
        <v>128.36999499999999</v>
      </c>
      <c r="G3329" s="38">
        <v>129048400</v>
      </c>
      <c r="H3329" s="37">
        <v>100.630348</v>
      </c>
      <c r="I3329" s="41">
        <f t="shared" si="374"/>
        <v>0.78390863846337311</v>
      </c>
      <c r="J3329" s="41">
        <f t="shared" ca="1" si="375"/>
        <v>1</v>
      </c>
      <c r="K3329" s="37">
        <f t="shared" si="376"/>
        <v>100.83</v>
      </c>
      <c r="L3329" s="37">
        <f t="shared" si="377"/>
        <v>100.88</v>
      </c>
      <c r="M3329" s="37">
        <f t="shared" si="378"/>
        <v>100.38</v>
      </c>
      <c r="N3329" s="37">
        <f t="shared" si="379"/>
        <v>100.63</v>
      </c>
      <c r="O3329" s="38">
        <f t="shared" ca="1" si="380"/>
        <v>129048400</v>
      </c>
    </row>
    <row r="3330" spans="1:15" x14ac:dyDescent="0.4">
      <c r="A3330">
        <v>3315</v>
      </c>
      <c r="B3330" s="63">
        <v>40555</v>
      </c>
      <c r="C3330" s="37">
        <v>128.21000699999999</v>
      </c>
      <c r="D3330" s="37">
        <v>128.720001</v>
      </c>
      <c r="E3330" s="37">
        <v>127.459999</v>
      </c>
      <c r="F3330" s="37">
        <v>128.58000200000001</v>
      </c>
      <c r="G3330" s="38">
        <v>107929200</v>
      </c>
      <c r="H3330" s="37">
        <v>100.794983</v>
      </c>
      <c r="I3330" s="41">
        <f t="shared" si="374"/>
        <v>0.78390870611434582</v>
      </c>
      <c r="J3330" s="41">
        <f t="shared" ca="1" si="375"/>
        <v>1</v>
      </c>
      <c r="K3330" s="37">
        <f t="shared" si="376"/>
        <v>100.5</v>
      </c>
      <c r="L3330" s="37">
        <f t="shared" si="377"/>
        <v>100.9</v>
      </c>
      <c r="M3330" s="37">
        <f t="shared" si="378"/>
        <v>99.92</v>
      </c>
      <c r="N3330" s="37">
        <f t="shared" si="379"/>
        <v>100.79</v>
      </c>
      <c r="O3330" s="38">
        <f t="shared" ca="1" si="380"/>
        <v>107929200</v>
      </c>
    </row>
    <row r="3331" spans="1:15" x14ac:dyDescent="0.4">
      <c r="A3331">
        <v>3316</v>
      </c>
      <c r="B3331" s="63">
        <v>40554</v>
      </c>
      <c r="C3331" s="37">
        <v>127.44000200000001</v>
      </c>
      <c r="D3331" s="37">
        <v>127.739998</v>
      </c>
      <c r="E3331" s="37">
        <v>126.949997</v>
      </c>
      <c r="F3331" s="37">
        <v>127.43</v>
      </c>
      <c r="G3331" s="38">
        <v>110287000</v>
      </c>
      <c r="H3331" s="37">
        <v>99.893471000000005</v>
      </c>
      <c r="I3331" s="41">
        <f t="shared" si="374"/>
        <v>0.78390858510554817</v>
      </c>
      <c r="J3331" s="41">
        <f t="shared" ca="1" si="375"/>
        <v>1</v>
      </c>
      <c r="K3331" s="37">
        <f t="shared" si="376"/>
        <v>99.9</v>
      </c>
      <c r="L3331" s="37">
        <f t="shared" si="377"/>
        <v>100.14</v>
      </c>
      <c r="M3331" s="37">
        <f t="shared" si="378"/>
        <v>99.52</v>
      </c>
      <c r="N3331" s="37">
        <f t="shared" si="379"/>
        <v>99.89</v>
      </c>
      <c r="O3331" s="38">
        <f t="shared" ca="1" si="380"/>
        <v>110287000</v>
      </c>
    </row>
    <row r="3332" spans="1:15" x14ac:dyDescent="0.4">
      <c r="A3332">
        <v>3317</v>
      </c>
      <c r="B3332" s="63">
        <v>40553</v>
      </c>
      <c r="C3332" s="37">
        <v>126.58000199999999</v>
      </c>
      <c r="D3332" s="37">
        <v>127.160004</v>
      </c>
      <c r="E3332" s="37">
        <v>126.199997</v>
      </c>
      <c r="F3332" s="37">
        <v>126.980003</v>
      </c>
      <c r="G3332" s="38">
        <v>122401700</v>
      </c>
      <c r="H3332" s="37">
        <v>99.540733000000003</v>
      </c>
      <c r="I3332" s="41">
        <f t="shared" si="374"/>
        <v>0.78390873088891022</v>
      </c>
      <c r="J3332" s="41">
        <f t="shared" ca="1" si="375"/>
        <v>1</v>
      </c>
      <c r="K3332" s="37">
        <f t="shared" si="376"/>
        <v>99.23</v>
      </c>
      <c r="L3332" s="37">
        <f t="shared" si="377"/>
        <v>99.68</v>
      </c>
      <c r="M3332" s="37">
        <f t="shared" si="378"/>
        <v>98.93</v>
      </c>
      <c r="N3332" s="37">
        <f t="shared" si="379"/>
        <v>99.54</v>
      </c>
      <c r="O3332" s="38">
        <f t="shared" ca="1" si="380"/>
        <v>122401700</v>
      </c>
    </row>
    <row r="3333" spans="1:15" x14ac:dyDescent="0.4">
      <c r="A3333">
        <v>3318</v>
      </c>
      <c r="B3333" s="63">
        <v>40550</v>
      </c>
      <c r="C3333" s="37">
        <v>127.55999799999999</v>
      </c>
      <c r="D3333" s="37">
        <v>127.769997</v>
      </c>
      <c r="E3333" s="37">
        <v>126.150002</v>
      </c>
      <c r="F3333" s="37">
        <v>127.139999</v>
      </c>
      <c r="G3333" s="38">
        <v>156034600</v>
      </c>
      <c r="H3333" s="37">
        <v>99.666138000000004</v>
      </c>
      <c r="I3333" s="41">
        <f t="shared" si="374"/>
        <v>0.783908595122767</v>
      </c>
      <c r="J3333" s="41">
        <f t="shared" ca="1" si="375"/>
        <v>1</v>
      </c>
      <c r="K3333" s="37">
        <f t="shared" si="376"/>
        <v>100</v>
      </c>
      <c r="L3333" s="37">
        <f t="shared" si="377"/>
        <v>100.16</v>
      </c>
      <c r="M3333" s="37">
        <f t="shared" si="378"/>
        <v>98.89</v>
      </c>
      <c r="N3333" s="37">
        <f t="shared" si="379"/>
        <v>99.67</v>
      </c>
      <c r="O3333" s="38">
        <f t="shared" ca="1" si="380"/>
        <v>156034600</v>
      </c>
    </row>
    <row r="3334" spans="1:15" x14ac:dyDescent="0.4">
      <c r="A3334">
        <v>3319</v>
      </c>
      <c r="B3334" s="63">
        <v>40549</v>
      </c>
      <c r="C3334" s="37">
        <v>127.69000200000001</v>
      </c>
      <c r="D3334" s="37">
        <v>127.83000199999999</v>
      </c>
      <c r="E3334" s="37">
        <v>127.010002</v>
      </c>
      <c r="F3334" s="37">
        <v>127.389999</v>
      </c>
      <c r="G3334" s="38">
        <v>122519000</v>
      </c>
      <c r="H3334" s="37">
        <v>99.862121999999999</v>
      </c>
      <c r="I3334" s="41">
        <f t="shared" si="374"/>
        <v>0.78390864890422052</v>
      </c>
      <c r="J3334" s="41">
        <f t="shared" ca="1" si="375"/>
        <v>1</v>
      </c>
      <c r="K3334" s="37">
        <f t="shared" si="376"/>
        <v>100.1</v>
      </c>
      <c r="L3334" s="37">
        <f t="shared" si="377"/>
        <v>100.21</v>
      </c>
      <c r="M3334" s="37">
        <f t="shared" si="378"/>
        <v>99.56</v>
      </c>
      <c r="N3334" s="37">
        <f t="shared" si="379"/>
        <v>99.86</v>
      </c>
      <c r="O3334" s="38">
        <f t="shared" ca="1" si="380"/>
        <v>122519000</v>
      </c>
    </row>
    <row r="3335" spans="1:15" x14ac:dyDescent="0.4">
      <c r="A3335">
        <v>3320</v>
      </c>
      <c r="B3335" s="63">
        <v>40548</v>
      </c>
      <c r="C3335" s="37">
        <v>126.58000199999999</v>
      </c>
      <c r="D3335" s="37">
        <v>127.720001</v>
      </c>
      <c r="E3335" s="37">
        <v>126.459999</v>
      </c>
      <c r="F3335" s="37">
        <v>127.639999</v>
      </c>
      <c r="G3335" s="38">
        <v>133975300</v>
      </c>
      <c r="H3335" s="37">
        <v>100.05811300000001</v>
      </c>
      <c r="I3335" s="41">
        <f t="shared" si="374"/>
        <v>0.78390875731674048</v>
      </c>
      <c r="J3335" s="41">
        <f t="shared" ca="1" si="375"/>
        <v>1</v>
      </c>
      <c r="K3335" s="37">
        <f t="shared" si="376"/>
        <v>99.23</v>
      </c>
      <c r="L3335" s="37">
        <f t="shared" si="377"/>
        <v>100.12</v>
      </c>
      <c r="M3335" s="37">
        <f t="shared" si="378"/>
        <v>99.13</v>
      </c>
      <c r="N3335" s="37">
        <f t="shared" si="379"/>
        <v>100.06</v>
      </c>
      <c r="O3335" s="38">
        <f t="shared" ca="1" si="380"/>
        <v>133975300</v>
      </c>
    </row>
    <row r="3336" spans="1:15" x14ac:dyDescent="0.4">
      <c r="A3336">
        <v>3321</v>
      </c>
      <c r="B3336" s="63">
        <v>40547</v>
      </c>
      <c r="C3336" s="37">
        <v>127.33000199999999</v>
      </c>
      <c r="D3336" s="37">
        <v>127.370003</v>
      </c>
      <c r="E3336" s="37">
        <v>126.19000200000001</v>
      </c>
      <c r="F3336" s="37">
        <v>126.980003</v>
      </c>
      <c r="G3336" s="38">
        <v>137409700</v>
      </c>
      <c r="H3336" s="37">
        <v>99.540733000000003</v>
      </c>
      <c r="I3336" s="41">
        <f t="shared" si="374"/>
        <v>0.78390873088891022</v>
      </c>
      <c r="J3336" s="41">
        <f t="shared" ca="1" si="375"/>
        <v>1</v>
      </c>
      <c r="K3336" s="37">
        <f t="shared" si="376"/>
        <v>99.82</v>
      </c>
      <c r="L3336" s="37">
        <f t="shared" si="377"/>
        <v>99.85</v>
      </c>
      <c r="M3336" s="37">
        <f t="shared" si="378"/>
        <v>98.92</v>
      </c>
      <c r="N3336" s="37">
        <f t="shared" si="379"/>
        <v>99.54</v>
      </c>
      <c r="O3336" s="38">
        <f t="shared" ca="1" si="380"/>
        <v>137409700</v>
      </c>
    </row>
    <row r="3337" spans="1:15" x14ac:dyDescent="0.4">
      <c r="A3337">
        <v>3322</v>
      </c>
      <c r="B3337" s="63">
        <v>40546</v>
      </c>
      <c r="C3337" s="37">
        <v>126.709999</v>
      </c>
      <c r="D3337" s="37">
        <v>127.599998</v>
      </c>
      <c r="E3337" s="37">
        <v>125.699997</v>
      </c>
      <c r="F3337" s="37">
        <v>127.050003</v>
      </c>
      <c r="G3337" s="38">
        <v>138725200</v>
      </c>
      <c r="H3337" s="37">
        <v>99.595603999999994</v>
      </c>
      <c r="I3337" s="41">
        <f t="shared" si="374"/>
        <v>0.78390871033666953</v>
      </c>
      <c r="J3337" s="41">
        <f t="shared" ca="1" si="375"/>
        <v>1</v>
      </c>
      <c r="K3337" s="37">
        <f t="shared" si="376"/>
        <v>99.33</v>
      </c>
      <c r="L3337" s="37">
        <f t="shared" si="377"/>
        <v>100.03</v>
      </c>
      <c r="M3337" s="37">
        <f t="shared" si="378"/>
        <v>98.54</v>
      </c>
      <c r="N3337" s="37">
        <f t="shared" si="379"/>
        <v>99.6</v>
      </c>
      <c r="O3337" s="38">
        <f t="shared" ca="1" si="380"/>
        <v>138725200</v>
      </c>
    </row>
    <row r="3338" spans="1:15" x14ac:dyDescent="0.4">
      <c r="A3338">
        <v>3323</v>
      </c>
      <c r="B3338" s="63">
        <v>40543</v>
      </c>
      <c r="C3338" s="37">
        <v>125.529999</v>
      </c>
      <c r="D3338" s="37">
        <v>125.870003</v>
      </c>
      <c r="E3338" s="37">
        <v>125.33000199999999</v>
      </c>
      <c r="F3338" s="37">
        <v>125.75</v>
      </c>
      <c r="G3338" s="38">
        <v>91218900</v>
      </c>
      <c r="H3338" s="37">
        <v>98.576515000000001</v>
      </c>
      <c r="I3338" s="41">
        <f t="shared" si="374"/>
        <v>0.78390866799204773</v>
      </c>
      <c r="J3338" s="41">
        <f t="shared" ca="1" si="375"/>
        <v>1</v>
      </c>
      <c r="K3338" s="37">
        <f t="shared" si="376"/>
        <v>98.4</v>
      </c>
      <c r="L3338" s="37">
        <f t="shared" si="377"/>
        <v>98.67</v>
      </c>
      <c r="M3338" s="37">
        <f t="shared" si="378"/>
        <v>98.25</v>
      </c>
      <c r="N3338" s="37">
        <f t="shared" si="379"/>
        <v>98.58</v>
      </c>
      <c r="O3338" s="38">
        <f t="shared" ca="1" si="380"/>
        <v>91218900</v>
      </c>
    </row>
    <row r="3339" spans="1:15" x14ac:dyDescent="0.4">
      <c r="A3339">
        <v>3324</v>
      </c>
      <c r="B3339" s="63">
        <v>40542</v>
      </c>
      <c r="C3339" s="37">
        <v>125.800003</v>
      </c>
      <c r="D3339" s="37">
        <v>126.129997</v>
      </c>
      <c r="E3339" s="37">
        <v>125.529999</v>
      </c>
      <c r="F3339" s="37">
        <v>125.720001</v>
      </c>
      <c r="G3339" s="38">
        <v>76616900</v>
      </c>
      <c r="H3339" s="37">
        <v>98.552993999999998</v>
      </c>
      <c r="I3339" s="41">
        <f t="shared" si="374"/>
        <v>0.7839086320083628</v>
      </c>
      <c r="J3339" s="41">
        <f t="shared" ca="1" si="375"/>
        <v>1</v>
      </c>
      <c r="K3339" s="37">
        <f t="shared" si="376"/>
        <v>98.62</v>
      </c>
      <c r="L3339" s="37">
        <f t="shared" si="377"/>
        <v>98.87</v>
      </c>
      <c r="M3339" s="37">
        <f t="shared" si="378"/>
        <v>98.4</v>
      </c>
      <c r="N3339" s="37">
        <f t="shared" si="379"/>
        <v>98.55</v>
      </c>
      <c r="O3339" s="38">
        <f t="shared" ca="1" si="380"/>
        <v>76616900</v>
      </c>
    </row>
    <row r="3340" spans="1:15" x14ac:dyDescent="0.4">
      <c r="A3340">
        <v>3325</v>
      </c>
      <c r="B3340" s="63">
        <v>40541</v>
      </c>
      <c r="C3340" s="37">
        <v>125.980003</v>
      </c>
      <c r="D3340" s="37">
        <v>126.199997</v>
      </c>
      <c r="E3340" s="37">
        <v>125.900002</v>
      </c>
      <c r="F3340" s="37">
        <v>125.91999800000001</v>
      </c>
      <c r="G3340" s="38">
        <v>58033100</v>
      </c>
      <c r="H3340" s="37">
        <v>98.709807999999995</v>
      </c>
      <c r="I3340" s="41">
        <f t="shared" si="374"/>
        <v>0.78390890698711724</v>
      </c>
      <c r="J3340" s="41">
        <f t="shared" ca="1" si="375"/>
        <v>1</v>
      </c>
      <c r="K3340" s="37">
        <f t="shared" si="376"/>
        <v>98.76</v>
      </c>
      <c r="L3340" s="37">
        <f t="shared" si="377"/>
        <v>98.93</v>
      </c>
      <c r="M3340" s="37">
        <f t="shared" si="378"/>
        <v>98.69</v>
      </c>
      <c r="N3340" s="37">
        <f t="shared" si="379"/>
        <v>98.71</v>
      </c>
      <c r="O3340" s="38">
        <f t="shared" ca="1" si="380"/>
        <v>58033100</v>
      </c>
    </row>
    <row r="3341" spans="1:15" x14ac:dyDescent="0.4">
      <c r="A3341">
        <v>3326</v>
      </c>
      <c r="B3341" s="63">
        <v>40540</v>
      </c>
      <c r="C3341" s="37">
        <v>125.900002</v>
      </c>
      <c r="D3341" s="37">
        <v>125.949997</v>
      </c>
      <c r="E3341" s="37">
        <v>125.5</v>
      </c>
      <c r="F3341" s="37">
        <v>125.83000199999999</v>
      </c>
      <c r="G3341" s="38">
        <v>55309100</v>
      </c>
      <c r="H3341" s="37">
        <v>98.639213999999996</v>
      </c>
      <c r="I3341" s="41">
        <f t="shared" si="374"/>
        <v>0.78390854670732657</v>
      </c>
      <c r="J3341" s="41">
        <f t="shared" ca="1" si="375"/>
        <v>1</v>
      </c>
      <c r="K3341" s="37">
        <f t="shared" si="376"/>
        <v>98.69</v>
      </c>
      <c r="L3341" s="37">
        <f t="shared" si="377"/>
        <v>98.73</v>
      </c>
      <c r="M3341" s="37">
        <f t="shared" si="378"/>
        <v>98.38</v>
      </c>
      <c r="N3341" s="37">
        <f t="shared" si="379"/>
        <v>98.64</v>
      </c>
      <c r="O3341" s="38">
        <f t="shared" ca="1" si="380"/>
        <v>55309100</v>
      </c>
    </row>
    <row r="3342" spans="1:15" x14ac:dyDescent="0.4">
      <c r="A3342">
        <v>3327</v>
      </c>
      <c r="B3342" s="63">
        <v>40539</v>
      </c>
      <c r="C3342" s="37">
        <v>125.129997</v>
      </c>
      <c r="D3342" s="37">
        <v>125.769997</v>
      </c>
      <c r="E3342" s="37">
        <v>125.040001</v>
      </c>
      <c r="F3342" s="37">
        <v>125.650002</v>
      </c>
      <c r="G3342" s="38">
        <v>58126000</v>
      </c>
      <c r="H3342" s="37">
        <v>98.498123000000007</v>
      </c>
      <c r="I3342" s="41">
        <f t="shared" si="374"/>
        <v>0.78390864649568415</v>
      </c>
      <c r="J3342" s="41">
        <f t="shared" ca="1" si="375"/>
        <v>1</v>
      </c>
      <c r="K3342" s="37">
        <f t="shared" si="376"/>
        <v>98.09</v>
      </c>
      <c r="L3342" s="37">
        <f t="shared" si="377"/>
        <v>98.59</v>
      </c>
      <c r="M3342" s="37">
        <f t="shared" si="378"/>
        <v>98.02</v>
      </c>
      <c r="N3342" s="37">
        <f t="shared" si="379"/>
        <v>98.5</v>
      </c>
      <c r="O3342" s="38">
        <f t="shared" ca="1" si="380"/>
        <v>58126000</v>
      </c>
    </row>
    <row r="3343" spans="1:15" x14ac:dyDescent="0.4">
      <c r="A3343">
        <v>3328</v>
      </c>
      <c r="B3343" s="63">
        <v>40535</v>
      </c>
      <c r="C3343" s="37">
        <v>125.639999</v>
      </c>
      <c r="D3343" s="37">
        <v>125.779999</v>
      </c>
      <c r="E3343" s="37">
        <v>125.290001</v>
      </c>
      <c r="F3343" s="37">
        <v>125.599998</v>
      </c>
      <c r="G3343" s="38">
        <v>70053700</v>
      </c>
      <c r="H3343" s="37">
        <v>98.458954000000006</v>
      </c>
      <c r="I3343" s="41">
        <f t="shared" si="374"/>
        <v>0.78390888190937713</v>
      </c>
      <c r="J3343" s="41">
        <f t="shared" ca="1" si="375"/>
        <v>1</v>
      </c>
      <c r="K3343" s="37">
        <f t="shared" si="376"/>
        <v>98.49</v>
      </c>
      <c r="L3343" s="37">
        <f t="shared" si="377"/>
        <v>98.6</v>
      </c>
      <c r="M3343" s="37">
        <f t="shared" si="378"/>
        <v>98.22</v>
      </c>
      <c r="N3343" s="37">
        <f t="shared" si="379"/>
        <v>98.46</v>
      </c>
      <c r="O3343" s="38">
        <f t="shared" ca="1" si="380"/>
        <v>70053700</v>
      </c>
    </row>
    <row r="3344" spans="1:15" x14ac:dyDescent="0.4">
      <c r="A3344">
        <v>3329</v>
      </c>
      <c r="B3344" s="63">
        <v>40534</v>
      </c>
      <c r="C3344" s="37">
        <v>125.480003</v>
      </c>
      <c r="D3344" s="37">
        <v>125.82</v>
      </c>
      <c r="E3344" s="37">
        <v>125.410004</v>
      </c>
      <c r="F3344" s="37">
        <v>125.779999</v>
      </c>
      <c r="G3344" s="38">
        <v>78878100</v>
      </c>
      <c r="H3344" s="37">
        <v>98.600037</v>
      </c>
      <c r="I3344" s="41">
        <f t="shared" si="374"/>
        <v>0.78390871190895783</v>
      </c>
      <c r="J3344" s="41">
        <f t="shared" ca="1" si="375"/>
        <v>1</v>
      </c>
      <c r="K3344" s="37">
        <f t="shared" si="376"/>
        <v>98.36</v>
      </c>
      <c r="L3344" s="37">
        <f t="shared" si="377"/>
        <v>98.63</v>
      </c>
      <c r="M3344" s="37">
        <f t="shared" si="378"/>
        <v>98.31</v>
      </c>
      <c r="N3344" s="37">
        <f t="shared" si="379"/>
        <v>98.6</v>
      </c>
      <c r="O3344" s="38">
        <f t="shared" ca="1" si="380"/>
        <v>78878100</v>
      </c>
    </row>
    <row r="3345" spans="1:15" x14ac:dyDescent="0.4">
      <c r="A3345">
        <v>3330</v>
      </c>
      <c r="B3345" s="63">
        <v>40533</v>
      </c>
      <c r="C3345" s="37">
        <v>124.989998</v>
      </c>
      <c r="D3345" s="37">
        <v>125.470001</v>
      </c>
      <c r="E3345" s="37">
        <v>124.870003</v>
      </c>
      <c r="F3345" s="37">
        <v>125.389999</v>
      </c>
      <c r="G3345" s="38">
        <v>94965500</v>
      </c>
      <c r="H3345" s="37">
        <v>98.294296000000003</v>
      </c>
      <c r="I3345" s="41">
        <f t="shared" ref="I3345:I3408" si="381">IF(F3345=0,1,H3345/F3345)</f>
        <v>0.78390857950321857</v>
      </c>
      <c r="J3345" s="41">
        <f t="shared" ref="J3345:J3408" ca="1" si="382">INDEX(OFFSET($T$15,0,0,$S$13+1,1),MATCH(B3345,OFFSET($Q$15,0,0,$S$13+1,1),-1))</f>
        <v>1</v>
      </c>
      <c r="K3345" s="37">
        <f t="shared" ref="K3345:K3408" si="383">ROUND($I3345*C3345,2)</f>
        <v>97.98</v>
      </c>
      <c r="L3345" s="37">
        <f t="shared" ref="L3345:L3408" si="384">ROUND($I3345*D3345,2)</f>
        <v>98.36</v>
      </c>
      <c r="M3345" s="37">
        <f t="shared" ref="M3345:M3408" si="385">ROUND($I3345*E3345,2)</f>
        <v>97.89</v>
      </c>
      <c r="N3345" s="37">
        <f t="shared" ref="N3345:N3408" si="386">ROUND($I3345*F3345,2)</f>
        <v>98.29</v>
      </c>
      <c r="O3345" s="38">
        <f t="shared" ref="O3345:O3408" ca="1" si="387">G3345*J3345</f>
        <v>94965500</v>
      </c>
    </row>
    <row r="3346" spans="1:15" x14ac:dyDescent="0.4">
      <c r="A3346">
        <v>3331</v>
      </c>
      <c r="B3346" s="63">
        <v>40532</v>
      </c>
      <c r="C3346" s="37">
        <v>124.639999</v>
      </c>
      <c r="D3346" s="37">
        <v>124.900002</v>
      </c>
      <c r="E3346" s="37">
        <v>123.980003</v>
      </c>
      <c r="F3346" s="37">
        <v>124.599998</v>
      </c>
      <c r="G3346" s="38">
        <v>119085500</v>
      </c>
      <c r="H3346" s="37">
        <v>97.674994999999996</v>
      </c>
      <c r="I3346" s="41">
        <f t="shared" si="381"/>
        <v>0.78390847967750366</v>
      </c>
      <c r="J3346" s="41">
        <f t="shared" ca="1" si="382"/>
        <v>1</v>
      </c>
      <c r="K3346" s="37">
        <f t="shared" si="383"/>
        <v>97.71</v>
      </c>
      <c r="L3346" s="37">
        <f t="shared" si="384"/>
        <v>97.91</v>
      </c>
      <c r="M3346" s="37">
        <f t="shared" si="385"/>
        <v>97.19</v>
      </c>
      <c r="N3346" s="37">
        <f t="shared" si="386"/>
        <v>97.67</v>
      </c>
      <c r="O3346" s="38">
        <f t="shared" ca="1" si="387"/>
        <v>119085500</v>
      </c>
    </row>
    <row r="3347" spans="1:15" x14ac:dyDescent="0.4">
      <c r="A3347">
        <v>3332</v>
      </c>
      <c r="B3347" s="63">
        <v>40529</v>
      </c>
      <c r="C3347" s="37">
        <v>124.08000199999999</v>
      </c>
      <c r="D3347" s="37">
        <v>124.459999</v>
      </c>
      <c r="E3347" s="37">
        <v>123.82</v>
      </c>
      <c r="F3347" s="37">
        <v>124.300003</v>
      </c>
      <c r="G3347" s="38">
        <v>141075300</v>
      </c>
      <c r="H3347" s="37">
        <v>97.439857000000003</v>
      </c>
      <c r="I3347" s="41">
        <f t="shared" si="381"/>
        <v>0.78390872605208228</v>
      </c>
      <c r="J3347" s="41">
        <f t="shared" ca="1" si="382"/>
        <v>1</v>
      </c>
      <c r="K3347" s="37">
        <f t="shared" si="383"/>
        <v>97.27</v>
      </c>
      <c r="L3347" s="37">
        <f t="shared" si="384"/>
        <v>97.57</v>
      </c>
      <c r="M3347" s="37">
        <f t="shared" si="385"/>
        <v>97.06</v>
      </c>
      <c r="N3347" s="37">
        <f t="shared" si="386"/>
        <v>97.44</v>
      </c>
      <c r="O3347" s="38">
        <f t="shared" ca="1" si="387"/>
        <v>141075300</v>
      </c>
    </row>
    <row r="3348" spans="1:15" x14ac:dyDescent="0.4">
      <c r="A3348">
        <v>3333</v>
      </c>
      <c r="B3348" s="63">
        <v>40528</v>
      </c>
      <c r="C3348" s="37">
        <v>124.18</v>
      </c>
      <c r="D3348" s="37">
        <v>124.910004</v>
      </c>
      <c r="E3348" s="37">
        <v>123.75</v>
      </c>
      <c r="F3348" s="37">
        <v>124.82</v>
      </c>
      <c r="G3348" s="38">
        <v>185035200</v>
      </c>
      <c r="H3348" s="37">
        <v>97.335578999999996</v>
      </c>
      <c r="I3348" s="41">
        <f t="shared" si="381"/>
        <v>0.77980755487902575</v>
      </c>
      <c r="J3348" s="41">
        <f t="shared" ca="1" si="382"/>
        <v>1</v>
      </c>
      <c r="K3348" s="37">
        <f t="shared" si="383"/>
        <v>96.84</v>
      </c>
      <c r="L3348" s="37">
        <f t="shared" si="384"/>
        <v>97.41</v>
      </c>
      <c r="M3348" s="37">
        <f t="shared" si="385"/>
        <v>96.5</v>
      </c>
      <c r="N3348" s="37">
        <f t="shared" si="386"/>
        <v>97.34</v>
      </c>
      <c r="O3348" s="38">
        <f t="shared" ca="1" si="387"/>
        <v>185035200</v>
      </c>
    </row>
    <row r="3349" spans="1:15" x14ac:dyDescent="0.4">
      <c r="A3349">
        <v>3334</v>
      </c>
      <c r="B3349" s="63">
        <v>40527</v>
      </c>
      <c r="C3349" s="37">
        <v>124.44000200000001</v>
      </c>
      <c r="D3349" s="37">
        <v>124.93</v>
      </c>
      <c r="E3349" s="37">
        <v>123.889999</v>
      </c>
      <c r="F3349" s="37">
        <v>124.099998</v>
      </c>
      <c r="G3349" s="38">
        <v>160823100</v>
      </c>
      <c r="H3349" s="37">
        <v>96.774094000000005</v>
      </c>
      <c r="I3349" s="41">
        <f t="shared" si="381"/>
        <v>0.77980737759560648</v>
      </c>
      <c r="J3349" s="41">
        <f t="shared" ca="1" si="382"/>
        <v>1</v>
      </c>
      <c r="K3349" s="37">
        <f t="shared" si="383"/>
        <v>97.04</v>
      </c>
      <c r="L3349" s="37">
        <f t="shared" si="384"/>
        <v>97.42</v>
      </c>
      <c r="M3349" s="37">
        <f t="shared" si="385"/>
        <v>96.61</v>
      </c>
      <c r="N3349" s="37">
        <f t="shared" si="386"/>
        <v>96.77</v>
      </c>
      <c r="O3349" s="38">
        <f t="shared" ca="1" si="387"/>
        <v>160823100</v>
      </c>
    </row>
    <row r="3350" spans="1:15" x14ac:dyDescent="0.4">
      <c r="A3350">
        <v>3335</v>
      </c>
      <c r="B3350" s="63">
        <v>40526</v>
      </c>
      <c r="C3350" s="37">
        <v>124.75</v>
      </c>
      <c r="D3350" s="37">
        <v>125.230003</v>
      </c>
      <c r="E3350" s="37">
        <v>124.290001</v>
      </c>
      <c r="F3350" s="37">
        <v>124.66999800000001</v>
      </c>
      <c r="G3350" s="38">
        <v>147249600</v>
      </c>
      <c r="H3350" s="37">
        <v>97.218636000000004</v>
      </c>
      <c r="I3350" s="41">
        <f t="shared" si="381"/>
        <v>0.77980779305057824</v>
      </c>
      <c r="J3350" s="41">
        <f t="shared" ca="1" si="382"/>
        <v>1</v>
      </c>
      <c r="K3350" s="37">
        <f t="shared" si="383"/>
        <v>97.28</v>
      </c>
      <c r="L3350" s="37">
        <f t="shared" si="384"/>
        <v>97.66</v>
      </c>
      <c r="M3350" s="37">
        <f t="shared" si="385"/>
        <v>96.92</v>
      </c>
      <c r="N3350" s="37">
        <f t="shared" si="386"/>
        <v>97.22</v>
      </c>
      <c r="O3350" s="38">
        <f t="shared" ca="1" si="387"/>
        <v>147249600</v>
      </c>
    </row>
    <row r="3351" spans="1:15" x14ac:dyDescent="0.4">
      <c r="A3351">
        <v>3336</v>
      </c>
      <c r="B3351" s="63">
        <v>40525</v>
      </c>
      <c r="C3351" s="37">
        <v>125.050003</v>
      </c>
      <c r="D3351" s="37">
        <v>125.199997</v>
      </c>
      <c r="E3351" s="37">
        <v>124.519997</v>
      </c>
      <c r="F3351" s="37">
        <v>124.55999799999999</v>
      </c>
      <c r="G3351" s="38">
        <v>133812700</v>
      </c>
      <c r="H3351" s="37">
        <v>97.132842999999994</v>
      </c>
      <c r="I3351" s="41">
        <f t="shared" si="381"/>
        <v>0.77980767950879382</v>
      </c>
      <c r="J3351" s="41">
        <f t="shared" ca="1" si="382"/>
        <v>1</v>
      </c>
      <c r="K3351" s="37">
        <f t="shared" si="383"/>
        <v>97.51</v>
      </c>
      <c r="L3351" s="37">
        <f t="shared" si="384"/>
        <v>97.63</v>
      </c>
      <c r="M3351" s="37">
        <f t="shared" si="385"/>
        <v>97.1</v>
      </c>
      <c r="N3351" s="37">
        <f t="shared" si="386"/>
        <v>97.13</v>
      </c>
      <c r="O3351" s="38">
        <f t="shared" ca="1" si="387"/>
        <v>133812700</v>
      </c>
    </row>
    <row r="3352" spans="1:15" x14ac:dyDescent="0.4">
      <c r="A3352">
        <v>3337</v>
      </c>
      <c r="B3352" s="63">
        <v>40522</v>
      </c>
      <c r="C3352" s="37">
        <v>124.139999</v>
      </c>
      <c r="D3352" s="37">
        <v>124.599998</v>
      </c>
      <c r="E3352" s="37">
        <v>123.730003</v>
      </c>
      <c r="F3352" s="37">
        <v>124.480003</v>
      </c>
      <c r="G3352" s="38">
        <v>117571700</v>
      </c>
      <c r="H3352" s="37">
        <v>97.070457000000005</v>
      </c>
      <c r="I3352" s="41">
        <f t="shared" si="381"/>
        <v>0.77980763705476464</v>
      </c>
      <c r="J3352" s="41">
        <f t="shared" ca="1" si="382"/>
        <v>1</v>
      </c>
      <c r="K3352" s="37">
        <f t="shared" si="383"/>
        <v>96.81</v>
      </c>
      <c r="L3352" s="37">
        <f t="shared" si="384"/>
        <v>97.16</v>
      </c>
      <c r="M3352" s="37">
        <f t="shared" si="385"/>
        <v>96.49</v>
      </c>
      <c r="N3352" s="37">
        <f t="shared" si="386"/>
        <v>97.07</v>
      </c>
      <c r="O3352" s="38">
        <f t="shared" ca="1" si="387"/>
        <v>117571700</v>
      </c>
    </row>
    <row r="3353" spans="1:15" x14ac:dyDescent="0.4">
      <c r="A3353">
        <v>3338</v>
      </c>
      <c r="B3353" s="63">
        <v>40521</v>
      </c>
      <c r="C3353" s="37">
        <v>123.970001</v>
      </c>
      <c r="D3353" s="37">
        <v>124.019997</v>
      </c>
      <c r="E3353" s="37">
        <v>123.150002</v>
      </c>
      <c r="F3353" s="37">
        <v>123.760002</v>
      </c>
      <c r="G3353" s="38">
        <v>123705100</v>
      </c>
      <c r="H3353" s="37">
        <v>96.509003000000007</v>
      </c>
      <c r="I3353" s="41">
        <f t="shared" si="381"/>
        <v>0.77980770394622334</v>
      </c>
      <c r="J3353" s="41">
        <f t="shared" ca="1" si="382"/>
        <v>1</v>
      </c>
      <c r="K3353" s="37">
        <f t="shared" si="383"/>
        <v>96.67</v>
      </c>
      <c r="L3353" s="37">
        <f t="shared" si="384"/>
        <v>96.71</v>
      </c>
      <c r="M3353" s="37">
        <f t="shared" si="385"/>
        <v>96.03</v>
      </c>
      <c r="N3353" s="37">
        <f t="shared" si="386"/>
        <v>96.51</v>
      </c>
      <c r="O3353" s="38">
        <f t="shared" ca="1" si="387"/>
        <v>123705100</v>
      </c>
    </row>
    <row r="3354" spans="1:15" x14ac:dyDescent="0.4">
      <c r="A3354">
        <v>3339</v>
      </c>
      <c r="B3354" s="63">
        <v>40520</v>
      </c>
      <c r="C3354" s="37">
        <v>122.980003</v>
      </c>
      <c r="D3354" s="37">
        <v>123.379997</v>
      </c>
      <c r="E3354" s="37">
        <v>122.410004</v>
      </c>
      <c r="F3354" s="37">
        <v>123.279999</v>
      </c>
      <c r="G3354" s="38">
        <v>138019200</v>
      </c>
      <c r="H3354" s="37">
        <v>96.134688999999995</v>
      </c>
      <c r="I3354" s="41">
        <f t="shared" si="381"/>
        <v>0.77980767180246324</v>
      </c>
      <c r="J3354" s="41">
        <f t="shared" ca="1" si="382"/>
        <v>1</v>
      </c>
      <c r="K3354" s="37">
        <f t="shared" si="383"/>
        <v>95.9</v>
      </c>
      <c r="L3354" s="37">
        <f t="shared" si="384"/>
        <v>96.21</v>
      </c>
      <c r="M3354" s="37">
        <f t="shared" si="385"/>
        <v>95.46</v>
      </c>
      <c r="N3354" s="37">
        <f t="shared" si="386"/>
        <v>96.13</v>
      </c>
      <c r="O3354" s="38">
        <f t="shared" ca="1" si="387"/>
        <v>138019200</v>
      </c>
    </row>
    <row r="3355" spans="1:15" x14ac:dyDescent="0.4">
      <c r="A3355">
        <v>3340</v>
      </c>
      <c r="B3355" s="63">
        <v>40519</v>
      </c>
      <c r="C3355" s="37">
        <v>123.94000200000001</v>
      </c>
      <c r="D3355" s="37">
        <v>124.010002</v>
      </c>
      <c r="E3355" s="37">
        <v>122.760002</v>
      </c>
      <c r="F3355" s="37">
        <v>122.83000199999999</v>
      </c>
      <c r="G3355" s="38">
        <v>206581000</v>
      </c>
      <c r="H3355" s="37">
        <v>95.783775000000006</v>
      </c>
      <c r="I3355" s="41">
        <f t="shared" si="381"/>
        <v>0.77980764829752269</v>
      </c>
      <c r="J3355" s="41">
        <f t="shared" ca="1" si="382"/>
        <v>1</v>
      </c>
      <c r="K3355" s="37">
        <f t="shared" si="383"/>
        <v>96.65</v>
      </c>
      <c r="L3355" s="37">
        <f t="shared" si="384"/>
        <v>96.7</v>
      </c>
      <c r="M3355" s="37">
        <f t="shared" si="385"/>
        <v>95.73</v>
      </c>
      <c r="N3355" s="37">
        <f t="shared" si="386"/>
        <v>95.78</v>
      </c>
      <c r="O3355" s="38">
        <f t="shared" ca="1" si="387"/>
        <v>206581000</v>
      </c>
    </row>
    <row r="3356" spans="1:15" x14ac:dyDescent="0.4">
      <c r="A3356">
        <v>3341</v>
      </c>
      <c r="B3356" s="63">
        <v>40518</v>
      </c>
      <c r="C3356" s="37">
        <v>122.629997</v>
      </c>
      <c r="D3356" s="37">
        <v>123.040001</v>
      </c>
      <c r="E3356" s="37">
        <v>122.5</v>
      </c>
      <c r="F3356" s="37">
        <v>122.760002</v>
      </c>
      <c r="G3356" s="38">
        <v>103050500</v>
      </c>
      <c r="H3356" s="37">
        <v>95.729195000000004</v>
      </c>
      <c r="I3356" s="41">
        <f t="shared" si="381"/>
        <v>0.77980770153457646</v>
      </c>
      <c r="J3356" s="41">
        <f t="shared" ca="1" si="382"/>
        <v>1</v>
      </c>
      <c r="K3356" s="37">
        <f t="shared" si="383"/>
        <v>95.63</v>
      </c>
      <c r="L3356" s="37">
        <f t="shared" si="384"/>
        <v>95.95</v>
      </c>
      <c r="M3356" s="37">
        <f t="shared" si="385"/>
        <v>95.53</v>
      </c>
      <c r="N3356" s="37">
        <f t="shared" si="386"/>
        <v>95.73</v>
      </c>
      <c r="O3356" s="38">
        <f t="shared" ca="1" si="387"/>
        <v>103050500</v>
      </c>
    </row>
    <row r="3357" spans="1:15" x14ac:dyDescent="0.4">
      <c r="A3357">
        <v>3342</v>
      </c>
      <c r="B3357" s="63">
        <v>40515</v>
      </c>
      <c r="C3357" s="37">
        <v>122.139999</v>
      </c>
      <c r="D3357" s="37">
        <v>123.029999</v>
      </c>
      <c r="E3357" s="37">
        <v>122.110001</v>
      </c>
      <c r="F3357" s="37">
        <v>122.889999</v>
      </c>
      <c r="G3357" s="38">
        <v>151288900</v>
      </c>
      <c r="H3357" s="37">
        <v>95.830551</v>
      </c>
      <c r="I3357" s="41">
        <f t="shared" si="381"/>
        <v>0.77980756595172562</v>
      </c>
      <c r="J3357" s="41">
        <f t="shared" ca="1" si="382"/>
        <v>1</v>
      </c>
      <c r="K3357" s="37">
        <f t="shared" si="383"/>
        <v>95.25</v>
      </c>
      <c r="L3357" s="37">
        <f t="shared" si="384"/>
        <v>95.94</v>
      </c>
      <c r="M3357" s="37">
        <f t="shared" si="385"/>
        <v>95.22</v>
      </c>
      <c r="N3357" s="37">
        <f t="shared" si="386"/>
        <v>95.83</v>
      </c>
      <c r="O3357" s="38">
        <f t="shared" ca="1" si="387"/>
        <v>151288900</v>
      </c>
    </row>
    <row r="3358" spans="1:15" x14ac:dyDescent="0.4">
      <c r="A3358">
        <v>3343</v>
      </c>
      <c r="B3358" s="63">
        <v>40514</v>
      </c>
      <c r="C3358" s="37">
        <v>121.199997</v>
      </c>
      <c r="D3358" s="37">
        <v>122.650002</v>
      </c>
      <c r="E3358" s="37">
        <v>121.129997</v>
      </c>
      <c r="F3358" s="37">
        <v>122.55999799999999</v>
      </c>
      <c r="G3358" s="38">
        <v>191213600</v>
      </c>
      <c r="H3358" s="37">
        <v>95.573204000000004</v>
      </c>
      <c r="I3358" s="41">
        <f t="shared" si="381"/>
        <v>0.77980748661565746</v>
      </c>
      <c r="J3358" s="41">
        <f t="shared" ca="1" si="382"/>
        <v>1</v>
      </c>
      <c r="K3358" s="37">
        <f t="shared" si="383"/>
        <v>94.51</v>
      </c>
      <c r="L3358" s="37">
        <f t="shared" si="384"/>
        <v>95.64</v>
      </c>
      <c r="M3358" s="37">
        <f t="shared" si="385"/>
        <v>94.46</v>
      </c>
      <c r="N3358" s="37">
        <f t="shared" si="386"/>
        <v>95.57</v>
      </c>
      <c r="O3358" s="38">
        <f t="shared" ca="1" si="387"/>
        <v>191213600</v>
      </c>
    </row>
    <row r="3359" spans="1:15" x14ac:dyDescent="0.4">
      <c r="A3359">
        <v>3344</v>
      </c>
      <c r="B3359" s="63">
        <v>40513</v>
      </c>
      <c r="C3359" s="37">
        <v>120.199997</v>
      </c>
      <c r="D3359" s="37">
        <v>121.239998</v>
      </c>
      <c r="E3359" s="37">
        <v>120.19000200000001</v>
      </c>
      <c r="F3359" s="37">
        <v>121.010002</v>
      </c>
      <c r="G3359" s="38">
        <v>221037200</v>
      </c>
      <c r="H3359" s="37">
        <v>94.364509999999996</v>
      </c>
      <c r="I3359" s="41">
        <f t="shared" si="381"/>
        <v>0.77980752367891037</v>
      </c>
      <c r="J3359" s="41">
        <f t="shared" ca="1" si="382"/>
        <v>1</v>
      </c>
      <c r="K3359" s="37">
        <f t="shared" si="383"/>
        <v>93.73</v>
      </c>
      <c r="L3359" s="37">
        <f t="shared" si="384"/>
        <v>94.54</v>
      </c>
      <c r="M3359" s="37">
        <f t="shared" si="385"/>
        <v>93.73</v>
      </c>
      <c r="N3359" s="37">
        <f t="shared" si="386"/>
        <v>94.36</v>
      </c>
      <c r="O3359" s="38">
        <f t="shared" ca="1" si="387"/>
        <v>221037200</v>
      </c>
    </row>
    <row r="3360" spans="1:15" x14ac:dyDescent="0.4">
      <c r="A3360">
        <v>3345</v>
      </c>
      <c r="B3360" s="63">
        <v>40512</v>
      </c>
      <c r="C3360" s="37">
        <v>117.980003</v>
      </c>
      <c r="D3360" s="37">
        <v>119.16999800000001</v>
      </c>
      <c r="E3360" s="37">
        <v>117.80999799999999</v>
      </c>
      <c r="F3360" s="37">
        <v>118.489998</v>
      </c>
      <c r="G3360" s="38">
        <v>233930700</v>
      </c>
      <c r="H3360" s="37">
        <v>92.399399000000003</v>
      </c>
      <c r="I3360" s="41">
        <f t="shared" si="381"/>
        <v>0.77980758342151379</v>
      </c>
      <c r="J3360" s="41">
        <f t="shared" ca="1" si="382"/>
        <v>1</v>
      </c>
      <c r="K3360" s="37">
        <f t="shared" si="383"/>
        <v>92</v>
      </c>
      <c r="L3360" s="37">
        <f t="shared" si="384"/>
        <v>92.93</v>
      </c>
      <c r="M3360" s="37">
        <f t="shared" si="385"/>
        <v>91.87</v>
      </c>
      <c r="N3360" s="37">
        <f t="shared" si="386"/>
        <v>92.4</v>
      </c>
      <c r="O3360" s="38">
        <f t="shared" ca="1" si="387"/>
        <v>233930700</v>
      </c>
    </row>
    <row r="3361" spans="1:15" x14ac:dyDescent="0.4">
      <c r="A3361">
        <v>3346</v>
      </c>
      <c r="B3361" s="63">
        <v>40511</v>
      </c>
      <c r="C3361" s="37">
        <v>118.5</v>
      </c>
      <c r="D3361" s="37">
        <v>119.480003</v>
      </c>
      <c r="E3361" s="37">
        <v>117.739998</v>
      </c>
      <c r="F3361" s="37">
        <v>119.160004</v>
      </c>
      <c r="G3361" s="38">
        <v>223642300</v>
      </c>
      <c r="H3361" s="37">
        <v>92.921867000000006</v>
      </c>
      <c r="I3361" s="41">
        <f t="shared" si="381"/>
        <v>0.7798075183011911</v>
      </c>
      <c r="J3361" s="41">
        <f t="shared" ca="1" si="382"/>
        <v>1</v>
      </c>
      <c r="K3361" s="37">
        <f t="shared" si="383"/>
        <v>92.41</v>
      </c>
      <c r="L3361" s="37">
        <f t="shared" si="384"/>
        <v>93.17</v>
      </c>
      <c r="M3361" s="37">
        <f t="shared" si="385"/>
        <v>91.81</v>
      </c>
      <c r="N3361" s="37">
        <f t="shared" si="386"/>
        <v>92.92</v>
      </c>
      <c r="O3361" s="38">
        <f t="shared" ca="1" si="387"/>
        <v>223642300</v>
      </c>
    </row>
    <row r="3362" spans="1:15" x14ac:dyDescent="0.4">
      <c r="A3362">
        <v>3347</v>
      </c>
      <c r="B3362" s="63">
        <v>40508</v>
      </c>
      <c r="C3362" s="37">
        <v>119.160004</v>
      </c>
      <c r="D3362" s="37">
        <v>119.80999799999999</v>
      </c>
      <c r="E3362" s="37">
        <v>118.800003</v>
      </c>
      <c r="F3362" s="37">
        <v>118.800003</v>
      </c>
      <c r="G3362" s="38">
        <v>76007800</v>
      </c>
      <c r="H3362" s="37">
        <v>92.641143999999997</v>
      </c>
      <c r="I3362" s="41">
        <f t="shared" si="381"/>
        <v>0.77980758973549857</v>
      </c>
      <c r="J3362" s="41">
        <f t="shared" ca="1" si="382"/>
        <v>1</v>
      </c>
      <c r="K3362" s="37">
        <f t="shared" si="383"/>
        <v>92.92</v>
      </c>
      <c r="L3362" s="37">
        <f t="shared" si="384"/>
        <v>93.43</v>
      </c>
      <c r="M3362" s="37">
        <f t="shared" si="385"/>
        <v>92.64</v>
      </c>
      <c r="N3362" s="37">
        <f t="shared" si="386"/>
        <v>92.64</v>
      </c>
      <c r="O3362" s="38">
        <f t="shared" ca="1" si="387"/>
        <v>76007800</v>
      </c>
    </row>
    <row r="3363" spans="1:15" x14ac:dyDescent="0.4">
      <c r="A3363">
        <v>3348</v>
      </c>
      <c r="B3363" s="63">
        <v>40506</v>
      </c>
      <c r="C3363" s="37">
        <v>119.199997</v>
      </c>
      <c r="D3363" s="37">
        <v>120.230003</v>
      </c>
      <c r="E3363" s="37">
        <v>119.18</v>
      </c>
      <c r="F3363" s="37">
        <v>120.199997</v>
      </c>
      <c r="G3363" s="38">
        <v>140046100</v>
      </c>
      <c r="H3363" s="37">
        <v>93.732879999999994</v>
      </c>
      <c r="I3363" s="41">
        <f t="shared" si="381"/>
        <v>0.77980767337290369</v>
      </c>
      <c r="J3363" s="41">
        <f t="shared" ca="1" si="382"/>
        <v>1</v>
      </c>
      <c r="K3363" s="37">
        <f t="shared" si="383"/>
        <v>92.95</v>
      </c>
      <c r="L3363" s="37">
        <f t="shared" si="384"/>
        <v>93.76</v>
      </c>
      <c r="M3363" s="37">
        <f t="shared" si="385"/>
        <v>92.94</v>
      </c>
      <c r="N3363" s="37">
        <f t="shared" si="386"/>
        <v>93.73</v>
      </c>
      <c r="O3363" s="38">
        <f t="shared" ca="1" si="387"/>
        <v>140046100</v>
      </c>
    </row>
    <row r="3364" spans="1:15" x14ac:dyDescent="0.4">
      <c r="A3364">
        <v>3349</v>
      </c>
      <c r="B3364" s="63">
        <v>40505</v>
      </c>
      <c r="C3364" s="37">
        <v>118.769997</v>
      </c>
      <c r="D3364" s="37">
        <v>119.019997</v>
      </c>
      <c r="E3364" s="37">
        <v>117.989998</v>
      </c>
      <c r="F3364" s="37">
        <v>118.449997</v>
      </c>
      <c r="G3364" s="38">
        <v>222309000</v>
      </c>
      <c r="H3364" s="37">
        <v>92.368195</v>
      </c>
      <c r="I3364" s="41">
        <f t="shared" si="381"/>
        <v>0.77980749125726023</v>
      </c>
      <c r="J3364" s="41">
        <f t="shared" ca="1" si="382"/>
        <v>1</v>
      </c>
      <c r="K3364" s="37">
        <f t="shared" si="383"/>
        <v>92.62</v>
      </c>
      <c r="L3364" s="37">
        <f t="shared" si="384"/>
        <v>92.81</v>
      </c>
      <c r="M3364" s="37">
        <f t="shared" si="385"/>
        <v>92.01</v>
      </c>
      <c r="N3364" s="37">
        <f t="shared" si="386"/>
        <v>92.37</v>
      </c>
      <c r="O3364" s="38">
        <f t="shared" ca="1" si="387"/>
        <v>222309000</v>
      </c>
    </row>
    <row r="3365" spans="1:15" x14ac:dyDescent="0.4">
      <c r="A3365">
        <v>3350</v>
      </c>
      <c r="B3365" s="63">
        <v>40504</v>
      </c>
      <c r="C3365" s="37">
        <v>119.69000200000001</v>
      </c>
      <c r="D3365" s="37">
        <v>120.239998</v>
      </c>
      <c r="E3365" s="37">
        <v>118.769997</v>
      </c>
      <c r="F3365" s="37">
        <v>120.19000200000001</v>
      </c>
      <c r="G3365" s="38">
        <v>181361000</v>
      </c>
      <c r="H3365" s="37">
        <v>93.725089999999994</v>
      </c>
      <c r="I3365" s="41">
        <f t="shared" si="381"/>
        <v>0.77980770813199574</v>
      </c>
      <c r="J3365" s="41">
        <f t="shared" ca="1" si="382"/>
        <v>1</v>
      </c>
      <c r="K3365" s="37">
        <f t="shared" si="383"/>
        <v>93.34</v>
      </c>
      <c r="L3365" s="37">
        <f t="shared" si="384"/>
        <v>93.76</v>
      </c>
      <c r="M3365" s="37">
        <f t="shared" si="385"/>
        <v>92.62</v>
      </c>
      <c r="N3365" s="37">
        <f t="shared" si="386"/>
        <v>93.73</v>
      </c>
      <c r="O3365" s="38">
        <f t="shared" ca="1" si="387"/>
        <v>181361000</v>
      </c>
    </row>
    <row r="3366" spans="1:15" x14ac:dyDescent="0.4">
      <c r="A3366">
        <v>3351</v>
      </c>
      <c r="B3366" s="63">
        <v>40501</v>
      </c>
      <c r="C3366" s="37">
        <v>119.900002</v>
      </c>
      <c r="D3366" s="37">
        <v>120.339996</v>
      </c>
      <c r="E3366" s="37">
        <v>119.25</v>
      </c>
      <c r="F3366" s="37">
        <v>120.290001</v>
      </c>
      <c r="G3366" s="38">
        <v>156852900</v>
      </c>
      <c r="H3366" s="37">
        <v>93.803047000000007</v>
      </c>
      <c r="I3366" s="41">
        <f t="shared" si="381"/>
        <v>0.77980751700218209</v>
      </c>
      <c r="J3366" s="41">
        <f t="shared" ca="1" si="382"/>
        <v>1</v>
      </c>
      <c r="K3366" s="37">
        <f t="shared" si="383"/>
        <v>93.5</v>
      </c>
      <c r="L3366" s="37">
        <f t="shared" si="384"/>
        <v>93.84</v>
      </c>
      <c r="M3366" s="37">
        <f t="shared" si="385"/>
        <v>92.99</v>
      </c>
      <c r="N3366" s="37">
        <f t="shared" si="386"/>
        <v>93.8</v>
      </c>
      <c r="O3366" s="38">
        <f t="shared" ca="1" si="387"/>
        <v>156852900</v>
      </c>
    </row>
    <row r="3367" spans="1:15" x14ac:dyDescent="0.4">
      <c r="A3367">
        <v>3352</v>
      </c>
      <c r="B3367" s="63">
        <v>40500</v>
      </c>
      <c r="C3367" s="37">
        <v>119.360001</v>
      </c>
      <c r="D3367" s="37">
        <v>120.389999</v>
      </c>
      <c r="E3367" s="37">
        <v>119.349998</v>
      </c>
      <c r="F3367" s="37">
        <v>119.959999</v>
      </c>
      <c r="G3367" s="38">
        <v>197723700</v>
      </c>
      <c r="H3367" s="37">
        <v>93.545708000000005</v>
      </c>
      <c r="I3367" s="41">
        <f t="shared" si="381"/>
        <v>0.77980750900139639</v>
      </c>
      <c r="J3367" s="41">
        <f t="shared" ca="1" si="382"/>
        <v>1</v>
      </c>
      <c r="K3367" s="37">
        <f t="shared" si="383"/>
        <v>93.08</v>
      </c>
      <c r="L3367" s="37">
        <f t="shared" si="384"/>
        <v>93.88</v>
      </c>
      <c r="M3367" s="37">
        <f t="shared" si="385"/>
        <v>93.07</v>
      </c>
      <c r="N3367" s="37">
        <f t="shared" si="386"/>
        <v>93.55</v>
      </c>
      <c r="O3367" s="38">
        <f t="shared" ca="1" si="387"/>
        <v>197723700</v>
      </c>
    </row>
    <row r="3368" spans="1:15" x14ac:dyDescent="0.4">
      <c r="A3368">
        <v>3353</v>
      </c>
      <c r="B3368" s="63">
        <v>40499</v>
      </c>
      <c r="C3368" s="37">
        <v>118.209999</v>
      </c>
      <c r="D3368" s="37">
        <v>118.709999</v>
      </c>
      <c r="E3368" s="37">
        <v>117.860001</v>
      </c>
      <c r="F3368" s="37">
        <v>118.220001</v>
      </c>
      <c r="G3368" s="38">
        <v>172308900</v>
      </c>
      <c r="H3368" s="37">
        <v>92.188866000000004</v>
      </c>
      <c r="I3368" s="41">
        <f t="shared" si="381"/>
        <v>0.77980769091686952</v>
      </c>
      <c r="J3368" s="41">
        <f t="shared" ca="1" si="382"/>
        <v>1</v>
      </c>
      <c r="K3368" s="37">
        <f t="shared" si="383"/>
        <v>92.18</v>
      </c>
      <c r="L3368" s="37">
        <f t="shared" si="384"/>
        <v>92.57</v>
      </c>
      <c r="M3368" s="37">
        <f t="shared" si="385"/>
        <v>91.91</v>
      </c>
      <c r="N3368" s="37">
        <f t="shared" si="386"/>
        <v>92.19</v>
      </c>
      <c r="O3368" s="38">
        <f t="shared" ca="1" si="387"/>
        <v>172308900</v>
      </c>
    </row>
    <row r="3369" spans="1:15" x14ac:dyDescent="0.4">
      <c r="A3369">
        <v>3354</v>
      </c>
      <c r="B3369" s="63">
        <v>40498</v>
      </c>
      <c r="C3369" s="37">
        <v>119.290001</v>
      </c>
      <c r="D3369" s="37">
        <v>119.489998</v>
      </c>
      <c r="E3369" s="37">
        <v>117.589996</v>
      </c>
      <c r="F3369" s="37">
        <v>118.160004</v>
      </c>
      <c r="G3369" s="38">
        <v>299566200</v>
      </c>
      <c r="H3369" s="37">
        <v>92.142066999999997</v>
      </c>
      <c r="I3369" s="41">
        <f t="shared" si="381"/>
        <v>0.77980758192933031</v>
      </c>
      <c r="J3369" s="41">
        <f t="shared" ca="1" si="382"/>
        <v>1</v>
      </c>
      <c r="K3369" s="37">
        <f t="shared" si="383"/>
        <v>93.02</v>
      </c>
      <c r="L3369" s="37">
        <f t="shared" si="384"/>
        <v>93.18</v>
      </c>
      <c r="M3369" s="37">
        <f t="shared" si="385"/>
        <v>91.7</v>
      </c>
      <c r="N3369" s="37">
        <f t="shared" si="386"/>
        <v>92.14</v>
      </c>
      <c r="O3369" s="38">
        <f t="shared" ca="1" si="387"/>
        <v>299566200</v>
      </c>
    </row>
    <row r="3370" spans="1:15" x14ac:dyDescent="0.4">
      <c r="A3370">
        <v>3355</v>
      </c>
      <c r="B3370" s="63">
        <v>40497</v>
      </c>
      <c r="C3370" s="37">
        <v>120.58000199999999</v>
      </c>
      <c r="D3370" s="37">
        <v>121.050003</v>
      </c>
      <c r="E3370" s="37">
        <v>119.980003</v>
      </c>
      <c r="F3370" s="37">
        <v>120.029999</v>
      </c>
      <c r="G3370" s="38">
        <v>163940800</v>
      </c>
      <c r="H3370" s="37">
        <v>93.600318999999999</v>
      </c>
      <c r="I3370" s="41">
        <f t="shared" si="381"/>
        <v>0.77980771290350503</v>
      </c>
      <c r="J3370" s="41">
        <f t="shared" ca="1" si="382"/>
        <v>1</v>
      </c>
      <c r="K3370" s="37">
        <f t="shared" si="383"/>
        <v>94.03</v>
      </c>
      <c r="L3370" s="37">
        <f t="shared" si="384"/>
        <v>94.4</v>
      </c>
      <c r="M3370" s="37">
        <f t="shared" si="385"/>
        <v>93.56</v>
      </c>
      <c r="N3370" s="37">
        <f t="shared" si="386"/>
        <v>93.6</v>
      </c>
      <c r="O3370" s="38">
        <f t="shared" ca="1" si="387"/>
        <v>163940800</v>
      </c>
    </row>
    <row r="3371" spans="1:15" x14ac:dyDescent="0.4">
      <c r="A3371">
        <v>3356</v>
      </c>
      <c r="B3371" s="63">
        <v>40494</v>
      </c>
      <c r="C3371" s="37">
        <v>120.82</v>
      </c>
      <c r="D3371" s="37">
        <v>121.349998</v>
      </c>
      <c r="E3371" s="37">
        <v>119.650002</v>
      </c>
      <c r="F3371" s="37">
        <v>120.199997</v>
      </c>
      <c r="G3371" s="38">
        <v>239068800</v>
      </c>
      <c r="H3371" s="37">
        <v>93.732879999999994</v>
      </c>
      <c r="I3371" s="41">
        <f t="shared" si="381"/>
        <v>0.77980767337290369</v>
      </c>
      <c r="J3371" s="41">
        <f t="shared" ca="1" si="382"/>
        <v>1</v>
      </c>
      <c r="K3371" s="37">
        <f t="shared" si="383"/>
        <v>94.22</v>
      </c>
      <c r="L3371" s="37">
        <f t="shared" si="384"/>
        <v>94.63</v>
      </c>
      <c r="M3371" s="37">
        <f t="shared" si="385"/>
        <v>93.3</v>
      </c>
      <c r="N3371" s="37">
        <f t="shared" si="386"/>
        <v>93.73</v>
      </c>
      <c r="O3371" s="38">
        <f t="shared" ca="1" si="387"/>
        <v>239068800</v>
      </c>
    </row>
    <row r="3372" spans="1:15" x14ac:dyDescent="0.4">
      <c r="A3372">
        <v>3357</v>
      </c>
      <c r="B3372" s="63">
        <v>40493</v>
      </c>
      <c r="C3372" s="37">
        <v>121.050003</v>
      </c>
      <c r="D3372" s="37">
        <v>121.82</v>
      </c>
      <c r="E3372" s="37">
        <v>120.68</v>
      </c>
      <c r="F3372" s="37">
        <v>121.639999</v>
      </c>
      <c r="G3372" s="38">
        <v>158017600</v>
      </c>
      <c r="H3372" s="37">
        <v>94.855796999999995</v>
      </c>
      <c r="I3372" s="41">
        <f t="shared" si="381"/>
        <v>0.77980761081722794</v>
      </c>
      <c r="J3372" s="41">
        <f t="shared" ca="1" si="382"/>
        <v>1</v>
      </c>
      <c r="K3372" s="37">
        <f t="shared" si="383"/>
        <v>94.4</v>
      </c>
      <c r="L3372" s="37">
        <f t="shared" si="384"/>
        <v>95</v>
      </c>
      <c r="M3372" s="37">
        <f t="shared" si="385"/>
        <v>94.11</v>
      </c>
      <c r="N3372" s="37">
        <f t="shared" si="386"/>
        <v>94.86</v>
      </c>
      <c r="O3372" s="38">
        <f t="shared" ca="1" si="387"/>
        <v>158017600</v>
      </c>
    </row>
    <row r="3373" spans="1:15" x14ac:dyDescent="0.4">
      <c r="A3373">
        <v>3358</v>
      </c>
      <c r="B3373" s="63">
        <v>40492</v>
      </c>
      <c r="C3373" s="37">
        <v>121.58000199999999</v>
      </c>
      <c r="D3373" s="37">
        <v>122.160004</v>
      </c>
      <c r="E3373" s="37">
        <v>120.660004</v>
      </c>
      <c r="F3373" s="37">
        <v>122.099998</v>
      </c>
      <c r="G3373" s="38">
        <v>221387400</v>
      </c>
      <c r="H3373" s="37">
        <v>95.214530999999994</v>
      </c>
      <c r="I3373" s="41">
        <f t="shared" si="381"/>
        <v>0.77980780147105322</v>
      </c>
      <c r="J3373" s="41">
        <f t="shared" ca="1" si="382"/>
        <v>1</v>
      </c>
      <c r="K3373" s="37">
        <f t="shared" si="383"/>
        <v>94.81</v>
      </c>
      <c r="L3373" s="37">
        <f t="shared" si="384"/>
        <v>95.26</v>
      </c>
      <c r="M3373" s="37">
        <f t="shared" si="385"/>
        <v>94.09</v>
      </c>
      <c r="N3373" s="37">
        <f t="shared" si="386"/>
        <v>95.21</v>
      </c>
      <c r="O3373" s="38">
        <f t="shared" ca="1" si="387"/>
        <v>221387400</v>
      </c>
    </row>
    <row r="3374" spans="1:15" x14ac:dyDescent="0.4">
      <c r="A3374">
        <v>3359</v>
      </c>
      <c r="B3374" s="63">
        <v>40491</v>
      </c>
      <c r="C3374" s="37">
        <v>122.82</v>
      </c>
      <c r="D3374" s="37">
        <v>122.949997</v>
      </c>
      <c r="E3374" s="37">
        <v>121.120003</v>
      </c>
      <c r="F3374" s="37">
        <v>121.610001</v>
      </c>
      <c r="G3374" s="38">
        <v>186621600</v>
      </c>
      <c r="H3374" s="37">
        <v>94.832390000000004</v>
      </c>
      <c r="I3374" s="41">
        <f t="shared" si="381"/>
        <v>0.77980749297091123</v>
      </c>
      <c r="J3374" s="41">
        <f t="shared" ca="1" si="382"/>
        <v>1</v>
      </c>
      <c r="K3374" s="37">
        <f t="shared" si="383"/>
        <v>95.78</v>
      </c>
      <c r="L3374" s="37">
        <f t="shared" si="384"/>
        <v>95.88</v>
      </c>
      <c r="M3374" s="37">
        <f t="shared" si="385"/>
        <v>94.45</v>
      </c>
      <c r="N3374" s="37">
        <f t="shared" si="386"/>
        <v>94.83</v>
      </c>
      <c r="O3374" s="38">
        <f t="shared" ca="1" si="387"/>
        <v>186621600</v>
      </c>
    </row>
    <row r="3375" spans="1:15" x14ac:dyDescent="0.4">
      <c r="A3375">
        <v>3360</v>
      </c>
      <c r="B3375" s="63">
        <v>40490</v>
      </c>
      <c r="C3375" s="37">
        <v>122.339996</v>
      </c>
      <c r="D3375" s="37">
        <v>122.69000200000001</v>
      </c>
      <c r="E3375" s="37">
        <v>121.94000200000001</v>
      </c>
      <c r="F3375" s="37">
        <v>122.489998</v>
      </c>
      <c r="G3375" s="38">
        <v>156107100</v>
      </c>
      <c r="H3375" s="37">
        <v>95.518669000000003</v>
      </c>
      <c r="I3375" s="41">
        <f t="shared" si="381"/>
        <v>0.77980790725459892</v>
      </c>
      <c r="J3375" s="41">
        <f t="shared" ca="1" si="382"/>
        <v>1</v>
      </c>
      <c r="K3375" s="37">
        <f t="shared" si="383"/>
        <v>95.4</v>
      </c>
      <c r="L3375" s="37">
        <f t="shared" si="384"/>
        <v>95.67</v>
      </c>
      <c r="M3375" s="37">
        <f t="shared" si="385"/>
        <v>95.09</v>
      </c>
      <c r="N3375" s="37">
        <f t="shared" si="386"/>
        <v>95.52</v>
      </c>
      <c r="O3375" s="38">
        <f t="shared" ca="1" si="387"/>
        <v>156107100</v>
      </c>
    </row>
    <row r="3376" spans="1:15" x14ac:dyDescent="0.4">
      <c r="A3376">
        <v>3361</v>
      </c>
      <c r="B3376" s="63">
        <v>40487</v>
      </c>
      <c r="C3376" s="37">
        <v>122.339996</v>
      </c>
      <c r="D3376" s="37">
        <v>122.91999800000001</v>
      </c>
      <c r="E3376" s="37">
        <v>122.18</v>
      </c>
      <c r="F3376" s="37">
        <v>122.720001</v>
      </c>
      <c r="G3376" s="38">
        <v>180654100</v>
      </c>
      <c r="H3376" s="37">
        <v>95.697982999999994</v>
      </c>
      <c r="I3376" s="41">
        <f t="shared" si="381"/>
        <v>0.77980754742660074</v>
      </c>
      <c r="J3376" s="41">
        <f t="shared" ca="1" si="382"/>
        <v>1</v>
      </c>
      <c r="K3376" s="37">
        <f t="shared" si="383"/>
        <v>95.4</v>
      </c>
      <c r="L3376" s="37">
        <f t="shared" si="384"/>
        <v>95.85</v>
      </c>
      <c r="M3376" s="37">
        <f t="shared" si="385"/>
        <v>95.28</v>
      </c>
      <c r="N3376" s="37">
        <f t="shared" si="386"/>
        <v>95.7</v>
      </c>
      <c r="O3376" s="38">
        <f t="shared" ca="1" si="387"/>
        <v>180654100</v>
      </c>
    </row>
    <row r="3377" spans="1:15" x14ac:dyDescent="0.4">
      <c r="A3377">
        <v>3362</v>
      </c>
      <c r="B3377" s="63">
        <v>40486</v>
      </c>
      <c r="C3377" s="37">
        <v>121.279999</v>
      </c>
      <c r="D3377" s="37">
        <v>122.32</v>
      </c>
      <c r="E3377" s="37">
        <v>119.970001</v>
      </c>
      <c r="F3377" s="37">
        <v>122.260002</v>
      </c>
      <c r="G3377" s="38">
        <v>215039400</v>
      </c>
      <c r="H3377" s="37">
        <v>95.339286999999999</v>
      </c>
      <c r="I3377" s="41">
        <f t="shared" si="381"/>
        <v>0.77980766759679909</v>
      </c>
      <c r="J3377" s="41">
        <f t="shared" ca="1" si="382"/>
        <v>1</v>
      </c>
      <c r="K3377" s="37">
        <f t="shared" si="383"/>
        <v>94.58</v>
      </c>
      <c r="L3377" s="37">
        <f t="shared" si="384"/>
        <v>95.39</v>
      </c>
      <c r="M3377" s="37">
        <f t="shared" si="385"/>
        <v>93.55</v>
      </c>
      <c r="N3377" s="37">
        <f t="shared" si="386"/>
        <v>95.34</v>
      </c>
      <c r="O3377" s="38">
        <f t="shared" ca="1" si="387"/>
        <v>215039400</v>
      </c>
    </row>
    <row r="3378" spans="1:15" x14ac:dyDescent="0.4">
      <c r="A3378">
        <v>3363</v>
      </c>
      <c r="B3378" s="63">
        <v>40485</v>
      </c>
      <c r="C3378" s="37">
        <v>119.68</v>
      </c>
      <c r="D3378" s="37">
        <v>120.019997</v>
      </c>
      <c r="E3378" s="37">
        <v>118.449997</v>
      </c>
      <c r="F3378" s="37">
        <v>119.949997</v>
      </c>
      <c r="G3378" s="38">
        <v>226702800</v>
      </c>
      <c r="H3378" s="37">
        <v>93.537925999999999</v>
      </c>
      <c r="I3378" s="41">
        <f t="shared" si="381"/>
        <v>0.77980765601853252</v>
      </c>
      <c r="J3378" s="41">
        <f t="shared" ca="1" si="382"/>
        <v>1</v>
      </c>
      <c r="K3378" s="37">
        <f t="shared" si="383"/>
        <v>93.33</v>
      </c>
      <c r="L3378" s="37">
        <f t="shared" si="384"/>
        <v>93.59</v>
      </c>
      <c r="M3378" s="37">
        <f t="shared" si="385"/>
        <v>92.37</v>
      </c>
      <c r="N3378" s="37">
        <f t="shared" si="386"/>
        <v>93.54</v>
      </c>
      <c r="O3378" s="38">
        <f t="shared" ca="1" si="387"/>
        <v>226702800</v>
      </c>
    </row>
    <row r="3379" spans="1:15" x14ac:dyDescent="0.4">
      <c r="A3379">
        <v>3364</v>
      </c>
      <c r="B3379" s="63">
        <v>40484</v>
      </c>
      <c r="C3379" s="37">
        <v>119.41999800000001</v>
      </c>
      <c r="D3379" s="37">
        <v>119.75</v>
      </c>
      <c r="E3379" s="37">
        <v>119.099998</v>
      </c>
      <c r="F3379" s="37">
        <v>119.470001</v>
      </c>
      <c r="G3379" s="38">
        <v>158345900</v>
      </c>
      <c r="H3379" s="37">
        <v>93.163619999999995</v>
      </c>
      <c r="I3379" s="41">
        <f t="shared" si="381"/>
        <v>0.77980764392895585</v>
      </c>
      <c r="J3379" s="41">
        <f t="shared" ca="1" si="382"/>
        <v>1</v>
      </c>
      <c r="K3379" s="37">
        <f t="shared" si="383"/>
        <v>93.12</v>
      </c>
      <c r="L3379" s="37">
        <f t="shared" si="384"/>
        <v>93.38</v>
      </c>
      <c r="M3379" s="37">
        <f t="shared" si="385"/>
        <v>92.88</v>
      </c>
      <c r="N3379" s="37">
        <f t="shared" si="386"/>
        <v>93.16</v>
      </c>
      <c r="O3379" s="38">
        <f t="shared" ca="1" si="387"/>
        <v>158345900</v>
      </c>
    </row>
    <row r="3380" spans="1:15" x14ac:dyDescent="0.4">
      <c r="A3380">
        <v>3365</v>
      </c>
      <c r="B3380" s="63">
        <v>40483</v>
      </c>
      <c r="C3380" s="37">
        <v>119.07</v>
      </c>
      <c r="D3380" s="37">
        <v>119.75</v>
      </c>
      <c r="E3380" s="37">
        <v>117.849998</v>
      </c>
      <c r="F3380" s="37">
        <v>118.529999</v>
      </c>
      <c r="G3380" s="38">
        <v>174074800</v>
      </c>
      <c r="H3380" s="37">
        <v>92.430610999999999</v>
      </c>
      <c r="I3380" s="41">
        <f t="shared" si="381"/>
        <v>0.77980774301702305</v>
      </c>
      <c r="J3380" s="41">
        <f t="shared" ca="1" si="382"/>
        <v>1</v>
      </c>
      <c r="K3380" s="37">
        <f t="shared" si="383"/>
        <v>92.85</v>
      </c>
      <c r="L3380" s="37">
        <f t="shared" si="384"/>
        <v>93.38</v>
      </c>
      <c r="M3380" s="37">
        <f t="shared" si="385"/>
        <v>91.9</v>
      </c>
      <c r="N3380" s="37">
        <f t="shared" si="386"/>
        <v>92.43</v>
      </c>
      <c r="O3380" s="38">
        <f t="shared" ca="1" si="387"/>
        <v>174074800</v>
      </c>
    </row>
    <row r="3381" spans="1:15" x14ac:dyDescent="0.4">
      <c r="A3381">
        <v>3366</v>
      </c>
      <c r="B3381" s="63">
        <v>40480</v>
      </c>
      <c r="C3381" s="37">
        <v>118.279999</v>
      </c>
      <c r="D3381" s="37">
        <v>118.720001</v>
      </c>
      <c r="E3381" s="37">
        <v>118.07</v>
      </c>
      <c r="F3381" s="37">
        <v>118.489998</v>
      </c>
      <c r="G3381" s="38">
        <v>144305500</v>
      </c>
      <c r="H3381" s="37">
        <v>92.399399000000003</v>
      </c>
      <c r="I3381" s="41">
        <f t="shared" si="381"/>
        <v>0.77980758342151379</v>
      </c>
      <c r="J3381" s="41">
        <f t="shared" ca="1" si="382"/>
        <v>1</v>
      </c>
      <c r="K3381" s="37">
        <f t="shared" si="383"/>
        <v>92.24</v>
      </c>
      <c r="L3381" s="37">
        <f t="shared" si="384"/>
        <v>92.58</v>
      </c>
      <c r="M3381" s="37">
        <f t="shared" si="385"/>
        <v>92.07</v>
      </c>
      <c r="N3381" s="37">
        <f t="shared" si="386"/>
        <v>92.4</v>
      </c>
      <c r="O3381" s="38">
        <f t="shared" ca="1" si="387"/>
        <v>144305500</v>
      </c>
    </row>
    <row r="3382" spans="1:15" x14ac:dyDescent="0.4">
      <c r="A3382">
        <v>3367</v>
      </c>
      <c r="B3382" s="63">
        <v>40479</v>
      </c>
      <c r="C3382" s="37">
        <v>119.05999799999999</v>
      </c>
      <c r="D3382" s="37">
        <v>119.110001</v>
      </c>
      <c r="E3382" s="37">
        <v>117.83000199999999</v>
      </c>
      <c r="F3382" s="37">
        <v>118.400002</v>
      </c>
      <c r="G3382" s="38">
        <v>168576000</v>
      </c>
      <c r="H3382" s="37">
        <v>92.329230999999993</v>
      </c>
      <c r="I3382" s="41">
        <f t="shared" si="381"/>
        <v>0.77980768108432963</v>
      </c>
      <c r="J3382" s="41">
        <f t="shared" ca="1" si="382"/>
        <v>1</v>
      </c>
      <c r="K3382" s="37">
        <f t="shared" si="383"/>
        <v>92.84</v>
      </c>
      <c r="L3382" s="37">
        <f t="shared" si="384"/>
        <v>92.88</v>
      </c>
      <c r="M3382" s="37">
        <f t="shared" si="385"/>
        <v>91.88</v>
      </c>
      <c r="N3382" s="37">
        <f t="shared" si="386"/>
        <v>92.33</v>
      </c>
      <c r="O3382" s="38">
        <f t="shared" ca="1" si="387"/>
        <v>168576000</v>
      </c>
    </row>
    <row r="3383" spans="1:15" x14ac:dyDescent="0.4">
      <c r="A3383">
        <v>3368</v>
      </c>
      <c r="B3383" s="63">
        <v>40478</v>
      </c>
      <c r="C3383" s="37">
        <v>117.889999</v>
      </c>
      <c r="D3383" s="37">
        <v>118.510002</v>
      </c>
      <c r="E3383" s="37">
        <v>117.260002</v>
      </c>
      <c r="F3383" s="37">
        <v>118.379997</v>
      </c>
      <c r="G3383" s="38">
        <v>190024000</v>
      </c>
      <c r="H3383" s="37">
        <v>92.313621999999995</v>
      </c>
      <c r="I3383" s="41">
        <f t="shared" si="381"/>
        <v>0.77980760550281136</v>
      </c>
      <c r="J3383" s="41">
        <f t="shared" ca="1" si="382"/>
        <v>1</v>
      </c>
      <c r="K3383" s="37">
        <f t="shared" si="383"/>
        <v>91.93</v>
      </c>
      <c r="L3383" s="37">
        <f t="shared" si="384"/>
        <v>92.42</v>
      </c>
      <c r="M3383" s="37">
        <f t="shared" si="385"/>
        <v>91.44</v>
      </c>
      <c r="N3383" s="37">
        <f t="shared" si="386"/>
        <v>92.31</v>
      </c>
      <c r="O3383" s="38">
        <f t="shared" ca="1" si="387"/>
        <v>190024000</v>
      </c>
    </row>
    <row r="3384" spans="1:15" x14ac:dyDescent="0.4">
      <c r="A3384">
        <v>3369</v>
      </c>
      <c r="B3384" s="63">
        <v>40477</v>
      </c>
      <c r="C3384" s="37">
        <v>118.099998</v>
      </c>
      <c r="D3384" s="37">
        <v>118.839996</v>
      </c>
      <c r="E3384" s="37">
        <v>117.870003</v>
      </c>
      <c r="F3384" s="37">
        <v>118.720001</v>
      </c>
      <c r="G3384" s="38">
        <v>158982900</v>
      </c>
      <c r="H3384" s="37">
        <v>92.578750999999997</v>
      </c>
      <c r="I3384" s="41">
        <f t="shared" si="381"/>
        <v>0.779807532178171</v>
      </c>
      <c r="J3384" s="41">
        <f t="shared" ca="1" si="382"/>
        <v>1</v>
      </c>
      <c r="K3384" s="37">
        <f t="shared" si="383"/>
        <v>92.1</v>
      </c>
      <c r="L3384" s="37">
        <f t="shared" si="384"/>
        <v>92.67</v>
      </c>
      <c r="M3384" s="37">
        <f t="shared" si="385"/>
        <v>91.92</v>
      </c>
      <c r="N3384" s="37">
        <f t="shared" si="386"/>
        <v>92.58</v>
      </c>
      <c r="O3384" s="38">
        <f t="shared" ca="1" si="387"/>
        <v>158982900</v>
      </c>
    </row>
    <row r="3385" spans="1:15" x14ac:dyDescent="0.4">
      <c r="A3385">
        <v>3370</v>
      </c>
      <c r="B3385" s="63">
        <v>40476</v>
      </c>
      <c r="C3385" s="37">
        <v>119.139999</v>
      </c>
      <c r="D3385" s="37">
        <v>119.760002</v>
      </c>
      <c r="E3385" s="37">
        <v>118.610001</v>
      </c>
      <c r="F3385" s="37">
        <v>118.699997</v>
      </c>
      <c r="G3385" s="38">
        <v>151145700</v>
      </c>
      <c r="H3385" s="37">
        <v>92.563156000000006</v>
      </c>
      <c r="I3385" s="41">
        <f t="shared" si="381"/>
        <v>0.77980756815014918</v>
      </c>
      <c r="J3385" s="41">
        <f t="shared" ca="1" si="382"/>
        <v>1</v>
      </c>
      <c r="K3385" s="37">
        <f t="shared" si="383"/>
        <v>92.91</v>
      </c>
      <c r="L3385" s="37">
        <f t="shared" si="384"/>
        <v>93.39</v>
      </c>
      <c r="M3385" s="37">
        <f t="shared" si="385"/>
        <v>92.49</v>
      </c>
      <c r="N3385" s="37">
        <f t="shared" si="386"/>
        <v>92.56</v>
      </c>
      <c r="O3385" s="38">
        <f t="shared" ca="1" si="387"/>
        <v>151145700</v>
      </c>
    </row>
    <row r="3386" spans="1:15" x14ac:dyDescent="0.4">
      <c r="A3386">
        <v>3371</v>
      </c>
      <c r="B3386" s="63">
        <v>40473</v>
      </c>
      <c r="C3386" s="37">
        <v>118.30999799999999</v>
      </c>
      <c r="D3386" s="37">
        <v>118.529999</v>
      </c>
      <c r="E3386" s="37">
        <v>118</v>
      </c>
      <c r="F3386" s="37">
        <v>118.349998</v>
      </c>
      <c r="G3386" s="38">
        <v>108212400</v>
      </c>
      <c r="H3386" s="37">
        <v>92.290253000000007</v>
      </c>
      <c r="I3386" s="41">
        <f t="shared" si="381"/>
        <v>0.77980781207955752</v>
      </c>
      <c r="J3386" s="41">
        <f t="shared" ca="1" si="382"/>
        <v>1</v>
      </c>
      <c r="K3386" s="37">
        <f t="shared" si="383"/>
        <v>92.26</v>
      </c>
      <c r="L3386" s="37">
        <f t="shared" si="384"/>
        <v>92.43</v>
      </c>
      <c r="M3386" s="37">
        <f t="shared" si="385"/>
        <v>92.02</v>
      </c>
      <c r="N3386" s="37">
        <f t="shared" si="386"/>
        <v>92.29</v>
      </c>
      <c r="O3386" s="38">
        <f t="shared" ca="1" si="387"/>
        <v>108212400</v>
      </c>
    </row>
    <row r="3387" spans="1:15" x14ac:dyDescent="0.4">
      <c r="A3387">
        <v>3372</v>
      </c>
      <c r="B3387" s="63">
        <v>40472</v>
      </c>
      <c r="C3387" s="37">
        <v>118.400002</v>
      </c>
      <c r="D3387" s="37">
        <v>119.089996</v>
      </c>
      <c r="E3387" s="37">
        <v>117.209999</v>
      </c>
      <c r="F3387" s="37">
        <v>118.129997</v>
      </c>
      <c r="G3387" s="38">
        <v>221585500</v>
      </c>
      <c r="H3387" s="37">
        <v>92.118674999999996</v>
      </c>
      <c r="I3387" s="41">
        <f t="shared" si="381"/>
        <v>0.77980764699418381</v>
      </c>
      <c r="J3387" s="41">
        <f t="shared" ca="1" si="382"/>
        <v>1</v>
      </c>
      <c r="K3387" s="37">
        <f t="shared" si="383"/>
        <v>92.33</v>
      </c>
      <c r="L3387" s="37">
        <f t="shared" si="384"/>
        <v>92.87</v>
      </c>
      <c r="M3387" s="37">
        <f t="shared" si="385"/>
        <v>91.4</v>
      </c>
      <c r="N3387" s="37">
        <f t="shared" si="386"/>
        <v>92.12</v>
      </c>
      <c r="O3387" s="38">
        <f t="shared" ca="1" si="387"/>
        <v>221585500</v>
      </c>
    </row>
    <row r="3388" spans="1:15" x14ac:dyDescent="0.4">
      <c r="A3388">
        <v>3373</v>
      </c>
      <c r="B3388" s="63">
        <v>40471</v>
      </c>
      <c r="C3388" s="37">
        <v>116.94000200000001</v>
      </c>
      <c r="D3388" s="37">
        <v>118.44000200000001</v>
      </c>
      <c r="E3388" s="37">
        <v>116.870003</v>
      </c>
      <c r="F3388" s="37">
        <v>117.870003</v>
      </c>
      <c r="G3388" s="38">
        <v>200051800</v>
      </c>
      <c r="H3388" s="37">
        <v>91.915947000000003</v>
      </c>
      <c r="I3388" s="41">
        <f t="shared" si="381"/>
        <v>0.77980779384556398</v>
      </c>
      <c r="J3388" s="41">
        <f t="shared" ca="1" si="382"/>
        <v>1</v>
      </c>
      <c r="K3388" s="37">
        <f t="shared" si="383"/>
        <v>91.19</v>
      </c>
      <c r="L3388" s="37">
        <f t="shared" si="384"/>
        <v>92.36</v>
      </c>
      <c r="M3388" s="37">
        <f t="shared" si="385"/>
        <v>91.14</v>
      </c>
      <c r="N3388" s="37">
        <f t="shared" si="386"/>
        <v>91.92</v>
      </c>
      <c r="O3388" s="38">
        <f t="shared" ca="1" si="387"/>
        <v>200051800</v>
      </c>
    </row>
    <row r="3389" spans="1:15" x14ac:dyDescent="0.4">
      <c r="A3389">
        <v>3374</v>
      </c>
      <c r="B3389" s="63">
        <v>40470</v>
      </c>
      <c r="C3389" s="37">
        <v>117.19000200000001</v>
      </c>
      <c r="D3389" s="37">
        <v>117.849998</v>
      </c>
      <c r="E3389" s="37">
        <v>116.019997</v>
      </c>
      <c r="F3389" s="37">
        <v>116.730003</v>
      </c>
      <c r="G3389" s="38">
        <v>280604700</v>
      </c>
      <c r="H3389" s="37">
        <v>91.026978</v>
      </c>
      <c r="I3389" s="41">
        <f t="shared" si="381"/>
        <v>0.77980789566158071</v>
      </c>
      <c r="J3389" s="41">
        <f t="shared" ca="1" si="382"/>
        <v>1</v>
      </c>
      <c r="K3389" s="37">
        <f t="shared" si="383"/>
        <v>91.39</v>
      </c>
      <c r="L3389" s="37">
        <f t="shared" si="384"/>
        <v>91.9</v>
      </c>
      <c r="M3389" s="37">
        <f t="shared" si="385"/>
        <v>90.47</v>
      </c>
      <c r="N3389" s="37">
        <f t="shared" si="386"/>
        <v>91.03</v>
      </c>
      <c r="O3389" s="38">
        <f t="shared" ca="1" si="387"/>
        <v>280604700</v>
      </c>
    </row>
    <row r="3390" spans="1:15" x14ac:dyDescent="0.4">
      <c r="A3390">
        <v>3375</v>
      </c>
      <c r="B3390" s="63">
        <v>40469</v>
      </c>
      <c r="C3390" s="37">
        <v>117.739998</v>
      </c>
      <c r="D3390" s="37">
        <v>118.66999800000001</v>
      </c>
      <c r="E3390" s="37">
        <v>117.30999799999999</v>
      </c>
      <c r="F3390" s="37">
        <v>118.279999</v>
      </c>
      <c r="G3390" s="38">
        <v>141204800</v>
      </c>
      <c r="H3390" s="37">
        <v>92.235657000000003</v>
      </c>
      <c r="I3390" s="41">
        <f t="shared" si="381"/>
        <v>0.77980772556482691</v>
      </c>
      <c r="J3390" s="41">
        <f t="shared" ca="1" si="382"/>
        <v>1</v>
      </c>
      <c r="K3390" s="37">
        <f t="shared" si="383"/>
        <v>91.81</v>
      </c>
      <c r="L3390" s="37">
        <f t="shared" si="384"/>
        <v>92.54</v>
      </c>
      <c r="M3390" s="37">
        <f t="shared" si="385"/>
        <v>91.48</v>
      </c>
      <c r="N3390" s="37">
        <f t="shared" si="386"/>
        <v>92.24</v>
      </c>
      <c r="O3390" s="38">
        <f t="shared" ca="1" si="387"/>
        <v>141204800</v>
      </c>
    </row>
    <row r="3391" spans="1:15" x14ac:dyDescent="0.4">
      <c r="A3391">
        <v>3376</v>
      </c>
      <c r="B3391" s="63">
        <v>40466</v>
      </c>
      <c r="C3391" s="37">
        <v>118.279999</v>
      </c>
      <c r="D3391" s="37">
        <v>118.349998</v>
      </c>
      <c r="E3391" s="37">
        <v>116.760002</v>
      </c>
      <c r="F3391" s="37">
        <v>117.699997</v>
      </c>
      <c r="G3391" s="38">
        <v>243705000</v>
      </c>
      <c r="H3391" s="37">
        <v>91.783355999999998</v>
      </c>
      <c r="I3391" s="41">
        <f t="shared" si="381"/>
        <v>0.77980763245049189</v>
      </c>
      <c r="J3391" s="41">
        <f t="shared" ca="1" si="382"/>
        <v>1</v>
      </c>
      <c r="K3391" s="37">
        <f t="shared" si="383"/>
        <v>92.24</v>
      </c>
      <c r="L3391" s="37">
        <f t="shared" si="384"/>
        <v>92.29</v>
      </c>
      <c r="M3391" s="37">
        <f t="shared" si="385"/>
        <v>91.05</v>
      </c>
      <c r="N3391" s="37">
        <f t="shared" si="386"/>
        <v>91.78</v>
      </c>
      <c r="O3391" s="38">
        <f t="shared" ca="1" si="387"/>
        <v>243705000</v>
      </c>
    </row>
    <row r="3392" spans="1:15" x14ac:dyDescent="0.4">
      <c r="A3392">
        <v>3377</v>
      </c>
      <c r="B3392" s="63">
        <v>40465</v>
      </c>
      <c r="C3392" s="37">
        <v>117.80999799999999</v>
      </c>
      <c r="D3392" s="37">
        <v>118.010002</v>
      </c>
      <c r="E3392" s="37">
        <v>116.720001</v>
      </c>
      <c r="F3392" s="37">
        <v>117.459999</v>
      </c>
      <c r="G3392" s="38">
        <v>217764300</v>
      </c>
      <c r="H3392" s="37">
        <v>91.596198999999999</v>
      </c>
      <c r="I3392" s="41">
        <f t="shared" si="381"/>
        <v>0.77980759219996254</v>
      </c>
      <c r="J3392" s="41">
        <f t="shared" ca="1" si="382"/>
        <v>1</v>
      </c>
      <c r="K3392" s="37">
        <f t="shared" si="383"/>
        <v>91.87</v>
      </c>
      <c r="L3392" s="37">
        <f t="shared" si="384"/>
        <v>92.03</v>
      </c>
      <c r="M3392" s="37">
        <f t="shared" si="385"/>
        <v>91.02</v>
      </c>
      <c r="N3392" s="37">
        <f t="shared" si="386"/>
        <v>91.6</v>
      </c>
      <c r="O3392" s="38">
        <f t="shared" ca="1" si="387"/>
        <v>217764300</v>
      </c>
    </row>
    <row r="3393" spans="1:15" x14ac:dyDescent="0.4">
      <c r="A3393">
        <v>3378</v>
      </c>
      <c r="B3393" s="63">
        <v>40464</v>
      </c>
      <c r="C3393" s="37">
        <v>117.660004</v>
      </c>
      <c r="D3393" s="37">
        <v>118.550003</v>
      </c>
      <c r="E3393" s="37">
        <v>117.379997</v>
      </c>
      <c r="F3393" s="37">
        <v>117.91999800000001</v>
      </c>
      <c r="G3393" s="38">
        <v>194347200</v>
      </c>
      <c r="H3393" s="37">
        <v>91.954941000000005</v>
      </c>
      <c r="I3393" s="41">
        <f t="shared" si="381"/>
        <v>0.77980785752727033</v>
      </c>
      <c r="J3393" s="41">
        <f t="shared" ca="1" si="382"/>
        <v>1</v>
      </c>
      <c r="K3393" s="37">
        <f t="shared" si="383"/>
        <v>91.75</v>
      </c>
      <c r="L3393" s="37">
        <f t="shared" si="384"/>
        <v>92.45</v>
      </c>
      <c r="M3393" s="37">
        <f t="shared" si="385"/>
        <v>91.53</v>
      </c>
      <c r="N3393" s="37">
        <f t="shared" si="386"/>
        <v>91.95</v>
      </c>
      <c r="O3393" s="38">
        <f t="shared" ca="1" si="387"/>
        <v>194347200</v>
      </c>
    </row>
    <row r="3394" spans="1:15" x14ac:dyDescent="0.4">
      <c r="A3394">
        <v>3379</v>
      </c>
      <c r="B3394" s="63">
        <v>40463</v>
      </c>
      <c r="C3394" s="37">
        <v>116.269997</v>
      </c>
      <c r="D3394" s="37">
        <v>117.349998</v>
      </c>
      <c r="E3394" s="37">
        <v>115.650002</v>
      </c>
      <c r="F3394" s="37">
        <v>117.010002</v>
      </c>
      <c r="G3394" s="38">
        <v>182210000</v>
      </c>
      <c r="H3394" s="37">
        <v>91.245316000000003</v>
      </c>
      <c r="I3394" s="41">
        <f t="shared" si="381"/>
        <v>0.77980783215438287</v>
      </c>
      <c r="J3394" s="41">
        <f t="shared" ca="1" si="382"/>
        <v>1</v>
      </c>
      <c r="K3394" s="37">
        <f t="shared" si="383"/>
        <v>90.67</v>
      </c>
      <c r="L3394" s="37">
        <f t="shared" si="384"/>
        <v>91.51</v>
      </c>
      <c r="M3394" s="37">
        <f t="shared" si="385"/>
        <v>90.18</v>
      </c>
      <c r="N3394" s="37">
        <f t="shared" si="386"/>
        <v>91.25</v>
      </c>
      <c r="O3394" s="38">
        <f t="shared" ca="1" si="387"/>
        <v>182210000</v>
      </c>
    </row>
    <row r="3395" spans="1:15" x14ac:dyDescent="0.4">
      <c r="A3395">
        <v>3380</v>
      </c>
      <c r="B3395" s="63">
        <v>40462</v>
      </c>
      <c r="C3395" s="37">
        <v>116.720001</v>
      </c>
      <c r="D3395" s="37">
        <v>116.970001</v>
      </c>
      <c r="E3395" s="37">
        <v>116.25</v>
      </c>
      <c r="F3395" s="37">
        <v>116.650002</v>
      </c>
      <c r="G3395" s="38">
        <v>103098300</v>
      </c>
      <c r="H3395" s="37">
        <v>90.964577000000006</v>
      </c>
      <c r="I3395" s="41">
        <f t="shared" si="381"/>
        <v>0.7798077620264422</v>
      </c>
      <c r="J3395" s="41">
        <f t="shared" ca="1" si="382"/>
        <v>1</v>
      </c>
      <c r="K3395" s="37">
        <f t="shared" si="383"/>
        <v>91.02</v>
      </c>
      <c r="L3395" s="37">
        <f t="shared" si="384"/>
        <v>91.21</v>
      </c>
      <c r="M3395" s="37">
        <f t="shared" si="385"/>
        <v>90.65</v>
      </c>
      <c r="N3395" s="37">
        <f t="shared" si="386"/>
        <v>90.96</v>
      </c>
      <c r="O3395" s="38">
        <f t="shared" ca="1" si="387"/>
        <v>103098300</v>
      </c>
    </row>
    <row r="3396" spans="1:15" x14ac:dyDescent="0.4">
      <c r="A3396">
        <v>3381</v>
      </c>
      <c r="B3396" s="63">
        <v>40459</v>
      </c>
      <c r="C3396" s="37">
        <v>116.050003</v>
      </c>
      <c r="D3396" s="37">
        <v>116.860001</v>
      </c>
      <c r="E3396" s="37">
        <v>115.610001</v>
      </c>
      <c r="F3396" s="37">
        <v>116.540001</v>
      </c>
      <c r="G3396" s="38">
        <v>177760100</v>
      </c>
      <c r="H3396" s="37">
        <v>90.878783999999996</v>
      </c>
      <c r="I3396" s="41">
        <f t="shared" si="381"/>
        <v>0.77980764733303887</v>
      </c>
      <c r="J3396" s="41">
        <f t="shared" ca="1" si="382"/>
        <v>1</v>
      </c>
      <c r="K3396" s="37">
        <f t="shared" si="383"/>
        <v>90.5</v>
      </c>
      <c r="L3396" s="37">
        <f t="shared" si="384"/>
        <v>91.13</v>
      </c>
      <c r="M3396" s="37">
        <f t="shared" si="385"/>
        <v>90.15</v>
      </c>
      <c r="N3396" s="37">
        <f t="shared" si="386"/>
        <v>90.88</v>
      </c>
      <c r="O3396" s="38">
        <f t="shared" ca="1" si="387"/>
        <v>177760100</v>
      </c>
    </row>
    <row r="3397" spans="1:15" x14ac:dyDescent="0.4">
      <c r="A3397">
        <v>3382</v>
      </c>
      <c r="B3397" s="63">
        <v>40458</v>
      </c>
      <c r="C3397" s="37">
        <v>116.5</v>
      </c>
      <c r="D3397" s="37">
        <v>116.529999</v>
      </c>
      <c r="E3397" s="37">
        <v>115.19000200000001</v>
      </c>
      <c r="F3397" s="37">
        <v>115.889999</v>
      </c>
      <c r="G3397" s="38">
        <v>164860000</v>
      </c>
      <c r="H3397" s="37">
        <v>90.371864000000002</v>
      </c>
      <c r="I3397" s="41">
        <f t="shared" si="381"/>
        <v>0.77980727223925506</v>
      </c>
      <c r="J3397" s="41">
        <f t="shared" ca="1" si="382"/>
        <v>1</v>
      </c>
      <c r="K3397" s="37">
        <f t="shared" si="383"/>
        <v>90.85</v>
      </c>
      <c r="L3397" s="37">
        <f t="shared" si="384"/>
        <v>90.87</v>
      </c>
      <c r="M3397" s="37">
        <f t="shared" si="385"/>
        <v>89.83</v>
      </c>
      <c r="N3397" s="37">
        <f t="shared" si="386"/>
        <v>90.37</v>
      </c>
      <c r="O3397" s="38">
        <f t="shared" ca="1" si="387"/>
        <v>164860000</v>
      </c>
    </row>
    <row r="3398" spans="1:15" x14ac:dyDescent="0.4">
      <c r="A3398">
        <v>3383</v>
      </c>
      <c r="B3398" s="63">
        <v>40457</v>
      </c>
      <c r="C3398" s="37">
        <v>116.019997</v>
      </c>
      <c r="D3398" s="37">
        <v>116.33000199999999</v>
      </c>
      <c r="E3398" s="37">
        <v>115.55999799999999</v>
      </c>
      <c r="F3398" s="37">
        <v>116.029999</v>
      </c>
      <c r="G3398" s="38">
        <v>148626600</v>
      </c>
      <c r="H3398" s="37">
        <v>90.481064000000003</v>
      </c>
      <c r="I3398" s="41">
        <f t="shared" si="381"/>
        <v>0.77980750478158667</v>
      </c>
      <c r="J3398" s="41">
        <f t="shared" ca="1" si="382"/>
        <v>1</v>
      </c>
      <c r="K3398" s="37">
        <f t="shared" si="383"/>
        <v>90.47</v>
      </c>
      <c r="L3398" s="37">
        <f t="shared" si="384"/>
        <v>90.72</v>
      </c>
      <c r="M3398" s="37">
        <f t="shared" si="385"/>
        <v>90.11</v>
      </c>
      <c r="N3398" s="37">
        <f t="shared" si="386"/>
        <v>90.48</v>
      </c>
      <c r="O3398" s="38">
        <f t="shared" ca="1" si="387"/>
        <v>148626600</v>
      </c>
    </row>
    <row r="3399" spans="1:15" x14ac:dyDescent="0.4">
      <c r="A3399">
        <v>3384</v>
      </c>
      <c r="B3399" s="63">
        <v>40456</v>
      </c>
      <c r="C3399" s="37">
        <v>114.800003</v>
      </c>
      <c r="D3399" s="37">
        <v>116.32</v>
      </c>
      <c r="E3399" s="37">
        <v>114.66999800000001</v>
      </c>
      <c r="F3399" s="37">
        <v>116.040001</v>
      </c>
      <c r="G3399" s="38">
        <v>229634100</v>
      </c>
      <c r="H3399" s="37">
        <v>90.488883999999999</v>
      </c>
      <c r="I3399" s="41">
        <f t="shared" si="381"/>
        <v>0.77980768028431846</v>
      </c>
      <c r="J3399" s="41">
        <f t="shared" ca="1" si="382"/>
        <v>1</v>
      </c>
      <c r="K3399" s="37">
        <f t="shared" si="383"/>
        <v>89.52</v>
      </c>
      <c r="L3399" s="37">
        <f t="shared" si="384"/>
        <v>90.71</v>
      </c>
      <c r="M3399" s="37">
        <f t="shared" si="385"/>
        <v>89.42</v>
      </c>
      <c r="N3399" s="37">
        <f t="shared" si="386"/>
        <v>90.49</v>
      </c>
      <c r="O3399" s="38">
        <f t="shared" ca="1" si="387"/>
        <v>229634100</v>
      </c>
    </row>
    <row r="3400" spans="1:15" x14ac:dyDescent="0.4">
      <c r="A3400">
        <v>3385</v>
      </c>
      <c r="B3400" s="63">
        <v>40455</v>
      </c>
      <c r="C3400" s="37">
        <v>114.370003</v>
      </c>
      <c r="D3400" s="37">
        <v>114.849998</v>
      </c>
      <c r="E3400" s="37">
        <v>113.18</v>
      </c>
      <c r="F3400" s="37">
        <v>113.75</v>
      </c>
      <c r="G3400" s="38">
        <v>166153200</v>
      </c>
      <c r="H3400" s="37">
        <v>88.703109999999995</v>
      </c>
      <c r="I3400" s="41">
        <f t="shared" si="381"/>
        <v>0.77980756043956034</v>
      </c>
      <c r="J3400" s="41">
        <f t="shared" ca="1" si="382"/>
        <v>1</v>
      </c>
      <c r="K3400" s="37">
        <f t="shared" si="383"/>
        <v>89.19</v>
      </c>
      <c r="L3400" s="37">
        <f t="shared" si="384"/>
        <v>89.56</v>
      </c>
      <c r="M3400" s="37">
        <f t="shared" si="385"/>
        <v>88.26</v>
      </c>
      <c r="N3400" s="37">
        <f t="shared" si="386"/>
        <v>88.7</v>
      </c>
      <c r="O3400" s="38">
        <f t="shared" ca="1" si="387"/>
        <v>166153200</v>
      </c>
    </row>
    <row r="3401" spans="1:15" x14ac:dyDescent="0.4">
      <c r="A3401">
        <v>3386</v>
      </c>
      <c r="B3401" s="63">
        <v>40452</v>
      </c>
      <c r="C3401" s="37">
        <v>114.989998</v>
      </c>
      <c r="D3401" s="37">
        <v>115.120003</v>
      </c>
      <c r="E3401" s="37">
        <v>113.93</v>
      </c>
      <c r="F3401" s="37">
        <v>114.610001</v>
      </c>
      <c r="G3401" s="38">
        <v>174638700</v>
      </c>
      <c r="H3401" s="37">
        <v>89.373749000000004</v>
      </c>
      <c r="I3401" s="41">
        <f t="shared" si="381"/>
        <v>0.77980759288188128</v>
      </c>
      <c r="J3401" s="41">
        <f t="shared" ca="1" si="382"/>
        <v>1</v>
      </c>
      <c r="K3401" s="37">
        <f t="shared" si="383"/>
        <v>89.67</v>
      </c>
      <c r="L3401" s="37">
        <f t="shared" si="384"/>
        <v>89.77</v>
      </c>
      <c r="M3401" s="37">
        <f t="shared" si="385"/>
        <v>88.84</v>
      </c>
      <c r="N3401" s="37">
        <f t="shared" si="386"/>
        <v>89.37</v>
      </c>
      <c r="O3401" s="38">
        <f t="shared" ca="1" si="387"/>
        <v>174638700</v>
      </c>
    </row>
    <row r="3402" spans="1:15" x14ac:dyDescent="0.4">
      <c r="A3402">
        <v>3387</v>
      </c>
      <c r="B3402" s="63">
        <v>40451</v>
      </c>
      <c r="C3402" s="37">
        <v>115.050003</v>
      </c>
      <c r="D3402" s="37">
        <v>115.790001</v>
      </c>
      <c r="E3402" s="37">
        <v>113.589996</v>
      </c>
      <c r="F3402" s="37">
        <v>114.129997</v>
      </c>
      <c r="G3402" s="38">
        <v>287106700</v>
      </c>
      <c r="H3402" s="37">
        <v>88.999458000000004</v>
      </c>
      <c r="I3402" s="41">
        <f t="shared" si="381"/>
        <v>0.77980776605119861</v>
      </c>
      <c r="J3402" s="41">
        <f t="shared" ca="1" si="382"/>
        <v>1</v>
      </c>
      <c r="K3402" s="37">
        <f t="shared" si="383"/>
        <v>89.72</v>
      </c>
      <c r="L3402" s="37">
        <f t="shared" si="384"/>
        <v>90.29</v>
      </c>
      <c r="M3402" s="37">
        <f t="shared" si="385"/>
        <v>88.58</v>
      </c>
      <c r="N3402" s="37">
        <f t="shared" si="386"/>
        <v>89</v>
      </c>
      <c r="O3402" s="38">
        <f t="shared" ca="1" si="387"/>
        <v>287106700</v>
      </c>
    </row>
    <row r="3403" spans="1:15" x14ac:dyDescent="0.4">
      <c r="A3403">
        <v>3388</v>
      </c>
      <c r="B3403" s="63">
        <v>40450</v>
      </c>
      <c r="C3403" s="37">
        <v>114.379997</v>
      </c>
      <c r="D3403" s="37">
        <v>114.910004</v>
      </c>
      <c r="E3403" s="37">
        <v>114.019997</v>
      </c>
      <c r="F3403" s="37">
        <v>114.470001</v>
      </c>
      <c r="G3403" s="38">
        <v>179665800</v>
      </c>
      <c r="H3403" s="37">
        <v>89.264572000000001</v>
      </c>
      <c r="I3403" s="41">
        <f t="shared" si="381"/>
        <v>0.77980755848862104</v>
      </c>
      <c r="J3403" s="41">
        <f t="shared" ca="1" si="382"/>
        <v>1</v>
      </c>
      <c r="K3403" s="37">
        <f t="shared" si="383"/>
        <v>89.19</v>
      </c>
      <c r="L3403" s="37">
        <f t="shared" si="384"/>
        <v>89.61</v>
      </c>
      <c r="M3403" s="37">
        <f t="shared" si="385"/>
        <v>88.91</v>
      </c>
      <c r="N3403" s="37">
        <f t="shared" si="386"/>
        <v>89.26</v>
      </c>
      <c r="O3403" s="38">
        <f t="shared" ca="1" si="387"/>
        <v>179665800</v>
      </c>
    </row>
    <row r="3404" spans="1:15" x14ac:dyDescent="0.4">
      <c r="A3404">
        <v>3389</v>
      </c>
      <c r="B3404" s="63">
        <v>40449</v>
      </c>
      <c r="C3404" s="37">
        <v>114.41999800000001</v>
      </c>
      <c r="D3404" s="37">
        <v>115.040001</v>
      </c>
      <c r="E3404" s="37">
        <v>113.18</v>
      </c>
      <c r="F3404" s="37">
        <v>114.66999800000001</v>
      </c>
      <c r="G3404" s="38">
        <v>209207500</v>
      </c>
      <c r="H3404" s="37">
        <v>89.420531999999994</v>
      </c>
      <c r="I3404" s="41">
        <f t="shared" si="381"/>
        <v>0.77980756570694276</v>
      </c>
      <c r="J3404" s="41">
        <f t="shared" ca="1" si="382"/>
        <v>1</v>
      </c>
      <c r="K3404" s="37">
        <f t="shared" si="383"/>
        <v>89.23</v>
      </c>
      <c r="L3404" s="37">
        <f t="shared" si="384"/>
        <v>89.71</v>
      </c>
      <c r="M3404" s="37">
        <f t="shared" si="385"/>
        <v>88.26</v>
      </c>
      <c r="N3404" s="37">
        <f t="shared" si="386"/>
        <v>89.42</v>
      </c>
      <c r="O3404" s="38">
        <f t="shared" ca="1" si="387"/>
        <v>209207500</v>
      </c>
    </row>
    <row r="3405" spans="1:15" x14ac:dyDescent="0.4">
      <c r="A3405">
        <v>3390</v>
      </c>
      <c r="B3405" s="63">
        <v>40448</v>
      </c>
      <c r="C3405" s="37">
        <v>114.860001</v>
      </c>
      <c r="D3405" s="37">
        <v>114.989998</v>
      </c>
      <c r="E3405" s="37">
        <v>114.160004</v>
      </c>
      <c r="F3405" s="37">
        <v>114.269997</v>
      </c>
      <c r="G3405" s="38">
        <v>128761800</v>
      </c>
      <c r="H3405" s="37">
        <v>89.108626999999998</v>
      </c>
      <c r="I3405" s="41">
        <f t="shared" si="381"/>
        <v>0.77980773028286676</v>
      </c>
      <c r="J3405" s="41">
        <f t="shared" ca="1" si="382"/>
        <v>1</v>
      </c>
      <c r="K3405" s="37">
        <f t="shared" si="383"/>
        <v>89.57</v>
      </c>
      <c r="L3405" s="37">
        <f t="shared" si="384"/>
        <v>89.67</v>
      </c>
      <c r="M3405" s="37">
        <f t="shared" si="385"/>
        <v>89.02</v>
      </c>
      <c r="N3405" s="37">
        <f t="shared" si="386"/>
        <v>89.11</v>
      </c>
      <c r="O3405" s="38">
        <f t="shared" ca="1" si="387"/>
        <v>128761800</v>
      </c>
    </row>
    <row r="3406" spans="1:15" x14ac:dyDescent="0.4">
      <c r="A3406">
        <v>3391</v>
      </c>
      <c r="B3406" s="63">
        <v>40445</v>
      </c>
      <c r="C3406" s="37">
        <v>113.75</v>
      </c>
      <c r="D3406" s="37">
        <v>114.900002</v>
      </c>
      <c r="E3406" s="37">
        <v>113.650002</v>
      </c>
      <c r="F3406" s="37">
        <v>114.82</v>
      </c>
      <c r="G3406" s="38">
        <v>209671800</v>
      </c>
      <c r="H3406" s="37">
        <v>89.537529000000006</v>
      </c>
      <c r="I3406" s="41">
        <f t="shared" si="381"/>
        <v>0.77980777739069862</v>
      </c>
      <c r="J3406" s="41">
        <f t="shared" ca="1" si="382"/>
        <v>1</v>
      </c>
      <c r="K3406" s="37">
        <f t="shared" si="383"/>
        <v>88.7</v>
      </c>
      <c r="L3406" s="37">
        <f t="shared" si="384"/>
        <v>89.6</v>
      </c>
      <c r="M3406" s="37">
        <f t="shared" si="385"/>
        <v>88.63</v>
      </c>
      <c r="N3406" s="37">
        <f t="shared" si="386"/>
        <v>89.54</v>
      </c>
      <c r="O3406" s="38">
        <f t="shared" ca="1" si="387"/>
        <v>209671800</v>
      </c>
    </row>
    <row r="3407" spans="1:15" x14ac:dyDescent="0.4">
      <c r="A3407">
        <v>3392</v>
      </c>
      <c r="B3407" s="63">
        <v>40444</v>
      </c>
      <c r="C3407" s="37">
        <v>112.489998</v>
      </c>
      <c r="D3407" s="37">
        <v>113.66999800000001</v>
      </c>
      <c r="E3407" s="37">
        <v>112.18</v>
      </c>
      <c r="F3407" s="37">
        <v>112.5</v>
      </c>
      <c r="G3407" s="38">
        <v>202354300</v>
      </c>
      <c r="H3407" s="37">
        <v>87.728370999999996</v>
      </c>
      <c r="I3407" s="41">
        <f t="shared" si="381"/>
        <v>0.77980774222222216</v>
      </c>
      <c r="J3407" s="41">
        <f t="shared" ca="1" si="382"/>
        <v>1</v>
      </c>
      <c r="K3407" s="37">
        <f t="shared" si="383"/>
        <v>87.72</v>
      </c>
      <c r="L3407" s="37">
        <f t="shared" si="384"/>
        <v>88.64</v>
      </c>
      <c r="M3407" s="37">
        <f t="shared" si="385"/>
        <v>87.48</v>
      </c>
      <c r="N3407" s="37">
        <f t="shared" si="386"/>
        <v>87.73</v>
      </c>
      <c r="O3407" s="38">
        <f t="shared" ca="1" si="387"/>
        <v>202354300</v>
      </c>
    </row>
    <row r="3408" spans="1:15" x14ac:dyDescent="0.4">
      <c r="A3408">
        <v>3393</v>
      </c>
      <c r="B3408" s="63">
        <v>40443</v>
      </c>
      <c r="C3408" s="37">
        <v>113.800003</v>
      </c>
      <c r="D3408" s="37">
        <v>114.44000200000001</v>
      </c>
      <c r="E3408" s="37">
        <v>113.099998</v>
      </c>
      <c r="F3408" s="37">
        <v>113.41999800000001</v>
      </c>
      <c r="G3408" s="38">
        <v>191322400</v>
      </c>
      <c r="H3408" s="37">
        <v>88.445808</v>
      </c>
      <c r="I3408" s="41">
        <f t="shared" si="381"/>
        <v>0.77980787832494936</v>
      </c>
      <c r="J3408" s="41">
        <f t="shared" ca="1" si="382"/>
        <v>1</v>
      </c>
      <c r="K3408" s="37">
        <f t="shared" si="383"/>
        <v>88.74</v>
      </c>
      <c r="L3408" s="37">
        <f t="shared" si="384"/>
        <v>89.24</v>
      </c>
      <c r="M3408" s="37">
        <f t="shared" si="385"/>
        <v>88.2</v>
      </c>
      <c r="N3408" s="37">
        <f t="shared" si="386"/>
        <v>88.45</v>
      </c>
      <c r="O3408" s="38">
        <f t="shared" ca="1" si="387"/>
        <v>191322400</v>
      </c>
    </row>
    <row r="3409" spans="1:15" x14ac:dyDescent="0.4">
      <c r="A3409">
        <v>3394</v>
      </c>
      <c r="B3409" s="63">
        <v>40442</v>
      </c>
      <c r="C3409" s="37">
        <v>114.300003</v>
      </c>
      <c r="D3409" s="37">
        <v>114.839996</v>
      </c>
      <c r="E3409" s="37">
        <v>113.510002</v>
      </c>
      <c r="F3409" s="37">
        <v>113.980003</v>
      </c>
      <c r="G3409" s="38">
        <v>268389100</v>
      </c>
      <c r="H3409" s="37">
        <v>88.882484000000005</v>
      </c>
      <c r="I3409" s="41">
        <f t="shared" ref="I3409:I3472" si="388">IF(F3409=0,1,H3409/F3409)</f>
        <v>0.77980770012789002</v>
      </c>
      <c r="J3409" s="41">
        <f t="shared" ref="J3409:J3472" ca="1" si="389">INDEX(OFFSET($T$15,0,0,$S$13+1,1),MATCH(B3409,OFFSET($Q$15,0,0,$S$13+1,1),-1))</f>
        <v>1</v>
      </c>
      <c r="K3409" s="37">
        <f t="shared" ref="K3409:K3472" si="390">ROUND($I3409*C3409,2)</f>
        <v>89.13</v>
      </c>
      <c r="L3409" s="37">
        <f t="shared" ref="L3409:L3472" si="391">ROUND($I3409*D3409,2)</f>
        <v>89.55</v>
      </c>
      <c r="M3409" s="37">
        <f t="shared" ref="M3409:M3472" si="392">ROUND($I3409*E3409,2)</f>
        <v>88.52</v>
      </c>
      <c r="N3409" s="37">
        <f t="shared" ref="N3409:N3472" si="393">ROUND($I3409*F3409,2)</f>
        <v>88.88</v>
      </c>
      <c r="O3409" s="38">
        <f t="shared" ref="O3409:O3472" ca="1" si="394">G3409*J3409</f>
        <v>268389100</v>
      </c>
    </row>
    <row r="3410" spans="1:15" x14ac:dyDescent="0.4">
      <c r="A3410">
        <v>3395</v>
      </c>
      <c r="B3410" s="63">
        <v>40441</v>
      </c>
      <c r="C3410" s="37">
        <v>112.879997</v>
      </c>
      <c r="D3410" s="37">
        <v>114.459999</v>
      </c>
      <c r="E3410" s="37">
        <v>112.519997</v>
      </c>
      <c r="F3410" s="37">
        <v>114.209999</v>
      </c>
      <c r="G3410" s="38">
        <v>214555200</v>
      </c>
      <c r="H3410" s="37">
        <v>89.061836</v>
      </c>
      <c r="I3410" s="41">
        <f t="shared" si="388"/>
        <v>0.77980769442087117</v>
      </c>
      <c r="J3410" s="41">
        <f t="shared" ca="1" si="389"/>
        <v>1</v>
      </c>
      <c r="K3410" s="37">
        <f t="shared" si="390"/>
        <v>88.02</v>
      </c>
      <c r="L3410" s="37">
        <f t="shared" si="391"/>
        <v>89.26</v>
      </c>
      <c r="M3410" s="37">
        <f t="shared" si="392"/>
        <v>87.74</v>
      </c>
      <c r="N3410" s="37">
        <f t="shared" si="393"/>
        <v>89.06</v>
      </c>
      <c r="O3410" s="38">
        <f t="shared" ca="1" si="394"/>
        <v>214555200</v>
      </c>
    </row>
    <row r="3411" spans="1:15" x14ac:dyDescent="0.4">
      <c r="A3411">
        <v>3396</v>
      </c>
      <c r="B3411" s="63">
        <v>40438</v>
      </c>
      <c r="C3411" s="37">
        <v>113.040001</v>
      </c>
      <c r="D3411" s="37">
        <v>113.150002</v>
      </c>
      <c r="E3411" s="37">
        <v>112.18</v>
      </c>
      <c r="F3411" s="37">
        <v>112.489998</v>
      </c>
      <c r="G3411" s="38">
        <v>195836900</v>
      </c>
      <c r="H3411" s="37">
        <v>87.720543000000006</v>
      </c>
      <c r="I3411" s="41">
        <f t="shared" si="388"/>
        <v>0.77980749008458516</v>
      </c>
      <c r="J3411" s="41">
        <f t="shared" ca="1" si="389"/>
        <v>1</v>
      </c>
      <c r="K3411" s="37">
        <f t="shared" si="390"/>
        <v>88.15</v>
      </c>
      <c r="L3411" s="37">
        <f t="shared" si="391"/>
        <v>88.24</v>
      </c>
      <c r="M3411" s="37">
        <f t="shared" si="392"/>
        <v>87.48</v>
      </c>
      <c r="N3411" s="37">
        <f t="shared" si="393"/>
        <v>87.72</v>
      </c>
      <c r="O3411" s="38">
        <f t="shared" ca="1" si="394"/>
        <v>195836900</v>
      </c>
    </row>
    <row r="3412" spans="1:15" x14ac:dyDescent="0.4">
      <c r="A3412">
        <v>3397</v>
      </c>
      <c r="B3412" s="63">
        <v>40437</v>
      </c>
      <c r="C3412" s="37">
        <v>112.730003</v>
      </c>
      <c r="D3412" s="37">
        <v>113.120003</v>
      </c>
      <c r="E3412" s="37">
        <v>112.349998</v>
      </c>
      <c r="F3412" s="37">
        <v>113.050003</v>
      </c>
      <c r="G3412" s="38">
        <v>199962900</v>
      </c>
      <c r="H3412" s="37">
        <v>87.687798000000001</v>
      </c>
      <c r="I3412" s="41">
        <f t="shared" si="388"/>
        <v>0.77565498162790847</v>
      </c>
      <c r="J3412" s="41">
        <f t="shared" ca="1" si="389"/>
        <v>1</v>
      </c>
      <c r="K3412" s="37">
        <f t="shared" si="390"/>
        <v>87.44</v>
      </c>
      <c r="L3412" s="37">
        <f t="shared" si="391"/>
        <v>87.74</v>
      </c>
      <c r="M3412" s="37">
        <f t="shared" si="392"/>
        <v>87.14</v>
      </c>
      <c r="N3412" s="37">
        <f t="shared" si="393"/>
        <v>87.69</v>
      </c>
      <c r="O3412" s="38">
        <f t="shared" ca="1" si="394"/>
        <v>199962900</v>
      </c>
    </row>
    <row r="3413" spans="1:15" x14ac:dyDescent="0.4">
      <c r="A3413">
        <v>3398</v>
      </c>
      <c r="B3413" s="63">
        <v>40436</v>
      </c>
      <c r="C3413" s="37">
        <v>112.32</v>
      </c>
      <c r="D3413" s="37">
        <v>113.209999</v>
      </c>
      <c r="E3413" s="37">
        <v>111.980003</v>
      </c>
      <c r="F3413" s="37">
        <v>113.08000199999999</v>
      </c>
      <c r="G3413" s="38">
        <v>168608400</v>
      </c>
      <c r="H3413" s="37">
        <v>87.711074999999994</v>
      </c>
      <c r="I3413" s="41">
        <f t="shared" si="388"/>
        <v>0.7756550534903599</v>
      </c>
      <c r="J3413" s="41">
        <f t="shared" ca="1" si="389"/>
        <v>1</v>
      </c>
      <c r="K3413" s="37">
        <f t="shared" si="390"/>
        <v>87.12</v>
      </c>
      <c r="L3413" s="37">
        <f t="shared" si="391"/>
        <v>87.81</v>
      </c>
      <c r="M3413" s="37">
        <f t="shared" si="392"/>
        <v>86.86</v>
      </c>
      <c r="N3413" s="37">
        <f t="shared" si="393"/>
        <v>87.71</v>
      </c>
      <c r="O3413" s="38">
        <f t="shared" ca="1" si="394"/>
        <v>168608400</v>
      </c>
    </row>
    <row r="3414" spans="1:15" x14ac:dyDescent="0.4">
      <c r="A3414">
        <v>3399</v>
      </c>
      <c r="B3414" s="63">
        <v>40435</v>
      </c>
      <c r="C3414" s="37">
        <v>112.5</v>
      </c>
      <c r="D3414" s="37">
        <v>113.290001</v>
      </c>
      <c r="E3414" s="37">
        <v>112.08000199999999</v>
      </c>
      <c r="F3414" s="37">
        <v>112.650002</v>
      </c>
      <c r="G3414" s="38">
        <v>209823600</v>
      </c>
      <c r="H3414" s="37">
        <v>87.377533</v>
      </c>
      <c r="I3414" s="41">
        <f t="shared" si="388"/>
        <v>0.77565496181704463</v>
      </c>
      <c r="J3414" s="41">
        <f t="shared" ca="1" si="389"/>
        <v>1</v>
      </c>
      <c r="K3414" s="37">
        <f t="shared" si="390"/>
        <v>87.26</v>
      </c>
      <c r="L3414" s="37">
        <f t="shared" si="391"/>
        <v>87.87</v>
      </c>
      <c r="M3414" s="37">
        <f t="shared" si="392"/>
        <v>86.94</v>
      </c>
      <c r="N3414" s="37">
        <f t="shared" si="393"/>
        <v>87.38</v>
      </c>
      <c r="O3414" s="38">
        <f t="shared" ca="1" si="394"/>
        <v>209823600</v>
      </c>
    </row>
    <row r="3415" spans="1:15" x14ac:dyDescent="0.4">
      <c r="A3415">
        <v>3400</v>
      </c>
      <c r="B3415" s="63">
        <v>40434</v>
      </c>
      <c r="C3415" s="37">
        <v>112.58000199999999</v>
      </c>
      <c r="D3415" s="37">
        <v>112.949997</v>
      </c>
      <c r="E3415" s="37">
        <v>112.129997</v>
      </c>
      <c r="F3415" s="37">
        <v>112.720001</v>
      </c>
      <c r="G3415" s="38">
        <v>178503500</v>
      </c>
      <c r="H3415" s="37">
        <v>87.431808000000004</v>
      </c>
      <c r="I3415" s="41">
        <f t="shared" si="388"/>
        <v>0.7756547837504012</v>
      </c>
      <c r="J3415" s="41">
        <f t="shared" ca="1" si="389"/>
        <v>1</v>
      </c>
      <c r="K3415" s="37">
        <f t="shared" si="390"/>
        <v>87.32</v>
      </c>
      <c r="L3415" s="37">
        <f t="shared" si="391"/>
        <v>87.61</v>
      </c>
      <c r="M3415" s="37">
        <f t="shared" si="392"/>
        <v>86.97</v>
      </c>
      <c r="N3415" s="37">
        <f t="shared" si="393"/>
        <v>87.43</v>
      </c>
      <c r="O3415" s="38">
        <f t="shared" ca="1" si="394"/>
        <v>178503500</v>
      </c>
    </row>
    <row r="3416" spans="1:15" x14ac:dyDescent="0.4">
      <c r="A3416">
        <v>3401</v>
      </c>
      <c r="B3416" s="63">
        <v>40431</v>
      </c>
      <c r="C3416" s="37">
        <v>111.120003</v>
      </c>
      <c r="D3416" s="37">
        <v>111.610001</v>
      </c>
      <c r="E3416" s="37">
        <v>110.870003</v>
      </c>
      <c r="F3416" s="37">
        <v>111.480003</v>
      </c>
      <c r="G3416" s="38">
        <v>127819000</v>
      </c>
      <c r="H3416" s="37">
        <v>86.470023999999995</v>
      </c>
      <c r="I3416" s="41">
        <f t="shared" si="388"/>
        <v>0.77565502038962086</v>
      </c>
      <c r="J3416" s="41">
        <f t="shared" ca="1" si="389"/>
        <v>1</v>
      </c>
      <c r="K3416" s="37">
        <f t="shared" si="390"/>
        <v>86.19</v>
      </c>
      <c r="L3416" s="37">
        <f t="shared" si="391"/>
        <v>86.57</v>
      </c>
      <c r="M3416" s="37">
        <f t="shared" si="392"/>
        <v>86</v>
      </c>
      <c r="N3416" s="37">
        <f t="shared" si="393"/>
        <v>86.47</v>
      </c>
      <c r="O3416" s="38">
        <f t="shared" ca="1" si="394"/>
        <v>127819000</v>
      </c>
    </row>
    <row r="3417" spans="1:15" x14ac:dyDescent="0.4">
      <c r="A3417">
        <v>3402</v>
      </c>
      <c r="B3417" s="63">
        <v>40430</v>
      </c>
      <c r="C3417" s="37">
        <v>111.650002</v>
      </c>
      <c r="D3417" s="37">
        <v>111.68</v>
      </c>
      <c r="E3417" s="37">
        <v>110.620003</v>
      </c>
      <c r="F3417" s="37">
        <v>110.91999800000001</v>
      </c>
      <c r="G3417" s="38">
        <v>147017900</v>
      </c>
      <c r="H3417" s="37">
        <v>86.035629</v>
      </c>
      <c r="I3417" s="41">
        <f t="shared" si="388"/>
        <v>0.77565480121988462</v>
      </c>
      <c r="J3417" s="41">
        <f t="shared" ca="1" si="389"/>
        <v>1</v>
      </c>
      <c r="K3417" s="37">
        <f t="shared" si="390"/>
        <v>86.6</v>
      </c>
      <c r="L3417" s="37">
        <f t="shared" si="391"/>
        <v>86.63</v>
      </c>
      <c r="M3417" s="37">
        <f t="shared" si="392"/>
        <v>85.8</v>
      </c>
      <c r="N3417" s="37">
        <f t="shared" si="393"/>
        <v>86.04</v>
      </c>
      <c r="O3417" s="38">
        <f t="shared" ca="1" si="394"/>
        <v>147017900</v>
      </c>
    </row>
    <row r="3418" spans="1:15" x14ac:dyDescent="0.4">
      <c r="A3418">
        <v>3403</v>
      </c>
      <c r="B3418" s="63">
        <v>40429</v>
      </c>
      <c r="C3418" s="37">
        <v>109.860001</v>
      </c>
      <c r="D3418" s="37">
        <v>110.849998</v>
      </c>
      <c r="E3418" s="37">
        <v>109.80999799999999</v>
      </c>
      <c r="F3418" s="37">
        <v>110.410004</v>
      </c>
      <c r="G3418" s="38">
        <v>149924400</v>
      </c>
      <c r="H3418" s="37">
        <v>85.640060000000005</v>
      </c>
      <c r="I3418" s="41">
        <f t="shared" si="388"/>
        <v>0.77565489446046942</v>
      </c>
      <c r="J3418" s="41">
        <f t="shared" ca="1" si="389"/>
        <v>1</v>
      </c>
      <c r="K3418" s="37">
        <f t="shared" si="390"/>
        <v>85.21</v>
      </c>
      <c r="L3418" s="37">
        <f t="shared" si="391"/>
        <v>85.98</v>
      </c>
      <c r="M3418" s="37">
        <f t="shared" si="392"/>
        <v>85.17</v>
      </c>
      <c r="N3418" s="37">
        <f t="shared" si="393"/>
        <v>85.64</v>
      </c>
      <c r="O3418" s="38">
        <f t="shared" ca="1" si="394"/>
        <v>149924400</v>
      </c>
    </row>
    <row r="3419" spans="1:15" x14ac:dyDescent="0.4">
      <c r="A3419">
        <v>3404</v>
      </c>
      <c r="B3419" s="63">
        <v>40428</v>
      </c>
      <c r="C3419" s="37">
        <v>110.370003</v>
      </c>
      <c r="D3419" s="37">
        <v>110.510002</v>
      </c>
      <c r="E3419" s="37">
        <v>109.550003</v>
      </c>
      <c r="F3419" s="37">
        <v>109.639999</v>
      </c>
      <c r="G3419" s="38">
        <v>141973700</v>
      </c>
      <c r="H3419" s="37">
        <v>85.042839000000001</v>
      </c>
      <c r="I3419" s="41">
        <f t="shared" si="388"/>
        <v>0.77565523326938368</v>
      </c>
      <c r="J3419" s="41">
        <f t="shared" ca="1" si="389"/>
        <v>1</v>
      </c>
      <c r="K3419" s="37">
        <f t="shared" si="390"/>
        <v>85.61</v>
      </c>
      <c r="L3419" s="37">
        <f t="shared" si="391"/>
        <v>85.72</v>
      </c>
      <c r="M3419" s="37">
        <f t="shared" si="392"/>
        <v>84.97</v>
      </c>
      <c r="N3419" s="37">
        <f t="shared" si="393"/>
        <v>85.04</v>
      </c>
      <c r="O3419" s="38">
        <f t="shared" ca="1" si="394"/>
        <v>141973700</v>
      </c>
    </row>
    <row r="3420" spans="1:15" x14ac:dyDescent="0.4">
      <c r="A3420">
        <v>3405</v>
      </c>
      <c r="B3420" s="63">
        <v>40424</v>
      </c>
      <c r="C3420" s="37">
        <v>110.540001</v>
      </c>
      <c r="D3420" s="37">
        <v>110.989998</v>
      </c>
      <c r="E3420" s="37">
        <v>109.949997</v>
      </c>
      <c r="F3420" s="37">
        <v>110.889999</v>
      </c>
      <c r="G3420" s="38">
        <v>212197300</v>
      </c>
      <c r="H3420" s="37">
        <v>86.012389999999996</v>
      </c>
      <c r="I3420" s="41">
        <f t="shared" si="388"/>
        <v>0.77565507057133254</v>
      </c>
      <c r="J3420" s="41">
        <f t="shared" ca="1" si="389"/>
        <v>1</v>
      </c>
      <c r="K3420" s="37">
        <f t="shared" si="390"/>
        <v>85.74</v>
      </c>
      <c r="L3420" s="37">
        <f t="shared" si="391"/>
        <v>86.09</v>
      </c>
      <c r="M3420" s="37">
        <f t="shared" si="392"/>
        <v>85.28</v>
      </c>
      <c r="N3420" s="37">
        <f t="shared" si="393"/>
        <v>86.01</v>
      </c>
      <c r="O3420" s="38">
        <f t="shared" ca="1" si="394"/>
        <v>212197300</v>
      </c>
    </row>
    <row r="3421" spans="1:15" x14ac:dyDescent="0.4">
      <c r="A3421">
        <v>3406</v>
      </c>
      <c r="B3421" s="63">
        <v>40423</v>
      </c>
      <c r="C3421" s="37">
        <v>108.720001</v>
      </c>
      <c r="D3421" s="37">
        <v>109.489998</v>
      </c>
      <c r="E3421" s="37">
        <v>108.489998</v>
      </c>
      <c r="F3421" s="37">
        <v>109.470001</v>
      </c>
      <c r="G3421" s="38">
        <v>156112200</v>
      </c>
      <c r="H3421" s="37">
        <v>84.910956999999996</v>
      </c>
      <c r="I3421" s="41">
        <f t="shared" si="388"/>
        <v>0.77565503082438081</v>
      </c>
      <c r="J3421" s="41">
        <f t="shared" ca="1" si="389"/>
        <v>1</v>
      </c>
      <c r="K3421" s="37">
        <f t="shared" si="390"/>
        <v>84.33</v>
      </c>
      <c r="L3421" s="37">
        <f t="shared" si="391"/>
        <v>84.93</v>
      </c>
      <c r="M3421" s="37">
        <f t="shared" si="392"/>
        <v>84.15</v>
      </c>
      <c r="N3421" s="37">
        <f t="shared" si="393"/>
        <v>84.91</v>
      </c>
      <c r="O3421" s="38">
        <f t="shared" ca="1" si="394"/>
        <v>156112200</v>
      </c>
    </row>
    <row r="3422" spans="1:15" x14ac:dyDescent="0.4">
      <c r="A3422">
        <v>3407</v>
      </c>
      <c r="B3422" s="63">
        <v>40422</v>
      </c>
      <c r="C3422" s="37">
        <v>106.730003</v>
      </c>
      <c r="D3422" s="37">
        <v>108.610001</v>
      </c>
      <c r="E3422" s="37">
        <v>106.660004</v>
      </c>
      <c r="F3422" s="37">
        <v>108.459999</v>
      </c>
      <c r="G3422" s="38">
        <v>256828100</v>
      </c>
      <c r="H3422" s="37">
        <v>84.127548000000004</v>
      </c>
      <c r="I3422" s="41">
        <f t="shared" si="388"/>
        <v>0.7756550689254571</v>
      </c>
      <c r="J3422" s="41">
        <f t="shared" ca="1" si="389"/>
        <v>1</v>
      </c>
      <c r="K3422" s="37">
        <f t="shared" si="390"/>
        <v>82.79</v>
      </c>
      <c r="L3422" s="37">
        <f t="shared" si="391"/>
        <v>84.24</v>
      </c>
      <c r="M3422" s="37">
        <f t="shared" si="392"/>
        <v>82.73</v>
      </c>
      <c r="N3422" s="37">
        <f t="shared" si="393"/>
        <v>84.13</v>
      </c>
      <c r="O3422" s="38">
        <f t="shared" ca="1" si="394"/>
        <v>256828100</v>
      </c>
    </row>
    <row r="3423" spans="1:15" x14ac:dyDescent="0.4">
      <c r="A3423">
        <v>3408</v>
      </c>
      <c r="B3423" s="63">
        <v>40421</v>
      </c>
      <c r="C3423" s="37">
        <v>104.91999800000001</v>
      </c>
      <c r="D3423" s="37">
        <v>105.980003</v>
      </c>
      <c r="E3423" s="37">
        <v>104.489998</v>
      </c>
      <c r="F3423" s="37">
        <v>105.30999799999999</v>
      </c>
      <c r="G3423" s="38">
        <v>273933100</v>
      </c>
      <c r="H3423" s="37">
        <v>81.684235000000001</v>
      </c>
      <c r="I3423" s="41">
        <f t="shared" si="388"/>
        <v>0.77565508072652334</v>
      </c>
      <c r="J3423" s="41">
        <f t="shared" ca="1" si="389"/>
        <v>1</v>
      </c>
      <c r="K3423" s="37">
        <f t="shared" si="390"/>
        <v>81.38</v>
      </c>
      <c r="L3423" s="37">
        <f t="shared" si="391"/>
        <v>82.2</v>
      </c>
      <c r="M3423" s="37">
        <f t="shared" si="392"/>
        <v>81.05</v>
      </c>
      <c r="N3423" s="37">
        <f t="shared" si="393"/>
        <v>81.680000000000007</v>
      </c>
      <c r="O3423" s="38">
        <f t="shared" ca="1" si="394"/>
        <v>273933100</v>
      </c>
    </row>
    <row r="3424" spans="1:15" x14ac:dyDescent="0.4">
      <c r="A3424">
        <v>3409</v>
      </c>
      <c r="B3424" s="63">
        <v>40420</v>
      </c>
      <c r="C3424" s="37">
        <v>106.58000199999999</v>
      </c>
      <c r="D3424" s="37">
        <v>106.910004</v>
      </c>
      <c r="E3424" s="37">
        <v>105.300003</v>
      </c>
      <c r="F3424" s="37">
        <v>105.30999799999999</v>
      </c>
      <c r="G3424" s="38">
        <v>167238600</v>
      </c>
      <c r="H3424" s="37">
        <v>81.684235000000001</v>
      </c>
      <c r="I3424" s="41">
        <f t="shared" si="388"/>
        <v>0.77565508072652334</v>
      </c>
      <c r="J3424" s="41">
        <f t="shared" ca="1" si="389"/>
        <v>1</v>
      </c>
      <c r="K3424" s="37">
        <f t="shared" si="390"/>
        <v>82.67</v>
      </c>
      <c r="L3424" s="37">
        <f t="shared" si="391"/>
        <v>82.93</v>
      </c>
      <c r="M3424" s="37">
        <f t="shared" si="392"/>
        <v>81.680000000000007</v>
      </c>
      <c r="N3424" s="37">
        <f t="shared" si="393"/>
        <v>81.680000000000007</v>
      </c>
      <c r="O3424" s="38">
        <f t="shared" ca="1" si="394"/>
        <v>167238600</v>
      </c>
    </row>
    <row r="3425" spans="1:15" x14ac:dyDescent="0.4">
      <c r="A3425">
        <v>3410</v>
      </c>
      <c r="B3425" s="63">
        <v>40417</v>
      </c>
      <c r="C3425" s="37">
        <v>105.889999</v>
      </c>
      <c r="D3425" s="37">
        <v>106.970001</v>
      </c>
      <c r="E3425" s="37">
        <v>104.30999799999999</v>
      </c>
      <c r="F3425" s="37">
        <v>106.860001</v>
      </c>
      <c r="G3425" s="38">
        <v>272649000</v>
      </c>
      <c r="H3425" s="37">
        <v>82.886497000000006</v>
      </c>
      <c r="I3425" s="41">
        <f t="shared" si="388"/>
        <v>0.77565502736613312</v>
      </c>
      <c r="J3425" s="41">
        <f t="shared" ca="1" si="389"/>
        <v>1</v>
      </c>
      <c r="K3425" s="37">
        <f t="shared" si="390"/>
        <v>82.13</v>
      </c>
      <c r="L3425" s="37">
        <f t="shared" si="391"/>
        <v>82.97</v>
      </c>
      <c r="M3425" s="37">
        <f t="shared" si="392"/>
        <v>80.91</v>
      </c>
      <c r="N3425" s="37">
        <f t="shared" si="393"/>
        <v>82.89</v>
      </c>
      <c r="O3425" s="38">
        <f t="shared" ca="1" si="394"/>
        <v>272649000</v>
      </c>
    </row>
    <row r="3426" spans="1:15" x14ac:dyDescent="0.4">
      <c r="A3426">
        <v>3411</v>
      </c>
      <c r="B3426" s="63">
        <v>40416</v>
      </c>
      <c r="C3426" s="37">
        <v>106.44000200000001</v>
      </c>
      <c r="D3426" s="37">
        <v>106.58000199999999</v>
      </c>
      <c r="E3426" s="37">
        <v>104.879997</v>
      </c>
      <c r="F3426" s="37">
        <v>105.230003</v>
      </c>
      <c r="G3426" s="38">
        <v>224439500</v>
      </c>
      <c r="H3426" s="37">
        <v>81.622176999999994</v>
      </c>
      <c r="I3426" s="41">
        <f t="shared" si="388"/>
        <v>0.77565499071590827</v>
      </c>
      <c r="J3426" s="41">
        <f t="shared" ca="1" si="389"/>
        <v>1</v>
      </c>
      <c r="K3426" s="37">
        <f t="shared" si="390"/>
        <v>82.56</v>
      </c>
      <c r="L3426" s="37">
        <f t="shared" si="391"/>
        <v>82.67</v>
      </c>
      <c r="M3426" s="37">
        <f t="shared" si="392"/>
        <v>81.349999999999994</v>
      </c>
      <c r="N3426" s="37">
        <f t="shared" si="393"/>
        <v>81.62</v>
      </c>
      <c r="O3426" s="38">
        <f t="shared" ca="1" si="394"/>
        <v>224439500</v>
      </c>
    </row>
    <row r="3427" spans="1:15" x14ac:dyDescent="0.4">
      <c r="A3427">
        <v>3412</v>
      </c>
      <c r="B3427" s="63">
        <v>40415</v>
      </c>
      <c r="C3427" s="37">
        <v>104.949997</v>
      </c>
      <c r="D3427" s="37">
        <v>106.339996</v>
      </c>
      <c r="E3427" s="37">
        <v>104.290001</v>
      </c>
      <c r="F3427" s="37">
        <v>105.94000200000001</v>
      </c>
      <c r="G3427" s="38">
        <v>272234800</v>
      </c>
      <c r="H3427" s="37">
        <v>82.172897000000006</v>
      </c>
      <c r="I3427" s="41">
        <f t="shared" si="388"/>
        <v>0.77565504482433367</v>
      </c>
      <c r="J3427" s="41">
        <f t="shared" ca="1" si="389"/>
        <v>1</v>
      </c>
      <c r="K3427" s="37">
        <f t="shared" si="390"/>
        <v>81.400000000000006</v>
      </c>
      <c r="L3427" s="37">
        <f t="shared" si="391"/>
        <v>82.48</v>
      </c>
      <c r="M3427" s="37">
        <f t="shared" si="392"/>
        <v>80.89</v>
      </c>
      <c r="N3427" s="37">
        <f t="shared" si="393"/>
        <v>82.17</v>
      </c>
      <c r="O3427" s="38">
        <f t="shared" ca="1" si="394"/>
        <v>272234800</v>
      </c>
    </row>
    <row r="3428" spans="1:15" x14ac:dyDescent="0.4">
      <c r="A3428">
        <v>3413</v>
      </c>
      <c r="B3428" s="63">
        <v>40414</v>
      </c>
      <c r="C3428" s="37">
        <v>105.949997</v>
      </c>
      <c r="D3428" s="37">
        <v>106.389999</v>
      </c>
      <c r="E3428" s="37">
        <v>104.970001</v>
      </c>
      <c r="F3428" s="37">
        <v>105.529999</v>
      </c>
      <c r="G3428" s="38">
        <v>280677800</v>
      </c>
      <c r="H3428" s="37">
        <v>81.854873999999995</v>
      </c>
      <c r="I3428" s="41">
        <f t="shared" si="388"/>
        <v>0.77565502488065019</v>
      </c>
      <c r="J3428" s="41">
        <f t="shared" ca="1" si="389"/>
        <v>1</v>
      </c>
      <c r="K3428" s="37">
        <f t="shared" si="390"/>
        <v>82.18</v>
      </c>
      <c r="L3428" s="37">
        <f t="shared" si="391"/>
        <v>82.52</v>
      </c>
      <c r="M3428" s="37">
        <f t="shared" si="392"/>
        <v>81.42</v>
      </c>
      <c r="N3428" s="37">
        <f t="shared" si="393"/>
        <v>81.849999999999994</v>
      </c>
      <c r="O3428" s="38">
        <f t="shared" ca="1" si="394"/>
        <v>280677800</v>
      </c>
    </row>
    <row r="3429" spans="1:15" x14ac:dyDescent="0.4">
      <c r="A3429">
        <v>3414</v>
      </c>
      <c r="B3429" s="63">
        <v>40413</v>
      </c>
      <c r="C3429" s="37">
        <v>108.040001</v>
      </c>
      <c r="D3429" s="37">
        <v>108.57</v>
      </c>
      <c r="E3429" s="37">
        <v>107.07</v>
      </c>
      <c r="F3429" s="37">
        <v>107.120003</v>
      </c>
      <c r="G3429" s="38">
        <v>163490300</v>
      </c>
      <c r="H3429" s="37">
        <v>83.088172999999998</v>
      </c>
      <c r="I3429" s="41">
        <f t="shared" si="388"/>
        <v>0.77565506602907763</v>
      </c>
      <c r="J3429" s="41">
        <f t="shared" ca="1" si="389"/>
        <v>1</v>
      </c>
      <c r="K3429" s="37">
        <f t="shared" si="390"/>
        <v>83.8</v>
      </c>
      <c r="L3429" s="37">
        <f t="shared" si="391"/>
        <v>84.21</v>
      </c>
      <c r="M3429" s="37">
        <f t="shared" si="392"/>
        <v>83.05</v>
      </c>
      <c r="N3429" s="37">
        <f t="shared" si="393"/>
        <v>83.09</v>
      </c>
      <c r="O3429" s="38">
        <f t="shared" ca="1" si="394"/>
        <v>163490300</v>
      </c>
    </row>
    <row r="3430" spans="1:15" x14ac:dyDescent="0.4">
      <c r="A3430">
        <v>3415</v>
      </c>
      <c r="B3430" s="63">
        <v>40410</v>
      </c>
      <c r="C3430" s="37">
        <v>107.55999799999999</v>
      </c>
      <c r="D3430" s="37">
        <v>107.94000200000001</v>
      </c>
      <c r="E3430" s="37">
        <v>106.75</v>
      </c>
      <c r="F3430" s="37">
        <v>107.529999</v>
      </c>
      <c r="G3430" s="38">
        <v>209714200</v>
      </c>
      <c r="H3430" s="37">
        <v>83.406197000000006</v>
      </c>
      <c r="I3430" s="41">
        <f t="shared" si="388"/>
        <v>0.77565514531437874</v>
      </c>
      <c r="J3430" s="41">
        <f t="shared" ca="1" si="389"/>
        <v>1</v>
      </c>
      <c r="K3430" s="37">
        <f t="shared" si="390"/>
        <v>83.43</v>
      </c>
      <c r="L3430" s="37">
        <f t="shared" si="391"/>
        <v>83.72</v>
      </c>
      <c r="M3430" s="37">
        <f t="shared" si="392"/>
        <v>82.8</v>
      </c>
      <c r="N3430" s="37">
        <f t="shared" si="393"/>
        <v>83.41</v>
      </c>
      <c r="O3430" s="38">
        <f t="shared" ca="1" si="394"/>
        <v>209714200</v>
      </c>
    </row>
    <row r="3431" spans="1:15" x14ac:dyDescent="0.4">
      <c r="A3431">
        <v>3416</v>
      </c>
      <c r="B3431" s="63">
        <v>40409</v>
      </c>
      <c r="C3431" s="37">
        <v>109.220001</v>
      </c>
      <c r="D3431" s="37">
        <v>109.489998</v>
      </c>
      <c r="E3431" s="37">
        <v>107.43</v>
      </c>
      <c r="F3431" s="37">
        <v>107.879997</v>
      </c>
      <c r="G3431" s="38">
        <v>265847600</v>
      </c>
      <c r="H3431" s="37">
        <v>83.677657999999994</v>
      </c>
      <c r="I3431" s="41">
        <f t="shared" si="388"/>
        <v>0.77565499005343863</v>
      </c>
      <c r="J3431" s="41">
        <f t="shared" ca="1" si="389"/>
        <v>1</v>
      </c>
      <c r="K3431" s="37">
        <f t="shared" si="390"/>
        <v>84.72</v>
      </c>
      <c r="L3431" s="37">
        <f t="shared" si="391"/>
        <v>84.93</v>
      </c>
      <c r="M3431" s="37">
        <f t="shared" si="392"/>
        <v>83.33</v>
      </c>
      <c r="N3431" s="37">
        <f t="shared" si="393"/>
        <v>83.68</v>
      </c>
      <c r="O3431" s="38">
        <f t="shared" ca="1" si="394"/>
        <v>265847600</v>
      </c>
    </row>
    <row r="3432" spans="1:15" x14ac:dyDescent="0.4">
      <c r="A3432">
        <v>3417</v>
      </c>
      <c r="B3432" s="63">
        <v>40408</v>
      </c>
      <c r="C3432" s="37">
        <v>109.540001</v>
      </c>
      <c r="D3432" s="37">
        <v>110.379997</v>
      </c>
      <c r="E3432" s="37">
        <v>108.910004</v>
      </c>
      <c r="F3432" s="37">
        <v>109.790001</v>
      </c>
      <c r="G3432" s="38">
        <v>182922100</v>
      </c>
      <c r="H3432" s="37">
        <v>85.159171999999998</v>
      </c>
      <c r="I3432" s="41">
        <f t="shared" si="388"/>
        <v>0.77565507991934524</v>
      </c>
      <c r="J3432" s="41">
        <f t="shared" ca="1" si="389"/>
        <v>1</v>
      </c>
      <c r="K3432" s="37">
        <f t="shared" si="390"/>
        <v>84.97</v>
      </c>
      <c r="L3432" s="37">
        <f t="shared" si="391"/>
        <v>85.62</v>
      </c>
      <c r="M3432" s="37">
        <f t="shared" si="392"/>
        <v>84.48</v>
      </c>
      <c r="N3432" s="37">
        <f t="shared" si="393"/>
        <v>85.16</v>
      </c>
      <c r="O3432" s="38">
        <f t="shared" ca="1" si="394"/>
        <v>182922100</v>
      </c>
    </row>
    <row r="3433" spans="1:15" x14ac:dyDescent="0.4">
      <c r="A3433">
        <v>3418</v>
      </c>
      <c r="B3433" s="63">
        <v>40407</v>
      </c>
      <c r="C3433" s="37">
        <v>109.19000200000001</v>
      </c>
      <c r="D3433" s="37">
        <v>110.389999</v>
      </c>
      <c r="E3433" s="37">
        <v>108.879997</v>
      </c>
      <c r="F3433" s="37">
        <v>109.589996</v>
      </c>
      <c r="G3433" s="38">
        <v>172270300</v>
      </c>
      <c r="H3433" s="37">
        <v>85.004028000000005</v>
      </c>
      <c r="I3433" s="41">
        <f t="shared" si="388"/>
        <v>0.77565499683018513</v>
      </c>
      <c r="J3433" s="41">
        <f t="shared" ca="1" si="389"/>
        <v>1</v>
      </c>
      <c r="K3433" s="37">
        <f t="shared" si="390"/>
        <v>84.69</v>
      </c>
      <c r="L3433" s="37">
        <f t="shared" si="391"/>
        <v>85.62</v>
      </c>
      <c r="M3433" s="37">
        <f t="shared" si="392"/>
        <v>84.45</v>
      </c>
      <c r="N3433" s="37">
        <f t="shared" si="393"/>
        <v>85</v>
      </c>
      <c r="O3433" s="38">
        <f t="shared" ca="1" si="394"/>
        <v>172270300</v>
      </c>
    </row>
    <row r="3434" spans="1:15" x14ac:dyDescent="0.4">
      <c r="A3434">
        <v>3419</v>
      </c>
      <c r="B3434" s="63">
        <v>40406</v>
      </c>
      <c r="C3434" s="37">
        <v>107.57</v>
      </c>
      <c r="D3434" s="37">
        <v>108.610001</v>
      </c>
      <c r="E3434" s="37">
        <v>107.18</v>
      </c>
      <c r="F3434" s="37">
        <v>108.260002</v>
      </c>
      <c r="G3434" s="38">
        <v>147895300</v>
      </c>
      <c r="H3434" s="37">
        <v>83.972426999999996</v>
      </c>
      <c r="I3434" s="41">
        <f t="shared" si="388"/>
        <v>0.77565513992877999</v>
      </c>
      <c r="J3434" s="41">
        <f t="shared" ca="1" si="389"/>
        <v>1</v>
      </c>
      <c r="K3434" s="37">
        <f t="shared" si="390"/>
        <v>83.44</v>
      </c>
      <c r="L3434" s="37">
        <f t="shared" si="391"/>
        <v>84.24</v>
      </c>
      <c r="M3434" s="37">
        <f t="shared" si="392"/>
        <v>83.13</v>
      </c>
      <c r="N3434" s="37">
        <f t="shared" si="393"/>
        <v>83.97</v>
      </c>
      <c r="O3434" s="38">
        <f t="shared" ca="1" si="394"/>
        <v>147895300</v>
      </c>
    </row>
    <row r="3435" spans="1:15" x14ac:dyDescent="0.4">
      <c r="A3435">
        <v>3420</v>
      </c>
      <c r="B3435" s="63">
        <v>40403</v>
      </c>
      <c r="C3435" s="37">
        <v>108.290001</v>
      </c>
      <c r="D3435" s="37">
        <v>108.959999</v>
      </c>
      <c r="E3435" s="37">
        <v>108.18</v>
      </c>
      <c r="F3435" s="37">
        <v>108.30999799999999</v>
      </c>
      <c r="G3435" s="38">
        <v>158698500</v>
      </c>
      <c r="H3435" s="37">
        <v>84.011215000000007</v>
      </c>
      <c r="I3435" s="41">
        <f t="shared" si="388"/>
        <v>0.77565521698190787</v>
      </c>
      <c r="J3435" s="41">
        <f t="shared" ca="1" si="389"/>
        <v>1</v>
      </c>
      <c r="K3435" s="37">
        <f t="shared" si="390"/>
        <v>84</v>
      </c>
      <c r="L3435" s="37">
        <f t="shared" si="391"/>
        <v>84.52</v>
      </c>
      <c r="M3435" s="37">
        <f t="shared" si="392"/>
        <v>83.91</v>
      </c>
      <c r="N3435" s="37">
        <f t="shared" si="393"/>
        <v>84.01</v>
      </c>
      <c r="O3435" s="38">
        <f t="shared" ca="1" si="394"/>
        <v>158698500</v>
      </c>
    </row>
    <row r="3436" spans="1:15" x14ac:dyDescent="0.4">
      <c r="A3436">
        <v>3421</v>
      </c>
      <c r="B3436" s="63">
        <v>40402</v>
      </c>
      <c r="C3436" s="37">
        <v>107.650002</v>
      </c>
      <c r="D3436" s="37">
        <v>109.019997</v>
      </c>
      <c r="E3436" s="37">
        <v>107.599998</v>
      </c>
      <c r="F3436" s="37">
        <v>108.629997</v>
      </c>
      <c r="G3436" s="38">
        <v>239542600</v>
      </c>
      <c r="H3436" s="37">
        <v>84.259383999999997</v>
      </c>
      <c r="I3436" s="41">
        <f t="shared" si="388"/>
        <v>0.77565484973731513</v>
      </c>
      <c r="J3436" s="41">
        <f t="shared" ca="1" si="389"/>
        <v>1</v>
      </c>
      <c r="K3436" s="37">
        <f t="shared" si="390"/>
        <v>83.5</v>
      </c>
      <c r="L3436" s="37">
        <f t="shared" si="391"/>
        <v>84.56</v>
      </c>
      <c r="M3436" s="37">
        <f t="shared" si="392"/>
        <v>83.46</v>
      </c>
      <c r="N3436" s="37">
        <f t="shared" si="393"/>
        <v>84.26</v>
      </c>
      <c r="O3436" s="38">
        <f t="shared" ca="1" si="394"/>
        <v>239542600</v>
      </c>
    </row>
    <row r="3437" spans="1:15" x14ac:dyDescent="0.4">
      <c r="A3437">
        <v>3422</v>
      </c>
      <c r="B3437" s="63">
        <v>40401</v>
      </c>
      <c r="C3437" s="37">
        <v>110.650002</v>
      </c>
      <c r="D3437" s="37">
        <v>110.69000200000001</v>
      </c>
      <c r="E3437" s="37">
        <v>109.120003</v>
      </c>
      <c r="F3437" s="37">
        <v>109.300003</v>
      </c>
      <c r="G3437" s="38">
        <v>273406900</v>
      </c>
      <c r="H3437" s="37">
        <v>84.779114000000007</v>
      </c>
      <c r="I3437" s="41">
        <f t="shared" si="388"/>
        <v>0.77565518456573146</v>
      </c>
      <c r="J3437" s="41">
        <f t="shared" ca="1" si="389"/>
        <v>1</v>
      </c>
      <c r="K3437" s="37">
        <f t="shared" si="390"/>
        <v>85.83</v>
      </c>
      <c r="L3437" s="37">
        <f t="shared" si="391"/>
        <v>85.86</v>
      </c>
      <c r="M3437" s="37">
        <f t="shared" si="392"/>
        <v>84.64</v>
      </c>
      <c r="N3437" s="37">
        <f t="shared" si="393"/>
        <v>84.78</v>
      </c>
      <c r="O3437" s="38">
        <f t="shared" ca="1" si="394"/>
        <v>273406900</v>
      </c>
    </row>
    <row r="3438" spans="1:15" x14ac:dyDescent="0.4">
      <c r="A3438">
        <v>3423</v>
      </c>
      <c r="B3438" s="63">
        <v>40400</v>
      </c>
      <c r="C3438" s="37">
        <v>112.029999</v>
      </c>
      <c r="D3438" s="37">
        <v>112.980003</v>
      </c>
      <c r="E3438" s="37">
        <v>111.370003</v>
      </c>
      <c r="F3438" s="37">
        <v>112.379997</v>
      </c>
      <c r="G3438" s="38">
        <v>242916300</v>
      </c>
      <c r="H3438" s="37">
        <v>87.168128999999993</v>
      </c>
      <c r="I3438" s="41">
        <f t="shared" si="388"/>
        <v>0.77565519956367313</v>
      </c>
      <c r="J3438" s="41">
        <f t="shared" ca="1" si="389"/>
        <v>1</v>
      </c>
      <c r="K3438" s="37">
        <f t="shared" si="390"/>
        <v>86.9</v>
      </c>
      <c r="L3438" s="37">
        <f t="shared" si="391"/>
        <v>87.63</v>
      </c>
      <c r="M3438" s="37">
        <f t="shared" si="392"/>
        <v>86.38</v>
      </c>
      <c r="N3438" s="37">
        <f t="shared" si="393"/>
        <v>87.17</v>
      </c>
      <c r="O3438" s="38">
        <f t="shared" ca="1" si="394"/>
        <v>242916300</v>
      </c>
    </row>
    <row r="3439" spans="1:15" x14ac:dyDescent="0.4">
      <c r="A3439">
        <v>3424</v>
      </c>
      <c r="B3439" s="63">
        <v>40399</v>
      </c>
      <c r="C3439" s="37">
        <v>112.91999800000001</v>
      </c>
      <c r="D3439" s="37">
        <v>113.18</v>
      </c>
      <c r="E3439" s="37">
        <v>112.32</v>
      </c>
      <c r="F3439" s="37">
        <v>112.989998</v>
      </c>
      <c r="G3439" s="38">
        <v>120800400</v>
      </c>
      <c r="H3439" s="37">
        <v>87.641250999999997</v>
      </c>
      <c r="I3439" s="41">
        <f t="shared" si="388"/>
        <v>0.77565494779458266</v>
      </c>
      <c r="J3439" s="41">
        <f t="shared" ca="1" si="389"/>
        <v>1</v>
      </c>
      <c r="K3439" s="37">
        <f t="shared" si="390"/>
        <v>87.59</v>
      </c>
      <c r="L3439" s="37">
        <f t="shared" si="391"/>
        <v>87.79</v>
      </c>
      <c r="M3439" s="37">
        <f t="shared" si="392"/>
        <v>87.12</v>
      </c>
      <c r="N3439" s="37">
        <f t="shared" si="393"/>
        <v>87.64</v>
      </c>
      <c r="O3439" s="38">
        <f t="shared" ca="1" si="394"/>
        <v>120800400</v>
      </c>
    </row>
    <row r="3440" spans="1:15" x14ac:dyDescent="0.4">
      <c r="A3440">
        <v>3425</v>
      </c>
      <c r="B3440" s="63">
        <v>40396</v>
      </c>
      <c r="C3440" s="37">
        <v>111.739998</v>
      </c>
      <c r="D3440" s="37">
        <v>112.57</v>
      </c>
      <c r="E3440" s="37">
        <v>110.91999800000001</v>
      </c>
      <c r="F3440" s="37">
        <v>112.389999</v>
      </c>
      <c r="G3440" s="38">
        <v>239728300</v>
      </c>
      <c r="H3440" s="37">
        <v>87.175880000000006</v>
      </c>
      <c r="I3440" s="41">
        <f t="shared" si="388"/>
        <v>0.77565513636137684</v>
      </c>
      <c r="J3440" s="41">
        <f t="shared" ca="1" si="389"/>
        <v>1</v>
      </c>
      <c r="K3440" s="37">
        <f t="shared" si="390"/>
        <v>86.67</v>
      </c>
      <c r="L3440" s="37">
        <f t="shared" si="391"/>
        <v>87.32</v>
      </c>
      <c r="M3440" s="37">
        <f t="shared" si="392"/>
        <v>86.04</v>
      </c>
      <c r="N3440" s="37">
        <f t="shared" si="393"/>
        <v>87.18</v>
      </c>
      <c r="O3440" s="38">
        <f t="shared" ca="1" si="394"/>
        <v>239728300</v>
      </c>
    </row>
    <row r="3441" spans="1:15" x14ac:dyDescent="0.4">
      <c r="A3441">
        <v>3426</v>
      </c>
      <c r="B3441" s="63">
        <v>40395</v>
      </c>
      <c r="C3441" s="37">
        <v>112.25</v>
      </c>
      <c r="D3441" s="37">
        <v>112.910004</v>
      </c>
      <c r="E3441" s="37">
        <v>112.08000199999999</v>
      </c>
      <c r="F3441" s="37">
        <v>112.849998</v>
      </c>
      <c r="G3441" s="38">
        <v>140473800</v>
      </c>
      <c r="H3441" s="37">
        <v>87.532677000000007</v>
      </c>
      <c r="I3441" s="41">
        <f t="shared" si="388"/>
        <v>0.77565510457519027</v>
      </c>
      <c r="J3441" s="41">
        <f t="shared" ca="1" si="389"/>
        <v>1</v>
      </c>
      <c r="K3441" s="37">
        <f t="shared" si="390"/>
        <v>87.07</v>
      </c>
      <c r="L3441" s="37">
        <f t="shared" si="391"/>
        <v>87.58</v>
      </c>
      <c r="M3441" s="37">
        <f t="shared" si="392"/>
        <v>86.94</v>
      </c>
      <c r="N3441" s="37">
        <f t="shared" si="393"/>
        <v>87.53</v>
      </c>
      <c r="O3441" s="38">
        <f t="shared" ca="1" si="394"/>
        <v>140473800</v>
      </c>
    </row>
    <row r="3442" spans="1:15" x14ac:dyDescent="0.4">
      <c r="A3442">
        <v>3427</v>
      </c>
      <c r="B3442" s="63">
        <v>40394</v>
      </c>
      <c r="C3442" s="37">
        <v>112.529999</v>
      </c>
      <c r="D3442" s="37">
        <v>113.110001</v>
      </c>
      <c r="E3442" s="37">
        <v>112.160004</v>
      </c>
      <c r="F3442" s="37">
        <v>112.970001</v>
      </c>
      <c r="G3442" s="38">
        <v>158171700</v>
      </c>
      <c r="H3442" s="37">
        <v>87.625739999999993</v>
      </c>
      <c r="I3442" s="41">
        <f t="shared" si="388"/>
        <v>0.77565494577626848</v>
      </c>
      <c r="J3442" s="41">
        <f t="shared" ca="1" si="389"/>
        <v>1</v>
      </c>
      <c r="K3442" s="37">
        <f t="shared" si="390"/>
        <v>87.28</v>
      </c>
      <c r="L3442" s="37">
        <f t="shared" si="391"/>
        <v>87.73</v>
      </c>
      <c r="M3442" s="37">
        <f t="shared" si="392"/>
        <v>87</v>
      </c>
      <c r="N3442" s="37">
        <f t="shared" si="393"/>
        <v>87.63</v>
      </c>
      <c r="O3442" s="38">
        <f t="shared" ca="1" si="394"/>
        <v>158171700</v>
      </c>
    </row>
    <row r="3443" spans="1:15" x14ac:dyDescent="0.4">
      <c r="A3443">
        <v>3428</v>
      </c>
      <c r="B3443" s="63">
        <v>40393</v>
      </c>
      <c r="C3443" s="37">
        <v>112.480003</v>
      </c>
      <c r="D3443" s="37">
        <v>112.769997</v>
      </c>
      <c r="E3443" s="37">
        <v>111.849998</v>
      </c>
      <c r="F3443" s="37">
        <v>112.220001</v>
      </c>
      <c r="G3443" s="38">
        <v>146657300</v>
      </c>
      <c r="H3443" s="37">
        <v>87.044028999999995</v>
      </c>
      <c r="I3443" s="41">
        <f t="shared" si="388"/>
        <v>0.77565521497366585</v>
      </c>
      <c r="J3443" s="41">
        <f t="shared" ca="1" si="389"/>
        <v>1</v>
      </c>
      <c r="K3443" s="37">
        <f t="shared" si="390"/>
        <v>87.25</v>
      </c>
      <c r="L3443" s="37">
        <f t="shared" si="391"/>
        <v>87.47</v>
      </c>
      <c r="M3443" s="37">
        <f t="shared" si="392"/>
        <v>86.76</v>
      </c>
      <c r="N3443" s="37">
        <f t="shared" si="393"/>
        <v>87.04</v>
      </c>
      <c r="O3443" s="38">
        <f t="shared" ca="1" si="394"/>
        <v>146657300</v>
      </c>
    </row>
    <row r="3444" spans="1:15" x14ac:dyDescent="0.4">
      <c r="A3444">
        <v>3429</v>
      </c>
      <c r="B3444" s="63">
        <v>40392</v>
      </c>
      <c r="C3444" s="37">
        <v>111.989998</v>
      </c>
      <c r="D3444" s="37">
        <v>112.94000200000001</v>
      </c>
      <c r="E3444" s="37">
        <v>111.540001</v>
      </c>
      <c r="F3444" s="37">
        <v>112.760002</v>
      </c>
      <c r="G3444" s="38">
        <v>188263200</v>
      </c>
      <c r="H3444" s="37">
        <v>87.462874999999997</v>
      </c>
      <c r="I3444" s="41">
        <f t="shared" si="388"/>
        <v>0.77565513877873116</v>
      </c>
      <c r="J3444" s="41">
        <f t="shared" ca="1" si="389"/>
        <v>1</v>
      </c>
      <c r="K3444" s="37">
        <f t="shared" si="390"/>
        <v>86.87</v>
      </c>
      <c r="L3444" s="37">
        <f t="shared" si="391"/>
        <v>87.6</v>
      </c>
      <c r="M3444" s="37">
        <f t="shared" si="392"/>
        <v>86.52</v>
      </c>
      <c r="N3444" s="37">
        <f t="shared" si="393"/>
        <v>87.46</v>
      </c>
      <c r="O3444" s="38">
        <f t="shared" ca="1" si="394"/>
        <v>188263200</v>
      </c>
    </row>
    <row r="3445" spans="1:15" x14ac:dyDescent="0.4">
      <c r="A3445">
        <v>3430</v>
      </c>
      <c r="B3445" s="63">
        <v>40389</v>
      </c>
      <c r="C3445" s="37">
        <v>109.16999800000001</v>
      </c>
      <c r="D3445" s="37">
        <v>110.860001</v>
      </c>
      <c r="E3445" s="37">
        <v>108.980003</v>
      </c>
      <c r="F3445" s="37">
        <v>110.269997</v>
      </c>
      <c r="G3445" s="38">
        <v>220070600</v>
      </c>
      <c r="H3445" s="37">
        <v>85.531486999999998</v>
      </c>
      <c r="I3445" s="41">
        <f t="shared" si="388"/>
        <v>0.77565511314922764</v>
      </c>
      <c r="J3445" s="41">
        <f t="shared" ca="1" si="389"/>
        <v>1</v>
      </c>
      <c r="K3445" s="37">
        <f t="shared" si="390"/>
        <v>84.68</v>
      </c>
      <c r="L3445" s="37">
        <f t="shared" si="391"/>
        <v>85.99</v>
      </c>
      <c r="M3445" s="37">
        <f t="shared" si="392"/>
        <v>84.53</v>
      </c>
      <c r="N3445" s="37">
        <f t="shared" si="393"/>
        <v>85.53</v>
      </c>
      <c r="O3445" s="38">
        <f t="shared" ca="1" si="394"/>
        <v>220070600</v>
      </c>
    </row>
    <row r="3446" spans="1:15" x14ac:dyDescent="0.4">
      <c r="A3446">
        <v>3431</v>
      </c>
      <c r="B3446" s="63">
        <v>40388</v>
      </c>
      <c r="C3446" s="37">
        <v>111.519997</v>
      </c>
      <c r="D3446" s="37">
        <v>111.82</v>
      </c>
      <c r="E3446" s="37">
        <v>109.410004</v>
      </c>
      <c r="F3446" s="37">
        <v>110.290001</v>
      </c>
      <c r="G3446" s="38">
        <v>220149100</v>
      </c>
      <c r="H3446" s="37">
        <v>85.547020000000003</v>
      </c>
      <c r="I3446" s="41">
        <f t="shared" si="388"/>
        <v>0.77565526543063501</v>
      </c>
      <c r="J3446" s="41">
        <f t="shared" ca="1" si="389"/>
        <v>1</v>
      </c>
      <c r="K3446" s="37">
        <f t="shared" si="390"/>
        <v>86.5</v>
      </c>
      <c r="L3446" s="37">
        <f t="shared" si="391"/>
        <v>86.73</v>
      </c>
      <c r="M3446" s="37">
        <f t="shared" si="392"/>
        <v>84.86</v>
      </c>
      <c r="N3446" s="37">
        <f t="shared" si="393"/>
        <v>85.55</v>
      </c>
      <c r="O3446" s="38">
        <f t="shared" ca="1" si="394"/>
        <v>220149100</v>
      </c>
    </row>
    <row r="3447" spans="1:15" x14ac:dyDescent="0.4">
      <c r="A3447">
        <v>3432</v>
      </c>
      <c r="B3447" s="63">
        <v>40387</v>
      </c>
      <c r="C3447" s="37">
        <v>111.32</v>
      </c>
      <c r="D3447" s="37">
        <v>111.660004</v>
      </c>
      <c r="E3447" s="37">
        <v>110.459999</v>
      </c>
      <c r="F3447" s="37">
        <v>110.83000199999999</v>
      </c>
      <c r="G3447" s="38">
        <v>163056200</v>
      </c>
      <c r="H3447" s="37">
        <v>85.965873999999999</v>
      </c>
      <c r="I3447" s="41">
        <f t="shared" si="388"/>
        <v>0.77565525984561479</v>
      </c>
      <c r="J3447" s="41">
        <f t="shared" ca="1" si="389"/>
        <v>1</v>
      </c>
      <c r="K3447" s="37">
        <f t="shared" si="390"/>
        <v>86.35</v>
      </c>
      <c r="L3447" s="37">
        <f t="shared" si="391"/>
        <v>86.61</v>
      </c>
      <c r="M3447" s="37">
        <f t="shared" si="392"/>
        <v>85.68</v>
      </c>
      <c r="N3447" s="37">
        <f t="shared" si="393"/>
        <v>85.97</v>
      </c>
      <c r="O3447" s="38">
        <f t="shared" ca="1" si="394"/>
        <v>163056200</v>
      </c>
    </row>
    <row r="3448" spans="1:15" x14ac:dyDescent="0.4">
      <c r="A3448">
        <v>3433</v>
      </c>
      <c r="B3448" s="63">
        <v>40386</v>
      </c>
      <c r="C3448" s="37">
        <v>112.16999800000001</v>
      </c>
      <c r="D3448" s="37">
        <v>112.290001</v>
      </c>
      <c r="E3448" s="37">
        <v>111.110001</v>
      </c>
      <c r="F3448" s="37">
        <v>111.550003</v>
      </c>
      <c r="G3448" s="38">
        <v>204855600</v>
      </c>
      <c r="H3448" s="37">
        <v>86.524322999999995</v>
      </c>
      <c r="I3448" s="41">
        <f t="shared" si="388"/>
        <v>0.77565504861528323</v>
      </c>
      <c r="J3448" s="41">
        <f t="shared" ca="1" si="389"/>
        <v>1</v>
      </c>
      <c r="K3448" s="37">
        <f t="shared" si="390"/>
        <v>87.01</v>
      </c>
      <c r="L3448" s="37">
        <f t="shared" si="391"/>
        <v>87.1</v>
      </c>
      <c r="M3448" s="37">
        <f t="shared" si="392"/>
        <v>86.18</v>
      </c>
      <c r="N3448" s="37">
        <f t="shared" si="393"/>
        <v>86.52</v>
      </c>
      <c r="O3448" s="38">
        <f t="shared" ca="1" si="394"/>
        <v>204855600</v>
      </c>
    </row>
    <row r="3449" spans="1:15" x14ac:dyDescent="0.4">
      <c r="A3449">
        <v>3434</v>
      </c>
      <c r="B3449" s="63">
        <v>40385</v>
      </c>
      <c r="C3449" s="37">
        <v>110.599998</v>
      </c>
      <c r="D3449" s="37">
        <v>111.66999800000001</v>
      </c>
      <c r="E3449" s="37">
        <v>110.290001</v>
      </c>
      <c r="F3449" s="37">
        <v>111.55999799999999</v>
      </c>
      <c r="G3449" s="38">
        <v>184445700</v>
      </c>
      <c r="H3449" s="37">
        <v>86.532059000000004</v>
      </c>
      <c r="I3449" s="41">
        <f t="shared" si="388"/>
        <v>0.77565489916914487</v>
      </c>
      <c r="J3449" s="41">
        <f t="shared" ca="1" si="389"/>
        <v>1</v>
      </c>
      <c r="K3449" s="37">
        <f t="shared" si="390"/>
        <v>85.79</v>
      </c>
      <c r="L3449" s="37">
        <f t="shared" si="391"/>
        <v>86.62</v>
      </c>
      <c r="M3449" s="37">
        <f t="shared" si="392"/>
        <v>85.55</v>
      </c>
      <c r="N3449" s="37">
        <f t="shared" si="393"/>
        <v>86.53</v>
      </c>
      <c r="O3449" s="38">
        <f t="shared" ca="1" si="394"/>
        <v>184445700</v>
      </c>
    </row>
    <row r="3450" spans="1:15" x14ac:dyDescent="0.4">
      <c r="A3450">
        <v>3435</v>
      </c>
      <c r="B3450" s="63">
        <v>40382</v>
      </c>
      <c r="C3450" s="37">
        <v>109.239998</v>
      </c>
      <c r="D3450" s="37">
        <v>110.57</v>
      </c>
      <c r="E3450" s="37">
        <v>108.93</v>
      </c>
      <c r="F3450" s="37">
        <v>110.410004</v>
      </c>
      <c r="G3450" s="38">
        <v>222020800</v>
      </c>
      <c r="H3450" s="37">
        <v>85.640060000000005</v>
      </c>
      <c r="I3450" s="41">
        <f t="shared" si="388"/>
        <v>0.77565489446046942</v>
      </c>
      <c r="J3450" s="41">
        <f t="shared" ca="1" si="389"/>
        <v>1</v>
      </c>
      <c r="K3450" s="37">
        <f t="shared" si="390"/>
        <v>84.73</v>
      </c>
      <c r="L3450" s="37">
        <f t="shared" si="391"/>
        <v>85.76</v>
      </c>
      <c r="M3450" s="37">
        <f t="shared" si="392"/>
        <v>84.49</v>
      </c>
      <c r="N3450" s="37">
        <f t="shared" si="393"/>
        <v>85.64</v>
      </c>
      <c r="O3450" s="38">
        <f t="shared" ca="1" si="394"/>
        <v>222020800</v>
      </c>
    </row>
    <row r="3451" spans="1:15" x14ac:dyDescent="0.4">
      <c r="A3451">
        <v>3436</v>
      </c>
      <c r="B3451" s="63">
        <v>40381</v>
      </c>
      <c r="C3451" s="37">
        <v>108.339996</v>
      </c>
      <c r="D3451" s="37">
        <v>109.94000200000001</v>
      </c>
      <c r="E3451" s="37">
        <v>108.33000199999999</v>
      </c>
      <c r="F3451" s="37">
        <v>109.459999</v>
      </c>
      <c r="G3451" s="38">
        <v>274781300</v>
      </c>
      <c r="H3451" s="37">
        <v>84.903221000000002</v>
      </c>
      <c r="I3451" s="41">
        <f t="shared" si="388"/>
        <v>0.77565523273940473</v>
      </c>
      <c r="J3451" s="41">
        <f t="shared" ca="1" si="389"/>
        <v>1</v>
      </c>
      <c r="K3451" s="37">
        <f t="shared" si="390"/>
        <v>84.03</v>
      </c>
      <c r="L3451" s="37">
        <f t="shared" si="391"/>
        <v>85.28</v>
      </c>
      <c r="M3451" s="37">
        <f t="shared" si="392"/>
        <v>84.03</v>
      </c>
      <c r="N3451" s="37">
        <f t="shared" si="393"/>
        <v>84.9</v>
      </c>
      <c r="O3451" s="38">
        <f t="shared" ca="1" si="394"/>
        <v>274781300</v>
      </c>
    </row>
    <row r="3452" spans="1:15" x14ac:dyDescent="0.4">
      <c r="A3452">
        <v>3437</v>
      </c>
      <c r="B3452" s="63">
        <v>40380</v>
      </c>
      <c r="C3452" s="37">
        <v>109.040001</v>
      </c>
      <c r="D3452" s="37">
        <v>109.07</v>
      </c>
      <c r="E3452" s="37">
        <v>106.629997</v>
      </c>
      <c r="F3452" s="37">
        <v>107.07</v>
      </c>
      <c r="G3452" s="38">
        <v>264527000</v>
      </c>
      <c r="H3452" s="37">
        <v>83.049400000000006</v>
      </c>
      <c r="I3452" s="41">
        <f t="shared" si="388"/>
        <v>0.77565517885495483</v>
      </c>
      <c r="J3452" s="41">
        <f t="shared" ca="1" si="389"/>
        <v>1</v>
      </c>
      <c r="K3452" s="37">
        <f t="shared" si="390"/>
        <v>84.58</v>
      </c>
      <c r="L3452" s="37">
        <f t="shared" si="391"/>
        <v>84.6</v>
      </c>
      <c r="M3452" s="37">
        <f t="shared" si="392"/>
        <v>82.71</v>
      </c>
      <c r="N3452" s="37">
        <f t="shared" si="393"/>
        <v>83.05</v>
      </c>
      <c r="O3452" s="38">
        <f t="shared" ca="1" si="394"/>
        <v>264527000</v>
      </c>
    </row>
    <row r="3453" spans="1:15" x14ac:dyDescent="0.4">
      <c r="A3453">
        <v>3438</v>
      </c>
      <c r="B3453" s="63">
        <v>40379</v>
      </c>
      <c r="C3453" s="37">
        <v>105.870003</v>
      </c>
      <c r="D3453" s="37">
        <v>108.55999799999999</v>
      </c>
      <c r="E3453" s="37">
        <v>105.82</v>
      </c>
      <c r="F3453" s="37">
        <v>108.480003</v>
      </c>
      <c r="G3453" s="38">
        <v>258162400</v>
      </c>
      <c r="H3453" s="37">
        <v>84.143058999999994</v>
      </c>
      <c r="I3453" s="41">
        <f t="shared" si="388"/>
        <v>0.77565502095349315</v>
      </c>
      <c r="J3453" s="41">
        <f t="shared" ca="1" si="389"/>
        <v>1</v>
      </c>
      <c r="K3453" s="37">
        <f t="shared" si="390"/>
        <v>82.12</v>
      </c>
      <c r="L3453" s="37">
        <f t="shared" si="391"/>
        <v>84.21</v>
      </c>
      <c r="M3453" s="37">
        <f t="shared" si="392"/>
        <v>82.08</v>
      </c>
      <c r="N3453" s="37">
        <f t="shared" si="393"/>
        <v>84.14</v>
      </c>
      <c r="O3453" s="38">
        <f t="shared" ca="1" si="394"/>
        <v>258162400</v>
      </c>
    </row>
    <row r="3454" spans="1:15" x14ac:dyDescent="0.4">
      <c r="A3454">
        <v>3439</v>
      </c>
      <c r="B3454" s="63">
        <v>40378</v>
      </c>
      <c r="C3454" s="37">
        <v>107.050003</v>
      </c>
      <c r="D3454" s="37">
        <v>107.629997</v>
      </c>
      <c r="E3454" s="37">
        <v>106.220001</v>
      </c>
      <c r="F3454" s="37">
        <v>107.290001</v>
      </c>
      <c r="G3454" s="38">
        <v>186709000</v>
      </c>
      <c r="H3454" s="37">
        <v>83.220032000000003</v>
      </c>
      <c r="I3454" s="41">
        <f t="shared" si="388"/>
        <v>0.77565505848023997</v>
      </c>
      <c r="J3454" s="41">
        <f t="shared" ca="1" si="389"/>
        <v>1</v>
      </c>
      <c r="K3454" s="37">
        <f t="shared" si="390"/>
        <v>83.03</v>
      </c>
      <c r="L3454" s="37">
        <f t="shared" si="391"/>
        <v>83.48</v>
      </c>
      <c r="M3454" s="37">
        <f t="shared" si="392"/>
        <v>82.39</v>
      </c>
      <c r="N3454" s="37">
        <f t="shared" si="393"/>
        <v>83.22</v>
      </c>
      <c r="O3454" s="38">
        <f t="shared" ca="1" si="394"/>
        <v>186709000</v>
      </c>
    </row>
    <row r="3455" spans="1:15" x14ac:dyDescent="0.4">
      <c r="A3455">
        <v>3440</v>
      </c>
      <c r="B3455" s="63">
        <v>40375</v>
      </c>
      <c r="C3455" s="37">
        <v>109.089996</v>
      </c>
      <c r="D3455" s="37">
        <v>109.209999</v>
      </c>
      <c r="E3455" s="37">
        <v>106.449997</v>
      </c>
      <c r="F3455" s="37">
        <v>106.660004</v>
      </c>
      <c r="G3455" s="38">
        <v>282693400</v>
      </c>
      <c r="H3455" s="37">
        <v>82.731369000000001</v>
      </c>
      <c r="I3455" s="41">
        <f t="shared" si="388"/>
        <v>0.77565503372754419</v>
      </c>
      <c r="J3455" s="41">
        <f t="shared" ca="1" si="389"/>
        <v>1</v>
      </c>
      <c r="K3455" s="37">
        <f t="shared" si="390"/>
        <v>84.62</v>
      </c>
      <c r="L3455" s="37">
        <f t="shared" si="391"/>
        <v>84.71</v>
      </c>
      <c r="M3455" s="37">
        <f t="shared" si="392"/>
        <v>82.57</v>
      </c>
      <c r="N3455" s="37">
        <f t="shared" si="393"/>
        <v>82.73</v>
      </c>
      <c r="O3455" s="38">
        <f t="shared" ca="1" si="394"/>
        <v>282693400</v>
      </c>
    </row>
    <row r="3456" spans="1:15" x14ac:dyDescent="0.4">
      <c r="A3456">
        <v>3441</v>
      </c>
      <c r="B3456" s="63">
        <v>40374</v>
      </c>
      <c r="C3456" s="37">
        <v>109.610001</v>
      </c>
      <c r="D3456" s="37">
        <v>110.05999799999999</v>
      </c>
      <c r="E3456" s="37">
        <v>108.16999800000001</v>
      </c>
      <c r="F3456" s="37">
        <v>109.68</v>
      </c>
      <c r="G3456" s="38">
        <v>232337900</v>
      </c>
      <c r="H3456" s="37">
        <v>85.073836999999997</v>
      </c>
      <c r="I3456" s="41">
        <f t="shared" si="388"/>
        <v>0.77565496900072928</v>
      </c>
      <c r="J3456" s="41">
        <f t="shared" ca="1" si="389"/>
        <v>1</v>
      </c>
      <c r="K3456" s="37">
        <f t="shared" si="390"/>
        <v>85.02</v>
      </c>
      <c r="L3456" s="37">
        <f t="shared" si="391"/>
        <v>85.37</v>
      </c>
      <c r="M3456" s="37">
        <f t="shared" si="392"/>
        <v>83.9</v>
      </c>
      <c r="N3456" s="37">
        <f t="shared" si="393"/>
        <v>85.07</v>
      </c>
      <c r="O3456" s="38">
        <f t="shared" ca="1" si="394"/>
        <v>232337900</v>
      </c>
    </row>
    <row r="3457" spans="1:15" x14ac:dyDescent="0.4">
      <c r="A3457">
        <v>3442</v>
      </c>
      <c r="B3457" s="63">
        <v>40373</v>
      </c>
      <c r="C3457" s="37">
        <v>109.30999799999999</v>
      </c>
      <c r="D3457" s="37">
        <v>110.08000199999999</v>
      </c>
      <c r="E3457" s="37">
        <v>108.860001</v>
      </c>
      <c r="F3457" s="37">
        <v>109.650002</v>
      </c>
      <c r="G3457" s="38">
        <v>184426800</v>
      </c>
      <c r="H3457" s="37">
        <v>85.050567999999998</v>
      </c>
      <c r="I3457" s="41">
        <f t="shared" si="388"/>
        <v>0.77565496077236729</v>
      </c>
      <c r="J3457" s="41">
        <f t="shared" ca="1" si="389"/>
        <v>1</v>
      </c>
      <c r="K3457" s="37">
        <f t="shared" si="390"/>
        <v>84.79</v>
      </c>
      <c r="L3457" s="37">
        <f t="shared" si="391"/>
        <v>85.38</v>
      </c>
      <c r="M3457" s="37">
        <f t="shared" si="392"/>
        <v>84.44</v>
      </c>
      <c r="N3457" s="37">
        <f t="shared" si="393"/>
        <v>85.05</v>
      </c>
      <c r="O3457" s="38">
        <f t="shared" ca="1" si="394"/>
        <v>184426800</v>
      </c>
    </row>
    <row r="3458" spans="1:15" x14ac:dyDescent="0.4">
      <c r="A3458">
        <v>3443</v>
      </c>
      <c r="B3458" s="63">
        <v>40372</v>
      </c>
      <c r="C3458" s="37">
        <v>109.150002</v>
      </c>
      <c r="D3458" s="37">
        <v>110.089996</v>
      </c>
      <c r="E3458" s="37">
        <v>108.93</v>
      </c>
      <c r="F3458" s="37">
        <v>109.660004</v>
      </c>
      <c r="G3458" s="38">
        <v>213025900</v>
      </c>
      <c r="H3458" s="37">
        <v>85.058318999999997</v>
      </c>
      <c r="I3458" s="41">
        <f t="shared" si="388"/>
        <v>0.7756548960184243</v>
      </c>
      <c r="J3458" s="41">
        <f t="shared" ca="1" si="389"/>
        <v>1</v>
      </c>
      <c r="K3458" s="37">
        <f t="shared" si="390"/>
        <v>84.66</v>
      </c>
      <c r="L3458" s="37">
        <f t="shared" si="391"/>
        <v>85.39</v>
      </c>
      <c r="M3458" s="37">
        <f t="shared" si="392"/>
        <v>84.49</v>
      </c>
      <c r="N3458" s="37">
        <f t="shared" si="393"/>
        <v>85.06</v>
      </c>
      <c r="O3458" s="38">
        <f t="shared" ca="1" si="394"/>
        <v>213025900</v>
      </c>
    </row>
    <row r="3459" spans="1:15" x14ac:dyDescent="0.4">
      <c r="A3459">
        <v>3444</v>
      </c>
      <c r="B3459" s="63">
        <v>40371</v>
      </c>
      <c r="C3459" s="37">
        <v>107.599998</v>
      </c>
      <c r="D3459" s="37">
        <v>108.239998</v>
      </c>
      <c r="E3459" s="37">
        <v>107.150002</v>
      </c>
      <c r="F3459" s="37">
        <v>108.029999</v>
      </c>
      <c r="G3459" s="38">
        <v>131283600</v>
      </c>
      <c r="H3459" s="37">
        <v>83.793982999999997</v>
      </c>
      <c r="I3459" s="41">
        <f t="shared" si="388"/>
        <v>0.77565476048925996</v>
      </c>
      <c r="J3459" s="41">
        <f t="shared" ca="1" si="389"/>
        <v>1</v>
      </c>
      <c r="K3459" s="37">
        <f t="shared" si="390"/>
        <v>83.46</v>
      </c>
      <c r="L3459" s="37">
        <f t="shared" si="391"/>
        <v>83.96</v>
      </c>
      <c r="M3459" s="37">
        <f t="shared" si="392"/>
        <v>83.11</v>
      </c>
      <c r="N3459" s="37">
        <f t="shared" si="393"/>
        <v>83.79</v>
      </c>
      <c r="O3459" s="38">
        <f t="shared" ca="1" si="394"/>
        <v>131283600</v>
      </c>
    </row>
    <row r="3460" spans="1:15" x14ac:dyDescent="0.4">
      <c r="A3460">
        <v>3445</v>
      </c>
      <c r="B3460" s="63">
        <v>40368</v>
      </c>
      <c r="C3460" s="37">
        <v>107.129997</v>
      </c>
      <c r="D3460" s="37">
        <v>107.970001</v>
      </c>
      <c r="E3460" s="37">
        <v>106.93</v>
      </c>
      <c r="F3460" s="37">
        <v>107.959999</v>
      </c>
      <c r="G3460" s="38">
        <v>144999900</v>
      </c>
      <c r="H3460" s="37">
        <v>83.739731000000006</v>
      </c>
      <c r="I3460" s="41">
        <f t="shared" si="388"/>
        <v>0.77565516650291932</v>
      </c>
      <c r="J3460" s="41">
        <f t="shared" ca="1" si="389"/>
        <v>1</v>
      </c>
      <c r="K3460" s="37">
        <f t="shared" si="390"/>
        <v>83.1</v>
      </c>
      <c r="L3460" s="37">
        <f t="shared" si="391"/>
        <v>83.75</v>
      </c>
      <c r="M3460" s="37">
        <f t="shared" si="392"/>
        <v>82.94</v>
      </c>
      <c r="N3460" s="37">
        <f t="shared" si="393"/>
        <v>83.74</v>
      </c>
      <c r="O3460" s="38">
        <f t="shared" ca="1" si="394"/>
        <v>144999900</v>
      </c>
    </row>
    <row r="3461" spans="1:15" x14ac:dyDescent="0.4">
      <c r="A3461">
        <v>3446</v>
      </c>
      <c r="B3461" s="63">
        <v>40367</v>
      </c>
      <c r="C3461" s="37">
        <v>107</v>
      </c>
      <c r="D3461" s="37">
        <v>107.279999</v>
      </c>
      <c r="E3461" s="37">
        <v>105.910004</v>
      </c>
      <c r="F3461" s="37">
        <v>107.160004</v>
      </c>
      <c r="G3461" s="38">
        <v>210842100</v>
      </c>
      <c r="H3461" s="37">
        <v>83.119217000000006</v>
      </c>
      <c r="I3461" s="41">
        <f t="shared" si="388"/>
        <v>0.77565522487289196</v>
      </c>
      <c r="J3461" s="41">
        <f t="shared" ca="1" si="389"/>
        <v>1</v>
      </c>
      <c r="K3461" s="37">
        <f t="shared" si="390"/>
        <v>83</v>
      </c>
      <c r="L3461" s="37">
        <f t="shared" si="391"/>
        <v>83.21</v>
      </c>
      <c r="M3461" s="37">
        <f t="shared" si="392"/>
        <v>82.15</v>
      </c>
      <c r="N3461" s="37">
        <f t="shared" si="393"/>
        <v>83.12</v>
      </c>
      <c r="O3461" s="38">
        <f t="shared" ca="1" si="394"/>
        <v>210842100</v>
      </c>
    </row>
    <row r="3462" spans="1:15" x14ac:dyDescent="0.4">
      <c r="A3462">
        <v>3447</v>
      </c>
      <c r="B3462" s="63">
        <v>40366</v>
      </c>
      <c r="C3462" s="37">
        <v>103.129997</v>
      </c>
      <c r="D3462" s="37">
        <v>106.239998</v>
      </c>
      <c r="E3462" s="37">
        <v>103.019997</v>
      </c>
      <c r="F3462" s="37">
        <v>106.110001</v>
      </c>
      <c r="G3462" s="38">
        <v>253769400</v>
      </c>
      <c r="H3462" s="37">
        <v>82.304764000000006</v>
      </c>
      <c r="I3462" s="41">
        <f t="shared" si="388"/>
        <v>0.77565510530906512</v>
      </c>
      <c r="J3462" s="41">
        <f t="shared" ca="1" si="389"/>
        <v>1</v>
      </c>
      <c r="K3462" s="37">
        <f t="shared" si="390"/>
        <v>79.989999999999995</v>
      </c>
      <c r="L3462" s="37">
        <f t="shared" si="391"/>
        <v>82.41</v>
      </c>
      <c r="M3462" s="37">
        <f t="shared" si="392"/>
        <v>79.91</v>
      </c>
      <c r="N3462" s="37">
        <f t="shared" si="393"/>
        <v>82.3</v>
      </c>
      <c r="O3462" s="38">
        <f t="shared" ca="1" si="394"/>
        <v>253769400</v>
      </c>
    </row>
    <row r="3463" spans="1:15" x14ac:dyDescent="0.4">
      <c r="A3463">
        <v>3448</v>
      </c>
      <c r="B3463" s="63">
        <v>40365</v>
      </c>
      <c r="C3463" s="37">
        <v>103.639999</v>
      </c>
      <c r="D3463" s="37">
        <v>104.370003</v>
      </c>
      <c r="E3463" s="37">
        <v>101.879997</v>
      </c>
      <c r="F3463" s="37">
        <v>102.870003</v>
      </c>
      <c r="G3463" s="38">
        <v>256935300</v>
      </c>
      <c r="H3463" s="37">
        <v>79.791649000000007</v>
      </c>
      <c r="I3463" s="41">
        <f t="shared" si="388"/>
        <v>0.77565516353683794</v>
      </c>
      <c r="J3463" s="41">
        <f t="shared" ca="1" si="389"/>
        <v>1</v>
      </c>
      <c r="K3463" s="37">
        <f t="shared" si="390"/>
        <v>80.39</v>
      </c>
      <c r="L3463" s="37">
        <f t="shared" si="391"/>
        <v>80.959999999999994</v>
      </c>
      <c r="M3463" s="37">
        <f t="shared" si="392"/>
        <v>79.02</v>
      </c>
      <c r="N3463" s="37">
        <f t="shared" si="393"/>
        <v>79.790000000000006</v>
      </c>
      <c r="O3463" s="38">
        <f t="shared" ca="1" si="394"/>
        <v>256935300</v>
      </c>
    </row>
    <row r="3464" spans="1:15" x14ac:dyDescent="0.4">
      <c r="A3464">
        <v>3449</v>
      </c>
      <c r="B3464" s="63">
        <v>40361</v>
      </c>
      <c r="C3464" s="37">
        <v>103.110001</v>
      </c>
      <c r="D3464" s="37">
        <v>103.41999800000001</v>
      </c>
      <c r="E3464" s="37">
        <v>101.620003</v>
      </c>
      <c r="F3464" s="37">
        <v>102.199997</v>
      </c>
      <c r="G3464" s="38">
        <v>233385200</v>
      </c>
      <c r="H3464" s="37">
        <v>79.271950000000004</v>
      </c>
      <c r="I3464" s="41">
        <f t="shared" si="388"/>
        <v>0.7756551108313634</v>
      </c>
      <c r="J3464" s="41">
        <f t="shared" ca="1" si="389"/>
        <v>1</v>
      </c>
      <c r="K3464" s="37">
        <f t="shared" si="390"/>
        <v>79.98</v>
      </c>
      <c r="L3464" s="37">
        <f t="shared" si="391"/>
        <v>80.22</v>
      </c>
      <c r="M3464" s="37">
        <f t="shared" si="392"/>
        <v>78.819999999999993</v>
      </c>
      <c r="N3464" s="37">
        <f t="shared" si="393"/>
        <v>79.27</v>
      </c>
      <c r="O3464" s="38">
        <f t="shared" ca="1" si="394"/>
        <v>233385200</v>
      </c>
    </row>
    <row r="3465" spans="1:15" x14ac:dyDescent="0.4">
      <c r="A3465">
        <v>3450</v>
      </c>
      <c r="B3465" s="63">
        <v>40360</v>
      </c>
      <c r="C3465" s="37">
        <v>103.150002</v>
      </c>
      <c r="D3465" s="37">
        <v>103.489998</v>
      </c>
      <c r="E3465" s="37">
        <v>101.129997</v>
      </c>
      <c r="F3465" s="37">
        <v>102.760002</v>
      </c>
      <c r="G3465" s="38">
        <v>382924800</v>
      </c>
      <c r="H3465" s="37">
        <v>79.706314000000006</v>
      </c>
      <c r="I3465" s="41">
        <f t="shared" si="388"/>
        <v>0.77565504523832152</v>
      </c>
      <c r="J3465" s="41">
        <f t="shared" ca="1" si="389"/>
        <v>1</v>
      </c>
      <c r="K3465" s="37">
        <f t="shared" si="390"/>
        <v>80.010000000000005</v>
      </c>
      <c r="L3465" s="37">
        <f t="shared" si="391"/>
        <v>80.27</v>
      </c>
      <c r="M3465" s="37">
        <f t="shared" si="392"/>
        <v>78.44</v>
      </c>
      <c r="N3465" s="37">
        <f t="shared" si="393"/>
        <v>79.709999999999994</v>
      </c>
      <c r="O3465" s="38">
        <f t="shared" ca="1" si="394"/>
        <v>382924800</v>
      </c>
    </row>
    <row r="3466" spans="1:15" x14ac:dyDescent="0.4">
      <c r="A3466">
        <v>3451</v>
      </c>
      <c r="B3466" s="63">
        <v>40359</v>
      </c>
      <c r="C3466" s="37">
        <v>103.91999800000001</v>
      </c>
      <c r="D3466" s="37">
        <v>104.879997</v>
      </c>
      <c r="E3466" s="37">
        <v>102.879997</v>
      </c>
      <c r="F3466" s="37">
        <v>103.220001</v>
      </c>
      <c r="G3466" s="38">
        <v>284101700</v>
      </c>
      <c r="H3466" s="37">
        <v>80.063109999999995</v>
      </c>
      <c r="I3466" s="41">
        <f t="shared" si="388"/>
        <v>0.77565500120465991</v>
      </c>
      <c r="J3466" s="41">
        <f t="shared" ca="1" si="389"/>
        <v>1</v>
      </c>
      <c r="K3466" s="37">
        <f t="shared" si="390"/>
        <v>80.61</v>
      </c>
      <c r="L3466" s="37">
        <f t="shared" si="391"/>
        <v>81.349999999999994</v>
      </c>
      <c r="M3466" s="37">
        <f t="shared" si="392"/>
        <v>79.8</v>
      </c>
      <c r="N3466" s="37">
        <f t="shared" si="393"/>
        <v>80.06</v>
      </c>
      <c r="O3466" s="38">
        <f t="shared" ca="1" si="394"/>
        <v>284101700</v>
      </c>
    </row>
    <row r="3467" spans="1:15" x14ac:dyDescent="0.4">
      <c r="A3467">
        <v>3452</v>
      </c>
      <c r="B3467" s="63">
        <v>40358</v>
      </c>
      <c r="C3467" s="37">
        <v>106.019997</v>
      </c>
      <c r="D3467" s="37">
        <v>107.510002</v>
      </c>
      <c r="E3467" s="37">
        <v>103.550003</v>
      </c>
      <c r="F3467" s="37">
        <v>104.209999</v>
      </c>
      <c r="G3467" s="38">
        <v>373649500</v>
      </c>
      <c r="H3467" s="37">
        <v>80.831017000000003</v>
      </c>
      <c r="I3467" s="41">
        <f t="shared" si="388"/>
        <v>0.77565509812546884</v>
      </c>
      <c r="J3467" s="41">
        <f t="shared" ca="1" si="389"/>
        <v>1</v>
      </c>
      <c r="K3467" s="37">
        <f t="shared" si="390"/>
        <v>82.23</v>
      </c>
      <c r="L3467" s="37">
        <f t="shared" si="391"/>
        <v>83.39</v>
      </c>
      <c r="M3467" s="37">
        <f t="shared" si="392"/>
        <v>80.319999999999993</v>
      </c>
      <c r="N3467" s="37">
        <f t="shared" si="393"/>
        <v>80.83</v>
      </c>
      <c r="O3467" s="38">
        <f t="shared" ca="1" si="394"/>
        <v>373649500</v>
      </c>
    </row>
    <row r="3468" spans="1:15" x14ac:dyDescent="0.4">
      <c r="A3468">
        <v>3453</v>
      </c>
      <c r="B3468" s="63">
        <v>40357</v>
      </c>
      <c r="C3468" s="37">
        <v>108.029999</v>
      </c>
      <c r="D3468" s="37">
        <v>108.32</v>
      </c>
      <c r="E3468" s="37">
        <v>107.139999</v>
      </c>
      <c r="F3468" s="37">
        <v>107.529999</v>
      </c>
      <c r="G3468" s="38">
        <v>169218600</v>
      </c>
      <c r="H3468" s="37">
        <v>83.406197000000006</v>
      </c>
      <c r="I3468" s="41">
        <f t="shared" si="388"/>
        <v>0.77565514531437874</v>
      </c>
      <c r="J3468" s="41">
        <f t="shared" ca="1" si="389"/>
        <v>1</v>
      </c>
      <c r="K3468" s="37">
        <f t="shared" si="390"/>
        <v>83.79</v>
      </c>
      <c r="L3468" s="37">
        <f t="shared" si="391"/>
        <v>84.02</v>
      </c>
      <c r="M3468" s="37">
        <f t="shared" si="392"/>
        <v>83.1</v>
      </c>
      <c r="N3468" s="37">
        <f t="shared" si="393"/>
        <v>83.41</v>
      </c>
      <c r="O3468" s="38">
        <f t="shared" ca="1" si="394"/>
        <v>169218600</v>
      </c>
    </row>
    <row r="3469" spans="1:15" x14ac:dyDescent="0.4">
      <c r="A3469">
        <v>3454</v>
      </c>
      <c r="B3469" s="63">
        <v>40354</v>
      </c>
      <c r="C3469" s="37">
        <v>107.739998</v>
      </c>
      <c r="D3469" s="37">
        <v>108.41999800000001</v>
      </c>
      <c r="E3469" s="37">
        <v>106.769997</v>
      </c>
      <c r="F3469" s="37">
        <v>107.870003</v>
      </c>
      <c r="G3469" s="38">
        <v>238726500</v>
      </c>
      <c r="H3469" s="37">
        <v>83.669929999999994</v>
      </c>
      <c r="I3469" s="41">
        <f t="shared" si="388"/>
        <v>0.77565521157907069</v>
      </c>
      <c r="J3469" s="41">
        <f t="shared" ca="1" si="389"/>
        <v>1</v>
      </c>
      <c r="K3469" s="37">
        <f t="shared" si="390"/>
        <v>83.57</v>
      </c>
      <c r="L3469" s="37">
        <f t="shared" si="391"/>
        <v>84.1</v>
      </c>
      <c r="M3469" s="37">
        <f t="shared" si="392"/>
        <v>82.82</v>
      </c>
      <c r="N3469" s="37">
        <f t="shared" si="393"/>
        <v>83.67</v>
      </c>
      <c r="O3469" s="38">
        <f t="shared" ca="1" si="394"/>
        <v>238726500</v>
      </c>
    </row>
    <row r="3470" spans="1:15" x14ac:dyDescent="0.4">
      <c r="A3470">
        <v>3455</v>
      </c>
      <c r="B3470" s="63">
        <v>40353</v>
      </c>
      <c r="C3470" s="37">
        <v>108.69000200000001</v>
      </c>
      <c r="D3470" s="37">
        <v>108.83000199999999</v>
      </c>
      <c r="E3470" s="37">
        <v>107.139999</v>
      </c>
      <c r="F3470" s="37">
        <v>107.41999800000001</v>
      </c>
      <c r="G3470" s="38">
        <v>268523600</v>
      </c>
      <c r="H3470" s="37">
        <v>83.320869000000002</v>
      </c>
      <c r="I3470" s="41">
        <f t="shared" si="388"/>
        <v>0.77565509729389492</v>
      </c>
      <c r="J3470" s="41">
        <f t="shared" ca="1" si="389"/>
        <v>1</v>
      </c>
      <c r="K3470" s="37">
        <f t="shared" si="390"/>
        <v>84.31</v>
      </c>
      <c r="L3470" s="37">
        <f t="shared" si="391"/>
        <v>84.41</v>
      </c>
      <c r="M3470" s="37">
        <f t="shared" si="392"/>
        <v>83.1</v>
      </c>
      <c r="N3470" s="37">
        <f t="shared" si="393"/>
        <v>83.32</v>
      </c>
      <c r="O3470" s="38">
        <f t="shared" ca="1" si="394"/>
        <v>268523600</v>
      </c>
    </row>
    <row r="3471" spans="1:15" x14ac:dyDescent="0.4">
      <c r="A3471">
        <v>3456</v>
      </c>
      <c r="B3471" s="63">
        <v>40352</v>
      </c>
      <c r="C3471" s="37">
        <v>109.639999</v>
      </c>
      <c r="D3471" s="37">
        <v>110.029999</v>
      </c>
      <c r="E3471" s="37">
        <v>108.480003</v>
      </c>
      <c r="F3471" s="37">
        <v>109.230003</v>
      </c>
      <c r="G3471" s="38">
        <v>254639900</v>
      </c>
      <c r="H3471" s="37">
        <v>84.724823000000001</v>
      </c>
      <c r="I3471" s="41">
        <f t="shared" si="388"/>
        <v>0.77565522908573026</v>
      </c>
      <c r="J3471" s="41">
        <f t="shared" ca="1" si="389"/>
        <v>1</v>
      </c>
      <c r="K3471" s="37">
        <f t="shared" si="390"/>
        <v>85.04</v>
      </c>
      <c r="L3471" s="37">
        <f t="shared" si="391"/>
        <v>85.35</v>
      </c>
      <c r="M3471" s="37">
        <f t="shared" si="392"/>
        <v>84.14</v>
      </c>
      <c r="N3471" s="37">
        <f t="shared" si="393"/>
        <v>84.72</v>
      </c>
      <c r="O3471" s="38">
        <f t="shared" ca="1" si="394"/>
        <v>254639900</v>
      </c>
    </row>
    <row r="3472" spans="1:15" x14ac:dyDescent="0.4">
      <c r="A3472">
        <v>3457</v>
      </c>
      <c r="B3472" s="63">
        <v>40351</v>
      </c>
      <c r="C3472" s="37">
        <v>111.410004</v>
      </c>
      <c r="D3472" s="37">
        <v>111.900002</v>
      </c>
      <c r="E3472" s="37">
        <v>109.410004</v>
      </c>
      <c r="F3472" s="37">
        <v>109.57</v>
      </c>
      <c r="G3472" s="38">
        <v>239355400</v>
      </c>
      <c r="H3472" s="37">
        <v>84.988510000000005</v>
      </c>
      <c r="I3472" s="41">
        <f t="shared" si="388"/>
        <v>0.77565492379300915</v>
      </c>
      <c r="J3472" s="41">
        <f t="shared" ca="1" si="389"/>
        <v>1</v>
      </c>
      <c r="K3472" s="37">
        <f t="shared" si="390"/>
        <v>86.42</v>
      </c>
      <c r="L3472" s="37">
        <f t="shared" si="391"/>
        <v>86.8</v>
      </c>
      <c r="M3472" s="37">
        <f t="shared" si="392"/>
        <v>84.86</v>
      </c>
      <c r="N3472" s="37">
        <f t="shared" si="393"/>
        <v>84.99</v>
      </c>
      <c r="O3472" s="38">
        <f t="shared" ca="1" si="394"/>
        <v>239355400</v>
      </c>
    </row>
    <row r="3473" spans="1:15" x14ac:dyDescent="0.4">
      <c r="A3473">
        <v>3458</v>
      </c>
      <c r="B3473" s="63">
        <v>40350</v>
      </c>
      <c r="C3473" s="37">
        <v>113.120003</v>
      </c>
      <c r="D3473" s="37">
        <v>113.199997</v>
      </c>
      <c r="E3473" s="37">
        <v>110.790001</v>
      </c>
      <c r="F3473" s="37">
        <v>111.410004</v>
      </c>
      <c r="G3473" s="38">
        <v>213140700</v>
      </c>
      <c r="H3473" s="37">
        <v>86.415733000000003</v>
      </c>
      <c r="I3473" s="41">
        <f t="shared" ref="I3473:I3536" si="395">IF(F3473=0,1,H3473/F3473)</f>
        <v>0.77565505697316017</v>
      </c>
      <c r="J3473" s="41">
        <f t="shared" ref="J3473:J3536" ca="1" si="396">INDEX(OFFSET($T$15,0,0,$S$13+1,1),MATCH(B3473,OFFSET($Q$15,0,0,$S$13+1,1),-1))</f>
        <v>1</v>
      </c>
      <c r="K3473" s="37">
        <f t="shared" ref="K3473:K3536" si="397">ROUND($I3473*C3473,2)</f>
        <v>87.74</v>
      </c>
      <c r="L3473" s="37">
        <f t="shared" ref="L3473:L3536" si="398">ROUND($I3473*D3473,2)</f>
        <v>87.8</v>
      </c>
      <c r="M3473" s="37">
        <f t="shared" ref="M3473:M3536" si="399">ROUND($I3473*E3473,2)</f>
        <v>85.93</v>
      </c>
      <c r="N3473" s="37">
        <f t="shared" ref="N3473:N3536" si="400">ROUND($I3473*F3473,2)</f>
        <v>86.42</v>
      </c>
      <c r="O3473" s="38">
        <f t="shared" ref="O3473:O3536" ca="1" si="401">G3473*J3473</f>
        <v>213140700</v>
      </c>
    </row>
    <row r="3474" spans="1:15" x14ac:dyDescent="0.4">
      <c r="A3474">
        <v>3459</v>
      </c>
      <c r="B3474" s="63">
        <v>40347</v>
      </c>
      <c r="C3474" s="37">
        <v>111.83000199999999</v>
      </c>
      <c r="D3474" s="37">
        <v>112.129997</v>
      </c>
      <c r="E3474" s="37">
        <v>111.370003</v>
      </c>
      <c r="F3474" s="37">
        <v>111.730003</v>
      </c>
      <c r="G3474" s="38">
        <v>174006600</v>
      </c>
      <c r="H3474" s="37">
        <v>86.663933</v>
      </c>
      <c r="I3474" s="41">
        <f t="shared" si="395"/>
        <v>0.77565497783079806</v>
      </c>
      <c r="J3474" s="41">
        <f t="shared" ca="1" si="396"/>
        <v>1</v>
      </c>
      <c r="K3474" s="37">
        <f t="shared" si="397"/>
        <v>86.74</v>
      </c>
      <c r="L3474" s="37">
        <f t="shared" si="398"/>
        <v>86.97</v>
      </c>
      <c r="M3474" s="37">
        <f t="shared" si="399"/>
        <v>86.38</v>
      </c>
      <c r="N3474" s="37">
        <f t="shared" si="400"/>
        <v>86.66</v>
      </c>
      <c r="O3474" s="38">
        <f t="shared" ca="1" si="401"/>
        <v>174006600</v>
      </c>
    </row>
    <row r="3475" spans="1:15" x14ac:dyDescent="0.4">
      <c r="A3475">
        <v>3460</v>
      </c>
      <c r="B3475" s="63">
        <v>40346</v>
      </c>
      <c r="C3475" s="37">
        <v>112.279999</v>
      </c>
      <c r="D3475" s="37">
        <v>112.33000199999999</v>
      </c>
      <c r="E3475" s="37">
        <v>111.050003</v>
      </c>
      <c r="F3475" s="37">
        <v>112.139999</v>
      </c>
      <c r="G3475" s="38">
        <v>263185800</v>
      </c>
      <c r="H3475" s="37">
        <v>86.570068000000006</v>
      </c>
      <c r="I3475" s="41">
        <f t="shared" si="395"/>
        <v>0.77198206502570066</v>
      </c>
      <c r="J3475" s="41">
        <f t="shared" ca="1" si="396"/>
        <v>1</v>
      </c>
      <c r="K3475" s="37">
        <f t="shared" si="397"/>
        <v>86.68</v>
      </c>
      <c r="L3475" s="37">
        <f t="shared" si="398"/>
        <v>86.72</v>
      </c>
      <c r="M3475" s="37">
        <f t="shared" si="399"/>
        <v>85.73</v>
      </c>
      <c r="N3475" s="37">
        <f t="shared" si="400"/>
        <v>86.57</v>
      </c>
      <c r="O3475" s="38">
        <f t="shared" ca="1" si="401"/>
        <v>263185800</v>
      </c>
    </row>
    <row r="3476" spans="1:15" x14ac:dyDescent="0.4">
      <c r="A3476">
        <v>3461</v>
      </c>
      <c r="B3476" s="63">
        <v>40345</v>
      </c>
      <c r="C3476" s="37">
        <v>111.41999800000001</v>
      </c>
      <c r="D3476" s="37">
        <v>112.41999800000001</v>
      </c>
      <c r="E3476" s="37">
        <v>111.199997</v>
      </c>
      <c r="F3476" s="37">
        <v>111.959999</v>
      </c>
      <c r="G3476" s="38">
        <v>216374000</v>
      </c>
      <c r="H3476" s="37">
        <v>86.431145000000001</v>
      </c>
      <c r="I3476" s="41">
        <f t="shared" si="395"/>
        <v>0.77198236666650921</v>
      </c>
      <c r="J3476" s="41">
        <f t="shared" ca="1" si="396"/>
        <v>1</v>
      </c>
      <c r="K3476" s="37">
        <f t="shared" si="397"/>
        <v>86.01</v>
      </c>
      <c r="L3476" s="37">
        <f t="shared" si="398"/>
        <v>86.79</v>
      </c>
      <c r="M3476" s="37">
        <f t="shared" si="399"/>
        <v>85.84</v>
      </c>
      <c r="N3476" s="37">
        <f t="shared" si="400"/>
        <v>86.43</v>
      </c>
      <c r="O3476" s="38">
        <f t="shared" ca="1" si="401"/>
        <v>216374000</v>
      </c>
    </row>
    <row r="3477" spans="1:15" x14ac:dyDescent="0.4">
      <c r="A3477">
        <v>3462</v>
      </c>
      <c r="B3477" s="63">
        <v>40344</v>
      </c>
      <c r="C3477" s="37">
        <v>110.279999</v>
      </c>
      <c r="D3477" s="37">
        <v>112.099998</v>
      </c>
      <c r="E3477" s="37">
        <v>110.089996</v>
      </c>
      <c r="F3477" s="37">
        <v>112</v>
      </c>
      <c r="G3477" s="38">
        <v>238268700</v>
      </c>
      <c r="H3477" s="37">
        <v>86.461974999999995</v>
      </c>
      <c r="I3477" s="41">
        <f t="shared" si="395"/>
        <v>0.77198191964285712</v>
      </c>
      <c r="J3477" s="41">
        <f t="shared" ca="1" si="396"/>
        <v>1</v>
      </c>
      <c r="K3477" s="37">
        <f t="shared" si="397"/>
        <v>85.13</v>
      </c>
      <c r="L3477" s="37">
        <f t="shared" si="398"/>
        <v>86.54</v>
      </c>
      <c r="M3477" s="37">
        <f t="shared" si="399"/>
        <v>84.99</v>
      </c>
      <c r="N3477" s="37">
        <f t="shared" si="400"/>
        <v>86.46</v>
      </c>
      <c r="O3477" s="38">
        <f t="shared" ca="1" si="401"/>
        <v>238268700</v>
      </c>
    </row>
    <row r="3478" spans="1:15" x14ac:dyDescent="0.4">
      <c r="A3478">
        <v>3463</v>
      </c>
      <c r="B3478" s="63">
        <v>40343</v>
      </c>
      <c r="C3478" s="37">
        <v>110.519997</v>
      </c>
      <c r="D3478" s="37">
        <v>111.120003</v>
      </c>
      <c r="E3478" s="37">
        <v>109.400002</v>
      </c>
      <c r="F3478" s="37">
        <v>109.510002</v>
      </c>
      <c r="G3478" s="38">
        <v>207196100</v>
      </c>
      <c r="H3478" s="37">
        <v>84.539779999999993</v>
      </c>
      <c r="I3478" s="41">
        <f t="shared" si="395"/>
        <v>0.77198227062401104</v>
      </c>
      <c r="J3478" s="41">
        <f t="shared" ca="1" si="396"/>
        <v>1</v>
      </c>
      <c r="K3478" s="37">
        <f t="shared" si="397"/>
        <v>85.32</v>
      </c>
      <c r="L3478" s="37">
        <f t="shared" si="398"/>
        <v>85.78</v>
      </c>
      <c r="M3478" s="37">
        <f t="shared" si="399"/>
        <v>84.45</v>
      </c>
      <c r="N3478" s="37">
        <f t="shared" si="400"/>
        <v>84.54</v>
      </c>
      <c r="O3478" s="38">
        <f t="shared" ca="1" si="401"/>
        <v>207196100</v>
      </c>
    </row>
    <row r="3479" spans="1:15" x14ac:dyDescent="0.4">
      <c r="A3479">
        <v>3464</v>
      </c>
      <c r="B3479" s="63">
        <v>40340</v>
      </c>
      <c r="C3479" s="37">
        <v>108.19000200000001</v>
      </c>
      <c r="D3479" s="37">
        <v>109.75</v>
      </c>
      <c r="E3479" s="37">
        <v>108.120003</v>
      </c>
      <c r="F3479" s="37">
        <v>109.68</v>
      </c>
      <c r="G3479" s="38">
        <v>214128200</v>
      </c>
      <c r="H3479" s="37">
        <v>84.670981999999995</v>
      </c>
      <c r="I3479" s="41">
        <f t="shared" si="395"/>
        <v>0.77198196571845357</v>
      </c>
      <c r="J3479" s="41">
        <f t="shared" ca="1" si="396"/>
        <v>1</v>
      </c>
      <c r="K3479" s="37">
        <f t="shared" si="397"/>
        <v>83.52</v>
      </c>
      <c r="L3479" s="37">
        <f t="shared" si="398"/>
        <v>84.73</v>
      </c>
      <c r="M3479" s="37">
        <f t="shared" si="399"/>
        <v>83.47</v>
      </c>
      <c r="N3479" s="37">
        <f t="shared" si="400"/>
        <v>84.67</v>
      </c>
      <c r="O3479" s="38">
        <f t="shared" ca="1" si="401"/>
        <v>214128200</v>
      </c>
    </row>
    <row r="3480" spans="1:15" x14ac:dyDescent="0.4">
      <c r="A3480">
        <v>3465</v>
      </c>
      <c r="B3480" s="63">
        <v>40339</v>
      </c>
      <c r="C3480" s="37">
        <v>107.860001</v>
      </c>
      <c r="D3480" s="37">
        <v>109.279999</v>
      </c>
      <c r="E3480" s="37">
        <v>106.040001</v>
      </c>
      <c r="F3480" s="37">
        <v>109.150002</v>
      </c>
      <c r="G3480" s="38">
        <v>317890600</v>
      </c>
      <c r="H3480" s="37">
        <v>84.261878999999993</v>
      </c>
      <c r="I3480" s="41">
        <f t="shared" si="395"/>
        <v>0.7719823862211197</v>
      </c>
      <c r="J3480" s="41">
        <f t="shared" ca="1" si="396"/>
        <v>1</v>
      </c>
      <c r="K3480" s="37">
        <f t="shared" si="397"/>
        <v>83.27</v>
      </c>
      <c r="L3480" s="37">
        <f t="shared" si="398"/>
        <v>84.36</v>
      </c>
      <c r="M3480" s="37">
        <f t="shared" si="399"/>
        <v>81.86</v>
      </c>
      <c r="N3480" s="37">
        <f t="shared" si="400"/>
        <v>84.26</v>
      </c>
      <c r="O3480" s="38">
        <f t="shared" ca="1" si="401"/>
        <v>317890600</v>
      </c>
    </row>
    <row r="3481" spans="1:15" x14ac:dyDescent="0.4">
      <c r="A3481">
        <v>3466</v>
      </c>
      <c r="B3481" s="63">
        <v>40338</v>
      </c>
      <c r="C3481" s="37">
        <v>107.239998</v>
      </c>
      <c r="D3481" s="37">
        <v>108.279999</v>
      </c>
      <c r="E3481" s="37">
        <v>105.599998</v>
      </c>
      <c r="F3481" s="37">
        <v>106.050003</v>
      </c>
      <c r="G3481" s="38">
        <v>268023300</v>
      </c>
      <c r="H3481" s="37">
        <v>81.868735999999998</v>
      </c>
      <c r="I3481" s="41">
        <f t="shared" si="395"/>
        <v>0.7719824015469382</v>
      </c>
      <c r="J3481" s="41">
        <f t="shared" ca="1" si="396"/>
        <v>1</v>
      </c>
      <c r="K3481" s="37">
        <f t="shared" si="397"/>
        <v>82.79</v>
      </c>
      <c r="L3481" s="37">
        <f t="shared" si="398"/>
        <v>83.59</v>
      </c>
      <c r="M3481" s="37">
        <f t="shared" si="399"/>
        <v>81.52</v>
      </c>
      <c r="N3481" s="37">
        <f t="shared" si="400"/>
        <v>81.87</v>
      </c>
      <c r="O3481" s="38">
        <f t="shared" ca="1" si="401"/>
        <v>268023300</v>
      </c>
    </row>
    <row r="3482" spans="1:15" x14ac:dyDescent="0.4">
      <c r="A3482">
        <v>3467</v>
      </c>
      <c r="B3482" s="63">
        <v>40337</v>
      </c>
      <c r="C3482" s="37">
        <v>105.57</v>
      </c>
      <c r="D3482" s="37">
        <v>106.83000199999999</v>
      </c>
      <c r="E3482" s="37">
        <v>104.650002</v>
      </c>
      <c r="F3482" s="37">
        <v>106.620003</v>
      </c>
      <c r="G3482" s="38">
        <v>357774300</v>
      </c>
      <c r="H3482" s="37">
        <v>82.308739000000003</v>
      </c>
      <c r="I3482" s="41">
        <f t="shared" si="395"/>
        <v>0.77198214860301595</v>
      </c>
      <c r="J3482" s="41">
        <f t="shared" ca="1" si="396"/>
        <v>1</v>
      </c>
      <c r="K3482" s="37">
        <f t="shared" si="397"/>
        <v>81.5</v>
      </c>
      <c r="L3482" s="37">
        <f t="shared" si="398"/>
        <v>82.47</v>
      </c>
      <c r="M3482" s="37">
        <f t="shared" si="399"/>
        <v>80.790000000000006</v>
      </c>
      <c r="N3482" s="37">
        <f t="shared" si="400"/>
        <v>82.31</v>
      </c>
      <c r="O3482" s="38">
        <f t="shared" ca="1" si="401"/>
        <v>357774300</v>
      </c>
    </row>
    <row r="3483" spans="1:15" x14ac:dyDescent="0.4">
      <c r="A3483">
        <v>3468</v>
      </c>
      <c r="B3483" s="63">
        <v>40336</v>
      </c>
      <c r="C3483" s="37">
        <v>107.199997</v>
      </c>
      <c r="D3483" s="37">
        <v>107.610001</v>
      </c>
      <c r="E3483" s="37">
        <v>105.410004</v>
      </c>
      <c r="F3483" s="37">
        <v>105.489998</v>
      </c>
      <c r="G3483" s="38">
        <v>264609100</v>
      </c>
      <c r="H3483" s="37">
        <v>81.436401000000004</v>
      </c>
      <c r="I3483" s="41">
        <f t="shared" si="395"/>
        <v>0.77198220252122862</v>
      </c>
      <c r="J3483" s="41">
        <f t="shared" ca="1" si="396"/>
        <v>1</v>
      </c>
      <c r="K3483" s="37">
        <f t="shared" si="397"/>
        <v>82.76</v>
      </c>
      <c r="L3483" s="37">
        <f t="shared" si="398"/>
        <v>83.07</v>
      </c>
      <c r="M3483" s="37">
        <f t="shared" si="399"/>
        <v>81.37</v>
      </c>
      <c r="N3483" s="37">
        <f t="shared" si="400"/>
        <v>81.44</v>
      </c>
      <c r="O3483" s="38">
        <f t="shared" ca="1" si="401"/>
        <v>264609100</v>
      </c>
    </row>
    <row r="3484" spans="1:15" x14ac:dyDescent="0.4">
      <c r="A3484">
        <v>3469</v>
      </c>
      <c r="B3484" s="63">
        <v>40333</v>
      </c>
      <c r="C3484" s="37">
        <v>108.610001</v>
      </c>
      <c r="D3484" s="37">
        <v>109.33000199999999</v>
      </c>
      <c r="E3484" s="37">
        <v>106.459999</v>
      </c>
      <c r="F3484" s="37">
        <v>106.82</v>
      </c>
      <c r="G3484" s="38">
        <v>398475600</v>
      </c>
      <c r="H3484" s="37">
        <v>82.463142000000005</v>
      </c>
      <c r="I3484" s="41">
        <f t="shared" si="395"/>
        <v>0.77198223179179937</v>
      </c>
      <c r="J3484" s="41">
        <f t="shared" ca="1" si="396"/>
        <v>1</v>
      </c>
      <c r="K3484" s="37">
        <f t="shared" si="397"/>
        <v>83.84</v>
      </c>
      <c r="L3484" s="37">
        <f t="shared" si="398"/>
        <v>84.4</v>
      </c>
      <c r="M3484" s="37">
        <f t="shared" si="399"/>
        <v>82.19</v>
      </c>
      <c r="N3484" s="37">
        <f t="shared" si="400"/>
        <v>82.46</v>
      </c>
      <c r="O3484" s="38">
        <f t="shared" ca="1" si="401"/>
        <v>398475600</v>
      </c>
    </row>
    <row r="3485" spans="1:15" x14ac:dyDescent="0.4">
      <c r="A3485">
        <v>3470</v>
      </c>
      <c r="B3485" s="63">
        <v>40332</v>
      </c>
      <c r="C3485" s="37">
        <v>110.650002</v>
      </c>
      <c r="D3485" s="37">
        <v>111.05999799999999</v>
      </c>
      <c r="E3485" s="37">
        <v>109.58000199999999</v>
      </c>
      <c r="F3485" s="37">
        <v>110.709999</v>
      </c>
      <c r="G3485" s="38">
        <v>226618300</v>
      </c>
      <c r="H3485" s="37">
        <v>85.466140999999993</v>
      </c>
      <c r="I3485" s="41">
        <f t="shared" si="395"/>
        <v>0.77198213144234606</v>
      </c>
      <c r="J3485" s="41">
        <f t="shared" ca="1" si="396"/>
        <v>1</v>
      </c>
      <c r="K3485" s="37">
        <f t="shared" si="397"/>
        <v>85.42</v>
      </c>
      <c r="L3485" s="37">
        <f t="shared" si="398"/>
        <v>85.74</v>
      </c>
      <c r="M3485" s="37">
        <f t="shared" si="399"/>
        <v>84.59</v>
      </c>
      <c r="N3485" s="37">
        <f t="shared" si="400"/>
        <v>85.47</v>
      </c>
      <c r="O3485" s="38">
        <f t="shared" ca="1" si="401"/>
        <v>226618300</v>
      </c>
    </row>
    <row r="3486" spans="1:15" x14ac:dyDescent="0.4">
      <c r="A3486">
        <v>3471</v>
      </c>
      <c r="B3486" s="63">
        <v>40331</v>
      </c>
      <c r="C3486" s="37">
        <v>108.08000199999999</v>
      </c>
      <c r="D3486" s="37">
        <v>110.339996</v>
      </c>
      <c r="E3486" s="37">
        <v>107.510002</v>
      </c>
      <c r="F3486" s="37">
        <v>110.33000199999999</v>
      </c>
      <c r="G3486" s="38">
        <v>240243700</v>
      </c>
      <c r="H3486" s="37">
        <v>85.172791000000004</v>
      </c>
      <c r="I3486" s="41">
        <f t="shared" si="395"/>
        <v>0.77198213954532524</v>
      </c>
      <c r="J3486" s="41">
        <f t="shared" ca="1" si="396"/>
        <v>1</v>
      </c>
      <c r="K3486" s="37">
        <f t="shared" si="397"/>
        <v>83.44</v>
      </c>
      <c r="L3486" s="37">
        <f t="shared" si="398"/>
        <v>85.18</v>
      </c>
      <c r="M3486" s="37">
        <f t="shared" si="399"/>
        <v>83</v>
      </c>
      <c r="N3486" s="37">
        <f t="shared" si="400"/>
        <v>85.17</v>
      </c>
      <c r="O3486" s="38">
        <f t="shared" ca="1" si="401"/>
        <v>240243700</v>
      </c>
    </row>
    <row r="3487" spans="1:15" x14ac:dyDescent="0.4">
      <c r="A3487">
        <v>3472</v>
      </c>
      <c r="B3487" s="63">
        <v>40330</v>
      </c>
      <c r="C3487" s="37">
        <v>108.349998</v>
      </c>
      <c r="D3487" s="37">
        <v>109.949997</v>
      </c>
      <c r="E3487" s="37">
        <v>107.370003</v>
      </c>
      <c r="F3487" s="37">
        <v>107.529999</v>
      </c>
      <c r="G3487" s="38">
        <v>277909400</v>
      </c>
      <c r="H3487" s="37">
        <v>83.011268999999999</v>
      </c>
      <c r="I3487" s="41">
        <f t="shared" si="395"/>
        <v>0.77198242138921624</v>
      </c>
      <c r="J3487" s="41">
        <f t="shared" ca="1" si="396"/>
        <v>1</v>
      </c>
      <c r="K3487" s="37">
        <f t="shared" si="397"/>
        <v>83.64</v>
      </c>
      <c r="L3487" s="37">
        <f t="shared" si="398"/>
        <v>84.88</v>
      </c>
      <c r="M3487" s="37">
        <f t="shared" si="399"/>
        <v>82.89</v>
      </c>
      <c r="N3487" s="37">
        <f t="shared" si="400"/>
        <v>83.01</v>
      </c>
      <c r="O3487" s="38">
        <f t="shared" ca="1" si="401"/>
        <v>277909400</v>
      </c>
    </row>
    <row r="3488" spans="1:15" x14ac:dyDescent="0.4">
      <c r="A3488">
        <v>3473</v>
      </c>
      <c r="B3488" s="63">
        <v>40326</v>
      </c>
      <c r="C3488" s="37">
        <v>110.639999</v>
      </c>
      <c r="D3488" s="37">
        <v>110.720001</v>
      </c>
      <c r="E3488" s="37">
        <v>108.849998</v>
      </c>
      <c r="F3488" s="37">
        <v>109.370003</v>
      </c>
      <c r="G3488" s="38">
        <v>297933500</v>
      </c>
      <c r="H3488" s="37">
        <v>84.431693999999993</v>
      </c>
      <c r="I3488" s="41">
        <f t="shared" si="395"/>
        <v>0.77198218601127766</v>
      </c>
      <c r="J3488" s="41">
        <f t="shared" ca="1" si="396"/>
        <v>1</v>
      </c>
      <c r="K3488" s="37">
        <f t="shared" si="397"/>
        <v>85.41</v>
      </c>
      <c r="L3488" s="37">
        <f t="shared" si="398"/>
        <v>85.47</v>
      </c>
      <c r="M3488" s="37">
        <f t="shared" si="399"/>
        <v>84.03</v>
      </c>
      <c r="N3488" s="37">
        <f t="shared" si="400"/>
        <v>84.43</v>
      </c>
      <c r="O3488" s="38">
        <f t="shared" ca="1" si="401"/>
        <v>297933500</v>
      </c>
    </row>
    <row r="3489" spans="1:15" x14ac:dyDescent="0.4">
      <c r="A3489">
        <v>3474</v>
      </c>
      <c r="B3489" s="63">
        <v>40325</v>
      </c>
      <c r="C3489" s="37">
        <v>109.19000200000001</v>
      </c>
      <c r="D3489" s="37">
        <v>110.800003</v>
      </c>
      <c r="E3489" s="37">
        <v>108.779999</v>
      </c>
      <c r="F3489" s="37">
        <v>110.760002</v>
      </c>
      <c r="G3489" s="38">
        <v>300870500</v>
      </c>
      <c r="H3489" s="37">
        <v>85.504738000000003</v>
      </c>
      <c r="I3489" s="41">
        <f t="shared" si="395"/>
        <v>0.77198209151350505</v>
      </c>
      <c r="J3489" s="41">
        <f t="shared" ca="1" si="396"/>
        <v>1</v>
      </c>
      <c r="K3489" s="37">
        <f t="shared" si="397"/>
        <v>84.29</v>
      </c>
      <c r="L3489" s="37">
        <f t="shared" si="398"/>
        <v>85.54</v>
      </c>
      <c r="M3489" s="37">
        <f t="shared" si="399"/>
        <v>83.98</v>
      </c>
      <c r="N3489" s="37">
        <f t="shared" si="400"/>
        <v>85.5</v>
      </c>
      <c r="O3489" s="38">
        <f t="shared" ca="1" si="401"/>
        <v>300870500</v>
      </c>
    </row>
    <row r="3490" spans="1:15" x14ac:dyDescent="0.4">
      <c r="A3490">
        <v>3475</v>
      </c>
      <c r="B3490" s="63">
        <v>40324</v>
      </c>
      <c r="C3490" s="37">
        <v>108.480003</v>
      </c>
      <c r="D3490" s="37">
        <v>109.470001</v>
      </c>
      <c r="E3490" s="37">
        <v>106.849998</v>
      </c>
      <c r="F3490" s="37">
        <v>107.16999800000001</v>
      </c>
      <c r="G3490" s="38">
        <v>349719300</v>
      </c>
      <c r="H3490" s="37">
        <v>82.733329999999995</v>
      </c>
      <c r="I3490" s="41">
        <f t="shared" si="395"/>
        <v>0.7719821922549629</v>
      </c>
      <c r="J3490" s="41">
        <f t="shared" ca="1" si="396"/>
        <v>1</v>
      </c>
      <c r="K3490" s="37">
        <f t="shared" si="397"/>
        <v>83.74</v>
      </c>
      <c r="L3490" s="37">
        <f t="shared" si="398"/>
        <v>84.51</v>
      </c>
      <c r="M3490" s="37">
        <f t="shared" si="399"/>
        <v>82.49</v>
      </c>
      <c r="N3490" s="37">
        <f t="shared" si="400"/>
        <v>82.73</v>
      </c>
      <c r="O3490" s="38">
        <f t="shared" ca="1" si="401"/>
        <v>349719300</v>
      </c>
    </row>
    <row r="3491" spans="1:15" x14ac:dyDescent="0.4">
      <c r="A3491">
        <v>3476</v>
      </c>
      <c r="B3491" s="63">
        <v>40323</v>
      </c>
      <c r="C3491" s="37">
        <v>105.110001</v>
      </c>
      <c r="D3491" s="37">
        <v>107.870003</v>
      </c>
      <c r="E3491" s="37">
        <v>104.379997</v>
      </c>
      <c r="F3491" s="37">
        <v>107.82</v>
      </c>
      <c r="G3491" s="38">
        <v>396505200</v>
      </c>
      <c r="H3491" s="37">
        <v>83.235138000000006</v>
      </c>
      <c r="I3491" s="41">
        <f t="shared" si="395"/>
        <v>0.77198235948803573</v>
      </c>
      <c r="J3491" s="41">
        <f t="shared" ca="1" si="396"/>
        <v>1</v>
      </c>
      <c r="K3491" s="37">
        <f t="shared" si="397"/>
        <v>81.14</v>
      </c>
      <c r="L3491" s="37">
        <f t="shared" si="398"/>
        <v>83.27</v>
      </c>
      <c r="M3491" s="37">
        <f t="shared" si="399"/>
        <v>80.58</v>
      </c>
      <c r="N3491" s="37">
        <f t="shared" si="400"/>
        <v>83.24</v>
      </c>
      <c r="O3491" s="38">
        <f t="shared" ca="1" si="401"/>
        <v>396505200</v>
      </c>
    </row>
    <row r="3492" spans="1:15" x14ac:dyDescent="0.4">
      <c r="A3492">
        <v>3477</v>
      </c>
      <c r="B3492" s="63">
        <v>40322</v>
      </c>
      <c r="C3492" s="37">
        <v>108.519997</v>
      </c>
      <c r="D3492" s="37">
        <v>109.389999</v>
      </c>
      <c r="E3492" s="37">
        <v>107.610001</v>
      </c>
      <c r="F3492" s="37">
        <v>107.709999</v>
      </c>
      <c r="G3492" s="38">
        <v>269823000</v>
      </c>
      <c r="H3492" s="37">
        <v>83.150176999999999</v>
      </c>
      <c r="I3492" s="41">
        <f t="shared" si="395"/>
        <v>0.77198196798794883</v>
      </c>
      <c r="J3492" s="41">
        <f t="shared" ca="1" si="396"/>
        <v>1</v>
      </c>
      <c r="K3492" s="37">
        <f t="shared" si="397"/>
        <v>83.78</v>
      </c>
      <c r="L3492" s="37">
        <f t="shared" si="398"/>
        <v>84.45</v>
      </c>
      <c r="M3492" s="37">
        <f t="shared" si="399"/>
        <v>83.07</v>
      </c>
      <c r="N3492" s="37">
        <f t="shared" si="400"/>
        <v>83.15</v>
      </c>
      <c r="O3492" s="38">
        <f t="shared" ca="1" si="401"/>
        <v>269823000</v>
      </c>
    </row>
    <row r="3493" spans="1:15" x14ac:dyDescent="0.4">
      <c r="A3493">
        <v>3478</v>
      </c>
      <c r="B3493" s="63">
        <v>40319</v>
      </c>
      <c r="C3493" s="37">
        <v>105.910004</v>
      </c>
      <c r="D3493" s="37">
        <v>109.379997</v>
      </c>
      <c r="E3493" s="37">
        <v>105.360001</v>
      </c>
      <c r="F3493" s="37">
        <v>109.110001</v>
      </c>
      <c r="G3493" s="38">
        <v>500909400</v>
      </c>
      <c r="H3493" s="37">
        <v>84.230994999999993</v>
      </c>
      <c r="I3493" s="41">
        <f t="shared" si="395"/>
        <v>0.77198235017888039</v>
      </c>
      <c r="J3493" s="41">
        <f t="shared" ca="1" si="396"/>
        <v>1</v>
      </c>
      <c r="K3493" s="37">
        <f t="shared" si="397"/>
        <v>81.760000000000005</v>
      </c>
      <c r="L3493" s="37">
        <f t="shared" si="398"/>
        <v>84.44</v>
      </c>
      <c r="M3493" s="37">
        <f t="shared" si="399"/>
        <v>81.34</v>
      </c>
      <c r="N3493" s="37">
        <f t="shared" si="400"/>
        <v>84.23</v>
      </c>
      <c r="O3493" s="38">
        <f t="shared" ca="1" si="401"/>
        <v>500909400</v>
      </c>
    </row>
    <row r="3494" spans="1:15" x14ac:dyDescent="0.4">
      <c r="A3494">
        <v>3479</v>
      </c>
      <c r="B3494" s="63">
        <v>40318</v>
      </c>
      <c r="C3494" s="37">
        <v>109.379997</v>
      </c>
      <c r="D3494" s="37">
        <v>109.889999</v>
      </c>
      <c r="E3494" s="37">
        <v>107.470001</v>
      </c>
      <c r="F3494" s="37">
        <v>107.540001</v>
      </c>
      <c r="G3494" s="38">
        <v>530418300</v>
      </c>
      <c r="H3494" s="37">
        <v>83.018974</v>
      </c>
      <c r="I3494" s="41">
        <f t="shared" si="395"/>
        <v>0.77198226918372448</v>
      </c>
      <c r="J3494" s="41">
        <f t="shared" ca="1" si="396"/>
        <v>1</v>
      </c>
      <c r="K3494" s="37">
        <f t="shared" si="397"/>
        <v>84.44</v>
      </c>
      <c r="L3494" s="37">
        <f t="shared" si="398"/>
        <v>84.83</v>
      </c>
      <c r="M3494" s="37">
        <f t="shared" si="399"/>
        <v>82.96</v>
      </c>
      <c r="N3494" s="37">
        <f t="shared" si="400"/>
        <v>83.02</v>
      </c>
      <c r="O3494" s="38">
        <f t="shared" ca="1" si="401"/>
        <v>530418300</v>
      </c>
    </row>
    <row r="3495" spans="1:15" x14ac:dyDescent="0.4">
      <c r="A3495">
        <v>3480</v>
      </c>
      <c r="B3495" s="63">
        <v>40317</v>
      </c>
      <c r="C3495" s="37">
        <v>111.769997</v>
      </c>
      <c r="D3495" s="37">
        <v>112.769997</v>
      </c>
      <c r="E3495" s="37">
        <v>110.360001</v>
      </c>
      <c r="F3495" s="37">
        <v>111.760002</v>
      </c>
      <c r="G3495" s="38">
        <v>394742700</v>
      </c>
      <c r="H3495" s="37">
        <v>86.276748999999995</v>
      </c>
      <c r="I3495" s="41">
        <f t="shared" si="395"/>
        <v>0.77198235017927075</v>
      </c>
      <c r="J3495" s="41">
        <f t="shared" ca="1" si="396"/>
        <v>1</v>
      </c>
      <c r="K3495" s="37">
        <f t="shared" si="397"/>
        <v>86.28</v>
      </c>
      <c r="L3495" s="37">
        <f t="shared" si="398"/>
        <v>87.06</v>
      </c>
      <c r="M3495" s="37">
        <f t="shared" si="399"/>
        <v>85.2</v>
      </c>
      <c r="N3495" s="37">
        <f t="shared" si="400"/>
        <v>86.28</v>
      </c>
      <c r="O3495" s="38">
        <f t="shared" ca="1" si="401"/>
        <v>394742700</v>
      </c>
    </row>
    <row r="3496" spans="1:15" x14ac:dyDescent="0.4">
      <c r="A3496">
        <v>3481</v>
      </c>
      <c r="B3496" s="63">
        <v>40316</v>
      </c>
      <c r="C3496" s="37">
        <v>114.879997</v>
      </c>
      <c r="D3496" s="37">
        <v>115.220001</v>
      </c>
      <c r="E3496" s="37">
        <v>112.029999</v>
      </c>
      <c r="F3496" s="37">
        <v>112.400002</v>
      </c>
      <c r="G3496" s="38">
        <v>360556800</v>
      </c>
      <c r="H3496" s="37">
        <v>86.770827999999995</v>
      </c>
      <c r="I3496" s="41">
        <f t="shared" si="395"/>
        <v>0.77198244177967179</v>
      </c>
      <c r="J3496" s="41">
        <f t="shared" ca="1" si="396"/>
        <v>1</v>
      </c>
      <c r="K3496" s="37">
        <f t="shared" si="397"/>
        <v>88.69</v>
      </c>
      <c r="L3496" s="37">
        <f t="shared" si="398"/>
        <v>88.95</v>
      </c>
      <c r="M3496" s="37">
        <f t="shared" si="399"/>
        <v>86.49</v>
      </c>
      <c r="N3496" s="37">
        <f t="shared" si="400"/>
        <v>86.77</v>
      </c>
      <c r="O3496" s="38">
        <f t="shared" ca="1" si="401"/>
        <v>360556800</v>
      </c>
    </row>
    <row r="3497" spans="1:15" x14ac:dyDescent="0.4">
      <c r="A3497">
        <v>3482</v>
      </c>
      <c r="B3497" s="63">
        <v>40315</v>
      </c>
      <c r="C3497" s="37">
        <v>114.199997</v>
      </c>
      <c r="D3497" s="37">
        <v>114.519997</v>
      </c>
      <c r="E3497" s="37">
        <v>111.769997</v>
      </c>
      <c r="F3497" s="37">
        <v>113.949997</v>
      </c>
      <c r="G3497" s="38">
        <v>325739800</v>
      </c>
      <c r="H3497" s="37">
        <v>87.967392000000004</v>
      </c>
      <c r="I3497" s="41">
        <f t="shared" si="395"/>
        <v>0.77198239856030892</v>
      </c>
      <c r="J3497" s="41">
        <f t="shared" ca="1" si="396"/>
        <v>1</v>
      </c>
      <c r="K3497" s="37">
        <f t="shared" si="397"/>
        <v>88.16</v>
      </c>
      <c r="L3497" s="37">
        <f t="shared" si="398"/>
        <v>88.41</v>
      </c>
      <c r="M3497" s="37">
        <f t="shared" si="399"/>
        <v>86.28</v>
      </c>
      <c r="N3497" s="37">
        <f t="shared" si="400"/>
        <v>87.97</v>
      </c>
      <c r="O3497" s="38">
        <f t="shared" ca="1" si="401"/>
        <v>325739800</v>
      </c>
    </row>
    <row r="3498" spans="1:15" x14ac:dyDescent="0.4">
      <c r="A3498">
        <v>3483</v>
      </c>
      <c r="B3498" s="63">
        <v>40312</v>
      </c>
      <c r="C3498" s="37">
        <v>115.120003</v>
      </c>
      <c r="D3498" s="37">
        <v>115.33000199999999</v>
      </c>
      <c r="E3498" s="37">
        <v>112.870003</v>
      </c>
      <c r="F3498" s="37">
        <v>113.889999</v>
      </c>
      <c r="G3498" s="38">
        <v>345601400</v>
      </c>
      <c r="H3498" s="37">
        <v>87.921051000000006</v>
      </c>
      <c r="I3498" s="41">
        <f t="shared" si="395"/>
        <v>0.77198219134236712</v>
      </c>
      <c r="J3498" s="41">
        <f t="shared" ca="1" si="396"/>
        <v>1</v>
      </c>
      <c r="K3498" s="37">
        <f t="shared" si="397"/>
        <v>88.87</v>
      </c>
      <c r="L3498" s="37">
        <f t="shared" si="398"/>
        <v>89.03</v>
      </c>
      <c r="M3498" s="37">
        <f t="shared" si="399"/>
        <v>87.13</v>
      </c>
      <c r="N3498" s="37">
        <f t="shared" si="400"/>
        <v>87.92</v>
      </c>
      <c r="O3498" s="38">
        <f t="shared" ca="1" si="401"/>
        <v>345601400</v>
      </c>
    </row>
    <row r="3499" spans="1:15" x14ac:dyDescent="0.4">
      <c r="A3499">
        <v>3484</v>
      </c>
      <c r="B3499" s="63">
        <v>40311</v>
      </c>
      <c r="C3499" s="37">
        <v>117.129997</v>
      </c>
      <c r="D3499" s="37">
        <v>117.68</v>
      </c>
      <c r="E3499" s="37">
        <v>115.889999</v>
      </c>
      <c r="F3499" s="37">
        <v>115.989998</v>
      </c>
      <c r="G3499" s="38">
        <v>234452500</v>
      </c>
      <c r="H3499" s="37">
        <v>89.542229000000006</v>
      </c>
      <c r="I3499" s="41">
        <f t="shared" si="395"/>
        <v>0.77198233075234646</v>
      </c>
      <c r="J3499" s="41">
        <f t="shared" ca="1" si="396"/>
        <v>1</v>
      </c>
      <c r="K3499" s="37">
        <f t="shared" si="397"/>
        <v>90.42</v>
      </c>
      <c r="L3499" s="37">
        <f t="shared" si="398"/>
        <v>90.85</v>
      </c>
      <c r="M3499" s="37">
        <f t="shared" si="399"/>
        <v>89.47</v>
      </c>
      <c r="N3499" s="37">
        <f t="shared" si="400"/>
        <v>89.54</v>
      </c>
      <c r="O3499" s="38">
        <f t="shared" ca="1" si="401"/>
        <v>234452500</v>
      </c>
    </row>
    <row r="3500" spans="1:15" x14ac:dyDescent="0.4">
      <c r="A3500">
        <v>3485</v>
      </c>
      <c r="B3500" s="63">
        <v>40310</v>
      </c>
      <c r="C3500" s="37">
        <v>116.290001</v>
      </c>
      <c r="D3500" s="37">
        <v>117.620003</v>
      </c>
      <c r="E3500" s="37">
        <v>116.089996</v>
      </c>
      <c r="F3500" s="37">
        <v>117.449997</v>
      </c>
      <c r="G3500" s="38">
        <v>235607100</v>
      </c>
      <c r="H3500" s="37">
        <v>90.669312000000005</v>
      </c>
      <c r="I3500" s="41">
        <f t="shared" si="395"/>
        <v>0.77198224194079812</v>
      </c>
      <c r="J3500" s="41">
        <f t="shared" ca="1" si="396"/>
        <v>1</v>
      </c>
      <c r="K3500" s="37">
        <f t="shared" si="397"/>
        <v>89.77</v>
      </c>
      <c r="L3500" s="37">
        <f t="shared" si="398"/>
        <v>90.8</v>
      </c>
      <c r="M3500" s="37">
        <f t="shared" si="399"/>
        <v>89.62</v>
      </c>
      <c r="N3500" s="37">
        <f t="shared" si="400"/>
        <v>90.67</v>
      </c>
      <c r="O3500" s="38">
        <f t="shared" ca="1" si="401"/>
        <v>235607100</v>
      </c>
    </row>
    <row r="3501" spans="1:15" x14ac:dyDescent="0.4">
      <c r="A3501">
        <v>3486</v>
      </c>
      <c r="B3501" s="63">
        <v>40309</v>
      </c>
      <c r="C3501" s="37">
        <v>115.07</v>
      </c>
      <c r="D3501" s="37">
        <v>117.360001</v>
      </c>
      <c r="E3501" s="37">
        <v>114.910004</v>
      </c>
      <c r="F3501" s="37">
        <v>115.83000199999999</v>
      </c>
      <c r="G3501" s="38">
        <v>317849800</v>
      </c>
      <c r="H3501" s="37">
        <v>89.418694000000002</v>
      </c>
      <c r="I3501" s="41">
        <f t="shared" si="395"/>
        <v>0.77198215018592509</v>
      </c>
      <c r="J3501" s="41">
        <f t="shared" ca="1" si="396"/>
        <v>1</v>
      </c>
      <c r="K3501" s="37">
        <f t="shared" si="397"/>
        <v>88.83</v>
      </c>
      <c r="L3501" s="37">
        <f t="shared" si="398"/>
        <v>90.6</v>
      </c>
      <c r="M3501" s="37">
        <f t="shared" si="399"/>
        <v>88.71</v>
      </c>
      <c r="N3501" s="37">
        <f t="shared" si="400"/>
        <v>89.42</v>
      </c>
      <c r="O3501" s="38">
        <f t="shared" ca="1" si="401"/>
        <v>317849800</v>
      </c>
    </row>
    <row r="3502" spans="1:15" x14ac:dyDescent="0.4">
      <c r="A3502">
        <v>3487</v>
      </c>
      <c r="B3502" s="63">
        <v>40308</v>
      </c>
      <c r="C3502" s="37">
        <v>115.80999799999999</v>
      </c>
      <c r="D3502" s="37">
        <v>116.650002</v>
      </c>
      <c r="E3502" s="37">
        <v>114.910004</v>
      </c>
      <c r="F3502" s="37">
        <v>116.160004</v>
      </c>
      <c r="G3502" s="38">
        <v>396159600</v>
      </c>
      <c r="H3502" s="37">
        <v>89.673446999999996</v>
      </c>
      <c r="I3502" s="41">
        <f t="shared" si="395"/>
        <v>0.77198212734221316</v>
      </c>
      <c r="J3502" s="41">
        <f t="shared" ca="1" si="396"/>
        <v>1</v>
      </c>
      <c r="K3502" s="37">
        <f t="shared" si="397"/>
        <v>89.4</v>
      </c>
      <c r="L3502" s="37">
        <f t="shared" si="398"/>
        <v>90.05</v>
      </c>
      <c r="M3502" s="37">
        <f t="shared" si="399"/>
        <v>88.71</v>
      </c>
      <c r="N3502" s="37">
        <f t="shared" si="400"/>
        <v>89.67</v>
      </c>
      <c r="O3502" s="38">
        <f t="shared" ca="1" si="401"/>
        <v>396159600</v>
      </c>
    </row>
    <row r="3503" spans="1:15" x14ac:dyDescent="0.4">
      <c r="A3503">
        <v>3488</v>
      </c>
      <c r="B3503" s="63">
        <v>40305</v>
      </c>
      <c r="C3503" s="37">
        <v>112.639999</v>
      </c>
      <c r="D3503" s="37">
        <v>113.769997</v>
      </c>
      <c r="E3503" s="37">
        <v>109.410004</v>
      </c>
      <c r="F3503" s="37">
        <v>111.260002</v>
      </c>
      <c r="G3503" s="38">
        <v>637558800</v>
      </c>
      <c r="H3503" s="37">
        <v>85.890738999999996</v>
      </c>
      <c r="I3503" s="41">
        <f t="shared" si="395"/>
        <v>0.77198218098180504</v>
      </c>
      <c r="J3503" s="41">
        <f t="shared" ca="1" si="396"/>
        <v>1</v>
      </c>
      <c r="K3503" s="37">
        <f t="shared" si="397"/>
        <v>86.96</v>
      </c>
      <c r="L3503" s="37">
        <f t="shared" si="398"/>
        <v>87.83</v>
      </c>
      <c r="M3503" s="37">
        <f t="shared" si="399"/>
        <v>84.46</v>
      </c>
      <c r="N3503" s="37">
        <f t="shared" si="400"/>
        <v>85.89</v>
      </c>
      <c r="O3503" s="38">
        <f t="shared" ca="1" si="401"/>
        <v>637558800</v>
      </c>
    </row>
    <row r="3504" spans="1:15" x14ac:dyDescent="0.4">
      <c r="A3504">
        <v>3489</v>
      </c>
      <c r="B3504" s="63">
        <v>40304</v>
      </c>
      <c r="C3504" s="37">
        <v>116.260002</v>
      </c>
      <c r="D3504" s="37">
        <v>117</v>
      </c>
      <c r="E3504" s="37">
        <v>105</v>
      </c>
      <c r="F3504" s="37">
        <v>112.94000200000001</v>
      </c>
      <c r="G3504" s="38">
        <v>647356600</v>
      </c>
      <c r="H3504" s="37">
        <v>87.187674999999999</v>
      </c>
      <c r="I3504" s="41">
        <f t="shared" si="395"/>
        <v>0.77198223354024731</v>
      </c>
      <c r="J3504" s="41">
        <f t="shared" ca="1" si="396"/>
        <v>1</v>
      </c>
      <c r="K3504" s="37">
        <f t="shared" si="397"/>
        <v>89.75</v>
      </c>
      <c r="L3504" s="37">
        <f t="shared" si="398"/>
        <v>90.32</v>
      </c>
      <c r="M3504" s="37">
        <f t="shared" si="399"/>
        <v>81.06</v>
      </c>
      <c r="N3504" s="37">
        <f t="shared" si="400"/>
        <v>87.19</v>
      </c>
      <c r="O3504" s="38">
        <f t="shared" ca="1" si="401"/>
        <v>647356600</v>
      </c>
    </row>
    <row r="3505" spans="1:15" x14ac:dyDescent="0.4">
      <c r="A3505">
        <v>3490</v>
      </c>
      <c r="B3505" s="63">
        <v>40303</v>
      </c>
      <c r="C3505" s="37">
        <v>116.55999799999999</v>
      </c>
      <c r="D3505" s="37">
        <v>117.800003</v>
      </c>
      <c r="E3505" s="37">
        <v>115.970001</v>
      </c>
      <c r="F3505" s="37">
        <v>116.82</v>
      </c>
      <c r="G3505" s="38">
        <v>328973200</v>
      </c>
      <c r="H3505" s="37">
        <v>90.182945000000004</v>
      </c>
      <c r="I3505" s="41">
        <f t="shared" si="395"/>
        <v>0.77198206642698175</v>
      </c>
      <c r="J3505" s="41">
        <f t="shared" ca="1" si="396"/>
        <v>1</v>
      </c>
      <c r="K3505" s="37">
        <f t="shared" si="397"/>
        <v>89.98</v>
      </c>
      <c r="L3505" s="37">
        <f t="shared" si="398"/>
        <v>90.94</v>
      </c>
      <c r="M3505" s="37">
        <f t="shared" si="399"/>
        <v>89.53</v>
      </c>
      <c r="N3505" s="37">
        <f t="shared" si="400"/>
        <v>90.18</v>
      </c>
      <c r="O3505" s="38">
        <f t="shared" ca="1" si="401"/>
        <v>328973200</v>
      </c>
    </row>
    <row r="3506" spans="1:15" x14ac:dyDescent="0.4">
      <c r="A3506">
        <v>3491</v>
      </c>
      <c r="B3506" s="63">
        <v>40302</v>
      </c>
      <c r="C3506" s="37">
        <v>119.010002</v>
      </c>
      <c r="D3506" s="37">
        <v>119.029999</v>
      </c>
      <c r="E3506" s="37">
        <v>116.91999800000001</v>
      </c>
      <c r="F3506" s="37">
        <v>117.519997</v>
      </c>
      <c r="G3506" s="38">
        <v>360353400</v>
      </c>
      <c r="H3506" s="37">
        <v>90.723350999999994</v>
      </c>
      <c r="I3506" s="41">
        <f t="shared" si="395"/>
        <v>0.771982244009077</v>
      </c>
      <c r="J3506" s="41">
        <f t="shared" ca="1" si="396"/>
        <v>1</v>
      </c>
      <c r="K3506" s="37">
        <f t="shared" si="397"/>
        <v>91.87</v>
      </c>
      <c r="L3506" s="37">
        <f t="shared" si="398"/>
        <v>91.89</v>
      </c>
      <c r="M3506" s="37">
        <f t="shared" si="399"/>
        <v>90.26</v>
      </c>
      <c r="N3506" s="37">
        <f t="shared" si="400"/>
        <v>90.72</v>
      </c>
      <c r="O3506" s="38">
        <f t="shared" ca="1" si="401"/>
        <v>360353400</v>
      </c>
    </row>
    <row r="3507" spans="1:15" x14ac:dyDescent="0.4">
      <c r="A3507">
        <v>3492</v>
      </c>
      <c r="B3507" s="63">
        <v>40301</v>
      </c>
      <c r="C3507" s="37">
        <v>119.379997</v>
      </c>
      <c r="D3507" s="37">
        <v>120.68</v>
      </c>
      <c r="E3507" s="37">
        <v>119.199997</v>
      </c>
      <c r="F3507" s="37">
        <v>120.349998</v>
      </c>
      <c r="G3507" s="38">
        <v>182747900</v>
      </c>
      <c r="H3507" s="37">
        <v>92.908051</v>
      </c>
      <c r="I3507" s="41">
        <f t="shared" si="395"/>
        <v>0.77198215657635494</v>
      </c>
      <c r="J3507" s="41">
        <f t="shared" ca="1" si="396"/>
        <v>1</v>
      </c>
      <c r="K3507" s="37">
        <f t="shared" si="397"/>
        <v>92.16</v>
      </c>
      <c r="L3507" s="37">
        <f t="shared" si="398"/>
        <v>93.16</v>
      </c>
      <c r="M3507" s="37">
        <f t="shared" si="399"/>
        <v>92.02</v>
      </c>
      <c r="N3507" s="37">
        <f t="shared" si="400"/>
        <v>92.91</v>
      </c>
      <c r="O3507" s="38">
        <f t="shared" ca="1" si="401"/>
        <v>182747900</v>
      </c>
    </row>
    <row r="3508" spans="1:15" x14ac:dyDescent="0.4">
      <c r="A3508">
        <v>3493</v>
      </c>
      <c r="B3508" s="63">
        <v>40298</v>
      </c>
      <c r="C3508" s="37">
        <v>120.879997</v>
      </c>
      <c r="D3508" s="37">
        <v>121.010002</v>
      </c>
      <c r="E3508" s="37">
        <v>118.779999</v>
      </c>
      <c r="F3508" s="37">
        <v>118.80999799999999</v>
      </c>
      <c r="G3508" s="38">
        <v>270000900</v>
      </c>
      <c r="H3508" s="37">
        <v>91.719215000000005</v>
      </c>
      <c r="I3508" s="41">
        <f t="shared" si="395"/>
        <v>0.77198229563138288</v>
      </c>
      <c r="J3508" s="41">
        <f t="shared" ca="1" si="396"/>
        <v>1</v>
      </c>
      <c r="K3508" s="37">
        <f t="shared" si="397"/>
        <v>93.32</v>
      </c>
      <c r="L3508" s="37">
        <f t="shared" si="398"/>
        <v>93.42</v>
      </c>
      <c r="M3508" s="37">
        <f t="shared" si="399"/>
        <v>91.7</v>
      </c>
      <c r="N3508" s="37">
        <f t="shared" si="400"/>
        <v>91.72</v>
      </c>
      <c r="O3508" s="38">
        <f t="shared" ca="1" si="401"/>
        <v>270000900</v>
      </c>
    </row>
    <row r="3509" spans="1:15" x14ac:dyDescent="0.4">
      <c r="A3509">
        <v>3494</v>
      </c>
      <c r="B3509" s="63">
        <v>40297</v>
      </c>
      <c r="C3509" s="37">
        <v>120.099998</v>
      </c>
      <c r="D3509" s="37">
        <v>121.110001</v>
      </c>
      <c r="E3509" s="37">
        <v>120.07</v>
      </c>
      <c r="F3509" s="37">
        <v>120.860001</v>
      </c>
      <c r="G3509" s="38">
        <v>193775000</v>
      </c>
      <c r="H3509" s="37">
        <v>93.301758000000007</v>
      </c>
      <c r="I3509" s="41">
        <f t="shared" si="395"/>
        <v>0.7719821051465986</v>
      </c>
      <c r="J3509" s="41">
        <f t="shared" ca="1" si="396"/>
        <v>1</v>
      </c>
      <c r="K3509" s="37">
        <f t="shared" si="397"/>
        <v>92.72</v>
      </c>
      <c r="L3509" s="37">
        <f t="shared" si="398"/>
        <v>93.49</v>
      </c>
      <c r="M3509" s="37">
        <f t="shared" si="399"/>
        <v>92.69</v>
      </c>
      <c r="N3509" s="37">
        <f t="shared" si="400"/>
        <v>93.3</v>
      </c>
      <c r="O3509" s="38">
        <f t="shared" ca="1" si="401"/>
        <v>193775000</v>
      </c>
    </row>
    <row r="3510" spans="1:15" x14ac:dyDescent="0.4">
      <c r="A3510">
        <v>3495</v>
      </c>
      <c r="B3510" s="63">
        <v>40296</v>
      </c>
      <c r="C3510" s="37">
        <v>119.050003</v>
      </c>
      <c r="D3510" s="37">
        <v>119.68</v>
      </c>
      <c r="E3510" s="37">
        <v>118.269997</v>
      </c>
      <c r="F3510" s="37">
        <v>119.379997</v>
      </c>
      <c r="G3510" s="38">
        <v>300674100</v>
      </c>
      <c r="H3510" s="37">
        <v>92.159194999999997</v>
      </c>
      <c r="I3510" s="41">
        <f t="shared" si="395"/>
        <v>0.77198188403372126</v>
      </c>
      <c r="J3510" s="41">
        <f t="shared" ca="1" si="396"/>
        <v>1</v>
      </c>
      <c r="K3510" s="37">
        <f t="shared" si="397"/>
        <v>91.9</v>
      </c>
      <c r="L3510" s="37">
        <f t="shared" si="398"/>
        <v>92.39</v>
      </c>
      <c r="M3510" s="37">
        <f t="shared" si="399"/>
        <v>91.3</v>
      </c>
      <c r="N3510" s="37">
        <f t="shared" si="400"/>
        <v>92.16</v>
      </c>
      <c r="O3510" s="38">
        <f t="shared" ca="1" si="401"/>
        <v>300674100</v>
      </c>
    </row>
    <row r="3511" spans="1:15" x14ac:dyDescent="0.4">
      <c r="A3511">
        <v>3496</v>
      </c>
      <c r="B3511" s="63">
        <v>40295</v>
      </c>
      <c r="C3511" s="37">
        <v>120.650002</v>
      </c>
      <c r="D3511" s="37">
        <v>121.339996</v>
      </c>
      <c r="E3511" s="37">
        <v>118.25</v>
      </c>
      <c r="F3511" s="37">
        <v>118.480003</v>
      </c>
      <c r="G3511" s="38">
        <v>355853300</v>
      </c>
      <c r="H3511" s="37">
        <v>91.464432000000002</v>
      </c>
      <c r="I3511" s="41">
        <f t="shared" si="395"/>
        <v>0.77198201961558022</v>
      </c>
      <c r="J3511" s="41">
        <f t="shared" ca="1" si="396"/>
        <v>1</v>
      </c>
      <c r="K3511" s="37">
        <f t="shared" si="397"/>
        <v>93.14</v>
      </c>
      <c r="L3511" s="37">
        <f t="shared" si="398"/>
        <v>93.67</v>
      </c>
      <c r="M3511" s="37">
        <f t="shared" si="399"/>
        <v>91.29</v>
      </c>
      <c r="N3511" s="37">
        <f t="shared" si="400"/>
        <v>91.46</v>
      </c>
      <c r="O3511" s="38">
        <f t="shared" ca="1" si="401"/>
        <v>355853300</v>
      </c>
    </row>
    <row r="3512" spans="1:15" x14ac:dyDescent="0.4">
      <c r="A3512">
        <v>3497</v>
      </c>
      <c r="B3512" s="63">
        <v>40294</v>
      </c>
      <c r="C3512" s="37">
        <v>121.849998</v>
      </c>
      <c r="D3512" s="37">
        <v>122.120003</v>
      </c>
      <c r="E3512" s="37">
        <v>121.230003</v>
      </c>
      <c r="F3512" s="37">
        <v>121.349998</v>
      </c>
      <c r="G3512" s="38">
        <v>143457300</v>
      </c>
      <c r="H3512" s="37">
        <v>93.680053999999998</v>
      </c>
      <c r="I3512" s="41">
        <f t="shared" si="395"/>
        <v>0.77198232833922253</v>
      </c>
      <c r="J3512" s="41">
        <f t="shared" ca="1" si="396"/>
        <v>1</v>
      </c>
      <c r="K3512" s="37">
        <f t="shared" si="397"/>
        <v>94.07</v>
      </c>
      <c r="L3512" s="37">
        <f t="shared" si="398"/>
        <v>94.27</v>
      </c>
      <c r="M3512" s="37">
        <f t="shared" si="399"/>
        <v>93.59</v>
      </c>
      <c r="N3512" s="37">
        <f t="shared" si="400"/>
        <v>93.68</v>
      </c>
      <c r="O3512" s="38">
        <f t="shared" ca="1" si="401"/>
        <v>143457300</v>
      </c>
    </row>
    <row r="3513" spans="1:15" x14ac:dyDescent="0.4">
      <c r="A3513">
        <v>3498</v>
      </c>
      <c r="B3513" s="63">
        <v>40291</v>
      </c>
      <c r="C3513" s="37">
        <v>120.94000200000001</v>
      </c>
      <c r="D3513" s="37">
        <v>121.860001</v>
      </c>
      <c r="E3513" s="37">
        <v>120.629997</v>
      </c>
      <c r="F3513" s="37">
        <v>121.80999799999999</v>
      </c>
      <c r="G3513" s="38">
        <v>177335500</v>
      </c>
      <c r="H3513" s="37">
        <v>94.035163999999995</v>
      </c>
      <c r="I3513" s="41">
        <f t="shared" si="395"/>
        <v>0.7719823129789396</v>
      </c>
      <c r="J3513" s="41">
        <f t="shared" ca="1" si="396"/>
        <v>1</v>
      </c>
      <c r="K3513" s="37">
        <f t="shared" si="397"/>
        <v>93.36</v>
      </c>
      <c r="L3513" s="37">
        <f t="shared" si="398"/>
        <v>94.07</v>
      </c>
      <c r="M3513" s="37">
        <f t="shared" si="399"/>
        <v>93.12</v>
      </c>
      <c r="N3513" s="37">
        <f t="shared" si="400"/>
        <v>94.04</v>
      </c>
      <c r="O3513" s="38">
        <f t="shared" ca="1" si="401"/>
        <v>177335500</v>
      </c>
    </row>
    <row r="3514" spans="1:15" x14ac:dyDescent="0.4">
      <c r="A3514">
        <v>3499</v>
      </c>
      <c r="B3514" s="63">
        <v>40290</v>
      </c>
      <c r="C3514" s="37">
        <v>119.80999799999999</v>
      </c>
      <c r="D3514" s="37">
        <v>121.16999800000001</v>
      </c>
      <c r="E3514" s="37">
        <v>119.120003</v>
      </c>
      <c r="F3514" s="37">
        <v>121.019997</v>
      </c>
      <c r="G3514" s="38">
        <v>115360300</v>
      </c>
      <c r="H3514" s="37">
        <v>93.425269999999998</v>
      </c>
      <c r="I3514" s="41">
        <f t="shared" si="395"/>
        <v>0.77198208821637959</v>
      </c>
      <c r="J3514" s="41">
        <f t="shared" ca="1" si="396"/>
        <v>1</v>
      </c>
      <c r="K3514" s="37">
        <f t="shared" si="397"/>
        <v>92.49</v>
      </c>
      <c r="L3514" s="37">
        <f t="shared" si="398"/>
        <v>93.54</v>
      </c>
      <c r="M3514" s="37">
        <f t="shared" si="399"/>
        <v>91.96</v>
      </c>
      <c r="N3514" s="37">
        <f t="shared" si="400"/>
        <v>93.43</v>
      </c>
      <c r="O3514" s="38">
        <f t="shared" ca="1" si="401"/>
        <v>115360300</v>
      </c>
    </row>
    <row r="3515" spans="1:15" x14ac:dyDescent="0.4">
      <c r="A3515">
        <v>3500</v>
      </c>
      <c r="B3515" s="63">
        <v>40289</v>
      </c>
      <c r="C3515" s="37">
        <v>120.949997</v>
      </c>
      <c r="D3515" s="37">
        <v>121.230003</v>
      </c>
      <c r="E3515" s="37">
        <v>119.989998</v>
      </c>
      <c r="F3515" s="37">
        <v>120.660004</v>
      </c>
      <c r="G3515" s="38">
        <v>192910100</v>
      </c>
      <c r="H3515" s="37">
        <v>93.147391999999996</v>
      </c>
      <c r="I3515" s="41">
        <f t="shared" si="395"/>
        <v>0.77198233807451222</v>
      </c>
      <c r="J3515" s="41">
        <f t="shared" ca="1" si="396"/>
        <v>1</v>
      </c>
      <c r="K3515" s="37">
        <f t="shared" si="397"/>
        <v>93.37</v>
      </c>
      <c r="L3515" s="37">
        <f t="shared" si="398"/>
        <v>93.59</v>
      </c>
      <c r="M3515" s="37">
        <f t="shared" si="399"/>
        <v>92.63</v>
      </c>
      <c r="N3515" s="37">
        <f t="shared" si="400"/>
        <v>93.15</v>
      </c>
      <c r="O3515" s="38">
        <f t="shared" ca="1" si="401"/>
        <v>192910100</v>
      </c>
    </row>
    <row r="3516" spans="1:15" x14ac:dyDescent="0.4">
      <c r="A3516">
        <v>3501</v>
      </c>
      <c r="B3516" s="63">
        <v>40288</v>
      </c>
      <c r="C3516" s="37">
        <v>120.55999799999999</v>
      </c>
      <c r="D3516" s="37">
        <v>120.980003</v>
      </c>
      <c r="E3516" s="37">
        <v>119.870003</v>
      </c>
      <c r="F3516" s="37">
        <v>120.879997</v>
      </c>
      <c r="G3516" s="38">
        <v>157708000</v>
      </c>
      <c r="H3516" s="37">
        <v>93.317215000000004</v>
      </c>
      <c r="I3516" s="41">
        <f t="shared" si="395"/>
        <v>0.77198227428811073</v>
      </c>
      <c r="J3516" s="41">
        <f t="shared" ca="1" si="396"/>
        <v>1</v>
      </c>
      <c r="K3516" s="37">
        <f t="shared" si="397"/>
        <v>93.07</v>
      </c>
      <c r="L3516" s="37">
        <f t="shared" si="398"/>
        <v>93.39</v>
      </c>
      <c r="M3516" s="37">
        <f t="shared" si="399"/>
        <v>92.54</v>
      </c>
      <c r="N3516" s="37">
        <f t="shared" si="400"/>
        <v>93.32</v>
      </c>
      <c r="O3516" s="38">
        <f t="shared" ca="1" si="401"/>
        <v>157708000</v>
      </c>
    </row>
    <row r="3517" spans="1:15" x14ac:dyDescent="0.4">
      <c r="A3517">
        <v>3502</v>
      </c>
      <c r="B3517" s="63">
        <v>40287</v>
      </c>
      <c r="C3517" s="37">
        <v>119.010002</v>
      </c>
      <c r="D3517" s="37">
        <v>119.93</v>
      </c>
      <c r="E3517" s="37">
        <v>118.470001</v>
      </c>
      <c r="F3517" s="37">
        <v>119.80999799999999</v>
      </c>
      <c r="G3517" s="38">
        <v>217947800</v>
      </c>
      <c r="H3517" s="37">
        <v>92.49118</v>
      </c>
      <c r="I3517" s="41">
        <f t="shared" si="395"/>
        <v>0.77198215127255077</v>
      </c>
      <c r="J3517" s="41">
        <f t="shared" ca="1" si="396"/>
        <v>1</v>
      </c>
      <c r="K3517" s="37">
        <f t="shared" si="397"/>
        <v>91.87</v>
      </c>
      <c r="L3517" s="37">
        <f t="shared" si="398"/>
        <v>92.58</v>
      </c>
      <c r="M3517" s="37">
        <f t="shared" si="399"/>
        <v>91.46</v>
      </c>
      <c r="N3517" s="37">
        <f t="shared" si="400"/>
        <v>92.49</v>
      </c>
      <c r="O3517" s="38">
        <f t="shared" ca="1" si="401"/>
        <v>217947800</v>
      </c>
    </row>
    <row r="3518" spans="1:15" x14ac:dyDescent="0.4">
      <c r="A3518">
        <v>3503</v>
      </c>
      <c r="B3518" s="63">
        <v>40284</v>
      </c>
      <c r="C3518" s="37">
        <v>120.860001</v>
      </c>
      <c r="D3518" s="37">
        <v>121.290001</v>
      </c>
      <c r="E3518" s="37">
        <v>118.75</v>
      </c>
      <c r="F3518" s="37">
        <v>119.360001</v>
      </c>
      <c r="G3518" s="38">
        <v>366786700</v>
      </c>
      <c r="H3518" s="37">
        <v>92.143783999999997</v>
      </c>
      <c r="I3518" s="41">
        <f t="shared" si="395"/>
        <v>0.77198209808996232</v>
      </c>
      <c r="J3518" s="41">
        <f t="shared" ca="1" si="396"/>
        <v>1</v>
      </c>
      <c r="K3518" s="37">
        <f t="shared" si="397"/>
        <v>93.3</v>
      </c>
      <c r="L3518" s="37">
        <f t="shared" si="398"/>
        <v>93.63</v>
      </c>
      <c r="M3518" s="37">
        <f t="shared" si="399"/>
        <v>91.67</v>
      </c>
      <c r="N3518" s="37">
        <f t="shared" si="400"/>
        <v>92.14</v>
      </c>
      <c r="O3518" s="38">
        <f t="shared" ca="1" si="401"/>
        <v>366786700</v>
      </c>
    </row>
    <row r="3519" spans="1:15" x14ac:dyDescent="0.4">
      <c r="A3519">
        <v>3504</v>
      </c>
      <c r="B3519" s="63">
        <v>40283</v>
      </c>
      <c r="C3519" s="37">
        <v>120.989998</v>
      </c>
      <c r="D3519" s="37">
        <v>121.57</v>
      </c>
      <c r="E3519" s="37">
        <v>120.949997</v>
      </c>
      <c r="F3519" s="37">
        <v>121.290001</v>
      </c>
      <c r="G3519" s="38">
        <v>144615300</v>
      </c>
      <c r="H3519" s="37">
        <v>93.633719999999997</v>
      </c>
      <c r="I3519" s="41">
        <f t="shared" si="395"/>
        <v>0.77198218507723482</v>
      </c>
      <c r="J3519" s="41">
        <f t="shared" ca="1" si="396"/>
        <v>1</v>
      </c>
      <c r="K3519" s="37">
        <f t="shared" si="397"/>
        <v>93.4</v>
      </c>
      <c r="L3519" s="37">
        <f t="shared" si="398"/>
        <v>93.85</v>
      </c>
      <c r="M3519" s="37">
        <f t="shared" si="399"/>
        <v>93.37</v>
      </c>
      <c r="N3519" s="37">
        <f t="shared" si="400"/>
        <v>93.63</v>
      </c>
      <c r="O3519" s="38">
        <f t="shared" ca="1" si="401"/>
        <v>144615300</v>
      </c>
    </row>
    <row r="3520" spans="1:15" x14ac:dyDescent="0.4">
      <c r="A3520">
        <v>3505</v>
      </c>
      <c r="B3520" s="63">
        <v>40282</v>
      </c>
      <c r="C3520" s="37">
        <v>120.269997</v>
      </c>
      <c r="D3520" s="37">
        <v>121.19000200000001</v>
      </c>
      <c r="E3520" s="37">
        <v>120.08000199999999</v>
      </c>
      <c r="F3520" s="37">
        <v>121.19000200000001</v>
      </c>
      <c r="G3520" s="38">
        <v>161609000</v>
      </c>
      <c r="H3520" s="37">
        <v>93.556518999999994</v>
      </c>
      <c r="I3520" s="41">
        <f t="shared" si="395"/>
        <v>0.77198215575571971</v>
      </c>
      <c r="J3520" s="41">
        <f t="shared" ca="1" si="396"/>
        <v>1</v>
      </c>
      <c r="K3520" s="37">
        <f t="shared" si="397"/>
        <v>92.85</v>
      </c>
      <c r="L3520" s="37">
        <f t="shared" si="398"/>
        <v>93.56</v>
      </c>
      <c r="M3520" s="37">
        <f t="shared" si="399"/>
        <v>92.7</v>
      </c>
      <c r="N3520" s="37">
        <f t="shared" si="400"/>
        <v>93.56</v>
      </c>
      <c r="O3520" s="38">
        <f t="shared" ca="1" si="401"/>
        <v>161609000</v>
      </c>
    </row>
    <row r="3521" spans="1:15" x14ac:dyDescent="0.4">
      <c r="A3521">
        <v>3506</v>
      </c>
      <c r="B3521" s="63">
        <v>40281</v>
      </c>
      <c r="C3521" s="37">
        <v>119.620003</v>
      </c>
      <c r="D3521" s="37">
        <v>120.040001</v>
      </c>
      <c r="E3521" s="37">
        <v>119</v>
      </c>
      <c r="F3521" s="37">
        <v>119.83000199999999</v>
      </c>
      <c r="G3521" s="38">
        <v>125043600</v>
      </c>
      <c r="H3521" s="37">
        <v>92.506621999999993</v>
      </c>
      <c r="I3521" s="41">
        <f t="shared" si="395"/>
        <v>0.77198214517262542</v>
      </c>
      <c r="J3521" s="41">
        <f t="shared" ca="1" si="396"/>
        <v>1</v>
      </c>
      <c r="K3521" s="37">
        <f t="shared" si="397"/>
        <v>92.34</v>
      </c>
      <c r="L3521" s="37">
        <f t="shared" si="398"/>
        <v>92.67</v>
      </c>
      <c r="M3521" s="37">
        <f t="shared" si="399"/>
        <v>91.87</v>
      </c>
      <c r="N3521" s="37">
        <f t="shared" si="400"/>
        <v>92.51</v>
      </c>
      <c r="O3521" s="38">
        <f t="shared" ca="1" si="401"/>
        <v>125043600</v>
      </c>
    </row>
    <row r="3522" spans="1:15" x14ac:dyDescent="0.4">
      <c r="A3522">
        <v>3507</v>
      </c>
      <c r="B3522" s="63">
        <v>40280</v>
      </c>
      <c r="C3522" s="37">
        <v>119.699997</v>
      </c>
      <c r="D3522" s="37">
        <v>120.050003</v>
      </c>
      <c r="E3522" s="37">
        <v>119.55999799999999</v>
      </c>
      <c r="F3522" s="37">
        <v>119.739998</v>
      </c>
      <c r="G3522" s="38">
        <v>110279000</v>
      </c>
      <c r="H3522" s="37">
        <v>92.437134</v>
      </c>
      <c r="I3522" s="41">
        <f t="shared" si="395"/>
        <v>0.77198209072961566</v>
      </c>
      <c r="J3522" s="41">
        <f t="shared" ca="1" si="396"/>
        <v>1</v>
      </c>
      <c r="K3522" s="37">
        <f t="shared" si="397"/>
        <v>92.41</v>
      </c>
      <c r="L3522" s="37">
        <f t="shared" si="398"/>
        <v>92.68</v>
      </c>
      <c r="M3522" s="37">
        <f t="shared" si="399"/>
        <v>92.3</v>
      </c>
      <c r="N3522" s="37">
        <f t="shared" si="400"/>
        <v>92.44</v>
      </c>
      <c r="O3522" s="38">
        <f t="shared" ca="1" si="401"/>
        <v>110279000</v>
      </c>
    </row>
    <row r="3523" spans="1:15" x14ac:dyDescent="0.4">
      <c r="A3523">
        <v>3508</v>
      </c>
      <c r="B3523" s="63">
        <v>40277</v>
      </c>
      <c r="C3523" s="37">
        <v>119.019997</v>
      </c>
      <c r="D3523" s="37">
        <v>119.599998</v>
      </c>
      <c r="E3523" s="37">
        <v>118.800003</v>
      </c>
      <c r="F3523" s="37">
        <v>119.550003</v>
      </c>
      <c r="G3523" s="38">
        <v>133006500</v>
      </c>
      <c r="H3523" s="37">
        <v>92.290474000000003</v>
      </c>
      <c r="I3523" s="41">
        <f t="shared" si="395"/>
        <v>0.77198219727355422</v>
      </c>
      <c r="J3523" s="41">
        <f t="shared" ca="1" si="396"/>
        <v>1</v>
      </c>
      <c r="K3523" s="37">
        <f t="shared" si="397"/>
        <v>91.88</v>
      </c>
      <c r="L3523" s="37">
        <f t="shared" si="398"/>
        <v>92.33</v>
      </c>
      <c r="M3523" s="37">
        <f t="shared" si="399"/>
        <v>91.71</v>
      </c>
      <c r="N3523" s="37">
        <f t="shared" si="400"/>
        <v>92.29</v>
      </c>
      <c r="O3523" s="38">
        <f t="shared" ca="1" si="401"/>
        <v>133006500</v>
      </c>
    </row>
    <row r="3524" spans="1:15" x14ac:dyDescent="0.4">
      <c r="A3524">
        <v>3509</v>
      </c>
      <c r="B3524" s="63">
        <v>40276</v>
      </c>
      <c r="C3524" s="37">
        <v>117.949997</v>
      </c>
      <c r="D3524" s="37">
        <v>118.970001</v>
      </c>
      <c r="E3524" s="37">
        <v>117.599998</v>
      </c>
      <c r="F3524" s="37">
        <v>118.769997</v>
      </c>
      <c r="G3524" s="38">
        <v>158704000</v>
      </c>
      <c r="H3524" s="37">
        <v>91.688309000000004</v>
      </c>
      <c r="I3524" s="41">
        <f t="shared" si="395"/>
        <v>0.7719820772581143</v>
      </c>
      <c r="J3524" s="41">
        <f t="shared" ca="1" si="396"/>
        <v>1</v>
      </c>
      <c r="K3524" s="37">
        <f t="shared" si="397"/>
        <v>91.06</v>
      </c>
      <c r="L3524" s="37">
        <f t="shared" si="398"/>
        <v>91.84</v>
      </c>
      <c r="M3524" s="37">
        <f t="shared" si="399"/>
        <v>90.79</v>
      </c>
      <c r="N3524" s="37">
        <f t="shared" si="400"/>
        <v>91.69</v>
      </c>
      <c r="O3524" s="38">
        <f t="shared" ca="1" si="401"/>
        <v>158704000</v>
      </c>
    </row>
    <row r="3525" spans="1:15" x14ac:dyDescent="0.4">
      <c r="A3525">
        <v>3510</v>
      </c>
      <c r="B3525" s="63">
        <v>40275</v>
      </c>
      <c r="C3525" s="37">
        <v>118.800003</v>
      </c>
      <c r="D3525" s="37">
        <v>119.360001</v>
      </c>
      <c r="E3525" s="37">
        <v>117.80999799999999</v>
      </c>
      <c r="F3525" s="37">
        <v>118.360001</v>
      </c>
      <c r="G3525" s="38">
        <v>184576300</v>
      </c>
      <c r="H3525" s="37">
        <v>91.371819000000002</v>
      </c>
      <c r="I3525" s="41">
        <f t="shared" si="395"/>
        <v>0.77198224254830827</v>
      </c>
      <c r="J3525" s="41">
        <f t="shared" ca="1" si="396"/>
        <v>1</v>
      </c>
      <c r="K3525" s="37">
        <f t="shared" si="397"/>
        <v>91.71</v>
      </c>
      <c r="L3525" s="37">
        <f t="shared" si="398"/>
        <v>92.14</v>
      </c>
      <c r="M3525" s="37">
        <f t="shared" si="399"/>
        <v>90.95</v>
      </c>
      <c r="N3525" s="37">
        <f t="shared" si="400"/>
        <v>91.37</v>
      </c>
      <c r="O3525" s="38">
        <f t="shared" ca="1" si="401"/>
        <v>184576300</v>
      </c>
    </row>
    <row r="3526" spans="1:15" x14ac:dyDescent="0.4">
      <c r="A3526">
        <v>3511</v>
      </c>
      <c r="B3526" s="63">
        <v>40274</v>
      </c>
      <c r="C3526" s="37">
        <v>118.41999800000001</v>
      </c>
      <c r="D3526" s="37">
        <v>119.25</v>
      </c>
      <c r="E3526" s="37">
        <v>118.290001</v>
      </c>
      <c r="F3526" s="37">
        <v>119.040001</v>
      </c>
      <c r="G3526" s="38">
        <v>110384200</v>
      </c>
      <c r="H3526" s="37">
        <v>91.896750999999995</v>
      </c>
      <c r="I3526" s="41">
        <f t="shared" si="395"/>
        <v>0.77198210877031148</v>
      </c>
      <c r="J3526" s="41">
        <f t="shared" ca="1" si="396"/>
        <v>1</v>
      </c>
      <c r="K3526" s="37">
        <f t="shared" si="397"/>
        <v>91.42</v>
      </c>
      <c r="L3526" s="37">
        <f t="shared" si="398"/>
        <v>92.06</v>
      </c>
      <c r="M3526" s="37">
        <f t="shared" si="399"/>
        <v>91.32</v>
      </c>
      <c r="N3526" s="37">
        <f t="shared" si="400"/>
        <v>91.9</v>
      </c>
      <c r="O3526" s="38">
        <f t="shared" ca="1" si="401"/>
        <v>110384200</v>
      </c>
    </row>
    <row r="3527" spans="1:15" x14ac:dyDescent="0.4">
      <c r="A3527">
        <v>3512</v>
      </c>
      <c r="B3527" s="63">
        <v>40273</v>
      </c>
      <c r="C3527" s="37">
        <v>118.25</v>
      </c>
      <c r="D3527" s="37">
        <v>118.839996</v>
      </c>
      <c r="E3527" s="37">
        <v>117.91999800000001</v>
      </c>
      <c r="F3527" s="37">
        <v>118.760002</v>
      </c>
      <c r="G3527" s="38">
        <v>105847600</v>
      </c>
      <c r="H3527" s="37">
        <v>91.680588</v>
      </c>
      <c r="I3527" s="41">
        <f t="shared" si="395"/>
        <v>0.77198203482684347</v>
      </c>
      <c r="J3527" s="41">
        <f t="shared" ca="1" si="396"/>
        <v>1</v>
      </c>
      <c r="K3527" s="37">
        <f t="shared" si="397"/>
        <v>91.29</v>
      </c>
      <c r="L3527" s="37">
        <f t="shared" si="398"/>
        <v>91.74</v>
      </c>
      <c r="M3527" s="37">
        <f t="shared" si="399"/>
        <v>91.03</v>
      </c>
      <c r="N3527" s="37">
        <f t="shared" si="400"/>
        <v>91.68</v>
      </c>
      <c r="O3527" s="38">
        <f t="shared" ca="1" si="401"/>
        <v>105847600</v>
      </c>
    </row>
    <row r="3528" spans="1:15" x14ac:dyDescent="0.4">
      <c r="A3528">
        <v>3513</v>
      </c>
      <c r="B3528" s="63">
        <v>40269</v>
      </c>
      <c r="C3528" s="37">
        <v>117.800003</v>
      </c>
      <c r="D3528" s="37">
        <v>118.25</v>
      </c>
      <c r="E3528" s="37">
        <v>117.099998</v>
      </c>
      <c r="F3528" s="37">
        <v>117.800003</v>
      </c>
      <c r="G3528" s="38">
        <v>161215200</v>
      </c>
      <c r="H3528" s="37">
        <v>90.939521999999997</v>
      </c>
      <c r="I3528" s="41">
        <f t="shared" si="395"/>
        <v>0.77198234027209656</v>
      </c>
      <c r="J3528" s="41">
        <f t="shared" ca="1" si="396"/>
        <v>1</v>
      </c>
      <c r="K3528" s="37">
        <f t="shared" si="397"/>
        <v>90.94</v>
      </c>
      <c r="L3528" s="37">
        <f t="shared" si="398"/>
        <v>91.29</v>
      </c>
      <c r="M3528" s="37">
        <f t="shared" si="399"/>
        <v>90.4</v>
      </c>
      <c r="N3528" s="37">
        <f t="shared" si="400"/>
        <v>90.94</v>
      </c>
      <c r="O3528" s="38">
        <f t="shared" ca="1" si="401"/>
        <v>161215200</v>
      </c>
    </row>
    <row r="3529" spans="1:15" x14ac:dyDescent="0.4">
      <c r="A3529">
        <v>3514</v>
      </c>
      <c r="B3529" s="63">
        <v>40268</v>
      </c>
      <c r="C3529" s="37">
        <v>116.949997</v>
      </c>
      <c r="D3529" s="37">
        <v>117.519997</v>
      </c>
      <c r="E3529" s="37">
        <v>116.610001</v>
      </c>
      <c r="F3529" s="37">
        <v>117</v>
      </c>
      <c r="G3529" s="38">
        <v>161078700</v>
      </c>
      <c r="H3529" s="37">
        <v>90.321938000000003</v>
      </c>
      <c r="I3529" s="41">
        <f t="shared" si="395"/>
        <v>0.77198237606837605</v>
      </c>
      <c r="J3529" s="41">
        <f t="shared" ca="1" si="396"/>
        <v>1</v>
      </c>
      <c r="K3529" s="37">
        <f t="shared" si="397"/>
        <v>90.28</v>
      </c>
      <c r="L3529" s="37">
        <f t="shared" si="398"/>
        <v>90.72</v>
      </c>
      <c r="M3529" s="37">
        <f t="shared" si="399"/>
        <v>90.02</v>
      </c>
      <c r="N3529" s="37">
        <f t="shared" si="400"/>
        <v>90.32</v>
      </c>
      <c r="O3529" s="38">
        <f t="shared" ca="1" si="401"/>
        <v>161078700</v>
      </c>
    </row>
    <row r="3530" spans="1:15" x14ac:dyDescent="0.4">
      <c r="A3530">
        <v>3515</v>
      </c>
      <c r="B3530" s="63">
        <v>40267</v>
      </c>
      <c r="C3530" s="37">
        <v>117.459999</v>
      </c>
      <c r="D3530" s="37">
        <v>117.83000199999999</v>
      </c>
      <c r="E3530" s="37">
        <v>116.910004</v>
      </c>
      <c r="F3530" s="37">
        <v>117.400002</v>
      </c>
      <c r="G3530" s="38">
        <v>145772500</v>
      </c>
      <c r="H3530" s="37">
        <v>90.630722000000006</v>
      </c>
      <c r="I3530" s="41">
        <f t="shared" si="395"/>
        <v>0.77198228667832569</v>
      </c>
      <c r="J3530" s="41">
        <f t="shared" ca="1" si="396"/>
        <v>1</v>
      </c>
      <c r="K3530" s="37">
        <f t="shared" si="397"/>
        <v>90.68</v>
      </c>
      <c r="L3530" s="37">
        <f t="shared" si="398"/>
        <v>90.96</v>
      </c>
      <c r="M3530" s="37">
        <f t="shared" si="399"/>
        <v>90.25</v>
      </c>
      <c r="N3530" s="37">
        <f t="shared" si="400"/>
        <v>90.63</v>
      </c>
      <c r="O3530" s="38">
        <f t="shared" ca="1" si="401"/>
        <v>145772500</v>
      </c>
    </row>
    <row r="3531" spans="1:15" x14ac:dyDescent="0.4">
      <c r="A3531">
        <v>3516</v>
      </c>
      <c r="B3531" s="63">
        <v>40266</v>
      </c>
      <c r="C3531" s="37">
        <v>117.16999800000001</v>
      </c>
      <c r="D3531" s="37">
        <v>117.529999</v>
      </c>
      <c r="E3531" s="37">
        <v>116.69000200000001</v>
      </c>
      <c r="F3531" s="37">
        <v>117.32</v>
      </c>
      <c r="G3531" s="38">
        <v>134513500</v>
      </c>
      <c r="H3531" s="37">
        <v>90.568961999999999</v>
      </c>
      <c r="I3531" s="41">
        <f t="shared" si="395"/>
        <v>0.7719822877599728</v>
      </c>
      <c r="J3531" s="41">
        <f t="shared" ca="1" si="396"/>
        <v>1</v>
      </c>
      <c r="K3531" s="37">
        <f t="shared" si="397"/>
        <v>90.45</v>
      </c>
      <c r="L3531" s="37">
        <f t="shared" si="398"/>
        <v>90.73</v>
      </c>
      <c r="M3531" s="37">
        <f t="shared" si="399"/>
        <v>90.08</v>
      </c>
      <c r="N3531" s="37">
        <f t="shared" si="400"/>
        <v>90.57</v>
      </c>
      <c r="O3531" s="38">
        <f t="shared" ca="1" si="401"/>
        <v>134513500</v>
      </c>
    </row>
    <row r="3532" spans="1:15" x14ac:dyDescent="0.4">
      <c r="A3532">
        <v>3517</v>
      </c>
      <c r="B3532" s="63">
        <v>40263</v>
      </c>
      <c r="C3532" s="37">
        <v>116.870003</v>
      </c>
      <c r="D3532" s="37">
        <v>117.41999800000001</v>
      </c>
      <c r="E3532" s="37">
        <v>116.120003</v>
      </c>
      <c r="F3532" s="37">
        <v>116.58000199999999</v>
      </c>
      <c r="G3532" s="38">
        <v>205808500</v>
      </c>
      <c r="H3532" s="37">
        <v>89.997696000000005</v>
      </c>
      <c r="I3532" s="41">
        <f t="shared" si="395"/>
        <v>0.77198228217563425</v>
      </c>
      <c r="J3532" s="41">
        <f t="shared" ca="1" si="396"/>
        <v>1</v>
      </c>
      <c r="K3532" s="37">
        <f t="shared" si="397"/>
        <v>90.22</v>
      </c>
      <c r="L3532" s="37">
        <f t="shared" si="398"/>
        <v>90.65</v>
      </c>
      <c r="M3532" s="37">
        <f t="shared" si="399"/>
        <v>89.64</v>
      </c>
      <c r="N3532" s="37">
        <f t="shared" si="400"/>
        <v>90</v>
      </c>
      <c r="O3532" s="38">
        <f t="shared" ca="1" si="401"/>
        <v>205808500</v>
      </c>
    </row>
    <row r="3533" spans="1:15" x14ac:dyDescent="0.4">
      <c r="A3533">
        <v>3518</v>
      </c>
      <c r="B3533" s="63">
        <v>40262</v>
      </c>
      <c r="C3533" s="37">
        <v>117.629997</v>
      </c>
      <c r="D3533" s="37">
        <v>118.16999800000001</v>
      </c>
      <c r="E3533" s="37">
        <v>116.510002</v>
      </c>
      <c r="F3533" s="37">
        <v>116.650002</v>
      </c>
      <c r="G3533" s="38">
        <v>223396300</v>
      </c>
      <c r="H3533" s="37">
        <v>90.051727</v>
      </c>
      <c r="I3533" s="41">
        <f t="shared" si="395"/>
        <v>0.77198221565396974</v>
      </c>
      <c r="J3533" s="41">
        <f t="shared" ca="1" si="396"/>
        <v>1</v>
      </c>
      <c r="K3533" s="37">
        <f t="shared" si="397"/>
        <v>90.81</v>
      </c>
      <c r="L3533" s="37">
        <f t="shared" si="398"/>
        <v>91.23</v>
      </c>
      <c r="M3533" s="37">
        <f t="shared" si="399"/>
        <v>89.94</v>
      </c>
      <c r="N3533" s="37">
        <f t="shared" si="400"/>
        <v>90.05</v>
      </c>
      <c r="O3533" s="38">
        <f t="shared" ca="1" si="401"/>
        <v>223396300</v>
      </c>
    </row>
    <row r="3534" spans="1:15" x14ac:dyDescent="0.4">
      <c r="A3534">
        <v>3519</v>
      </c>
      <c r="B3534" s="63">
        <v>40261</v>
      </c>
      <c r="C3534" s="37">
        <v>116.970001</v>
      </c>
      <c r="D3534" s="37">
        <v>117.43</v>
      </c>
      <c r="E3534" s="37">
        <v>115.58000199999999</v>
      </c>
      <c r="F3534" s="37">
        <v>116.839996</v>
      </c>
      <c r="G3534" s="38">
        <v>196072600</v>
      </c>
      <c r="H3534" s="37">
        <v>90.198418000000004</v>
      </c>
      <c r="I3534" s="41">
        <f t="shared" si="395"/>
        <v>0.7719823783629709</v>
      </c>
      <c r="J3534" s="41">
        <f t="shared" ca="1" si="396"/>
        <v>1</v>
      </c>
      <c r="K3534" s="37">
        <f t="shared" si="397"/>
        <v>90.3</v>
      </c>
      <c r="L3534" s="37">
        <f t="shared" si="398"/>
        <v>90.65</v>
      </c>
      <c r="M3534" s="37">
        <f t="shared" si="399"/>
        <v>89.23</v>
      </c>
      <c r="N3534" s="37">
        <f t="shared" si="400"/>
        <v>90.2</v>
      </c>
      <c r="O3534" s="38">
        <f t="shared" ca="1" si="401"/>
        <v>196072600</v>
      </c>
    </row>
    <row r="3535" spans="1:15" x14ac:dyDescent="0.4">
      <c r="A3535">
        <v>3520</v>
      </c>
      <c r="B3535" s="63">
        <v>40260</v>
      </c>
      <c r="C3535" s="37">
        <v>116.760002</v>
      </c>
      <c r="D3535" s="37">
        <v>117.510002</v>
      </c>
      <c r="E3535" s="37">
        <v>116.379997</v>
      </c>
      <c r="F3535" s="37">
        <v>117.410004</v>
      </c>
      <c r="G3535" s="38">
        <v>182941600</v>
      </c>
      <c r="H3535" s="37">
        <v>90.638419999999996</v>
      </c>
      <c r="I3535" s="41">
        <f t="shared" si="395"/>
        <v>0.77198208765924237</v>
      </c>
      <c r="J3535" s="41">
        <f t="shared" ca="1" si="396"/>
        <v>1</v>
      </c>
      <c r="K3535" s="37">
        <f t="shared" si="397"/>
        <v>90.14</v>
      </c>
      <c r="L3535" s="37">
        <f t="shared" si="398"/>
        <v>90.72</v>
      </c>
      <c r="M3535" s="37">
        <f t="shared" si="399"/>
        <v>89.84</v>
      </c>
      <c r="N3535" s="37">
        <f t="shared" si="400"/>
        <v>90.64</v>
      </c>
      <c r="O3535" s="38">
        <f t="shared" ca="1" si="401"/>
        <v>182941600</v>
      </c>
    </row>
    <row r="3536" spans="1:15" x14ac:dyDescent="0.4">
      <c r="A3536">
        <v>3521</v>
      </c>
      <c r="B3536" s="63">
        <v>40259</v>
      </c>
      <c r="C3536" s="37">
        <v>115.30999799999999</v>
      </c>
      <c r="D3536" s="37">
        <v>116.800003</v>
      </c>
      <c r="E3536" s="37">
        <v>115.239998</v>
      </c>
      <c r="F3536" s="37">
        <v>116.589996</v>
      </c>
      <c r="G3536" s="38">
        <v>184477800</v>
      </c>
      <c r="H3536" s="37">
        <v>90.005424000000005</v>
      </c>
      <c r="I3536" s="41">
        <f t="shared" si="395"/>
        <v>0.77198239203987973</v>
      </c>
      <c r="J3536" s="41">
        <f t="shared" ca="1" si="396"/>
        <v>1</v>
      </c>
      <c r="K3536" s="37">
        <f t="shared" si="397"/>
        <v>89.02</v>
      </c>
      <c r="L3536" s="37">
        <f t="shared" si="398"/>
        <v>90.17</v>
      </c>
      <c r="M3536" s="37">
        <f t="shared" si="399"/>
        <v>88.96</v>
      </c>
      <c r="N3536" s="37">
        <f t="shared" si="400"/>
        <v>90.01</v>
      </c>
      <c r="O3536" s="38">
        <f t="shared" ca="1" si="401"/>
        <v>184477800</v>
      </c>
    </row>
    <row r="3537" spans="1:15" x14ac:dyDescent="0.4">
      <c r="A3537">
        <v>3522</v>
      </c>
      <c r="B3537" s="63">
        <v>40256</v>
      </c>
      <c r="C3537" s="37">
        <v>115.970001</v>
      </c>
      <c r="D3537" s="37">
        <v>117.290001</v>
      </c>
      <c r="E3537" s="37">
        <v>115.519997</v>
      </c>
      <c r="F3537" s="37">
        <v>115.970001</v>
      </c>
      <c r="G3537" s="38">
        <v>226641100</v>
      </c>
      <c r="H3537" s="37">
        <v>89.526771999999994</v>
      </c>
      <c r="I3537" s="41">
        <f t="shared" ref="I3537:I3600" si="402">IF(F3537=0,1,H3537/F3537)</f>
        <v>0.77198216114527751</v>
      </c>
      <c r="J3537" s="41">
        <f t="shared" ref="J3537:J3600" ca="1" si="403">INDEX(OFFSET($T$15,0,0,$S$13+1,1),MATCH(B3537,OFFSET($Q$15,0,0,$S$13+1,1),-1))</f>
        <v>1</v>
      </c>
      <c r="K3537" s="37">
        <f t="shared" ref="K3537:K3600" si="404">ROUND($I3537*C3537,2)</f>
        <v>89.53</v>
      </c>
      <c r="L3537" s="37">
        <f t="shared" ref="L3537:L3600" si="405">ROUND($I3537*D3537,2)</f>
        <v>90.55</v>
      </c>
      <c r="M3537" s="37">
        <f t="shared" ref="M3537:M3600" si="406">ROUND($I3537*E3537,2)</f>
        <v>89.18</v>
      </c>
      <c r="N3537" s="37">
        <f t="shared" ref="N3537:N3600" si="407">ROUND($I3537*F3537,2)</f>
        <v>89.53</v>
      </c>
      <c r="O3537" s="38">
        <f t="shared" ref="O3537:O3600" ca="1" si="408">G3537*J3537</f>
        <v>226641100</v>
      </c>
    </row>
    <row r="3538" spans="1:15" x14ac:dyDescent="0.4">
      <c r="A3538">
        <v>3523</v>
      </c>
      <c r="B3538" s="63">
        <v>40255</v>
      </c>
      <c r="C3538" s="37">
        <v>117.110001</v>
      </c>
      <c r="D3538" s="37">
        <v>117.269997</v>
      </c>
      <c r="E3538" s="37">
        <v>116.57</v>
      </c>
      <c r="F3538" s="37">
        <v>117.040001</v>
      </c>
      <c r="G3538" s="38">
        <v>196509100</v>
      </c>
      <c r="H3538" s="37">
        <v>89.982246000000004</v>
      </c>
      <c r="I3538" s="41">
        <f t="shared" si="402"/>
        <v>0.7688161759328761</v>
      </c>
      <c r="J3538" s="41">
        <f t="shared" ca="1" si="403"/>
        <v>1</v>
      </c>
      <c r="K3538" s="37">
        <f t="shared" si="404"/>
        <v>90.04</v>
      </c>
      <c r="L3538" s="37">
        <f t="shared" si="405"/>
        <v>90.16</v>
      </c>
      <c r="M3538" s="37">
        <f t="shared" si="406"/>
        <v>89.62</v>
      </c>
      <c r="N3538" s="37">
        <f t="shared" si="407"/>
        <v>89.98</v>
      </c>
      <c r="O3538" s="38">
        <f t="shared" ca="1" si="408"/>
        <v>196509100</v>
      </c>
    </row>
    <row r="3539" spans="1:15" x14ac:dyDescent="0.4">
      <c r="A3539">
        <v>3524</v>
      </c>
      <c r="B3539" s="63">
        <v>40254</v>
      </c>
      <c r="C3539" s="37">
        <v>116.760002</v>
      </c>
      <c r="D3539" s="37">
        <v>117.480003</v>
      </c>
      <c r="E3539" s="37">
        <v>116.41999800000001</v>
      </c>
      <c r="F3539" s="37">
        <v>117.099998</v>
      </c>
      <c r="G3539" s="38">
        <v>177468100</v>
      </c>
      <c r="H3539" s="37">
        <v>90.028380999999996</v>
      </c>
      <c r="I3539" s="41">
        <f t="shared" si="402"/>
        <v>0.76881624711897945</v>
      </c>
      <c r="J3539" s="41">
        <f t="shared" ca="1" si="403"/>
        <v>1</v>
      </c>
      <c r="K3539" s="37">
        <f t="shared" si="404"/>
        <v>89.77</v>
      </c>
      <c r="L3539" s="37">
        <f t="shared" si="405"/>
        <v>90.32</v>
      </c>
      <c r="M3539" s="37">
        <f t="shared" si="406"/>
        <v>89.51</v>
      </c>
      <c r="N3539" s="37">
        <f t="shared" si="407"/>
        <v>90.03</v>
      </c>
      <c r="O3539" s="38">
        <f t="shared" ca="1" si="408"/>
        <v>177468100</v>
      </c>
    </row>
    <row r="3540" spans="1:15" x14ac:dyDescent="0.4">
      <c r="A3540">
        <v>3525</v>
      </c>
      <c r="B3540" s="63">
        <v>40253</v>
      </c>
      <c r="C3540" s="37">
        <v>115.80999799999999</v>
      </c>
      <c r="D3540" s="37">
        <v>116.519997</v>
      </c>
      <c r="E3540" s="37">
        <v>115.489998</v>
      </c>
      <c r="F3540" s="37">
        <v>116.410004</v>
      </c>
      <c r="G3540" s="38">
        <v>168673000</v>
      </c>
      <c r="H3540" s="37">
        <v>89.497924999999995</v>
      </c>
      <c r="I3540" s="41">
        <f t="shared" si="402"/>
        <v>0.76881644123987825</v>
      </c>
      <c r="J3540" s="41">
        <f t="shared" ca="1" si="403"/>
        <v>1</v>
      </c>
      <c r="K3540" s="37">
        <f t="shared" si="404"/>
        <v>89.04</v>
      </c>
      <c r="L3540" s="37">
        <f t="shared" si="405"/>
        <v>89.58</v>
      </c>
      <c r="M3540" s="37">
        <f t="shared" si="406"/>
        <v>88.79</v>
      </c>
      <c r="N3540" s="37">
        <f t="shared" si="407"/>
        <v>89.5</v>
      </c>
      <c r="O3540" s="38">
        <f t="shared" ca="1" si="408"/>
        <v>168673000</v>
      </c>
    </row>
    <row r="3541" spans="1:15" x14ac:dyDescent="0.4">
      <c r="A3541">
        <v>3526</v>
      </c>
      <c r="B3541" s="63">
        <v>40252</v>
      </c>
      <c r="C3541" s="37">
        <v>115.260002</v>
      </c>
      <c r="D3541" s="37">
        <v>115.57</v>
      </c>
      <c r="E3541" s="37">
        <v>114.599998</v>
      </c>
      <c r="F3541" s="37">
        <v>115.489998</v>
      </c>
      <c r="G3541" s="38">
        <v>146816800</v>
      </c>
      <c r="H3541" s="37">
        <v>88.790581000000003</v>
      </c>
      <c r="I3541" s="41">
        <f t="shared" si="402"/>
        <v>0.76881619653331368</v>
      </c>
      <c r="J3541" s="41">
        <f t="shared" ca="1" si="403"/>
        <v>1</v>
      </c>
      <c r="K3541" s="37">
        <f t="shared" si="404"/>
        <v>88.61</v>
      </c>
      <c r="L3541" s="37">
        <f t="shared" si="405"/>
        <v>88.85</v>
      </c>
      <c r="M3541" s="37">
        <f t="shared" si="406"/>
        <v>88.11</v>
      </c>
      <c r="N3541" s="37">
        <f t="shared" si="407"/>
        <v>88.79</v>
      </c>
      <c r="O3541" s="38">
        <f t="shared" ca="1" si="408"/>
        <v>146816800</v>
      </c>
    </row>
    <row r="3542" spans="1:15" x14ac:dyDescent="0.4">
      <c r="A3542">
        <v>3527</v>
      </c>
      <c r="B3542" s="63">
        <v>40249</v>
      </c>
      <c r="C3542" s="37">
        <v>115.949997</v>
      </c>
      <c r="D3542" s="37">
        <v>115.970001</v>
      </c>
      <c r="E3542" s="37">
        <v>115.139999</v>
      </c>
      <c r="F3542" s="37">
        <v>115.459999</v>
      </c>
      <c r="G3542" s="38">
        <v>162074800</v>
      </c>
      <c r="H3542" s="37">
        <v>88.767509000000004</v>
      </c>
      <c r="I3542" s="41">
        <f t="shared" si="402"/>
        <v>0.76881612479487382</v>
      </c>
      <c r="J3542" s="41">
        <f t="shared" ca="1" si="403"/>
        <v>1</v>
      </c>
      <c r="K3542" s="37">
        <f t="shared" si="404"/>
        <v>89.14</v>
      </c>
      <c r="L3542" s="37">
        <f t="shared" si="405"/>
        <v>89.16</v>
      </c>
      <c r="M3542" s="37">
        <f t="shared" si="406"/>
        <v>88.52</v>
      </c>
      <c r="N3542" s="37">
        <f t="shared" si="407"/>
        <v>88.77</v>
      </c>
      <c r="O3542" s="38">
        <f t="shared" ca="1" si="408"/>
        <v>162074800</v>
      </c>
    </row>
    <row r="3543" spans="1:15" x14ac:dyDescent="0.4">
      <c r="A3543">
        <v>3528</v>
      </c>
      <c r="B3543" s="63">
        <v>40248</v>
      </c>
      <c r="C3543" s="37">
        <v>114.699997</v>
      </c>
      <c r="D3543" s="37">
        <v>115.480003</v>
      </c>
      <c r="E3543" s="37">
        <v>114.349998</v>
      </c>
      <c r="F3543" s="37">
        <v>115.449997</v>
      </c>
      <c r="G3543" s="38">
        <v>160791100</v>
      </c>
      <c r="H3543" s="37">
        <v>88.759818999999993</v>
      </c>
      <c r="I3543" s="41">
        <f t="shared" si="402"/>
        <v>0.76881612218664674</v>
      </c>
      <c r="J3543" s="41">
        <f t="shared" ca="1" si="403"/>
        <v>1</v>
      </c>
      <c r="K3543" s="37">
        <f t="shared" si="404"/>
        <v>88.18</v>
      </c>
      <c r="L3543" s="37">
        <f t="shared" si="405"/>
        <v>88.78</v>
      </c>
      <c r="M3543" s="37">
        <f t="shared" si="406"/>
        <v>87.91</v>
      </c>
      <c r="N3543" s="37">
        <f t="shared" si="407"/>
        <v>88.76</v>
      </c>
      <c r="O3543" s="38">
        <f t="shared" ca="1" si="408"/>
        <v>160791100</v>
      </c>
    </row>
    <row r="3544" spans="1:15" x14ac:dyDescent="0.4">
      <c r="A3544">
        <v>3529</v>
      </c>
      <c r="B3544" s="63">
        <v>40247</v>
      </c>
      <c r="C3544" s="37">
        <v>114.510002</v>
      </c>
      <c r="D3544" s="37">
        <v>115.279999</v>
      </c>
      <c r="E3544" s="37">
        <v>114.410004</v>
      </c>
      <c r="F3544" s="37">
        <v>114.970001</v>
      </c>
      <c r="G3544" s="38">
        <v>186088800</v>
      </c>
      <c r="H3544" s="37">
        <v>88.390808000000007</v>
      </c>
      <c r="I3544" s="41">
        <f t="shared" si="402"/>
        <v>0.76881627582137713</v>
      </c>
      <c r="J3544" s="41">
        <f t="shared" ca="1" si="403"/>
        <v>1</v>
      </c>
      <c r="K3544" s="37">
        <f t="shared" si="404"/>
        <v>88.04</v>
      </c>
      <c r="L3544" s="37">
        <f t="shared" si="405"/>
        <v>88.63</v>
      </c>
      <c r="M3544" s="37">
        <f t="shared" si="406"/>
        <v>87.96</v>
      </c>
      <c r="N3544" s="37">
        <f t="shared" si="407"/>
        <v>88.39</v>
      </c>
      <c r="O3544" s="38">
        <f t="shared" ca="1" si="408"/>
        <v>186088800</v>
      </c>
    </row>
    <row r="3545" spans="1:15" x14ac:dyDescent="0.4">
      <c r="A3545">
        <v>3530</v>
      </c>
      <c r="B3545" s="63">
        <v>40246</v>
      </c>
      <c r="C3545" s="37">
        <v>113.93</v>
      </c>
      <c r="D3545" s="37">
        <v>114.989998</v>
      </c>
      <c r="E3545" s="37">
        <v>113.870003</v>
      </c>
      <c r="F3545" s="37">
        <v>114.459999</v>
      </c>
      <c r="G3545" s="38">
        <v>154556700</v>
      </c>
      <c r="H3545" s="37">
        <v>87.998688000000001</v>
      </c>
      <c r="I3545" s="41">
        <f t="shared" si="402"/>
        <v>0.76881608220178299</v>
      </c>
      <c r="J3545" s="41">
        <f t="shared" ca="1" si="403"/>
        <v>1</v>
      </c>
      <c r="K3545" s="37">
        <f t="shared" si="404"/>
        <v>87.59</v>
      </c>
      <c r="L3545" s="37">
        <f t="shared" si="405"/>
        <v>88.41</v>
      </c>
      <c r="M3545" s="37">
        <f t="shared" si="406"/>
        <v>87.55</v>
      </c>
      <c r="N3545" s="37">
        <f t="shared" si="407"/>
        <v>88</v>
      </c>
      <c r="O3545" s="38">
        <f t="shared" ca="1" si="408"/>
        <v>154556700</v>
      </c>
    </row>
    <row r="3546" spans="1:15" x14ac:dyDescent="0.4">
      <c r="A3546">
        <v>3531</v>
      </c>
      <c r="B3546" s="63">
        <v>40245</v>
      </c>
      <c r="C3546" s="37">
        <v>114.260002</v>
      </c>
      <c r="D3546" s="37">
        <v>114.519997</v>
      </c>
      <c r="E3546" s="37">
        <v>114.07</v>
      </c>
      <c r="F3546" s="37">
        <v>114.269997</v>
      </c>
      <c r="G3546" s="38">
        <v>114631200</v>
      </c>
      <c r="H3546" s="37">
        <v>87.852631000000002</v>
      </c>
      <c r="I3546" s="41">
        <f t="shared" si="402"/>
        <v>0.76881625366630579</v>
      </c>
      <c r="J3546" s="41">
        <f t="shared" ca="1" si="403"/>
        <v>1</v>
      </c>
      <c r="K3546" s="37">
        <f t="shared" si="404"/>
        <v>87.84</v>
      </c>
      <c r="L3546" s="37">
        <f t="shared" si="405"/>
        <v>88.04</v>
      </c>
      <c r="M3546" s="37">
        <f t="shared" si="406"/>
        <v>87.7</v>
      </c>
      <c r="N3546" s="37">
        <f t="shared" si="407"/>
        <v>87.85</v>
      </c>
      <c r="O3546" s="38">
        <f t="shared" ca="1" si="408"/>
        <v>114631200</v>
      </c>
    </row>
    <row r="3547" spans="1:15" x14ac:dyDescent="0.4">
      <c r="A3547">
        <v>3532</v>
      </c>
      <c r="B3547" s="63">
        <v>40242</v>
      </c>
      <c r="C3547" s="37">
        <v>113.370003</v>
      </c>
      <c r="D3547" s="37">
        <v>114.339996</v>
      </c>
      <c r="E3547" s="37">
        <v>113.099998</v>
      </c>
      <c r="F3547" s="37">
        <v>114.25</v>
      </c>
      <c r="G3547" s="38">
        <v>176118800</v>
      </c>
      <c r="H3547" s="37">
        <v>87.837256999999994</v>
      </c>
      <c r="I3547" s="41">
        <f t="shared" si="402"/>
        <v>0.76881625382932162</v>
      </c>
      <c r="J3547" s="41">
        <f t="shared" ca="1" si="403"/>
        <v>1</v>
      </c>
      <c r="K3547" s="37">
        <f t="shared" si="404"/>
        <v>87.16</v>
      </c>
      <c r="L3547" s="37">
        <f t="shared" si="405"/>
        <v>87.91</v>
      </c>
      <c r="M3547" s="37">
        <f t="shared" si="406"/>
        <v>86.95</v>
      </c>
      <c r="N3547" s="37">
        <f t="shared" si="407"/>
        <v>87.84</v>
      </c>
      <c r="O3547" s="38">
        <f t="shared" ca="1" si="408"/>
        <v>176118800</v>
      </c>
    </row>
    <row r="3548" spans="1:15" x14ac:dyDescent="0.4">
      <c r="A3548">
        <v>3533</v>
      </c>
      <c r="B3548" s="63">
        <v>40241</v>
      </c>
      <c r="C3548" s="37">
        <v>112.449997</v>
      </c>
      <c r="D3548" s="37">
        <v>112.800003</v>
      </c>
      <c r="E3548" s="37">
        <v>112.029999</v>
      </c>
      <c r="F3548" s="37">
        <v>112.639999</v>
      </c>
      <c r="G3548" s="38">
        <v>135770400</v>
      </c>
      <c r="H3548" s="37">
        <v>86.599449000000007</v>
      </c>
      <c r="I3548" s="41">
        <f t="shared" si="402"/>
        <v>0.76881613786235925</v>
      </c>
      <c r="J3548" s="41">
        <f t="shared" ca="1" si="403"/>
        <v>1</v>
      </c>
      <c r="K3548" s="37">
        <f t="shared" si="404"/>
        <v>86.45</v>
      </c>
      <c r="L3548" s="37">
        <f t="shared" si="405"/>
        <v>86.72</v>
      </c>
      <c r="M3548" s="37">
        <f t="shared" si="406"/>
        <v>86.13</v>
      </c>
      <c r="N3548" s="37">
        <f t="shared" si="407"/>
        <v>86.6</v>
      </c>
      <c r="O3548" s="38">
        <f t="shared" ca="1" si="408"/>
        <v>135770400</v>
      </c>
    </row>
    <row r="3549" spans="1:15" x14ac:dyDescent="0.4">
      <c r="A3549">
        <v>3534</v>
      </c>
      <c r="B3549" s="63">
        <v>40240</v>
      </c>
      <c r="C3549" s="37">
        <v>112.489998</v>
      </c>
      <c r="D3549" s="37">
        <v>112.970001</v>
      </c>
      <c r="E3549" s="37">
        <v>112.019997</v>
      </c>
      <c r="F3549" s="37">
        <v>112.300003</v>
      </c>
      <c r="G3549" s="38">
        <v>150785000</v>
      </c>
      <c r="H3549" s="37">
        <v>86.338065999999998</v>
      </c>
      <c r="I3549" s="41">
        <f t="shared" si="402"/>
        <v>0.76881623947953048</v>
      </c>
      <c r="J3549" s="41">
        <f t="shared" ca="1" si="403"/>
        <v>1</v>
      </c>
      <c r="K3549" s="37">
        <f t="shared" si="404"/>
        <v>86.48</v>
      </c>
      <c r="L3549" s="37">
        <f t="shared" si="405"/>
        <v>86.85</v>
      </c>
      <c r="M3549" s="37">
        <f t="shared" si="406"/>
        <v>86.12</v>
      </c>
      <c r="N3549" s="37">
        <f t="shared" si="407"/>
        <v>86.34</v>
      </c>
      <c r="O3549" s="38">
        <f t="shared" ca="1" si="408"/>
        <v>150785000</v>
      </c>
    </row>
    <row r="3550" spans="1:15" x14ac:dyDescent="0.4">
      <c r="A3550">
        <v>3535</v>
      </c>
      <c r="B3550" s="63">
        <v>40239</v>
      </c>
      <c r="C3550" s="37">
        <v>112.370003</v>
      </c>
      <c r="D3550" s="37">
        <v>112.739998</v>
      </c>
      <c r="E3550" s="37">
        <v>112</v>
      </c>
      <c r="F3550" s="37">
        <v>112.199997</v>
      </c>
      <c r="G3550" s="38">
        <v>160992400</v>
      </c>
      <c r="H3550" s="37">
        <v>86.261161999999999</v>
      </c>
      <c r="I3550" s="41">
        <f t="shared" si="402"/>
        <v>0.76881608116264033</v>
      </c>
      <c r="J3550" s="41">
        <f t="shared" ca="1" si="403"/>
        <v>1</v>
      </c>
      <c r="K3550" s="37">
        <f t="shared" si="404"/>
        <v>86.39</v>
      </c>
      <c r="L3550" s="37">
        <f t="shared" si="405"/>
        <v>86.68</v>
      </c>
      <c r="M3550" s="37">
        <f t="shared" si="406"/>
        <v>86.11</v>
      </c>
      <c r="N3550" s="37">
        <f t="shared" si="407"/>
        <v>86.26</v>
      </c>
      <c r="O3550" s="38">
        <f t="shared" ca="1" si="408"/>
        <v>160992400</v>
      </c>
    </row>
    <row r="3551" spans="1:15" x14ac:dyDescent="0.4">
      <c r="A3551">
        <v>3536</v>
      </c>
      <c r="B3551" s="63">
        <v>40238</v>
      </c>
      <c r="C3551" s="37">
        <v>111.199997</v>
      </c>
      <c r="D3551" s="37">
        <v>112</v>
      </c>
      <c r="E3551" s="37">
        <v>111.16999800000001</v>
      </c>
      <c r="F3551" s="37">
        <v>111.889999</v>
      </c>
      <c r="G3551" s="38">
        <v>147709700</v>
      </c>
      <c r="H3551" s="37">
        <v>86.022835000000001</v>
      </c>
      <c r="I3551" s="41">
        <f t="shared" si="402"/>
        <v>0.76881612091175366</v>
      </c>
      <c r="J3551" s="41">
        <f t="shared" ca="1" si="403"/>
        <v>1</v>
      </c>
      <c r="K3551" s="37">
        <f t="shared" si="404"/>
        <v>85.49</v>
      </c>
      <c r="L3551" s="37">
        <f t="shared" si="405"/>
        <v>86.11</v>
      </c>
      <c r="M3551" s="37">
        <f t="shared" si="406"/>
        <v>85.47</v>
      </c>
      <c r="N3551" s="37">
        <f t="shared" si="407"/>
        <v>86.02</v>
      </c>
      <c r="O3551" s="38">
        <f t="shared" ca="1" si="408"/>
        <v>147709700</v>
      </c>
    </row>
    <row r="3552" spans="1:15" x14ac:dyDescent="0.4">
      <c r="A3552">
        <v>3537</v>
      </c>
      <c r="B3552" s="63">
        <v>40235</v>
      </c>
      <c r="C3552" s="37">
        <v>110.769997</v>
      </c>
      <c r="D3552" s="37">
        <v>111.120003</v>
      </c>
      <c r="E3552" s="37">
        <v>110.110001</v>
      </c>
      <c r="F3552" s="37">
        <v>110.739998</v>
      </c>
      <c r="G3552" s="38">
        <v>173589300</v>
      </c>
      <c r="H3552" s="37">
        <v>85.138679999999994</v>
      </c>
      <c r="I3552" s="41">
        <f t="shared" si="402"/>
        <v>0.76881597920924649</v>
      </c>
      <c r="J3552" s="41">
        <f t="shared" ca="1" si="403"/>
        <v>1</v>
      </c>
      <c r="K3552" s="37">
        <f t="shared" si="404"/>
        <v>85.16</v>
      </c>
      <c r="L3552" s="37">
        <f t="shared" si="405"/>
        <v>85.43</v>
      </c>
      <c r="M3552" s="37">
        <f t="shared" si="406"/>
        <v>84.65</v>
      </c>
      <c r="N3552" s="37">
        <f t="shared" si="407"/>
        <v>85.14</v>
      </c>
      <c r="O3552" s="38">
        <f t="shared" ca="1" si="408"/>
        <v>173589300</v>
      </c>
    </row>
    <row r="3553" spans="1:15" x14ac:dyDescent="0.4">
      <c r="A3553">
        <v>3538</v>
      </c>
      <c r="B3553" s="63">
        <v>40234</v>
      </c>
      <c r="C3553" s="37">
        <v>109.239998</v>
      </c>
      <c r="D3553" s="37">
        <v>110.75</v>
      </c>
      <c r="E3553" s="37">
        <v>108.94000200000001</v>
      </c>
      <c r="F3553" s="37">
        <v>110.66999800000001</v>
      </c>
      <c r="G3553" s="38">
        <v>259634700</v>
      </c>
      <c r="H3553" s="37">
        <v>85.084877000000006</v>
      </c>
      <c r="I3553" s="41">
        <f t="shared" si="402"/>
        <v>0.76881610678261691</v>
      </c>
      <c r="J3553" s="41">
        <f t="shared" ca="1" si="403"/>
        <v>1</v>
      </c>
      <c r="K3553" s="37">
        <f t="shared" si="404"/>
        <v>83.99</v>
      </c>
      <c r="L3553" s="37">
        <f t="shared" si="405"/>
        <v>85.15</v>
      </c>
      <c r="M3553" s="37">
        <f t="shared" si="406"/>
        <v>83.75</v>
      </c>
      <c r="N3553" s="37">
        <f t="shared" si="407"/>
        <v>85.08</v>
      </c>
      <c r="O3553" s="38">
        <f t="shared" ca="1" si="408"/>
        <v>259634700</v>
      </c>
    </row>
    <row r="3554" spans="1:15" x14ac:dyDescent="0.4">
      <c r="A3554">
        <v>3539</v>
      </c>
      <c r="B3554" s="63">
        <v>40233</v>
      </c>
      <c r="C3554" s="37">
        <v>110.139999</v>
      </c>
      <c r="D3554" s="37">
        <v>111</v>
      </c>
      <c r="E3554" s="37">
        <v>109.860001</v>
      </c>
      <c r="F3554" s="37">
        <v>110.82</v>
      </c>
      <c r="G3554" s="38">
        <v>176350700</v>
      </c>
      <c r="H3554" s="37">
        <v>85.200226000000001</v>
      </c>
      <c r="I3554" s="41">
        <f t="shared" si="402"/>
        <v>0.76881633279191486</v>
      </c>
      <c r="J3554" s="41">
        <f t="shared" ca="1" si="403"/>
        <v>1</v>
      </c>
      <c r="K3554" s="37">
        <f t="shared" si="404"/>
        <v>84.68</v>
      </c>
      <c r="L3554" s="37">
        <f t="shared" si="405"/>
        <v>85.34</v>
      </c>
      <c r="M3554" s="37">
        <f t="shared" si="406"/>
        <v>84.46</v>
      </c>
      <c r="N3554" s="37">
        <f t="shared" si="407"/>
        <v>85.2</v>
      </c>
      <c r="O3554" s="38">
        <f t="shared" ca="1" si="408"/>
        <v>176350700</v>
      </c>
    </row>
    <row r="3555" spans="1:15" x14ac:dyDescent="0.4">
      <c r="A3555">
        <v>3540</v>
      </c>
      <c r="B3555" s="63">
        <v>40232</v>
      </c>
      <c r="C3555" s="37">
        <v>110.860001</v>
      </c>
      <c r="D3555" s="37">
        <v>111.199997</v>
      </c>
      <c r="E3555" s="37">
        <v>109.519997</v>
      </c>
      <c r="F3555" s="37">
        <v>109.80999799999999</v>
      </c>
      <c r="G3555" s="38">
        <v>207497000</v>
      </c>
      <c r="H3555" s="37">
        <v>84.423676</v>
      </c>
      <c r="I3555" s="41">
        <f t="shared" si="402"/>
        <v>0.76881593240717483</v>
      </c>
      <c r="J3555" s="41">
        <f t="shared" ca="1" si="403"/>
        <v>1</v>
      </c>
      <c r="K3555" s="37">
        <f t="shared" si="404"/>
        <v>85.23</v>
      </c>
      <c r="L3555" s="37">
        <f t="shared" si="405"/>
        <v>85.49</v>
      </c>
      <c r="M3555" s="37">
        <f t="shared" si="406"/>
        <v>84.2</v>
      </c>
      <c r="N3555" s="37">
        <f t="shared" si="407"/>
        <v>84.42</v>
      </c>
      <c r="O3555" s="38">
        <f t="shared" ca="1" si="408"/>
        <v>207497000</v>
      </c>
    </row>
    <row r="3556" spans="1:15" x14ac:dyDescent="0.4">
      <c r="A3556">
        <v>3541</v>
      </c>
      <c r="B3556" s="63">
        <v>40231</v>
      </c>
      <c r="C3556" s="37">
        <v>111.550003</v>
      </c>
      <c r="D3556" s="37">
        <v>111.58000199999999</v>
      </c>
      <c r="E3556" s="37">
        <v>110.83000199999999</v>
      </c>
      <c r="F3556" s="37">
        <v>111.160004</v>
      </c>
      <c r="G3556" s="38">
        <v>132346900</v>
      </c>
      <c r="H3556" s="37">
        <v>85.461617000000004</v>
      </c>
      <c r="I3556" s="41">
        <f t="shared" si="402"/>
        <v>0.76881624617429845</v>
      </c>
      <c r="J3556" s="41">
        <f t="shared" ca="1" si="403"/>
        <v>1</v>
      </c>
      <c r="K3556" s="37">
        <f t="shared" si="404"/>
        <v>85.76</v>
      </c>
      <c r="L3556" s="37">
        <f t="shared" si="405"/>
        <v>85.78</v>
      </c>
      <c r="M3556" s="37">
        <f t="shared" si="406"/>
        <v>85.21</v>
      </c>
      <c r="N3556" s="37">
        <f t="shared" si="407"/>
        <v>85.46</v>
      </c>
      <c r="O3556" s="38">
        <f t="shared" ca="1" si="408"/>
        <v>132346900</v>
      </c>
    </row>
    <row r="3557" spans="1:15" x14ac:dyDescent="0.4">
      <c r="A3557">
        <v>3542</v>
      </c>
      <c r="B3557" s="63">
        <v>40228</v>
      </c>
      <c r="C3557" s="37">
        <v>110.620003</v>
      </c>
      <c r="D3557" s="37">
        <v>111.57</v>
      </c>
      <c r="E3557" s="37">
        <v>110.360001</v>
      </c>
      <c r="F3557" s="37">
        <v>111.139999</v>
      </c>
      <c r="G3557" s="38">
        <v>222684900</v>
      </c>
      <c r="H3557" s="37">
        <v>85.446219999999997</v>
      </c>
      <c r="I3557" s="41">
        <f t="shared" si="402"/>
        <v>0.7688160947347138</v>
      </c>
      <c r="J3557" s="41">
        <f t="shared" ca="1" si="403"/>
        <v>1</v>
      </c>
      <c r="K3557" s="37">
        <f t="shared" si="404"/>
        <v>85.05</v>
      </c>
      <c r="L3557" s="37">
        <f t="shared" si="405"/>
        <v>85.78</v>
      </c>
      <c r="M3557" s="37">
        <f t="shared" si="406"/>
        <v>84.85</v>
      </c>
      <c r="N3557" s="37">
        <f t="shared" si="407"/>
        <v>85.45</v>
      </c>
      <c r="O3557" s="38">
        <f t="shared" ca="1" si="408"/>
        <v>222684900</v>
      </c>
    </row>
    <row r="3558" spans="1:15" x14ac:dyDescent="0.4">
      <c r="A3558">
        <v>3543</v>
      </c>
      <c r="B3558" s="63">
        <v>40227</v>
      </c>
      <c r="C3558" s="37">
        <v>110.08000199999999</v>
      </c>
      <c r="D3558" s="37">
        <v>111.139999</v>
      </c>
      <c r="E3558" s="37">
        <v>110.040001</v>
      </c>
      <c r="F3558" s="37">
        <v>110.910004</v>
      </c>
      <c r="G3558" s="38">
        <v>193708600</v>
      </c>
      <c r="H3558" s="37">
        <v>85.269401999999999</v>
      </c>
      <c r="I3558" s="41">
        <f t="shared" si="402"/>
        <v>0.76881614754968364</v>
      </c>
      <c r="J3558" s="41">
        <f t="shared" ca="1" si="403"/>
        <v>1</v>
      </c>
      <c r="K3558" s="37">
        <f t="shared" si="404"/>
        <v>84.63</v>
      </c>
      <c r="L3558" s="37">
        <f t="shared" si="405"/>
        <v>85.45</v>
      </c>
      <c r="M3558" s="37">
        <f t="shared" si="406"/>
        <v>84.6</v>
      </c>
      <c r="N3558" s="37">
        <f t="shared" si="407"/>
        <v>85.27</v>
      </c>
      <c r="O3558" s="38">
        <f t="shared" ca="1" si="408"/>
        <v>193708600</v>
      </c>
    </row>
    <row r="3559" spans="1:15" x14ac:dyDescent="0.4">
      <c r="A3559">
        <v>3544</v>
      </c>
      <c r="B3559" s="63">
        <v>40226</v>
      </c>
      <c r="C3559" s="37">
        <v>110.269997</v>
      </c>
      <c r="D3559" s="37">
        <v>110.410004</v>
      </c>
      <c r="E3559" s="37">
        <v>109.739998</v>
      </c>
      <c r="F3559" s="37">
        <v>110.260002</v>
      </c>
      <c r="G3559" s="38">
        <v>168845100</v>
      </c>
      <c r="H3559" s="37">
        <v>84.769668999999993</v>
      </c>
      <c r="I3559" s="41">
        <f t="shared" si="402"/>
        <v>0.76881613878439792</v>
      </c>
      <c r="J3559" s="41">
        <f t="shared" ca="1" si="403"/>
        <v>1</v>
      </c>
      <c r="K3559" s="37">
        <f t="shared" si="404"/>
        <v>84.78</v>
      </c>
      <c r="L3559" s="37">
        <f t="shared" si="405"/>
        <v>84.88</v>
      </c>
      <c r="M3559" s="37">
        <f t="shared" si="406"/>
        <v>84.37</v>
      </c>
      <c r="N3559" s="37">
        <f t="shared" si="407"/>
        <v>84.77</v>
      </c>
      <c r="O3559" s="38">
        <f t="shared" ca="1" si="408"/>
        <v>168845100</v>
      </c>
    </row>
    <row r="3560" spans="1:15" x14ac:dyDescent="0.4">
      <c r="A3560">
        <v>3545</v>
      </c>
      <c r="B3560" s="63">
        <v>40225</v>
      </c>
      <c r="C3560" s="37">
        <v>108.860001</v>
      </c>
      <c r="D3560" s="37">
        <v>109.849998</v>
      </c>
      <c r="E3560" s="37">
        <v>107.82</v>
      </c>
      <c r="F3560" s="37">
        <v>109.739998</v>
      </c>
      <c r="G3560" s="38">
        <v>159317500</v>
      </c>
      <c r="H3560" s="37">
        <v>84.369895999999997</v>
      </c>
      <c r="I3560" s="41">
        <f t="shared" si="402"/>
        <v>0.76881627061812041</v>
      </c>
      <c r="J3560" s="41">
        <f t="shared" ca="1" si="403"/>
        <v>1</v>
      </c>
      <c r="K3560" s="37">
        <f t="shared" si="404"/>
        <v>83.69</v>
      </c>
      <c r="L3560" s="37">
        <f t="shared" si="405"/>
        <v>84.45</v>
      </c>
      <c r="M3560" s="37">
        <f t="shared" si="406"/>
        <v>82.89</v>
      </c>
      <c r="N3560" s="37">
        <f t="shared" si="407"/>
        <v>84.37</v>
      </c>
      <c r="O3560" s="38">
        <f t="shared" ca="1" si="408"/>
        <v>159317500</v>
      </c>
    </row>
    <row r="3561" spans="1:15" x14ac:dyDescent="0.4">
      <c r="A3561">
        <v>3546</v>
      </c>
      <c r="B3561" s="63">
        <v>40221</v>
      </c>
      <c r="C3561" s="37">
        <v>106.989998</v>
      </c>
      <c r="D3561" s="37">
        <v>108.099998</v>
      </c>
      <c r="E3561" s="37">
        <v>106.510002</v>
      </c>
      <c r="F3561" s="37">
        <v>108.040001</v>
      </c>
      <c r="G3561" s="38">
        <v>304622100</v>
      </c>
      <c r="H3561" s="37">
        <v>83.062904000000003</v>
      </c>
      <c r="I3561" s="41">
        <f t="shared" si="402"/>
        <v>0.76881620910018322</v>
      </c>
      <c r="J3561" s="41">
        <f t="shared" ca="1" si="403"/>
        <v>1</v>
      </c>
      <c r="K3561" s="37">
        <f t="shared" si="404"/>
        <v>82.26</v>
      </c>
      <c r="L3561" s="37">
        <f t="shared" si="405"/>
        <v>83.11</v>
      </c>
      <c r="M3561" s="37">
        <f t="shared" si="406"/>
        <v>81.89</v>
      </c>
      <c r="N3561" s="37">
        <f t="shared" si="407"/>
        <v>83.06</v>
      </c>
      <c r="O3561" s="38">
        <f t="shared" ca="1" si="408"/>
        <v>304622100</v>
      </c>
    </row>
    <row r="3562" spans="1:15" x14ac:dyDescent="0.4">
      <c r="A3562">
        <v>3547</v>
      </c>
      <c r="B3562" s="63">
        <v>40220</v>
      </c>
      <c r="C3562" s="37">
        <v>106.870003</v>
      </c>
      <c r="D3562" s="37">
        <v>108.25</v>
      </c>
      <c r="E3562" s="37">
        <v>106.25</v>
      </c>
      <c r="F3562" s="37">
        <v>108.129997</v>
      </c>
      <c r="G3562" s="38">
        <v>223591600</v>
      </c>
      <c r="H3562" s="37">
        <v>83.132095000000007</v>
      </c>
      <c r="I3562" s="41">
        <f t="shared" si="402"/>
        <v>0.76881621480115281</v>
      </c>
      <c r="J3562" s="41">
        <f t="shared" ca="1" si="403"/>
        <v>1</v>
      </c>
      <c r="K3562" s="37">
        <f t="shared" si="404"/>
        <v>82.16</v>
      </c>
      <c r="L3562" s="37">
        <f t="shared" si="405"/>
        <v>83.22</v>
      </c>
      <c r="M3562" s="37">
        <f t="shared" si="406"/>
        <v>81.69</v>
      </c>
      <c r="N3562" s="37">
        <f t="shared" si="407"/>
        <v>83.13</v>
      </c>
      <c r="O3562" s="38">
        <f t="shared" ca="1" si="408"/>
        <v>223591600</v>
      </c>
    </row>
    <row r="3563" spans="1:15" x14ac:dyDescent="0.4">
      <c r="A3563">
        <v>3548</v>
      </c>
      <c r="B3563" s="63">
        <v>40219</v>
      </c>
      <c r="C3563" s="37">
        <v>107.050003</v>
      </c>
      <c r="D3563" s="37">
        <v>107.599998</v>
      </c>
      <c r="E3563" s="37">
        <v>106.110001</v>
      </c>
      <c r="F3563" s="37">
        <v>107.010002</v>
      </c>
      <c r="G3563" s="38">
        <v>240511500</v>
      </c>
      <c r="H3563" s="37">
        <v>82.271027000000004</v>
      </c>
      <c r="I3563" s="41">
        <f t="shared" si="402"/>
        <v>0.76881623644862662</v>
      </c>
      <c r="J3563" s="41">
        <f t="shared" ca="1" si="403"/>
        <v>1</v>
      </c>
      <c r="K3563" s="37">
        <f t="shared" si="404"/>
        <v>82.3</v>
      </c>
      <c r="L3563" s="37">
        <f t="shared" si="405"/>
        <v>82.72</v>
      </c>
      <c r="M3563" s="37">
        <f t="shared" si="406"/>
        <v>81.58</v>
      </c>
      <c r="N3563" s="37">
        <f t="shared" si="407"/>
        <v>82.27</v>
      </c>
      <c r="O3563" s="38">
        <f t="shared" ca="1" si="408"/>
        <v>240511500</v>
      </c>
    </row>
    <row r="3564" spans="1:15" x14ac:dyDescent="0.4">
      <c r="A3564">
        <v>3549</v>
      </c>
      <c r="B3564" s="63">
        <v>40218</v>
      </c>
      <c r="C3564" s="37">
        <v>107.129997</v>
      </c>
      <c r="D3564" s="37">
        <v>108.150002</v>
      </c>
      <c r="E3564" s="37">
        <v>106.269997</v>
      </c>
      <c r="F3564" s="37">
        <v>107.220001</v>
      </c>
      <c r="G3564" s="38">
        <v>337820500</v>
      </c>
      <c r="H3564" s="37">
        <v>82.432479999999998</v>
      </c>
      <c r="I3564" s="41">
        <f t="shared" si="402"/>
        <v>0.76881625845162971</v>
      </c>
      <c r="J3564" s="41">
        <f t="shared" ca="1" si="403"/>
        <v>1</v>
      </c>
      <c r="K3564" s="37">
        <f t="shared" si="404"/>
        <v>82.36</v>
      </c>
      <c r="L3564" s="37">
        <f t="shared" si="405"/>
        <v>83.15</v>
      </c>
      <c r="M3564" s="37">
        <f t="shared" si="406"/>
        <v>81.7</v>
      </c>
      <c r="N3564" s="37">
        <f t="shared" si="407"/>
        <v>82.43</v>
      </c>
      <c r="O3564" s="38">
        <f t="shared" ca="1" si="408"/>
        <v>337820500</v>
      </c>
    </row>
    <row r="3565" spans="1:15" x14ac:dyDescent="0.4">
      <c r="A3565">
        <v>3550</v>
      </c>
      <c r="B3565" s="63">
        <v>40217</v>
      </c>
      <c r="C3565" s="37">
        <v>106.739998</v>
      </c>
      <c r="D3565" s="37">
        <v>107.33000199999999</v>
      </c>
      <c r="E3565" s="37">
        <v>105.80999799999999</v>
      </c>
      <c r="F3565" s="37">
        <v>105.889999</v>
      </c>
      <c r="G3565" s="38">
        <v>224166900</v>
      </c>
      <c r="H3565" s="37">
        <v>81.409965999999997</v>
      </c>
      <c r="I3565" s="41">
        <f t="shared" si="402"/>
        <v>0.76881638274451203</v>
      </c>
      <c r="J3565" s="41">
        <f t="shared" ca="1" si="403"/>
        <v>1</v>
      </c>
      <c r="K3565" s="37">
        <f t="shared" si="404"/>
        <v>82.06</v>
      </c>
      <c r="L3565" s="37">
        <f t="shared" si="405"/>
        <v>82.52</v>
      </c>
      <c r="M3565" s="37">
        <f t="shared" si="406"/>
        <v>81.349999999999994</v>
      </c>
      <c r="N3565" s="37">
        <f t="shared" si="407"/>
        <v>81.41</v>
      </c>
      <c r="O3565" s="38">
        <f t="shared" ca="1" si="408"/>
        <v>224166900</v>
      </c>
    </row>
    <row r="3566" spans="1:15" x14ac:dyDescent="0.4">
      <c r="A3566">
        <v>3551</v>
      </c>
      <c r="B3566" s="63">
        <v>40214</v>
      </c>
      <c r="C3566" s="37">
        <v>106.55999799999999</v>
      </c>
      <c r="D3566" s="37">
        <v>106.879997</v>
      </c>
      <c r="E3566" s="37">
        <v>104.58000199999999</v>
      </c>
      <c r="F3566" s="37">
        <v>106.660004</v>
      </c>
      <c r="G3566" s="38">
        <v>493585800</v>
      </c>
      <c r="H3566" s="37">
        <v>82.001930000000002</v>
      </c>
      <c r="I3566" s="41">
        <f t="shared" si="402"/>
        <v>0.76881611592664112</v>
      </c>
      <c r="J3566" s="41">
        <f t="shared" ca="1" si="403"/>
        <v>1</v>
      </c>
      <c r="K3566" s="37">
        <f t="shared" si="404"/>
        <v>81.93</v>
      </c>
      <c r="L3566" s="37">
        <f t="shared" si="405"/>
        <v>82.17</v>
      </c>
      <c r="M3566" s="37">
        <f t="shared" si="406"/>
        <v>80.400000000000006</v>
      </c>
      <c r="N3566" s="37">
        <f t="shared" si="407"/>
        <v>82</v>
      </c>
      <c r="O3566" s="38">
        <f t="shared" ca="1" si="408"/>
        <v>493585800</v>
      </c>
    </row>
    <row r="3567" spans="1:15" x14ac:dyDescent="0.4">
      <c r="A3567">
        <v>3552</v>
      </c>
      <c r="B3567" s="63">
        <v>40213</v>
      </c>
      <c r="C3567" s="37">
        <v>108.980003</v>
      </c>
      <c r="D3567" s="37">
        <v>109.029999</v>
      </c>
      <c r="E3567" s="37">
        <v>106.41999800000001</v>
      </c>
      <c r="F3567" s="37">
        <v>106.44000200000001</v>
      </c>
      <c r="G3567" s="38">
        <v>356715700</v>
      </c>
      <c r="H3567" s="37">
        <v>81.832786999999996</v>
      </c>
      <c r="I3567" s="41">
        <f t="shared" si="402"/>
        <v>0.76881609791777339</v>
      </c>
      <c r="J3567" s="41">
        <f t="shared" ca="1" si="403"/>
        <v>1</v>
      </c>
      <c r="K3567" s="37">
        <f t="shared" si="404"/>
        <v>83.79</v>
      </c>
      <c r="L3567" s="37">
        <f t="shared" si="405"/>
        <v>83.82</v>
      </c>
      <c r="M3567" s="37">
        <f t="shared" si="406"/>
        <v>81.819999999999993</v>
      </c>
      <c r="N3567" s="37">
        <f t="shared" si="407"/>
        <v>81.83</v>
      </c>
      <c r="O3567" s="38">
        <f t="shared" ca="1" si="408"/>
        <v>356715700</v>
      </c>
    </row>
    <row r="3568" spans="1:15" x14ac:dyDescent="0.4">
      <c r="A3568">
        <v>3553</v>
      </c>
      <c r="B3568" s="63">
        <v>40212</v>
      </c>
      <c r="C3568" s="37">
        <v>109.879997</v>
      </c>
      <c r="D3568" s="37">
        <v>110.480003</v>
      </c>
      <c r="E3568" s="37">
        <v>109.510002</v>
      </c>
      <c r="F3568" s="37">
        <v>109.83000199999999</v>
      </c>
      <c r="G3568" s="38">
        <v>172730700</v>
      </c>
      <c r="H3568" s="37">
        <v>84.439102000000005</v>
      </c>
      <c r="I3568" s="41">
        <f t="shared" si="402"/>
        <v>0.76881635675468718</v>
      </c>
      <c r="J3568" s="41">
        <f t="shared" ca="1" si="403"/>
        <v>1</v>
      </c>
      <c r="K3568" s="37">
        <f t="shared" si="404"/>
        <v>84.48</v>
      </c>
      <c r="L3568" s="37">
        <f t="shared" si="405"/>
        <v>84.94</v>
      </c>
      <c r="M3568" s="37">
        <f t="shared" si="406"/>
        <v>84.19</v>
      </c>
      <c r="N3568" s="37">
        <f t="shared" si="407"/>
        <v>84.44</v>
      </c>
      <c r="O3568" s="38">
        <f t="shared" ca="1" si="408"/>
        <v>172730700</v>
      </c>
    </row>
    <row r="3569" spans="1:15" x14ac:dyDescent="0.4">
      <c r="A3569">
        <v>3554</v>
      </c>
      <c r="B3569" s="63">
        <v>40211</v>
      </c>
      <c r="C3569" s="37">
        <v>109.260002</v>
      </c>
      <c r="D3569" s="37">
        <v>110.589996</v>
      </c>
      <c r="E3569" s="37">
        <v>108.879997</v>
      </c>
      <c r="F3569" s="37">
        <v>110.379997</v>
      </c>
      <c r="G3569" s="38">
        <v>216327900</v>
      </c>
      <c r="H3569" s="37">
        <v>84.861946000000003</v>
      </c>
      <c r="I3569" s="41">
        <f t="shared" si="402"/>
        <v>0.76881634631680595</v>
      </c>
      <c r="J3569" s="41">
        <f t="shared" ca="1" si="403"/>
        <v>1</v>
      </c>
      <c r="K3569" s="37">
        <f t="shared" si="404"/>
        <v>84</v>
      </c>
      <c r="L3569" s="37">
        <f t="shared" si="405"/>
        <v>85.02</v>
      </c>
      <c r="M3569" s="37">
        <f t="shared" si="406"/>
        <v>83.71</v>
      </c>
      <c r="N3569" s="37">
        <f t="shared" si="407"/>
        <v>84.86</v>
      </c>
      <c r="O3569" s="38">
        <f t="shared" ca="1" si="408"/>
        <v>216327900</v>
      </c>
    </row>
    <row r="3570" spans="1:15" x14ac:dyDescent="0.4">
      <c r="A3570">
        <v>3555</v>
      </c>
      <c r="B3570" s="63">
        <v>40210</v>
      </c>
      <c r="C3570" s="37">
        <v>108.150002</v>
      </c>
      <c r="D3570" s="37">
        <v>109.07</v>
      </c>
      <c r="E3570" s="37">
        <v>107.5</v>
      </c>
      <c r="F3570" s="37">
        <v>109.05999799999999</v>
      </c>
      <c r="G3570" s="38">
        <v>187865000</v>
      </c>
      <c r="H3570" s="37">
        <v>83.847083999999995</v>
      </c>
      <c r="I3570" s="41">
        <f t="shared" si="402"/>
        <v>0.76881611532763827</v>
      </c>
      <c r="J3570" s="41">
        <f t="shared" ca="1" si="403"/>
        <v>1</v>
      </c>
      <c r="K3570" s="37">
        <f t="shared" si="404"/>
        <v>83.15</v>
      </c>
      <c r="L3570" s="37">
        <f t="shared" si="405"/>
        <v>83.85</v>
      </c>
      <c r="M3570" s="37">
        <f t="shared" si="406"/>
        <v>82.65</v>
      </c>
      <c r="N3570" s="37">
        <f t="shared" si="407"/>
        <v>83.85</v>
      </c>
      <c r="O3570" s="38">
        <f t="shared" ca="1" si="408"/>
        <v>187865000</v>
      </c>
    </row>
    <row r="3571" spans="1:15" x14ac:dyDescent="0.4">
      <c r="A3571">
        <v>3556</v>
      </c>
      <c r="B3571" s="63">
        <v>40207</v>
      </c>
      <c r="C3571" s="37">
        <v>109.040001</v>
      </c>
      <c r="D3571" s="37">
        <v>109.800003</v>
      </c>
      <c r="E3571" s="37">
        <v>107.220001</v>
      </c>
      <c r="F3571" s="37">
        <v>107.389999</v>
      </c>
      <c r="G3571" s="38">
        <v>310677600</v>
      </c>
      <c r="H3571" s="37">
        <v>82.563156000000006</v>
      </c>
      <c r="I3571" s="41">
        <f t="shared" si="402"/>
        <v>0.76881606079538189</v>
      </c>
      <c r="J3571" s="41">
        <f t="shared" ca="1" si="403"/>
        <v>1</v>
      </c>
      <c r="K3571" s="37">
        <f t="shared" si="404"/>
        <v>83.83</v>
      </c>
      <c r="L3571" s="37">
        <f t="shared" si="405"/>
        <v>84.42</v>
      </c>
      <c r="M3571" s="37">
        <f t="shared" si="406"/>
        <v>82.43</v>
      </c>
      <c r="N3571" s="37">
        <f t="shared" si="407"/>
        <v>82.56</v>
      </c>
      <c r="O3571" s="38">
        <f t="shared" ca="1" si="408"/>
        <v>310677600</v>
      </c>
    </row>
    <row r="3572" spans="1:15" x14ac:dyDescent="0.4">
      <c r="A3572">
        <v>3557</v>
      </c>
      <c r="B3572" s="63">
        <v>40206</v>
      </c>
      <c r="C3572" s="37">
        <v>110.19000200000001</v>
      </c>
      <c r="D3572" s="37">
        <v>110.25</v>
      </c>
      <c r="E3572" s="37">
        <v>107.910004</v>
      </c>
      <c r="F3572" s="37">
        <v>108.57</v>
      </c>
      <c r="G3572" s="38">
        <v>316104000</v>
      </c>
      <c r="H3572" s="37">
        <v>83.470375000000004</v>
      </c>
      <c r="I3572" s="41">
        <f t="shared" si="402"/>
        <v>0.76881620152896757</v>
      </c>
      <c r="J3572" s="41">
        <f t="shared" ca="1" si="403"/>
        <v>1</v>
      </c>
      <c r="K3572" s="37">
        <f t="shared" si="404"/>
        <v>84.72</v>
      </c>
      <c r="L3572" s="37">
        <f t="shared" si="405"/>
        <v>84.76</v>
      </c>
      <c r="M3572" s="37">
        <f t="shared" si="406"/>
        <v>82.96</v>
      </c>
      <c r="N3572" s="37">
        <f t="shared" si="407"/>
        <v>83.47</v>
      </c>
      <c r="O3572" s="38">
        <f t="shared" ca="1" si="408"/>
        <v>316104000</v>
      </c>
    </row>
    <row r="3573" spans="1:15" x14ac:dyDescent="0.4">
      <c r="A3573">
        <v>3558</v>
      </c>
      <c r="B3573" s="63">
        <v>40205</v>
      </c>
      <c r="C3573" s="37">
        <v>109.16999800000001</v>
      </c>
      <c r="D3573" s="37">
        <v>110.08000199999999</v>
      </c>
      <c r="E3573" s="37">
        <v>108.33000199999999</v>
      </c>
      <c r="F3573" s="37">
        <v>109.83000199999999</v>
      </c>
      <c r="G3573" s="38">
        <v>271863600</v>
      </c>
      <c r="H3573" s="37">
        <v>84.439102000000005</v>
      </c>
      <c r="I3573" s="41">
        <f t="shared" si="402"/>
        <v>0.76881635675468718</v>
      </c>
      <c r="J3573" s="41">
        <f t="shared" ca="1" si="403"/>
        <v>1</v>
      </c>
      <c r="K3573" s="37">
        <f t="shared" si="404"/>
        <v>83.93</v>
      </c>
      <c r="L3573" s="37">
        <f t="shared" si="405"/>
        <v>84.63</v>
      </c>
      <c r="M3573" s="37">
        <f t="shared" si="406"/>
        <v>83.29</v>
      </c>
      <c r="N3573" s="37">
        <f t="shared" si="407"/>
        <v>84.44</v>
      </c>
      <c r="O3573" s="38">
        <f t="shared" ca="1" si="408"/>
        <v>271863600</v>
      </c>
    </row>
    <row r="3574" spans="1:15" x14ac:dyDescent="0.4">
      <c r="A3574">
        <v>3559</v>
      </c>
      <c r="B3574" s="63">
        <v>40204</v>
      </c>
      <c r="C3574" s="37">
        <v>109.339996</v>
      </c>
      <c r="D3574" s="37">
        <v>110.470001</v>
      </c>
      <c r="E3574" s="37">
        <v>109.040001</v>
      </c>
      <c r="F3574" s="37">
        <v>109.30999799999999</v>
      </c>
      <c r="G3574" s="38">
        <v>211168800</v>
      </c>
      <c r="H3574" s="37">
        <v>84.039291000000006</v>
      </c>
      <c r="I3574" s="41">
        <f t="shared" si="402"/>
        <v>0.76881614250875763</v>
      </c>
      <c r="J3574" s="41">
        <f t="shared" ca="1" si="403"/>
        <v>1</v>
      </c>
      <c r="K3574" s="37">
        <f t="shared" si="404"/>
        <v>84.06</v>
      </c>
      <c r="L3574" s="37">
        <f t="shared" si="405"/>
        <v>84.93</v>
      </c>
      <c r="M3574" s="37">
        <f t="shared" si="406"/>
        <v>83.83</v>
      </c>
      <c r="N3574" s="37">
        <f t="shared" si="407"/>
        <v>84.04</v>
      </c>
      <c r="O3574" s="38">
        <f t="shared" ca="1" si="408"/>
        <v>211168800</v>
      </c>
    </row>
    <row r="3575" spans="1:15" x14ac:dyDescent="0.4">
      <c r="A3575">
        <v>3560</v>
      </c>
      <c r="B3575" s="63">
        <v>40203</v>
      </c>
      <c r="C3575" s="37">
        <v>110.209999</v>
      </c>
      <c r="D3575" s="37">
        <v>110.410004</v>
      </c>
      <c r="E3575" s="37">
        <v>109.410004</v>
      </c>
      <c r="F3575" s="37">
        <v>109.769997</v>
      </c>
      <c r="G3575" s="38">
        <v>186937500</v>
      </c>
      <c r="H3575" s="37">
        <v>84.392951999999994</v>
      </c>
      <c r="I3575" s="41">
        <f t="shared" si="402"/>
        <v>0.76881620029560527</v>
      </c>
      <c r="J3575" s="41">
        <f t="shared" ca="1" si="403"/>
        <v>1</v>
      </c>
      <c r="K3575" s="37">
        <f t="shared" si="404"/>
        <v>84.73</v>
      </c>
      <c r="L3575" s="37">
        <f t="shared" si="405"/>
        <v>84.88</v>
      </c>
      <c r="M3575" s="37">
        <f t="shared" si="406"/>
        <v>84.12</v>
      </c>
      <c r="N3575" s="37">
        <f t="shared" si="407"/>
        <v>84.39</v>
      </c>
      <c r="O3575" s="38">
        <f t="shared" ca="1" si="408"/>
        <v>186937500</v>
      </c>
    </row>
    <row r="3576" spans="1:15" x14ac:dyDescent="0.4">
      <c r="A3576">
        <v>3561</v>
      </c>
      <c r="B3576" s="63">
        <v>40200</v>
      </c>
      <c r="C3576" s="37">
        <v>111.199997</v>
      </c>
      <c r="D3576" s="37">
        <v>111.739998</v>
      </c>
      <c r="E3576" s="37">
        <v>109.089996</v>
      </c>
      <c r="F3576" s="37">
        <v>109.209999</v>
      </c>
      <c r="G3576" s="38">
        <v>345942400</v>
      </c>
      <c r="H3576" s="37">
        <v>83.962424999999996</v>
      </c>
      <c r="I3576" s="41">
        <f t="shared" si="402"/>
        <v>0.76881627844351508</v>
      </c>
      <c r="J3576" s="41">
        <f t="shared" ca="1" si="403"/>
        <v>1</v>
      </c>
      <c r="K3576" s="37">
        <f t="shared" si="404"/>
        <v>85.49</v>
      </c>
      <c r="L3576" s="37">
        <f t="shared" si="405"/>
        <v>85.91</v>
      </c>
      <c r="M3576" s="37">
        <f t="shared" si="406"/>
        <v>83.87</v>
      </c>
      <c r="N3576" s="37">
        <f t="shared" si="407"/>
        <v>83.96</v>
      </c>
      <c r="O3576" s="38">
        <f t="shared" ca="1" si="408"/>
        <v>345942400</v>
      </c>
    </row>
    <row r="3577" spans="1:15" x14ac:dyDescent="0.4">
      <c r="A3577">
        <v>3562</v>
      </c>
      <c r="B3577" s="63">
        <v>40199</v>
      </c>
      <c r="C3577" s="37">
        <v>113.91999800000001</v>
      </c>
      <c r="D3577" s="37">
        <v>114.269997</v>
      </c>
      <c r="E3577" s="37">
        <v>111.55999799999999</v>
      </c>
      <c r="F3577" s="37">
        <v>111.699997</v>
      </c>
      <c r="G3577" s="38">
        <v>344859600</v>
      </c>
      <c r="H3577" s="37">
        <v>85.876746999999995</v>
      </c>
      <c r="I3577" s="41">
        <f t="shared" si="402"/>
        <v>0.76881601885808459</v>
      </c>
      <c r="J3577" s="41">
        <f t="shared" ca="1" si="403"/>
        <v>1</v>
      </c>
      <c r="K3577" s="37">
        <f t="shared" si="404"/>
        <v>87.58</v>
      </c>
      <c r="L3577" s="37">
        <f t="shared" si="405"/>
        <v>87.85</v>
      </c>
      <c r="M3577" s="37">
        <f t="shared" si="406"/>
        <v>85.77</v>
      </c>
      <c r="N3577" s="37">
        <f t="shared" si="407"/>
        <v>85.88</v>
      </c>
      <c r="O3577" s="38">
        <f t="shared" ca="1" si="408"/>
        <v>344859600</v>
      </c>
    </row>
    <row r="3578" spans="1:15" x14ac:dyDescent="0.4">
      <c r="A3578">
        <v>3563</v>
      </c>
      <c r="B3578" s="63">
        <v>40198</v>
      </c>
      <c r="C3578" s="37">
        <v>114.279999</v>
      </c>
      <c r="D3578" s="37">
        <v>114.449997</v>
      </c>
      <c r="E3578" s="37">
        <v>112.980003</v>
      </c>
      <c r="F3578" s="37">
        <v>113.889999</v>
      </c>
      <c r="G3578" s="38">
        <v>216490200</v>
      </c>
      <c r="H3578" s="37">
        <v>87.560462999999999</v>
      </c>
      <c r="I3578" s="41">
        <f t="shared" si="402"/>
        <v>0.76881608366683707</v>
      </c>
      <c r="J3578" s="41">
        <f t="shared" ca="1" si="403"/>
        <v>1</v>
      </c>
      <c r="K3578" s="37">
        <f t="shared" si="404"/>
        <v>87.86</v>
      </c>
      <c r="L3578" s="37">
        <f t="shared" si="405"/>
        <v>87.99</v>
      </c>
      <c r="M3578" s="37">
        <f t="shared" si="406"/>
        <v>86.86</v>
      </c>
      <c r="N3578" s="37">
        <f t="shared" si="407"/>
        <v>87.56</v>
      </c>
      <c r="O3578" s="38">
        <f t="shared" ca="1" si="408"/>
        <v>216490200</v>
      </c>
    </row>
    <row r="3579" spans="1:15" x14ac:dyDescent="0.4">
      <c r="A3579">
        <v>3564</v>
      </c>
      <c r="B3579" s="63">
        <v>40197</v>
      </c>
      <c r="C3579" s="37">
        <v>113.620003</v>
      </c>
      <c r="D3579" s="37">
        <v>115.129997</v>
      </c>
      <c r="E3579" s="37">
        <v>113.589996</v>
      </c>
      <c r="F3579" s="37">
        <v>115.05999799999999</v>
      </c>
      <c r="G3579" s="38">
        <v>139172700</v>
      </c>
      <c r="H3579" s="37">
        <v>88.459991000000002</v>
      </c>
      <c r="I3579" s="41">
        <f t="shared" si="402"/>
        <v>0.76881620491597791</v>
      </c>
      <c r="J3579" s="41">
        <f t="shared" ca="1" si="403"/>
        <v>1</v>
      </c>
      <c r="K3579" s="37">
        <f t="shared" si="404"/>
        <v>87.35</v>
      </c>
      <c r="L3579" s="37">
        <f t="shared" si="405"/>
        <v>88.51</v>
      </c>
      <c r="M3579" s="37">
        <f t="shared" si="406"/>
        <v>87.33</v>
      </c>
      <c r="N3579" s="37">
        <f t="shared" si="407"/>
        <v>88.46</v>
      </c>
      <c r="O3579" s="38">
        <f t="shared" ca="1" si="408"/>
        <v>139172700</v>
      </c>
    </row>
    <row r="3580" spans="1:15" x14ac:dyDescent="0.4">
      <c r="A3580">
        <v>3565</v>
      </c>
      <c r="B3580" s="63">
        <v>40193</v>
      </c>
      <c r="C3580" s="37">
        <v>114.730003</v>
      </c>
      <c r="D3580" s="37">
        <v>114.839996</v>
      </c>
      <c r="E3580" s="37">
        <v>113.199997</v>
      </c>
      <c r="F3580" s="37">
        <v>113.639999</v>
      </c>
      <c r="G3580" s="38">
        <v>212283100</v>
      </c>
      <c r="H3580" s="37">
        <v>87.368262999999999</v>
      </c>
      <c r="I3580" s="41">
        <f t="shared" si="402"/>
        <v>0.76881611904977221</v>
      </c>
      <c r="J3580" s="41">
        <f t="shared" ca="1" si="403"/>
        <v>1</v>
      </c>
      <c r="K3580" s="37">
        <f t="shared" si="404"/>
        <v>88.21</v>
      </c>
      <c r="L3580" s="37">
        <f t="shared" si="405"/>
        <v>88.29</v>
      </c>
      <c r="M3580" s="37">
        <f t="shared" si="406"/>
        <v>87.03</v>
      </c>
      <c r="N3580" s="37">
        <f t="shared" si="407"/>
        <v>87.37</v>
      </c>
      <c r="O3580" s="38">
        <f t="shared" ca="1" si="408"/>
        <v>212283100</v>
      </c>
    </row>
    <row r="3581" spans="1:15" x14ac:dyDescent="0.4">
      <c r="A3581">
        <v>3566</v>
      </c>
      <c r="B3581" s="63">
        <v>40192</v>
      </c>
      <c r="C3581" s="37">
        <v>114.489998</v>
      </c>
      <c r="D3581" s="37">
        <v>115.139999</v>
      </c>
      <c r="E3581" s="37">
        <v>114.41999800000001</v>
      </c>
      <c r="F3581" s="37">
        <v>114.93</v>
      </c>
      <c r="G3581" s="38">
        <v>115718800</v>
      </c>
      <c r="H3581" s="37">
        <v>88.360031000000006</v>
      </c>
      <c r="I3581" s="41">
        <f t="shared" si="402"/>
        <v>0.7688160706517011</v>
      </c>
      <c r="J3581" s="41">
        <f t="shared" ca="1" si="403"/>
        <v>1</v>
      </c>
      <c r="K3581" s="37">
        <f t="shared" si="404"/>
        <v>88.02</v>
      </c>
      <c r="L3581" s="37">
        <f t="shared" si="405"/>
        <v>88.52</v>
      </c>
      <c r="M3581" s="37">
        <f t="shared" si="406"/>
        <v>87.97</v>
      </c>
      <c r="N3581" s="37">
        <f t="shared" si="407"/>
        <v>88.36</v>
      </c>
      <c r="O3581" s="38">
        <f t="shared" ca="1" si="408"/>
        <v>115718800</v>
      </c>
    </row>
    <row r="3582" spans="1:15" x14ac:dyDescent="0.4">
      <c r="A3582">
        <v>3567</v>
      </c>
      <c r="B3582" s="63">
        <v>40191</v>
      </c>
      <c r="C3582" s="37">
        <v>113.949997</v>
      </c>
      <c r="D3582" s="37">
        <v>114.94000200000001</v>
      </c>
      <c r="E3582" s="37">
        <v>113.370003</v>
      </c>
      <c r="F3582" s="37">
        <v>114.620003</v>
      </c>
      <c r="G3582" s="38">
        <v>161822000</v>
      </c>
      <c r="H3582" s="37">
        <v>88.121735000000001</v>
      </c>
      <c r="I3582" s="41">
        <f t="shared" si="402"/>
        <v>0.76881637317702745</v>
      </c>
      <c r="J3582" s="41">
        <f t="shared" ca="1" si="403"/>
        <v>1</v>
      </c>
      <c r="K3582" s="37">
        <f t="shared" si="404"/>
        <v>87.61</v>
      </c>
      <c r="L3582" s="37">
        <f t="shared" si="405"/>
        <v>88.37</v>
      </c>
      <c r="M3582" s="37">
        <f t="shared" si="406"/>
        <v>87.16</v>
      </c>
      <c r="N3582" s="37">
        <f t="shared" si="407"/>
        <v>88.12</v>
      </c>
      <c r="O3582" s="38">
        <f t="shared" ca="1" si="408"/>
        <v>161822000</v>
      </c>
    </row>
    <row r="3583" spans="1:15" x14ac:dyDescent="0.4">
      <c r="A3583">
        <v>3568</v>
      </c>
      <c r="B3583" s="63">
        <v>40190</v>
      </c>
      <c r="C3583" s="37">
        <v>113.970001</v>
      </c>
      <c r="D3583" s="37">
        <v>114.209999</v>
      </c>
      <c r="E3583" s="37">
        <v>113.220001</v>
      </c>
      <c r="F3583" s="37">
        <v>113.660004</v>
      </c>
      <c r="G3583" s="38">
        <v>163333500</v>
      </c>
      <c r="H3583" s="37">
        <v>87.383635999999996</v>
      </c>
      <c r="I3583" s="41">
        <f t="shared" si="402"/>
        <v>0.76881605599802716</v>
      </c>
      <c r="J3583" s="41">
        <f t="shared" ca="1" si="403"/>
        <v>1</v>
      </c>
      <c r="K3583" s="37">
        <f t="shared" si="404"/>
        <v>87.62</v>
      </c>
      <c r="L3583" s="37">
        <f t="shared" si="405"/>
        <v>87.81</v>
      </c>
      <c r="M3583" s="37">
        <f t="shared" si="406"/>
        <v>87.05</v>
      </c>
      <c r="N3583" s="37">
        <f t="shared" si="407"/>
        <v>87.38</v>
      </c>
      <c r="O3583" s="38">
        <f t="shared" ca="1" si="408"/>
        <v>163333500</v>
      </c>
    </row>
    <row r="3584" spans="1:15" x14ac:dyDescent="0.4">
      <c r="A3584">
        <v>3569</v>
      </c>
      <c r="B3584" s="63">
        <v>40189</v>
      </c>
      <c r="C3584" s="37">
        <v>115.08000199999999</v>
      </c>
      <c r="D3584" s="37">
        <v>115.129997</v>
      </c>
      <c r="E3584" s="37">
        <v>114.239998</v>
      </c>
      <c r="F3584" s="37">
        <v>114.730003</v>
      </c>
      <c r="G3584" s="38">
        <v>106375700</v>
      </c>
      <c r="H3584" s="37">
        <v>88.206305999999998</v>
      </c>
      <c r="I3584" s="41">
        <f t="shared" si="402"/>
        <v>0.76881638362721916</v>
      </c>
      <c r="J3584" s="41">
        <f t="shared" ca="1" si="403"/>
        <v>1</v>
      </c>
      <c r="K3584" s="37">
        <f t="shared" si="404"/>
        <v>88.48</v>
      </c>
      <c r="L3584" s="37">
        <f t="shared" si="405"/>
        <v>88.51</v>
      </c>
      <c r="M3584" s="37">
        <f t="shared" si="406"/>
        <v>87.83</v>
      </c>
      <c r="N3584" s="37">
        <f t="shared" si="407"/>
        <v>88.21</v>
      </c>
      <c r="O3584" s="38">
        <f t="shared" ca="1" si="408"/>
        <v>106375700</v>
      </c>
    </row>
    <row r="3585" spans="1:15" x14ac:dyDescent="0.4">
      <c r="A3585">
        <v>3570</v>
      </c>
      <c r="B3585" s="63">
        <v>40186</v>
      </c>
      <c r="C3585" s="37">
        <v>113.889999</v>
      </c>
      <c r="D3585" s="37">
        <v>114.620003</v>
      </c>
      <c r="E3585" s="37">
        <v>113.660004</v>
      </c>
      <c r="F3585" s="37">
        <v>114.57</v>
      </c>
      <c r="G3585" s="38">
        <v>126402800</v>
      </c>
      <c r="H3585" s="37">
        <v>88.083259999999996</v>
      </c>
      <c r="I3585" s="41">
        <f t="shared" si="402"/>
        <v>0.76881609496377756</v>
      </c>
      <c r="J3585" s="41">
        <f t="shared" ca="1" si="403"/>
        <v>1</v>
      </c>
      <c r="K3585" s="37">
        <f t="shared" si="404"/>
        <v>87.56</v>
      </c>
      <c r="L3585" s="37">
        <f t="shared" si="405"/>
        <v>88.12</v>
      </c>
      <c r="M3585" s="37">
        <f t="shared" si="406"/>
        <v>87.38</v>
      </c>
      <c r="N3585" s="37">
        <f t="shared" si="407"/>
        <v>88.08</v>
      </c>
      <c r="O3585" s="38">
        <f t="shared" ca="1" si="408"/>
        <v>126402800</v>
      </c>
    </row>
    <row r="3586" spans="1:15" x14ac:dyDescent="0.4">
      <c r="A3586">
        <v>3571</v>
      </c>
      <c r="B3586" s="63">
        <v>40185</v>
      </c>
      <c r="C3586" s="37">
        <v>113.5</v>
      </c>
      <c r="D3586" s="37">
        <v>114.33000199999999</v>
      </c>
      <c r="E3586" s="37">
        <v>113.18</v>
      </c>
      <c r="F3586" s="37">
        <v>114.19000200000001</v>
      </c>
      <c r="G3586" s="38">
        <v>131091100</v>
      </c>
      <c r="H3586" s="37">
        <v>87.791106999999997</v>
      </c>
      <c r="I3586" s="41">
        <f t="shared" si="402"/>
        <v>0.76881605624282234</v>
      </c>
      <c r="J3586" s="41">
        <f t="shared" ca="1" si="403"/>
        <v>1</v>
      </c>
      <c r="K3586" s="37">
        <f t="shared" si="404"/>
        <v>87.26</v>
      </c>
      <c r="L3586" s="37">
        <f t="shared" si="405"/>
        <v>87.9</v>
      </c>
      <c r="M3586" s="37">
        <f t="shared" si="406"/>
        <v>87.01</v>
      </c>
      <c r="N3586" s="37">
        <f t="shared" si="407"/>
        <v>87.79</v>
      </c>
      <c r="O3586" s="38">
        <f t="shared" ca="1" si="408"/>
        <v>131091100</v>
      </c>
    </row>
    <row r="3587" spans="1:15" x14ac:dyDescent="0.4">
      <c r="A3587">
        <v>3572</v>
      </c>
      <c r="B3587" s="63">
        <v>40184</v>
      </c>
      <c r="C3587" s="37">
        <v>113.519997</v>
      </c>
      <c r="D3587" s="37">
        <v>113.989998</v>
      </c>
      <c r="E3587" s="37">
        <v>113.43</v>
      </c>
      <c r="F3587" s="37">
        <v>113.709999</v>
      </c>
      <c r="G3587" s="38">
        <v>116074400</v>
      </c>
      <c r="H3587" s="37">
        <v>87.422095999999996</v>
      </c>
      <c r="I3587" s="41">
        <f t="shared" si="402"/>
        <v>0.76881625862999081</v>
      </c>
      <c r="J3587" s="41">
        <f t="shared" ca="1" si="403"/>
        <v>1</v>
      </c>
      <c r="K3587" s="37">
        <f t="shared" si="404"/>
        <v>87.28</v>
      </c>
      <c r="L3587" s="37">
        <f t="shared" si="405"/>
        <v>87.64</v>
      </c>
      <c r="M3587" s="37">
        <f t="shared" si="406"/>
        <v>87.21</v>
      </c>
      <c r="N3587" s="37">
        <f t="shared" si="407"/>
        <v>87.42</v>
      </c>
      <c r="O3587" s="38">
        <f t="shared" ca="1" si="408"/>
        <v>116074400</v>
      </c>
    </row>
    <row r="3588" spans="1:15" x14ac:dyDescent="0.4">
      <c r="A3588">
        <v>3573</v>
      </c>
      <c r="B3588" s="63">
        <v>40183</v>
      </c>
      <c r="C3588" s="37">
        <v>113.260002</v>
      </c>
      <c r="D3588" s="37">
        <v>113.68</v>
      </c>
      <c r="E3588" s="37">
        <v>112.849998</v>
      </c>
      <c r="F3588" s="37">
        <v>113.629997</v>
      </c>
      <c r="G3588" s="38">
        <v>111579900</v>
      </c>
      <c r="H3588" s="37">
        <v>87.360588000000007</v>
      </c>
      <c r="I3588" s="41">
        <f t="shared" si="402"/>
        <v>0.76881624840665974</v>
      </c>
      <c r="J3588" s="41">
        <f t="shared" ca="1" si="403"/>
        <v>1</v>
      </c>
      <c r="K3588" s="37">
        <f t="shared" si="404"/>
        <v>87.08</v>
      </c>
      <c r="L3588" s="37">
        <f t="shared" si="405"/>
        <v>87.4</v>
      </c>
      <c r="M3588" s="37">
        <f t="shared" si="406"/>
        <v>86.76</v>
      </c>
      <c r="N3588" s="37">
        <f t="shared" si="407"/>
        <v>87.36</v>
      </c>
      <c r="O3588" s="38">
        <f t="shared" ca="1" si="408"/>
        <v>111579900</v>
      </c>
    </row>
    <row r="3589" spans="1:15" x14ac:dyDescent="0.4">
      <c r="A3589">
        <v>3574</v>
      </c>
      <c r="B3589" s="63">
        <v>40182</v>
      </c>
      <c r="C3589" s="37">
        <v>112.370003</v>
      </c>
      <c r="D3589" s="37">
        <v>113.389999</v>
      </c>
      <c r="E3589" s="37">
        <v>111.510002</v>
      </c>
      <c r="F3589" s="37">
        <v>113.33000199999999</v>
      </c>
      <c r="G3589" s="38">
        <v>118944600</v>
      </c>
      <c r="H3589" s="37">
        <v>87.129920999999996</v>
      </c>
      <c r="I3589" s="41">
        <f t="shared" si="402"/>
        <v>0.76881601925675425</v>
      </c>
      <c r="J3589" s="41">
        <f t="shared" ca="1" si="403"/>
        <v>1</v>
      </c>
      <c r="K3589" s="37">
        <f t="shared" si="404"/>
        <v>86.39</v>
      </c>
      <c r="L3589" s="37">
        <f t="shared" si="405"/>
        <v>87.18</v>
      </c>
      <c r="M3589" s="37">
        <f t="shared" si="406"/>
        <v>85.73</v>
      </c>
      <c r="N3589" s="37">
        <f t="shared" si="407"/>
        <v>87.13</v>
      </c>
      <c r="O3589" s="38">
        <f t="shared" ca="1" si="408"/>
        <v>118944600</v>
      </c>
    </row>
    <row r="3590" spans="1:15" x14ac:dyDescent="0.4">
      <c r="A3590">
        <v>3575</v>
      </c>
      <c r="B3590" s="63">
        <v>40178</v>
      </c>
      <c r="C3590" s="37">
        <v>112.769997</v>
      </c>
      <c r="D3590" s="37">
        <v>112.800003</v>
      </c>
      <c r="E3590" s="37">
        <v>111.389999</v>
      </c>
      <c r="F3590" s="37">
        <v>111.44000200000001</v>
      </c>
      <c r="G3590" s="38">
        <v>90637900</v>
      </c>
      <c r="H3590" s="37">
        <v>85.676918000000001</v>
      </c>
      <c r="I3590" s="41">
        <f t="shared" si="402"/>
        <v>0.76881655116983927</v>
      </c>
      <c r="J3590" s="41">
        <f t="shared" ca="1" si="403"/>
        <v>1</v>
      </c>
      <c r="K3590" s="37">
        <f t="shared" si="404"/>
        <v>86.7</v>
      </c>
      <c r="L3590" s="37">
        <f t="shared" si="405"/>
        <v>86.72</v>
      </c>
      <c r="M3590" s="37">
        <f t="shared" si="406"/>
        <v>85.64</v>
      </c>
      <c r="N3590" s="37">
        <f t="shared" si="407"/>
        <v>85.68</v>
      </c>
      <c r="O3590" s="38">
        <f t="shared" ca="1" si="408"/>
        <v>90637900</v>
      </c>
    </row>
    <row r="3591" spans="1:15" x14ac:dyDescent="0.4">
      <c r="A3591">
        <v>3576</v>
      </c>
      <c r="B3591" s="63">
        <v>40177</v>
      </c>
      <c r="C3591" s="37">
        <v>112.230003</v>
      </c>
      <c r="D3591" s="37">
        <v>112.650002</v>
      </c>
      <c r="E3591" s="37">
        <v>112.16999800000001</v>
      </c>
      <c r="F3591" s="37">
        <v>112.519997</v>
      </c>
      <c r="G3591" s="38">
        <v>73138400</v>
      </c>
      <c r="H3591" s="37">
        <v>86.507202000000007</v>
      </c>
      <c r="I3591" s="41">
        <f t="shared" si="402"/>
        <v>0.76881624872421572</v>
      </c>
      <c r="J3591" s="41">
        <f t="shared" ca="1" si="403"/>
        <v>1</v>
      </c>
      <c r="K3591" s="37">
        <f t="shared" si="404"/>
        <v>86.28</v>
      </c>
      <c r="L3591" s="37">
        <f t="shared" si="405"/>
        <v>86.61</v>
      </c>
      <c r="M3591" s="37">
        <f t="shared" si="406"/>
        <v>86.24</v>
      </c>
      <c r="N3591" s="37">
        <f t="shared" si="407"/>
        <v>86.51</v>
      </c>
      <c r="O3591" s="38">
        <f t="shared" ca="1" si="408"/>
        <v>73138400</v>
      </c>
    </row>
    <row r="3592" spans="1:15" x14ac:dyDescent="0.4">
      <c r="A3592">
        <v>3577</v>
      </c>
      <c r="B3592" s="63">
        <v>40176</v>
      </c>
      <c r="C3592" s="37">
        <v>113.010002</v>
      </c>
      <c r="D3592" s="37">
        <v>113.029999</v>
      </c>
      <c r="E3592" s="37">
        <v>112.550003</v>
      </c>
      <c r="F3592" s="37">
        <v>112.55999799999999</v>
      </c>
      <c r="G3592" s="38">
        <v>80572500</v>
      </c>
      <c r="H3592" s="37">
        <v>86.537955999999994</v>
      </c>
      <c r="I3592" s="41">
        <f t="shared" si="402"/>
        <v>0.76881625388799313</v>
      </c>
      <c r="J3592" s="41">
        <f t="shared" ca="1" si="403"/>
        <v>1</v>
      </c>
      <c r="K3592" s="37">
        <f t="shared" si="404"/>
        <v>86.88</v>
      </c>
      <c r="L3592" s="37">
        <f t="shared" si="405"/>
        <v>86.9</v>
      </c>
      <c r="M3592" s="37">
        <f t="shared" si="406"/>
        <v>86.53</v>
      </c>
      <c r="N3592" s="37">
        <f t="shared" si="407"/>
        <v>86.54</v>
      </c>
      <c r="O3592" s="38">
        <f t="shared" ca="1" si="408"/>
        <v>80572500</v>
      </c>
    </row>
    <row r="3593" spans="1:15" x14ac:dyDescent="0.4">
      <c r="A3593">
        <v>3578</v>
      </c>
      <c r="B3593" s="63">
        <v>40175</v>
      </c>
      <c r="C3593" s="37">
        <v>112.900002</v>
      </c>
      <c r="D3593" s="37">
        <v>112.989998</v>
      </c>
      <c r="E3593" s="37">
        <v>112.32</v>
      </c>
      <c r="F3593" s="37">
        <v>112.720001</v>
      </c>
      <c r="G3593" s="38">
        <v>87508500</v>
      </c>
      <c r="H3593" s="37">
        <v>86.660933999999997</v>
      </c>
      <c r="I3593" s="41">
        <f t="shared" si="402"/>
        <v>0.76881594420851718</v>
      </c>
      <c r="J3593" s="41">
        <f t="shared" ca="1" si="403"/>
        <v>1</v>
      </c>
      <c r="K3593" s="37">
        <f t="shared" si="404"/>
        <v>86.8</v>
      </c>
      <c r="L3593" s="37">
        <f t="shared" si="405"/>
        <v>86.87</v>
      </c>
      <c r="M3593" s="37">
        <f t="shared" si="406"/>
        <v>86.35</v>
      </c>
      <c r="N3593" s="37">
        <f t="shared" si="407"/>
        <v>86.66</v>
      </c>
      <c r="O3593" s="38">
        <f t="shared" ca="1" si="408"/>
        <v>87508500</v>
      </c>
    </row>
    <row r="3594" spans="1:15" x14ac:dyDescent="0.4">
      <c r="A3594">
        <v>3579</v>
      </c>
      <c r="B3594" s="63">
        <v>40171</v>
      </c>
      <c r="C3594" s="37">
        <v>112.19000200000001</v>
      </c>
      <c r="D3594" s="37">
        <v>112.599998</v>
      </c>
      <c r="E3594" s="37">
        <v>112</v>
      </c>
      <c r="F3594" s="37">
        <v>112.480003</v>
      </c>
      <c r="G3594" s="38">
        <v>39677500</v>
      </c>
      <c r="H3594" s="37">
        <v>86.476462999999995</v>
      </c>
      <c r="I3594" s="41">
        <f t="shared" si="402"/>
        <v>0.76881632906784325</v>
      </c>
      <c r="J3594" s="41">
        <f t="shared" ca="1" si="403"/>
        <v>1</v>
      </c>
      <c r="K3594" s="37">
        <f t="shared" si="404"/>
        <v>86.25</v>
      </c>
      <c r="L3594" s="37">
        <f t="shared" si="405"/>
        <v>86.57</v>
      </c>
      <c r="M3594" s="37">
        <f t="shared" si="406"/>
        <v>86.11</v>
      </c>
      <c r="N3594" s="37">
        <f t="shared" si="407"/>
        <v>86.48</v>
      </c>
      <c r="O3594" s="38">
        <f t="shared" ca="1" si="408"/>
        <v>39677500</v>
      </c>
    </row>
    <row r="3595" spans="1:15" x14ac:dyDescent="0.4">
      <c r="A3595">
        <v>3580</v>
      </c>
      <c r="B3595" s="63">
        <v>40170</v>
      </c>
      <c r="C3595" s="37">
        <v>112</v>
      </c>
      <c r="D3595" s="37">
        <v>112.110001</v>
      </c>
      <c r="E3595" s="37">
        <v>111.5</v>
      </c>
      <c r="F3595" s="37">
        <v>111.949997</v>
      </c>
      <c r="G3595" s="38">
        <v>111783100</v>
      </c>
      <c r="H3595" s="37">
        <v>86.068961999999999</v>
      </c>
      <c r="I3595" s="41">
        <f t="shared" si="402"/>
        <v>0.76881611707412556</v>
      </c>
      <c r="J3595" s="41">
        <f t="shared" ca="1" si="403"/>
        <v>1</v>
      </c>
      <c r="K3595" s="37">
        <f t="shared" si="404"/>
        <v>86.11</v>
      </c>
      <c r="L3595" s="37">
        <f t="shared" si="405"/>
        <v>86.19</v>
      </c>
      <c r="M3595" s="37">
        <f t="shared" si="406"/>
        <v>85.72</v>
      </c>
      <c r="N3595" s="37">
        <f t="shared" si="407"/>
        <v>86.07</v>
      </c>
      <c r="O3595" s="38">
        <f t="shared" ca="1" si="408"/>
        <v>111783100</v>
      </c>
    </row>
    <row r="3596" spans="1:15" x14ac:dyDescent="0.4">
      <c r="A3596">
        <v>3581</v>
      </c>
      <c r="B3596" s="63">
        <v>40169</v>
      </c>
      <c r="C3596" s="37">
        <v>111.57</v>
      </c>
      <c r="D3596" s="37">
        <v>111.970001</v>
      </c>
      <c r="E3596" s="37">
        <v>111.43</v>
      </c>
      <c r="F3596" s="37">
        <v>111.730003</v>
      </c>
      <c r="G3596" s="38">
        <v>91707500</v>
      </c>
      <c r="H3596" s="37">
        <v>85.899826000000004</v>
      </c>
      <c r="I3596" s="41">
        <f t="shared" si="402"/>
        <v>0.76881610752306173</v>
      </c>
      <c r="J3596" s="41">
        <f t="shared" ca="1" si="403"/>
        <v>1</v>
      </c>
      <c r="K3596" s="37">
        <f t="shared" si="404"/>
        <v>85.78</v>
      </c>
      <c r="L3596" s="37">
        <f t="shared" si="405"/>
        <v>86.08</v>
      </c>
      <c r="M3596" s="37">
        <f t="shared" si="406"/>
        <v>85.67</v>
      </c>
      <c r="N3596" s="37">
        <f t="shared" si="407"/>
        <v>85.9</v>
      </c>
      <c r="O3596" s="38">
        <f t="shared" ca="1" si="408"/>
        <v>91707500</v>
      </c>
    </row>
    <row r="3597" spans="1:15" x14ac:dyDescent="0.4">
      <c r="A3597">
        <v>3582</v>
      </c>
      <c r="B3597" s="63">
        <v>40168</v>
      </c>
      <c r="C3597" s="37">
        <v>110.760002</v>
      </c>
      <c r="D3597" s="37">
        <v>111.699997</v>
      </c>
      <c r="E3597" s="37">
        <v>110.760002</v>
      </c>
      <c r="F3597" s="37">
        <v>111.33000199999999</v>
      </c>
      <c r="G3597" s="38">
        <v>118039600</v>
      </c>
      <c r="H3597" s="37">
        <v>85.592308000000003</v>
      </c>
      <c r="I3597" s="41">
        <f t="shared" si="402"/>
        <v>0.76881619026648362</v>
      </c>
      <c r="J3597" s="41">
        <f t="shared" ca="1" si="403"/>
        <v>1</v>
      </c>
      <c r="K3597" s="37">
        <f t="shared" si="404"/>
        <v>85.15</v>
      </c>
      <c r="L3597" s="37">
        <f t="shared" si="405"/>
        <v>85.88</v>
      </c>
      <c r="M3597" s="37">
        <f t="shared" si="406"/>
        <v>85.15</v>
      </c>
      <c r="N3597" s="37">
        <f t="shared" si="407"/>
        <v>85.59</v>
      </c>
      <c r="O3597" s="38">
        <f t="shared" ca="1" si="408"/>
        <v>118039600</v>
      </c>
    </row>
    <row r="3598" spans="1:15" x14ac:dyDescent="0.4">
      <c r="A3598">
        <v>3583</v>
      </c>
      <c r="B3598" s="63">
        <v>40165</v>
      </c>
      <c r="C3598" s="37">
        <v>110.199997</v>
      </c>
      <c r="D3598" s="37">
        <v>110.300003</v>
      </c>
      <c r="E3598" s="37">
        <v>109.279999</v>
      </c>
      <c r="F3598" s="37">
        <v>110.209999</v>
      </c>
      <c r="G3598" s="38">
        <v>174591200</v>
      </c>
      <c r="H3598" s="37">
        <v>84.731239000000002</v>
      </c>
      <c r="I3598" s="41">
        <f t="shared" si="402"/>
        <v>0.76881625776985996</v>
      </c>
      <c r="J3598" s="41">
        <f t="shared" ca="1" si="403"/>
        <v>1</v>
      </c>
      <c r="K3598" s="37">
        <f t="shared" si="404"/>
        <v>84.72</v>
      </c>
      <c r="L3598" s="37">
        <f t="shared" si="405"/>
        <v>84.8</v>
      </c>
      <c r="M3598" s="37">
        <f t="shared" si="406"/>
        <v>84.02</v>
      </c>
      <c r="N3598" s="37">
        <f t="shared" si="407"/>
        <v>84.73</v>
      </c>
      <c r="O3598" s="38">
        <f t="shared" ca="1" si="408"/>
        <v>174591200</v>
      </c>
    </row>
    <row r="3599" spans="1:15" x14ac:dyDescent="0.4">
      <c r="A3599">
        <v>3584</v>
      </c>
      <c r="B3599" s="63">
        <v>40164</v>
      </c>
      <c r="C3599" s="37">
        <v>110.720001</v>
      </c>
      <c r="D3599" s="37">
        <v>110.93</v>
      </c>
      <c r="E3599" s="37">
        <v>110.08000199999999</v>
      </c>
      <c r="F3599" s="37">
        <v>110.18</v>
      </c>
      <c r="G3599" s="38">
        <v>183390100</v>
      </c>
      <c r="H3599" s="37">
        <v>84.254570000000001</v>
      </c>
      <c r="I3599" s="41">
        <f t="shared" si="402"/>
        <v>0.76469931021964055</v>
      </c>
      <c r="J3599" s="41">
        <f t="shared" ca="1" si="403"/>
        <v>1</v>
      </c>
      <c r="K3599" s="37">
        <f t="shared" si="404"/>
        <v>84.67</v>
      </c>
      <c r="L3599" s="37">
        <f t="shared" si="405"/>
        <v>84.83</v>
      </c>
      <c r="M3599" s="37">
        <f t="shared" si="406"/>
        <v>84.18</v>
      </c>
      <c r="N3599" s="37">
        <f t="shared" si="407"/>
        <v>84.25</v>
      </c>
      <c r="O3599" s="38">
        <f t="shared" ca="1" si="408"/>
        <v>183390100</v>
      </c>
    </row>
    <row r="3600" spans="1:15" x14ac:dyDescent="0.4">
      <c r="A3600">
        <v>3585</v>
      </c>
      <c r="B3600" s="63">
        <v>40163</v>
      </c>
      <c r="C3600" s="37">
        <v>111.800003</v>
      </c>
      <c r="D3600" s="37">
        <v>112.129997</v>
      </c>
      <c r="E3600" s="37">
        <v>111.269997</v>
      </c>
      <c r="F3600" s="37">
        <v>111.519997</v>
      </c>
      <c r="G3600" s="38">
        <v>155358200</v>
      </c>
      <c r="H3600" s="37">
        <v>85.279235999999997</v>
      </c>
      <c r="I3600" s="41">
        <f t="shared" si="402"/>
        <v>0.76469905213501754</v>
      </c>
      <c r="J3600" s="41">
        <f t="shared" ca="1" si="403"/>
        <v>1</v>
      </c>
      <c r="K3600" s="37">
        <f t="shared" si="404"/>
        <v>85.49</v>
      </c>
      <c r="L3600" s="37">
        <f t="shared" si="405"/>
        <v>85.75</v>
      </c>
      <c r="M3600" s="37">
        <f t="shared" si="406"/>
        <v>85.09</v>
      </c>
      <c r="N3600" s="37">
        <f t="shared" si="407"/>
        <v>85.28</v>
      </c>
      <c r="O3600" s="38">
        <f t="shared" ca="1" si="408"/>
        <v>155358200</v>
      </c>
    </row>
    <row r="3601" spans="1:15" x14ac:dyDescent="0.4">
      <c r="A3601">
        <v>3586</v>
      </c>
      <c r="B3601" s="63">
        <v>40162</v>
      </c>
      <c r="C3601" s="37">
        <v>111.459999</v>
      </c>
      <c r="D3601" s="37">
        <v>111.91999800000001</v>
      </c>
      <c r="E3601" s="37">
        <v>111</v>
      </c>
      <c r="F3601" s="37">
        <v>111.349998</v>
      </c>
      <c r="G3601" s="38">
        <v>120408800</v>
      </c>
      <c r="H3601" s="37">
        <v>85.149269000000004</v>
      </c>
      <c r="I3601" s="41">
        <f t="shared" ref="I3601:I3664" si="409">IF(F3601=0,1,H3601/F3601)</f>
        <v>0.76469933120250266</v>
      </c>
      <c r="J3601" s="41">
        <f t="shared" ref="J3601:J3664" ca="1" si="410">INDEX(OFFSET($T$15,0,0,$S$13+1,1),MATCH(B3601,OFFSET($Q$15,0,0,$S$13+1,1),-1))</f>
        <v>1</v>
      </c>
      <c r="K3601" s="37">
        <f t="shared" ref="K3601:K3664" si="411">ROUND($I3601*C3601,2)</f>
        <v>85.23</v>
      </c>
      <c r="L3601" s="37">
        <f t="shared" ref="L3601:L3664" si="412">ROUND($I3601*D3601,2)</f>
        <v>85.59</v>
      </c>
      <c r="M3601" s="37">
        <f t="shared" ref="M3601:M3664" si="413">ROUND($I3601*E3601,2)</f>
        <v>84.88</v>
      </c>
      <c r="N3601" s="37">
        <f t="shared" ref="N3601:N3664" si="414">ROUND($I3601*F3601,2)</f>
        <v>85.15</v>
      </c>
      <c r="O3601" s="38">
        <f t="shared" ref="O3601:O3664" ca="1" si="415">G3601*J3601</f>
        <v>120408800</v>
      </c>
    </row>
    <row r="3602" spans="1:15" x14ac:dyDescent="0.4">
      <c r="A3602">
        <v>3587</v>
      </c>
      <c r="B3602" s="63">
        <v>40161</v>
      </c>
      <c r="C3602" s="37">
        <v>111.870003</v>
      </c>
      <c r="D3602" s="37">
        <v>112</v>
      </c>
      <c r="E3602" s="37">
        <v>111.129997</v>
      </c>
      <c r="F3602" s="37">
        <v>111.870003</v>
      </c>
      <c r="G3602" s="38">
        <v>107141500</v>
      </c>
      <c r="H3602" s="37">
        <v>85.546906000000007</v>
      </c>
      <c r="I3602" s="41">
        <f t="shared" si="409"/>
        <v>0.76469923756058189</v>
      </c>
      <c r="J3602" s="41">
        <f t="shared" ca="1" si="410"/>
        <v>1</v>
      </c>
      <c r="K3602" s="37">
        <f t="shared" si="411"/>
        <v>85.55</v>
      </c>
      <c r="L3602" s="37">
        <f t="shared" si="412"/>
        <v>85.65</v>
      </c>
      <c r="M3602" s="37">
        <f t="shared" si="413"/>
        <v>84.98</v>
      </c>
      <c r="N3602" s="37">
        <f t="shared" si="414"/>
        <v>85.55</v>
      </c>
      <c r="O3602" s="38">
        <f t="shared" ca="1" si="415"/>
        <v>107141500</v>
      </c>
    </row>
    <row r="3603" spans="1:15" x14ac:dyDescent="0.4">
      <c r="A3603">
        <v>3588</v>
      </c>
      <c r="B3603" s="63">
        <v>40158</v>
      </c>
      <c r="C3603" s="37">
        <v>111.110001</v>
      </c>
      <c r="D3603" s="37">
        <v>111.360001</v>
      </c>
      <c r="E3603" s="37">
        <v>110.610001</v>
      </c>
      <c r="F3603" s="37">
        <v>111.110001</v>
      </c>
      <c r="G3603" s="38">
        <v>124854000</v>
      </c>
      <c r="H3603" s="37">
        <v>84.965721000000002</v>
      </c>
      <c r="I3603" s="41">
        <f t="shared" si="409"/>
        <v>0.76469912910899895</v>
      </c>
      <c r="J3603" s="41">
        <f t="shared" ca="1" si="410"/>
        <v>1</v>
      </c>
      <c r="K3603" s="37">
        <f t="shared" si="411"/>
        <v>84.97</v>
      </c>
      <c r="L3603" s="37">
        <f t="shared" si="412"/>
        <v>85.16</v>
      </c>
      <c r="M3603" s="37">
        <f t="shared" si="413"/>
        <v>84.58</v>
      </c>
      <c r="N3603" s="37">
        <f t="shared" si="414"/>
        <v>84.97</v>
      </c>
      <c r="O3603" s="38">
        <f t="shared" ca="1" si="415"/>
        <v>124854000</v>
      </c>
    </row>
    <row r="3604" spans="1:15" x14ac:dyDescent="0.4">
      <c r="A3604">
        <v>3589</v>
      </c>
      <c r="B3604" s="63">
        <v>40157</v>
      </c>
      <c r="C3604" s="37">
        <v>110.699997</v>
      </c>
      <c r="D3604" s="37">
        <v>111.120003</v>
      </c>
      <c r="E3604" s="37">
        <v>110.449997</v>
      </c>
      <c r="F3604" s="37">
        <v>110.639999</v>
      </c>
      <c r="G3604" s="38">
        <v>138014600</v>
      </c>
      <c r="H3604" s="37">
        <v>84.606316000000007</v>
      </c>
      <c r="I3604" s="41">
        <f t="shared" si="409"/>
        <v>0.76469917538592891</v>
      </c>
      <c r="J3604" s="41">
        <f t="shared" ca="1" si="410"/>
        <v>1</v>
      </c>
      <c r="K3604" s="37">
        <f t="shared" si="411"/>
        <v>84.65</v>
      </c>
      <c r="L3604" s="37">
        <f t="shared" si="412"/>
        <v>84.97</v>
      </c>
      <c r="M3604" s="37">
        <f t="shared" si="413"/>
        <v>84.46</v>
      </c>
      <c r="N3604" s="37">
        <f t="shared" si="414"/>
        <v>84.61</v>
      </c>
      <c r="O3604" s="38">
        <f t="shared" ca="1" si="415"/>
        <v>138014600</v>
      </c>
    </row>
    <row r="3605" spans="1:15" x14ac:dyDescent="0.4">
      <c r="A3605">
        <v>3590</v>
      </c>
      <c r="B3605" s="63">
        <v>40156</v>
      </c>
      <c r="C3605" s="37">
        <v>109.58000199999999</v>
      </c>
      <c r="D3605" s="37">
        <v>110.18</v>
      </c>
      <c r="E3605" s="37">
        <v>109.019997</v>
      </c>
      <c r="F3605" s="37">
        <v>110.019997</v>
      </c>
      <c r="G3605" s="38">
        <v>155063400</v>
      </c>
      <c r="H3605" s="37">
        <v>84.132210000000001</v>
      </c>
      <c r="I3605" s="41">
        <f t="shared" si="409"/>
        <v>0.76469925735409716</v>
      </c>
      <c r="J3605" s="41">
        <f t="shared" ca="1" si="410"/>
        <v>1</v>
      </c>
      <c r="K3605" s="37">
        <f t="shared" si="411"/>
        <v>83.8</v>
      </c>
      <c r="L3605" s="37">
        <f t="shared" si="412"/>
        <v>84.25</v>
      </c>
      <c r="M3605" s="37">
        <f t="shared" si="413"/>
        <v>83.37</v>
      </c>
      <c r="N3605" s="37">
        <f t="shared" si="414"/>
        <v>84.13</v>
      </c>
      <c r="O3605" s="38">
        <f t="shared" ca="1" si="415"/>
        <v>155063400</v>
      </c>
    </row>
    <row r="3606" spans="1:15" x14ac:dyDescent="0.4">
      <c r="A3606">
        <v>3591</v>
      </c>
      <c r="B3606" s="63">
        <v>40155</v>
      </c>
      <c r="C3606" s="37">
        <v>110.040001</v>
      </c>
      <c r="D3606" s="37">
        <v>110.769997</v>
      </c>
      <c r="E3606" s="37">
        <v>109.269997</v>
      </c>
      <c r="F3606" s="37">
        <v>109.610001</v>
      </c>
      <c r="G3606" s="38">
        <v>169863700</v>
      </c>
      <c r="H3606" s="37">
        <v>83.818702999999999</v>
      </c>
      <c r="I3606" s="41">
        <f t="shared" si="409"/>
        <v>0.7646994091351208</v>
      </c>
      <c r="J3606" s="41">
        <f t="shared" ca="1" si="410"/>
        <v>1</v>
      </c>
      <c r="K3606" s="37">
        <f t="shared" si="411"/>
        <v>84.15</v>
      </c>
      <c r="L3606" s="37">
        <f t="shared" si="412"/>
        <v>84.71</v>
      </c>
      <c r="M3606" s="37">
        <f t="shared" si="413"/>
        <v>83.56</v>
      </c>
      <c r="N3606" s="37">
        <f t="shared" si="414"/>
        <v>83.82</v>
      </c>
      <c r="O3606" s="38">
        <f t="shared" ca="1" si="415"/>
        <v>169863700</v>
      </c>
    </row>
    <row r="3607" spans="1:15" x14ac:dyDescent="0.4">
      <c r="A3607">
        <v>3592</v>
      </c>
      <c r="B3607" s="63">
        <v>40154</v>
      </c>
      <c r="C3607" s="37">
        <v>110.910004</v>
      </c>
      <c r="D3607" s="37">
        <v>111.529999</v>
      </c>
      <c r="E3607" s="37">
        <v>110.489998</v>
      </c>
      <c r="F3607" s="37">
        <v>110.839996</v>
      </c>
      <c r="G3607" s="38">
        <v>127973800</v>
      </c>
      <c r="H3607" s="37">
        <v>84.759247000000002</v>
      </c>
      <c r="I3607" s="41">
        <f t="shared" si="409"/>
        <v>0.7646991163731186</v>
      </c>
      <c r="J3607" s="41">
        <f t="shared" ca="1" si="410"/>
        <v>1</v>
      </c>
      <c r="K3607" s="37">
        <f t="shared" si="411"/>
        <v>84.81</v>
      </c>
      <c r="L3607" s="37">
        <f t="shared" si="412"/>
        <v>85.29</v>
      </c>
      <c r="M3607" s="37">
        <f t="shared" si="413"/>
        <v>84.49</v>
      </c>
      <c r="N3607" s="37">
        <f t="shared" si="414"/>
        <v>84.76</v>
      </c>
      <c r="O3607" s="38">
        <f t="shared" ca="1" si="415"/>
        <v>127973800</v>
      </c>
    </row>
    <row r="3608" spans="1:15" x14ac:dyDescent="0.4">
      <c r="A3608">
        <v>3593</v>
      </c>
      <c r="B3608" s="63">
        <v>40151</v>
      </c>
      <c r="C3608" s="37">
        <v>111.839996</v>
      </c>
      <c r="D3608" s="37">
        <v>112.379997</v>
      </c>
      <c r="E3608" s="37">
        <v>110.040001</v>
      </c>
      <c r="F3608" s="37">
        <v>111.010002</v>
      </c>
      <c r="G3608" s="38">
        <v>274907800</v>
      </c>
      <c r="H3608" s="37">
        <v>84.889258999999996</v>
      </c>
      <c r="I3608" s="41">
        <f t="shared" si="409"/>
        <v>0.76469919350150084</v>
      </c>
      <c r="J3608" s="41">
        <f t="shared" ca="1" si="410"/>
        <v>1</v>
      </c>
      <c r="K3608" s="37">
        <f t="shared" si="411"/>
        <v>85.52</v>
      </c>
      <c r="L3608" s="37">
        <f t="shared" si="412"/>
        <v>85.94</v>
      </c>
      <c r="M3608" s="37">
        <f t="shared" si="413"/>
        <v>84.15</v>
      </c>
      <c r="N3608" s="37">
        <f t="shared" si="414"/>
        <v>84.89</v>
      </c>
      <c r="O3608" s="38">
        <f t="shared" ca="1" si="415"/>
        <v>274907800</v>
      </c>
    </row>
    <row r="3609" spans="1:15" x14ac:dyDescent="0.4">
      <c r="A3609">
        <v>3594</v>
      </c>
      <c r="B3609" s="63">
        <v>40150</v>
      </c>
      <c r="C3609" s="37">
        <v>111.550003</v>
      </c>
      <c r="D3609" s="37">
        <v>112.18</v>
      </c>
      <c r="E3609" s="37">
        <v>110.290001</v>
      </c>
      <c r="F3609" s="37">
        <v>110.379997</v>
      </c>
      <c r="G3609" s="38">
        <v>167324900</v>
      </c>
      <c r="H3609" s="37">
        <v>84.407494</v>
      </c>
      <c r="I3609" s="41">
        <f t="shared" si="409"/>
        <v>0.76469918729930753</v>
      </c>
      <c r="J3609" s="41">
        <f t="shared" ca="1" si="410"/>
        <v>1</v>
      </c>
      <c r="K3609" s="37">
        <f t="shared" si="411"/>
        <v>85.3</v>
      </c>
      <c r="L3609" s="37">
        <f t="shared" si="412"/>
        <v>85.78</v>
      </c>
      <c r="M3609" s="37">
        <f t="shared" si="413"/>
        <v>84.34</v>
      </c>
      <c r="N3609" s="37">
        <f t="shared" si="414"/>
        <v>84.41</v>
      </c>
      <c r="O3609" s="38">
        <f t="shared" ca="1" si="415"/>
        <v>167324900</v>
      </c>
    </row>
    <row r="3610" spans="1:15" x14ac:dyDescent="0.4">
      <c r="A3610">
        <v>3595</v>
      </c>
      <c r="B3610" s="63">
        <v>40149</v>
      </c>
      <c r="C3610" s="37">
        <v>111.279999</v>
      </c>
      <c r="D3610" s="37">
        <v>112.010002</v>
      </c>
      <c r="E3610" s="37">
        <v>110.91999800000001</v>
      </c>
      <c r="F3610" s="37">
        <v>111.25</v>
      </c>
      <c r="G3610" s="38">
        <v>132315100</v>
      </c>
      <c r="H3610" s="37">
        <v>85.072800000000001</v>
      </c>
      <c r="I3610" s="41">
        <f t="shared" si="409"/>
        <v>0.76469932584269662</v>
      </c>
      <c r="J3610" s="41">
        <f t="shared" ca="1" si="410"/>
        <v>1</v>
      </c>
      <c r="K3610" s="37">
        <f t="shared" si="411"/>
        <v>85.1</v>
      </c>
      <c r="L3610" s="37">
        <f t="shared" si="412"/>
        <v>85.65</v>
      </c>
      <c r="M3610" s="37">
        <f t="shared" si="413"/>
        <v>84.82</v>
      </c>
      <c r="N3610" s="37">
        <f t="shared" si="414"/>
        <v>85.07</v>
      </c>
      <c r="O3610" s="38">
        <f t="shared" ca="1" si="415"/>
        <v>132315100</v>
      </c>
    </row>
    <row r="3611" spans="1:15" x14ac:dyDescent="0.4">
      <c r="A3611">
        <v>3596</v>
      </c>
      <c r="B3611" s="63">
        <v>40148</v>
      </c>
      <c r="C3611" s="37">
        <v>110.91999800000001</v>
      </c>
      <c r="D3611" s="37">
        <v>111.660004</v>
      </c>
      <c r="E3611" s="37">
        <v>110.730003</v>
      </c>
      <c r="F3611" s="37">
        <v>111.300003</v>
      </c>
      <c r="G3611" s="38">
        <v>159613700</v>
      </c>
      <c r="H3611" s="37">
        <v>85.111023000000003</v>
      </c>
      <c r="I3611" s="41">
        <f t="shared" si="409"/>
        <v>0.76469919771700279</v>
      </c>
      <c r="J3611" s="41">
        <f t="shared" ca="1" si="410"/>
        <v>1</v>
      </c>
      <c r="K3611" s="37">
        <f t="shared" si="411"/>
        <v>84.82</v>
      </c>
      <c r="L3611" s="37">
        <f t="shared" si="412"/>
        <v>85.39</v>
      </c>
      <c r="M3611" s="37">
        <f t="shared" si="413"/>
        <v>84.68</v>
      </c>
      <c r="N3611" s="37">
        <f t="shared" si="414"/>
        <v>85.11</v>
      </c>
      <c r="O3611" s="38">
        <f t="shared" ca="1" si="415"/>
        <v>159613700</v>
      </c>
    </row>
    <row r="3612" spans="1:15" x14ac:dyDescent="0.4">
      <c r="A3612">
        <v>3597</v>
      </c>
      <c r="B3612" s="63">
        <v>40147</v>
      </c>
      <c r="C3612" s="37">
        <v>109.480003</v>
      </c>
      <c r="D3612" s="37">
        <v>110.199997</v>
      </c>
      <c r="E3612" s="37">
        <v>108.120003</v>
      </c>
      <c r="F3612" s="37">
        <v>109.94000200000001</v>
      </c>
      <c r="G3612" s="38">
        <v>160874800</v>
      </c>
      <c r="H3612" s="37">
        <v>84.071014000000005</v>
      </c>
      <c r="I3612" s="41">
        <f t="shared" si="409"/>
        <v>0.76469904011826373</v>
      </c>
      <c r="J3612" s="41">
        <f t="shared" ca="1" si="410"/>
        <v>1</v>
      </c>
      <c r="K3612" s="37">
        <f t="shared" si="411"/>
        <v>83.72</v>
      </c>
      <c r="L3612" s="37">
        <f t="shared" si="412"/>
        <v>84.27</v>
      </c>
      <c r="M3612" s="37">
        <f t="shared" si="413"/>
        <v>82.68</v>
      </c>
      <c r="N3612" s="37">
        <f t="shared" si="414"/>
        <v>84.07</v>
      </c>
      <c r="O3612" s="38">
        <f t="shared" ca="1" si="415"/>
        <v>160874800</v>
      </c>
    </row>
    <row r="3613" spans="1:15" x14ac:dyDescent="0.4">
      <c r="A3613">
        <v>3598</v>
      </c>
      <c r="B3613" s="63">
        <v>40144</v>
      </c>
      <c r="C3613" s="37">
        <v>108.400002</v>
      </c>
      <c r="D3613" s="37">
        <v>110.32</v>
      </c>
      <c r="E3613" s="37">
        <v>108.290001</v>
      </c>
      <c r="F3613" s="37">
        <v>109.57</v>
      </c>
      <c r="G3613" s="38">
        <v>126001800</v>
      </c>
      <c r="H3613" s="37">
        <v>83.788094000000001</v>
      </c>
      <c r="I3613" s="41">
        <f t="shared" si="409"/>
        <v>0.76469922424021175</v>
      </c>
      <c r="J3613" s="41">
        <f t="shared" ca="1" si="410"/>
        <v>1</v>
      </c>
      <c r="K3613" s="37">
        <f t="shared" si="411"/>
        <v>82.89</v>
      </c>
      <c r="L3613" s="37">
        <f t="shared" si="412"/>
        <v>84.36</v>
      </c>
      <c r="M3613" s="37">
        <f t="shared" si="413"/>
        <v>82.81</v>
      </c>
      <c r="N3613" s="37">
        <f t="shared" si="414"/>
        <v>83.79</v>
      </c>
      <c r="O3613" s="38">
        <f t="shared" ca="1" si="415"/>
        <v>126001800</v>
      </c>
    </row>
    <row r="3614" spans="1:15" x14ac:dyDescent="0.4">
      <c r="A3614">
        <v>3599</v>
      </c>
      <c r="B3614" s="63">
        <v>40142</v>
      </c>
      <c r="C3614" s="37">
        <v>111.16999800000001</v>
      </c>
      <c r="D3614" s="37">
        <v>111.5</v>
      </c>
      <c r="E3614" s="37">
        <v>110.82</v>
      </c>
      <c r="F3614" s="37">
        <v>111.379997</v>
      </c>
      <c r="G3614" s="38">
        <v>109564800</v>
      </c>
      <c r="H3614" s="37">
        <v>85.172188000000006</v>
      </c>
      <c r="I3614" s="41">
        <f t="shared" si="409"/>
        <v>0.76469914072631917</v>
      </c>
      <c r="J3614" s="41">
        <f t="shared" ca="1" si="410"/>
        <v>1</v>
      </c>
      <c r="K3614" s="37">
        <f t="shared" si="411"/>
        <v>85.01</v>
      </c>
      <c r="L3614" s="37">
        <f t="shared" si="412"/>
        <v>85.26</v>
      </c>
      <c r="M3614" s="37">
        <f t="shared" si="413"/>
        <v>84.74</v>
      </c>
      <c r="N3614" s="37">
        <f t="shared" si="414"/>
        <v>85.17</v>
      </c>
      <c r="O3614" s="38">
        <f t="shared" ca="1" si="415"/>
        <v>109564800</v>
      </c>
    </row>
    <row r="3615" spans="1:15" x14ac:dyDescent="0.4">
      <c r="A3615">
        <v>3600</v>
      </c>
      <c r="B3615" s="63">
        <v>40141</v>
      </c>
      <c r="C3615" s="37">
        <v>111</v>
      </c>
      <c r="D3615" s="37">
        <v>111.199997</v>
      </c>
      <c r="E3615" s="37">
        <v>110.010002</v>
      </c>
      <c r="F3615" s="37">
        <v>110.989998</v>
      </c>
      <c r="G3615" s="38">
        <v>138420100</v>
      </c>
      <c r="H3615" s="37">
        <v>84.873962000000006</v>
      </c>
      <c r="I3615" s="41">
        <f t="shared" si="409"/>
        <v>0.76469919388592122</v>
      </c>
      <c r="J3615" s="41">
        <f t="shared" ca="1" si="410"/>
        <v>1</v>
      </c>
      <c r="K3615" s="37">
        <f t="shared" si="411"/>
        <v>84.88</v>
      </c>
      <c r="L3615" s="37">
        <f t="shared" si="412"/>
        <v>85.03</v>
      </c>
      <c r="M3615" s="37">
        <f t="shared" si="413"/>
        <v>84.12</v>
      </c>
      <c r="N3615" s="37">
        <f t="shared" si="414"/>
        <v>84.87</v>
      </c>
      <c r="O3615" s="38">
        <f t="shared" ca="1" si="415"/>
        <v>138420100</v>
      </c>
    </row>
    <row r="3616" spans="1:15" x14ac:dyDescent="0.4">
      <c r="A3616">
        <v>3601</v>
      </c>
      <c r="B3616" s="63">
        <v>40140</v>
      </c>
      <c r="C3616" s="37">
        <v>110.720001</v>
      </c>
      <c r="D3616" s="37">
        <v>111.739998</v>
      </c>
      <c r="E3616" s="37">
        <v>110.599998</v>
      </c>
      <c r="F3616" s="37">
        <v>110.82</v>
      </c>
      <c r="G3616" s="38">
        <v>148010200</v>
      </c>
      <c r="H3616" s="37">
        <v>84.743972999999997</v>
      </c>
      <c r="I3616" s="41">
        <f t="shared" si="409"/>
        <v>0.76469926908500274</v>
      </c>
      <c r="J3616" s="41">
        <f t="shared" ca="1" si="410"/>
        <v>1</v>
      </c>
      <c r="K3616" s="37">
        <f t="shared" si="411"/>
        <v>84.67</v>
      </c>
      <c r="L3616" s="37">
        <f t="shared" si="412"/>
        <v>85.45</v>
      </c>
      <c r="M3616" s="37">
        <f t="shared" si="413"/>
        <v>84.58</v>
      </c>
      <c r="N3616" s="37">
        <f t="shared" si="414"/>
        <v>84.74</v>
      </c>
      <c r="O3616" s="38">
        <f t="shared" ca="1" si="415"/>
        <v>148010200</v>
      </c>
    </row>
    <row r="3617" spans="1:15" x14ac:dyDescent="0.4">
      <c r="A3617">
        <v>3602</v>
      </c>
      <c r="B3617" s="63">
        <v>40137</v>
      </c>
      <c r="C3617" s="37">
        <v>109.25</v>
      </c>
      <c r="D3617" s="37">
        <v>109.760002</v>
      </c>
      <c r="E3617" s="37">
        <v>109.010002</v>
      </c>
      <c r="F3617" s="37">
        <v>109.43</v>
      </c>
      <c r="G3617" s="38">
        <v>134196000</v>
      </c>
      <c r="H3617" s="37">
        <v>83.681030000000007</v>
      </c>
      <c r="I3617" s="41">
        <f t="shared" si="409"/>
        <v>0.76469916841816687</v>
      </c>
      <c r="J3617" s="41">
        <f t="shared" ca="1" si="410"/>
        <v>1</v>
      </c>
      <c r="K3617" s="37">
        <f t="shared" si="411"/>
        <v>83.54</v>
      </c>
      <c r="L3617" s="37">
        <f t="shared" si="412"/>
        <v>83.93</v>
      </c>
      <c r="M3617" s="37">
        <f t="shared" si="413"/>
        <v>83.36</v>
      </c>
      <c r="N3617" s="37">
        <f t="shared" si="414"/>
        <v>83.68</v>
      </c>
      <c r="O3617" s="38">
        <f t="shared" ca="1" si="415"/>
        <v>134196000</v>
      </c>
    </row>
    <row r="3618" spans="1:15" x14ac:dyDescent="0.4">
      <c r="A3618">
        <v>3603</v>
      </c>
      <c r="B3618" s="63">
        <v>40136</v>
      </c>
      <c r="C3618" s="37">
        <v>110.510002</v>
      </c>
      <c r="D3618" s="37">
        <v>111.30999799999999</v>
      </c>
      <c r="E3618" s="37">
        <v>109.129997</v>
      </c>
      <c r="F3618" s="37">
        <v>109.82</v>
      </c>
      <c r="G3618" s="38">
        <v>208734600</v>
      </c>
      <c r="H3618" s="37">
        <v>83.979263000000003</v>
      </c>
      <c r="I3618" s="41">
        <f t="shared" si="409"/>
        <v>0.76469917137133503</v>
      </c>
      <c r="J3618" s="41">
        <f t="shared" ca="1" si="410"/>
        <v>1</v>
      </c>
      <c r="K3618" s="37">
        <f t="shared" si="411"/>
        <v>84.51</v>
      </c>
      <c r="L3618" s="37">
        <f t="shared" si="412"/>
        <v>85.12</v>
      </c>
      <c r="M3618" s="37">
        <f t="shared" si="413"/>
        <v>83.45</v>
      </c>
      <c r="N3618" s="37">
        <f t="shared" si="414"/>
        <v>83.98</v>
      </c>
      <c r="O3618" s="38">
        <f t="shared" ca="1" si="415"/>
        <v>208734600</v>
      </c>
    </row>
    <row r="3619" spans="1:15" x14ac:dyDescent="0.4">
      <c r="A3619">
        <v>3604</v>
      </c>
      <c r="B3619" s="63">
        <v>40135</v>
      </c>
      <c r="C3619" s="37">
        <v>111.260002</v>
      </c>
      <c r="D3619" s="37">
        <v>111.43</v>
      </c>
      <c r="E3619" s="37">
        <v>110.57</v>
      </c>
      <c r="F3619" s="37">
        <v>111.269997</v>
      </c>
      <c r="G3619" s="38">
        <v>156486800</v>
      </c>
      <c r="H3619" s="37">
        <v>85.088097000000005</v>
      </c>
      <c r="I3619" s="41">
        <f t="shared" si="409"/>
        <v>0.764699373542717</v>
      </c>
      <c r="J3619" s="41">
        <f t="shared" ca="1" si="410"/>
        <v>1</v>
      </c>
      <c r="K3619" s="37">
        <f t="shared" si="411"/>
        <v>85.08</v>
      </c>
      <c r="L3619" s="37">
        <f t="shared" si="412"/>
        <v>85.21</v>
      </c>
      <c r="M3619" s="37">
        <f t="shared" si="413"/>
        <v>84.55</v>
      </c>
      <c r="N3619" s="37">
        <f t="shared" si="414"/>
        <v>85.09</v>
      </c>
      <c r="O3619" s="38">
        <f t="shared" ca="1" si="415"/>
        <v>156486800</v>
      </c>
    </row>
    <row r="3620" spans="1:15" x14ac:dyDescent="0.4">
      <c r="A3620">
        <v>3605</v>
      </c>
      <c r="B3620" s="63">
        <v>40134</v>
      </c>
      <c r="C3620" s="37">
        <v>110.91999800000001</v>
      </c>
      <c r="D3620" s="37">
        <v>111.389999</v>
      </c>
      <c r="E3620" s="37">
        <v>110.5</v>
      </c>
      <c r="F3620" s="37">
        <v>111.339996</v>
      </c>
      <c r="G3620" s="38">
        <v>147134100</v>
      </c>
      <c r="H3620" s="37">
        <v>85.141593999999998</v>
      </c>
      <c r="I3620" s="41">
        <f t="shared" si="409"/>
        <v>0.76469909339677</v>
      </c>
      <c r="J3620" s="41">
        <f t="shared" ca="1" si="410"/>
        <v>1</v>
      </c>
      <c r="K3620" s="37">
        <f t="shared" si="411"/>
        <v>84.82</v>
      </c>
      <c r="L3620" s="37">
        <f t="shared" si="412"/>
        <v>85.18</v>
      </c>
      <c r="M3620" s="37">
        <f t="shared" si="413"/>
        <v>84.5</v>
      </c>
      <c r="N3620" s="37">
        <f t="shared" si="414"/>
        <v>85.14</v>
      </c>
      <c r="O3620" s="38">
        <f t="shared" ca="1" si="415"/>
        <v>147134100</v>
      </c>
    </row>
    <row r="3621" spans="1:15" x14ac:dyDescent="0.4">
      <c r="A3621">
        <v>3606</v>
      </c>
      <c r="B3621" s="63">
        <v>40133</v>
      </c>
      <c r="C3621" s="37">
        <v>110.379997</v>
      </c>
      <c r="D3621" s="37">
        <v>111.69000200000001</v>
      </c>
      <c r="E3621" s="37">
        <v>110.32</v>
      </c>
      <c r="F3621" s="37">
        <v>111.209999</v>
      </c>
      <c r="G3621" s="38">
        <v>210922200</v>
      </c>
      <c r="H3621" s="37">
        <v>85.042191000000003</v>
      </c>
      <c r="I3621" s="41">
        <f t="shared" si="409"/>
        <v>0.7646991436444488</v>
      </c>
      <c r="J3621" s="41">
        <f t="shared" ca="1" si="410"/>
        <v>1</v>
      </c>
      <c r="K3621" s="37">
        <f t="shared" si="411"/>
        <v>84.41</v>
      </c>
      <c r="L3621" s="37">
        <f t="shared" si="412"/>
        <v>85.41</v>
      </c>
      <c r="M3621" s="37">
        <f t="shared" si="413"/>
        <v>84.36</v>
      </c>
      <c r="N3621" s="37">
        <f t="shared" si="414"/>
        <v>85.04</v>
      </c>
      <c r="O3621" s="38">
        <f t="shared" ca="1" si="415"/>
        <v>210922200</v>
      </c>
    </row>
    <row r="3622" spans="1:15" x14ac:dyDescent="0.4">
      <c r="A3622">
        <v>3607</v>
      </c>
      <c r="B3622" s="63">
        <v>40130</v>
      </c>
      <c r="C3622" s="37">
        <v>109.30999799999999</v>
      </c>
      <c r="D3622" s="37">
        <v>110.089996</v>
      </c>
      <c r="E3622" s="37">
        <v>108.75</v>
      </c>
      <c r="F3622" s="37">
        <v>109.620003</v>
      </c>
      <c r="G3622" s="38">
        <v>150963000</v>
      </c>
      <c r="H3622" s="37">
        <v>83.826340000000002</v>
      </c>
      <c r="I3622" s="41">
        <f t="shared" si="409"/>
        <v>0.76469930401297292</v>
      </c>
      <c r="J3622" s="41">
        <f t="shared" ca="1" si="410"/>
        <v>1</v>
      </c>
      <c r="K3622" s="37">
        <f t="shared" si="411"/>
        <v>83.59</v>
      </c>
      <c r="L3622" s="37">
        <f t="shared" si="412"/>
        <v>84.19</v>
      </c>
      <c r="M3622" s="37">
        <f t="shared" si="413"/>
        <v>83.16</v>
      </c>
      <c r="N3622" s="37">
        <f t="shared" si="414"/>
        <v>83.83</v>
      </c>
      <c r="O3622" s="38">
        <f t="shared" ca="1" si="415"/>
        <v>150963000</v>
      </c>
    </row>
    <row r="3623" spans="1:15" x14ac:dyDescent="0.4">
      <c r="A3623">
        <v>3608</v>
      </c>
      <c r="B3623" s="63">
        <v>40129</v>
      </c>
      <c r="C3623" s="37">
        <v>110</v>
      </c>
      <c r="D3623" s="37">
        <v>110.57</v>
      </c>
      <c r="E3623" s="37">
        <v>108.75</v>
      </c>
      <c r="F3623" s="37">
        <v>109.029999</v>
      </c>
      <c r="G3623" s="38">
        <v>157144500</v>
      </c>
      <c r="H3623" s="37">
        <v>83.375174999999999</v>
      </c>
      <c r="I3623" s="41">
        <f t="shared" si="409"/>
        <v>0.76469940167568007</v>
      </c>
      <c r="J3623" s="41">
        <f t="shared" ca="1" si="410"/>
        <v>1</v>
      </c>
      <c r="K3623" s="37">
        <f t="shared" si="411"/>
        <v>84.12</v>
      </c>
      <c r="L3623" s="37">
        <f t="shared" si="412"/>
        <v>84.55</v>
      </c>
      <c r="M3623" s="37">
        <f t="shared" si="413"/>
        <v>83.16</v>
      </c>
      <c r="N3623" s="37">
        <f t="shared" si="414"/>
        <v>83.38</v>
      </c>
      <c r="O3623" s="38">
        <f t="shared" ca="1" si="415"/>
        <v>157144500</v>
      </c>
    </row>
    <row r="3624" spans="1:15" x14ac:dyDescent="0.4">
      <c r="A3624">
        <v>3609</v>
      </c>
      <c r="B3624" s="63">
        <v>40128</v>
      </c>
      <c r="C3624" s="37">
        <v>110.30999799999999</v>
      </c>
      <c r="D3624" s="37">
        <v>110.82</v>
      </c>
      <c r="E3624" s="37">
        <v>109.620003</v>
      </c>
      <c r="F3624" s="37">
        <v>110.150002</v>
      </c>
      <c r="G3624" s="38">
        <v>169466200</v>
      </c>
      <c r="H3624" s="37">
        <v>84.231612999999996</v>
      </c>
      <c r="I3624" s="41">
        <f t="shared" si="409"/>
        <v>0.76469915089061913</v>
      </c>
      <c r="J3624" s="41">
        <f t="shared" ca="1" si="410"/>
        <v>1</v>
      </c>
      <c r="K3624" s="37">
        <f t="shared" si="411"/>
        <v>84.35</v>
      </c>
      <c r="L3624" s="37">
        <f t="shared" si="412"/>
        <v>84.74</v>
      </c>
      <c r="M3624" s="37">
        <f t="shared" si="413"/>
        <v>83.83</v>
      </c>
      <c r="N3624" s="37">
        <f t="shared" si="414"/>
        <v>84.23</v>
      </c>
      <c r="O3624" s="38">
        <f t="shared" ca="1" si="415"/>
        <v>169466200</v>
      </c>
    </row>
    <row r="3625" spans="1:15" x14ac:dyDescent="0.4">
      <c r="A3625">
        <v>3610</v>
      </c>
      <c r="B3625" s="63">
        <v>40127</v>
      </c>
      <c r="C3625" s="37">
        <v>109.30999799999999</v>
      </c>
      <c r="D3625" s="37">
        <v>109.93</v>
      </c>
      <c r="E3625" s="37">
        <v>108.970001</v>
      </c>
      <c r="F3625" s="37">
        <v>109.589996</v>
      </c>
      <c r="G3625" s="38">
        <v>171899800</v>
      </c>
      <c r="H3625" s="37">
        <v>83.803398000000001</v>
      </c>
      <c r="I3625" s="41">
        <f t="shared" si="409"/>
        <v>0.76469934354227009</v>
      </c>
      <c r="J3625" s="41">
        <f t="shared" ca="1" si="410"/>
        <v>1</v>
      </c>
      <c r="K3625" s="37">
        <f t="shared" si="411"/>
        <v>83.59</v>
      </c>
      <c r="L3625" s="37">
        <f t="shared" si="412"/>
        <v>84.06</v>
      </c>
      <c r="M3625" s="37">
        <f t="shared" si="413"/>
        <v>83.33</v>
      </c>
      <c r="N3625" s="37">
        <f t="shared" si="414"/>
        <v>83.8</v>
      </c>
      <c r="O3625" s="38">
        <f t="shared" ca="1" si="415"/>
        <v>171899800</v>
      </c>
    </row>
    <row r="3626" spans="1:15" x14ac:dyDescent="0.4">
      <c r="A3626">
        <v>3611</v>
      </c>
      <c r="B3626" s="63">
        <v>40126</v>
      </c>
      <c r="C3626" s="37">
        <v>107.949997</v>
      </c>
      <c r="D3626" s="37">
        <v>109.629997</v>
      </c>
      <c r="E3626" s="37">
        <v>107.870003</v>
      </c>
      <c r="F3626" s="37">
        <v>109.57</v>
      </c>
      <c r="G3626" s="38">
        <v>159495700</v>
      </c>
      <c r="H3626" s="37">
        <v>83.788094000000001</v>
      </c>
      <c r="I3626" s="41">
        <f t="shared" si="409"/>
        <v>0.76469922424021175</v>
      </c>
      <c r="J3626" s="41">
        <f t="shared" ca="1" si="410"/>
        <v>1</v>
      </c>
      <c r="K3626" s="37">
        <f t="shared" si="411"/>
        <v>82.55</v>
      </c>
      <c r="L3626" s="37">
        <f t="shared" si="412"/>
        <v>83.83</v>
      </c>
      <c r="M3626" s="37">
        <f t="shared" si="413"/>
        <v>82.49</v>
      </c>
      <c r="N3626" s="37">
        <f t="shared" si="414"/>
        <v>83.79</v>
      </c>
      <c r="O3626" s="38">
        <f t="shared" ca="1" si="415"/>
        <v>159495700</v>
      </c>
    </row>
    <row r="3627" spans="1:15" x14ac:dyDescent="0.4">
      <c r="A3627">
        <v>3612</v>
      </c>
      <c r="B3627" s="63">
        <v>40123</v>
      </c>
      <c r="C3627" s="37">
        <v>106.260002</v>
      </c>
      <c r="D3627" s="37">
        <v>107.400002</v>
      </c>
      <c r="E3627" s="37">
        <v>106.050003</v>
      </c>
      <c r="F3627" s="37">
        <v>107.129997</v>
      </c>
      <c r="G3627" s="38">
        <v>170954100</v>
      </c>
      <c r="H3627" s="37">
        <v>81.922225999999995</v>
      </c>
      <c r="I3627" s="41">
        <f t="shared" si="409"/>
        <v>0.7646992279856033</v>
      </c>
      <c r="J3627" s="41">
        <f t="shared" ca="1" si="410"/>
        <v>1</v>
      </c>
      <c r="K3627" s="37">
        <f t="shared" si="411"/>
        <v>81.260000000000005</v>
      </c>
      <c r="L3627" s="37">
        <f t="shared" si="412"/>
        <v>82.13</v>
      </c>
      <c r="M3627" s="37">
        <f t="shared" si="413"/>
        <v>81.099999999999994</v>
      </c>
      <c r="N3627" s="37">
        <f t="shared" si="414"/>
        <v>81.92</v>
      </c>
      <c r="O3627" s="38">
        <f t="shared" ca="1" si="415"/>
        <v>170954100</v>
      </c>
    </row>
    <row r="3628" spans="1:15" x14ac:dyDescent="0.4">
      <c r="A3628">
        <v>3613</v>
      </c>
      <c r="B3628" s="63">
        <v>40122</v>
      </c>
      <c r="C3628" s="37">
        <v>105.660004</v>
      </c>
      <c r="D3628" s="37">
        <v>106.879997</v>
      </c>
      <c r="E3628" s="37">
        <v>105.44000200000001</v>
      </c>
      <c r="F3628" s="37">
        <v>106.849998</v>
      </c>
      <c r="G3628" s="38">
        <v>180015300</v>
      </c>
      <c r="H3628" s="37">
        <v>81.708091999999994</v>
      </c>
      <c r="I3628" s="41">
        <f t="shared" si="409"/>
        <v>0.76469905034532615</v>
      </c>
      <c r="J3628" s="41">
        <f t="shared" ca="1" si="410"/>
        <v>1</v>
      </c>
      <c r="K3628" s="37">
        <f t="shared" si="411"/>
        <v>80.8</v>
      </c>
      <c r="L3628" s="37">
        <f t="shared" si="412"/>
        <v>81.73</v>
      </c>
      <c r="M3628" s="37">
        <f t="shared" si="413"/>
        <v>80.63</v>
      </c>
      <c r="N3628" s="37">
        <f t="shared" si="414"/>
        <v>81.709999999999994</v>
      </c>
      <c r="O3628" s="38">
        <f t="shared" ca="1" si="415"/>
        <v>180015300</v>
      </c>
    </row>
    <row r="3629" spans="1:15" x14ac:dyDescent="0.4">
      <c r="A3629">
        <v>3614</v>
      </c>
      <c r="B3629" s="63">
        <v>40121</v>
      </c>
      <c r="C3629" s="37">
        <v>105.510002</v>
      </c>
      <c r="D3629" s="37">
        <v>106.33000199999999</v>
      </c>
      <c r="E3629" s="37">
        <v>104.650002</v>
      </c>
      <c r="F3629" s="37">
        <v>104.91999800000001</v>
      </c>
      <c r="G3629" s="38">
        <v>247996700</v>
      </c>
      <c r="H3629" s="37">
        <v>80.232262000000006</v>
      </c>
      <c r="I3629" s="41">
        <f t="shared" si="409"/>
        <v>0.76469942365038934</v>
      </c>
      <c r="J3629" s="41">
        <f t="shared" ca="1" si="410"/>
        <v>1</v>
      </c>
      <c r="K3629" s="37">
        <f t="shared" si="411"/>
        <v>80.680000000000007</v>
      </c>
      <c r="L3629" s="37">
        <f t="shared" si="412"/>
        <v>81.31</v>
      </c>
      <c r="M3629" s="37">
        <f t="shared" si="413"/>
        <v>80.03</v>
      </c>
      <c r="N3629" s="37">
        <f t="shared" si="414"/>
        <v>80.23</v>
      </c>
      <c r="O3629" s="38">
        <f t="shared" ca="1" si="415"/>
        <v>247996700</v>
      </c>
    </row>
    <row r="3630" spans="1:15" x14ac:dyDescent="0.4">
      <c r="A3630">
        <v>3615</v>
      </c>
      <c r="B3630" s="63">
        <v>40120</v>
      </c>
      <c r="C3630" s="37">
        <v>103.739998</v>
      </c>
      <c r="D3630" s="37">
        <v>104.800003</v>
      </c>
      <c r="E3630" s="37">
        <v>103.540001</v>
      </c>
      <c r="F3630" s="37">
        <v>104.650002</v>
      </c>
      <c r="G3630" s="38">
        <v>228362600</v>
      </c>
      <c r="H3630" s="37">
        <v>80.025779999999997</v>
      </c>
      <c r="I3630" s="41">
        <f t="shared" si="409"/>
        <v>0.76469926871095517</v>
      </c>
      <c r="J3630" s="41">
        <f t="shared" ca="1" si="410"/>
        <v>1</v>
      </c>
      <c r="K3630" s="37">
        <f t="shared" si="411"/>
        <v>79.33</v>
      </c>
      <c r="L3630" s="37">
        <f t="shared" si="412"/>
        <v>80.14</v>
      </c>
      <c r="M3630" s="37">
        <f t="shared" si="413"/>
        <v>79.180000000000007</v>
      </c>
      <c r="N3630" s="37">
        <f t="shared" si="414"/>
        <v>80.03</v>
      </c>
      <c r="O3630" s="38">
        <f t="shared" ca="1" si="415"/>
        <v>228362600</v>
      </c>
    </row>
    <row r="3631" spans="1:15" x14ac:dyDescent="0.4">
      <c r="A3631">
        <v>3616</v>
      </c>
      <c r="B3631" s="63">
        <v>40119</v>
      </c>
      <c r="C3631" s="37">
        <v>104.129997</v>
      </c>
      <c r="D3631" s="37">
        <v>105.410004</v>
      </c>
      <c r="E3631" s="37">
        <v>103.08000199999999</v>
      </c>
      <c r="F3631" s="37">
        <v>104.32</v>
      </c>
      <c r="G3631" s="38">
        <v>254222900</v>
      </c>
      <c r="H3631" s="37">
        <v>79.773444999999995</v>
      </c>
      <c r="I3631" s="41">
        <f t="shared" si="409"/>
        <v>0.76469943443251531</v>
      </c>
      <c r="J3631" s="41">
        <f t="shared" ca="1" si="410"/>
        <v>1</v>
      </c>
      <c r="K3631" s="37">
        <f t="shared" si="411"/>
        <v>79.63</v>
      </c>
      <c r="L3631" s="37">
        <f t="shared" si="412"/>
        <v>80.61</v>
      </c>
      <c r="M3631" s="37">
        <f t="shared" si="413"/>
        <v>78.83</v>
      </c>
      <c r="N3631" s="37">
        <f t="shared" si="414"/>
        <v>79.77</v>
      </c>
      <c r="O3631" s="38">
        <f t="shared" ca="1" si="415"/>
        <v>254222900</v>
      </c>
    </row>
    <row r="3632" spans="1:15" x14ac:dyDescent="0.4">
      <c r="A3632">
        <v>3617</v>
      </c>
      <c r="B3632" s="63">
        <v>40116</v>
      </c>
      <c r="C3632" s="37">
        <v>106.300003</v>
      </c>
      <c r="D3632" s="37">
        <v>106.620003</v>
      </c>
      <c r="E3632" s="37">
        <v>103.44000200000001</v>
      </c>
      <c r="F3632" s="37">
        <v>103.55999799999999</v>
      </c>
      <c r="G3632" s="38">
        <v>325608100</v>
      </c>
      <c r="H3632" s="37">
        <v>79.192252999999994</v>
      </c>
      <c r="I3632" s="41">
        <f t="shared" si="409"/>
        <v>0.76469925192543942</v>
      </c>
      <c r="J3632" s="41">
        <f t="shared" ca="1" si="410"/>
        <v>1</v>
      </c>
      <c r="K3632" s="37">
        <f t="shared" si="411"/>
        <v>81.290000000000006</v>
      </c>
      <c r="L3632" s="37">
        <f t="shared" si="412"/>
        <v>81.53</v>
      </c>
      <c r="M3632" s="37">
        <f t="shared" si="413"/>
        <v>79.099999999999994</v>
      </c>
      <c r="N3632" s="37">
        <f t="shared" si="414"/>
        <v>79.19</v>
      </c>
      <c r="O3632" s="38">
        <f t="shared" ca="1" si="415"/>
        <v>325608100</v>
      </c>
    </row>
    <row r="3633" spans="1:15" x14ac:dyDescent="0.4">
      <c r="A3633">
        <v>3618</v>
      </c>
      <c r="B3633" s="63">
        <v>40115</v>
      </c>
      <c r="C3633" s="37">
        <v>105.19000200000001</v>
      </c>
      <c r="D3633" s="37">
        <v>106.860001</v>
      </c>
      <c r="E3633" s="37">
        <v>104.94000200000001</v>
      </c>
      <c r="F3633" s="37">
        <v>106.650002</v>
      </c>
      <c r="G3633" s="38">
        <v>198110600</v>
      </c>
      <c r="H3633" s="37">
        <v>81.555160999999998</v>
      </c>
      <c r="I3633" s="41">
        <f t="shared" si="409"/>
        <v>0.76469910427193422</v>
      </c>
      <c r="J3633" s="41">
        <f t="shared" ca="1" si="410"/>
        <v>1</v>
      </c>
      <c r="K3633" s="37">
        <f t="shared" si="411"/>
        <v>80.44</v>
      </c>
      <c r="L3633" s="37">
        <f t="shared" si="412"/>
        <v>81.72</v>
      </c>
      <c r="M3633" s="37">
        <f t="shared" si="413"/>
        <v>80.25</v>
      </c>
      <c r="N3633" s="37">
        <f t="shared" si="414"/>
        <v>81.56</v>
      </c>
      <c r="O3633" s="38">
        <f t="shared" ca="1" si="415"/>
        <v>198110600</v>
      </c>
    </row>
    <row r="3634" spans="1:15" x14ac:dyDescent="0.4">
      <c r="A3634">
        <v>3619</v>
      </c>
      <c r="B3634" s="63">
        <v>40114</v>
      </c>
      <c r="C3634" s="37">
        <v>106.150002</v>
      </c>
      <c r="D3634" s="37">
        <v>106.480003</v>
      </c>
      <c r="E3634" s="37">
        <v>104.349998</v>
      </c>
      <c r="F3634" s="37">
        <v>104.410004</v>
      </c>
      <c r="G3634" s="38">
        <v>248821400</v>
      </c>
      <c r="H3634" s="37">
        <v>79.842247</v>
      </c>
      <c r="I3634" s="41">
        <f t="shared" si="409"/>
        <v>0.76469920449385287</v>
      </c>
      <c r="J3634" s="41">
        <f t="shared" ca="1" si="410"/>
        <v>1</v>
      </c>
      <c r="K3634" s="37">
        <f t="shared" si="411"/>
        <v>81.17</v>
      </c>
      <c r="L3634" s="37">
        <f t="shared" si="412"/>
        <v>81.430000000000007</v>
      </c>
      <c r="M3634" s="37">
        <f t="shared" si="413"/>
        <v>79.8</v>
      </c>
      <c r="N3634" s="37">
        <f t="shared" si="414"/>
        <v>79.84</v>
      </c>
      <c r="O3634" s="38">
        <f t="shared" ca="1" si="415"/>
        <v>248821400</v>
      </c>
    </row>
    <row r="3635" spans="1:15" x14ac:dyDescent="0.4">
      <c r="A3635">
        <v>3620</v>
      </c>
      <c r="B3635" s="63">
        <v>40113</v>
      </c>
      <c r="C3635" s="37">
        <v>107.029999</v>
      </c>
      <c r="D3635" s="37">
        <v>107.389999</v>
      </c>
      <c r="E3635" s="37">
        <v>106.160004</v>
      </c>
      <c r="F3635" s="37">
        <v>106.41999800000001</v>
      </c>
      <c r="G3635" s="38">
        <v>253266300</v>
      </c>
      <c r="H3635" s="37">
        <v>81.379311000000001</v>
      </c>
      <c r="I3635" s="41">
        <f t="shared" si="409"/>
        <v>0.76469942237736177</v>
      </c>
      <c r="J3635" s="41">
        <f t="shared" ca="1" si="410"/>
        <v>1</v>
      </c>
      <c r="K3635" s="37">
        <f t="shared" si="411"/>
        <v>81.849999999999994</v>
      </c>
      <c r="L3635" s="37">
        <f t="shared" si="412"/>
        <v>82.12</v>
      </c>
      <c r="M3635" s="37">
        <f t="shared" si="413"/>
        <v>81.180000000000007</v>
      </c>
      <c r="N3635" s="37">
        <f t="shared" si="414"/>
        <v>81.38</v>
      </c>
      <c r="O3635" s="38">
        <f t="shared" ca="1" si="415"/>
        <v>253266300</v>
      </c>
    </row>
    <row r="3636" spans="1:15" x14ac:dyDescent="0.4">
      <c r="A3636">
        <v>3621</v>
      </c>
      <c r="B3636" s="63">
        <v>40112</v>
      </c>
      <c r="C3636" s="37">
        <v>108.199997</v>
      </c>
      <c r="D3636" s="37">
        <v>109.30999799999999</v>
      </c>
      <c r="E3636" s="37">
        <v>106.610001</v>
      </c>
      <c r="F3636" s="37">
        <v>106.910004</v>
      </c>
      <c r="G3636" s="38">
        <v>242028200</v>
      </c>
      <c r="H3636" s="37">
        <v>81.753983000000005</v>
      </c>
      <c r="I3636" s="41">
        <f t="shared" si="409"/>
        <v>0.76469909214482867</v>
      </c>
      <c r="J3636" s="41">
        <f t="shared" ca="1" si="410"/>
        <v>1</v>
      </c>
      <c r="K3636" s="37">
        <f t="shared" si="411"/>
        <v>82.74</v>
      </c>
      <c r="L3636" s="37">
        <f t="shared" si="412"/>
        <v>83.59</v>
      </c>
      <c r="M3636" s="37">
        <f t="shared" si="413"/>
        <v>81.52</v>
      </c>
      <c r="N3636" s="37">
        <f t="shared" si="414"/>
        <v>81.75</v>
      </c>
      <c r="O3636" s="38">
        <f t="shared" ca="1" si="415"/>
        <v>242028200</v>
      </c>
    </row>
    <row r="3637" spans="1:15" x14ac:dyDescent="0.4">
      <c r="A3637">
        <v>3622</v>
      </c>
      <c r="B3637" s="63">
        <v>40109</v>
      </c>
      <c r="C3637" s="37">
        <v>109.69000200000001</v>
      </c>
      <c r="D3637" s="37">
        <v>109.760002</v>
      </c>
      <c r="E3637" s="37">
        <v>107.629997</v>
      </c>
      <c r="F3637" s="37">
        <v>108.08000199999999</v>
      </c>
      <c r="G3637" s="38">
        <v>240033200</v>
      </c>
      <c r="H3637" s="37">
        <v>82.648719999999997</v>
      </c>
      <c r="I3637" s="41">
        <f t="shared" si="409"/>
        <v>0.76469946771466568</v>
      </c>
      <c r="J3637" s="41">
        <f t="shared" ca="1" si="410"/>
        <v>1</v>
      </c>
      <c r="K3637" s="37">
        <f t="shared" si="411"/>
        <v>83.88</v>
      </c>
      <c r="L3637" s="37">
        <f t="shared" si="412"/>
        <v>83.93</v>
      </c>
      <c r="M3637" s="37">
        <f t="shared" si="413"/>
        <v>82.3</v>
      </c>
      <c r="N3637" s="37">
        <f t="shared" si="414"/>
        <v>82.65</v>
      </c>
      <c r="O3637" s="38">
        <f t="shared" ca="1" si="415"/>
        <v>240033200</v>
      </c>
    </row>
    <row r="3638" spans="1:15" x14ac:dyDescent="0.4">
      <c r="A3638">
        <v>3623</v>
      </c>
      <c r="B3638" s="63">
        <v>40108</v>
      </c>
      <c r="C3638" s="37">
        <v>108.19000200000001</v>
      </c>
      <c r="D3638" s="37">
        <v>109.68</v>
      </c>
      <c r="E3638" s="37">
        <v>107.5</v>
      </c>
      <c r="F3638" s="37">
        <v>109.33000199999999</v>
      </c>
      <c r="G3638" s="38">
        <v>238444000</v>
      </c>
      <c r="H3638" s="37">
        <v>83.604590999999999</v>
      </c>
      <c r="I3638" s="41">
        <f t="shared" si="409"/>
        <v>0.76469943721394984</v>
      </c>
      <c r="J3638" s="41">
        <f t="shared" ca="1" si="410"/>
        <v>1</v>
      </c>
      <c r="K3638" s="37">
        <f t="shared" si="411"/>
        <v>82.73</v>
      </c>
      <c r="L3638" s="37">
        <f t="shared" si="412"/>
        <v>83.87</v>
      </c>
      <c r="M3638" s="37">
        <f t="shared" si="413"/>
        <v>82.21</v>
      </c>
      <c r="N3638" s="37">
        <f t="shared" si="414"/>
        <v>83.6</v>
      </c>
      <c r="O3638" s="38">
        <f t="shared" ca="1" si="415"/>
        <v>238444000</v>
      </c>
    </row>
    <row r="3639" spans="1:15" x14ac:dyDescent="0.4">
      <c r="A3639">
        <v>3624</v>
      </c>
      <c r="B3639" s="63">
        <v>40107</v>
      </c>
      <c r="C3639" s="37">
        <v>109.040001</v>
      </c>
      <c r="D3639" s="37">
        <v>110.30999799999999</v>
      </c>
      <c r="E3639" s="37">
        <v>108.150002</v>
      </c>
      <c r="F3639" s="37">
        <v>108.230003</v>
      </c>
      <c r="G3639" s="38">
        <v>225379300</v>
      </c>
      <c r="H3639" s="37">
        <v>82.763419999999996</v>
      </c>
      <c r="I3639" s="41">
        <f t="shared" si="409"/>
        <v>0.76469941518896567</v>
      </c>
      <c r="J3639" s="41">
        <f t="shared" ca="1" si="410"/>
        <v>1</v>
      </c>
      <c r="K3639" s="37">
        <f t="shared" si="411"/>
        <v>83.38</v>
      </c>
      <c r="L3639" s="37">
        <f t="shared" si="412"/>
        <v>84.35</v>
      </c>
      <c r="M3639" s="37">
        <f t="shared" si="413"/>
        <v>82.7</v>
      </c>
      <c r="N3639" s="37">
        <f t="shared" si="414"/>
        <v>82.76</v>
      </c>
      <c r="O3639" s="38">
        <f t="shared" ca="1" si="415"/>
        <v>225379300</v>
      </c>
    </row>
    <row r="3640" spans="1:15" x14ac:dyDescent="0.4">
      <c r="A3640">
        <v>3625</v>
      </c>
      <c r="B3640" s="63">
        <v>40106</v>
      </c>
      <c r="C3640" s="37">
        <v>109.949997</v>
      </c>
      <c r="D3640" s="37">
        <v>109.989998</v>
      </c>
      <c r="E3640" s="37">
        <v>108.68</v>
      </c>
      <c r="F3640" s="37">
        <v>109.209999</v>
      </c>
      <c r="G3640" s="38">
        <v>180921100</v>
      </c>
      <c r="H3640" s="37">
        <v>83.512833000000001</v>
      </c>
      <c r="I3640" s="41">
        <f t="shared" si="409"/>
        <v>0.76469951254188728</v>
      </c>
      <c r="J3640" s="41">
        <f t="shared" ca="1" si="410"/>
        <v>1</v>
      </c>
      <c r="K3640" s="37">
        <f t="shared" si="411"/>
        <v>84.08</v>
      </c>
      <c r="L3640" s="37">
        <f t="shared" si="412"/>
        <v>84.11</v>
      </c>
      <c r="M3640" s="37">
        <f t="shared" si="413"/>
        <v>83.11</v>
      </c>
      <c r="N3640" s="37">
        <f t="shared" si="414"/>
        <v>83.51</v>
      </c>
      <c r="O3640" s="38">
        <f t="shared" ca="1" si="415"/>
        <v>180921100</v>
      </c>
    </row>
    <row r="3641" spans="1:15" x14ac:dyDescent="0.4">
      <c r="A3641">
        <v>3626</v>
      </c>
      <c r="B3641" s="63">
        <v>40105</v>
      </c>
      <c r="C3641" s="37">
        <v>109.07</v>
      </c>
      <c r="D3641" s="37">
        <v>110.129997</v>
      </c>
      <c r="E3641" s="37">
        <v>108.730003</v>
      </c>
      <c r="F3641" s="37">
        <v>109.790001</v>
      </c>
      <c r="G3641" s="38">
        <v>159530400</v>
      </c>
      <c r="H3641" s="37">
        <v>83.956337000000005</v>
      </c>
      <c r="I3641" s="41">
        <f t="shared" si="409"/>
        <v>0.76469930080426907</v>
      </c>
      <c r="J3641" s="41">
        <f t="shared" ca="1" si="410"/>
        <v>1</v>
      </c>
      <c r="K3641" s="37">
        <f t="shared" si="411"/>
        <v>83.41</v>
      </c>
      <c r="L3641" s="37">
        <f t="shared" si="412"/>
        <v>84.22</v>
      </c>
      <c r="M3641" s="37">
        <f t="shared" si="413"/>
        <v>83.15</v>
      </c>
      <c r="N3641" s="37">
        <f t="shared" si="414"/>
        <v>83.96</v>
      </c>
      <c r="O3641" s="38">
        <f t="shared" ca="1" si="415"/>
        <v>159530400</v>
      </c>
    </row>
    <row r="3642" spans="1:15" x14ac:dyDescent="0.4">
      <c r="A3642">
        <v>3627</v>
      </c>
      <c r="B3642" s="63">
        <v>40102</v>
      </c>
      <c r="C3642" s="37">
        <v>108.800003</v>
      </c>
      <c r="D3642" s="37">
        <v>109.269997</v>
      </c>
      <c r="E3642" s="37">
        <v>108.230003</v>
      </c>
      <c r="F3642" s="37">
        <v>108.889999</v>
      </c>
      <c r="G3642" s="38">
        <v>192069400</v>
      </c>
      <c r="H3642" s="37">
        <v>83.268096999999997</v>
      </c>
      <c r="I3642" s="41">
        <f t="shared" si="409"/>
        <v>0.76469921723481693</v>
      </c>
      <c r="J3642" s="41">
        <f t="shared" ca="1" si="410"/>
        <v>1</v>
      </c>
      <c r="K3642" s="37">
        <f t="shared" si="411"/>
        <v>83.2</v>
      </c>
      <c r="L3642" s="37">
        <f t="shared" si="412"/>
        <v>83.56</v>
      </c>
      <c r="M3642" s="37">
        <f t="shared" si="413"/>
        <v>82.76</v>
      </c>
      <c r="N3642" s="37">
        <f t="shared" si="414"/>
        <v>83.27</v>
      </c>
      <c r="O3642" s="38">
        <f t="shared" ca="1" si="415"/>
        <v>192069400</v>
      </c>
    </row>
    <row r="3643" spans="1:15" x14ac:dyDescent="0.4">
      <c r="A3643">
        <v>3628</v>
      </c>
      <c r="B3643" s="63">
        <v>40101</v>
      </c>
      <c r="C3643" s="37">
        <v>108.779999</v>
      </c>
      <c r="D3643" s="37">
        <v>109.709999</v>
      </c>
      <c r="E3643" s="37">
        <v>108.730003</v>
      </c>
      <c r="F3643" s="37">
        <v>109.709999</v>
      </c>
      <c r="G3643" s="38">
        <v>173873600</v>
      </c>
      <c r="H3643" s="37">
        <v>83.895133999999999</v>
      </c>
      <c r="I3643" s="41">
        <f t="shared" si="409"/>
        <v>0.76469906813142896</v>
      </c>
      <c r="J3643" s="41">
        <f t="shared" ca="1" si="410"/>
        <v>1</v>
      </c>
      <c r="K3643" s="37">
        <f t="shared" si="411"/>
        <v>83.18</v>
      </c>
      <c r="L3643" s="37">
        <f t="shared" si="412"/>
        <v>83.9</v>
      </c>
      <c r="M3643" s="37">
        <f t="shared" si="413"/>
        <v>83.15</v>
      </c>
      <c r="N3643" s="37">
        <f t="shared" si="414"/>
        <v>83.9</v>
      </c>
      <c r="O3643" s="38">
        <f t="shared" ca="1" si="415"/>
        <v>173873600</v>
      </c>
    </row>
    <row r="3644" spans="1:15" x14ac:dyDescent="0.4">
      <c r="A3644">
        <v>3629</v>
      </c>
      <c r="B3644" s="63">
        <v>40100</v>
      </c>
      <c r="C3644" s="37">
        <v>108.720001</v>
      </c>
      <c r="D3644" s="37">
        <v>109.41999800000001</v>
      </c>
      <c r="E3644" s="37">
        <v>107.41999800000001</v>
      </c>
      <c r="F3644" s="37">
        <v>109.30999799999999</v>
      </c>
      <c r="G3644" s="38">
        <v>191421600</v>
      </c>
      <c r="H3644" s="37">
        <v>83.589256000000006</v>
      </c>
      <c r="I3644" s="41">
        <f t="shared" si="409"/>
        <v>0.76469909001370584</v>
      </c>
      <c r="J3644" s="41">
        <f t="shared" ca="1" si="410"/>
        <v>1</v>
      </c>
      <c r="K3644" s="37">
        <f t="shared" si="411"/>
        <v>83.14</v>
      </c>
      <c r="L3644" s="37">
        <f t="shared" si="412"/>
        <v>83.67</v>
      </c>
      <c r="M3644" s="37">
        <f t="shared" si="413"/>
        <v>82.14</v>
      </c>
      <c r="N3644" s="37">
        <f t="shared" si="414"/>
        <v>83.59</v>
      </c>
      <c r="O3644" s="38">
        <f t="shared" ca="1" si="415"/>
        <v>191421600</v>
      </c>
    </row>
    <row r="3645" spans="1:15" x14ac:dyDescent="0.4">
      <c r="A3645">
        <v>3630</v>
      </c>
      <c r="B3645" s="63">
        <v>40099</v>
      </c>
      <c r="C3645" s="37">
        <v>107.389999</v>
      </c>
      <c r="D3645" s="37">
        <v>107.709999</v>
      </c>
      <c r="E3645" s="37">
        <v>106.760002</v>
      </c>
      <c r="F3645" s="37">
        <v>107.459999</v>
      </c>
      <c r="G3645" s="38">
        <v>157692700</v>
      </c>
      <c r="H3645" s="37">
        <v>82.174591000000007</v>
      </c>
      <c r="I3645" s="41">
        <f t="shared" si="409"/>
        <v>0.76469934640516801</v>
      </c>
      <c r="J3645" s="41">
        <f t="shared" ca="1" si="410"/>
        <v>1</v>
      </c>
      <c r="K3645" s="37">
        <f t="shared" si="411"/>
        <v>82.12</v>
      </c>
      <c r="L3645" s="37">
        <f t="shared" si="412"/>
        <v>82.37</v>
      </c>
      <c r="M3645" s="37">
        <f t="shared" si="413"/>
        <v>81.64</v>
      </c>
      <c r="N3645" s="37">
        <f t="shared" si="414"/>
        <v>82.17</v>
      </c>
      <c r="O3645" s="38">
        <f t="shared" ca="1" si="415"/>
        <v>157692700</v>
      </c>
    </row>
    <row r="3646" spans="1:15" x14ac:dyDescent="0.4">
      <c r="A3646">
        <v>3631</v>
      </c>
      <c r="B3646" s="63">
        <v>40098</v>
      </c>
      <c r="C3646" s="37">
        <v>107.760002</v>
      </c>
      <c r="D3646" s="37">
        <v>108.089996</v>
      </c>
      <c r="E3646" s="37">
        <v>107.279999</v>
      </c>
      <c r="F3646" s="37">
        <v>107.68</v>
      </c>
      <c r="G3646" s="38">
        <v>118031000</v>
      </c>
      <c r="H3646" s="37">
        <v>82.342811999999995</v>
      </c>
      <c r="I3646" s="41">
        <f t="shared" si="409"/>
        <v>0.76469921991084688</v>
      </c>
      <c r="J3646" s="41">
        <f t="shared" ca="1" si="410"/>
        <v>1</v>
      </c>
      <c r="K3646" s="37">
        <f t="shared" si="411"/>
        <v>82.4</v>
      </c>
      <c r="L3646" s="37">
        <f t="shared" si="412"/>
        <v>82.66</v>
      </c>
      <c r="M3646" s="37">
        <f t="shared" si="413"/>
        <v>82.04</v>
      </c>
      <c r="N3646" s="37">
        <f t="shared" si="414"/>
        <v>82.34</v>
      </c>
      <c r="O3646" s="38">
        <f t="shared" ca="1" si="415"/>
        <v>118031000</v>
      </c>
    </row>
    <row r="3647" spans="1:15" x14ac:dyDescent="0.4">
      <c r="A3647">
        <v>3632</v>
      </c>
      <c r="B3647" s="63">
        <v>40095</v>
      </c>
      <c r="C3647" s="37">
        <v>106.639999</v>
      </c>
      <c r="D3647" s="37">
        <v>107.260002</v>
      </c>
      <c r="E3647" s="37">
        <v>106.360001</v>
      </c>
      <c r="F3647" s="37">
        <v>107.260002</v>
      </c>
      <c r="G3647" s="38">
        <v>135008300</v>
      </c>
      <c r="H3647" s="37">
        <v>82.021652000000003</v>
      </c>
      <c r="I3647" s="41">
        <f t="shared" si="409"/>
        <v>0.7646993331213997</v>
      </c>
      <c r="J3647" s="41">
        <f t="shared" ca="1" si="410"/>
        <v>1</v>
      </c>
      <c r="K3647" s="37">
        <f t="shared" si="411"/>
        <v>81.55</v>
      </c>
      <c r="L3647" s="37">
        <f t="shared" si="412"/>
        <v>82.02</v>
      </c>
      <c r="M3647" s="37">
        <f t="shared" si="413"/>
        <v>81.33</v>
      </c>
      <c r="N3647" s="37">
        <f t="shared" si="414"/>
        <v>82.02</v>
      </c>
      <c r="O3647" s="38">
        <f t="shared" ca="1" si="415"/>
        <v>135008300</v>
      </c>
    </row>
    <row r="3648" spans="1:15" x14ac:dyDescent="0.4">
      <c r="A3648">
        <v>3633</v>
      </c>
      <c r="B3648" s="63">
        <v>40094</v>
      </c>
      <c r="C3648" s="37">
        <v>106.550003</v>
      </c>
      <c r="D3648" s="37">
        <v>107.16999800000001</v>
      </c>
      <c r="E3648" s="37">
        <v>105.849998</v>
      </c>
      <c r="F3648" s="37">
        <v>106.610001</v>
      </c>
      <c r="G3648" s="38">
        <v>183305800</v>
      </c>
      <c r="H3648" s="37">
        <v>81.524558999999996</v>
      </c>
      <c r="I3648" s="41">
        <f t="shared" si="409"/>
        <v>0.76469897978895995</v>
      </c>
      <c r="J3648" s="41">
        <f t="shared" ca="1" si="410"/>
        <v>1</v>
      </c>
      <c r="K3648" s="37">
        <f t="shared" si="411"/>
        <v>81.48</v>
      </c>
      <c r="L3648" s="37">
        <f t="shared" si="412"/>
        <v>81.95</v>
      </c>
      <c r="M3648" s="37">
        <f t="shared" si="413"/>
        <v>80.94</v>
      </c>
      <c r="N3648" s="37">
        <f t="shared" si="414"/>
        <v>81.52</v>
      </c>
      <c r="O3648" s="38">
        <f t="shared" ca="1" si="415"/>
        <v>183305800</v>
      </c>
    </row>
    <row r="3649" spans="1:15" x14ac:dyDescent="0.4">
      <c r="A3649">
        <v>3634</v>
      </c>
      <c r="B3649" s="63">
        <v>40093</v>
      </c>
      <c r="C3649" s="37">
        <v>105.269997</v>
      </c>
      <c r="D3649" s="37">
        <v>105.910004</v>
      </c>
      <c r="E3649" s="37">
        <v>105.07</v>
      </c>
      <c r="F3649" s="37">
        <v>105.800003</v>
      </c>
      <c r="G3649" s="38">
        <v>159200300</v>
      </c>
      <c r="H3649" s="37">
        <v>80.905167000000006</v>
      </c>
      <c r="I3649" s="41">
        <f t="shared" si="409"/>
        <v>0.76469909929964752</v>
      </c>
      <c r="J3649" s="41">
        <f t="shared" ca="1" si="410"/>
        <v>1</v>
      </c>
      <c r="K3649" s="37">
        <f t="shared" si="411"/>
        <v>80.5</v>
      </c>
      <c r="L3649" s="37">
        <f t="shared" si="412"/>
        <v>80.989999999999995</v>
      </c>
      <c r="M3649" s="37">
        <f t="shared" si="413"/>
        <v>80.349999999999994</v>
      </c>
      <c r="N3649" s="37">
        <f t="shared" si="414"/>
        <v>80.91</v>
      </c>
      <c r="O3649" s="38">
        <f t="shared" ca="1" si="415"/>
        <v>159200300</v>
      </c>
    </row>
    <row r="3650" spans="1:15" x14ac:dyDescent="0.4">
      <c r="A3650">
        <v>3635</v>
      </c>
      <c r="B3650" s="63">
        <v>40092</v>
      </c>
      <c r="C3650" s="37">
        <v>104.769997</v>
      </c>
      <c r="D3650" s="37">
        <v>106.110001</v>
      </c>
      <c r="E3650" s="37">
        <v>104.709999</v>
      </c>
      <c r="F3650" s="37">
        <v>105.510002</v>
      </c>
      <c r="G3650" s="38">
        <v>202491100</v>
      </c>
      <c r="H3650" s="37">
        <v>80.683418000000003</v>
      </c>
      <c r="I3650" s="41">
        <f t="shared" si="409"/>
        <v>0.7646992367605111</v>
      </c>
      <c r="J3650" s="41">
        <f t="shared" ca="1" si="410"/>
        <v>1</v>
      </c>
      <c r="K3650" s="37">
        <f t="shared" si="411"/>
        <v>80.12</v>
      </c>
      <c r="L3650" s="37">
        <f t="shared" si="412"/>
        <v>81.14</v>
      </c>
      <c r="M3650" s="37">
        <f t="shared" si="413"/>
        <v>80.069999999999993</v>
      </c>
      <c r="N3650" s="37">
        <f t="shared" si="414"/>
        <v>80.680000000000007</v>
      </c>
      <c r="O3650" s="38">
        <f t="shared" ca="1" si="415"/>
        <v>202491100</v>
      </c>
    </row>
    <row r="3651" spans="1:15" x14ac:dyDescent="0.4">
      <c r="A3651">
        <v>3636</v>
      </c>
      <c r="B3651" s="63">
        <v>40091</v>
      </c>
      <c r="C3651" s="37">
        <v>102.900002</v>
      </c>
      <c r="D3651" s="37">
        <v>104.32</v>
      </c>
      <c r="E3651" s="37">
        <v>102.599998</v>
      </c>
      <c r="F3651" s="37">
        <v>104.019997</v>
      </c>
      <c r="G3651" s="38">
        <v>149875000</v>
      </c>
      <c r="H3651" s="37">
        <v>79.544021999999998</v>
      </c>
      <c r="I3651" s="41">
        <f t="shared" si="409"/>
        <v>0.76469932987981148</v>
      </c>
      <c r="J3651" s="41">
        <f t="shared" ca="1" si="410"/>
        <v>1</v>
      </c>
      <c r="K3651" s="37">
        <f t="shared" si="411"/>
        <v>78.69</v>
      </c>
      <c r="L3651" s="37">
        <f t="shared" si="412"/>
        <v>79.77</v>
      </c>
      <c r="M3651" s="37">
        <f t="shared" si="413"/>
        <v>78.459999999999994</v>
      </c>
      <c r="N3651" s="37">
        <f t="shared" si="414"/>
        <v>79.540000000000006</v>
      </c>
      <c r="O3651" s="38">
        <f t="shared" ca="1" si="415"/>
        <v>149875000</v>
      </c>
    </row>
    <row r="3652" spans="1:15" x14ac:dyDescent="0.4">
      <c r="A3652">
        <v>3637</v>
      </c>
      <c r="B3652" s="63">
        <v>40088</v>
      </c>
      <c r="C3652" s="37">
        <v>102.019997</v>
      </c>
      <c r="D3652" s="37">
        <v>103.099998</v>
      </c>
      <c r="E3652" s="37">
        <v>101.989998</v>
      </c>
      <c r="F3652" s="37">
        <v>102.489998</v>
      </c>
      <c r="G3652" s="38">
        <v>224748800</v>
      </c>
      <c r="H3652" s="37">
        <v>78.374046000000007</v>
      </c>
      <c r="I3652" s="41">
        <f t="shared" si="409"/>
        <v>0.7646994587706013</v>
      </c>
      <c r="J3652" s="41">
        <f t="shared" ca="1" si="410"/>
        <v>1</v>
      </c>
      <c r="K3652" s="37">
        <f t="shared" si="411"/>
        <v>78.010000000000005</v>
      </c>
      <c r="L3652" s="37">
        <f t="shared" si="412"/>
        <v>78.84</v>
      </c>
      <c r="M3652" s="37">
        <f t="shared" si="413"/>
        <v>77.989999999999995</v>
      </c>
      <c r="N3652" s="37">
        <f t="shared" si="414"/>
        <v>78.37</v>
      </c>
      <c r="O3652" s="38">
        <f t="shared" ca="1" si="415"/>
        <v>224748800</v>
      </c>
    </row>
    <row r="3653" spans="1:15" x14ac:dyDescent="0.4">
      <c r="A3653">
        <v>3638</v>
      </c>
      <c r="B3653" s="63">
        <v>40087</v>
      </c>
      <c r="C3653" s="37">
        <v>103</v>
      </c>
      <c r="D3653" s="37">
        <v>105.730003</v>
      </c>
      <c r="E3653" s="37">
        <v>102.949997</v>
      </c>
      <c r="F3653" s="37">
        <v>102.970001</v>
      </c>
      <c r="G3653" s="38">
        <v>281840600</v>
      </c>
      <c r="H3653" s="37">
        <v>78.741104000000007</v>
      </c>
      <c r="I3653" s="41">
        <f t="shared" si="409"/>
        <v>0.76469945843741427</v>
      </c>
      <c r="J3653" s="41">
        <f t="shared" ca="1" si="410"/>
        <v>1</v>
      </c>
      <c r="K3653" s="37">
        <f t="shared" si="411"/>
        <v>78.760000000000005</v>
      </c>
      <c r="L3653" s="37">
        <f t="shared" si="412"/>
        <v>80.849999999999994</v>
      </c>
      <c r="M3653" s="37">
        <f t="shared" si="413"/>
        <v>78.73</v>
      </c>
      <c r="N3653" s="37">
        <f t="shared" si="414"/>
        <v>78.739999999999995</v>
      </c>
      <c r="O3653" s="38">
        <f t="shared" ca="1" si="415"/>
        <v>281840600</v>
      </c>
    </row>
    <row r="3654" spans="1:15" x14ac:dyDescent="0.4">
      <c r="A3654">
        <v>3639</v>
      </c>
      <c r="B3654" s="63">
        <v>40086</v>
      </c>
      <c r="C3654" s="37">
        <v>106.360001</v>
      </c>
      <c r="D3654" s="37">
        <v>106.459999</v>
      </c>
      <c r="E3654" s="37">
        <v>104.620003</v>
      </c>
      <c r="F3654" s="37">
        <v>105.589996</v>
      </c>
      <c r="G3654" s="38">
        <v>254383000</v>
      </c>
      <c r="H3654" s="37">
        <v>80.744606000000005</v>
      </c>
      <c r="I3654" s="41">
        <f t="shared" si="409"/>
        <v>0.76469939443884438</v>
      </c>
      <c r="J3654" s="41">
        <f t="shared" ca="1" si="410"/>
        <v>1</v>
      </c>
      <c r="K3654" s="37">
        <f t="shared" si="411"/>
        <v>81.33</v>
      </c>
      <c r="L3654" s="37">
        <f t="shared" si="412"/>
        <v>81.41</v>
      </c>
      <c r="M3654" s="37">
        <f t="shared" si="413"/>
        <v>80</v>
      </c>
      <c r="N3654" s="37">
        <f t="shared" si="414"/>
        <v>80.739999999999995</v>
      </c>
      <c r="O3654" s="38">
        <f t="shared" ca="1" si="415"/>
        <v>254383000</v>
      </c>
    </row>
    <row r="3655" spans="1:15" x14ac:dyDescent="0.4">
      <c r="A3655">
        <v>3640</v>
      </c>
      <c r="B3655" s="63">
        <v>40085</v>
      </c>
      <c r="C3655" s="37">
        <v>106.510002</v>
      </c>
      <c r="D3655" s="37">
        <v>107.019997</v>
      </c>
      <c r="E3655" s="37">
        <v>105.779999</v>
      </c>
      <c r="F3655" s="37">
        <v>106</v>
      </c>
      <c r="G3655" s="38">
        <v>133733900</v>
      </c>
      <c r="H3655" s="37">
        <v>81.058121</v>
      </c>
      <c r="I3655" s="41">
        <f t="shared" si="409"/>
        <v>0.76469925471698108</v>
      </c>
      <c r="J3655" s="41">
        <f t="shared" ca="1" si="410"/>
        <v>1</v>
      </c>
      <c r="K3655" s="37">
        <f t="shared" si="411"/>
        <v>81.45</v>
      </c>
      <c r="L3655" s="37">
        <f t="shared" si="412"/>
        <v>81.84</v>
      </c>
      <c r="M3655" s="37">
        <f t="shared" si="413"/>
        <v>80.89</v>
      </c>
      <c r="N3655" s="37">
        <f t="shared" si="414"/>
        <v>81.06</v>
      </c>
      <c r="O3655" s="38">
        <f t="shared" ca="1" si="415"/>
        <v>133733900</v>
      </c>
    </row>
    <row r="3656" spans="1:15" x14ac:dyDescent="0.4">
      <c r="A3656">
        <v>3641</v>
      </c>
      <c r="B3656" s="63">
        <v>40084</v>
      </c>
      <c r="C3656" s="37">
        <v>104.849998</v>
      </c>
      <c r="D3656" s="37">
        <v>106.550003</v>
      </c>
      <c r="E3656" s="37">
        <v>104.83000199999999</v>
      </c>
      <c r="F3656" s="37">
        <v>106.32</v>
      </c>
      <c r="G3656" s="38">
        <v>118285800</v>
      </c>
      <c r="H3656" s="37">
        <v>81.302825999999996</v>
      </c>
      <c r="I3656" s="41">
        <f t="shared" si="409"/>
        <v>0.76469926636568852</v>
      </c>
      <c r="J3656" s="41">
        <f t="shared" ca="1" si="410"/>
        <v>1</v>
      </c>
      <c r="K3656" s="37">
        <f t="shared" si="411"/>
        <v>80.180000000000007</v>
      </c>
      <c r="L3656" s="37">
        <f t="shared" si="412"/>
        <v>81.48</v>
      </c>
      <c r="M3656" s="37">
        <f t="shared" si="413"/>
        <v>80.16</v>
      </c>
      <c r="N3656" s="37">
        <f t="shared" si="414"/>
        <v>81.3</v>
      </c>
      <c r="O3656" s="38">
        <f t="shared" ca="1" si="415"/>
        <v>118285800</v>
      </c>
    </row>
    <row r="3657" spans="1:15" x14ac:dyDescent="0.4">
      <c r="A3657">
        <v>3642</v>
      </c>
      <c r="B3657" s="63">
        <v>40081</v>
      </c>
      <c r="C3657" s="37">
        <v>104.779999</v>
      </c>
      <c r="D3657" s="37">
        <v>105.360001</v>
      </c>
      <c r="E3657" s="37">
        <v>104.089996</v>
      </c>
      <c r="F3657" s="37">
        <v>104.449997</v>
      </c>
      <c r="G3657" s="38">
        <v>204059000</v>
      </c>
      <c r="H3657" s="37">
        <v>79.872826000000003</v>
      </c>
      <c r="I3657" s="41">
        <f t="shared" si="409"/>
        <v>0.76469916988125908</v>
      </c>
      <c r="J3657" s="41">
        <f t="shared" ca="1" si="410"/>
        <v>1</v>
      </c>
      <c r="K3657" s="37">
        <f t="shared" si="411"/>
        <v>80.13</v>
      </c>
      <c r="L3657" s="37">
        <f t="shared" si="412"/>
        <v>80.569999999999993</v>
      </c>
      <c r="M3657" s="37">
        <f t="shared" si="413"/>
        <v>79.599999999999994</v>
      </c>
      <c r="N3657" s="37">
        <f t="shared" si="414"/>
        <v>79.87</v>
      </c>
      <c r="O3657" s="38">
        <f t="shared" ca="1" si="415"/>
        <v>204059000</v>
      </c>
    </row>
    <row r="3658" spans="1:15" x14ac:dyDescent="0.4">
      <c r="A3658">
        <v>3643</v>
      </c>
      <c r="B3658" s="63">
        <v>40080</v>
      </c>
      <c r="C3658" s="37">
        <v>106.410004</v>
      </c>
      <c r="D3658" s="37">
        <v>106.639999</v>
      </c>
      <c r="E3658" s="37">
        <v>104.550003</v>
      </c>
      <c r="F3658" s="37">
        <v>105.010002</v>
      </c>
      <c r="G3658" s="38">
        <v>228636800</v>
      </c>
      <c r="H3658" s="37">
        <v>80.301085999999998</v>
      </c>
      <c r="I3658" s="41">
        <f t="shared" si="409"/>
        <v>0.76469940453862673</v>
      </c>
      <c r="J3658" s="41">
        <f t="shared" ca="1" si="410"/>
        <v>1</v>
      </c>
      <c r="K3658" s="37">
        <f t="shared" si="411"/>
        <v>81.37</v>
      </c>
      <c r="L3658" s="37">
        <f t="shared" si="412"/>
        <v>81.55</v>
      </c>
      <c r="M3658" s="37">
        <f t="shared" si="413"/>
        <v>79.95</v>
      </c>
      <c r="N3658" s="37">
        <f t="shared" si="414"/>
        <v>80.3</v>
      </c>
      <c r="O3658" s="38">
        <f t="shared" ca="1" si="415"/>
        <v>228636800</v>
      </c>
    </row>
    <row r="3659" spans="1:15" x14ac:dyDescent="0.4">
      <c r="A3659">
        <v>3644</v>
      </c>
      <c r="B3659" s="63">
        <v>40079</v>
      </c>
      <c r="C3659" s="37">
        <v>107.32</v>
      </c>
      <c r="D3659" s="37">
        <v>108.029999</v>
      </c>
      <c r="E3659" s="37">
        <v>105.989998</v>
      </c>
      <c r="F3659" s="37">
        <v>106.18</v>
      </c>
      <c r="G3659" s="38">
        <v>225947400</v>
      </c>
      <c r="H3659" s="37">
        <v>81.195808</v>
      </c>
      <c r="I3659" s="41">
        <f t="shared" si="409"/>
        <v>0.76469964211715946</v>
      </c>
      <c r="J3659" s="41">
        <f t="shared" ca="1" si="410"/>
        <v>1</v>
      </c>
      <c r="K3659" s="37">
        <f t="shared" si="411"/>
        <v>82.07</v>
      </c>
      <c r="L3659" s="37">
        <f t="shared" si="412"/>
        <v>82.61</v>
      </c>
      <c r="M3659" s="37">
        <f t="shared" si="413"/>
        <v>81.05</v>
      </c>
      <c r="N3659" s="37">
        <f t="shared" si="414"/>
        <v>81.2</v>
      </c>
      <c r="O3659" s="38">
        <f t="shared" ca="1" si="415"/>
        <v>225947400</v>
      </c>
    </row>
    <row r="3660" spans="1:15" x14ac:dyDescent="0.4">
      <c r="A3660">
        <v>3645</v>
      </c>
      <c r="B3660" s="63">
        <v>40078</v>
      </c>
      <c r="C3660" s="37">
        <v>107.08000199999999</v>
      </c>
      <c r="D3660" s="37">
        <v>107.370003</v>
      </c>
      <c r="E3660" s="37">
        <v>106.599998</v>
      </c>
      <c r="F3660" s="37">
        <v>107.07</v>
      </c>
      <c r="G3660" s="38">
        <v>143126700</v>
      </c>
      <c r="H3660" s="37">
        <v>81.876350000000002</v>
      </c>
      <c r="I3660" s="41">
        <f t="shared" si="409"/>
        <v>0.76469926216493889</v>
      </c>
      <c r="J3660" s="41">
        <f t="shared" ca="1" si="410"/>
        <v>1</v>
      </c>
      <c r="K3660" s="37">
        <f t="shared" si="411"/>
        <v>81.88</v>
      </c>
      <c r="L3660" s="37">
        <f t="shared" si="412"/>
        <v>82.11</v>
      </c>
      <c r="M3660" s="37">
        <f t="shared" si="413"/>
        <v>81.52</v>
      </c>
      <c r="N3660" s="37">
        <f t="shared" si="414"/>
        <v>81.88</v>
      </c>
      <c r="O3660" s="38">
        <f t="shared" ca="1" si="415"/>
        <v>143126700</v>
      </c>
    </row>
    <row r="3661" spans="1:15" x14ac:dyDescent="0.4">
      <c r="A3661">
        <v>3646</v>
      </c>
      <c r="B3661" s="63">
        <v>40077</v>
      </c>
      <c r="C3661" s="37">
        <v>105.889999</v>
      </c>
      <c r="D3661" s="37">
        <v>107</v>
      </c>
      <c r="E3661" s="37">
        <v>105.660004</v>
      </c>
      <c r="F3661" s="37">
        <v>106.449997</v>
      </c>
      <c r="G3661" s="38">
        <v>151892000</v>
      </c>
      <c r="H3661" s="37">
        <v>81.402206000000007</v>
      </c>
      <c r="I3661" s="41">
        <f t="shared" si="409"/>
        <v>0.76469899759602633</v>
      </c>
      <c r="J3661" s="41">
        <f t="shared" ca="1" si="410"/>
        <v>1</v>
      </c>
      <c r="K3661" s="37">
        <f t="shared" si="411"/>
        <v>80.97</v>
      </c>
      <c r="L3661" s="37">
        <f t="shared" si="412"/>
        <v>81.819999999999993</v>
      </c>
      <c r="M3661" s="37">
        <f t="shared" si="413"/>
        <v>80.8</v>
      </c>
      <c r="N3661" s="37">
        <f t="shared" si="414"/>
        <v>81.400000000000006</v>
      </c>
      <c r="O3661" s="38">
        <f t="shared" ca="1" si="415"/>
        <v>151892000</v>
      </c>
    </row>
    <row r="3662" spans="1:15" x14ac:dyDescent="0.4">
      <c r="A3662">
        <v>3647</v>
      </c>
      <c r="B3662" s="63">
        <v>40074</v>
      </c>
      <c r="C3662" s="37">
        <v>107.150002</v>
      </c>
      <c r="D3662" s="37">
        <v>107.160004</v>
      </c>
      <c r="E3662" s="37">
        <v>106.360001</v>
      </c>
      <c r="F3662" s="37">
        <v>106.720001</v>
      </c>
      <c r="G3662" s="38">
        <v>153799100</v>
      </c>
      <c r="H3662" s="37">
        <v>81.608695999999995</v>
      </c>
      <c r="I3662" s="41">
        <f t="shared" si="409"/>
        <v>0.76469916824682183</v>
      </c>
      <c r="J3662" s="41">
        <f t="shared" ca="1" si="410"/>
        <v>1</v>
      </c>
      <c r="K3662" s="37">
        <f t="shared" si="411"/>
        <v>81.94</v>
      </c>
      <c r="L3662" s="37">
        <f t="shared" si="412"/>
        <v>81.95</v>
      </c>
      <c r="M3662" s="37">
        <f t="shared" si="413"/>
        <v>81.33</v>
      </c>
      <c r="N3662" s="37">
        <f t="shared" si="414"/>
        <v>81.61</v>
      </c>
      <c r="O3662" s="38">
        <f t="shared" ca="1" si="415"/>
        <v>153799100</v>
      </c>
    </row>
    <row r="3663" spans="1:15" x14ac:dyDescent="0.4">
      <c r="A3663">
        <v>3648</v>
      </c>
      <c r="B3663" s="63">
        <v>40073</v>
      </c>
      <c r="C3663" s="37">
        <v>107.16999800000001</v>
      </c>
      <c r="D3663" s="37">
        <v>108.05999799999999</v>
      </c>
      <c r="E3663" s="37">
        <v>106.57</v>
      </c>
      <c r="F3663" s="37">
        <v>107.160004</v>
      </c>
      <c r="G3663" s="38">
        <v>229170900</v>
      </c>
      <c r="H3663" s="37">
        <v>81.556725</v>
      </c>
      <c r="I3663" s="41">
        <f t="shared" si="409"/>
        <v>0.76107429969860774</v>
      </c>
      <c r="J3663" s="41">
        <f t="shared" ca="1" si="410"/>
        <v>1</v>
      </c>
      <c r="K3663" s="37">
        <f t="shared" si="411"/>
        <v>81.56</v>
      </c>
      <c r="L3663" s="37">
        <f t="shared" si="412"/>
        <v>82.24</v>
      </c>
      <c r="M3663" s="37">
        <f t="shared" si="413"/>
        <v>81.11</v>
      </c>
      <c r="N3663" s="37">
        <f t="shared" si="414"/>
        <v>81.56</v>
      </c>
      <c r="O3663" s="38">
        <f t="shared" ca="1" si="415"/>
        <v>229170900</v>
      </c>
    </row>
    <row r="3664" spans="1:15" x14ac:dyDescent="0.4">
      <c r="A3664">
        <v>3649</v>
      </c>
      <c r="B3664" s="63">
        <v>40072</v>
      </c>
      <c r="C3664" s="37">
        <v>106.099998</v>
      </c>
      <c r="D3664" s="37">
        <v>107.339996</v>
      </c>
      <c r="E3664" s="37">
        <v>105.730003</v>
      </c>
      <c r="F3664" s="37">
        <v>107.32</v>
      </c>
      <c r="G3664" s="38">
        <v>206406300</v>
      </c>
      <c r="H3664" s="37">
        <v>81.678451999999993</v>
      </c>
      <c r="I3664" s="41">
        <f t="shared" si="409"/>
        <v>0.76107390980245992</v>
      </c>
      <c r="J3664" s="41">
        <f t="shared" ca="1" si="410"/>
        <v>1</v>
      </c>
      <c r="K3664" s="37">
        <f t="shared" si="411"/>
        <v>80.75</v>
      </c>
      <c r="L3664" s="37">
        <f t="shared" si="412"/>
        <v>81.69</v>
      </c>
      <c r="M3664" s="37">
        <f t="shared" si="413"/>
        <v>80.47</v>
      </c>
      <c r="N3664" s="37">
        <f t="shared" si="414"/>
        <v>81.680000000000007</v>
      </c>
      <c r="O3664" s="38">
        <f t="shared" ca="1" si="415"/>
        <v>206406300</v>
      </c>
    </row>
    <row r="3665" spans="1:15" x14ac:dyDescent="0.4">
      <c r="A3665">
        <v>3650</v>
      </c>
      <c r="B3665" s="63">
        <v>40071</v>
      </c>
      <c r="C3665" s="37">
        <v>105.449997</v>
      </c>
      <c r="D3665" s="37">
        <v>106.110001</v>
      </c>
      <c r="E3665" s="37">
        <v>104.760002</v>
      </c>
      <c r="F3665" s="37">
        <v>105.720001</v>
      </c>
      <c r="G3665" s="38">
        <v>196795900</v>
      </c>
      <c r="H3665" s="37">
        <v>80.460753999999994</v>
      </c>
      <c r="I3665" s="41">
        <f t="shared" ref="I3665:I3728" si="416">IF(F3665=0,1,H3665/F3665)</f>
        <v>0.76107409420096395</v>
      </c>
      <c r="J3665" s="41">
        <f t="shared" ref="J3665:J3728" ca="1" si="417">INDEX(OFFSET($T$15,0,0,$S$13+1,1),MATCH(B3665,OFFSET($Q$15,0,0,$S$13+1,1),-1))</f>
        <v>1</v>
      </c>
      <c r="K3665" s="37">
        <f t="shared" ref="K3665:K3728" si="418">ROUND($I3665*C3665,2)</f>
        <v>80.260000000000005</v>
      </c>
      <c r="L3665" s="37">
        <f t="shared" ref="L3665:L3728" si="419">ROUND($I3665*D3665,2)</f>
        <v>80.760000000000005</v>
      </c>
      <c r="M3665" s="37">
        <f t="shared" ref="M3665:M3728" si="420">ROUND($I3665*E3665,2)</f>
        <v>79.73</v>
      </c>
      <c r="N3665" s="37">
        <f t="shared" ref="N3665:N3728" si="421">ROUND($I3665*F3665,2)</f>
        <v>80.459999999999994</v>
      </c>
      <c r="O3665" s="38">
        <f t="shared" ref="O3665:O3728" ca="1" si="422">G3665*J3665</f>
        <v>196795900</v>
      </c>
    </row>
    <row r="3666" spans="1:15" x14ac:dyDescent="0.4">
      <c r="A3666">
        <v>3651</v>
      </c>
      <c r="B3666" s="63">
        <v>40070</v>
      </c>
      <c r="C3666" s="37">
        <v>103.879997</v>
      </c>
      <c r="D3666" s="37">
        <v>105.459999</v>
      </c>
      <c r="E3666" s="37">
        <v>103.150002</v>
      </c>
      <c r="F3666" s="37">
        <v>105.279999</v>
      </c>
      <c r="G3666" s="38">
        <v>149593800</v>
      </c>
      <c r="H3666" s="37">
        <v>80.125907999999995</v>
      </c>
      <c r="I3666" s="41">
        <f t="shared" si="416"/>
        <v>0.76107436133239315</v>
      </c>
      <c r="J3666" s="41">
        <f t="shared" ca="1" si="417"/>
        <v>1</v>
      </c>
      <c r="K3666" s="37">
        <f t="shared" si="418"/>
        <v>79.06</v>
      </c>
      <c r="L3666" s="37">
        <f t="shared" si="419"/>
        <v>80.260000000000005</v>
      </c>
      <c r="M3666" s="37">
        <f t="shared" si="420"/>
        <v>78.5</v>
      </c>
      <c r="N3666" s="37">
        <f t="shared" si="421"/>
        <v>80.13</v>
      </c>
      <c r="O3666" s="38">
        <f t="shared" ca="1" si="422"/>
        <v>149593800</v>
      </c>
    </row>
    <row r="3667" spans="1:15" x14ac:dyDescent="0.4">
      <c r="A3667">
        <v>3652</v>
      </c>
      <c r="B3667" s="63">
        <v>40067</v>
      </c>
      <c r="C3667" s="37">
        <v>104.989998</v>
      </c>
      <c r="D3667" s="37">
        <v>105.300003</v>
      </c>
      <c r="E3667" s="37">
        <v>104.279999</v>
      </c>
      <c r="F3667" s="37">
        <v>104.769997</v>
      </c>
      <c r="G3667" s="38">
        <v>152360100</v>
      </c>
      <c r="H3667" s="37">
        <v>79.737717000000004</v>
      </c>
      <c r="I3667" s="41">
        <f t="shared" si="416"/>
        <v>0.7610739647152992</v>
      </c>
      <c r="J3667" s="41">
        <f t="shared" ca="1" si="417"/>
        <v>1</v>
      </c>
      <c r="K3667" s="37">
        <f t="shared" si="418"/>
        <v>79.91</v>
      </c>
      <c r="L3667" s="37">
        <f t="shared" si="419"/>
        <v>80.14</v>
      </c>
      <c r="M3667" s="37">
        <f t="shared" si="420"/>
        <v>79.36</v>
      </c>
      <c r="N3667" s="37">
        <f t="shared" si="421"/>
        <v>79.739999999999995</v>
      </c>
      <c r="O3667" s="38">
        <f t="shared" ca="1" si="422"/>
        <v>152360100</v>
      </c>
    </row>
    <row r="3668" spans="1:15" x14ac:dyDescent="0.4">
      <c r="A3668">
        <v>3653</v>
      </c>
      <c r="B3668" s="63">
        <v>40066</v>
      </c>
      <c r="C3668" s="37">
        <v>103.800003</v>
      </c>
      <c r="D3668" s="37">
        <v>104.860001</v>
      </c>
      <c r="E3668" s="37">
        <v>103.220001</v>
      </c>
      <c r="F3668" s="37">
        <v>104.790001</v>
      </c>
      <c r="G3668" s="38">
        <v>162902400</v>
      </c>
      <c r="H3668" s="37">
        <v>79.752960000000002</v>
      </c>
      <c r="I3668" s="41">
        <f t="shared" si="416"/>
        <v>0.76107414103374227</v>
      </c>
      <c r="J3668" s="41">
        <f t="shared" ca="1" si="417"/>
        <v>1</v>
      </c>
      <c r="K3668" s="37">
        <f t="shared" si="418"/>
        <v>79</v>
      </c>
      <c r="L3668" s="37">
        <f t="shared" si="419"/>
        <v>79.81</v>
      </c>
      <c r="M3668" s="37">
        <f t="shared" si="420"/>
        <v>78.56</v>
      </c>
      <c r="N3668" s="37">
        <f t="shared" si="421"/>
        <v>79.75</v>
      </c>
      <c r="O3668" s="38">
        <f t="shared" ca="1" si="422"/>
        <v>162902400</v>
      </c>
    </row>
    <row r="3669" spans="1:15" x14ac:dyDescent="0.4">
      <c r="A3669">
        <v>3654</v>
      </c>
      <c r="B3669" s="63">
        <v>40065</v>
      </c>
      <c r="C3669" s="37">
        <v>103.120003</v>
      </c>
      <c r="D3669" s="37">
        <v>104.08000199999999</v>
      </c>
      <c r="E3669" s="37">
        <v>102.800003</v>
      </c>
      <c r="F3669" s="37">
        <v>103.730003</v>
      </c>
      <c r="G3669" s="38">
        <v>154612500</v>
      </c>
      <c r="H3669" s="37">
        <v>78.946235999999999</v>
      </c>
      <c r="I3669" s="41">
        <f t="shared" si="416"/>
        <v>0.76107426700836012</v>
      </c>
      <c r="J3669" s="41">
        <f t="shared" ca="1" si="417"/>
        <v>1</v>
      </c>
      <c r="K3669" s="37">
        <f t="shared" si="418"/>
        <v>78.48</v>
      </c>
      <c r="L3669" s="37">
        <f t="shared" si="419"/>
        <v>79.209999999999994</v>
      </c>
      <c r="M3669" s="37">
        <f t="shared" si="420"/>
        <v>78.239999999999995</v>
      </c>
      <c r="N3669" s="37">
        <f t="shared" si="421"/>
        <v>78.95</v>
      </c>
      <c r="O3669" s="38">
        <f t="shared" ca="1" si="422"/>
        <v>154612500</v>
      </c>
    </row>
    <row r="3670" spans="1:15" x14ac:dyDescent="0.4">
      <c r="A3670">
        <v>3655</v>
      </c>
      <c r="B3670" s="63">
        <v>40064</v>
      </c>
      <c r="C3670" s="37">
        <v>103</v>
      </c>
      <c r="D3670" s="37">
        <v>103.050003</v>
      </c>
      <c r="E3670" s="37">
        <v>102.389999</v>
      </c>
      <c r="F3670" s="37">
        <v>102.94000200000001</v>
      </c>
      <c r="G3670" s="38">
        <v>132909100</v>
      </c>
      <c r="H3670" s="37">
        <v>78.344977999999998</v>
      </c>
      <c r="I3670" s="41">
        <f t="shared" si="416"/>
        <v>0.76107418377551606</v>
      </c>
      <c r="J3670" s="41">
        <f t="shared" ca="1" si="417"/>
        <v>1</v>
      </c>
      <c r="K3670" s="37">
        <f t="shared" si="418"/>
        <v>78.39</v>
      </c>
      <c r="L3670" s="37">
        <f t="shared" si="419"/>
        <v>78.430000000000007</v>
      </c>
      <c r="M3670" s="37">
        <f t="shared" si="420"/>
        <v>77.930000000000007</v>
      </c>
      <c r="N3670" s="37">
        <f t="shared" si="421"/>
        <v>78.34</v>
      </c>
      <c r="O3670" s="38">
        <f t="shared" ca="1" si="422"/>
        <v>132909100</v>
      </c>
    </row>
    <row r="3671" spans="1:15" x14ac:dyDescent="0.4">
      <c r="A3671">
        <v>3656</v>
      </c>
      <c r="B3671" s="63">
        <v>40060</v>
      </c>
      <c r="C3671" s="37">
        <v>100.849998</v>
      </c>
      <c r="D3671" s="37">
        <v>102.089996</v>
      </c>
      <c r="E3671" s="37">
        <v>100.550003</v>
      </c>
      <c r="F3671" s="37">
        <v>102.05999799999999</v>
      </c>
      <c r="G3671" s="38">
        <v>142687900</v>
      </c>
      <c r="H3671" s="37">
        <v>77.675224</v>
      </c>
      <c r="I3671" s="41">
        <f t="shared" si="416"/>
        <v>0.76107412818095499</v>
      </c>
      <c r="J3671" s="41">
        <f t="shared" ca="1" si="417"/>
        <v>1</v>
      </c>
      <c r="K3671" s="37">
        <f t="shared" si="418"/>
        <v>76.75</v>
      </c>
      <c r="L3671" s="37">
        <f t="shared" si="419"/>
        <v>77.7</v>
      </c>
      <c r="M3671" s="37">
        <f t="shared" si="420"/>
        <v>76.53</v>
      </c>
      <c r="N3671" s="37">
        <f t="shared" si="421"/>
        <v>77.680000000000007</v>
      </c>
      <c r="O3671" s="38">
        <f t="shared" ca="1" si="422"/>
        <v>142687900</v>
      </c>
    </row>
    <row r="3672" spans="1:15" x14ac:dyDescent="0.4">
      <c r="A3672">
        <v>3657</v>
      </c>
      <c r="B3672" s="63">
        <v>40059</v>
      </c>
      <c r="C3672" s="37">
        <v>100.400002</v>
      </c>
      <c r="D3672" s="37">
        <v>100.769997</v>
      </c>
      <c r="E3672" s="37">
        <v>99.589995999999999</v>
      </c>
      <c r="F3672" s="37">
        <v>100.650002</v>
      </c>
      <c r="G3672" s="38">
        <v>143572300</v>
      </c>
      <c r="H3672" s="37">
        <v>76.602142000000001</v>
      </c>
      <c r="I3672" s="41">
        <f t="shared" si="416"/>
        <v>0.76107442104174028</v>
      </c>
      <c r="J3672" s="41">
        <f t="shared" ca="1" si="417"/>
        <v>1</v>
      </c>
      <c r="K3672" s="37">
        <f t="shared" si="418"/>
        <v>76.41</v>
      </c>
      <c r="L3672" s="37">
        <f t="shared" si="419"/>
        <v>76.69</v>
      </c>
      <c r="M3672" s="37">
        <f t="shared" si="420"/>
        <v>75.8</v>
      </c>
      <c r="N3672" s="37">
        <f t="shared" si="421"/>
        <v>76.599999999999994</v>
      </c>
      <c r="O3672" s="38">
        <f t="shared" ca="1" si="422"/>
        <v>143572300</v>
      </c>
    </row>
    <row r="3673" spans="1:15" x14ac:dyDescent="0.4">
      <c r="A3673">
        <v>3658</v>
      </c>
      <c r="B3673" s="63">
        <v>40058</v>
      </c>
      <c r="C3673" s="37">
        <v>99.779999000000004</v>
      </c>
      <c r="D3673" s="37">
        <v>100.44000200000001</v>
      </c>
      <c r="E3673" s="37">
        <v>99.57</v>
      </c>
      <c r="F3673" s="37">
        <v>99.82</v>
      </c>
      <c r="G3673" s="38">
        <v>171805000</v>
      </c>
      <c r="H3673" s="37">
        <v>75.970421000000002</v>
      </c>
      <c r="I3673" s="41">
        <f t="shared" si="416"/>
        <v>0.76107414345822488</v>
      </c>
      <c r="J3673" s="41">
        <f t="shared" ca="1" si="417"/>
        <v>1</v>
      </c>
      <c r="K3673" s="37">
        <f t="shared" si="418"/>
        <v>75.94</v>
      </c>
      <c r="L3673" s="37">
        <f t="shared" si="419"/>
        <v>76.44</v>
      </c>
      <c r="M3673" s="37">
        <f t="shared" si="420"/>
        <v>75.78</v>
      </c>
      <c r="N3673" s="37">
        <f t="shared" si="421"/>
        <v>75.97</v>
      </c>
      <c r="O3673" s="38">
        <f t="shared" ca="1" si="422"/>
        <v>171805000</v>
      </c>
    </row>
    <row r="3674" spans="1:15" x14ac:dyDescent="0.4">
      <c r="A3674">
        <v>3659</v>
      </c>
      <c r="B3674" s="63">
        <v>40057</v>
      </c>
      <c r="C3674" s="37">
        <v>101.949997</v>
      </c>
      <c r="D3674" s="37">
        <v>103.239998</v>
      </c>
      <c r="E3674" s="37">
        <v>99.989998</v>
      </c>
      <c r="F3674" s="37">
        <v>100.199997</v>
      </c>
      <c r="G3674" s="38">
        <v>321276800</v>
      </c>
      <c r="H3674" s="37">
        <v>76.259643999999994</v>
      </c>
      <c r="I3674" s="41">
        <f t="shared" si="416"/>
        <v>0.76107431420382177</v>
      </c>
      <c r="J3674" s="41">
        <f t="shared" ca="1" si="417"/>
        <v>1</v>
      </c>
      <c r="K3674" s="37">
        <f t="shared" si="418"/>
        <v>77.59</v>
      </c>
      <c r="L3674" s="37">
        <f t="shared" si="419"/>
        <v>78.569999999999993</v>
      </c>
      <c r="M3674" s="37">
        <f t="shared" si="420"/>
        <v>76.099999999999994</v>
      </c>
      <c r="N3674" s="37">
        <f t="shared" si="421"/>
        <v>76.260000000000005</v>
      </c>
      <c r="O3674" s="38">
        <f t="shared" ca="1" si="422"/>
        <v>321276800</v>
      </c>
    </row>
    <row r="3675" spans="1:15" x14ac:dyDescent="0.4">
      <c r="A3675">
        <v>3660</v>
      </c>
      <c r="B3675" s="63">
        <v>40056</v>
      </c>
      <c r="C3675" s="37">
        <v>102.370003</v>
      </c>
      <c r="D3675" s="37">
        <v>102.58000199999999</v>
      </c>
      <c r="E3675" s="37">
        <v>101.790001</v>
      </c>
      <c r="F3675" s="37">
        <v>102.459999</v>
      </c>
      <c r="G3675" s="38">
        <v>176051600</v>
      </c>
      <c r="H3675" s="37">
        <v>77.979668000000004</v>
      </c>
      <c r="I3675" s="41">
        <f t="shared" si="416"/>
        <v>0.76107426079518126</v>
      </c>
      <c r="J3675" s="41">
        <f t="shared" ca="1" si="417"/>
        <v>1</v>
      </c>
      <c r="K3675" s="37">
        <f t="shared" si="418"/>
        <v>77.91</v>
      </c>
      <c r="L3675" s="37">
        <f t="shared" si="419"/>
        <v>78.069999999999993</v>
      </c>
      <c r="M3675" s="37">
        <f t="shared" si="420"/>
        <v>77.47</v>
      </c>
      <c r="N3675" s="37">
        <f t="shared" si="421"/>
        <v>77.98</v>
      </c>
      <c r="O3675" s="38">
        <f t="shared" ca="1" si="422"/>
        <v>176051600</v>
      </c>
    </row>
    <row r="3676" spans="1:15" x14ac:dyDescent="0.4">
      <c r="A3676">
        <v>3661</v>
      </c>
      <c r="B3676" s="63">
        <v>40053</v>
      </c>
      <c r="C3676" s="37">
        <v>104.230003</v>
      </c>
      <c r="D3676" s="37">
        <v>104.349998</v>
      </c>
      <c r="E3676" s="37">
        <v>102.66999800000001</v>
      </c>
      <c r="F3676" s="37">
        <v>103.379997</v>
      </c>
      <c r="G3676" s="38">
        <v>147024400</v>
      </c>
      <c r="H3676" s="37">
        <v>78.679839999999999</v>
      </c>
      <c r="I3676" s="41">
        <f t="shared" si="416"/>
        <v>0.76107411765546862</v>
      </c>
      <c r="J3676" s="41">
        <f t="shared" ca="1" si="417"/>
        <v>1</v>
      </c>
      <c r="K3676" s="37">
        <f t="shared" si="418"/>
        <v>79.33</v>
      </c>
      <c r="L3676" s="37">
        <f t="shared" si="419"/>
        <v>79.42</v>
      </c>
      <c r="M3676" s="37">
        <f t="shared" si="420"/>
        <v>78.14</v>
      </c>
      <c r="N3676" s="37">
        <f t="shared" si="421"/>
        <v>78.680000000000007</v>
      </c>
      <c r="O3676" s="38">
        <f t="shared" ca="1" si="422"/>
        <v>147024400</v>
      </c>
    </row>
    <row r="3677" spans="1:15" x14ac:dyDescent="0.4">
      <c r="A3677">
        <v>3662</v>
      </c>
      <c r="B3677" s="63">
        <v>40052</v>
      </c>
      <c r="C3677" s="37">
        <v>103.110001</v>
      </c>
      <c r="D3677" s="37">
        <v>103.720001</v>
      </c>
      <c r="E3677" s="37">
        <v>101.94000200000001</v>
      </c>
      <c r="F3677" s="37">
        <v>103.400002</v>
      </c>
      <c r="G3677" s="38">
        <v>196230100</v>
      </c>
      <c r="H3677" s="37">
        <v>78.695044999999993</v>
      </c>
      <c r="I3677" s="41">
        <f t="shared" si="416"/>
        <v>0.76107392144924713</v>
      </c>
      <c r="J3677" s="41">
        <f t="shared" ca="1" si="417"/>
        <v>1</v>
      </c>
      <c r="K3677" s="37">
        <f t="shared" si="418"/>
        <v>78.47</v>
      </c>
      <c r="L3677" s="37">
        <f t="shared" si="419"/>
        <v>78.94</v>
      </c>
      <c r="M3677" s="37">
        <f t="shared" si="420"/>
        <v>77.58</v>
      </c>
      <c r="N3677" s="37">
        <f t="shared" si="421"/>
        <v>78.7</v>
      </c>
      <c r="O3677" s="38">
        <f t="shared" ca="1" si="422"/>
        <v>196230100</v>
      </c>
    </row>
    <row r="3678" spans="1:15" x14ac:dyDescent="0.4">
      <c r="A3678">
        <v>3663</v>
      </c>
      <c r="B3678" s="63">
        <v>40051</v>
      </c>
      <c r="C3678" s="37">
        <v>102.839996</v>
      </c>
      <c r="D3678" s="37">
        <v>103.639999</v>
      </c>
      <c r="E3678" s="37">
        <v>102.489998</v>
      </c>
      <c r="F3678" s="37">
        <v>103.16999800000001</v>
      </c>
      <c r="G3678" s="38">
        <v>194620700</v>
      </c>
      <c r="H3678" s="37">
        <v>78.520020000000002</v>
      </c>
      <c r="I3678" s="41">
        <f t="shared" si="416"/>
        <v>0.76107416421584106</v>
      </c>
      <c r="J3678" s="41">
        <f t="shared" ca="1" si="417"/>
        <v>1</v>
      </c>
      <c r="K3678" s="37">
        <f t="shared" si="418"/>
        <v>78.27</v>
      </c>
      <c r="L3678" s="37">
        <f t="shared" si="419"/>
        <v>78.88</v>
      </c>
      <c r="M3678" s="37">
        <f t="shared" si="420"/>
        <v>78</v>
      </c>
      <c r="N3678" s="37">
        <f t="shared" si="421"/>
        <v>78.52</v>
      </c>
      <c r="O3678" s="38">
        <f t="shared" ca="1" si="422"/>
        <v>194620700</v>
      </c>
    </row>
    <row r="3679" spans="1:15" x14ac:dyDescent="0.4">
      <c r="A3679">
        <v>3664</v>
      </c>
      <c r="B3679" s="63">
        <v>40050</v>
      </c>
      <c r="C3679" s="37">
        <v>103.370003</v>
      </c>
      <c r="D3679" s="37">
        <v>104.260002</v>
      </c>
      <c r="E3679" s="37">
        <v>102.94000200000001</v>
      </c>
      <c r="F3679" s="37">
        <v>103.160004</v>
      </c>
      <c r="G3679" s="38">
        <v>215310600</v>
      </c>
      <c r="H3679" s="37">
        <v>78.512398000000005</v>
      </c>
      <c r="I3679" s="41">
        <f t="shared" si="416"/>
        <v>0.76107401081527681</v>
      </c>
      <c r="J3679" s="41">
        <f t="shared" ca="1" si="417"/>
        <v>1</v>
      </c>
      <c r="K3679" s="37">
        <f t="shared" si="418"/>
        <v>78.67</v>
      </c>
      <c r="L3679" s="37">
        <f t="shared" si="419"/>
        <v>79.349999999999994</v>
      </c>
      <c r="M3679" s="37">
        <f t="shared" si="420"/>
        <v>78.34</v>
      </c>
      <c r="N3679" s="37">
        <f t="shared" si="421"/>
        <v>78.510000000000005</v>
      </c>
      <c r="O3679" s="38">
        <f t="shared" ca="1" si="422"/>
        <v>215310600</v>
      </c>
    </row>
    <row r="3680" spans="1:15" x14ac:dyDescent="0.4">
      <c r="A3680">
        <v>3665</v>
      </c>
      <c r="B3680" s="63">
        <v>40049</v>
      </c>
      <c r="C3680" s="37">
        <v>103.389999</v>
      </c>
      <c r="D3680" s="37">
        <v>103.949997</v>
      </c>
      <c r="E3680" s="37">
        <v>102.589996</v>
      </c>
      <c r="F3680" s="37">
        <v>102.959999</v>
      </c>
      <c r="G3680" s="38">
        <v>191279000</v>
      </c>
      <c r="H3680" s="37">
        <v>78.360184000000004</v>
      </c>
      <c r="I3680" s="41">
        <f t="shared" si="416"/>
        <v>0.7610740555659874</v>
      </c>
      <c r="J3680" s="41">
        <f t="shared" ca="1" si="417"/>
        <v>1</v>
      </c>
      <c r="K3680" s="37">
        <f t="shared" si="418"/>
        <v>78.69</v>
      </c>
      <c r="L3680" s="37">
        <f t="shared" si="419"/>
        <v>79.11</v>
      </c>
      <c r="M3680" s="37">
        <f t="shared" si="420"/>
        <v>78.08</v>
      </c>
      <c r="N3680" s="37">
        <f t="shared" si="421"/>
        <v>78.36</v>
      </c>
      <c r="O3680" s="38">
        <f t="shared" ca="1" si="422"/>
        <v>191279000</v>
      </c>
    </row>
    <row r="3681" spans="1:15" x14ac:dyDescent="0.4">
      <c r="A3681">
        <v>3666</v>
      </c>
      <c r="B3681" s="63">
        <v>40046</v>
      </c>
      <c r="C3681" s="37">
        <v>101.82</v>
      </c>
      <c r="D3681" s="37">
        <v>103.129997</v>
      </c>
      <c r="E3681" s="37">
        <v>101.620003</v>
      </c>
      <c r="F3681" s="37">
        <v>102.970001</v>
      </c>
      <c r="G3681" s="38">
        <v>224605000</v>
      </c>
      <c r="H3681" s="37">
        <v>78.367805000000004</v>
      </c>
      <c r="I3681" s="41">
        <f t="shared" si="416"/>
        <v>0.76107414041881971</v>
      </c>
      <c r="J3681" s="41">
        <f t="shared" ca="1" si="417"/>
        <v>1</v>
      </c>
      <c r="K3681" s="37">
        <f t="shared" si="418"/>
        <v>77.489999999999995</v>
      </c>
      <c r="L3681" s="37">
        <f t="shared" si="419"/>
        <v>78.489999999999995</v>
      </c>
      <c r="M3681" s="37">
        <f t="shared" si="420"/>
        <v>77.34</v>
      </c>
      <c r="N3681" s="37">
        <f t="shared" si="421"/>
        <v>78.37</v>
      </c>
      <c r="O3681" s="38">
        <f t="shared" ca="1" si="422"/>
        <v>224605000</v>
      </c>
    </row>
    <row r="3682" spans="1:15" x14ac:dyDescent="0.4">
      <c r="A3682">
        <v>3667</v>
      </c>
      <c r="B3682" s="63">
        <v>40045</v>
      </c>
      <c r="C3682" s="37">
        <v>100.089996</v>
      </c>
      <c r="D3682" s="37">
        <v>101.220001</v>
      </c>
      <c r="E3682" s="37">
        <v>99.870002999999997</v>
      </c>
      <c r="F3682" s="37">
        <v>100.989998</v>
      </c>
      <c r="G3682" s="38">
        <v>174131300</v>
      </c>
      <c r="H3682" s="37">
        <v>76.860878</v>
      </c>
      <c r="I3682" s="41">
        <f t="shared" si="416"/>
        <v>0.76107416102731285</v>
      </c>
      <c r="J3682" s="41">
        <f t="shared" ca="1" si="417"/>
        <v>1</v>
      </c>
      <c r="K3682" s="37">
        <f t="shared" si="418"/>
        <v>76.180000000000007</v>
      </c>
      <c r="L3682" s="37">
        <f t="shared" si="419"/>
        <v>77.040000000000006</v>
      </c>
      <c r="M3682" s="37">
        <f t="shared" si="420"/>
        <v>76.010000000000005</v>
      </c>
      <c r="N3682" s="37">
        <f t="shared" si="421"/>
        <v>76.86</v>
      </c>
      <c r="O3682" s="38">
        <f t="shared" ca="1" si="422"/>
        <v>174131300</v>
      </c>
    </row>
    <row r="3683" spans="1:15" x14ac:dyDescent="0.4">
      <c r="A3683">
        <v>3668</v>
      </c>
      <c r="B3683" s="63">
        <v>40044</v>
      </c>
      <c r="C3683" s="37">
        <v>98.309997999999993</v>
      </c>
      <c r="D3683" s="37">
        <v>100.300003</v>
      </c>
      <c r="E3683" s="37">
        <v>98.209998999999996</v>
      </c>
      <c r="F3683" s="37">
        <v>99.959998999999996</v>
      </c>
      <c r="G3683" s="38">
        <v>192812800</v>
      </c>
      <c r="H3683" s="37">
        <v>76.076972999999995</v>
      </c>
      <c r="I3683" s="41">
        <f t="shared" si="416"/>
        <v>0.76107416727765276</v>
      </c>
      <c r="J3683" s="41">
        <f t="shared" ca="1" si="417"/>
        <v>1</v>
      </c>
      <c r="K3683" s="37">
        <f t="shared" si="418"/>
        <v>74.819999999999993</v>
      </c>
      <c r="L3683" s="37">
        <f t="shared" si="419"/>
        <v>76.34</v>
      </c>
      <c r="M3683" s="37">
        <f t="shared" si="420"/>
        <v>74.75</v>
      </c>
      <c r="N3683" s="37">
        <f t="shared" si="421"/>
        <v>76.08</v>
      </c>
      <c r="O3683" s="38">
        <f t="shared" ca="1" si="422"/>
        <v>192812800</v>
      </c>
    </row>
    <row r="3684" spans="1:15" x14ac:dyDescent="0.4">
      <c r="A3684">
        <v>3669</v>
      </c>
      <c r="B3684" s="63">
        <v>40043</v>
      </c>
      <c r="C3684" s="37">
        <v>98.529999000000004</v>
      </c>
      <c r="D3684" s="37">
        <v>99.440002000000007</v>
      </c>
      <c r="E3684" s="37">
        <v>98.349997999999999</v>
      </c>
      <c r="F3684" s="37">
        <v>99.089995999999999</v>
      </c>
      <c r="G3684" s="38">
        <v>173461500</v>
      </c>
      <c r="H3684" s="37">
        <v>75.414824999999993</v>
      </c>
      <c r="I3684" s="41">
        <f t="shared" si="416"/>
        <v>0.7610740543374328</v>
      </c>
      <c r="J3684" s="41">
        <f t="shared" ca="1" si="417"/>
        <v>1</v>
      </c>
      <c r="K3684" s="37">
        <f t="shared" si="418"/>
        <v>74.989999999999995</v>
      </c>
      <c r="L3684" s="37">
        <f t="shared" si="419"/>
        <v>75.680000000000007</v>
      </c>
      <c r="M3684" s="37">
        <f t="shared" si="420"/>
        <v>74.849999999999994</v>
      </c>
      <c r="N3684" s="37">
        <f t="shared" si="421"/>
        <v>75.41</v>
      </c>
      <c r="O3684" s="38">
        <f t="shared" ca="1" si="422"/>
        <v>173461500</v>
      </c>
    </row>
    <row r="3685" spans="1:15" x14ac:dyDescent="0.4">
      <c r="A3685">
        <v>3670</v>
      </c>
      <c r="B3685" s="63">
        <v>40042</v>
      </c>
      <c r="C3685" s="37">
        <v>98.849997999999999</v>
      </c>
      <c r="D3685" s="37">
        <v>98.949996999999996</v>
      </c>
      <c r="E3685" s="37">
        <v>98.110000999999997</v>
      </c>
      <c r="F3685" s="37">
        <v>98.309997999999993</v>
      </c>
      <c r="G3685" s="38">
        <v>237667500</v>
      </c>
      <c r="H3685" s="37">
        <v>74.821228000000005</v>
      </c>
      <c r="I3685" s="41">
        <f t="shared" si="416"/>
        <v>0.76107445348539227</v>
      </c>
      <c r="J3685" s="41">
        <f t="shared" ca="1" si="417"/>
        <v>1</v>
      </c>
      <c r="K3685" s="37">
        <f t="shared" si="418"/>
        <v>75.23</v>
      </c>
      <c r="L3685" s="37">
        <f t="shared" si="419"/>
        <v>75.31</v>
      </c>
      <c r="M3685" s="37">
        <f t="shared" si="420"/>
        <v>74.67</v>
      </c>
      <c r="N3685" s="37">
        <f t="shared" si="421"/>
        <v>74.819999999999993</v>
      </c>
      <c r="O3685" s="38">
        <f t="shared" ca="1" si="422"/>
        <v>237667500</v>
      </c>
    </row>
    <row r="3686" spans="1:15" x14ac:dyDescent="0.4">
      <c r="A3686">
        <v>3671</v>
      </c>
      <c r="B3686" s="63">
        <v>40039</v>
      </c>
      <c r="C3686" s="37">
        <v>101.519997</v>
      </c>
      <c r="D3686" s="37">
        <v>101.599998</v>
      </c>
      <c r="E3686" s="37">
        <v>99.699996999999996</v>
      </c>
      <c r="F3686" s="37">
        <v>100.790001</v>
      </c>
      <c r="G3686" s="38">
        <v>199616100</v>
      </c>
      <c r="H3686" s="37">
        <v>76.708656000000005</v>
      </c>
      <c r="I3686" s="41">
        <f t="shared" si="416"/>
        <v>0.76107406725792182</v>
      </c>
      <c r="J3686" s="41">
        <f t="shared" ca="1" si="417"/>
        <v>1</v>
      </c>
      <c r="K3686" s="37">
        <f t="shared" si="418"/>
        <v>77.260000000000005</v>
      </c>
      <c r="L3686" s="37">
        <f t="shared" si="419"/>
        <v>77.33</v>
      </c>
      <c r="M3686" s="37">
        <f t="shared" si="420"/>
        <v>75.88</v>
      </c>
      <c r="N3686" s="37">
        <f t="shared" si="421"/>
        <v>76.709999999999994</v>
      </c>
      <c r="O3686" s="38">
        <f t="shared" ca="1" si="422"/>
        <v>199616100</v>
      </c>
    </row>
    <row r="3687" spans="1:15" x14ac:dyDescent="0.4">
      <c r="A3687">
        <v>3672</v>
      </c>
      <c r="B3687" s="63">
        <v>40038</v>
      </c>
      <c r="C3687" s="37">
        <v>101.260002</v>
      </c>
      <c r="D3687" s="37">
        <v>101.610001</v>
      </c>
      <c r="E3687" s="37">
        <v>100.260002</v>
      </c>
      <c r="F3687" s="37">
        <v>101.57</v>
      </c>
      <c r="G3687" s="38">
        <v>176449500</v>
      </c>
      <c r="H3687" s="37">
        <v>77.302284</v>
      </c>
      <c r="I3687" s="41">
        <f t="shared" si="416"/>
        <v>0.76107397853696968</v>
      </c>
      <c r="J3687" s="41">
        <f t="shared" ca="1" si="417"/>
        <v>1</v>
      </c>
      <c r="K3687" s="37">
        <f t="shared" si="418"/>
        <v>77.069999999999993</v>
      </c>
      <c r="L3687" s="37">
        <f t="shared" si="419"/>
        <v>77.33</v>
      </c>
      <c r="M3687" s="37">
        <f t="shared" si="420"/>
        <v>76.31</v>
      </c>
      <c r="N3687" s="37">
        <f t="shared" si="421"/>
        <v>77.3</v>
      </c>
      <c r="O3687" s="38">
        <f t="shared" ca="1" si="422"/>
        <v>176449500</v>
      </c>
    </row>
    <row r="3688" spans="1:15" x14ac:dyDescent="0.4">
      <c r="A3688">
        <v>3673</v>
      </c>
      <c r="B3688" s="63">
        <v>40037</v>
      </c>
      <c r="C3688" s="37">
        <v>99.559997999999993</v>
      </c>
      <c r="D3688" s="37">
        <v>101.55999799999999</v>
      </c>
      <c r="E3688" s="37">
        <v>99.510002</v>
      </c>
      <c r="F3688" s="37">
        <v>100.800003</v>
      </c>
      <c r="G3688" s="38">
        <v>219052400</v>
      </c>
      <c r="H3688" s="37">
        <v>76.716247999999993</v>
      </c>
      <c r="I3688" s="41">
        <f t="shared" si="416"/>
        <v>0.76107386623788087</v>
      </c>
      <c r="J3688" s="41">
        <f t="shared" ca="1" si="417"/>
        <v>1</v>
      </c>
      <c r="K3688" s="37">
        <f t="shared" si="418"/>
        <v>75.77</v>
      </c>
      <c r="L3688" s="37">
        <f t="shared" si="419"/>
        <v>77.290000000000006</v>
      </c>
      <c r="M3688" s="37">
        <f t="shared" si="420"/>
        <v>75.73</v>
      </c>
      <c r="N3688" s="37">
        <f t="shared" si="421"/>
        <v>76.72</v>
      </c>
      <c r="O3688" s="38">
        <f t="shared" ca="1" si="422"/>
        <v>219052400</v>
      </c>
    </row>
    <row r="3689" spans="1:15" x14ac:dyDescent="0.4">
      <c r="A3689">
        <v>3674</v>
      </c>
      <c r="B3689" s="63">
        <v>40036</v>
      </c>
      <c r="C3689" s="37">
        <v>100.540001</v>
      </c>
      <c r="D3689" s="37">
        <v>100.610001</v>
      </c>
      <c r="E3689" s="37">
        <v>99.459998999999996</v>
      </c>
      <c r="F3689" s="37">
        <v>99.730002999999996</v>
      </c>
      <c r="G3689" s="38">
        <v>157301000</v>
      </c>
      <c r="H3689" s="37">
        <v>75.901947000000007</v>
      </c>
      <c r="I3689" s="41">
        <f t="shared" si="416"/>
        <v>0.76107434790711892</v>
      </c>
      <c r="J3689" s="41">
        <f t="shared" ca="1" si="417"/>
        <v>1</v>
      </c>
      <c r="K3689" s="37">
        <f t="shared" si="418"/>
        <v>76.52</v>
      </c>
      <c r="L3689" s="37">
        <f t="shared" si="419"/>
        <v>76.569999999999993</v>
      </c>
      <c r="M3689" s="37">
        <f t="shared" si="420"/>
        <v>75.7</v>
      </c>
      <c r="N3689" s="37">
        <f t="shared" si="421"/>
        <v>75.900000000000006</v>
      </c>
      <c r="O3689" s="38">
        <f t="shared" ca="1" si="422"/>
        <v>157301000</v>
      </c>
    </row>
    <row r="3690" spans="1:15" x14ac:dyDescent="0.4">
      <c r="A3690">
        <v>3675</v>
      </c>
      <c r="B3690" s="63">
        <v>40035</v>
      </c>
      <c r="C3690" s="37">
        <v>100.739998</v>
      </c>
      <c r="D3690" s="37">
        <v>101.220001</v>
      </c>
      <c r="E3690" s="37">
        <v>100.269997</v>
      </c>
      <c r="F3690" s="37">
        <v>100.989998</v>
      </c>
      <c r="G3690" s="38">
        <v>130898700</v>
      </c>
      <c r="H3690" s="37">
        <v>76.860878</v>
      </c>
      <c r="I3690" s="41">
        <f t="shared" si="416"/>
        <v>0.76107416102731285</v>
      </c>
      <c r="J3690" s="41">
        <f t="shared" ca="1" si="417"/>
        <v>1</v>
      </c>
      <c r="K3690" s="37">
        <f t="shared" si="418"/>
        <v>76.67</v>
      </c>
      <c r="L3690" s="37">
        <f t="shared" si="419"/>
        <v>77.040000000000006</v>
      </c>
      <c r="M3690" s="37">
        <f t="shared" si="420"/>
        <v>76.31</v>
      </c>
      <c r="N3690" s="37">
        <f t="shared" si="421"/>
        <v>76.86</v>
      </c>
      <c r="O3690" s="38">
        <f t="shared" ca="1" si="422"/>
        <v>130898700</v>
      </c>
    </row>
    <row r="3691" spans="1:15" x14ac:dyDescent="0.4">
      <c r="A3691">
        <v>3676</v>
      </c>
      <c r="B3691" s="63">
        <v>40032</v>
      </c>
      <c r="C3691" s="37">
        <v>100.94000200000001</v>
      </c>
      <c r="D3691" s="37">
        <v>102.029999</v>
      </c>
      <c r="E3691" s="37">
        <v>100.389999</v>
      </c>
      <c r="F3691" s="37">
        <v>101.199997</v>
      </c>
      <c r="G3691" s="38">
        <v>220640900</v>
      </c>
      <c r="H3691" s="37">
        <v>77.020683000000005</v>
      </c>
      <c r="I3691" s="41">
        <f t="shared" si="416"/>
        <v>0.76107396524922832</v>
      </c>
      <c r="J3691" s="41">
        <f t="shared" ca="1" si="417"/>
        <v>1</v>
      </c>
      <c r="K3691" s="37">
        <f t="shared" si="418"/>
        <v>76.819999999999993</v>
      </c>
      <c r="L3691" s="37">
        <f t="shared" si="419"/>
        <v>77.650000000000006</v>
      </c>
      <c r="M3691" s="37">
        <f t="shared" si="420"/>
        <v>76.400000000000006</v>
      </c>
      <c r="N3691" s="37">
        <f t="shared" si="421"/>
        <v>77.02</v>
      </c>
      <c r="O3691" s="38">
        <f t="shared" ca="1" si="422"/>
        <v>220640900</v>
      </c>
    </row>
    <row r="3692" spans="1:15" x14ac:dyDescent="0.4">
      <c r="A3692">
        <v>3677</v>
      </c>
      <c r="B3692" s="63">
        <v>40031</v>
      </c>
      <c r="C3692" s="37">
        <v>100.870003</v>
      </c>
      <c r="D3692" s="37">
        <v>101.019997</v>
      </c>
      <c r="E3692" s="37">
        <v>99.419998000000007</v>
      </c>
      <c r="F3692" s="37">
        <v>99.889999000000003</v>
      </c>
      <c r="G3692" s="38">
        <v>193203800</v>
      </c>
      <c r="H3692" s="37">
        <v>76.023712000000003</v>
      </c>
      <c r="I3692" s="41">
        <f t="shared" si="416"/>
        <v>0.76107430935102927</v>
      </c>
      <c r="J3692" s="41">
        <f t="shared" ca="1" si="417"/>
        <v>1</v>
      </c>
      <c r="K3692" s="37">
        <f t="shared" si="418"/>
        <v>76.77</v>
      </c>
      <c r="L3692" s="37">
        <f t="shared" si="419"/>
        <v>76.88</v>
      </c>
      <c r="M3692" s="37">
        <f t="shared" si="420"/>
        <v>75.67</v>
      </c>
      <c r="N3692" s="37">
        <f t="shared" si="421"/>
        <v>76.02</v>
      </c>
      <c r="O3692" s="38">
        <f t="shared" ca="1" si="422"/>
        <v>193203800</v>
      </c>
    </row>
    <row r="3693" spans="1:15" x14ac:dyDescent="0.4">
      <c r="A3693">
        <v>3678</v>
      </c>
      <c r="B3693" s="63">
        <v>40030</v>
      </c>
      <c r="C3693" s="37">
        <v>100.769997</v>
      </c>
      <c r="D3693" s="37">
        <v>100.860001</v>
      </c>
      <c r="E3693" s="37">
        <v>99.580001999999993</v>
      </c>
      <c r="F3693" s="37">
        <v>100.410004</v>
      </c>
      <c r="G3693" s="38">
        <v>184726400</v>
      </c>
      <c r="H3693" s="37">
        <v>76.419449</v>
      </c>
      <c r="I3693" s="41">
        <f t="shared" si="416"/>
        <v>0.76107405592773403</v>
      </c>
      <c r="J3693" s="41">
        <f t="shared" ca="1" si="417"/>
        <v>1</v>
      </c>
      <c r="K3693" s="37">
        <f t="shared" si="418"/>
        <v>76.69</v>
      </c>
      <c r="L3693" s="37">
        <f t="shared" si="419"/>
        <v>76.760000000000005</v>
      </c>
      <c r="M3693" s="37">
        <f t="shared" si="420"/>
        <v>75.790000000000006</v>
      </c>
      <c r="N3693" s="37">
        <f t="shared" si="421"/>
        <v>76.42</v>
      </c>
      <c r="O3693" s="38">
        <f t="shared" ca="1" si="422"/>
        <v>184726400</v>
      </c>
    </row>
    <row r="3694" spans="1:15" x14ac:dyDescent="0.4">
      <c r="A3694">
        <v>3679</v>
      </c>
      <c r="B3694" s="63">
        <v>40029</v>
      </c>
      <c r="C3694" s="37">
        <v>99.989998</v>
      </c>
      <c r="D3694" s="37">
        <v>100.839996</v>
      </c>
      <c r="E3694" s="37">
        <v>99.779999000000004</v>
      </c>
      <c r="F3694" s="37">
        <v>100.699997</v>
      </c>
      <c r="G3694" s="38">
        <v>176714600</v>
      </c>
      <c r="H3694" s="37">
        <v>76.640152</v>
      </c>
      <c r="I3694" s="41">
        <f t="shared" si="416"/>
        <v>0.7610740246596035</v>
      </c>
      <c r="J3694" s="41">
        <f t="shared" ca="1" si="417"/>
        <v>1</v>
      </c>
      <c r="K3694" s="37">
        <f t="shared" si="418"/>
        <v>76.099999999999994</v>
      </c>
      <c r="L3694" s="37">
        <f t="shared" si="419"/>
        <v>76.75</v>
      </c>
      <c r="M3694" s="37">
        <f t="shared" si="420"/>
        <v>75.94</v>
      </c>
      <c r="N3694" s="37">
        <f t="shared" si="421"/>
        <v>76.64</v>
      </c>
      <c r="O3694" s="38">
        <f t="shared" ca="1" si="422"/>
        <v>176714600</v>
      </c>
    </row>
    <row r="3695" spans="1:15" x14ac:dyDescent="0.4">
      <c r="A3695">
        <v>3680</v>
      </c>
      <c r="B3695" s="63">
        <v>40028</v>
      </c>
      <c r="C3695" s="37">
        <v>99.849997999999999</v>
      </c>
      <c r="D3695" s="37">
        <v>100.529999</v>
      </c>
      <c r="E3695" s="37">
        <v>99.309997999999993</v>
      </c>
      <c r="F3695" s="37">
        <v>100.44000200000001</v>
      </c>
      <c r="G3695" s="38">
        <v>175776900</v>
      </c>
      <c r="H3695" s="37">
        <v>76.442261000000002</v>
      </c>
      <c r="I3695" s="41">
        <f t="shared" si="416"/>
        <v>0.76107386975161551</v>
      </c>
      <c r="J3695" s="41">
        <f t="shared" ca="1" si="417"/>
        <v>1</v>
      </c>
      <c r="K3695" s="37">
        <f t="shared" si="418"/>
        <v>75.989999999999995</v>
      </c>
      <c r="L3695" s="37">
        <f t="shared" si="419"/>
        <v>76.510000000000005</v>
      </c>
      <c r="M3695" s="37">
        <f t="shared" si="420"/>
        <v>75.58</v>
      </c>
      <c r="N3695" s="37">
        <f t="shared" si="421"/>
        <v>76.44</v>
      </c>
      <c r="O3695" s="38">
        <f t="shared" ca="1" si="422"/>
        <v>175776900</v>
      </c>
    </row>
    <row r="3696" spans="1:15" x14ac:dyDescent="0.4">
      <c r="A3696">
        <v>3681</v>
      </c>
      <c r="B3696" s="63">
        <v>40025</v>
      </c>
      <c r="C3696" s="37">
        <v>98.650002000000001</v>
      </c>
      <c r="D3696" s="37">
        <v>99.470000999999996</v>
      </c>
      <c r="E3696" s="37">
        <v>98.379997000000003</v>
      </c>
      <c r="F3696" s="37">
        <v>98.809997999999993</v>
      </c>
      <c r="G3696" s="38">
        <v>207358000</v>
      </c>
      <c r="H3696" s="37">
        <v>75.201721000000006</v>
      </c>
      <c r="I3696" s="41">
        <f t="shared" si="416"/>
        <v>0.76107400589159013</v>
      </c>
      <c r="J3696" s="41">
        <f t="shared" ca="1" si="417"/>
        <v>1</v>
      </c>
      <c r="K3696" s="37">
        <f t="shared" si="418"/>
        <v>75.08</v>
      </c>
      <c r="L3696" s="37">
        <f t="shared" si="419"/>
        <v>75.7</v>
      </c>
      <c r="M3696" s="37">
        <f t="shared" si="420"/>
        <v>74.87</v>
      </c>
      <c r="N3696" s="37">
        <f t="shared" si="421"/>
        <v>75.2</v>
      </c>
      <c r="O3696" s="38">
        <f t="shared" ca="1" si="422"/>
        <v>207358000</v>
      </c>
    </row>
    <row r="3697" spans="1:15" x14ac:dyDescent="0.4">
      <c r="A3697">
        <v>3682</v>
      </c>
      <c r="B3697" s="63">
        <v>40024</v>
      </c>
      <c r="C3697" s="37">
        <v>98.830001999999993</v>
      </c>
      <c r="D3697" s="37">
        <v>99.830001999999993</v>
      </c>
      <c r="E3697" s="37">
        <v>98.599997999999999</v>
      </c>
      <c r="F3697" s="37">
        <v>98.669998000000007</v>
      </c>
      <c r="G3697" s="38">
        <v>225575400</v>
      </c>
      <c r="H3697" s="37">
        <v>75.095191999999997</v>
      </c>
      <c r="I3697" s="41">
        <f t="shared" si="416"/>
        <v>0.76107422237912681</v>
      </c>
      <c r="J3697" s="41">
        <f t="shared" ca="1" si="417"/>
        <v>1</v>
      </c>
      <c r="K3697" s="37">
        <f t="shared" si="418"/>
        <v>75.22</v>
      </c>
      <c r="L3697" s="37">
        <f t="shared" si="419"/>
        <v>75.98</v>
      </c>
      <c r="M3697" s="37">
        <f t="shared" si="420"/>
        <v>75.040000000000006</v>
      </c>
      <c r="N3697" s="37">
        <f t="shared" si="421"/>
        <v>75.099999999999994</v>
      </c>
      <c r="O3697" s="38">
        <f t="shared" ca="1" si="422"/>
        <v>225575400</v>
      </c>
    </row>
    <row r="3698" spans="1:15" x14ac:dyDescent="0.4">
      <c r="A3698">
        <v>3683</v>
      </c>
      <c r="B3698" s="63">
        <v>40023</v>
      </c>
      <c r="C3698" s="37">
        <v>97.440002000000007</v>
      </c>
      <c r="D3698" s="37">
        <v>98.089995999999999</v>
      </c>
      <c r="E3698" s="37">
        <v>96.980002999999996</v>
      </c>
      <c r="F3698" s="37">
        <v>97.650002000000001</v>
      </c>
      <c r="G3698" s="38">
        <v>194399300</v>
      </c>
      <c r="H3698" s="37">
        <v>74.318900999999997</v>
      </c>
      <c r="I3698" s="41">
        <f t="shared" si="416"/>
        <v>0.76107423940452146</v>
      </c>
      <c r="J3698" s="41">
        <f t="shared" ca="1" si="417"/>
        <v>1</v>
      </c>
      <c r="K3698" s="37">
        <f t="shared" si="418"/>
        <v>74.16</v>
      </c>
      <c r="L3698" s="37">
        <f t="shared" si="419"/>
        <v>74.650000000000006</v>
      </c>
      <c r="M3698" s="37">
        <f t="shared" si="420"/>
        <v>73.81</v>
      </c>
      <c r="N3698" s="37">
        <f t="shared" si="421"/>
        <v>74.319999999999993</v>
      </c>
      <c r="O3698" s="38">
        <f t="shared" ca="1" si="422"/>
        <v>194399300</v>
      </c>
    </row>
    <row r="3699" spans="1:15" x14ac:dyDescent="0.4">
      <c r="A3699">
        <v>3684</v>
      </c>
      <c r="B3699" s="63">
        <v>40022</v>
      </c>
      <c r="C3699" s="37">
        <v>97.660004000000001</v>
      </c>
      <c r="D3699" s="37">
        <v>98.370002999999997</v>
      </c>
      <c r="E3699" s="37">
        <v>97.059997999999993</v>
      </c>
      <c r="F3699" s="37">
        <v>97.889999000000003</v>
      </c>
      <c r="G3699" s="38">
        <v>186685200</v>
      </c>
      <c r="H3699" s="37">
        <v>74.501555999999994</v>
      </c>
      <c r="I3699" s="41">
        <f t="shared" si="416"/>
        <v>0.76107423394702445</v>
      </c>
      <c r="J3699" s="41">
        <f t="shared" ca="1" si="417"/>
        <v>1</v>
      </c>
      <c r="K3699" s="37">
        <f t="shared" si="418"/>
        <v>74.33</v>
      </c>
      <c r="L3699" s="37">
        <f t="shared" si="419"/>
        <v>74.87</v>
      </c>
      <c r="M3699" s="37">
        <f t="shared" si="420"/>
        <v>73.87</v>
      </c>
      <c r="N3699" s="37">
        <f t="shared" si="421"/>
        <v>74.5</v>
      </c>
      <c r="O3699" s="38">
        <f t="shared" ca="1" si="422"/>
        <v>186685200</v>
      </c>
    </row>
    <row r="3700" spans="1:15" x14ac:dyDescent="0.4">
      <c r="A3700">
        <v>3685</v>
      </c>
      <c r="B3700" s="63">
        <v>40021</v>
      </c>
      <c r="C3700" s="37">
        <v>97.879997000000003</v>
      </c>
      <c r="D3700" s="37">
        <v>98.400002000000001</v>
      </c>
      <c r="E3700" s="37">
        <v>97.339995999999999</v>
      </c>
      <c r="F3700" s="37">
        <v>98.349997999999999</v>
      </c>
      <c r="G3700" s="38">
        <v>159259400</v>
      </c>
      <c r="H3700" s="37">
        <v>74.851653999999996</v>
      </c>
      <c r="I3700" s="41">
        <f t="shared" si="416"/>
        <v>0.76107428085560302</v>
      </c>
      <c r="J3700" s="41">
        <f t="shared" ca="1" si="417"/>
        <v>1</v>
      </c>
      <c r="K3700" s="37">
        <f t="shared" si="418"/>
        <v>74.489999999999995</v>
      </c>
      <c r="L3700" s="37">
        <f t="shared" si="419"/>
        <v>74.89</v>
      </c>
      <c r="M3700" s="37">
        <f t="shared" si="420"/>
        <v>74.08</v>
      </c>
      <c r="N3700" s="37">
        <f t="shared" si="421"/>
        <v>74.849999999999994</v>
      </c>
      <c r="O3700" s="38">
        <f t="shared" ca="1" si="422"/>
        <v>159259400</v>
      </c>
    </row>
    <row r="3701" spans="1:15" x14ac:dyDescent="0.4">
      <c r="A3701">
        <v>3686</v>
      </c>
      <c r="B3701" s="63">
        <v>40018</v>
      </c>
      <c r="C3701" s="37">
        <v>97.199996999999996</v>
      </c>
      <c r="D3701" s="37">
        <v>98.139999000000003</v>
      </c>
      <c r="E3701" s="37">
        <v>96.690002000000007</v>
      </c>
      <c r="F3701" s="37">
        <v>98.059997999999993</v>
      </c>
      <c r="G3701" s="38">
        <v>154003100</v>
      </c>
      <c r="H3701" s="37">
        <v>74.630936000000005</v>
      </c>
      <c r="I3701" s="41">
        <f t="shared" si="416"/>
        <v>0.76107421499233574</v>
      </c>
      <c r="J3701" s="41">
        <f t="shared" ca="1" si="417"/>
        <v>1</v>
      </c>
      <c r="K3701" s="37">
        <f t="shared" si="418"/>
        <v>73.98</v>
      </c>
      <c r="L3701" s="37">
        <f t="shared" si="419"/>
        <v>74.69</v>
      </c>
      <c r="M3701" s="37">
        <f t="shared" si="420"/>
        <v>73.59</v>
      </c>
      <c r="N3701" s="37">
        <f t="shared" si="421"/>
        <v>74.63</v>
      </c>
      <c r="O3701" s="38">
        <f t="shared" ca="1" si="422"/>
        <v>154003100</v>
      </c>
    </row>
    <row r="3702" spans="1:15" x14ac:dyDescent="0.4">
      <c r="A3702">
        <v>3687</v>
      </c>
      <c r="B3702" s="63">
        <v>40017</v>
      </c>
      <c r="C3702" s="37">
        <v>95.610000999999997</v>
      </c>
      <c r="D3702" s="37">
        <v>98.080001999999993</v>
      </c>
      <c r="E3702" s="37">
        <v>95.529999000000004</v>
      </c>
      <c r="F3702" s="37">
        <v>97.660004000000001</v>
      </c>
      <c r="G3702" s="38">
        <v>258795500</v>
      </c>
      <c r="H3702" s="37">
        <v>74.326515000000001</v>
      </c>
      <c r="I3702" s="41">
        <f t="shared" si="416"/>
        <v>0.76107425717492294</v>
      </c>
      <c r="J3702" s="41">
        <f t="shared" ca="1" si="417"/>
        <v>1</v>
      </c>
      <c r="K3702" s="37">
        <f t="shared" si="418"/>
        <v>72.77</v>
      </c>
      <c r="L3702" s="37">
        <f t="shared" si="419"/>
        <v>74.650000000000006</v>
      </c>
      <c r="M3702" s="37">
        <f t="shared" si="420"/>
        <v>72.709999999999994</v>
      </c>
      <c r="N3702" s="37">
        <f t="shared" si="421"/>
        <v>74.33</v>
      </c>
      <c r="O3702" s="38">
        <f t="shared" ca="1" si="422"/>
        <v>258795500</v>
      </c>
    </row>
    <row r="3703" spans="1:15" x14ac:dyDescent="0.4">
      <c r="A3703">
        <v>3688</v>
      </c>
      <c r="B3703" s="63">
        <v>40016</v>
      </c>
      <c r="C3703" s="37">
        <v>94.959998999999996</v>
      </c>
      <c r="D3703" s="37">
        <v>96.129997000000003</v>
      </c>
      <c r="E3703" s="37">
        <v>94.889999000000003</v>
      </c>
      <c r="F3703" s="37">
        <v>95.550003000000004</v>
      </c>
      <c r="G3703" s="38">
        <v>196068100</v>
      </c>
      <c r="H3703" s="37">
        <v>72.720657000000003</v>
      </c>
      <c r="I3703" s="41">
        <f t="shared" si="416"/>
        <v>0.76107435601022433</v>
      </c>
      <c r="J3703" s="41">
        <f t="shared" ca="1" si="417"/>
        <v>1</v>
      </c>
      <c r="K3703" s="37">
        <f t="shared" si="418"/>
        <v>72.27</v>
      </c>
      <c r="L3703" s="37">
        <f t="shared" si="419"/>
        <v>73.16</v>
      </c>
      <c r="M3703" s="37">
        <f t="shared" si="420"/>
        <v>72.22</v>
      </c>
      <c r="N3703" s="37">
        <f t="shared" si="421"/>
        <v>72.72</v>
      </c>
      <c r="O3703" s="38">
        <f t="shared" ca="1" si="422"/>
        <v>196068100</v>
      </c>
    </row>
    <row r="3704" spans="1:15" x14ac:dyDescent="0.4">
      <c r="A3704">
        <v>3689</v>
      </c>
      <c r="B3704" s="63">
        <v>40015</v>
      </c>
      <c r="C3704" s="37">
        <v>95.870002999999997</v>
      </c>
      <c r="D3704" s="37">
        <v>95.900002000000001</v>
      </c>
      <c r="E3704" s="37">
        <v>94.419998000000007</v>
      </c>
      <c r="F3704" s="37">
        <v>95.57</v>
      </c>
      <c r="G3704" s="38">
        <v>217718300</v>
      </c>
      <c r="H3704" s="37">
        <v>72.735847000000007</v>
      </c>
      <c r="I3704" s="41">
        <f t="shared" si="416"/>
        <v>0.76107405043423682</v>
      </c>
      <c r="J3704" s="41">
        <f t="shared" ca="1" si="417"/>
        <v>1</v>
      </c>
      <c r="K3704" s="37">
        <f t="shared" si="418"/>
        <v>72.959999999999994</v>
      </c>
      <c r="L3704" s="37">
        <f t="shared" si="419"/>
        <v>72.989999999999995</v>
      </c>
      <c r="M3704" s="37">
        <f t="shared" si="420"/>
        <v>71.86</v>
      </c>
      <c r="N3704" s="37">
        <f t="shared" si="421"/>
        <v>72.739999999999995</v>
      </c>
      <c r="O3704" s="38">
        <f t="shared" ca="1" si="422"/>
        <v>217718300</v>
      </c>
    </row>
    <row r="3705" spans="1:15" x14ac:dyDescent="0.4">
      <c r="A3705">
        <v>3690</v>
      </c>
      <c r="B3705" s="63">
        <v>40014</v>
      </c>
      <c r="C3705" s="37">
        <v>94.68</v>
      </c>
      <c r="D3705" s="37">
        <v>95.290001000000004</v>
      </c>
      <c r="E3705" s="37">
        <v>94.190002000000007</v>
      </c>
      <c r="F3705" s="37">
        <v>95.129997000000003</v>
      </c>
      <c r="G3705" s="38">
        <v>164179400</v>
      </c>
      <c r="H3705" s="37">
        <v>72.401009000000002</v>
      </c>
      <c r="I3705" s="41">
        <f t="shared" si="416"/>
        <v>0.76107443796093044</v>
      </c>
      <c r="J3705" s="41">
        <f t="shared" ca="1" si="417"/>
        <v>1</v>
      </c>
      <c r="K3705" s="37">
        <f t="shared" si="418"/>
        <v>72.06</v>
      </c>
      <c r="L3705" s="37">
        <f t="shared" si="419"/>
        <v>72.52</v>
      </c>
      <c r="M3705" s="37">
        <f t="shared" si="420"/>
        <v>71.69</v>
      </c>
      <c r="N3705" s="37">
        <f t="shared" si="421"/>
        <v>72.400000000000006</v>
      </c>
      <c r="O3705" s="38">
        <f t="shared" ca="1" si="422"/>
        <v>164179400</v>
      </c>
    </row>
    <row r="3706" spans="1:15" x14ac:dyDescent="0.4">
      <c r="A3706">
        <v>3691</v>
      </c>
      <c r="B3706" s="63">
        <v>40011</v>
      </c>
      <c r="C3706" s="37">
        <v>94.059997999999993</v>
      </c>
      <c r="D3706" s="37">
        <v>94.32</v>
      </c>
      <c r="E3706" s="37">
        <v>93.540001000000004</v>
      </c>
      <c r="F3706" s="37">
        <v>94.129997000000003</v>
      </c>
      <c r="G3706" s="38">
        <v>138561700</v>
      </c>
      <c r="H3706" s="37">
        <v>71.639899999999997</v>
      </c>
      <c r="I3706" s="41">
        <f t="shared" si="416"/>
        <v>0.76107407078744505</v>
      </c>
      <c r="J3706" s="41">
        <f t="shared" ca="1" si="417"/>
        <v>1</v>
      </c>
      <c r="K3706" s="37">
        <f t="shared" si="418"/>
        <v>71.59</v>
      </c>
      <c r="L3706" s="37">
        <f t="shared" si="419"/>
        <v>71.78</v>
      </c>
      <c r="M3706" s="37">
        <f t="shared" si="420"/>
        <v>71.19</v>
      </c>
      <c r="N3706" s="37">
        <f t="shared" si="421"/>
        <v>71.64</v>
      </c>
      <c r="O3706" s="38">
        <f t="shared" ca="1" si="422"/>
        <v>138561700</v>
      </c>
    </row>
    <row r="3707" spans="1:15" x14ac:dyDescent="0.4">
      <c r="A3707">
        <v>3692</v>
      </c>
      <c r="B3707" s="63">
        <v>40010</v>
      </c>
      <c r="C3707" s="37">
        <v>93</v>
      </c>
      <c r="D3707" s="37">
        <v>94.510002</v>
      </c>
      <c r="E3707" s="37">
        <v>92.82</v>
      </c>
      <c r="F3707" s="37">
        <v>93.110000999999997</v>
      </c>
      <c r="G3707" s="38">
        <v>231174500</v>
      </c>
      <c r="H3707" s="37">
        <v>70.863594000000006</v>
      </c>
      <c r="I3707" s="41">
        <f t="shared" si="416"/>
        <v>0.76107392588256995</v>
      </c>
      <c r="J3707" s="41">
        <f t="shared" ca="1" si="417"/>
        <v>1</v>
      </c>
      <c r="K3707" s="37">
        <f t="shared" si="418"/>
        <v>70.78</v>
      </c>
      <c r="L3707" s="37">
        <f t="shared" si="419"/>
        <v>71.930000000000007</v>
      </c>
      <c r="M3707" s="37">
        <f t="shared" si="420"/>
        <v>70.64</v>
      </c>
      <c r="N3707" s="37">
        <f t="shared" si="421"/>
        <v>70.86</v>
      </c>
      <c r="O3707" s="38">
        <f t="shared" ca="1" si="422"/>
        <v>231174500</v>
      </c>
    </row>
    <row r="3708" spans="1:15" x14ac:dyDescent="0.4">
      <c r="A3708">
        <v>3693</v>
      </c>
      <c r="B3708" s="63">
        <v>40009</v>
      </c>
      <c r="C3708" s="37">
        <v>91.809997999999993</v>
      </c>
      <c r="D3708" s="37">
        <v>93.510002</v>
      </c>
      <c r="E3708" s="37">
        <v>90.68</v>
      </c>
      <c r="F3708" s="37">
        <v>93.260002</v>
      </c>
      <c r="G3708" s="38">
        <v>220877900</v>
      </c>
      <c r="H3708" s="37">
        <v>70.977798000000007</v>
      </c>
      <c r="I3708" s="41">
        <f t="shared" si="416"/>
        <v>0.76107437784528476</v>
      </c>
      <c r="J3708" s="41">
        <f t="shared" ca="1" si="417"/>
        <v>1</v>
      </c>
      <c r="K3708" s="37">
        <f t="shared" si="418"/>
        <v>69.87</v>
      </c>
      <c r="L3708" s="37">
        <f t="shared" si="419"/>
        <v>71.17</v>
      </c>
      <c r="M3708" s="37">
        <f t="shared" si="420"/>
        <v>69.010000000000005</v>
      </c>
      <c r="N3708" s="37">
        <f t="shared" si="421"/>
        <v>70.98</v>
      </c>
      <c r="O3708" s="38">
        <f t="shared" ca="1" si="422"/>
        <v>220877900</v>
      </c>
    </row>
    <row r="3709" spans="1:15" x14ac:dyDescent="0.4">
      <c r="A3709">
        <v>3694</v>
      </c>
      <c r="B3709" s="63">
        <v>40008</v>
      </c>
      <c r="C3709" s="37">
        <v>90.379997000000003</v>
      </c>
      <c r="D3709" s="37">
        <v>90.690002000000007</v>
      </c>
      <c r="E3709" s="37">
        <v>89.730002999999996</v>
      </c>
      <c r="F3709" s="37">
        <v>90.610000999999997</v>
      </c>
      <c r="G3709" s="38">
        <v>181487400</v>
      </c>
      <c r="H3709" s="37">
        <v>68.960930000000005</v>
      </c>
      <c r="I3709" s="41">
        <f t="shared" si="416"/>
        <v>0.76107415560010871</v>
      </c>
      <c r="J3709" s="41">
        <f t="shared" ca="1" si="417"/>
        <v>1</v>
      </c>
      <c r="K3709" s="37">
        <f t="shared" si="418"/>
        <v>68.790000000000006</v>
      </c>
      <c r="L3709" s="37">
        <f t="shared" si="419"/>
        <v>69.02</v>
      </c>
      <c r="M3709" s="37">
        <f t="shared" si="420"/>
        <v>68.290000000000006</v>
      </c>
      <c r="N3709" s="37">
        <f t="shared" si="421"/>
        <v>68.959999999999994</v>
      </c>
      <c r="O3709" s="38">
        <f t="shared" ca="1" si="422"/>
        <v>181487400</v>
      </c>
    </row>
    <row r="3710" spans="1:15" x14ac:dyDescent="0.4">
      <c r="A3710">
        <v>3695</v>
      </c>
      <c r="B3710" s="63">
        <v>40007</v>
      </c>
      <c r="C3710" s="37">
        <v>88.309997999999993</v>
      </c>
      <c r="D3710" s="37">
        <v>90.169998000000007</v>
      </c>
      <c r="E3710" s="37">
        <v>87.589995999999999</v>
      </c>
      <c r="F3710" s="37">
        <v>90.099997999999999</v>
      </c>
      <c r="G3710" s="38">
        <v>217413500</v>
      </c>
      <c r="H3710" s="37">
        <v>68.572783999999999</v>
      </c>
      <c r="I3710" s="41">
        <f t="shared" si="416"/>
        <v>0.76107420113372259</v>
      </c>
      <c r="J3710" s="41">
        <f t="shared" ca="1" si="417"/>
        <v>1</v>
      </c>
      <c r="K3710" s="37">
        <f t="shared" si="418"/>
        <v>67.209999999999994</v>
      </c>
      <c r="L3710" s="37">
        <f t="shared" si="419"/>
        <v>68.63</v>
      </c>
      <c r="M3710" s="37">
        <f t="shared" si="420"/>
        <v>66.66</v>
      </c>
      <c r="N3710" s="37">
        <f t="shared" si="421"/>
        <v>68.569999999999993</v>
      </c>
      <c r="O3710" s="38">
        <f t="shared" ca="1" si="422"/>
        <v>217413500</v>
      </c>
    </row>
    <row r="3711" spans="1:15" x14ac:dyDescent="0.4">
      <c r="A3711">
        <v>3696</v>
      </c>
      <c r="B3711" s="63">
        <v>40004</v>
      </c>
      <c r="C3711" s="37">
        <v>87.699996999999996</v>
      </c>
      <c r="D3711" s="37">
        <v>88.489998</v>
      </c>
      <c r="E3711" s="37">
        <v>87.349997999999999</v>
      </c>
      <c r="F3711" s="37">
        <v>87.959998999999996</v>
      </c>
      <c r="G3711" s="38">
        <v>173520300</v>
      </c>
      <c r="H3711" s="37">
        <v>66.944076999999993</v>
      </c>
      <c r="I3711" s="41">
        <f t="shared" si="416"/>
        <v>0.76107409914818203</v>
      </c>
      <c r="J3711" s="41">
        <f t="shared" ca="1" si="417"/>
        <v>1</v>
      </c>
      <c r="K3711" s="37">
        <f t="shared" si="418"/>
        <v>66.75</v>
      </c>
      <c r="L3711" s="37">
        <f t="shared" si="419"/>
        <v>67.349999999999994</v>
      </c>
      <c r="M3711" s="37">
        <f t="shared" si="420"/>
        <v>66.48</v>
      </c>
      <c r="N3711" s="37">
        <f t="shared" si="421"/>
        <v>66.94</v>
      </c>
      <c r="O3711" s="38">
        <f t="shared" ca="1" si="422"/>
        <v>173520300</v>
      </c>
    </row>
    <row r="3712" spans="1:15" x14ac:dyDescent="0.4">
      <c r="A3712">
        <v>3697</v>
      </c>
      <c r="B3712" s="63">
        <v>40003</v>
      </c>
      <c r="C3712" s="37">
        <v>88.610000999999997</v>
      </c>
      <c r="D3712" s="37">
        <v>88.900002000000001</v>
      </c>
      <c r="E3712" s="37">
        <v>87.910004000000001</v>
      </c>
      <c r="F3712" s="37">
        <v>88.169998000000007</v>
      </c>
      <c r="G3712" s="38">
        <v>163777600</v>
      </c>
      <c r="H3712" s="37">
        <v>67.103888999999995</v>
      </c>
      <c r="I3712" s="41">
        <f t="shared" si="416"/>
        <v>0.76107395397695243</v>
      </c>
      <c r="J3712" s="41">
        <f t="shared" ca="1" si="417"/>
        <v>1</v>
      </c>
      <c r="K3712" s="37">
        <f t="shared" si="418"/>
        <v>67.44</v>
      </c>
      <c r="L3712" s="37">
        <f t="shared" si="419"/>
        <v>67.66</v>
      </c>
      <c r="M3712" s="37">
        <f t="shared" si="420"/>
        <v>66.91</v>
      </c>
      <c r="N3712" s="37">
        <f t="shared" si="421"/>
        <v>67.099999999999994</v>
      </c>
      <c r="O3712" s="38">
        <f t="shared" ca="1" si="422"/>
        <v>163777600</v>
      </c>
    </row>
    <row r="3713" spans="1:15" x14ac:dyDescent="0.4">
      <c r="A3713">
        <v>3698</v>
      </c>
      <c r="B3713" s="63">
        <v>40002</v>
      </c>
      <c r="C3713" s="37">
        <v>88.589995999999999</v>
      </c>
      <c r="D3713" s="37">
        <v>88.800003000000004</v>
      </c>
      <c r="E3713" s="37">
        <v>87</v>
      </c>
      <c r="F3713" s="37">
        <v>88</v>
      </c>
      <c r="G3713" s="38">
        <v>248050500</v>
      </c>
      <c r="H3713" s="37">
        <v>66.974532999999994</v>
      </c>
      <c r="I3713" s="41">
        <f t="shared" si="416"/>
        <v>0.76107423863636359</v>
      </c>
      <c r="J3713" s="41">
        <f t="shared" ca="1" si="417"/>
        <v>1</v>
      </c>
      <c r="K3713" s="37">
        <f t="shared" si="418"/>
        <v>67.42</v>
      </c>
      <c r="L3713" s="37">
        <f t="shared" si="419"/>
        <v>67.58</v>
      </c>
      <c r="M3713" s="37">
        <f t="shared" si="420"/>
        <v>66.209999999999994</v>
      </c>
      <c r="N3713" s="37">
        <f t="shared" si="421"/>
        <v>66.97</v>
      </c>
      <c r="O3713" s="38">
        <f t="shared" ca="1" si="422"/>
        <v>248050500</v>
      </c>
    </row>
    <row r="3714" spans="1:15" x14ac:dyDescent="0.4">
      <c r="A3714">
        <v>3699</v>
      </c>
      <c r="B3714" s="63">
        <v>40001</v>
      </c>
      <c r="C3714" s="37">
        <v>89.709998999999996</v>
      </c>
      <c r="D3714" s="37">
        <v>89.82</v>
      </c>
      <c r="E3714" s="37">
        <v>88</v>
      </c>
      <c r="F3714" s="37">
        <v>88.059997999999993</v>
      </c>
      <c r="G3714" s="38">
        <v>197088900</v>
      </c>
      <c r="H3714" s="37">
        <v>67.020195000000001</v>
      </c>
      <c r="I3714" s="41">
        <f t="shared" si="416"/>
        <v>0.76107422805074343</v>
      </c>
      <c r="J3714" s="41">
        <f t="shared" ca="1" si="417"/>
        <v>1</v>
      </c>
      <c r="K3714" s="37">
        <f t="shared" si="418"/>
        <v>68.28</v>
      </c>
      <c r="L3714" s="37">
        <f t="shared" si="419"/>
        <v>68.36</v>
      </c>
      <c r="M3714" s="37">
        <f t="shared" si="420"/>
        <v>66.97</v>
      </c>
      <c r="N3714" s="37">
        <f t="shared" si="421"/>
        <v>67.02</v>
      </c>
      <c r="O3714" s="38">
        <f t="shared" ca="1" si="422"/>
        <v>197088900</v>
      </c>
    </row>
    <row r="3715" spans="1:15" x14ac:dyDescent="0.4">
      <c r="A3715">
        <v>3700</v>
      </c>
      <c r="B3715" s="63">
        <v>40000</v>
      </c>
      <c r="C3715" s="37">
        <v>88.940002000000007</v>
      </c>
      <c r="D3715" s="37">
        <v>89.93</v>
      </c>
      <c r="E3715" s="37">
        <v>88.660004000000001</v>
      </c>
      <c r="F3715" s="37">
        <v>89.800003000000004</v>
      </c>
      <c r="G3715" s="38">
        <v>174499600</v>
      </c>
      <c r="H3715" s="37">
        <v>68.344481999999999</v>
      </c>
      <c r="I3715" s="41">
        <f t="shared" si="416"/>
        <v>0.76107438437390695</v>
      </c>
      <c r="J3715" s="41">
        <f t="shared" ca="1" si="417"/>
        <v>1</v>
      </c>
      <c r="K3715" s="37">
        <f t="shared" si="418"/>
        <v>67.69</v>
      </c>
      <c r="L3715" s="37">
        <f t="shared" si="419"/>
        <v>68.44</v>
      </c>
      <c r="M3715" s="37">
        <f t="shared" si="420"/>
        <v>67.48</v>
      </c>
      <c r="N3715" s="37">
        <f t="shared" si="421"/>
        <v>68.34</v>
      </c>
      <c r="O3715" s="38">
        <f t="shared" ca="1" si="422"/>
        <v>174499600</v>
      </c>
    </row>
    <row r="3716" spans="1:15" x14ac:dyDescent="0.4">
      <c r="A3716">
        <v>3701</v>
      </c>
      <c r="B3716" s="63">
        <v>39996</v>
      </c>
      <c r="C3716" s="37">
        <v>91.129997000000003</v>
      </c>
      <c r="D3716" s="37">
        <v>92.360000999999997</v>
      </c>
      <c r="E3716" s="37">
        <v>89.760002</v>
      </c>
      <c r="F3716" s="37">
        <v>89.809997999999993</v>
      </c>
      <c r="G3716" s="38">
        <v>212309900</v>
      </c>
      <c r="H3716" s="37">
        <v>68.352042999999995</v>
      </c>
      <c r="I3716" s="41">
        <f t="shared" si="416"/>
        <v>0.76107387286658224</v>
      </c>
      <c r="J3716" s="41">
        <f t="shared" ca="1" si="417"/>
        <v>1</v>
      </c>
      <c r="K3716" s="37">
        <f t="shared" si="418"/>
        <v>69.36</v>
      </c>
      <c r="L3716" s="37">
        <f t="shared" si="419"/>
        <v>70.290000000000006</v>
      </c>
      <c r="M3716" s="37">
        <f t="shared" si="420"/>
        <v>68.31</v>
      </c>
      <c r="N3716" s="37">
        <f t="shared" si="421"/>
        <v>68.349999999999994</v>
      </c>
      <c r="O3716" s="38">
        <f t="shared" ca="1" si="422"/>
        <v>212309900</v>
      </c>
    </row>
    <row r="3717" spans="1:15" x14ac:dyDescent="0.4">
      <c r="A3717">
        <v>3702</v>
      </c>
      <c r="B3717" s="63">
        <v>39995</v>
      </c>
      <c r="C3717" s="37">
        <v>92.339995999999999</v>
      </c>
      <c r="D3717" s="37">
        <v>93.230002999999996</v>
      </c>
      <c r="E3717" s="37">
        <v>92.209998999999996</v>
      </c>
      <c r="F3717" s="37">
        <v>92.330001999999993</v>
      </c>
      <c r="G3717" s="38">
        <v>173041100</v>
      </c>
      <c r="H3717" s="37">
        <v>70.269958000000003</v>
      </c>
      <c r="I3717" s="41">
        <f t="shared" si="416"/>
        <v>0.76107393564228454</v>
      </c>
      <c r="J3717" s="41">
        <f t="shared" ca="1" si="417"/>
        <v>1</v>
      </c>
      <c r="K3717" s="37">
        <f t="shared" si="418"/>
        <v>70.28</v>
      </c>
      <c r="L3717" s="37">
        <f t="shared" si="419"/>
        <v>70.95</v>
      </c>
      <c r="M3717" s="37">
        <f t="shared" si="420"/>
        <v>70.180000000000007</v>
      </c>
      <c r="N3717" s="37">
        <f t="shared" si="421"/>
        <v>70.27</v>
      </c>
      <c r="O3717" s="38">
        <f t="shared" ca="1" si="422"/>
        <v>173041100</v>
      </c>
    </row>
    <row r="3718" spans="1:15" x14ac:dyDescent="0.4">
      <c r="A3718">
        <v>3703</v>
      </c>
      <c r="B3718" s="63">
        <v>39994</v>
      </c>
      <c r="C3718" s="37">
        <v>92.720000999999996</v>
      </c>
      <c r="D3718" s="37">
        <v>93.059997999999993</v>
      </c>
      <c r="E3718" s="37">
        <v>91.269997000000004</v>
      </c>
      <c r="F3718" s="37">
        <v>91.949996999999996</v>
      </c>
      <c r="G3718" s="38">
        <v>228888200</v>
      </c>
      <c r="H3718" s="37">
        <v>69.980773999999997</v>
      </c>
      <c r="I3718" s="41">
        <f t="shared" si="416"/>
        <v>0.76107423907800675</v>
      </c>
      <c r="J3718" s="41">
        <f t="shared" ca="1" si="417"/>
        <v>1</v>
      </c>
      <c r="K3718" s="37">
        <f t="shared" si="418"/>
        <v>70.569999999999993</v>
      </c>
      <c r="L3718" s="37">
        <f t="shared" si="419"/>
        <v>70.83</v>
      </c>
      <c r="M3718" s="37">
        <f t="shared" si="420"/>
        <v>69.459999999999994</v>
      </c>
      <c r="N3718" s="37">
        <f t="shared" si="421"/>
        <v>69.98</v>
      </c>
      <c r="O3718" s="38">
        <f t="shared" ca="1" si="422"/>
        <v>228888200</v>
      </c>
    </row>
    <row r="3719" spans="1:15" x14ac:dyDescent="0.4">
      <c r="A3719">
        <v>3704</v>
      </c>
      <c r="B3719" s="63">
        <v>39993</v>
      </c>
      <c r="C3719" s="37">
        <v>92.110000999999997</v>
      </c>
      <c r="D3719" s="37">
        <v>92.82</v>
      </c>
      <c r="E3719" s="37">
        <v>91.599997999999999</v>
      </c>
      <c r="F3719" s="37">
        <v>92.699996999999996</v>
      </c>
      <c r="G3719" s="38">
        <v>168481300</v>
      </c>
      <c r="H3719" s="37">
        <v>70.551558999999997</v>
      </c>
      <c r="I3719" s="41">
        <f t="shared" si="416"/>
        <v>0.76107401600023783</v>
      </c>
      <c r="J3719" s="41">
        <f t="shared" ca="1" si="417"/>
        <v>1</v>
      </c>
      <c r="K3719" s="37">
        <f t="shared" si="418"/>
        <v>70.099999999999994</v>
      </c>
      <c r="L3719" s="37">
        <f t="shared" si="419"/>
        <v>70.64</v>
      </c>
      <c r="M3719" s="37">
        <f t="shared" si="420"/>
        <v>69.709999999999994</v>
      </c>
      <c r="N3719" s="37">
        <f t="shared" si="421"/>
        <v>70.55</v>
      </c>
      <c r="O3719" s="38">
        <f t="shared" ca="1" si="422"/>
        <v>168481300</v>
      </c>
    </row>
    <row r="3720" spans="1:15" x14ac:dyDescent="0.4">
      <c r="A3720">
        <v>3705</v>
      </c>
      <c r="B3720" s="63">
        <v>39990</v>
      </c>
      <c r="C3720" s="37">
        <v>91.769997000000004</v>
      </c>
      <c r="D3720" s="37">
        <v>92.239998</v>
      </c>
      <c r="E3720" s="37">
        <v>91.269997000000004</v>
      </c>
      <c r="F3720" s="37">
        <v>91.839995999999999</v>
      </c>
      <c r="G3720" s="38">
        <v>167579000</v>
      </c>
      <c r="H3720" s="37">
        <v>69.897034000000005</v>
      </c>
      <c r="I3720" s="41">
        <f t="shared" si="416"/>
        <v>0.76107400962865901</v>
      </c>
      <c r="J3720" s="41">
        <f t="shared" ca="1" si="417"/>
        <v>1</v>
      </c>
      <c r="K3720" s="37">
        <f t="shared" si="418"/>
        <v>69.84</v>
      </c>
      <c r="L3720" s="37">
        <f t="shared" si="419"/>
        <v>70.2</v>
      </c>
      <c r="M3720" s="37">
        <f t="shared" si="420"/>
        <v>69.459999999999994</v>
      </c>
      <c r="N3720" s="37">
        <f t="shared" si="421"/>
        <v>69.900000000000006</v>
      </c>
      <c r="O3720" s="38">
        <f t="shared" ca="1" si="422"/>
        <v>167579000</v>
      </c>
    </row>
    <row r="3721" spans="1:15" x14ac:dyDescent="0.4">
      <c r="A3721">
        <v>3706</v>
      </c>
      <c r="B3721" s="63">
        <v>39989</v>
      </c>
      <c r="C3721" s="37">
        <v>89.669998000000007</v>
      </c>
      <c r="D3721" s="37">
        <v>92.169998000000007</v>
      </c>
      <c r="E3721" s="37">
        <v>89.57</v>
      </c>
      <c r="F3721" s="37">
        <v>92.080001999999993</v>
      </c>
      <c r="G3721" s="38">
        <v>279411000</v>
      </c>
      <c r="H3721" s="37">
        <v>70.079712000000001</v>
      </c>
      <c r="I3721" s="41">
        <f t="shared" si="416"/>
        <v>0.76107417982028291</v>
      </c>
      <c r="J3721" s="41">
        <f t="shared" ca="1" si="417"/>
        <v>1</v>
      </c>
      <c r="K3721" s="37">
        <f t="shared" si="418"/>
        <v>68.25</v>
      </c>
      <c r="L3721" s="37">
        <f t="shared" si="419"/>
        <v>70.150000000000006</v>
      </c>
      <c r="M3721" s="37">
        <f t="shared" si="420"/>
        <v>68.17</v>
      </c>
      <c r="N3721" s="37">
        <f t="shared" si="421"/>
        <v>70.08</v>
      </c>
      <c r="O3721" s="38">
        <f t="shared" ca="1" si="422"/>
        <v>279411000</v>
      </c>
    </row>
    <row r="3722" spans="1:15" x14ac:dyDescent="0.4">
      <c r="A3722">
        <v>3707</v>
      </c>
      <c r="B3722" s="63">
        <v>39988</v>
      </c>
      <c r="C3722" s="37">
        <v>90.160004000000001</v>
      </c>
      <c r="D3722" s="37">
        <v>91.080001999999993</v>
      </c>
      <c r="E3722" s="37">
        <v>89.599997999999999</v>
      </c>
      <c r="F3722" s="37">
        <v>90.120002999999997</v>
      </c>
      <c r="G3722" s="38">
        <v>211577700</v>
      </c>
      <c r="H3722" s="37">
        <v>68.587997000000001</v>
      </c>
      <c r="I3722" s="41">
        <f t="shared" si="416"/>
        <v>0.76107406476673112</v>
      </c>
      <c r="J3722" s="41">
        <f t="shared" ca="1" si="417"/>
        <v>1</v>
      </c>
      <c r="K3722" s="37">
        <f t="shared" si="418"/>
        <v>68.62</v>
      </c>
      <c r="L3722" s="37">
        <f t="shared" si="419"/>
        <v>69.319999999999993</v>
      </c>
      <c r="M3722" s="37">
        <f t="shared" si="420"/>
        <v>68.19</v>
      </c>
      <c r="N3722" s="37">
        <f t="shared" si="421"/>
        <v>68.59</v>
      </c>
      <c r="O3722" s="38">
        <f t="shared" ca="1" si="422"/>
        <v>211577700</v>
      </c>
    </row>
    <row r="3723" spans="1:15" x14ac:dyDescent="0.4">
      <c r="A3723">
        <v>3708</v>
      </c>
      <c r="B3723" s="63">
        <v>39987</v>
      </c>
      <c r="C3723" s="37">
        <v>89.470000999999996</v>
      </c>
      <c r="D3723" s="37">
        <v>89.879997000000003</v>
      </c>
      <c r="E3723" s="37">
        <v>88.849997999999999</v>
      </c>
      <c r="F3723" s="37">
        <v>89.349997999999999</v>
      </c>
      <c r="G3723" s="38">
        <v>188309800</v>
      </c>
      <c r="H3723" s="37">
        <v>68.001975999999999</v>
      </c>
      <c r="I3723" s="41">
        <f t="shared" si="416"/>
        <v>0.7610741748421751</v>
      </c>
      <c r="J3723" s="41">
        <f t="shared" ca="1" si="417"/>
        <v>1</v>
      </c>
      <c r="K3723" s="37">
        <f t="shared" si="418"/>
        <v>68.09</v>
      </c>
      <c r="L3723" s="37">
        <f t="shared" si="419"/>
        <v>68.41</v>
      </c>
      <c r="M3723" s="37">
        <f t="shared" si="420"/>
        <v>67.62</v>
      </c>
      <c r="N3723" s="37">
        <f t="shared" si="421"/>
        <v>68</v>
      </c>
      <c r="O3723" s="38">
        <f t="shared" ca="1" si="422"/>
        <v>188309800</v>
      </c>
    </row>
    <row r="3724" spans="1:15" x14ac:dyDescent="0.4">
      <c r="A3724">
        <v>3709</v>
      </c>
      <c r="B3724" s="63">
        <v>39986</v>
      </c>
      <c r="C3724" s="37">
        <v>91.139999000000003</v>
      </c>
      <c r="D3724" s="37">
        <v>91.190002000000007</v>
      </c>
      <c r="E3724" s="37">
        <v>89.25</v>
      </c>
      <c r="F3724" s="37">
        <v>89.279999000000004</v>
      </c>
      <c r="G3724" s="38">
        <v>251913600</v>
      </c>
      <c r="H3724" s="37">
        <v>67.948691999999994</v>
      </c>
      <c r="I3724" s="41">
        <f t="shared" si="416"/>
        <v>0.76107406766436003</v>
      </c>
      <c r="J3724" s="41">
        <f t="shared" ca="1" si="417"/>
        <v>1</v>
      </c>
      <c r="K3724" s="37">
        <f t="shared" si="418"/>
        <v>69.36</v>
      </c>
      <c r="L3724" s="37">
        <f t="shared" si="419"/>
        <v>69.400000000000006</v>
      </c>
      <c r="M3724" s="37">
        <f t="shared" si="420"/>
        <v>67.930000000000007</v>
      </c>
      <c r="N3724" s="37">
        <f t="shared" si="421"/>
        <v>67.95</v>
      </c>
      <c r="O3724" s="38">
        <f t="shared" ca="1" si="422"/>
        <v>251913600</v>
      </c>
    </row>
    <row r="3725" spans="1:15" x14ac:dyDescent="0.4">
      <c r="A3725">
        <v>3710</v>
      </c>
      <c r="B3725" s="63">
        <v>39983</v>
      </c>
      <c r="C3725" s="37">
        <v>92.580001999999993</v>
      </c>
      <c r="D3725" s="37">
        <v>92.699996999999996</v>
      </c>
      <c r="E3725" s="37">
        <v>91.519997000000004</v>
      </c>
      <c r="F3725" s="37">
        <v>92.040001000000004</v>
      </c>
      <c r="G3725" s="38">
        <v>215655600</v>
      </c>
      <c r="H3725" s="37">
        <v>70.049285999999995</v>
      </c>
      <c r="I3725" s="41">
        <f t="shared" si="416"/>
        <v>0.76107437243508935</v>
      </c>
      <c r="J3725" s="41">
        <f t="shared" ca="1" si="417"/>
        <v>1</v>
      </c>
      <c r="K3725" s="37">
        <f t="shared" si="418"/>
        <v>70.459999999999994</v>
      </c>
      <c r="L3725" s="37">
        <f t="shared" si="419"/>
        <v>70.55</v>
      </c>
      <c r="M3725" s="37">
        <f t="shared" si="420"/>
        <v>69.650000000000006</v>
      </c>
      <c r="N3725" s="37">
        <f t="shared" si="421"/>
        <v>70.05</v>
      </c>
      <c r="O3725" s="38">
        <f t="shared" ca="1" si="422"/>
        <v>215655600</v>
      </c>
    </row>
    <row r="3726" spans="1:15" x14ac:dyDescent="0.4">
      <c r="A3726">
        <v>3711</v>
      </c>
      <c r="B3726" s="63">
        <v>39982</v>
      </c>
      <c r="C3726" s="37">
        <v>91.690002000000007</v>
      </c>
      <c r="D3726" s="37">
        <v>92.669998000000007</v>
      </c>
      <c r="E3726" s="37">
        <v>91.25</v>
      </c>
      <c r="F3726" s="37">
        <v>92.220000999999996</v>
      </c>
      <c r="G3726" s="38">
        <v>211725100</v>
      </c>
      <c r="H3726" s="37">
        <v>69.792023</v>
      </c>
      <c r="I3726" s="41">
        <f t="shared" si="416"/>
        <v>0.75679920020820646</v>
      </c>
      <c r="J3726" s="41">
        <f t="shared" ca="1" si="417"/>
        <v>1</v>
      </c>
      <c r="K3726" s="37">
        <f t="shared" si="418"/>
        <v>69.39</v>
      </c>
      <c r="L3726" s="37">
        <f t="shared" si="419"/>
        <v>70.13</v>
      </c>
      <c r="M3726" s="37">
        <f t="shared" si="420"/>
        <v>69.06</v>
      </c>
      <c r="N3726" s="37">
        <f t="shared" si="421"/>
        <v>69.790000000000006</v>
      </c>
      <c r="O3726" s="38">
        <f t="shared" ca="1" si="422"/>
        <v>211725100</v>
      </c>
    </row>
    <row r="3727" spans="1:15" x14ac:dyDescent="0.4">
      <c r="A3727">
        <v>3712</v>
      </c>
      <c r="B3727" s="63">
        <v>39981</v>
      </c>
      <c r="C3727" s="37">
        <v>91.599997999999999</v>
      </c>
      <c r="D3727" s="37">
        <v>92.330001999999993</v>
      </c>
      <c r="E3727" s="37">
        <v>90.830001999999993</v>
      </c>
      <c r="F3727" s="37">
        <v>91.550003000000004</v>
      </c>
      <c r="G3727" s="38">
        <v>223445200</v>
      </c>
      <c r="H3727" s="37">
        <v>69.284949999999995</v>
      </c>
      <c r="I3727" s="41">
        <f t="shared" si="416"/>
        <v>0.75679899213110891</v>
      </c>
      <c r="J3727" s="41">
        <f t="shared" ca="1" si="417"/>
        <v>1</v>
      </c>
      <c r="K3727" s="37">
        <f t="shared" si="418"/>
        <v>69.319999999999993</v>
      </c>
      <c r="L3727" s="37">
        <f t="shared" si="419"/>
        <v>69.88</v>
      </c>
      <c r="M3727" s="37">
        <f t="shared" si="420"/>
        <v>68.739999999999995</v>
      </c>
      <c r="N3727" s="37">
        <f t="shared" si="421"/>
        <v>69.28</v>
      </c>
      <c r="O3727" s="38">
        <f t="shared" ca="1" si="422"/>
        <v>223445200</v>
      </c>
    </row>
    <row r="3728" spans="1:15" x14ac:dyDescent="0.4">
      <c r="A3728">
        <v>3713</v>
      </c>
      <c r="B3728" s="63">
        <v>39980</v>
      </c>
      <c r="C3728" s="37">
        <v>93.230002999999996</v>
      </c>
      <c r="D3728" s="37">
        <v>93.290001000000004</v>
      </c>
      <c r="E3728" s="37">
        <v>91.580001999999993</v>
      </c>
      <c r="F3728" s="37">
        <v>91.639999000000003</v>
      </c>
      <c r="G3728" s="38">
        <v>227319000</v>
      </c>
      <c r="H3728" s="37">
        <v>69.353088</v>
      </c>
      <c r="I3728" s="41">
        <f t="shared" si="416"/>
        <v>0.75679930987341015</v>
      </c>
      <c r="J3728" s="41">
        <f t="shared" ca="1" si="417"/>
        <v>1</v>
      </c>
      <c r="K3728" s="37">
        <f t="shared" si="418"/>
        <v>70.56</v>
      </c>
      <c r="L3728" s="37">
        <f t="shared" si="419"/>
        <v>70.599999999999994</v>
      </c>
      <c r="M3728" s="37">
        <f t="shared" si="420"/>
        <v>69.31</v>
      </c>
      <c r="N3728" s="37">
        <f t="shared" si="421"/>
        <v>69.349999999999994</v>
      </c>
      <c r="O3728" s="38">
        <f t="shared" ca="1" si="422"/>
        <v>227319000</v>
      </c>
    </row>
    <row r="3729" spans="1:15" x14ac:dyDescent="0.4">
      <c r="A3729">
        <v>3714</v>
      </c>
      <c r="B3729" s="63">
        <v>39979</v>
      </c>
      <c r="C3729" s="37">
        <v>93.959998999999996</v>
      </c>
      <c r="D3729" s="37">
        <v>94.019997000000004</v>
      </c>
      <c r="E3729" s="37">
        <v>92.400002000000001</v>
      </c>
      <c r="F3729" s="37">
        <v>92.900002000000001</v>
      </c>
      <c r="G3729" s="38">
        <v>224190500</v>
      </c>
      <c r="H3729" s="37">
        <v>70.306640999999999</v>
      </c>
      <c r="I3729" s="41">
        <f t="shared" ref="I3729:I3792" si="423">IF(F3729=0,1,H3729/F3729)</f>
        <v>0.75679913333048154</v>
      </c>
      <c r="J3729" s="41">
        <f t="shared" ref="J3729:J3792" ca="1" si="424">INDEX(OFFSET($T$15,0,0,$S$13+1,1),MATCH(B3729,OFFSET($Q$15,0,0,$S$13+1,1),-1))</f>
        <v>1</v>
      </c>
      <c r="K3729" s="37">
        <f t="shared" ref="K3729:K3792" si="425">ROUND($I3729*C3729,2)</f>
        <v>71.11</v>
      </c>
      <c r="L3729" s="37">
        <f t="shared" ref="L3729:L3792" si="426">ROUND($I3729*D3729,2)</f>
        <v>71.150000000000006</v>
      </c>
      <c r="M3729" s="37">
        <f t="shared" ref="M3729:M3792" si="427">ROUND($I3729*E3729,2)</f>
        <v>69.930000000000007</v>
      </c>
      <c r="N3729" s="37">
        <f t="shared" ref="N3729:N3792" si="428">ROUND($I3729*F3729,2)</f>
        <v>70.31</v>
      </c>
      <c r="O3729" s="38">
        <f t="shared" ref="O3729:O3792" ca="1" si="429">G3729*J3729</f>
        <v>224190500</v>
      </c>
    </row>
    <row r="3730" spans="1:15" x14ac:dyDescent="0.4">
      <c r="A3730">
        <v>3715</v>
      </c>
      <c r="B3730" s="63">
        <v>39976</v>
      </c>
      <c r="C3730" s="37">
        <v>94.400002000000001</v>
      </c>
      <c r="D3730" s="37">
        <v>95.139999000000003</v>
      </c>
      <c r="E3730" s="37">
        <v>94</v>
      </c>
      <c r="F3730" s="37">
        <v>95.080001999999993</v>
      </c>
      <c r="G3730" s="38">
        <v>184361800</v>
      </c>
      <c r="H3730" s="37">
        <v>71.956490000000002</v>
      </c>
      <c r="I3730" s="41">
        <f t="shared" si="423"/>
        <v>0.75679941613800139</v>
      </c>
      <c r="J3730" s="41">
        <f t="shared" ca="1" si="424"/>
        <v>1</v>
      </c>
      <c r="K3730" s="37">
        <f t="shared" si="425"/>
        <v>71.44</v>
      </c>
      <c r="L3730" s="37">
        <f t="shared" si="426"/>
        <v>72</v>
      </c>
      <c r="M3730" s="37">
        <f t="shared" si="427"/>
        <v>71.14</v>
      </c>
      <c r="N3730" s="37">
        <f t="shared" si="428"/>
        <v>71.959999999999994</v>
      </c>
      <c r="O3730" s="38">
        <f t="shared" ca="1" si="429"/>
        <v>184361800</v>
      </c>
    </row>
    <row r="3731" spans="1:15" x14ac:dyDescent="0.4">
      <c r="A3731">
        <v>3716</v>
      </c>
      <c r="B3731" s="63">
        <v>39975</v>
      </c>
      <c r="C3731" s="37">
        <v>94.580001999999993</v>
      </c>
      <c r="D3731" s="37">
        <v>96.110000999999997</v>
      </c>
      <c r="E3731" s="37">
        <v>94.559997999999993</v>
      </c>
      <c r="F3731" s="37">
        <v>94.82</v>
      </c>
      <c r="G3731" s="38">
        <v>275414200</v>
      </c>
      <c r="H3731" s="37">
        <v>71.759697000000003</v>
      </c>
      <c r="I3731" s="41">
        <f t="shared" si="423"/>
        <v>0.75679916684243842</v>
      </c>
      <c r="J3731" s="41">
        <f t="shared" ca="1" si="424"/>
        <v>1</v>
      </c>
      <c r="K3731" s="37">
        <f t="shared" si="425"/>
        <v>71.58</v>
      </c>
      <c r="L3731" s="37">
        <f t="shared" si="426"/>
        <v>72.739999999999995</v>
      </c>
      <c r="M3731" s="37">
        <f t="shared" si="427"/>
        <v>71.56</v>
      </c>
      <c r="N3731" s="37">
        <f t="shared" si="428"/>
        <v>71.760000000000005</v>
      </c>
      <c r="O3731" s="38">
        <f t="shared" ca="1" si="429"/>
        <v>275414200</v>
      </c>
    </row>
    <row r="3732" spans="1:15" x14ac:dyDescent="0.4">
      <c r="A3732">
        <v>3717</v>
      </c>
      <c r="B3732" s="63">
        <v>39974</v>
      </c>
      <c r="C3732" s="37">
        <v>95.480002999999996</v>
      </c>
      <c r="D3732" s="37">
        <v>95.489998</v>
      </c>
      <c r="E3732" s="37">
        <v>93.190002000000007</v>
      </c>
      <c r="F3732" s="37">
        <v>94.400002000000001</v>
      </c>
      <c r="G3732" s="38">
        <v>296100400</v>
      </c>
      <c r="H3732" s="37">
        <v>71.441856000000001</v>
      </c>
      <c r="I3732" s="41">
        <f t="shared" si="423"/>
        <v>0.75679930600001466</v>
      </c>
      <c r="J3732" s="41">
        <f t="shared" ca="1" si="424"/>
        <v>1</v>
      </c>
      <c r="K3732" s="37">
        <f t="shared" si="425"/>
        <v>72.260000000000005</v>
      </c>
      <c r="L3732" s="37">
        <f t="shared" si="426"/>
        <v>72.27</v>
      </c>
      <c r="M3732" s="37">
        <f t="shared" si="427"/>
        <v>70.53</v>
      </c>
      <c r="N3732" s="37">
        <f t="shared" si="428"/>
        <v>71.44</v>
      </c>
      <c r="O3732" s="38">
        <f t="shared" ca="1" si="429"/>
        <v>296100400</v>
      </c>
    </row>
    <row r="3733" spans="1:15" x14ac:dyDescent="0.4">
      <c r="A3733">
        <v>3718</v>
      </c>
      <c r="B3733" s="63">
        <v>39973</v>
      </c>
      <c r="C3733" s="37">
        <v>94.690002000000007</v>
      </c>
      <c r="D3733" s="37">
        <v>95.139999000000003</v>
      </c>
      <c r="E3733" s="37">
        <v>94.019997000000004</v>
      </c>
      <c r="F3733" s="37">
        <v>94.639999000000003</v>
      </c>
      <c r="G3733" s="38">
        <v>225125500</v>
      </c>
      <c r="H3733" s="37">
        <v>71.623458999999997</v>
      </c>
      <c r="I3733" s="41">
        <f t="shared" si="423"/>
        <v>0.75679902532543342</v>
      </c>
      <c r="J3733" s="41">
        <f t="shared" ca="1" si="424"/>
        <v>1</v>
      </c>
      <c r="K3733" s="37">
        <f t="shared" si="425"/>
        <v>71.66</v>
      </c>
      <c r="L3733" s="37">
        <f t="shared" si="426"/>
        <v>72</v>
      </c>
      <c r="M3733" s="37">
        <f t="shared" si="427"/>
        <v>71.150000000000006</v>
      </c>
      <c r="N3733" s="37">
        <f t="shared" si="428"/>
        <v>71.62</v>
      </c>
      <c r="O3733" s="38">
        <f t="shared" ca="1" si="429"/>
        <v>225125500</v>
      </c>
    </row>
    <row r="3734" spans="1:15" x14ac:dyDescent="0.4">
      <c r="A3734">
        <v>3719</v>
      </c>
      <c r="B3734" s="63">
        <v>39972</v>
      </c>
      <c r="C3734" s="37">
        <v>93.839995999999999</v>
      </c>
      <c r="D3734" s="37">
        <v>95.099997999999999</v>
      </c>
      <c r="E3734" s="37">
        <v>93.040001000000004</v>
      </c>
      <c r="F3734" s="37">
        <v>94.160004000000001</v>
      </c>
      <c r="G3734" s="38">
        <v>238565100</v>
      </c>
      <c r="H3734" s="37">
        <v>71.260231000000005</v>
      </c>
      <c r="I3734" s="41">
        <f t="shared" si="423"/>
        <v>0.75679936249790303</v>
      </c>
      <c r="J3734" s="41">
        <f t="shared" ca="1" si="424"/>
        <v>1</v>
      </c>
      <c r="K3734" s="37">
        <f t="shared" si="425"/>
        <v>71.02</v>
      </c>
      <c r="L3734" s="37">
        <f t="shared" si="426"/>
        <v>71.97</v>
      </c>
      <c r="M3734" s="37">
        <f t="shared" si="427"/>
        <v>70.41</v>
      </c>
      <c r="N3734" s="37">
        <f t="shared" si="428"/>
        <v>71.260000000000005</v>
      </c>
      <c r="O3734" s="38">
        <f t="shared" ca="1" si="429"/>
        <v>238565100</v>
      </c>
    </row>
    <row r="3735" spans="1:15" x14ac:dyDescent="0.4">
      <c r="A3735">
        <v>3720</v>
      </c>
      <c r="B3735" s="63">
        <v>39969</v>
      </c>
      <c r="C3735" s="37">
        <v>95.489998</v>
      </c>
      <c r="D3735" s="37">
        <v>95.669998000000007</v>
      </c>
      <c r="E3735" s="37">
        <v>93.800003000000004</v>
      </c>
      <c r="F3735" s="37">
        <v>94.550003000000004</v>
      </c>
      <c r="G3735" s="38">
        <v>284257900</v>
      </c>
      <c r="H3735" s="37">
        <v>71.555374</v>
      </c>
      <c r="I3735" s="41">
        <f t="shared" si="423"/>
        <v>0.75679927794396784</v>
      </c>
      <c r="J3735" s="41">
        <f t="shared" ca="1" si="424"/>
        <v>1</v>
      </c>
      <c r="K3735" s="37">
        <f t="shared" si="425"/>
        <v>72.27</v>
      </c>
      <c r="L3735" s="37">
        <f t="shared" si="426"/>
        <v>72.400000000000006</v>
      </c>
      <c r="M3735" s="37">
        <f t="shared" si="427"/>
        <v>70.989999999999995</v>
      </c>
      <c r="N3735" s="37">
        <f t="shared" si="428"/>
        <v>71.56</v>
      </c>
      <c r="O3735" s="38">
        <f t="shared" ca="1" si="429"/>
        <v>284257900</v>
      </c>
    </row>
    <row r="3736" spans="1:15" x14ac:dyDescent="0.4">
      <c r="A3736">
        <v>3721</v>
      </c>
      <c r="B3736" s="63">
        <v>39968</v>
      </c>
      <c r="C3736" s="37">
        <v>94</v>
      </c>
      <c r="D3736" s="37">
        <v>94.669998000000007</v>
      </c>
      <c r="E3736" s="37">
        <v>93.300003000000004</v>
      </c>
      <c r="F3736" s="37">
        <v>94.529999000000004</v>
      </c>
      <c r="G3736" s="38">
        <v>210102300</v>
      </c>
      <c r="H3736" s="37">
        <v>71.540215000000003</v>
      </c>
      <c r="I3736" s="41">
        <f t="shared" si="423"/>
        <v>0.75679906650586126</v>
      </c>
      <c r="J3736" s="41">
        <f t="shared" ca="1" si="424"/>
        <v>1</v>
      </c>
      <c r="K3736" s="37">
        <f t="shared" si="425"/>
        <v>71.14</v>
      </c>
      <c r="L3736" s="37">
        <f t="shared" si="426"/>
        <v>71.650000000000006</v>
      </c>
      <c r="M3736" s="37">
        <f t="shared" si="427"/>
        <v>70.61</v>
      </c>
      <c r="N3736" s="37">
        <f t="shared" si="428"/>
        <v>71.540000000000006</v>
      </c>
      <c r="O3736" s="38">
        <f t="shared" ca="1" si="429"/>
        <v>210102300</v>
      </c>
    </row>
    <row r="3737" spans="1:15" x14ac:dyDescent="0.4">
      <c r="A3737">
        <v>3722</v>
      </c>
      <c r="B3737" s="63">
        <v>39967</v>
      </c>
      <c r="C3737" s="37">
        <v>94.040001000000004</v>
      </c>
      <c r="D3737" s="37">
        <v>94.129997000000003</v>
      </c>
      <c r="E3737" s="37">
        <v>92.760002</v>
      </c>
      <c r="F3737" s="37">
        <v>93.650002000000001</v>
      </c>
      <c r="G3737" s="38">
        <v>235310500</v>
      </c>
      <c r="H3737" s="37">
        <v>70.874236999999994</v>
      </c>
      <c r="I3737" s="41">
        <f t="shared" si="423"/>
        <v>0.75679909755901542</v>
      </c>
      <c r="J3737" s="41">
        <f t="shared" ca="1" si="424"/>
        <v>1</v>
      </c>
      <c r="K3737" s="37">
        <f t="shared" si="425"/>
        <v>71.17</v>
      </c>
      <c r="L3737" s="37">
        <f t="shared" si="426"/>
        <v>71.239999999999995</v>
      </c>
      <c r="M3737" s="37">
        <f t="shared" si="427"/>
        <v>70.2</v>
      </c>
      <c r="N3737" s="37">
        <f t="shared" si="428"/>
        <v>70.87</v>
      </c>
      <c r="O3737" s="38">
        <f t="shared" ca="1" si="429"/>
        <v>235310500</v>
      </c>
    </row>
    <row r="3738" spans="1:15" x14ac:dyDescent="0.4">
      <c r="A3738">
        <v>3723</v>
      </c>
      <c r="B3738" s="63">
        <v>39966</v>
      </c>
      <c r="C3738" s="37">
        <v>94.400002000000001</v>
      </c>
      <c r="D3738" s="37">
        <v>95.370002999999997</v>
      </c>
      <c r="E3738" s="37">
        <v>94.230002999999996</v>
      </c>
      <c r="F3738" s="37">
        <v>94.849997999999999</v>
      </c>
      <c r="G3738" s="38">
        <v>230874500</v>
      </c>
      <c r="H3738" s="37">
        <v>71.782416999999995</v>
      </c>
      <c r="I3738" s="41">
        <f t="shared" si="423"/>
        <v>0.75679935175117241</v>
      </c>
      <c r="J3738" s="41">
        <f t="shared" ca="1" si="424"/>
        <v>1</v>
      </c>
      <c r="K3738" s="37">
        <f t="shared" si="425"/>
        <v>71.44</v>
      </c>
      <c r="L3738" s="37">
        <f t="shared" si="426"/>
        <v>72.180000000000007</v>
      </c>
      <c r="M3738" s="37">
        <f t="shared" si="427"/>
        <v>71.31</v>
      </c>
      <c r="N3738" s="37">
        <f t="shared" si="428"/>
        <v>71.78</v>
      </c>
      <c r="O3738" s="38">
        <f t="shared" ca="1" si="429"/>
        <v>230874500</v>
      </c>
    </row>
    <row r="3739" spans="1:15" x14ac:dyDescent="0.4">
      <c r="A3739">
        <v>3724</v>
      </c>
      <c r="B3739" s="63">
        <v>39965</v>
      </c>
      <c r="C3739" s="37">
        <v>93.669998000000007</v>
      </c>
      <c r="D3739" s="37">
        <v>95.169998000000007</v>
      </c>
      <c r="E3739" s="37">
        <v>93.43</v>
      </c>
      <c r="F3739" s="37">
        <v>94.769997000000004</v>
      </c>
      <c r="G3739" s="38">
        <v>276246800</v>
      </c>
      <c r="H3739" s="37">
        <v>71.721847999999994</v>
      </c>
      <c r="I3739" s="41">
        <f t="shared" si="423"/>
        <v>0.75679909539302814</v>
      </c>
      <c r="J3739" s="41">
        <f t="shared" ca="1" si="424"/>
        <v>1</v>
      </c>
      <c r="K3739" s="37">
        <f t="shared" si="425"/>
        <v>70.89</v>
      </c>
      <c r="L3739" s="37">
        <f t="shared" si="426"/>
        <v>72.02</v>
      </c>
      <c r="M3739" s="37">
        <f t="shared" si="427"/>
        <v>70.709999999999994</v>
      </c>
      <c r="N3739" s="37">
        <f t="shared" si="428"/>
        <v>71.72</v>
      </c>
      <c r="O3739" s="38">
        <f t="shared" ca="1" si="429"/>
        <v>276246800</v>
      </c>
    </row>
    <row r="3740" spans="1:15" x14ac:dyDescent="0.4">
      <c r="A3740">
        <v>3725</v>
      </c>
      <c r="B3740" s="63">
        <v>39962</v>
      </c>
      <c r="C3740" s="37">
        <v>91.419998000000007</v>
      </c>
      <c r="D3740" s="37">
        <v>93.699996999999996</v>
      </c>
      <c r="E3740" s="37">
        <v>90.68</v>
      </c>
      <c r="F3740" s="37">
        <v>92.529999000000004</v>
      </c>
      <c r="G3740" s="38">
        <v>258641500</v>
      </c>
      <c r="H3740" s="37">
        <v>70.026627000000005</v>
      </c>
      <c r="I3740" s="41">
        <f t="shared" si="423"/>
        <v>0.75679917601641822</v>
      </c>
      <c r="J3740" s="41">
        <f t="shared" ca="1" si="424"/>
        <v>1</v>
      </c>
      <c r="K3740" s="37">
        <f t="shared" si="425"/>
        <v>69.19</v>
      </c>
      <c r="L3740" s="37">
        <f t="shared" si="426"/>
        <v>70.91</v>
      </c>
      <c r="M3740" s="37">
        <f t="shared" si="427"/>
        <v>68.63</v>
      </c>
      <c r="N3740" s="37">
        <f t="shared" si="428"/>
        <v>70.03</v>
      </c>
      <c r="O3740" s="38">
        <f t="shared" ca="1" si="429"/>
        <v>258641500</v>
      </c>
    </row>
    <row r="3741" spans="1:15" x14ac:dyDescent="0.4">
      <c r="A3741">
        <v>3726</v>
      </c>
      <c r="B3741" s="63">
        <v>39961</v>
      </c>
      <c r="C3741" s="37">
        <v>90.459998999999996</v>
      </c>
      <c r="D3741" s="37">
        <v>91.339995999999999</v>
      </c>
      <c r="E3741" s="37">
        <v>89.099997999999999</v>
      </c>
      <c r="F3741" s="37">
        <v>90.919998000000007</v>
      </c>
      <c r="G3741" s="38">
        <v>289095000</v>
      </c>
      <c r="H3741" s="37">
        <v>68.808150999999995</v>
      </c>
      <c r="I3741" s="41">
        <f t="shared" si="423"/>
        <v>0.75679886178616051</v>
      </c>
      <c r="J3741" s="41">
        <f t="shared" ca="1" si="424"/>
        <v>1</v>
      </c>
      <c r="K3741" s="37">
        <f t="shared" si="425"/>
        <v>68.459999999999994</v>
      </c>
      <c r="L3741" s="37">
        <f t="shared" si="426"/>
        <v>69.13</v>
      </c>
      <c r="M3741" s="37">
        <f t="shared" si="427"/>
        <v>67.430000000000007</v>
      </c>
      <c r="N3741" s="37">
        <f t="shared" si="428"/>
        <v>68.81</v>
      </c>
      <c r="O3741" s="38">
        <f t="shared" ca="1" si="429"/>
        <v>289095000</v>
      </c>
    </row>
    <row r="3742" spans="1:15" x14ac:dyDescent="0.4">
      <c r="A3742">
        <v>3727</v>
      </c>
      <c r="B3742" s="63">
        <v>39960</v>
      </c>
      <c r="C3742" s="37">
        <v>91.440002000000007</v>
      </c>
      <c r="D3742" s="37">
        <v>91.75</v>
      </c>
      <c r="E3742" s="37">
        <v>89.529999000000004</v>
      </c>
      <c r="F3742" s="37">
        <v>89.669998000000007</v>
      </c>
      <c r="G3742" s="38">
        <v>246015800</v>
      </c>
      <c r="H3742" s="37">
        <v>67.862189999999998</v>
      </c>
      <c r="I3742" s="41">
        <f t="shared" si="423"/>
        <v>0.756799280847536</v>
      </c>
      <c r="J3742" s="41">
        <f t="shared" ca="1" si="424"/>
        <v>1</v>
      </c>
      <c r="K3742" s="37">
        <f t="shared" si="425"/>
        <v>69.2</v>
      </c>
      <c r="L3742" s="37">
        <f t="shared" si="426"/>
        <v>69.44</v>
      </c>
      <c r="M3742" s="37">
        <f t="shared" si="427"/>
        <v>67.760000000000005</v>
      </c>
      <c r="N3742" s="37">
        <f t="shared" si="428"/>
        <v>67.86</v>
      </c>
      <c r="O3742" s="38">
        <f t="shared" ca="1" si="429"/>
        <v>246015800</v>
      </c>
    </row>
    <row r="3743" spans="1:15" x14ac:dyDescent="0.4">
      <c r="A3743">
        <v>3728</v>
      </c>
      <c r="B3743" s="63">
        <v>39959</v>
      </c>
      <c r="C3743" s="37">
        <v>88.360000999999997</v>
      </c>
      <c r="D3743" s="37">
        <v>91.559997999999993</v>
      </c>
      <c r="E3743" s="37">
        <v>88.32</v>
      </c>
      <c r="F3743" s="37">
        <v>91.300003000000004</v>
      </c>
      <c r="G3743" s="38">
        <v>236318500</v>
      </c>
      <c r="H3743" s="37">
        <v>69.095757000000006</v>
      </c>
      <c r="I3743" s="41">
        <f t="shared" si="423"/>
        <v>0.7567990660416517</v>
      </c>
      <c r="J3743" s="41">
        <f t="shared" ca="1" si="424"/>
        <v>1</v>
      </c>
      <c r="K3743" s="37">
        <f t="shared" si="425"/>
        <v>66.87</v>
      </c>
      <c r="L3743" s="37">
        <f t="shared" si="426"/>
        <v>69.290000000000006</v>
      </c>
      <c r="M3743" s="37">
        <f t="shared" si="427"/>
        <v>66.84</v>
      </c>
      <c r="N3743" s="37">
        <f t="shared" si="428"/>
        <v>69.099999999999994</v>
      </c>
      <c r="O3743" s="38">
        <f t="shared" ca="1" si="429"/>
        <v>236318500</v>
      </c>
    </row>
    <row r="3744" spans="1:15" x14ac:dyDescent="0.4">
      <c r="A3744">
        <v>3729</v>
      </c>
      <c r="B3744" s="63">
        <v>39955</v>
      </c>
      <c r="C3744" s="37">
        <v>89.459998999999996</v>
      </c>
      <c r="D3744" s="37">
        <v>90</v>
      </c>
      <c r="E3744" s="37">
        <v>88.68</v>
      </c>
      <c r="F3744" s="37">
        <v>89.019997000000004</v>
      </c>
      <c r="G3744" s="38">
        <v>166811900</v>
      </c>
      <c r="H3744" s="37">
        <v>67.370255</v>
      </c>
      <c r="I3744" s="41">
        <f t="shared" si="423"/>
        <v>0.75679911559646529</v>
      </c>
      <c r="J3744" s="41">
        <f t="shared" ca="1" si="424"/>
        <v>1</v>
      </c>
      <c r="K3744" s="37">
        <f t="shared" si="425"/>
        <v>67.7</v>
      </c>
      <c r="L3744" s="37">
        <f t="shared" si="426"/>
        <v>68.11</v>
      </c>
      <c r="M3744" s="37">
        <f t="shared" si="427"/>
        <v>67.11</v>
      </c>
      <c r="N3744" s="37">
        <f t="shared" si="428"/>
        <v>67.37</v>
      </c>
      <c r="O3744" s="38">
        <f t="shared" ca="1" si="429"/>
        <v>166811900</v>
      </c>
    </row>
    <row r="3745" spans="1:15" x14ac:dyDescent="0.4">
      <c r="A3745">
        <v>3730</v>
      </c>
      <c r="B3745" s="63">
        <v>39954</v>
      </c>
      <c r="C3745" s="37">
        <v>89.459998999999996</v>
      </c>
      <c r="D3745" s="37">
        <v>89.800003000000004</v>
      </c>
      <c r="E3745" s="37">
        <v>88.260002</v>
      </c>
      <c r="F3745" s="37">
        <v>89.209998999999996</v>
      </c>
      <c r="G3745" s="38">
        <v>258988400</v>
      </c>
      <c r="H3745" s="37">
        <v>67.514060999999998</v>
      </c>
      <c r="I3745" s="41">
        <f t="shared" si="423"/>
        <v>0.75679925744646626</v>
      </c>
      <c r="J3745" s="41">
        <f t="shared" ca="1" si="424"/>
        <v>1</v>
      </c>
      <c r="K3745" s="37">
        <f t="shared" si="425"/>
        <v>67.7</v>
      </c>
      <c r="L3745" s="37">
        <f t="shared" si="426"/>
        <v>67.959999999999994</v>
      </c>
      <c r="M3745" s="37">
        <f t="shared" si="427"/>
        <v>66.8</v>
      </c>
      <c r="N3745" s="37">
        <f t="shared" si="428"/>
        <v>67.510000000000005</v>
      </c>
      <c r="O3745" s="38">
        <f t="shared" ca="1" si="429"/>
        <v>258988400</v>
      </c>
    </row>
    <row r="3746" spans="1:15" x14ac:dyDescent="0.4">
      <c r="A3746">
        <v>3731</v>
      </c>
      <c r="B3746" s="63">
        <v>39953</v>
      </c>
      <c r="C3746" s="37">
        <v>91.949996999999996</v>
      </c>
      <c r="D3746" s="37">
        <v>92.800003000000004</v>
      </c>
      <c r="E3746" s="37">
        <v>90.410004000000001</v>
      </c>
      <c r="F3746" s="37">
        <v>90.510002</v>
      </c>
      <c r="G3746" s="38">
        <v>285722200</v>
      </c>
      <c r="H3746" s="37">
        <v>68.497878999999998</v>
      </c>
      <c r="I3746" s="41">
        <f t="shared" si="423"/>
        <v>0.75679899996024746</v>
      </c>
      <c r="J3746" s="41">
        <f t="shared" ca="1" si="424"/>
        <v>1</v>
      </c>
      <c r="K3746" s="37">
        <f t="shared" si="425"/>
        <v>69.59</v>
      </c>
      <c r="L3746" s="37">
        <f t="shared" si="426"/>
        <v>70.23</v>
      </c>
      <c r="M3746" s="37">
        <f t="shared" si="427"/>
        <v>68.42</v>
      </c>
      <c r="N3746" s="37">
        <f t="shared" si="428"/>
        <v>68.5</v>
      </c>
      <c r="O3746" s="38">
        <f t="shared" ca="1" si="429"/>
        <v>285722200</v>
      </c>
    </row>
    <row r="3747" spans="1:15" x14ac:dyDescent="0.4">
      <c r="A3747">
        <v>3732</v>
      </c>
      <c r="B3747" s="63">
        <v>39952</v>
      </c>
      <c r="C3747" s="37">
        <v>91.18</v>
      </c>
      <c r="D3747" s="37">
        <v>91.970000999999996</v>
      </c>
      <c r="E3747" s="37">
        <v>90.809997999999993</v>
      </c>
      <c r="F3747" s="37">
        <v>91.120002999999997</v>
      </c>
      <c r="G3747" s="38">
        <v>206102200</v>
      </c>
      <c r="H3747" s="37">
        <v>68.959564</v>
      </c>
      <c r="I3747" s="41">
        <f t="shared" si="423"/>
        <v>0.75679940440739457</v>
      </c>
      <c r="J3747" s="41">
        <f t="shared" ca="1" si="424"/>
        <v>1</v>
      </c>
      <c r="K3747" s="37">
        <f t="shared" si="425"/>
        <v>69</v>
      </c>
      <c r="L3747" s="37">
        <f t="shared" si="426"/>
        <v>69.599999999999994</v>
      </c>
      <c r="M3747" s="37">
        <f t="shared" si="427"/>
        <v>68.72</v>
      </c>
      <c r="N3747" s="37">
        <f t="shared" si="428"/>
        <v>68.959999999999994</v>
      </c>
      <c r="O3747" s="38">
        <f t="shared" ca="1" si="429"/>
        <v>206102200</v>
      </c>
    </row>
    <row r="3748" spans="1:15" x14ac:dyDescent="0.4">
      <c r="A3748">
        <v>3733</v>
      </c>
      <c r="B3748" s="63">
        <v>39951</v>
      </c>
      <c r="C3748" s="37">
        <v>89.550003000000004</v>
      </c>
      <c r="D3748" s="37">
        <v>91.339995999999999</v>
      </c>
      <c r="E3748" s="37">
        <v>88.57</v>
      </c>
      <c r="F3748" s="37">
        <v>91.230002999999996</v>
      </c>
      <c r="G3748" s="38">
        <v>241447400</v>
      </c>
      <c r="H3748" s="37">
        <v>69.042762999999994</v>
      </c>
      <c r="I3748" s="41">
        <f t="shared" si="423"/>
        <v>0.7567988680215213</v>
      </c>
      <c r="J3748" s="41">
        <f t="shared" ca="1" si="424"/>
        <v>1</v>
      </c>
      <c r="K3748" s="37">
        <f t="shared" si="425"/>
        <v>67.77</v>
      </c>
      <c r="L3748" s="37">
        <f t="shared" si="426"/>
        <v>69.13</v>
      </c>
      <c r="M3748" s="37">
        <f t="shared" si="427"/>
        <v>67.03</v>
      </c>
      <c r="N3748" s="37">
        <f t="shared" si="428"/>
        <v>69.040000000000006</v>
      </c>
      <c r="O3748" s="38">
        <f t="shared" ca="1" si="429"/>
        <v>241447400</v>
      </c>
    </row>
    <row r="3749" spans="1:15" x14ac:dyDescent="0.4">
      <c r="A3749">
        <v>3734</v>
      </c>
      <c r="B3749" s="63">
        <v>39948</v>
      </c>
      <c r="C3749" s="37">
        <v>89.370002999999997</v>
      </c>
      <c r="D3749" s="37">
        <v>90</v>
      </c>
      <c r="E3749" s="37">
        <v>88.150002000000001</v>
      </c>
      <c r="F3749" s="37">
        <v>88.709998999999996</v>
      </c>
      <c r="G3749" s="38">
        <v>271502700</v>
      </c>
      <c r="H3749" s="37">
        <v>67.135650999999996</v>
      </c>
      <c r="I3749" s="41">
        <f t="shared" si="423"/>
        <v>0.75679914053431563</v>
      </c>
      <c r="J3749" s="41">
        <f t="shared" ca="1" si="424"/>
        <v>1</v>
      </c>
      <c r="K3749" s="37">
        <f t="shared" si="425"/>
        <v>67.64</v>
      </c>
      <c r="L3749" s="37">
        <f t="shared" si="426"/>
        <v>68.11</v>
      </c>
      <c r="M3749" s="37">
        <f t="shared" si="427"/>
        <v>66.709999999999994</v>
      </c>
      <c r="N3749" s="37">
        <f t="shared" si="428"/>
        <v>67.14</v>
      </c>
      <c r="O3749" s="38">
        <f t="shared" ca="1" si="429"/>
        <v>271502700</v>
      </c>
    </row>
    <row r="3750" spans="1:15" x14ac:dyDescent="0.4">
      <c r="A3750">
        <v>3735</v>
      </c>
      <c r="B3750" s="63">
        <v>39947</v>
      </c>
      <c r="C3750" s="37">
        <v>88.720000999999996</v>
      </c>
      <c r="D3750" s="37">
        <v>90.120002999999997</v>
      </c>
      <c r="E3750" s="37">
        <v>88.5</v>
      </c>
      <c r="F3750" s="37">
        <v>89.440002000000007</v>
      </c>
      <c r="G3750" s="38">
        <v>260098700</v>
      </c>
      <c r="H3750" s="37">
        <v>67.688132999999993</v>
      </c>
      <c r="I3750" s="41">
        <f t="shared" si="423"/>
        <v>0.75679932341683076</v>
      </c>
      <c r="J3750" s="41">
        <f t="shared" ca="1" si="424"/>
        <v>1</v>
      </c>
      <c r="K3750" s="37">
        <f t="shared" si="425"/>
        <v>67.14</v>
      </c>
      <c r="L3750" s="37">
        <f t="shared" si="426"/>
        <v>68.2</v>
      </c>
      <c r="M3750" s="37">
        <f t="shared" si="427"/>
        <v>66.98</v>
      </c>
      <c r="N3750" s="37">
        <f t="shared" si="428"/>
        <v>67.69</v>
      </c>
      <c r="O3750" s="38">
        <f t="shared" ca="1" si="429"/>
        <v>260098700</v>
      </c>
    </row>
    <row r="3751" spans="1:15" x14ac:dyDescent="0.4">
      <c r="A3751">
        <v>3736</v>
      </c>
      <c r="B3751" s="63">
        <v>39946</v>
      </c>
      <c r="C3751" s="37">
        <v>89.739998</v>
      </c>
      <c r="D3751" s="37">
        <v>90.010002</v>
      </c>
      <c r="E3751" s="37">
        <v>88.5</v>
      </c>
      <c r="F3751" s="37">
        <v>88.68</v>
      </c>
      <c r="G3751" s="38">
        <v>269619100</v>
      </c>
      <c r="H3751" s="37">
        <v>67.112976000000003</v>
      </c>
      <c r="I3751" s="41">
        <f t="shared" si="423"/>
        <v>0.7567994587280108</v>
      </c>
      <c r="J3751" s="41">
        <f t="shared" ca="1" si="424"/>
        <v>1</v>
      </c>
      <c r="K3751" s="37">
        <f t="shared" si="425"/>
        <v>67.92</v>
      </c>
      <c r="L3751" s="37">
        <f t="shared" si="426"/>
        <v>68.12</v>
      </c>
      <c r="M3751" s="37">
        <f t="shared" si="427"/>
        <v>66.98</v>
      </c>
      <c r="N3751" s="37">
        <f t="shared" si="428"/>
        <v>67.11</v>
      </c>
      <c r="O3751" s="38">
        <f t="shared" ca="1" si="429"/>
        <v>269619100</v>
      </c>
    </row>
    <row r="3752" spans="1:15" x14ac:dyDescent="0.4">
      <c r="A3752">
        <v>3737</v>
      </c>
      <c r="B3752" s="63">
        <v>39945</v>
      </c>
      <c r="C3752" s="37">
        <v>91.629997000000003</v>
      </c>
      <c r="D3752" s="37">
        <v>91.830001999999993</v>
      </c>
      <c r="E3752" s="37">
        <v>89.849997999999999</v>
      </c>
      <c r="F3752" s="37">
        <v>90.970000999999996</v>
      </c>
      <c r="G3752" s="38">
        <v>282431300</v>
      </c>
      <c r="H3752" s="37">
        <v>68.845993000000007</v>
      </c>
      <c r="I3752" s="41">
        <f t="shared" si="423"/>
        <v>0.75679885943938829</v>
      </c>
      <c r="J3752" s="41">
        <f t="shared" ca="1" si="424"/>
        <v>1</v>
      </c>
      <c r="K3752" s="37">
        <f t="shared" si="425"/>
        <v>69.349999999999994</v>
      </c>
      <c r="L3752" s="37">
        <f t="shared" si="426"/>
        <v>69.5</v>
      </c>
      <c r="M3752" s="37">
        <f t="shared" si="427"/>
        <v>68</v>
      </c>
      <c r="N3752" s="37">
        <f t="shared" si="428"/>
        <v>68.849999999999994</v>
      </c>
      <c r="O3752" s="38">
        <f t="shared" ca="1" si="429"/>
        <v>282431300</v>
      </c>
    </row>
    <row r="3753" spans="1:15" x14ac:dyDescent="0.4">
      <c r="A3753">
        <v>3738</v>
      </c>
      <c r="B3753" s="63">
        <v>39944</v>
      </c>
      <c r="C3753" s="37">
        <v>91.699996999999996</v>
      </c>
      <c r="D3753" s="37">
        <v>92.110000999999997</v>
      </c>
      <c r="E3753" s="37">
        <v>91.040001000000004</v>
      </c>
      <c r="F3753" s="37">
        <v>91.239998</v>
      </c>
      <c r="G3753" s="38">
        <v>247923600</v>
      </c>
      <c r="H3753" s="37">
        <v>69.050331</v>
      </c>
      <c r="I3753" s="41">
        <f t="shared" si="423"/>
        <v>0.75679890961856444</v>
      </c>
      <c r="J3753" s="41">
        <f t="shared" ca="1" si="424"/>
        <v>1</v>
      </c>
      <c r="K3753" s="37">
        <f t="shared" si="425"/>
        <v>69.400000000000006</v>
      </c>
      <c r="L3753" s="37">
        <f t="shared" si="426"/>
        <v>69.709999999999994</v>
      </c>
      <c r="M3753" s="37">
        <f t="shared" si="427"/>
        <v>68.900000000000006</v>
      </c>
      <c r="N3753" s="37">
        <f t="shared" si="428"/>
        <v>69.05</v>
      </c>
      <c r="O3753" s="38">
        <f t="shared" ca="1" si="429"/>
        <v>247923600</v>
      </c>
    </row>
    <row r="3754" spans="1:15" x14ac:dyDescent="0.4">
      <c r="A3754">
        <v>3739</v>
      </c>
      <c r="B3754" s="63">
        <v>39941</v>
      </c>
      <c r="C3754" s="37">
        <v>92.029999000000004</v>
      </c>
      <c r="D3754" s="37">
        <v>93.220000999999996</v>
      </c>
      <c r="E3754" s="37">
        <v>91.440002000000007</v>
      </c>
      <c r="F3754" s="37">
        <v>92.980002999999996</v>
      </c>
      <c r="G3754" s="38">
        <v>299081700</v>
      </c>
      <c r="H3754" s="37">
        <v>70.367165</v>
      </c>
      <c r="I3754" s="41">
        <f t="shared" si="423"/>
        <v>0.75679891083677431</v>
      </c>
      <c r="J3754" s="41">
        <f t="shared" ca="1" si="424"/>
        <v>1</v>
      </c>
      <c r="K3754" s="37">
        <f t="shared" si="425"/>
        <v>69.650000000000006</v>
      </c>
      <c r="L3754" s="37">
        <f t="shared" si="426"/>
        <v>70.55</v>
      </c>
      <c r="M3754" s="37">
        <f t="shared" si="427"/>
        <v>69.2</v>
      </c>
      <c r="N3754" s="37">
        <f t="shared" si="428"/>
        <v>70.37</v>
      </c>
      <c r="O3754" s="38">
        <f t="shared" ca="1" si="429"/>
        <v>299081700</v>
      </c>
    </row>
    <row r="3755" spans="1:15" x14ac:dyDescent="0.4">
      <c r="A3755">
        <v>3740</v>
      </c>
      <c r="B3755" s="63">
        <v>39940</v>
      </c>
      <c r="C3755" s="37">
        <v>93.010002</v>
      </c>
      <c r="D3755" s="37">
        <v>93.150002000000001</v>
      </c>
      <c r="E3755" s="37">
        <v>90.279999000000004</v>
      </c>
      <c r="F3755" s="37">
        <v>90.860000999999997</v>
      </c>
      <c r="G3755" s="38">
        <v>317728000</v>
      </c>
      <c r="H3755" s="37">
        <v>68.762764000000004</v>
      </c>
      <c r="I3755" s="41">
        <f t="shared" si="423"/>
        <v>0.75679906717148293</v>
      </c>
      <c r="J3755" s="41">
        <f t="shared" ca="1" si="424"/>
        <v>1</v>
      </c>
      <c r="K3755" s="37">
        <f t="shared" si="425"/>
        <v>70.39</v>
      </c>
      <c r="L3755" s="37">
        <f t="shared" si="426"/>
        <v>70.5</v>
      </c>
      <c r="M3755" s="37">
        <f t="shared" si="427"/>
        <v>68.319999999999993</v>
      </c>
      <c r="N3755" s="37">
        <f t="shared" si="428"/>
        <v>68.760000000000005</v>
      </c>
      <c r="O3755" s="38">
        <f t="shared" ca="1" si="429"/>
        <v>317728000</v>
      </c>
    </row>
    <row r="3756" spans="1:15" x14ac:dyDescent="0.4">
      <c r="A3756">
        <v>3741</v>
      </c>
      <c r="B3756" s="63">
        <v>39939</v>
      </c>
      <c r="C3756" s="37">
        <v>91.68</v>
      </c>
      <c r="D3756" s="37">
        <v>92.199996999999996</v>
      </c>
      <c r="E3756" s="37">
        <v>90.610000999999997</v>
      </c>
      <c r="F3756" s="37">
        <v>92.139999000000003</v>
      </c>
      <c r="G3756" s="38">
        <v>291941000</v>
      </c>
      <c r="H3756" s="37">
        <v>69.731476000000001</v>
      </c>
      <c r="I3756" s="41">
        <f t="shared" si="423"/>
        <v>0.75679918338180141</v>
      </c>
      <c r="J3756" s="41">
        <f t="shared" ca="1" si="424"/>
        <v>1</v>
      </c>
      <c r="K3756" s="37">
        <f t="shared" si="425"/>
        <v>69.38</v>
      </c>
      <c r="L3756" s="37">
        <f t="shared" si="426"/>
        <v>69.78</v>
      </c>
      <c r="M3756" s="37">
        <f t="shared" si="427"/>
        <v>68.569999999999993</v>
      </c>
      <c r="N3756" s="37">
        <f t="shared" si="428"/>
        <v>69.73</v>
      </c>
      <c r="O3756" s="38">
        <f t="shared" ca="1" si="429"/>
        <v>291941000</v>
      </c>
    </row>
    <row r="3757" spans="1:15" x14ac:dyDescent="0.4">
      <c r="A3757">
        <v>3742</v>
      </c>
      <c r="B3757" s="63">
        <v>39938</v>
      </c>
      <c r="C3757" s="37">
        <v>90.57</v>
      </c>
      <c r="D3757" s="37">
        <v>90.93</v>
      </c>
      <c r="E3757" s="37">
        <v>89.839995999999999</v>
      </c>
      <c r="F3757" s="37">
        <v>90.57</v>
      </c>
      <c r="G3757" s="38">
        <v>243036300</v>
      </c>
      <c r="H3757" s="37">
        <v>68.543296999999995</v>
      </c>
      <c r="I3757" s="41">
        <f t="shared" si="423"/>
        <v>0.75679912774649438</v>
      </c>
      <c r="J3757" s="41">
        <f t="shared" ca="1" si="424"/>
        <v>1</v>
      </c>
      <c r="K3757" s="37">
        <f t="shared" si="425"/>
        <v>68.540000000000006</v>
      </c>
      <c r="L3757" s="37">
        <f t="shared" si="426"/>
        <v>68.819999999999993</v>
      </c>
      <c r="M3757" s="37">
        <f t="shared" si="427"/>
        <v>67.989999999999995</v>
      </c>
      <c r="N3757" s="37">
        <f t="shared" si="428"/>
        <v>68.540000000000006</v>
      </c>
      <c r="O3757" s="38">
        <f t="shared" ca="1" si="429"/>
        <v>243036300</v>
      </c>
    </row>
    <row r="3758" spans="1:15" x14ac:dyDescent="0.4">
      <c r="A3758">
        <v>3743</v>
      </c>
      <c r="B3758" s="63">
        <v>39937</v>
      </c>
      <c r="C3758" s="37">
        <v>88.550003000000004</v>
      </c>
      <c r="D3758" s="37">
        <v>90.940002000000007</v>
      </c>
      <c r="E3758" s="37">
        <v>88.379997000000003</v>
      </c>
      <c r="F3758" s="37">
        <v>90.879997000000003</v>
      </c>
      <c r="G3758" s="38">
        <v>287120000</v>
      </c>
      <c r="H3758" s="37">
        <v>68.777901</v>
      </c>
      <c r="I3758" s="41">
        <f t="shared" si="423"/>
        <v>0.75679911169011149</v>
      </c>
      <c r="J3758" s="41">
        <f t="shared" ca="1" si="424"/>
        <v>1</v>
      </c>
      <c r="K3758" s="37">
        <f t="shared" si="425"/>
        <v>67.010000000000005</v>
      </c>
      <c r="L3758" s="37">
        <f t="shared" si="426"/>
        <v>68.819999999999993</v>
      </c>
      <c r="M3758" s="37">
        <f t="shared" si="427"/>
        <v>66.89</v>
      </c>
      <c r="N3758" s="37">
        <f t="shared" si="428"/>
        <v>68.78</v>
      </c>
      <c r="O3758" s="38">
        <f t="shared" ca="1" si="429"/>
        <v>287120000</v>
      </c>
    </row>
    <row r="3759" spans="1:15" x14ac:dyDescent="0.4">
      <c r="A3759">
        <v>3744</v>
      </c>
      <c r="B3759" s="63">
        <v>39934</v>
      </c>
      <c r="C3759" s="37">
        <v>87.440002000000007</v>
      </c>
      <c r="D3759" s="37">
        <v>88.209998999999996</v>
      </c>
      <c r="E3759" s="37">
        <v>86.720000999999996</v>
      </c>
      <c r="F3759" s="37">
        <v>87.889999000000003</v>
      </c>
      <c r="G3759" s="38">
        <v>236110300</v>
      </c>
      <c r="H3759" s="37">
        <v>66.515075999999993</v>
      </c>
      <c r="I3759" s="41">
        <f t="shared" si="423"/>
        <v>0.75679914389349345</v>
      </c>
      <c r="J3759" s="41">
        <f t="shared" ca="1" si="424"/>
        <v>1</v>
      </c>
      <c r="K3759" s="37">
        <f t="shared" si="425"/>
        <v>66.17</v>
      </c>
      <c r="L3759" s="37">
        <f t="shared" si="426"/>
        <v>66.760000000000005</v>
      </c>
      <c r="M3759" s="37">
        <f t="shared" si="427"/>
        <v>65.63</v>
      </c>
      <c r="N3759" s="37">
        <f t="shared" si="428"/>
        <v>66.52</v>
      </c>
      <c r="O3759" s="38">
        <f t="shared" ca="1" si="429"/>
        <v>236110300</v>
      </c>
    </row>
    <row r="3760" spans="1:15" x14ac:dyDescent="0.4">
      <c r="A3760">
        <v>3745</v>
      </c>
      <c r="B3760" s="63">
        <v>39933</v>
      </c>
      <c r="C3760" s="37">
        <v>88.550003000000004</v>
      </c>
      <c r="D3760" s="37">
        <v>89.019997000000004</v>
      </c>
      <c r="E3760" s="37">
        <v>86.919998000000007</v>
      </c>
      <c r="F3760" s="37">
        <v>87.419998000000007</v>
      </c>
      <c r="G3760" s="38">
        <v>301419800</v>
      </c>
      <c r="H3760" s="37">
        <v>66.159378000000004</v>
      </c>
      <c r="I3760" s="41">
        <f t="shared" si="423"/>
        <v>0.75679912506975811</v>
      </c>
      <c r="J3760" s="41">
        <f t="shared" ca="1" si="424"/>
        <v>1</v>
      </c>
      <c r="K3760" s="37">
        <f t="shared" si="425"/>
        <v>67.010000000000005</v>
      </c>
      <c r="L3760" s="37">
        <f t="shared" si="426"/>
        <v>67.37</v>
      </c>
      <c r="M3760" s="37">
        <f t="shared" si="427"/>
        <v>65.78</v>
      </c>
      <c r="N3760" s="37">
        <f t="shared" si="428"/>
        <v>66.16</v>
      </c>
      <c r="O3760" s="38">
        <f t="shared" ca="1" si="429"/>
        <v>301419800</v>
      </c>
    </row>
    <row r="3761" spans="1:15" x14ac:dyDescent="0.4">
      <c r="A3761">
        <v>3746</v>
      </c>
      <c r="B3761" s="63">
        <v>39932</v>
      </c>
      <c r="C3761" s="37">
        <v>86.519997000000004</v>
      </c>
      <c r="D3761" s="37">
        <v>88.360000999999997</v>
      </c>
      <c r="E3761" s="37">
        <v>86.300003000000004</v>
      </c>
      <c r="F3761" s="37">
        <v>87.389999000000003</v>
      </c>
      <c r="G3761" s="38">
        <v>311505700</v>
      </c>
      <c r="H3761" s="37">
        <v>66.136725999999996</v>
      </c>
      <c r="I3761" s="41">
        <f t="shared" si="423"/>
        <v>0.75679971114314804</v>
      </c>
      <c r="J3761" s="41">
        <f t="shared" ca="1" si="424"/>
        <v>1</v>
      </c>
      <c r="K3761" s="37">
        <f t="shared" si="425"/>
        <v>65.48</v>
      </c>
      <c r="L3761" s="37">
        <f t="shared" si="426"/>
        <v>66.87</v>
      </c>
      <c r="M3761" s="37">
        <f t="shared" si="427"/>
        <v>65.31</v>
      </c>
      <c r="N3761" s="37">
        <f t="shared" si="428"/>
        <v>66.14</v>
      </c>
      <c r="O3761" s="38">
        <f t="shared" ca="1" si="429"/>
        <v>311505700</v>
      </c>
    </row>
    <row r="3762" spans="1:15" x14ac:dyDescent="0.4">
      <c r="A3762">
        <v>3747</v>
      </c>
      <c r="B3762" s="63">
        <v>39931</v>
      </c>
      <c r="C3762" s="37">
        <v>84.970000999999996</v>
      </c>
      <c r="D3762" s="37">
        <v>86.589995999999999</v>
      </c>
      <c r="E3762" s="37">
        <v>84.760002</v>
      </c>
      <c r="F3762" s="37">
        <v>85.57</v>
      </c>
      <c r="G3762" s="38">
        <v>247926300</v>
      </c>
      <c r="H3762" s="37">
        <v>64.759293</v>
      </c>
      <c r="I3762" s="41">
        <f t="shared" si="423"/>
        <v>0.75679903003389049</v>
      </c>
      <c r="J3762" s="41">
        <f t="shared" ca="1" si="424"/>
        <v>1</v>
      </c>
      <c r="K3762" s="37">
        <f t="shared" si="425"/>
        <v>64.31</v>
      </c>
      <c r="L3762" s="37">
        <f t="shared" si="426"/>
        <v>65.53</v>
      </c>
      <c r="M3762" s="37">
        <f t="shared" si="427"/>
        <v>64.150000000000006</v>
      </c>
      <c r="N3762" s="37">
        <f t="shared" si="428"/>
        <v>64.760000000000005</v>
      </c>
      <c r="O3762" s="38">
        <f t="shared" ca="1" si="429"/>
        <v>247926300</v>
      </c>
    </row>
    <row r="3763" spans="1:15" x14ac:dyDescent="0.4">
      <c r="A3763">
        <v>3748</v>
      </c>
      <c r="B3763" s="63">
        <v>39930</v>
      </c>
      <c r="C3763" s="37">
        <v>85.68</v>
      </c>
      <c r="D3763" s="37">
        <v>87.010002</v>
      </c>
      <c r="E3763" s="37">
        <v>85.540001000000004</v>
      </c>
      <c r="F3763" s="37">
        <v>85.839995999999999</v>
      </c>
      <c r="G3763" s="38">
        <v>289581600</v>
      </c>
      <c r="H3763" s="37">
        <v>64.963638000000003</v>
      </c>
      <c r="I3763" s="41">
        <f t="shared" si="423"/>
        <v>0.75679917319660639</v>
      </c>
      <c r="J3763" s="41">
        <f t="shared" ca="1" si="424"/>
        <v>1</v>
      </c>
      <c r="K3763" s="37">
        <f t="shared" si="425"/>
        <v>64.84</v>
      </c>
      <c r="L3763" s="37">
        <f t="shared" si="426"/>
        <v>65.849999999999994</v>
      </c>
      <c r="M3763" s="37">
        <f t="shared" si="427"/>
        <v>64.739999999999995</v>
      </c>
      <c r="N3763" s="37">
        <f t="shared" si="428"/>
        <v>64.959999999999994</v>
      </c>
      <c r="O3763" s="38">
        <f t="shared" ca="1" si="429"/>
        <v>289581600</v>
      </c>
    </row>
    <row r="3764" spans="1:15" x14ac:dyDescent="0.4">
      <c r="A3764">
        <v>3749</v>
      </c>
      <c r="B3764" s="63">
        <v>39927</v>
      </c>
      <c r="C3764" s="37">
        <v>86.029999000000004</v>
      </c>
      <c r="D3764" s="37">
        <v>87.309997999999993</v>
      </c>
      <c r="E3764" s="37">
        <v>85.690002000000007</v>
      </c>
      <c r="F3764" s="37">
        <v>86.660004000000001</v>
      </c>
      <c r="G3764" s="38">
        <v>287703000</v>
      </c>
      <c r="H3764" s="37">
        <v>65.584228999999993</v>
      </c>
      <c r="I3764" s="41">
        <f t="shared" si="423"/>
        <v>0.75679928424651344</v>
      </c>
      <c r="J3764" s="41">
        <f t="shared" ca="1" si="424"/>
        <v>1</v>
      </c>
      <c r="K3764" s="37">
        <f t="shared" si="425"/>
        <v>65.11</v>
      </c>
      <c r="L3764" s="37">
        <f t="shared" si="426"/>
        <v>66.08</v>
      </c>
      <c r="M3764" s="37">
        <f t="shared" si="427"/>
        <v>64.849999999999994</v>
      </c>
      <c r="N3764" s="37">
        <f t="shared" si="428"/>
        <v>65.58</v>
      </c>
      <c r="O3764" s="38">
        <f t="shared" ca="1" si="429"/>
        <v>287703000</v>
      </c>
    </row>
    <row r="3765" spans="1:15" x14ac:dyDescent="0.4">
      <c r="A3765">
        <v>3750</v>
      </c>
      <c r="B3765" s="63">
        <v>39926</v>
      </c>
      <c r="C3765" s="37">
        <v>84.709998999999996</v>
      </c>
      <c r="D3765" s="37">
        <v>85.419998000000007</v>
      </c>
      <c r="E3765" s="37">
        <v>83.629997000000003</v>
      </c>
      <c r="F3765" s="37">
        <v>85.370002999999997</v>
      </c>
      <c r="G3765" s="38">
        <v>324903700</v>
      </c>
      <c r="H3765" s="37">
        <v>64.607933000000003</v>
      </c>
      <c r="I3765" s="41">
        <f t="shared" si="423"/>
        <v>0.75679900116672139</v>
      </c>
      <c r="J3765" s="41">
        <f t="shared" ca="1" si="424"/>
        <v>1</v>
      </c>
      <c r="K3765" s="37">
        <f t="shared" si="425"/>
        <v>64.11</v>
      </c>
      <c r="L3765" s="37">
        <f t="shared" si="426"/>
        <v>64.650000000000006</v>
      </c>
      <c r="M3765" s="37">
        <f t="shared" si="427"/>
        <v>63.29</v>
      </c>
      <c r="N3765" s="37">
        <f t="shared" si="428"/>
        <v>64.61</v>
      </c>
      <c r="O3765" s="38">
        <f t="shared" ca="1" si="429"/>
        <v>324903700</v>
      </c>
    </row>
    <row r="3766" spans="1:15" x14ac:dyDescent="0.4">
      <c r="A3766">
        <v>3751</v>
      </c>
      <c r="B3766" s="63">
        <v>39925</v>
      </c>
      <c r="C3766" s="37">
        <v>84.290001000000004</v>
      </c>
      <c r="D3766" s="37">
        <v>86.339995999999999</v>
      </c>
      <c r="E3766" s="37">
        <v>84.07</v>
      </c>
      <c r="F3766" s="37">
        <v>84.540001000000004</v>
      </c>
      <c r="G3766" s="38">
        <v>340395200</v>
      </c>
      <c r="H3766" s="37">
        <v>63.979816</v>
      </c>
      <c r="I3766" s="41">
        <f t="shared" si="423"/>
        <v>0.75679932863970512</v>
      </c>
      <c r="J3766" s="41">
        <f t="shared" ca="1" si="424"/>
        <v>1</v>
      </c>
      <c r="K3766" s="37">
        <f t="shared" si="425"/>
        <v>63.79</v>
      </c>
      <c r="L3766" s="37">
        <f t="shared" si="426"/>
        <v>65.34</v>
      </c>
      <c r="M3766" s="37">
        <f t="shared" si="427"/>
        <v>63.62</v>
      </c>
      <c r="N3766" s="37">
        <f t="shared" si="428"/>
        <v>63.98</v>
      </c>
      <c r="O3766" s="38">
        <f t="shared" ca="1" si="429"/>
        <v>340395200</v>
      </c>
    </row>
    <row r="3767" spans="1:15" x14ac:dyDescent="0.4">
      <c r="A3767">
        <v>3752</v>
      </c>
      <c r="B3767" s="63">
        <v>39924</v>
      </c>
      <c r="C3767" s="37">
        <v>82.82</v>
      </c>
      <c r="D3767" s="37">
        <v>85.129997000000003</v>
      </c>
      <c r="E3767" s="37">
        <v>82.75</v>
      </c>
      <c r="F3767" s="37">
        <v>85.059997999999993</v>
      </c>
      <c r="G3767" s="38">
        <v>114090900</v>
      </c>
      <c r="H3767" s="37">
        <v>64.373344000000003</v>
      </c>
      <c r="I3767" s="41">
        <f t="shared" si="423"/>
        <v>0.75679926538441733</v>
      </c>
      <c r="J3767" s="41">
        <f t="shared" ca="1" si="424"/>
        <v>1</v>
      </c>
      <c r="K3767" s="37">
        <f t="shared" si="425"/>
        <v>62.68</v>
      </c>
      <c r="L3767" s="37">
        <f t="shared" si="426"/>
        <v>64.430000000000007</v>
      </c>
      <c r="M3767" s="37">
        <f t="shared" si="427"/>
        <v>62.63</v>
      </c>
      <c r="N3767" s="37">
        <f t="shared" si="428"/>
        <v>64.37</v>
      </c>
      <c r="O3767" s="38">
        <f t="shared" ca="1" si="429"/>
        <v>114090900</v>
      </c>
    </row>
    <row r="3768" spans="1:15" x14ac:dyDescent="0.4">
      <c r="A3768">
        <v>3753</v>
      </c>
      <c r="B3768" s="63">
        <v>39923</v>
      </c>
      <c r="C3768" s="37">
        <v>85.540001000000004</v>
      </c>
      <c r="D3768" s="37">
        <v>87.050003000000004</v>
      </c>
      <c r="E3768" s="37">
        <v>83.339995999999999</v>
      </c>
      <c r="F3768" s="37">
        <v>83.43</v>
      </c>
      <c r="G3768" s="38">
        <v>293690100</v>
      </c>
      <c r="H3768" s="37">
        <v>63.139744</v>
      </c>
      <c r="I3768" s="41">
        <f t="shared" si="423"/>
        <v>0.75679904111230967</v>
      </c>
      <c r="J3768" s="41">
        <f t="shared" ca="1" si="424"/>
        <v>1</v>
      </c>
      <c r="K3768" s="37">
        <f t="shared" si="425"/>
        <v>64.739999999999995</v>
      </c>
      <c r="L3768" s="37">
        <f t="shared" si="426"/>
        <v>65.88</v>
      </c>
      <c r="M3768" s="37">
        <f t="shared" si="427"/>
        <v>63.07</v>
      </c>
      <c r="N3768" s="37">
        <f t="shared" si="428"/>
        <v>63.14</v>
      </c>
      <c r="O3768" s="38">
        <f t="shared" ca="1" si="429"/>
        <v>293690100</v>
      </c>
    </row>
    <row r="3769" spans="1:15" x14ac:dyDescent="0.4">
      <c r="A3769">
        <v>3754</v>
      </c>
      <c r="B3769" s="63">
        <v>39920</v>
      </c>
      <c r="C3769" s="37">
        <v>86.830001999999993</v>
      </c>
      <c r="D3769" s="37">
        <v>87.650002000000001</v>
      </c>
      <c r="E3769" s="37">
        <v>86.139999000000003</v>
      </c>
      <c r="F3769" s="37">
        <v>87.080001999999993</v>
      </c>
      <c r="G3769" s="38">
        <v>262649000</v>
      </c>
      <c r="H3769" s="37">
        <v>65.902068999999997</v>
      </c>
      <c r="I3769" s="41">
        <f t="shared" si="423"/>
        <v>0.75679912134131555</v>
      </c>
      <c r="J3769" s="41">
        <f t="shared" ca="1" si="424"/>
        <v>1</v>
      </c>
      <c r="K3769" s="37">
        <f t="shared" si="425"/>
        <v>65.709999999999994</v>
      </c>
      <c r="L3769" s="37">
        <f t="shared" si="426"/>
        <v>66.33</v>
      </c>
      <c r="M3769" s="37">
        <f t="shared" si="427"/>
        <v>65.19</v>
      </c>
      <c r="N3769" s="37">
        <f t="shared" si="428"/>
        <v>65.900000000000006</v>
      </c>
      <c r="O3769" s="38">
        <f t="shared" ca="1" si="429"/>
        <v>262649000</v>
      </c>
    </row>
    <row r="3770" spans="1:15" x14ac:dyDescent="0.4">
      <c r="A3770">
        <v>3755</v>
      </c>
      <c r="B3770" s="63">
        <v>39919</v>
      </c>
      <c r="C3770" s="37">
        <v>85.93</v>
      </c>
      <c r="D3770" s="37">
        <v>87.150002000000001</v>
      </c>
      <c r="E3770" s="37">
        <v>84.769997000000004</v>
      </c>
      <c r="F3770" s="37">
        <v>86.5</v>
      </c>
      <c r="G3770" s="38">
        <v>335202900</v>
      </c>
      <c r="H3770" s="37">
        <v>65.463120000000004</v>
      </c>
      <c r="I3770" s="41">
        <f t="shared" si="423"/>
        <v>0.75679907514450873</v>
      </c>
      <c r="J3770" s="41">
        <f t="shared" ca="1" si="424"/>
        <v>1</v>
      </c>
      <c r="K3770" s="37">
        <f t="shared" si="425"/>
        <v>65.03</v>
      </c>
      <c r="L3770" s="37">
        <f t="shared" si="426"/>
        <v>65.959999999999994</v>
      </c>
      <c r="M3770" s="37">
        <f t="shared" si="427"/>
        <v>64.150000000000006</v>
      </c>
      <c r="N3770" s="37">
        <f t="shared" si="428"/>
        <v>65.459999999999994</v>
      </c>
      <c r="O3770" s="38">
        <f t="shared" ca="1" si="429"/>
        <v>335202900</v>
      </c>
    </row>
    <row r="3771" spans="1:15" x14ac:dyDescent="0.4">
      <c r="A3771">
        <v>3756</v>
      </c>
      <c r="B3771" s="63">
        <v>39918</v>
      </c>
      <c r="C3771" s="37">
        <v>83.839995999999999</v>
      </c>
      <c r="D3771" s="37">
        <v>85.419998000000007</v>
      </c>
      <c r="E3771" s="37">
        <v>83.610000999999997</v>
      </c>
      <c r="F3771" s="37">
        <v>85.25</v>
      </c>
      <c r="G3771" s="38">
        <v>250726100</v>
      </c>
      <c r="H3771" s="37">
        <v>64.517128</v>
      </c>
      <c r="I3771" s="41">
        <f t="shared" si="423"/>
        <v>0.75679915542521992</v>
      </c>
      <c r="J3771" s="41">
        <f t="shared" ca="1" si="424"/>
        <v>1</v>
      </c>
      <c r="K3771" s="37">
        <f t="shared" si="425"/>
        <v>63.45</v>
      </c>
      <c r="L3771" s="37">
        <f t="shared" si="426"/>
        <v>64.650000000000006</v>
      </c>
      <c r="M3771" s="37">
        <f t="shared" si="427"/>
        <v>63.28</v>
      </c>
      <c r="N3771" s="37">
        <f t="shared" si="428"/>
        <v>64.52</v>
      </c>
      <c r="O3771" s="38">
        <f t="shared" ca="1" si="429"/>
        <v>250726100</v>
      </c>
    </row>
    <row r="3772" spans="1:15" x14ac:dyDescent="0.4">
      <c r="A3772">
        <v>3757</v>
      </c>
      <c r="B3772" s="63">
        <v>39917</v>
      </c>
      <c r="C3772" s="37">
        <v>85.029999000000004</v>
      </c>
      <c r="D3772" s="37">
        <v>85.760002</v>
      </c>
      <c r="E3772" s="37">
        <v>84.080001999999993</v>
      </c>
      <c r="F3772" s="37">
        <v>84.349997999999999</v>
      </c>
      <c r="G3772" s="38">
        <v>276598800</v>
      </c>
      <c r="H3772" s="37">
        <v>63.835994999999997</v>
      </c>
      <c r="I3772" s="41">
        <f t="shared" si="423"/>
        <v>0.75679901023826934</v>
      </c>
      <c r="J3772" s="41">
        <f t="shared" ca="1" si="424"/>
        <v>1</v>
      </c>
      <c r="K3772" s="37">
        <f t="shared" si="425"/>
        <v>64.349999999999994</v>
      </c>
      <c r="L3772" s="37">
        <f t="shared" si="426"/>
        <v>64.900000000000006</v>
      </c>
      <c r="M3772" s="37">
        <f t="shared" si="427"/>
        <v>63.63</v>
      </c>
      <c r="N3772" s="37">
        <f t="shared" si="428"/>
        <v>63.84</v>
      </c>
      <c r="O3772" s="38">
        <f t="shared" ca="1" si="429"/>
        <v>276598800</v>
      </c>
    </row>
    <row r="3773" spans="1:15" x14ac:dyDescent="0.4">
      <c r="A3773">
        <v>3758</v>
      </c>
      <c r="B3773" s="63">
        <v>39916</v>
      </c>
      <c r="C3773" s="37">
        <v>84.919998000000007</v>
      </c>
      <c r="D3773" s="37">
        <v>86.540001000000004</v>
      </c>
      <c r="E3773" s="37">
        <v>84.580001999999993</v>
      </c>
      <c r="F3773" s="37">
        <v>85.830001999999993</v>
      </c>
      <c r="G3773" s="38">
        <v>224847500</v>
      </c>
      <c r="H3773" s="37">
        <v>64.956069999999997</v>
      </c>
      <c r="I3773" s="41">
        <f t="shared" si="423"/>
        <v>0.75679912019575624</v>
      </c>
      <c r="J3773" s="41">
        <f t="shared" ca="1" si="424"/>
        <v>1</v>
      </c>
      <c r="K3773" s="37">
        <f t="shared" si="425"/>
        <v>64.27</v>
      </c>
      <c r="L3773" s="37">
        <f t="shared" si="426"/>
        <v>65.489999999999995</v>
      </c>
      <c r="M3773" s="37">
        <f t="shared" si="427"/>
        <v>64.010000000000005</v>
      </c>
      <c r="N3773" s="37">
        <f t="shared" si="428"/>
        <v>64.959999999999994</v>
      </c>
      <c r="O3773" s="38">
        <f t="shared" ca="1" si="429"/>
        <v>224847500</v>
      </c>
    </row>
    <row r="3774" spans="1:15" x14ac:dyDescent="0.4">
      <c r="A3774">
        <v>3759</v>
      </c>
      <c r="B3774" s="63">
        <v>39912</v>
      </c>
      <c r="C3774" s="37">
        <v>84.669998000000007</v>
      </c>
      <c r="D3774" s="37">
        <v>85.82</v>
      </c>
      <c r="E3774" s="37">
        <v>84.330001999999993</v>
      </c>
      <c r="F3774" s="37">
        <v>85.809997999999993</v>
      </c>
      <c r="G3774" s="38">
        <v>269653500</v>
      </c>
      <c r="H3774" s="37">
        <v>64.940940999999995</v>
      </c>
      <c r="I3774" s="41">
        <f t="shared" si="423"/>
        <v>0.75679923684417283</v>
      </c>
      <c r="J3774" s="41">
        <f t="shared" ca="1" si="424"/>
        <v>1</v>
      </c>
      <c r="K3774" s="37">
        <f t="shared" si="425"/>
        <v>64.08</v>
      </c>
      <c r="L3774" s="37">
        <f t="shared" si="426"/>
        <v>64.95</v>
      </c>
      <c r="M3774" s="37">
        <f t="shared" si="427"/>
        <v>63.82</v>
      </c>
      <c r="N3774" s="37">
        <f t="shared" si="428"/>
        <v>64.94</v>
      </c>
      <c r="O3774" s="38">
        <f t="shared" ca="1" si="429"/>
        <v>269653500</v>
      </c>
    </row>
    <row r="3775" spans="1:15" x14ac:dyDescent="0.4">
      <c r="A3775">
        <v>3760</v>
      </c>
      <c r="B3775" s="63">
        <v>39911</v>
      </c>
      <c r="C3775" s="37">
        <v>82.059997999999993</v>
      </c>
      <c r="D3775" s="37">
        <v>82.940002000000007</v>
      </c>
      <c r="E3775" s="37">
        <v>81.540001000000004</v>
      </c>
      <c r="F3775" s="37">
        <v>82.529999000000004</v>
      </c>
      <c r="G3775" s="38">
        <v>230402800</v>
      </c>
      <c r="H3775" s="37">
        <v>62.458629999999999</v>
      </c>
      <c r="I3775" s="41">
        <f t="shared" si="423"/>
        <v>0.75679911252634324</v>
      </c>
      <c r="J3775" s="41">
        <f t="shared" ca="1" si="424"/>
        <v>1</v>
      </c>
      <c r="K3775" s="37">
        <f t="shared" si="425"/>
        <v>62.1</v>
      </c>
      <c r="L3775" s="37">
        <f t="shared" si="426"/>
        <v>62.77</v>
      </c>
      <c r="M3775" s="37">
        <f t="shared" si="427"/>
        <v>61.71</v>
      </c>
      <c r="N3775" s="37">
        <f t="shared" si="428"/>
        <v>62.46</v>
      </c>
      <c r="O3775" s="38">
        <f t="shared" ca="1" si="429"/>
        <v>230402800</v>
      </c>
    </row>
    <row r="3776" spans="1:15" x14ac:dyDescent="0.4">
      <c r="A3776">
        <v>3761</v>
      </c>
      <c r="B3776" s="63">
        <v>39910</v>
      </c>
      <c r="C3776" s="37">
        <v>82.25</v>
      </c>
      <c r="D3776" s="37">
        <v>82.650002000000001</v>
      </c>
      <c r="E3776" s="37">
        <v>81.510002</v>
      </c>
      <c r="F3776" s="37">
        <v>81.650002000000001</v>
      </c>
      <c r="G3776" s="38">
        <v>258947800</v>
      </c>
      <c r="H3776" s="37">
        <v>61.792659999999998</v>
      </c>
      <c r="I3776" s="41">
        <f t="shared" si="423"/>
        <v>0.75679924661851194</v>
      </c>
      <c r="J3776" s="41">
        <f t="shared" ca="1" si="424"/>
        <v>1</v>
      </c>
      <c r="K3776" s="37">
        <f t="shared" si="425"/>
        <v>62.25</v>
      </c>
      <c r="L3776" s="37">
        <f t="shared" si="426"/>
        <v>62.55</v>
      </c>
      <c r="M3776" s="37">
        <f t="shared" si="427"/>
        <v>61.69</v>
      </c>
      <c r="N3776" s="37">
        <f t="shared" si="428"/>
        <v>61.79</v>
      </c>
      <c r="O3776" s="38">
        <f t="shared" ca="1" si="429"/>
        <v>258947800</v>
      </c>
    </row>
    <row r="3777" spans="1:15" x14ac:dyDescent="0.4">
      <c r="A3777">
        <v>3762</v>
      </c>
      <c r="B3777" s="63">
        <v>39909</v>
      </c>
      <c r="C3777" s="37">
        <v>83.339995999999999</v>
      </c>
      <c r="D3777" s="37">
        <v>84.279999000000004</v>
      </c>
      <c r="E3777" s="37">
        <v>82.290001000000004</v>
      </c>
      <c r="F3777" s="37">
        <v>83.599997999999999</v>
      </c>
      <c r="G3777" s="38">
        <v>264866600</v>
      </c>
      <c r="H3777" s="37">
        <v>63.268391000000001</v>
      </c>
      <c r="I3777" s="41">
        <f t="shared" si="423"/>
        <v>0.75679895351193671</v>
      </c>
      <c r="J3777" s="41">
        <f t="shared" ca="1" si="424"/>
        <v>1</v>
      </c>
      <c r="K3777" s="37">
        <f t="shared" si="425"/>
        <v>63.07</v>
      </c>
      <c r="L3777" s="37">
        <f t="shared" si="426"/>
        <v>63.78</v>
      </c>
      <c r="M3777" s="37">
        <f t="shared" si="427"/>
        <v>62.28</v>
      </c>
      <c r="N3777" s="37">
        <f t="shared" si="428"/>
        <v>63.27</v>
      </c>
      <c r="O3777" s="38">
        <f t="shared" ca="1" si="429"/>
        <v>264866600</v>
      </c>
    </row>
    <row r="3778" spans="1:15" x14ac:dyDescent="0.4">
      <c r="A3778">
        <v>3763</v>
      </c>
      <c r="B3778" s="63">
        <v>39906</v>
      </c>
      <c r="C3778" s="37">
        <v>83.489998</v>
      </c>
      <c r="D3778" s="37">
        <v>84.279999000000004</v>
      </c>
      <c r="E3778" s="37">
        <v>82.669998000000007</v>
      </c>
      <c r="F3778" s="37">
        <v>84.260002</v>
      </c>
      <c r="G3778" s="38">
        <v>284646300</v>
      </c>
      <c r="H3778" s="37">
        <v>63.767918000000002</v>
      </c>
      <c r="I3778" s="41">
        <f t="shared" si="423"/>
        <v>0.75679938863519136</v>
      </c>
      <c r="J3778" s="41">
        <f t="shared" ca="1" si="424"/>
        <v>1</v>
      </c>
      <c r="K3778" s="37">
        <f t="shared" si="425"/>
        <v>63.19</v>
      </c>
      <c r="L3778" s="37">
        <f t="shared" si="426"/>
        <v>63.78</v>
      </c>
      <c r="M3778" s="37">
        <f t="shared" si="427"/>
        <v>62.56</v>
      </c>
      <c r="N3778" s="37">
        <f t="shared" si="428"/>
        <v>63.77</v>
      </c>
      <c r="O3778" s="38">
        <f t="shared" ca="1" si="429"/>
        <v>284646300</v>
      </c>
    </row>
    <row r="3779" spans="1:15" x14ac:dyDescent="0.4">
      <c r="A3779">
        <v>3764</v>
      </c>
      <c r="B3779" s="63">
        <v>39905</v>
      </c>
      <c r="C3779" s="37">
        <v>83.080001999999993</v>
      </c>
      <c r="D3779" s="37">
        <v>84.610000999999997</v>
      </c>
      <c r="E3779" s="37">
        <v>81.129997000000003</v>
      </c>
      <c r="F3779" s="37">
        <v>83.43</v>
      </c>
      <c r="G3779" s="38">
        <v>476230700</v>
      </c>
      <c r="H3779" s="37">
        <v>63.139744</v>
      </c>
      <c r="I3779" s="41">
        <f t="shared" si="423"/>
        <v>0.75679904111230967</v>
      </c>
      <c r="J3779" s="41">
        <f t="shared" ca="1" si="424"/>
        <v>1</v>
      </c>
      <c r="K3779" s="37">
        <f t="shared" si="425"/>
        <v>62.87</v>
      </c>
      <c r="L3779" s="37">
        <f t="shared" si="426"/>
        <v>64.03</v>
      </c>
      <c r="M3779" s="37">
        <f t="shared" si="427"/>
        <v>61.4</v>
      </c>
      <c r="N3779" s="37">
        <f t="shared" si="428"/>
        <v>63.14</v>
      </c>
      <c r="O3779" s="38">
        <f t="shared" ca="1" si="429"/>
        <v>476230700</v>
      </c>
    </row>
    <row r="3780" spans="1:15" x14ac:dyDescent="0.4">
      <c r="A3780">
        <v>3765</v>
      </c>
      <c r="B3780" s="63">
        <v>39904</v>
      </c>
      <c r="C3780" s="37">
        <v>78.529999000000004</v>
      </c>
      <c r="D3780" s="37">
        <v>81.419998000000007</v>
      </c>
      <c r="E3780" s="37">
        <v>78.330001999999993</v>
      </c>
      <c r="F3780" s="37">
        <v>81.059997999999993</v>
      </c>
      <c r="G3780" s="38">
        <v>377018300</v>
      </c>
      <c r="H3780" s="37">
        <v>61.346127000000003</v>
      </c>
      <c r="I3780" s="41">
        <f t="shared" si="423"/>
        <v>0.75679901941275651</v>
      </c>
      <c r="J3780" s="41">
        <f t="shared" ca="1" si="424"/>
        <v>1</v>
      </c>
      <c r="K3780" s="37">
        <f t="shared" si="425"/>
        <v>59.43</v>
      </c>
      <c r="L3780" s="37">
        <f t="shared" si="426"/>
        <v>61.62</v>
      </c>
      <c r="M3780" s="37">
        <f t="shared" si="427"/>
        <v>59.28</v>
      </c>
      <c r="N3780" s="37">
        <f t="shared" si="428"/>
        <v>61.35</v>
      </c>
      <c r="O3780" s="38">
        <f t="shared" ca="1" si="429"/>
        <v>377018300</v>
      </c>
    </row>
    <row r="3781" spans="1:15" x14ac:dyDescent="0.4">
      <c r="A3781">
        <v>3766</v>
      </c>
      <c r="B3781" s="63">
        <v>39903</v>
      </c>
      <c r="C3781" s="37">
        <v>79.559997999999993</v>
      </c>
      <c r="D3781" s="37">
        <v>81.080001999999993</v>
      </c>
      <c r="E3781" s="37">
        <v>79.050003000000004</v>
      </c>
      <c r="F3781" s="37">
        <v>79.519997000000004</v>
      </c>
      <c r="G3781" s="38">
        <v>364238300</v>
      </c>
      <c r="H3781" s="37">
        <v>60.180672000000001</v>
      </c>
      <c r="I3781" s="41">
        <f t="shared" si="423"/>
        <v>0.75679922372230468</v>
      </c>
      <c r="J3781" s="41">
        <f t="shared" ca="1" si="424"/>
        <v>1</v>
      </c>
      <c r="K3781" s="37">
        <f t="shared" si="425"/>
        <v>60.21</v>
      </c>
      <c r="L3781" s="37">
        <f t="shared" si="426"/>
        <v>61.36</v>
      </c>
      <c r="M3781" s="37">
        <f t="shared" si="427"/>
        <v>59.82</v>
      </c>
      <c r="N3781" s="37">
        <f t="shared" si="428"/>
        <v>60.18</v>
      </c>
      <c r="O3781" s="38">
        <f t="shared" ca="1" si="429"/>
        <v>364238300</v>
      </c>
    </row>
    <row r="3782" spans="1:15" x14ac:dyDescent="0.4">
      <c r="A3782">
        <v>3767</v>
      </c>
      <c r="B3782" s="63">
        <v>39902</v>
      </c>
      <c r="C3782" s="37">
        <v>79.800003000000004</v>
      </c>
      <c r="D3782" s="37">
        <v>79.870002999999997</v>
      </c>
      <c r="E3782" s="37">
        <v>77.959998999999996</v>
      </c>
      <c r="F3782" s="37">
        <v>78.790001000000004</v>
      </c>
      <c r="G3782" s="38">
        <v>324108500</v>
      </c>
      <c r="H3782" s="37">
        <v>59.628193000000003</v>
      </c>
      <c r="I3782" s="41">
        <f t="shared" si="423"/>
        <v>0.75679898772942011</v>
      </c>
      <c r="J3782" s="41">
        <f t="shared" ca="1" si="424"/>
        <v>1</v>
      </c>
      <c r="K3782" s="37">
        <f t="shared" si="425"/>
        <v>60.39</v>
      </c>
      <c r="L3782" s="37">
        <f t="shared" si="426"/>
        <v>60.45</v>
      </c>
      <c r="M3782" s="37">
        <f t="shared" si="427"/>
        <v>59</v>
      </c>
      <c r="N3782" s="37">
        <f t="shared" si="428"/>
        <v>59.63</v>
      </c>
      <c r="O3782" s="38">
        <f t="shared" ca="1" si="429"/>
        <v>324108500</v>
      </c>
    </row>
    <row r="3783" spans="1:15" x14ac:dyDescent="0.4">
      <c r="A3783">
        <v>3768</v>
      </c>
      <c r="B3783" s="63">
        <v>39899</v>
      </c>
      <c r="C3783" s="37">
        <v>82.050003000000004</v>
      </c>
      <c r="D3783" s="37">
        <v>82.529999000000004</v>
      </c>
      <c r="E3783" s="37">
        <v>81.309997999999993</v>
      </c>
      <c r="F3783" s="37">
        <v>81.610000999999997</v>
      </c>
      <c r="G3783" s="38">
        <v>322332300</v>
      </c>
      <c r="H3783" s="37">
        <v>61.762374999999999</v>
      </c>
      <c r="I3783" s="41">
        <f t="shared" si="423"/>
        <v>0.75679909622841446</v>
      </c>
      <c r="J3783" s="41">
        <f t="shared" ca="1" si="424"/>
        <v>1</v>
      </c>
      <c r="K3783" s="37">
        <f t="shared" si="425"/>
        <v>62.1</v>
      </c>
      <c r="L3783" s="37">
        <f t="shared" si="426"/>
        <v>62.46</v>
      </c>
      <c r="M3783" s="37">
        <f t="shared" si="427"/>
        <v>61.54</v>
      </c>
      <c r="N3783" s="37">
        <f t="shared" si="428"/>
        <v>61.76</v>
      </c>
      <c r="O3783" s="38">
        <f t="shared" ca="1" si="429"/>
        <v>322332300</v>
      </c>
    </row>
    <row r="3784" spans="1:15" x14ac:dyDescent="0.4">
      <c r="A3784">
        <v>3769</v>
      </c>
      <c r="B3784" s="63">
        <v>39898</v>
      </c>
      <c r="C3784" s="37">
        <v>82.25</v>
      </c>
      <c r="D3784" s="37">
        <v>83.300003000000004</v>
      </c>
      <c r="E3784" s="37">
        <v>81.319999999999993</v>
      </c>
      <c r="F3784" s="37">
        <v>83.110000999999997</v>
      </c>
      <c r="G3784" s="38">
        <v>422025200</v>
      </c>
      <c r="H3784" s="37">
        <v>62.897587000000001</v>
      </c>
      <c r="I3784" s="41">
        <f t="shared" si="423"/>
        <v>0.75679925692697325</v>
      </c>
      <c r="J3784" s="41">
        <f t="shared" ca="1" si="424"/>
        <v>1</v>
      </c>
      <c r="K3784" s="37">
        <f t="shared" si="425"/>
        <v>62.25</v>
      </c>
      <c r="L3784" s="37">
        <f t="shared" si="426"/>
        <v>63.04</v>
      </c>
      <c r="M3784" s="37">
        <f t="shared" si="427"/>
        <v>61.54</v>
      </c>
      <c r="N3784" s="37">
        <f t="shared" si="428"/>
        <v>62.9</v>
      </c>
      <c r="O3784" s="38">
        <f t="shared" ca="1" si="429"/>
        <v>422025200</v>
      </c>
    </row>
    <row r="3785" spans="1:15" x14ac:dyDescent="0.4">
      <c r="A3785">
        <v>3770</v>
      </c>
      <c r="B3785" s="63">
        <v>39897</v>
      </c>
      <c r="C3785" s="37">
        <v>81.230002999999996</v>
      </c>
      <c r="D3785" s="37">
        <v>82.699996999999996</v>
      </c>
      <c r="E3785" s="37">
        <v>79.059997999999993</v>
      </c>
      <c r="F3785" s="37">
        <v>81.449996999999996</v>
      </c>
      <c r="G3785" s="38">
        <v>441775100</v>
      </c>
      <c r="H3785" s="37">
        <v>61.641289</v>
      </c>
      <c r="I3785" s="41">
        <f t="shared" si="423"/>
        <v>0.75679915617430904</v>
      </c>
      <c r="J3785" s="41">
        <f t="shared" ca="1" si="424"/>
        <v>1</v>
      </c>
      <c r="K3785" s="37">
        <f t="shared" si="425"/>
        <v>61.47</v>
      </c>
      <c r="L3785" s="37">
        <f t="shared" si="426"/>
        <v>62.59</v>
      </c>
      <c r="M3785" s="37">
        <f t="shared" si="427"/>
        <v>59.83</v>
      </c>
      <c r="N3785" s="37">
        <f t="shared" si="428"/>
        <v>61.64</v>
      </c>
      <c r="O3785" s="38">
        <f t="shared" ca="1" si="429"/>
        <v>441775100</v>
      </c>
    </row>
    <row r="3786" spans="1:15" x14ac:dyDescent="0.4">
      <c r="A3786">
        <v>3771</v>
      </c>
      <c r="B3786" s="63">
        <v>39896</v>
      </c>
      <c r="C3786" s="37">
        <v>81.239998</v>
      </c>
      <c r="D3786" s="37">
        <v>82.360000999999997</v>
      </c>
      <c r="E3786" s="37">
        <v>80.510002</v>
      </c>
      <c r="F3786" s="37">
        <v>80.599997999999999</v>
      </c>
      <c r="G3786" s="38">
        <v>330271000</v>
      </c>
      <c r="H3786" s="37">
        <v>60.998013</v>
      </c>
      <c r="I3786" s="41">
        <f t="shared" si="423"/>
        <v>0.75679918751362751</v>
      </c>
      <c r="J3786" s="41">
        <f t="shared" ca="1" si="424"/>
        <v>1</v>
      </c>
      <c r="K3786" s="37">
        <f t="shared" si="425"/>
        <v>61.48</v>
      </c>
      <c r="L3786" s="37">
        <f t="shared" si="426"/>
        <v>62.33</v>
      </c>
      <c r="M3786" s="37">
        <f t="shared" si="427"/>
        <v>60.93</v>
      </c>
      <c r="N3786" s="37">
        <f t="shared" si="428"/>
        <v>61</v>
      </c>
      <c r="O3786" s="38">
        <f t="shared" ca="1" si="429"/>
        <v>330271000</v>
      </c>
    </row>
    <row r="3787" spans="1:15" x14ac:dyDescent="0.4">
      <c r="A3787">
        <v>3772</v>
      </c>
      <c r="B3787" s="63">
        <v>39895</v>
      </c>
      <c r="C3787" s="37">
        <v>78.739998</v>
      </c>
      <c r="D3787" s="37">
        <v>82.290001000000004</v>
      </c>
      <c r="E3787" s="37">
        <v>78.309997999999993</v>
      </c>
      <c r="F3787" s="37">
        <v>82.220000999999996</v>
      </c>
      <c r="G3787" s="38">
        <v>419933300</v>
      </c>
      <c r="H3787" s="37">
        <v>62.224013999999997</v>
      </c>
      <c r="I3787" s="41">
        <f t="shared" si="423"/>
        <v>0.75679899347118718</v>
      </c>
      <c r="J3787" s="41">
        <f t="shared" ca="1" si="424"/>
        <v>1</v>
      </c>
      <c r="K3787" s="37">
        <f t="shared" si="425"/>
        <v>59.59</v>
      </c>
      <c r="L3787" s="37">
        <f t="shared" si="426"/>
        <v>62.28</v>
      </c>
      <c r="M3787" s="37">
        <f t="shared" si="427"/>
        <v>59.26</v>
      </c>
      <c r="N3787" s="37">
        <f t="shared" si="428"/>
        <v>62.22</v>
      </c>
      <c r="O3787" s="38">
        <f t="shared" ca="1" si="429"/>
        <v>419933300</v>
      </c>
    </row>
    <row r="3788" spans="1:15" x14ac:dyDescent="0.4">
      <c r="A3788">
        <v>3773</v>
      </c>
      <c r="B3788" s="63">
        <v>39892</v>
      </c>
      <c r="C3788" s="37">
        <v>78.760002</v>
      </c>
      <c r="D3788" s="37">
        <v>78.910004000000001</v>
      </c>
      <c r="E3788" s="37">
        <v>76.529999000000004</v>
      </c>
      <c r="F3788" s="37">
        <v>76.709998999999996</v>
      </c>
      <c r="G3788" s="38">
        <v>371078200</v>
      </c>
      <c r="H3788" s="37">
        <v>58.054046999999997</v>
      </c>
      <c r="I3788" s="41">
        <f t="shared" si="423"/>
        <v>0.75679895394080243</v>
      </c>
      <c r="J3788" s="41">
        <f t="shared" ca="1" si="424"/>
        <v>1</v>
      </c>
      <c r="K3788" s="37">
        <f t="shared" si="425"/>
        <v>59.61</v>
      </c>
      <c r="L3788" s="37">
        <f t="shared" si="426"/>
        <v>59.72</v>
      </c>
      <c r="M3788" s="37">
        <f t="shared" si="427"/>
        <v>57.92</v>
      </c>
      <c r="N3788" s="37">
        <f t="shared" si="428"/>
        <v>58.05</v>
      </c>
      <c r="O3788" s="38">
        <f t="shared" ca="1" si="429"/>
        <v>371078200</v>
      </c>
    </row>
    <row r="3789" spans="1:15" x14ac:dyDescent="0.4">
      <c r="A3789">
        <v>3774</v>
      </c>
      <c r="B3789" s="63">
        <v>39891</v>
      </c>
      <c r="C3789" s="37">
        <v>80.930000000000007</v>
      </c>
      <c r="D3789" s="37">
        <v>81</v>
      </c>
      <c r="E3789" s="37">
        <v>78.690002000000007</v>
      </c>
      <c r="F3789" s="37">
        <v>78.940002000000007</v>
      </c>
      <c r="G3789" s="38">
        <v>428520400</v>
      </c>
      <c r="H3789" s="37">
        <v>59.317165000000003</v>
      </c>
      <c r="I3789" s="41">
        <f t="shared" si="423"/>
        <v>0.75142087024522752</v>
      </c>
      <c r="J3789" s="41">
        <f t="shared" ca="1" si="424"/>
        <v>1</v>
      </c>
      <c r="K3789" s="37">
        <f t="shared" si="425"/>
        <v>60.81</v>
      </c>
      <c r="L3789" s="37">
        <f t="shared" si="426"/>
        <v>60.87</v>
      </c>
      <c r="M3789" s="37">
        <f t="shared" si="427"/>
        <v>59.13</v>
      </c>
      <c r="N3789" s="37">
        <f t="shared" si="428"/>
        <v>59.32</v>
      </c>
      <c r="O3789" s="38">
        <f t="shared" ca="1" si="429"/>
        <v>428520400</v>
      </c>
    </row>
    <row r="3790" spans="1:15" x14ac:dyDescent="0.4">
      <c r="A3790">
        <v>3775</v>
      </c>
      <c r="B3790" s="63">
        <v>39890</v>
      </c>
      <c r="C3790" s="37">
        <v>77.809997999999993</v>
      </c>
      <c r="D3790" s="37">
        <v>80.900002000000001</v>
      </c>
      <c r="E3790" s="37">
        <v>77.069999999999993</v>
      </c>
      <c r="F3790" s="37">
        <v>79.930000000000007</v>
      </c>
      <c r="G3790" s="38">
        <v>473273200</v>
      </c>
      <c r="H3790" s="37">
        <v>60.061100000000003</v>
      </c>
      <c r="I3790" s="41">
        <f t="shared" si="423"/>
        <v>0.75142124358813955</v>
      </c>
      <c r="J3790" s="41">
        <f t="shared" ca="1" si="424"/>
        <v>1</v>
      </c>
      <c r="K3790" s="37">
        <f t="shared" si="425"/>
        <v>58.47</v>
      </c>
      <c r="L3790" s="37">
        <f t="shared" si="426"/>
        <v>60.79</v>
      </c>
      <c r="M3790" s="37">
        <f t="shared" si="427"/>
        <v>57.91</v>
      </c>
      <c r="N3790" s="37">
        <f t="shared" si="428"/>
        <v>60.06</v>
      </c>
      <c r="O3790" s="38">
        <f t="shared" ca="1" si="429"/>
        <v>473273200</v>
      </c>
    </row>
    <row r="3791" spans="1:15" x14ac:dyDescent="0.4">
      <c r="A3791">
        <v>3776</v>
      </c>
      <c r="B3791" s="63">
        <v>39889</v>
      </c>
      <c r="C3791" s="37">
        <v>76.069999999999993</v>
      </c>
      <c r="D3791" s="37">
        <v>78.360000999999997</v>
      </c>
      <c r="E3791" s="37">
        <v>75.449996999999996</v>
      </c>
      <c r="F3791" s="37">
        <v>78.180000000000007</v>
      </c>
      <c r="G3791" s="38">
        <v>356814300</v>
      </c>
      <c r="H3791" s="37">
        <v>58.746077999999997</v>
      </c>
      <c r="I3791" s="41">
        <f t="shared" si="423"/>
        <v>0.75142079815809659</v>
      </c>
      <c r="J3791" s="41">
        <f t="shared" ca="1" si="424"/>
        <v>1</v>
      </c>
      <c r="K3791" s="37">
        <f t="shared" si="425"/>
        <v>57.16</v>
      </c>
      <c r="L3791" s="37">
        <f t="shared" si="426"/>
        <v>58.88</v>
      </c>
      <c r="M3791" s="37">
        <f t="shared" si="427"/>
        <v>56.69</v>
      </c>
      <c r="N3791" s="37">
        <f t="shared" si="428"/>
        <v>58.75</v>
      </c>
      <c r="O3791" s="38">
        <f t="shared" ca="1" si="429"/>
        <v>356814300</v>
      </c>
    </row>
    <row r="3792" spans="1:15" x14ac:dyDescent="0.4">
      <c r="A3792">
        <v>3777</v>
      </c>
      <c r="B3792" s="63">
        <v>39888</v>
      </c>
      <c r="C3792" s="37">
        <v>76.959998999999996</v>
      </c>
      <c r="D3792" s="37">
        <v>77.970000999999996</v>
      </c>
      <c r="E3792" s="37">
        <v>75.809997999999993</v>
      </c>
      <c r="F3792" s="37">
        <v>75.860000999999997</v>
      </c>
      <c r="G3792" s="38">
        <v>360644900</v>
      </c>
      <c r="H3792" s="37">
        <v>57.002780999999999</v>
      </c>
      <c r="I3792" s="41">
        <f t="shared" si="423"/>
        <v>0.75142077838886401</v>
      </c>
      <c r="J3792" s="41">
        <f t="shared" ca="1" si="424"/>
        <v>1</v>
      </c>
      <c r="K3792" s="37">
        <f t="shared" si="425"/>
        <v>57.83</v>
      </c>
      <c r="L3792" s="37">
        <f t="shared" si="426"/>
        <v>58.59</v>
      </c>
      <c r="M3792" s="37">
        <f t="shared" si="427"/>
        <v>56.97</v>
      </c>
      <c r="N3792" s="37">
        <f t="shared" si="428"/>
        <v>57</v>
      </c>
      <c r="O3792" s="38">
        <f t="shared" ca="1" si="429"/>
        <v>360644900</v>
      </c>
    </row>
    <row r="3793" spans="1:15" x14ac:dyDescent="0.4">
      <c r="A3793">
        <v>3778</v>
      </c>
      <c r="B3793" s="63">
        <v>39885</v>
      </c>
      <c r="C3793" s="37">
        <v>76.010002</v>
      </c>
      <c r="D3793" s="37">
        <v>76.980002999999996</v>
      </c>
      <c r="E3793" s="37">
        <v>74.730002999999996</v>
      </c>
      <c r="F3793" s="37">
        <v>76.089995999999999</v>
      </c>
      <c r="G3793" s="38">
        <v>337474700</v>
      </c>
      <c r="H3793" s="37">
        <v>57.175606000000002</v>
      </c>
      <c r="I3793" s="41">
        <f t="shared" ref="I3793:I3856" si="430">IF(F3793=0,1,H3793/F3793)</f>
        <v>0.75142080438537551</v>
      </c>
      <c r="J3793" s="41">
        <f t="shared" ref="J3793:J3856" ca="1" si="431">INDEX(OFFSET($T$15,0,0,$S$13+1,1),MATCH(B3793,OFFSET($Q$15,0,0,$S$13+1,1),-1))</f>
        <v>1</v>
      </c>
      <c r="K3793" s="37">
        <f t="shared" ref="K3793:K3856" si="432">ROUND($I3793*C3793,2)</f>
        <v>57.12</v>
      </c>
      <c r="L3793" s="37">
        <f t="shared" ref="L3793:L3856" si="433">ROUND($I3793*D3793,2)</f>
        <v>57.84</v>
      </c>
      <c r="M3793" s="37">
        <f t="shared" ref="M3793:M3856" si="434">ROUND($I3793*E3793,2)</f>
        <v>56.15</v>
      </c>
      <c r="N3793" s="37">
        <f t="shared" ref="N3793:N3856" si="435">ROUND($I3793*F3793,2)</f>
        <v>57.18</v>
      </c>
      <c r="O3793" s="38">
        <f t="shared" ref="O3793:O3856" ca="1" si="436">G3793*J3793</f>
        <v>337474700</v>
      </c>
    </row>
    <row r="3794" spans="1:15" x14ac:dyDescent="0.4">
      <c r="A3794">
        <v>3779</v>
      </c>
      <c r="B3794" s="63">
        <v>39884</v>
      </c>
      <c r="C3794" s="37">
        <v>72.620002999999997</v>
      </c>
      <c r="D3794" s="37">
        <v>75.75</v>
      </c>
      <c r="E3794" s="37">
        <v>71.970000999999996</v>
      </c>
      <c r="F3794" s="37">
        <v>75.5</v>
      </c>
      <c r="G3794" s="38">
        <v>409702700</v>
      </c>
      <c r="H3794" s="37">
        <v>56.732277000000003</v>
      </c>
      <c r="I3794" s="41">
        <f t="shared" si="430"/>
        <v>0.75142088741721857</v>
      </c>
      <c r="J3794" s="41">
        <f t="shared" ca="1" si="431"/>
        <v>1</v>
      </c>
      <c r="K3794" s="37">
        <f t="shared" si="432"/>
        <v>54.57</v>
      </c>
      <c r="L3794" s="37">
        <f t="shared" si="433"/>
        <v>56.92</v>
      </c>
      <c r="M3794" s="37">
        <f t="shared" si="434"/>
        <v>54.08</v>
      </c>
      <c r="N3794" s="37">
        <f t="shared" si="435"/>
        <v>56.73</v>
      </c>
      <c r="O3794" s="38">
        <f t="shared" ca="1" si="436"/>
        <v>409702700</v>
      </c>
    </row>
    <row r="3795" spans="1:15" x14ac:dyDescent="0.4">
      <c r="A3795">
        <v>3780</v>
      </c>
      <c r="B3795" s="63">
        <v>39883</v>
      </c>
      <c r="C3795" s="37">
        <v>73</v>
      </c>
      <c r="D3795" s="37">
        <v>73.75</v>
      </c>
      <c r="E3795" s="37">
        <v>71.830001999999993</v>
      </c>
      <c r="F3795" s="37">
        <v>72.639999000000003</v>
      </c>
      <c r="G3795" s="38">
        <v>356648300</v>
      </c>
      <c r="H3795" s="37">
        <v>54.583202</v>
      </c>
      <c r="I3795" s="41">
        <f t="shared" si="430"/>
        <v>0.75142074272330317</v>
      </c>
      <c r="J3795" s="41">
        <f t="shared" ca="1" si="431"/>
        <v>1</v>
      </c>
      <c r="K3795" s="37">
        <f t="shared" si="432"/>
        <v>54.85</v>
      </c>
      <c r="L3795" s="37">
        <f t="shared" si="433"/>
        <v>55.42</v>
      </c>
      <c r="M3795" s="37">
        <f t="shared" si="434"/>
        <v>53.97</v>
      </c>
      <c r="N3795" s="37">
        <f t="shared" si="435"/>
        <v>54.58</v>
      </c>
      <c r="O3795" s="38">
        <f t="shared" ca="1" si="436"/>
        <v>356648300</v>
      </c>
    </row>
    <row r="3796" spans="1:15" x14ac:dyDescent="0.4">
      <c r="A3796">
        <v>3781</v>
      </c>
      <c r="B3796" s="63">
        <v>39882</v>
      </c>
      <c r="C3796" s="37">
        <v>69.510002</v>
      </c>
      <c r="D3796" s="37">
        <v>72.370002999999997</v>
      </c>
      <c r="E3796" s="37">
        <v>69.370002999999997</v>
      </c>
      <c r="F3796" s="37">
        <v>72.169998000000007</v>
      </c>
      <c r="G3796" s="38">
        <v>406227900</v>
      </c>
      <c r="H3796" s="37">
        <v>54.230052999999998</v>
      </c>
      <c r="I3796" s="41">
        <f t="shared" si="430"/>
        <v>0.75142101292562036</v>
      </c>
      <c r="J3796" s="41">
        <f t="shared" ca="1" si="431"/>
        <v>1</v>
      </c>
      <c r="K3796" s="37">
        <f t="shared" si="432"/>
        <v>52.23</v>
      </c>
      <c r="L3796" s="37">
        <f t="shared" si="433"/>
        <v>54.38</v>
      </c>
      <c r="M3796" s="37">
        <f t="shared" si="434"/>
        <v>52.13</v>
      </c>
      <c r="N3796" s="37">
        <f t="shared" si="435"/>
        <v>54.23</v>
      </c>
      <c r="O3796" s="38">
        <f t="shared" ca="1" si="436"/>
        <v>406227900</v>
      </c>
    </row>
    <row r="3797" spans="1:15" x14ac:dyDescent="0.4">
      <c r="A3797">
        <v>3782</v>
      </c>
      <c r="B3797" s="63">
        <v>39881</v>
      </c>
      <c r="C3797" s="37">
        <v>67.949996999999996</v>
      </c>
      <c r="D3797" s="37">
        <v>70</v>
      </c>
      <c r="E3797" s="37">
        <v>67.730002999999996</v>
      </c>
      <c r="F3797" s="37">
        <v>68.110000999999997</v>
      </c>
      <c r="G3797" s="38">
        <v>379905300</v>
      </c>
      <c r="H3797" s="37">
        <v>51.179253000000003</v>
      </c>
      <c r="I3797" s="41">
        <f t="shared" si="430"/>
        <v>0.7514205292699967</v>
      </c>
      <c r="J3797" s="41">
        <f t="shared" ca="1" si="431"/>
        <v>1</v>
      </c>
      <c r="K3797" s="37">
        <f t="shared" si="432"/>
        <v>51.06</v>
      </c>
      <c r="L3797" s="37">
        <f t="shared" si="433"/>
        <v>52.6</v>
      </c>
      <c r="M3797" s="37">
        <f t="shared" si="434"/>
        <v>50.89</v>
      </c>
      <c r="N3797" s="37">
        <f t="shared" si="435"/>
        <v>51.18</v>
      </c>
      <c r="O3797" s="38">
        <f t="shared" ca="1" si="436"/>
        <v>379905300</v>
      </c>
    </row>
    <row r="3798" spans="1:15" x14ac:dyDescent="0.4">
      <c r="A3798">
        <v>3783</v>
      </c>
      <c r="B3798" s="63">
        <v>39878</v>
      </c>
      <c r="C3798" s="37">
        <v>69.400002000000001</v>
      </c>
      <c r="D3798" s="37">
        <v>70.449996999999996</v>
      </c>
      <c r="E3798" s="37">
        <v>67.099997999999999</v>
      </c>
      <c r="F3798" s="37">
        <v>68.919998000000007</v>
      </c>
      <c r="G3798" s="38">
        <v>490470000</v>
      </c>
      <c r="H3798" s="37">
        <v>51.787906999999997</v>
      </c>
      <c r="I3798" s="41">
        <f t="shared" si="430"/>
        <v>0.75142061089438794</v>
      </c>
      <c r="J3798" s="41">
        <f t="shared" ca="1" si="431"/>
        <v>1</v>
      </c>
      <c r="K3798" s="37">
        <f t="shared" si="432"/>
        <v>52.15</v>
      </c>
      <c r="L3798" s="37">
        <f t="shared" si="433"/>
        <v>52.94</v>
      </c>
      <c r="M3798" s="37">
        <f t="shared" si="434"/>
        <v>50.42</v>
      </c>
      <c r="N3798" s="37">
        <f t="shared" si="435"/>
        <v>51.79</v>
      </c>
      <c r="O3798" s="38">
        <f t="shared" ca="1" si="436"/>
        <v>490470000</v>
      </c>
    </row>
    <row r="3799" spans="1:15" x14ac:dyDescent="0.4">
      <c r="A3799">
        <v>3784</v>
      </c>
      <c r="B3799" s="63">
        <v>39877</v>
      </c>
      <c r="C3799" s="37">
        <v>70.099997999999999</v>
      </c>
      <c r="D3799" s="37">
        <v>71.730002999999996</v>
      </c>
      <c r="E3799" s="37">
        <v>68.169998000000007</v>
      </c>
      <c r="F3799" s="37">
        <v>68.800003000000004</v>
      </c>
      <c r="G3799" s="38">
        <v>485549400</v>
      </c>
      <c r="H3799" s="37">
        <v>51.697764999999997</v>
      </c>
      <c r="I3799" s="41">
        <f t="shared" si="430"/>
        <v>0.75142097014152742</v>
      </c>
      <c r="J3799" s="41">
        <f t="shared" ca="1" si="431"/>
        <v>1</v>
      </c>
      <c r="K3799" s="37">
        <f t="shared" si="432"/>
        <v>52.67</v>
      </c>
      <c r="L3799" s="37">
        <f t="shared" si="433"/>
        <v>53.9</v>
      </c>
      <c r="M3799" s="37">
        <f t="shared" si="434"/>
        <v>51.22</v>
      </c>
      <c r="N3799" s="37">
        <f t="shared" si="435"/>
        <v>51.7</v>
      </c>
      <c r="O3799" s="38">
        <f t="shared" ca="1" si="436"/>
        <v>485549400</v>
      </c>
    </row>
    <row r="3800" spans="1:15" x14ac:dyDescent="0.4">
      <c r="A3800">
        <v>3785</v>
      </c>
      <c r="B3800" s="63">
        <v>39876</v>
      </c>
      <c r="C3800" s="37">
        <v>71.230002999999996</v>
      </c>
      <c r="D3800" s="37">
        <v>72.870002999999997</v>
      </c>
      <c r="E3800" s="37">
        <v>70.069999999999993</v>
      </c>
      <c r="F3800" s="37">
        <v>71.730002999999996</v>
      </c>
      <c r="G3800" s="38">
        <v>462753100</v>
      </c>
      <c r="H3800" s="37">
        <v>53.899405999999999</v>
      </c>
      <c r="I3800" s="41">
        <f t="shared" si="430"/>
        <v>0.75142065726666707</v>
      </c>
      <c r="J3800" s="41">
        <f t="shared" ca="1" si="431"/>
        <v>1</v>
      </c>
      <c r="K3800" s="37">
        <f t="shared" si="432"/>
        <v>53.52</v>
      </c>
      <c r="L3800" s="37">
        <f t="shared" si="433"/>
        <v>54.76</v>
      </c>
      <c r="M3800" s="37">
        <f t="shared" si="434"/>
        <v>52.65</v>
      </c>
      <c r="N3800" s="37">
        <f t="shared" si="435"/>
        <v>53.9</v>
      </c>
      <c r="O3800" s="38">
        <f t="shared" ca="1" si="436"/>
        <v>462753100</v>
      </c>
    </row>
    <row r="3801" spans="1:15" x14ac:dyDescent="0.4">
      <c r="A3801">
        <v>3786</v>
      </c>
      <c r="B3801" s="63">
        <v>39875</v>
      </c>
      <c r="C3801" s="37">
        <v>71.610000999999997</v>
      </c>
      <c r="D3801" s="37">
        <v>71.699996999999996</v>
      </c>
      <c r="E3801" s="37">
        <v>69.639999000000003</v>
      </c>
      <c r="F3801" s="37">
        <v>70.069999999999993</v>
      </c>
      <c r="G3801" s="38">
        <v>443761000</v>
      </c>
      <c r="H3801" s="37">
        <v>52.652065</v>
      </c>
      <c r="I3801" s="41">
        <f t="shared" si="430"/>
        <v>0.75142093620665062</v>
      </c>
      <c r="J3801" s="41">
        <f t="shared" ca="1" si="431"/>
        <v>1</v>
      </c>
      <c r="K3801" s="37">
        <f t="shared" si="432"/>
        <v>53.81</v>
      </c>
      <c r="L3801" s="37">
        <f t="shared" si="433"/>
        <v>53.88</v>
      </c>
      <c r="M3801" s="37">
        <f t="shared" si="434"/>
        <v>52.33</v>
      </c>
      <c r="N3801" s="37">
        <f t="shared" si="435"/>
        <v>52.65</v>
      </c>
      <c r="O3801" s="38">
        <f t="shared" ca="1" si="436"/>
        <v>443761000</v>
      </c>
    </row>
    <row r="3802" spans="1:15" x14ac:dyDescent="0.4">
      <c r="A3802">
        <v>3787</v>
      </c>
      <c r="B3802" s="63">
        <v>39874</v>
      </c>
      <c r="C3802" s="37">
        <v>72.519997000000004</v>
      </c>
      <c r="D3802" s="37">
        <v>73.919998000000007</v>
      </c>
      <c r="E3802" s="37">
        <v>70.370002999999997</v>
      </c>
      <c r="F3802" s="37">
        <v>70.599997999999999</v>
      </c>
      <c r="G3802" s="38">
        <v>426452600</v>
      </c>
      <c r="H3802" s="37">
        <v>53.050308000000001</v>
      </c>
      <c r="I3802" s="41">
        <f t="shared" si="430"/>
        <v>0.75142081448784181</v>
      </c>
      <c r="J3802" s="41">
        <f t="shared" ca="1" si="431"/>
        <v>1</v>
      </c>
      <c r="K3802" s="37">
        <f t="shared" si="432"/>
        <v>54.49</v>
      </c>
      <c r="L3802" s="37">
        <f t="shared" si="433"/>
        <v>55.55</v>
      </c>
      <c r="M3802" s="37">
        <f t="shared" si="434"/>
        <v>52.88</v>
      </c>
      <c r="N3802" s="37">
        <f t="shared" si="435"/>
        <v>53.05</v>
      </c>
      <c r="O3802" s="38">
        <f t="shared" ca="1" si="436"/>
        <v>426452600</v>
      </c>
    </row>
    <row r="3803" spans="1:15" x14ac:dyDescent="0.4">
      <c r="A3803">
        <v>3788</v>
      </c>
      <c r="B3803" s="63">
        <v>39871</v>
      </c>
      <c r="C3803" s="37">
        <v>74.010002</v>
      </c>
      <c r="D3803" s="37">
        <v>75.690002000000007</v>
      </c>
      <c r="E3803" s="37">
        <v>73.809997999999993</v>
      </c>
      <c r="F3803" s="37">
        <v>73.930000000000007</v>
      </c>
      <c r="G3803" s="38">
        <v>470510900</v>
      </c>
      <c r="H3803" s="37">
        <v>55.552562999999999</v>
      </c>
      <c r="I3803" s="41">
        <f t="shared" si="430"/>
        <v>0.75142111456783434</v>
      </c>
      <c r="J3803" s="41">
        <f t="shared" ca="1" si="431"/>
        <v>1</v>
      </c>
      <c r="K3803" s="37">
        <f t="shared" si="432"/>
        <v>55.61</v>
      </c>
      <c r="L3803" s="37">
        <f t="shared" si="433"/>
        <v>56.88</v>
      </c>
      <c r="M3803" s="37">
        <f t="shared" si="434"/>
        <v>55.46</v>
      </c>
      <c r="N3803" s="37">
        <f t="shared" si="435"/>
        <v>55.55</v>
      </c>
      <c r="O3803" s="38">
        <f t="shared" ca="1" si="436"/>
        <v>470510900</v>
      </c>
    </row>
    <row r="3804" spans="1:15" x14ac:dyDescent="0.4">
      <c r="A3804">
        <v>3789</v>
      </c>
      <c r="B3804" s="63">
        <v>39870</v>
      </c>
      <c r="C3804" s="37">
        <v>77.819999999999993</v>
      </c>
      <c r="D3804" s="37">
        <v>79.669998000000007</v>
      </c>
      <c r="E3804" s="37">
        <v>75.529999000000004</v>
      </c>
      <c r="F3804" s="37">
        <v>75.620002999999997</v>
      </c>
      <c r="G3804" s="38">
        <v>363353900</v>
      </c>
      <c r="H3804" s="37">
        <v>56.822463999999997</v>
      </c>
      <c r="I3804" s="41">
        <f t="shared" si="430"/>
        <v>0.75142107571722783</v>
      </c>
      <c r="J3804" s="41">
        <f t="shared" ca="1" si="431"/>
        <v>1</v>
      </c>
      <c r="K3804" s="37">
        <f t="shared" si="432"/>
        <v>58.48</v>
      </c>
      <c r="L3804" s="37">
        <f t="shared" si="433"/>
        <v>59.87</v>
      </c>
      <c r="M3804" s="37">
        <f t="shared" si="434"/>
        <v>56.75</v>
      </c>
      <c r="N3804" s="37">
        <f t="shared" si="435"/>
        <v>56.82</v>
      </c>
      <c r="O3804" s="38">
        <f t="shared" ca="1" si="436"/>
        <v>363353900</v>
      </c>
    </row>
    <row r="3805" spans="1:15" x14ac:dyDescent="0.4">
      <c r="A3805">
        <v>3790</v>
      </c>
      <c r="B3805" s="63">
        <v>39869</v>
      </c>
      <c r="C3805" s="37">
        <v>77.139999000000003</v>
      </c>
      <c r="D3805" s="37">
        <v>78.419998000000007</v>
      </c>
      <c r="E3805" s="37">
        <v>75.629997000000003</v>
      </c>
      <c r="F3805" s="37">
        <v>76.870002999999997</v>
      </c>
      <c r="G3805" s="38">
        <v>461985800</v>
      </c>
      <c r="H3805" s="37">
        <v>57.761741999999998</v>
      </c>
      <c r="I3805" s="41">
        <f t="shared" si="430"/>
        <v>0.75142109725168083</v>
      </c>
      <c r="J3805" s="41">
        <f t="shared" ca="1" si="431"/>
        <v>1</v>
      </c>
      <c r="K3805" s="37">
        <f t="shared" si="432"/>
        <v>57.96</v>
      </c>
      <c r="L3805" s="37">
        <f t="shared" si="433"/>
        <v>58.93</v>
      </c>
      <c r="M3805" s="37">
        <f t="shared" si="434"/>
        <v>56.83</v>
      </c>
      <c r="N3805" s="37">
        <f t="shared" si="435"/>
        <v>57.76</v>
      </c>
      <c r="O3805" s="38">
        <f t="shared" ca="1" si="436"/>
        <v>461985800</v>
      </c>
    </row>
    <row r="3806" spans="1:15" x14ac:dyDescent="0.4">
      <c r="A3806">
        <v>3791</v>
      </c>
      <c r="B3806" s="63">
        <v>39868</v>
      </c>
      <c r="C3806" s="37">
        <v>75.290001000000004</v>
      </c>
      <c r="D3806" s="37">
        <v>77.949996999999996</v>
      </c>
      <c r="E3806" s="37">
        <v>74.699996999999996</v>
      </c>
      <c r="F3806" s="37">
        <v>77.480002999999996</v>
      </c>
      <c r="G3806" s="38">
        <v>426260900</v>
      </c>
      <c r="H3806" s="37">
        <v>58.220100000000002</v>
      </c>
      <c r="I3806" s="41">
        <f t="shared" si="430"/>
        <v>0.75142098277925984</v>
      </c>
      <c r="J3806" s="41">
        <f t="shared" ca="1" si="431"/>
        <v>1</v>
      </c>
      <c r="K3806" s="37">
        <f t="shared" si="432"/>
        <v>56.57</v>
      </c>
      <c r="L3806" s="37">
        <f t="shared" si="433"/>
        <v>58.57</v>
      </c>
      <c r="M3806" s="37">
        <f t="shared" si="434"/>
        <v>56.13</v>
      </c>
      <c r="N3806" s="37">
        <f t="shared" si="435"/>
        <v>58.22</v>
      </c>
      <c r="O3806" s="38">
        <f t="shared" ca="1" si="436"/>
        <v>426260900</v>
      </c>
    </row>
    <row r="3807" spans="1:15" x14ac:dyDescent="0.4">
      <c r="A3807">
        <v>3792</v>
      </c>
      <c r="B3807" s="63">
        <v>39867</v>
      </c>
      <c r="C3807" s="37">
        <v>78.269997000000004</v>
      </c>
      <c r="D3807" s="37">
        <v>78.269997000000004</v>
      </c>
      <c r="E3807" s="37">
        <v>74.589995999999999</v>
      </c>
      <c r="F3807" s="37">
        <v>74.650002000000001</v>
      </c>
      <c r="G3807" s="38">
        <v>379641400</v>
      </c>
      <c r="H3807" s="37">
        <v>56.093594000000003</v>
      </c>
      <c r="I3807" s="41">
        <f t="shared" si="430"/>
        <v>0.75142119889025594</v>
      </c>
      <c r="J3807" s="41">
        <f t="shared" ca="1" si="431"/>
        <v>1</v>
      </c>
      <c r="K3807" s="37">
        <f t="shared" si="432"/>
        <v>58.81</v>
      </c>
      <c r="L3807" s="37">
        <f t="shared" si="433"/>
        <v>58.81</v>
      </c>
      <c r="M3807" s="37">
        <f t="shared" si="434"/>
        <v>56.05</v>
      </c>
      <c r="N3807" s="37">
        <f t="shared" si="435"/>
        <v>56.09</v>
      </c>
      <c r="O3807" s="38">
        <f t="shared" ca="1" si="436"/>
        <v>379641400</v>
      </c>
    </row>
    <row r="3808" spans="1:15" x14ac:dyDescent="0.4">
      <c r="A3808">
        <v>3793</v>
      </c>
      <c r="B3808" s="63">
        <v>39864</v>
      </c>
      <c r="C3808" s="37">
        <v>76.730002999999996</v>
      </c>
      <c r="D3808" s="37">
        <v>78.339995999999999</v>
      </c>
      <c r="E3808" s="37">
        <v>75.769997000000004</v>
      </c>
      <c r="F3808" s="37">
        <v>77.419998000000007</v>
      </c>
      <c r="G3808" s="38">
        <v>477176600</v>
      </c>
      <c r="H3808" s="37">
        <v>58.174979999999998</v>
      </c>
      <c r="I3808" s="41">
        <f t="shared" si="430"/>
        <v>0.75142058257351019</v>
      </c>
      <c r="J3808" s="41">
        <f t="shared" ca="1" si="431"/>
        <v>1</v>
      </c>
      <c r="K3808" s="37">
        <f t="shared" si="432"/>
        <v>57.66</v>
      </c>
      <c r="L3808" s="37">
        <f t="shared" si="433"/>
        <v>58.87</v>
      </c>
      <c r="M3808" s="37">
        <f t="shared" si="434"/>
        <v>56.94</v>
      </c>
      <c r="N3808" s="37">
        <f t="shared" si="435"/>
        <v>58.17</v>
      </c>
      <c r="O3808" s="38">
        <f t="shared" ca="1" si="436"/>
        <v>477176600</v>
      </c>
    </row>
    <row r="3809" spans="1:15" x14ac:dyDescent="0.4">
      <c r="A3809">
        <v>3794</v>
      </c>
      <c r="B3809" s="63">
        <v>39863</v>
      </c>
      <c r="C3809" s="37">
        <v>79.839995999999999</v>
      </c>
      <c r="D3809" s="37">
        <v>80.150002000000001</v>
      </c>
      <c r="E3809" s="37">
        <v>78.019997000000004</v>
      </c>
      <c r="F3809" s="37">
        <v>78.180000000000007</v>
      </c>
      <c r="G3809" s="38">
        <v>316867500</v>
      </c>
      <c r="H3809" s="37">
        <v>58.746077999999997</v>
      </c>
      <c r="I3809" s="41">
        <f t="shared" si="430"/>
        <v>0.75142079815809659</v>
      </c>
      <c r="J3809" s="41">
        <f t="shared" ca="1" si="431"/>
        <v>1</v>
      </c>
      <c r="K3809" s="37">
        <f t="shared" si="432"/>
        <v>59.99</v>
      </c>
      <c r="L3809" s="37">
        <f t="shared" si="433"/>
        <v>60.23</v>
      </c>
      <c r="M3809" s="37">
        <f t="shared" si="434"/>
        <v>58.63</v>
      </c>
      <c r="N3809" s="37">
        <f t="shared" si="435"/>
        <v>58.75</v>
      </c>
      <c r="O3809" s="38">
        <f t="shared" ca="1" si="436"/>
        <v>316867500</v>
      </c>
    </row>
    <row r="3810" spans="1:15" x14ac:dyDescent="0.4">
      <c r="A3810">
        <v>3795</v>
      </c>
      <c r="B3810" s="63">
        <v>39862</v>
      </c>
      <c r="C3810" s="37">
        <v>79.790001000000004</v>
      </c>
      <c r="D3810" s="37">
        <v>79.940002000000007</v>
      </c>
      <c r="E3810" s="37">
        <v>78.279999000000004</v>
      </c>
      <c r="F3810" s="37">
        <v>79.029999000000004</v>
      </c>
      <c r="G3810" s="38">
        <v>362964800</v>
      </c>
      <c r="H3810" s="37">
        <v>59.384788999999998</v>
      </c>
      <c r="I3810" s="41">
        <f t="shared" si="430"/>
        <v>0.75142084969531631</v>
      </c>
      <c r="J3810" s="41">
        <f t="shared" ca="1" si="431"/>
        <v>1</v>
      </c>
      <c r="K3810" s="37">
        <f t="shared" si="432"/>
        <v>59.96</v>
      </c>
      <c r="L3810" s="37">
        <f t="shared" si="433"/>
        <v>60.07</v>
      </c>
      <c r="M3810" s="37">
        <f t="shared" si="434"/>
        <v>58.82</v>
      </c>
      <c r="N3810" s="37">
        <f t="shared" si="435"/>
        <v>59.38</v>
      </c>
      <c r="O3810" s="38">
        <f t="shared" ca="1" si="436"/>
        <v>362964800</v>
      </c>
    </row>
    <row r="3811" spans="1:15" x14ac:dyDescent="0.4">
      <c r="A3811">
        <v>3796</v>
      </c>
      <c r="B3811" s="63">
        <v>39861</v>
      </c>
      <c r="C3811" s="37">
        <v>80.160004000000001</v>
      </c>
      <c r="D3811" s="37">
        <v>82.959998999999996</v>
      </c>
      <c r="E3811" s="37">
        <v>79.169998000000007</v>
      </c>
      <c r="F3811" s="37">
        <v>79.220000999999996</v>
      </c>
      <c r="G3811" s="38">
        <v>478910100</v>
      </c>
      <c r="H3811" s="37">
        <v>59.527546000000001</v>
      </c>
      <c r="I3811" s="41">
        <f t="shared" si="430"/>
        <v>0.75142066711157962</v>
      </c>
      <c r="J3811" s="41">
        <f t="shared" ca="1" si="431"/>
        <v>1</v>
      </c>
      <c r="K3811" s="37">
        <f t="shared" si="432"/>
        <v>60.23</v>
      </c>
      <c r="L3811" s="37">
        <f t="shared" si="433"/>
        <v>62.34</v>
      </c>
      <c r="M3811" s="37">
        <f t="shared" si="434"/>
        <v>59.49</v>
      </c>
      <c r="N3811" s="37">
        <f t="shared" si="435"/>
        <v>59.53</v>
      </c>
      <c r="O3811" s="38">
        <f t="shared" ca="1" si="436"/>
        <v>478910100</v>
      </c>
    </row>
    <row r="3812" spans="1:15" x14ac:dyDescent="0.4">
      <c r="A3812">
        <v>3797</v>
      </c>
      <c r="B3812" s="63">
        <v>39857</v>
      </c>
      <c r="C3812" s="37">
        <v>83.550003000000004</v>
      </c>
      <c r="D3812" s="37">
        <v>84.239998</v>
      </c>
      <c r="E3812" s="37">
        <v>82.739998</v>
      </c>
      <c r="F3812" s="37">
        <v>82.760002</v>
      </c>
      <c r="G3812" s="38">
        <v>293998400</v>
      </c>
      <c r="H3812" s="37">
        <v>62.187587999999998</v>
      </c>
      <c r="I3812" s="41">
        <f t="shared" si="430"/>
        <v>0.75142081316044429</v>
      </c>
      <c r="J3812" s="41">
        <f t="shared" ca="1" si="431"/>
        <v>1</v>
      </c>
      <c r="K3812" s="37">
        <f t="shared" si="432"/>
        <v>62.78</v>
      </c>
      <c r="L3812" s="37">
        <f t="shared" si="433"/>
        <v>63.3</v>
      </c>
      <c r="M3812" s="37">
        <f t="shared" si="434"/>
        <v>62.17</v>
      </c>
      <c r="N3812" s="37">
        <f t="shared" si="435"/>
        <v>62.19</v>
      </c>
      <c r="O3812" s="38">
        <f t="shared" ca="1" si="436"/>
        <v>293998400</v>
      </c>
    </row>
    <row r="3813" spans="1:15" x14ac:dyDescent="0.4">
      <c r="A3813">
        <v>3798</v>
      </c>
      <c r="B3813" s="63">
        <v>39856</v>
      </c>
      <c r="C3813" s="37">
        <v>82.169998000000007</v>
      </c>
      <c r="D3813" s="37">
        <v>83.82</v>
      </c>
      <c r="E3813" s="37">
        <v>81.050003000000004</v>
      </c>
      <c r="F3813" s="37">
        <v>83.660004000000001</v>
      </c>
      <c r="G3813" s="38">
        <v>469302200</v>
      </c>
      <c r="H3813" s="37">
        <v>62.863892</v>
      </c>
      <c r="I3813" s="41">
        <f t="shared" si="430"/>
        <v>0.75142109723064321</v>
      </c>
      <c r="J3813" s="41">
        <f t="shared" ca="1" si="431"/>
        <v>1</v>
      </c>
      <c r="K3813" s="37">
        <f t="shared" si="432"/>
        <v>61.74</v>
      </c>
      <c r="L3813" s="37">
        <f t="shared" si="433"/>
        <v>62.98</v>
      </c>
      <c r="M3813" s="37">
        <f t="shared" si="434"/>
        <v>60.9</v>
      </c>
      <c r="N3813" s="37">
        <f t="shared" si="435"/>
        <v>62.86</v>
      </c>
      <c r="O3813" s="38">
        <f t="shared" ca="1" si="436"/>
        <v>469302200</v>
      </c>
    </row>
    <row r="3814" spans="1:15" x14ac:dyDescent="0.4">
      <c r="A3814">
        <v>3799</v>
      </c>
      <c r="B3814" s="63">
        <v>39855</v>
      </c>
      <c r="C3814" s="37">
        <v>83.449996999999996</v>
      </c>
      <c r="D3814" s="37">
        <v>84.050003000000004</v>
      </c>
      <c r="E3814" s="37">
        <v>82.400002000000001</v>
      </c>
      <c r="F3814" s="37">
        <v>83.599997999999999</v>
      </c>
      <c r="G3814" s="38">
        <v>324442500</v>
      </c>
      <c r="H3814" s="37">
        <v>62.818745</v>
      </c>
      <c r="I3814" s="41">
        <f t="shared" si="430"/>
        <v>0.75142041271340698</v>
      </c>
      <c r="J3814" s="41">
        <f t="shared" ca="1" si="431"/>
        <v>1</v>
      </c>
      <c r="K3814" s="37">
        <f t="shared" si="432"/>
        <v>62.71</v>
      </c>
      <c r="L3814" s="37">
        <f t="shared" si="433"/>
        <v>63.16</v>
      </c>
      <c r="M3814" s="37">
        <f t="shared" si="434"/>
        <v>61.92</v>
      </c>
      <c r="N3814" s="37">
        <f t="shared" si="435"/>
        <v>62.82</v>
      </c>
      <c r="O3814" s="38">
        <f t="shared" ca="1" si="436"/>
        <v>324442500</v>
      </c>
    </row>
    <row r="3815" spans="1:15" x14ac:dyDescent="0.4">
      <c r="A3815">
        <v>3800</v>
      </c>
      <c r="B3815" s="63">
        <v>39854</v>
      </c>
      <c r="C3815" s="37">
        <v>86.269997000000004</v>
      </c>
      <c r="D3815" s="37">
        <v>87.029999000000004</v>
      </c>
      <c r="E3815" s="37">
        <v>82.449996999999996</v>
      </c>
      <c r="F3815" s="37">
        <v>83.110000999999997</v>
      </c>
      <c r="G3815" s="38">
        <v>536212800</v>
      </c>
      <c r="H3815" s="37">
        <v>62.450583999999999</v>
      </c>
      <c r="I3815" s="41">
        <f t="shared" si="430"/>
        <v>0.75142080674502698</v>
      </c>
      <c r="J3815" s="41">
        <f t="shared" ca="1" si="431"/>
        <v>1</v>
      </c>
      <c r="K3815" s="37">
        <f t="shared" si="432"/>
        <v>64.83</v>
      </c>
      <c r="L3815" s="37">
        <f t="shared" si="433"/>
        <v>65.400000000000006</v>
      </c>
      <c r="M3815" s="37">
        <f t="shared" si="434"/>
        <v>61.95</v>
      </c>
      <c r="N3815" s="37">
        <f t="shared" si="435"/>
        <v>62.45</v>
      </c>
      <c r="O3815" s="38">
        <f t="shared" ca="1" si="436"/>
        <v>536212800</v>
      </c>
    </row>
    <row r="3816" spans="1:15" x14ac:dyDescent="0.4">
      <c r="A3816">
        <v>3801</v>
      </c>
      <c r="B3816" s="63">
        <v>39853</v>
      </c>
      <c r="C3816" s="37">
        <v>86.959998999999996</v>
      </c>
      <c r="D3816" s="37">
        <v>87.739998</v>
      </c>
      <c r="E3816" s="37">
        <v>86.32</v>
      </c>
      <c r="F3816" s="37">
        <v>87.099997999999999</v>
      </c>
      <c r="G3816" s="38">
        <v>240075200</v>
      </c>
      <c r="H3816" s="37">
        <v>65.448752999999996</v>
      </c>
      <c r="I3816" s="41">
        <f t="shared" si="430"/>
        <v>0.75142083240920388</v>
      </c>
      <c r="J3816" s="41">
        <f t="shared" ca="1" si="431"/>
        <v>1</v>
      </c>
      <c r="K3816" s="37">
        <f t="shared" si="432"/>
        <v>65.34</v>
      </c>
      <c r="L3816" s="37">
        <f t="shared" si="433"/>
        <v>65.930000000000007</v>
      </c>
      <c r="M3816" s="37">
        <f t="shared" si="434"/>
        <v>64.86</v>
      </c>
      <c r="N3816" s="37">
        <f t="shared" si="435"/>
        <v>65.45</v>
      </c>
      <c r="O3816" s="38">
        <f t="shared" ca="1" si="436"/>
        <v>240075200</v>
      </c>
    </row>
    <row r="3817" spans="1:15" x14ac:dyDescent="0.4">
      <c r="A3817">
        <v>3802</v>
      </c>
      <c r="B3817" s="63">
        <v>39850</v>
      </c>
      <c r="C3817" s="37">
        <v>84.860000999999997</v>
      </c>
      <c r="D3817" s="37">
        <v>87.339995999999999</v>
      </c>
      <c r="E3817" s="37">
        <v>84.68</v>
      </c>
      <c r="F3817" s="37">
        <v>86.980002999999996</v>
      </c>
      <c r="G3817" s="38">
        <v>366101700</v>
      </c>
      <c r="H3817" s="37">
        <v>65.358574000000004</v>
      </c>
      <c r="I3817" s="41">
        <f t="shared" si="430"/>
        <v>0.75142069148928414</v>
      </c>
      <c r="J3817" s="41">
        <f t="shared" ca="1" si="431"/>
        <v>1</v>
      </c>
      <c r="K3817" s="37">
        <f t="shared" si="432"/>
        <v>63.77</v>
      </c>
      <c r="L3817" s="37">
        <f t="shared" si="433"/>
        <v>65.63</v>
      </c>
      <c r="M3817" s="37">
        <f t="shared" si="434"/>
        <v>63.63</v>
      </c>
      <c r="N3817" s="37">
        <f t="shared" si="435"/>
        <v>65.36</v>
      </c>
      <c r="O3817" s="38">
        <f t="shared" ca="1" si="436"/>
        <v>366101700</v>
      </c>
    </row>
    <row r="3818" spans="1:15" x14ac:dyDescent="0.4">
      <c r="A3818">
        <v>3803</v>
      </c>
      <c r="B3818" s="63">
        <v>39849</v>
      </c>
      <c r="C3818" s="37">
        <v>82.699996999999996</v>
      </c>
      <c r="D3818" s="37">
        <v>85.290001000000004</v>
      </c>
      <c r="E3818" s="37">
        <v>77.730002999999996</v>
      </c>
      <c r="F3818" s="37">
        <v>84.57</v>
      </c>
      <c r="G3818" s="38">
        <v>417679400</v>
      </c>
      <c r="H3818" s="37">
        <v>63.54768</v>
      </c>
      <c r="I3818" s="41">
        <f t="shared" si="430"/>
        <v>0.75142107130188018</v>
      </c>
      <c r="J3818" s="41">
        <f t="shared" ca="1" si="431"/>
        <v>1</v>
      </c>
      <c r="K3818" s="37">
        <f t="shared" si="432"/>
        <v>62.14</v>
      </c>
      <c r="L3818" s="37">
        <f t="shared" si="433"/>
        <v>64.09</v>
      </c>
      <c r="M3818" s="37">
        <f t="shared" si="434"/>
        <v>58.41</v>
      </c>
      <c r="N3818" s="37">
        <f t="shared" si="435"/>
        <v>63.55</v>
      </c>
      <c r="O3818" s="38">
        <f t="shared" ca="1" si="436"/>
        <v>417679400</v>
      </c>
    </row>
    <row r="3819" spans="1:15" x14ac:dyDescent="0.4">
      <c r="A3819">
        <v>3804</v>
      </c>
      <c r="B3819" s="63">
        <v>39848</v>
      </c>
      <c r="C3819" s="37">
        <v>84.300003000000004</v>
      </c>
      <c r="D3819" s="37">
        <v>85.370002999999997</v>
      </c>
      <c r="E3819" s="37">
        <v>83.040001000000004</v>
      </c>
      <c r="F3819" s="37">
        <v>83.330001999999993</v>
      </c>
      <c r="G3819" s="38">
        <v>322989300</v>
      </c>
      <c r="H3819" s="37">
        <v>62.615875000000003</v>
      </c>
      <c r="I3819" s="41">
        <f t="shared" si="430"/>
        <v>0.75142053878745863</v>
      </c>
      <c r="J3819" s="41">
        <f t="shared" ca="1" si="431"/>
        <v>1</v>
      </c>
      <c r="K3819" s="37">
        <f t="shared" si="432"/>
        <v>63.34</v>
      </c>
      <c r="L3819" s="37">
        <f t="shared" si="433"/>
        <v>64.150000000000006</v>
      </c>
      <c r="M3819" s="37">
        <f t="shared" si="434"/>
        <v>62.4</v>
      </c>
      <c r="N3819" s="37">
        <f t="shared" si="435"/>
        <v>62.62</v>
      </c>
      <c r="O3819" s="38">
        <f t="shared" ca="1" si="436"/>
        <v>322989300</v>
      </c>
    </row>
    <row r="3820" spans="1:15" x14ac:dyDescent="0.4">
      <c r="A3820">
        <v>3805</v>
      </c>
      <c r="B3820" s="63">
        <v>39847</v>
      </c>
      <c r="C3820" s="37">
        <v>83.099997999999999</v>
      </c>
      <c r="D3820" s="37">
        <v>84.360000999999997</v>
      </c>
      <c r="E3820" s="37">
        <v>82.220000999999996</v>
      </c>
      <c r="F3820" s="37">
        <v>83.739998</v>
      </c>
      <c r="G3820" s="38">
        <v>278385800</v>
      </c>
      <c r="H3820" s="37">
        <v>62.923988000000001</v>
      </c>
      <c r="I3820" s="41">
        <f t="shared" si="430"/>
        <v>0.75142093984764602</v>
      </c>
      <c r="J3820" s="41">
        <f t="shared" ca="1" si="431"/>
        <v>1</v>
      </c>
      <c r="K3820" s="37">
        <f t="shared" si="432"/>
        <v>62.44</v>
      </c>
      <c r="L3820" s="37">
        <f t="shared" si="433"/>
        <v>63.39</v>
      </c>
      <c r="M3820" s="37">
        <f t="shared" si="434"/>
        <v>61.78</v>
      </c>
      <c r="N3820" s="37">
        <f t="shared" si="435"/>
        <v>62.92</v>
      </c>
      <c r="O3820" s="38">
        <f t="shared" ca="1" si="436"/>
        <v>278385800</v>
      </c>
    </row>
    <row r="3821" spans="1:15" x14ac:dyDescent="0.4">
      <c r="A3821">
        <v>3806</v>
      </c>
      <c r="B3821" s="63">
        <v>39846</v>
      </c>
      <c r="C3821" s="37">
        <v>81.569999999999993</v>
      </c>
      <c r="D3821" s="37">
        <v>83.18</v>
      </c>
      <c r="E3821" s="37">
        <v>81.309997999999993</v>
      </c>
      <c r="F3821" s="37">
        <v>82.580001999999993</v>
      </c>
      <c r="G3821" s="38">
        <v>288233300</v>
      </c>
      <c r="H3821" s="37">
        <v>62.052326000000001</v>
      </c>
      <c r="I3821" s="41">
        <f t="shared" si="430"/>
        <v>0.75142073743229032</v>
      </c>
      <c r="J3821" s="41">
        <f t="shared" ca="1" si="431"/>
        <v>1</v>
      </c>
      <c r="K3821" s="37">
        <f t="shared" si="432"/>
        <v>61.29</v>
      </c>
      <c r="L3821" s="37">
        <f t="shared" si="433"/>
        <v>62.5</v>
      </c>
      <c r="M3821" s="37">
        <f t="shared" si="434"/>
        <v>61.1</v>
      </c>
      <c r="N3821" s="37">
        <f t="shared" si="435"/>
        <v>62.05</v>
      </c>
      <c r="O3821" s="38">
        <f t="shared" ca="1" si="436"/>
        <v>288233300</v>
      </c>
    </row>
    <row r="3822" spans="1:15" x14ac:dyDescent="0.4">
      <c r="A3822">
        <v>3807</v>
      </c>
      <c r="B3822" s="63">
        <v>39843</v>
      </c>
      <c r="C3822" s="37">
        <v>84.980002999999996</v>
      </c>
      <c r="D3822" s="37">
        <v>85.400002000000001</v>
      </c>
      <c r="E3822" s="37">
        <v>82.209998999999996</v>
      </c>
      <c r="F3822" s="37">
        <v>82.830001999999993</v>
      </c>
      <c r="G3822" s="38">
        <v>383383600</v>
      </c>
      <c r="H3822" s="37">
        <v>62.240181</v>
      </c>
      <c r="I3822" s="41">
        <f t="shared" si="430"/>
        <v>0.75142073520654995</v>
      </c>
      <c r="J3822" s="41">
        <f t="shared" ca="1" si="431"/>
        <v>1</v>
      </c>
      <c r="K3822" s="37">
        <f t="shared" si="432"/>
        <v>63.86</v>
      </c>
      <c r="L3822" s="37">
        <f t="shared" si="433"/>
        <v>64.17</v>
      </c>
      <c r="M3822" s="37">
        <f t="shared" si="434"/>
        <v>61.77</v>
      </c>
      <c r="N3822" s="37">
        <f t="shared" si="435"/>
        <v>62.24</v>
      </c>
      <c r="O3822" s="38">
        <f t="shared" ca="1" si="436"/>
        <v>383383600</v>
      </c>
    </row>
    <row r="3823" spans="1:15" x14ac:dyDescent="0.4">
      <c r="A3823">
        <v>3808</v>
      </c>
      <c r="B3823" s="63">
        <v>39842</v>
      </c>
      <c r="C3823" s="37">
        <v>86.110000999999997</v>
      </c>
      <c r="D3823" s="37">
        <v>87.489998</v>
      </c>
      <c r="E3823" s="37">
        <v>84.470000999999996</v>
      </c>
      <c r="F3823" s="37">
        <v>84.550003000000004</v>
      </c>
      <c r="G3823" s="38">
        <v>294392500</v>
      </c>
      <c r="H3823" s="37">
        <v>63.532654000000001</v>
      </c>
      <c r="I3823" s="41">
        <f t="shared" si="430"/>
        <v>0.75142107327896845</v>
      </c>
      <c r="J3823" s="41">
        <f t="shared" ca="1" si="431"/>
        <v>1</v>
      </c>
      <c r="K3823" s="37">
        <f t="shared" si="432"/>
        <v>64.7</v>
      </c>
      <c r="L3823" s="37">
        <f t="shared" si="433"/>
        <v>65.739999999999995</v>
      </c>
      <c r="M3823" s="37">
        <f t="shared" si="434"/>
        <v>63.47</v>
      </c>
      <c r="N3823" s="37">
        <f t="shared" si="435"/>
        <v>63.53</v>
      </c>
      <c r="O3823" s="38">
        <f t="shared" ca="1" si="436"/>
        <v>294392500</v>
      </c>
    </row>
    <row r="3824" spans="1:15" x14ac:dyDescent="0.4">
      <c r="A3824">
        <v>3809</v>
      </c>
      <c r="B3824" s="63">
        <v>39841</v>
      </c>
      <c r="C3824" s="37">
        <v>86.400002000000001</v>
      </c>
      <c r="D3824" s="37">
        <v>87.949996999999996</v>
      </c>
      <c r="E3824" s="37">
        <v>86.07</v>
      </c>
      <c r="F3824" s="37">
        <v>87.389999000000003</v>
      </c>
      <c r="G3824" s="38">
        <v>330007000</v>
      </c>
      <c r="H3824" s="37">
        <v>65.666686999999996</v>
      </c>
      <c r="I3824" s="41">
        <f t="shared" si="430"/>
        <v>0.75142107508205824</v>
      </c>
      <c r="J3824" s="41">
        <f t="shared" ca="1" si="431"/>
        <v>1</v>
      </c>
      <c r="K3824" s="37">
        <f t="shared" si="432"/>
        <v>64.92</v>
      </c>
      <c r="L3824" s="37">
        <f t="shared" si="433"/>
        <v>66.09</v>
      </c>
      <c r="M3824" s="37">
        <f t="shared" si="434"/>
        <v>64.67</v>
      </c>
      <c r="N3824" s="37">
        <f t="shared" si="435"/>
        <v>65.67</v>
      </c>
      <c r="O3824" s="38">
        <f t="shared" ca="1" si="436"/>
        <v>330007000</v>
      </c>
    </row>
    <row r="3825" spans="1:15" x14ac:dyDescent="0.4">
      <c r="A3825">
        <v>3810</v>
      </c>
      <c r="B3825" s="63">
        <v>39840</v>
      </c>
      <c r="C3825" s="37">
        <v>84.129997000000003</v>
      </c>
      <c r="D3825" s="37">
        <v>85.150002000000001</v>
      </c>
      <c r="E3825" s="37">
        <v>83.300003000000004</v>
      </c>
      <c r="F3825" s="37">
        <v>84.529999000000004</v>
      </c>
      <c r="G3825" s="38">
        <v>273789700</v>
      </c>
      <c r="H3825" s="37">
        <v>63.517600999999999</v>
      </c>
      <c r="I3825" s="41">
        <f t="shared" si="430"/>
        <v>0.75142081806957073</v>
      </c>
      <c r="J3825" s="41">
        <f t="shared" ca="1" si="431"/>
        <v>1</v>
      </c>
      <c r="K3825" s="37">
        <f t="shared" si="432"/>
        <v>63.22</v>
      </c>
      <c r="L3825" s="37">
        <f t="shared" si="433"/>
        <v>63.98</v>
      </c>
      <c r="M3825" s="37">
        <f t="shared" si="434"/>
        <v>62.59</v>
      </c>
      <c r="N3825" s="37">
        <f t="shared" si="435"/>
        <v>63.52</v>
      </c>
      <c r="O3825" s="38">
        <f t="shared" ca="1" si="436"/>
        <v>273789700</v>
      </c>
    </row>
    <row r="3826" spans="1:15" x14ac:dyDescent="0.4">
      <c r="A3826">
        <v>3811</v>
      </c>
      <c r="B3826" s="63">
        <v>39839</v>
      </c>
      <c r="C3826" s="37">
        <v>83.589995999999999</v>
      </c>
      <c r="D3826" s="37">
        <v>85.360000999999997</v>
      </c>
      <c r="E3826" s="37">
        <v>82.809997999999993</v>
      </c>
      <c r="F3826" s="37">
        <v>83.68</v>
      </c>
      <c r="G3826" s="38">
        <v>317978800</v>
      </c>
      <c r="H3826" s="37">
        <v>62.878895</v>
      </c>
      <c r="I3826" s="41">
        <f t="shared" si="430"/>
        <v>0.75142082934990428</v>
      </c>
      <c r="J3826" s="41">
        <f t="shared" ca="1" si="431"/>
        <v>1</v>
      </c>
      <c r="K3826" s="37">
        <f t="shared" si="432"/>
        <v>62.81</v>
      </c>
      <c r="L3826" s="37">
        <f t="shared" si="433"/>
        <v>64.14</v>
      </c>
      <c r="M3826" s="37">
        <f t="shared" si="434"/>
        <v>62.23</v>
      </c>
      <c r="N3826" s="37">
        <f t="shared" si="435"/>
        <v>62.88</v>
      </c>
      <c r="O3826" s="38">
        <f t="shared" ca="1" si="436"/>
        <v>317978800</v>
      </c>
    </row>
    <row r="3827" spans="1:15" x14ac:dyDescent="0.4">
      <c r="A3827">
        <v>3812</v>
      </c>
      <c r="B3827" s="63">
        <v>39836</v>
      </c>
      <c r="C3827" s="37">
        <v>80.900002000000001</v>
      </c>
      <c r="D3827" s="37">
        <v>83.989998</v>
      </c>
      <c r="E3827" s="37">
        <v>80.569999999999993</v>
      </c>
      <c r="F3827" s="37">
        <v>83.110000999999997</v>
      </c>
      <c r="G3827" s="38">
        <v>386800600</v>
      </c>
      <c r="H3827" s="37">
        <v>62.450583999999999</v>
      </c>
      <c r="I3827" s="41">
        <f t="shared" si="430"/>
        <v>0.75142080674502698</v>
      </c>
      <c r="J3827" s="41">
        <f t="shared" ca="1" si="431"/>
        <v>1</v>
      </c>
      <c r="K3827" s="37">
        <f t="shared" si="432"/>
        <v>60.79</v>
      </c>
      <c r="L3827" s="37">
        <f t="shared" si="433"/>
        <v>63.11</v>
      </c>
      <c r="M3827" s="37">
        <f t="shared" si="434"/>
        <v>60.54</v>
      </c>
      <c r="N3827" s="37">
        <f t="shared" si="435"/>
        <v>62.45</v>
      </c>
      <c r="O3827" s="38">
        <f t="shared" ca="1" si="436"/>
        <v>386800600</v>
      </c>
    </row>
    <row r="3828" spans="1:15" x14ac:dyDescent="0.4">
      <c r="A3828">
        <v>3813</v>
      </c>
      <c r="B3828" s="63">
        <v>39835</v>
      </c>
      <c r="C3828" s="37">
        <v>82.419998000000007</v>
      </c>
      <c r="D3828" s="37">
        <v>84.040001000000004</v>
      </c>
      <c r="E3828" s="37">
        <v>81.169998000000007</v>
      </c>
      <c r="F3828" s="37">
        <v>82.75</v>
      </c>
      <c r="G3828" s="38">
        <v>427940300</v>
      </c>
      <c r="H3828" s="37">
        <v>62.180061000000002</v>
      </c>
      <c r="I3828" s="41">
        <f t="shared" si="430"/>
        <v>0.75142067673716018</v>
      </c>
      <c r="J3828" s="41">
        <f t="shared" ca="1" si="431"/>
        <v>1</v>
      </c>
      <c r="K3828" s="37">
        <f t="shared" si="432"/>
        <v>61.93</v>
      </c>
      <c r="L3828" s="37">
        <f t="shared" si="433"/>
        <v>63.15</v>
      </c>
      <c r="M3828" s="37">
        <f t="shared" si="434"/>
        <v>60.99</v>
      </c>
      <c r="N3828" s="37">
        <f t="shared" si="435"/>
        <v>62.18</v>
      </c>
      <c r="O3828" s="38">
        <f t="shared" ca="1" si="436"/>
        <v>427940300</v>
      </c>
    </row>
    <row r="3829" spans="1:15" x14ac:dyDescent="0.4">
      <c r="A3829">
        <v>3814</v>
      </c>
      <c r="B3829" s="63">
        <v>39834</v>
      </c>
      <c r="C3829" s="37">
        <v>81.940002000000007</v>
      </c>
      <c r="D3829" s="37">
        <v>84.239998</v>
      </c>
      <c r="E3829" s="37">
        <v>80.470000999999996</v>
      </c>
      <c r="F3829" s="37">
        <v>84.050003000000004</v>
      </c>
      <c r="G3829" s="38">
        <v>364360700</v>
      </c>
      <c r="H3829" s="37">
        <v>63.156936999999999</v>
      </c>
      <c r="I3829" s="41">
        <f t="shared" si="430"/>
        <v>0.75142099637997628</v>
      </c>
      <c r="J3829" s="41">
        <f t="shared" ca="1" si="431"/>
        <v>1</v>
      </c>
      <c r="K3829" s="37">
        <f t="shared" si="432"/>
        <v>61.57</v>
      </c>
      <c r="L3829" s="37">
        <f t="shared" si="433"/>
        <v>63.3</v>
      </c>
      <c r="M3829" s="37">
        <f t="shared" si="434"/>
        <v>60.47</v>
      </c>
      <c r="N3829" s="37">
        <f t="shared" si="435"/>
        <v>63.16</v>
      </c>
      <c r="O3829" s="38">
        <f t="shared" ca="1" si="436"/>
        <v>364360700</v>
      </c>
    </row>
    <row r="3830" spans="1:15" x14ac:dyDescent="0.4">
      <c r="A3830">
        <v>3815</v>
      </c>
      <c r="B3830" s="63">
        <v>39833</v>
      </c>
      <c r="C3830" s="37">
        <v>84.230002999999996</v>
      </c>
      <c r="D3830" s="37">
        <v>85.059997999999993</v>
      </c>
      <c r="E3830" s="37">
        <v>80.050003000000004</v>
      </c>
      <c r="F3830" s="37">
        <v>80.569999999999993</v>
      </c>
      <c r="G3830" s="38">
        <v>419855200</v>
      </c>
      <c r="H3830" s="37">
        <v>60.541988000000003</v>
      </c>
      <c r="I3830" s="41">
        <f t="shared" si="430"/>
        <v>0.75142097554921194</v>
      </c>
      <c r="J3830" s="41">
        <f t="shared" ca="1" si="431"/>
        <v>1</v>
      </c>
      <c r="K3830" s="37">
        <f t="shared" si="432"/>
        <v>63.29</v>
      </c>
      <c r="L3830" s="37">
        <f t="shared" si="433"/>
        <v>63.92</v>
      </c>
      <c r="M3830" s="37">
        <f t="shared" si="434"/>
        <v>60.15</v>
      </c>
      <c r="N3830" s="37">
        <f t="shared" si="435"/>
        <v>60.54</v>
      </c>
      <c r="O3830" s="38">
        <f t="shared" ca="1" si="436"/>
        <v>419855200</v>
      </c>
    </row>
    <row r="3831" spans="1:15" x14ac:dyDescent="0.4">
      <c r="A3831">
        <v>3816</v>
      </c>
      <c r="B3831" s="63">
        <v>39829</v>
      </c>
      <c r="C3831" s="37">
        <v>85.860000999999997</v>
      </c>
      <c r="D3831" s="37">
        <v>85.989998</v>
      </c>
      <c r="E3831" s="37">
        <v>83.050003000000004</v>
      </c>
      <c r="F3831" s="37">
        <v>85.059997999999993</v>
      </c>
      <c r="G3831" s="38">
        <v>399237200</v>
      </c>
      <c r="H3831" s="37">
        <v>63.915847999999997</v>
      </c>
      <c r="I3831" s="41">
        <f t="shared" si="430"/>
        <v>0.75142075597039171</v>
      </c>
      <c r="J3831" s="41">
        <f t="shared" ca="1" si="431"/>
        <v>1</v>
      </c>
      <c r="K3831" s="37">
        <f t="shared" si="432"/>
        <v>64.52</v>
      </c>
      <c r="L3831" s="37">
        <f t="shared" si="433"/>
        <v>64.61</v>
      </c>
      <c r="M3831" s="37">
        <f t="shared" si="434"/>
        <v>62.41</v>
      </c>
      <c r="N3831" s="37">
        <f t="shared" si="435"/>
        <v>63.92</v>
      </c>
      <c r="O3831" s="38">
        <f t="shared" ca="1" si="436"/>
        <v>399237200</v>
      </c>
    </row>
    <row r="3832" spans="1:15" x14ac:dyDescent="0.4">
      <c r="A3832">
        <v>3817</v>
      </c>
      <c r="B3832" s="63">
        <v>39828</v>
      </c>
      <c r="C3832" s="37">
        <v>84.120002999999997</v>
      </c>
      <c r="D3832" s="37">
        <v>85.25</v>
      </c>
      <c r="E3832" s="37">
        <v>81.720000999999996</v>
      </c>
      <c r="F3832" s="37">
        <v>84.400002000000001</v>
      </c>
      <c r="G3832" s="38">
        <v>532647300</v>
      </c>
      <c r="H3832" s="37">
        <v>63.419899000000001</v>
      </c>
      <c r="I3832" s="41">
        <f t="shared" si="430"/>
        <v>0.75142058645922782</v>
      </c>
      <c r="J3832" s="41">
        <f t="shared" ca="1" si="431"/>
        <v>1</v>
      </c>
      <c r="K3832" s="37">
        <f t="shared" si="432"/>
        <v>63.21</v>
      </c>
      <c r="L3832" s="37">
        <f t="shared" si="433"/>
        <v>64.06</v>
      </c>
      <c r="M3832" s="37">
        <f t="shared" si="434"/>
        <v>61.41</v>
      </c>
      <c r="N3832" s="37">
        <f t="shared" si="435"/>
        <v>63.42</v>
      </c>
      <c r="O3832" s="38">
        <f t="shared" ca="1" si="436"/>
        <v>532647300</v>
      </c>
    </row>
    <row r="3833" spans="1:15" x14ac:dyDescent="0.4">
      <c r="A3833">
        <v>3818</v>
      </c>
      <c r="B3833" s="63">
        <v>39827</v>
      </c>
      <c r="C3833" s="37">
        <v>85.540001000000004</v>
      </c>
      <c r="D3833" s="37">
        <v>85.75</v>
      </c>
      <c r="E3833" s="37">
        <v>83.160004000000001</v>
      </c>
      <c r="F3833" s="37">
        <v>84.370002999999997</v>
      </c>
      <c r="G3833" s="38">
        <v>435491600</v>
      </c>
      <c r="H3833" s="37">
        <v>63.397357999999997</v>
      </c>
      <c r="I3833" s="41">
        <f t="shared" si="430"/>
        <v>0.75142059672559214</v>
      </c>
      <c r="J3833" s="41">
        <f t="shared" ca="1" si="431"/>
        <v>1</v>
      </c>
      <c r="K3833" s="37">
        <f t="shared" si="432"/>
        <v>64.28</v>
      </c>
      <c r="L3833" s="37">
        <f t="shared" si="433"/>
        <v>64.430000000000007</v>
      </c>
      <c r="M3833" s="37">
        <f t="shared" si="434"/>
        <v>62.49</v>
      </c>
      <c r="N3833" s="37">
        <f t="shared" si="435"/>
        <v>63.4</v>
      </c>
      <c r="O3833" s="38">
        <f t="shared" ca="1" si="436"/>
        <v>435491600</v>
      </c>
    </row>
    <row r="3834" spans="1:15" x14ac:dyDescent="0.4">
      <c r="A3834">
        <v>3819</v>
      </c>
      <c r="B3834" s="63">
        <v>39826</v>
      </c>
      <c r="C3834" s="37">
        <v>86.730002999999996</v>
      </c>
      <c r="D3834" s="37">
        <v>87.879997000000003</v>
      </c>
      <c r="E3834" s="37">
        <v>86.199996999999996</v>
      </c>
      <c r="F3834" s="37">
        <v>87.110000999999997</v>
      </c>
      <c r="G3834" s="38">
        <v>356432300</v>
      </c>
      <c r="H3834" s="37">
        <v>65.456276000000003</v>
      </c>
      <c r="I3834" s="41">
        <f t="shared" si="430"/>
        <v>0.75142090745699797</v>
      </c>
      <c r="J3834" s="41">
        <f t="shared" ca="1" si="431"/>
        <v>1</v>
      </c>
      <c r="K3834" s="37">
        <f t="shared" si="432"/>
        <v>65.17</v>
      </c>
      <c r="L3834" s="37">
        <f t="shared" si="433"/>
        <v>66.03</v>
      </c>
      <c r="M3834" s="37">
        <f t="shared" si="434"/>
        <v>64.77</v>
      </c>
      <c r="N3834" s="37">
        <f t="shared" si="435"/>
        <v>65.459999999999994</v>
      </c>
      <c r="O3834" s="38">
        <f t="shared" ca="1" si="436"/>
        <v>356432300</v>
      </c>
    </row>
    <row r="3835" spans="1:15" x14ac:dyDescent="0.4">
      <c r="A3835">
        <v>3820</v>
      </c>
      <c r="B3835" s="63">
        <v>39825</v>
      </c>
      <c r="C3835" s="37">
        <v>88.839995999999999</v>
      </c>
      <c r="D3835" s="37">
        <v>88.910004000000001</v>
      </c>
      <c r="E3835" s="37">
        <v>86.410004000000001</v>
      </c>
      <c r="F3835" s="37">
        <v>86.949996999999996</v>
      </c>
      <c r="G3835" s="38">
        <v>277858500</v>
      </c>
      <c r="H3835" s="37">
        <v>65.336051999999995</v>
      </c>
      <c r="I3835" s="41">
        <f t="shared" si="430"/>
        <v>0.75142098049756112</v>
      </c>
      <c r="J3835" s="41">
        <f t="shared" ca="1" si="431"/>
        <v>1</v>
      </c>
      <c r="K3835" s="37">
        <f t="shared" si="432"/>
        <v>66.760000000000005</v>
      </c>
      <c r="L3835" s="37">
        <f t="shared" si="433"/>
        <v>66.81</v>
      </c>
      <c r="M3835" s="37">
        <f t="shared" si="434"/>
        <v>64.930000000000007</v>
      </c>
      <c r="N3835" s="37">
        <f t="shared" si="435"/>
        <v>65.34</v>
      </c>
      <c r="O3835" s="38">
        <f t="shared" ca="1" si="436"/>
        <v>277858500</v>
      </c>
    </row>
    <row r="3836" spans="1:15" x14ac:dyDescent="0.4">
      <c r="A3836">
        <v>3821</v>
      </c>
      <c r="B3836" s="63">
        <v>39822</v>
      </c>
      <c r="C3836" s="37">
        <v>91.160004000000001</v>
      </c>
      <c r="D3836" s="37">
        <v>91.32</v>
      </c>
      <c r="E3836" s="37">
        <v>85.360000999999997</v>
      </c>
      <c r="F3836" s="37">
        <v>89.089995999999999</v>
      </c>
      <c r="G3836" s="38">
        <v>330953600</v>
      </c>
      <c r="H3836" s="37">
        <v>66.944084000000004</v>
      </c>
      <c r="I3836" s="41">
        <f t="shared" si="430"/>
        <v>0.75142088905245885</v>
      </c>
      <c r="J3836" s="41">
        <f t="shared" ca="1" si="431"/>
        <v>1</v>
      </c>
      <c r="K3836" s="37">
        <f t="shared" si="432"/>
        <v>68.5</v>
      </c>
      <c r="L3836" s="37">
        <f t="shared" si="433"/>
        <v>68.62</v>
      </c>
      <c r="M3836" s="37">
        <f t="shared" si="434"/>
        <v>64.14</v>
      </c>
      <c r="N3836" s="37">
        <f t="shared" si="435"/>
        <v>66.94</v>
      </c>
      <c r="O3836" s="38">
        <f t="shared" ca="1" si="436"/>
        <v>330953600</v>
      </c>
    </row>
    <row r="3837" spans="1:15" x14ac:dyDescent="0.4">
      <c r="A3837">
        <v>3822</v>
      </c>
      <c r="B3837" s="63">
        <v>39821</v>
      </c>
      <c r="C3837" s="37">
        <v>90.160004000000001</v>
      </c>
      <c r="D3837" s="37">
        <v>91.089995999999999</v>
      </c>
      <c r="E3837" s="37">
        <v>89.669998000000007</v>
      </c>
      <c r="F3837" s="37">
        <v>91.040001000000004</v>
      </c>
      <c r="G3837" s="38">
        <v>263834400</v>
      </c>
      <c r="H3837" s="37">
        <v>68.409347999999994</v>
      </c>
      <c r="I3837" s="41">
        <f t="shared" si="430"/>
        <v>0.75142077382007044</v>
      </c>
      <c r="J3837" s="41">
        <f t="shared" ca="1" si="431"/>
        <v>1</v>
      </c>
      <c r="K3837" s="37">
        <f t="shared" si="432"/>
        <v>67.75</v>
      </c>
      <c r="L3837" s="37">
        <f t="shared" si="433"/>
        <v>68.45</v>
      </c>
      <c r="M3837" s="37">
        <f t="shared" si="434"/>
        <v>67.38</v>
      </c>
      <c r="N3837" s="37">
        <f t="shared" si="435"/>
        <v>68.41</v>
      </c>
      <c r="O3837" s="38">
        <f t="shared" ca="1" si="436"/>
        <v>263834400</v>
      </c>
    </row>
    <row r="3838" spans="1:15" x14ac:dyDescent="0.4">
      <c r="A3838">
        <v>3823</v>
      </c>
      <c r="B3838" s="63">
        <v>39820</v>
      </c>
      <c r="C3838" s="37">
        <v>92</v>
      </c>
      <c r="D3838" s="37">
        <v>92.260002</v>
      </c>
      <c r="E3838" s="37">
        <v>90.199996999999996</v>
      </c>
      <c r="F3838" s="37">
        <v>90.669998000000007</v>
      </c>
      <c r="G3838" s="38">
        <v>280899200</v>
      </c>
      <c r="H3838" s="37">
        <v>68.131332</v>
      </c>
      <c r="I3838" s="41">
        <f t="shared" si="430"/>
        <v>0.75142090551275842</v>
      </c>
      <c r="J3838" s="41">
        <f t="shared" ca="1" si="431"/>
        <v>1</v>
      </c>
      <c r="K3838" s="37">
        <f t="shared" si="432"/>
        <v>69.13</v>
      </c>
      <c r="L3838" s="37">
        <f t="shared" si="433"/>
        <v>69.33</v>
      </c>
      <c r="M3838" s="37">
        <f t="shared" si="434"/>
        <v>67.78</v>
      </c>
      <c r="N3838" s="37">
        <f t="shared" si="435"/>
        <v>68.13</v>
      </c>
      <c r="O3838" s="38">
        <f t="shared" ca="1" si="436"/>
        <v>280899200</v>
      </c>
    </row>
    <row r="3839" spans="1:15" x14ac:dyDescent="0.4">
      <c r="A3839">
        <v>3824</v>
      </c>
      <c r="B3839" s="63">
        <v>39819</v>
      </c>
      <c r="C3839" s="37">
        <v>93.639999000000003</v>
      </c>
      <c r="D3839" s="37">
        <v>94.449996999999996</v>
      </c>
      <c r="E3839" s="37">
        <v>92.68</v>
      </c>
      <c r="F3839" s="37">
        <v>93.470000999999996</v>
      </c>
      <c r="G3839" s="38">
        <v>328260900</v>
      </c>
      <c r="H3839" s="37">
        <v>70.235328999999993</v>
      </c>
      <c r="I3839" s="41">
        <f t="shared" si="430"/>
        <v>0.75142107894061105</v>
      </c>
      <c r="J3839" s="41">
        <f t="shared" ca="1" si="431"/>
        <v>1</v>
      </c>
      <c r="K3839" s="37">
        <f t="shared" si="432"/>
        <v>70.36</v>
      </c>
      <c r="L3839" s="37">
        <f t="shared" si="433"/>
        <v>70.97</v>
      </c>
      <c r="M3839" s="37">
        <f t="shared" si="434"/>
        <v>69.64</v>
      </c>
      <c r="N3839" s="37">
        <f t="shared" si="435"/>
        <v>70.239999999999995</v>
      </c>
      <c r="O3839" s="38">
        <f t="shared" ca="1" si="436"/>
        <v>328260900</v>
      </c>
    </row>
    <row r="3840" spans="1:15" x14ac:dyDescent="0.4">
      <c r="A3840">
        <v>3825</v>
      </c>
      <c r="B3840" s="63">
        <v>39818</v>
      </c>
      <c r="C3840" s="37">
        <v>92.629997000000003</v>
      </c>
      <c r="D3840" s="37">
        <v>93.660004000000001</v>
      </c>
      <c r="E3840" s="37">
        <v>91.889999000000003</v>
      </c>
      <c r="F3840" s="37">
        <v>92.849997999999999</v>
      </c>
      <c r="G3840" s="38">
        <v>240349700</v>
      </c>
      <c r="H3840" s="37">
        <v>69.769408999999996</v>
      </c>
      <c r="I3840" s="41">
        <f t="shared" si="430"/>
        <v>0.75142068392936312</v>
      </c>
      <c r="J3840" s="41">
        <f t="shared" ca="1" si="431"/>
        <v>1</v>
      </c>
      <c r="K3840" s="37">
        <f t="shared" si="432"/>
        <v>69.599999999999994</v>
      </c>
      <c r="L3840" s="37">
        <f t="shared" si="433"/>
        <v>70.38</v>
      </c>
      <c r="M3840" s="37">
        <f t="shared" si="434"/>
        <v>69.05</v>
      </c>
      <c r="N3840" s="37">
        <f t="shared" si="435"/>
        <v>69.77</v>
      </c>
      <c r="O3840" s="38">
        <f t="shared" ca="1" si="436"/>
        <v>240349700</v>
      </c>
    </row>
    <row r="3841" spans="1:15" x14ac:dyDescent="0.4">
      <c r="A3841">
        <v>3826</v>
      </c>
      <c r="B3841" s="63">
        <v>39815</v>
      </c>
      <c r="C3841" s="37">
        <v>90.440002000000007</v>
      </c>
      <c r="D3841" s="37">
        <v>93.440002000000007</v>
      </c>
      <c r="E3841" s="37">
        <v>89.849997999999999</v>
      </c>
      <c r="F3841" s="37">
        <v>92.959998999999996</v>
      </c>
      <c r="G3841" s="38">
        <v>227566300</v>
      </c>
      <c r="H3841" s="37">
        <v>69.852074000000002</v>
      </c>
      <c r="I3841" s="41">
        <f t="shared" si="430"/>
        <v>0.75142076970117011</v>
      </c>
      <c r="J3841" s="41">
        <f t="shared" ca="1" si="431"/>
        <v>1</v>
      </c>
      <c r="K3841" s="37">
        <f t="shared" si="432"/>
        <v>67.959999999999994</v>
      </c>
      <c r="L3841" s="37">
        <f t="shared" si="433"/>
        <v>70.209999999999994</v>
      </c>
      <c r="M3841" s="37">
        <f t="shared" si="434"/>
        <v>67.52</v>
      </c>
      <c r="N3841" s="37">
        <f t="shared" si="435"/>
        <v>69.849999999999994</v>
      </c>
      <c r="O3841" s="38">
        <f t="shared" ca="1" si="436"/>
        <v>227566300</v>
      </c>
    </row>
    <row r="3842" spans="1:15" x14ac:dyDescent="0.4">
      <c r="A3842">
        <v>3827</v>
      </c>
      <c r="B3842" s="63">
        <v>39813</v>
      </c>
      <c r="C3842" s="37">
        <v>89.080001999999993</v>
      </c>
      <c r="D3842" s="37">
        <v>90.970000999999996</v>
      </c>
      <c r="E3842" s="37">
        <v>88.870002999999997</v>
      </c>
      <c r="F3842" s="37">
        <v>90.239998</v>
      </c>
      <c r="G3842" s="38">
        <v>193987200</v>
      </c>
      <c r="H3842" s="37">
        <v>67.808197000000007</v>
      </c>
      <c r="I3842" s="41">
        <f t="shared" si="430"/>
        <v>0.75142063943751425</v>
      </c>
      <c r="J3842" s="41">
        <f t="shared" ca="1" si="431"/>
        <v>1</v>
      </c>
      <c r="K3842" s="37">
        <f t="shared" si="432"/>
        <v>66.94</v>
      </c>
      <c r="L3842" s="37">
        <f t="shared" si="433"/>
        <v>68.36</v>
      </c>
      <c r="M3842" s="37">
        <f t="shared" si="434"/>
        <v>66.78</v>
      </c>
      <c r="N3842" s="37">
        <f t="shared" si="435"/>
        <v>67.81</v>
      </c>
      <c r="O3842" s="38">
        <f t="shared" ca="1" si="436"/>
        <v>193987200</v>
      </c>
    </row>
    <row r="3843" spans="1:15" x14ac:dyDescent="0.4">
      <c r="A3843">
        <v>3828</v>
      </c>
      <c r="B3843" s="63">
        <v>39812</v>
      </c>
      <c r="C3843" s="37">
        <v>87.510002</v>
      </c>
      <c r="D3843" s="37">
        <v>89.050003000000004</v>
      </c>
      <c r="E3843" s="37">
        <v>86.879997000000003</v>
      </c>
      <c r="F3843" s="37">
        <v>88.970000999999996</v>
      </c>
      <c r="G3843" s="38">
        <v>168256300</v>
      </c>
      <c r="H3843" s="37">
        <v>66.853920000000002</v>
      </c>
      <c r="I3843" s="41">
        <f t="shared" si="430"/>
        <v>0.75142091995705385</v>
      </c>
      <c r="J3843" s="41">
        <f t="shared" ca="1" si="431"/>
        <v>1</v>
      </c>
      <c r="K3843" s="37">
        <f t="shared" si="432"/>
        <v>65.760000000000005</v>
      </c>
      <c r="L3843" s="37">
        <f t="shared" si="433"/>
        <v>66.91</v>
      </c>
      <c r="M3843" s="37">
        <f t="shared" si="434"/>
        <v>65.28</v>
      </c>
      <c r="N3843" s="37">
        <f t="shared" si="435"/>
        <v>66.849999999999994</v>
      </c>
      <c r="O3843" s="38">
        <f t="shared" ca="1" si="436"/>
        <v>168256300</v>
      </c>
    </row>
    <row r="3844" spans="1:15" x14ac:dyDescent="0.4">
      <c r="A3844">
        <v>3829</v>
      </c>
      <c r="B3844" s="63">
        <v>39811</v>
      </c>
      <c r="C3844" s="37">
        <v>87.239998</v>
      </c>
      <c r="D3844" s="37">
        <v>87.330001999999993</v>
      </c>
      <c r="E3844" s="37">
        <v>85.599997999999999</v>
      </c>
      <c r="F3844" s="37">
        <v>86.910004000000001</v>
      </c>
      <c r="G3844" s="38">
        <v>127795900</v>
      </c>
      <c r="H3844" s="37">
        <v>65.305976999999999</v>
      </c>
      <c r="I3844" s="41">
        <f t="shared" si="430"/>
        <v>0.75142071101504027</v>
      </c>
      <c r="J3844" s="41">
        <f t="shared" ca="1" si="431"/>
        <v>1</v>
      </c>
      <c r="K3844" s="37">
        <f t="shared" si="432"/>
        <v>65.55</v>
      </c>
      <c r="L3844" s="37">
        <f t="shared" si="433"/>
        <v>65.62</v>
      </c>
      <c r="M3844" s="37">
        <f t="shared" si="434"/>
        <v>64.319999999999993</v>
      </c>
      <c r="N3844" s="37">
        <f t="shared" si="435"/>
        <v>65.31</v>
      </c>
      <c r="O3844" s="38">
        <f t="shared" ca="1" si="436"/>
        <v>127795900</v>
      </c>
    </row>
    <row r="3845" spans="1:15" x14ac:dyDescent="0.4">
      <c r="A3845">
        <v>3830</v>
      </c>
      <c r="B3845" s="63">
        <v>39808</v>
      </c>
      <c r="C3845" s="37">
        <v>87.239998</v>
      </c>
      <c r="D3845" s="37">
        <v>87.300003000000004</v>
      </c>
      <c r="E3845" s="37">
        <v>86.5</v>
      </c>
      <c r="F3845" s="37">
        <v>87.160004000000001</v>
      </c>
      <c r="G3845" s="38">
        <v>74767700</v>
      </c>
      <c r="H3845" s="37">
        <v>65.493842999999998</v>
      </c>
      <c r="I3845" s="41">
        <f t="shared" si="430"/>
        <v>0.75142083518031966</v>
      </c>
      <c r="J3845" s="41">
        <f t="shared" ca="1" si="431"/>
        <v>1</v>
      </c>
      <c r="K3845" s="37">
        <f t="shared" si="432"/>
        <v>65.55</v>
      </c>
      <c r="L3845" s="37">
        <f t="shared" si="433"/>
        <v>65.599999999999994</v>
      </c>
      <c r="M3845" s="37">
        <f t="shared" si="434"/>
        <v>65</v>
      </c>
      <c r="N3845" s="37">
        <f t="shared" si="435"/>
        <v>65.489999999999995</v>
      </c>
      <c r="O3845" s="38">
        <f t="shared" ca="1" si="436"/>
        <v>74767700</v>
      </c>
    </row>
    <row r="3846" spans="1:15" x14ac:dyDescent="0.4">
      <c r="A3846">
        <v>3831</v>
      </c>
      <c r="B3846" s="63">
        <v>39806</v>
      </c>
      <c r="C3846" s="37">
        <v>86.449996999999996</v>
      </c>
      <c r="D3846" s="37">
        <v>86.870002999999997</v>
      </c>
      <c r="E3846" s="37">
        <v>86</v>
      </c>
      <c r="F3846" s="37">
        <v>86.660004000000001</v>
      </c>
      <c r="G3846" s="38">
        <v>62061600</v>
      </c>
      <c r="H3846" s="37">
        <v>65.118133999999998</v>
      </c>
      <c r="I3846" s="41">
        <f t="shared" si="430"/>
        <v>0.75142085153838667</v>
      </c>
      <c r="J3846" s="41">
        <f t="shared" ca="1" si="431"/>
        <v>1</v>
      </c>
      <c r="K3846" s="37">
        <f t="shared" si="432"/>
        <v>64.959999999999994</v>
      </c>
      <c r="L3846" s="37">
        <f t="shared" si="433"/>
        <v>65.28</v>
      </c>
      <c r="M3846" s="37">
        <f t="shared" si="434"/>
        <v>64.62</v>
      </c>
      <c r="N3846" s="37">
        <f t="shared" si="435"/>
        <v>65.12</v>
      </c>
      <c r="O3846" s="38">
        <f t="shared" ca="1" si="436"/>
        <v>62061600</v>
      </c>
    </row>
    <row r="3847" spans="1:15" x14ac:dyDescent="0.4">
      <c r="A3847">
        <v>3832</v>
      </c>
      <c r="B3847" s="63">
        <v>39805</v>
      </c>
      <c r="C3847" s="37">
        <v>87.529999000000004</v>
      </c>
      <c r="D3847" s="37">
        <v>87.93</v>
      </c>
      <c r="E3847" s="37">
        <v>85.800003000000004</v>
      </c>
      <c r="F3847" s="37">
        <v>86.160004000000001</v>
      </c>
      <c r="G3847" s="38">
        <v>221625200</v>
      </c>
      <c r="H3847" s="37">
        <v>64.742416000000006</v>
      </c>
      <c r="I3847" s="41">
        <f t="shared" si="430"/>
        <v>0.75142076362949106</v>
      </c>
      <c r="J3847" s="41">
        <f t="shared" ca="1" si="431"/>
        <v>1</v>
      </c>
      <c r="K3847" s="37">
        <f t="shared" si="432"/>
        <v>65.77</v>
      </c>
      <c r="L3847" s="37">
        <f t="shared" si="433"/>
        <v>66.069999999999993</v>
      </c>
      <c r="M3847" s="37">
        <f t="shared" si="434"/>
        <v>64.47</v>
      </c>
      <c r="N3847" s="37">
        <f t="shared" si="435"/>
        <v>64.739999999999995</v>
      </c>
      <c r="O3847" s="38">
        <f t="shared" ca="1" si="436"/>
        <v>221625200</v>
      </c>
    </row>
    <row r="3848" spans="1:15" x14ac:dyDescent="0.4">
      <c r="A3848">
        <v>3833</v>
      </c>
      <c r="B3848" s="63">
        <v>39804</v>
      </c>
      <c r="C3848" s="37">
        <v>88.580001999999993</v>
      </c>
      <c r="D3848" s="37">
        <v>88.669998000000007</v>
      </c>
      <c r="E3848" s="37">
        <v>85.489998</v>
      </c>
      <c r="F3848" s="37">
        <v>87.059997999999993</v>
      </c>
      <c r="G3848" s="38">
        <v>243759500</v>
      </c>
      <c r="H3848" s="37">
        <v>65.418685999999994</v>
      </c>
      <c r="I3848" s="41">
        <f t="shared" si="430"/>
        <v>0.75142071563107549</v>
      </c>
      <c r="J3848" s="41">
        <f t="shared" ca="1" si="431"/>
        <v>1</v>
      </c>
      <c r="K3848" s="37">
        <f t="shared" si="432"/>
        <v>66.56</v>
      </c>
      <c r="L3848" s="37">
        <f t="shared" si="433"/>
        <v>66.63</v>
      </c>
      <c r="M3848" s="37">
        <f t="shared" si="434"/>
        <v>64.239999999999995</v>
      </c>
      <c r="N3848" s="37">
        <f t="shared" si="435"/>
        <v>65.42</v>
      </c>
      <c r="O3848" s="38">
        <f t="shared" ca="1" si="436"/>
        <v>243759500</v>
      </c>
    </row>
    <row r="3849" spans="1:15" x14ac:dyDescent="0.4">
      <c r="A3849">
        <v>3834</v>
      </c>
      <c r="B3849" s="63">
        <v>39801</v>
      </c>
      <c r="C3849" s="37">
        <v>89.099997999999999</v>
      </c>
      <c r="D3849" s="37">
        <v>90.620002999999997</v>
      </c>
      <c r="E3849" s="37">
        <v>88.089995999999999</v>
      </c>
      <c r="F3849" s="37">
        <v>88.190002000000007</v>
      </c>
      <c r="G3849" s="38">
        <v>301451300</v>
      </c>
      <c r="H3849" s="37">
        <v>66.267807000000005</v>
      </c>
      <c r="I3849" s="41">
        <f t="shared" si="430"/>
        <v>0.75142085834174266</v>
      </c>
      <c r="J3849" s="41">
        <f t="shared" ca="1" si="431"/>
        <v>1</v>
      </c>
      <c r="K3849" s="37">
        <f t="shared" si="432"/>
        <v>66.95</v>
      </c>
      <c r="L3849" s="37">
        <f t="shared" si="433"/>
        <v>68.09</v>
      </c>
      <c r="M3849" s="37">
        <f t="shared" si="434"/>
        <v>66.19</v>
      </c>
      <c r="N3849" s="37">
        <f t="shared" si="435"/>
        <v>66.27</v>
      </c>
      <c r="O3849" s="38">
        <f t="shared" ca="1" si="436"/>
        <v>301451300</v>
      </c>
    </row>
    <row r="3850" spans="1:15" x14ac:dyDescent="0.4">
      <c r="A3850">
        <v>3835</v>
      </c>
      <c r="B3850" s="63">
        <v>39800</v>
      </c>
      <c r="C3850" s="37">
        <v>91.400002000000001</v>
      </c>
      <c r="D3850" s="37">
        <v>91.669998000000007</v>
      </c>
      <c r="E3850" s="37">
        <v>88.209998999999996</v>
      </c>
      <c r="F3850" s="37">
        <v>89.290001000000004</v>
      </c>
      <c r="G3850" s="38">
        <v>374673300</v>
      </c>
      <c r="H3850" s="37">
        <v>66.554100000000005</v>
      </c>
      <c r="I3850" s="41">
        <f t="shared" si="430"/>
        <v>0.74537013388542805</v>
      </c>
      <c r="J3850" s="41">
        <f t="shared" ca="1" si="431"/>
        <v>1</v>
      </c>
      <c r="K3850" s="37">
        <f t="shared" si="432"/>
        <v>68.13</v>
      </c>
      <c r="L3850" s="37">
        <f t="shared" si="433"/>
        <v>68.33</v>
      </c>
      <c r="M3850" s="37">
        <f t="shared" si="434"/>
        <v>65.75</v>
      </c>
      <c r="N3850" s="37">
        <f t="shared" si="435"/>
        <v>66.55</v>
      </c>
      <c r="O3850" s="38">
        <f t="shared" ca="1" si="436"/>
        <v>374673300</v>
      </c>
    </row>
    <row r="3851" spans="1:15" x14ac:dyDescent="0.4">
      <c r="A3851">
        <v>3836</v>
      </c>
      <c r="B3851" s="63">
        <v>39799</v>
      </c>
      <c r="C3851" s="37">
        <v>90.839995999999999</v>
      </c>
      <c r="D3851" s="37">
        <v>92.43</v>
      </c>
      <c r="E3851" s="37">
        <v>90.059997999999993</v>
      </c>
      <c r="F3851" s="37">
        <v>90.989998</v>
      </c>
      <c r="G3851" s="38">
        <v>281819800</v>
      </c>
      <c r="H3851" s="37">
        <v>67.821235999999999</v>
      </c>
      <c r="I3851" s="41">
        <f t="shared" si="430"/>
        <v>0.74537023289087223</v>
      </c>
      <c r="J3851" s="41">
        <f t="shared" ca="1" si="431"/>
        <v>1</v>
      </c>
      <c r="K3851" s="37">
        <f t="shared" si="432"/>
        <v>67.709999999999994</v>
      </c>
      <c r="L3851" s="37">
        <f t="shared" si="433"/>
        <v>68.89</v>
      </c>
      <c r="M3851" s="37">
        <f t="shared" si="434"/>
        <v>67.13</v>
      </c>
      <c r="N3851" s="37">
        <f t="shared" si="435"/>
        <v>67.819999999999993</v>
      </c>
      <c r="O3851" s="38">
        <f t="shared" ca="1" si="436"/>
        <v>281819800</v>
      </c>
    </row>
    <row r="3852" spans="1:15" x14ac:dyDescent="0.4">
      <c r="A3852">
        <v>3837</v>
      </c>
      <c r="B3852" s="63">
        <v>39798</v>
      </c>
      <c r="C3852" s="37">
        <v>91.879997000000003</v>
      </c>
      <c r="D3852" s="37">
        <v>92.019997000000004</v>
      </c>
      <c r="E3852" s="37">
        <v>88.18</v>
      </c>
      <c r="F3852" s="37">
        <v>91.879997000000003</v>
      </c>
      <c r="G3852" s="38">
        <v>377699500</v>
      </c>
      <c r="H3852" s="37">
        <v>68.484595999999996</v>
      </c>
      <c r="I3852" s="41">
        <f t="shared" si="430"/>
        <v>0.74537002869079316</v>
      </c>
      <c r="J3852" s="41">
        <f t="shared" ca="1" si="431"/>
        <v>1</v>
      </c>
      <c r="K3852" s="37">
        <f t="shared" si="432"/>
        <v>68.48</v>
      </c>
      <c r="L3852" s="37">
        <f t="shared" si="433"/>
        <v>68.59</v>
      </c>
      <c r="M3852" s="37">
        <f t="shared" si="434"/>
        <v>65.73</v>
      </c>
      <c r="N3852" s="37">
        <f t="shared" si="435"/>
        <v>68.48</v>
      </c>
      <c r="O3852" s="38">
        <f t="shared" ca="1" si="436"/>
        <v>377699500</v>
      </c>
    </row>
    <row r="3853" spans="1:15" x14ac:dyDescent="0.4">
      <c r="A3853">
        <v>3838</v>
      </c>
      <c r="B3853" s="63">
        <v>39797</v>
      </c>
      <c r="C3853" s="37">
        <v>89.019997000000004</v>
      </c>
      <c r="D3853" s="37">
        <v>89.150002000000001</v>
      </c>
      <c r="E3853" s="37">
        <v>86.290001000000004</v>
      </c>
      <c r="F3853" s="37">
        <v>87.75</v>
      </c>
      <c r="G3853" s="38">
        <v>256694200</v>
      </c>
      <c r="H3853" s="37">
        <v>65.406227000000001</v>
      </c>
      <c r="I3853" s="41">
        <f t="shared" si="430"/>
        <v>0.74537010826210826</v>
      </c>
      <c r="J3853" s="41">
        <f t="shared" ca="1" si="431"/>
        <v>1</v>
      </c>
      <c r="K3853" s="37">
        <f t="shared" si="432"/>
        <v>66.349999999999994</v>
      </c>
      <c r="L3853" s="37">
        <f t="shared" si="433"/>
        <v>66.45</v>
      </c>
      <c r="M3853" s="37">
        <f t="shared" si="434"/>
        <v>64.319999999999993</v>
      </c>
      <c r="N3853" s="37">
        <f t="shared" si="435"/>
        <v>65.41</v>
      </c>
      <c r="O3853" s="38">
        <f t="shared" ca="1" si="436"/>
        <v>256694200</v>
      </c>
    </row>
    <row r="3854" spans="1:15" x14ac:dyDescent="0.4">
      <c r="A3854">
        <v>3839</v>
      </c>
      <c r="B3854" s="63">
        <v>39794</v>
      </c>
      <c r="C3854" s="37">
        <v>85.550003000000004</v>
      </c>
      <c r="D3854" s="37">
        <v>89.07</v>
      </c>
      <c r="E3854" s="37">
        <v>85.199996999999996</v>
      </c>
      <c r="F3854" s="37">
        <v>88.989998</v>
      </c>
      <c r="G3854" s="38">
        <v>415060400</v>
      </c>
      <c r="H3854" s="37">
        <v>66.330460000000002</v>
      </c>
      <c r="I3854" s="41">
        <f t="shared" si="430"/>
        <v>0.74536983358511821</v>
      </c>
      <c r="J3854" s="41">
        <f t="shared" ca="1" si="431"/>
        <v>1</v>
      </c>
      <c r="K3854" s="37">
        <f t="shared" si="432"/>
        <v>63.77</v>
      </c>
      <c r="L3854" s="37">
        <f t="shared" si="433"/>
        <v>66.39</v>
      </c>
      <c r="M3854" s="37">
        <f t="shared" si="434"/>
        <v>63.51</v>
      </c>
      <c r="N3854" s="37">
        <f t="shared" si="435"/>
        <v>66.33</v>
      </c>
      <c r="O3854" s="38">
        <f t="shared" ca="1" si="436"/>
        <v>415060400</v>
      </c>
    </row>
    <row r="3855" spans="1:15" x14ac:dyDescent="0.4">
      <c r="A3855">
        <v>3840</v>
      </c>
      <c r="B3855" s="63">
        <v>39793</v>
      </c>
      <c r="C3855" s="37">
        <v>89.540001000000004</v>
      </c>
      <c r="D3855" s="37">
        <v>91</v>
      </c>
      <c r="E3855" s="37">
        <v>87.370002999999997</v>
      </c>
      <c r="F3855" s="37">
        <v>87.940002000000007</v>
      </c>
      <c r="G3855" s="38">
        <v>365061000</v>
      </c>
      <c r="H3855" s="37">
        <v>65.547843999999998</v>
      </c>
      <c r="I3855" s="41">
        <f t="shared" si="430"/>
        <v>0.74537005355082886</v>
      </c>
      <c r="J3855" s="41">
        <f t="shared" ca="1" si="431"/>
        <v>1</v>
      </c>
      <c r="K3855" s="37">
        <f t="shared" si="432"/>
        <v>66.739999999999995</v>
      </c>
      <c r="L3855" s="37">
        <f t="shared" si="433"/>
        <v>67.83</v>
      </c>
      <c r="M3855" s="37">
        <f t="shared" si="434"/>
        <v>65.12</v>
      </c>
      <c r="N3855" s="37">
        <f t="shared" si="435"/>
        <v>65.55</v>
      </c>
      <c r="O3855" s="38">
        <f t="shared" ca="1" si="436"/>
        <v>365061000</v>
      </c>
    </row>
    <row r="3856" spans="1:15" x14ac:dyDescent="0.4">
      <c r="A3856">
        <v>3841</v>
      </c>
      <c r="B3856" s="63">
        <v>39792</v>
      </c>
      <c r="C3856" s="37">
        <v>90.32</v>
      </c>
      <c r="D3856" s="37">
        <v>91.360000999999997</v>
      </c>
      <c r="E3856" s="37">
        <v>89</v>
      </c>
      <c r="F3856" s="37">
        <v>90.110000999999997</v>
      </c>
      <c r="G3856" s="38">
        <v>396187400</v>
      </c>
      <c r="H3856" s="37">
        <v>67.165329</v>
      </c>
      <c r="I3856" s="41">
        <f t="shared" si="430"/>
        <v>0.74537041676428351</v>
      </c>
      <c r="J3856" s="41">
        <f t="shared" ca="1" si="431"/>
        <v>1</v>
      </c>
      <c r="K3856" s="37">
        <f t="shared" si="432"/>
        <v>67.319999999999993</v>
      </c>
      <c r="L3856" s="37">
        <f t="shared" si="433"/>
        <v>68.099999999999994</v>
      </c>
      <c r="M3856" s="37">
        <f t="shared" si="434"/>
        <v>66.34</v>
      </c>
      <c r="N3856" s="37">
        <f t="shared" si="435"/>
        <v>67.17</v>
      </c>
      <c r="O3856" s="38">
        <f t="shared" ca="1" si="436"/>
        <v>396187400</v>
      </c>
    </row>
    <row r="3857" spans="1:15" x14ac:dyDescent="0.4">
      <c r="A3857">
        <v>3842</v>
      </c>
      <c r="B3857" s="63">
        <v>39791</v>
      </c>
      <c r="C3857" s="37">
        <v>90.370002999999997</v>
      </c>
      <c r="D3857" s="37">
        <v>92.129997000000003</v>
      </c>
      <c r="E3857" s="37">
        <v>88.980002999999996</v>
      </c>
      <c r="F3857" s="37">
        <v>89.5</v>
      </c>
      <c r="G3857" s="38">
        <v>370790000</v>
      </c>
      <c r="H3857" s="37">
        <v>66.710632000000004</v>
      </c>
      <c r="I3857" s="41">
        <f t="shared" ref="I3857:I3920" si="437">IF(F3857=0,1,H3857/F3857)</f>
        <v>0.74537018994413418</v>
      </c>
      <c r="J3857" s="41">
        <f t="shared" ref="J3857:J3920" ca="1" si="438">INDEX(OFFSET($T$15,0,0,$S$13+1,1),MATCH(B3857,OFFSET($Q$15,0,0,$S$13+1,1),-1))</f>
        <v>1</v>
      </c>
      <c r="K3857" s="37">
        <f t="shared" ref="K3857:K3920" si="439">ROUND($I3857*C3857,2)</f>
        <v>67.36</v>
      </c>
      <c r="L3857" s="37">
        <f t="shared" ref="L3857:L3920" si="440">ROUND($I3857*D3857,2)</f>
        <v>68.67</v>
      </c>
      <c r="M3857" s="37">
        <f t="shared" ref="M3857:M3920" si="441">ROUND($I3857*E3857,2)</f>
        <v>66.319999999999993</v>
      </c>
      <c r="N3857" s="37">
        <f t="shared" ref="N3857:N3920" si="442">ROUND($I3857*F3857,2)</f>
        <v>66.709999999999994</v>
      </c>
      <c r="O3857" s="38">
        <f t="shared" ref="O3857:O3920" ca="1" si="443">G3857*J3857</f>
        <v>370790000</v>
      </c>
    </row>
    <row r="3858" spans="1:15" x14ac:dyDescent="0.4">
      <c r="A3858">
        <v>3843</v>
      </c>
      <c r="B3858" s="63">
        <v>39790</v>
      </c>
      <c r="C3858" s="37">
        <v>90.339995999999999</v>
      </c>
      <c r="D3858" s="37">
        <v>92.379997000000003</v>
      </c>
      <c r="E3858" s="37">
        <v>88.080001999999993</v>
      </c>
      <c r="F3858" s="37">
        <v>91</v>
      </c>
      <c r="G3858" s="38">
        <v>412859300</v>
      </c>
      <c r="H3858" s="37">
        <v>67.828697000000005</v>
      </c>
      <c r="I3858" s="41">
        <f t="shared" si="437"/>
        <v>0.7453702967032968</v>
      </c>
      <c r="J3858" s="41">
        <f t="shared" ca="1" si="438"/>
        <v>1</v>
      </c>
      <c r="K3858" s="37">
        <f t="shared" si="439"/>
        <v>67.34</v>
      </c>
      <c r="L3858" s="37">
        <f t="shared" si="440"/>
        <v>68.86</v>
      </c>
      <c r="M3858" s="37">
        <f t="shared" si="441"/>
        <v>65.650000000000006</v>
      </c>
      <c r="N3858" s="37">
        <f t="shared" si="442"/>
        <v>67.83</v>
      </c>
      <c r="O3858" s="38">
        <f t="shared" ca="1" si="443"/>
        <v>412859300</v>
      </c>
    </row>
    <row r="3859" spans="1:15" x14ac:dyDescent="0.4">
      <c r="A3859">
        <v>3844</v>
      </c>
      <c r="B3859" s="63">
        <v>39787</v>
      </c>
      <c r="C3859" s="37">
        <v>83.650002000000001</v>
      </c>
      <c r="D3859" s="37">
        <v>88.419998000000007</v>
      </c>
      <c r="E3859" s="37">
        <v>82.239998</v>
      </c>
      <c r="F3859" s="37">
        <v>87.93</v>
      </c>
      <c r="G3859" s="38">
        <v>471905300</v>
      </c>
      <c r="H3859" s="37">
        <v>65.540413000000001</v>
      </c>
      <c r="I3859" s="41">
        <f t="shared" si="437"/>
        <v>0.74537032867053332</v>
      </c>
      <c r="J3859" s="41">
        <f t="shared" ca="1" si="438"/>
        <v>1</v>
      </c>
      <c r="K3859" s="37">
        <f t="shared" si="439"/>
        <v>62.35</v>
      </c>
      <c r="L3859" s="37">
        <f t="shared" si="440"/>
        <v>65.91</v>
      </c>
      <c r="M3859" s="37">
        <f t="shared" si="441"/>
        <v>61.3</v>
      </c>
      <c r="N3859" s="37">
        <f t="shared" si="442"/>
        <v>65.540000000000006</v>
      </c>
      <c r="O3859" s="38">
        <f t="shared" ca="1" si="443"/>
        <v>471905300</v>
      </c>
    </row>
    <row r="3860" spans="1:15" x14ac:dyDescent="0.4">
      <c r="A3860">
        <v>3845</v>
      </c>
      <c r="B3860" s="63">
        <v>39786</v>
      </c>
      <c r="C3860" s="37">
        <v>86.059997999999993</v>
      </c>
      <c r="D3860" s="37">
        <v>88.050003000000004</v>
      </c>
      <c r="E3860" s="37">
        <v>83.739998</v>
      </c>
      <c r="F3860" s="37">
        <v>85.300003000000004</v>
      </c>
      <c r="G3860" s="38">
        <v>444173800</v>
      </c>
      <c r="H3860" s="37">
        <v>63.580086000000001</v>
      </c>
      <c r="I3860" s="41">
        <f t="shared" si="437"/>
        <v>0.74537026686857211</v>
      </c>
      <c r="J3860" s="41">
        <f t="shared" ca="1" si="438"/>
        <v>1</v>
      </c>
      <c r="K3860" s="37">
        <f t="shared" si="439"/>
        <v>64.150000000000006</v>
      </c>
      <c r="L3860" s="37">
        <f t="shared" si="440"/>
        <v>65.63</v>
      </c>
      <c r="M3860" s="37">
        <f t="shared" si="441"/>
        <v>62.42</v>
      </c>
      <c r="N3860" s="37">
        <f t="shared" si="442"/>
        <v>63.58</v>
      </c>
      <c r="O3860" s="38">
        <f t="shared" ca="1" si="443"/>
        <v>444173800</v>
      </c>
    </row>
    <row r="3861" spans="1:15" x14ac:dyDescent="0.4">
      <c r="A3861">
        <v>3846</v>
      </c>
      <c r="B3861" s="63">
        <v>39785</v>
      </c>
      <c r="C3861" s="37">
        <v>83.400002000000001</v>
      </c>
      <c r="D3861" s="37">
        <v>87.830001999999993</v>
      </c>
      <c r="E3861" s="37">
        <v>83.139999000000003</v>
      </c>
      <c r="F3861" s="37">
        <v>87.32</v>
      </c>
      <c r="G3861" s="38">
        <v>519863500</v>
      </c>
      <c r="H3861" s="37">
        <v>65.085753999999994</v>
      </c>
      <c r="I3861" s="41">
        <f t="shared" si="437"/>
        <v>0.7453705222171324</v>
      </c>
      <c r="J3861" s="41">
        <f t="shared" ca="1" si="438"/>
        <v>1</v>
      </c>
      <c r="K3861" s="37">
        <f t="shared" si="439"/>
        <v>62.16</v>
      </c>
      <c r="L3861" s="37">
        <f t="shared" si="440"/>
        <v>65.47</v>
      </c>
      <c r="M3861" s="37">
        <f t="shared" si="441"/>
        <v>61.97</v>
      </c>
      <c r="N3861" s="37">
        <f t="shared" si="442"/>
        <v>65.09</v>
      </c>
      <c r="O3861" s="38">
        <f t="shared" ca="1" si="443"/>
        <v>519863500</v>
      </c>
    </row>
    <row r="3862" spans="1:15" x14ac:dyDescent="0.4">
      <c r="A3862">
        <v>3847</v>
      </c>
      <c r="B3862" s="63">
        <v>39784</v>
      </c>
      <c r="C3862" s="37">
        <v>83.470000999999996</v>
      </c>
      <c r="D3862" s="37">
        <v>85.489998</v>
      </c>
      <c r="E3862" s="37">
        <v>82.040001000000004</v>
      </c>
      <c r="F3862" s="37">
        <v>85.269997000000004</v>
      </c>
      <c r="G3862" s="38">
        <v>469508400</v>
      </c>
      <c r="H3862" s="37">
        <v>63.557682</v>
      </c>
      <c r="I3862" s="41">
        <f t="shared" si="437"/>
        <v>0.74536981630244459</v>
      </c>
      <c r="J3862" s="41">
        <f t="shared" ca="1" si="438"/>
        <v>1</v>
      </c>
      <c r="K3862" s="37">
        <f t="shared" si="439"/>
        <v>62.22</v>
      </c>
      <c r="L3862" s="37">
        <f t="shared" si="440"/>
        <v>63.72</v>
      </c>
      <c r="M3862" s="37">
        <f t="shared" si="441"/>
        <v>61.15</v>
      </c>
      <c r="N3862" s="37">
        <f t="shared" si="442"/>
        <v>63.56</v>
      </c>
      <c r="O3862" s="38">
        <f t="shared" ca="1" si="443"/>
        <v>469508400</v>
      </c>
    </row>
    <row r="3863" spans="1:15" x14ac:dyDescent="0.4">
      <c r="A3863">
        <v>3848</v>
      </c>
      <c r="B3863" s="63">
        <v>39783</v>
      </c>
      <c r="C3863" s="37">
        <v>87.510002</v>
      </c>
      <c r="D3863" s="37">
        <v>87.550003000000004</v>
      </c>
      <c r="E3863" s="37">
        <v>81.860000999999997</v>
      </c>
      <c r="F3863" s="37">
        <v>82.110000999999997</v>
      </c>
      <c r="G3863" s="38">
        <v>369927100</v>
      </c>
      <c r="H3863" s="37">
        <v>61.202347000000003</v>
      </c>
      <c r="I3863" s="41">
        <f t="shared" si="437"/>
        <v>0.74537018943648536</v>
      </c>
      <c r="J3863" s="41">
        <f t="shared" ca="1" si="438"/>
        <v>1</v>
      </c>
      <c r="K3863" s="37">
        <f t="shared" si="439"/>
        <v>65.23</v>
      </c>
      <c r="L3863" s="37">
        <f t="shared" si="440"/>
        <v>65.260000000000005</v>
      </c>
      <c r="M3863" s="37">
        <f t="shared" si="441"/>
        <v>61.02</v>
      </c>
      <c r="N3863" s="37">
        <f t="shared" si="442"/>
        <v>61.2</v>
      </c>
      <c r="O3863" s="38">
        <f t="shared" ca="1" si="443"/>
        <v>369927100</v>
      </c>
    </row>
    <row r="3864" spans="1:15" x14ac:dyDescent="0.4">
      <c r="A3864">
        <v>3849</v>
      </c>
      <c r="B3864" s="63">
        <v>39780</v>
      </c>
      <c r="C3864" s="37">
        <v>88.629997000000003</v>
      </c>
      <c r="D3864" s="37">
        <v>90.129997000000003</v>
      </c>
      <c r="E3864" s="37">
        <v>88.480002999999996</v>
      </c>
      <c r="F3864" s="37">
        <v>90.089995999999999</v>
      </c>
      <c r="G3864" s="38">
        <v>118308100</v>
      </c>
      <c r="H3864" s="37">
        <v>67.150374999999997</v>
      </c>
      <c r="I3864" s="41">
        <f t="shared" si="437"/>
        <v>0.74536994096436626</v>
      </c>
      <c r="J3864" s="41">
        <f t="shared" ca="1" si="438"/>
        <v>1</v>
      </c>
      <c r="K3864" s="37">
        <f t="shared" si="439"/>
        <v>66.06</v>
      </c>
      <c r="L3864" s="37">
        <f t="shared" si="440"/>
        <v>67.180000000000007</v>
      </c>
      <c r="M3864" s="37">
        <f t="shared" si="441"/>
        <v>65.95</v>
      </c>
      <c r="N3864" s="37">
        <f t="shared" si="442"/>
        <v>67.150000000000006</v>
      </c>
      <c r="O3864" s="38">
        <f t="shared" ca="1" si="443"/>
        <v>118308100</v>
      </c>
    </row>
    <row r="3865" spans="1:15" x14ac:dyDescent="0.4">
      <c r="A3865">
        <v>3850</v>
      </c>
      <c r="B3865" s="63">
        <v>39778</v>
      </c>
      <c r="C3865" s="37">
        <v>84.300003000000004</v>
      </c>
      <c r="D3865" s="37">
        <v>89.190002000000007</v>
      </c>
      <c r="E3865" s="37">
        <v>84.239998</v>
      </c>
      <c r="F3865" s="37">
        <v>88.970000999999996</v>
      </c>
      <c r="G3865" s="38">
        <v>370134200</v>
      </c>
      <c r="H3865" s="37">
        <v>66.315567000000001</v>
      </c>
      <c r="I3865" s="41">
        <f t="shared" si="437"/>
        <v>0.74536997026671947</v>
      </c>
      <c r="J3865" s="41">
        <f t="shared" ca="1" si="438"/>
        <v>1</v>
      </c>
      <c r="K3865" s="37">
        <f t="shared" si="439"/>
        <v>62.83</v>
      </c>
      <c r="L3865" s="37">
        <f t="shared" si="440"/>
        <v>66.48</v>
      </c>
      <c r="M3865" s="37">
        <f t="shared" si="441"/>
        <v>62.79</v>
      </c>
      <c r="N3865" s="37">
        <f t="shared" si="442"/>
        <v>66.319999999999993</v>
      </c>
      <c r="O3865" s="38">
        <f t="shared" ca="1" si="443"/>
        <v>370134200</v>
      </c>
    </row>
    <row r="3866" spans="1:15" x14ac:dyDescent="0.4">
      <c r="A3866">
        <v>3851</v>
      </c>
      <c r="B3866" s="63">
        <v>39777</v>
      </c>
      <c r="C3866" s="37">
        <v>87.300003000000004</v>
      </c>
      <c r="D3866" s="37">
        <v>87.510002</v>
      </c>
      <c r="E3866" s="37">
        <v>83.82</v>
      </c>
      <c r="F3866" s="37">
        <v>85.660004000000001</v>
      </c>
      <c r="G3866" s="38">
        <v>454112400</v>
      </c>
      <c r="H3866" s="37">
        <v>63.848391999999997</v>
      </c>
      <c r="I3866" s="41">
        <f t="shared" si="437"/>
        <v>0.74536993951109309</v>
      </c>
      <c r="J3866" s="41">
        <f t="shared" ca="1" si="438"/>
        <v>1</v>
      </c>
      <c r="K3866" s="37">
        <f t="shared" si="439"/>
        <v>65.069999999999993</v>
      </c>
      <c r="L3866" s="37">
        <f t="shared" si="440"/>
        <v>65.23</v>
      </c>
      <c r="M3866" s="37">
        <f t="shared" si="441"/>
        <v>62.48</v>
      </c>
      <c r="N3866" s="37">
        <f t="shared" si="442"/>
        <v>63.85</v>
      </c>
      <c r="O3866" s="38">
        <f t="shared" ca="1" si="443"/>
        <v>454112400</v>
      </c>
    </row>
    <row r="3867" spans="1:15" x14ac:dyDescent="0.4">
      <c r="A3867">
        <v>3852</v>
      </c>
      <c r="B3867" s="63">
        <v>39776</v>
      </c>
      <c r="C3867" s="37">
        <v>81.919998000000007</v>
      </c>
      <c r="D3867" s="37">
        <v>86.989998</v>
      </c>
      <c r="E3867" s="37">
        <v>80.360000999999997</v>
      </c>
      <c r="F3867" s="37">
        <v>85.029999000000004</v>
      </c>
      <c r="G3867" s="38">
        <v>523305300</v>
      </c>
      <c r="H3867" s="37">
        <v>63.378822</v>
      </c>
      <c r="I3867" s="41">
        <f t="shared" si="437"/>
        <v>0.74537013695601706</v>
      </c>
      <c r="J3867" s="41">
        <f t="shared" ca="1" si="438"/>
        <v>1</v>
      </c>
      <c r="K3867" s="37">
        <f t="shared" si="439"/>
        <v>61.06</v>
      </c>
      <c r="L3867" s="37">
        <f t="shared" si="440"/>
        <v>64.84</v>
      </c>
      <c r="M3867" s="37">
        <f t="shared" si="441"/>
        <v>59.9</v>
      </c>
      <c r="N3867" s="37">
        <f t="shared" si="442"/>
        <v>63.38</v>
      </c>
      <c r="O3867" s="38">
        <f t="shared" ca="1" si="443"/>
        <v>523305300</v>
      </c>
    </row>
    <row r="3868" spans="1:15" x14ac:dyDescent="0.4">
      <c r="A3868">
        <v>3853</v>
      </c>
      <c r="B3868" s="63">
        <v>39773</v>
      </c>
      <c r="C3868" s="37">
        <v>77.459998999999996</v>
      </c>
      <c r="D3868" s="37">
        <v>80.900002000000001</v>
      </c>
      <c r="E3868" s="37">
        <v>74.339995999999999</v>
      </c>
      <c r="F3868" s="37">
        <v>79.519997000000004</v>
      </c>
      <c r="G3868" s="38">
        <v>718536500</v>
      </c>
      <c r="H3868" s="37">
        <v>59.271850999999998</v>
      </c>
      <c r="I3868" s="41">
        <f t="shared" si="437"/>
        <v>0.74537038777805786</v>
      </c>
      <c r="J3868" s="41">
        <f t="shared" ca="1" si="438"/>
        <v>1</v>
      </c>
      <c r="K3868" s="37">
        <f t="shared" si="439"/>
        <v>57.74</v>
      </c>
      <c r="L3868" s="37">
        <f t="shared" si="440"/>
        <v>60.3</v>
      </c>
      <c r="M3868" s="37">
        <f t="shared" si="441"/>
        <v>55.41</v>
      </c>
      <c r="N3868" s="37">
        <f t="shared" si="442"/>
        <v>59.27</v>
      </c>
      <c r="O3868" s="38">
        <f t="shared" ca="1" si="443"/>
        <v>718536500</v>
      </c>
    </row>
    <row r="3869" spans="1:15" x14ac:dyDescent="0.4">
      <c r="A3869">
        <v>3854</v>
      </c>
      <c r="B3869" s="63">
        <v>39772</v>
      </c>
      <c r="C3869" s="37">
        <v>80.129997000000003</v>
      </c>
      <c r="D3869" s="37">
        <v>82.510002</v>
      </c>
      <c r="E3869" s="37">
        <v>75.050003000000004</v>
      </c>
      <c r="F3869" s="37">
        <v>75.449996999999996</v>
      </c>
      <c r="G3869" s="38">
        <v>814180400</v>
      </c>
      <c r="H3869" s="37">
        <v>56.238190000000003</v>
      </c>
      <c r="I3869" s="41">
        <f t="shared" si="437"/>
        <v>0.74537034110153788</v>
      </c>
      <c r="J3869" s="41">
        <f t="shared" ca="1" si="438"/>
        <v>1</v>
      </c>
      <c r="K3869" s="37">
        <f t="shared" si="439"/>
        <v>59.73</v>
      </c>
      <c r="L3869" s="37">
        <f t="shared" si="440"/>
        <v>61.5</v>
      </c>
      <c r="M3869" s="37">
        <f t="shared" si="441"/>
        <v>55.94</v>
      </c>
      <c r="N3869" s="37">
        <f t="shared" si="442"/>
        <v>56.24</v>
      </c>
      <c r="O3869" s="38">
        <f t="shared" ca="1" si="443"/>
        <v>814180400</v>
      </c>
    </row>
    <row r="3870" spans="1:15" x14ac:dyDescent="0.4">
      <c r="A3870">
        <v>3855</v>
      </c>
      <c r="B3870" s="63">
        <v>39771</v>
      </c>
      <c r="C3870" s="37">
        <v>85.910004000000001</v>
      </c>
      <c r="D3870" s="37">
        <v>86.870002999999997</v>
      </c>
      <c r="E3870" s="37">
        <v>80.919998000000007</v>
      </c>
      <c r="F3870" s="37">
        <v>81.5</v>
      </c>
      <c r="G3870" s="38">
        <v>558327600</v>
      </c>
      <c r="H3870" s="37">
        <v>60.747681</v>
      </c>
      <c r="I3870" s="41">
        <f t="shared" si="437"/>
        <v>0.74537031901840489</v>
      </c>
      <c r="J3870" s="41">
        <f t="shared" ca="1" si="438"/>
        <v>1</v>
      </c>
      <c r="K3870" s="37">
        <f t="shared" si="439"/>
        <v>64.03</v>
      </c>
      <c r="L3870" s="37">
        <f t="shared" si="440"/>
        <v>64.75</v>
      </c>
      <c r="M3870" s="37">
        <f t="shared" si="441"/>
        <v>60.32</v>
      </c>
      <c r="N3870" s="37">
        <f t="shared" si="442"/>
        <v>60.75</v>
      </c>
      <c r="O3870" s="38">
        <f t="shared" ca="1" si="443"/>
        <v>558327600</v>
      </c>
    </row>
    <row r="3871" spans="1:15" x14ac:dyDescent="0.4">
      <c r="A3871">
        <v>3856</v>
      </c>
      <c r="B3871" s="63">
        <v>39770</v>
      </c>
      <c r="C3871" s="37">
        <v>85.150002000000001</v>
      </c>
      <c r="D3871" s="37">
        <v>87.220000999999996</v>
      </c>
      <c r="E3871" s="37">
        <v>82.910004000000001</v>
      </c>
      <c r="F3871" s="37">
        <v>87.080001999999993</v>
      </c>
      <c r="G3871" s="38">
        <v>523811800</v>
      </c>
      <c r="H3871" s="37">
        <v>64.906822000000005</v>
      </c>
      <c r="I3871" s="41">
        <f t="shared" si="437"/>
        <v>0.74537001044166273</v>
      </c>
      <c r="J3871" s="41">
        <f t="shared" ca="1" si="438"/>
        <v>1</v>
      </c>
      <c r="K3871" s="37">
        <f t="shared" si="439"/>
        <v>63.47</v>
      </c>
      <c r="L3871" s="37">
        <f t="shared" si="440"/>
        <v>65.010000000000005</v>
      </c>
      <c r="M3871" s="37">
        <f t="shared" si="441"/>
        <v>61.8</v>
      </c>
      <c r="N3871" s="37">
        <f t="shared" si="442"/>
        <v>64.91</v>
      </c>
      <c r="O3871" s="38">
        <f t="shared" ca="1" si="443"/>
        <v>523811800</v>
      </c>
    </row>
    <row r="3872" spans="1:15" x14ac:dyDescent="0.4">
      <c r="A3872">
        <v>3857</v>
      </c>
      <c r="B3872" s="63">
        <v>39769</v>
      </c>
      <c r="C3872" s="37">
        <v>86.379997000000003</v>
      </c>
      <c r="D3872" s="37">
        <v>88.559997999999993</v>
      </c>
      <c r="E3872" s="37">
        <v>85.160004000000001</v>
      </c>
      <c r="F3872" s="37">
        <v>85.470000999999996</v>
      </c>
      <c r="G3872" s="38">
        <v>415254900</v>
      </c>
      <c r="H3872" s="37">
        <v>63.706817999999998</v>
      </c>
      <c r="I3872" s="41">
        <f t="shared" si="437"/>
        <v>0.74537050724967235</v>
      </c>
      <c r="J3872" s="41">
        <f t="shared" ca="1" si="438"/>
        <v>1</v>
      </c>
      <c r="K3872" s="37">
        <f t="shared" si="439"/>
        <v>64.39</v>
      </c>
      <c r="L3872" s="37">
        <f t="shared" si="440"/>
        <v>66.010000000000005</v>
      </c>
      <c r="M3872" s="37">
        <f t="shared" si="441"/>
        <v>63.48</v>
      </c>
      <c r="N3872" s="37">
        <f t="shared" si="442"/>
        <v>63.71</v>
      </c>
      <c r="O3872" s="38">
        <f t="shared" ca="1" si="443"/>
        <v>415254900</v>
      </c>
    </row>
    <row r="3873" spans="1:15" x14ac:dyDescent="0.4">
      <c r="A3873">
        <v>3858</v>
      </c>
      <c r="B3873" s="63">
        <v>39766</v>
      </c>
      <c r="C3873" s="37">
        <v>89.410004000000001</v>
      </c>
      <c r="D3873" s="37">
        <v>92.059997999999993</v>
      </c>
      <c r="E3873" s="37">
        <v>86.519997000000004</v>
      </c>
      <c r="F3873" s="37">
        <v>86.620002999999997</v>
      </c>
      <c r="G3873" s="38">
        <v>540352300</v>
      </c>
      <c r="H3873" s="37">
        <v>64.563957000000002</v>
      </c>
      <c r="I3873" s="41">
        <f t="shared" si="437"/>
        <v>0.74537006192438027</v>
      </c>
      <c r="J3873" s="41">
        <f t="shared" ca="1" si="438"/>
        <v>1</v>
      </c>
      <c r="K3873" s="37">
        <f t="shared" si="439"/>
        <v>66.64</v>
      </c>
      <c r="L3873" s="37">
        <f t="shared" si="440"/>
        <v>68.62</v>
      </c>
      <c r="M3873" s="37">
        <f t="shared" si="441"/>
        <v>64.489999999999995</v>
      </c>
      <c r="N3873" s="37">
        <f t="shared" si="442"/>
        <v>64.56</v>
      </c>
      <c r="O3873" s="38">
        <f t="shared" ca="1" si="443"/>
        <v>540352300</v>
      </c>
    </row>
    <row r="3874" spans="1:15" x14ac:dyDescent="0.4">
      <c r="A3874">
        <v>3859</v>
      </c>
      <c r="B3874" s="63">
        <v>39765</v>
      </c>
      <c r="C3874" s="37">
        <v>86.129997000000003</v>
      </c>
      <c r="D3874" s="37">
        <v>91.730002999999996</v>
      </c>
      <c r="E3874" s="37">
        <v>82.089995999999999</v>
      </c>
      <c r="F3874" s="37">
        <v>91.169998000000007</v>
      </c>
      <c r="G3874" s="38">
        <v>753141900</v>
      </c>
      <c r="H3874" s="37">
        <v>67.955405999999996</v>
      </c>
      <c r="I3874" s="41">
        <f t="shared" si="437"/>
        <v>0.74537026972403786</v>
      </c>
      <c r="J3874" s="41">
        <f t="shared" ca="1" si="438"/>
        <v>1</v>
      </c>
      <c r="K3874" s="37">
        <f t="shared" si="439"/>
        <v>64.2</v>
      </c>
      <c r="L3874" s="37">
        <f t="shared" si="440"/>
        <v>68.37</v>
      </c>
      <c r="M3874" s="37">
        <f t="shared" si="441"/>
        <v>61.19</v>
      </c>
      <c r="N3874" s="37">
        <f t="shared" si="442"/>
        <v>67.959999999999994</v>
      </c>
      <c r="O3874" s="38">
        <f t="shared" ca="1" si="443"/>
        <v>753141900</v>
      </c>
    </row>
    <row r="3875" spans="1:15" x14ac:dyDescent="0.4">
      <c r="A3875">
        <v>3860</v>
      </c>
      <c r="B3875" s="63">
        <v>39764</v>
      </c>
      <c r="C3875" s="37">
        <v>88.230002999999996</v>
      </c>
      <c r="D3875" s="37">
        <v>88.949996999999996</v>
      </c>
      <c r="E3875" s="37">
        <v>85.120002999999997</v>
      </c>
      <c r="F3875" s="37">
        <v>85.82</v>
      </c>
      <c r="G3875" s="38">
        <v>454330600</v>
      </c>
      <c r="H3875" s="37">
        <v>63.967663000000002</v>
      </c>
      <c r="I3875" s="41">
        <f t="shared" si="437"/>
        <v>0.74537011186203694</v>
      </c>
      <c r="J3875" s="41">
        <f t="shared" ca="1" si="438"/>
        <v>1</v>
      </c>
      <c r="K3875" s="37">
        <f t="shared" si="439"/>
        <v>65.760000000000005</v>
      </c>
      <c r="L3875" s="37">
        <f t="shared" si="440"/>
        <v>66.3</v>
      </c>
      <c r="M3875" s="37">
        <f t="shared" si="441"/>
        <v>63.45</v>
      </c>
      <c r="N3875" s="37">
        <f t="shared" si="442"/>
        <v>63.97</v>
      </c>
      <c r="O3875" s="38">
        <f t="shared" ca="1" si="443"/>
        <v>454330600</v>
      </c>
    </row>
    <row r="3876" spans="1:15" x14ac:dyDescent="0.4">
      <c r="A3876">
        <v>3861</v>
      </c>
      <c r="B3876" s="63">
        <v>39763</v>
      </c>
      <c r="C3876" s="37">
        <v>90.760002</v>
      </c>
      <c r="D3876" s="37">
        <v>92.139999000000003</v>
      </c>
      <c r="E3876" s="37">
        <v>88.650002000000001</v>
      </c>
      <c r="F3876" s="37">
        <v>89.769997000000004</v>
      </c>
      <c r="G3876" s="38">
        <v>418498200</v>
      </c>
      <c r="H3876" s="37">
        <v>66.911895999999999</v>
      </c>
      <c r="I3876" s="41">
        <f t="shared" si="437"/>
        <v>0.74537037135024076</v>
      </c>
      <c r="J3876" s="41">
        <f t="shared" ca="1" si="438"/>
        <v>1</v>
      </c>
      <c r="K3876" s="37">
        <f t="shared" si="439"/>
        <v>67.650000000000006</v>
      </c>
      <c r="L3876" s="37">
        <f t="shared" si="440"/>
        <v>68.680000000000007</v>
      </c>
      <c r="M3876" s="37">
        <f t="shared" si="441"/>
        <v>66.08</v>
      </c>
      <c r="N3876" s="37">
        <f t="shared" si="442"/>
        <v>66.91</v>
      </c>
      <c r="O3876" s="38">
        <f t="shared" ca="1" si="443"/>
        <v>418498200</v>
      </c>
    </row>
    <row r="3877" spans="1:15" x14ac:dyDescent="0.4">
      <c r="A3877">
        <v>3862</v>
      </c>
      <c r="B3877" s="63">
        <v>39762</v>
      </c>
      <c r="C3877" s="37">
        <v>95.209998999999996</v>
      </c>
      <c r="D3877" s="37">
        <v>95.529999000000004</v>
      </c>
      <c r="E3877" s="37">
        <v>90.919998000000007</v>
      </c>
      <c r="F3877" s="37">
        <v>92.629997000000003</v>
      </c>
      <c r="G3877" s="38">
        <v>301773000</v>
      </c>
      <c r="H3877" s="37">
        <v>69.043639999999996</v>
      </c>
      <c r="I3877" s="41">
        <f t="shared" si="437"/>
        <v>0.74537020658653363</v>
      </c>
      <c r="J3877" s="41">
        <f t="shared" ca="1" si="438"/>
        <v>1</v>
      </c>
      <c r="K3877" s="37">
        <f t="shared" si="439"/>
        <v>70.97</v>
      </c>
      <c r="L3877" s="37">
        <f t="shared" si="440"/>
        <v>71.209999999999994</v>
      </c>
      <c r="M3877" s="37">
        <f t="shared" si="441"/>
        <v>67.77</v>
      </c>
      <c r="N3877" s="37">
        <f t="shared" si="442"/>
        <v>69.040000000000006</v>
      </c>
      <c r="O3877" s="38">
        <f t="shared" ca="1" si="443"/>
        <v>301773000</v>
      </c>
    </row>
    <row r="3878" spans="1:15" x14ac:dyDescent="0.4">
      <c r="A3878">
        <v>3863</v>
      </c>
      <c r="B3878" s="63">
        <v>39759</v>
      </c>
      <c r="C3878" s="37">
        <v>91.650002000000001</v>
      </c>
      <c r="D3878" s="37">
        <v>94</v>
      </c>
      <c r="E3878" s="37">
        <v>90.5</v>
      </c>
      <c r="F3878" s="37">
        <v>93.860000999999997</v>
      </c>
      <c r="G3878" s="38">
        <v>380391000</v>
      </c>
      <c r="H3878" s="37">
        <v>69.960442</v>
      </c>
      <c r="I3878" s="41">
        <f t="shared" si="437"/>
        <v>0.74537013908619076</v>
      </c>
      <c r="J3878" s="41">
        <f t="shared" ca="1" si="438"/>
        <v>1</v>
      </c>
      <c r="K3878" s="37">
        <f t="shared" si="439"/>
        <v>68.31</v>
      </c>
      <c r="L3878" s="37">
        <f t="shared" si="440"/>
        <v>70.06</v>
      </c>
      <c r="M3878" s="37">
        <f t="shared" si="441"/>
        <v>67.459999999999994</v>
      </c>
      <c r="N3878" s="37">
        <f t="shared" si="442"/>
        <v>69.959999999999994</v>
      </c>
      <c r="O3878" s="38">
        <f t="shared" ca="1" si="443"/>
        <v>380391000</v>
      </c>
    </row>
    <row r="3879" spans="1:15" x14ac:dyDescent="0.4">
      <c r="A3879">
        <v>3864</v>
      </c>
      <c r="B3879" s="63">
        <v>39758</v>
      </c>
      <c r="C3879" s="37">
        <v>94.459998999999996</v>
      </c>
      <c r="D3879" s="37">
        <v>95.440002000000007</v>
      </c>
      <c r="E3879" s="37">
        <v>90.059997999999993</v>
      </c>
      <c r="F3879" s="37">
        <v>90.860000999999997</v>
      </c>
      <c r="G3879" s="38">
        <v>477721900</v>
      </c>
      <c r="H3879" s="37">
        <v>67.724334999999996</v>
      </c>
      <c r="I3879" s="41">
        <f t="shared" si="437"/>
        <v>0.74537017669634409</v>
      </c>
      <c r="J3879" s="41">
        <f t="shared" ca="1" si="438"/>
        <v>1</v>
      </c>
      <c r="K3879" s="37">
        <f t="shared" si="439"/>
        <v>70.41</v>
      </c>
      <c r="L3879" s="37">
        <f t="shared" si="440"/>
        <v>71.14</v>
      </c>
      <c r="M3879" s="37">
        <f t="shared" si="441"/>
        <v>67.13</v>
      </c>
      <c r="N3879" s="37">
        <f t="shared" si="442"/>
        <v>67.72</v>
      </c>
      <c r="O3879" s="38">
        <f t="shared" ca="1" si="443"/>
        <v>477721900</v>
      </c>
    </row>
    <row r="3880" spans="1:15" x14ac:dyDescent="0.4">
      <c r="A3880">
        <v>3865</v>
      </c>
      <c r="B3880" s="63">
        <v>39757</v>
      </c>
      <c r="C3880" s="37">
        <v>99.199996999999996</v>
      </c>
      <c r="D3880" s="37">
        <v>100.709999</v>
      </c>
      <c r="E3880" s="37">
        <v>95</v>
      </c>
      <c r="F3880" s="37">
        <v>96.190002000000007</v>
      </c>
      <c r="G3880" s="38">
        <v>387844100</v>
      </c>
      <c r="H3880" s="37">
        <v>71.697136</v>
      </c>
      <c r="I3880" s="41">
        <f t="shared" si="437"/>
        <v>0.74536993979894084</v>
      </c>
      <c r="J3880" s="41">
        <f t="shared" ca="1" si="438"/>
        <v>1</v>
      </c>
      <c r="K3880" s="37">
        <f t="shared" si="439"/>
        <v>73.94</v>
      </c>
      <c r="L3880" s="37">
        <f t="shared" si="440"/>
        <v>75.069999999999993</v>
      </c>
      <c r="M3880" s="37">
        <f t="shared" si="441"/>
        <v>70.81</v>
      </c>
      <c r="N3880" s="37">
        <f t="shared" si="442"/>
        <v>71.7</v>
      </c>
      <c r="O3880" s="38">
        <f t="shared" ca="1" si="443"/>
        <v>387844100</v>
      </c>
    </row>
    <row r="3881" spans="1:15" x14ac:dyDescent="0.4">
      <c r="A3881">
        <v>3866</v>
      </c>
      <c r="B3881" s="63">
        <v>39756</v>
      </c>
      <c r="C3881" s="37">
        <v>99.059997999999993</v>
      </c>
      <c r="D3881" s="37">
        <v>100.860001</v>
      </c>
      <c r="E3881" s="37">
        <v>96.709998999999996</v>
      </c>
      <c r="F3881" s="37">
        <v>100.410004</v>
      </c>
      <c r="G3881" s="38">
        <v>346793400</v>
      </c>
      <c r="H3881" s="37">
        <v>74.842597999999995</v>
      </c>
      <c r="I3881" s="41">
        <f t="shared" si="437"/>
        <v>0.74536993345802471</v>
      </c>
      <c r="J3881" s="41">
        <f t="shared" ca="1" si="438"/>
        <v>1</v>
      </c>
      <c r="K3881" s="37">
        <f t="shared" si="439"/>
        <v>73.84</v>
      </c>
      <c r="L3881" s="37">
        <f t="shared" si="440"/>
        <v>75.180000000000007</v>
      </c>
      <c r="M3881" s="37">
        <f t="shared" si="441"/>
        <v>72.08</v>
      </c>
      <c r="N3881" s="37">
        <f t="shared" si="442"/>
        <v>74.84</v>
      </c>
      <c r="O3881" s="38">
        <f t="shared" ca="1" si="443"/>
        <v>346793400</v>
      </c>
    </row>
    <row r="3882" spans="1:15" x14ac:dyDescent="0.4">
      <c r="A3882">
        <v>3867</v>
      </c>
      <c r="B3882" s="63">
        <v>39755</v>
      </c>
      <c r="C3882" s="37">
        <v>96.779999000000004</v>
      </c>
      <c r="D3882" s="37">
        <v>97.690002000000007</v>
      </c>
      <c r="E3882" s="37">
        <v>95.949996999999996</v>
      </c>
      <c r="F3882" s="37">
        <v>97.110000999999997</v>
      </c>
      <c r="G3882" s="38">
        <v>205419400</v>
      </c>
      <c r="H3882" s="37">
        <v>72.382903999999996</v>
      </c>
      <c r="I3882" s="41">
        <f t="shared" si="437"/>
        <v>0.74537023225857035</v>
      </c>
      <c r="J3882" s="41">
        <f t="shared" ca="1" si="438"/>
        <v>1</v>
      </c>
      <c r="K3882" s="37">
        <f t="shared" si="439"/>
        <v>72.14</v>
      </c>
      <c r="L3882" s="37">
        <f t="shared" si="440"/>
        <v>72.819999999999993</v>
      </c>
      <c r="M3882" s="37">
        <f t="shared" si="441"/>
        <v>71.52</v>
      </c>
      <c r="N3882" s="37">
        <f t="shared" si="442"/>
        <v>72.38</v>
      </c>
      <c r="O3882" s="38">
        <f t="shared" ca="1" si="443"/>
        <v>205419400</v>
      </c>
    </row>
    <row r="3883" spans="1:15" x14ac:dyDescent="0.4">
      <c r="A3883">
        <v>3868</v>
      </c>
      <c r="B3883" s="63">
        <v>39752</v>
      </c>
      <c r="C3883" s="37">
        <v>95.080001999999993</v>
      </c>
      <c r="D3883" s="37">
        <v>98.57</v>
      </c>
      <c r="E3883" s="37">
        <v>94.480002999999996</v>
      </c>
      <c r="F3883" s="37">
        <v>96.830001999999993</v>
      </c>
      <c r="G3883" s="38">
        <v>411394000</v>
      </c>
      <c r="H3883" s="37">
        <v>72.174216999999999</v>
      </c>
      <c r="I3883" s="41">
        <f t="shared" si="437"/>
        <v>0.74537039666693394</v>
      </c>
      <c r="J3883" s="41">
        <f t="shared" ca="1" si="438"/>
        <v>1</v>
      </c>
      <c r="K3883" s="37">
        <f t="shared" si="439"/>
        <v>70.87</v>
      </c>
      <c r="L3883" s="37">
        <f t="shared" si="440"/>
        <v>73.47</v>
      </c>
      <c r="M3883" s="37">
        <f t="shared" si="441"/>
        <v>70.42</v>
      </c>
      <c r="N3883" s="37">
        <f t="shared" si="442"/>
        <v>72.17</v>
      </c>
      <c r="O3883" s="38">
        <f t="shared" ca="1" si="443"/>
        <v>411394000</v>
      </c>
    </row>
    <row r="3884" spans="1:15" x14ac:dyDescent="0.4">
      <c r="A3884">
        <v>3869</v>
      </c>
      <c r="B3884" s="63">
        <v>39751</v>
      </c>
      <c r="C3884" s="37">
        <v>95.779999000000004</v>
      </c>
      <c r="D3884" s="37">
        <v>96.540001000000004</v>
      </c>
      <c r="E3884" s="37">
        <v>92.900002000000001</v>
      </c>
      <c r="F3884" s="37">
        <v>96.300003000000004</v>
      </c>
      <c r="G3884" s="38">
        <v>414582100</v>
      </c>
      <c r="H3884" s="37">
        <v>71.779160000000005</v>
      </c>
      <c r="I3884" s="41">
        <f t="shared" si="437"/>
        <v>0.74537027792200594</v>
      </c>
      <c r="J3884" s="41">
        <f t="shared" ca="1" si="438"/>
        <v>1</v>
      </c>
      <c r="K3884" s="37">
        <f t="shared" si="439"/>
        <v>71.39</v>
      </c>
      <c r="L3884" s="37">
        <f t="shared" si="440"/>
        <v>71.959999999999994</v>
      </c>
      <c r="M3884" s="37">
        <f t="shared" si="441"/>
        <v>69.239999999999995</v>
      </c>
      <c r="N3884" s="37">
        <f t="shared" si="442"/>
        <v>71.78</v>
      </c>
      <c r="O3884" s="38">
        <f t="shared" ca="1" si="443"/>
        <v>414582100</v>
      </c>
    </row>
    <row r="3885" spans="1:15" x14ac:dyDescent="0.4">
      <c r="A3885">
        <v>3870</v>
      </c>
      <c r="B3885" s="63">
        <v>39750</v>
      </c>
      <c r="C3885" s="37">
        <v>93.769997000000004</v>
      </c>
      <c r="D3885" s="37">
        <v>97.169998000000007</v>
      </c>
      <c r="E3885" s="37">
        <v>92.099997999999999</v>
      </c>
      <c r="F3885" s="37">
        <v>93.080001999999993</v>
      </c>
      <c r="G3885" s="38">
        <v>531270100</v>
      </c>
      <c r="H3885" s="37">
        <v>69.379043999999993</v>
      </c>
      <c r="I3885" s="41">
        <f t="shared" si="437"/>
        <v>0.74537003125547852</v>
      </c>
      <c r="J3885" s="41">
        <f t="shared" ca="1" si="438"/>
        <v>1</v>
      </c>
      <c r="K3885" s="37">
        <f t="shared" si="439"/>
        <v>69.89</v>
      </c>
      <c r="L3885" s="37">
        <f t="shared" si="440"/>
        <v>72.430000000000007</v>
      </c>
      <c r="M3885" s="37">
        <f t="shared" si="441"/>
        <v>68.650000000000006</v>
      </c>
      <c r="N3885" s="37">
        <f t="shared" si="442"/>
        <v>69.38</v>
      </c>
      <c r="O3885" s="38">
        <f t="shared" ca="1" si="443"/>
        <v>531270100</v>
      </c>
    </row>
    <row r="3886" spans="1:15" x14ac:dyDescent="0.4">
      <c r="A3886">
        <v>3871</v>
      </c>
      <c r="B3886" s="63">
        <v>39749</v>
      </c>
      <c r="C3886" s="37">
        <v>87.339995999999999</v>
      </c>
      <c r="D3886" s="37">
        <v>94.239998</v>
      </c>
      <c r="E3886" s="37">
        <v>84.529999000000004</v>
      </c>
      <c r="F3886" s="37">
        <v>93.760002</v>
      </c>
      <c r="G3886" s="38">
        <v>639939500</v>
      </c>
      <c r="H3886" s="37">
        <v>69.885925</v>
      </c>
      <c r="I3886" s="41">
        <f t="shared" si="437"/>
        <v>0.74537034459534246</v>
      </c>
      <c r="J3886" s="41">
        <f t="shared" ca="1" si="438"/>
        <v>1</v>
      </c>
      <c r="K3886" s="37">
        <f t="shared" si="439"/>
        <v>65.099999999999994</v>
      </c>
      <c r="L3886" s="37">
        <f t="shared" si="440"/>
        <v>70.239999999999995</v>
      </c>
      <c r="M3886" s="37">
        <f t="shared" si="441"/>
        <v>63.01</v>
      </c>
      <c r="N3886" s="37">
        <f t="shared" si="442"/>
        <v>69.89</v>
      </c>
      <c r="O3886" s="38">
        <f t="shared" ca="1" si="443"/>
        <v>639939500</v>
      </c>
    </row>
    <row r="3887" spans="1:15" x14ac:dyDescent="0.4">
      <c r="A3887">
        <v>3872</v>
      </c>
      <c r="B3887" s="63">
        <v>39748</v>
      </c>
      <c r="C3887" s="37">
        <v>85.970000999999996</v>
      </c>
      <c r="D3887" s="37">
        <v>89.510002</v>
      </c>
      <c r="E3887" s="37">
        <v>83.699996999999996</v>
      </c>
      <c r="F3887" s="37">
        <v>83.949996999999996</v>
      </c>
      <c r="G3887" s="38">
        <v>397288600</v>
      </c>
      <c r="H3887" s="37">
        <v>62.573802999999998</v>
      </c>
      <c r="I3887" s="41">
        <f t="shared" si="437"/>
        <v>0.74536992538546487</v>
      </c>
      <c r="J3887" s="41">
        <f t="shared" ca="1" si="438"/>
        <v>1</v>
      </c>
      <c r="K3887" s="37">
        <f t="shared" si="439"/>
        <v>64.08</v>
      </c>
      <c r="L3887" s="37">
        <f t="shared" si="440"/>
        <v>66.72</v>
      </c>
      <c r="M3887" s="37">
        <f t="shared" si="441"/>
        <v>62.39</v>
      </c>
      <c r="N3887" s="37">
        <f t="shared" si="442"/>
        <v>62.57</v>
      </c>
      <c r="O3887" s="38">
        <f t="shared" ca="1" si="443"/>
        <v>397288600</v>
      </c>
    </row>
    <row r="3888" spans="1:15" x14ac:dyDescent="0.4">
      <c r="A3888">
        <v>3873</v>
      </c>
      <c r="B3888" s="63">
        <v>39745</v>
      </c>
      <c r="C3888" s="37">
        <v>84.059997999999993</v>
      </c>
      <c r="D3888" s="37">
        <v>89.919998000000007</v>
      </c>
      <c r="E3888" s="37">
        <v>84</v>
      </c>
      <c r="F3888" s="37">
        <v>87.040001000000004</v>
      </c>
      <c r="G3888" s="38">
        <v>545812600</v>
      </c>
      <c r="H3888" s="37">
        <v>64.877028999999993</v>
      </c>
      <c r="I3888" s="41">
        <f t="shared" si="437"/>
        <v>0.74537026946955098</v>
      </c>
      <c r="J3888" s="41">
        <f t="shared" ca="1" si="438"/>
        <v>1</v>
      </c>
      <c r="K3888" s="37">
        <f t="shared" si="439"/>
        <v>62.66</v>
      </c>
      <c r="L3888" s="37">
        <f t="shared" si="440"/>
        <v>67.02</v>
      </c>
      <c r="M3888" s="37">
        <f t="shared" si="441"/>
        <v>62.61</v>
      </c>
      <c r="N3888" s="37">
        <f t="shared" si="442"/>
        <v>64.88</v>
      </c>
      <c r="O3888" s="38">
        <f t="shared" ca="1" si="443"/>
        <v>545812600</v>
      </c>
    </row>
    <row r="3889" spans="1:15" x14ac:dyDescent="0.4">
      <c r="A3889">
        <v>3874</v>
      </c>
      <c r="B3889" s="63">
        <v>39744</v>
      </c>
      <c r="C3889" s="37">
        <v>90.290001000000004</v>
      </c>
      <c r="D3889" s="37">
        <v>92.449996999999996</v>
      </c>
      <c r="E3889" s="37">
        <v>85.809997999999993</v>
      </c>
      <c r="F3889" s="37">
        <v>91.690002000000007</v>
      </c>
      <c r="G3889" s="38">
        <v>634666400</v>
      </c>
      <c r="H3889" s="37">
        <v>68.342979</v>
      </c>
      <c r="I3889" s="41">
        <f t="shared" si="437"/>
        <v>0.7453700240948844</v>
      </c>
      <c r="J3889" s="41">
        <f t="shared" ca="1" si="438"/>
        <v>1</v>
      </c>
      <c r="K3889" s="37">
        <f t="shared" si="439"/>
        <v>67.3</v>
      </c>
      <c r="L3889" s="37">
        <f t="shared" si="440"/>
        <v>68.91</v>
      </c>
      <c r="M3889" s="37">
        <f t="shared" si="441"/>
        <v>63.96</v>
      </c>
      <c r="N3889" s="37">
        <f t="shared" si="442"/>
        <v>68.34</v>
      </c>
      <c r="O3889" s="38">
        <f t="shared" ca="1" si="443"/>
        <v>634666400</v>
      </c>
    </row>
    <row r="3890" spans="1:15" x14ac:dyDescent="0.4">
      <c r="A3890">
        <v>3875</v>
      </c>
      <c r="B3890" s="63">
        <v>39743</v>
      </c>
      <c r="C3890" s="37">
        <v>93.199996999999996</v>
      </c>
      <c r="D3890" s="37">
        <v>95.860000999999997</v>
      </c>
      <c r="E3890" s="37">
        <v>87.529999000000004</v>
      </c>
      <c r="F3890" s="37">
        <v>90.639999000000003</v>
      </c>
      <c r="G3890" s="38">
        <v>516168000</v>
      </c>
      <c r="H3890" s="37">
        <v>67.560340999999994</v>
      </c>
      <c r="I3890" s="41">
        <f t="shared" si="437"/>
        <v>0.74537005456056982</v>
      </c>
      <c r="J3890" s="41">
        <f t="shared" ca="1" si="438"/>
        <v>1</v>
      </c>
      <c r="K3890" s="37">
        <f t="shared" si="439"/>
        <v>69.47</v>
      </c>
      <c r="L3890" s="37">
        <f t="shared" si="440"/>
        <v>71.45</v>
      </c>
      <c r="M3890" s="37">
        <f t="shared" si="441"/>
        <v>65.239999999999995</v>
      </c>
      <c r="N3890" s="37">
        <f t="shared" si="442"/>
        <v>67.56</v>
      </c>
      <c r="O3890" s="38">
        <f t="shared" ca="1" si="443"/>
        <v>516168000</v>
      </c>
    </row>
    <row r="3891" spans="1:15" x14ac:dyDescent="0.4">
      <c r="A3891">
        <v>3876</v>
      </c>
      <c r="B3891" s="63">
        <v>39742</v>
      </c>
      <c r="C3891" s="37">
        <v>96.970000999999996</v>
      </c>
      <c r="D3891" s="37">
        <v>98.639999000000003</v>
      </c>
      <c r="E3891" s="37">
        <v>95.220000999999996</v>
      </c>
      <c r="F3891" s="37">
        <v>95.860000999999997</v>
      </c>
      <c r="G3891" s="38">
        <v>356502000</v>
      </c>
      <c r="H3891" s="37">
        <v>71.451172</v>
      </c>
      <c r="I3891" s="41">
        <f t="shared" si="437"/>
        <v>0.74537003186553275</v>
      </c>
      <c r="J3891" s="41">
        <f t="shared" ca="1" si="438"/>
        <v>1</v>
      </c>
      <c r="K3891" s="37">
        <f t="shared" si="439"/>
        <v>72.28</v>
      </c>
      <c r="L3891" s="37">
        <f t="shared" si="440"/>
        <v>73.52</v>
      </c>
      <c r="M3891" s="37">
        <f t="shared" si="441"/>
        <v>70.97</v>
      </c>
      <c r="N3891" s="37">
        <f t="shared" si="442"/>
        <v>71.45</v>
      </c>
      <c r="O3891" s="38">
        <f t="shared" ca="1" si="443"/>
        <v>356502000</v>
      </c>
    </row>
    <row r="3892" spans="1:15" x14ac:dyDescent="0.4">
      <c r="A3892">
        <v>3877</v>
      </c>
      <c r="B3892" s="63">
        <v>39741</v>
      </c>
      <c r="C3892" s="37">
        <v>95.349997999999999</v>
      </c>
      <c r="D3892" s="37">
        <v>99.099997999999999</v>
      </c>
      <c r="E3892" s="37">
        <v>94.089995999999999</v>
      </c>
      <c r="F3892" s="37">
        <v>98.809997999999993</v>
      </c>
      <c r="G3892" s="38">
        <v>321294200</v>
      </c>
      <c r="H3892" s="37">
        <v>73.650024000000002</v>
      </c>
      <c r="I3892" s="41">
        <f t="shared" si="437"/>
        <v>0.7453701598091319</v>
      </c>
      <c r="J3892" s="41">
        <f t="shared" ca="1" si="438"/>
        <v>1</v>
      </c>
      <c r="K3892" s="37">
        <f t="shared" si="439"/>
        <v>71.069999999999993</v>
      </c>
      <c r="L3892" s="37">
        <f t="shared" si="440"/>
        <v>73.87</v>
      </c>
      <c r="M3892" s="37">
        <f t="shared" si="441"/>
        <v>70.13</v>
      </c>
      <c r="N3892" s="37">
        <f t="shared" si="442"/>
        <v>73.650000000000006</v>
      </c>
      <c r="O3892" s="38">
        <f t="shared" ca="1" si="443"/>
        <v>321294200</v>
      </c>
    </row>
    <row r="3893" spans="1:15" x14ac:dyDescent="0.4">
      <c r="A3893">
        <v>3878</v>
      </c>
      <c r="B3893" s="63">
        <v>39738</v>
      </c>
      <c r="C3893" s="37">
        <v>91.989998</v>
      </c>
      <c r="D3893" s="37">
        <v>98.589995999999999</v>
      </c>
      <c r="E3893" s="37">
        <v>91.650002000000001</v>
      </c>
      <c r="F3893" s="37">
        <v>93.209998999999996</v>
      </c>
      <c r="G3893" s="38">
        <v>476649000</v>
      </c>
      <c r="H3893" s="37">
        <v>69.475944999999996</v>
      </c>
      <c r="I3893" s="41">
        <f t="shared" si="437"/>
        <v>0.74537008631445212</v>
      </c>
      <c r="J3893" s="41">
        <f t="shared" ca="1" si="438"/>
        <v>1</v>
      </c>
      <c r="K3893" s="37">
        <f t="shared" si="439"/>
        <v>68.569999999999993</v>
      </c>
      <c r="L3893" s="37">
        <f t="shared" si="440"/>
        <v>73.489999999999995</v>
      </c>
      <c r="M3893" s="37">
        <f t="shared" si="441"/>
        <v>68.31</v>
      </c>
      <c r="N3893" s="37">
        <f t="shared" si="442"/>
        <v>69.48</v>
      </c>
      <c r="O3893" s="38">
        <f t="shared" ca="1" si="443"/>
        <v>476649000</v>
      </c>
    </row>
    <row r="3894" spans="1:15" x14ac:dyDescent="0.4">
      <c r="A3894">
        <v>3879</v>
      </c>
      <c r="B3894" s="63">
        <v>39737</v>
      </c>
      <c r="C3894" s="37">
        <v>91.290001000000004</v>
      </c>
      <c r="D3894" s="37">
        <v>94.769997000000004</v>
      </c>
      <c r="E3894" s="37">
        <v>86.540001000000004</v>
      </c>
      <c r="F3894" s="37">
        <v>93.769997000000004</v>
      </c>
      <c r="G3894" s="38">
        <v>708811200</v>
      </c>
      <c r="H3894" s="37">
        <v>69.893371999999999</v>
      </c>
      <c r="I3894" s="41">
        <f t="shared" si="437"/>
        <v>0.74537031285177491</v>
      </c>
      <c r="J3894" s="41">
        <f t="shared" ca="1" si="438"/>
        <v>1</v>
      </c>
      <c r="K3894" s="37">
        <f t="shared" si="439"/>
        <v>68.040000000000006</v>
      </c>
      <c r="L3894" s="37">
        <f t="shared" si="440"/>
        <v>70.64</v>
      </c>
      <c r="M3894" s="37">
        <f t="shared" si="441"/>
        <v>64.5</v>
      </c>
      <c r="N3894" s="37">
        <f t="shared" si="442"/>
        <v>69.89</v>
      </c>
      <c r="O3894" s="38">
        <f t="shared" ca="1" si="443"/>
        <v>708811200</v>
      </c>
    </row>
    <row r="3895" spans="1:15" x14ac:dyDescent="0.4">
      <c r="A3895">
        <v>3880</v>
      </c>
      <c r="B3895" s="63">
        <v>39736</v>
      </c>
      <c r="C3895" s="37">
        <v>97.459998999999996</v>
      </c>
      <c r="D3895" s="37">
        <v>97.800003000000004</v>
      </c>
      <c r="E3895" s="37">
        <v>89.709998999999996</v>
      </c>
      <c r="F3895" s="37">
        <v>90.019997000000004</v>
      </c>
      <c r="G3895" s="38">
        <v>484627500</v>
      </c>
      <c r="H3895" s="37">
        <v>67.098236</v>
      </c>
      <c r="I3895" s="41">
        <f t="shared" si="437"/>
        <v>0.74537034254733425</v>
      </c>
      <c r="J3895" s="41">
        <f t="shared" ca="1" si="438"/>
        <v>1</v>
      </c>
      <c r="K3895" s="37">
        <f t="shared" si="439"/>
        <v>72.64</v>
      </c>
      <c r="L3895" s="37">
        <f t="shared" si="440"/>
        <v>72.900000000000006</v>
      </c>
      <c r="M3895" s="37">
        <f t="shared" si="441"/>
        <v>66.87</v>
      </c>
      <c r="N3895" s="37">
        <f t="shared" si="442"/>
        <v>67.099999999999994</v>
      </c>
      <c r="O3895" s="38">
        <f t="shared" ca="1" si="443"/>
        <v>484627500</v>
      </c>
    </row>
    <row r="3896" spans="1:15" x14ac:dyDescent="0.4">
      <c r="A3896">
        <v>3881</v>
      </c>
      <c r="B3896" s="63">
        <v>39735</v>
      </c>
      <c r="C3896" s="37">
        <v>104.699997</v>
      </c>
      <c r="D3896" s="37">
        <v>105.529999</v>
      </c>
      <c r="E3896" s="37">
        <v>97.110000999999997</v>
      </c>
      <c r="F3896" s="37">
        <v>99.849997999999999</v>
      </c>
      <c r="G3896" s="38">
        <v>546268300</v>
      </c>
      <c r="H3896" s="37">
        <v>74.425194000000005</v>
      </c>
      <c r="I3896" s="41">
        <f t="shared" si="437"/>
        <v>0.74537000992228364</v>
      </c>
      <c r="J3896" s="41">
        <f t="shared" ca="1" si="438"/>
        <v>1</v>
      </c>
      <c r="K3896" s="37">
        <f t="shared" si="439"/>
        <v>78.040000000000006</v>
      </c>
      <c r="L3896" s="37">
        <f t="shared" si="440"/>
        <v>78.66</v>
      </c>
      <c r="M3896" s="37">
        <f t="shared" si="441"/>
        <v>72.38</v>
      </c>
      <c r="N3896" s="37">
        <f t="shared" si="442"/>
        <v>74.430000000000007</v>
      </c>
      <c r="O3896" s="38">
        <f t="shared" ca="1" si="443"/>
        <v>546268300</v>
      </c>
    </row>
    <row r="3897" spans="1:15" x14ac:dyDescent="0.4">
      <c r="A3897">
        <v>3882</v>
      </c>
      <c r="B3897" s="63">
        <v>39734</v>
      </c>
      <c r="C3897" s="37">
        <v>93.870002999999997</v>
      </c>
      <c r="D3897" s="37">
        <v>101.349998</v>
      </c>
      <c r="E3897" s="37">
        <v>89.949996999999996</v>
      </c>
      <c r="F3897" s="37">
        <v>101.349998</v>
      </c>
      <c r="G3897" s="38">
        <v>455584000</v>
      </c>
      <c r="H3897" s="37">
        <v>75.543250999999998</v>
      </c>
      <c r="I3897" s="41">
        <f t="shared" si="437"/>
        <v>0.74537002950902864</v>
      </c>
      <c r="J3897" s="41">
        <f t="shared" ca="1" si="438"/>
        <v>1</v>
      </c>
      <c r="K3897" s="37">
        <f t="shared" si="439"/>
        <v>69.97</v>
      </c>
      <c r="L3897" s="37">
        <f t="shared" si="440"/>
        <v>75.540000000000006</v>
      </c>
      <c r="M3897" s="37">
        <f t="shared" si="441"/>
        <v>67.05</v>
      </c>
      <c r="N3897" s="37">
        <f t="shared" si="442"/>
        <v>75.540000000000006</v>
      </c>
      <c r="O3897" s="38">
        <f t="shared" ca="1" si="443"/>
        <v>455584000</v>
      </c>
    </row>
    <row r="3898" spans="1:15" x14ac:dyDescent="0.4">
      <c r="A3898">
        <v>3883</v>
      </c>
      <c r="B3898" s="63">
        <v>39731</v>
      </c>
      <c r="C3898" s="37">
        <v>86.760002</v>
      </c>
      <c r="D3898" s="37">
        <v>93.940002000000007</v>
      </c>
      <c r="E3898" s="37">
        <v>83.580001999999993</v>
      </c>
      <c r="F3898" s="37">
        <v>88.5</v>
      </c>
      <c r="G3898" s="38">
        <v>871026300</v>
      </c>
      <c r="H3898" s="37">
        <v>65.965255999999997</v>
      </c>
      <c r="I3898" s="41">
        <f t="shared" si="437"/>
        <v>0.74537012429378524</v>
      </c>
      <c r="J3898" s="41">
        <f t="shared" ca="1" si="438"/>
        <v>1</v>
      </c>
      <c r="K3898" s="37">
        <f t="shared" si="439"/>
        <v>64.67</v>
      </c>
      <c r="L3898" s="37">
        <f t="shared" si="440"/>
        <v>70.02</v>
      </c>
      <c r="M3898" s="37">
        <f t="shared" si="441"/>
        <v>62.3</v>
      </c>
      <c r="N3898" s="37">
        <f t="shared" si="442"/>
        <v>65.97</v>
      </c>
      <c r="O3898" s="38">
        <f t="shared" ca="1" si="443"/>
        <v>871026300</v>
      </c>
    </row>
    <row r="3899" spans="1:15" x14ac:dyDescent="0.4">
      <c r="A3899">
        <v>3884</v>
      </c>
      <c r="B3899" s="63">
        <v>39730</v>
      </c>
      <c r="C3899" s="37">
        <v>99.660004000000001</v>
      </c>
      <c r="D3899" s="37">
        <v>100.620003</v>
      </c>
      <c r="E3899" s="37">
        <v>90.25</v>
      </c>
      <c r="F3899" s="37">
        <v>90.699996999999996</v>
      </c>
      <c r="G3899" s="38">
        <v>534485200</v>
      </c>
      <c r="H3899" s="37">
        <v>67.605063999999999</v>
      </c>
      <c r="I3899" s="41">
        <f t="shared" si="437"/>
        <v>0.74537007978070824</v>
      </c>
      <c r="J3899" s="41">
        <f t="shared" ca="1" si="438"/>
        <v>1</v>
      </c>
      <c r="K3899" s="37">
        <f t="shared" si="439"/>
        <v>74.28</v>
      </c>
      <c r="L3899" s="37">
        <f t="shared" si="440"/>
        <v>75</v>
      </c>
      <c r="M3899" s="37">
        <f t="shared" si="441"/>
        <v>67.27</v>
      </c>
      <c r="N3899" s="37">
        <f t="shared" si="442"/>
        <v>67.61</v>
      </c>
      <c r="O3899" s="38">
        <f t="shared" ca="1" si="443"/>
        <v>534485200</v>
      </c>
    </row>
    <row r="3900" spans="1:15" x14ac:dyDescent="0.4">
      <c r="A3900">
        <v>3885</v>
      </c>
      <c r="B3900" s="63">
        <v>39729</v>
      </c>
      <c r="C3900" s="37">
        <v>97.519997000000004</v>
      </c>
      <c r="D3900" s="37">
        <v>102.18</v>
      </c>
      <c r="E3900" s="37">
        <v>96.809997999999993</v>
      </c>
      <c r="F3900" s="37">
        <v>97.510002</v>
      </c>
      <c r="G3900" s="38">
        <v>725414800</v>
      </c>
      <c r="H3900" s="37">
        <v>72.681083999999998</v>
      </c>
      <c r="I3900" s="41">
        <f t="shared" si="437"/>
        <v>0.74537055183323653</v>
      </c>
      <c r="J3900" s="41">
        <f t="shared" ca="1" si="438"/>
        <v>1</v>
      </c>
      <c r="K3900" s="37">
        <f t="shared" si="439"/>
        <v>72.69</v>
      </c>
      <c r="L3900" s="37">
        <f t="shared" si="440"/>
        <v>76.16</v>
      </c>
      <c r="M3900" s="37">
        <f t="shared" si="441"/>
        <v>72.16</v>
      </c>
      <c r="N3900" s="37">
        <f t="shared" si="442"/>
        <v>72.680000000000007</v>
      </c>
      <c r="O3900" s="38">
        <f t="shared" ca="1" si="443"/>
        <v>725414800</v>
      </c>
    </row>
    <row r="3901" spans="1:15" x14ac:dyDescent="0.4">
      <c r="A3901">
        <v>3886</v>
      </c>
      <c r="B3901" s="63">
        <v>39728</v>
      </c>
      <c r="C3901" s="37">
        <v>106.839996</v>
      </c>
      <c r="D3901" s="37">
        <v>107.33000199999999</v>
      </c>
      <c r="E3901" s="37">
        <v>99.650002000000001</v>
      </c>
      <c r="F3901" s="37">
        <v>100.029999</v>
      </c>
      <c r="G3901" s="38">
        <v>540012100</v>
      </c>
      <c r="H3901" s="37">
        <v>74.559364000000002</v>
      </c>
      <c r="I3901" s="41">
        <f t="shared" si="437"/>
        <v>0.74537003644276756</v>
      </c>
      <c r="J3901" s="41">
        <f t="shared" ca="1" si="438"/>
        <v>1</v>
      </c>
      <c r="K3901" s="37">
        <f t="shared" si="439"/>
        <v>79.64</v>
      </c>
      <c r="L3901" s="37">
        <f t="shared" si="440"/>
        <v>80</v>
      </c>
      <c r="M3901" s="37">
        <f t="shared" si="441"/>
        <v>74.28</v>
      </c>
      <c r="N3901" s="37">
        <f t="shared" si="442"/>
        <v>74.56</v>
      </c>
      <c r="O3901" s="38">
        <f t="shared" ca="1" si="443"/>
        <v>540012100</v>
      </c>
    </row>
    <row r="3902" spans="1:15" x14ac:dyDescent="0.4">
      <c r="A3902">
        <v>3887</v>
      </c>
      <c r="B3902" s="63">
        <v>39727</v>
      </c>
      <c r="C3902" s="37">
        <v>107.150002</v>
      </c>
      <c r="D3902" s="37">
        <v>107.620003</v>
      </c>
      <c r="E3902" s="37">
        <v>100.639999</v>
      </c>
      <c r="F3902" s="37">
        <v>104.720001</v>
      </c>
      <c r="G3902" s="38">
        <v>610637500</v>
      </c>
      <c r="H3902" s="37">
        <v>78.055153000000004</v>
      </c>
      <c r="I3902" s="41">
        <f t="shared" si="437"/>
        <v>0.74537005590746708</v>
      </c>
      <c r="J3902" s="41">
        <f t="shared" ca="1" si="438"/>
        <v>1</v>
      </c>
      <c r="K3902" s="37">
        <f t="shared" si="439"/>
        <v>79.87</v>
      </c>
      <c r="L3902" s="37">
        <f t="shared" si="440"/>
        <v>80.22</v>
      </c>
      <c r="M3902" s="37">
        <f t="shared" si="441"/>
        <v>75.010000000000005</v>
      </c>
      <c r="N3902" s="37">
        <f t="shared" si="442"/>
        <v>78.06</v>
      </c>
      <c r="O3902" s="38">
        <f t="shared" ca="1" si="443"/>
        <v>610637500</v>
      </c>
    </row>
    <row r="3903" spans="1:15" x14ac:dyDescent="0.4">
      <c r="A3903">
        <v>3888</v>
      </c>
      <c r="B3903" s="63">
        <v>39724</v>
      </c>
      <c r="C3903" s="37">
        <v>112.860001</v>
      </c>
      <c r="D3903" s="37">
        <v>115.449997</v>
      </c>
      <c r="E3903" s="37">
        <v>109.68</v>
      </c>
      <c r="F3903" s="37">
        <v>110.339996</v>
      </c>
      <c r="G3903" s="38">
        <v>461798000</v>
      </c>
      <c r="H3903" s="37">
        <v>82.244110000000006</v>
      </c>
      <c r="I3903" s="41">
        <f t="shared" si="437"/>
        <v>0.74536988382707581</v>
      </c>
      <c r="J3903" s="41">
        <f t="shared" ca="1" si="438"/>
        <v>1</v>
      </c>
      <c r="K3903" s="37">
        <f t="shared" si="439"/>
        <v>84.12</v>
      </c>
      <c r="L3903" s="37">
        <f t="shared" si="440"/>
        <v>86.05</v>
      </c>
      <c r="M3903" s="37">
        <f t="shared" si="441"/>
        <v>81.75</v>
      </c>
      <c r="N3903" s="37">
        <f t="shared" si="442"/>
        <v>82.24</v>
      </c>
      <c r="O3903" s="38">
        <f t="shared" ca="1" si="443"/>
        <v>461798000</v>
      </c>
    </row>
    <row r="3904" spans="1:15" x14ac:dyDescent="0.4">
      <c r="A3904">
        <v>3889</v>
      </c>
      <c r="B3904" s="63">
        <v>39723</v>
      </c>
      <c r="C3904" s="37">
        <v>114.949997</v>
      </c>
      <c r="D3904" s="37">
        <v>115.110001</v>
      </c>
      <c r="E3904" s="37">
        <v>111.05999799999999</v>
      </c>
      <c r="F3904" s="37">
        <v>111.849998</v>
      </c>
      <c r="G3904" s="38">
        <v>365337800</v>
      </c>
      <c r="H3904" s="37">
        <v>83.369652000000002</v>
      </c>
      <c r="I3904" s="41">
        <f t="shared" si="437"/>
        <v>0.74537016978757575</v>
      </c>
      <c r="J3904" s="41">
        <f t="shared" ca="1" si="438"/>
        <v>1</v>
      </c>
      <c r="K3904" s="37">
        <f t="shared" si="439"/>
        <v>85.68</v>
      </c>
      <c r="L3904" s="37">
        <f t="shared" si="440"/>
        <v>85.8</v>
      </c>
      <c r="M3904" s="37">
        <f t="shared" si="441"/>
        <v>82.78</v>
      </c>
      <c r="N3904" s="37">
        <f t="shared" si="442"/>
        <v>83.37</v>
      </c>
      <c r="O3904" s="38">
        <f t="shared" ca="1" si="443"/>
        <v>365337800</v>
      </c>
    </row>
    <row r="3905" spans="1:15" x14ac:dyDescent="0.4">
      <c r="A3905">
        <v>3890</v>
      </c>
      <c r="B3905" s="63">
        <v>39722</v>
      </c>
      <c r="C3905" s="37">
        <v>115.269997</v>
      </c>
      <c r="D3905" s="37">
        <v>116.69000200000001</v>
      </c>
      <c r="E3905" s="37">
        <v>113.949997</v>
      </c>
      <c r="F3905" s="37">
        <v>116.05999799999999</v>
      </c>
      <c r="G3905" s="38">
        <v>332783000</v>
      </c>
      <c r="H3905" s="37">
        <v>86.507660000000001</v>
      </c>
      <c r="I3905" s="41">
        <f t="shared" si="437"/>
        <v>0.74537016621351315</v>
      </c>
      <c r="J3905" s="41">
        <f t="shared" ca="1" si="438"/>
        <v>1</v>
      </c>
      <c r="K3905" s="37">
        <f t="shared" si="439"/>
        <v>85.92</v>
      </c>
      <c r="L3905" s="37">
        <f t="shared" si="440"/>
        <v>86.98</v>
      </c>
      <c r="M3905" s="37">
        <f t="shared" si="441"/>
        <v>84.93</v>
      </c>
      <c r="N3905" s="37">
        <f t="shared" si="442"/>
        <v>86.51</v>
      </c>
      <c r="O3905" s="38">
        <f t="shared" ca="1" si="443"/>
        <v>332783000</v>
      </c>
    </row>
    <row r="3906" spans="1:15" x14ac:dyDescent="0.4">
      <c r="A3906">
        <v>3891</v>
      </c>
      <c r="B3906" s="63">
        <v>39721</v>
      </c>
      <c r="C3906" s="37">
        <v>113.510002</v>
      </c>
      <c r="D3906" s="37">
        <v>116.800003</v>
      </c>
      <c r="E3906" s="37">
        <v>110.529999</v>
      </c>
      <c r="F3906" s="37">
        <v>115.989998</v>
      </c>
      <c r="G3906" s="38">
        <v>328154400</v>
      </c>
      <c r="H3906" s="37">
        <v>86.455466999999999</v>
      </c>
      <c r="I3906" s="41">
        <f t="shared" si="437"/>
        <v>0.74537001888731824</v>
      </c>
      <c r="J3906" s="41">
        <f t="shared" ca="1" si="438"/>
        <v>1</v>
      </c>
      <c r="K3906" s="37">
        <f t="shared" si="439"/>
        <v>84.61</v>
      </c>
      <c r="L3906" s="37">
        <f t="shared" si="440"/>
        <v>87.06</v>
      </c>
      <c r="M3906" s="37">
        <f t="shared" si="441"/>
        <v>82.39</v>
      </c>
      <c r="N3906" s="37">
        <f t="shared" si="442"/>
        <v>86.46</v>
      </c>
      <c r="O3906" s="38">
        <f t="shared" ca="1" si="443"/>
        <v>328154400</v>
      </c>
    </row>
    <row r="3907" spans="1:15" x14ac:dyDescent="0.4">
      <c r="A3907">
        <v>3892</v>
      </c>
      <c r="B3907" s="63">
        <v>39720</v>
      </c>
      <c r="C3907" s="37">
        <v>119.139999</v>
      </c>
      <c r="D3907" s="37">
        <v>119.339996</v>
      </c>
      <c r="E3907" s="37">
        <v>110.970001</v>
      </c>
      <c r="F3907" s="37">
        <v>111.379997</v>
      </c>
      <c r="G3907" s="38">
        <v>459562300</v>
      </c>
      <c r="H3907" s="37">
        <v>83.019333000000003</v>
      </c>
      <c r="I3907" s="41">
        <f t="shared" si="437"/>
        <v>0.74537022118971685</v>
      </c>
      <c r="J3907" s="41">
        <f t="shared" ca="1" si="438"/>
        <v>1</v>
      </c>
      <c r="K3907" s="37">
        <f t="shared" si="439"/>
        <v>88.8</v>
      </c>
      <c r="L3907" s="37">
        <f t="shared" si="440"/>
        <v>88.95</v>
      </c>
      <c r="M3907" s="37">
        <f t="shared" si="441"/>
        <v>82.71</v>
      </c>
      <c r="N3907" s="37">
        <f t="shared" si="442"/>
        <v>83.02</v>
      </c>
      <c r="O3907" s="38">
        <f t="shared" ca="1" si="443"/>
        <v>459562300</v>
      </c>
    </row>
    <row r="3908" spans="1:15" x14ac:dyDescent="0.4">
      <c r="A3908">
        <v>3893</v>
      </c>
      <c r="B3908" s="63">
        <v>39717</v>
      </c>
      <c r="C3908" s="37">
        <v>118.83000199999999</v>
      </c>
      <c r="D3908" s="37">
        <v>121.5</v>
      </c>
      <c r="E3908" s="37">
        <v>118.510002</v>
      </c>
      <c r="F3908" s="37">
        <v>120.849998</v>
      </c>
      <c r="G3908" s="38">
        <v>285917400</v>
      </c>
      <c r="H3908" s="37">
        <v>90.077988000000005</v>
      </c>
      <c r="I3908" s="41">
        <f t="shared" si="437"/>
        <v>0.74537020679139776</v>
      </c>
      <c r="J3908" s="41">
        <f t="shared" ca="1" si="438"/>
        <v>1</v>
      </c>
      <c r="K3908" s="37">
        <f t="shared" si="439"/>
        <v>88.57</v>
      </c>
      <c r="L3908" s="37">
        <f t="shared" si="440"/>
        <v>90.56</v>
      </c>
      <c r="M3908" s="37">
        <f t="shared" si="441"/>
        <v>88.33</v>
      </c>
      <c r="N3908" s="37">
        <f t="shared" si="442"/>
        <v>90.08</v>
      </c>
      <c r="O3908" s="38">
        <f t="shared" ca="1" si="443"/>
        <v>285917400</v>
      </c>
    </row>
    <row r="3909" spans="1:15" x14ac:dyDescent="0.4">
      <c r="A3909">
        <v>3894</v>
      </c>
      <c r="B3909" s="63">
        <v>39716</v>
      </c>
      <c r="C3909" s="37">
        <v>119.400002</v>
      </c>
      <c r="D3909" s="37">
        <v>121.910004</v>
      </c>
      <c r="E3909" s="37">
        <v>118.44000200000001</v>
      </c>
      <c r="F3909" s="37">
        <v>120.790001</v>
      </c>
      <c r="G3909" s="38">
        <v>328253000</v>
      </c>
      <c r="H3909" s="37">
        <v>90.033257000000006</v>
      </c>
      <c r="I3909" s="41">
        <f t="shared" si="437"/>
        <v>0.7453701155280229</v>
      </c>
      <c r="J3909" s="41">
        <f t="shared" ca="1" si="438"/>
        <v>1</v>
      </c>
      <c r="K3909" s="37">
        <f t="shared" si="439"/>
        <v>89</v>
      </c>
      <c r="L3909" s="37">
        <f t="shared" si="440"/>
        <v>90.87</v>
      </c>
      <c r="M3909" s="37">
        <f t="shared" si="441"/>
        <v>88.28</v>
      </c>
      <c r="N3909" s="37">
        <f t="shared" si="442"/>
        <v>90.03</v>
      </c>
      <c r="O3909" s="38">
        <f t="shared" ca="1" si="443"/>
        <v>328253000</v>
      </c>
    </row>
    <row r="3910" spans="1:15" x14ac:dyDescent="0.4">
      <c r="A3910">
        <v>3895</v>
      </c>
      <c r="B3910" s="63">
        <v>39715</v>
      </c>
      <c r="C3910" s="37">
        <v>119.349998</v>
      </c>
      <c r="D3910" s="37">
        <v>120</v>
      </c>
      <c r="E3910" s="37">
        <v>117.790001</v>
      </c>
      <c r="F3910" s="37">
        <v>118.93</v>
      </c>
      <c r="G3910" s="38">
        <v>311818400</v>
      </c>
      <c r="H3910" s="37">
        <v>88.646889000000002</v>
      </c>
      <c r="I3910" s="41">
        <f t="shared" si="437"/>
        <v>0.74537029344992844</v>
      </c>
      <c r="J3910" s="41">
        <f t="shared" ca="1" si="438"/>
        <v>1</v>
      </c>
      <c r="K3910" s="37">
        <f t="shared" si="439"/>
        <v>88.96</v>
      </c>
      <c r="L3910" s="37">
        <f t="shared" si="440"/>
        <v>89.44</v>
      </c>
      <c r="M3910" s="37">
        <f t="shared" si="441"/>
        <v>87.8</v>
      </c>
      <c r="N3910" s="37">
        <f t="shared" si="442"/>
        <v>88.65</v>
      </c>
      <c r="O3910" s="38">
        <f t="shared" ca="1" si="443"/>
        <v>311818400</v>
      </c>
    </row>
    <row r="3911" spans="1:15" x14ac:dyDescent="0.4">
      <c r="A3911">
        <v>3896</v>
      </c>
      <c r="B3911" s="63">
        <v>39714</v>
      </c>
      <c r="C3911" s="37">
        <v>120.849998</v>
      </c>
      <c r="D3911" s="37">
        <v>122.019997</v>
      </c>
      <c r="E3911" s="37">
        <v>118.279999</v>
      </c>
      <c r="F3911" s="37">
        <v>118.550003</v>
      </c>
      <c r="G3911" s="38">
        <v>327470400</v>
      </c>
      <c r="H3911" s="37">
        <v>88.363631999999996</v>
      </c>
      <c r="I3911" s="41">
        <f t="shared" si="437"/>
        <v>0.74537013719012724</v>
      </c>
      <c r="J3911" s="41">
        <f t="shared" ca="1" si="438"/>
        <v>1</v>
      </c>
      <c r="K3911" s="37">
        <f t="shared" si="439"/>
        <v>90.08</v>
      </c>
      <c r="L3911" s="37">
        <f t="shared" si="440"/>
        <v>90.95</v>
      </c>
      <c r="M3911" s="37">
        <f t="shared" si="441"/>
        <v>88.16</v>
      </c>
      <c r="N3911" s="37">
        <f t="shared" si="442"/>
        <v>88.36</v>
      </c>
      <c r="O3911" s="38">
        <f t="shared" ca="1" si="443"/>
        <v>327470400</v>
      </c>
    </row>
    <row r="3912" spans="1:15" x14ac:dyDescent="0.4">
      <c r="A3912">
        <v>3897</v>
      </c>
      <c r="B3912" s="63">
        <v>39713</v>
      </c>
      <c r="C3912" s="37">
        <v>124.449997</v>
      </c>
      <c r="D3912" s="37">
        <v>124.75</v>
      </c>
      <c r="E3912" s="37">
        <v>120.360001</v>
      </c>
      <c r="F3912" s="37">
        <v>121.30999799999999</v>
      </c>
      <c r="G3912" s="38">
        <v>249966500</v>
      </c>
      <c r="H3912" s="37">
        <v>90.420822000000001</v>
      </c>
      <c r="I3912" s="41">
        <f t="shared" si="437"/>
        <v>0.74536990759821797</v>
      </c>
      <c r="J3912" s="41">
        <f t="shared" ca="1" si="438"/>
        <v>1</v>
      </c>
      <c r="K3912" s="37">
        <f t="shared" si="439"/>
        <v>92.76</v>
      </c>
      <c r="L3912" s="37">
        <f t="shared" si="440"/>
        <v>92.98</v>
      </c>
      <c r="M3912" s="37">
        <f t="shared" si="441"/>
        <v>89.71</v>
      </c>
      <c r="N3912" s="37">
        <f t="shared" si="442"/>
        <v>90.42</v>
      </c>
      <c r="O3912" s="38">
        <f t="shared" ca="1" si="443"/>
        <v>249966500</v>
      </c>
    </row>
    <row r="3913" spans="1:15" x14ac:dyDescent="0.4">
      <c r="A3913">
        <v>3898</v>
      </c>
      <c r="B3913" s="63">
        <v>39710</v>
      </c>
      <c r="C3913" s="37">
        <v>126.699997</v>
      </c>
      <c r="D3913" s="37">
        <v>128</v>
      </c>
      <c r="E3913" s="37">
        <v>123.33000199999999</v>
      </c>
      <c r="F3913" s="37">
        <v>124.120003</v>
      </c>
      <c r="G3913" s="38">
        <v>501087800</v>
      </c>
      <c r="H3913" s="37">
        <v>92.515320000000003</v>
      </c>
      <c r="I3913" s="41">
        <f t="shared" si="437"/>
        <v>0.74536994653472577</v>
      </c>
      <c r="J3913" s="41">
        <f t="shared" ca="1" si="438"/>
        <v>1</v>
      </c>
      <c r="K3913" s="37">
        <f t="shared" si="439"/>
        <v>94.44</v>
      </c>
      <c r="L3913" s="37">
        <f t="shared" si="440"/>
        <v>95.41</v>
      </c>
      <c r="M3913" s="37">
        <f t="shared" si="441"/>
        <v>91.93</v>
      </c>
      <c r="N3913" s="37">
        <f t="shared" si="442"/>
        <v>92.52</v>
      </c>
      <c r="O3913" s="38">
        <f t="shared" ca="1" si="443"/>
        <v>501087800</v>
      </c>
    </row>
    <row r="3914" spans="1:15" x14ac:dyDescent="0.4">
      <c r="A3914">
        <v>3899</v>
      </c>
      <c r="B3914" s="63">
        <v>39709</v>
      </c>
      <c r="C3914" s="37">
        <v>118.050003</v>
      </c>
      <c r="D3914" s="37">
        <v>121.790001</v>
      </c>
      <c r="E3914" s="37">
        <v>113.800003</v>
      </c>
      <c r="F3914" s="37">
        <v>120.07</v>
      </c>
      <c r="G3914" s="38">
        <v>776114700</v>
      </c>
      <c r="H3914" s="37">
        <v>88.981521999999998</v>
      </c>
      <c r="I3914" s="41">
        <f t="shared" si="437"/>
        <v>0.74108038644124263</v>
      </c>
      <c r="J3914" s="41">
        <f t="shared" ca="1" si="438"/>
        <v>1</v>
      </c>
      <c r="K3914" s="37">
        <f t="shared" si="439"/>
        <v>87.48</v>
      </c>
      <c r="L3914" s="37">
        <f t="shared" si="440"/>
        <v>90.26</v>
      </c>
      <c r="M3914" s="37">
        <f t="shared" si="441"/>
        <v>84.33</v>
      </c>
      <c r="N3914" s="37">
        <f t="shared" si="442"/>
        <v>88.98</v>
      </c>
      <c r="O3914" s="38">
        <f t="shared" ca="1" si="443"/>
        <v>776114700</v>
      </c>
    </row>
    <row r="3915" spans="1:15" x14ac:dyDescent="0.4">
      <c r="A3915">
        <v>3900</v>
      </c>
      <c r="B3915" s="63">
        <v>39708</v>
      </c>
      <c r="C3915" s="37">
        <v>119.639999</v>
      </c>
      <c r="D3915" s="37">
        <v>121.849998</v>
      </c>
      <c r="E3915" s="37">
        <v>116</v>
      </c>
      <c r="F3915" s="37">
        <v>116.610001</v>
      </c>
      <c r="G3915" s="38">
        <v>624095600</v>
      </c>
      <c r="H3915" s="37">
        <v>86.417396999999994</v>
      </c>
      <c r="I3915" s="41">
        <f t="shared" si="437"/>
        <v>0.74108049274435728</v>
      </c>
      <c r="J3915" s="41">
        <f t="shared" ca="1" si="438"/>
        <v>1</v>
      </c>
      <c r="K3915" s="37">
        <f t="shared" si="439"/>
        <v>88.66</v>
      </c>
      <c r="L3915" s="37">
        <f t="shared" si="440"/>
        <v>90.3</v>
      </c>
      <c r="M3915" s="37">
        <f t="shared" si="441"/>
        <v>85.97</v>
      </c>
      <c r="N3915" s="37">
        <f t="shared" si="442"/>
        <v>86.42</v>
      </c>
      <c r="O3915" s="38">
        <f t="shared" ca="1" si="443"/>
        <v>624095600</v>
      </c>
    </row>
    <row r="3916" spans="1:15" x14ac:dyDescent="0.4">
      <c r="A3916">
        <v>3901</v>
      </c>
      <c r="B3916" s="63">
        <v>39707</v>
      </c>
      <c r="C3916" s="37">
        <v>117.199997</v>
      </c>
      <c r="D3916" s="37">
        <v>122.32</v>
      </c>
      <c r="E3916" s="37">
        <v>117</v>
      </c>
      <c r="F3916" s="37">
        <v>122.099998</v>
      </c>
      <c r="G3916" s="38">
        <v>581744300</v>
      </c>
      <c r="H3916" s="37">
        <v>90.485930999999994</v>
      </c>
      <c r="I3916" s="41">
        <f t="shared" si="437"/>
        <v>0.74108052810942715</v>
      </c>
      <c r="J3916" s="41">
        <f t="shared" ca="1" si="438"/>
        <v>1</v>
      </c>
      <c r="K3916" s="37">
        <f t="shared" si="439"/>
        <v>86.85</v>
      </c>
      <c r="L3916" s="37">
        <f t="shared" si="440"/>
        <v>90.65</v>
      </c>
      <c r="M3916" s="37">
        <f t="shared" si="441"/>
        <v>86.71</v>
      </c>
      <c r="N3916" s="37">
        <f t="shared" si="442"/>
        <v>90.49</v>
      </c>
      <c r="O3916" s="38">
        <f t="shared" ca="1" si="443"/>
        <v>581744300</v>
      </c>
    </row>
    <row r="3917" spans="1:15" x14ac:dyDescent="0.4">
      <c r="A3917">
        <v>3902</v>
      </c>
      <c r="B3917" s="63">
        <v>39706</v>
      </c>
      <c r="C3917" s="37">
        <v>121.629997</v>
      </c>
      <c r="D3917" s="37">
        <v>125.650002</v>
      </c>
      <c r="E3917" s="37">
        <v>119.889999</v>
      </c>
      <c r="F3917" s="37">
        <v>120.089996</v>
      </c>
      <c r="G3917" s="38">
        <v>483607000</v>
      </c>
      <c r="H3917" s="37">
        <v>88.996337999999994</v>
      </c>
      <c r="I3917" s="41">
        <f t="shared" si="437"/>
        <v>0.74108036442935676</v>
      </c>
      <c r="J3917" s="41">
        <f t="shared" ca="1" si="438"/>
        <v>1</v>
      </c>
      <c r="K3917" s="37">
        <f t="shared" si="439"/>
        <v>90.14</v>
      </c>
      <c r="L3917" s="37">
        <f t="shared" si="440"/>
        <v>93.12</v>
      </c>
      <c r="M3917" s="37">
        <f t="shared" si="441"/>
        <v>88.85</v>
      </c>
      <c r="N3917" s="37">
        <f t="shared" si="442"/>
        <v>89</v>
      </c>
      <c r="O3917" s="38">
        <f t="shared" ca="1" si="443"/>
        <v>483607000</v>
      </c>
    </row>
    <row r="3918" spans="1:15" x14ac:dyDescent="0.4">
      <c r="A3918">
        <v>3903</v>
      </c>
      <c r="B3918" s="63">
        <v>39703</v>
      </c>
      <c r="C3918" s="37">
        <v>124.290001</v>
      </c>
      <c r="D3918" s="37">
        <v>126.209999</v>
      </c>
      <c r="E3918" s="37">
        <v>123.83000199999999</v>
      </c>
      <c r="F3918" s="37">
        <v>126.089996</v>
      </c>
      <c r="G3918" s="38">
        <v>297851200</v>
      </c>
      <c r="H3918" s="37">
        <v>93.442841000000001</v>
      </c>
      <c r="I3918" s="41">
        <f t="shared" si="437"/>
        <v>0.74108052949736003</v>
      </c>
      <c r="J3918" s="41">
        <f t="shared" ca="1" si="438"/>
        <v>1</v>
      </c>
      <c r="K3918" s="37">
        <f t="shared" si="439"/>
        <v>92.11</v>
      </c>
      <c r="L3918" s="37">
        <f t="shared" si="440"/>
        <v>93.53</v>
      </c>
      <c r="M3918" s="37">
        <f t="shared" si="441"/>
        <v>91.77</v>
      </c>
      <c r="N3918" s="37">
        <f t="shared" si="442"/>
        <v>93.44</v>
      </c>
      <c r="O3918" s="38">
        <f t="shared" ca="1" si="443"/>
        <v>297851200</v>
      </c>
    </row>
    <row r="3919" spans="1:15" x14ac:dyDescent="0.4">
      <c r="A3919">
        <v>3904</v>
      </c>
      <c r="B3919" s="63">
        <v>39702</v>
      </c>
      <c r="C3919" s="37">
        <v>122.120003</v>
      </c>
      <c r="D3919" s="37">
        <v>125.739998</v>
      </c>
      <c r="E3919" s="37">
        <v>121.599998</v>
      </c>
      <c r="F3919" s="37">
        <v>125.510002</v>
      </c>
      <c r="G3919" s="38">
        <v>375369400</v>
      </c>
      <c r="H3919" s="37">
        <v>93.013023000000004</v>
      </c>
      <c r="I3919" s="41">
        <f t="shared" si="437"/>
        <v>0.74108056344386009</v>
      </c>
      <c r="J3919" s="41">
        <f t="shared" ca="1" si="438"/>
        <v>1</v>
      </c>
      <c r="K3919" s="37">
        <f t="shared" si="439"/>
        <v>90.5</v>
      </c>
      <c r="L3919" s="37">
        <f t="shared" si="440"/>
        <v>93.18</v>
      </c>
      <c r="M3919" s="37">
        <f t="shared" si="441"/>
        <v>90.12</v>
      </c>
      <c r="N3919" s="37">
        <f t="shared" si="442"/>
        <v>93.01</v>
      </c>
      <c r="O3919" s="38">
        <f t="shared" ca="1" si="443"/>
        <v>375369400</v>
      </c>
    </row>
    <row r="3920" spans="1:15" x14ac:dyDescent="0.4">
      <c r="A3920">
        <v>3905</v>
      </c>
      <c r="B3920" s="63">
        <v>39701</v>
      </c>
      <c r="C3920" s="37">
        <v>123.889999</v>
      </c>
      <c r="D3920" s="37">
        <v>124.900002</v>
      </c>
      <c r="E3920" s="37">
        <v>122.550003</v>
      </c>
      <c r="F3920" s="37">
        <v>123.720001</v>
      </c>
      <c r="G3920" s="38">
        <v>298916600</v>
      </c>
      <c r="H3920" s="37">
        <v>91.686485000000005</v>
      </c>
      <c r="I3920" s="41">
        <f t="shared" si="437"/>
        <v>0.74108053878855051</v>
      </c>
      <c r="J3920" s="41">
        <f t="shared" ca="1" si="438"/>
        <v>1</v>
      </c>
      <c r="K3920" s="37">
        <f t="shared" si="439"/>
        <v>91.81</v>
      </c>
      <c r="L3920" s="37">
        <f t="shared" si="440"/>
        <v>92.56</v>
      </c>
      <c r="M3920" s="37">
        <f t="shared" si="441"/>
        <v>90.82</v>
      </c>
      <c r="N3920" s="37">
        <f t="shared" si="442"/>
        <v>91.69</v>
      </c>
      <c r="O3920" s="38">
        <f t="shared" ca="1" si="443"/>
        <v>298916600</v>
      </c>
    </row>
    <row r="3921" spans="1:15" x14ac:dyDescent="0.4">
      <c r="A3921">
        <v>3906</v>
      </c>
      <c r="B3921" s="63">
        <v>39700</v>
      </c>
      <c r="C3921" s="37">
        <v>127.099998</v>
      </c>
      <c r="D3921" s="37">
        <v>127.360001</v>
      </c>
      <c r="E3921" s="37">
        <v>122.800003</v>
      </c>
      <c r="F3921" s="37">
        <v>123.220001</v>
      </c>
      <c r="G3921" s="38">
        <v>377326800</v>
      </c>
      <c r="H3921" s="37">
        <v>91.315948000000006</v>
      </c>
      <c r="I3921" s="41">
        <f t="shared" ref="I3921:I3984" si="444">IF(F3921=0,1,H3921/F3921)</f>
        <v>0.74108056532153421</v>
      </c>
      <c r="J3921" s="41">
        <f t="shared" ref="J3921:J3984" ca="1" si="445">INDEX(OFFSET($T$15,0,0,$S$13+1,1),MATCH(B3921,OFFSET($Q$15,0,0,$S$13+1,1),-1))</f>
        <v>1</v>
      </c>
      <c r="K3921" s="37">
        <f t="shared" ref="K3921:K3984" si="446">ROUND($I3921*C3921,2)</f>
        <v>94.19</v>
      </c>
      <c r="L3921" s="37">
        <f t="shared" ref="L3921:L3984" si="447">ROUND($I3921*D3921,2)</f>
        <v>94.38</v>
      </c>
      <c r="M3921" s="37">
        <f t="shared" ref="M3921:M3984" si="448">ROUND($I3921*E3921,2)</f>
        <v>91</v>
      </c>
      <c r="N3921" s="37">
        <f t="shared" ref="N3921:N3984" si="449">ROUND($I3921*F3921,2)</f>
        <v>91.32</v>
      </c>
      <c r="O3921" s="38">
        <f t="shared" ref="O3921:O3984" ca="1" si="450">G3921*J3921</f>
        <v>377326800</v>
      </c>
    </row>
    <row r="3922" spans="1:15" x14ac:dyDescent="0.4">
      <c r="A3922">
        <v>3907</v>
      </c>
      <c r="B3922" s="63">
        <v>39699</v>
      </c>
      <c r="C3922" s="37">
        <v>128.03999300000001</v>
      </c>
      <c r="D3922" s="37">
        <v>128.240005</v>
      </c>
      <c r="E3922" s="37">
        <v>124.41999800000001</v>
      </c>
      <c r="F3922" s="37">
        <v>126.989998</v>
      </c>
      <c r="G3922" s="38">
        <v>364075300</v>
      </c>
      <c r="H3922" s="37">
        <v>94.109818000000004</v>
      </c>
      <c r="I3922" s="41">
        <f t="shared" si="444"/>
        <v>0.74108055344642187</v>
      </c>
      <c r="J3922" s="41">
        <f t="shared" ca="1" si="445"/>
        <v>1</v>
      </c>
      <c r="K3922" s="37">
        <f t="shared" si="446"/>
        <v>94.89</v>
      </c>
      <c r="L3922" s="37">
        <f t="shared" si="447"/>
        <v>95.04</v>
      </c>
      <c r="M3922" s="37">
        <f t="shared" si="448"/>
        <v>92.21</v>
      </c>
      <c r="N3922" s="37">
        <f t="shared" si="449"/>
        <v>94.11</v>
      </c>
      <c r="O3922" s="38">
        <f t="shared" ca="1" si="450"/>
        <v>364075300</v>
      </c>
    </row>
    <row r="3923" spans="1:15" x14ac:dyDescent="0.4">
      <c r="A3923">
        <v>3908</v>
      </c>
      <c r="B3923" s="63">
        <v>39696</v>
      </c>
      <c r="C3923" s="37">
        <v>123.290001</v>
      </c>
      <c r="D3923" s="37">
        <v>124.949997</v>
      </c>
      <c r="E3923" s="37">
        <v>122</v>
      </c>
      <c r="F3923" s="37">
        <v>124.41999800000001</v>
      </c>
      <c r="G3923" s="38">
        <v>289503400</v>
      </c>
      <c r="H3923" s="37">
        <v>92.205214999999995</v>
      </c>
      <c r="I3923" s="41">
        <f t="shared" si="444"/>
        <v>0.74108034465649153</v>
      </c>
      <c r="J3923" s="41">
        <f t="shared" ca="1" si="445"/>
        <v>1</v>
      </c>
      <c r="K3923" s="37">
        <f t="shared" si="446"/>
        <v>91.37</v>
      </c>
      <c r="L3923" s="37">
        <f t="shared" si="447"/>
        <v>92.6</v>
      </c>
      <c r="M3923" s="37">
        <f t="shared" si="448"/>
        <v>90.41</v>
      </c>
      <c r="N3923" s="37">
        <f t="shared" si="449"/>
        <v>92.21</v>
      </c>
      <c r="O3923" s="38">
        <f t="shared" ca="1" si="450"/>
        <v>289503400</v>
      </c>
    </row>
    <row r="3924" spans="1:15" x14ac:dyDescent="0.4">
      <c r="A3924">
        <v>3909</v>
      </c>
      <c r="B3924" s="63">
        <v>39695</v>
      </c>
      <c r="C3924" s="37">
        <v>126.970001</v>
      </c>
      <c r="D3924" s="37">
        <v>127.230003</v>
      </c>
      <c r="E3924" s="37">
        <v>123.959999</v>
      </c>
      <c r="F3924" s="37">
        <v>124.029999</v>
      </c>
      <c r="G3924" s="38">
        <v>340042500</v>
      </c>
      <c r="H3924" s="37">
        <v>91.916213999999997</v>
      </c>
      <c r="I3924" s="41">
        <f t="shared" si="444"/>
        <v>0.74108050262904535</v>
      </c>
      <c r="J3924" s="41">
        <f t="shared" ca="1" si="445"/>
        <v>1</v>
      </c>
      <c r="K3924" s="37">
        <f t="shared" si="446"/>
        <v>94.09</v>
      </c>
      <c r="L3924" s="37">
        <f t="shared" si="447"/>
        <v>94.29</v>
      </c>
      <c r="M3924" s="37">
        <f t="shared" si="448"/>
        <v>91.86</v>
      </c>
      <c r="N3924" s="37">
        <f t="shared" si="449"/>
        <v>91.92</v>
      </c>
      <c r="O3924" s="38">
        <f t="shared" ca="1" si="450"/>
        <v>340042500</v>
      </c>
    </row>
    <row r="3925" spans="1:15" x14ac:dyDescent="0.4">
      <c r="A3925">
        <v>3910</v>
      </c>
      <c r="B3925" s="63">
        <v>39694</v>
      </c>
      <c r="C3925" s="37">
        <v>127.879997</v>
      </c>
      <c r="D3925" s="37">
        <v>128.5</v>
      </c>
      <c r="E3925" s="37">
        <v>126.93</v>
      </c>
      <c r="F3925" s="37">
        <v>127.879997</v>
      </c>
      <c r="G3925" s="38">
        <v>251947000</v>
      </c>
      <c r="H3925" s="37">
        <v>94.769371000000007</v>
      </c>
      <c r="I3925" s="41">
        <f t="shared" si="444"/>
        <v>0.74108049126713704</v>
      </c>
      <c r="J3925" s="41">
        <f t="shared" ca="1" si="445"/>
        <v>1</v>
      </c>
      <c r="K3925" s="37">
        <f t="shared" si="446"/>
        <v>94.77</v>
      </c>
      <c r="L3925" s="37">
        <f t="shared" si="447"/>
        <v>95.23</v>
      </c>
      <c r="M3925" s="37">
        <f t="shared" si="448"/>
        <v>94.07</v>
      </c>
      <c r="N3925" s="37">
        <f t="shared" si="449"/>
        <v>94.77</v>
      </c>
      <c r="O3925" s="38">
        <f t="shared" ca="1" si="450"/>
        <v>251947000</v>
      </c>
    </row>
    <row r="3926" spans="1:15" x14ac:dyDescent="0.4">
      <c r="A3926">
        <v>3911</v>
      </c>
      <c r="B3926" s="63">
        <v>39693</v>
      </c>
      <c r="C3926" s="37">
        <v>130.029999</v>
      </c>
      <c r="D3926" s="37">
        <v>130.71000699999999</v>
      </c>
      <c r="E3926" s="37">
        <v>127.519997</v>
      </c>
      <c r="F3926" s="37">
        <v>127.989998</v>
      </c>
      <c r="G3926" s="38">
        <v>252364900</v>
      </c>
      <c r="H3926" s="37">
        <v>94.850898999999998</v>
      </c>
      <c r="I3926" s="41">
        <f t="shared" si="444"/>
        <v>0.74108055693539432</v>
      </c>
      <c r="J3926" s="41">
        <f t="shared" ca="1" si="445"/>
        <v>1</v>
      </c>
      <c r="K3926" s="37">
        <f t="shared" si="446"/>
        <v>96.36</v>
      </c>
      <c r="L3926" s="37">
        <f t="shared" si="447"/>
        <v>96.87</v>
      </c>
      <c r="M3926" s="37">
        <f t="shared" si="448"/>
        <v>94.5</v>
      </c>
      <c r="N3926" s="37">
        <f t="shared" si="449"/>
        <v>94.85</v>
      </c>
      <c r="O3926" s="38">
        <f t="shared" ca="1" si="450"/>
        <v>252364900</v>
      </c>
    </row>
    <row r="3927" spans="1:15" x14ac:dyDescent="0.4">
      <c r="A3927">
        <v>3912</v>
      </c>
      <c r="B3927" s="63">
        <v>39689</v>
      </c>
      <c r="C3927" s="37">
        <v>129.729996</v>
      </c>
      <c r="D3927" s="37">
        <v>130.13999899999999</v>
      </c>
      <c r="E3927" s="37">
        <v>128.509995</v>
      </c>
      <c r="F3927" s="37">
        <v>128.78999300000001</v>
      </c>
      <c r="G3927" s="38">
        <v>189195800</v>
      </c>
      <c r="H3927" s="37">
        <v>95.443747999999999</v>
      </c>
      <c r="I3927" s="41">
        <f t="shared" si="444"/>
        <v>0.7410804657781136</v>
      </c>
      <c r="J3927" s="41">
        <f t="shared" ca="1" si="445"/>
        <v>1</v>
      </c>
      <c r="K3927" s="37">
        <f t="shared" si="446"/>
        <v>96.14</v>
      </c>
      <c r="L3927" s="37">
        <f t="shared" si="447"/>
        <v>96.44</v>
      </c>
      <c r="M3927" s="37">
        <f t="shared" si="448"/>
        <v>95.24</v>
      </c>
      <c r="N3927" s="37">
        <f t="shared" si="449"/>
        <v>95.44</v>
      </c>
      <c r="O3927" s="38">
        <f t="shared" ca="1" si="450"/>
        <v>189195800</v>
      </c>
    </row>
    <row r="3928" spans="1:15" x14ac:dyDescent="0.4">
      <c r="A3928">
        <v>3913</v>
      </c>
      <c r="B3928" s="63">
        <v>39688</v>
      </c>
      <c r="C3928" s="37">
        <v>129.279999</v>
      </c>
      <c r="D3928" s="37">
        <v>130.33999600000001</v>
      </c>
      <c r="E3928" s="37">
        <v>129.11000100000001</v>
      </c>
      <c r="F3928" s="37">
        <v>130.19000199999999</v>
      </c>
      <c r="G3928" s="38">
        <v>167537100</v>
      </c>
      <c r="H3928" s="37">
        <v>96.481269999999995</v>
      </c>
      <c r="I3928" s="41">
        <f t="shared" si="444"/>
        <v>0.74108048634948176</v>
      </c>
      <c r="J3928" s="41">
        <f t="shared" ca="1" si="445"/>
        <v>1</v>
      </c>
      <c r="K3928" s="37">
        <f t="shared" si="446"/>
        <v>95.81</v>
      </c>
      <c r="L3928" s="37">
        <f t="shared" si="447"/>
        <v>96.59</v>
      </c>
      <c r="M3928" s="37">
        <f t="shared" si="448"/>
        <v>95.68</v>
      </c>
      <c r="N3928" s="37">
        <f t="shared" si="449"/>
        <v>96.48</v>
      </c>
      <c r="O3928" s="38">
        <f t="shared" ca="1" si="450"/>
        <v>167537100</v>
      </c>
    </row>
    <row r="3929" spans="1:15" x14ac:dyDescent="0.4">
      <c r="A3929">
        <v>3914</v>
      </c>
      <c r="B3929" s="63">
        <v>39687</v>
      </c>
      <c r="C3929" s="37">
        <v>127.550003</v>
      </c>
      <c r="D3929" s="37">
        <v>128.83000200000001</v>
      </c>
      <c r="E3929" s="37">
        <v>127.300003</v>
      </c>
      <c r="F3929" s="37">
        <v>128.63000500000001</v>
      </c>
      <c r="G3929" s="38">
        <v>171032800</v>
      </c>
      <c r="H3929" s="37">
        <v>95.325171999999995</v>
      </c>
      <c r="I3929" s="41">
        <f t="shared" si="444"/>
        <v>0.74108037234391766</v>
      </c>
      <c r="J3929" s="41">
        <f t="shared" ca="1" si="445"/>
        <v>1</v>
      </c>
      <c r="K3929" s="37">
        <f t="shared" si="446"/>
        <v>94.52</v>
      </c>
      <c r="L3929" s="37">
        <f t="shared" si="447"/>
        <v>95.47</v>
      </c>
      <c r="M3929" s="37">
        <f t="shared" si="448"/>
        <v>94.34</v>
      </c>
      <c r="N3929" s="37">
        <f t="shared" si="449"/>
        <v>95.33</v>
      </c>
      <c r="O3929" s="38">
        <f t="shared" ca="1" si="450"/>
        <v>171032800</v>
      </c>
    </row>
    <row r="3930" spans="1:15" x14ac:dyDescent="0.4">
      <c r="A3930">
        <v>3915</v>
      </c>
      <c r="B3930" s="63">
        <v>39686</v>
      </c>
      <c r="C3930" s="37">
        <v>127.019997</v>
      </c>
      <c r="D3930" s="37">
        <v>127.870003</v>
      </c>
      <c r="E3930" s="37">
        <v>126.58000199999999</v>
      </c>
      <c r="F3930" s="37">
        <v>127.389999</v>
      </c>
      <c r="G3930" s="38">
        <v>159117200</v>
      </c>
      <c r="H3930" s="37">
        <v>94.406265000000005</v>
      </c>
      <c r="I3930" s="41">
        <f t="shared" si="444"/>
        <v>0.74108066363985137</v>
      </c>
      <c r="J3930" s="41">
        <f t="shared" ca="1" si="445"/>
        <v>1</v>
      </c>
      <c r="K3930" s="37">
        <f t="shared" si="446"/>
        <v>94.13</v>
      </c>
      <c r="L3930" s="37">
        <f t="shared" si="447"/>
        <v>94.76</v>
      </c>
      <c r="M3930" s="37">
        <f t="shared" si="448"/>
        <v>93.81</v>
      </c>
      <c r="N3930" s="37">
        <f t="shared" si="449"/>
        <v>94.41</v>
      </c>
      <c r="O3930" s="38">
        <f t="shared" ca="1" si="450"/>
        <v>159117200</v>
      </c>
    </row>
    <row r="3931" spans="1:15" x14ac:dyDescent="0.4">
      <c r="A3931">
        <v>3916</v>
      </c>
      <c r="B3931" s="63">
        <v>39685</v>
      </c>
      <c r="C3931" s="37">
        <v>128.800003</v>
      </c>
      <c r="D3931" s="37">
        <v>129.64999399999999</v>
      </c>
      <c r="E3931" s="37">
        <v>126.75</v>
      </c>
      <c r="F3931" s="37">
        <v>127.019997</v>
      </c>
      <c r="G3931" s="38">
        <v>171936900</v>
      </c>
      <c r="H3931" s="37">
        <v>94.132034000000004</v>
      </c>
      <c r="I3931" s="41">
        <f t="shared" si="444"/>
        <v>0.74108043003653989</v>
      </c>
      <c r="J3931" s="41">
        <f t="shared" ca="1" si="445"/>
        <v>1</v>
      </c>
      <c r="K3931" s="37">
        <f t="shared" si="446"/>
        <v>95.45</v>
      </c>
      <c r="L3931" s="37">
        <f t="shared" si="447"/>
        <v>96.08</v>
      </c>
      <c r="M3931" s="37">
        <f t="shared" si="448"/>
        <v>93.93</v>
      </c>
      <c r="N3931" s="37">
        <f t="shared" si="449"/>
        <v>94.13</v>
      </c>
      <c r="O3931" s="38">
        <f t="shared" ca="1" si="450"/>
        <v>171936900</v>
      </c>
    </row>
    <row r="3932" spans="1:15" x14ac:dyDescent="0.4">
      <c r="A3932">
        <v>3917</v>
      </c>
      <c r="B3932" s="63">
        <v>39682</v>
      </c>
      <c r="C3932" s="37">
        <v>128.66999799999999</v>
      </c>
      <c r="D3932" s="37">
        <v>129.64999399999999</v>
      </c>
      <c r="E3932" s="37">
        <v>127.800003</v>
      </c>
      <c r="F3932" s="37">
        <v>129.64999399999999</v>
      </c>
      <c r="G3932" s="38">
        <v>167715300</v>
      </c>
      <c r="H3932" s="37">
        <v>96.081108</v>
      </c>
      <c r="I3932" s="41">
        <f t="shared" si="444"/>
        <v>0.74108069762039486</v>
      </c>
      <c r="J3932" s="41">
        <f t="shared" ca="1" si="445"/>
        <v>1</v>
      </c>
      <c r="K3932" s="37">
        <f t="shared" si="446"/>
        <v>95.35</v>
      </c>
      <c r="L3932" s="37">
        <f t="shared" si="447"/>
        <v>96.08</v>
      </c>
      <c r="M3932" s="37">
        <f t="shared" si="448"/>
        <v>94.71</v>
      </c>
      <c r="N3932" s="37">
        <f t="shared" si="449"/>
        <v>96.08</v>
      </c>
      <c r="O3932" s="38">
        <f t="shared" ca="1" si="450"/>
        <v>167715300</v>
      </c>
    </row>
    <row r="3933" spans="1:15" x14ac:dyDescent="0.4">
      <c r="A3933">
        <v>3918</v>
      </c>
      <c r="B3933" s="63">
        <v>39681</v>
      </c>
      <c r="C3933" s="37">
        <v>126.75</v>
      </c>
      <c r="D3933" s="37">
        <v>128.44000199999999</v>
      </c>
      <c r="E3933" s="37">
        <v>126.599998</v>
      </c>
      <c r="F3933" s="37">
        <v>127.800003</v>
      </c>
      <c r="G3933" s="38">
        <v>180609800</v>
      </c>
      <c r="H3933" s="37">
        <v>94.710114000000004</v>
      </c>
      <c r="I3933" s="41">
        <f t="shared" si="444"/>
        <v>0.74108068682909189</v>
      </c>
      <c r="J3933" s="41">
        <f t="shared" ca="1" si="445"/>
        <v>1</v>
      </c>
      <c r="K3933" s="37">
        <f t="shared" si="446"/>
        <v>93.93</v>
      </c>
      <c r="L3933" s="37">
        <f t="shared" si="447"/>
        <v>95.18</v>
      </c>
      <c r="M3933" s="37">
        <f t="shared" si="448"/>
        <v>93.82</v>
      </c>
      <c r="N3933" s="37">
        <f t="shared" si="449"/>
        <v>94.71</v>
      </c>
      <c r="O3933" s="38">
        <f t="shared" ca="1" si="450"/>
        <v>180609800</v>
      </c>
    </row>
    <row r="3934" spans="1:15" x14ac:dyDescent="0.4">
      <c r="A3934">
        <v>3919</v>
      </c>
      <c r="B3934" s="63">
        <v>39680</v>
      </c>
      <c r="C3934" s="37">
        <v>127.389999</v>
      </c>
      <c r="D3934" s="37">
        <v>127.949997</v>
      </c>
      <c r="E3934" s="37">
        <v>126.339996</v>
      </c>
      <c r="F3934" s="37">
        <v>127.58000199999999</v>
      </c>
      <c r="G3934" s="38">
        <v>225498200</v>
      </c>
      <c r="H3934" s="37">
        <v>94.547034999999994</v>
      </c>
      <c r="I3934" s="41">
        <f t="shared" si="444"/>
        <v>0.74108036931995036</v>
      </c>
      <c r="J3934" s="41">
        <f t="shared" ca="1" si="445"/>
        <v>1</v>
      </c>
      <c r="K3934" s="37">
        <f t="shared" si="446"/>
        <v>94.41</v>
      </c>
      <c r="L3934" s="37">
        <f t="shared" si="447"/>
        <v>94.82</v>
      </c>
      <c r="M3934" s="37">
        <f t="shared" si="448"/>
        <v>93.63</v>
      </c>
      <c r="N3934" s="37">
        <f t="shared" si="449"/>
        <v>94.55</v>
      </c>
      <c r="O3934" s="38">
        <f t="shared" ca="1" si="450"/>
        <v>225498200</v>
      </c>
    </row>
    <row r="3935" spans="1:15" x14ac:dyDescent="0.4">
      <c r="A3935">
        <v>3920</v>
      </c>
      <c r="B3935" s="63">
        <v>39679</v>
      </c>
      <c r="C3935" s="37">
        <v>127.41999800000001</v>
      </c>
      <c r="D3935" s="37">
        <v>127.69000200000001</v>
      </c>
      <c r="E3935" s="37">
        <v>126.529999</v>
      </c>
      <c r="F3935" s="37">
        <v>126.989998</v>
      </c>
      <c r="G3935" s="38">
        <v>194673700</v>
      </c>
      <c r="H3935" s="37">
        <v>94.109818000000004</v>
      </c>
      <c r="I3935" s="41">
        <f t="shared" si="444"/>
        <v>0.74108055344642187</v>
      </c>
      <c r="J3935" s="41">
        <f t="shared" ca="1" si="445"/>
        <v>1</v>
      </c>
      <c r="K3935" s="37">
        <f t="shared" si="446"/>
        <v>94.43</v>
      </c>
      <c r="L3935" s="37">
        <f t="shared" si="447"/>
        <v>94.63</v>
      </c>
      <c r="M3935" s="37">
        <f t="shared" si="448"/>
        <v>93.77</v>
      </c>
      <c r="N3935" s="37">
        <f t="shared" si="449"/>
        <v>94.11</v>
      </c>
      <c r="O3935" s="38">
        <f t="shared" ca="1" si="450"/>
        <v>194673700</v>
      </c>
    </row>
    <row r="3936" spans="1:15" x14ac:dyDescent="0.4">
      <c r="A3936">
        <v>3921</v>
      </c>
      <c r="B3936" s="63">
        <v>39678</v>
      </c>
      <c r="C3936" s="37">
        <v>130.429993</v>
      </c>
      <c r="D3936" s="37">
        <v>130.479996</v>
      </c>
      <c r="E3936" s="37">
        <v>127.660004</v>
      </c>
      <c r="F3936" s="37">
        <v>128.38999899999999</v>
      </c>
      <c r="G3936" s="38">
        <v>172275100</v>
      </c>
      <c r="H3936" s="37">
        <v>95.147345999999999</v>
      </c>
      <c r="I3936" s="41">
        <f t="shared" si="444"/>
        <v>0.74108066625968283</v>
      </c>
      <c r="J3936" s="41">
        <f t="shared" ca="1" si="445"/>
        <v>1</v>
      </c>
      <c r="K3936" s="37">
        <f t="shared" si="446"/>
        <v>96.66</v>
      </c>
      <c r="L3936" s="37">
        <f t="shared" si="447"/>
        <v>96.7</v>
      </c>
      <c r="M3936" s="37">
        <f t="shared" si="448"/>
        <v>94.61</v>
      </c>
      <c r="N3936" s="37">
        <f t="shared" si="449"/>
        <v>95.15</v>
      </c>
      <c r="O3936" s="38">
        <f t="shared" ca="1" si="450"/>
        <v>172275100</v>
      </c>
    </row>
    <row r="3937" spans="1:15" x14ac:dyDescent="0.4">
      <c r="A3937">
        <v>3922</v>
      </c>
      <c r="B3937" s="63">
        <v>39675</v>
      </c>
      <c r="C3937" s="37">
        <v>129.929993</v>
      </c>
      <c r="D3937" s="37">
        <v>130.5</v>
      </c>
      <c r="E3937" s="37">
        <v>129.300003</v>
      </c>
      <c r="F3937" s="37">
        <v>130.16999799999999</v>
      </c>
      <c r="G3937" s="38">
        <v>181000800</v>
      </c>
      <c r="H3937" s="37">
        <v>96.466469000000004</v>
      </c>
      <c r="I3937" s="41">
        <f t="shared" si="444"/>
        <v>0.74108066745149681</v>
      </c>
      <c r="J3937" s="41">
        <f t="shared" ca="1" si="445"/>
        <v>1</v>
      </c>
      <c r="K3937" s="37">
        <f t="shared" si="446"/>
        <v>96.29</v>
      </c>
      <c r="L3937" s="37">
        <f t="shared" si="447"/>
        <v>96.71</v>
      </c>
      <c r="M3937" s="37">
        <f t="shared" si="448"/>
        <v>95.82</v>
      </c>
      <c r="N3937" s="37">
        <f t="shared" si="449"/>
        <v>96.47</v>
      </c>
      <c r="O3937" s="38">
        <f t="shared" ca="1" si="450"/>
        <v>181000800</v>
      </c>
    </row>
    <row r="3938" spans="1:15" x14ac:dyDescent="0.4">
      <c r="A3938">
        <v>3923</v>
      </c>
      <c r="B3938" s="63">
        <v>39674</v>
      </c>
      <c r="C3938" s="37">
        <v>127.839996</v>
      </c>
      <c r="D3938" s="37">
        <v>130.279999</v>
      </c>
      <c r="E3938" s="37">
        <v>127.75</v>
      </c>
      <c r="F3938" s="37">
        <v>129.53999300000001</v>
      </c>
      <c r="G3938" s="38">
        <v>239555300</v>
      </c>
      <c r="H3938" s="37">
        <v>95.999549999999999</v>
      </c>
      <c r="I3938" s="41">
        <f t="shared" si="444"/>
        <v>0.74108040132440023</v>
      </c>
      <c r="J3938" s="41">
        <f t="shared" ca="1" si="445"/>
        <v>1</v>
      </c>
      <c r="K3938" s="37">
        <f t="shared" si="446"/>
        <v>94.74</v>
      </c>
      <c r="L3938" s="37">
        <f t="shared" si="447"/>
        <v>96.55</v>
      </c>
      <c r="M3938" s="37">
        <f t="shared" si="448"/>
        <v>94.67</v>
      </c>
      <c r="N3938" s="37">
        <f t="shared" si="449"/>
        <v>96</v>
      </c>
      <c r="O3938" s="38">
        <f t="shared" ca="1" si="450"/>
        <v>239555300</v>
      </c>
    </row>
    <row r="3939" spans="1:15" x14ac:dyDescent="0.4">
      <c r="A3939">
        <v>3924</v>
      </c>
      <c r="B3939" s="63">
        <v>39673</v>
      </c>
      <c r="C3939" s="37">
        <v>128.78999300000001</v>
      </c>
      <c r="D3939" s="37">
        <v>129.64999399999999</v>
      </c>
      <c r="E3939" s="37">
        <v>127.66999800000001</v>
      </c>
      <c r="F3939" s="37">
        <v>128.570007</v>
      </c>
      <c r="G3939" s="38">
        <v>256393200</v>
      </c>
      <c r="H3939" s="37">
        <v>95.280724000000006</v>
      </c>
      <c r="I3939" s="41">
        <f t="shared" si="444"/>
        <v>0.74108049165774725</v>
      </c>
      <c r="J3939" s="41">
        <f t="shared" ca="1" si="445"/>
        <v>1</v>
      </c>
      <c r="K3939" s="37">
        <f t="shared" si="446"/>
        <v>95.44</v>
      </c>
      <c r="L3939" s="37">
        <f t="shared" si="447"/>
        <v>96.08</v>
      </c>
      <c r="M3939" s="37">
        <f t="shared" si="448"/>
        <v>94.61</v>
      </c>
      <c r="N3939" s="37">
        <f t="shared" si="449"/>
        <v>95.28</v>
      </c>
      <c r="O3939" s="38">
        <f t="shared" ca="1" si="450"/>
        <v>256393200</v>
      </c>
    </row>
    <row r="3940" spans="1:15" x14ac:dyDescent="0.4">
      <c r="A3940">
        <v>3925</v>
      </c>
      <c r="B3940" s="63">
        <v>39672</v>
      </c>
      <c r="C3940" s="37">
        <v>130.279999</v>
      </c>
      <c r="D3940" s="37">
        <v>130.699997</v>
      </c>
      <c r="E3940" s="37">
        <v>128.729996</v>
      </c>
      <c r="F3940" s="37">
        <v>129.35000600000001</v>
      </c>
      <c r="G3940" s="38">
        <v>213200800</v>
      </c>
      <c r="H3940" s="37">
        <v>95.858765000000005</v>
      </c>
      <c r="I3940" s="41">
        <f t="shared" si="444"/>
        <v>0.74108048359889522</v>
      </c>
      <c r="J3940" s="41">
        <f t="shared" ca="1" si="445"/>
        <v>1</v>
      </c>
      <c r="K3940" s="37">
        <f t="shared" si="446"/>
        <v>96.55</v>
      </c>
      <c r="L3940" s="37">
        <f t="shared" si="447"/>
        <v>96.86</v>
      </c>
      <c r="M3940" s="37">
        <f t="shared" si="448"/>
        <v>95.4</v>
      </c>
      <c r="N3940" s="37">
        <f t="shared" si="449"/>
        <v>95.86</v>
      </c>
      <c r="O3940" s="38">
        <f t="shared" ca="1" si="450"/>
        <v>213200800</v>
      </c>
    </row>
    <row r="3941" spans="1:15" x14ac:dyDescent="0.4">
      <c r="A3941">
        <v>3926</v>
      </c>
      <c r="B3941" s="63">
        <v>39671</v>
      </c>
      <c r="C3941" s="37">
        <v>129.470001</v>
      </c>
      <c r="D3941" s="37">
        <v>131.509995</v>
      </c>
      <c r="E3941" s="37">
        <v>129.229996</v>
      </c>
      <c r="F3941" s="37">
        <v>130.71000699999999</v>
      </c>
      <c r="G3941" s="38">
        <v>249425800</v>
      </c>
      <c r="H3941" s="37">
        <v>96.866646000000003</v>
      </c>
      <c r="I3941" s="41">
        <f t="shared" si="444"/>
        <v>0.74108056623392282</v>
      </c>
      <c r="J3941" s="41">
        <f t="shared" ca="1" si="445"/>
        <v>1</v>
      </c>
      <c r="K3941" s="37">
        <f t="shared" si="446"/>
        <v>95.95</v>
      </c>
      <c r="L3941" s="37">
        <f t="shared" si="447"/>
        <v>97.46</v>
      </c>
      <c r="M3941" s="37">
        <f t="shared" si="448"/>
        <v>95.77</v>
      </c>
      <c r="N3941" s="37">
        <f t="shared" si="449"/>
        <v>96.87</v>
      </c>
      <c r="O3941" s="38">
        <f t="shared" ca="1" si="450"/>
        <v>249425800</v>
      </c>
    </row>
    <row r="3942" spans="1:15" x14ac:dyDescent="0.4">
      <c r="A3942">
        <v>3927</v>
      </c>
      <c r="B3942" s="63">
        <v>39668</v>
      </c>
      <c r="C3942" s="37">
        <v>126.58000199999999</v>
      </c>
      <c r="D3942" s="37">
        <v>129.929993</v>
      </c>
      <c r="E3942" s="37">
        <v>126.379997</v>
      </c>
      <c r="F3942" s="37">
        <v>129.36999499999999</v>
      </c>
      <c r="G3942" s="38">
        <v>260811700</v>
      </c>
      <c r="H3942" s="37">
        <v>95.873596000000006</v>
      </c>
      <c r="I3942" s="41">
        <f t="shared" si="444"/>
        <v>0.74108061919612822</v>
      </c>
      <c r="J3942" s="41">
        <f t="shared" ca="1" si="445"/>
        <v>1</v>
      </c>
      <c r="K3942" s="37">
        <f t="shared" si="446"/>
        <v>93.81</v>
      </c>
      <c r="L3942" s="37">
        <f t="shared" si="447"/>
        <v>96.29</v>
      </c>
      <c r="M3942" s="37">
        <f t="shared" si="448"/>
        <v>93.66</v>
      </c>
      <c r="N3942" s="37">
        <f t="shared" si="449"/>
        <v>95.87</v>
      </c>
      <c r="O3942" s="38">
        <f t="shared" ca="1" si="450"/>
        <v>260811700</v>
      </c>
    </row>
    <row r="3943" spans="1:15" x14ac:dyDescent="0.4">
      <c r="A3943">
        <v>3928</v>
      </c>
      <c r="B3943" s="63">
        <v>39667</v>
      </c>
      <c r="C3943" s="37">
        <v>127.959999</v>
      </c>
      <c r="D3943" s="37">
        <v>128.44000199999999</v>
      </c>
      <c r="E3943" s="37">
        <v>126.540001</v>
      </c>
      <c r="F3943" s="37">
        <v>127.010002</v>
      </c>
      <c r="G3943" s="38">
        <v>246312500</v>
      </c>
      <c r="H3943" s="37">
        <v>94.124656999999999</v>
      </c>
      <c r="I3943" s="41">
        <f t="shared" si="444"/>
        <v>0.74108066701707476</v>
      </c>
      <c r="J3943" s="41">
        <f t="shared" ca="1" si="445"/>
        <v>1</v>
      </c>
      <c r="K3943" s="37">
        <f t="shared" si="446"/>
        <v>94.83</v>
      </c>
      <c r="L3943" s="37">
        <f t="shared" si="447"/>
        <v>95.18</v>
      </c>
      <c r="M3943" s="37">
        <f t="shared" si="448"/>
        <v>93.78</v>
      </c>
      <c r="N3943" s="37">
        <f t="shared" si="449"/>
        <v>94.12</v>
      </c>
      <c r="O3943" s="38">
        <f t="shared" ca="1" si="450"/>
        <v>246312500</v>
      </c>
    </row>
    <row r="3944" spans="1:15" x14ac:dyDescent="0.4">
      <c r="A3944">
        <v>3929</v>
      </c>
      <c r="B3944" s="63">
        <v>39666</v>
      </c>
      <c r="C3944" s="37">
        <v>128.020004</v>
      </c>
      <c r="D3944" s="37">
        <v>129.300003</v>
      </c>
      <c r="E3944" s="37">
        <v>127.480003</v>
      </c>
      <c r="F3944" s="37">
        <v>128.929993</v>
      </c>
      <c r="G3944" s="38">
        <v>209555400</v>
      </c>
      <c r="H3944" s="37">
        <v>95.547484999999995</v>
      </c>
      <c r="I3944" s="41">
        <f t="shared" si="444"/>
        <v>0.74108035513505377</v>
      </c>
      <c r="J3944" s="41">
        <f t="shared" ca="1" si="445"/>
        <v>1</v>
      </c>
      <c r="K3944" s="37">
        <f t="shared" si="446"/>
        <v>94.87</v>
      </c>
      <c r="L3944" s="37">
        <f t="shared" si="447"/>
        <v>95.82</v>
      </c>
      <c r="M3944" s="37">
        <f t="shared" si="448"/>
        <v>94.47</v>
      </c>
      <c r="N3944" s="37">
        <f t="shared" si="449"/>
        <v>95.55</v>
      </c>
      <c r="O3944" s="38">
        <f t="shared" ca="1" si="450"/>
        <v>209555400</v>
      </c>
    </row>
    <row r="3945" spans="1:15" x14ac:dyDescent="0.4">
      <c r="A3945">
        <v>3930</v>
      </c>
      <c r="B3945" s="63">
        <v>39665</v>
      </c>
      <c r="C3945" s="37">
        <v>126.019997</v>
      </c>
      <c r="D3945" s="37">
        <v>128.55999800000001</v>
      </c>
      <c r="E3945" s="37">
        <v>124.970001</v>
      </c>
      <c r="F3945" s="37">
        <v>128.36000100000001</v>
      </c>
      <c r="G3945" s="38">
        <v>251577600</v>
      </c>
      <c r="H3945" s="37">
        <v>95.125107</v>
      </c>
      <c r="I3945" s="41">
        <f t="shared" si="444"/>
        <v>0.74108060345060289</v>
      </c>
      <c r="J3945" s="41">
        <f t="shared" ca="1" si="445"/>
        <v>1</v>
      </c>
      <c r="K3945" s="37">
        <f t="shared" si="446"/>
        <v>93.39</v>
      </c>
      <c r="L3945" s="37">
        <f t="shared" si="447"/>
        <v>95.27</v>
      </c>
      <c r="M3945" s="37">
        <f t="shared" si="448"/>
        <v>92.61</v>
      </c>
      <c r="N3945" s="37">
        <f t="shared" si="449"/>
        <v>95.13</v>
      </c>
      <c r="O3945" s="38">
        <f t="shared" ca="1" si="450"/>
        <v>251577600</v>
      </c>
    </row>
    <row r="3946" spans="1:15" x14ac:dyDescent="0.4">
      <c r="A3946">
        <v>3931</v>
      </c>
      <c r="B3946" s="63">
        <v>39664</v>
      </c>
      <c r="C3946" s="37">
        <v>126.040001</v>
      </c>
      <c r="D3946" s="37">
        <v>126.139999</v>
      </c>
      <c r="E3946" s="37">
        <v>124.760002</v>
      </c>
      <c r="F3946" s="37">
        <v>124.989998</v>
      </c>
      <c r="G3946" s="38">
        <v>188239600</v>
      </c>
      <c r="H3946" s="37">
        <v>92.627646999999996</v>
      </c>
      <c r="I3946" s="41">
        <f t="shared" si="444"/>
        <v>0.74108047429523116</v>
      </c>
      <c r="J3946" s="41">
        <f t="shared" ca="1" si="445"/>
        <v>1</v>
      </c>
      <c r="K3946" s="37">
        <f t="shared" si="446"/>
        <v>93.41</v>
      </c>
      <c r="L3946" s="37">
        <f t="shared" si="447"/>
        <v>93.48</v>
      </c>
      <c r="M3946" s="37">
        <f t="shared" si="448"/>
        <v>92.46</v>
      </c>
      <c r="N3946" s="37">
        <f t="shared" si="449"/>
        <v>92.63</v>
      </c>
      <c r="O3946" s="38">
        <f t="shared" ca="1" si="450"/>
        <v>188239600</v>
      </c>
    </row>
    <row r="3947" spans="1:15" x14ac:dyDescent="0.4">
      <c r="A3947">
        <v>3932</v>
      </c>
      <c r="B3947" s="63">
        <v>39661</v>
      </c>
      <c r="C3947" s="37">
        <v>127.120003</v>
      </c>
      <c r="D3947" s="37">
        <v>127.279999</v>
      </c>
      <c r="E3947" s="37">
        <v>125.459999</v>
      </c>
      <c r="F3947" s="37">
        <v>126.160004</v>
      </c>
      <c r="G3947" s="38">
        <v>248690900</v>
      </c>
      <c r="H3947" s="37">
        <v>93.494736000000003</v>
      </c>
      <c r="I3947" s="41">
        <f t="shared" si="444"/>
        <v>0.74108063598349283</v>
      </c>
      <c r="J3947" s="41">
        <f t="shared" ca="1" si="445"/>
        <v>1</v>
      </c>
      <c r="K3947" s="37">
        <f t="shared" si="446"/>
        <v>94.21</v>
      </c>
      <c r="L3947" s="37">
        <f t="shared" si="447"/>
        <v>94.32</v>
      </c>
      <c r="M3947" s="37">
        <f t="shared" si="448"/>
        <v>92.98</v>
      </c>
      <c r="N3947" s="37">
        <f t="shared" si="449"/>
        <v>93.49</v>
      </c>
      <c r="O3947" s="38">
        <f t="shared" ca="1" si="450"/>
        <v>248690900</v>
      </c>
    </row>
    <row r="3948" spans="1:15" x14ac:dyDescent="0.4">
      <c r="A3948">
        <v>3933</v>
      </c>
      <c r="B3948" s="63">
        <v>39660</v>
      </c>
      <c r="C3948" s="37">
        <v>127.400002</v>
      </c>
      <c r="D3948" s="37">
        <v>128.570007</v>
      </c>
      <c r="E3948" s="37">
        <v>126.629997</v>
      </c>
      <c r="F3948" s="37">
        <v>126.83000199999999</v>
      </c>
      <c r="G3948" s="38">
        <v>277402100</v>
      </c>
      <c r="H3948" s="37">
        <v>93.991264000000001</v>
      </c>
      <c r="I3948" s="41">
        <f t="shared" si="444"/>
        <v>0.74108067900211816</v>
      </c>
      <c r="J3948" s="41">
        <f t="shared" ca="1" si="445"/>
        <v>1</v>
      </c>
      <c r="K3948" s="37">
        <f t="shared" si="446"/>
        <v>94.41</v>
      </c>
      <c r="L3948" s="37">
        <f t="shared" si="447"/>
        <v>95.28</v>
      </c>
      <c r="M3948" s="37">
        <f t="shared" si="448"/>
        <v>93.84</v>
      </c>
      <c r="N3948" s="37">
        <f t="shared" si="449"/>
        <v>93.99</v>
      </c>
      <c r="O3948" s="38">
        <f t="shared" ca="1" si="450"/>
        <v>277402100</v>
      </c>
    </row>
    <row r="3949" spans="1:15" x14ac:dyDescent="0.4">
      <c r="A3949">
        <v>3934</v>
      </c>
      <c r="B3949" s="63">
        <v>39659</v>
      </c>
      <c r="C3949" s="37">
        <v>127.110001</v>
      </c>
      <c r="D3949" s="37">
        <v>128.60000600000001</v>
      </c>
      <c r="E3949" s="37">
        <v>126.279999</v>
      </c>
      <c r="F3949" s="37">
        <v>128.529999</v>
      </c>
      <c r="G3949" s="38">
        <v>354710000</v>
      </c>
      <c r="H3949" s="37">
        <v>95.251068000000004</v>
      </c>
      <c r="I3949" s="41">
        <f t="shared" si="444"/>
        <v>0.74108043834964943</v>
      </c>
      <c r="J3949" s="41">
        <f t="shared" ca="1" si="445"/>
        <v>1</v>
      </c>
      <c r="K3949" s="37">
        <f t="shared" si="446"/>
        <v>94.2</v>
      </c>
      <c r="L3949" s="37">
        <f t="shared" si="447"/>
        <v>95.3</v>
      </c>
      <c r="M3949" s="37">
        <f t="shared" si="448"/>
        <v>93.58</v>
      </c>
      <c r="N3949" s="37">
        <f t="shared" si="449"/>
        <v>95.25</v>
      </c>
      <c r="O3949" s="38">
        <f t="shared" ca="1" si="450"/>
        <v>354710000</v>
      </c>
    </row>
    <row r="3950" spans="1:15" x14ac:dyDescent="0.4">
      <c r="A3950">
        <v>3935</v>
      </c>
      <c r="B3950" s="63">
        <v>39658</v>
      </c>
      <c r="C3950" s="37">
        <v>123.980003</v>
      </c>
      <c r="D3950" s="37">
        <v>126.379997</v>
      </c>
      <c r="E3950" s="37">
        <v>123.639999</v>
      </c>
      <c r="F3950" s="37">
        <v>126.279999</v>
      </c>
      <c r="G3950" s="38">
        <v>261505600</v>
      </c>
      <c r="H3950" s="37">
        <v>93.583633000000006</v>
      </c>
      <c r="I3950" s="41">
        <f t="shared" si="444"/>
        <v>0.74108040656541341</v>
      </c>
      <c r="J3950" s="41">
        <f t="shared" ca="1" si="445"/>
        <v>1</v>
      </c>
      <c r="K3950" s="37">
        <f t="shared" si="446"/>
        <v>91.88</v>
      </c>
      <c r="L3950" s="37">
        <f t="shared" si="447"/>
        <v>93.66</v>
      </c>
      <c r="M3950" s="37">
        <f t="shared" si="448"/>
        <v>91.63</v>
      </c>
      <c r="N3950" s="37">
        <f t="shared" si="449"/>
        <v>93.58</v>
      </c>
      <c r="O3950" s="38">
        <f t="shared" ca="1" si="450"/>
        <v>261505600</v>
      </c>
    </row>
    <row r="3951" spans="1:15" x14ac:dyDescent="0.4">
      <c r="A3951">
        <v>3936</v>
      </c>
      <c r="B3951" s="63">
        <v>39657</v>
      </c>
      <c r="C3951" s="37">
        <v>125.510002</v>
      </c>
      <c r="D3951" s="37">
        <v>126.05999799999999</v>
      </c>
      <c r="E3951" s="37">
        <v>123.41999800000001</v>
      </c>
      <c r="F3951" s="37">
        <v>123.639999</v>
      </c>
      <c r="G3951" s="38">
        <v>205201300</v>
      </c>
      <c r="H3951" s="37">
        <v>91.627173999999997</v>
      </c>
      <c r="I3951" s="41">
        <f t="shared" si="444"/>
        <v>0.74108035216014512</v>
      </c>
      <c r="J3951" s="41">
        <f t="shared" ca="1" si="445"/>
        <v>1</v>
      </c>
      <c r="K3951" s="37">
        <f t="shared" si="446"/>
        <v>93.01</v>
      </c>
      <c r="L3951" s="37">
        <f t="shared" si="447"/>
        <v>93.42</v>
      </c>
      <c r="M3951" s="37">
        <f t="shared" si="448"/>
        <v>91.46</v>
      </c>
      <c r="N3951" s="37">
        <f t="shared" si="449"/>
        <v>91.63</v>
      </c>
      <c r="O3951" s="38">
        <f t="shared" ca="1" si="450"/>
        <v>205201300</v>
      </c>
    </row>
    <row r="3952" spans="1:15" x14ac:dyDescent="0.4">
      <c r="A3952">
        <v>3937</v>
      </c>
      <c r="B3952" s="63">
        <v>39654</v>
      </c>
      <c r="C3952" s="37">
        <v>125.889999</v>
      </c>
      <c r="D3952" s="37">
        <v>126.489998</v>
      </c>
      <c r="E3952" s="37">
        <v>125.16999800000001</v>
      </c>
      <c r="F3952" s="37">
        <v>125.480003</v>
      </c>
      <c r="G3952" s="38">
        <v>219131000</v>
      </c>
      <c r="H3952" s="37">
        <v>92.990784000000005</v>
      </c>
      <c r="I3952" s="41">
        <f t="shared" si="444"/>
        <v>0.74108050507458156</v>
      </c>
      <c r="J3952" s="41">
        <f t="shared" ca="1" si="445"/>
        <v>1</v>
      </c>
      <c r="K3952" s="37">
        <f t="shared" si="446"/>
        <v>93.29</v>
      </c>
      <c r="L3952" s="37">
        <f t="shared" si="447"/>
        <v>93.74</v>
      </c>
      <c r="M3952" s="37">
        <f t="shared" si="448"/>
        <v>92.76</v>
      </c>
      <c r="N3952" s="37">
        <f t="shared" si="449"/>
        <v>92.99</v>
      </c>
      <c r="O3952" s="38">
        <f t="shared" ca="1" si="450"/>
        <v>219131000</v>
      </c>
    </row>
    <row r="3953" spans="1:15" x14ac:dyDescent="0.4">
      <c r="A3953">
        <v>3938</v>
      </c>
      <c r="B3953" s="63">
        <v>39653</v>
      </c>
      <c r="C3953" s="37">
        <v>128.33999600000001</v>
      </c>
      <c r="D3953" s="37">
        <v>128.41000399999999</v>
      </c>
      <c r="E3953" s="37">
        <v>125.160004</v>
      </c>
      <c r="F3953" s="37">
        <v>125.510002</v>
      </c>
      <c r="G3953" s="38">
        <v>248634500</v>
      </c>
      <c r="H3953" s="37">
        <v>93.013023000000004</v>
      </c>
      <c r="I3953" s="41">
        <f t="shared" si="444"/>
        <v>0.74108056344386009</v>
      </c>
      <c r="J3953" s="41">
        <f t="shared" ca="1" si="445"/>
        <v>1</v>
      </c>
      <c r="K3953" s="37">
        <f t="shared" si="446"/>
        <v>95.11</v>
      </c>
      <c r="L3953" s="37">
        <f t="shared" si="447"/>
        <v>95.16</v>
      </c>
      <c r="M3953" s="37">
        <f t="shared" si="448"/>
        <v>92.75</v>
      </c>
      <c r="N3953" s="37">
        <f t="shared" si="449"/>
        <v>93.01</v>
      </c>
      <c r="O3953" s="38">
        <f t="shared" ca="1" si="450"/>
        <v>248634500</v>
      </c>
    </row>
    <row r="3954" spans="1:15" x14ac:dyDescent="0.4">
      <c r="A3954">
        <v>3939</v>
      </c>
      <c r="B3954" s="63">
        <v>39652</v>
      </c>
      <c r="C3954" s="37">
        <v>127.889999</v>
      </c>
      <c r="D3954" s="37">
        <v>129.14999399999999</v>
      </c>
      <c r="E3954" s="37">
        <v>127.550003</v>
      </c>
      <c r="F3954" s="37">
        <v>128.16999799999999</v>
      </c>
      <c r="G3954" s="38">
        <v>311698400</v>
      </c>
      <c r="H3954" s="37">
        <v>94.984313999999998</v>
      </c>
      <c r="I3954" s="41">
        <f t="shared" si="444"/>
        <v>0.74108071687728361</v>
      </c>
      <c r="J3954" s="41">
        <f t="shared" ca="1" si="445"/>
        <v>1</v>
      </c>
      <c r="K3954" s="37">
        <f t="shared" si="446"/>
        <v>94.78</v>
      </c>
      <c r="L3954" s="37">
        <f t="shared" si="447"/>
        <v>95.71</v>
      </c>
      <c r="M3954" s="37">
        <f t="shared" si="448"/>
        <v>94.52</v>
      </c>
      <c r="N3954" s="37">
        <f t="shared" si="449"/>
        <v>94.98</v>
      </c>
      <c r="O3954" s="38">
        <f t="shared" ca="1" si="450"/>
        <v>311698400</v>
      </c>
    </row>
    <row r="3955" spans="1:15" x14ac:dyDescent="0.4">
      <c r="A3955">
        <v>3940</v>
      </c>
      <c r="B3955" s="63">
        <v>39651</v>
      </c>
      <c r="C3955" s="37">
        <v>125.150002</v>
      </c>
      <c r="D3955" s="37">
        <v>127.800003</v>
      </c>
      <c r="E3955" s="37">
        <v>124.849998</v>
      </c>
      <c r="F3955" s="37">
        <v>127.480003</v>
      </c>
      <c r="G3955" s="38">
        <v>296904200</v>
      </c>
      <c r="H3955" s="37">
        <v>94.472954000000001</v>
      </c>
      <c r="I3955" s="41">
        <f t="shared" si="444"/>
        <v>0.74108057559427576</v>
      </c>
      <c r="J3955" s="41">
        <f t="shared" ca="1" si="445"/>
        <v>1</v>
      </c>
      <c r="K3955" s="37">
        <f t="shared" si="446"/>
        <v>92.75</v>
      </c>
      <c r="L3955" s="37">
        <f t="shared" si="447"/>
        <v>94.71</v>
      </c>
      <c r="M3955" s="37">
        <f t="shared" si="448"/>
        <v>92.52</v>
      </c>
      <c r="N3955" s="37">
        <f t="shared" si="449"/>
        <v>94.47</v>
      </c>
      <c r="O3955" s="38">
        <f t="shared" ca="1" si="450"/>
        <v>296904200</v>
      </c>
    </row>
    <row r="3956" spans="1:15" x14ac:dyDescent="0.4">
      <c r="A3956">
        <v>3941</v>
      </c>
      <c r="B3956" s="63">
        <v>39650</v>
      </c>
      <c r="C3956" s="37">
        <v>126.510002</v>
      </c>
      <c r="D3956" s="37">
        <v>126.800003</v>
      </c>
      <c r="E3956" s="37">
        <v>125.19000200000001</v>
      </c>
      <c r="F3956" s="37">
        <v>126.050003</v>
      </c>
      <c r="G3956" s="38">
        <v>222863000</v>
      </c>
      <c r="H3956" s="37">
        <v>93.413193000000007</v>
      </c>
      <c r="I3956" s="41">
        <f t="shared" si="444"/>
        <v>0.74108045043045345</v>
      </c>
      <c r="J3956" s="41">
        <f t="shared" ca="1" si="445"/>
        <v>1</v>
      </c>
      <c r="K3956" s="37">
        <f t="shared" si="446"/>
        <v>93.75</v>
      </c>
      <c r="L3956" s="37">
        <f t="shared" si="447"/>
        <v>93.97</v>
      </c>
      <c r="M3956" s="37">
        <f t="shared" si="448"/>
        <v>92.78</v>
      </c>
      <c r="N3956" s="37">
        <f t="shared" si="449"/>
        <v>93.41</v>
      </c>
      <c r="O3956" s="38">
        <f t="shared" ca="1" si="450"/>
        <v>222863000</v>
      </c>
    </row>
    <row r="3957" spans="1:15" x14ac:dyDescent="0.4">
      <c r="A3957">
        <v>3942</v>
      </c>
      <c r="B3957" s="63">
        <v>39647</v>
      </c>
      <c r="C3957" s="37">
        <v>126.16999800000001</v>
      </c>
      <c r="D3957" s="37">
        <v>126.41999800000001</v>
      </c>
      <c r="E3957" s="37">
        <v>125.150002</v>
      </c>
      <c r="F3957" s="37">
        <v>125.980003</v>
      </c>
      <c r="G3957" s="38">
        <v>267030100</v>
      </c>
      <c r="H3957" s="37">
        <v>93.361343000000005</v>
      </c>
      <c r="I3957" s="41">
        <f t="shared" si="444"/>
        <v>0.74108065388758571</v>
      </c>
      <c r="J3957" s="41">
        <f t="shared" ca="1" si="445"/>
        <v>1</v>
      </c>
      <c r="K3957" s="37">
        <f t="shared" si="446"/>
        <v>93.5</v>
      </c>
      <c r="L3957" s="37">
        <f t="shared" si="447"/>
        <v>93.69</v>
      </c>
      <c r="M3957" s="37">
        <f t="shared" si="448"/>
        <v>92.75</v>
      </c>
      <c r="N3957" s="37">
        <f t="shared" si="449"/>
        <v>93.36</v>
      </c>
      <c r="O3957" s="38">
        <f t="shared" ca="1" si="450"/>
        <v>267030100</v>
      </c>
    </row>
    <row r="3958" spans="1:15" x14ac:dyDescent="0.4">
      <c r="A3958">
        <v>3943</v>
      </c>
      <c r="B3958" s="63">
        <v>39646</v>
      </c>
      <c r="C3958" s="37">
        <v>125.139999</v>
      </c>
      <c r="D3958" s="37">
        <v>126.260002</v>
      </c>
      <c r="E3958" s="37">
        <v>124.089996</v>
      </c>
      <c r="F3958" s="37">
        <v>125.199997</v>
      </c>
      <c r="G3958" s="38">
        <v>375490600</v>
      </c>
      <c r="H3958" s="37">
        <v>92.783257000000006</v>
      </c>
      <c r="I3958" s="41">
        <f t="shared" si="444"/>
        <v>0.7410803452335547</v>
      </c>
      <c r="J3958" s="41">
        <f t="shared" ca="1" si="445"/>
        <v>1</v>
      </c>
      <c r="K3958" s="37">
        <f t="shared" si="446"/>
        <v>92.74</v>
      </c>
      <c r="L3958" s="37">
        <f t="shared" si="447"/>
        <v>93.57</v>
      </c>
      <c r="M3958" s="37">
        <f t="shared" si="448"/>
        <v>91.96</v>
      </c>
      <c r="N3958" s="37">
        <f t="shared" si="449"/>
        <v>92.78</v>
      </c>
      <c r="O3958" s="38">
        <f t="shared" ca="1" si="450"/>
        <v>375490600</v>
      </c>
    </row>
    <row r="3959" spans="1:15" x14ac:dyDescent="0.4">
      <c r="A3959">
        <v>3944</v>
      </c>
      <c r="B3959" s="63">
        <v>39645</v>
      </c>
      <c r="C3959" s="37">
        <v>121.449997</v>
      </c>
      <c r="D3959" s="37">
        <v>124.57</v>
      </c>
      <c r="E3959" s="37">
        <v>121.099998</v>
      </c>
      <c r="F3959" s="37">
        <v>123.959999</v>
      </c>
      <c r="G3959" s="38">
        <v>371642900</v>
      </c>
      <c r="H3959" s="37">
        <v>91.864349000000004</v>
      </c>
      <c r="I3959" s="41">
        <f t="shared" si="444"/>
        <v>0.74108058842433522</v>
      </c>
      <c r="J3959" s="41">
        <f t="shared" ca="1" si="445"/>
        <v>1</v>
      </c>
      <c r="K3959" s="37">
        <f t="shared" si="446"/>
        <v>90</v>
      </c>
      <c r="L3959" s="37">
        <f t="shared" si="447"/>
        <v>92.32</v>
      </c>
      <c r="M3959" s="37">
        <f t="shared" si="448"/>
        <v>89.74</v>
      </c>
      <c r="N3959" s="37">
        <f t="shared" si="449"/>
        <v>91.86</v>
      </c>
      <c r="O3959" s="38">
        <f t="shared" ca="1" si="450"/>
        <v>371642900</v>
      </c>
    </row>
    <row r="3960" spans="1:15" x14ac:dyDescent="0.4">
      <c r="A3960">
        <v>3945</v>
      </c>
      <c r="B3960" s="63">
        <v>39644</v>
      </c>
      <c r="C3960" s="37">
        <v>121.800003</v>
      </c>
      <c r="D3960" s="37">
        <v>123.489998</v>
      </c>
      <c r="E3960" s="37">
        <v>120.019997</v>
      </c>
      <c r="F3960" s="37">
        <v>120.989998</v>
      </c>
      <c r="G3960" s="38">
        <v>502502500</v>
      </c>
      <c r="H3960" s="37">
        <v>89.663330000000002</v>
      </c>
      <c r="I3960" s="41">
        <f t="shared" si="444"/>
        <v>0.74108051477114667</v>
      </c>
      <c r="J3960" s="41">
        <f t="shared" ca="1" si="445"/>
        <v>1</v>
      </c>
      <c r="K3960" s="37">
        <f t="shared" si="446"/>
        <v>90.26</v>
      </c>
      <c r="L3960" s="37">
        <f t="shared" si="447"/>
        <v>91.52</v>
      </c>
      <c r="M3960" s="37">
        <f t="shared" si="448"/>
        <v>88.94</v>
      </c>
      <c r="N3960" s="37">
        <f t="shared" si="449"/>
        <v>89.66</v>
      </c>
      <c r="O3960" s="38">
        <f t="shared" ca="1" si="450"/>
        <v>502502500</v>
      </c>
    </row>
    <row r="3961" spans="1:15" x14ac:dyDescent="0.4">
      <c r="A3961">
        <v>3946</v>
      </c>
      <c r="B3961" s="63">
        <v>39643</v>
      </c>
      <c r="C3961" s="37">
        <v>125.260002</v>
      </c>
      <c r="D3961" s="37">
        <v>125.5</v>
      </c>
      <c r="E3961" s="37">
        <v>122.400002</v>
      </c>
      <c r="F3961" s="37">
        <v>122.720001</v>
      </c>
      <c r="G3961" s="38">
        <v>322720800</v>
      </c>
      <c r="H3961" s="37">
        <v>90.945412000000005</v>
      </c>
      <c r="I3961" s="41">
        <f t="shared" si="444"/>
        <v>0.74108060021935629</v>
      </c>
      <c r="J3961" s="41">
        <f t="shared" ca="1" si="445"/>
        <v>1</v>
      </c>
      <c r="K3961" s="37">
        <f t="shared" si="446"/>
        <v>92.83</v>
      </c>
      <c r="L3961" s="37">
        <f t="shared" si="447"/>
        <v>93.01</v>
      </c>
      <c r="M3961" s="37">
        <f t="shared" si="448"/>
        <v>90.71</v>
      </c>
      <c r="N3961" s="37">
        <f t="shared" si="449"/>
        <v>90.95</v>
      </c>
      <c r="O3961" s="38">
        <f t="shared" ca="1" si="450"/>
        <v>322720800</v>
      </c>
    </row>
    <row r="3962" spans="1:15" x14ac:dyDescent="0.4">
      <c r="A3962">
        <v>3947</v>
      </c>
      <c r="B3962" s="63">
        <v>39640</v>
      </c>
      <c r="C3962" s="37">
        <v>123.970001</v>
      </c>
      <c r="D3962" s="37">
        <v>125.900002</v>
      </c>
      <c r="E3962" s="37">
        <v>122.489998</v>
      </c>
      <c r="F3962" s="37">
        <v>123.839996</v>
      </c>
      <c r="G3962" s="38">
        <v>481124600</v>
      </c>
      <c r="H3962" s="37">
        <v>91.775420999999994</v>
      </c>
      <c r="I3962" s="41">
        <f t="shared" si="444"/>
        <v>0.74108061986694507</v>
      </c>
      <c r="J3962" s="41">
        <f t="shared" ca="1" si="445"/>
        <v>1</v>
      </c>
      <c r="K3962" s="37">
        <f t="shared" si="446"/>
        <v>91.87</v>
      </c>
      <c r="L3962" s="37">
        <f t="shared" si="447"/>
        <v>93.3</v>
      </c>
      <c r="M3962" s="37">
        <f t="shared" si="448"/>
        <v>90.77</v>
      </c>
      <c r="N3962" s="37">
        <f t="shared" si="449"/>
        <v>91.78</v>
      </c>
      <c r="O3962" s="38">
        <f t="shared" ca="1" si="450"/>
        <v>481124600</v>
      </c>
    </row>
    <row r="3963" spans="1:15" x14ac:dyDescent="0.4">
      <c r="A3963">
        <v>3948</v>
      </c>
      <c r="B3963" s="63">
        <v>39639</v>
      </c>
      <c r="C3963" s="37">
        <v>124.43</v>
      </c>
      <c r="D3963" s="37">
        <v>125.790001</v>
      </c>
      <c r="E3963" s="37">
        <v>123.58000199999999</v>
      </c>
      <c r="F3963" s="37">
        <v>125.300003</v>
      </c>
      <c r="G3963" s="38">
        <v>436475700</v>
      </c>
      <c r="H3963" s="37">
        <v>92.857383999999996</v>
      </c>
      <c r="I3963" s="41">
        <f t="shared" si="444"/>
        <v>0.7410804611074111</v>
      </c>
      <c r="J3963" s="41">
        <f t="shared" ca="1" si="445"/>
        <v>1</v>
      </c>
      <c r="K3963" s="37">
        <f t="shared" si="446"/>
        <v>92.21</v>
      </c>
      <c r="L3963" s="37">
        <f t="shared" si="447"/>
        <v>93.22</v>
      </c>
      <c r="M3963" s="37">
        <f t="shared" si="448"/>
        <v>91.58</v>
      </c>
      <c r="N3963" s="37">
        <f t="shared" si="449"/>
        <v>92.86</v>
      </c>
      <c r="O3963" s="38">
        <f t="shared" ca="1" si="450"/>
        <v>436475700</v>
      </c>
    </row>
    <row r="3964" spans="1:15" x14ac:dyDescent="0.4">
      <c r="A3964">
        <v>3949</v>
      </c>
      <c r="B3964" s="63">
        <v>39638</v>
      </c>
      <c r="C3964" s="37">
        <v>127.5</v>
      </c>
      <c r="D3964" s="37">
        <v>127.739998</v>
      </c>
      <c r="E3964" s="37">
        <v>124.389999</v>
      </c>
      <c r="F3964" s="37">
        <v>124.790001</v>
      </c>
      <c r="G3964" s="38">
        <v>336729400</v>
      </c>
      <c r="H3964" s="37">
        <v>92.479423999999995</v>
      </c>
      <c r="I3964" s="41">
        <f t="shared" si="444"/>
        <v>0.74108040114528084</v>
      </c>
      <c r="J3964" s="41">
        <f t="shared" ca="1" si="445"/>
        <v>1</v>
      </c>
      <c r="K3964" s="37">
        <f t="shared" si="446"/>
        <v>94.49</v>
      </c>
      <c r="L3964" s="37">
        <f t="shared" si="447"/>
        <v>94.67</v>
      </c>
      <c r="M3964" s="37">
        <f t="shared" si="448"/>
        <v>92.18</v>
      </c>
      <c r="N3964" s="37">
        <f t="shared" si="449"/>
        <v>92.48</v>
      </c>
      <c r="O3964" s="38">
        <f t="shared" ca="1" si="450"/>
        <v>336729400</v>
      </c>
    </row>
    <row r="3965" spans="1:15" x14ac:dyDescent="0.4">
      <c r="A3965">
        <v>3950</v>
      </c>
      <c r="B3965" s="63">
        <v>39637</v>
      </c>
      <c r="C3965" s="37">
        <v>124.989998</v>
      </c>
      <c r="D3965" s="37">
        <v>127.389999</v>
      </c>
      <c r="E3965" s="37">
        <v>124.199997</v>
      </c>
      <c r="F3965" s="37">
        <v>127.239998</v>
      </c>
      <c r="G3965" s="38">
        <v>375973700</v>
      </c>
      <c r="H3965" s="37">
        <v>94.295074</v>
      </c>
      <c r="I3965" s="41">
        <f t="shared" si="444"/>
        <v>0.74108044233072057</v>
      </c>
      <c r="J3965" s="41">
        <f t="shared" ca="1" si="445"/>
        <v>1</v>
      </c>
      <c r="K3965" s="37">
        <f t="shared" si="446"/>
        <v>92.63</v>
      </c>
      <c r="L3965" s="37">
        <f t="shared" si="447"/>
        <v>94.41</v>
      </c>
      <c r="M3965" s="37">
        <f t="shared" si="448"/>
        <v>92.04</v>
      </c>
      <c r="N3965" s="37">
        <f t="shared" si="449"/>
        <v>94.3</v>
      </c>
      <c r="O3965" s="38">
        <f t="shared" ca="1" si="450"/>
        <v>375973700</v>
      </c>
    </row>
    <row r="3966" spans="1:15" x14ac:dyDescent="0.4">
      <c r="A3966">
        <v>3951</v>
      </c>
      <c r="B3966" s="63">
        <v>39636</v>
      </c>
      <c r="C3966" s="37">
        <v>126.790001</v>
      </c>
      <c r="D3966" s="37">
        <v>127.339996</v>
      </c>
      <c r="E3966" s="37">
        <v>123.91999800000001</v>
      </c>
      <c r="F3966" s="37">
        <v>125.019997</v>
      </c>
      <c r="G3966" s="38">
        <v>372427300</v>
      </c>
      <c r="H3966" s="37">
        <v>92.649887000000007</v>
      </c>
      <c r="I3966" s="41">
        <f t="shared" si="444"/>
        <v>0.74108054089938913</v>
      </c>
      <c r="J3966" s="41">
        <f t="shared" ca="1" si="445"/>
        <v>1</v>
      </c>
      <c r="K3966" s="37">
        <f t="shared" si="446"/>
        <v>93.96</v>
      </c>
      <c r="L3966" s="37">
        <f t="shared" si="447"/>
        <v>94.37</v>
      </c>
      <c r="M3966" s="37">
        <f t="shared" si="448"/>
        <v>91.83</v>
      </c>
      <c r="N3966" s="37">
        <f t="shared" si="449"/>
        <v>92.65</v>
      </c>
      <c r="O3966" s="38">
        <f t="shared" ca="1" si="450"/>
        <v>372427300</v>
      </c>
    </row>
    <row r="3967" spans="1:15" x14ac:dyDescent="0.4">
      <c r="A3967">
        <v>3952</v>
      </c>
      <c r="B3967" s="63">
        <v>39632</v>
      </c>
      <c r="C3967" s="37">
        <v>127.110001</v>
      </c>
      <c r="D3967" s="37">
        <v>127.110001</v>
      </c>
      <c r="E3967" s="37">
        <v>124.989998</v>
      </c>
      <c r="F3967" s="37">
        <v>126.30999799999999</v>
      </c>
      <c r="G3967" s="38">
        <v>239352500</v>
      </c>
      <c r="H3967" s="37">
        <v>93.605903999999995</v>
      </c>
      <c r="I3967" s="41">
        <f t="shared" si="444"/>
        <v>0.74108071793334995</v>
      </c>
      <c r="J3967" s="41">
        <f t="shared" ca="1" si="445"/>
        <v>1</v>
      </c>
      <c r="K3967" s="37">
        <f t="shared" si="446"/>
        <v>94.2</v>
      </c>
      <c r="L3967" s="37">
        <f t="shared" si="447"/>
        <v>94.2</v>
      </c>
      <c r="M3967" s="37">
        <f t="shared" si="448"/>
        <v>92.63</v>
      </c>
      <c r="N3967" s="37">
        <f t="shared" si="449"/>
        <v>93.61</v>
      </c>
      <c r="O3967" s="38">
        <f t="shared" ca="1" si="450"/>
        <v>239352500</v>
      </c>
    </row>
    <row r="3968" spans="1:15" x14ac:dyDescent="0.4">
      <c r="A3968">
        <v>3953</v>
      </c>
      <c r="B3968" s="63">
        <v>39631</v>
      </c>
      <c r="C3968" s="37">
        <v>128.78999300000001</v>
      </c>
      <c r="D3968" s="37">
        <v>129.16000399999999</v>
      </c>
      <c r="E3968" s="37">
        <v>125.949997</v>
      </c>
      <c r="F3968" s="37">
        <v>126.18</v>
      </c>
      <c r="G3968" s="38">
        <v>288064600</v>
      </c>
      <c r="H3968" s="37">
        <v>93.509521000000007</v>
      </c>
      <c r="I3968" s="41">
        <f t="shared" si="444"/>
        <v>0.74108036931367893</v>
      </c>
      <c r="J3968" s="41">
        <f t="shared" ca="1" si="445"/>
        <v>1</v>
      </c>
      <c r="K3968" s="37">
        <f t="shared" si="446"/>
        <v>95.44</v>
      </c>
      <c r="L3968" s="37">
        <f t="shared" si="447"/>
        <v>95.72</v>
      </c>
      <c r="M3968" s="37">
        <f t="shared" si="448"/>
        <v>93.34</v>
      </c>
      <c r="N3968" s="37">
        <f t="shared" si="449"/>
        <v>93.51</v>
      </c>
      <c r="O3968" s="38">
        <f t="shared" ca="1" si="450"/>
        <v>288064600</v>
      </c>
    </row>
    <row r="3969" spans="1:15" x14ac:dyDescent="0.4">
      <c r="A3969">
        <v>3954</v>
      </c>
      <c r="B3969" s="63">
        <v>39630</v>
      </c>
      <c r="C3969" s="37">
        <v>126.519997</v>
      </c>
      <c r="D3969" s="37">
        <v>128.470001</v>
      </c>
      <c r="E3969" s="37">
        <v>125.93</v>
      </c>
      <c r="F3969" s="37">
        <v>128.38000500000001</v>
      </c>
      <c r="G3969" s="38">
        <v>388622000</v>
      </c>
      <c r="H3969" s="37">
        <v>95.139893000000001</v>
      </c>
      <c r="I3969" s="41">
        <f t="shared" si="444"/>
        <v>0.74108030296462435</v>
      </c>
      <c r="J3969" s="41">
        <f t="shared" ca="1" si="445"/>
        <v>1</v>
      </c>
      <c r="K3969" s="37">
        <f t="shared" si="446"/>
        <v>93.76</v>
      </c>
      <c r="L3969" s="37">
        <f t="shared" si="447"/>
        <v>95.21</v>
      </c>
      <c r="M3969" s="37">
        <f t="shared" si="448"/>
        <v>93.32</v>
      </c>
      <c r="N3969" s="37">
        <f t="shared" si="449"/>
        <v>95.14</v>
      </c>
      <c r="O3969" s="38">
        <f t="shared" ca="1" si="450"/>
        <v>388622000</v>
      </c>
    </row>
    <row r="3970" spans="1:15" x14ac:dyDescent="0.4">
      <c r="A3970">
        <v>3955</v>
      </c>
      <c r="B3970" s="63">
        <v>39629</v>
      </c>
      <c r="C3970" s="37">
        <v>127.889999</v>
      </c>
      <c r="D3970" s="37">
        <v>128.91000399999999</v>
      </c>
      <c r="E3970" s="37">
        <v>127.300003</v>
      </c>
      <c r="F3970" s="37">
        <v>127.980003</v>
      </c>
      <c r="G3970" s="38">
        <v>258842600</v>
      </c>
      <c r="H3970" s="37">
        <v>94.843520999999996</v>
      </c>
      <c r="I3970" s="41">
        <f t="shared" si="444"/>
        <v>0.74108078431596847</v>
      </c>
      <c r="J3970" s="41">
        <f t="shared" ca="1" si="445"/>
        <v>1</v>
      </c>
      <c r="K3970" s="37">
        <f t="shared" si="446"/>
        <v>94.78</v>
      </c>
      <c r="L3970" s="37">
        <f t="shared" si="447"/>
        <v>95.53</v>
      </c>
      <c r="M3970" s="37">
        <f t="shared" si="448"/>
        <v>94.34</v>
      </c>
      <c r="N3970" s="37">
        <f t="shared" si="449"/>
        <v>94.84</v>
      </c>
      <c r="O3970" s="38">
        <f t="shared" ca="1" si="450"/>
        <v>258842600</v>
      </c>
    </row>
    <row r="3971" spans="1:15" x14ac:dyDescent="0.4">
      <c r="A3971">
        <v>3956</v>
      </c>
      <c r="B3971" s="63">
        <v>39626</v>
      </c>
      <c r="C3971" s="37">
        <v>128.279999</v>
      </c>
      <c r="D3971" s="37">
        <v>128.86000100000001</v>
      </c>
      <c r="E3971" s="37">
        <v>127.040001</v>
      </c>
      <c r="F3971" s="37">
        <v>127.529999</v>
      </c>
      <c r="G3971" s="38">
        <v>303423400</v>
      </c>
      <c r="H3971" s="37">
        <v>94.509979000000001</v>
      </c>
      <c r="I3971" s="41">
        <f t="shared" si="444"/>
        <v>0.74108037121524639</v>
      </c>
      <c r="J3971" s="41">
        <f t="shared" ca="1" si="445"/>
        <v>1</v>
      </c>
      <c r="K3971" s="37">
        <f t="shared" si="446"/>
        <v>95.07</v>
      </c>
      <c r="L3971" s="37">
        <f t="shared" si="447"/>
        <v>95.5</v>
      </c>
      <c r="M3971" s="37">
        <f t="shared" si="448"/>
        <v>94.15</v>
      </c>
      <c r="N3971" s="37">
        <f t="shared" si="449"/>
        <v>94.51</v>
      </c>
      <c r="O3971" s="38">
        <f t="shared" ca="1" si="450"/>
        <v>303423400</v>
      </c>
    </row>
    <row r="3972" spans="1:15" x14ac:dyDescent="0.4">
      <c r="A3972">
        <v>3957</v>
      </c>
      <c r="B3972" s="63">
        <v>39625</v>
      </c>
      <c r="C3972" s="37">
        <v>130.570007</v>
      </c>
      <c r="D3972" s="37">
        <v>131.41999799999999</v>
      </c>
      <c r="E3972" s="37">
        <v>128.08000200000001</v>
      </c>
      <c r="F3972" s="37">
        <v>128.229996</v>
      </c>
      <c r="G3972" s="38">
        <v>297775000</v>
      </c>
      <c r="H3972" s="37">
        <v>95.028732000000005</v>
      </c>
      <c r="I3972" s="41">
        <f t="shared" si="444"/>
        <v>0.74108036313125991</v>
      </c>
      <c r="J3972" s="41">
        <f t="shared" ca="1" si="445"/>
        <v>1</v>
      </c>
      <c r="K3972" s="37">
        <f t="shared" si="446"/>
        <v>96.76</v>
      </c>
      <c r="L3972" s="37">
        <f t="shared" si="447"/>
        <v>97.39</v>
      </c>
      <c r="M3972" s="37">
        <f t="shared" si="448"/>
        <v>94.92</v>
      </c>
      <c r="N3972" s="37">
        <f t="shared" si="449"/>
        <v>95.03</v>
      </c>
      <c r="O3972" s="38">
        <f t="shared" ca="1" si="450"/>
        <v>297775000</v>
      </c>
    </row>
    <row r="3973" spans="1:15" x14ac:dyDescent="0.4">
      <c r="A3973">
        <v>3958</v>
      </c>
      <c r="B3973" s="63">
        <v>39624</v>
      </c>
      <c r="C3973" s="37">
        <v>131.720001</v>
      </c>
      <c r="D3973" s="37">
        <v>133.39999399999999</v>
      </c>
      <c r="E3973" s="37">
        <v>131.240005</v>
      </c>
      <c r="F3973" s="37">
        <v>131.80999800000001</v>
      </c>
      <c r="G3973" s="38">
        <v>287853900</v>
      </c>
      <c r="H3973" s="37">
        <v>97.681831000000003</v>
      </c>
      <c r="I3973" s="41">
        <f t="shared" si="444"/>
        <v>0.74108058934952714</v>
      </c>
      <c r="J3973" s="41">
        <f t="shared" ca="1" si="445"/>
        <v>1</v>
      </c>
      <c r="K3973" s="37">
        <f t="shared" si="446"/>
        <v>97.62</v>
      </c>
      <c r="L3973" s="37">
        <f t="shared" si="447"/>
        <v>98.86</v>
      </c>
      <c r="M3973" s="37">
        <f t="shared" si="448"/>
        <v>97.26</v>
      </c>
      <c r="N3973" s="37">
        <f t="shared" si="449"/>
        <v>97.68</v>
      </c>
      <c r="O3973" s="38">
        <f t="shared" ca="1" si="450"/>
        <v>287853900</v>
      </c>
    </row>
    <row r="3974" spans="1:15" x14ac:dyDescent="0.4">
      <c r="A3974">
        <v>3959</v>
      </c>
      <c r="B3974" s="63">
        <v>39623</v>
      </c>
      <c r="C3974" s="37">
        <v>131.050003</v>
      </c>
      <c r="D3974" s="37">
        <v>132.44000199999999</v>
      </c>
      <c r="E3974" s="37">
        <v>130.19000199999999</v>
      </c>
      <c r="F3974" s="37">
        <v>131.19000199999999</v>
      </c>
      <c r="G3974" s="38">
        <v>267300600</v>
      </c>
      <c r="H3974" s="37">
        <v>97.222351000000003</v>
      </c>
      <c r="I3974" s="41">
        <f t="shared" si="444"/>
        <v>0.74108049026479939</v>
      </c>
      <c r="J3974" s="41">
        <f t="shared" ca="1" si="445"/>
        <v>1</v>
      </c>
      <c r="K3974" s="37">
        <f t="shared" si="446"/>
        <v>97.12</v>
      </c>
      <c r="L3974" s="37">
        <f t="shared" si="447"/>
        <v>98.15</v>
      </c>
      <c r="M3974" s="37">
        <f t="shared" si="448"/>
        <v>96.48</v>
      </c>
      <c r="N3974" s="37">
        <f t="shared" si="449"/>
        <v>97.22</v>
      </c>
      <c r="O3974" s="38">
        <f t="shared" ca="1" si="450"/>
        <v>267300600</v>
      </c>
    </row>
    <row r="3975" spans="1:15" x14ac:dyDescent="0.4">
      <c r="A3975">
        <v>3960</v>
      </c>
      <c r="B3975" s="63">
        <v>39622</v>
      </c>
      <c r="C3975" s="37">
        <v>132.08999600000001</v>
      </c>
      <c r="D3975" s="37">
        <v>132.229996</v>
      </c>
      <c r="E3975" s="37">
        <v>131.320007</v>
      </c>
      <c r="F3975" s="37">
        <v>131.449997</v>
      </c>
      <c r="G3975" s="38">
        <v>165096400</v>
      </c>
      <c r="H3975" s="37">
        <v>97.415015999999994</v>
      </c>
      <c r="I3975" s="41">
        <f t="shared" si="444"/>
        <v>0.7410803972859733</v>
      </c>
      <c r="J3975" s="41">
        <f t="shared" ca="1" si="445"/>
        <v>1</v>
      </c>
      <c r="K3975" s="37">
        <f t="shared" si="446"/>
        <v>97.89</v>
      </c>
      <c r="L3975" s="37">
        <f t="shared" si="447"/>
        <v>97.99</v>
      </c>
      <c r="M3975" s="37">
        <f t="shared" si="448"/>
        <v>97.32</v>
      </c>
      <c r="N3975" s="37">
        <f t="shared" si="449"/>
        <v>97.42</v>
      </c>
      <c r="O3975" s="38">
        <f t="shared" ca="1" si="450"/>
        <v>165096400</v>
      </c>
    </row>
    <row r="3976" spans="1:15" x14ac:dyDescent="0.4">
      <c r="A3976">
        <v>3961</v>
      </c>
      <c r="B3976" s="63">
        <v>39619</v>
      </c>
      <c r="C3976" s="37">
        <v>132.83999600000001</v>
      </c>
      <c r="D3976" s="37">
        <v>133.08999600000001</v>
      </c>
      <c r="E3976" s="37">
        <v>131.220001</v>
      </c>
      <c r="F3976" s="37">
        <v>131.58000200000001</v>
      </c>
      <c r="G3976" s="38">
        <v>289275700</v>
      </c>
      <c r="H3976" s="37">
        <v>97.511359999999996</v>
      </c>
      <c r="I3976" s="41">
        <f t="shared" si="444"/>
        <v>0.74108039609240917</v>
      </c>
      <c r="J3976" s="41">
        <f t="shared" ca="1" si="445"/>
        <v>1</v>
      </c>
      <c r="K3976" s="37">
        <f t="shared" si="446"/>
        <v>98.45</v>
      </c>
      <c r="L3976" s="37">
        <f t="shared" si="447"/>
        <v>98.63</v>
      </c>
      <c r="M3976" s="37">
        <f t="shared" si="448"/>
        <v>97.24</v>
      </c>
      <c r="N3976" s="37">
        <f t="shared" si="449"/>
        <v>97.51</v>
      </c>
      <c r="O3976" s="38">
        <f t="shared" ca="1" si="450"/>
        <v>289275700</v>
      </c>
    </row>
    <row r="3977" spans="1:15" x14ac:dyDescent="0.4">
      <c r="A3977">
        <v>3962</v>
      </c>
      <c r="B3977" s="63">
        <v>39618</v>
      </c>
      <c r="C3977" s="37">
        <v>134.14999399999999</v>
      </c>
      <c r="D3977" s="37">
        <v>135.240005</v>
      </c>
      <c r="E3977" s="37">
        <v>133.5</v>
      </c>
      <c r="F3977" s="37">
        <v>134.41999799999999</v>
      </c>
      <c r="G3977" s="38">
        <v>304204900</v>
      </c>
      <c r="H3977" s="37">
        <v>99.120247000000006</v>
      </c>
      <c r="I3977" s="41">
        <f t="shared" si="444"/>
        <v>0.73739211780080527</v>
      </c>
      <c r="J3977" s="41">
        <f t="shared" ca="1" si="445"/>
        <v>1</v>
      </c>
      <c r="K3977" s="37">
        <f t="shared" si="446"/>
        <v>98.92</v>
      </c>
      <c r="L3977" s="37">
        <f t="shared" si="447"/>
        <v>99.72</v>
      </c>
      <c r="M3977" s="37">
        <f t="shared" si="448"/>
        <v>98.44</v>
      </c>
      <c r="N3977" s="37">
        <f t="shared" si="449"/>
        <v>99.12</v>
      </c>
      <c r="O3977" s="38">
        <f t="shared" ca="1" si="450"/>
        <v>304204900</v>
      </c>
    </row>
    <row r="3978" spans="1:15" x14ac:dyDescent="0.4">
      <c r="A3978">
        <v>3963</v>
      </c>
      <c r="B3978" s="63">
        <v>39617</v>
      </c>
      <c r="C3978" s="37">
        <v>134.69000199999999</v>
      </c>
      <c r="D3978" s="37">
        <v>135.520004</v>
      </c>
      <c r="E3978" s="37">
        <v>133.71000699999999</v>
      </c>
      <c r="F3978" s="37">
        <v>134.25</v>
      </c>
      <c r="G3978" s="38">
        <v>265893000</v>
      </c>
      <c r="H3978" s="37">
        <v>98.994911000000002</v>
      </c>
      <c r="I3978" s="41">
        <f t="shared" si="444"/>
        <v>0.73739226070763497</v>
      </c>
      <c r="J3978" s="41">
        <f t="shared" ca="1" si="445"/>
        <v>1</v>
      </c>
      <c r="K3978" s="37">
        <f t="shared" si="446"/>
        <v>99.32</v>
      </c>
      <c r="L3978" s="37">
        <f t="shared" si="447"/>
        <v>99.93</v>
      </c>
      <c r="M3978" s="37">
        <f t="shared" si="448"/>
        <v>98.6</v>
      </c>
      <c r="N3978" s="37">
        <f t="shared" si="449"/>
        <v>98.99</v>
      </c>
      <c r="O3978" s="38">
        <f t="shared" ca="1" si="450"/>
        <v>265893000</v>
      </c>
    </row>
    <row r="3979" spans="1:15" x14ac:dyDescent="0.4">
      <c r="A3979">
        <v>3964</v>
      </c>
      <c r="B3979" s="63">
        <v>39616</v>
      </c>
      <c r="C3979" s="37">
        <v>137.070007</v>
      </c>
      <c r="D3979" s="37">
        <v>137.11999499999999</v>
      </c>
      <c r="E3979" s="37">
        <v>135.36999499999999</v>
      </c>
      <c r="F3979" s="37">
        <v>135.570007</v>
      </c>
      <c r="G3979" s="38">
        <v>191707700</v>
      </c>
      <c r="H3979" s="37">
        <v>99.968254000000002</v>
      </c>
      <c r="I3979" s="41">
        <f t="shared" si="444"/>
        <v>0.73739211358158296</v>
      </c>
      <c r="J3979" s="41">
        <f t="shared" ca="1" si="445"/>
        <v>1</v>
      </c>
      <c r="K3979" s="37">
        <f t="shared" si="446"/>
        <v>101.07</v>
      </c>
      <c r="L3979" s="37">
        <f t="shared" si="447"/>
        <v>101.11</v>
      </c>
      <c r="M3979" s="37">
        <f t="shared" si="448"/>
        <v>99.82</v>
      </c>
      <c r="N3979" s="37">
        <f t="shared" si="449"/>
        <v>99.97</v>
      </c>
      <c r="O3979" s="38">
        <f t="shared" ca="1" si="450"/>
        <v>191707700</v>
      </c>
    </row>
    <row r="3980" spans="1:15" x14ac:dyDescent="0.4">
      <c r="A3980">
        <v>3965</v>
      </c>
      <c r="B3980" s="63">
        <v>39615</v>
      </c>
      <c r="C3980" s="37">
        <v>135.550003</v>
      </c>
      <c r="D3980" s="37">
        <v>136.929993</v>
      </c>
      <c r="E3980" s="37">
        <v>135.46000699999999</v>
      </c>
      <c r="F3980" s="37">
        <v>136.229996</v>
      </c>
      <c r="G3980" s="38">
        <v>185832500</v>
      </c>
      <c r="H3980" s="37">
        <v>100.454933</v>
      </c>
      <c r="I3980" s="41">
        <f t="shared" si="444"/>
        <v>0.73739217462797246</v>
      </c>
      <c r="J3980" s="41">
        <f t="shared" ca="1" si="445"/>
        <v>1</v>
      </c>
      <c r="K3980" s="37">
        <f t="shared" si="446"/>
        <v>99.95</v>
      </c>
      <c r="L3980" s="37">
        <f t="shared" si="447"/>
        <v>100.97</v>
      </c>
      <c r="M3980" s="37">
        <f t="shared" si="448"/>
        <v>99.89</v>
      </c>
      <c r="N3980" s="37">
        <f t="shared" si="449"/>
        <v>100.45</v>
      </c>
      <c r="O3980" s="38">
        <f t="shared" ca="1" si="450"/>
        <v>185832500</v>
      </c>
    </row>
    <row r="3981" spans="1:15" x14ac:dyDescent="0.4">
      <c r="A3981">
        <v>3966</v>
      </c>
      <c r="B3981" s="63">
        <v>39612</v>
      </c>
      <c r="C3981" s="37">
        <v>135.16999799999999</v>
      </c>
      <c r="D3981" s="37">
        <v>136.520004</v>
      </c>
      <c r="E3981" s="37">
        <v>134.41999799999999</v>
      </c>
      <c r="F3981" s="37">
        <v>136.14999399999999</v>
      </c>
      <c r="G3981" s="38">
        <v>244726900</v>
      </c>
      <c r="H3981" s="37">
        <v>100.39593499999999</v>
      </c>
      <c r="I3981" s="41">
        <f t="shared" si="444"/>
        <v>0.73739213679289617</v>
      </c>
      <c r="J3981" s="41">
        <f t="shared" ca="1" si="445"/>
        <v>1</v>
      </c>
      <c r="K3981" s="37">
        <f t="shared" si="446"/>
        <v>99.67</v>
      </c>
      <c r="L3981" s="37">
        <f t="shared" si="447"/>
        <v>100.67</v>
      </c>
      <c r="M3981" s="37">
        <f t="shared" si="448"/>
        <v>99.12</v>
      </c>
      <c r="N3981" s="37">
        <f t="shared" si="449"/>
        <v>100.4</v>
      </c>
      <c r="O3981" s="38">
        <f t="shared" ca="1" si="450"/>
        <v>244726900</v>
      </c>
    </row>
    <row r="3982" spans="1:15" x14ac:dyDescent="0.4">
      <c r="A3982">
        <v>3967</v>
      </c>
      <c r="B3982" s="63">
        <v>39611</v>
      </c>
      <c r="C3982" s="37">
        <v>134.60000600000001</v>
      </c>
      <c r="D3982" s="37">
        <v>135.86999499999999</v>
      </c>
      <c r="E3982" s="37">
        <v>133.520004</v>
      </c>
      <c r="F3982" s="37">
        <v>134.449997</v>
      </c>
      <c r="G3982" s="38">
        <v>252791800</v>
      </c>
      <c r="H3982" s="37">
        <v>99.142380000000003</v>
      </c>
      <c r="I3982" s="41">
        <f t="shared" si="444"/>
        <v>0.73739220685888152</v>
      </c>
      <c r="J3982" s="41">
        <f t="shared" ca="1" si="445"/>
        <v>1</v>
      </c>
      <c r="K3982" s="37">
        <f t="shared" si="446"/>
        <v>99.25</v>
      </c>
      <c r="L3982" s="37">
        <f t="shared" si="447"/>
        <v>100.19</v>
      </c>
      <c r="M3982" s="37">
        <f t="shared" si="448"/>
        <v>98.46</v>
      </c>
      <c r="N3982" s="37">
        <f t="shared" si="449"/>
        <v>99.14</v>
      </c>
      <c r="O3982" s="38">
        <f t="shared" ca="1" si="450"/>
        <v>252791800</v>
      </c>
    </row>
    <row r="3983" spans="1:15" x14ac:dyDescent="0.4">
      <c r="A3983">
        <v>3968</v>
      </c>
      <c r="B3983" s="63">
        <v>39610</v>
      </c>
      <c r="C3983" s="37">
        <v>135.970001</v>
      </c>
      <c r="D3983" s="37">
        <v>136.259995</v>
      </c>
      <c r="E3983" s="37">
        <v>133.929993</v>
      </c>
      <c r="F3983" s="37">
        <v>133.94000199999999</v>
      </c>
      <c r="G3983" s="38">
        <v>283890100</v>
      </c>
      <c r="H3983" s="37">
        <v>98.766334999999998</v>
      </c>
      <c r="I3983" s="41">
        <f t="shared" si="444"/>
        <v>0.73739236617302728</v>
      </c>
      <c r="J3983" s="41">
        <f t="shared" ca="1" si="445"/>
        <v>1</v>
      </c>
      <c r="K3983" s="37">
        <f t="shared" si="446"/>
        <v>100.26</v>
      </c>
      <c r="L3983" s="37">
        <f t="shared" si="447"/>
        <v>100.48</v>
      </c>
      <c r="M3983" s="37">
        <f t="shared" si="448"/>
        <v>98.76</v>
      </c>
      <c r="N3983" s="37">
        <f t="shared" si="449"/>
        <v>98.77</v>
      </c>
      <c r="O3983" s="38">
        <f t="shared" ca="1" si="450"/>
        <v>283890100</v>
      </c>
    </row>
    <row r="3984" spans="1:15" x14ac:dyDescent="0.4">
      <c r="A3984">
        <v>3969</v>
      </c>
      <c r="B3984" s="63">
        <v>39609</v>
      </c>
      <c r="C3984" s="37">
        <v>135.66999799999999</v>
      </c>
      <c r="D3984" s="37">
        <v>137.10000600000001</v>
      </c>
      <c r="E3984" s="37">
        <v>135.35000600000001</v>
      </c>
      <c r="F3984" s="37">
        <v>135.94000199999999</v>
      </c>
      <c r="G3984" s="38">
        <v>260234900</v>
      </c>
      <c r="H3984" s="37">
        <v>100.24112700000001</v>
      </c>
      <c r="I3984" s="41">
        <f t="shared" si="444"/>
        <v>0.73739241963524471</v>
      </c>
      <c r="J3984" s="41">
        <f t="shared" ca="1" si="445"/>
        <v>1</v>
      </c>
      <c r="K3984" s="37">
        <f t="shared" si="446"/>
        <v>100.04</v>
      </c>
      <c r="L3984" s="37">
        <f t="shared" si="447"/>
        <v>101.1</v>
      </c>
      <c r="M3984" s="37">
        <f t="shared" si="448"/>
        <v>99.81</v>
      </c>
      <c r="N3984" s="37">
        <f t="shared" si="449"/>
        <v>100.24</v>
      </c>
      <c r="O3984" s="38">
        <f t="shared" ca="1" si="450"/>
        <v>260234900</v>
      </c>
    </row>
    <row r="3985" spans="1:15" x14ac:dyDescent="0.4">
      <c r="A3985">
        <v>3970</v>
      </c>
      <c r="B3985" s="63">
        <v>39608</v>
      </c>
      <c r="C3985" s="37">
        <v>136.86000100000001</v>
      </c>
      <c r="D3985" s="37">
        <v>137.5</v>
      </c>
      <c r="E3985" s="37">
        <v>135.41000399999999</v>
      </c>
      <c r="F3985" s="37">
        <v>136.61999499999999</v>
      </c>
      <c r="G3985" s="38">
        <v>228263900</v>
      </c>
      <c r="H3985" s="37">
        <v>100.742538</v>
      </c>
      <c r="I3985" s="41">
        <f t="shared" ref="I3985:I4048" si="451">IF(F3985=0,1,H3985/F3985)</f>
        <v>0.73739234143581989</v>
      </c>
      <c r="J3985" s="41">
        <f t="shared" ref="J3985:J4048" ca="1" si="452">INDEX(OFFSET($T$15,0,0,$S$13+1,1),MATCH(B3985,OFFSET($Q$15,0,0,$S$13+1,1),-1))</f>
        <v>1</v>
      </c>
      <c r="K3985" s="37">
        <f t="shared" ref="K3985:K4048" si="453">ROUND($I3985*C3985,2)</f>
        <v>100.92</v>
      </c>
      <c r="L3985" s="37">
        <f t="shared" ref="L3985:L4048" si="454">ROUND($I3985*D3985,2)</f>
        <v>101.39</v>
      </c>
      <c r="M3985" s="37">
        <f t="shared" ref="M3985:M4048" si="455">ROUND($I3985*E3985,2)</f>
        <v>99.85</v>
      </c>
      <c r="N3985" s="37">
        <f t="shared" ref="N3985:N4048" si="456">ROUND($I3985*F3985,2)</f>
        <v>100.74</v>
      </c>
      <c r="O3985" s="38">
        <f t="shared" ref="O3985:O4048" ca="1" si="457">G3985*J3985</f>
        <v>228263900</v>
      </c>
    </row>
    <row r="3986" spans="1:15" x14ac:dyDescent="0.4">
      <c r="A3986">
        <v>3971</v>
      </c>
      <c r="B3986" s="63">
        <v>39605</v>
      </c>
      <c r="C3986" s="37">
        <v>139.550003</v>
      </c>
      <c r="D3986" s="37">
        <v>139.800003</v>
      </c>
      <c r="E3986" s="37">
        <v>136.220001</v>
      </c>
      <c r="F3986" s="37">
        <v>136.28999300000001</v>
      </c>
      <c r="G3986" s="38">
        <v>384276300</v>
      </c>
      <c r="H3986" s="37">
        <v>100.49917600000001</v>
      </c>
      <c r="I3986" s="41">
        <f t="shared" si="451"/>
        <v>0.73739218696709452</v>
      </c>
      <c r="J3986" s="41">
        <f t="shared" ca="1" si="452"/>
        <v>1</v>
      </c>
      <c r="K3986" s="37">
        <f t="shared" si="453"/>
        <v>102.9</v>
      </c>
      <c r="L3986" s="37">
        <f t="shared" si="454"/>
        <v>103.09</v>
      </c>
      <c r="M3986" s="37">
        <f t="shared" si="455"/>
        <v>100.45</v>
      </c>
      <c r="N3986" s="37">
        <f t="shared" si="456"/>
        <v>100.5</v>
      </c>
      <c r="O3986" s="38">
        <f t="shared" ca="1" si="457"/>
        <v>384276300</v>
      </c>
    </row>
    <row r="3987" spans="1:15" x14ac:dyDescent="0.4">
      <c r="A3987">
        <v>3972</v>
      </c>
      <c r="B3987" s="63">
        <v>39604</v>
      </c>
      <c r="C3987" s="37">
        <v>138.58000200000001</v>
      </c>
      <c r="D3987" s="37">
        <v>140.88999899999999</v>
      </c>
      <c r="E3987" s="37">
        <v>138.320007</v>
      </c>
      <c r="F3987" s="37">
        <v>140.779999</v>
      </c>
      <c r="G3987" s="38">
        <v>237867100</v>
      </c>
      <c r="H3987" s="37">
        <v>103.810074</v>
      </c>
      <c r="I3987" s="41">
        <f t="shared" si="451"/>
        <v>0.73739220583458021</v>
      </c>
      <c r="J3987" s="41">
        <f t="shared" ca="1" si="452"/>
        <v>1</v>
      </c>
      <c r="K3987" s="37">
        <f t="shared" si="453"/>
        <v>102.19</v>
      </c>
      <c r="L3987" s="37">
        <f t="shared" si="454"/>
        <v>103.89</v>
      </c>
      <c r="M3987" s="37">
        <f t="shared" si="455"/>
        <v>102</v>
      </c>
      <c r="N3987" s="37">
        <f t="shared" si="456"/>
        <v>103.81</v>
      </c>
      <c r="O3987" s="38">
        <f t="shared" ca="1" si="457"/>
        <v>237867100</v>
      </c>
    </row>
    <row r="3988" spans="1:15" x14ac:dyDescent="0.4">
      <c r="A3988">
        <v>3973</v>
      </c>
      <c r="B3988" s="63">
        <v>39603</v>
      </c>
      <c r="C3988" s="37">
        <v>137.699997</v>
      </c>
      <c r="D3988" s="37">
        <v>139.16000399999999</v>
      </c>
      <c r="E3988" s="37">
        <v>137.46000699999999</v>
      </c>
      <c r="F3988" s="37">
        <v>138.020004</v>
      </c>
      <c r="G3988" s="38">
        <v>246637700</v>
      </c>
      <c r="H3988" s="37">
        <v>101.774872</v>
      </c>
      <c r="I3988" s="41">
        <f t="shared" si="451"/>
        <v>0.73739218265781248</v>
      </c>
      <c r="J3988" s="41">
        <f t="shared" ca="1" si="452"/>
        <v>1</v>
      </c>
      <c r="K3988" s="37">
        <f t="shared" si="453"/>
        <v>101.54</v>
      </c>
      <c r="L3988" s="37">
        <f t="shared" si="454"/>
        <v>102.62</v>
      </c>
      <c r="M3988" s="37">
        <f t="shared" si="455"/>
        <v>101.36</v>
      </c>
      <c r="N3988" s="37">
        <f t="shared" si="456"/>
        <v>101.77</v>
      </c>
      <c r="O3988" s="38">
        <f t="shared" ca="1" si="457"/>
        <v>246637700</v>
      </c>
    </row>
    <row r="3989" spans="1:15" x14ac:dyDescent="0.4">
      <c r="A3989">
        <v>3974</v>
      </c>
      <c r="B3989" s="63">
        <v>39602</v>
      </c>
      <c r="C3989" s="37">
        <v>139.300003</v>
      </c>
      <c r="D3989" s="37">
        <v>139.61999499999999</v>
      </c>
      <c r="E3989" s="37">
        <v>137.229996</v>
      </c>
      <c r="F3989" s="37">
        <v>138.08999600000001</v>
      </c>
      <c r="G3989" s="38">
        <v>271965700</v>
      </c>
      <c r="H3989" s="37">
        <v>101.826492</v>
      </c>
      <c r="I3989" s="41">
        <f t="shared" si="451"/>
        <v>0.73739224382336854</v>
      </c>
      <c r="J3989" s="41">
        <f t="shared" ca="1" si="452"/>
        <v>1</v>
      </c>
      <c r="K3989" s="37">
        <f t="shared" si="453"/>
        <v>102.72</v>
      </c>
      <c r="L3989" s="37">
        <f t="shared" si="454"/>
        <v>102.95</v>
      </c>
      <c r="M3989" s="37">
        <f t="shared" si="455"/>
        <v>101.19</v>
      </c>
      <c r="N3989" s="37">
        <f t="shared" si="456"/>
        <v>101.83</v>
      </c>
      <c r="O3989" s="38">
        <f t="shared" ca="1" si="457"/>
        <v>271965700</v>
      </c>
    </row>
    <row r="3990" spans="1:15" x14ac:dyDescent="0.4">
      <c r="A3990">
        <v>3975</v>
      </c>
      <c r="B3990" s="63">
        <v>39601</v>
      </c>
      <c r="C3990" s="37">
        <v>139.83000200000001</v>
      </c>
      <c r="D3990" s="37">
        <v>139.86000100000001</v>
      </c>
      <c r="E3990" s="37">
        <v>138</v>
      </c>
      <c r="F3990" s="37">
        <v>138.89999399999999</v>
      </c>
      <c r="G3990" s="38">
        <v>181069900</v>
      </c>
      <c r="H3990" s="37">
        <v>102.423767</v>
      </c>
      <c r="I3990" s="41">
        <f t="shared" si="451"/>
        <v>0.73739216288231091</v>
      </c>
      <c r="J3990" s="41">
        <f t="shared" ca="1" si="452"/>
        <v>1</v>
      </c>
      <c r="K3990" s="37">
        <f t="shared" si="453"/>
        <v>103.11</v>
      </c>
      <c r="L3990" s="37">
        <f t="shared" si="454"/>
        <v>103.13</v>
      </c>
      <c r="M3990" s="37">
        <f t="shared" si="455"/>
        <v>101.76</v>
      </c>
      <c r="N3990" s="37">
        <f t="shared" si="456"/>
        <v>102.42</v>
      </c>
      <c r="O3990" s="38">
        <f t="shared" ca="1" si="457"/>
        <v>181069900</v>
      </c>
    </row>
    <row r="3991" spans="1:15" x14ac:dyDescent="0.4">
      <c r="A3991">
        <v>3976</v>
      </c>
      <c r="B3991" s="63">
        <v>39598</v>
      </c>
      <c r="C3991" s="37">
        <v>140.470001</v>
      </c>
      <c r="D3991" s="37">
        <v>140.740005</v>
      </c>
      <c r="E3991" s="37">
        <v>139.94000199999999</v>
      </c>
      <c r="F3991" s="37">
        <v>140.35000600000001</v>
      </c>
      <c r="G3991" s="38">
        <v>117362000</v>
      </c>
      <c r="H3991" s="37">
        <v>103.493011</v>
      </c>
      <c r="I3991" s="41">
        <f t="shared" si="451"/>
        <v>0.73739228055323336</v>
      </c>
      <c r="J3991" s="41">
        <f t="shared" ca="1" si="452"/>
        <v>1</v>
      </c>
      <c r="K3991" s="37">
        <f t="shared" si="453"/>
        <v>103.58</v>
      </c>
      <c r="L3991" s="37">
        <f t="shared" si="454"/>
        <v>103.78</v>
      </c>
      <c r="M3991" s="37">
        <f t="shared" si="455"/>
        <v>103.19</v>
      </c>
      <c r="N3991" s="37">
        <f t="shared" si="456"/>
        <v>103.49</v>
      </c>
      <c r="O3991" s="38">
        <f t="shared" ca="1" si="457"/>
        <v>117362000</v>
      </c>
    </row>
    <row r="3992" spans="1:15" x14ac:dyDescent="0.4">
      <c r="A3992">
        <v>3977</v>
      </c>
      <c r="B3992" s="63">
        <v>39597</v>
      </c>
      <c r="C3992" s="37">
        <v>139.13000500000001</v>
      </c>
      <c r="D3992" s="37">
        <v>140.929993</v>
      </c>
      <c r="E3992" s="37">
        <v>139.08000200000001</v>
      </c>
      <c r="F3992" s="37">
        <v>140</v>
      </c>
      <c r="G3992" s="38">
        <v>173927200</v>
      </c>
      <c r="H3992" s="37">
        <v>103.234909</v>
      </c>
      <c r="I3992" s="41">
        <f t="shared" si="451"/>
        <v>0.73739220714285714</v>
      </c>
      <c r="J3992" s="41">
        <f t="shared" ca="1" si="452"/>
        <v>1</v>
      </c>
      <c r="K3992" s="37">
        <f t="shared" si="453"/>
        <v>102.59</v>
      </c>
      <c r="L3992" s="37">
        <f t="shared" si="454"/>
        <v>103.92</v>
      </c>
      <c r="M3992" s="37">
        <f t="shared" si="455"/>
        <v>102.56</v>
      </c>
      <c r="N3992" s="37">
        <f t="shared" si="456"/>
        <v>103.23</v>
      </c>
      <c r="O3992" s="38">
        <f t="shared" ca="1" si="457"/>
        <v>173927200</v>
      </c>
    </row>
    <row r="3993" spans="1:15" x14ac:dyDescent="0.4">
      <c r="A3993">
        <v>3978</v>
      </c>
      <c r="B3993" s="63">
        <v>39596</v>
      </c>
      <c r="C3993" s="37">
        <v>139.16999799999999</v>
      </c>
      <c r="D3993" s="37">
        <v>140</v>
      </c>
      <c r="E3993" s="37">
        <v>138</v>
      </c>
      <c r="F3993" s="37">
        <v>139.300003</v>
      </c>
      <c r="G3993" s="38">
        <v>181288100</v>
      </c>
      <c r="H3993" s="37">
        <v>102.71875</v>
      </c>
      <c r="I3993" s="41">
        <f t="shared" si="451"/>
        <v>0.73739230285587287</v>
      </c>
      <c r="J3993" s="41">
        <f t="shared" ca="1" si="452"/>
        <v>1</v>
      </c>
      <c r="K3993" s="37">
        <f t="shared" si="453"/>
        <v>102.62</v>
      </c>
      <c r="L3993" s="37">
        <f t="shared" si="454"/>
        <v>103.23</v>
      </c>
      <c r="M3993" s="37">
        <f t="shared" si="455"/>
        <v>101.76</v>
      </c>
      <c r="N3993" s="37">
        <f t="shared" si="456"/>
        <v>102.72</v>
      </c>
      <c r="O3993" s="38">
        <f t="shared" ca="1" si="457"/>
        <v>181288100</v>
      </c>
    </row>
    <row r="3994" spans="1:15" x14ac:dyDescent="0.4">
      <c r="A3994">
        <v>3979</v>
      </c>
      <c r="B3994" s="63">
        <v>39595</v>
      </c>
      <c r="C3994" s="37">
        <v>137.800003</v>
      </c>
      <c r="D3994" s="37">
        <v>139</v>
      </c>
      <c r="E3994" s="37">
        <v>137.529999</v>
      </c>
      <c r="F3994" s="37">
        <v>138.66000399999999</v>
      </c>
      <c r="G3994" s="38">
        <v>168322900</v>
      </c>
      <c r="H3994" s="37">
        <v>102.246819</v>
      </c>
      <c r="I3994" s="41">
        <f t="shared" si="451"/>
        <v>0.73739229807032181</v>
      </c>
      <c r="J3994" s="41">
        <f t="shared" ca="1" si="452"/>
        <v>1</v>
      </c>
      <c r="K3994" s="37">
        <f t="shared" si="453"/>
        <v>101.61</v>
      </c>
      <c r="L3994" s="37">
        <f t="shared" si="454"/>
        <v>102.5</v>
      </c>
      <c r="M3994" s="37">
        <f t="shared" si="455"/>
        <v>101.41</v>
      </c>
      <c r="N3994" s="37">
        <f t="shared" si="456"/>
        <v>102.25</v>
      </c>
      <c r="O3994" s="38">
        <f t="shared" ca="1" si="457"/>
        <v>168322900</v>
      </c>
    </row>
    <row r="3995" spans="1:15" x14ac:dyDescent="0.4">
      <c r="A3995">
        <v>3980</v>
      </c>
      <c r="B3995" s="63">
        <v>39591</v>
      </c>
      <c r="C3995" s="37">
        <v>139.050003</v>
      </c>
      <c r="D3995" s="37">
        <v>139.66000399999999</v>
      </c>
      <c r="E3995" s="37">
        <v>137.520004</v>
      </c>
      <c r="F3995" s="37">
        <v>137.63999899999999</v>
      </c>
      <c r="G3995" s="38">
        <v>181376400</v>
      </c>
      <c r="H3995" s="37">
        <v>101.494637</v>
      </c>
      <c r="I3995" s="41">
        <f t="shared" si="451"/>
        <v>0.73739202075989552</v>
      </c>
      <c r="J3995" s="41">
        <f t="shared" ca="1" si="452"/>
        <v>1</v>
      </c>
      <c r="K3995" s="37">
        <f t="shared" si="453"/>
        <v>102.53</v>
      </c>
      <c r="L3995" s="37">
        <f t="shared" si="454"/>
        <v>102.98</v>
      </c>
      <c r="M3995" s="37">
        <f t="shared" si="455"/>
        <v>101.41</v>
      </c>
      <c r="N3995" s="37">
        <f t="shared" si="456"/>
        <v>101.49</v>
      </c>
      <c r="O3995" s="38">
        <f t="shared" ca="1" si="457"/>
        <v>181376400</v>
      </c>
    </row>
    <row r="3996" spans="1:15" x14ac:dyDescent="0.4">
      <c r="A3996">
        <v>3981</v>
      </c>
      <c r="B3996" s="63">
        <v>39590</v>
      </c>
      <c r="C3996" s="37">
        <v>139.429993</v>
      </c>
      <c r="D3996" s="37">
        <v>140.16999799999999</v>
      </c>
      <c r="E3996" s="37">
        <v>139</v>
      </c>
      <c r="F3996" s="37">
        <v>139.509995</v>
      </c>
      <c r="G3996" s="38">
        <v>170820400</v>
      </c>
      <c r="H3996" s="37">
        <v>102.873581</v>
      </c>
      <c r="I3996" s="41">
        <f t="shared" si="451"/>
        <v>0.73739219186410265</v>
      </c>
      <c r="J3996" s="41">
        <f t="shared" ca="1" si="452"/>
        <v>1</v>
      </c>
      <c r="K3996" s="37">
        <f t="shared" si="453"/>
        <v>102.81</v>
      </c>
      <c r="L3996" s="37">
        <f t="shared" si="454"/>
        <v>103.36</v>
      </c>
      <c r="M3996" s="37">
        <f t="shared" si="455"/>
        <v>102.5</v>
      </c>
      <c r="N3996" s="37">
        <f t="shared" si="456"/>
        <v>102.87</v>
      </c>
      <c r="O3996" s="38">
        <f t="shared" ca="1" si="457"/>
        <v>170820400</v>
      </c>
    </row>
    <row r="3997" spans="1:15" x14ac:dyDescent="0.4">
      <c r="A3997">
        <v>3982</v>
      </c>
      <c r="B3997" s="63">
        <v>39589</v>
      </c>
      <c r="C3997" s="37">
        <v>141.80999800000001</v>
      </c>
      <c r="D3997" s="37">
        <v>142.11999499999999</v>
      </c>
      <c r="E3997" s="37">
        <v>139</v>
      </c>
      <c r="F3997" s="37">
        <v>139.490005</v>
      </c>
      <c r="G3997" s="38">
        <v>252724800</v>
      </c>
      <c r="H3997" s="37">
        <v>102.85882599999999</v>
      </c>
      <c r="I3997" s="41">
        <f t="shared" si="451"/>
        <v>0.73739208769832643</v>
      </c>
      <c r="J3997" s="41">
        <f t="shared" ca="1" si="452"/>
        <v>1</v>
      </c>
      <c r="K3997" s="37">
        <f t="shared" si="453"/>
        <v>104.57</v>
      </c>
      <c r="L3997" s="37">
        <f t="shared" si="454"/>
        <v>104.8</v>
      </c>
      <c r="M3997" s="37">
        <f t="shared" si="455"/>
        <v>102.5</v>
      </c>
      <c r="N3997" s="37">
        <f t="shared" si="456"/>
        <v>102.86</v>
      </c>
      <c r="O3997" s="38">
        <f t="shared" ca="1" si="457"/>
        <v>252724800</v>
      </c>
    </row>
    <row r="3998" spans="1:15" x14ac:dyDescent="0.4">
      <c r="A3998">
        <v>3983</v>
      </c>
      <c r="B3998" s="63">
        <v>39588</v>
      </c>
      <c r="C3998" s="37">
        <v>142.270004</v>
      </c>
      <c r="D3998" s="37">
        <v>142.33999600000001</v>
      </c>
      <c r="E3998" s="37">
        <v>141</v>
      </c>
      <c r="F3998" s="37">
        <v>141.88999899999999</v>
      </c>
      <c r="G3998" s="38">
        <v>178552100</v>
      </c>
      <c r="H3998" s="37">
        <v>104.628586</v>
      </c>
      <c r="I3998" s="41">
        <f t="shared" si="451"/>
        <v>0.73739225271261022</v>
      </c>
      <c r="J3998" s="41">
        <f t="shared" ca="1" si="452"/>
        <v>1</v>
      </c>
      <c r="K3998" s="37">
        <f t="shared" si="453"/>
        <v>104.91</v>
      </c>
      <c r="L3998" s="37">
        <f t="shared" si="454"/>
        <v>104.96</v>
      </c>
      <c r="M3998" s="37">
        <f t="shared" si="455"/>
        <v>103.97</v>
      </c>
      <c r="N3998" s="37">
        <f t="shared" si="456"/>
        <v>104.63</v>
      </c>
      <c r="O3998" s="38">
        <f t="shared" ca="1" si="457"/>
        <v>178552100</v>
      </c>
    </row>
    <row r="3999" spans="1:15" x14ac:dyDescent="0.4">
      <c r="A3999">
        <v>3984</v>
      </c>
      <c r="B3999" s="63">
        <v>39587</v>
      </c>
      <c r="C3999" s="37">
        <v>142.80999800000001</v>
      </c>
      <c r="D3999" s="37">
        <v>144.300003</v>
      </c>
      <c r="E3999" s="37">
        <v>142.300003</v>
      </c>
      <c r="F3999" s="37">
        <v>143.050003</v>
      </c>
      <c r="G3999" s="38">
        <v>165664400</v>
      </c>
      <c r="H3999" s="37">
        <v>105.48394</v>
      </c>
      <c r="I3999" s="41">
        <f t="shared" si="451"/>
        <v>0.73739208519974653</v>
      </c>
      <c r="J3999" s="41">
        <f t="shared" ca="1" si="452"/>
        <v>1</v>
      </c>
      <c r="K3999" s="37">
        <f t="shared" si="453"/>
        <v>105.31</v>
      </c>
      <c r="L3999" s="37">
        <f t="shared" si="454"/>
        <v>106.41</v>
      </c>
      <c r="M3999" s="37">
        <f t="shared" si="455"/>
        <v>104.93</v>
      </c>
      <c r="N3999" s="37">
        <f t="shared" si="456"/>
        <v>105.48</v>
      </c>
      <c r="O3999" s="38">
        <f t="shared" ca="1" si="457"/>
        <v>165664400</v>
      </c>
    </row>
    <row r="4000" spans="1:15" x14ac:dyDescent="0.4">
      <c r="A4000">
        <v>3985</v>
      </c>
      <c r="B4000" s="63">
        <v>39584</v>
      </c>
      <c r="C4000" s="37">
        <v>142.86000100000001</v>
      </c>
      <c r="D4000" s="37">
        <v>142.86999499999999</v>
      </c>
      <c r="E4000" s="37">
        <v>141.61000100000001</v>
      </c>
      <c r="F4000" s="37">
        <v>142.66000399999999</v>
      </c>
      <c r="G4000" s="38">
        <v>204236800</v>
      </c>
      <c r="H4000" s="37">
        <v>105.196388</v>
      </c>
      <c r="I4000" s="41">
        <f t="shared" si="451"/>
        <v>0.73739229672249285</v>
      </c>
      <c r="J4000" s="41">
        <f t="shared" ca="1" si="452"/>
        <v>1</v>
      </c>
      <c r="K4000" s="37">
        <f t="shared" si="453"/>
        <v>105.34</v>
      </c>
      <c r="L4000" s="37">
        <f t="shared" si="454"/>
        <v>105.35</v>
      </c>
      <c r="M4000" s="37">
        <f t="shared" si="455"/>
        <v>104.42</v>
      </c>
      <c r="N4000" s="37">
        <f t="shared" si="456"/>
        <v>105.2</v>
      </c>
      <c r="O4000" s="38">
        <f t="shared" ca="1" si="457"/>
        <v>204236800</v>
      </c>
    </row>
    <row r="4001" spans="1:15" x14ac:dyDescent="0.4">
      <c r="A4001">
        <v>3986</v>
      </c>
      <c r="B4001" s="63">
        <v>39583</v>
      </c>
      <c r="C4001" s="37">
        <v>141.03999300000001</v>
      </c>
      <c r="D4001" s="37">
        <v>142.63000500000001</v>
      </c>
      <c r="E4001" s="37">
        <v>140.83000200000001</v>
      </c>
      <c r="F4001" s="37">
        <v>142.529999</v>
      </c>
      <c r="G4001" s="38">
        <v>166927000</v>
      </c>
      <c r="H4001" s="37">
        <v>105.100525</v>
      </c>
      <c r="I4001" s="41">
        <f t="shared" si="451"/>
        <v>0.73739230854832183</v>
      </c>
      <c r="J4001" s="41">
        <f t="shared" ca="1" si="452"/>
        <v>1</v>
      </c>
      <c r="K4001" s="37">
        <f t="shared" si="453"/>
        <v>104</v>
      </c>
      <c r="L4001" s="37">
        <f t="shared" si="454"/>
        <v>105.17</v>
      </c>
      <c r="M4001" s="37">
        <f t="shared" si="455"/>
        <v>103.85</v>
      </c>
      <c r="N4001" s="37">
        <f t="shared" si="456"/>
        <v>105.1</v>
      </c>
      <c r="O4001" s="38">
        <f t="shared" ca="1" si="457"/>
        <v>166927000</v>
      </c>
    </row>
    <row r="4002" spans="1:15" x14ac:dyDescent="0.4">
      <c r="A4002">
        <v>3987</v>
      </c>
      <c r="B4002" s="63">
        <v>39582</v>
      </c>
      <c r="C4002" s="37">
        <v>141.070007</v>
      </c>
      <c r="D4002" s="37">
        <v>142.199997</v>
      </c>
      <c r="E4002" s="37">
        <v>140.46000699999999</v>
      </c>
      <c r="F4002" s="37">
        <v>140.770004</v>
      </c>
      <c r="G4002" s="38">
        <v>181910800</v>
      </c>
      <c r="H4002" s="37">
        <v>103.802696</v>
      </c>
      <c r="I4002" s="41">
        <f t="shared" si="451"/>
        <v>0.73739215067437236</v>
      </c>
      <c r="J4002" s="41">
        <f t="shared" ca="1" si="452"/>
        <v>1</v>
      </c>
      <c r="K4002" s="37">
        <f t="shared" si="453"/>
        <v>104.02</v>
      </c>
      <c r="L4002" s="37">
        <f t="shared" si="454"/>
        <v>104.86</v>
      </c>
      <c r="M4002" s="37">
        <f t="shared" si="455"/>
        <v>103.57</v>
      </c>
      <c r="N4002" s="37">
        <f t="shared" si="456"/>
        <v>103.8</v>
      </c>
      <c r="O4002" s="38">
        <f t="shared" ca="1" si="457"/>
        <v>181910800</v>
      </c>
    </row>
    <row r="4003" spans="1:15" x14ac:dyDescent="0.4">
      <c r="A4003">
        <v>3988</v>
      </c>
      <c r="B4003" s="63">
        <v>39581</v>
      </c>
      <c r="C4003" s="37">
        <v>140.800003</v>
      </c>
      <c r="D4003" s="37">
        <v>140.88999899999999</v>
      </c>
      <c r="E4003" s="37">
        <v>139.729996</v>
      </c>
      <c r="F4003" s="37">
        <v>140.479996</v>
      </c>
      <c r="G4003" s="38">
        <v>159132200</v>
      </c>
      <c r="H4003" s="37">
        <v>103.588882</v>
      </c>
      <c r="I4003" s="41">
        <f t="shared" si="451"/>
        <v>0.73739240425377006</v>
      </c>
      <c r="J4003" s="41">
        <f t="shared" ca="1" si="452"/>
        <v>1</v>
      </c>
      <c r="K4003" s="37">
        <f t="shared" si="453"/>
        <v>103.82</v>
      </c>
      <c r="L4003" s="37">
        <f t="shared" si="454"/>
        <v>103.89</v>
      </c>
      <c r="M4003" s="37">
        <f t="shared" si="455"/>
        <v>103.04</v>
      </c>
      <c r="N4003" s="37">
        <f t="shared" si="456"/>
        <v>103.59</v>
      </c>
      <c r="O4003" s="38">
        <f t="shared" ca="1" si="457"/>
        <v>159132200</v>
      </c>
    </row>
    <row r="4004" spans="1:15" x14ac:dyDescent="0.4">
      <c r="A4004">
        <v>3989</v>
      </c>
      <c r="B4004" s="63">
        <v>39580</v>
      </c>
      <c r="C4004" s="37">
        <v>139.25</v>
      </c>
      <c r="D4004" s="37">
        <v>140.55999800000001</v>
      </c>
      <c r="E4004" s="37">
        <v>138.729996</v>
      </c>
      <c r="F4004" s="37">
        <v>140.46000699999999</v>
      </c>
      <c r="G4004" s="38">
        <v>147865900</v>
      </c>
      <c r="H4004" s="37">
        <v>103.574135</v>
      </c>
      <c r="I4004" s="41">
        <f t="shared" si="451"/>
        <v>0.73739235254345392</v>
      </c>
      <c r="J4004" s="41">
        <f t="shared" ca="1" si="452"/>
        <v>1</v>
      </c>
      <c r="K4004" s="37">
        <f t="shared" si="453"/>
        <v>102.68</v>
      </c>
      <c r="L4004" s="37">
        <f t="shared" si="454"/>
        <v>103.65</v>
      </c>
      <c r="M4004" s="37">
        <f t="shared" si="455"/>
        <v>102.3</v>
      </c>
      <c r="N4004" s="37">
        <f t="shared" si="456"/>
        <v>103.57</v>
      </c>
      <c r="O4004" s="38">
        <f t="shared" ca="1" si="457"/>
        <v>147865900</v>
      </c>
    </row>
    <row r="4005" spans="1:15" x14ac:dyDescent="0.4">
      <c r="A4005">
        <v>3990</v>
      </c>
      <c r="B4005" s="63">
        <v>39577</v>
      </c>
      <c r="C4005" s="37">
        <v>138.60000600000001</v>
      </c>
      <c r="D4005" s="37">
        <v>139.38999899999999</v>
      </c>
      <c r="E4005" s="37">
        <v>138.449997</v>
      </c>
      <c r="F4005" s="37">
        <v>138.89999399999999</v>
      </c>
      <c r="G4005" s="38">
        <v>152588200</v>
      </c>
      <c r="H4005" s="37">
        <v>102.423767</v>
      </c>
      <c r="I4005" s="41">
        <f t="shared" si="451"/>
        <v>0.73739216288231091</v>
      </c>
      <c r="J4005" s="41">
        <f t="shared" ca="1" si="452"/>
        <v>1</v>
      </c>
      <c r="K4005" s="37">
        <f t="shared" si="453"/>
        <v>102.2</v>
      </c>
      <c r="L4005" s="37">
        <f t="shared" si="454"/>
        <v>102.79</v>
      </c>
      <c r="M4005" s="37">
        <f t="shared" si="455"/>
        <v>102.09</v>
      </c>
      <c r="N4005" s="37">
        <f t="shared" si="456"/>
        <v>102.42</v>
      </c>
      <c r="O4005" s="38">
        <f t="shared" ca="1" si="457"/>
        <v>152588200</v>
      </c>
    </row>
    <row r="4006" spans="1:15" x14ac:dyDescent="0.4">
      <c r="A4006">
        <v>3991</v>
      </c>
      <c r="B4006" s="63">
        <v>39576</v>
      </c>
      <c r="C4006" s="37">
        <v>139.740005</v>
      </c>
      <c r="D4006" s="37">
        <v>140.320007</v>
      </c>
      <c r="E4006" s="37">
        <v>138.979996</v>
      </c>
      <c r="F4006" s="37">
        <v>139.16000399999999</v>
      </c>
      <c r="G4006" s="38">
        <v>178321200</v>
      </c>
      <c r="H4006" s="37">
        <v>102.615486</v>
      </c>
      <c r="I4006" s="41">
        <f t="shared" si="451"/>
        <v>0.7373920886061488</v>
      </c>
      <c r="J4006" s="41">
        <f t="shared" ca="1" si="452"/>
        <v>1</v>
      </c>
      <c r="K4006" s="37">
        <f t="shared" si="453"/>
        <v>103.04</v>
      </c>
      <c r="L4006" s="37">
        <f t="shared" si="454"/>
        <v>103.47</v>
      </c>
      <c r="M4006" s="37">
        <f t="shared" si="455"/>
        <v>102.48</v>
      </c>
      <c r="N4006" s="37">
        <f t="shared" si="456"/>
        <v>102.62</v>
      </c>
      <c r="O4006" s="38">
        <f t="shared" ca="1" si="457"/>
        <v>178321200</v>
      </c>
    </row>
    <row r="4007" spans="1:15" x14ac:dyDescent="0.4">
      <c r="A4007">
        <v>3992</v>
      </c>
      <c r="B4007" s="63">
        <v>39575</v>
      </c>
      <c r="C4007" s="37">
        <v>141.88999899999999</v>
      </c>
      <c r="D4007" s="37">
        <v>142.03999300000001</v>
      </c>
      <c r="E4007" s="37">
        <v>139.13000500000001</v>
      </c>
      <c r="F4007" s="37">
        <v>139.520004</v>
      </c>
      <c r="G4007" s="38">
        <v>199267300</v>
      </c>
      <c r="H4007" s="37">
        <v>102.88098100000001</v>
      </c>
      <c r="I4007" s="41">
        <f t="shared" si="451"/>
        <v>0.7373923312100823</v>
      </c>
      <c r="J4007" s="41">
        <f t="shared" ca="1" si="452"/>
        <v>1</v>
      </c>
      <c r="K4007" s="37">
        <f t="shared" si="453"/>
        <v>104.63</v>
      </c>
      <c r="L4007" s="37">
        <f t="shared" si="454"/>
        <v>104.74</v>
      </c>
      <c r="M4007" s="37">
        <f t="shared" si="455"/>
        <v>102.59</v>
      </c>
      <c r="N4007" s="37">
        <f t="shared" si="456"/>
        <v>102.88</v>
      </c>
      <c r="O4007" s="38">
        <f t="shared" ca="1" si="457"/>
        <v>199267300</v>
      </c>
    </row>
    <row r="4008" spans="1:15" x14ac:dyDescent="0.4">
      <c r="A4008">
        <v>3993</v>
      </c>
      <c r="B4008" s="63">
        <v>39574</v>
      </c>
      <c r="C4008" s="37">
        <v>140.020004</v>
      </c>
      <c r="D4008" s="37">
        <v>142.199997</v>
      </c>
      <c r="E4008" s="37">
        <v>139.69000199999999</v>
      </c>
      <c r="F4008" s="37">
        <v>142.050003</v>
      </c>
      <c r="G4008" s="38">
        <v>179339800</v>
      </c>
      <c r="H4008" s="37">
        <v>104.74655199999999</v>
      </c>
      <c r="I4008" s="41">
        <f t="shared" si="451"/>
        <v>0.7373921139586318</v>
      </c>
      <c r="J4008" s="41">
        <f t="shared" ca="1" si="452"/>
        <v>1</v>
      </c>
      <c r="K4008" s="37">
        <f t="shared" si="453"/>
        <v>103.25</v>
      </c>
      <c r="L4008" s="37">
        <f t="shared" si="454"/>
        <v>104.86</v>
      </c>
      <c r="M4008" s="37">
        <f t="shared" si="455"/>
        <v>103.01</v>
      </c>
      <c r="N4008" s="37">
        <f t="shared" si="456"/>
        <v>104.75</v>
      </c>
      <c r="O4008" s="38">
        <f t="shared" ca="1" si="457"/>
        <v>179339800</v>
      </c>
    </row>
    <row r="4009" spans="1:15" x14ac:dyDescent="0.4">
      <c r="A4009">
        <v>3994</v>
      </c>
      <c r="B4009" s="63">
        <v>39573</v>
      </c>
      <c r="C4009" s="37">
        <v>141.050003</v>
      </c>
      <c r="D4009" s="37">
        <v>141.61000100000001</v>
      </c>
      <c r="E4009" s="37">
        <v>140.41000399999999</v>
      </c>
      <c r="F4009" s="37">
        <v>140.83000200000001</v>
      </c>
      <c r="G4009" s="38">
        <v>118504500</v>
      </c>
      <c r="H4009" s="37">
        <v>103.846931</v>
      </c>
      <c r="I4009" s="41">
        <f t="shared" si="451"/>
        <v>0.73739210058379456</v>
      </c>
      <c r="J4009" s="41">
        <f t="shared" ca="1" si="452"/>
        <v>1</v>
      </c>
      <c r="K4009" s="37">
        <f t="shared" si="453"/>
        <v>104.01</v>
      </c>
      <c r="L4009" s="37">
        <f t="shared" si="454"/>
        <v>104.42</v>
      </c>
      <c r="M4009" s="37">
        <f t="shared" si="455"/>
        <v>103.54</v>
      </c>
      <c r="N4009" s="37">
        <f t="shared" si="456"/>
        <v>103.85</v>
      </c>
      <c r="O4009" s="38">
        <f t="shared" ca="1" si="457"/>
        <v>118504500</v>
      </c>
    </row>
    <row r="4010" spans="1:15" x14ac:dyDescent="0.4">
      <c r="A4010">
        <v>3995</v>
      </c>
      <c r="B4010" s="63">
        <v>39570</v>
      </c>
      <c r="C4010" s="37">
        <v>142.33999600000001</v>
      </c>
      <c r="D4010" s="37">
        <v>142.36999499999999</v>
      </c>
      <c r="E4010" s="37">
        <v>140.55999800000001</v>
      </c>
      <c r="F4010" s="37">
        <v>141.509995</v>
      </c>
      <c r="G4010" s="38">
        <v>181585500</v>
      </c>
      <c r="H4010" s="37">
        <v>104.34835099999999</v>
      </c>
      <c r="I4010" s="41">
        <f t="shared" si="451"/>
        <v>0.73739209021949292</v>
      </c>
      <c r="J4010" s="41">
        <f t="shared" ca="1" si="452"/>
        <v>1</v>
      </c>
      <c r="K4010" s="37">
        <f t="shared" si="453"/>
        <v>104.96</v>
      </c>
      <c r="L4010" s="37">
        <f t="shared" si="454"/>
        <v>104.98</v>
      </c>
      <c r="M4010" s="37">
        <f t="shared" si="455"/>
        <v>103.65</v>
      </c>
      <c r="N4010" s="37">
        <f t="shared" si="456"/>
        <v>104.35</v>
      </c>
      <c r="O4010" s="38">
        <f t="shared" ca="1" si="457"/>
        <v>181585500</v>
      </c>
    </row>
    <row r="4011" spans="1:15" x14ac:dyDescent="0.4">
      <c r="A4011">
        <v>3996</v>
      </c>
      <c r="B4011" s="63">
        <v>39569</v>
      </c>
      <c r="C4011" s="37">
        <v>138.38000500000001</v>
      </c>
      <c r="D4011" s="37">
        <v>141.11999499999999</v>
      </c>
      <c r="E4011" s="37">
        <v>138.270004</v>
      </c>
      <c r="F4011" s="37">
        <v>141.11999499999999</v>
      </c>
      <c r="G4011" s="38">
        <v>187279500</v>
      </c>
      <c r="H4011" s="37">
        <v>104.06075300000001</v>
      </c>
      <c r="I4011" s="41">
        <f t="shared" si="451"/>
        <v>0.73739198332596323</v>
      </c>
      <c r="J4011" s="41">
        <f t="shared" ca="1" si="452"/>
        <v>1</v>
      </c>
      <c r="K4011" s="37">
        <f t="shared" si="453"/>
        <v>102.04</v>
      </c>
      <c r="L4011" s="37">
        <f t="shared" si="454"/>
        <v>104.06</v>
      </c>
      <c r="M4011" s="37">
        <f t="shared" si="455"/>
        <v>101.96</v>
      </c>
      <c r="N4011" s="37">
        <f t="shared" si="456"/>
        <v>104.06</v>
      </c>
      <c r="O4011" s="38">
        <f t="shared" ca="1" si="457"/>
        <v>187279500</v>
      </c>
    </row>
    <row r="4012" spans="1:15" x14ac:dyDescent="0.4">
      <c r="A4012">
        <v>3997</v>
      </c>
      <c r="B4012" s="63">
        <v>39568</v>
      </c>
      <c r="C4012" s="37">
        <v>139.28999300000001</v>
      </c>
      <c r="D4012" s="37">
        <v>140.58999600000001</v>
      </c>
      <c r="E4012" s="37">
        <v>138.259995</v>
      </c>
      <c r="F4012" s="37">
        <v>138.259995</v>
      </c>
      <c r="G4012" s="38">
        <v>208395900</v>
      </c>
      <c r="H4012" s="37">
        <v>101.951836</v>
      </c>
      <c r="I4012" s="41">
        <f t="shared" si="451"/>
        <v>0.73739215743498321</v>
      </c>
      <c r="J4012" s="41">
        <f t="shared" ca="1" si="452"/>
        <v>1</v>
      </c>
      <c r="K4012" s="37">
        <f t="shared" si="453"/>
        <v>102.71</v>
      </c>
      <c r="L4012" s="37">
        <f t="shared" si="454"/>
        <v>103.67</v>
      </c>
      <c r="M4012" s="37">
        <f t="shared" si="455"/>
        <v>101.95</v>
      </c>
      <c r="N4012" s="37">
        <f t="shared" si="456"/>
        <v>101.95</v>
      </c>
      <c r="O4012" s="38">
        <f t="shared" ca="1" si="457"/>
        <v>208395900</v>
      </c>
    </row>
    <row r="4013" spans="1:15" x14ac:dyDescent="0.4">
      <c r="A4013">
        <v>3998</v>
      </c>
      <c r="B4013" s="63">
        <v>39567</v>
      </c>
      <c r="C4013" s="37">
        <v>139.38999899999999</v>
      </c>
      <c r="D4013" s="37">
        <v>139.729996</v>
      </c>
      <c r="E4013" s="37">
        <v>138.61000100000001</v>
      </c>
      <c r="F4013" s="37">
        <v>139.08000200000001</v>
      </c>
      <c r="G4013" s="38">
        <v>125514100</v>
      </c>
      <c r="H4013" s="37">
        <v>102.556496</v>
      </c>
      <c r="I4013" s="41">
        <f t="shared" si="451"/>
        <v>0.73739210903951513</v>
      </c>
      <c r="J4013" s="41">
        <f t="shared" ca="1" si="452"/>
        <v>1</v>
      </c>
      <c r="K4013" s="37">
        <f t="shared" si="453"/>
        <v>102.79</v>
      </c>
      <c r="L4013" s="37">
        <f t="shared" si="454"/>
        <v>103.04</v>
      </c>
      <c r="M4013" s="37">
        <f t="shared" si="455"/>
        <v>102.21</v>
      </c>
      <c r="N4013" s="37">
        <f t="shared" si="456"/>
        <v>102.56</v>
      </c>
      <c r="O4013" s="38">
        <f t="shared" ca="1" si="457"/>
        <v>125514100</v>
      </c>
    </row>
    <row r="4014" spans="1:15" x14ac:dyDescent="0.4">
      <c r="A4014">
        <v>3999</v>
      </c>
      <c r="B4014" s="63">
        <v>39566</v>
      </c>
      <c r="C4014" s="37">
        <v>139.88000500000001</v>
      </c>
      <c r="D4014" s="37">
        <v>140.25</v>
      </c>
      <c r="E4014" s="37">
        <v>139.38000500000001</v>
      </c>
      <c r="F4014" s="37">
        <v>139.63000500000001</v>
      </c>
      <c r="G4014" s="38">
        <v>105610200</v>
      </c>
      <c r="H4014" s="37">
        <v>102.962051</v>
      </c>
      <c r="I4014" s="41">
        <f t="shared" si="451"/>
        <v>0.73739201685196532</v>
      </c>
      <c r="J4014" s="41">
        <f t="shared" ca="1" si="452"/>
        <v>1</v>
      </c>
      <c r="K4014" s="37">
        <f t="shared" si="453"/>
        <v>103.15</v>
      </c>
      <c r="L4014" s="37">
        <f t="shared" si="454"/>
        <v>103.42</v>
      </c>
      <c r="M4014" s="37">
        <f t="shared" si="455"/>
        <v>102.78</v>
      </c>
      <c r="N4014" s="37">
        <f t="shared" si="456"/>
        <v>102.96</v>
      </c>
      <c r="O4014" s="38">
        <f t="shared" ca="1" si="457"/>
        <v>105610200</v>
      </c>
    </row>
    <row r="4015" spans="1:15" x14ac:dyDescent="0.4">
      <c r="A4015">
        <v>4000</v>
      </c>
      <c r="B4015" s="63">
        <v>39563</v>
      </c>
      <c r="C4015" s="37">
        <v>139.39999399999999</v>
      </c>
      <c r="D4015" s="37">
        <v>139.88999899999999</v>
      </c>
      <c r="E4015" s="37">
        <v>137.91000399999999</v>
      </c>
      <c r="F4015" s="37">
        <v>139.60000600000001</v>
      </c>
      <c r="G4015" s="38">
        <v>190788100</v>
      </c>
      <c r="H4015" s="37">
        <v>102.939949</v>
      </c>
      <c r="I4015" s="41">
        <f t="shared" si="451"/>
        <v>0.73739215312068107</v>
      </c>
      <c r="J4015" s="41">
        <f t="shared" ca="1" si="452"/>
        <v>1</v>
      </c>
      <c r="K4015" s="37">
        <f t="shared" si="453"/>
        <v>102.79</v>
      </c>
      <c r="L4015" s="37">
        <f t="shared" si="454"/>
        <v>103.15</v>
      </c>
      <c r="M4015" s="37">
        <f t="shared" si="455"/>
        <v>101.69</v>
      </c>
      <c r="N4015" s="37">
        <f t="shared" si="456"/>
        <v>102.94</v>
      </c>
      <c r="O4015" s="38">
        <f t="shared" ca="1" si="457"/>
        <v>190788100</v>
      </c>
    </row>
    <row r="4016" spans="1:15" x14ac:dyDescent="0.4">
      <c r="A4016">
        <v>4001</v>
      </c>
      <c r="B4016" s="63">
        <v>39562</v>
      </c>
      <c r="C4016" s="37">
        <v>138.08000200000001</v>
      </c>
      <c r="D4016" s="37">
        <v>139.740005</v>
      </c>
      <c r="E4016" s="37">
        <v>137.03999300000001</v>
      </c>
      <c r="F4016" s="37">
        <v>138.320007</v>
      </c>
      <c r="G4016" s="38">
        <v>229381300</v>
      </c>
      <c r="H4016" s="37">
        <v>101.996094</v>
      </c>
      <c r="I4016" s="41">
        <f t="shared" si="451"/>
        <v>0.73739219807876377</v>
      </c>
      <c r="J4016" s="41">
        <f t="shared" ca="1" si="452"/>
        <v>1</v>
      </c>
      <c r="K4016" s="37">
        <f t="shared" si="453"/>
        <v>101.82</v>
      </c>
      <c r="L4016" s="37">
        <f t="shared" si="454"/>
        <v>103.04</v>
      </c>
      <c r="M4016" s="37">
        <f t="shared" si="455"/>
        <v>101.05</v>
      </c>
      <c r="N4016" s="37">
        <f t="shared" si="456"/>
        <v>102</v>
      </c>
      <c r="O4016" s="38">
        <f t="shared" ca="1" si="457"/>
        <v>229381300</v>
      </c>
    </row>
    <row r="4017" spans="1:15" x14ac:dyDescent="0.4">
      <c r="A4017">
        <v>4002</v>
      </c>
      <c r="B4017" s="63">
        <v>39561</v>
      </c>
      <c r="C4017" s="37">
        <v>138.08999600000001</v>
      </c>
      <c r="D4017" s="37">
        <v>138.779999</v>
      </c>
      <c r="E4017" s="37">
        <v>137.11999499999999</v>
      </c>
      <c r="F4017" s="37">
        <v>137.720001</v>
      </c>
      <c r="G4017" s="38">
        <v>193309000</v>
      </c>
      <c r="H4017" s="37">
        <v>101.55368799999999</v>
      </c>
      <c r="I4017" s="41">
        <f t="shared" si="451"/>
        <v>0.73739244309183527</v>
      </c>
      <c r="J4017" s="41">
        <f t="shared" ca="1" si="452"/>
        <v>1</v>
      </c>
      <c r="K4017" s="37">
        <f t="shared" si="453"/>
        <v>101.83</v>
      </c>
      <c r="L4017" s="37">
        <f t="shared" si="454"/>
        <v>102.34</v>
      </c>
      <c r="M4017" s="37">
        <f t="shared" si="455"/>
        <v>101.11</v>
      </c>
      <c r="N4017" s="37">
        <f t="shared" si="456"/>
        <v>101.55</v>
      </c>
      <c r="O4017" s="38">
        <f t="shared" ca="1" si="457"/>
        <v>193309000</v>
      </c>
    </row>
    <row r="4018" spans="1:15" x14ac:dyDescent="0.4">
      <c r="A4018">
        <v>4003</v>
      </c>
      <c r="B4018" s="63">
        <v>39560</v>
      </c>
      <c r="C4018" s="37">
        <v>138.19000199999999</v>
      </c>
      <c r="D4018" s="37">
        <v>138.30999800000001</v>
      </c>
      <c r="E4018" s="37">
        <v>136.89999399999999</v>
      </c>
      <c r="F4018" s="37">
        <v>137.94000199999999</v>
      </c>
      <c r="G4018" s="38">
        <v>162166000</v>
      </c>
      <c r="H4018" s="37">
        <v>101.715912</v>
      </c>
      <c r="I4018" s="41">
        <f t="shared" si="451"/>
        <v>0.73739242080045797</v>
      </c>
      <c r="J4018" s="41">
        <f t="shared" ca="1" si="452"/>
        <v>1</v>
      </c>
      <c r="K4018" s="37">
        <f t="shared" si="453"/>
        <v>101.9</v>
      </c>
      <c r="L4018" s="37">
        <f t="shared" si="454"/>
        <v>101.99</v>
      </c>
      <c r="M4018" s="37">
        <f t="shared" si="455"/>
        <v>100.95</v>
      </c>
      <c r="N4018" s="37">
        <f t="shared" si="456"/>
        <v>101.72</v>
      </c>
      <c r="O4018" s="38">
        <f t="shared" ca="1" si="457"/>
        <v>162166000</v>
      </c>
    </row>
    <row r="4019" spans="1:15" x14ac:dyDescent="0.4">
      <c r="A4019">
        <v>4004</v>
      </c>
      <c r="B4019" s="63">
        <v>39559</v>
      </c>
      <c r="C4019" s="37">
        <v>138.229996</v>
      </c>
      <c r="D4019" s="37">
        <v>138.979996</v>
      </c>
      <c r="E4019" s="37">
        <v>137.85000600000001</v>
      </c>
      <c r="F4019" s="37">
        <v>138.550003</v>
      </c>
      <c r="G4019" s="38">
        <v>118587400</v>
      </c>
      <c r="H4019" s="37">
        <v>102.165695</v>
      </c>
      <c r="I4019" s="41">
        <f t="shared" si="451"/>
        <v>0.73739222510157576</v>
      </c>
      <c r="J4019" s="41">
        <f t="shared" ca="1" si="452"/>
        <v>1</v>
      </c>
      <c r="K4019" s="37">
        <f t="shared" si="453"/>
        <v>101.93</v>
      </c>
      <c r="L4019" s="37">
        <f t="shared" si="454"/>
        <v>102.48</v>
      </c>
      <c r="M4019" s="37">
        <f t="shared" si="455"/>
        <v>101.65</v>
      </c>
      <c r="N4019" s="37">
        <f t="shared" si="456"/>
        <v>102.17</v>
      </c>
      <c r="O4019" s="38">
        <f t="shared" ca="1" si="457"/>
        <v>118587400</v>
      </c>
    </row>
    <row r="4020" spans="1:15" x14ac:dyDescent="0.4">
      <c r="A4020">
        <v>4005</v>
      </c>
      <c r="B4020" s="63">
        <v>39556</v>
      </c>
      <c r="C4020" s="37">
        <v>138.94000199999999</v>
      </c>
      <c r="D4020" s="37">
        <v>139.55999800000001</v>
      </c>
      <c r="E4020" s="37">
        <v>138.259995</v>
      </c>
      <c r="F4020" s="37">
        <v>138.479996</v>
      </c>
      <c r="G4020" s="38">
        <v>218530600</v>
      </c>
      <c r="H4020" s="37">
        <v>102.11409</v>
      </c>
      <c r="I4020" s="41">
        <f t="shared" si="451"/>
        <v>0.73739235232213618</v>
      </c>
      <c r="J4020" s="41">
        <f t="shared" ca="1" si="452"/>
        <v>1</v>
      </c>
      <c r="K4020" s="37">
        <f t="shared" si="453"/>
        <v>102.45</v>
      </c>
      <c r="L4020" s="37">
        <f t="shared" si="454"/>
        <v>102.91</v>
      </c>
      <c r="M4020" s="37">
        <f t="shared" si="455"/>
        <v>101.95</v>
      </c>
      <c r="N4020" s="37">
        <f t="shared" si="456"/>
        <v>102.11</v>
      </c>
      <c r="O4020" s="38">
        <f t="shared" ca="1" si="457"/>
        <v>218530600</v>
      </c>
    </row>
    <row r="4021" spans="1:15" x14ac:dyDescent="0.4">
      <c r="A4021">
        <v>4006</v>
      </c>
      <c r="B4021" s="63">
        <v>39555</v>
      </c>
      <c r="C4021" s="37">
        <v>136.020004</v>
      </c>
      <c r="D4021" s="37">
        <v>137.25</v>
      </c>
      <c r="E4021" s="37">
        <v>135.66000399999999</v>
      </c>
      <c r="F4021" s="37">
        <v>137.050003</v>
      </c>
      <c r="G4021" s="38">
        <v>179665700</v>
      </c>
      <c r="H4021" s="37">
        <v>101.059608</v>
      </c>
      <c r="I4021" s="41">
        <f t="shared" si="451"/>
        <v>0.7373922348618992</v>
      </c>
      <c r="J4021" s="41">
        <f t="shared" ca="1" si="452"/>
        <v>1</v>
      </c>
      <c r="K4021" s="37">
        <f t="shared" si="453"/>
        <v>100.3</v>
      </c>
      <c r="L4021" s="37">
        <f t="shared" si="454"/>
        <v>101.21</v>
      </c>
      <c r="M4021" s="37">
        <f t="shared" si="455"/>
        <v>100.03</v>
      </c>
      <c r="N4021" s="37">
        <f t="shared" si="456"/>
        <v>101.06</v>
      </c>
      <c r="O4021" s="38">
        <f t="shared" ca="1" si="457"/>
        <v>179665700</v>
      </c>
    </row>
    <row r="4022" spans="1:15" x14ac:dyDescent="0.4">
      <c r="A4022">
        <v>4007</v>
      </c>
      <c r="B4022" s="63">
        <v>39554</v>
      </c>
      <c r="C4022" s="37">
        <v>134.53999300000001</v>
      </c>
      <c r="D4022" s="37">
        <v>136.91000399999999</v>
      </c>
      <c r="E4022" s="37">
        <v>134.520004</v>
      </c>
      <c r="F4022" s="37">
        <v>136.85000600000001</v>
      </c>
      <c r="G4022" s="38">
        <v>189268900</v>
      </c>
      <c r="H4022" s="37">
        <v>100.912125</v>
      </c>
      <c r="I4022" s="41">
        <f t="shared" si="451"/>
        <v>0.7373921854267218</v>
      </c>
      <c r="J4022" s="41">
        <f t="shared" ca="1" si="452"/>
        <v>1</v>
      </c>
      <c r="K4022" s="37">
        <f t="shared" si="453"/>
        <v>99.21</v>
      </c>
      <c r="L4022" s="37">
        <f t="shared" si="454"/>
        <v>100.96</v>
      </c>
      <c r="M4022" s="37">
        <f t="shared" si="455"/>
        <v>99.19</v>
      </c>
      <c r="N4022" s="37">
        <f t="shared" si="456"/>
        <v>100.91</v>
      </c>
      <c r="O4022" s="38">
        <f t="shared" ca="1" si="457"/>
        <v>189268900</v>
      </c>
    </row>
    <row r="4023" spans="1:15" x14ac:dyDescent="0.4">
      <c r="A4023">
        <v>4008</v>
      </c>
      <c r="B4023" s="63">
        <v>39553</v>
      </c>
      <c r="C4023" s="37">
        <v>133.58000200000001</v>
      </c>
      <c r="D4023" s="37">
        <v>133.69000199999999</v>
      </c>
      <c r="E4023" s="37">
        <v>132.33000200000001</v>
      </c>
      <c r="F4023" s="37">
        <v>133.240005</v>
      </c>
      <c r="G4023" s="38">
        <v>172389200</v>
      </c>
      <c r="H4023" s="37">
        <v>98.250136999999995</v>
      </c>
      <c r="I4023" s="41">
        <f t="shared" si="451"/>
        <v>0.73739217436985238</v>
      </c>
      <c r="J4023" s="41">
        <f t="shared" ca="1" si="452"/>
        <v>1</v>
      </c>
      <c r="K4023" s="37">
        <f t="shared" si="453"/>
        <v>98.5</v>
      </c>
      <c r="L4023" s="37">
        <f t="shared" si="454"/>
        <v>98.58</v>
      </c>
      <c r="M4023" s="37">
        <f t="shared" si="455"/>
        <v>97.58</v>
      </c>
      <c r="N4023" s="37">
        <f t="shared" si="456"/>
        <v>98.25</v>
      </c>
      <c r="O4023" s="38">
        <f t="shared" ca="1" si="457"/>
        <v>172389200</v>
      </c>
    </row>
    <row r="4024" spans="1:15" x14ac:dyDescent="0.4">
      <c r="A4024">
        <v>4009</v>
      </c>
      <c r="B4024" s="63">
        <v>39552</v>
      </c>
      <c r="C4024" s="37">
        <v>133.19000199999999</v>
      </c>
      <c r="D4024" s="37">
        <v>133.53999300000001</v>
      </c>
      <c r="E4024" s="37">
        <v>132.550003</v>
      </c>
      <c r="F4024" s="37">
        <v>132.929993</v>
      </c>
      <c r="G4024" s="38">
        <v>160522000</v>
      </c>
      <c r="H4024" s="37">
        <v>98.021529999999998</v>
      </c>
      <c r="I4024" s="41">
        <f t="shared" si="451"/>
        <v>0.73739212489088146</v>
      </c>
      <c r="J4024" s="41">
        <f t="shared" ca="1" si="452"/>
        <v>1</v>
      </c>
      <c r="K4024" s="37">
        <f t="shared" si="453"/>
        <v>98.21</v>
      </c>
      <c r="L4024" s="37">
        <f t="shared" si="454"/>
        <v>98.47</v>
      </c>
      <c r="M4024" s="37">
        <f t="shared" si="455"/>
        <v>97.74</v>
      </c>
      <c r="N4024" s="37">
        <f t="shared" si="456"/>
        <v>98.02</v>
      </c>
      <c r="O4024" s="38">
        <f t="shared" ca="1" si="457"/>
        <v>160522000</v>
      </c>
    </row>
    <row r="4025" spans="1:15" x14ac:dyDescent="0.4">
      <c r="A4025">
        <v>4010</v>
      </c>
      <c r="B4025" s="63">
        <v>39549</v>
      </c>
      <c r="C4025" s="37">
        <v>134.490005</v>
      </c>
      <c r="D4025" s="37">
        <v>135.11999499999999</v>
      </c>
      <c r="E4025" s="37">
        <v>133.009995</v>
      </c>
      <c r="F4025" s="37">
        <v>133.38000500000001</v>
      </c>
      <c r="G4025" s="38">
        <v>222973300</v>
      </c>
      <c r="H4025" s="37">
        <v>98.353386</v>
      </c>
      <c r="I4025" s="41">
        <f t="shared" si="451"/>
        <v>0.73739228004977198</v>
      </c>
      <c r="J4025" s="41">
        <f t="shared" ca="1" si="452"/>
        <v>1</v>
      </c>
      <c r="K4025" s="37">
        <f t="shared" si="453"/>
        <v>99.17</v>
      </c>
      <c r="L4025" s="37">
        <f t="shared" si="454"/>
        <v>99.64</v>
      </c>
      <c r="M4025" s="37">
        <f t="shared" si="455"/>
        <v>98.08</v>
      </c>
      <c r="N4025" s="37">
        <f t="shared" si="456"/>
        <v>98.35</v>
      </c>
      <c r="O4025" s="38">
        <f t="shared" ca="1" si="457"/>
        <v>222973300</v>
      </c>
    </row>
    <row r="4026" spans="1:15" x14ac:dyDescent="0.4">
      <c r="A4026">
        <v>4011</v>
      </c>
      <c r="B4026" s="63">
        <v>39548</v>
      </c>
      <c r="C4026" s="37">
        <v>135.41999799999999</v>
      </c>
      <c r="D4026" s="37">
        <v>136.66999799999999</v>
      </c>
      <c r="E4026" s="37">
        <v>134.89999399999999</v>
      </c>
      <c r="F4026" s="37">
        <v>136.020004</v>
      </c>
      <c r="G4026" s="38">
        <v>192967800</v>
      </c>
      <c r="H4026" s="37">
        <v>100.30011</v>
      </c>
      <c r="I4026" s="41">
        <f t="shared" si="451"/>
        <v>0.73739234708447743</v>
      </c>
      <c r="J4026" s="41">
        <f t="shared" ca="1" si="452"/>
        <v>1</v>
      </c>
      <c r="K4026" s="37">
        <f t="shared" si="453"/>
        <v>99.86</v>
      </c>
      <c r="L4026" s="37">
        <f t="shared" si="454"/>
        <v>100.78</v>
      </c>
      <c r="M4026" s="37">
        <f t="shared" si="455"/>
        <v>99.47</v>
      </c>
      <c r="N4026" s="37">
        <f t="shared" si="456"/>
        <v>100.3</v>
      </c>
      <c r="O4026" s="38">
        <f t="shared" ca="1" si="457"/>
        <v>192967800</v>
      </c>
    </row>
    <row r="4027" spans="1:15" x14ac:dyDescent="0.4">
      <c r="A4027">
        <v>4012</v>
      </c>
      <c r="B4027" s="63">
        <v>39547</v>
      </c>
      <c r="C4027" s="37">
        <v>136.61000100000001</v>
      </c>
      <c r="D4027" s="37">
        <v>136.800003</v>
      </c>
      <c r="E4027" s="37">
        <v>134.88999899999999</v>
      </c>
      <c r="F4027" s="37">
        <v>135.83000200000001</v>
      </c>
      <c r="G4027" s="38">
        <v>195610600</v>
      </c>
      <c r="H4027" s="37">
        <v>100.159988</v>
      </c>
      <c r="I4027" s="41">
        <f t="shared" si="451"/>
        <v>0.73739222944280003</v>
      </c>
      <c r="J4027" s="41">
        <f t="shared" ca="1" si="452"/>
        <v>1</v>
      </c>
      <c r="K4027" s="37">
        <f t="shared" si="453"/>
        <v>100.74</v>
      </c>
      <c r="L4027" s="37">
        <f t="shared" si="454"/>
        <v>100.88</v>
      </c>
      <c r="M4027" s="37">
        <f t="shared" si="455"/>
        <v>99.47</v>
      </c>
      <c r="N4027" s="37">
        <f t="shared" si="456"/>
        <v>100.16</v>
      </c>
      <c r="O4027" s="38">
        <f t="shared" ca="1" si="457"/>
        <v>195610600</v>
      </c>
    </row>
    <row r="4028" spans="1:15" x14ac:dyDescent="0.4">
      <c r="A4028">
        <v>4013</v>
      </c>
      <c r="B4028" s="63">
        <v>39546</v>
      </c>
      <c r="C4028" s="37">
        <v>136.19000199999999</v>
      </c>
      <c r="D4028" s="37">
        <v>136.91999799999999</v>
      </c>
      <c r="E4028" s="37">
        <v>135.949997</v>
      </c>
      <c r="F4028" s="37">
        <v>136.820007</v>
      </c>
      <c r="G4028" s="38">
        <v>148937300</v>
      </c>
      <c r="H4028" s="37">
        <v>100.889999</v>
      </c>
      <c r="I4028" s="41">
        <f t="shared" si="451"/>
        <v>0.73739214908825435</v>
      </c>
      <c r="J4028" s="41">
        <f t="shared" ca="1" si="452"/>
        <v>1</v>
      </c>
      <c r="K4028" s="37">
        <f t="shared" si="453"/>
        <v>100.43</v>
      </c>
      <c r="L4028" s="37">
        <f t="shared" si="454"/>
        <v>100.96</v>
      </c>
      <c r="M4028" s="37">
        <f t="shared" si="455"/>
        <v>100.25</v>
      </c>
      <c r="N4028" s="37">
        <f t="shared" si="456"/>
        <v>100.89</v>
      </c>
      <c r="O4028" s="38">
        <f t="shared" ca="1" si="457"/>
        <v>148937300</v>
      </c>
    </row>
    <row r="4029" spans="1:15" x14ac:dyDescent="0.4">
      <c r="A4029">
        <v>4014</v>
      </c>
      <c r="B4029" s="63">
        <v>39545</v>
      </c>
      <c r="C4029" s="37">
        <v>137.86999499999999</v>
      </c>
      <c r="D4029" s="37">
        <v>138.570007</v>
      </c>
      <c r="E4029" s="37">
        <v>136.740005</v>
      </c>
      <c r="F4029" s="37">
        <v>136.96000699999999</v>
      </c>
      <c r="G4029" s="38">
        <v>154245500</v>
      </c>
      <c r="H4029" s="37">
        <v>100.993233</v>
      </c>
      <c r="I4029" s="41">
        <f t="shared" si="451"/>
        <v>0.73739214251062368</v>
      </c>
      <c r="J4029" s="41">
        <f t="shared" ca="1" si="452"/>
        <v>1</v>
      </c>
      <c r="K4029" s="37">
        <f t="shared" si="453"/>
        <v>101.66</v>
      </c>
      <c r="L4029" s="37">
        <f t="shared" si="454"/>
        <v>102.18</v>
      </c>
      <c r="M4029" s="37">
        <f t="shared" si="455"/>
        <v>100.83</v>
      </c>
      <c r="N4029" s="37">
        <f t="shared" si="456"/>
        <v>100.99</v>
      </c>
      <c r="O4029" s="38">
        <f t="shared" ca="1" si="457"/>
        <v>154245500</v>
      </c>
    </row>
    <row r="4030" spans="1:15" x14ac:dyDescent="0.4">
      <c r="A4030">
        <v>4015</v>
      </c>
      <c r="B4030" s="63">
        <v>39542</v>
      </c>
      <c r="C4030" s="37">
        <v>137.11999499999999</v>
      </c>
      <c r="D4030" s="37">
        <v>137.96000699999999</v>
      </c>
      <c r="E4030" s="37">
        <v>136.11999499999999</v>
      </c>
      <c r="F4030" s="37">
        <v>136.88999899999999</v>
      </c>
      <c r="G4030" s="38">
        <v>204446800</v>
      </c>
      <c r="H4030" s="37">
        <v>100.94163500000001</v>
      </c>
      <c r="I4030" s="41">
        <f t="shared" si="451"/>
        <v>0.73739232768932972</v>
      </c>
      <c r="J4030" s="41">
        <f t="shared" ca="1" si="452"/>
        <v>1</v>
      </c>
      <c r="K4030" s="37">
        <f t="shared" si="453"/>
        <v>101.11</v>
      </c>
      <c r="L4030" s="37">
        <f t="shared" si="454"/>
        <v>101.73</v>
      </c>
      <c r="M4030" s="37">
        <f t="shared" si="455"/>
        <v>100.37</v>
      </c>
      <c r="N4030" s="37">
        <f t="shared" si="456"/>
        <v>100.94</v>
      </c>
      <c r="O4030" s="38">
        <f t="shared" ca="1" si="457"/>
        <v>204446800</v>
      </c>
    </row>
    <row r="4031" spans="1:15" x14ac:dyDescent="0.4">
      <c r="A4031">
        <v>4016</v>
      </c>
      <c r="B4031" s="63">
        <v>39541</v>
      </c>
      <c r="C4031" s="37">
        <v>135.96000699999999</v>
      </c>
      <c r="D4031" s="37">
        <v>137.44000199999999</v>
      </c>
      <c r="E4031" s="37">
        <v>135.71000699999999</v>
      </c>
      <c r="F4031" s="37">
        <v>137.03999300000001</v>
      </c>
      <c r="G4031" s="38">
        <v>175884800</v>
      </c>
      <c r="H4031" s="37">
        <v>101.052254</v>
      </c>
      <c r="I4031" s="41">
        <f t="shared" si="451"/>
        <v>0.73739243404660715</v>
      </c>
      <c r="J4031" s="41">
        <f t="shared" ca="1" si="452"/>
        <v>1</v>
      </c>
      <c r="K4031" s="37">
        <f t="shared" si="453"/>
        <v>100.26</v>
      </c>
      <c r="L4031" s="37">
        <f t="shared" si="454"/>
        <v>101.35</v>
      </c>
      <c r="M4031" s="37">
        <f t="shared" si="455"/>
        <v>100.07</v>
      </c>
      <c r="N4031" s="37">
        <f t="shared" si="456"/>
        <v>101.05</v>
      </c>
      <c r="O4031" s="38">
        <f t="shared" ca="1" si="457"/>
        <v>175884800</v>
      </c>
    </row>
    <row r="4032" spans="1:15" x14ac:dyDescent="0.4">
      <c r="A4032">
        <v>4017</v>
      </c>
      <c r="B4032" s="63">
        <v>39540</v>
      </c>
      <c r="C4032" s="37">
        <v>137.050003</v>
      </c>
      <c r="D4032" s="37">
        <v>137.66999799999999</v>
      </c>
      <c r="E4032" s="37">
        <v>135.979996</v>
      </c>
      <c r="F4032" s="37">
        <v>136.699997</v>
      </c>
      <c r="G4032" s="38">
        <v>210910800</v>
      </c>
      <c r="H4032" s="37">
        <v>100.801506</v>
      </c>
      <c r="I4032" s="41">
        <f t="shared" si="451"/>
        <v>0.73739215956237369</v>
      </c>
      <c r="J4032" s="41">
        <f t="shared" ca="1" si="452"/>
        <v>1</v>
      </c>
      <c r="K4032" s="37">
        <f t="shared" si="453"/>
        <v>101.06</v>
      </c>
      <c r="L4032" s="37">
        <f t="shared" si="454"/>
        <v>101.52</v>
      </c>
      <c r="M4032" s="37">
        <f t="shared" si="455"/>
        <v>100.27</v>
      </c>
      <c r="N4032" s="37">
        <f t="shared" si="456"/>
        <v>100.8</v>
      </c>
      <c r="O4032" s="38">
        <f t="shared" ca="1" si="457"/>
        <v>210910800</v>
      </c>
    </row>
    <row r="4033" spans="1:15" x14ac:dyDescent="0.4">
      <c r="A4033">
        <v>4018</v>
      </c>
      <c r="B4033" s="63">
        <v>39539</v>
      </c>
      <c r="C4033" s="37">
        <v>133.61000100000001</v>
      </c>
      <c r="D4033" s="37">
        <v>136.83999600000001</v>
      </c>
      <c r="E4033" s="37">
        <v>133.509995</v>
      </c>
      <c r="F4033" s="37">
        <v>136.61000100000001</v>
      </c>
      <c r="G4033" s="38">
        <v>254547300</v>
      </c>
      <c r="H4033" s="37">
        <v>100.735168</v>
      </c>
      <c r="I4033" s="41">
        <f t="shared" si="451"/>
        <v>0.73739233776888702</v>
      </c>
      <c r="J4033" s="41">
        <f t="shared" ca="1" si="452"/>
        <v>1</v>
      </c>
      <c r="K4033" s="37">
        <f t="shared" si="453"/>
        <v>98.52</v>
      </c>
      <c r="L4033" s="37">
        <f t="shared" si="454"/>
        <v>100.9</v>
      </c>
      <c r="M4033" s="37">
        <f t="shared" si="455"/>
        <v>98.45</v>
      </c>
      <c r="N4033" s="37">
        <f t="shared" si="456"/>
        <v>100.74</v>
      </c>
      <c r="O4033" s="38">
        <f t="shared" ca="1" si="457"/>
        <v>254547300</v>
      </c>
    </row>
    <row r="4034" spans="1:15" x14ac:dyDescent="0.4">
      <c r="A4034">
        <v>4019</v>
      </c>
      <c r="B4034" s="63">
        <v>39538</v>
      </c>
      <c r="C4034" s="37">
        <v>131.28999300000001</v>
      </c>
      <c r="D4034" s="37">
        <v>132.729996</v>
      </c>
      <c r="E4034" s="37">
        <v>131.08999600000001</v>
      </c>
      <c r="F4034" s="37">
        <v>131.970001</v>
      </c>
      <c r="G4034" s="38">
        <v>166692100</v>
      </c>
      <c r="H4034" s="37">
        <v>97.313682999999997</v>
      </c>
      <c r="I4034" s="41">
        <f t="shared" si="451"/>
        <v>0.73739245482009208</v>
      </c>
      <c r="J4034" s="41">
        <f t="shared" ca="1" si="452"/>
        <v>1</v>
      </c>
      <c r="K4034" s="37">
        <f t="shared" si="453"/>
        <v>96.81</v>
      </c>
      <c r="L4034" s="37">
        <f t="shared" si="454"/>
        <v>97.87</v>
      </c>
      <c r="M4034" s="37">
        <f t="shared" si="455"/>
        <v>96.66</v>
      </c>
      <c r="N4034" s="37">
        <f t="shared" si="456"/>
        <v>97.31</v>
      </c>
      <c r="O4034" s="38">
        <f t="shared" ca="1" si="457"/>
        <v>166692100</v>
      </c>
    </row>
    <row r="4035" spans="1:15" x14ac:dyDescent="0.4">
      <c r="A4035">
        <v>4020</v>
      </c>
      <c r="B4035" s="63">
        <v>39535</v>
      </c>
      <c r="C4035" s="37">
        <v>132.990005</v>
      </c>
      <c r="D4035" s="37">
        <v>133.36000100000001</v>
      </c>
      <c r="E4035" s="37">
        <v>131.05999800000001</v>
      </c>
      <c r="F4035" s="37">
        <v>131.509995</v>
      </c>
      <c r="G4035" s="38">
        <v>180896100</v>
      </c>
      <c r="H4035" s="37">
        <v>96.974441999999996</v>
      </c>
      <c r="I4035" s="41">
        <f t="shared" si="451"/>
        <v>0.73739218072360202</v>
      </c>
      <c r="J4035" s="41">
        <f t="shared" ca="1" si="452"/>
        <v>1</v>
      </c>
      <c r="K4035" s="37">
        <f t="shared" si="453"/>
        <v>98.07</v>
      </c>
      <c r="L4035" s="37">
        <f t="shared" si="454"/>
        <v>98.34</v>
      </c>
      <c r="M4035" s="37">
        <f t="shared" si="455"/>
        <v>96.64</v>
      </c>
      <c r="N4035" s="37">
        <f t="shared" si="456"/>
        <v>96.97</v>
      </c>
      <c r="O4035" s="38">
        <f t="shared" ca="1" si="457"/>
        <v>180896100</v>
      </c>
    </row>
    <row r="4036" spans="1:15" x14ac:dyDescent="0.4">
      <c r="A4036">
        <v>4021</v>
      </c>
      <c r="B4036" s="63">
        <v>39534</v>
      </c>
      <c r="C4036" s="37">
        <v>134.199997</v>
      </c>
      <c r="D4036" s="37">
        <v>134.44000199999999</v>
      </c>
      <c r="E4036" s="37">
        <v>132.36000100000001</v>
      </c>
      <c r="F4036" s="37">
        <v>132.779999</v>
      </c>
      <c r="G4036" s="38">
        <v>225153200</v>
      </c>
      <c r="H4036" s="37">
        <v>97.91095</v>
      </c>
      <c r="I4036" s="41">
        <f t="shared" si="451"/>
        <v>0.73739230861117866</v>
      </c>
      <c r="J4036" s="41">
        <f t="shared" ca="1" si="452"/>
        <v>1</v>
      </c>
      <c r="K4036" s="37">
        <f t="shared" si="453"/>
        <v>98.96</v>
      </c>
      <c r="L4036" s="37">
        <f t="shared" si="454"/>
        <v>99.14</v>
      </c>
      <c r="M4036" s="37">
        <f t="shared" si="455"/>
        <v>97.6</v>
      </c>
      <c r="N4036" s="37">
        <f t="shared" si="456"/>
        <v>97.91</v>
      </c>
      <c r="O4036" s="38">
        <f t="shared" ca="1" si="457"/>
        <v>225153200</v>
      </c>
    </row>
    <row r="4037" spans="1:15" x14ac:dyDescent="0.4">
      <c r="A4037">
        <v>4022</v>
      </c>
      <c r="B4037" s="63">
        <v>39533</v>
      </c>
      <c r="C4037" s="37">
        <v>134.46000699999999</v>
      </c>
      <c r="D4037" s="37">
        <v>135.08999600000001</v>
      </c>
      <c r="E4037" s="37">
        <v>133.11000100000001</v>
      </c>
      <c r="F4037" s="37">
        <v>133.199997</v>
      </c>
      <c r="G4037" s="38">
        <v>196934300</v>
      </c>
      <c r="H4037" s="37">
        <v>98.220618999999999</v>
      </c>
      <c r="I4037" s="41">
        <f t="shared" si="451"/>
        <v>0.73739205114246364</v>
      </c>
      <c r="J4037" s="41">
        <f t="shared" ca="1" si="452"/>
        <v>1</v>
      </c>
      <c r="K4037" s="37">
        <f t="shared" si="453"/>
        <v>99.15</v>
      </c>
      <c r="L4037" s="37">
        <f t="shared" si="454"/>
        <v>99.61</v>
      </c>
      <c r="M4037" s="37">
        <f t="shared" si="455"/>
        <v>98.15</v>
      </c>
      <c r="N4037" s="37">
        <f t="shared" si="456"/>
        <v>98.22</v>
      </c>
      <c r="O4037" s="38">
        <f t="shared" ca="1" si="457"/>
        <v>196934300</v>
      </c>
    </row>
    <row r="4038" spans="1:15" x14ac:dyDescent="0.4">
      <c r="A4038">
        <v>4023</v>
      </c>
      <c r="B4038" s="63">
        <v>39532</v>
      </c>
      <c r="C4038" s="37">
        <v>134.86000100000001</v>
      </c>
      <c r="D4038" s="37">
        <v>135.550003</v>
      </c>
      <c r="E4038" s="37">
        <v>133.770004</v>
      </c>
      <c r="F4038" s="37">
        <v>134.85000600000001</v>
      </c>
      <c r="G4038" s="38">
        <v>192947200</v>
      </c>
      <c r="H4038" s="37">
        <v>99.437331999999998</v>
      </c>
      <c r="I4038" s="41">
        <f t="shared" si="451"/>
        <v>0.73739212143601973</v>
      </c>
      <c r="J4038" s="41">
        <f t="shared" ca="1" si="452"/>
        <v>1</v>
      </c>
      <c r="K4038" s="37">
        <f t="shared" si="453"/>
        <v>99.44</v>
      </c>
      <c r="L4038" s="37">
        <f t="shared" si="454"/>
        <v>99.95</v>
      </c>
      <c r="M4038" s="37">
        <f t="shared" si="455"/>
        <v>98.64</v>
      </c>
      <c r="N4038" s="37">
        <f t="shared" si="456"/>
        <v>99.44</v>
      </c>
      <c r="O4038" s="38">
        <f t="shared" ca="1" si="457"/>
        <v>192947200</v>
      </c>
    </row>
    <row r="4039" spans="1:15" x14ac:dyDescent="0.4">
      <c r="A4039">
        <v>4024</v>
      </c>
      <c r="B4039" s="63">
        <v>39531</v>
      </c>
      <c r="C4039" s="37">
        <v>133.30999800000001</v>
      </c>
      <c r="D4039" s="37">
        <v>135.80999800000001</v>
      </c>
      <c r="E4039" s="37">
        <v>133.240005</v>
      </c>
      <c r="F4039" s="37">
        <v>134.720001</v>
      </c>
      <c r="G4039" s="38">
        <v>208977300</v>
      </c>
      <c r="H4039" s="37">
        <v>99.341483999999994</v>
      </c>
      <c r="I4039" s="41">
        <f t="shared" si="451"/>
        <v>0.73739224512030699</v>
      </c>
      <c r="J4039" s="41">
        <f t="shared" ca="1" si="452"/>
        <v>1</v>
      </c>
      <c r="K4039" s="37">
        <f t="shared" si="453"/>
        <v>98.3</v>
      </c>
      <c r="L4039" s="37">
        <f t="shared" si="454"/>
        <v>100.15</v>
      </c>
      <c r="M4039" s="37">
        <f t="shared" si="455"/>
        <v>98.25</v>
      </c>
      <c r="N4039" s="37">
        <f t="shared" si="456"/>
        <v>99.34</v>
      </c>
      <c r="O4039" s="38">
        <f t="shared" ca="1" si="457"/>
        <v>208977300</v>
      </c>
    </row>
    <row r="4040" spans="1:15" x14ac:dyDescent="0.4">
      <c r="A4040">
        <v>4025</v>
      </c>
      <c r="B4040" s="63">
        <v>39527</v>
      </c>
      <c r="C4040" s="37">
        <v>130.050003</v>
      </c>
      <c r="D4040" s="37">
        <v>132.91000399999999</v>
      </c>
      <c r="E4040" s="37">
        <v>129.259995</v>
      </c>
      <c r="F4040" s="37">
        <v>132.08000200000001</v>
      </c>
      <c r="G4040" s="38">
        <v>245320700</v>
      </c>
      <c r="H4040" s="37">
        <v>97.394752999999994</v>
      </c>
      <c r="I4040" s="41">
        <f t="shared" si="451"/>
        <v>0.73739212238958018</v>
      </c>
      <c r="J4040" s="41">
        <f t="shared" ca="1" si="452"/>
        <v>1</v>
      </c>
      <c r="K4040" s="37">
        <f t="shared" si="453"/>
        <v>95.9</v>
      </c>
      <c r="L4040" s="37">
        <f t="shared" si="454"/>
        <v>98.01</v>
      </c>
      <c r="M4040" s="37">
        <f t="shared" si="455"/>
        <v>95.32</v>
      </c>
      <c r="N4040" s="37">
        <f t="shared" si="456"/>
        <v>97.39</v>
      </c>
      <c r="O4040" s="38">
        <f t="shared" ca="1" si="457"/>
        <v>245320700</v>
      </c>
    </row>
    <row r="4041" spans="1:15" x14ac:dyDescent="0.4">
      <c r="A4041">
        <v>4026</v>
      </c>
      <c r="B4041" s="63">
        <v>39526</v>
      </c>
      <c r="C4041" s="37">
        <v>134.13999899999999</v>
      </c>
      <c r="D4041" s="37">
        <v>134.64999399999999</v>
      </c>
      <c r="E4041" s="37">
        <v>130.03999300000001</v>
      </c>
      <c r="F4041" s="37">
        <v>130.320007</v>
      </c>
      <c r="G4041" s="38">
        <v>345971600</v>
      </c>
      <c r="H4041" s="37">
        <v>95.623558000000003</v>
      </c>
      <c r="I4041" s="41">
        <f t="shared" si="451"/>
        <v>0.73375961374833254</v>
      </c>
      <c r="J4041" s="41">
        <f t="shared" ca="1" si="452"/>
        <v>1</v>
      </c>
      <c r="K4041" s="37">
        <f t="shared" si="453"/>
        <v>98.43</v>
      </c>
      <c r="L4041" s="37">
        <f t="shared" si="454"/>
        <v>98.8</v>
      </c>
      <c r="M4041" s="37">
        <f t="shared" si="455"/>
        <v>95.42</v>
      </c>
      <c r="N4041" s="37">
        <f t="shared" si="456"/>
        <v>95.62</v>
      </c>
      <c r="O4041" s="38">
        <f t="shared" ca="1" si="457"/>
        <v>345971600</v>
      </c>
    </row>
    <row r="4042" spans="1:15" x14ac:dyDescent="0.4">
      <c r="A4042">
        <v>4027</v>
      </c>
      <c r="B4042" s="63">
        <v>39525</v>
      </c>
      <c r="C4042" s="37">
        <v>130.61999499999999</v>
      </c>
      <c r="D4042" s="37">
        <v>133.69000199999999</v>
      </c>
      <c r="E4042" s="37">
        <v>129.979996</v>
      </c>
      <c r="F4042" s="37">
        <v>133.63000500000001</v>
      </c>
      <c r="G4042" s="38">
        <v>334416600</v>
      </c>
      <c r="H4042" s="37">
        <v>98.052329999999998</v>
      </c>
      <c r="I4042" s="41">
        <f t="shared" si="451"/>
        <v>0.73375983185812188</v>
      </c>
      <c r="J4042" s="41">
        <f t="shared" ca="1" si="452"/>
        <v>1</v>
      </c>
      <c r="K4042" s="37">
        <f t="shared" si="453"/>
        <v>95.84</v>
      </c>
      <c r="L4042" s="37">
        <f t="shared" si="454"/>
        <v>98.1</v>
      </c>
      <c r="M4042" s="37">
        <f t="shared" si="455"/>
        <v>95.37</v>
      </c>
      <c r="N4042" s="37">
        <f t="shared" si="456"/>
        <v>98.05</v>
      </c>
      <c r="O4042" s="38">
        <f t="shared" ca="1" si="457"/>
        <v>334416600</v>
      </c>
    </row>
    <row r="4043" spans="1:15" x14ac:dyDescent="0.4">
      <c r="A4043">
        <v>4028</v>
      </c>
      <c r="B4043" s="63">
        <v>39524</v>
      </c>
      <c r="C4043" s="37">
        <v>126.57</v>
      </c>
      <c r="D4043" s="37">
        <v>129.259995</v>
      </c>
      <c r="E4043" s="37">
        <v>126.07</v>
      </c>
      <c r="F4043" s="37">
        <v>128.300003</v>
      </c>
      <c r="G4043" s="38">
        <v>405311100</v>
      </c>
      <c r="H4043" s="37">
        <v>94.141402999999997</v>
      </c>
      <c r="I4043" s="41">
        <f t="shared" si="451"/>
        <v>0.7337599438715523</v>
      </c>
      <c r="J4043" s="41">
        <f t="shared" ca="1" si="452"/>
        <v>1</v>
      </c>
      <c r="K4043" s="37">
        <f t="shared" si="453"/>
        <v>92.87</v>
      </c>
      <c r="L4043" s="37">
        <f t="shared" si="454"/>
        <v>94.85</v>
      </c>
      <c r="M4043" s="37">
        <f t="shared" si="455"/>
        <v>92.51</v>
      </c>
      <c r="N4043" s="37">
        <f t="shared" si="456"/>
        <v>94.14</v>
      </c>
      <c r="O4043" s="38">
        <f t="shared" ca="1" si="457"/>
        <v>405311100</v>
      </c>
    </row>
    <row r="4044" spans="1:15" x14ac:dyDescent="0.4">
      <c r="A4044">
        <v>4029</v>
      </c>
      <c r="B4044" s="63">
        <v>39521</v>
      </c>
      <c r="C4044" s="37">
        <v>132.770004</v>
      </c>
      <c r="D4044" s="37">
        <v>132.80999800000001</v>
      </c>
      <c r="E4044" s="37">
        <v>127.779999</v>
      </c>
      <c r="F4044" s="37">
        <v>129.61000100000001</v>
      </c>
      <c r="G4044" s="38">
        <v>484687800</v>
      </c>
      <c r="H4044" s="37">
        <v>95.102631000000002</v>
      </c>
      <c r="I4044" s="41">
        <f t="shared" si="451"/>
        <v>0.73375997427852802</v>
      </c>
      <c r="J4044" s="41">
        <f t="shared" ca="1" si="452"/>
        <v>1</v>
      </c>
      <c r="K4044" s="37">
        <f t="shared" si="453"/>
        <v>97.42</v>
      </c>
      <c r="L4044" s="37">
        <f t="shared" si="454"/>
        <v>97.45</v>
      </c>
      <c r="M4044" s="37">
        <f t="shared" si="455"/>
        <v>93.76</v>
      </c>
      <c r="N4044" s="37">
        <f t="shared" si="456"/>
        <v>95.1</v>
      </c>
      <c r="O4044" s="38">
        <f t="shared" ca="1" si="457"/>
        <v>484687800</v>
      </c>
    </row>
    <row r="4045" spans="1:15" x14ac:dyDescent="0.4">
      <c r="A4045">
        <v>4030</v>
      </c>
      <c r="B4045" s="63">
        <v>39520</v>
      </c>
      <c r="C4045" s="37">
        <v>129.61000100000001</v>
      </c>
      <c r="D4045" s="37">
        <v>132.63999899999999</v>
      </c>
      <c r="E4045" s="37">
        <v>128.60000600000001</v>
      </c>
      <c r="F4045" s="37">
        <v>131.64999399999999</v>
      </c>
      <c r="G4045" s="38">
        <v>351504200</v>
      </c>
      <c r="H4045" s="37">
        <v>96.599463999999998</v>
      </c>
      <c r="I4045" s="41">
        <f t="shared" si="451"/>
        <v>0.73375972960545677</v>
      </c>
      <c r="J4045" s="41">
        <f t="shared" ca="1" si="452"/>
        <v>1</v>
      </c>
      <c r="K4045" s="37">
        <f t="shared" si="453"/>
        <v>95.1</v>
      </c>
      <c r="L4045" s="37">
        <f t="shared" si="454"/>
        <v>97.33</v>
      </c>
      <c r="M4045" s="37">
        <f t="shared" si="455"/>
        <v>94.36</v>
      </c>
      <c r="N4045" s="37">
        <f t="shared" si="456"/>
        <v>96.6</v>
      </c>
      <c r="O4045" s="38">
        <f t="shared" ca="1" si="457"/>
        <v>351504200</v>
      </c>
    </row>
    <row r="4046" spans="1:15" x14ac:dyDescent="0.4">
      <c r="A4046">
        <v>4031</v>
      </c>
      <c r="B4046" s="63">
        <v>39519</v>
      </c>
      <c r="C4046" s="37">
        <v>132.740005</v>
      </c>
      <c r="D4046" s="37">
        <v>133.770004</v>
      </c>
      <c r="E4046" s="37">
        <v>131.16000399999999</v>
      </c>
      <c r="F4046" s="37">
        <v>131.36000100000001</v>
      </c>
      <c r="G4046" s="38">
        <v>229161100</v>
      </c>
      <c r="H4046" s="37">
        <v>96.386664999999994</v>
      </c>
      <c r="I4046" s="41">
        <f t="shared" si="451"/>
        <v>0.73375962443849241</v>
      </c>
      <c r="J4046" s="41">
        <f t="shared" ca="1" si="452"/>
        <v>1</v>
      </c>
      <c r="K4046" s="37">
        <f t="shared" si="453"/>
        <v>97.4</v>
      </c>
      <c r="L4046" s="37">
        <f t="shared" si="454"/>
        <v>98.16</v>
      </c>
      <c r="M4046" s="37">
        <f t="shared" si="455"/>
        <v>96.24</v>
      </c>
      <c r="N4046" s="37">
        <f t="shared" si="456"/>
        <v>96.39</v>
      </c>
      <c r="O4046" s="38">
        <f t="shared" ca="1" si="457"/>
        <v>229161100</v>
      </c>
    </row>
    <row r="4047" spans="1:15" x14ac:dyDescent="0.4">
      <c r="A4047">
        <v>4032</v>
      </c>
      <c r="B4047" s="63">
        <v>39518</v>
      </c>
      <c r="C4047" s="37">
        <v>130.720001</v>
      </c>
      <c r="D4047" s="37">
        <v>132.720001</v>
      </c>
      <c r="E4047" s="37">
        <v>128.949997</v>
      </c>
      <c r="F4047" s="37">
        <v>132.60000600000001</v>
      </c>
      <c r="G4047" s="38">
        <v>341440600</v>
      </c>
      <c r="H4047" s="37">
        <v>97.296554999999998</v>
      </c>
      <c r="I4047" s="41">
        <f t="shared" si="451"/>
        <v>0.73375980842715793</v>
      </c>
      <c r="J4047" s="41">
        <f t="shared" ca="1" si="452"/>
        <v>1</v>
      </c>
      <c r="K4047" s="37">
        <f t="shared" si="453"/>
        <v>95.92</v>
      </c>
      <c r="L4047" s="37">
        <f t="shared" si="454"/>
        <v>97.38</v>
      </c>
      <c r="M4047" s="37">
        <f t="shared" si="455"/>
        <v>94.62</v>
      </c>
      <c r="N4047" s="37">
        <f t="shared" si="456"/>
        <v>97.3</v>
      </c>
      <c r="O4047" s="38">
        <f t="shared" ca="1" si="457"/>
        <v>341440600</v>
      </c>
    </row>
    <row r="4048" spans="1:15" x14ac:dyDescent="0.4">
      <c r="A4048">
        <v>4033</v>
      </c>
      <c r="B4048" s="63">
        <v>39517</v>
      </c>
      <c r="C4048" s="37">
        <v>129.83999600000001</v>
      </c>
      <c r="D4048" s="37">
        <v>129.929993</v>
      </c>
      <c r="E4048" s="37">
        <v>127.589996</v>
      </c>
      <c r="F4048" s="37">
        <v>128</v>
      </c>
      <c r="G4048" s="38">
        <v>235683600</v>
      </c>
      <c r="H4048" s="37">
        <v>93.921227000000002</v>
      </c>
      <c r="I4048" s="41">
        <f t="shared" si="451"/>
        <v>0.73375958593750001</v>
      </c>
      <c r="J4048" s="41">
        <f t="shared" ca="1" si="452"/>
        <v>1</v>
      </c>
      <c r="K4048" s="37">
        <f t="shared" si="453"/>
        <v>95.27</v>
      </c>
      <c r="L4048" s="37">
        <f t="shared" si="454"/>
        <v>95.34</v>
      </c>
      <c r="M4048" s="37">
        <f t="shared" si="455"/>
        <v>93.62</v>
      </c>
      <c r="N4048" s="37">
        <f t="shared" si="456"/>
        <v>93.92</v>
      </c>
      <c r="O4048" s="38">
        <f t="shared" ca="1" si="457"/>
        <v>235683600</v>
      </c>
    </row>
    <row r="4049" spans="1:15" x14ac:dyDescent="0.4">
      <c r="A4049">
        <v>4034</v>
      </c>
      <c r="B4049" s="63">
        <v>39514</v>
      </c>
      <c r="C4049" s="37">
        <v>129.770004</v>
      </c>
      <c r="D4049" s="37">
        <v>131.740005</v>
      </c>
      <c r="E4049" s="37">
        <v>128.58000200000001</v>
      </c>
      <c r="F4049" s="37">
        <v>129.71000699999999</v>
      </c>
      <c r="G4049" s="38">
        <v>326434600</v>
      </c>
      <c r="H4049" s="37">
        <v>95.175972000000002</v>
      </c>
      <c r="I4049" s="41">
        <f t="shared" ref="I4049:I4112" si="458">IF(F4049=0,1,H4049/F4049)</f>
        <v>0.73375967052411006</v>
      </c>
      <c r="J4049" s="41">
        <f t="shared" ref="J4049:J4112" ca="1" si="459">INDEX(OFFSET($T$15,0,0,$S$13+1,1),MATCH(B4049,OFFSET($Q$15,0,0,$S$13+1,1),-1))</f>
        <v>1</v>
      </c>
      <c r="K4049" s="37">
        <f t="shared" ref="K4049:K4112" si="460">ROUND($I4049*C4049,2)</f>
        <v>95.22</v>
      </c>
      <c r="L4049" s="37">
        <f t="shared" ref="L4049:L4112" si="461">ROUND($I4049*D4049,2)</f>
        <v>96.67</v>
      </c>
      <c r="M4049" s="37">
        <f t="shared" ref="M4049:M4112" si="462">ROUND($I4049*E4049,2)</f>
        <v>94.35</v>
      </c>
      <c r="N4049" s="37">
        <f t="shared" ref="N4049:N4112" si="463">ROUND($I4049*F4049,2)</f>
        <v>95.18</v>
      </c>
      <c r="O4049" s="38">
        <f t="shared" ref="O4049:O4112" ca="1" si="464">G4049*J4049</f>
        <v>326434600</v>
      </c>
    </row>
    <row r="4050" spans="1:15" x14ac:dyDescent="0.4">
      <c r="A4050">
        <v>4035</v>
      </c>
      <c r="B4050" s="63">
        <v>39513</v>
      </c>
      <c r="C4050" s="37">
        <v>132.979996</v>
      </c>
      <c r="D4050" s="37">
        <v>133.220001</v>
      </c>
      <c r="E4050" s="37">
        <v>130.550003</v>
      </c>
      <c r="F4050" s="37">
        <v>131.05999800000001</v>
      </c>
      <c r="G4050" s="38">
        <v>247911700</v>
      </c>
      <c r="H4050" s="37">
        <v>96.166504000000003</v>
      </c>
      <c r="I4050" s="41">
        <f t="shared" si="458"/>
        <v>0.73375938858170897</v>
      </c>
      <c r="J4050" s="41">
        <f t="shared" ca="1" si="459"/>
        <v>1</v>
      </c>
      <c r="K4050" s="37">
        <f t="shared" si="460"/>
        <v>97.58</v>
      </c>
      <c r="L4050" s="37">
        <f t="shared" si="461"/>
        <v>97.75</v>
      </c>
      <c r="M4050" s="37">
        <f t="shared" si="462"/>
        <v>95.79</v>
      </c>
      <c r="N4050" s="37">
        <f t="shared" si="463"/>
        <v>96.17</v>
      </c>
      <c r="O4050" s="38">
        <f t="shared" ca="1" si="464"/>
        <v>247911700</v>
      </c>
    </row>
    <row r="4051" spans="1:15" x14ac:dyDescent="0.4">
      <c r="A4051">
        <v>4036</v>
      </c>
      <c r="B4051" s="63">
        <v>39512</v>
      </c>
      <c r="C4051" s="37">
        <v>133.41999799999999</v>
      </c>
      <c r="D4051" s="37">
        <v>134.770004</v>
      </c>
      <c r="E4051" s="37">
        <v>132.33999600000001</v>
      </c>
      <c r="F4051" s="37">
        <v>133.83000200000001</v>
      </c>
      <c r="G4051" s="38">
        <v>270681400</v>
      </c>
      <c r="H4051" s="37">
        <v>98.199036000000007</v>
      </c>
      <c r="I4051" s="41">
        <f t="shared" si="458"/>
        <v>0.73375950483808561</v>
      </c>
      <c r="J4051" s="41">
        <f t="shared" ca="1" si="459"/>
        <v>1</v>
      </c>
      <c r="K4051" s="37">
        <f t="shared" si="460"/>
        <v>97.9</v>
      </c>
      <c r="L4051" s="37">
        <f t="shared" si="461"/>
        <v>98.89</v>
      </c>
      <c r="M4051" s="37">
        <f t="shared" si="462"/>
        <v>97.11</v>
      </c>
      <c r="N4051" s="37">
        <f t="shared" si="463"/>
        <v>98.2</v>
      </c>
      <c r="O4051" s="38">
        <f t="shared" ca="1" si="464"/>
        <v>270681400</v>
      </c>
    </row>
    <row r="4052" spans="1:15" x14ac:dyDescent="0.4">
      <c r="A4052">
        <v>4037</v>
      </c>
      <c r="B4052" s="63">
        <v>39511</v>
      </c>
      <c r="C4052" s="37">
        <v>132.229996</v>
      </c>
      <c r="D4052" s="37">
        <v>133.39999399999999</v>
      </c>
      <c r="E4052" s="37">
        <v>130.990005</v>
      </c>
      <c r="F4052" s="37">
        <v>132.990005</v>
      </c>
      <c r="G4052" s="38">
        <v>282513100</v>
      </c>
      <c r="H4052" s="37">
        <v>97.582702999999995</v>
      </c>
      <c r="I4052" s="41">
        <f t="shared" si="458"/>
        <v>0.73375967615009863</v>
      </c>
      <c r="J4052" s="41">
        <f t="shared" ca="1" si="459"/>
        <v>1</v>
      </c>
      <c r="K4052" s="37">
        <f t="shared" si="460"/>
        <v>97.03</v>
      </c>
      <c r="L4052" s="37">
        <f t="shared" si="461"/>
        <v>97.88</v>
      </c>
      <c r="M4052" s="37">
        <f t="shared" si="462"/>
        <v>96.12</v>
      </c>
      <c r="N4052" s="37">
        <f t="shared" si="463"/>
        <v>97.58</v>
      </c>
      <c r="O4052" s="38">
        <f t="shared" ca="1" si="464"/>
        <v>282513100</v>
      </c>
    </row>
    <row r="4053" spans="1:15" x14ac:dyDescent="0.4">
      <c r="A4053">
        <v>4038</v>
      </c>
      <c r="B4053" s="63">
        <v>39510</v>
      </c>
      <c r="C4053" s="37">
        <v>133.13999899999999</v>
      </c>
      <c r="D4053" s="37">
        <v>133.80999800000001</v>
      </c>
      <c r="E4053" s="37">
        <v>132.240005</v>
      </c>
      <c r="F4053" s="37">
        <v>133.5</v>
      </c>
      <c r="G4053" s="38">
        <v>189483500</v>
      </c>
      <c r="H4053" s="37">
        <v>97.956894000000005</v>
      </c>
      <c r="I4053" s="41">
        <f t="shared" si="458"/>
        <v>0.73375950561797754</v>
      </c>
      <c r="J4053" s="41">
        <f t="shared" ca="1" si="459"/>
        <v>1</v>
      </c>
      <c r="K4053" s="37">
        <f t="shared" si="460"/>
        <v>97.69</v>
      </c>
      <c r="L4053" s="37">
        <f t="shared" si="461"/>
        <v>98.18</v>
      </c>
      <c r="M4053" s="37">
        <f t="shared" si="462"/>
        <v>97.03</v>
      </c>
      <c r="N4053" s="37">
        <f t="shared" si="463"/>
        <v>97.96</v>
      </c>
      <c r="O4053" s="38">
        <f t="shared" ca="1" si="464"/>
        <v>189483500</v>
      </c>
    </row>
    <row r="4054" spans="1:15" x14ac:dyDescent="0.4">
      <c r="A4054">
        <v>4039</v>
      </c>
      <c r="B4054" s="63">
        <v>39507</v>
      </c>
      <c r="C4054" s="37">
        <v>135.60000600000001</v>
      </c>
      <c r="D4054" s="37">
        <v>135.679993</v>
      </c>
      <c r="E4054" s="37">
        <v>132.779999</v>
      </c>
      <c r="F4054" s="37">
        <v>133.820007</v>
      </c>
      <c r="G4054" s="38">
        <v>252715200</v>
      </c>
      <c r="H4054" s="37">
        <v>98.191695999999993</v>
      </c>
      <c r="I4054" s="41">
        <f t="shared" si="458"/>
        <v>0.73375945945063348</v>
      </c>
      <c r="J4054" s="41">
        <f t="shared" ca="1" si="459"/>
        <v>1</v>
      </c>
      <c r="K4054" s="37">
        <f t="shared" si="460"/>
        <v>99.5</v>
      </c>
      <c r="L4054" s="37">
        <f t="shared" si="461"/>
        <v>99.56</v>
      </c>
      <c r="M4054" s="37">
        <f t="shared" si="462"/>
        <v>97.43</v>
      </c>
      <c r="N4054" s="37">
        <f t="shared" si="463"/>
        <v>98.19</v>
      </c>
      <c r="O4054" s="38">
        <f t="shared" ca="1" si="464"/>
        <v>252715200</v>
      </c>
    </row>
    <row r="4055" spans="1:15" x14ac:dyDescent="0.4">
      <c r="A4055">
        <v>4040</v>
      </c>
      <c r="B4055" s="63">
        <v>39506</v>
      </c>
      <c r="C4055" s="37">
        <v>137.240005</v>
      </c>
      <c r="D4055" s="37">
        <v>137.96000699999999</v>
      </c>
      <c r="E4055" s="37">
        <v>136.550003</v>
      </c>
      <c r="F4055" s="37">
        <v>136.86999499999999</v>
      </c>
      <c r="G4055" s="38">
        <v>170831100</v>
      </c>
      <c r="H4055" s="37">
        <v>100.429695</v>
      </c>
      <c r="I4055" s="41">
        <f t="shared" si="458"/>
        <v>0.73375976232044138</v>
      </c>
      <c r="J4055" s="41">
        <f t="shared" ca="1" si="459"/>
        <v>1</v>
      </c>
      <c r="K4055" s="37">
        <f t="shared" si="460"/>
        <v>100.7</v>
      </c>
      <c r="L4055" s="37">
        <f t="shared" si="461"/>
        <v>101.23</v>
      </c>
      <c r="M4055" s="37">
        <f t="shared" si="462"/>
        <v>100.19</v>
      </c>
      <c r="N4055" s="37">
        <f t="shared" si="463"/>
        <v>100.43</v>
      </c>
      <c r="O4055" s="38">
        <f t="shared" ca="1" si="464"/>
        <v>170831100</v>
      </c>
    </row>
    <row r="4056" spans="1:15" x14ac:dyDescent="0.4">
      <c r="A4056">
        <v>4041</v>
      </c>
      <c r="B4056" s="63">
        <v>39505</v>
      </c>
      <c r="C4056" s="37">
        <v>137.55999800000001</v>
      </c>
      <c r="D4056" s="37">
        <v>139.13999899999999</v>
      </c>
      <c r="E4056" s="37">
        <v>137.41000399999999</v>
      </c>
      <c r="F4056" s="37">
        <v>138.220001</v>
      </c>
      <c r="G4056" s="38">
        <v>168395800</v>
      </c>
      <c r="H4056" s="37">
        <v>101.42021200000001</v>
      </c>
      <c r="I4056" s="41">
        <f t="shared" si="458"/>
        <v>0.73375930593431271</v>
      </c>
      <c r="J4056" s="41">
        <f t="shared" ca="1" si="459"/>
        <v>1</v>
      </c>
      <c r="K4056" s="37">
        <f t="shared" si="460"/>
        <v>100.94</v>
      </c>
      <c r="L4056" s="37">
        <f t="shared" si="461"/>
        <v>102.1</v>
      </c>
      <c r="M4056" s="37">
        <f t="shared" si="462"/>
        <v>100.83</v>
      </c>
      <c r="N4056" s="37">
        <f t="shared" si="463"/>
        <v>101.42</v>
      </c>
      <c r="O4056" s="38">
        <f t="shared" ca="1" si="464"/>
        <v>168395800</v>
      </c>
    </row>
    <row r="4057" spans="1:15" x14ac:dyDescent="0.4">
      <c r="A4057">
        <v>4042</v>
      </c>
      <c r="B4057" s="63">
        <v>39504</v>
      </c>
      <c r="C4057" s="37">
        <v>136.75</v>
      </c>
      <c r="D4057" s="37">
        <v>138.949997</v>
      </c>
      <c r="E4057" s="37">
        <v>136.5</v>
      </c>
      <c r="F4057" s="37">
        <v>138.36000100000001</v>
      </c>
      <c r="G4057" s="38">
        <v>212420700</v>
      </c>
      <c r="H4057" s="37">
        <v>101.522972</v>
      </c>
      <c r="I4057" s="41">
        <f t="shared" si="458"/>
        <v>0.73375954948135613</v>
      </c>
      <c r="J4057" s="41">
        <f t="shared" ca="1" si="459"/>
        <v>1</v>
      </c>
      <c r="K4057" s="37">
        <f t="shared" si="460"/>
        <v>100.34</v>
      </c>
      <c r="L4057" s="37">
        <f t="shared" si="461"/>
        <v>101.96</v>
      </c>
      <c r="M4057" s="37">
        <f t="shared" si="462"/>
        <v>100.16</v>
      </c>
      <c r="N4057" s="37">
        <f t="shared" si="463"/>
        <v>101.52</v>
      </c>
      <c r="O4057" s="38">
        <f t="shared" ca="1" si="464"/>
        <v>212420700</v>
      </c>
    </row>
    <row r="4058" spans="1:15" x14ac:dyDescent="0.4">
      <c r="A4058">
        <v>4043</v>
      </c>
      <c r="B4058" s="63">
        <v>39503</v>
      </c>
      <c r="C4058" s="37">
        <v>135.53999300000001</v>
      </c>
      <c r="D4058" s="37">
        <v>137.64999399999999</v>
      </c>
      <c r="E4058" s="37">
        <v>134.779999</v>
      </c>
      <c r="F4058" s="37">
        <v>137.33000200000001</v>
      </c>
      <c r="G4058" s="38">
        <v>190107000</v>
      </c>
      <c r="H4058" s="37">
        <v>100.767212</v>
      </c>
      <c r="I4058" s="41">
        <f t="shared" si="458"/>
        <v>0.73375963396548993</v>
      </c>
      <c r="J4058" s="41">
        <f t="shared" ca="1" si="459"/>
        <v>1</v>
      </c>
      <c r="K4058" s="37">
        <f t="shared" si="460"/>
        <v>99.45</v>
      </c>
      <c r="L4058" s="37">
        <f t="shared" si="461"/>
        <v>101</v>
      </c>
      <c r="M4058" s="37">
        <f t="shared" si="462"/>
        <v>98.9</v>
      </c>
      <c r="N4058" s="37">
        <f t="shared" si="463"/>
        <v>100.77</v>
      </c>
      <c r="O4058" s="38">
        <f t="shared" ca="1" si="464"/>
        <v>190107000</v>
      </c>
    </row>
    <row r="4059" spans="1:15" x14ac:dyDescent="0.4">
      <c r="A4059">
        <v>4044</v>
      </c>
      <c r="B4059" s="63">
        <v>39500</v>
      </c>
      <c r="C4059" s="37">
        <v>134.970001</v>
      </c>
      <c r="D4059" s="37">
        <v>135.85000600000001</v>
      </c>
      <c r="E4059" s="37">
        <v>132.86000100000001</v>
      </c>
      <c r="F4059" s="37">
        <v>135.61999499999999</v>
      </c>
      <c r="G4059" s="38">
        <v>205491000</v>
      </c>
      <c r="H4059" s="37">
        <v>99.512505000000004</v>
      </c>
      <c r="I4059" s="41">
        <f t="shared" si="458"/>
        <v>0.7337598338652056</v>
      </c>
      <c r="J4059" s="41">
        <f t="shared" ca="1" si="459"/>
        <v>1</v>
      </c>
      <c r="K4059" s="37">
        <f t="shared" si="460"/>
        <v>99.04</v>
      </c>
      <c r="L4059" s="37">
        <f t="shared" si="461"/>
        <v>99.68</v>
      </c>
      <c r="M4059" s="37">
        <f t="shared" si="462"/>
        <v>97.49</v>
      </c>
      <c r="N4059" s="37">
        <f t="shared" si="463"/>
        <v>99.51</v>
      </c>
      <c r="O4059" s="38">
        <f t="shared" ca="1" si="464"/>
        <v>205491000</v>
      </c>
    </row>
    <row r="4060" spans="1:15" x14ac:dyDescent="0.4">
      <c r="A4060">
        <v>4045</v>
      </c>
      <c r="B4060" s="63">
        <v>39499</v>
      </c>
      <c r="C4060" s="37">
        <v>136.66000399999999</v>
      </c>
      <c r="D4060" s="37">
        <v>137.009995</v>
      </c>
      <c r="E4060" s="37">
        <v>134.070007</v>
      </c>
      <c r="F4060" s="37">
        <v>134.78999300000001</v>
      </c>
      <c r="G4060" s="38">
        <v>201051200</v>
      </c>
      <c r="H4060" s="37">
        <v>98.903464999999997</v>
      </c>
      <c r="I4060" s="41">
        <f t="shared" si="458"/>
        <v>0.73375970128583645</v>
      </c>
      <c r="J4060" s="41">
        <f t="shared" ca="1" si="459"/>
        <v>1</v>
      </c>
      <c r="K4060" s="37">
        <f t="shared" si="460"/>
        <v>100.28</v>
      </c>
      <c r="L4060" s="37">
        <f t="shared" si="461"/>
        <v>100.53</v>
      </c>
      <c r="M4060" s="37">
        <f t="shared" si="462"/>
        <v>98.38</v>
      </c>
      <c r="N4060" s="37">
        <f t="shared" si="463"/>
        <v>98.9</v>
      </c>
      <c r="O4060" s="38">
        <f t="shared" ca="1" si="464"/>
        <v>201051200</v>
      </c>
    </row>
    <row r="4061" spans="1:15" x14ac:dyDescent="0.4">
      <c r="A4061">
        <v>4046</v>
      </c>
      <c r="B4061" s="63">
        <v>39498</v>
      </c>
      <c r="C4061" s="37">
        <v>133.990005</v>
      </c>
      <c r="D4061" s="37">
        <v>136.550003</v>
      </c>
      <c r="E4061" s="37">
        <v>133.759995</v>
      </c>
      <c r="F4061" s="37">
        <v>135.91999799999999</v>
      </c>
      <c r="G4061" s="38">
        <v>220085700</v>
      </c>
      <c r="H4061" s="37">
        <v>99.732613000000001</v>
      </c>
      <c r="I4061" s="41">
        <f t="shared" si="458"/>
        <v>0.73375967089110761</v>
      </c>
      <c r="J4061" s="41">
        <f t="shared" ca="1" si="459"/>
        <v>1</v>
      </c>
      <c r="K4061" s="37">
        <f t="shared" si="460"/>
        <v>98.32</v>
      </c>
      <c r="L4061" s="37">
        <f t="shared" si="461"/>
        <v>100.19</v>
      </c>
      <c r="M4061" s="37">
        <f t="shared" si="462"/>
        <v>98.15</v>
      </c>
      <c r="N4061" s="37">
        <f t="shared" si="463"/>
        <v>99.73</v>
      </c>
      <c r="O4061" s="38">
        <f t="shared" ca="1" si="464"/>
        <v>220085700</v>
      </c>
    </row>
    <row r="4062" spans="1:15" x14ac:dyDescent="0.4">
      <c r="A4062">
        <v>4047</v>
      </c>
      <c r="B4062" s="63">
        <v>39497</v>
      </c>
      <c r="C4062" s="37">
        <v>136.720001</v>
      </c>
      <c r="D4062" s="37">
        <v>136.88999899999999</v>
      </c>
      <c r="E4062" s="37">
        <v>134.61000100000001</v>
      </c>
      <c r="F4062" s="37">
        <v>135.520004</v>
      </c>
      <c r="G4062" s="38">
        <v>145190000</v>
      </c>
      <c r="H4062" s="37">
        <v>99.439094999999995</v>
      </c>
      <c r="I4062" s="41">
        <f t="shared" si="458"/>
        <v>0.73375953412752259</v>
      </c>
      <c r="J4062" s="41">
        <f t="shared" ca="1" si="459"/>
        <v>1</v>
      </c>
      <c r="K4062" s="37">
        <f t="shared" si="460"/>
        <v>100.32</v>
      </c>
      <c r="L4062" s="37">
        <f t="shared" si="461"/>
        <v>100.44</v>
      </c>
      <c r="M4062" s="37">
        <f t="shared" si="462"/>
        <v>98.77</v>
      </c>
      <c r="N4062" s="37">
        <f t="shared" si="463"/>
        <v>99.44</v>
      </c>
      <c r="O4062" s="38">
        <f t="shared" ca="1" si="464"/>
        <v>145190000</v>
      </c>
    </row>
    <row r="4063" spans="1:15" x14ac:dyDescent="0.4">
      <c r="A4063">
        <v>4048</v>
      </c>
      <c r="B4063" s="63">
        <v>39493</v>
      </c>
      <c r="C4063" s="37">
        <v>134.5</v>
      </c>
      <c r="D4063" s="37">
        <v>135.220001</v>
      </c>
      <c r="E4063" s="37">
        <v>133.91000399999999</v>
      </c>
      <c r="F4063" s="37">
        <v>135.13999899999999</v>
      </c>
      <c r="G4063" s="38">
        <v>154110300</v>
      </c>
      <c r="H4063" s="37">
        <v>99.160255000000006</v>
      </c>
      <c r="I4063" s="41">
        <f t="shared" si="458"/>
        <v>0.73375947708864508</v>
      </c>
      <c r="J4063" s="41">
        <f t="shared" ca="1" si="459"/>
        <v>1</v>
      </c>
      <c r="K4063" s="37">
        <f t="shared" si="460"/>
        <v>98.69</v>
      </c>
      <c r="L4063" s="37">
        <f t="shared" si="461"/>
        <v>99.22</v>
      </c>
      <c r="M4063" s="37">
        <f t="shared" si="462"/>
        <v>98.26</v>
      </c>
      <c r="N4063" s="37">
        <f t="shared" si="463"/>
        <v>99.16</v>
      </c>
      <c r="O4063" s="38">
        <f t="shared" ca="1" si="464"/>
        <v>154110300</v>
      </c>
    </row>
    <row r="4064" spans="1:15" x14ac:dyDescent="0.4">
      <c r="A4064">
        <v>4049</v>
      </c>
      <c r="B4064" s="63">
        <v>39492</v>
      </c>
      <c r="C4064" s="37">
        <v>136.949997</v>
      </c>
      <c r="D4064" s="37">
        <v>137</v>
      </c>
      <c r="E4064" s="37">
        <v>134.78999300000001</v>
      </c>
      <c r="F4064" s="37">
        <v>135.16999799999999</v>
      </c>
      <c r="G4064" s="38">
        <v>215207200</v>
      </c>
      <c r="H4064" s="37">
        <v>99.182265999999998</v>
      </c>
      <c r="I4064" s="41">
        <f t="shared" si="458"/>
        <v>0.73375946931655656</v>
      </c>
      <c r="J4064" s="41">
        <f t="shared" ca="1" si="459"/>
        <v>1</v>
      </c>
      <c r="K4064" s="37">
        <f t="shared" si="460"/>
        <v>100.49</v>
      </c>
      <c r="L4064" s="37">
        <f t="shared" si="461"/>
        <v>100.53</v>
      </c>
      <c r="M4064" s="37">
        <f t="shared" si="462"/>
        <v>98.9</v>
      </c>
      <c r="N4064" s="37">
        <f t="shared" si="463"/>
        <v>99.18</v>
      </c>
      <c r="O4064" s="38">
        <f t="shared" ca="1" si="464"/>
        <v>215207200</v>
      </c>
    </row>
    <row r="4065" spans="1:15" x14ac:dyDescent="0.4">
      <c r="A4065">
        <v>4050</v>
      </c>
      <c r="B4065" s="63">
        <v>39491</v>
      </c>
      <c r="C4065" s="37">
        <v>136.009995</v>
      </c>
      <c r="D4065" s="37">
        <v>137.05999800000001</v>
      </c>
      <c r="E4065" s="37">
        <v>135.13999899999999</v>
      </c>
      <c r="F4065" s="37">
        <v>136.36999499999999</v>
      </c>
      <c r="G4065" s="38">
        <v>181967800</v>
      </c>
      <c r="H4065" s="37">
        <v>100.06282</v>
      </c>
      <c r="I4065" s="41">
        <f t="shared" si="458"/>
        <v>0.73375979811394731</v>
      </c>
      <c r="J4065" s="41">
        <f t="shared" ca="1" si="459"/>
        <v>1</v>
      </c>
      <c r="K4065" s="37">
        <f t="shared" si="460"/>
        <v>99.8</v>
      </c>
      <c r="L4065" s="37">
        <f t="shared" si="461"/>
        <v>100.57</v>
      </c>
      <c r="M4065" s="37">
        <f t="shared" si="462"/>
        <v>99.16</v>
      </c>
      <c r="N4065" s="37">
        <f t="shared" si="463"/>
        <v>100.06</v>
      </c>
      <c r="O4065" s="38">
        <f t="shared" ca="1" si="464"/>
        <v>181967800</v>
      </c>
    </row>
    <row r="4066" spans="1:15" x14ac:dyDescent="0.4">
      <c r="A4066">
        <v>4051</v>
      </c>
      <c r="B4066" s="63">
        <v>39490</v>
      </c>
      <c r="C4066" s="37">
        <v>134.91000399999999</v>
      </c>
      <c r="D4066" s="37">
        <v>136.30999800000001</v>
      </c>
      <c r="E4066" s="37">
        <v>133.979996</v>
      </c>
      <c r="F4066" s="37">
        <v>134.990005</v>
      </c>
      <c r="G4066" s="38">
        <v>256654400</v>
      </c>
      <c r="H4066" s="37">
        <v>99.050217000000004</v>
      </c>
      <c r="I4066" s="41">
        <f t="shared" si="458"/>
        <v>0.73375963650049503</v>
      </c>
      <c r="J4066" s="41">
        <f t="shared" ca="1" si="459"/>
        <v>1</v>
      </c>
      <c r="K4066" s="37">
        <f t="shared" si="460"/>
        <v>98.99</v>
      </c>
      <c r="L4066" s="37">
        <f t="shared" si="461"/>
        <v>100.02</v>
      </c>
      <c r="M4066" s="37">
        <f t="shared" si="462"/>
        <v>98.31</v>
      </c>
      <c r="N4066" s="37">
        <f t="shared" si="463"/>
        <v>99.05</v>
      </c>
      <c r="O4066" s="38">
        <f t="shared" ca="1" si="464"/>
        <v>256654400</v>
      </c>
    </row>
    <row r="4067" spans="1:15" x14ac:dyDescent="0.4">
      <c r="A4067">
        <v>4052</v>
      </c>
      <c r="B4067" s="63">
        <v>39489</v>
      </c>
      <c r="C4067" s="37">
        <v>133.10000600000001</v>
      </c>
      <c r="D4067" s="37">
        <v>134.229996</v>
      </c>
      <c r="E4067" s="37">
        <v>132.03999300000001</v>
      </c>
      <c r="F4067" s="37">
        <v>133.75</v>
      </c>
      <c r="G4067" s="38">
        <v>188576300</v>
      </c>
      <c r="H4067" s="37">
        <v>98.140358000000006</v>
      </c>
      <c r="I4067" s="41">
        <f t="shared" si="458"/>
        <v>0.73375968598130847</v>
      </c>
      <c r="J4067" s="41">
        <f t="shared" ca="1" si="459"/>
        <v>1</v>
      </c>
      <c r="K4067" s="37">
        <f t="shared" si="460"/>
        <v>97.66</v>
      </c>
      <c r="L4067" s="37">
        <f t="shared" si="461"/>
        <v>98.49</v>
      </c>
      <c r="M4067" s="37">
        <f t="shared" si="462"/>
        <v>96.89</v>
      </c>
      <c r="N4067" s="37">
        <f t="shared" si="463"/>
        <v>98.14</v>
      </c>
      <c r="O4067" s="38">
        <f t="shared" ca="1" si="464"/>
        <v>188576300</v>
      </c>
    </row>
    <row r="4068" spans="1:15" x14ac:dyDescent="0.4">
      <c r="A4068">
        <v>4053</v>
      </c>
      <c r="B4068" s="63">
        <v>39486</v>
      </c>
      <c r="C4068" s="37">
        <v>133.08999600000001</v>
      </c>
      <c r="D4068" s="37">
        <v>134.220001</v>
      </c>
      <c r="E4068" s="37">
        <v>132.10000600000001</v>
      </c>
      <c r="F4068" s="37">
        <v>133.070007</v>
      </c>
      <c r="G4068" s="38">
        <v>221643500</v>
      </c>
      <c r="H4068" s="37">
        <v>97.641434000000004</v>
      </c>
      <c r="I4068" s="41">
        <f t="shared" si="458"/>
        <v>0.73375989226482874</v>
      </c>
      <c r="J4068" s="41">
        <f t="shared" ca="1" si="459"/>
        <v>1</v>
      </c>
      <c r="K4068" s="37">
        <f t="shared" si="460"/>
        <v>97.66</v>
      </c>
      <c r="L4068" s="37">
        <f t="shared" si="461"/>
        <v>98.49</v>
      </c>
      <c r="M4068" s="37">
        <f t="shared" si="462"/>
        <v>96.93</v>
      </c>
      <c r="N4068" s="37">
        <f t="shared" si="463"/>
        <v>97.64</v>
      </c>
      <c r="O4068" s="38">
        <f t="shared" ca="1" si="464"/>
        <v>221643500</v>
      </c>
    </row>
    <row r="4069" spans="1:15" x14ac:dyDescent="0.4">
      <c r="A4069">
        <v>4054</v>
      </c>
      <c r="B4069" s="63">
        <v>39485</v>
      </c>
      <c r="C4069" s="37">
        <v>131.800003</v>
      </c>
      <c r="D4069" s="37">
        <v>134.78999300000001</v>
      </c>
      <c r="E4069" s="37">
        <v>131.729996</v>
      </c>
      <c r="F4069" s="37">
        <v>133.929993</v>
      </c>
      <c r="G4069" s="38">
        <v>297368100</v>
      </c>
      <c r="H4069" s="37">
        <v>98.272437999999994</v>
      </c>
      <c r="I4069" s="41">
        <f t="shared" si="458"/>
        <v>0.73375974864719062</v>
      </c>
      <c r="J4069" s="41">
        <f t="shared" ca="1" si="459"/>
        <v>1</v>
      </c>
      <c r="K4069" s="37">
        <f t="shared" si="460"/>
        <v>96.71</v>
      </c>
      <c r="L4069" s="37">
        <f t="shared" si="461"/>
        <v>98.9</v>
      </c>
      <c r="M4069" s="37">
        <f t="shared" si="462"/>
        <v>96.66</v>
      </c>
      <c r="N4069" s="37">
        <f t="shared" si="463"/>
        <v>98.27</v>
      </c>
      <c r="O4069" s="38">
        <f t="shared" ca="1" si="464"/>
        <v>297368100</v>
      </c>
    </row>
    <row r="4070" spans="1:15" x14ac:dyDescent="0.4">
      <c r="A4070">
        <v>4055</v>
      </c>
      <c r="B4070" s="63">
        <v>39484</v>
      </c>
      <c r="C4070" s="37">
        <v>134.58000200000001</v>
      </c>
      <c r="D4070" s="37">
        <v>135.25</v>
      </c>
      <c r="E4070" s="37">
        <v>132.41000399999999</v>
      </c>
      <c r="F4070" s="37">
        <v>133.050003</v>
      </c>
      <c r="G4070" s="38">
        <v>250792900</v>
      </c>
      <c r="H4070" s="37">
        <v>97.626677999999998</v>
      </c>
      <c r="I4070" s="41">
        <f t="shared" si="458"/>
        <v>0.73375930701782843</v>
      </c>
      <c r="J4070" s="41">
        <f t="shared" ca="1" si="459"/>
        <v>1</v>
      </c>
      <c r="K4070" s="37">
        <f t="shared" si="460"/>
        <v>98.75</v>
      </c>
      <c r="L4070" s="37">
        <f t="shared" si="461"/>
        <v>99.24</v>
      </c>
      <c r="M4070" s="37">
        <f t="shared" si="462"/>
        <v>97.16</v>
      </c>
      <c r="N4070" s="37">
        <f t="shared" si="463"/>
        <v>97.63</v>
      </c>
      <c r="O4070" s="38">
        <f t="shared" ca="1" si="464"/>
        <v>250792900</v>
      </c>
    </row>
    <row r="4071" spans="1:15" x14ac:dyDescent="0.4">
      <c r="A4071">
        <v>4056</v>
      </c>
      <c r="B4071" s="63">
        <v>39483</v>
      </c>
      <c r="C4071" s="37">
        <v>135.94000199999999</v>
      </c>
      <c r="D4071" s="37">
        <v>136.25</v>
      </c>
      <c r="E4071" s="37">
        <v>133.66999799999999</v>
      </c>
      <c r="F4071" s="37">
        <v>134.13000500000001</v>
      </c>
      <c r="G4071" s="38">
        <v>286882500</v>
      </c>
      <c r="H4071" s="37">
        <v>98.419196999999997</v>
      </c>
      <c r="I4071" s="41">
        <f t="shared" si="458"/>
        <v>0.73375973556401486</v>
      </c>
      <c r="J4071" s="41">
        <f t="shared" ca="1" si="459"/>
        <v>1</v>
      </c>
      <c r="K4071" s="37">
        <f t="shared" si="460"/>
        <v>99.75</v>
      </c>
      <c r="L4071" s="37">
        <f t="shared" si="461"/>
        <v>99.97</v>
      </c>
      <c r="M4071" s="37">
        <f t="shared" si="462"/>
        <v>98.08</v>
      </c>
      <c r="N4071" s="37">
        <f t="shared" si="463"/>
        <v>98.42</v>
      </c>
      <c r="O4071" s="38">
        <f t="shared" ca="1" si="464"/>
        <v>286882500</v>
      </c>
    </row>
    <row r="4072" spans="1:15" x14ac:dyDescent="0.4">
      <c r="A4072">
        <v>4057</v>
      </c>
      <c r="B4072" s="63">
        <v>39482</v>
      </c>
      <c r="C4072" s="37">
        <v>139.21000699999999</v>
      </c>
      <c r="D4072" s="37">
        <v>139.300003</v>
      </c>
      <c r="E4072" s="37">
        <v>137.63999899999999</v>
      </c>
      <c r="F4072" s="37">
        <v>137.820007</v>
      </c>
      <c r="G4072" s="38">
        <v>124694300</v>
      </c>
      <c r="H4072" s="37">
        <v>101.12674699999999</v>
      </c>
      <c r="I4072" s="41">
        <f t="shared" si="458"/>
        <v>0.73375955495344003</v>
      </c>
      <c r="J4072" s="41">
        <f t="shared" ca="1" si="459"/>
        <v>1</v>
      </c>
      <c r="K4072" s="37">
        <f t="shared" si="460"/>
        <v>102.15</v>
      </c>
      <c r="L4072" s="37">
        <f t="shared" si="461"/>
        <v>102.21</v>
      </c>
      <c r="M4072" s="37">
        <f t="shared" si="462"/>
        <v>100.99</v>
      </c>
      <c r="N4072" s="37">
        <f t="shared" si="463"/>
        <v>101.13</v>
      </c>
      <c r="O4072" s="38">
        <f t="shared" ca="1" si="464"/>
        <v>124694300</v>
      </c>
    </row>
    <row r="4073" spans="1:15" x14ac:dyDescent="0.4">
      <c r="A4073">
        <v>4058</v>
      </c>
      <c r="B4073" s="63">
        <v>39479</v>
      </c>
      <c r="C4073" s="37">
        <v>137.94000199999999</v>
      </c>
      <c r="D4073" s="37">
        <v>139.61000100000001</v>
      </c>
      <c r="E4073" s="37">
        <v>137.520004</v>
      </c>
      <c r="F4073" s="37">
        <v>139.58000200000001</v>
      </c>
      <c r="G4073" s="38">
        <v>206843600</v>
      </c>
      <c r="H4073" s="37">
        <v>102.418167</v>
      </c>
      <c r="I4073" s="41">
        <f t="shared" si="458"/>
        <v>0.73375960404413798</v>
      </c>
      <c r="J4073" s="41">
        <f t="shared" ca="1" si="459"/>
        <v>1</v>
      </c>
      <c r="K4073" s="37">
        <f t="shared" si="460"/>
        <v>101.21</v>
      </c>
      <c r="L4073" s="37">
        <f t="shared" si="461"/>
        <v>102.44</v>
      </c>
      <c r="M4073" s="37">
        <f t="shared" si="462"/>
        <v>100.91</v>
      </c>
      <c r="N4073" s="37">
        <f t="shared" si="463"/>
        <v>102.42</v>
      </c>
      <c r="O4073" s="38">
        <f t="shared" ca="1" si="464"/>
        <v>206843600</v>
      </c>
    </row>
    <row r="4074" spans="1:15" x14ac:dyDescent="0.4">
      <c r="A4074">
        <v>4059</v>
      </c>
      <c r="B4074" s="63">
        <v>39478</v>
      </c>
      <c r="C4074" s="37">
        <v>133.39999399999999</v>
      </c>
      <c r="D4074" s="37">
        <v>138.53999300000001</v>
      </c>
      <c r="E4074" s="37">
        <v>133.199997</v>
      </c>
      <c r="F4074" s="37">
        <v>137.36999499999999</v>
      </c>
      <c r="G4074" s="38">
        <v>343680800</v>
      </c>
      <c r="H4074" s="37">
        <v>100.796555</v>
      </c>
      <c r="I4074" s="41">
        <f t="shared" si="458"/>
        <v>0.73375961759334707</v>
      </c>
      <c r="J4074" s="41">
        <f t="shared" ca="1" si="459"/>
        <v>1</v>
      </c>
      <c r="K4074" s="37">
        <f t="shared" si="460"/>
        <v>97.88</v>
      </c>
      <c r="L4074" s="37">
        <f t="shared" si="461"/>
        <v>101.66</v>
      </c>
      <c r="M4074" s="37">
        <f t="shared" si="462"/>
        <v>97.74</v>
      </c>
      <c r="N4074" s="37">
        <f t="shared" si="463"/>
        <v>100.8</v>
      </c>
      <c r="O4074" s="38">
        <f t="shared" ca="1" si="464"/>
        <v>343680800</v>
      </c>
    </row>
    <row r="4075" spans="1:15" x14ac:dyDescent="0.4">
      <c r="A4075">
        <v>4060</v>
      </c>
      <c r="B4075" s="63">
        <v>39477</v>
      </c>
      <c r="C4075" s="37">
        <v>135.58000200000001</v>
      </c>
      <c r="D4075" s="37">
        <v>138.53999300000001</v>
      </c>
      <c r="E4075" s="37">
        <v>134.60000600000001</v>
      </c>
      <c r="F4075" s="37">
        <v>134.91000399999999</v>
      </c>
      <c r="G4075" s="38">
        <v>334939200</v>
      </c>
      <c r="H4075" s="37">
        <v>98.991501</v>
      </c>
      <c r="I4075" s="41">
        <f t="shared" si="458"/>
        <v>0.73375952905612551</v>
      </c>
      <c r="J4075" s="41">
        <f t="shared" ca="1" si="459"/>
        <v>1</v>
      </c>
      <c r="K4075" s="37">
        <f t="shared" si="460"/>
        <v>99.48</v>
      </c>
      <c r="L4075" s="37">
        <f t="shared" si="461"/>
        <v>101.66</v>
      </c>
      <c r="M4075" s="37">
        <f t="shared" si="462"/>
        <v>98.76</v>
      </c>
      <c r="N4075" s="37">
        <f t="shared" si="463"/>
        <v>98.99</v>
      </c>
      <c r="O4075" s="38">
        <f t="shared" ca="1" si="464"/>
        <v>334939200</v>
      </c>
    </row>
    <row r="4076" spans="1:15" x14ac:dyDescent="0.4">
      <c r="A4076">
        <v>4061</v>
      </c>
      <c r="B4076" s="63">
        <v>39476</v>
      </c>
      <c r="C4076" s="37">
        <v>136.10000600000001</v>
      </c>
      <c r="D4076" s="37">
        <v>136.449997</v>
      </c>
      <c r="E4076" s="37">
        <v>134.88000500000001</v>
      </c>
      <c r="F4076" s="37">
        <v>135.91000399999999</v>
      </c>
      <c r="G4076" s="38">
        <v>168968300</v>
      </c>
      <c r="H4076" s="37">
        <v>99.725280999999995</v>
      </c>
      <c r="I4076" s="41">
        <f t="shared" si="458"/>
        <v>0.73375967967744304</v>
      </c>
      <c r="J4076" s="41">
        <f t="shared" ca="1" si="459"/>
        <v>1</v>
      </c>
      <c r="K4076" s="37">
        <f t="shared" si="460"/>
        <v>99.86</v>
      </c>
      <c r="L4076" s="37">
        <f t="shared" si="461"/>
        <v>100.12</v>
      </c>
      <c r="M4076" s="37">
        <f t="shared" si="462"/>
        <v>98.97</v>
      </c>
      <c r="N4076" s="37">
        <f t="shared" si="463"/>
        <v>99.73</v>
      </c>
      <c r="O4076" s="38">
        <f t="shared" ca="1" si="464"/>
        <v>168968300</v>
      </c>
    </row>
    <row r="4077" spans="1:15" x14ac:dyDescent="0.4">
      <c r="A4077">
        <v>4062</v>
      </c>
      <c r="B4077" s="63">
        <v>39475</v>
      </c>
      <c r="C4077" s="37">
        <v>133.259995</v>
      </c>
      <c r="D4077" s="37">
        <v>135.520004</v>
      </c>
      <c r="E4077" s="37">
        <v>132.05999800000001</v>
      </c>
      <c r="F4077" s="37">
        <v>135.240005</v>
      </c>
      <c r="G4077" s="38">
        <v>217934600</v>
      </c>
      <c r="H4077" s="37">
        <v>99.233658000000005</v>
      </c>
      <c r="I4077" s="41">
        <f t="shared" si="458"/>
        <v>0.73375964456670939</v>
      </c>
      <c r="J4077" s="41">
        <f t="shared" ca="1" si="459"/>
        <v>1</v>
      </c>
      <c r="K4077" s="37">
        <f t="shared" si="460"/>
        <v>97.78</v>
      </c>
      <c r="L4077" s="37">
        <f t="shared" si="461"/>
        <v>99.44</v>
      </c>
      <c r="M4077" s="37">
        <f t="shared" si="462"/>
        <v>96.9</v>
      </c>
      <c r="N4077" s="37">
        <f t="shared" si="463"/>
        <v>99.23</v>
      </c>
      <c r="O4077" s="38">
        <f t="shared" ca="1" si="464"/>
        <v>217934600</v>
      </c>
    </row>
    <row r="4078" spans="1:15" x14ac:dyDescent="0.4">
      <c r="A4078">
        <v>4063</v>
      </c>
      <c r="B4078" s="63">
        <v>39472</v>
      </c>
      <c r="C4078" s="37">
        <v>136.509995</v>
      </c>
      <c r="D4078" s="37">
        <v>136.759995</v>
      </c>
      <c r="E4078" s="37">
        <v>132.60000600000001</v>
      </c>
      <c r="F4078" s="37">
        <v>133.03999300000001</v>
      </c>
      <c r="G4078" s="38">
        <v>269603900</v>
      </c>
      <c r="H4078" s="37">
        <v>97.619361999999995</v>
      </c>
      <c r="I4078" s="41">
        <f t="shared" si="458"/>
        <v>0.73375952447622261</v>
      </c>
      <c r="J4078" s="41">
        <f t="shared" ca="1" si="459"/>
        <v>1</v>
      </c>
      <c r="K4078" s="37">
        <f t="shared" si="460"/>
        <v>100.17</v>
      </c>
      <c r="L4078" s="37">
        <f t="shared" si="461"/>
        <v>100.35</v>
      </c>
      <c r="M4078" s="37">
        <f t="shared" si="462"/>
        <v>97.3</v>
      </c>
      <c r="N4078" s="37">
        <f t="shared" si="463"/>
        <v>97.62</v>
      </c>
      <c r="O4078" s="38">
        <f t="shared" ca="1" si="464"/>
        <v>269603900</v>
      </c>
    </row>
    <row r="4079" spans="1:15" x14ac:dyDescent="0.4">
      <c r="A4079">
        <v>4064</v>
      </c>
      <c r="B4079" s="63">
        <v>39471</v>
      </c>
      <c r="C4079" s="37">
        <v>134.479996</v>
      </c>
      <c r="D4079" s="37">
        <v>135.46000699999999</v>
      </c>
      <c r="E4079" s="37">
        <v>133.30999800000001</v>
      </c>
      <c r="F4079" s="37">
        <v>134.990005</v>
      </c>
      <c r="G4079" s="38">
        <v>259949300</v>
      </c>
      <c r="H4079" s="37">
        <v>99.050217000000004</v>
      </c>
      <c r="I4079" s="41">
        <f t="shared" si="458"/>
        <v>0.73375963650049503</v>
      </c>
      <c r="J4079" s="41">
        <f t="shared" ca="1" si="459"/>
        <v>1</v>
      </c>
      <c r="K4079" s="37">
        <f t="shared" si="460"/>
        <v>98.68</v>
      </c>
      <c r="L4079" s="37">
        <f t="shared" si="461"/>
        <v>99.4</v>
      </c>
      <c r="M4079" s="37">
        <f t="shared" si="462"/>
        <v>97.82</v>
      </c>
      <c r="N4079" s="37">
        <f t="shared" si="463"/>
        <v>99.05</v>
      </c>
      <c r="O4079" s="38">
        <f t="shared" ca="1" si="464"/>
        <v>259949300</v>
      </c>
    </row>
    <row r="4080" spans="1:15" x14ac:dyDescent="0.4">
      <c r="A4080">
        <v>4065</v>
      </c>
      <c r="B4080" s="63">
        <v>39470</v>
      </c>
      <c r="C4080" s="37">
        <v>127.089996</v>
      </c>
      <c r="D4080" s="37">
        <v>134.19000199999999</v>
      </c>
      <c r="E4080" s="37">
        <v>126.839996</v>
      </c>
      <c r="F4080" s="37">
        <v>133.86000100000001</v>
      </c>
      <c r="G4080" s="38">
        <v>511913000</v>
      </c>
      <c r="H4080" s="37">
        <v>98.221062000000003</v>
      </c>
      <c r="I4080" s="41">
        <f t="shared" si="458"/>
        <v>0.73375960904109061</v>
      </c>
      <c r="J4080" s="41">
        <f t="shared" ca="1" si="459"/>
        <v>1</v>
      </c>
      <c r="K4080" s="37">
        <f t="shared" si="460"/>
        <v>93.25</v>
      </c>
      <c r="L4080" s="37">
        <f t="shared" si="461"/>
        <v>98.46</v>
      </c>
      <c r="M4080" s="37">
        <f t="shared" si="462"/>
        <v>93.07</v>
      </c>
      <c r="N4080" s="37">
        <f t="shared" si="463"/>
        <v>98.22</v>
      </c>
      <c r="O4080" s="38">
        <f t="shared" ca="1" si="464"/>
        <v>511913000</v>
      </c>
    </row>
    <row r="4081" spans="1:15" x14ac:dyDescent="0.4">
      <c r="A4081">
        <v>4066</v>
      </c>
      <c r="B4081" s="63">
        <v>39469</v>
      </c>
      <c r="C4081" s="37">
        <v>127.209999</v>
      </c>
      <c r="D4081" s="37">
        <v>132.429993</v>
      </c>
      <c r="E4081" s="37">
        <v>126</v>
      </c>
      <c r="F4081" s="37">
        <v>130.720001</v>
      </c>
      <c r="G4081" s="38">
        <v>435923700</v>
      </c>
      <c r="H4081" s="37">
        <v>95.917052999999996</v>
      </c>
      <c r="I4081" s="41">
        <f t="shared" si="458"/>
        <v>0.73375957976010109</v>
      </c>
      <c r="J4081" s="41">
        <f t="shared" ca="1" si="459"/>
        <v>1</v>
      </c>
      <c r="K4081" s="37">
        <f t="shared" si="460"/>
        <v>93.34</v>
      </c>
      <c r="L4081" s="37">
        <f t="shared" si="461"/>
        <v>97.17</v>
      </c>
      <c r="M4081" s="37">
        <f t="shared" si="462"/>
        <v>92.45</v>
      </c>
      <c r="N4081" s="37">
        <f t="shared" si="463"/>
        <v>95.92</v>
      </c>
      <c r="O4081" s="38">
        <f t="shared" ca="1" si="464"/>
        <v>435923700</v>
      </c>
    </row>
    <row r="4082" spans="1:15" x14ac:dyDescent="0.4">
      <c r="A4082">
        <v>4067</v>
      </c>
      <c r="B4082" s="63">
        <v>39465</v>
      </c>
      <c r="C4082" s="37">
        <v>134.740005</v>
      </c>
      <c r="D4082" s="37">
        <v>135.020004</v>
      </c>
      <c r="E4082" s="37">
        <v>131.10000600000001</v>
      </c>
      <c r="F4082" s="37">
        <v>132.05999800000001</v>
      </c>
      <c r="G4082" s="38">
        <v>348561500</v>
      </c>
      <c r="H4082" s="37">
        <v>96.900290999999996</v>
      </c>
      <c r="I4082" s="41">
        <f t="shared" si="458"/>
        <v>0.73375959766408594</v>
      </c>
      <c r="J4082" s="41">
        <f t="shared" ca="1" si="459"/>
        <v>1</v>
      </c>
      <c r="K4082" s="37">
        <f t="shared" si="460"/>
        <v>98.87</v>
      </c>
      <c r="L4082" s="37">
        <f t="shared" si="461"/>
        <v>99.07</v>
      </c>
      <c r="M4082" s="37">
        <f t="shared" si="462"/>
        <v>96.2</v>
      </c>
      <c r="N4082" s="37">
        <f t="shared" si="463"/>
        <v>96.9</v>
      </c>
      <c r="O4082" s="38">
        <f t="shared" ca="1" si="464"/>
        <v>348561500</v>
      </c>
    </row>
    <row r="4083" spans="1:15" x14ac:dyDescent="0.4">
      <c r="A4083">
        <v>4068</v>
      </c>
      <c r="B4083" s="63">
        <v>39464</v>
      </c>
      <c r="C4083" s="37">
        <v>137.80999800000001</v>
      </c>
      <c r="D4083" s="37">
        <v>137.88000500000001</v>
      </c>
      <c r="E4083" s="37">
        <v>132.929993</v>
      </c>
      <c r="F4083" s="37">
        <v>133.429993</v>
      </c>
      <c r="G4083" s="38">
        <v>397892600</v>
      </c>
      <c r="H4083" s="37">
        <v>97.905547999999996</v>
      </c>
      <c r="I4083" s="41">
        <f t="shared" si="458"/>
        <v>0.73375967275963205</v>
      </c>
      <c r="J4083" s="41">
        <f t="shared" ca="1" si="459"/>
        <v>1</v>
      </c>
      <c r="K4083" s="37">
        <f t="shared" si="460"/>
        <v>101.12</v>
      </c>
      <c r="L4083" s="37">
        <f t="shared" si="461"/>
        <v>101.17</v>
      </c>
      <c r="M4083" s="37">
        <f t="shared" si="462"/>
        <v>97.54</v>
      </c>
      <c r="N4083" s="37">
        <f t="shared" si="463"/>
        <v>97.91</v>
      </c>
      <c r="O4083" s="38">
        <f t="shared" ca="1" si="464"/>
        <v>397892600</v>
      </c>
    </row>
    <row r="4084" spans="1:15" x14ac:dyDescent="0.4">
      <c r="A4084">
        <v>4069</v>
      </c>
      <c r="B4084" s="63">
        <v>39463</v>
      </c>
      <c r="C4084" s="37">
        <v>137.36000100000001</v>
      </c>
      <c r="D4084" s="37">
        <v>139.11999499999999</v>
      </c>
      <c r="E4084" s="37">
        <v>136.279999</v>
      </c>
      <c r="F4084" s="37">
        <v>136.979996</v>
      </c>
      <c r="G4084" s="38">
        <v>378802600</v>
      </c>
      <c r="H4084" s="37">
        <v>100.510391</v>
      </c>
      <c r="I4084" s="41">
        <f t="shared" si="458"/>
        <v>0.73375962866869993</v>
      </c>
      <c r="J4084" s="41">
        <f t="shared" ca="1" si="459"/>
        <v>1</v>
      </c>
      <c r="K4084" s="37">
        <f t="shared" si="460"/>
        <v>100.79</v>
      </c>
      <c r="L4084" s="37">
        <f t="shared" si="461"/>
        <v>102.08</v>
      </c>
      <c r="M4084" s="37">
        <f t="shared" si="462"/>
        <v>100</v>
      </c>
      <c r="N4084" s="37">
        <f t="shared" si="463"/>
        <v>100.51</v>
      </c>
      <c r="O4084" s="38">
        <f t="shared" ca="1" si="464"/>
        <v>378802600</v>
      </c>
    </row>
    <row r="4085" spans="1:15" x14ac:dyDescent="0.4">
      <c r="A4085">
        <v>4070</v>
      </c>
      <c r="B4085" s="63">
        <v>39462</v>
      </c>
      <c r="C4085" s="37">
        <v>139.78999300000001</v>
      </c>
      <c r="D4085" s="37">
        <v>141.490005</v>
      </c>
      <c r="E4085" s="37">
        <v>137.89999399999999</v>
      </c>
      <c r="F4085" s="37">
        <v>138.16999799999999</v>
      </c>
      <c r="G4085" s="38">
        <v>239940100</v>
      </c>
      <c r="H4085" s="37">
        <v>101.383583</v>
      </c>
      <c r="I4085" s="41">
        <f t="shared" si="458"/>
        <v>0.73375974862502358</v>
      </c>
      <c r="J4085" s="41">
        <f t="shared" ca="1" si="459"/>
        <v>1</v>
      </c>
      <c r="K4085" s="37">
        <f t="shared" si="460"/>
        <v>102.57</v>
      </c>
      <c r="L4085" s="37">
        <f t="shared" si="461"/>
        <v>103.82</v>
      </c>
      <c r="M4085" s="37">
        <f t="shared" si="462"/>
        <v>101.19</v>
      </c>
      <c r="N4085" s="37">
        <f t="shared" si="463"/>
        <v>101.38</v>
      </c>
      <c r="O4085" s="38">
        <f t="shared" ca="1" si="464"/>
        <v>239940100</v>
      </c>
    </row>
    <row r="4086" spans="1:15" x14ac:dyDescent="0.4">
      <c r="A4086">
        <v>4071</v>
      </c>
      <c r="B4086" s="63">
        <v>39461</v>
      </c>
      <c r="C4086" s="37">
        <v>141.16000399999999</v>
      </c>
      <c r="D4086" s="37">
        <v>141.86000100000001</v>
      </c>
      <c r="E4086" s="37">
        <v>140.39999399999999</v>
      </c>
      <c r="F4086" s="37">
        <v>141.279999</v>
      </c>
      <c r="G4086" s="38">
        <v>170365500</v>
      </c>
      <c r="H4086" s="37">
        <v>103.66555</v>
      </c>
      <c r="I4086" s="41">
        <f t="shared" si="458"/>
        <v>0.73375956068629355</v>
      </c>
      <c r="J4086" s="41">
        <f t="shared" ca="1" si="459"/>
        <v>1</v>
      </c>
      <c r="K4086" s="37">
        <f t="shared" si="460"/>
        <v>103.58</v>
      </c>
      <c r="L4086" s="37">
        <f t="shared" si="461"/>
        <v>104.09</v>
      </c>
      <c r="M4086" s="37">
        <f t="shared" si="462"/>
        <v>103.02</v>
      </c>
      <c r="N4086" s="37">
        <f t="shared" si="463"/>
        <v>103.67</v>
      </c>
      <c r="O4086" s="38">
        <f t="shared" ca="1" si="464"/>
        <v>170365500</v>
      </c>
    </row>
    <row r="4087" spans="1:15" x14ac:dyDescent="0.4">
      <c r="A4087">
        <v>4072</v>
      </c>
      <c r="B4087" s="63">
        <v>39458</v>
      </c>
      <c r="C4087" s="37">
        <v>140.779999</v>
      </c>
      <c r="D4087" s="37">
        <v>141.89999399999999</v>
      </c>
      <c r="E4087" s="37">
        <v>139</v>
      </c>
      <c r="F4087" s="37">
        <v>140.14999399999999</v>
      </c>
      <c r="G4087" s="38">
        <v>267076600</v>
      </c>
      <c r="H4087" s="37">
        <v>102.836403</v>
      </c>
      <c r="I4087" s="41">
        <f t="shared" si="458"/>
        <v>0.73375959616523434</v>
      </c>
      <c r="J4087" s="41">
        <f t="shared" ca="1" si="459"/>
        <v>1</v>
      </c>
      <c r="K4087" s="37">
        <f t="shared" si="460"/>
        <v>103.3</v>
      </c>
      <c r="L4087" s="37">
        <f t="shared" si="461"/>
        <v>104.12</v>
      </c>
      <c r="M4087" s="37">
        <f t="shared" si="462"/>
        <v>101.99</v>
      </c>
      <c r="N4087" s="37">
        <f t="shared" si="463"/>
        <v>102.84</v>
      </c>
      <c r="O4087" s="38">
        <f t="shared" ca="1" si="464"/>
        <v>267076600</v>
      </c>
    </row>
    <row r="4088" spans="1:15" x14ac:dyDescent="0.4">
      <c r="A4088">
        <v>4073</v>
      </c>
      <c r="B4088" s="63">
        <v>39457</v>
      </c>
      <c r="C4088" s="37">
        <v>139.679993</v>
      </c>
      <c r="D4088" s="37">
        <v>142.800003</v>
      </c>
      <c r="E4088" s="37">
        <v>139.36999499999999</v>
      </c>
      <c r="F4088" s="37">
        <v>141.28999300000001</v>
      </c>
      <c r="G4088" s="38">
        <v>335701200</v>
      </c>
      <c r="H4088" s="37">
        <v>103.672905</v>
      </c>
      <c r="I4088" s="41">
        <f t="shared" si="458"/>
        <v>0.73375971502808401</v>
      </c>
      <c r="J4088" s="41">
        <f t="shared" ca="1" si="459"/>
        <v>1</v>
      </c>
      <c r="K4088" s="37">
        <f t="shared" si="460"/>
        <v>102.49</v>
      </c>
      <c r="L4088" s="37">
        <f t="shared" si="461"/>
        <v>104.78</v>
      </c>
      <c r="M4088" s="37">
        <f t="shared" si="462"/>
        <v>102.26</v>
      </c>
      <c r="N4088" s="37">
        <f t="shared" si="463"/>
        <v>103.67</v>
      </c>
      <c r="O4088" s="38">
        <f t="shared" ca="1" si="464"/>
        <v>335701200</v>
      </c>
    </row>
    <row r="4089" spans="1:15" x14ac:dyDescent="0.4">
      <c r="A4089">
        <v>4074</v>
      </c>
      <c r="B4089" s="63">
        <v>39456</v>
      </c>
      <c r="C4089" s="37">
        <v>139.08999600000001</v>
      </c>
      <c r="D4089" s="37">
        <v>140.78999300000001</v>
      </c>
      <c r="E4089" s="37">
        <v>137.699997</v>
      </c>
      <c r="F4089" s="37">
        <v>140.36999499999999</v>
      </c>
      <c r="G4089" s="38">
        <v>301824900</v>
      </c>
      <c r="H4089" s="37">
        <v>102.99784099999999</v>
      </c>
      <c r="I4089" s="41">
        <f t="shared" si="458"/>
        <v>0.73375966851035368</v>
      </c>
      <c r="J4089" s="41">
        <f t="shared" ca="1" si="459"/>
        <v>1</v>
      </c>
      <c r="K4089" s="37">
        <f t="shared" si="460"/>
        <v>102.06</v>
      </c>
      <c r="L4089" s="37">
        <f t="shared" si="461"/>
        <v>103.31</v>
      </c>
      <c r="M4089" s="37">
        <f t="shared" si="462"/>
        <v>101.04</v>
      </c>
      <c r="N4089" s="37">
        <f t="shared" si="463"/>
        <v>103</v>
      </c>
      <c r="O4089" s="38">
        <f t="shared" ca="1" si="464"/>
        <v>301824900</v>
      </c>
    </row>
    <row r="4090" spans="1:15" x14ac:dyDescent="0.4">
      <c r="A4090">
        <v>4075</v>
      </c>
      <c r="B4090" s="63">
        <v>39455</v>
      </c>
      <c r="C4090" s="37">
        <v>142.08000200000001</v>
      </c>
      <c r="D4090" s="37">
        <v>142.89999399999999</v>
      </c>
      <c r="E4090" s="37">
        <v>138.44000199999999</v>
      </c>
      <c r="F4090" s="37">
        <v>138.91000399999999</v>
      </c>
      <c r="G4090" s="38">
        <v>326365700</v>
      </c>
      <c r="H4090" s="37">
        <v>101.926506</v>
      </c>
      <c r="I4090" s="41">
        <f t="shared" si="458"/>
        <v>0.7337592906555529</v>
      </c>
      <c r="J4090" s="41">
        <f t="shared" ca="1" si="459"/>
        <v>1</v>
      </c>
      <c r="K4090" s="37">
        <f t="shared" si="460"/>
        <v>104.25</v>
      </c>
      <c r="L4090" s="37">
        <f t="shared" si="461"/>
        <v>104.85</v>
      </c>
      <c r="M4090" s="37">
        <f t="shared" si="462"/>
        <v>101.58</v>
      </c>
      <c r="N4090" s="37">
        <f t="shared" si="463"/>
        <v>101.93</v>
      </c>
      <c r="O4090" s="38">
        <f t="shared" ca="1" si="464"/>
        <v>326365700</v>
      </c>
    </row>
    <row r="4091" spans="1:15" x14ac:dyDescent="0.4">
      <c r="A4091">
        <v>4076</v>
      </c>
      <c r="B4091" s="63">
        <v>39454</v>
      </c>
      <c r="C4091" s="37">
        <v>141.80999800000001</v>
      </c>
      <c r="D4091" s="37">
        <v>142.229996</v>
      </c>
      <c r="E4091" s="37">
        <v>140.10000600000001</v>
      </c>
      <c r="F4091" s="37">
        <v>141.19000199999999</v>
      </c>
      <c r="G4091" s="38">
        <v>234991000</v>
      </c>
      <c r="H4091" s="37">
        <v>103.599503</v>
      </c>
      <c r="I4091" s="41">
        <f t="shared" si="458"/>
        <v>0.73375948390453316</v>
      </c>
      <c r="J4091" s="41">
        <f t="shared" ca="1" si="459"/>
        <v>1</v>
      </c>
      <c r="K4091" s="37">
        <f t="shared" si="460"/>
        <v>104.05</v>
      </c>
      <c r="L4091" s="37">
        <f t="shared" si="461"/>
        <v>104.36</v>
      </c>
      <c r="M4091" s="37">
        <f t="shared" si="462"/>
        <v>102.8</v>
      </c>
      <c r="N4091" s="37">
        <f t="shared" si="463"/>
        <v>103.6</v>
      </c>
      <c r="O4091" s="38">
        <f t="shared" ca="1" si="464"/>
        <v>234991000</v>
      </c>
    </row>
    <row r="4092" spans="1:15" x14ac:dyDescent="0.4">
      <c r="A4092">
        <v>4077</v>
      </c>
      <c r="B4092" s="63">
        <v>39451</v>
      </c>
      <c r="C4092" s="37">
        <v>143.33999600000001</v>
      </c>
      <c r="D4092" s="37">
        <v>143.44000199999999</v>
      </c>
      <c r="E4092" s="37">
        <v>140.91000399999999</v>
      </c>
      <c r="F4092" s="37">
        <v>141.30999800000001</v>
      </c>
      <c r="G4092" s="38">
        <v>232330900</v>
      </c>
      <c r="H4092" s="37">
        <v>103.687546</v>
      </c>
      <c r="I4092" s="41">
        <f t="shared" si="458"/>
        <v>0.73375944708455798</v>
      </c>
      <c r="J4092" s="41">
        <f t="shared" ca="1" si="459"/>
        <v>1</v>
      </c>
      <c r="K4092" s="37">
        <f t="shared" si="460"/>
        <v>105.18</v>
      </c>
      <c r="L4092" s="37">
        <f t="shared" si="461"/>
        <v>105.25</v>
      </c>
      <c r="M4092" s="37">
        <f t="shared" si="462"/>
        <v>103.39</v>
      </c>
      <c r="N4092" s="37">
        <f t="shared" si="463"/>
        <v>103.69</v>
      </c>
      <c r="O4092" s="38">
        <f t="shared" ca="1" si="464"/>
        <v>232330900</v>
      </c>
    </row>
    <row r="4093" spans="1:15" x14ac:dyDescent="0.4">
      <c r="A4093">
        <v>4078</v>
      </c>
      <c r="B4093" s="63">
        <v>39450</v>
      </c>
      <c r="C4093" s="37">
        <v>144.91000399999999</v>
      </c>
      <c r="D4093" s="37">
        <v>145.490005</v>
      </c>
      <c r="E4093" s="37">
        <v>144.070007</v>
      </c>
      <c r="F4093" s="37">
        <v>144.86000100000001</v>
      </c>
      <c r="G4093" s="38">
        <v>125133300</v>
      </c>
      <c r="H4093" s="37">
        <v>106.292412</v>
      </c>
      <c r="I4093" s="41">
        <f t="shared" si="458"/>
        <v>0.73375956969653744</v>
      </c>
      <c r="J4093" s="41">
        <f t="shared" ca="1" si="459"/>
        <v>1</v>
      </c>
      <c r="K4093" s="37">
        <f t="shared" si="460"/>
        <v>106.33</v>
      </c>
      <c r="L4093" s="37">
        <f t="shared" si="461"/>
        <v>106.75</v>
      </c>
      <c r="M4093" s="37">
        <f t="shared" si="462"/>
        <v>105.71</v>
      </c>
      <c r="N4093" s="37">
        <f t="shared" si="463"/>
        <v>106.29</v>
      </c>
      <c r="O4093" s="38">
        <f t="shared" ca="1" si="464"/>
        <v>125133300</v>
      </c>
    </row>
    <row r="4094" spans="1:15" x14ac:dyDescent="0.4">
      <c r="A4094">
        <v>4079</v>
      </c>
      <c r="B4094" s="63">
        <v>39449</v>
      </c>
      <c r="C4094" s="37">
        <v>146.529999</v>
      </c>
      <c r="D4094" s="37">
        <v>146.990005</v>
      </c>
      <c r="E4094" s="37">
        <v>143.88000500000001</v>
      </c>
      <c r="F4094" s="37">
        <v>144.929993</v>
      </c>
      <c r="G4094" s="38">
        <v>204935600</v>
      </c>
      <c r="H4094" s="37">
        <v>106.343773</v>
      </c>
      <c r="I4094" s="41">
        <f t="shared" si="458"/>
        <v>0.73375959522746959</v>
      </c>
      <c r="J4094" s="41">
        <f t="shared" ca="1" si="459"/>
        <v>1</v>
      </c>
      <c r="K4094" s="37">
        <f t="shared" si="460"/>
        <v>107.52</v>
      </c>
      <c r="L4094" s="37">
        <f t="shared" si="461"/>
        <v>107.86</v>
      </c>
      <c r="M4094" s="37">
        <f t="shared" si="462"/>
        <v>105.57</v>
      </c>
      <c r="N4094" s="37">
        <f t="shared" si="463"/>
        <v>106.34</v>
      </c>
      <c r="O4094" s="38">
        <f t="shared" ca="1" si="464"/>
        <v>204935600</v>
      </c>
    </row>
    <row r="4095" spans="1:15" x14ac:dyDescent="0.4">
      <c r="A4095">
        <v>4080</v>
      </c>
      <c r="B4095" s="63">
        <v>39447</v>
      </c>
      <c r="C4095" s="37">
        <v>147.10000600000001</v>
      </c>
      <c r="D4095" s="37">
        <v>147.61000100000001</v>
      </c>
      <c r="E4095" s="37">
        <v>146.05999800000001</v>
      </c>
      <c r="F4095" s="37">
        <v>146.21000699999999</v>
      </c>
      <c r="G4095" s="38">
        <v>108126800</v>
      </c>
      <c r="H4095" s="37">
        <v>107.282974</v>
      </c>
      <c r="I4095" s="41">
        <f t="shared" si="458"/>
        <v>0.73375944780578528</v>
      </c>
      <c r="J4095" s="41">
        <f t="shared" ca="1" si="459"/>
        <v>1</v>
      </c>
      <c r="K4095" s="37">
        <f t="shared" si="460"/>
        <v>107.94</v>
      </c>
      <c r="L4095" s="37">
        <f t="shared" si="461"/>
        <v>108.31</v>
      </c>
      <c r="M4095" s="37">
        <f t="shared" si="462"/>
        <v>107.17</v>
      </c>
      <c r="N4095" s="37">
        <f t="shared" si="463"/>
        <v>107.28</v>
      </c>
      <c r="O4095" s="38">
        <f t="shared" ca="1" si="464"/>
        <v>108126800</v>
      </c>
    </row>
    <row r="4096" spans="1:15" x14ac:dyDescent="0.4">
      <c r="A4096">
        <v>4081</v>
      </c>
      <c r="B4096" s="63">
        <v>39444</v>
      </c>
      <c r="C4096" s="37">
        <v>148.53999300000001</v>
      </c>
      <c r="D4096" s="37">
        <v>148.61000100000001</v>
      </c>
      <c r="E4096" s="37">
        <v>146.89999399999999</v>
      </c>
      <c r="F4096" s="37">
        <v>147.300003</v>
      </c>
      <c r="G4096" s="38">
        <v>116398100</v>
      </c>
      <c r="H4096" s="37">
        <v>108.082809</v>
      </c>
      <c r="I4096" s="41">
        <f t="shared" si="458"/>
        <v>0.73375972029002601</v>
      </c>
      <c r="J4096" s="41">
        <f t="shared" ca="1" si="459"/>
        <v>1</v>
      </c>
      <c r="K4096" s="37">
        <f t="shared" si="460"/>
        <v>108.99</v>
      </c>
      <c r="L4096" s="37">
        <f t="shared" si="461"/>
        <v>109.04</v>
      </c>
      <c r="M4096" s="37">
        <f t="shared" si="462"/>
        <v>107.79</v>
      </c>
      <c r="N4096" s="37">
        <f t="shared" si="463"/>
        <v>108.08</v>
      </c>
      <c r="O4096" s="38">
        <f t="shared" ca="1" si="464"/>
        <v>116398100</v>
      </c>
    </row>
    <row r="4097" spans="1:15" x14ac:dyDescent="0.4">
      <c r="A4097">
        <v>4082</v>
      </c>
      <c r="B4097" s="63">
        <v>39443</v>
      </c>
      <c r="C4097" s="37">
        <v>149.020004</v>
      </c>
      <c r="D4097" s="37">
        <v>149.029999</v>
      </c>
      <c r="E4097" s="37">
        <v>147.320007</v>
      </c>
      <c r="F4097" s="37">
        <v>147.66999799999999</v>
      </c>
      <c r="G4097" s="38">
        <v>122981700</v>
      </c>
      <c r="H4097" s="37">
        <v>108.35432400000001</v>
      </c>
      <c r="I4097" s="41">
        <f t="shared" si="458"/>
        <v>0.73375990700561944</v>
      </c>
      <c r="J4097" s="41">
        <f t="shared" ca="1" si="459"/>
        <v>1</v>
      </c>
      <c r="K4097" s="37">
        <f t="shared" si="460"/>
        <v>109.34</v>
      </c>
      <c r="L4097" s="37">
        <f t="shared" si="461"/>
        <v>109.35</v>
      </c>
      <c r="M4097" s="37">
        <f t="shared" si="462"/>
        <v>108.1</v>
      </c>
      <c r="N4097" s="37">
        <f t="shared" si="463"/>
        <v>108.35</v>
      </c>
      <c r="O4097" s="38">
        <f t="shared" ca="1" si="464"/>
        <v>122981700</v>
      </c>
    </row>
    <row r="4098" spans="1:15" x14ac:dyDescent="0.4">
      <c r="A4098">
        <v>4083</v>
      </c>
      <c r="B4098" s="63">
        <v>39442</v>
      </c>
      <c r="C4098" s="37">
        <v>148.64999399999999</v>
      </c>
      <c r="D4098" s="37">
        <v>149.679993</v>
      </c>
      <c r="E4098" s="37">
        <v>148.5</v>
      </c>
      <c r="F4098" s="37">
        <v>149.550003</v>
      </c>
      <c r="G4098" s="38">
        <v>67093100</v>
      </c>
      <c r="H4098" s="37">
        <v>109.73374200000001</v>
      </c>
      <c r="I4098" s="41">
        <f t="shared" si="458"/>
        <v>0.73375954395667919</v>
      </c>
      <c r="J4098" s="41">
        <f t="shared" ca="1" si="459"/>
        <v>1</v>
      </c>
      <c r="K4098" s="37">
        <f t="shared" si="460"/>
        <v>109.07</v>
      </c>
      <c r="L4098" s="37">
        <f t="shared" si="461"/>
        <v>109.83</v>
      </c>
      <c r="M4098" s="37">
        <f t="shared" si="462"/>
        <v>108.96</v>
      </c>
      <c r="N4098" s="37">
        <f t="shared" si="463"/>
        <v>109.73</v>
      </c>
      <c r="O4098" s="38">
        <f t="shared" ca="1" si="464"/>
        <v>67093100</v>
      </c>
    </row>
    <row r="4099" spans="1:15" x14ac:dyDescent="0.4">
      <c r="A4099">
        <v>4084</v>
      </c>
      <c r="B4099" s="63">
        <v>39440</v>
      </c>
      <c r="C4099" s="37">
        <v>148.820007</v>
      </c>
      <c r="D4099" s="37">
        <v>149.479996</v>
      </c>
      <c r="E4099" s="37">
        <v>148.479996</v>
      </c>
      <c r="F4099" s="37">
        <v>149.229996</v>
      </c>
      <c r="G4099" s="38">
        <v>45601400</v>
      </c>
      <c r="H4099" s="37">
        <v>109.49894</v>
      </c>
      <c r="I4099" s="41">
        <f t="shared" si="458"/>
        <v>0.73375958543884168</v>
      </c>
      <c r="J4099" s="41">
        <f t="shared" ca="1" si="459"/>
        <v>1</v>
      </c>
      <c r="K4099" s="37">
        <f t="shared" si="460"/>
        <v>109.2</v>
      </c>
      <c r="L4099" s="37">
        <f t="shared" si="461"/>
        <v>109.68</v>
      </c>
      <c r="M4099" s="37">
        <f t="shared" si="462"/>
        <v>108.95</v>
      </c>
      <c r="N4099" s="37">
        <f t="shared" si="463"/>
        <v>109.5</v>
      </c>
      <c r="O4099" s="38">
        <f t="shared" ca="1" si="464"/>
        <v>45601400</v>
      </c>
    </row>
    <row r="4100" spans="1:15" x14ac:dyDescent="0.4">
      <c r="A4100">
        <v>4085</v>
      </c>
      <c r="B4100" s="63">
        <v>39437</v>
      </c>
      <c r="C4100" s="37">
        <v>147.36999499999999</v>
      </c>
      <c r="D4100" s="37">
        <v>148.41999799999999</v>
      </c>
      <c r="E4100" s="37">
        <v>147.08999600000001</v>
      </c>
      <c r="F4100" s="37">
        <v>148.13000500000001</v>
      </c>
      <c r="G4100" s="38">
        <v>146084400</v>
      </c>
      <c r="H4100" s="37">
        <v>108.691818</v>
      </c>
      <c r="I4100" s="41">
        <f t="shared" si="458"/>
        <v>0.73375963229056795</v>
      </c>
      <c r="J4100" s="41">
        <f t="shared" ca="1" si="459"/>
        <v>1</v>
      </c>
      <c r="K4100" s="37">
        <f t="shared" si="460"/>
        <v>108.13</v>
      </c>
      <c r="L4100" s="37">
        <f t="shared" si="461"/>
        <v>108.9</v>
      </c>
      <c r="M4100" s="37">
        <f t="shared" si="462"/>
        <v>107.93</v>
      </c>
      <c r="N4100" s="37">
        <f t="shared" si="463"/>
        <v>108.69</v>
      </c>
      <c r="O4100" s="38">
        <f t="shared" ca="1" si="464"/>
        <v>146084400</v>
      </c>
    </row>
    <row r="4101" spans="1:15" x14ac:dyDescent="0.4">
      <c r="A4101">
        <v>4086</v>
      </c>
      <c r="B4101" s="63">
        <v>39436</v>
      </c>
      <c r="C4101" s="37">
        <v>146.83999600000001</v>
      </c>
      <c r="D4101" s="37">
        <v>146.86000100000001</v>
      </c>
      <c r="E4101" s="37">
        <v>145.179993</v>
      </c>
      <c r="F4101" s="37">
        <v>146.800003</v>
      </c>
      <c r="G4101" s="38">
        <v>214813800</v>
      </c>
      <c r="H4101" s="37">
        <v>107.147263</v>
      </c>
      <c r="I4101" s="41">
        <f t="shared" si="458"/>
        <v>0.72988597282249368</v>
      </c>
      <c r="J4101" s="41">
        <f t="shared" ca="1" si="459"/>
        <v>1</v>
      </c>
      <c r="K4101" s="37">
        <f t="shared" si="460"/>
        <v>107.18</v>
      </c>
      <c r="L4101" s="37">
        <f t="shared" si="461"/>
        <v>107.19</v>
      </c>
      <c r="M4101" s="37">
        <f t="shared" si="462"/>
        <v>105.96</v>
      </c>
      <c r="N4101" s="37">
        <f t="shared" si="463"/>
        <v>107.15</v>
      </c>
      <c r="O4101" s="38">
        <f t="shared" ca="1" si="464"/>
        <v>214813800</v>
      </c>
    </row>
    <row r="4102" spans="1:15" x14ac:dyDescent="0.4">
      <c r="A4102">
        <v>4087</v>
      </c>
      <c r="B4102" s="63">
        <v>39435</v>
      </c>
      <c r="C4102" s="37">
        <v>145.94000199999999</v>
      </c>
      <c r="D4102" s="37">
        <v>146.88999899999999</v>
      </c>
      <c r="E4102" s="37">
        <v>144.94000199999999</v>
      </c>
      <c r="F4102" s="37">
        <v>145.88000500000001</v>
      </c>
      <c r="G4102" s="38">
        <v>198917200</v>
      </c>
      <c r="H4102" s="37">
        <v>106.47575399999999</v>
      </c>
      <c r="I4102" s="41">
        <f t="shared" si="458"/>
        <v>0.72988586749774231</v>
      </c>
      <c r="J4102" s="41">
        <f t="shared" ca="1" si="459"/>
        <v>1</v>
      </c>
      <c r="K4102" s="37">
        <f t="shared" si="460"/>
        <v>106.52</v>
      </c>
      <c r="L4102" s="37">
        <f t="shared" si="461"/>
        <v>107.21</v>
      </c>
      <c r="M4102" s="37">
        <f t="shared" si="462"/>
        <v>105.79</v>
      </c>
      <c r="N4102" s="37">
        <f t="shared" si="463"/>
        <v>106.48</v>
      </c>
      <c r="O4102" s="38">
        <f t="shared" ca="1" si="464"/>
        <v>198917200</v>
      </c>
    </row>
    <row r="4103" spans="1:15" x14ac:dyDescent="0.4">
      <c r="A4103">
        <v>4088</v>
      </c>
      <c r="B4103" s="63">
        <v>39434</v>
      </c>
      <c r="C4103" s="37">
        <v>146.10000600000001</v>
      </c>
      <c r="D4103" s="37">
        <v>146.479996</v>
      </c>
      <c r="E4103" s="37">
        <v>143.96000699999999</v>
      </c>
      <c r="F4103" s="37">
        <v>145.88000500000001</v>
      </c>
      <c r="G4103" s="38">
        <v>245569300</v>
      </c>
      <c r="H4103" s="37">
        <v>106.47575399999999</v>
      </c>
      <c r="I4103" s="41">
        <f t="shared" si="458"/>
        <v>0.72988586749774231</v>
      </c>
      <c r="J4103" s="41">
        <f t="shared" ca="1" si="459"/>
        <v>1</v>
      </c>
      <c r="K4103" s="37">
        <f t="shared" si="460"/>
        <v>106.64</v>
      </c>
      <c r="L4103" s="37">
        <f t="shared" si="461"/>
        <v>106.91</v>
      </c>
      <c r="M4103" s="37">
        <f t="shared" si="462"/>
        <v>105.07</v>
      </c>
      <c r="N4103" s="37">
        <f t="shared" si="463"/>
        <v>106.48</v>
      </c>
      <c r="O4103" s="38">
        <f t="shared" ca="1" si="464"/>
        <v>245569300</v>
      </c>
    </row>
    <row r="4104" spans="1:15" x14ac:dyDescent="0.4">
      <c r="A4104">
        <v>4089</v>
      </c>
      <c r="B4104" s="63">
        <v>39433</v>
      </c>
      <c r="C4104" s="37">
        <v>146.61000100000001</v>
      </c>
      <c r="D4104" s="37">
        <v>146.86999499999999</v>
      </c>
      <c r="E4104" s="37">
        <v>144.86000100000001</v>
      </c>
      <c r="F4104" s="37">
        <v>145.070007</v>
      </c>
      <c r="G4104" s="38">
        <v>177269400</v>
      </c>
      <c r="H4104" s="37">
        <v>105.88452100000001</v>
      </c>
      <c r="I4104" s="41">
        <f t="shared" si="458"/>
        <v>0.72988568202109483</v>
      </c>
      <c r="J4104" s="41">
        <f t="shared" ca="1" si="459"/>
        <v>1</v>
      </c>
      <c r="K4104" s="37">
        <f t="shared" si="460"/>
        <v>107.01</v>
      </c>
      <c r="L4104" s="37">
        <f t="shared" si="461"/>
        <v>107.2</v>
      </c>
      <c r="M4104" s="37">
        <f t="shared" si="462"/>
        <v>105.73</v>
      </c>
      <c r="N4104" s="37">
        <f t="shared" si="463"/>
        <v>105.88</v>
      </c>
      <c r="O4104" s="38">
        <f t="shared" ca="1" si="464"/>
        <v>177269400</v>
      </c>
    </row>
    <row r="4105" spans="1:15" x14ac:dyDescent="0.4">
      <c r="A4105">
        <v>4090</v>
      </c>
      <c r="B4105" s="63">
        <v>39430</v>
      </c>
      <c r="C4105" s="37">
        <v>147.929993</v>
      </c>
      <c r="D4105" s="37">
        <v>149.10000600000001</v>
      </c>
      <c r="E4105" s="37">
        <v>147.10000600000001</v>
      </c>
      <c r="F4105" s="37">
        <v>147.16999799999999</v>
      </c>
      <c r="G4105" s="38">
        <v>159152900</v>
      </c>
      <c r="H4105" s="37">
        <v>107.417297</v>
      </c>
      <c r="I4105" s="41">
        <f t="shared" si="458"/>
        <v>0.72988583583455646</v>
      </c>
      <c r="J4105" s="41">
        <f t="shared" ca="1" si="459"/>
        <v>1</v>
      </c>
      <c r="K4105" s="37">
        <f t="shared" si="460"/>
        <v>107.97</v>
      </c>
      <c r="L4105" s="37">
        <f t="shared" si="461"/>
        <v>108.83</v>
      </c>
      <c r="M4105" s="37">
        <f t="shared" si="462"/>
        <v>107.37</v>
      </c>
      <c r="N4105" s="37">
        <f t="shared" si="463"/>
        <v>107.42</v>
      </c>
      <c r="O4105" s="38">
        <f t="shared" ca="1" si="464"/>
        <v>159152900</v>
      </c>
    </row>
    <row r="4106" spans="1:15" x14ac:dyDescent="0.4">
      <c r="A4106">
        <v>4091</v>
      </c>
      <c r="B4106" s="63">
        <v>39429</v>
      </c>
      <c r="C4106" s="37">
        <v>148.320007</v>
      </c>
      <c r="D4106" s="37">
        <v>149.38999899999999</v>
      </c>
      <c r="E4106" s="37">
        <v>147.300003</v>
      </c>
      <c r="F4106" s="37">
        <v>149.05999800000001</v>
      </c>
      <c r="G4106" s="38">
        <v>237551300</v>
      </c>
      <c r="H4106" s="37">
        <v>108.79677599999999</v>
      </c>
      <c r="I4106" s="41">
        <f t="shared" si="458"/>
        <v>0.72988580074984299</v>
      </c>
      <c r="J4106" s="41">
        <f t="shared" ca="1" si="459"/>
        <v>1</v>
      </c>
      <c r="K4106" s="37">
        <f t="shared" si="460"/>
        <v>108.26</v>
      </c>
      <c r="L4106" s="37">
        <f t="shared" si="461"/>
        <v>109.04</v>
      </c>
      <c r="M4106" s="37">
        <f t="shared" si="462"/>
        <v>107.51</v>
      </c>
      <c r="N4106" s="37">
        <f t="shared" si="463"/>
        <v>108.8</v>
      </c>
      <c r="O4106" s="38">
        <f t="shared" ca="1" si="464"/>
        <v>237551300</v>
      </c>
    </row>
    <row r="4107" spans="1:15" x14ac:dyDescent="0.4">
      <c r="A4107">
        <v>4092</v>
      </c>
      <c r="B4107" s="63">
        <v>39428</v>
      </c>
      <c r="C4107" s="37">
        <v>151.05999800000001</v>
      </c>
      <c r="D4107" s="37">
        <v>151.770004</v>
      </c>
      <c r="E4107" s="37">
        <v>147.199997</v>
      </c>
      <c r="F4107" s="37">
        <v>149.36999499999999</v>
      </c>
      <c r="G4107" s="38">
        <v>322435600</v>
      </c>
      <c r="H4107" s="37">
        <v>109.023033</v>
      </c>
      <c r="I4107" s="41">
        <f t="shared" si="458"/>
        <v>0.72988576454059606</v>
      </c>
      <c r="J4107" s="41">
        <f t="shared" ca="1" si="459"/>
        <v>1</v>
      </c>
      <c r="K4107" s="37">
        <f t="shared" si="460"/>
        <v>110.26</v>
      </c>
      <c r="L4107" s="37">
        <f t="shared" si="461"/>
        <v>110.77</v>
      </c>
      <c r="M4107" s="37">
        <f t="shared" si="462"/>
        <v>107.44</v>
      </c>
      <c r="N4107" s="37">
        <f t="shared" si="463"/>
        <v>109.02</v>
      </c>
      <c r="O4107" s="38">
        <f t="shared" ca="1" si="464"/>
        <v>322435600</v>
      </c>
    </row>
    <row r="4108" spans="1:15" x14ac:dyDescent="0.4">
      <c r="A4108">
        <v>4093</v>
      </c>
      <c r="B4108" s="63">
        <v>39427</v>
      </c>
      <c r="C4108" s="37">
        <v>152.13999899999999</v>
      </c>
      <c r="D4108" s="37">
        <v>152.88999899999999</v>
      </c>
      <c r="E4108" s="37">
        <v>147.83000200000001</v>
      </c>
      <c r="F4108" s="37">
        <v>147.91000399999999</v>
      </c>
      <c r="G4108" s="38">
        <v>250346400</v>
      </c>
      <c r="H4108" s="37">
        <v>107.95745100000001</v>
      </c>
      <c r="I4108" s="41">
        <f t="shared" si="458"/>
        <v>0.72988606639480591</v>
      </c>
      <c r="J4108" s="41">
        <f t="shared" ca="1" si="459"/>
        <v>1</v>
      </c>
      <c r="K4108" s="37">
        <f t="shared" si="460"/>
        <v>111.04</v>
      </c>
      <c r="L4108" s="37">
        <f t="shared" si="461"/>
        <v>111.59</v>
      </c>
      <c r="M4108" s="37">
        <f t="shared" si="462"/>
        <v>107.9</v>
      </c>
      <c r="N4108" s="37">
        <f t="shared" si="463"/>
        <v>107.96</v>
      </c>
      <c r="O4108" s="38">
        <f t="shared" ca="1" si="464"/>
        <v>250346400</v>
      </c>
    </row>
    <row r="4109" spans="1:15" x14ac:dyDescent="0.4">
      <c r="A4109">
        <v>4094</v>
      </c>
      <c r="B4109" s="63">
        <v>39426</v>
      </c>
      <c r="C4109" s="37">
        <v>151.279999</v>
      </c>
      <c r="D4109" s="37">
        <v>152.25</v>
      </c>
      <c r="E4109" s="37">
        <v>150.86000100000001</v>
      </c>
      <c r="F4109" s="37">
        <v>152.08000200000001</v>
      </c>
      <c r="G4109" s="38">
        <v>123914300</v>
      </c>
      <c r="H4109" s="37">
        <v>111.001053</v>
      </c>
      <c r="I4109" s="41">
        <f t="shared" si="458"/>
        <v>0.72988592543548225</v>
      </c>
      <c r="J4109" s="41">
        <f t="shared" ca="1" si="459"/>
        <v>1</v>
      </c>
      <c r="K4109" s="37">
        <f t="shared" si="460"/>
        <v>110.42</v>
      </c>
      <c r="L4109" s="37">
        <f t="shared" si="461"/>
        <v>111.13</v>
      </c>
      <c r="M4109" s="37">
        <f t="shared" si="462"/>
        <v>110.11</v>
      </c>
      <c r="N4109" s="37">
        <f t="shared" si="463"/>
        <v>111</v>
      </c>
      <c r="O4109" s="38">
        <f t="shared" ca="1" si="464"/>
        <v>123914300</v>
      </c>
    </row>
    <row r="4110" spans="1:15" x14ac:dyDescent="0.4">
      <c r="A4110">
        <v>4095</v>
      </c>
      <c r="B4110" s="63">
        <v>39423</v>
      </c>
      <c r="C4110" s="37">
        <v>151.41999799999999</v>
      </c>
      <c r="D4110" s="37">
        <v>151.5</v>
      </c>
      <c r="E4110" s="37">
        <v>150.550003</v>
      </c>
      <c r="F4110" s="37">
        <v>150.91000399999999</v>
      </c>
      <c r="G4110" s="38">
        <v>148980100</v>
      </c>
      <c r="H4110" s="37">
        <v>110.14707900000001</v>
      </c>
      <c r="I4110" s="41">
        <f t="shared" si="458"/>
        <v>0.72988586628093932</v>
      </c>
      <c r="J4110" s="41">
        <f t="shared" ca="1" si="459"/>
        <v>1</v>
      </c>
      <c r="K4110" s="37">
        <f t="shared" si="460"/>
        <v>110.52</v>
      </c>
      <c r="L4110" s="37">
        <f t="shared" si="461"/>
        <v>110.58</v>
      </c>
      <c r="M4110" s="37">
        <f t="shared" si="462"/>
        <v>109.88</v>
      </c>
      <c r="N4110" s="37">
        <f t="shared" si="463"/>
        <v>110.15</v>
      </c>
      <c r="O4110" s="38">
        <f t="shared" ca="1" si="464"/>
        <v>148980100</v>
      </c>
    </row>
    <row r="4111" spans="1:15" x14ac:dyDescent="0.4">
      <c r="A4111">
        <v>4096</v>
      </c>
      <c r="B4111" s="63">
        <v>39422</v>
      </c>
      <c r="C4111" s="37">
        <v>148.63000500000001</v>
      </c>
      <c r="D4111" s="37">
        <v>151.21000699999999</v>
      </c>
      <c r="E4111" s="37">
        <v>148.570007</v>
      </c>
      <c r="F4111" s="37">
        <v>150.94000199999999</v>
      </c>
      <c r="G4111" s="38">
        <v>154457400</v>
      </c>
      <c r="H4111" s="37">
        <v>110.168976</v>
      </c>
      <c r="I4111" s="41">
        <f t="shared" si="458"/>
        <v>0.7298858787612843</v>
      </c>
      <c r="J4111" s="41">
        <f t="shared" ca="1" si="459"/>
        <v>1</v>
      </c>
      <c r="K4111" s="37">
        <f t="shared" si="460"/>
        <v>108.48</v>
      </c>
      <c r="L4111" s="37">
        <f t="shared" si="461"/>
        <v>110.37</v>
      </c>
      <c r="M4111" s="37">
        <f t="shared" si="462"/>
        <v>108.44</v>
      </c>
      <c r="N4111" s="37">
        <f t="shared" si="463"/>
        <v>110.17</v>
      </c>
      <c r="O4111" s="38">
        <f t="shared" ca="1" si="464"/>
        <v>154457400</v>
      </c>
    </row>
    <row r="4112" spans="1:15" x14ac:dyDescent="0.4">
      <c r="A4112">
        <v>4097</v>
      </c>
      <c r="B4112" s="63">
        <v>39421</v>
      </c>
      <c r="C4112" s="37">
        <v>147.929993</v>
      </c>
      <c r="D4112" s="37">
        <v>149.199997</v>
      </c>
      <c r="E4112" s="37">
        <v>147.83000200000001</v>
      </c>
      <c r="F4112" s="37">
        <v>148.80999800000001</v>
      </c>
      <c r="G4112" s="38">
        <v>171130000</v>
      </c>
      <c r="H4112" s="37">
        <v>108.61432600000001</v>
      </c>
      <c r="I4112" s="41">
        <f t="shared" si="458"/>
        <v>0.72988594489464342</v>
      </c>
      <c r="J4112" s="41">
        <f t="shared" ca="1" si="459"/>
        <v>1</v>
      </c>
      <c r="K4112" s="37">
        <f t="shared" si="460"/>
        <v>107.97</v>
      </c>
      <c r="L4112" s="37">
        <f t="shared" si="461"/>
        <v>108.9</v>
      </c>
      <c r="M4112" s="37">
        <f t="shared" si="462"/>
        <v>107.9</v>
      </c>
      <c r="N4112" s="37">
        <f t="shared" si="463"/>
        <v>108.61</v>
      </c>
      <c r="O4112" s="38">
        <f t="shared" ca="1" si="464"/>
        <v>171130000</v>
      </c>
    </row>
    <row r="4113" spans="1:15" x14ac:dyDescent="0.4">
      <c r="A4113">
        <v>4098</v>
      </c>
      <c r="B4113" s="63">
        <v>39420</v>
      </c>
      <c r="C4113" s="37">
        <v>146.66000399999999</v>
      </c>
      <c r="D4113" s="37">
        <v>147.53999300000001</v>
      </c>
      <c r="E4113" s="37">
        <v>146.30999800000001</v>
      </c>
      <c r="F4113" s="37">
        <v>146.36000100000001</v>
      </c>
      <c r="G4113" s="38">
        <v>136533900</v>
      </c>
      <c r="H4113" s="37">
        <v>106.82611799999999</v>
      </c>
      <c r="I4113" s="41">
        <f t="shared" ref="I4113:I4176" si="465">IF(F4113=0,1,H4113/F4113)</f>
        <v>0.72988601578377954</v>
      </c>
      <c r="J4113" s="41">
        <f t="shared" ref="J4113:J4176" ca="1" si="466">INDEX(OFFSET($T$15,0,0,$S$13+1,1),MATCH(B4113,OFFSET($Q$15,0,0,$S$13+1,1),-1))</f>
        <v>1</v>
      </c>
      <c r="K4113" s="37">
        <f t="shared" ref="K4113:K4176" si="467">ROUND($I4113*C4113,2)</f>
        <v>107.05</v>
      </c>
      <c r="L4113" s="37">
        <f t="shared" ref="L4113:L4176" si="468">ROUND($I4113*D4113,2)</f>
        <v>107.69</v>
      </c>
      <c r="M4113" s="37">
        <f t="shared" ref="M4113:M4176" si="469">ROUND($I4113*E4113,2)</f>
        <v>106.79</v>
      </c>
      <c r="N4113" s="37">
        <f t="shared" ref="N4113:N4176" si="470">ROUND($I4113*F4113,2)</f>
        <v>106.83</v>
      </c>
      <c r="O4113" s="38">
        <f t="shared" ref="O4113:O4176" ca="1" si="471">G4113*J4113</f>
        <v>136533900</v>
      </c>
    </row>
    <row r="4114" spans="1:15" x14ac:dyDescent="0.4">
      <c r="A4114">
        <v>4099</v>
      </c>
      <c r="B4114" s="63">
        <v>39419</v>
      </c>
      <c r="C4114" s="37">
        <v>148.19000199999999</v>
      </c>
      <c r="D4114" s="37">
        <v>148.449997</v>
      </c>
      <c r="E4114" s="37">
        <v>147.28999300000001</v>
      </c>
      <c r="F4114" s="37">
        <v>147.679993</v>
      </c>
      <c r="G4114" s="38">
        <v>146430400</v>
      </c>
      <c r="H4114" s="37">
        <v>107.78956599999999</v>
      </c>
      <c r="I4114" s="41">
        <f t="shared" si="465"/>
        <v>0.72988604488896469</v>
      </c>
      <c r="J4114" s="41">
        <f t="shared" ca="1" si="466"/>
        <v>1</v>
      </c>
      <c r="K4114" s="37">
        <f t="shared" si="467"/>
        <v>108.16</v>
      </c>
      <c r="L4114" s="37">
        <f t="shared" si="468"/>
        <v>108.35</v>
      </c>
      <c r="M4114" s="37">
        <f t="shared" si="469"/>
        <v>107.5</v>
      </c>
      <c r="N4114" s="37">
        <f t="shared" si="470"/>
        <v>107.79</v>
      </c>
      <c r="O4114" s="38">
        <f t="shared" ca="1" si="471"/>
        <v>146430400</v>
      </c>
    </row>
    <row r="4115" spans="1:15" x14ac:dyDescent="0.4">
      <c r="A4115">
        <v>4100</v>
      </c>
      <c r="B4115" s="63">
        <v>39416</v>
      </c>
      <c r="C4115" s="37">
        <v>149.03999300000001</v>
      </c>
      <c r="D4115" s="37">
        <v>149.86999499999999</v>
      </c>
      <c r="E4115" s="37">
        <v>147.33000200000001</v>
      </c>
      <c r="F4115" s="37">
        <v>148.66000399999999</v>
      </c>
      <c r="G4115" s="38">
        <v>222908000</v>
      </c>
      <c r="H4115" s="37">
        <v>108.504852</v>
      </c>
      <c r="I4115" s="41">
        <f t="shared" si="465"/>
        <v>0.72988597524859489</v>
      </c>
      <c r="J4115" s="41">
        <f t="shared" ca="1" si="466"/>
        <v>1</v>
      </c>
      <c r="K4115" s="37">
        <f t="shared" si="467"/>
        <v>108.78</v>
      </c>
      <c r="L4115" s="37">
        <f t="shared" si="468"/>
        <v>109.39</v>
      </c>
      <c r="M4115" s="37">
        <f t="shared" si="469"/>
        <v>107.53</v>
      </c>
      <c r="N4115" s="37">
        <f t="shared" si="470"/>
        <v>108.5</v>
      </c>
      <c r="O4115" s="38">
        <f t="shared" ca="1" si="471"/>
        <v>222908000</v>
      </c>
    </row>
    <row r="4116" spans="1:15" x14ac:dyDescent="0.4">
      <c r="A4116">
        <v>4101</v>
      </c>
      <c r="B4116" s="63">
        <v>39415</v>
      </c>
      <c r="C4116" s="37">
        <v>146.61999499999999</v>
      </c>
      <c r="D4116" s="37">
        <v>147.720001</v>
      </c>
      <c r="E4116" s="37">
        <v>146.10000600000001</v>
      </c>
      <c r="F4116" s="37">
        <v>147.179993</v>
      </c>
      <c r="G4116" s="38">
        <v>199409900</v>
      </c>
      <c r="H4116" s="37">
        <v>107.424606</v>
      </c>
      <c r="I4116" s="41">
        <f t="shared" si="465"/>
        <v>0.72988592953663212</v>
      </c>
      <c r="J4116" s="41">
        <f t="shared" ca="1" si="466"/>
        <v>1</v>
      </c>
      <c r="K4116" s="37">
        <f t="shared" si="467"/>
        <v>107.02</v>
      </c>
      <c r="L4116" s="37">
        <f t="shared" si="468"/>
        <v>107.82</v>
      </c>
      <c r="M4116" s="37">
        <f t="shared" si="469"/>
        <v>106.64</v>
      </c>
      <c r="N4116" s="37">
        <f t="shared" si="470"/>
        <v>107.42</v>
      </c>
      <c r="O4116" s="38">
        <f t="shared" ca="1" si="471"/>
        <v>199409900</v>
      </c>
    </row>
    <row r="4117" spans="1:15" x14ac:dyDescent="0.4">
      <c r="A4117">
        <v>4102</v>
      </c>
      <c r="B4117" s="63">
        <v>39414</v>
      </c>
      <c r="C4117" s="37">
        <v>144.19000199999999</v>
      </c>
      <c r="D4117" s="37">
        <v>147.470001</v>
      </c>
      <c r="E4117" s="37">
        <v>144.13999899999999</v>
      </c>
      <c r="F4117" s="37">
        <v>147.13000500000001</v>
      </c>
      <c r="G4117" s="38">
        <v>258596900</v>
      </c>
      <c r="H4117" s="37">
        <v>107.38810700000001</v>
      </c>
      <c r="I4117" s="41">
        <f t="shared" si="465"/>
        <v>0.72988583803827101</v>
      </c>
      <c r="J4117" s="41">
        <f t="shared" ca="1" si="466"/>
        <v>1</v>
      </c>
      <c r="K4117" s="37">
        <f t="shared" si="467"/>
        <v>105.24</v>
      </c>
      <c r="L4117" s="37">
        <f t="shared" si="468"/>
        <v>107.64</v>
      </c>
      <c r="M4117" s="37">
        <f t="shared" si="469"/>
        <v>105.21</v>
      </c>
      <c r="N4117" s="37">
        <f t="shared" si="470"/>
        <v>107.39</v>
      </c>
      <c r="O4117" s="38">
        <f t="shared" ca="1" si="471"/>
        <v>258596900</v>
      </c>
    </row>
    <row r="4118" spans="1:15" x14ac:dyDescent="0.4">
      <c r="A4118">
        <v>4103</v>
      </c>
      <c r="B4118" s="63">
        <v>39413</v>
      </c>
      <c r="C4118" s="37">
        <v>141.740005</v>
      </c>
      <c r="D4118" s="37">
        <v>143.229996</v>
      </c>
      <c r="E4118" s="37">
        <v>140.949997</v>
      </c>
      <c r="F4118" s="37">
        <v>142.570007</v>
      </c>
      <c r="G4118" s="38">
        <v>293897900</v>
      </c>
      <c r="H4118" s="37">
        <v>104.059814</v>
      </c>
      <c r="I4118" s="41">
        <f t="shared" si="465"/>
        <v>0.72988573255804079</v>
      </c>
      <c r="J4118" s="41">
        <f t="shared" ca="1" si="466"/>
        <v>1</v>
      </c>
      <c r="K4118" s="37">
        <f t="shared" si="467"/>
        <v>103.45</v>
      </c>
      <c r="L4118" s="37">
        <f t="shared" si="468"/>
        <v>104.54</v>
      </c>
      <c r="M4118" s="37">
        <f t="shared" si="469"/>
        <v>102.88</v>
      </c>
      <c r="N4118" s="37">
        <f t="shared" si="470"/>
        <v>104.06</v>
      </c>
      <c r="O4118" s="38">
        <f t="shared" ca="1" si="471"/>
        <v>293897900</v>
      </c>
    </row>
    <row r="4119" spans="1:15" x14ac:dyDescent="0.4">
      <c r="A4119">
        <v>4104</v>
      </c>
      <c r="B4119" s="63">
        <v>39412</v>
      </c>
      <c r="C4119" s="37">
        <v>144.429993</v>
      </c>
      <c r="D4119" s="37">
        <v>144.88000500000001</v>
      </c>
      <c r="E4119" s="37">
        <v>140.66000399999999</v>
      </c>
      <c r="F4119" s="37">
        <v>140.949997</v>
      </c>
      <c r="G4119" s="38">
        <v>214232000</v>
      </c>
      <c r="H4119" s="37">
        <v>102.877449</v>
      </c>
      <c r="I4119" s="41">
        <f t="shared" si="465"/>
        <v>0.72988613827356097</v>
      </c>
      <c r="J4119" s="41">
        <f t="shared" ca="1" si="466"/>
        <v>1</v>
      </c>
      <c r="K4119" s="37">
        <f t="shared" si="467"/>
        <v>105.42</v>
      </c>
      <c r="L4119" s="37">
        <f t="shared" si="468"/>
        <v>105.75</v>
      </c>
      <c r="M4119" s="37">
        <f t="shared" si="469"/>
        <v>102.67</v>
      </c>
      <c r="N4119" s="37">
        <f t="shared" si="470"/>
        <v>102.88</v>
      </c>
      <c r="O4119" s="38">
        <f t="shared" ca="1" si="471"/>
        <v>214232000</v>
      </c>
    </row>
    <row r="4120" spans="1:15" x14ac:dyDescent="0.4">
      <c r="A4120">
        <v>4105</v>
      </c>
      <c r="B4120" s="63">
        <v>39409</v>
      </c>
      <c r="C4120" s="37">
        <v>143.070007</v>
      </c>
      <c r="D4120" s="37">
        <v>144.33999600000001</v>
      </c>
      <c r="E4120" s="37">
        <v>142.699997</v>
      </c>
      <c r="F4120" s="37">
        <v>144.13000500000001</v>
      </c>
      <c r="G4120" s="38">
        <v>77688400</v>
      </c>
      <c r="H4120" s="37">
        <v>105.19843299999999</v>
      </c>
      <c r="I4120" s="41">
        <f t="shared" si="465"/>
        <v>0.72988572365622262</v>
      </c>
      <c r="J4120" s="41">
        <f t="shared" ca="1" si="466"/>
        <v>1</v>
      </c>
      <c r="K4120" s="37">
        <f t="shared" si="467"/>
        <v>104.42</v>
      </c>
      <c r="L4120" s="37">
        <f t="shared" si="468"/>
        <v>105.35</v>
      </c>
      <c r="M4120" s="37">
        <f t="shared" si="469"/>
        <v>104.15</v>
      </c>
      <c r="N4120" s="37">
        <f t="shared" si="470"/>
        <v>105.2</v>
      </c>
      <c r="O4120" s="38">
        <f t="shared" ca="1" si="471"/>
        <v>77688400</v>
      </c>
    </row>
    <row r="4121" spans="1:15" x14ac:dyDescent="0.4">
      <c r="A4121">
        <v>4106</v>
      </c>
      <c r="B4121" s="63">
        <v>39407</v>
      </c>
      <c r="C4121" s="37">
        <v>143.08000200000001</v>
      </c>
      <c r="D4121" s="37">
        <v>143.91000399999999</v>
      </c>
      <c r="E4121" s="37">
        <v>141.66999799999999</v>
      </c>
      <c r="F4121" s="37">
        <v>141.679993</v>
      </c>
      <c r="G4121" s="38">
        <v>259012400</v>
      </c>
      <c r="H4121" s="37">
        <v>103.41023300000001</v>
      </c>
      <c r="I4121" s="41">
        <f t="shared" si="465"/>
        <v>0.72988592680125275</v>
      </c>
      <c r="J4121" s="41">
        <f t="shared" ca="1" si="466"/>
        <v>1</v>
      </c>
      <c r="K4121" s="37">
        <f t="shared" si="467"/>
        <v>104.43</v>
      </c>
      <c r="L4121" s="37">
        <f t="shared" si="468"/>
        <v>105.04</v>
      </c>
      <c r="M4121" s="37">
        <f t="shared" si="469"/>
        <v>103.4</v>
      </c>
      <c r="N4121" s="37">
        <f t="shared" si="470"/>
        <v>103.41</v>
      </c>
      <c r="O4121" s="38">
        <f t="shared" ca="1" si="471"/>
        <v>259012400</v>
      </c>
    </row>
    <row r="4122" spans="1:15" x14ac:dyDescent="0.4">
      <c r="A4122">
        <v>4107</v>
      </c>
      <c r="B4122" s="63">
        <v>39406</v>
      </c>
      <c r="C4122" s="37">
        <v>144.020004</v>
      </c>
      <c r="D4122" s="37">
        <v>145.529999</v>
      </c>
      <c r="E4122" s="37">
        <v>142.11000100000001</v>
      </c>
      <c r="F4122" s="37">
        <v>144.63999899999999</v>
      </c>
      <c r="G4122" s="38">
        <v>414767500</v>
      </c>
      <c r="H4122" s="37">
        <v>105.570671</v>
      </c>
      <c r="I4122" s="41">
        <f t="shared" si="465"/>
        <v>0.72988572822100206</v>
      </c>
      <c r="J4122" s="41">
        <f t="shared" ca="1" si="466"/>
        <v>1</v>
      </c>
      <c r="K4122" s="37">
        <f t="shared" si="467"/>
        <v>105.12</v>
      </c>
      <c r="L4122" s="37">
        <f t="shared" si="468"/>
        <v>106.22</v>
      </c>
      <c r="M4122" s="37">
        <f t="shared" si="469"/>
        <v>103.72</v>
      </c>
      <c r="N4122" s="37">
        <f t="shared" si="470"/>
        <v>105.57</v>
      </c>
      <c r="O4122" s="38">
        <f t="shared" ca="1" si="471"/>
        <v>414767500</v>
      </c>
    </row>
    <row r="4123" spans="1:15" x14ac:dyDescent="0.4">
      <c r="A4123">
        <v>4108</v>
      </c>
      <c r="B4123" s="63">
        <v>39405</v>
      </c>
      <c r="C4123" s="37">
        <v>145.279999</v>
      </c>
      <c r="D4123" s="37">
        <v>145.36000100000001</v>
      </c>
      <c r="E4123" s="37">
        <v>143.19000199999999</v>
      </c>
      <c r="F4123" s="37">
        <v>143.759995</v>
      </c>
      <c r="G4123" s="38">
        <v>267746000</v>
      </c>
      <c r="H4123" s="37">
        <v>104.928391</v>
      </c>
      <c r="I4123" s="41">
        <f t="shared" si="465"/>
        <v>0.72988588376063868</v>
      </c>
      <c r="J4123" s="41">
        <f t="shared" ca="1" si="466"/>
        <v>1</v>
      </c>
      <c r="K4123" s="37">
        <f t="shared" si="467"/>
        <v>106.04</v>
      </c>
      <c r="L4123" s="37">
        <f t="shared" si="468"/>
        <v>106.1</v>
      </c>
      <c r="M4123" s="37">
        <f t="shared" si="469"/>
        <v>104.51</v>
      </c>
      <c r="N4123" s="37">
        <f t="shared" si="470"/>
        <v>104.93</v>
      </c>
      <c r="O4123" s="38">
        <f t="shared" ca="1" si="471"/>
        <v>267746000</v>
      </c>
    </row>
    <row r="4124" spans="1:15" x14ac:dyDescent="0.4">
      <c r="A4124">
        <v>4109</v>
      </c>
      <c r="B4124" s="63">
        <v>39402</v>
      </c>
      <c r="C4124" s="37">
        <v>146.30999800000001</v>
      </c>
      <c r="D4124" s="37">
        <v>146.470001</v>
      </c>
      <c r="E4124" s="37">
        <v>144.570007</v>
      </c>
      <c r="F4124" s="37">
        <v>145.78999300000001</v>
      </c>
      <c r="G4124" s="38">
        <v>308770600</v>
      </c>
      <c r="H4124" s="37">
        <v>106.41001900000001</v>
      </c>
      <c r="I4124" s="41">
        <f t="shared" si="465"/>
        <v>0.72988561704643196</v>
      </c>
      <c r="J4124" s="41">
        <f t="shared" ca="1" si="466"/>
        <v>1</v>
      </c>
      <c r="K4124" s="37">
        <f t="shared" si="467"/>
        <v>106.79</v>
      </c>
      <c r="L4124" s="37">
        <f t="shared" si="468"/>
        <v>106.91</v>
      </c>
      <c r="M4124" s="37">
        <f t="shared" si="469"/>
        <v>105.52</v>
      </c>
      <c r="N4124" s="37">
        <f t="shared" si="470"/>
        <v>106.41</v>
      </c>
      <c r="O4124" s="38">
        <f t="shared" ca="1" si="471"/>
        <v>308770600</v>
      </c>
    </row>
    <row r="4125" spans="1:15" x14ac:dyDescent="0.4">
      <c r="A4125">
        <v>4110</v>
      </c>
      <c r="B4125" s="63">
        <v>39401</v>
      </c>
      <c r="C4125" s="37">
        <v>146.570007</v>
      </c>
      <c r="D4125" s="37">
        <v>147.490005</v>
      </c>
      <c r="E4125" s="37">
        <v>144.520004</v>
      </c>
      <c r="F4125" s="37">
        <v>145.53999300000001</v>
      </c>
      <c r="G4125" s="38">
        <v>263111100</v>
      </c>
      <c r="H4125" s="37">
        <v>106.227585</v>
      </c>
      <c r="I4125" s="41">
        <f t="shared" si="465"/>
        <v>0.72988587404975347</v>
      </c>
      <c r="J4125" s="41">
        <f t="shared" ca="1" si="466"/>
        <v>1</v>
      </c>
      <c r="K4125" s="37">
        <f t="shared" si="467"/>
        <v>106.98</v>
      </c>
      <c r="L4125" s="37">
        <f t="shared" si="468"/>
        <v>107.65</v>
      </c>
      <c r="M4125" s="37">
        <f t="shared" si="469"/>
        <v>105.48</v>
      </c>
      <c r="N4125" s="37">
        <f t="shared" si="470"/>
        <v>106.23</v>
      </c>
      <c r="O4125" s="38">
        <f t="shared" ca="1" si="471"/>
        <v>263111100</v>
      </c>
    </row>
    <row r="4126" spans="1:15" x14ac:dyDescent="0.4">
      <c r="A4126">
        <v>4111</v>
      </c>
      <c r="B4126" s="63">
        <v>39400</v>
      </c>
      <c r="C4126" s="37">
        <v>149.220001</v>
      </c>
      <c r="D4126" s="37">
        <v>149.39999399999999</v>
      </c>
      <c r="E4126" s="37">
        <v>146.779999</v>
      </c>
      <c r="F4126" s="37">
        <v>147.66999799999999</v>
      </c>
      <c r="G4126" s="38">
        <v>230558800</v>
      </c>
      <c r="H4126" s="37">
        <v>107.782257</v>
      </c>
      <c r="I4126" s="41">
        <f t="shared" si="465"/>
        <v>0.72988595151196523</v>
      </c>
      <c r="J4126" s="41">
        <f t="shared" ca="1" si="466"/>
        <v>1</v>
      </c>
      <c r="K4126" s="37">
        <f t="shared" si="467"/>
        <v>108.91</v>
      </c>
      <c r="L4126" s="37">
        <f t="shared" si="468"/>
        <v>109.04</v>
      </c>
      <c r="M4126" s="37">
        <f t="shared" si="469"/>
        <v>107.13</v>
      </c>
      <c r="N4126" s="37">
        <f t="shared" si="470"/>
        <v>107.78</v>
      </c>
      <c r="O4126" s="38">
        <f t="shared" ca="1" si="471"/>
        <v>230558800</v>
      </c>
    </row>
    <row r="4127" spans="1:15" x14ac:dyDescent="0.4">
      <c r="A4127">
        <v>4112</v>
      </c>
      <c r="B4127" s="63">
        <v>39399</v>
      </c>
      <c r="C4127" s="37">
        <v>145.36999499999999</v>
      </c>
      <c r="D4127" s="37">
        <v>148.30999800000001</v>
      </c>
      <c r="E4127" s="37">
        <v>145.220001</v>
      </c>
      <c r="F4127" s="37">
        <v>148.08000200000001</v>
      </c>
      <c r="G4127" s="38">
        <v>191117400</v>
      </c>
      <c r="H4127" s="37">
        <v>108.08148199999999</v>
      </c>
      <c r="I4127" s="41">
        <f t="shared" si="465"/>
        <v>0.72988574108744264</v>
      </c>
      <c r="J4127" s="41">
        <f t="shared" ca="1" si="466"/>
        <v>1</v>
      </c>
      <c r="K4127" s="37">
        <f t="shared" si="467"/>
        <v>106.1</v>
      </c>
      <c r="L4127" s="37">
        <f t="shared" si="468"/>
        <v>108.25</v>
      </c>
      <c r="M4127" s="37">
        <f t="shared" si="469"/>
        <v>105.99</v>
      </c>
      <c r="N4127" s="37">
        <f t="shared" si="470"/>
        <v>108.08</v>
      </c>
      <c r="O4127" s="38">
        <f t="shared" ca="1" si="471"/>
        <v>191117400</v>
      </c>
    </row>
    <row r="4128" spans="1:15" x14ac:dyDescent="0.4">
      <c r="A4128">
        <v>4113</v>
      </c>
      <c r="B4128" s="63">
        <v>39398</v>
      </c>
      <c r="C4128" s="37">
        <v>145.21000699999999</v>
      </c>
      <c r="D4128" s="37">
        <v>146.61000100000001</v>
      </c>
      <c r="E4128" s="37">
        <v>143.699997</v>
      </c>
      <c r="F4128" s="37">
        <v>143.699997</v>
      </c>
      <c r="G4128" s="38">
        <v>243087800</v>
      </c>
      <c r="H4128" s="37">
        <v>104.884575</v>
      </c>
      <c r="I4128" s="41">
        <f t="shared" si="465"/>
        <v>0.72988571461139284</v>
      </c>
      <c r="J4128" s="41">
        <f t="shared" ca="1" si="466"/>
        <v>1</v>
      </c>
      <c r="K4128" s="37">
        <f t="shared" si="467"/>
        <v>105.99</v>
      </c>
      <c r="L4128" s="37">
        <f t="shared" si="468"/>
        <v>107.01</v>
      </c>
      <c r="M4128" s="37">
        <f t="shared" si="469"/>
        <v>104.88</v>
      </c>
      <c r="N4128" s="37">
        <f t="shared" si="470"/>
        <v>104.88</v>
      </c>
      <c r="O4128" s="38">
        <f t="shared" ca="1" si="471"/>
        <v>243087800</v>
      </c>
    </row>
    <row r="4129" spans="1:15" x14ac:dyDescent="0.4">
      <c r="A4129">
        <v>4114</v>
      </c>
      <c r="B4129" s="63">
        <v>39395</v>
      </c>
      <c r="C4129" s="37">
        <v>145.69000199999999</v>
      </c>
      <c r="D4129" s="37">
        <v>147.53999300000001</v>
      </c>
      <c r="E4129" s="37">
        <v>144.88999899999999</v>
      </c>
      <c r="F4129" s="37">
        <v>145.13999899999999</v>
      </c>
      <c r="G4129" s="38">
        <v>277745100</v>
      </c>
      <c r="H4129" s="37">
        <v>105.935631</v>
      </c>
      <c r="I4129" s="41">
        <f t="shared" si="465"/>
        <v>0.72988584628555775</v>
      </c>
      <c r="J4129" s="41">
        <f t="shared" ca="1" si="466"/>
        <v>1</v>
      </c>
      <c r="K4129" s="37">
        <f t="shared" si="467"/>
        <v>106.34</v>
      </c>
      <c r="L4129" s="37">
        <f t="shared" si="468"/>
        <v>107.69</v>
      </c>
      <c r="M4129" s="37">
        <f t="shared" si="469"/>
        <v>105.75</v>
      </c>
      <c r="N4129" s="37">
        <f t="shared" si="470"/>
        <v>105.94</v>
      </c>
      <c r="O4129" s="38">
        <f t="shared" ca="1" si="471"/>
        <v>277745100</v>
      </c>
    </row>
    <row r="4130" spans="1:15" x14ac:dyDescent="0.4">
      <c r="A4130">
        <v>4115</v>
      </c>
      <c r="B4130" s="63">
        <v>39394</v>
      </c>
      <c r="C4130" s="37">
        <v>147.990005</v>
      </c>
      <c r="D4130" s="37">
        <v>148.39999399999999</v>
      </c>
      <c r="E4130" s="37">
        <v>145.070007</v>
      </c>
      <c r="F4130" s="37">
        <v>147.16000399999999</v>
      </c>
      <c r="G4130" s="38">
        <v>374509900</v>
      </c>
      <c r="H4130" s="37">
        <v>107.410011</v>
      </c>
      <c r="I4130" s="41">
        <f t="shared" si="465"/>
        <v>0.72988589345240851</v>
      </c>
      <c r="J4130" s="41">
        <f t="shared" ca="1" si="466"/>
        <v>1</v>
      </c>
      <c r="K4130" s="37">
        <f t="shared" si="467"/>
        <v>108.02</v>
      </c>
      <c r="L4130" s="37">
        <f t="shared" si="468"/>
        <v>108.32</v>
      </c>
      <c r="M4130" s="37">
        <f t="shared" si="469"/>
        <v>105.88</v>
      </c>
      <c r="N4130" s="37">
        <f t="shared" si="470"/>
        <v>107.41</v>
      </c>
      <c r="O4130" s="38">
        <f t="shared" ca="1" si="471"/>
        <v>374509900</v>
      </c>
    </row>
    <row r="4131" spans="1:15" x14ac:dyDescent="0.4">
      <c r="A4131">
        <v>4116</v>
      </c>
      <c r="B4131" s="63">
        <v>39393</v>
      </c>
      <c r="C4131" s="37">
        <v>150.44000199999999</v>
      </c>
      <c r="D4131" s="37">
        <v>151.13000500000001</v>
      </c>
      <c r="E4131" s="37">
        <v>147.550003</v>
      </c>
      <c r="F4131" s="37">
        <v>147.91000399999999</v>
      </c>
      <c r="G4131" s="38">
        <v>306639700</v>
      </c>
      <c r="H4131" s="37">
        <v>107.95745100000001</v>
      </c>
      <c r="I4131" s="41">
        <f t="shared" si="465"/>
        <v>0.72988606639480591</v>
      </c>
      <c r="J4131" s="41">
        <f t="shared" ca="1" si="466"/>
        <v>1</v>
      </c>
      <c r="K4131" s="37">
        <f t="shared" si="467"/>
        <v>109.8</v>
      </c>
      <c r="L4131" s="37">
        <f t="shared" si="468"/>
        <v>110.31</v>
      </c>
      <c r="M4131" s="37">
        <f t="shared" si="469"/>
        <v>107.69</v>
      </c>
      <c r="N4131" s="37">
        <f t="shared" si="470"/>
        <v>107.96</v>
      </c>
      <c r="O4131" s="38">
        <f t="shared" ca="1" si="471"/>
        <v>306639700</v>
      </c>
    </row>
    <row r="4132" spans="1:15" x14ac:dyDescent="0.4">
      <c r="A4132">
        <v>4117</v>
      </c>
      <c r="B4132" s="63">
        <v>39392</v>
      </c>
      <c r="C4132" s="37">
        <v>150.86000100000001</v>
      </c>
      <c r="D4132" s="37">
        <v>152.11000100000001</v>
      </c>
      <c r="E4132" s="37">
        <v>149.89999399999999</v>
      </c>
      <c r="F4132" s="37">
        <v>152.070007</v>
      </c>
      <c r="G4132" s="38">
        <v>177800500</v>
      </c>
      <c r="H4132" s="37">
        <v>110.993752</v>
      </c>
      <c r="I4132" s="41">
        <f t="shared" si="465"/>
        <v>0.72988588735976057</v>
      </c>
      <c r="J4132" s="41">
        <f t="shared" ca="1" si="466"/>
        <v>1</v>
      </c>
      <c r="K4132" s="37">
        <f t="shared" si="467"/>
        <v>110.11</v>
      </c>
      <c r="L4132" s="37">
        <f t="shared" si="468"/>
        <v>111.02</v>
      </c>
      <c r="M4132" s="37">
        <f t="shared" si="469"/>
        <v>109.41</v>
      </c>
      <c r="N4132" s="37">
        <f t="shared" si="470"/>
        <v>110.99</v>
      </c>
      <c r="O4132" s="38">
        <f t="shared" ca="1" si="471"/>
        <v>177800500</v>
      </c>
    </row>
    <row r="4133" spans="1:15" x14ac:dyDescent="0.4">
      <c r="A4133">
        <v>4118</v>
      </c>
      <c r="B4133" s="63">
        <v>39391</v>
      </c>
      <c r="C4133" s="37">
        <v>149.63999899999999</v>
      </c>
      <c r="D4133" s="37">
        <v>151.16000399999999</v>
      </c>
      <c r="E4133" s="37">
        <v>148.970001</v>
      </c>
      <c r="F4133" s="37">
        <v>150.050003</v>
      </c>
      <c r="G4133" s="38">
        <v>226841000</v>
      </c>
      <c r="H4133" s="37">
        <v>109.519417</v>
      </c>
      <c r="I4133" s="41">
        <f t="shared" si="465"/>
        <v>0.7298861366900472</v>
      </c>
      <c r="J4133" s="41">
        <f t="shared" ca="1" si="466"/>
        <v>1</v>
      </c>
      <c r="K4133" s="37">
        <f t="shared" si="467"/>
        <v>109.22</v>
      </c>
      <c r="L4133" s="37">
        <f t="shared" si="468"/>
        <v>110.33</v>
      </c>
      <c r="M4133" s="37">
        <f t="shared" si="469"/>
        <v>108.73</v>
      </c>
      <c r="N4133" s="37">
        <f t="shared" si="470"/>
        <v>109.52</v>
      </c>
      <c r="O4133" s="38">
        <f t="shared" ca="1" si="471"/>
        <v>226841000</v>
      </c>
    </row>
    <row r="4134" spans="1:15" x14ac:dyDescent="0.4">
      <c r="A4134">
        <v>4119</v>
      </c>
      <c r="B4134" s="63">
        <v>39388</v>
      </c>
      <c r="C4134" s="37">
        <v>151.529999</v>
      </c>
      <c r="D4134" s="37">
        <v>152</v>
      </c>
      <c r="E4134" s="37">
        <v>149.21000699999999</v>
      </c>
      <c r="F4134" s="37">
        <v>151.199997</v>
      </c>
      <c r="G4134" s="38">
        <v>331228200</v>
      </c>
      <c r="H4134" s="37">
        <v>110.358734</v>
      </c>
      <c r="I4134" s="41">
        <f t="shared" si="465"/>
        <v>0.72988582136016844</v>
      </c>
      <c r="J4134" s="41">
        <f t="shared" ca="1" si="466"/>
        <v>1</v>
      </c>
      <c r="K4134" s="37">
        <f t="shared" si="467"/>
        <v>110.6</v>
      </c>
      <c r="L4134" s="37">
        <f t="shared" si="468"/>
        <v>110.94</v>
      </c>
      <c r="M4134" s="37">
        <f t="shared" si="469"/>
        <v>108.91</v>
      </c>
      <c r="N4134" s="37">
        <f t="shared" si="470"/>
        <v>110.36</v>
      </c>
      <c r="O4134" s="38">
        <f t="shared" ca="1" si="471"/>
        <v>331228200</v>
      </c>
    </row>
    <row r="4135" spans="1:15" x14ac:dyDescent="0.4">
      <c r="A4135">
        <v>4120</v>
      </c>
      <c r="B4135" s="63">
        <v>39387</v>
      </c>
      <c r="C4135" s="37">
        <v>153.28999300000001</v>
      </c>
      <c r="D4135" s="37">
        <v>153.41000399999999</v>
      </c>
      <c r="E4135" s="37">
        <v>150.58999600000001</v>
      </c>
      <c r="F4135" s="37">
        <v>151.029999</v>
      </c>
      <c r="G4135" s="38">
        <v>333040800</v>
      </c>
      <c r="H4135" s="37">
        <v>110.234657</v>
      </c>
      <c r="I4135" s="41">
        <f t="shared" si="465"/>
        <v>0.72988583546239705</v>
      </c>
      <c r="J4135" s="41">
        <f t="shared" ca="1" si="466"/>
        <v>1</v>
      </c>
      <c r="K4135" s="37">
        <f t="shared" si="467"/>
        <v>111.88</v>
      </c>
      <c r="L4135" s="37">
        <f t="shared" si="468"/>
        <v>111.97</v>
      </c>
      <c r="M4135" s="37">
        <f t="shared" si="469"/>
        <v>109.91</v>
      </c>
      <c r="N4135" s="37">
        <f t="shared" si="470"/>
        <v>110.23</v>
      </c>
      <c r="O4135" s="38">
        <f t="shared" ca="1" si="471"/>
        <v>333040800</v>
      </c>
    </row>
    <row r="4136" spans="1:15" x14ac:dyDescent="0.4">
      <c r="A4136">
        <v>4121</v>
      </c>
      <c r="B4136" s="63">
        <v>39386</v>
      </c>
      <c r="C4136" s="37">
        <v>153.979996</v>
      </c>
      <c r="D4136" s="37">
        <v>155.270004</v>
      </c>
      <c r="E4136" s="37">
        <v>152.83999600000001</v>
      </c>
      <c r="F4136" s="37">
        <v>154.64999399999999</v>
      </c>
      <c r="G4136" s="38">
        <v>220954400</v>
      </c>
      <c r="H4136" s="37">
        <v>112.87685399999999</v>
      </c>
      <c r="I4136" s="41">
        <f t="shared" si="465"/>
        <v>0.72988592550478859</v>
      </c>
      <c r="J4136" s="41">
        <f t="shared" ca="1" si="466"/>
        <v>1</v>
      </c>
      <c r="K4136" s="37">
        <f t="shared" si="467"/>
        <v>112.39</v>
      </c>
      <c r="L4136" s="37">
        <f t="shared" si="468"/>
        <v>113.33</v>
      </c>
      <c r="M4136" s="37">
        <f t="shared" si="469"/>
        <v>111.56</v>
      </c>
      <c r="N4136" s="37">
        <f t="shared" si="470"/>
        <v>112.88</v>
      </c>
      <c r="O4136" s="38">
        <f t="shared" ca="1" si="471"/>
        <v>220954400</v>
      </c>
    </row>
    <row r="4137" spans="1:15" x14ac:dyDescent="0.4">
      <c r="A4137">
        <v>4122</v>
      </c>
      <c r="B4137" s="63">
        <v>39385</v>
      </c>
      <c r="C4137" s="37">
        <v>153.449997</v>
      </c>
      <c r="D4137" s="37">
        <v>153.75</v>
      </c>
      <c r="E4137" s="37">
        <v>152.86999499999999</v>
      </c>
      <c r="F4137" s="37">
        <v>153.05999800000001</v>
      </c>
      <c r="G4137" s="38">
        <v>132981600</v>
      </c>
      <c r="H4137" s="37">
        <v>111.716347</v>
      </c>
      <c r="I4137" s="41">
        <f t="shared" si="465"/>
        <v>0.72988598235836899</v>
      </c>
      <c r="J4137" s="41">
        <f t="shared" ca="1" si="466"/>
        <v>1</v>
      </c>
      <c r="K4137" s="37">
        <f t="shared" si="467"/>
        <v>112</v>
      </c>
      <c r="L4137" s="37">
        <f t="shared" si="468"/>
        <v>112.22</v>
      </c>
      <c r="M4137" s="37">
        <f t="shared" si="469"/>
        <v>111.58</v>
      </c>
      <c r="N4137" s="37">
        <f t="shared" si="470"/>
        <v>111.72</v>
      </c>
      <c r="O4137" s="38">
        <f t="shared" ca="1" si="471"/>
        <v>132981600</v>
      </c>
    </row>
    <row r="4138" spans="1:15" x14ac:dyDescent="0.4">
      <c r="A4138">
        <v>4123</v>
      </c>
      <c r="B4138" s="63">
        <v>39384</v>
      </c>
      <c r="C4138" s="37">
        <v>153.929993</v>
      </c>
      <c r="D4138" s="37">
        <v>154.44000199999999</v>
      </c>
      <c r="E4138" s="37">
        <v>153.550003</v>
      </c>
      <c r="F4138" s="37">
        <v>154.13000500000001</v>
      </c>
      <c r="G4138" s="38">
        <v>106841000</v>
      </c>
      <c r="H4138" s="37">
        <v>112.49730700000001</v>
      </c>
      <c r="I4138" s="41">
        <f t="shared" si="465"/>
        <v>0.72988583241789939</v>
      </c>
      <c r="J4138" s="41">
        <f t="shared" ca="1" si="466"/>
        <v>1</v>
      </c>
      <c r="K4138" s="37">
        <f t="shared" si="467"/>
        <v>112.35</v>
      </c>
      <c r="L4138" s="37">
        <f t="shared" si="468"/>
        <v>112.72</v>
      </c>
      <c r="M4138" s="37">
        <f t="shared" si="469"/>
        <v>112.07</v>
      </c>
      <c r="N4138" s="37">
        <f t="shared" si="470"/>
        <v>112.5</v>
      </c>
      <c r="O4138" s="38">
        <f t="shared" ca="1" si="471"/>
        <v>106841000</v>
      </c>
    </row>
    <row r="4139" spans="1:15" x14ac:dyDescent="0.4">
      <c r="A4139">
        <v>4124</v>
      </c>
      <c r="B4139" s="63">
        <v>39381</v>
      </c>
      <c r="C4139" s="37">
        <v>153.05999800000001</v>
      </c>
      <c r="D4139" s="37">
        <v>153.61999499999999</v>
      </c>
      <c r="E4139" s="37">
        <v>151.89999399999999</v>
      </c>
      <c r="F4139" s="37">
        <v>153.61999499999999</v>
      </c>
      <c r="G4139" s="38">
        <v>176484000</v>
      </c>
      <c r="H4139" s="37">
        <v>112.12505299999999</v>
      </c>
      <c r="I4139" s="41">
        <f t="shared" si="465"/>
        <v>0.72988580034779982</v>
      </c>
      <c r="J4139" s="41">
        <f t="shared" ca="1" si="466"/>
        <v>1</v>
      </c>
      <c r="K4139" s="37">
        <f t="shared" si="467"/>
        <v>111.72</v>
      </c>
      <c r="L4139" s="37">
        <f t="shared" si="468"/>
        <v>112.13</v>
      </c>
      <c r="M4139" s="37">
        <f t="shared" si="469"/>
        <v>110.87</v>
      </c>
      <c r="N4139" s="37">
        <f t="shared" si="470"/>
        <v>112.13</v>
      </c>
      <c r="O4139" s="38">
        <f t="shared" ca="1" si="471"/>
        <v>176484000</v>
      </c>
    </row>
    <row r="4140" spans="1:15" x14ac:dyDescent="0.4">
      <c r="A4140">
        <v>4125</v>
      </c>
      <c r="B4140" s="63">
        <v>39380</v>
      </c>
      <c r="C4140" s="37">
        <v>151.64999399999999</v>
      </c>
      <c r="D4140" s="37">
        <v>152.28999300000001</v>
      </c>
      <c r="E4140" s="37">
        <v>149.88000500000001</v>
      </c>
      <c r="F4140" s="37">
        <v>151.83999600000001</v>
      </c>
      <c r="G4140" s="38">
        <v>237374500</v>
      </c>
      <c r="H4140" s="37">
        <v>110.825851</v>
      </c>
      <c r="I4140" s="41">
        <f t="shared" si="465"/>
        <v>0.72988576079783352</v>
      </c>
      <c r="J4140" s="41">
        <f t="shared" ca="1" si="466"/>
        <v>1</v>
      </c>
      <c r="K4140" s="37">
        <f t="shared" si="467"/>
        <v>110.69</v>
      </c>
      <c r="L4140" s="37">
        <f t="shared" si="468"/>
        <v>111.15</v>
      </c>
      <c r="M4140" s="37">
        <f t="shared" si="469"/>
        <v>109.4</v>
      </c>
      <c r="N4140" s="37">
        <f t="shared" si="470"/>
        <v>110.83</v>
      </c>
      <c r="O4140" s="38">
        <f t="shared" ca="1" si="471"/>
        <v>237374500</v>
      </c>
    </row>
    <row r="4141" spans="1:15" x14ac:dyDescent="0.4">
      <c r="A4141">
        <v>4126</v>
      </c>
      <c r="B4141" s="63">
        <v>39379</v>
      </c>
      <c r="C4141" s="37">
        <v>151.21000699999999</v>
      </c>
      <c r="D4141" s="37">
        <v>151.740005</v>
      </c>
      <c r="E4141" s="37">
        <v>148.83999600000001</v>
      </c>
      <c r="F4141" s="37">
        <v>151.479996</v>
      </c>
      <c r="G4141" s="38">
        <v>326694200</v>
      </c>
      <c r="H4141" s="37">
        <v>110.56310999999999</v>
      </c>
      <c r="I4141" s="41">
        <f t="shared" si="465"/>
        <v>0.72988587879286715</v>
      </c>
      <c r="J4141" s="41">
        <f t="shared" ca="1" si="466"/>
        <v>1</v>
      </c>
      <c r="K4141" s="37">
        <f t="shared" si="467"/>
        <v>110.37</v>
      </c>
      <c r="L4141" s="37">
        <f t="shared" si="468"/>
        <v>110.75</v>
      </c>
      <c r="M4141" s="37">
        <f t="shared" si="469"/>
        <v>108.64</v>
      </c>
      <c r="N4141" s="37">
        <f t="shared" si="470"/>
        <v>110.56</v>
      </c>
      <c r="O4141" s="38">
        <f t="shared" ca="1" si="471"/>
        <v>326694200</v>
      </c>
    </row>
    <row r="4142" spans="1:15" x14ac:dyDescent="0.4">
      <c r="A4142">
        <v>4127</v>
      </c>
      <c r="B4142" s="63">
        <v>39378</v>
      </c>
      <c r="C4142" s="37">
        <v>151.46000699999999</v>
      </c>
      <c r="D4142" s="37">
        <v>151.949997</v>
      </c>
      <c r="E4142" s="37">
        <v>150.25</v>
      </c>
      <c r="F4142" s="37">
        <v>151.759995</v>
      </c>
      <c r="G4142" s="38">
        <v>180085100</v>
      </c>
      <c r="H4142" s="37">
        <v>110.767487</v>
      </c>
      <c r="I4142" s="41">
        <f t="shared" si="465"/>
        <v>0.72988594260298967</v>
      </c>
      <c r="J4142" s="41">
        <f t="shared" ca="1" si="466"/>
        <v>1</v>
      </c>
      <c r="K4142" s="37">
        <f t="shared" si="467"/>
        <v>110.55</v>
      </c>
      <c r="L4142" s="37">
        <f t="shared" si="468"/>
        <v>110.91</v>
      </c>
      <c r="M4142" s="37">
        <f t="shared" si="469"/>
        <v>109.67</v>
      </c>
      <c r="N4142" s="37">
        <f t="shared" si="470"/>
        <v>110.77</v>
      </c>
      <c r="O4142" s="38">
        <f t="shared" ca="1" si="471"/>
        <v>180085100</v>
      </c>
    </row>
    <row r="4143" spans="1:15" x14ac:dyDescent="0.4">
      <c r="A4143">
        <v>4128</v>
      </c>
      <c r="B4143" s="63">
        <v>39377</v>
      </c>
      <c r="C4143" s="37">
        <v>148.86000100000001</v>
      </c>
      <c r="D4143" s="37">
        <v>150.759995</v>
      </c>
      <c r="E4143" s="37">
        <v>148.66000399999999</v>
      </c>
      <c r="F4143" s="37">
        <v>150.53999300000001</v>
      </c>
      <c r="G4143" s="38">
        <v>261989800</v>
      </c>
      <c r="H4143" s="37">
        <v>109.877022</v>
      </c>
      <c r="I4143" s="41">
        <f t="shared" si="465"/>
        <v>0.72988592473230673</v>
      </c>
      <c r="J4143" s="41">
        <f t="shared" ca="1" si="466"/>
        <v>1</v>
      </c>
      <c r="K4143" s="37">
        <f t="shared" si="467"/>
        <v>108.65</v>
      </c>
      <c r="L4143" s="37">
        <f t="shared" si="468"/>
        <v>110.04</v>
      </c>
      <c r="M4143" s="37">
        <f t="shared" si="469"/>
        <v>108.5</v>
      </c>
      <c r="N4143" s="37">
        <f t="shared" si="470"/>
        <v>109.88</v>
      </c>
      <c r="O4143" s="38">
        <f t="shared" ca="1" si="471"/>
        <v>261989800</v>
      </c>
    </row>
    <row r="4144" spans="1:15" x14ac:dyDescent="0.4">
      <c r="A4144">
        <v>4129</v>
      </c>
      <c r="B4144" s="63">
        <v>39374</v>
      </c>
      <c r="C4144" s="37">
        <v>153.08999600000001</v>
      </c>
      <c r="D4144" s="37">
        <v>156.479996</v>
      </c>
      <c r="E4144" s="37">
        <v>149.66000399999999</v>
      </c>
      <c r="F4144" s="37">
        <v>149.66999799999999</v>
      </c>
      <c r="G4144" s="38">
        <v>297169900</v>
      </c>
      <c r="H4144" s="37">
        <v>109.24205000000001</v>
      </c>
      <c r="I4144" s="41">
        <f t="shared" si="465"/>
        <v>0.72988609246857883</v>
      </c>
      <c r="J4144" s="41">
        <f t="shared" ca="1" si="466"/>
        <v>1</v>
      </c>
      <c r="K4144" s="37">
        <f t="shared" si="467"/>
        <v>111.74</v>
      </c>
      <c r="L4144" s="37">
        <f t="shared" si="468"/>
        <v>114.21</v>
      </c>
      <c r="M4144" s="37">
        <f t="shared" si="469"/>
        <v>109.23</v>
      </c>
      <c r="N4144" s="37">
        <f t="shared" si="470"/>
        <v>109.24</v>
      </c>
      <c r="O4144" s="38">
        <f t="shared" ca="1" si="471"/>
        <v>297169900</v>
      </c>
    </row>
    <row r="4145" spans="1:15" x14ac:dyDescent="0.4">
      <c r="A4145">
        <v>4130</v>
      </c>
      <c r="B4145" s="63">
        <v>39373</v>
      </c>
      <c r="C4145" s="37">
        <v>153.449997</v>
      </c>
      <c r="D4145" s="37">
        <v>154.19000199999999</v>
      </c>
      <c r="E4145" s="37">
        <v>153.08000200000001</v>
      </c>
      <c r="F4145" s="37">
        <v>153.69000199999999</v>
      </c>
      <c r="G4145" s="38">
        <v>148367500</v>
      </c>
      <c r="H4145" s="37">
        <v>112.17615499999999</v>
      </c>
      <c r="I4145" s="41">
        <f t="shared" si="465"/>
        <v>0.72988583213109726</v>
      </c>
      <c r="J4145" s="41">
        <f t="shared" ca="1" si="466"/>
        <v>1</v>
      </c>
      <c r="K4145" s="37">
        <f t="shared" si="467"/>
        <v>112</v>
      </c>
      <c r="L4145" s="37">
        <f t="shared" si="468"/>
        <v>112.54</v>
      </c>
      <c r="M4145" s="37">
        <f t="shared" si="469"/>
        <v>111.73</v>
      </c>
      <c r="N4145" s="37">
        <f t="shared" si="470"/>
        <v>112.18</v>
      </c>
      <c r="O4145" s="38">
        <f t="shared" ca="1" si="471"/>
        <v>148367500</v>
      </c>
    </row>
    <row r="4146" spans="1:15" x14ac:dyDescent="0.4">
      <c r="A4146">
        <v>4131</v>
      </c>
      <c r="B4146" s="63">
        <v>39372</v>
      </c>
      <c r="C4146" s="37">
        <v>154.979996</v>
      </c>
      <c r="D4146" s="37">
        <v>155.08999600000001</v>
      </c>
      <c r="E4146" s="37">
        <v>152.470001</v>
      </c>
      <c r="F4146" s="37">
        <v>154.25</v>
      </c>
      <c r="G4146" s="38">
        <v>216687300</v>
      </c>
      <c r="H4146" s="37">
        <v>112.5849</v>
      </c>
      <c r="I4146" s="41">
        <f t="shared" si="465"/>
        <v>0.72988589951377636</v>
      </c>
      <c r="J4146" s="41">
        <f t="shared" ca="1" si="466"/>
        <v>1</v>
      </c>
      <c r="K4146" s="37">
        <f t="shared" si="467"/>
        <v>113.12</v>
      </c>
      <c r="L4146" s="37">
        <f t="shared" si="468"/>
        <v>113.2</v>
      </c>
      <c r="M4146" s="37">
        <f t="shared" si="469"/>
        <v>111.29</v>
      </c>
      <c r="N4146" s="37">
        <f t="shared" si="470"/>
        <v>112.58</v>
      </c>
      <c r="O4146" s="38">
        <f t="shared" ca="1" si="471"/>
        <v>216687300</v>
      </c>
    </row>
    <row r="4147" spans="1:15" x14ac:dyDescent="0.4">
      <c r="A4147">
        <v>4132</v>
      </c>
      <c r="B4147" s="63">
        <v>39371</v>
      </c>
      <c r="C4147" s="37">
        <v>154.41000399999999</v>
      </c>
      <c r="D4147" s="37">
        <v>154.520004</v>
      </c>
      <c r="E4147" s="37">
        <v>153.470001</v>
      </c>
      <c r="F4147" s="37">
        <v>153.779999</v>
      </c>
      <c r="G4147" s="38">
        <v>166525700</v>
      </c>
      <c r="H4147" s="37">
        <v>112.24185199999999</v>
      </c>
      <c r="I4147" s="41">
        <f t="shared" si="465"/>
        <v>0.72988589367854007</v>
      </c>
      <c r="J4147" s="41">
        <f t="shared" ca="1" si="466"/>
        <v>1</v>
      </c>
      <c r="K4147" s="37">
        <f t="shared" si="467"/>
        <v>112.7</v>
      </c>
      <c r="L4147" s="37">
        <f t="shared" si="468"/>
        <v>112.78</v>
      </c>
      <c r="M4147" s="37">
        <f t="shared" si="469"/>
        <v>112.02</v>
      </c>
      <c r="N4147" s="37">
        <f t="shared" si="470"/>
        <v>112.24</v>
      </c>
      <c r="O4147" s="38">
        <f t="shared" ca="1" si="471"/>
        <v>166525700</v>
      </c>
    </row>
    <row r="4148" spans="1:15" x14ac:dyDescent="0.4">
      <c r="A4148">
        <v>4133</v>
      </c>
      <c r="B4148" s="63">
        <v>39370</v>
      </c>
      <c r="C4148" s="37">
        <v>156.270004</v>
      </c>
      <c r="D4148" s="37">
        <v>156.36000100000001</v>
      </c>
      <c r="E4148" s="37">
        <v>153.94000199999999</v>
      </c>
      <c r="F4148" s="37">
        <v>155.009995</v>
      </c>
      <c r="G4148" s="38">
        <v>161151900</v>
      </c>
      <c r="H4148" s="37">
        <v>113.13961</v>
      </c>
      <c r="I4148" s="41">
        <f t="shared" si="465"/>
        <v>0.7298859018736179</v>
      </c>
      <c r="J4148" s="41">
        <f t="shared" ca="1" si="466"/>
        <v>1</v>
      </c>
      <c r="K4148" s="37">
        <f t="shared" si="467"/>
        <v>114.06</v>
      </c>
      <c r="L4148" s="37">
        <f t="shared" si="468"/>
        <v>114.12</v>
      </c>
      <c r="M4148" s="37">
        <f t="shared" si="469"/>
        <v>112.36</v>
      </c>
      <c r="N4148" s="37">
        <f t="shared" si="470"/>
        <v>113.14</v>
      </c>
      <c r="O4148" s="38">
        <f t="shared" ca="1" si="471"/>
        <v>161151900</v>
      </c>
    </row>
    <row r="4149" spans="1:15" x14ac:dyDescent="0.4">
      <c r="A4149">
        <v>4134</v>
      </c>
      <c r="B4149" s="63">
        <v>39367</v>
      </c>
      <c r="C4149" s="37">
        <v>155.46000699999999</v>
      </c>
      <c r="D4149" s="37">
        <v>156.35000600000001</v>
      </c>
      <c r="E4149" s="37">
        <v>155.270004</v>
      </c>
      <c r="F4149" s="37">
        <v>156.33000200000001</v>
      </c>
      <c r="G4149" s="38">
        <v>124546700</v>
      </c>
      <c r="H4149" s="37">
        <v>114.103065</v>
      </c>
      <c r="I4149" s="41">
        <f t="shared" si="465"/>
        <v>0.72988590507406248</v>
      </c>
      <c r="J4149" s="41">
        <f t="shared" ca="1" si="466"/>
        <v>1</v>
      </c>
      <c r="K4149" s="37">
        <f t="shared" si="467"/>
        <v>113.47</v>
      </c>
      <c r="L4149" s="37">
        <f t="shared" si="468"/>
        <v>114.12</v>
      </c>
      <c r="M4149" s="37">
        <f t="shared" si="469"/>
        <v>113.33</v>
      </c>
      <c r="N4149" s="37">
        <f t="shared" si="470"/>
        <v>114.1</v>
      </c>
      <c r="O4149" s="38">
        <f t="shared" ca="1" si="471"/>
        <v>124546700</v>
      </c>
    </row>
    <row r="4150" spans="1:15" x14ac:dyDescent="0.4">
      <c r="A4150">
        <v>4135</v>
      </c>
      <c r="B4150" s="63">
        <v>39366</v>
      </c>
      <c r="C4150" s="37">
        <v>156.929993</v>
      </c>
      <c r="D4150" s="37">
        <v>157.520004</v>
      </c>
      <c r="E4150" s="37">
        <v>154.53999300000001</v>
      </c>
      <c r="F4150" s="37">
        <v>155.470001</v>
      </c>
      <c r="G4150" s="38">
        <v>233529100</v>
      </c>
      <c r="H4150" s="37">
        <v>113.475311</v>
      </c>
      <c r="I4150" s="41">
        <f t="shared" si="465"/>
        <v>0.72988557451671987</v>
      </c>
      <c r="J4150" s="41">
        <f t="shared" ca="1" si="466"/>
        <v>1</v>
      </c>
      <c r="K4150" s="37">
        <f t="shared" si="467"/>
        <v>114.54</v>
      </c>
      <c r="L4150" s="37">
        <f t="shared" si="468"/>
        <v>114.97</v>
      </c>
      <c r="M4150" s="37">
        <f t="shared" si="469"/>
        <v>112.8</v>
      </c>
      <c r="N4150" s="37">
        <f t="shared" si="470"/>
        <v>113.48</v>
      </c>
      <c r="O4150" s="38">
        <f t="shared" ca="1" si="471"/>
        <v>233529100</v>
      </c>
    </row>
    <row r="4151" spans="1:15" x14ac:dyDescent="0.4">
      <c r="A4151">
        <v>4136</v>
      </c>
      <c r="B4151" s="63">
        <v>39365</v>
      </c>
      <c r="C4151" s="37">
        <v>156.03999300000001</v>
      </c>
      <c r="D4151" s="37">
        <v>156.44000199999999</v>
      </c>
      <c r="E4151" s="37">
        <v>155.41000399999999</v>
      </c>
      <c r="F4151" s="37">
        <v>156.220001</v>
      </c>
      <c r="G4151" s="38">
        <v>101711100</v>
      </c>
      <c r="H4151" s="37">
        <v>114.02280399999999</v>
      </c>
      <c r="I4151" s="41">
        <f t="shared" si="465"/>
        <v>0.72988607905590785</v>
      </c>
      <c r="J4151" s="41">
        <f t="shared" ca="1" si="466"/>
        <v>1</v>
      </c>
      <c r="K4151" s="37">
        <f t="shared" si="467"/>
        <v>113.89</v>
      </c>
      <c r="L4151" s="37">
        <f t="shared" si="468"/>
        <v>114.18</v>
      </c>
      <c r="M4151" s="37">
        <f t="shared" si="469"/>
        <v>113.43</v>
      </c>
      <c r="N4151" s="37">
        <f t="shared" si="470"/>
        <v>114.02</v>
      </c>
      <c r="O4151" s="38">
        <f t="shared" ca="1" si="471"/>
        <v>101711100</v>
      </c>
    </row>
    <row r="4152" spans="1:15" x14ac:dyDescent="0.4">
      <c r="A4152">
        <v>4137</v>
      </c>
      <c r="B4152" s="63">
        <v>39364</v>
      </c>
      <c r="C4152" s="37">
        <v>155.60000600000001</v>
      </c>
      <c r="D4152" s="37">
        <v>156.5</v>
      </c>
      <c r="E4152" s="37">
        <v>155.029999</v>
      </c>
      <c r="F4152" s="37">
        <v>156.479996</v>
      </c>
      <c r="G4152" s="38">
        <v>94054300</v>
      </c>
      <c r="H4152" s="37">
        <v>114.212524</v>
      </c>
      <c r="I4152" s="41">
        <f t="shared" si="465"/>
        <v>0.72988578041630314</v>
      </c>
      <c r="J4152" s="41">
        <f t="shared" ca="1" si="466"/>
        <v>1</v>
      </c>
      <c r="K4152" s="37">
        <f t="shared" si="467"/>
        <v>113.57</v>
      </c>
      <c r="L4152" s="37">
        <f t="shared" si="468"/>
        <v>114.23</v>
      </c>
      <c r="M4152" s="37">
        <f t="shared" si="469"/>
        <v>113.15</v>
      </c>
      <c r="N4152" s="37">
        <f t="shared" si="470"/>
        <v>114.21</v>
      </c>
      <c r="O4152" s="38">
        <f t="shared" ca="1" si="471"/>
        <v>94054300</v>
      </c>
    </row>
    <row r="4153" spans="1:15" x14ac:dyDescent="0.4">
      <c r="A4153">
        <v>4138</v>
      </c>
      <c r="B4153" s="63">
        <v>39363</v>
      </c>
      <c r="C4153" s="37">
        <v>155.38999899999999</v>
      </c>
      <c r="D4153" s="37">
        <v>155.490005</v>
      </c>
      <c r="E4153" s="37">
        <v>154.770004</v>
      </c>
      <c r="F4153" s="37">
        <v>155.020004</v>
      </c>
      <c r="G4153" s="38">
        <v>71280400</v>
      </c>
      <c r="H4153" s="37">
        <v>113.146935</v>
      </c>
      <c r="I4153" s="41">
        <f t="shared" si="465"/>
        <v>0.72988602812834402</v>
      </c>
      <c r="J4153" s="41">
        <f t="shared" ca="1" si="466"/>
        <v>1</v>
      </c>
      <c r="K4153" s="37">
        <f t="shared" si="467"/>
        <v>113.42</v>
      </c>
      <c r="L4153" s="37">
        <f t="shared" si="468"/>
        <v>113.49</v>
      </c>
      <c r="M4153" s="37">
        <f t="shared" si="469"/>
        <v>112.96</v>
      </c>
      <c r="N4153" s="37">
        <f t="shared" si="470"/>
        <v>113.15</v>
      </c>
      <c r="O4153" s="38">
        <f t="shared" ca="1" si="471"/>
        <v>71280400</v>
      </c>
    </row>
    <row r="4154" spans="1:15" x14ac:dyDescent="0.4">
      <c r="A4154">
        <v>4139</v>
      </c>
      <c r="B4154" s="63">
        <v>39360</v>
      </c>
      <c r="C4154" s="37">
        <v>155.029999</v>
      </c>
      <c r="D4154" s="37">
        <v>156.10000600000001</v>
      </c>
      <c r="E4154" s="37">
        <v>154.63000500000001</v>
      </c>
      <c r="F4154" s="37">
        <v>155.85000600000001</v>
      </c>
      <c r="G4154" s="38">
        <v>134579700</v>
      </c>
      <c r="H4154" s="37">
        <v>113.752701</v>
      </c>
      <c r="I4154" s="41">
        <f t="shared" si="465"/>
        <v>0.72988576593317545</v>
      </c>
      <c r="J4154" s="41">
        <f t="shared" ca="1" si="466"/>
        <v>1</v>
      </c>
      <c r="K4154" s="37">
        <f t="shared" si="467"/>
        <v>113.15</v>
      </c>
      <c r="L4154" s="37">
        <f t="shared" si="468"/>
        <v>113.94</v>
      </c>
      <c r="M4154" s="37">
        <f t="shared" si="469"/>
        <v>112.86</v>
      </c>
      <c r="N4154" s="37">
        <f t="shared" si="470"/>
        <v>113.75</v>
      </c>
      <c r="O4154" s="38">
        <f t="shared" ca="1" si="471"/>
        <v>134579700</v>
      </c>
    </row>
    <row r="4155" spans="1:15" x14ac:dyDescent="0.4">
      <c r="A4155">
        <v>4140</v>
      </c>
      <c r="B4155" s="63">
        <v>39359</v>
      </c>
      <c r="C4155" s="37">
        <v>154.11000100000001</v>
      </c>
      <c r="D4155" s="37">
        <v>154.259995</v>
      </c>
      <c r="E4155" s="37">
        <v>153.58999600000001</v>
      </c>
      <c r="F4155" s="37">
        <v>154.020004</v>
      </c>
      <c r="G4155" s="38">
        <v>76864400</v>
      </c>
      <c r="H4155" s="37">
        <v>112.417007</v>
      </c>
      <c r="I4155" s="41">
        <f t="shared" si="465"/>
        <v>0.72988575561912072</v>
      </c>
      <c r="J4155" s="41">
        <f t="shared" ca="1" si="466"/>
        <v>1</v>
      </c>
      <c r="K4155" s="37">
        <f t="shared" si="467"/>
        <v>112.48</v>
      </c>
      <c r="L4155" s="37">
        <f t="shared" si="468"/>
        <v>112.59</v>
      </c>
      <c r="M4155" s="37">
        <f t="shared" si="469"/>
        <v>112.1</v>
      </c>
      <c r="N4155" s="37">
        <f t="shared" si="470"/>
        <v>112.42</v>
      </c>
      <c r="O4155" s="38">
        <f t="shared" ca="1" si="471"/>
        <v>76864400</v>
      </c>
    </row>
    <row r="4156" spans="1:15" x14ac:dyDescent="0.4">
      <c r="A4156">
        <v>4141</v>
      </c>
      <c r="B4156" s="63">
        <v>39358</v>
      </c>
      <c r="C4156" s="37">
        <v>153.80999800000001</v>
      </c>
      <c r="D4156" s="37">
        <v>154.41000399999999</v>
      </c>
      <c r="E4156" s="37">
        <v>153.009995</v>
      </c>
      <c r="F4156" s="37">
        <v>153.779999</v>
      </c>
      <c r="G4156" s="38">
        <v>119055900</v>
      </c>
      <c r="H4156" s="37">
        <v>112.24185199999999</v>
      </c>
      <c r="I4156" s="41">
        <f t="shared" si="465"/>
        <v>0.72988589367854007</v>
      </c>
      <c r="J4156" s="41">
        <f t="shared" ca="1" si="466"/>
        <v>1</v>
      </c>
      <c r="K4156" s="37">
        <f t="shared" si="467"/>
        <v>112.26</v>
      </c>
      <c r="L4156" s="37">
        <f t="shared" si="468"/>
        <v>112.7</v>
      </c>
      <c r="M4156" s="37">
        <f t="shared" si="469"/>
        <v>111.68</v>
      </c>
      <c r="N4156" s="37">
        <f t="shared" si="470"/>
        <v>112.24</v>
      </c>
      <c r="O4156" s="38">
        <f t="shared" ca="1" si="471"/>
        <v>119055900</v>
      </c>
    </row>
    <row r="4157" spans="1:15" x14ac:dyDescent="0.4">
      <c r="A4157">
        <v>4142</v>
      </c>
      <c r="B4157" s="63">
        <v>39357</v>
      </c>
      <c r="C4157" s="37">
        <v>154.61000100000001</v>
      </c>
      <c r="D4157" s="37">
        <v>154.64999399999999</v>
      </c>
      <c r="E4157" s="37">
        <v>153.80999800000001</v>
      </c>
      <c r="F4157" s="37">
        <v>154.08999600000001</v>
      </c>
      <c r="G4157" s="38">
        <v>112978800</v>
      </c>
      <c r="H4157" s="37">
        <v>112.468109</v>
      </c>
      <c r="I4157" s="41">
        <f t="shared" si="465"/>
        <v>0.72988585839148179</v>
      </c>
      <c r="J4157" s="41">
        <f t="shared" ca="1" si="466"/>
        <v>1</v>
      </c>
      <c r="K4157" s="37">
        <f t="shared" si="467"/>
        <v>112.85</v>
      </c>
      <c r="L4157" s="37">
        <f t="shared" si="468"/>
        <v>112.88</v>
      </c>
      <c r="M4157" s="37">
        <f t="shared" si="469"/>
        <v>112.26</v>
      </c>
      <c r="N4157" s="37">
        <f t="shared" si="470"/>
        <v>112.47</v>
      </c>
      <c r="O4157" s="38">
        <f t="shared" ca="1" si="471"/>
        <v>112978800</v>
      </c>
    </row>
    <row r="4158" spans="1:15" x14ac:dyDescent="0.4">
      <c r="A4158">
        <v>4143</v>
      </c>
      <c r="B4158" s="63">
        <v>39356</v>
      </c>
      <c r="C4158" s="37">
        <v>152.60000600000001</v>
      </c>
      <c r="D4158" s="37">
        <v>154.75</v>
      </c>
      <c r="E4158" s="37">
        <v>152.5</v>
      </c>
      <c r="F4158" s="37">
        <v>154.300003</v>
      </c>
      <c r="G4158" s="38">
        <v>148162300</v>
      </c>
      <c r="H4158" s="37">
        <v>112.62136099999999</v>
      </c>
      <c r="I4158" s="41">
        <f t="shared" si="465"/>
        <v>0.72988566954208023</v>
      </c>
      <c r="J4158" s="41">
        <f t="shared" ca="1" si="466"/>
        <v>1</v>
      </c>
      <c r="K4158" s="37">
        <f t="shared" si="467"/>
        <v>111.38</v>
      </c>
      <c r="L4158" s="37">
        <f t="shared" si="468"/>
        <v>112.95</v>
      </c>
      <c r="M4158" s="37">
        <f t="shared" si="469"/>
        <v>111.31</v>
      </c>
      <c r="N4158" s="37">
        <f t="shared" si="470"/>
        <v>112.62</v>
      </c>
      <c r="O4158" s="38">
        <f t="shared" ca="1" si="471"/>
        <v>148162300</v>
      </c>
    </row>
    <row r="4159" spans="1:15" x14ac:dyDescent="0.4">
      <c r="A4159">
        <v>4144</v>
      </c>
      <c r="B4159" s="63">
        <v>39353</v>
      </c>
      <c r="C4159" s="37">
        <v>152.85000600000001</v>
      </c>
      <c r="D4159" s="37">
        <v>153.19000199999999</v>
      </c>
      <c r="E4159" s="37">
        <v>151.979996</v>
      </c>
      <c r="F4159" s="37">
        <v>152.58000200000001</v>
      </c>
      <c r="G4159" s="38">
        <v>133372100</v>
      </c>
      <c r="H4159" s="37">
        <v>111.365967</v>
      </c>
      <c r="I4159" s="41">
        <f t="shared" si="465"/>
        <v>0.72988573561560177</v>
      </c>
      <c r="J4159" s="41">
        <f t="shared" ca="1" si="466"/>
        <v>1</v>
      </c>
      <c r="K4159" s="37">
        <f t="shared" si="467"/>
        <v>111.56</v>
      </c>
      <c r="L4159" s="37">
        <f t="shared" si="468"/>
        <v>111.81</v>
      </c>
      <c r="M4159" s="37">
        <f t="shared" si="469"/>
        <v>110.93</v>
      </c>
      <c r="N4159" s="37">
        <f t="shared" si="470"/>
        <v>111.37</v>
      </c>
      <c r="O4159" s="38">
        <f t="shared" ca="1" si="471"/>
        <v>133372100</v>
      </c>
    </row>
    <row r="4160" spans="1:15" x14ac:dyDescent="0.4">
      <c r="A4160">
        <v>4145</v>
      </c>
      <c r="B4160" s="63">
        <v>39352</v>
      </c>
      <c r="C4160" s="37">
        <v>152.91000399999999</v>
      </c>
      <c r="D4160" s="37">
        <v>153.10000600000001</v>
      </c>
      <c r="E4160" s="37">
        <v>152.19000199999999</v>
      </c>
      <c r="F4160" s="37">
        <v>153.08999600000001</v>
      </c>
      <c r="G4160" s="38">
        <v>102713300</v>
      </c>
      <c r="H4160" s="37">
        <v>111.73828899999999</v>
      </c>
      <c r="I4160" s="41">
        <f t="shared" si="465"/>
        <v>0.7298862885854408</v>
      </c>
      <c r="J4160" s="41">
        <f t="shared" ca="1" si="466"/>
        <v>1</v>
      </c>
      <c r="K4160" s="37">
        <f t="shared" si="467"/>
        <v>111.61</v>
      </c>
      <c r="L4160" s="37">
        <f t="shared" si="468"/>
        <v>111.75</v>
      </c>
      <c r="M4160" s="37">
        <f t="shared" si="469"/>
        <v>111.08</v>
      </c>
      <c r="N4160" s="37">
        <f t="shared" si="470"/>
        <v>111.74</v>
      </c>
      <c r="O4160" s="38">
        <f t="shared" ca="1" si="471"/>
        <v>102713300</v>
      </c>
    </row>
    <row r="4161" spans="1:15" x14ac:dyDescent="0.4">
      <c r="A4161">
        <v>4146</v>
      </c>
      <c r="B4161" s="63">
        <v>39351</v>
      </c>
      <c r="C4161" s="37">
        <v>152.25</v>
      </c>
      <c r="D4161" s="37">
        <v>152.770004</v>
      </c>
      <c r="E4161" s="37">
        <v>151.38999899999999</v>
      </c>
      <c r="F4161" s="37">
        <v>152.19000199999999</v>
      </c>
      <c r="G4161" s="38">
        <v>135547000</v>
      </c>
      <c r="H4161" s="37">
        <v>111.081306</v>
      </c>
      <c r="I4161" s="41">
        <f t="shared" si="465"/>
        <v>0.72988569906188716</v>
      </c>
      <c r="J4161" s="41">
        <f t="shared" ca="1" si="466"/>
        <v>1</v>
      </c>
      <c r="K4161" s="37">
        <f t="shared" si="467"/>
        <v>111.13</v>
      </c>
      <c r="L4161" s="37">
        <f t="shared" si="468"/>
        <v>111.5</v>
      </c>
      <c r="M4161" s="37">
        <f t="shared" si="469"/>
        <v>110.5</v>
      </c>
      <c r="N4161" s="37">
        <f t="shared" si="470"/>
        <v>111.08</v>
      </c>
      <c r="O4161" s="38">
        <f t="shared" ca="1" si="471"/>
        <v>135547000</v>
      </c>
    </row>
    <row r="4162" spans="1:15" x14ac:dyDescent="0.4">
      <c r="A4162">
        <v>4147</v>
      </c>
      <c r="B4162" s="63">
        <v>39350</v>
      </c>
      <c r="C4162" s="37">
        <v>150.80999800000001</v>
      </c>
      <c r="D4162" s="37">
        <v>151.66000399999999</v>
      </c>
      <c r="E4162" s="37">
        <v>150.470001</v>
      </c>
      <c r="F4162" s="37">
        <v>151.38999899999999</v>
      </c>
      <c r="G4162" s="38">
        <v>142289900</v>
      </c>
      <c r="H4162" s="37">
        <v>110.497406</v>
      </c>
      <c r="I4162" s="41">
        <f t="shared" si="465"/>
        <v>0.72988577006331845</v>
      </c>
      <c r="J4162" s="41">
        <f t="shared" ca="1" si="466"/>
        <v>1</v>
      </c>
      <c r="K4162" s="37">
        <f t="shared" si="467"/>
        <v>110.07</v>
      </c>
      <c r="L4162" s="37">
        <f t="shared" si="468"/>
        <v>110.69</v>
      </c>
      <c r="M4162" s="37">
        <f t="shared" si="469"/>
        <v>109.83</v>
      </c>
      <c r="N4162" s="37">
        <f t="shared" si="470"/>
        <v>110.5</v>
      </c>
      <c r="O4162" s="38">
        <f t="shared" ca="1" si="471"/>
        <v>142289900</v>
      </c>
    </row>
    <row r="4163" spans="1:15" x14ac:dyDescent="0.4">
      <c r="A4163">
        <v>4148</v>
      </c>
      <c r="B4163" s="63">
        <v>39349</v>
      </c>
      <c r="C4163" s="37">
        <v>152.41999799999999</v>
      </c>
      <c r="D4163" s="37">
        <v>152.820007</v>
      </c>
      <c r="E4163" s="37">
        <v>151.36000100000001</v>
      </c>
      <c r="F4163" s="37">
        <v>151.69000199999999</v>
      </c>
      <c r="G4163" s="38">
        <v>139450200</v>
      </c>
      <c r="H4163" s="37">
        <v>110.716454</v>
      </c>
      <c r="I4163" s="41">
        <f t="shared" si="465"/>
        <v>0.72988629797763471</v>
      </c>
      <c r="J4163" s="41">
        <f t="shared" ca="1" si="466"/>
        <v>1</v>
      </c>
      <c r="K4163" s="37">
        <f t="shared" si="467"/>
        <v>111.25</v>
      </c>
      <c r="L4163" s="37">
        <f t="shared" si="468"/>
        <v>111.54</v>
      </c>
      <c r="M4163" s="37">
        <f t="shared" si="469"/>
        <v>110.48</v>
      </c>
      <c r="N4163" s="37">
        <f t="shared" si="470"/>
        <v>110.72</v>
      </c>
      <c r="O4163" s="38">
        <f t="shared" ca="1" si="471"/>
        <v>139450200</v>
      </c>
    </row>
    <row r="4164" spans="1:15" x14ac:dyDescent="0.4">
      <c r="A4164">
        <v>4149</v>
      </c>
      <c r="B4164" s="63">
        <v>39346</v>
      </c>
      <c r="C4164" s="37">
        <v>152.71000699999999</v>
      </c>
      <c r="D4164" s="37">
        <v>153.11999499999999</v>
      </c>
      <c r="E4164" s="37">
        <v>151.740005</v>
      </c>
      <c r="F4164" s="37">
        <v>151.970001</v>
      </c>
      <c r="G4164" s="38">
        <v>141457500</v>
      </c>
      <c r="H4164" s="37">
        <v>110.920723</v>
      </c>
      <c r="I4164" s="41">
        <f t="shared" si="465"/>
        <v>0.7298856502606722</v>
      </c>
      <c r="J4164" s="41">
        <f t="shared" ca="1" si="466"/>
        <v>1</v>
      </c>
      <c r="K4164" s="37">
        <f t="shared" si="467"/>
        <v>111.46</v>
      </c>
      <c r="L4164" s="37">
        <f t="shared" si="468"/>
        <v>111.76</v>
      </c>
      <c r="M4164" s="37">
        <f t="shared" si="469"/>
        <v>110.75</v>
      </c>
      <c r="N4164" s="37">
        <f t="shared" si="470"/>
        <v>110.92</v>
      </c>
      <c r="O4164" s="38">
        <f t="shared" ca="1" si="471"/>
        <v>141457500</v>
      </c>
    </row>
    <row r="4165" spans="1:15" x14ac:dyDescent="0.4">
      <c r="A4165">
        <v>4150</v>
      </c>
      <c r="B4165" s="63">
        <v>39345</v>
      </c>
      <c r="C4165" s="37">
        <v>153.33999600000001</v>
      </c>
      <c r="D4165" s="37">
        <v>153.429993</v>
      </c>
      <c r="E4165" s="37">
        <v>152.11000100000001</v>
      </c>
      <c r="F4165" s="37">
        <v>152.279999</v>
      </c>
      <c r="G4165" s="38">
        <v>175186800</v>
      </c>
      <c r="H4165" s="37">
        <v>110.622208</v>
      </c>
      <c r="I4165" s="41">
        <f t="shared" si="465"/>
        <v>0.7264395109432592</v>
      </c>
      <c r="J4165" s="41">
        <f t="shared" ca="1" si="466"/>
        <v>1</v>
      </c>
      <c r="K4165" s="37">
        <f t="shared" si="467"/>
        <v>111.39</v>
      </c>
      <c r="L4165" s="37">
        <f t="shared" si="468"/>
        <v>111.46</v>
      </c>
      <c r="M4165" s="37">
        <f t="shared" si="469"/>
        <v>110.5</v>
      </c>
      <c r="N4165" s="37">
        <f t="shared" si="470"/>
        <v>110.62</v>
      </c>
      <c r="O4165" s="38">
        <f t="shared" ca="1" si="471"/>
        <v>175186800</v>
      </c>
    </row>
    <row r="4166" spans="1:15" x14ac:dyDescent="0.4">
      <c r="A4166">
        <v>4151</v>
      </c>
      <c r="B4166" s="63">
        <v>39344</v>
      </c>
      <c r="C4166" s="37">
        <v>153.41000399999999</v>
      </c>
      <c r="D4166" s="37">
        <v>154.38999899999999</v>
      </c>
      <c r="E4166" s="37">
        <v>152.71000699999999</v>
      </c>
      <c r="F4166" s="37">
        <v>153.36000100000001</v>
      </c>
      <c r="G4166" s="38">
        <v>193779900</v>
      </c>
      <c r="H4166" s="37">
        <v>111.40677599999999</v>
      </c>
      <c r="I4166" s="41">
        <f t="shared" si="465"/>
        <v>0.72643958837741518</v>
      </c>
      <c r="J4166" s="41">
        <f t="shared" ca="1" si="466"/>
        <v>1</v>
      </c>
      <c r="K4166" s="37">
        <f t="shared" si="467"/>
        <v>111.44</v>
      </c>
      <c r="L4166" s="37">
        <f t="shared" si="468"/>
        <v>112.16</v>
      </c>
      <c r="M4166" s="37">
        <f t="shared" si="469"/>
        <v>110.93</v>
      </c>
      <c r="N4166" s="37">
        <f t="shared" si="470"/>
        <v>111.41</v>
      </c>
      <c r="O4166" s="38">
        <f t="shared" ca="1" si="471"/>
        <v>193779900</v>
      </c>
    </row>
    <row r="4167" spans="1:15" x14ac:dyDescent="0.4">
      <c r="A4167">
        <v>4152</v>
      </c>
      <c r="B4167" s="63">
        <v>39343</v>
      </c>
      <c r="C4167" s="37">
        <v>148.83000200000001</v>
      </c>
      <c r="D4167" s="37">
        <v>152.5</v>
      </c>
      <c r="E4167" s="37">
        <v>148.13000500000001</v>
      </c>
      <c r="F4167" s="37">
        <v>152.46000699999999</v>
      </c>
      <c r="G4167" s="38">
        <v>263759500</v>
      </c>
      <c r="H4167" s="37">
        <v>110.752983</v>
      </c>
      <c r="I4167" s="41">
        <f t="shared" si="465"/>
        <v>0.72643957703609452</v>
      </c>
      <c r="J4167" s="41">
        <f t="shared" ca="1" si="466"/>
        <v>1</v>
      </c>
      <c r="K4167" s="37">
        <f t="shared" si="467"/>
        <v>108.12</v>
      </c>
      <c r="L4167" s="37">
        <f t="shared" si="468"/>
        <v>110.78</v>
      </c>
      <c r="M4167" s="37">
        <f t="shared" si="469"/>
        <v>107.61</v>
      </c>
      <c r="N4167" s="37">
        <f t="shared" si="470"/>
        <v>110.75</v>
      </c>
      <c r="O4167" s="38">
        <f t="shared" ca="1" si="471"/>
        <v>263759500</v>
      </c>
    </row>
    <row r="4168" spans="1:15" x14ac:dyDescent="0.4">
      <c r="A4168">
        <v>4153</v>
      </c>
      <c r="B4168" s="63">
        <v>39342</v>
      </c>
      <c r="C4168" s="37">
        <v>148.30999800000001</v>
      </c>
      <c r="D4168" s="37">
        <v>148.64999399999999</v>
      </c>
      <c r="E4168" s="37">
        <v>147.63000500000001</v>
      </c>
      <c r="F4168" s="37">
        <v>148.10000600000001</v>
      </c>
      <c r="G4168" s="38">
        <v>109870800</v>
      </c>
      <c r="H4168" s="37">
        <v>107.585678</v>
      </c>
      <c r="I4168" s="41">
        <f t="shared" si="465"/>
        <v>0.72643938988091594</v>
      </c>
      <c r="J4168" s="41">
        <f t="shared" ca="1" si="466"/>
        <v>1</v>
      </c>
      <c r="K4168" s="37">
        <f t="shared" si="467"/>
        <v>107.74</v>
      </c>
      <c r="L4168" s="37">
        <f t="shared" si="468"/>
        <v>107.99</v>
      </c>
      <c r="M4168" s="37">
        <f t="shared" si="469"/>
        <v>107.24</v>
      </c>
      <c r="N4168" s="37">
        <f t="shared" si="470"/>
        <v>107.59</v>
      </c>
      <c r="O4168" s="38">
        <f t="shared" ca="1" si="471"/>
        <v>109870800</v>
      </c>
    </row>
    <row r="4169" spans="1:15" x14ac:dyDescent="0.4">
      <c r="A4169">
        <v>4154</v>
      </c>
      <c r="B4169" s="63">
        <v>39339</v>
      </c>
      <c r="C4169" s="37">
        <v>147.96000699999999</v>
      </c>
      <c r="D4169" s="37">
        <v>149.08999600000001</v>
      </c>
      <c r="E4169" s="37">
        <v>147.740005</v>
      </c>
      <c r="F4169" s="37">
        <v>148.89999399999999</v>
      </c>
      <c r="G4169" s="38">
        <v>121911000</v>
      </c>
      <c r="H4169" s="37">
        <v>108.166847</v>
      </c>
      <c r="I4169" s="41">
        <f t="shared" si="465"/>
        <v>0.72643956587399194</v>
      </c>
      <c r="J4169" s="41">
        <f t="shared" ca="1" si="466"/>
        <v>1</v>
      </c>
      <c r="K4169" s="37">
        <f t="shared" si="467"/>
        <v>107.48</v>
      </c>
      <c r="L4169" s="37">
        <f t="shared" si="468"/>
        <v>108.3</v>
      </c>
      <c r="M4169" s="37">
        <f t="shared" si="469"/>
        <v>107.32</v>
      </c>
      <c r="N4169" s="37">
        <f t="shared" si="470"/>
        <v>108.17</v>
      </c>
      <c r="O4169" s="38">
        <f t="shared" ca="1" si="471"/>
        <v>121911000</v>
      </c>
    </row>
    <row r="4170" spans="1:15" x14ac:dyDescent="0.4">
      <c r="A4170">
        <v>4155</v>
      </c>
      <c r="B4170" s="63">
        <v>39338</v>
      </c>
      <c r="C4170" s="37">
        <v>148.550003</v>
      </c>
      <c r="D4170" s="37">
        <v>149.449997</v>
      </c>
      <c r="E4170" s="37">
        <v>148.199997</v>
      </c>
      <c r="F4170" s="37">
        <v>148.91000399999999</v>
      </c>
      <c r="G4170" s="38">
        <v>154079000</v>
      </c>
      <c r="H4170" s="37">
        <v>108.17414100000001</v>
      </c>
      <c r="I4170" s="41">
        <f t="shared" si="465"/>
        <v>0.72643971589712675</v>
      </c>
      <c r="J4170" s="41">
        <f t="shared" ca="1" si="466"/>
        <v>1</v>
      </c>
      <c r="K4170" s="37">
        <f t="shared" si="467"/>
        <v>107.91</v>
      </c>
      <c r="L4170" s="37">
        <f t="shared" si="468"/>
        <v>108.57</v>
      </c>
      <c r="M4170" s="37">
        <f t="shared" si="469"/>
        <v>107.66</v>
      </c>
      <c r="N4170" s="37">
        <f t="shared" si="470"/>
        <v>108.17</v>
      </c>
      <c r="O4170" s="38">
        <f t="shared" ca="1" si="471"/>
        <v>154079000</v>
      </c>
    </row>
    <row r="4171" spans="1:15" x14ac:dyDescent="0.4">
      <c r="A4171">
        <v>4156</v>
      </c>
      <c r="B4171" s="63">
        <v>39337</v>
      </c>
      <c r="C4171" s="37">
        <v>147.28999300000001</v>
      </c>
      <c r="D4171" s="37">
        <v>148.44000199999999</v>
      </c>
      <c r="E4171" s="37">
        <v>146.979996</v>
      </c>
      <c r="F4171" s="37">
        <v>147.86999499999999</v>
      </c>
      <c r="G4171" s="38">
        <v>149554600</v>
      </c>
      <c r="H4171" s="37">
        <v>107.418671</v>
      </c>
      <c r="I4171" s="41">
        <f t="shared" si="465"/>
        <v>0.72643994476364193</v>
      </c>
      <c r="J4171" s="41">
        <f t="shared" ca="1" si="466"/>
        <v>1</v>
      </c>
      <c r="K4171" s="37">
        <f t="shared" si="467"/>
        <v>107</v>
      </c>
      <c r="L4171" s="37">
        <f t="shared" si="468"/>
        <v>107.83</v>
      </c>
      <c r="M4171" s="37">
        <f t="shared" si="469"/>
        <v>106.77</v>
      </c>
      <c r="N4171" s="37">
        <f t="shared" si="470"/>
        <v>107.42</v>
      </c>
      <c r="O4171" s="38">
        <f t="shared" ca="1" si="471"/>
        <v>149554600</v>
      </c>
    </row>
    <row r="4172" spans="1:15" x14ac:dyDescent="0.4">
      <c r="A4172">
        <v>4157</v>
      </c>
      <c r="B4172" s="63">
        <v>39336</v>
      </c>
      <c r="C4172" s="37">
        <v>146.240005</v>
      </c>
      <c r="D4172" s="37">
        <v>147.699997</v>
      </c>
      <c r="E4172" s="37">
        <v>146.13000500000001</v>
      </c>
      <c r="F4172" s="37">
        <v>147.490005</v>
      </c>
      <c r="G4172" s="38">
        <v>162081900</v>
      </c>
      <c r="H4172" s="37">
        <v>107.14257000000001</v>
      </c>
      <c r="I4172" s="41">
        <f t="shared" si="465"/>
        <v>0.72643953059734456</v>
      </c>
      <c r="J4172" s="41">
        <f t="shared" ca="1" si="466"/>
        <v>1</v>
      </c>
      <c r="K4172" s="37">
        <f t="shared" si="467"/>
        <v>106.23</v>
      </c>
      <c r="L4172" s="37">
        <f t="shared" si="468"/>
        <v>107.3</v>
      </c>
      <c r="M4172" s="37">
        <f t="shared" si="469"/>
        <v>106.15</v>
      </c>
      <c r="N4172" s="37">
        <f t="shared" si="470"/>
        <v>107.14</v>
      </c>
      <c r="O4172" s="38">
        <f t="shared" ca="1" si="471"/>
        <v>162081900</v>
      </c>
    </row>
    <row r="4173" spans="1:15" x14ac:dyDescent="0.4">
      <c r="A4173">
        <v>4158</v>
      </c>
      <c r="B4173" s="63">
        <v>39335</v>
      </c>
      <c r="C4173" s="37">
        <v>146.520004</v>
      </c>
      <c r="D4173" s="37">
        <v>146.720001</v>
      </c>
      <c r="E4173" s="37">
        <v>144.33000200000001</v>
      </c>
      <c r="F4173" s="37">
        <v>145.78999300000001</v>
      </c>
      <c r="G4173" s="38">
        <v>192305900</v>
      </c>
      <c r="H4173" s="37">
        <v>105.907616</v>
      </c>
      <c r="I4173" s="41">
        <f t="shared" si="465"/>
        <v>0.72643954376210162</v>
      </c>
      <c r="J4173" s="41">
        <f t="shared" ca="1" si="466"/>
        <v>1</v>
      </c>
      <c r="K4173" s="37">
        <f t="shared" si="467"/>
        <v>106.44</v>
      </c>
      <c r="L4173" s="37">
        <f t="shared" si="468"/>
        <v>106.58</v>
      </c>
      <c r="M4173" s="37">
        <f t="shared" si="469"/>
        <v>104.85</v>
      </c>
      <c r="N4173" s="37">
        <f t="shared" si="470"/>
        <v>105.91</v>
      </c>
      <c r="O4173" s="38">
        <f t="shared" ca="1" si="471"/>
        <v>192305900</v>
      </c>
    </row>
    <row r="4174" spans="1:15" x14ac:dyDescent="0.4">
      <c r="A4174">
        <v>4159</v>
      </c>
      <c r="B4174" s="63">
        <v>39332</v>
      </c>
      <c r="C4174" s="37">
        <v>146.479996</v>
      </c>
      <c r="D4174" s="37">
        <v>146.88999899999999</v>
      </c>
      <c r="E4174" s="37">
        <v>145.259995</v>
      </c>
      <c r="F4174" s="37">
        <v>146.070007</v>
      </c>
      <c r="G4174" s="38">
        <v>235447600</v>
      </c>
      <c r="H4174" s="37">
        <v>106.11103799999999</v>
      </c>
      <c r="I4174" s="41">
        <f t="shared" si="465"/>
        <v>0.726439603716867</v>
      </c>
      <c r="J4174" s="41">
        <f t="shared" ca="1" si="466"/>
        <v>1</v>
      </c>
      <c r="K4174" s="37">
        <f t="shared" si="467"/>
        <v>106.41</v>
      </c>
      <c r="L4174" s="37">
        <f t="shared" si="468"/>
        <v>106.71</v>
      </c>
      <c r="M4174" s="37">
        <f t="shared" si="469"/>
        <v>105.52</v>
      </c>
      <c r="N4174" s="37">
        <f t="shared" si="470"/>
        <v>106.11</v>
      </c>
      <c r="O4174" s="38">
        <f t="shared" ca="1" si="471"/>
        <v>235447600</v>
      </c>
    </row>
    <row r="4175" spans="1:15" x14ac:dyDescent="0.4">
      <c r="A4175">
        <v>4160</v>
      </c>
      <c r="B4175" s="63">
        <v>39331</v>
      </c>
      <c r="C4175" s="37">
        <v>147.949997</v>
      </c>
      <c r="D4175" s="37">
        <v>148.61000100000001</v>
      </c>
      <c r="E4175" s="37">
        <v>147.11999499999999</v>
      </c>
      <c r="F4175" s="37">
        <v>148.13000500000001</v>
      </c>
      <c r="G4175" s="38">
        <v>127878400</v>
      </c>
      <c r="H4175" s="37">
        <v>107.607483</v>
      </c>
      <c r="I4175" s="41">
        <f t="shared" si="465"/>
        <v>0.72643947456830227</v>
      </c>
      <c r="J4175" s="41">
        <f t="shared" ca="1" si="466"/>
        <v>1</v>
      </c>
      <c r="K4175" s="37">
        <f t="shared" si="467"/>
        <v>107.48</v>
      </c>
      <c r="L4175" s="37">
        <f t="shared" si="468"/>
        <v>107.96</v>
      </c>
      <c r="M4175" s="37">
        <f t="shared" si="469"/>
        <v>106.87</v>
      </c>
      <c r="N4175" s="37">
        <f t="shared" si="470"/>
        <v>107.61</v>
      </c>
      <c r="O4175" s="38">
        <f t="shared" ca="1" si="471"/>
        <v>127878400</v>
      </c>
    </row>
    <row r="4176" spans="1:15" x14ac:dyDescent="0.4">
      <c r="A4176">
        <v>4161</v>
      </c>
      <c r="B4176" s="63">
        <v>39330</v>
      </c>
      <c r="C4176" s="37">
        <v>148.199997</v>
      </c>
      <c r="D4176" s="37">
        <v>148.36000100000001</v>
      </c>
      <c r="E4176" s="37">
        <v>147</v>
      </c>
      <c r="F4176" s="37">
        <v>147.78999300000001</v>
      </c>
      <c r="G4176" s="38">
        <v>166261800</v>
      </c>
      <c r="H4176" s="37">
        <v>107.360512</v>
      </c>
      <c r="I4176" s="41">
        <f t="shared" si="465"/>
        <v>0.72643965819796741</v>
      </c>
      <c r="J4176" s="41">
        <f t="shared" ca="1" si="466"/>
        <v>1</v>
      </c>
      <c r="K4176" s="37">
        <f t="shared" si="467"/>
        <v>107.66</v>
      </c>
      <c r="L4176" s="37">
        <f t="shared" si="468"/>
        <v>107.77</v>
      </c>
      <c r="M4176" s="37">
        <f t="shared" si="469"/>
        <v>106.79</v>
      </c>
      <c r="N4176" s="37">
        <f t="shared" si="470"/>
        <v>107.36</v>
      </c>
      <c r="O4176" s="38">
        <f t="shared" ca="1" si="471"/>
        <v>166261800</v>
      </c>
    </row>
    <row r="4177" spans="1:15" x14ac:dyDescent="0.4">
      <c r="A4177">
        <v>4162</v>
      </c>
      <c r="B4177" s="63">
        <v>39329</v>
      </c>
      <c r="C4177" s="37">
        <v>147.449997</v>
      </c>
      <c r="D4177" s="37">
        <v>149.979996</v>
      </c>
      <c r="E4177" s="37">
        <v>147.39999399999999</v>
      </c>
      <c r="F4177" s="37">
        <v>149.08000200000001</v>
      </c>
      <c r="G4177" s="38">
        <v>120062000</v>
      </c>
      <c r="H4177" s="37">
        <v>108.297607</v>
      </c>
      <c r="I4177" s="41">
        <f t="shared" ref="I4177:I4240" si="472">IF(F4177=0,1,H4177/F4177)</f>
        <v>0.72643953278186835</v>
      </c>
      <c r="J4177" s="41">
        <f t="shared" ref="J4177:J4240" ca="1" si="473">INDEX(OFFSET($T$15,0,0,$S$13+1,1),MATCH(B4177,OFFSET($Q$15,0,0,$S$13+1,1),-1))</f>
        <v>1</v>
      </c>
      <c r="K4177" s="37">
        <f t="shared" ref="K4177:K4240" si="474">ROUND($I4177*C4177,2)</f>
        <v>107.11</v>
      </c>
      <c r="L4177" s="37">
        <f t="shared" ref="L4177:L4240" si="475">ROUND($I4177*D4177,2)</f>
        <v>108.95</v>
      </c>
      <c r="M4177" s="37">
        <f t="shared" ref="M4177:M4240" si="476">ROUND($I4177*E4177,2)</f>
        <v>107.08</v>
      </c>
      <c r="N4177" s="37">
        <f t="shared" ref="N4177:N4240" si="477">ROUND($I4177*F4177,2)</f>
        <v>108.3</v>
      </c>
      <c r="O4177" s="38">
        <f t="shared" ref="O4177:O4240" ca="1" si="478">G4177*J4177</f>
        <v>120062000</v>
      </c>
    </row>
    <row r="4178" spans="1:15" x14ac:dyDescent="0.4">
      <c r="A4178">
        <v>4163</v>
      </c>
      <c r="B4178" s="63">
        <v>39325</v>
      </c>
      <c r="C4178" s="37">
        <v>147.64999399999999</v>
      </c>
      <c r="D4178" s="37">
        <v>148.5</v>
      </c>
      <c r="E4178" s="37">
        <v>146.83000200000001</v>
      </c>
      <c r="F4178" s="37">
        <v>147.58999600000001</v>
      </c>
      <c r="G4178" s="38">
        <v>185477500</v>
      </c>
      <c r="H4178" s="37">
        <v>107.21523999999999</v>
      </c>
      <c r="I4178" s="41">
        <f t="shared" si="472"/>
        <v>0.72643975137718675</v>
      </c>
      <c r="J4178" s="41">
        <f t="shared" ca="1" si="473"/>
        <v>1</v>
      </c>
      <c r="K4178" s="37">
        <f t="shared" si="474"/>
        <v>107.26</v>
      </c>
      <c r="L4178" s="37">
        <f t="shared" si="475"/>
        <v>107.88</v>
      </c>
      <c r="M4178" s="37">
        <f t="shared" si="476"/>
        <v>106.66</v>
      </c>
      <c r="N4178" s="37">
        <f t="shared" si="477"/>
        <v>107.22</v>
      </c>
      <c r="O4178" s="38">
        <f t="shared" ca="1" si="478"/>
        <v>185477500</v>
      </c>
    </row>
    <row r="4179" spans="1:15" x14ac:dyDescent="0.4">
      <c r="A4179">
        <v>4164</v>
      </c>
      <c r="B4179" s="63">
        <v>39324</v>
      </c>
      <c r="C4179" s="37">
        <v>145.449997</v>
      </c>
      <c r="D4179" s="37">
        <v>147.19000199999999</v>
      </c>
      <c r="E4179" s="37">
        <v>145.30999800000001</v>
      </c>
      <c r="F4179" s="37">
        <v>146.14999399999999</v>
      </c>
      <c r="G4179" s="38">
        <v>191817300</v>
      </c>
      <c r="H4179" s="37">
        <v>106.169174</v>
      </c>
      <c r="I4179" s="41">
        <f t="shared" si="472"/>
        <v>0.72643981086992038</v>
      </c>
      <c r="J4179" s="41">
        <f t="shared" ca="1" si="473"/>
        <v>1</v>
      </c>
      <c r="K4179" s="37">
        <f t="shared" si="474"/>
        <v>105.66</v>
      </c>
      <c r="L4179" s="37">
        <f t="shared" si="475"/>
        <v>106.92</v>
      </c>
      <c r="M4179" s="37">
        <f t="shared" si="476"/>
        <v>105.56</v>
      </c>
      <c r="N4179" s="37">
        <f t="shared" si="477"/>
        <v>106.17</v>
      </c>
      <c r="O4179" s="38">
        <f t="shared" ca="1" si="478"/>
        <v>191817300</v>
      </c>
    </row>
    <row r="4180" spans="1:15" x14ac:dyDescent="0.4">
      <c r="A4180">
        <v>4165</v>
      </c>
      <c r="B4180" s="63">
        <v>39323</v>
      </c>
      <c r="C4180" s="37">
        <v>144.36999499999999</v>
      </c>
      <c r="D4180" s="37">
        <v>146.740005</v>
      </c>
      <c r="E4180" s="37">
        <v>143.96000699999999</v>
      </c>
      <c r="F4180" s="37">
        <v>146.53999300000001</v>
      </c>
      <c r="G4180" s="38">
        <v>207654200</v>
      </c>
      <c r="H4180" s="37">
        <v>106.452431</v>
      </c>
      <c r="I4180" s="41">
        <f t="shared" si="472"/>
        <v>0.72643944373601821</v>
      </c>
      <c r="J4180" s="41">
        <f t="shared" ca="1" si="473"/>
        <v>1</v>
      </c>
      <c r="K4180" s="37">
        <f t="shared" si="474"/>
        <v>104.88</v>
      </c>
      <c r="L4180" s="37">
        <f t="shared" si="475"/>
        <v>106.6</v>
      </c>
      <c r="M4180" s="37">
        <f t="shared" si="476"/>
        <v>104.58</v>
      </c>
      <c r="N4180" s="37">
        <f t="shared" si="477"/>
        <v>106.45</v>
      </c>
      <c r="O4180" s="38">
        <f t="shared" ca="1" si="478"/>
        <v>207654200</v>
      </c>
    </row>
    <row r="4181" spans="1:15" x14ac:dyDescent="0.4">
      <c r="A4181">
        <v>4166</v>
      </c>
      <c r="B4181" s="63">
        <v>39322</v>
      </c>
      <c r="C4181" s="37">
        <v>146.16000399999999</v>
      </c>
      <c r="D4181" s="37">
        <v>146.25</v>
      </c>
      <c r="E4181" s="37">
        <v>143.46000699999999</v>
      </c>
      <c r="F4181" s="37">
        <v>143.720001</v>
      </c>
      <c r="G4181" s="38">
        <v>219790700</v>
      </c>
      <c r="H4181" s="37">
        <v>104.403908</v>
      </c>
      <c r="I4181" s="41">
        <f t="shared" si="472"/>
        <v>0.7264396553963286</v>
      </c>
      <c r="J4181" s="41">
        <f t="shared" ca="1" si="473"/>
        <v>1</v>
      </c>
      <c r="K4181" s="37">
        <f t="shared" si="474"/>
        <v>106.18</v>
      </c>
      <c r="L4181" s="37">
        <f t="shared" si="475"/>
        <v>106.24</v>
      </c>
      <c r="M4181" s="37">
        <f t="shared" si="476"/>
        <v>104.22</v>
      </c>
      <c r="N4181" s="37">
        <f t="shared" si="477"/>
        <v>104.4</v>
      </c>
      <c r="O4181" s="38">
        <f t="shared" ca="1" si="478"/>
        <v>219790700</v>
      </c>
    </row>
    <row r="4182" spans="1:15" x14ac:dyDescent="0.4">
      <c r="A4182">
        <v>4167</v>
      </c>
      <c r="B4182" s="63">
        <v>39321</v>
      </c>
      <c r="C4182" s="37">
        <v>147.85000600000001</v>
      </c>
      <c r="D4182" s="37">
        <v>148.33000200000001</v>
      </c>
      <c r="E4182" s="37">
        <v>146.729996</v>
      </c>
      <c r="F4182" s="37">
        <v>146.949997</v>
      </c>
      <c r="G4182" s="38">
        <v>113024300</v>
      </c>
      <c r="H4182" s="37">
        <v>106.750275</v>
      </c>
      <c r="I4182" s="41">
        <f t="shared" si="472"/>
        <v>0.72643945001237398</v>
      </c>
      <c r="J4182" s="41">
        <f t="shared" ca="1" si="473"/>
        <v>1</v>
      </c>
      <c r="K4182" s="37">
        <f t="shared" si="474"/>
        <v>107.4</v>
      </c>
      <c r="L4182" s="37">
        <f t="shared" si="475"/>
        <v>107.75</v>
      </c>
      <c r="M4182" s="37">
        <f t="shared" si="476"/>
        <v>106.59</v>
      </c>
      <c r="N4182" s="37">
        <f t="shared" si="477"/>
        <v>106.75</v>
      </c>
      <c r="O4182" s="38">
        <f t="shared" ca="1" si="478"/>
        <v>113024300</v>
      </c>
    </row>
    <row r="4183" spans="1:15" x14ac:dyDescent="0.4">
      <c r="A4183">
        <v>4168</v>
      </c>
      <c r="B4183" s="63">
        <v>39318</v>
      </c>
      <c r="C4183" s="37">
        <v>146.479996</v>
      </c>
      <c r="D4183" s="37">
        <v>148.33000200000001</v>
      </c>
      <c r="E4183" s="37">
        <v>146.279999</v>
      </c>
      <c r="F4183" s="37">
        <v>148.33000200000001</v>
      </c>
      <c r="G4183" s="38">
        <v>128901900</v>
      </c>
      <c r="H4183" s="37">
        <v>107.752754</v>
      </c>
      <c r="I4183" s="41">
        <f t="shared" si="472"/>
        <v>0.72643937535981418</v>
      </c>
      <c r="J4183" s="41">
        <f t="shared" ca="1" si="473"/>
        <v>1</v>
      </c>
      <c r="K4183" s="37">
        <f t="shared" si="474"/>
        <v>106.41</v>
      </c>
      <c r="L4183" s="37">
        <f t="shared" si="475"/>
        <v>107.75</v>
      </c>
      <c r="M4183" s="37">
        <f t="shared" si="476"/>
        <v>106.26</v>
      </c>
      <c r="N4183" s="37">
        <f t="shared" si="477"/>
        <v>107.75</v>
      </c>
      <c r="O4183" s="38">
        <f t="shared" ca="1" si="478"/>
        <v>128901900</v>
      </c>
    </row>
    <row r="4184" spans="1:15" x14ac:dyDescent="0.4">
      <c r="A4184">
        <v>4169</v>
      </c>
      <c r="B4184" s="63">
        <v>39317</v>
      </c>
      <c r="C4184" s="37">
        <v>147.33999600000001</v>
      </c>
      <c r="D4184" s="37">
        <v>147.64999399999999</v>
      </c>
      <c r="E4184" s="37">
        <v>145.61000100000001</v>
      </c>
      <c r="F4184" s="37">
        <v>146.520004</v>
      </c>
      <c r="G4184" s="38">
        <v>203915300</v>
      </c>
      <c r="H4184" s="37">
        <v>106.437943</v>
      </c>
      <c r="I4184" s="41">
        <f t="shared" si="472"/>
        <v>0.72643966758286471</v>
      </c>
      <c r="J4184" s="41">
        <f t="shared" ca="1" si="473"/>
        <v>1</v>
      </c>
      <c r="K4184" s="37">
        <f t="shared" si="474"/>
        <v>107.03</v>
      </c>
      <c r="L4184" s="37">
        <f t="shared" si="475"/>
        <v>107.26</v>
      </c>
      <c r="M4184" s="37">
        <f t="shared" si="476"/>
        <v>105.78</v>
      </c>
      <c r="N4184" s="37">
        <f t="shared" si="477"/>
        <v>106.44</v>
      </c>
      <c r="O4184" s="38">
        <f t="shared" ca="1" si="478"/>
        <v>203915300</v>
      </c>
    </row>
    <row r="4185" spans="1:15" x14ac:dyDescent="0.4">
      <c r="A4185">
        <v>4170</v>
      </c>
      <c r="B4185" s="63">
        <v>39316</v>
      </c>
      <c r="C4185" s="37">
        <v>146.009995</v>
      </c>
      <c r="D4185" s="37">
        <v>146.800003</v>
      </c>
      <c r="E4185" s="37">
        <v>145.33000200000001</v>
      </c>
      <c r="F4185" s="37">
        <v>146.64999399999999</v>
      </c>
      <c r="G4185" s="38">
        <v>173156700</v>
      </c>
      <c r="H4185" s="37">
        <v>106.532402</v>
      </c>
      <c r="I4185" s="41">
        <f t="shared" si="472"/>
        <v>0.7264398660664112</v>
      </c>
      <c r="J4185" s="41">
        <f t="shared" ca="1" si="473"/>
        <v>1</v>
      </c>
      <c r="K4185" s="37">
        <f t="shared" si="474"/>
        <v>106.07</v>
      </c>
      <c r="L4185" s="37">
        <f t="shared" si="475"/>
        <v>106.64</v>
      </c>
      <c r="M4185" s="37">
        <f t="shared" si="476"/>
        <v>105.57</v>
      </c>
      <c r="N4185" s="37">
        <f t="shared" si="477"/>
        <v>106.53</v>
      </c>
      <c r="O4185" s="38">
        <f t="shared" ca="1" si="478"/>
        <v>173156700</v>
      </c>
    </row>
    <row r="4186" spans="1:15" x14ac:dyDescent="0.4">
      <c r="A4186">
        <v>4171</v>
      </c>
      <c r="B4186" s="63">
        <v>39315</v>
      </c>
      <c r="C4186" s="37">
        <v>144.60000600000001</v>
      </c>
      <c r="D4186" s="37">
        <v>145.970001</v>
      </c>
      <c r="E4186" s="37">
        <v>144.13999899999999</v>
      </c>
      <c r="F4186" s="37">
        <v>144.929993</v>
      </c>
      <c r="G4186" s="38">
        <v>157066400</v>
      </c>
      <c r="H4186" s="37">
        <v>105.28293600000001</v>
      </c>
      <c r="I4186" s="41">
        <f t="shared" si="472"/>
        <v>0.72643994400800127</v>
      </c>
      <c r="J4186" s="41">
        <f t="shared" ca="1" si="473"/>
        <v>1</v>
      </c>
      <c r="K4186" s="37">
        <f t="shared" si="474"/>
        <v>105.04</v>
      </c>
      <c r="L4186" s="37">
        <f t="shared" si="475"/>
        <v>106.04</v>
      </c>
      <c r="M4186" s="37">
        <f t="shared" si="476"/>
        <v>104.71</v>
      </c>
      <c r="N4186" s="37">
        <f t="shared" si="477"/>
        <v>105.28</v>
      </c>
      <c r="O4186" s="38">
        <f t="shared" ca="1" si="478"/>
        <v>157066400</v>
      </c>
    </row>
    <row r="4187" spans="1:15" x14ac:dyDescent="0.4">
      <c r="A4187">
        <v>4172</v>
      </c>
      <c r="B4187" s="63">
        <v>39314</v>
      </c>
      <c r="C4187" s="37">
        <v>145.16999799999999</v>
      </c>
      <c r="D4187" s="37">
        <v>145.470001</v>
      </c>
      <c r="E4187" s="37">
        <v>143.28999300000001</v>
      </c>
      <c r="F4187" s="37">
        <v>144.63999899999999</v>
      </c>
      <c r="G4187" s="38">
        <v>187320400</v>
      </c>
      <c r="H4187" s="37">
        <v>105.07222</v>
      </c>
      <c r="I4187" s="41">
        <f t="shared" si="472"/>
        <v>0.72643957913744184</v>
      </c>
      <c r="J4187" s="41">
        <f t="shared" ca="1" si="473"/>
        <v>1</v>
      </c>
      <c r="K4187" s="37">
        <f t="shared" si="474"/>
        <v>105.46</v>
      </c>
      <c r="L4187" s="37">
        <f t="shared" si="475"/>
        <v>105.68</v>
      </c>
      <c r="M4187" s="37">
        <f t="shared" si="476"/>
        <v>104.09</v>
      </c>
      <c r="N4187" s="37">
        <f t="shared" si="477"/>
        <v>105.07</v>
      </c>
      <c r="O4187" s="38">
        <f t="shared" ca="1" si="478"/>
        <v>187320400</v>
      </c>
    </row>
    <row r="4188" spans="1:15" x14ac:dyDescent="0.4">
      <c r="A4188">
        <v>4173</v>
      </c>
      <c r="B4188" s="63">
        <v>39311</v>
      </c>
      <c r="C4188" s="37">
        <v>145.5</v>
      </c>
      <c r="D4188" s="37">
        <v>145.80999800000001</v>
      </c>
      <c r="E4188" s="37">
        <v>141.38999899999999</v>
      </c>
      <c r="F4188" s="37">
        <v>144.71000699999999</v>
      </c>
      <c r="G4188" s="38">
        <v>388218100</v>
      </c>
      <c r="H4188" s="37">
        <v>105.123108</v>
      </c>
      <c r="I4188" s="41">
        <f t="shared" si="472"/>
        <v>0.72643979624712485</v>
      </c>
      <c r="J4188" s="41">
        <f t="shared" ca="1" si="473"/>
        <v>1</v>
      </c>
      <c r="K4188" s="37">
        <f t="shared" si="474"/>
        <v>105.7</v>
      </c>
      <c r="L4188" s="37">
        <f t="shared" si="475"/>
        <v>105.92</v>
      </c>
      <c r="M4188" s="37">
        <f t="shared" si="476"/>
        <v>102.71</v>
      </c>
      <c r="N4188" s="37">
        <f t="shared" si="477"/>
        <v>105.12</v>
      </c>
      <c r="O4188" s="38">
        <f t="shared" ca="1" si="478"/>
        <v>388218100</v>
      </c>
    </row>
    <row r="4189" spans="1:15" x14ac:dyDescent="0.4">
      <c r="A4189">
        <v>4174</v>
      </c>
      <c r="B4189" s="63">
        <v>39310</v>
      </c>
      <c r="C4189" s="37">
        <v>139.78999300000001</v>
      </c>
      <c r="D4189" s="37">
        <v>142.94000199999999</v>
      </c>
      <c r="E4189" s="37">
        <v>137</v>
      </c>
      <c r="F4189" s="37">
        <v>142.10000600000001</v>
      </c>
      <c r="G4189" s="38">
        <v>546743700</v>
      </c>
      <c r="H4189" s="37">
        <v>103.227074</v>
      </c>
      <c r="I4189" s="41">
        <f t="shared" si="472"/>
        <v>0.72643961746208507</v>
      </c>
      <c r="J4189" s="41">
        <f t="shared" ca="1" si="473"/>
        <v>1</v>
      </c>
      <c r="K4189" s="37">
        <f t="shared" si="474"/>
        <v>101.55</v>
      </c>
      <c r="L4189" s="37">
        <f t="shared" si="475"/>
        <v>103.84</v>
      </c>
      <c r="M4189" s="37">
        <f t="shared" si="476"/>
        <v>99.52</v>
      </c>
      <c r="N4189" s="37">
        <f t="shared" si="477"/>
        <v>103.23</v>
      </c>
      <c r="O4189" s="38">
        <f t="shared" ca="1" si="478"/>
        <v>546743700</v>
      </c>
    </row>
    <row r="4190" spans="1:15" x14ac:dyDescent="0.4">
      <c r="A4190">
        <v>4175</v>
      </c>
      <c r="B4190" s="63">
        <v>39309</v>
      </c>
      <c r="C4190" s="37">
        <v>142.720001</v>
      </c>
      <c r="D4190" s="37">
        <v>144.46000699999999</v>
      </c>
      <c r="E4190" s="37">
        <v>140.61999499999999</v>
      </c>
      <c r="F4190" s="37">
        <v>141.03999300000001</v>
      </c>
      <c r="G4190" s="38">
        <v>323834000</v>
      </c>
      <c r="H4190" s="37">
        <v>102.457016</v>
      </c>
      <c r="I4190" s="41">
        <f t="shared" si="472"/>
        <v>0.72643945749486805</v>
      </c>
      <c r="J4190" s="41">
        <f t="shared" ca="1" si="473"/>
        <v>1</v>
      </c>
      <c r="K4190" s="37">
        <f t="shared" si="474"/>
        <v>103.68</v>
      </c>
      <c r="L4190" s="37">
        <f t="shared" si="475"/>
        <v>104.94</v>
      </c>
      <c r="M4190" s="37">
        <f t="shared" si="476"/>
        <v>102.15</v>
      </c>
      <c r="N4190" s="37">
        <f t="shared" si="477"/>
        <v>102.46</v>
      </c>
      <c r="O4190" s="38">
        <f t="shared" ca="1" si="478"/>
        <v>323834000</v>
      </c>
    </row>
    <row r="4191" spans="1:15" x14ac:dyDescent="0.4">
      <c r="A4191">
        <v>4176</v>
      </c>
      <c r="B4191" s="63">
        <v>39308</v>
      </c>
      <c r="C4191" s="37">
        <v>145.699997</v>
      </c>
      <c r="D4191" s="37">
        <v>146.05999800000001</v>
      </c>
      <c r="E4191" s="37">
        <v>142.720001</v>
      </c>
      <c r="F4191" s="37">
        <v>143.009995</v>
      </c>
      <c r="G4191" s="38">
        <v>264134500</v>
      </c>
      <c r="H4191" s="37">
        <v>103.88810700000001</v>
      </c>
      <c r="I4191" s="41">
        <f t="shared" si="472"/>
        <v>0.72643948417731219</v>
      </c>
      <c r="J4191" s="41">
        <f t="shared" ca="1" si="473"/>
        <v>1</v>
      </c>
      <c r="K4191" s="37">
        <f t="shared" si="474"/>
        <v>105.84</v>
      </c>
      <c r="L4191" s="37">
        <f t="shared" si="475"/>
        <v>106.1</v>
      </c>
      <c r="M4191" s="37">
        <f t="shared" si="476"/>
        <v>103.68</v>
      </c>
      <c r="N4191" s="37">
        <f t="shared" si="477"/>
        <v>103.89</v>
      </c>
      <c r="O4191" s="38">
        <f t="shared" ca="1" si="478"/>
        <v>264134500</v>
      </c>
    </row>
    <row r="4192" spans="1:15" x14ac:dyDescent="0.4">
      <c r="A4192">
        <v>4177</v>
      </c>
      <c r="B4192" s="63">
        <v>39307</v>
      </c>
      <c r="C4192" s="37">
        <v>146.5</v>
      </c>
      <c r="D4192" s="37">
        <v>146.88999899999999</v>
      </c>
      <c r="E4192" s="37">
        <v>145.020004</v>
      </c>
      <c r="F4192" s="37">
        <v>145.229996</v>
      </c>
      <c r="G4192" s="38">
        <v>181917200</v>
      </c>
      <c r="H4192" s="37">
        <v>105.500816</v>
      </c>
      <c r="I4192" s="41">
        <f t="shared" si="472"/>
        <v>0.72643957106491963</v>
      </c>
      <c r="J4192" s="41">
        <f t="shared" ca="1" si="473"/>
        <v>1</v>
      </c>
      <c r="K4192" s="37">
        <f t="shared" si="474"/>
        <v>106.42</v>
      </c>
      <c r="L4192" s="37">
        <f t="shared" si="475"/>
        <v>106.71</v>
      </c>
      <c r="M4192" s="37">
        <f t="shared" si="476"/>
        <v>105.35</v>
      </c>
      <c r="N4192" s="37">
        <f t="shared" si="477"/>
        <v>105.5</v>
      </c>
      <c r="O4192" s="38">
        <f t="shared" ca="1" si="478"/>
        <v>181917200</v>
      </c>
    </row>
    <row r="4193" spans="1:15" x14ac:dyDescent="0.4">
      <c r="A4193">
        <v>4178</v>
      </c>
      <c r="B4193" s="63">
        <v>39304</v>
      </c>
      <c r="C4193" s="37">
        <v>144.38999899999999</v>
      </c>
      <c r="D4193" s="37">
        <v>146.5</v>
      </c>
      <c r="E4193" s="37">
        <v>143.11999499999999</v>
      </c>
      <c r="F4193" s="37">
        <v>144.71000699999999</v>
      </c>
      <c r="G4193" s="38">
        <v>411018400</v>
      </c>
      <c r="H4193" s="37">
        <v>105.123108</v>
      </c>
      <c r="I4193" s="41">
        <f t="shared" si="472"/>
        <v>0.72643979624712485</v>
      </c>
      <c r="J4193" s="41">
        <f t="shared" ca="1" si="473"/>
        <v>1</v>
      </c>
      <c r="K4193" s="37">
        <f t="shared" si="474"/>
        <v>104.89</v>
      </c>
      <c r="L4193" s="37">
        <f t="shared" si="475"/>
        <v>106.42</v>
      </c>
      <c r="M4193" s="37">
        <f t="shared" si="476"/>
        <v>103.97</v>
      </c>
      <c r="N4193" s="37">
        <f t="shared" si="477"/>
        <v>105.12</v>
      </c>
      <c r="O4193" s="38">
        <f t="shared" ca="1" si="478"/>
        <v>411018400</v>
      </c>
    </row>
    <row r="4194" spans="1:15" x14ac:dyDescent="0.4">
      <c r="A4194">
        <v>4179</v>
      </c>
      <c r="B4194" s="63">
        <v>39303</v>
      </c>
      <c r="C4194" s="37">
        <v>147.429993</v>
      </c>
      <c r="D4194" s="37">
        <v>148.949997</v>
      </c>
      <c r="E4194" s="37">
        <v>145.28999300000001</v>
      </c>
      <c r="F4194" s="37">
        <v>145.38999899999999</v>
      </c>
      <c r="G4194" s="38">
        <v>357622100</v>
      </c>
      <c r="H4194" s="37">
        <v>105.61700399999999</v>
      </c>
      <c r="I4194" s="41">
        <f t="shared" si="472"/>
        <v>0.72643926491807731</v>
      </c>
      <c r="J4194" s="41">
        <f t="shared" ca="1" si="473"/>
        <v>1</v>
      </c>
      <c r="K4194" s="37">
        <f t="shared" si="474"/>
        <v>107.1</v>
      </c>
      <c r="L4194" s="37">
        <f t="shared" si="475"/>
        <v>108.2</v>
      </c>
      <c r="M4194" s="37">
        <f t="shared" si="476"/>
        <v>105.54</v>
      </c>
      <c r="N4194" s="37">
        <f t="shared" si="477"/>
        <v>105.62</v>
      </c>
      <c r="O4194" s="38">
        <f t="shared" ca="1" si="478"/>
        <v>357622100</v>
      </c>
    </row>
    <row r="4195" spans="1:15" x14ac:dyDescent="0.4">
      <c r="A4195">
        <v>4180</v>
      </c>
      <c r="B4195" s="63">
        <v>39302</v>
      </c>
      <c r="C4195" s="37">
        <v>148.41000399999999</v>
      </c>
      <c r="D4195" s="37">
        <v>150.58999600000001</v>
      </c>
      <c r="E4195" s="37">
        <v>147.33999600000001</v>
      </c>
      <c r="F4195" s="37">
        <v>149.83000200000001</v>
      </c>
      <c r="G4195" s="38">
        <v>274930600</v>
      </c>
      <c r="H4195" s="37">
        <v>108.842491</v>
      </c>
      <c r="I4195" s="41">
        <f t="shared" si="472"/>
        <v>0.72643989552906763</v>
      </c>
      <c r="J4195" s="41">
        <f t="shared" ca="1" si="473"/>
        <v>1</v>
      </c>
      <c r="K4195" s="37">
        <f t="shared" si="474"/>
        <v>107.81</v>
      </c>
      <c r="L4195" s="37">
        <f t="shared" si="475"/>
        <v>109.39</v>
      </c>
      <c r="M4195" s="37">
        <f t="shared" si="476"/>
        <v>107.03</v>
      </c>
      <c r="N4195" s="37">
        <f t="shared" si="477"/>
        <v>108.84</v>
      </c>
      <c r="O4195" s="38">
        <f t="shared" ca="1" si="478"/>
        <v>274930600</v>
      </c>
    </row>
    <row r="4196" spans="1:15" x14ac:dyDescent="0.4">
      <c r="A4196">
        <v>4181</v>
      </c>
      <c r="B4196" s="63">
        <v>39301</v>
      </c>
      <c r="C4196" s="37">
        <v>145.94000199999999</v>
      </c>
      <c r="D4196" s="37">
        <v>149</v>
      </c>
      <c r="E4196" s="37">
        <v>145.229996</v>
      </c>
      <c r="F4196" s="37">
        <v>147.770004</v>
      </c>
      <c r="G4196" s="38">
        <v>232568700</v>
      </c>
      <c r="H4196" s="37">
        <v>107.34599300000001</v>
      </c>
      <c r="I4196" s="41">
        <f t="shared" si="472"/>
        <v>0.72643967039481172</v>
      </c>
      <c r="J4196" s="41">
        <f t="shared" ca="1" si="473"/>
        <v>1</v>
      </c>
      <c r="K4196" s="37">
        <f t="shared" si="474"/>
        <v>106.02</v>
      </c>
      <c r="L4196" s="37">
        <f t="shared" si="475"/>
        <v>108.24</v>
      </c>
      <c r="M4196" s="37">
        <f t="shared" si="476"/>
        <v>105.5</v>
      </c>
      <c r="N4196" s="37">
        <f t="shared" si="477"/>
        <v>107.35</v>
      </c>
      <c r="O4196" s="38">
        <f t="shared" ca="1" si="478"/>
        <v>232568700</v>
      </c>
    </row>
    <row r="4197" spans="1:15" x14ac:dyDescent="0.4">
      <c r="A4197">
        <v>4182</v>
      </c>
      <c r="B4197" s="63">
        <v>39300</v>
      </c>
      <c r="C4197" s="37">
        <v>144.21000699999999</v>
      </c>
      <c r="D4197" s="37">
        <v>146.83000200000001</v>
      </c>
      <c r="E4197" s="37">
        <v>142.529999</v>
      </c>
      <c r="F4197" s="37">
        <v>146.21000699999999</v>
      </c>
      <c r="G4197" s="38">
        <v>324980000</v>
      </c>
      <c r="H4197" s="37">
        <v>106.212715</v>
      </c>
      <c r="I4197" s="41">
        <f t="shared" si="472"/>
        <v>0.72643943584518134</v>
      </c>
      <c r="J4197" s="41">
        <f t="shared" ca="1" si="473"/>
        <v>1</v>
      </c>
      <c r="K4197" s="37">
        <f t="shared" si="474"/>
        <v>104.76</v>
      </c>
      <c r="L4197" s="37">
        <f t="shared" si="475"/>
        <v>106.66</v>
      </c>
      <c r="M4197" s="37">
        <f t="shared" si="476"/>
        <v>103.54</v>
      </c>
      <c r="N4197" s="37">
        <f t="shared" si="477"/>
        <v>106.21</v>
      </c>
      <c r="O4197" s="38">
        <f t="shared" ca="1" si="478"/>
        <v>324980000</v>
      </c>
    </row>
    <row r="4198" spans="1:15" x14ac:dyDescent="0.4">
      <c r="A4198">
        <v>4183</v>
      </c>
      <c r="B4198" s="63">
        <v>39297</v>
      </c>
      <c r="C4198" s="37">
        <v>147.279999</v>
      </c>
      <c r="D4198" s="37">
        <v>147.58000200000001</v>
      </c>
      <c r="E4198" s="37">
        <v>143.199997</v>
      </c>
      <c r="F4198" s="37">
        <v>143.800003</v>
      </c>
      <c r="G4198" s="38">
        <v>359398200</v>
      </c>
      <c r="H4198" s="37">
        <v>104.462013</v>
      </c>
      <c r="I4198" s="41">
        <f t="shared" si="472"/>
        <v>0.7264395745527209</v>
      </c>
      <c r="J4198" s="41">
        <f t="shared" ca="1" si="473"/>
        <v>1</v>
      </c>
      <c r="K4198" s="37">
        <f t="shared" si="474"/>
        <v>106.99</v>
      </c>
      <c r="L4198" s="37">
        <f t="shared" si="475"/>
        <v>107.21</v>
      </c>
      <c r="M4198" s="37">
        <f t="shared" si="476"/>
        <v>104.03</v>
      </c>
      <c r="N4198" s="37">
        <f t="shared" si="477"/>
        <v>104.46</v>
      </c>
      <c r="O4198" s="38">
        <f t="shared" ca="1" si="478"/>
        <v>359398200</v>
      </c>
    </row>
    <row r="4199" spans="1:15" x14ac:dyDescent="0.4">
      <c r="A4199">
        <v>4184</v>
      </c>
      <c r="B4199" s="63">
        <v>39296</v>
      </c>
      <c r="C4199" s="37">
        <v>146.759995</v>
      </c>
      <c r="D4199" s="37">
        <v>147.759995</v>
      </c>
      <c r="E4199" s="37">
        <v>145.259995</v>
      </c>
      <c r="F4199" s="37">
        <v>147.60000600000001</v>
      </c>
      <c r="G4199" s="38">
        <v>294758400</v>
      </c>
      <c r="H4199" s="37">
        <v>107.222511</v>
      </c>
      <c r="I4199" s="41">
        <f t="shared" si="472"/>
        <v>0.72643974689269319</v>
      </c>
      <c r="J4199" s="41">
        <f t="shared" ca="1" si="473"/>
        <v>1</v>
      </c>
      <c r="K4199" s="37">
        <f t="shared" si="474"/>
        <v>106.61</v>
      </c>
      <c r="L4199" s="37">
        <f t="shared" si="475"/>
        <v>107.34</v>
      </c>
      <c r="M4199" s="37">
        <f t="shared" si="476"/>
        <v>105.52</v>
      </c>
      <c r="N4199" s="37">
        <f t="shared" si="477"/>
        <v>107.22</v>
      </c>
      <c r="O4199" s="38">
        <f t="shared" ca="1" si="478"/>
        <v>294758400</v>
      </c>
    </row>
    <row r="4200" spans="1:15" x14ac:dyDescent="0.4">
      <c r="A4200">
        <v>4185</v>
      </c>
      <c r="B4200" s="63">
        <v>39295</v>
      </c>
      <c r="C4200" s="37">
        <v>145.179993</v>
      </c>
      <c r="D4200" s="37">
        <v>147.009995</v>
      </c>
      <c r="E4200" s="37">
        <v>143.949997</v>
      </c>
      <c r="F4200" s="37">
        <v>146.429993</v>
      </c>
      <c r="G4200" s="38">
        <v>467670000</v>
      </c>
      <c r="H4200" s="37">
        <v>106.372551</v>
      </c>
      <c r="I4200" s="41">
        <f t="shared" si="472"/>
        <v>0.72643963726748251</v>
      </c>
      <c r="J4200" s="41">
        <f t="shared" ca="1" si="473"/>
        <v>1</v>
      </c>
      <c r="K4200" s="37">
        <f t="shared" si="474"/>
        <v>105.46</v>
      </c>
      <c r="L4200" s="37">
        <f t="shared" si="475"/>
        <v>106.79</v>
      </c>
      <c r="M4200" s="37">
        <f t="shared" si="476"/>
        <v>104.57</v>
      </c>
      <c r="N4200" s="37">
        <f t="shared" si="477"/>
        <v>106.37</v>
      </c>
      <c r="O4200" s="38">
        <f t="shared" ca="1" si="478"/>
        <v>467670000</v>
      </c>
    </row>
    <row r="4201" spans="1:15" x14ac:dyDescent="0.4">
      <c r="A4201">
        <v>4186</v>
      </c>
      <c r="B4201" s="63">
        <v>39294</v>
      </c>
      <c r="C4201" s="37">
        <v>148.33000200000001</v>
      </c>
      <c r="D4201" s="37">
        <v>149.46000699999999</v>
      </c>
      <c r="E4201" s="37">
        <v>145.03999300000001</v>
      </c>
      <c r="F4201" s="37">
        <v>145.720001</v>
      </c>
      <c r="G4201" s="38">
        <v>316976700</v>
      </c>
      <c r="H4201" s="37">
        <v>105.856804</v>
      </c>
      <c r="I4201" s="41">
        <f t="shared" si="472"/>
        <v>0.72643976992561232</v>
      </c>
      <c r="J4201" s="41">
        <f t="shared" ca="1" si="473"/>
        <v>1</v>
      </c>
      <c r="K4201" s="37">
        <f t="shared" si="474"/>
        <v>107.75</v>
      </c>
      <c r="L4201" s="37">
        <f t="shared" si="475"/>
        <v>108.57</v>
      </c>
      <c r="M4201" s="37">
        <f t="shared" si="476"/>
        <v>105.36</v>
      </c>
      <c r="N4201" s="37">
        <f t="shared" si="477"/>
        <v>105.86</v>
      </c>
      <c r="O4201" s="38">
        <f t="shared" ca="1" si="478"/>
        <v>316976700</v>
      </c>
    </row>
    <row r="4202" spans="1:15" x14ac:dyDescent="0.4">
      <c r="A4202">
        <v>4187</v>
      </c>
      <c r="B4202" s="63">
        <v>39293</v>
      </c>
      <c r="C4202" s="37">
        <v>145.929993</v>
      </c>
      <c r="D4202" s="37">
        <v>147.80999800000001</v>
      </c>
      <c r="E4202" s="37">
        <v>145.28999300000001</v>
      </c>
      <c r="F4202" s="37">
        <v>147.38000500000001</v>
      </c>
      <c r="G4202" s="38">
        <v>283017500</v>
      </c>
      <c r="H4202" s="37">
        <v>107.062691</v>
      </c>
      <c r="I4202" s="41">
        <f t="shared" si="472"/>
        <v>0.72643972973131599</v>
      </c>
      <c r="J4202" s="41">
        <f t="shared" ca="1" si="473"/>
        <v>1</v>
      </c>
      <c r="K4202" s="37">
        <f t="shared" si="474"/>
        <v>106.01</v>
      </c>
      <c r="L4202" s="37">
        <f t="shared" si="475"/>
        <v>107.38</v>
      </c>
      <c r="M4202" s="37">
        <f t="shared" si="476"/>
        <v>105.54</v>
      </c>
      <c r="N4202" s="37">
        <f t="shared" si="477"/>
        <v>107.06</v>
      </c>
      <c r="O4202" s="38">
        <f t="shared" ca="1" si="478"/>
        <v>283017500</v>
      </c>
    </row>
    <row r="4203" spans="1:15" x14ac:dyDescent="0.4">
      <c r="A4203">
        <v>4188</v>
      </c>
      <c r="B4203" s="63">
        <v>39290</v>
      </c>
      <c r="C4203" s="37">
        <v>148.21000699999999</v>
      </c>
      <c r="D4203" s="37">
        <v>148.86999499999999</v>
      </c>
      <c r="E4203" s="37">
        <v>145.050003</v>
      </c>
      <c r="F4203" s="37">
        <v>145.11000100000001</v>
      </c>
      <c r="G4203" s="38">
        <v>422987600</v>
      </c>
      <c r="H4203" s="37">
        <v>105.41366600000001</v>
      </c>
      <c r="I4203" s="41">
        <f t="shared" si="472"/>
        <v>0.72643970280173864</v>
      </c>
      <c r="J4203" s="41">
        <f t="shared" ca="1" si="473"/>
        <v>1</v>
      </c>
      <c r="K4203" s="37">
        <f t="shared" si="474"/>
        <v>107.67</v>
      </c>
      <c r="L4203" s="37">
        <f t="shared" si="475"/>
        <v>108.15</v>
      </c>
      <c r="M4203" s="37">
        <f t="shared" si="476"/>
        <v>105.37</v>
      </c>
      <c r="N4203" s="37">
        <f t="shared" si="477"/>
        <v>105.41</v>
      </c>
      <c r="O4203" s="38">
        <f t="shared" ca="1" si="478"/>
        <v>422987600</v>
      </c>
    </row>
    <row r="4204" spans="1:15" x14ac:dyDescent="0.4">
      <c r="A4204">
        <v>4189</v>
      </c>
      <c r="B4204" s="63">
        <v>39289</v>
      </c>
      <c r="C4204" s="37">
        <v>150.19000199999999</v>
      </c>
      <c r="D4204" s="37">
        <v>150.800003</v>
      </c>
      <c r="E4204" s="37">
        <v>146.38999899999999</v>
      </c>
      <c r="F4204" s="37">
        <v>148.020004</v>
      </c>
      <c r="G4204" s="38">
        <v>467592500</v>
      </c>
      <c r="H4204" s="37">
        <v>107.527603</v>
      </c>
      <c r="I4204" s="41">
        <f t="shared" si="472"/>
        <v>0.72643967095150197</v>
      </c>
      <c r="J4204" s="41">
        <f t="shared" ca="1" si="473"/>
        <v>1</v>
      </c>
      <c r="K4204" s="37">
        <f t="shared" si="474"/>
        <v>109.1</v>
      </c>
      <c r="L4204" s="37">
        <f t="shared" si="475"/>
        <v>109.55</v>
      </c>
      <c r="M4204" s="37">
        <f t="shared" si="476"/>
        <v>106.34</v>
      </c>
      <c r="N4204" s="37">
        <f t="shared" si="477"/>
        <v>107.53</v>
      </c>
      <c r="O4204" s="38">
        <f t="shared" ca="1" si="478"/>
        <v>467592500</v>
      </c>
    </row>
    <row r="4205" spans="1:15" x14ac:dyDescent="0.4">
      <c r="A4205">
        <v>4190</v>
      </c>
      <c r="B4205" s="63">
        <v>39288</v>
      </c>
      <c r="C4205" s="37">
        <v>152.020004</v>
      </c>
      <c r="D4205" s="37">
        <v>152.38999899999999</v>
      </c>
      <c r="E4205" s="37">
        <v>150.25</v>
      </c>
      <c r="F4205" s="37">
        <v>151.61000100000001</v>
      </c>
      <c r="G4205" s="38">
        <v>265214500</v>
      </c>
      <c r="H4205" s="37">
        <v>110.135536</v>
      </c>
      <c r="I4205" s="41">
        <f t="shared" si="472"/>
        <v>0.72643978150227695</v>
      </c>
      <c r="J4205" s="41">
        <f t="shared" ca="1" si="473"/>
        <v>1</v>
      </c>
      <c r="K4205" s="37">
        <f t="shared" si="474"/>
        <v>110.43</v>
      </c>
      <c r="L4205" s="37">
        <f t="shared" si="475"/>
        <v>110.7</v>
      </c>
      <c r="M4205" s="37">
        <f t="shared" si="476"/>
        <v>109.15</v>
      </c>
      <c r="N4205" s="37">
        <f t="shared" si="477"/>
        <v>110.14</v>
      </c>
      <c r="O4205" s="38">
        <f t="shared" ca="1" si="478"/>
        <v>265214500</v>
      </c>
    </row>
    <row r="4206" spans="1:15" x14ac:dyDescent="0.4">
      <c r="A4206">
        <v>4191</v>
      </c>
      <c r="B4206" s="63">
        <v>39287</v>
      </c>
      <c r="C4206" s="37">
        <v>153.11999499999999</v>
      </c>
      <c r="D4206" s="37">
        <v>154.279999</v>
      </c>
      <c r="E4206" s="37">
        <v>150.759995</v>
      </c>
      <c r="F4206" s="37">
        <v>151.300003</v>
      </c>
      <c r="G4206" s="38">
        <v>256732400</v>
      </c>
      <c r="H4206" s="37">
        <v>109.91029399999999</v>
      </c>
      <c r="I4206" s="41">
        <f t="shared" si="472"/>
        <v>0.72643947006398935</v>
      </c>
      <c r="J4206" s="41">
        <f t="shared" ca="1" si="473"/>
        <v>1</v>
      </c>
      <c r="K4206" s="37">
        <f t="shared" si="474"/>
        <v>111.23</v>
      </c>
      <c r="L4206" s="37">
        <f t="shared" si="475"/>
        <v>112.08</v>
      </c>
      <c r="M4206" s="37">
        <f t="shared" si="476"/>
        <v>109.52</v>
      </c>
      <c r="N4206" s="37">
        <f t="shared" si="477"/>
        <v>109.91</v>
      </c>
      <c r="O4206" s="38">
        <f t="shared" ca="1" si="478"/>
        <v>256732400</v>
      </c>
    </row>
    <row r="4207" spans="1:15" x14ac:dyDescent="0.4">
      <c r="A4207">
        <v>4192</v>
      </c>
      <c r="B4207" s="63">
        <v>39286</v>
      </c>
      <c r="C4207" s="37">
        <v>154.179993</v>
      </c>
      <c r="D4207" s="37">
        <v>154.720001</v>
      </c>
      <c r="E4207" s="37">
        <v>153.300003</v>
      </c>
      <c r="F4207" s="37">
        <v>153.970001</v>
      </c>
      <c r="G4207" s="38">
        <v>121183900</v>
      </c>
      <c r="H4207" s="37">
        <v>111.849937</v>
      </c>
      <c r="I4207" s="41">
        <f t="shared" si="472"/>
        <v>0.72643980173774236</v>
      </c>
      <c r="J4207" s="41">
        <f t="shared" ca="1" si="473"/>
        <v>1</v>
      </c>
      <c r="K4207" s="37">
        <f t="shared" si="474"/>
        <v>112</v>
      </c>
      <c r="L4207" s="37">
        <f t="shared" si="475"/>
        <v>112.39</v>
      </c>
      <c r="M4207" s="37">
        <f t="shared" si="476"/>
        <v>111.36</v>
      </c>
      <c r="N4207" s="37">
        <f t="shared" si="477"/>
        <v>111.85</v>
      </c>
      <c r="O4207" s="38">
        <f t="shared" ca="1" si="478"/>
        <v>121183900</v>
      </c>
    </row>
    <row r="4208" spans="1:15" x14ac:dyDescent="0.4">
      <c r="A4208">
        <v>4193</v>
      </c>
      <c r="B4208" s="63">
        <v>39283</v>
      </c>
      <c r="C4208" s="37">
        <v>154.88999899999999</v>
      </c>
      <c r="D4208" s="37">
        <v>154.990005</v>
      </c>
      <c r="E4208" s="37">
        <v>152.83000200000001</v>
      </c>
      <c r="F4208" s="37">
        <v>153.5</v>
      </c>
      <c r="G4208" s="38">
        <v>245502500</v>
      </c>
      <c r="H4208" s="37">
        <v>111.50851400000001</v>
      </c>
      <c r="I4208" s="41">
        <f t="shared" si="472"/>
        <v>0.7264398306188925</v>
      </c>
      <c r="J4208" s="41">
        <f t="shared" ca="1" si="473"/>
        <v>1</v>
      </c>
      <c r="K4208" s="37">
        <f t="shared" si="474"/>
        <v>112.52</v>
      </c>
      <c r="L4208" s="37">
        <f t="shared" si="475"/>
        <v>112.59</v>
      </c>
      <c r="M4208" s="37">
        <f t="shared" si="476"/>
        <v>111.02</v>
      </c>
      <c r="N4208" s="37">
        <f t="shared" si="477"/>
        <v>111.51</v>
      </c>
      <c r="O4208" s="38">
        <f t="shared" ca="1" si="478"/>
        <v>245502500</v>
      </c>
    </row>
    <row r="4209" spans="1:15" x14ac:dyDescent="0.4">
      <c r="A4209">
        <v>4194</v>
      </c>
      <c r="B4209" s="63">
        <v>39282</v>
      </c>
      <c r="C4209" s="37">
        <v>155.199997</v>
      </c>
      <c r="D4209" s="37">
        <v>155.529999</v>
      </c>
      <c r="E4209" s="37">
        <v>154.75</v>
      </c>
      <c r="F4209" s="37">
        <v>155.070007</v>
      </c>
      <c r="G4209" s="38">
        <v>145212700</v>
      </c>
      <c r="H4209" s="37">
        <v>112.649033</v>
      </c>
      <c r="I4209" s="41">
        <f t="shared" si="472"/>
        <v>0.72643985242097786</v>
      </c>
      <c r="J4209" s="41">
        <f t="shared" ca="1" si="473"/>
        <v>1</v>
      </c>
      <c r="K4209" s="37">
        <f t="shared" si="474"/>
        <v>112.74</v>
      </c>
      <c r="L4209" s="37">
        <f t="shared" si="475"/>
        <v>112.98</v>
      </c>
      <c r="M4209" s="37">
        <f t="shared" si="476"/>
        <v>112.42</v>
      </c>
      <c r="N4209" s="37">
        <f t="shared" si="477"/>
        <v>112.65</v>
      </c>
      <c r="O4209" s="38">
        <f t="shared" ca="1" si="478"/>
        <v>145212700</v>
      </c>
    </row>
    <row r="4210" spans="1:15" x14ac:dyDescent="0.4">
      <c r="A4210">
        <v>4195</v>
      </c>
      <c r="B4210" s="63">
        <v>39281</v>
      </c>
      <c r="C4210" s="37">
        <v>154.229996</v>
      </c>
      <c r="D4210" s="37">
        <v>154.800003</v>
      </c>
      <c r="E4210" s="37">
        <v>153.300003</v>
      </c>
      <c r="F4210" s="37">
        <v>154.470001</v>
      </c>
      <c r="G4210" s="38">
        <v>237887400</v>
      </c>
      <c r="H4210" s="37">
        <v>112.213112</v>
      </c>
      <c r="I4210" s="41">
        <f t="shared" si="472"/>
        <v>0.72643951106079163</v>
      </c>
      <c r="J4210" s="41">
        <f t="shared" ca="1" si="473"/>
        <v>1</v>
      </c>
      <c r="K4210" s="37">
        <f t="shared" si="474"/>
        <v>112.04</v>
      </c>
      <c r="L4210" s="37">
        <f t="shared" si="475"/>
        <v>112.45</v>
      </c>
      <c r="M4210" s="37">
        <f t="shared" si="476"/>
        <v>111.36</v>
      </c>
      <c r="N4210" s="37">
        <f t="shared" si="477"/>
        <v>112.21</v>
      </c>
      <c r="O4210" s="38">
        <f t="shared" ca="1" si="478"/>
        <v>237887400</v>
      </c>
    </row>
    <row r="4211" spans="1:15" x14ac:dyDescent="0.4">
      <c r="A4211">
        <v>4196</v>
      </c>
      <c r="B4211" s="63">
        <v>39280</v>
      </c>
      <c r="C4211" s="37">
        <v>154.929993</v>
      </c>
      <c r="D4211" s="37">
        <v>155.479996</v>
      </c>
      <c r="E4211" s="37">
        <v>154.679993</v>
      </c>
      <c r="F4211" s="37">
        <v>154.75</v>
      </c>
      <c r="G4211" s="38">
        <v>126201300</v>
      </c>
      <c r="H4211" s="37">
        <v>112.41658</v>
      </c>
      <c r="I4211" s="41">
        <f t="shared" si="472"/>
        <v>0.72643993537964457</v>
      </c>
      <c r="J4211" s="41">
        <f t="shared" ca="1" si="473"/>
        <v>1</v>
      </c>
      <c r="K4211" s="37">
        <f t="shared" si="474"/>
        <v>112.55</v>
      </c>
      <c r="L4211" s="37">
        <f t="shared" si="475"/>
        <v>112.95</v>
      </c>
      <c r="M4211" s="37">
        <f t="shared" si="476"/>
        <v>112.37</v>
      </c>
      <c r="N4211" s="37">
        <f t="shared" si="477"/>
        <v>112.42</v>
      </c>
      <c r="O4211" s="38">
        <f t="shared" ca="1" si="478"/>
        <v>126201300</v>
      </c>
    </row>
    <row r="4212" spans="1:15" x14ac:dyDescent="0.4">
      <c r="A4212">
        <v>4197</v>
      </c>
      <c r="B4212" s="63">
        <v>39279</v>
      </c>
      <c r="C4212" s="37">
        <v>154.990005</v>
      </c>
      <c r="D4212" s="37">
        <v>155.529999</v>
      </c>
      <c r="E4212" s="37">
        <v>154.58000200000001</v>
      </c>
      <c r="F4212" s="37">
        <v>154.83000200000001</v>
      </c>
      <c r="G4212" s="38">
        <v>98378700</v>
      </c>
      <c r="H4212" s="37">
        <v>112.474716</v>
      </c>
      <c r="I4212" s="41">
        <f t="shared" si="472"/>
        <v>0.72644006037021169</v>
      </c>
      <c r="J4212" s="41">
        <f t="shared" ca="1" si="473"/>
        <v>1</v>
      </c>
      <c r="K4212" s="37">
        <f t="shared" si="474"/>
        <v>112.59</v>
      </c>
      <c r="L4212" s="37">
        <f t="shared" si="475"/>
        <v>112.98</v>
      </c>
      <c r="M4212" s="37">
        <f t="shared" si="476"/>
        <v>112.29</v>
      </c>
      <c r="N4212" s="37">
        <f t="shared" si="477"/>
        <v>112.47</v>
      </c>
      <c r="O4212" s="38">
        <f t="shared" ca="1" si="478"/>
        <v>98378700</v>
      </c>
    </row>
    <row r="4213" spans="1:15" x14ac:dyDescent="0.4">
      <c r="A4213">
        <v>4198</v>
      </c>
      <c r="B4213" s="63">
        <v>39276</v>
      </c>
      <c r="C4213" s="37">
        <v>154.570007</v>
      </c>
      <c r="D4213" s="37">
        <v>155.46000699999999</v>
      </c>
      <c r="E4213" s="37">
        <v>154.38999899999999</v>
      </c>
      <c r="F4213" s="37">
        <v>154.85000600000001</v>
      </c>
      <c r="G4213" s="38">
        <v>111794300</v>
      </c>
      <c r="H4213" s="37">
        <v>112.48921199999999</v>
      </c>
      <c r="I4213" s="41">
        <f t="shared" si="472"/>
        <v>0.72643982977953514</v>
      </c>
      <c r="J4213" s="41">
        <f t="shared" ca="1" si="473"/>
        <v>1</v>
      </c>
      <c r="K4213" s="37">
        <f t="shared" si="474"/>
        <v>112.29</v>
      </c>
      <c r="L4213" s="37">
        <f t="shared" si="475"/>
        <v>112.93</v>
      </c>
      <c r="M4213" s="37">
        <f t="shared" si="476"/>
        <v>112.16</v>
      </c>
      <c r="N4213" s="37">
        <f t="shared" si="477"/>
        <v>112.49</v>
      </c>
      <c r="O4213" s="38">
        <f t="shared" ca="1" si="478"/>
        <v>111794300</v>
      </c>
    </row>
    <row r="4214" spans="1:15" x14ac:dyDescent="0.4">
      <c r="A4214">
        <v>4199</v>
      </c>
      <c r="B4214" s="63">
        <v>39275</v>
      </c>
      <c r="C4214" s="37">
        <v>152.36999499999999</v>
      </c>
      <c r="D4214" s="37">
        <v>154.75</v>
      </c>
      <c r="E4214" s="37">
        <v>152.33999600000001</v>
      </c>
      <c r="F4214" s="37">
        <v>154.38999899999999</v>
      </c>
      <c r="G4214" s="38">
        <v>133882500</v>
      </c>
      <c r="H4214" s="37">
        <v>112.155006</v>
      </c>
      <c r="I4214" s="41">
        <f t="shared" si="472"/>
        <v>0.72643957980723872</v>
      </c>
      <c r="J4214" s="41">
        <f t="shared" ca="1" si="473"/>
        <v>1</v>
      </c>
      <c r="K4214" s="37">
        <f t="shared" si="474"/>
        <v>110.69</v>
      </c>
      <c r="L4214" s="37">
        <f t="shared" si="475"/>
        <v>112.42</v>
      </c>
      <c r="M4214" s="37">
        <f t="shared" si="476"/>
        <v>110.67</v>
      </c>
      <c r="N4214" s="37">
        <f t="shared" si="477"/>
        <v>112.16</v>
      </c>
      <c r="O4214" s="38">
        <f t="shared" ca="1" si="478"/>
        <v>133882500</v>
      </c>
    </row>
    <row r="4215" spans="1:15" x14ac:dyDescent="0.4">
      <c r="A4215">
        <v>4200</v>
      </c>
      <c r="B4215" s="63">
        <v>39274</v>
      </c>
      <c r="C4215" s="37">
        <v>150.75</v>
      </c>
      <c r="D4215" s="37">
        <v>152.050003</v>
      </c>
      <c r="E4215" s="37">
        <v>150.520004</v>
      </c>
      <c r="F4215" s="37">
        <v>151.990005</v>
      </c>
      <c r="G4215" s="38">
        <v>175607600</v>
      </c>
      <c r="H4215" s="37">
        <v>110.411552</v>
      </c>
      <c r="I4215" s="41">
        <f t="shared" si="472"/>
        <v>0.72643955765380763</v>
      </c>
      <c r="J4215" s="41">
        <f t="shared" ca="1" si="473"/>
        <v>1</v>
      </c>
      <c r="K4215" s="37">
        <f t="shared" si="474"/>
        <v>109.51</v>
      </c>
      <c r="L4215" s="37">
        <f t="shared" si="475"/>
        <v>110.46</v>
      </c>
      <c r="M4215" s="37">
        <f t="shared" si="476"/>
        <v>109.34</v>
      </c>
      <c r="N4215" s="37">
        <f t="shared" si="477"/>
        <v>110.41</v>
      </c>
      <c r="O4215" s="38">
        <f t="shared" ca="1" si="478"/>
        <v>175607600</v>
      </c>
    </row>
    <row r="4216" spans="1:15" x14ac:dyDescent="0.4">
      <c r="A4216">
        <v>4201</v>
      </c>
      <c r="B4216" s="63">
        <v>39273</v>
      </c>
      <c r="C4216" s="37">
        <v>152.28999300000001</v>
      </c>
      <c r="D4216" s="37">
        <v>152.61000100000001</v>
      </c>
      <c r="E4216" s="37">
        <v>150.770004</v>
      </c>
      <c r="F4216" s="37">
        <v>150.91999799999999</v>
      </c>
      <c r="G4216" s="38">
        <v>180362600</v>
      </c>
      <c r="H4216" s="37">
        <v>109.63427</v>
      </c>
      <c r="I4216" s="41">
        <f t="shared" si="472"/>
        <v>0.72643964652053605</v>
      </c>
      <c r="J4216" s="41">
        <f t="shared" ca="1" si="473"/>
        <v>1</v>
      </c>
      <c r="K4216" s="37">
        <f t="shared" si="474"/>
        <v>110.63</v>
      </c>
      <c r="L4216" s="37">
        <f t="shared" si="475"/>
        <v>110.86</v>
      </c>
      <c r="M4216" s="37">
        <f t="shared" si="476"/>
        <v>109.53</v>
      </c>
      <c r="N4216" s="37">
        <f t="shared" si="477"/>
        <v>109.63</v>
      </c>
      <c r="O4216" s="38">
        <f t="shared" ca="1" si="478"/>
        <v>180362600</v>
      </c>
    </row>
    <row r="4217" spans="1:15" x14ac:dyDescent="0.4">
      <c r="A4217">
        <v>4202</v>
      </c>
      <c r="B4217" s="63">
        <v>39272</v>
      </c>
      <c r="C4217" s="37">
        <v>153.16000399999999</v>
      </c>
      <c r="D4217" s="37">
        <v>153.36000100000001</v>
      </c>
      <c r="E4217" s="37">
        <v>152.61999499999999</v>
      </c>
      <c r="F4217" s="37">
        <v>153.10000600000001</v>
      </c>
      <c r="G4217" s="38">
        <v>72348100</v>
      </c>
      <c r="H4217" s="37">
        <v>111.21792600000001</v>
      </c>
      <c r="I4217" s="41">
        <f t="shared" si="472"/>
        <v>0.7264397233269867</v>
      </c>
      <c r="J4217" s="41">
        <f t="shared" ca="1" si="473"/>
        <v>1</v>
      </c>
      <c r="K4217" s="37">
        <f t="shared" si="474"/>
        <v>111.26</v>
      </c>
      <c r="L4217" s="37">
        <f t="shared" si="475"/>
        <v>111.41</v>
      </c>
      <c r="M4217" s="37">
        <f t="shared" si="476"/>
        <v>110.87</v>
      </c>
      <c r="N4217" s="37">
        <f t="shared" si="477"/>
        <v>111.22</v>
      </c>
      <c r="O4217" s="38">
        <f t="shared" ca="1" si="478"/>
        <v>72348100</v>
      </c>
    </row>
    <row r="4218" spans="1:15" x14ac:dyDescent="0.4">
      <c r="A4218">
        <v>4203</v>
      </c>
      <c r="B4218" s="63">
        <v>39269</v>
      </c>
      <c r="C4218" s="37">
        <v>152.38000500000001</v>
      </c>
      <c r="D4218" s="37">
        <v>153.16999799999999</v>
      </c>
      <c r="E4218" s="37">
        <v>151.929993</v>
      </c>
      <c r="F4218" s="37">
        <v>152.979996</v>
      </c>
      <c r="G4218" s="38">
        <v>81109000</v>
      </c>
      <c r="H4218" s="37">
        <v>111.130745</v>
      </c>
      <c r="I4218" s="41">
        <f t="shared" si="472"/>
        <v>0.72643971699410947</v>
      </c>
      <c r="J4218" s="41">
        <f t="shared" ca="1" si="473"/>
        <v>1</v>
      </c>
      <c r="K4218" s="37">
        <f t="shared" si="474"/>
        <v>110.69</v>
      </c>
      <c r="L4218" s="37">
        <f t="shared" si="475"/>
        <v>111.27</v>
      </c>
      <c r="M4218" s="37">
        <f t="shared" si="476"/>
        <v>110.37</v>
      </c>
      <c r="N4218" s="37">
        <f t="shared" si="477"/>
        <v>111.13</v>
      </c>
      <c r="O4218" s="38">
        <f t="shared" ca="1" si="478"/>
        <v>81109000</v>
      </c>
    </row>
    <row r="4219" spans="1:15" x14ac:dyDescent="0.4">
      <c r="A4219">
        <v>4204</v>
      </c>
      <c r="B4219" s="63">
        <v>39268</v>
      </c>
      <c r="C4219" s="37">
        <v>152.39999399999999</v>
      </c>
      <c r="D4219" s="37">
        <v>152.55999800000001</v>
      </c>
      <c r="E4219" s="37">
        <v>151.63000500000001</v>
      </c>
      <c r="F4219" s="37">
        <v>152.179993</v>
      </c>
      <c r="G4219" s="38">
        <v>89279000</v>
      </c>
      <c r="H4219" s="37">
        <v>110.549606</v>
      </c>
      <c r="I4219" s="41">
        <f t="shared" si="472"/>
        <v>0.72643981525219281</v>
      </c>
      <c r="J4219" s="41">
        <f t="shared" ca="1" si="473"/>
        <v>1</v>
      </c>
      <c r="K4219" s="37">
        <f t="shared" si="474"/>
        <v>110.71</v>
      </c>
      <c r="L4219" s="37">
        <f t="shared" si="475"/>
        <v>110.83</v>
      </c>
      <c r="M4219" s="37">
        <f t="shared" si="476"/>
        <v>110.15</v>
      </c>
      <c r="N4219" s="37">
        <f t="shared" si="477"/>
        <v>110.55</v>
      </c>
      <c r="O4219" s="38">
        <f t="shared" ca="1" si="478"/>
        <v>89279000</v>
      </c>
    </row>
    <row r="4220" spans="1:15" x14ac:dyDescent="0.4">
      <c r="A4220">
        <v>4205</v>
      </c>
      <c r="B4220" s="63">
        <v>39266</v>
      </c>
      <c r="C4220" s="37">
        <v>152.179993</v>
      </c>
      <c r="D4220" s="37">
        <v>152.5</v>
      </c>
      <c r="E4220" s="37">
        <v>151.990005</v>
      </c>
      <c r="F4220" s="37">
        <v>152.33999600000001</v>
      </c>
      <c r="G4220" s="38">
        <v>54048400</v>
      </c>
      <c r="H4220" s="37">
        <v>110.66579400000001</v>
      </c>
      <c r="I4220" s="41">
        <f t="shared" si="472"/>
        <v>0.72643952281579416</v>
      </c>
      <c r="J4220" s="41">
        <f t="shared" ca="1" si="473"/>
        <v>1</v>
      </c>
      <c r="K4220" s="37">
        <f t="shared" si="474"/>
        <v>110.55</v>
      </c>
      <c r="L4220" s="37">
        <f t="shared" si="475"/>
        <v>110.78</v>
      </c>
      <c r="M4220" s="37">
        <f t="shared" si="476"/>
        <v>110.41</v>
      </c>
      <c r="N4220" s="37">
        <f t="shared" si="477"/>
        <v>110.67</v>
      </c>
      <c r="O4220" s="38">
        <f t="shared" ca="1" si="478"/>
        <v>54048400</v>
      </c>
    </row>
    <row r="4221" spans="1:15" x14ac:dyDescent="0.4">
      <c r="A4221">
        <v>4206</v>
      </c>
      <c r="B4221" s="63">
        <v>39265</v>
      </c>
      <c r="C4221" s="37">
        <v>150.86999499999999</v>
      </c>
      <c r="D4221" s="37">
        <v>151.91999799999999</v>
      </c>
      <c r="E4221" s="37">
        <v>150.770004</v>
      </c>
      <c r="F4221" s="37">
        <v>151.78999300000001</v>
      </c>
      <c r="G4221" s="38">
        <v>103357000</v>
      </c>
      <c r="H4221" s="37">
        <v>110.26628100000001</v>
      </c>
      <c r="I4221" s="41">
        <f t="shared" si="472"/>
        <v>0.72643972649764865</v>
      </c>
      <c r="J4221" s="41">
        <f t="shared" ca="1" si="473"/>
        <v>1</v>
      </c>
      <c r="K4221" s="37">
        <f t="shared" si="474"/>
        <v>109.6</v>
      </c>
      <c r="L4221" s="37">
        <f t="shared" si="475"/>
        <v>110.36</v>
      </c>
      <c r="M4221" s="37">
        <f t="shared" si="476"/>
        <v>109.53</v>
      </c>
      <c r="N4221" s="37">
        <f t="shared" si="477"/>
        <v>110.27</v>
      </c>
      <c r="O4221" s="38">
        <f t="shared" ca="1" si="478"/>
        <v>103357000</v>
      </c>
    </row>
    <row r="4222" spans="1:15" x14ac:dyDescent="0.4">
      <c r="A4222">
        <v>4207</v>
      </c>
      <c r="B4222" s="63">
        <v>39262</v>
      </c>
      <c r="C4222" s="37">
        <v>150.89999399999999</v>
      </c>
      <c r="D4222" s="37">
        <v>151.64999399999999</v>
      </c>
      <c r="E4222" s="37">
        <v>149.14999399999999</v>
      </c>
      <c r="F4222" s="37">
        <v>150.429993</v>
      </c>
      <c r="G4222" s="38">
        <v>199701800</v>
      </c>
      <c r="H4222" s="37">
        <v>109.27834300000001</v>
      </c>
      <c r="I4222" s="41">
        <f t="shared" si="472"/>
        <v>0.72643985963623625</v>
      </c>
      <c r="J4222" s="41">
        <f t="shared" ca="1" si="473"/>
        <v>1</v>
      </c>
      <c r="K4222" s="37">
        <f t="shared" si="474"/>
        <v>109.62</v>
      </c>
      <c r="L4222" s="37">
        <f t="shared" si="475"/>
        <v>110.16</v>
      </c>
      <c r="M4222" s="37">
        <f t="shared" si="476"/>
        <v>108.35</v>
      </c>
      <c r="N4222" s="37">
        <f t="shared" si="477"/>
        <v>109.28</v>
      </c>
      <c r="O4222" s="38">
        <f t="shared" ca="1" si="478"/>
        <v>199701800</v>
      </c>
    </row>
    <row r="4223" spans="1:15" x14ac:dyDescent="0.4">
      <c r="A4223">
        <v>4208</v>
      </c>
      <c r="B4223" s="63">
        <v>39261</v>
      </c>
      <c r="C4223" s="37">
        <v>150.38000500000001</v>
      </c>
      <c r="D4223" s="37">
        <v>151.41000399999999</v>
      </c>
      <c r="E4223" s="37">
        <v>149.66999799999999</v>
      </c>
      <c r="F4223" s="37">
        <v>150.38000500000001</v>
      </c>
      <c r="G4223" s="38">
        <v>157705000</v>
      </c>
      <c r="H4223" s="37">
        <v>109.242043</v>
      </c>
      <c r="I4223" s="41">
        <f t="shared" si="472"/>
        <v>0.72643994791727784</v>
      </c>
      <c r="J4223" s="41">
        <f t="shared" ca="1" si="473"/>
        <v>1</v>
      </c>
      <c r="K4223" s="37">
        <f t="shared" si="474"/>
        <v>109.24</v>
      </c>
      <c r="L4223" s="37">
        <f t="shared" si="475"/>
        <v>109.99</v>
      </c>
      <c r="M4223" s="37">
        <f t="shared" si="476"/>
        <v>108.73</v>
      </c>
      <c r="N4223" s="37">
        <f t="shared" si="477"/>
        <v>109.24</v>
      </c>
      <c r="O4223" s="38">
        <f t="shared" ca="1" si="478"/>
        <v>157705000</v>
      </c>
    </row>
    <row r="4224" spans="1:15" x14ac:dyDescent="0.4">
      <c r="A4224">
        <v>4209</v>
      </c>
      <c r="B4224" s="63">
        <v>39260</v>
      </c>
      <c r="C4224" s="37">
        <v>148.13000500000001</v>
      </c>
      <c r="D4224" s="37">
        <v>150.570007</v>
      </c>
      <c r="E4224" s="37">
        <v>148.05999800000001</v>
      </c>
      <c r="F4224" s="37">
        <v>150.39999399999999</v>
      </c>
      <c r="G4224" s="38">
        <v>213638000</v>
      </c>
      <c r="H4224" s="37">
        <v>109.256516</v>
      </c>
      <c r="I4224" s="41">
        <f t="shared" si="472"/>
        <v>0.72643963004413425</v>
      </c>
      <c r="J4224" s="41">
        <f t="shared" ca="1" si="473"/>
        <v>1</v>
      </c>
      <c r="K4224" s="37">
        <f t="shared" si="474"/>
        <v>107.61</v>
      </c>
      <c r="L4224" s="37">
        <f t="shared" si="475"/>
        <v>109.38</v>
      </c>
      <c r="M4224" s="37">
        <f t="shared" si="476"/>
        <v>107.56</v>
      </c>
      <c r="N4224" s="37">
        <f t="shared" si="477"/>
        <v>109.26</v>
      </c>
      <c r="O4224" s="38">
        <f t="shared" ca="1" si="478"/>
        <v>213638000</v>
      </c>
    </row>
    <row r="4225" spans="1:15" x14ac:dyDescent="0.4">
      <c r="A4225">
        <v>4210</v>
      </c>
      <c r="B4225" s="63">
        <v>39259</v>
      </c>
      <c r="C4225" s="37">
        <v>150.21000699999999</v>
      </c>
      <c r="D4225" s="37">
        <v>150.46000699999999</v>
      </c>
      <c r="E4225" s="37">
        <v>148.279999</v>
      </c>
      <c r="F4225" s="37">
        <v>148.28999300000001</v>
      </c>
      <c r="G4225" s="38">
        <v>198445700</v>
      </c>
      <c r="H4225" s="37">
        <v>107.72371699999999</v>
      </c>
      <c r="I4225" s="41">
        <f t="shared" si="472"/>
        <v>0.72643955819729511</v>
      </c>
      <c r="J4225" s="41">
        <f t="shared" ca="1" si="473"/>
        <v>1</v>
      </c>
      <c r="K4225" s="37">
        <f t="shared" si="474"/>
        <v>109.12</v>
      </c>
      <c r="L4225" s="37">
        <f t="shared" si="475"/>
        <v>109.3</v>
      </c>
      <c r="M4225" s="37">
        <f t="shared" si="476"/>
        <v>107.72</v>
      </c>
      <c r="N4225" s="37">
        <f t="shared" si="477"/>
        <v>107.72</v>
      </c>
      <c r="O4225" s="38">
        <f t="shared" ca="1" si="478"/>
        <v>198445700</v>
      </c>
    </row>
    <row r="4226" spans="1:15" x14ac:dyDescent="0.4">
      <c r="A4226">
        <v>4211</v>
      </c>
      <c r="B4226" s="63">
        <v>39258</v>
      </c>
      <c r="C4226" s="37">
        <v>150.240005</v>
      </c>
      <c r="D4226" s="37">
        <v>151.25</v>
      </c>
      <c r="E4226" s="37">
        <v>149.020004</v>
      </c>
      <c r="F4226" s="37">
        <v>149.83000200000001</v>
      </c>
      <c r="G4226" s="38">
        <v>232014400</v>
      </c>
      <c r="H4226" s="37">
        <v>108.842491</v>
      </c>
      <c r="I4226" s="41">
        <f t="shared" si="472"/>
        <v>0.72643989552906763</v>
      </c>
      <c r="J4226" s="41">
        <f t="shared" ca="1" si="473"/>
        <v>1</v>
      </c>
      <c r="K4226" s="37">
        <f t="shared" si="474"/>
        <v>109.14</v>
      </c>
      <c r="L4226" s="37">
        <f t="shared" si="475"/>
        <v>109.87</v>
      </c>
      <c r="M4226" s="37">
        <f t="shared" si="476"/>
        <v>108.25</v>
      </c>
      <c r="N4226" s="37">
        <f t="shared" si="477"/>
        <v>108.84</v>
      </c>
      <c r="O4226" s="38">
        <f t="shared" ca="1" si="478"/>
        <v>232014400</v>
      </c>
    </row>
    <row r="4227" spans="1:15" x14ac:dyDescent="0.4">
      <c r="A4227">
        <v>4212</v>
      </c>
      <c r="B4227" s="63">
        <v>39255</v>
      </c>
      <c r="C4227" s="37">
        <v>151.520004</v>
      </c>
      <c r="D4227" s="37">
        <v>151.770004</v>
      </c>
      <c r="E4227" s="37">
        <v>149.85000600000001</v>
      </c>
      <c r="F4227" s="37">
        <v>150.550003</v>
      </c>
      <c r="G4227" s="38">
        <v>204964700</v>
      </c>
      <c r="H4227" s="37">
        <v>109.365486</v>
      </c>
      <c r="I4227" s="41">
        <f t="shared" si="472"/>
        <v>0.72643961355483999</v>
      </c>
      <c r="J4227" s="41">
        <f t="shared" ca="1" si="473"/>
        <v>1</v>
      </c>
      <c r="K4227" s="37">
        <f t="shared" si="474"/>
        <v>110.07</v>
      </c>
      <c r="L4227" s="37">
        <f t="shared" si="475"/>
        <v>110.25</v>
      </c>
      <c r="M4227" s="37">
        <f t="shared" si="476"/>
        <v>108.86</v>
      </c>
      <c r="N4227" s="37">
        <f t="shared" si="477"/>
        <v>109.37</v>
      </c>
      <c r="O4227" s="38">
        <f t="shared" ca="1" si="478"/>
        <v>204964700</v>
      </c>
    </row>
    <row r="4228" spans="1:15" x14ac:dyDescent="0.4">
      <c r="A4228">
        <v>4213</v>
      </c>
      <c r="B4228" s="63">
        <v>39254</v>
      </c>
      <c r="C4228" s="37">
        <v>151.08000200000001</v>
      </c>
      <c r="D4228" s="37">
        <v>152.11000100000001</v>
      </c>
      <c r="E4228" s="37">
        <v>150.25</v>
      </c>
      <c r="F4228" s="37">
        <v>151.979996</v>
      </c>
      <c r="G4228" s="38">
        <v>205262000</v>
      </c>
      <c r="H4228" s="37">
        <v>110.40428900000001</v>
      </c>
      <c r="I4228" s="41">
        <f t="shared" si="472"/>
        <v>0.72643960985497069</v>
      </c>
      <c r="J4228" s="41">
        <f t="shared" ca="1" si="473"/>
        <v>1</v>
      </c>
      <c r="K4228" s="37">
        <f t="shared" si="474"/>
        <v>109.75</v>
      </c>
      <c r="L4228" s="37">
        <f t="shared" si="475"/>
        <v>110.5</v>
      </c>
      <c r="M4228" s="37">
        <f t="shared" si="476"/>
        <v>109.15</v>
      </c>
      <c r="N4228" s="37">
        <f t="shared" si="477"/>
        <v>110.4</v>
      </c>
      <c r="O4228" s="38">
        <f t="shared" ca="1" si="478"/>
        <v>205262000</v>
      </c>
    </row>
    <row r="4229" spans="1:15" x14ac:dyDescent="0.4">
      <c r="A4229">
        <v>4214</v>
      </c>
      <c r="B4229" s="63">
        <v>39253</v>
      </c>
      <c r="C4229" s="37">
        <v>153.58000200000001</v>
      </c>
      <c r="D4229" s="37">
        <v>153.58000200000001</v>
      </c>
      <c r="E4229" s="37">
        <v>150.96000699999999</v>
      </c>
      <c r="F4229" s="37">
        <v>151.13999899999999</v>
      </c>
      <c r="G4229" s="38">
        <v>177119700</v>
      </c>
      <c r="H4229" s="37">
        <v>109.79409</v>
      </c>
      <c r="I4229" s="41">
        <f t="shared" si="472"/>
        <v>0.7264396634010829</v>
      </c>
      <c r="J4229" s="41">
        <f t="shared" ca="1" si="473"/>
        <v>1</v>
      </c>
      <c r="K4229" s="37">
        <f t="shared" si="474"/>
        <v>111.57</v>
      </c>
      <c r="L4229" s="37">
        <f t="shared" si="475"/>
        <v>111.57</v>
      </c>
      <c r="M4229" s="37">
        <f t="shared" si="476"/>
        <v>109.66</v>
      </c>
      <c r="N4229" s="37">
        <f t="shared" si="477"/>
        <v>109.79</v>
      </c>
      <c r="O4229" s="38">
        <f t="shared" ca="1" si="478"/>
        <v>177119700</v>
      </c>
    </row>
    <row r="4230" spans="1:15" x14ac:dyDescent="0.4">
      <c r="A4230">
        <v>4215</v>
      </c>
      <c r="B4230" s="63">
        <v>39252</v>
      </c>
      <c r="C4230" s="37">
        <v>152.550003</v>
      </c>
      <c r="D4230" s="37">
        <v>153.38000500000001</v>
      </c>
      <c r="E4230" s="37">
        <v>152.36000100000001</v>
      </c>
      <c r="F4230" s="37">
        <v>153.270004</v>
      </c>
      <c r="G4230" s="38">
        <v>110851700</v>
      </c>
      <c r="H4230" s="37">
        <v>111.341415</v>
      </c>
      <c r="I4230" s="41">
        <f t="shared" si="472"/>
        <v>0.7264396952713591</v>
      </c>
      <c r="J4230" s="41">
        <f t="shared" ca="1" si="473"/>
        <v>1</v>
      </c>
      <c r="K4230" s="37">
        <f t="shared" si="474"/>
        <v>110.82</v>
      </c>
      <c r="L4230" s="37">
        <f t="shared" si="475"/>
        <v>111.42</v>
      </c>
      <c r="M4230" s="37">
        <f t="shared" si="476"/>
        <v>110.68</v>
      </c>
      <c r="N4230" s="37">
        <f t="shared" si="477"/>
        <v>111.34</v>
      </c>
      <c r="O4230" s="38">
        <f t="shared" ca="1" si="478"/>
        <v>110851700</v>
      </c>
    </row>
    <row r="4231" spans="1:15" x14ac:dyDescent="0.4">
      <c r="A4231">
        <v>4216</v>
      </c>
      <c r="B4231" s="63">
        <v>39251</v>
      </c>
      <c r="C4231" s="37">
        <v>153.38000500000001</v>
      </c>
      <c r="D4231" s="37">
        <v>153.38999899999999</v>
      </c>
      <c r="E4231" s="37">
        <v>152.66000399999999</v>
      </c>
      <c r="F4231" s="37">
        <v>152.88999899999999</v>
      </c>
      <c r="G4231" s="38">
        <v>88537500</v>
      </c>
      <c r="H4231" s="37">
        <v>111.06534600000001</v>
      </c>
      <c r="I4231" s="41">
        <f t="shared" si="472"/>
        <v>0.72643957568473794</v>
      </c>
      <c r="J4231" s="41">
        <f t="shared" ca="1" si="473"/>
        <v>1</v>
      </c>
      <c r="K4231" s="37">
        <f t="shared" si="474"/>
        <v>111.42</v>
      </c>
      <c r="L4231" s="37">
        <f t="shared" si="475"/>
        <v>111.43</v>
      </c>
      <c r="M4231" s="37">
        <f t="shared" si="476"/>
        <v>110.9</v>
      </c>
      <c r="N4231" s="37">
        <f t="shared" si="477"/>
        <v>111.07</v>
      </c>
      <c r="O4231" s="38">
        <f t="shared" ca="1" si="478"/>
        <v>88537500</v>
      </c>
    </row>
    <row r="4232" spans="1:15" x14ac:dyDescent="0.4">
      <c r="A4232">
        <v>4217</v>
      </c>
      <c r="B4232" s="63">
        <v>39248</v>
      </c>
      <c r="C4232" s="37">
        <v>153.13999899999999</v>
      </c>
      <c r="D4232" s="37">
        <v>153.66000399999999</v>
      </c>
      <c r="E4232" s="37">
        <v>152.929993</v>
      </c>
      <c r="F4232" s="37">
        <v>153.070007</v>
      </c>
      <c r="G4232" s="38">
        <v>154030800</v>
      </c>
      <c r="H4232" s="37">
        <v>111.196136</v>
      </c>
      <c r="I4232" s="41">
        <f t="shared" si="472"/>
        <v>0.72643973943242846</v>
      </c>
      <c r="J4232" s="41">
        <f t="shared" ca="1" si="473"/>
        <v>1</v>
      </c>
      <c r="K4232" s="37">
        <f t="shared" si="474"/>
        <v>111.25</v>
      </c>
      <c r="L4232" s="37">
        <f t="shared" si="475"/>
        <v>111.62</v>
      </c>
      <c r="M4232" s="37">
        <f t="shared" si="476"/>
        <v>111.09</v>
      </c>
      <c r="N4232" s="37">
        <f t="shared" si="477"/>
        <v>111.2</v>
      </c>
      <c r="O4232" s="38">
        <f t="shared" ca="1" si="478"/>
        <v>154030800</v>
      </c>
    </row>
    <row r="4233" spans="1:15" x14ac:dyDescent="0.4">
      <c r="A4233">
        <v>4218</v>
      </c>
      <c r="B4233" s="63">
        <v>39247</v>
      </c>
      <c r="C4233" s="37">
        <v>152.05999800000001</v>
      </c>
      <c r="D4233" s="37">
        <v>153.11999499999999</v>
      </c>
      <c r="E4233" s="37">
        <v>152.029999</v>
      </c>
      <c r="F4233" s="37">
        <v>152.86000100000001</v>
      </c>
      <c r="G4233" s="38">
        <v>146396500</v>
      </c>
      <c r="H4233" s="37">
        <v>110.56697800000001</v>
      </c>
      <c r="I4233" s="41">
        <f t="shared" si="472"/>
        <v>0.72332184532695376</v>
      </c>
      <c r="J4233" s="41">
        <f t="shared" ca="1" si="473"/>
        <v>1</v>
      </c>
      <c r="K4233" s="37">
        <f t="shared" si="474"/>
        <v>109.99</v>
      </c>
      <c r="L4233" s="37">
        <f t="shared" si="475"/>
        <v>110.76</v>
      </c>
      <c r="M4233" s="37">
        <f t="shared" si="476"/>
        <v>109.97</v>
      </c>
      <c r="N4233" s="37">
        <f t="shared" si="477"/>
        <v>110.57</v>
      </c>
      <c r="O4233" s="38">
        <f t="shared" ca="1" si="478"/>
        <v>146396500</v>
      </c>
    </row>
    <row r="4234" spans="1:15" x14ac:dyDescent="0.4">
      <c r="A4234">
        <v>4219</v>
      </c>
      <c r="B4234" s="63">
        <v>39246</v>
      </c>
      <c r="C4234" s="37">
        <v>150.5</v>
      </c>
      <c r="D4234" s="37">
        <v>152.070007</v>
      </c>
      <c r="E4234" s="37">
        <v>149.720001</v>
      </c>
      <c r="F4234" s="37">
        <v>151.88999899999999</v>
      </c>
      <c r="G4234" s="38">
        <v>193208200</v>
      </c>
      <c r="H4234" s="37">
        <v>109.865379</v>
      </c>
      <c r="I4234" s="41">
        <f t="shared" si="472"/>
        <v>0.7233220075273028</v>
      </c>
      <c r="J4234" s="41">
        <f t="shared" ca="1" si="473"/>
        <v>1</v>
      </c>
      <c r="K4234" s="37">
        <f t="shared" si="474"/>
        <v>108.86</v>
      </c>
      <c r="L4234" s="37">
        <f t="shared" si="475"/>
        <v>110</v>
      </c>
      <c r="M4234" s="37">
        <f t="shared" si="476"/>
        <v>108.3</v>
      </c>
      <c r="N4234" s="37">
        <f t="shared" si="477"/>
        <v>109.87</v>
      </c>
      <c r="O4234" s="38">
        <f t="shared" ca="1" si="478"/>
        <v>193208200</v>
      </c>
    </row>
    <row r="4235" spans="1:15" x14ac:dyDescent="0.4">
      <c r="A4235">
        <v>4220</v>
      </c>
      <c r="B4235" s="63">
        <v>39245</v>
      </c>
      <c r="C4235" s="37">
        <v>150.66999799999999</v>
      </c>
      <c r="D4235" s="37">
        <v>151.53999300000001</v>
      </c>
      <c r="E4235" s="37">
        <v>149.550003</v>
      </c>
      <c r="F4235" s="37">
        <v>149.64999399999999</v>
      </c>
      <c r="G4235" s="38">
        <v>233898000</v>
      </c>
      <c r="H4235" s="37">
        <v>108.245155</v>
      </c>
      <c r="I4235" s="41">
        <f t="shared" si="472"/>
        <v>0.7233221472765311</v>
      </c>
      <c r="J4235" s="41">
        <f t="shared" ca="1" si="473"/>
        <v>1</v>
      </c>
      <c r="K4235" s="37">
        <f t="shared" si="474"/>
        <v>108.98</v>
      </c>
      <c r="L4235" s="37">
        <f t="shared" si="475"/>
        <v>109.61</v>
      </c>
      <c r="M4235" s="37">
        <f t="shared" si="476"/>
        <v>108.17</v>
      </c>
      <c r="N4235" s="37">
        <f t="shared" si="477"/>
        <v>108.25</v>
      </c>
      <c r="O4235" s="38">
        <f t="shared" ca="1" si="478"/>
        <v>233898000</v>
      </c>
    </row>
    <row r="4236" spans="1:15" x14ac:dyDescent="0.4">
      <c r="A4236">
        <v>4221</v>
      </c>
      <c r="B4236" s="63">
        <v>39244</v>
      </c>
      <c r="C4236" s="37">
        <v>150.929993</v>
      </c>
      <c r="D4236" s="37">
        <v>151.949997</v>
      </c>
      <c r="E4236" s="37">
        <v>150.699997</v>
      </c>
      <c r="F4236" s="37">
        <v>151.300003</v>
      </c>
      <c r="G4236" s="38">
        <v>102015600</v>
      </c>
      <c r="H4236" s="37">
        <v>109.438614</v>
      </c>
      <c r="I4236" s="41">
        <f t="shared" si="472"/>
        <v>0.7233219552546869</v>
      </c>
      <c r="J4236" s="41">
        <f t="shared" ca="1" si="473"/>
        <v>1</v>
      </c>
      <c r="K4236" s="37">
        <f t="shared" si="474"/>
        <v>109.17</v>
      </c>
      <c r="L4236" s="37">
        <f t="shared" si="475"/>
        <v>109.91</v>
      </c>
      <c r="M4236" s="37">
        <f t="shared" si="476"/>
        <v>109</v>
      </c>
      <c r="N4236" s="37">
        <f t="shared" si="477"/>
        <v>109.44</v>
      </c>
      <c r="O4236" s="38">
        <f t="shared" ca="1" si="478"/>
        <v>102015600</v>
      </c>
    </row>
    <row r="4237" spans="1:15" x14ac:dyDescent="0.4">
      <c r="A4237">
        <v>4222</v>
      </c>
      <c r="B4237" s="63">
        <v>39241</v>
      </c>
      <c r="C4237" s="37">
        <v>149.58000200000001</v>
      </c>
      <c r="D4237" s="37">
        <v>151.19000199999999</v>
      </c>
      <c r="E4237" s="37">
        <v>149.08999600000001</v>
      </c>
      <c r="F4237" s="37">
        <v>151.03999300000001</v>
      </c>
      <c r="G4237" s="38">
        <v>175886000</v>
      </c>
      <c r="H4237" s="37">
        <v>109.250557</v>
      </c>
      <c r="I4237" s="41">
        <f t="shared" si="472"/>
        <v>0.72332204755862239</v>
      </c>
      <c r="J4237" s="41">
        <f t="shared" ca="1" si="473"/>
        <v>1</v>
      </c>
      <c r="K4237" s="37">
        <f t="shared" si="474"/>
        <v>108.19</v>
      </c>
      <c r="L4237" s="37">
        <f t="shared" si="475"/>
        <v>109.36</v>
      </c>
      <c r="M4237" s="37">
        <f t="shared" si="476"/>
        <v>107.84</v>
      </c>
      <c r="N4237" s="37">
        <f t="shared" si="477"/>
        <v>109.25</v>
      </c>
      <c r="O4237" s="38">
        <f t="shared" ca="1" si="478"/>
        <v>175886000</v>
      </c>
    </row>
    <row r="4238" spans="1:15" x14ac:dyDescent="0.4">
      <c r="A4238">
        <v>4223</v>
      </c>
      <c r="B4238" s="63">
        <v>39240</v>
      </c>
      <c r="C4238" s="37">
        <v>151.55999800000001</v>
      </c>
      <c r="D4238" s="37">
        <v>152.5</v>
      </c>
      <c r="E4238" s="37">
        <v>149.05999800000001</v>
      </c>
      <c r="F4238" s="37">
        <v>149.10000600000001</v>
      </c>
      <c r="G4238" s="38">
        <v>232414600</v>
      </c>
      <c r="H4238" s="37">
        <v>107.84729799999999</v>
      </c>
      <c r="I4238" s="41">
        <f t="shared" si="472"/>
        <v>0.72332188906820027</v>
      </c>
      <c r="J4238" s="41">
        <f t="shared" ca="1" si="473"/>
        <v>1</v>
      </c>
      <c r="K4238" s="37">
        <f t="shared" si="474"/>
        <v>109.63</v>
      </c>
      <c r="L4238" s="37">
        <f t="shared" si="475"/>
        <v>110.31</v>
      </c>
      <c r="M4238" s="37">
        <f t="shared" si="476"/>
        <v>107.82</v>
      </c>
      <c r="N4238" s="37">
        <f t="shared" si="477"/>
        <v>107.85</v>
      </c>
      <c r="O4238" s="38">
        <f t="shared" ca="1" si="478"/>
        <v>232414600</v>
      </c>
    </row>
    <row r="4239" spans="1:15" x14ac:dyDescent="0.4">
      <c r="A4239">
        <v>4224</v>
      </c>
      <c r="B4239" s="63">
        <v>39239</v>
      </c>
      <c r="C4239" s="37">
        <v>152.86000100000001</v>
      </c>
      <c r="D4239" s="37">
        <v>152.949997</v>
      </c>
      <c r="E4239" s="37">
        <v>151.75</v>
      </c>
      <c r="F4239" s="37">
        <v>151.83999600000001</v>
      </c>
      <c r="G4239" s="38">
        <v>164096800</v>
      </c>
      <c r="H4239" s="37">
        <v>109.829239</v>
      </c>
      <c r="I4239" s="41">
        <f t="shared" si="472"/>
        <v>0.72332219371238649</v>
      </c>
      <c r="J4239" s="41">
        <f t="shared" ca="1" si="473"/>
        <v>1</v>
      </c>
      <c r="K4239" s="37">
        <f t="shared" si="474"/>
        <v>110.57</v>
      </c>
      <c r="L4239" s="37">
        <f t="shared" si="475"/>
        <v>110.63</v>
      </c>
      <c r="M4239" s="37">
        <f t="shared" si="476"/>
        <v>109.76</v>
      </c>
      <c r="N4239" s="37">
        <f t="shared" si="477"/>
        <v>109.83</v>
      </c>
      <c r="O4239" s="38">
        <f t="shared" ca="1" si="478"/>
        <v>164096800</v>
      </c>
    </row>
    <row r="4240" spans="1:15" x14ac:dyDescent="0.4">
      <c r="A4240">
        <v>4225</v>
      </c>
      <c r="B4240" s="63">
        <v>39238</v>
      </c>
      <c r="C4240" s="37">
        <v>153.740005</v>
      </c>
      <c r="D4240" s="37">
        <v>153.89999399999999</v>
      </c>
      <c r="E4240" s="37">
        <v>152.86000100000001</v>
      </c>
      <c r="F4240" s="37">
        <v>153.490005</v>
      </c>
      <c r="G4240" s="38">
        <v>126917900</v>
      </c>
      <c r="H4240" s="37">
        <v>111.022774</v>
      </c>
      <c r="I4240" s="41">
        <f t="shared" si="472"/>
        <v>0.72332249907738289</v>
      </c>
      <c r="J4240" s="41">
        <f t="shared" ca="1" si="473"/>
        <v>1</v>
      </c>
      <c r="K4240" s="37">
        <f t="shared" si="474"/>
        <v>111.2</v>
      </c>
      <c r="L4240" s="37">
        <f t="shared" si="475"/>
        <v>111.32</v>
      </c>
      <c r="M4240" s="37">
        <f t="shared" si="476"/>
        <v>110.57</v>
      </c>
      <c r="N4240" s="37">
        <f t="shared" si="477"/>
        <v>111.02</v>
      </c>
      <c r="O4240" s="38">
        <f t="shared" ca="1" si="478"/>
        <v>126917900</v>
      </c>
    </row>
    <row r="4241" spans="1:15" x14ac:dyDescent="0.4">
      <c r="A4241">
        <v>4226</v>
      </c>
      <c r="B4241" s="63">
        <v>39237</v>
      </c>
      <c r="C4241" s="37">
        <v>153.53999300000001</v>
      </c>
      <c r="D4241" s="37">
        <v>154.38999899999999</v>
      </c>
      <c r="E4241" s="37">
        <v>153.479996</v>
      </c>
      <c r="F4241" s="37">
        <v>154.10000600000001</v>
      </c>
      <c r="G4241" s="38">
        <v>78008800</v>
      </c>
      <c r="H4241" s="37">
        <v>111.46395099999999</v>
      </c>
      <c r="I4241" s="41">
        <f t="shared" ref="I4241:I4304" si="479">IF(F4241=0,1,H4241/F4241)</f>
        <v>0.72332217170711843</v>
      </c>
      <c r="J4241" s="41">
        <f t="shared" ref="J4241:J4304" ca="1" si="480">INDEX(OFFSET($T$15,0,0,$S$13+1,1),MATCH(B4241,OFFSET($Q$15,0,0,$S$13+1,1),-1))</f>
        <v>1</v>
      </c>
      <c r="K4241" s="37">
        <f t="shared" ref="K4241:K4304" si="481">ROUND($I4241*C4241,2)</f>
        <v>111.06</v>
      </c>
      <c r="L4241" s="37">
        <f t="shared" ref="L4241:L4304" si="482">ROUND($I4241*D4241,2)</f>
        <v>111.67</v>
      </c>
      <c r="M4241" s="37">
        <f t="shared" ref="M4241:M4304" si="483">ROUND($I4241*E4241,2)</f>
        <v>111.02</v>
      </c>
      <c r="N4241" s="37">
        <f t="shared" ref="N4241:N4304" si="484">ROUND($I4241*F4241,2)</f>
        <v>111.46</v>
      </c>
      <c r="O4241" s="38">
        <f t="shared" ref="O4241:O4304" ca="1" si="485">G4241*J4241</f>
        <v>78008800</v>
      </c>
    </row>
    <row r="4242" spans="1:15" x14ac:dyDescent="0.4">
      <c r="A4242">
        <v>4227</v>
      </c>
      <c r="B4242" s="63">
        <v>39234</v>
      </c>
      <c r="C4242" s="37">
        <v>153.88000500000001</v>
      </c>
      <c r="D4242" s="37">
        <v>154.39999399999999</v>
      </c>
      <c r="E4242" s="37">
        <v>153.509995</v>
      </c>
      <c r="F4242" s="37">
        <v>154.08000200000001</v>
      </c>
      <c r="G4242" s="38">
        <v>107771700</v>
      </c>
      <c r="H4242" s="37">
        <v>111.44950900000001</v>
      </c>
      <c r="I4242" s="41">
        <f t="shared" si="479"/>
        <v>0.72332234912613769</v>
      </c>
      <c r="J4242" s="41">
        <f t="shared" ca="1" si="480"/>
        <v>1</v>
      </c>
      <c r="K4242" s="37">
        <f t="shared" si="481"/>
        <v>111.3</v>
      </c>
      <c r="L4242" s="37">
        <f t="shared" si="482"/>
        <v>111.68</v>
      </c>
      <c r="M4242" s="37">
        <f t="shared" si="483"/>
        <v>111.04</v>
      </c>
      <c r="N4242" s="37">
        <f t="shared" si="484"/>
        <v>111.45</v>
      </c>
      <c r="O4242" s="38">
        <f t="shared" ca="1" si="485"/>
        <v>107771700</v>
      </c>
    </row>
    <row r="4243" spans="1:15" x14ac:dyDescent="0.4">
      <c r="A4243">
        <v>4228</v>
      </c>
      <c r="B4243" s="63">
        <v>39233</v>
      </c>
      <c r="C4243" s="37">
        <v>153.66999799999999</v>
      </c>
      <c r="D4243" s="37">
        <v>153.88999899999999</v>
      </c>
      <c r="E4243" s="37">
        <v>153.11999499999999</v>
      </c>
      <c r="F4243" s="37">
        <v>153.320007</v>
      </c>
      <c r="G4243" s="38">
        <v>114866700</v>
      </c>
      <c r="H4243" s="37">
        <v>110.899719</v>
      </c>
      <c r="I4243" s="41">
        <f t="shared" si="479"/>
        <v>0.72332190149195597</v>
      </c>
      <c r="J4243" s="41">
        <f t="shared" ca="1" si="480"/>
        <v>1</v>
      </c>
      <c r="K4243" s="37">
        <f t="shared" si="481"/>
        <v>111.15</v>
      </c>
      <c r="L4243" s="37">
        <f t="shared" si="482"/>
        <v>111.31</v>
      </c>
      <c r="M4243" s="37">
        <f t="shared" si="483"/>
        <v>110.76</v>
      </c>
      <c r="N4243" s="37">
        <f t="shared" si="484"/>
        <v>110.9</v>
      </c>
      <c r="O4243" s="38">
        <f t="shared" ca="1" si="485"/>
        <v>114866700</v>
      </c>
    </row>
    <row r="4244" spans="1:15" x14ac:dyDescent="0.4">
      <c r="A4244">
        <v>4229</v>
      </c>
      <c r="B4244" s="63">
        <v>39232</v>
      </c>
      <c r="C4244" s="37">
        <v>151.46000699999999</v>
      </c>
      <c r="D4244" s="37">
        <v>153.53999300000001</v>
      </c>
      <c r="E4244" s="37">
        <v>151.33999600000001</v>
      </c>
      <c r="F4244" s="37">
        <v>153.479996</v>
      </c>
      <c r="G4244" s="38">
        <v>129013600</v>
      </c>
      <c r="H4244" s="37">
        <v>111.015511</v>
      </c>
      <c r="I4244" s="41">
        <f t="shared" si="479"/>
        <v>0.7233223474934154</v>
      </c>
      <c r="J4244" s="41">
        <f t="shared" ca="1" si="480"/>
        <v>1</v>
      </c>
      <c r="K4244" s="37">
        <f t="shared" si="481"/>
        <v>109.55</v>
      </c>
      <c r="L4244" s="37">
        <f t="shared" si="482"/>
        <v>111.06</v>
      </c>
      <c r="M4244" s="37">
        <f t="shared" si="483"/>
        <v>109.47</v>
      </c>
      <c r="N4244" s="37">
        <f t="shared" si="484"/>
        <v>111.02</v>
      </c>
      <c r="O4244" s="38">
        <f t="shared" ca="1" si="485"/>
        <v>129013600</v>
      </c>
    </row>
    <row r="4245" spans="1:15" x14ac:dyDescent="0.4">
      <c r="A4245">
        <v>4230</v>
      </c>
      <c r="B4245" s="63">
        <v>39231</v>
      </c>
      <c r="C4245" s="37">
        <v>151.94000199999999</v>
      </c>
      <c r="D4245" s="37">
        <v>152.5</v>
      </c>
      <c r="E4245" s="37">
        <v>151.449997</v>
      </c>
      <c r="F4245" s="37">
        <v>152.240005</v>
      </c>
      <c r="G4245" s="38">
        <v>82020000</v>
      </c>
      <c r="H4245" s="37">
        <v>110.11854599999999</v>
      </c>
      <c r="I4245" s="41">
        <f t="shared" si="479"/>
        <v>0.72332200724770079</v>
      </c>
      <c r="J4245" s="41">
        <f t="shared" ca="1" si="480"/>
        <v>1</v>
      </c>
      <c r="K4245" s="37">
        <f t="shared" si="481"/>
        <v>109.9</v>
      </c>
      <c r="L4245" s="37">
        <f t="shared" si="482"/>
        <v>110.31</v>
      </c>
      <c r="M4245" s="37">
        <f t="shared" si="483"/>
        <v>109.55</v>
      </c>
      <c r="N4245" s="37">
        <f t="shared" si="484"/>
        <v>110.12</v>
      </c>
      <c r="O4245" s="38">
        <f t="shared" ca="1" si="485"/>
        <v>82020000</v>
      </c>
    </row>
    <row r="4246" spans="1:15" x14ac:dyDescent="0.4">
      <c r="A4246">
        <v>4231</v>
      </c>
      <c r="B4246" s="63">
        <v>39227</v>
      </c>
      <c r="C4246" s="37">
        <v>151.5</v>
      </c>
      <c r="D4246" s="37">
        <v>152.020004</v>
      </c>
      <c r="E4246" s="37">
        <v>151.179993</v>
      </c>
      <c r="F4246" s="37">
        <v>151.69000199999999</v>
      </c>
      <c r="G4246" s="38">
        <v>83309200</v>
      </c>
      <c r="H4246" s="37">
        <v>109.720741</v>
      </c>
      <c r="I4246" s="41">
        <f t="shared" si="479"/>
        <v>0.72332216727111653</v>
      </c>
      <c r="J4246" s="41">
        <f t="shared" ca="1" si="480"/>
        <v>1</v>
      </c>
      <c r="K4246" s="37">
        <f t="shared" si="481"/>
        <v>109.58</v>
      </c>
      <c r="L4246" s="37">
        <f t="shared" si="482"/>
        <v>109.96</v>
      </c>
      <c r="M4246" s="37">
        <f t="shared" si="483"/>
        <v>109.35</v>
      </c>
      <c r="N4246" s="37">
        <f t="shared" si="484"/>
        <v>109.72</v>
      </c>
      <c r="O4246" s="38">
        <f t="shared" ca="1" si="485"/>
        <v>83309200</v>
      </c>
    </row>
    <row r="4247" spans="1:15" x14ac:dyDescent="0.4">
      <c r="A4247">
        <v>4232</v>
      </c>
      <c r="B4247" s="63">
        <v>39226</v>
      </c>
      <c r="C4247" s="37">
        <v>152.529999</v>
      </c>
      <c r="D4247" s="37">
        <v>153.21000699999999</v>
      </c>
      <c r="E4247" s="37">
        <v>150.740005</v>
      </c>
      <c r="F4247" s="37">
        <v>151.05999800000001</v>
      </c>
      <c r="G4247" s="38">
        <v>187593000</v>
      </c>
      <c r="H4247" s="37">
        <v>109.26507599999999</v>
      </c>
      <c r="I4247" s="41">
        <f t="shared" si="479"/>
        <v>0.72332237155199741</v>
      </c>
      <c r="J4247" s="41">
        <f t="shared" ca="1" si="480"/>
        <v>1</v>
      </c>
      <c r="K4247" s="37">
        <f t="shared" si="481"/>
        <v>110.33</v>
      </c>
      <c r="L4247" s="37">
        <f t="shared" si="482"/>
        <v>110.82</v>
      </c>
      <c r="M4247" s="37">
        <f t="shared" si="483"/>
        <v>109.03</v>
      </c>
      <c r="N4247" s="37">
        <f t="shared" si="484"/>
        <v>109.27</v>
      </c>
      <c r="O4247" s="38">
        <f t="shared" ca="1" si="485"/>
        <v>187593000</v>
      </c>
    </row>
    <row r="4248" spans="1:15" x14ac:dyDescent="0.4">
      <c r="A4248">
        <v>4233</v>
      </c>
      <c r="B4248" s="63">
        <v>39225</v>
      </c>
      <c r="C4248" s="37">
        <v>152.949997</v>
      </c>
      <c r="D4248" s="37">
        <v>153.5</v>
      </c>
      <c r="E4248" s="37">
        <v>152.36000100000001</v>
      </c>
      <c r="F4248" s="37">
        <v>152.44000199999999</v>
      </c>
      <c r="G4248" s="38">
        <v>133786600</v>
      </c>
      <c r="H4248" s="37">
        <v>110.26326</v>
      </c>
      <c r="I4248" s="41">
        <f t="shared" si="479"/>
        <v>0.72332234684699104</v>
      </c>
      <c r="J4248" s="41">
        <f t="shared" ca="1" si="480"/>
        <v>1</v>
      </c>
      <c r="K4248" s="37">
        <f t="shared" si="481"/>
        <v>110.63</v>
      </c>
      <c r="L4248" s="37">
        <f t="shared" si="482"/>
        <v>111.03</v>
      </c>
      <c r="M4248" s="37">
        <f t="shared" si="483"/>
        <v>110.21</v>
      </c>
      <c r="N4248" s="37">
        <f t="shared" si="484"/>
        <v>110.26</v>
      </c>
      <c r="O4248" s="38">
        <f t="shared" ca="1" si="485"/>
        <v>133786600</v>
      </c>
    </row>
    <row r="4249" spans="1:15" x14ac:dyDescent="0.4">
      <c r="A4249">
        <v>4234</v>
      </c>
      <c r="B4249" s="63">
        <v>39224</v>
      </c>
      <c r="C4249" s="37">
        <v>152.699997</v>
      </c>
      <c r="D4249" s="37">
        <v>153.16000399999999</v>
      </c>
      <c r="E4249" s="37">
        <v>152.38000500000001</v>
      </c>
      <c r="F4249" s="37">
        <v>152.41999799999999</v>
      </c>
      <c r="G4249" s="38">
        <v>82148800</v>
      </c>
      <c r="H4249" s="37">
        <v>110.248741</v>
      </c>
      <c r="I4249" s="41">
        <f t="shared" si="479"/>
        <v>0.72332202103821053</v>
      </c>
      <c r="J4249" s="41">
        <f t="shared" ca="1" si="480"/>
        <v>1</v>
      </c>
      <c r="K4249" s="37">
        <f t="shared" si="481"/>
        <v>110.45</v>
      </c>
      <c r="L4249" s="37">
        <f t="shared" si="482"/>
        <v>110.78</v>
      </c>
      <c r="M4249" s="37">
        <f t="shared" si="483"/>
        <v>110.22</v>
      </c>
      <c r="N4249" s="37">
        <f t="shared" si="484"/>
        <v>110.25</v>
      </c>
      <c r="O4249" s="38">
        <f t="shared" ca="1" si="485"/>
        <v>82148800</v>
      </c>
    </row>
    <row r="4250" spans="1:15" x14ac:dyDescent="0.4">
      <c r="A4250">
        <v>4235</v>
      </c>
      <c r="B4250" s="63">
        <v>39223</v>
      </c>
      <c r="C4250" s="37">
        <v>152.58000200000001</v>
      </c>
      <c r="D4250" s="37">
        <v>153.229996</v>
      </c>
      <c r="E4250" s="37">
        <v>152.5</v>
      </c>
      <c r="F4250" s="37">
        <v>152.53999300000001</v>
      </c>
      <c r="G4250" s="38">
        <v>174664600</v>
      </c>
      <c r="H4250" s="37">
        <v>110.33556400000001</v>
      </c>
      <c r="I4250" s="41">
        <f t="shared" si="479"/>
        <v>0.72332220442674333</v>
      </c>
      <c r="J4250" s="41">
        <f t="shared" ca="1" si="480"/>
        <v>1</v>
      </c>
      <c r="K4250" s="37">
        <f t="shared" si="481"/>
        <v>110.36</v>
      </c>
      <c r="L4250" s="37">
        <f t="shared" si="482"/>
        <v>110.83</v>
      </c>
      <c r="M4250" s="37">
        <f t="shared" si="483"/>
        <v>110.31</v>
      </c>
      <c r="N4250" s="37">
        <f t="shared" si="484"/>
        <v>110.34</v>
      </c>
      <c r="O4250" s="38">
        <f t="shared" ca="1" si="485"/>
        <v>174664600</v>
      </c>
    </row>
    <row r="4251" spans="1:15" x14ac:dyDescent="0.4">
      <c r="A4251">
        <v>4236</v>
      </c>
      <c r="B4251" s="63">
        <v>39220</v>
      </c>
      <c r="C4251" s="37">
        <v>152.009995</v>
      </c>
      <c r="D4251" s="37">
        <v>152.61999499999999</v>
      </c>
      <c r="E4251" s="37">
        <v>151.80999800000001</v>
      </c>
      <c r="F4251" s="37">
        <v>152.61999499999999</v>
      </c>
      <c r="G4251" s="38">
        <v>99182000</v>
      </c>
      <c r="H4251" s="37">
        <v>110.39340199999999</v>
      </c>
      <c r="I4251" s="41">
        <f t="shared" si="479"/>
        <v>0.72332201295118637</v>
      </c>
      <c r="J4251" s="41">
        <f t="shared" ca="1" si="480"/>
        <v>1</v>
      </c>
      <c r="K4251" s="37">
        <f t="shared" si="481"/>
        <v>109.95</v>
      </c>
      <c r="L4251" s="37">
        <f t="shared" si="482"/>
        <v>110.39</v>
      </c>
      <c r="M4251" s="37">
        <f t="shared" si="483"/>
        <v>109.81</v>
      </c>
      <c r="N4251" s="37">
        <f t="shared" si="484"/>
        <v>110.39</v>
      </c>
      <c r="O4251" s="38">
        <f t="shared" ca="1" si="485"/>
        <v>99182000</v>
      </c>
    </row>
    <row r="4252" spans="1:15" x14ac:dyDescent="0.4">
      <c r="A4252">
        <v>4237</v>
      </c>
      <c r="B4252" s="63">
        <v>39219</v>
      </c>
      <c r="C4252" s="37">
        <v>151.38000500000001</v>
      </c>
      <c r="D4252" s="37">
        <v>151.96000699999999</v>
      </c>
      <c r="E4252" s="37">
        <v>151.11000100000001</v>
      </c>
      <c r="F4252" s="37">
        <v>151.300003</v>
      </c>
      <c r="G4252" s="38">
        <v>101132800</v>
      </c>
      <c r="H4252" s="37">
        <v>109.438614</v>
      </c>
      <c r="I4252" s="41">
        <f t="shared" si="479"/>
        <v>0.7233219552546869</v>
      </c>
      <c r="J4252" s="41">
        <f t="shared" ca="1" si="480"/>
        <v>1</v>
      </c>
      <c r="K4252" s="37">
        <f t="shared" si="481"/>
        <v>109.5</v>
      </c>
      <c r="L4252" s="37">
        <f t="shared" si="482"/>
        <v>109.92</v>
      </c>
      <c r="M4252" s="37">
        <f t="shared" si="483"/>
        <v>109.3</v>
      </c>
      <c r="N4252" s="37">
        <f t="shared" si="484"/>
        <v>109.44</v>
      </c>
      <c r="O4252" s="38">
        <f t="shared" ca="1" si="485"/>
        <v>101132800</v>
      </c>
    </row>
    <row r="4253" spans="1:15" x14ac:dyDescent="0.4">
      <c r="A4253">
        <v>4238</v>
      </c>
      <c r="B4253" s="63">
        <v>39218</v>
      </c>
      <c r="C4253" s="37">
        <v>150.800003</v>
      </c>
      <c r="D4253" s="37">
        <v>151.63000500000001</v>
      </c>
      <c r="E4253" s="37">
        <v>150.38000500000001</v>
      </c>
      <c r="F4253" s="37">
        <v>151.60000600000001</v>
      </c>
      <c r="G4253" s="38">
        <v>114166500</v>
      </c>
      <c r="H4253" s="37">
        <v>109.655602</v>
      </c>
      <c r="I4253" s="41">
        <f t="shared" si="479"/>
        <v>0.72332188430124467</v>
      </c>
      <c r="J4253" s="41">
        <f t="shared" ca="1" si="480"/>
        <v>1</v>
      </c>
      <c r="K4253" s="37">
        <f t="shared" si="481"/>
        <v>109.08</v>
      </c>
      <c r="L4253" s="37">
        <f t="shared" si="482"/>
        <v>109.68</v>
      </c>
      <c r="M4253" s="37">
        <f t="shared" si="483"/>
        <v>108.77</v>
      </c>
      <c r="N4253" s="37">
        <f t="shared" si="484"/>
        <v>109.66</v>
      </c>
      <c r="O4253" s="38">
        <f t="shared" ca="1" si="485"/>
        <v>114166500</v>
      </c>
    </row>
    <row r="4254" spans="1:15" x14ac:dyDescent="0.4">
      <c r="A4254">
        <v>4239</v>
      </c>
      <c r="B4254" s="63">
        <v>39217</v>
      </c>
      <c r="C4254" s="37">
        <v>150.699997</v>
      </c>
      <c r="D4254" s="37">
        <v>151.66000399999999</v>
      </c>
      <c r="E4254" s="37">
        <v>150.19000199999999</v>
      </c>
      <c r="F4254" s="37">
        <v>150.570007</v>
      </c>
      <c r="G4254" s="38">
        <v>180673300</v>
      </c>
      <c r="H4254" s="37">
        <v>108.910629</v>
      </c>
      <c r="I4254" s="41">
        <f t="shared" si="479"/>
        <v>0.72332220187782814</v>
      </c>
      <c r="J4254" s="41">
        <f t="shared" ca="1" si="480"/>
        <v>1</v>
      </c>
      <c r="K4254" s="37">
        <f t="shared" si="481"/>
        <v>109</v>
      </c>
      <c r="L4254" s="37">
        <f t="shared" si="482"/>
        <v>109.7</v>
      </c>
      <c r="M4254" s="37">
        <f t="shared" si="483"/>
        <v>108.64</v>
      </c>
      <c r="N4254" s="37">
        <f t="shared" si="484"/>
        <v>108.91</v>
      </c>
      <c r="O4254" s="38">
        <f t="shared" ca="1" si="485"/>
        <v>180673300</v>
      </c>
    </row>
    <row r="4255" spans="1:15" x14ac:dyDescent="0.4">
      <c r="A4255">
        <v>4240</v>
      </c>
      <c r="B4255" s="63">
        <v>39216</v>
      </c>
      <c r="C4255" s="37">
        <v>150.86000100000001</v>
      </c>
      <c r="D4255" s="37">
        <v>151.300003</v>
      </c>
      <c r="E4255" s="37">
        <v>149.78999300000001</v>
      </c>
      <c r="F4255" s="37">
        <v>150.529999</v>
      </c>
      <c r="G4255" s="38">
        <v>108027500</v>
      </c>
      <c r="H4255" s="37">
        <v>108.881668</v>
      </c>
      <c r="I4255" s="41">
        <f t="shared" si="479"/>
        <v>0.72332205356621304</v>
      </c>
      <c r="J4255" s="41">
        <f t="shared" ca="1" si="480"/>
        <v>1</v>
      </c>
      <c r="K4255" s="37">
        <f t="shared" si="481"/>
        <v>109.12</v>
      </c>
      <c r="L4255" s="37">
        <f t="shared" si="482"/>
        <v>109.44</v>
      </c>
      <c r="M4255" s="37">
        <f t="shared" si="483"/>
        <v>108.35</v>
      </c>
      <c r="N4255" s="37">
        <f t="shared" si="484"/>
        <v>108.88</v>
      </c>
      <c r="O4255" s="38">
        <f t="shared" ca="1" si="485"/>
        <v>108027500</v>
      </c>
    </row>
    <row r="4256" spans="1:15" x14ac:dyDescent="0.4">
      <c r="A4256">
        <v>4241</v>
      </c>
      <c r="B4256" s="63">
        <v>39213</v>
      </c>
      <c r="C4256" s="37">
        <v>149.75</v>
      </c>
      <c r="D4256" s="37">
        <v>150.929993</v>
      </c>
      <c r="E4256" s="37">
        <v>149.720001</v>
      </c>
      <c r="F4256" s="37">
        <v>150.86000100000001</v>
      </c>
      <c r="G4256" s="38">
        <v>113408900</v>
      </c>
      <c r="H4256" s="37">
        <v>109.120377</v>
      </c>
      <c r="I4256" s="41">
        <f t="shared" si="479"/>
        <v>0.72332212830888154</v>
      </c>
      <c r="J4256" s="41">
        <f t="shared" ca="1" si="480"/>
        <v>1</v>
      </c>
      <c r="K4256" s="37">
        <f t="shared" si="481"/>
        <v>108.32</v>
      </c>
      <c r="L4256" s="37">
        <f t="shared" si="482"/>
        <v>109.17</v>
      </c>
      <c r="M4256" s="37">
        <f t="shared" si="483"/>
        <v>108.3</v>
      </c>
      <c r="N4256" s="37">
        <f t="shared" si="484"/>
        <v>109.12</v>
      </c>
      <c r="O4256" s="38">
        <f t="shared" ca="1" si="485"/>
        <v>113408900</v>
      </c>
    </row>
    <row r="4257" spans="1:15" x14ac:dyDescent="0.4">
      <c r="A4257">
        <v>4242</v>
      </c>
      <c r="B4257" s="63">
        <v>39212</v>
      </c>
      <c r="C4257" s="37">
        <v>150.729996</v>
      </c>
      <c r="D4257" s="37">
        <v>151.020004</v>
      </c>
      <c r="E4257" s="37">
        <v>149.270004</v>
      </c>
      <c r="F4257" s="37">
        <v>149.58000200000001</v>
      </c>
      <c r="G4257" s="38">
        <v>153617800</v>
      </c>
      <c r="H4257" s="37">
        <v>108.194496</v>
      </c>
      <c r="I4257" s="41">
        <f t="shared" si="479"/>
        <v>0.72332193176464854</v>
      </c>
      <c r="J4257" s="41">
        <f t="shared" ca="1" si="480"/>
        <v>1</v>
      </c>
      <c r="K4257" s="37">
        <f t="shared" si="481"/>
        <v>109.03</v>
      </c>
      <c r="L4257" s="37">
        <f t="shared" si="482"/>
        <v>109.24</v>
      </c>
      <c r="M4257" s="37">
        <f t="shared" si="483"/>
        <v>107.97</v>
      </c>
      <c r="N4257" s="37">
        <f t="shared" si="484"/>
        <v>108.19</v>
      </c>
      <c r="O4257" s="38">
        <f t="shared" ca="1" si="485"/>
        <v>153617800</v>
      </c>
    </row>
    <row r="4258" spans="1:15" x14ac:dyDescent="0.4">
      <c r="A4258">
        <v>4243</v>
      </c>
      <c r="B4258" s="63">
        <v>39211</v>
      </c>
      <c r="C4258" s="37">
        <v>150.63999899999999</v>
      </c>
      <c r="D4258" s="37">
        <v>152.820007</v>
      </c>
      <c r="E4258" s="37">
        <v>150.36999499999999</v>
      </c>
      <c r="F4258" s="37">
        <v>151.16000399999999</v>
      </c>
      <c r="G4258" s="38">
        <v>102070100</v>
      </c>
      <c r="H4258" s="37">
        <v>109.337395</v>
      </c>
      <c r="I4258" s="41">
        <f t="shared" si="479"/>
        <v>0.72332225527064697</v>
      </c>
      <c r="J4258" s="41">
        <f t="shared" ca="1" si="480"/>
        <v>1</v>
      </c>
      <c r="K4258" s="37">
        <f t="shared" si="481"/>
        <v>108.96</v>
      </c>
      <c r="L4258" s="37">
        <f t="shared" si="482"/>
        <v>110.54</v>
      </c>
      <c r="M4258" s="37">
        <f t="shared" si="483"/>
        <v>108.77</v>
      </c>
      <c r="N4258" s="37">
        <f t="shared" si="484"/>
        <v>109.34</v>
      </c>
      <c r="O4258" s="38">
        <f t="shared" ca="1" si="485"/>
        <v>102070100</v>
      </c>
    </row>
    <row r="4259" spans="1:15" x14ac:dyDescent="0.4">
      <c r="A4259">
        <v>4244</v>
      </c>
      <c r="B4259" s="63">
        <v>39210</v>
      </c>
      <c r="C4259" s="37">
        <v>150.58000200000001</v>
      </c>
      <c r="D4259" s="37">
        <v>150.91999799999999</v>
      </c>
      <c r="E4259" s="37">
        <v>150.13000500000001</v>
      </c>
      <c r="F4259" s="37">
        <v>150.75</v>
      </c>
      <c r="G4259" s="38">
        <v>80584000</v>
      </c>
      <c r="H4259" s="37">
        <v>109.04079400000001</v>
      </c>
      <c r="I4259" s="41">
        <f t="shared" si="479"/>
        <v>0.72332201658374795</v>
      </c>
      <c r="J4259" s="41">
        <f t="shared" ca="1" si="480"/>
        <v>1</v>
      </c>
      <c r="K4259" s="37">
        <f t="shared" si="481"/>
        <v>108.92</v>
      </c>
      <c r="L4259" s="37">
        <f t="shared" si="482"/>
        <v>109.16</v>
      </c>
      <c r="M4259" s="37">
        <f t="shared" si="483"/>
        <v>108.59</v>
      </c>
      <c r="N4259" s="37">
        <f t="shared" si="484"/>
        <v>109.04</v>
      </c>
      <c r="O4259" s="38">
        <f t="shared" ca="1" si="485"/>
        <v>80584000</v>
      </c>
    </row>
    <row r="4260" spans="1:15" x14ac:dyDescent="0.4">
      <c r="A4260">
        <v>4245</v>
      </c>
      <c r="B4260" s="63">
        <v>39209</v>
      </c>
      <c r="C4260" s="37">
        <v>150.88000500000001</v>
      </c>
      <c r="D4260" s="37">
        <v>151.199997</v>
      </c>
      <c r="E4260" s="37">
        <v>150.80999800000001</v>
      </c>
      <c r="F4260" s="37">
        <v>150.949997</v>
      </c>
      <c r="G4260" s="38">
        <v>63461400</v>
      </c>
      <c r="H4260" s="37">
        <v>109.18549299999999</v>
      </c>
      <c r="I4260" s="41">
        <f t="shared" si="479"/>
        <v>0.72332226015214829</v>
      </c>
      <c r="J4260" s="41">
        <f t="shared" ca="1" si="480"/>
        <v>1</v>
      </c>
      <c r="K4260" s="37">
        <f t="shared" si="481"/>
        <v>109.13</v>
      </c>
      <c r="L4260" s="37">
        <f t="shared" si="482"/>
        <v>109.37</v>
      </c>
      <c r="M4260" s="37">
        <f t="shared" si="483"/>
        <v>109.08</v>
      </c>
      <c r="N4260" s="37">
        <f t="shared" si="484"/>
        <v>109.19</v>
      </c>
      <c r="O4260" s="38">
        <f t="shared" ca="1" si="485"/>
        <v>63461400</v>
      </c>
    </row>
    <row r="4261" spans="1:15" x14ac:dyDescent="0.4">
      <c r="A4261">
        <v>4246</v>
      </c>
      <c r="B4261" s="63">
        <v>39206</v>
      </c>
      <c r="C4261" s="37">
        <v>150.75</v>
      </c>
      <c r="D4261" s="37">
        <v>151.11999499999999</v>
      </c>
      <c r="E4261" s="37">
        <v>150.220001</v>
      </c>
      <c r="F4261" s="37">
        <v>150.91999799999999</v>
      </c>
      <c r="G4261" s="38">
        <v>96409000</v>
      </c>
      <c r="H4261" s="37">
        <v>109.16377300000001</v>
      </c>
      <c r="I4261" s="41">
        <f t="shared" si="479"/>
        <v>0.72332212063771706</v>
      </c>
      <c r="J4261" s="41">
        <f t="shared" ca="1" si="480"/>
        <v>1</v>
      </c>
      <c r="K4261" s="37">
        <f t="shared" si="481"/>
        <v>109.04</v>
      </c>
      <c r="L4261" s="37">
        <f t="shared" si="482"/>
        <v>109.31</v>
      </c>
      <c r="M4261" s="37">
        <f t="shared" si="483"/>
        <v>108.66</v>
      </c>
      <c r="N4261" s="37">
        <f t="shared" si="484"/>
        <v>109.16</v>
      </c>
      <c r="O4261" s="38">
        <f t="shared" ca="1" si="485"/>
        <v>96409000</v>
      </c>
    </row>
    <row r="4262" spans="1:15" x14ac:dyDescent="0.4">
      <c r="A4262">
        <v>4247</v>
      </c>
      <c r="B4262" s="63">
        <v>39205</v>
      </c>
      <c r="C4262" s="37">
        <v>149.970001</v>
      </c>
      <c r="D4262" s="37">
        <v>150.39999399999999</v>
      </c>
      <c r="E4262" s="37">
        <v>149.729996</v>
      </c>
      <c r="F4262" s="37">
        <v>150.35000600000001</v>
      </c>
      <c r="G4262" s="38">
        <v>86569700</v>
      </c>
      <c r="H4262" s="37">
        <v>108.751457</v>
      </c>
      <c r="I4262" s="41">
        <f t="shared" si="479"/>
        <v>0.72332193322293581</v>
      </c>
      <c r="J4262" s="41">
        <f t="shared" ca="1" si="480"/>
        <v>1</v>
      </c>
      <c r="K4262" s="37">
        <f t="shared" si="481"/>
        <v>108.48</v>
      </c>
      <c r="L4262" s="37">
        <f t="shared" si="482"/>
        <v>108.79</v>
      </c>
      <c r="M4262" s="37">
        <f t="shared" si="483"/>
        <v>108.3</v>
      </c>
      <c r="N4262" s="37">
        <f t="shared" si="484"/>
        <v>108.75</v>
      </c>
      <c r="O4262" s="38">
        <f t="shared" ca="1" si="485"/>
        <v>86569700</v>
      </c>
    </row>
    <row r="4263" spans="1:15" x14ac:dyDescent="0.4">
      <c r="A4263">
        <v>4248</v>
      </c>
      <c r="B4263" s="63">
        <v>39204</v>
      </c>
      <c r="C4263" s="37">
        <v>148.89999399999999</v>
      </c>
      <c r="D4263" s="37">
        <v>149.949997</v>
      </c>
      <c r="E4263" s="37">
        <v>148.75</v>
      </c>
      <c r="F4263" s="37">
        <v>149.53999300000001</v>
      </c>
      <c r="G4263" s="38">
        <v>87129800</v>
      </c>
      <c r="H4263" s="37">
        <v>108.16561900000001</v>
      </c>
      <c r="I4263" s="41">
        <f t="shared" si="479"/>
        <v>0.72332234895851577</v>
      </c>
      <c r="J4263" s="41">
        <f t="shared" ca="1" si="480"/>
        <v>1</v>
      </c>
      <c r="K4263" s="37">
        <f t="shared" si="481"/>
        <v>107.7</v>
      </c>
      <c r="L4263" s="37">
        <f t="shared" si="482"/>
        <v>108.46</v>
      </c>
      <c r="M4263" s="37">
        <f t="shared" si="483"/>
        <v>107.59</v>
      </c>
      <c r="N4263" s="37">
        <f t="shared" si="484"/>
        <v>108.17</v>
      </c>
      <c r="O4263" s="38">
        <f t="shared" ca="1" si="485"/>
        <v>87129800</v>
      </c>
    </row>
    <row r="4264" spans="1:15" x14ac:dyDescent="0.4">
      <c r="A4264">
        <v>4249</v>
      </c>
      <c r="B4264" s="63">
        <v>39203</v>
      </c>
      <c r="C4264" s="37">
        <v>148.41999799999999</v>
      </c>
      <c r="D4264" s="37">
        <v>149.470001</v>
      </c>
      <c r="E4264" s="37">
        <v>147.66999799999999</v>
      </c>
      <c r="F4264" s="37">
        <v>148.66999799999999</v>
      </c>
      <c r="G4264" s="38">
        <v>134342700</v>
      </c>
      <c r="H4264" s="37">
        <v>107.536331</v>
      </c>
      <c r="I4264" s="41">
        <f t="shared" si="479"/>
        <v>0.72332234106843807</v>
      </c>
      <c r="J4264" s="41">
        <f t="shared" ca="1" si="480"/>
        <v>1</v>
      </c>
      <c r="K4264" s="37">
        <f t="shared" si="481"/>
        <v>107.36</v>
      </c>
      <c r="L4264" s="37">
        <f t="shared" si="482"/>
        <v>108.11</v>
      </c>
      <c r="M4264" s="37">
        <f t="shared" si="483"/>
        <v>106.81</v>
      </c>
      <c r="N4264" s="37">
        <f t="shared" si="484"/>
        <v>107.54</v>
      </c>
      <c r="O4264" s="38">
        <f t="shared" ca="1" si="485"/>
        <v>134342700</v>
      </c>
    </row>
    <row r="4265" spans="1:15" x14ac:dyDescent="0.4">
      <c r="A4265">
        <v>4250</v>
      </c>
      <c r="B4265" s="63">
        <v>39202</v>
      </c>
      <c r="C4265" s="37">
        <v>149.63999899999999</v>
      </c>
      <c r="D4265" s="37">
        <v>149.740005</v>
      </c>
      <c r="E4265" s="37">
        <v>148.21000699999999</v>
      </c>
      <c r="F4265" s="37">
        <v>148.28999300000001</v>
      </c>
      <c r="G4265" s="38">
        <v>100874100</v>
      </c>
      <c r="H4265" s="37">
        <v>107.26142900000001</v>
      </c>
      <c r="I4265" s="41">
        <f t="shared" si="479"/>
        <v>0.72332209901716027</v>
      </c>
      <c r="J4265" s="41">
        <f t="shared" ca="1" si="480"/>
        <v>1</v>
      </c>
      <c r="K4265" s="37">
        <f t="shared" si="481"/>
        <v>108.24</v>
      </c>
      <c r="L4265" s="37">
        <f t="shared" si="482"/>
        <v>108.31</v>
      </c>
      <c r="M4265" s="37">
        <f t="shared" si="483"/>
        <v>107.2</v>
      </c>
      <c r="N4265" s="37">
        <f t="shared" si="484"/>
        <v>107.26</v>
      </c>
      <c r="O4265" s="38">
        <f t="shared" ca="1" si="485"/>
        <v>100874100</v>
      </c>
    </row>
    <row r="4266" spans="1:15" x14ac:dyDescent="0.4">
      <c r="A4266">
        <v>4251</v>
      </c>
      <c r="B4266" s="63">
        <v>39199</v>
      </c>
      <c r="C4266" s="37">
        <v>149.08999600000001</v>
      </c>
      <c r="D4266" s="37">
        <v>149.740005</v>
      </c>
      <c r="E4266" s="37">
        <v>148.83999600000001</v>
      </c>
      <c r="F4266" s="37">
        <v>149.529999</v>
      </c>
      <c r="G4266" s="38">
        <v>108191100</v>
      </c>
      <c r="H4266" s="37">
        <v>108.15838599999999</v>
      </c>
      <c r="I4266" s="41">
        <f t="shared" si="479"/>
        <v>0.72332232142929387</v>
      </c>
      <c r="J4266" s="41">
        <f t="shared" ca="1" si="480"/>
        <v>1</v>
      </c>
      <c r="K4266" s="37">
        <f t="shared" si="481"/>
        <v>107.84</v>
      </c>
      <c r="L4266" s="37">
        <f t="shared" si="482"/>
        <v>108.31</v>
      </c>
      <c r="M4266" s="37">
        <f t="shared" si="483"/>
        <v>107.66</v>
      </c>
      <c r="N4266" s="37">
        <f t="shared" si="484"/>
        <v>108.16</v>
      </c>
      <c r="O4266" s="38">
        <f t="shared" ca="1" si="485"/>
        <v>108191100</v>
      </c>
    </row>
    <row r="4267" spans="1:15" x14ac:dyDescent="0.4">
      <c r="A4267">
        <v>4252</v>
      </c>
      <c r="B4267" s="63">
        <v>39198</v>
      </c>
      <c r="C4267" s="37">
        <v>149.490005</v>
      </c>
      <c r="D4267" s="37">
        <v>149.800003</v>
      </c>
      <c r="E4267" s="37">
        <v>149.10000600000001</v>
      </c>
      <c r="F4267" s="37">
        <v>149.64999399999999</v>
      </c>
      <c r="G4267" s="38">
        <v>88741600</v>
      </c>
      <c r="H4267" s="37">
        <v>108.245155</v>
      </c>
      <c r="I4267" s="41">
        <f t="shared" si="479"/>
        <v>0.7233221472765311</v>
      </c>
      <c r="J4267" s="41">
        <f t="shared" ca="1" si="480"/>
        <v>1</v>
      </c>
      <c r="K4267" s="37">
        <f t="shared" si="481"/>
        <v>108.13</v>
      </c>
      <c r="L4267" s="37">
        <f t="shared" si="482"/>
        <v>108.35</v>
      </c>
      <c r="M4267" s="37">
        <f t="shared" si="483"/>
        <v>107.85</v>
      </c>
      <c r="N4267" s="37">
        <f t="shared" si="484"/>
        <v>108.25</v>
      </c>
      <c r="O4267" s="38">
        <f t="shared" ca="1" si="485"/>
        <v>88741600</v>
      </c>
    </row>
    <row r="4268" spans="1:15" x14ac:dyDescent="0.4">
      <c r="A4268">
        <v>4253</v>
      </c>
      <c r="B4268" s="63">
        <v>39197</v>
      </c>
      <c r="C4268" s="37">
        <v>148.729996</v>
      </c>
      <c r="D4268" s="37">
        <v>149.66000399999999</v>
      </c>
      <c r="E4268" s="37">
        <v>148.020004</v>
      </c>
      <c r="F4268" s="37">
        <v>149.479996</v>
      </c>
      <c r="G4268" s="38">
        <v>108418800</v>
      </c>
      <c r="H4268" s="37">
        <v>108.122208</v>
      </c>
      <c r="I4268" s="41">
        <f t="shared" si="479"/>
        <v>0.72332225644426695</v>
      </c>
      <c r="J4268" s="41">
        <f t="shared" ca="1" si="480"/>
        <v>1</v>
      </c>
      <c r="K4268" s="37">
        <f t="shared" si="481"/>
        <v>107.58</v>
      </c>
      <c r="L4268" s="37">
        <f t="shared" si="482"/>
        <v>108.25</v>
      </c>
      <c r="M4268" s="37">
        <f t="shared" si="483"/>
        <v>107.07</v>
      </c>
      <c r="N4268" s="37">
        <f t="shared" si="484"/>
        <v>108.12</v>
      </c>
      <c r="O4268" s="38">
        <f t="shared" ca="1" si="485"/>
        <v>108418800</v>
      </c>
    </row>
    <row r="4269" spans="1:15" x14ac:dyDescent="0.4">
      <c r="A4269">
        <v>4254</v>
      </c>
      <c r="B4269" s="63">
        <v>39196</v>
      </c>
      <c r="C4269" s="37">
        <v>148.229996</v>
      </c>
      <c r="D4269" s="37">
        <v>148.39999399999999</v>
      </c>
      <c r="E4269" s="37">
        <v>147.320007</v>
      </c>
      <c r="F4269" s="37">
        <v>148.11999499999999</v>
      </c>
      <c r="G4269" s="38">
        <v>114471000</v>
      </c>
      <c r="H4269" s="37">
        <v>107.138474</v>
      </c>
      <c r="I4269" s="41">
        <f t="shared" si="479"/>
        <v>0.72332215512159592</v>
      </c>
      <c r="J4269" s="41">
        <f t="shared" ca="1" si="480"/>
        <v>1</v>
      </c>
      <c r="K4269" s="37">
        <f t="shared" si="481"/>
        <v>107.22</v>
      </c>
      <c r="L4269" s="37">
        <f t="shared" si="482"/>
        <v>107.34</v>
      </c>
      <c r="M4269" s="37">
        <f t="shared" si="483"/>
        <v>106.56</v>
      </c>
      <c r="N4269" s="37">
        <f t="shared" si="484"/>
        <v>107.14</v>
      </c>
      <c r="O4269" s="38">
        <f t="shared" ca="1" si="485"/>
        <v>114471000</v>
      </c>
    </row>
    <row r="4270" spans="1:15" x14ac:dyDescent="0.4">
      <c r="A4270">
        <v>4255</v>
      </c>
      <c r="B4270" s="63">
        <v>39195</v>
      </c>
      <c r="C4270" s="37">
        <v>148.36999499999999</v>
      </c>
      <c r="D4270" s="37">
        <v>148.729996</v>
      </c>
      <c r="E4270" s="37">
        <v>147.970001</v>
      </c>
      <c r="F4270" s="37">
        <v>148.05999800000001</v>
      </c>
      <c r="G4270" s="38">
        <v>77270800</v>
      </c>
      <c r="H4270" s="37">
        <v>107.095085</v>
      </c>
      <c r="I4270" s="41">
        <f t="shared" si="479"/>
        <v>0.72332221022993659</v>
      </c>
      <c r="J4270" s="41">
        <f t="shared" ca="1" si="480"/>
        <v>1</v>
      </c>
      <c r="K4270" s="37">
        <f t="shared" si="481"/>
        <v>107.32</v>
      </c>
      <c r="L4270" s="37">
        <f t="shared" si="482"/>
        <v>107.58</v>
      </c>
      <c r="M4270" s="37">
        <f t="shared" si="483"/>
        <v>107.03</v>
      </c>
      <c r="N4270" s="37">
        <f t="shared" si="484"/>
        <v>107.1</v>
      </c>
      <c r="O4270" s="38">
        <f t="shared" ca="1" si="485"/>
        <v>77270800</v>
      </c>
    </row>
    <row r="4271" spans="1:15" x14ac:dyDescent="0.4">
      <c r="A4271">
        <v>4256</v>
      </c>
      <c r="B4271" s="63">
        <v>39192</v>
      </c>
      <c r="C4271" s="37">
        <v>148.220001</v>
      </c>
      <c r="D4271" s="37">
        <v>148.61999499999999</v>
      </c>
      <c r="E4271" s="37">
        <v>147.03999300000001</v>
      </c>
      <c r="F4271" s="37">
        <v>148.61999499999999</v>
      </c>
      <c r="G4271" s="38">
        <v>124114100</v>
      </c>
      <c r="H4271" s="37">
        <v>107.500137</v>
      </c>
      <c r="I4271" s="41">
        <f t="shared" si="479"/>
        <v>0.72332216805686211</v>
      </c>
      <c r="J4271" s="41">
        <f t="shared" ca="1" si="480"/>
        <v>1</v>
      </c>
      <c r="K4271" s="37">
        <f t="shared" si="481"/>
        <v>107.21</v>
      </c>
      <c r="L4271" s="37">
        <f t="shared" si="482"/>
        <v>107.5</v>
      </c>
      <c r="M4271" s="37">
        <f t="shared" si="483"/>
        <v>106.36</v>
      </c>
      <c r="N4271" s="37">
        <f t="shared" si="484"/>
        <v>107.5</v>
      </c>
      <c r="O4271" s="38">
        <f t="shared" ca="1" si="485"/>
        <v>124114100</v>
      </c>
    </row>
    <row r="4272" spans="1:15" x14ac:dyDescent="0.4">
      <c r="A4272">
        <v>4257</v>
      </c>
      <c r="B4272" s="63">
        <v>39191</v>
      </c>
      <c r="C4272" s="37">
        <v>146.550003</v>
      </c>
      <c r="D4272" s="37">
        <v>147.39999399999999</v>
      </c>
      <c r="E4272" s="37">
        <v>146.36000100000001</v>
      </c>
      <c r="F4272" s="37">
        <v>147.229996</v>
      </c>
      <c r="G4272" s="38">
        <v>102947700</v>
      </c>
      <c r="H4272" s="37">
        <v>106.49472799999999</v>
      </c>
      <c r="I4272" s="41">
        <f t="shared" si="479"/>
        <v>0.7233222230067845</v>
      </c>
      <c r="J4272" s="41">
        <f t="shared" ca="1" si="480"/>
        <v>1</v>
      </c>
      <c r="K4272" s="37">
        <f t="shared" si="481"/>
        <v>106</v>
      </c>
      <c r="L4272" s="37">
        <f t="shared" si="482"/>
        <v>106.62</v>
      </c>
      <c r="M4272" s="37">
        <f t="shared" si="483"/>
        <v>105.87</v>
      </c>
      <c r="N4272" s="37">
        <f t="shared" si="484"/>
        <v>106.49</v>
      </c>
      <c r="O4272" s="38">
        <f t="shared" ca="1" si="485"/>
        <v>102947700</v>
      </c>
    </row>
    <row r="4273" spans="1:15" x14ac:dyDescent="0.4">
      <c r="A4273">
        <v>4258</v>
      </c>
      <c r="B4273" s="63">
        <v>39190</v>
      </c>
      <c r="C4273" s="37">
        <v>146.60000600000001</v>
      </c>
      <c r="D4273" s="37">
        <v>147.699997</v>
      </c>
      <c r="E4273" s="37">
        <v>146.570007</v>
      </c>
      <c r="F4273" s="37">
        <v>147.270004</v>
      </c>
      <c r="G4273" s="38">
        <v>88345300</v>
      </c>
      <c r="H4273" s="37">
        <v>106.523651</v>
      </c>
      <c r="I4273" s="41">
        <f t="shared" si="479"/>
        <v>0.72332211656624934</v>
      </c>
      <c r="J4273" s="41">
        <f t="shared" ca="1" si="480"/>
        <v>1</v>
      </c>
      <c r="K4273" s="37">
        <f t="shared" si="481"/>
        <v>106.04</v>
      </c>
      <c r="L4273" s="37">
        <f t="shared" si="482"/>
        <v>106.83</v>
      </c>
      <c r="M4273" s="37">
        <f t="shared" si="483"/>
        <v>106.02</v>
      </c>
      <c r="N4273" s="37">
        <f t="shared" si="484"/>
        <v>106.52</v>
      </c>
      <c r="O4273" s="38">
        <f t="shared" ca="1" si="485"/>
        <v>88345300</v>
      </c>
    </row>
    <row r="4274" spans="1:15" x14ac:dyDescent="0.4">
      <c r="A4274">
        <v>4259</v>
      </c>
      <c r="B4274" s="63">
        <v>39189</v>
      </c>
      <c r="C4274" s="37">
        <v>146.970001</v>
      </c>
      <c r="D4274" s="37">
        <v>147.39999399999999</v>
      </c>
      <c r="E4274" s="37">
        <v>146.64999399999999</v>
      </c>
      <c r="F4274" s="37">
        <v>147.08999600000001</v>
      </c>
      <c r="G4274" s="38">
        <v>108424100</v>
      </c>
      <c r="H4274" s="37">
        <v>106.393456</v>
      </c>
      <c r="I4274" s="41">
        <f t="shared" si="479"/>
        <v>0.72332217617301442</v>
      </c>
      <c r="J4274" s="41">
        <f t="shared" ca="1" si="480"/>
        <v>1</v>
      </c>
      <c r="K4274" s="37">
        <f t="shared" si="481"/>
        <v>106.31</v>
      </c>
      <c r="L4274" s="37">
        <f t="shared" si="482"/>
        <v>106.62</v>
      </c>
      <c r="M4274" s="37">
        <f t="shared" si="483"/>
        <v>106.08</v>
      </c>
      <c r="N4274" s="37">
        <f t="shared" si="484"/>
        <v>106.39</v>
      </c>
      <c r="O4274" s="38">
        <f t="shared" ca="1" si="485"/>
        <v>108424100</v>
      </c>
    </row>
    <row r="4275" spans="1:15" x14ac:dyDescent="0.4">
      <c r="A4275">
        <v>4260</v>
      </c>
      <c r="B4275" s="63">
        <v>39188</v>
      </c>
      <c r="C4275" s="37">
        <v>145.83000200000001</v>
      </c>
      <c r="D4275" s="37">
        <v>146.86000100000001</v>
      </c>
      <c r="E4275" s="37">
        <v>145.820007</v>
      </c>
      <c r="F4275" s="37">
        <v>146.699997</v>
      </c>
      <c r="G4275" s="38">
        <v>83064600</v>
      </c>
      <c r="H4275" s="37">
        <v>106.11132000000001</v>
      </c>
      <c r="I4275" s="41">
        <f t="shared" si="479"/>
        <v>0.72332189618245191</v>
      </c>
      <c r="J4275" s="41">
        <f t="shared" ca="1" si="480"/>
        <v>1</v>
      </c>
      <c r="K4275" s="37">
        <f t="shared" si="481"/>
        <v>105.48</v>
      </c>
      <c r="L4275" s="37">
        <f t="shared" si="482"/>
        <v>106.23</v>
      </c>
      <c r="M4275" s="37">
        <f t="shared" si="483"/>
        <v>105.47</v>
      </c>
      <c r="N4275" s="37">
        <f t="shared" si="484"/>
        <v>106.11</v>
      </c>
      <c r="O4275" s="38">
        <f t="shared" ca="1" si="485"/>
        <v>83064600</v>
      </c>
    </row>
    <row r="4276" spans="1:15" x14ac:dyDescent="0.4">
      <c r="A4276">
        <v>4261</v>
      </c>
      <c r="B4276" s="63">
        <v>39185</v>
      </c>
      <c r="C4276" s="37">
        <v>144.89999399999999</v>
      </c>
      <c r="D4276" s="37">
        <v>145.320007</v>
      </c>
      <c r="E4276" s="37">
        <v>144.36000100000001</v>
      </c>
      <c r="F4276" s="37">
        <v>145.320007</v>
      </c>
      <c r="G4276" s="38">
        <v>84287000</v>
      </c>
      <c r="H4276" s="37">
        <v>105.113159</v>
      </c>
      <c r="I4276" s="41">
        <f t="shared" si="479"/>
        <v>0.72332200617083642</v>
      </c>
      <c r="J4276" s="41">
        <f t="shared" ca="1" si="480"/>
        <v>1</v>
      </c>
      <c r="K4276" s="37">
        <f t="shared" si="481"/>
        <v>104.81</v>
      </c>
      <c r="L4276" s="37">
        <f t="shared" si="482"/>
        <v>105.11</v>
      </c>
      <c r="M4276" s="37">
        <f t="shared" si="483"/>
        <v>104.42</v>
      </c>
      <c r="N4276" s="37">
        <f t="shared" si="484"/>
        <v>105.11</v>
      </c>
      <c r="O4276" s="38">
        <f t="shared" ca="1" si="485"/>
        <v>84287000</v>
      </c>
    </row>
    <row r="4277" spans="1:15" x14ac:dyDescent="0.4">
      <c r="A4277">
        <v>4262</v>
      </c>
      <c r="B4277" s="63">
        <v>39184</v>
      </c>
      <c r="C4277" s="37">
        <v>143.740005</v>
      </c>
      <c r="D4277" s="37">
        <v>144.91999799999999</v>
      </c>
      <c r="E4277" s="37">
        <v>143.33999600000001</v>
      </c>
      <c r="F4277" s="37">
        <v>144.66000399999999</v>
      </c>
      <c r="G4277" s="38">
        <v>115534400</v>
      </c>
      <c r="H4277" s="37">
        <v>104.63578800000001</v>
      </c>
      <c r="I4277" s="41">
        <f t="shared" si="479"/>
        <v>0.72332216996205823</v>
      </c>
      <c r="J4277" s="41">
        <f t="shared" ca="1" si="480"/>
        <v>1</v>
      </c>
      <c r="K4277" s="37">
        <f t="shared" si="481"/>
        <v>103.97</v>
      </c>
      <c r="L4277" s="37">
        <f t="shared" si="482"/>
        <v>104.82</v>
      </c>
      <c r="M4277" s="37">
        <f t="shared" si="483"/>
        <v>103.68</v>
      </c>
      <c r="N4277" s="37">
        <f t="shared" si="484"/>
        <v>104.64</v>
      </c>
      <c r="O4277" s="38">
        <f t="shared" ca="1" si="485"/>
        <v>115534400</v>
      </c>
    </row>
    <row r="4278" spans="1:15" x14ac:dyDescent="0.4">
      <c r="A4278">
        <v>4263</v>
      </c>
      <c r="B4278" s="63">
        <v>39183</v>
      </c>
      <c r="C4278" s="37">
        <v>144.820007</v>
      </c>
      <c r="D4278" s="37">
        <v>144.86000100000001</v>
      </c>
      <c r="E4278" s="37">
        <v>143.53999300000001</v>
      </c>
      <c r="F4278" s="37">
        <v>144.020004</v>
      </c>
      <c r="G4278" s="38">
        <v>106365700</v>
      </c>
      <c r="H4278" s="37">
        <v>104.172821</v>
      </c>
      <c r="I4278" s="41">
        <f t="shared" si="479"/>
        <v>0.7233218865901434</v>
      </c>
      <c r="J4278" s="41">
        <f t="shared" ca="1" si="480"/>
        <v>1</v>
      </c>
      <c r="K4278" s="37">
        <f t="shared" si="481"/>
        <v>104.75</v>
      </c>
      <c r="L4278" s="37">
        <f t="shared" si="482"/>
        <v>104.78</v>
      </c>
      <c r="M4278" s="37">
        <f t="shared" si="483"/>
        <v>103.83</v>
      </c>
      <c r="N4278" s="37">
        <f t="shared" si="484"/>
        <v>104.17</v>
      </c>
      <c r="O4278" s="38">
        <f t="shared" ca="1" si="485"/>
        <v>106365700</v>
      </c>
    </row>
    <row r="4279" spans="1:15" x14ac:dyDescent="0.4">
      <c r="A4279">
        <v>4264</v>
      </c>
      <c r="B4279" s="63">
        <v>39182</v>
      </c>
      <c r="C4279" s="37">
        <v>144.33000200000001</v>
      </c>
      <c r="D4279" s="37">
        <v>144.85000600000001</v>
      </c>
      <c r="E4279" s="37">
        <v>144.270004</v>
      </c>
      <c r="F4279" s="37">
        <v>144.61000100000001</v>
      </c>
      <c r="G4279" s="38">
        <v>56620000</v>
      </c>
      <c r="H4279" s="37">
        <v>104.59961699999999</v>
      </c>
      <c r="I4279" s="41">
        <f t="shared" si="479"/>
        <v>0.72332215114222964</v>
      </c>
      <c r="J4279" s="41">
        <f t="shared" ca="1" si="480"/>
        <v>1</v>
      </c>
      <c r="K4279" s="37">
        <f t="shared" si="481"/>
        <v>104.4</v>
      </c>
      <c r="L4279" s="37">
        <f t="shared" si="482"/>
        <v>104.77</v>
      </c>
      <c r="M4279" s="37">
        <f t="shared" si="483"/>
        <v>104.35</v>
      </c>
      <c r="N4279" s="37">
        <f t="shared" si="484"/>
        <v>104.6</v>
      </c>
      <c r="O4279" s="38">
        <f t="shared" ca="1" si="485"/>
        <v>56620000</v>
      </c>
    </row>
    <row r="4280" spans="1:15" x14ac:dyDescent="0.4">
      <c r="A4280">
        <v>4265</v>
      </c>
      <c r="B4280" s="63">
        <v>39181</v>
      </c>
      <c r="C4280" s="37">
        <v>144.64999399999999</v>
      </c>
      <c r="D4280" s="37">
        <v>144.800003</v>
      </c>
      <c r="E4280" s="37">
        <v>144.14999399999999</v>
      </c>
      <c r="F4280" s="37">
        <v>144.44000199999999</v>
      </c>
      <c r="G4280" s="38">
        <v>50967400</v>
      </c>
      <c r="H4280" s="37">
        <v>104.47663900000001</v>
      </c>
      <c r="I4280" s="41">
        <f t="shared" si="479"/>
        <v>0.7233220545095258</v>
      </c>
      <c r="J4280" s="41">
        <f t="shared" ca="1" si="480"/>
        <v>1</v>
      </c>
      <c r="K4280" s="37">
        <f t="shared" si="481"/>
        <v>104.63</v>
      </c>
      <c r="L4280" s="37">
        <f t="shared" si="482"/>
        <v>104.74</v>
      </c>
      <c r="M4280" s="37">
        <f t="shared" si="483"/>
        <v>104.27</v>
      </c>
      <c r="N4280" s="37">
        <f t="shared" si="484"/>
        <v>104.48</v>
      </c>
      <c r="O4280" s="38">
        <f t="shared" ca="1" si="485"/>
        <v>50967400</v>
      </c>
    </row>
    <row r="4281" spans="1:15" x14ac:dyDescent="0.4">
      <c r="A4281">
        <v>4266</v>
      </c>
      <c r="B4281" s="63">
        <v>39177</v>
      </c>
      <c r="C4281" s="37">
        <v>143.66999799999999</v>
      </c>
      <c r="D4281" s="37">
        <v>144.44000199999999</v>
      </c>
      <c r="E4281" s="37">
        <v>143.61000100000001</v>
      </c>
      <c r="F4281" s="37">
        <v>144.240005</v>
      </c>
      <c r="G4281" s="38">
        <v>46822800</v>
      </c>
      <c r="H4281" s="37">
        <v>104.33197800000001</v>
      </c>
      <c r="I4281" s="41">
        <f t="shared" si="479"/>
        <v>0.72332206311279601</v>
      </c>
      <c r="J4281" s="41">
        <f t="shared" ca="1" si="480"/>
        <v>1</v>
      </c>
      <c r="K4281" s="37">
        <f t="shared" si="481"/>
        <v>103.92</v>
      </c>
      <c r="L4281" s="37">
        <f t="shared" si="482"/>
        <v>104.48</v>
      </c>
      <c r="M4281" s="37">
        <f t="shared" si="483"/>
        <v>103.88</v>
      </c>
      <c r="N4281" s="37">
        <f t="shared" si="484"/>
        <v>104.33</v>
      </c>
      <c r="O4281" s="38">
        <f t="shared" ca="1" si="485"/>
        <v>46822800</v>
      </c>
    </row>
    <row r="4282" spans="1:15" x14ac:dyDescent="0.4">
      <c r="A4282">
        <v>4267</v>
      </c>
      <c r="B4282" s="63">
        <v>39176</v>
      </c>
      <c r="C4282" s="37">
        <v>143.69000199999999</v>
      </c>
      <c r="D4282" s="37">
        <v>143.949997</v>
      </c>
      <c r="E4282" s="37">
        <v>143.16000399999999</v>
      </c>
      <c r="F4282" s="37">
        <v>143.85000600000001</v>
      </c>
      <c r="G4282" s="38">
        <v>63995200</v>
      </c>
      <c r="H4282" s="37">
        <v>104.04988899999999</v>
      </c>
      <c r="I4282" s="41">
        <f t="shared" si="479"/>
        <v>0.72332210399768759</v>
      </c>
      <c r="J4282" s="41">
        <f t="shared" ca="1" si="480"/>
        <v>1</v>
      </c>
      <c r="K4282" s="37">
        <f t="shared" si="481"/>
        <v>103.93</v>
      </c>
      <c r="L4282" s="37">
        <f t="shared" si="482"/>
        <v>104.12</v>
      </c>
      <c r="M4282" s="37">
        <f t="shared" si="483"/>
        <v>103.55</v>
      </c>
      <c r="N4282" s="37">
        <f t="shared" si="484"/>
        <v>104.05</v>
      </c>
      <c r="O4282" s="38">
        <f t="shared" ca="1" si="485"/>
        <v>63995200</v>
      </c>
    </row>
    <row r="4283" spans="1:15" x14ac:dyDescent="0.4">
      <c r="A4283">
        <v>4268</v>
      </c>
      <c r="B4283" s="63">
        <v>39175</v>
      </c>
      <c r="C4283" s="37">
        <v>142.970001</v>
      </c>
      <c r="D4283" s="37">
        <v>143.979996</v>
      </c>
      <c r="E4283" s="37">
        <v>142.91000399999999</v>
      </c>
      <c r="F4283" s="37">
        <v>143.69000199999999</v>
      </c>
      <c r="G4283" s="38">
        <v>82417800</v>
      </c>
      <c r="H4283" s="37">
        <v>103.934166</v>
      </c>
      <c r="I4283" s="41">
        <f t="shared" si="479"/>
        <v>0.72332218354343125</v>
      </c>
      <c r="J4283" s="41">
        <f t="shared" ca="1" si="480"/>
        <v>1</v>
      </c>
      <c r="K4283" s="37">
        <f t="shared" si="481"/>
        <v>103.41</v>
      </c>
      <c r="L4283" s="37">
        <f t="shared" si="482"/>
        <v>104.14</v>
      </c>
      <c r="M4283" s="37">
        <f t="shared" si="483"/>
        <v>103.37</v>
      </c>
      <c r="N4283" s="37">
        <f t="shared" si="484"/>
        <v>103.93</v>
      </c>
      <c r="O4283" s="38">
        <f t="shared" ca="1" si="485"/>
        <v>82417800</v>
      </c>
    </row>
    <row r="4284" spans="1:15" x14ac:dyDescent="0.4">
      <c r="A4284">
        <v>4269</v>
      </c>
      <c r="B4284" s="63">
        <v>39174</v>
      </c>
      <c r="C4284" s="37">
        <v>142.16000399999999</v>
      </c>
      <c r="D4284" s="37">
        <v>142.46000699999999</v>
      </c>
      <c r="E4284" s="37">
        <v>141.479996</v>
      </c>
      <c r="F4284" s="37">
        <v>142.16000399999999</v>
      </c>
      <c r="G4284" s="38">
        <v>79416400</v>
      </c>
      <c r="H4284" s="37">
        <v>102.827461</v>
      </c>
      <c r="I4284" s="41">
        <f t="shared" si="479"/>
        <v>0.7233220181957789</v>
      </c>
      <c r="J4284" s="41">
        <f t="shared" ca="1" si="480"/>
        <v>1</v>
      </c>
      <c r="K4284" s="37">
        <f t="shared" si="481"/>
        <v>102.83</v>
      </c>
      <c r="L4284" s="37">
        <f t="shared" si="482"/>
        <v>103.04</v>
      </c>
      <c r="M4284" s="37">
        <f t="shared" si="483"/>
        <v>102.34</v>
      </c>
      <c r="N4284" s="37">
        <f t="shared" si="484"/>
        <v>102.83</v>
      </c>
      <c r="O4284" s="38">
        <f t="shared" ca="1" si="485"/>
        <v>79416400</v>
      </c>
    </row>
    <row r="4285" spans="1:15" x14ac:dyDescent="0.4">
      <c r="A4285">
        <v>4270</v>
      </c>
      <c r="B4285" s="63">
        <v>39171</v>
      </c>
      <c r="C4285" s="37">
        <v>142.240005</v>
      </c>
      <c r="D4285" s="37">
        <v>142.83999600000001</v>
      </c>
      <c r="E4285" s="37">
        <v>140.55999800000001</v>
      </c>
      <c r="F4285" s="37">
        <v>142</v>
      </c>
      <c r="G4285" s="38">
        <v>128194100</v>
      </c>
      <c r="H4285" s="37">
        <v>102.711754</v>
      </c>
      <c r="I4285" s="41">
        <f t="shared" si="479"/>
        <v>0.72332221126760565</v>
      </c>
      <c r="J4285" s="41">
        <f t="shared" ca="1" si="480"/>
        <v>1</v>
      </c>
      <c r="K4285" s="37">
        <f t="shared" si="481"/>
        <v>102.89</v>
      </c>
      <c r="L4285" s="37">
        <f t="shared" si="482"/>
        <v>103.32</v>
      </c>
      <c r="M4285" s="37">
        <f t="shared" si="483"/>
        <v>101.67</v>
      </c>
      <c r="N4285" s="37">
        <f t="shared" si="484"/>
        <v>102.71</v>
      </c>
      <c r="O4285" s="38">
        <f t="shared" ca="1" si="485"/>
        <v>128194100</v>
      </c>
    </row>
    <row r="4286" spans="1:15" x14ac:dyDescent="0.4">
      <c r="A4286">
        <v>4271</v>
      </c>
      <c r="B4286" s="63">
        <v>39170</v>
      </c>
      <c r="C4286" s="37">
        <v>142.53999300000001</v>
      </c>
      <c r="D4286" s="37">
        <v>142.61000100000001</v>
      </c>
      <c r="E4286" s="37">
        <v>141.19000199999999</v>
      </c>
      <c r="F4286" s="37">
        <v>141.970001</v>
      </c>
      <c r="G4286" s="38">
        <v>139432700</v>
      </c>
      <c r="H4286" s="37">
        <v>102.69004099999999</v>
      </c>
      <c r="I4286" s="41">
        <f t="shared" si="479"/>
        <v>0.72332211225384158</v>
      </c>
      <c r="J4286" s="41">
        <f t="shared" ca="1" si="480"/>
        <v>1</v>
      </c>
      <c r="K4286" s="37">
        <f t="shared" si="481"/>
        <v>103.1</v>
      </c>
      <c r="L4286" s="37">
        <f t="shared" si="482"/>
        <v>103.15</v>
      </c>
      <c r="M4286" s="37">
        <f t="shared" si="483"/>
        <v>102.13</v>
      </c>
      <c r="N4286" s="37">
        <f t="shared" si="484"/>
        <v>102.69</v>
      </c>
      <c r="O4286" s="38">
        <f t="shared" ca="1" si="485"/>
        <v>139432700</v>
      </c>
    </row>
    <row r="4287" spans="1:15" x14ac:dyDescent="0.4">
      <c r="A4287">
        <v>4272</v>
      </c>
      <c r="B4287" s="63">
        <v>39169</v>
      </c>
      <c r="C4287" s="37">
        <v>142.13999899999999</v>
      </c>
      <c r="D4287" s="37">
        <v>142.470001</v>
      </c>
      <c r="E4287" s="37">
        <v>141.259995</v>
      </c>
      <c r="F4287" s="37">
        <v>141.820007</v>
      </c>
      <c r="G4287" s="38">
        <v>152907900</v>
      </c>
      <c r="H4287" s="37">
        <v>102.581551</v>
      </c>
      <c r="I4287" s="41">
        <f t="shared" si="479"/>
        <v>0.72332214029576236</v>
      </c>
      <c r="J4287" s="41">
        <f t="shared" ca="1" si="480"/>
        <v>1</v>
      </c>
      <c r="K4287" s="37">
        <f t="shared" si="481"/>
        <v>102.81</v>
      </c>
      <c r="L4287" s="37">
        <f t="shared" si="482"/>
        <v>103.05</v>
      </c>
      <c r="M4287" s="37">
        <f t="shared" si="483"/>
        <v>102.18</v>
      </c>
      <c r="N4287" s="37">
        <f t="shared" si="484"/>
        <v>102.58</v>
      </c>
      <c r="O4287" s="38">
        <f t="shared" ca="1" si="485"/>
        <v>152907900</v>
      </c>
    </row>
    <row r="4288" spans="1:15" x14ac:dyDescent="0.4">
      <c r="A4288">
        <v>4273</v>
      </c>
      <c r="B4288" s="63">
        <v>39168</v>
      </c>
      <c r="C4288" s="37">
        <v>143.11999499999999</v>
      </c>
      <c r="D4288" s="37">
        <v>143.16000399999999</v>
      </c>
      <c r="E4288" s="37">
        <v>142.38999899999999</v>
      </c>
      <c r="F4288" s="37">
        <v>142.86000100000001</v>
      </c>
      <c r="G4288" s="38">
        <v>99864600</v>
      </c>
      <c r="H4288" s="37">
        <v>103.333778</v>
      </c>
      <c r="I4288" s="41">
        <f t="shared" si="479"/>
        <v>0.7233219744972561</v>
      </c>
      <c r="J4288" s="41">
        <f t="shared" ca="1" si="480"/>
        <v>1</v>
      </c>
      <c r="K4288" s="37">
        <f t="shared" si="481"/>
        <v>103.52</v>
      </c>
      <c r="L4288" s="37">
        <f t="shared" si="482"/>
        <v>103.55</v>
      </c>
      <c r="M4288" s="37">
        <f t="shared" si="483"/>
        <v>102.99</v>
      </c>
      <c r="N4288" s="37">
        <f t="shared" si="484"/>
        <v>103.33</v>
      </c>
      <c r="O4288" s="38">
        <f t="shared" ca="1" si="485"/>
        <v>99864600</v>
      </c>
    </row>
    <row r="4289" spans="1:15" x14ac:dyDescent="0.4">
      <c r="A4289">
        <v>4274</v>
      </c>
      <c r="B4289" s="63">
        <v>39167</v>
      </c>
      <c r="C4289" s="37">
        <v>143.5</v>
      </c>
      <c r="D4289" s="37">
        <v>143.64999399999999</v>
      </c>
      <c r="E4289" s="37">
        <v>142.08999600000001</v>
      </c>
      <c r="F4289" s="37">
        <v>143.199997</v>
      </c>
      <c r="G4289" s="38">
        <v>113787500</v>
      </c>
      <c r="H4289" s="37">
        <v>103.57971999999999</v>
      </c>
      <c r="I4289" s="41">
        <f t="shared" si="479"/>
        <v>0.72332208219250171</v>
      </c>
      <c r="J4289" s="41">
        <f t="shared" ca="1" si="480"/>
        <v>1</v>
      </c>
      <c r="K4289" s="37">
        <f t="shared" si="481"/>
        <v>103.8</v>
      </c>
      <c r="L4289" s="37">
        <f t="shared" si="482"/>
        <v>103.91</v>
      </c>
      <c r="M4289" s="37">
        <f t="shared" si="483"/>
        <v>102.78</v>
      </c>
      <c r="N4289" s="37">
        <f t="shared" si="484"/>
        <v>103.58</v>
      </c>
      <c r="O4289" s="38">
        <f t="shared" ca="1" si="485"/>
        <v>113787500</v>
      </c>
    </row>
    <row r="4290" spans="1:15" x14ac:dyDescent="0.4">
      <c r="A4290">
        <v>4275</v>
      </c>
      <c r="B4290" s="63">
        <v>39164</v>
      </c>
      <c r="C4290" s="37">
        <v>143.279999</v>
      </c>
      <c r="D4290" s="37">
        <v>143.80999800000001</v>
      </c>
      <c r="E4290" s="37">
        <v>143.14999399999999</v>
      </c>
      <c r="F4290" s="37">
        <v>143.38999899999999</v>
      </c>
      <c r="G4290" s="38">
        <v>74416800</v>
      </c>
      <c r="H4290" s="37">
        <v>103.71717099999999</v>
      </c>
      <c r="I4290" s="41">
        <f t="shared" si="479"/>
        <v>0.72332221021913812</v>
      </c>
      <c r="J4290" s="41">
        <f t="shared" ca="1" si="480"/>
        <v>1</v>
      </c>
      <c r="K4290" s="37">
        <f t="shared" si="481"/>
        <v>103.64</v>
      </c>
      <c r="L4290" s="37">
        <f t="shared" si="482"/>
        <v>104.02</v>
      </c>
      <c r="M4290" s="37">
        <f t="shared" si="483"/>
        <v>103.54</v>
      </c>
      <c r="N4290" s="37">
        <f t="shared" si="484"/>
        <v>103.72</v>
      </c>
      <c r="O4290" s="38">
        <f t="shared" ca="1" si="485"/>
        <v>74416800</v>
      </c>
    </row>
    <row r="4291" spans="1:15" x14ac:dyDescent="0.4">
      <c r="A4291">
        <v>4276</v>
      </c>
      <c r="B4291" s="63">
        <v>39163</v>
      </c>
      <c r="C4291" s="37">
        <v>143.479996</v>
      </c>
      <c r="D4291" s="37">
        <v>143.679993</v>
      </c>
      <c r="E4291" s="37">
        <v>142.78999300000001</v>
      </c>
      <c r="F4291" s="37">
        <v>143.179993</v>
      </c>
      <c r="G4291" s="38">
        <v>118942200</v>
      </c>
      <c r="H4291" s="37">
        <v>103.565262</v>
      </c>
      <c r="I4291" s="41">
        <f t="shared" si="479"/>
        <v>0.72332216135811667</v>
      </c>
      <c r="J4291" s="41">
        <f t="shared" ca="1" si="480"/>
        <v>1</v>
      </c>
      <c r="K4291" s="37">
        <f t="shared" si="481"/>
        <v>103.78</v>
      </c>
      <c r="L4291" s="37">
        <f t="shared" si="482"/>
        <v>103.93</v>
      </c>
      <c r="M4291" s="37">
        <f t="shared" si="483"/>
        <v>103.28</v>
      </c>
      <c r="N4291" s="37">
        <f t="shared" si="484"/>
        <v>103.57</v>
      </c>
      <c r="O4291" s="38">
        <f t="shared" ca="1" si="485"/>
        <v>118942200</v>
      </c>
    </row>
    <row r="4292" spans="1:15" x14ac:dyDescent="0.4">
      <c r="A4292">
        <v>4277</v>
      </c>
      <c r="B4292" s="63">
        <v>39162</v>
      </c>
      <c r="C4292" s="37">
        <v>141.10000600000001</v>
      </c>
      <c r="D4292" s="37">
        <v>143.64999399999999</v>
      </c>
      <c r="E4292" s="37">
        <v>140.820007</v>
      </c>
      <c r="F4292" s="37">
        <v>143.28999300000001</v>
      </c>
      <c r="G4292" s="38">
        <v>152368700</v>
      </c>
      <c r="H4292" s="37">
        <v>103.644829</v>
      </c>
      <c r="I4292" s="41">
        <f t="shared" si="479"/>
        <v>0.72332217226083606</v>
      </c>
      <c r="J4292" s="41">
        <f t="shared" ca="1" si="480"/>
        <v>1</v>
      </c>
      <c r="K4292" s="37">
        <f t="shared" si="481"/>
        <v>102.06</v>
      </c>
      <c r="L4292" s="37">
        <f t="shared" si="482"/>
        <v>103.91</v>
      </c>
      <c r="M4292" s="37">
        <f t="shared" si="483"/>
        <v>101.86</v>
      </c>
      <c r="N4292" s="37">
        <f t="shared" si="484"/>
        <v>103.64</v>
      </c>
      <c r="O4292" s="38">
        <f t="shared" ca="1" si="485"/>
        <v>152368700</v>
      </c>
    </row>
    <row r="4293" spans="1:15" x14ac:dyDescent="0.4">
      <c r="A4293">
        <v>4278</v>
      </c>
      <c r="B4293" s="63">
        <v>39161</v>
      </c>
      <c r="C4293" s="37">
        <v>140.08000200000001</v>
      </c>
      <c r="D4293" s="37">
        <v>141.050003</v>
      </c>
      <c r="E4293" s="37">
        <v>139.96000699999999</v>
      </c>
      <c r="F4293" s="37">
        <v>140.970001</v>
      </c>
      <c r="G4293" s="38">
        <v>82147400</v>
      </c>
      <c r="H4293" s="37">
        <v>101.966751</v>
      </c>
      <c r="I4293" s="41">
        <f t="shared" si="479"/>
        <v>0.72332234004878815</v>
      </c>
      <c r="J4293" s="41">
        <f t="shared" ca="1" si="480"/>
        <v>1</v>
      </c>
      <c r="K4293" s="37">
        <f t="shared" si="481"/>
        <v>101.32</v>
      </c>
      <c r="L4293" s="37">
        <f t="shared" si="482"/>
        <v>102.02</v>
      </c>
      <c r="M4293" s="37">
        <f t="shared" si="483"/>
        <v>101.24</v>
      </c>
      <c r="N4293" s="37">
        <f t="shared" si="484"/>
        <v>101.97</v>
      </c>
      <c r="O4293" s="38">
        <f t="shared" ca="1" si="485"/>
        <v>82147400</v>
      </c>
    </row>
    <row r="4294" spans="1:15" x14ac:dyDescent="0.4">
      <c r="A4294">
        <v>4279</v>
      </c>
      <c r="B4294" s="63">
        <v>39160</v>
      </c>
      <c r="C4294" s="37">
        <v>139.259995</v>
      </c>
      <c r="D4294" s="37">
        <v>140.33000200000001</v>
      </c>
      <c r="E4294" s="37">
        <v>139.14999399999999</v>
      </c>
      <c r="F4294" s="37">
        <v>140.199997</v>
      </c>
      <c r="G4294" s="38">
        <v>96161200</v>
      </c>
      <c r="H4294" s="37">
        <v>101.409744</v>
      </c>
      <c r="I4294" s="41">
        <f t="shared" si="479"/>
        <v>0.72332201262457951</v>
      </c>
      <c r="J4294" s="41">
        <f t="shared" ca="1" si="480"/>
        <v>1</v>
      </c>
      <c r="K4294" s="37">
        <f t="shared" si="481"/>
        <v>100.73</v>
      </c>
      <c r="L4294" s="37">
        <f t="shared" si="482"/>
        <v>101.5</v>
      </c>
      <c r="M4294" s="37">
        <f t="shared" si="483"/>
        <v>100.65</v>
      </c>
      <c r="N4294" s="37">
        <f t="shared" si="484"/>
        <v>101.41</v>
      </c>
      <c r="O4294" s="38">
        <f t="shared" ca="1" si="485"/>
        <v>96161200</v>
      </c>
    </row>
    <row r="4295" spans="1:15" x14ac:dyDescent="0.4">
      <c r="A4295">
        <v>4280</v>
      </c>
      <c r="B4295" s="63">
        <v>39157</v>
      </c>
      <c r="C4295" s="37">
        <v>139.30999800000001</v>
      </c>
      <c r="D4295" s="37">
        <v>139.63000500000001</v>
      </c>
      <c r="E4295" s="37">
        <v>138.11999499999999</v>
      </c>
      <c r="F4295" s="37">
        <v>138.529999</v>
      </c>
      <c r="G4295" s="38">
        <v>121531600</v>
      </c>
      <c r="H4295" s="37">
        <v>100.20182800000001</v>
      </c>
      <c r="I4295" s="41">
        <f t="shared" si="479"/>
        <v>0.72332223145399721</v>
      </c>
      <c r="J4295" s="41">
        <f t="shared" ca="1" si="480"/>
        <v>1</v>
      </c>
      <c r="K4295" s="37">
        <f t="shared" si="481"/>
        <v>100.77</v>
      </c>
      <c r="L4295" s="37">
        <f t="shared" si="482"/>
        <v>101</v>
      </c>
      <c r="M4295" s="37">
        <f t="shared" si="483"/>
        <v>99.91</v>
      </c>
      <c r="N4295" s="37">
        <f t="shared" si="484"/>
        <v>100.2</v>
      </c>
      <c r="O4295" s="38">
        <f t="shared" ca="1" si="485"/>
        <v>121531600</v>
      </c>
    </row>
    <row r="4296" spans="1:15" x14ac:dyDescent="0.4">
      <c r="A4296">
        <v>4281</v>
      </c>
      <c r="B4296" s="63">
        <v>39156</v>
      </c>
      <c r="C4296" s="37">
        <v>138.970001</v>
      </c>
      <c r="D4296" s="37">
        <v>139.990005</v>
      </c>
      <c r="E4296" s="37">
        <v>138.800003</v>
      </c>
      <c r="F4296" s="37">
        <v>139.470001</v>
      </c>
      <c r="G4296" s="38">
        <v>132435900</v>
      </c>
      <c r="H4296" s="37">
        <v>100.48318500000001</v>
      </c>
      <c r="I4296" s="41">
        <f t="shared" si="479"/>
        <v>0.72046450333071987</v>
      </c>
      <c r="J4296" s="41">
        <f t="shared" ca="1" si="480"/>
        <v>1</v>
      </c>
      <c r="K4296" s="37">
        <f t="shared" si="481"/>
        <v>100.12</v>
      </c>
      <c r="L4296" s="37">
        <f t="shared" si="482"/>
        <v>100.86</v>
      </c>
      <c r="M4296" s="37">
        <f t="shared" si="483"/>
        <v>100</v>
      </c>
      <c r="N4296" s="37">
        <f t="shared" si="484"/>
        <v>100.48</v>
      </c>
      <c r="O4296" s="38">
        <f t="shared" ca="1" si="485"/>
        <v>132435900</v>
      </c>
    </row>
    <row r="4297" spans="1:15" x14ac:dyDescent="0.4">
      <c r="A4297">
        <v>4282</v>
      </c>
      <c r="B4297" s="63">
        <v>39155</v>
      </c>
      <c r="C4297" s="37">
        <v>138.429993</v>
      </c>
      <c r="D4297" s="37">
        <v>139.36000100000001</v>
      </c>
      <c r="E4297" s="37">
        <v>136.75</v>
      </c>
      <c r="F4297" s="37">
        <v>139.279999</v>
      </c>
      <c r="G4297" s="38">
        <v>231853800</v>
      </c>
      <c r="H4297" s="37">
        <v>100.346283</v>
      </c>
      <c r="I4297" s="41">
        <f t="shared" si="479"/>
        <v>0.72046441499471869</v>
      </c>
      <c r="J4297" s="41">
        <f t="shared" ca="1" si="480"/>
        <v>1</v>
      </c>
      <c r="K4297" s="37">
        <f t="shared" si="481"/>
        <v>99.73</v>
      </c>
      <c r="L4297" s="37">
        <f t="shared" si="482"/>
        <v>100.4</v>
      </c>
      <c r="M4297" s="37">
        <f t="shared" si="483"/>
        <v>98.52</v>
      </c>
      <c r="N4297" s="37">
        <f t="shared" si="484"/>
        <v>100.35</v>
      </c>
      <c r="O4297" s="38">
        <f t="shared" ca="1" si="485"/>
        <v>231853800</v>
      </c>
    </row>
    <row r="4298" spans="1:15" x14ac:dyDescent="0.4">
      <c r="A4298">
        <v>4283</v>
      </c>
      <c r="B4298" s="63">
        <v>39154</v>
      </c>
      <c r="C4298" s="37">
        <v>140.179993</v>
      </c>
      <c r="D4298" s="37">
        <v>140.770004</v>
      </c>
      <c r="E4298" s="37">
        <v>138.03999300000001</v>
      </c>
      <c r="F4298" s="37">
        <v>138.25</v>
      </c>
      <c r="G4298" s="38">
        <v>190605200</v>
      </c>
      <c r="H4298" s="37">
        <v>99.604232999999994</v>
      </c>
      <c r="I4298" s="41">
        <f t="shared" si="479"/>
        <v>0.72046461482820967</v>
      </c>
      <c r="J4298" s="41">
        <f t="shared" ca="1" si="480"/>
        <v>1</v>
      </c>
      <c r="K4298" s="37">
        <f t="shared" si="481"/>
        <v>100.99</v>
      </c>
      <c r="L4298" s="37">
        <f t="shared" si="482"/>
        <v>101.42</v>
      </c>
      <c r="M4298" s="37">
        <f t="shared" si="483"/>
        <v>99.45</v>
      </c>
      <c r="N4298" s="37">
        <f t="shared" si="484"/>
        <v>99.6</v>
      </c>
      <c r="O4298" s="38">
        <f t="shared" ca="1" si="485"/>
        <v>190605200</v>
      </c>
    </row>
    <row r="4299" spans="1:15" x14ac:dyDescent="0.4">
      <c r="A4299">
        <v>4284</v>
      </c>
      <c r="B4299" s="63">
        <v>39153</v>
      </c>
      <c r="C4299" s="37">
        <v>140.41999799999999</v>
      </c>
      <c r="D4299" s="37">
        <v>141.33999600000001</v>
      </c>
      <c r="E4299" s="37">
        <v>140.16000399999999</v>
      </c>
      <c r="F4299" s="37">
        <v>140.990005</v>
      </c>
      <c r="G4299" s="38">
        <v>80366900</v>
      </c>
      <c r="H4299" s="37">
        <v>101.578346</v>
      </c>
      <c r="I4299" s="41">
        <f t="shared" si="479"/>
        <v>0.72046487266952008</v>
      </c>
      <c r="J4299" s="41">
        <f t="shared" ca="1" si="480"/>
        <v>1</v>
      </c>
      <c r="K4299" s="37">
        <f t="shared" si="481"/>
        <v>101.17</v>
      </c>
      <c r="L4299" s="37">
        <f t="shared" si="482"/>
        <v>101.83</v>
      </c>
      <c r="M4299" s="37">
        <f t="shared" si="483"/>
        <v>100.98</v>
      </c>
      <c r="N4299" s="37">
        <f t="shared" si="484"/>
        <v>101.58</v>
      </c>
      <c r="O4299" s="38">
        <f t="shared" ca="1" si="485"/>
        <v>80366900</v>
      </c>
    </row>
    <row r="4300" spans="1:15" x14ac:dyDescent="0.4">
      <c r="A4300">
        <v>4285</v>
      </c>
      <c r="B4300" s="63">
        <v>39150</v>
      </c>
      <c r="C4300" s="37">
        <v>141.30999800000001</v>
      </c>
      <c r="D4300" s="37">
        <v>141.41999799999999</v>
      </c>
      <c r="E4300" s="37">
        <v>140.08000200000001</v>
      </c>
      <c r="F4300" s="37">
        <v>140.779999</v>
      </c>
      <c r="G4300" s="38">
        <v>107765100</v>
      </c>
      <c r="H4300" s="37">
        <v>101.426979</v>
      </c>
      <c r="I4300" s="41">
        <f t="shared" si="479"/>
        <v>0.72046441057298205</v>
      </c>
      <c r="J4300" s="41">
        <f t="shared" ca="1" si="480"/>
        <v>1</v>
      </c>
      <c r="K4300" s="37">
        <f t="shared" si="481"/>
        <v>101.81</v>
      </c>
      <c r="L4300" s="37">
        <f t="shared" si="482"/>
        <v>101.89</v>
      </c>
      <c r="M4300" s="37">
        <f t="shared" si="483"/>
        <v>100.92</v>
      </c>
      <c r="N4300" s="37">
        <f t="shared" si="484"/>
        <v>101.43</v>
      </c>
      <c r="O4300" s="38">
        <f t="shared" ca="1" si="485"/>
        <v>107765100</v>
      </c>
    </row>
    <row r="4301" spans="1:15" x14ac:dyDescent="0.4">
      <c r="A4301">
        <v>4286</v>
      </c>
      <c r="B4301" s="63">
        <v>39149</v>
      </c>
      <c r="C4301" s="37">
        <v>140.53999300000001</v>
      </c>
      <c r="D4301" s="37">
        <v>141.16000399999999</v>
      </c>
      <c r="E4301" s="37">
        <v>140.070007</v>
      </c>
      <c r="F4301" s="37">
        <v>140.740005</v>
      </c>
      <c r="G4301" s="38">
        <v>117891600</v>
      </c>
      <c r="H4301" s="37">
        <v>101.398186</v>
      </c>
      <c r="I4301" s="41">
        <f t="shared" si="479"/>
        <v>0.72046456158645156</v>
      </c>
      <c r="J4301" s="41">
        <f t="shared" ca="1" si="480"/>
        <v>1</v>
      </c>
      <c r="K4301" s="37">
        <f t="shared" si="481"/>
        <v>101.25</v>
      </c>
      <c r="L4301" s="37">
        <f t="shared" si="482"/>
        <v>101.7</v>
      </c>
      <c r="M4301" s="37">
        <f t="shared" si="483"/>
        <v>100.92</v>
      </c>
      <c r="N4301" s="37">
        <f t="shared" si="484"/>
        <v>101.4</v>
      </c>
      <c r="O4301" s="38">
        <f t="shared" ca="1" si="485"/>
        <v>117891600</v>
      </c>
    </row>
    <row r="4302" spans="1:15" x14ac:dyDescent="0.4">
      <c r="A4302">
        <v>4287</v>
      </c>
      <c r="B4302" s="63">
        <v>39148</v>
      </c>
      <c r="C4302" s="37">
        <v>139.58999600000001</v>
      </c>
      <c r="D4302" s="37">
        <v>140.46000699999999</v>
      </c>
      <c r="E4302" s="37">
        <v>139.39999399999999</v>
      </c>
      <c r="F4302" s="37">
        <v>139.55999800000001</v>
      </c>
      <c r="G4302" s="38">
        <v>115144900</v>
      </c>
      <c r="H4302" s="37">
        <v>100.547997</v>
      </c>
      <c r="I4302" s="41">
        <f t="shared" si="479"/>
        <v>0.72046430525170968</v>
      </c>
      <c r="J4302" s="41">
        <f t="shared" ca="1" si="480"/>
        <v>1</v>
      </c>
      <c r="K4302" s="37">
        <f t="shared" si="481"/>
        <v>100.57</v>
      </c>
      <c r="L4302" s="37">
        <f t="shared" si="482"/>
        <v>101.2</v>
      </c>
      <c r="M4302" s="37">
        <f t="shared" si="483"/>
        <v>100.43</v>
      </c>
      <c r="N4302" s="37">
        <f t="shared" si="484"/>
        <v>100.55</v>
      </c>
      <c r="O4302" s="38">
        <f t="shared" ca="1" si="485"/>
        <v>115144900</v>
      </c>
    </row>
    <row r="4303" spans="1:15" x14ac:dyDescent="0.4">
      <c r="A4303">
        <v>4288</v>
      </c>
      <c r="B4303" s="63">
        <v>39147</v>
      </c>
      <c r="C4303" s="37">
        <v>138.779999</v>
      </c>
      <c r="D4303" s="37">
        <v>140.11999499999999</v>
      </c>
      <c r="E4303" s="37">
        <v>137.720001</v>
      </c>
      <c r="F4303" s="37">
        <v>139.699997</v>
      </c>
      <c r="G4303" s="38">
        <v>143333300</v>
      </c>
      <c r="H4303" s="37">
        <v>100.64891799999999</v>
      </c>
      <c r="I4303" s="41">
        <f t="shared" si="479"/>
        <v>0.72046471124834743</v>
      </c>
      <c r="J4303" s="41">
        <f t="shared" ca="1" si="480"/>
        <v>1</v>
      </c>
      <c r="K4303" s="37">
        <f t="shared" si="481"/>
        <v>99.99</v>
      </c>
      <c r="L4303" s="37">
        <f t="shared" si="482"/>
        <v>100.95</v>
      </c>
      <c r="M4303" s="37">
        <f t="shared" si="483"/>
        <v>99.22</v>
      </c>
      <c r="N4303" s="37">
        <f t="shared" si="484"/>
        <v>100.65</v>
      </c>
      <c r="O4303" s="38">
        <f t="shared" ca="1" si="485"/>
        <v>143333300</v>
      </c>
    </row>
    <row r="4304" spans="1:15" x14ac:dyDescent="0.4">
      <c r="A4304">
        <v>4289</v>
      </c>
      <c r="B4304" s="63">
        <v>39146</v>
      </c>
      <c r="C4304" s="37">
        <v>137.929993</v>
      </c>
      <c r="D4304" s="37">
        <v>139.58000200000001</v>
      </c>
      <c r="E4304" s="37">
        <v>137.33000200000001</v>
      </c>
      <c r="F4304" s="37">
        <v>137.35000600000001</v>
      </c>
      <c r="G4304" s="38">
        <v>143750400</v>
      </c>
      <c r="H4304" s="37">
        <v>98.955810999999997</v>
      </c>
      <c r="I4304" s="41">
        <f t="shared" si="479"/>
        <v>0.72046455534920029</v>
      </c>
      <c r="J4304" s="41">
        <f t="shared" ca="1" si="480"/>
        <v>1</v>
      </c>
      <c r="K4304" s="37">
        <f t="shared" si="481"/>
        <v>99.37</v>
      </c>
      <c r="L4304" s="37">
        <f t="shared" si="482"/>
        <v>100.56</v>
      </c>
      <c r="M4304" s="37">
        <f t="shared" si="483"/>
        <v>98.94</v>
      </c>
      <c r="N4304" s="37">
        <f t="shared" si="484"/>
        <v>98.96</v>
      </c>
      <c r="O4304" s="38">
        <f t="shared" ca="1" si="485"/>
        <v>143750400</v>
      </c>
    </row>
    <row r="4305" spans="1:15" x14ac:dyDescent="0.4">
      <c r="A4305">
        <v>4290</v>
      </c>
      <c r="B4305" s="63">
        <v>39143</v>
      </c>
      <c r="C4305" s="37">
        <v>140.050003</v>
      </c>
      <c r="D4305" s="37">
        <v>140.66000399999999</v>
      </c>
      <c r="E4305" s="37">
        <v>138.66000399999999</v>
      </c>
      <c r="F4305" s="37">
        <v>138.66999799999999</v>
      </c>
      <c r="G4305" s="38">
        <v>162574000</v>
      </c>
      <c r="H4305" s="37">
        <v>99.906799000000007</v>
      </c>
      <c r="I4305" s="41">
        <f t="shared" ref="I4305:I4368" si="486">IF(F4305=0,1,H4305/F4305)</f>
        <v>0.72046441509287407</v>
      </c>
      <c r="J4305" s="41">
        <f t="shared" ref="J4305:J4368" ca="1" si="487">INDEX(OFFSET($T$15,0,0,$S$13+1,1),MATCH(B4305,OFFSET($Q$15,0,0,$S$13+1,1),-1))</f>
        <v>1</v>
      </c>
      <c r="K4305" s="37">
        <f t="shared" ref="K4305:K4368" si="488">ROUND($I4305*C4305,2)</f>
        <v>100.9</v>
      </c>
      <c r="L4305" s="37">
        <f t="shared" ref="L4305:L4368" si="489">ROUND($I4305*D4305,2)</f>
        <v>101.34</v>
      </c>
      <c r="M4305" s="37">
        <f t="shared" ref="M4305:M4368" si="490">ROUND($I4305*E4305,2)</f>
        <v>99.9</v>
      </c>
      <c r="N4305" s="37">
        <f t="shared" ref="N4305:N4368" si="491">ROUND($I4305*F4305,2)</f>
        <v>99.91</v>
      </c>
      <c r="O4305" s="38">
        <f t="shared" ref="O4305:O4368" ca="1" si="492">G4305*J4305</f>
        <v>162574000</v>
      </c>
    </row>
    <row r="4306" spans="1:15" x14ac:dyDescent="0.4">
      <c r="A4306">
        <v>4291</v>
      </c>
      <c r="B4306" s="63">
        <v>39142</v>
      </c>
      <c r="C4306" s="37">
        <v>139.33999600000001</v>
      </c>
      <c r="D4306" s="37">
        <v>141.25</v>
      </c>
      <c r="E4306" s="37">
        <v>138.050003</v>
      </c>
      <c r="F4306" s="37">
        <v>140.509995</v>
      </c>
      <c r="G4306" s="38">
        <v>212828600</v>
      </c>
      <c r="H4306" s="37">
        <v>101.232491</v>
      </c>
      <c r="I4306" s="41">
        <f t="shared" si="486"/>
        <v>0.72046469719111439</v>
      </c>
      <c r="J4306" s="41">
        <f t="shared" ca="1" si="487"/>
        <v>1</v>
      </c>
      <c r="K4306" s="37">
        <f t="shared" si="488"/>
        <v>100.39</v>
      </c>
      <c r="L4306" s="37">
        <f t="shared" si="489"/>
        <v>101.77</v>
      </c>
      <c r="M4306" s="37">
        <f t="shared" si="490"/>
        <v>99.46</v>
      </c>
      <c r="N4306" s="37">
        <f t="shared" si="491"/>
        <v>101.23</v>
      </c>
      <c r="O4306" s="38">
        <f t="shared" ca="1" si="492"/>
        <v>212828600</v>
      </c>
    </row>
    <row r="4307" spans="1:15" x14ac:dyDescent="0.4">
      <c r="A4307">
        <v>4292</v>
      </c>
      <c r="B4307" s="63">
        <v>39141</v>
      </c>
      <c r="C4307" s="37">
        <v>140.38999899999999</v>
      </c>
      <c r="D4307" s="37">
        <v>141.979996</v>
      </c>
      <c r="E4307" s="37">
        <v>139.800003</v>
      </c>
      <c r="F4307" s="37">
        <v>140.929993</v>
      </c>
      <c r="G4307" s="38">
        <v>177536300</v>
      </c>
      <c r="H4307" s="37">
        <v>101.53501900000001</v>
      </c>
      <c r="I4307" s="41">
        <f t="shared" si="486"/>
        <v>0.72046423077591448</v>
      </c>
      <c r="J4307" s="41">
        <f t="shared" ca="1" si="487"/>
        <v>1</v>
      </c>
      <c r="K4307" s="37">
        <f t="shared" si="488"/>
        <v>101.15</v>
      </c>
      <c r="L4307" s="37">
        <f t="shared" si="489"/>
        <v>102.29</v>
      </c>
      <c r="M4307" s="37">
        <f t="shared" si="490"/>
        <v>100.72</v>
      </c>
      <c r="N4307" s="37">
        <f t="shared" si="491"/>
        <v>101.54</v>
      </c>
      <c r="O4307" s="38">
        <f t="shared" ca="1" si="492"/>
        <v>177536300</v>
      </c>
    </row>
    <row r="4308" spans="1:15" x14ac:dyDescent="0.4">
      <c r="A4308">
        <v>4293</v>
      </c>
      <c r="B4308" s="63">
        <v>39140</v>
      </c>
      <c r="C4308" s="37">
        <v>143.88000500000001</v>
      </c>
      <c r="D4308" s="37">
        <v>144.199997</v>
      </c>
      <c r="E4308" s="37">
        <v>139</v>
      </c>
      <c r="F4308" s="37">
        <v>139.5</v>
      </c>
      <c r="G4308" s="38">
        <v>274466500</v>
      </c>
      <c r="H4308" s="37">
        <v>100.504784</v>
      </c>
      <c r="I4308" s="41">
        <f t="shared" si="486"/>
        <v>0.72046440143369173</v>
      </c>
      <c r="J4308" s="41">
        <f t="shared" ca="1" si="487"/>
        <v>1</v>
      </c>
      <c r="K4308" s="37">
        <f t="shared" si="488"/>
        <v>103.66</v>
      </c>
      <c r="L4308" s="37">
        <f t="shared" si="489"/>
        <v>103.89</v>
      </c>
      <c r="M4308" s="37">
        <f t="shared" si="490"/>
        <v>100.14</v>
      </c>
      <c r="N4308" s="37">
        <f t="shared" si="491"/>
        <v>100.5</v>
      </c>
      <c r="O4308" s="38">
        <f t="shared" ca="1" si="492"/>
        <v>274466500</v>
      </c>
    </row>
    <row r="4309" spans="1:15" x14ac:dyDescent="0.4">
      <c r="A4309">
        <v>4294</v>
      </c>
      <c r="B4309" s="63">
        <v>39139</v>
      </c>
      <c r="C4309" s="37">
        <v>145.83000200000001</v>
      </c>
      <c r="D4309" s="37">
        <v>145.949997</v>
      </c>
      <c r="E4309" s="37">
        <v>144.75</v>
      </c>
      <c r="F4309" s="37">
        <v>145.16999799999999</v>
      </c>
      <c r="G4309" s="38">
        <v>69192800</v>
      </c>
      <c r="H4309" s="37">
        <v>104.589851</v>
      </c>
      <c r="I4309" s="41">
        <f t="shared" si="486"/>
        <v>0.72046464449217673</v>
      </c>
      <c r="J4309" s="41">
        <f t="shared" ca="1" si="487"/>
        <v>1</v>
      </c>
      <c r="K4309" s="37">
        <f t="shared" si="488"/>
        <v>105.07</v>
      </c>
      <c r="L4309" s="37">
        <f t="shared" si="489"/>
        <v>105.15</v>
      </c>
      <c r="M4309" s="37">
        <f t="shared" si="490"/>
        <v>104.29</v>
      </c>
      <c r="N4309" s="37">
        <f t="shared" si="491"/>
        <v>104.59</v>
      </c>
      <c r="O4309" s="38">
        <f t="shared" ca="1" si="492"/>
        <v>69192800</v>
      </c>
    </row>
    <row r="4310" spans="1:15" x14ac:dyDescent="0.4">
      <c r="A4310">
        <v>4295</v>
      </c>
      <c r="B4310" s="63">
        <v>39136</v>
      </c>
      <c r="C4310" s="37">
        <v>145.740005</v>
      </c>
      <c r="D4310" s="37">
        <v>145.78999300000001</v>
      </c>
      <c r="E4310" s="37">
        <v>145.029999</v>
      </c>
      <c r="F4310" s="37">
        <v>145.300003</v>
      </c>
      <c r="G4310" s="38">
        <v>71966200</v>
      </c>
      <c r="H4310" s="37">
        <v>104.68349499999999</v>
      </c>
      <c r="I4310" s="41">
        <f t="shared" si="486"/>
        <v>0.72046450680389862</v>
      </c>
      <c r="J4310" s="41">
        <f t="shared" ca="1" si="487"/>
        <v>1</v>
      </c>
      <c r="K4310" s="37">
        <f t="shared" si="488"/>
        <v>105</v>
      </c>
      <c r="L4310" s="37">
        <f t="shared" si="489"/>
        <v>105.04</v>
      </c>
      <c r="M4310" s="37">
        <f t="shared" si="490"/>
        <v>104.49</v>
      </c>
      <c r="N4310" s="37">
        <f t="shared" si="491"/>
        <v>104.68</v>
      </c>
      <c r="O4310" s="38">
        <f t="shared" ca="1" si="492"/>
        <v>71966200</v>
      </c>
    </row>
    <row r="4311" spans="1:15" x14ac:dyDescent="0.4">
      <c r="A4311">
        <v>4296</v>
      </c>
      <c r="B4311" s="63">
        <v>39135</v>
      </c>
      <c r="C4311" s="37">
        <v>146.050003</v>
      </c>
      <c r="D4311" s="37">
        <v>146.41999799999999</v>
      </c>
      <c r="E4311" s="37">
        <v>145.16999799999999</v>
      </c>
      <c r="F4311" s="37">
        <v>145.86999499999999</v>
      </c>
      <c r="G4311" s="38">
        <v>79067400</v>
      </c>
      <c r="H4311" s="37">
        <v>105.094154</v>
      </c>
      <c r="I4311" s="41">
        <f t="shared" si="486"/>
        <v>0.72046450676850993</v>
      </c>
      <c r="J4311" s="41">
        <f t="shared" ca="1" si="487"/>
        <v>1</v>
      </c>
      <c r="K4311" s="37">
        <f t="shared" si="488"/>
        <v>105.22</v>
      </c>
      <c r="L4311" s="37">
        <f t="shared" si="489"/>
        <v>105.49</v>
      </c>
      <c r="M4311" s="37">
        <f t="shared" si="490"/>
        <v>104.59</v>
      </c>
      <c r="N4311" s="37">
        <f t="shared" si="491"/>
        <v>105.09</v>
      </c>
      <c r="O4311" s="38">
        <f t="shared" ca="1" si="492"/>
        <v>79067400</v>
      </c>
    </row>
    <row r="4312" spans="1:15" x14ac:dyDescent="0.4">
      <c r="A4312">
        <v>4297</v>
      </c>
      <c r="B4312" s="63">
        <v>39134</v>
      </c>
      <c r="C4312" s="37">
        <v>145.61000100000001</v>
      </c>
      <c r="D4312" s="37">
        <v>146.070007</v>
      </c>
      <c r="E4312" s="37">
        <v>145.35000600000001</v>
      </c>
      <c r="F4312" s="37">
        <v>145.979996</v>
      </c>
      <c r="G4312" s="38">
        <v>63971600</v>
      </c>
      <c r="H4312" s="37">
        <v>105.173401</v>
      </c>
      <c r="I4312" s="41">
        <f t="shared" si="486"/>
        <v>0.72046447377625633</v>
      </c>
      <c r="J4312" s="41">
        <f t="shared" ca="1" si="487"/>
        <v>1</v>
      </c>
      <c r="K4312" s="37">
        <f t="shared" si="488"/>
        <v>104.91</v>
      </c>
      <c r="L4312" s="37">
        <f t="shared" si="489"/>
        <v>105.24</v>
      </c>
      <c r="M4312" s="37">
        <f t="shared" si="490"/>
        <v>104.72</v>
      </c>
      <c r="N4312" s="37">
        <f t="shared" si="491"/>
        <v>105.17</v>
      </c>
      <c r="O4312" s="38">
        <f t="shared" ca="1" si="492"/>
        <v>63971600</v>
      </c>
    </row>
    <row r="4313" spans="1:15" x14ac:dyDescent="0.4">
      <c r="A4313">
        <v>4298</v>
      </c>
      <c r="B4313" s="63">
        <v>39133</v>
      </c>
      <c r="C4313" s="37">
        <v>145.55999800000001</v>
      </c>
      <c r="D4313" s="37">
        <v>146.199997</v>
      </c>
      <c r="E4313" s="37">
        <v>145</v>
      </c>
      <c r="F4313" s="37">
        <v>146.03999300000001</v>
      </c>
      <c r="G4313" s="38">
        <v>56911800</v>
      </c>
      <c r="H4313" s="37">
        <v>105.21663700000001</v>
      </c>
      <c r="I4313" s="41">
        <f t="shared" si="486"/>
        <v>0.72046454425672291</v>
      </c>
      <c r="J4313" s="41">
        <f t="shared" ca="1" si="487"/>
        <v>1</v>
      </c>
      <c r="K4313" s="37">
        <f t="shared" si="488"/>
        <v>104.87</v>
      </c>
      <c r="L4313" s="37">
        <f t="shared" si="489"/>
        <v>105.33</v>
      </c>
      <c r="M4313" s="37">
        <f t="shared" si="490"/>
        <v>104.47</v>
      </c>
      <c r="N4313" s="37">
        <f t="shared" si="491"/>
        <v>105.22</v>
      </c>
      <c r="O4313" s="38">
        <f t="shared" ca="1" si="492"/>
        <v>56911800</v>
      </c>
    </row>
    <row r="4314" spans="1:15" x14ac:dyDescent="0.4">
      <c r="A4314">
        <v>4299</v>
      </c>
      <c r="B4314" s="63">
        <v>39129</v>
      </c>
      <c r="C4314" s="37">
        <v>145.44000199999999</v>
      </c>
      <c r="D4314" s="37">
        <v>145.759995</v>
      </c>
      <c r="E4314" s="37">
        <v>145.229996</v>
      </c>
      <c r="F4314" s="37">
        <v>145.729996</v>
      </c>
      <c r="G4314" s="38">
        <v>39841800</v>
      </c>
      <c r="H4314" s="37">
        <v>104.993317</v>
      </c>
      <c r="I4314" s="41">
        <f t="shared" si="486"/>
        <v>0.72046469417318859</v>
      </c>
      <c r="J4314" s="41">
        <f t="shared" ca="1" si="487"/>
        <v>1</v>
      </c>
      <c r="K4314" s="37">
        <f t="shared" si="488"/>
        <v>104.78</v>
      </c>
      <c r="L4314" s="37">
        <f t="shared" si="489"/>
        <v>105.01</v>
      </c>
      <c r="M4314" s="37">
        <f t="shared" si="490"/>
        <v>104.63</v>
      </c>
      <c r="N4314" s="37">
        <f t="shared" si="491"/>
        <v>104.99</v>
      </c>
      <c r="O4314" s="38">
        <f t="shared" ca="1" si="492"/>
        <v>39841800</v>
      </c>
    </row>
    <row r="4315" spans="1:15" x14ac:dyDescent="0.4">
      <c r="A4315">
        <v>4300</v>
      </c>
      <c r="B4315" s="63">
        <v>39128</v>
      </c>
      <c r="C4315" s="37">
        <v>145.66999799999999</v>
      </c>
      <c r="D4315" s="37">
        <v>145.949997</v>
      </c>
      <c r="E4315" s="37">
        <v>145.429993</v>
      </c>
      <c r="F4315" s="37">
        <v>145.800003</v>
      </c>
      <c r="G4315" s="38">
        <v>38715200</v>
      </c>
      <c r="H4315" s="37">
        <v>105.043739</v>
      </c>
      <c r="I4315" s="41">
        <f t="shared" si="486"/>
        <v>0.72046458737041319</v>
      </c>
      <c r="J4315" s="41">
        <f t="shared" ca="1" si="487"/>
        <v>1</v>
      </c>
      <c r="K4315" s="37">
        <f t="shared" si="488"/>
        <v>104.95</v>
      </c>
      <c r="L4315" s="37">
        <f t="shared" si="489"/>
        <v>105.15</v>
      </c>
      <c r="M4315" s="37">
        <f t="shared" si="490"/>
        <v>104.78</v>
      </c>
      <c r="N4315" s="37">
        <f t="shared" si="491"/>
        <v>105.04</v>
      </c>
      <c r="O4315" s="38">
        <f t="shared" ca="1" si="492"/>
        <v>38715200</v>
      </c>
    </row>
    <row r="4316" spans="1:15" x14ac:dyDescent="0.4">
      <c r="A4316">
        <v>4301</v>
      </c>
      <c r="B4316" s="63">
        <v>39127</v>
      </c>
      <c r="C4316" s="37">
        <v>144.800003</v>
      </c>
      <c r="D4316" s="37">
        <v>145.89999399999999</v>
      </c>
      <c r="E4316" s="37">
        <v>144.779999</v>
      </c>
      <c r="F4316" s="37">
        <v>145.61000100000001</v>
      </c>
      <c r="G4316" s="38">
        <v>66039400</v>
      </c>
      <c r="H4316" s="37">
        <v>104.90685999999999</v>
      </c>
      <c r="I4316" s="41">
        <f t="shared" si="486"/>
        <v>0.72046466094042527</v>
      </c>
      <c r="J4316" s="41">
        <f t="shared" ca="1" si="487"/>
        <v>1</v>
      </c>
      <c r="K4316" s="37">
        <f t="shared" si="488"/>
        <v>104.32</v>
      </c>
      <c r="L4316" s="37">
        <f t="shared" si="489"/>
        <v>105.12</v>
      </c>
      <c r="M4316" s="37">
        <f t="shared" si="490"/>
        <v>104.31</v>
      </c>
      <c r="N4316" s="37">
        <f t="shared" si="491"/>
        <v>104.91</v>
      </c>
      <c r="O4316" s="38">
        <f t="shared" ca="1" si="492"/>
        <v>66039400</v>
      </c>
    </row>
    <row r="4317" spans="1:15" x14ac:dyDescent="0.4">
      <c r="A4317">
        <v>4302</v>
      </c>
      <c r="B4317" s="63">
        <v>39126</v>
      </c>
      <c r="C4317" s="37">
        <v>143.770004</v>
      </c>
      <c r="D4317" s="37">
        <v>144.89999399999999</v>
      </c>
      <c r="E4317" s="37">
        <v>143.759995</v>
      </c>
      <c r="F4317" s="37">
        <v>144.66000399999999</v>
      </c>
      <c r="G4317" s="38">
        <v>64081800</v>
      </c>
      <c r="H4317" s="37">
        <v>104.22241200000001</v>
      </c>
      <c r="I4317" s="41">
        <f t="shared" si="486"/>
        <v>0.72046460056782535</v>
      </c>
      <c r="J4317" s="41">
        <f t="shared" ca="1" si="487"/>
        <v>1</v>
      </c>
      <c r="K4317" s="37">
        <f t="shared" si="488"/>
        <v>103.58</v>
      </c>
      <c r="L4317" s="37">
        <f t="shared" si="489"/>
        <v>104.4</v>
      </c>
      <c r="M4317" s="37">
        <f t="shared" si="490"/>
        <v>103.57</v>
      </c>
      <c r="N4317" s="37">
        <f t="shared" si="491"/>
        <v>104.22</v>
      </c>
      <c r="O4317" s="38">
        <f t="shared" ca="1" si="492"/>
        <v>64081800</v>
      </c>
    </row>
    <row r="4318" spans="1:15" x14ac:dyDescent="0.4">
      <c r="A4318">
        <v>4303</v>
      </c>
      <c r="B4318" s="63">
        <v>39125</v>
      </c>
      <c r="C4318" s="37">
        <v>143.94000199999999</v>
      </c>
      <c r="D4318" s="37">
        <v>144.03999300000001</v>
      </c>
      <c r="E4318" s="37">
        <v>143.19000199999999</v>
      </c>
      <c r="F4318" s="37">
        <v>143.449997</v>
      </c>
      <c r="G4318" s="38">
        <v>65657000</v>
      </c>
      <c r="H4318" s="37">
        <v>103.350624</v>
      </c>
      <c r="I4318" s="41">
        <f t="shared" si="486"/>
        <v>0.72046445563885231</v>
      </c>
      <c r="J4318" s="41">
        <f t="shared" ca="1" si="487"/>
        <v>1</v>
      </c>
      <c r="K4318" s="37">
        <f t="shared" si="488"/>
        <v>103.7</v>
      </c>
      <c r="L4318" s="37">
        <f t="shared" si="489"/>
        <v>103.78</v>
      </c>
      <c r="M4318" s="37">
        <f t="shared" si="490"/>
        <v>103.16</v>
      </c>
      <c r="N4318" s="37">
        <f t="shared" si="491"/>
        <v>103.35</v>
      </c>
      <c r="O4318" s="38">
        <f t="shared" ca="1" si="492"/>
        <v>65657000</v>
      </c>
    </row>
    <row r="4319" spans="1:15" x14ac:dyDescent="0.4">
      <c r="A4319">
        <v>4304</v>
      </c>
      <c r="B4319" s="63">
        <v>39122</v>
      </c>
      <c r="C4319" s="37">
        <v>145.05999800000001</v>
      </c>
      <c r="D4319" s="37">
        <v>145.33000200000001</v>
      </c>
      <c r="E4319" s="37">
        <v>143.38999899999999</v>
      </c>
      <c r="F4319" s="37">
        <v>143.94000199999999</v>
      </c>
      <c r="G4319" s="38">
        <v>79084400</v>
      </c>
      <c r="H4319" s="37">
        <v>103.70365099999999</v>
      </c>
      <c r="I4319" s="41">
        <f t="shared" si="486"/>
        <v>0.72046442656017196</v>
      </c>
      <c r="J4319" s="41">
        <f t="shared" ca="1" si="487"/>
        <v>1</v>
      </c>
      <c r="K4319" s="37">
        <f t="shared" si="488"/>
        <v>104.51</v>
      </c>
      <c r="L4319" s="37">
        <f t="shared" si="489"/>
        <v>104.71</v>
      </c>
      <c r="M4319" s="37">
        <f t="shared" si="490"/>
        <v>103.31</v>
      </c>
      <c r="N4319" s="37">
        <f t="shared" si="491"/>
        <v>103.7</v>
      </c>
      <c r="O4319" s="38">
        <f t="shared" ca="1" si="492"/>
        <v>79084400</v>
      </c>
    </row>
    <row r="4320" spans="1:15" x14ac:dyDescent="0.4">
      <c r="A4320">
        <v>4305</v>
      </c>
      <c r="B4320" s="63">
        <v>39121</v>
      </c>
      <c r="C4320" s="37">
        <v>144.779999</v>
      </c>
      <c r="D4320" s="37">
        <v>145.11999499999999</v>
      </c>
      <c r="E4320" s="37">
        <v>144.270004</v>
      </c>
      <c r="F4320" s="37">
        <v>145.020004</v>
      </c>
      <c r="G4320" s="38">
        <v>70641000</v>
      </c>
      <c r="H4320" s="37">
        <v>104.48176599999999</v>
      </c>
      <c r="I4320" s="41">
        <f t="shared" si="486"/>
        <v>0.72046450915833649</v>
      </c>
      <c r="J4320" s="41">
        <f t="shared" ca="1" si="487"/>
        <v>1</v>
      </c>
      <c r="K4320" s="37">
        <f t="shared" si="488"/>
        <v>104.31</v>
      </c>
      <c r="L4320" s="37">
        <f t="shared" si="489"/>
        <v>104.55</v>
      </c>
      <c r="M4320" s="37">
        <f t="shared" si="490"/>
        <v>103.94</v>
      </c>
      <c r="N4320" s="37">
        <f t="shared" si="491"/>
        <v>104.48</v>
      </c>
      <c r="O4320" s="38">
        <f t="shared" ca="1" si="492"/>
        <v>70641000</v>
      </c>
    </row>
    <row r="4321" spans="1:15" x14ac:dyDescent="0.4">
      <c r="A4321">
        <v>4306</v>
      </c>
      <c r="B4321" s="63">
        <v>39120</v>
      </c>
      <c r="C4321" s="37">
        <v>145.11999499999999</v>
      </c>
      <c r="D4321" s="37">
        <v>145.36000100000001</v>
      </c>
      <c r="E4321" s="37">
        <v>144.570007</v>
      </c>
      <c r="F4321" s="37">
        <v>145.21000699999999</v>
      </c>
      <c r="G4321" s="38">
        <v>55669700</v>
      </c>
      <c r="H4321" s="37">
        <v>104.618645</v>
      </c>
      <c r="I4321" s="41">
        <f t="shared" si="486"/>
        <v>0.72046443052647191</v>
      </c>
      <c r="J4321" s="41">
        <f t="shared" ca="1" si="487"/>
        <v>1</v>
      </c>
      <c r="K4321" s="37">
        <f t="shared" si="488"/>
        <v>104.55</v>
      </c>
      <c r="L4321" s="37">
        <f t="shared" si="489"/>
        <v>104.73</v>
      </c>
      <c r="M4321" s="37">
        <f t="shared" si="490"/>
        <v>104.16</v>
      </c>
      <c r="N4321" s="37">
        <f t="shared" si="491"/>
        <v>104.62</v>
      </c>
      <c r="O4321" s="38">
        <f t="shared" ca="1" si="492"/>
        <v>55669700</v>
      </c>
    </row>
    <row r="4322" spans="1:15" x14ac:dyDescent="0.4">
      <c r="A4322">
        <v>4307</v>
      </c>
      <c r="B4322" s="63">
        <v>39119</v>
      </c>
      <c r="C4322" s="37">
        <v>144.970001</v>
      </c>
      <c r="D4322" s="37">
        <v>145.029999</v>
      </c>
      <c r="E4322" s="37">
        <v>144.33000200000001</v>
      </c>
      <c r="F4322" s="37">
        <v>144.88999899999999</v>
      </c>
      <c r="G4322" s="38">
        <v>57081300</v>
      </c>
      <c r="H4322" s="37">
        <v>104.388115</v>
      </c>
      <c r="I4322" s="41">
        <f t="shared" si="486"/>
        <v>0.72046459880229563</v>
      </c>
      <c r="J4322" s="41">
        <f t="shared" ca="1" si="487"/>
        <v>1</v>
      </c>
      <c r="K4322" s="37">
        <f t="shared" si="488"/>
        <v>104.45</v>
      </c>
      <c r="L4322" s="37">
        <f t="shared" si="489"/>
        <v>104.49</v>
      </c>
      <c r="M4322" s="37">
        <f t="shared" si="490"/>
        <v>103.98</v>
      </c>
      <c r="N4322" s="37">
        <f t="shared" si="491"/>
        <v>104.39</v>
      </c>
      <c r="O4322" s="38">
        <f t="shared" ca="1" si="492"/>
        <v>57081300</v>
      </c>
    </row>
    <row r="4323" spans="1:15" x14ac:dyDescent="0.4">
      <c r="A4323">
        <v>4308</v>
      </c>
      <c r="B4323" s="63">
        <v>39118</v>
      </c>
      <c r="C4323" s="37">
        <v>144.699997</v>
      </c>
      <c r="D4323" s="37">
        <v>144.94000199999999</v>
      </c>
      <c r="E4323" s="37">
        <v>144.33999600000001</v>
      </c>
      <c r="F4323" s="37">
        <v>144.85000600000001</v>
      </c>
      <c r="G4323" s="38">
        <v>45705300</v>
      </c>
      <c r="H4323" s="37">
        <v>104.359291</v>
      </c>
      <c r="I4323" s="41">
        <f t="shared" si="486"/>
        <v>0.72046452659449656</v>
      </c>
      <c r="J4323" s="41">
        <f t="shared" ca="1" si="487"/>
        <v>1</v>
      </c>
      <c r="K4323" s="37">
        <f t="shared" si="488"/>
        <v>104.25</v>
      </c>
      <c r="L4323" s="37">
        <f t="shared" si="489"/>
        <v>104.42</v>
      </c>
      <c r="M4323" s="37">
        <f t="shared" si="490"/>
        <v>103.99</v>
      </c>
      <c r="N4323" s="37">
        <f t="shared" si="491"/>
        <v>104.36</v>
      </c>
      <c r="O4323" s="38">
        <f t="shared" ca="1" si="492"/>
        <v>45705300</v>
      </c>
    </row>
    <row r="4324" spans="1:15" x14ac:dyDescent="0.4">
      <c r="A4324">
        <v>4309</v>
      </c>
      <c r="B4324" s="63">
        <v>39115</v>
      </c>
      <c r="C4324" s="37">
        <v>144.729996</v>
      </c>
      <c r="D4324" s="37">
        <v>144.949997</v>
      </c>
      <c r="E4324" s="37">
        <v>144.38000500000001</v>
      </c>
      <c r="F4324" s="37">
        <v>144.80999800000001</v>
      </c>
      <c r="G4324" s="38">
        <v>49607000</v>
      </c>
      <c r="H4324" s="37">
        <v>104.330467</v>
      </c>
      <c r="I4324" s="41">
        <f t="shared" si="486"/>
        <v>0.72046452897540947</v>
      </c>
      <c r="J4324" s="41">
        <f t="shared" ca="1" si="487"/>
        <v>1</v>
      </c>
      <c r="K4324" s="37">
        <f t="shared" si="488"/>
        <v>104.27</v>
      </c>
      <c r="L4324" s="37">
        <f t="shared" si="489"/>
        <v>104.43</v>
      </c>
      <c r="M4324" s="37">
        <f t="shared" si="490"/>
        <v>104.02</v>
      </c>
      <c r="N4324" s="37">
        <f t="shared" si="491"/>
        <v>104.33</v>
      </c>
      <c r="O4324" s="38">
        <f t="shared" ca="1" si="492"/>
        <v>49607000</v>
      </c>
    </row>
    <row r="4325" spans="1:15" x14ac:dyDescent="0.4">
      <c r="A4325">
        <v>4310</v>
      </c>
      <c r="B4325" s="63">
        <v>39114</v>
      </c>
      <c r="C4325" s="37">
        <v>144.14999399999999</v>
      </c>
      <c r="D4325" s="37">
        <v>144.66000399999999</v>
      </c>
      <c r="E4325" s="37">
        <v>143.91000399999999</v>
      </c>
      <c r="F4325" s="37">
        <v>144.61000100000001</v>
      </c>
      <c r="G4325" s="38">
        <v>69312400</v>
      </c>
      <c r="H4325" s="37">
        <v>104.186378</v>
      </c>
      <c r="I4325" s="41">
        <f t="shared" si="486"/>
        <v>0.72046454103820934</v>
      </c>
      <c r="J4325" s="41">
        <f t="shared" ca="1" si="487"/>
        <v>1</v>
      </c>
      <c r="K4325" s="37">
        <f t="shared" si="488"/>
        <v>103.85</v>
      </c>
      <c r="L4325" s="37">
        <f t="shared" si="489"/>
        <v>104.22</v>
      </c>
      <c r="M4325" s="37">
        <f t="shared" si="490"/>
        <v>103.68</v>
      </c>
      <c r="N4325" s="37">
        <f t="shared" si="491"/>
        <v>104.19</v>
      </c>
      <c r="O4325" s="38">
        <f t="shared" ca="1" si="492"/>
        <v>69312400</v>
      </c>
    </row>
    <row r="4326" spans="1:15" x14ac:dyDescent="0.4">
      <c r="A4326">
        <v>4311</v>
      </c>
      <c r="B4326" s="63">
        <v>39113</v>
      </c>
      <c r="C4326" s="37">
        <v>142.63000500000001</v>
      </c>
      <c r="D4326" s="37">
        <v>144.13000500000001</v>
      </c>
      <c r="E4326" s="37">
        <v>142.39999399999999</v>
      </c>
      <c r="F4326" s="37">
        <v>143.75</v>
      </c>
      <c r="G4326" s="38">
        <v>91868600</v>
      </c>
      <c r="H4326" s="37">
        <v>103.566757</v>
      </c>
      <c r="I4326" s="41">
        <f t="shared" si="486"/>
        <v>0.7204643965217391</v>
      </c>
      <c r="J4326" s="41">
        <f t="shared" ca="1" si="487"/>
        <v>1</v>
      </c>
      <c r="K4326" s="37">
        <f t="shared" si="488"/>
        <v>102.76</v>
      </c>
      <c r="L4326" s="37">
        <f t="shared" si="489"/>
        <v>103.84</v>
      </c>
      <c r="M4326" s="37">
        <f t="shared" si="490"/>
        <v>102.59</v>
      </c>
      <c r="N4326" s="37">
        <f t="shared" si="491"/>
        <v>103.57</v>
      </c>
      <c r="O4326" s="38">
        <f t="shared" ca="1" si="492"/>
        <v>91868600</v>
      </c>
    </row>
    <row r="4327" spans="1:15" x14ac:dyDescent="0.4">
      <c r="A4327">
        <v>4312</v>
      </c>
      <c r="B4327" s="63">
        <v>39112</v>
      </c>
      <c r="C4327" s="37">
        <v>142.35000600000001</v>
      </c>
      <c r="D4327" s="37">
        <v>142.86000100000001</v>
      </c>
      <c r="E4327" s="37">
        <v>142.05999800000001</v>
      </c>
      <c r="F4327" s="37">
        <v>142.78999300000001</v>
      </c>
      <c r="G4327" s="38">
        <v>70407600</v>
      </c>
      <c r="H4327" s="37">
        <v>102.875168</v>
      </c>
      <c r="I4327" s="41">
        <f t="shared" si="486"/>
        <v>0.72046482977276982</v>
      </c>
      <c r="J4327" s="41">
        <f t="shared" ca="1" si="487"/>
        <v>1</v>
      </c>
      <c r="K4327" s="37">
        <f t="shared" si="488"/>
        <v>102.56</v>
      </c>
      <c r="L4327" s="37">
        <f t="shared" si="489"/>
        <v>102.93</v>
      </c>
      <c r="M4327" s="37">
        <f t="shared" si="490"/>
        <v>102.35</v>
      </c>
      <c r="N4327" s="37">
        <f t="shared" si="491"/>
        <v>102.88</v>
      </c>
      <c r="O4327" s="38">
        <f t="shared" ca="1" si="492"/>
        <v>70407600</v>
      </c>
    </row>
    <row r="4328" spans="1:15" x14ac:dyDescent="0.4">
      <c r="A4328">
        <v>4313</v>
      </c>
      <c r="B4328" s="63">
        <v>39111</v>
      </c>
      <c r="C4328" s="37">
        <v>142.19000199999999</v>
      </c>
      <c r="D4328" s="37">
        <v>142.800003</v>
      </c>
      <c r="E4328" s="37">
        <v>141.740005</v>
      </c>
      <c r="F4328" s="37">
        <v>142.050003</v>
      </c>
      <c r="G4328" s="38">
        <v>66114600</v>
      </c>
      <c r="H4328" s="37">
        <v>102.341972</v>
      </c>
      <c r="I4328" s="41">
        <f t="shared" si="486"/>
        <v>0.72046441280258189</v>
      </c>
      <c r="J4328" s="41">
        <f t="shared" ca="1" si="487"/>
        <v>1</v>
      </c>
      <c r="K4328" s="37">
        <f t="shared" si="488"/>
        <v>102.44</v>
      </c>
      <c r="L4328" s="37">
        <f t="shared" si="489"/>
        <v>102.88</v>
      </c>
      <c r="M4328" s="37">
        <f t="shared" si="490"/>
        <v>102.12</v>
      </c>
      <c r="N4328" s="37">
        <f t="shared" si="491"/>
        <v>102.34</v>
      </c>
      <c r="O4328" s="38">
        <f t="shared" ca="1" si="492"/>
        <v>66114600</v>
      </c>
    </row>
    <row r="4329" spans="1:15" x14ac:dyDescent="0.4">
      <c r="A4329">
        <v>4314</v>
      </c>
      <c r="B4329" s="63">
        <v>39108</v>
      </c>
      <c r="C4329" s="37">
        <v>142.570007</v>
      </c>
      <c r="D4329" s="37">
        <v>142.64999399999999</v>
      </c>
      <c r="E4329" s="37">
        <v>141.58000200000001</v>
      </c>
      <c r="F4329" s="37">
        <v>142.13000500000001</v>
      </c>
      <c r="G4329" s="38">
        <v>67255600</v>
      </c>
      <c r="H4329" s="37">
        <v>102.399666</v>
      </c>
      <c r="I4329" s="41">
        <f t="shared" si="486"/>
        <v>0.72046480262911405</v>
      </c>
      <c r="J4329" s="41">
        <f t="shared" ca="1" si="487"/>
        <v>1</v>
      </c>
      <c r="K4329" s="37">
        <f t="shared" si="488"/>
        <v>102.72</v>
      </c>
      <c r="L4329" s="37">
        <f t="shared" si="489"/>
        <v>102.77</v>
      </c>
      <c r="M4329" s="37">
        <f t="shared" si="490"/>
        <v>102</v>
      </c>
      <c r="N4329" s="37">
        <f t="shared" si="491"/>
        <v>102.4</v>
      </c>
      <c r="O4329" s="38">
        <f t="shared" ca="1" si="492"/>
        <v>67255600</v>
      </c>
    </row>
    <row r="4330" spans="1:15" x14ac:dyDescent="0.4">
      <c r="A4330">
        <v>4315</v>
      </c>
      <c r="B4330" s="63">
        <v>39107</v>
      </c>
      <c r="C4330" s="37">
        <v>143.86000100000001</v>
      </c>
      <c r="D4330" s="37">
        <v>143.91999799999999</v>
      </c>
      <c r="E4330" s="37">
        <v>142.009995</v>
      </c>
      <c r="F4330" s="37">
        <v>142.259995</v>
      </c>
      <c r="G4330" s="38">
        <v>73583800</v>
      </c>
      <c r="H4330" s="37">
        <v>102.493279</v>
      </c>
      <c r="I4330" s="41">
        <f t="shared" si="486"/>
        <v>0.72046451990947979</v>
      </c>
      <c r="J4330" s="41">
        <f t="shared" ca="1" si="487"/>
        <v>1</v>
      </c>
      <c r="K4330" s="37">
        <f t="shared" si="488"/>
        <v>103.65</v>
      </c>
      <c r="L4330" s="37">
        <f t="shared" si="489"/>
        <v>103.69</v>
      </c>
      <c r="M4330" s="37">
        <f t="shared" si="490"/>
        <v>102.31</v>
      </c>
      <c r="N4330" s="37">
        <f t="shared" si="491"/>
        <v>102.49</v>
      </c>
      <c r="O4330" s="38">
        <f t="shared" ca="1" si="492"/>
        <v>73583800</v>
      </c>
    </row>
    <row r="4331" spans="1:15" x14ac:dyDescent="0.4">
      <c r="A4331">
        <v>4316</v>
      </c>
      <c r="B4331" s="63">
        <v>39106</v>
      </c>
      <c r="C4331" s="37">
        <v>142.970001</v>
      </c>
      <c r="D4331" s="37">
        <v>143.979996</v>
      </c>
      <c r="E4331" s="37">
        <v>142.91000399999999</v>
      </c>
      <c r="F4331" s="37">
        <v>143.949997</v>
      </c>
      <c r="G4331" s="38">
        <v>55834700</v>
      </c>
      <c r="H4331" s="37">
        <v>103.710876</v>
      </c>
      <c r="I4331" s="41">
        <f t="shared" si="486"/>
        <v>0.7204645929933573</v>
      </c>
      <c r="J4331" s="41">
        <f t="shared" ca="1" si="487"/>
        <v>1</v>
      </c>
      <c r="K4331" s="37">
        <f t="shared" si="488"/>
        <v>103</v>
      </c>
      <c r="L4331" s="37">
        <f t="shared" si="489"/>
        <v>103.73</v>
      </c>
      <c r="M4331" s="37">
        <f t="shared" si="490"/>
        <v>102.96</v>
      </c>
      <c r="N4331" s="37">
        <f t="shared" si="491"/>
        <v>103.71</v>
      </c>
      <c r="O4331" s="38">
        <f t="shared" ca="1" si="492"/>
        <v>55834700</v>
      </c>
    </row>
    <row r="4332" spans="1:15" x14ac:dyDescent="0.4">
      <c r="A4332">
        <v>4317</v>
      </c>
      <c r="B4332" s="63">
        <v>39105</v>
      </c>
      <c r="C4332" s="37">
        <v>142.259995</v>
      </c>
      <c r="D4332" s="37">
        <v>143.08000200000001</v>
      </c>
      <c r="E4332" s="37">
        <v>142.05999800000001</v>
      </c>
      <c r="F4332" s="37">
        <v>142.800003</v>
      </c>
      <c r="G4332" s="38">
        <v>54064400</v>
      </c>
      <c r="H4332" s="37">
        <v>102.882301</v>
      </c>
      <c r="I4332" s="41">
        <f t="shared" si="486"/>
        <v>0.72046427758128262</v>
      </c>
      <c r="J4332" s="41">
        <f t="shared" ca="1" si="487"/>
        <v>1</v>
      </c>
      <c r="K4332" s="37">
        <f t="shared" si="488"/>
        <v>102.49</v>
      </c>
      <c r="L4332" s="37">
        <f t="shared" si="489"/>
        <v>103.08</v>
      </c>
      <c r="M4332" s="37">
        <f t="shared" si="490"/>
        <v>102.35</v>
      </c>
      <c r="N4332" s="37">
        <f t="shared" si="491"/>
        <v>102.88</v>
      </c>
      <c r="O4332" s="38">
        <f t="shared" ca="1" si="492"/>
        <v>54064400</v>
      </c>
    </row>
    <row r="4333" spans="1:15" x14ac:dyDescent="0.4">
      <c r="A4333">
        <v>4318</v>
      </c>
      <c r="B4333" s="63">
        <v>39104</v>
      </c>
      <c r="C4333" s="37">
        <v>143.070007</v>
      </c>
      <c r="D4333" s="37">
        <v>143.10000600000001</v>
      </c>
      <c r="E4333" s="37">
        <v>141.929993</v>
      </c>
      <c r="F4333" s="37">
        <v>142.38000500000001</v>
      </c>
      <c r="G4333" s="38">
        <v>60253600</v>
      </c>
      <c r="H4333" s="37">
        <v>102.579712</v>
      </c>
      <c r="I4333" s="41">
        <f t="shared" si="486"/>
        <v>0.72046430957773877</v>
      </c>
      <c r="J4333" s="41">
        <f t="shared" ca="1" si="487"/>
        <v>1</v>
      </c>
      <c r="K4333" s="37">
        <f t="shared" si="488"/>
        <v>103.08</v>
      </c>
      <c r="L4333" s="37">
        <f t="shared" si="489"/>
        <v>103.1</v>
      </c>
      <c r="M4333" s="37">
        <f t="shared" si="490"/>
        <v>102.26</v>
      </c>
      <c r="N4333" s="37">
        <f t="shared" si="491"/>
        <v>102.58</v>
      </c>
      <c r="O4333" s="38">
        <f t="shared" ca="1" si="492"/>
        <v>60253600</v>
      </c>
    </row>
    <row r="4334" spans="1:15" x14ac:dyDescent="0.4">
      <c r="A4334">
        <v>4319</v>
      </c>
      <c r="B4334" s="63">
        <v>39101</v>
      </c>
      <c r="C4334" s="37">
        <v>142.53999300000001</v>
      </c>
      <c r="D4334" s="37">
        <v>143.10000600000001</v>
      </c>
      <c r="E4334" s="37">
        <v>142.46000699999999</v>
      </c>
      <c r="F4334" s="37">
        <v>142.820007</v>
      </c>
      <c r="G4334" s="38">
        <v>56973000</v>
      </c>
      <c r="H4334" s="37">
        <v>102.89671300000001</v>
      </c>
      <c r="I4334" s="41">
        <f t="shared" si="486"/>
        <v>0.72046427640911681</v>
      </c>
      <c r="J4334" s="41">
        <f t="shared" ca="1" si="487"/>
        <v>1</v>
      </c>
      <c r="K4334" s="37">
        <f t="shared" si="488"/>
        <v>102.69</v>
      </c>
      <c r="L4334" s="37">
        <f t="shared" si="489"/>
        <v>103.1</v>
      </c>
      <c r="M4334" s="37">
        <f t="shared" si="490"/>
        <v>102.64</v>
      </c>
      <c r="N4334" s="37">
        <f t="shared" si="491"/>
        <v>102.9</v>
      </c>
      <c r="O4334" s="38">
        <f t="shared" ca="1" si="492"/>
        <v>56973000</v>
      </c>
    </row>
    <row r="4335" spans="1:15" x14ac:dyDescent="0.4">
      <c r="A4335">
        <v>4320</v>
      </c>
      <c r="B4335" s="63">
        <v>39100</v>
      </c>
      <c r="C4335" s="37">
        <v>143.16999799999999</v>
      </c>
      <c r="D4335" s="37">
        <v>143.259995</v>
      </c>
      <c r="E4335" s="37">
        <v>142.30999800000001</v>
      </c>
      <c r="F4335" s="37">
        <v>142.53999300000001</v>
      </c>
      <c r="G4335" s="38">
        <v>68177300</v>
      </c>
      <c r="H4335" s="37">
        <v>102.695015</v>
      </c>
      <c r="I4335" s="41">
        <f t="shared" si="486"/>
        <v>0.72046457165183098</v>
      </c>
      <c r="J4335" s="41">
        <f t="shared" ca="1" si="487"/>
        <v>1</v>
      </c>
      <c r="K4335" s="37">
        <f t="shared" si="488"/>
        <v>103.15</v>
      </c>
      <c r="L4335" s="37">
        <f t="shared" si="489"/>
        <v>103.21</v>
      </c>
      <c r="M4335" s="37">
        <f t="shared" si="490"/>
        <v>102.53</v>
      </c>
      <c r="N4335" s="37">
        <f t="shared" si="491"/>
        <v>102.7</v>
      </c>
      <c r="O4335" s="38">
        <f t="shared" ca="1" si="492"/>
        <v>68177300</v>
      </c>
    </row>
    <row r="4336" spans="1:15" x14ac:dyDescent="0.4">
      <c r="A4336">
        <v>4321</v>
      </c>
      <c r="B4336" s="63">
        <v>39099</v>
      </c>
      <c r="C4336" s="37">
        <v>142.85000600000001</v>
      </c>
      <c r="D4336" s="37">
        <v>143.46000699999999</v>
      </c>
      <c r="E4336" s="37">
        <v>142.729996</v>
      </c>
      <c r="F4336" s="37">
        <v>143.020004</v>
      </c>
      <c r="G4336" s="38">
        <v>50241400</v>
      </c>
      <c r="H4336" s="37">
        <v>103.040825</v>
      </c>
      <c r="I4336" s="41">
        <f t="shared" si="486"/>
        <v>0.72046442538206057</v>
      </c>
      <c r="J4336" s="41">
        <f t="shared" ca="1" si="487"/>
        <v>1</v>
      </c>
      <c r="K4336" s="37">
        <f t="shared" si="488"/>
        <v>102.92</v>
      </c>
      <c r="L4336" s="37">
        <f t="shared" si="489"/>
        <v>103.36</v>
      </c>
      <c r="M4336" s="37">
        <f t="shared" si="490"/>
        <v>102.83</v>
      </c>
      <c r="N4336" s="37">
        <f t="shared" si="491"/>
        <v>103.04</v>
      </c>
      <c r="O4336" s="38">
        <f t="shared" ca="1" si="492"/>
        <v>50241400</v>
      </c>
    </row>
    <row r="4337" spans="1:15" x14ac:dyDescent="0.4">
      <c r="A4337">
        <v>4322</v>
      </c>
      <c r="B4337" s="63">
        <v>39098</v>
      </c>
      <c r="C4337" s="37">
        <v>143.070007</v>
      </c>
      <c r="D4337" s="37">
        <v>143.44000199999999</v>
      </c>
      <c r="E4337" s="37">
        <v>142.729996</v>
      </c>
      <c r="F4337" s="37">
        <v>142.96000699999999</v>
      </c>
      <c r="G4337" s="38">
        <v>44871300</v>
      </c>
      <c r="H4337" s="37">
        <v>102.99762</v>
      </c>
      <c r="I4337" s="41">
        <f t="shared" si="486"/>
        <v>0.7204645702066873</v>
      </c>
      <c r="J4337" s="41">
        <f t="shared" ca="1" si="487"/>
        <v>1</v>
      </c>
      <c r="K4337" s="37">
        <f t="shared" si="488"/>
        <v>103.08</v>
      </c>
      <c r="L4337" s="37">
        <f t="shared" si="489"/>
        <v>103.34</v>
      </c>
      <c r="M4337" s="37">
        <f t="shared" si="490"/>
        <v>102.83</v>
      </c>
      <c r="N4337" s="37">
        <f t="shared" si="491"/>
        <v>103</v>
      </c>
      <c r="O4337" s="38">
        <f t="shared" ca="1" si="492"/>
        <v>44871300</v>
      </c>
    </row>
    <row r="4338" spans="1:15" x14ac:dyDescent="0.4">
      <c r="A4338">
        <v>4323</v>
      </c>
      <c r="B4338" s="63">
        <v>39094</v>
      </c>
      <c r="C4338" s="37">
        <v>142.14999399999999</v>
      </c>
      <c r="D4338" s="37">
        <v>143.240005</v>
      </c>
      <c r="E4338" s="37">
        <v>142.11000100000001</v>
      </c>
      <c r="F4338" s="37">
        <v>143.240005</v>
      </c>
      <c r="G4338" s="38">
        <v>55370600</v>
      </c>
      <c r="H4338" s="37">
        <v>103.199364</v>
      </c>
      <c r="I4338" s="41">
        <f t="shared" si="486"/>
        <v>0.72046467744817522</v>
      </c>
      <c r="J4338" s="41">
        <f t="shared" ca="1" si="487"/>
        <v>1</v>
      </c>
      <c r="K4338" s="37">
        <f t="shared" si="488"/>
        <v>102.41</v>
      </c>
      <c r="L4338" s="37">
        <f t="shared" si="489"/>
        <v>103.2</v>
      </c>
      <c r="M4338" s="37">
        <f t="shared" si="490"/>
        <v>102.39</v>
      </c>
      <c r="N4338" s="37">
        <f t="shared" si="491"/>
        <v>103.2</v>
      </c>
      <c r="O4338" s="38">
        <f t="shared" ca="1" si="492"/>
        <v>55370600</v>
      </c>
    </row>
    <row r="4339" spans="1:15" x14ac:dyDescent="0.4">
      <c r="A4339">
        <v>4324</v>
      </c>
      <c r="B4339" s="63">
        <v>39093</v>
      </c>
      <c r="C4339" s="37">
        <v>141.58000200000001</v>
      </c>
      <c r="D4339" s="37">
        <v>142.61999499999999</v>
      </c>
      <c r="E4339" s="37">
        <v>141.5</v>
      </c>
      <c r="F4339" s="37">
        <v>142.16000399999999</v>
      </c>
      <c r="G4339" s="38">
        <v>54476800</v>
      </c>
      <c r="H4339" s="37">
        <v>102.421227</v>
      </c>
      <c r="I4339" s="41">
        <f t="shared" si="486"/>
        <v>0.72046443527111892</v>
      </c>
      <c r="J4339" s="41">
        <f t="shared" ca="1" si="487"/>
        <v>1</v>
      </c>
      <c r="K4339" s="37">
        <f t="shared" si="488"/>
        <v>102</v>
      </c>
      <c r="L4339" s="37">
        <f t="shared" si="489"/>
        <v>102.75</v>
      </c>
      <c r="M4339" s="37">
        <f t="shared" si="490"/>
        <v>101.95</v>
      </c>
      <c r="N4339" s="37">
        <f t="shared" si="491"/>
        <v>102.42</v>
      </c>
      <c r="O4339" s="38">
        <f t="shared" ca="1" si="492"/>
        <v>54476800</v>
      </c>
    </row>
    <row r="4340" spans="1:15" x14ac:dyDescent="0.4">
      <c r="A4340">
        <v>4325</v>
      </c>
      <c r="B4340" s="63">
        <v>39092</v>
      </c>
      <c r="C4340" s="37">
        <v>140.58000200000001</v>
      </c>
      <c r="D4340" s="37">
        <v>141.570007</v>
      </c>
      <c r="E4340" s="37">
        <v>140.300003</v>
      </c>
      <c r="F4340" s="37">
        <v>141.53999300000001</v>
      </c>
      <c r="G4340" s="38">
        <v>72428000</v>
      </c>
      <c r="H4340" s="37">
        <v>101.974525</v>
      </c>
      <c r="I4340" s="41">
        <f t="shared" si="486"/>
        <v>0.72046439199696721</v>
      </c>
      <c r="J4340" s="41">
        <f t="shared" ca="1" si="487"/>
        <v>1</v>
      </c>
      <c r="K4340" s="37">
        <f t="shared" si="488"/>
        <v>101.28</v>
      </c>
      <c r="L4340" s="37">
        <f t="shared" si="489"/>
        <v>102</v>
      </c>
      <c r="M4340" s="37">
        <f t="shared" si="490"/>
        <v>101.08</v>
      </c>
      <c r="N4340" s="37">
        <f t="shared" si="491"/>
        <v>101.97</v>
      </c>
      <c r="O4340" s="38">
        <f t="shared" ca="1" si="492"/>
        <v>72428000</v>
      </c>
    </row>
    <row r="4341" spans="1:15" x14ac:dyDescent="0.4">
      <c r="A4341">
        <v>4326</v>
      </c>
      <c r="B4341" s="63">
        <v>39091</v>
      </c>
      <c r="C4341" s="37">
        <v>141.30999800000001</v>
      </c>
      <c r="D4341" s="37">
        <v>141.60000600000001</v>
      </c>
      <c r="E4341" s="37">
        <v>140.39999399999999</v>
      </c>
      <c r="F4341" s="37">
        <v>141.070007</v>
      </c>
      <c r="G4341" s="38">
        <v>75680100</v>
      </c>
      <c r="H4341" s="37">
        <v>101.63591</v>
      </c>
      <c r="I4341" s="41">
        <f t="shared" si="486"/>
        <v>0.72046434363613521</v>
      </c>
      <c r="J4341" s="41">
        <f t="shared" ca="1" si="487"/>
        <v>1</v>
      </c>
      <c r="K4341" s="37">
        <f t="shared" si="488"/>
        <v>101.81</v>
      </c>
      <c r="L4341" s="37">
        <f t="shared" si="489"/>
        <v>102.02</v>
      </c>
      <c r="M4341" s="37">
        <f t="shared" si="490"/>
        <v>101.15</v>
      </c>
      <c r="N4341" s="37">
        <f t="shared" si="491"/>
        <v>101.64</v>
      </c>
      <c r="O4341" s="38">
        <f t="shared" ca="1" si="492"/>
        <v>75680100</v>
      </c>
    </row>
    <row r="4342" spans="1:15" x14ac:dyDescent="0.4">
      <c r="A4342">
        <v>4327</v>
      </c>
      <c r="B4342" s="63">
        <v>39090</v>
      </c>
      <c r="C4342" s="37">
        <v>140.820007</v>
      </c>
      <c r="D4342" s="37">
        <v>141.41000399999999</v>
      </c>
      <c r="E4342" s="37">
        <v>140.25</v>
      </c>
      <c r="F4342" s="37">
        <v>141.19000199999999</v>
      </c>
      <c r="G4342" s="38">
        <v>71655000</v>
      </c>
      <c r="H4342" s="37">
        <v>101.722382</v>
      </c>
      <c r="I4342" s="41">
        <f t="shared" si="486"/>
        <v>0.72046448444699362</v>
      </c>
      <c r="J4342" s="41">
        <f t="shared" ca="1" si="487"/>
        <v>1</v>
      </c>
      <c r="K4342" s="37">
        <f t="shared" si="488"/>
        <v>101.46</v>
      </c>
      <c r="L4342" s="37">
        <f t="shared" si="489"/>
        <v>101.88</v>
      </c>
      <c r="M4342" s="37">
        <f t="shared" si="490"/>
        <v>101.05</v>
      </c>
      <c r="N4342" s="37">
        <f t="shared" si="491"/>
        <v>101.72</v>
      </c>
      <c r="O4342" s="38">
        <f t="shared" ca="1" si="492"/>
        <v>71655000</v>
      </c>
    </row>
    <row r="4343" spans="1:15" x14ac:dyDescent="0.4">
      <c r="A4343">
        <v>4328</v>
      </c>
      <c r="B4343" s="63">
        <v>39087</v>
      </c>
      <c r="C4343" s="37">
        <v>141.33000200000001</v>
      </c>
      <c r="D4343" s="37">
        <v>141.39999399999999</v>
      </c>
      <c r="E4343" s="37">
        <v>140.38000500000001</v>
      </c>
      <c r="F4343" s="37">
        <v>140.53999300000001</v>
      </c>
      <c r="G4343" s="38">
        <v>76645300</v>
      </c>
      <c r="H4343" s="37">
        <v>101.254097</v>
      </c>
      <c r="I4343" s="41">
        <f t="shared" si="486"/>
        <v>0.7204646509410314</v>
      </c>
      <c r="J4343" s="41">
        <f t="shared" ca="1" si="487"/>
        <v>1</v>
      </c>
      <c r="K4343" s="37">
        <f t="shared" si="488"/>
        <v>101.82</v>
      </c>
      <c r="L4343" s="37">
        <f t="shared" si="489"/>
        <v>101.87</v>
      </c>
      <c r="M4343" s="37">
        <f t="shared" si="490"/>
        <v>101.14</v>
      </c>
      <c r="N4343" s="37">
        <f t="shared" si="491"/>
        <v>101.25</v>
      </c>
      <c r="O4343" s="38">
        <f t="shared" ca="1" si="492"/>
        <v>76645300</v>
      </c>
    </row>
    <row r="4344" spans="1:15" x14ac:dyDescent="0.4">
      <c r="A4344">
        <v>4329</v>
      </c>
      <c r="B4344" s="63">
        <v>39086</v>
      </c>
      <c r="C4344" s="37">
        <v>141.229996</v>
      </c>
      <c r="D4344" s="37">
        <v>142.050003</v>
      </c>
      <c r="E4344" s="37">
        <v>140.61000100000001</v>
      </c>
      <c r="F4344" s="37">
        <v>141.66999799999999</v>
      </c>
      <c r="G4344" s="38">
        <v>69620600</v>
      </c>
      <c r="H4344" s="37">
        <v>102.068207</v>
      </c>
      <c r="I4344" s="41">
        <f t="shared" si="486"/>
        <v>0.72046451924139931</v>
      </c>
      <c r="J4344" s="41">
        <f t="shared" ca="1" si="487"/>
        <v>1</v>
      </c>
      <c r="K4344" s="37">
        <f t="shared" si="488"/>
        <v>101.75</v>
      </c>
      <c r="L4344" s="37">
        <f t="shared" si="489"/>
        <v>102.34</v>
      </c>
      <c r="M4344" s="37">
        <f t="shared" si="490"/>
        <v>101.3</v>
      </c>
      <c r="N4344" s="37">
        <f t="shared" si="491"/>
        <v>102.07</v>
      </c>
      <c r="O4344" s="38">
        <f t="shared" ca="1" si="492"/>
        <v>69620600</v>
      </c>
    </row>
    <row r="4345" spans="1:15" x14ac:dyDescent="0.4">
      <c r="A4345">
        <v>4330</v>
      </c>
      <c r="B4345" s="63">
        <v>39085</v>
      </c>
      <c r="C4345" s="37">
        <v>142.25</v>
      </c>
      <c r="D4345" s="37">
        <v>142.86000100000001</v>
      </c>
      <c r="E4345" s="37">
        <v>140.570007</v>
      </c>
      <c r="F4345" s="37">
        <v>141.36999499999999</v>
      </c>
      <c r="G4345" s="38">
        <v>94807600</v>
      </c>
      <c r="H4345" s="37">
        <v>101.852058</v>
      </c>
      <c r="I4345" s="41">
        <f t="shared" si="486"/>
        <v>0.72046446631054917</v>
      </c>
      <c r="J4345" s="41">
        <f t="shared" ca="1" si="487"/>
        <v>1</v>
      </c>
      <c r="K4345" s="37">
        <f t="shared" si="488"/>
        <v>102.49</v>
      </c>
      <c r="L4345" s="37">
        <f t="shared" si="489"/>
        <v>102.93</v>
      </c>
      <c r="M4345" s="37">
        <f t="shared" si="490"/>
        <v>101.28</v>
      </c>
      <c r="N4345" s="37">
        <f t="shared" si="491"/>
        <v>101.85</v>
      </c>
      <c r="O4345" s="38">
        <f t="shared" ca="1" si="492"/>
        <v>94807600</v>
      </c>
    </row>
    <row r="4346" spans="1:15" x14ac:dyDescent="0.4">
      <c r="A4346">
        <v>4331</v>
      </c>
      <c r="B4346" s="63">
        <v>39080</v>
      </c>
      <c r="C4346" s="37">
        <v>142.05999800000001</v>
      </c>
      <c r="D4346" s="37">
        <v>142.53999300000001</v>
      </c>
      <c r="E4346" s="37">
        <v>141.429993</v>
      </c>
      <c r="F4346" s="37">
        <v>141.61999499999999</v>
      </c>
      <c r="G4346" s="38">
        <v>45461200</v>
      </c>
      <c r="H4346" s="37">
        <v>102.03215</v>
      </c>
      <c r="I4346" s="41">
        <f t="shared" si="486"/>
        <v>0.72046429601978179</v>
      </c>
      <c r="J4346" s="41">
        <f t="shared" ca="1" si="487"/>
        <v>1</v>
      </c>
      <c r="K4346" s="37">
        <f t="shared" si="488"/>
        <v>102.35</v>
      </c>
      <c r="L4346" s="37">
        <f t="shared" si="489"/>
        <v>102.69</v>
      </c>
      <c r="M4346" s="37">
        <f t="shared" si="490"/>
        <v>101.9</v>
      </c>
      <c r="N4346" s="37">
        <f t="shared" si="491"/>
        <v>102.03</v>
      </c>
      <c r="O4346" s="38">
        <f t="shared" ca="1" si="492"/>
        <v>45461200</v>
      </c>
    </row>
    <row r="4347" spans="1:15" x14ac:dyDescent="0.4">
      <c r="A4347">
        <v>4332</v>
      </c>
      <c r="B4347" s="63">
        <v>39079</v>
      </c>
      <c r="C4347" s="37">
        <v>142.41000399999999</v>
      </c>
      <c r="D4347" s="37">
        <v>142.699997</v>
      </c>
      <c r="E4347" s="37">
        <v>141.990005</v>
      </c>
      <c r="F4347" s="37">
        <v>142.21000699999999</v>
      </c>
      <c r="G4347" s="38">
        <v>37288800</v>
      </c>
      <c r="H4347" s="37">
        <v>102.457268</v>
      </c>
      <c r="I4347" s="41">
        <f t="shared" si="486"/>
        <v>0.72046454508647906</v>
      </c>
      <c r="J4347" s="41">
        <f t="shared" ca="1" si="487"/>
        <v>1</v>
      </c>
      <c r="K4347" s="37">
        <f t="shared" si="488"/>
        <v>102.6</v>
      </c>
      <c r="L4347" s="37">
        <f t="shared" si="489"/>
        <v>102.81</v>
      </c>
      <c r="M4347" s="37">
        <f t="shared" si="490"/>
        <v>102.3</v>
      </c>
      <c r="N4347" s="37">
        <f t="shared" si="491"/>
        <v>102.46</v>
      </c>
      <c r="O4347" s="38">
        <f t="shared" ca="1" si="492"/>
        <v>37288800</v>
      </c>
    </row>
    <row r="4348" spans="1:15" x14ac:dyDescent="0.4">
      <c r="A4348">
        <v>4333</v>
      </c>
      <c r="B4348" s="63">
        <v>39078</v>
      </c>
      <c r="C4348" s="37">
        <v>141.86999499999999</v>
      </c>
      <c r="D4348" s="37">
        <v>142.60000600000001</v>
      </c>
      <c r="E4348" s="37">
        <v>141.83000200000001</v>
      </c>
      <c r="F4348" s="37">
        <v>142.509995</v>
      </c>
      <c r="G4348" s="38">
        <v>39727100</v>
      </c>
      <c r="H4348" s="37">
        <v>102.673378</v>
      </c>
      <c r="I4348" s="41">
        <f t="shared" si="486"/>
        <v>0.72046439970754328</v>
      </c>
      <c r="J4348" s="41">
        <f t="shared" ca="1" si="487"/>
        <v>1</v>
      </c>
      <c r="K4348" s="37">
        <f t="shared" si="488"/>
        <v>102.21</v>
      </c>
      <c r="L4348" s="37">
        <f t="shared" si="489"/>
        <v>102.74</v>
      </c>
      <c r="M4348" s="37">
        <f t="shared" si="490"/>
        <v>102.18</v>
      </c>
      <c r="N4348" s="37">
        <f t="shared" si="491"/>
        <v>102.67</v>
      </c>
      <c r="O4348" s="38">
        <f t="shared" ca="1" si="492"/>
        <v>39727100</v>
      </c>
    </row>
    <row r="4349" spans="1:15" x14ac:dyDescent="0.4">
      <c r="A4349">
        <v>4334</v>
      </c>
      <c r="B4349" s="63">
        <v>39077</v>
      </c>
      <c r="C4349" s="37">
        <v>140.80999800000001</v>
      </c>
      <c r="D4349" s="37">
        <v>141.61000100000001</v>
      </c>
      <c r="E4349" s="37">
        <v>140.779999</v>
      </c>
      <c r="F4349" s="37">
        <v>141.58000200000001</v>
      </c>
      <c r="G4349" s="38">
        <v>32696900</v>
      </c>
      <c r="H4349" s="37">
        <v>102.00335699999999</v>
      </c>
      <c r="I4349" s="41">
        <f t="shared" si="486"/>
        <v>0.72046444101618246</v>
      </c>
      <c r="J4349" s="41">
        <f t="shared" ca="1" si="487"/>
        <v>1</v>
      </c>
      <c r="K4349" s="37">
        <f t="shared" si="488"/>
        <v>101.45</v>
      </c>
      <c r="L4349" s="37">
        <f t="shared" si="489"/>
        <v>102.02</v>
      </c>
      <c r="M4349" s="37">
        <f t="shared" si="490"/>
        <v>101.43</v>
      </c>
      <c r="N4349" s="37">
        <f t="shared" si="491"/>
        <v>102</v>
      </c>
      <c r="O4349" s="38">
        <f t="shared" ca="1" si="492"/>
        <v>32696900</v>
      </c>
    </row>
    <row r="4350" spans="1:15" x14ac:dyDescent="0.4">
      <c r="A4350">
        <v>4335</v>
      </c>
      <c r="B4350" s="63">
        <v>39073</v>
      </c>
      <c r="C4350" s="37">
        <v>141.63999899999999</v>
      </c>
      <c r="D4350" s="37">
        <v>141.64999399999999</v>
      </c>
      <c r="E4350" s="37">
        <v>140.66999799999999</v>
      </c>
      <c r="F4350" s="37">
        <v>140.75</v>
      </c>
      <c r="G4350" s="38">
        <v>62069100</v>
      </c>
      <c r="H4350" s="37">
        <v>101.405365</v>
      </c>
      <c r="I4350" s="41">
        <f t="shared" si="486"/>
        <v>0.72046440497335706</v>
      </c>
      <c r="J4350" s="41">
        <f t="shared" ca="1" si="487"/>
        <v>1</v>
      </c>
      <c r="K4350" s="37">
        <f t="shared" si="488"/>
        <v>102.05</v>
      </c>
      <c r="L4350" s="37">
        <f t="shared" si="489"/>
        <v>102.05</v>
      </c>
      <c r="M4350" s="37">
        <f t="shared" si="490"/>
        <v>101.35</v>
      </c>
      <c r="N4350" s="37">
        <f t="shared" si="491"/>
        <v>101.41</v>
      </c>
      <c r="O4350" s="38">
        <f t="shared" ca="1" si="492"/>
        <v>62069100</v>
      </c>
    </row>
    <row r="4351" spans="1:15" x14ac:dyDescent="0.4">
      <c r="A4351">
        <v>4336</v>
      </c>
      <c r="B4351" s="63">
        <v>39072</v>
      </c>
      <c r="C4351" s="37">
        <v>142.270004</v>
      </c>
      <c r="D4351" s="37">
        <v>142.429993</v>
      </c>
      <c r="E4351" s="37">
        <v>141.320007</v>
      </c>
      <c r="F4351" s="37">
        <v>141.61999499999999</v>
      </c>
      <c r="G4351" s="38">
        <v>48698400</v>
      </c>
      <c r="H4351" s="37">
        <v>102.03215</v>
      </c>
      <c r="I4351" s="41">
        <f t="shared" si="486"/>
        <v>0.72046429601978179</v>
      </c>
      <c r="J4351" s="41">
        <f t="shared" ca="1" si="487"/>
        <v>1</v>
      </c>
      <c r="K4351" s="37">
        <f t="shared" si="488"/>
        <v>102.5</v>
      </c>
      <c r="L4351" s="37">
        <f t="shared" si="489"/>
        <v>102.62</v>
      </c>
      <c r="M4351" s="37">
        <f t="shared" si="490"/>
        <v>101.82</v>
      </c>
      <c r="N4351" s="37">
        <f t="shared" si="491"/>
        <v>102.03</v>
      </c>
      <c r="O4351" s="38">
        <f t="shared" ca="1" si="492"/>
        <v>48698400</v>
      </c>
    </row>
    <row r="4352" spans="1:15" x14ac:dyDescent="0.4">
      <c r="A4352">
        <v>4337</v>
      </c>
      <c r="B4352" s="63">
        <v>39071</v>
      </c>
      <c r="C4352" s="37">
        <v>142.279999</v>
      </c>
      <c r="D4352" s="37">
        <v>142.66000399999999</v>
      </c>
      <c r="E4352" s="37">
        <v>142.009995</v>
      </c>
      <c r="F4352" s="37">
        <v>142.13999899999999</v>
      </c>
      <c r="G4352" s="38">
        <v>41469600</v>
      </c>
      <c r="H4352" s="37">
        <v>102.406853</v>
      </c>
      <c r="I4352" s="41">
        <f t="shared" si="486"/>
        <v>0.72046470888183989</v>
      </c>
      <c r="J4352" s="41">
        <f t="shared" ca="1" si="487"/>
        <v>1</v>
      </c>
      <c r="K4352" s="37">
        <f t="shared" si="488"/>
        <v>102.51</v>
      </c>
      <c r="L4352" s="37">
        <f t="shared" si="489"/>
        <v>102.78</v>
      </c>
      <c r="M4352" s="37">
        <f t="shared" si="490"/>
        <v>102.31</v>
      </c>
      <c r="N4352" s="37">
        <f t="shared" si="491"/>
        <v>102.41</v>
      </c>
      <c r="O4352" s="38">
        <f t="shared" ca="1" si="492"/>
        <v>41469600</v>
      </c>
    </row>
    <row r="4353" spans="1:15" x14ac:dyDescent="0.4">
      <c r="A4353">
        <v>4338</v>
      </c>
      <c r="B4353" s="63">
        <v>39070</v>
      </c>
      <c r="C4353" s="37">
        <v>141.550003</v>
      </c>
      <c r="D4353" s="37">
        <v>142.55999800000001</v>
      </c>
      <c r="E4353" s="37">
        <v>141.19000199999999</v>
      </c>
      <c r="F4353" s="37">
        <v>142.220001</v>
      </c>
      <c r="G4353" s="38">
        <v>65023600</v>
      </c>
      <c r="H4353" s="37">
        <v>102.464478</v>
      </c>
      <c r="I4353" s="41">
        <f t="shared" si="486"/>
        <v>0.72046461313131338</v>
      </c>
      <c r="J4353" s="41">
        <f t="shared" ca="1" si="487"/>
        <v>1</v>
      </c>
      <c r="K4353" s="37">
        <f t="shared" si="488"/>
        <v>101.98</v>
      </c>
      <c r="L4353" s="37">
        <f t="shared" si="489"/>
        <v>102.71</v>
      </c>
      <c r="M4353" s="37">
        <f t="shared" si="490"/>
        <v>101.72</v>
      </c>
      <c r="N4353" s="37">
        <f t="shared" si="491"/>
        <v>102.46</v>
      </c>
      <c r="O4353" s="38">
        <f t="shared" ca="1" si="492"/>
        <v>65023600</v>
      </c>
    </row>
    <row r="4354" spans="1:15" x14ac:dyDescent="0.4">
      <c r="A4354">
        <v>4339</v>
      </c>
      <c r="B4354" s="63">
        <v>39069</v>
      </c>
      <c r="C4354" s="37">
        <v>142.53999300000001</v>
      </c>
      <c r="D4354" s="37">
        <v>142.88000500000001</v>
      </c>
      <c r="E4354" s="37">
        <v>141.75</v>
      </c>
      <c r="F4354" s="37">
        <v>141.949997</v>
      </c>
      <c r="G4354" s="38">
        <v>48954600</v>
      </c>
      <c r="H4354" s="37">
        <v>102.26992799999999</v>
      </c>
      <c r="I4354" s="41">
        <f t="shared" si="486"/>
        <v>0.72046446045363421</v>
      </c>
      <c r="J4354" s="41">
        <f t="shared" ca="1" si="487"/>
        <v>1</v>
      </c>
      <c r="K4354" s="37">
        <f t="shared" si="488"/>
        <v>102.69</v>
      </c>
      <c r="L4354" s="37">
        <f t="shared" si="489"/>
        <v>102.94</v>
      </c>
      <c r="M4354" s="37">
        <f t="shared" si="490"/>
        <v>102.13</v>
      </c>
      <c r="N4354" s="37">
        <f t="shared" si="491"/>
        <v>102.27</v>
      </c>
      <c r="O4354" s="38">
        <f t="shared" ca="1" si="492"/>
        <v>48954600</v>
      </c>
    </row>
    <row r="4355" spans="1:15" x14ac:dyDescent="0.4">
      <c r="A4355">
        <v>4340</v>
      </c>
      <c r="B4355" s="63">
        <v>39066</v>
      </c>
      <c r="C4355" s="37">
        <v>142.63999899999999</v>
      </c>
      <c r="D4355" s="37">
        <v>142.88999899999999</v>
      </c>
      <c r="E4355" s="37">
        <v>142.240005</v>
      </c>
      <c r="F4355" s="37">
        <v>142.33999600000001</v>
      </c>
      <c r="G4355" s="38">
        <v>70857400</v>
      </c>
      <c r="H4355" s="37">
        <v>102.55089599999999</v>
      </c>
      <c r="I4355" s="41">
        <f t="shared" si="486"/>
        <v>0.72046437320400081</v>
      </c>
      <c r="J4355" s="41">
        <f t="shared" ca="1" si="487"/>
        <v>1</v>
      </c>
      <c r="K4355" s="37">
        <f t="shared" si="488"/>
        <v>102.77</v>
      </c>
      <c r="L4355" s="37">
        <f t="shared" si="489"/>
        <v>102.95</v>
      </c>
      <c r="M4355" s="37">
        <f t="shared" si="490"/>
        <v>102.48</v>
      </c>
      <c r="N4355" s="37">
        <f t="shared" si="491"/>
        <v>102.55</v>
      </c>
      <c r="O4355" s="38">
        <f t="shared" ca="1" si="492"/>
        <v>70857400</v>
      </c>
    </row>
    <row r="4356" spans="1:15" x14ac:dyDescent="0.4">
      <c r="A4356">
        <v>4341</v>
      </c>
      <c r="B4356" s="63">
        <v>39065</v>
      </c>
      <c r="C4356" s="37">
        <v>141.86000100000001</v>
      </c>
      <c r="D4356" s="37">
        <v>143.240005</v>
      </c>
      <c r="E4356" s="37">
        <v>141.83999600000001</v>
      </c>
      <c r="F4356" s="37">
        <v>143.11999499999999</v>
      </c>
      <c r="G4356" s="38">
        <v>64755200</v>
      </c>
      <c r="H4356" s="37">
        <v>102.541527</v>
      </c>
      <c r="I4356" s="41">
        <f t="shared" si="486"/>
        <v>0.71647240485160724</v>
      </c>
      <c r="J4356" s="41">
        <f t="shared" ca="1" si="487"/>
        <v>1</v>
      </c>
      <c r="K4356" s="37">
        <f t="shared" si="488"/>
        <v>101.64</v>
      </c>
      <c r="L4356" s="37">
        <f t="shared" si="489"/>
        <v>102.63</v>
      </c>
      <c r="M4356" s="37">
        <f t="shared" si="490"/>
        <v>101.62</v>
      </c>
      <c r="N4356" s="37">
        <f t="shared" si="491"/>
        <v>102.54</v>
      </c>
      <c r="O4356" s="38">
        <f t="shared" ca="1" si="492"/>
        <v>64755200</v>
      </c>
    </row>
    <row r="4357" spans="1:15" x14ac:dyDescent="0.4">
      <c r="A4357">
        <v>4342</v>
      </c>
      <c r="B4357" s="63">
        <v>39064</v>
      </c>
      <c r="C4357" s="37">
        <v>142.229996</v>
      </c>
      <c r="D4357" s="37">
        <v>142.33999600000001</v>
      </c>
      <c r="E4357" s="37">
        <v>141.55999800000001</v>
      </c>
      <c r="F4357" s="37">
        <v>141.86999499999999</v>
      </c>
      <c r="G4357" s="38">
        <v>55520200</v>
      </c>
      <c r="H4357" s="37">
        <v>101.64595</v>
      </c>
      <c r="I4357" s="41">
        <f t="shared" si="486"/>
        <v>0.71647250005189611</v>
      </c>
      <c r="J4357" s="41">
        <f t="shared" ca="1" si="487"/>
        <v>1</v>
      </c>
      <c r="K4357" s="37">
        <f t="shared" si="488"/>
        <v>101.9</v>
      </c>
      <c r="L4357" s="37">
        <f t="shared" si="489"/>
        <v>101.98</v>
      </c>
      <c r="M4357" s="37">
        <f t="shared" si="490"/>
        <v>101.42</v>
      </c>
      <c r="N4357" s="37">
        <f t="shared" si="491"/>
        <v>101.65</v>
      </c>
      <c r="O4357" s="38">
        <f t="shared" ca="1" si="492"/>
        <v>55520200</v>
      </c>
    </row>
    <row r="4358" spans="1:15" x14ac:dyDescent="0.4">
      <c r="A4358">
        <v>4343</v>
      </c>
      <c r="B4358" s="63">
        <v>39063</v>
      </c>
      <c r="C4358" s="37">
        <v>141.69000199999999</v>
      </c>
      <c r="D4358" s="37">
        <v>141.86999499999999</v>
      </c>
      <c r="E4358" s="37">
        <v>140.88999899999999</v>
      </c>
      <c r="F4358" s="37">
        <v>141.720001</v>
      </c>
      <c r="G4358" s="38">
        <v>77451600</v>
      </c>
      <c r="H4358" s="37">
        <v>101.538498</v>
      </c>
      <c r="I4358" s="41">
        <f t="shared" si="486"/>
        <v>0.7164726029038061</v>
      </c>
      <c r="J4358" s="41">
        <f t="shared" ca="1" si="487"/>
        <v>1</v>
      </c>
      <c r="K4358" s="37">
        <f t="shared" si="488"/>
        <v>101.52</v>
      </c>
      <c r="L4358" s="37">
        <f t="shared" si="489"/>
        <v>101.65</v>
      </c>
      <c r="M4358" s="37">
        <f t="shared" si="490"/>
        <v>100.94</v>
      </c>
      <c r="N4358" s="37">
        <f t="shared" si="491"/>
        <v>101.54</v>
      </c>
      <c r="O4358" s="38">
        <f t="shared" ca="1" si="492"/>
        <v>77451600</v>
      </c>
    </row>
    <row r="4359" spans="1:15" x14ac:dyDescent="0.4">
      <c r="A4359">
        <v>4344</v>
      </c>
      <c r="B4359" s="63">
        <v>39062</v>
      </c>
      <c r="C4359" s="37">
        <v>141.41999799999999</v>
      </c>
      <c r="D4359" s="37">
        <v>142.08999600000001</v>
      </c>
      <c r="E4359" s="37">
        <v>141.33999600000001</v>
      </c>
      <c r="F4359" s="37">
        <v>141.83000200000001</v>
      </c>
      <c r="G4359" s="38">
        <v>39779400</v>
      </c>
      <c r="H4359" s="37">
        <v>101.61731</v>
      </c>
      <c r="I4359" s="41">
        <f t="shared" si="486"/>
        <v>0.71647259794863427</v>
      </c>
      <c r="J4359" s="41">
        <f t="shared" ca="1" si="487"/>
        <v>1</v>
      </c>
      <c r="K4359" s="37">
        <f t="shared" si="488"/>
        <v>101.32</v>
      </c>
      <c r="L4359" s="37">
        <f t="shared" si="489"/>
        <v>101.8</v>
      </c>
      <c r="M4359" s="37">
        <f t="shared" si="490"/>
        <v>101.27</v>
      </c>
      <c r="N4359" s="37">
        <f t="shared" si="491"/>
        <v>101.62</v>
      </c>
      <c r="O4359" s="38">
        <f t="shared" ca="1" si="492"/>
        <v>39779400</v>
      </c>
    </row>
    <row r="4360" spans="1:15" x14ac:dyDescent="0.4">
      <c r="A4360">
        <v>4345</v>
      </c>
      <c r="B4360" s="63">
        <v>39059</v>
      </c>
      <c r="C4360" s="37">
        <v>141.13000500000001</v>
      </c>
      <c r="D4360" s="37">
        <v>141.89999399999999</v>
      </c>
      <c r="E4360" s="37">
        <v>140.779999</v>
      </c>
      <c r="F4360" s="37">
        <v>141.41999799999999</v>
      </c>
      <c r="G4360" s="38">
        <v>79625500</v>
      </c>
      <c r="H4360" s="37">
        <v>101.323555</v>
      </c>
      <c r="I4360" s="41">
        <f t="shared" si="486"/>
        <v>0.71647260948200553</v>
      </c>
      <c r="J4360" s="41">
        <f t="shared" ca="1" si="487"/>
        <v>1</v>
      </c>
      <c r="K4360" s="37">
        <f t="shared" si="488"/>
        <v>101.12</v>
      </c>
      <c r="L4360" s="37">
        <f t="shared" si="489"/>
        <v>101.67</v>
      </c>
      <c r="M4360" s="37">
        <f t="shared" si="490"/>
        <v>100.87</v>
      </c>
      <c r="N4360" s="37">
        <f t="shared" si="491"/>
        <v>101.32</v>
      </c>
      <c r="O4360" s="38">
        <f t="shared" ca="1" si="492"/>
        <v>79625500</v>
      </c>
    </row>
    <row r="4361" spans="1:15" x14ac:dyDescent="0.4">
      <c r="A4361">
        <v>4346</v>
      </c>
      <c r="B4361" s="63">
        <v>39058</v>
      </c>
      <c r="C4361" s="37">
        <v>142.029999</v>
      </c>
      <c r="D4361" s="37">
        <v>142.300003</v>
      </c>
      <c r="E4361" s="37">
        <v>141.11000100000001</v>
      </c>
      <c r="F4361" s="37">
        <v>141.16000399999999</v>
      </c>
      <c r="G4361" s="38">
        <v>62857400</v>
      </c>
      <c r="H4361" s="37">
        <v>101.13726800000001</v>
      </c>
      <c r="I4361" s="41">
        <f t="shared" si="486"/>
        <v>0.71647254983075814</v>
      </c>
      <c r="J4361" s="41">
        <f t="shared" ca="1" si="487"/>
        <v>1</v>
      </c>
      <c r="K4361" s="37">
        <f t="shared" si="488"/>
        <v>101.76</v>
      </c>
      <c r="L4361" s="37">
        <f t="shared" si="489"/>
        <v>101.95</v>
      </c>
      <c r="M4361" s="37">
        <f t="shared" si="490"/>
        <v>101.1</v>
      </c>
      <c r="N4361" s="37">
        <f t="shared" si="491"/>
        <v>101.14</v>
      </c>
      <c r="O4361" s="38">
        <f t="shared" ca="1" si="492"/>
        <v>62857400</v>
      </c>
    </row>
    <row r="4362" spans="1:15" x14ac:dyDescent="0.4">
      <c r="A4362">
        <v>4347</v>
      </c>
      <c r="B4362" s="63">
        <v>39057</v>
      </c>
      <c r="C4362" s="37">
        <v>141.86999499999999</v>
      </c>
      <c r="D4362" s="37">
        <v>142.070007</v>
      </c>
      <c r="E4362" s="37">
        <v>141.5</v>
      </c>
      <c r="F4362" s="37">
        <v>141.779999</v>
      </c>
      <c r="G4362" s="38">
        <v>53253200</v>
      </c>
      <c r="H4362" s="37">
        <v>101.581467</v>
      </c>
      <c r="I4362" s="41">
        <f t="shared" si="486"/>
        <v>0.71647247648802703</v>
      </c>
      <c r="J4362" s="41">
        <f t="shared" ca="1" si="487"/>
        <v>1</v>
      </c>
      <c r="K4362" s="37">
        <f t="shared" si="488"/>
        <v>101.65</v>
      </c>
      <c r="L4362" s="37">
        <f t="shared" si="489"/>
        <v>101.79</v>
      </c>
      <c r="M4362" s="37">
        <f t="shared" si="490"/>
        <v>101.38</v>
      </c>
      <c r="N4362" s="37">
        <f t="shared" si="491"/>
        <v>101.58</v>
      </c>
      <c r="O4362" s="38">
        <f t="shared" ca="1" si="492"/>
        <v>53253200</v>
      </c>
    </row>
    <row r="4363" spans="1:15" x14ac:dyDescent="0.4">
      <c r="A4363">
        <v>4348</v>
      </c>
      <c r="B4363" s="63">
        <v>39056</v>
      </c>
      <c r="C4363" s="37">
        <v>141.55999800000001</v>
      </c>
      <c r="D4363" s="37">
        <v>141.96000699999999</v>
      </c>
      <c r="E4363" s="37">
        <v>141.259995</v>
      </c>
      <c r="F4363" s="37">
        <v>141.89999399999999</v>
      </c>
      <c r="G4363" s="38">
        <v>73374400</v>
      </c>
      <c r="H4363" s="37">
        <v>101.66744199999999</v>
      </c>
      <c r="I4363" s="41">
        <f t="shared" si="486"/>
        <v>0.71647248977332589</v>
      </c>
      <c r="J4363" s="41">
        <f t="shared" ca="1" si="487"/>
        <v>1</v>
      </c>
      <c r="K4363" s="37">
        <f t="shared" si="488"/>
        <v>101.42</v>
      </c>
      <c r="L4363" s="37">
        <f t="shared" si="489"/>
        <v>101.71</v>
      </c>
      <c r="M4363" s="37">
        <f t="shared" si="490"/>
        <v>101.21</v>
      </c>
      <c r="N4363" s="37">
        <f t="shared" si="491"/>
        <v>101.67</v>
      </c>
      <c r="O4363" s="38">
        <f t="shared" ca="1" si="492"/>
        <v>73374400</v>
      </c>
    </row>
    <row r="4364" spans="1:15" x14ac:dyDescent="0.4">
      <c r="A4364">
        <v>4349</v>
      </c>
      <c r="B4364" s="63">
        <v>39055</v>
      </c>
      <c r="C4364" s="37">
        <v>140.25</v>
      </c>
      <c r="D4364" s="37">
        <v>141.550003</v>
      </c>
      <c r="E4364" s="37">
        <v>140.229996</v>
      </c>
      <c r="F4364" s="37">
        <v>141.28999300000001</v>
      </c>
      <c r="G4364" s="38">
        <v>87813200</v>
      </c>
      <c r="H4364" s="37">
        <v>101.23041499999999</v>
      </c>
      <c r="I4364" s="41">
        <f t="shared" si="486"/>
        <v>0.71647264502306252</v>
      </c>
      <c r="J4364" s="41">
        <f t="shared" ca="1" si="487"/>
        <v>1</v>
      </c>
      <c r="K4364" s="37">
        <f t="shared" si="488"/>
        <v>100.49</v>
      </c>
      <c r="L4364" s="37">
        <f t="shared" si="489"/>
        <v>101.42</v>
      </c>
      <c r="M4364" s="37">
        <f t="shared" si="490"/>
        <v>100.47</v>
      </c>
      <c r="N4364" s="37">
        <f t="shared" si="491"/>
        <v>101.23</v>
      </c>
      <c r="O4364" s="38">
        <f t="shared" ca="1" si="492"/>
        <v>87813200</v>
      </c>
    </row>
    <row r="4365" spans="1:15" x14ac:dyDescent="0.4">
      <c r="A4365">
        <v>4350</v>
      </c>
      <c r="B4365" s="63">
        <v>39052</v>
      </c>
      <c r="C4365" s="37">
        <v>140.529999</v>
      </c>
      <c r="D4365" s="37">
        <v>140.66000399999999</v>
      </c>
      <c r="E4365" s="37">
        <v>138.970001</v>
      </c>
      <c r="F4365" s="37">
        <v>140.220001</v>
      </c>
      <c r="G4365" s="38">
        <v>126080000</v>
      </c>
      <c r="H4365" s="37">
        <v>100.46380600000001</v>
      </c>
      <c r="I4365" s="41">
        <f t="shared" si="486"/>
        <v>0.7164727234597581</v>
      </c>
      <c r="J4365" s="41">
        <f t="shared" ca="1" si="487"/>
        <v>1</v>
      </c>
      <c r="K4365" s="37">
        <f t="shared" si="488"/>
        <v>100.69</v>
      </c>
      <c r="L4365" s="37">
        <f t="shared" si="489"/>
        <v>100.78</v>
      </c>
      <c r="M4365" s="37">
        <f t="shared" si="490"/>
        <v>99.57</v>
      </c>
      <c r="N4365" s="37">
        <f t="shared" si="491"/>
        <v>100.46</v>
      </c>
      <c r="O4365" s="38">
        <f t="shared" ca="1" si="492"/>
        <v>126080000</v>
      </c>
    </row>
    <row r="4366" spans="1:15" x14ac:dyDescent="0.4">
      <c r="A4366">
        <v>4351</v>
      </c>
      <c r="B4366" s="63">
        <v>39051</v>
      </c>
      <c r="C4366" s="37">
        <v>140.44000199999999</v>
      </c>
      <c r="D4366" s="37">
        <v>141.050003</v>
      </c>
      <c r="E4366" s="37">
        <v>139.759995</v>
      </c>
      <c r="F4366" s="37">
        <v>140.529999</v>
      </c>
      <c r="G4366" s="38">
        <v>83994300</v>
      </c>
      <c r="H4366" s="37">
        <v>100.68589799999999</v>
      </c>
      <c r="I4366" s="41">
        <f t="shared" si="486"/>
        <v>0.7164726301606249</v>
      </c>
      <c r="J4366" s="41">
        <f t="shared" ca="1" si="487"/>
        <v>1</v>
      </c>
      <c r="K4366" s="37">
        <f t="shared" si="488"/>
        <v>100.62</v>
      </c>
      <c r="L4366" s="37">
        <f t="shared" si="489"/>
        <v>101.06</v>
      </c>
      <c r="M4366" s="37">
        <f t="shared" si="490"/>
        <v>100.13</v>
      </c>
      <c r="N4366" s="37">
        <f t="shared" si="491"/>
        <v>100.69</v>
      </c>
      <c r="O4366" s="38">
        <f t="shared" ca="1" si="492"/>
        <v>83994300</v>
      </c>
    </row>
    <row r="4367" spans="1:15" x14ac:dyDescent="0.4">
      <c r="A4367">
        <v>4352</v>
      </c>
      <c r="B4367" s="63">
        <v>39050</v>
      </c>
      <c r="C4367" s="37">
        <v>139.470001</v>
      </c>
      <c r="D4367" s="37">
        <v>140.529999</v>
      </c>
      <c r="E4367" s="37">
        <v>139.08000200000001</v>
      </c>
      <c r="F4367" s="37">
        <v>140.470001</v>
      </c>
      <c r="G4367" s="38">
        <v>90034900</v>
      </c>
      <c r="H4367" s="37">
        <v>100.642906</v>
      </c>
      <c r="I4367" s="41">
        <f t="shared" si="486"/>
        <v>0.71647259403094898</v>
      </c>
      <c r="J4367" s="41">
        <f t="shared" ca="1" si="487"/>
        <v>1</v>
      </c>
      <c r="K4367" s="37">
        <f t="shared" si="488"/>
        <v>99.93</v>
      </c>
      <c r="L4367" s="37">
        <f t="shared" si="489"/>
        <v>100.69</v>
      </c>
      <c r="M4367" s="37">
        <f t="shared" si="490"/>
        <v>99.65</v>
      </c>
      <c r="N4367" s="37">
        <f t="shared" si="491"/>
        <v>100.64</v>
      </c>
      <c r="O4367" s="38">
        <f t="shared" ca="1" si="492"/>
        <v>90034900</v>
      </c>
    </row>
    <row r="4368" spans="1:15" x14ac:dyDescent="0.4">
      <c r="A4368">
        <v>4353</v>
      </c>
      <c r="B4368" s="63">
        <v>39049</v>
      </c>
      <c r="C4368" s="37">
        <v>138.240005</v>
      </c>
      <c r="D4368" s="37">
        <v>139.16000399999999</v>
      </c>
      <c r="E4368" s="37">
        <v>138.11000100000001</v>
      </c>
      <c r="F4368" s="37">
        <v>139.020004</v>
      </c>
      <c r="G4368" s="38">
        <v>106652900</v>
      </c>
      <c r="H4368" s="37">
        <v>99.604018999999994</v>
      </c>
      <c r="I4368" s="41">
        <f t="shared" si="486"/>
        <v>0.7164725660632264</v>
      </c>
      <c r="J4368" s="41">
        <f t="shared" ca="1" si="487"/>
        <v>1</v>
      </c>
      <c r="K4368" s="37">
        <f t="shared" si="488"/>
        <v>99.05</v>
      </c>
      <c r="L4368" s="37">
        <f t="shared" si="489"/>
        <v>99.7</v>
      </c>
      <c r="M4368" s="37">
        <f t="shared" si="490"/>
        <v>98.95</v>
      </c>
      <c r="N4368" s="37">
        <f t="shared" si="491"/>
        <v>99.6</v>
      </c>
      <c r="O4368" s="38">
        <f t="shared" ca="1" si="492"/>
        <v>106652900</v>
      </c>
    </row>
    <row r="4369" spans="1:15" x14ac:dyDescent="0.4">
      <c r="A4369">
        <v>4354</v>
      </c>
      <c r="B4369" s="63">
        <v>39048</v>
      </c>
      <c r="C4369" s="37">
        <v>140.279999</v>
      </c>
      <c r="D4369" s="37">
        <v>140.35000600000001</v>
      </c>
      <c r="E4369" s="37">
        <v>138.38000500000001</v>
      </c>
      <c r="F4369" s="37">
        <v>138.41999799999999</v>
      </c>
      <c r="G4369" s="38">
        <v>84545100</v>
      </c>
      <c r="H4369" s="37">
        <v>99.174141000000006</v>
      </c>
      <c r="I4369" s="41">
        <f t="shared" ref="I4369:I4432" si="493">IF(F4369=0,1,H4369/F4369)</f>
        <v>0.71647263714019138</v>
      </c>
      <c r="J4369" s="41">
        <f t="shared" ref="J4369:J4432" ca="1" si="494">INDEX(OFFSET($T$15,0,0,$S$13+1,1),MATCH(B4369,OFFSET($Q$15,0,0,$S$13+1,1),-1))</f>
        <v>1</v>
      </c>
      <c r="K4369" s="37">
        <f t="shared" ref="K4369:K4432" si="495">ROUND($I4369*C4369,2)</f>
        <v>100.51</v>
      </c>
      <c r="L4369" s="37">
        <f t="shared" ref="L4369:L4432" si="496">ROUND($I4369*D4369,2)</f>
        <v>100.56</v>
      </c>
      <c r="M4369" s="37">
        <f t="shared" ref="M4369:M4432" si="497">ROUND($I4369*E4369,2)</f>
        <v>99.15</v>
      </c>
      <c r="N4369" s="37">
        <f t="shared" ref="N4369:N4432" si="498">ROUND($I4369*F4369,2)</f>
        <v>99.17</v>
      </c>
      <c r="O4369" s="38">
        <f t="shared" ref="O4369:O4432" ca="1" si="499">G4369*J4369</f>
        <v>84545100</v>
      </c>
    </row>
    <row r="4370" spans="1:15" x14ac:dyDescent="0.4">
      <c r="A4370">
        <v>4355</v>
      </c>
      <c r="B4370" s="63">
        <v>39045</v>
      </c>
      <c r="C4370" s="37">
        <v>140.240005</v>
      </c>
      <c r="D4370" s="37">
        <v>140.83999600000001</v>
      </c>
      <c r="E4370" s="37">
        <v>140.199997</v>
      </c>
      <c r="F4370" s="37">
        <v>140.35000600000001</v>
      </c>
      <c r="G4370" s="38">
        <v>30998000</v>
      </c>
      <c r="H4370" s="37">
        <v>100.556923</v>
      </c>
      <c r="I4370" s="41">
        <f t="shared" si="493"/>
        <v>0.71647252369907266</v>
      </c>
      <c r="J4370" s="41">
        <f t="shared" ca="1" si="494"/>
        <v>1</v>
      </c>
      <c r="K4370" s="37">
        <f t="shared" si="495"/>
        <v>100.48</v>
      </c>
      <c r="L4370" s="37">
        <f t="shared" si="496"/>
        <v>100.91</v>
      </c>
      <c r="M4370" s="37">
        <f t="shared" si="497"/>
        <v>100.45</v>
      </c>
      <c r="N4370" s="37">
        <f t="shared" si="498"/>
        <v>100.56</v>
      </c>
      <c r="O4370" s="38">
        <f t="shared" ca="1" si="499"/>
        <v>30998000</v>
      </c>
    </row>
    <row r="4371" spans="1:15" x14ac:dyDescent="0.4">
      <c r="A4371">
        <v>4356</v>
      </c>
      <c r="B4371" s="63">
        <v>39043</v>
      </c>
      <c r="C4371" s="37">
        <v>140.75</v>
      </c>
      <c r="D4371" s="37">
        <v>141.16000399999999</v>
      </c>
      <c r="E4371" s="37">
        <v>140.5</v>
      </c>
      <c r="F4371" s="37">
        <v>140.91999799999999</v>
      </c>
      <c r="G4371" s="38">
        <v>45505300</v>
      </c>
      <c r="H4371" s="37">
        <v>100.96530199999999</v>
      </c>
      <c r="I4371" s="41">
        <f t="shared" si="493"/>
        <v>0.7164724910086927</v>
      </c>
      <c r="J4371" s="41">
        <f t="shared" ca="1" si="494"/>
        <v>1</v>
      </c>
      <c r="K4371" s="37">
        <f t="shared" si="495"/>
        <v>100.84</v>
      </c>
      <c r="L4371" s="37">
        <f t="shared" si="496"/>
        <v>101.14</v>
      </c>
      <c r="M4371" s="37">
        <f t="shared" si="497"/>
        <v>100.66</v>
      </c>
      <c r="N4371" s="37">
        <f t="shared" si="498"/>
        <v>100.97</v>
      </c>
      <c r="O4371" s="38">
        <f t="shared" ca="1" si="499"/>
        <v>45505300</v>
      </c>
    </row>
    <row r="4372" spans="1:15" x14ac:dyDescent="0.4">
      <c r="A4372">
        <v>4357</v>
      </c>
      <c r="B4372" s="63">
        <v>39042</v>
      </c>
      <c r="C4372" s="37">
        <v>140.490005</v>
      </c>
      <c r="D4372" s="37">
        <v>140.66999799999999</v>
      </c>
      <c r="E4372" s="37">
        <v>140.28999300000001</v>
      </c>
      <c r="F4372" s="37">
        <v>140.63999899999999</v>
      </c>
      <c r="G4372" s="38">
        <v>51367900</v>
      </c>
      <c r="H4372" s="37">
        <v>100.76469400000001</v>
      </c>
      <c r="I4372" s="41">
        <f t="shared" si="493"/>
        <v>0.71647251647093668</v>
      </c>
      <c r="J4372" s="41">
        <f t="shared" ca="1" si="494"/>
        <v>1</v>
      </c>
      <c r="K4372" s="37">
        <f t="shared" si="495"/>
        <v>100.66</v>
      </c>
      <c r="L4372" s="37">
        <f t="shared" si="496"/>
        <v>100.79</v>
      </c>
      <c r="M4372" s="37">
        <f t="shared" si="497"/>
        <v>100.51</v>
      </c>
      <c r="N4372" s="37">
        <f t="shared" si="498"/>
        <v>100.76</v>
      </c>
      <c r="O4372" s="38">
        <f t="shared" ca="1" si="499"/>
        <v>51367900</v>
      </c>
    </row>
    <row r="4373" spans="1:15" x14ac:dyDescent="0.4">
      <c r="A4373">
        <v>4358</v>
      </c>
      <c r="B4373" s="63">
        <v>39041</v>
      </c>
      <c r="C4373" s="37">
        <v>140.300003</v>
      </c>
      <c r="D4373" s="37">
        <v>140.740005</v>
      </c>
      <c r="E4373" s="37">
        <v>139.94000199999999</v>
      </c>
      <c r="F4373" s="37">
        <v>140.5</v>
      </c>
      <c r="G4373" s="38">
        <v>69174200</v>
      </c>
      <c r="H4373" s="37">
        <v>100.66439800000001</v>
      </c>
      <c r="I4373" s="41">
        <f t="shared" si="493"/>
        <v>0.7164725836298933</v>
      </c>
      <c r="J4373" s="41">
        <f t="shared" ca="1" si="494"/>
        <v>1</v>
      </c>
      <c r="K4373" s="37">
        <f t="shared" si="495"/>
        <v>100.52</v>
      </c>
      <c r="L4373" s="37">
        <f t="shared" si="496"/>
        <v>100.84</v>
      </c>
      <c r="M4373" s="37">
        <f t="shared" si="497"/>
        <v>100.26</v>
      </c>
      <c r="N4373" s="37">
        <f t="shared" si="498"/>
        <v>100.66</v>
      </c>
      <c r="O4373" s="38">
        <f t="shared" ca="1" si="499"/>
        <v>69174200</v>
      </c>
    </row>
    <row r="4374" spans="1:15" x14ac:dyDescent="0.4">
      <c r="A4374">
        <v>4359</v>
      </c>
      <c r="B4374" s="63">
        <v>39038</v>
      </c>
      <c r="C4374" s="37">
        <v>139.929993</v>
      </c>
      <c r="D4374" s="37">
        <v>140.429993</v>
      </c>
      <c r="E4374" s="37">
        <v>139.729996</v>
      </c>
      <c r="F4374" s="37">
        <v>140.41999799999999</v>
      </c>
      <c r="G4374" s="38">
        <v>56353800</v>
      </c>
      <c r="H4374" s="37">
        <v>100.607101</v>
      </c>
      <c r="I4374" s="41">
        <f t="shared" si="493"/>
        <v>0.716472742009297</v>
      </c>
      <c r="J4374" s="41">
        <f t="shared" ca="1" si="494"/>
        <v>1</v>
      </c>
      <c r="K4374" s="37">
        <f t="shared" si="495"/>
        <v>100.26</v>
      </c>
      <c r="L4374" s="37">
        <f t="shared" si="496"/>
        <v>100.61</v>
      </c>
      <c r="M4374" s="37">
        <f t="shared" si="497"/>
        <v>100.11</v>
      </c>
      <c r="N4374" s="37">
        <f t="shared" si="498"/>
        <v>100.61</v>
      </c>
      <c r="O4374" s="38">
        <f t="shared" ca="1" si="499"/>
        <v>56353800</v>
      </c>
    </row>
    <row r="4375" spans="1:15" x14ac:dyDescent="0.4">
      <c r="A4375">
        <v>4360</v>
      </c>
      <c r="B4375" s="63">
        <v>39037</v>
      </c>
      <c r="C4375" s="37">
        <v>140.44000199999999</v>
      </c>
      <c r="D4375" s="37">
        <v>140.679993</v>
      </c>
      <c r="E4375" s="37">
        <v>139.490005</v>
      </c>
      <c r="F4375" s="37">
        <v>140.38000500000001</v>
      </c>
      <c r="G4375" s="38">
        <v>76728800</v>
      </c>
      <c r="H4375" s="37">
        <v>100.578461</v>
      </c>
      <c r="I4375" s="41">
        <f t="shared" si="493"/>
        <v>0.71647284098615038</v>
      </c>
      <c r="J4375" s="41">
        <f t="shared" ca="1" si="494"/>
        <v>1</v>
      </c>
      <c r="K4375" s="37">
        <f t="shared" si="495"/>
        <v>100.62</v>
      </c>
      <c r="L4375" s="37">
        <f t="shared" si="496"/>
        <v>100.79</v>
      </c>
      <c r="M4375" s="37">
        <f t="shared" si="497"/>
        <v>99.94</v>
      </c>
      <c r="N4375" s="37">
        <f t="shared" si="498"/>
        <v>100.58</v>
      </c>
      <c r="O4375" s="38">
        <f t="shared" ca="1" si="499"/>
        <v>76728800</v>
      </c>
    </row>
    <row r="4376" spans="1:15" x14ac:dyDescent="0.4">
      <c r="A4376">
        <v>4361</v>
      </c>
      <c r="B4376" s="63">
        <v>39036</v>
      </c>
      <c r="C4376" s="37">
        <v>139.570007</v>
      </c>
      <c r="D4376" s="37">
        <v>140.449997</v>
      </c>
      <c r="E4376" s="37">
        <v>139.529999</v>
      </c>
      <c r="F4376" s="37">
        <v>140.020004</v>
      </c>
      <c r="G4376" s="38">
        <v>76509600</v>
      </c>
      <c r="H4376" s="37">
        <v>100.320488</v>
      </c>
      <c r="I4376" s="41">
        <f t="shared" si="493"/>
        <v>0.71647254059498522</v>
      </c>
      <c r="J4376" s="41">
        <f t="shared" ca="1" si="494"/>
        <v>1</v>
      </c>
      <c r="K4376" s="37">
        <f t="shared" si="495"/>
        <v>100</v>
      </c>
      <c r="L4376" s="37">
        <f t="shared" si="496"/>
        <v>100.63</v>
      </c>
      <c r="M4376" s="37">
        <f t="shared" si="497"/>
        <v>99.97</v>
      </c>
      <c r="N4376" s="37">
        <f t="shared" si="498"/>
        <v>100.32</v>
      </c>
      <c r="O4376" s="38">
        <f t="shared" ca="1" si="499"/>
        <v>76509600</v>
      </c>
    </row>
    <row r="4377" spans="1:15" x14ac:dyDescent="0.4">
      <c r="A4377">
        <v>4362</v>
      </c>
      <c r="B4377" s="63">
        <v>39035</v>
      </c>
      <c r="C4377" s="37">
        <v>138.970001</v>
      </c>
      <c r="D4377" s="37">
        <v>139.740005</v>
      </c>
      <c r="E4377" s="37">
        <v>138.11999499999999</v>
      </c>
      <c r="F4377" s="37">
        <v>139.61999499999999</v>
      </c>
      <c r="G4377" s="38">
        <v>96704000</v>
      </c>
      <c r="H4377" s="37">
        <v>100.03388200000001</v>
      </c>
      <c r="I4377" s="41">
        <f t="shared" si="493"/>
        <v>0.71647246513653018</v>
      </c>
      <c r="J4377" s="41">
        <f t="shared" ca="1" si="494"/>
        <v>1</v>
      </c>
      <c r="K4377" s="37">
        <f t="shared" si="495"/>
        <v>99.57</v>
      </c>
      <c r="L4377" s="37">
        <f t="shared" si="496"/>
        <v>100.12</v>
      </c>
      <c r="M4377" s="37">
        <f t="shared" si="497"/>
        <v>98.96</v>
      </c>
      <c r="N4377" s="37">
        <f t="shared" si="498"/>
        <v>100.03</v>
      </c>
      <c r="O4377" s="38">
        <f t="shared" ca="1" si="499"/>
        <v>96704000</v>
      </c>
    </row>
    <row r="4378" spans="1:15" x14ac:dyDescent="0.4">
      <c r="A4378">
        <v>4363</v>
      </c>
      <c r="B4378" s="63">
        <v>39034</v>
      </c>
      <c r="C4378" s="37">
        <v>138.179993</v>
      </c>
      <c r="D4378" s="37">
        <v>139.03999300000001</v>
      </c>
      <c r="E4378" s="37">
        <v>138.070007</v>
      </c>
      <c r="F4378" s="37">
        <v>138.58000200000001</v>
      </c>
      <c r="G4378" s="38">
        <v>59398200</v>
      </c>
      <c r="H4378" s="37">
        <v>99.288794999999993</v>
      </c>
      <c r="I4378" s="41">
        <f t="shared" si="493"/>
        <v>0.71647274907673897</v>
      </c>
      <c r="J4378" s="41">
        <f t="shared" ca="1" si="494"/>
        <v>1</v>
      </c>
      <c r="K4378" s="37">
        <f t="shared" si="495"/>
        <v>99</v>
      </c>
      <c r="L4378" s="37">
        <f t="shared" si="496"/>
        <v>99.62</v>
      </c>
      <c r="M4378" s="37">
        <f t="shared" si="497"/>
        <v>98.92</v>
      </c>
      <c r="N4378" s="37">
        <f t="shared" si="498"/>
        <v>99.29</v>
      </c>
      <c r="O4378" s="38">
        <f t="shared" ca="1" si="499"/>
        <v>59398200</v>
      </c>
    </row>
    <row r="4379" spans="1:15" x14ac:dyDescent="0.4">
      <c r="A4379">
        <v>4364</v>
      </c>
      <c r="B4379" s="63">
        <v>39031</v>
      </c>
      <c r="C4379" s="37">
        <v>138.13999899999999</v>
      </c>
      <c r="D4379" s="37">
        <v>138.33999600000001</v>
      </c>
      <c r="E4379" s="37">
        <v>137.720001</v>
      </c>
      <c r="F4379" s="37">
        <v>138.240005</v>
      </c>
      <c r="G4379" s="38">
        <v>48991500</v>
      </c>
      <c r="H4379" s="37">
        <v>99.045174000000003</v>
      </c>
      <c r="I4379" s="41">
        <f t="shared" si="493"/>
        <v>0.71647258693313853</v>
      </c>
      <c r="J4379" s="41">
        <f t="shared" ca="1" si="494"/>
        <v>1</v>
      </c>
      <c r="K4379" s="37">
        <f t="shared" si="495"/>
        <v>98.97</v>
      </c>
      <c r="L4379" s="37">
        <f t="shared" si="496"/>
        <v>99.12</v>
      </c>
      <c r="M4379" s="37">
        <f t="shared" si="497"/>
        <v>98.67</v>
      </c>
      <c r="N4379" s="37">
        <f t="shared" si="498"/>
        <v>99.05</v>
      </c>
      <c r="O4379" s="38">
        <f t="shared" ca="1" si="499"/>
        <v>48991500</v>
      </c>
    </row>
    <row r="4380" spans="1:15" x14ac:dyDescent="0.4">
      <c r="A4380">
        <v>4365</v>
      </c>
      <c r="B4380" s="63">
        <v>39030</v>
      </c>
      <c r="C4380" s="37">
        <v>139.009995</v>
      </c>
      <c r="D4380" s="37">
        <v>139.13999899999999</v>
      </c>
      <c r="E4380" s="37">
        <v>137.89999399999999</v>
      </c>
      <c r="F4380" s="37">
        <v>138.179993</v>
      </c>
      <c r="G4380" s="38">
        <v>95916300</v>
      </c>
      <c r="H4380" s="37">
        <v>99.002167</v>
      </c>
      <c r="I4380" s="41">
        <f t="shared" si="493"/>
        <v>0.716472514222808</v>
      </c>
      <c r="J4380" s="41">
        <f t="shared" ca="1" si="494"/>
        <v>1</v>
      </c>
      <c r="K4380" s="37">
        <f t="shared" si="495"/>
        <v>99.6</v>
      </c>
      <c r="L4380" s="37">
        <f t="shared" si="496"/>
        <v>99.69</v>
      </c>
      <c r="M4380" s="37">
        <f t="shared" si="497"/>
        <v>98.8</v>
      </c>
      <c r="N4380" s="37">
        <f t="shared" si="498"/>
        <v>99</v>
      </c>
      <c r="O4380" s="38">
        <f t="shared" ca="1" si="499"/>
        <v>95916300</v>
      </c>
    </row>
    <row r="4381" spans="1:15" x14ac:dyDescent="0.4">
      <c r="A4381">
        <v>4366</v>
      </c>
      <c r="B4381" s="63">
        <v>39029</v>
      </c>
      <c r="C4381" s="37">
        <v>138</v>
      </c>
      <c r="D4381" s="37">
        <v>139.050003</v>
      </c>
      <c r="E4381" s="37">
        <v>136.86000100000001</v>
      </c>
      <c r="F4381" s="37">
        <v>138.91000399999999</v>
      </c>
      <c r="G4381" s="38">
        <v>87517800</v>
      </c>
      <c r="H4381" s="37">
        <v>99.525199999999998</v>
      </c>
      <c r="I4381" s="41">
        <f t="shared" si="493"/>
        <v>0.71647251554322899</v>
      </c>
      <c r="J4381" s="41">
        <f t="shared" ca="1" si="494"/>
        <v>1</v>
      </c>
      <c r="K4381" s="37">
        <f t="shared" si="495"/>
        <v>98.87</v>
      </c>
      <c r="L4381" s="37">
        <f t="shared" si="496"/>
        <v>99.63</v>
      </c>
      <c r="M4381" s="37">
        <f t="shared" si="497"/>
        <v>98.06</v>
      </c>
      <c r="N4381" s="37">
        <f t="shared" si="498"/>
        <v>99.53</v>
      </c>
      <c r="O4381" s="38">
        <f t="shared" ca="1" si="499"/>
        <v>87517800</v>
      </c>
    </row>
    <row r="4382" spans="1:15" x14ac:dyDescent="0.4">
      <c r="A4382">
        <v>4367</v>
      </c>
      <c r="B4382" s="63">
        <v>39028</v>
      </c>
      <c r="C4382" s="37">
        <v>138.199997</v>
      </c>
      <c r="D4382" s="37">
        <v>138.979996</v>
      </c>
      <c r="E4382" s="37">
        <v>138</v>
      </c>
      <c r="F4382" s="37">
        <v>138.61000100000001</v>
      </c>
      <c r="G4382" s="38">
        <v>63318900</v>
      </c>
      <c r="H4382" s="37">
        <v>99.310248999999999</v>
      </c>
      <c r="I4382" s="41">
        <f t="shared" si="493"/>
        <v>0.7164724643498126</v>
      </c>
      <c r="J4382" s="41">
        <f t="shared" ca="1" si="494"/>
        <v>1</v>
      </c>
      <c r="K4382" s="37">
        <f t="shared" si="495"/>
        <v>99.02</v>
      </c>
      <c r="L4382" s="37">
        <f t="shared" si="496"/>
        <v>99.58</v>
      </c>
      <c r="M4382" s="37">
        <f t="shared" si="497"/>
        <v>98.87</v>
      </c>
      <c r="N4382" s="37">
        <f t="shared" si="498"/>
        <v>99.31</v>
      </c>
      <c r="O4382" s="38">
        <f t="shared" ca="1" si="499"/>
        <v>63318900</v>
      </c>
    </row>
    <row r="4383" spans="1:15" x14ac:dyDescent="0.4">
      <c r="A4383">
        <v>4368</v>
      </c>
      <c r="B4383" s="63">
        <v>39027</v>
      </c>
      <c r="C4383" s="37">
        <v>136.96000699999999</v>
      </c>
      <c r="D4383" s="37">
        <v>138.279999</v>
      </c>
      <c r="E4383" s="37">
        <v>136.949997</v>
      </c>
      <c r="F4383" s="37">
        <v>138.08000200000001</v>
      </c>
      <c r="G4383" s="38">
        <v>63303300</v>
      </c>
      <c r="H4383" s="37">
        <v>98.930519000000004</v>
      </c>
      <c r="I4383" s="41">
        <f t="shared" si="493"/>
        <v>0.71647246210207904</v>
      </c>
      <c r="J4383" s="41">
        <f t="shared" ca="1" si="494"/>
        <v>1</v>
      </c>
      <c r="K4383" s="37">
        <f t="shared" si="495"/>
        <v>98.13</v>
      </c>
      <c r="L4383" s="37">
        <f t="shared" si="496"/>
        <v>99.07</v>
      </c>
      <c r="M4383" s="37">
        <f t="shared" si="497"/>
        <v>98.12</v>
      </c>
      <c r="N4383" s="37">
        <f t="shared" si="498"/>
        <v>98.93</v>
      </c>
      <c r="O4383" s="38">
        <f t="shared" ca="1" si="499"/>
        <v>63303300</v>
      </c>
    </row>
    <row r="4384" spans="1:15" x14ac:dyDescent="0.4">
      <c r="A4384">
        <v>4369</v>
      </c>
      <c r="B4384" s="63">
        <v>39024</v>
      </c>
      <c r="C4384" s="37">
        <v>137.270004</v>
      </c>
      <c r="D4384" s="37">
        <v>137.38999899999999</v>
      </c>
      <c r="E4384" s="37">
        <v>135.61999499999999</v>
      </c>
      <c r="F4384" s="37">
        <v>136.53999300000001</v>
      </c>
      <c r="G4384" s="38">
        <v>71346400</v>
      </c>
      <c r="H4384" s="37">
        <v>97.827171000000007</v>
      </c>
      <c r="I4384" s="41">
        <f t="shared" si="493"/>
        <v>0.71647265281462258</v>
      </c>
      <c r="J4384" s="41">
        <f t="shared" ca="1" si="494"/>
        <v>1</v>
      </c>
      <c r="K4384" s="37">
        <f t="shared" si="495"/>
        <v>98.35</v>
      </c>
      <c r="L4384" s="37">
        <f t="shared" si="496"/>
        <v>98.44</v>
      </c>
      <c r="M4384" s="37">
        <f t="shared" si="497"/>
        <v>97.17</v>
      </c>
      <c r="N4384" s="37">
        <f t="shared" si="498"/>
        <v>97.83</v>
      </c>
      <c r="O4384" s="38">
        <f t="shared" ca="1" si="499"/>
        <v>71346400</v>
      </c>
    </row>
    <row r="4385" spans="1:15" x14ac:dyDescent="0.4">
      <c r="A4385">
        <v>4370</v>
      </c>
      <c r="B4385" s="63">
        <v>39023</v>
      </c>
      <c r="C4385" s="37">
        <v>136.509995</v>
      </c>
      <c r="D4385" s="37">
        <v>137.009995</v>
      </c>
      <c r="E4385" s="37">
        <v>136.36000100000001</v>
      </c>
      <c r="F4385" s="37">
        <v>136.779999</v>
      </c>
      <c r="G4385" s="38">
        <v>60693100</v>
      </c>
      <c r="H4385" s="37">
        <v>97.999122999999997</v>
      </c>
      <c r="I4385" s="41">
        <f t="shared" si="493"/>
        <v>0.71647261088223868</v>
      </c>
      <c r="J4385" s="41">
        <f t="shared" ca="1" si="494"/>
        <v>1</v>
      </c>
      <c r="K4385" s="37">
        <f t="shared" si="495"/>
        <v>97.81</v>
      </c>
      <c r="L4385" s="37">
        <f t="shared" si="496"/>
        <v>98.16</v>
      </c>
      <c r="M4385" s="37">
        <f t="shared" si="497"/>
        <v>97.7</v>
      </c>
      <c r="N4385" s="37">
        <f t="shared" si="498"/>
        <v>98</v>
      </c>
      <c r="O4385" s="38">
        <f t="shared" ca="1" si="499"/>
        <v>60693100</v>
      </c>
    </row>
    <row r="4386" spans="1:15" x14ac:dyDescent="0.4">
      <c r="A4386">
        <v>4371</v>
      </c>
      <c r="B4386" s="63">
        <v>39022</v>
      </c>
      <c r="C4386" s="37">
        <v>138.220001</v>
      </c>
      <c r="D4386" s="37">
        <v>138.30999800000001</v>
      </c>
      <c r="E4386" s="37">
        <v>136.720001</v>
      </c>
      <c r="F4386" s="37">
        <v>136.86000100000001</v>
      </c>
      <c r="G4386" s="38">
        <v>83005600</v>
      </c>
      <c r="H4386" s="37">
        <v>98.056442000000004</v>
      </c>
      <c r="I4386" s="41">
        <f t="shared" si="493"/>
        <v>0.71647260911535426</v>
      </c>
      <c r="J4386" s="41">
        <f t="shared" ca="1" si="494"/>
        <v>1</v>
      </c>
      <c r="K4386" s="37">
        <f t="shared" si="495"/>
        <v>99.03</v>
      </c>
      <c r="L4386" s="37">
        <f t="shared" si="496"/>
        <v>99.1</v>
      </c>
      <c r="M4386" s="37">
        <f t="shared" si="497"/>
        <v>97.96</v>
      </c>
      <c r="N4386" s="37">
        <f t="shared" si="498"/>
        <v>98.06</v>
      </c>
      <c r="O4386" s="38">
        <f t="shared" ca="1" si="499"/>
        <v>83005600</v>
      </c>
    </row>
    <row r="4387" spans="1:15" x14ac:dyDescent="0.4">
      <c r="A4387">
        <v>4372</v>
      </c>
      <c r="B4387" s="63">
        <v>39021</v>
      </c>
      <c r="C4387" s="37">
        <v>138.070007</v>
      </c>
      <c r="D4387" s="37">
        <v>138.259995</v>
      </c>
      <c r="E4387" s="37">
        <v>137.25</v>
      </c>
      <c r="F4387" s="37">
        <v>137.78999300000001</v>
      </c>
      <c r="G4387" s="38">
        <v>71274100</v>
      </c>
      <c r="H4387" s="37">
        <v>98.722763</v>
      </c>
      <c r="I4387" s="41">
        <f t="shared" si="493"/>
        <v>0.7164726614072765</v>
      </c>
      <c r="J4387" s="41">
        <f t="shared" ca="1" si="494"/>
        <v>1</v>
      </c>
      <c r="K4387" s="37">
        <f t="shared" si="495"/>
        <v>98.92</v>
      </c>
      <c r="L4387" s="37">
        <f t="shared" si="496"/>
        <v>99.06</v>
      </c>
      <c r="M4387" s="37">
        <f t="shared" si="497"/>
        <v>98.34</v>
      </c>
      <c r="N4387" s="37">
        <f t="shared" si="498"/>
        <v>98.72</v>
      </c>
      <c r="O4387" s="38">
        <f t="shared" ca="1" si="499"/>
        <v>71274100</v>
      </c>
    </row>
    <row r="4388" spans="1:15" x14ac:dyDescent="0.4">
      <c r="A4388">
        <v>4373</v>
      </c>
      <c r="B4388" s="63">
        <v>39020</v>
      </c>
      <c r="C4388" s="37">
        <v>137.66000399999999</v>
      </c>
      <c r="D4388" s="37">
        <v>138.199997</v>
      </c>
      <c r="E4388" s="37">
        <v>137.39999399999999</v>
      </c>
      <c r="F4388" s="37">
        <v>137.80999800000001</v>
      </c>
      <c r="G4388" s="38">
        <v>49717800</v>
      </c>
      <c r="H4388" s="37">
        <v>98.737082999999998</v>
      </c>
      <c r="I4388" s="41">
        <f t="shared" si="493"/>
        <v>0.71647256681623339</v>
      </c>
      <c r="J4388" s="41">
        <f t="shared" ca="1" si="494"/>
        <v>1</v>
      </c>
      <c r="K4388" s="37">
        <f t="shared" si="495"/>
        <v>98.63</v>
      </c>
      <c r="L4388" s="37">
        <f t="shared" si="496"/>
        <v>99.02</v>
      </c>
      <c r="M4388" s="37">
        <f t="shared" si="497"/>
        <v>98.44</v>
      </c>
      <c r="N4388" s="37">
        <f t="shared" si="498"/>
        <v>98.74</v>
      </c>
      <c r="O4388" s="38">
        <f t="shared" ca="1" si="499"/>
        <v>49717800</v>
      </c>
    </row>
    <row r="4389" spans="1:15" x14ac:dyDescent="0.4">
      <c r="A4389">
        <v>4374</v>
      </c>
      <c r="B4389" s="63">
        <v>39017</v>
      </c>
      <c r="C4389" s="37">
        <v>138.61000100000001</v>
      </c>
      <c r="D4389" s="37">
        <v>138.75</v>
      </c>
      <c r="E4389" s="37">
        <v>137.63000500000001</v>
      </c>
      <c r="F4389" s="37">
        <v>137.91000399999999</v>
      </c>
      <c r="G4389" s="38">
        <v>80238000</v>
      </c>
      <c r="H4389" s="37">
        <v>98.808707999999996</v>
      </c>
      <c r="I4389" s="41">
        <f t="shared" si="493"/>
        <v>0.71647237425937571</v>
      </c>
      <c r="J4389" s="41">
        <f t="shared" ca="1" si="494"/>
        <v>1</v>
      </c>
      <c r="K4389" s="37">
        <f t="shared" si="495"/>
        <v>99.31</v>
      </c>
      <c r="L4389" s="37">
        <f t="shared" si="496"/>
        <v>99.41</v>
      </c>
      <c r="M4389" s="37">
        <f t="shared" si="497"/>
        <v>98.61</v>
      </c>
      <c r="N4389" s="37">
        <f t="shared" si="498"/>
        <v>98.81</v>
      </c>
      <c r="O4389" s="38">
        <f t="shared" ca="1" si="499"/>
        <v>80238000</v>
      </c>
    </row>
    <row r="4390" spans="1:15" x14ac:dyDescent="0.4">
      <c r="A4390">
        <v>4375</v>
      </c>
      <c r="B4390" s="63">
        <v>39016</v>
      </c>
      <c r="C4390" s="37">
        <v>138.66000399999999</v>
      </c>
      <c r="D4390" s="37">
        <v>139</v>
      </c>
      <c r="E4390" s="37">
        <v>137.979996</v>
      </c>
      <c r="F4390" s="37">
        <v>138.779999</v>
      </c>
      <c r="G4390" s="38">
        <v>66843700</v>
      </c>
      <c r="H4390" s="37">
        <v>99.432060000000007</v>
      </c>
      <c r="I4390" s="41">
        <f t="shared" si="493"/>
        <v>0.71647255163908741</v>
      </c>
      <c r="J4390" s="41">
        <f t="shared" ca="1" si="494"/>
        <v>1</v>
      </c>
      <c r="K4390" s="37">
        <f t="shared" si="495"/>
        <v>99.35</v>
      </c>
      <c r="L4390" s="37">
        <f t="shared" si="496"/>
        <v>99.59</v>
      </c>
      <c r="M4390" s="37">
        <f t="shared" si="497"/>
        <v>98.86</v>
      </c>
      <c r="N4390" s="37">
        <f t="shared" si="498"/>
        <v>99.43</v>
      </c>
      <c r="O4390" s="38">
        <f t="shared" ca="1" si="499"/>
        <v>66843700</v>
      </c>
    </row>
    <row r="4391" spans="1:15" x14ac:dyDescent="0.4">
      <c r="A4391">
        <v>4376</v>
      </c>
      <c r="B4391" s="63">
        <v>39015</v>
      </c>
      <c r="C4391" s="37">
        <v>137.740005</v>
      </c>
      <c r="D4391" s="37">
        <v>138.41000399999999</v>
      </c>
      <c r="E4391" s="37">
        <v>137.509995</v>
      </c>
      <c r="F4391" s="37">
        <v>138.35000600000001</v>
      </c>
      <c r="G4391" s="38">
        <v>78105400</v>
      </c>
      <c r="H4391" s="37">
        <v>99.124001000000007</v>
      </c>
      <c r="I4391" s="41">
        <f t="shared" si="493"/>
        <v>0.71647269028669214</v>
      </c>
      <c r="J4391" s="41">
        <f t="shared" ca="1" si="494"/>
        <v>1</v>
      </c>
      <c r="K4391" s="37">
        <f t="shared" si="495"/>
        <v>98.69</v>
      </c>
      <c r="L4391" s="37">
        <f t="shared" si="496"/>
        <v>99.17</v>
      </c>
      <c r="M4391" s="37">
        <f t="shared" si="497"/>
        <v>98.52</v>
      </c>
      <c r="N4391" s="37">
        <f t="shared" si="498"/>
        <v>99.12</v>
      </c>
      <c r="O4391" s="38">
        <f t="shared" ca="1" si="499"/>
        <v>78105400</v>
      </c>
    </row>
    <row r="4392" spans="1:15" x14ac:dyDescent="0.4">
      <c r="A4392">
        <v>4377</v>
      </c>
      <c r="B4392" s="63">
        <v>39014</v>
      </c>
      <c r="C4392" s="37">
        <v>137.279999</v>
      </c>
      <c r="D4392" s="37">
        <v>137.929993</v>
      </c>
      <c r="E4392" s="37">
        <v>137.220001</v>
      </c>
      <c r="F4392" s="37">
        <v>137.88000500000001</v>
      </c>
      <c r="G4392" s="38">
        <v>53234900</v>
      </c>
      <c r="H4392" s="37">
        <v>98.787254000000004</v>
      </c>
      <c r="I4392" s="41">
        <f t="shared" si="493"/>
        <v>0.71647266041221858</v>
      </c>
      <c r="J4392" s="41">
        <f t="shared" ca="1" si="494"/>
        <v>1</v>
      </c>
      <c r="K4392" s="37">
        <f t="shared" si="495"/>
        <v>98.36</v>
      </c>
      <c r="L4392" s="37">
        <f t="shared" si="496"/>
        <v>98.82</v>
      </c>
      <c r="M4392" s="37">
        <f t="shared" si="497"/>
        <v>98.31</v>
      </c>
      <c r="N4392" s="37">
        <f t="shared" si="498"/>
        <v>98.79</v>
      </c>
      <c r="O4392" s="38">
        <f t="shared" ca="1" si="499"/>
        <v>53234900</v>
      </c>
    </row>
    <row r="4393" spans="1:15" x14ac:dyDescent="0.4">
      <c r="A4393">
        <v>4378</v>
      </c>
      <c r="B4393" s="63">
        <v>39013</v>
      </c>
      <c r="C4393" s="37">
        <v>136.55999800000001</v>
      </c>
      <c r="D4393" s="37">
        <v>137.800003</v>
      </c>
      <c r="E4393" s="37">
        <v>136.38999899999999</v>
      </c>
      <c r="F4393" s="37">
        <v>137.470001</v>
      </c>
      <c r="G4393" s="38">
        <v>66219900</v>
      </c>
      <c r="H4393" s="37">
        <v>98.493515000000002</v>
      </c>
      <c r="I4393" s="41">
        <f t="shared" si="493"/>
        <v>0.71647278885231114</v>
      </c>
      <c r="J4393" s="41">
        <f t="shared" ca="1" si="494"/>
        <v>1</v>
      </c>
      <c r="K4393" s="37">
        <f t="shared" si="495"/>
        <v>97.84</v>
      </c>
      <c r="L4393" s="37">
        <f t="shared" si="496"/>
        <v>98.73</v>
      </c>
      <c r="M4393" s="37">
        <f t="shared" si="497"/>
        <v>97.72</v>
      </c>
      <c r="N4393" s="37">
        <f t="shared" si="498"/>
        <v>98.49</v>
      </c>
      <c r="O4393" s="38">
        <f t="shared" ca="1" si="499"/>
        <v>66219900</v>
      </c>
    </row>
    <row r="4394" spans="1:15" x14ac:dyDescent="0.4">
      <c r="A4394">
        <v>4379</v>
      </c>
      <c r="B4394" s="63">
        <v>39010</v>
      </c>
      <c r="C4394" s="37">
        <v>136.83999600000001</v>
      </c>
      <c r="D4394" s="37">
        <v>136.949997</v>
      </c>
      <c r="E4394" s="37">
        <v>136.33000200000001</v>
      </c>
      <c r="F4394" s="37">
        <v>136.83999600000001</v>
      </c>
      <c r="G4394" s="38">
        <v>48094500</v>
      </c>
      <c r="H4394" s="37">
        <v>98.042098999999993</v>
      </c>
      <c r="I4394" s="41">
        <f t="shared" si="493"/>
        <v>0.71647253628975538</v>
      </c>
      <c r="J4394" s="41">
        <f t="shared" ca="1" si="494"/>
        <v>1</v>
      </c>
      <c r="K4394" s="37">
        <f t="shared" si="495"/>
        <v>98.04</v>
      </c>
      <c r="L4394" s="37">
        <f t="shared" si="496"/>
        <v>98.12</v>
      </c>
      <c r="M4394" s="37">
        <f t="shared" si="497"/>
        <v>97.68</v>
      </c>
      <c r="N4394" s="37">
        <f t="shared" si="498"/>
        <v>98.04</v>
      </c>
      <c r="O4394" s="38">
        <f t="shared" ca="1" si="499"/>
        <v>48094500</v>
      </c>
    </row>
    <row r="4395" spans="1:15" x14ac:dyDescent="0.4">
      <c r="A4395">
        <v>4380</v>
      </c>
      <c r="B4395" s="63">
        <v>39009</v>
      </c>
      <c r="C4395" s="37">
        <v>136.38999899999999</v>
      </c>
      <c r="D4395" s="37">
        <v>136.88000500000001</v>
      </c>
      <c r="E4395" s="37">
        <v>136.229996</v>
      </c>
      <c r="F4395" s="37">
        <v>136.80999800000001</v>
      </c>
      <c r="G4395" s="38">
        <v>64063200</v>
      </c>
      <c r="H4395" s="37">
        <v>98.020599000000004</v>
      </c>
      <c r="I4395" s="41">
        <f t="shared" si="493"/>
        <v>0.71647248324643642</v>
      </c>
      <c r="J4395" s="41">
        <f t="shared" ca="1" si="494"/>
        <v>1</v>
      </c>
      <c r="K4395" s="37">
        <f t="shared" si="495"/>
        <v>97.72</v>
      </c>
      <c r="L4395" s="37">
        <f t="shared" si="496"/>
        <v>98.07</v>
      </c>
      <c r="M4395" s="37">
        <f t="shared" si="497"/>
        <v>97.61</v>
      </c>
      <c r="N4395" s="37">
        <f t="shared" si="498"/>
        <v>98.02</v>
      </c>
      <c r="O4395" s="38">
        <f t="shared" ca="1" si="499"/>
        <v>64063200</v>
      </c>
    </row>
    <row r="4396" spans="1:15" x14ac:dyDescent="0.4">
      <c r="A4396">
        <v>4381</v>
      </c>
      <c r="B4396" s="63">
        <v>39008</v>
      </c>
      <c r="C4396" s="37">
        <v>137.03999300000001</v>
      </c>
      <c r="D4396" s="37">
        <v>137.36999499999999</v>
      </c>
      <c r="E4396" s="37">
        <v>136.10000600000001</v>
      </c>
      <c r="F4396" s="37">
        <v>136.58999600000001</v>
      </c>
      <c r="G4396" s="38">
        <v>86848600</v>
      </c>
      <c r="H4396" s="37">
        <v>97.862990999999994</v>
      </c>
      <c r="I4396" s="41">
        <f t="shared" si="493"/>
        <v>0.71647261048312783</v>
      </c>
      <c r="J4396" s="41">
        <f t="shared" ca="1" si="494"/>
        <v>1</v>
      </c>
      <c r="K4396" s="37">
        <f t="shared" si="495"/>
        <v>98.19</v>
      </c>
      <c r="L4396" s="37">
        <f t="shared" si="496"/>
        <v>98.42</v>
      </c>
      <c r="M4396" s="37">
        <f t="shared" si="497"/>
        <v>97.51</v>
      </c>
      <c r="N4396" s="37">
        <f t="shared" si="498"/>
        <v>97.86</v>
      </c>
      <c r="O4396" s="38">
        <f t="shared" ca="1" si="499"/>
        <v>86848600</v>
      </c>
    </row>
    <row r="4397" spans="1:15" x14ac:dyDescent="0.4">
      <c r="A4397">
        <v>4382</v>
      </c>
      <c r="B4397" s="63">
        <v>39007</v>
      </c>
      <c r="C4397" s="37">
        <v>136.470001</v>
      </c>
      <c r="D4397" s="37">
        <v>136.699997</v>
      </c>
      <c r="E4397" s="37">
        <v>135.66999799999999</v>
      </c>
      <c r="F4397" s="37">
        <v>136.41000399999999</v>
      </c>
      <c r="G4397" s="38">
        <v>90500600</v>
      </c>
      <c r="H4397" s="37">
        <v>97.734024000000005</v>
      </c>
      <c r="I4397" s="41">
        <f t="shared" si="493"/>
        <v>0.71647255431500478</v>
      </c>
      <c r="J4397" s="41">
        <f t="shared" ca="1" si="494"/>
        <v>1</v>
      </c>
      <c r="K4397" s="37">
        <f t="shared" si="495"/>
        <v>97.78</v>
      </c>
      <c r="L4397" s="37">
        <f t="shared" si="496"/>
        <v>97.94</v>
      </c>
      <c r="M4397" s="37">
        <f t="shared" si="497"/>
        <v>97.2</v>
      </c>
      <c r="N4397" s="37">
        <f t="shared" si="498"/>
        <v>97.73</v>
      </c>
      <c r="O4397" s="38">
        <f t="shared" ca="1" si="499"/>
        <v>90500600</v>
      </c>
    </row>
    <row r="4398" spans="1:15" x14ac:dyDescent="0.4">
      <c r="A4398">
        <v>4383</v>
      </c>
      <c r="B4398" s="63">
        <v>39006</v>
      </c>
      <c r="C4398" s="37">
        <v>136.520004</v>
      </c>
      <c r="D4398" s="37">
        <v>137.050003</v>
      </c>
      <c r="E4398" s="37">
        <v>136.41999799999999</v>
      </c>
      <c r="F4398" s="37">
        <v>136.83999600000001</v>
      </c>
      <c r="G4398" s="38">
        <v>42273000</v>
      </c>
      <c r="H4398" s="37">
        <v>98.042098999999993</v>
      </c>
      <c r="I4398" s="41">
        <f t="shared" si="493"/>
        <v>0.71647253628975538</v>
      </c>
      <c r="J4398" s="41">
        <f t="shared" ca="1" si="494"/>
        <v>1</v>
      </c>
      <c r="K4398" s="37">
        <f t="shared" si="495"/>
        <v>97.81</v>
      </c>
      <c r="L4398" s="37">
        <f t="shared" si="496"/>
        <v>98.19</v>
      </c>
      <c r="M4398" s="37">
        <f t="shared" si="497"/>
        <v>97.74</v>
      </c>
      <c r="N4398" s="37">
        <f t="shared" si="498"/>
        <v>98.04</v>
      </c>
      <c r="O4398" s="38">
        <f t="shared" ca="1" si="499"/>
        <v>42273000</v>
      </c>
    </row>
    <row r="4399" spans="1:15" x14ac:dyDescent="0.4">
      <c r="A4399">
        <v>4384</v>
      </c>
      <c r="B4399" s="63">
        <v>39003</v>
      </c>
      <c r="C4399" s="37">
        <v>136.16000399999999</v>
      </c>
      <c r="D4399" s="37">
        <v>136.71000699999999</v>
      </c>
      <c r="E4399" s="37">
        <v>136.03999300000001</v>
      </c>
      <c r="F4399" s="37">
        <v>136.63000500000001</v>
      </c>
      <c r="G4399" s="38">
        <v>53944000</v>
      </c>
      <c r="H4399" s="37">
        <v>97.891677999999999</v>
      </c>
      <c r="I4399" s="41">
        <f t="shared" si="493"/>
        <v>0.71647276892070666</v>
      </c>
      <c r="J4399" s="41">
        <f t="shared" ca="1" si="494"/>
        <v>1</v>
      </c>
      <c r="K4399" s="37">
        <f t="shared" si="495"/>
        <v>97.55</v>
      </c>
      <c r="L4399" s="37">
        <f t="shared" si="496"/>
        <v>97.95</v>
      </c>
      <c r="M4399" s="37">
        <f t="shared" si="497"/>
        <v>97.47</v>
      </c>
      <c r="N4399" s="37">
        <f t="shared" si="498"/>
        <v>97.89</v>
      </c>
      <c r="O4399" s="38">
        <f t="shared" ca="1" si="499"/>
        <v>53944000</v>
      </c>
    </row>
    <row r="4400" spans="1:15" x14ac:dyDescent="0.4">
      <c r="A4400">
        <v>4385</v>
      </c>
      <c r="B4400" s="63">
        <v>39002</v>
      </c>
      <c r="C4400" s="37">
        <v>135.449997</v>
      </c>
      <c r="D4400" s="37">
        <v>136.38999899999999</v>
      </c>
      <c r="E4400" s="37">
        <v>135.39999399999999</v>
      </c>
      <c r="F4400" s="37">
        <v>136.279999</v>
      </c>
      <c r="G4400" s="38">
        <v>59158600</v>
      </c>
      <c r="H4400" s="37">
        <v>97.640884</v>
      </c>
      <c r="I4400" s="41">
        <f t="shared" si="493"/>
        <v>0.71647259111001316</v>
      </c>
      <c r="J4400" s="41">
        <f t="shared" ca="1" si="494"/>
        <v>1</v>
      </c>
      <c r="K4400" s="37">
        <f t="shared" si="495"/>
        <v>97.05</v>
      </c>
      <c r="L4400" s="37">
        <f t="shared" si="496"/>
        <v>97.72</v>
      </c>
      <c r="M4400" s="37">
        <f t="shared" si="497"/>
        <v>97.01</v>
      </c>
      <c r="N4400" s="37">
        <f t="shared" si="498"/>
        <v>97.64</v>
      </c>
      <c r="O4400" s="38">
        <f t="shared" ca="1" si="499"/>
        <v>59158600</v>
      </c>
    </row>
    <row r="4401" spans="1:15" x14ac:dyDescent="0.4">
      <c r="A4401">
        <v>4386</v>
      </c>
      <c r="B4401" s="63">
        <v>39001</v>
      </c>
      <c r="C4401" s="37">
        <v>134.83999600000001</v>
      </c>
      <c r="D4401" s="37">
        <v>135.429993</v>
      </c>
      <c r="E4401" s="37">
        <v>134.300003</v>
      </c>
      <c r="F4401" s="37">
        <v>135.11000100000001</v>
      </c>
      <c r="G4401" s="38">
        <v>104071800</v>
      </c>
      <c r="H4401" s="37">
        <v>96.802582000000001</v>
      </c>
      <c r="I4401" s="41">
        <f t="shared" si="493"/>
        <v>0.71647236535806103</v>
      </c>
      <c r="J4401" s="41">
        <f t="shared" ca="1" si="494"/>
        <v>1</v>
      </c>
      <c r="K4401" s="37">
        <f t="shared" si="495"/>
        <v>96.61</v>
      </c>
      <c r="L4401" s="37">
        <f t="shared" si="496"/>
        <v>97.03</v>
      </c>
      <c r="M4401" s="37">
        <f t="shared" si="497"/>
        <v>96.22</v>
      </c>
      <c r="N4401" s="37">
        <f t="shared" si="498"/>
        <v>96.8</v>
      </c>
      <c r="O4401" s="38">
        <f t="shared" ca="1" si="499"/>
        <v>104071800</v>
      </c>
    </row>
    <row r="4402" spans="1:15" x14ac:dyDescent="0.4">
      <c r="A4402">
        <v>4387</v>
      </c>
      <c r="B4402" s="63">
        <v>39000</v>
      </c>
      <c r="C4402" s="37">
        <v>135.10000600000001</v>
      </c>
      <c r="D4402" s="37">
        <v>135.449997</v>
      </c>
      <c r="E4402" s="37">
        <v>134.83999600000001</v>
      </c>
      <c r="F4402" s="37">
        <v>135.270004</v>
      </c>
      <c r="G4402" s="38">
        <v>56403700</v>
      </c>
      <c r="H4402" s="37">
        <v>96.917220999999998</v>
      </c>
      <c r="I4402" s="41">
        <f t="shared" si="493"/>
        <v>0.71647237476240477</v>
      </c>
      <c r="J4402" s="41">
        <f t="shared" ca="1" si="494"/>
        <v>1</v>
      </c>
      <c r="K4402" s="37">
        <f t="shared" si="495"/>
        <v>96.8</v>
      </c>
      <c r="L4402" s="37">
        <f t="shared" si="496"/>
        <v>97.05</v>
      </c>
      <c r="M4402" s="37">
        <f t="shared" si="497"/>
        <v>96.61</v>
      </c>
      <c r="N4402" s="37">
        <f t="shared" si="498"/>
        <v>96.92</v>
      </c>
      <c r="O4402" s="38">
        <f t="shared" ca="1" si="499"/>
        <v>56403700</v>
      </c>
    </row>
    <row r="4403" spans="1:15" x14ac:dyDescent="0.4">
      <c r="A4403">
        <v>4388</v>
      </c>
      <c r="B4403" s="63">
        <v>38999</v>
      </c>
      <c r="C4403" s="37">
        <v>134.85000600000001</v>
      </c>
      <c r="D4403" s="37">
        <v>135.300003</v>
      </c>
      <c r="E4403" s="37">
        <v>134.63999899999999</v>
      </c>
      <c r="F4403" s="37">
        <v>135.08999600000001</v>
      </c>
      <c r="G4403" s="38">
        <v>41176800</v>
      </c>
      <c r="H4403" s="37">
        <v>96.788239000000004</v>
      </c>
      <c r="I4403" s="41">
        <f t="shared" si="493"/>
        <v>0.71647229155295844</v>
      </c>
      <c r="J4403" s="41">
        <f t="shared" ca="1" si="494"/>
        <v>1</v>
      </c>
      <c r="K4403" s="37">
        <f t="shared" si="495"/>
        <v>96.62</v>
      </c>
      <c r="L4403" s="37">
        <f t="shared" si="496"/>
        <v>96.94</v>
      </c>
      <c r="M4403" s="37">
        <f t="shared" si="497"/>
        <v>96.47</v>
      </c>
      <c r="N4403" s="37">
        <f t="shared" si="498"/>
        <v>96.79</v>
      </c>
      <c r="O4403" s="38">
        <f t="shared" ca="1" si="499"/>
        <v>41176800</v>
      </c>
    </row>
    <row r="4404" spans="1:15" x14ac:dyDescent="0.4">
      <c r="A4404">
        <v>4389</v>
      </c>
      <c r="B4404" s="63">
        <v>38996</v>
      </c>
      <c r="C4404" s="37">
        <v>134.949997</v>
      </c>
      <c r="D4404" s="37">
        <v>135.10000600000001</v>
      </c>
      <c r="E4404" s="37">
        <v>134.39999399999999</v>
      </c>
      <c r="F4404" s="37">
        <v>135.009995</v>
      </c>
      <c r="G4404" s="38">
        <v>64983600</v>
      </c>
      <c r="H4404" s="37">
        <v>96.730964999999998</v>
      </c>
      <c r="I4404" s="41">
        <f t="shared" si="493"/>
        <v>0.71647262115667798</v>
      </c>
      <c r="J4404" s="41">
        <f t="shared" ca="1" si="494"/>
        <v>1</v>
      </c>
      <c r="K4404" s="37">
        <f t="shared" si="495"/>
        <v>96.69</v>
      </c>
      <c r="L4404" s="37">
        <f t="shared" si="496"/>
        <v>96.8</v>
      </c>
      <c r="M4404" s="37">
        <f t="shared" si="497"/>
        <v>96.29</v>
      </c>
      <c r="N4404" s="37">
        <f t="shared" si="498"/>
        <v>96.73</v>
      </c>
      <c r="O4404" s="38">
        <f t="shared" ca="1" si="499"/>
        <v>64983600</v>
      </c>
    </row>
    <row r="4405" spans="1:15" x14ac:dyDescent="0.4">
      <c r="A4405">
        <v>4390</v>
      </c>
      <c r="B4405" s="63">
        <v>38995</v>
      </c>
      <c r="C4405" s="37">
        <v>134.91999799999999</v>
      </c>
      <c r="D4405" s="37">
        <v>135.41000399999999</v>
      </c>
      <c r="E4405" s="37">
        <v>134.75</v>
      </c>
      <c r="F4405" s="37">
        <v>135.179993</v>
      </c>
      <c r="G4405" s="38">
        <v>60505900</v>
      </c>
      <c r="H4405" s="37">
        <v>96.852767999999998</v>
      </c>
      <c r="I4405" s="41">
        <f t="shared" si="493"/>
        <v>0.71647265139302085</v>
      </c>
      <c r="J4405" s="41">
        <f t="shared" ca="1" si="494"/>
        <v>1</v>
      </c>
      <c r="K4405" s="37">
        <f t="shared" si="495"/>
        <v>96.67</v>
      </c>
      <c r="L4405" s="37">
        <f t="shared" si="496"/>
        <v>97.02</v>
      </c>
      <c r="M4405" s="37">
        <f t="shared" si="497"/>
        <v>96.54</v>
      </c>
      <c r="N4405" s="37">
        <f t="shared" si="498"/>
        <v>96.85</v>
      </c>
      <c r="O4405" s="38">
        <f t="shared" ca="1" si="499"/>
        <v>60505900</v>
      </c>
    </row>
    <row r="4406" spans="1:15" x14ac:dyDescent="0.4">
      <c r="A4406">
        <v>4391</v>
      </c>
      <c r="B4406" s="63">
        <v>38994</v>
      </c>
      <c r="C4406" s="37">
        <v>133.229996</v>
      </c>
      <c r="D4406" s="37">
        <v>135</v>
      </c>
      <c r="E4406" s="37">
        <v>133.08000200000001</v>
      </c>
      <c r="F4406" s="37">
        <v>134.91999799999999</v>
      </c>
      <c r="G4406" s="38">
        <v>80890500</v>
      </c>
      <c r="H4406" s="37">
        <v>96.666472999999996</v>
      </c>
      <c r="I4406" s="41">
        <f t="shared" si="493"/>
        <v>0.71647253507964037</v>
      </c>
      <c r="J4406" s="41">
        <f t="shared" ca="1" si="494"/>
        <v>1</v>
      </c>
      <c r="K4406" s="37">
        <f t="shared" si="495"/>
        <v>95.46</v>
      </c>
      <c r="L4406" s="37">
        <f t="shared" si="496"/>
        <v>96.72</v>
      </c>
      <c r="M4406" s="37">
        <f t="shared" si="497"/>
        <v>95.35</v>
      </c>
      <c r="N4406" s="37">
        <f t="shared" si="498"/>
        <v>96.67</v>
      </c>
      <c r="O4406" s="38">
        <f t="shared" ca="1" si="499"/>
        <v>80890500</v>
      </c>
    </row>
    <row r="4407" spans="1:15" x14ac:dyDescent="0.4">
      <c r="A4407">
        <v>4392</v>
      </c>
      <c r="B4407" s="63">
        <v>38993</v>
      </c>
      <c r="C4407" s="37">
        <v>132.88999899999999</v>
      </c>
      <c r="D4407" s="37">
        <v>133.86999499999999</v>
      </c>
      <c r="E4407" s="37">
        <v>132.64999399999999</v>
      </c>
      <c r="F4407" s="37">
        <v>133.36000100000001</v>
      </c>
      <c r="G4407" s="38">
        <v>73108100</v>
      </c>
      <c r="H4407" s="37">
        <v>95.548782000000003</v>
      </c>
      <c r="I4407" s="41">
        <f t="shared" si="493"/>
        <v>0.71647256511343305</v>
      </c>
      <c r="J4407" s="41">
        <f t="shared" ca="1" si="494"/>
        <v>1</v>
      </c>
      <c r="K4407" s="37">
        <f t="shared" si="495"/>
        <v>95.21</v>
      </c>
      <c r="L4407" s="37">
        <f t="shared" si="496"/>
        <v>95.91</v>
      </c>
      <c r="M4407" s="37">
        <f t="shared" si="497"/>
        <v>95.04</v>
      </c>
      <c r="N4407" s="37">
        <f t="shared" si="498"/>
        <v>95.55</v>
      </c>
      <c r="O4407" s="38">
        <f t="shared" ca="1" si="499"/>
        <v>73108100</v>
      </c>
    </row>
    <row r="4408" spans="1:15" x14ac:dyDescent="0.4">
      <c r="A4408">
        <v>4393</v>
      </c>
      <c r="B4408" s="63">
        <v>38992</v>
      </c>
      <c r="C4408" s="37">
        <v>133.53999300000001</v>
      </c>
      <c r="D4408" s="37">
        <v>133.83000200000001</v>
      </c>
      <c r="E4408" s="37">
        <v>132.949997</v>
      </c>
      <c r="F4408" s="37">
        <v>133.08000200000001</v>
      </c>
      <c r="G4408" s="38">
        <v>51687400</v>
      </c>
      <c r="H4408" s="37">
        <v>95.348129</v>
      </c>
      <c r="I4408" s="41">
        <f t="shared" si="493"/>
        <v>0.71647225403558379</v>
      </c>
      <c r="J4408" s="41">
        <f t="shared" ca="1" si="494"/>
        <v>1</v>
      </c>
      <c r="K4408" s="37">
        <f t="shared" si="495"/>
        <v>95.68</v>
      </c>
      <c r="L4408" s="37">
        <f t="shared" si="496"/>
        <v>95.89</v>
      </c>
      <c r="M4408" s="37">
        <f t="shared" si="497"/>
        <v>95.25</v>
      </c>
      <c r="N4408" s="37">
        <f t="shared" si="498"/>
        <v>95.35</v>
      </c>
      <c r="O4408" s="38">
        <f t="shared" ca="1" si="499"/>
        <v>51687400</v>
      </c>
    </row>
    <row r="4409" spans="1:15" x14ac:dyDescent="0.4">
      <c r="A4409">
        <v>4394</v>
      </c>
      <c r="B4409" s="63">
        <v>38989</v>
      </c>
      <c r="C4409" s="37">
        <v>133.800003</v>
      </c>
      <c r="D4409" s="37">
        <v>133.94000199999999</v>
      </c>
      <c r="E4409" s="37">
        <v>133.479996</v>
      </c>
      <c r="F4409" s="37">
        <v>133.58000200000001</v>
      </c>
      <c r="G4409" s="38">
        <v>47966600</v>
      </c>
      <c r="H4409" s="37">
        <v>95.706367</v>
      </c>
      <c r="I4409" s="41">
        <f t="shared" si="493"/>
        <v>0.71647226805701048</v>
      </c>
      <c r="J4409" s="41">
        <f t="shared" ca="1" si="494"/>
        <v>1</v>
      </c>
      <c r="K4409" s="37">
        <f t="shared" si="495"/>
        <v>95.86</v>
      </c>
      <c r="L4409" s="37">
        <f t="shared" si="496"/>
        <v>95.96</v>
      </c>
      <c r="M4409" s="37">
        <f t="shared" si="497"/>
        <v>95.63</v>
      </c>
      <c r="N4409" s="37">
        <f t="shared" si="498"/>
        <v>95.71</v>
      </c>
      <c r="O4409" s="38">
        <f t="shared" ca="1" si="499"/>
        <v>47966600</v>
      </c>
    </row>
    <row r="4410" spans="1:15" x14ac:dyDescent="0.4">
      <c r="A4410">
        <v>4395</v>
      </c>
      <c r="B4410" s="63">
        <v>38988</v>
      </c>
      <c r="C4410" s="37">
        <v>133.740005</v>
      </c>
      <c r="D4410" s="37">
        <v>133.990005</v>
      </c>
      <c r="E4410" s="37">
        <v>133.279999</v>
      </c>
      <c r="F4410" s="37">
        <v>133.69000199999999</v>
      </c>
      <c r="G4410" s="38">
        <v>58597500</v>
      </c>
      <c r="H4410" s="37">
        <v>95.785217000000003</v>
      </c>
      <c r="I4410" s="41">
        <f t="shared" si="493"/>
        <v>0.71647255267450749</v>
      </c>
      <c r="J4410" s="41">
        <f t="shared" ca="1" si="494"/>
        <v>1</v>
      </c>
      <c r="K4410" s="37">
        <f t="shared" si="495"/>
        <v>95.82</v>
      </c>
      <c r="L4410" s="37">
        <f t="shared" si="496"/>
        <v>96</v>
      </c>
      <c r="M4410" s="37">
        <f t="shared" si="497"/>
        <v>95.49</v>
      </c>
      <c r="N4410" s="37">
        <f t="shared" si="498"/>
        <v>95.79</v>
      </c>
      <c r="O4410" s="38">
        <f t="shared" ca="1" si="499"/>
        <v>58597500</v>
      </c>
    </row>
    <row r="4411" spans="1:15" x14ac:dyDescent="0.4">
      <c r="A4411">
        <v>4396</v>
      </c>
      <c r="B4411" s="63">
        <v>38987</v>
      </c>
      <c r="C4411" s="37">
        <v>133.490005</v>
      </c>
      <c r="D4411" s="37">
        <v>133.970001</v>
      </c>
      <c r="E4411" s="37">
        <v>133.270004</v>
      </c>
      <c r="F4411" s="37">
        <v>133.740005</v>
      </c>
      <c r="G4411" s="38">
        <v>82432200</v>
      </c>
      <c r="H4411" s="37">
        <v>95.821037000000004</v>
      </c>
      <c r="I4411" s="41">
        <f t="shared" si="493"/>
        <v>0.71647250947837193</v>
      </c>
      <c r="J4411" s="41">
        <f t="shared" ca="1" si="494"/>
        <v>1</v>
      </c>
      <c r="K4411" s="37">
        <f t="shared" si="495"/>
        <v>95.64</v>
      </c>
      <c r="L4411" s="37">
        <f t="shared" si="496"/>
        <v>95.99</v>
      </c>
      <c r="M4411" s="37">
        <f t="shared" si="497"/>
        <v>95.48</v>
      </c>
      <c r="N4411" s="37">
        <f t="shared" si="498"/>
        <v>95.82</v>
      </c>
      <c r="O4411" s="38">
        <f t="shared" ca="1" si="499"/>
        <v>82432200</v>
      </c>
    </row>
    <row r="4412" spans="1:15" x14ac:dyDescent="0.4">
      <c r="A4412">
        <v>4397</v>
      </c>
      <c r="B4412" s="63">
        <v>38986</v>
      </c>
      <c r="C4412" s="37">
        <v>132.5</v>
      </c>
      <c r="D4412" s="37">
        <v>133.60000600000001</v>
      </c>
      <c r="E4412" s="37">
        <v>132.39999399999999</v>
      </c>
      <c r="F4412" s="37">
        <v>133.58000200000001</v>
      </c>
      <c r="G4412" s="38">
        <v>73962700</v>
      </c>
      <c r="H4412" s="37">
        <v>95.706367</v>
      </c>
      <c r="I4412" s="41">
        <f t="shared" si="493"/>
        <v>0.71647226805701048</v>
      </c>
      <c r="J4412" s="41">
        <f t="shared" ca="1" si="494"/>
        <v>1</v>
      </c>
      <c r="K4412" s="37">
        <f t="shared" si="495"/>
        <v>94.93</v>
      </c>
      <c r="L4412" s="37">
        <f t="shared" si="496"/>
        <v>95.72</v>
      </c>
      <c r="M4412" s="37">
        <f t="shared" si="497"/>
        <v>94.86</v>
      </c>
      <c r="N4412" s="37">
        <f t="shared" si="498"/>
        <v>95.71</v>
      </c>
      <c r="O4412" s="38">
        <f t="shared" ca="1" si="499"/>
        <v>73962700</v>
      </c>
    </row>
    <row r="4413" spans="1:15" x14ac:dyDescent="0.4">
      <c r="A4413">
        <v>4398</v>
      </c>
      <c r="B4413" s="63">
        <v>38985</v>
      </c>
      <c r="C4413" s="37">
        <v>131.729996</v>
      </c>
      <c r="D4413" s="37">
        <v>132.85000600000001</v>
      </c>
      <c r="E4413" s="37">
        <v>131.050003</v>
      </c>
      <c r="F4413" s="37">
        <v>132.479996</v>
      </c>
      <c r="G4413" s="38">
        <v>92299100</v>
      </c>
      <c r="H4413" s="37">
        <v>94.918273999999997</v>
      </c>
      <c r="I4413" s="41">
        <f t="shared" si="493"/>
        <v>0.71647250049735811</v>
      </c>
      <c r="J4413" s="41">
        <f t="shared" ca="1" si="494"/>
        <v>1</v>
      </c>
      <c r="K4413" s="37">
        <f t="shared" si="495"/>
        <v>94.38</v>
      </c>
      <c r="L4413" s="37">
        <f t="shared" si="496"/>
        <v>95.18</v>
      </c>
      <c r="M4413" s="37">
        <f t="shared" si="497"/>
        <v>93.89</v>
      </c>
      <c r="N4413" s="37">
        <f t="shared" si="498"/>
        <v>94.92</v>
      </c>
      <c r="O4413" s="38">
        <f t="shared" ca="1" si="499"/>
        <v>92299100</v>
      </c>
    </row>
    <row r="4414" spans="1:15" x14ac:dyDescent="0.4">
      <c r="A4414">
        <v>4399</v>
      </c>
      <c r="B4414" s="63">
        <v>38982</v>
      </c>
      <c r="C4414" s="37">
        <v>131.66999799999999</v>
      </c>
      <c r="D4414" s="37">
        <v>131.679993</v>
      </c>
      <c r="E4414" s="37">
        <v>131</v>
      </c>
      <c r="F4414" s="37">
        <v>131.470001</v>
      </c>
      <c r="G4414" s="38">
        <v>65966800</v>
      </c>
      <c r="H4414" s="37">
        <v>94.194626</v>
      </c>
      <c r="I4414" s="41">
        <f t="shared" si="493"/>
        <v>0.71647239129480189</v>
      </c>
      <c r="J4414" s="41">
        <f t="shared" ca="1" si="494"/>
        <v>1</v>
      </c>
      <c r="K4414" s="37">
        <f t="shared" si="495"/>
        <v>94.34</v>
      </c>
      <c r="L4414" s="37">
        <f t="shared" si="496"/>
        <v>94.35</v>
      </c>
      <c r="M4414" s="37">
        <f t="shared" si="497"/>
        <v>93.86</v>
      </c>
      <c r="N4414" s="37">
        <f t="shared" si="498"/>
        <v>94.19</v>
      </c>
      <c r="O4414" s="38">
        <f t="shared" ca="1" si="499"/>
        <v>65966800</v>
      </c>
    </row>
    <row r="4415" spans="1:15" x14ac:dyDescent="0.4">
      <c r="A4415">
        <v>4400</v>
      </c>
      <c r="B4415" s="63">
        <v>38981</v>
      </c>
      <c r="C4415" s="37">
        <v>132.61000100000001</v>
      </c>
      <c r="D4415" s="37">
        <v>132.75</v>
      </c>
      <c r="E4415" s="37">
        <v>131.41999799999999</v>
      </c>
      <c r="F4415" s="37">
        <v>131.86999499999999</v>
      </c>
      <c r="G4415" s="38">
        <v>88932500</v>
      </c>
      <c r="H4415" s="37">
        <v>94.481262000000001</v>
      </c>
      <c r="I4415" s="41">
        <f t="shared" si="493"/>
        <v>0.7164727806352007</v>
      </c>
      <c r="J4415" s="41">
        <f t="shared" ca="1" si="494"/>
        <v>1</v>
      </c>
      <c r="K4415" s="37">
        <f t="shared" si="495"/>
        <v>95.01</v>
      </c>
      <c r="L4415" s="37">
        <f t="shared" si="496"/>
        <v>95.11</v>
      </c>
      <c r="M4415" s="37">
        <f t="shared" si="497"/>
        <v>94.16</v>
      </c>
      <c r="N4415" s="37">
        <f t="shared" si="498"/>
        <v>94.48</v>
      </c>
      <c r="O4415" s="38">
        <f t="shared" ca="1" si="499"/>
        <v>88932500</v>
      </c>
    </row>
    <row r="4416" spans="1:15" x14ac:dyDescent="0.4">
      <c r="A4416">
        <v>4401</v>
      </c>
      <c r="B4416" s="63">
        <v>38980</v>
      </c>
      <c r="C4416" s="37">
        <v>132.25</v>
      </c>
      <c r="D4416" s="37">
        <v>132.770004</v>
      </c>
      <c r="E4416" s="37">
        <v>132.05999800000001</v>
      </c>
      <c r="F4416" s="37">
        <v>132.509995</v>
      </c>
      <c r="G4416" s="38">
        <v>75204100</v>
      </c>
      <c r="H4416" s="37">
        <v>94.939796000000001</v>
      </c>
      <c r="I4416" s="41">
        <f t="shared" si="493"/>
        <v>0.71647271588833727</v>
      </c>
      <c r="J4416" s="41">
        <f t="shared" ca="1" si="494"/>
        <v>1</v>
      </c>
      <c r="K4416" s="37">
        <f t="shared" si="495"/>
        <v>94.75</v>
      </c>
      <c r="L4416" s="37">
        <f t="shared" si="496"/>
        <v>95.13</v>
      </c>
      <c r="M4416" s="37">
        <f t="shared" si="497"/>
        <v>94.62</v>
      </c>
      <c r="N4416" s="37">
        <f t="shared" si="498"/>
        <v>94.94</v>
      </c>
      <c r="O4416" s="38">
        <f t="shared" ca="1" si="499"/>
        <v>75204100</v>
      </c>
    </row>
    <row r="4417" spans="1:15" x14ac:dyDescent="0.4">
      <c r="A4417">
        <v>4402</v>
      </c>
      <c r="B4417" s="63">
        <v>38979</v>
      </c>
      <c r="C4417" s="37">
        <v>132.11999499999999</v>
      </c>
      <c r="D4417" s="37">
        <v>132.13000500000001</v>
      </c>
      <c r="E4417" s="37">
        <v>131.070007</v>
      </c>
      <c r="F4417" s="37">
        <v>131.80999800000001</v>
      </c>
      <c r="G4417" s="38">
        <v>92089100</v>
      </c>
      <c r="H4417" s="37">
        <v>94.438239999999993</v>
      </c>
      <c r="I4417" s="41">
        <f t="shared" si="493"/>
        <v>0.71647250916428951</v>
      </c>
      <c r="J4417" s="41">
        <f t="shared" ca="1" si="494"/>
        <v>1</v>
      </c>
      <c r="K4417" s="37">
        <f t="shared" si="495"/>
        <v>94.66</v>
      </c>
      <c r="L4417" s="37">
        <f t="shared" si="496"/>
        <v>94.67</v>
      </c>
      <c r="M4417" s="37">
        <f t="shared" si="497"/>
        <v>93.91</v>
      </c>
      <c r="N4417" s="37">
        <f t="shared" si="498"/>
        <v>94.44</v>
      </c>
      <c r="O4417" s="38">
        <f t="shared" ca="1" si="499"/>
        <v>92089100</v>
      </c>
    </row>
    <row r="4418" spans="1:15" x14ac:dyDescent="0.4">
      <c r="A4418">
        <v>4403</v>
      </c>
      <c r="B4418" s="63">
        <v>38978</v>
      </c>
      <c r="C4418" s="37">
        <v>131.78999300000001</v>
      </c>
      <c r="D4418" s="37">
        <v>132.38999899999999</v>
      </c>
      <c r="E4418" s="37">
        <v>131.64999399999999</v>
      </c>
      <c r="F4418" s="37">
        <v>132.13999899999999</v>
      </c>
      <c r="G4418" s="38">
        <v>64154100</v>
      </c>
      <c r="H4418" s="37">
        <v>94.674683000000002</v>
      </c>
      <c r="I4418" s="41">
        <f t="shared" si="493"/>
        <v>0.71647255726103043</v>
      </c>
      <c r="J4418" s="41">
        <f t="shared" ca="1" si="494"/>
        <v>1</v>
      </c>
      <c r="K4418" s="37">
        <f t="shared" si="495"/>
        <v>94.42</v>
      </c>
      <c r="L4418" s="37">
        <f t="shared" si="496"/>
        <v>94.85</v>
      </c>
      <c r="M4418" s="37">
        <f t="shared" si="497"/>
        <v>94.32</v>
      </c>
      <c r="N4418" s="37">
        <f t="shared" si="498"/>
        <v>94.67</v>
      </c>
      <c r="O4418" s="38">
        <f t="shared" ca="1" si="499"/>
        <v>64154100</v>
      </c>
    </row>
    <row r="4419" spans="1:15" x14ac:dyDescent="0.4">
      <c r="A4419">
        <v>4404</v>
      </c>
      <c r="B4419" s="63">
        <v>38975</v>
      </c>
      <c r="C4419" s="37">
        <v>132.30999800000001</v>
      </c>
      <c r="D4419" s="37">
        <v>132.38999899999999</v>
      </c>
      <c r="E4419" s="37">
        <v>131.679993</v>
      </c>
      <c r="F4419" s="37">
        <v>131.96000699999999</v>
      </c>
      <c r="G4419" s="38">
        <v>76703100</v>
      </c>
      <c r="H4419" s="37">
        <v>94.545731000000004</v>
      </c>
      <c r="I4419" s="41">
        <f t="shared" si="493"/>
        <v>0.71647261279699692</v>
      </c>
      <c r="J4419" s="41">
        <f t="shared" ca="1" si="494"/>
        <v>1</v>
      </c>
      <c r="K4419" s="37">
        <f t="shared" si="495"/>
        <v>94.8</v>
      </c>
      <c r="L4419" s="37">
        <f t="shared" si="496"/>
        <v>94.85</v>
      </c>
      <c r="M4419" s="37">
        <f t="shared" si="497"/>
        <v>94.35</v>
      </c>
      <c r="N4419" s="37">
        <f t="shared" si="498"/>
        <v>94.55</v>
      </c>
      <c r="O4419" s="38">
        <f t="shared" ca="1" si="499"/>
        <v>76703100</v>
      </c>
    </row>
    <row r="4420" spans="1:15" x14ac:dyDescent="0.4">
      <c r="A4420">
        <v>4405</v>
      </c>
      <c r="B4420" s="63">
        <v>38974</v>
      </c>
      <c r="C4420" s="37">
        <v>131.96000699999999</v>
      </c>
      <c r="D4420" s="37">
        <v>132.240005</v>
      </c>
      <c r="E4420" s="37">
        <v>131.75</v>
      </c>
      <c r="F4420" s="37">
        <v>132.229996</v>
      </c>
      <c r="G4420" s="38">
        <v>57805400</v>
      </c>
      <c r="H4420" s="37">
        <v>94.324332999999996</v>
      </c>
      <c r="I4420" s="41">
        <f t="shared" si="493"/>
        <v>0.71333536907919137</v>
      </c>
      <c r="J4420" s="41">
        <f t="shared" ca="1" si="494"/>
        <v>1</v>
      </c>
      <c r="K4420" s="37">
        <f t="shared" si="495"/>
        <v>94.13</v>
      </c>
      <c r="L4420" s="37">
        <f t="shared" si="496"/>
        <v>94.33</v>
      </c>
      <c r="M4420" s="37">
        <f t="shared" si="497"/>
        <v>93.98</v>
      </c>
      <c r="N4420" s="37">
        <f t="shared" si="498"/>
        <v>94.32</v>
      </c>
      <c r="O4420" s="38">
        <f t="shared" ca="1" si="499"/>
        <v>57805400</v>
      </c>
    </row>
    <row r="4421" spans="1:15" x14ac:dyDescent="0.4">
      <c r="A4421">
        <v>4406</v>
      </c>
      <c r="B4421" s="63">
        <v>38973</v>
      </c>
      <c r="C4421" s="37">
        <v>131.63999899999999</v>
      </c>
      <c r="D4421" s="37">
        <v>132.449997</v>
      </c>
      <c r="E4421" s="37">
        <v>131.520004</v>
      </c>
      <c r="F4421" s="37">
        <v>132.220001</v>
      </c>
      <c r="G4421" s="38">
        <v>62898400</v>
      </c>
      <c r="H4421" s="37">
        <v>94.317192000000006</v>
      </c>
      <c r="I4421" s="41">
        <f t="shared" si="493"/>
        <v>0.71333528427367054</v>
      </c>
      <c r="J4421" s="41">
        <f t="shared" ca="1" si="494"/>
        <v>1</v>
      </c>
      <c r="K4421" s="37">
        <f t="shared" si="495"/>
        <v>93.9</v>
      </c>
      <c r="L4421" s="37">
        <f t="shared" si="496"/>
        <v>94.48</v>
      </c>
      <c r="M4421" s="37">
        <f t="shared" si="497"/>
        <v>93.82</v>
      </c>
      <c r="N4421" s="37">
        <f t="shared" si="498"/>
        <v>94.32</v>
      </c>
      <c r="O4421" s="38">
        <f t="shared" ca="1" si="499"/>
        <v>62898400</v>
      </c>
    </row>
    <row r="4422" spans="1:15" x14ac:dyDescent="0.4">
      <c r="A4422">
        <v>4407</v>
      </c>
      <c r="B4422" s="63">
        <v>38972</v>
      </c>
      <c r="C4422" s="37">
        <v>130.55999800000001</v>
      </c>
      <c r="D4422" s="37">
        <v>131.83999600000001</v>
      </c>
      <c r="E4422" s="37">
        <v>130.36999499999999</v>
      </c>
      <c r="F4422" s="37">
        <v>131.69000199999999</v>
      </c>
      <c r="G4422" s="38">
        <v>69875600</v>
      </c>
      <c r="H4422" s="37">
        <v>93.939148000000003</v>
      </c>
      <c r="I4422" s="41">
        <f t="shared" si="493"/>
        <v>0.71333545883004856</v>
      </c>
      <c r="J4422" s="41">
        <f t="shared" ca="1" si="494"/>
        <v>1</v>
      </c>
      <c r="K4422" s="37">
        <f t="shared" si="495"/>
        <v>93.13</v>
      </c>
      <c r="L4422" s="37">
        <f t="shared" si="496"/>
        <v>94.05</v>
      </c>
      <c r="M4422" s="37">
        <f t="shared" si="497"/>
        <v>93</v>
      </c>
      <c r="N4422" s="37">
        <f t="shared" si="498"/>
        <v>93.94</v>
      </c>
      <c r="O4422" s="38">
        <f t="shared" ca="1" si="499"/>
        <v>69875600</v>
      </c>
    </row>
    <row r="4423" spans="1:15" x14ac:dyDescent="0.4">
      <c r="A4423">
        <v>4408</v>
      </c>
      <c r="B4423" s="63">
        <v>38971</v>
      </c>
      <c r="C4423" s="37">
        <v>129.86000100000001</v>
      </c>
      <c r="D4423" s="37">
        <v>130.69000199999999</v>
      </c>
      <c r="E4423" s="37">
        <v>129.479996</v>
      </c>
      <c r="F4423" s="37">
        <v>130.41000399999999</v>
      </c>
      <c r="G4423" s="38">
        <v>68496600</v>
      </c>
      <c r="H4423" s="37">
        <v>93.026031000000003</v>
      </c>
      <c r="I4423" s="41">
        <f t="shared" si="493"/>
        <v>0.71333508279012103</v>
      </c>
      <c r="J4423" s="41">
        <f t="shared" ca="1" si="494"/>
        <v>1</v>
      </c>
      <c r="K4423" s="37">
        <f t="shared" si="495"/>
        <v>92.63</v>
      </c>
      <c r="L4423" s="37">
        <f t="shared" si="496"/>
        <v>93.23</v>
      </c>
      <c r="M4423" s="37">
        <f t="shared" si="497"/>
        <v>92.36</v>
      </c>
      <c r="N4423" s="37">
        <f t="shared" si="498"/>
        <v>93.03</v>
      </c>
      <c r="O4423" s="38">
        <f t="shared" ca="1" si="499"/>
        <v>68496600</v>
      </c>
    </row>
    <row r="4424" spans="1:15" x14ac:dyDescent="0.4">
      <c r="A4424">
        <v>4409</v>
      </c>
      <c r="B4424" s="63">
        <v>38968</v>
      </c>
      <c r="C4424" s="37">
        <v>130.08000200000001</v>
      </c>
      <c r="D4424" s="37">
        <v>130.46000699999999</v>
      </c>
      <c r="E4424" s="37">
        <v>129.83000200000001</v>
      </c>
      <c r="F4424" s="37">
        <v>130.279999</v>
      </c>
      <c r="G4424" s="38">
        <v>45096300</v>
      </c>
      <c r="H4424" s="37">
        <v>92.933327000000006</v>
      </c>
      <c r="I4424" s="41">
        <f t="shared" si="493"/>
        <v>0.71333533706889274</v>
      </c>
      <c r="J4424" s="41">
        <f t="shared" ca="1" si="494"/>
        <v>1</v>
      </c>
      <c r="K4424" s="37">
        <f t="shared" si="495"/>
        <v>92.79</v>
      </c>
      <c r="L4424" s="37">
        <f t="shared" si="496"/>
        <v>93.06</v>
      </c>
      <c r="M4424" s="37">
        <f t="shared" si="497"/>
        <v>92.61</v>
      </c>
      <c r="N4424" s="37">
        <f t="shared" si="498"/>
        <v>92.93</v>
      </c>
      <c r="O4424" s="38">
        <f t="shared" ca="1" si="499"/>
        <v>45096300</v>
      </c>
    </row>
    <row r="4425" spans="1:15" x14ac:dyDescent="0.4">
      <c r="A4425">
        <v>4410</v>
      </c>
      <c r="B4425" s="63">
        <v>38967</v>
      </c>
      <c r="C4425" s="37">
        <v>130.05999800000001</v>
      </c>
      <c r="D4425" s="37">
        <v>130.570007</v>
      </c>
      <c r="E4425" s="37">
        <v>129.35000600000001</v>
      </c>
      <c r="F4425" s="37">
        <v>129.91000399999999</v>
      </c>
      <c r="G4425" s="38">
        <v>86269400</v>
      </c>
      <c r="H4425" s="37">
        <v>92.669372999999993</v>
      </c>
      <c r="I4425" s="41">
        <f t="shared" si="493"/>
        <v>0.71333515623631261</v>
      </c>
      <c r="J4425" s="41">
        <f t="shared" ca="1" si="494"/>
        <v>1</v>
      </c>
      <c r="K4425" s="37">
        <f t="shared" si="495"/>
        <v>92.78</v>
      </c>
      <c r="L4425" s="37">
        <f t="shared" si="496"/>
        <v>93.14</v>
      </c>
      <c r="M4425" s="37">
        <f t="shared" si="497"/>
        <v>92.27</v>
      </c>
      <c r="N4425" s="37">
        <f t="shared" si="498"/>
        <v>92.67</v>
      </c>
      <c r="O4425" s="38">
        <f t="shared" ca="1" si="499"/>
        <v>86269400</v>
      </c>
    </row>
    <row r="4426" spans="1:15" x14ac:dyDescent="0.4">
      <c r="A4426">
        <v>4411</v>
      </c>
      <c r="B4426" s="63">
        <v>38966</v>
      </c>
      <c r="C4426" s="37">
        <v>131.11000100000001</v>
      </c>
      <c r="D4426" s="37">
        <v>131.16000399999999</v>
      </c>
      <c r="E4426" s="37">
        <v>130.33000200000001</v>
      </c>
      <c r="F4426" s="37">
        <v>130.509995</v>
      </c>
      <c r="G4426" s="38">
        <v>53795600</v>
      </c>
      <c r="H4426" s="37">
        <v>93.097381999999996</v>
      </c>
      <c r="I4426" s="41">
        <f t="shared" si="493"/>
        <v>0.71333526600778729</v>
      </c>
      <c r="J4426" s="41">
        <f t="shared" ca="1" si="494"/>
        <v>1</v>
      </c>
      <c r="K4426" s="37">
        <f t="shared" si="495"/>
        <v>93.53</v>
      </c>
      <c r="L4426" s="37">
        <f t="shared" si="496"/>
        <v>93.56</v>
      </c>
      <c r="M4426" s="37">
        <f t="shared" si="497"/>
        <v>92.97</v>
      </c>
      <c r="N4426" s="37">
        <f t="shared" si="498"/>
        <v>93.1</v>
      </c>
      <c r="O4426" s="38">
        <f t="shared" ca="1" si="499"/>
        <v>53795600</v>
      </c>
    </row>
    <row r="4427" spans="1:15" x14ac:dyDescent="0.4">
      <c r="A4427">
        <v>4412</v>
      </c>
      <c r="B4427" s="63">
        <v>38965</v>
      </c>
      <c r="C4427" s="37">
        <v>131.509995</v>
      </c>
      <c r="D4427" s="37">
        <v>131.85000600000001</v>
      </c>
      <c r="E4427" s="37">
        <v>131.199997</v>
      </c>
      <c r="F4427" s="37">
        <v>131.66999799999999</v>
      </c>
      <c r="G4427" s="38">
        <v>52348300</v>
      </c>
      <c r="H4427" s="37">
        <v>93.924835000000002</v>
      </c>
      <c r="I4427" s="41">
        <f t="shared" si="493"/>
        <v>0.71333512893347206</v>
      </c>
      <c r="J4427" s="41">
        <f t="shared" ca="1" si="494"/>
        <v>1</v>
      </c>
      <c r="K4427" s="37">
        <f t="shared" si="495"/>
        <v>93.81</v>
      </c>
      <c r="L4427" s="37">
        <f t="shared" si="496"/>
        <v>94.05</v>
      </c>
      <c r="M4427" s="37">
        <f t="shared" si="497"/>
        <v>93.59</v>
      </c>
      <c r="N4427" s="37">
        <f t="shared" si="498"/>
        <v>93.92</v>
      </c>
      <c r="O4427" s="38">
        <f t="shared" ca="1" si="499"/>
        <v>52348300</v>
      </c>
    </row>
    <row r="4428" spans="1:15" x14ac:dyDescent="0.4">
      <c r="A4428">
        <v>4413</v>
      </c>
      <c r="B4428" s="63">
        <v>38961</v>
      </c>
      <c r="C4428" s="37">
        <v>131.13999899999999</v>
      </c>
      <c r="D4428" s="37">
        <v>131.58000200000001</v>
      </c>
      <c r="E4428" s="37">
        <v>130.83999600000001</v>
      </c>
      <c r="F4428" s="37">
        <v>131.41999799999999</v>
      </c>
      <c r="G4428" s="38">
        <v>48794500</v>
      </c>
      <c r="H4428" s="37">
        <v>93.746544</v>
      </c>
      <c r="I4428" s="41">
        <f t="shared" si="493"/>
        <v>0.71333545447170077</v>
      </c>
      <c r="J4428" s="41">
        <f t="shared" ca="1" si="494"/>
        <v>1</v>
      </c>
      <c r="K4428" s="37">
        <f t="shared" si="495"/>
        <v>93.55</v>
      </c>
      <c r="L4428" s="37">
        <f t="shared" si="496"/>
        <v>93.86</v>
      </c>
      <c r="M4428" s="37">
        <f t="shared" si="497"/>
        <v>93.33</v>
      </c>
      <c r="N4428" s="37">
        <f t="shared" si="498"/>
        <v>93.75</v>
      </c>
      <c r="O4428" s="38">
        <f t="shared" ca="1" si="499"/>
        <v>48794500</v>
      </c>
    </row>
    <row r="4429" spans="1:15" x14ac:dyDescent="0.4">
      <c r="A4429">
        <v>4414</v>
      </c>
      <c r="B4429" s="63">
        <v>38960</v>
      </c>
      <c r="C4429" s="37">
        <v>130.85000600000001</v>
      </c>
      <c r="D4429" s="37">
        <v>130.990005</v>
      </c>
      <c r="E4429" s="37">
        <v>130.58000200000001</v>
      </c>
      <c r="F4429" s="37">
        <v>130.63999899999999</v>
      </c>
      <c r="G4429" s="38">
        <v>37510300</v>
      </c>
      <c r="H4429" s="37">
        <v>93.190124999999995</v>
      </c>
      <c r="I4429" s="41">
        <f t="shared" si="493"/>
        <v>0.71333531623802293</v>
      </c>
      <c r="J4429" s="41">
        <f t="shared" ca="1" si="494"/>
        <v>1</v>
      </c>
      <c r="K4429" s="37">
        <f t="shared" si="495"/>
        <v>93.34</v>
      </c>
      <c r="L4429" s="37">
        <f t="shared" si="496"/>
        <v>93.44</v>
      </c>
      <c r="M4429" s="37">
        <f t="shared" si="497"/>
        <v>93.15</v>
      </c>
      <c r="N4429" s="37">
        <f t="shared" si="498"/>
        <v>93.19</v>
      </c>
      <c r="O4429" s="38">
        <f t="shared" ca="1" si="499"/>
        <v>37510300</v>
      </c>
    </row>
    <row r="4430" spans="1:15" x14ac:dyDescent="0.4">
      <c r="A4430">
        <v>4415</v>
      </c>
      <c r="B4430" s="63">
        <v>38959</v>
      </c>
      <c r="C4430" s="37">
        <v>130.86999499999999</v>
      </c>
      <c r="D4430" s="37">
        <v>131.03999300000001</v>
      </c>
      <c r="E4430" s="37">
        <v>130.550003</v>
      </c>
      <c r="F4430" s="37">
        <v>130.66000399999999</v>
      </c>
      <c r="G4430" s="38">
        <v>50052200</v>
      </c>
      <c r="H4430" s="37">
        <v>93.204398999999995</v>
      </c>
      <c r="I4430" s="41">
        <f t="shared" si="493"/>
        <v>0.71333534476242633</v>
      </c>
      <c r="J4430" s="41">
        <f t="shared" ca="1" si="494"/>
        <v>1</v>
      </c>
      <c r="K4430" s="37">
        <f t="shared" si="495"/>
        <v>93.35</v>
      </c>
      <c r="L4430" s="37">
        <f t="shared" si="496"/>
        <v>93.48</v>
      </c>
      <c r="M4430" s="37">
        <f t="shared" si="497"/>
        <v>93.13</v>
      </c>
      <c r="N4430" s="37">
        <f t="shared" si="498"/>
        <v>93.2</v>
      </c>
      <c r="O4430" s="38">
        <f t="shared" ca="1" si="499"/>
        <v>50052200</v>
      </c>
    </row>
    <row r="4431" spans="1:15" x14ac:dyDescent="0.4">
      <c r="A4431">
        <v>4416</v>
      </c>
      <c r="B4431" s="63">
        <v>38958</v>
      </c>
      <c r="C4431" s="37">
        <v>130.490005</v>
      </c>
      <c r="D4431" s="37">
        <v>130.83000200000001</v>
      </c>
      <c r="E4431" s="37">
        <v>129.80999800000001</v>
      </c>
      <c r="F4431" s="37">
        <v>130.58000200000001</v>
      </c>
      <c r="G4431" s="38">
        <v>61817800</v>
      </c>
      <c r="H4431" s="37">
        <v>93.147330999999994</v>
      </c>
      <c r="I4431" s="41">
        <f t="shared" si="493"/>
        <v>0.71333534670952137</v>
      </c>
      <c r="J4431" s="41">
        <f t="shared" ca="1" si="494"/>
        <v>1</v>
      </c>
      <c r="K4431" s="37">
        <f t="shared" si="495"/>
        <v>93.08</v>
      </c>
      <c r="L4431" s="37">
        <f t="shared" si="496"/>
        <v>93.33</v>
      </c>
      <c r="M4431" s="37">
        <f t="shared" si="497"/>
        <v>92.6</v>
      </c>
      <c r="N4431" s="37">
        <f t="shared" si="498"/>
        <v>93.15</v>
      </c>
      <c r="O4431" s="38">
        <f t="shared" ca="1" si="499"/>
        <v>61817800</v>
      </c>
    </row>
    <row r="4432" spans="1:15" x14ac:dyDescent="0.4">
      <c r="A4432">
        <v>4417</v>
      </c>
      <c r="B4432" s="63">
        <v>38957</v>
      </c>
      <c r="C4432" s="37">
        <v>129.64999399999999</v>
      </c>
      <c r="D4432" s="37">
        <v>130.820007</v>
      </c>
      <c r="E4432" s="37">
        <v>129.63999899999999</v>
      </c>
      <c r="F4432" s="37">
        <v>130.429993</v>
      </c>
      <c r="G4432" s="38">
        <v>52681500</v>
      </c>
      <c r="H4432" s="37">
        <v>93.040313999999995</v>
      </c>
      <c r="I4432" s="41">
        <f t="shared" si="493"/>
        <v>0.71333526790881607</v>
      </c>
      <c r="J4432" s="41">
        <f t="shared" ca="1" si="494"/>
        <v>1</v>
      </c>
      <c r="K4432" s="37">
        <f t="shared" si="495"/>
        <v>92.48</v>
      </c>
      <c r="L4432" s="37">
        <f t="shared" si="496"/>
        <v>93.32</v>
      </c>
      <c r="M4432" s="37">
        <f t="shared" si="497"/>
        <v>92.48</v>
      </c>
      <c r="N4432" s="37">
        <f t="shared" si="498"/>
        <v>93.04</v>
      </c>
      <c r="O4432" s="38">
        <f t="shared" ca="1" si="499"/>
        <v>52681500</v>
      </c>
    </row>
    <row r="4433" spans="1:15" x14ac:dyDescent="0.4">
      <c r="A4433">
        <v>4418</v>
      </c>
      <c r="B4433" s="63">
        <v>38954</v>
      </c>
      <c r="C4433" s="37">
        <v>129.63999899999999</v>
      </c>
      <c r="D4433" s="37">
        <v>130.25</v>
      </c>
      <c r="E4433" s="37">
        <v>129.550003</v>
      </c>
      <c r="F4433" s="37">
        <v>129.80999800000001</v>
      </c>
      <c r="G4433" s="38">
        <v>41756000</v>
      </c>
      <c r="H4433" s="37">
        <v>92.598061000000001</v>
      </c>
      <c r="I4433" s="41">
        <f t="shared" ref="I4433:I4496" si="500">IF(F4433=0,1,H4433/F4433)</f>
        <v>0.71333535495470846</v>
      </c>
      <c r="J4433" s="41">
        <f t="shared" ref="J4433:J4496" ca="1" si="501">INDEX(OFFSET($T$15,0,0,$S$13+1,1),MATCH(B4433,OFFSET($Q$15,0,0,$S$13+1,1),-1))</f>
        <v>1</v>
      </c>
      <c r="K4433" s="37">
        <f t="shared" ref="K4433:K4496" si="502">ROUND($I4433*C4433,2)</f>
        <v>92.48</v>
      </c>
      <c r="L4433" s="37">
        <f t="shared" ref="L4433:L4496" si="503">ROUND($I4433*D4433,2)</f>
        <v>92.91</v>
      </c>
      <c r="M4433" s="37">
        <f t="shared" ref="M4433:M4496" si="504">ROUND($I4433*E4433,2)</f>
        <v>92.41</v>
      </c>
      <c r="N4433" s="37">
        <f t="shared" ref="N4433:N4496" si="505">ROUND($I4433*F4433,2)</f>
        <v>92.6</v>
      </c>
      <c r="O4433" s="38">
        <f t="shared" ref="O4433:O4496" ca="1" si="506">G4433*J4433</f>
        <v>41756000</v>
      </c>
    </row>
    <row r="4434" spans="1:15" x14ac:dyDescent="0.4">
      <c r="A4434">
        <v>4419</v>
      </c>
      <c r="B4434" s="63">
        <v>38953</v>
      </c>
      <c r="C4434" s="37">
        <v>129.990005</v>
      </c>
      <c r="D4434" s="37">
        <v>130.10000600000001</v>
      </c>
      <c r="E4434" s="37">
        <v>129.39999399999999</v>
      </c>
      <c r="F4434" s="37">
        <v>129.64999399999999</v>
      </c>
      <c r="G4434" s="38">
        <v>57983000</v>
      </c>
      <c r="H4434" s="37">
        <v>92.483917000000005</v>
      </c>
      <c r="I4434" s="41">
        <f t="shared" si="500"/>
        <v>0.71333529718481903</v>
      </c>
      <c r="J4434" s="41">
        <f t="shared" ca="1" si="501"/>
        <v>1</v>
      </c>
      <c r="K4434" s="37">
        <f t="shared" si="502"/>
        <v>92.73</v>
      </c>
      <c r="L4434" s="37">
        <f t="shared" si="503"/>
        <v>92.8</v>
      </c>
      <c r="M4434" s="37">
        <f t="shared" si="504"/>
        <v>92.31</v>
      </c>
      <c r="N4434" s="37">
        <f t="shared" si="505"/>
        <v>92.48</v>
      </c>
      <c r="O4434" s="38">
        <f t="shared" ca="1" si="506"/>
        <v>57983000</v>
      </c>
    </row>
    <row r="4435" spans="1:15" x14ac:dyDescent="0.4">
      <c r="A4435">
        <v>4420</v>
      </c>
      <c r="B4435" s="63">
        <v>38952</v>
      </c>
      <c r="C4435" s="37">
        <v>130.179993</v>
      </c>
      <c r="D4435" s="37">
        <v>130.44000199999999</v>
      </c>
      <c r="E4435" s="37">
        <v>129.19000199999999</v>
      </c>
      <c r="F4435" s="37">
        <v>129.759995</v>
      </c>
      <c r="G4435" s="38">
        <v>66592100</v>
      </c>
      <c r="H4435" s="37">
        <v>92.562393</v>
      </c>
      <c r="I4435" s="41">
        <f t="shared" si="500"/>
        <v>0.7133353619503453</v>
      </c>
      <c r="J4435" s="41">
        <f t="shared" ca="1" si="501"/>
        <v>1</v>
      </c>
      <c r="K4435" s="37">
        <f t="shared" si="502"/>
        <v>92.86</v>
      </c>
      <c r="L4435" s="37">
        <f t="shared" si="503"/>
        <v>93.05</v>
      </c>
      <c r="M4435" s="37">
        <f t="shared" si="504"/>
        <v>92.16</v>
      </c>
      <c r="N4435" s="37">
        <f t="shared" si="505"/>
        <v>92.56</v>
      </c>
      <c r="O4435" s="38">
        <f t="shared" ca="1" si="506"/>
        <v>66592100</v>
      </c>
    </row>
    <row r="4436" spans="1:15" x14ac:dyDescent="0.4">
      <c r="A4436">
        <v>4421</v>
      </c>
      <c r="B4436" s="63">
        <v>38951</v>
      </c>
      <c r="C4436" s="37">
        <v>129.990005</v>
      </c>
      <c r="D4436" s="37">
        <v>130.520004</v>
      </c>
      <c r="E4436" s="37">
        <v>129.679993</v>
      </c>
      <c r="F4436" s="37">
        <v>130.11999499999999</v>
      </c>
      <c r="G4436" s="38">
        <v>60839900</v>
      </c>
      <c r="H4436" s="37">
        <v>92.819182999999995</v>
      </c>
      <c r="I4436" s="41">
        <f t="shared" si="500"/>
        <v>0.71333527948567788</v>
      </c>
      <c r="J4436" s="41">
        <f t="shared" ca="1" si="501"/>
        <v>1</v>
      </c>
      <c r="K4436" s="37">
        <f t="shared" si="502"/>
        <v>92.73</v>
      </c>
      <c r="L4436" s="37">
        <f t="shared" si="503"/>
        <v>93.1</v>
      </c>
      <c r="M4436" s="37">
        <f t="shared" si="504"/>
        <v>92.51</v>
      </c>
      <c r="N4436" s="37">
        <f t="shared" si="505"/>
        <v>92.82</v>
      </c>
      <c r="O4436" s="38">
        <f t="shared" ca="1" si="506"/>
        <v>60839900</v>
      </c>
    </row>
    <row r="4437" spans="1:15" x14ac:dyDescent="0.4">
      <c r="A4437">
        <v>4422</v>
      </c>
      <c r="B4437" s="63">
        <v>38950</v>
      </c>
      <c r="C4437" s="37">
        <v>130.179993</v>
      </c>
      <c r="D4437" s="37">
        <v>130.279999</v>
      </c>
      <c r="E4437" s="37">
        <v>129.800003</v>
      </c>
      <c r="F4437" s="37">
        <v>130.13000500000001</v>
      </c>
      <c r="G4437" s="38">
        <v>42133600</v>
      </c>
      <c r="H4437" s="37">
        <v>92.826369999999997</v>
      </c>
      <c r="I4437" s="41">
        <f t="shared" si="500"/>
        <v>0.71333563692708679</v>
      </c>
      <c r="J4437" s="41">
        <f t="shared" ca="1" si="501"/>
        <v>1</v>
      </c>
      <c r="K4437" s="37">
        <f t="shared" si="502"/>
        <v>92.86</v>
      </c>
      <c r="L4437" s="37">
        <f t="shared" si="503"/>
        <v>92.93</v>
      </c>
      <c r="M4437" s="37">
        <f t="shared" si="504"/>
        <v>92.59</v>
      </c>
      <c r="N4437" s="37">
        <f t="shared" si="505"/>
        <v>92.83</v>
      </c>
      <c r="O4437" s="38">
        <f t="shared" ca="1" si="506"/>
        <v>42133600</v>
      </c>
    </row>
    <row r="4438" spans="1:15" x14ac:dyDescent="0.4">
      <c r="A4438">
        <v>4423</v>
      </c>
      <c r="B4438" s="63">
        <v>38947</v>
      </c>
      <c r="C4438" s="37">
        <v>130.19000199999999</v>
      </c>
      <c r="D4438" s="37">
        <v>130.69000199999999</v>
      </c>
      <c r="E4438" s="37">
        <v>129.58999600000001</v>
      </c>
      <c r="F4438" s="37">
        <v>130.69000199999999</v>
      </c>
      <c r="G4438" s="38">
        <v>58288400</v>
      </c>
      <c r="H4438" s="37">
        <v>93.225821999999994</v>
      </c>
      <c r="I4438" s="41">
        <f t="shared" si="500"/>
        <v>0.71333553120612847</v>
      </c>
      <c r="J4438" s="41">
        <f t="shared" ca="1" si="501"/>
        <v>1</v>
      </c>
      <c r="K4438" s="37">
        <f t="shared" si="502"/>
        <v>92.87</v>
      </c>
      <c r="L4438" s="37">
        <f t="shared" si="503"/>
        <v>93.23</v>
      </c>
      <c r="M4438" s="37">
        <f t="shared" si="504"/>
        <v>92.44</v>
      </c>
      <c r="N4438" s="37">
        <f t="shared" si="505"/>
        <v>93.23</v>
      </c>
      <c r="O4438" s="38">
        <f t="shared" ca="1" si="506"/>
        <v>58288400</v>
      </c>
    </row>
    <row r="4439" spans="1:15" x14ac:dyDescent="0.4">
      <c r="A4439">
        <v>4424</v>
      </c>
      <c r="B4439" s="63">
        <v>38946</v>
      </c>
      <c r="C4439" s="37">
        <v>129.58000200000001</v>
      </c>
      <c r="D4439" s="37">
        <v>130.36999499999999</v>
      </c>
      <c r="E4439" s="37">
        <v>129.490005</v>
      </c>
      <c r="F4439" s="37">
        <v>130.029999</v>
      </c>
      <c r="G4439" s="38">
        <v>70992800</v>
      </c>
      <c r="H4439" s="37">
        <v>92.755013000000005</v>
      </c>
      <c r="I4439" s="41">
        <f t="shared" si="500"/>
        <v>0.71333548960497961</v>
      </c>
      <c r="J4439" s="41">
        <f t="shared" ca="1" si="501"/>
        <v>1</v>
      </c>
      <c r="K4439" s="37">
        <f t="shared" si="502"/>
        <v>92.43</v>
      </c>
      <c r="L4439" s="37">
        <f t="shared" si="503"/>
        <v>93</v>
      </c>
      <c r="M4439" s="37">
        <f t="shared" si="504"/>
        <v>92.37</v>
      </c>
      <c r="N4439" s="37">
        <f t="shared" si="505"/>
        <v>92.76</v>
      </c>
      <c r="O4439" s="38">
        <f t="shared" ca="1" si="506"/>
        <v>70992800</v>
      </c>
    </row>
    <row r="4440" spans="1:15" x14ac:dyDescent="0.4">
      <c r="A4440">
        <v>4425</v>
      </c>
      <c r="B4440" s="63">
        <v>38945</v>
      </c>
      <c r="C4440" s="37">
        <v>129.320007</v>
      </c>
      <c r="D4440" s="37">
        <v>129.88999899999999</v>
      </c>
      <c r="E4440" s="37">
        <v>129.03999300000001</v>
      </c>
      <c r="F4440" s="37">
        <v>129.699997</v>
      </c>
      <c r="G4440" s="38">
        <v>71737600</v>
      </c>
      <c r="H4440" s="37">
        <v>92.519592000000003</v>
      </c>
      <c r="I4440" s="41">
        <f t="shared" si="500"/>
        <v>0.71333534417892086</v>
      </c>
      <c r="J4440" s="41">
        <f t="shared" ca="1" si="501"/>
        <v>1</v>
      </c>
      <c r="K4440" s="37">
        <f t="shared" si="502"/>
        <v>92.25</v>
      </c>
      <c r="L4440" s="37">
        <f t="shared" si="503"/>
        <v>92.66</v>
      </c>
      <c r="M4440" s="37">
        <f t="shared" si="504"/>
        <v>92.05</v>
      </c>
      <c r="N4440" s="37">
        <f t="shared" si="505"/>
        <v>92.52</v>
      </c>
      <c r="O4440" s="38">
        <f t="shared" ca="1" si="506"/>
        <v>71737600</v>
      </c>
    </row>
    <row r="4441" spans="1:15" x14ac:dyDescent="0.4">
      <c r="A4441">
        <v>4426</v>
      </c>
      <c r="B4441" s="63">
        <v>38944</v>
      </c>
      <c r="C4441" s="37">
        <v>128.25</v>
      </c>
      <c r="D4441" s="37">
        <v>128.86999499999999</v>
      </c>
      <c r="E4441" s="37">
        <v>127.900002</v>
      </c>
      <c r="F4441" s="37">
        <v>128.63000500000001</v>
      </c>
      <c r="G4441" s="38">
        <v>68143000</v>
      </c>
      <c r="H4441" s="37">
        <v>91.756302000000005</v>
      </c>
      <c r="I4441" s="41">
        <f t="shared" si="500"/>
        <v>0.71333513514206892</v>
      </c>
      <c r="J4441" s="41">
        <f t="shared" ca="1" si="501"/>
        <v>1</v>
      </c>
      <c r="K4441" s="37">
        <f t="shared" si="502"/>
        <v>91.49</v>
      </c>
      <c r="L4441" s="37">
        <f t="shared" si="503"/>
        <v>91.93</v>
      </c>
      <c r="M4441" s="37">
        <f t="shared" si="504"/>
        <v>91.24</v>
      </c>
      <c r="N4441" s="37">
        <f t="shared" si="505"/>
        <v>91.76</v>
      </c>
      <c r="O4441" s="38">
        <f t="shared" ca="1" si="506"/>
        <v>68143000</v>
      </c>
    </row>
    <row r="4442" spans="1:15" x14ac:dyDescent="0.4">
      <c r="A4442">
        <v>4427</v>
      </c>
      <c r="B4442" s="63">
        <v>38943</v>
      </c>
      <c r="C4442" s="37">
        <v>127.629997</v>
      </c>
      <c r="D4442" s="37">
        <v>128.16000399999999</v>
      </c>
      <c r="E4442" s="37">
        <v>126.91999800000001</v>
      </c>
      <c r="F4442" s="37">
        <v>127.110001</v>
      </c>
      <c r="G4442" s="38">
        <v>57839000</v>
      </c>
      <c r="H4442" s="37">
        <v>90.672058000000007</v>
      </c>
      <c r="I4442" s="41">
        <f t="shared" si="500"/>
        <v>0.71333535745940246</v>
      </c>
      <c r="J4442" s="41">
        <f t="shared" ca="1" si="501"/>
        <v>1</v>
      </c>
      <c r="K4442" s="37">
        <f t="shared" si="502"/>
        <v>91.04</v>
      </c>
      <c r="L4442" s="37">
        <f t="shared" si="503"/>
        <v>91.42</v>
      </c>
      <c r="M4442" s="37">
        <f t="shared" si="504"/>
        <v>90.54</v>
      </c>
      <c r="N4442" s="37">
        <f t="shared" si="505"/>
        <v>90.67</v>
      </c>
      <c r="O4442" s="38">
        <f t="shared" ca="1" si="506"/>
        <v>57839000</v>
      </c>
    </row>
    <row r="4443" spans="1:15" x14ac:dyDescent="0.4">
      <c r="A4443">
        <v>4428</v>
      </c>
      <c r="B4443" s="63">
        <v>38940</v>
      </c>
      <c r="C4443" s="37">
        <v>127.16999800000001</v>
      </c>
      <c r="D4443" s="37">
        <v>127.199997</v>
      </c>
      <c r="E4443" s="37">
        <v>126.389999</v>
      </c>
      <c r="F4443" s="37">
        <v>127.010002</v>
      </c>
      <c r="G4443" s="38">
        <v>47482200</v>
      </c>
      <c r="H4443" s="37">
        <v>90.600753999999995</v>
      </c>
      <c r="I4443" s="41">
        <f t="shared" si="500"/>
        <v>0.71333558438964506</v>
      </c>
      <c r="J4443" s="41">
        <f t="shared" ca="1" si="501"/>
        <v>1</v>
      </c>
      <c r="K4443" s="37">
        <f t="shared" si="502"/>
        <v>90.71</v>
      </c>
      <c r="L4443" s="37">
        <f t="shared" si="503"/>
        <v>90.74</v>
      </c>
      <c r="M4443" s="37">
        <f t="shared" si="504"/>
        <v>90.16</v>
      </c>
      <c r="N4443" s="37">
        <f t="shared" si="505"/>
        <v>90.6</v>
      </c>
      <c r="O4443" s="38">
        <f t="shared" ca="1" si="506"/>
        <v>47482200</v>
      </c>
    </row>
    <row r="4444" spans="1:15" x14ac:dyDescent="0.4">
      <c r="A4444">
        <v>4429</v>
      </c>
      <c r="B4444" s="63">
        <v>38939</v>
      </c>
      <c r="C4444" s="37">
        <v>126.58000199999999</v>
      </c>
      <c r="D4444" s="37">
        <v>127.5</v>
      </c>
      <c r="E4444" s="37">
        <v>126.279999</v>
      </c>
      <c r="F4444" s="37">
        <v>127.370003</v>
      </c>
      <c r="G4444" s="38">
        <v>69322300</v>
      </c>
      <c r="H4444" s="37">
        <v>90.857506000000001</v>
      </c>
      <c r="I4444" s="41">
        <f t="shared" si="500"/>
        <v>0.71333519557191183</v>
      </c>
      <c r="J4444" s="41">
        <f t="shared" ca="1" si="501"/>
        <v>1</v>
      </c>
      <c r="K4444" s="37">
        <f t="shared" si="502"/>
        <v>90.29</v>
      </c>
      <c r="L4444" s="37">
        <f t="shared" si="503"/>
        <v>90.95</v>
      </c>
      <c r="M4444" s="37">
        <f t="shared" si="504"/>
        <v>90.08</v>
      </c>
      <c r="N4444" s="37">
        <f t="shared" si="505"/>
        <v>90.86</v>
      </c>
      <c r="O4444" s="38">
        <f t="shared" ca="1" si="506"/>
        <v>69322300</v>
      </c>
    </row>
    <row r="4445" spans="1:15" x14ac:dyDescent="0.4">
      <c r="A4445">
        <v>4430</v>
      </c>
      <c r="B4445" s="63">
        <v>38938</v>
      </c>
      <c r="C4445" s="37">
        <v>128.179993</v>
      </c>
      <c r="D4445" s="37">
        <v>128.60000600000001</v>
      </c>
      <c r="E4445" s="37">
        <v>126.610001</v>
      </c>
      <c r="F4445" s="37">
        <v>126.980003</v>
      </c>
      <c r="G4445" s="38">
        <v>78910600</v>
      </c>
      <c r="H4445" s="37">
        <v>90.579329999999999</v>
      </c>
      <c r="I4445" s="41">
        <f t="shared" si="500"/>
        <v>0.71333539029763604</v>
      </c>
      <c r="J4445" s="41">
        <f t="shared" ca="1" si="501"/>
        <v>1</v>
      </c>
      <c r="K4445" s="37">
        <f t="shared" si="502"/>
        <v>91.44</v>
      </c>
      <c r="L4445" s="37">
        <f t="shared" si="503"/>
        <v>91.73</v>
      </c>
      <c r="M4445" s="37">
        <f t="shared" si="504"/>
        <v>90.32</v>
      </c>
      <c r="N4445" s="37">
        <f t="shared" si="505"/>
        <v>90.58</v>
      </c>
      <c r="O4445" s="38">
        <f t="shared" ca="1" si="506"/>
        <v>78910600</v>
      </c>
    </row>
    <row r="4446" spans="1:15" x14ac:dyDescent="0.4">
      <c r="A4446">
        <v>4431</v>
      </c>
      <c r="B4446" s="63">
        <v>38937</v>
      </c>
      <c r="C4446" s="37">
        <v>128.08999600000001</v>
      </c>
      <c r="D4446" s="37">
        <v>128.46000699999999</v>
      </c>
      <c r="E4446" s="37">
        <v>126.949997</v>
      </c>
      <c r="F4446" s="37">
        <v>127.410004</v>
      </c>
      <c r="G4446" s="38">
        <v>90901300</v>
      </c>
      <c r="H4446" s="37">
        <v>90.886062999999993</v>
      </c>
      <c r="I4446" s="41">
        <f t="shared" si="500"/>
        <v>0.713335375140558</v>
      </c>
      <c r="J4446" s="41">
        <f t="shared" ca="1" si="501"/>
        <v>1</v>
      </c>
      <c r="K4446" s="37">
        <f t="shared" si="502"/>
        <v>91.37</v>
      </c>
      <c r="L4446" s="37">
        <f t="shared" si="503"/>
        <v>91.64</v>
      </c>
      <c r="M4446" s="37">
        <f t="shared" si="504"/>
        <v>90.56</v>
      </c>
      <c r="N4446" s="37">
        <f t="shared" si="505"/>
        <v>90.89</v>
      </c>
      <c r="O4446" s="38">
        <f t="shared" ca="1" si="506"/>
        <v>90901300</v>
      </c>
    </row>
    <row r="4447" spans="1:15" x14ac:dyDescent="0.4">
      <c r="A4447">
        <v>4432</v>
      </c>
      <c r="B4447" s="63">
        <v>38936</v>
      </c>
      <c r="C4447" s="37">
        <v>127.900002</v>
      </c>
      <c r="D4447" s="37">
        <v>128.08000200000001</v>
      </c>
      <c r="E4447" s="37">
        <v>127.400002</v>
      </c>
      <c r="F4447" s="37">
        <v>127.900002</v>
      </c>
      <c r="G4447" s="38">
        <v>45377300</v>
      </c>
      <c r="H4447" s="37">
        <v>91.235602999999998</v>
      </c>
      <c r="I4447" s="41">
        <f t="shared" si="500"/>
        <v>0.71333543059678761</v>
      </c>
      <c r="J4447" s="41">
        <f t="shared" ca="1" si="501"/>
        <v>1</v>
      </c>
      <c r="K4447" s="37">
        <f t="shared" si="502"/>
        <v>91.24</v>
      </c>
      <c r="L4447" s="37">
        <f t="shared" si="503"/>
        <v>91.36</v>
      </c>
      <c r="M4447" s="37">
        <f t="shared" si="504"/>
        <v>90.88</v>
      </c>
      <c r="N4447" s="37">
        <f t="shared" si="505"/>
        <v>91.24</v>
      </c>
      <c r="O4447" s="38">
        <f t="shared" ca="1" si="506"/>
        <v>45377300</v>
      </c>
    </row>
    <row r="4448" spans="1:15" x14ac:dyDescent="0.4">
      <c r="A4448">
        <v>4433</v>
      </c>
      <c r="B4448" s="63">
        <v>38933</v>
      </c>
      <c r="C4448" s="37">
        <v>129.08000200000001</v>
      </c>
      <c r="D4448" s="37">
        <v>129.429993</v>
      </c>
      <c r="E4448" s="37">
        <v>127.480003</v>
      </c>
      <c r="F4448" s="37">
        <v>128.199997</v>
      </c>
      <c r="G4448" s="38">
        <v>96294200</v>
      </c>
      <c r="H4448" s="37">
        <v>91.449607999999998</v>
      </c>
      <c r="I4448" s="41">
        <f t="shared" si="500"/>
        <v>0.71333549251175099</v>
      </c>
      <c r="J4448" s="41">
        <f t="shared" ca="1" si="501"/>
        <v>1</v>
      </c>
      <c r="K4448" s="37">
        <f t="shared" si="502"/>
        <v>92.08</v>
      </c>
      <c r="L4448" s="37">
        <f t="shared" si="503"/>
        <v>92.33</v>
      </c>
      <c r="M4448" s="37">
        <f t="shared" si="504"/>
        <v>90.94</v>
      </c>
      <c r="N4448" s="37">
        <f t="shared" si="505"/>
        <v>91.45</v>
      </c>
      <c r="O4448" s="38">
        <f t="shared" ca="1" si="506"/>
        <v>96294200</v>
      </c>
    </row>
    <row r="4449" spans="1:15" x14ac:dyDescent="0.4">
      <c r="A4449">
        <v>4434</v>
      </c>
      <c r="B4449" s="63">
        <v>38932</v>
      </c>
      <c r="C4449" s="37">
        <v>127.339996</v>
      </c>
      <c r="D4449" s="37">
        <v>128.550003</v>
      </c>
      <c r="E4449" s="37">
        <v>127.150002</v>
      </c>
      <c r="F4449" s="37">
        <v>128.41999799999999</v>
      </c>
      <c r="G4449" s="38">
        <v>63693800</v>
      </c>
      <c r="H4449" s="37">
        <v>91.606505999999996</v>
      </c>
      <c r="I4449" s="41">
        <f t="shared" si="500"/>
        <v>0.71333520811922146</v>
      </c>
      <c r="J4449" s="41">
        <f t="shared" ca="1" si="501"/>
        <v>1</v>
      </c>
      <c r="K4449" s="37">
        <f t="shared" si="502"/>
        <v>90.84</v>
      </c>
      <c r="L4449" s="37">
        <f t="shared" si="503"/>
        <v>91.7</v>
      </c>
      <c r="M4449" s="37">
        <f t="shared" si="504"/>
        <v>90.7</v>
      </c>
      <c r="N4449" s="37">
        <f t="shared" si="505"/>
        <v>91.61</v>
      </c>
      <c r="O4449" s="38">
        <f t="shared" ca="1" si="506"/>
        <v>63693800</v>
      </c>
    </row>
    <row r="4450" spans="1:15" x14ac:dyDescent="0.4">
      <c r="A4450">
        <v>4435</v>
      </c>
      <c r="B4450" s="63">
        <v>38931</v>
      </c>
      <c r="C4450" s="37">
        <v>127.58000199999999</v>
      </c>
      <c r="D4450" s="37">
        <v>128.46000699999999</v>
      </c>
      <c r="E4450" s="37">
        <v>127.550003</v>
      </c>
      <c r="F4450" s="37">
        <v>128.08000200000001</v>
      </c>
      <c r="G4450" s="38">
        <v>64770900</v>
      </c>
      <c r="H4450" s="37">
        <v>91.363983000000005</v>
      </c>
      <c r="I4450" s="41">
        <f t="shared" si="500"/>
        <v>0.71333527149695075</v>
      </c>
      <c r="J4450" s="41">
        <f t="shared" ca="1" si="501"/>
        <v>1</v>
      </c>
      <c r="K4450" s="37">
        <f t="shared" si="502"/>
        <v>91.01</v>
      </c>
      <c r="L4450" s="37">
        <f t="shared" si="503"/>
        <v>91.64</v>
      </c>
      <c r="M4450" s="37">
        <f t="shared" si="504"/>
        <v>90.99</v>
      </c>
      <c r="N4450" s="37">
        <f t="shared" si="505"/>
        <v>91.36</v>
      </c>
      <c r="O4450" s="38">
        <f t="shared" ca="1" si="506"/>
        <v>64770900</v>
      </c>
    </row>
    <row r="4451" spans="1:15" x14ac:dyDescent="0.4">
      <c r="A4451">
        <v>4436</v>
      </c>
      <c r="B4451" s="63">
        <v>38930</v>
      </c>
      <c r="C4451" s="37">
        <v>127.339996</v>
      </c>
      <c r="D4451" s="37">
        <v>127.379997</v>
      </c>
      <c r="E4451" s="37">
        <v>126.599998</v>
      </c>
      <c r="F4451" s="37">
        <v>127.220001</v>
      </c>
      <c r="G4451" s="38">
        <v>65225600</v>
      </c>
      <c r="H4451" s="37">
        <v>90.750525999999994</v>
      </c>
      <c r="I4451" s="41">
        <f t="shared" si="500"/>
        <v>0.71333536618978644</v>
      </c>
      <c r="J4451" s="41">
        <f t="shared" ca="1" si="501"/>
        <v>1</v>
      </c>
      <c r="K4451" s="37">
        <f t="shared" si="502"/>
        <v>90.84</v>
      </c>
      <c r="L4451" s="37">
        <f t="shared" si="503"/>
        <v>90.86</v>
      </c>
      <c r="M4451" s="37">
        <f t="shared" si="504"/>
        <v>90.31</v>
      </c>
      <c r="N4451" s="37">
        <f t="shared" si="505"/>
        <v>90.75</v>
      </c>
      <c r="O4451" s="38">
        <f t="shared" ca="1" si="506"/>
        <v>65225600</v>
      </c>
    </row>
    <row r="4452" spans="1:15" x14ac:dyDescent="0.4">
      <c r="A4452">
        <v>4437</v>
      </c>
      <c r="B4452" s="63">
        <v>38929</v>
      </c>
      <c r="C4452" s="37">
        <v>127.660004</v>
      </c>
      <c r="D4452" s="37">
        <v>127.959999</v>
      </c>
      <c r="E4452" s="37">
        <v>127.449997</v>
      </c>
      <c r="F4452" s="37">
        <v>127.849998</v>
      </c>
      <c r="G4452" s="38">
        <v>49593100</v>
      </c>
      <c r="H4452" s="37">
        <v>91.199944000000002</v>
      </c>
      <c r="I4452" s="41">
        <f t="shared" si="500"/>
        <v>0.7133355137009858</v>
      </c>
      <c r="J4452" s="41">
        <f t="shared" ca="1" si="501"/>
        <v>1</v>
      </c>
      <c r="K4452" s="37">
        <f t="shared" si="502"/>
        <v>91.06</v>
      </c>
      <c r="L4452" s="37">
        <f t="shared" si="503"/>
        <v>91.28</v>
      </c>
      <c r="M4452" s="37">
        <f t="shared" si="504"/>
        <v>90.91</v>
      </c>
      <c r="N4452" s="37">
        <f t="shared" si="505"/>
        <v>91.2</v>
      </c>
      <c r="O4452" s="38">
        <f t="shared" ca="1" si="506"/>
        <v>49593100</v>
      </c>
    </row>
    <row r="4453" spans="1:15" x14ac:dyDescent="0.4">
      <c r="A4453">
        <v>4438</v>
      </c>
      <c r="B4453" s="63">
        <v>38926</v>
      </c>
      <c r="C4453" s="37">
        <v>127.040001</v>
      </c>
      <c r="D4453" s="37">
        <v>128.13999899999999</v>
      </c>
      <c r="E4453" s="37">
        <v>126.860001</v>
      </c>
      <c r="F4453" s="37">
        <v>127.980003</v>
      </c>
      <c r="G4453" s="38">
        <v>82137000</v>
      </c>
      <c r="H4453" s="37">
        <v>91.292648</v>
      </c>
      <c r="I4453" s="41">
        <f t="shared" si="500"/>
        <v>0.71333525441470724</v>
      </c>
      <c r="J4453" s="41">
        <f t="shared" ca="1" si="501"/>
        <v>1</v>
      </c>
      <c r="K4453" s="37">
        <f t="shared" si="502"/>
        <v>90.62</v>
      </c>
      <c r="L4453" s="37">
        <f t="shared" si="503"/>
        <v>91.41</v>
      </c>
      <c r="M4453" s="37">
        <f t="shared" si="504"/>
        <v>90.49</v>
      </c>
      <c r="N4453" s="37">
        <f t="shared" si="505"/>
        <v>91.29</v>
      </c>
      <c r="O4453" s="38">
        <f t="shared" ca="1" si="506"/>
        <v>82137000</v>
      </c>
    </row>
    <row r="4454" spans="1:15" x14ac:dyDescent="0.4">
      <c r="A4454">
        <v>4439</v>
      </c>
      <c r="B4454" s="63">
        <v>38925</v>
      </c>
      <c r="C4454" s="37">
        <v>127.379997</v>
      </c>
      <c r="D4454" s="37">
        <v>127.69000200000001</v>
      </c>
      <c r="E4454" s="37">
        <v>126.199997</v>
      </c>
      <c r="F4454" s="37">
        <v>126.709999</v>
      </c>
      <c r="G4454" s="38">
        <v>87257100</v>
      </c>
      <c r="H4454" s="37">
        <v>90.386711000000005</v>
      </c>
      <c r="I4454" s="41">
        <f t="shared" si="500"/>
        <v>0.71333526725069274</v>
      </c>
      <c r="J4454" s="41">
        <f t="shared" ca="1" si="501"/>
        <v>1</v>
      </c>
      <c r="K4454" s="37">
        <f t="shared" si="502"/>
        <v>90.86</v>
      </c>
      <c r="L4454" s="37">
        <f t="shared" si="503"/>
        <v>91.09</v>
      </c>
      <c r="M4454" s="37">
        <f t="shared" si="504"/>
        <v>90.02</v>
      </c>
      <c r="N4454" s="37">
        <f t="shared" si="505"/>
        <v>90.39</v>
      </c>
      <c r="O4454" s="38">
        <f t="shared" ca="1" si="506"/>
        <v>87257100</v>
      </c>
    </row>
    <row r="4455" spans="1:15" x14ac:dyDescent="0.4">
      <c r="A4455">
        <v>4440</v>
      </c>
      <c r="B4455" s="63">
        <v>38924</v>
      </c>
      <c r="C4455" s="37">
        <v>126.589996</v>
      </c>
      <c r="D4455" s="37">
        <v>127.449997</v>
      </c>
      <c r="E4455" s="37">
        <v>126.18</v>
      </c>
      <c r="F4455" s="37">
        <v>126.83000199999999</v>
      </c>
      <c r="G4455" s="38">
        <v>84525800</v>
      </c>
      <c r="H4455" s="37">
        <v>90.472320999999994</v>
      </c>
      <c r="I4455" s="41">
        <f t="shared" si="500"/>
        <v>0.71333532739359251</v>
      </c>
      <c r="J4455" s="41">
        <f t="shared" ca="1" si="501"/>
        <v>1</v>
      </c>
      <c r="K4455" s="37">
        <f t="shared" si="502"/>
        <v>90.3</v>
      </c>
      <c r="L4455" s="37">
        <f t="shared" si="503"/>
        <v>90.91</v>
      </c>
      <c r="M4455" s="37">
        <f t="shared" si="504"/>
        <v>90.01</v>
      </c>
      <c r="N4455" s="37">
        <f t="shared" si="505"/>
        <v>90.47</v>
      </c>
      <c r="O4455" s="38">
        <f t="shared" ca="1" si="506"/>
        <v>84525800</v>
      </c>
    </row>
    <row r="4456" spans="1:15" x14ac:dyDescent="0.4">
      <c r="A4456">
        <v>4441</v>
      </c>
      <c r="B4456" s="63">
        <v>38923</v>
      </c>
      <c r="C4456" s="37">
        <v>125.980003</v>
      </c>
      <c r="D4456" s="37">
        <v>127.300003</v>
      </c>
      <c r="E4456" s="37">
        <v>125.720001</v>
      </c>
      <c r="F4456" s="37">
        <v>126.660004</v>
      </c>
      <c r="G4456" s="38">
        <v>95480700</v>
      </c>
      <c r="H4456" s="37">
        <v>90.351059000000006</v>
      </c>
      <c r="I4456" s="41">
        <f t="shared" si="500"/>
        <v>0.71333535565023354</v>
      </c>
      <c r="J4456" s="41">
        <f t="shared" ca="1" si="501"/>
        <v>1</v>
      </c>
      <c r="K4456" s="37">
        <f t="shared" si="502"/>
        <v>89.87</v>
      </c>
      <c r="L4456" s="37">
        <f t="shared" si="503"/>
        <v>90.81</v>
      </c>
      <c r="M4456" s="37">
        <f t="shared" si="504"/>
        <v>89.68</v>
      </c>
      <c r="N4456" s="37">
        <f t="shared" si="505"/>
        <v>90.35</v>
      </c>
      <c r="O4456" s="38">
        <f t="shared" ca="1" si="506"/>
        <v>95480700</v>
      </c>
    </row>
    <row r="4457" spans="1:15" x14ac:dyDescent="0.4">
      <c r="A4457">
        <v>4442</v>
      </c>
      <c r="B4457" s="63">
        <v>38922</v>
      </c>
      <c r="C4457" s="37">
        <v>124.44000200000001</v>
      </c>
      <c r="D4457" s="37">
        <v>126.32</v>
      </c>
      <c r="E4457" s="37">
        <v>124.44000200000001</v>
      </c>
      <c r="F4457" s="37">
        <v>126.209999</v>
      </c>
      <c r="G4457" s="38">
        <v>92884000</v>
      </c>
      <c r="H4457" s="37">
        <v>90.030045000000001</v>
      </c>
      <c r="I4457" s="41">
        <f t="shared" si="500"/>
        <v>0.71333528019440051</v>
      </c>
      <c r="J4457" s="41">
        <f t="shared" ca="1" si="501"/>
        <v>1</v>
      </c>
      <c r="K4457" s="37">
        <f t="shared" si="502"/>
        <v>88.77</v>
      </c>
      <c r="L4457" s="37">
        <f t="shared" si="503"/>
        <v>90.11</v>
      </c>
      <c r="M4457" s="37">
        <f t="shared" si="504"/>
        <v>88.77</v>
      </c>
      <c r="N4457" s="37">
        <f t="shared" si="505"/>
        <v>90.03</v>
      </c>
      <c r="O4457" s="38">
        <f t="shared" ca="1" si="506"/>
        <v>92884000</v>
      </c>
    </row>
    <row r="4458" spans="1:15" x14ac:dyDescent="0.4">
      <c r="A4458">
        <v>4443</v>
      </c>
      <c r="B4458" s="63">
        <v>38919</v>
      </c>
      <c r="C4458" s="37">
        <v>125.150002</v>
      </c>
      <c r="D4458" s="37">
        <v>125.19000200000001</v>
      </c>
      <c r="E4458" s="37">
        <v>123.82</v>
      </c>
      <c r="F4458" s="37">
        <v>123.949997</v>
      </c>
      <c r="G4458" s="38">
        <v>101560000</v>
      </c>
      <c r="H4458" s="37">
        <v>88.417907999999997</v>
      </c>
      <c r="I4458" s="41">
        <f t="shared" si="500"/>
        <v>0.71333529762005565</v>
      </c>
      <c r="J4458" s="41">
        <f t="shared" ca="1" si="501"/>
        <v>1</v>
      </c>
      <c r="K4458" s="37">
        <f t="shared" si="502"/>
        <v>89.27</v>
      </c>
      <c r="L4458" s="37">
        <f t="shared" si="503"/>
        <v>89.3</v>
      </c>
      <c r="M4458" s="37">
        <f t="shared" si="504"/>
        <v>88.33</v>
      </c>
      <c r="N4458" s="37">
        <f t="shared" si="505"/>
        <v>88.42</v>
      </c>
      <c r="O4458" s="38">
        <f t="shared" ca="1" si="506"/>
        <v>101560000</v>
      </c>
    </row>
    <row r="4459" spans="1:15" x14ac:dyDescent="0.4">
      <c r="A4459">
        <v>4444</v>
      </c>
      <c r="B4459" s="63">
        <v>38918</v>
      </c>
      <c r="C4459" s="37">
        <v>126.120003</v>
      </c>
      <c r="D4459" s="37">
        <v>126.300003</v>
      </c>
      <c r="E4459" s="37">
        <v>124.660004</v>
      </c>
      <c r="F4459" s="37">
        <v>124.83000199999999</v>
      </c>
      <c r="G4459" s="38">
        <v>112259800</v>
      </c>
      <c r="H4459" s="37">
        <v>89.045631</v>
      </c>
      <c r="I4459" s="41">
        <f t="shared" si="500"/>
        <v>0.71333517242112998</v>
      </c>
      <c r="J4459" s="41">
        <f t="shared" ca="1" si="501"/>
        <v>1</v>
      </c>
      <c r="K4459" s="37">
        <f t="shared" si="502"/>
        <v>89.97</v>
      </c>
      <c r="L4459" s="37">
        <f t="shared" si="503"/>
        <v>90.09</v>
      </c>
      <c r="M4459" s="37">
        <f t="shared" si="504"/>
        <v>88.92</v>
      </c>
      <c r="N4459" s="37">
        <f t="shared" si="505"/>
        <v>89.05</v>
      </c>
      <c r="O4459" s="38">
        <f t="shared" ca="1" si="506"/>
        <v>112259800</v>
      </c>
    </row>
    <row r="4460" spans="1:15" x14ac:dyDescent="0.4">
      <c r="A4460">
        <v>4445</v>
      </c>
      <c r="B4460" s="63">
        <v>38917</v>
      </c>
      <c r="C4460" s="37">
        <v>124.18</v>
      </c>
      <c r="D4460" s="37">
        <v>126.260002</v>
      </c>
      <c r="E4460" s="37">
        <v>123.720001</v>
      </c>
      <c r="F4460" s="37">
        <v>125.69000200000001</v>
      </c>
      <c r="G4460" s="38">
        <v>133565300</v>
      </c>
      <c r="H4460" s="37">
        <v>89.659081</v>
      </c>
      <c r="I4460" s="41">
        <f t="shared" si="500"/>
        <v>0.71333502723629516</v>
      </c>
      <c r="J4460" s="41">
        <f t="shared" ca="1" si="501"/>
        <v>1</v>
      </c>
      <c r="K4460" s="37">
        <f t="shared" si="502"/>
        <v>88.58</v>
      </c>
      <c r="L4460" s="37">
        <f t="shared" si="503"/>
        <v>90.07</v>
      </c>
      <c r="M4460" s="37">
        <f t="shared" si="504"/>
        <v>88.25</v>
      </c>
      <c r="N4460" s="37">
        <f t="shared" si="505"/>
        <v>89.66</v>
      </c>
      <c r="O4460" s="38">
        <f t="shared" ca="1" si="506"/>
        <v>133565300</v>
      </c>
    </row>
    <row r="4461" spans="1:15" x14ac:dyDescent="0.4">
      <c r="A4461">
        <v>4446</v>
      </c>
      <c r="B4461" s="63">
        <v>38916</v>
      </c>
      <c r="C4461" s="37">
        <v>123.709999</v>
      </c>
      <c r="D4461" s="37">
        <v>124.050003</v>
      </c>
      <c r="E4461" s="37">
        <v>122.389999</v>
      </c>
      <c r="F4461" s="37">
        <v>123.970001</v>
      </c>
      <c r="G4461" s="38">
        <v>122771000</v>
      </c>
      <c r="H4461" s="37">
        <v>88.432167000000007</v>
      </c>
      <c r="I4461" s="41">
        <f t="shared" si="500"/>
        <v>0.71333521244385578</v>
      </c>
      <c r="J4461" s="41">
        <f t="shared" ca="1" si="501"/>
        <v>1</v>
      </c>
      <c r="K4461" s="37">
        <f t="shared" si="502"/>
        <v>88.25</v>
      </c>
      <c r="L4461" s="37">
        <f t="shared" si="503"/>
        <v>88.49</v>
      </c>
      <c r="M4461" s="37">
        <f t="shared" si="504"/>
        <v>87.31</v>
      </c>
      <c r="N4461" s="37">
        <f t="shared" si="505"/>
        <v>88.43</v>
      </c>
      <c r="O4461" s="38">
        <f t="shared" ca="1" si="506"/>
        <v>122771000</v>
      </c>
    </row>
    <row r="4462" spans="1:15" x14ac:dyDescent="0.4">
      <c r="A4462">
        <v>4447</v>
      </c>
      <c r="B4462" s="63">
        <v>38915</v>
      </c>
      <c r="C4462" s="37">
        <v>123.519997</v>
      </c>
      <c r="D4462" s="37">
        <v>124.099998</v>
      </c>
      <c r="E4462" s="37">
        <v>123.150002</v>
      </c>
      <c r="F4462" s="37">
        <v>123.339996</v>
      </c>
      <c r="G4462" s="38">
        <v>81159000</v>
      </c>
      <c r="H4462" s="37">
        <v>87.982765000000001</v>
      </c>
      <c r="I4462" s="41">
        <f t="shared" si="500"/>
        <v>0.71333523474412952</v>
      </c>
      <c r="J4462" s="41">
        <f t="shared" ca="1" si="501"/>
        <v>1</v>
      </c>
      <c r="K4462" s="37">
        <f t="shared" si="502"/>
        <v>88.11</v>
      </c>
      <c r="L4462" s="37">
        <f t="shared" si="503"/>
        <v>88.52</v>
      </c>
      <c r="M4462" s="37">
        <f t="shared" si="504"/>
        <v>87.85</v>
      </c>
      <c r="N4462" s="37">
        <f t="shared" si="505"/>
        <v>87.98</v>
      </c>
      <c r="O4462" s="38">
        <f t="shared" ca="1" si="506"/>
        <v>81159000</v>
      </c>
    </row>
    <row r="4463" spans="1:15" x14ac:dyDescent="0.4">
      <c r="A4463">
        <v>4448</v>
      </c>
      <c r="B4463" s="63">
        <v>38912</v>
      </c>
      <c r="C4463" s="37">
        <v>124.129997</v>
      </c>
      <c r="D4463" s="37">
        <v>124.260002</v>
      </c>
      <c r="E4463" s="37">
        <v>122.83000199999999</v>
      </c>
      <c r="F4463" s="37">
        <v>123.519997</v>
      </c>
      <c r="G4463" s="38">
        <v>103242500</v>
      </c>
      <c r="H4463" s="37">
        <v>88.111168000000006</v>
      </c>
      <c r="I4463" s="41">
        <f t="shared" si="500"/>
        <v>0.71333525048579793</v>
      </c>
      <c r="J4463" s="41">
        <f t="shared" ca="1" si="501"/>
        <v>1</v>
      </c>
      <c r="K4463" s="37">
        <f t="shared" si="502"/>
        <v>88.55</v>
      </c>
      <c r="L4463" s="37">
        <f t="shared" si="503"/>
        <v>88.64</v>
      </c>
      <c r="M4463" s="37">
        <f t="shared" si="504"/>
        <v>87.62</v>
      </c>
      <c r="N4463" s="37">
        <f t="shared" si="505"/>
        <v>88.11</v>
      </c>
      <c r="O4463" s="38">
        <f t="shared" ca="1" si="506"/>
        <v>103242500</v>
      </c>
    </row>
    <row r="4464" spans="1:15" x14ac:dyDescent="0.4">
      <c r="A4464">
        <v>4449</v>
      </c>
      <c r="B4464" s="63">
        <v>38911</v>
      </c>
      <c r="C4464" s="37">
        <v>125.449997</v>
      </c>
      <c r="D4464" s="37">
        <v>125.68</v>
      </c>
      <c r="E4464" s="37">
        <v>124</v>
      </c>
      <c r="F4464" s="37">
        <v>124</v>
      </c>
      <c r="G4464" s="38">
        <v>102405700</v>
      </c>
      <c r="H4464" s="37">
        <v>88.453559999999996</v>
      </c>
      <c r="I4464" s="41">
        <f t="shared" si="500"/>
        <v>0.71333516129032259</v>
      </c>
      <c r="J4464" s="41">
        <f t="shared" ca="1" si="501"/>
        <v>1</v>
      </c>
      <c r="K4464" s="37">
        <f t="shared" si="502"/>
        <v>89.49</v>
      </c>
      <c r="L4464" s="37">
        <f t="shared" si="503"/>
        <v>89.65</v>
      </c>
      <c r="M4464" s="37">
        <f t="shared" si="504"/>
        <v>88.45</v>
      </c>
      <c r="N4464" s="37">
        <f t="shared" si="505"/>
        <v>88.45</v>
      </c>
      <c r="O4464" s="38">
        <f t="shared" ca="1" si="506"/>
        <v>102405700</v>
      </c>
    </row>
    <row r="4465" spans="1:15" x14ac:dyDescent="0.4">
      <c r="A4465">
        <v>4450</v>
      </c>
      <c r="B4465" s="63">
        <v>38910</v>
      </c>
      <c r="C4465" s="37">
        <v>127.150002</v>
      </c>
      <c r="D4465" s="37">
        <v>127.400002</v>
      </c>
      <c r="E4465" s="37">
        <v>125.720001</v>
      </c>
      <c r="F4465" s="37">
        <v>126.050003</v>
      </c>
      <c r="G4465" s="38">
        <v>82561300</v>
      </c>
      <c r="H4465" s="37">
        <v>89.915931999999998</v>
      </c>
      <c r="I4465" s="41">
        <f t="shared" si="500"/>
        <v>0.71333542134068806</v>
      </c>
      <c r="J4465" s="41">
        <f t="shared" ca="1" si="501"/>
        <v>1</v>
      </c>
      <c r="K4465" s="37">
        <f t="shared" si="502"/>
        <v>90.7</v>
      </c>
      <c r="L4465" s="37">
        <f t="shared" si="503"/>
        <v>90.88</v>
      </c>
      <c r="M4465" s="37">
        <f t="shared" si="504"/>
        <v>89.68</v>
      </c>
      <c r="N4465" s="37">
        <f t="shared" si="505"/>
        <v>89.92</v>
      </c>
      <c r="O4465" s="38">
        <f t="shared" ca="1" si="506"/>
        <v>82561300</v>
      </c>
    </row>
    <row r="4466" spans="1:15" x14ac:dyDescent="0.4">
      <c r="A4466">
        <v>4451</v>
      </c>
      <c r="B4466" s="63">
        <v>38909</v>
      </c>
      <c r="C4466" s="37">
        <v>126.610001</v>
      </c>
      <c r="D4466" s="37">
        <v>127.410004</v>
      </c>
      <c r="E4466" s="37">
        <v>125.94000200000001</v>
      </c>
      <c r="F4466" s="37">
        <v>127.410004</v>
      </c>
      <c r="G4466" s="38">
        <v>73640800</v>
      </c>
      <c r="H4466" s="37">
        <v>90.886062999999993</v>
      </c>
      <c r="I4466" s="41">
        <f t="shared" si="500"/>
        <v>0.713335375140558</v>
      </c>
      <c r="J4466" s="41">
        <f t="shared" ca="1" si="501"/>
        <v>1</v>
      </c>
      <c r="K4466" s="37">
        <f t="shared" si="502"/>
        <v>90.32</v>
      </c>
      <c r="L4466" s="37">
        <f t="shared" si="503"/>
        <v>90.89</v>
      </c>
      <c r="M4466" s="37">
        <f t="shared" si="504"/>
        <v>89.84</v>
      </c>
      <c r="N4466" s="37">
        <f t="shared" si="505"/>
        <v>90.89</v>
      </c>
      <c r="O4466" s="38">
        <f t="shared" ca="1" si="506"/>
        <v>73640800</v>
      </c>
    </row>
    <row r="4467" spans="1:15" x14ac:dyDescent="0.4">
      <c r="A4467">
        <v>4452</v>
      </c>
      <c r="B4467" s="63">
        <v>38908</v>
      </c>
      <c r="C4467" s="37">
        <v>126.94000200000001</v>
      </c>
      <c r="D4467" s="37">
        <v>127.43</v>
      </c>
      <c r="E4467" s="37">
        <v>126.410004</v>
      </c>
      <c r="F4467" s="37">
        <v>126.849998</v>
      </c>
      <c r="G4467" s="38">
        <v>60964100</v>
      </c>
      <c r="H4467" s="37">
        <v>90.486587999999998</v>
      </c>
      <c r="I4467" s="41">
        <f t="shared" si="500"/>
        <v>0.71333535220079392</v>
      </c>
      <c r="J4467" s="41">
        <f t="shared" ca="1" si="501"/>
        <v>1</v>
      </c>
      <c r="K4467" s="37">
        <f t="shared" si="502"/>
        <v>90.55</v>
      </c>
      <c r="L4467" s="37">
        <f t="shared" si="503"/>
        <v>90.9</v>
      </c>
      <c r="M4467" s="37">
        <f t="shared" si="504"/>
        <v>90.17</v>
      </c>
      <c r="N4467" s="37">
        <f t="shared" si="505"/>
        <v>90.49</v>
      </c>
      <c r="O4467" s="38">
        <f t="shared" ca="1" si="506"/>
        <v>60964100</v>
      </c>
    </row>
    <row r="4468" spans="1:15" x14ac:dyDescent="0.4">
      <c r="A4468">
        <v>4453</v>
      </c>
      <c r="B4468" s="63">
        <v>38905</v>
      </c>
      <c r="C4468" s="37">
        <v>127.19000200000001</v>
      </c>
      <c r="D4468" s="37">
        <v>127.55999799999999</v>
      </c>
      <c r="E4468" s="37">
        <v>126.290001</v>
      </c>
      <c r="F4468" s="37">
        <v>126.610001</v>
      </c>
      <c r="G4468" s="38">
        <v>81626500</v>
      </c>
      <c r="H4468" s="37">
        <v>90.315430000000006</v>
      </c>
      <c r="I4468" s="41">
        <f t="shared" si="500"/>
        <v>0.71333567085273153</v>
      </c>
      <c r="J4468" s="41">
        <f t="shared" ca="1" si="501"/>
        <v>1</v>
      </c>
      <c r="K4468" s="37">
        <f t="shared" si="502"/>
        <v>90.73</v>
      </c>
      <c r="L4468" s="37">
        <f t="shared" si="503"/>
        <v>90.99</v>
      </c>
      <c r="M4468" s="37">
        <f t="shared" si="504"/>
        <v>90.09</v>
      </c>
      <c r="N4468" s="37">
        <f t="shared" si="505"/>
        <v>90.32</v>
      </c>
      <c r="O4468" s="38">
        <f t="shared" ca="1" si="506"/>
        <v>81626500</v>
      </c>
    </row>
    <row r="4469" spans="1:15" x14ac:dyDescent="0.4">
      <c r="A4469">
        <v>4454</v>
      </c>
      <c r="B4469" s="63">
        <v>38904</v>
      </c>
      <c r="C4469" s="37">
        <v>127.199997</v>
      </c>
      <c r="D4469" s="37">
        <v>127.849998</v>
      </c>
      <c r="E4469" s="37">
        <v>127.08000199999999</v>
      </c>
      <c r="F4469" s="37">
        <v>127.44000200000001</v>
      </c>
      <c r="G4469" s="38">
        <v>50100300</v>
      </c>
      <c r="H4469" s="37">
        <v>90.907439999999994</v>
      </c>
      <c r="I4469" s="41">
        <f t="shared" si="500"/>
        <v>0.71333520537766459</v>
      </c>
      <c r="J4469" s="41">
        <f t="shared" ca="1" si="501"/>
        <v>1</v>
      </c>
      <c r="K4469" s="37">
        <f t="shared" si="502"/>
        <v>90.74</v>
      </c>
      <c r="L4469" s="37">
        <f t="shared" si="503"/>
        <v>91.2</v>
      </c>
      <c r="M4469" s="37">
        <f t="shared" si="504"/>
        <v>90.65</v>
      </c>
      <c r="N4469" s="37">
        <f t="shared" si="505"/>
        <v>90.91</v>
      </c>
      <c r="O4469" s="38">
        <f t="shared" ca="1" si="506"/>
        <v>50100300</v>
      </c>
    </row>
    <row r="4470" spans="1:15" x14ac:dyDescent="0.4">
      <c r="A4470">
        <v>4455</v>
      </c>
      <c r="B4470" s="63">
        <v>38903</v>
      </c>
      <c r="C4470" s="37">
        <v>127.290001</v>
      </c>
      <c r="D4470" s="37">
        <v>127.449997</v>
      </c>
      <c r="E4470" s="37">
        <v>126.519997</v>
      </c>
      <c r="F4470" s="37">
        <v>127.07</v>
      </c>
      <c r="G4470" s="38">
        <v>69653400</v>
      </c>
      <c r="H4470" s="37">
        <v>90.643517000000003</v>
      </c>
      <c r="I4470" s="41">
        <f t="shared" si="500"/>
        <v>0.71333530337609197</v>
      </c>
      <c r="J4470" s="41">
        <f t="shared" ca="1" si="501"/>
        <v>1</v>
      </c>
      <c r="K4470" s="37">
        <f t="shared" si="502"/>
        <v>90.8</v>
      </c>
      <c r="L4470" s="37">
        <f t="shared" si="503"/>
        <v>90.91</v>
      </c>
      <c r="M4470" s="37">
        <f t="shared" si="504"/>
        <v>90.25</v>
      </c>
      <c r="N4470" s="37">
        <f t="shared" si="505"/>
        <v>90.64</v>
      </c>
      <c r="O4470" s="38">
        <f t="shared" ca="1" si="506"/>
        <v>69653400</v>
      </c>
    </row>
    <row r="4471" spans="1:15" x14ac:dyDescent="0.4">
      <c r="A4471">
        <v>4456</v>
      </c>
      <c r="B4471" s="63">
        <v>38901</v>
      </c>
      <c r="C4471" s="37">
        <v>127.43</v>
      </c>
      <c r="D4471" s="37">
        <v>128.009995</v>
      </c>
      <c r="E4471" s="37">
        <v>127.30999799999999</v>
      </c>
      <c r="F4471" s="37">
        <v>127.800003</v>
      </c>
      <c r="G4471" s="38">
        <v>23914000</v>
      </c>
      <c r="H4471" s="37">
        <v>91.164223000000007</v>
      </c>
      <c r="I4471" s="41">
        <f t="shared" si="500"/>
        <v>0.71333506150230686</v>
      </c>
      <c r="J4471" s="41">
        <f t="shared" ca="1" si="501"/>
        <v>1</v>
      </c>
      <c r="K4471" s="37">
        <f t="shared" si="502"/>
        <v>90.9</v>
      </c>
      <c r="L4471" s="37">
        <f t="shared" si="503"/>
        <v>91.31</v>
      </c>
      <c r="M4471" s="37">
        <f t="shared" si="504"/>
        <v>90.81</v>
      </c>
      <c r="N4471" s="37">
        <f t="shared" si="505"/>
        <v>91.16</v>
      </c>
      <c r="O4471" s="38">
        <f t="shared" ca="1" si="506"/>
        <v>23914000</v>
      </c>
    </row>
    <row r="4472" spans="1:15" x14ac:dyDescent="0.4">
      <c r="A4472">
        <v>4457</v>
      </c>
      <c r="B4472" s="63">
        <v>38898</v>
      </c>
      <c r="C4472" s="37">
        <v>127.540001</v>
      </c>
      <c r="D4472" s="37">
        <v>127.660004</v>
      </c>
      <c r="E4472" s="37">
        <v>126.959999</v>
      </c>
      <c r="F4472" s="37">
        <v>127.279999</v>
      </c>
      <c r="G4472" s="38">
        <v>54227800</v>
      </c>
      <c r="H4472" s="37">
        <v>90.793327000000005</v>
      </c>
      <c r="I4472" s="41">
        <f t="shared" si="500"/>
        <v>0.71333538429710397</v>
      </c>
      <c r="J4472" s="41">
        <f t="shared" ca="1" si="501"/>
        <v>1</v>
      </c>
      <c r="K4472" s="37">
        <f t="shared" si="502"/>
        <v>90.98</v>
      </c>
      <c r="L4472" s="37">
        <f t="shared" si="503"/>
        <v>91.06</v>
      </c>
      <c r="M4472" s="37">
        <f t="shared" si="504"/>
        <v>90.57</v>
      </c>
      <c r="N4472" s="37">
        <f t="shared" si="505"/>
        <v>90.79</v>
      </c>
      <c r="O4472" s="38">
        <f t="shared" ca="1" si="506"/>
        <v>54227800</v>
      </c>
    </row>
    <row r="4473" spans="1:15" x14ac:dyDescent="0.4">
      <c r="A4473">
        <v>4458</v>
      </c>
      <c r="B4473" s="63">
        <v>38897</v>
      </c>
      <c r="C4473" s="37">
        <v>125.199997</v>
      </c>
      <c r="D4473" s="37">
        <v>127.349998</v>
      </c>
      <c r="E4473" s="37">
        <v>125.16999800000001</v>
      </c>
      <c r="F4473" s="37">
        <v>127.269997</v>
      </c>
      <c r="G4473" s="38">
        <v>110634800</v>
      </c>
      <c r="H4473" s="37">
        <v>90.786201000000005</v>
      </c>
      <c r="I4473" s="41">
        <f t="shared" si="500"/>
        <v>0.7133354532883347</v>
      </c>
      <c r="J4473" s="41">
        <f t="shared" ca="1" si="501"/>
        <v>1</v>
      </c>
      <c r="K4473" s="37">
        <f t="shared" si="502"/>
        <v>89.31</v>
      </c>
      <c r="L4473" s="37">
        <f t="shared" si="503"/>
        <v>90.84</v>
      </c>
      <c r="M4473" s="37">
        <f t="shared" si="504"/>
        <v>89.29</v>
      </c>
      <c r="N4473" s="37">
        <f t="shared" si="505"/>
        <v>90.79</v>
      </c>
      <c r="O4473" s="38">
        <f t="shared" ca="1" si="506"/>
        <v>110634800</v>
      </c>
    </row>
    <row r="4474" spans="1:15" x14ac:dyDescent="0.4">
      <c r="A4474">
        <v>4459</v>
      </c>
      <c r="B4474" s="63">
        <v>38896</v>
      </c>
      <c r="C4474" s="37">
        <v>124.19000200000001</v>
      </c>
      <c r="D4474" s="37">
        <v>124.769997</v>
      </c>
      <c r="E4474" s="37">
        <v>123.650002</v>
      </c>
      <c r="F4474" s="37">
        <v>124.75</v>
      </c>
      <c r="G4474" s="38">
        <v>62368100</v>
      </c>
      <c r="H4474" s="37">
        <v>88.988579000000001</v>
      </c>
      <c r="I4474" s="41">
        <f t="shared" si="500"/>
        <v>0.71333530260521039</v>
      </c>
      <c r="J4474" s="41">
        <f t="shared" ca="1" si="501"/>
        <v>1</v>
      </c>
      <c r="K4474" s="37">
        <f t="shared" si="502"/>
        <v>88.59</v>
      </c>
      <c r="L4474" s="37">
        <f t="shared" si="503"/>
        <v>89</v>
      </c>
      <c r="M4474" s="37">
        <f t="shared" si="504"/>
        <v>88.2</v>
      </c>
      <c r="N4474" s="37">
        <f t="shared" si="505"/>
        <v>88.99</v>
      </c>
      <c r="O4474" s="38">
        <f t="shared" ca="1" si="506"/>
        <v>62368100</v>
      </c>
    </row>
    <row r="4475" spans="1:15" x14ac:dyDescent="0.4">
      <c r="A4475">
        <v>4460</v>
      </c>
      <c r="B4475" s="63">
        <v>38895</v>
      </c>
      <c r="C4475" s="37">
        <v>125.010002</v>
      </c>
      <c r="D4475" s="37">
        <v>125.290001</v>
      </c>
      <c r="E4475" s="37">
        <v>123.769997</v>
      </c>
      <c r="F4475" s="37">
        <v>123.910004</v>
      </c>
      <c r="G4475" s="38">
        <v>69780200</v>
      </c>
      <c r="H4475" s="37">
        <v>88.389381</v>
      </c>
      <c r="I4475" s="41">
        <f t="shared" si="500"/>
        <v>0.71333530906834608</v>
      </c>
      <c r="J4475" s="41">
        <f t="shared" ca="1" si="501"/>
        <v>1</v>
      </c>
      <c r="K4475" s="37">
        <f t="shared" si="502"/>
        <v>89.17</v>
      </c>
      <c r="L4475" s="37">
        <f t="shared" si="503"/>
        <v>89.37</v>
      </c>
      <c r="M4475" s="37">
        <f t="shared" si="504"/>
        <v>88.29</v>
      </c>
      <c r="N4475" s="37">
        <f t="shared" si="505"/>
        <v>88.39</v>
      </c>
      <c r="O4475" s="38">
        <f t="shared" ca="1" si="506"/>
        <v>69780200</v>
      </c>
    </row>
    <row r="4476" spans="1:15" x14ac:dyDescent="0.4">
      <c r="A4476">
        <v>4461</v>
      </c>
      <c r="B4476" s="63">
        <v>38894</v>
      </c>
      <c r="C4476" s="37">
        <v>124.540001</v>
      </c>
      <c r="D4476" s="37">
        <v>125.05999799999999</v>
      </c>
      <c r="E4476" s="37">
        <v>124.25</v>
      </c>
      <c r="F4476" s="37">
        <v>124.989998</v>
      </c>
      <c r="G4476" s="38">
        <v>37899600</v>
      </c>
      <c r="H4476" s="37">
        <v>89.159797999999995</v>
      </c>
      <c r="I4476" s="41">
        <f t="shared" si="500"/>
        <v>0.71333546225034739</v>
      </c>
      <c r="J4476" s="41">
        <f t="shared" ca="1" si="501"/>
        <v>1</v>
      </c>
      <c r="K4476" s="37">
        <f t="shared" si="502"/>
        <v>88.84</v>
      </c>
      <c r="L4476" s="37">
        <f t="shared" si="503"/>
        <v>89.21</v>
      </c>
      <c r="M4476" s="37">
        <f t="shared" si="504"/>
        <v>88.63</v>
      </c>
      <c r="N4476" s="37">
        <f t="shared" si="505"/>
        <v>89.16</v>
      </c>
      <c r="O4476" s="38">
        <f t="shared" ca="1" si="506"/>
        <v>37899600</v>
      </c>
    </row>
    <row r="4477" spans="1:15" x14ac:dyDescent="0.4">
      <c r="A4477">
        <v>4462</v>
      </c>
      <c r="B4477" s="63">
        <v>38891</v>
      </c>
      <c r="C4477" s="37">
        <v>124.33000199999999</v>
      </c>
      <c r="D4477" s="37">
        <v>125.300003</v>
      </c>
      <c r="E4477" s="37">
        <v>124.029999</v>
      </c>
      <c r="F4477" s="37">
        <v>124.44000200000001</v>
      </c>
      <c r="G4477" s="38">
        <v>54107000</v>
      </c>
      <c r="H4477" s="37">
        <v>88.767471</v>
      </c>
      <c r="I4477" s="41">
        <f t="shared" si="500"/>
        <v>0.7133354996249518</v>
      </c>
      <c r="J4477" s="41">
        <f t="shared" ca="1" si="501"/>
        <v>1</v>
      </c>
      <c r="K4477" s="37">
        <f t="shared" si="502"/>
        <v>88.69</v>
      </c>
      <c r="L4477" s="37">
        <f t="shared" si="503"/>
        <v>89.38</v>
      </c>
      <c r="M4477" s="37">
        <f t="shared" si="504"/>
        <v>88.48</v>
      </c>
      <c r="N4477" s="37">
        <f t="shared" si="505"/>
        <v>88.77</v>
      </c>
      <c r="O4477" s="38">
        <f t="shared" ca="1" si="506"/>
        <v>54107000</v>
      </c>
    </row>
    <row r="4478" spans="1:15" x14ac:dyDescent="0.4">
      <c r="A4478">
        <v>4463</v>
      </c>
      <c r="B4478" s="63">
        <v>38890</v>
      </c>
      <c r="C4478" s="37">
        <v>124.949997</v>
      </c>
      <c r="D4478" s="37">
        <v>125.05999799999999</v>
      </c>
      <c r="E4478" s="37">
        <v>124.040001</v>
      </c>
      <c r="F4478" s="37">
        <v>124.459999</v>
      </c>
      <c r="G4478" s="38">
        <v>74566100</v>
      </c>
      <c r="H4478" s="37">
        <v>88.781700000000001</v>
      </c>
      <c r="I4478" s="41">
        <f t="shared" si="500"/>
        <v>0.71333521383042919</v>
      </c>
      <c r="J4478" s="41">
        <f t="shared" ca="1" si="501"/>
        <v>1</v>
      </c>
      <c r="K4478" s="37">
        <f t="shared" si="502"/>
        <v>89.13</v>
      </c>
      <c r="L4478" s="37">
        <f t="shared" si="503"/>
        <v>89.21</v>
      </c>
      <c r="M4478" s="37">
        <f t="shared" si="504"/>
        <v>88.48</v>
      </c>
      <c r="N4478" s="37">
        <f t="shared" si="505"/>
        <v>88.78</v>
      </c>
      <c r="O4478" s="38">
        <f t="shared" ca="1" si="506"/>
        <v>74566100</v>
      </c>
    </row>
    <row r="4479" spans="1:15" x14ac:dyDescent="0.4">
      <c r="A4479">
        <v>4464</v>
      </c>
      <c r="B4479" s="63">
        <v>38889</v>
      </c>
      <c r="C4479" s="37">
        <v>124</v>
      </c>
      <c r="D4479" s="37">
        <v>125.699997</v>
      </c>
      <c r="E4479" s="37">
        <v>123.959999</v>
      </c>
      <c r="F4479" s="37">
        <v>125.010002</v>
      </c>
      <c r="G4479" s="38">
        <v>75008200</v>
      </c>
      <c r="H4479" s="37">
        <v>89.174064999999999</v>
      </c>
      <c r="I4479" s="41">
        <f t="shared" si="500"/>
        <v>0.71333544175129282</v>
      </c>
      <c r="J4479" s="41">
        <f t="shared" ca="1" si="501"/>
        <v>1</v>
      </c>
      <c r="K4479" s="37">
        <f t="shared" si="502"/>
        <v>88.45</v>
      </c>
      <c r="L4479" s="37">
        <f t="shared" si="503"/>
        <v>89.67</v>
      </c>
      <c r="M4479" s="37">
        <f t="shared" si="504"/>
        <v>88.43</v>
      </c>
      <c r="N4479" s="37">
        <f t="shared" si="505"/>
        <v>89.17</v>
      </c>
      <c r="O4479" s="38">
        <f t="shared" ca="1" si="506"/>
        <v>75008200</v>
      </c>
    </row>
    <row r="4480" spans="1:15" x14ac:dyDescent="0.4">
      <c r="A4480">
        <v>4465</v>
      </c>
      <c r="B4480" s="63">
        <v>38888</v>
      </c>
      <c r="C4480" s="37">
        <v>124.010002</v>
      </c>
      <c r="D4480" s="37">
        <v>124.80999799999999</v>
      </c>
      <c r="E4480" s="37">
        <v>123.720001</v>
      </c>
      <c r="F4480" s="37">
        <v>124.089996</v>
      </c>
      <c r="G4480" s="38">
        <v>65494700</v>
      </c>
      <c r="H4480" s="37">
        <v>88.517775999999998</v>
      </c>
      <c r="I4480" s="41">
        <f t="shared" si="500"/>
        <v>0.71333531189734267</v>
      </c>
      <c r="J4480" s="41">
        <f t="shared" ca="1" si="501"/>
        <v>1</v>
      </c>
      <c r="K4480" s="37">
        <f t="shared" si="502"/>
        <v>88.46</v>
      </c>
      <c r="L4480" s="37">
        <f t="shared" si="503"/>
        <v>89.03</v>
      </c>
      <c r="M4480" s="37">
        <f t="shared" si="504"/>
        <v>88.25</v>
      </c>
      <c r="N4480" s="37">
        <f t="shared" si="505"/>
        <v>88.52</v>
      </c>
      <c r="O4480" s="38">
        <f t="shared" ca="1" si="506"/>
        <v>65494700</v>
      </c>
    </row>
    <row r="4481" spans="1:15" x14ac:dyDescent="0.4">
      <c r="A4481">
        <v>4466</v>
      </c>
      <c r="B4481" s="63">
        <v>38887</v>
      </c>
      <c r="C4481" s="37">
        <v>125.400002</v>
      </c>
      <c r="D4481" s="37">
        <v>125.480003</v>
      </c>
      <c r="E4481" s="37">
        <v>123.550003</v>
      </c>
      <c r="F4481" s="37">
        <v>123.66999800000001</v>
      </c>
      <c r="G4481" s="38">
        <v>95804400</v>
      </c>
      <c r="H4481" s="37">
        <v>88.218147000000002</v>
      </c>
      <c r="I4481" s="41">
        <f t="shared" si="500"/>
        <v>0.71333507258567275</v>
      </c>
      <c r="J4481" s="41">
        <f t="shared" ca="1" si="501"/>
        <v>1</v>
      </c>
      <c r="K4481" s="37">
        <f t="shared" si="502"/>
        <v>89.45</v>
      </c>
      <c r="L4481" s="37">
        <f t="shared" si="503"/>
        <v>89.51</v>
      </c>
      <c r="M4481" s="37">
        <f t="shared" si="504"/>
        <v>88.13</v>
      </c>
      <c r="N4481" s="37">
        <f t="shared" si="505"/>
        <v>88.22</v>
      </c>
      <c r="O4481" s="38">
        <f t="shared" ca="1" si="506"/>
        <v>95804400</v>
      </c>
    </row>
    <row r="4482" spans="1:15" x14ac:dyDescent="0.4">
      <c r="A4482">
        <v>4467</v>
      </c>
      <c r="B4482" s="63">
        <v>38884</v>
      </c>
      <c r="C4482" s="37">
        <v>125.290001</v>
      </c>
      <c r="D4482" s="37">
        <v>125.55999799999999</v>
      </c>
      <c r="E4482" s="37">
        <v>124.459999</v>
      </c>
      <c r="F4482" s="37">
        <v>124.650002</v>
      </c>
      <c r="G4482" s="38">
        <v>94253500</v>
      </c>
      <c r="H4482" s="37">
        <v>88.917236000000003</v>
      </c>
      <c r="I4482" s="41">
        <f t="shared" si="500"/>
        <v>0.71333521518916621</v>
      </c>
      <c r="J4482" s="41">
        <f t="shared" ca="1" si="501"/>
        <v>1</v>
      </c>
      <c r="K4482" s="37">
        <f t="shared" si="502"/>
        <v>89.37</v>
      </c>
      <c r="L4482" s="37">
        <f t="shared" si="503"/>
        <v>89.57</v>
      </c>
      <c r="M4482" s="37">
        <f t="shared" si="504"/>
        <v>88.78</v>
      </c>
      <c r="N4482" s="37">
        <f t="shared" si="505"/>
        <v>88.92</v>
      </c>
      <c r="O4482" s="38">
        <f t="shared" ca="1" si="506"/>
        <v>94253500</v>
      </c>
    </row>
    <row r="4483" spans="1:15" x14ac:dyDescent="0.4">
      <c r="A4483">
        <v>4468</v>
      </c>
      <c r="B4483" s="63">
        <v>38883</v>
      </c>
      <c r="C4483" s="37">
        <v>123.949997</v>
      </c>
      <c r="D4483" s="37">
        <v>126.360001</v>
      </c>
      <c r="E4483" s="37">
        <v>123.860001</v>
      </c>
      <c r="F4483" s="37">
        <v>126.120003</v>
      </c>
      <c r="G4483" s="38">
        <v>134057000</v>
      </c>
      <c r="H4483" s="37">
        <v>89.569946000000002</v>
      </c>
      <c r="I4483" s="41">
        <f t="shared" si="500"/>
        <v>0.71019619306542514</v>
      </c>
      <c r="J4483" s="41">
        <f t="shared" ca="1" si="501"/>
        <v>1</v>
      </c>
      <c r="K4483" s="37">
        <f t="shared" si="502"/>
        <v>88.03</v>
      </c>
      <c r="L4483" s="37">
        <f t="shared" si="503"/>
        <v>89.74</v>
      </c>
      <c r="M4483" s="37">
        <f t="shared" si="504"/>
        <v>87.96</v>
      </c>
      <c r="N4483" s="37">
        <f t="shared" si="505"/>
        <v>89.57</v>
      </c>
      <c r="O4483" s="38">
        <f t="shared" ca="1" si="506"/>
        <v>134057000</v>
      </c>
    </row>
    <row r="4484" spans="1:15" x14ac:dyDescent="0.4">
      <c r="A4484">
        <v>4469</v>
      </c>
      <c r="B4484" s="63">
        <v>38882</v>
      </c>
      <c r="C4484" s="37">
        <v>122.839996</v>
      </c>
      <c r="D4484" s="37">
        <v>123.629997</v>
      </c>
      <c r="E4484" s="37">
        <v>122.339996</v>
      </c>
      <c r="F4484" s="37">
        <v>123.5</v>
      </c>
      <c r="G4484" s="38">
        <v>163566400</v>
      </c>
      <c r="H4484" s="37">
        <v>87.709243999999998</v>
      </c>
      <c r="I4484" s="41">
        <f t="shared" si="500"/>
        <v>0.71019630769230768</v>
      </c>
      <c r="J4484" s="41">
        <f t="shared" ca="1" si="501"/>
        <v>1</v>
      </c>
      <c r="K4484" s="37">
        <f t="shared" si="502"/>
        <v>87.24</v>
      </c>
      <c r="L4484" s="37">
        <f t="shared" si="503"/>
        <v>87.8</v>
      </c>
      <c r="M4484" s="37">
        <f t="shared" si="504"/>
        <v>86.89</v>
      </c>
      <c r="N4484" s="37">
        <f t="shared" si="505"/>
        <v>87.71</v>
      </c>
      <c r="O4484" s="38">
        <f t="shared" ca="1" si="506"/>
        <v>163566400</v>
      </c>
    </row>
    <row r="4485" spans="1:15" x14ac:dyDescent="0.4">
      <c r="A4485">
        <v>4470</v>
      </c>
      <c r="B4485" s="63">
        <v>38881</v>
      </c>
      <c r="C4485" s="37">
        <v>123.739998</v>
      </c>
      <c r="D4485" s="37">
        <v>124.839996</v>
      </c>
      <c r="E4485" s="37">
        <v>122.550003</v>
      </c>
      <c r="F4485" s="37">
        <v>122.550003</v>
      </c>
      <c r="G4485" s="38">
        <v>185688800</v>
      </c>
      <c r="H4485" s="37">
        <v>87.034546000000006</v>
      </c>
      <c r="I4485" s="41">
        <f t="shared" si="500"/>
        <v>0.7101961964048259</v>
      </c>
      <c r="J4485" s="41">
        <f t="shared" ca="1" si="501"/>
        <v>1</v>
      </c>
      <c r="K4485" s="37">
        <f t="shared" si="502"/>
        <v>87.88</v>
      </c>
      <c r="L4485" s="37">
        <f t="shared" si="503"/>
        <v>88.66</v>
      </c>
      <c r="M4485" s="37">
        <f t="shared" si="504"/>
        <v>87.03</v>
      </c>
      <c r="N4485" s="37">
        <f t="shared" si="505"/>
        <v>87.03</v>
      </c>
      <c r="O4485" s="38">
        <f t="shared" ca="1" si="506"/>
        <v>185688800</v>
      </c>
    </row>
    <row r="4486" spans="1:15" x14ac:dyDescent="0.4">
      <c r="A4486">
        <v>4471</v>
      </c>
      <c r="B4486" s="63">
        <v>38880</v>
      </c>
      <c r="C4486" s="37">
        <v>125.879997</v>
      </c>
      <c r="D4486" s="37">
        <v>125.93</v>
      </c>
      <c r="E4486" s="37">
        <v>123.82</v>
      </c>
      <c r="F4486" s="37">
        <v>123.989998</v>
      </c>
      <c r="G4486" s="38">
        <v>95815900</v>
      </c>
      <c r="H4486" s="37">
        <v>88.057236000000003</v>
      </c>
      <c r="I4486" s="41">
        <f t="shared" si="500"/>
        <v>0.71019628534875856</v>
      </c>
      <c r="J4486" s="41">
        <f t="shared" ca="1" si="501"/>
        <v>1</v>
      </c>
      <c r="K4486" s="37">
        <f t="shared" si="502"/>
        <v>89.4</v>
      </c>
      <c r="L4486" s="37">
        <f t="shared" si="503"/>
        <v>89.44</v>
      </c>
      <c r="M4486" s="37">
        <f t="shared" si="504"/>
        <v>87.94</v>
      </c>
      <c r="N4486" s="37">
        <f t="shared" si="505"/>
        <v>88.06</v>
      </c>
      <c r="O4486" s="38">
        <f t="shared" ca="1" si="506"/>
        <v>95815900</v>
      </c>
    </row>
    <row r="4487" spans="1:15" x14ac:dyDescent="0.4">
      <c r="A4487">
        <v>4472</v>
      </c>
      <c r="B4487" s="63">
        <v>38877</v>
      </c>
      <c r="C4487" s="37">
        <v>126.360001</v>
      </c>
      <c r="D4487" s="37">
        <v>126.959999</v>
      </c>
      <c r="E4487" s="37">
        <v>125.290001</v>
      </c>
      <c r="F4487" s="37">
        <v>125.349998</v>
      </c>
      <c r="G4487" s="38">
        <v>94972200</v>
      </c>
      <c r="H4487" s="37">
        <v>89.023087000000004</v>
      </c>
      <c r="I4487" s="41">
        <f t="shared" si="500"/>
        <v>0.71019615812040149</v>
      </c>
      <c r="J4487" s="41">
        <f t="shared" ca="1" si="501"/>
        <v>1</v>
      </c>
      <c r="K4487" s="37">
        <f t="shared" si="502"/>
        <v>89.74</v>
      </c>
      <c r="L4487" s="37">
        <f t="shared" si="503"/>
        <v>90.17</v>
      </c>
      <c r="M4487" s="37">
        <f t="shared" si="504"/>
        <v>88.98</v>
      </c>
      <c r="N4487" s="37">
        <f t="shared" si="505"/>
        <v>89.02</v>
      </c>
      <c r="O4487" s="38">
        <f t="shared" ca="1" si="506"/>
        <v>94972200</v>
      </c>
    </row>
    <row r="4488" spans="1:15" x14ac:dyDescent="0.4">
      <c r="A4488">
        <v>4473</v>
      </c>
      <c r="B4488" s="63">
        <v>38876</v>
      </c>
      <c r="C4488" s="37">
        <v>125.58000199999999</v>
      </c>
      <c r="D4488" s="37">
        <v>126.5</v>
      </c>
      <c r="E4488" s="37">
        <v>123.870003</v>
      </c>
      <c r="F4488" s="37">
        <v>125.75</v>
      </c>
      <c r="G4488" s="38">
        <v>204957200</v>
      </c>
      <c r="H4488" s="37">
        <v>89.307158999999999</v>
      </c>
      <c r="I4488" s="41">
        <f t="shared" si="500"/>
        <v>0.71019609542743534</v>
      </c>
      <c r="J4488" s="41">
        <f t="shared" ca="1" si="501"/>
        <v>1</v>
      </c>
      <c r="K4488" s="37">
        <f t="shared" si="502"/>
        <v>89.19</v>
      </c>
      <c r="L4488" s="37">
        <f t="shared" si="503"/>
        <v>89.84</v>
      </c>
      <c r="M4488" s="37">
        <f t="shared" si="504"/>
        <v>87.97</v>
      </c>
      <c r="N4488" s="37">
        <f t="shared" si="505"/>
        <v>89.31</v>
      </c>
      <c r="O4488" s="38">
        <f t="shared" ca="1" si="506"/>
        <v>204957200</v>
      </c>
    </row>
    <row r="4489" spans="1:15" x14ac:dyDescent="0.4">
      <c r="A4489">
        <v>4474</v>
      </c>
      <c r="B4489" s="63">
        <v>38875</v>
      </c>
      <c r="C4489" s="37">
        <v>126.910004</v>
      </c>
      <c r="D4489" s="37">
        <v>127.650002</v>
      </c>
      <c r="E4489" s="37">
        <v>125.790001</v>
      </c>
      <c r="F4489" s="37">
        <v>125.860001</v>
      </c>
      <c r="G4489" s="38">
        <v>108599400</v>
      </c>
      <c r="H4489" s="37">
        <v>89.385261999999997</v>
      </c>
      <c r="I4489" s="41">
        <f t="shared" si="500"/>
        <v>0.71019594223584981</v>
      </c>
      <c r="J4489" s="41">
        <f t="shared" ca="1" si="501"/>
        <v>1</v>
      </c>
      <c r="K4489" s="37">
        <f t="shared" si="502"/>
        <v>90.13</v>
      </c>
      <c r="L4489" s="37">
        <f t="shared" si="503"/>
        <v>90.66</v>
      </c>
      <c r="M4489" s="37">
        <f t="shared" si="504"/>
        <v>89.34</v>
      </c>
      <c r="N4489" s="37">
        <f t="shared" si="505"/>
        <v>89.39</v>
      </c>
      <c r="O4489" s="38">
        <f t="shared" ca="1" si="506"/>
        <v>108599400</v>
      </c>
    </row>
    <row r="4490" spans="1:15" x14ac:dyDescent="0.4">
      <c r="A4490">
        <v>4475</v>
      </c>
      <c r="B4490" s="63">
        <v>38874</v>
      </c>
      <c r="C4490" s="37">
        <v>127.209999</v>
      </c>
      <c r="D4490" s="37">
        <v>127.379997</v>
      </c>
      <c r="E4490" s="37">
        <v>125.760002</v>
      </c>
      <c r="F4490" s="37">
        <v>126.80999799999999</v>
      </c>
      <c r="G4490" s="38">
        <v>130498600</v>
      </c>
      <c r="H4490" s="37">
        <v>90.060005000000004</v>
      </c>
      <c r="I4490" s="41">
        <f t="shared" si="500"/>
        <v>0.71019640738421907</v>
      </c>
      <c r="J4490" s="41">
        <f t="shared" ca="1" si="501"/>
        <v>1</v>
      </c>
      <c r="K4490" s="37">
        <f t="shared" si="502"/>
        <v>90.34</v>
      </c>
      <c r="L4490" s="37">
        <f t="shared" si="503"/>
        <v>90.46</v>
      </c>
      <c r="M4490" s="37">
        <f t="shared" si="504"/>
        <v>89.31</v>
      </c>
      <c r="N4490" s="37">
        <f t="shared" si="505"/>
        <v>90.06</v>
      </c>
      <c r="O4490" s="38">
        <f t="shared" ca="1" si="506"/>
        <v>130498600</v>
      </c>
    </row>
    <row r="4491" spans="1:15" x14ac:dyDescent="0.4">
      <c r="A4491">
        <v>4476</v>
      </c>
      <c r="B4491" s="63">
        <v>38873</v>
      </c>
      <c r="C4491" s="37">
        <v>128.85000600000001</v>
      </c>
      <c r="D4491" s="37">
        <v>128.86000100000001</v>
      </c>
      <c r="E4491" s="37">
        <v>126.769997</v>
      </c>
      <c r="F4491" s="37">
        <v>127.120003</v>
      </c>
      <c r="G4491" s="38">
        <v>86105100</v>
      </c>
      <c r="H4491" s="37">
        <v>90.280144000000007</v>
      </c>
      <c r="I4491" s="41">
        <f t="shared" si="500"/>
        <v>0.71019620727982524</v>
      </c>
      <c r="J4491" s="41">
        <f t="shared" ca="1" si="501"/>
        <v>1</v>
      </c>
      <c r="K4491" s="37">
        <f t="shared" si="502"/>
        <v>91.51</v>
      </c>
      <c r="L4491" s="37">
        <f t="shared" si="503"/>
        <v>91.52</v>
      </c>
      <c r="M4491" s="37">
        <f t="shared" si="504"/>
        <v>90.03</v>
      </c>
      <c r="N4491" s="37">
        <f t="shared" si="505"/>
        <v>90.28</v>
      </c>
      <c r="O4491" s="38">
        <f t="shared" ca="1" si="506"/>
        <v>86105100</v>
      </c>
    </row>
    <row r="4492" spans="1:15" x14ac:dyDescent="0.4">
      <c r="A4492">
        <v>4477</v>
      </c>
      <c r="B4492" s="63">
        <v>38870</v>
      </c>
      <c r="C4492" s="37">
        <v>129.25</v>
      </c>
      <c r="D4492" s="37">
        <v>129.429993</v>
      </c>
      <c r="E4492" s="37">
        <v>128.320007</v>
      </c>
      <c r="F4492" s="37">
        <v>129</v>
      </c>
      <c r="G4492" s="38">
        <v>91702600</v>
      </c>
      <c r="H4492" s="37">
        <v>91.615325999999996</v>
      </c>
      <c r="I4492" s="41">
        <f t="shared" si="500"/>
        <v>0.71019632558139534</v>
      </c>
      <c r="J4492" s="41">
        <f t="shared" ca="1" si="501"/>
        <v>1</v>
      </c>
      <c r="K4492" s="37">
        <f t="shared" si="502"/>
        <v>91.79</v>
      </c>
      <c r="L4492" s="37">
        <f t="shared" si="503"/>
        <v>91.92</v>
      </c>
      <c r="M4492" s="37">
        <f t="shared" si="504"/>
        <v>91.13</v>
      </c>
      <c r="N4492" s="37">
        <f t="shared" si="505"/>
        <v>91.62</v>
      </c>
      <c r="O4492" s="38">
        <f t="shared" ca="1" si="506"/>
        <v>91702600</v>
      </c>
    </row>
    <row r="4493" spans="1:15" x14ac:dyDescent="0.4">
      <c r="A4493">
        <v>4478</v>
      </c>
      <c r="B4493" s="63">
        <v>38869</v>
      </c>
      <c r="C4493" s="37">
        <v>127.379997</v>
      </c>
      <c r="D4493" s="37">
        <v>128.94000199999999</v>
      </c>
      <c r="E4493" s="37">
        <v>127.269997</v>
      </c>
      <c r="F4493" s="37">
        <v>128.729996</v>
      </c>
      <c r="G4493" s="38">
        <v>73721700</v>
      </c>
      <c r="H4493" s="37">
        <v>91.423569000000001</v>
      </c>
      <c r="I4493" s="41">
        <f t="shared" si="500"/>
        <v>0.71019631663780991</v>
      </c>
      <c r="J4493" s="41">
        <f t="shared" ca="1" si="501"/>
        <v>1</v>
      </c>
      <c r="K4493" s="37">
        <f t="shared" si="502"/>
        <v>90.46</v>
      </c>
      <c r="L4493" s="37">
        <f t="shared" si="503"/>
        <v>91.57</v>
      </c>
      <c r="M4493" s="37">
        <f t="shared" si="504"/>
        <v>90.39</v>
      </c>
      <c r="N4493" s="37">
        <f t="shared" si="505"/>
        <v>91.42</v>
      </c>
      <c r="O4493" s="38">
        <f t="shared" ca="1" si="506"/>
        <v>73721700</v>
      </c>
    </row>
    <row r="4494" spans="1:15" x14ac:dyDescent="0.4">
      <c r="A4494">
        <v>4479</v>
      </c>
      <c r="B4494" s="63">
        <v>38868</v>
      </c>
      <c r="C4494" s="37">
        <v>126.620003</v>
      </c>
      <c r="D4494" s="37">
        <v>127.510002</v>
      </c>
      <c r="E4494" s="37">
        <v>126.199997</v>
      </c>
      <c r="F4494" s="37">
        <v>127.510002</v>
      </c>
      <c r="G4494" s="38">
        <v>86926200</v>
      </c>
      <c r="H4494" s="37">
        <v>90.557120999999995</v>
      </c>
      <c r="I4494" s="41">
        <f t="shared" si="500"/>
        <v>0.71019621660738419</v>
      </c>
      <c r="J4494" s="41">
        <f t="shared" ca="1" si="501"/>
        <v>1</v>
      </c>
      <c r="K4494" s="37">
        <f t="shared" si="502"/>
        <v>89.93</v>
      </c>
      <c r="L4494" s="37">
        <f t="shared" si="503"/>
        <v>90.56</v>
      </c>
      <c r="M4494" s="37">
        <f t="shared" si="504"/>
        <v>89.63</v>
      </c>
      <c r="N4494" s="37">
        <f t="shared" si="505"/>
        <v>90.56</v>
      </c>
      <c r="O4494" s="38">
        <f t="shared" ca="1" si="506"/>
        <v>86926200</v>
      </c>
    </row>
    <row r="4495" spans="1:15" x14ac:dyDescent="0.4">
      <c r="A4495">
        <v>4480</v>
      </c>
      <c r="B4495" s="63">
        <v>38867</v>
      </c>
      <c r="C4495" s="37">
        <v>127.970001</v>
      </c>
      <c r="D4495" s="37">
        <v>128</v>
      </c>
      <c r="E4495" s="37">
        <v>126.050003</v>
      </c>
      <c r="F4495" s="37">
        <v>126.099998</v>
      </c>
      <c r="G4495" s="38">
        <v>72419900</v>
      </c>
      <c r="H4495" s="37">
        <v>89.555747999999994</v>
      </c>
      <c r="I4495" s="41">
        <f t="shared" si="500"/>
        <v>0.71019626820295423</v>
      </c>
      <c r="J4495" s="41">
        <f t="shared" ca="1" si="501"/>
        <v>1</v>
      </c>
      <c r="K4495" s="37">
        <f t="shared" si="502"/>
        <v>90.88</v>
      </c>
      <c r="L4495" s="37">
        <f t="shared" si="503"/>
        <v>90.91</v>
      </c>
      <c r="M4495" s="37">
        <f t="shared" si="504"/>
        <v>89.52</v>
      </c>
      <c r="N4495" s="37">
        <f t="shared" si="505"/>
        <v>89.56</v>
      </c>
      <c r="O4495" s="38">
        <f t="shared" ca="1" si="506"/>
        <v>72419900</v>
      </c>
    </row>
    <row r="4496" spans="1:15" x14ac:dyDescent="0.4">
      <c r="A4496">
        <v>4481</v>
      </c>
      <c r="B4496" s="63">
        <v>38863</v>
      </c>
      <c r="C4496" s="37">
        <v>128.009995</v>
      </c>
      <c r="D4496" s="37">
        <v>128.38000500000001</v>
      </c>
      <c r="E4496" s="37">
        <v>127.510002</v>
      </c>
      <c r="F4496" s="37">
        <v>128.38000500000001</v>
      </c>
      <c r="G4496" s="38">
        <v>62989700</v>
      </c>
      <c r="H4496" s="37">
        <v>91.174994999999996</v>
      </c>
      <c r="I4496" s="41">
        <f t="shared" si="500"/>
        <v>0.71019622565055973</v>
      </c>
      <c r="J4496" s="41">
        <f t="shared" ca="1" si="501"/>
        <v>1</v>
      </c>
      <c r="K4496" s="37">
        <f t="shared" si="502"/>
        <v>90.91</v>
      </c>
      <c r="L4496" s="37">
        <f t="shared" si="503"/>
        <v>91.17</v>
      </c>
      <c r="M4496" s="37">
        <f t="shared" si="504"/>
        <v>90.56</v>
      </c>
      <c r="N4496" s="37">
        <f t="shared" si="505"/>
        <v>91.17</v>
      </c>
      <c r="O4496" s="38">
        <f t="shared" ca="1" si="506"/>
        <v>62989700</v>
      </c>
    </row>
    <row r="4497" spans="1:15" x14ac:dyDescent="0.4">
      <c r="A4497">
        <v>4482</v>
      </c>
      <c r="B4497" s="63">
        <v>38862</v>
      </c>
      <c r="C4497" s="37">
        <v>126.91999800000001</v>
      </c>
      <c r="D4497" s="37">
        <v>127.730003</v>
      </c>
      <c r="E4497" s="37">
        <v>126.43</v>
      </c>
      <c r="F4497" s="37">
        <v>127.730003</v>
      </c>
      <c r="G4497" s="38">
        <v>78977900</v>
      </c>
      <c r="H4497" s="37">
        <v>90.713386999999997</v>
      </c>
      <c r="I4497" s="41">
        <f t="shared" ref="I4497:I4560" si="507">IF(F4497=0,1,H4497/F4497)</f>
        <v>0.71019638980201072</v>
      </c>
      <c r="J4497" s="41">
        <f t="shared" ref="J4497:J4560" ca="1" si="508">INDEX(OFFSET($T$15,0,0,$S$13+1,1),MATCH(B4497,OFFSET($Q$15,0,0,$S$13+1,1),-1))</f>
        <v>1</v>
      </c>
      <c r="K4497" s="37">
        <f t="shared" ref="K4497:K4560" si="509">ROUND($I4497*C4497,2)</f>
        <v>90.14</v>
      </c>
      <c r="L4497" s="37">
        <f t="shared" ref="L4497:L4560" si="510">ROUND($I4497*D4497,2)</f>
        <v>90.71</v>
      </c>
      <c r="M4497" s="37">
        <f t="shared" ref="M4497:M4560" si="511">ROUND($I4497*E4497,2)</f>
        <v>89.79</v>
      </c>
      <c r="N4497" s="37">
        <f t="shared" ref="N4497:N4560" si="512">ROUND($I4497*F4497,2)</f>
        <v>90.71</v>
      </c>
      <c r="O4497" s="38">
        <f t="shared" ref="O4497:O4560" ca="1" si="513">G4497*J4497</f>
        <v>78977900</v>
      </c>
    </row>
    <row r="4498" spans="1:15" x14ac:dyDescent="0.4">
      <c r="A4498">
        <v>4483</v>
      </c>
      <c r="B4498" s="63">
        <v>38861</v>
      </c>
      <c r="C4498" s="37">
        <v>125.68</v>
      </c>
      <c r="D4498" s="37">
        <v>126.889999</v>
      </c>
      <c r="E4498" s="37">
        <v>124.760002</v>
      </c>
      <c r="F4498" s="37">
        <v>126.16999800000001</v>
      </c>
      <c r="G4498" s="38">
        <v>168405000</v>
      </c>
      <c r="H4498" s="37">
        <v>89.605468999999999</v>
      </c>
      <c r="I4498" s="41">
        <f t="shared" si="507"/>
        <v>0.71019632575408298</v>
      </c>
      <c r="J4498" s="41">
        <f t="shared" ca="1" si="508"/>
        <v>1</v>
      </c>
      <c r="K4498" s="37">
        <f t="shared" si="509"/>
        <v>89.26</v>
      </c>
      <c r="L4498" s="37">
        <f t="shared" si="510"/>
        <v>90.12</v>
      </c>
      <c r="M4498" s="37">
        <f t="shared" si="511"/>
        <v>88.6</v>
      </c>
      <c r="N4498" s="37">
        <f t="shared" si="512"/>
        <v>89.61</v>
      </c>
      <c r="O4498" s="38">
        <f t="shared" ca="1" si="513"/>
        <v>168405000</v>
      </c>
    </row>
    <row r="4499" spans="1:15" x14ac:dyDescent="0.4">
      <c r="A4499">
        <v>4484</v>
      </c>
      <c r="B4499" s="63">
        <v>38860</v>
      </c>
      <c r="C4499" s="37">
        <v>127.18</v>
      </c>
      <c r="D4499" s="37">
        <v>127.629997</v>
      </c>
      <c r="E4499" s="37">
        <v>125.16999800000001</v>
      </c>
      <c r="F4499" s="37">
        <v>125.16999800000001</v>
      </c>
      <c r="G4499" s="38">
        <v>92006500</v>
      </c>
      <c r="H4499" s="37">
        <v>88.895256000000003</v>
      </c>
      <c r="I4499" s="41">
        <f t="shared" si="507"/>
        <v>0.71019619254128297</v>
      </c>
      <c r="J4499" s="41">
        <f t="shared" ca="1" si="508"/>
        <v>1</v>
      </c>
      <c r="K4499" s="37">
        <f t="shared" si="509"/>
        <v>90.32</v>
      </c>
      <c r="L4499" s="37">
        <f t="shared" si="510"/>
        <v>90.64</v>
      </c>
      <c r="M4499" s="37">
        <f t="shared" si="511"/>
        <v>88.9</v>
      </c>
      <c r="N4499" s="37">
        <f t="shared" si="512"/>
        <v>88.9</v>
      </c>
      <c r="O4499" s="38">
        <f t="shared" ca="1" si="513"/>
        <v>92006500</v>
      </c>
    </row>
    <row r="4500" spans="1:15" x14ac:dyDescent="0.4">
      <c r="A4500">
        <v>4485</v>
      </c>
      <c r="B4500" s="63">
        <v>38859</v>
      </c>
      <c r="C4500" s="37">
        <v>126.279999</v>
      </c>
      <c r="D4500" s="37">
        <v>127.16999800000001</v>
      </c>
      <c r="E4500" s="37">
        <v>125.5</v>
      </c>
      <c r="F4500" s="37">
        <v>126.129997</v>
      </c>
      <c r="G4500" s="38">
        <v>110852800</v>
      </c>
      <c r="H4500" s="37">
        <v>89.577049000000002</v>
      </c>
      <c r="I4500" s="41">
        <f t="shared" si="507"/>
        <v>0.71019623507959018</v>
      </c>
      <c r="J4500" s="41">
        <f t="shared" ca="1" si="508"/>
        <v>1</v>
      </c>
      <c r="K4500" s="37">
        <f t="shared" si="509"/>
        <v>89.68</v>
      </c>
      <c r="L4500" s="37">
        <f t="shared" si="510"/>
        <v>90.32</v>
      </c>
      <c r="M4500" s="37">
        <f t="shared" si="511"/>
        <v>89.13</v>
      </c>
      <c r="N4500" s="37">
        <f t="shared" si="512"/>
        <v>89.58</v>
      </c>
      <c r="O4500" s="38">
        <f t="shared" ca="1" si="513"/>
        <v>110852800</v>
      </c>
    </row>
    <row r="4501" spans="1:15" x14ac:dyDescent="0.4">
      <c r="A4501">
        <v>4486</v>
      </c>
      <c r="B4501" s="63">
        <v>38856</v>
      </c>
      <c r="C4501" s="37">
        <v>126.870003</v>
      </c>
      <c r="D4501" s="37">
        <v>127.489998</v>
      </c>
      <c r="E4501" s="37">
        <v>125.800003</v>
      </c>
      <c r="F4501" s="37">
        <v>127.099998</v>
      </c>
      <c r="G4501" s="38">
        <v>124309400</v>
      </c>
      <c r="H4501" s="37">
        <v>90.265929999999997</v>
      </c>
      <c r="I4501" s="41">
        <f t="shared" si="507"/>
        <v>0.71019615594329122</v>
      </c>
      <c r="J4501" s="41">
        <f t="shared" ca="1" si="508"/>
        <v>1</v>
      </c>
      <c r="K4501" s="37">
        <f t="shared" si="509"/>
        <v>90.1</v>
      </c>
      <c r="L4501" s="37">
        <f t="shared" si="510"/>
        <v>90.54</v>
      </c>
      <c r="M4501" s="37">
        <f t="shared" si="511"/>
        <v>89.34</v>
      </c>
      <c r="N4501" s="37">
        <f t="shared" si="512"/>
        <v>90.27</v>
      </c>
      <c r="O4501" s="38">
        <f t="shared" ca="1" si="513"/>
        <v>124309400</v>
      </c>
    </row>
    <row r="4502" spans="1:15" x14ac:dyDescent="0.4">
      <c r="A4502">
        <v>4487</v>
      </c>
      <c r="B4502" s="63">
        <v>38855</v>
      </c>
      <c r="C4502" s="37">
        <v>127.349998</v>
      </c>
      <c r="D4502" s="37">
        <v>127.75</v>
      </c>
      <c r="E4502" s="37">
        <v>126.110001</v>
      </c>
      <c r="F4502" s="37">
        <v>126.209999</v>
      </c>
      <c r="G4502" s="38">
        <v>87906300</v>
      </c>
      <c r="H4502" s="37">
        <v>89.633872999999994</v>
      </c>
      <c r="I4502" s="41">
        <f t="shared" si="507"/>
        <v>0.71019628959825909</v>
      </c>
      <c r="J4502" s="41">
        <f t="shared" ca="1" si="508"/>
        <v>1</v>
      </c>
      <c r="K4502" s="37">
        <f t="shared" si="509"/>
        <v>90.44</v>
      </c>
      <c r="L4502" s="37">
        <f t="shared" si="510"/>
        <v>90.73</v>
      </c>
      <c r="M4502" s="37">
        <f t="shared" si="511"/>
        <v>89.56</v>
      </c>
      <c r="N4502" s="37">
        <f t="shared" si="512"/>
        <v>89.63</v>
      </c>
      <c r="O4502" s="38">
        <f t="shared" ca="1" si="513"/>
        <v>87906300</v>
      </c>
    </row>
    <row r="4503" spans="1:15" x14ac:dyDescent="0.4">
      <c r="A4503">
        <v>4488</v>
      </c>
      <c r="B4503" s="63">
        <v>38854</v>
      </c>
      <c r="C4503" s="37">
        <v>128.66999799999999</v>
      </c>
      <c r="D4503" s="37">
        <v>129.10000600000001</v>
      </c>
      <c r="E4503" s="37">
        <v>126.769997</v>
      </c>
      <c r="F4503" s="37">
        <v>126.849998</v>
      </c>
      <c r="G4503" s="38">
        <v>144789500</v>
      </c>
      <c r="H4503" s="37">
        <v>90.088402000000002</v>
      </c>
      <c r="I4503" s="41">
        <f t="shared" si="507"/>
        <v>0.71019632180049386</v>
      </c>
      <c r="J4503" s="41">
        <f t="shared" ca="1" si="508"/>
        <v>1</v>
      </c>
      <c r="K4503" s="37">
        <f t="shared" si="509"/>
        <v>91.38</v>
      </c>
      <c r="L4503" s="37">
        <f t="shared" si="510"/>
        <v>91.69</v>
      </c>
      <c r="M4503" s="37">
        <f t="shared" si="511"/>
        <v>90.03</v>
      </c>
      <c r="N4503" s="37">
        <f t="shared" si="512"/>
        <v>90.09</v>
      </c>
      <c r="O4503" s="38">
        <f t="shared" ca="1" si="513"/>
        <v>144789500</v>
      </c>
    </row>
    <row r="4504" spans="1:15" x14ac:dyDescent="0.4">
      <c r="A4504">
        <v>4489</v>
      </c>
      <c r="B4504" s="63">
        <v>38853</v>
      </c>
      <c r="C4504" s="37">
        <v>129.759995</v>
      </c>
      <c r="D4504" s="37">
        <v>130</v>
      </c>
      <c r="E4504" s="37">
        <v>129.009995</v>
      </c>
      <c r="F4504" s="37">
        <v>129.30999800000001</v>
      </c>
      <c r="G4504" s="38">
        <v>62137600</v>
      </c>
      <c r="H4504" s="37">
        <v>91.835457000000005</v>
      </c>
      <c r="I4504" s="41">
        <f t="shared" si="507"/>
        <v>0.71019610564064817</v>
      </c>
      <c r="J4504" s="41">
        <f t="shared" ca="1" si="508"/>
        <v>1</v>
      </c>
      <c r="K4504" s="37">
        <f t="shared" si="509"/>
        <v>92.16</v>
      </c>
      <c r="L4504" s="37">
        <f t="shared" si="510"/>
        <v>92.33</v>
      </c>
      <c r="M4504" s="37">
        <f t="shared" si="511"/>
        <v>91.62</v>
      </c>
      <c r="N4504" s="37">
        <f t="shared" si="512"/>
        <v>91.84</v>
      </c>
      <c r="O4504" s="38">
        <f t="shared" ca="1" si="513"/>
        <v>62137600</v>
      </c>
    </row>
    <row r="4505" spans="1:15" x14ac:dyDescent="0.4">
      <c r="A4505">
        <v>4490</v>
      </c>
      <c r="B4505" s="63">
        <v>38852</v>
      </c>
      <c r="C4505" s="37">
        <v>128.78999300000001</v>
      </c>
      <c r="D4505" s="37">
        <v>129.740005</v>
      </c>
      <c r="E4505" s="37">
        <v>128.61000100000001</v>
      </c>
      <c r="F4505" s="37">
        <v>129.5</v>
      </c>
      <c r="G4505" s="38">
        <v>84029300</v>
      </c>
      <c r="H4505" s="37">
        <v>91.970444000000001</v>
      </c>
      <c r="I4505" s="41">
        <f t="shared" si="507"/>
        <v>0.71019647876447878</v>
      </c>
      <c r="J4505" s="41">
        <f t="shared" ca="1" si="508"/>
        <v>1</v>
      </c>
      <c r="K4505" s="37">
        <f t="shared" si="509"/>
        <v>91.47</v>
      </c>
      <c r="L4505" s="37">
        <f t="shared" si="510"/>
        <v>92.14</v>
      </c>
      <c r="M4505" s="37">
        <f t="shared" si="511"/>
        <v>91.34</v>
      </c>
      <c r="N4505" s="37">
        <f t="shared" si="512"/>
        <v>91.97</v>
      </c>
      <c r="O4505" s="38">
        <f t="shared" ca="1" si="513"/>
        <v>84029300</v>
      </c>
    </row>
    <row r="4506" spans="1:15" x14ac:dyDescent="0.4">
      <c r="A4506">
        <v>4491</v>
      </c>
      <c r="B4506" s="63">
        <v>38849</v>
      </c>
      <c r="C4506" s="37">
        <v>130.36000100000001</v>
      </c>
      <c r="D4506" s="37">
        <v>130.720001</v>
      </c>
      <c r="E4506" s="37">
        <v>129.19000199999999</v>
      </c>
      <c r="F4506" s="37">
        <v>129.240005</v>
      </c>
      <c r="G4506" s="38">
        <v>91726500</v>
      </c>
      <c r="H4506" s="37">
        <v>91.785758999999999</v>
      </c>
      <c r="I4506" s="41">
        <f t="shared" si="507"/>
        <v>0.7101961888658237</v>
      </c>
      <c r="J4506" s="41">
        <f t="shared" ca="1" si="508"/>
        <v>1</v>
      </c>
      <c r="K4506" s="37">
        <f t="shared" si="509"/>
        <v>92.58</v>
      </c>
      <c r="L4506" s="37">
        <f t="shared" si="510"/>
        <v>92.84</v>
      </c>
      <c r="M4506" s="37">
        <f t="shared" si="511"/>
        <v>91.75</v>
      </c>
      <c r="N4506" s="37">
        <f t="shared" si="512"/>
        <v>91.79</v>
      </c>
      <c r="O4506" s="38">
        <f t="shared" ca="1" si="513"/>
        <v>91726500</v>
      </c>
    </row>
    <row r="4507" spans="1:15" x14ac:dyDescent="0.4">
      <c r="A4507">
        <v>4492</v>
      </c>
      <c r="B4507" s="63">
        <v>38848</v>
      </c>
      <c r="C4507" s="37">
        <v>132.509995</v>
      </c>
      <c r="D4507" s="37">
        <v>132.550003</v>
      </c>
      <c r="E4507" s="37">
        <v>130.520004</v>
      </c>
      <c r="F4507" s="37">
        <v>130.949997</v>
      </c>
      <c r="G4507" s="38">
        <v>80626900</v>
      </c>
      <c r="H4507" s="37">
        <v>93.000191000000001</v>
      </c>
      <c r="I4507" s="41">
        <f t="shared" si="507"/>
        <v>0.71019620565550678</v>
      </c>
      <c r="J4507" s="41">
        <f t="shared" ca="1" si="508"/>
        <v>1</v>
      </c>
      <c r="K4507" s="37">
        <f t="shared" si="509"/>
        <v>94.11</v>
      </c>
      <c r="L4507" s="37">
        <f t="shared" si="510"/>
        <v>94.14</v>
      </c>
      <c r="M4507" s="37">
        <f t="shared" si="511"/>
        <v>92.69</v>
      </c>
      <c r="N4507" s="37">
        <f t="shared" si="512"/>
        <v>93</v>
      </c>
      <c r="O4507" s="38">
        <f t="shared" ca="1" si="513"/>
        <v>80626900</v>
      </c>
    </row>
    <row r="4508" spans="1:15" x14ac:dyDescent="0.4">
      <c r="A4508">
        <v>4493</v>
      </c>
      <c r="B4508" s="63">
        <v>38847</v>
      </c>
      <c r="C4508" s="37">
        <v>132.41000399999999</v>
      </c>
      <c r="D4508" s="37">
        <v>132.75</v>
      </c>
      <c r="E4508" s="37">
        <v>131.88999899999999</v>
      </c>
      <c r="F4508" s="37">
        <v>132.550003</v>
      </c>
      <c r="G4508" s="38">
        <v>64378200</v>
      </c>
      <c r="H4508" s="37">
        <v>94.136482000000001</v>
      </c>
      <c r="I4508" s="41">
        <f t="shared" si="507"/>
        <v>0.71019600052366649</v>
      </c>
      <c r="J4508" s="41">
        <f t="shared" ca="1" si="508"/>
        <v>1</v>
      </c>
      <c r="K4508" s="37">
        <f t="shared" si="509"/>
        <v>94.04</v>
      </c>
      <c r="L4508" s="37">
        <f t="shared" si="510"/>
        <v>94.28</v>
      </c>
      <c r="M4508" s="37">
        <f t="shared" si="511"/>
        <v>93.67</v>
      </c>
      <c r="N4508" s="37">
        <f t="shared" si="512"/>
        <v>94.14</v>
      </c>
      <c r="O4508" s="38">
        <f t="shared" ca="1" si="513"/>
        <v>64378200</v>
      </c>
    </row>
    <row r="4509" spans="1:15" x14ac:dyDescent="0.4">
      <c r="A4509">
        <v>4494</v>
      </c>
      <c r="B4509" s="63">
        <v>38846</v>
      </c>
      <c r="C4509" s="37">
        <v>132.41999799999999</v>
      </c>
      <c r="D4509" s="37">
        <v>132.770004</v>
      </c>
      <c r="E4509" s="37">
        <v>132.30999800000001</v>
      </c>
      <c r="F4509" s="37">
        <v>132.61999499999999</v>
      </c>
      <c r="G4509" s="38">
        <v>29864000</v>
      </c>
      <c r="H4509" s="37">
        <v>94.186188000000001</v>
      </c>
      <c r="I4509" s="41">
        <f t="shared" si="507"/>
        <v>0.7101959851529176</v>
      </c>
      <c r="J4509" s="41">
        <f t="shared" ca="1" si="508"/>
        <v>1</v>
      </c>
      <c r="K4509" s="37">
        <f t="shared" si="509"/>
        <v>94.04</v>
      </c>
      <c r="L4509" s="37">
        <f t="shared" si="510"/>
        <v>94.29</v>
      </c>
      <c r="M4509" s="37">
        <f t="shared" si="511"/>
        <v>93.97</v>
      </c>
      <c r="N4509" s="37">
        <f t="shared" si="512"/>
        <v>94.19</v>
      </c>
      <c r="O4509" s="38">
        <f t="shared" ca="1" si="513"/>
        <v>29864000</v>
      </c>
    </row>
    <row r="4510" spans="1:15" x14ac:dyDescent="0.4">
      <c r="A4510">
        <v>4495</v>
      </c>
      <c r="B4510" s="63">
        <v>38845</v>
      </c>
      <c r="C4510" s="37">
        <v>132.509995</v>
      </c>
      <c r="D4510" s="37">
        <v>132.770004</v>
      </c>
      <c r="E4510" s="37">
        <v>132.36000100000001</v>
      </c>
      <c r="F4510" s="37">
        <v>132.36000100000001</v>
      </c>
      <c r="G4510" s="38">
        <v>30016700</v>
      </c>
      <c r="H4510" s="37">
        <v>94.001579000000007</v>
      </c>
      <c r="I4510" s="41">
        <f t="shared" si="507"/>
        <v>0.71019626994412</v>
      </c>
      <c r="J4510" s="41">
        <f t="shared" ca="1" si="508"/>
        <v>1</v>
      </c>
      <c r="K4510" s="37">
        <f t="shared" si="509"/>
        <v>94.11</v>
      </c>
      <c r="L4510" s="37">
        <f t="shared" si="510"/>
        <v>94.29</v>
      </c>
      <c r="M4510" s="37">
        <f t="shared" si="511"/>
        <v>94</v>
      </c>
      <c r="N4510" s="37">
        <f t="shared" si="512"/>
        <v>94</v>
      </c>
      <c r="O4510" s="38">
        <f t="shared" ca="1" si="513"/>
        <v>30016700</v>
      </c>
    </row>
    <row r="4511" spans="1:15" x14ac:dyDescent="0.4">
      <c r="A4511">
        <v>4496</v>
      </c>
      <c r="B4511" s="63">
        <v>38842</v>
      </c>
      <c r="C4511" s="37">
        <v>132.050003</v>
      </c>
      <c r="D4511" s="37">
        <v>132.800003</v>
      </c>
      <c r="E4511" s="37">
        <v>131.85000600000001</v>
      </c>
      <c r="F4511" s="37">
        <v>132.520004</v>
      </c>
      <c r="G4511" s="38">
        <v>62588200</v>
      </c>
      <c r="H4511" s="37">
        <v>94.115204000000006</v>
      </c>
      <c r="I4511" s="41">
        <f t="shared" si="507"/>
        <v>0.71019620554795637</v>
      </c>
      <c r="J4511" s="41">
        <f t="shared" ca="1" si="508"/>
        <v>1</v>
      </c>
      <c r="K4511" s="37">
        <f t="shared" si="509"/>
        <v>93.78</v>
      </c>
      <c r="L4511" s="37">
        <f t="shared" si="510"/>
        <v>94.31</v>
      </c>
      <c r="M4511" s="37">
        <f t="shared" si="511"/>
        <v>93.64</v>
      </c>
      <c r="N4511" s="37">
        <f t="shared" si="512"/>
        <v>94.12</v>
      </c>
      <c r="O4511" s="38">
        <f t="shared" ca="1" si="513"/>
        <v>62588200</v>
      </c>
    </row>
    <row r="4512" spans="1:15" x14ac:dyDescent="0.4">
      <c r="A4512">
        <v>4497</v>
      </c>
      <c r="B4512" s="63">
        <v>38841</v>
      </c>
      <c r="C4512" s="37">
        <v>131.08000200000001</v>
      </c>
      <c r="D4512" s="37">
        <v>131.61999499999999</v>
      </c>
      <c r="E4512" s="37">
        <v>130.970001</v>
      </c>
      <c r="F4512" s="37">
        <v>131.36000100000001</v>
      </c>
      <c r="G4512" s="38">
        <v>42921400</v>
      </c>
      <c r="H4512" s="37">
        <v>93.291359</v>
      </c>
      <c r="I4512" s="41">
        <f t="shared" si="507"/>
        <v>0.7101960892950967</v>
      </c>
      <c r="J4512" s="41">
        <f t="shared" ca="1" si="508"/>
        <v>1</v>
      </c>
      <c r="K4512" s="37">
        <f t="shared" si="509"/>
        <v>93.09</v>
      </c>
      <c r="L4512" s="37">
        <f t="shared" si="510"/>
        <v>93.48</v>
      </c>
      <c r="M4512" s="37">
        <f t="shared" si="511"/>
        <v>93.01</v>
      </c>
      <c r="N4512" s="37">
        <f t="shared" si="512"/>
        <v>93.29</v>
      </c>
      <c r="O4512" s="38">
        <f t="shared" ca="1" si="513"/>
        <v>42921400</v>
      </c>
    </row>
    <row r="4513" spans="1:15" x14ac:dyDescent="0.4">
      <c r="A4513">
        <v>4498</v>
      </c>
      <c r="B4513" s="63">
        <v>38840</v>
      </c>
      <c r="C4513" s="37">
        <v>131.14999399999999</v>
      </c>
      <c r="D4513" s="37">
        <v>131.320007</v>
      </c>
      <c r="E4513" s="37">
        <v>130.449997</v>
      </c>
      <c r="F4513" s="37">
        <v>130.88999899999999</v>
      </c>
      <c r="G4513" s="38">
        <v>60821300</v>
      </c>
      <c r="H4513" s="37">
        <v>92.957595999999995</v>
      </c>
      <c r="I4513" s="41">
        <f t="shared" si="507"/>
        <v>0.71019632294442914</v>
      </c>
      <c r="J4513" s="41">
        <f t="shared" ca="1" si="508"/>
        <v>1</v>
      </c>
      <c r="K4513" s="37">
        <f t="shared" si="509"/>
        <v>93.14</v>
      </c>
      <c r="L4513" s="37">
        <f t="shared" si="510"/>
        <v>93.26</v>
      </c>
      <c r="M4513" s="37">
        <f t="shared" si="511"/>
        <v>92.65</v>
      </c>
      <c r="N4513" s="37">
        <f t="shared" si="512"/>
        <v>92.96</v>
      </c>
      <c r="O4513" s="38">
        <f t="shared" ca="1" si="513"/>
        <v>60821300</v>
      </c>
    </row>
    <row r="4514" spans="1:15" x14ac:dyDescent="0.4">
      <c r="A4514">
        <v>4499</v>
      </c>
      <c r="B4514" s="63">
        <v>38839</v>
      </c>
      <c r="C4514" s="37">
        <v>131.009995</v>
      </c>
      <c r="D4514" s="37">
        <v>131.46000699999999</v>
      </c>
      <c r="E4514" s="37">
        <v>130.740005</v>
      </c>
      <c r="F4514" s="37">
        <v>131.38000500000001</v>
      </c>
      <c r="G4514" s="38">
        <v>49063500</v>
      </c>
      <c r="H4514" s="37">
        <v>93.305580000000006</v>
      </c>
      <c r="I4514" s="41">
        <f t="shared" si="507"/>
        <v>0.71019619766341158</v>
      </c>
      <c r="J4514" s="41">
        <f t="shared" ca="1" si="508"/>
        <v>1</v>
      </c>
      <c r="K4514" s="37">
        <f t="shared" si="509"/>
        <v>93.04</v>
      </c>
      <c r="L4514" s="37">
        <f t="shared" si="510"/>
        <v>93.36</v>
      </c>
      <c r="M4514" s="37">
        <f t="shared" si="511"/>
        <v>92.85</v>
      </c>
      <c r="N4514" s="37">
        <f t="shared" si="512"/>
        <v>93.31</v>
      </c>
      <c r="O4514" s="38">
        <f t="shared" ca="1" si="513"/>
        <v>49063500</v>
      </c>
    </row>
    <row r="4515" spans="1:15" x14ac:dyDescent="0.4">
      <c r="A4515">
        <v>4500</v>
      </c>
      <c r="B4515" s="63">
        <v>38838</v>
      </c>
      <c r="C4515" s="37">
        <v>131.470001</v>
      </c>
      <c r="D4515" s="37">
        <v>131.800003</v>
      </c>
      <c r="E4515" s="37">
        <v>130.320007</v>
      </c>
      <c r="F4515" s="37">
        <v>130.39999399999999</v>
      </c>
      <c r="G4515" s="38">
        <v>64990300</v>
      </c>
      <c r="H4515" s="37">
        <v>92.609572999999997</v>
      </c>
      <c r="I4515" s="41">
        <f t="shared" si="507"/>
        <v>0.71019614464092695</v>
      </c>
      <c r="J4515" s="41">
        <f t="shared" ca="1" si="508"/>
        <v>1</v>
      </c>
      <c r="K4515" s="37">
        <f t="shared" si="509"/>
        <v>93.37</v>
      </c>
      <c r="L4515" s="37">
        <f t="shared" si="510"/>
        <v>93.6</v>
      </c>
      <c r="M4515" s="37">
        <f t="shared" si="511"/>
        <v>92.55</v>
      </c>
      <c r="N4515" s="37">
        <f t="shared" si="512"/>
        <v>92.61</v>
      </c>
      <c r="O4515" s="38">
        <f t="shared" ca="1" si="513"/>
        <v>64990300</v>
      </c>
    </row>
    <row r="4516" spans="1:15" x14ac:dyDescent="0.4">
      <c r="A4516">
        <v>4501</v>
      </c>
      <c r="B4516" s="63">
        <v>38835</v>
      </c>
      <c r="C4516" s="37">
        <v>130.78999300000001</v>
      </c>
      <c r="D4516" s="37">
        <v>131.75</v>
      </c>
      <c r="E4516" s="37">
        <v>130.71000699999999</v>
      </c>
      <c r="F4516" s="37">
        <v>131.470001</v>
      </c>
      <c r="G4516" s="38">
        <v>55854400</v>
      </c>
      <c r="H4516" s="37">
        <v>93.369522000000003</v>
      </c>
      <c r="I4516" s="41">
        <f t="shared" si="507"/>
        <v>0.71019640442537157</v>
      </c>
      <c r="J4516" s="41">
        <f t="shared" ca="1" si="508"/>
        <v>1</v>
      </c>
      <c r="K4516" s="37">
        <f t="shared" si="509"/>
        <v>92.89</v>
      </c>
      <c r="L4516" s="37">
        <f t="shared" si="510"/>
        <v>93.57</v>
      </c>
      <c r="M4516" s="37">
        <f t="shared" si="511"/>
        <v>92.83</v>
      </c>
      <c r="N4516" s="37">
        <f t="shared" si="512"/>
        <v>93.37</v>
      </c>
      <c r="O4516" s="38">
        <f t="shared" ca="1" si="513"/>
        <v>55854400</v>
      </c>
    </row>
    <row r="4517" spans="1:15" x14ac:dyDescent="0.4">
      <c r="A4517">
        <v>4502</v>
      </c>
      <c r="B4517" s="63">
        <v>38834</v>
      </c>
      <c r="C4517" s="37">
        <v>129.89999399999999</v>
      </c>
      <c r="D4517" s="37">
        <v>131.63000500000001</v>
      </c>
      <c r="E4517" s="37">
        <v>129.58999600000001</v>
      </c>
      <c r="F4517" s="37">
        <v>131.029999</v>
      </c>
      <c r="G4517" s="38">
        <v>124478600</v>
      </c>
      <c r="H4517" s="37">
        <v>93.056999000000005</v>
      </c>
      <c r="I4517" s="41">
        <f t="shared" si="507"/>
        <v>0.71019613607720478</v>
      </c>
      <c r="J4517" s="41">
        <f t="shared" ca="1" si="508"/>
        <v>1</v>
      </c>
      <c r="K4517" s="37">
        <f t="shared" si="509"/>
        <v>92.25</v>
      </c>
      <c r="L4517" s="37">
        <f t="shared" si="510"/>
        <v>93.48</v>
      </c>
      <c r="M4517" s="37">
        <f t="shared" si="511"/>
        <v>92.03</v>
      </c>
      <c r="N4517" s="37">
        <f t="shared" si="512"/>
        <v>93.06</v>
      </c>
      <c r="O4517" s="38">
        <f t="shared" ca="1" si="513"/>
        <v>124478600</v>
      </c>
    </row>
    <row r="4518" spans="1:15" x14ac:dyDescent="0.4">
      <c r="A4518">
        <v>4503</v>
      </c>
      <c r="B4518" s="63">
        <v>38833</v>
      </c>
      <c r="C4518" s="37">
        <v>130.5</v>
      </c>
      <c r="D4518" s="37">
        <v>131.13999899999999</v>
      </c>
      <c r="E4518" s="37">
        <v>130.300003</v>
      </c>
      <c r="F4518" s="37">
        <v>130.39999399999999</v>
      </c>
      <c r="G4518" s="38">
        <v>67262400</v>
      </c>
      <c r="H4518" s="37">
        <v>92.609572999999997</v>
      </c>
      <c r="I4518" s="41">
        <f t="shared" si="507"/>
        <v>0.71019614464092695</v>
      </c>
      <c r="J4518" s="41">
        <f t="shared" ca="1" si="508"/>
        <v>1</v>
      </c>
      <c r="K4518" s="37">
        <f t="shared" si="509"/>
        <v>92.68</v>
      </c>
      <c r="L4518" s="37">
        <f t="shared" si="510"/>
        <v>93.14</v>
      </c>
      <c r="M4518" s="37">
        <f t="shared" si="511"/>
        <v>92.54</v>
      </c>
      <c r="N4518" s="37">
        <f t="shared" si="512"/>
        <v>92.61</v>
      </c>
      <c r="O4518" s="38">
        <f t="shared" ca="1" si="513"/>
        <v>67262400</v>
      </c>
    </row>
    <row r="4519" spans="1:15" x14ac:dyDescent="0.4">
      <c r="A4519">
        <v>4504</v>
      </c>
      <c r="B4519" s="63">
        <v>38832</v>
      </c>
      <c r="C4519" s="37">
        <v>131.03999300000001</v>
      </c>
      <c r="D4519" s="37">
        <v>131.11999499999999</v>
      </c>
      <c r="E4519" s="37">
        <v>129.91999799999999</v>
      </c>
      <c r="F4519" s="37">
        <v>130.36999499999999</v>
      </c>
      <c r="G4519" s="38">
        <v>84359800</v>
      </c>
      <c r="H4519" s="37">
        <v>92.588295000000002</v>
      </c>
      <c r="I4519" s="41">
        <f t="shared" si="507"/>
        <v>0.71019635307955642</v>
      </c>
      <c r="J4519" s="41">
        <f t="shared" ca="1" si="508"/>
        <v>1</v>
      </c>
      <c r="K4519" s="37">
        <f t="shared" si="509"/>
        <v>93.06</v>
      </c>
      <c r="L4519" s="37">
        <f t="shared" si="510"/>
        <v>93.12</v>
      </c>
      <c r="M4519" s="37">
        <f t="shared" si="511"/>
        <v>92.27</v>
      </c>
      <c r="N4519" s="37">
        <f t="shared" si="512"/>
        <v>92.59</v>
      </c>
      <c r="O4519" s="38">
        <f t="shared" ca="1" si="513"/>
        <v>84359800</v>
      </c>
    </row>
    <row r="4520" spans="1:15" x14ac:dyDescent="0.4">
      <c r="A4520">
        <v>4505</v>
      </c>
      <c r="B4520" s="63">
        <v>38831</v>
      </c>
      <c r="C4520" s="37">
        <v>130.88999899999999</v>
      </c>
      <c r="D4520" s="37">
        <v>131.070007</v>
      </c>
      <c r="E4520" s="37">
        <v>130.38000500000001</v>
      </c>
      <c r="F4520" s="37">
        <v>130.91000399999999</v>
      </c>
      <c r="G4520" s="38">
        <v>52546400</v>
      </c>
      <c r="H4520" s="37">
        <v>92.971801999999997</v>
      </c>
      <c r="I4520" s="41">
        <f t="shared" si="507"/>
        <v>0.71019631165850405</v>
      </c>
      <c r="J4520" s="41">
        <f t="shared" ca="1" si="508"/>
        <v>1</v>
      </c>
      <c r="K4520" s="37">
        <f t="shared" si="509"/>
        <v>92.96</v>
      </c>
      <c r="L4520" s="37">
        <f t="shared" si="510"/>
        <v>93.09</v>
      </c>
      <c r="M4520" s="37">
        <f t="shared" si="511"/>
        <v>92.6</v>
      </c>
      <c r="N4520" s="37">
        <f t="shared" si="512"/>
        <v>92.97</v>
      </c>
      <c r="O4520" s="38">
        <f t="shared" ca="1" si="513"/>
        <v>52546400</v>
      </c>
    </row>
    <row r="4521" spans="1:15" x14ac:dyDescent="0.4">
      <c r="A4521">
        <v>4506</v>
      </c>
      <c r="B4521" s="63">
        <v>38828</v>
      </c>
      <c r="C4521" s="37">
        <v>131.69000199999999</v>
      </c>
      <c r="D4521" s="37">
        <v>131.78999300000001</v>
      </c>
      <c r="E4521" s="37">
        <v>130.61999499999999</v>
      </c>
      <c r="F4521" s="37">
        <v>131.14999399999999</v>
      </c>
      <c r="G4521" s="38">
        <v>72342600</v>
      </c>
      <c r="H4521" s="37">
        <v>93.142227000000005</v>
      </c>
      <c r="I4521" s="41">
        <f t="shared" si="507"/>
        <v>0.71019619718777882</v>
      </c>
      <c r="J4521" s="41">
        <f t="shared" ca="1" si="508"/>
        <v>1</v>
      </c>
      <c r="K4521" s="37">
        <f t="shared" si="509"/>
        <v>93.53</v>
      </c>
      <c r="L4521" s="37">
        <f t="shared" si="510"/>
        <v>93.6</v>
      </c>
      <c r="M4521" s="37">
        <f t="shared" si="511"/>
        <v>92.77</v>
      </c>
      <c r="N4521" s="37">
        <f t="shared" si="512"/>
        <v>93.14</v>
      </c>
      <c r="O4521" s="38">
        <f t="shared" ca="1" si="513"/>
        <v>72342600</v>
      </c>
    </row>
    <row r="4522" spans="1:15" x14ac:dyDescent="0.4">
      <c r="A4522">
        <v>4507</v>
      </c>
      <c r="B4522" s="63">
        <v>38827</v>
      </c>
      <c r="C4522" s="37">
        <v>131</v>
      </c>
      <c r="D4522" s="37">
        <v>131.86000100000001</v>
      </c>
      <c r="E4522" s="37">
        <v>130.60000600000001</v>
      </c>
      <c r="F4522" s="37">
        <v>131.13000500000001</v>
      </c>
      <c r="G4522" s="38">
        <v>86005500</v>
      </c>
      <c r="H4522" s="37">
        <v>93.128021000000004</v>
      </c>
      <c r="I4522" s="41">
        <f t="shared" si="507"/>
        <v>0.71019612178006086</v>
      </c>
      <c r="J4522" s="41">
        <f t="shared" ca="1" si="508"/>
        <v>1</v>
      </c>
      <c r="K4522" s="37">
        <f t="shared" si="509"/>
        <v>93.04</v>
      </c>
      <c r="L4522" s="37">
        <f t="shared" si="510"/>
        <v>93.65</v>
      </c>
      <c r="M4522" s="37">
        <f t="shared" si="511"/>
        <v>92.75</v>
      </c>
      <c r="N4522" s="37">
        <f t="shared" si="512"/>
        <v>93.13</v>
      </c>
      <c r="O4522" s="38">
        <f t="shared" ca="1" si="513"/>
        <v>86005500</v>
      </c>
    </row>
    <row r="4523" spans="1:15" x14ac:dyDescent="0.4">
      <c r="A4523">
        <v>4508</v>
      </c>
      <c r="B4523" s="63">
        <v>38826</v>
      </c>
      <c r="C4523" s="37">
        <v>130.75</v>
      </c>
      <c r="D4523" s="37">
        <v>131.070007</v>
      </c>
      <c r="E4523" s="37">
        <v>130.240005</v>
      </c>
      <c r="F4523" s="37">
        <v>130.949997</v>
      </c>
      <c r="G4523" s="38">
        <v>87269000</v>
      </c>
      <c r="H4523" s="37">
        <v>93.000191000000001</v>
      </c>
      <c r="I4523" s="41">
        <f t="shared" si="507"/>
        <v>0.71019620565550678</v>
      </c>
      <c r="J4523" s="41">
        <f t="shared" ca="1" si="508"/>
        <v>1</v>
      </c>
      <c r="K4523" s="37">
        <f t="shared" si="509"/>
        <v>92.86</v>
      </c>
      <c r="L4523" s="37">
        <f t="shared" si="510"/>
        <v>93.09</v>
      </c>
      <c r="M4523" s="37">
        <f t="shared" si="511"/>
        <v>92.5</v>
      </c>
      <c r="N4523" s="37">
        <f t="shared" si="512"/>
        <v>93</v>
      </c>
      <c r="O4523" s="38">
        <f t="shared" ca="1" si="513"/>
        <v>87269000</v>
      </c>
    </row>
    <row r="4524" spans="1:15" x14ac:dyDescent="0.4">
      <c r="A4524">
        <v>4509</v>
      </c>
      <c r="B4524" s="63">
        <v>38825</v>
      </c>
      <c r="C4524" s="37">
        <v>128.929993</v>
      </c>
      <c r="D4524" s="37">
        <v>130.94000199999999</v>
      </c>
      <c r="E4524" s="37">
        <v>128.929993</v>
      </c>
      <c r="F4524" s="37">
        <v>130.699997</v>
      </c>
      <c r="G4524" s="38">
        <v>92531800</v>
      </c>
      <c r="H4524" s="37">
        <v>92.822638999999995</v>
      </c>
      <c r="I4524" s="41">
        <f t="shared" si="507"/>
        <v>0.71019618309555121</v>
      </c>
      <c r="J4524" s="41">
        <f t="shared" ca="1" si="508"/>
        <v>1</v>
      </c>
      <c r="K4524" s="37">
        <f t="shared" si="509"/>
        <v>91.57</v>
      </c>
      <c r="L4524" s="37">
        <f t="shared" si="510"/>
        <v>92.99</v>
      </c>
      <c r="M4524" s="37">
        <f t="shared" si="511"/>
        <v>91.57</v>
      </c>
      <c r="N4524" s="37">
        <f t="shared" si="512"/>
        <v>92.82</v>
      </c>
      <c r="O4524" s="38">
        <f t="shared" ca="1" si="513"/>
        <v>92531800</v>
      </c>
    </row>
    <row r="4525" spans="1:15" x14ac:dyDescent="0.4">
      <c r="A4525">
        <v>4510</v>
      </c>
      <c r="B4525" s="63">
        <v>38824</v>
      </c>
      <c r="C4525" s="37">
        <v>128.83000200000001</v>
      </c>
      <c r="D4525" s="37">
        <v>129.30999800000001</v>
      </c>
      <c r="E4525" s="37">
        <v>128.020004</v>
      </c>
      <c r="F4525" s="37">
        <v>128.66000399999999</v>
      </c>
      <c r="G4525" s="38">
        <v>64167700</v>
      </c>
      <c r="H4525" s="37">
        <v>91.373878000000005</v>
      </c>
      <c r="I4525" s="41">
        <f t="shared" si="507"/>
        <v>0.7101964492399675</v>
      </c>
      <c r="J4525" s="41">
        <f t="shared" ca="1" si="508"/>
        <v>1</v>
      </c>
      <c r="K4525" s="37">
        <f t="shared" si="509"/>
        <v>91.49</v>
      </c>
      <c r="L4525" s="37">
        <f t="shared" si="510"/>
        <v>91.84</v>
      </c>
      <c r="M4525" s="37">
        <f t="shared" si="511"/>
        <v>90.92</v>
      </c>
      <c r="N4525" s="37">
        <f t="shared" si="512"/>
        <v>91.37</v>
      </c>
      <c r="O4525" s="38">
        <f t="shared" ca="1" si="513"/>
        <v>64167700</v>
      </c>
    </row>
    <row r="4526" spans="1:15" x14ac:dyDescent="0.4">
      <c r="A4526">
        <v>4511</v>
      </c>
      <c r="B4526" s="63">
        <v>38820</v>
      </c>
      <c r="C4526" s="37">
        <v>128.58999600000001</v>
      </c>
      <c r="D4526" s="37">
        <v>129.25</v>
      </c>
      <c r="E4526" s="37">
        <v>128.30999800000001</v>
      </c>
      <c r="F4526" s="37">
        <v>128.71000699999999</v>
      </c>
      <c r="G4526" s="38">
        <v>51051800</v>
      </c>
      <c r="H4526" s="37">
        <v>91.409355000000005</v>
      </c>
      <c r="I4526" s="41">
        <f t="shared" si="507"/>
        <v>0.71019617767560228</v>
      </c>
      <c r="J4526" s="41">
        <f t="shared" ca="1" si="508"/>
        <v>1</v>
      </c>
      <c r="K4526" s="37">
        <f t="shared" si="509"/>
        <v>91.32</v>
      </c>
      <c r="L4526" s="37">
        <f t="shared" si="510"/>
        <v>91.79</v>
      </c>
      <c r="M4526" s="37">
        <f t="shared" si="511"/>
        <v>91.13</v>
      </c>
      <c r="N4526" s="37">
        <f t="shared" si="512"/>
        <v>91.41</v>
      </c>
      <c r="O4526" s="38">
        <f t="shared" ca="1" si="513"/>
        <v>51051800</v>
      </c>
    </row>
    <row r="4527" spans="1:15" x14ac:dyDescent="0.4">
      <c r="A4527">
        <v>4512</v>
      </c>
      <c r="B4527" s="63">
        <v>38819</v>
      </c>
      <c r="C4527" s="37">
        <v>128.770004</v>
      </c>
      <c r="D4527" s="37">
        <v>129.13000500000001</v>
      </c>
      <c r="E4527" s="37">
        <v>128.61000100000001</v>
      </c>
      <c r="F4527" s="37">
        <v>128.88000500000001</v>
      </c>
      <c r="G4527" s="38">
        <v>43033700</v>
      </c>
      <c r="H4527" s="37">
        <v>91.530097999999995</v>
      </c>
      <c r="I4527" s="41">
        <f t="shared" si="507"/>
        <v>0.71019626357090837</v>
      </c>
      <c r="J4527" s="41">
        <f t="shared" ca="1" si="508"/>
        <v>1</v>
      </c>
      <c r="K4527" s="37">
        <f t="shared" si="509"/>
        <v>91.45</v>
      </c>
      <c r="L4527" s="37">
        <f t="shared" si="510"/>
        <v>91.71</v>
      </c>
      <c r="M4527" s="37">
        <f t="shared" si="511"/>
        <v>91.34</v>
      </c>
      <c r="N4527" s="37">
        <f t="shared" si="512"/>
        <v>91.53</v>
      </c>
      <c r="O4527" s="38">
        <f t="shared" ca="1" si="513"/>
        <v>43033700</v>
      </c>
    </row>
    <row r="4528" spans="1:15" x14ac:dyDescent="0.4">
      <c r="A4528">
        <v>4513</v>
      </c>
      <c r="B4528" s="63">
        <v>38818</v>
      </c>
      <c r="C4528" s="37">
        <v>129.85000600000001</v>
      </c>
      <c r="D4528" s="37">
        <v>130.05999800000001</v>
      </c>
      <c r="E4528" s="37">
        <v>128.25</v>
      </c>
      <c r="F4528" s="37">
        <v>128.63999899999999</v>
      </c>
      <c r="G4528" s="38">
        <v>72799400</v>
      </c>
      <c r="H4528" s="37">
        <v>91.359634</v>
      </c>
      <c r="I4528" s="41">
        <f t="shared" si="507"/>
        <v>0.71019616534667418</v>
      </c>
      <c r="J4528" s="41">
        <f t="shared" ca="1" si="508"/>
        <v>1</v>
      </c>
      <c r="K4528" s="37">
        <f t="shared" si="509"/>
        <v>92.22</v>
      </c>
      <c r="L4528" s="37">
        <f t="shared" si="510"/>
        <v>92.37</v>
      </c>
      <c r="M4528" s="37">
        <f t="shared" si="511"/>
        <v>91.08</v>
      </c>
      <c r="N4528" s="37">
        <f t="shared" si="512"/>
        <v>91.36</v>
      </c>
      <c r="O4528" s="38">
        <f t="shared" ca="1" si="513"/>
        <v>72799400</v>
      </c>
    </row>
    <row r="4529" spans="1:15" x14ac:dyDescent="0.4">
      <c r="A4529">
        <v>4514</v>
      </c>
      <c r="B4529" s="63">
        <v>38817</v>
      </c>
      <c r="C4529" s="37">
        <v>129.740005</v>
      </c>
      <c r="D4529" s="37">
        <v>130.08000200000001</v>
      </c>
      <c r="E4529" s="37">
        <v>129.259995</v>
      </c>
      <c r="F4529" s="37">
        <v>129.740005</v>
      </c>
      <c r="G4529" s="38">
        <v>41496500</v>
      </c>
      <c r="H4529" s="37">
        <v>92.140868999999995</v>
      </c>
      <c r="I4529" s="41">
        <f t="shared" si="507"/>
        <v>0.71019628063063511</v>
      </c>
      <c r="J4529" s="41">
        <f t="shared" ca="1" si="508"/>
        <v>1</v>
      </c>
      <c r="K4529" s="37">
        <f t="shared" si="509"/>
        <v>92.14</v>
      </c>
      <c r="L4529" s="37">
        <f t="shared" si="510"/>
        <v>92.38</v>
      </c>
      <c r="M4529" s="37">
        <f t="shared" si="511"/>
        <v>91.8</v>
      </c>
      <c r="N4529" s="37">
        <f t="shared" si="512"/>
        <v>92.14</v>
      </c>
      <c r="O4529" s="38">
        <f t="shared" ca="1" si="513"/>
        <v>41496500</v>
      </c>
    </row>
    <row r="4530" spans="1:15" x14ac:dyDescent="0.4">
      <c r="A4530">
        <v>4515</v>
      </c>
      <c r="B4530" s="63">
        <v>38814</v>
      </c>
      <c r="C4530" s="37">
        <v>131.05999800000001</v>
      </c>
      <c r="D4530" s="37">
        <v>131.39999399999999</v>
      </c>
      <c r="E4530" s="37">
        <v>129.35000600000001</v>
      </c>
      <c r="F4530" s="37">
        <v>129.53999300000001</v>
      </c>
      <c r="G4530" s="38">
        <v>80180900</v>
      </c>
      <c r="H4530" s="37">
        <v>91.998817000000003</v>
      </c>
      <c r="I4530" s="41">
        <f t="shared" si="507"/>
        <v>0.7101962480421008</v>
      </c>
      <c r="J4530" s="41">
        <f t="shared" ca="1" si="508"/>
        <v>1</v>
      </c>
      <c r="K4530" s="37">
        <f t="shared" si="509"/>
        <v>93.08</v>
      </c>
      <c r="L4530" s="37">
        <f t="shared" si="510"/>
        <v>93.32</v>
      </c>
      <c r="M4530" s="37">
        <f t="shared" si="511"/>
        <v>91.86</v>
      </c>
      <c r="N4530" s="37">
        <f t="shared" si="512"/>
        <v>92</v>
      </c>
      <c r="O4530" s="38">
        <f t="shared" ca="1" si="513"/>
        <v>80180900</v>
      </c>
    </row>
    <row r="4531" spans="1:15" x14ac:dyDescent="0.4">
      <c r="A4531">
        <v>4516</v>
      </c>
      <c r="B4531" s="63">
        <v>38813</v>
      </c>
      <c r="C4531" s="37">
        <v>130.85000600000001</v>
      </c>
      <c r="D4531" s="37">
        <v>131.21000699999999</v>
      </c>
      <c r="E4531" s="37">
        <v>130.19000199999999</v>
      </c>
      <c r="F4531" s="37">
        <v>130.86999499999999</v>
      </c>
      <c r="G4531" s="38">
        <v>57906200</v>
      </c>
      <c r="H4531" s="37">
        <v>92.943389999999994</v>
      </c>
      <c r="I4531" s="41">
        <f t="shared" si="507"/>
        <v>0.71019632880707306</v>
      </c>
      <c r="J4531" s="41">
        <f t="shared" ca="1" si="508"/>
        <v>1</v>
      </c>
      <c r="K4531" s="37">
        <f t="shared" si="509"/>
        <v>92.93</v>
      </c>
      <c r="L4531" s="37">
        <f t="shared" si="510"/>
        <v>93.18</v>
      </c>
      <c r="M4531" s="37">
        <f t="shared" si="511"/>
        <v>92.46</v>
      </c>
      <c r="N4531" s="37">
        <f t="shared" si="512"/>
        <v>92.94</v>
      </c>
      <c r="O4531" s="38">
        <f t="shared" ca="1" si="513"/>
        <v>57906200</v>
      </c>
    </row>
    <row r="4532" spans="1:15" x14ac:dyDescent="0.4">
      <c r="A4532">
        <v>4517</v>
      </c>
      <c r="B4532" s="63">
        <v>38812</v>
      </c>
      <c r="C4532" s="37">
        <v>130.61000100000001</v>
      </c>
      <c r="D4532" s="37">
        <v>131.279999</v>
      </c>
      <c r="E4532" s="37">
        <v>130.38000500000001</v>
      </c>
      <c r="F4532" s="37">
        <v>131.009995</v>
      </c>
      <c r="G4532" s="38">
        <v>50607200</v>
      </c>
      <c r="H4532" s="37">
        <v>93.042800999999997</v>
      </c>
      <c r="I4532" s="41">
        <f t="shared" si="507"/>
        <v>0.71019620296909403</v>
      </c>
      <c r="J4532" s="41">
        <f t="shared" ca="1" si="508"/>
        <v>1</v>
      </c>
      <c r="K4532" s="37">
        <f t="shared" si="509"/>
        <v>92.76</v>
      </c>
      <c r="L4532" s="37">
        <f t="shared" si="510"/>
        <v>93.23</v>
      </c>
      <c r="M4532" s="37">
        <f t="shared" si="511"/>
        <v>92.6</v>
      </c>
      <c r="N4532" s="37">
        <f t="shared" si="512"/>
        <v>93.04</v>
      </c>
      <c r="O4532" s="38">
        <f t="shared" ca="1" si="513"/>
        <v>50607200</v>
      </c>
    </row>
    <row r="4533" spans="1:15" x14ac:dyDescent="0.4">
      <c r="A4533">
        <v>4518</v>
      </c>
      <c r="B4533" s="63">
        <v>38811</v>
      </c>
      <c r="C4533" s="37">
        <v>129.729996</v>
      </c>
      <c r="D4533" s="37">
        <v>130.729996</v>
      </c>
      <c r="E4533" s="37">
        <v>129.36000100000001</v>
      </c>
      <c r="F4533" s="37">
        <v>130.55999800000001</v>
      </c>
      <c r="G4533" s="38">
        <v>54809300</v>
      </c>
      <c r="H4533" s="37">
        <v>92.723197999999996</v>
      </c>
      <c r="I4533" s="41">
        <f t="shared" si="507"/>
        <v>0.71019607399197415</v>
      </c>
      <c r="J4533" s="41">
        <f t="shared" ca="1" si="508"/>
        <v>1</v>
      </c>
      <c r="K4533" s="37">
        <f t="shared" si="509"/>
        <v>92.13</v>
      </c>
      <c r="L4533" s="37">
        <f t="shared" si="510"/>
        <v>92.84</v>
      </c>
      <c r="M4533" s="37">
        <f t="shared" si="511"/>
        <v>91.87</v>
      </c>
      <c r="N4533" s="37">
        <f t="shared" si="512"/>
        <v>92.72</v>
      </c>
      <c r="O4533" s="38">
        <f t="shared" ca="1" si="513"/>
        <v>54809300</v>
      </c>
    </row>
    <row r="4534" spans="1:15" x14ac:dyDescent="0.4">
      <c r="A4534">
        <v>4519</v>
      </c>
      <c r="B4534" s="63">
        <v>38810</v>
      </c>
      <c r="C4534" s="37">
        <v>130.070007</v>
      </c>
      <c r="D4534" s="37">
        <v>130.86999499999999</v>
      </c>
      <c r="E4534" s="37">
        <v>129.490005</v>
      </c>
      <c r="F4534" s="37">
        <v>129.729996</v>
      </c>
      <c r="G4534" s="38">
        <v>61624700</v>
      </c>
      <c r="H4534" s="37">
        <v>92.133765999999994</v>
      </c>
      <c r="I4534" s="41">
        <f t="shared" si="507"/>
        <v>0.71019632190538262</v>
      </c>
      <c r="J4534" s="41">
        <f t="shared" ca="1" si="508"/>
        <v>1</v>
      </c>
      <c r="K4534" s="37">
        <f t="shared" si="509"/>
        <v>92.38</v>
      </c>
      <c r="L4534" s="37">
        <f t="shared" si="510"/>
        <v>92.94</v>
      </c>
      <c r="M4534" s="37">
        <f t="shared" si="511"/>
        <v>91.96</v>
      </c>
      <c r="N4534" s="37">
        <f t="shared" si="512"/>
        <v>92.13</v>
      </c>
      <c r="O4534" s="38">
        <f t="shared" ca="1" si="513"/>
        <v>61624700</v>
      </c>
    </row>
    <row r="4535" spans="1:15" x14ac:dyDescent="0.4">
      <c r="A4535">
        <v>4520</v>
      </c>
      <c r="B4535" s="63">
        <v>38807</v>
      </c>
      <c r="C4535" s="37">
        <v>130.020004</v>
      </c>
      <c r="D4535" s="37">
        <v>130.240005</v>
      </c>
      <c r="E4535" s="37">
        <v>129.36999499999999</v>
      </c>
      <c r="F4535" s="37">
        <v>129.83000200000001</v>
      </c>
      <c r="G4535" s="38">
        <v>62925600</v>
      </c>
      <c r="H4535" s="37">
        <v>92.204764999999995</v>
      </c>
      <c r="I4535" s="41">
        <f t="shared" si="507"/>
        <v>0.71019613016720118</v>
      </c>
      <c r="J4535" s="41">
        <f t="shared" ca="1" si="508"/>
        <v>1</v>
      </c>
      <c r="K4535" s="37">
        <f t="shared" si="509"/>
        <v>92.34</v>
      </c>
      <c r="L4535" s="37">
        <f t="shared" si="510"/>
        <v>92.5</v>
      </c>
      <c r="M4535" s="37">
        <f t="shared" si="511"/>
        <v>91.88</v>
      </c>
      <c r="N4535" s="37">
        <f t="shared" si="512"/>
        <v>92.2</v>
      </c>
      <c r="O4535" s="38">
        <f t="shared" ca="1" si="513"/>
        <v>62925600</v>
      </c>
    </row>
    <row r="4536" spans="1:15" x14ac:dyDescent="0.4">
      <c r="A4536">
        <v>4521</v>
      </c>
      <c r="B4536" s="63">
        <v>38806</v>
      </c>
      <c r="C4536" s="37">
        <v>130.11000100000001</v>
      </c>
      <c r="D4536" s="37">
        <v>130.979996</v>
      </c>
      <c r="E4536" s="37">
        <v>129.550003</v>
      </c>
      <c r="F4536" s="37">
        <v>129.800003</v>
      </c>
      <c r="G4536" s="38">
        <v>70571700</v>
      </c>
      <c r="H4536" s="37">
        <v>92.183448999999996</v>
      </c>
      <c r="I4536" s="41">
        <f t="shared" si="507"/>
        <v>0.71019604675972148</v>
      </c>
      <c r="J4536" s="41">
        <f t="shared" ca="1" si="508"/>
        <v>1</v>
      </c>
      <c r="K4536" s="37">
        <f t="shared" si="509"/>
        <v>92.4</v>
      </c>
      <c r="L4536" s="37">
        <f t="shared" si="510"/>
        <v>93.02</v>
      </c>
      <c r="M4536" s="37">
        <f t="shared" si="511"/>
        <v>92.01</v>
      </c>
      <c r="N4536" s="37">
        <f t="shared" si="512"/>
        <v>92.18</v>
      </c>
      <c r="O4536" s="38">
        <f t="shared" ca="1" si="513"/>
        <v>70571700</v>
      </c>
    </row>
    <row r="4537" spans="1:15" x14ac:dyDescent="0.4">
      <c r="A4537">
        <v>4522</v>
      </c>
      <c r="B4537" s="63">
        <v>38805</v>
      </c>
      <c r="C4537" s="37">
        <v>129.41000399999999</v>
      </c>
      <c r="D4537" s="37">
        <v>130.5</v>
      </c>
      <c r="E4537" s="37">
        <v>129.28999300000001</v>
      </c>
      <c r="F4537" s="37">
        <v>130.029999</v>
      </c>
      <c r="G4537" s="38">
        <v>61505700</v>
      </c>
      <c r="H4537" s="37">
        <v>92.346855000000005</v>
      </c>
      <c r="I4537" s="41">
        <f t="shared" si="507"/>
        <v>0.71019653703142771</v>
      </c>
      <c r="J4537" s="41">
        <f t="shared" ca="1" si="508"/>
        <v>1</v>
      </c>
      <c r="K4537" s="37">
        <f t="shared" si="509"/>
        <v>91.91</v>
      </c>
      <c r="L4537" s="37">
        <f t="shared" si="510"/>
        <v>92.68</v>
      </c>
      <c r="M4537" s="37">
        <f t="shared" si="511"/>
        <v>91.82</v>
      </c>
      <c r="N4537" s="37">
        <f t="shared" si="512"/>
        <v>92.35</v>
      </c>
      <c r="O4537" s="38">
        <f t="shared" ca="1" si="513"/>
        <v>61505700</v>
      </c>
    </row>
    <row r="4538" spans="1:15" x14ac:dyDescent="0.4">
      <c r="A4538">
        <v>4523</v>
      </c>
      <c r="B4538" s="63">
        <v>38804</v>
      </c>
      <c r="C4538" s="37">
        <v>129.929993</v>
      </c>
      <c r="D4538" s="37">
        <v>130.529999</v>
      </c>
      <c r="E4538" s="37">
        <v>129.050003</v>
      </c>
      <c r="F4538" s="37">
        <v>129.220001</v>
      </c>
      <c r="G4538" s="38">
        <v>82079900</v>
      </c>
      <c r="H4538" s="37">
        <v>91.771552999999997</v>
      </c>
      <c r="I4538" s="41">
        <f t="shared" si="507"/>
        <v>0.7101961947825709</v>
      </c>
      <c r="J4538" s="41">
        <f t="shared" ca="1" si="508"/>
        <v>1</v>
      </c>
      <c r="K4538" s="37">
        <f t="shared" si="509"/>
        <v>92.28</v>
      </c>
      <c r="L4538" s="37">
        <f t="shared" si="510"/>
        <v>92.7</v>
      </c>
      <c r="M4538" s="37">
        <f t="shared" si="511"/>
        <v>91.65</v>
      </c>
      <c r="N4538" s="37">
        <f t="shared" si="512"/>
        <v>91.77</v>
      </c>
      <c r="O4538" s="38">
        <f t="shared" ca="1" si="513"/>
        <v>82079900</v>
      </c>
    </row>
    <row r="4539" spans="1:15" x14ac:dyDescent="0.4">
      <c r="A4539">
        <v>4524</v>
      </c>
      <c r="B4539" s="63">
        <v>38803</v>
      </c>
      <c r="C4539" s="37">
        <v>130.029999</v>
      </c>
      <c r="D4539" s="37">
        <v>130.279999</v>
      </c>
      <c r="E4539" s="37">
        <v>129.740005</v>
      </c>
      <c r="F4539" s="37">
        <v>130.020004</v>
      </c>
      <c r="G4539" s="38">
        <v>32523000</v>
      </c>
      <c r="H4539" s="37">
        <v>92.339737</v>
      </c>
      <c r="I4539" s="41">
        <f t="shared" si="507"/>
        <v>0.71019638639605021</v>
      </c>
      <c r="J4539" s="41">
        <f t="shared" ca="1" si="508"/>
        <v>1</v>
      </c>
      <c r="K4539" s="37">
        <f t="shared" si="509"/>
        <v>92.35</v>
      </c>
      <c r="L4539" s="37">
        <f t="shared" si="510"/>
        <v>92.52</v>
      </c>
      <c r="M4539" s="37">
        <f t="shared" si="511"/>
        <v>92.14</v>
      </c>
      <c r="N4539" s="37">
        <f t="shared" si="512"/>
        <v>92.34</v>
      </c>
      <c r="O4539" s="38">
        <f t="shared" ca="1" si="513"/>
        <v>32523000</v>
      </c>
    </row>
    <row r="4540" spans="1:15" x14ac:dyDescent="0.4">
      <c r="A4540">
        <v>4525</v>
      </c>
      <c r="B4540" s="63">
        <v>38800</v>
      </c>
      <c r="C4540" s="37">
        <v>129.990005</v>
      </c>
      <c r="D4540" s="37">
        <v>130.570007</v>
      </c>
      <c r="E4540" s="37">
        <v>129.740005</v>
      </c>
      <c r="F4540" s="37">
        <v>130.21000699999999</v>
      </c>
      <c r="G4540" s="38">
        <v>43209200</v>
      </c>
      <c r="H4540" s="37">
        <v>92.474639999999994</v>
      </c>
      <c r="I4540" s="41">
        <f t="shared" si="507"/>
        <v>0.710196106509694</v>
      </c>
      <c r="J4540" s="41">
        <f t="shared" ca="1" si="508"/>
        <v>1</v>
      </c>
      <c r="K4540" s="37">
        <f t="shared" si="509"/>
        <v>92.32</v>
      </c>
      <c r="L4540" s="37">
        <f t="shared" si="510"/>
        <v>92.73</v>
      </c>
      <c r="M4540" s="37">
        <f t="shared" si="511"/>
        <v>92.14</v>
      </c>
      <c r="N4540" s="37">
        <f t="shared" si="512"/>
        <v>92.47</v>
      </c>
      <c r="O4540" s="38">
        <f t="shared" ca="1" si="513"/>
        <v>43209200</v>
      </c>
    </row>
    <row r="4541" spans="1:15" x14ac:dyDescent="0.4">
      <c r="A4541">
        <v>4526</v>
      </c>
      <c r="B4541" s="63">
        <v>38799</v>
      </c>
      <c r="C4541" s="37">
        <v>130.259995</v>
      </c>
      <c r="D4541" s="37">
        <v>130.38999899999999</v>
      </c>
      <c r="E4541" s="37">
        <v>129.66000399999999</v>
      </c>
      <c r="F4541" s="37">
        <v>130.11000100000001</v>
      </c>
      <c r="G4541" s="38">
        <v>46704200</v>
      </c>
      <c r="H4541" s="37">
        <v>92.403625000000005</v>
      </c>
      <c r="I4541" s="41">
        <f t="shared" si="507"/>
        <v>0.71019617469682439</v>
      </c>
      <c r="J4541" s="41">
        <f t="shared" ca="1" si="508"/>
        <v>1</v>
      </c>
      <c r="K4541" s="37">
        <f t="shared" si="509"/>
        <v>92.51</v>
      </c>
      <c r="L4541" s="37">
        <f t="shared" si="510"/>
        <v>92.6</v>
      </c>
      <c r="M4541" s="37">
        <f t="shared" si="511"/>
        <v>92.08</v>
      </c>
      <c r="N4541" s="37">
        <f t="shared" si="512"/>
        <v>92.4</v>
      </c>
      <c r="O4541" s="38">
        <f t="shared" ca="1" si="513"/>
        <v>46704200</v>
      </c>
    </row>
    <row r="4542" spans="1:15" x14ac:dyDescent="0.4">
      <c r="A4542">
        <v>4527</v>
      </c>
      <c r="B4542" s="63">
        <v>38798</v>
      </c>
      <c r="C4542" s="37">
        <v>129.509995</v>
      </c>
      <c r="D4542" s="37">
        <v>130.509995</v>
      </c>
      <c r="E4542" s="37">
        <v>129.449997</v>
      </c>
      <c r="F4542" s="37">
        <v>130.38000500000001</v>
      </c>
      <c r="G4542" s="38">
        <v>51605700</v>
      </c>
      <c r="H4542" s="37">
        <v>92.595382999999998</v>
      </c>
      <c r="I4542" s="41">
        <f t="shared" si="507"/>
        <v>0.71019619150957991</v>
      </c>
      <c r="J4542" s="41">
        <f t="shared" ca="1" si="508"/>
        <v>1</v>
      </c>
      <c r="K4542" s="37">
        <f t="shared" si="509"/>
        <v>91.98</v>
      </c>
      <c r="L4542" s="37">
        <f t="shared" si="510"/>
        <v>92.69</v>
      </c>
      <c r="M4542" s="37">
        <f t="shared" si="511"/>
        <v>91.93</v>
      </c>
      <c r="N4542" s="37">
        <f t="shared" si="512"/>
        <v>92.6</v>
      </c>
      <c r="O4542" s="38">
        <f t="shared" ca="1" si="513"/>
        <v>51605700</v>
      </c>
    </row>
    <row r="4543" spans="1:15" x14ac:dyDescent="0.4">
      <c r="A4543">
        <v>4528</v>
      </c>
      <c r="B4543" s="63">
        <v>38797</v>
      </c>
      <c r="C4543" s="37">
        <v>130.36999499999999</v>
      </c>
      <c r="D4543" s="37">
        <v>130.990005</v>
      </c>
      <c r="E4543" s="37">
        <v>129.449997</v>
      </c>
      <c r="F4543" s="37">
        <v>129.58999600000001</v>
      </c>
      <c r="G4543" s="38">
        <v>87102700</v>
      </c>
      <c r="H4543" s="37">
        <v>92.034324999999995</v>
      </c>
      <c r="I4543" s="41">
        <f t="shared" si="507"/>
        <v>0.71019621761543994</v>
      </c>
      <c r="J4543" s="41">
        <f t="shared" ca="1" si="508"/>
        <v>1</v>
      </c>
      <c r="K4543" s="37">
        <f t="shared" si="509"/>
        <v>92.59</v>
      </c>
      <c r="L4543" s="37">
        <f t="shared" si="510"/>
        <v>93.03</v>
      </c>
      <c r="M4543" s="37">
        <f t="shared" si="511"/>
        <v>91.93</v>
      </c>
      <c r="N4543" s="37">
        <f t="shared" si="512"/>
        <v>92.03</v>
      </c>
      <c r="O4543" s="38">
        <f t="shared" ca="1" si="513"/>
        <v>87102700</v>
      </c>
    </row>
    <row r="4544" spans="1:15" x14ac:dyDescent="0.4">
      <c r="A4544">
        <v>4529</v>
      </c>
      <c r="B4544" s="63">
        <v>38796</v>
      </c>
      <c r="C4544" s="37">
        <v>130.63999899999999</v>
      </c>
      <c r="D4544" s="37">
        <v>130.89999399999999</v>
      </c>
      <c r="E4544" s="37">
        <v>130.21000699999999</v>
      </c>
      <c r="F4544" s="37">
        <v>130.41000399999999</v>
      </c>
      <c r="G4544" s="38">
        <v>45538500</v>
      </c>
      <c r="H4544" s="37">
        <v>92.616684000000006</v>
      </c>
      <c r="I4544" s="41">
        <f t="shared" si="507"/>
        <v>0.71019615949095449</v>
      </c>
      <c r="J4544" s="41">
        <f t="shared" ca="1" si="508"/>
        <v>1</v>
      </c>
      <c r="K4544" s="37">
        <f t="shared" si="509"/>
        <v>92.78</v>
      </c>
      <c r="L4544" s="37">
        <f t="shared" si="510"/>
        <v>92.96</v>
      </c>
      <c r="M4544" s="37">
        <f t="shared" si="511"/>
        <v>92.47</v>
      </c>
      <c r="N4544" s="37">
        <f t="shared" si="512"/>
        <v>92.62</v>
      </c>
      <c r="O4544" s="38">
        <f t="shared" ca="1" si="513"/>
        <v>45538500</v>
      </c>
    </row>
    <row r="4545" spans="1:15" x14ac:dyDescent="0.4">
      <c r="A4545">
        <v>4530</v>
      </c>
      <c r="B4545" s="63">
        <v>38793</v>
      </c>
      <c r="C4545" s="37">
        <v>130.679993</v>
      </c>
      <c r="D4545" s="37">
        <v>130.89999399999999</v>
      </c>
      <c r="E4545" s="37">
        <v>130.38000500000001</v>
      </c>
      <c r="F4545" s="37">
        <v>130.61999499999999</v>
      </c>
      <c r="G4545" s="38">
        <v>47286800</v>
      </c>
      <c r="H4545" s="37">
        <v>92.765831000000006</v>
      </c>
      <c r="I4545" s="41">
        <f t="shared" si="507"/>
        <v>0.7101962528784358</v>
      </c>
      <c r="J4545" s="41">
        <f t="shared" ca="1" si="508"/>
        <v>1</v>
      </c>
      <c r="K4545" s="37">
        <f t="shared" si="509"/>
        <v>92.81</v>
      </c>
      <c r="L4545" s="37">
        <f t="shared" si="510"/>
        <v>92.96</v>
      </c>
      <c r="M4545" s="37">
        <f t="shared" si="511"/>
        <v>92.6</v>
      </c>
      <c r="N4545" s="37">
        <f t="shared" si="512"/>
        <v>92.77</v>
      </c>
      <c r="O4545" s="38">
        <f t="shared" ca="1" si="513"/>
        <v>47286800</v>
      </c>
    </row>
    <row r="4546" spans="1:15" x14ac:dyDescent="0.4">
      <c r="A4546">
        <v>4531</v>
      </c>
      <c r="B4546" s="63">
        <v>38792</v>
      </c>
      <c r="C4546" s="37">
        <v>131.009995</v>
      </c>
      <c r="D4546" s="37">
        <v>131.470001</v>
      </c>
      <c r="E4546" s="37">
        <v>130.83999600000001</v>
      </c>
      <c r="F4546" s="37">
        <v>131.029999</v>
      </c>
      <c r="G4546" s="38">
        <v>65526400</v>
      </c>
      <c r="H4546" s="37">
        <v>92.688416000000004</v>
      </c>
      <c r="I4546" s="41">
        <f t="shared" si="507"/>
        <v>0.70738316955951441</v>
      </c>
      <c r="J4546" s="41">
        <f t="shared" ca="1" si="508"/>
        <v>1</v>
      </c>
      <c r="K4546" s="37">
        <f t="shared" si="509"/>
        <v>92.67</v>
      </c>
      <c r="L4546" s="37">
        <f t="shared" si="510"/>
        <v>93</v>
      </c>
      <c r="M4546" s="37">
        <f t="shared" si="511"/>
        <v>92.55</v>
      </c>
      <c r="N4546" s="37">
        <f t="shared" si="512"/>
        <v>92.69</v>
      </c>
      <c r="O4546" s="38">
        <f t="shared" ca="1" si="513"/>
        <v>65526400</v>
      </c>
    </row>
    <row r="4547" spans="1:15" x14ac:dyDescent="0.4">
      <c r="A4547">
        <v>4532</v>
      </c>
      <c r="B4547" s="63">
        <v>38791</v>
      </c>
      <c r="C4547" s="37">
        <v>130.14999399999999</v>
      </c>
      <c r="D4547" s="37">
        <v>130.86000100000001</v>
      </c>
      <c r="E4547" s="37">
        <v>129.85000600000001</v>
      </c>
      <c r="F4547" s="37">
        <v>130.759995</v>
      </c>
      <c r="G4547" s="38">
        <v>53398900</v>
      </c>
      <c r="H4547" s="37">
        <v>92.497421000000003</v>
      </c>
      <c r="I4547" s="41">
        <f t="shared" si="507"/>
        <v>0.70738317938907846</v>
      </c>
      <c r="J4547" s="41">
        <f t="shared" ca="1" si="508"/>
        <v>1</v>
      </c>
      <c r="K4547" s="37">
        <f t="shared" si="509"/>
        <v>92.07</v>
      </c>
      <c r="L4547" s="37">
        <f t="shared" si="510"/>
        <v>92.57</v>
      </c>
      <c r="M4547" s="37">
        <f t="shared" si="511"/>
        <v>91.85</v>
      </c>
      <c r="N4547" s="37">
        <f t="shared" si="512"/>
        <v>92.5</v>
      </c>
      <c r="O4547" s="38">
        <f t="shared" ca="1" si="513"/>
        <v>53398900</v>
      </c>
    </row>
    <row r="4548" spans="1:15" x14ac:dyDescent="0.4">
      <c r="A4548">
        <v>4533</v>
      </c>
      <c r="B4548" s="63">
        <v>38790</v>
      </c>
      <c r="C4548" s="37">
        <v>128.71000699999999</v>
      </c>
      <c r="D4548" s="37">
        <v>130.229996</v>
      </c>
      <c r="E4548" s="37">
        <v>128.61000100000001</v>
      </c>
      <c r="F4548" s="37">
        <v>130.179993</v>
      </c>
      <c r="G4548" s="38">
        <v>69877300</v>
      </c>
      <c r="H4548" s="37">
        <v>92.087158000000002</v>
      </c>
      <c r="I4548" s="41">
        <f t="shared" si="507"/>
        <v>0.70738333808329523</v>
      </c>
      <c r="J4548" s="41">
        <f t="shared" ca="1" si="508"/>
        <v>1</v>
      </c>
      <c r="K4548" s="37">
        <f t="shared" si="509"/>
        <v>91.05</v>
      </c>
      <c r="L4548" s="37">
        <f t="shared" si="510"/>
        <v>92.12</v>
      </c>
      <c r="M4548" s="37">
        <f t="shared" si="511"/>
        <v>90.98</v>
      </c>
      <c r="N4548" s="37">
        <f t="shared" si="512"/>
        <v>92.09</v>
      </c>
      <c r="O4548" s="38">
        <f t="shared" ca="1" si="513"/>
        <v>69877300</v>
      </c>
    </row>
    <row r="4549" spans="1:15" x14ac:dyDescent="0.4">
      <c r="A4549">
        <v>4534</v>
      </c>
      <c r="B4549" s="63">
        <v>38789</v>
      </c>
      <c r="C4549" s="37">
        <v>128.83999600000001</v>
      </c>
      <c r="D4549" s="37">
        <v>129.16000399999999</v>
      </c>
      <c r="E4549" s="37">
        <v>128.529999</v>
      </c>
      <c r="F4549" s="37">
        <v>128.83000200000001</v>
      </c>
      <c r="G4549" s="38">
        <v>45479100</v>
      </c>
      <c r="H4549" s="37">
        <v>91.132155999999995</v>
      </c>
      <c r="I4549" s="41">
        <f t="shared" si="507"/>
        <v>0.70738302092085659</v>
      </c>
      <c r="J4549" s="41">
        <f t="shared" ca="1" si="508"/>
        <v>1</v>
      </c>
      <c r="K4549" s="37">
        <f t="shared" si="509"/>
        <v>91.14</v>
      </c>
      <c r="L4549" s="37">
        <f t="shared" si="510"/>
        <v>91.37</v>
      </c>
      <c r="M4549" s="37">
        <f t="shared" si="511"/>
        <v>90.92</v>
      </c>
      <c r="N4549" s="37">
        <f t="shared" si="512"/>
        <v>91.13</v>
      </c>
      <c r="O4549" s="38">
        <f t="shared" ca="1" si="513"/>
        <v>45479100</v>
      </c>
    </row>
    <row r="4550" spans="1:15" x14ac:dyDescent="0.4">
      <c r="A4550">
        <v>4535</v>
      </c>
      <c r="B4550" s="63">
        <v>38786</v>
      </c>
      <c r="C4550" s="37">
        <v>127.709999</v>
      </c>
      <c r="D4550" s="37">
        <v>128.83999600000001</v>
      </c>
      <c r="E4550" s="37">
        <v>127.44000200000001</v>
      </c>
      <c r="F4550" s="37">
        <v>128.58999600000001</v>
      </c>
      <c r="G4550" s="38">
        <v>60490800</v>
      </c>
      <c r="H4550" s="37">
        <v>90.962433000000004</v>
      </c>
      <c r="I4550" s="41">
        <f t="shared" si="507"/>
        <v>0.70738343440029339</v>
      </c>
      <c r="J4550" s="41">
        <f t="shared" ca="1" si="508"/>
        <v>1</v>
      </c>
      <c r="K4550" s="37">
        <f t="shared" si="509"/>
        <v>90.34</v>
      </c>
      <c r="L4550" s="37">
        <f t="shared" si="510"/>
        <v>91.14</v>
      </c>
      <c r="M4550" s="37">
        <f t="shared" si="511"/>
        <v>90.15</v>
      </c>
      <c r="N4550" s="37">
        <f t="shared" si="512"/>
        <v>90.96</v>
      </c>
      <c r="O4550" s="38">
        <f t="shared" ca="1" si="513"/>
        <v>60490800</v>
      </c>
    </row>
    <row r="4551" spans="1:15" x14ac:dyDescent="0.4">
      <c r="A4551">
        <v>4536</v>
      </c>
      <c r="B4551" s="63">
        <v>38785</v>
      </c>
      <c r="C4551" s="37">
        <v>128.279999</v>
      </c>
      <c r="D4551" s="37">
        <v>128.679993</v>
      </c>
      <c r="E4551" s="37">
        <v>127.379997</v>
      </c>
      <c r="F4551" s="37">
        <v>127.379997</v>
      </c>
      <c r="G4551" s="38">
        <v>56313600</v>
      </c>
      <c r="H4551" s="37">
        <v>90.106482999999997</v>
      </c>
      <c r="I4551" s="41">
        <f t="shared" si="507"/>
        <v>0.70738330289017037</v>
      </c>
      <c r="J4551" s="41">
        <f t="shared" ca="1" si="508"/>
        <v>1</v>
      </c>
      <c r="K4551" s="37">
        <f t="shared" si="509"/>
        <v>90.74</v>
      </c>
      <c r="L4551" s="37">
        <f t="shared" si="510"/>
        <v>91.03</v>
      </c>
      <c r="M4551" s="37">
        <f t="shared" si="511"/>
        <v>90.11</v>
      </c>
      <c r="N4551" s="37">
        <f t="shared" si="512"/>
        <v>90.11</v>
      </c>
      <c r="O4551" s="38">
        <f t="shared" ca="1" si="513"/>
        <v>56313600</v>
      </c>
    </row>
    <row r="4552" spans="1:15" x14ac:dyDescent="0.4">
      <c r="A4552">
        <v>4537</v>
      </c>
      <c r="B4552" s="63">
        <v>38784</v>
      </c>
      <c r="C4552" s="37">
        <v>127.699997</v>
      </c>
      <c r="D4552" s="37">
        <v>128.44000199999999</v>
      </c>
      <c r="E4552" s="37">
        <v>127.18</v>
      </c>
      <c r="F4552" s="37">
        <v>128.240005</v>
      </c>
      <c r="G4552" s="38">
        <v>66692400</v>
      </c>
      <c r="H4552" s="37">
        <v>90.714850999999996</v>
      </c>
      <c r="I4552" s="41">
        <f t="shared" si="507"/>
        <v>0.70738340192672322</v>
      </c>
      <c r="J4552" s="41">
        <f t="shared" ca="1" si="508"/>
        <v>1</v>
      </c>
      <c r="K4552" s="37">
        <f t="shared" si="509"/>
        <v>90.33</v>
      </c>
      <c r="L4552" s="37">
        <f t="shared" si="510"/>
        <v>90.86</v>
      </c>
      <c r="M4552" s="37">
        <f t="shared" si="511"/>
        <v>89.97</v>
      </c>
      <c r="N4552" s="37">
        <f t="shared" si="512"/>
        <v>90.71</v>
      </c>
      <c r="O4552" s="38">
        <f t="shared" ca="1" si="513"/>
        <v>66692400</v>
      </c>
    </row>
    <row r="4553" spans="1:15" x14ac:dyDescent="0.4">
      <c r="A4553">
        <v>4538</v>
      </c>
      <c r="B4553" s="63">
        <v>38783</v>
      </c>
      <c r="C4553" s="37">
        <v>127.860001</v>
      </c>
      <c r="D4553" s="37">
        <v>128.05999800000001</v>
      </c>
      <c r="E4553" s="37">
        <v>127.400002</v>
      </c>
      <c r="F4553" s="37">
        <v>127.970001</v>
      </c>
      <c r="G4553" s="38">
        <v>61780800</v>
      </c>
      <c r="H4553" s="37">
        <v>90.523865000000001</v>
      </c>
      <c r="I4553" s="41">
        <f t="shared" si="507"/>
        <v>0.70738348278984542</v>
      </c>
      <c r="J4553" s="41">
        <f t="shared" ca="1" si="508"/>
        <v>1</v>
      </c>
      <c r="K4553" s="37">
        <f t="shared" si="509"/>
        <v>90.45</v>
      </c>
      <c r="L4553" s="37">
        <f t="shared" si="510"/>
        <v>90.59</v>
      </c>
      <c r="M4553" s="37">
        <f t="shared" si="511"/>
        <v>90.12</v>
      </c>
      <c r="N4553" s="37">
        <f t="shared" si="512"/>
        <v>90.52</v>
      </c>
      <c r="O4553" s="38">
        <f t="shared" ca="1" si="513"/>
        <v>61780800</v>
      </c>
    </row>
    <row r="4554" spans="1:15" x14ac:dyDescent="0.4">
      <c r="A4554">
        <v>4539</v>
      </c>
      <c r="B4554" s="63">
        <v>38782</v>
      </c>
      <c r="C4554" s="37">
        <v>129.13999899999999</v>
      </c>
      <c r="D4554" s="37">
        <v>129.179993</v>
      </c>
      <c r="E4554" s="37">
        <v>127.849998</v>
      </c>
      <c r="F4554" s="37">
        <v>128.16999799999999</v>
      </c>
      <c r="G4554" s="38">
        <v>57478400</v>
      </c>
      <c r="H4554" s="37">
        <v>90.665306000000001</v>
      </c>
      <c r="I4554" s="41">
        <f t="shared" si="507"/>
        <v>0.70738322083768779</v>
      </c>
      <c r="J4554" s="41">
        <f t="shared" ca="1" si="508"/>
        <v>1</v>
      </c>
      <c r="K4554" s="37">
        <f t="shared" si="509"/>
        <v>91.35</v>
      </c>
      <c r="L4554" s="37">
        <f t="shared" si="510"/>
        <v>91.38</v>
      </c>
      <c r="M4554" s="37">
        <f t="shared" si="511"/>
        <v>90.44</v>
      </c>
      <c r="N4554" s="37">
        <f t="shared" si="512"/>
        <v>90.67</v>
      </c>
      <c r="O4554" s="38">
        <f t="shared" ca="1" si="513"/>
        <v>57478400</v>
      </c>
    </row>
    <row r="4555" spans="1:15" x14ac:dyDescent="0.4">
      <c r="A4555">
        <v>4540</v>
      </c>
      <c r="B4555" s="63">
        <v>38779</v>
      </c>
      <c r="C4555" s="37">
        <v>128.66999799999999</v>
      </c>
      <c r="D4555" s="37">
        <v>130.070007</v>
      </c>
      <c r="E4555" s="37">
        <v>128.64999399999999</v>
      </c>
      <c r="F4555" s="37">
        <v>128.759995</v>
      </c>
      <c r="G4555" s="38">
        <v>73402500</v>
      </c>
      <c r="H4555" s="37">
        <v>91.082649000000004</v>
      </c>
      <c r="I4555" s="41">
        <f t="shared" si="507"/>
        <v>0.70738313557716437</v>
      </c>
      <c r="J4555" s="41">
        <f t="shared" ca="1" si="508"/>
        <v>1</v>
      </c>
      <c r="K4555" s="37">
        <f t="shared" si="509"/>
        <v>91.02</v>
      </c>
      <c r="L4555" s="37">
        <f t="shared" si="510"/>
        <v>92.01</v>
      </c>
      <c r="M4555" s="37">
        <f t="shared" si="511"/>
        <v>91</v>
      </c>
      <c r="N4555" s="37">
        <f t="shared" si="512"/>
        <v>91.08</v>
      </c>
      <c r="O4555" s="38">
        <f t="shared" ca="1" si="513"/>
        <v>73402500</v>
      </c>
    </row>
    <row r="4556" spans="1:15" x14ac:dyDescent="0.4">
      <c r="A4556">
        <v>4541</v>
      </c>
      <c r="B4556" s="63">
        <v>38778</v>
      </c>
      <c r="C4556" s="37">
        <v>128.89999399999999</v>
      </c>
      <c r="D4556" s="37">
        <v>129.41999799999999</v>
      </c>
      <c r="E4556" s="37">
        <v>128.61000100000001</v>
      </c>
      <c r="F4556" s="37">
        <v>129.36000100000001</v>
      </c>
      <c r="G4556" s="38">
        <v>60642300</v>
      </c>
      <c r="H4556" s="37">
        <v>91.507103000000001</v>
      </c>
      <c r="I4556" s="41">
        <f t="shared" si="507"/>
        <v>0.70738328921317795</v>
      </c>
      <c r="J4556" s="41">
        <f t="shared" ca="1" si="508"/>
        <v>1</v>
      </c>
      <c r="K4556" s="37">
        <f t="shared" si="509"/>
        <v>91.18</v>
      </c>
      <c r="L4556" s="37">
        <f t="shared" si="510"/>
        <v>91.55</v>
      </c>
      <c r="M4556" s="37">
        <f t="shared" si="511"/>
        <v>90.98</v>
      </c>
      <c r="N4556" s="37">
        <f t="shared" si="512"/>
        <v>91.51</v>
      </c>
      <c r="O4556" s="38">
        <f t="shared" ca="1" si="513"/>
        <v>60642300</v>
      </c>
    </row>
    <row r="4557" spans="1:15" x14ac:dyDescent="0.4">
      <c r="A4557">
        <v>4542</v>
      </c>
      <c r="B4557" s="63">
        <v>38777</v>
      </c>
      <c r="C4557" s="37">
        <v>128.60000600000001</v>
      </c>
      <c r="D4557" s="37">
        <v>129.490005</v>
      </c>
      <c r="E4557" s="37">
        <v>128.5</v>
      </c>
      <c r="F4557" s="37">
        <v>129.36999499999999</v>
      </c>
      <c r="G4557" s="38">
        <v>48641600</v>
      </c>
      <c r="H4557" s="37">
        <v>91.514190999999997</v>
      </c>
      <c r="I4557" s="41">
        <f t="shared" si="507"/>
        <v>0.70738343152908068</v>
      </c>
      <c r="J4557" s="41">
        <f t="shared" ca="1" si="508"/>
        <v>1</v>
      </c>
      <c r="K4557" s="37">
        <f t="shared" si="509"/>
        <v>90.97</v>
      </c>
      <c r="L4557" s="37">
        <f t="shared" si="510"/>
        <v>91.6</v>
      </c>
      <c r="M4557" s="37">
        <f t="shared" si="511"/>
        <v>90.9</v>
      </c>
      <c r="N4557" s="37">
        <f t="shared" si="512"/>
        <v>91.51</v>
      </c>
      <c r="O4557" s="38">
        <f t="shared" ca="1" si="513"/>
        <v>48641600</v>
      </c>
    </row>
    <row r="4558" spans="1:15" x14ac:dyDescent="0.4">
      <c r="A4558">
        <v>4543</v>
      </c>
      <c r="B4558" s="63">
        <v>38776</v>
      </c>
      <c r="C4558" s="37">
        <v>129.199997</v>
      </c>
      <c r="D4558" s="37">
        <v>129.91000399999999</v>
      </c>
      <c r="E4558" s="37">
        <v>128.13000500000001</v>
      </c>
      <c r="F4558" s="37">
        <v>128.229996</v>
      </c>
      <c r="G4558" s="38">
        <v>74394800</v>
      </c>
      <c r="H4558" s="37">
        <v>90.707770999999994</v>
      </c>
      <c r="I4558" s="41">
        <f t="shared" si="507"/>
        <v>0.70738340349008511</v>
      </c>
      <c r="J4558" s="41">
        <f t="shared" ca="1" si="508"/>
        <v>1</v>
      </c>
      <c r="K4558" s="37">
        <f t="shared" si="509"/>
        <v>91.39</v>
      </c>
      <c r="L4558" s="37">
        <f t="shared" si="510"/>
        <v>91.9</v>
      </c>
      <c r="M4558" s="37">
        <f t="shared" si="511"/>
        <v>90.64</v>
      </c>
      <c r="N4558" s="37">
        <f t="shared" si="512"/>
        <v>90.71</v>
      </c>
      <c r="O4558" s="38">
        <f t="shared" ca="1" si="513"/>
        <v>74394800</v>
      </c>
    </row>
    <row r="4559" spans="1:15" x14ac:dyDescent="0.4">
      <c r="A4559">
        <v>4544</v>
      </c>
      <c r="B4559" s="63">
        <v>38775</v>
      </c>
      <c r="C4559" s="37">
        <v>129.39999399999999</v>
      </c>
      <c r="D4559" s="37">
        <v>130.03999300000001</v>
      </c>
      <c r="E4559" s="37">
        <v>129.279999</v>
      </c>
      <c r="F4559" s="37">
        <v>129.46000699999999</v>
      </c>
      <c r="G4559" s="38">
        <v>35858600</v>
      </c>
      <c r="H4559" s="37">
        <v>91.577834999999993</v>
      </c>
      <c r="I4559" s="41">
        <f t="shared" si="507"/>
        <v>0.707383207541461</v>
      </c>
      <c r="J4559" s="41">
        <f t="shared" ca="1" si="508"/>
        <v>1</v>
      </c>
      <c r="K4559" s="37">
        <f t="shared" si="509"/>
        <v>91.54</v>
      </c>
      <c r="L4559" s="37">
        <f t="shared" si="510"/>
        <v>91.99</v>
      </c>
      <c r="M4559" s="37">
        <f t="shared" si="511"/>
        <v>91.45</v>
      </c>
      <c r="N4559" s="37">
        <f t="shared" si="512"/>
        <v>91.58</v>
      </c>
      <c r="O4559" s="38">
        <f t="shared" ca="1" si="513"/>
        <v>35858600</v>
      </c>
    </row>
    <row r="4560" spans="1:15" x14ac:dyDescent="0.4">
      <c r="A4560">
        <v>4545</v>
      </c>
      <c r="B4560" s="63">
        <v>38772</v>
      </c>
      <c r="C4560" s="37">
        <v>129.11000100000001</v>
      </c>
      <c r="D4560" s="37">
        <v>129.479996</v>
      </c>
      <c r="E4560" s="37">
        <v>128.759995</v>
      </c>
      <c r="F4560" s="37">
        <v>129.41000399999999</v>
      </c>
      <c r="G4560" s="38">
        <v>36777400</v>
      </c>
      <c r="H4560" s="37">
        <v>91.542473000000001</v>
      </c>
      <c r="I4560" s="41">
        <f t="shared" si="507"/>
        <v>0.70738327927105238</v>
      </c>
      <c r="J4560" s="41">
        <f t="shared" ca="1" si="508"/>
        <v>1</v>
      </c>
      <c r="K4560" s="37">
        <f t="shared" si="509"/>
        <v>91.33</v>
      </c>
      <c r="L4560" s="37">
        <f t="shared" si="510"/>
        <v>91.59</v>
      </c>
      <c r="M4560" s="37">
        <f t="shared" si="511"/>
        <v>91.08</v>
      </c>
      <c r="N4560" s="37">
        <f t="shared" si="512"/>
        <v>91.54</v>
      </c>
      <c r="O4560" s="38">
        <f t="shared" ca="1" si="513"/>
        <v>36777400</v>
      </c>
    </row>
    <row r="4561" spans="1:15" x14ac:dyDescent="0.4">
      <c r="A4561">
        <v>4546</v>
      </c>
      <c r="B4561" s="63">
        <v>38771</v>
      </c>
      <c r="C4561" s="37">
        <v>129.270004</v>
      </c>
      <c r="D4561" s="37">
        <v>129.63999899999999</v>
      </c>
      <c r="E4561" s="37">
        <v>128.279999</v>
      </c>
      <c r="F4561" s="37">
        <v>129.08000200000001</v>
      </c>
      <c r="G4561" s="38">
        <v>43423200</v>
      </c>
      <c r="H4561" s="37">
        <v>91.309012999999993</v>
      </c>
      <c r="I4561" s="41">
        <f t="shared" ref="I4561:I4624" si="514">IF(F4561=0,1,H4561/F4561)</f>
        <v>0.70738310803558857</v>
      </c>
      <c r="J4561" s="41">
        <f t="shared" ref="J4561:J4624" ca="1" si="515">INDEX(OFFSET($T$15,0,0,$S$13+1,1),MATCH(B4561,OFFSET($Q$15,0,0,$S$13+1,1),-1))</f>
        <v>1</v>
      </c>
      <c r="K4561" s="37">
        <f t="shared" ref="K4561:K4624" si="516">ROUND($I4561*C4561,2)</f>
        <v>91.44</v>
      </c>
      <c r="L4561" s="37">
        <f t="shared" ref="L4561:L4624" si="517">ROUND($I4561*D4561,2)</f>
        <v>91.71</v>
      </c>
      <c r="M4561" s="37">
        <f t="shared" ref="M4561:M4624" si="518">ROUND($I4561*E4561,2)</f>
        <v>90.74</v>
      </c>
      <c r="N4561" s="37">
        <f t="shared" ref="N4561:N4624" si="519">ROUND($I4561*F4561,2)</f>
        <v>91.31</v>
      </c>
      <c r="O4561" s="38">
        <f t="shared" ref="O4561:O4624" ca="1" si="520">G4561*J4561</f>
        <v>43423200</v>
      </c>
    </row>
    <row r="4562" spans="1:15" x14ac:dyDescent="0.4">
      <c r="A4562">
        <v>4547</v>
      </c>
      <c r="B4562" s="63">
        <v>38770</v>
      </c>
      <c r="C4562" s="37">
        <v>128.770004</v>
      </c>
      <c r="D4562" s="37">
        <v>129.64999399999999</v>
      </c>
      <c r="E4562" s="37">
        <v>128.64999399999999</v>
      </c>
      <c r="F4562" s="37">
        <v>129.270004</v>
      </c>
      <c r="G4562" s="38">
        <v>42326700</v>
      </c>
      <c r="H4562" s="37">
        <v>91.443443000000002</v>
      </c>
      <c r="I4562" s="41">
        <f t="shared" si="514"/>
        <v>0.70738330757690704</v>
      </c>
      <c r="J4562" s="41">
        <f t="shared" ca="1" si="515"/>
        <v>1</v>
      </c>
      <c r="K4562" s="37">
        <f t="shared" si="516"/>
        <v>91.09</v>
      </c>
      <c r="L4562" s="37">
        <f t="shared" si="517"/>
        <v>91.71</v>
      </c>
      <c r="M4562" s="37">
        <f t="shared" si="518"/>
        <v>91</v>
      </c>
      <c r="N4562" s="37">
        <f t="shared" si="519"/>
        <v>91.44</v>
      </c>
      <c r="O4562" s="38">
        <f t="shared" ca="1" si="520"/>
        <v>42326700</v>
      </c>
    </row>
    <row r="4563" spans="1:15" x14ac:dyDescent="0.4">
      <c r="A4563">
        <v>4548</v>
      </c>
      <c r="B4563" s="63">
        <v>38769</v>
      </c>
      <c r="C4563" s="37">
        <v>129.11000100000001</v>
      </c>
      <c r="D4563" s="37">
        <v>129.39999399999999</v>
      </c>
      <c r="E4563" s="37">
        <v>128.28999300000001</v>
      </c>
      <c r="F4563" s="37">
        <v>128.490005</v>
      </c>
      <c r="G4563" s="38">
        <v>46456300</v>
      </c>
      <c r="H4563" s="37">
        <v>90.891700999999998</v>
      </c>
      <c r="I4563" s="41">
        <f t="shared" si="514"/>
        <v>0.70738343422120653</v>
      </c>
      <c r="J4563" s="41">
        <f t="shared" ca="1" si="515"/>
        <v>1</v>
      </c>
      <c r="K4563" s="37">
        <f t="shared" si="516"/>
        <v>91.33</v>
      </c>
      <c r="L4563" s="37">
        <f t="shared" si="517"/>
        <v>91.54</v>
      </c>
      <c r="M4563" s="37">
        <f t="shared" si="518"/>
        <v>90.75</v>
      </c>
      <c r="N4563" s="37">
        <f t="shared" si="519"/>
        <v>90.89</v>
      </c>
      <c r="O4563" s="38">
        <f t="shared" ca="1" si="520"/>
        <v>46456300</v>
      </c>
    </row>
    <row r="4564" spans="1:15" x14ac:dyDescent="0.4">
      <c r="A4564">
        <v>4549</v>
      </c>
      <c r="B4564" s="63">
        <v>38765</v>
      </c>
      <c r="C4564" s="37">
        <v>129.050003</v>
      </c>
      <c r="D4564" s="37">
        <v>129.16000399999999</v>
      </c>
      <c r="E4564" s="37">
        <v>128.58000200000001</v>
      </c>
      <c r="F4564" s="37">
        <v>128.80999800000001</v>
      </c>
      <c r="G4564" s="38">
        <v>40342600</v>
      </c>
      <c r="H4564" s="37">
        <v>91.118033999999994</v>
      </c>
      <c r="I4564" s="41">
        <f t="shared" si="514"/>
        <v>0.70738324209895564</v>
      </c>
      <c r="J4564" s="41">
        <f t="shared" ca="1" si="515"/>
        <v>1</v>
      </c>
      <c r="K4564" s="37">
        <f t="shared" si="516"/>
        <v>91.29</v>
      </c>
      <c r="L4564" s="37">
        <f t="shared" si="517"/>
        <v>91.37</v>
      </c>
      <c r="M4564" s="37">
        <f t="shared" si="518"/>
        <v>90.96</v>
      </c>
      <c r="N4564" s="37">
        <f t="shared" si="519"/>
        <v>91.12</v>
      </c>
      <c r="O4564" s="38">
        <f t="shared" ca="1" si="520"/>
        <v>40342600</v>
      </c>
    </row>
    <row r="4565" spans="1:15" x14ac:dyDescent="0.4">
      <c r="A4565">
        <v>4550</v>
      </c>
      <c r="B4565" s="63">
        <v>38764</v>
      </c>
      <c r="C4565" s="37">
        <v>128.33999600000001</v>
      </c>
      <c r="D4565" s="37">
        <v>129.21000699999999</v>
      </c>
      <c r="E4565" s="37">
        <v>128.179993</v>
      </c>
      <c r="F4565" s="37">
        <v>129.16000399999999</v>
      </c>
      <c r="G4565" s="38">
        <v>61017900</v>
      </c>
      <c r="H4565" s="37">
        <v>91.365622999999999</v>
      </c>
      <c r="I4565" s="41">
        <f t="shared" si="514"/>
        <v>0.70738324690668175</v>
      </c>
      <c r="J4565" s="41">
        <f t="shared" ca="1" si="515"/>
        <v>1</v>
      </c>
      <c r="K4565" s="37">
        <f t="shared" si="516"/>
        <v>90.79</v>
      </c>
      <c r="L4565" s="37">
        <f t="shared" si="517"/>
        <v>91.4</v>
      </c>
      <c r="M4565" s="37">
        <f t="shared" si="518"/>
        <v>90.67</v>
      </c>
      <c r="N4565" s="37">
        <f t="shared" si="519"/>
        <v>91.37</v>
      </c>
      <c r="O4565" s="38">
        <f t="shared" ca="1" si="520"/>
        <v>61017900</v>
      </c>
    </row>
    <row r="4566" spans="1:15" x14ac:dyDescent="0.4">
      <c r="A4566">
        <v>4551</v>
      </c>
      <c r="B4566" s="63">
        <v>38763</v>
      </c>
      <c r="C4566" s="37">
        <v>127.68</v>
      </c>
      <c r="D4566" s="37">
        <v>128.320007</v>
      </c>
      <c r="E4566" s="37">
        <v>127.239998</v>
      </c>
      <c r="F4566" s="37">
        <v>128.199997</v>
      </c>
      <c r="G4566" s="38">
        <v>85471300</v>
      </c>
      <c r="H4566" s="37">
        <v>90.686546000000007</v>
      </c>
      <c r="I4566" s="41">
        <f t="shared" si="514"/>
        <v>0.70738337068759849</v>
      </c>
      <c r="J4566" s="41">
        <f t="shared" ca="1" si="515"/>
        <v>1</v>
      </c>
      <c r="K4566" s="37">
        <f t="shared" si="516"/>
        <v>90.32</v>
      </c>
      <c r="L4566" s="37">
        <f t="shared" si="517"/>
        <v>90.77</v>
      </c>
      <c r="M4566" s="37">
        <f t="shared" si="518"/>
        <v>90.01</v>
      </c>
      <c r="N4566" s="37">
        <f t="shared" si="519"/>
        <v>90.69</v>
      </c>
      <c r="O4566" s="38">
        <f t="shared" ca="1" si="520"/>
        <v>85471300</v>
      </c>
    </row>
    <row r="4567" spans="1:15" x14ac:dyDescent="0.4">
      <c r="A4567">
        <v>4552</v>
      </c>
      <c r="B4567" s="63">
        <v>38762</v>
      </c>
      <c r="C4567" s="37">
        <v>126.459999</v>
      </c>
      <c r="D4567" s="37">
        <v>128.029999</v>
      </c>
      <c r="E4567" s="37">
        <v>126.209999</v>
      </c>
      <c r="F4567" s="37">
        <v>127.75</v>
      </c>
      <c r="G4567" s="38">
        <v>90964400</v>
      </c>
      <c r="H4567" s="37">
        <v>90.368217000000001</v>
      </c>
      <c r="I4567" s="41">
        <f t="shared" si="514"/>
        <v>0.70738330332681021</v>
      </c>
      <c r="J4567" s="41">
        <f t="shared" ca="1" si="515"/>
        <v>1</v>
      </c>
      <c r="K4567" s="37">
        <f t="shared" si="516"/>
        <v>89.46</v>
      </c>
      <c r="L4567" s="37">
        <f t="shared" si="517"/>
        <v>90.57</v>
      </c>
      <c r="M4567" s="37">
        <f t="shared" si="518"/>
        <v>89.28</v>
      </c>
      <c r="N4567" s="37">
        <f t="shared" si="519"/>
        <v>90.37</v>
      </c>
      <c r="O4567" s="38">
        <f t="shared" ca="1" si="520"/>
        <v>90964400</v>
      </c>
    </row>
    <row r="4568" spans="1:15" x14ac:dyDescent="0.4">
      <c r="A4568">
        <v>4553</v>
      </c>
      <c r="B4568" s="63">
        <v>38761</v>
      </c>
      <c r="C4568" s="37">
        <v>126.599998</v>
      </c>
      <c r="D4568" s="37">
        <v>126.790001</v>
      </c>
      <c r="E4568" s="37">
        <v>125.949997</v>
      </c>
      <c r="F4568" s="37">
        <v>126.410004</v>
      </c>
      <c r="G4568" s="38">
        <v>52308700</v>
      </c>
      <c r="H4568" s="37">
        <v>89.420295999999993</v>
      </c>
      <c r="I4568" s="41">
        <f t="shared" si="514"/>
        <v>0.70738306439733989</v>
      </c>
      <c r="J4568" s="41">
        <f t="shared" ca="1" si="515"/>
        <v>1</v>
      </c>
      <c r="K4568" s="37">
        <f t="shared" si="516"/>
        <v>89.55</v>
      </c>
      <c r="L4568" s="37">
        <f t="shared" si="517"/>
        <v>89.69</v>
      </c>
      <c r="M4568" s="37">
        <f t="shared" si="518"/>
        <v>89.09</v>
      </c>
      <c r="N4568" s="37">
        <f t="shared" si="519"/>
        <v>89.42</v>
      </c>
      <c r="O4568" s="38">
        <f t="shared" ca="1" si="520"/>
        <v>52308700</v>
      </c>
    </row>
    <row r="4569" spans="1:15" x14ac:dyDescent="0.4">
      <c r="A4569">
        <v>4554</v>
      </c>
      <c r="B4569" s="63">
        <v>38758</v>
      </c>
      <c r="C4569" s="37">
        <v>126.43</v>
      </c>
      <c r="D4569" s="37">
        <v>127.129997</v>
      </c>
      <c r="E4569" s="37">
        <v>125.449997</v>
      </c>
      <c r="F4569" s="37">
        <v>126.639999</v>
      </c>
      <c r="G4569" s="38">
        <v>64508700</v>
      </c>
      <c r="H4569" s="37">
        <v>89.583015000000003</v>
      </c>
      <c r="I4569" s="41">
        <f t="shared" si="514"/>
        <v>0.70738325732298846</v>
      </c>
      <c r="J4569" s="41">
        <f t="shared" ca="1" si="515"/>
        <v>1</v>
      </c>
      <c r="K4569" s="37">
        <f t="shared" si="516"/>
        <v>89.43</v>
      </c>
      <c r="L4569" s="37">
        <f t="shared" si="517"/>
        <v>89.93</v>
      </c>
      <c r="M4569" s="37">
        <f t="shared" si="518"/>
        <v>88.74</v>
      </c>
      <c r="N4569" s="37">
        <f t="shared" si="519"/>
        <v>89.58</v>
      </c>
      <c r="O4569" s="38">
        <f t="shared" ca="1" si="520"/>
        <v>64508700</v>
      </c>
    </row>
    <row r="4570" spans="1:15" x14ac:dyDescent="0.4">
      <c r="A4570">
        <v>4555</v>
      </c>
      <c r="B4570" s="63">
        <v>38757</v>
      </c>
      <c r="C4570" s="37">
        <v>126.91999800000001</v>
      </c>
      <c r="D4570" s="37">
        <v>127.599998</v>
      </c>
      <c r="E4570" s="37">
        <v>126.370003</v>
      </c>
      <c r="F4570" s="37">
        <v>126.410004</v>
      </c>
      <c r="G4570" s="38">
        <v>62023300</v>
      </c>
      <c r="H4570" s="37">
        <v>89.420295999999993</v>
      </c>
      <c r="I4570" s="41">
        <f t="shared" si="514"/>
        <v>0.70738306439733989</v>
      </c>
      <c r="J4570" s="41">
        <f t="shared" ca="1" si="515"/>
        <v>1</v>
      </c>
      <c r="K4570" s="37">
        <f t="shared" si="516"/>
        <v>89.78</v>
      </c>
      <c r="L4570" s="37">
        <f t="shared" si="517"/>
        <v>90.26</v>
      </c>
      <c r="M4570" s="37">
        <f t="shared" si="518"/>
        <v>89.39</v>
      </c>
      <c r="N4570" s="37">
        <f t="shared" si="519"/>
        <v>89.42</v>
      </c>
      <c r="O4570" s="38">
        <f t="shared" ca="1" si="520"/>
        <v>62023300</v>
      </c>
    </row>
    <row r="4571" spans="1:15" x14ac:dyDescent="0.4">
      <c r="A4571">
        <v>4556</v>
      </c>
      <c r="B4571" s="63">
        <v>38756</v>
      </c>
      <c r="C4571" s="37">
        <v>125.849998</v>
      </c>
      <c r="D4571" s="37">
        <v>128.10000600000001</v>
      </c>
      <c r="E4571" s="37">
        <v>125.599998</v>
      </c>
      <c r="F4571" s="37">
        <v>126.620003</v>
      </c>
      <c r="G4571" s="38">
        <v>59422200</v>
      </c>
      <c r="H4571" s="37">
        <v>89.568854999999999</v>
      </c>
      <c r="I4571" s="41">
        <f t="shared" si="514"/>
        <v>0.7073831375600268</v>
      </c>
      <c r="J4571" s="41">
        <f t="shared" ca="1" si="515"/>
        <v>1</v>
      </c>
      <c r="K4571" s="37">
        <f t="shared" si="516"/>
        <v>89.02</v>
      </c>
      <c r="L4571" s="37">
        <f t="shared" si="517"/>
        <v>90.62</v>
      </c>
      <c r="M4571" s="37">
        <f t="shared" si="518"/>
        <v>88.85</v>
      </c>
      <c r="N4571" s="37">
        <f t="shared" si="519"/>
        <v>89.57</v>
      </c>
      <c r="O4571" s="38">
        <f t="shared" ca="1" si="520"/>
        <v>59422200</v>
      </c>
    </row>
    <row r="4572" spans="1:15" x14ac:dyDescent="0.4">
      <c r="A4572">
        <v>4557</v>
      </c>
      <c r="B4572" s="63">
        <v>38755</v>
      </c>
      <c r="C4572" s="37">
        <v>126.379997</v>
      </c>
      <c r="D4572" s="37">
        <v>126.660004</v>
      </c>
      <c r="E4572" s="37">
        <v>125.400002</v>
      </c>
      <c r="F4572" s="37">
        <v>125.480003</v>
      </c>
      <c r="G4572" s="38">
        <v>71208100</v>
      </c>
      <c r="H4572" s="37">
        <v>88.762435999999994</v>
      </c>
      <c r="I4572" s="41">
        <f t="shared" si="514"/>
        <v>0.70738311984260949</v>
      </c>
      <c r="J4572" s="41">
        <f t="shared" ca="1" si="515"/>
        <v>1</v>
      </c>
      <c r="K4572" s="37">
        <f t="shared" si="516"/>
        <v>89.4</v>
      </c>
      <c r="L4572" s="37">
        <f t="shared" si="517"/>
        <v>89.6</v>
      </c>
      <c r="M4572" s="37">
        <f t="shared" si="518"/>
        <v>88.71</v>
      </c>
      <c r="N4572" s="37">
        <f t="shared" si="519"/>
        <v>88.76</v>
      </c>
      <c r="O4572" s="38">
        <f t="shared" ca="1" si="520"/>
        <v>71208100</v>
      </c>
    </row>
    <row r="4573" spans="1:15" x14ac:dyDescent="0.4">
      <c r="A4573">
        <v>4558</v>
      </c>
      <c r="B4573" s="63">
        <v>38754</v>
      </c>
      <c r="C4573" s="37">
        <v>126.44000200000001</v>
      </c>
      <c r="D4573" s="37">
        <v>126.800003</v>
      </c>
      <c r="E4573" s="37">
        <v>126.16999800000001</v>
      </c>
      <c r="F4573" s="37">
        <v>126.599998</v>
      </c>
      <c r="G4573" s="38">
        <v>45511900</v>
      </c>
      <c r="H4573" s="37">
        <v>89.554680000000005</v>
      </c>
      <c r="I4573" s="41">
        <f t="shared" si="514"/>
        <v>0.70738294956371173</v>
      </c>
      <c r="J4573" s="41">
        <f t="shared" ca="1" si="515"/>
        <v>1</v>
      </c>
      <c r="K4573" s="37">
        <f t="shared" si="516"/>
        <v>89.44</v>
      </c>
      <c r="L4573" s="37">
        <f t="shared" si="517"/>
        <v>89.7</v>
      </c>
      <c r="M4573" s="37">
        <f t="shared" si="518"/>
        <v>89.25</v>
      </c>
      <c r="N4573" s="37">
        <f t="shared" si="519"/>
        <v>89.55</v>
      </c>
      <c r="O4573" s="38">
        <f t="shared" ca="1" si="520"/>
        <v>45511900</v>
      </c>
    </row>
    <row r="4574" spans="1:15" x14ac:dyDescent="0.4">
      <c r="A4574">
        <v>4559</v>
      </c>
      <c r="B4574" s="63">
        <v>38751</v>
      </c>
      <c r="C4574" s="37">
        <v>126.58000199999999</v>
      </c>
      <c r="D4574" s="37">
        <v>128.38999899999999</v>
      </c>
      <c r="E4574" s="37">
        <v>126.139999</v>
      </c>
      <c r="F4574" s="37">
        <v>126.269997</v>
      </c>
      <c r="G4574" s="38">
        <v>86040400</v>
      </c>
      <c r="H4574" s="37">
        <v>89.321265999999994</v>
      </c>
      <c r="I4574" s="41">
        <f t="shared" si="514"/>
        <v>0.70738313235249373</v>
      </c>
      <c r="J4574" s="41">
        <f t="shared" ca="1" si="515"/>
        <v>1</v>
      </c>
      <c r="K4574" s="37">
        <f t="shared" si="516"/>
        <v>89.54</v>
      </c>
      <c r="L4574" s="37">
        <f t="shared" si="517"/>
        <v>90.82</v>
      </c>
      <c r="M4574" s="37">
        <f t="shared" si="518"/>
        <v>89.23</v>
      </c>
      <c r="N4574" s="37">
        <f t="shared" si="519"/>
        <v>89.32</v>
      </c>
      <c r="O4574" s="38">
        <f t="shared" ca="1" si="520"/>
        <v>86040400</v>
      </c>
    </row>
    <row r="4575" spans="1:15" x14ac:dyDescent="0.4">
      <c r="A4575">
        <v>4560</v>
      </c>
      <c r="B4575" s="63">
        <v>38750</v>
      </c>
      <c r="C4575" s="37">
        <v>128.10000600000001</v>
      </c>
      <c r="D4575" s="37">
        <v>128.13999899999999</v>
      </c>
      <c r="E4575" s="37">
        <v>126.800003</v>
      </c>
      <c r="F4575" s="37">
        <v>126.900002</v>
      </c>
      <c r="G4575" s="38">
        <v>83626900</v>
      </c>
      <c r="H4575" s="37">
        <v>89.766936999999999</v>
      </c>
      <c r="I4575" s="41">
        <f t="shared" si="514"/>
        <v>0.70738325914289579</v>
      </c>
      <c r="J4575" s="41">
        <f t="shared" ca="1" si="515"/>
        <v>1</v>
      </c>
      <c r="K4575" s="37">
        <f t="shared" si="516"/>
        <v>90.62</v>
      </c>
      <c r="L4575" s="37">
        <f t="shared" si="517"/>
        <v>90.64</v>
      </c>
      <c r="M4575" s="37">
        <f t="shared" si="518"/>
        <v>89.7</v>
      </c>
      <c r="N4575" s="37">
        <f t="shared" si="519"/>
        <v>89.77</v>
      </c>
      <c r="O4575" s="38">
        <f t="shared" ca="1" si="520"/>
        <v>83626900</v>
      </c>
    </row>
    <row r="4576" spans="1:15" x14ac:dyDescent="0.4">
      <c r="A4576">
        <v>4561</v>
      </c>
      <c r="B4576" s="63">
        <v>38749</v>
      </c>
      <c r="C4576" s="37">
        <v>127.82</v>
      </c>
      <c r="D4576" s="37">
        <v>128.429993</v>
      </c>
      <c r="E4576" s="37">
        <v>127.720001</v>
      </c>
      <c r="F4576" s="37">
        <v>128.38999899999999</v>
      </c>
      <c r="G4576" s="38">
        <v>63561000</v>
      </c>
      <c r="H4576" s="37">
        <v>90.820914999999999</v>
      </c>
      <c r="I4576" s="41">
        <f t="shared" si="514"/>
        <v>0.70738309609302208</v>
      </c>
      <c r="J4576" s="41">
        <f t="shared" ca="1" si="515"/>
        <v>1</v>
      </c>
      <c r="K4576" s="37">
        <f t="shared" si="516"/>
        <v>90.42</v>
      </c>
      <c r="L4576" s="37">
        <f t="shared" si="517"/>
        <v>90.85</v>
      </c>
      <c r="M4576" s="37">
        <f t="shared" si="518"/>
        <v>90.35</v>
      </c>
      <c r="N4576" s="37">
        <f t="shared" si="519"/>
        <v>90.82</v>
      </c>
      <c r="O4576" s="38">
        <f t="shared" ca="1" si="520"/>
        <v>63561000</v>
      </c>
    </row>
    <row r="4577" spans="1:15" x14ac:dyDescent="0.4">
      <c r="A4577">
        <v>4562</v>
      </c>
      <c r="B4577" s="63">
        <v>38748</v>
      </c>
      <c r="C4577" s="37">
        <v>128.320007</v>
      </c>
      <c r="D4577" s="37">
        <v>128.53999300000001</v>
      </c>
      <c r="E4577" s="37">
        <v>127.489998</v>
      </c>
      <c r="F4577" s="37">
        <v>127.5</v>
      </c>
      <c r="G4577" s="38">
        <v>72937000</v>
      </c>
      <c r="H4577" s="37">
        <v>90.191367999999997</v>
      </c>
      <c r="I4577" s="41">
        <f t="shared" si="514"/>
        <v>0.7073832784313725</v>
      </c>
      <c r="J4577" s="41">
        <f t="shared" ca="1" si="515"/>
        <v>1</v>
      </c>
      <c r="K4577" s="37">
        <f t="shared" si="516"/>
        <v>90.77</v>
      </c>
      <c r="L4577" s="37">
        <f t="shared" si="517"/>
        <v>90.93</v>
      </c>
      <c r="M4577" s="37">
        <f t="shared" si="518"/>
        <v>90.18</v>
      </c>
      <c r="N4577" s="37">
        <f t="shared" si="519"/>
        <v>90.19</v>
      </c>
      <c r="O4577" s="38">
        <f t="shared" ca="1" si="520"/>
        <v>72937000</v>
      </c>
    </row>
    <row r="4578" spans="1:15" x14ac:dyDescent="0.4">
      <c r="A4578">
        <v>4563</v>
      </c>
      <c r="B4578" s="63">
        <v>38747</v>
      </c>
      <c r="C4578" s="37">
        <v>128.44000199999999</v>
      </c>
      <c r="D4578" s="37">
        <v>128.80999800000001</v>
      </c>
      <c r="E4578" s="37">
        <v>128.35000600000001</v>
      </c>
      <c r="F4578" s="37">
        <v>128.44000199999999</v>
      </c>
      <c r="G4578" s="38">
        <v>33709600</v>
      </c>
      <c r="H4578" s="37">
        <v>90.856323000000003</v>
      </c>
      <c r="I4578" s="41">
        <f t="shared" si="514"/>
        <v>0.70738338200897888</v>
      </c>
      <c r="J4578" s="41">
        <f t="shared" ca="1" si="515"/>
        <v>1</v>
      </c>
      <c r="K4578" s="37">
        <f t="shared" si="516"/>
        <v>90.86</v>
      </c>
      <c r="L4578" s="37">
        <f t="shared" si="517"/>
        <v>91.12</v>
      </c>
      <c r="M4578" s="37">
        <f t="shared" si="518"/>
        <v>90.79</v>
      </c>
      <c r="N4578" s="37">
        <f t="shared" si="519"/>
        <v>90.86</v>
      </c>
      <c r="O4578" s="38">
        <f t="shared" ca="1" si="520"/>
        <v>33709600</v>
      </c>
    </row>
    <row r="4579" spans="1:15" x14ac:dyDescent="0.4">
      <c r="A4579">
        <v>4564</v>
      </c>
      <c r="B4579" s="63">
        <v>38744</v>
      </c>
      <c r="C4579" s="37">
        <v>127.660004</v>
      </c>
      <c r="D4579" s="37">
        <v>128.66000399999999</v>
      </c>
      <c r="E4579" s="37">
        <v>127.449997</v>
      </c>
      <c r="F4579" s="37">
        <v>128.53999300000001</v>
      </c>
      <c r="G4579" s="38">
        <v>65771200</v>
      </c>
      <c r="H4579" s="37">
        <v>90.927017000000006</v>
      </c>
      <c r="I4579" s="41">
        <f t="shared" si="514"/>
        <v>0.70738308660091498</v>
      </c>
      <c r="J4579" s="41">
        <f t="shared" ca="1" si="515"/>
        <v>1</v>
      </c>
      <c r="K4579" s="37">
        <f t="shared" si="516"/>
        <v>90.3</v>
      </c>
      <c r="L4579" s="37">
        <f t="shared" si="517"/>
        <v>91.01</v>
      </c>
      <c r="M4579" s="37">
        <f t="shared" si="518"/>
        <v>90.16</v>
      </c>
      <c r="N4579" s="37">
        <f t="shared" si="519"/>
        <v>90.93</v>
      </c>
      <c r="O4579" s="38">
        <f t="shared" ca="1" si="520"/>
        <v>65771200</v>
      </c>
    </row>
    <row r="4580" spans="1:15" x14ac:dyDescent="0.4">
      <c r="A4580">
        <v>4565</v>
      </c>
      <c r="B4580" s="63">
        <v>38743</v>
      </c>
      <c r="C4580" s="37">
        <v>127.25</v>
      </c>
      <c r="D4580" s="37">
        <v>127.66999800000001</v>
      </c>
      <c r="E4580" s="37">
        <v>126.760002</v>
      </c>
      <c r="F4580" s="37">
        <v>127.360001</v>
      </c>
      <c r="G4580" s="38">
        <v>71294000</v>
      </c>
      <c r="H4580" s="37">
        <v>90.092331000000001</v>
      </c>
      <c r="I4580" s="41">
        <f t="shared" si="514"/>
        <v>0.70738324664428986</v>
      </c>
      <c r="J4580" s="41">
        <f t="shared" ca="1" si="515"/>
        <v>1</v>
      </c>
      <c r="K4580" s="37">
        <f t="shared" si="516"/>
        <v>90.01</v>
      </c>
      <c r="L4580" s="37">
        <f t="shared" si="517"/>
        <v>90.31</v>
      </c>
      <c r="M4580" s="37">
        <f t="shared" si="518"/>
        <v>89.67</v>
      </c>
      <c r="N4580" s="37">
        <f t="shared" si="519"/>
        <v>90.09</v>
      </c>
      <c r="O4580" s="38">
        <f t="shared" ca="1" si="520"/>
        <v>71294000</v>
      </c>
    </row>
    <row r="4581" spans="1:15" x14ac:dyDescent="0.4">
      <c r="A4581">
        <v>4566</v>
      </c>
      <c r="B4581" s="63">
        <v>38742</v>
      </c>
      <c r="C4581" s="37">
        <v>127.040001</v>
      </c>
      <c r="D4581" s="37">
        <v>127.18</v>
      </c>
      <c r="E4581" s="37">
        <v>125.839996</v>
      </c>
      <c r="F4581" s="37">
        <v>126.660004</v>
      </c>
      <c r="G4581" s="38">
        <v>87747700</v>
      </c>
      <c r="H4581" s="37">
        <v>89.597183000000001</v>
      </c>
      <c r="I4581" s="41">
        <f t="shared" si="514"/>
        <v>0.70738338994525851</v>
      </c>
      <c r="J4581" s="41">
        <f t="shared" ca="1" si="515"/>
        <v>1</v>
      </c>
      <c r="K4581" s="37">
        <f t="shared" si="516"/>
        <v>89.87</v>
      </c>
      <c r="L4581" s="37">
        <f t="shared" si="517"/>
        <v>89.97</v>
      </c>
      <c r="M4581" s="37">
        <f t="shared" si="518"/>
        <v>89.02</v>
      </c>
      <c r="N4581" s="37">
        <f t="shared" si="519"/>
        <v>89.6</v>
      </c>
      <c r="O4581" s="38">
        <f t="shared" ca="1" si="520"/>
        <v>87747700</v>
      </c>
    </row>
    <row r="4582" spans="1:15" x14ac:dyDescent="0.4">
      <c r="A4582">
        <v>4567</v>
      </c>
      <c r="B4582" s="63">
        <v>38741</v>
      </c>
      <c r="C4582" s="37">
        <v>126.629997</v>
      </c>
      <c r="D4582" s="37">
        <v>127.150002</v>
      </c>
      <c r="E4582" s="37">
        <v>126.41999800000001</v>
      </c>
      <c r="F4582" s="37">
        <v>126.550003</v>
      </c>
      <c r="G4582" s="38">
        <v>53008800</v>
      </c>
      <c r="H4582" s="37">
        <v>89.519356000000002</v>
      </c>
      <c r="I4582" s="41">
        <f t="shared" si="514"/>
        <v>0.7073832783710009</v>
      </c>
      <c r="J4582" s="41">
        <f t="shared" ca="1" si="515"/>
        <v>1</v>
      </c>
      <c r="K4582" s="37">
        <f t="shared" si="516"/>
        <v>89.58</v>
      </c>
      <c r="L4582" s="37">
        <f t="shared" si="517"/>
        <v>89.94</v>
      </c>
      <c r="M4582" s="37">
        <f t="shared" si="518"/>
        <v>89.43</v>
      </c>
      <c r="N4582" s="37">
        <f t="shared" si="519"/>
        <v>89.52</v>
      </c>
      <c r="O4582" s="38">
        <f t="shared" ca="1" si="520"/>
        <v>53008800</v>
      </c>
    </row>
    <row r="4583" spans="1:15" x14ac:dyDescent="0.4">
      <c r="A4583">
        <v>4568</v>
      </c>
      <c r="B4583" s="63">
        <v>38740</v>
      </c>
      <c r="C4583" s="37">
        <v>126.209999</v>
      </c>
      <c r="D4583" s="37">
        <v>126.82</v>
      </c>
      <c r="E4583" s="37">
        <v>126.129997</v>
      </c>
      <c r="F4583" s="37">
        <v>126.41999800000001</v>
      </c>
      <c r="G4583" s="38">
        <v>67017400</v>
      </c>
      <c r="H4583" s="37">
        <v>89.427413999999999</v>
      </c>
      <c r="I4583" s="41">
        <f t="shared" si="514"/>
        <v>0.70738344735616898</v>
      </c>
      <c r="J4583" s="41">
        <f t="shared" ca="1" si="515"/>
        <v>1</v>
      </c>
      <c r="K4583" s="37">
        <f t="shared" si="516"/>
        <v>89.28</v>
      </c>
      <c r="L4583" s="37">
        <f t="shared" si="517"/>
        <v>89.71</v>
      </c>
      <c r="M4583" s="37">
        <f t="shared" si="518"/>
        <v>89.22</v>
      </c>
      <c r="N4583" s="37">
        <f t="shared" si="519"/>
        <v>89.43</v>
      </c>
      <c r="O4583" s="38">
        <f t="shared" ca="1" si="520"/>
        <v>67017400</v>
      </c>
    </row>
    <row r="4584" spans="1:15" x14ac:dyDescent="0.4">
      <c r="A4584">
        <v>4569</v>
      </c>
      <c r="B4584" s="63">
        <v>38737</v>
      </c>
      <c r="C4584" s="37">
        <v>128.279999</v>
      </c>
      <c r="D4584" s="37">
        <v>128.30999800000001</v>
      </c>
      <c r="E4584" s="37">
        <v>125.970001</v>
      </c>
      <c r="F4584" s="37">
        <v>125.970001</v>
      </c>
      <c r="G4584" s="38">
        <v>114957800</v>
      </c>
      <c r="H4584" s="37">
        <v>89.109061999999994</v>
      </c>
      <c r="I4584" s="41">
        <f t="shared" si="514"/>
        <v>0.70738319673427641</v>
      </c>
      <c r="J4584" s="41">
        <f t="shared" ca="1" si="515"/>
        <v>1</v>
      </c>
      <c r="K4584" s="37">
        <f t="shared" si="516"/>
        <v>90.74</v>
      </c>
      <c r="L4584" s="37">
        <f t="shared" si="517"/>
        <v>90.76</v>
      </c>
      <c r="M4584" s="37">
        <f t="shared" si="518"/>
        <v>89.11</v>
      </c>
      <c r="N4584" s="37">
        <f t="shared" si="519"/>
        <v>89.11</v>
      </c>
      <c r="O4584" s="38">
        <f t="shared" ca="1" si="520"/>
        <v>114957800</v>
      </c>
    </row>
    <row r="4585" spans="1:15" x14ac:dyDescent="0.4">
      <c r="A4585">
        <v>4570</v>
      </c>
      <c r="B4585" s="63">
        <v>38736</v>
      </c>
      <c r="C4585" s="37">
        <v>128.13000500000001</v>
      </c>
      <c r="D4585" s="37">
        <v>128.770004</v>
      </c>
      <c r="E4585" s="37">
        <v>127.80999799999999</v>
      </c>
      <c r="F4585" s="37">
        <v>128.30999800000001</v>
      </c>
      <c r="G4585" s="38">
        <v>81530400</v>
      </c>
      <c r="H4585" s="37">
        <v>90.764374000000004</v>
      </c>
      <c r="I4585" s="41">
        <f t="shared" si="514"/>
        <v>0.70738348854155542</v>
      </c>
      <c r="J4585" s="41">
        <f t="shared" ca="1" si="515"/>
        <v>1</v>
      </c>
      <c r="K4585" s="37">
        <f t="shared" si="516"/>
        <v>90.64</v>
      </c>
      <c r="L4585" s="37">
        <f t="shared" si="517"/>
        <v>91.09</v>
      </c>
      <c r="M4585" s="37">
        <f t="shared" si="518"/>
        <v>90.41</v>
      </c>
      <c r="N4585" s="37">
        <f t="shared" si="519"/>
        <v>90.76</v>
      </c>
      <c r="O4585" s="38">
        <f t="shared" ca="1" si="520"/>
        <v>81530400</v>
      </c>
    </row>
    <row r="4586" spans="1:15" x14ac:dyDescent="0.4">
      <c r="A4586">
        <v>4571</v>
      </c>
      <c r="B4586" s="63">
        <v>38735</v>
      </c>
      <c r="C4586" s="37">
        <v>127.58000199999999</v>
      </c>
      <c r="D4586" s="37">
        <v>128.89999399999999</v>
      </c>
      <c r="E4586" s="37">
        <v>127.160004</v>
      </c>
      <c r="F4586" s="37">
        <v>127.82</v>
      </c>
      <c r="G4586" s="38">
        <v>75067600</v>
      </c>
      <c r="H4586" s="37">
        <v>90.417725000000004</v>
      </c>
      <c r="I4586" s="41">
        <f t="shared" si="514"/>
        <v>0.70738323423564398</v>
      </c>
      <c r="J4586" s="41">
        <f t="shared" ca="1" si="515"/>
        <v>1</v>
      </c>
      <c r="K4586" s="37">
        <f t="shared" si="516"/>
        <v>90.25</v>
      </c>
      <c r="L4586" s="37">
        <f t="shared" si="517"/>
        <v>91.18</v>
      </c>
      <c r="M4586" s="37">
        <f t="shared" si="518"/>
        <v>89.95</v>
      </c>
      <c r="N4586" s="37">
        <f t="shared" si="519"/>
        <v>90.42</v>
      </c>
      <c r="O4586" s="38">
        <f t="shared" ca="1" si="520"/>
        <v>75067600</v>
      </c>
    </row>
    <row r="4587" spans="1:15" x14ac:dyDescent="0.4">
      <c r="A4587">
        <v>4572</v>
      </c>
      <c r="B4587" s="63">
        <v>38734</v>
      </c>
      <c r="C4587" s="37">
        <v>128.199997</v>
      </c>
      <c r="D4587" s="37">
        <v>128.41999799999999</v>
      </c>
      <c r="E4587" s="37">
        <v>127.80999799999999</v>
      </c>
      <c r="F4587" s="37">
        <v>128.33000200000001</v>
      </c>
      <c r="G4587" s="38">
        <v>52066600</v>
      </c>
      <c r="H4587" s="37">
        <v>90.778480999999999</v>
      </c>
      <c r="I4587" s="41">
        <f t="shared" si="514"/>
        <v>0.70738314957713466</v>
      </c>
      <c r="J4587" s="41">
        <f t="shared" ca="1" si="515"/>
        <v>1</v>
      </c>
      <c r="K4587" s="37">
        <f t="shared" si="516"/>
        <v>90.69</v>
      </c>
      <c r="L4587" s="37">
        <f t="shared" si="517"/>
        <v>90.84</v>
      </c>
      <c r="M4587" s="37">
        <f t="shared" si="518"/>
        <v>90.41</v>
      </c>
      <c r="N4587" s="37">
        <f t="shared" si="519"/>
        <v>90.78</v>
      </c>
      <c r="O4587" s="38">
        <f t="shared" ca="1" si="520"/>
        <v>52066600</v>
      </c>
    </row>
    <row r="4588" spans="1:15" x14ac:dyDescent="0.4">
      <c r="A4588">
        <v>4573</v>
      </c>
      <c r="B4588" s="63">
        <v>38730</v>
      </c>
      <c r="C4588" s="37">
        <v>128.570007</v>
      </c>
      <c r="D4588" s="37">
        <v>128.89999399999999</v>
      </c>
      <c r="E4588" s="37">
        <v>128.199997</v>
      </c>
      <c r="F4588" s="37">
        <v>128.679993</v>
      </c>
      <c r="G4588" s="38">
        <v>44856700</v>
      </c>
      <c r="H4588" s="37">
        <v>91.026077000000001</v>
      </c>
      <c r="I4588" s="41">
        <f t="shared" si="514"/>
        <v>0.70738329151136958</v>
      </c>
      <c r="J4588" s="41">
        <f t="shared" ca="1" si="515"/>
        <v>1</v>
      </c>
      <c r="K4588" s="37">
        <f t="shared" si="516"/>
        <v>90.95</v>
      </c>
      <c r="L4588" s="37">
        <f t="shared" si="517"/>
        <v>91.18</v>
      </c>
      <c r="M4588" s="37">
        <f t="shared" si="518"/>
        <v>90.69</v>
      </c>
      <c r="N4588" s="37">
        <f t="shared" si="519"/>
        <v>91.03</v>
      </c>
      <c r="O4588" s="38">
        <f t="shared" ca="1" si="520"/>
        <v>44856700</v>
      </c>
    </row>
    <row r="4589" spans="1:15" x14ac:dyDescent="0.4">
      <c r="A4589">
        <v>4574</v>
      </c>
      <c r="B4589" s="63">
        <v>38729</v>
      </c>
      <c r="C4589" s="37">
        <v>129.08000200000001</v>
      </c>
      <c r="D4589" s="37">
        <v>129.279999</v>
      </c>
      <c r="E4589" s="37">
        <v>128.44000199999999</v>
      </c>
      <c r="F4589" s="37">
        <v>128.800003</v>
      </c>
      <c r="G4589" s="38">
        <v>40509200</v>
      </c>
      <c r="H4589" s="37">
        <v>91.110939000000002</v>
      </c>
      <c r="I4589" s="41">
        <f t="shared" si="514"/>
        <v>0.70738305029387305</v>
      </c>
      <c r="J4589" s="41">
        <f t="shared" ca="1" si="515"/>
        <v>1</v>
      </c>
      <c r="K4589" s="37">
        <f t="shared" si="516"/>
        <v>91.31</v>
      </c>
      <c r="L4589" s="37">
        <f t="shared" si="517"/>
        <v>91.45</v>
      </c>
      <c r="M4589" s="37">
        <f t="shared" si="518"/>
        <v>90.86</v>
      </c>
      <c r="N4589" s="37">
        <f t="shared" si="519"/>
        <v>91.11</v>
      </c>
      <c r="O4589" s="38">
        <f t="shared" ca="1" si="520"/>
        <v>40509200</v>
      </c>
    </row>
    <row r="4590" spans="1:15" x14ac:dyDescent="0.4">
      <c r="A4590">
        <v>4575</v>
      </c>
      <c r="B4590" s="63">
        <v>38728</v>
      </c>
      <c r="C4590" s="37">
        <v>129.020004</v>
      </c>
      <c r="D4590" s="37">
        <v>129.44000199999999</v>
      </c>
      <c r="E4590" s="37">
        <v>128.729996</v>
      </c>
      <c r="F4590" s="37">
        <v>129.30999800000001</v>
      </c>
      <c r="G4590" s="38">
        <v>49598900</v>
      </c>
      <c r="H4590" s="37">
        <v>91.471717999999996</v>
      </c>
      <c r="I4590" s="41">
        <f t="shared" si="514"/>
        <v>0.70738318316268156</v>
      </c>
      <c r="J4590" s="41">
        <f t="shared" ca="1" si="515"/>
        <v>1</v>
      </c>
      <c r="K4590" s="37">
        <f t="shared" si="516"/>
        <v>91.27</v>
      </c>
      <c r="L4590" s="37">
        <f t="shared" si="517"/>
        <v>91.56</v>
      </c>
      <c r="M4590" s="37">
        <f t="shared" si="518"/>
        <v>91.06</v>
      </c>
      <c r="N4590" s="37">
        <f t="shared" si="519"/>
        <v>91.47</v>
      </c>
      <c r="O4590" s="38">
        <f t="shared" ca="1" si="520"/>
        <v>49598900</v>
      </c>
    </row>
    <row r="4591" spans="1:15" x14ac:dyDescent="0.4">
      <c r="A4591">
        <v>4576</v>
      </c>
      <c r="B4591" s="63">
        <v>38727</v>
      </c>
      <c r="C4591" s="37">
        <v>128.38999899999999</v>
      </c>
      <c r="D4591" s="37">
        <v>128.979996</v>
      </c>
      <c r="E4591" s="37">
        <v>128.259995</v>
      </c>
      <c r="F4591" s="37">
        <v>128.89999399999999</v>
      </c>
      <c r="G4591" s="38">
        <v>44960800</v>
      </c>
      <c r="H4591" s="37">
        <v>91.181693999999993</v>
      </c>
      <c r="I4591" s="41">
        <f t="shared" si="514"/>
        <v>0.70738322920325347</v>
      </c>
      <c r="J4591" s="41">
        <f t="shared" ca="1" si="515"/>
        <v>1</v>
      </c>
      <c r="K4591" s="37">
        <f t="shared" si="516"/>
        <v>90.82</v>
      </c>
      <c r="L4591" s="37">
        <f t="shared" si="517"/>
        <v>91.24</v>
      </c>
      <c r="M4591" s="37">
        <f t="shared" si="518"/>
        <v>90.73</v>
      </c>
      <c r="N4591" s="37">
        <f t="shared" si="519"/>
        <v>91.18</v>
      </c>
      <c r="O4591" s="38">
        <f t="shared" ca="1" si="520"/>
        <v>44960800</v>
      </c>
    </row>
    <row r="4592" spans="1:15" x14ac:dyDescent="0.4">
      <c r="A4592">
        <v>4577</v>
      </c>
      <c r="B4592" s="63">
        <v>38726</v>
      </c>
      <c r="C4592" s="37">
        <v>128.41999799999999</v>
      </c>
      <c r="D4592" s="37">
        <v>129.05999800000001</v>
      </c>
      <c r="E4592" s="37">
        <v>128.38000500000001</v>
      </c>
      <c r="F4592" s="37">
        <v>128.770004</v>
      </c>
      <c r="G4592" s="38">
        <v>43527400</v>
      </c>
      <c r="H4592" s="37">
        <v>91.089752000000004</v>
      </c>
      <c r="I4592" s="41">
        <f t="shared" si="514"/>
        <v>0.70738331265408683</v>
      </c>
      <c r="J4592" s="41">
        <f t="shared" ca="1" si="515"/>
        <v>1</v>
      </c>
      <c r="K4592" s="37">
        <f t="shared" si="516"/>
        <v>90.84</v>
      </c>
      <c r="L4592" s="37">
        <f t="shared" si="517"/>
        <v>91.29</v>
      </c>
      <c r="M4592" s="37">
        <f t="shared" si="518"/>
        <v>90.81</v>
      </c>
      <c r="N4592" s="37">
        <f t="shared" si="519"/>
        <v>91.09</v>
      </c>
      <c r="O4592" s="38">
        <f t="shared" ca="1" si="520"/>
        <v>43527400</v>
      </c>
    </row>
    <row r="4593" spans="1:15" x14ac:dyDescent="0.4">
      <c r="A4593">
        <v>4578</v>
      </c>
      <c r="B4593" s="63">
        <v>38723</v>
      </c>
      <c r="C4593" s="37">
        <v>128.020004</v>
      </c>
      <c r="D4593" s="37">
        <v>128.58000200000001</v>
      </c>
      <c r="E4593" s="37">
        <v>127.360001</v>
      </c>
      <c r="F4593" s="37">
        <v>128.44000199999999</v>
      </c>
      <c r="G4593" s="38">
        <v>62885900</v>
      </c>
      <c r="H4593" s="37">
        <v>90.856323000000003</v>
      </c>
      <c r="I4593" s="41">
        <f t="shared" si="514"/>
        <v>0.70738338200897888</v>
      </c>
      <c r="J4593" s="41">
        <f t="shared" ca="1" si="515"/>
        <v>1</v>
      </c>
      <c r="K4593" s="37">
        <f t="shared" si="516"/>
        <v>90.56</v>
      </c>
      <c r="L4593" s="37">
        <f t="shared" si="517"/>
        <v>90.96</v>
      </c>
      <c r="M4593" s="37">
        <f t="shared" si="518"/>
        <v>90.09</v>
      </c>
      <c r="N4593" s="37">
        <f t="shared" si="519"/>
        <v>90.86</v>
      </c>
      <c r="O4593" s="38">
        <f t="shared" ca="1" si="520"/>
        <v>62885900</v>
      </c>
    </row>
    <row r="4594" spans="1:15" x14ac:dyDescent="0.4">
      <c r="A4594">
        <v>4579</v>
      </c>
      <c r="B4594" s="63">
        <v>38722</v>
      </c>
      <c r="C4594" s="37">
        <v>127.150002</v>
      </c>
      <c r="D4594" s="37">
        <v>127.589996</v>
      </c>
      <c r="E4594" s="37">
        <v>126.879997</v>
      </c>
      <c r="F4594" s="37">
        <v>127.379997</v>
      </c>
      <c r="G4594" s="38">
        <v>47307500</v>
      </c>
      <c r="H4594" s="37">
        <v>90.106482999999997</v>
      </c>
      <c r="I4594" s="41">
        <f t="shared" si="514"/>
        <v>0.70738330289017037</v>
      </c>
      <c r="J4594" s="41">
        <f t="shared" ca="1" si="515"/>
        <v>1</v>
      </c>
      <c r="K4594" s="37">
        <f t="shared" si="516"/>
        <v>89.94</v>
      </c>
      <c r="L4594" s="37">
        <f t="shared" si="517"/>
        <v>90.26</v>
      </c>
      <c r="M4594" s="37">
        <f t="shared" si="518"/>
        <v>89.75</v>
      </c>
      <c r="N4594" s="37">
        <f t="shared" si="519"/>
        <v>90.11</v>
      </c>
      <c r="O4594" s="38">
        <f t="shared" ca="1" si="520"/>
        <v>47307500</v>
      </c>
    </row>
    <row r="4595" spans="1:15" x14ac:dyDescent="0.4">
      <c r="A4595">
        <v>4580</v>
      </c>
      <c r="B4595" s="63">
        <v>38721</v>
      </c>
      <c r="C4595" s="37">
        <v>126.860001</v>
      </c>
      <c r="D4595" s="37">
        <v>127.489998</v>
      </c>
      <c r="E4595" s="37">
        <v>126.699997</v>
      </c>
      <c r="F4595" s="37">
        <v>127.300003</v>
      </c>
      <c r="G4595" s="38">
        <v>51899600</v>
      </c>
      <c r="H4595" s="37">
        <v>90.049873000000005</v>
      </c>
      <c r="I4595" s="41">
        <f t="shared" si="514"/>
        <v>0.70738311765789985</v>
      </c>
      <c r="J4595" s="41">
        <f t="shared" ca="1" si="515"/>
        <v>1</v>
      </c>
      <c r="K4595" s="37">
        <f t="shared" si="516"/>
        <v>89.74</v>
      </c>
      <c r="L4595" s="37">
        <f t="shared" si="517"/>
        <v>90.18</v>
      </c>
      <c r="M4595" s="37">
        <f t="shared" si="518"/>
        <v>89.63</v>
      </c>
      <c r="N4595" s="37">
        <f t="shared" si="519"/>
        <v>90.05</v>
      </c>
      <c r="O4595" s="38">
        <f t="shared" ca="1" si="520"/>
        <v>51899600</v>
      </c>
    </row>
    <row r="4596" spans="1:15" x14ac:dyDescent="0.4">
      <c r="A4596">
        <v>4581</v>
      </c>
      <c r="B4596" s="63">
        <v>38720</v>
      </c>
      <c r="C4596" s="37">
        <v>125.19000200000001</v>
      </c>
      <c r="D4596" s="37">
        <v>127</v>
      </c>
      <c r="E4596" s="37">
        <v>124.389999</v>
      </c>
      <c r="F4596" s="37">
        <v>126.699997</v>
      </c>
      <c r="G4596" s="38">
        <v>73256700</v>
      </c>
      <c r="H4596" s="37">
        <v>89.625450000000001</v>
      </c>
      <c r="I4596" s="41">
        <f t="shared" si="514"/>
        <v>0.70738320538397492</v>
      </c>
      <c r="J4596" s="41">
        <f t="shared" ca="1" si="515"/>
        <v>1</v>
      </c>
      <c r="K4596" s="37">
        <f t="shared" si="516"/>
        <v>88.56</v>
      </c>
      <c r="L4596" s="37">
        <f t="shared" si="517"/>
        <v>89.84</v>
      </c>
      <c r="M4596" s="37">
        <f t="shared" si="518"/>
        <v>87.99</v>
      </c>
      <c r="N4596" s="37">
        <f t="shared" si="519"/>
        <v>89.63</v>
      </c>
      <c r="O4596" s="38">
        <f t="shared" ca="1" si="520"/>
        <v>73256700</v>
      </c>
    </row>
    <row r="4597" spans="1:15" x14ac:dyDescent="0.4">
      <c r="A4597">
        <v>4582</v>
      </c>
      <c r="B4597" s="63">
        <v>38716</v>
      </c>
      <c r="C4597" s="37">
        <v>124.800003</v>
      </c>
      <c r="D4597" s="37">
        <v>125.05999799999999</v>
      </c>
      <c r="E4597" s="37">
        <v>124.360001</v>
      </c>
      <c r="F4597" s="37">
        <v>124.510002</v>
      </c>
      <c r="G4597" s="38">
        <v>44645600</v>
      </c>
      <c r="H4597" s="37">
        <v>88.076294000000004</v>
      </c>
      <c r="I4597" s="41">
        <f t="shared" si="514"/>
        <v>0.70738328315182264</v>
      </c>
      <c r="J4597" s="41">
        <f t="shared" ca="1" si="515"/>
        <v>1</v>
      </c>
      <c r="K4597" s="37">
        <f t="shared" si="516"/>
        <v>88.28</v>
      </c>
      <c r="L4597" s="37">
        <f t="shared" si="517"/>
        <v>88.47</v>
      </c>
      <c r="M4597" s="37">
        <f t="shared" si="518"/>
        <v>87.97</v>
      </c>
      <c r="N4597" s="37">
        <f t="shared" si="519"/>
        <v>88.08</v>
      </c>
      <c r="O4597" s="38">
        <f t="shared" ca="1" si="520"/>
        <v>44645600</v>
      </c>
    </row>
    <row r="4598" spans="1:15" x14ac:dyDescent="0.4">
      <c r="A4598">
        <v>4583</v>
      </c>
      <c r="B4598" s="63">
        <v>38715</v>
      </c>
      <c r="C4598" s="37">
        <v>125.720001</v>
      </c>
      <c r="D4598" s="37">
        <v>125.959999</v>
      </c>
      <c r="E4598" s="37">
        <v>125.05999799999999</v>
      </c>
      <c r="F4598" s="37">
        <v>125.19000200000001</v>
      </c>
      <c r="G4598" s="38">
        <v>32788900</v>
      </c>
      <c r="H4598" s="37">
        <v>88.557304000000002</v>
      </c>
      <c r="I4598" s="41">
        <f t="shared" si="514"/>
        <v>0.70738319822057349</v>
      </c>
      <c r="J4598" s="41">
        <f t="shared" ca="1" si="515"/>
        <v>1</v>
      </c>
      <c r="K4598" s="37">
        <f t="shared" si="516"/>
        <v>88.93</v>
      </c>
      <c r="L4598" s="37">
        <f t="shared" si="517"/>
        <v>89.1</v>
      </c>
      <c r="M4598" s="37">
        <f t="shared" si="518"/>
        <v>88.47</v>
      </c>
      <c r="N4598" s="37">
        <f t="shared" si="519"/>
        <v>88.56</v>
      </c>
      <c r="O4598" s="38">
        <f t="shared" ca="1" si="520"/>
        <v>32788900</v>
      </c>
    </row>
    <row r="4599" spans="1:15" x14ac:dyDescent="0.4">
      <c r="A4599">
        <v>4584</v>
      </c>
      <c r="B4599" s="63">
        <v>38714</v>
      </c>
      <c r="C4599" s="37">
        <v>125.739998</v>
      </c>
      <c r="D4599" s="37">
        <v>125.989998</v>
      </c>
      <c r="E4599" s="37">
        <v>125.5</v>
      </c>
      <c r="F4599" s="37">
        <v>125.75</v>
      </c>
      <c r="G4599" s="38">
        <v>30764300</v>
      </c>
      <c r="H4599" s="37">
        <v>88.953423000000001</v>
      </c>
      <c r="I4599" s="41">
        <f t="shared" si="514"/>
        <v>0.70738308548707751</v>
      </c>
      <c r="J4599" s="41">
        <f t="shared" ca="1" si="515"/>
        <v>1</v>
      </c>
      <c r="K4599" s="37">
        <f t="shared" si="516"/>
        <v>88.95</v>
      </c>
      <c r="L4599" s="37">
        <f t="shared" si="517"/>
        <v>89.12</v>
      </c>
      <c r="M4599" s="37">
        <f t="shared" si="518"/>
        <v>88.78</v>
      </c>
      <c r="N4599" s="37">
        <f t="shared" si="519"/>
        <v>88.95</v>
      </c>
      <c r="O4599" s="38">
        <f t="shared" ca="1" si="520"/>
        <v>30764300</v>
      </c>
    </row>
    <row r="4600" spans="1:15" x14ac:dyDescent="0.4">
      <c r="A4600">
        <v>4585</v>
      </c>
      <c r="B4600" s="63">
        <v>38713</v>
      </c>
      <c r="C4600" s="37">
        <v>126.959999</v>
      </c>
      <c r="D4600" s="37">
        <v>127.050003</v>
      </c>
      <c r="E4600" s="37">
        <v>125.379997</v>
      </c>
      <c r="F4600" s="37">
        <v>125.470001</v>
      </c>
      <c r="G4600" s="38">
        <v>44499500</v>
      </c>
      <c r="H4600" s="37">
        <v>88.755356000000006</v>
      </c>
      <c r="I4600" s="41">
        <f t="shared" si="514"/>
        <v>0.70738308195279287</v>
      </c>
      <c r="J4600" s="41">
        <f t="shared" ca="1" si="515"/>
        <v>1</v>
      </c>
      <c r="K4600" s="37">
        <f t="shared" si="516"/>
        <v>89.81</v>
      </c>
      <c r="L4600" s="37">
        <f t="shared" si="517"/>
        <v>89.87</v>
      </c>
      <c r="M4600" s="37">
        <f t="shared" si="518"/>
        <v>88.69</v>
      </c>
      <c r="N4600" s="37">
        <f t="shared" si="519"/>
        <v>88.76</v>
      </c>
      <c r="O4600" s="38">
        <f t="shared" ca="1" si="520"/>
        <v>44499500</v>
      </c>
    </row>
    <row r="4601" spans="1:15" x14ac:dyDescent="0.4">
      <c r="A4601">
        <v>4586</v>
      </c>
      <c r="B4601" s="63">
        <v>38709</v>
      </c>
      <c r="C4601" s="37">
        <v>126.779999</v>
      </c>
      <c r="D4601" s="37">
        <v>126.860001</v>
      </c>
      <c r="E4601" s="37">
        <v>126.41999800000001</v>
      </c>
      <c r="F4601" s="37">
        <v>126.760002</v>
      </c>
      <c r="G4601" s="38">
        <v>27977300</v>
      </c>
      <c r="H4601" s="37">
        <v>89.667854000000005</v>
      </c>
      <c r="I4601" s="41">
        <f t="shared" si="514"/>
        <v>0.70738286987404753</v>
      </c>
      <c r="J4601" s="41">
        <f t="shared" ca="1" si="515"/>
        <v>1</v>
      </c>
      <c r="K4601" s="37">
        <f t="shared" si="516"/>
        <v>89.68</v>
      </c>
      <c r="L4601" s="37">
        <f t="shared" si="517"/>
        <v>89.74</v>
      </c>
      <c r="M4601" s="37">
        <f t="shared" si="518"/>
        <v>89.43</v>
      </c>
      <c r="N4601" s="37">
        <f t="shared" si="519"/>
        <v>89.67</v>
      </c>
      <c r="O4601" s="38">
        <f t="shared" ca="1" si="520"/>
        <v>27977300</v>
      </c>
    </row>
    <row r="4602" spans="1:15" x14ac:dyDescent="0.4">
      <c r="A4602">
        <v>4587</v>
      </c>
      <c r="B4602" s="63">
        <v>38708</v>
      </c>
      <c r="C4602" s="37">
        <v>126.30999799999999</v>
      </c>
      <c r="D4602" s="37">
        <v>126.69000200000001</v>
      </c>
      <c r="E4602" s="37">
        <v>126.08000199999999</v>
      </c>
      <c r="F4602" s="37">
        <v>126.69000200000001</v>
      </c>
      <c r="G4602" s="38">
        <v>32247900</v>
      </c>
      <c r="H4602" s="37">
        <v>89.618369999999999</v>
      </c>
      <c r="I4602" s="41">
        <f t="shared" si="514"/>
        <v>0.70738312878075404</v>
      </c>
      <c r="J4602" s="41">
        <f t="shared" ca="1" si="515"/>
        <v>1</v>
      </c>
      <c r="K4602" s="37">
        <f t="shared" si="516"/>
        <v>89.35</v>
      </c>
      <c r="L4602" s="37">
        <f t="shared" si="517"/>
        <v>89.62</v>
      </c>
      <c r="M4602" s="37">
        <f t="shared" si="518"/>
        <v>89.19</v>
      </c>
      <c r="N4602" s="37">
        <f t="shared" si="519"/>
        <v>89.62</v>
      </c>
      <c r="O4602" s="38">
        <f t="shared" ca="1" si="520"/>
        <v>32247900</v>
      </c>
    </row>
    <row r="4603" spans="1:15" x14ac:dyDescent="0.4">
      <c r="A4603">
        <v>4588</v>
      </c>
      <c r="B4603" s="63">
        <v>38707</v>
      </c>
      <c r="C4603" s="37">
        <v>126.220001</v>
      </c>
      <c r="D4603" s="37">
        <v>126.760002</v>
      </c>
      <c r="E4603" s="37">
        <v>125.800003</v>
      </c>
      <c r="F4603" s="37">
        <v>126.029999</v>
      </c>
      <c r="G4603" s="38">
        <v>51806900</v>
      </c>
      <c r="H4603" s="37">
        <v>89.151527000000002</v>
      </c>
      <c r="I4603" s="41">
        <f t="shared" si="514"/>
        <v>0.70738338258655387</v>
      </c>
      <c r="J4603" s="41">
        <f t="shared" ca="1" si="515"/>
        <v>1</v>
      </c>
      <c r="K4603" s="37">
        <f t="shared" si="516"/>
        <v>89.29</v>
      </c>
      <c r="L4603" s="37">
        <f t="shared" si="517"/>
        <v>89.67</v>
      </c>
      <c r="M4603" s="37">
        <f t="shared" si="518"/>
        <v>88.99</v>
      </c>
      <c r="N4603" s="37">
        <f t="shared" si="519"/>
        <v>89.15</v>
      </c>
      <c r="O4603" s="38">
        <f t="shared" ca="1" si="520"/>
        <v>51806900</v>
      </c>
    </row>
    <row r="4604" spans="1:15" x14ac:dyDescent="0.4">
      <c r="A4604">
        <v>4589</v>
      </c>
      <c r="B4604" s="63">
        <v>38706</v>
      </c>
      <c r="C4604" s="37">
        <v>125.860001</v>
      </c>
      <c r="D4604" s="37">
        <v>126.589996</v>
      </c>
      <c r="E4604" s="37">
        <v>125.480003</v>
      </c>
      <c r="F4604" s="37">
        <v>125.83000199999999</v>
      </c>
      <c r="G4604" s="38">
        <v>46603200</v>
      </c>
      <c r="H4604" s="37">
        <v>89.010070999999996</v>
      </c>
      <c r="I4604" s="41">
        <f t="shared" si="514"/>
        <v>0.70738353004238208</v>
      </c>
      <c r="J4604" s="41">
        <f t="shared" ca="1" si="515"/>
        <v>1</v>
      </c>
      <c r="K4604" s="37">
        <f t="shared" si="516"/>
        <v>89.03</v>
      </c>
      <c r="L4604" s="37">
        <f t="shared" si="517"/>
        <v>89.55</v>
      </c>
      <c r="M4604" s="37">
        <f t="shared" si="518"/>
        <v>88.76</v>
      </c>
      <c r="N4604" s="37">
        <f t="shared" si="519"/>
        <v>89.01</v>
      </c>
      <c r="O4604" s="38">
        <f t="shared" ca="1" si="520"/>
        <v>46603200</v>
      </c>
    </row>
    <row r="4605" spans="1:15" x14ac:dyDescent="0.4">
      <c r="A4605">
        <v>4590</v>
      </c>
      <c r="B4605" s="63">
        <v>38705</v>
      </c>
      <c r="C4605" s="37">
        <v>126.730003</v>
      </c>
      <c r="D4605" s="37">
        <v>126.870003</v>
      </c>
      <c r="E4605" s="37">
        <v>125.69000200000001</v>
      </c>
      <c r="F4605" s="37">
        <v>125.709999</v>
      </c>
      <c r="G4605" s="38">
        <v>48733000</v>
      </c>
      <c r="H4605" s="37">
        <v>88.925171000000006</v>
      </c>
      <c r="I4605" s="41">
        <f t="shared" si="514"/>
        <v>0.70738343574404139</v>
      </c>
      <c r="J4605" s="41">
        <f t="shared" ca="1" si="515"/>
        <v>1</v>
      </c>
      <c r="K4605" s="37">
        <f t="shared" si="516"/>
        <v>89.65</v>
      </c>
      <c r="L4605" s="37">
        <f t="shared" si="517"/>
        <v>89.75</v>
      </c>
      <c r="M4605" s="37">
        <f t="shared" si="518"/>
        <v>88.91</v>
      </c>
      <c r="N4605" s="37">
        <f t="shared" si="519"/>
        <v>88.93</v>
      </c>
      <c r="O4605" s="38">
        <f t="shared" ca="1" si="520"/>
        <v>48733000</v>
      </c>
    </row>
    <row r="4606" spans="1:15" x14ac:dyDescent="0.4">
      <c r="A4606">
        <v>4591</v>
      </c>
      <c r="B4606" s="63">
        <v>38702</v>
      </c>
      <c r="C4606" s="37">
        <v>127.279999</v>
      </c>
      <c r="D4606" s="37">
        <v>127.360001</v>
      </c>
      <c r="E4606" s="37">
        <v>126.360001</v>
      </c>
      <c r="F4606" s="37">
        <v>126.360001</v>
      </c>
      <c r="G4606" s="38">
        <v>46238300</v>
      </c>
      <c r="H4606" s="37">
        <v>89.384972000000005</v>
      </c>
      <c r="I4606" s="41">
        <f t="shared" si="514"/>
        <v>0.70738343852972907</v>
      </c>
      <c r="J4606" s="41">
        <f t="shared" ca="1" si="515"/>
        <v>1</v>
      </c>
      <c r="K4606" s="37">
        <f t="shared" si="516"/>
        <v>90.04</v>
      </c>
      <c r="L4606" s="37">
        <f t="shared" si="517"/>
        <v>90.09</v>
      </c>
      <c r="M4606" s="37">
        <f t="shared" si="518"/>
        <v>89.38</v>
      </c>
      <c r="N4606" s="37">
        <f t="shared" si="519"/>
        <v>89.38</v>
      </c>
      <c r="O4606" s="38">
        <f t="shared" ca="1" si="520"/>
        <v>46238300</v>
      </c>
    </row>
    <row r="4607" spans="1:15" x14ac:dyDescent="0.4">
      <c r="A4607">
        <v>4592</v>
      </c>
      <c r="B4607" s="63">
        <v>38701</v>
      </c>
      <c r="C4607" s="37">
        <v>127.839996</v>
      </c>
      <c r="D4607" s="37">
        <v>128</v>
      </c>
      <c r="E4607" s="37">
        <v>127.18</v>
      </c>
      <c r="F4607" s="37">
        <v>127.44000200000001</v>
      </c>
      <c r="G4607" s="38">
        <v>55900300</v>
      </c>
      <c r="H4607" s="37">
        <v>89.673569000000001</v>
      </c>
      <c r="I4607" s="41">
        <f t="shared" si="514"/>
        <v>0.70365322969784638</v>
      </c>
      <c r="J4607" s="41">
        <f t="shared" ca="1" si="515"/>
        <v>1</v>
      </c>
      <c r="K4607" s="37">
        <f t="shared" si="516"/>
        <v>89.96</v>
      </c>
      <c r="L4607" s="37">
        <f t="shared" si="517"/>
        <v>90.07</v>
      </c>
      <c r="M4607" s="37">
        <f t="shared" si="518"/>
        <v>89.49</v>
      </c>
      <c r="N4607" s="37">
        <f t="shared" si="519"/>
        <v>89.67</v>
      </c>
      <c r="O4607" s="38">
        <f t="shared" ca="1" si="520"/>
        <v>55900300</v>
      </c>
    </row>
    <row r="4608" spans="1:15" x14ac:dyDescent="0.4">
      <c r="A4608">
        <v>4593</v>
      </c>
      <c r="B4608" s="63">
        <v>38700</v>
      </c>
      <c r="C4608" s="37">
        <v>127.19000200000001</v>
      </c>
      <c r="D4608" s="37">
        <v>128.08999600000001</v>
      </c>
      <c r="E4608" s="37">
        <v>127.139999</v>
      </c>
      <c r="F4608" s="37">
        <v>127.80999799999999</v>
      </c>
      <c r="G4608" s="38">
        <v>64375000</v>
      </c>
      <c r="H4608" s="37">
        <v>89.933898999999997</v>
      </c>
      <c r="I4608" s="41">
        <f t="shared" si="514"/>
        <v>0.70365308197563703</v>
      </c>
      <c r="J4608" s="41">
        <f t="shared" ca="1" si="515"/>
        <v>1</v>
      </c>
      <c r="K4608" s="37">
        <f t="shared" si="516"/>
        <v>89.5</v>
      </c>
      <c r="L4608" s="37">
        <f t="shared" si="517"/>
        <v>90.13</v>
      </c>
      <c r="M4608" s="37">
        <f t="shared" si="518"/>
        <v>89.46</v>
      </c>
      <c r="N4608" s="37">
        <f t="shared" si="519"/>
        <v>89.93</v>
      </c>
      <c r="O4608" s="38">
        <f t="shared" ca="1" si="520"/>
        <v>64375000</v>
      </c>
    </row>
    <row r="4609" spans="1:15" x14ac:dyDescent="0.4">
      <c r="A4609">
        <v>4594</v>
      </c>
      <c r="B4609" s="63">
        <v>38699</v>
      </c>
      <c r="C4609" s="37">
        <v>126.41999800000001</v>
      </c>
      <c r="D4609" s="37">
        <v>127.699997</v>
      </c>
      <c r="E4609" s="37">
        <v>126.290001</v>
      </c>
      <c r="F4609" s="37">
        <v>127.30999799999999</v>
      </c>
      <c r="G4609" s="38">
        <v>88630900</v>
      </c>
      <c r="H4609" s="37">
        <v>89.582092000000003</v>
      </c>
      <c r="I4609" s="41">
        <f t="shared" si="514"/>
        <v>0.7036532354670213</v>
      </c>
      <c r="J4609" s="41">
        <f t="shared" ca="1" si="515"/>
        <v>1</v>
      </c>
      <c r="K4609" s="37">
        <f t="shared" si="516"/>
        <v>88.96</v>
      </c>
      <c r="L4609" s="37">
        <f t="shared" si="517"/>
        <v>89.86</v>
      </c>
      <c r="M4609" s="37">
        <f t="shared" si="518"/>
        <v>88.86</v>
      </c>
      <c r="N4609" s="37">
        <f t="shared" si="519"/>
        <v>89.58</v>
      </c>
      <c r="O4609" s="38">
        <f t="shared" ca="1" si="520"/>
        <v>88630900</v>
      </c>
    </row>
    <row r="4610" spans="1:15" x14ac:dyDescent="0.4">
      <c r="A4610">
        <v>4595</v>
      </c>
      <c r="B4610" s="63">
        <v>38698</v>
      </c>
      <c r="C4610" s="37">
        <v>126.709999</v>
      </c>
      <c r="D4610" s="37">
        <v>126.860001</v>
      </c>
      <c r="E4610" s="37">
        <v>125.959999</v>
      </c>
      <c r="F4610" s="37">
        <v>126.449997</v>
      </c>
      <c r="G4610" s="38">
        <v>48389900</v>
      </c>
      <c r="H4610" s="37">
        <v>88.976951999999997</v>
      </c>
      <c r="I4610" s="41">
        <f t="shared" si="514"/>
        <v>0.7036532551281911</v>
      </c>
      <c r="J4610" s="41">
        <f t="shared" ca="1" si="515"/>
        <v>1</v>
      </c>
      <c r="K4610" s="37">
        <f t="shared" si="516"/>
        <v>89.16</v>
      </c>
      <c r="L4610" s="37">
        <f t="shared" si="517"/>
        <v>89.27</v>
      </c>
      <c r="M4610" s="37">
        <f t="shared" si="518"/>
        <v>88.63</v>
      </c>
      <c r="N4610" s="37">
        <f t="shared" si="519"/>
        <v>88.98</v>
      </c>
      <c r="O4610" s="38">
        <f t="shared" ca="1" si="520"/>
        <v>48389900</v>
      </c>
    </row>
    <row r="4611" spans="1:15" x14ac:dyDescent="0.4">
      <c r="A4611">
        <v>4596</v>
      </c>
      <c r="B4611" s="63">
        <v>38695</v>
      </c>
      <c r="C4611" s="37">
        <v>126.160004</v>
      </c>
      <c r="D4611" s="37">
        <v>126.779999</v>
      </c>
      <c r="E4611" s="37">
        <v>125.82</v>
      </c>
      <c r="F4611" s="37">
        <v>126.33000199999999</v>
      </c>
      <c r="G4611" s="38">
        <v>50744500</v>
      </c>
      <c r="H4611" s="37">
        <v>88.892509000000004</v>
      </c>
      <c r="I4611" s="41">
        <f t="shared" si="514"/>
        <v>0.70365319079152722</v>
      </c>
      <c r="J4611" s="41">
        <f t="shared" ca="1" si="515"/>
        <v>1</v>
      </c>
      <c r="K4611" s="37">
        <f t="shared" si="516"/>
        <v>88.77</v>
      </c>
      <c r="L4611" s="37">
        <f t="shared" si="517"/>
        <v>89.21</v>
      </c>
      <c r="M4611" s="37">
        <f t="shared" si="518"/>
        <v>88.53</v>
      </c>
      <c r="N4611" s="37">
        <f t="shared" si="519"/>
        <v>88.89</v>
      </c>
      <c r="O4611" s="38">
        <f t="shared" ca="1" si="520"/>
        <v>50744500</v>
      </c>
    </row>
    <row r="4612" spans="1:15" x14ac:dyDescent="0.4">
      <c r="A4612">
        <v>4597</v>
      </c>
      <c r="B4612" s="63">
        <v>38694</v>
      </c>
      <c r="C4612" s="37">
        <v>126.220001</v>
      </c>
      <c r="D4612" s="37">
        <v>126.82</v>
      </c>
      <c r="E4612" s="37">
        <v>125.480003</v>
      </c>
      <c r="F4612" s="37">
        <v>126</v>
      </c>
      <c r="G4612" s="38">
        <v>62608600</v>
      </c>
      <c r="H4612" s="37">
        <v>88.660308999999998</v>
      </c>
      <c r="I4612" s="41">
        <f t="shared" si="514"/>
        <v>0.70365324603174606</v>
      </c>
      <c r="J4612" s="41">
        <f t="shared" ca="1" si="515"/>
        <v>1</v>
      </c>
      <c r="K4612" s="37">
        <f t="shared" si="516"/>
        <v>88.82</v>
      </c>
      <c r="L4612" s="37">
        <f t="shared" si="517"/>
        <v>89.24</v>
      </c>
      <c r="M4612" s="37">
        <f t="shared" si="518"/>
        <v>88.29</v>
      </c>
      <c r="N4612" s="37">
        <f t="shared" si="519"/>
        <v>88.66</v>
      </c>
      <c r="O4612" s="38">
        <f t="shared" ca="1" si="520"/>
        <v>62608600</v>
      </c>
    </row>
    <row r="4613" spans="1:15" x14ac:dyDescent="0.4">
      <c r="A4613">
        <v>4598</v>
      </c>
      <c r="B4613" s="63">
        <v>38693</v>
      </c>
      <c r="C4613" s="37">
        <v>126.769997</v>
      </c>
      <c r="D4613" s="37">
        <v>126.870003</v>
      </c>
      <c r="E4613" s="37">
        <v>125.68</v>
      </c>
      <c r="F4613" s="37">
        <v>126.08000199999999</v>
      </c>
      <c r="G4613" s="38">
        <v>66816500</v>
      </c>
      <c r="H4613" s="37">
        <v>88.716590999999994</v>
      </c>
      <c r="I4613" s="41">
        <f t="shared" si="514"/>
        <v>0.70365315349534974</v>
      </c>
      <c r="J4613" s="41">
        <f t="shared" ca="1" si="515"/>
        <v>1</v>
      </c>
      <c r="K4613" s="37">
        <f t="shared" si="516"/>
        <v>89.2</v>
      </c>
      <c r="L4613" s="37">
        <f t="shared" si="517"/>
        <v>89.27</v>
      </c>
      <c r="M4613" s="37">
        <f t="shared" si="518"/>
        <v>88.44</v>
      </c>
      <c r="N4613" s="37">
        <f t="shared" si="519"/>
        <v>88.72</v>
      </c>
      <c r="O4613" s="38">
        <f t="shared" ca="1" si="520"/>
        <v>66816500</v>
      </c>
    </row>
    <row r="4614" spans="1:15" x14ac:dyDescent="0.4">
      <c r="A4614">
        <v>4599</v>
      </c>
      <c r="B4614" s="63">
        <v>38692</v>
      </c>
      <c r="C4614" s="37">
        <v>127.050003</v>
      </c>
      <c r="D4614" s="37">
        <v>127.739998</v>
      </c>
      <c r="E4614" s="37">
        <v>126.629997</v>
      </c>
      <c r="F4614" s="37">
        <v>126.82</v>
      </c>
      <c r="G4614" s="38">
        <v>57935200</v>
      </c>
      <c r="H4614" s="37">
        <v>89.237281999999993</v>
      </c>
      <c r="I4614" s="41">
        <f t="shared" si="514"/>
        <v>0.70365306733953636</v>
      </c>
      <c r="J4614" s="41">
        <f t="shared" ca="1" si="515"/>
        <v>1</v>
      </c>
      <c r="K4614" s="37">
        <f t="shared" si="516"/>
        <v>89.4</v>
      </c>
      <c r="L4614" s="37">
        <f t="shared" si="517"/>
        <v>89.88</v>
      </c>
      <c r="M4614" s="37">
        <f t="shared" si="518"/>
        <v>89.1</v>
      </c>
      <c r="N4614" s="37">
        <f t="shared" si="519"/>
        <v>89.24</v>
      </c>
      <c r="O4614" s="38">
        <f t="shared" ca="1" si="520"/>
        <v>57935200</v>
      </c>
    </row>
    <row r="4615" spans="1:15" x14ac:dyDescent="0.4">
      <c r="A4615">
        <v>4600</v>
      </c>
      <c r="B4615" s="63">
        <v>38691</v>
      </c>
      <c r="C4615" s="37">
        <v>126.699997</v>
      </c>
      <c r="D4615" s="37">
        <v>126.730003</v>
      </c>
      <c r="E4615" s="37">
        <v>126.18</v>
      </c>
      <c r="F4615" s="37">
        <v>126.58000199999999</v>
      </c>
      <c r="G4615" s="38">
        <v>59273400</v>
      </c>
      <c r="H4615" s="37">
        <v>89.068404999999998</v>
      </c>
      <c r="I4615" s="41">
        <f t="shared" si="514"/>
        <v>0.70365305413725621</v>
      </c>
      <c r="J4615" s="41">
        <f t="shared" ca="1" si="515"/>
        <v>1</v>
      </c>
      <c r="K4615" s="37">
        <f t="shared" si="516"/>
        <v>89.15</v>
      </c>
      <c r="L4615" s="37">
        <f t="shared" si="517"/>
        <v>89.17</v>
      </c>
      <c r="M4615" s="37">
        <f t="shared" si="518"/>
        <v>88.79</v>
      </c>
      <c r="N4615" s="37">
        <f t="shared" si="519"/>
        <v>89.07</v>
      </c>
      <c r="O4615" s="38">
        <f t="shared" ca="1" si="520"/>
        <v>59273400</v>
      </c>
    </row>
    <row r="4616" spans="1:15" x14ac:dyDescent="0.4">
      <c r="A4616">
        <v>4601</v>
      </c>
      <c r="B4616" s="63">
        <v>38688</v>
      </c>
      <c r="C4616" s="37">
        <v>126.769997</v>
      </c>
      <c r="D4616" s="37">
        <v>127.08000199999999</v>
      </c>
      <c r="E4616" s="37">
        <v>126.5</v>
      </c>
      <c r="F4616" s="37">
        <v>126.849998</v>
      </c>
      <c r="G4616" s="38">
        <v>46699400</v>
      </c>
      <c r="H4616" s="37">
        <v>89.258414999999999</v>
      </c>
      <c r="I4616" s="41">
        <f t="shared" si="514"/>
        <v>0.70365326296654729</v>
      </c>
      <c r="J4616" s="41">
        <f t="shared" ca="1" si="515"/>
        <v>1</v>
      </c>
      <c r="K4616" s="37">
        <f t="shared" si="516"/>
        <v>89.2</v>
      </c>
      <c r="L4616" s="37">
        <f t="shared" si="517"/>
        <v>89.42</v>
      </c>
      <c r="M4616" s="37">
        <f t="shared" si="518"/>
        <v>89.01</v>
      </c>
      <c r="N4616" s="37">
        <f t="shared" si="519"/>
        <v>89.26</v>
      </c>
      <c r="O4616" s="38">
        <f t="shared" ca="1" si="520"/>
        <v>46699400</v>
      </c>
    </row>
    <row r="4617" spans="1:15" x14ac:dyDescent="0.4">
      <c r="A4617">
        <v>4602</v>
      </c>
      <c r="B4617" s="63">
        <v>38687</v>
      </c>
      <c r="C4617" s="37">
        <v>126.019997</v>
      </c>
      <c r="D4617" s="37">
        <v>127.029999</v>
      </c>
      <c r="E4617" s="37">
        <v>125.980003</v>
      </c>
      <c r="F4617" s="37">
        <v>126.69000200000001</v>
      </c>
      <c r="G4617" s="38">
        <v>65468200</v>
      </c>
      <c r="H4617" s="37">
        <v>89.145804999999996</v>
      </c>
      <c r="I4617" s="41">
        <f t="shared" si="514"/>
        <v>0.7036530396455436</v>
      </c>
      <c r="J4617" s="41">
        <f t="shared" ca="1" si="515"/>
        <v>1</v>
      </c>
      <c r="K4617" s="37">
        <f t="shared" si="516"/>
        <v>88.67</v>
      </c>
      <c r="L4617" s="37">
        <f t="shared" si="517"/>
        <v>89.39</v>
      </c>
      <c r="M4617" s="37">
        <f t="shared" si="518"/>
        <v>88.65</v>
      </c>
      <c r="N4617" s="37">
        <f t="shared" si="519"/>
        <v>89.15</v>
      </c>
      <c r="O4617" s="38">
        <f t="shared" ca="1" si="520"/>
        <v>65468200</v>
      </c>
    </row>
    <row r="4618" spans="1:15" x14ac:dyDescent="0.4">
      <c r="A4618">
        <v>4603</v>
      </c>
      <c r="B4618" s="63">
        <v>38686</v>
      </c>
      <c r="C4618" s="37">
        <v>126.160004</v>
      </c>
      <c r="D4618" s="37">
        <v>126.519997</v>
      </c>
      <c r="E4618" s="37">
        <v>125.290001</v>
      </c>
      <c r="F4618" s="37">
        <v>125.410004</v>
      </c>
      <c r="G4618" s="38">
        <v>56007200</v>
      </c>
      <c r="H4618" s="37">
        <v>88.245154999999997</v>
      </c>
      <c r="I4618" s="41">
        <f t="shared" si="514"/>
        <v>0.70365323487271392</v>
      </c>
      <c r="J4618" s="41">
        <f t="shared" ca="1" si="515"/>
        <v>1</v>
      </c>
      <c r="K4618" s="37">
        <f t="shared" si="516"/>
        <v>88.77</v>
      </c>
      <c r="L4618" s="37">
        <f t="shared" si="517"/>
        <v>89.03</v>
      </c>
      <c r="M4618" s="37">
        <f t="shared" si="518"/>
        <v>88.16</v>
      </c>
      <c r="N4618" s="37">
        <f t="shared" si="519"/>
        <v>88.25</v>
      </c>
      <c r="O4618" s="38">
        <f t="shared" ca="1" si="520"/>
        <v>56007200</v>
      </c>
    </row>
    <row r="4619" spans="1:15" x14ac:dyDescent="0.4">
      <c r="A4619">
        <v>4604</v>
      </c>
      <c r="B4619" s="63">
        <v>38685</v>
      </c>
      <c r="C4619" s="37">
        <v>126.650002</v>
      </c>
      <c r="D4619" s="37">
        <v>126.980003</v>
      </c>
      <c r="E4619" s="37">
        <v>126.089996</v>
      </c>
      <c r="F4619" s="37">
        <v>126.089996</v>
      </c>
      <c r="G4619" s="38">
        <v>51738900</v>
      </c>
      <c r="H4619" s="37">
        <v>88.723633000000007</v>
      </c>
      <c r="I4619" s="41">
        <f t="shared" si="514"/>
        <v>0.70365323034826655</v>
      </c>
      <c r="J4619" s="41">
        <f t="shared" ca="1" si="515"/>
        <v>1</v>
      </c>
      <c r="K4619" s="37">
        <f t="shared" si="516"/>
        <v>89.12</v>
      </c>
      <c r="L4619" s="37">
        <f t="shared" si="517"/>
        <v>89.35</v>
      </c>
      <c r="M4619" s="37">
        <f t="shared" si="518"/>
        <v>88.72</v>
      </c>
      <c r="N4619" s="37">
        <f t="shared" si="519"/>
        <v>88.72</v>
      </c>
      <c r="O4619" s="38">
        <f t="shared" ca="1" si="520"/>
        <v>51738900</v>
      </c>
    </row>
    <row r="4620" spans="1:15" x14ac:dyDescent="0.4">
      <c r="A4620">
        <v>4605</v>
      </c>
      <c r="B4620" s="63">
        <v>38684</v>
      </c>
      <c r="C4620" s="37">
        <v>127.25</v>
      </c>
      <c r="D4620" s="37">
        <v>127.269997</v>
      </c>
      <c r="E4620" s="37">
        <v>126.040001</v>
      </c>
      <c r="F4620" s="37">
        <v>126.230003</v>
      </c>
      <c r="G4620" s="38">
        <v>54498500</v>
      </c>
      <c r="H4620" s="37">
        <v>88.822151000000005</v>
      </c>
      <c r="I4620" s="41">
        <f t="shared" si="514"/>
        <v>0.70365324319924172</v>
      </c>
      <c r="J4620" s="41">
        <f t="shared" ca="1" si="515"/>
        <v>1</v>
      </c>
      <c r="K4620" s="37">
        <f t="shared" si="516"/>
        <v>89.54</v>
      </c>
      <c r="L4620" s="37">
        <f t="shared" si="517"/>
        <v>89.55</v>
      </c>
      <c r="M4620" s="37">
        <f t="shared" si="518"/>
        <v>88.69</v>
      </c>
      <c r="N4620" s="37">
        <f t="shared" si="519"/>
        <v>88.82</v>
      </c>
      <c r="O4620" s="38">
        <f t="shared" ca="1" si="520"/>
        <v>54498500</v>
      </c>
    </row>
    <row r="4621" spans="1:15" x14ac:dyDescent="0.4">
      <c r="A4621">
        <v>4606</v>
      </c>
      <c r="B4621" s="63">
        <v>38681</v>
      </c>
      <c r="C4621" s="37">
        <v>126.980003</v>
      </c>
      <c r="D4621" s="37">
        <v>127.220001</v>
      </c>
      <c r="E4621" s="37">
        <v>126.80999799999999</v>
      </c>
      <c r="F4621" s="37">
        <v>127.129997</v>
      </c>
      <c r="G4621" s="38">
        <v>15270000</v>
      </c>
      <c r="H4621" s="37">
        <v>89.455414000000005</v>
      </c>
      <c r="I4621" s="41">
        <f t="shared" si="514"/>
        <v>0.70365308039769714</v>
      </c>
      <c r="J4621" s="41">
        <f t="shared" ca="1" si="515"/>
        <v>1</v>
      </c>
      <c r="K4621" s="37">
        <f t="shared" si="516"/>
        <v>89.35</v>
      </c>
      <c r="L4621" s="37">
        <f t="shared" si="517"/>
        <v>89.52</v>
      </c>
      <c r="M4621" s="37">
        <f t="shared" si="518"/>
        <v>89.23</v>
      </c>
      <c r="N4621" s="37">
        <f t="shared" si="519"/>
        <v>89.46</v>
      </c>
      <c r="O4621" s="38">
        <f t="shared" ca="1" si="520"/>
        <v>15270000</v>
      </c>
    </row>
    <row r="4622" spans="1:15" x14ac:dyDescent="0.4">
      <c r="A4622">
        <v>4607</v>
      </c>
      <c r="B4622" s="63">
        <v>38679</v>
      </c>
      <c r="C4622" s="37">
        <v>126.25</v>
      </c>
      <c r="D4622" s="37">
        <v>127.410004</v>
      </c>
      <c r="E4622" s="37">
        <v>126.209999</v>
      </c>
      <c r="F4622" s="37">
        <v>127.029999</v>
      </c>
      <c r="G4622" s="38">
        <v>50854700</v>
      </c>
      <c r="H4622" s="37">
        <v>89.385070999999996</v>
      </c>
      <c r="I4622" s="41">
        <f t="shared" si="514"/>
        <v>0.70365324493153769</v>
      </c>
      <c r="J4622" s="41">
        <f t="shared" ca="1" si="515"/>
        <v>1</v>
      </c>
      <c r="K4622" s="37">
        <f t="shared" si="516"/>
        <v>88.84</v>
      </c>
      <c r="L4622" s="37">
        <f t="shared" si="517"/>
        <v>89.65</v>
      </c>
      <c r="M4622" s="37">
        <f t="shared" si="518"/>
        <v>88.81</v>
      </c>
      <c r="N4622" s="37">
        <f t="shared" si="519"/>
        <v>89.39</v>
      </c>
      <c r="O4622" s="38">
        <f t="shared" ca="1" si="520"/>
        <v>50854700</v>
      </c>
    </row>
    <row r="4623" spans="1:15" x14ac:dyDescent="0.4">
      <c r="A4623">
        <v>4608</v>
      </c>
      <c r="B4623" s="63">
        <v>38678</v>
      </c>
      <c r="C4623" s="37">
        <v>125.55999799999999</v>
      </c>
      <c r="D4623" s="37">
        <v>126.519997</v>
      </c>
      <c r="E4623" s="37">
        <v>125.41999800000001</v>
      </c>
      <c r="F4623" s="37">
        <v>126.300003</v>
      </c>
      <c r="G4623" s="38">
        <v>66438800</v>
      </c>
      <c r="H4623" s="37">
        <v>88.871398999999997</v>
      </c>
      <c r="I4623" s="41">
        <f t="shared" si="514"/>
        <v>0.70365318201932259</v>
      </c>
      <c r="J4623" s="41">
        <f t="shared" ca="1" si="515"/>
        <v>1</v>
      </c>
      <c r="K4623" s="37">
        <f t="shared" si="516"/>
        <v>88.35</v>
      </c>
      <c r="L4623" s="37">
        <f t="shared" si="517"/>
        <v>89.03</v>
      </c>
      <c r="M4623" s="37">
        <f t="shared" si="518"/>
        <v>88.25</v>
      </c>
      <c r="N4623" s="37">
        <f t="shared" si="519"/>
        <v>88.87</v>
      </c>
      <c r="O4623" s="38">
        <f t="shared" ca="1" si="520"/>
        <v>66438800</v>
      </c>
    </row>
    <row r="4624" spans="1:15" x14ac:dyDescent="0.4">
      <c r="A4624">
        <v>4609</v>
      </c>
      <c r="B4624" s="63">
        <v>38677</v>
      </c>
      <c r="C4624" s="37">
        <v>125.150002</v>
      </c>
      <c r="D4624" s="37">
        <v>125.910004</v>
      </c>
      <c r="E4624" s="37">
        <v>124.980003</v>
      </c>
      <c r="F4624" s="37">
        <v>125.760002</v>
      </c>
      <c r="G4624" s="38">
        <v>50021200</v>
      </c>
      <c r="H4624" s="37">
        <v>88.491394</v>
      </c>
      <c r="I4624" s="41">
        <f t="shared" si="514"/>
        <v>0.70365293092155012</v>
      </c>
      <c r="J4624" s="41">
        <f t="shared" ca="1" si="515"/>
        <v>1</v>
      </c>
      <c r="K4624" s="37">
        <f t="shared" si="516"/>
        <v>88.06</v>
      </c>
      <c r="L4624" s="37">
        <f t="shared" si="517"/>
        <v>88.6</v>
      </c>
      <c r="M4624" s="37">
        <f t="shared" si="518"/>
        <v>87.94</v>
      </c>
      <c r="N4624" s="37">
        <f t="shared" si="519"/>
        <v>88.49</v>
      </c>
      <c r="O4624" s="38">
        <f t="shared" ca="1" si="520"/>
        <v>50021200</v>
      </c>
    </row>
    <row r="4625" spans="1:15" x14ac:dyDescent="0.4">
      <c r="A4625">
        <v>4610</v>
      </c>
      <c r="B4625" s="63">
        <v>38674</v>
      </c>
      <c r="C4625" s="37">
        <v>125.05999799999999</v>
      </c>
      <c r="D4625" s="37">
        <v>125.279999</v>
      </c>
      <c r="E4625" s="37">
        <v>124.33000199999999</v>
      </c>
      <c r="F4625" s="37">
        <v>125.129997</v>
      </c>
      <c r="G4625" s="38">
        <v>72437200</v>
      </c>
      <c r="H4625" s="37">
        <v>88.048111000000006</v>
      </c>
      <c r="I4625" s="41">
        <f t="shared" ref="I4625:I4688" si="521">IF(F4625=0,1,H4625/F4625)</f>
        <v>0.70365310565779049</v>
      </c>
      <c r="J4625" s="41">
        <f t="shared" ref="J4625:J4688" ca="1" si="522">INDEX(OFFSET($T$15,0,0,$S$13+1,1),MATCH(B4625,OFFSET($Q$15,0,0,$S$13+1,1),-1))</f>
        <v>1</v>
      </c>
      <c r="K4625" s="37">
        <f t="shared" ref="K4625:K4688" si="523">ROUND($I4625*C4625,2)</f>
        <v>88</v>
      </c>
      <c r="L4625" s="37">
        <f t="shared" ref="L4625:L4688" si="524">ROUND($I4625*D4625,2)</f>
        <v>88.15</v>
      </c>
      <c r="M4625" s="37">
        <f t="shared" ref="M4625:M4688" si="525">ROUND($I4625*E4625,2)</f>
        <v>87.49</v>
      </c>
      <c r="N4625" s="37">
        <f t="shared" ref="N4625:N4688" si="526">ROUND($I4625*F4625,2)</f>
        <v>88.05</v>
      </c>
      <c r="O4625" s="38">
        <f t="shared" ref="O4625:O4688" ca="1" si="527">G4625*J4625</f>
        <v>72437200</v>
      </c>
    </row>
    <row r="4626" spans="1:15" x14ac:dyDescent="0.4">
      <c r="A4626">
        <v>4611</v>
      </c>
      <c r="B4626" s="63">
        <v>38673</v>
      </c>
      <c r="C4626" s="37">
        <v>123.68</v>
      </c>
      <c r="D4626" s="37">
        <v>124.650002</v>
      </c>
      <c r="E4626" s="37">
        <v>123.139999</v>
      </c>
      <c r="F4626" s="37">
        <v>124.639999</v>
      </c>
      <c r="G4626" s="38">
        <v>55717500</v>
      </c>
      <c r="H4626" s="37">
        <v>87.703316000000001</v>
      </c>
      <c r="I4626" s="41">
        <f t="shared" si="521"/>
        <v>0.70365305442597126</v>
      </c>
      <c r="J4626" s="41">
        <f t="shared" ca="1" si="522"/>
        <v>1</v>
      </c>
      <c r="K4626" s="37">
        <f t="shared" si="523"/>
        <v>87.03</v>
      </c>
      <c r="L4626" s="37">
        <f t="shared" si="524"/>
        <v>87.71</v>
      </c>
      <c r="M4626" s="37">
        <f t="shared" si="525"/>
        <v>86.65</v>
      </c>
      <c r="N4626" s="37">
        <f t="shared" si="526"/>
        <v>87.7</v>
      </c>
      <c r="O4626" s="38">
        <f t="shared" ca="1" si="527"/>
        <v>55717500</v>
      </c>
    </row>
    <row r="4627" spans="1:15" x14ac:dyDescent="0.4">
      <c r="A4627">
        <v>4612</v>
      </c>
      <c r="B4627" s="63">
        <v>38672</v>
      </c>
      <c r="C4627" s="37">
        <v>123.370003</v>
      </c>
      <c r="D4627" s="37">
        <v>123.550003</v>
      </c>
      <c r="E4627" s="37">
        <v>122.980003</v>
      </c>
      <c r="F4627" s="37">
        <v>123.489998</v>
      </c>
      <c r="G4627" s="38">
        <v>51133000</v>
      </c>
      <c r="H4627" s="37">
        <v>86.894157000000007</v>
      </c>
      <c r="I4627" s="41">
        <f t="shared" si="521"/>
        <v>0.70365340033449519</v>
      </c>
      <c r="J4627" s="41">
        <f t="shared" ca="1" si="522"/>
        <v>1</v>
      </c>
      <c r="K4627" s="37">
        <f t="shared" si="523"/>
        <v>86.81</v>
      </c>
      <c r="L4627" s="37">
        <f t="shared" si="524"/>
        <v>86.94</v>
      </c>
      <c r="M4627" s="37">
        <f t="shared" si="525"/>
        <v>86.54</v>
      </c>
      <c r="N4627" s="37">
        <f t="shared" si="526"/>
        <v>86.89</v>
      </c>
      <c r="O4627" s="38">
        <f t="shared" ca="1" si="527"/>
        <v>51133000</v>
      </c>
    </row>
    <row r="4628" spans="1:15" x14ac:dyDescent="0.4">
      <c r="A4628">
        <v>4613</v>
      </c>
      <c r="B4628" s="63">
        <v>38671</v>
      </c>
      <c r="C4628" s="37">
        <v>123.550003</v>
      </c>
      <c r="D4628" s="37">
        <v>124.089996</v>
      </c>
      <c r="E4628" s="37">
        <v>122.860001</v>
      </c>
      <c r="F4628" s="37">
        <v>123.239998</v>
      </c>
      <c r="G4628" s="38">
        <v>69592500</v>
      </c>
      <c r="H4628" s="37">
        <v>86.718231000000003</v>
      </c>
      <c r="I4628" s="41">
        <f t="shared" si="521"/>
        <v>0.7036532976899269</v>
      </c>
      <c r="J4628" s="41">
        <f t="shared" ca="1" si="522"/>
        <v>1</v>
      </c>
      <c r="K4628" s="37">
        <f t="shared" si="523"/>
        <v>86.94</v>
      </c>
      <c r="L4628" s="37">
        <f t="shared" si="524"/>
        <v>87.32</v>
      </c>
      <c r="M4628" s="37">
        <f t="shared" si="525"/>
        <v>86.45</v>
      </c>
      <c r="N4628" s="37">
        <f t="shared" si="526"/>
        <v>86.72</v>
      </c>
      <c r="O4628" s="38">
        <f t="shared" ca="1" si="527"/>
        <v>69592500</v>
      </c>
    </row>
    <row r="4629" spans="1:15" x14ac:dyDescent="0.4">
      <c r="A4629">
        <v>4614</v>
      </c>
      <c r="B4629" s="63">
        <v>38670</v>
      </c>
      <c r="C4629" s="37">
        <v>123.790001</v>
      </c>
      <c r="D4629" s="37">
        <v>124.019997</v>
      </c>
      <c r="E4629" s="37">
        <v>123.379997</v>
      </c>
      <c r="F4629" s="37">
        <v>123.69000200000001</v>
      </c>
      <c r="G4629" s="38">
        <v>45092200</v>
      </c>
      <c r="H4629" s="37">
        <v>87.034874000000002</v>
      </c>
      <c r="I4629" s="41">
        <f t="shared" si="521"/>
        <v>0.70365326697949282</v>
      </c>
      <c r="J4629" s="41">
        <f t="shared" ca="1" si="522"/>
        <v>1</v>
      </c>
      <c r="K4629" s="37">
        <f t="shared" si="523"/>
        <v>87.11</v>
      </c>
      <c r="L4629" s="37">
        <f t="shared" si="524"/>
        <v>87.27</v>
      </c>
      <c r="M4629" s="37">
        <f t="shared" si="525"/>
        <v>86.82</v>
      </c>
      <c r="N4629" s="37">
        <f t="shared" si="526"/>
        <v>87.03</v>
      </c>
      <c r="O4629" s="38">
        <f t="shared" ca="1" si="527"/>
        <v>45092200</v>
      </c>
    </row>
    <row r="4630" spans="1:15" x14ac:dyDescent="0.4">
      <c r="A4630">
        <v>4615</v>
      </c>
      <c r="B4630" s="63">
        <v>38667</v>
      </c>
      <c r="C4630" s="37">
        <v>123.349998</v>
      </c>
      <c r="D4630" s="37">
        <v>123.839996</v>
      </c>
      <c r="E4630" s="37">
        <v>122.43</v>
      </c>
      <c r="F4630" s="37">
        <v>123.760002</v>
      </c>
      <c r="G4630" s="38">
        <v>34867000</v>
      </c>
      <c r="H4630" s="37">
        <v>87.084098999999995</v>
      </c>
      <c r="I4630" s="41">
        <f t="shared" si="521"/>
        <v>0.70365301868692598</v>
      </c>
      <c r="J4630" s="41">
        <f t="shared" ca="1" si="522"/>
        <v>1</v>
      </c>
      <c r="K4630" s="37">
        <f t="shared" si="523"/>
        <v>86.8</v>
      </c>
      <c r="L4630" s="37">
        <f t="shared" si="524"/>
        <v>87.14</v>
      </c>
      <c r="M4630" s="37">
        <f t="shared" si="525"/>
        <v>86.15</v>
      </c>
      <c r="N4630" s="37">
        <f t="shared" si="526"/>
        <v>87.08</v>
      </c>
      <c r="O4630" s="38">
        <f t="shared" ca="1" si="527"/>
        <v>34867000</v>
      </c>
    </row>
    <row r="4631" spans="1:15" x14ac:dyDescent="0.4">
      <c r="A4631">
        <v>4616</v>
      </c>
      <c r="B4631" s="63">
        <v>38666</v>
      </c>
      <c r="C4631" s="37">
        <v>122.339996</v>
      </c>
      <c r="D4631" s="37">
        <v>123.519997</v>
      </c>
      <c r="E4631" s="37">
        <v>121.75</v>
      </c>
      <c r="F4631" s="37">
        <v>123.339996</v>
      </c>
      <c r="G4631" s="38">
        <v>79048100</v>
      </c>
      <c r="H4631" s="37">
        <v>86.788589000000002</v>
      </c>
      <c r="I4631" s="41">
        <f t="shared" si="521"/>
        <v>0.70365324967255549</v>
      </c>
      <c r="J4631" s="41">
        <f t="shared" ca="1" si="522"/>
        <v>1</v>
      </c>
      <c r="K4631" s="37">
        <f t="shared" si="523"/>
        <v>86.08</v>
      </c>
      <c r="L4631" s="37">
        <f t="shared" si="524"/>
        <v>86.92</v>
      </c>
      <c r="M4631" s="37">
        <f t="shared" si="525"/>
        <v>85.67</v>
      </c>
      <c r="N4631" s="37">
        <f t="shared" si="526"/>
        <v>86.79</v>
      </c>
      <c r="O4631" s="38">
        <f t="shared" ca="1" si="527"/>
        <v>79048100</v>
      </c>
    </row>
    <row r="4632" spans="1:15" x14ac:dyDescent="0.4">
      <c r="A4632">
        <v>4617</v>
      </c>
      <c r="B4632" s="63">
        <v>38665</v>
      </c>
      <c r="C4632" s="37">
        <v>122.08000199999999</v>
      </c>
      <c r="D4632" s="37">
        <v>122.949997</v>
      </c>
      <c r="E4632" s="37">
        <v>121.860001</v>
      </c>
      <c r="F4632" s="37">
        <v>122.389999</v>
      </c>
      <c r="G4632" s="38">
        <v>57666800</v>
      </c>
      <c r="H4632" s="37">
        <v>86.120093999999995</v>
      </c>
      <c r="I4632" s="41">
        <f t="shared" si="521"/>
        <v>0.70365303295737414</v>
      </c>
      <c r="J4632" s="41">
        <f t="shared" ca="1" si="522"/>
        <v>1</v>
      </c>
      <c r="K4632" s="37">
        <f t="shared" si="523"/>
        <v>85.9</v>
      </c>
      <c r="L4632" s="37">
        <f t="shared" si="524"/>
        <v>86.51</v>
      </c>
      <c r="M4632" s="37">
        <f t="shared" si="525"/>
        <v>85.75</v>
      </c>
      <c r="N4632" s="37">
        <f t="shared" si="526"/>
        <v>86.12</v>
      </c>
      <c r="O4632" s="38">
        <f t="shared" ca="1" si="527"/>
        <v>57666800</v>
      </c>
    </row>
    <row r="4633" spans="1:15" x14ac:dyDescent="0.4">
      <c r="A4633">
        <v>4618</v>
      </c>
      <c r="B4633" s="63">
        <v>38664</v>
      </c>
      <c r="C4633" s="37">
        <v>121.93</v>
      </c>
      <c r="D4633" s="37">
        <v>122.41999800000001</v>
      </c>
      <c r="E4633" s="37">
        <v>121.790001</v>
      </c>
      <c r="F4633" s="37">
        <v>122.230003</v>
      </c>
      <c r="G4633" s="38">
        <v>42152800</v>
      </c>
      <c r="H4633" s="37">
        <v>86.007507000000004</v>
      </c>
      <c r="I4633" s="41">
        <f t="shared" si="521"/>
        <v>0.70365298935646758</v>
      </c>
      <c r="J4633" s="41">
        <f t="shared" ca="1" si="522"/>
        <v>1</v>
      </c>
      <c r="K4633" s="37">
        <f t="shared" si="523"/>
        <v>85.8</v>
      </c>
      <c r="L4633" s="37">
        <f t="shared" si="524"/>
        <v>86.14</v>
      </c>
      <c r="M4633" s="37">
        <f t="shared" si="525"/>
        <v>85.7</v>
      </c>
      <c r="N4633" s="37">
        <f t="shared" si="526"/>
        <v>86.01</v>
      </c>
      <c r="O4633" s="38">
        <f t="shared" ca="1" si="527"/>
        <v>42152800</v>
      </c>
    </row>
    <row r="4634" spans="1:15" x14ac:dyDescent="0.4">
      <c r="A4634">
        <v>4619</v>
      </c>
      <c r="B4634" s="63">
        <v>38663</v>
      </c>
      <c r="C4634" s="37">
        <v>122.370003</v>
      </c>
      <c r="D4634" s="37">
        <v>122.620003</v>
      </c>
      <c r="E4634" s="37">
        <v>121.849998</v>
      </c>
      <c r="F4634" s="37">
        <v>122.230003</v>
      </c>
      <c r="G4634" s="38">
        <v>46765400</v>
      </c>
      <c r="H4634" s="37">
        <v>86.007507000000004</v>
      </c>
      <c r="I4634" s="41">
        <f t="shared" si="521"/>
        <v>0.70365298935646758</v>
      </c>
      <c r="J4634" s="41">
        <f t="shared" ca="1" si="522"/>
        <v>1</v>
      </c>
      <c r="K4634" s="37">
        <f t="shared" si="523"/>
        <v>86.11</v>
      </c>
      <c r="L4634" s="37">
        <f t="shared" si="524"/>
        <v>86.28</v>
      </c>
      <c r="M4634" s="37">
        <f t="shared" si="525"/>
        <v>85.74</v>
      </c>
      <c r="N4634" s="37">
        <f t="shared" si="526"/>
        <v>86.01</v>
      </c>
      <c r="O4634" s="38">
        <f t="shared" ca="1" si="527"/>
        <v>46765400</v>
      </c>
    </row>
    <row r="4635" spans="1:15" x14ac:dyDescent="0.4">
      <c r="A4635">
        <v>4620</v>
      </c>
      <c r="B4635" s="63">
        <v>38660</v>
      </c>
      <c r="C4635" s="37">
        <v>122.400002</v>
      </c>
      <c r="D4635" s="37">
        <v>122.459999</v>
      </c>
      <c r="E4635" s="37">
        <v>121.550003</v>
      </c>
      <c r="F4635" s="37">
        <v>122.110001</v>
      </c>
      <c r="G4635" s="38">
        <v>59156000</v>
      </c>
      <c r="H4635" s="37">
        <v>85.923125999999996</v>
      </c>
      <c r="I4635" s="41">
        <f t="shared" si="521"/>
        <v>0.70365347061130556</v>
      </c>
      <c r="J4635" s="41">
        <f t="shared" ca="1" si="522"/>
        <v>1</v>
      </c>
      <c r="K4635" s="37">
        <f t="shared" si="523"/>
        <v>86.13</v>
      </c>
      <c r="L4635" s="37">
        <f t="shared" si="524"/>
        <v>86.17</v>
      </c>
      <c r="M4635" s="37">
        <f t="shared" si="525"/>
        <v>85.53</v>
      </c>
      <c r="N4635" s="37">
        <f t="shared" si="526"/>
        <v>85.92</v>
      </c>
      <c r="O4635" s="38">
        <f t="shared" ca="1" si="527"/>
        <v>59156000</v>
      </c>
    </row>
    <row r="4636" spans="1:15" x14ac:dyDescent="0.4">
      <c r="A4636">
        <v>4621</v>
      </c>
      <c r="B4636" s="63">
        <v>38659</v>
      </c>
      <c r="C4636" s="37">
        <v>122.150002</v>
      </c>
      <c r="D4636" s="37">
        <v>122.660004</v>
      </c>
      <c r="E4636" s="37">
        <v>121.75</v>
      </c>
      <c r="F4636" s="37">
        <v>122.269997</v>
      </c>
      <c r="G4636" s="38">
        <v>84897600</v>
      </c>
      <c r="H4636" s="37">
        <v>86.035659999999993</v>
      </c>
      <c r="I4636" s="41">
        <f t="shared" si="521"/>
        <v>0.70365308015833183</v>
      </c>
      <c r="J4636" s="41">
        <f t="shared" ca="1" si="522"/>
        <v>1</v>
      </c>
      <c r="K4636" s="37">
        <f t="shared" si="523"/>
        <v>85.95</v>
      </c>
      <c r="L4636" s="37">
        <f t="shared" si="524"/>
        <v>86.31</v>
      </c>
      <c r="M4636" s="37">
        <f t="shared" si="525"/>
        <v>85.67</v>
      </c>
      <c r="N4636" s="37">
        <f t="shared" si="526"/>
        <v>86.04</v>
      </c>
      <c r="O4636" s="38">
        <f t="shared" ca="1" si="527"/>
        <v>84897600</v>
      </c>
    </row>
    <row r="4637" spans="1:15" x14ac:dyDescent="0.4">
      <c r="A4637">
        <v>4622</v>
      </c>
      <c r="B4637" s="63">
        <v>38658</v>
      </c>
      <c r="C4637" s="37">
        <v>120.16999800000001</v>
      </c>
      <c r="D4637" s="37">
        <v>121.75</v>
      </c>
      <c r="E4637" s="37">
        <v>120.129997</v>
      </c>
      <c r="F4637" s="37">
        <v>121.75</v>
      </c>
      <c r="G4637" s="38">
        <v>74012300</v>
      </c>
      <c r="H4637" s="37">
        <v>85.669785000000005</v>
      </c>
      <c r="I4637" s="41">
        <f t="shared" si="521"/>
        <v>0.7036532648870637</v>
      </c>
      <c r="J4637" s="41">
        <f t="shared" ca="1" si="522"/>
        <v>1</v>
      </c>
      <c r="K4637" s="37">
        <f t="shared" si="523"/>
        <v>84.56</v>
      </c>
      <c r="L4637" s="37">
        <f t="shared" si="524"/>
        <v>85.67</v>
      </c>
      <c r="M4637" s="37">
        <f t="shared" si="525"/>
        <v>84.53</v>
      </c>
      <c r="N4637" s="37">
        <f t="shared" si="526"/>
        <v>85.67</v>
      </c>
      <c r="O4637" s="38">
        <f t="shared" ca="1" si="527"/>
        <v>74012300</v>
      </c>
    </row>
    <row r="4638" spans="1:15" x14ac:dyDescent="0.4">
      <c r="A4638">
        <v>4623</v>
      </c>
      <c r="B4638" s="63">
        <v>38657</v>
      </c>
      <c r="C4638" s="37">
        <v>120.58000199999999</v>
      </c>
      <c r="D4638" s="37">
        <v>120.900002</v>
      </c>
      <c r="E4638" s="37">
        <v>120.220001</v>
      </c>
      <c r="F4638" s="37">
        <v>120.489998</v>
      </c>
      <c r="G4638" s="38">
        <v>66365100</v>
      </c>
      <c r="H4638" s="37">
        <v>84.783157000000003</v>
      </c>
      <c r="I4638" s="41">
        <f t="shared" si="521"/>
        <v>0.70365307002494937</v>
      </c>
      <c r="J4638" s="41">
        <f t="shared" ca="1" si="522"/>
        <v>1</v>
      </c>
      <c r="K4638" s="37">
        <f t="shared" si="523"/>
        <v>84.85</v>
      </c>
      <c r="L4638" s="37">
        <f t="shared" si="524"/>
        <v>85.07</v>
      </c>
      <c r="M4638" s="37">
        <f t="shared" si="525"/>
        <v>84.59</v>
      </c>
      <c r="N4638" s="37">
        <f t="shared" si="526"/>
        <v>84.78</v>
      </c>
      <c r="O4638" s="38">
        <f t="shared" ca="1" si="527"/>
        <v>66365100</v>
      </c>
    </row>
    <row r="4639" spans="1:15" x14ac:dyDescent="0.4">
      <c r="A4639">
        <v>4624</v>
      </c>
      <c r="B4639" s="63">
        <v>38656</v>
      </c>
      <c r="C4639" s="37">
        <v>120.290001</v>
      </c>
      <c r="D4639" s="37">
        <v>121.300003</v>
      </c>
      <c r="E4639" s="37">
        <v>120.129997</v>
      </c>
      <c r="F4639" s="37">
        <v>120.129997</v>
      </c>
      <c r="G4639" s="38">
        <v>77698900</v>
      </c>
      <c r="H4639" s="37">
        <v>84.529831000000001</v>
      </c>
      <c r="I4639" s="41">
        <f t="shared" si="521"/>
        <v>0.70365298519070141</v>
      </c>
      <c r="J4639" s="41">
        <f t="shared" ca="1" si="522"/>
        <v>1</v>
      </c>
      <c r="K4639" s="37">
        <f t="shared" si="523"/>
        <v>84.64</v>
      </c>
      <c r="L4639" s="37">
        <f t="shared" si="524"/>
        <v>85.35</v>
      </c>
      <c r="M4639" s="37">
        <f t="shared" si="525"/>
        <v>84.53</v>
      </c>
      <c r="N4639" s="37">
        <f t="shared" si="526"/>
        <v>84.53</v>
      </c>
      <c r="O4639" s="38">
        <f t="shared" ca="1" si="527"/>
        <v>77698900</v>
      </c>
    </row>
    <row r="4640" spans="1:15" x14ac:dyDescent="0.4">
      <c r="A4640">
        <v>4625</v>
      </c>
      <c r="B4640" s="63">
        <v>38653</v>
      </c>
      <c r="C4640" s="37">
        <v>118.43</v>
      </c>
      <c r="D4640" s="37">
        <v>119.949997</v>
      </c>
      <c r="E4640" s="37">
        <v>118.099998</v>
      </c>
      <c r="F4640" s="37">
        <v>119.800003</v>
      </c>
      <c r="G4640" s="38">
        <v>72322000</v>
      </c>
      <c r="H4640" s="37">
        <v>84.297652999999997</v>
      </c>
      <c r="I4640" s="41">
        <f t="shared" si="521"/>
        <v>0.70365317937429428</v>
      </c>
      <c r="J4640" s="41">
        <f t="shared" ca="1" si="522"/>
        <v>1</v>
      </c>
      <c r="K4640" s="37">
        <f t="shared" si="523"/>
        <v>83.33</v>
      </c>
      <c r="L4640" s="37">
        <f t="shared" si="524"/>
        <v>84.4</v>
      </c>
      <c r="M4640" s="37">
        <f t="shared" si="525"/>
        <v>83.1</v>
      </c>
      <c r="N4640" s="37">
        <f t="shared" si="526"/>
        <v>84.3</v>
      </c>
      <c r="O4640" s="38">
        <f t="shared" ca="1" si="527"/>
        <v>72322000</v>
      </c>
    </row>
    <row r="4641" spans="1:15" x14ac:dyDescent="0.4">
      <c r="A4641">
        <v>4626</v>
      </c>
      <c r="B4641" s="63">
        <v>38652</v>
      </c>
      <c r="C4641" s="37">
        <v>119.199997</v>
      </c>
      <c r="D4641" s="37">
        <v>119.370003</v>
      </c>
      <c r="E4641" s="37">
        <v>117.93</v>
      </c>
      <c r="F4641" s="37">
        <v>118.099998</v>
      </c>
      <c r="G4641" s="38">
        <v>66623100</v>
      </c>
      <c r="H4641" s="37">
        <v>83.101439999999997</v>
      </c>
      <c r="I4641" s="41">
        <f t="shared" si="521"/>
        <v>0.70365318719141723</v>
      </c>
      <c r="J4641" s="41">
        <f t="shared" ca="1" si="522"/>
        <v>1</v>
      </c>
      <c r="K4641" s="37">
        <f t="shared" si="523"/>
        <v>83.88</v>
      </c>
      <c r="L4641" s="37">
        <f t="shared" si="524"/>
        <v>84</v>
      </c>
      <c r="M4641" s="37">
        <f t="shared" si="525"/>
        <v>82.98</v>
      </c>
      <c r="N4641" s="37">
        <f t="shared" si="526"/>
        <v>83.1</v>
      </c>
      <c r="O4641" s="38">
        <f t="shared" ca="1" si="527"/>
        <v>66623100</v>
      </c>
    </row>
    <row r="4642" spans="1:15" x14ac:dyDescent="0.4">
      <c r="A4642">
        <v>4627</v>
      </c>
      <c r="B4642" s="63">
        <v>38651</v>
      </c>
      <c r="C4642" s="37">
        <v>119.510002</v>
      </c>
      <c r="D4642" s="37">
        <v>120.540001</v>
      </c>
      <c r="E4642" s="37">
        <v>119.19000200000001</v>
      </c>
      <c r="F4642" s="37">
        <v>119.370003</v>
      </c>
      <c r="G4642" s="38">
        <v>80855800</v>
      </c>
      <c r="H4642" s="37">
        <v>83.995063999999999</v>
      </c>
      <c r="I4642" s="41">
        <f t="shared" si="521"/>
        <v>0.70365302746955616</v>
      </c>
      <c r="J4642" s="41">
        <f t="shared" ca="1" si="522"/>
        <v>1</v>
      </c>
      <c r="K4642" s="37">
        <f t="shared" si="523"/>
        <v>84.09</v>
      </c>
      <c r="L4642" s="37">
        <f t="shared" si="524"/>
        <v>84.82</v>
      </c>
      <c r="M4642" s="37">
        <f t="shared" si="525"/>
        <v>83.87</v>
      </c>
      <c r="N4642" s="37">
        <f t="shared" si="526"/>
        <v>84</v>
      </c>
      <c r="O4642" s="38">
        <f t="shared" ca="1" si="527"/>
        <v>80855800</v>
      </c>
    </row>
    <row r="4643" spans="1:15" x14ac:dyDescent="0.4">
      <c r="A4643">
        <v>4628</v>
      </c>
      <c r="B4643" s="63">
        <v>38650</v>
      </c>
      <c r="C4643" s="37">
        <v>119.720001</v>
      </c>
      <c r="D4643" s="37">
        <v>120.239998</v>
      </c>
      <c r="E4643" s="37">
        <v>118.94000200000001</v>
      </c>
      <c r="F4643" s="37">
        <v>119.720001</v>
      </c>
      <c r="G4643" s="38">
        <v>76594500</v>
      </c>
      <c r="H4643" s="37">
        <v>84.241332999999997</v>
      </c>
      <c r="I4643" s="41">
        <f t="shared" si="521"/>
        <v>0.70365295937476646</v>
      </c>
      <c r="J4643" s="41">
        <f t="shared" ca="1" si="522"/>
        <v>1</v>
      </c>
      <c r="K4643" s="37">
        <f t="shared" si="523"/>
        <v>84.24</v>
      </c>
      <c r="L4643" s="37">
        <f t="shared" si="524"/>
        <v>84.61</v>
      </c>
      <c r="M4643" s="37">
        <f t="shared" si="525"/>
        <v>83.69</v>
      </c>
      <c r="N4643" s="37">
        <f t="shared" si="526"/>
        <v>84.24</v>
      </c>
      <c r="O4643" s="38">
        <f t="shared" ca="1" si="527"/>
        <v>76594500</v>
      </c>
    </row>
    <row r="4644" spans="1:15" x14ac:dyDescent="0.4">
      <c r="A4644">
        <v>4629</v>
      </c>
      <c r="B4644" s="63">
        <v>38649</v>
      </c>
      <c r="C4644" s="37">
        <v>118.44000200000001</v>
      </c>
      <c r="D4644" s="37">
        <v>120.089996</v>
      </c>
      <c r="E4644" s="37">
        <v>118.410004</v>
      </c>
      <c r="F4644" s="37">
        <v>119.959999</v>
      </c>
      <c r="G4644" s="38">
        <v>71308400</v>
      </c>
      <c r="H4644" s="37">
        <v>84.410255000000006</v>
      </c>
      <c r="I4644" s="41">
        <f t="shared" si="521"/>
        <v>0.70365334864666018</v>
      </c>
      <c r="J4644" s="41">
        <f t="shared" ca="1" si="522"/>
        <v>1</v>
      </c>
      <c r="K4644" s="37">
        <f t="shared" si="523"/>
        <v>83.34</v>
      </c>
      <c r="L4644" s="37">
        <f t="shared" si="524"/>
        <v>84.5</v>
      </c>
      <c r="M4644" s="37">
        <f t="shared" si="525"/>
        <v>83.32</v>
      </c>
      <c r="N4644" s="37">
        <f t="shared" si="526"/>
        <v>84.41</v>
      </c>
      <c r="O4644" s="38">
        <f t="shared" ca="1" si="527"/>
        <v>71308400</v>
      </c>
    </row>
    <row r="4645" spans="1:15" x14ac:dyDescent="0.4">
      <c r="A4645">
        <v>4630</v>
      </c>
      <c r="B4645" s="63">
        <v>38646</v>
      </c>
      <c r="C4645" s="37">
        <v>118.290001</v>
      </c>
      <c r="D4645" s="37">
        <v>118.779999</v>
      </c>
      <c r="E4645" s="37">
        <v>117.510002</v>
      </c>
      <c r="F4645" s="37">
        <v>118.129997</v>
      </c>
      <c r="G4645" s="38">
        <v>96579500</v>
      </c>
      <c r="H4645" s="37">
        <v>83.122535999999997</v>
      </c>
      <c r="I4645" s="41">
        <f t="shared" si="521"/>
        <v>0.70365307805772648</v>
      </c>
      <c r="J4645" s="41">
        <f t="shared" ca="1" si="522"/>
        <v>1</v>
      </c>
      <c r="K4645" s="37">
        <f t="shared" si="523"/>
        <v>83.24</v>
      </c>
      <c r="L4645" s="37">
        <f t="shared" si="524"/>
        <v>83.58</v>
      </c>
      <c r="M4645" s="37">
        <f t="shared" si="525"/>
        <v>82.69</v>
      </c>
      <c r="N4645" s="37">
        <f t="shared" si="526"/>
        <v>83.12</v>
      </c>
      <c r="O4645" s="38">
        <f t="shared" ca="1" si="527"/>
        <v>96579500</v>
      </c>
    </row>
    <row r="4646" spans="1:15" x14ac:dyDescent="0.4">
      <c r="A4646">
        <v>4631</v>
      </c>
      <c r="B4646" s="63">
        <v>38645</v>
      </c>
      <c r="C4646" s="37">
        <v>119.489998</v>
      </c>
      <c r="D4646" s="37">
        <v>119.80999799999999</v>
      </c>
      <c r="E4646" s="37">
        <v>117.300003</v>
      </c>
      <c r="F4646" s="37">
        <v>117.66999800000001</v>
      </c>
      <c r="G4646" s="38">
        <v>131966700</v>
      </c>
      <c r="H4646" s="37">
        <v>82.798843000000005</v>
      </c>
      <c r="I4646" s="41">
        <f t="shared" si="521"/>
        <v>0.7036529651338993</v>
      </c>
      <c r="J4646" s="41">
        <f t="shared" ca="1" si="522"/>
        <v>1</v>
      </c>
      <c r="K4646" s="37">
        <f t="shared" si="523"/>
        <v>84.08</v>
      </c>
      <c r="L4646" s="37">
        <f t="shared" si="524"/>
        <v>84.3</v>
      </c>
      <c r="M4646" s="37">
        <f t="shared" si="525"/>
        <v>82.54</v>
      </c>
      <c r="N4646" s="37">
        <f t="shared" si="526"/>
        <v>82.8</v>
      </c>
      <c r="O4646" s="38">
        <f t="shared" ca="1" si="527"/>
        <v>131966700</v>
      </c>
    </row>
    <row r="4647" spans="1:15" x14ac:dyDescent="0.4">
      <c r="A4647">
        <v>4632</v>
      </c>
      <c r="B4647" s="63">
        <v>38644</v>
      </c>
      <c r="C4647" s="37">
        <v>117.5</v>
      </c>
      <c r="D4647" s="37">
        <v>119.800003</v>
      </c>
      <c r="E4647" s="37">
        <v>117.120003</v>
      </c>
      <c r="F4647" s="37">
        <v>119.779999</v>
      </c>
      <c r="G4647" s="38">
        <v>116563800</v>
      </c>
      <c r="H4647" s="37">
        <v>84.283576999999994</v>
      </c>
      <c r="I4647" s="41">
        <f t="shared" si="521"/>
        <v>0.70365317835743169</v>
      </c>
      <c r="J4647" s="41">
        <f t="shared" ca="1" si="522"/>
        <v>1</v>
      </c>
      <c r="K4647" s="37">
        <f t="shared" si="523"/>
        <v>82.68</v>
      </c>
      <c r="L4647" s="37">
        <f t="shared" si="524"/>
        <v>84.3</v>
      </c>
      <c r="M4647" s="37">
        <f t="shared" si="525"/>
        <v>82.41</v>
      </c>
      <c r="N4647" s="37">
        <f t="shared" si="526"/>
        <v>84.28</v>
      </c>
      <c r="O4647" s="38">
        <f t="shared" ca="1" si="527"/>
        <v>116563800</v>
      </c>
    </row>
    <row r="4648" spans="1:15" x14ac:dyDescent="0.4">
      <c r="A4648">
        <v>4633</v>
      </c>
      <c r="B4648" s="63">
        <v>38643</v>
      </c>
      <c r="C4648" s="37">
        <v>118.94000200000001</v>
      </c>
      <c r="D4648" s="37">
        <v>118.959999</v>
      </c>
      <c r="E4648" s="37">
        <v>117.800003</v>
      </c>
      <c r="F4648" s="37">
        <v>117.82</v>
      </c>
      <c r="G4648" s="38">
        <v>74996900</v>
      </c>
      <c r="H4648" s="37">
        <v>82.904433999999995</v>
      </c>
      <c r="I4648" s="41">
        <f t="shared" si="521"/>
        <v>0.70365331862162617</v>
      </c>
      <c r="J4648" s="41">
        <f t="shared" ca="1" si="522"/>
        <v>1</v>
      </c>
      <c r="K4648" s="37">
        <f t="shared" si="523"/>
        <v>83.69</v>
      </c>
      <c r="L4648" s="37">
        <f t="shared" si="524"/>
        <v>83.71</v>
      </c>
      <c r="M4648" s="37">
        <f t="shared" si="525"/>
        <v>82.89</v>
      </c>
      <c r="N4648" s="37">
        <f t="shared" si="526"/>
        <v>82.9</v>
      </c>
      <c r="O4648" s="38">
        <f t="shared" ca="1" si="527"/>
        <v>74996900</v>
      </c>
    </row>
    <row r="4649" spans="1:15" x14ac:dyDescent="0.4">
      <c r="A4649">
        <v>4634</v>
      </c>
      <c r="B4649" s="63">
        <v>38642</v>
      </c>
      <c r="C4649" s="37">
        <v>118.800003</v>
      </c>
      <c r="D4649" s="37">
        <v>119.269997</v>
      </c>
      <c r="E4649" s="37">
        <v>118.449997</v>
      </c>
      <c r="F4649" s="37">
        <v>119.110001</v>
      </c>
      <c r="G4649" s="38">
        <v>68109300</v>
      </c>
      <c r="H4649" s="37">
        <v>83.812149000000005</v>
      </c>
      <c r="I4649" s="41">
        <f t="shared" si="521"/>
        <v>0.70365333134368802</v>
      </c>
      <c r="J4649" s="41">
        <f t="shared" ca="1" si="522"/>
        <v>1</v>
      </c>
      <c r="K4649" s="37">
        <f t="shared" si="523"/>
        <v>83.59</v>
      </c>
      <c r="L4649" s="37">
        <f t="shared" si="524"/>
        <v>83.92</v>
      </c>
      <c r="M4649" s="37">
        <f t="shared" si="525"/>
        <v>83.35</v>
      </c>
      <c r="N4649" s="37">
        <f t="shared" si="526"/>
        <v>83.81</v>
      </c>
      <c r="O4649" s="38">
        <f t="shared" ca="1" si="527"/>
        <v>68109300</v>
      </c>
    </row>
    <row r="4650" spans="1:15" x14ac:dyDescent="0.4">
      <c r="A4650">
        <v>4635</v>
      </c>
      <c r="B4650" s="63">
        <v>38639</v>
      </c>
      <c r="C4650" s="37">
        <v>118.120003</v>
      </c>
      <c r="D4650" s="37">
        <v>118.80999799999999</v>
      </c>
      <c r="E4650" s="37">
        <v>117.55999799999999</v>
      </c>
      <c r="F4650" s="37">
        <v>118.66999800000001</v>
      </c>
      <c r="G4650" s="38">
        <v>88651000</v>
      </c>
      <c r="H4650" s="37">
        <v>83.502517999999995</v>
      </c>
      <c r="I4650" s="41">
        <f t="shared" si="521"/>
        <v>0.70365315081576041</v>
      </c>
      <c r="J4650" s="41">
        <f t="shared" ca="1" si="522"/>
        <v>1</v>
      </c>
      <c r="K4650" s="37">
        <f t="shared" si="523"/>
        <v>83.12</v>
      </c>
      <c r="L4650" s="37">
        <f t="shared" si="524"/>
        <v>83.6</v>
      </c>
      <c r="M4650" s="37">
        <f t="shared" si="525"/>
        <v>82.72</v>
      </c>
      <c r="N4650" s="37">
        <f t="shared" si="526"/>
        <v>83.5</v>
      </c>
      <c r="O4650" s="38">
        <f t="shared" ca="1" si="527"/>
        <v>88651000</v>
      </c>
    </row>
    <row r="4651" spans="1:15" x14ac:dyDescent="0.4">
      <c r="A4651">
        <v>4636</v>
      </c>
      <c r="B4651" s="63">
        <v>38638</v>
      </c>
      <c r="C4651" s="37">
        <v>117.459999</v>
      </c>
      <c r="D4651" s="37">
        <v>118.08000199999999</v>
      </c>
      <c r="E4651" s="37">
        <v>116.879997</v>
      </c>
      <c r="F4651" s="37">
        <v>117.43</v>
      </c>
      <c r="G4651" s="38">
        <v>99052900</v>
      </c>
      <c r="H4651" s="37">
        <v>82.629990000000006</v>
      </c>
      <c r="I4651" s="41">
        <f t="shared" si="521"/>
        <v>0.70365315507110615</v>
      </c>
      <c r="J4651" s="41">
        <f t="shared" ca="1" si="522"/>
        <v>1</v>
      </c>
      <c r="K4651" s="37">
        <f t="shared" si="523"/>
        <v>82.65</v>
      </c>
      <c r="L4651" s="37">
        <f t="shared" si="524"/>
        <v>83.09</v>
      </c>
      <c r="M4651" s="37">
        <f t="shared" si="525"/>
        <v>82.24</v>
      </c>
      <c r="N4651" s="37">
        <f t="shared" si="526"/>
        <v>82.63</v>
      </c>
      <c r="O4651" s="38">
        <f t="shared" ca="1" si="527"/>
        <v>99052900</v>
      </c>
    </row>
    <row r="4652" spans="1:15" x14ac:dyDescent="0.4">
      <c r="A4652">
        <v>4637</v>
      </c>
      <c r="B4652" s="63">
        <v>38637</v>
      </c>
      <c r="C4652" s="37">
        <v>118.389999</v>
      </c>
      <c r="D4652" s="37">
        <v>119.129997</v>
      </c>
      <c r="E4652" s="37">
        <v>117.410004</v>
      </c>
      <c r="F4652" s="37">
        <v>117.5</v>
      </c>
      <c r="G4652" s="38">
        <v>100510400</v>
      </c>
      <c r="H4652" s="37">
        <v>82.679267999999993</v>
      </c>
      <c r="I4652" s="41">
        <f t="shared" si="521"/>
        <v>0.70365334468085106</v>
      </c>
      <c r="J4652" s="41">
        <f t="shared" ca="1" si="522"/>
        <v>1</v>
      </c>
      <c r="K4652" s="37">
        <f t="shared" si="523"/>
        <v>83.31</v>
      </c>
      <c r="L4652" s="37">
        <f t="shared" si="524"/>
        <v>83.83</v>
      </c>
      <c r="M4652" s="37">
        <f t="shared" si="525"/>
        <v>82.62</v>
      </c>
      <c r="N4652" s="37">
        <f t="shared" si="526"/>
        <v>82.68</v>
      </c>
      <c r="O4652" s="38">
        <f t="shared" ca="1" si="527"/>
        <v>100510400</v>
      </c>
    </row>
    <row r="4653" spans="1:15" x14ac:dyDescent="0.4">
      <c r="A4653">
        <v>4638</v>
      </c>
      <c r="B4653" s="63">
        <v>38636</v>
      </c>
      <c r="C4653" s="37">
        <v>118.989998</v>
      </c>
      <c r="D4653" s="37">
        <v>119.389999</v>
      </c>
      <c r="E4653" s="37">
        <v>118.32</v>
      </c>
      <c r="F4653" s="37">
        <v>118.43</v>
      </c>
      <c r="G4653" s="38">
        <v>75629800</v>
      </c>
      <c r="H4653" s="37">
        <v>83.333633000000006</v>
      </c>
      <c r="I4653" s="41">
        <f t="shared" si="521"/>
        <v>0.70365306932365113</v>
      </c>
      <c r="J4653" s="41">
        <f t="shared" ca="1" si="522"/>
        <v>1</v>
      </c>
      <c r="K4653" s="37">
        <f t="shared" si="523"/>
        <v>83.73</v>
      </c>
      <c r="L4653" s="37">
        <f t="shared" si="524"/>
        <v>84.01</v>
      </c>
      <c r="M4653" s="37">
        <f t="shared" si="525"/>
        <v>83.26</v>
      </c>
      <c r="N4653" s="37">
        <f t="shared" si="526"/>
        <v>83.33</v>
      </c>
      <c r="O4653" s="38">
        <f t="shared" ca="1" si="527"/>
        <v>75629800</v>
      </c>
    </row>
    <row r="4654" spans="1:15" x14ac:dyDescent="0.4">
      <c r="A4654">
        <v>4639</v>
      </c>
      <c r="B4654" s="63">
        <v>38635</v>
      </c>
      <c r="C4654" s="37">
        <v>119.68</v>
      </c>
      <c r="D4654" s="37">
        <v>119.709999</v>
      </c>
      <c r="E4654" s="37">
        <v>118.300003</v>
      </c>
      <c r="F4654" s="37">
        <v>118.599998</v>
      </c>
      <c r="G4654" s="38">
        <v>52677000</v>
      </c>
      <c r="H4654" s="37">
        <v>83.453299999999999</v>
      </c>
      <c r="I4654" s="41">
        <f t="shared" si="521"/>
        <v>0.70365346886430802</v>
      </c>
      <c r="J4654" s="41">
        <f t="shared" ca="1" si="522"/>
        <v>1</v>
      </c>
      <c r="K4654" s="37">
        <f t="shared" si="523"/>
        <v>84.21</v>
      </c>
      <c r="L4654" s="37">
        <f t="shared" si="524"/>
        <v>84.23</v>
      </c>
      <c r="M4654" s="37">
        <f t="shared" si="525"/>
        <v>83.24</v>
      </c>
      <c r="N4654" s="37">
        <f t="shared" si="526"/>
        <v>83.45</v>
      </c>
      <c r="O4654" s="38">
        <f t="shared" ca="1" si="527"/>
        <v>52677000</v>
      </c>
    </row>
    <row r="4655" spans="1:15" x14ac:dyDescent="0.4">
      <c r="A4655">
        <v>4640</v>
      </c>
      <c r="B4655" s="63">
        <v>38632</v>
      </c>
      <c r="C4655" s="37">
        <v>119.699997</v>
      </c>
      <c r="D4655" s="37">
        <v>120.050003</v>
      </c>
      <c r="E4655" s="37">
        <v>119.129997</v>
      </c>
      <c r="F4655" s="37">
        <v>119.610001</v>
      </c>
      <c r="G4655" s="38">
        <v>75661400</v>
      </c>
      <c r="H4655" s="37">
        <v>84.163948000000005</v>
      </c>
      <c r="I4655" s="41">
        <f t="shared" si="521"/>
        <v>0.70365310004470283</v>
      </c>
      <c r="J4655" s="41">
        <f t="shared" ca="1" si="522"/>
        <v>1</v>
      </c>
      <c r="K4655" s="37">
        <f t="shared" si="523"/>
        <v>84.23</v>
      </c>
      <c r="L4655" s="37">
        <f t="shared" si="524"/>
        <v>84.47</v>
      </c>
      <c r="M4655" s="37">
        <f t="shared" si="525"/>
        <v>83.83</v>
      </c>
      <c r="N4655" s="37">
        <f t="shared" si="526"/>
        <v>84.16</v>
      </c>
      <c r="O4655" s="38">
        <f t="shared" ca="1" si="527"/>
        <v>75661400</v>
      </c>
    </row>
    <row r="4656" spans="1:15" x14ac:dyDescent="0.4">
      <c r="A4656">
        <v>4641</v>
      </c>
      <c r="B4656" s="63">
        <v>38631</v>
      </c>
      <c r="C4656" s="37">
        <v>119.779999</v>
      </c>
      <c r="D4656" s="37">
        <v>120.260002</v>
      </c>
      <c r="E4656" s="37">
        <v>118.16999800000001</v>
      </c>
      <c r="F4656" s="37">
        <v>119.199997</v>
      </c>
      <c r="G4656" s="38">
        <v>140941800</v>
      </c>
      <c r="H4656" s="37">
        <v>83.875465000000005</v>
      </c>
      <c r="I4656" s="41">
        <f t="shared" si="521"/>
        <v>0.70365324757516567</v>
      </c>
      <c r="J4656" s="41">
        <f t="shared" ca="1" si="522"/>
        <v>1</v>
      </c>
      <c r="K4656" s="37">
        <f t="shared" si="523"/>
        <v>84.28</v>
      </c>
      <c r="L4656" s="37">
        <f t="shared" si="524"/>
        <v>84.62</v>
      </c>
      <c r="M4656" s="37">
        <f t="shared" si="525"/>
        <v>83.15</v>
      </c>
      <c r="N4656" s="37">
        <f t="shared" si="526"/>
        <v>83.88</v>
      </c>
      <c r="O4656" s="38">
        <f t="shared" ca="1" si="527"/>
        <v>140941800</v>
      </c>
    </row>
    <row r="4657" spans="1:15" x14ac:dyDescent="0.4">
      <c r="A4657">
        <v>4642</v>
      </c>
      <c r="B4657" s="63">
        <v>38630</v>
      </c>
      <c r="C4657" s="37">
        <v>121.25</v>
      </c>
      <c r="D4657" s="37">
        <v>121.30999799999999</v>
      </c>
      <c r="E4657" s="37">
        <v>119.57</v>
      </c>
      <c r="F4657" s="37">
        <v>119.629997</v>
      </c>
      <c r="G4657" s="38">
        <v>106052100</v>
      </c>
      <c r="H4657" s="37">
        <v>84.178032000000002</v>
      </c>
      <c r="I4657" s="41">
        <f t="shared" si="521"/>
        <v>0.70365321500426015</v>
      </c>
      <c r="J4657" s="41">
        <f t="shared" ca="1" si="522"/>
        <v>1</v>
      </c>
      <c r="K4657" s="37">
        <f t="shared" si="523"/>
        <v>85.32</v>
      </c>
      <c r="L4657" s="37">
        <f t="shared" si="524"/>
        <v>85.36</v>
      </c>
      <c r="M4657" s="37">
        <f t="shared" si="525"/>
        <v>84.14</v>
      </c>
      <c r="N4657" s="37">
        <f t="shared" si="526"/>
        <v>84.18</v>
      </c>
      <c r="O4657" s="38">
        <f t="shared" ca="1" si="527"/>
        <v>106052100</v>
      </c>
    </row>
    <row r="4658" spans="1:15" x14ac:dyDescent="0.4">
      <c r="A4658">
        <v>4643</v>
      </c>
      <c r="B4658" s="63">
        <v>38629</v>
      </c>
      <c r="C4658" s="37">
        <v>122.790001</v>
      </c>
      <c r="D4658" s="37">
        <v>123.029999</v>
      </c>
      <c r="E4658" s="37">
        <v>121.160004</v>
      </c>
      <c r="F4658" s="37">
        <v>121.220001</v>
      </c>
      <c r="G4658" s="38">
        <v>60776300</v>
      </c>
      <c r="H4658" s="37">
        <v>85.296822000000006</v>
      </c>
      <c r="I4658" s="41">
        <f t="shared" si="521"/>
        <v>0.70365303824737646</v>
      </c>
      <c r="J4658" s="41">
        <f t="shared" ca="1" si="522"/>
        <v>1</v>
      </c>
      <c r="K4658" s="37">
        <f t="shared" si="523"/>
        <v>86.4</v>
      </c>
      <c r="L4658" s="37">
        <f t="shared" si="524"/>
        <v>86.57</v>
      </c>
      <c r="M4658" s="37">
        <f t="shared" si="525"/>
        <v>85.25</v>
      </c>
      <c r="N4658" s="37">
        <f t="shared" si="526"/>
        <v>85.3</v>
      </c>
      <c r="O4658" s="38">
        <f t="shared" ca="1" si="527"/>
        <v>60776300</v>
      </c>
    </row>
    <row r="4659" spans="1:15" x14ac:dyDescent="0.4">
      <c r="A4659">
        <v>4644</v>
      </c>
      <c r="B4659" s="63">
        <v>38628</v>
      </c>
      <c r="C4659" s="37">
        <v>122.959999</v>
      </c>
      <c r="D4659" s="37">
        <v>123.339996</v>
      </c>
      <c r="E4659" s="37">
        <v>122.449997</v>
      </c>
      <c r="F4659" s="37">
        <v>122.599998</v>
      </c>
      <c r="G4659" s="38">
        <v>50994800</v>
      </c>
      <c r="H4659" s="37">
        <v>86.267859999999999</v>
      </c>
      <c r="I4659" s="41">
        <f t="shared" si="521"/>
        <v>0.70365302942337726</v>
      </c>
      <c r="J4659" s="41">
        <f t="shared" ca="1" si="522"/>
        <v>1</v>
      </c>
      <c r="K4659" s="37">
        <f t="shared" si="523"/>
        <v>86.52</v>
      </c>
      <c r="L4659" s="37">
        <f t="shared" si="524"/>
        <v>86.79</v>
      </c>
      <c r="M4659" s="37">
        <f t="shared" si="525"/>
        <v>86.16</v>
      </c>
      <c r="N4659" s="37">
        <f t="shared" si="526"/>
        <v>86.27</v>
      </c>
      <c r="O4659" s="38">
        <f t="shared" ca="1" si="527"/>
        <v>50994800</v>
      </c>
    </row>
    <row r="4660" spans="1:15" x14ac:dyDescent="0.4">
      <c r="A4660">
        <v>4645</v>
      </c>
      <c r="B4660" s="63">
        <v>38625</v>
      </c>
      <c r="C4660" s="37">
        <v>122.620003</v>
      </c>
      <c r="D4660" s="37">
        <v>123.040001</v>
      </c>
      <c r="E4660" s="37">
        <v>121.739998</v>
      </c>
      <c r="F4660" s="37">
        <v>123.040001</v>
      </c>
      <c r="G4660" s="38">
        <v>47824200</v>
      </c>
      <c r="H4660" s="37">
        <v>86.577492000000007</v>
      </c>
      <c r="I4660" s="41">
        <f t="shared" si="521"/>
        <v>0.70365321274664172</v>
      </c>
      <c r="J4660" s="41">
        <f t="shared" ca="1" si="522"/>
        <v>1</v>
      </c>
      <c r="K4660" s="37">
        <f t="shared" si="523"/>
        <v>86.28</v>
      </c>
      <c r="L4660" s="37">
        <f t="shared" si="524"/>
        <v>86.58</v>
      </c>
      <c r="M4660" s="37">
        <f t="shared" si="525"/>
        <v>85.66</v>
      </c>
      <c r="N4660" s="37">
        <f t="shared" si="526"/>
        <v>86.58</v>
      </c>
      <c r="O4660" s="38">
        <f t="shared" ca="1" si="527"/>
        <v>47824200</v>
      </c>
    </row>
    <row r="4661" spans="1:15" x14ac:dyDescent="0.4">
      <c r="A4661">
        <v>4646</v>
      </c>
      <c r="B4661" s="63">
        <v>38624</v>
      </c>
      <c r="C4661" s="37">
        <v>121.550003</v>
      </c>
      <c r="D4661" s="37">
        <v>122.860001</v>
      </c>
      <c r="E4661" s="37">
        <v>121.08000199999999</v>
      </c>
      <c r="F4661" s="37">
        <v>122.660004</v>
      </c>
      <c r="G4661" s="38">
        <v>66607700</v>
      </c>
      <c r="H4661" s="37">
        <v>86.310096999999999</v>
      </c>
      <c r="I4661" s="41">
        <f t="shared" si="521"/>
        <v>0.703653140268934</v>
      </c>
      <c r="J4661" s="41">
        <f t="shared" ca="1" si="522"/>
        <v>1</v>
      </c>
      <c r="K4661" s="37">
        <f t="shared" si="523"/>
        <v>85.53</v>
      </c>
      <c r="L4661" s="37">
        <f t="shared" si="524"/>
        <v>86.45</v>
      </c>
      <c r="M4661" s="37">
        <f t="shared" si="525"/>
        <v>85.2</v>
      </c>
      <c r="N4661" s="37">
        <f t="shared" si="526"/>
        <v>86.31</v>
      </c>
      <c r="O4661" s="38">
        <f t="shared" ca="1" si="527"/>
        <v>66607700</v>
      </c>
    </row>
    <row r="4662" spans="1:15" x14ac:dyDescent="0.4">
      <c r="A4662">
        <v>4647</v>
      </c>
      <c r="B4662" s="63">
        <v>38623</v>
      </c>
      <c r="C4662" s="37">
        <v>121.93</v>
      </c>
      <c r="D4662" s="37">
        <v>122.120003</v>
      </c>
      <c r="E4662" s="37">
        <v>121.199997</v>
      </c>
      <c r="F4662" s="37">
        <v>121.66999800000001</v>
      </c>
      <c r="G4662" s="38">
        <v>58620500</v>
      </c>
      <c r="H4662" s="37">
        <v>85.613463999999993</v>
      </c>
      <c r="I4662" s="41">
        <f t="shared" si="521"/>
        <v>0.70365304025072795</v>
      </c>
      <c r="J4662" s="41">
        <f t="shared" ca="1" si="522"/>
        <v>1</v>
      </c>
      <c r="K4662" s="37">
        <f t="shared" si="523"/>
        <v>85.8</v>
      </c>
      <c r="L4662" s="37">
        <f t="shared" si="524"/>
        <v>85.93</v>
      </c>
      <c r="M4662" s="37">
        <f t="shared" si="525"/>
        <v>85.28</v>
      </c>
      <c r="N4662" s="37">
        <f t="shared" si="526"/>
        <v>85.61</v>
      </c>
      <c r="O4662" s="38">
        <f t="shared" ca="1" si="527"/>
        <v>58620500</v>
      </c>
    </row>
    <row r="4663" spans="1:15" x14ac:dyDescent="0.4">
      <c r="A4663">
        <v>4648</v>
      </c>
      <c r="B4663" s="63">
        <v>38622</v>
      </c>
      <c r="C4663" s="37">
        <v>121.519997</v>
      </c>
      <c r="D4663" s="37">
        <v>121.989998</v>
      </c>
      <c r="E4663" s="37">
        <v>121.019997</v>
      </c>
      <c r="F4663" s="37">
        <v>121.550003</v>
      </c>
      <c r="G4663" s="38">
        <v>66150800</v>
      </c>
      <c r="H4663" s="37">
        <v>85.529053000000005</v>
      </c>
      <c r="I4663" s="41">
        <f t="shared" si="521"/>
        <v>0.70365323643801148</v>
      </c>
      <c r="J4663" s="41">
        <f t="shared" ca="1" si="522"/>
        <v>1</v>
      </c>
      <c r="K4663" s="37">
        <f t="shared" si="523"/>
        <v>85.51</v>
      </c>
      <c r="L4663" s="37">
        <f t="shared" si="524"/>
        <v>85.84</v>
      </c>
      <c r="M4663" s="37">
        <f t="shared" si="525"/>
        <v>85.16</v>
      </c>
      <c r="N4663" s="37">
        <f t="shared" si="526"/>
        <v>85.53</v>
      </c>
      <c r="O4663" s="38">
        <f t="shared" ca="1" si="527"/>
        <v>66150800</v>
      </c>
    </row>
    <row r="4664" spans="1:15" x14ac:dyDescent="0.4">
      <c r="A4664">
        <v>4649</v>
      </c>
      <c r="B4664" s="63">
        <v>38621</v>
      </c>
      <c r="C4664" s="37">
        <v>122.019997</v>
      </c>
      <c r="D4664" s="37">
        <v>122.239998</v>
      </c>
      <c r="E4664" s="37">
        <v>121.08000199999999</v>
      </c>
      <c r="F4664" s="37">
        <v>121.58000199999999</v>
      </c>
      <c r="G4664" s="38">
        <v>70415400</v>
      </c>
      <c r="H4664" s="37">
        <v>85.550156000000001</v>
      </c>
      <c r="I4664" s="41">
        <f t="shared" si="521"/>
        <v>0.70365318796425091</v>
      </c>
      <c r="J4664" s="41">
        <f t="shared" ca="1" si="522"/>
        <v>1</v>
      </c>
      <c r="K4664" s="37">
        <f t="shared" si="523"/>
        <v>85.86</v>
      </c>
      <c r="L4664" s="37">
        <f t="shared" si="524"/>
        <v>86.01</v>
      </c>
      <c r="M4664" s="37">
        <f t="shared" si="525"/>
        <v>85.2</v>
      </c>
      <c r="N4664" s="37">
        <f t="shared" si="526"/>
        <v>85.55</v>
      </c>
      <c r="O4664" s="38">
        <f t="shared" ca="1" si="527"/>
        <v>70415400</v>
      </c>
    </row>
    <row r="4665" spans="1:15" x14ac:dyDescent="0.4">
      <c r="A4665">
        <v>4650</v>
      </c>
      <c r="B4665" s="63">
        <v>38618</v>
      </c>
      <c r="C4665" s="37">
        <v>121.239998</v>
      </c>
      <c r="D4665" s="37">
        <v>121.889999</v>
      </c>
      <c r="E4665" s="37">
        <v>120.900002</v>
      </c>
      <c r="F4665" s="37">
        <v>121.44000200000001</v>
      </c>
      <c r="G4665" s="38">
        <v>59368100</v>
      </c>
      <c r="H4665" s="37">
        <v>85.451629999999994</v>
      </c>
      <c r="I4665" s="41">
        <f t="shared" si="521"/>
        <v>0.70365306812165562</v>
      </c>
      <c r="J4665" s="41">
        <f t="shared" ca="1" si="522"/>
        <v>1</v>
      </c>
      <c r="K4665" s="37">
        <f t="shared" si="523"/>
        <v>85.31</v>
      </c>
      <c r="L4665" s="37">
        <f t="shared" si="524"/>
        <v>85.77</v>
      </c>
      <c r="M4665" s="37">
        <f t="shared" si="525"/>
        <v>85.07</v>
      </c>
      <c r="N4665" s="37">
        <f t="shared" si="526"/>
        <v>85.45</v>
      </c>
      <c r="O4665" s="38">
        <f t="shared" ca="1" si="527"/>
        <v>59368100</v>
      </c>
    </row>
    <row r="4666" spans="1:15" x14ac:dyDescent="0.4">
      <c r="A4666">
        <v>4651</v>
      </c>
      <c r="B4666" s="63">
        <v>38617</v>
      </c>
      <c r="C4666" s="37">
        <v>120.949997</v>
      </c>
      <c r="D4666" s="37">
        <v>121.660004</v>
      </c>
      <c r="E4666" s="37">
        <v>120.44000200000001</v>
      </c>
      <c r="F4666" s="37">
        <v>121.339996</v>
      </c>
      <c r="G4666" s="38">
        <v>84597200</v>
      </c>
      <c r="H4666" s="37">
        <v>85.381255999999993</v>
      </c>
      <c r="I4666" s="41">
        <f t="shared" si="521"/>
        <v>0.70365303127255741</v>
      </c>
      <c r="J4666" s="41">
        <f t="shared" ca="1" si="522"/>
        <v>1</v>
      </c>
      <c r="K4666" s="37">
        <f t="shared" si="523"/>
        <v>85.11</v>
      </c>
      <c r="L4666" s="37">
        <f t="shared" si="524"/>
        <v>85.61</v>
      </c>
      <c r="M4666" s="37">
        <f t="shared" si="525"/>
        <v>84.75</v>
      </c>
      <c r="N4666" s="37">
        <f t="shared" si="526"/>
        <v>85.38</v>
      </c>
      <c r="O4666" s="38">
        <f t="shared" ca="1" si="527"/>
        <v>84597200</v>
      </c>
    </row>
    <row r="4667" spans="1:15" x14ac:dyDescent="0.4">
      <c r="A4667">
        <v>4652</v>
      </c>
      <c r="B4667" s="63">
        <v>38616</v>
      </c>
      <c r="C4667" s="37">
        <v>121.790001</v>
      </c>
      <c r="D4667" s="37">
        <v>121.870003</v>
      </c>
      <c r="E4667" s="37">
        <v>120.779999</v>
      </c>
      <c r="F4667" s="37">
        <v>120.910004</v>
      </c>
      <c r="G4667" s="38">
        <v>94469100</v>
      </c>
      <c r="H4667" s="37">
        <v>85.078674000000007</v>
      </c>
      <c r="I4667" s="41">
        <f t="shared" si="521"/>
        <v>0.70365289211304638</v>
      </c>
      <c r="J4667" s="41">
        <f t="shared" ca="1" si="522"/>
        <v>1</v>
      </c>
      <c r="K4667" s="37">
        <f t="shared" si="523"/>
        <v>85.7</v>
      </c>
      <c r="L4667" s="37">
        <f t="shared" si="524"/>
        <v>85.75</v>
      </c>
      <c r="M4667" s="37">
        <f t="shared" si="525"/>
        <v>84.99</v>
      </c>
      <c r="N4667" s="37">
        <f t="shared" si="526"/>
        <v>85.08</v>
      </c>
      <c r="O4667" s="38">
        <f t="shared" ca="1" si="527"/>
        <v>94469100</v>
      </c>
    </row>
    <row r="4668" spans="1:15" x14ac:dyDescent="0.4">
      <c r="A4668">
        <v>4653</v>
      </c>
      <c r="B4668" s="63">
        <v>38615</v>
      </c>
      <c r="C4668" s="37">
        <v>123.199997</v>
      </c>
      <c r="D4668" s="37">
        <v>123.610001</v>
      </c>
      <c r="E4668" s="37">
        <v>121.870003</v>
      </c>
      <c r="F4668" s="37">
        <v>122.050003</v>
      </c>
      <c r="G4668" s="38">
        <v>84480300</v>
      </c>
      <c r="H4668" s="37">
        <v>85.880859000000001</v>
      </c>
      <c r="I4668" s="41">
        <f t="shared" si="521"/>
        <v>0.70365306750545509</v>
      </c>
      <c r="J4668" s="41">
        <f t="shared" ca="1" si="522"/>
        <v>1</v>
      </c>
      <c r="K4668" s="37">
        <f t="shared" si="523"/>
        <v>86.69</v>
      </c>
      <c r="L4668" s="37">
        <f t="shared" si="524"/>
        <v>86.98</v>
      </c>
      <c r="M4668" s="37">
        <f t="shared" si="525"/>
        <v>85.75</v>
      </c>
      <c r="N4668" s="37">
        <f t="shared" si="526"/>
        <v>85.88</v>
      </c>
      <c r="O4668" s="38">
        <f t="shared" ca="1" si="527"/>
        <v>84480300</v>
      </c>
    </row>
    <row r="4669" spans="1:15" x14ac:dyDescent="0.4">
      <c r="A4669">
        <v>4654</v>
      </c>
      <c r="B4669" s="63">
        <v>38614</v>
      </c>
      <c r="C4669" s="37">
        <v>123.470001</v>
      </c>
      <c r="D4669" s="37">
        <v>123.550003</v>
      </c>
      <c r="E4669" s="37">
        <v>122.639999</v>
      </c>
      <c r="F4669" s="37">
        <v>123.089996</v>
      </c>
      <c r="G4669" s="38">
        <v>53355300</v>
      </c>
      <c r="H4669" s="37">
        <v>86.612694000000005</v>
      </c>
      <c r="I4669" s="41">
        <f t="shared" si="521"/>
        <v>0.70365339844515074</v>
      </c>
      <c r="J4669" s="41">
        <f t="shared" ca="1" si="522"/>
        <v>1</v>
      </c>
      <c r="K4669" s="37">
        <f t="shared" si="523"/>
        <v>86.88</v>
      </c>
      <c r="L4669" s="37">
        <f t="shared" si="524"/>
        <v>86.94</v>
      </c>
      <c r="M4669" s="37">
        <f t="shared" si="525"/>
        <v>86.3</v>
      </c>
      <c r="N4669" s="37">
        <f t="shared" si="526"/>
        <v>86.61</v>
      </c>
      <c r="O4669" s="38">
        <f t="shared" ca="1" si="527"/>
        <v>53355300</v>
      </c>
    </row>
    <row r="4670" spans="1:15" x14ac:dyDescent="0.4">
      <c r="A4670">
        <v>4655</v>
      </c>
      <c r="B4670" s="63">
        <v>38611</v>
      </c>
      <c r="C4670" s="37">
        <v>123.300003</v>
      </c>
      <c r="D4670" s="37">
        <v>123.739998</v>
      </c>
      <c r="E4670" s="37">
        <v>122.870003</v>
      </c>
      <c r="F4670" s="37">
        <v>123.5</v>
      </c>
      <c r="G4670" s="38">
        <v>75424100</v>
      </c>
      <c r="H4670" s="37">
        <v>86.901176000000007</v>
      </c>
      <c r="I4670" s="41">
        <f t="shared" si="521"/>
        <v>0.7036532469635628</v>
      </c>
      <c r="J4670" s="41">
        <f t="shared" ca="1" si="522"/>
        <v>1</v>
      </c>
      <c r="K4670" s="37">
        <f t="shared" si="523"/>
        <v>86.76</v>
      </c>
      <c r="L4670" s="37">
        <f t="shared" si="524"/>
        <v>87.07</v>
      </c>
      <c r="M4670" s="37">
        <f t="shared" si="525"/>
        <v>86.46</v>
      </c>
      <c r="N4670" s="37">
        <f t="shared" si="526"/>
        <v>86.9</v>
      </c>
      <c r="O4670" s="38">
        <f t="shared" ca="1" si="527"/>
        <v>75424100</v>
      </c>
    </row>
    <row r="4671" spans="1:15" x14ac:dyDescent="0.4">
      <c r="A4671">
        <v>4656</v>
      </c>
      <c r="B4671" s="63">
        <v>38610</v>
      </c>
      <c r="C4671" s="37">
        <v>123.589996</v>
      </c>
      <c r="D4671" s="37">
        <v>123.650002</v>
      </c>
      <c r="E4671" s="37">
        <v>122.900002</v>
      </c>
      <c r="F4671" s="37">
        <v>123.150002</v>
      </c>
      <c r="G4671" s="38">
        <v>73156900</v>
      </c>
      <c r="H4671" s="37">
        <v>86.287598000000003</v>
      </c>
      <c r="I4671" s="41">
        <f t="shared" si="521"/>
        <v>0.70067069913648883</v>
      </c>
      <c r="J4671" s="41">
        <f t="shared" ca="1" si="522"/>
        <v>1</v>
      </c>
      <c r="K4671" s="37">
        <f t="shared" si="523"/>
        <v>86.6</v>
      </c>
      <c r="L4671" s="37">
        <f t="shared" si="524"/>
        <v>86.64</v>
      </c>
      <c r="M4671" s="37">
        <f t="shared" si="525"/>
        <v>86.11</v>
      </c>
      <c r="N4671" s="37">
        <f t="shared" si="526"/>
        <v>86.29</v>
      </c>
      <c r="O4671" s="38">
        <f t="shared" ca="1" si="527"/>
        <v>73156900</v>
      </c>
    </row>
    <row r="4672" spans="1:15" x14ac:dyDescent="0.4">
      <c r="A4672">
        <v>4657</v>
      </c>
      <c r="B4672" s="63">
        <v>38609</v>
      </c>
      <c r="C4672" s="37">
        <v>123.739998</v>
      </c>
      <c r="D4672" s="37">
        <v>123.91999800000001</v>
      </c>
      <c r="E4672" s="37">
        <v>123.019997</v>
      </c>
      <c r="F4672" s="37">
        <v>123.209999</v>
      </c>
      <c r="G4672" s="38">
        <v>57694600</v>
      </c>
      <c r="H4672" s="37">
        <v>86.329628</v>
      </c>
      <c r="I4672" s="41">
        <f t="shared" si="521"/>
        <v>0.70067063307094091</v>
      </c>
      <c r="J4672" s="41">
        <f t="shared" ca="1" si="522"/>
        <v>1</v>
      </c>
      <c r="K4672" s="37">
        <f t="shared" si="523"/>
        <v>86.7</v>
      </c>
      <c r="L4672" s="37">
        <f t="shared" si="524"/>
        <v>86.83</v>
      </c>
      <c r="M4672" s="37">
        <f t="shared" si="525"/>
        <v>86.2</v>
      </c>
      <c r="N4672" s="37">
        <f t="shared" si="526"/>
        <v>86.33</v>
      </c>
      <c r="O4672" s="38">
        <f t="shared" ca="1" si="527"/>
        <v>57694600</v>
      </c>
    </row>
    <row r="4673" spans="1:15" x14ac:dyDescent="0.4">
      <c r="A4673">
        <v>4658</v>
      </c>
      <c r="B4673" s="63">
        <v>38608</v>
      </c>
      <c r="C4673" s="37">
        <v>124.129997</v>
      </c>
      <c r="D4673" s="37">
        <v>124.41999800000001</v>
      </c>
      <c r="E4673" s="37">
        <v>123.519997</v>
      </c>
      <c r="F4673" s="37">
        <v>123.660004</v>
      </c>
      <c r="G4673" s="38">
        <v>58427500</v>
      </c>
      <c r="H4673" s="37">
        <v>86.644936000000001</v>
      </c>
      <c r="I4673" s="41">
        <f t="shared" si="521"/>
        <v>0.70067065500014059</v>
      </c>
      <c r="J4673" s="41">
        <f t="shared" ca="1" si="522"/>
        <v>1</v>
      </c>
      <c r="K4673" s="37">
        <f t="shared" si="523"/>
        <v>86.97</v>
      </c>
      <c r="L4673" s="37">
        <f t="shared" si="524"/>
        <v>87.18</v>
      </c>
      <c r="M4673" s="37">
        <f t="shared" si="525"/>
        <v>86.55</v>
      </c>
      <c r="N4673" s="37">
        <f t="shared" si="526"/>
        <v>86.64</v>
      </c>
      <c r="O4673" s="38">
        <f t="shared" ca="1" si="527"/>
        <v>58427500</v>
      </c>
    </row>
    <row r="4674" spans="1:15" x14ac:dyDescent="0.4">
      <c r="A4674">
        <v>4659</v>
      </c>
      <c r="B4674" s="63">
        <v>38607</v>
      </c>
      <c r="C4674" s="37">
        <v>124.449997</v>
      </c>
      <c r="D4674" s="37">
        <v>124.66999800000001</v>
      </c>
      <c r="E4674" s="37">
        <v>124.269997</v>
      </c>
      <c r="F4674" s="37">
        <v>124.349998</v>
      </c>
      <c r="G4674" s="38">
        <v>33017600</v>
      </c>
      <c r="H4674" s="37">
        <v>87.128403000000006</v>
      </c>
      <c r="I4674" s="41">
        <f t="shared" si="521"/>
        <v>0.70067072297017652</v>
      </c>
      <c r="J4674" s="41">
        <f t="shared" ca="1" si="522"/>
        <v>1</v>
      </c>
      <c r="K4674" s="37">
        <f t="shared" si="523"/>
        <v>87.2</v>
      </c>
      <c r="L4674" s="37">
        <f t="shared" si="524"/>
        <v>87.35</v>
      </c>
      <c r="M4674" s="37">
        <f t="shared" si="525"/>
        <v>87.07</v>
      </c>
      <c r="N4674" s="37">
        <f t="shared" si="526"/>
        <v>87.13</v>
      </c>
      <c r="O4674" s="38">
        <f t="shared" ca="1" si="527"/>
        <v>33017600</v>
      </c>
    </row>
    <row r="4675" spans="1:15" x14ac:dyDescent="0.4">
      <c r="A4675">
        <v>4660</v>
      </c>
      <c r="B4675" s="63">
        <v>38604</v>
      </c>
      <c r="C4675" s="37">
        <v>123.83000199999999</v>
      </c>
      <c r="D4675" s="37">
        <v>124.739998</v>
      </c>
      <c r="E4675" s="37">
        <v>123.800003</v>
      </c>
      <c r="F4675" s="37">
        <v>124.599998</v>
      </c>
      <c r="G4675" s="38">
        <v>43093900</v>
      </c>
      <c r="H4675" s="37">
        <v>87.303557999999995</v>
      </c>
      <c r="I4675" s="41">
        <f t="shared" si="521"/>
        <v>0.70067062119856527</v>
      </c>
      <c r="J4675" s="41">
        <f t="shared" ca="1" si="522"/>
        <v>1</v>
      </c>
      <c r="K4675" s="37">
        <f t="shared" si="523"/>
        <v>86.76</v>
      </c>
      <c r="L4675" s="37">
        <f t="shared" si="524"/>
        <v>87.4</v>
      </c>
      <c r="M4675" s="37">
        <f t="shared" si="525"/>
        <v>86.74</v>
      </c>
      <c r="N4675" s="37">
        <f t="shared" si="526"/>
        <v>87.3</v>
      </c>
      <c r="O4675" s="38">
        <f t="shared" ca="1" si="527"/>
        <v>43093900</v>
      </c>
    </row>
    <row r="4676" spans="1:15" x14ac:dyDescent="0.4">
      <c r="A4676">
        <v>4661</v>
      </c>
      <c r="B4676" s="63">
        <v>38603</v>
      </c>
      <c r="C4676" s="37">
        <v>123.660004</v>
      </c>
      <c r="D4676" s="37">
        <v>124</v>
      </c>
      <c r="E4676" s="37">
        <v>123.30999799999999</v>
      </c>
      <c r="F4676" s="37">
        <v>123.5</v>
      </c>
      <c r="G4676" s="38">
        <v>39068700</v>
      </c>
      <c r="H4676" s="37">
        <v>86.532821999999996</v>
      </c>
      <c r="I4676" s="41">
        <f t="shared" si="521"/>
        <v>0.70067062348178133</v>
      </c>
      <c r="J4676" s="41">
        <f t="shared" ca="1" si="522"/>
        <v>1</v>
      </c>
      <c r="K4676" s="37">
        <f t="shared" si="523"/>
        <v>86.64</v>
      </c>
      <c r="L4676" s="37">
        <f t="shared" si="524"/>
        <v>86.88</v>
      </c>
      <c r="M4676" s="37">
        <f t="shared" si="525"/>
        <v>86.4</v>
      </c>
      <c r="N4676" s="37">
        <f t="shared" si="526"/>
        <v>86.53</v>
      </c>
      <c r="O4676" s="38">
        <f t="shared" ca="1" si="527"/>
        <v>39068700</v>
      </c>
    </row>
    <row r="4677" spans="1:15" x14ac:dyDescent="0.4">
      <c r="A4677">
        <v>4662</v>
      </c>
      <c r="B4677" s="63">
        <v>38602</v>
      </c>
      <c r="C4677" s="37">
        <v>123.629997</v>
      </c>
      <c r="D4677" s="37">
        <v>124.129997</v>
      </c>
      <c r="E4677" s="37">
        <v>123.459999</v>
      </c>
      <c r="F4677" s="37">
        <v>123.910004</v>
      </c>
      <c r="G4677" s="38">
        <v>41749700</v>
      </c>
      <c r="H4677" s="37">
        <v>86.820068000000006</v>
      </c>
      <c r="I4677" s="41">
        <f t="shared" si="521"/>
        <v>0.70067036718036102</v>
      </c>
      <c r="J4677" s="41">
        <f t="shared" ca="1" si="522"/>
        <v>1</v>
      </c>
      <c r="K4677" s="37">
        <f t="shared" si="523"/>
        <v>86.62</v>
      </c>
      <c r="L4677" s="37">
        <f t="shared" si="524"/>
        <v>86.97</v>
      </c>
      <c r="M4677" s="37">
        <f t="shared" si="525"/>
        <v>86.5</v>
      </c>
      <c r="N4677" s="37">
        <f t="shared" si="526"/>
        <v>86.82</v>
      </c>
      <c r="O4677" s="38">
        <f t="shared" ca="1" si="527"/>
        <v>41749700</v>
      </c>
    </row>
    <row r="4678" spans="1:15" x14ac:dyDescent="0.4">
      <c r="A4678">
        <v>4663</v>
      </c>
      <c r="B4678" s="63">
        <v>38601</v>
      </c>
      <c r="C4678" s="37">
        <v>122.660004</v>
      </c>
      <c r="D4678" s="37">
        <v>123.800003</v>
      </c>
      <c r="E4678" s="37">
        <v>122.650002</v>
      </c>
      <c r="F4678" s="37">
        <v>123.699997</v>
      </c>
      <c r="G4678" s="38">
        <v>57251300</v>
      </c>
      <c r="H4678" s="37">
        <v>86.672920000000005</v>
      </c>
      <c r="I4678" s="41">
        <f t="shared" si="521"/>
        <v>0.70067034843986298</v>
      </c>
      <c r="J4678" s="41">
        <f t="shared" ca="1" si="522"/>
        <v>1</v>
      </c>
      <c r="K4678" s="37">
        <f t="shared" si="523"/>
        <v>85.94</v>
      </c>
      <c r="L4678" s="37">
        <f t="shared" si="524"/>
        <v>86.74</v>
      </c>
      <c r="M4678" s="37">
        <f t="shared" si="525"/>
        <v>85.94</v>
      </c>
      <c r="N4678" s="37">
        <f t="shared" si="526"/>
        <v>86.67</v>
      </c>
      <c r="O4678" s="38">
        <f t="shared" ca="1" si="527"/>
        <v>57251300</v>
      </c>
    </row>
    <row r="4679" spans="1:15" x14ac:dyDescent="0.4">
      <c r="A4679">
        <v>4664</v>
      </c>
      <c r="B4679" s="63">
        <v>38597</v>
      </c>
      <c r="C4679" s="37">
        <v>122.849998</v>
      </c>
      <c r="D4679" s="37">
        <v>122.879997</v>
      </c>
      <c r="E4679" s="37">
        <v>122.040001</v>
      </c>
      <c r="F4679" s="37">
        <v>122.269997</v>
      </c>
      <c r="G4679" s="38">
        <v>47653400</v>
      </c>
      <c r="H4679" s="37">
        <v>85.670990000000003</v>
      </c>
      <c r="I4679" s="41">
        <f t="shared" si="521"/>
        <v>0.70067058233427448</v>
      </c>
      <c r="J4679" s="41">
        <f t="shared" ca="1" si="522"/>
        <v>1</v>
      </c>
      <c r="K4679" s="37">
        <f t="shared" si="523"/>
        <v>86.08</v>
      </c>
      <c r="L4679" s="37">
        <f t="shared" si="524"/>
        <v>86.1</v>
      </c>
      <c r="M4679" s="37">
        <f t="shared" si="525"/>
        <v>85.51</v>
      </c>
      <c r="N4679" s="37">
        <f t="shared" si="526"/>
        <v>85.67</v>
      </c>
      <c r="O4679" s="38">
        <f t="shared" ca="1" si="527"/>
        <v>47653400</v>
      </c>
    </row>
    <row r="4680" spans="1:15" x14ac:dyDescent="0.4">
      <c r="A4680">
        <v>4665</v>
      </c>
      <c r="B4680" s="63">
        <v>38596</v>
      </c>
      <c r="C4680" s="37">
        <v>122.519997</v>
      </c>
      <c r="D4680" s="37">
        <v>123.150002</v>
      </c>
      <c r="E4680" s="37">
        <v>121.139999</v>
      </c>
      <c r="F4680" s="37">
        <v>122.489998</v>
      </c>
      <c r="G4680" s="38">
        <v>74578700</v>
      </c>
      <c r="H4680" s="37">
        <v>85.825126999999995</v>
      </c>
      <c r="I4680" s="41">
        <f t="shared" si="521"/>
        <v>0.70067049066324583</v>
      </c>
      <c r="J4680" s="41">
        <f t="shared" ca="1" si="522"/>
        <v>1</v>
      </c>
      <c r="K4680" s="37">
        <f t="shared" si="523"/>
        <v>85.85</v>
      </c>
      <c r="L4680" s="37">
        <f t="shared" si="524"/>
        <v>86.29</v>
      </c>
      <c r="M4680" s="37">
        <f t="shared" si="525"/>
        <v>84.88</v>
      </c>
      <c r="N4680" s="37">
        <f t="shared" si="526"/>
        <v>85.83</v>
      </c>
      <c r="O4680" s="38">
        <f t="shared" ca="1" si="527"/>
        <v>74578700</v>
      </c>
    </row>
    <row r="4681" spans="1:15" x14ac:dyDescent="0.4">
      <c r="A4681">
        <v>4666</v>
      </c>
      <c r="B4681" s="63">
        <v>38595</v>
      </c>
      <c r="C4681" s="37">
        <v>121.19000200000001</v>
      </c>
      <c r="D4681" s="37">
        <v>122.660004</v>
      </c>
      <c r="E4681" s="37">
        <v>120.739998</v>
      </c>
      <c r="F4681" s="37">
        <v>122.58000199999999</v>
      </c>
      <c r="G4681" s="38">
        <v>102945200</v>
      </c>
      <c r="H4681" s="37">
        <v>85.888205999999997</v>
      </c>
      <c r="I4681" s="41">
        <f t="shared" si="521"/>
        <v>0.70067061999232139</v>
      </c>
      <c r="J4681" s="41">
        <f t="shared" ca="1" si="522"/>
        <v>1</v>
      </c>
      <c r="K4681" s="37">
        <f t="shared" si="523"/>
        <v>84.91</v>
      </c>
      <c r="L4681" s="37">
        <f t="shared" si="524"/>
        <v>85.94</v>
      </c>
      <c r="M4681" s="37">
        <f t="shared" si="525"/>
        <v>84.6</v>
      </c>
      <c r="N4681" s="37">
        <f t="shared" si="526"/>
        <v>85.89</v>
      </c>
      <c r="O4681" s="38">
        <f t="shared" ca="1" si="527"/>
        <v>102945200</v>
      </c>
    </row>
    <row r="4682" spans="1:15" x14ac:dyDescent="0.4">
      <c r="A4682">
        <v>4667</v>
      </c>
      <c r="B4682" s="63">
        <v>38594</v>
      </c>
      <c r="C4682" s="37">
        <v>121.25</v>
      </c>
      <c r="D4682" s="37">
        <v>121.300003</v>
      </c>
      <c r="E4682" s="37">
        <v>120.389999</v>
      </c>
      <c r="F4682" s="37">
        <v>121.050003</v>
      </c>
      <c r="G4682" s="38">
        <v>74160200</v>
      </c>
      <c r="H4682" s="37">
        <v>84.816176999999996</v>
      </c>
      <c r="I4682" s="41">
        <f t="shared" si="521"/>
        <v>0.70067058982229014</v>
      </c>
      <c r="J4682" s="41">
        <f t="shared" ca="1" si="522"/>
        <v>1</v>
      </c>
      <c r="K4682" s="37">
        <f t="shared" si="523"/>
        <v>84.96</v>
      </c>
      <c r="L4682" s="37">
        <f t="shared" si="524"/>
        <v>84.99</v>
      </c>
      <c r="M4682" s="37">
        <f t="shared" si="525"/>
        <v>84.35</v>
      </c>
      <c r="N4682" s="37">
        <f t="shared" si="526"/>
        <v>84.82</v>
      </c>
      <c r="O4682" s="38">
        <f t="shared" ca="1" si="527"/>
        <v>74160200</v>
      </c>
    </row>
    <row r="4683" spans="1:15" x14ac:dyDescent="0.4">
      <c r="A4683">
        <v>4668</v>
      </c>
      <c r="B4683" s="63">
        <v>38593</v>
      </c>
      <c r="C4683" s="37">
        <v>120.410004</v>
      </c>
      <c r="D4683" s="37">
        <v>121.779999</v>
      </c>
      <c r="E4683" s="37">
        <v>120.379997</v>
      </c>
      <c r="F4683" s="37">
        <v>121.69000200000001</v>
      </c>
      <c r="G4683" s="38">
        <v>56179200</v>
      </c>
      <c r="H4683" s="37">
        <v>85.264595</v>
      </c>
      <c r="I4683" s="41">
        <f t="shared" si="521"/>
        <v>0.700670503727989</v>
      </c>
      <c r="J4683" s="41">
        <f t="shared" ca="1" si="522"/>
        <v>1</v>
      </c>
      <c r="K4683" s="37">
        <f t="shared" si="523"/>
        <v>84.37</v>
      </c>
      <c r="L4683" s="37">
        <f t="shared" si="524"/>
        <v>85.33</v>
      </c>
      <c r="M4683" s="37">
        <f t="shared" si="525"/>
        <v>84.35</v>
      </c>
      <c r="N4683" s="37">
        <f t="shared" si="526"/>
        <v>85.26</v>
      </c>
      <c r="O4683" s="38">
        <f t="shared" ca="1" si="527"/>
        <v>56179200</v>
      </c>
    </row>
    <row r="4684" spans="1:15" x14ac:dyDescent="0.4">
      <c r="A4684">
        <v>4669</v>
      </c>
      <c r="B4684" s="63">
        <v>38590</v>
      </c>
      <c r="C4684" s="37">
        <v>121.480003</v>
      </c>
      <c r="D4684" s="37">
        <v>121.489998</v>
      </c>
      <c r="E4684" s="37">
        <v>120.68</v>
      </c>
      <c r="F4684" s="37">
        <v>120.760002</v>
      </c>
      <c r="G4684" s="38">
        <v>61956800</v>
      </c>
      <c r="H4684" s="37">
        <v>84.612945999999994</v>
      </c>
      <c r="I4684" s="41">
        <f t="shared" si="521"/>
        <v>0.70067029313232365</v>
      </c>
      <c r="J4684" s="41">
        <f t="shared" ca="1" si="522"/>
        <v>1</v>
      </c>
      <c r="K4684" s="37">
        <f t="shared" si="523"/>
        <v>85.12</v>
      </c>
      <c r="L4684" s="37">
        <f t="shared" si="524"/>
        <v>85.12</v>
      </c>
      <c r="M4684" s="37">
        <f t="shared" si="525"/>
        <v>84.56</v>
      </c>
      <c r="N4684" s="37">
        <f t="shared" si="526"/>
        <v>84.61</v>
      </c>
      <c r="O4684" s="38">
        <f t="shared" ca="1" si="527"/>
        <v>61956800</v>
      </c>
    </row>
    <row r="4685" spans="1:15" x14ac:dyDescent="0.4">
      <c r="A4685">
        <v>4670</v>
      </c>
      <c r="B4685" s="63">
        <v>38589</v>
      </c>
      <c r="C4685" s="37">
        <v>121.349998</v>
      </c>
      <c r="D4685" s="37">
        <v>121.66999800000001</v>
      </c>
      <c r="E4685" s="37">
        <v>121.209999</v>
      </c>
      <c r="F4685" s="37">
        <v>121.589996</v>
      </c>
      <c r="G4685" s="38">
        <v>35631100</v>
      </c>
      <c r="H4685" s="37">
        <v>85.194503999999995</v>
      </c>
      <c r="I4685" s="41">
        <f t="shared" si="521"/>
        <v>0.70067034133301553</v>
      </c>
      <c r="J4685" s="41">
        <f t="shared" ca="1" si="522"/>
        <v>1</v>
      </c>
      <c r="K4685" s="37">
        <f t="shared" si="523"/>
        <v>85.03</v>
      </c>
      <c r="L4685" s="37">
        <f t="shared" si="524"/>
        <v>85.25</v>
      </c>
      <c r="M4685" s="37">
        <f t="shared" si="525"/>
        <v>84.93</v>
      </c>
      <c r="N4685" s="37">
        <f t="shared" si="526"/>
        <v>85.19</v>
      </c>
      <c r="O4685" s="38">
        <f t="shared" ca="1" si="527"/>
        <v>35631100</v>
      </c>
    </row>
    <row r="4686" spans="1:15" x14ac:dyDescent="0.4">
      <c r="A4686">
        <v>4671</v>
      </c>
      <c r="B4686" s="63">
        <v>38588</v>
      </c>
      <c r="C4686" s="37">
        <v>121.94000200000001</v>
      </c>
      <c r="D4686" s="37">
        <v>122.730003</v>
      </c>
      <c r="E4686" s="37">
        <v>121.089996</v>
      </c>
      <c r="F4686" s="37">
        <v>121.150002</v>
      </c>
      <c r="G4686" s="38">
        <v>79104600</v>
      </c>
      <c r="H4686" s="37">
        <v>84.886238000000006</v>
      </c>
      <c r="I4686" s="41">
        <f t="shared" si="521"/>
        <v>0.70067054559355268</v>
      </c>
      <c r="J4686" s="41">
        <f t="shared" ca="1" si="522"/>
        <v>1</v>
      </c>
      <c r="K4686" s="37">
        <f t="shared" si="523"/>
        <v>85.44</v>
      </c>
      <c r="L4686" s="37">
        <f t="shared" si="524"/>
        <v>85.99</v>
      </c>
      <c r="M4686" s="37">
        <f t="shared" si="525"/>
        <v>84.84</v>
      </c>
      <c r="N4686" s="37">
        <f t="shared" si="526"/>
        <v>84.89</v>
      </c>
      <c r="O4686" s="38">
        <f t="shared" ca="1" si="527"/>
        <v>79104600</v>
      </c>
    </row>
    <row r="4687" spans="1:15" x14ac:dyDescent="0.4">
      <c r="A4687">
        <v>4672</v>
      </c>
      <c r="B4687" s="63">
        <v>38587</v>
      </c>
      <c r="C4687" s="37">
        <v>122.5</v>
      </c>
      <c r="D4687" s="37">
        <v>122.610001</v>
      </c>
      <c r="E4687" s="37">
        <v>121.150002</v>
      </c>
      <c r="F4687" s="37">
        <v>122.239998</v>
      </c>
      <c r="G4687" s="38">
        <v>55168600</v>
      </c>
      <c r="H4687" s="37">
        <v>85.649963</v>
      </c>
      <c r="I4687" s="41">
        <f t="shared" si="521"/>
        <v>0.70067052029892862</v>
      </c>
      <c r="J4687" s="41">
        <f t="shared" ca="1" si="522"/>
        <v>1</v>
      </c>
      <c r="K4687" s="37">
        <f t="shared" si="523"/>
        <v>85.83</v>
      </c>
      <c r="L4687" s="37">
        <f t="shared" si="524"/>
        <v>85.91</v>
      </c>
      <c r="M4687" s="37">
        <f t="shared" si="525"/>
        <v>84.89</v>
      </c>
      <c r="N4687" s="37">
        <f t="shared" si="526"/>
        <v>85.65</v>
      </c>
      <c r="O4687" s="38">
        <f t="shared" ca="1" si="527"/>
        <v>55168600</v>
      </c>
    </row>
    <row r="4688" spans="1:15" x14ac:dyDescent="0.4">
      <c r="A4688">
        <v>4673</v>
      </c>
      <c r="B4688" s="63">
        <v>38586</v>
      </c>
      <c r="C4688" s="37">
        <v>122.58000199999999</v>
      </c>
      <c r="D4688" s="37">
        <v>123.230003</v>
      </c>
      <c r="E4688" s="37">
        <v>121.879997</v>
      </c>
      <c r="F4688" s="37">
        <v>122.470001</v>
      </c>
      <c r="G4688" s="38">
        <v>69912000</v>
      </c>
      <c r="H4688" s="37">
        <v>85.811149999999998</v>
      </c>
      <c r="I4688" s="41">
        <f t="shared" si="521"/>
        <v>0.70067077079553552</v>
      </c>
      <c r="J4688" s="41">
        <f t="shared" ca="1" si="522"/>
        <v>1</v>
      </c>
      <c r="K4688" s="37">
        <f t="shared" si="523"/>
        <v>85.89</v>
      </c>
      <c r="L4688" s="37">
        <f t="shared" si="524"/>
        <v>86.34</v>
      </c>
      <c r="M4688" s="37">
        <f t="shared" si="525"/>
        <v>85.4</v>
      </c>
      <c r="N4688" s="37">
        <f t="shared" si="526"/>
        <v>85.81</v>
      </c>
      <c r="O4688" s="38">
        <f t="shared" ca="1" si="527"/>
        <v>69912000</v>
      </c>
    </row>
    <row r="4689" spans="1:15" x14ac:dyDescent="0.4">
      <c r="A4689">
        <v>4674</v>
      </c>
      <c r="B4689" s="63">
        <v>38583</v>
      </c>
      <c r="C4689" s="37">
        <v>122.629997</v>
      </c>
      <c r="D4689" s="37">
        <v>122.82</v>
      </c>
      <c r="E4689" s="37">
        <v>122.199997</v>
      </c>
      <c r="F4689" s="37">
        <v>122.470001</v>
      </c>
      <c r="G4689" s="38">
        <v>39842100</v>
      </c>
      <c r="H4689" s="37">
        <v>85.811149999999998</v>
      </c>
      <c r="I4689" s="41">
        <f t="shared" ref="I4689:I4752" si="528">IF(F4689=0,1,H4689/F4689)</f>
        <v>0.70067077079553552</v>
      </c>
      <c r="J4689" s="41">
        <f t="shared" ref="J4689:J4752" ca="1" si="529">INDEX(OFFSET($T$15,0,0,$S$13+1,1),MATCH(B4689,OFFSET($Q$15,0,0,$S$13+1,1),-1))</f>
        <v>1</v>
      </c>
      <c r="K4689" s="37">
        <f t="shared" ref="K4689:K4752" si="530">ROUND($I4689*C4689,2)</f>
        <v>85.92</v>
      </c>
      <c r="L4689" s="37">
        <f t="shared" ref="L4689:L4752" si="531">ROUND($I4689*D4689,2)</f>
        <v>86.06</v>
      </c>
      <c r="M4689" s="37">
        <f t="shared" ref="M4689:M4752" si="532">ROUND($I4689*E4689,2)</f>
        <v>85.62</v>
      </c>
      <c r="N4689" s="37">
        <f t="shared" ref="N4689:N4752" si="533">ROUND($I4689*F4689,2)</f>
        <v>85.81</v>
      </c>
      <c r="O4689" s="38">
        <f t="shared" ref="O4689:O4752" ca="1" si="534">G4689*J4689</f>
        <v>39842100</v>
      </c>
    </row>
    <row r="4690" spans="1:15" x14ac:dyDescent="0.4">
      <c r="A4690">
        <v>4675</v>
      </c>
      <c r="B4690" s="63">
        <v>38582</v>
      </c>
      <c r="C4690" s="37">
        <v>122.050003</v>
      </c>
      <c r="D4690" s="37">
        <v>122.55999799999999</v>
      </c>
      <c r="E4690" s="37">
        <v>121.839996</v>
      </c>
      <c r="F4690" s="37">
        <v>122.19000200000001</v>
      </c>
      <c r="G4690" s="38">
        <v>53388600</v>
      </c>
      <c r="H4690" s="37">
        <v>85.614952000000002</v>
      </c>
      <c r="I4690" s="41">
        <f t="shared" si="528"/>
        <v>0.70067068171420444</v>
      </c>
      <c r="J4690" s="41">
        <f t="shared" ca="1" si="529"/>
        <v>1</v>
      </c>
      <c r="K4690" s="37">
        <f t="shared" si="530"/>
        <v>85.52</v>
      </c>
      <c r="L4690" s="37">
        <f t="shared" si="531"/>
        <v>85.87</v>
      </c>
      <c r="M4690" s="37">
        <f t="shared" si="532"/>
        <v>85.37</v>
      </c>
      <c r="N4690" s="37">
        <f t="shared" si="533"/>
        <v>85.61</v>
      </c>
      <c r="O4690" s="38">
        <f t="shared" ca="1" si="534"/>
        <v>53388600</v>
      </c>
    </row>
    <row r="4691" spans="1:15" x14ac:dyDescent="0.4">
      <c r="A4691">
        <v>4676</v>
      </c>
      <c r="B4691" s="63">
        <v>38581</v>
      </c>
      <c r="C4691" s="37">
        <v>122.19000200000001</v>
      </c>
      <c r="D4691" s="37">
        <v>122.870003</v>
      </c>
      <c r="E4691" s="37">
        <v>122.029999</v>
      </c>
      <c r="F4691" s="37">
        <v>122.199997</v>
      </c>
      <c r="G4691" s="38">
        <v>62275100</v>
      </c>
      <c r="H4691" s="37">
        <v>85.621941000000007</v>
      </c>
      <c r="I4691" s="41">
        <f t="shared" si="528"/>
        <v>0.70067056548291085</v>
      </c>
      <c r="J4691" s="41">
        <f t="shared" ca="1" si="529"/>
        <v>1</v>
      </c>
      <c r="K4691" s="37">
        <f t="shared" si="530"/>
        <v>85.61</v>
      </c>
      <c r="L4691" s="37">
        <f t="shared" si="531"/>
        <v>86.09</v>
      </c>
      <c r="M4691" s="37">
        <f t="shared" si="532"/>
        <v>85.5</v>
      </c>
      <c r="N4691" s="37">
        <f t="shared" si="533"/>
        <v>85.62</v>
      </c>
      <c r="O4691" s="38">
        <f t="shared" ca="1" si="534"/>
        <v>62275100</v>
      </c>
    </row>
    <row r="4692" spans="1:15" x14ac:dyDescent="0.4">
      <c r="A4692">
        <v>4677</v>
      </c>
      <c r="B4692" s="63">
        <v>38580</v>
      </c>
      <c r="C4692" s="37">
        <v>123.44000200000001</v>
      </c>
      <c r="D4692" s="37">
        <v>123.519997</v>
      </c>
      <c r="E4692" s="37">
        <v>122.089996</v>
      </c>
      <c r="F4692" s="37">
        <v>122.209999</v>
      </c>
      <c r="G4692" s="38">
        <v>71942100</v>
      </c>
      <c r="H4692" s="37">
        <v>85.628944000000004</v>
      </c>
      <c r="I4692" s="41">
        <f t="shared" si="528"/>
        <v>0.70067052369421923</v>
      </c>
      <c r="J4692" s="41">
        <f t="shared" ca="1" si="529"/>
        <v>1</v>
      </c>
      <c r="K4692" s="37">
        <f t="shared" si="530"/>
        <v>86.49</v>
      </c>
      <c r="L4692" s="37">
        <f t="shared" si="531"/>
        <v>86.55</v>
      </c>
      <c r="M4692" s="37">
        <f t="shared" si="532"/>
        <v>85.54</v>
      </c>
      <c r="N4692" s="37">
        <f t="shared" si="533"/>
        <v>85.63</v>
      </c>
      <c r="O4692" s="38">
        <f t="shared" ca="1" si="534"/>
        <v>71942100</v>
      </c>
    </row>
    <row r="4693" spans="1:15" x14ac:dyDescent="0.4">
      <c r="A4693">
        <v>4678</v>
      </c>
      <c r="B4693" s="63">
        <v>38579</v>
      </c>
      <c r="C4693" s="37">
        <v>123.220001</v>
      </c>
      <c r="D4693" s="37">
        <v>123.870003</v>
      </c>
      <c r="E4693" s="37">
        <v>122.83000199999999</v>
      </c>
      <c r="F4693" s="37">
        <v>123.82</v>
      </c>
      <c r="G4693" s="38">
        <v>36208500</v>
      </c>
      <c r="H4693" s="37">
        <v>86.757041999999998</v>
      </c>
      <c r="I4693" s="41">
        <f t="shared" si="528"/>
        <v>0.70067066709739945</v>
      </c>
      <c r="J4693" s="41">
        <f t="shared" ca="1" si="529"/>
        <v>1</v>
      </c>
      <c r="K4693" s="37">
        <f t="shared" si="530"/>
        <v>86.34</v>
      </c>
      <c r="L4693" s="37">
        <f t="shared" si="531"/>
        <v>86.79</v>
      </c>
      <c r="M4693" s="37">
        <f t="shared" si="532"/>
        <v>86.06</v>
      </c>
      <c r="N4693" s="37">
        <f t="shared" si="533"/>
        <v>86.76</v>
      </c>
      <c r="O4693" s="38">
        <f t="shared" ca="1" si="534"/>
        <v>36208500</v>
      </c>
    </row>
    <row r="4694" spans="1:15" x14ac:dyDescent="0.4">
      <c r="A4694">
        <v>4679</v>
      </c>
      <c r="B4694" s="63">
        <v>38576</v>
      </c>
      <c r="C4694" s="37">
        <v>123.57</v>
      </c>
      <c r="D4694" s="37">
        <v>123.69000200000001</v>
      </c>
      <c r="E4694" s="37">
        <v>122.75</v>
      </c>
      <c r="F4694" s="37">
        <v>123.05999799999999</v>
      </c>
      <c r="G4694" s="38">
        <v>54776900</v>
      </c>
      <c r="H4694" s="37">
        <v>86.224525</v>
      </c>
      <c r="I4694" s="41">
        <f t="shared" si="528"/>
        <v>0.70067061922104046</v>
      </c>
      <c r="J4694" s="41">
        <f t="shared" ca="1" si="529"/>
        <v>1</v>
      </c>
      <c r="K4694" s="37">
        <f t="shared" si="530"/>
        <v>86.58</v>
      </c>
      <c r="L4694" s="37">
        <f t="shared" si="531"/>
        <v>86.67</v>
      </c>
      <c r="M4694" s="37">
        <f t="shared" si="532"/>
        <v>86.01</v>
      </c>
      <c r="N4694" s="37">
        <f t="shared" si="533"/>
        <v>86.22</v>
      </c>
      <c r="O4694" s="38">
        <f t="shared" ca="1" si="534"/>
        <v>54776900</v>
      </c>
    </row>
    <row r="4695" spans="1:15" x14ac:dyDescent="0.4">
      <c r="A4695">
        <v>4680</v>
      </c>
      <c r="B4695" s="63">
        <v>38575</v>
      </c>
      <c r="C4695" s="37">
        <v>123.269997</v>
      </c>
      <c r="D4695" s="37">
        <v>124.029999</v>
      </c>
      <c r="E4695" s="37">
        <v>123.010002</v>
      </c>
      <c r="F4695" s="37">
        <v>123.82</v>
      </c>
      <c r="G4695" s="38">
        <v>58570200</v>
      </c>
      <c r="H4695" s="37">
        <v>86.757041999999998</v>
      </c>
      <c r="I4695" s="41">
        <f t="shared" si="528"/>
        <v>0.70067066709739945</v>
      </c>
      <c r="J4695" s="41">
        <f t="shared" ca="1" si="529"/>
        <v>1</v>
      </c>
      <c r="K4695" s="37">
        <f t="shared" si="530"/>
        <v>86.37</v>
      </c>
      <c r="L4695" s="37">
        <f t="shared" si="531"/>
        <v>86.9</v>
      </c>
      <c r="M4695" s="37">
        <f t="shared" si="532"/>
        <v>86.19</v>
      </c>
      <c r="N4695" s="37">
        <f t="shared" si="533"/>
        <v>86.76</v>
      </c>
      <c r="O4695" s="38">
        <f t="shared" ca="1" si="534"/>
        <v>58570200</v>
      </c>
    </row>
    <row r="4696" spans="1:15" x14ac:dyDescent="0.4">
      <c r="A4696">
        <v>4681</v>
      </c>
      <c r="B4696" s="63">
        <v>38574</v>
      </c>
      <c r="C4696" s="37">
        <v>123.82</v>
      </c>
      <c r="D4696" s="37">
        <v>124.5</v>
      </c>
      <c r="E4696" s="37">
        <v>122.82</v>
      </c>
      <c r="F4696" s="37">
        <v>123.33000199999999</v>
      </c>
      <c r="G4696" s="38">
        <v>72863700</v>
      </c>
      <c r="H4696" s="37">
        <v>86.413689000000005</v>
      </c>
      <c r="I4696" s="41">
        <f t="shared" si="528"/>
        <v>0.70067045810961726</v>
      </c>
      <c r="J4696" s="41">
        <f t="shared" ca="1" si="529"/>
        <v>1</v>
      </c>
      <c r="K4696" s="37">
        <f t="shared" si="530"/>
        <v>86.76</v>
      </c>
      <c r="L4696" s="37">
        <f t="shared" si="531"/>
        <v>87.23</v>
      </c>
      <c r="M4696" s="37">
        <f t="shared" si="532"/>
        <v>86.06</v>
      </c>
      <c r="N4696" s="37">
        <f t="shared" si="533"/>
        <v>86.41</v>
      </c>
      <c r="O4696" s="38">
        <f t="shared" ca="1" si="534"/>
        <v>72863700</v>
      </c>
    </row>
    <row r="4697" spans="1:15" x14ac:dyDescent="0.4">
      <c r="A4697">
        <v>4682</v>
      </c>
      <c r="B4697" s="63">
        <v>38573</v>
      </c>
      <c r="C4697" s="37">
        <v>123.05999799999999</v>
      </c>
      <c r="D4697" s="37">
        <v>123.589996</v>
      </c>
      <c r="E4697" s="37">
        <v>122.870003</v>
      </c>
      <c r="F4697" s="37">
        <v>123.389999</v>
      </c>
      <c r="G4697" s="38">
        <v>47170000</v>
      </c>
      <c r="H4697" s="37">
        <v>86.455734000000007</v>
      </c>
      <c r="I4697" s="41">
        <f t="shared" si="528"/>
        <v>0.70067051382340961</v>
      </c>
      <c r="J4697" s="41">
        <f t="shared" ca="1" si="529"/>
        <v>1</v>
      </c>
      <c r="K4697" s="37">
        <f t="shared" si="530"/>
        <v>86.22</v>
      </c>
      <c r="L4697" s="37">
        <f t="shared" si="531"/>
        <v>86.6</v>
      </c>
      <c r="M4697" s="37">
        <f t="shared" si="532"/>
        <v>86.09</v>
      </c>
      <c r="N4697" s="37">
        <f t="shared" si="533"/>
        <v>86.46</v>
      </c>
      <c r="O4697" s="38">
        <f t="shared" ca="1" si="534"/>
        <v>47170000</v>
      </c>
    </row>
    <row r="4698" spans="1:15" x14ac:dyDescent="0.4">
      <c r="A4698">
        <v>4683</v>
      </c>
      <c r="B4698" s="63">
        <v>38572</v>
      </c>
      <c r="C4698" s="37">
        <v>123.150002</v>
      </c>
      <c r="D4698" s="37">
        <v>123.410004</v>
      </c>
      <c r="E4698" s="37">
        <v>122.379997</v>
      </c>
      <c r="F4698" s="37">
        <v>122.650002</v>
      </c>
      <c r="G4698" s="38">
        <v>47616000</v>
      </c>
      <c r="H4698" s="37">
        <v>85.937263000000002</v>
      </c>
      <c r="I4698" s="41">
        <f t="shared" si="528"/>
        <v>0.70067070198661718</v>
      </c>
      <c r="J4698" s="41">
        <f t="shared" ca="1" si="529"/>
        <v>1</v>
      </c>
      <c r="K4698" s="37">
        <f t="shared" si="530"/>
        <v>86.29</v>
      </c>
      <c r="L4698" s="37">
        <f t="shared" si="531"/>
        <v>86.47</v>
      </c>
      <c r="M4698" s="37">
        <f t="shared" si="532"/>
        <v>85.75</v>
      </c>
      <c r="N4698" s="37">
        <f t="shared" si="533"/>
        <v>85.94</v>
      </c>
      <c r="O4698" s="38">
        <f t="shared" ca="1" si="534"/>
        <v>47616000</v>
      </c>
    </row>
    <row r="4699" spans="1:15" x14ac:dyDescent="0.4">
      <c r="A4699">
        <v>4684</v>
      </c>
      <c r="B4699" s="63">
        <v>38569</v>
      </c>
      <c r="C4699" s="37">
        <v>123.449997</v>
      </c>
      <c r="D4699" s="37">
        <v>123.980003</v>
      </c>
      <c r="E4699" s="37">
        <v>122.66999800000001</v>
      </c>
      <c r="F4699" s="37">
        <v>122.879997</v>
      </c>
      <c r="G4699" s="38">
        <v>53595500</v>
      </c>
      <c r="H4699" s="37">
        <v>86.098411999999996</v>
      </c>
      <c r="I4699" s="41">
        <f t="shared" si="528"/>
        <v>0.70067068767913454</v>
      </c>
      <c r="J4699" s="41">
        <f t="shared" ca="1" si="529"/>
        <v>1</v>
      </c>
      <c r="K4699" s="37">
        <f t="shared" si="530"/>
        <v>86.5</v>
      </c>
      <c r="L4699" s="37">
        <f t="shared" si="531"/>
        <v>86.87</v>
      </c>
      <c r="M4699" s="37">
        <f t="shared" si="532"/>
        <v>85.95</v>
      </c>
      <c r="N4699" s="37">
        <f t="shared" si="533"/>
        <v>86.1</v>
      </c>
      <c r="O4699" s="38">
        <f t="shared" ca="1" si="534"/>
        <v>53595500</v>
      </c>
    </row>
    <row r="4700" spans="1:15" x14ac:dyDescent="0.4">
      <c r="A4700">
        <v>4685</v>
      </c>
      <c r="B4700" s="63">
        <v>38568</v>
      </c>
      <c r="C4700" s="37">
        <v>124.230003</v>
      </c>
      <c r="D4700" s="37">
        <v>124.30999799999999</v>
      </c>
      <c r="E4700" s="37">
        <v>123.57</v>
      </c>
      <c r="F4700" s="37">
        <v>123.720001</v>
      </c>
      <c r="G4700" s="38">
        <v>50855600</v>
      </c>
      <c r="H4700" s="37">
        <v>86.686950999999993</v>
      </c>
      <c r="I4700" s="41">
        <f t="shared" si="528"/>
        <v>0.70067046798682131</v>
      </c>
      <c r="J4700" s="41">
        <f t="shared" ca="1" si="529"/>
        <v>1</v>
      </c>
      <c r="K4700" s="37">
        <f t="shared" si="530"/>
        <v>87.04</v>
      </c>
      <c r="L4700" s="37">
        <f t="shared" si="531"/>
        <v>87.1</v>
      </c>
      <c r="M4700" s="37">
        <f t="shared" si="532"/>
        <v>86.58</v>
      </c>
      <c r="N4700" s="37">
        <f t="shared" si="533"/>
        <v>86.69</v>
      </c>
      <c r="O4700" s="38">
        <f t="shared" ca="1" si="534"/>
        <v>50855600</v>
      </c>
    </row>
    <row r="4701" spans="1:15" x14ac:dyDescent="0.4">
      <c r="A4701">
        <v>4686</v>
      </c>
      <c r="B4701" s="63">
        <v>38567</v>
      </c>
      <c r="C4701" s="37">
        <v>124.25</v>
      </c>
      <c r="D4701" s="37">
        <v>124.739998</v>
      </c>
      <c r="E4701" s="37">
        <v>124.120003</v>
      </c>
      <c r="F4701" s="37">
        <v>124.720001</v>
      </c>
      <c r="G4701" s="38">
        <v>36837200</v>
      </c>
      <c r="H4701" s="37">
        <v>87.387634000000006</v>
      </c>
      <c r="I4701" s="41">
        <f t="shared" si="528"/>
        <v>0.7006705684680038</v>
      </c>
      <c r="J4701" s="41">
        <f t="shared" ca="1" si="529"/>
        <v>1</v>
      </c>
      <c r="K4701" s="37">
        <f t="shared" si="530"/>
        <v>87.06</v>
      </c>
      <c r="L4701" s="37">
        <f t="shared" si="531"/>
        <v>87.4</v>
      </c>
      <c r="M4701" s="37">
        <f t="shared" si="532"/>
        <v>86.97</v>
      </c>
      <c r="N4701" s="37">
        <f t="shared" si="533"/>
        <v>87.39</v>
      </c>
      <c r="O4701" s="38">
        <f t="shared" ca="1" si="534"/>
        <v>36837200</v>
      </c>
    </row>
    <row r="4702" spans="1:15" x14ac:dyDescent="0.4">
      <c r="A4702">
        <v>4687</v>
      </c>
      <c r="B4702" s="63">
        <v>38566</v>
      </c>
      <c r="C4702" s="37">
        <v>123.870003</v>
      </c>
      <c r="D4702" s="37">
        <v>124.599998</v>
      </c>
      <c r="E4702" s="37">
        <v>123.739998</v>
      </c>
      <c r="F4702" s="37">
        <v>124.389999</v>
      </c>
      <c r="G4702" s="38">
        <v>45147400</v>
      </c>
      <c r="H4702" s="37">
        <v>87.156418000000002</v>
      </c>
      <c r="I4702" s="41">
        <f t="shared" si="528"/>
        <v>0.70067062224190546</v>
      </c>
      <c r="J4702" s="41">
        <f t="shared" ca="1" si="529"/>
        <v>1</v>
      </c>
      <c r="K4702" s="37">
        <f t="shared" si="530"/>
        <v>86.79</v>
      </c>
      <c r="L4702" s="37">
        <f t="shared" si="531"/>
        <v>87.3</v>
      </c>
      <c r="M4702" s="37">
        <f t="shared" si="532"/>
        <v>86.7</v>
      </c>
      <c r="N4702" s="37">
        <f t="shared" si="533"/>
        <v>87.16</v>
      </c>
      <c r="O4702" s="38">
        <f t="shared" ca="1" si="534"/>
        <v>45147400</v>
      </c>
    </row>
    <row r="4703" spans="1:15" x14ac:dyDescent="0.4">
      <c r="A4703">
        <v>4688</v>
      </c>
      <c r="B4703" s="63">
        <v>38565</v>
      </c>
      <c r="C4703" s="37">
        <v>123.83000199999999</v>
      </c>
      <c r="D4703" s="37">
        <v>124.040001</v>
      </c>
      <c r="E4703" s="37">
        <v>123.449997</v>
      </c>
      <c r="F4703" s="37">
        <v>123.650002</v>
      </c>
      <c r="G4703" s="38">
        <v>40418200</v>
      </c>
      <c r="H4703" s="37">
        <v>86.637885999999995</v>
      </c>
      <c r="I4703" s="41">
        <f t="shared" si="528"/>
        <v>0.70067031620428111</v>
      </c>
      <c r="J4703" s="41">
        <f t="shared" ca="1" si="529"/>
        <v>1</v>
      </c>
      <c r="K4703" s="37">
        <f t="shared" si="530"/>
        <v>86.76</v>
      </c>
      <c r="L4703" s="37">
        <f t="shared" si="531"/>
        <v>86.91</v>
      </c>
      <c r="M4703" s="37">
        <f t="shared" si="532"/>
        <v>86.5</v>
      </c>
      <c r="N4703" s="37">
        <f t="shared" si="533"/>
        <v>86.64</v>
      </c>
      <c r="O4703" s="38">
        <f t="shared" ca="1" si="534"/>
        <v>40418200</v>
      </c>
    </row>
    <row r="4704" spans="1:15" x14ac:dyDescent="0.4">
      <c r="A4704">
        <v>4689</v>
      </c>
      <c r="B4704" s="63">
        <v>38562</v>
      </c>
      <c r="C4704" s="37">
        <v>124.410004</v>
      </c>
      <c r="D4704" s="37">
        <v>124.629997</v>
      </c>
      <c r="E4704" s="37">
        <v>123.5</v>
      </c>
      <c r="F4704" s="37">
        <v>123.739998</v>
      </c>
      <c r="G4704" s="38">
        <v>62358100</v>
      </c>
      <c r="H4704" s="37">
        <v>86.700951000000003</v>
      </c>
      <c r="I4704" s="41">
        <f t="shared" si="528"/>
        <v>0.70067037660692388</v>
      </c>
      <c r="J4704" s="41">
        <f t="shared" ca="1" si="529"/>
        <v>1</v>
      </c>
      <c r="K4704" s="37">
        <f t="shared" si="530"/>
        <v>87.17</v>
      </c>
      <c r="L4704" s="37">
        <f t="shared" si="531"/>
        <v>87.32</v>
      </c>
      <c r="M4704" s="37">
        <f t="shared" si="532"/>
        <v>86.53</v>
      </c>
      <c r="N4704" s="37">
        <f t="shared" si="533"/>
        <v>86.7</v>
      </c>
      <c r="O4704" s="38">
        <f t="shared" ca="1" si="534"/>
        <v>62358100</v>
      </c>
    </row>
    <row r="4705" spans="1:15" x14ac:dyDescent="0.4">
      <c r="A4705">
        <v>4690</v>
      </c>
      <c r="B4705" s="63">
        <v>38561</v>
      </c>
      <c r="C4705" s="37">
        <v>123.959999</v>
      </c>
      <c r="D4705" s="37">
        <v>124.639999</v>
      </c>
      <c r="E4705" s="37">
        <v>123.639999</v>
      </c>
      <c r="F4705" s="37">
        <v>124.57</v>
      </c>
      <c r="G4705" s="38">
        <v>47880700</v>
      </c>
      <c r="H4705" s="37">
        <v>87.282546999999994</v>
      </c>
      <c r="I4705" s="41">
        <f t="shared" si="528"/>
        <v>0.70067068315003611</v>
      </c>
      <c r="J4705" s="41">
        <f t="shared" ca="1" si="529"/>
        <v>1</v>
      </c>
      <c r="K4705" s="37">
        <f t="shared" si="530"/>
        <v>86.86</v>
      </c>
      <c r="L4705" s="37">
        <f t="shared" si="531"/>
        <v>87.33</v>
      </c>
      <c r="M4705" s="37">
        <f t="shared" si="532"/>
        <v>86.63</v>
      </c>
      <c r="N4705" s="37">
        <f t="shared" si="533"/>
        <v>87.28</v>
      </c>
      <c r="O4705" s="38">
        <f t="shared" ca="1" si="534"/>
        <v>47880700</v>
      </c>
    </row>
    <row r="4706" spans="1:15" x14ac:dyDescent="0.4">
      <c r="A4706">
        <v>4691</v>
      </c>
      <c r="B4706" s="63">
        <v>38560</v>
      </c>
      <c r="C4706" s="37">
        <v>123.5</v>
      </c>
      <c r="D4706" s="37">
        <v>123.889999</v>
      </c>
      <c r="E4706" s="37">
        <v>123.050003</v>
      </c>
      <c r="F4706" s="37">
        <v>123.790001</v>
      </c>
      <c r="G4706" s="38">
        <v>43181600</v>
      </c>
      <c r="H4706" s="37">
        <v>86.736007999999998</v>
      </c>
      <c r="I4706" s="41">
        <f t="shared" si="528"/>
        <v>0.70067054931197548</v>
      </c>
      <c r="J4706" s="41">
        <f t="shared" ca="1" si="529"/>
        <v>1</v>
      </c>
      <c r="K4706" s="37">
        <f t="shared" si="530"/>
        <v>86.53</v>
      </c>
      <c r="L4706" s="37">
        <f t="shared" si="531"/>
        <v>86.81</v>
      </c>
      <c r="M4706" s="37">
        <f t="shared" si="532"/>
        <v>86.22</v>
      </c>
      <c r="N4706" s="37">
        <f t="shared" si="533"/>
        <v>86.74</v>
      </c>
      <c r="O4706" s="38">
        <f t="shared" ca="1" si="534"/>
        <v>43181600</v>
      </c>
    </row>
    <row r="4707" spans="1:15" x14ac:dyDescent="0.4">
      <c r="A4707">
        <v>4692</v>
      </c>
      <c r="B4707" s="63">
        <v>38559</v>
      </c>
      <c r="C4707" s="37">
        <v>123.230003</v>
      </c>
      <c r="D4707" s="37">
        <v>123.529999</v>
      </c>
      <c r="E4707" s="37">
        <v>122.949997</v>
      </c>
      <c r="F4707" s="37">
        <v>123.339996</v>
      </c>
      <c r="G4707" s="38">
        <v>42758800</v>
      </c>
      <c r="H4707" s="37">
        <v>86.420722999999995</v>
      </c>
      <c r="I4707" s="41">
        <f t="shared" si="528"/>
        <v>0.70067071349669896</v>
      </c>
      <c r="J4707" s="41">
        <f t="shared" ca="1" si="529"/>
        <v>1</v>
      </c>
      <c r="K4707" s="37">
        <f t="shared" si="530"/>
        <v>86.34</v>
      </c>
      <c r="L4707" s="37">
        <f t="shared" si="531"/>
        <v>86.55</v>
      </c>
      <c r="M4707" s="37">
        <f t="shared" si="532"/>
        <v>86.15</v>
      </c>
      <c r="N4707" s="37">
        <f t="shared" si="533"/>
        <v>86.42</v>
      </c>
      <c r="O4707" s="38">
        <f t="shared" ca="1" si="534"/>
        <v>42758800</v>
      </c>
    </row>
    <row r="4708" spans="1:15" x14ac:dyDescent="0.4">
      <c r="A4708">
        <v>4693</v>
      </c>
      <c r="B4708" s="63">
        <v>38558</v>
      </c>
      <c r="C4708" s="37">
        <v>123.410004</v>
      </c>
      <c r="D4708" s="37">
        <v>123.949997</v>
      </c>
      <c r="E4708" s="37">
        <v>122.849998</v>
      </c>
      <c r="F4708" s="37">
        <v>123.19000200000001</v>
      </c>
      <c r="G4708" s="38">
        <v>57301600</v>
      </c>
      <c r="H4708" s="37">
        <v>86.315605000000005</v>
      </c>
      <c r="I4708" s="41">
        <f t="shared" si="528"/>
        <v>0.70067053818214886</v>
      </c>
      <c r="J4708" s="41">
        <f t="shared" ca="1" si="529"/>
        <v>1</v>
      </c>
      <c r="K4708" s="37">
        <f t="shared" si="530"/>
        <v>86.47</v>
      </c>
      <c r="L4708" s="37">
        <f t="shared" si="531"/>
        <v>86.85</v>
      </c>
      <c r="M4708" s="37">
        <f t="shared" si="532"/>
        <v>86.08</v>
      </c>
      <c r="N4708" s="37">
        <f t="shared" si="533"/>
        <v>86.32</v>
      </c>
      <c r="O4708" s="38">
        <f t="shared" ca="1" si="534"/>
        <v>57301600</v>
      </c>
    </row>
    <row r="4709" spans="1:15" x14ac:dyDescent="0.4">
      <c r="A4709">
        <v>4694</v>
      </c>
      <c r="B4709" s="63">
        <v>38555</v>
      </c>
      <c r="C4709" s="37">
        <v>122.879997</v>
      </c>
      <c r="D4709" s="37">
        <v>123.55999799999999</v>
      </c>
      <c r="E4709" s="37">
        <v>122.629997</v>
      </c>
      <c r="F4709" s="37">
        <v>123.540001</v>
      </c>
      <c r="G4709" s="38">
        <v>52607100</v>
      </c>
      <c r="H4709" s="37">
        <v>86.560828999999998</v>
      </c>
      <c r="I4709" s="41">
        <f t="shared" si="528"/>
        <v>0.7006704573363246</v>
      </c>
      <c r="J4709" s="41">
        <f t="shared" ca="1" si="529"/>
        <v>1</v>
      </c>
      <c r="K4709" s="37">
        <f t="shared" si="530"/>
        <v>86.1</v>
      </c>
      <c r="L4709" s="37">
        <f t="shared" si="531"/>
        <v>86.57</v>
      </c>
      <c r="M4709" s="37">
        <f t="shared" si="532"/>
        <v>85.92</v>
      </c>
      <c r="N4709" s="37">
        <f t="shared" si="533"/>
        <v>86.56</v>
      </c>
      <c r="O4709" s="38">
        <f t="shared" ca="1" si="534"/>
        <v>52607100</v>
      </c>
    </row>
    <row r="4710" spans="1:15" x14ac:dyDescent="0.4">
      <c r="A4710">
        <v>4695</v>
      </c>
      <c r="B4710" s="63">
        <v>38554</v>
      </c>
      <c r="C4710" s="37">
        <v>123.550003</v>
      </c>
      <c r="D4710" s="37">
        <v>123.610001</v>
      </c>
      <c r="E4710" s="37">
        <v>122.470001</v>
      </c>
      <c r="F4710" s="37">
        <v>122.720001</v>
      </c>
      <c r="G4710" s="38">
        <v>101110900</v>
      </c>
      <c r="H4710" s="37">
        <v>85.986298000000005</v>
      </c>
      <c r="I4710" s="41">
        <f t="shared" si="528"/>
        <v>0.70067061032699962</v>
      </c>
      <c r="J4710" s="41">
        <f t="shared" ca="1" si="529"/>
        <v>1</v>
      </c>
      <c r="K4710" s="37">
        <f t="shared" si="530"/>
        <v>86.57</v>
      </c>
      <c r="L4710" s="37">
        <f t="shared" si="531"/>
        <v>86.61</v>
      </c>
      <c r="M4710" s="37">
        <f t="shared" si="532"/>
        <v>85.81</v>
      </c>
      <c r="N4710" s="37">
        <f t="shared" si="533"/>
        <v>85.99</v>
      </c>
      <c r="O4710" s="38">
        <f t="shared" ca="1" si="534"/>
        <v>101110900</v>
      </c>
    </row>
    <row r="4711" spans="1:15" x14ac:dyDescent="0.4">
      <c r="A4711">
        <v>4696</v>
      </c>
      <c r="B4711" s="63">
        <v>38553</v>
      </c>
      <c r="C4711" s="37">
        <v>122.589996</v>
      </c>
      <c r="D4711" s="37">
        <v>123.730003</v>
      </c>
      <c r="E4711" s="37">
        <v>122.300003</v>
      </c>
      <c r="F4711" s="37">
        <v>123.44000200000001</v>
      </c>
      <c r="G4711" s="38">
        <v>69477000</v>
      </c>
      <c r="H4711" s="37">
        <v>86.490768000000003</v>
      </c>
      <c r="I4711" s="41">
        <f t="shared" si="528"/>
        <v>0.70067050063722458</v>
      </c>
      <c r="J4711" s="41">
        <f t="shared" ca="1" si="529"/>
        <v>1</v>
      </c>
      <c r="K4711" s="37">
        <f t="shared" si="530"/>
        <v>85.9</v>
      </c>
      <c r="L4711" s="37">
        <f t="shared" si="531"/>
        <v>86.69</v>
      </c>
      <c r="M4711" s="37">
        <f t="shared" si="532"/>
        <v>85.69</v>
      </c>
      <c r="N4711" s="37">
        <f t="shared" si="533"/>
        <v>86.49</v>
      </c>
      <c r="O4711" s="38">
        <f t="shared" ca="1" si="534"/>
        <v>69477000</v>
      </c>
    </row>
    <row r="4712" spans="1:15" x14ac:dyDescent="0.4">
      <c r="A4712">
        <v>4697</v>
      </c>
      <c r="B4712" s="63">
        <v>38552</v>
      </c>
      <c r="C4712" s="37">
        <v>122.709999</v>
      </c>
      <c r="D4712" s="37">
        <v>123.110001</v>
      </c>
      <c r="E4712" s="37">
        <v>122.410004</v>
      </c>
      <c r="F4712" s="37">
        <v>123.019997</v>
      </c>
      <c r="G4712" s="38">
        <v>59165700</v>
      </c>
      <c r="H4712" s="37">
        <v>86.196503000000007</v>
      </c>
      <c r="I4712" s="41">
        <f t="shared" si="528"/>
        <v>0.70067066413601042</v>
      </c>
      <c r="J4712" s="41">
        <f t="shared" ca="1" si="529"/>
        <v>1</v>
      </c>
      <c r="K4712" s="37">
        <f t="shared" si="530"/>
        <v>85.98</v>
      </c>
      <c r="L4712" s="37">
        <f t="shared" si="531"/>
        <v>86.26</v>
      </c>
      <c r="M4712" s="37">
        <f t="shared" si="532"/>
        <v>85.77</v>
      </c>
      <c r="N4712" s="37">
        <f t="shared" si="533"/>
        <v>86.2</v>
      </c>
      <c r="O4712" s="38">
        <f t="shared" ca="1" si="534"/>
        <v>59165700</v>
      </c>
    </row>
    <row r="4713" spans="1:15" x14ac:dyDescent="0.4">
      <c r="A4713">
        <v>4698</v>
      </c>
      <c r="B4713" s="63">
        <v>38551</v>
      </c>
      <c r="C4713" s="37">
        <v>122.5</v>
      </c>
      <c r="D4713" s="37">
        <v>122.629997</v>
      </c>
      <c r="E4713" s="37">
        <v>122.050003</v>
      </c>
      <c r="F4713" s="37">
        <v>122.349998</v>
      </c>
      <c r="G4713" s="38">
        <v>56598400</v>
      </c>
      <c r="H4713" s="37">
        <v>85.727058</v>
      </c>
      <c r="I4713" s="41">
        <f t="shared" si="528"/>
        <v>0.70067069392187487</v>
      </c>
      <c r="J4713" s="41">
        <f t="shared" ca="1" si="529"/>
        <v>1</v>
      </c>
      <c r="K4713" s="37">
        <f t="shared" si="530"/>
        <v>85.83</v>
      </c>
      <c r="L4713" s="37">
        <f t="shared" si="531"/>
        <v>85.92</v>
      </c>
      <c r="M4713" s="37">
        <f t="shared" si="532"/>
        <v>85.52</v>
      </c>
      <c r="N4713" s="37">
        <f t="shared" si="533"/>
        <v>85.73</v>
      </c>
      <c r="O4713" s="38">
        <f t="shared" ca="1" si="534"/>
        <v>56598400</v>
      </c>
    </row>
    <row r="4714" spans="1:15" x14ac:dyDescent="0.4">
      <c r="A4714">
        <v>4699</v>
      </c>
      <c r="B4714" s="63">
        <v>38548</v>
      </c>
      <c r="C4714" s="37">
        <v>122.790001</v>
      </c>
      <c r="D4714" s="37">
        <v>123.040001</v>
      </c>
      <c r="E4714" s="37">
        <v>122.360001</v>
      </c>
      <c r="F4714" s="37">
        <v>122.839996</v>
      </c>
      <c r="G4714" s="38">
        <v>56075900</v>
      </c>
      <c r="H4714" s="37">
        <v>86.070403999999996</v>
      </c>
      <c r="I4714" s="41">
        <f t="shared" si="528"/>
        <v>0.70067084665160684</v>
      </c>
      <c r="J4714" s="41">
        <f t="shared" ca="1" si="529"/>
        <v>1</v>
      </c>
      <c r="K4714" s="37">
        <f t="shared" si="530"/>
        <v>86.04</v>
      </c>
      <c r="L4714" s="37">
        <f t="shared" si="531"/>
        <v>86.21</v>
      </c>
      <c r="M4714" s="37">
        <f t="shared" si="532"/>
        <v>85.73</v>
      </c>
      <c r="N4714" s="37">
        <f t="shared" si="533"/>
        <v>86.07</v>
      </c>
      <c r="O4714" s="38">
        <f t="shared" ca="1" si="534"/>
        <v>56075900</v>
      </c>
    </row>
    <row r="4715" spans="1:15" x14ac:dyDescent="0.4">
      <c r="A4715">
        <v>4700</v>
      </c>
      <c r="B4715" s="63">
        <v>38547</v>
      </c>
      <c r="C4715" s="37">
        <v>122.980003</v>
      </c>
      <c r="D4715" s="37">
        <v>123.44000200000001</v>
      </c>
      <c r="E4715" s="37">
        <v>122.489998</v>
      </c>
      <c r="F4715" s="37">
        <v>122.910004</v>
      </c>
      <c r="G4715" s="38">
        <v>63638800</v>
      </c>
      <c r="H4715" s="37">
        <v>86.119422999999998</v>
      </c>
      <c r="I4715" s="41">
        <f t="shared" si="528"/>
        <v>0.70067057356860873</v>
      </c>
      <c r="J4715" s="41">
        <f t="shared" ca="1" si="529"/>
        <v>1</v>
      </c>
      <c r="K4715" s="37">
        <f t="shared" si="530"/>
        <v>86.17</v>
      </c>
      <c r="L4715" s="37">
        <f t="shared" si="531"/>
        <v>86.49</v>
      </c>
      <c r="M4715" s="37">
        <f t="shared" si="532"/>
        <v>85.83</v>
      </c>
      <c r="N4715" s="37">
        <f t="shared" si="533"/>
        <v>86.12</v>
      </c>
      <c r="O4715" s="38">
        <f t="shared" ca="1" si="534"/>
        <v>63638800</v>
      </c>
    </row>
    <row r="4716" spans="1:15" x14ac:dyDescent="0.4">
      <c r="A4716">
        <v>4701</v>
      </c>
      <c r="B4716" s="63">
        <v>38546</v>
      </c>
      <c r="C4716" s="37">
        <v>122.269997</v>
      </c>
      <c r="D4716" s="37">
        <v>122.519997</v>
      </c>
      <c r="E4716" s="37">
        <v>121.989998</v>
      </c>
      <c r="F4716" s="37">
        <v>122.43</v>
      </c>
      <c r="G4716" s="38">
        <v>41182300</v>
      </c>
      <c r="H4716" s="37">
        <v>85.783134000000004</v>
      </c>
      <c r="I4716" s="41">
        <f t="shared" si="528"/>
        <v>0.70067086498407249</v>
      </c>
      <c r="J4716" s="41">
        <f t="shared" ca="1" si="529"/>
        <v>1</v>
      </c>
      <c r="K4716" s="37">
        <f t="shared" si="530"/>
        <v>85.67</v>
      </c>
      <c r="L4716" s="37">
        <f t="shared" si="531"/>
        <v>85.85</v>
      </c>
      <c r="M4716" s="37">
        <f t="shared" si="532"/>
        <v>85.47</v>
      </c>
      <c r="N4716" s="37">
        <f t="shared" si="533"/>
        <v>85.78</v>
      </c>
      <c r="O4716" s="38">
        <f t="shared" ca="1" si="534"/>
        <v>41182300</v>
      </c>
    </row>
    <row r="4717" spans="1:15" x14ac:dyDescent="0.4">
      <c r="A4717">
        <v>4702</v>
      </c>
      <c r="B4717" s="63">
        <v>38545</v>
      </c>
      <c r="C4717" s="37">
        <v>121.989998</v>
      </c>
      <c r="D4717" s="37">
        <v>122.629997</v>
      </c>
      <c r="E4717" s="37">
        <v>121.639999</v>
      </c>
      <c r="F4717" s="37">
        <v>122.260002</v>
      </c>
      <c r="G4717" s="38">
        <v>51871100</v>
      </c>
      <c r="H4717" s="37">
        <v>85.663994000000002</v>
      </c>
      <c r="I4717" s="41">
        <f t="shared" si="528"/>
        <v>0.70067064124536826</v>
      </c>
      <c r="J4717" s="41">
        <f t="shared" ca="1" si="529"/>
        <v>1</v>
      </c>
      <c r="K4717" s="37">
        <f t="shared" si="530"/>
        <v>85.47</v>
      </c>
      <c r="L4717" s="37">
        <f t="shared" si="531"/>
        <v>85.92</v>
      </c>
      <c r="M4717" s="37">
        <f t="shared" si="532"/>
        <v>85.23</v>
      </c>
      <c r="N4717" s="37">
        <f t="shared" si="533"/>
        <v>85.66</v>
      </c>
      <c r="O4717" s="38">
        <f t="shared" ca="1" si="534"/>
        <v>51871100</v>
      </c>
    </row>
    <row r="4718" spans="1:15" x14ac:dyDescent="0.4">
      <c r="A4718">
        <v>4703</v>
      </c>
      <c r="B4718" s="63">
        <v>38544</v>
      </c>
      <c r="C4718" s="37">
        <v>121.33000199999999</v>
      </c>
      <c r="D4718" s="37">
        <v>122.099998</v>
      </c>
      <c r="E4718" s="37">
        <v>121.30999799999999</v>
      </c>
      <c r="F4718" s="37">
        <v>121.94000200000001</v>
      </c>
      <c r="G4718" s="38">
        <v>49688300</v>
      </c>
      <c r="H4718" s="37">
        <v>85.439766000000006</v>
      </c>
      <c r="I4718" s="41">
        <f t="shared" si="528"/>
        <v>0.70067053139789193</v>
      </c>
      <c r="J4718" s="41">
        <f t="shared" ca="1" si="529"/>
        <v>1</v>
      </c>
      <c r="K4718" s="37">
        <f t="shared" si="530"/>
        <v>85.01</v>
      </c>
      <c r="L4718" s="37">
        <f t="shared" si="531"/>
        <v>85.55</v>
      </c>
      <c r="M4718" s="37">
        <f t="shared" si="532"/>
        <v>85</v>
      </c>
      <c r="N4718" s="37">
        <f t="shared" si="533"/>
        <v>85.44</v>
      </c>
      <c r="O4718" s="38">
        <f t="shared" ca="1" si="534"/>
        <v>49688300</v>
      </c>
    </row>
    <row r="4719" spans="1:15" x14ac:dyDescent="0.4">
      <c r="A4719">
        <v>4704</v>
      </c>
      <c r="B4719" s="63">
        <v>38541</v>
      </c>
      <c r="C4719" s="37">
        <v>119.970001</v>
      </c>
      <c r="D4719" s="37">
        <v>121.32</v>
      </c>
      <c r="E4719" s="37">
        <v>119.720001</v>
      </c>
      <c r="F4719" s="37">
        <v>121.32</v>
      </c>
      <c r="G4719" s="38">
        <v>64491200</v>
      </c>
      <c r="H4719" s="37">
        <v>85.005324999999999</v>
      </c>
      <c r="I4719" s="41">
        <f t="shared" si="528"/>
        <v>0.70067033465215967</v>
      </c>
      <c r="J4719" s="41">
        <f t="shared" ca="1" si="529"/>
        <v>1</v>
      </c>
      <c r="K4719" s="37">
        <f t="shared" si="530"/>
        <v>84.06</v>
      </c>
      <c r="L4719" s="37">
        <f t="shared" si="531"/>
        <v>85.01</v>
      </c>
      <c r="M4719" s="37">
        <f t="shared" si="532"/>
        <v>83.88</v>
      </c>
      <c r="N4719" s="37">
        <f t="shared" si="533"/>
        <v>85.01</v>
      </c>
      <c r="O4719" s="38">
        <f t="shared" ca="1" si="534"/>
        <v>64491200</v>
      </c>
    </row>
    <row r="4720" spans="1:15" x14ac:dyDescent="0.4">
      <c r="A4720">
        <v>4705</v>
      </c>
      <c r="B4720" s="63">
        <v>38540</v>
      </c>
      <c r="C4720" s="37">
        <v>118.290001</v>
      </c>
      <c r="D4720" s="37">
        <v>119.949997</v>
      </c>
      <c r="E4720" s="37">
        <v>118.260002</v>
      </c>
      <c r="F4720" s="37">
        <v>119.949997</v>
      </c>
      <c r="G4720" s="38">
        <v>103268800</v>
      </c>
      <c r="H4720" s="37">
        <v>84.045433000000003</v>
      </c>
      <c r="I4720" s="41">
        <f t="shared" si="528"/>
        <v>0.70067057192173177</v>
      </c>
      <c r="J4720" s="41">
        <f t="shared" ca="1" si="529"/>
        <v>1</v>
      </c>
      <c r="K4720" s="37">
        <f t="shared" si="530"/>
        <v>82.88</v>
      </c>
      <c r="L4720" s="37">
        <f t="shared" si="531"/>
        <v>84.05</v>
      </c>
      <c r="M4720" s="37">
        <f t="shared" si="532"/>
        <v>82.86</v>
      </c>
      <c r="N4720" s="37">
        <f t="shared" si="533"/>
        <v>84.05</v>
      </c>
      <c r="O4720" s="38">
        <f t="shared" ca="1" si="534"/>
        <v>103268800</v>
      </c>
    </row>
    <row r="4721" spans="1:15" x14ac:dyDescent="0.4">
      <c r="A4721">
        <v>4706</v>
      </c>
      <c r="B4721" s="63">
        <v>38539</v>
      </c>
      <c r="C4721" s="37">
        <v>120.389999</v>
      </c>
      <c r="D4721" s="37">
        <v>120.650002</v>
      </c>
      <c r="E4721" s="37">
        <v>119.410004</v>
      </c>
      <c r="F4721" s="37">
        <v>119.480003</v>
      </c>
      <c r="G4721" s="38">
        <v>52363600</v>
      </c>
      <c r="H4721" s="37">
        <v>83.716117999999994</v>
      </c>
      <c r="I4721" s="41">
        <f t="shared" si="528"/>
        <v>0.70067053814854685</v>
      </c>
      <c r="J4721" s="41">
        <f t="shared" ca="1" si="529"/>
        <v>1</v>
      </c>
      <c r="K4721" s="37">
        <f t="shared" si="530"/>
        <v>84.35</v>
      </c>
      <c r="L4721" s="37">
        <f t="shared" si="531"/>
        <v>84.54</v>
      </c>
      <c r="M4721" s="37">
        <f t="shared" si="532"/>
        <v>83.67</v>
      </c>
      <c r="N4721" s="37">
        <f t="shared" si="533"/>
        <v>83.72</v>
      </c>
      <c r="O4721" s="38">
        <f t="shared" ca="1" si="534"/>
        <v>52363600</v>
      </c>
    </row>
    <row r="4722" spans="1:15" x14ac:dyDescent="0.4">
      <c r="A4722">
        <v>4707</v>
      </c>
      <c r="B4722" s="63">
        <v>38538</v>
      </c>
      <c r="C4722" s="37">
        <v>119.25</v>
      </c>
      <c r="D4722" s="37">
        <v>120.650002</v>
      </c>
      <c r="E4722" s="37">
        <v>119.19000200000001</v>
      </c>
      <c r="F4722" s="37">
        <v>120.489998</v>
      </c>
      <c r="G4722" s="38">
        <v>51549000</v>
      </c>
      <c r="H4722" s="37">
        <v>84.423782000000003</v>
      </c>
      <c r="I4722" s="41">
        <f t="shared" si="528"/>
        <v>0.70067045731048982</v>
      </c>
      <c r="J4722" s="41">
        <f t="shared" ca="1" si="529"/>
        <v>1</v>
      </c>
      <c r="K4722" s="37">
        <f t="shared" si="530"/>
        <v>83.55</v>
      </c>
      <c r="L4722" s="37">
        <f t="shared" si="531"/>
        <v>84.54</v>
      </c>
      <c r="M4722" s="37">
        <f t="shared" si="532"/>
        <v>83.51</v>
      </c>
      <c r="N4722" s="37">
        <f t="shared" si="533"/>
        <v>84.42</v>
      </c>
      <c r="O4722" s="38">
        <f t="shared" ca="1" si="534"/>
        <v>51549000</v>
      </c>
    </row>
    <row r="4723" spans="1:15" x14ac:dyDescent="0.4">
      <c r="A4723">
        <v>4708</v>
      </c>
      <c r="B4723" s="63">
        <v>38534</v>
      </c>
      <c r="C4723" s="37">
        <v>119.449997</v>
      </c>
      <c r="D4723" s="37">
        <v>119.800003</v>
      </c>
      <c r="E4723" s="37">
        <v>119.209999</v>
      </c>
      <c r="F4723" s="37">
        <v>119.529999</v>
      </c>
      <c r="G4723" s="38">
        <v>49737500</v>
      </c>
      <c r="H4723" s="37">
        <v>83.751166999999995</v>
      </c>
      <c r="I4723" s="41">
        <f t="shared" si="528"/>
        <v>0.70067069104551727</v>
      </c>
      <c r="J4723" s="41">
        <f t="shared" ca="1" si="529"/>
        <v>1</v>
      </c>
      <c r="K4723" s="37">
        <f t="shared" si="530"/>
        <v>83.7</v>
      </c>
      <c r="L4723" s="37">
        <f t="shared" si="531"/>
        <v>83.94</v>
      </c>
      <c r="M4723" s="37">
        <f t="shared" si="532"/>
        <v>83.53</v>
      </c>
      <c r="N4723" s="37">
        <f t="shared" si="533"/>
        <v>83.75</v>
      </c>
      <c r="O4723" s="38">
        <f t="shared" ca="1" si="534"/>
        <v>49737500</v>
      </c>
    </row>
    <row r="4724" spans="1:15" x14ac:dyDescent="0.4">
      <c r="A4724">
        <v>4709</v>
      </c>
      <c r="B4724" s="63">
        <v>38533</v>
      </c>
      <c r="C4724" s="37">
        <v>120.220001</v>
      </c>
      <c r="D4724" s="37">
        <v>120.32</v>
      </c>
      <c r="E4724" s="37">
        <v>118.949997</v>
      </c>
      <c r="F4724" s="37">
        <v>119.18</v>
      </c>
      <c r="G4724" s="38">
        <v>62288800</v>
      </c>
      <c r="H4724" s="37">
        <v>83.505913000000007</v>
      </c>
      <c r="I4724" s="41">
        <f t="shared" si="528"/>
        <v>0.70067052357778148</v>
      </c>
      <c r="J4724" s="41">
        <f t="shared" ca="1" si="529"/>
        <v>1</v>
      </c>
      <c r="K4724" s="37">
        <f t="shared" si="530"/>
        <v>84.23</v>
      </c>
      <c r="L4724" s="37">
        <f t="shared" si="531"/>
        <v>84.3</v>
      </c>
      <c r="M4724" s="37">
        <f t="shared" si="532"/>
        <v>83.34</v>
      </c>
      <c r="N4724" s="37">
        <f t="shared" si="533"/>
        <v>83.51</v>
      </c>
      <c r="O4724" s="38">
        <f t="shared" ca="1" si="534"/>
        <v>62288800</v>
      </c>
    </row>
    <row r="4725" spans="1:15" x14ac:dyDescent="0.4">
      <c r="A4725">
        <v>4710</v>
      </c>
      <c r="B4725" s="63">
        <v>38532</v>
      </c>
      <c r="C4725" s="37">
        <v>120.370003</v>
      </c>
      <c r="D4725" s="37">
        <v>120.400002</v>
      </c>
      <c r="E4725" s="37">
        <v>119.760002</v>
      </c>
      <c r="F4725" s="37">
        <v>119.83000199999999</v>
      </c>
      <c r="G4725" s="38">
        <v>42316500</v>
      </c>
      <c r="H4725" s="37">
        <v>83.961371999999997</v>
      </c>
      <c r="I4725" s="41">
        <f t="shared" si="528"/>
        <v>0.70067070515445706</v>
      </c>
      <c r="J4725" s="41">
        <f t="shared" ca="1" si="529"/>
        <v>1</v>
      </c>
      <c r="K4725" s="37">
        <f t="shared" si="530"/>
        <v>84.34</v>
      </c>
      <c r="L4725" s="37">
        <f t="shared" si="531"/>
        <v>84.36</v>
      </c>
      <c r="M4725" s="37">
        <f t="shared" si="532"/>
        <v>83.91</v>
      </c>
      <c r="N4725" s="37">
        <f t="shared" si="533"/>
        <v>83.96</v>
      </c>
      <c r="O4725" s="38">
        <f t="shared" ca="1" si="534"/>
        <v>42316500</v>
      </c>
    </row>
    <row r="4726" spans="1:15" x14ac:dyDescent="0.4">
      <c r="A4726">
        <v>4711</v>
      </c>
      <c r="B4726" s="63">
        <v>38531</v>
      </c>
      <c r="C4726" s="37">
        <v>119.400002</v>
      </c>
      <c r="D4726" s="37">
        <v>120.239998</v>
      </c>
      <c r="E4726" s="37">
        <v>119.370003</v>
      </c>
      <c r="F4726" s="37">
        <v>120.150002</v>
      </c>
      <c r="G4726" s="38">
        <v>41174200</v>
      </c>
      <c r="H4726" s="37">
        <v>84.185585000000003</v>
      </c>
      <c r="I4726" s="41">
        <f t="shared" si="528"/>
        <v>0.70067069162429152</v>
      </c>
      <c r="J4726" s="41">
        <f t="shared" ca="1" si="529"/>
        <v>1</v>
      </c>
      <c r="K4726" s="37">
        <f t="shared" si="530"/>
        <v>83.66</v>
      </c>
      <c r="L4726" s="37">
        <f t="shared" si="531"/>
        <v>84.25</v>
      </c>
      <c r="M4726" s="37">
        <f t="shared" si="532"/>
        <v>83.64</v>
      </c>
      <c r="N4726" s="37">
        <f t="shared" si="533"/>
        <v>84.19</v>
      </c>
      <c r="O4726" s="38">
        <f t="shared" ca="1" si="534"/>
        <v>41174200</v>
      </c>
    </row>
    <row r="4727" spans="1:15" x14ac:dyDescent="0.4">
      <c r="A4727">
        <v>4712</v>
      </c>
      <c r="B4727" s="63">
        <v>38530</v>
      </c>
      <c r="C4727" s="37">
        <v>118.970001</v>
      </c>
      <c r="D4727" s="37">
        <v>119.410004</v>
      </c>
      <c r="E4727" s="37">
        <v>118.75</v>
      </c>
      <c r="F4727" s="37">
        <v>119.150002</v>
      </c>
      <c r="G4727" s="38">
        <v>48183800</v>
      </c>
      <c r="H4727" s="37">
        <v>83.484879000000006</v>
      </c>
      <c r="I4727" s="41">
        <f t="shared" si="528"/>
        <v>0.70067039528878905</v>
      </c>
      <c r="J4727" s="41">
        <f t="shared" ca="1" si="529"/>
        <v>1</v>
      </c>
      <c r="K4727" s="37">
        <f t="shared" si="530"/>
        <v>83.36</v>
      </c>
      <c r="L4727" s="37">
        <f t="shared" si="531"/>
        <v>83.67</v>
      </c>
      <c r="M4727" s="37">
        <f t="shared" si="532"/>
        <v>83.2</v>
      </c>
      <c r="N4727" s="37">
        <f t="shared" si="533"/>
        <v>83.48</v>
      </c>
      <c r="O4727" s="38">
        <f t="shared" ca="1" si="534"/>
        <v>48183800</v>
      </c>
    </row>
    <row r="4728" spans="1:15" x14ac:dyDescent="0.4">
      <c r="A4728">
        <v>4713</v>
      </c>
      <c r="B4728" s="63">
        <v>38527</v>
      </c>
      <c r="C4728" s="37">
        <v>119.879997</v>
      </c>
      <c r="D4728" s="37">
        <v>120.010002</v>
      </c>
      <c r="E4728" s="37">
        <v>118.839996</v>
      </c>
      <c r="F4728" s="37">
        <v>118.980003</v>
      </c>
      <c r="G4728" s="38">
        <v>58572500</v>
      </c>
      <c r="H4728" s="37">
        <v>83.365775999999997</v>
      </c>
      <c r="I4728" s="41">
        <f t="shared" si="528"/>
        <v>0.70067048157663936</v>
      </c>
      <c r="J4728" s="41">
        <f t="shared" ca="1" si="529"/>
        <v>1</v>
      </c>
      <c r="K4728" s="37">
        <f t="shared" si="530"/>
        <v>84</v>
      </c>
      <c r="L4728" s="37">
        <f t="shared" si="531"/>
        <v>84.09</v>
      </c>
      <c r="M4728" s="37">
        <f t="shared" si="532"/>
        <v>83.27</v>
      </c>
      <c r="N4728" s="37">
        <f t="shared" si="533"/>
        <v>83.37</v>
      </c>
      <c r="O4728" s="38">
        <f t="shared" ca="1" si="534"/>
        <v>58572500</v>
      </c>
    </row>
    <row r="4729" spans="1:15" x14ac:dyDescent="0.4">
      <c r="A4729">
        <v>4714</v>
      </c>
      <c r="B4729" s="63">
        <v>38526</v>
      </c>
      <c r="C4729" s="37">
        <v>121.32</v>
      </c>
      <c r="D4729" s="37">
        <v>121.599998</v>
      </c>
      <c r="E4729" s="37">
        <v>119.83000199999999</v>
      </c>
      <c r="F4729" s="37">
        <v>119.860001</v>
      </c>
      <c r="G4729" s="38">
        <v>62185600</v>
      </c>
      <c r="H4729" s="37">
        <v>83.982422</v>
      </c>
      <c r="I4729" s="41">
        <f t="shared" si="528"/>
        <v>0.70067096028140363</v>
      </c>
      <c r="J4729" s="41">
        <f t="shared" ca="1" si="529"/>
        <v>1</v>
      </c>
      <c r="K4729" s="37">
        <f t="shared" si="530"/>
        <v>85.01</v>
      </c>
      <c r="L4729" s="37">
        <f t="shared" si="531"/>
        <v>85.2</v>
      </c>
      <c r="M4729" s="37">
        <f t="shared" si="532"/>
        <v>83.96</v>
      </c>
      <c r="N4729" s="37">
        <f t="shared" si="533"/>
        <v>83.98</v>
      </c>
      <c r="O4729" s="38">
        <f t="shared" ca="1" si="534"/>
        <v>62185600</v>
      </c>
    </row>
    <row r="4730" spans="1:15" x14ac:dyDescent="0.4">
      <c r="A4730">
        <v>4715</v>
      </c>
      <c r="B4730" s="63">
        <v>38525</v>
      </c>
      <c r="C4730" s="37">
        <v>121.68</v>
      </c>
      <c r="D4730" s="37">
        <v>121.94000200000001</v>
      </c>
      <c r="E4730" s="37">
        <v>121.07</v>
      </c>
      <c r="F4730" s="37">
        <v>121.57</v>
      </c>
      <c r="G4730" s="38">
        <v>46310100</v>
      </c>
      <c r="H4730" s="37">
        <v>85.180519000000004</v>
      </c>
      <c r="I4730" s="41">
        <f t="shared" si="528"/>
        <v>0.7006705519453813</v>
      </c>
      <c r="J4730" s="41">
        <f t="shared" ca="1" si="529"/>
        <v>1</v>
      </c>
      <c r="K4730" s="37">
        <f t="shared" si="530"/>
        <v>85.26</v>
      </c>
      <c r="L4730" s="37">
        <f t="shared" si="531"/>
        <v>85.44</v>
      </c>
      <c r="M4730" s="37">
        <f t="shared" si="532"/>
        <v>84.83</v>
      </c>
      <c r="N4730" s="37">
        <f t="shared" si="533"/>
        <v>85.18</v>
      </c>
      <c r="O4730" s="38">
        <f t="shared" ca="1" si="534"/>
        <v>46310100</v>
      </c>
    </row>
    <row r="4731" spans="1:15" x14ac:dyDescent="0.4">
      <c r="A4731">
        <v>4716</v>
      </c>
      <c r="B4731" s="63">
        <v>38524</v>
      </c>
      <c r="C4731" s="37">
        <v>121.5</v>
      </c>
      <c r="D4731" s="37">
        <v>121.650002</v>
      </c>
      <c r="E4731" s="37">
        <v>121.029999</v>
      </c>
      <c r="F4731" s="37">
        <v>121.470001</v>
      </c>
      <c r="G4731" s="38">
        <v>39879800</v>
      </c>
      <c r="H4731" s="37">
        <v>85.110473999999996</v>
      </c>
      <c r="I4731" s="41">
        <f t="shared" si="528"/>
        <v>0.70067072774618644</v>
      </c>
      <c r="J4731" s="41">
        <f t="shared" ca="1" si="529"/>
        <v>1</v>
      </c>
      <c r="K4731" s="37">
        <f t="shared" si="530"/>
        <v>85.13</v>
      </c>
      <c r="L4731" s="37">
        <f t="shared" si="531"/>
        <v>85.24</v>
      </c>
      <c r="M4731" s="37">
        <f t="shared" si="532"/>
        <v>84.8</v>
      </c>
      <c r="N4731" s="37">
        <f t="shared" si="533"/>
        <v>85.11</v>
      </c>
      <c r="O4731" s="38">
        <f t="shared" ca="1" si="534"/>
        <v>39879800</v>
      </c>
    </row>
    <row r="4732" spans="1:15" x14ac:dyDescent="0.4">
      <c r="A4732">
        <v>4717</v>
      </c>
      <c r="B4732" s="63">
        <v>38523</v>
      </c>
      <c r="C4732" s="37">
        <v>121.08000199999999</v>
      </c>
      <c r="D4732" s="37">
        <v>121.839996</v>
      </c>
      <c r="E4732" s="37">
        <v>120.94000200000001</v>
      </c>
      <c r="F4732" s="37">
        <v>121.400002</v>
      </c>
      <c r="G4732" s="38">
        <v>41019400</v>
      </c>
      <c r="H4732" s="37">
        <v>85.061417000000006</v>
      </c>
      <c r="I4732" s="41">
        <f t="shared" si="528"/>
        <v>0.70067063919817729</v>
      </c>
      <c r="J4732" s="41">
        <f t="shared" ca="1" si="529"/>
        <v>1</v>
      </c>
      <c r="K4732" s="37">
        <f t="shared" si="530"/>
        <v>84.84</v>
      </c>
      <c r="L4732" s="37">
        <f t="shared" si="531"/>
        <v>85.37</v>
      </c>
      <c r="M4732" s="37">
        <f t="shared" si="532"/>
        <v>84.74</v>
      </c>
      <c r="N4732" s="37">
        <f t="shared" si="533"/>
        <v>85.06</v>
      </c>
      <c r="O4732" s="38">
        <f t="shared" ca="1" si="534"/>
        <v>41019400</v>
      </c>
    </row>
    <row r="4733" spans="1:15" x14ac:dyDescent="0.4">
      <c r="A4733">
        <v>4718</v>
      </c>
      <c r="B4733" s="63">
        <v>38520</v>
      </c>
      <c r="C4733" s="37">
        <v>121.540001</v>
      </c>
      <c r="D4733" s="37">
        <v>121.900002</v>
      </c>
      <c r="E4733" s="37">
        <v>121.220001</v>
      </c>
      <c r="F4733" s="37">
        <v>121.360001</v>
      </c>
      <c r="G4733" s="38">
        <v>51529400</v>
      </c>
      <c r="H4733" s="37">
        <v>85.033371000000002</v>
      </c>
      <c r="I4733" s="41">
        <f t="shared" si="528"/>
        <v>0.70067048697535861</v>
      </c>
      <c r="J4733" s="41">
        <f t="shared" ca="1" si="529"/>
        <v>1</v>
      </c>
      <c r="K4733" s="37">
        <f t="shared" si="530"/>
        <v>85.16</v>
      </c>
      <c r="L4733" s="37">
        <f t="shared" si="531"/>
        <v>85.41</v>
      </c>
      <c r="M4733" s="37">
        <f t="shared" si="532"/>
        <v>84.94</v>
      </c>
      <c r="N4733" s="37">
        <f t="shared" si="533"/>
        <v>85.03</v>
      </c>
      <c r="O4733" s="38">
        <f t="shared" ca="1" si="534"/>
        <v>51529400</v>
      </c>
    </row>
    <row r="4734" spans="1:15" x14ac:dyDescent="0.4">
      <c r="A4734">
        <v>4719</v>
      </c>
      <c r="B4734" s="63">
        <v>38519</v>
      </c>
      <c r="C4734" s="37">
        <v>121.05999799999999</v>
      </c>
      <c r="D4734" s="37">
        <v>121.639999</v>
      </c>
      <c r="E4734" s="37">
        <v>120.91999800000001</v>
      </c>
      <c r="F4734" s="37">
        <v>121.400002</v>
      </c>
      <c r="G4734" s="38">
        <v>46564500</v>
      </c>
      <c r="H4734" s="37">
        <v>84.719481999999999</v>
      </c>
      <c r="I4734" s="41">
        <f t="shared" si="528"/>
        <v>0.69785404122151495</v>
      </c>
      <c r="J4734" s="41">
        <f t="shared" ca="1" si="529"/>
        <v>1</v>
      </c>
      <c r="K4734" s="37">
        <f t="shared" si="530"/>
        <v>84.48</v>
      </c>
      <c r="L4734" s="37">
        <f t="shared" si="531"/>
        <v>84.89</v>
      </c>
      <c r="M4734" s="37">
        <f t="shared" si="532"/>
        <v>84.38</v>
      </c>
      <c r="N4734" s="37">
        <f t="shared" si="533"/>
        <v>84.72</v>
      </c>
      <c r="O4734" s="38">
        <f t="shared" ca="1" si="534"/>
        <v>46564500</v>
      </c>
    </row>
    <row r="4735" spans="1:15" x14ac:dyDescent="0.4">
      <c r="A4735">
        <v>4720</v>
      </c>
      <c r="B4735" s="63">
        <v>38518</v>
      </c>
      <c r="C4735" s="37">
        <v>121.160004</v>
      </c>
      <c r="D4735" s="37">
        <v>121.239998</v>
      </c>
      <c r="E4735" s="37">
        <v>120.230003</v>
      </c>
      <c r="F4735" s="37">
        <v>121.089996</v>
      </c>
      <c r="G4735" s="38">
        <v>53195600</v>
      </c>
      <c r="H4735" s="37">
        <v>84.503135999999998</v>
      </c>
      <c r="I4735" s="41">
        <f t="shared" si="528"/>
        <v>0.69785398291697032</v>
      </c>
      <c r="J4735" s="41">
        <f t="shared" ca="1" si="529"/>
        <v>1</v>
      </c>
      <c r="K4735" s="37">
        <f t="shared" si="530"/>
        <v>84.55</v>
      </c>
      <c r="L4735" s="37">
        <f t="shared" si="531"/>
        <v>84.61</v>
      </c>
      <c r="M4735" s="37">
        <f t="shared" si="532"/>
        <v>83.9</v>
      </c>
      <c r="N4735" s="37">
        <f t="shared" si="533"/>
        <v>84.5</v>
      </c>
      <c r="O4735" s="38">
        <f t="shared" ca="1" si="534"/>
        <v>53195600</v>
      </c>
    </row>
    <row r="4736" spans="1:15" x14ac:dyDescent="0.4">
      <c r="A4736">
        <v>4721</v>
      </c>
      <c r="B4736" s="63">
        <v>38517</v>
      </c>
      <c r="C4736" s="37">
        <v>120.449997</v>
      </c>
      <c r="D4736" s="37">
        <v>121.199997</v>
      </c>
      <c r="E4736" s="37">
        <v>120.379997</v>
      </c>
      <c r="F4736" s="37">
        <v>120.860001</v>
      </c>
      <c r="G4736" s="38">
        <v>33857100</v>
      </c>
      <c r="H4736" s="37">
        <v>84.342635999999999</v>
      </c>
      <c r="I4736" s="41">
        <f t="shared" si="528"/>
        <v>0.69785400713342705</v>
      </c>
      <c r="J4736" s="41">
        <f t="shared" ca="1" si="529"/>
        <v>1</v>
      </c>
      <c r="K4736" s="37">
        <f t="shared" si="530"/>
        <v>84.06</v>
      </c>
      <c r="L4736" s="37">
        <f t="shared" si="531"/>
        <v>84.58</v>
      </c>
      <c r="M4736" s="37">
        <f t="shared" si="532"/>
        <v>84.01</v>
      </c>
      <c r="N4736" s="37">
        <f t="shared" si="533"/>
        <v>84.34</v>
      </c>
      <c r="O4736" s="38">
        <f t="shared" ca="1" si="534"/>
        <v>33857100</v>
      </c>
    </row>
    <row r="4737" spans="1:15" x14ac:dyDescent="0.4">
      <c r="A4737">
        <v>4722</v>
      </c>
      <c r="B4737" s="63">
        <v>38516</v>
      </c>
      <c r="C4737" s="37">
        <v>119.94000200000001</v>
      </c>
      <c r="D4737" s="37">
        <v>121.08000199999999</v>
      </c>
      <c r="E4737" s="37">
        <v>119.80999799999999</v>
      </c>
      <c r="F4737" s="37">
        <v>120.58000199999999</v>
      </c>
      <c r="G4737" s="38">
        <v>49383200</v>
      </c>
      <c r="H4737" s="37">
        <v>84.147255000000001</v>
      </c>
      <c r="I4737" s="41">
        <f t="shared" si="528"/>
        <v>0.69785415163618925</v>
      </c>
      <c r="J4737" s="41">
        <f t="shared" ca="1" si="529"/>
        <v>1</v>
      </c>
      <c r="K4737" s="37">
        <f t="shared" si="530"/>
        <v>83.7</v>
      </c>
      <c r="L4737" s="37">
        <f t="shared" si="531"/>
        <v>84.5</v>
      </c>
      <c r="M4737" s="37">
        <f t="shared" si="532"/>
        <v>83.61</v>
      </c>
      <c r="N4737" s="37">
        <f t="shared" si="533"/>
        <v>84.15</v>
      </c>
      <c r="O4737" s="38">
        <f t="shared" ca="1" si="534"/>
        <v>49383200</v>
      </c>
    </row>
    <row r="4738" spans="1:15" x14ac:dyDescent="0.4">
      <c r="A4738">
        <v>4723</v>
      </c>
      <c r="B4738" s="63">
        <v>38513</v>
      </c>
      <c r="C4738" s="37">
        <v>120.55999799999999</v>
      </c>
      <c r="D4738" s="37">
        <v>120.650002</v>
      </c>
      <c r="E4738" s="37">
        <v>119.599998</v>
      </c>
      <c r="F4738" s="37">
        <v>120.199997</v>
      </c>
      <c r="G4738" s="38">
        <v>36465300</v>
      </c>
      <c r="H4738" s="37">
        <v>83.882064999999997</v>
      </c>
      <c r="I4738" s="41">
        <f t="shared" si="528"/>
        <v>0.69785413555376374</v>
      </c>
      <c r="J4738" s="41">
        <f t="shared" ca="1" si="529"/>
        <v>1</v>
      </c>
      <c r="K4738" s="37">
        <f t="shared" si="530"/>
        <v>84.13</v>
      </c>
      <c r="L4738" s="37">
        <f t="shared" si="531"/>
        <v>84.2</v>
      </c>
      <c r="M4738" s="37">
        <f t="shared" si="532"/>
        <v>83.46</v>
      </c>
      <c r="N4738" s="37">
        <f t="shared" si="533"/>
        <v>83.88</v>
      </c>
      <c r="O4738" s="38">
        <f t="shared" ca="1" si="534"/>
        <v>36465300</v>
      </c>
    </row>
    <row r="4739" spans="1:15" x14ac:dyDescent="0.4">
      <c r="A4739">
        <v>4724</v>
      </c>
      <c r="B4739" s="63">
        <v>38512</v>
      </c>
      <c r="C4739" s="37">
        <v>119.739998</v>
      </c>
      <c r="D4739" s="37">
        <v>120.58000199999999</v>
      </c>
      <c r="E4739" s="37">
        <v>119.44000200000001</v>
      </c>
      <c r="F4739" s="37">
        <v>120.480003</v>
      </c>
      <c r="G4739" s="38">
        <v>56653300</v>
      </c>
      <c r="H4739" s="37">
        <v>84.077445999999995</v>
      </c>
      <c r="I4739" s="41">
        <f t="shared" si="528"/>
        <v>0.69785395008663798</v>
      </c>
      <c r="J4739" s="41">
        <f t="shared" ca="1" si="529"/>
        <v>1</v>
      </c>
      <c r="K4739" s="37">
        <f t="shared" si="530"/>
        <v>83.56</v>
      </c>
      <c r="L4739" s="37">
        <f t="shared" si="531"/>
        <v>84.15</v>
      </c>
      <c r="M4739" s="37">
        <f t="shared" si="532"/>
        <v>83.35</v>
      </c>
      <c r="N4739" s="37">
        <f t="shared" si="533"/>
        <v>84.08</v>
      </c>
      <c r="O4739" s="38">
        <f t="shared" ca="1" si="534"/>
        <v>56653300</v>
      </c>
    </row>
    <row r="4740" spans="1:15" x14ac:dyDescent="0.4">
      <c r="A4740">
        <v>4725</v>
      </c>
      <c r="B4740" s="63">
        <v>38511</v>
      </c>
      <c r="C4740" s="37">
        <v>120.43</v>
      </c>
      <c r="D4740" s="37">
        <v>120.589996</v>
      </c>
      <c r="E4740" s="37">
        <v>119.66999800000001</v>
      </c>
      <c r="F4740" s="37">
        <v>119.910004</v>
      </c>
      <c r="G4740" s="38">
        <v>46881200</v>
      </c>
      <c r="H4740" s="37">
        <v>83.679625999999999</v>
      </c>
      <c r="I4740" s="41">
        <f t="shared" si="528"/>
        <v>0.69785358359257499</v>
      </c>
      <c r="J4740" s="41">
        <f t="shared" ca="1" si="529"/>
        <v>1</v>
      </c>
      <c r="K4740" s="37">
        <f t="shared" si="530"/>
        <v>84.04</v>
      </c>
      <c r="L4740" s="37">
        <f t="shared" si="531"/>
        <v>84.15</v>
      </c>
      <c r="M4740" s="37">
        <f t="shared" si="532"/>
        <v>83.51</v>
      </c>
      <c r="N4740" s="37">
        <f t="shared" si="533"/>
        <v>83.68</v>
      </c>
      <c r="O4740" s="38">
        <f t="shared" ca="1" si="534"/>
        <v>46881200</v>
      </c>
    </row>
    <row r="4741" spans="1:15" x14ac:dyDescent="0.4">
      <c r="A4741">
        <v>4726</v>
      </c>
      <c r="B4741" s="63">
        <v>38510</v>
      </c>
      <c r="C4741" s="37">
        <v>120.389999</v>
      </c>
      <c r="D4741" s="37">
        <v>121.25</v>
      </c>
      <c r="E4741" s="37">
        <v>120.010002</v>
      </c>
      <c r="F4741" s="37">
        <v>120.129997</v>
      </c>
      <c r="G4741" s="38">
        <v>66501300</v>
      </c>
      <c r="H4741" s="37">
        <v>83.833175999999995</v>
      </c>
      <c r="I4741" s="41">
        <f t="shared" si="528"/>
        <v>0.69785380915309603</v>
      </c>
      <c r="J4741" s="41">
        <f t="shared" ca="1" si="529"/>
        <v>1</v>
      </c>
      <c r="K4741" s="37">
        <f t="shared" si="530"/>
        <v>84.01</v>
      </c>
      <c r="L4741" s="37">
        <f t="shared" si="531"/>
        <v>84.61</v>
      </c>
      <c r="M4741" s="37">
        <f t="shared" si="532"/>
        <v>83.75</v>
      </c>
      <c r="N4741" s="37">
        <f t="shared" si="533"/>
        <v>83.83</v>
      </c>
      <c r="O4741" s="38">
        <f t="shared" ca="1" si="534"/>
        <v>66501300</v>
      </c>
    </row>
    <row r="4742" spans="1:15" x14ac:dyDescent="0.4">
      <c r="A4742">
        <v>4727</v>
      </c>
      <c r="B4742" s="63">
        <v>38509</v>
      </c>
      <c r="C4742" s="37">
        <v>119.949997</v>
      </c>
      <c r="D4742" s="37">
        <v>120.199997</v>
      </c>
      <c r="E4742" s="37">
        <v>119.550003</v>
      </c>
      <c r="F4742" s="37">
        <v>120.040001</v>
      </c>
      <c r="G4742" s="38">
        <v>36046400</v>
      </c>
      <c r="H4742" s="37">
        <v>83.770401000000007</v>
      </c>
      <c r="I4742" s="41">
        <f t="shared" si="528"/>
        <v>0.69785405116749377</v>
      </c>
      <c r="J4742" s="41">
        <f t="shared" ca="1" si="529"/>
        <v>1</v>
      </c>
      <c r="K4742" s="37">
        <f t="shared" si="530"/>
        <v>83.71</v>
      </c>
      <c r="L4742" s="37">
        <f t="shared" si="531"/>
        <v>83.88</v>
      </c>
      <c r="M4742" s="37">
        <f t="shared" si="532"/>
        <v>83.43</v>
      </c>
      <c r="N4742" s="37">
        <f t="shared" si="533"/>
        <v>83.77</v>
      </c>
      <c r="O4742" s="38">
        <f t="shared" ca="1" si="534"/>
        <v>36046400</v>
      </c>
    </row>
    <row r="4743" spans="1:15" x14ac:dyDescent="0.4">
      <c r="A4743">
        <v>4728</v>
      </c>
      <c r="B4743" s="63">
        <v>38506</v>
      </c>
      <c r="C4743" s="37">
        <v>120.550003</v>
      </c>
      <c r="D4743" s="37">
        <v>120.889999</v>
      </c>
      <c r="E4743" s="37">
        <v>119.730003</v>
      </c>
      <c r="F4743" s="37">
        <v>120.150002</v>
      </c>
      <c r="G4743" s="38">
        <v>60999400</v>
      </c>
      <c r="H4743" s="37">
        <v>83.847137000000004</v>
      </c>
      <c r="I4743" s="41">
        <f t="shared" si="528"/>
        <v>0.69785381276980751</v>
      </c>
      <c r="J4743" s="41">
        <f t="shared" ca="1" si="529"/>
        <v>1</v>
      </c>
      <c r="K4743" s="37">
        <f t="shared" si="530"/>
        <v>84.13</v>
      </c>
      <c r="L4743" s="37">
        <f t="shared" si="531"/>
        <v>84.36</v>
      </c>
      <c r="M4743" s="37">
        <f t="shared" si="532"/>
        <v>83.55</v>
      </c>
      <c r="N4743" s="37">
        <f t="shared" si="533"/>
        <v>83.85</v>
      </c>
      <c r="O4743" s="38">
        <f t="shared" ca="1" si="534"/>
        <v>60999400</v>
      </c>
    </row>
    <row r="4744" spans="1:15" x14ac:dyDescent="0.4">
      <c r="A4744">
        <v>4729</v>
      </c>
      <c r="B4744" s="63">
        <v>38505</v>
      </c>
      <c r="C4744" s="37">
        <v>120.230003</v>
      </c>
      <c r="D4744" s="37">
        <v>120.839996</v>
      </c>
      <c r="E4744" s="37">
        <v>120.099998</v>
      </c>
      <c r="F4744" s="37">
        <v>120.760002</v>
      </c>
      <c r="G4744" s="38">
        <v>39704500</v>
      </c>
      <c r="H4744" s="37">
        <v>84.272841999999997</v>
      </c>
      <c r="I4744" s="41">
        <f t="shared" si="528"/>
        <v>0.69785393014485042</v>
      </c>
      <c r="J4744" s="41">
        <f t="shared" ca="1" si="529"/>
        <v>1</v>
      </c>
      <c r="K4744" s="37">
        <f t="shared" si="530"/>
        <v>83.9</v>
      </c>
      <c r="L4744" s="37">
        <f t="shared" si="531"/>
        <v>84.33</v>
      </c>
      <c r="M4744" s="37">
        <f t="shared" si="532"/>
        <v>83.81</v>
      </c>
      <c r="N4744" s="37">
        <f t="shared" si="533"/>
        <v>84.27</v>
      </c>
      <c r="O4744" s="38">
        <f t="shared" ca="1" si="534"/>
        <v>39704500</v>
      </c>
    </row>
    <row r="4745" spans="1:15" x14ac:dyDescent="0.4">
      <c r="A4745">
        <v>4730</v>
      </c>
      <c r="B4745" s="63">
        <v>38504</v>
      </c>
      <c r="C4745" s="37">
        <v>119.519997</v>
      </c>
      <c r="D4745" s="37">
        <v>120.91999800000001</v>
      </c>
      <c r="E4745" s="37">
        <v>119.449997</v>
      </c>
      <c r="F4745" s="37">
        <v>120.5</v>
      </c>
      <c r="G4745" s="38">
        <v>69611000</v>
      </c>
      <c r="H4745" s="37">
        <v>84.091408000000001</v>
      </c>
      <c r="I4745" s="41">
        <f t="shared" si="528"/>
        <v>0.69785400829875521</v>
      </c>
      <c r="J4745" s="41">
        <f t="shared" ca="1" si="529"/>
        <v>1</v>
      </c>
      <c r="K4745" s="37">
        <f t="shared" si="530"/>
        <v>83.41</v>
      </c>
      <c r="L4745" s="37">
        <f t="shared" si="531"/>
        <v>84.38</v>
      </c>
      <c r="M4745" s="37">
        <f t="shared" si="532"/>
        <v>83.36</v>
      </c>
      <c r="N4745" s="37">
        <f t="shared" si="533"/>
        <v>84.09</v>
      </c>
      <c r="O4745" s="38">
        <f t="shared" ca="1" si="534"/>
        <v>69611000</v>
      </c>
    </row>
    <row r="4746" spans="1:15" x14ac:dyDescent="0.4">
      <c r="A4746">
        <v>4731</v>
      </c>
      <c r="B4746" s="63">
        <v>38503</v>
      </c>
      <c r="C4746" s="37">
        <v>120.08000199999999</v>
      </c>
      <c r="D4746" s="37">
        <v>120.16999800000001</v>
      </c>
      <c r="E4746" s="37">
        <v>119.400002</v>
      </c>
      <c r="F4746" s="37">
        <v>119.480003</v>
      </c>
      <c r="G4746" s="38">
        <v>43377200</v>
      </c>
      <c r="H4746" s="37">
        <v>83.379585000000006</v>
      </c>
      <c r="I4746" s="41">
        <f t="shared" si="528"/>
        <v>0.69785389108167339</v>
      </c>
      <c r="J4746" s="41">
        <f t="shared" ca="1" si="529"/>
        <v>1</v>
      </c>
      <c r="K4746" s="37">
        <f t="shared" si="530"/>
        <v>83.8</v>
      </c>
      <c r="L4746" s="37">
        <f t="shared" si="531"/>
        <v>83.86</v>
      </c>
      <c r="M4746" s="37">
        <f t="shared" si="532"/>
        <v>83.32</v>
      </c>
      <c r="N4746" s="37">
        <f t="shared" si="533"/>
        <v>83.38</v>
      </c>
      <c r="O4746" s="38">
        <f t="shared" ca="1" si="534"/>
        <v>43377200</v>
      </c>
    </row>
    <row r="4747" spans="1:15" x14ac:dyDescent="0.4">
      <c r="A4747">
        <v>4732</v>
      </c>
      <c r="B4747" s="63">
        <v>38499</v>
      </c>
      <c r="C4747" s="37">
        <v>120.05999799999999</v>
      </c>
      <c r="D4747" s="37">
        <v>120.25</v>
      </c>
      <c r="E4747" s="37">
        <v>119.800003</v>
      </c>
      <c r="F4747" s="37">
        <v>120.25</v>
      </c>
      <c r="G4747" s="38">
        <v>24596100</v>
      </c>
      <c r="H4747" s="37">
        <v>83.916938999999999</v>
      </c>
      <c r="I4747" s="41">
        <f t="shared" si="528"/>
        <v>0.69785396257796262</v>
      </c>
      <c r="J4747" s="41">
        <f t="shared" ca="1" si="529"/>
        <v>1</v>
      </c>
      <c r="K4747" s="37">
        <f t="shared" si="530"/>
        <v>83.78</v>
      </c>
      <c r="L4747" s="37">
        <f t="shared" si="531"/>
        <v>83.92</v>
      </c>
      <c r="M4747" s="37">
        <f t="shared" si="532"/>
        <v>83.6</v>
      </c>
      <c r="N4747" s="37">
        <f t="shared" si="533"/>
        <v>83.92</v>
      </c>
      <c r="O4747" s="38">
        <f t="shared" ca="1" si="534"/>
        <v>24596100</v>
      </c>
    </row>
    <row r="4748" spans="1:15" x14ac:dyDescent="0.4">
      <c r="A4748">
        <v>4733</v>
      </c>
      <c r="B4748" s="63">
        <v>38498</v>
      </c>
      <c r="C4748" s="37">
        <v>119.790001</v>
      </c>
      <c r="D4748" s="37">
        <v>120.209999</v>
      </c>
      <c r="E4748" s="37">
        <v>119.620003</v>
      </c>
      <c r="F4748" s="37">
        <v>120.050003</v>
      </c>
      <c r="G4748" s="38">
        <v>43256200</v>
      </c>
      <c r="H4748" s="37">
        <v>83.777359000000004</v>
      </c>
      <c r="I4748" s="41">
        <f t="shared" si="528"/>
        <v>0.69785386844180253</v>
      </c>
      <c r="J4748" s="41">
        <f t="shared" ca="1" si="529"/>
        <v>1</v>
      </c>
      <c r="K4748" s="37">
        <f t="shared" si="530"/>
        <v>83.6</v>
      </c>
      <c r="L4748" s="37">
        <f t="shared" si="531"/>
        <v>83.89</v>
      </c>
      <c r="M4748" s="37">
        <f t="shared" si="532"/>
        <v>83.48</v>
      </c>
      <c r="N4748" s="37">
        <f t="shared" si="533"/>
        <v>83.78</v>
      </c>
      <c r="O4748" s="38">
        <f t="shared" ca="1" si="534"/>
        <v>43256200</v>
      </c>
    </row>
    <row r="4749" spans="1:15" x14ac:dyDescent="0.4">
      <c r="A4749">
        <v>4734</v>
      </c>
      <c r="B4749" s="63">
        <v>38497</v>
      </c>
      <c r="C4749" s="37">
        <v>119.349998</v>
      </c>
      <c r="D4749" s="37">
        <v>119.870003</v>
      </c>
      <c r="E4749" s="37">
        <v>118.83000199999999</v>
      </c>
      <c r="F4749" s="37">
        <v>119.410004</v>
      </c>
      <c r="G4749" s="38">
        <v>47608800</v>
      </c>
      <c r="H4749" s="37">
        <v>83.330734000000007</v>
      </c>
      <c r="I4749" s="41">
        <f t="shared" si="528"/>
        <v>0.69785387495674156</v>
      </c>
      <c r="J4749" s="41">
        <f t="shared" ca="1" si="529"/>
        <v>1</v>
      </c>
      <c r="K4749" s="37">
        <f t="shared" si="530"/>
        <v>83.29</v>
      </c>
      <c r="L4749" s="37">
        <f t="shared" si="531"/>
        <v>83.65</v>
      </c>
      <c r="M4749" s="37">
        <f t="shared" si="532"/>
        <v>82.93</v>
      </c>
      <c r="N4749" s="37">
        <f t="shared" si="533"/>
        <v>83.33</v>
      </c>
      <c r="O4749" s="38">
        <f t="shared" ca="1" si="534"/>
        <v>47608800</v>
      </c>
    </row>
    <row r="4750" spans="1:15" x14ac:dyDescent="0.4">
      <c r="A4750">
        <v>4735</v>
      </c>
      <c r="B4750" s="63">
        <v>38496</v>
      </c>
      <c r="C4750" s="37">
        <v>119.44000200000001</v>
      </c>
      <c r="D4750" s="37">
        <v>119.83000199999999</v>
      </c>
      <c r="E4750" s="37">
        <v>119.199997</v>
      </c>
      <c r="F4750" s="37">
        <v>119.5</v>
      </c>
      <c r="G4750" s="38">
        <v>50654100</v>
      </c>
      <c r="H4750" s="37">
        <v>83.393562000000003</v>
      </c>
      <c r="I4750" s="41">
        <f t="shared" si="528"/>
        <v>0.69785407531380761</v>
      </c>
      <c r="J4750" s="41">
        <f t="shared" ca="1" si="529"/>
        <v>1</v>
      </c>
      <c r="K4750" s="37">
        <f t="shared" si="530"/>
        <v>83.35</v>
      </c>
      <c r="L4750" s="37">
        <f t="shared" si="531"/>
        <v>83.62</v>
      </c>
      <c r="M4750" s="37">
        <f t="shared" si="532"/>
        <v>83.18</v>
      </c>
      <c r="N4750" s="37">
        <f t="shared" si="533"/>
        <v>83.39</v>
      </c>
      <c r="O4750" s="38">
        <f t="shared" ca="1" si="534"/>
        <v>50654100</v>
      </c>
    </row>
    <row r="4751" spans="1:15" x14ac:dyDescent="0.4">
      <c r="A4751">
        <v>4736</v>
      </c>
      <c r="B4751" s="63">
        <v>38495</v>
      </c>
      <c r="C4751" s="37">
        <v>119.209999</v>
      </c>
      <c r="D4751" s="37">
        <v>120.040001</v>
      </c>
      <c r="E4751" s="37">
        <v>119.19000200000001</v>
      </c>
      <c r="F4751" s="37">
        <v>119.779999</v>
      </c>
      <c r="G4751" s="38">
        <v>51047900</v>
      </c>
      <c r="H4751" s="37">
        <v>83.588950999999994</v>
      </c>
      <c r="I4751" s="41">
        <f t="shared" si="528"/>
        <v>0.69785399647565527</v>
      </c>
      <c r="J4751" s="41">
        <f t="shared" ca="1" si="529"/>
        <v>1</v>
      </c>
      <c r="K4751" s="37">
        <f t="shared" si="530"/>
        <v>83.19</v>
      </c>
      <c r="L4751" s="37">
        <f t="shared" si="531"/>
        <v>83.77</v>
      </c>
      <c r="M4751" s="37">
        <f t="shared" si="532"/>
        <v>83.18</v>
      </c>
      <c r="N4751" s="37">
        <f t="shared" si="533"/>
        <v>83.59</v>
      </c>
      <c r="O4751" s="38">
        <f t="shared" ca="1" si="534"/>
        <v>51047900</v>
      </c>
    </row>
    <row r="4752" spans="1:15" x14ac:dyDescent="0.4">
      <c r="A4752">
        <v>4737</v>
      </c>
      <c r="B4752" s="63">
        <v>38492</v>
      </c>
      <c r="C4752" s="37">
        <v>119.339996</v>
      </c>
      <c r="D4752" s="37">
        <v>119.389999</v>
      </c>
      <c r="E4752" s="37">
        <v>118.739998</v>
      </c>
      <c r="F4752" s="37">
        <v>119.120003</v>
      </c>
      <c r="G4752" s="38">
        <v>46345500</v>
      </c>
      <c r="H4752" s="37">
        <v>83.128365000000002</v>
      </c>
      <c r="I4752" s="41">
        <f t="shared" si="528"/>
        <v>0.69785395321052845</v>
      </c>
      <c r="J4752" s="41">
        <f t="shared" ca="1" si="529"/>
        <v>1</v>
      </c>
      <c r="K4752" s="37">
        <f t="shared" si="530"/>
        <v>83.28</v>
      </c>
      <c r="L4752" s="37">
        <f t="shared" si="531"/>
        <v>83.32</v>
      </c>
      <c r="M4752" s="37">
        <f t="shared" si="532"/>
        <v>82.86</v>
      </c>
      <c r="N4752" s="37">
        <f t="shared" si="533"/>
        <v>83.13</v>
      </c>
      <c r="O4752" s="38">
        <f t="shared" ca="1" si="534"/>
        <v>46345500</v>
      </c>
    </row>
    <row r="4753" spans="1:15" x14ac:dyDescent="0.4">
      <c r="A4753">
        <v>4738</v>
      </c>
      <c r="B4753" s="63">
        <v>38491</v>
      </c>
      <c r="C4753" s="37">
        <v>119.019997</v>
      </c>
      <c r="D4753" s="37">
        <v>119.410004</v>
      </c>
      <c r="E4753" s="37">
        <v>118.699997</v>
      </c>
      <c r="F4753" s="37">
        <v>119.290001</v>
      </c>
      <c r="G4753" s="38">
        <v>61768100</v>
      </c>
      <c r="H4753" s="37">
        <v>83.247017</v>
      </c>
      <c r="I4753" s="41">
        <f t="shared" ref="I4753:I4816" si="535">IF(F4753=0,1,H4753/F4753)</f>
        <v>0.69785410597825381</v>
      </c>
      <c r="J4753" s="41">
        <f t="shared" ref="J4753:J4816" ca="1" si="536">INDEX(OFFSET($T$15,0,0,$S$13+1,1),MATCH(B4753,OFFSET($Q$15,0,0,$S$13+1,1),-1))</f>
        <v>1</v>
      </c>
      <c r="K4753" s="37">
        <f t="shared" ref="K4753:K4816" si="537">ROUND($I4753*C4753,2)</f>
        <v>83.06</v>
      </c>
      <c r="L4753" s="37">
        <f t="shared" ref="L4753:L4816" si="538">ROUND($I4753*D4753,2)</f>
        <v>83.33</v>
      </c>
      <c r="M4753" s="37">
        <f t="shared" ref="M4753:M4816" si="539">ROUND($I4753*E4753,2)</f>
        <v>82.84</v>
      </c>
      <c r="N4753" s="37">
        <f t="shared" ref="N4753:N4816" si="540">ROUND($I4753*F4753,2)</f>
        <v>83.25</v>
      </c>
      <c r="O4753" s="38">
        <f t="shared" ref="O4753:O4816" ca="1" si="541">G4753*J4753</f>
        <v>61768100</v>
      </c>
    </row>
    <row r="4754" spans="1:15" x14ac:dyDescent="0.4">
      <c r="A4754">
        <v>4739</v>
      </c>
      <c r="B4754" s="63">
        <v>38490</v>
      </c>
      <c r="C4754" s="37">
        <v>118.089996</v>
      </c>
      <c r="D4754" s="37">
        <v>119.08000199999999</v>
      </c>
      <c r="E4754" s="37">
        <v>118.010002</v>
      </c>
      <c r="F4754" s="37">
        <v>118.790001</v>
      </c>
      <c r="G4754" s="38">
        <v>77944900</v>
      </c>
      <c r="H4754" s="37">
        <v>82.898094</v>
      </c>
      <c r="I4754" s="41">
        <f t="shared" si="535"/>
        <v>0.69785414009719549</v>
      </c>
      <c r="J4754" s="41">
        <f t="shared" ca="1" si="536"/>
        <v>1</v>
      </c>
      <c r="K4754" s="37">
        <f t="shared" si="537"/>
        <v>82.41</v>
      </c>
      <c r="L4754" s="37">
        <f t="shared" si="538"/>
        <v>83.1</v>
      </c>
      <c r="M4754" s="37">
        <f t="shared" si="539"/>
        <v>82.35</v>
      </c>
      <c r="N4754" s="37">
        <f t="shared" si="540"/>
        <v>82.9</v>
      </c>
      <c r="O4754" s="38">
        <f t="shared" ca="1" si="541"/>
        <v>77944900</v>
      </c>
    </row>
    <row r="4755" spans="1:15" x14ac:dyDescent="0.4">
      <c r="A4755">
        <v>4740</v>
      </c>
      <c r="B4755" s="63">
        <v>38489</v>
      </c>
      <c r="C4755" s="37">
        <v>116.410004</v>
      </c>
      <c r="D4755" s="37">
        <v>117.699997</v>
      </c>
      <c r="E4755" s="37">
        <v>116.160004</v>
      </c>
      <c r="F4755" s="37">
        <v>117.58000199999999</v>
      </c>
      <c r="G4755" s="38">
        <v>61071800</v>
      </c>
      <c r="H4755" s="37">
        <v>82.053664999999995</v>
      </c>
      <c r="I4755" s="41">
        <f t="shared" si="535"/>
        <v>0.69785391736938396</v>
      </c>
      <c r="J4755" s="41">
        <f t="shared" ca="1" si="536"/>
        <v>1</v>
      </c>
      <c r="K4755" s="37">
        <f t="shared" si="537"/>
        <v>81.239999999999995</v>
      </c>
      <c r="L4755" s="37">
        <f t="shared" si="538"/>
        <v>82.14</v>
      </c>
      <c r="M4755" s="37">
        <f t="shared" si="539"/>
        <v>81.06</v>
      </c>
      <c r="N4755" s="37">
        <f t="shared" si="540"/>
        <v>82.05</v>
      </c>
      <c r="O4755" s="38">
        <f t="shared" ca="1" si="541"/>
        <v>61071800</v>
      </c>
    </row>
    <row r="4756" spans="1:15" x14ac:dyDescent="0.4">
      <c r="A4756">
        <v>4741</v>
      </c>
      <c r="B4756" s="63">
        <v>38488</v>
      </c>
      <c r="C4756" s="37">
        <v>115.699997</v>
      </c>
      <c r="D4756" s="37">
        <v>116.839996</v>
      </c>
      <c r="E4756" s="37">
        <v>115.660004</v>
      </c>
      <c r="F4756" s="37">
        <v>116.800003</v>
      </c>
      <c r="G4756" s="38">
        <v>49207000</v>
      </c>
      <c r="H4756" s="37">
        <v>81.509360999999998</v>
      </c>
      <c r="I4756" s="41">
        <f t="shared" si="535"/>
        <v>0.69785410022635008</v>
      </c>
      <c r="J4756" s="41">
        <f t="shared" ca="1" si="536"/>
        <v>1</v>
      </c>
      <c r="K4756" s="37">
        <f t="shared" si="537"/>
        <v>80.739999999999995</v>
      </c>
      <c r="L4756" s="37">
        <f t="shared" si="538"/>
        <v>81.540000000000006</v>
      </c>
      <c r="M4756" s="37">
        <f t="shared" si="539"/>
        <v>80.709999999999994</v>
      </c>
      <c r="N4756" s="37">
        <f t="shared" si="540"/>
        <v>81.510000000000005</v>
      </c>
      <c r="O4756" s="38">
        <f t="shared" ca="1" si="541"/>
        <v>49207000</v>
      </c>
    </row>
    <row r="4757" spans="1:15" x14ac:dyDescent="0.4">
      <c r="A4757">
        <v>4742</v>
      </c>
      <c r="B4757" s="63">
        <v>38485</v>
      </c>
      <c r="C4757" s="37">
        <v>116.300003</v>
      </c>
      <c r="D4757" s="37">
        <v>116.620003</v>
      </c>
      <c r="E4757" s="37">
        <v>114.800003</v>
      </c>
      <c r="F4757" s="37">
        <v>115.720001</v>
      </c>
      <c r="G4757" s="38">
        <v>85267000</v>
      </c>
      <c r="H4757" s="37">
        <v>80.755645999999999</v>
      </c>
      <c r="I4757" s="41">
        <f t="shared" si="535"/>
        <v>0.69785383081702534</v>
      </c>
      <c r="J4757" s="41">
        <f t="shared" ca="1" si="536"/>
        <v>1</v>
      </c>
      <c r="K4757" s="37">
        <f t="shared" si="537"/>
        <v>81.16</v>
      </c>
      <c r="L4757" s="37">
        <f t="shared" si="538"/>
        <v>81.38</v>
      </c>
      <c r="M4757" s="37">
        <f t="shared" si="539"/>
        <v>80.11</v>
      </c>
      <c r="N4757" s="37">
        <f t="shared" si="540"/>
        <v>80.760000000000005</v>
      </c>
      <c r="O4757" s="38">
        <f t="shared" ca="1" si="541"/>
        <v>85267000</v>
      </c>
    </row>
    <row r="4758" spans="1:15" x14ac:dyDescent="0.4">
      <c r="A4758">
        <v>4743</v>
      </c>
      <c r="B4758" s="63">
        <v>38484</v>
      </c>
      <c r="C4758" s="37">
        <v>117.32</v>
      </c>
      <c r="D4758" s="37">
        <v>117.589996</v>
      </c>
      <c r="E4758" s="37">
        <v>115.949997</v>
      </c>
      <c r="F4758" s="37">
        <v>115.949997</v>
      </c>
      <c r="G4758" s="38">
        <v>95086800</v>
      </c>
      <c r="H4758" s="37">
        <v>80.916161000000002</v>
      </c>
      <c r="I4758" s="41">
        <f t="shared" si="535"/>
        <v>0.69785392922433631</v>
      </c>
      <c r="J4758" s="41">
        <f t="shared" ca="1" si="536"/>
        <v>1</v>
      </c>
      <c r="K4758" s="37">
        <f t="shared" si="537"/>
        <v>81.87</v>
      </c>
      <c r="L4758" s="37">
        <f t="shared" si="538"/>
        <v>82.06</v>
      </c>
      <c r="M4758" s="37">
        <f t="shared" si="539"/>
        <v>80.92</v>
      </c>
      <c r="N4758" s="37">
        <f t="shared" si="540"/>
        <v>80.92</v>
      </c>
      <c r="O4758" s="38">
        <f t="shared" ca="1" si="541"/>
        <v>95086800</v>
      </c>
    </row>
    <row r="4759" spans="1:15" x14ac:dyDescent="0.4">
      <c r="A4759">
        <v>4744</v>
      </c>
      <c r="B4759" s="63">
        <v>38483</v>
      </c>
      <c r="C4759" s="37">
        <v>116.93</v>
      </c>
      <c r="D4759" s="37">
        <v>117.400002</v>
      </c>
      <c r="E4759" s="37">
        <v>115.849998</v>
      </c>
      <c r="F4759" s="37">
        <v>117.239998</v>
      </c>
      <c r="G4759" s="38">
        <v>91647400</v>
      </c>
      <c r="H4759" s="37">
        <v>81.816399000000004</v>
      </c>
      <c r="I4759" s="41">
        <f t="shared" si="535"/>
        <v>0.69785397812784</v>
      </c>
      <c r="J4759" s="41">
        <f t="shared" ca="1" si="536"/>
        <v>1</v>
      </c>
      <c r="K4759" s="37">
        <f t="shared" si="537"/>
        <v>81.599999999999994</v>
      </c>
      <c r="L4759" s="37">
        <f t="shared" si="538"/>
        <v>81.93</v>
      </c>
      <c r="M4759" s="37">
        <f t="shared" si="539"/>
        <v>80.849999999999994</v>
      </c>
      <c r="N4759" s="37">
        <f t="shared" si="540"/>
        <v>81.819999999999993</v>
      </c>
      <c r="O4759" s="38">
        <f t="shared" ca="1" si="541"/>
        <v>91647400</v>
      </c>
    </row>
    <row r="4760" spans="1:15" x14ac:dyDescent="0.4">
      <c r="A4760">
        <v>4745</v>
      </c>
      <c r="B4760" s="63">
        <v>38482</v>
      </c>
      <c r="C4760" s="37">
        <v>117.360001</v>
      </c>
      <c r="D4760" s="37">
        <v>117.5</v>
      </c>
      <c r="E4760" s="37">
        <v>116.389999</v>
      </c>
      <c r="F4760" s="37">
        <v>116.599998</v>
      </c>
      <c r="G4760" s="38">
        <v>74613500</v>
      </c>
      <c r="H4760" s="37">
        <v>81.369759000000002</v>
      </c>
      <c r="I4760" s="41">
        <f t="shared" si="535"/>
        <v>0.69785386274191874</v>
      </c>
      <c r="J4760" s="41">
        <f t="shared" ca="1" si="536"/>
        <v>1</v>
      </c>
      <c r="K4760" s="37">
        <f t="shared" si="537"/>
        <v>81.900000000000006</v>
      </c>
      <c r="L4760" s="37">
        <f t="shared" si="538"/>
        <v>82</v>
      </c>
      <c r="M4760" s="37">
        <f t="shared" si="539"/>
        <v>81.22</v>
      </c>
      <c r="N4760" s="37">
        <f t="shared" si="540"/>
        <v>81.37</v>
      </c>
      <c r="O4760" s="38">
        <f t="shared" ca="1" si="541"/>
        <v>74613500</v>
      </c>
    </row>
    <row r="4761" spans="1:15" x14ac:dyDescent="0.4">
      <c r="A4761">
        <v>4746</v>
      </c>
      <c r="B4761" s="63">
        <v>38481</v>
      </c>
      <c r="C4761" s="37">
        <v>117.209999</v>
      </c>
      <c r="D4761" s="37">
        <v>118.08000199999999</v>
      </c>
      <c r="E4761" s="37">
        <v>117.050003</v>
      </c>
      <c r="F4761" s="37">
        <v>117.82</v>
      </c>
      <c r="G4761" s="38">
        <v>43750500</v>
      </c>
      <c r="H4761" s="37">
        <v>82.221198999999999</v>
      </c>
      <c r="I4761" s="41">
        <f t="shared" si="535"/>
        <v>0.69785434561195048</v>
      </c>
      <c r="J4761" s="41">
        <f t="shared" ca="1" si="536"/>
        <v>1</v>
      </c>
      <c r="K4761" s="37">
        <f t="shared" si="537"/>
        <v>81.8</v>
      </c>
      <c r="L4761" s="37">
        <f t="shared" si="538"/>
        <v>82.4</v>
      </c>
      <c r="M4761" s="37">
        <f t="shared" si="539"/>
        <v>81.680000000000007</v>
      </c>
      <c r="N4761" s="37">
        <f t="shared" si="540"/>
        <v>82.22</v>
      </c>
      <c r="O4761" s="38">
        <f t="shared" ca="1" si="541"/>
        <v>43750500</v>
      </c>
    </row>
    <row r="4762" spans="1:15" x14ac:dyDescent="0.4">
      <c r="A4762">
        <v>4747</v>
      </c>
      <c r="B4762" s="63">
        <v>38478</v>
      </c>
      <c r="C4762" s="37">
        <v>117.93</v>
      </c>
      <c r="D4762" s="37">
        <v>117.989998</v>
      </c>
      <c r="E4762" s="37">
        <v>117.05999799999999</v>
      </c>
      <c r="F4762" s="37">
        <v>117.089996</v>
      </c>
      <c r="G4762" s="38">
        <v>67415400</v>
      </c>
      <c r="H4762" s="37">
        <v>81.711738999999994</v>
      </c>
      <c r="I4762" s="41">
        <f t="shared" si="535"/>
        <v>0.69785414460173012</v>
      </c>
      <c r="J4762" s="41">
        <f t="shared" ca="1" si="536"/>
        <v>1</v>
      </c>
      <c r="K4762" s="37">
        <f t="shared" si="537"/>
        <v>82.3</v>
      </c>
      <c r="L4762" s="37">
        <f t="shared" si="538"/>
        <v>82.34</v>
      </c>
      <c r="M4762" s="37">
        <f t="shared" si="539"/>
        <v>81.69</v>
      </c>
      <c r="N4762" s="37">
        <f t="shared" si="540"/>
        <v>81.709999999999994</v>
      </c>
      <c r="O4762" s="38">
        <f t="shared" ca="1" si="541"/>
        <v>67415400</v>
      </c>
    </row>
    <row r="4763" spans="1:15" x14ac:dyDescent="0.4">
      <c r="A4763">
        <v>4748</v>
      </c>
      <c r="B4763" s="63">
        <v>38477</v>
      </c>
      <c r="C4763" s="37">
        <v>117.66999800000001</v>
      </c>
      <c r="D4763" s="37">
        <v>118</v>
      </c>
      <c r="E4763" s="37">
        <v>116.739998</v>
      </c>
      <c r="F4763" s="37">
        <v>117.459999</v>
      </c>
      <c r="G4763" s="38">
        <v>96906700</v>
      </c>
      <c r="H4763" s="37">
        <v>81.969963000000007</v>
      </c>
      <c r="I4763" s="41">
        <f t="shared" si="535"/>
        <v>0.69785427973654257</v>
      </c>
      <c r="J4763" s="41">
        <f t="shared" ca="1" si="536"/>
        <v>1</v>
      </c>
      <c r="K4763" s="37">
        <f t="shared" si="537"/>
        <v>82.12</v>
      </c>
      <c r="L4763" s="37">
        <f t="shared" si="538"/>
        <v>82.35</v>
      </c>
      <c r="M4763" s="37">
        <f t="shared" si="539"/>
        <v>81.47</v>
      </c>
      <c r="N4763" s="37">
        <f t="shared" si="540"/>
        <v>81.97</v>
      </c>
      <c r="O4763" s="38">
        <f t="shared" ca="1" si="541"/>
        <v>96906700</v>
      </c>
    </row>
    <row r="4764" spans="1:15" x14ac:dyDescent="0.4">
      <c r="A4764">
        <v>4749</v>
      </c>
      <c r="B4764" s="63">
        <v>38476</v>
      </c>
      <c r="C4764" s="37">
        <v>116.650002</v>
      </c>
      <c r="D4764" s="37">
        <v>117.75</v>
      </c>
      <c r="E4764" s="37">
        <v>116.279999</v>
      </c>
      <c r="F4764" s="37">
        <v>117.5</v>
      </c>
      <c r="G4764" s="38">
        <v>81055700</v>
      </c>
      <c r="H4764" s="37">
        <v>81.997855999999999</v>
      </c>
      <c r="I4764" s="41">
        <f t="shared" si="535"/>
        <v>0.69785409361702122</v>
      </c>
      <c r="J4764" s="41">
        <f t="shared" ca="1" si="536"/>
        <v>1</v>
      </c>
      <c r="K4764" s="37">
        <f t="shared" si="537"/>
        <v>81.400000000000006</v>
      </c>
      <c r="L4764" s="37">
        <f t="shared" si="538"/>
        <v>82.17</v>
      </c>
      <c r="M4764" s="37">
        <f t="shared" si="539"/>
        <v>81.150000000000006</v>
      </c>
      <c r="N4764" s="37">
        <f t="shared" si="540"/>
        <v>82</v>
      </c>
      <c r="O4764" s="38">
        <f t="shared" ca="1" si="541"/>
        <v>81055700</v>
      </c>
    </row>
    <row r="4765" spans="1:15" x14ac:dyDescent="0.4">
      <c r="A4765">
        <v>4750</v>
      </c>
      <c r="B4765" s="63">
        <v>38475</v>
      </c>
      <c r="C4765" s="37">
        <v>116.07</v>
      </c>
      <c r="D4765" s="37">
        <v>116.849998</v>
      </c>
      <c r="E4765" s="37">
        <v>115.69000200000001</v>
      </c>
      <c r="F4765" s="37">
        <v>116.599998</v>
      </c>
      <c r="G4765" s="38">
        <v>86000300</v>
      </c>
      <c r="H4765" s="37">
        <v>81.369759000000002</v>
      </c>
      <c r="I4765" s="41">
        <f t="shared" si="535"/>
        <v>0.69785386274191874</v>
      </c>
      <c r="J4765" s="41">
        <f t="shared" ca="1" si="536"/>
        <v>1</v>
      </c>
      <c r="K4765" s="37">
        <f t="shared" si="537"/>
        <v>81</v>
      </c>
      <c r="L4765" s="37">
        <f t="shared" si="538"/>
        <v>81.540000000000006</v>
      </c>
      <c r="M4765" s="37">
        <f t="shared" si="539"/>
        <v>80.73</v>
      </c>
      <c r="N4765" s="37">
        <f t="shared" si="540"/>
        <v>81.37</v>
      </c>
      <c r="O4765" s="38">
        <f t="shared" ca="1" si="541"/>
        <v>86000300</v>
      </c>
    </row>
    <row r="4766" spans="1:15" x14ac:dyDescent="0.4">
      <c r="A4766">
        <v>4751</v>
      </c>
      <c r="B4766" s="63">
        <v>38474</v>
      </c>
      <c r="C4766" s="37">
        <v>116.07</v>
      </c>
      <c r="D4766" s="37">
        <v>116.410004</v>
      </c>
      <c r="E4766" s="37">
        <v>115.519997</v>
      </c>
      <c r="F4766" s="37">
        <v>116.400002</v>
      </c>
      <c r="G4766" s="38">
        <v>56026400</v>
      </c>
      <c r="H4766" s="37">
        <v>81.230232000000001</v>
      </c>
      <c r="I4766" s="41">
        <f t="shared" si="535"/>
        <v>0.69785421481350152</v>
      </c>
      <c r="J4766" s="41">
        <f t="shared" ca="1" si="536"/>
        <v>1</v>
      </c>
      <c r="K4766" s="37">
        <f t="shared" si="537"/>
        <v>81</v>
      </c>
      <c r="L4766" s="37">
        <f t="shared" si="538"/>
        <v>81.239999999999995</v>
      </c>
      <c r="M4766" s="37">
        <f t="shared" si="539"/>
        <v>80.62</v>
      </c>
      <c r="N4766" s="37">
        <f t="shared" si="540"/>
        <v>81.23</v>
      </c>
      <c r="O4766" s="38">
        <f t="shared" ca="1" si="541"/>
        <v>56026400</v>
      </c>
    </row>
    <row r="4767" spans="1:15" x14ac:dyDescent="0.4">
      <c r="A4767">
        <v>4752</v>
      </c>
      <c r="B4767" s="63">
        <v>38471</v>
      </c>
      <c r="C4767" s="37">
        <v>115.07</v>
      </c>
      <c r="D4767" s="37">
        <v>115.870003</v>
      </c>
      <c r="E4767" s="37">
        <v>113.970001</v>
      </c>
      <c r="F4767" s="37">
        <v>115.75</v>
      </c>
      <c r="G4767" s="38">
        <v>103993800</v>
      </c>
      <c r="H4767" s="37">
        <v>80.776627000000005</v>
      </c>
      <c r="I4767" s="41">
        <f t="shared" si="535"/>
        <v>0.6978542289416847</v>
      </c>
      <c r="J4767" s="41">
        <f t="shared" ca="1" si="536"/>
        <v>1</v>
      </c>
      <c r="K4767" s="37">
        <f t="shared" si="537"/>
        <v>80.3</v>
      </c>
      <c r="L4767" s="37">
        <f t="shared" si="538"/>
        <v>80.86</v>
      </c>
      <c r="M4767" s="37">
        <f t="shared" si="539"/>
        <v>79.53</v>
      </c>
      <c r="N4767" s="37">
        <f t="shared" si="540"/>
        <v>80.78</v>
      </c>
      <c r="O4767" s="38">
        <f t="shared" ca="1" si="541"/>
        <v>103993800</v>
      </c>
    </row>
    <row r="4768" spans="1:15" x14ac:dyDescent="0.4">
      <c r="A4768">
        <v>4753</v>
      </c>
      <c r="B4768" s="63">
        <v>38470</v>
      </c>
      <c r="C4768" s="37">
        <v>115.269997</v>
      </c>
      <c r="D4768" s="37">
        <v>115.68</v>
      </c>
      <c r="E4768" s="37">
        <v>114.199997</v>
      </c>
      <c r="F4768" s="37">
        <v>114.199997</v>
      </c>
      <c r="G4768" s="38">
        <v>72481500</v>
      </c>
      <c r="H4768" s="37">
        <v>79.694901000000002</v>
      </c>
      <c r="I4768" s="41">
        <f t="shared" si="535"/>
        <v>0.69785379241297185</v>
      </c>
      <c r="J4768" s="41">
        <f t="shared" ca="1" si="536"/>
        <v>1</v>
      </c>
      <c r="K4768" s="37">
        <f t="shared" si="537"/>
        <v>80.44</v>
      </c>
      <c r="L4768" s="37">
        <f t="shared" si="538"/>
        <v>80.73</v>
      </c>
      <c r="M4768" s="37">
        <f t="shared" si="539"/>
        <v>79.69</v>
      </c>
      <c r="N4768" s="37">
        <f t="shared" si="540"/>
        <v>79.69</v>
      </c>
      <c r="O4768" s="38">
        <f t="shared" ca="1" si="541"/>
        <v>72481500</v>
      </c>
    </row>
    <row r="4769" spans="1:15" x14ac:dyDescent="0.4">
      <c r="A4769">
        <v>4754</v>
      </c>
      <c r="B4769" s="63">
        <v>38469</v>
      </c>
      <c r="C4769" s="37">
        <v>114.860001</v>
      </c>
      <c r="D4769" s="37">
        <v>116.07</v>
      </c>
      <c r="E4769" s="37">
        <v>114.44000200000001</v>
      </c>
      <c r="F4769" s="37">
        <v>115.650002</v>
      </c>
      <c r="G4769" s="38">
        <v>84131900</v>
      </c>
      <c r="H4769" s="37">
        <v>80.706824999999995</v>
      </c>
      <c r="I4769" s="41">
        <f t="shared" si="535"/>
        <v>0.69785407353473283</v>
      </c>
      <c r="J4769" s="41">
        <f t="shared" ca="1" si="536"/>
        <v>1</v>
      </c>
      <c r="K4769" s="37">
        <f t="shared" si="537"/>
        <v>80.16</v>
      </c>
      <c r="L4769" s="37">
        <f t="shared" si="538"/>
        <v>81</v>
      </c>
      <c r="M4769" s="37">
        <f t="shared" si="539"/>
        <v>79.86</v>
      </c>
      <c r="N4769" s="37">
        <f t="shared" si="540"/>
        <v>80.709999999999994</v>
      </c>
      <c r="O4769" s="38">
        <f t="shared" ca="1" si="541"/>
        <v>84131900</v>
      </c>
    </row>
    <row r="4770" spans="1:15" x14ac:dyDescent="0.4">
      <c r="A4770">
        <v>4755</v>
      </c>
      <c r="B4770" s="63">
        <v>38468</v>
      </c>
      <c r="C4770" s="37">
        <v>115.959999</v>
      </c>
      <c r="D4770" s="37">
        <v>116.769997</v>
      </c>
      <c r="E4770" s="37">
        <v>115.150002</v>
      </c>
      <c r="F4770" s="37">
        <v>115.199997</v>
      </c>
      <c r="G4770" s="38">
        <v>72626000</v>
      </c>
      <c r="H4770" s="37">
        <v>80.392769000000001</v>
      </c>
      <c r="I4770" s="41">
        <f t="shared" si="535"/>
        <v>0.69785391574272349</v>
      </c>
      <c r="J4770" s="41">
        <f t="shared" ca="1" si="536"/>
        <v>1</v>
      </c>
      <c r="K4770" s="37">
        <f t="shared" si="537"/>
        <v>80.92</v>
      </c>
      <c r="L4770" s="37">
        <f t="shared" si="538"/>
        <v>81.489999999999995</v>
      </c>
      <c r="M4770" s="37">
        <f t="shared" si="539"/>
        <v>80.36</v>
      </c>
      <c r="N4770" s="37">
        <f t="shared" si="540"/>
        <v>80.39</v>
      </c>
      <c r="O4770" s="38">
        <f t="shared" ca="1" si="541"/>
        <v>72626000</v>
      </c>
    </row>
    <row r="4771" spans="1:15" x14ac:dyDescent="0.4">
      <c r="A4771">
        <v>4756</v>
      </c>
      <c r="B4771" s="63">
        <v>38467</v>
      </c>
      <c r="C4771" s="37">
        <v>115.860001</v>
      </c>
      <c r="D4771" s="37">
        <v>116.5</v>
      </c>
      <c r="E4771" s="37">
        <v>115.720001</v>
      </c>
      <c r="F4771" s="37">
        <v>116.33000199999999</v>
      </c>
      <c r="G4771" s="38">
        <v>52284100</v>
      </c>
      <c r="H4771" s="37">
        <v>81.181388999999996</v>
      </c>
      <c r="I4771" s="41">
        <f t="shared" si="535"/>
        <v>0.69785427322523386</v>
      </c>
      <c r="J4771" s="41">
        <f t="shared" ca="1" si="536"/>
        <v>1</v>
      </c>
      <c r="K4771" s="37">
        <f t="shared" si="537"/>
        <v>80.849999999999994</v>
      </c>
      <c r="L4771" s="37">
        <f t="shared" si="538"/>
        <v>81.3</v>
      </c>
      <c r="M4771" s="37">
        <f t="shared" si="539"/>
        <v>80.760000000000005</v>
      </c>
      <c r="N4771" s="37">
        <f t="shared" si="540"/>
        <v>81.180000000000007</v>
      </c>
      <c r="O4771" s="38">
        <f t="shared" ca="1" si="541"/>
        <v>52284100</v>
      </c>
    </row>
    <row r="4772" spans="1:15" x14ac:dyDescent="0.4">
      <c r="A4772">
        <v>4757</v>
      </c>
      <c r="B4772" s="63">
        <v>38464</v>
      </c>
      <c r="C4772" s="37">
        <v>115.739998</v>
      </c>
      <c r="D4772" s="37">
        <v>116.5</v>
      </c>
      <c r="E4772" s="37">
        <v>114.269997</v>
      </c>
      <c r="F4772" s="37">
        <v>115.57</v>
      </c>
      <c r="G4772" s="38">
        <v>88845800</v>
      </c>
      <c r="H4772" s="37">
        <v>80.650977999999995</v>
      </c>
      <c r="I4772" s="41">
        <f t="shared" si="535"/>
        <v>0.69785392402872715</v>
      </c>
      <c r="J4772" s="41">
        <f t="shared" ca="1" si="536"/>
        <v>1</v>
      </c>
      <c r="K4772" s="37">
        <f t="shared" si="537"/>
        <v>80.77</v>
      </c>
      <c r="L4772" s="37">
        <f t="shared" si="538"/>
        <v>81.3</v>
      </c>
      <c r="M4772" s="37">
        <f t="shared" si="539"/>
        <v>79.739999999999995</v>
      </c>
      <c r="N4772" s="37">
        <f t="shared" si="540"/>
        <v>80.650000000000006</v>
      </c>
      <c r="O4772" s="38">
        <f t="shared" ca="1" si="541"/>
        <v>88845800</v>
      </c>
    </row>
    <row r="4773" spans="1:15" x14ac:dyDescent="0.4">
      <c r="A4773">
        <v>4758</v>
      </c>
      <c r="B4773" s="63">
        <v>38463</v>
      </c>
      <c r="C4773" s="37">
        <v>114.790001</v>
      </c>
      <c r="D4773" s="37">
        <v>116.209999</v>
      </c>
      <c r="E4773" s="37">
        <v>114.379997</v>
      </c>
      <c r="F4773" s="37">
        <v>116.010002</v>
      </c>
      <c r="G4773" s="38">
        <v>86952200</v>
      </c>
      <c r="H4773" s="37">
        <v>80.958015000000003</v>
      </c>
      <c r="I4773" s="41">
        <f t="shared" si="535"/>
        <v>0.69785375057574783</v>
      </c>
      <c r="J4773" s="41">
        <f t="shared" ca="1" si="536"/>
        <v>1</v>
      </c>
      <c r="K4773" s="37">
        <f t="shared" si="537"/>
        <v>80.11</v>
      </c>
      <c r="L4773" s="37">
        <f t="shared" si="538"/>
        <v>81.099999999999994</v>
      </c>
      <c r="M4773" s="37">
        <f t="shared" si="539"/>
        <v>79.819999999999993</v>
      </c>
      <c r="N4773" s="37">
        <f t="shared" si="540"/>
        <v>80.959999999999994</v>
      </c>
      <c r="O4773" s="38">
        <f t="shared" ca="1" si="541"/>
        <v>86952200</v>
      </c>
    </row>
    <row r="4774" spans="1:15" x14ac:dyDescent="0.4">
      <c r="A4774">
        <v>4759</v>
      </c>
      <c r="B4774" s="63">
        <v>38462</v>
      </c>
      <c r="C4774" s="37">
        <v>115.379997</v>
      </c>
      <c r="D4774" s="37">
        <v>115.629997</v>
      </c>
      <c r="E4774" s="37">
        <v>113.550003</v>
      </c>
      <c r="F4774" s="37">
        <v>113.800003</v>
      </c>
      <c r="G4774" s="38">
        <v>107735900</v>
      </c>
      <c r="H4774" s="37">
        <v>79.415779000000001</v>
      </c>
      <c r="I4774" s="41">
        <f t="shared" si="535"/>
        <v>0.69785392712160121</v>
      </c>
      <c r="J4774" s="41">
        <f t="shared" ca="1" si="536"/>
        <v>1</v>
      </c>
      <c r="K4774" s="37">
        <f t="shared" si="537"/>
        <v>80.52</v>
      </c>
      <c r="L4774" s="37">
        <f t="shared" si="538"/>
        <v>80.69</v>
      </c>
      <c r="M4774" s="37">
        <f t="shared" si="539"/>
        <v>79.239999999999995</v>
      </c>
      <c r="N4774" s="37">
        <f t="shared" si="540"/>
        <v>79.42</v>
      </c>
      <c r="O4774" s="38">
        <f t="shared" ca="1" si="541"/>
        <v>107735900</v>
      </c>
    </row>
    <row r="4775" spans="1:15" x14ac:dyDescent="0.4">
      <c r="A4775">
        <v>4760</v>
      </c>
      <c r="B4775" s="63">
        <v>38461</v>
      </c>
      <c r="C4775" s="37">
        <v>115.099998</v>
      </c>
      <c r="D4775" s="37">
        <v>115.529999</v>
      </c>
      <c r="E4775" s="37">
        <v>114.83000199999999</v>
      </c>
      <c r="F4775" s="37">
        <v>115.410004</v>
      </c>
      <c r="G4775" s="38">
        <v>64930100</v>
      </c>
      <c r="H4775" s="37">
        <v>80.539330000000007</v>
      </c>
      <c r="I4775" s="41">
        <f t="shared" si="535"/>
        <v>0.69785397459998355</v>
      </c>
      <c r="J4775" s="41">
        <f t="shared" ca="1" si="536"/>
        <v>1</v>
      </c>
      <c r="K4775" s="37">
        <f t="shared" si="537"/>
        <v>80.319999999999993</v>
      </c>
      <c r="L4775" s="37">
        <f t="shared" si="538"/>
        <v>80.62</v>
      </c>
      <c r="M4775" s="37">
        <f t="shared" si="539"/>
        <v>80.13</v>
      </c>
      <c r="N4775" s="37">
        <f t="shared" si="540"/>
        <v>80.540000000000006</v>
      </c>
      <c r="O4775" s="38">
        <f t="shared" ca="1" si="541"/>
        <v>64930100</v>
      </c>
    </row>
    <row r="4776" spans="1:15" x14ac:dyDescent="0.4">
      <c r="A4776">
        <v>4761</v>
      </c>
      <c r="B4776" s="63">
        <v>38460</v>
      </c>
      <c r="C4776" s="37">
        <v>114.120003</v>
      </c>
      <c r="D4776" s="37">
        <v>114.959999</v>
      </c>
      <c r="E4776" s="37">
        <v>113.959999</v>
      </c>
      <c r="F4776" s="37">
        <v>114.5</v>
      </c>
      <c r="G4776" s="38">
        <v>100035200</v>
      </c>
      <c r="H4776" s="37">
        <v>79.904297</v>
      </c>
      <c r="I4776" s="41">
        <f t="shared" si="535"/>
        <v>0.69785412227074239</v>
      </c>
      <c r="J4776" s="41">
        <f t="shared" ca="1" si="536"/>
        <v>1</v>
      </c>
      <c r="K4776" s="37">
        <f t="shared" si="537"/>
        <v>79.64</v>
      </c>
      <c r="L4776" s="37">
        <f t="shared" si="538"/>
        <v>80.23</v>
      </c>
      <c r="M4776" s="37">
        <f t="shared" si="539"/>
        <v>79.53</v>
      </c>
      <c r="N4776" s="37">
        <f t="shared" si="540"/>
        <v>79.900000000000006</v>
      </c>
      <c r="O4776" s="38">
        <f t="shared" ca="1" si="541"/>
        <v>100035200</v>
      </c>
    </row>
    <row r="4777" spans="1:15" x14ac:dyDescent="0.4">
      <c r="A4777">
        <v>4762</v>
      </c>
      <c r="B4777" s="63">
        <v>38457</v>
      </c>
      <c r="C4777" s="37">
        <v>115.739998</v>
      </c>
      <c r="D4777" s="37">
        <v>116.199997</v>
      </c>
      <c r="E4777" s="37">
        <v>114.099998</v>
      </c>
      <c r="F4777" s="37">
        <v>114.150002</v>
      </c>
      <c r="G4777" s="38">
        <v>128677300</v>
      </c>
      <c r="H4777" s="37">
        <v>79.660042000000004</v>
      </c>
      <c r="I4777" s="41">
        <f t="shared" si="535"/>
        <v>0.69785405698021807</v>
      </c>
      <c r="J4777" s="41">
        <f t="shared" ca="1" si="536"/>
        <v>1</v>
      </c>
      <c r="K4777" s="37">
        <f t="shared" si="537"/>
        <v>80.77</v>
      </c>
      <c r="L4777" s="37">
        <f t="shared" si="538"/>
        <v>81.09</v>
      </c>
      <c r="M4777" s="37">
        <f t="shared" si="539"/>
        <v>79.63</v>
      </c>
      <c r="N4777" s="37">
        <f t="shared" si="540"/>
        <v>79.66</v>
      </c>
      <c r="O4777" s="38">
        <f t="shared" ca="1" si="541"/>
        <v>128677300</v>
      </c>
    </row>
    <row r="4778" spans="1:15" x14ac:dyDescent="0.4">
      <c r="A4778">
        <v>4763</v>
      </c>
      <c r="B4778" s="63">
        <v>38456</v>
      </c>
      <c r="C4778" s="37">
        <v>117.400002</v>
      </c>
      <c r="D4778" s="37">
        <v>117.5</v>
      </c>
      <c r="E4778" s="37">
        <v>115.769997</v>
      </c>
      <c r="F4778" s="37">
        <v>115.769997</v>
      </c>
      <c r="G4778" s="38">
        <v>96119800</v>
      </c>
      <c r="H4778" s="37">
        <v>80.790588</v>
      </c>
      <c r="I4778" s="41">
        <f t="shared" si="535"/>
        <v>0.69785428084618506</v>
      </c>
      <c r="J4778" s="41">
        <f t="shared" ca="1" si="536"/>
        <v>1</v>
      </c>
      <c r="K4778" s="37">
        <f t="shared" si="537"/>
        <v>81.93</v>
      </c>
      <c r="L4778" s="37">
        <f t="shared" si="538"/>
        <v>82</v>
      </c>
      <c r="M4778" s="37">
        <f t="shared" si="539"/>
        <v>80.790000000000006</v>
      </c>
      <c r="N4778" s="37">
        <f t="shared" si="540"/>
        <v>80.790000000000006</v>
      </c>
      <c r="O4778" s="38">
        <f t="shared" ca="1" si="541"/>
        <v>96119800</v>
      </c>
    </row>
    <row r="4779" spans="1:15" x14ac:dyDescent="0.4">
      <c r="A4779">
        <v>4764</v>
      </c>
      <c r="B4779" s="63">
        <v>38455</v>
      </c>
      <c r="C4779" s="37">
        <v>118.55999799999999</v>
      </c>
      <c r="D4779" s="37">
        <v>118.800003</v>
      </c>
      <c r="E4779" s="37">
        <v>117.129997</v>
      </c>
      <c r="F4779" s="37">
        <v>117.300003</v>
      </c>
      <c r="G4779" s="38">
        <v>65949000</v>
      </c>
      <c r="H4779" s="37">
        <v>81.858276000000004</v>
      </c>
      <c r="I4779" s="41">
        <f t="shared" si="535"/>
        <v>0.69785399749734023</v>
      </c>
      <c r="J4779" s="41">
        <f t="shared" ca="1" si="536"/>
        <v>1</v>
      </c>
      <c r="K4779" s="37">
        <f t="shared" si="537"/>
        <v>82.74</v>
      </c>
      <c r="L4779" s="37">
        <f t="shared" si="538"/>
        <v>82.91</v>
      </c>
      <c r="M4779" s="37">
        <f t="shared" si="539"/>
        <v>81.739999999999995</v>
      </c>
      <c r="N4779" s="37">
        <f t="shared" si="540"/>
        <v>81.86</v>
      </c>
      <c r="O4779" s="38">
        <f t="shared" ca="1" si="541"/>
        <v>65949000</v>
      </c>
    </row>
    <row r="4780" spans="1:15" x14ac:dyDescent="0.4">
      <c r="A4780">
        <v>4765</v>
      </c>
      <c r="B4780" s="63">
        <v>38454</v>
      </c>
      <c r="C4780" s="37">
        <v>117.889999</v>
      </c>
      <c r="D4780" s="37">
        <v>119.05999799999999</v>
      </c>
      <c r="E4780" s="37">
        <v>117.07</v>
      </c>
      <c r="F4780" s="37">
        <v>118.699997</v>
      </c>
      <c r="G4780" s="38">
        <v>86144800</v>
      </c>
      <c r="H4780" s="37">
        <v>82.835251</v>
      </c>
      <c r="I4780" s="41">
        <f t="shared" si="535"/>
        <v>0.6978538592549417</v>
      </c>
      <c r="J4780" s="41">
        <f t="shared" ca="1" si="536"/>
        <v>1</v>
      </c>
      <c r="K4780" s="37">
        <f t="shared" si="537"/>
        <v>82.27</v>
      </c>
      <c r="L4780" s="37">
        <f t="shared" si="538"/>
        <v>83.09</v>
      </c>
      <c r="M4780" s="37">
        <f t="shared" si="539"/>
        <v>81.7</v>
      </c>
      <c r="N4780" s="37">
        <f t="shared" si="540"/>
        <v>82.84</v>
      </c>
      <c r="O4780" s="38">
        <f t="shared" ca="1" si="541"/>
        <v>86144800</v>
      </c>
    </row>
    <row r="4781" spans="1:15" x14ac:dyDescent="0.4">
      <c r="A4781">
        <v>4766</v>
      </c>
      <c r="B4781" s="63">
        <v>38453</v>
      </c>
      <c r="C4781" s="37">
        <v>118.290001</v>
      </c>
      <c r="D4781" s="37">
        <v>118.41999800000001</v>
      </c>
      <c r="E4781" s="37">
        <v>117.83000199999999</v>
      </c>
      <c r="F4781" s="37">
        <v>118.089996</v>
      </c>
      <c r="G4781" s="38">
        <v>44945000</v>
      </c>
      <c r="H4781" s="37">
        <v>82.409569000000005</v>
      </c>
      <c r="I4781" s="41">
        <f t="shared" si="535"/>
        <v>0.69785394014239788</v>
      </c>
      <c r="J4781" s="41">
        <f t="shared" ca="1" si="536"/>
        <v>1</v>
      </c>
      <c r="K4781" s="37">
        <f t="shared" si="537"/>
        <v>82.55</v>
      </c>
      <c r="L4781" s="37">
        <f t="shared" si="538"/>
        <v>82.64</v>
      </c>
      <c r="M4781" s="37">
        <f t="shared" si="539"/>
        <v>82.23</v>
      </c>
      <c r="N4781" s="37">
        <f t="shared" si="540"/>
        <v>82.41</v>
      </c>
      <c r="O4781" s="38">
        <f t="shared" ca="1" si="541"/>
        <v>44945000</v>
      </c>
    </row>
    <row r="4782" spans="1:15" x14ac:dyDescent="0.4">
      <c r="A4782">
        <v>4767</v>
      </c>
      <c r="B4782" s="63">
        <v>38450</v>
      </c>
      <c r="C4782" s="37">
        <v>119.16999800000001</v>
      </c>
      <c r="D4782" s="37">
        <v>119.209999</v>
      </c>
      <c r="E4782" s="37">
        <v>118</v>
      </c>
      <c r="F4782" s="37">
        <v>118</v>
      </c>
      <c r="G4782" s="38">
        <v>63772900</v>
      </c>
      <c r="H4782" s="37">
        <v>82.346785999999994</v>
      </c>
      <c r="I4782" s="41">
        <f t="shared" si="535"/>
        <v>0.69785411864406777</v>
      </c>
      <c r="J4782" s="41">
        <f t="shared" ca="1" si="536"/>
        <v>1</v>
      </c>
      <c r="K4782" s="37">
        <f t="shared" si="537"/>
        <v>83.16</v>
      </c>
      <c r="L4782" s="37">
        <f t="shared" si="538"/>
        <v>83.19</v>
      </c>
      <c r="M4782" s="37">
        <f t="shared" si="539"/>
        <v>82.35</v>
      </c>
      <c r="N4782" s="37">
        <f t="shared" si="540"/>
        <v>82.35</v>
      </c>
      <c r="O4782" s="38">
        <f t="shared" ca="1" si="541"/>
        <v>63772900</v>
      </c>
    </row>
    <row r="4783" spans="1:15" x14ac:dyDescent="0.4">
      <c r="A4783">
        <v>4768</v>
      </c>
      <c r="B4783" s="63">
        <v>38449</v>
      </c>
      <c r="C4783" s="37">
        <v>118.410004</v>
      </c>
      <c r="D4783" s="37">
        <v>119.260002</v>
      </c>
      <c r="E4783" s="37">
        <v>118.32</v>
      </c>
      <c r="F4783" s="37">
        <v>119.239998</v>
      </c>
      <c r="G4783" s="38">
        <v>46734600</v>
      </c>
      <c r="H4783" s="37">
        <v>83.212119999999999</v>
      </c>
      <c r="I4783" s="41">
        <f t="shared" si="535"/>
        <v>0.69785408751851874</v>
      </c>
      <c r="J4783" s="41">
        <f t="shared" ca="1" si="536"/>
        <v>1</v>
      </c>
      <c r="K4783" s="37">
        <f t="shared" si="537"/>
        <v>82.63</v>
      </c>
      <c r="L4783" s="37">
        <f t="shared" si="538"/>
        <v>83.23</v>
      </c>
      <c r="M4783" s="37">
        <f t="shared" si="539"/>
        <v>82.57</v>
      </c>
      <c r="N4783" s="37">
        <f t="shared" si="540"/>
        <v>83.21</v>
      </c>
      <c r="O4783" s="38">
        <f t="shared" ca="1" si="541"/>
        <v>46734600</v>
      </c>
    </row>
    <row r="4784" spans="1:15" x14ac:dyDescent="0.4">
      <c r="A4784">
        <v>4769</v>
      </c>
      <c r="B4784" s="63">
        <v>38448</v>
      </c>
      <c r="C4784" s="37">
        <v>118.449997</v>
      </c>
      <c r="D4784" s="37">
        <v>118.949997</v>
      </c>
      <c r="E4784" s="37">
        <v>118.18</v>
      </c>
      <c r="F4784" s="37">
        <v>118.599998</v>
      </c>
      <c r="G4784" s="38">
        <v>53268200</v>
      </c>
      <c r="H4784" s="37">
        <v>82.765495000000001</v>
      </c>
      <c r="I4784" s="41">
        <f t="shared" si="535"/>
        <v>0.69785410114425128</v>
      </c>
      <c r="J4784" s="41">
        <f t="shared" ca="1" si="536"/>
        <v>1</v>
      </c>
      <c r="K4784" s="37">
        <f t="shared" si="537"/>
        <v>82.66</v>
      </c>
      <c r="L4784" s="37">
        <f t="shared" si="538"/>
        <v>83.01</v>
      </c>
      <c r="M4784" s="37">
        <f t="shared" si="539"/>
        <v>82.47</v>
      </c>
      <c r="N4784" s="37">
        <f t="shared" si="540"/>
        <v>82.77</v>
      </c>
      <c r="O4784" s="38">
        <f t="shared" ca="1" si="541"/>
        <v>53268200</v>
      </c>
    </row>
    <row r="4785" spans="1:15" x14ac:dyDescent="0.4">
      <c r="A4785">
        <v>4770</v>
      </c>
      <c r="B4785" s="63">
        <v>38447</v>
      </c>
      <c r="C4785" s="37">
        <v>117.779999</v>
      </c>
      <c r="D4785" s="37">
        <v>118.379997</v>
      </c>
      <c r="E4785" s="37">
        <v>117.66999800000001</v>
      </c>
      <c r="F4785" s="37">
        <v>118.19000200000001</v>
      </c>
      <c r="G4785" s="38">
        <v>46853900</v>
      </c>
      <c r="H4785" s="37">
        <v>82.479347000000004</v>
      </c>
      <c r="I4785" s="41">
        <f t="shared" si="535"/>
        <v>0.69785384215493962</v>
      </c>
      <c r="J4785" s="41">
        <f t="shared" ca="1" si="536"/>
        <v>1</v>
      </c>
      <c r="K4785" s="37">
        <f t="shared" si="537"/>
        <v>82.19</v>
      </c>
      <c r="L4785" s="37">
        <f t="shared" si="538"/>
        <v>82.61</v>
      </c>
      <c r="M4785" s="37">
        <f t="shared" si="539"/>
        <v>82.12</v>
      </c>
      <c r="N4785" s="37">
        <f t="shared" si="540"/>
        <v>82.48</v>
      </c>
      <c r="O4785" s="38">
        <f t="shared" ca="1" si="541"/>
        <v>46853900</v>
      </c>
    </row>
    <row r="4786" spans="1:15" x14ac:dyDescent="0.4">
      <c r="A4786">
        <v>4771</v>
      </c>
      <c r="B4786" s="63">
        <v>38446</v>
      </c>
      <c r="C4786" s="37">
        <v>117.360001</v>
      </c>
      <c r="D4786" s="37">
        <v>117.860001</v>
      </c>
      <c r="E4786" s="37">
        <v>116.739998</v>
      </c>
      <c r="F4786" s="37">
        <v>117.629997</v>
      </c>
      <c r="G4786" s="38">
        <v>71581200</v>
      </c>
      <c r="H4786" s="37">
        <v>82.088584999999995</v>
      </c>
      <c r="I4786" s="41">
        <f t="shared" si="535"/>
        <v>0.69785417915125847</v>
      </c>
      <c r="J4786" s="41">
        <f t="shared" ca="1" si="536"/>
        <v>1</v>
      </c>
      <c r="K4786" s="37">
        <f t="shared" si="537"/>
        <v>81.900000000000006</v>
      </c>
      <c r="L4786" s="37">
        <f t="shared" si="538"/>
        <v>82.25</v>
      </c>
      <c r="M4786" s="37">
        <f t="shared" si="539"/>
        <v>81.47</v>
      </c>
      <c r="N4786" s="37">
        <f t="shared" si="540"/>
        <v>82.09</v>
      </c>
      <c r="O4786" s="38">
        <f t="shared" ca="1" si="541"/>
        <v>71581200</v>
      </c>
    </row>
    <row r="4787" spans="1:15" x14ac:dyDescent="0.4">
      <c r="A4787">
        <v>4772</v>
      </c>
      <c r="B4787" s="63">
        <v>38443</v>
      </c>
      <c r="C4787" s="37">
        <v>118.629997</v>
      </c>
      <c r="D4787" s="37">
        <v>118.989998</v>
      </c>
      <c r="E4787" s="37">
        <v>116.910004</v>
      </c>
      <c r="F4787" s="37">
        <v>117.43</v>
      </c>
      <c r="G4787" s="38">
        <v>95255300</v>
      </c>
      <c r="H4787" s="37">
        <v>81.948997000000006</v>
      </c>
      <c r="I4787" s="41">
        <f t="shared" si="535"/>
        <v>0.69785401515796641</v>
      </c>
      <c r="J4787" s="41">
        <f t="shared" ca="1" si="536"/>
        <v>1</v>
      </c>
      <c r="K4787" s="37">
        <f t="shared" si="537"/>
        <v>82.79</v>
      </c>
      <c r="L4787" s="37">
        <f t="shared" si="538"/>
        <v>83.04</v>
      </c>
      <c r="M4787" s="37">
        <f t="shared" si="539"/>
        <v>81.59</v>
      </c>
      <c r="N4787" s="37">
        <f t="shared" si="540"/>
        <v>81.95</v>
      </c>
      <c r="O4787" s="38">
        <f t="shared" ca="1" si="541"/>
        <v>95255300</v>
      </c>
    </row>
    <row r="4788" spans="1:15" x14ac:dyDescent="0.4">
      <c r="A4788">
        <v>4773</v>
      </c>
      <c r="B4788" s="63">
        <v>38442</v>
      </c>
      <c r="C4788" s="37">
        <v>118.19000200000001</v>
      </c>
      <c r="D4788" s="37">
        <v>118.459999</v>
      </c>
      <c r="E4788" s="37">
        <v>117.870003</v>
      </c>
      <c r="F4788" s="37">
        <v>117.959999</v>
      </c>
      <c r="G4788" s="38">
        <v>64575400</v>
      </c>
      <c r="H4788" s="37">
        <v>82.318862999999993</v>
      </c>
      <c r="I4788" s="41">
        <f t="shared" si="535"/>
        <v>0.69785404965966469</v>
      </c>
      <c r="J4788" s="41">
        <f t="shared" ca="1" si="536"/>
        <v>1</v>
      </c>
      <c r="K4788" s="37">
        <f t="shared" si="537"/>
        <v>82.48</v>
      </c>
      <c r="L4788" s="37">
        <f t="shared" si="538"/>
        <v>82.67</v>
      </c>
      <c r="M4788" s="37">
        <f t="shared" si="539"/>
        <v>82.26</v>
      </c>
      <c r="N4788" s="37">
        <f t="shared" si="540"/>
        <v>82.32</v>
      </c>
      <c r="O4788" s="38">
        <f t="shared" ca="1" si="541"/>
        <v>64575400</v>
      </c>
    </row>
    <row r="4789" spans="1:15" x14ac:dyDescent="0.4">
      <c r="A4789">
        <v>4774</v>
      </c>
      <c r="B4789" s="63">
        <v>38441</v>
      </c>
      <c r="C4789" s="37">
        <v>116.779999</v>
      </c>
      <c r="D4789" s="37">
        <v>118.199997</v>
      </c>
      <c r="E4789" s="37">
        <v>116.769997</v>
      </c>
      <c r="F4789" s="37">
        <v>118.18</v>
      </c>
      <c r="G4789" s="38">
        <v>62002100</v>
      </c>
      <c r="H4789" s="37">
        <v>82.472374000000002</v>
      </c>
      <c r="I4789" s="41">
        <f t="shared" si="535"/>
        <v>0.69785390082924348</v>
      </c>
      <c r="J4789" s="41">
        <f t="shared" ca="1" si="536"/>
        <v>1</v>
      </c>
      <c r="K4789" s="37">
        <f t="shared" si="537"/>
        <v>81.5</v>
      </c>
      <c r="L4789" s="37">
        <f t="shared" si="538"/>
        <v>82.49</v>
      </c>
      <c r="M4789" s="37">
        <f t="shared" si="539"/>
        <v>81.489999999999995</v>
      </c>
      <c r="N4789" s="37">
        <f t="shared" si="540"/>
        <v>82.47</v>
      </c>
      <c r="O4789" s="38">
        <f t="shared" ca="1" si="541"/>
        <v>62002100</v>
      </c>
    </row>
    <row r="4790" spans="1:15" x14ac:dyDescent="0.4">
      <c r="A4790">
        <v>4775</v>
      </c>
      <c r="B4790" s="63">
        <v>38440</v>
      </c>
      <c r="C4790" s="37">
        <v>117.139999</v>
      </c>
      <c r="D4790" s="37">
        <v>117.900002</v>
      </c>
      <c r="E4790" s="37">
        <v>116.25</v>
      </c>
      <c r="F4790" s="37">
        <v>116.529999</v>
      </c>
      <c r="G4790" s="38">
        <v>71160300</v>
      </c>
      <c r="H4790" s="37">
        <v>81.320953000000003</v>
      </c>
      <c r="I4790" s="41">
        <f t="shared" si="535"/>
        <v>0.69785423236809607</v>
      </c>
      <c r="J4790" s="41">
        <f t="shared" ca="1" si="536"/>
        <v>1</v>
      </c>
      <c r="K4790" s="37">
        <f t="shared" si="537"/>
        <v>81.75</v>
      </c>
      <c r="L4790" s="37">
        <f t="shared" si="538"/>
        <v>82.28</v>
      </c>
      <c r="M4790" s="37">
        <f t="shared" si="539"/>
        <v>81.13</v>
      </c>
      <c r="N4790" s="37">
        <f t="shared" si="540"/>
        <v>81.319999999999993</v>
      </c>
      <c r="O4790" s="38">
        <f t="shared" ca="1" si="541"/>
        <v>71160300</v>
      </c>
    </row>
    <row r="4791" spans="1:15" x14ac:dyDescent="0.4">
      <c r="A4791">
        <v>4776</v>
      </c>
      <c r="B4791" s="63">
        <v>38439</v>
      </c>
      <c r="C4791" s="37">
        <v>117.41999800000001</v>
      </c>
      <c r="D4791" s="37">
        <v>117.94000200000001</v>
      </c>
      <c r="E4791" s="37">
        <v>117.30999799999999</v>
      </c>
      <c r="F4791" s="37">
        <v>117.30999799999999</v>
      </c>
      <c r="G4791" s="38">
        <v>46765500</v>
      </c>
      <c r="H4791" s="37">
        <v>81.865264999999994</v>
      </c>
      <c r="I4791" s="41">
        <f t="shared" si="535"/>
        <v>0.6978541164070261</v>
      </c>
      <c r="J4791" s="41">
        <f t="shared" ca="1" si="536"/>
        <v>1</v>
      </c>
      <c r="K4791" s="37">
        <f t="shared" si="537"/>
        <v>81.94</v>
      </c>
      <c r="L4791" s="37">
        <f t="shared" si="538"/>
        <v>82.3</v>
      </c>
      <c r="M4791" s="37">
        <f t="shared" si="539"/>
        <v>81.87</v>
      </c>
      <c r="N4791" s="37">
        <f t="shared" si="540"/>
        <v>81.87</v>
      </c>
      <c r="O4791" s="38">
        <f t="shared" ca="1" si="541"/>
        <v>46765500</v>
      </c>
    </row>
    <row r="4792" spans="1:15" x14ac:dyDescent="0.4">
      <c r="A4792">
        <v>4777</v>
      </c>
      <c r="B4792" s="63">
        <v>38435</v>
      </c>
      <c r="C4792" s="37">
        <v>117.459999</v>
      </c>
      <c r="D4792" s="37">
        <v>117.989998</v>
      </c>
      <c r="E4792" s="37">
        <v>117.05999799999999</v>
      </c>
      <c r="F4792" s="37">
        <v>117.139999</v>
      </c>
      <c r="G4792" s="38">
        <v>51932500</v>
      </c>
      <c r="H4792" s="37">
        <v>81.746612999999996</v>
      </c>
      <c r="I4792" s="41">
        <f t="shared" si="535"/>
        <v>0.69785396702965652</v>
      </c>
      <c r="J4792" s="41">
        <f t="shared" ca="1" si="536"/>
        <v>1</v>
      </c>
      <c r="K4792" s="37">
        <f t="shared" si="537"/>
        <v>81.97</v>
      </c>
      <c r="L4792" s="37">
        <f t="shared" si="538"/>
        <v>82.34</v>
      </c>
      <c r="M4792" s="37">
        <f t="shared" si="539"/>
        <v>81.69</v>
      </c>
      <c r="N4792" s="37">
        <f t="shared" si="540"/>
        <v>81.75</v>
      </c>
      <c r="O4792" s="38">
        <f t="shared" ca="1" si="541"/>
        <v>51932500</v>
      </c>
    </row>
    <row r="4793" spans="1:15" x14ac:dyDescent="0.4">
      <c r="A4793">
        <v>4778</v>
      </c>
      <c r="B4793" s="63">
        <v>38434</v>
      </c>
      <c r="C4793" s="37">
        <v>116.949997</v>
      </c>
      <c r="D4793" s="37">
        <v>117.720001</v>
      </c>
      <c r="E4793" s="37">
        <v>116.75</v>
      </c>
      <c r="F4793" s="37">
        <v>117</v>
      </c>
      <c r="G4793" s="38">
        <v>70817300</v>
      </c>
      <c r="H4793" s="37">
        <v>81.648917999999995</v>
      </c>
      <c r="I4793" s="41">
        <f t="shared" si="535"/>
        <v>0.69785399999999997</v>
      </c>
      <c r="J4793" s="41">
        <f t="shared" ca="1" si="536"/>
        <v>1</v>
      </c>
      <c r="K4793" s="37">
        <f t="shared" si="537"/>
        <v>81.61</v>
      </c>
      <c r="L4793" s="37">
        <f t="shared" si="538"/>
        <v>82.15</v>
      </c>
      <c r="M4793" s="37">
        <f t="shared" si="539"/>
        <v>81.47</v>
      </c>
      <c r="N4793" s="37">
        <f t="shared" si="540"/>
        <v>81.650000000000006</v>
      </c>
      <c r="O4793" s="38">
        <f t="shared" ca="1" si="541"/>
        <v>70817300</v>
      </c>
    </row>
    <row r="4794" spans="1:15" x14ac:dyDescent="0.4">
      <c r="A4794">
        <v>4779</v>
      </c>
      <c r="B4794" s="63">
        <v>38433</v>
      </c>
      <c r="C4794" s="37">
        <v>118.370003</v>
      </c>
      <c r="D4794" s="37">
        <v>118.93</v>
      </c>
      <c r="E4794" s="37">
        <v>116.900002</v>
      </c>
      <c r="F4794" s="37">
        <v>116.900002</v>
      </c>
      <c r="G4794" s="38">
        <v>92472400</v>
      </c>
      <c r="H4794" s="37">
        <v>81.579116999999997</v>
      </c>
      <c r="I4794" s="41">
        <f t="shared" si="535"/>
        <v>0.69785385461327876</v>
      </c>
      <c r="J4794" s="41">
        <f t="shared" ca="1" si="536"/>
        <v>1</v>
      </c>
      <c r="K4794" s="37">
        <f t="shared" si="537"/>
        <v>82.6</v>
      </c>
      <c r="L4794" s="37">
        <f t="shared" si="538"/>
        <v>83</v>
      </c>
      <c r="M4794" s="37">
        <f t="shared" si="539"/>
        <v>81.58</v>
      </c>
      <c r="N4794" s="37">
        <f t="shared" si="540"/>
        <v>81.58</v>
      </c>
      <c r="O4794" s="38">
        <f t="shared" ca="1" si="541"/>
        <v>92472400</v>
      </c>
    </row>
    <row r="4795" spans="1:15" x14ac:dyDescent="0.4">
      <c r="A4795">
        <v>4780</v>
      </c>
      <c r="B4795" s="63">
        <v>38432</v>
      </c>
      <c r="C4795" s="37">
        <v>118.709999</v>
      </c>
      <c r="D4795" s="37">
        <v>118.779999</v>
      </c>
      <c r="E4795" s="37">
        <v>117.760002</v>
      </c>
      <c r="F4795" s="37">
        <v>118.099998</v>
      </c>
      <c r="G4795" s="38">
        <v>61244300</v>
      </c>
      <c r="H4795" s="37">
        <v>82.416556999999997</v>
      </c>
      <c r="I4795" s="41">
        <f t="shared" si="535"/>
        <v>0.6978540084310586</v>
      </c>
      <c r="J4795" s="41">
        <f t="shared" ca="1" si="536"/>
        <v>1</v>
      </c>
      <c r="K4795" s="37">
        <f t="shared" si="537"/>
        <v>82.84</v>
      </c>
      <c r="L4795" s="37">
        <f t="shared" si="538"/>
        <v>82.89</v>
      </c>
      <c r="M4795" s="37">
        <f t="shared" si="539"/>
        <v>82.18</v>
      </c>
      <c r="N4795" s="37">
        <f t="shared" si="540"/>
        <v>82.42</v>
      </c>
      <c r="O4795" s="38">
        <f t="shared" ca="1" si="541"/>
        <v>61244300</v>
      </c>
    </row>
    <row r="4796" spans="1:15" x14ac:dyDescent="0.4">
      <c r="A4796">
        <v>4781</v>
      </c>
      <c r="B4796" s="63">
        <v>38429</v>
      </c>
      <c r="C4796" s="37">
        <v>119.110001</v>
      </c>
      <c r="D4796" s="37">
        <v>119.529999</v>
      </c>
      <c r="E4796" s="37">
        <v>118.150002</v>
      </c>
      <c r="F4796" s="37">
        <v>118.540001</v>
      </c>
      <c r="G4796" s="38">
        <v>60232000</v>
      </c>
      <c r="H4796" s="37">
        <v>82.723633000000007</v>
      </c>
      <c r="I4796" s="41">
        <f t="shared" si="535"/>
        <v>0.69785416148258683</v>
      </c>
      <c r="J4796" s="41">
        <f t="shared" ca="1" si="536"/>
        <v>1</v>
      </c>
      <c r="K4796" s="37">
        <f t="shared" si="537"/>
        <v>83.12</v>
      </c>
      <c r="L4796" s="37">
        <f t="shared" si="538"/>
        <v>83.41</v>
      </c>
      <c r="M4796" s="37">
        <f t="shared" si="539"/>
        <v>82.45</v>
      </c>
      <c r="N4796" s="37">
        <f t="shared" si="540"/>
        <v>82.72</v>
      </c>
      <c r="O4796" s="38">
        <f t="shared" ca="1" si="541"/>
        <v>60232000</v>
      </c>
    </row>
    <row r="4797" spans="1:15" x14ac:dyDescent="0.4">
      <c r="A4797">
        <v>4782</v>
      </c>
      <c r="B4797" s="63">
        <v>38428</v>
      </c>
      <c r="C4797" s="37">
        <v>119.30999799999999</v>
      </c>
      <c r="D4797" s="37">
        <v>119.739998</v>
      </c>
      <c r="E4797" s="37">
        <v>118.980003</v>
      </c>
      <c r="F4797" s="37">
        <v>119.360001</v>
      </c>
      <c r="G4797" s="38">
        <v>62584200</v>
      </c>
      <c r="H4797" s="37">
        <v>82.969932999999997</v>
      </c>
      <c r="I4797" s="41">
        <f t="shared" si="535"/>
        <v>0.69512342748723666</v>
      </c>
      <c r="J4797" s="41">
        <f t="shared" ca="1" si="536"/>
        <v>1</v>
      </c>
      <c r="K4797" s="37">
        <f t="shared" si="537"/>
        <v>82.94</v>
      </c>
      <c r="L4797" s="37">
        <f t="shared" si="538"/>
        <v>83.23</v>
      </c>
      <c r="M4797" s="37">
        <f t="shared" si="539"/>
        <v>82.71</v>
      </c>
      <c r="N4797" s="37">
        <f t="shared" si="540"/>
        <v>82.97</v>
      </c>
      <c r="O4797" s="38">
        <f t="shared" ca="1" si="541"/>
        <v>62584200</v>
      </c>
    </row>
    <row r="4798" spans="1:15" x14ac:dyDescent="0.4">
      <c r="A4798">
        <v>4783</v>
      </c>
      <c r="B4798" s="63">
        <v>38427</v>
      </c>
      <c r="C4798" s="37">
        <v>119.699997</v>
      </c>
      <c r="D4798" s="37">
        <v>120.160004</v>
      </c>
      <c r="E4798" s="37">
        <v>118.900002</v>
      </c>
      <c r="F4798" s="37">
        <v>119.120003</v>
      </c>
      <c r="G4798" s="38">
        <v>74874200</v>
      </c>
      <c r="H4798" s="37">
        <v>82.803122999999999</v>
      </c>
      <c r="I4798" s="41">
        <f t="shared" si="535"/>
        <v>0.69512358054591383</v>
      </c>
      <c r="J4798" s="41">
        <f t="shared" ca="1" si="536"/>
        <v>1</v>
      </c>
      <c r="K4798" s="37">
        <f t="shared" si="537"/>
        <v>83.21</v>
      </c>
      <c r="L4798" s="37">
        <f t="shared" si="538"/>
        <v>83.53</v>
      </c>
      <c r="M4798" s="37">
        <f t="shared" si="539"/>
        <v>82.65</v>
      </c>
      <c r="N4798" s="37">
        <f t="shared" si="540"/>
        <v>82.8</v>
      </c>
      <c r="O4798" s="38">
        <f t="shared" ca="1" si="541"/>
        <v>74874200</v>
      </c>
    </row>
    <row r="4799" spans="1:15" x14ac:dyDescent="0.4">
      <c r="A4799">
        <v>4784</v>
      </c>
      <c r="B4799" s="63">
        <v>38426</v>
      </c>
      <c r="C4799" s="37">
        <v>121.41999800000001</v>
      </c>
      <c r="D4799" s="37">
        <v>121.459999</v>
      </c>
      <c r="E4799" s="37">
        <v>120.08000199999999</v>
      </c>
      <c r="F4799" s="37">
        <v>120.139999</v>
      </c>
      <c r="G4799" s="38">
        <v>62438500</v>
      </c>
      <c r="H4799" s="37">
        <v>83.512146000000001</v>
      </c>
      <c r="I4799" s="41">
        <f t="shared" si="535"/>
        <v>0.69512357828469762</v>
      </c>
      <c r="J4799" s="41">
        <f t="shared" ca="1" si="536"/>
        <v>1</v>
      </c>
      <c r="K4799" s="37">
        <f t="shared" si="537"/>
        <v>84.4</v>
      </c>
      <c r="L4799" s="37">
        <f t="shared" si="538"/>
        <v>84.43</v>
      </c>
      <c r="M4799" s="37">
        <f t="shared" si="539"/>
        <v>83.47</v>
      </c>
      <c r="N4799" s="37">
        <f t="shared" si="540"/>
        <v>83.51</v>
      </c>
      <c r="O4799" s="38">
        <f t="shared" ca="1" si="541"/>
        <v>62438500</v>
      </c>
    </row>
    <row r="4800" spans="1:15" x14ac:dyDescent="0.4">
      <c r="A4800">
        <v>4785</v>
      </c>
      <c r="B4800" s="63">
        <v>38425</v>
      </c>
      <c r="C4800" s="37">
        <v>120.610001</v>
      </c>
      <c r="D4800" s="37">
        <v>121.160004</v>
      </c>
      <c r="E4800" s="37">
        <v>120.279999</v>
      </c>
      <c r="F4800" s="37">
        <v>121.139999</v>
      </c>
      <c r="G4800" s="38">
        <v>36336400</v>
      </c>
      <c r="H4800" s="37">
        <v>84.207283000000004</v>
      </c>
      <c r="I4800" s="41">
        <f t="shared" si="535"/>
        <v>0.69512368907977296</v>
      </c>
      <c r="J4800" s="41">
        <f t="shared" ca="1" si="536"/>
        <v>1</v>
      </c>
      <c r="K4800" s="37">
        <f t="shared" si="537"/>
        <v>83.84</v>
      </c>
      <c r="L4800" s="37">
        <f t="shared" si="538"/>
        <v>84.22</v>
      </c>
      <c r="M4800" s="37">
        <f t="shared" si="539"/>
        <v>83.61</v>
      </c>
      <c r="N4800" s="37">
        <f t="shared" si="540"/>
        <v>84.21</v>
      </c>
      <c r="O4800" s="38">
        <f t="shared" ca="1" si="541"/>
        <v>36336400</v>
      </c>
    </row>
    <row r="4801" spans="1:15" x14ac:dyDescent="0.4">
      <c r="A4801">
        <v>4786</v>
      </c>
      <c r="B4801" s="63">
        <v>38422</v>
      </c>
      <c r="C4801" s="37">
        <v>121.30999799999999</v>
      </c>
      <c r="D4801" s="37">
        <v>121.720001</v>
      </c>
      <c r="E4801" s="37">
        <v>120.160004</v>
      </c>
      <c r="F4801" s="37">
        <v>120.389999</v>
      </c>
      <c r="G4801" s="38">
        <v>57976500</v>
      </c>
      <c r="H4801" s="37">
        <v>83.685897999999995</v>
      </c>
      <c r="I4801" s="41">
        <f t="shared" si="535"/>
        <v>0.69512333827662875</v>
      </c>
      <c r="J4801" s="41">
        <f t="shared" ca="1" si="536"/>
        <v>1</v>
      </c>
      <c r="K4801" s="37">
        <f t="shared" si="537"/>
        <v>84.33</v>
      </c>
      <c r="L4801" s="37">
        <f t="shared" si="538"/>
        <v>84.61</v>
      </c>
      <c r="M4801" s="37">
        <f t="shared" si="539"/>
        <v>83.53</v>
      </c>
      <c r="N4801" s="37">
        <f t="shared" si="540"/>
        <v>83.69</v>
      </c>
      <c r="O4801" s="38">
        <f t="shared" ca="1" si="541"/>
        <v>57976500</v>
      </c>
    </row>
    <row r="4802" spans="1:15" x14ac:dyDescent="0.4">
      <c r="A4802">
        <v>4787</v>
      </c>
      <c r="B4802" s="63">
        <v>38421</v>
      </c>
      <c r="C4802" s="37">
        <v>121.199997</v>
      </c>
      <c r="D4802" s="37">
        <v>121.5</v>
      </c>
      <c r="E4802" s="37">
        <v>120.400002</v>
      </c>
      <c r="F4802" s="37">
        <v>121.239998</v>
      </c>
      <c r="G4802" s="38">
        <v>65149000</v>
      </c>
      <c r="H4802" s="37">
        <v>84.276764</v>
      </c>
      <c r="I4802" s="41">
        <f t="shared" si="535"/>
        <v>0.69512343607923843</v>
      </c>
      <c r="J4802" s="41">
        <f t="shared" ca="1" si="536"/>
        <v>1</v>
      </c>
      <c r="K4802" s="37">
        <f t="shared" si="537"/>
        <v>84.25</v>
      </c>
      <c r="L4802" s="37">
        <f t="shared" si="538"/>
        <v>84.46</v>
      </c>
      <c r="M4802" s="37">
        <f t="shared" si="539"/>
        <v>83.69</v>
      </c>
      <c r="N4802" s="37">
        <f t="shared" si="540"/>
        <v>84.28</v>
      </c>
      <c r="O4802" s="38">
        <f t="shared" ca="1" si="541"/>
        <v>65149000</v>
      </c>
    </row>
    <row r="4803" spans="1:15" x14ac:dyDescent="0.4">
      <c r="A4803">
        <v>4788</v>
      </c>
      <c r="B4803" s="63">
        <v>38420</v>
      </c>
      <c r="C4803" s="37">
        <v>121.970001</v>
      </c>
      <c r="D4803" s="37">
        <v>122.290001</v>
      </c>
      <c r="E4803" s="37">
        <v>120.959999</v>
      </c>
      <c r="F4803" s="37">
        <v>120.970001</v>
      </c>
      <c r="G4803" s="38">
        <v>73263600</v>
      </c>
      <c r="H4803" s="37">
        <v>84.089111000000003</v>
      </c>
      <c r="I4803" s="41">
        <f t="shared" si="535"/>
        <v>0.69512366954514615</v>
      </c>
      <c r="J4803" s="41">
        <f t="shared" ca="1" si="536"/>
        <v>1</v>
      </c>
      <c r="K4803" s="37">
        <f t="shared" si="537"/>
        <v>84.78</v>
      </c>
      <c r="L4803" s="37">
        <f t="shared" si="538"/>
        <v>85.01</v>
      </c>
      <c r="M4803" s="37">
        <f t="shared" si="539"/>
        <v>84.08</v>
      </c>
      <c r="N4803" s="37">
        <f t="shared" si="540"/>
        <v>84.09</v>
      </c>
      <c r="O4803" s="38">
        <f t="shared" ca="1" si="541"/>
        <v>73263600</v>
      </c>
    </row>
    <row r="4804" spans="1:15" x14ac:dyDescent="0.4">
      <c r="A4804">
        <v>4789</v>
      </c>
      <c r="B4804" s="63">
        <v>38419</v>
      </c>
      <c r="C4804" s="37">
        <v>122.66999800000001</v>
      </c>
      <c r="D4804" s="37">
        <v>123</v>
      </c>
      <c r="E4804" s="37">
        <v>122.110001</v>
      </c>
      <c r="F4804" s="37">
        <v>122.33000199999999</v>
      </c>
      <c r="G4804" s="38">
        <v>44362000</v>
      </c>
      <c r="H4804" s="37">
        <v>85.034469999999999</v>
      </c>
      <c r="I4804" s="41">
        <f t="shared" si="535"/>
        <v>0.69512358873336733</v>
      </c>
      <c r="J4804" s="41">
        <f t="shared" ca="1" si="536"/>
        <v>1</v>
      </c>
      <c r="K4804" s="37">
        <f t="shared" si="537"/>
        <v>85.27</v>
      </c>
      <c r="L4804" s="37">
        <f t="shared" si="538"/>
        <v>85.5</v>
      </c>
      <c r="M4804" s="37">
        <f t="shared" si="539"/>
        <v>84.88</v>
      </c>
      <c r="N4804" s="37">
        <f t="shared" si="540"/>
        <v>85.03</v>
      </c>
      <c r="O4804" s="38">
        <f t="shared" ca="1" si="541"/>
        <v>44362000</v>
      </c>
    </row>
    <row r="4805" spans="1:15" x14ac:dyDescent="0.4">
      <c r="A4805">
        <v>4790</v>
      </c>
      <c r="B4805" s="63">
        <v>38418</v>
      </c>
      <c r="C4805" s="37">
        <v>122.660004</v>
      </c>
      <c r="D4805" s="37">
        <v>123.25</v>
      </c>
      <c r="E4805" s="37">
        <v>122.400002</v>
      </c>
      <c r="F4805" s="37">
        <v>122.790001</v>
      </c>
      <c r="G4805" s="38">
        <v>43442400</v>
      </c>
      <c r="H4805" s="37">
        <v>85.354232999999994</v>
      </c>
      <c r="I4805" s="41">
        <f t="shared" si="535"/>
        <v>0.69512364447329866</v>
      </c>
      <c r="J4805" s="41">
        <f t="shared" ca="1" si="536"/>
        <v>1</v>
      </c>
      <c r="K4805" s="37">
        <f t="shared" si="537"/>
        <v>85.26</v>
      </c>
      <c r="L4805" s="37">
        <f t="shared" si="538"/>
        <v>85.67</v>
      </c>
      <c r="M4805" s="37">
        <f t="shared" si="539"/>
        <v>85.08</v>
      </c>
      <c r="N4805" s="37">
        <f t="shared" si="540"/>
        <v>85.35</v>
      </c>
      <c r="O4805" s="38">
        <f t="shared" ca="1" si="541"/>
        <v>43442400</v>
      </c>
    </row>
    <row r="4806" spans="1:15" x14ac:dyDescent="0.4">
      <c r="A4806">
        <v>4791</v>
      </c>
      <c r="B4806" s="63">
        <v>38415</v>
      </c>
      <c r="C4806" s="37">
        <v>122.050003</v>
      </c>
      <c r="D4806" s="37">
        <v>122.83000199999999</v>
      </c>
      <c r="E4806" s="37">
        <v>121.790001</v>
      </c>
      <c r="F4806" s="37">
        <v>122.730003</v>
      </c>
      <c r="G4806" s="38">
        <v>56168500</v>
      </c>
      <c r="H4806" s="37">
        <v>85.312531000000007</v>
      </c>
      <c r="I4806" s="41">
        <f t="shared" si="535"/>
        <v>0.69512367729674063</v>
      </c>
      <c r="J4806" s="41">
        <f t="shared" ca="1" si="536"/>
        <v>1</v>
      </c>
      <c r="K4806" s="37">
        <f t="shared" si="537"/>
        <v>84.84</v>
      </c>
      <c r="L4806" s="37">
        <f t="shared" si="538"/>
        <v>85.38</v>
      </c>
      <c r="M4806" s="37">
        <f t="shared" si="539"/>
        <v>84.66</v>
      </c>
      <c r="N4806" s="37">
        <f t="shared" si="540"/>
        <v>85.31</v>
      </c>
      <c r="O4806" s="38">
        <f t="shared" ca="1" si="541"/>
        <v>56168500</v>
      </c>
    </row>
    <row r="4807" spans="1:15" x14ac:dyDescent="0.4">
      <c r="A4807">
        <v>4792</v>
      </c>
      <c r="B4807" s="63">
        <v>38414</v>
      </c>
      <c r="C4807" s="37">
        <v>121.660004</v>
      </c>
      <c r="D4807" s="37">
        <v>121.900002</v>
      </c>
      <c r="E4807" s="37">
        <v>120.699997</v>
      </c>
      <c r="F4807" s="37">
        <v>121.220001</v>
      </c>
      <c r="G4807" s="38">
        <v>61230800</v>
      </c>
      <c r="H4807" s="37">
        <v>84.262900999999999</v>
      </c>
      <c r="I4807" s="41">
        <f t="shared" si="535"/>
        <v>0.69512374447183845</v>
      </c>
      <c r="J4807" s="41">
        <f t="shared" ca="1" si="536"/>
        <v>1</v>
      </c>
      <c r="K4807" s="37">
        <f t="shared" si="537"/>
        <v>84.57</v>
      </c>
      <c r="L4807" s="37">
        <f t="shared" si="538"/>
        <v>84.74</v>
      </c>
      <c r="M4807" s="37">
        <f t="shared" si="539"/>
        <v>83.9</v>
      </c>
      <c r="N4807" s="37">
        <f t="shared" si="540"/>
        <v>84.26</v>
      </c>
      <c r="O4807" s="38">
        <f t="shared" ca="1" si="541"/>
        <v>61230800</v>
      </c>
    </row>
    <row r="4808" spans="1:15" x14ac:dyDescent="0.4">
      <c r="A4808">
        <v>4793</v>
      </c>
      <c r="B4808" s="63">
        <v>38413</v>
      </c>
      <c r="C4808" s="37">
        <v>120.760002</v>
      </c>
      <c r="D4808" s="37">
        <v>121.93</v>
      </c>
      <c r="E4808" s="37">
        <v>120.650002</v>
      </c>
      <c r="F4808" s="37">
        <v>121.16999800000001</v>
      </c>
      <c r="G4808" s="38">
        <v>64226500</v>
      </c>
      <c r="H4808" s="37">
        <v>84.228133999999997</v>
      </c>
      <c r="I4808" s="41">
        <f t="shared" si="535"/>
        <v>0.69512367244571538</v>
      </c>
      <c r="J4808" s="41">
        <f t="shared" ca="1" si="536"/>
        <v>1</v>
      </c>
      <c r="K4808" s="37">
        <f t="shared" si="537"/>
        <v>83.94</v>
      </c>
      <c r="L4808" s="37">
        <f t="shared" si="538"/>
        <v>84.76</v>
      </c>
      <c r="M4808" s="37">
        <f t="shared" si="539"/>
        <v>83.87</v>
      </c>
      <c r="N4808" s="37">
        <f t="shared" si="540"/>
        <v>84.23</v>
      </c>
      <c r="O4808" s="38">
        <f t="shared" ca="1" si="541"/>
        <v>64226500</v>
      </c>
    </row>
    <row r="4809" spans="1:15" x14ac:dyDescent="0.4">
      <c r="A4809">
        <v>4794</v>
      </c>
      <c r="B4809" s="63">
        <v>38412</v>
      </c>
      <c r="C4809" s="37">
        <v>120.82</v>
      </c>
      <c r="D4809" s="37">
        <v>121.519997</v>
      </c>
      <c r="E4809" s="37">
        <v>120.779999</v>
      </c>
      <c r="F4809" s="37">
        <v>121.230003</v>
      </c>
      <c r="G4809" s="38">
        <v>47294400</v>
      </c>
      <c r="H4809" s="37">
        <v>84.269858999999997</v>
      </c>
      <c r="I4809" s="41">
        <f t="shared" si="535"/>
        <v>0.69512378878684011</v>
      </c>
      <c r="J4809" s="41">
        <f t="shared" ca="1" si="536"/>
        <v>1</v>
      </c>
      <c r="K4809" s="37">
        <f t="shared" si="537"/>
        <v>83.98</v>
      </c>
      <c r="L4809" s="37">
        <f t="shared" si="538"/>
        <v>84.47</v>
      </c>
      <c r="M4809" s="37">
        <f t="shared" si="539"/>
        <v>83.96</v>
      </c>
      <c r="N4809" s="37">
        <f t="shared" si="540"/>
        <v>84.27</v>
      </c>
      <c r="O4809" s="38">
        <f t="shared" ca="1" si="541"/>
        <v>47294400</v>
      </c>
    </row>
    <row r="4810" spans="1:15" x14ac:dyDescent="0.4">
      <c r="A4810">
        <v>4795</v>
      </c>
      <c r="B4810" s="63">
        <v>38411</v>
      </c>
      <c r="C4810" s="37">
        <v>121.150002</v>
      </c>
      <c r="D4810" s="37">
        <v>121.300003</v>
      </c>
      <c r="E4810" s="37">
        <v>120.040001</v>
      </c>
      <c r="F4810" s="37">
        <v>120.629997</v>
      </c>
      <c r="G4810" s="38">
        <v>69381300</v>
      </c>
      <c r="H4810" s="37">
        <v>83.852706999999995</v>
      </c>
      <c r="I4810" s="41">
        <f t="shared" si="535"/>
        <v>0.69512317902154963</v>
      </c>
      <c r="J4810" s="41">
        <f t="shared" ca="1" si="536"/>
        <v>1</v>
      </c>
      <c r="K4810" s="37">
        <f t="shared" si="537"/>
        <v>84.21</v>
      </c>
      <c r="L4810" s="37">
        <f t="shared" si="538"/>
        <v>84.32</v>
      </c>
      <c r="M4810" s="37">
        <f t="shared" si="539"/>
        <v>83.44</v>
      </c>
      <c r="N4810" s="37">
        <f t="shared" si="540"/>
        <v>83.85</v>
      </c>
      <c r="O4810" s="38">
        <f t="shared" ca="1" si="541"/>
        <v>69381300</v>
      </c>
    </row>
    <row r="4811" spans="1:15" x14ac:dyDescent="0.4">
      <c r="A4811">
        <v>4796</v>
      </c>
      <c r="B4811" s="63">
        <v>38408</v>
      </c>
      <c r="C4811" s="37">
        <v>120.269997</v>
      </c>
      <c r="D4811" s="37">
        <v>121.66999800000001</v>
      </c>
      <c r="E4811" s="37">
        <v>120.18</v>
      </c>
      <c r="F4811" s="37">
        <v>121.43</v>
      </c>
      <c r="G4811" s="38">
        <v>60899900</v>
      </c>
      <c r="H4811" s="37">
        <v>84.408874999999995</v>
      </c>
      <c r="I4811" s="41">
        <f t="shared" si="535"/>
        <v>0.6951237338384253</v>
      </c>
      <c r="J4811" s="41">
        <f t="shared" ca="1" si="536"/>
        <v>1</v>
      </c>
      <c r="K4811" s="37">
        <f t="shared" si="537"/>
        <v>83.6</v>
      </c>
      <c r="L4811" s="37">
        <f t="shared" si="538"/>
        <v>84.58</v>
      </c>
      <c r="M4811" s="37">
        <f t="shared" si="539"/>
        <v>83.54</v>
      </c>
      <c r="N4811" s="37">
        <f t="shared" si="540"/>
        <v>84.41</v>
      </c>
      <c r="O4811" s="38">
        <f t="shared" ca="1" si="541"/>
        <v>60899900</v>
      </c>
    </row>
    <row r="4812" spans="1:15" x14ac:dyDescent="0.4">
      <c r="A4812">
        <v>4797</v>
      </c>
      <c r="B4812" s="63">
        <v>38407</v>
      </c>
      <c r="C4812" s="37">
        <v>119.239998</v>
      </c>
      <c r="D4812" s="37">
        <v>120.32</v>
      </c>
      <c r="E4812" s="37">
        <v>118.980003</v>
      </c>
      <c r="F4812" s="37">
        <v>120.239998</v>
      </c>
      <c r="G4812" s="38">
        <v>68563600</v>
      </c>
      <c r="H4812" s="37">
        <v>83.581657000000007</v>
      </c>
      <c r="I4812" s="41">
        <f t="shared" si="535"/>
        <v>0.69512357277317993</v>
      </c>
      <c r="J4812" s="41">
        <f t="shared" ca="1" si="536"/>
        <v>1</v>
      </c>
      <c r="K4812" s="37">
        <f t="shared" si="537"/>
        <v>82.89</v>
      </c>
      <c r="L4812" s="37">
        <f t="shared" si="538"/>
        <v>83.64</v>
      </c>
      <c r="M4812" s="37">
        <f t="shared" si="539"/>
        <v>82.71</v>
      </c>
      <c r="N4812" s="37">
        <f t="shared" si="540"/>
        <v>83.58</v>
      </c>
      <c r="O4812" s="38">
        <f t="shared" ca="1" si="541"/>
        <v>68563600</v>
      </c>
    </row>
    <row r="4813" spans="1:15" x14ac:dyDescent="0.4">
      <c r="A4813">
        <v>4798</v>
      </c>
      <c r="B4813" s="63">
        <v>38406</v>
      </c>
      <c r="C4813" s="37">
        <v>118.93</v>
      </c>
      <c r="D4813" s="37">
        <v>119.57</v>
      </c>
      <c r="E4813" s="37">
        <v>118.620003</v>
      </c>
      <c r="F4813" s="37">
        <v>119.449997</v>
      </c>
      <c r="G4813" s="38">
        <v>68292600</v>
      </c>
      <c r="H4813" s="37">
        <v>83.032494</v>
      </c>
      <c r="I4813" s="41">
        <f t="shared" si="535"/>
        <v>0.69512344985659569</v>
      </c>
      <c r="J4813" s="41">
        <f t="shared" ca="1" si="536"/>
        <v>1</v>
      </c>
      <c r="K4813" s="37">
        <f t="shared" si="537"/>
        <v>82.67</v>
      </c>
      <c r="L4813" s="37">
        <f t="shared" si="538"/>
        <v>83.12</v>
      </c>
      <c r="M4813" s="37">
        <f t="shared" si="539"/>
        <v>82.46</v>
      </c>
      <c r="N4813" s="37">
        <f t="shared" si="540"/>
        <v>83.03</v>
      </c>
      <c r="O4813" s="38">
        <f t="shared" ca="1" si="541"/>
        <v>68292600</v>
      </c>
    </row>
    <row r="4814" spans="1:15" x14ac:dyDescent="0.4">
      <c r="A4814">
        <v>4799</v>
      </c>
      <c r="B4814" s="63">
        <v>38405</v>
      </c>
      <c r="C4814" s="37">
        <v>119.900002</v>
      </c>
      <c r="D4814" s="37">
        <v>120.470001</v>
      </c>
      <c r="E4814" s="37">
        <v>118.58000199999999</v>
      </c>
      <c r="F4814" s="37">
        <v>118.599998</v>
      </c>
      <c r="G4814" s="38">
        <v>80697600</v>
      </c>
      <c r="H4814" s="37">
        <v>82.441672999999994</v>
      </c>
      <c r="I4814" s="41">
        <f t="shared" si="535"/>
        <v>0.69512373010326689</v>
      </c>
      <c r="J4814" s="41">
        <f t="shared" ca="1" si="536"/>
        <v>1</v>
      </c>
      <c r="K4814" s="37">
        <f t="shared" si="537"/>
        <v>83.35</v>
      </c>
      <c r="L4814" s="37">
        <f t="shared" si="538"/>
        <v>83.74</v>
      </c>
      <c r="M4814" s="37">
        <f t="shared" si="539"/>
        <v>82.43</v>
      </c>
      <c r="N4814" s="37">
        <f t="shared" si="540"/>
        <v>82.44</v>
      </c>
      <c r="O4814" s="38">
        <f t="shared" ca="1" si="541"/>
        <v>80697600</v>
      </c>
    </row>
    <row r="4815" spans="1:15" x14ac:dyDescent="0.4">
      <c r="A4815">
        <v>4800</v>
      </c>
      <c r="B4815" s="63">
        <v>38401</v>
      </c>
      <c r="C4815" s="37">
        <v>120.239998</v>
      </c>
      <c r="D4815" s="37">
        <v>120.480003</v>
      </c>
      <c r="E4815" s="37">
        <v>119.900002</v>
      </c>
      <c r="F4815" s="37">
        <v>120.389999</v>
      </c>
      <c r="G4815" s="38">
        <v>47723300</v>
      </c>
      <c r="H4815" s="37">
        <v>83.685897999999995</v>
      </c>
      <c r="I4815" s="41">
        <f t="shared" si="535"/>
        <v>0.69512333827662875</v>
      </c>
      <c r="J4815" s="41">
        <f t="shared" ca="1" si="536"/>
        <v>1</v>
      </c>
      <c r="K4815" s="37">
        <f t="shared" si="537"/>
        <v>83.58</v>
      </c>
      <c r="L4815" s="37">
        <f t="shared" si="538"/>
        <v>83.75</v>
      </c>
      <c r="M4815" s="37">
        <f t="shared" si="539"/>
        <v>83.35</v>
      </c>
      <c r="N4815" s="37">
        <f t="shared" si="540"/>
        <v>83.69</v>
      </c>
      <c r="O4815" s="38">
        <f t="shared" ca="1" si="541"/>
        <v>47723300</v>
      </c>
    </row>
    <row r="4816" spans="1:15" x14ac:dyDescent="0.4">
      <c r="A4816">
        <v>4801</v>
      </c>
      <c r="B4816" s="63">
        <v>38400</v>
      </c>
      <c r="C4816" s="37">
        <v>121.230003</v>
      </c>
      <c r="D4816" s="37">
        <v>121.33000199999999</v>
      </c>
      <c r="E4816" s="37">
        <v>120.220001</v>
      </c>
      <c r="F4816" s="37">
        <v>120.230003</v>
      </c>
      <c r="G4816" s="38">
        <v>58124000</v>
      </c>
      <c r="H4816" s="37">
        <v>83.574707000000004</v>
      </c>
      <c r="I4816" s="41">
        <f t="shared" si="535"/>
        <v>0.69512355414313687</v>
      </c>
      <c r="J4816" s="41">
        <f t="shared" ca="1" si="536"/>
        <v>1</v>
      </c>
      <c r="K4816" s="37">
        <f t="shared" si="537"/>
        <v>84.27</v>
      </c>
      <c r="L4816" s="37">
        <f t="shared" si="538"/>
        <v>84.34</v>
      </c>
      <c r="M4816" s="37">
        <f t="shared" si="539"/>
        <v>83.57</v>
      </c>
      <c r="N4816" s="37">
        <f t="shared" si="540"/>
        <v>83.57</v>
      </c>
      <c r="O4816" s="38">
        <f t="shared" ca="1" si="541"/>
        <v>58124000</v>
      </c>
    </row>
    <row r="4817" spans="1:15" x14ac:dyDescent="0.4">
      <c r="A4817">
        <v>4802</v>
      </c>
      <c r="B4817" s="63">
        <v>38399</v>
      </c>
      <c r="C4817" s="37">
        <v>120.93</v>
      </c>
      <c r="D4817" s="37">
        <v>121.459999</v>
      </c>
      <c r="E4817" s="37">
        <v>120.66999800000001</v>
      </c>
      <c r="F4817" s="37">
        <v>121.209999</v>
      </c>
      <c r="G4817" s="38">
        <v>55523000</v>
      </c>
      <c r="H4817" s="37">
        <v>84.255927999999997</v>
      </c>
      <c r="I4817" s="41">
        <f t="shared" ref="I4817:I4880" si="542">IF(F4817=0,1,H4817/F4817)</f>
        <v>0.69512357639735645</v>
      </c>
      <c r="J4817" s="41">
        <f t="shared" ref="J4817:J4880" ca="1" si="543">INDEX(OFFSET($T$15,0,0,$S$13+1,1),MATCH(B4817,OFFSET($Q$15,0,0,$S$13+1,1),-1))</f>
        <v>1</v>
      </c>
      <c r="K4817" s="37">
        <f t="shared" ref="K4817:K4880" si="544">ROUND($I4817*C4817,2)</f>
        <v>84.06</v>
      </c>
      <c r="L4817" s="37">
        <f t="shared" ref="L4817:L4880" si="545">ROUND($I4817*D4817,2)</f>
        <v>84.43</v>
      </c>
      <c r="M4817" s="37">
        <f t="shared" ref="M4817:M4880" si="546">ROUND($I4817*E4817,2)</f>
        <v>83.88</v>
      </c>
      <c r="N4817" s="37">
        <f t="shared" ref="N4817:N4880" si="547">ROUND($I4817*F4817,2)</f>
        <v>84.26</v>
      </c>
      <c r="O4817" s="38">
        <f t="shared" ref="O4817:O4880" ca="1" si="548">G4817*J4817</f>
        <v>55523000</v>
      </c>
    </row>
    <row r="4818" spans="1:15" x14ac:dyDescent="0.4">
      <c r="A4818">
        <v>4803</v>
      </c>
      <c r="B4818" s="63">
        <v>38398</v>
      </c>
      <c r="C4818" s="37">
        <v>120.800003</v>
      </c>
      <c r="D4818" s="37">
        <v>121.43</v>
      </c>
      <c r="E4818" s="37">
        <v>120.68</v>
      </c>
      <c r="F4818" s="37">
        <v>121.129997</v>
      </c>
      <c r="G4818" s="38">
        <v>43852700</v>
      </c>
      <c r="H4818" s="37">
        <v>84.200316999999998</v>
      </c>
      <c r="I4818" s="41">
        <f t="shared" si="542"/>
        <v>0.69512357867886343</v>
      </c>
      <c r="J4818" s="41">
        <f t="shared" ca="1" si="543"/>
        <v>1</v>
      </c>
      <c r="K4818" s="37">
        <f t="shared" si="544"/>
        <v>83.97</v>
      </c>
      <c r="L4818" s="37">
        <f t="shared" si="545"/>
        <v>84.41</v>
      </c>
      <c r="M4818" s="37">
        <f t="shared" si="546"/>
        <v>83.89</v>
      </c>
      <c r="N4818" s="37">
        <f t="shared" si="547"/>
        <v>84.2</v>
      </c>
      <c r="O4818" s="38">
        <f t="shared" ca="1" si="548"/>
        <v>43852700</v>
      </c>
    </row>
    <row r="4819" spans="1:15" x14ac:dyDescent="0.4">
      <c r="A4819">
        <v>4804</v>
      </c>
      <c r="B4819" s="63">
        <v>38397</v>
      </c>
      <c r="C4819" s="37">
        <v>120.69000200000001</v>
      </c>
      <c r="D4819" s="37">
        <v>120.860001</v>
      </c>
      <c r="E4819" s="37">
        <v>120.480003</v>
      </c>
      <c r="F4819" s="37">
        <v>120.68</v>
      </c>
      <c r="G4819" s="38">
        <v>32432100</v>
      </c>
      <c r="H4819" s="37">
        <v>83.887557999999999</v>
      </c>
      <c r="I4819" s="41">
        <f t="shared" si="542"/>
        <v>0.69512394763009611</v>
      </c>
      <c r="J4819" s="41">
        <f t="shared" ca="1" si="543"/>
        <v>1</v>
      </c>
      <c r="K4819" s="37">
        <f t="shared" si="544"/>
        <v>83.89</v>
      </c>
      <c r="L4819" s="37">
        <f t="shared" si="545"/>
        <v>84.01</v>
      </c>
      <c r="M4819" s="37">
        <f t="shared" si="546"/>
        <v>83.75</v>
      </c>
      <c r="N4819" s="37">
        <f t="shared" si="547"/>
        <v>83.89</v>
      </c>
      <c r="O4819" s="38">
        <f t="shared" ca="1" si="548"/>
        <v>32432100</v>
      </c>
    </row>
    <row r="4820" spans="1:15" x14ac:dyDescent="0.4">
      <c r="A4820">
        <v>4805</v>
      </c>
      <c r="B4820" s="63">
        <v>38394</v>
      </c>
      <c r="C4820" s="37">
        <v>119.699997</v>
      </c>
      <c r="D4820" s="37">
        <v>121.040001</v>
      </c>
      <c r="E4820" s="37">
        <v>119.459999</v>
      </c>
      <c r="F4820" s="37">
        <v>120.769997</v>
      </c>
      <c r="G4820" s="38">
        <v>53133000</v>
      </c>
      <c r="H4820" s="37">
        <v>83.950042999999994</v>
      </c>
      <c r="I4820" s="41">
        <f t="shared" si="542"/>
        <v>0.69512333431622086</v>
      </c>
      <c r="J4820" s="41">
        <f t="shared" ca="1" si="543"/>
        <v>1</v>
      </c>
      <c r="K4820" s="37">
        <f t="shared" si="544"/>
        <v>83.21</v>
      </c>
      <c r="L4820" s="37">
        <f t="shared" si="545"/>
        <v>84.14</v>
      </c>
      <c r="M4820" s="37">
        <f t="shared" si="546"/>
        <v>83.04</v>
      </c>
      <c r="N4820" s="37">
        <f t="shared" si="547"/>
        <v>83.95</v>
      </c>
      <c r="O4820" s="38">
        <f t="shared" ca="1" si="548"/>
        <v>53133000</v>
      </c>
    </row>
    <row r="4821" spans="1:15" x14ac:dyDescent="0.4">
      <c r="A4821">
        <v>4806</v>
      </c>
      <c r="B4821" s="63">
        <v>38393</v>
      </c>
      <c r="C4821" s="37">
        <v>119.660004</v>
      </c>
      <c r="D4821" s="37">
        <v>120.019997</v>
      </c>
      <c r="E4821" s="37">
        <v>119.260002</v>
      </c>
      <c r="F4821" s="37">
        <v>119.739998</v>
      </c>
      <c r="G4821" s="38">
        <v>45858600</v>
      </c>
      <c r="H4821" s="37">
        <v>83.234093000000001</v>
      </c>
      <c r="I4821" s="41">
        <f t="shared" si="542"/>
        <v>0.69512355428634631</v>
      </c>
      <c r="J4821" s="41">
        <f t="shared" ca="1" si="543"/>
        <v>1</v>
      </c>
      <c r="K4821" s="37">
        <f t="shared" si="544"/>
        <v>83.18</v>
      </c>
      <c r="L4821" s="37">
        <f t="shared" si="545"/>
        <v>83.43</v>
      </c>
      <c r="M4821" s="37">
        <f t="shared" si="546"/>
        <v>82.9</v>
      </c>
      <c r="N4821" s="37">
        <f t="shared" si="547"/>
        <v>83.23</v>
      </c>
      <c r="O4821" s="38">
        <f t="shared" ca="1" si="548"/>
        <v>45858600</v>
      </c>
    </row>
    <row r="4822" spans="1:15" x14ac:dyDescent="0.4">
      <c r="A4822">
        <v>4807</v>
      </c>
      <c r="B4822" s="63">
        <v>38392</v>
      </c>
      <c r="C4822" s="37">
        <v>120.41999800000001</v>
      </c>
      <c r="D4822" s="37">
        <v>120.489998</v>
      </c>
      <c r="E4822" s="37">
        <v>119.25</v>
      </c>
      <c r="F4822" s="37">
        <v>119.30999799999999</v>
      </c>
      <c r="G4822" s="38">
        <v>55279400</v>
      </c>
      <c r="H4822" s="37">
        <v>82.935203999999999</v>
      </c>
      <c r="I4822" s="41">
        <f t="shared" si="542"/>
        <v>0.69512367270343933</v>
      </c>
      <c r="J4822" s="41">
        <f t="shared" ca="1" si="543"/>
        <v>1</v>
      </c>
      <c r="K4822" s="37">
        <f t="shared" si="544"/>
        <v>83.71</v>
      </c>
      <c r="L4822" s="37">
        <f t="shared" si="545"/>
        <v>83.76</v>
      </c>
      <c r="M4822" s="37">
        <f t="shared" si="546"/>
        <v>82.89</v>
      </c>
      <c r="N4822" s="37">
        <f t="shared" si="547"/>
        <v>82.94</v>
      </c>
      <c r="O4822" s="38">
        <f t="shared" ca="1" si="548"/>
        <v>55279400</v>
      </c>
    </row>
    <row r="4823" spans="1:15" x14ac:dyDescent="0.4">
      <c r="A4823">
        <v>4808</v>
      </c>
      <c r="B4823" s="63">
        <v>38391</v>
      </c>
      <c r="C4823" s="37">
        <v>120.16999800000001</v>
      </c>
      <c r="D4823" s="37">
        <v>120.650002</v>
      </c>
      <c r="E4823" s="37">
        <v>120.07</v>
      </c>
      <c r="F4823" s="37">
        <v>120.209999</v>
      </c>
      <c r="G4823" s="38">
        <v>39263500</v>
      </c>
      <c r="H4823" s="37">
        <v>83.560822000000002</v>
      </c>
      <c r="I4823" s="41">
        <f t="shared" si="542"/>
        <v>0.69512372261146105</v>
      </c>
      <c r="J4823" s="41">
        <f t="shared" ca="1" si="543"/>
        <v>1</v>
      </c>
      <c r="K4823" s="37">
        <f t="shared" si="544"/>
        <v>83.53</v>
      </c>
      <c r="L4823" s="37">
        <f t="shared" si="545"/>
        <v>83.87</v>
      </c>
      <c r="M4823" s="37">
        <f t="shared" si="546"/>
        <v>83.46</v>
      </c>
      <c r="N4823" s="37">
        <f t="shared" si="547"/>
        <v>83.56</v>
      </c>
      <c r="O4823" s="38">
        <f t="shared" ca="1" si="548"/>
        <v>39263500</v>
      </c>
    </row>
    <row r="4824" spans="1:15" x14ac:dyDescent="0.4">
      <c r="A4824">
        <v>4809</v>
      </c>
      <c r="B4824" s="63">
        <v>38390</v>
      </c>
      <c r="C4824" s="37">
        <v>120.25</v>
      </c>
      <c r="D4824" s="37">
        <v>120.519997</v>
      </c>
      <c r="E4824" s="37">
        <v>119.959999</v>
      </c>
      <c r="F4824" s="37">
        <v>120.07</v>
      </c>
      <c r="G4824" s="38">
        <v>45412000</v>
      </c>
      <c r="H4824" s="37">
        <v>83.463493</v>
      </c>
      <c r="I4824" s="41">
        <f t="shared" si="542"/>
        <v>0.69512361955525948</v>
      </c>
      <c r="J4824" s="41">
        <f t="shared" ca="1" si="543"/>
        <v>1</v>
      </c>
      <c r="K4824" s="37">
        <f t="shared" si="544"/>
        <v>83.59</v>
      </c>
      <c r="L4824" s="37">
        <f t="shared" si="545"/>
        <v>83.78</v>
      </c>
      <c r="M4824" s="37">
        <f t="shared" si="546"/>
        <v>83.39</v>
      </c>
      <c r="N4824" s="37">
        <f t="shared" si="547"/>
        <v>83.46</v>
      </c>
      <c r="O4824" s="38">
        <f t="shared" ca="1" si="548"/>
        <v>45412000</v>
      </c>
    </row>
    <row r="4825" spans="1:15" x14ac:dyDescent="0.4">
      <c r="A4825">
        <v>4810</v>
      </c>
      <c r="B4825" s="63">
        <v>38387</v>
      </c>
      <c r="C4825" s="37">
        <v>119</v>
      </c>
      <c r="D4825" s="37">
        <v>120.43</v>
      </c>
      <c r="E4825" s="37">
        <v>118.980003</v>
      </c>
      <c r="F4825" s="37">
        <v>120.230003</v>
      </c>
      <c r="G4825" s="38">
        <v>50024600</v>
      </c>
      <c r="H4825" s="37">
        <v>83.574707000000004</v>
      </c>
      <c r="I4825" s="41">
        <f t="shared" si="542"/>
        <v>0.69512355414313687</v>
      </c>
      <c r="J4825" s="41">
        <f t="shared" ca="1" si="543"/>
        <v>1</v>
      </c>
      <c r="K4825" s="37">
        <f t="shared" si="544"/>
        <v>82.72</v>
      </c>
      <c r="L4825" s="37">
        <f t="shared" si="545"/>
        <v>83.71</v>
      </c>
      <c r="M4825" s="37">
        <f t="shared" si="546"/>
        <v>82.71</v>
      </c>
      <c r="N4825" s="37">
        <f t="shared" si="547"/>
        <v>83.57</v>
      </c>
      <c r="O4825" s="38">
        <f t="shared" ca="1" si="548"/>
        <v>50024600</v>
      </c>
    </row>
    <row r="4826" spans="1:15" x14ac:dyDescent="0.4">
      <c r="A4826">
        <v>4811</v>
      </c>
      <c r="B4826" s="63">
        <v>38386</v>
      </c>
      <c r="C4826" s="37">
        <v>119.05999799999999</v>
      </c>
      <c r="D4826" s="37">
        <v>119.160004</v>
      </c>
      <c r="E4826" s="37">
        <v>118.57</v>
      </c>
      <c r="F4826" s="37">
        <v>118.959999</v>
      </c>
      <c r="G4826" s="38">
        <v>48837100</v>
      </c>
      <c r="H4826" s="37">
        <v>82.691901999999999</v>
      </c>
      <c r="I4826" s="41">
        <f t="shared" si="542"/>
        <v>0.69512359360393072</v>
      </c>
      <c r="J4826" s="41">
        <f t="shared" ca="1" si="543"/>
        <v>1</v>
      </c>
      <c r="K4826" s="37">
        <f t="shared" si="544"/>
        <v>82.76</v>
      </c>
      <c r="L4826" s="37">
        <f t="shared" si="545"/>
        <v>82.83</v>
      </c>
      <c r="M4826" s="37">
        <f t="shared" si="546"/>
        <v>82.42</v>
      </c>
      <c r="N4826" s="37">
        <f t="shared" si="547"/>
        <v>82.69</v>
      </c>
      <c r="O4826" s="38">
        <f t="shared" ca="1" si="548"/>
        <v>48837100</v>
      </c>
    </row>
    <row r="4827" spans="1:15" x14ac:dyDescent="0.4">
      <c r="A4827">
        <v>4812</v>
      </c>
      <c r="B4827" s="63">
        <v>38385</v>
      </c>
      <c r="C4827" s="37">
        <v>119.05999799999999</v>
      </c>
      <c r="D4827" s="37">
        <v>119.589996</v>
      </c>
      <c r="E4827" s="37">
        <v>118.900002</v>
      </c>
      <c r="F4827" s="37">
        <v>119.269997</v>
      </c>
      <c r="G4827" s="38">
        <v>52468900</v>
      </c>
      <c r="H4827" s="37">
        <v>82.907393999999996</v>
      </c>
      <c r="I4827" s="41">
        <f t="shared" si="542"/>
        <v>0.69512363616475981</v>
      </c>
      <c r="J4827" s="41">
        <f t="shared" ca="1" si="543"/>
        <v>1</v>
      </c>
      <c r="K4827" s="37">
        <f t="shared" si="544"/>
        <v>82.76</v>
      </c>
      <c r="L4827" s="37">
        <f t="shared" si="545"/>
        <v>83.13</v>
      </c>
      <c r="M4827" s="37">
        <f t="shared" si="546"/>
        <v>82.65</v>
      </c>
      <c r="N4827" s="37">
        <f t="shared" si="547"/>
        <v>82.91</v>
      </c>
      <c r="O4827" s="38">
        <f t="shared" ca="1" si="548"/>
        <v>52468900</v>
      </c>
    </row>
    <row r="4828" spans="1:15" x14ac:dyDescent="0.4">
      <c r="A4828">
        <v>4813</v>
      </c>
      <c r="B4828" s="63">
        <v>38384</v>
      </c>
      <c r="C4828" s="37">
        <v>118.25</v>
      </c>
      <c r="D4828" s="37">
        <v>119.08000199999999</v>
      </c>
      <c r="E4828" s="37">
        <v>118.099998</v>
      </c>
      <c r="F4828" s="37">
        <v>118.910004</v>
      </c>
      <c r="G4828" s="38">
        <v>49841200</v>
      </c>
      <c r="H4828" s="37">
        <v>82.657150000000001</v>
      </c>
      <c r="I4828" s="41">
        <f t="shared" si="542"/>
        <v>0.69512359952489788</v>
      </c>
      <c r="J4828" s="41">
        <f t="shared" ca="1" si="543"/>
        <v>1</v>
      </c>
      <c r="K4828" s="37">
        <f t="shared" si="544"/>
        <v>82.2</v>
      </c>
      <c r="L4828" s="37">
        <f t="shared" si="545"/>
        <v>82.78</v>
      </c>
      <c r="M4828" s="37">
        <f t="shared" si="546"/>
        <v>82.09</v>
      </c>
      <c r="N4828" s="37">
        <f t="shared" si="547"/>
        <v>82.66</v>
      </c>
      <c r="O4828" s="38">
        <f t="shared" ca="1" si="548"/>
        <v>49841200</v>
      </c>
    </row>
    <row r="4829" spans="1:15" x14ac:dyDescent="0.4">
      <c r="A4829">
        <v>4814</v>
      </c>
      <c r="B4829" s="63">
        <v>38383</v>
      </c>
      <c r="C4829" s="37">
        <v>117.949997</v>
      </c>
      <c r="D4829" s="37">
        <v>118.25</v>
      </c>
      <c r="E4829" s="37">
        <v>117.709999</v>
      </c>
      <c r="F4829" s="37">
        <v>118.160004</v>
      </c>
      <c r="G4829" s="38">
        <v>52532700</v>
      </c>
      <c r="H4829" s="37">
        <v>82.135811000000004</v>
      </c>
      <c r="I4829" s="41">
        <f t="shared" si="542"/>
        <v>0.69512363083535444</v>
      </c>
      <c r="J4829" s="41">
        <f t="shared" ca="1" si="543"/>
        <v>1</v>
      </c>
      <c r="K4829" s="37">
        <f t="shared" si="544"/>
        <v>81.99</v>
      </c>
      <c r="L4829" s="37">
        <f t="shared" si="545"/>
        <v>82.2</v>
      </c>
      <c r="M4829" s="37">
        <f t="shared" si="546"/>
        <v>81.819999999999993</v>
      </c>
      <c r="N4829" s="37">
        <f t="shared" si="547"/>
        <v>82.14</v>
      </c>
      <c r="O4829" s="38">
        <f t="shared" ca="1" si="548"/>
        <v>52532700</v>
      </c>
    </row>
    <row r="4830" spans="1:15" x14ac:dyDescent="0.4">
      <c r="A4830">
        <v>4815</v>
      </c>
      <c r="B4830" s="63">
        <v>38380</v>
      </c>
      <c r="C4830" s="37">
        <v>117.489998</v>
      </c>
      <c r="D4830" s="37">
        <v>117.550003</v>
      </c>
      <c r="E4830" s="37">
        <v>116.610001</v>
      </c>
      <c r="F4830" s="37">
        <v>117.43</v>
      </c>
      <c r="G4830" s="38">
        <v>60738900</v>
      </c>
      <c r="H4830" s="37">
        <v>81.628356999999994</v>
      </c>
      <c r="I4830" s="41">
        <f t="shared" si="542"/>
        <v>0.69512353742655186</v>
      </c>
      <c r="J4830" s="41">
        <f t="shared" ca="1" si="543"/>
        <v>1</v>
      </c>
      <c r="K4830" s="37">
        <f t="shared" si="544"/>
        <v>81.67</v>
      </c>
      <c r="L4830" s="37">
        <f t="shared" si="545"/>
        <v>81.709999999999994</v>
      </c>
      <c r="M4830" s="37">
        <f t="shared" si="546"/>
        <v>81.06</v>
      </c>
      <c r="N4830" s="37">
        <f t="shared" si="547"/>
        <v>81.63</v>
      </c>
      <c r="O4830" s="38">
        <f t="shared" ca="1" si="548"/>
        <v>60738900</v>
      </c>
    </row>
    <row r="4831" spans="1:15" x14ac:dyDescent="0.4">
      <c r="A4831">
        <v>4816</v>
      </c>
      <c r="B4831" s="63">
        <v>38379</v>
      </c>
      <c r="C4831" s="37">
        <v>117.19000200000001</v>
      </c>
      <c r="D4831" s="37">
        <v>117.75</v>
      </c>
      <c r="E4831" s="37">
        <v>116.980003</v>
      </c>
      <c r="F4831" s="37">
        <v>117.43</v>
      </c>
      <c r="G4831" s="38">
        <v>55878800</v>
      </c>
      <c r="H4831" s="37">
        <v>81.628356999999994</v>
      </c>
      <c r="I4831" s="41">
        <f t="shared" si="542"/>
        <v>0.69512353742655186</v>
      </c>
      <c r="J4831" s="41">
        <f t="shared" ca="1" si="543"/>
        <v>1</v>
      </c>
      <c r="K4831" s="37">
        <f t="shared" si="544"/>
        <v>81.459999999999994</v>
      </c>
      <c r="L4831" s="37">
        <f t="shared" si="545"/>
        <v>81.849999999999994</v>
      </c>
      <c r="M4831" s="37">
        <f t="shared" si="546"/>
        <v>81.319999999999993</v>
      </c>
      <c r="N4831" s="37">
        <f t="shared" si="547"/>
        <v>81.63</v>
      </c>
      <c r="O4831" s="38">
        <f t="shared" ca="1" si="548"/>
        <v>55878800</v>
      </c>
    </row>
    <row r="4832" spans="1:15" x14ac:dyDescent="0.4">
      <c r="A4832">
        <v>4817</v>
      </c>
      <c r="B4832" s="63">
        <v>38378</v>
      </c>
      <c r="C4832" s="37">
        <v>117.32</v>
      </c>
      <c r="D4832" s="37">
        <v>117.599998</v>
      </c>
      <c r="E4832" s="37">
        <v>117.040001</v>
      </c>
      <c r="F4832" s="37">
        <v>117.230003</v>
      </c>
      <c r="G4832" s="38">
        <v>57195100</v>
      </c>
      <c r="H4832" s="37">
        <v>81.489356999999998</v>
      </c>
      <c r="I4832" s="41">
        <f t="shared" si="542"/>
        <v>0.69512373039860798</v>
      </c>
      <c r="J4832" s="41">
        <f t="shared" ca="1" si="543"/>
        <v>1</v>
      </c>
      <c r="K4832" s="37">
        <f t="shared" si="544"/>
        <v>81.55</v>
      </c>
      <c r="L4832" s="37">
        <f t="shared" si="545"/>
        <v>81.75</v>
      </c>
      <c r="M4832" s="37">
        <f t="shared" si="546"/>
        <v>81.36</v>
      </c>
      <c r="N4832" s="37">
        <f t="shared" si="547"/>
        <v>81.489999999999995</v>
      </c>
      <c r="O4832" s="38">
        <f t="shared" ca="1" si="548"/>
        <v>57195100</v>
      </c>
    </row>
    <row r="4833" spans="1:15" x14ac:dyDescent="0.4">
      <c r="A4833">
        <v>4818</v>
      </c>
      <c r="B4833" s="63">
        <v>38377</v>
      </c>
      <c r="C4833" s="37">
        <v>116.910004</v>
      </c>
      <c r="D4833" s="37">
        <v>117.470001</v>
      </c>
      <c r="E4833" s="37">
        <v>116.720001</v>
      </c>
      <c r="F4833" s="37">
        <v>116.879997</v>
      </c>
      <c r="G4833" s="38">
        <v>68245000</v>
      </c>
      <c r="H4833" s="37">
        <v>81.246055999999996</v>
      </c>
      <c r="I4833" s="41">
        <f t="shared" si="542"/>
        <v>0.69512370025129278</v>
      </c>
      <c r="J4833" s="41">
        <f t="shared" ca="1" si="543"/>
        <v>1</v>
      </c>
      <c r="K4833" s="37">
        <f t="shared" si="544"/>
        <v>81.27</v>
      </c>
      <c r="L4833" s="37">
        <f t="shared" si="545"/>
        <v>81.66</v>
      </c>
      <c r="M4833" s="37">
        <f t="shared" si="546"/>
        <v>81.13</v>
      </c>
      <c r="N4833" s="37">
        <f t="shared" si="547"/>
        <v>81.25</v>
      </c>
      <c r="O4833" s="38">
        <f t="shared" ca="1" si="548"/>
        <v>68245000</v>
      </c>
    </row>
    <row r="4834" spans="1:15" x14ac:dyDescent="0.4">
      <c r="A4834">
        <v>4819</v>
      </c>
      <c r="B4834" s="63">
        <v>38376</v>
      </c>
      <c r="C4834" s="37">
        <v>117.089996</v>
      </c>
      <c r="D4834" s="37">
        <v>117.339996</v>
      </c>
      <c r="E4834" s="37">
        <v>116.370003</v>
      </c>
      <c r="F4834" s="37">
        <v>116.550003</v>
      </c>
      <c r="G4834" s="38">
        <v>58441900</v>
      </c>
      <c r="H4834" s="37">
        <v>81.016662999999994</v>
      </c>
      <c r="I4834" s="41">
        <f t="shared" si="542"/>
        <v>0.69512364577116303</v>
      </c>
      <c r="J4834" s="41">
        <f t="shared" ca="1" si="543"/>
        <v>1</v>
      </c>
      <c r="K4834" s="37">
        <f t="shared" si="544"/>
        <v>81.39</v>
      </c>
      <c r="L4834" s="37">
        <f t="shared" si="545"/>
        <v>81.569999999999993</v>
      </c>
      <c r="M4834" s="37">
        <f t="shared" si="546"/>
        <v>80.89</v>
      </c>
      <c r="N4834" s="37">
        <f t="shared" si="547"/>
        <v>81.02</v>
      </c>
      <c r="O4834" s="38">
        <f t="shared" ca="1" si="548"/>
        <v>58441900</v>
      </c>
    </row>
    <row r="4835" spans="1:15" x14ac:dyDescent="0.4">
      <c r="A4835">
        <v>4820</v>
      </c>
      <c r="B4835" s="63">
        <v>38373</v>
      </c>
      <c r="C4835" s="37">
        <v>117.790001</v>
      </c>
      <c r="D4835" s="37">
        <v>118</v>
      </c>
      <c r="E4835" s="37">
        <v>116.650002</v>
      </c>
      <c r="F4835" s="37">
        <v>116.779999</v>
      </c>
      <c r="G4835" s="38">
        <v>63160400</v>
      </c>
      <c r="H4835" s="37">
        <v>81.176558999999997</v>
      </c>
      <c r="I4835" s="41">
        <f t="shared" si="542"/>
        <v>0.69512381996166994</v>
      </c>
      <c r="J4835" s="41">
        <f t="shared" ca="1" si="543"/>
        <v>1</v>
      </c>
      <c r="K4835" s="37">
        <f t="shared" si="544"/>
        <v>81.88</v>
      </c>
      <c r="L4835" s="37">
        <f t="shared" si="545"/>
        <v>82.02</v>
      </c>
      <c r="M4835" s="37">
        <f t="shared" si="546"/>
        <v>81.09</v>
      </c>
      <c r="N4835" s="37">
        <f t="shared" si="547"/>
        <v>81.180000000000007</v>
      </c>
      <c r="O4835" s="38">
        <f t="shared" ca="1" si="548"/>
        <v>63160400</v>
      </c>
    </row>
    <row r="4836" spans="1:15" x14ac:dyDescent="0.4">
      <c r="A4836">
        <v>4821</v>
      </c>
      <c r="B4836" s="63">
        <v>38372</v>
      </c>
      <c r="C4836" s="37">
        <v>117.889999</v>
      </c>
      <c r="D4836" s="37">
        <v>118.199997</v>
      </c>
      <c r="E4836" s="37">
        <v>117.290001</v>
      </c>
      <c r="F4836" s="37">
        <v>117.5</v>
      </c>
      <c r="G4836" s="38">
        <v>72049300</v>
      </c>
      <c r="H4836" s="37">
        <v>81.677040000000005</v>
      </c>
      <c r="I4836" s="41">
        <f t="shared" si="542"/>
        <v>0.69512374468085114</v>
      </c>
      <c r="J4836" s="41">
        <f t="shared" ca="1" si="543"/>
        <v>1</v>
      </c>
      <c r="K4836" s="37">
        <f t="shared" si="544"/>
        <v>81.95</v>
      </c>
      <c r="L4836" s="37">
        <f t="shared" si="545"/>
        <v>82.16</v>
      </c>
      <c r="M4836" s="37">
        <f t="shared" si="546"/>
        <v>81.53</v>
      </c>
      <c r="N4836" s="37">
        <f t="shared" si="547"/>
        <v>81.680000000000007</v>
      </c>
      <c r="O4836" s="38">
        <f t="shared" ca="1" si="548"/>
        <v>72049300</v>
      </c>
    </row>
    <row r="4837" spans="1:15" x14ac:dyDescent="0.4">
      <c r="A4837">
        <v>4822</v>
      </c>
      <c r="B4837" s="63">
        <v>38371</v>
      </c>
      <c r="C4837" s="37">
        <v>119.43</v>
      </c>
      <c r="D4837" s="37">
        <v>119.519997</v>
      </c>
      <c r="E4837" s="37">
        <v>118.209999</v>
      </c>
      <c r="F4837" s="37">
        <v>118.220001</v>
      </c>
      <c r="G4837" s="38">
        <v>54378900</v>
      </c>
      <c r="H4837" s="37">
        <v>82.177527999999995</v>
      </c>
      <c r="I4837" s="41">
        <f t="shared" si="542"/>
        <v>0.69512372952864376</v>
      </c>
      <c r="J4837" s="41">
        <f t="shared" ca="1" si="543"/>
        <v>1</v>
      </c>
      <c r="K4837" s="37">
        <f t="shared" si="544"/>
        <v>83.02</v>
      </c>
      <c r="L4837" s="37">
        <f t="shared" si="545"/>
        <v>83.08</v>
      </c>
      <c r="M4837" s="37">
        <f t="shared" si="546"/>
        <v>82.17</v>
      </c>
      <c r="N4837" s="37">
        <f t="shared" si="547"/>
        <v>82.18</v>
      </c>
      <c r="O4837" s="38">
        <f t="shared" ca="1" si="548"/>
        <v>54378900</v>
      </c>
    </row>
    <row r="4838" spans="1:15" x14ac:dyDescent="0.4">
      <c r="A4838">
        <v>4823</v>
      </c>
      <c r="B4838" s="63">
        <v>38370</v>
      </c>
      <c r="C4838" s="37">
        <v>118.050003</v>
      </c>
      <c r="D4838" s="37">
        <v>119.620003</v>
      </c>
      <c r="E4838" s="37">
        <v>117.949997</v>
      </c>
      <c r="F4838" s="37">
        <v>119.470001</v>
      </c>
      <c r="G4838" s="38">
        <v>57391700</v>
      </c>
      <c r="H4838" s="37">
        <v>83.046431999999996</v>
      </c>
      <c r="I4838" s="41">
        <f t="shared" si="542"/>
        <v>0.6951237239882504</v>
      </c>
      <c r="J4838" s="41">
        <f t="shared" ca="1" si="543"/>
        <v>1</v>
      </c>
      <c r="K4838" s="37">
        <f t="shared" si="544"/>
        <v>82.06</v>
      </c>
      <c r="L4838" s="37">
        <f t="shared" si="545"/>
        <v>83.15</v>
      </c>
      <c r="M4838" s="37">
        <f t="shared" si="546"/>
        <v>81.99</v>
      </c>
      <c r="N4838" s="37">
        <f t="shared" si="547"/>
        <v>83.05</v>
      </c>
      <c r="O4838" s="38">
        <f t="shared" ca="1" si="548"/>
        <v>57391700</v>
      </c>
    </row>
    <row r="4839" spans="1:15" x14ac:dyDescent="0.4">
      <c r="A4839">
        <v>4824</v>
      </c>
      <c r="B4839" s="63">
        <v>38366</v>
      </c>
      <c r="C4839" s="37">
        <v>117.970001</v>
      </c>
      <c r="D4839" s="37">
        <v>118.529999</v>
      </c>
      <c r="E4839" s="37">
        <v>117.760002</v>
      </c>
      <c r="F4839" s="37">
        <v>118.239998</v>
      </c>
      <c r="G4839" s="38">
        <v>42032500</v>
      </c>
      <c r="H4839" s="37">
        <v>82.191436999999993</v>
      </c>
      <c r="I4839" s="41">
        <f t="shared" si="542"/>
        <v>0.69512380235324422</v>
      </c>
      <c r="J4839" s="41">
        <f t="shared" ca="1" si="543"/>
        <v>1</v>
      </c>
      <c r="K4839" s="37">
        <f t="shared" si="544"/>
        <v>82</v>
      </c>
      <c r="L4839" s="37">
        <f t="shared" si="545"/>
        <v>82.39</v>
      </c>
      <c r="M4839" s="37">
        <f t="shared" si="546"/>
        <v>81.86</v>
      </c>
      <c r="N4839" s="37">
        <f t="shared" si="547"/>
        <v>82.19</v>
      </c>
      <c r="O4839" s="38">
        <f t="shared" ca="1" si="548"/>
        <v>42032500</v>
      </c>
    </row>
    <row r="4840" spans="1:15" x14ac:dyDescent="0.4">
      <c r="A4840">
        <v>4825</v>
      </c>
      <c r="B4840" s="63">
        <v>38365</v>
      </c>
      <c r="C4840" s="37">
        <v>118.639999</v>
      </c>
      <c r="D4840" s="37">
        <v>118.730003</v>
      </c>
      <c r="E4840" s="37">
        <v>117.5</v>
      </c>
      <c r="F4840" s="37">
        <v>117.620003</v>
      </c>
      <c r="G4840" s="38">
        <v>55537500</v>
      </c>
      <c r="H4840" s="37">
        <v>81.760475</v>
      </c>
      <c r="I4840" s="41">
        <f t="shared" si="542"/>
        <v>0.6951238982709429</v>
      </c>
      <c r="J4840" s="41">
        <f t="shared" ca="1" si="543"/>
        <v>1</v>
      </c>
      <c r="K4840" s="37">
        <f t="shared" si="544"/>
        <v>82.47</v>
      </c>
      <c r="L4840" s="37">
        <f t="shared" si="545"/>
        <v>82.53</v>
      </c>
      <c r="M4840" s="37">
        <f t="shared" si="546"/>
        <v>81.680000000000007</v>
      </c>
      <c r="N4840" s="37">
        <f t="shared" si="547"/>
        <v>81.760000000000005</v>
      </c>
      <c r="O4840" s="38">
        <f t="shared" ca="1" si="548"/>
        <v>55537500</v>
      </c>
    </row>
    <row r="4841" spans="1:15" x14ac:dyDescent="0.4">
      <c r="A4841">
        <v>4826</v>
      </c>
      <c r="B4841" s="63">
        <v>38364</v>
      </c>
      <c r="C4841" s="37">
        <v>118.400002</v>
      </c>
      <c r="D4841" s="37">
        <v>118.839996</v>
      </c>
      <c r="E4841" s="37">
        <v>117.519997</v>
      </c>
      <c r="F4841" s="37">
        <v>118.57</v>
      </c>
      <c r="G4841" s="38">
        <v>72720500</v>
      </c>
      <c r="H4841" s="37">
        <v>82.420806999999996</v>
      </c>
      <c r="I4841" s="41">
        <f t="shared" si="542"/>
        <v>0.6951236147423463</v>
      </c>
      <c r="J4841" s="41">
        <f t="shared" ca="1" si="543"/>
        <v>1</v>
      </c>
      <c r="K4841" s="37">
        <f t="shared" si="544"/>
        <v>82.3</v>
      </c>
      <c r="L4841" s="37">
        <f t="shared" si="545"/>
        <v>82.61</v>
      </c>
      <c r="M4841" s="37">
        <f t="shared" si="546"/>
        <v>81.69</v>
      </c>
      <c r="N4841" s="37">
        <f t="shared" si="547"/>
        <v>82.42</v>
      </c>
      <c r="O4841" s="38">
        <f t="shared" ca="1" si="548"/>
        <v>72720500</v>
      </c>
    </row>
    <row r="4842" spans="1:15" x14ac:dyDescent="0.4">
      <c r="A4842">
        <v>4827</v>
      </c>
      <c r="B4842" s="63">
        <v>38363</v>
      </c>
      <c r="C4842" s="37">
        <v>118.639999</v>
      </c>
      <c r="D4842" s="37">
        <v>118.739998</v>
      </c>
      <c r="E4842" s="37">
        <v>117.989998</v>
      </c>
      <c r="F4842" s="37">
        <v>118.18</v>
      </c>
      <c r="G4842" s="38">
        <v>63099700</v>
      </c>
      <c r="H4842" s="37">
        <v>82.149696000000006</v>
      </c>
      <c r="I4842" s="41">
        <f t="shared" si="542"/>
        <v>0.69512350651548482</v>
      </c>
      <c r="J4842" s="41">
        <f t="shared" ca="1" si="543"/>
        <v>1</v>
      </c>
      <c r="K4842" s="37">
        <f t="shared" si="544"/>
        <v>82.47</v>
      </c>
      <c r="L4842" s="37">
        <f t="shared" si="545"/>
        <v>82.54</v>
      </c>
      <c r="M4842" s="37">
        <f t="shared" si="546"/>
        <v>82.02</v>
      </c>
      <c r="N4842" s="37">
        <f t="shared" si="547"/>
        <v>82.15</v>
      </c>
      <c r="O4842" s="38">
        <f t="shared" ca="1" si="548"/>
        <v>63099700</v>
      </c>
    </row>
    <row r="4843" spans="1:15" x14ac:dyDescent="0.4">
      <c r="A4843">
        <v>4828</v>
      </c>
      <c r="B4843" s="63">
        <v>38362</v>
      </c>
      <c r="C4843" s="37">
        <v>118.339996</v>
      </c>
      <c r="D4843" s="37">
        <v>119.459999</v>
      </c>
      <c r="E4843" s="37">
        <v>118.339996</v>
      </c>
      <c r="F4843" s="37">
        <v>119</v>
      </c>
      <c r="G4843" s="38">
        <v>56563300</v>
      </c>
      <c r="H4843" s="37">
        <v>82.719734000000003</v>
      </c>
      <c r="I4843" s="41">
        <f t="shared" si="542"/>
        <v>0.69512381512605048</v>
      </c>
      <c r="J4843" s="41">
        <f t="shared" ca="1" si="543"/>
        <v>1</v>
      </c>
      <c r="K4843" s="37">
        <f t="shared" si="544"/>
        <v>82.26</v>
      </c>
      <c r="L4843" s="37">
        <f t="shared" si="545"/>
        <v>83.04</v>
      </c>
      <c r="M4843" s="37">
        <f t="shared" si="546"/>
        <v>82.26</v>
      </c>
      <c r="N4843" s="37">
        <f t="shared" si="547"/>
        <v>82.72</v>
      </c>
      <c r="O4843" s="38">
        <f t="shared" ca="1" si="548"/>
        <v>56563300</v>
      </c>
    </row>
    <row r="4844" spans="1:15" x14ac:dyDescent="0.4">
      <c r="A4844">
        <v>4829</v>
      </c>
      <c r="B4844" s="63">
        <v>38359</v>
      </c>
      <c r="C4844" s="37">
        <v>118.970001</v>
      </c>
      <c r="D4844" s="37">
        <v>119.230003</v>
      </c>
      <c r="E4844" s="37">
        <v>118.129997</v>
      </c>
      <c r="F4844" s="37">
        <v>118.44000200000001</v>
      </c>
      <c r="G4844" s="38">
        <v>55847700</v>
      </c>
      <c r="H4844" s="37">
        <v>82.330421000000001</v>
      </c>
      <c r="I4844" s="41">
        <f t="shared" si="542"/>
        <v>0.69512343473280247</v>
      </c>
      <c r="J4844" s="41">
        <f t="shared" ca="1" si="543"/>
        <v>1</v>
      </c>
      <c r="K4844" s="37">
        <f t="shared" si="544"/>
        <v>82.7</v>
      </c>
      <c r="L4844" s="37">
        <f t="shared" si="545"/>
        <v>82.88</v>
      </c>
      <c r="M4844" s="37">
        <f t="shared" si="546"/>
        <v>82.11</v>
      </c>
      <c r="N4844" s="37">
        <f t="shared" si="547"/>
        <v>82.33</v>
      </c>
      <c r="O4844" s="38">
        <f t="shared" ca="1" si="548"/>
        <v>55847700</v>
      </c>
    </row>
    <row r="4845" spans="1:15" x14ac:dyDescent="0.4">
      <c r="A4845">
        <v>4830</v>
      </c>
      <c r="B4845" s="63">
        <v>38358</v>
      </c>
      <c r="C4845" s="37">
        <v>118.44000200000001</v>
      </c>
      <c r="D4845" s="37">
        <v>119.150002</v>
      </c>
      <c r="E4845" s="37">
        <v>118.260002</v>
      </c>
      <c r="F4845" s="37">
        <v>118.610001</v>
      </c>
      <c r="G4845" s="38">
        <v>47814700</v>
      </c>
      <c r="H4845" s="37">
        <v>82.448631000000006</v>
      </c>
      <c r="I4845" s="41">
        <f t="shared" si="542"/>
        <v>0.69512376953778132</v>
      </c>
      <c r="J4845" s="41">
        <f t="shared" ca="1" si="543"/>
        <v>1</v>
      </c>
      <c r="K4845" s="37">
        <f t="shared" si="544"/>
        <v>82.33</v>
      </c>
      <c r="L4845" s="37">
        <f t="shared" si="545"/>
        <v>82.82</v>
      </c>
      <c r="M4845" s="37">
        <f t="shared" si="546"/>
        <v>82.21</v>
      </c>
      <c r="N4845" s="37">
        <f t="shared" si="547"/>
        <v>82.45</v>
      </c>
      <c r="O4845" s="38">
        <f t="shared" ca="1" si="548"/>
        <v>47814700</v>
      </c>
    </row>
    <row r="4846" spans="1:15" x14ac:dyDescent="0.4">
      <c r="A4846">
        <v>4831</v>
      </c>
      <c r="B4846" s="63">
        <v>38357</v>
      </c>
      <c r="C4846" s="37">
        <v>118.739998</v>
      </c>
      <c r="D4846" s="37">
        <v>119.25</v>
      </c>
      <c r="E4846" s="37">
        <v>118</v>
      </c>
      <c r="F4846" s="37">
        <v>118.010002</v>
      </c>
      <c r="G4846" s="38">
        <v>65667300</v>
      </c>
      <c r="H4846" s="37">
        <v>82.031554999999997</v>
      </c>
      <c r="I4846" s="41">
        <f t="shared" si="542"/>
        <v>0.69512374891748585</v>
      </c>
      <c r="J4846" s="41">
        <f t="shared" ca="1" si="543"/>
        <v>1</v>
      </c>
      <c r="K4846" s="37">
        <f t="shared" si="544"/>
        <v>82.54</v>
      </c>
      <c r="L4846" s="37">
        <f t="shared" si="545"/>
        <v>82.89</v>
      </c>
      <c r="M4846" s="37">
        <f t="shared" si="546"/>
        <v>82.02</v>
      </c>
      <c r="N4846" s="37">
        <f t="shared" si="547"/>
        <v>82.03</v>
      </c>
      <c r="O4846" s="38">
        <f t="shared" ca="1" si="548"/>
        <v>65667300</v>
      </c>
    </row>
    <row r="4847" spans="1:15" x14ac:dyDescent="0.4">
      <c r="A4847">
        <v>4832</v>
      </c>
      <c r="B4847" s="63">
        <v>38356</v>
      </c>
      <c r="C4847" s="37">
        <v>120.459999</v>
      </c>
      <c r="D4847" s="37">
        <v>120.540001</v>
      </c>
      <c r="E4847" s="37">
        <v>118.44000200000001</v>
      </c>
      <c r="F4847" s="37">
        <v>118.83000199999999</v>
      </c>
      <c r="G4847" s="38">
        <v>69167600</v>
      </c>
      <c r="H4847" s="37">
        <v>82.601555000000005</v>
      </c>
      <c r="I4847" s="41">
        <f t="shared" si="542"/>
        <v>0.69512373651226578</v>
      </c>
      <c r="J4847" s="41">
        <f t="shared" ca="1" si="543"/>
        <v>1</v>
      </c>
      <c r="K4847" s="37">
        <f t="shared" si="544"/>
        <v>83.73</v>
      </c>
      <c r="L4847" s="37">
        <f t="shared" si="545"/>
        <v>83.79</v>
      </c>
      <c r="M4847" s="37">
        <f t="shared" si="546"/>
        <v>82.33</v>
      </c>
      <c r="N4847" s="37">
        <f t="shared" si="547"/>
        <v>82.6</v>
      </c>
      <c r="O4847" s="38">
        <f t="shared" ca="1" si="548"/>
        <v>69167600</v>
      </c>
    </row>
    <row r="4848" spans="1:15" x14ac:dyDescent="0.4">
      <c r="A4848">
        <v>4833</v>
      </c>
      <c r="B4848" s="63">
        <v>38355</v>
      </c>
      <c r="C4848" s="37">
        <v>121.55999799999999</v>
      </c>
      <c r="D4848" s="37">
        <v>121.760002</v>
      </c>
      <c r="E4848" s="37">
        <v>119.900002</v>
      </c>
      <c r="F4848" s="37">
        <v>120.300003</v>
      </c>
      <c r="G4848" s="38">
        <v>55748000</v>
      </c>
      <c r="H4848" s="37">
        <v>83.623383000000004</v>
      </c>
      <c r="I4848" s="41">
        <f t="shared" si="542"/>
        <v>0.69512369837596766</v>
      </c>
      <c r="J4848" s="41">
        <f t="shared" ca="1" si="543"/>
        <v>1</v>
      </c>
      <c r="K4848" s="37">
        <f t="shared" si="544"/>
        <v>84.5</v>
      </c>
      <c r="L4848" s="37">
        <f t="shared" si="545"/>
        <v>84.64</v>
      </c>
      <c r="M4848" s="37">
        <f t="shared" si="546"/>
        <v>83.35</v>
      </c>
      <c r="N4848" s="37">
        <f t="shared" si="547"/>
        <v>83.62</v>
      </c>
      <c r="O4848" s="38">
        <f t="shared" ca="1" si="548"/>
        <v>55748000</v>
      </c>
    </row>
    <row r="4849" spans="1:15" x14ac:dyDescent="0.4">
      <c r="A4849">
        <v>4834</v>
      </c>
      <c r="B4849" s="63">
        <v>38352</v>
      </c>
      <c r="C4849" s="37">
        <v>121.300003</v>
      </c>
      <c r="D4849" s="37">
        <v>121.660004</v>
      </c>
      <c r="E4849" s="37">
        <v>120.800003</v>
      </c>
      <c r="F4849" s="37">
        <v>120.870003</v>
      </c>
      <c r="G4849" s="38">
        <v>28648800</v>
      </c>
      <c r="H4849" s="37">
        <v>84.019576999999998</v>
      </c>
      <c r="I4849" s="41">
        <f t="shared" si="542"/>
        <v>0.69512347906535588</v>
      </c>
      <c r="J4849" s="41">
        <f t="shared" ca="1" si="543"/>
        <v>1</v>
      </c>
      <c r="K4849" s="37">
        <f t="shared" si="544"/>
        <v>84.32</v>
      </c>
      <c r="L4849" s="37">
        <f t="shared" si="545"/>
        <v>84.57</v>
      </c>
      <c r="M4849" s="37">
        <f t="shared" si="546"/>
        <v>83.97</v>
      </c>
      <c r="N4849" s="37">
        <f t="shared" si="547"/>
        <v>84.02</v>
      </c>
      <c r="O4849" s="38">
        <f t="shared" ca="1" si="548"/>
        <v>28648800</v>
      </c>
    </row>
    <row r="4850" spans="1:15" x14ac:dyDescent="0.4">
      <c r="A4850">
        <v>4835</v>
      </c>
      <c r="B4850" s="63">
        <v>38351</v>
      </c>
      <c r="C4850" s="37">
        <v>121.400002</v>
      </c>
      <c r="D4850" s="37">
        <v>121.57</v>
      </c>
      <c r="E4850" s="37">
        <v>121.040001</v>
      </c>
      <c r="F4850" s="37">
        <v>121.129997</v>
      </c>
      <c r="G4850" s="38">
        <v>21076900</v>
      </c>
      <c r="H4850" s="37">
        <v>84.200316999999998</v>
      </c>
      <c r="I4850" s="41">
        <f t="shared" si="542"/>
        <v>0.69512357867886343</v>
      </c>
      <c r="J4850" s="41">
        <f t="shared" ca="1" si="543"/>
        <v>1</v>
      </c>
      <c r="K4850" s="37">
        <f t="shared" si="544"/>
        <v>84.39</v>
      </c>
      <c r="L4850" s="37">
        <f t="shared" si="545"/>
        <v>84.51</v>
      </c>
      <c r="M4850" s="37">
        <f t="shared" si="546"/>
        <v>84.14</v>
      </c>
      <c r="N4850" s="37">
        <f t="shared" si="547"/>
        <v>84.2</v>
      </c>
      <c r="O4850" s="38">
        <f t="shared" ca="1" si="548"/>
        <v>21076900</v>
      </c>
    </row>
    <row r="4851" spans="1:15" x14ac:dyDescent="0.4">
      <c r="A4851">
        <v>4836</v>
      </c>
      <c r="B4851" s="63">
        <v>38350</v>
      </c>
      <c r="C4851" s="37">
        <v>121.08000199999999</v>
      </c>
      <c r="D4851" s="37">
        <v>121.400002</v>
      </c>
      <c r="E4851" s="37">
        <v>120.949997</v>
      </c>
      <c r="F4851" s="37">
        <v>121.360001</v>
      </c>
      <c r="G4851" s="38">
        <v>22650600</v>
      </c>
      <c r="H4851" s="37">
        <v>84.360207000000003</v>
      </c>
      <c r="I4851" s="41">
        <f t="shared" si="542"/>
        <v>0.69512365116081376</v>
      </c>
      <c r="J4851" s="41">
        <f t="shared" ca="1" si="543"/>
        <v>1</v>
      </c>
      <c r="K4851" s="37">
        <f t="shared" si="544"/>
        <v>84.17</v>
      </c>
      <c r="L4851" s="37">
        <f t="shared" si="545"/>
        <v>84.39</v>
      </c>
      <c r="M4851" s="37">
        <f t="shared" si="546"/>
        <v>84.08</v>
      </c>
      <c r="N4851" s="37">
        <f t="shared" si="547"/>
        <v>84.36</v>
      </c>
      <c r="O4851" s="38">
        <f t="shared" ca="1" si="548"/>
        <v>22650600</v>
      </c>
    </row>
    <row r="4852" spans="1:15" x14ac:dyDescent="0.4">
      <c r="A4852">
        <v>4837</v>
      </c>
      <c r="B4852" s="63">
        <v>38349</v>
      </c>
      <c r="C4852" s="37">
        <v>120.639999</v>
      </c>
      <c r="D4852" s="37">
        <v>121.33000199999999</v>
      </c>
      <c r="E4852" s="37">
        <v>120.599998</v>
      </c>
      <c r="F4852" s="37">
        <v>121.18</v>
      </c>
      <c r="G4852" s="38">
        <v>23422900</v>
      </c>
      <c r="H4852" s="37">
        <v>84.235084999999998</v>
      </c>
      <c r="I4852" s="41">
        <f t="shared" si="542"/>
        <v>0.69512365901964013</v>
      </c>
      <c r="J4852" s="41">
        <f t="shared" ca="1" si="543"/>
        <v>1</v>
      </c>
      <c r="K4852" s="37">
        <f t="shared" si="544"/>
        <v>83.86</v>
      </c>
      <c r="L4852" s="37">
        <f t="shared" si="545"/>
        <v>84.34</v>
      </c>
      <c r="M4852" s="37">
        <f t="shared" si="546"/>
        <v>83.83</v>
      </c>
      <c r="N4852" s="37">
        <f t="shared" si="547"/>
        <v>84.24</v>
      </c>
      <c r="O4852" s="38">
        <f t="shared" ca="1" si="548"/>
        <v>23422900</v>
      </c>
    </row>
    <row r="4853" spans="1:15" x14ac:dyDescent="0.4">
      <c r="A4853">
        <v>4838</v>
      </c>
      <c r="B4853" s="63">
        <v>38348</v>
      </c>
      <c r="C4853" s="37">
        <v>121.199997</v>
      </c>
      <c r="D4853" s="37">
        <v>121.360001</v>
      </c>
      <c r="E4853" s="37">
        <v>120.389999</v>
      </c>
      <c r="F4853" s="37">
        <v>120.519997</v>
      </c>
      <c r="G4853" s="38">
        <v>29944100</v>
      </c>
      <c r="H4853" s="37">
        <v>83.776291000000001</v>
      </c>
      <c r="I4853" s="41">
        <f t="shared" si="542"/>
        <v>0.69512357355933219</v>
      </c>
      <c r="J4853" s="41">
        <f t="shared" ca="1" si="543"/>
        <v>1</v>
      </c>
      <c r="K4853" s="37">
        <f t="shared" si="544"/>
        <v>84.25</v>
      </c>
      <c r="L4853" s="37">
        <f t="shared" si="545"/>
        <v>84.36</v>
      </c>
      <c r="M4853" s="37">
        <f t="shared" si="546"/>
        <v>83.69</v>
      </c>
      <c r="N4853" s="37">
        <f t="shared" si="547"/>
        <v>83.78</v>
      </c>
      <c r="O4853" s="38">
        <f t="shared" ca="1" si="548"/>
        <v>29944100</v>
      </c>
    </row>
    <row r="4854" spans="1:15" x14ac:dyDescent="0.4">
      <c r="A4854">
        <v>4839</v>
      </c>
      <c r="B4854" s="63">
        <v>38344</v>
      </c>
      <c r="C4854" s="37">
        <v>120.870003</v>
      </c>
      <c r="D4854" s="37">
        <v>121.279999</v>
      </c>
      <c r="E4854" s="37">
        <v>120.660004</v>
      </c>
      <c r="F4854" s="37">
        <v>120.769997</v>
      </c>
      <c r="G4854" s="38">
        <v>25646100</v>
      </c>
      <c r="H4854" s="37">
        <v>83.950042999999994</v>
      </c>
      <c r="I4854" s="41">
        <f t="shared" si="542"/>
        <v>0.69512333431622086</v>
      </c>
      <c r="J4854" s="41">
        <f t="shared" ca="1" si="543"/>
        <v>1</v>
      </c>
      <c r="K4854" s="37">
        <f t="shared" si="544"/>
        <v>84.02</v>
      </c>
      <c r="L4854" s="37">
        <f t="shared" si="545"/>
        <v>84.3</v>
      </c>
      <c r="M4854" s="37">
        <f t="shared" si="546"/>
        <v>83.87</v>
      </c>
      <c r="N4854" s="37">
        <f t="shared" si="547"/>
        <v>83.95</v>
      </c>
      <c r="O4854" s="38">
        <f t="shared" ca="1" si="548"/>
        <v>25646100</v>
      </c>
    </row>
    <row r="4855" spans="1:15" x14ac:dyDescent="0.4">
      <c r="A4855">
        <v>4840</v>
      </c>
      <c r="B4855" s="63">
        <v>38343</v>
      </c>
      <c r="C4855" s="37">
        <v>120.379997</v>
      </c>
      <c r="D4855" s="37">
        <v>121.08000199999999</v>
      </c>
      <c r="E4855" s="37">
        <v>120.300003</v>
      </c>
      <c r="F4855" s="37">
        <v>120.68</v>
      </c>
      <c r="G4855" s="38">
        <v>31500700</v>
      </c>
      <c r="H4855" s="37">
        <v>83.887557999999999</v>
      </c>
      <c r="I4855" s="41">
        <f t="shared" si="542"/>
        <v>0.69512394763009611</v>
      </c>
      <c r="J4855" s="41">
        <f t="shared" ca="1" si="543"/>
        <v>1</v>
      </c>
      <c r="K4855" s="37">
        <f t="shared" si="544"/>
        <v>83.68</v>
      </c>
      <c r="L4855" s="37">
        <f t="shared" si="545"/>
        <v>84.17</v>
      </c>
      <c r="M4855" s="37">
        <f t="shared" si="546"/>
        <v>83.62</v>
      </c>
      <c r="N4855" s="37">
        <f t="shared" si="547"/>
        <v>83.89</v>
      </c>
      <c r="O4855" s="38">
        <f t="shared" ca="1" si="548"/>
        <v>31500700</v>
      </c>
    </row>
    <row r="4856" spans="1:15" x14ac:dyDescent="0.4">
      <c r="A4856">
        <v>4841</v>
      </c>
      <c r="B4856" s="63">
        <v>38342</v>
      </c>
      <c r="C4856" s="37">
        <v>119.599998</v>
      </c>
      <c r="D4856" s="37">
        <v>120.480003</v>
      </c>
      <c r="E4856" s="37">
        <v>119.459999</v>
      </c>
      <c r="F4856" s="37">
        <v>120.389999</v>
      </c>
      <c r="G4856" s="38">
        <v>33094200</v>
      </c>
      <c r="H4856" s="37">
        <v>83.685897999999995</v>
      </c>
      <c r="I4856" s="41">
        <f t="shared" si="542"/>
        <v>0.69512333827662875</v>
      </c>
      <c r="J4856" s="41">
        <f t="shared" ca="1" si="543"/>
        <v>1</v>
      </c>
      <c r="K4856" s="37">
        <f t="shared" si="544"/>
        <v>83.14</v>
      </c>
      <c r="L4856" s="37">
        <f t="shared" si="545"/>
        <v>83.75</v>
      </c>
      <c r="M4856" s="37">
        <f t="shared" si="546"/>
        <v>83.04</v>
      </c>
      <c r="N4856" s="37">
        <f t="shared" si="547"/>
        <v>83.69</v>
      </c>
      <c r="O4856" s="38">
        <f t="shared" ca="1" si="548"/>
        <v>33094200</v>
      </c>
    </row>
    <row r="4857" spans="1:15" x14ac:dyDescent="0.4">
      <c r="A4857">
        <v>4842</v>
      </c>
      <c r="B4857" s="63">
        <v>38341</v>
      </c>
      <c r="C4857" s="37">
        <v>119.75</v>
      </c>
      <c r="D4857" s="37">
        <v>120.290001</v>
      </c>
      <c r="E4857" s="37">
        <v>119.16999800000001</v>
      </c>
      <c r="F4857" s="37">
        <v>119.470001</v>
      </c>
      <c r="G4857" s="38">
        <v>47187400</v>
      </c>
      <c r="H4857" s="37">
        <v>83.046431999999996</v>
      </c>
      <c r="I4857" s="41">
        <f t="shared" si="542"/>
        <v>0.6951237239882504</v>
      </c>
      <c r="J4857" s="41">
        <f t="shared" ca="1" si="543"/>
        <v>1</v>
      </c>
      <c r="K4857" s="37">
        <f t="shared" si="544"/>
        <v>83.24</v>
      </c>
      <c r="L4857" s="37">
        <f t="shared" si="545"/>
        <v>83.62</v>
      </c>
      <c r="M4857" s="37">
        <f t="shared" si="546"/>
        <v>82.84</v>
      </c>
      <c r="N4857" s="37">
        <f t="shared" si="547"/>
        <v>83.05</v>
      </c>
      <c r="O4857" s="38">
        <f t="shared" ca="1" si="548"/>
        <v>47187400</v>
      </c>
    </row>
    <row r="4858" spans="1:15" x14ac:dyDescent="0.4">
      <c r="A4858">
        <v>4843</v>
      </c>
      <c r="B4858" s="63">
        <v>38338</v>
      </c>
      <c r="C4858" s="37">
        <v>119.459999</v>
      </c>
      <c r="D4858" s="37">
        <v>119.970001</v>
      </c>
      <c r="E4858" s="37">
        <v>119.160004</v>
      </c>
      <c r="F4858" s="37">
        <v>119.44000200000001</v>
      </c>
      <c r="G4858" s="38">
        <v>70761900</v>
      </c>
      <c r="H4858" s="37">
        <v>83.025565999999998</v>
      </c>
      <c r="I4858" s="41">
        <f t="shared" si="542"/>
        <v>0.69512361528594069</v>
      </c>
      <c r="J4858" s="41">
        <f t="shared" ca="1" si="543"/>
        <v>1</v>
      </c>
      <c r="K4858" s="37">
        <f t="shared" si="544"/>
        <v>83.04</v>
      </c>
      <c r="L4858" s="37">
        <f t="shared" si="545"/>
        <v>83.39</v>
      </c>
      <c r="M4858" s="37">
        <f t="shared" si="546"/>
        <v>82.83</v>
      </c>
      <c r="N4858" s="37">
        <f t="shared" si="547"/>
        <v>83.03</v>
      </c>
      <c r="O4858" s="38">
        <f t="shared" ca="1" si="548"/>
        <v>70761900</v>
      </c>
    </row>
    <row r="4859" spans="1:15" x14ac:dyDescent="0.4">
      <c r="A4859">
        <v>4844</v>
      </c>
      <c r="B4859" s="63">
        <v>38337</v>
      </c>
      <c r="C4859" s="37">
        <v>120.720001</v>
      </c>
      <c r="D4859" s="37">
        <v>121.239998</v>
      </c>
      <c r="E4859" s="37">
        <v>120.040001</v>
      </c>
      <c r="F4859" s="37">
        <v>120.80999799999999</v>
      </c>
      <c r="G4859" s="38">
        <v>51641800</v>
      </c>
      <c r="H4859" s="37">
        <v>83.583083999999999</v>
      </c>
      <c r="I4859" s="41">
        <f t="shared" si="542"/>
        <v>0.69185568565277189</v>
      </c>
      <c r="J4859" s="41">
        <f t="shared" ca="1" si="543"/>
        <v>1</v>
      </c>
      <c r="K4859" s="37">
        <f t="shared" si="544"/>
        <v>83.52</v>
      </c>
      <c r="L4859" s="37">
        <f t="shared" si="545"/>
        <v>83.88</v>
      </c>
      <c r="M4859" s="37">
        <f t="shared" si="546"/>
        <v>83.05</v>
      </c>
      <c r="N4859" s="37">
        <f t="shared" si="547"/>
        <v>83.58</v>
      </c>
      <c r="O4859" s="38">
        <f t="shared" ca="1" si="548"/>
        <v>51641800</v>
      </c>
    </row>
    <row r="4860" spans="1:15" x14ac:dyDescent="0.4">
      <c r="A4860">
        <v>4845</v>
      </c>
      <c r="B4860" s="63">
        <v>38336</v>
      </c>
      <c r="C4860" s="37">
        <v>120.699997</v>
      </c>
      <c r="D4860" s="37">
        <v>121.110001</v>
      </c>
      <c r="E4860" s="37">
        <v>120.30999799999999</v>
      </c>
      <c r="F4860" s="37">
        <v>120.879997</v>
      </c>
      <c r="G4860" s="38">
        <v>46699200</v>
      </c>
      <c r="H4860" s="37">
        <v>83.631469999999993</v>
      </c>
      <c r="I4860" s="41">
        <f t="shared" si="542"/>
        <v>0.69185532822274964</v>
      </c>
      <c r="J4860" s="41">
        <f t="shared" ca="1" si="543"/>
        <v>1</v>
      </c>
      <c r="K4860" s="37">
        <f t="shared" si="544"/>
        <v>83.51</v>
      </c>
      <c r="L4860" s="37">
        <f t="shared" si="545"/>
        <v>83.79</v>
      </c>
      <c r="M4860" s="37">
        <f t="shared" si="546"/>
        <v>83.24</v>
      </c>
      <c r="N4860" s="37">
        <f t="shared" si="547"/>
        <v>83.63</v>
      </c>
      <c r="O4860" s="38">
        <f t="shared" ca="1" si="548"/>
        <v>46699200</v>
      </c>
    </row>
    <row r="4861" spans="1:15" x14ac:dyDescent="0.4">
      <c r="A4861">
        <v>4846</v>
      </c>
      <c r="B4861" s="63">
        <v>38335</v>
      </c>
      <c r="C4861" s="37">
        <v>120.18</v>
      </c>
      <c r="D4861" s="37">
        <v>120.959999</v>
      </c>
      <c r="E4861" s="37">
        <v>120.18</v>
      </c>
      <c r="F4861" s="37">
        <v>120.790001</v>
      </c>
      <c r="G4861" s="38">
        <v>41500700</v>
      </c>
      <c r="H4861" s="37">
        <v>83.569198999999998</v>
      </c>
      <c r="I4861" s="41">
        <f t="shared" si="542"/>
        <v>0.69185527202702812</v>
      </c>
      <c r="J4861" s="41">
        <f t="shared" ca="1" si="543"/>
        <v>1</v>
      </c>
      <c r="K4861" s="37">
        <f t="shared" si="544"/>
        <v>83.15</v>
      </c>
      <c r="L4861" s="37">
        <f t="shared" si="545"/>
        <v>83.69</v>
      </c>
      <c r="M4861" s="37">
        <f t="shared" si="546"/>
        <v>83.15</v>
      </c>
      <c r="N4861" s="37">
        <f t="shared" si="547"/>
        <v>83.57</v>
      </c>
      <c r="O4861" s="38">
        <f t="shared" ca="1" si="548"/>
        <v>41500700</v>
      </c>
    </row>
    <row r="4862" spans="1:15" x14ac:dyDescent="0.4">
      <c r="A4862">
        <v>4847</v>
      </c>
      <c r="B4862" s="63">
        <v>38334</v>
      </c>
      <c r="C4862" s="37">
        <v>119.760002</v>
      </c>
      <c r="D4862" s="37">
        <v>120.400002</v>
      </c>
      <c r="E4862" s="37">
        <v>119.349998</v>
      </c>
      <c r="F4862" s="37">
        <v>120.370003</v>
      </c>
      <c r="G4862" s="38">
        <v>38541000</v>
      </c>
      <c r="H4862" s="37">
        <v>83.278648000000004</v>
      </c>
      <c r="I4862" s="41">
        <f t="shared" si="542"/>
        <v>0.69185549492758591</v>
      </c>
      <c r="J4862" s="41">
        <f t="shared" ca="1" si="543"/>
        <v>1</v>
      </c>
      <c r="K4862" s="37">
        <f t="shared" si="544"/>
        <v>82.86</v>
      </c>
      <c r="L4862" s="37">
        <f t="shared" si="545"/>
        <v>83.3</v>
      </c>
      <c r="M4862" s="37">
        <f t="shared" si="546"/>
        <v>82.57</v>
      </c>
      <c r="N4862" s="37">
        <f t="shared" si="547"/>
        <v>83.28</v>
      </c>
      <c r="O4862" s="38">
        <f t="shared" ca="1" si="548"/>
        <v>38541000</v>
      </c>
    </row>
    <row r="4863" spans="1:15" x14ac:dyDescent="0.4">
      <c r="A4863">
        <v>4848</v>
      </c>
      <c r="B4863" s="63">
        <v>38331</v>
      </c>
      <c r="C4863" s="37">
        <v>118.91999800000001</v>
      </c>
      <c r="D4863" s="37">
        <v>119.55999799999999</v>
      </c>
      <c r="E4863" s="37">
        <v>118.849998</v>
      </c>
      <c r="F4863" s="37">
        <v>119.33000199999999</v>
      </c>
      <c r="G4863" s="38">
        <v>47828600</v>
      </c>
      <c r="H4863" s="37">
        <v>82.559096999999994</v>
      </c>
      <c r="I4863" s="41">
        <f t="shared" si="542"/>
        <v>0.69185532235221114</v>
      </c>
      <c r="J4863" s="41">
        <f t="shared" ca="1" si="543"/>
        <v>1</v>
      </c>
      <c r="K4863" s="37">
        <f t="shared" si="544"/>
        <v>82.28</v>
      </c>
      <c r="L4863" s="37">
        <f t="shared" si="545"/>
        <v>82.72</v>
      </c>
      <c r="M4863" s="37">
        <f t="shared" si="546"/>
        <v>82.23</v>
      </c>
      <c r="N4863" s="37">
        <f t="shared" si="547"/>
        <v>82.56</v>
      </c>
      <c r="O4863" s="38">
        <f t="shared" ca="1" si="548"/>
        <v>47828600</v>
      </c>
    </row>
    <row r="4864" spans="1:15" x14ac:dyDescent="0.4">
      <c r="A4864">
        <v>4849</v>
      </c>
      <c r="B4864" s="63">
        <v>38330</v>
      </c>
      <c r="C4864" s="37">
        <v>118.139999</v>
      </c>
      <c r="D4864" s="37">
        <v>119.459999</v>
      </c>
      <c r="E4864" s="37">
        <v>117.730003</v>
      </c>
      <c r="F4864" s="37">
        <v>119.209999</v>
      </c>
      <c r="G4864" s="38">
        <v>60922800</v>
      </c>
      <c r="H4864" s="37">
        <v>82.476089000000002</v>
      </c>
      <c r="I4864" s="41">
        <f t="shared" si="542"/>
        <v>0.69185546256065322</v>
      </c>
      <c r="J4864" s="41">
        <f t="shared" ca="1" si="543"/>
        <v>1</v>
      </c>
      <c r="K4864" s="37">
        <f t="shared" si="544"/>
        <v>81.739999999999995</v>
      </c>
      <c r="L4864" s="37">
        <f t="shared" si="545"/>
        <v>82.65</v>
      </c>
      <c r="M4864" s="37">
        <f t="shared" si="546"/>
        <v>81.45</v>
      </c>
      <c r="N4864" s="37">
        <f t="shared" si="547"/>
        <v>82.48</v>
      </c>
      <c r="O4864" s="38">
        <f t="shared" ca="1" si="548"/>
        <v>60922800</v>
      </c>
    </row>
    <row r="4865" spans="1:15" x14ac:dyDescent="0.4">
      <c r="A4865">
        <v>4850</v>
      </c>
      <c r="B4865" s="63">
        <v>38329</v>
      </c>
      <c r="C4865" s="37">
        <v>118.209999</v>
      </c>
      <c r="D4865" s="37">
        <v>118.82</v>
      </c>
      <c r="E4865" s="37">
        <v>118.010002</v>
      </c>
      <c r="F4865" s="37">
        <v>118.790001</v>
      </c>
      <c r="G4865" s="38">
        <v>43895100</v>
      </c>
      <c r="H4865" s="37">
        <v>82.185508999999996</v>
      </c>
      <c r="I4865" s="41">
        <f t="shared" si="542"/>
        <v>0.69185544497133222</v>
      </c>
      <c r="J4865" s="41">
        <f t="shared" ca="1" si="543"/>
        <v>1</v>
      </c>
      <c r="K4865" s="37">
        <f t="shared" si="544"/>
        <v>81.78</v>
      </c>
      <c r="L4865" s="37">
        <f t="shared" si="545"/>
        <v>82.21</v>
      </c>
      <c r="M4865" s="37">
        <f t="shared" si="546"/>
        <v>81.650000000000006</v>
      </c>
      <c r="N4865" s="37">
        <f t="shared" si="547"/>
        <v>82.19</v>
      </c>
      <c r="O4865" s="38">
        <f t="shared" ca="1" si="548"/>
        <v>43895100</v>
      </c>
    </row>
    <row r="4866" spans="1:15" x14ac:dyDescent="0.4">
      <c r="A4866">
        <v>4851</v>
      </c>
      <c r="B4866" s="63">
        <v>38328</v>
      </c>
      <c r="C4866" s="37">
        <v>119.489998</v>
      </c>
      <c r="D4866" s="37">
        <v>119.620003</v>
      </c>
      <c r="E4866" s="37">
        <v>118.040001</v>
      </c>
      <c r="F4866" s="37">
        <v>118.099998</v>
      </c>
      <c r="G4866" s="38">
        <v>52047200</v>
      </c>
      <c r="H4866" s="37">
        <v>81.708152999999996</v>
      </c>
      <c r="I4866" s="41">
        <f t="shared" si="542"/>
        <v>0.69185566793997744</v>
      </c>
      <c r="J4866" s="41">
        <f t="shared" ca="1" si="543"/>
        <v>1</v>
      </c>
      <c r="K4866" s="37">
        <f t="shared" si="544"/>
        <v>82.67</v>
      </c>
      <c r="L4866" s="37">
        <f t="shared" si="545"/>
        <v>82.76</v>
      </c>
      <c r="M4866" s="37">
        <f t="shared" si="546"/>
        <v>81.67</v>
      </c>
      <c r="N4866" s="37">
        <f t="shared" si="547"/>
        <v>81.709999999999994</v>
      </c>
      <c r="O4866" s="38">
        <f t="shared" ca="1" si="548"/>
        <v>52047200</v>
      </c>
    </row>
    <row r="4867" spans="1:15" x14ac:dyDescent="0.4">
      <c r="A4867">
        <v>4852</v>
      </c>
      <c r="B4867" s="63">
        <v>38327</v>
      </c>
      <c r="C4867" s="37">
        <v>119.209999</v>
      </c>
      <c r="D4867" s="37">
        <v>119.639999</v>
      </c>
      <c r="E4867" s="37">
        <v>118.839996</v>
      </c>
      <c r="F4867" s="37">
        <v>119.209999</v>
      </c>
      <c r="G4867" s="38">
        <v>33030500</v>
      </c>
      <c r="H4867" s="37">
        <v>82.476089000000002</v>
      </c>
      <c r="I4867" s="41">
        <f t="shared" si="542"/>
        <v>0.69185546256065322</v>
      </c>
      <c r="J4867" s="41">
        <f t="shared" ca="1" si="543"/>
        <v>1</v>
      </c>
      <c r="K4867" s="37">
        <f t="shared" si="544"/>
        <v>82.48</v>
      </c>
      <c r="L4867" s="37">
        <f t="shared" si="545"/>
        <v>82.77</v>
      </c>
      <c r="M4867" s="37">
        <f t="shared" si="546"/>
        <v>82.22</v>
      </c>
      <c r="N4867" s="37">
        <f t="shared" si="547"/>
        <v>82.48</v>
      </c>
      <c r="O4867" s="38">
        <f t="shared" ca="1" si="548"/>
        <v>33030500</v>
      </c>
    </row>
    <row r="4868" spans="1:15" x14ac:dyDescent="0.4">
      <c r="A4868">
        <v>4853</v>
      </c>
      <c r="B4868" s="63">
        <v>38324</v>
      </c>
      <c r="C4868" s="37">
        <v>119.30999799999999</v>
      </c>
      <c r="D4868" s="37">
        <v>120.139999</v>
      </c>
      <c r="E4868" s="37">
        <v>119.089996</v>
      </c>
      <c r="F4868" s="37">
        <v>119.25</v>
      </c>
      <c r="G4868" s="38">
        <v>49067900</v>
      </c>
      <c r="H4868" s="37">
        <v>82.503760999999997</v>
      </c>
      <c r="I4868" s="41">
        <f t="shared" si="542"/>
        <v>0.69185543815513628</v>
      </c>
      <c r="J4868" s="41">
        <f t="shared" ca="1" si="543"/>
        <v>1</v>
      </c>
      <c r="K4868" s="37">
        <f t="shared" si="544"/>
        <v>82.55</v>
      </c>
      <c r="L4868" s="37">
        <f t="shared" si="545"/>
        <v>83.12</v>
      </c>
      <c r="M4868" s="37">
        <f t="shared" si="546"/>
        <v>82.39</v>
      </c>
      <c r="N4868" s="37">
        <f t="shared" si="547"/>
        <v>82.5</v>
      </c>
      <c r="O4868" s="38">
        <f t="shared" ca="1" si="548"/>
        <v>49067900</v>
      </c>
    </row>
    <row r="4869" spans="1:15" x14ac:dyDescent="0.4">
      <c r="A4869">
        <v>4854</v>
      </c>
      <c r="B4869" s="63">
        <v>38323</v>
      </c>
      <c r="C4869" s="37">
        <v>119.099998</v>
      </c>
      <c r="D4869" s="37">
        <v>119.870003</v>
      </c>
      <c r="E4869" s="37">
        <v>119.010002</v>
      </c>
      <c r="F4869" s="37">
        <v>119.33000199999999</v>
      </c>
      <c r="G4869" s="38">
        <v>60163500</v>
      </c>
      <c r="H4869" s="37">
        <v>82.559096999999994</v>
      </c>
      <c r="I4869" s="41">
        <f t="shared" si="542"/>
        <v>0.69185532235221114</v>
      </c>
      <c r="J4869" s="41">
        <f t="shared" ca="1" si="543"/>
        <v>1</v>
      </c>
      <c r="K4869" s="37">
        <f t="shared" si="544"/>
        <v>82.4</v>
      </c>
      <c r="L4869" s="37">
        <f t="shared" si="545"/>
        <v>82.93</v>
      </c>
      <c r="M4869" s="37">
        <f t="shared" si="546"/>
        <v>82.34</v>
      </c>
      <c r="N4869" s="37">
        <f t="shared" si="547"/>
        <v>82.56</v>
      </c>
      <c r="O4869" s="38">
        <f t="shared" ca="1" si="548"/>
        <v>60163500</v>
      </c>
    </row>
    <row r="4870" spans="1:15" x14ac:dyDescent="0.4">
      <c r="A4870">
        <v>4855</v>
      </c>
      <c r="B4870" s="63">
        <v>38322</v>
      </c>
      <c r="C4870" s="37">
        <v>118.160004</v>
      </c>
      <c r="D4870" s="37">
        <v>119.5</v>
      </c>
      <c r="E4870" s="37">
        <v>118.099998</v>
      </c>
      <c r="F4870" s="37">
        <v>119.230003</v>
      </c>
      <c r="G4870" s="38">
        <v>49898300</v>
      </c>
      <c r="H4870" s="37">
        <v>82.489936999999998</v>
      </c>
      <c r="I4870" s="41">
        <f t="shared" si="542"/>
        <v>0.69185553069222017</v>
      </c>
      <c r="J4870" s="41">
        <f t="shared" ca="1" si="543"/>
        <v>1</v>
      </c>
      <c r="K4870" s="37">
        <f t="shared" si="544"/>
        <v>81.75</v>
      </c>
      <c r="L4870" s="37">
        <f t="shared" si="545"/>
        <v>82.68</v>
      </c>
      <c r="M4870" s="37">
        <f t="shared" si="546"/>
        <v>81.709999999999994</v>
      </c>
      <c r="N4870" s="37">
        <f t="shared" si="547"/>
        <v>82.49</v>
      </c>
      <c r="O4870" s="38">
        <f t="shared" ca="1" si="548"/>
        <v>49898300</v>
      </c>
    </row>
    <row r="4871" spans="1:15" x14ac:dyDescent="0.4">
      <c r="A4871">
        <v>4856</v>
      </c>
      <c r="B4871" s="63">
        <v>38321</v>
      </c>
      <c r="C4871" s="37">
        <v>118</v>
      </c>
      <c r="D4871" s="37">
        <v>118.239998</v>
      </c>
      <c r="E4871" s="37">
        <v>117.639999</v>
      </c>
      <c r="F4871" s="37">
        <v>117.889999</v>
      </c>
      <c r="G4871" s="38">
        <v>53685200</v>
      </c>
      <c r="H4871" s="37">
        <v>81.562836000000004</v>
      </c>
      <c r="I4871" s="41">
        <f t="shared" si="542"/>
        <v>0.69185543041696018</v>
      </c>
      <c r="J4871" s="41">
        <f t="shared" ca="1" si="543"/>
        <v>1</v>
      </c>
      <c r="K4871" s="37">
        <f t="shared" si="544"/>
        <v>81.64</v>
      </c>
      <c r="L4871" s="37">
        <f t="shared" si="545"/>
        <v>81.8</v>
      </c>
      <c r="M4871" s="37">
        <f t="shared" si="546"/>
        <v>81.39</v>
      </c>
      <c r="N4871" s="37">
        <f t="shared" si="547"/>
        <v>81.56</v>
      </c>
      <c r="O4871" s="38">
        <f t="shared" ca="1" si="548"/>
        <v>53685200</v>
      </c>
    </row>
    <row r="4872" spans="1:15" x14ac:dyDescent="0.4">
      <c r="A4872">
        <v>4857</v>
      </c>
      <c r="B4872" s="63">
        <v>38320</v>
      </c>
      <c r="C4872" s="37">
        <v>118.790001</v>
      </c>
      <c r="D4872" s="37">
        <v>119.010002</v>
      </c>
      <c r="E4872" s="37">
        <v>117.480003</v>
      </c>
      <c r="F4872" s="37">
        <v>117.80999799999999</v>
      </c>
      <c r="G4872" s="38">
        <v>61460800</v>
      </c>
      <c r="H4872" s="37">
        <v>81.507484000000005</v>
      </c>
      <c r="I4872" s="41">
        <f t="shared" si="542"/>
        <v>0.69185540602419848</v>
      </c>
      <c r="J4872" s="41">
        <f t="shared" ca="1" si="543"/>
        <v>1</v>
      </c>
      <c r="K4872" s="37">
        <f t="shared" si="544"/>
        <v>82.19</v>
      </c>
      <c r="L4872" s="37">
        <f t="shared" si="545"/>
        <v>82.34</v>
      </c>
      <c r="M4872" s="37">
        <f t="shared" si="546"/>
        <v>81.28</v>
      </c>
      <c r="N4872" s="37">
        <f t="shared" si="547"/>
        <v>81.510000000000005</v>
      </c>
      <c r="O4872" s="38">
        <f t="shared" ca="1" si="548"/>
        <v>61460800</v>
      </c>
    </row>
    <row r="4873" spans="1:15" x14ac:dyDescent="0.4">
      <c r="A4873">
        <v>4858</v>
      </c>
      <c r="B4873" s="63">
        <v>38317</v>
      </c>
      <c r="C4873" s="37">
        <v>118.510002</v>
      </c>
      <c r="D4873" s="37">
        <v>118.980003</v>
      </c>
      <c r="E4873" s="37">
        <v>118.300003</v>
      </c>
      <c r="F4873" s="37">
        <v>118.349998</v>
      </c>
      <c r="G4873" s="38">
        <v>15487700</v>
      </c>
      <c r="H4873" s="37">
        <v>81.881088000000005</v>
      </c>
      <c r="I4873" s="41">
        <f t="shared" si="542"/>
        <v>0.69185542360549934</v>
      </c>
      <c r="J4873" s="41">
        <f t="shared" ca="1" si="543"/>
        <v>1</v>
      </c>
      <c r="K4873" s="37">
        <f t="shared" si="544"/>
        <v>81.99</v>
      </c>
      <c r="L4873" s="37">
        <f t="shared" si="545"/>
        <v>82.32</v>
      </c>
      <c r="M4873" s="37">
        <f t="shared" si="546"/>
        <v>81.849999999999994</v>
      </c>
      <c r="N4873" s="37">
        <f t="shared" si="547"/>
        <v>81.88</v>
      </c>
      <c r="O4873" s="38">
        <f t="shared" ca="1" si="548"/>
        <v>15487700</v>
      </c>
    </row>
    <row r="4874" spans="1:15" x14ac:dyDescent="0.4">
      <c r="A4874">
        <v>4859</v>
      </c>
      <c r="B4874" s="63">
        <v>38315</v>
      </c>
      <c r="C4874" s="37">
        <v>118.269997</v>
      </c>
      <c r="D4874" s="37">
        <v>118.589996</v>
      </c>
      <c r="E4874" s="37">
        <v>118.050003</v>
      </c>
      <c r="F4874" s="37">
        <v>118.44000200000001</v>
      </c>
      <c r="G4874" s="38">
        <v>29724800</v>
      </c>
      <c r="H4874" s="37">
        <v>81.943359000000001</v>
      </c>
      <c r="I4874" s="41">
        <f t="shared" si="542"/>
        <v>0.69185543411253903</v>
      </c>
      <c r="J4874" s="41">
        <f t="shared" ca="1" si="543"/>
        <v>1</v>
      </c>
      <c r="K4874" s="37">
        <f t="shared" si="544"/>
        <v>81.83</v>
      </c>
      <c r="L4874" s="37">
        <f t="shared" si="545"/>
        <v>82.05</v>
      </c>
      <c r="M4874" s="37">
        <f t="shared" si="546"/>
        <v>81.67</v>
      </c>
      <c r="N4874" s="37">
        <f t="shared" si="547"/>
        <v>81.94</v>
      </c>
      <c r="O4874" s="38">
        <f t="shared" ca="1" si="548"/>
        <v>29724800</v>
      </c>
    </row>
    <row r="4875" spans="1:15" x14ac:dyDescent="0.4">
      <c r="A4875">
        <v>4860</v>
      </c>
      <c r="B4875" s="63">
        <v>38314</v>
      </c>
      <c r="C4875" s="37">
        <v>117.93</v>
      </c>
      <c r="D4875" s="37">
        <v>118.260002</v>
      </c>
      <c r="E4875" s="37">
        <v>117.370003</v>
      </c>
      <c r="F4875" s="37">
        <v>118.160004</v>
      </c>
      <c r="G4875" s="38">
        <v>41968800</v>
      </c>
      <c r="H4875" s="37">
        <v>81.749640999999997</v>
      </c>
      <c r="I4875" s="41">
        <f t="shared" si="542"/>
        <v>0.69185543527909832</v>
      </c>
      <c r="J4875" s="41">
        <f t="shared" ca="1" si="543"/>
        <v>1</v>
      </c>
      <c r="K4875" s="37">
        <f t="shared" si="544"/>
        <v>81.59</v>
      </c>
      <c r="L4875" s="37">
        <f t="shared" si="545"/>
        <v>81.819999999999993</v>
      </c>
      <c r="M4875" s="37">
        <f t="shared" si="546"/>
        <v>81.2</v>
      </c>
      <c r="N4875" s="37">
        <f t="shared" si="547"/>
        <v>81.75</v>
      </c>
      <c r="O4875" s="38">
        <f t="shared" ca="1" si="548"/>
        <v>41968800</v>
      </c>
    </row>
    <row r="4876" spans="1:15" x14ac:dyDescent="0.4">
      <c r="A4876">
        <v>4861</v>
      </c>
      <c r="B4876" s="63">
        <v>38313</v>
      </c>
      <c r="C4876" s="37">
        <v>117.16999800000001</v>
      </c>
      <c r="D4876" s="37">
        <v>118.120003</v>
      </c>
      <c r="E4876" s="37">
        <v>117.029999</v>
      </c>
      <c r="F4876" s="37">
        <v>117.980003</v>
      </c>
      <c r="G4876" s="38">
        <v>37560200</v>
      </c>
      <c r="H4876" s="37">
        <v>81.625129999999999</v>
      </c>
      <c r="I4876" s="41">
        <f t="shared" si="542"/>
        <v>0.69185563590806143</v>
      </c>
      <c r="J4876" s="41">
        <f t="shared" ca="1" si="543"/>
        <v>1</v>
      </c>
      <c r="K4876" s="37">
        <f t="shared" si="544"/>
        <v>81.06</v>
      </c>
      <c r="L4876" s="37">
        <f t="shared" si="545"/>
        <v>81.72</v>
      </c>
      <c r="M4876" s="37">
        <f t="shared" si="546"/>
        <v>80.97</v>
      </c>
      <c r="N4876" s="37">
        <f t="shared" si="547"/>
        <v>81.63</v>
      </c>
      <c r="O4876" s="38">
        <f t="shared" ca="1" si="548"/>
        <v>37560200</v>
      </c>
    </row>
    <row r="4877" spans="1:15" x14ac:dyDescent="0.4">
      <c r="A4877">
        <v>4862</v>
      </c>
      <c r="B4877" s="63">
        <v>38310</v>
      </c>
      <c r="C4877" s="37">
        <v>118.699997</v>
      </c>
      <c r="D4877" s="37">
        <v>118.720001</v>
      </c>
      <c r="E4877" s="37">
        <v>117.139999</v>
      </c>
      <c r="F4877" s="37">
        <v>117.41999800000001</v>
      </c>
      <c r="G4877" s="38">
        <v>54276500</v>
      </c>
      <c r="H4877" s="37">
        <v>81.237671000000006</v>
      </c>
      <c r="I4877" s="41">
        <f t="shared" si="542"/>
        <v>0.69185549636953669</v>
      </c>
      <c r="J4877" s="41">
        <f t="shared" ca="1" si="543"/>
        <v>1</v>
      </c>
      <c r="K4877" s="37">
        <f t="shared" si="544"/>
        <v>82.12</v>
      </c>
      <c r="L4877" s="37">
        <f t="shared" si="545"/>
        <v>82.14</v>
      </c>
      <c r="M4877" s="37">
        <f t="shared" si="546"/>
        <v>81.040000000000006</v>
      </c>
      <c r="N4877" s="37">
        <f t="shared" si="547"/>
        <v>81.239999999999995</v>
      </c>
      <c r="O4877" s="38">
        <f t="shared" ca="1" si="548"/>
        <v>54276500</v>
      </c>
    </row>
    <row r="4878" spans="1:15" x14ac:dyDescent="0.4">
      <c r="A4878">
        <v>4863</v>
      </c>
      <c r="B4878" s="63">
        <v>38309</v>
      </c>
      <c r="C4878" s="37">
        <v>118.529999</v>
      </c>
      <c r="D4878" s="37">
        <v>118.800003</v>
      </c>
      <c r="E4878" s="37">
        <v>118.230003</v>
      </c>
      <c r="F4878" s="37">
        <v>118.739998</v>
      </c>
      <c r="G4878" s="38">
        <v>31854300</v>
      </c>
      <c r="H4878" s="37">
        <v>82.150925000000001</v>
      </c>
      <c r="I4878" s="41">
        <f t="shared" si="542"/>
        <v>0.69185553632904728</v>
      </c>
      <c r="J4878" s="41">
        <f t="shared" ca="1" si="543"/>
        <v>1</v>
      </c>
      <c r="K4878" s="37">
        <f t="shared" si="544"/>
        <v>82.01</v>
      </c>
      <c r="L4878" s="37">
        <f t="shared" si="545"/>
        <v>82.19</v>
      </c>
      <c r="M4878" s="37">
        <f t="shared" si="546"/>
        <v>81.8</v>
      </c>
      <c r="N4878" s="37">
        <f t="shared" si="547"/>
        <v>82.15</v>
      </c>
      <c r="O4878" s="38">
        <f t="shared" ca="1" si="548"/>
        <v>31854300</v>
      </c>
    </row>
    <row r="4879" spans="1:15" x14ac:dyDescent="0.4">
      <c r="A4879">
        <v>4864</v>
      </c>
      <c r="B4879" s="63">
        <v>38308</v>
      </c>
      <c r="C4879" s="37">
        <v>118.370003</v>
      </c>
      <c r="D4879" s="37">
        <v>119.139999</v>
      </c>
      <c r="E4879" s="37">
        <v>118.07</v>
      </c>
      <c r="F4879" s="37">
        <v>118.58000199999999</v>
      </c>
      <c r="G4879" s="38">
        <v>54494000</v>
      </c>
      <c r="H4879" s="37">
        <v>82.040222</v>
      </c>
      <c r="I4879" s="41">
        <f t="shared" si="542"/>
        <v>0.69185546142932264</v>
      </c>
      <c r="J4879" s="41">
        <f t="shared" ca="1" si="543"/>
        <v>1</v>
      </c>
      <c r="K4879" s="37">
        <f t="shared" si="544"/>
        <v>81.89</v>
      </c>
      <c r="L4879" s="37">
        <f t="shared" si="545"/>
        <v>82.43</v>
      </c>
      <c r="M4879" s="37">
        <f t="shared" si="546"/>
        <v>81.69</v>
      </c>
      <c r="N4879" s="37">
        <f t="shared" si="547"/>
        <v>82.04</v>
      </c>
      <c r="O4879" s="38">
        <f t="shared" ca="1" si="548"/>
        <v>54494000</v>
      </c>
    </row>
    <row r="4880" spans="1:15" x14ac:dyDescent="0.4">
      <c r="A4880">
        <v>4865</v>
      </c>
      <c r="B4880" s="63">
        <v>38307</v>
      </c>
      <c r="C4880" s="37">
        <v>118.360001</v>
      </c>
      <c r="D4880" s="37">
        <v>118.410004</v>
      </c>
      <c r="E4880" s="37">
        <v>117.730003</v>
      </c>
      <c r="F4880" s="37">
        <v>117.879997</v>
      </c>
      <c r="G4880" s="38">
        <v>40028700</v>
      </c>
      <c r="H4880" s="37">
        <v>81.555961999999994</v>
      </c>
      <c r="I4880" s="41">
        <f t="shared" si="542"/>
        <v>0.69185582011848878</v>
      </c>
      <c r="J4880" s="41">
        <f t="shared" ca="1" si="543"/>
        <v>1</v>
      </c>
      <c r="K4880" s="37">
        <f t="shared" si="544"/>
        <v>81.89</v>
      </c>
      <c r="L4880" s="37">
        <f t="shared" si="545"/>
        <v>81.92</v>
      </c>
      <c r="M4880" s="37">
        <f t="shared" si="546"/>
        <v>81.45</v>
      </c>
      <c r="N4880" s="37">
        <f t="shared" si="547"/>
        <v>81.56</v>
      </c>
      <c r="O4880" s="38">
        <f t="shared" ca="1" si="548"/>
        <v>40028700</v>
      </c>
    </row>
    <row r="4881" spans="1:15" x14ac:dyDescent="0.4">
      <c r="A4881">
        <v>4866</v>
      </c>
      <c r="B4881" s="63">
        <v>38306</v>
      </c>
      <c r="C4881" s="37">
        <v>118.5</v>
      </c>
      <c r="D4881" s="37">
        <v>118.769997</v>
      </c>
      <c r="E4881" s="37">
        <v>118.230003</v>
      </c>
      <c r="F4881" s="37">
        <v>118.730003</v>
      </c>
      <c r="G4881" s="38">
        <v>35297900</v>
      </c>
      <c r="H4881" s="37">
        <v>82.144012000000004</v>
      </c>
      <c r="I4881" s="41">
        <f t="shared" ref="I4881:I4944" si="549">IF(F4881=0,1,H4881/F4881)</f>
        <v>0.69185555398326748</v>
      </c>
      <c r="J4881" s="41">
        <f t="shared" ref="J4881:J4944" ca="1" si="550">INDEX(OFFSET($T$15,0,0,$S$13+1,1),MATCH(B4881,OFFSET($Q$15,0,0,$S$13+1,1),-1))</f>
        <v>1</v>
      </c>
      <c r="K4881" s="37">
        <f t="shared" ref="K4881:K4944" si="551">ROUND($I4881*C4881,2)</f>
        <v>81.98</v>
      </c>
      <c r="L4881" s="37">
        <f t="shared" ref="L4881:L4944" si="552">ROUND($I4881*D4881,2)</f>
        <v>82.17</v>
      </c>
      <c r="M4881" s="37">
        <f t="shared" ref="M4881:M4944" si="553">ROUND($I4881*E4881,2)</f>
        <v>81.8</v>
      </c>
      <c r="N4881" s="37">
        <f t="shared" ref="N4881:N4944" si="554">ROUND($I4881*F4881,2)</f>
        <v>82.14</v>
      </c>
      <c r="O4881" s="38">
        <f t="shared" ref="O4881:O4944" ca="1" si="555">G4881*J4881</f>
        <v>35297900</v>
      </c>
    </row>
    <row r="4882" spans="1:15" x14ac:dyDescent="0.4">
      <c r="A4882">
        <v>4867</v>
      </c>
      <c r="B4882" s="63">
        <v>38303</v>
      </c>
      <c r="C4882" s="37">
        <v>117.970001</v>
      </c>
      <c r="D4882" s="37">
        <v>119</v>
      </c>
      <c r="E4882" s="37">
        <v>117.68</v>
      </c>
      <c r="F4882" s="37">
        <v>118.790001</v>
      </c>
      <c r="G4882" s="38">
        <v>55583700</v>
      </c>
      <c r="H4882" s="37">
        <v>81.942656999999997</v>
      </c>
      <c r="I4882" s="41">
        <f t="shared" si="549"/>
        <v>0.68981106414840421</v>
      </c>
      <c r="J4882" s="41">
        <f t="shared" ca="1" si="550"/>
        <v>1</v>
      </c>
      <c r="K4882" s="37">
        <f t="shared" si="551"/>
        <v>81.38</v>
      </c>
      <c r="L4882" s="37">
        <f t="shared" si="552"/>
        <v>82.09</v>
      </c>
      <c r="M4882" s="37">
        <f t="shared" si="553"/>
        <v>81.180000000000007</v>
      </c>
      <c r="N4882" s="37">
        <f t="shared" si="554"/>
        <v>81.94</v>
      </c>
      <c r="O4882" s="38">
        <f t="shared" ca="1" si="555"/>
        <v>55583700</v>
      </c>
    </row>
    <row r="4883" spans="1:15" x14ac:dyDescent="0.4">
      <c r="A4883">
        <v>4868</v>
      </c>
      <c r="B4883" s="63">
        <v>38302</v>
      </c>
      <c r="C4883" s="37">
        <v>117.18</v>
      </c>
      <c r="D4883" s="37">
        <v>118.120003</v>
      </c>
      <c r="E4883" s="37">
        <v>117.099998</v>
      </c>
      <c r="F4883" s="37">
        <v>117.860001</v>
      </c>
      <c r="G4883" s="38">
        <v>37863200</v>
      </c>
      <c r="H4883" s="37">
        <v>81.301147</v>
      </c>
      <c r="I4883" s="41">
        <f t="shared" si="549"/>
        <v>0.68981118539104713</v>
      </c>
      <c r="J4883" s="41">
        <f t="shared" ca="1" si="550"/>
        <v>1</v>
      </c>
      <c r="K4883" s="37">
        <f t="shared" si="551"/>
        <v>80.83</v>
      </c>
      <c r="L4883" s="37">
        <f t="shared" si="552"/>
        <v>81.48</v>
      </c>
      <c r="M4883" s="37">
        <f t="shared" si="553"/>
        <v>80.78</v>
      </c>
      <c r="N4883" s="37">
        <f t="shared" si="554"/>
        <v>81.3</v>
      </c>
      <c r="O4883" s="38">
        <f t="shared" ca="1" si="555"/>
        <v>37863200</v>
      </c>
    </row>
    <row r="4884" spans="1:15" x14ac:dyDescent="0.4">
      <c r="A4884">
        <v>4869</v>
      </c>
      <c r="B4884" s="63">
        <v>38301</v>
      </c>
      <c r="C4884" s="37">
        <v>117.05999799999999</v>
      </c>
      <c r="D4884" s="37">
        <v>117.550003</v>
      </c>
      <c r="E4884" s="37">
        <v>116.760002</v>
      </c>
      <c r="F4884" s="37">
        <v>116.970001</v>
      </c>
      <c r="G4884" s="38">
        <v>45265400</v>
      </c>
      <c r="H4884" s="37">
        <v>80.687241</v>
      </c>
      <c r="I4884" s="41">
        <f t="shared" si="549"/>
        <v>0.68981140728553125</v>
      </c>
      <c r="J4884" s="41">
        <f t="shared" ca="1" si="550"/>
        <v>1</v>
      </c>
      <c r="K4884" s="37">
        <f t="shared" si="551"/>
        <v>80.75</v>
      </c>
      <c r="L4884" s="37">
        <f t="shared" si="552"/>
        <v>81.09</v>
      </c>
      <c r="M4884" s="37">
        <f t="shared" si="553"/>
        <v>80.540000000000006</v>
      </c>
      <c r="N4884" s="37">
        <f t="shared" si="554"/>
        <v>80.69</v>
      </c>
      <c r="O4884" s="38">
        <f t="shared" ca="1" si="555"/>
        <v>45265400</v>
      </c>
    </row>
    <row r="4885" spans="1:15" x14ac:dyDescent="0.4">
      <c r="A4885">
        <v>4870</v>
      </c>
      <c r="B4885" s="63">
        <v>38300</v>
      </c>
      <c r="C4885" s="37">
        <v>117.08000199999999</v>
      </c>
      <c r="D4885" s="37">
        <v>117.5</v>
      </c>
      <c r="E4885" s="37">
        <v>116.760002</v>
      </c>
      <c r="F4885" s="37">
        <v>116.879997</v>
      </c>
      <c r="G4885" s="38">
        <v>44658100</v>
      </c>
      <c r="H4885" s="37">
        <v>80.625145000000003</v>
      </c>
      <c r="I4885" s="41">
        <f t="shared" si="549"/>
        <v>0.68981131989591005</v>
      </c>
      <c r="J4885" s="41">
        <f t="shared" ca="1" si="550"/>
        <v>1</v>
      </c>
      <c r="K4885" s="37">
        <f t="shared" si="551"/>
        <v>80.760000000000005</v>
      </c>
      <c r="L4885" s="37">
        <f t="shared" si="552"/>
        <v>81.05</v>
      </c>
      <c r="M4885" s="37">
        <f t="shared" si="553"/>
        <v>80.540000000000006</v>
      </c>
      <c r="N4885" s="37">
        <f t="shared" si="554"/>
        <v>80.63</v>
      </c>
      <c r="O4885" s="38">
        <f t="shared" ca="1" si="555"/>
        <v>44658100</v>
      </c>
    </row>
    <row r="4886" spans="1:15" x14ac:dyDescent="0.4">
      <c r="A4886">
        <v>4871</v>
      </c>
      <c r="B4886" s="63">
        <v>38299</v>
      </c>
      <c r="C4886" s="37">
        <v>116.980003</v>
      </c>
      <c r="D4886" s="37">
        <v>117.230003</v>
      </c>
      <c r="E4886" s="37">
        <v>116.720001</v>
      </c>
      <c r="F4886" s="37">
        <v>117.110001</v>
      </c>
      <c r="G4886" s="38">
        <v>33863800</v>
      </c>
      <c r="H4886" s="37">
        <v>80.783812999999995</v>
      </c>
      <c r="I4886" s="41">
        <f t="shared" si="549"/>
        <v>0.68981139364860899</v>
      </c>
      <c r="J4886" s="41">
        <f t="shared" ca="1" si="550"/>
        <v>1</v>
      </c>
      <c r="K4886" s="37">
        <f t="shared" si="551"/>
        <v>80.69</v>
      </c>
      <c r="L4886" s="37">
        <f t="shared" si="552"/>
        <v>80.87</v>
      </c>
      <c r="M4886" s="37">
        <f t="shared" si="553"/>
        <v>80.510000000000005</v>
      </c>
      <c r="N4886" s="37">
        <f t="shared" si="554"/>
        <v>80.78</v>
      </c>
      <c r="O4886" s="38">
        <f t="shared" ca="1" si="555"/>
        <v>33863800</v>
      </c>
    </row>
    <row r="4887" spans="1:15" x14ac:dyDescent="0.4">
      <c r="A4887">
        <v>4872</v>
      </c>
      <c r="B4887" s="63">
        <v>38296</v>
      </c>
      <c r="C4887" s="37">
        <v>117.050003</v>
      </c>
      <c r="D4887" s="37">
        <v>117.639999</v>
      </c>
      <c r="E4887" s="37">
        <v>116.489998</v>
      </c>
      <c r="F4887" s="37">
        <v>117.279999</v>
      </c>
      <c r="G4887" s="38">
        <v>63287200</v>
      </c>
      <c r="H4887" s="37">
        <v>80.901054000000002</v>
      </c>
      <c r="I4887" s="41">
        <f t="shared" si="549"/>
        <v>0.68981117573167783</v>
      </c>
      <c r="J4887" s="41">
        <f t="shared" ca="1" si="550"/>
        <v>1</v>
      </c>
      <c r="K4887" s="37">
        <f t="shared" si="551"/>
        <v>80.739999999999995</v>
      </c>
      <c r="L4887" s="37">
        <f t="shared" si="552"/>
        <v>81.150000000000006</v>
      </c>
      <c r="M4887" s="37">
        <f t="shared" si="553"/>
        <v>80.36</v>
      </c>
      <c r="N4887" s="37">
        <f t="shared" si="554"/>
        <v>80.900000000000006</v>
      </c>
      <c r="O4887" s="38">
        <f t="shared" ca="1" si="555"/>
        <v>63287200</v>
      </c>
    </row>
    <row r="4888" spans="1:15" x14ac:dyDescent="0.4">
      <c r="A4888">
        <v>4873</v>
      </c>
      <c r="B4888" s="63">
        <v>38295</v>
      </c>
      <c r="C4888" s="37">
        <v>114.779999</v>
      </c>
      <c r="D4888" s="37">
        <v>116.66999800000001</v>
      </c>
      <c r="E4888" s="37">
        <v>114.68</v>
      </c>
      <c r="F4888" s="37">
        <v>116.550003</v>
      </c>
      <c r="G4888" s="38">
        <v>55350300</v>
      </c>
      <c r="H4888" s="37">
        <v>80.397491000000002</v>
      </c>
      <c r="I4888" s="41">
        <f t="shared" si="549"/>
        <v>0.68981114483540595</v>
      </c>
      <c r="J4888" s="41">
        <f t="shared" ca="1" si="550"/>
        <v>1</v>
      </c>
      <c r="K4888" s="37">
        <f t="shared" si="551"/>
        <v>79.180000000000007</v>
      </c>
      <c r="L4888" s="37">
        <f t="shared" si="552"/>
        <v>80.48</v>
      </c>
      <c r="M4888" s="37">
        <f t="shared" si="553"/>
        <v>79.11</v>
      </c>
      <c r="N4888" s="37">
        <f t="shared" si="554"/>
        <v>80.400000000000006</v>
      </c>
      <c r="O4888" s="38">
        <f t="shared" ca="1" si="555"/>
        <v>55350300</v>
      </c>
    </row>
    <row r="4889" spans="1:15" x14ac:dyDescent="0.4">
      <c r="A4889">
        <v>4874</v>
      </c>
      <c r="B4889" s="63">
        <v>38294</v>
      </c>
      <c r="C4889" s="37">
        <v>115.029999</v>
      </c>
      <c r="D4889" s="37">
        <v>115.360001</v>
      </c>
      <c r="E4889" s="37">
        <v>114.239998</v>
      </c>
      <c r="F4889" s="37">
        <v>114.980003</v>
      </c>
      <c r="G4889" s="38">
        <v>76960200</v>
      </c>
      <c r="H4889" s="37">
        <v>79.314507000000006</v>
      </c>
      <c r="I4889" s="41">
        <f t="shared" si="549"/>
        <v>0.68981131440742793</v>
      </c>
      <c r="J4889" s="41">
        <f t="shared" ca="1" si="550"/>
        <v>1</v>
      </c>
      <c r="K4889" s="37">
        <f t="shared" si="551"/>
        <v>79.349999999999994</v>
      </c>
      <c r="L4889" s="37">
        <f t="shared" si="552"/>
        <v>79.58</v>
      </c>
      <c r="M4889" s="37">
        <f t="shared" si="553"/>
        <v>78.8</v>
      </c>
      <c r="N4889" s="37">
        <f t="shared" si="554"/>
        <v>79.31</v>
      </c>
      <c r="O4889" s="38">
        <f t="shared" ca="1" si="555"/>
        <v>76960200</v>
      </c>
    </row>
    <row r="4890" spans="1:15" x14ac:dyDescent="0.4">
      <c r="A4890">
        <v>4875</v>
      </c>
      <c r="B4890" s="63">
        <v>38293</v>
      </c>
      <c r="C4890" s="37">
        <v>113.66999800000001</v>
      </c>
      <c r="D4890" s="37">
        <v>114.57</v>
      </c>
      <c r="E4890" s="37">
        <v>113.220001</v>
      </c>
      <c r="F4890" s="37">
        <v>113.550003</v>
      </c>
      <c r="G4890" s="38">
        <v>56210000</v>
      </c>
      <c r="H4890" s="37">
        <v>78.328072000000006</v>
      </c>
      <c r="I4890" s="41">
        <f t="shared" si="549"/>
        <v>0.68981127195566871</v>
      </c>
      <c r="J4890" s="41">
        <f t="shared" ca="1" si="550"/>
        <v>1</v>
      </c>
      <c r="K4890" s="37">
        <f t="shared" si="551"/>
        <v>78.41</v>
      </c>
      <c r="L4890" s="37">
        <f t="shared" si="552"/>
        <v>79.03</v>
      </c>
      <c r="M4890" s="37">
        <f t="shared" si="553"/>
        <v>78.099999999999994</v>
      </c>
      <c r="N4890" s="37">
        <f t="shared" si="554"/>
        <v>78.33</v>
      </c>
      <c r="O4890" s="38">
        <f t="shared" ca="1" si="555"/>
        <v>56210000</v>
      </c>
    </row>
    <row r="4891" spans="1:15" x14ac:dyDescent="0.4">
      <c r="A4891">
        <v>4876</v>
      </c>
      <c r="B4891" s="63">
        <v>38292</v>
      </c>
      <c r="C4891" s="37">
        <v>113.55999799999999</v>
      </c>
      <c r="D4891" s="37">
        <v>113.839996</v>
      </c>
      <c r="E4891" s="37">
        <v>113.199997</v>
      </c>
      <c r="F4891" s="37">
        <v>113.510002</v>
      </c>
      <c r="G4891" s="38">
        <v>36720900</v>
      </c>
      <c r="H4891" s="37">
        <v>78.300467999999995</v>
      </c>
      <c r="I4891" s="41">
        <f t="shared" si="549"/>
        <v>0.68981117628735478</v>
      </c>
      <c r="J4891" s="41">
        <f t="shared" ca="1" si="550"/>
        <v>1</v>
      </c>
      <c r="K4891" s="37">
        <f t="shared" si="551"/>
        <v>78.33</v>
      </c>
      <c r="L4891" s="37">
        <f t="shared" si="552"/>
        <v>78.53</v>
      </c>
      <c r="M4891" s="37">
        <f t="shared" si="553"/>
        <v>78.09</v>
      </c>
      <c r="N4891" s="37">
        <f t="shared" si="554"/>
        <v>78.3</v>
      </c>
      <c r="O4891" s="38">
        <f t="shared" ca="1" si="555"/>
        <v>36720900</v>
      </c>
    </row>
    <row r="4892" spans="1:15" x14ac:dyDescent="0.4">
      <c r="A4892">
        <v>4877</v>
      </c>
      <c r="B4892" s="63">
        <v>38289</v>
      </c>
      <c r="C4892" s="37">
        <v>113.120003</v>
      </c>
      <c r="D4892" s="37">
        <v>113.639999</v>
      </c>
      <c r="E4892" s="37">
        <v>112.900002</v>
      </c>
      <c r="F4892" s="37">
        <v>113.199997</v>
      </c>
      <c r="G4892" s="38">
        <v>48820200</v>
      </c>
      <c r="H4892" s="37">
        <v>78.086624</v>
      </c>
      <c r="I4892" s="41">
        <f t="shared" si="549"/>
        <v>0.68981118435895372</v>
      </c>
      <c r="J4892" s="41">
        <f t="shared" ca="1" si="550"/>
        <v>1</v>
      </c>
      <c r="K4892" s="37">
        <f t="shared" si="551"/>
        <v>78.03</v>
      </c>
      <c r="L4892" s="37">
        <f t="shared" si="552"/>
        <v>78.39</v>
      </c>
      <c r="M4892" s="37">
        <f t="shared" si="553"/>
        <v>77.88</v>
      </c>
      <c r="N4892" s="37">
        <f t="shared" si="554"/>
        <v>78.09</v>
      </c>
      <c r="O4892" s="38">
        <f t="shared" ca="1" si="555"/>
        <v>48820200</v>
      </c>
    </row>
    <row r="4893" spans="1:15" x14ac:dyDescent="0.4">
      <c r="A4893">
        <v>4878</v>
      </c>
      <c r="B4893" s="63">
        <v>38288</v>
      </c>
      <c r="C4893" s="37">
        <v>112.779999</v>
      </c>
      <c r="D4893" s="37">
        <v>113.55999799999999</v>
      </c>
      <c r="E4893" s="37">
        <v>112.489998</v>
      </c>
      <c r="F4893" s="37">
        <v>113.220001</v>
      </c>
      <c r="G4893" s="38">
        <v>54413300</v>
      </c>
      <c r="H4893" s="37">
        <v>78.100425999999999</v>
      </c>
      <c r="I4893" s="41">
        <f t="shared" si="549"/>
        <v>0.68981121100679021</v>
      </c>
      <c r="J4893" s="41">
        <f t="shared" ca="1" si="550"/>
        <v>1</v>
      </c>
      <c r="K4893" s="37">
        <f t="shared" si="551"/>
        <v>77.8</v>
      </c>
      <c r="L4893" s="37">
        <f t="shared" si="552"/>
        <v>78.33</v>
      </c>
      <c r="M4893" s="37">
        <f t="shared" si="553"/>
        <v>77.599999999999994</v>
      </c>
      <c r="N4893" s="37">
        <f t="shared" si="554"/>
        <v>78.099999999999994</v>
      </c>
      <c r="O4893" s="38">
        <f t="shared" ca="1" si="555"/>
        <v>54413300</v>
      </c>
    </row>
    <row r="4894" spans="1:15" x14ac:dyDescent="0.4">
      <c r="A4894">
        <v>4879</v>
      </c>
      <c r="B4894" s="63">
        <v>38287</v>
      </c>
      <c r="C4894" s="37">
        <v>111.379997</v>
      </c>
      <c r="D4894" s="37">
        <v>113.099998</v>
      </c>
      <c r="E4894" s="37">
        <v>111.120003</v>
      </c>
      <c r="F4894" s="37">
        <v>112.879997</v>
      </c>
      <c r="G4894" s="38">
        <v>73896000</v>
      </c>
      <c r="H4894" s="37">
        <v>77.865882999999997</v>
      </c>
      <c r="I4894" s="41">
        <f t="shared" si="549"/>
        <v>0.68981117177031814</v>
      </c>
      <c r="J4894" s="41">
        <f t="shared" ca="1" si="550"/>
        <v>1</v>
      </c>
      <c r="K4894" s="37">
        <f t="shared" si="551"/>
        <v>76.83</v>
      </c>
      <c r="L4894" s="37">
        <f t="shared" si="552"/>
        <v>78.02</v>
      </c>
      <c r="M4894" s="37">
        <f t="shared" si="553"/>
        <v>76.650000000000006</v>
      </c>
      <c r="N4894" s="37">
        <f t="shared" si="554"/>
        <v>77.87</v>
      </c>
      <c r="O4894" s="38">
        <f t="shared" ca="1" si="555"/>
        <v>73896000</v>
      </c>
    </row>
    <row r="4895" spans="1:15" x14ac:dyDescent="0.4">
      <c r="A4895">
        <v>4880</v>
      </c>
      <c r="B4895" s="63">
        <v>38286</v>
      </c>
      <c r="C4895" s="37">
        <v>110.129997</v>
      </c>
      <c r="D4895" s="37">
        <v>111.599998</v>
      </c>
      <c r="E4895" s="37">
        <v>109.879997</v>
      </c>
      <c r="F4895" s="37">
        <v>111.540001</v>
      </c>
      <c r="G4895" s="38">
        <v>54337400</v>
      </c>
      <c r="H4895" s="37">
        <v>76.941574000000003</v>
      </c>
      <c r="I4895" s="41">
        <f t="shared" si="549"/>
        <v>0.68981148745013909</v>
      </c>
      <c r="J4895" s="41">
        <f t="shared" ca="1" si="550"/>
        <v>1</v>
      </c>
      <c r="K4895" s="37">
        <f t="shared" si="551"/>
        <v>75.97</v>
      </c>
      <c r="L4895" s="37">
        <f t="shared" si="552"/>
        <v>76.98</v>
      </c>
      <c r="M4895" s="37">
        <f t="shared" si="553"/>
        <v>75.8</v>
      </c>
      <c r="N4895" s="37">
        <f t="shared" si="554"/>
        <v>76.94</v>
      </c>
      <c r="O4895" s="38">
        <f t="shared" ca="1" si="555"/>
        <v>54337400</v>
      </c>
    </row>
    <row r="4896" spans="1:15" x14ac:dyDescent="0.4">
      <c r="A4896">
        <v>4881</v>
      </c>
      <c r="B4896" s="63">
        <v>38285</v>
      </c>
      <c r="C4896" s="37">
        <v>109.75</v>
      </c>
      <c r="D4896" s="37">
        <v>110.120003</v>
      </c>
      <c r="E4896" s="37">
        <v>109.349998</v>
      </c>
      <c r="F4896" s="37">
        <v>109.860001</v>
      </c>
      <c r="G4896" s="38">
        <v>43990900</v>
      </c>
      <c r="H4896" s="37">
        <v>75.782677000000007</v>
      </c>
      <c r="I4896" s="41">
        <f t="shared" si="549"/>
        <v>0.68981136273610633</v>
      </c>
      <c r="J4896" s="41">
        <f t="shared" ca="1" si="550"/>
        <v>1</v>
      </c>
      <c r="K4896" s="37">
        <f t="shared" si="551"/>
        <v>75.709999999999994</v>
      </c>
      <c r="L4896" s="37">
        <f t="shared" si="552"/>
        <v>75.959999999999994</v>
      </c>
      <c r="M4896" s="37">
        <f t="shared" si="553"/>
        <v>75.430000000000007</v>
      </c>
      <c r="N4896" s="37">
        <f t="shared" si="554"/>
        <v>75.78</v>
      </c>
      <c r="O4896" s="38">
        <f t="shared" ca="1" si="555"/>
        <v>43990900</v>
      </c>
    </row>
    <row r="4897" spans="1:15" x14ac:dyDescent="0.4">
      <c r="A4897">
        <v>4882</v>
      </c>
      <c r="B4897" s="63">
        <v>38282</v>
      </c>
      <c r="C4897" s="37">
        <v>111.19000200000001</v>
      </c>
      <c r="D4897" s="37">
        <v>111.25</v>
      </c>
      <c r="E4897" s="37">
        <v>109.860001</v>
      </c>
      <c r="F4897" s="37">
        <v>109.989998</v>
      </c>
      <c r="G4897" s="38">
        <v>48752400</v>
      </c>
      <c r="H4897" s="37">
        <v>75.872330000000005</v>
      </c>
      <c r="I4897" s="41">
        <f t="shared" si="549"/>
        <v>0.6898111771944937</v>
      </c>
      <c r="J4897" s="41">
        <f t="shared" ca="1" si="550"/>
        <v>1</v>
      </c>
      <c r="K4897" s="37">
        <f t="shared" si="551"/>
        <v>76.7</v>
      </c>
      <c r="L4897" s="37">
        <f t="shared" si="552"/>
        <v>76.739999999999995</v>
      </c>
      <c r="M4897" s="37">
        <f t="shared" si="553"/>
        <v>75.78</v>
      </c>
      <c r="N4897" s="37">
        <f t="shared" si="554"/>
        <v>75.87</v>
      </c>
      <c r="O4897" s="38">
        <f t="shared" ca="1" si="555"/>
        <v>48752400</v>
      </c>
    </row>
    <row r="4898" spans="1:15" x14ac:dyDescent="0.4">
      <c r="A4898">
        <v>4883</v>
      </c>
      <c r="B4898" s="63">
        <v>38281</v>
      </c>
      <c r="C4898" s="37">
        <v>110.790001</v>
      </c>
      <c r="D4898" s="37">
        <v>111.32</v>
      </c>
      <c r="E4898" s="37">
        <v>110.209999</v>
      </c>
      <c r="F4898" s="37">
        <v>111.239998</v>
      </c>
      <c r="G4898" s="38">
        <v>53218300</v>
      </c>
      <c r="H4898" s="37">
        <v>76.734581000000006</v>
      </c>
      <c r="I4898" s="41">
        <f t="shared" si="549"/>
        <v>0.68981106058631902</v>
      </c>
      <c r="J4898" s="41">
        <f t="shared" ca="1" si="550"/>
        <v>1</v>
      </c>
      <c r="K4898" s="37">
        <f t="shared" si="551"/>
        <v>76.42</v>
      </c>
      <c r="L4898" s="37">
        <f t="shared" si="552"/>
        <v>76.790000000000006</v>
      </c>
      <c r="M4898" s="37">
        <f t="shared" si="553"/>
        <v>76.02</v>
      </c>
      <c r="N4898" s="37">
        <f t="shared" si="554"/>
        <v>76.73</v>
      </c>
      <c r="O4898" s="38">
        <f t="shared" ca="1" si="555"/>
        <v>53218300</v>
      </c>
    </row>
    <row r="4899" spans="1:15" x14ac:dyDescent="0.4">
      <c r="A4899">
        <v>4884</v>
      </c>
      <c r="B4899" s="63">
        <v>38280</v>
      </c>
      <c r="C4899" s="37">
        <v>110.379997</v>
      </c>
      <c r="D4899" s="37">
        <v>110.82</v>
      </c>
      <c r="E4899" s="37">
        <v>109.75</v>
      </c>
      <c r="F4899" s="37">
        <v>110.519997</v>
      </c>
      <c r="G4899" s="38">
        <v>57118500</v>
      </c>
      <c r="H4899" s="37">
        <v>76.237922999999995</v>
      </c>
      <c r="I4899" s="41">
        <f t="shared" si="549"/>
        <v>0.68981112078748963</v>
      </c>
      <c r="J4899" s="41">
        <f t="shared" ca="1" si="550"/>
        <v>1</v>
      </c>
      <c r="K4899" s="37">
        <f t="shared" si="551"/>
        <v>76.14</v>
      </c>
      <c r="L4899" s="37">
        <f t="shared" si="552"/>
        <v>76.44</v>
      </c>
      <c r="M4899" s="37">
        <f t="shared" si="553"/>
        <v>75.709999999999994</v>
      </c>
      <c r="N4899" s="37">
        <f t="shared" si="554"/>
        <v>76.239999999999995</v>
      </c>
      <c r="O4899" s="38">
        <f t="shared" ca="1" si="555"/>
        <v>57118500</v>
      </c>
    </row>
    <row r="4900" spans="1:15" x14ac:dyDescent="0.4">
      <c r="A4900">
        <v>4885</v>
      </c>
      <c r="B4900" s="63">
        <v>38279</v>
      </c>
      <c r="C4900" s="37">
        <v>112.019997</v>
      </c>
      <c r="D4900" s="37">
        <v>112.230003</v>
      </c>
      <c r="E4900" s="37">
        <v>110.589996</v>
      </c>
      <c r="F4900" s="37">
        <v>110.739998</v>
      </c>
      <c r="G4900" s="38">
        <v>55851900</v>
      </c>
      <c r="H4900" s="37">
        <v>76.389717000000005</v>
      </c>
      <c r="I4900" s="41">
        <f t="shared" si="549"/>
        <v>0.68981143561154845</v>
      </c>
      <c r="J4900" s="41">
        <f t="shared" ca="1" si="550"/>
        <v>1</v>
      </c>
      <c r="K4900" s="37">
        <f t="shared" si="551"/>
        <v>77.27</v>
      </c>
      <c r="L4900" s="37">
        <f t="shared" si="552"/>
        <v>77.42</v>
      </c>
      <c r="M4900" s="37">
        <f t="shared" si="553"/>
        <v>76.290000000000006</v>
      </c>
      <c r="N4900" s="37">
        <f t="shared" si="554"/>
        <v>76.39</v>
      </c>
      <c r="O4900" s="38">
        <f t="shared" ca="1" si="555"/>
        <v>55851900</v>
      </c>
    </row>
    <row r="4901" spans="1:15" x14ac:dyDescent="0.4">
      <c r="A4901">
        <v>4886</v>
      </c>
      <c r="B4901" s="63">
        <v>38278</v>
      </c>
      <c r="C4901" s="37">
        <v>110.889999</v>
      </c>
      <c r="D4901" s="37">
        <v>111.900002</v>
      </c>
      <c r="E4901" s="37">
        <v>110.699997</v>
      </c>
      <c r="F4901" s="37">
        <v>111.68</v>
      </c>
      <c r="G4901" s="38">
        <v>43535100</v>
      </c>
      <c r="H4901" s="37">
        <v>77.038123999999996</v>
      </c>
      <c r="I4901" s="41">
        <f t="shared" si="549"/>
        <v>0.68981128223495691</v>
      </c>
      <c r="J4901" s="41">
        <f t="shared" ca="1" si="550"/>
        <v>1</v>
      </c>
      <c r="K4901" s="37">
        <f t="shared" si="551"/>
        <v>76.489999999999995</v>
      </c>
      <c r="L4901" s="37">
        <f t="shared" si="552"/>
        <v>77.19</v>
      </c>
      <c r="M4901" s="37">
        <f t="shared" si="553"/>
        <v>76.36</v>
      </c>
      <c r="N4901" s="37">
        <f t="shared" si="554"/>
        <v>77.040000000000006</v>
      </c>
      <c r="O4901" s="38">
        <f t="shared" ca="1" si="555"/>
        <v>43535100</v>
      </c>
    </row>
    <row r="4902" spans="1:15" x14ac:dyDescent="0.4">
      <c r="A4902">
        <v>4887</v>
      </c>
      <c r="B4902" s="63">
        <v>38275</v>
      </c>
      <c r="C4902" s="37">
        <v>111.019997</v>
      </c>
      <c r="D4902" s="37">
        <v>111.739998</v>
      </c>
      <c r="E4902" s="37">
        <v>110.57</v>
      </c>
      <c r="F4902" s="37">
        <v>111.260002</v>
      </c>
      <c r="G4902" s="38">
        <v>63482200</v>
      </c>
      <c r="H4902" s="37">
        <v>76.748405000000005</v>
      </c>
      <c r="I4902" s="41">
        <f t="shared" si="549"/>
        <v>0.68981128546087933</v>
      </c>
      <c r="J4902" s="41">
        <f t="shared" ca="1" si="550"/>
        <v>1</v>
      </c>
      <c r="K4902" s="37">
        <f t="shared" si="551"/>
        <v>76.58</v>
      </c>
      <c r="L4902" s="37">
        <f t="shared" si="552"/>
        <v>77.08</v>
      </c>
      <c r="M4902" s="37">
        <f t="shared" si="553"/>
        <v>76.27</v>
      </c>
      <c r="N4902" s="37">
        <f t="shared" si="554"/>
        <v>76.75</v>
      </c>
      <c r="O4902" s="38">
        <f t="shared" ca="1" si="555"/>
        <v>63482200</v>
      </c>
    </row>
    <row r="4903" spans="1:15" x14ac:dyDescent="0.4">
      <c r="A4903">
        <v>4888</v>
      </c>
      <c r="B4903" s="63">
        <v>38274</v>
      </c>
      <c r="C4903" s="37">
        <v>111.68</v>
      </c>
      <c r="D4903" s="37">
        <v>111.93</v>
      </c>
      <c r="E4903" s="37">
        <v>110.58000199999999</v>
      </c>
      <c r="F4903" s="37">
        <v>110.639999</v>
      </c>
      <c r="G4903" s="38">
        <v>64082200</v>
      </c>
      <c r="H4903" s="37">
        <v>76.320723999999998</v>
      </c>
      <c r="I4903" s="41">
        <f t="shared" si="549"/>
        <v>0.68981132221449126</v>
      </c>
      <c r="J4903" s="41">
        <f t="shared" ca="1" si="550"/>
        <v>1</v>
      </c>
      <c r="K4903" s="37">
        <f t="shared" si="551"/>
        <v>77.040000000000006</v>
      </c>
      <c r="L4903" s="37">
        <f t="shared" si="552"/>
        <v>77.209999999999994</v>
      </c>
      <c r="M4903" s="37">
        <f t="shared" si="553"/>
        <v>76.28</v>
      </c>
      <c r="N4903" s="37">
        <f t="shared" si="554"/>
        <v>76.319999999999993</v>
      </c>
      <c r="O4903" s="38">
        <f t="shared" ca="1" si="555"/>
        <v>64082200</v>
      </c>
    </row>
    <row r="4904" spans="1:15" x14ac:dyDescent="0.4">
      <c r="A4904">
        <v>4889</v>
      </c>
      <c r="B4904" s="63">
        <v>38273</v>
      </c>
      <c r="C4904" s="37">
        <v>113</v>
      </c>
      <c r="D4904" s="37">
        <v>113.07</v>
      </c>
      <c r="E4904" s="37">
        <v>111.32</v>
      </c>
      <c r="F4904" s="37">
        <v>111.540001</v>
      </c>
      <c r="G4904" s="38">
        <v>54212600</v>
      </c>
      <c r="H4904" s="37">
        <v>76.941574000000003</v>
      </c>
      <c r="I4904" s="41">
        <f t="shared" si="549"/>
        <v>0.68981148745013909</v>
      </c>
      <c r="J4904" s="41">
        <f t="shared" ca="1" si="550"/>
        <v>1</v>
      </c>
      <c r="K4904" s="37">
        <f t="shared" si="551"/>
        <v>77.95</v>
      </c>
      <c r="L4904" s="37">
        <f t="shared" si="552"/>
        <v>78</v>
      </c>
      <c r="M4904" s="37">
        <f t="shared" si="553"/>
        <v>76.790000000000006</v>
      </c>
      <c r="N4904" s="37">
        <f t="shared" si="554"/>
        <v>76.94</v>
      </c>
      <c r="O4904" s="38">
        <f t="shared" ca="1" si="555"/>
        <v>54212600</v>
      </c>
    </row>
    <row r="4905" spans="1:15" x14ac:dyDescent="0.4">
      <c r="A4905">
        <v>4890</v>
      </c>
      <c r="B4905" s="63">
        <v>38272</v>
      </c>
      <c r="C4905" s="37">
        <v>112.199997</v>
      </c>
      <c r="D4905" s="37">
        <v>112.83000199999999</v>
      </c>
      <c r="E4905" s="37">
        <v>111.94000200000001</v>
      </c>
      <c r="F4905" s="37">
        <v>112.529999</v>
      </c>
      <c r="G4905" s="38">
        <v>41754700</v>
      </c>
      <c r="H4905" s="37">
        <v>77.624435000000005</v>
      </c>
      <c r="I4905" s="41">
        <f t="shared" si="549"/>
        <v>0.68981103430028468</v>
      </c>
      <c r="J4905" s="41">
        <f t="shared" ca="1" si="550"/>
        <v>1</v>
      </c>
      <c r="K4905" s="37">
        <f t="shared" si="551"/>
        <v>77.400000000000006</v>
      </c>
      <c r="L4905" s="37">
        <f t="shared" si="552"/>
        <v>77.83</v>
      </c>
      <c r="M4905" s="37">
        <f t="shared" si="553"/>
        <v>77.22</v>
      </c>
      <c r="N4905" s="37">
        <f t="shared" si="554"/>
        <v>77.62</v>
      </c>
      <c r="O4905" s="38">
        <f t="shared" ca="1" si="555"/>
        <v>41754700</v>
      </c>
    </row>
    <row r="4906" spans="1:15" x14ac:dyDescent="0.4">
      <c r="A4906">
        <v>4891</v>
      </c>
      <c r="B4906" s="63">
        <v>38271</v>
      </c>
      <c r="C4906" s="37">
        <v>112.779999</v>
      </c>
      <c r="D4906" s="37">
        <v>113.019997</v>
      </c>
      <c r="E4906" s="37">
        <v>112.639999</v>
      </c>
      <c r="F4906" s="37">
        <v>112.970001</v>
      </c>
      <c r="G4906" s="38">
        <v>20229100</v>
      </c>
      <c r="H4906" s="37">
        <v>77.927963000000005</v>
      </c>
      <c r="I4906" s="41">
        <f t="shared" si="549"/>
        <v>0.68981112074169149</v>
      </c>
      <c r="J4906" s="41">
        <f t="shared" ca="1" si="550"/>
        <v>1</v>
      </c>
      <c r="K4906" s="37">
        <f t="shared" si="551"/>
        <v>77.8</v>
      </c>
      <c r="L4906" s="37">
        <f t="shared" si="552"/>
        <v>77.959999999999994</v>
      </c>
      <c r="M4906" s="37">
        <f t="shared" si="553"/>
        <v>77.7</v>
      </c>
      <c r="N4906" s="37">
        <f t="shared" si="554"/>
        <v>77.930000000000007</v>
      </c>
      <c r="O4906" s="38">
        <f t="shared" ca="1" si="555"/>
        <v>20229100</v>
      </c>
    </row>
    <row r="4907" spans="1:15" x14ac:dyDescent="0.4">
      <c r="A4907">
        <v>4892</v>
      </c>
      <c r="B4907" s="63">
        <v>38268</v>
      </c>
      <c r="C4907" s="37">
        <v>113.150002</v>
      </c>
      <c r="D4907" s="37">
        <v>113.769997</v>
      </c>
      <c r="E4907" s="37">
        <v>112.349998</v>
      </c>
      <c r="F4907" s="37">
        <v>112.510002</v>
      </c>
      <c r="G4907" s="38">
        <v>51872600</v>
      </c>
      <c r="H4907" s="37">
        <v>77.610664</v>
      </c>
      <c r="I4907" s="41">
        <f t="shared" si="549"/>
        <v>0.689811240070905</v>
      </c>
      <c r="J4907" s="41">
        <f t="shared" ca="1" si="550"/>
        <v>1</v>
      </c>
      <c r="K4907" s="37">
        <f t="shared" si="551"/>
        <v>78.05</v>
      </c>
      <c r="L4907" s="37">
        <f t="shared" si="552"/>
        <v>78.48</v>
      </c>
      <c r="M4907" s="37">
        <f t="shared" si="553"/>
        <v>77.5</v>
      </c>
      <c r="N4907" s="37">
        <f t="shared" si="554"/>
        <v>77.61</v>
      </c>
      <c r="O4907" s="38">
        <f t="shared" ca="1" si="555"/>
        <v>51872600</v>
      </c>
    </row>
    <row r="4908" spans="1:15" x14ac:dyDescent="0.4">
      <c r="A4908">
        <v>4893</v>
      </c>
      <c r="B4908" s="63">
        <v>38267</v>
      </c>
      <c r="C4908" s="37">
        <v>114.379997</v>
      </c>
      <c r="D4908" s="37">
        <v>114.400002</v>
      </c>
      <c r="E4908" s="37">
        <v>113.360001</v>
      </c>
      <c r="F4908" s="37">
        <v>113.449997</v>
      </c>
      <c r="G4908" s="38">
        <v>39388800</v>
      </c>
      <c r="H4908" s="37">
        <v>78.259056000000001</v>
      </c>
      <c r="I4908" s="41">
        <f t="shared" si="549"/>
        <v>0.68981100105273696</v>
      </c>
      <c r="J4908" s="41">
        <f t="shared" ca="1" si="550"/>
        <v>1</v>
      </c>
      <c r="K4908" s="37">
        <f t="shared" si="551"/>
        <v>78.900000000000006</v>
      </c>
      <c r="L4908" s="37">
        <f t="shared" si="552"/>
        <v>78.91</v>
      </c>
      <c r="M4908" s="37">
        <f t="shared" si="553"/>
        <v>78.2</v>
      </c>
      <c r="N4908" s="37">
        <f t="shared" si="554"/>
        <v>78.260000000000005</v>
      </c>
      <c r="O4908" s="38">
        <f t="shared" ca="1" si="555"/>
        <v>39388800</v>
      </c>
    </row>
    <row r="4909" spans="1:15" x14ac:dyDescent="0.4">
      <c r="A4909">
        <v>4894</v>
      </c>
      <c r="B4909" s="63">
        <v>38266</v>
      </c>
      <c r="C4909" s="37">
        <v>113.769997</v>
      </c>
      <c r="D4909" s="37">
        <v>114.68</v>
      </c>
      <c r="E4909" s="37">
        <v>113.68</v>
      </c>
      <c r="F4909" s="37">
        <v>114.68</v>
      </c>
      <c r="G4909" s="38">
        <v>42297800</v>
      </c>
      <c r="H4909" s="37">
        <v>79.107535999999996</v>
      </c>
      <c r="I4909" s="41">
        <f t="shared" si="549"/>
        <v>0.68981109173351929</v>
      </c>
      <c r="J4909" s="41">
        <f t="shared" ca="1" si="550"/>
        <v>1</v>
      </c>
      <c r="K4909" s="37">
        <f t="shared" si="551"/>
        <v>78.48</v>
      </c>
      <c r="L4909" s="37">
        <f t="shared" si="552"/>
        <v>79.11</v>
      </c>
      <c r="M4909" s="37">
        <f t="shared" si="553"/>
        <v>78.42</v>
      </c>
      <c r="N4909" s="37">
        <f t="shared" si="554"/>
        <v>79.11</v>
      </c>
      <c r="O4909" s="38">
        <f t="shared" ca="1" si="555"/>
        <v>42297800</v>
      </c>
    </row>
    <row r="4910" spans="1:15" x14ac:dyDescent="0.4">
      <c r="A4910">
        <v>4895</v>
      </c>
      <c r="B4910" s="63">
        <v>38265</v>
      </c>
      <c r="C4910" s="37">
        <v>113.849998</v>
      </c>
      <c r="D4910" s="37">
        <v>114.160004</v>
      </c>
      <c r="E4910" s="37">
        <v>113.540001</v>
      </c>
      <c r="F4910" s="37">
        <v>113.900002</v>
      </c>
      <c r="G4910" s="38">
        <v>36910600</v>
      </c>
      <c r="H4910" s="37">
        <v>78.569519</v>
      </c>
      <c r="I4910" s="41">
        <f t="shared" si="549"/>
        <v>0.6898113926284215</v>
      </c>
      <c r="J4910" s="41">
        <f t="shared" ca="1" si="550"/>
        <v>1</v>
      </c>
      <c r="K4910" s="37">
        <f t="shared" si="551"/>
        <v>78.540000000000006</v>
      </c>
      <c r="L4910" s="37">
        <f t="shared" si="552"/>
        <v>78.75</v>
      </c>
      <c r="M4910" s="37">
        <f t="shared" si="553"/>
        <v>78.319999999999993</v>
      </c>
      <c r="N4910" s="37">
        <f t="shared" si="554"/>
        <v>78.569999999999993</v>
      </c>
      <c r="O4910" s="38">
        <f t="shared" ca="1" si="555"/>
        <v>36910600</v>
      </c>
    </row>
    <row r="4911" spans="1:15" x14ac:dyDescent="0.4">
      <c r="A4911">
        <v>4896</v>
      </c>
      <c r="B4911" s="63">
        <v>38264</v>
      </c>
      <c r="C4911" s="37">
        <v>114.099998</v>
      </c>
      <c r="D4911" s="37">
        <v>114.44000200000001</v>
      </c>
      <c r="E4911" s="37">
        <v>113.800003</v>
      </c>
      <c r="F4911" s="37">
        <v>113.839996</v>
      </c>
      <c r="G4911" s="38">
        <v>33082400</v>
      </c>
      <c r="H4911" s="37">
        <v>78.528091000000003</v>
      </c>
      <c r="I4911" s="41">
        <f t="shared" si="549"/>
        <v>0.68981108361950405</v>
      </c>
      <c r="J4911" s="41">
        <f t="shared" ca="1" si="550"/>
        <v>1</v>
      </c>
      <c r="K4911" s="37">
        <f t="shared" si="551"/>
        <v>78.709999999999994</v>
      </c>
      <c r="L4911" s="37">
        <f t="shared" si="552"/>
        <v>78.94</v>
      </c>
      <c r="M4911" s="37">
        <f t="shared" si="553"/>
        <v>78.5</v>
      </c>
      <c r="N4911" s="37">
        <f t="shared" si="554"/>
        <v>78.53</v>
      </c>
      <c r="O4911" s="38">
        <f t="shared" ca="1" si="555"/>
        <v>33082400</v>
      </c>
    </row>
    <row r="4912" spans="1:15" x14ac:dyDescent="0.4">
      <c r="A4912">
        <v>4897</v>
      </c>
      <c r="B4912" s="63">
        <v>38261</v>
      </c>
      <c r="C4912" s="37">
        <v>112.260002</v>
      </c>
      <c r="D4912" s="37">
        <v>113.650002</v>
      </c>
      <c r="E4912" s="37">
        <v>112.209999</v>
      </c>
      <c r="F4912" s="37">
        <v>113.650002</v>
      </c>
      <c r="G4912" s="38">
        <v>62824300</v>
      </c>
      <c r="H4912" s="37">
        <v>78.397048999999996</v>
      </c>
      <c r="I4912" s="41">
        <f t="shared" si="549"/>
        <v>0.68981124171031682</v>
      </c>
      <c r="J4912" s="41">
        <f t="shared" ca="1" si="550"/>
        <v>1</v>
      </c>
      <c r="K4912" s="37">
        <f t="shared" si="551"/>
        <v>77.44</v>
      </c>
      <c r="L4912" s="37">
        <f t="shared" si="552"/>
        <v>78.400000000000006</v>
      </c>
      <c r="M4912" s="37">
        <f t="shared" si="553"/>
        <v>77.400000000000006</v>
      </c>
      <c r="N4912" s="37">
        <f t="shared" si="554"/>
        <v>78.400000000000006</v>
      </c>
      <c r="O4912" s="38">
        <f t="shared" ca="1" si="555"/>
        <v>62824300</v>
      </c>
    </row>
    <row r="4913" spans="1:15" x14ac:dyDescent="0.4">
      <c r="A4913">
        <v>4898</v>
      </c>
      <c r="B4913" s="63">
        <v>38260</v>
      </c>
      <c r="C4913" s="37">
        <v>111.550003</v>
      </c>
      <c r="D4913" s="37">
        <v>111.980003</v>
      </c>
      <c r="E4913" s="37">
        <v>111.260002</v>
      </c>
      <c r="F4913" s="37">
        <v>111.760002</v>
      </c>
      <c r="G4913" s="38">
        <v>43536700</v>
      </c>
      <c r="H4913" s="37">
        <v>77.093322999999998</v>
      </c>
      <c r="I4913" s="41">
        <f t="shared" si="549"/>
        <v>0.68981139603057628</v>
      </c>
      <c r="J4913" s="41">
        <f t="shared" ca="1" si="550"/>
        <v>1</v>
      </c>
      <c r="K4913" s="37">
        <f t="shared" si="551"/>
        <v>76.95</v>
      </c>
      <c r="L4913" s="37">
        <f t="shared" si="552"/>
        <v>77.25</v>
      </c>
      <c r="M4913" s="37">
        <f t="shared" si="553"/>
        <v>76.75</v>
      </c>
      <c r="N4913" s="37">
        <f t="shared" si="554"/>
        <v>77.09</v>
      </c>
      <c r="O4913" s="38">
        <f t="shared" ca="1" si="555"/>
        <v>43536700</v>
      </c>
    </row>
    <row r="4914" spans="1:15" x14ac:dyDescent="0.4">
      <c r="A4914">
        <v>4899</v>
      </c>
      <c r="B4914" s="63">
        <v>38259</v>
      </c>
      <c r="C4914" s="37">
        <v>111.209999</v>
      </c>
      <c r="D4914" s="37">
        <v>111.849998</v>
      </c>
      <c r="E4914" s="37">
        <v>111</v>
      </c>
      <c r="F4914" s="37">
        <v>111.839996</v>
      </c>
      <c r="G4914" s="38">
        <v>33325700</v>
      </c>
      <c r="H4914" s="37">
        <v>77.148491000000007</v>
      </c>
      <c r="I4914" s="41">
        <f t="shared" si="549"/>
        <v>0.68981128182443785</v>
      </c>
      <c r="J4914" s="41">
        <f t="shared" ca="1" si="550"/>
        <v>1</v>
      </c>
      <c r="K4914" s="37">
        <f t="shared" si="551"/>
        <v>76.709999999999994</v>
      </c>
      <c r="L4914" s="37">
        <f t="shared" si="552"/>
        <v>77.16</v>
      </c>
      <c r="M4914" s="37">
        <f t="shared" si="553"/>
        <v>76.569999999999993</v>
      </c>
      <c r="N4914" s="37">
        <f t="shared" si="554"/>
        <v>77.150000000000006</v>
      </c>
      <c r="O4914" s="38">
        <f t="shared" ca="1" si="555"/>
        <v>33325700</v>
      </c>
    </row>
    <row r="4915" spans="1:15" x14ac:dyDescent="0.4">
      <c r="A4915">
        <v>4900</v>
      </c>
      <c r="B4915" s="63">
        <v>38258</v>
      </c>
      <c r="C4915" s="37">
        <v>110.910004</v>
      </c>
      <c r="D4915" s="37">
        <v>111.510002</v>
      </c>
      <c r="E4915" s="37">
        <v>110.410004</v>
      </c>
      <c r="F4915" s="37">
        <v>111.279999</v>
      </c>
      <c r="G4915" s="38">
        <v>41662900</v>
      </c>
      <c r="H4915" s="37">
        <v>76.762184000000005</v>
      </c>
      <c r="I4915" s="41">
        <f t="shared" si="549"/>
        <v>0.68981114926142295</v>
      </c>
      <c r="J4915" s="41">
        <f t="shared" ca="1" si="550"/>
        <v>1</v>
      </c>
      <c r="K4915" s="37">
        <f t="shared" si="551"/>
        <v>76.510000000000005</v>
      </c>
      <c r="L4915" s="37">
        <f t="shared" si="552"/>
        <v>76.92</v>
      </c>
      <c r="M4915" s="37">
        <f t="shared" si="553"/>
        <v>76.16</v>
      </c>
      <c r="N4915" s="37">
        <f t="shared" si="554"/>
        <v>76.760000000000005</v>
      </c>
      <c r="O4915" s="38">
        <f t="shared" ca="1" si="555"/>
        <v>41662900</v>
      </c>
    </row>
    <row r="4916" spans="1:15" x14ac:dyDescent="0.4">
      <c r="A4916">
        <v>4901</v>
      </c>
      <c r="B4916" s="63">
        <v>38257</v>
      </c>
      <c r="C4916" s="37">
        <v>111.099998</v>
      </c>
      <c r="D4916" s="37">
        <v>111.199997</v>
      </c>
      <c r="E4916" s="37">
        <v>110.58000199999999</v>
      </c>
      <c r="F4916" s="37">
        <v>110.75</v>
      </c>
      <c r="G4916" s="38">
        <v>39355100</v>
      </c>
      <c r="H4916" s="37">
        <v>76.396575999999996</v>
      </c>
      <c r="I4916" s="41">
        <f t="shared" si="549"/>
        <v>0.68981106997742658</v>
      </c>
      <c r="J4916" s="41">
        <f t="shared" ca="1" si="550"/>
        <v>1</v>
      </c>
      <c r="K4916" s="37">
        <f t="shared" si="551"/>
        <v>76.64</v>
      </c>
      <c r="L4916" s="37">
        <f t="shared" si="552"/>
        <v>76.709999999999994</v>
      </c>
      <c r="M4916" s="37">
        <f t="shared" si="553"/>
        <v>76.28</v>
      </c>
      <c r="N4916" s="37">
        <f t="shared" si="554"/>
        <v>76.400000000000006</v>
      </c>
      <c r="O4916" s="38">
        <f t="shared" ca="1" si="555"/>
        <v>39355100</v>
      </c>
    </row>
    <row r="4917" spans="1:15" x14ac:dyDescent="0.4">
      <c r="A4917">
        <v>4902</v>
      </c>
      <c r="B4917" s="63">
        <v>38254</v>
      </c>
      <c r="C4917" s="37">
        <v>111.16999800000001</v>
      </c>
      <c r="D4917" s="37">
        <v>111.730003</v>
      </c>
      <c r="E4917" s="37">
        <v>111.129997</v>
      </c>
      <c r="F4917" s="37">
        <v>111.459999</v>
      </c>
      <c r="G4917" s="38">
        <v>34981100</v>
      </c>
      <c r="H4917" s="37">
        <v>76.886375000000001</v>
      </c>
      <c r="I4917" s="41">
        <f t="shared" si="549"/>
        <v>0.68981137349552646</v>
      </c>
      <c r="J4917" s="41">
        <f t="shared" ca="1" si="550"/>
        <v>1</v>
      </c>
      <c r="K4917" s="37">
        <f t="shared" si="551"/>
        <v>76.69</v>
      </c>
      <c r="L4917" s="37">
        <f t="shared" si="552"/>
        <v>77.069999999999993</v>
      </c>
      <c r="M4917" s="37">
        <f t="shared" si="553"/>
        <v>76.66</v>
      </c>
      <c r="N4917" s="37">
        <f t="shared" si="554"/>
        <v>76.89</v>
      </c>
      <c r="O4917" s="38">
        <f t="shared" ca="1" si="555"/>
        <v>34981100</v>
      </c>
    </row>
    <row r="4918" spans="1:15" x14ac:dyDescent="0.4">
      <c r="A4918">
        <v>4903</v>
      </c>
      <c r="B4918" s="63">
        <v>38253</v>
      </c>
      <c r="C4918" s="37">
        <v>111.599998</v>
      </c>
      <c r="D4918" s="37">
        <v>111.699997</v>
      </c>
      <c r="E4918" s="37">
        <v>110.949997</v>
      </c>
      <c r="F4918" s="37">
        <v>110.949997</v>
      </c>
      <c r="G4918" s="38">
        <v>44068700</v>
      </c>
      <c r="H4918" s="37">
        <v>76.534531000000001</v>
      </c>
      <c r="I4918" s="41">
        <f t="shared" si="549"/>
        <v>0.68981102360913094</v>
      </c>
      <c r="J4918" s="41">
        <f t="shared" ca="1" si="550"/>
        <v>1</v>
      </c>
      <c r="K4918" s="37">
        <f t="shared" si="551"/>
        <v>76.98</v>
      </c>
      <c r="L4918" s="37">
        <f t="shared" si="552"/>
        <v>77.05</v>
      </c>
      <c r="M4918" s="37">
        <f t="shared" si="553"/>
        <v>76.53</v>
      </c>
      <c r="N4918" s="37">
        <f t="shared" si="554"/>
        <v>76.53</v>
      </c>
      <c r="O4918" s="38">
        <f t="shared" ca="1" si="555"/>
        <v>44068700</v>
      </c>
    </row>
    <row r="4919" spans="1:15" x14ac:dyDescent="0.4">
      <c r="A4919">
        <v>4904</v>
      </c>
      <c r="B4919" s="63">
        <v>38252</v>
      </c>
      <c r="C4919" s="37">
        <v>112.5</v>
      </c>
      <c r="D4919" s="37">
        <v>112.519997</v>
      </c>
      <c r="E4919" s="37">
        <v>111.470001</v>
      </c>
      <c r="F4919" s="37">
        <v>111.550003</v>
      </c>
      <c r="G4919" s="38">
        <v>49042100</v>
      </c>
      <c r="H4919" s="37">
        <v>76.948425</v>
      </c>
      <c r="I4919" s="41">
        <f t="shared" si="549"/>
        <v>0.68981105271686993</v>
      </c>
      <c r="J4919" s="41">
        <f t="shared" ca="1" si="550"/>
        <v>1</v>
      </c>
      <c r="K4919" s="37">
        <f t="shared" si="551"/>
        <v>77.599999999999994</v>
      </c>
      <c r="L4919" s="37">
        <f t="shared" si="552"/>
        <v>77.62</v>
      </c>
      <c r="M4919" s="37">
        <f t="shared" si="553"/>
        <v>76.89</v>
      </c>
      <c r="N4919" s="37">
        <f t="shared" si="554"/>
        <v>76.95</v>
      </c>
      <c r="O4919" s="38">
        <f t="shared" ca="1" si="555"/>
        <v>49042100</v>
      </c>
    </row>
    <row r="4920" spans="1:15" x14ac:dyDescent="0.4">
      <c r="A4920">
        <v>4905</v>
      </c>
      <c r="B4920" s="63">
        <v>38251</v>
      </c>
      <c r="C4920" s="37">
        <v>112.75</v>
      </c>
      <c r="D4920" s="37">
        <v>113.470001</v>
      </c>
      <c r="E4920" s="37">
        <v>112.540001</v>
      </c>
      <c r="F4920" s="37">
        <v>112.959999</v>
      </c>
      <c r="G4920" s="38">
        <v>40920800</v>
      </c>
      <c r="H4920" s="37">
        <v>77.921051000000006</v>
      </c>
      <c r="I4920" s="41">
        <f t="shared" si="549"/>
        <v>0.68981101000186806</v>
      </c>
      <c r="J4920" s="41">
        <f t="shared" ca="1" si="550"/>
        <v>1</v>
      </c>
      <c r="K4920" s="37">
        <f t="shared" si="551"/>
        <v>77.78</v>
      </c>
      <c r="L4920" s="37">
        <f t="shared" si="552"/>
        <v>78.27</v>
      </c>
      <c r="M4920" s="37">
        <f t="shared" si="553"/>
        <v>77.63</v>
      </c>
      <c r="N4920" s="37">
        <f t="shared" si="554"/>
        <v>77.92</v>
      </c>
      <c r="O4920" s="38">
        <f t="shared" ca="1" si="555"/>
        <v>40920800</v>
      </c>
    </row>
    <row r="4921" spans="1:15" x14ac:dyDescent="0.4">
      <c r="A4921">
        <v>4906</v>
      </c>
      <c r="B4921" s="63">
        <v>38250</v>
      </c>
      <c r="C4921" s="37">
        <v>112.66999800000001</v>
      </c>
      <c r="D4921" s="37">
        <v>112.989998</v>
      </c>
      <c r="E4921" s="37">
        <v>112.279999</v>
      </c>
      <c r="F4921" s="37">
        <v>112.470001</v>
      </c>
      <c r="G4921" s="38">
        <v>37149400</v>
      </c>
      <c r="H4921" s="37">
        <v>77.583091999999994</v>
      </c>
      <c r="I4921" s="41">
        <f t="shared" si="549"/>
        <v>0.68981142802692774</v>
      </c>
      <c r="J4921" s="41">
        <f t="shared" ca="1" si="550"/>
        <v>1</v>
      </c>
      <c r="K4921" s="37">
        <f t="shared" si="551"/>
        <v>77.72</v>
      </c>
      <c r="L4921" s="37">
        <f t="shared" si="552"/>
        <v>77.94</v>
      </c>
      <c r="M4921" s="37">
        <f t="shared" si="553"/>
        <v>77.45</v>
      </c>
      <c r="N4921" s="37">
        <f t="shared" si="554"/>
        <v>77.58</v>
      </c>
      <c r="O4921" s="38">
        <f t="shared" ca="1" si="555"/>
        <v>37149400</v>
      </c>
    </row>
    <row r="4922" spans="1:15" x14ac:dyDescent="0.4">
      <c r="A4922">
        <v>4907</v>
      </c>
      <c r="B4922" s="63">
        <v>38247</v>
      </c>
      <c r="C4922" s="37">
        <v>112.949997</v>
      </c>
      <c r="D4922" s="37">
        <v>113.360001</v>
      </c>
      <c r="E4922" s="37">
        <v>112.69000200000001</v>
      </c>
      <c r="F4922" s="37">
        <v>113.150002</v>
      </c>
      <c r="G4922" s="38">
        <v>33683000</v>
      </c>
      <c r="H4922" s="37">
        <v>78.052147000000005</v>
      </c>
      <c r="I4922" s="41">
        <f t="shared" si="549"/>
        <v>0.68981127371080386</v>
      </c>
      <c r="J4922" s="41">
        <f t="shared" ca="1" si="550"/>
        <v>1</v>
      </c>
      <c r="K4922" s="37">
        <f t="shared" si="551"/>
        <v>77.91</v>
      </c>
      <c r="L4922" s="37">
        <f t="shared" si="552"/>
        <v>78.2</v>
      </c>
      <c r="M4922" s="37">
        <f t="shared" si="553"/>
        <v>77.73</v>
      </c>
      <c r="N4922" s="37">
        <f t="shared" si="554"/>
        <v>78.05</v>
      </c>
      <c r="O4922" s="38">
        <f t="shared" ca="1" si="555"/>
        <v>33683000</v>
      </c>
    </row>
    <row r="4923" spans="1:15" x14ac:dyDescent="0.4">
      <c r="A4923">
        <v>4908</v>
      </c>
      <c r="B4923" s="63">
        <v>38246</v>
      </c>
      <c r="C4923" s="37">
        <v>112.849998</v>
      </c>
      <c r="D4923" s="37">
        <v>113.370003</v>
      </c>
      <c r="E4923" s="37">
        <v>112.800003</v>
      </c>
      <c r="F4923" s="37">
        <v>113.139999</v>
      </c>
      <c r="G4923" s="38">
        <v>23911700</v>
      </c>
      <c r="H4923" s="37">
        <v>77.721717999999996</v>
      </c>
      <c r="I4923" s="41">
        <f t="shared" si="549"/>
        <v>0.68695172960006823</v>
      </c>
      <c r="J4923" s="41">
        <f t="shared" ca="1" si="550"/>
        <v>1</v>
      </c>
      <c r="K4923" s="37">
        <f t="shared" si="551"/>
        <v>77.52</v>
      </c>
      <c r="L4923" s="37">
        <f t="shared" si="552"/>
        <v>77.88</v>
      </c>
      <c r="M4923" s="37">
        <f t="shared" si="553"/>
        <v>77.489999999999995</v>
      </c>
      <c r="N4923" s="37">
        <f t="shared" si="554"/>
        <v>77.72</v>
      </c>
      <c r="O4923" s="38">
        <f t="shared" ca="1" si="555"/>
        <v>23911700</v>
      </c>
    </row>
    <row r="4924" spans="1:15" x14ac:dyDescent="0.4">
      <c r="A4924">
        <v>4909</v>
      </c>
      <c r="B4924" s="63">
        <v>38245</v>
      </c>
      <c r="C4924" s="37">
        <v>113.300003</v>
      </c>
      <c r="D4924" s="37">
        <v>113.360001</v>
      </c>
      <c r="E4924" s="37">
        <v>112.68</v>
      </c>
      <c r="F4924" s="37">
        <v>112.800003</v>
      </c>
      <c r="G4924" s="38">
        <v>38295000</v>
      </c>
      <c r="H4924" s="37">
        <v>77.488158999999996</v>
      </c>
      <c r="I4924" s="41">
        <f t="shared" si="549"/>
        <v>0.68695174591440389</v>
      </c>
      <c r="J4924" s="41">
        <f t="shared" ca="1" si="550"/>
        <v>1</v>
      </c>
      <c r="K4924" s="37">
        <f t="shared" si="551"/>
        <v>77.83</v>
      </c>
      <c r="L4924" s="37">
        <f t="shared" si="552"/>
        <v>77.87</v>
      </c>
      <c r="M4924" s="37">
        <f t="shared" si="553"/>
        <v>77.41</v>
      </c>
      <c r="N4924" s="37">
        <f t="shared" si="554"/>
        <v>77.489999999999995</v>
      </c>
      <c r="O4924" s="38">
        <f t="shared" ca="1" si="555"/>
        <v>38295000</v>
      </c>
    </row>
    <row r="4925" spans="1:15" x14ac:dyDescent="0.4">
      <c r="A4925">
        <v>4910</v>
      </c>
      <c r="B4925" s="63">
        <v>38244</v>
      </c>
      <c r="C4925" s="37">
        <v>113.300003</v>
      </c>
      <c r="D4925" s="37">
        <v>113.69000200000001</v>
      </c>
      <c r="E4925" s="37">
        <v>113.19000200000001</v>
      </c>
      <c r="F4925" s="37">
        <v>113.660004</v>
      </c>
      <c r="G4925" s="38">
        <v>28048900</v>
      </c>
      <c r="H4925" s="37">
        <v>78.078941</v>
      </c>
      <c r="I4925" s="41">
        <f t="shared" si="549"/>
        <v>0.68695177065100221</v>
      </c>
      <c r="J4925" s="41">
        <f t="shared" ca="1" si="550"/>
        <v>1</v>
      </c>
      <c r="K4925" s="37">
        <f t="shared" si="551"/>
        <v>77.83</v>
      </c>
      <c r="L4925" s="37">
        <f t="shared" si="552"/>
        <v>78.099999999999994</v>
      </c>
      <c r="M4925" s="37">
        <f t="shared" si="553"/>
        <v>77.760000000000005</v>
      </c>
      <c r="N4925" s="37">
        <f t="shared" si="554"/>
        <v>78.08</v>
      </c>
      <c r="O4925" s="38">
        <f t="shared" ca="1" si="555"/>
        <v>28048900</v>
      </c>
    </row>
    <row r="4926" spans="1:15" x14ac:dyDescent="0.4">
      <c r="A4926">
        <v>4911</v>
      </c>
      <c r="B4926" s="63">
        <v>38243</v>
      </c>
      <c r="C4926" s="37">
        <v>113.30999799999999</v>
      </c>
      <c r="D4926" s="37">
        <v>113.739998</v>
      </c>
      <c r="E4926" s="37">
        <v>113.010002</v>
      </c>
      <c r="F4926" s="37">
        <v>113.43</v>
      </c>
      <c r="G4926" s="38">
        <v>44398100</v>
      </c>
      <c r="H4926" s="37">
        <v>77.920936999999995</v>
      </c>
      <c r="I4926" s="41">
        <f t="shared" si="549"/>
        <v>0.68695174997795994</v>
      </c>
      <c r="J4926" s="41">
        <f t="shared" ca="1" si="550"/>
        <v>1</v>
      </c>
      <c r="K4926" s="37">
        <f t="shared" si="551"/>
        <v>77.84</v>
      </c>
      <c r="L4926" s="37">
        <f t="shared" si="552"/>
        <v>78.13</v>
      </c>
      <c r="M4926" s="37">
        <f t="shared" si="553"/>
        <v>77.63</v>
      </c>
      <c r="N4926" s="37">
        <f t="shared" si="554"/>
        <v>77.92</v>
      </c>
      <c r="O4926" s="38">
        <f t="shared" ca="1" si="555"/>
        <v>44398100</v>
      </c>
    </row>
    <row r="4927" spans="1:15" x14ac:dyDescent="0.4">
      <c r="A4927">
        <v>4912</v>
      </c>
      <c r="B4927" s="63">
        <v>38240</v>
      </c>
      <c r="C4927" s="37">
        <v>112.519997</v>
      </c>
      <c r="D4927" s="37">
        <v>113.269997</v>
      </c>
      <c r="E4927" s="37">
        <v>112.08000199999999</v>
      </c>
      <c r="F4927" s="37">
        <v>113.05999799999999</v>
      </c>
      <c r="G4927" s="38">
        <v>27900600</v>
      </c>
      <c r="H4927" s="37">
        <v>77.666756000000007</v>
      </c>
      <c r="I4927" s="41">
        <f t="shared" si="549"/>
        <v>0.68695168383073923</v>
      </c>
      <c r="J4927" s="41">
        <f t="shared" ca="1" si="550"/>
        <v>1</v>
      </c>
      <c r="K4927" s="37">
        <f t="shared" si="551"/>
        <v>77.3</v>
      </c>
      <c r="L4927" s="37">
        <f t="shared" si="552"/>
        <v>77.81</v>
      </c>
      <c r="M4927" s="37">
        <f t="shared" si="553"/>
        <v>76.989999999999995</v>
      </c>
      <c r="N4927" s="37">
        <f t="shared" si="554"/>
        <v>77.67</v>
      </c>
      <c r="O4927" s="38">
        <f t="shared" ca="1" si="555"/>
        <v>27900600</v>
      </c>
    </row>
    <row r="4928" spans="1:15" x14ac:dyDescent="0.4">
      <c r="A4928">
        <v>4913</v>
      </c>
      <c r="B4928" s="63">
        <v>38239</v>
      </c>
      <c r="C4928" s="37">
        <v>112.57</v>
      </c>
      <c r="D4928" s="37">
        <v>112.879997</v>
      </c>
      <c r="E4928" s="37">
        <v>112.029999</v>
      </c>
      <c r="F4928" s="37">
        <v>112.480003</v>
      </c>
      <c r="G4928" s="38">
        <v>34314800</v>
      </c>
      <c r="H4928" s="37">
        <v>77.268332999999998</v>
      </c>
      <c r="I4928" s="41">
        <f t="shared" si="549"/>
        <v>0.68695173310050495</v>
      </c>
      <c r="J4928" s="41">
        <f t="shared" ca="1" si="550"/>
        <v>1</v>
      </c>
      <c r="K4928" s="37">
        <f t="shared" si="551"/>
        <v>77.33</v>
      </c>
      <c r="L4928" s="37">
        <f t="shared" si="552"/>
        <v>77.540000000000006</v>
      </c>
      <c r="M4928" s="37">
        <f t="shared" si="553"/>
        <v>76.959999999999994</v>
      </c>
      <c r="N4928" s="37">
        <f t="shared" si="554"/>
        <v>77.27</v>
      </c>
      <c r="O4928" s="38">
        <f t="shared" ca="1" si="555"/>
        <v>34314800</v>
      </c>
    </row>
    <row r="4929" spans="1:15" x14ac:dyDescent="0.4">
      <c r="A4929">
        <v>4914</v>
      </c>
      <c r="B4929" s="63">
        <v>38238</v>
      </c>
      <c r="C4929" s="37">
        <v>112.620003</v>
      </c>
      <c r="D4929" s="37">
        <v>113.05999799999999</v>
      </c>
      <c r="E4929" s="37">
        <v>112.30999799999999</v>
      </c>
      <c r="F4929" s="37">
        <v>112.58000199999999</v>
      </c>
      <c r="G4929" s="38">
        <v>32963100</v>
      </c>
      <c r="H4929" s="37">
        <v>77.337035999999998</v>
      </c>
      <c r="I4929" s="41">
        <f t="shared" si="549"/>
        <v>0.68695180872354222</v>
      </c>
      <c r="J4929" s="41">
        <f t="shared" ca="1" si="550"/>
        <v>1</v>
      </c>
      <c r="K4929" s="37">
        <f t="shared" si="551"/>
        <v>77.36</v>
      </c>
      <c r="L4929" s="37">
        <f t="shared" si="552"/>
        <v>77.67</v>
      </c>
      <c r="M4929" s="37">
        <f t="shared" si="553"/>
        <v>77.150000000000006</v>
      </c>
      <c r="N4929" s="37">
        <f t="shared" si="554"/>
        <v>77.34</v>
      </c>
      <c r="O4929" s="38">
        <f t="shared" ca="1" si="555"/>
        <v>32963100</v>
      </c>
    </row>
    <row r="4930" spans="1:15" x14ac:dyDescent="0.4">
      <c r="A4930">
        <v>4915</v>
      </c>
      <c r="B4930" s="63">
        <v>38237</v>
      </c>
      <c r="C4930" s="37">
        <v>112.540001</v>
      </c>
      <c r="D4930" s="37">
        <v>113.129997</v>
      </c>
      <c r="E4930" s="37">
        <v>112.32</v>
      </c>
      <c r="F4930" s="37">
        <v>112.860001</v>
      </c>
      <c r="G4930" s="38">
        <v>37338800</v>
      </c>
      <c r="H4930" s="37">
        <v>77.529396000000006</v>
      </c>
      <c r="I4930" s="41">
        <f t="shared" si="549"/>
        <v>0.68695193437044189</v>
      </c>
      <c r="J4930" s="41">
        <f t="shared" ca="1" si="550"/>
        <v>1</v>
      </c>
      <c r="K4930" s="37">
        <f t="shared" si="551"/>
        <v>77.31</v>
      </c>
      <c r="L4930" s="37">
        <f t="shared" si="552"/>
        <v>77.709999999999994</v>
      </c>
      <c r="M4930" s="37">
        <f t="shared" si="553"/>
        <v>77.16</v>
      </c>
      <c r="N4930" s="37">
        <f t="shared" si="554"/>
        <v>77.53</v>
      </c>
      <c r="O4930" s="38">
        <f t="shared" ca="1" si="555"/>
        <v>37338800</v>
      </c>
    </row>
    <row r="4931" spans="1:15" x14ac:dyDescent="0.4">
      <c r="A4931">
        <v>4916</v>
      </c>
      <c r="B4931" s="63">
        <v>38233</v>
      </c>
      <c r="C4931" s="37">
        <v>112.33000199999999</v>
      </c>
      <c r="D4931" s="37">
        <v>112.82</v>
      </c>
      <c r="E4931" s="37">
        <v>112.010002</v>
      </c>
      <c r="F4931" s="37">
        <v>112.120003</v>
      </c>
      <c r="G4931" s="38">
        <v>30480500</v>
      </c>
      <c r="H4931" s="37">
        <v>77.021011000000001</v>
      </c>
      <c r="I4931" s="41">
        <f t="shared" si="549"/>
        <v>0.68695156028492077</v>
      </c>
      <c r="J4931" s="41">
        <f t="shared" ca="1" si="550"/>
        <v>1</v>
      </c>
      <c r="K4931" s="37">
        <f t="shared" si="551"/>
        <v>77.17</v>
      </c>
      <c r="L4931" s="37">
        <f t="shared" si="552"/>
        <v>77.5</v>
      </c>
      <c r="M4931" s="37">
        <f t="shared" si="553"/>
        <v>76.95</v>
      </c>
      <c r="N4931" s="37">
        <f t="shared" si="554"/>
        <v>77.02</v>
      </c>
      <c r="O4931" s="38">
        <f t="shared" ca="1" si="555"/>
        <v>30480500</v>
      </c>
    </row>
    <row r="4932" spans="1:15" x14ac:dyDescent="0.4">
      <c r="A4932">
        <v>4917</v>
      </c>
      <c r="B4932" s="63">
        <v>38232</v>
      </c>
      <c r="C4932" s="37">
        <v>111.239998</v>
      </c>
      <c r="D4932" s="37">
        <v>112.699997</v>
      </c>
      <c r="E4932" s="37">
        <v>111.239998</v>
      </c>
      <c r="F4932" s="37">
        <v>112.58000199999999</v>
      </c>
      <c r="G4932" s="38">
        <v>42736600</v>
      </c>
      <c r="H4932" s="37">
        <v>77.337035999999998</v>
      </c>
      <c r="I4932" s="41">
        <f t="shared" si="549"/>
        <v>0.68695180872354222</v>
      </c>
      <c r="J4932" s="41">
        <f t="shared" ca="1" si="550"/>
        <v>1</v>
      </c>
      <c r="K4932" s="37">
        <f t="shared" si="551"/>
        <v>76.42</v>
      </c>
      <c r="L4932" s="37">
        <f t="shared" si="552"/>
        <v>77.42</v>
      </c>
      <c r="M4932" s="37">
        <f t="shared" si="553"/>
        <v>76.42</v>
      </c>
      <c r="N4932" s="37">
        <f t="shared" si="554"/>
        <v>77.34</v>
      </c>
      <c r="O4932" s="38">
        <f t="shared" ca="1" si="555"/>
        <v>42736600</v>
      </c>
    </row>
    <row r="4933" spans="1:15" x14ac:dyDescent="0.4">
      <c r="A4933">
        <v>4918</v>
      </c>
      <c r="B4933" s="63">
        <v>38231</v>
      </c>
      <c r="C4933" s="37">
        <v>110.949997</v>
      </c>
      <c r="D4933" s="37">
        <v>111.639999</v>
      </c>
      <c r="E4933" s="37">
        <v>110.480003</v>
      </c>
      <c r="F4933" s="37">
        <v>111.32</v>
      </c>
      <c r="G4933" s="38">
        <v>52778300</v>
      </c>
      <c r="H4933" s="37">
        <v>76.471457999999998</v>
      </c>
      <c r="I4933" s="41">
        <f t="shared" si="549"/>
        <v>0.68695165289256199</v>
      </c>
      <c r="J4933" s="41">
        <f t="shared" ca="1" si="550"/>
        <v>1</v>
      </c>
      <c r="K4933" s="37">
        <f t="shared" si="551"/>
        <v>76.22</v>
      </c>
      <c r="L4933" s="37">
        <f t="shared" si="552"/>
        <v>76.69</v>
      </c>
      <c r="M4933" s="37">
        <f t="shared" si="553"/>
        <v>75.89</v>
      </c>
      <c r="N4933" s="37">
        <f t="shared" si="554"/>
        <v>76.47</v>
      </c>
      <c r="O4933" s="38">
        <f t="shared" ca="1" si="555"/>
        <v>52778300</v>
      </c>
    </row>
    <row r="4934" spans="1:15" x14ac:dyDescent="0.4">
      <c r="A4934">
        <v>4919</v>
      </c>
      <c r="B4934" s="63">
        <v>38230</v>
      </c>
      <c r="C4934" s="37">
        <v>110.660004</v>
      </c>
      <c r="D4934" s="37">
        <v>111.160004</v>
      </c>
      <c r="E4934" s="37">
        <v>110.099998</v>
      </c>
      <c r="F4934" s="37">
        <v>111.110001</v>
      </c>
      <c r="G4934" s="38">
        <v>44125300</v>
      </c>
      <c r="H4934" s="37">
        <v>76.327202</v>
      </c>
      <c r="I4934" s="41">
        <f t="shared" si="549"/>
        <v>0.68695168133424822</v>
      </c>
      <c r="J4934" s="41">
        <f t="shared" ca="1" si="550"/>
        <v>1</v>
      </c>
      <c r="K4934" s="37">
        <f t="shared" si="551"/>
        <v>76.02</v>
      </c>
      <c r="L4934" s="37">
        <f t="shared" si="552"/>
        <v>76.36</v>
      </c>
      <c r="M4934" s="37">
        <f t="shared" si="553"/>
        <v>75.63</v>
      </c>
      <c r="N4934" s="37">
        <f t="shared" si="554"/>
        <v>76.33</v>
      </c>
      <c r="O4934" s="38">
        <f t="shared" ca="1" si="555"/>
        <v>44125300</v>
      </c>
    </row>
    <row r="4935" spans="1:15" x14ac:dyDescent="0.4">
      <c r="A4935">
        <v>4920</v>
      </c>
      <c r="B4935" s="63">
        <v>38229</v>
      </c>
      <c r="C4935" s="37">
        <v>111.220001</v>
      </c>
      <c r="D4935" s="37">
        <v>111.339996</v>
      </c>
      <c r="E4935" s="37">
        <v>110.449997</v>
      </c>
      <c r="F4935" s="37">
        <v>110.529999</v>
      </c>
      <c r="G4935" s="38">
        <v>26726500</v>
      </c>
      <c r="H4935" s="37">
        <v>75.928741000000002</v>
      </c>
      <c r="I4935" s="41">
        <f t="shared" si="549"/>
        <v>0.68695143116756929</v>
      </c>
      <c r="J4935" s="41">
        <f t="shared" ca="1" si="550"/>
        <v>1</v>
      </c>
      <c r="K4935" s="37">
        <f t="shared" si="551"/>
        <v>76.400000000000006</v>
      </c>
      <c r="L4935" s="37">
        <f t="shared" si="552"/>
        <v>76.489999999999995</v>
      </c>
      <c r="M4935" s="37">
        <f t="shared" si="553"/>
        <v>75.87</v>
      </c>
      <c r="N4935" s="37">
        <f t="shared" si="554"/>
        <v>75.930000000000007</v>
      </c>
      <c r="O4935" s="38">
        <f t="shared" ca="1" si="555"/>
        <v>26726500</v>
      </c>
    </row>
    <row r="4936" spans="1:15" x14ac:dyDescent="0.4">
      <c r="A4936">
        <v>4921</v>
      </c>
      <c r="B4936" s="63">
        <v>38226</v>
      </c>
      <c r="C4936" s="37">
        <v>111.199997</v>
      </c>
      <c r="D4936" s="37">
        <v>111.629997</v>
      </c>
      <c r="E4936" s="37">
        <v>111.050003</v>
      </c>
      <c r="F4936" s="37">
        <v>111.449997</v>
      </c>
      <c r="G4936" s="38">
        <v>24902900</v>
      </c>
      <c r="H4936" s="37">
        <v>76.560767999999996</v>
      </c>
      <c r="I4936" s="41">
        <f t="shared" si="549"/>
        <v>0.68695172777797386</v>
      </c>
      <c r="J4936" s="41">
        <f t="shared" ca="1" si="550"/>
        <v>1</v>
      </c>
      <c r="K4936" s="37">
        <f t="shared" si="551"/>
        <v>76.39</v>
      </c>
      <c r="L4936" s="37">
        <f t="shared" si="552"/>
        <v>76.680000000000007</v>
      </c>
      <c r="M4936" s="37">
        <f t="shared" si="553"/>
        <v>76.290000000000006</v>
      </c>
      <c r="N4936" s="37">
        <f t="shared" si="554"/>
        <v>76.56</v>
      </c>
      <c r="O4936" s="38">
        <f t="shared" ca="1" si="555"/>
        <v>24902900</v>
      </c>
    </row>
    <row r="4937" spans="1:15" x14ac:dyDescent="0.4">
      <c r="A4937">
        <v>4922</v>
      </c>
      <c r="B4937" s="63">
        <v>38225</v>
      </c>
      <c r="C4937" s="37">
        <v>110.959999</v>
      </c>
      <c r="D4937" s="37">
        <v>111.30999799999999</v>
      </c>
      <c r="E4937" s="37">
        <v>110.849998</v>
      </c>
      <c r="F4937" s="37">
        <v>111.099998</v>
      </c>
      <c r="G4937" s="38">
        <v>26629500</v>
      </c>
      <c r="H4937" s="37">
        <v>76.320328000000003</v>
      </c>
      <c r="I4937" s="41">
        <f t="shared" si="549"/>
        <v>0.68695165953108306</v>
      </c>
      <c r="J4937" s="41">
        <f t="shared" ca="1" si="550"/>
        <v>1</v>
      </c>
      <c r="K4937" s="37">
        <f t="shared" si="551"/>
        <v>76.22</v>
      </c>
      <c r="L4937" s="37">
        <f t="shared" si="552"/>
        <v>76.459999999999994</v>
      </c>
      <c r="M4937" s="37">
        <f t="shared" si="553"/>
        <v>76.150000000000006</v>
      </c>
      <c r="N4937" s="37">
        <f t="shared" si="554"/>
        <v>76.319999999999993</v>
      </c>
      <c r="O4937" s="38">
        <f t="shared" ca="1" si="555"/>
        <v>26629500</v>
      </c>
    </row>
    <row r="4938" spans="1:15" x14ac:dyDescent="0.4">
      <c r="A4938">
        <v>4923</v>
      </c>
      <c r="B4938" s="63">
        <v>38224</v>
      </c>
      <c r="C4938" s="37">
        <v>110.33000199999999</v>
      </c>
      <c r="D4938" s="37">
        <v>111.269997</v>
      </c>
      <c r="E4938" s="37">
        <v>109.900002</v>
      </c>
      <c r="F4938" s="37">
        <v>111.099998</v>
      </c>
      <c r="G4938" s="38">
        <v>38551400</v>
      </c>
      <c r="H4938" s="37">
        <v>76.320328000000003</v>
      </c>
      <c r="I4938" s="41">
        <f t="shared" si="549"/>
        <v>0.68695165953108306</v>
      </c>
      <c r="J4938" s="41">
        <f t="shared" ca="1" si="550"/>
        <v>1</v>
      </c>
      <c r="K4938" s="37">
        <f t="shared" si="551"/>
        <v>75.790000000000006</v>
      </c>
      <c r="L4938" s="37">
        <f t="shared" si="552"/>
        <v>76.44</v>
      </c>
      <c r="M4938" s="37">
        <f t="shared" si="553"/>
        <v>75.5</v>
      </c>
      <c r="N4938" s="37">
        <f t="shared" si="554"/>
        <v>76.319999999999993</v>
      </c>
      <c r="O4938" s="38">
        <f t="shared" ca="1" si="555"/>
        <v>38551400</v>
      </c>
    </row>
    <row r="4939" spans="1:15" x14ac:dyDescent="0.4">
      <c r="A4939">
        <v>4924</v>
      </c>
      <c r="B4939" s="63">
        <v>38223</v>
      </c>
      <c r="C4939" s="37">
        <v>110.639999</v>
      </c>
      <c r="D4939" s="37">
        <v>110.730003</v>
      </c>
      <c r="E4939" s="37">
        <v>109.849998</v>
      </c>
      <c r="F4939" s="37">
        <v>110.349998</v>
      </c>
      <c r="G4939" s="38">
        <v>30453100</v>
      </c>
      <c r="H4939" s="37">
        <v>75.805107000000007</v>
      </c>
      <c r="I4939" s="41">
        <f t="shared" si="549"/>
        <v>0.68695159378253912</v>
      </c>
      <c r="J4939" s="41">
        <f t="shared" ca="1" si="550"/>
        <v>1</v>
      </c>
      <c r="K4939" s="37">
        <f t="shared" si="551"/>
        <v>76</v>
      </c>
      <c r="L4939" s="37">
        <f t="shared" si="552"/>
        <v>76.069999999999993</v>
      </c>
      <c r="M4939" s="37">
        <f t="shared" si="553"/>
        <v>75.459999999999994</v>
      </c>
      <c r="N4939" s="37">
        <f t="shared" si="554"/>
        <v>75.81</v>
      </c>
      <c r="O4939" s="38">
        <f t="shared" ca="1" si="555"/>
        <v>30453100</v>
      </c>
    </row>
    <row r="4940" spans="1:15" x14ac:dyDescent="0.4">
      <c r="A4940">
        <v>4925</v>
      </c>
      <c r="B4940" s="63">
        <v>38222</v>
      </c>
      <c r="C4940" s="37">
        <v>110.550003</v>
      </c>
      <c r="D4940" s="37">
        <v>110.769997</v>
      </c>
      <c r="E4940" s="37">
        <v>110.050003</v>
      </c>
      <c r="F4940" s="37">
        <v>110.199997</v>
      </c>
      <c r="G4940" s="38">
        <v>33745100</v>
      </c>
      <c r="H4940" s="37">
        <v>75.702079999999995</v>
      </c>
      <c r="I4940" s="41">
        <f t="shared" si="549"/>
        <v>0.68695174283897664</v>
      </c>
      <c r="J4940" s="41">
        <f t="shared" ca="1" si="550"/>
        <v>1</v>
      </c>
      <c r="K4940" s="37">
        <f t="shared" si="551"/>
        <v>75.94</v>
      </c>
      <c r="L4940" s="37">
        <f t="shared" si="552"/>
        <v>76.09</v>
      </c>
      <c r="M4940" s="37">
        <f t="shared" si="553"/>
        <v>75.599999999999994</v>
      </c>
      <c r="N4940" s="37">
        <f t="shared" si="554"/>
        <v>75.7</v>
      </c>
      <c r="O4940" s="38">
        <f t="shared" ca="1" si="555"/>
        <v>33745100</v>
      </c>
    </row>
    <row r="4941" spans="1:15" x14ac:dyDescent="0.4">
      <c r="A4941">
        <v>4926</v>
      </c>
      <c r="B4941" s="63">
        <v>38219</v>
      </c>
      <c r="C4941" s="37">
        <v>109.610001</v>
      </c>
      <c r="D4941" s="37">
        <v>110.629997</v>
      </c>
      <c r="E4941" s="37">
        <v>109.510002</v>
      </c>
      <c r="F4941" s="37">
        <v>110.480003</v>
      </c>
      <c r="G4941" s="38">
        <v>44870900</v>
      </c>
      <c r="H4941" s="37">
        <v>75.894454999999994</v>
      </c>
      <c r="I4941" s="41">
        <f t="shared" si="549"/>
        <v>0.68695196360557664</v>
      </c>
      <c r="J4941" s="41">
        <f t="shared" ca="1" si="550"/>
        <v>1</v>
      </c>
      <c r="K4941" s="37">
        <f t="shared" si="551"/>
        <v>75.3</v>
      </c>
      <c r="L4941" s="37">
        <f t="shared" si="552"/>
        <v>76</v>
      </c>
      <c r="M4941" s="37">
        <f t="shared" si="553"/>
        <v>75.23</v>
      </c>
      <c r="N4941" s="37">
        <f t="shared" si="554"/>
        <v>75.89</v>
      </c>
      <c r="O4941" s="38">
        <f t="shared" ca="1" si="555"/>
        <v>44870900</v>
      </c>
    </row>
    <row r="4942" spans="1:15" x14ac:dyDescent="0.4">
      <c r="A4942">
        <v>4927</v>
      </c>
      <c r="B4942" s="63">
        <v>38218</v>
      </c>
      <c r="C4942" s="37">
        <v>109.80999799999999</v>
      </c>
      <c r="D4942" s="37">
        <v>110.019997</v>
      </c>
      <c r="E4942" s="37">
        <v>109.18</v>
      </c>
      <c r="F4942" s="37">
        <v>109.709999</v>
      </c>
      <c r="G4942" s="38">
        <v>39881600</v>
      </c>
      <c r="H4942" s="37">
        <v>75.365448000000001</v>
      </c>
      <c r="I4942" s="41">
        <f t="shared" si="549"/>
        <v>0.68695149655411081</v>
      </c>
      <c r="J4942" s="41">
        <f t="shared" ca="1" si="550"/>
        <v>1</v>
      </c>
      <c r="K4942" s="37">
        <f t="shared" si="551"/>
        <v>75.430000000000007</v>
      </c>
      <c r="L4942" s="37">
        <f t="shared" si="552"/>
        <v>75.58</v>
      </c>
      <c r="M4942" s="37">
        <f t="shared" si="553"/>
        <v>75</v>
      </c>
      <c r="N4942" s="37">
        <f t="shared" si="554"/>
        <v>75.37</v>
      </c>
      <c r="O4942" s="38">
        <f t="shared" ca="1" si="555"/>
        <v>39881600</v>
      </c>
    </row>
    <row r="4943" spans="1:15" x14ac:dyDescent="0.4">
      <c r="A4943">
        <v>4928</v>
      </c>
      <c r="B4943" s="63">
        <v>38217</v>
      </c>
      <c r="C4943" s="37">
        <v>108.519997</v>
      </c>
      <c r="D4943" s="37">
        <v>110.16999800000001</v>
      </c>
      <c r="E4943" s="37">
        <v>108.489998</v>
      </c>
      <c r="F4943" s="37">
        <v>110.029999</v>
      </c>
      <c r="G4943" s="38">
        <v>43165400</v>
      </c>
      <c r="H4943" s="37">
        <v>75.585312000000002</v>
      </c>
      <c r="I4943" s="41">
        <f t="shared" si="549"/>
        <v>0.68695185573890627</v>
      </c>
      <c r="J4943" s="41">
        <f t="shared" ca="1" si="550"/>
        <v>1</v>
      </c>
      <c r="K4943" s="37">
        <f t="shared" si="551"/>
        <v>74.55</v>
      </c>
      <c r="L4943" s="37">
        <f t="shared" si="552"/>
        <v>75.680000000000007</v>
      </c>
      <c r="M4943" s="37">
        <f t="shared" si="553"/>
        <v>74.53</v>
      </c>
      <c r="N4943" s="37">
        <f t="shared" si="554"/>
        <v>75.59</v>
      </c>
      <c r="O4943" s="38">
        <f t="shared" ca="1" si="555"/>
        <v>43165400</v>
      </c>
    </row>
    <row r="4944" spans="1:15" x14ac:dyDescent="0.4">
      <c r="A4944">
        <v>4929</v>
      </c>
      <c r="B4944" s="63">
        <v>38216</v>
      </c>
      <c r="C4944" s="37">
        <v>108.75</v>
      </c>
      <c r="D4944" s="37">
        <v>109.279999</v>
      </c>
      <c r="E4944" s="37">
        <v>108.529999</v>
      </c>
      <c r="F4944" s="37">
        <v>108.910004</v>
      </c>
      <c r="G4944" s="38">
        <v>40701600</v>
      </c>
      <c r="H4944" s="37">
        <v>74.815917999999996</v>
      </c>
      <c r="I4944" s="41">
        <f t="shared" si="549"/>
        <v>0.68695175146628396</v>
      </c>
      <c r="J4944" s="41">
        <f t="shared" ca="1" si="550"/>
        <v>1</v>
      </c>
      <c r="K4944" s="37">
        <f t="shared" si="551"/>
        <v>74.709999999999994</v>
      </c>
      <c r="L4944" s="37">
        <f t="shared" si="552"/>
        <v>75.069999999999993</v>
      </c>
      <c r="M4944" s="37">
        <f t="shared" si="553"/>
        <v>74.55</v>
      </c>
      <c r="N4944" s="37">
        <f t="shared" si="554"/>
        <v>74.819999999999993</v>
      </c>
      <c r="O4944" s="38">
        <f t="shared" ca="1" si="555"/>
        <v>40701600</v>
      </c>
    </row>
    <row r="4945" spans="1:15" x14ac:dyDescent="0.4">
      <c r="A4945">
        <v>4930</v>
      </c>
      <c r="B4945" s="63">
        <v>38215</v>
      </c>
      <c r="C4945" s="37">
        <v>107.139999</v>
      </c>
      <c r="D4945" s="37">
        <v>108.639999</v>
      </c>
      <c r="E4945" s="37">
        <v>107.099998</v>
      </c>
      <c r="F4945" s="37">
        <v>108.300003</v>
      </c>
      <c r="G4945" s="38">
        <v>45731900</v>
      </c>
      <c r="H4945" s="37">
        <v>74.396872999999999</v>
      </c>
      <c r="I4945" s="41">
        <f t="shared" ref="I4945:I5008" si="556">IF(F4945=0,1,H4945/F4945)</f>
        <v>0.68695171688961076</v>
      </c>
      <c r="J4945" s="41">
        <f t="shared" ref="J4945:J5008" ca="1" si="557">INDEX(OFFSET($T$15,0,0,$S$13+1,1),MATCH(B4945,OFFSET($Q$15,0,0,$S$13+1,1),-1))</f>
        <v>1</v>
      </c>
      <c r="K4945" s="37">
        <f t="shared" ref="K4945:K5008" si="558">ROUND($I4945*C4945,2)</f>
        <v>73.599999999999994</v>
      </c>
      <c r="L4945" s="37">
        <f t="shared" ref="L4945:L5008" si="559">ROUND($I4945*D4945,2)</f>
        <v>74.63</v>
      </c>
      <c r="M4945" s="37">
        <f t="shared" ref="M4945:M5008" si="560">ROUND($I4945*E4945,2)</f>
        <v>73.569999999999993</v>
      </c>
      <c r="N4945" s="37">
        <f t="shared" ref="N4945:N5008" si="561">ROUND($I4945*F4945,2)</f>
        <v>74.400000000000006</v>
      </c>
      <c r="O4945" s="38">
        <f t="shared" ref="O4945:O5008" ca="1" si="562">G4945*J4945</f>
        <v>45731900</v>
      </c>
    </row>
    <row r="4946" spans="1:15" x14ac:dyDescent="0.4">
      <c r="A4946">
        <v>4931</v>
      </c>
      <c r="B4946" s="63">
        <v>38212</v>
      </c>
      <c r="C4946" s="37">
        <v>107.099998</v>
      </c>
      <c r="D4946" s="37">
        <v>107.349998</v>
      </c>
      <c r="E4946" s="37">
        <v>106.589996</v>
      </c>
      <c r="F4946" s="37">
        <v>107.19000200000001</v>
      </c>
      <c r="G4946" s="38">
        <v>41634700</v>
      </c>
      <c r="H4946" s="37">
        <v>73.634322999999995</v>
      </c>
      <c r="I4946" s="41">
        <f t="shared" si="556"/>
        <v>0.68695140988988868</v>
      </c>
      <c r="J4946" s="41">
        <f t="shared" ca="1" si="557"/>
        <v>1</v>
      </c>
      <c r="K4946" s="37">
        <f t="shared" si="558"/>
        <v>73.569999999999993</v>
      </c>
      <c r="L4946" s="37">
        <f t="shared" si="559"/>
        <v>73.739999999999995</v>
      </c>
      <c r="M4946" s="37">
        <f t="shared" si="560"/>
        <v>73.22</v>
      </c>
      <c r="N4946" s="37">
        <f t="shared" si="561"/>
        <v>73.63</v>
      </c>
      <c r="O4946" s="38">
        <f t="shared" ca="1" si="562"/>
        <v>41634700</v>
      </c>
    </row>
    <row r="4947" spans="1:15" x14ac:dyDescent="0.4">
      <c r="A4947">
        <v>4932</v>
      </c>
      <c r="B4947" s="63">
        <v>38211</v>
      </c>
      <c r="C4947" s="37">
        <v>107.68</v>
      </c>
      <c r="D4947" s="37">
        <v>107.949997</v>
      </c>
      <c r="E4947" s="37">
        <v>106.629997</v>
      </c>
      <c r="F4947" s="37">
        <v>106.980003</v>
      </c>
      <c r="G4947" s="38">
        <v>50015900</v>
      </c>
      <c r="H4947" s="37">
        <v>73.490082000000001</v>
      </c>
      <c r="I4947" s="41">
        <f t="shared" si="556"/>
        <v>0.68695157916568761</v>
      </c>
      <c r="J4947" s="41">
        <f t="shared" ca="1" si="557"/>
        <v>1</v>
      </c>
      <c r="K4947" s="37">
        <f t="shared" si="558"/>
        <v>73.97</v>
      </c>
      <c r="L4947" s="37">
        <f t="shared" si="559"/>
        <v>74.16</v>
      </c>
      <c r="M4947" s="37">
        <f t="shared" si="560"/>
        <v>73.25</v>
      </c>
      <c r="N4947" s="37">
        <f t="shared" si="561"/>
        <v>73.489999999999995</v>
      </c>
      <c r="O4947" s="38">
        <f t="shared" ca="1" si="562"/>
        <v>50015900</v>
      </c>
    </row>
    <row r="4948" spans="1:15" x14ac:dyDescent="0.4">
      <c r="A4948">
        <v>4933</v>
      </c>
      <c r="B4948" s="63">
        <v>38210</v>
      </c>
      <c r="C4948" s="37">
        <v>107.68</v>
      </c>
      <c r="D4948" s="37">
        <v>108.33000199999999</v>
      </c>
      <c r="E4948" s="37">
        <v>107.099998</v>
      </c>
      <c r="F4948" s="37">
        <v>108.160004</v>
      </c>
      <c r="G4948" s="38">
        <v>52933200</v>
      </c>
      <c r="H4948" s="37">
        <v>74.300697</v>
      </c>
      <c r="I4948" s="41">
        <f t="shared" si="556"/>
        <v>0.68695168502397619</v>
      </c>
      <c r="J4948" s="41">
        <f t="shared" ca="1" si="557"/>
        <v>1</v>
      </c>
      <c r="K4948" s="37">
        <f t="shared" si="558"/>
        <v>73.97</v>
      </c>
      <c r="L4948" s="37">
        <f t="shared" si="559"/>
        <v>74.42</v>
      </c>
      <c r="M4948" s="37">
        <f t="shared" si="560"/>
        <v>73.569999999999993</v>
      </c>
      <c r="N4948" s="37">
        <f t="shared" si="561"/>
        <v>74.3</v>
      </c>
      <c r="O4948" s="38">
        <f t="shared" ca="1" si="562"/>
        <v>52933200</v>
      </c>
    </row>
    <row r="4949" spans="1:15" x14ac:dyDescent="0.4">
      <c r="A4949">
        <v>4934</v>
      </c>
      <c r="B4949" s="63">
        <v>38209</v>
      </c>
      <c r="C4949" s="37">
        <v>107.30999799999999</v>
      </c>
      <c r="D4949" s="37">
        <v>108.410004</v>
      </c>
      <c r="E4949" s="37">
        <v>107.260002</v>
      </c>
      <c r="F4949" s="37">
        <v>108.379997</v>
      </c>
      <c r="G4949" s="38">
        <v>55870600</v>
      </c>
      <c r="H4949" s="37">
        <v>74.451796999999999</v>
      </c>
      <c r="I4949" s="41">
        <f t="shared" si="556"/>
        <v>0.68695145839503946</v>
      </c>
      <c r="J4949" s="41">
        <f t="shared" ca="1" si="557"/>
        <v>1</v>
      </c>
      <c r="K4949" s="37">
        <f t="shared" si="558"/>
        <v>73.72</v>
      </c>
      <c r="L4949" s="37">
        <f t="shared" si="559"/>
        <v>74.47</v>
      </c>
      <c r="M4949" s="37">
        <f t="shared" si="560"/>
        <v>73.680000000000007</v>
      </c>
      <c r="N4949" s="37">
        <f t="shared" si="561"/>
        <v>74.45</v>
      </c>
      <c r="O4949" s="38">
        <f t="shared" ca="1" si="562"/>
        <v>55870600</v>
      </c>
    </row>
    <row r="4950" spans="1:15" x14ac:dyDescent="0.4">
      <c r="A4950">
        <v>4935</v>
      </c>
      <c r="B4950" s="63">
        <v>38208</v>
      </c>
      <c r="C4950" s="37">
        <v>107.019997</v>
      </c>
      <c r="D4950" s="37">
        <v>107.480003</v>
      </c>
      <c r="E4950" s="37">
        <v>106.870003</v>
      </c>
      <c r="F4950" s="37">
        <v>107</v>
      </c>
      <c r="G4950" s="38">
        <v>37476300</v>
      </c>
      <c r="H4950" s="37">
        <v>73.503829999999994</v>
      </c>
      <c r="I4950" s="41">
        <f t="shared" si="556"/>
        <v>0.68695168224299064</v>
      </c>
      <c r="J4950" s="41">
        <f t="shared" ca="1" si="557"/>
        <v>1</v>
      </c>
      <c r="K4950" s="37">
        <f t="shared" si="558"/>
        <v>73.52</v>
      </c>
      <c r="L4950" s="37">
        <f t="shared" si="559"/>
        <v>73.83</v>
      </c>
      <c r="M4950" s="37">
        <f t="shared" si="560"/>
        <v>73.41</v>
      </c>
      <c r="N4950" s="37">
        <f t="shared" si="561"/>
        <v>73.5</v>
      </c>
      <c r="O4950" s="38">
        <f t="shared" ca="1" si="562"/>
        <v>37476300</v>
      </c>
    </row>
    <row r="4951" spans="1:15" x14ac:dyDescent="0.4">
      <c r="A4951">
        <v>4936</v>
      </c>
      <c r="B4951" s="63">
        <v>38205</v>
      </c>
      <c r="C4951" s="37">
        <v>107.629997</v>
      </c>
      <c r="D4951" s="37">
        <v>107.959999</v>
      </c>
      <c r="E4951" s="37">
        <v>106.620003</v>
      </c>
      <c r="F4951" s="37">
        <v>106.849998</v>
      </c>
      <c r="G4951" s="38">
        <v>74729000</v>
      </c>
      <c r="H4951" s="37">
        <v>73.400825999999995</v>
      </c>
      <c r="I4951" s="41">
        <f t="shared" si="556"/>
        <v>0.68695205778103985</v>
      </c>
      <c r="J4951" s="41">
        <f t="shared" ca="1" si="557"/>
        <v>1</v>
      </c>
      <c r="K4951" s="37">
        <f t="shared" si="558"/>
        <v>73.94</v>
      </c>
      <c r="L4951" s="37">
        <f t="shared" si="559"/>
        <v>74.16</v>
      </c>
      <c r="M4951" s="37">
        <f t="shared" si="560"/>
        <v>73.239999999999995</v>
      </c>
      <c r="N4951" s="37">
        <f t="shared" si="561"/>
        <v>73.400000000000006</v>
      </c>
      <c r="O4951" s="38">
        <f t="shared" ca="1" si="562"/>
        <v>74729000</v>
      </c>
    </row>
    <row r="4952" spans="1:15" x14ac:dyDescent="0.4">
      <c r="A4952">
        <v>4937</v>
      </c>
      <c r="B4952" s="63">
        <v>38204</v>
      </c>
      <c r="C4952" s="37">
        <v>110.290001</v>
      </c>
      <c r="D4952" s="37">
        <v>110.379997</v>
      </c>
      <c r="E4952" s="37">
        <v>108.269997</v>
      </c>
      <c r="F4952" s="37">
        <v>108.400002</v>
      </c>
      <c r="G4952" s="38">
        <v>50772000</v>
      </c>
      <c r="H4952" s="37">
        <v>74.465523000000005</v>
      </c>
      <c r="I4952" s="41">
        <f t="shared" si="556"/>
        <v>0.68695130651381353</v>
      </c>
      <c r="J4952" s="41">
        <f t="shared" ca="1" si="557"/>
        <v>1</v>
      </c>
      <c r="K4952" s="37">
        <f t="shared" si="558"/>
        <v>75.760000000000005</v>
      </c>
      <c r="L4952" s="37">
        <f t="shared" si="559"/>
        <v>75.83</v>
      </c>
      <c r="M4952" s="37">
        <f t="shared" si="560"/>
        <v>74.38</v>
      </c>
      <c r="N4952" s="37">
        <f t="shared" si="561"/>
        <v>74.47</v>
      </c>
      <c r="O4952" s="38">
        <f t="shared" ca="1" si="562"/>
        <v>50772000</v>
      </c>
    </row>
    <row r="4953" spans="1:15" x14ac:dyDescent="0.4">
      <c r="A4953">
        <v>4938</v>
      </c>
      <c r="B4953" s="63">
        <v>38203</v>
      </c>
      <c r="C4953" s="37">
        <v>109.889999</v>
      </c>
      <c r="D4953" s="37">
        <v>110.75</v>
      </c>
      <c r="E4953" s="37">
        <v>109.639999</v>
      </c>
      <c r="F4953" s="37">
        <v>110.199997</v>
      </c>
      <c r="G4953" s="38">
        <v>40763200</v>
      </c>
      <c r="H4953" s="37">
        <v>75.702079999999995</v>
      </c>
      <c r="I4953" s="41">
        <f t="shared" si="556"/>
        <v>0.68695174283897664</v>
      </c>
      <c r="J4953" s="41">
        <f t="shared" ca="1" si="557"/>
        <v>1</v>
      </c>
      <c r="K4953" s="37">
        <f t="shared" si="558"/>
        <v>75.489999999999995</v>
      </c>
      <c r="L4953" s="37">
        <f t="shared" si="559"/>
        <v>76.08</v>
      </c>
      <c r="M4953" s="37">
        <f t="shared" si="560"/>
        <v>75.319999999999993</v>
      </c>
      <c r="N4953" s="37">
        <f t="shared" si="561"/>
        <v>75.7</v>
      </c>
      <c r="O4953" s="38">
        <f t="shared" ca="1" si="562"/>
        <v>40763200</v>
      </c>
    </row>
    <row r="4954" spans="1:15" x14ac:dyDescent="0.4">
      <c r="A4954">
        <v>4939</v>
      </c>
      <c r="B4954" s="63">
        <v>38202</v>
      </c>
      <c r="C4954" s="37">
        <v>110.93</v>
      </c>
      <c r="D4954" s="37">
        <v>111.05999799999999</v>
      </c>
      <c r="E4954" s="37">
        <v>110.160004</v>
      </c>
      <c r="F4954" s="37">
        <v>110.209999</v>
      </c>
      <c r="G4954" s="38">
        <v>40948800</v>
      </c>
      <c r="H4954" s="37">
        <v>75.708961000000002</v>
      </c>
      <c r="I4954" s="41">
        <f t="shared" si="556"/>
        <v>0.68695183456085507</v>
      </c>
      <c r="J4954" s="41">
        <f t="shared" ca="1" si="557"/>
        <v>1</v>
      </c>
      <c r="K4954" s="37">
        <f t="shared" si="558"/>
        <v>76.2</v>
      </c>
      <c r="L4954" s="37">
        <f t="shared" si="559"/>
        <v>76.290000000000006</v>
      </c>
      <c r="M4954" s="37">
        <f t="shared" si="560"/>
        <v>75.67</v>
      </c>
      <c r="N4954" s="37">
        <f t="shared" si="561"/>
        <v>75.709999999999994</v>
      </c>
      <c r="O4954" s="38">
        <f t="shared" ca="1" si="562"/>
        <v>40948800</v>
      </c>
    </row>
    <row r="4955" spans="1:15" x14ac:dyDescent="0.4">
      <c r="A4955">
        <v>4940</v>
      </c>
      <c r="B4955" s="63">
        <v>38201</v>
      </c>
      <c r="C4955" s="37">
        <v>110.19000200000001</v>
      </c>
      <c r="D4955" s="37">
        <v>111.360001</v>
      </c>
      <c r="E4955" s="37">
        <v>110.050003</v>
      </c>
      <c r="F4955" s="37">
        <v>111.07</v>
      </c>
      <c r="G4955" s="38">
        <v>38263100</v>
      </c>
      <c r="H4955" s="37">
        <v>76.299735999999996</v>
      </c>
      <c r="I4955" s="41">
        <f t="shared" si="556"/>
        <v>0.68695179616458091</v>
      </c>
      <c r="J4955" s="41">
        <f t="shared" ca="1" si="557"/>
        <v>1</v>
      </c>
      <c r="K4955" s="37">
        <f t="shared" si="558"/>
        <v>75.7</v>
      </c>
      <c r="L4955" s="37">
        <f t="shared" si="559"/>
        <v>76.5</v>
      </c>
      <c r="M4955" s="37">
        <f t="shared" si="560"/>
        <v>75.599999999999994</v>
      </c>
      <c r="N4955" s="37">
        <f t="shared" si="561"/>
        <v>76.3</v>
      </c>
      <c r="O4955" s="38">
        <f t="shared" ca="1" si="562"/>
        <v>38263100</v>
      </c>
    </row>
    <row r="4956" spans="1:15" x14ac:dyDescent="0.4">
      <c r="A4956">
        <v>4941</v>
      </c>
      <c r="B4956" s="63">
        <v>38198</v>
      </c>
      <c r="C4956" s="37">
        <v>110.32</v>
      </c>
      <c r="D4956" s="37">
        <v>110.900002</v>
      </c>
      <c r="E4956" s="37">
        <v>110.099998</v>
      </c>
      <c r="F4956" s="37">
        <v>110.839996</v>
      </c>
      <c r="G4956" s="38">
        <v>41581700</v>
      </c>
      <c r="H4956" s="37">
        <v>76.141723999999996</v>
      </c>
      <c r="I4956" s="41">
        <f t="shared" si="556"/>
        <v>0.68695170288530139</v>
      </c>
      <c r="J4956" s="41">
        <f t="shared" ca="1" si="557"/>
        <v>1</v>
      </c>
      <c r="K4956" s="37">
        <f t="shared" si="558"/>
        <v>75.78</v>
      </c>
      <c r="L4956" s="37">
        <f t="shared" si="559"/>
        <v>76.180000000000007</v>
      </c>
      <c r="M4956" s="37">
        <f t="shared" si="560"/>
        <v>75.63</v>
      </c>
      <c r="N4956" s="37">
        <f t="shared" si="561"/>
        <v>76.14</v>
      </c>
      <c r="O4956" s="38">
        <f t="shared" ca="1" si="562"/>
        <v>41581700</v>
      </c>
    </row>
    <row r="4957" spans="1:15" x14ac:dyDescent="0.4">
      <c r="A4957">
        <v>4942</v>
      </c>
      <c r="B4957" s="63">
        <v>38197</v>
      </c>
      <c r="C4957" s="37">
        <v>110.540001</v>
      </c>
      <c r="D4957" s="37">
        <v>110.870003</v>
      </c>
      <c r="E4957" s="37">
        <v>110</v>
      </c>
      <c r="F4957" s="37">
        <v>110.57</v>
      </c>
      <c r="G4957" s="38">
        <v>52200500</v>
      </c>
      <c r="H4957" s="37">
        <v>75.956230000000005</v>
      </c>
      <c r="I4957" s="41">
        <f t="shared" si="556"/>
        <v>0.68695152392149783</v>
      </c>
      <c r="J4957" s="41">
        <f t="shared" ca="1" si="557"/>
        <v>1</v>
      </c>
      <c r="K4957" s="37">
        <f t="shared" si="558"/>
        <v>75.94</v>
      </c>
      <c r="L4957" s="37">
        <f t="shared" si="559"/>
        <v>76.16</v>
      </c>
      <c r="M4957" s="37">
        <f t="shared" si="560"/>
        <v>75.56</v>
      </c>
      <c r="N4957" s="37">
        <f t="shared" si="561"/>
        <v>75.959999999999994</v>
      </c>
      <c r="O4957" s="38">
        <f t="shared" ca="1" si="562"/>
        <v>52200500</v>
      </c>
    </row>
    <row r="4958" spans="1:15" x14ac:dyDescent="0.4">
      <c r="A4958">
        <v>4943</v>
      </c>
      <c r="B4958" s="63">
        <v>38196</v>
      </c>
      <c r="C4958" s="37">
        <v>109.550003</v>
      </c>
      <c r="D4958" s="37">
        <v>110.370003</v>
      </c>
      <c r="E4958" s="37">
        <v>108.589996</v>
      </c>
      <c r="F4958" s="37">
        <v>110.099998</v>
      </c>
      <c r="G4958" s="38">
        <v>65862300</v>
      </c>
      <c r="H4958" s="37">
        <v>75.633369000000002</v>
      </c>
      <c r="I4958" s="41">
        <f t="shared" si="556"/>
        <v>0.68695159286015606</v>
      </c>
      <c r="J4958" s="41">
        <f t="shared" ca="1" si="557"/>
        <v>1</v>
      </c>
      <c r="K4958" s="37">
        <f t="shared" si="558"/>
        <v>75.260000000000005</v>
      </c>
      <c r="L4958" s="37">
        <f t="shared" si="559"/>
        <v>75.819999999999993</v>
      </c>
      <c r="M4958" s="37">
        <f t="shared" si="560"/>
        <v>74.599999999999994</v>
      </c>
      <c r="N4958" s="37">
        <f t="shared" si="561"/>
        <v>75.63</v>
      </c>
      <c r="O4958" s="38">
        <f t="shared" ca="1" si="562"/>
        <v>65862300</v>
      </c>
    </row>
    <row r="4959" spans="1:15" x14ac:dyDescent="0.4">
      <c r="A4959">
        <v>4944</v>
      </c>
      <c r="B4959" s="63">
        <v>38195</v>
      </c>
      <c r="C4959" s="37">
        <v>109.050003</v>
      </c>
      <c r="D4959" s="37">
        <v>110.110001</v>
      </c>
      <c r="E4959" s="37">
        <v>108.970001</v>
      </c>
      <c r="F4959" s="37">
        <v>109.769997</v>
      </c>
      <c r="G4959" s="38">
        <v>51295100</v>
      </c>
      <c r="H4959" s="37">
        <v>75.406684999999996</v>
      </c>
      <c r="I4959" s="41">
        <f t="shared" si="556"/>
        <v>0.68695169045144455</v>
      </c>
      <c r="J4959" s="41">
        <f t="shared" ca="1" si="557"/>
        <v>1</v>
      </c>
      <c r="K4959" s="37">
        <f t="shared" si="558"/>
        <v>74.91</v>
      </c>
      <c r="L4959" s="37">
        <f t="shared" si="559"/>
        <v>75.64</v>
      </c>
      <c r="M4959" s="37">
        <f t="shared" si="560"/>
        <v>74.86</v>
      </c>
      <c r="N4959" s="37">
        <f t="shared" si="561"/>
        <v>75.41</v>
      </c>
      <c r="O4959" s="38">
        <f t="shared" ca="1" si="562"/>
        <v>51295100</v>
      </c>
    </row>
    <row r="4960" spans="1:15" x14ac:dyDescent="0.4">
      <c r="A4960">
        <v>4945</v>
      </c>
      <c r="B4960" s="63">
        <v>38194</v>
      </c>
      <c r="C4960" s="37">
        <v>109.19000200000001</v>
      </c>
      <c r="D4960" s="37">
        <v>109.43</v>
      </c>
      <c r="E4960" s="37">
        <v>108.209999</v>
      </c>
      <c r="F4960" s="37">
        <v>108.75</v>
      </c>
      <c r="G4960" s="38">
        <v>49679100</v>
      </c>
      <c r="H4960" s="37">
        <v>74.705971000000005</v>
      </c>
      <c r="I4960" s="41">
        <f t="shared" si="556"/>
        <v>0.6869514574712644</v>
      </c>
      <c r="J4960" s="41">
        <f t="shared" ca="1" si="557"/>
        <v>1</v>
      </c>
      <c r="K4960" s="37">
        <f t="shared" si="558"/>
        <v>75.010000000000005</v>
      </c>
      <c r="L4960" s="37">
        <f t="shared" si="559"/>
        <v>75.17</v>
      </c>
      <c r="M4960" s="37">
        <f t="shared" si="560"/>
        <v>74.34</v>
      </c>
      <c r="N4960" s="37">
        <f t="shared" si="561"/>
        <v>74.709999999999994</v>
      </c>
      <c r="O4960" s="38">
        <f t="shared" ca="1" si="562"/>
        <v>49679100</v>
      </c>
    </row>
    <row r="4961" spans="1:15" x14ac:dyDescent="0.4">
      <c r="A4961">
        <v>4946</v>
      </c>
      <c r="B4961" s="63">
        <v>38191</v>
      </c>
      <c r="C4961" s="37">
        <v>109.620003</v>
      </c>
      <c r="D4961" s="37">
        <v>109.709999</v>
      </c>
      <c r="E4961" s="37">
        <v>108.69000200000001</v>
      </c>
      <c r="F4961" s="37">
        <v>108.959999</v>
      </c>
      <c r="G4961" s="38">
        <v>49610500</v>
      </c>
      <c r="H4961" s="37">
        <v>74.850243000000006</v>
      </c>
      <c r="I4961" s="41">
        <f t="shared" si="556"/>
        <v>0.68695157568788168</v>
      </c>
      <c r="J4961" s="41">
        <f t="shared" ca="1" si="557"/>
        <v>1</v>
      </c>
      <c r="K4961" s="37">
        <f t="shared" si="558"/>
        <v>75.3</v>
      </c>
      <c r="L4961" s="37">
        <f t="shared" si="559"/>
        <v>75.37</v>
      </c>
      <c r="M4961" s="37">
        <f t="shared" si="560"/>
        <v>74.66</v>
      </c>
      <c r="N4961" s="37">
        <f t="shared" si="561"/>
        <v>74.849999999999994</v>
      </c>
      <c r="O4961" s="38">
        <f t="shared" ca="1" si="562"/>
        <v>49610500</v>
      </c>
    </row>
    <row r="4962" spans="1:15" x14ac:dyDescent="0.4">
      <c r="A4962">
        <v>4947</v>
      </c>
      <c r="B4962" s="63">
        <v>38190</v>
      </c>
      <c r="C4962" s="37">
        <v>109.360001</v>
      </c>
      <c r="D4962" s="37">
        <v>110.389999</v>
      </c>
      <c r="E4962" s="37">
        <v>108.769997</v>
      </c>
      <c r="F4962" s="37">
        <v>109.879997</v>
      </c>
      <c r="G4962" s="38">
        <v>72477100</v>
      </c>
      <c r="H4962" s="37">
        <v>75.482269000000002</v>
      </c>
      <c r="I4962" s="41">
        <f t="shared" si="556"/>
        <v>0.68695186622547866</v>
      </c>
      <c r="J4962" s="41">
        <f t="shared" ca="1" si="557"/>
        <v>1</v>
      </c>
      <c r="K4962" s="37">
        <f t="shared" si="558"/>
        <v>75.13</v>
      </c>
      <c r="L4962" s="37">
        <f t="shared" si="559"/>
        <v>75.83</v>
      </c>
      <c r="M4962" s="37">
        <f t="shared" si="560"/>
        <v>74.72</v>
      </c>
      <c r="N4962" s="37">
        <f t="shared" si="561"/>
        <v>75.48</v>
      </c>
      <c r="O4962" s="38">
        <f t="shared" ca="1" si="562"/>
        <v>72477100</v>
      </c>
    </row>
    <row r="4963" spans="1:15" x14ac:dyDescent="0.4">
      <c r="A4963">
        <v>4948</v>
      </c>
      <c r="B4963" s="63">
        <v>38189</v>
      </c>
      <c r="C4963" s="37">
        <v>111.82</v>
      </c>
      <c r="D4963" s="37">
        <v>112.05999799999999</v>
      </c>
      <c r="E4963" s="37">
        <v>109.449997</v>
      </c>
      <c r="F4963" s="37">
        <v>109.58000199999999</v>
      </c>
      <c r="G4963" s="38">
        <v>56241100</v>
      </c>
      <c r="H4963" s="37">
        <v>75.276161000000002</v>
      </c>
      <c r="I4963" s="41">
        <f t="shared" si="556"/>
        <v>0.68695163009761584</v>
      </c>
      <c r="J4963" s="41">
        <f t="shared" ca="1" si="557"/>
        <v>1</v>
      </c>
      <c r="K4963" s="37">
        <f t="shared" si="558"/>
        <v>76.81</v>
      </c>
      <c r="L4963" s="37">
        <f t="shared" si="559"/>
        <v>76.98</v>
      </c>
      <c r="M4963" s="37">
        <f t="shared" si="560"/>
        <v>75.19</v>
      </c>
      <c r="N4963" s="37">
        <f t="shared" si="561"/>
        <v>75.28</v>
      </c>
      <c r="O4963" s="38">
        <f t="shared" ca="1" si="562"/>
        <v>56241100</v>
      </c>
    </row>
    <row r="4964" spans="1:15" x14ac:dyDescent="0.4">
      <c r="A4964">
        <v>4949</v>
      </c>
      <c r="B4964" s="63">
        <v>38188</v>
      </c>
      <c r="C4964" s="37">
        <v>110.529999</v>
      </c>
      <c r="D4964" s="37">
        <v>111.900002</v>
      </c>
      <c r="E4964" s="37">
        <v>110.25</v>
      </c>
      <c r="F4964" s="37">
        <v>111.639999</v>
      </c>
      <c r="G4964" s="38">
        <v>46679800</v>
      </c>
      <c r="H4964" s="37">
        <v>76.691254000000001</v>
      </c>
      <c r="I4964" s="41">
        <f t="shared" si="556"/>
        <v>0.68695140350189365</v>
      </c>
      <c r="J4964" s="41">
        <f t="shared" ca="1" si="557"/>
        <v>1</v>
      </c>
      <c r="K4964" s="37">
        <f t="shared" si="558"/>
        <v>75.930000000000007</v>
      </c>
      <c r="L4964" s="37">
        <f t="shared" si="559"/>
        <v>76.87</v>
      </c>
      <c r="M4964" s="37">
        <f t="shared" si="560"/>
        <v>75.739999999999995</v>
      </c>
      <c r="N4964" s="37">
        <f t="shared" si="561"/>
        <v>76.69</v>
      </c>
      <c r="O4964" s="38">
        <f t="shared" ca="1" si="562"/>
        <v>46679800</v>
      </c>
    </row>
    <row r="4965" spans="1:15" x14ac:dyDescent="0.4">
      <c r="A4965">
        <v>4950</v>
      </c>
      <c r="B4965" s="63">
        <v>38187</v>
      </c>
      <c r="C4965" s="37">
        <v>110.75</v>
      </c>
      <c r="D4965" s="37">
        <v>110.959999</v>
      </c>
      <c r="E4965" s="37">
        <v>109.989998</v>
      </c>
      <c r="F4965" s="37">
        <v>110.239998</v>
      </c>
      <c r="G4965" s="38">
        <v>39592800</v>
      </c>
      <c r="H4965" s="37">
        <v>75.729552999999996</v>
      </c>
      <c r="I4965" s="41">
        <f t="shared" si="556"/>
        <v>0.68695169061958794</v>
      </c>
      <c r="J4965" s="41">
        <f t="shared" ca="1" si="557"/>
        <v>1</v>
      </c>
      <c r="K4965" s="37">
        <f t="shared" si="558"/>
        <v>76.08</v>
      </c>
      <c r="L4965" s="37">
        <f t="shared" si="559"/>
        <v>76.22</v>
      </c>
      <c r="M4965" s="37">
        <f t="shared" si="560"/>
        <v>75.56</v>
      </c>
      <c r="N4965" s="37">
        <f t="shared" si="561"/>
        <v>75.73</v>
      </c>
      <c r="O4965" s="38">
        <f t="shared" ca="1" si="562"/>
        <v>39592800</v>
      </c>
    </row>
    <row r="4966" spans="1:15" x14ac:dyDescent="0.4">
      <c r="A4966">
        <v>4951</v>
      </c>
      <c r="B4966" s="63">
        <v>38184</v>
      </c>
      <c r="C4966" s="37">
        <v>111.57</v>
      </c>
      <c r="D4966" s="37">
        <v>111.66999800000001</v>
      </c>
      <c r="E4966" s="37">
        <v>110.44000200000001</v>
      </c>
      <c r="F4966" s="37">
        <v>110.709999</v>
      </c>
      <c r="G4966" s="38">
        <v>40871200</v>
      </c>
      <c r="H4966" s="37">
        <v>76.052422000000007</v>
      </c>
      <c r="I4966" s="41">
        <f t="shared" si="556"/>
        <v>0.68695169981891169</v>
      </c>
      <c r="J4966" s="41">
        <f t="shared" ca="1" si="557"/>
        <v>1</v>
      </c>
      <c r="K4966" s="37">
        <f t="shared" si="558"/>
        <v>76.64</v>
      </c>
      <c r="L4966" s="37">
        <f t="shared" si="559"/>
        <v>76.709999999999994</v>
      </c>
      <c r="M4966" s="37">
        <f t="shared" si="560"/>
        <v>75.87</v>
      </c>
      <c r="N4966" s="37">
        <f t="shared" si="561"/>
        <v>76.05</v>
      </c>
      <c r="O4966" s="38">
        <f t="shared" ca="1" si="562"/>
        <v>40871200</v>
      </c>
    </row>
    <row r="4967" spans="1:15" x14ac:dyDescent="0.4">
      <c r="A4967">
        <v>4952</v>
      </c>
      <c r="B4967" s="63">
        <v>38183</v>
      </c>
      <c r="C4967" s="37">
        <v>111.739998</v>
      </c>
      <c r="D4967" s="37">
        <v>111.910004</v>
      </c>
      <c r="E4967" s="37">
        <v>110.699997</v>
      </c>
      <c r="F4967" s="37">
        <v>110.800003</v>
      </c>
      <c r="G4967" s="38">
        <v>38403500</v>
      </c>
      <c r="H4967" s="37">
        <v>76.114258000000007</v>
      </c>
      <c r="I4967" s="41">
        <f t="shared" si="556"/>
        <v>0.68695176840383299</v>
      </c>
      <c r="J4967" s="41">
        <f t="shared" ca="1" si="557"/>
        <v>1</v>
      </c>
      <c r="K4967" s="37">
        <f t="shared" si="558"/>
        <v>76.760000000000005</v>
      </c>
      <c r="L4967" s="37">
        <f t="shared" si="559"/>
        <v>76.88</v>
      </c>
      <c r="M4967" s="37">
        <f t="shared" si="560"/>
        <v>76.05</v>
      </c>
      <c r="N4967" s="37">
        <f t="shared" si="561"/>
        <v>76.11</v>
      </c>
      <c r="O4967" s="38">
        <f t="shared" ca="1" si="562"/>
        <v>38403500</v>
      </c>
    </row>
    <row r="4968" spans="1:15" x14ac:dyDescent="0.4">
      <c r="A4968">
        <v>4953</v>
      </c>
      <c r="B4968" s="63">
        <v>38182</v>
      </c>
      <c r="C4968" s="37">
        <v>111.260002</v>
      </c>
      <c r="D4968" s="37">
        <v>112.389999</v>
      </c>
      <c r="E4968" s="37">
        <v>111.120003</v>
      </c>
      <c r="F4968" s="37">
        <v>111.519997</v>
      </c>
      <c r="G4968" s="38">
        <v>54089400</v>
      </c>
      <c r="H4968" s="37">
        <v>76.608833000000004</v>
      </c>
      <c r="I4968" s="41">
        <f t="shared" si="556"/>
        <v>0.68695153390292862</v>
      </c>
      <c r="J4968" s="41">
        <f t="shared" ca="1" si="557"/>
        <v>1</v>
      </c>
      <c r="K4968" s="37">
        <f t="shared" si="558"/>
        <v>76.430000000000007</v>
      </c>
      <c r="L4968" s="37">
        <f t="shared" si="559"/>
        <v>77.209999999999994</v>
      </c>
      <c r="M4968" s="37">
        <f t="shared" si="560"/>
        <v>76.33</v>
      </c>
      <c r="N4968" s="37">
        <f t="shared" si="561"/>
        <v>76.61</v>
      </c>
      <c r="O4968" s="38">
        <f t="shared" ca="1" si="562"/>
        <v>54089400</v>
      </c>
    </row>
    <row r="4969" spans="1:15" x14ac:dyDescent="0.4">
      <c r="A4969">
        <v>4954</v>
      </c>
      <c r="B4969" s="63">
        <v>38181</v>
      </c>
      <c r="C4969" s="37">
        <v>111.91999800000001</v>
      </c>
      <c r="D4969" s="37">
        <v>112.019997</v>
      </c>
      <c r="E4969" s="37">
        <v>111.599998</v>
      </c>
      <c r="F4969" s="37">
        <v>111.860001</v>
      </c>
      <c r="G4969" s="38">
        <v>26752000</v>
      </c>
      <c r="H4969" s="37">
        <v>76.842392000000004</v>
      </c>
      <c r="I4969" s="41">
        <f t="shared" si="556"/>
        <v>0.6869514689169367</v>
      </c>
      <c r="J4969" s="41">
        <f t="shared" ca="1" si="557"/>
        <v>1</v>
      </c>
      <c r="K4969" s="37">
        <f t="shared" si="558"/>
        <v>76.88</v>
      </c>
      <c r="L4969" s="37">
        <f t="shared" si="559"/>
        <v>76.95</v>
      </c>
      <c r="M4969" s="37">
        <f t="shared" si="560"/>
        <v>76.66</v>
      </c>
      <c r="N4969" s="37">
        <f t="shared" si="561"/>
        <v>76.84</v>
      </c>
      <c r="O4969" s="38">
        <f t="shared" ca="1" si="562"/>
        <v>26752000</v>
      </c>
    </row>
    <row r="4970" spans="1:15" x14ac:dyDescent="0.4">
      <c r="A4970">
        <v>4955</v>
      </c>
      <c r="B4970" s="63">
        <v>38180</v>
      </c>
      <c r="C4970" s="37">
        <v>111.519997</v>
      </c>
      <c r="D4970" s="37">
        <v>112.040001</v>
      </c>
      <c r="E4970" s="37">
        <v>111</v>
      </c>
      <c r="F4970" s="37">
        <v>111.779999</v>
      </c>
      <c r="G4970" s="38">
        <v>35691300</v>
      </c>
      <c r="H4970" s="37">
        <v>76.787468000000004</v>
      </c>
      <c r="I4970" s="41">
        <f t="shared" si="556"/>
        <v>0.68695176853597939</v>
      </c>
      <c r="J4970" s="41">
        <f t="shared" ca="1" si="557"/>
        <v>1</v>
      </c>
      <c r="K4970" s="37">
        <f t="shared" si="558"/>
        <v>76.61</v>
      </c>
      <c r="L4970" s="37">
        <f t="shared" si="559"/>
        <v>76.97</v>
      </c>
      <c r="M4970" s="37">
        <f t="shared" si="560"/>
        <v>76.25</v>
      </c>
      <c r="N4970" s="37">
        <f t="shared" si="561"/>
        <v>76.790000000000006</v>
      </c>
      <c r="O4970" s="38">
        <f t="shared" ca="1" si="562"/>
        <v>35691300</v>
      </c>
    </row>
    <row r="4971" spans="1:15" x14ac:dyDescent="0.4">
      <c r="A4971">
        <v>4956</v>
      </c>
      <c r="B4971" s="63">
        <v>38177</v>
      </c>
      <c r="C4971" s="37">
        <v>111.720001</v>
      </c>
      <c r="D4971" s="37">
        <v>111.94000200000001</v>
      </c>
      <c r="E4971" s="37">
        <v>111.379997</v>
      </c>
      <c r="F4971" s="37">
        <v>111.730003</v>
      </c>
      <c r="G4971" s="38">
        <v>27412900</v>
      </c>
      <c r="H4971" s="37">
        <v>76.753105000000005</v>
      </c>
      <c r="I4971" s="41">
        <f t="shared" si="556"/>
        <v>0.68695160600684857</v>
      </c>
      <c r="J4971" s="41">
        <f t="shared" ca="1" si="557"/>
        <v>1</v>
      </c>
      <c r="K4971" s="37">
        <f t="shared" si="558"/>
        <v>76.75</v>
      </c>
      <c r="L4971" s="37">
        <f t="shared" si="559"/>
        <v>76.900000000000006</v>
      </c>
      <c r="M4971" s="37">
        <f t="shared" si="560"/>
        <v>76.510000000000005</v>
      </c>
      <c r="N4971" s="37">
        <f t="shared" si="561"/>
        <v>76.75</v>
      </c>
      <c r="O4971" s="38">
        <f t="shared" ca="1" si="562"/>
        <v>27412900</v>
      </c>
    </row>
    <row r="4972" spans="1:15" x14ac:dyDescent="0.4">
      <c r="A4972">
        <v>4957</v>
      </c>
      <c r="B4972" s="63">
        <v>38176</v>
      </c>
      <c r="C4972" s="37">
        <v>111.80999799999999</v>
      </c>
      <c r="D4972" s="37">
        <v>112.32</v>
      </c>
      <c r="E4972" s="37">
        <v>111.199997</v>
      </c>
      <c r="F4972" s="37">
        <v>111.44000200000001</v>
      </c>
      <c r="G4972" s="38">
        <v>45291100</v>
      </c>
      <c r="H4972" s="37">
        <v>76.553878999999995</v>
      </c>
      <c r="I4972" s="41">
        <f t="shared" si="556"/>
        <v>0.68695152212936961</v>
      </c>
      <c r="J4972" s="41">
        <f t="shared" ca="1" si="557"/>
        <v>1</v>
      </c>
      <c r="K4972" s="37">
        <f t="shared" si="558"/>
        <v>76.81</v>
      </c>
      <c r="L4972" s="37">
        <f t="shared" si="559"/>
        <v>77.16</v>
      </c>
      <c r="M4972" s="37">
        <f t="shared" si="560"/>
        <v>76.39</v>
      </c>
      <c r="N4972" s="37">
        <f t="shared" si="561"/>
        <v>76.55</v>
      </c>
      <c r="O4972" s="38">
        <f t="shared" ca="1" si="562"/>
        <v>45291100</v>
      </c>
    </row>
    <row r="4973" spans="1:15" x14ac:dyDescent="0.4">
      <c r="A4973">
        <v>4958</v>
      </c>
      <c r="B4973" s="63">
        <v>38175</v>
      </c>
      <c r="C4973" s="37">
        <v>111.80999799999999</v>
      </c>
      <c r="D4973" s="37">
        <v>112.57</v>
      </c>
      <c r="E4973" s="37">
        <v>111.75</v>
      </c>
      <c r="F4973" s="37">
        <v>112.220001</v>
      </c>
      <c r="G4973" s="38">
        <v>29839800</v>
      </c>
      <c r="H4973" s="37">
        <v>77.089752000000004</v>
      </c>
      <c r="I4973" s="41">
        <f t="shared" si="556"/>
        <v>0.68695198104658728</v>
      </c>
      <c r="J4973" s="41">
        <f t="shared" ca="1" si="557"/>
        <v>1</v>
      </c>
      <c r="K4973" s="37">
        <f t="shared" si="558"/>
        <v>76.81</v>
      </c>
      <c r="L4973" s="37">
        <f t="shared" si="559"/>
        <v>77.33</v>
      </c>
      <c r="M4973" s="37">
        <f t="shared" si="560"/>
        <v>76.77</v>
      </c>
      <c r="N4973" s="37">
        <f t="shared" si="561"/>
        <v>77.09</v>
      </c>
      <c r="O4973" s="38">
        <f t="shared" ca="1" si="562"/>
        <v>29839800</v>
      </c>
    </row>
    <row r="4974" spans="1:15" x14ac:dyDescent="0.4">
      <c r="A4974">
        <v>4959</v>
      </c>
      <c r="B4974" s="63">
        <v>38174</v>
      </c>
      <c r="C4974" s="37">
        <v>112.370003</v>
      </c>
      <c r="D4974" s="37">
        <v>112.449997</v>
      </c>
      <c r="E4974" s="37">
        <v>111.629997</v>
      </c>
      <c r="F4974" s="37">
        <v>111.889999</v>
      </c>
      <c r="G4974" s="38">
        <v>38698200</v>
      </c>
      <c r="H4974" s="37">
        <v>76.863014000000007</v>
      </c>
      <c r="I4974" s="41">
        <f t="shared" si="556"/>
        <v>0.68695160145635537</v>
      </c>
      <c r="J4974" s="41">
        <f t="shared" ca="1" si="557"/>
        <v>1</v>
      </c>
      <c r="K4974" s="37">
        <f t="shared" si="558"/>
        <v>77.19</v>
      </c>
      <c r="L4974" s="37">
        <f t="shared" si="559"/>
        <v>77.25</v>
      </c>
      <c r="M4974" s="37">
        <f t="shared" si="560"/>
        <v>76.680000000000007</v>
      </c>
      <c r="N4974" s="37">
        <f t="shared" si="561"/>
        <v>76.86</v>
      </c>
      <c r="O4974" s="38">
        <f t="shared" ca="1" si="562"/>
        <v>38698200</v>
      </c>
    </row>
    <row r="4975" spans="1:15" x14ac:dyDescent="0.4">
      <c r="A4975">
        <v>4960</v>
      </c>
      <c r="B4975" s="63">
        <v>38170</v>
      </c>
      <c r="C4975" s="37">
        <v>113.160004</v>
      </c>
      <c r="D4975" s="37">
        <v>113.290001</v>
      </c>
      <c r="E4975" s="37">
        <v>112.599998</v>
      </c>
      <c r="F4975" s="37">
        <v>112.879997</v>
      </c>
      <c r="G4975" s="38">
        <v>34615100</v>
      </c>
      <c r="H4975" s="37">
        <v>77.543091000000004</v>
      </c>
      <c r="I4975" s="41">
        <f t="shared" si="556"/>
        <v>0.68695156857596307</v>
      </c>
      <c r="J4975" s="41">
        <f t="shared" ca="1" si="557"/>
        <v>1</v>
      </c>
      <c r="K4975" s="37">
        <f t="shared" si="558"/>
        <v>77.739999999999995</v>
      </c>
      <c r="L4975" s="37">
        <f t="shared" si="559"/>
        <v>77.819999999999993</v>
      </c>
      <c r="M4975" s="37">
        <f t="shared" si="560"/>
        <v>77.349999999999994</v>
      </c>
      <c r="N4975" s="37">
        <f t="shared" si="561"/>
        <v>77.540000000000006</v>
      </c>
      <c r="O4975" s="38">
        <f t="shared" ca="1" si="562"/>
        <v>34615100</v>
      </c>
    </row>
    <row r="4976" spans="1:15" x14ac:dyDescent="0.4">
      <c r="A4976">
        <v>4961</v>
      </c>
      <c r="B4976" s="63">
        <v>38169</v>
      </c>
      <c r="C4976" s="37">
        <v>114.25</v>
      </c>
      <c r="D4976" s="37">
        <v>114.400002</v>
      </c>
      <c r="E4976" s="37">
        <v>112.58000199999999</v>
      </c>
      <c r="F4976" s="37">
        <v>112.94000200000001</v>
      </c>
      <c r="G4976" s="38">
        <v>57734700</v>
      </c>
      <c r="H4976" s="37">
        <v>77.584327999999999</v>
      </c>
      <c r="I4976" s="41">
        <f t="shared" si="556"/>
        <v>0.68695171441558855</v>
      </c>
      <c r="J4976" s="41">
        <f t="shared" ca="1" si="557"/>
        <v>1</v>
      </c>
      <c r="K4976" s="37">
        <f t="shared" si="558"/>
        <v>78.48</v>
      </c>
      <c r="L4976" s="37">
        <f t="shared" si="559"/>
        <v>78.59</v>
      </c>
      <c r="M4976" s="37">
        <f t="shared" si="560"/>
        <v>77.34</v>
      </c>
      <c r="N4976" s="37">
        <f t="shared" si="561"/>
        <v>77.58</v>
      </c>
      <c r="O4976" s="38">
        <f t="shared" ca="1" si="562"/>
        <v>57734700</v>
      </c>
    </row>
    <row r="4977" spans="1:15" x14ac:dyDescent="0.4">
      <c r="A4977">
        <v>4962</v>
      </c>
      <c r="B4977" s="63">
        <v>38168</v>
      </c>
      <c r="C4977" s="37">
        <v>114.07</v>
      </c>
      <c r="D4977" s="37">
        <v>114.790001</v>
      </c>
      <c r="E4977" s="37">
        <v>113.650002</v>
      </c>
      <c r="F4977" s="37">
        <v>114.529999</v>
      </c>
      <c r="G4977" s="38">
        <v>52230600</v>
      </c>
      <c r="H4977" s="37">
        <v>78.676597999999998</v>
      </c>
      <c r="I4977" s="41">
        <f t="shared" si="556"/>
        <v>0.68695187886974485</v>
      </c>
      <c r="J4977" s="41">
        <f t="shared" ca="1" si="557"/>
        <v>1</v>
      </c>
      <c r="K4977" s="37">
        <f t="shared" si="558"/>
        <v>78.36</v>
      </c>
      <c r="L4977" s="37">
        <f t="shared" si="559"/>
        <v>78.86</v>
      </c>
      <c r="M4977" s="37">
        <f t="shared" si="560"/>
        <v>78.069999999999993</v>
      </c>
      <c r="N4977" s="37">
        <f t="shared" si="561"/>
        <v>78.680000000000007</v>
      </c>
      <c r="O4977" s="38">
        <f t="shared" ca="1" si="562"/>
        <v>52230600</v>
      </c>
    </row>
    <row r="4978" spans="1:15" x14ac:dyDescent="0.4">
      <c r="A4978">
        <v>4963</v>
      </c>
      <c r="B4978" s="63">
        <v>38167</v>
      </c>
      <c r="C4978" s="37">
        <v>113.529999</v>
      </c>
      <c r="D4978" s="37">
        <v>114.16999800000001</v>
      </c>
      <c r="E4978" s="37">
        <v>113.41999800000001</v>
      </c>
      <c r="F4978" s="37">
        <v>113.91999800000001</v>
      </c>
      <c r="G4978" s="38">
        <v>28418100</v>
      </c>
      <c r="H4978" s="37">
        <v>78.257514999999998</v>
      </c>
      <c r="I4978" s="41">
        <f t="shared" si="556"/>
        <v>0.68695151311361502</v>
      </c>
      <c r="J4978" s="41">
        <f t="shared" ca="1" si="557"/>
        <v>1</v>
      </c>
      <c r="K4978" s="37">
        <f t="shared" si="558"/>
        <v>77.989999999999995</v>
      </c>
      <c r="L4978" s="37">
        <f t="shared" si="559"/>
        <v>78.430000000000007</v>
      </c>
      <c r="M4978" s="37">
        <f t="shared" si="560"/>
        <v>77.91</v>
      </c>
      <c r="N4978" s="37">
        <f t="shared" si="561"/>
        <v>78.260000000000005</v>
      </c>
      <c r="O4978" s="38">
        <f t="shared" ca="1" si="562"/>
        <v>28418100</v>
      </c>
    </row>
    <row r="4979" spans="1:15" x14ac:dyDescent="0.4">
      <c r="A4979">
        <v>4964</v>
      </c>
      <c r="B4979" s="63">
        <v>38166</v>
      </c>
      <c r="C4979" s="37">
        <v>114.519997</v>
      </c>
      <c r="D4979" s="37">
        <v>114.610001</v>
      </c>
      <c r="E4979" s="37">
        <v>113.410004</v>
      </c>
      <c r="F4979" s="37">
        <v>113.449997</v>
      </c>
      <c r="G4979" s="38">
        <v>40824500</v>
      </c>
      <c r="H4979" s="37">
        <v>77.934646999999998</v>
      </c>
      <c r="I4979" s="41">
        <f t="shared" si="556"/>
        <v>0.68695151221555339</v>
      </c>
      <c r="J4979" s="41">
        <f t="shared" ca="1" si="557"/>
        <v>1</v>
      </c>
      <c r="K4979" s="37">
        <f t="shared" si="558"/>
        <v>78.67</v>
      </c>
      <c r="L4979" s="37">
        <f t="shared" si="559"/>
        <v>78.73</v>
      </c>
      <c r="M4979" s="37">
        <f t="shared" si="560"/>
        <v>77.91</v>
      </c>
      <c r="N4979" s="37">
        <f t="shared" si="561"/>
        <v>77.930000000000007</v>
      </c>
      <c r="O4979" s="38">
        <f t="shared" ca="1" si="562"/>
        <v>40824500</v>
      </c>
    </row>
    <row r="4980" spans="1:15" x14ac:dyDescent="0.4">
      <c r="A4980">
        <v>4965</v>
      </c>
      <c r="B4980" s="63">
        <v>38163</v>
      </c>
      <c r="C4980" s="37">
        <v>114.410004</v>
      </c>
      <c r="D4980" s="37">
        <v>114.94000200000001</v>
      </c>
      <c r="E4980" s="37">
        <v>113.68</v>
      </c>
      <c r="F4980" s="37">
        <v>113.839996</v>
      </c>
      <c r="G4980" s="38">
        <v>32837900</v>
      </c>
      <c r="H4980" s="37">
        <v>78.202567999999999</v>
      </c>
      <c r="I4980" s="41">
        <f t="shared" si="556"/>
        <v>0.6869516053039918</v>
      </c>
      <c r="J4980" s="41">
        <f t="shared" ca="1" si="557"/>
        <v>1</v>
      </c>
      <c r="K4980" s="37">
        <f t="shared" si="558"/>
        <v>78.59</v>
      </c>
      <c r="L4980" s="37">
        <f t="shared" si="559"/>
        <v>78.959999999999994</v>
      </c>
      <c r="M4980" s="37">
        <f t="shared" si="560"/>
        <v>78.09</v>
      </c>
      <c r="N4980" s="37">
        <f t="shared" si="561"/>
        <v>78.2</v>
      </c>
      <c r="O4980" s="38">
        <f t="shared" ca="1" si="562"/>
        <v>32837900</v>
      </c>
    </row>
    <row r="4981" spans="1:15" x14ac:dyDescent="0.4">
      <c r="A4981">
        <v>4966</v>
      </c>
      <c r="B4981" s="63">
        <v>38162</v>
      </c>
      <c r="C4981" s="37">
        <v>114.55999799999999</v>
      </c>
      <c r="D4981" s="37">
        <v>114.93</v>
      </c>
      <c r="E4981" s="37">
        <v>114.260002</v>
      </c>
      <c r="F4981" s="37">
        <v>114.389999</v>
      </c>
      <c r="G4981" s="38">
        <v>35272100</v>
      </c>
      <c r="H4981" s="37">
        <v>78.580428999999995</v>
      </c>
      <c r="I4981" s="41">
        <f t="shared" si="556"/>
        <v>0.68695191613735385</v>
      </c>
      <c r="J4981" s="41">
        <f t="shared" ca="1" si="557"/>
        <v>1</v>
      </c>
      <c r="K4981" s="37">
        <f t="shared" si="558"/>
        <v>78.7</v>
      </c>
      <c r="L4981" s="37">
        <f t="shared" si="559"/>
        <v>78.95</v>
      </c>
      <c r="M4981" s="37">
        <f t="shared" si="560"/>
        <v>78.489999999999995</v>
      </c>
      <c r="N4981" s="37">
        <f t="shared" si="561"/>
        <v>78.58</v>
      </c>
      <c r="O4981" s="38">
        <f t="shared" ca="1" si="562"/>
        <v>35272100</v>
      </c>
    </row>
    <row r="4982" spans="1:15" x14ac:dyDescent="0.4">
      <c r="A4982">
        <v>4967</v>
      </c>
      <c r="B4982" s="63">
        <v>38161</v>
      </c>
      <c r="C4982" s="37">
        <v>113.610001</v>
      </c>
      <c r="D4982" s="37">
        <v>114.839996</v>
      </c>
      <c r="E4982" s="37">
        <v>113.41999800000001</v>
      </c>
      <c r="F4982" s="37">
        <v>114.75</v>
      </c>
      <c r="G4982" s="38">
        <v>35580000</v>
      </c>
      <c r="H4982" s="37">
        <v>78.827727999999993</v>
      </c>
      <c r="I4982" s="41">
        <f t="shared" si="556"/>
        <v>0.68695187799564261</v>
      </c>
      <c r="J4982" s="41">
        <f t="shared" ca="1" si="557"/>
        <v>1</v>
      </c>
      <c r="K4982" s="37">
        <f t="shared" si="558"/>
        <v>78.040000000000006</v>
      </c>
      <c r="L4982" s="37">
        <f t="shared" si="559"/>
        <v>78.89</v>
      </c>
      <c r="M4982" s="37">
        <f t="shared" si="560"/>
        <v>77.91</v>
      </c>
      <c r="N4982" s="37">
        <f t="shared" si="561"/>
        <v>78.83</v>
      </c>
      <c r="O4982" s="38">
        <f t="shared" ca="1" si="562"/>
        <v>35580000</v>
      </c>
    </row>
    <row r="4983" spans="1:15" x14ac:dyDescent="0.4">
      <c r="A4983">
        <v>4968</v>
      </c>
      <c r="B4983" s="63">
        <v>38160</v>
      </c>
      <c r="C4983" s="37">
        <v>113.129997</v>
      </c>
      <c r="D4983" s="37">
        <v>113.879997</v>
      </c>
      <c r="E4983" s="37">
        <v>112.66999800000001</v>
      </c>
      <c r="F4983" s="37">
        <v>113.769997</v>
      </c>
      <c r="G4983" s="38">
        <v>37334000</v>
      </c>
      <c r="H4983" s="37">
        <v>78.154488000000001</v>
      </c>
      <c r="I4983" s="41">
        <f t="shared" si="556"/>
        <v>0.68695165738643726</v>
      </c>
      <c r="J4983" s="41">
        <f t="shared" ca="1" si="557"/>
        <v>1</v>
      </c>
      <c r="K4983" s="37">
        <f t="shared" si="558"/>
        <v>77.709999999999994</v>
      </c>
      <c r="L4983" s="37">
        <f t="shared" si="559"/>
        <v>78.23</v>
      </c>
      <c r="M4983" s="37">
        <f t="shared" si="560"/>
        <v>77.400000000000006</v>
      </c>
      <c r="N4983" s="37">
        <f t="shared" si="561"/>
        <v>78.150000000000006</v>
      </c>
      <c r="O4983" s="38">
        <f t="shared" ca="1" si="562"/>
        <v>37334000</v>
      </c>
    </row>
    <row r="4984" spans="1:15" x14ac:dyDescent="0.4">
      <c r="A4984">
        <v>4969</v>
      </c>
      <c r="B4984" s="63">
        <v>38159</v>
      </c>
      <c r="C4984" s="37">
        <v>113.75</v>
      </c>
      <c r="D4984" s="37">
        <v>114.139999</v>
      </c>
      <c r="E4984" s="37">
        <v>113.129997</v>
      </c>
      <c r="F4984" s="37">
        <v>113.199997</v>
      </c>
      <c r="G4984" s="38">
        <v>25284000</v>
      </c>
      <c r="H4984" s="37">
        <v>77.762923999999998</v>
      </c>
      <c r="I4984" s="41">
        <f t="shared" si="556"/>
        <v>0.68695164364712835</v>
      </c>
      <c r="J4984" s="41">
        <f t="shared" ca="1" si="557"/>
        <v>1</v>
      </c>
      <c r="K4984" s="37">
        <f t="shared" si="558"/>
        <v>78.14</v>
      </c>
      <c r="L4984" s="37">
        <f t="shared" si="559"/>
        <v>78.41</v>
      </c>
      <c r="M4984" s="37">
        <f t="shared" si="560"/>
        <v>77.709999999999994</v>
      </c>
      <c r="N4984" s="37">
        <f t="shared" si="561"/>
        <v>77.760000000000005</v>
      </c>
      <c r="O4984" s="38">
        <f t="shared" ca="1" si="562"/>
        <v>25284000</v>
      </c>
    </row>
    <row r="4985" spans="1:15" x14ac:dyDescent="0.4">
      <c r="A4985">
        <v>4970</v>
      </c>
      <c r="B4985" s="63">
        <v>38156</v>
      </c>
      <c r="C4985" s="37">
        <v>113.269997</v>
      </c>
      <c r="D4985" s="37">
        <v>114.220001</v>
      </c>
      <c r="E4985" s="37">
        <v>113.18</v>
      </c>
      <c r="F4985" s="37">
        <v>113.629997</v>
      </c>
      <c r="G4985" s="38">
        <v>31799800</v>
      </c>
      <c r="H4985" s="37">
        <v>78.058295999999999</v>
      </c>
      <c r="I4985" s="41">
        <f t="shared" si="556"/>
        <v>0.68695149221908358</v>
      </c>
      <c r="J4985" s="41">
        <f t="shared" ca="1" si="557"/>
        <v>1</v>
      </c>
      <c r="K4985" s="37">
        <f t="shared" si="558"/>
        <v>77.81</v>
      </c>
      <c r="L4985" s="37">
        <f t="shared" si="559"/>
        <v>78.459999999999994</v>
      </c>
      <c r="M4985" s="37">
        <f t="shared" si="560"/>
        <v>77.75</v>
      </c>
      <c r="N4985" s="37">
        <f t="shared" si="561"/>
        <v>78.06</v>
      </c>
      <c r="O4985" s="38">
        <f t="shared" ca="1" si="562"/>
        <v>31799800</v>
      </c>
    </row>
    <row r="4986" spans="1:15" x14ac:dyDescent="0.4">
      <c r="A4986">
        <v>4971</v>
      </c>
      <c r="B4986" s="63">
        <v>38155</v>
      </c>
      <c r="C4986" s="37">
        <v>113.849998</v>
      </c>
      <c r="D4986" s="37">
        <v>114.07</v>
      </c>
      <c r="E4986" s="37">
        <v>113.33000199999999</v>
      </c>
      <c r="F4986" s="37">
        <v>113.83000199999999</v>
      </c>
      <c r="G4986" s="38">
        <v>28402400</v>
      </c>
      <c r="H4986" s="37">
        <v>77.911300999999995</v>
      </c>
      <c r="I4986" s="41">
        <f t="shared" si="556"/>
        <v>0.68445312862245222</v>
      </c>
      <c r="J4986" s="41">
        <f t="shared" ca="1" si="557"/>
        <v>1</v>
      </c>
      <c r="K4986" s="37">
        <f t="shared" si="558"/>
        <v>77.92</v>
      </c>
      <c r="L4986" s="37">
        <f t="shared" si="559"/>
        <v>78.08</v>
      </c>
      <c r="M4986" s="37">
        <f t="shared" si="560"/>
        <v>77.569999999999993</v>
      </c>
      <c r="N4986" s="37">
        <f t="shared" si="561"/>
        <v>77.91</v>
      </c>
      <c r="O4986" s="38">
        <f t="shared" ca="1" si="562"/>
        <v>28402400</v>
      </c>
    </row>
    <row r="4987" spans="1:15" x14ac:dyDescent="0.4">
      <c r="A4987">
        <v>4972</v>
      </c>
      <c r="B4987" s="63">
        <v>38154</v>
      </c>
      <c r="C4987" s="37">
        <v>114</v>
      </c>
      <c r="D4987" s="37">
        <v>114.199997</v>
      </c>
      <c r="E4987" s="37">
        <v>113.699997</v>
      </c>
      <c r="F4987" s="37">
        <v>114</v>
      </c>
      <c r="G4987" s="38">
        <v>26633400</v>
      </c>
      <c r="H4987" s="37">
        <v>78.027702000000005</v>
      </c>
      <c r="I4987" s="41">
        <f t="shared" si="556"/>
        <v>0.68445352631578948</v>
      </c>
      <c r="J4987" s="41">
        <f t="shared" ca="1" si="557"/>
        <v>1</v>
      </c>
      <c r="K4987" s="37">
        <f t="shared" si="558"/>
        <v>78.03</v>
      </c>
      <c r="L4987" s="37">
        <f t="shared" si="559"/>
        <v>78.16</v>
      </c>
      <c r="M4987" s="37">
        <f t="shared" si="560"/>
        <v>77.819999999999993</v>
      </c>
      <c r="N4987" s="37">
        <f t="shared" si="561"/>
        <v>78.03</v>
      </c>
      <c r="O4987" s="38">
        <f t="shared" ca="1" si="562"/>
        <v>26633400</v>
      </c>
    </row>
    <row r="4988" spans="1:15" x14ac:dyDescent="0.4">
      <c r="A4988">
        <v>4973</v>
      </c>
      <c r="B4988" s="63">
        <v>38153</v>
      </c>
      <c r="C4988" s="37">
        <v>113.900002</v>
      </c>
      <c r="D4988" s="37">
        <v>114.449997</v>
      </c>
      <c r="E4988" s="37">
        <v>113.510002</v>
      </c>
      <c r="F4988" s="37">
        <v>114.019997</v>
      </c>
      <c r="G4988" s="38">
        <v>37445000</v>
      </c>
      <c r="H4988" s="37">
        <v>78.041359</v>
      </c>
      <c r="I4988" s="41">
        <f t="shared" si="556"/>
        <v>0.68445326305349752</v>
      </c>
      <c r="J4988" s="41">
        <f t="shared" ca="1" si="557"/>
        <v>1</v>
      </c>
      <c r="K4988" s="37">
        <f t="shared" si="558"/>
        <v>77.959999999999994</v>
      </c>
      <c r="L4988" s="37">
        <f t="shared" si="559"/>
        <v>78.34</v>
      </c>
      <c r="M4988" s="37">
        <f t="shared" si="560"/>
        <v>77.69</v>
      </c>
      <c r="N4988" s="37">
        <f t="shared" si="561"/>
        <v>78.040000000000006</v>
      </c>
      <c r="O4988" s="38">
        <f t="shared" ca="1" si="562"/>
        <v>37445000</v>
      </c>
    </row>
    <row r="4989" spans="1:15" x14ac:dyDescent="0.4">
      <c r="A4989">
        <v>4974</v>
      </c>
      <c r="B4989" s="63">
        <v>38152</v>
      </c>
      <c r="C4989" s="37">
        <v>113.82</v>
      </c>
      <c r="D4989" s="37">
        <v>113.849998</v>
      </c>
      <c r="E4989" s="37">
        <v>112.870003</v>
      </c>
      <c r="F4989" s="37">
        <v>113.220001</v>
      </c>
      <c r="G4989" s="38">
        <v>34633000</v>
      </c>
      <c r="H4989" s="37">
        <v>77.493813000000003</v>
      </c>
      <c r="I4989" s="41">
        <f t="shared" si="556"/>
        <v>0.6844533855815812</v>
      </c>
      <c r="J4989" s="41">
        <f t="shared" ca="1" si="557"/>
        <v>1</v>
      </c>
      <c r="K4989" s="37">
        <f t="shared" si="558"/>
        <v>77.900000000000006</v>
      </c>
      <c r="L4989" s="37">
        <f t="shared" si="559"/>
        <v>77.930000000000007</v>
      </c>
      <c r="M4989" s="37">
        <f t="shared" si="560"/>
        <v>77.25</v>
      </c>
      <c r="N4989" s="37">
        <f t="shared" si="561"/>
        <v>77.489999999999995</v>
      </c>
      <c r="O4989" s="38">
        <f t="shared" ca="1" si="562"/>
        <v>34633000</v>
      </c>
    </row>
    <row r="4990" spans="1:15" x14ac:dyDescent="0.4">
      <c r="A4990">
        <v>4975</v>
      </c>
      <c r="B4990" s="63">
        <v>38148</v>
      </c>
      <c r="C4990" s="37">
        <v>114.040001</v>
      </c>
      <c r="D4990" s="37">
        <v>114.349998</v>
      </c>
      <c r="E4990" s="37">
        <v>113.93</v>
      </c>
      <c r="F4990" s="37">
        <v>114.349998</v>
      </c>
      <c r="G4990" s="38">
        <v>21711000</v>
      </c>
      <c r="H4990" s="37">
        <v>78.267234999999999</v>
      </c>
      <c r="I4990" s="41">
        <f t="shared" si="556"/>
        <v>0.68445331323923586</v>
      </c>
      <c r="J4990" s="41">
        <f t="shared" ca="1" si="557"/>
        <v>1</v>
      </c>
      <c r="K4990" s="37">
        <f t="shared" si="558"/>
        <v>78.06</v>
      </c>
      <c r="L4990" s="37">
        <f t="shared" si="559"/>
        <v>78.27</v>
      </c>
      <c r="M4990" s="37">
        <f t="shared" si="560"/>
        <v>77.98</v>
      </c>
      <c r="N4990" s="37">
        <f t="shared" si="561"/>
        <v>78.27</v>
      </c>
      <c r="O4990" s="38">
        <f t="shared" ca="1" si="562"/>
        <v>21711000</v>
      </c>
    </row>
    <row r="4991" spans="1:15" x14ac:dyDescent="0.4">
      <c r="A4991">
        <v>4976</v>
      </c>
      <c r="B4991" s="63">
        <v>38147</v>
      </c>
      <c r="C4991" s="37">
        <v>114.510002</v>
      </c>
      <c r="D4991" s="37">
        <v>114.699997</v>
      </c>
      <c r="E4991" s="37">
        <v>113.720001</v>
      </c>
      <c r="F4991" s="37">
        <v>113.790001</v>
      </c>
      <c r="G4991" s="38">
        <v>36737600</v>
      </c>
      <c r="H4991" s="37">
        <v>77.883956999999995</v>
      </c>
      <c r="I4991" s="41">
        <f t="shared" si="556"/>
        <v>0.68445343453332064</v>
      </c>
      <c r="J4991" s="41">
        <f t="shared" ca="1" si="557"/>
        <v>1</v>
      </c>
      <c r="K4991" s="37">
        <f t="shared" si="558"/>
        <v>78.38</v>
      </c>
      <c r="L4991" s="37">
        <f t="shared" si="559"/>
        <v>78.510000000000005</v>
      </c>
      <c r="M4991" s="37">
        <f t="shared" si="560"/>
        <v>77.84</v>
      </c>
      <c r="N4991" s="37">
        <f t="shared" si="561"/>
        <v>77.88</v>
      </c>
      <c r="O4991" s="38">
        <f t="shared" ca="1" si="562"/>
        <v>36737600</v>
      </c>
    </row>
    <row r="4992" spans="1:15" x14ac:dyDescent="0.4">
      <c r="A4992">
        <v>4977</v>
      </c>
      <c r="B4992" s="63">
        <v>38146</v>
      </c>
      <c r="C4992" s="37">
        <v>114.370003</v>
      </c>
      <c r="D4992" s="37">
        <v>114.91999800000001</v>
      </c>
      <c r="E4992" s="37">
        <v>114.16999800000001</v>
      </c>
      <c r="F4992" s="37">
        <v>114.860001</v>
      </c>
      <c r="G4992" s="38">
        <v>32846500</v>
      </c>
      <c r="H4992" s="37">
        <v>78.616287</v>
      </c>
      <c r="I4992" s="41">
        <f t="shared" si="556"/>
        <v>0.68445312829137106</v>
      </c>
      <c r="J4992" s="41">
        <f t="shared" ca="1" si="557"/>
        <v>1</v>
      </c>
      <c r="K4992" s="37">
        <f t="shared" si="558"/>
        <v>78.28</v>
      </c>
      <c r="L4992" s="37">
        <f t="shared" si="559"/>
        <v>78.66</v>
      </c>
      <c r="M4992" s="37">
        <f t="shared" si="560"/>
        <v>78.14</v>
      </c>
      <c r="N4992" s="37">
        <f t="shared" si="561"/>
        <v>78.62</v>
      </c>
      <c r="O4992" s="38">
        <f t="shared" ca="1" si="562"/>
        <v>32846500</v>
      </c>
    </row>
    <row r="4993" spans="1:15" x14ac:dyDescent="0.4">
      <c r="A4993">
        <v>4978</v>
      </c>
      <c r="B4993" s="63">
        <v>38145</v>
      </c>
      <c r="C4993" s="37">
        <v>113.43</v>
      </c>
      <c r="D4993" s="37">
        <v>114.80999799999999</v>
      </c>
      <c r="E4993" s="37">
        <v>113.41999800000001</v>
      </c>
      <c r="F4993" s="37">
        <v>114.699997</v>
      </c>
      <c r="G4993" s="38">
        <v>31643800</v>
      </c>
      <c r="H4993" s="37">
        <v>78.50676</v>
      </c>
      <c r="I4993" s="41">
        <f t="shared" si="556"/>
        <v>0.68445302574855349</v>
      </c>
      <c r="J4993" s="41">
        <f t="shared" ca="1" si="557"/>
        <v>1</v>
      </c>
      <c r="K4993" s="37">
        <f t="shared" si="558"/>
        <v>77.64</v>
      </c>
      <c r="L4993" s="37">
        <f t="shared" si="559"/>
        <v>78.58</v>
      </c>
      <c r="M4993" s="37">
        <f t="shared" si="560"/>
        <v>77.63</v>
      </c>
      <c r="N4993" s="37">
        <f t="shared" si="561"/>
        <v>78.510000000000005</v>
      </c>
      <c r="O4993" s="38">
        <f t="shared" ca="1" si="562"/>
        <v>31643800</v>
      </c>
    </row>
    <row r="4994" spans="1:15" x14ac:dyDescent="0.4">
      <c r="A4994">
        <v>4979</v>
      </c>
      <c r="B4994" s="63">
        <v>38142</v>
      </c>
      <c r="C4994" s="37">
        <v>112.980003</v>
      </c>
      <c r="D4994" s="37">
        <v>113.58000199999999</v>
      </c>
      <c r="E4994" s="37">
        <v>112.709999</v>
      </c>
      <c r="F4994" s="37">
        <v>112.980003</v>
      </c>
      <c r="G4994" s="38">
        <v>32739500</v>
      </c>
      <c r="H4994" s="37">
        <v>77.329536000000004</v>
      </c>
      <c r="I4994" s="41">
        <f t="shared" si="556"/>
        <v>0.68445330099699153</v>
      </c>
      <c r="J4994" s="41">
        <f t="shared" ca="1" si="557"/>
        <v>1</v>
      </c>
      <c r="K4994" s="37">
        <f t="shared" si="558"/>
        <v>77.33</v>
      </c>
      <c r="L4994" s="37">
        <f t="shared" si="559"/>
        <v>77.739999999999995</v>
      </c>
      <c r="M4994" s="37">
        <f t="shared" si="560"/>
        <v>77.14</v>
      </c>
      <c r="N4994" s="37">
        <f t="shared" si="561"/>
        <v>77.33</v>
      </c>
      <c r="O4994" s="38">
        <f t="shared" ca="1" si="562"/>
        <v>32739500</v>
      </c>
    </row>
    <row r="4995" spans="1:15" x14ac:dyDescent="0.4">
      <c r="A4995">
        <v>4980</v>
      </c>
      <c r="B4995" s="63">
        <v>38141</v>
      </c>
      <c r="C4995" s="37">
        <v>112.80999799999999</v>
      </c>
      <c r="D4995" s="37">
        <v>113.19000200000001</v>
      </c>
      <c r="E4995" s="37">
        <v>112.07</v>
      </c>
      <c r="F4995" s="37">
        <v>112.089996</v>
      </c>
      <c r="G4995" s="38">
        <v>38688300</v>
      </c>
      <c r="H4995" s="37">
        <v>76.720366999999996</v>
      </c>
      <c r="I4995" s="41">
        <f t="shared" si="556"/>
        <v>0.68445329411912903</v>
      </c>
      <c r="J4995" s="41">
        <f t="shared" ca="1" si="557"/>
        <v>1</v>
      </c>
      <c r="K4995" s="37">
        <f t="shared" si="558"/>
        <v>77.209999999999994</v>
      </c>
      <c r="L4995" s="37">
        <f t="shared" si="559"/>
        <v>77.47</v>
      </c>
      <c r="M4995" s="37">
        <f t="shared" si="560"/>
        <v>76.709999999999994</v>
      </c>
      <c r="N4995" s="37">
        <f t="shared" si="561"/>
        <v>76.72</v>
      </c>
      <c r="O4995" s="38">
        <f t="shared" ca="1" si="562"/>
        <v>38688300</v>
      </c>
    </row>
    <row r="4996" spans="1:15" x14ac:dyDescent="0.4">
      <c r="A4996">
        <v>4981</v>
      </c>
      <c r="B4996" s="63">
        <v>38140</v>
      </c>
      <c r="C4996" s="37">
        <v>113.029999</v>
      </c>
      <c r="D4996" s="37">
        <v>113.480003</v>
      </c>
      <c r="E4996" s="37">
        <v>112.459999</v>
      </c>
      <c r="F4996" s="37">
        <v>113.129997</v>
      </c>
      <c r="G4996" s="38">
        <v>39774200</v>
      </c>
      <c r="H4996" s="37">
        <v>77.432204999999996</v>
      </c>
      <c r="I4996" s="41">
        <f t="shared" si="556"/>
        <v>0.68445334618014697</v>
      </c>
      <c r="J4996" s="41">
        <f t="shared" ca="1" si="557"/>
        <v>1</v>
      </c>
      <c r="K4996" s="37">
        <f t="shared" si="558"/>
        <v>77.36</v>
      </c>
      <c r="L4996" s="37">
        <f t="shared" si="559"/>
        <v>77.67</v>
      </c>
      <c r="M4996" s="37">
        <f t="shared" si="560"/>
        <v>76.97</v>
      </c>
      <c r="N4996" s="37">
        <f t="shared" si="561"/>
        <v>77.430000000000007</v>
      </c>
      <c r="O4996" s="38">
        <f t="shared" ca="1" si="562"/>
        <v>39774200</v>
      </c>
    </row>
    <row r="4997" spans="1:15" x14ac:dyDescent="0.4">
      <c r="A4997">
        <v>4982</v>
      </c>
      <c r="B4997" s="63">
        <v>38139</v>
      </c>
      <c r="C4997" s="37">
        <v>112.459999</v>
      </c>
      <c r="D4997" s="37">
        <v>112.860001</v>
      </c>
      <c r="E4997" s="37">
        <v>111.870003</v>
      </c>
      <c r="F4997" s="37">
        <v>112.709999</v>
      </c>
      <c r="G4997" s="38">
        <v>41044700</v>
      </c>
      <c r="H4997" s="37">
        <v>77.144745</v>
      </c>
      <c r="I4997" s="41">
        <f t="shared" si="556"/>
        <v>0.68445342635483475</v>
      </c>
      <c r="J4997" s="41">
        <f t="shared" ca="1" si="557"/>
        <v>1</v>
      </c>
      <c r="K4997" s="37">
        <f t="shared" si="558"/>
        <v>76.97</v>
      </c>
      <c r="L4997" s="37">
        <f t="shared" si="559"/>
        <v>77.25</v>
      </c>
      <c r="M4997" s="37">
        <f t="shared" si="560"/>
        <v>76.569999999999993</v>
      </c>
      <c r="N4997" s="37">
        <f t="shared" si="561"/>
        <v>77.14</v>
      </c>
      <c r="O4997" s="38">
        <f t="shared" ca="1" si="562"/>
        <v>41044700</v>
      </c>
    </row>
    <row r="4998" spans="1:15" x14ac:dyDescent="0.4">
      <c r="A4998">
        <v>4983</v>
      </c>
      <c r="B4998" s="63">
        <v>38135</v>
      </c>
      <c r="C4998" s="37">
        <v>112.730003</v>
      </c>
      <c r="D4998" s="37">
        <v>112.879997</v>
      </c>
      <c r="E4998" s="37">
        <v>112.360001</v>
      </c>
      <c r="F4998" s="37">
        <v>112.860001</v>
      </c>
      <c r="G4998" s="38">
        <v>23367200</v>
      </c>
      <c r="H4998" s="37">
        <v>77.247390999999993</v>
      </c>
      <c r="I4998" s="41">
        <f t="shared" si="556"/>
        <v>0.68445321917018231</v>
      </c>
      <c r="J4998" s="41">
        <f t="shared" ca="1" si="557"/>
        <v>1</v>
      </c>
      <c r="K4998" s="37">
        <f t="shared" si="558"/>
        <v>77.16</v>
      </c>
      <c r="L4998" s="37">
        <f t="shared" si="559"/>
        <v>77.260000000000005</v>
      </c>
      <c r="M4998" s="37">
        <f t="shared" si="560"/>
        <v>76.91</v>
      </c>
      <c r="N4998" s="37">
        <f t="shared" si="561"/>
        <v>77.25</v>
      </c>
      <c r="O4998" s="38">
        <f t="shared" ca="1" si="562"/>
        <v>23367200</v>
      </c>
    </row>
    <row r="4999" spans="1:15" x14ac:dyDescent="0.4">
      <c r="A4999">
        <v>4984</v>
      </c>
      <c r="B4999" s="63">
        <v>38134</v>
      </c>
      <c r="C4999" s="37">
        <v>112.540001</v>
      </c>
      <c r="D4999" s="37">
        <v>113.029999</v>
      </c>
      <c r="E4999" s="37">
        <v>112.05999799999999</v>
      </c>
      <c r="F4999" s="37">
        <v>112.870003</v>
      </c>
      <c r="G4999" s="38">
        <v>45306900</v>
      </c>
      <c r="H4999" s="37">
        <v>77.254249999999999</v>
      </c>
      <c r="I4999" s="41">
        <f t="shared" si="556"/>
        <v>0.68445333522317708</v>
      </c>
      <c r="J4999" s="41">
        <f t="shared" ca="1" si="557"/>
        <v>1</v>
      </c>
      <c r="K4999" s="37">
        <f t="shared" si="558"/>
        <v>77.03</v>
      </c>
      <c r="L4999" s="37">
        <f t="shared" si="559"/>
        <v>77.36</v>
      </c>
      <c r="M4999" s="37">
        <f t="shared" si="560"/>
        <v>76.7</v>
      </c>
      <c r="N4999" s="37">
        <f t="shared" si="561"/>
        <v>77.25</v>
      </c>
      <c r="O4999" s="38">
        <f t="shared" ca="1" si="562"/>
        <v>45306900</v>
      </c>
    </row>
    <row r="5000" spans="1:15" x14ac:dyDescent="0.4">
      <c r="A5000">
        <v>4985</v>
      </c>
      <c r="B5000" s="63">
        <v>38133</v>
      </c>
      <c r="C5000" s="37">
        <v>111.660004</v>
      </c>
      <c r="D5000" s="37">
        <v>112.290001</v>
      </c>
      <c r="E5000" s="37">
        <v>111.510002</v>
      </c>
      <c r="F5000" s="37">
        <v>112.239998</v>
      </c>
      <c r="G5000" s="38">
        <v>35977000</v>
      </c>
      <c r="H5000" s="37">
        <v>76.823029000000005</v>
      </c>
      <c r="I5000" s="41">
        <f t="shared" si="556"/>
        <v>0.68445322851841106</v>
      </c>
      <c r="J5000" s="41">
        <f t="shared" ca="1" si="557"/>
        <v>1</v>
      </c>
      <c r="K5000" s="37">
        <f t="shared" si="558"/>
        <v>76.430000000000007</v>
      </c>
      <c r="L5000" s="37">
        <f t="shared" si="559"/>
        <v>76.86</v>
      </c>
      <c r="M5000" s="37">
        <f t="shared" si="560"/>
        <v>76.319999999999993</v>
      </c>
      <c r="N5000" s="37">
        <f t="shared" si="561"/>
        <v>76.819999999999993</v>
      </c>
      <c r="O5000" s="38">
        <f t="shared" ca="1" si="562"/>
        <v>35977000</v>
      </c>
    </row>
    <row r="5001" spans="1:15" x14ac:dyDescent="0.4">
      <c r="A5001">
        <v>4986</v>
      </c>
      <c r="B5001" s="63">
        <v>38132</v>
      </c>
      <c r="C5001" s="37">
        <v>109.900002</v>
      </c>
      <c r="D5001" s="37">
        <v>111.980003</v>
      </c>
      <c r="E5001" s="37">
        <v>109.599998</v>
      </c>
      <c r="F5001" s="37">
        <v>111.849998</v>
      </c>
      <c r="G5001" s="38">
        <v>48668000</v>
      </c>
      <c r="H5001" s="37">
        <v>76.556083999999998</v>
      </c>
      <c r="I5001" s="41">
        <f t="shared" si="556"/>
        <v>0.68445315484046765</v>
      </c>
      <c r="J5001" s="41">
        <f t="shared" ca="1" si="557"/>
        <v>1</v>
      </c>
      <c r="K5001" s="37">
        <f t="shared" si="558"/>
        <v>75.22</v>
      </c>
      <c r="L5001" s="37">
        <f t="shared" si="559"/>
        <v>76.650000000000006</v>
      </c>
      <c r="M5001" s="37">
        <f t="shared" si="560"/>
        <v>75.02</v>
      </c>
      <c r="N5001" s="37">
        <f t="shared" si="561"/>
        <v>76.56</v>
      </c>
      <c r="O5001" s="38">
        <f t="shared" ca="1" si="562"/>
        <v>48668000</v>
      </c>
    </row>
    <row r="5002" spans="1:15" x14ac:dyDescent="0.4">
      <c r="A5002">
        <v>4987</v>
      </c>
      <c r="B5002" s="63">
        <v>38131</v>
      </c>
      <c r="C5002" s="37">
        <v>110.529999</v>
      </c>
      <c r="D5002" s="37">
        <v>110.760002</v>
      </c>
      <c r="E5002" s="37">
        <v>109.68</v>
      </c>
      <c r="F5002" s="37">
        <v>110.269997</v>
      </c>
      <c r="G5002" s="38">
        <v>40961500</v>
      </c>
      <c r="H5002" s="37">
        <v>75.474639999999994</v>
      </c>
      <c r="I5002" s="41">
        <f t="shared" si="556"/>
        <v>0.68445308835911178</v>
      </c>
      <c r="J5002" s="41">
        <f t="shared" ca="1" si="557"/>
        <v>1</v>
      </c>
      <c r="K5002" s="37">
        <f t="shared" si="558"/>
        <v>75.650000000000006</v>
      </c>
      <c r="L5002" s="37">
        <f t="shared" si="559"/>
        <v>75.81</v>
      </c>
      <c r="M5002" s="37">
        <f t="shared" si="560"/>
        <v>75.069999999999993</v>
      </c>
      <c r="N5002" s="37">
        <f t="shared" si="561"/>
        <v>75.47</v>
      </c>
      <c r="O5002" s="38">
        <f t="shared" ca="1" si="562"/>
        <v>40961500</v>
      </c>
    </row>
    <row r="5003" spans="1:15" x14ac:dyDescent="0.4">
      <c r="A5003">
        <v>4988</v>
      </c>
      <c r="B5003" s="63">
        <v>38128</v>
      </c>
      <c r="C5003" s="37">
        <v>109.970001</v>
      </c>
      <c r="D5003" s="37">
        <v>110.550003</v>
      </c>
      <c r="E5003" s="37">
        <v>109.470001</v>
      </c>
      <c r="F5003" s="37">
        <v>109.80999799999999</v>
      </c>
      <c r="G5003" s="38">
        <v>47480400</v>
      </c>
      <c r="H5003" s="37">
        <v>75.159835999999999</v>
      </c>
      <c r="I5003" s="41">
        <f t="shared" si="556"/>
        <v>0.68445348664882044</v>
      </c>
      <c r="J5003" s="41">
        <f t="shared" ca="1" si="557"/>
        <v>1</v>
      </c>
      <c r="K5003" s="37">
        <f t="shared" si="558"/>
        <v>75.27</v>
      </c>
      <c r="L5003" s="37">
        <f t="shared" si="559"/>
        <v>75.67</v>
      </c>
      <c r="M5003" s="37">
        <f t="shared" si="560"/>
        <v>74.930000000000007</v>
      </c>
      <c r="N5003" s="37">
        <f t="shared" si="561"/>
        <v>75.16</v>
      </c>
      <c r="O5003" s="38">
        <f t="shared" ca="1" si="562"/>
        <v>47480400</v>
      </c>
    </row>
    <row r="5004" spans="1:15" x14ac:dyDescent="0.4">
      <c r="A5004">
        <v>4989</v>
      </c>
      <c r="B5004" s="63">
        <v>38127</v>
      </c>
      <c r="C5004" s="37">
        <v>109.449997</v>
      </c>
      <c r="D5004" s="37">
        <v>109.870003</v>
      </c>
      <c r="E5004" s="37">
        <v>109.040001</v>
      </c>
      <c r="F5004" s="37">
        <v>109.620003</v>
      </c>
      <c r="G5004" s="38">
        <v>38082900</v>
      </c>
      <c r="H5004" s="37">
        <v>75.029799999999994</v>
      </c>
      <c r="I5004" s="41">
        <f t="shared" si="556"/>
        <v>0.68445354813573578</v>
      </c>
      <c r="J5004" s="41">
        <f t="shared" ca="1" si="557"/>
        <v>1</v>
      </c>
      <c r="K5004" s="37">
        <f t="shared" si="558"/>
        <v>74.91</v>
      </c>
      <c r="L5004" s="37">
        <f t="shared" si="559"/>
        <v>75.2</v>
      </c>
      <c r="M5004" s="37">
        <f t="shared" si="560"/>
        <v>74.63</v>
      </c>
      <c r="N5004" s="37">
        <f t="shared" si="561"/>
        <v>75.03</v>
      </c>
      <c r="O5004" s="38">
        <f t="shared" ca="1" si="562"/>
        <v>38082900</v>
      </c>
    </row>
    <row r="5005" spans="1:15" x14ac:dyDescent="0.4">
      <c r="A5005">
        <v>4990</v>
      </c>
      <c r="B5005" s="63">
        <v>38126</v>
      </c>
      <c r="C5005" s="37">
        <v>110.5</v>
      </c>
      <c r="D5005" s="37">
        <v>111.18</v>
      </c>
      <c r="E5005" s="37">
        <v>109.150002</v>
      </c>
      <c r="F5005" s="37">
        <v>109.269997</v>
      </c>
      <c r="G5005" s="38">
        <v>54804100</v>
      </c>
      <c r="H5005" s="37">
        <v>74.790206999999995</v>
      </c>
      <c r="I5005" s="41">
        <f t="shared" si="556"/>
        <v>0.68445327220060226</v>
      </c>
      <c r="J5005" s="41">
        <f t="shared" ca="1" si="557"/>
        <v>1</v>
      </c>
      <c r="K5005" s="37">
        <f t="shared" si="558"/>
        <v>75.63</v>
      </c>
      <c r="L5005" s="37">
        <f t="shared" si="559"/>
        <v>76.099999999999994</v>
      </c>
      <c r="M5005" s="37">
        <f t="shared" si="560"/>
        <v>74.709999999999994</v>
      </c>
      <c r="N5005" s="37">
        <f t="shared" si="561"/>
        <v>74.790000000000006</v>
      </c>
      <c r="O5005" s="38">
        <f t="shared" ca="1" si="562"/>
        <v>54804100</v>
      </c>
    </row>
    <row r="5006" spans="1:15" x14ac:dyDescent="0.4">
      <c r="A5006">
        <v>4991</v>
      </c>
      <c r="B5006" s="63">
        <v>38125</v>
      </c>
      <c r="C5006" s="37">
        <v>109.489998</v>
      </c>
      <c r="D5006" s="37">
        <v>109.94000200000001</v>
      </c>
      <c r="E5006" s="37">
        <v>109.33000199999999</v>
      </c>
      <c r="F5006" s="37">
        <v>109.650002</v>
      </c>
      <c r="G5006" s="38">
        <v>30193100</v>
      </c>
      <c r="H5006" s="37">
        <v>75.050278000000006</v>
      </c>
      <c r="I5006" s="41">
        <f t="shared" si="556"/>
        <v>0.68445304725119849</v>
      </c>
      <c r="J5006" s="41">
        <f t="shared" ca="1" si="557"/>
        <v>1</v>
      </c>
      <c r="K5006" s="37">
        <f t="shared" si="558"/>
        <v>74.94</v>
      </c>
      <c r="L5006" s="37">
        <f t="shared" si="559"/>
        <v>75.25</v>
      </c>
      <c r="M5006" s="37">
        <f t="shared" si="560"/>
        <v>74.83</v>
      </c>
      <c r="N5006" s="37">
        <f t="shared" si="561"/>
        <v>75.05</v>
      </c>
      <c r="O5006" s="38">
        <f t="shared" ca="1" si="562"/>
        <v>30193100</v>
      </c>
    </row>
    <row r="5007" spans="1:15" x14ac:dyDescent="0.4">
      <c r="A5007">
        <v>4992</v>
      </c>
      <c r="B5007" s="63">
        <v>38124</v>
      </c>
      <c r="C5007" s="37">
        <v>108.889999</v>
      </c>
      <c r="D5007" s="37">
        <v>109.5</v>
      </c>
      <c r="E5007" s="37">
        <v>108.410004</v>
      </c>
      <c r="F5007" s="37">
        <v>109.099998</v>
      </c>
      <c r="G5007" s="38">
        <v>55020400</v>
      </c>
      <c r="H5007" s="37">
        <v>74.673812999999996</v>
      </c>
      <c r="I5007" s="41">
        <f t="shared" si="556"/>
        <v>0.68445292730436158</v>
      </c>
      <c r="J5007" s="41">
        <f t="shared" ca="1" si="557"/>
        <v>1</v>
      </c>
      <c r="K5007" s="37">
        <f t="shared" si="558"/>
        <v>74.53</v>
      </c>
      <c r="L5007" s="37">
        <f t="shared" si="559"/>
        <v>74.95</v>
      </c>
      <c r="M5007" s="37">
        <f t="shared" si="560"/>
        <v>74.2</v>
      </c>
      <c r="N5007" s="37">
        <f t="shared" si="561"/>
        <v>74.67</v>
      </c>
      <c r="O5007" s="38">
        <f t="shared" ca="1" si="562"/>
        <v>55020400</v>
      </c>
    </row>
    <row r="5008" spans="1:15" x14ac:dyDescent="0.4">
      <c r="A5008">
        <v>4993</v>
      </c>
      <c r="B5008" s="63">
        <v>38121</v>
      </c>
      <c r="C5008" s="37">
        <v>109.949997</v>
      </c>
      <c r="D5008" s="37">
        <v>110.739998</v>
      </c>
      <c r="E5008" s="37">
        <v>109.269997</v>
      </c>
      <c r="F5008" s="37">
        <v>110.040001</v>
      </c>
      <c r="G5008" s="38">
        <v>54123100</v>
      </c>
      <c r="H5008" s="37">
        <v>75.317238000000003</v>
      </c>
      <c r="I5008" s="41">
        <f t="shared" si="556"/>
        <v>0.6844532653175821</v>
      </c>
      <c r="J5008" s="41">
        <f t="shared" ca="1" si="557"/>
        <v>1</v>
      </c>
      <c r="K5008" s="37">
        <f t="shared" si="558"/>
        <v>75.260000000000005</v>
      </c>
      <c r="L5008" s="37">
        <f t="shared" si="559"/>
        <v>75.8</v>
      </c>
      <c r="M5008" s="37">
        <f t="shared" si="560"/>
        <v>74.790000000000006</v>
      </c>
      <c r="N5008" s="37">
        <f t="shared" si="561"/>
        <v>75.319999999999993</v>
      </c>
      <c r="O5008" s="38">
        <f t="shared" ca="1" si="562"/>
        <v>54123100</v>
      </c>
    </row>
    <row r="5009" spans="1:15" x14ac:dyDescent="0.4">
      <c r="A5009">
        <v>4994</v>
      </c>
      <c r="B5009" s="63">
        <v>38120</v>
      </c>
      <c r="C5009" s="37">
        <v>109.760002</v>
      </c>
      <c r="D5009" s="37">
        <v>110.80999799999999</v>
      </c>
      <c r="E5009" s="37">
        <v>109.629997</v>
      </c>
      <c r="F5009" s="37">
        <v>109.989998</v>
      </c>
      <c r="G5009" s="38">
        <v>57393700</v>
      </c>
      <c r="H5009" s="37">
        <v>75.282982000000004</v>
      </c>
      <c r="I5009" s="41">
        <f t="shared" ref="I5009:I5072" si="563">IF(F5009=0,1,H5009/F5009)</f>
        <v>0.68445298089740858</v>
      </c>
      <c r="J5009" s="41">
        <f t="shared" ref="J5009:J5072" ca="1" si="564">INDEX(OFFSET($T$15,0,0,$S$13+1,1),MATCH(B5009,OFFSET($Q$15,0,0,$S$13+1,1),-1))</f>
        <v>1</v>
      </c>
      <c r="K5009" s="37">
        <f t="shared" ref="K5009:K5072" si="565">ROUND($I5009*C5009,2)</f>
        <v>75.13</v>
      </c>
      <c r="L5009" s="37">
        <f t="shared" ref="L5009:L5072" si="566">ROUND($I5009*D5009,2)</f>
        <v>75.84</v>
      </c>
      <c r="M5009" s="37">
        <f t="shared" ref="M5009:M5072" si="567">ROUND($I5009*E5009,2)</f>
        <v>75.040000000000006</v>
      </c>
      <c r="N5009" s="37">
        <f t="shared" ref="N5009:N5072" si="568">ROUND($I5009*F5009,2)</f>
        <v>75.28</v>
      </c>
      <c r="O5009" s="38">
        <f t="shared" ref="O5009:O5072" ca="1" si="569">G5009*J5009</f>
        <v>57393700</v>
      </c>
    </row>
    <row r="5010" spans="1:15" x14ac:dyDescent="0.4">
      <c r="A5010">
        <v>4995</v>
      </c>
      <c r="B5010" s="63">
        <v>38119</v>
      </c>
      <c r="C5010" s="37">
        <v>109.57</v>
      </c>
      <c r="D5010" s="37">
        <v>110.540001</v>
      </c>
      <c r="E5010" s="37">
        <v>108.05999799999999</v>
      </c>
      <c r="F5010" s="37">
        <v>110.449997</v>
      </c>
      <c r="G5010" s="38">
        <v>90830500</v>
      </c>
      <c r="H5010" s="37">
        <v>75.597877999999994</v>
      </c>
      <c r="I5010" s="41">
        <f t="shared" si="563"/>
        <v>0.68445341831924178</v>
      </c>
      <c r="J5010" s="41">
        <f t="shared" ca="1" si="564"/>
        <v>1</v>
      </c>
      <c r="K5010" s="37">
        <f t="shared" si="565"/>
        <v>75</v>
      </c>
      <c r="L5010" s="37">
        <f t="shared" si="566"/>
        <v>75.66</v>
      </c>
      <c r="M5010" s="37">
        <f t="shared" si="567"/>
        <v>73.959999999999994</v>
      </c>
      <c r="N5010" s="37">
        <f t="shared" si="568"/>
        <v>75.599999999999994</v>
      </c>
      <c r="O5010" s="38">
        <f t="shared" ca="1" si="569"/>
        <v>90830500</v>
      </c>
    </row>
    <row r="5011" spans="1:15" x14ac:dyDescent="0.4">
      <c r="A5011">
        <v>4996</v>
      </c>
      <c r="B5011" s="63">
        <v>38118</v>
      </c>
      <c r="C5011" s="37">
        <v>109.459999</v>
      </c>
      <c r="D5011" s="37">
        <v>110.050003</v>
      </c>
      <c r="E5011" s="37">
        <v>109.33000199999999</v>
      </c>
      <c r="F5011" s="37">
        <v>109.75</v>
      </c>
      <c r="G5011" s="38">
        <v>48300600</v>
      </c>
      <c r="H5011" s="37">
        <v>75.118744000000007</v>
      </c>
      <c r="I5011" s="41">
        <f t="shared" si="563"/>
        <v>0.68445324829157184</v>
      </c>
      <c r="J5011" s="41">
        <f t="shared" ca="1" si="564"/>
        <v>1</v>
      </c>
      <c r="K5011" s="37">
        <f t="shared" si="565"/>
        <v>74.92</v>
      </c>
      <c r="L5011" s="37">
        <f t="shared" si="566"/>
        <v>75.319999999999993</v>
      </c>
      <c r="M5011" s="37">
        <f t="shared" si="567"/>
        <v>74.83</v>
      </c>
      <c r="N5011" s="37">
        <f t="shared" si="568"/>
        <v>75.12</v>
      </c>
      <c r="O5011" s="38">
        <f t="shared" ca="1" si="569"/>
        <v>48300600</v>
      </c>
    </row>
    <row r="5012" spans="1:15" x14ac:dyDescent="0.4">
      <c r="A5012">
        <v>4997</v>
      </c>
      <c r="B5012" s="63">
        <v>38117</v>
      </c>
      <c r="C5012" s="37">
        <v>109.44000200000001</v>
      </c>
      <c r="D5012" s="37">
        <v>109.75</v>
      </c>
      <c r="E5012" s="37">
        <v>108.360001</v>
      </c>
      <c r="F5012" s="37">
        <v>108.83000199999999</v>
      </c>
      <c r="G5012" s="38">
        <v>75279400</v>
      </c>
      <c r="H5012" s="37">
        <v>74.489044000000007</v>
      </c>
      <c r="I5012" s="41">
        <f t="shared" si="563"/>
        <v>0.68445320804092247</v>
      </c>
      <c r="J5012" s="41">
        <f t="shared" ca="1" si="564"/>
        <v>1</v>
      </c>
      <c r="K5012" s="37">
        <f t="shared" si="565"/>
        <v>74.91</v>
      </c>
      <c r="L5012" s="37">
        <f t="shared" si="566"/>
        <v>75.12</v>
      </c>
      <c r="M5012" s="37">
        <f t="shared" si="567"/>
        <v>74.17</v>
      </c>
      <c r="N5012" s="37">
        <f t="shared" si="568"/>
        <v>74.489999999999995</v>
      </c>
      <c r="O5012" s="38">
        <f t="shared" ca="1" si="569"/>
        <v>75279400</v>
      </c>
    </row>
    <row r="5013" spans="1:15" x14ac:dyDescent="0.4">
      <c r="A5013">
        <v>4998</v>
      </c>
      <c r="B5013" s="63">
        <v>38114</v>
      </c>
      <c r="C5013" s="37">
        <v>111.220001</v>
      </c>
      <c r="D5013" s="37">
        <v>112.230003</v>
      </c>
      <c r="E5013" s="37">
        <v>109.959999</v>
      </c>
      <c r="F5013" s="37">
        <v>109.959999</v>
      </c>
      <c r="G5013" s="38">
        <v>60950000</v>
      </c>
      <c r="H5013" s="37">
        <v>75.262482000000006</v>
      </c>
      <c r="I5013" s="41">
        <f t="shared" si="563"/>
        <v>0.6844532801423544</v>
      </c>
      <c r="J5013" s="41">
        <f t="shared" ca="1" si="564"/>
        <v>1</v>
      </c>
      <c r="K5013" s="37">
        <f t="shared" si="565"/>
        <v>76.12</v>
      </c>
      <c r="L5013" s="37">
        <f t="shared" si="566"/>
        <v>76.819999999999993</v>
      </c>
      <c r="M5013" s="37">
        <f t="shared" si="567"/>
        <v>75.260000000000005</v>
      </c>
      <c r="N5013" s="37">
        <f t="shared" si="568"/>
        <v>75.260000000000005</v>
      </c>
      <c r="O5013" s="38">
        <f t="shared" ca="1" si="569"/>
        <v>60950000</v>
      </c>
    </row>
    <row r="5014" spans="1:15" x14ac:dyDescent="0.4">
      <c r="A5014">
        <v>4999</v>
      </c>
      <c r="B5014" s="63">
        <v>38113</v>
      </c>
      <c r="C5014" s="37">
        <v>112.019997</v>
      </c>
      <c r="D5014" s="37">
        <v>112.589996</v>
      </c>
      <c r="E5014" s="37">
        <v>111</v>
      </c>
      <c r="F5014" s="37">
        <v>111.80999799999999</v>
      </c>
      <c r="G5014" s="38">
        <v>54997000</v>
      </c>
      <c r="H5014" s="37">
        <v>76.528732000000005</v>
      </c>
      <c r="I5014" s="41">
        <f t="shared" si="563"/>
        <v>0.68445338850645543</v>
      </c>
      <c r="J5014" s="41">
        <f t="shared" ca="1" si="564"/>
        <v>1</v>
      </c>
      <c r="K5014" s="37">
        <f t="shared" si="565"/>
        <v>76.67</v>
      </c>
      <c r="L5014" s="37">
        <f t="shared" si="566"/>
        <v>77.06</v>
      </c>
      <c r="M5014" s="37">
        <f t="shared" si="567"/>
        <v>75.97</v>
      </c>
      <c r="N5014" s="37">
        <f t="shared" si="568"/>
        <v>76.53</v>
      </c>
      <c r="O5014" s="38">
        <f t="shared" ca="1" si="569"/>
        <v>54997000</v>
      </c>
    </row>
    <row r="5015" spans="1:15" x14ac:dyDescent="0.4">
      <c r="A5015">
        <v>5000</v>
      </c>
      <c r="B5015" s="63">
        <v>38112</v>
      </c>
      <c r="C5015" s="37">
        <v>112.410004</v>
      </c>
      <c r="D5015" s="37">
        <v>112.959999</v>
      </c>
      <c r="E5015" s="37">
        <v>112.160004</v>
      </c>
      <c r="F5015" s="37">
        <v>112.779999</v>
      </c>
      <c r="G5015" s="38">
        <v>34405000</v>
      </c>
      <c r="H5015" s="37">
        <v>77.192627000000002</v>
      </c>
      <c r="I5015" s="41">
        <f t="shared" si="563"/>
        <v>0.68445316265697076</v>
      </c>
      <c r="J5015" s="41">
        <f t="shared" ca="1" si="564"/>
        <v>1</v>
      </c>
      <c r="K5015" s="37">
        <f t="shared" si="565"/>
        <v>76.94</v>
      </c>
      <c r="L5015" s="37">
        <f t="shared" si="566"/>
        <v>77.319999999999993</v>
      </c>
      <c r="M5015" s="37">
        <f t="shared" si="567"/>
        <v>76.77</v>
      </c>
      <c r="N5015" s="37">
        <f t="shared" si="568"/>
        <v>77.19</v>
      </c>
      <c r="O5015" s="38">
        <f t="shared" ca="1" si="569"/>
        <v>34405000</v>
      </c>
    </row>
    <row r="5016" spans="1:15" x14ac:dyDescent="0.4">
      <c r="A5016">
        <v>5001</v>
      </c>
      <c r="B5016" s="63">
        <v>38111</v>
      </c>
      <c r="C5016" s="37">
        <v>112.25</v>
      </c>
      <c r="D5016" s="37">
        <v>113.260002</v>
      </c>
      <c r="E5016" s="37">
        <v>111.660004</v>
      </c>
      <c r="F5016" s="37">
        <v>112.05999799999999</v>
      </c>
      <c r="G5016" s="38">
        <v>51185100</v>
      </c>
      <c r="H5016" s="37">
        <v>76.699843999999999</v>
      </c>
      <c r="I5016" s="41">
        <f t="shared" si="563"/>
        <v>0.68445337648497906</v>
      </c>
      <c r="J5016" s="41">
        <f t="shared" ca="1" si="564"/>
        <v>1</v>
      </c>
      <c r="K5016" s="37">
        <f t="shared" si="565"/>
        <v>76.83</v>
      </c>
      <c r="L5016" s="37">
        <f t="shared" si="566"/>
        <v>77.52</v>
      </c>
      <c r="M5016" s="37">
        <f t="shared" si="567"/>
        <v>76.430000000000007</v>
      </c>
      <c r="N5016" s="37">
        <f t="shared" si="568"/>
        <v>76.7</v>
      </c>
      <c r="O5016" s="38">
        <f t="shared" ca="1" si="569"/>
        <v>51185100</v>
      </c>
    </row>
    <row r="5017" spans="1:15" x14ac:dyDescent="0.4">
      <c r="A5017">
        <v>5002</v>
      </c>
      <c r="B5017" s="63">
        <v>38110</v>
      </c>
      <c r="C5017" s="37">
        <v>111.370003</v>
      </c>
      <c r="D5017" s="37">
        <v>112.290001</v>
      </c>
      <c r="E5017" s="37">
        <v>111.349998</v>
      </c>
      <c r="F5017" s="37">
        <v>112.150002</v>
      </c>
      <c r="G5017" s="38">
        <v>33758000</v>
      </c>
      <c r="H5017" s="37">
        <v>76.761429000000007</v>
      </c>
      <c r="I5017" s="41">
        <f t="shared" si="563"/>
        <v>0.68445321115553792</v>
      </c>
      <c r="J5017" s="41">
        <f t="shared" ca="1" si="564"/>
        <v>1</v>
      </c>
      <c r="K5017" s="37">
        <f t="shared" si="565"/>
        <v>76.23</v>
      </c>
      <c r="L5017" s="37">
        <f t="shared" si="566"/>
        <v>76.86</v>
      </c>
      <c r="M5017" s="37">
        <f t="shared" si="567"/>
        <v>76.209999999999994</v>
      </c>
      <c r="N5017" s="37">
        <f t="shared" si="568"/>
        <v>76.760000000000005</v>
      </c>
      <c r="O5017" s="38">
        <f t="shared" ca="1" si="569"/>
        <v>33758000</v>
      </c>
    </row>
    <row r="5018" spans="1:15" x14ac:dyDescent="0.4">
      <c r="A5018">
        <v>5003</v>
      </c>
      <c r="B5018" s="63">
        <v>38107</v>
      </c>
      <c r="C5018" s="37">
        <v>112.16999800000001</v>
      </c>
      <c r="D5018" s="37">
        <v>112.379997</v>
      </c>
      <c r="E5018" s="37">
        <v>110.900002</v>
      </c>
      <c r="F5018" s="37">
        <v>110.959999</v>
      </c>
      <c r="G5018" s="38">
        <v>48681400</v>
      </c>
      <c r="H5018" s="37">
        <v>75.946906999999996</v>
      </c>
      <c r="I5018" s="41">
        <f t="shared" si="563"/>
        <v>0.68445302527445051</v>
      </c>
      <c r="J5018" s="41">
        <f t="shared" ca="1" si="564"/>
        <v>1</v>
      </c>
      <c r="K5018" s="37">
        <f t="shared" si="565"/>
        <v>76.78</v>
      </c>
      <c r="L5018" s="37">
        <f t="shared" si="566"/>
        <v>76.92</v>
      </c>
      <c r="M5018" s="37">
        <f t="shared" si="567"/>
        <v>75.91</v>
      </c>
      <c r="N5018" s="37">
        <f t="shared" si="568"/>
        <v>75.95</v>
      </c>
      <c r="O5018" s="38">
        <f t="shared" ca="1" si="569"/>
        <v>48681400</v>
      </c>
    </row>
    <row r="5019" spans="1:15" x14ac:dyDescent="0.4">
      <c r="A5019">
        <v>5004</v>
      </c>
      <c r="B5019" s="63">
        <v>38106</v>
      </c>
      <c r="C5019" s="37">
        <v>112.720001</v>
      </c>
      <c r="D5019" s="37">
        <v>113.32</v>
      </c>
      <c r="E5019" s="37">
        <v>111.160004</v>
      </c>
      <c r="F5019" s="37">
        <v>111.83000199999999</v>
      </c>
      <c r="G5019" s="38">
        <v>69687600</v>
      </c>
      <c r="H5019" s="37">
        <v>76.542404000000005</v>
      </c>
      <c r="I5019" s="41">
        <f t="shared" si="563"/>
        <v>0.68445321140207083</v>
      </c>
      <c r="J5019" s="41">
        <f t="shared" ca="1" si="564"/>
        <v>1</v>
      </c>
      <c r="K5019" s="37">
        <f t="shared" si="565"/>
        <v>77.150000000000006</v>
      </c>
      <c r="L5019" s="37">
        <f t="shared" si="566"/>
        <v>77.56</v>
      </c>
      <c r="M5019" s="37">
        <f t="shared" si="567"/>
        <v>76.08</v>
      </c>
      <c r="N5019" s="37">
        <f t="shared" si="568"/>
        <v>76.540000000000006</v>
      </c>
      <c r="O5019" s="38">
        <f t="shared" ca="1" si="569"/>
        <v>69687600</v>
      </c>
    </row>
    <row r="5020" spans="1:15" x14ac:dyDescent="0.4">
      <c r="A5020">
        <v>5005</v>
      </c>
      <c r="B5020" s="63">
        <v>38105</v>
      </c>
      <c r="C5020" s="37">
        <v>113.889999</v>
      </c>
      <c r="D5020" s="37">
        <v>114.010002</v>
      </c>
      <c r="E5020" s="37">
        <v>112.5</v>
      </c>
      <c r="F5020" s="37">
        <v>112.82</v>
      </c>
      <c r="G5020" s="38">
        <v>50165800</v>
      </c>
      <c r="H5020" s="37">
        <v>77.220055000000002</v>
      </c>
      <c r="I5020" s="41">
        <f t="shared" si="563"/>
        <v>0.68445359865272126</v>
      </c>
      <c r="J5020" s="41">
        <f t="shared" ca="1" si="564"/>
        <v>1</v>
      </c>
      <c r="K5020" s="37">
        <f t="shared" si="565"/>
        <v>77.95</v>
      </c>
      <c r="L5020" s="37">
        <f t="shared" si="566"/>
        <v>78.03</v>
      </c>
      <c r="M5020" s="37">
        <f t="shared" si="567"/>
        <v>77</v>
      </c>
      <c r="N5020" s="37">
        <f t="shared" si="568"/>
        <v>77.22</v>
      </c>
      <c r="O5020" s="38">
        <f t="shared" ca="1" si="569"/>
        <v>50165800</v>
      </c>
    </row>
    <row r="5021" spans="1:15" x14ac:dyDescent="0.4">
      <c r="A5021">
        <v>5006</v>
      </c>
      <c r="B5021" s="63">
        <v>38104</v>
      </c>
      <c r="C5021" s="37">
        <v>114.230003</v>
      </c>
      <c r="D5021" s="37">
        <v>115.120003</v>
      </c>
      <c r="E5021" s="37">
        <v>113.959999</v>
      </c>
      <c r="F5021" s="37">
        <v>114.300003</v>
      </c>
      <c r="G5021" s="38">
        <v>43485500</v>
      </c>
      <c r="H5021" s="37">
        <v>78.233024999999998</v>
      </c>
      <c r="I5021" s="41">
        <f t="shared" si="563"/>
        <v>0.68445339410883477</v>
      </c>
      <c r="J5021" s="41">
        <f t="shared" ca="1" si="564"/>
        <v>1</v>
      </c>
      <c r="K5021" s="37">
        <f t="shared" si="565"/>
        <v>78.19</v>
      </c>
      <c r="L5021" s="37">
        <f t="shared" si="566"/>
        <v>78.790000000000006</v>
      </c>
      <c r="M5021" s="37">
        <f t="shared" si="567"/>
        <v>78</v>
      </c>
      <c r="N5021" s="37">
        <f t="shared" si="568"/>
        <v>78.23</v>
      </c>
      <c r="O5021" s="38">
        <f t="shared" ca="1" si="569"/>
        <v>43485500</v>
      </c>
    </row>
    <row r="5022" spans="1:15" x14ac:dyDescent="0.4">
      <c r="A5022">
        <v>5007</v>
      </c>
      <c r="B5022" s="63">
        <v>38103</v>
      </c>
      <c r="C5022" s="37">
        <v>114.5</v>
      </c>
      <c r="D5022" s="37">
        <v>114.94000200000001</v>
      </c>
      <c r="E5022" s="37">
        <v>113.599998</v>
      </c>
      <c r="F5022" s="37">
        <v>114.199997</v>
      </c>
      <c r="G5022" s="38">
        <v>35515200</v>
      </c>
      <c r="H5022" s="37">
        <v>78.164574000000002</v>
      </c>
      <c r="I5022" s="41">
        <f t="shared" si="563"/>
        <v>0.684453380502278</v>
      </c>
      <c r="J5022" s="41">
        <f t="shared" ca="1" si="564"/>
        <v>1</v>
      </c>
      <c r="K5022" s="37">
        <f t="shared" si="565"/>
        <v>78.37</v>
      </c>
      <c r="L5022" s="37">
        <f t="shared" si="566"/>
        <v>78.67</v>
      </c>
      <c r="M5022" s="37">
        <f t="shared" si="567"/>
        <v>77.75</v>
      </c>
      <c r="N5022" s="37">
        <f t="shared" si="568"/>
        <v>78.16</v>
      </c>
      <c r="O5022" s="38">
        <f t="shared" ca="1" si="569"/>
        <v>35515200</v>
      </c>
    </row>
    <row r="5023" spans="1:15" x14ac:dyDescent="0.4">
      <c r="A5023">
        <v>5008</v>
      </c>
      <c r="B5023" s="63">
        <v>38100</v>
      </c>
      <c r="C5023" s="37">
        <v>114.41999800000001</v>
      </c>
      <c r="D5023" s="37">
        <v>114.57</v>
      </c>
      <c r="E5023" s="37">
        <v>113.790001</v>
      </c>
      <c r="F5023" s="37">
        <v>114.360001</v>
      </c>
      <c r="G5023" s="38">
        <v>29395700</v>
      </c>
      <c r="H5023" s="37">
        <v>78.274078000000003</v>
      </c>
      <c r="I5023" s="41">
        <f t="shared" si="563"/>
        <v>0.68445328187781329</v>
      </c>
      <c r="J5023" s="41">
        <f t="shared" ca="1" si="564"/>
        <v>1</v>
      </c>
      <c r="K5023" s="37">
        <f t="shared" si="565"/>
        <v>78.319999999999993</v>
      </c>
      <c r="L5023" s="37">
        <f t="shared" si="566"/>
        <v>78.42</v>
      </c>
      <c r="M5023" s="37">
        <f t="shared" si="567"/>
        <v>77.88</v>
      </c>
      <c r="N5023" s="37">
        <f t="shared" si="568"/>
        <v>78.27</v>
      </c>
      <c r="O5023" s="38">
        <f t="shared" ca="1" si="569"/>
        <v>29395700</v>
      </c>
    </row>
    <row r="5024" spans="1:15" x14ac:dyDescent="0.4">
      <c r="A5024">
        <v>5009</v>
      </c>
      <c r="B5024" s="63">
        <v>38099</v>
      </c>
      <c r="C5024" s="37">
        <v>112.480003</v>
      </c>
      <c r="D5024" s="37">
        <v>114.66999800000001</v>
      </c>
      <c r="E5024" s="37">
        <v>112.44000200000001</v>
      </c>
      <c r="F5024" s="37">
        <v>114.25</v>
      </c>
      <c r="G5024" s="38">
        <v>62071500</v>
      </c>
      <c r="H5024" s="37">
        <v>78.198791999999997</v>
      </c>
      <c r="I5024" s="41">
        <f t="shared" si="563"/>
        <v>0.68445332166301964</v>
      </c>
      <c r="J5024" s="41">
        <f t="shared" ca="1" si="564"/>
        <v>1</v>
      </c>
      <c r="K5024" s="37">
        <f t="shared" si="565"/>
        <v>76.989999999999995</v>
      </c>
      <c r="L5024" s="37">
        <f t="shared" si="566"/>
        <v>78.489999999999995</v>
      </c>
      <c r="M5024" s="37">
        <f t="shared" si="567"/>
        <v>76.959999999999994</v>
      </c>
      <c r="N5024" s="37">
        <f t="shared" si="568"/>
        <v>78.2</v>
      </c>
      <c r="O5024" s="38">
        <f t="shared" ca="1" si="569"/>
        <v>62071500</v>
      </c>
    </row>
    <row r="5025" spans="1:15" x14ac:dyDescent="0.4">
      <c r="A5025">
        <v>5010</v>
      </c>
      <c r="B5025" s="63">
        <v>38098</v>
      </c>
      <c r="C5025" s="37">
        <v>112.199997</v>
      </c>
      <c r="D5025" s="37">
        <v>112.949997</v>
      </c>
      <c r="E5025" s="37">
        <v>111.870003</v>
      </c>
      <c r="F5025" s="37">
        <v>112.66999800000001</v>
      </c>
      <c r="G5025" s="38">
        <v>50177300</v>
      </c>
      <c r="H5025" s="37">
        <v>77.117371000000006</v>
      </c>
      <c r="I5025" s="41">
        <f t="shared" si="563"/>
        <v>0.68445346914801575</v>
      </c>
      <c r="J5025" s="41">
        <f t="shared" ca="1" si="564"/>
        <v>1</v>
      </c>
      <c r="K5025" s="37">
        <f t="shared" si="565"/>
        <v>76.8</v>
      </c>
      <c r="L5025" s="37">
        <f t="shared" si="566"/>
        <v>77.31</v>
      </c>
      <c r="M5025" s="37">
        <f t="shared" si="567"/>
        <v>76.569999999999993</v>
      </c>
      <c r="N5025" s="37">
        <f t="shared" si="568"/>
        <v>77.12</v>
      </c>
      <c r="O5025" s="38">
        <f t="shared" ca="1" si="569"/>
        <v>50177300</v>
      </c>
    </row>
    <row r="5026" spans="1:15" x14ac:dyDescent="0.4">
      <c r="A5026">
        <v>5011</v>
      </c>
      <c r="B5026" s="63">
        <v>38097</v>
      </c>
      <c r="C5026" s="37">
        <v>114.08000199999999</v>
      </c>
      <c r="D5026" s="37">
        <v>114.32</v>
      </c>
      <c r="E5026" s="37">
        <v>111.779999</v>
      </c>
      <c r="F5026" s="37">
        <v>111.91999800000001</v>
      </c>
      <c r="G5026" s="38">
        <v>53299400</v>
      </c>
      <c r="H5026" s="37">
        <v>76.604011999999997</v>
      </c>
      <c r="I5026" s="41">
        <f t="shared" si="563"/>
        <v>0.68445330029401885</v>
      </c>
      <c r="J5026" s="41">
        <f t="shared" ca="1" si="564"/>
        <v>1</v>
      </c>
      <c r="K5026" s="37">
        <f t="shared" si="565"/>
        <v>78.08</v>
      </c>
      <c r="L5026" s="37">
        <f t="shared" si="566"/>
        <v>78.25</v>
      </c>
      <c r="M5026" s="37">
        <f t="shared" si="567"/>
        <v>76.510000000000005</v>
      </c>
      <c r="N5026" s="37">
        <f t="shared" si="568"/>
        <v>76.599999999999994</v>
      </c>
      <c r="O5026" s="38">
        <f t="shared" ca="1" si="569"/>
        <v>53299400</v>
      </c>
    </row>
    <row r="5027" spans="1:15" x14ac:dyDescent="0.4">
      <c r="A5027">
        <v>5012</v>
      </c>
      <c r="B5027" s="63">
        <v>38096</v>
      </c>
      <c r="C5027" s="37">
        <v>113.550003</v>
      </c>
      <c r="D5027" s="37">
        <v>113.989998</v>
      </c>
      <c r="E5027" s="37">
        <v>113.269997</v>
      </c>
      <c r="F5027" s="37">
        <v>113.83000199999999</v>
      </c>
      <c r="G5027" s="38">
        <v>28277600</v>
      </c>
      <c r="H5027" s="37">
        <v>77.911300999999995</v>
      </c>
      <c r="I5027" s="41">
        <f t="shared" si="563"/>
        <v>0.68445312862245222</v>
      </c>
      <c r="J5027" s="41">
        <f t="shared" ca="1" si="564"/>
        <v>1</v>
      </c>
      <c r="K5027" s="37">
        <f t="shared" si="565"/>
        <v>77.72</v>
      </c>
      <c r="L5027" s="37">
        <f t="shared" si="566"/>
        <v>78.02</v>
      </c>
      <c r="M5027" s="37">
        <f t="shared" si="567"/>
        <v>77.53</v>
      </c>
      <c r="N5027" s="37">
        <f t="shared" si="568"/>
        <v>77.91</v>
      </c>
      <c r="O5027" s="38">
        <f t="shared" ca="1" si="569"/>
        <v>28277600</v>
      </c>
    </row>
    <row r="5028" spans="1:15" x14ac:dyDescent="0.4">
      <c r="A5028">
        <v>5013</v>
      </c>
      <c r="B5028" s="63">
        <v>38093</v>
      </c>
      <c r="C5028" s="37">
        <v>113.379997</v>
      </c>
      <c r="D5028" s="37">
        <v>114.050003</v>
      </c>
      <c r="E5028" s="37">
        <v>112.980003</v>
      </c>
      <c r="F5028" s="37">
        <v>113.83000199999999</v>
      </c>
      <c r="G5028" s="38">
        <v>47059200</v>
      </c>
      <c r="H5028" s="37">
        <v>77.911300999999995</v>
      </c>
      <c r="I5028" s="41">
        <f t="shared" si="563"/>
        <v>0.68445312862245222</v>
      </c>
      <c r="J5028" s="41">
        <f t="shared" ca="1" si="564"/>
        <v>1</v>
      </c>
      <c r="K5028" s="37">
        <f t="shared" si="565"/>
        <v>77.599999999999994</v>
      </c>
      <c r="L5028" s="37">
        <f t="shared" si="566"/>
        <v>78.06</v>
      </c>
      <c r="M5028" s="37">
        <f t="shared" si="567"/>
        <v>77.33</v>
      </c>
      <c r="N5028" s="37">
        <f t="shared" si="568"/>
        <v>77.91</v>
      </c>
      <c r="O5028" s="38">
        <f t="shared" ca="1" si="569"/>
        <v>47059200</v>
      </c>
    </row>
    <row r="5029" spans="1:15" x14ac:dyDescent="0.4">
      <c r="A5029">
        <v>5014</v>
      </c>
      <c r="B5029" s="63">
        <v>38092</v>
      </c>
      <c r="C5029" s="37">
        <v>113.449997</v>
      </c>
      <c r="D5029" s="37">
        <v>113.779999</v>
      </c>
      <c r="E5029" s="37">
        <v>112.360001</v>
      </c>
      <c r="F5029" s="37">
        <v>112.959999</v>
      </c>
      <c r="G5029" s="38">
        <v>61602500</v>
      </c>
      <c r="H5029" s="37">
        <v>77.315833999999995</v>
      </c>
      <c r="I5029" s="41">
        <f t="shared" si="563"/>
        <v>0.68445321073347387</v>
      </c>
      <c r="J5029" s="41">
        <f t="shared" ca="1" si="564"/>
        <v>1</v>
      </c>
      <c r="K5029" s="37">
        <f t="shared" si="565"/>
        <v>77.650000000000006</v>
      </c>
      <c r="L5029" s="37">
        <f t="shared" si="566"/>
        <v>77.88</v>
      </c>
      <c r="M5029" s="37">
        <f t="shared" si="567"/>
        <v>76.91</v>
      </c>
      <c r="N5029" s="37">
        <f t="shared" si="568"/>
        <v>77.319999999999993</v>
      </c>
      <c r="O5029" s="38">
        <f t="shared" ca="1" si="569"/>
        <v>61602500</v>
      </c>
    </row>
    <row r="5030" spans="1:15" x14ac:dyDescent="0.4">
      <c r="A5030">
        <v>5015</v>
      </c>
      <c r="B5030" s="63">
        <v>38091</v>
      </c>
      <c r="C5030" s="37">
        <v>112.610001</v>
      </c>
      <c r="D5030" s="37">
        <v>113.639999</v>
      </c>
      <c r="E5030" s="37">
        <v>112.550003</v>
      </c>
      <c r="F5030" s="37">
        <v>113.389999</v>
      </c>
      <c r="G5030" s="38">
        <v>62322300</v>
      </c>
      <c r="H5030" s="37">
        <v>77.610175999999996</v>
      </c>
      <c r="I5030" s="41">
        <f t="shared" si="563"/>
        <v>0.68445344990257906</v>
      </c>
      <c r="J5030" s="41">
        <f t="shared" ca="1" si="564"/>
        <v>1</v>
      </c>
      <c r="K5030" s="37">
        <f t="shared" si="565"/>
        <v>77.08</v>
      </c>
      <c r="L5030" s="37">
        <f t="shared" si="566"/>
        <v>77.78</v>
      </c>
      <c r="M5030" s="37">
        <f t="shared" si="567"/>
        <v>77.040000000000006</v>
      </c>
      <c r="N5030" s="37">
        <f t="shared" si="568"/>
        <v>77.61</v>
      </c>
      <c r="O5030" s="38">
        <f t="shared" ca="1" si="569"/>
        <v>62322300</v>
      </c>
    </row>
    <row r="5031" spans="1:15" x14ac:dyDescent="0.4">
      <c r="A5031">
        <v>5016</v>
      </c>
      <c r="B5031" s="63">
        <v>38090</v>
      </c>
      <c r="C5031" s="37">
        <v>115.260002</v>
      </c>
      <c r="D5031" s="37">
        <v>115.300003</v>
      </c>
      <c r="E5031" s="37">
        <v>113.019997</v>
      </c>
      <c r="F5031" s="37">
        <v>113.209999</v>
      </c>
      <c r="G5031" s="38">
        <v>56210300</v>
      </c>
      <c r="H5031" s="37">
        <v>77.486953999999997</v>
      </c>
      <c r="I5031" s="41">
        <f t="shared" si="563"/>
        <v>0.68445326989182287</v>
      </c>
      <c r="J5031" s="41">
        <f t="shared" ca="1" si="564"/>
        <v>1</v>
      </c>
      <c r="K5031" s="37">
        <f t="shared" si="565"/>
        <v>78.89</v>
      </c>
      <c r="L5031" s="37">
        <f t="shared" si="566"/>
        <v>78.92</v>
      </c>
      <c r="M5031" s="37">
        <f t="shared" si="567"/>
        <v>77.36</v>
      </c>
      <c r="N5031" s="37">
        <f t="shared" si="568"/>
        <v>77.489999999999995</v>
      </c>
      <c r="O5031" s="38">
        <f t="shared" ca="1" si="569"/>
        <v>56210300</v>
      </c>
    </row>
    <row r="5032" spans="1:15" x14ac:dyDescent="0.4">
      <c r="A5032">
        <v>5017</v>
      </c>
      <c r="B5032" s="63">
        <v>38089</v>
      </c>
      <c r="C5032" s="37">
        <v>114.58000199999999</v>
      </c>
      <c r="D5032" s="37">
        <v>115.08000199999999</v>
      </c>
      <c r="E5032" s="37">
        <v>114.57</v>
      </c>
      <c r="F5032" s="37">
        <v>114.82</v>
      </c>
      <c r="G5032" s="38">
        <v>23085200</v>
      </c>
      <c r="H5032" s="37">
        <v>78.588898</v>
      </c>
      <c r="I5032" s="41">
        <f t="shared" si="563"/>
        <v>0.6844530395401498</v>
      </c>
      <c r="J5032" s="41">
        <f t="shared" ca="1" si="564"/>
        <v>1</v>
      </c>
      <c r="K5032" s="37">
        <f t="shared" si="565"/>
        <v>78.42</v>
      </c>
      <c r="L5032" s="37">
        <f t="shared" si="566"/>
        <v>78.77</v>
      </c>
      <c r="M5032" s="37">
        <f t="shared" si="567"/>
        <v>78.42</v>
      </c>
      <c r="N5032" s="37">
        <f t="shared" si="568"/>
        <v>78.59</v>
      </c>
      <c r="O5032" s="38">
        <f t="shared" ca="1" si="569"/>
        <v>23085200</v>
      </c>
    </row>
    <row r="5033" spans="1:15" x14ac:dyDescent="0.4">
      <c r="A5033">
        <v>5018</v>
      </c>
      <c r="B5033" s="63">
        <v>38085</v>
      </c>
      <c r="C5033" s="37">
        <v>115.410004</v>
      </c>
      <c r="D5033" s="37">
        <v>115.410004</v>
      </c>
      <c r="E5033" s="37">
        <v>113.739998</v>
      </c>
      <c r="F5033" s="37">
        <v>114.370003</v>
      </c>
      <c r="G5033" s="38">
        <v>46929700</v>
      </c>
      <c r="H5033" s="37">
        <v>78.280945000000003</v>
      </c>
      <c r="I5033" s="41">
        <f t="shared" si="563"/>
        <v>0.68445346635166215</v>
      </c>
      <c r="J5033" s="41">
        <f t="shared" ca="1" si="564"/>
        <v>1</v>
      </c>
      <c r="K5033" s="37">
        <f t="shared" si="565"/>
        <v>78.989999999999995</v>
      </c>
      <c r="L5033" s="37">
        <f t="shared" si="566"/>
        <v>78.989999999999995</v>
      </c>
      <c r="M5033" s="37">
        <f t="shared" si="567"/>
        <v>77.849999999999994</v>
      </c>
      <c r="N5033" s="37">
        <f t="shared" si="568"/>
        <v>78.28</v>
      </c>
      <c r="O5033" s="38">
        <f t="shared" ca="1" si="569"/>
        <v>46929700</v>
      </c>
    </row>
    <row r="5034" spans="1:15" x14ac:dyDescent="0.4">
      <c r="A5034">
        <v>5019</v>
      </c>
      <c r="B5034" s="63">
        <v>38084</v>
      </c>
      <c r="C5034" s="37">
        <v>114.949997</v>
      </c>
      <c r="D5034" s="37">
        <v>114.980003</v>
      </c>
      <c r="E5034" s="37">
        <v>114.110001</v>
      </c>
      <c r="F5034" s="37">
        <v>114.629997</v>
      </c>
      <c r="G5034" s="38">
        <v>45890500</v>
      </c>
      <c r="H5034" s="37">
        <v>78.458884999999995</v>
      </c>
      <c r="I5034" s="41">
        <f t="shared" si="563"/>
        <v>0.684453346012039</v>
      </c>
      <c r="J5034" s="41">
        <f t="shared" ca="1" si="564"/>
        <v>1</v>
      </c>
      <c r="K5034" s="37">
        <f t="shared" si="565"/>
        <v>78.680000000000007</v>
      </c>
      <c r="L5034" s="37">
        <f t="shared" si="566"/>
        <v>78.7</v>
      </c>
      <c r="M5034" s="37">
        <f t="shared" si="567"/>
        <v>78.099999999999994</v>
      </c>
      <c r="N5034" s="37">
        <f t="shared" si="568"/>
        <v>78.459999999999994</v>
      </c>
      <c r="O5034" s="38">
        <f t="shared" ca="1" si="569"/>
        <v>45890500</v>
      </c>
    </row>
    <row r="5035" spans="1:15" x14ac:dyDescent="0.4">
      <c r="A5035">
        <v>5020</v>
      </c>
      <c r="B5035" s="63">
        <v>38083</v>
      </c>
      <c r="C5035" s="37">
        <v>114.83000199999999</v>
      </c>
      <c r="D5035" s="37">
        <v>115.18</v>
      </c>
      <c r="E5035" s="37">
        <v>114.620003</v>
      </c>
      <c r="F5035" s="37">
        <v>114.900002</v>
      </c>
      <c r="G5035" s="38">
        <v>28420900</v>
      </c>
      <c r="H5035" s="37">
        <v>78.643660999999994</v>
      </c>
      <c r="I5035" s="41">
        <f t="shared" si="563"/>
        <v>0.68445308643249625</v>
      </c>
      <c r="J5035" s="41">
        <f t="shared" ca="1" si="564"/>
        <v>1</v>
      </c>
      <c r="K5035" s="37">
        <f t="shared" si="565"/>
        <v>78.599999999999994</v>
      </c>
      <c r="L5035" s="37">
        <f t="shared" si="566"/>
        <v>78.84</v>
      </c>
      <c r="M5035" s="37">
        <f t="shared" si="567"/>
        <v>78.45</v>
      </c>
      <c r="N5035" s="37">
        <f t="shared" si="568"/>
        <v>78.64</v>
      </c>
      <c r="O5035" s="38">
        <f t="shared" ca="1" si="569"/>
        <v>28420900</v>
      </c>
    </row>
    <row r="5036" spans="1:15" x14ac:dyDescent="0.4">
      <c r="A5036">
        <v>5021</v>
      </c>
      <c r="B5036" s="63">
        <v>38082</v>
      </c>
      <c r="C5036" s="37">
        <v>114.459999</v>
      </c>
      <c r="D5036" s="37">
        <v>115.379997</v>
      </c>
      <c r="E5036" s="37">
        <v>114.44000200000001</v>
      </c>
      <c r="F5036" s="37">
        <v>115.269997</v>
      </c>
      <c r="G5036" s="38">
        <v>30251800</v>
      </c>
      <c r="H5036" s="37">
        <v>78.896934999999999</v>
      </c>
      <c r="I5036" s="41">
        <f t="shared" si="563"/>
        <v>0.68445334478494002</v>
      </c>
      <c r="J5036" s="41">
        <f t="shared" ca="1" si="564"/>
        <v>1</v>
      </c>
      <c r="K5036" s="37">
        <f t="shared" si="565"/>
        <v>78.34</v>
      </c>
      <c r="L5036" s="37">
        <f t="shared" si="566"/>
        <v>78.97</v>
      </c>
      <c r="M5036" s="37">
        <f t="shared" si="567"/>
        <v>78.33</v>
      </c>
      <c r="N5036" s="37">
        <f t="shared" si="568"/>
        <v>78.900000000000006</v>
      </c>
      <c r="O5036" s="38">
        <f t="shared" ca="1" si="569"/>
        <v>30251800</v>
      </c>
    </row>
    <row r="5037" spans="1:15" x14ac:dyDescent="0.4">
      <c r="A5037">
        <v>5022</v>
      </c>
      <c r="B5037" s="63">
        <v>38079</v>
      </c>
      <c r="C5037" s="37">
        <v>114.80999799999999</v>
      </c>
      <c r="D5037" s="37">
        <v>114.839996</v>
      </c>
      <c r="E5037" s="37">
        <v>113.900002</v>
      </c>
      <c r="F5037" s="37">
        <v>114.639999</v>
      </c>
      <c r="G5037" s="38">
        <v>50987700</v>
      </c>
      <c r="H5037" s="37">
        <v>78.465691000000007</v>
      </c>
      <c r="I5037" s="41">
        <f t="shared" si="563"/>
        <v>0.68445299794533321</v>
      </c>
      <c r="J5037" s="41">
        <f t="shared" ca="1" si="564"/>
        <v>1</v>
      </c>
      <c r="K5037" s="37">
        <f t="shared" si="565"/>
        <v>78.58</v>
      </c>
      <c r="L5037" s="37">
        <f t="shared" si="566"/>
        <v>78.599999999999994</v>
      </c>
      <c r="M5037" s="37">
        <f t="shared" si="567"/>
        <v>77.959999999999994</v>
      </c>
      <c r="N5037" s="37">
        <f t="shared" si="568"/>
        <v>78.47</v>
      </c>
      <c r="O5037" s="38">
        <f t="shared" ca="1" si="569"/>
        <v>50987700</v>
      </c>
    </row>
    <row r="5038" spans="1:15" x14ac:dyDescent="0.4">
      <c r="A5038">
        <v>5023</v>
      </c>
      <c r="B5038" s="63">
        <v>38078</v>
      </c>
      <c r="C5038" s="37">
        <v>113.07</v>
      </c>
      <c r="D5038" s="37">
        <v>113.870003</v>
      </c>
      <c r="E5038" s="37">
        <v>113.050003</v>
      </c>
      <c r="F5038" s="37">
        <v>113.779999</v>
      </c>
      <c r="G5038" s="38">
        <v>45103800</v>
      </c>
      <c r="H5038" s="37">
        <v>77.877075000000005</v>
      </c>
      <c r="I5038" s="41">
        <f t="shared" si="563"/>
        <v>0.68445311728294178</v>
      </c>
      <c r="J5038" s="41">
        <f t="shared" ca="1" si="564"/>
        <v>1</v>
      </c>
      <c r="K5038" s="37">
        <f t="shared" si="565"/>
        <v>77.39</v>
      </c>
      <c r="L5038" s="37">
        <f t="shared" si="566"/>
        <v>77.94</v>
      </c>
      <c r="M5038" s="37">
        <f t="shared" si="567"/>
        <v>77.38</v>
      </c>
      <c r="N5038" s="37">
        <f t="shared" si="568"/>
        <v>77.88</v>
      </c>
      <c r="O5038" s="38">
        <f t="shared" ca="1" si="569"/>
        <v>45103800</v>
      </c>
    </row>
    <row r="5039" spans="1:15" x14ac:dyDescent="0.4">
      <c r="A5039">
        <v>5024</v>
      </c>
      <c r="B5039" s="63">
        <v>38077</v>
      </c>
      <c r="C5039" s="37">
        <v>112.989998</v>
      </c>
      <c r="D5039" s="37">
        <v>113.400002</v>
      </c>
      <c r="E5039" s="37">
        <v>112.379997</v>
      </c>
      <c r="F5039" s="37">
        <v>113.099998</v>
      </c>
      <c r="G5039" s="38">
        <v>48517600</v>
      </c>
      <c r="H5039" s="37">
        <v>77.411674000000005</v>
      </c>
      <c r="I5039" s="41">
        <f t="shared" si="563"/>
        <v>0.68445336312030713</v>
      </c>
      <c r="J5039" s="41">
        <f t="shared" ca="1" si="564"/>
        <v>1</v>
      </c>
      <c r="K5039" s="37">
        <f t="shared" si="565"/>
        <v>77.34</v>
      </c>
      <c r="L5039" s="37">
        <f t="shared" si="566"/>
        <v>77.62</v>
      </c>
      <c r="M5039" s="37">
        <f t="shared" si="567"/>
        <v>76.92</v>
      </c>
      <c r="N5039" s="37">
        <f t="shared" si="568"/>
        <v>77.41</v>
      </c>
      <c r="O5039" s="38">
        <f t="shared" ca="1" si="569"/>
        <v>48517600</v>
      </c>
    </row>
    <row r="5040" spans="1:15" x14ac:dyDescent="0.4">
      <c r="A5040">
        <v>5025</v>
      </c>
      <c r="B5040" s="63">
        <v>38076</v>
      </c>
      <c r="C5040" s="37">
        <v>112.300003</v>
      </c>
      <c r="D5040" s="37">
        <v>113.07</v>
      </c>
      <c r="E5040" s="37">
        <v>112.220001</v>
      </c>
      <c r="F5040" s="37">
        <v>112.970001</v>
      </c>
      <c r="G5040" s="38">
        <v>39059900</v>
      </c>
      <c r="H5040" s="37">
        <v>77.322685000000007</v>
      </c>
      <c r="I5040" s="41">
        <f t="shared" si="563"/>
        <v>0.68445325586922856</v>
      </c>
      <c r="J5040" s="41">
        <f t="shared" ca="1" si="564"/>
        <v>1</v>
      </c>
      <c r="K5040" s="37">
        <f t="shared" si="565"/>
        <v>76.86</v>
      </c>
      <c r="L5040" s="37">
        <f t="shared" si="566"/>
        <v>77.39</v>
      </c>
      <c r="M5040" s="37">
        <f t="shared" si="567"/>
        <v>76.81</v>
      </c>
      <c r="N5040" s="37">
        <f t="shared" si="568"/>
        <v>77.319999999999993</v>
      </c>
      <c r="O5040" s="38">
        <f t="shared" ca="1" si="569"/>
        <v>39059900</v>
      </c>
    </row>
    <row r="5041" spans="1:15" x14ac:dyDescent="0.4">
      <c r="A5041">
        <v>5026</v>
      </c>
      <c r="B5041" s="63">
        <v>38075</v>
      </c>
      <c r="C5041" s="37">
        <v>111.629997</v>
      </c>
      <c r="D5041" s="37">
        <v>112.739998</v>
      </c>
      <c r="E5041" s="37">
        <v>111.58000199999999</v>
      </c>
      <c r="F5041" s="37">
        <v>112.589996</v>
      </c>
      <c r="G5041" s="38">
        <v>44113600</v>
      </c>
      <c r="H5041" s="37">
        <v>77.062584000000001</v>
      </c>
      <c r="I5041" s="41">
        <f t="shared" si="563"/>
        <v>0.68445320843603197</v>
      </c>
      <c r="J5041" s="41">
        <f t="shared" ca="1" si="564"/>
        <v>1</v>
      </c>
      <c r="K5041" s="37">
        <f t="shared" si="565"/>
        <v>76.41</v>
      </c>
      <c r="L5041" s="37">
        <f t="shared" si="566"/>
        <v>77.17</v>
      </c>
      <c r="M5041" s="37">
        <f t="shared" si="567"/>
        <v>76.37</v>
      </c>
      <c r="N5041" s="37">
        <f t="shared" si="568"/>
        <v>77.06</v>
      </c>
      <c r="O5041" s="38">
        <f t="shared" ca="1" si="569"/>
        <v>44113600</v>
      </c>
    </row>
    <row r="5042" spans="1:15" x14ac:dyDescent="0.4">
      <c r="A5042">
        <v>5027</v>
      </c>
      <c r="B5042" s="63">
        <v>38072</v>
      </c>
      <c r="C5042" s="37">
        <v>110.959999</v>
      </c>
      <c r="D5042" s="37">
        <v>111.790001</v>
      </c>
      <c r="E5042" s="37">
        <v>110.800003</v>
      </c>
      <c r="F5042" s="37">
        <v>111.029999</v>
      </c>
      <c r="G5042" s="38">
        <v>37409500</v>
      </c>
      <c r="H5042" s="37">
        <v>75.994834999999995</v>
      </c>
      <c r="I5042" s="41">
        <f t="shared" si="563"/>
        <v>0.68445317197562072</v>
      </c>
      <c r="J5042" s="41">
        <f t="shared" ca="1" si="564"/>
        <v>1</v>
      </c>
      <c r="K5042" s="37">
        <f t="shared" si="565"/>
        <v>75.95</v>
      </c>
      <c r="L5042" s="37">
        <f t="shared" si="566"/>
        <v>76.52</v>
      </c>
      <c r="M5042" s="37">
        <f t="shared" si="567"/>
        <v>75.84</v>
      </c>
      <c r="N5042" s="37">
        <f t="shared" si="568"/>
        <v>75.989999999999995</v>
      </c>
      <c r="O5042" s="38">
        <f t="shared" ca="1" si="569"/>
        <v>37409500</v>
      </c>
    </row>
    <row r="5043" spans="1:15" x14ac:dyDescent="0.4">
      <c r="A5043">
        <v>5028</v>
      </c>
      <c r="B5043" s="63">
        <v>38071</v>
      </c>
      <c r="C5043" s="37">
        <v>110.08000199999999</v>
      </c>
      <c r="D5043" s="37">
        <v>111.300003</v>
      </c>
      <c r="E5043" s="37">
        <v>109.790001</v>
      </c>
      <c r="F5043" s="37">
        <v>111</v>
      </c>
      <c r="G5043" s="38">
        <v>49873600</v>
      </c>
      <c r="H5043" s="37">
        <v>75.974304000000004</v>
      </c>
      <c r="I5043" s="41">
        <f t="shared" si="563"/>
        <v>0.68445318918918918</v>
      </c>
      <c r="J5043" s="41">
        <f t="shared" ca="1" si="564"/>
        <v>1</v>
      </c>
      <c r="K5043" s="37">
        <f t="shared" si="565"/>
        <v>75.34</v>
      </c>
      <c r="L5043" s="37">
        <f t="shared" si="566"/>
        <v>76.180000000000007</v>
      </c>
      <c r="M5043" s="37">
        <f t="shared" si="567"/>
        <v>75.150000000000006</v>
      </c>
      <c r="N5043" s="37">
        <f t="shared" si="568"/>
        <v>75.97</v>
      </c>
      <c r="O5043" s="38">
        <f t="shared" ca="1" si="569"/>
        <v>49873600</v>
      </c>
    </row>
    <row r="5044" spans="1:15" x14ac:dyDescent="0.4">
      <c r="A5044">
        <v>5029</v>
      </c>
      <c r="B5044" s="63">
        <v>38070</v>
      </c>
      <c r="C5044" s="37">
        <v>109.58000199999999</v>
      </c>
      <c r="D5044" s="37">
        <v>110.139999</v>
      </c>
      <c r="E5044" s="37">
        <v>108.849998</v>
      </c>
      <c r="F5044" s="37">
        <v>109.550003</v>
      </c>
      <c r="G5044" s="38">
        <v>51584300</v>
      </c>
      <c r="H5044" s="37">
        <v>74.981842</v>
      </c>
      <c r="I5044" s="41">
        <f t="shared" si="563"/>
        <v>0.68445312593921148</v>
      </c>
      <c r="J5044" s="41">
        <f t="shared" ca="1" si="564"/>
        <v>1</v>
      </c>
      <c r="K5044" s="37">
        <f t="shared" si="565"/>
        <v>75</v>
      </c>
      <c r="L5044" s="37">
        <f t="shared" si="566"/>
        <v>75.39</v>
      </c>
      <c r="M5044" s="37">
        <f t="shared" si="567"/>
        <v>74.5</v>
      </c>
      <c r="N5044" s="37">
        <f t="shared" si="568"/>
        <v>74.98</v>
      </c>
      <c r="O5044" s="38">
        <f t="shared" ca="1" si="569"/>
        <v>51584300</v>
      </c>
    </row>
    <row r="5045" spans="1:15" x14ac:dyDescent="0.4">
      <c r="A5045">
        <v>5030</v>
      </c>
      <c r="B5045" s="63">
        <v>38069</v>
      </c>
      <c r="C5045" s="37">
        <v>110.25</v>
      </c>
      <c r="D5045" s="37">
        <v>110.400002</v>
      </c>
      <c r="E5045" s="37">
        <v>109.360001</v>
      </c>
      <c r="F5045" s="37">
        <v>109.459999</v>
      </c>
      <c r="G5045" s="38">
        <v>54080200</v>
      </c>
      <c r="H5045" s="37">
        <v>74.920249999999996</v>
      </c>
      <c r="I5045" s="41">
        <f t="shared" si="563"/>
        <v>0.68445323117534473</v>
      </c>
      <c r="J5045" s="41">
        <f t="shared" ca="1" si="564"/>
        <v>1</v>
      </c>
      <c r="K5045" s="37">
        <f t="shared" si="565"/>
        <v>75.459999999999994</v>
      </c>
      <c r="L5045" s="37">
        <f t="shared" si="566"/>
        <v>75.56</v>
      </c>
      <c r="M5045" s="37">
        <f t="shared" si="567"/>
        <v>74.849999999999994</v>
      </c>
      <c r="N5045" s="37">
        <f t="shared" si="568"/>
        <v>74.92</v>
      </c>
      <c r="O5045" s="38">
        <f t="shared" ca="1" si="569"/>
        <v>54080200</v>
      </c>
    </row>
    <row r="5046" spans="1:15" x14ac:dyDescent="0.4">
      <c r="A5046">
        <v>5031</v>
      </c>
      <c r="B5046" s="63">
        <v>38068</v>
      </c>
      <c r="C5046" s="37">
        <v>110.540001</v>
      </c>
      <c r="D5046" s="37">
        <v>110.57</v>
      </c>
      <c r="E5046" s="37">
        <v>109.099998</v>
      </c>
      <c r="F5046" s="37">
        <v>109.650002</v>
      </c>
      <c r="G5046" s="38">
        <v>62752100</v>
      </c>
      <c r="H5046" s="37">
        <v>75.050278000000006</v>
      </c>
      <c r="I5046" s="41">
        <f t="shared" si="563"/>
        <v>0.68445304725119849</v>
      </c>
      <c r="J5046" s="41">
        <f t="shared" ca="1" si="564"/>
        <v>1</v>
      </c>
      <c r="K5046" s="37">
        <f t="shared" si="565"/>
        <v>75.66</v>
      </c>
      <c r="L5046" s="37">
        <f t="shared" si="566"/>
        <v>75.680000000000007</v>
      </c>
      <c r="M5046" s="37">
        <f t="shared" si="567"/>
        <v>74.67</v>
      </c>
      <c r="N5046" s="37">
        <f t="shared" si="568"/>
        <v>75.05</v>
      </c>
      <c r="O5046" s="38">
        <f t="shared" ca="1" si="569"/>
        <v>62752100</v>
      </c>
    </row>
    <row r="5047" spans="1:15" x14ac:dyDescent="0.4">
      <c r="A5047">
        <v>5032</v>
      </c>
      <c r="B5047" s="63">
        <v>38065</v>
      </c>
      <c r="C5047" s="37">
        <v>112.410004</v>
      </c>
      <c r="D5047" s="37">
        <v>112.57</v>
      </c>
      <c r="E5047" s="37">
        <v>111.040001</v>
      </c>
      <c r="F5047" s="37">
        <v>111.05999799999999</v>
      </c>
      <c r="G5047" s="38">
        <v>48636200</v>
      </c>
      <c r="H5047" s="37">
        <v>76.015404000000004</v>
      </c>
      <c r="I5047" s="41">
        <f t="shared" si="563"/>
        <v>0.68445349692875024</v>
      </c>
      <c r="J5047" s="41">
        <f t="shared" ca="1" si="564"/>
        <v>1</v>
      </c>
      <c r="K5047" s="37">
        <f t="shared" si="565"/>
        <v>76.94</v>
      </c>
      <c r="L5047" s="37">
        <f t="shared" si="566"/>
        <v>77.05</v>
      </c>
      <c r="M5047" s="37">
        <f t="shared" si="567"/>
        <v>76</v>
      </c>
      <c r="N5047" s="37">
        <f t="shared" si="568"/>
        <v>76.02</v>
      </c>
      <c r="O5047" s="38">
        <f t="shared" ca="1" si="569"/>
        <v>48636200</v>
      </c>
    </row>
    <row r="5048" spans="1:15" x14ac:dyDescent="0.4">
      <c r="A5048">
        <v>5033</v>
      </c>
      <c r="B5048" s="63">
        <v>38064</v>
      </c>
      <c r="C5048" s="37">
        <v>112.699997</v>
      </c>
      <c r="D5048" s="37">
        <v>113.269997</v>
      </c>
      <c r="E5048" s="37">
        <v>111.93</v>
      </c>
      <c r="F5048" s="37">
        <v>113.07</v>
      </c>
      <c r="G5048" s="38">
        <v>60014300</v>
      </c>
      <c r="H5048" s="37">
        <v>77.120750000000001</v>
      </c>
      <c r="I5048" s="41">
        <f t="shared" si="563"/>
        <v>0.68206199699301318</v>
      </c>
      <c r="J5048" s="41">
        <f t="shared" ca="1" si="564"/>
        <v>1</v>
      </c>
      <c r="K5048" s="37">
        <f t="shared" si="565"/>
        <v>76.87</v>
      </c>
      <c r="L5048" s="37">
        <f t="shared" si="566"/>
        <v>77.260000000000005</v>
      </c>
      <c r="M5048" s="37">
        <f t="shared" si="567"/>
        <v>76.34</v>
      </c>
      <c r="N5048" s="37">
        <f t="shared" si="568"/>
        <v>77.12</v>
      </c>
      <c r="O5048" s="38">
        <f t="shared" ca="1" si="569"/>
        <v>60014300</v>
      </c>
    </row>
    <row r="5049" spans="1:15" x14ac:dyDescent="0.4">
      <c r="A5049">
        <v>5034</v>
      </c>
      <c r="B5049" s="63">
        <v>38063</v>
      </c>
      <c r="C5049" s="37">
        <v>112.18</v>
      </c>
      <c r="D5049" s="37">
        <v>113.260002</v>
      </c>
      <c r="E5049" s="37">
        <v>112.099998</v>
      </c>
      <c r="F5049" s="37">
        <v>113.040001</v>
      </c>
      <c r="G5049" s="38">
        <v>41607300</v>
      </c>
      <c r="H5049" s="37">
        <v>77.100311000000005</v>
      </c>
      <c r="I5049" s="41">
        <f t="shared" si="563"/>
        <v>0.68206219318770178</v>
      </c>
      <c r="J5049" s="41">
        <f t="shared" ca="1" si="564"/>
        <v>1</v>
      </c>
      <c r="K5049" s="37">
        <f t="shared" si="565"/>
        <v>76.510000000000005</v>
      </c>
      <c r="L5049" s="37">
        <f t="shared" si="566"/>
        <v>77.25</v>
      </c>
      <c r="M5049" s="37">
        <f t="shared" si="567"/>
        <v>76.459999999999994</v>
      </c>
      <c r="N5049" s="37">
        <f t="shared" si="568"/>
        <v>77.099999999999994</v>
      </c>
      <c r="O5049" s="38">
        <f t="shared" ca="1" si="569"/>
        <v>41607300</v>
      </c>
    </row>
    <row r="5050" spans="1:15" x14ac:dyDescent="0.4">
      <c r="A5050">
        <v>5035</v>
      </c>
      <c r="B5050" s="63">
        <v>38062</v>
      </c>
      <c r="C5050" s="37">
        <v>111.779999</v>
      </c>
      <c r="D5050" s="37">
        <v>112.05999799999999</v>
      </c>
      <c r="E5050" s="37">
        <v>110.839996</v>
      </c>
      <c r="F5050" s="37">
        <v>111.790001</v>
      </c>
      <c r="G5050" s="38">
        <v>59832600</v>
      </c>
      <c r="H5050" s="37">
        <v>76.247726</v>
      </c>
      <c r="I5050" s="41">
        <f t="shared" si="563"/>
        <v>0.68206212825778578</v>
      </c>
      <c r="J5050" s="41">
        <f t="shared" ca="1" si="564"/>
        <v>1</v>
      </c>
      <c r="K5050" s="37">
        <f t="shared" si="565"/>
        <v>76.239999999999995</v>
      </c>
      <c r="L5050" s="37">
        <f t="shared" si="566"/>
        <v>76.430000000000007</v>
      </c>
      <c r="M5050" s="37">
        <f t="shared" si="567"/>
        <v>75.599999999999994</v>
      </c>
      <c r="N5050" s="37">
        <f t="shared" si="568"/>
        <v>76.25</v>
      </c>
      <c r="O5050" s="38">
        <f t="shared" ca="1" si="569"/>
        <v>59832600</v>
      </c>
    </row>
    <row r="5051" spans="1:15" x14ac:dyDescent="0.4">
      <c r="A5051">
        <v>5036</v>
      </c>
      <c r="B5051" s="63">
        <v>38061</v>
      </c>
      <c r="C5051" s="37">
        <v>112.269997</v>
      </c>
      <c r="D5051" s="37">
        <v>112.349998</v>
      </c>
      <c r="E5051" s="37">
        <v>110.900002</v>
      </c>
      <c r="F5051" s="37">
        <v>111.199997</v>
      </c>
      <c r="G5051" s="38">
        <v>57677200</v>
      </c>
      <c r="H5051" s="37">
        <v>75.845291000000003</v>
      </c>
      <c r="I5051" s="41">
        <f t="shared" si="563"/>
        <v>0.68206198782541338</v>
      </c>
      <c r="J5051" s="41">
        <f t="shared" ca="1" si="564"/>
        <v>1</v>
      </c>
      <c r="K5051" s="37">
        <f t="shared" si="565"/>
        <v>76.58</v>
      </c>
      <c r="L5051" s="37">
        <f t="shared" si="566"/>
        <v>76.63</v>
      </c>
      <c r="M5051" s="37">
        <f t="shared" si="567"/>
        <v>75.64</v>
      </c>
      <c r="N5051" s="37">
        <f t="shared" si="568"/>
        <v>75.849999999999994</v>
      </c>
      <c r="O5051" s="38">
        <f t="shared" ca="1" si="569"/>
        <v>57677200</v>
      </c>
    </row>
    <row r="5052" spans="1:15" x14ac:dyDescent="0.4">
      <c r="A5052">
        <v>5037</v>
      </c>
      <c r="B5052" s="63">
        <v>38058</v>
      </c>
      <c r="C5052" s="37">
        <v>111.730003</v>
      </c>
      <c r="D5052" s="37">
        <v>112.709999</v>
      </c>
      <c r="E5052" s="37">
        <v>111.58000199999999</v>
      </c>
      <c r="F5052" s="37">
        <v>112.58000199999999</v>
      </c>
      <c r="G5052" s="38">
        <v>54012200</v>
      </c>
      <c r="H5052" s="37">
        <v>76.786574999999999</v>
      </c>
      <c r="I5052" s="41">
        <f t="shared" si="563"/>
        <v>0.68206229912840122</v>
      </c>
      <c r="J5052" s="41">
        <f t="shared" ca="1" si="564"/>
        <v>1</v>
      </c>
      <c r="K5052" s="37">
        <f t="shared" si="565"/>
        <v>76.209999999999994</v>
      </c>
      <c r="L5052" s="37">
        <f t="shared" si="566"/>
        <v>76.88</v>
      </c>
      <c r="M5052" s="37">
        <f t="shared" si="567"/>
        <v>76.099999999999994</v>
      </c>
      <c r="N5052" s="37">
        <f t="shared" si="568"/>
        <v>76.790000000000006</v>
      </c>
      <c r="O5052" s="38">
        <f t="shared" ca="1" si="569"/>
        <v>54012200</v>
      </c>
    </row>
    <row r="5053" spans="1:15" x14ac:dyDescent="0.4">
      <c r="A5053">
        <v>5038</v>
      </c>
      <c r="B5053" s="63">
        <v>38057</v>
      </c>
      <c r="C5053" s="37">
        <v>112.400002</v>
      </c>
      <c r="D5053" s="37">
        <v>113.269997</v>
      </c>
      <c r="E5053" s="37">
        <v>111.099998</v>
      </c>
      <c r="F5053" s="37">
        <v>111.120003</v>
      </c>
      <c r="G5053" s="38">
        <v>89134800</v>
      </c>
      <c r="H5053" s="37">
        <v>75.790733000000003</v>
      </c>
      <c r="I5053" s="41">
        <f t="shared" si="563"/>
        <v>0.68206201362323582</v>
      </c>
      <c r="J5053" s="41">
        <f t="shared" ca="1" si="564"/>
        <v>1</v>
      </c>
      <c r="K5053" s="37">
        <f t="shared" si="565"/>
        <v>76.66</v>
      </c>
      <c r="L5053" s="37">
        <f t="shared" si="566"/>
        <v>77.260000000000005</v>
      </c>
      <c r="M5053" s="37">
        <f t="shared" si="567"/>
        <v>75.78</v>
      </c>
      <c r="N5053" s="37">
        <f t="shared" si="568"/>
        <v>75.790000000000006</v>
      </c>
      <c r="O5053" s="38">
        <f t="shared" ca="1" si="569"/>
        <v>89134800</v>
      </c>
    </row>
    <row r="5054" spans="1:15" x14ac:dyDescent="0.4">
      <c r="A5054">
        <v>5039</v>
      </c>
      <c r="B5054" s="63">
        <v>38056</v>
      </c>
      <c r="C5054" s="37">
        <v>114.720001</v>
      </c>
      <c r="D5054" s="37">
        <v>114.769997</v>
      </c>
      <c r="E5054" s="37">
        <v>112.55999799999999</v>
      </c>
      <c r="F5054" s="37">
        <v>112.58000199999999</v>
      </c>
      <c r="G5054" s="38">
        <v>67671800</v>
      </c>
      <c r="H5054" s="37">
        <v>76.786574999999999</v>
      </c>
      <c r="I5054" s="41">
        <f t="shared" si="563"/>
        <v>0.68206229912840122</v>
      </c>
      <c r="J5054" s="41">
        <f t="shared" ca="1" si="564"/>
        <v>1</v>
      </c>
      <c r="K5054" s="37">
        <f t="shared" si="565"/>
        <v>78.25</v>
      </c>
      <c r="L5054" s="37">
        <f t="shared" si="566"/>
        <v>78.28</v>
      </c>
      <c r="M5054" s="37">
        <f t="shared" si="567"/>
        <v>76.77</v>
      </c>
      <c r="N5054" s="37">
        <f t="shared" si="568"/>
        <v>76.790000000000006</v>
      </c>
      <c r="O5054" s="38">
        <f t="shared" ca="1" si="569"/>
        <v>67671800</v>
      </c>
    </row>
    <row r="5055" spans="1:15" x14ac:dyDescent="0.4">
      <c r="A5055">
        <v>5040</v>
      </c>
      <c r="B5055" s="63">
        <v>38055</v>
      </c>
      <c r="C5055" s="37">
        <v>115.099998</v>
      </c>
      <c r="D5055" s="37">
        <v>115.209999</v>
      </c>
      <c r="E5055" s="37">
        <v>114.239998</v>
      </c>
      <c r="F5055" s="37">
        <v>114.5</v>
      </c>
      <c r="G5055" s="38">
        <v>39746100</v>
      </c>
      <c r="H5055" s="37">
        <v>78.096130000000002</v>
      </c>
      <c r="I5055" s="41">
        <f t="shared" si="563"/>
        <v>0.68206227074235815</v>
      </c>
      <c r="J5055" s="41">
        <f t="shared" ca="1" si="564"/>
        <v>1</v>
      </c>
      <c r="K5055" s="37">
        <f t="shared" si="565"/>
        <v>78.510000000000005</v>
      </c>
      <c r="L5055" s="37">
        <f t="shared" si="566"/>
        <v>78.58</v>
      </c>
      <c r="M5055" s="37">
        <f t="shared" si="567"/>
        <v>77.92</v>
      </c>
      <c r="N5055" s="37">
        <f t="shared" si="568"/>
        <v>78.099999999999994</v>
      </c>
      <c r="O5055" s="38">
        <f t="shared" ca="1" si="569"/>
        <v>39746100</v>
      </c>
    </row>
    <row r="5056" spans="1:15" x14ac:dyDescent="0.4">
      <c r="A5056">
        <v>5041</v>
      </c>
      <c r="B5056" s="63">
        <v>38054</v>
      </c>
      <c r="C5056" s="37">
        <v>116.339996</v>
      </c>
      <c r="D5056" s="37">
        <v>116.620003</v>
      </c>
      <c r="E5056" s="37">
        <v>114.910004</v>
      </c>
      <c r="F5056" s="37">
        <v>114.959999</v>
      </c>
      <c r="G5056" s="38">
        <v>39281600</v>
      </c>
      <c r="H5056" s="37">
        <v>78.409865999999994</v>
      </c>
      <c r="I5056" s="41">
        <f t="shared" si="563"/>
        <v>0.68206216668460473</v>
      </c>
      <c r="J5056" s="41">
        <f t="shared" ca="1" si="564"/>
        <v>1</v>
      </c>
      <c r="K5056" s="37">
        <f t="shared" si="565"/>
        <v>79.349999999999994</v>
      </c>
      <c r="L5056" s="37">
        <f t="shared" si="566"/>
        <v>79.540000000000006</v>
      </c>
      <c r="M5056" s="37">
        <f t="shared" si="567"/>
        <v>78.38</v>
      </c>
      <c r="N5056" s="37">
        <f t="shared" si="568"/>
        <v>78.41</v>
      </c>
      <c r="O5056" s="38">
        <f t="shared" ca="1" si="569"/>
        <v>39281600</v>
      </c>
    </row>
    <row r="5057" spans="1:15" x14ac:dyDescent="0.4">
      <c r="A5057">
        <v>5042</v>
      </c>
      <c r="B5057" s="63">
        <v>38051</v>
      </c>
      <c r="C5057" s="37">
        <v>115.41999800000001</v>
      </c>
      <c r="D5057" s="37">
        <v>116.949997</v>
      </c>
      <c r="E5057" s="37">
        <v>115.279999</v>
      </c>
      <c r="F5057" s="37">
        <v>116.379997</v>
      </c>
      <c r="G5057" s="38">
        <v>55905600</v>
      </c>
      <c r="H5057" s="37">
        <v>79.378410000000002</v>
      </c>
      <c r="I5057" s="41">
        <f t="shared" si="563"/>
        <v>0.68206231350908186</v>
      </c>
      <c r="J5057" s="41">
        <f t="shared" ca="1" si="564"/>
        <v>1</v>
      </c>
      <c r="K5057" s="37">
        <f t="shared" si="565"/>
        <v>78.72</v>
      </c>
      <c r="L5057" s="37">
        <f t="shared" si="566"/>
        <v>79.77</v>
      </c>
      <c r="M5057" s="37">
        <f t="shared" si="567"/>
        <v>78.63</v>
      </c>
      <c r="N5057" s="37">
        <f t="shared" si="568"/>
        <v>79.38</v>
      </c>
      <c r="O5057" s="38">
        <f t="shared" ca="1" si="569"/>
        <v>55905600</v>
      </c>
    </row>
    <row r="5058" spans="1:15" x14ac:dyDescent="0.4">
      <c r="A5058">
        <v>5043</v>
      </c>
      <c r="B5058" s="63">
        <v>38050</v>
      </c>
      <c r="C5058" s="37">
        <v>115.720001</v>
      </c>
      <c r="D5058" s="37">
        <v>116.099998</v>
      </c>
      <c r="E5058" s="37">
        <v>115.519997</v>
      </c>
      <c r="F5058" s="37">
        <v>115.989998</v>
      </c>
      <c r="G5058" s="38">
        <v>21060000</v>
      </c>
      <c r="H5058" s="37">
        <v>79.112373000000005</v>
      </c>
      <c r="I5058" s="41">
        <f t="shared" si="563"/>
        <v>0.68206202572742525</v>
      </c>
      <c r="J5058" s="41">
        <f t="shared" ca="1" si="564"/>
        <v>1</v>
      </c>
      <c r="K5058" s="37">
        <f t="shared" si="565"/>
        <v>78.930000000000007</v>
      </c>
      <c r="L5058" s="37">
        <f t="shared" si="566"/>
        <v>79.19</v>
      </c>
      <c r="M5058" s="37">
        <f t="shared" si="567"/>
        <v>78.790000000000006</v>
      </c>
      <c r="N5058" s="37">
        <f t="shared" si="568"/>
        <v>79.11</v>
      </c>
      <c r="O5058" s="38">
        <f t="shared" ca="1" si="569"/>
        <v>21060000</v>
      </c>
    </row>
    <row r="5059" spans="1:15" x14ac:dyDescent="0.4">
      <c r="A5059">
        <v>5044</v>
      </c>
      <c r="B5059" s="63">
        <v>38049</v>
      </c>
      <c r="C5059" s="37">
        <v>115.25</v>
      </c>
      <c r="D5059" s="37">
        <v>115.870003</v>
      </c>
      <c r="E5059" s="37">
        <v>114.91999800000001</v>
      </c>
      <c r="F5059" s="37">
        <v>115.69000200000001</v>
      </c>
      <c r="G5059" s="38">
        <v>31346200</v>
      </c>
      <c r="H5059" s="37">
        <v>78.907760999999994</v>
      </c>
      <c r="I5059" s="41">
        <f t="shared" si="563"/>
        <v>0.68206205926074748</v>
      </c>
      <c r="J5059" s="41">
        <f t="shared" ca="1" si="564"/>
        <v>1</v>
      </c>
      <c r="K5059" s="37">
        <f t="shared" si="565"/>
        <v>78.61</v>
      </c>
      <c r="L5059" s="37">
        <f t="shared" si="566"/>
        <v>79.03</v>
      </c>
      <c r="M5059" s="37">
        <f t="shared" si="567"/>
        <v>78.38</v>
      </c>
      <c r="N5059" s="37">
        <f t="shared" si="568"/>
        <v>78.91</v>
      </c>
      <c r="O5059" s="38">
        <f t="shared" ca="1" si="569"/>
        <v>31346200</v>
      </c>
    </row>
    <row r="5060" spans="1:15" x14ac:dyDescent="0.4">
      <c r="A5060">
        <v>5045</v>
      </c>
      <c r="B5060" s="63">
        <v>38048</v>
      </c>
      <c r="C5060" s="37">
        <v>115.94000200000001</v>
      </c>
      <c r="D5060" s="37">
        <v>116.970001</v>
      </c>
      <c r="E5060" s="37">
        <v>115.230003</v>
      </c>
      <c r="F5060" s="37">
        <v>115.480003</v>
      </c>
      <c r="G5060" s="38">
        <v>38556400</v>
      </c>
      <c r="H5060" s="37">
        <v>78.764533999999998</v>
      </c>
      <c r="I5060" s="41">
        <f t="shared" si="563"/>
        <v>0.68206210559242886</v>
      </c>
      <c r="J5060" s="41">
        <f t="shared" ca="1" si="564"/>
        <v>1</v>
      </c>
      <c r="K5060" s="37">
        <f t="shared" si="565"/>
        <v>79.08</v>
      </c>
      <c r="L5060" s="37">
        <f t="shared" si="566"/>
        <v>79.78</v>
      </c>
      <c r="M5060" s="37">
        <f t="shared" si="567"/>
        <v>78.59</v>
      </c>
      <c r="N5060" s="37">
        <f t="shared" si="568"/>
        <v>78.760000000000005</v>
      </c>
      <c r="O5060" s="38">
        <f t="shared" ca="1" si="569"/>
        <v>38556400</v>
      </c>
    </row>
    <row r="5061" spans="1:15" x14ac:dyDescent="0.4">
      <c r="A5061">
        <v>5046</v>
      </c>
      <c r="B5061" s="63">
        <v>38047</v>
      </c>
      <c r="C5061" s="37">
        <v>115.43</v>
      </c>
      <c r="D5061" s="37">
        <v>116.339996</v>
      </c>
      <c r="E5061" s="37">
        <v>115.25</v>
      </c>
      <c r="F5061" s="37">
        <v>116.160004</v>
      </c>
      <c r="G5061" s="38">
        <v>33130800</v>
      </c>
      <c r="H5061" s="37">
        <v>79.228347999999997</v>
      </c>
      <c r="I5061" s="41">
        <f t="shared" si="563"/>
        <v>0.68206220103091586</v>
      </c>
      <c r="J5061" s="41">
        <f t="shared" ca="1" si="564"/>
        <v>1</v>
      </c>
      <c r="K5061" s="37">
        <f t="shared" si="565"/>
        <v>78.73</v>
      </c>
      <c r="L5061" s="37">
        <f t="shared" si="566"/>
        <v>79.349999999999994</v>
      </c>
      <c r="M5061" s="37">
        <f t="shared" si="567"/>
        <v>78.61</v>
      </c>
      <c r="N5061" s="37">
        <f t="shared" si="568"/>
        <v>79.23</v>
      </c>
      <c r="O5061" s="38">
        <f t="shared" ca="1" si="569"/>
        <v>33130800</v>
      </c>
    </row>
    <row r="5062" spans="1:15" x14ac:dyDescent="0.4">
      <c r="A5062">
        <v>5047</v>
      </c>
      <c r="B5062" s="63">
        <v>38044</v>
      </c>
      <c r="C5062" s="37">
        <v>115.19000200000001</v>
      </c>
      <c r="D5062" s="37">
        <v>115.739998</v>
      </c>
      <c r="E5062" s="37">
        <v>114.629997</v>
      </c>
      <c r="F5062" s="37">
        <v>115.019997</v>
      </c>
      <c r="G5062" s="38">
        <v>39312000</v>
      </c>
      <c r="H5062" s="37">
        <v>78.450798000000006</v>
      </c>
      <c r="I5062" s="41">
        <f t="shared" si="563"/>
        <v>0.68206225044502478</v>
      </c>
      <c r="J5062" s="41">
        <f t="shared" ca="1" si="564"/>
        <v>1</v>
      </c>
      <c r="K5062" s="37">
        <f t="shared" si="565"/>
        <v>78.569999999999993</v>
      </c>
      <c r="L5062" s="37">
        <f t="shared" si="566"/>
        <v>78.94</v>
      </c>
      <c r="M5062" s="37">
        <f t="shared" si="567"/>
        <v>78.180000000000007</v>
      </c>
      <c r="N5062" s="37">
        <f t="shared" si="568"/>
        <v>78.45</v>
      </c>
      <c r="O5062" s="38">
        <f t="shared" ca="1" si="569"/>
        <v>39312000</v>
      </c>
    </row>
    <row r="5063" spans="1:15" x14ac:dyDescent="0.4">
      <c r="A5063">
        <v>5048</v>
      </c>
      <c r="B5063" s="63">
        <v>38043</v>
      </c>
      <c r="C5063" s="37">
        <v>114.610001</v>
      </c>
      <c r="D5063" s="37">
        <v>115.290001</v>
      </c>
      <c r="E5063" s="37">
        <v>114.339996</v>
      </c>
      <c r="F5063" s="37">
        <v>114.94000200000001</v>
      </c>
      <c r="G5063" s="38">
        <v>29683000</v>
      </c>
      <c r="H5063" s="37">
        <v>78.396232999999995</v>
      </c>
      <c r="I5063" s="41">
        <f t="shared" si="563"/>
        <v>0.68206222060097055</v>
      </c>
      <c r="J5063" s="41">
        <f t="shared" ca="1" si="564"/>
        <v>1</v>
      </c>
      <c r="K5063" s="37">
        <f t="shared" si="565"/>
        <v>78.17</v>
      </c>
      <c r="L5063" s="37">
        <f t="shared" si="566"/>
        <v>78.63</v>
      </c>
      <c r="M5063" s="37">
        <f t="shared" si="567"/>
        <v>77.989999999999995</v>
      </c>
      <c r="N5063" s="37">
        <f t="shared" si="568"/>
        <v>78.400000000000006</v>
      </c>
      <c r="O5063" s="38">
        <f t="shared" ca="1" si="569"/>
        <v>29683000</v>
      </c>
    </row>
    <row r="5064" spans="1:15" x14ac:dyDescent="0.4">
      <c r="A5064">
        <v>5049</v>
      </c>
      <c r="B5064" s="63">
        <v>38042</v>
      </c>
      <c r="C5064" s="37">
        <v>114.459999</v>
      </c>
      <c r="D5064" s="37">
        <v>115.05999799999999</v>
      </c>
      <c r="E5064" s="37">
        <v>114.32</v>
      </c>
      <c r="F5064" s="37">
        <v>114.870003</v>
      </c>
      <c r="G5064" s="38">
        <v>31213600</v>
      </c>
      <c r="H5064" s="37">
        <v>78.348495</v>
      </c>
      <c r="I5064" s="41">
        <f t="shared" si="563"/>
        <v>0.68206226999053876</v>
      </c>
      <c r="J5064" s="41">
        <f t="shared" ca="1" si="564"/>
        <v>1</v>
      </c>
      <c r="K5064" s="37">
        <f t="shared" si="565"/>
        <v>78.069999999999993</v>
      </c>
      <c r="L5064" s="37">
        <f t="shared" si="566"/>
        <v>78.48</v>
      </c>
      <c r="M5064" s="37">
        <f t="shared" si="567"/>
        <v>77.97</v>
      </c>
      <c r="N5064" s="37">
        <f t="shared" si="568"/>
        <v>78.349999999999994</v>
      </c>
      <c r="O5064" s="38">
        <f t="shared" ca="1" si="569"/>
        <v>31213600</v>
      </c>
    </row>
    <row r="5065" spans="1:15" x14ac:dyDescent="0.4">
      <c r="A5065">
        <v>5050</v>
      </c>
      <c r="B5065" s="63">
        <v>38041</v>
      </c>
      <c r="C5065" s="37">
        <v>114.269997</v>
      </c>
      <c r="D5065" s="37">
        <v>114.989998</v>
      </c>
      <c r="E5065" s="37">
        <v>113.029999</v>
      </c>
      <c r="F5065" s="37">
        <v>114.389999</v>
      </c>
      <c r="G5065" s="38">
        <v>43953000</v>
      </c>
      <c r="H5065" s="37">
        <v>78.021095000000003</v>
      </c>
      <c r="I5065" s="41">
        <f t="shared" si="563"/>
        <v>0.68206220545556606</v>
      </c>
      <c r="J5065" s="41">
        <f t="shared" ca="1" si="564"/>
        <v>1</v>
      </c>
      <c r="K5065" s="37">
        <f t="shared" si="565"/>
        <v>77.94</v>
      </c>
      <c r="L5065" s="37">
        <f t="shared" si="566"/>
        <v>78.430000000000007</v>
      </c>
      <c r="M5065" s="37">
        <f t="shared" si="567"/>
        <v>77.09</v>
      </c>
      <c r="N5065" s="37">
        <f t="shared" si="568"/>
        <v>78.02</v>
      </c>
      <c r="O5065" s="38">
        <f t="shared" ca="1" si="569"/>
        <v>43953000</v>
      </c>
    </row>
    <row r="5066" spans="1:15" x14ac:dyDescent="0.4">
      <c r="A5066">
        <v>5051</v>
      </c>
      <c r="B5066" s="63">
        <v>38040</v>
      </c>
      <c r="C5066" s="37">
        <v>115.220001</v>
      </c>
      <c r="D5066" s="37">
        <v>115.260002</v>
      </c>
      <c r="E5066" s="37">
        <v>114.16999800000001</v>
      </c>
      <c r="F5066" s="37">
        <v>114.589996</v>
      </c>
      <c r="G5066" s="38">
        <v>36357000</v>
      </c>
      <c r="H5066" s="37">
        <v>78.157494</v>
      </c>
      <c r="I5066" s="41">
        <f t="shared" si="563"/>
        <v>0.68206210601490902</v>
      </c>
      <c r="J5066" s="41">
        <f t="shared" ca="1" si="564"/>
        <v>1</v>
      </c>
      <c r="K5066" s="37">
        <f t="shared" si="565"/>
        <v>78.59</v>
      </c>
      <c r="L5066" s="37">
        <f t="shared" si="566"/>
        <v>78.61</v>
      </c>
      <c r="M5066" s="37">
        <f t="shared" si="567"/>
        <v>77.87</v>
      </c>
      <c r="N5066" s="37">
        <f t="shared" si="568"/>
        <v>78.16</v>
      </c>
      <c r="O5066" s="38">
        <f t="shared" ca="1" si="569"/>
        <v>36357000</v>
      </c>
    </row>
    <row r="5067" spans="1:15" x14ac:dyDescent="0.4">
      <c r="A5067">
        <v>5052</v>
      </c>
      <c r="B5067" s="63">
        <v>38037</v>
      </c>
      <c r="C5067" s="37">
        <v>115.480003</v>
      </c>
      <c r="D5067" s="37">
        <v>115.55999799999999</v>
      </c>
      <c r="E5067" s="37">
        <v>114.32</v>
      </c>
      <c r="F5067" s="37">
        <v>114.879997</v>
      </c>
      <c r="G5067" s="38">
        <v>46728800</v>
      </c>
      <c r="H5067" s="37">
        <v>78.355286000000007</v>
      </c>
      <c r="I5067" s="41">
        <f t="shared" si="563"/>
        <v>0.6820620477557986</v>
      </c>
      <c r="J5067" s="41">
        <f t="shared" ca="1" si="564"/>
        <v>1</v>
      </c>
      <c r="K5067" s="37">
        <f t="shared" si="565"/>
        <v>78.760000000000005</v>
      </c>
      <c r="L5067" s="37">
        <f t="shared" si="566"/>
        <v>78.819999999999993</v>
      </c>
      <c r="M5067" s="37">
        <f t="shared" si="567"/>
        <v>77.97</v>
      </c>
      <c r="N5067" s="37">
        <f t="shared" si="568"/>
        <v>78.36</v>
      </c>
      <c r="O5067" s="38">
        <f t="shared" ca="1" si="569"/>
        <v>46728800</v>
      </c>
    </row>
    <row r="5068" spans="1:15" x14ac:dyDescent="0.4">
      <c r="A5068">
        <v>5053</v>
      </c>
      <c r="B5068" s="63">
        <v>38036</v>
      </c>
      <c r="C5068" s="37">
        <v>116.33000199999999</v>
      </c>
      <c r="D5068" s="37">
        <v>116.389999</v>
      </c>
      <c r="E5068" s="37">
        <v>115.05999799999999</v>
      </c>
      <c r="F5068" s="37">
        <v>115.230003</v>
      </c>
      <c r="G5068" s="38">
        <v>51146200</v>
      </c>
      <c r="H5068" s="37">
        <v>78.594031999999999</v>
      </c>
      <c r="I5068" s="41">
        <f t="shared" si="563"/>
        <v>0.68206222297850672</v>
      </c>
      <c r="J5068" s="41">
        <f t="shared" ca="1" si="564"/>
        <v>1</v>
      </c>
      <c r="K5068" s="37">
        <f t="shared" si="565"/>
        <v>79.34</v>
      </c>
      <c r="L5068" s="37">
        <f t="shared" si="566"/>
        <v>79.39</v>
      </c>
      <c r="M5068" s="37">
        <f t="shared" si="567"/>
        <v>78.48</v>
      </c>
      <c r="N5068" s="37">
        <f t="shared" si="568"/>
        <v>78.59</v>
      </c>
      <c r="O5068" s="38">
        <f t="shared" ca="1" si="569"/>
        <v>51146200</v>
      </c>
    </row>
    <row r="5069" spans="1:15" x14ac:dyDescent="0.4">
      <c r="A5069">
        <v>5054</v>
      </c>
      <c r="B5069" s="63">
        <v>38035</v>
      </c>
      <c r="C5069" s="37">
        <v>116.199997</v>
      </c>
      <c r="D5069" s="37">
        <v>116.599998</v>
      </c>
      <c r="E5069" s="37">
        <v>115.349998</v>
      </c>
      <c r="F5069" s="37">
        <v>115.660004</v>
      </c>
      <c r="G5069" s="38">
        <v>28618000</v>
      </c>
      <c r="H5069" s="37">
        <v>78.887276</v>
      </c>
      <c r="I5069" s="41">
        <f t="shared" si="563"/>
        <v>0.6820618474126976</v>
      </c>
      <c r="J5069" s="41">
        <f t="shared" ca="1" si="564"/>
        <v>1</v>
      </c>
      <c r="K5069" s="37">
        <f t="shared" si="565"/>
        <v>79.260000000000005</v>
      </c>
      <c r="L5069" s="37">
        <f t="shared" si="566"/>
        <v>79.53</v>
      </c>
      <c r="M5069" s="37">
        <f t="shared" si="567"/>
        <v>78.680000000000007</v>
      </c>
      <c r="N5069" s="37">
        <f t="shared" si="568"/>
        <v>78.89</v>
      </c>
      <c r="O5069" s="38">
        <f t="shared" ca="1" si="569"/>
        <v>28618000</v>
      </c>
    </row>
    <row r="5070" spans="1:15" x14ac:dyDescent="0.4">
      <c r="A5070">
        <v>5055</v>
      </c>
      <c r="B5070" s="63">
        <v>38034</v>
      </c>
      <c r="C5070" s="37">
        <v>115.849998</v>
      </c>
      <c r="D5070" s="37">
        <v>116.43</v>
      </c>
      <c r="E5070" s="37">
        <v>115.769997</v>
      </c>
      <c r="F5070" s="37">
        <v>116.16999800000001</v>
      </c>
      <c r="G5070" s="38">
        <v>23984300</v>
      </c>
      <c r="H5070" s="37">
        <v>79.235152999999997</v>
      </c>
      <c r="I5070" s="41">
        <f t="shared" si="563"/>
        <v>0.68206210178294047</v>
      </c>
      <c r="J5070" s="41">
        <f t="shared" ca="1" si="564"/>
        <v>1</v>
      </c>
      <c r="K5070" s="37">
        <f t="shared" si="565"/>
        <v>79.02</v>
      </c>
      <c r="L5070" s="37">
        <f t="shared" si="566"/>
        <v>79.41</v>
      </c>
      <c r="M5070" s="37">
        <f t="shared" si="567"/>
        <v>78.959999999999994</v>
      </c>
      <c r="N5070" s="37">
        <f t="shared" si="568"/>
        <v>79.239999999999995</v>
      </c>
      <c r="O5070" s="38">
        <f t="shared" ca="1" si="569"/>
        <v>23984300</v>
      </c>
    </row>
    <row r="5071" spans="1:15" x14ac:dyDescent="0.4">
      <c r="A5071">
        <v>5056</v>
      </c>
      <c r="B5071" s="63">
        <v>38030</v>
      </c>
      <c r="C5071" s="37">
        <v>115.82</v>
      </c>
      <c r="D5071" s="37">
        <v>116.199997</v>
      </c>
      <c r="E5071" s="37">
        <v>114.75</v>
      </c>
      <c r="F5071" s="37">
        <v>115.129997</v>
      </c>
      <c r="G5071" s="38">
        <v>44739900</v>
      </c>
      <c r="H5071" s="37">
        <v>78.525825999999995</v>
      </c>
      <c r="I5071" s="41">
        <f t="shared" si="563"/>
        <v>0.68206226045502283</v>
      </c>
      <c r="J5071" s="41">
        <f t="shared" ca="1" si="564"/>
        <v>1</v>
      </c>
      <c r="K5071" s="37">
        <f t="shared" si="565"/>
        <v>79</v>
      </c>
      <c r="L5071" s="37">
        <f t="shared" si="566"/>
        <v>79.260000000000005</v>
      </c>
      <c r="M5071" s="37">
        <f t="shared" si="567"/>
        <v>78.27</v>
      </c>
      <c r="N5071" s="37">
        <f t="shared" si="568"/>
        <v>78.53</v>
      </c>
      <c r="O5071" s="38">
        <f t="shared" ca="1" si="569"/>
        <v>44739900</v>
      </c>
    </row>
    <row r="5072" spans="1:15" x14ac:dyDescent="0.4">
      <c r="A5072">
        <v>5057</v>
      </c>
      <c r="B5072" s="63">
        <v>38029</v>
      </c>
      <c r="C5072" s="37">
        <v>115.970001</v>
      </c>
      <c r="D5072" s="37">
        <v>116.269997</v>
      </c>
      <c r="E5072" s="37">
        <v>115.58000199999999</v>
      </c>
      <c r="F5072" s="37">
        <v>115.650002</v>
      </c>
      <c r="G5072" s="38">
        <v>27814700</v>
      </c>
      <c r="H5072" s="37">
        <v>78.880493000000001</v>
      </c>
      <c r="I5072" s="41">
        <f t="shared" si="563"/>
        <v>0.68206218448660294</v>
      </c>
      <c r="J5072" s="41">
        <f t="shared" ca="1" si="564"/>
        <v>1</v>
      </c>
      <c r="K5072" s="37">
        <f t="shared" si="565"/>
        <v>79.099999999999994</v>
      </c>
      <c r="L5072" s="37">
        <f t="shared" si="566"/>
        <v>79.3</v>
      </c>
      <c r="M5072" s="37">
        <f t="shared" si="567"/>
        <v>78.83</v>
      </c>
      <c r="N5072" s="37">
        <f t="shared" si="568"/>
        <v>78.88</v>
      </c>
      <c r="O5072" s="38">
        <f t="shared" ca="1" si="569"/>
        <v>27814700</v>
      </c>
    </row>
    <row r="5073" spans="1:15" x14ac:dyDescent="0.4">
      <c r="A5073">
        <v>5058</v>
      </c>
      <c r="B5073" s="63">
        <v>38028</v>
      </c>
      <c r="C5073" s="37">
        <v>114.849998</v>
      </c>
      <c r="D5073" s="37">
        <v>116.389999</v>
      </c>
      <c r="E5073" s="37">
        <v>114.16999800000001</v>
      </c>
      <c r="F5073" s="37">
        <v>116.07</v>
      </c>
      <c r="G5073" s="38">
        <v>42965700</v>
      </c>
      <c r="H5073" s="37">
        <v>79.166977000000003</v>
      </c>
      <c r="I5073" s="41">
        <f t="shared" ref="I5073:I5136" si="570">IF(F5073=0,1,H5073/F5073)</f>
        <v>0.68206235030584994</v>
      </c>
      <c r="J5073" s="41">
        <f t="shared" ref="J5073:J5136" ca="1" si="571">INDEX(OFFSET($T$15,0,0,$S$13+1,1),MATCH(B5073,OFFSET($Q$15,0,0,$S$13+1,1),-1))</f>
        <v>1</v>
      </c>
      <c r="K5073" s="37">
        <f t="shared" ref="K5073:K5136" si="572">ROUND($I5073*C5073,2)</f>
        <v>78.33</v>
      </c>
      <c r="L5073" s="37">
        <f t="shared" ref="L5073:L5136" si="573">ROUND($I5073*D5073,2)</f>
        <v>79.39</v>
      </c>
      <c r="M5073" s="37">
        <f t="shared" ref="M5073:M5136" si="574">ROUND($I5073*E5073,2)</f>
        <v>77.87</v>
      </c>
      <c r="N5073" s="37">
        <f t="shared" ref="N5073:N5136" si="575">ROUND($I5073*F5073,2)</f>
        <v>79.17</v>
      </c>
      <c r="O5073" s="38">
        <f t="shared" ref="O5073:O5136" ca="1" si="576">G5073*J5073</f>
        <v>42965700</v>
      </c>
    </row>
    <row r="5074" spans="1:15" x14ac:dyDescent="0.4">
      <c r="A5074">
        <v>5059</v>
      </c>
      <c r="B5074" s="63">
        <v>38027</v>
      </c>
      <c r="C5074" s="37">
        <v>114.279999</v>
      </c>
      <c r="D5074" s="37">
        <v>115.139999</v>
      </c>
      <c r="E5074" s="37">
        <v>114.260002</v>
      </c>
      <c r="F5074" s="37">
        <v>114.849998</v>
      </c>
      <c r="G5074" s="38">
        <v>27908100</v>
      </c>
      <c r="H5074" s="37">
        <v>78.334839000000002</v>
      </c>
      <c r="I5074" s="41">
        <f t="shared" si="570"/>
        <v>0.68206217121571044</v>
      </c>
      <c r="J5074" s="41">
        <f t="shared" ca="1" si="571"/>
        <v>1</v>
      </c>
      <c r="K5074" s="37">
        <f t="shared" si="572"/>
        <v>77.95</v>
      </c>
      <c r="L5074" s="37">
        <f t="shared" si="573"/>
        <v>78.53</v>
      </c>
      <c r="M5074" s="37">
        <f t="shared" si="574"/>
        <v>77.930000000000007</v>
      </c>
      <c r="N5074" s="37">
        <f t="shared" si="575"/>
        <v>78.33</v>
      </c>
      <c r="O5074" s="38">
        <f t="shared" ca="1" si="576"/>
        <v>27908100</v>
      </c>
    </row>
    <row r="5075" spans="1:15" x14ac:dyDescent="0.4">
      <c r="A5075">
        <v>5060</v>
      </c>
      <c r="B5075" s="63">
        <v>38026</v>
      </c>
      <c r="C5075" s="37">
        <v>114.66999800000001</v>
      </c>
      <c r="D5075" s="37">
        <v>114.870003</v>
      </c>
      <c r="E5075" s="37">
        <v>114.290001</v>
      </c>
      <c r="F5075" s="37">
        <v>114.480003</v>
      </c>
      <c r="G5075" s="38">
        <v>24851300</v>
      </c>
      <c r="H5075" s="37">
        <v>78.082458000000003</v>
      </c>
      <c r="I5075" s="41">
        <f t="shared" si="570"/>
        <v>0.68206198422269437</v>
      </c>
      <c r="J5075" s="41">
        <f t="shared" ca="1" si="571"/>
        <v>1</v>
      </c>
      <c r="K5075" s="37">
        <f t="shared" si="572"/>
        <v>78.209999999999994</v>
      </c>
      <c r="L5075" s="37">
        <f t="shared" si="573"/>
        <v>78.349999999999994</v>
      </c>
      <c r="M5075" s="37">
        <f t="shared" si="574"/>
        <v>77.95</v>
      </c>
      <c r="N5075" s="37">
        <f t="shared" si="575"/>
        <v>78.08</v>
      </c>
      <c r="O5075" s="38">
        <f t="shared" ca="1" si="576"/>
        <v>24851300</v>
      </c>
    </row>
    <row r="5076" spans="1:15" x14ac:dyDescent="0.4">
      <c r="A5076">
        <v>5061</v>
      </c>
      <c r="B5076" s="63">
        <v>38023</v>
      </c>
      <c r="C5076" s="37">
        <v>113.41999800000001</v>
      </c>
      <c r="D5076" s="37">
        <v>114.699997</v>
      </c>
      <c r="E5076" s="37">
        <v>113.199997</v>
      </c>
      <c r="F5076" s="37">
        <v>114.449997</v>
      </c>
      <c r="G5076" s="38">
        <v>37216000</v>
      </c>
      <c r="H5076" s="37">
        <v>78.062004000000002</v>
      </c>
      <c r="I5076" s="41">
        <f t="shared" si="570"/>
        <v>0.68206208865169304</v>
      </c>
      <c r="J5076" s="41">
        <f t="shared" ca="1" si="571"/>
        <v>1</v>
      </c>
      <c r="K5076" s="37">
        <f t="shared" si="572"/>
        <v>77.36</v>
      </c>
      <c r="L5076" s="37">
        <f t="shared" si="573"/>
        <v>78.23</v>
      </c>
      <c r="M5076" s="37">
        <f t="shared" si="574"/>
        <v>77.209999999999994</v>
      </c>
      <c r="N5076" s="37">
        <f t="shared" si="575"/>
        <v>78.06</v>
      </c>
      <c r="O5076" s="38">
        <f t="shared" ca="1" si="576"/>
        <v>37216000</v>
      </c>
    </row>
    <row r="5077" spans="1:15" x14ac:dyDescent="0.4">
      <c r="A5077">
        <v>5062</v>
      </c>
      <c r="B5077" s="63">
        <v>38022</v>
      </c>
      <c r="C5077" s="37">
        <v>113.16999800000001</v>
      </c>
      <c r="D5077" s="37">
        <v>113.540001</v>
      </c>
      <c r="E5077" s="37">
        <v>112.779999</v>
      </c>
      <c r="F5077" s="37">
        <v>113.18</v>
      </c>
      <c r="G5077" s="38">
        <v>37226800</v>
      </c>
      <c r="H5077" s="37">
        <v>77.195808</v>
      </c>
      <c r="I5077" s="41">
        <f t="shared" si="570"/>
        <v>0.68206227248630491</v>
      </c>
      <c r="J5077" s="41">
        <f t="shared" ca="1" si="571"/>
        <v>1</v>
      </c>
      <c r="K5077" s="37">
        <f t="shared" si="572"/>
        <v>77.19</v>
      </c>
      <c r="L5077" s="37">
        <f t="shared" si="573"/>
        <v>77.44</v>
      </c>
      <c r="M5077" s="37">
        <f t="shared" si="574"/>
        <v>76.92</v>
      </c>
      <c r="N5077" s="37">
        <f t="shared" si="575"/>
        <v>77.2</v>
      </c>
      <c r="O5077" s="38">
        <f t="shared" ca="1" si="576"/>
        <v>37226800</v>
      </c>
    </row>
    <row r="5078" spans="1:15" x14ac:dyDescent="0.4">
      <c r="A5078">
        <v>5063</v>
      </c>
      <c r="B5078" s="63">
        <v>38021</v>
      </c>
      <c r="C5078" s="37">
        <v>113.19000200000001</v>
      </c>
      <c r="D5078" s="37">
        <v>113.730003</v>
      </c>
      <c r="E5078" s="37">
        <v>112.790001</v>
      </c>
      <c r="F5078" s="37">
        <v>112.849998</v>
      </c>
      <c r="G5078" s="38">
        <v>39332600</v>
      </c>
      <c r="H5078" s="37">
        <v>76.970695000000006</v>
      </c>
      <c r="I5078" s="41">
        <f t="shared" si="570"/>
        <v>0.68206199702369519</v>
      </c>
      <c r="J5078" s="41">
        <f t="shared" ca="1" si="571"/>
        <v>1</v>
      </c>
      <c r="K5078" s="37">
        <f t="shared" si="572"/>
        <v>77.2</v>
      </c>
      <c r="L5078" s="37">
        <f t="shared" si="573"/>
        <v>77.569999999999993</v>
      </c>
      <c r="M5078" s="37">
        <f t="shared" si="574"/>
        <v>76.930000000000007</v>
      </c>
      <c r="N5078" s="37">
        <f t="shared" si="575"/>
        <v>76.97</v>
      </c>
      <c r="O5078" s="38">
        <f t="shared" ca="1" si="576"/>
        <v>39332600</v>
      </c>
    </row>
    <row r="5079" spans="1:15" x14ac:dyDescent="0.4">
      <c r="A5079">
        <v>5064</v>
      </c>
      <c r="B5079" s="63">
        <v>38020</v>
      </c>
      <c r="C5079" s="37">
        <v>113.739998</v>
      </c>
      <c r="D5079" s="37">
        <v>114.139999</v>
      </c>
      <c r="E5079" s="37">
        <v>113.44000200000001</v>
      </c>
      <c r="F5079" s="37">
        <v>113.779999</v>
      </c>
      <c r="G5079" s="38">
        <v>25093500</v>
      </c>
      <c r="H5079" s="37">
        <v>77.605034000000003</v>
      </c>
      <c r="I5079" s="41">
        <f t="shared" si="570"/>
        <v>0.68206217860838614</v>
      </c>
      <c r="J5079" s="41">
        <f t="shared" ca="1" si="571"/>
        <v>1</v>
      </c>
      <c r="K5079" s="37">
        <f t="shared" si="572"/>
        <v>77.58</v>
      </c>
      <c r="L5079" s="37">
        <f t="shared" si="573"/>
        <v>77.849999999999994</v>
      </c>
      <c r="M5079" s="37">
        <f t="shared" si="574"/>
        <v>77.37</v>
      </c>
      <c r="N5079" s="37">
        <f t="shared" si="575"/>
        <v>77.61</v>
      </c>
      <c r="O5079" s="38">
        <f t="shared" ca="1" si="576"/>
        <v>25093500</v>
      </c>
    </row>
    <row r="5080" spans="1:15" x14ac:dyDescent="0.4">
      <c r="A5080">
        <v>5065</v>
      </c>
      <c r="B5080" s="63">
        <v>38019</v>
      </c>
      <c r="C5080" s="37">
        <v>113.699997</v>
      </c>
      <c r="D5080" s="37">
        <v>114.68</v>
      </c>
      <c r="E5080" s="37">
        <v>113.120003</v>
      </c>
      <c r="F5080" s="37">
        <v>113.970001</v>
      </c>
      <c r="G5080" s="38">
        <v>38832400</v>
      </c>
      <c r="H5080" s="37">
        <v>77.734641999999994</v>
      </c>
      <c r="I5080" s="41">
        <f t="shared" si="570"/>
        <v>0.68206230865962703</v>
      </c>
      <c r="J5080" s="41">
        <f t="shared" ca="1" si="571"/>
        <v>1</v>
      </c>
      <c r="K5080" s="37">
        <f t="shared" si="572"/>
        <v>77.55</v>
      </c>
      <c r="L5080" s="37">
        <f t="shared" si="573"/>
        <v>78.22</v>
      </c>
      <c r="M5080" s="37">
        <f t="shared" si="574"/>
        <v>77.150000000000006</v>
      </c>
      <c r="N5080" s="37">
        <f t="shared" si="575"/>
        <v>77.73</v>
      </c>
      <c r="O5080" s="38">
        <f t="shared" ca="1" si="576"/>
        <v>38832400</v>
      </c>
    </row>
    <row r="5081" spans="1:15" x14ac:dyDescent="0.4">
      <c r="A5081">
        <v>5066</v>
      </c>
      <c r="B5081" s="63">
        <v>38016</v>
      </c>
      <c r="C5081" s="37">
        <v>113.519997</v>
      </c>
      <c r="D5081" s="37">
        <v>113.720001</v>
      </c>
      <c r="E5081" s="37">
        <v>113.089996</v>
      </c>
      <c r="F5081" s="37">
        <v>113.480003</v>
      </c>
      <c r="G5081" s="38">
        <v>30984400</v>
      </c>
      <c r="H5081" s="37">
        <v>77.400406000000004</v>
      </c>
      <c r="I5081" s="41">
        <f t="shared" si="570"/>
        <v>0.68206207220491533</v>
      </c>
      <c r="J5081" s="41">
        <f t="shared" ca="1" si="571"/>
        <v>1</v>
      </c>
      <c r="K5081" s="37">
        <f t="shared" si="572"/>
        <v>77.430000000000007</v>
      </c>
      <c r="L5081" s="37">
        <f t="shared" si="573"/>
        <v>77.56</v>
      </c>
      <c r="M5081" s="37">
        <f t="shared" si="574"/>
        <v>77.13</v>
      </c>
      <c r="N5081" s="37">
        <f t="shared" si="575"/>
        <v>77.400000000000006</v>
      </c>
      <c r="O5081" s="38">
        <f t="shared" ca="1" si="576"/>
        <v>30984400</v>
      </c>
    </row>
    <row r="5082" spans="1:15" x14ac:dyDescent="0.4">
      <c r="A5082">
        <v>5067</v>
      </c>
      <c r="B5082" s="63">
        <v>38015</v>
      </c>
      <c r="C5082" s="37">
        <v>113.55999799999999</v>
      </c>
      <c r="D5082" s="37">
        <v>113.849998</v>
      </c>
      <c r="E5082" s="37">
        <v>112.55999799999999</v>
      </c>
      <c r="F5082" s="37">
        <v>113.480003</v>
      </c>
      <c r="G5082" s="38">
        <v>60117100</v>
      </c>
      <c r="H5082" s="37">
        <v>77.400406000000004</v>
      </c>
      <c r="I5082" s="41">
        <f t="shared" si="570"/>
        <v>0.68206207220491533</v>
      </c>
      <c r="J5082" s="41">
        <f t="shared" ca="1" si="571"/>
        <v>1</v>
      </c>
      <c r="K5082" s="37">
        <f t="shared" si="572"/>
        <v>77.45</v>
      </c>
      <c r="L5082" s="37">
        <f t="shared" si="573"/>
        <v>77.650000000000006</v>
      </c>
      <c r="M5082" s="37">
        <f t="shared" si="574"/>
        <v>76.77</v>
      </c>
      <c r="N5082" s="37">
        <f t="shared" si="575"/>
        <v>77.400000000000006</v>
      </c>
      <c r="O5082" s="38">
        <f t="shared" ca="1" si="576"/>
        <v>60117100</v>
      </c>
    </row>
    <row r="5083" spans="1:15" x14ac:dyDescent="0.4">
      <c r="A5083">
        <v>5068</v>
      </c>
      <c r="B5083" s="63">
        <v>38014</v>
      </c>
      <c r="C5083" s="37">
        <v>114.980003</v>
      </c>
      <c r="D5083" s="37">
        <v>115.279999</v>
      </c>
      <c r="E5083" s="37">
        <v>112.94000200000001</v>
      </c>
      <c r="F5083" s="37">
        <v>113.370003</v>
      </c>
      <c r="G5083" s="38">
        <v>52621300</v>
      </c>
      <c r="H5083" s="37">
        <v>77.325394000000003</v>
      </c>
      <c r="I5083" s="41">
        <f t="shared" si="570"/>
        <v>0.68206220299738374</v>
      </c>
      <c r="J5083" s="41">
        <f t="shared" ca="1" si="571"/>
        <v>1</v>
      </c>
      <c r="K5083" s="37">
        <f t="shared" si="572"/>
        <v>78.42</v>
      </c>
      <c r="L5083" s="37">
        <f t="shared" si="573"/>
        <v>78.63</v>
      </c>
      <c r="M5083" s="37">
        <f t="shared" si="574"/>
        <v>77.03</v>
      </c>
      <c r="N5083" s="37">
        <f t="shared" si="575"/>
        <v>77.33</v>
      </c>
      <c r="O5083" s="38">
        <f t="shared" ca="1" si="576"/>
        <v>52621300</v>
      </c>
    </row>
    <row r="5084" spans="1:15" x14ac:dyDescent="0.4">
      <c r="A5084">
        <v>5069</v>
      </c>
      <c r="B5084" s="63">
        <v>38013</v>
      </c>
      <c r="C5084" s="37">
        <v>115.75</v>
      </c>
      <c r="D5084" s="37">
        <v>116.5</v>
      </c>
      <c r="E5084" s="37">
        <v>114.650002</v>
      </c>
      <c r="F5084" s="37">
        <v>114.68</v>
      </c>
      <c r="G5084" s="38">
        <v>35322800</v>
      </c>
      <c r="H5084" s="37">
        <v>78.218895000000003</v>
      </c>
      <c r="I5084" s="41">
        <f t="shared" si="570"/>
        <v>0.68206221660272059</v>
      </c>
      <c r="J5084" s="41">
        <f t="shared" ca="1" si="571"/>
        <v>1</v>
      </c>
      <c r="K5084" s="37">
        <f t="shared" si="572"/>
        <v>78.95</v>
      </c>
      <c r="L5084" s="37">
        <f t="shared" si="573"/>
        <v>79.459999999999994</v>
      </c>
      <c r="M5084" s="37">
        <f t="shared" si="574"/>
        <v>78.2</v>
      </c>
      <c r="N5084" s="37">
        <f t="shared" si="575"/>
        <v>78.22</v>
      </c>
      <c r="O5084" s="38">
        <f t="shared" ca="1" si="576"/>
        <v>35322800</v>
      </c>
    </row>
    <row r="5085" spans="1:15" x14ac:dyDescent="0.4">
      <c r="A5085">
        <v>5070</v>
      </c>
      <c r="B5085" s="63">
        <v>38012</v>
      </c>
      <c r="C5085" s="37">
        <v>114.389999</v>
      </c>
      <c r="D5085" s="37">
        <v>115.93</v>
      </c>
      <c r="E5085" s="37">
        <v>114.379997</v>
      </c>
      <c r="F5085" s="37">
        <v>115.870003</v>
      </c>
      <c r="G5085" s="38">
        <v>30460600</v>
      </c>
      <c r="H5085" s="37">
        <v>79.030533000000005</v>
      </c>
      <c r="I5085" s="41">
        <f t="shared" si="570"/>
        <v>0.68206206053174956</v>
      </c>
      <c r="J5085" s="41">
        <f t="shared" ca="1" si="571"/>
        <v>1</v>
      </c>
      <c r="K5085" s="37">
        <f t="shared" si="572"/>
        <v>78.02</v>
      </c>
      <c r="L5085" s="37">
        <f t="shared" si="573"/>
        <v>79.069999999999993</v>
      </c>
      <c r="M5085" s="37">
        <f t="shared" si="574"/>
        <v>78.010000000000005</v>
      </c>
      <c r="N5085" s="37">
        <f t="shared" si="575"/>
        <v>79.03</v>
      </c>
      <c r="O5085" s="38">
        <f t="shared" ca="1" si="576"/>
        <v>30460600</v>
      </c>
    </row>
    <row r="5086" spans="1:15" x14ac:dyDescent="0.4">
      <c r="A5086">
        <v>5071</v>
      </c>
      <c r="B5086" s="63">
        <v>38009</v>
      </c>
      <c r="C5086" s="37">
        <v>115</v>
      </c>
      <c r="D5086" s="37">
        <v>115.370003</v>
      </c>
      <c r="E5086" s="37">
        <v>113.949997</v>
      </c>
      <c r="F5086" s="37">
        <v>114.43</v>
      </c>
      <c r="G5086" s="38">
        <v>44245300</v>
      </c>
      <c r="H5086" s="37">
        <v>78.048385999999994</v>
      </c>
      <c r="I5086" s="41">
        <f t="shared" si="570"/>
        <v>0.68206227387922735</v>
      </c>
      <c r="J5086" s="41">
        <f t="shared" ca="1" si="571"/>
        <v>1</v>
      </c>
      <c r="K5086" s="37">
        <f t="shared" si="572"/>
        <v>78.44</v>
      </c>
      <c r="L5086" s="37">
        <f t="shared" si="573"/>
        <v>78.69</v>
      </c>
      <c r="M5086" s="37">
        <f t="shared" si="574"/>
        <v>77.72</v>
      </c>
      <c r="N5086" s="37">
        <f t="shared" si="575"/>
        <v>78.05</v>
      </c>
      <c r="O5086" s="38">
        <f t="shared" ca="1" si="576"/>
        <v>44245300</v>
      </c>
    </row>
    <row r="5087" spans="1:15" x14ac:dyDescent="0.4">
      <c r="A5087">
        <v>5072</v>
      </c>
      <c r="B5087" s="63">
        <v>38008</v>
      </c>
      <c r="C5087" s="37">
        <v>115.139999</v>
      </c>
      <c r="D5087" s="37">
        <v>115.379997</v>
      </c>
      <c r="E5087" s="37">
        <v>114.58000199999999</v>
      </c>
      <c r="F5087" s="37">
        <v>114.800003</v>
      </c>
      <c r="G5087" s="38">
        <v>29888500</v>
      </c>
      <c r="H5087" s="37">
        <v>78.300713000000002</v>
      </c>
      <c r="I5087" s="41">
        <f t="shared" si="570"/>
        <v>0.68206194210639526</v>
      </c>
      <c r="J5087" s="41">
        <f t="shared" ca="1" si="571"/>
        <v>1</v>
      </c>
      <c r="K5087" s="37">
        <f t="shared" si="572"/>
        <v>78.53</v>
      </c>
      <c r="L5087" s="37">
        <f t="shared" si="573"/>
        <v>78.7</v>
      </c>
      <c r="M5087" s="37">
        <f t="shared" si="574"/>
        <v>78.150000000000006</v>
      </c>
      <c r="N5087" s="37">
        <f t="shared" si="575"/>
        <v>78.3</v>
      </c>
      <c r="O5087" s="38">
        <f t="shared" ca="1" si="576"/>
        <v>29888500</v>
      </c>
    </row>
    <row r="5088" spans="1:15" x14ac:dyDescent="0.4">
      <c r="A5088">
        <v>5073</v>
      </c>
      <c r="B5088" s="63">
        <v>38007</v>
      </c>
      <c r="C5088" s="37">
        <v>114.129997</v>
      </c>
      <c r="D5088" s="37">
        <v>115.300003</v>
      </c>
      <c r="E5088" s="37">
        <v>113.720001</v>
      </c>
      <c r="F5088" s="37">
        <v>115.099998</v>
      </c>
      <c r="G5088" s="38">
        <v>30725000</v>
      </c>
      <c r="H5088" s="37">
        <v>78.505318000000003</v>
      </c>
      <c r="I5088" s="41">
        <f t="shared" si="570"/>
        <v>0.68206185372826855</v>
      </c>
      <c r="J5088" s="41">
        <f t="shared" ca="1" si="571"/>
        <v>1</v>
      </c>
      <c r="K5088" s="37">
        <f t="shared" si="572"/>
        <v>77.84</v>
      </c>
      <c r="L5088" s="37">
        <f t="shared" si="573"/>
        <v>78.64</v>
      </c>
      <c r="M5088" s="37">
        <f t="shared" si="574"/>
        <v>77.56</v>
      </c>
      <c r="N5088" s="37">
        <f t="shared" si="575"/>
        <v>78.510000000000005</v>
      </c>
      <c r="O5088" s="38">
        <f t="shared" ca="1" si="576"/>
        <v>30725000</v>
      </c>
    </row>
    <row r="5089" spans="1:15" x14ac:dyDescent="0.4">
      <c r="A5089">
        <v>5074</v>
      </c>
      <c r="B5089" s="63">
        <v>38006</v>
      </c>
      <c r="C5089" s="37">
        <v>114.529999</v>
      </c>
      <c r="D5089" s="37">
        <v>114.650002</v>
      </c>
      <c r="E5089" s="37">
        <v>113.82</v>
      </c>
      <c r="F5089" s="37">
        <v>114.199997</v>
      </c>
      <c r="G5089" s="38">
        <v>29863000</v>
      </c>
      <c r="H5089" s="37">
        <v>77.891502000000003</v>
      </c>
      <c r="I5089" s="41">
        <f t="shared" si="570"/>
        <v>0.68206220705942755</v>
      </c>
      <c r="J5089" s="41">
        <f t="shared" ca="1" si="571"/>
        <v>1</v>
      </c>
      <c r="K5089" s="37">
        <f t="shared" si="572"/>
        <v>78.12</v>
      </c>
      <c r="L5089" s="37">
        <f t="shared" si="573"/>
        <v>78.2</v>
      </c>
      <c r="M5089" s="37">
        <f t="shared" si="574"/>
        <v>77.63</v>
      </c>
      <c r="N5089" s="37">
        <f t="shared" si="575"/>
        <v>77.89</v>
      </c>
      <c r="O5089" s="38">
        <f t="shared" ca="1" si="576"/>
        <v>29863000</v>
      </c>
    </row>
    <row r="5090" spans="1:15" x14ac:dyDescent="0.4">
      <c r="A5090">
        <v>5075</v>
      </c>
      <c r="B5090" s="63">
        <v>38002</v>
      </c>
      <c r="C5090" s="37">
        <v>114.040001</v>
      </c>
      <c r="D5090" s="37">
        <v>114.30999799999999</v>
      </c>
      <c r="E5090" s="37">
        <v>113.629997</v>
      </c>
      <c r="F5090" s="37">
        <v>114.230003</v>
      </c>
      <c r="G5090" s="38">
        <v>31922700</v>
      </c>
      <c r="H5090" s="37">
        <v>77.911963999999998</v>
      </c>
      <c r="I5090" s="41">
        <f t="shared" si="570"/>
        <v>0.6820621724049154</v>
      </c>
      <c r="J5090" s="41">
        <f t="shared" ca="1" si="571"/>
        <v>1</v>
      </c>
      <c r="K5090" s="37">
        <f t="shared" si="572"/>
        <v>77.78</v>
      </c>
      <c r="L5090" s="37">
        <f t="shared" si="573"/>
        <v>77.97</v>
      </c>
      <c r="M5090" s="37">
        <f t="shared" si="574"/>
        <v>77.5</v>
      </c>
      <c r="N5090" s="37">
        <f t="shared" si="575"/>
        <v>77.91</v>
      </c>
      <c r="O5090" s="38">
        <f t="shared" ca="1" si="576"/>
        <v>31922700</v>
      </c>
    </row>
    <row r="5091" spans="1:15" x14ac:dyDescent="0.4">
      <c r="A5091">
        <v>5076</v>
      </c>
      <c r="B5091" s="63">
        <v>38001</v>
      </c>
      <c r="C5091" s="37">
        <v>113.57</v>
      </c>
      <c r="D5091" s="37">
        <v>114.05999799999999</v>
      </c>
      <c r="E5091" s="37">
        <v>112.58000199999999</v>
      </c>
      <c r="F5091" s="37">
        <v>113.779999</v>
      </c>
      <c r="G5091" s="38">
        <v>38408700</v>
      </c>
      <c r="H5091" s="37">
        <v>77.605034000000003</v>
      </c>
      <c r="I5091" s="41">
        <f t="shared" si="570"/>
        <v>0.68206217860838614</v>
      </c>
      <c r="J5091" s="41">
        <f t="shared" ca="1" si="571"/>
        <v>1</v>
      </c>
      <c r="K5091" s="37">
        <f t="shared" si="572"/>
        <v>77.459999999999994</v>
      </c>
      <c r="L5091" s="37">
        <f t="shared" si="573"/>
        <v>77.8</v>
      </c>
      <c r="M5091" s="37">
        <f t="shared" si="574"/>
        <v>76.790000000000006</v>
      </c>
      <c r="N5091" s="37">
        <f t="shared" si="575"/>
        <v>77.61</v>
      </c>
      <c r="O5091" s="38">
        <f t="shared" ca="1" si="576"/>
        <v>38408700</v>
      </c>
    </row>
    <row r="5092" spans="1:15" x14ac:dyDescent="0.4">
      <c r="A5092">
        <v>5077</v>
      </c>
      <c r="B5092" s="63">
        <v>38000</v>
      </c>
      <c r="C5092" s="37">
        <v>112.760002</v>
      </c>
      <c r="D5092" s="37">
        <v>113.660004</v>
      </c>
      <c r="E5092" s="37">
        <v>112.66999800000001</v>
      </c>
      <c r="F5092" s="37">
        <v>113.5</v>
      </c>
      <c r="G5092" s="38">
        <v>30112800</v>
      </c>
      <c r="H5092" s="37">
        <v>77.414069999999995</v>
      </c>
      <c r="I5092" s="41">
        <f t="shared" si="570"/>
        <v>0.68206229074889868</v>
      </c>
      <c r="J5092" s="41">
        <f t="shared" ca="1" si="571"/>
        <v>1</v>
      </c>
      <c r="K5092" s="37">
        <f t="shared" si="572"/>
        <v>76.91</v>
      </c>
      <c r="L5092" s="37">
        <f t="shared" si="573"/>
        <v>77.52</v>
      </c>
      <c r="M5092" s="37">
        <f t="shared" si="574"/>
        <v>76.849999999999994</v>
      </c>
      <c r="N5092" s="37">
        <f t="shared" si="575"/>
        <v>77.41</v>
      </c>
      <c r="O5092" s="38">
        <f t="shared" ca="1" si="576"/>
        <v>30112800</v>
      </c>
    </row>
    <row r="5093" spans="1:15" x14ac:dyDescent="0.4">
      <c r="A5093">
        <v>5078</v>
      </c>
      <c r="B5093" s="63">
        <v>37999</v>
      </c>
      <c r="C5093" s="37">
        <v>113.089996</v>
      </c>
      <c r="D5093" s="37">
        <v>113.230003</v>
      </c>
      <c r="E5093" s="37">
        <v>111.760002</v>
      </c>
      <c r="F5093" s="37">
        <v>112.55999799999999</v>
      </c>
      <c r="G5093" s="38">
        <v>54239700</v>
      </c>
      <c r="H5093" s="37">
        <v>76.772925999999998</v>
      </c>
      <c r="I5093" s="41">
        <f t="shared" si="570"/>
        <v>0.68206225447871816</v>
      </c>
      <c r="J5093" s="41">
        <f t="shared" ca="1" si="571"/>
        <v>1</v>
      </c>
      <c r="K5093" s="37">
        <f t="shared" si="572"/>
        <v>77.13</v>
      </c>
      <c r="L5093" s="37">
        <f t="shared" si="573"/>
        <v>77.23</v>
      </c>
      <c r="M5093" s="37">
        <f t="shared" si="574"/>
        <v>76.23</v>
      </c>
      <c r="N5093" s="37">
        <f t="shared" si="575"/>
        <v>76.77</v>
      </c>
      <c r="O5093" s="38">
        <f t="shared" ca="1" si="576"/>
        <v>54239700</v>
      </c>
    </row>
    <row r="5094" spans="1:15" x14ac:dyDescent="0.4">
      <c r="A5094">
        <v>5079</v>
      </c>
      <c r="B5094" s="63">
        <v>37998</v>
      </c>
      <c r="C5094" s="37">
        <v>112.550003</v>
      </c>
      <c r="D5094" s="37">
        <v>113.25</v>
      </c>
      <c r="E5094" s="37">
        <v>112.360001</v>
      </c>
      <c r="F5094" s="37">
        <v>113.220001</v>
      </c>
      <c r="G5094" s="38">
        <v>31564100</v>
      </c>
      <c r="H5094" s="37">
        <v>77.223090999999997</v>
      </c>
      <c r="I5094" s="41">
        <f t="shared" si="570"/>
        <v>0.68206227095864447</v>
      </c>
      <c r="J5094" s="41">
        <f t="shared" ca="1" si="571"/>
        <v>1</v>
      </c>
      <c r="K5094" s="37">
        <f t="shared" si="572"/>
        <v>76.77</v>
      </c>
      <c r="L5094" s="37">
        <f t="shared" si="573"/>
        <v>77.239999999999995</v>
      </c>
      <c r="M5094" s="37">
        <f t="shared" si="574"/>
        <v>76.64</v>
      </c>
      <c r="N5094" s="37">
        <f t="shared" si="575"/>
        <v>77.22</v>
      </c>
      <c r="O5094" s="38">
        <f t="shared" ca="1" si="576"/>
        <v>31564100</v>
      </c>
    </row>
    <row r="5095" spans="1:15" x14ac:dyDescent="0.4">
      <c r="A5095">
        <v>5080</v>
      </c>
      <c r="B5095" s="63">
        <v>37995</v>
      </c>
      <c r="C5095" s="37">
        <v>112.83000199999999</v>
      </c>
      <c r="D5095" s="37">
        <v>113.5</v>
      </c>
      <c r="E5095" s="37">
        <v>112.269997</v>
      </c>
      <c r="F5095" s="37">
        <v>112.389999</v>
      </c>
      <c r="G5095" s="38">
        <v>54084300</v>
      </c>
      <c r="H5095" s="37">
        <v>76.656989999999993</v>
      </c>
      <c r="I5095" s="41">
        <f t="shared" si="570"/>
        <v>0.68206237816587212</v>
      </c>
      <c r="J5095" s="41">
        <f t="shared" ca="1" si="571"/>
        <v>1</v>
      </c>
      <c r="K5095" s="37">
        <f t="shared" si="572"/>
        <v>76.959999999999994</v>
      </c>
      <c r="L5095" s="37">
        <f t="shared" si="573"/>
        <v>77.41</v>
      </c>
      <c r="M5095" s="37">
        <f t="shared" si="574"/>
        <v>76.58</v>
      </c>
      <c r="N5095" s="37">
        <f t="shared" si="575"/>
        <v>76.66</v>
      </c>
      <c r="O5095" s="38">
        <f t="shared" ca="1" si="576"/>
        <v>54084300</v>
      </c>
    </row>
    <row r="5096" spans="1:15" x14ac:dyDescent="0.4">
      <c r="A5096">
        <v>5081</v>
      </c>
      <c r="B5096" s="63">
        <v>37994</v>
      </c>
      <c r="C5096" s="37">
        <v>113.25</v>
      </c>
      <c r="D5096" s="37">
        <v>113.410004</v>
      </c>
      <c r="E5096" s="37">
        <v>112.769997</v>
      </c>
      <c r="F5096" s="37">
        <v>113.379997</v>
      </c>
      <c r="G5096" s="38">
        <v>36438400</v>
      </c>
      <c r="H5096" s="37">
        <v>77.332229999999996</v>
      </c>
      <c r="I5096" s="41">
        <f t="shared" si="570"/>
        <v>0.68206237472382358</v>
      </c>
      <c r="J5096" s="41">
        <f t="shared" ca="1" si="571"/>
        <v>1</v>
      </c>
      <c r="K5096" s="37">
        <f t="shared" si="572"/>
        <v>77.239999999999995</v>
      </c>
      <c r="L5096" s="37">
        <f t="shared" si="573"/>
        <v>77.349999999999994</v>
      </c>
      <c r="M5096" s="37">
        <f t="shared" si="574"/>
        <v>76.92</v>
      </c>
      <c r="N5096" s="37">
        <f t="shared" si="575"/>
        <v>77.33</v>
      </c>
      <c r="O5096" s="38">
        <f t="shared" ca="1" si="576"/>
        <v>36438400</v>
      </c>
    </row>
    <row r="5097" spans="1:15" x14ac:dyDescent="0.4">
      <c r="A5097">
        <v>5082</v>
      </c>
      <c r="B5097" s="63">
        <v>37993</v>
      </c>
      <c r="C5097" s="37">
        <v>112.389999</v>
      </c>
      <c r="D5097" s="37">
        <v>113.05999799999999</v>
      </c>
      <c r="E5097" s="37">
        <v>111.889999</v>
      </c>
      <c r="F5097" s="37">
        <v>112.93</v>
      </c>
      <c r="G5097" s="38">
        <v>30170400</v>
      </c>
      <c r="H5097" s="37">
        <v>77.025276000000005</v>
      </c>
      <c r="I5097" s="41">
        <f t="shared" si="570"/>
        <v>0.68206212698131585</v>
      </c>
      <c r="J5097" s="41">
        <f t="shared" ca="1" si="571"/>
        <v>1</v>
      </c>
      <c r="K5097" s="37">
        <f t="shared" si="572"/>
        <v>76.66</v>
      </c>
      <c r="L5097" s="37">
        <f t="shared" si="573"/>
        <v>77.11</v>
      </c>
      <c r="M5097" s="37">
        <f t="shared" si="574"/>
        <v>76.319999999999993</v>
      </c>
      <c r="N5097" s="37">
        <f t="shared" si="575"/>
        <v>77.03</v>
      </c>
      <c r="O5097" s="38">
        <f t="shared" ca="1" si="576"/>
        <v>30170400</v>
      </c>
    </row>
    <row r="5098" spans="1:15" x14ac:dyDescent="0.4">
      <c r="A5098">
        <v>5083</v>
      </c>
      <c r="B5098" s="63">
        <v>37992</v>
      </c>
      <c r="C5098" s="37">
        <v>112.160004</v>
      </c>
      <c r="D5098" s="37">
        <v>112.730003</v>
      </c>
      <c r="E5098" s="37">
        <v>112</v>
      </c>
      <c r="F5098" s="37">
        <v>112.550003</v>
      </c>
      <c r="G5098" s="38">
        <v>20472800</v>
      </c>
      <c r="H5098" s="37">
        <v>76.766090000000005</v>
      </c>
      <c r="I5098" s="41">
        <f t="shared" si="570"/>
        <v>0.68206208755054409</v>
      </c>
      <c r="J5098" s="41">
        <f t="shared" ca="1" si="571"/>
        <v>1</v>
      </c>
      <c r="K5098" s="37">
        <f t="shared" si="572"/>
        <v>76.5</v>
      </c>
      <c r="L5098" s="37">
        <f t="shared" si="573"/>
        <v>76.89</v>
      </c>
      <c r="M5098" s="37">
        <f t="shared" si="574"/>
        <v>76.39</v>
      </c>
      <c r="N5098" s="37">
        <f t="shared" si="575"/>
        <v>76.77</v>
      </c>
      <c r="O5098" s="38">
        <f t="shared" ca="1" si="576"/>
        <v>20472800</v>
      </c>
    </row>
    <row r="5099" spans="1:15" x14ac:dyDescent="0.4">
      <c r="A5099">
        <v>5084</v>
      </c>
      <c r="B5099" s="63">
        <v>37991</v>
      </c>
      <c r="C5099" s="37">
        <v>111.69000200000001</v>
      </c>
      <c r="D5099" s="37">
        <v>112.519997</v>
      </c>
      <c r="E5099" s="37">
        <v>111.589996</v>
      </c>
      <c r="F5099" s="37">
        <v>112.44000200000001</v>
      </c>
      <c r="G5099" s="38">
        <v>27959800</v>
      </c>
      <c r="H5099" s="37">
        <v>76.691055000000006</v>
      </c>
      <c r="I5099" s="41">
        <f t="shared" si="570"/>
        <v>0.68206202095229418</v>
      </c>
      <c r="J5099" s="41">
        <f t="shared" ca="1" si="571"/>
        <v>1</v>
      </c>
      <c r="K5099" s="37">
        <f t="shared" si="572"/>
        <v>76.180000000000007</v>
      </c>
      <c r="L5099" s="37">
        <f t="shared" si="573"/>
        <v>76.75</v>
      </c>
      <c r="M5099" s="37">
        <f t="shared" si="574"/>
        <v>76.11</v>
      </c>
      <c r="N5099" s="37">
        <f t="shared" si="575"/>
        <v>76.69</v>
      </c>
      <c r="O5099" s="38">
        <f t="shared" ca="1" si="576"/>
        <v>27959800</v>
      </c>
    </row>
    <row r="5100" spans="1:15" x14ac:dyDescent="0.4">
      <c r="A5100">
        <v>5085</v>
      </c>
      <c r="B5100" s="63">
        <v>37988</v>
      </c>
      <c r="C5100" s="37">
        <v>111.739998</v>
      </c>
      <c r="D5100" s="37">
        <v>112.19000200000001</v>
      </c>
      <c r="E5100" s="37">
        <v>110.730003</v>
      </c>
      <c r="F5100" s="37">
        <v>111.230003</v>
      </c>
      <c r="G5100" s="38">
        <v>38072300</v>
      </c>
      <c r="H5100" s="37">
        <v>75.865784000000005</v>
      </c>
      <c r="I5100" s="41">
        <f t="shared" si="570"/>
        <v>0.68206223099715291</v>
      </c>
      <c r="J5100" s="41">
        <f t="shared" ca="1" si="571"/>
        <v>1</v>
      </c>
      <c r="K5100" s="37">
        <f t="shared" si="572"/>
        <v>76.209999999999994</v>
      </c>
      <c r="L5100" s="37">
        <f t="shared" si="573"/>
        <v>76.52</v>
      </c>
      <c r="M5100" s="37">
        <f t="shared" si="574"/>
        <v>75.52</v>
      </c>
      <c r="N5100" s="37">
        <f t="shared" si="575"/>
        <v>75.87</v>
      </c>
      <c r="O5100" s="38">
        <f t="shared" ca="1" si="576"/>
        <v>38072300</v>
      </c>
    </row>
    <row r="5101" spans="1:15" x14ac:dyDescent="0.4">
      <c r="A5101">
        <v>5086</v>
      </c>
      <c r="B5101" s="63">
        <v>37986</v>
      </c>
      <c r="C5101" s="37">
        <v>111.220001</v>
      </c>
      <c r="D5101" s="37">
        <v>111.519997</v>
      </c>
      <c r="E5101" s="37">
        <v>110.839996</v>
      </c>
      <c r="F5101" s="37">
        <v>111.279999</v>
      </c>
      <c r="G5101" s="38">
        <v>31501800</v>
      </c>
      <c r="H5101" s="37">
        <v>75.899878999999999</v>
      </c>
      <c r="I5101" s="41">
        <f t="shared" si="570"/>
        <v>0.68206218262097573</v>
      </c>
      <c r="J5101" s="41">
        <f t="shared" ca="1" si="571"/>
        <v>1</v>
      </c>
      <c r="K5101" s="37">
        <f t="shared" si="572"/>
        <v>75.86</v>
      </c>
      <c r="L5101" s="37">
        <f t="shared" si="573"/>
        <v>76.06</v>
      </c>
      <c r="M5101" s="37">
        <f t="shared" si="574"/>
        <v>75.599999999999994</v>
      </c>
      <c r="N5101" s="37">
        <f t="shared" si="575"/>
        <v>75.900000000000006</v>
      </c>
      <c r="O5101" s="38">
        <f t="shared" ca="1" si="576"/>
        <v>31501800</v>
      </c>
    </row>
    <row r="5102" spans="1:15" x14ac:dyDescent="0.4">
      <c r="A5102">
        <v>5087</v>
      </c>
      <c r="B5102" s="63">
        <v>37985</v>
      </c>
      <c r="C5102" s="37">
        <v>111.089996</v>
      </c>
      <c r="D5102" s="37">
        <v>111.269997</v>
      </c>
      <c r="E5102" s="37">
        <v>110.849998</v>
      </c>
      <c r="F5102" s="37">
        <v>111.18</v>
      </c>
      <c r="G5102" s="38">
        <v>19559500</v>
      </c>
      <c r="H5102" s="37">
        <v>75.831649999999996</v>
      </c>
      <c r="I5102" s="41">
        <f t="shared" si="570"/>
        <v>0.68206197157762183</v>
      </c>
      <c r="J5102" s="41">
        <f t="shared" ca="1" si="571"/>
        <v>1</v>
      </c>
      <c r="K5102" s="37">
        <f t="shared" si="572"/>
        <v>75.77</v>
      </c>
      <c r="L5102" s="37">
        <f t="shared" si="573"/>
        <v>75.89</v>
      </c>
      <c r="M5102" s="37">
        <f t="shared" si="574"/>
        <v>75.61</v>
      </c>
      <c r="N5102" s="37">
        <f t="shared" si="575"/>
        <v>75.83</v>
      </c>
      <c r="O5102" s="38">
        <f t="shared" ca="1" si="576"/>
        <v>19559500</v>
      </c>
    </row>
    <row r="5103" spans="1:15" x14ac:dyDescent="0.4">
      <c r="A5103">
        <v>5088</v>
      </c>
      <c r="B5103" s="63">
        <v>37984</v>
      </c>
      <c r="C5103" s="37">
        <v>110.099998</v>
      </c>
      <c r="D5103" s="37">
        <v>111.269997</v>
      </c>
      <c r="E5103" s="37">
        <v>109.779999</v>
      </c>
      <c r="F5103" s="37">
        <v>111.160004</v>
      </c>
      <c r="G5103" s="38">
        <v>22483700</v>
      </c>
      <c r="H5103" s="37">
        <v>75.818054000000004</v>
      </c>
      <c r="I5103" s="41">
        <f t="shared" si="570"/>
        <v>0.68206235400999093</v>
      </c>
      <c r="J5103" s="41">
        <f t="shared" ca="1" si="571"/>
        <v>1</v>
      </c>
      <c r="K5103" s="37">
        <f t="shared" si="572"/>
        <v>75.099999999999994</v>
      </c>
      <c r="L5103" s="37">
        <f t="shared" si="573"/>
        <v>75.89</v>
      </c>
      <c r="M5103" s="37">
        <f t="shared" si="574"/>
        <v>74.88</v>
      </c>
      <c r="N5103" s="37">
        <f t="shared" si="575"/>
        <v>75.819999999999993</v>
      </c>
      <c r="O5103" s="38">
        <f t="shared" ca="1" si="576"/>
        <v>22483700</v>
      </c>
    </row>
    <row r="5104" spans="1:15" x14ac:dyDescent="0.4">
      <c r="A5104">
        <v>5089</v>
      </c>
      <c r="B5104" s="63">
        <v>37981</v>
      </c>
      <c r="C5104" s="37">
        <v>109.709999</v>
      </c>
      <c r="D5104" s="37">
        <v>110.08000199999999</v>
      </c>
      <c r="E5104" s="37">
        <v>109.629997</v>
      </c>
      <c r="F5104" s="37">
        <v>109.699997</v>
      </c>
      <c r="G5104" s="38">
        <v>8308400</v>
      </c>
      <c r="H5104" s="37">
        <v>74.822211999999993</v>
      </c>
      <c r="I5104" s="41">
        <f t="shared" si="570"/>
        <v>0.6820621152797296</v>
      </c>
      <c r="J5104" s="41">
        <f t="shared" ca="1" si="571"/>
        <v>1</v>
      </c>
      <c r="K5104" s="37">
        <f t="shared" si="572"/>
        <v>74.83</v>
      </c>
      <c r="L5104" s="37">
        <f t="shared" si="573"/>
        <v>75.08</v>
      </c>
      <c r="M5104" s="37">
        <f t="shared" si="574"/>
        <v>74.77</v>
      </c>
      <c r="N5104" s="37">
        <f t="shared" si="575"/>
        <v>74.819999999999993</v>
      </c>
      <c r="O5104" s="38">
        <f t="shared" ca="1" si="576"/>
        <v>8308400</v>
      </c>
    </row>
    <row r="5105" spans="1:15" x14ac:dyDescent="0.4">
      <c r="A5105">
        <v>5090</v>
      </c>
      <c r="B5105" s="63">
        <v>37979</v>
      </c>
      <c r="C5105" s="37">
        <v>109.519997</v>
      </c>
      <c r="D5105" s="37">
        <v>109.879997</v>
      </c>
      <c r="E5105" s="37">
        <v>109.43</v>
      </c>
      <c r="F5105" s="37">
        <v>109.620003</v>
      </c>
      <c r="G5105" s="38">
        <v>8055800</v>
      </c>
      <c r="H5105" s="37">
        <v>74.767677000000006</v>
      </c>
      <c r="I5105" s="41">
        <f t="shared" si="570"/>
        <v>0.68206235133928983</v>
      </c>
      <c r="J5105" s="41">
        <f t="shared" ca="1" si="571"/>
        <v>1</v>
      </c>
      <c r="K5105" s="37">
        <f t="shared" si="572"/>
        <v>74.7</v>
      </c>
      <c r="L5105" s="37">
        <f t="shared" si="573"/>
        <v>74.95</v>
      </c>
      <c r="M5105" s="37">
        <f t="shared" si="574"/>
        <v>74.64</v>
      </c>
      <c r="N5105" s="37">
        <f t="shared" si="575"/>
        <v>74.77</v>
      </c>
      <c r="O5105" s="38">
        <f t="shared" ca="1" si="576"/>
        <v>8055800</v>
      </c>
    </row>
    <row r="5106" spans="1:15" x14ac:dyDescent="0.4">
      <c r="A5106">
        <v>5091</v>
      </c>
      <c r="B5106" s="63">
        <v>37978</v>
      </c>
      <c r="C5106" s="37">
        <v>109.480003</v>
      </c>
      <c r="D5106" s="37">
        <v>109.949997</v>
      </c>
      <c r="E5106" s="37">
        <v>109.379997</v>
      </c>
      <c r="F5106" s="37">
        <v>109.730003</v>
      </c>
      <c r="G5106" s="38">
        <v>24741200</v>
      </c>
      <c r="H5106" s="37">
        <v>74.842690000000005</v>
      </c>
      <c r="I5106" s="41">
        <f t="shared" si="570"/>
        <v>0.68206222504158687</v>
      </c>
      <c r="J5106" s="41">
        <f t="shared" ca="1" si="571"/>
        <v>1</v>
      </c>
      <c r="K5106" s="37">
        <f t="shared" si="572"/>
        <v>74.67</v>
      </c>
      <c r="L5106" s="37">
        <f t="shared" si="573"/>
        <v>74.989999999999995</v>
      </c>
      <c r="M5106" s="37">
        <f t="shared" si="574"/>
        <v>74.599999999999994</v>
      </c>
      <c r="N5106" s="37">
        <f t="shared" si="575"/>
        <v>74.84</v>
      </c>
      <c r="O5106" s="38">
        <f t="shared" ca="1" si="576"/>
        <v>24741200</v>
      </c>
    </row>
    <row r="5107" spans="1:15" x14ac:dyDescent="0.4">
      <c r="A5107">
        <v>5092</v>
      </c>
      <c r="B5107" s="63">
        <v>37977</v>
      </c>
      <c r="C5107" s="37">
        <v>108.790001</v>
      </c>
      <c r="D5107" s="37">
        <v>109.660004</v>
      </c>
      <c r="E5107" s="37">
        <v>108.779999</v>
      </c>
      <c r="F5107" s="37">
        <v>109.660004</v>
      </c>
      <c r="G5107" s="38">
        <v>27611300</v>
      </c>
      <c r="H5107" s="37">
        <v>74.794929999999994</v>
      </c>
      <c r="I5107" s="41">
        <f t="shared" si="570"/>
        <v>0.68206207616042025</v>
      </c>
      <c r="J5107" s="41">
        <f t="shared" ca="1" si="571"/>
        <v>1</v>
      </c>
      <c r="K5107" s="37">
        <f t="shared" si="572"/>
        <v>74.2</v>
      </c>
      <c r="L5107" s="37">
        <f t="shared" si="573"/>
        <v>74.790000000000006</v>
      </c>
      <c r="M5107" s="37">
        <f t="shared" si="574"/>
        <v>74.19</v>
      </c>
      <c r="N5107" s="37">
        <f t="shared" si="575"/>
        <v>74.790000000000006</v>
      </c>
      <c r="O5107" s="38">
        <f t="shared" ca="1" si="576"/>
        <v>27611300</v>
      </c>
    </row>
    <row r="5108" spans="1:15" x14ac:dyDescent="0.4">
      <c r="A5108">
        <v>5093</v>
      </c>
      <c r="B5108" s="63">
        <v>37974</v>
      </c>
      <c r="C5108" s="37">
        <v>109.300003</v>
      </c>
      <c r="D5108" s="37">
        <v>109.370003</v>
      </c>
      <c r="E5108" s="37">
        <v>108.58000199999999</v>
      </c>
      <c r="F5108" s="37">
        <v>108.900002</v>
      </c>
      <c r="G5108" s="38">
        <v>41465100</v>
      </c>
      <c r="H5108" s="37">
        <v>74.276580999999993</v>
      </c>
      <c r="I5108" s="41">
        <f t="shared" si="570"/>
        <v>0.68206225560950851</v>
      </c>
      <c r="J5108" s="41">
        <f t="shared" ca="1" si="571"/>
        <v>1</v>
      </c>
      <c r="K5108" s="37">
        <f t="shared" si="572"/>
        <v>74.55</v>
      </c>
      <c r="L5108" s="37">
        <f t="shared" si="573"/>
        <v>74.599999999999994</v>
      </c>
      <c r="M5108" s="37">
        <f t="shared" si="574"/>
        <v>74.06</v>
      </c>
      <c r="N5108" s="37">
        <f t="shared" si="575"/>
        <v>74.28</v>
      </c>
      <c r="O5108" s="38">
        <f t="shared" ca="1" si="576"/>
        <v>41465100</v>
      </c>
    </row>
    <row r="5109" spans="1:15" x14ac:dyDescent="0.4">
      <c r="A5109">
        <v>5094</v>
      </c>
      <c r="B5109" s="63">
        <v>37973</v>
      </c>
      <c r="C5109" s="37">
        <v>108.550003</v>
      </c>
      <c r="D5109" s="37">
        <v>109.730003</v>
      </c>
      <c r="E5109" s="37">
        <v>108.389999</v>
      </c>
      <c r="F5109" s="37">
        <v>109.720001</v>
      </c>
      <c r="G5109" s="38">
        <v>29353100</v>
      </c>
      <c r="H5109" s="37">
        <v>74.483909999999995</v>
      </c>
      <c r="I5109" s="41">
        <f t="shared" si="570"/>
        <v>0.67885444149786323</v>
      </c>
      <c r="J5109" s="41">
        <f t="shared" ca="1" si="571"/>
        <v>1</v>
      </c>
      <c r="K5109" s="37">
        <f t="shared" si="572"/>
        <v>73.69</v>
      </c>
      <c r="L5109" s="37">
        <f t="shared" si="573"/>
        <v>74.489999999999995</v>
      </c>
      <c r="M5109" s="37">
        <f t="shared" si="574"/>
        <v>73.58</v>
      </c>
      <c r="N5109" s="37">
        <f t="shared" si="575"/>
        <v>74.48</v>
      </c>
      <c r="O5109" s="38">
        <f t="shared" ca="1" si="576"/>
        <v>29353100</v>
      </c>
    </row>
    <row r="5110" spans="1:15" x14ac:dyDescent="0.4">
      <c r="A5110">
        <v>5095</v>
      </c>
      <c r="B5110" s="63">
        <v>37972</v>
      </c>
      <c r="C5110" s="37">
        <v>108.05999799999999</v>
      </c>
      <c r="D5110" s="37">
        <v>108.5</v>
      </c>
      <c r="E5110" s="37">
        <v>107.800003</v>
      </c>
      <c r="F5110" s="37">
        <v>108.5</v>
      </c>
      <c r="G5110" s="38">
        <v>23198800</v>
      </c>
      <c r="H5110" s="37">
        <v>73.655700999999993</v>
      </c>
      <c r="I5110" s="41">
        <f t="shared" si="570"/>
        <v>0.67885438709677415</v>
      </c>
      <c r="J5110" s="41">
        <f t="shared" ca="1" si="571"/>
        <v>1</v>
      </c>
      <c r="K5110" s="37">
        <f t="shared" si="572"/>
        <v>73.36</v>
      </c>
      <c r="L5110" s="37">
        <f t="shared" si="573"/>
        <v>73.66</v>
      </c>
      <c r="M5110" s="37">
        <f t="shared" si="574"/>
        <v>73.180000000000007</v>
      </c>
      <c r="N5110" s="37">
        <f t="shared" si="575"/>
        <v>73.66</v>
      </c>
      <c r="O5110" s="38">
        <f t="shared" ca="1" si="576"/>
        <v>23198800</v>
      </c>
    </row>
    <row r="5111" spans="1:15" x14ac:dyDescent="0.4">
      <c r="A5111">
        <v>5096</v>
      </c>
      <c r="B5111" s="63">
        <v>37971</v>
      </c>
      <c r="C5111" s="37">
        <v>107.68</v>
      </c>
      <c r="D5111" s="37">
        <v>108.5</v>
      </c>
      <c r="E5111" s="37">
        <v>107.519997</v>
      </c>
      <c r="F5111" s="37">
        <v>108.160004</v>
      </c>
      <c r="G5111" s="38">
        <v>32894200</v>
      </c>
      <c r="H5111" s="37">
        <v>73.424888999999993</v>
      </c>
      <c r="I5111" s="41">
        <f t="shared" si="570"/>
        <v>0.67885434804532729</v>
      </c>
      <c r="J5111" s="41">
        <f t="shared" ca="1" si="571"/>
        <v>1</v>
      </c>
      <c r="K5111" s="37">
        <f t="shared" si="572"/>
        <v>73.099999999999994</v>
      </c>
      <c r="L5111" s="37">
        <f t="shared" si="573"/>
        <v>73.66</v>
      </c>
      <c r="M5111" s="37">
        <f t="shared" si="574"/>
        <v>72.989999999999995</v>
      </c>
      <c r="N5111" s="37">
        <f t="shared" si="575"/>
        <v>73.42</v>
      </c>
      <c r="O5111" s="38">
        <f t="shared" ca="1" si="576"/>
        <v>32894200</v>
      </c>
    </row>
    <row r="5112" spans="1:15" x14ac:dyDescent="0.4">
      <c r="A5112">
        <v>5097</v>
      </c>
      <c r="B5112" s="63">
        <v>37970</v>
      </c>
      <c r="C5112" s="37">
        <v>109.16999800000001</v>
      </c>
      <c r="D5112" s="37">
        <v>109.230003</v>
      </c>
      <c r="E5112" s="37">
        <v>107.480003</v>
      </c>
      <c r="F5112" s="37">
        <v>107.599998</v>
      </c>
      <c r="G5112" s="38">
        <v>38693400</v>
      </c>
      <c r="H5112" s="37">
        <v>73.044769000000002</v>
      </c>
      <c r="I5112" s="41">
        <f t="shared" si="570"/>
        <v>0.67885474310138927</v>
      </c>
      <c r="J5112" s="41">
        <f t="shared" ca="1" si="571"/>
        <v>1</v>
      </c>
      <c r="K5112" s="37">
        <f t="shared" si="572"/>
        <v>74.11</v>
      </c>
      <c r="L5112" s="37">
        <f t="shared" si="573"/>
        <v>74.150000000000006</v>
      </c>
      <c r="M5112" s="37">
        <f t="shared" si="574"/>
        <v>72.959999999999994</v>
      </c>
      <c r="N5112" s="37">
        <f t="shared" si="575"/>
        <v>73.040000000000006</v>
      </c>
      <c r="O5112" s="38">
        <f t="shared" ca="1" si="576"/>
        <v>38693400</v>
      </c>
    </row>
    <row r="5113" spans="1:15" x14ac:dyDescent="0.4">
      <c r="A5113">
        <v>5098</v>
      </c>
      <c r="B5113" s="63">
        <v>37967</v>
      </c>
      <c r="C5113" s="37">
        <v>107.970001</v>
      </c>
      <c r="D5113" s="37">
        <v>108.199997</v>
      </c>
      <c r="E5113" s="37">
        <v>107.389999</v>
      </c>
      <c r="F5113" s="37">
        <v>108.139999</v>
      </c>
      <c r="G5113" s="38">
        <v>34142200</v>
      </c>
      <c r="H5113" s="37">
        <v>73.411308000000005</v>
      </c>
      <c r="I5113" s="41">
        <f t="shared" si="570"/>
        <v>0.67885434324814453</v>
      </c>
      <c r="J5113" s="41">
        <f t="shared" ca="1" si="571"/>
        <v>1</v>
      </c>
      <c r="K5113" s="37">
        <f t="shared" si="572"/>
        <v>73.3</v>
      </c>
      <c r="L5113" s="37">
        <f t="shared" si="573"/>
        <v>73.45</v>
      </c>
      <c r="M5113" s="37">
        <f t="shared" si="574"/>
        <v>72.900000000000006</v>
      </c>
      <c r="N5113" s="37">
        <f t="shared" si="575"/>
        <v>73.41</v>
      </c>
      <c r="O5113" s="38">
        <f t="shared" ca="1" si="576"/>
        <v>34142200</v>
      </c>
    </row>
    <row r="5114" spans="1:15" x14ac:dyDescent="0.4">
      <c r="A5114">
        <v>5099</v>
      </c>
      <c r="B5114" s="63">
        <v>37966</v>
      </c>
      <c r="C5114" s="37">
        <v>106.68</v>
      </c>
      <c r="D5114" s="37">
        <v>108.099998</v>
      </c>
      <c r="E5114" s="37">
        <v>106.66999800000001</v>
      </c>
      <c r="F5114" s="37">
        <v>107.93</v>
      </c>
      <c r="G5114" s="38">
        <v>45304000</v>
      </c>
      <c r="H5114" s="37">
        <v>73.268814000000006</v>
      </c>
      <c r="I5114" s="41">
        <f t="shared" si="570"/>
        <v>0.67885494301862315</v>
      </c>
      <c r="J5114" s="41">
        <f t="shared" ca="1" si="571"/>
        <v>1</v>
      </c>
      <c r="K5114" s="37">
        <f t="shared" si="572"/>
        <v>72.42</v>
      </c>
      <c r="L5114" s="37">
        <f t="shared" si="573"/>
        <v>73.38</v>
      </c>
      <c r="M5114" s="37">
        <f t="shared" si="574"/>
        <v>72.41</v>
      </c>
      <c r="N5114" s="37">
        <f t="shared" si="575"/>
        <v>73.27</v>
      </c>
      <c r="O5114" s="38">
        <f t="shared" ca="1" si="576"/>
        <v>45304000</v>
      </c>
    </row>
    <row r="5115" spans="1:15" x14ac:dyDescent="0.4">
      <c r="A5115">
        <v>5100</v>
      </c>
      <c r="B5115" s="63">
        <v>37965</v>
      </c>
      <c r="C5115" s="37">
        <v>106.769997</v>
      </c>
      <c r="D5115" s="37">
        <v>106.980003</v>
      </c>
      <c r="E5115" s="37">
        <v>105.959999</v>
      </c>
      <c r="F5115" s="37">
        <v>106.730003</v>
      </c>
      <c r="G5115" s="38">
        <v>36915400</v>
      </c>
      <c r="H5115" s="37">
        <v>72.454155</v>
      </c>
      <c r="I5115" s="41">
        <f t="shared" si="570"/>
        <v>0.67885461410508907</v>
      </c>
      <c r="J5115" s="41">
        <f t="shared" ca="1" si="571"/>
        <v>1</v>
      </c>
      <c r="K5115" s="37">
        <f t="shared" si="572"/>
        <v>72.48</v>
      </c>
      <c r="L5115" s="37">
        <f t="shared" si="573"/>
        <v>72.62</v>
      </c>
      <c r="M5115" s="37">
        <f t="shared" si="574"/>
        <v>71.930000000000007</v>
      </c>
      <c r="N5115" s="37">
        <f t="shared" si="575"/>
        <v>72.45</v>
      </c>
      <c r="O5115" s="38">
        <f t="shared" ca="1" si="576"/>
        <v>36915400</v>
      </c>
    </row>
    <row r="5116" spans="1:15" x14ac:dyDescent="0.4">
      <c r="A5116">
        <v>5101</v>
      </c>
      <c r="B5116" s="63">
        <v>37964</v>
      </c>
      <c r="C5116" s="37">
        <v>107.900002</v>
      </c>
      <c r="D5116" s="37">
        <v>107.93</v>
      </c>
      <c r="E5116" s="37">
        <v>106.540001</v>
      </c>
      <c r="F5116" s="37">
        <v>106.739998</v>
      </c>
      <c r="G5116" s="38">
        <v>43596100</v>
      </c>
      <c r="H5116" s="37">
        <v>72.460976000000002</v>
      </c>
      <c r="I5116" s="41">
        <f t="shared" si="570"/>
        <v>0.67885494995043938</v>
      </c>
      <c r="J5116" s="41">
        <f t="shared" ca="1" si="571"/>
        <v>1</v>
      </c>
      <c r="K5116" s="37">
        <f t="shared" si="572"/>
        <v>73.25</v>
      </c>
      <c r="L5116" s="37">
        <f t="shared" si="573"/>
        <v>73.27</v>
      </c>
      <c r="M5116" s="37">
        <f t="shared" si="574"/>
        <v>72.33</v>
      </c>
      <c r="N5116" s="37">
        <f t="shared" si="575"/>
        <v>72.459999999999994</v>
      </c>
      <c r="O5116" s="38">
        <f t="shared" ca="1" si="576"/>
        <v>43596100</v>
      </c>
    </row>
    <row r="5117" spans="1:15" x14ac:dyDescent="0.4">
      <c r="A5117">
        <v>5102</v>
      </c>
      <c r="B5117" s="63">
        <v>37963</v>
      </c>
      <c r="C5117" s="37">
        <v>106.739998</v>
      </c>
      <c r="D5117" s="37">
        <v>107.639999</v>
      </c>
      <c r="E5117" s="37">
        <v>106.68</v>
      </c>
      <c r="F5117" s="37">
        <v>107.57</v>
      </c>
      <c r="G5117" s="38">
        <v>32482900</v>
      </c>
      <c r="H5117" s="37">
        <v>73.024390999999994</v>
      </c>
      <c r="I5117" s="41">
        <f t="shared" si="570"/>
        <v>0.67885461559914473</v>
      </c>
      <c r="J5117" s="41">
        <f t="shared" ca="1" si="571"/>
        <v>1</v>
      </c>
      <c r="K5117" s="37">
        <f t="shared" si="572"/>
        <v>72.459999999999994</v>
      </c>
      <c r="L5117" s="37">
        <f t="shared" si="573"/>
        <v>73.069999999999993</v>
      </c>
      <c r="M5117" s="37">
        <f t="shared" si="574"/>
        <v>72.42</v>
      </c>
      <c r="N5117" s="37">
        <f t="shared" si="575"/>
        <v>73.02</v>
      </c>
      <c r="O5117" s="38">
        <f t="shared" ca="1" si="576"/>
        <v>32482900</v>
      </c>
    </row>
    <row r="5118" spans="1:15" x14ac:dyDescent="0.4">
      <c r="A5118">
        <v>5103</v>
      </c>
      <c r="B5118" s="63">
        <v>37960</v>
      </c>
      <c r="C5118" s="37">
        <v>107.120003</v>
      </c>
      <c r="D5118" s="37">
        <v>107.800003</v>
      </c>
      <c r="E5118" s="37">
        <v>106.620003</v>
      </c>
      <c r="F5118" s="37">
        <v>106.849998</v>
      </c>
      <c r="G5118" s="38">
        <v>28824400</v>
      </c>
      <c r="H5118" s="37">
        <v>72.535613999999995</v>
      </c>
      <c r="I5118" s="41">
        <f t="shared" si="570"/>
        <v>0.67885461261309521</v>
      </c>
      <c r="J5118" s="41">
        <f t="shared" ca="1" si="571"/>
        <v>1</v>
      </c>
      <c r="K5118" s="37">
        <f t="shared" si="572"/>
        <v>72.72</v>
      </c>
      <c r="L5118" s="37">
        <f t="shared" si="573"/>
        <v>73.180000000000007</v>
      </c>
      <c r="M5118" s="37">
        <f t="shared" si="574"/>
        <v>72.38</v>
      </c>
      <c r="N5118" s="37">
        <f t="shared" si="575"/>
        <v>72.540000000000006</v>
      </c>
      <c r="O5118" s="38">
        <f t="shared" ca="1" si="576"/>
        <v>28824400</v>
      </c>
    </row>
    <row r="5119" spans="1:15" x14ac:dyDescent="0.4">
      <c r="A5119">
        <v>5104</v>
      </c>
      <c r="B5119" s="63">
        <v>37959</v>
      </c>
      <c r="C5119" s="37">
        <v>107.16999800000001</v>
      </c>
      <c r="D5119" s="37">
        <v>107.720001</v>
      </c>
      <c r="E5119" s="37">
        <v>106.94000200000001</v>
      </c>
      <c r="F5119" s="37">
        <v>107.599998</v>
      </c>
      <c r="G5119" s="38">
        <v>36089500</v>
      </c>
      <c r="H5119" s="37">
        <v>73.044769000000002</v>
      </c>
      <c r="I5119" s="41">
        <f t="shared" si="570"/>
        <v>0.67885474310138927</v>
      </c>
      <c r="J5119" s="41">
        <f t="shared" ca="1" si="571"/>
        <v>1</v>
      </c>
      <c r="K5119" s="37">
        <f t="shared" si="572"/>
        <v>72.75</v>
      </c>
      <c r="L5119" s="37">
        <f t="shared" si="573"/>
        <v>73.13</v>
      </c>
      <c r="M5119" s="37">
        <f t="shared" si="574"/>
        <v>72.599999999999994</v>
      </c>
      <c r="N5119" s="37">
        <f t="shared" si="575"/>
        <v>73.040000000000006</v>
      </c>
      <c r="O5119" s="38">
        <f t="shared" ca="1" si="576"/>
        <v>36089500</v>
      </c>
    </row>
    <row r="5120" spans="1:15" x14ac:dyDescent="0.4">
      <c r="A5120">
        <v>5105</v>
      </c>
      <c r="B5120" s="63">
        <v>37958</v>
      </c>
      <c r="C5120" s="37">
        <v>107.650002</v>
      </c>
      <c r="D5120" s="37">
        <v>108.08000199999999</v>
      </c>
      <c r="E5120" s="37">
        <v>107.07</v>
      </c>
      <c r="F5120" s="37">
        <v>107.160004</v>
      </c>
      <c r="G5120" s="38">
        <v>39078600</v>
      </c>
      <c r="H5120" s="37">
        <v>72.746055999999996</v>
      </c>
      <c r="I5120" s="41">
        <f t="shared" si="570"/>
        <v>0.67885454726186834</v>
      </c>
      <c r="J5120" s="41">
        <f t="shared" ca="1" si="571"/>
        <v>1</v>
      </c>
      <c r="K5120" s="37">
        <f t="shared" si="572"/>
        <v>73.08</v>
      </c>
      <c r="L5120" s="37">
        <f t="shared" si="573"/>
        <v>73.37</v>
      </c>
      <c r="M5120" s="37">
        <f t="shared" si="574"/>
        <v>72.680000000000007</v>
      </c>
      <c r="N5120" s="37">
        <f t="shared" si="575"/>
        <v>72.75</v>
      </c>
      <c r="O5120" s="38">
        <f t="shared" ca="1" si="576"/>
        <v>39078600</v>
      </c>
    </row>
    <row r="5121" spans="1:15" x14ac:dyDescent="0.4">
      <c r="A5121">
        <v>5106</v>
      </c>
      <c r="B5121" s="63">
        <v>37957</v>
      </c>
      <c r="C5121" s="37">
        <v>107.379997</v>
      </c>
      <c r="D5121" s="37">
        <v>107.769997</v>
      </c>
      <c r="E5121" s="37">
        <v>107.07</v>
      </c>
      <c r="F5121" s="37">
        <v>107.33000199999999</v>
      </c>
      <c r="G5121" s="38">
        <v>35352000</v>
      </c>
      <c r="H5121" s="37">
        <v>72.861450000000005</v>
      </c>
      <c r="I5121" s="41">
        <f t="shared" si="570"/>
        <v>0.67885445488019291</v>
      </c>
      <c r="J5121" s="41">
        <f t="shared" ca="1" si="571"/>
        <v>1</v>
      </c>
      <c r="K5121" s="37">
        <f t="shared" si="572"/>
        <v>72.900000000000006</v>
      </c>
      <c r="L5121" s="37">
        <f t="shared" si="573"/>
        <v>73.16</v>
      </c>
      <c r="M5121" s="37">
        <f t="shared" si="574"/>
        <v>72.680000000000007</v>
      </c>
      <c r="N5121" s="37">
        <f t="shared" si="575"/>
        <v>72.86</v>
      </c>
      <c r="O5121" s="38">
        <f t="shared" ca="1" si="576"/>
        <v>35352000</v>
      </c>
    </row>
    <row r="5122" spans="1:15" x14ac:dyDescent="0.4">
      <c r="A5122">
        <v>5107</v>
      </c>
      <c r="B5122" s="63">
        <v>37956</v>
      </c>
      <c r="C5122" s="37">
        <v>106.849998</v>
      </c>
      <c r="D5122" s="37">
        <v>107.68</v>
      </c>
      <c r="E5122" s="37">
        <v>106.800003</v>
      </c>
      <c r="F5122" s="37">
        <v>107.599998</v>
      </c>
      <c r="G5122" s="38">
        <v>38699000</v>
      </c>
      <c r="H5122" s="37">
        <v>73.044769000000002</v>
      </c>
      <c r="I5122" s="41">
        <f t="shared" si="570"/>
        <v>0.67885474310138927</v>
      </c>
      <c r="J5122" s="41">
        <f t="shared" ca="1" si="571"/>
        <v>1</v>
      </c>
      <c r="K5122" s="37">
        <f t="shared" si="572"/>
        <v>72.540000000000006</v>
      </c>
      <c r="L5122" s="37">
        <f t="shared" si="573"/>
        <v>73.099999999999994</v>
      </c>
      <c r="M5122" s="37">
        <f t="shared" si="574"/>
        <v>72.5</v>
      </c>
      <c r="N5122" s="37">
        <f t="shared" si="575"/>
        <v>73.040000000000006</v>
      </c>
      <c r="O5122" s="38">
        <f t="shared" ca="1" si="576"/>
        <v>38699000</v>
      </c>
    </row>
    <row r="5123" spans="1:15" x14ac:dyDescent="0.4">
      <c r="A5123">
        <v>5108</v>
      </c>
      <c r="B5123" s="63">
        <v>37953</v>
      </c>
      <c r="C5123" s="37">
        <v>106.279999</v>
      </c>
      <c r="D5123" s="37">
        <v>106.660004</v>
      </c>
      <c r="E5123" s="37">
        <v>106.199997</v>
      </c>
      <c r="F5123" s="37">
        <v>106.449997</v>
      </c>
      <c r="G5123" s="38">
        <v>10507500</v>
      </c>
      <c r="H5123" s="37">
        <v>72.264083999999997</v>
      </c>
      <c r="I5123" s="41">
        <f t="shared" si="570"/>
        <v>0.6788547302636373</v>
      </c>
      <c r="J5123" s="41">
        <f t="shared" ca="1" si="571"/>
        <v>1</v>
      </c>
      <c r="K5123" s="37">
        <f t="shared" si="572"/>
        <v>72.150000000000006</v>
      </c>
      <c r="L5123" s="37">
        <f t="shared" si="573"/>
        <v>72.41</v>
      </c>
      <c r="M5123" s="37">
        <f t="shared" si="574"/>
        <v>72.09</v>
      </c>
      <c r="N5123" s="37">
        <f t="shared" si="575"/>
        <v>72.260000000000005</v>
      </c>
      <c r="O5123" s="38">
        <f t="shared" ca="1" si="576"/>
        <v>10507500</v>
      </c>
    </row>
    <row r="5124" spans="1:15" x14ac:dyDescent="0.4">
      <c r="A5124">
        <v>5109</v>
      </c>
      <c r="B5124" s="63">
        <v>37951</v>
      </c>
      <c r="C5124" s="37">
        <v>106.41999800000001</v>
      </c>
      <c r="D5124" s="37">
        <v>106.449997</v>
      </c>
      <c r="E5124" s="37">
        <v>105.389999</v>
      </c>
      <c r="F5124" s="37">
        <v>106.370003</v>
      </c>
      <c r="G5124" s="38">
        <v>33053600</v>
      </c>
      <c r="H5124" s="37">
        <v>72.209762999999995</v>
      </c>
      <c r="I5124" s="41">
        <f t="shared" si="570"/>
        <v>0.67885457331424537</v>
      </c>
      <c r="J5124" s="41">
        <f t="shared" ca="1" si="571"/>
        <v>1</v>
      </c>
      <c r="K5124" s="37">
        <f t="shared" si="572"/>
        <v>72.239999999999995</v>
      </c>
      <c r="L5124" s="37">
        <f t="shared" si="573"/>
        <v>72.260000000000005</v>
      </c>
      <c r="M5124" s="37">
        <f t="shared" si="574"/>
        <v>71.540000000000006</v>
      </c>
      <c r="N5124" s="37">
        <f t="shared" si="575"/>
        <v>72.209999999999994</v>
      </c>
      <c r="O5124" s="38">
        <f t="shared" ca="1" si="576"/>
        <v>33053600</v>
      </c>
    </row>
    <row r="5125" spans="1:15" x14ac:dyDescent="0.4">
      <c r="A5125">
        <v>5110</v>
      </c>
      <c r="B5125" s="63">
        <v>37950</v>
      </c>
      <c r="C5125" s="37">
        <v>105.730003</v>
      </c>
      <c r="D5125" s="37">
        <v>106.41999800000001</v>
      </c>
      <c r="E5125" s="37">
        <v>105.449997</v>
      </c>
      <c r="F5125" s="37">
        <v>105.989998</v>
      </c>
      <c r="G5125" s="38">
        <v>37580000</v>
      </c>
      <c r="H5125" s="37">
        <v>71.951781999999994</v>
      </c>
      <c r="I5125" s="41">
        <f t="shared" si="570"/>
        <v>0.67885445190781113</v>
      </c>
      <c r="J5125" s="41">
        <f t="shared" ca="1" si="571"/>
        <v>1</v>
      </c>
      <c r="K5125" s="37">
        <f t="shared" si="572"/>
        <v>71.78</v>
      </c>
      <c r="L5125" s="37">
        <f t="shared" si="573"/>
        <v>72.239999999999995</v>
      </c>
      <c r="M5125" s="37">
        <f t="shared" si="574"/>
        <v>71.59</v>
      </c>
      <c r="N5125" s="37">
        <f t="shared" si="575"/>
        <v>71.95</v>
      </c>
      <c r="O5125" s="38">
        <f t="shared" ca="1" si="576"/>
        <v>37580000</v>
      </c>
    </row>
    <row r="5126" spans="1:15" x14ac:dyDescent="0.4">
      <c r="A5126">
        <v>5111</v>
      </c>
      <c r="B5126" s="63">
        <v>37949</v>
      </c>
      <c r="C5126" s="37">
        <v>104.69000200000001</v>
      </c>
      <c r="D5126" s="37">
        <v>105.779999</v>
      </c>
      <c r="E5126" s="37">
        <v>104.68</v>
      </c>
      <c r="F5126" s="37">
        <v>105.589996</v>
      </c>
      <c r="G5126" s="38">
        <v>28906400</v>
      </c>
      <c r="H5126" s="37">
        <v>71.680237000000005</v>
      </c>
      <c r="I5126" s="41">
        <f t="shared" si="570"/>
        <v>0.67885443427803527</v>
      </c>
      <c r="J5126" s="41">
        <f t="shared" ca="1" si="571"/>
        <v>1</v>
      </c>
      <c r="K5126" s="37">
        <f t="shared" si="572"/>
        <v>71.069999999999993</v>
      </c>
      <c r="L5126" s="37">
        <f t="shared" si="573"/>
        <v>71.81</v>
      </c>
      <c r="M5126" s="37">
        <f t="shared" si="574"/>
        <v>71.06</v>
      </c>
      <c r="N5126" s="37">
        <f t="shared" si="575"/>
        <v>71.680000000000007</v>
      </c>
      <c r="O5126" s="38">
        <f t="shared" ca="1" si="576"/>
        <v>28906400</v>
      </c>
    </row>
    <row r="5127" spans="1:15" x14ac:dyDescent="0.4">
      <c r="A5127">
        <v>5112</v>
      </c>
      <c r="B5127" s="63">
        <v>37946</v>
      </c>
      <c r="C5127" s="37">
        <v>104.239998</v>
      </c>
      <c r="D5127" s="37">
        <v>104.33000199999999</v>
      </c>
      <c r="E5127" s="37">
        <v>103.620003</v>
      </c>
      <c r="F5127" s="37">
        <v>104.209999</v>
      </c>
      <c r="G5127" s="38">
        <v>30016000</v>
      </c>
      <c r="H5127" s="37">
        <v>70.743423000000007</v>
      </c>
      <c r="I5127" s="41">
        <f t="shared" si="570"/>
        <v>0.67885446386003712</v>
      </c>
      <c r="J5127" s="41">
        <f t="shared" ca="1" si="571"/>
        <v>1</v>
      </c>
      <c r="K5127" s="37">
        <f t="shared" si="572"/>
        <v>70.760000000000005</v>
      </c>
      <c r="L5127" s="37">
        <f t="shared" si="573"/>
        <v>70.819999999999993</v>
      </c>
      <c r="M5127" s="37">
        <f t="shared" si="574"/>
        <v>70.34</v>
      </c>
      <c r="N5127" s="37">
        <f t="shared" si="575"/>
        <v>70.739999999999995</v>
      </c>
      <c r="O5127" s="38">
        <f t="shared" ca="1" si="576"/>
        <v>30016000</v>
      </c>
    </row>
    <row r="5128" spans="1:15" x14ac:dyDescent="0.4">
      <c r="A5128">
        <v>5113</v>
      </c>
      <c r="B5128" s="63">
        <v>37945</v>
      </c>
      <c r="C5128" s="37">
        <v>104</v>
      </c>
      <c r="D5128" s="37">
        <v>105.239998</v>
      </c>
      <c r="E5128" s="37">
        <v>103.75</v>
      </c>
      <c r="F5128" s="37">
        <v>103.779999</v>
      </c>
      <c r="G5128" s="38">
        <v>53578700</v>
      </c>
      <c r="H5128" s="37">
        <v>70.451522999999995</v>
      </c>
      <c r="I5128" s="41">
        <f t="shared" si="570"/>
        <v>0.67885453535223095</v>
      </c>
      <c r="J5128" s="41">
        <f t="shared" ca="1" si="571"/>
        <v>1</v>
      </c>
      <c r="K5128" s="37">
        <f t="shared" si="572"/>
        <v>70.599999999999994</v>
      </c>
      <c r="L5128" s="37">
        <f t="shared" si="573"/>
        <v>71.44</v>
      </c>
      <c r="M5128" s="37">
        <f t="shared" si="574"/>
        <v>70.430000000000007</v>
      </c>
      <c r="N5128" s="37">
        <f t="shared" si="575"/>
        <v>70.45</v>
      </c>
      <c r="O5128" s="38">
        <f t="shared" ca="1" si="576"/>
        <v>53578700</v>
      </c>
    </row>
    <row r="5129" spans="1:15" x14ac:dyDescent="0.4">
      <c r="A5129">
        <v>5114</v>
      </c>
      <c r="B5129" s="63">
        <v>37944</v>
      </c>
      <c r="C5129" s="37">
        <v>104.029999</v>
      </c>
      <c r="D5129" s="37">
        <v>105.010002</v>
      </c>
      <c r="E5129" s="37">
        <v>103.91999800000001</v>
      </c>
      <c r="F5129" s="37">
        <v>104.720001</v>
      </c>
      <c r="G5129" s="38">
        <v>29827000</v>
      </c>
      <c r="H5129" s="37">
        <v>71.089645000000004</v>
      </c>
      <c r="I5129" s="41">
        <f t="shared" si="570"/>
        <v>0.67885451032415489</v>
      </c>
      <c r="J5129" s="41">
        <f t="shared" ca="1" si="571"/>
        <v>1</v>
      </c>
      <c r="K5129" s="37">
        <f t="shared" si="572"/>
        <v>70.62</v>
      </c>
      <c r="L5129" s="37">
        <f t="shared" si="573"/>
        <v>71.290000000000006</v>
      </c>
      <c r="M5129" s="37">
        <f t="shared" si="574"/>
        <v>70.55</v>
      </c>
      <c r="N5129" s="37">
        <f t="shared" si="575"/>
        <v>71.09</v>
      </c>
      <c r="O5129" s="38">
        <f t="shared" ca="1" si="576"/>
        <v>29827000</v>
      </c>
    </row>
    <row r="5130" spans="1:15" x14ac:dyDescent="0.4">
      <c r="A5130">
        <v>5115</v>
      </c>
      <c r="B5130" s="63">
        <v>37943</v>
      </c>
      <c r="C5130" s="37">
        <v>105.239998</v>
      </c>
      <c r="D5130" s="37">
        <v>105.449997</v>
      </c>
      <c r="E5130" s="37">
        <v>103.699997</v>
      </c>
      <c r="F5130" s="37">
        <v>103.839996</v>
      </c>
      <c r="G5130" s="38">
        <v>41155000</v>
      </c>
      <c r="H5130" s="37">
        <v>70.492217999999994</v>
      </c>
      <c r="I5130" s="41">
        <f t="shared" si="570"/>
        <v>0.67885420565694166</v>
      </c>
      <c r="J5130" s="41">
        <f t="shared" ca="1" si="571"/>
        <v>1</v>
      </c>
      <c r="K5130" s="37">
        <f t="shared" si="572"/>
        <v>71.44</v>
      </c>
      <c r="L5130" s="37">
        <f t="shared" si="573"/>
        <v>71.59</v>
      </c>
      <c r="M5130" s="37">
        <f t="shared" si="574"/>
        <v>70.400000000000006</v>
      </c>
      <c r="N5130" s="37">
        <f t="shared" si="575"/>
        <v>70.489999999999995</v>
      </c>
      <c r="O5130" s="38">
        <f t="shared" ca="1" si="576"/>
        <v>41155000</v>
      </c>
    </row>
    <row r="5131" spans="1:15" x14ac:dyDescent="0.4">
      <c r="A5131">
        <v>5116</v>
      </c>
      <c r="B5131" s="63">
        <v>37942</v>
      </c>
      <c r="C5131" s="37">
        <v>104.910004</v>
      </c>
      <c r="D5131" s="37">
        <v>105.139999</v>
      </c>
      <c r="E5131" s="37">
        <v>104.040001</v>
      </c>
      <c r="F5131" s="37">
        <v>104.93</v>
      </c>
      <c r="G5131" s="38">
        <v>44382100</v>
      </c>
      <c r="H5131" s="37">
        <v>71.232224000000002</v>
      </c>
      <c r="I5131" s="41">
        <f t="shared" si="570"/>
        <v>0.67885470313542362</v>
      </c>
      <c r="J5131" s="41">
        <f t="shared" ca="1" si="571"/>
        <v>1</v>
      </c>
      <c r="K5131" s="37">
        <f t="shared" si="572"/>
        <v>71.22</v>
      </c>
      <c r="L5131" s="37">
        <f t="shared" si="573"/>
        <v>71.37</v>
      </c>
      <c r="M5131" s="37">
        <f t="shared" si="574"/>
        <v>70.63</v>
      </c>
      <c r="N5131" s="37">
        <f t="shared" si="575"/>
        <v>71.23</v>
      </c>
      <c r="O5131" s="38">
        <f t="shared" ca="1" si="576"/>
        <v>44382100</v>
      </c>
    </row>
    <row r="5132" spans="1:15" x14ac:dyDescent="0.4">
      <c r="A5132">
        <v>5117</v>
      </c>
      <c r="B5132" s="63">
        <v>37939</v>
      </c>
      <c r="C5132" s="37">
        <v>106.400002</v>
      </c>
      <c r="D5132" s="37">
        <v>106.949997</v>
      </c>
      <c r="E5132" s="37">
        <v>105.290001</v>
      </c>
      <c r="F5132" s="37">
        <v>105.459999</v>
      </c>
      <c r="G5132" s="38">
        <v>49158500</v>
      </c>
      <c r="H5132" s="37">
        <v>71.591994999999997</v>
      </c>
      <c r="I5132" s="41">
        <f t="shared" si="570"/>
        <v>0.67885450103218758</v>
      </c>
      <c r="J5132" s="41">
        <f t="shared" ca="1" si="571"/>
        <v>1</v>
      </c>
      <c r="K5132" s="37">
        <f t="shared" si="572"/>
        <v>72.23</v>
      </c>
      <c r="L5132" s="37">
        <f t="shared" si="573"/>
        <v>72.599999999999994</v>
      </c>
      <c r="M5132" s="37">
        <f t="shared" si="574"/>
        <v>71.48</v>
      </c>
      <c r="N5132" s="37">
        <f t="shared" si="575"/>
        <v>71.59</v>
      </c>
      <c r="O5132" s="38">
        <f t="shared" ca="1" si="576"/>
        <v>49158500</v>
      </c>
    </row>
    <row r="5133" spans="1:15" x14ac:dyDescent="0.4">
      <c r="A5133">
        <v>5118</v>
      </c>
      <c r="B5133" s="63">
        <v>37938</v>
      </c>
      <c r="C5133" s="37">
        <v>106.010002</v>
      </c>
      <c r="D5133" s="37">
        <v>106.540001</v>
      </c>
      <c r="E5133" s="37">
        <v>105.779999</v>
      </c>
      <c r="F5133" s="37">
        <v>106.360001</v>
      </c>
      <c r="G5133" s="38">
        <v>29714800</v>
      </c>
      <c r="H5133" s="37">
        <v>72.202979999999997</v>
      </c>
      <c r="I5133" s="41">
        <f t="shared" si="570"/>
        <v>0.67885463822062209</v>
      </c>
      <c r="J5133" s="41">
        <f t="shared" ca="1" si="571"/>
        <v>1</v>
      </c>
      <c r="K5133" s="37">
        <f t="shared" si="572"/>
        <v>71.97</v>
      </c>
      <c r="L5133" s="37">
        <f t="shared" si="573"/>
        <v>72.33</v>
      </c>
      <c r="M5133" s="37">
        <f t="shared" si="574"/>
        <v>71.81</v>
      </c>
      <c r="N5133" s="37">
        <f t="shared" si="575"/>
        <v>72.2</v>
      </c>
      <c r="O5133" s="38">
        <f t="shared" ca="1" si="576"/>
        <v>29714800</v>
      </c>
    </row>
    <row r="5134" spans="1:15" x14ac:dyDescent="0.4">
      <c r="A5134">
        <v>5119</v>
      </c>
      <c r="B5134" s="63">
        <v>37937</v>
      </c>
      <c r="C5134" s="37">
        <v>105.230003</v>
      </c>
      <c r="D5134" s="37">
        <v>106.470001</v>
      </c>
      <c r="E5134" s="37">
        <v>105.160004</v>
      </c>
      <c r="F5134" s="37">
        <v>106.33000199999999</v>
      </c>
      <c r="G5134" s="38">
        <v>28000000</v>
      </c>
      <c r="H5134" s="37">
        <v>72.182625000000002</v>
      </c>
      <c r="I5134" s="41">
        <f t="shared" si="570"/>
        <v>0.67885473189401435</v>
      </c>
      <c r="J5134" s="41">
        <f t="shared" ca="1" si="571"/>
        <v>1</v>
      </c>
      <c r="K5134" s="37">
        <f t="shared" si="572"/>
        <v>71.44</v>
      </c>
      <c r="L5134" s="37">
        <f t="shared" si="573"/>
        <v>72.28</v>
      </c>
      <c r="M5134" s="37">
        <f t="shared" si="574"/>
        <v>71.39</v>
      </c>
      <c r="N5134" s="37">
        <f t="shared" si="575"/>
        <v>72.180000000000007</v>
      </c>
      <c r="O5134" s="38">
        <f t="shared" ca="1" si="576"/>
        <v>28000000</v>
      </c>
    </row>
    <row r="5135" spans="1:15" x14ac:dyDescent="0.4">
      <c r="A5135">
        <v>5120</v>
      </c>
      <c r="B5135" s="63">
        <v>37936</v>
      </c>
      <c r="C5135" s="37">
        <v>105.089996</v>
      </c>
      <c r="D5135" s="37">
        <v>105.33000199999999</v>
      </c>
      <c r="E5135" s="37">
        <v>104.800003</v>
      </c>
      <c r="F5135" s="37">
        <v>105.150002</v>
      </c>
      <c r="G5135" s="38">
        <v>26558600</v>
      </c>
      <c r="H5135" s="37">
        <v>71.381561000000005</v>
      </c>
      <c r="I5135" s="41">
        <f t="shared" si="570"/>
        <v>0.67885458528093989</v>
      </c>
      <c r="J5135" s="41">
        <f t="shared" ca="1" si="571"/>
        <v>1</v>
      </c>
      <c r="K5135" s="37">
        <f t="shared" si="572"/>
        <v>71.34</v>
      </c>
      <c r="L5135" s="37">
        <f t="shared" si="573"/>
        <v>71.5</v>
      </c>
      <c r="M5135" s="37">
        <f t="shared" si="574"/>
        <v>71.14</v>
      </c>
      <c r="N5135" s="37">
        <f t="shared" si="575"/>
        <v>71.38</v>
      </c>
      <c r="O5135" s="38">
        <f t="shared" ca="1" si="576"/>
        <v>26558600</v>
      </c>
    </row>
    <row r="5136" spans="1:15" x14ac:dyDescent="0.4">
      <c r="A5136">
        <v>5121</v>
      </c>
      <c r="B5136" s="63">
        <v>37935</v>
      </c>
      <c r="C5136" s="37">
        <v>105.739998</v>
      </c>
      <c r="D5136" s="37">
        <v>105.839996</v>
      </c>
      <c r="E5136" s="37">
        <v>105.010002</v>
      </c>
      <c r="F5136" s="37">
        <v>105.18</v>
      </c>
      <c r="G5136" s="38">
        <v>25530800</v>
      </c>
      <c r="H5136" s="37">
        <v>71.401909000000003</v>
      </c>
      <c r="I5136" s="41">
        <f t="shared" si="570"/>
        <v>0.67885443050009509</v>
      </c>
      <c r="J5136" s="41">
        <f t="shared" ca="1" si="571"/>
        <v>1</v>
      </c>
      <c r="K5136" s="37">
        <f t="shared" si="572"/>
        <v>71.78</v>
      </c>
      <c r="L5136" s="37">
        <f t="shared" si="573"/>
        <v>71.849999999999994</v>
      </c>
      <c r="M5136" s="37">
        <f t="shared" si="574"/>
        <v>71.290000000000006</v>
      </c>
      <c r="N5136" s="37">
        <f t="shared" si="575"/>
        <v>71.400000000000006</v>
      </c>
      <c r="O5136" s="38">
        <f t="shared" ca="1" si="576"/>
        <v>25530800</v>
      </c>
    </row>
    <row r="5137" spans="1:15" x14ac:dyDescent="0.4">
      <c r="A5137">
        <v>5122</v>
      </c>
      <c r="B5137" s="63">
        <v>37932</v>
      </c>
      <c r="C5137" s="37">
        <v>106.639999</v>
      </c>
      <c r="D5137" s="37">
        <v>106.720001</v>
      </c>
      <c r="E5137" s="37">
        <v>105.57</v>
      </c>
      <c r="F5137" s="37">
        <v>105.610001</v>
      </c>
      <c r="G5137" s="38">
        <v>31723200</v>
      </c>
      <c r="H5137" s="37">
        <v>71.693825000000004</v>
      </c>
      <c r="I5137" s="41">
        <f t="shared" ref="I5137:I5200" si="577">IF(F5137=0,1,H5137/F5137)</f>
        <v>0.67885450545540671</v>
      </c>
      <c r="J5137" s="41">
        <f t="shared" ref="J5137:J5200" ca="1" si="578">INDEX(OFFSET($T$15,0,0,$S$13+1,1),MATCH(B5137,OFFSET($Q$15,0,0,$S$13+1,1),-1))</f>
        <v>1</v>
      </c>
      <c r="K5137" s="37">
        <f t="shared" ref="K5137:K5200" si="579">ROUND($I5137*C5137,2)</f>
        <v>72.39</v>
      </c>
      <c r="L5137" s="37">
        <f t="shared" ref="L5137:L5200" si="580">ROUND($I5137*D5137,2)</f>
        <v>72.45</v>
      </c>
      <c r="M5137" s="37">
        <f t="shared" ref="M5137:M5200" si="581">ROUND($I5137*E5137,2)</f>
        <v>71.67</v>
      </c>
      <c r="N5137" s="37">
        <f t="shared" ref="N5137:N5200" si="582">ROUND($I5137*F5137,2)</f>
        <v>71.69</v>
      </c>
      <c r="O5137" s="38">
        <f t="shared" ref="O5137:O5200" ca="1" si="583">G5137*J5137</f>
        <v>31723200</v>
      </c>
    </row>
    <row r="5138" spans="1:15" x14ac:dyDescent="0.4">
      <c r="A5138">
        <v>5123</v>
      </c>
      <c r="B5138" s="63">
        <v>37931</v>
      </c>
      <c r="C5138" s="37">
        <v>105.599998</v>
      </c>
      <c r="D5138" s="37">
        <v>106.44000200000001</v>
      </c>
      <c r="E5138" s="37">
        <v>105.099998</v>
      </c>
      <c r="F5138" s="37">
        <v>106.400002</v>
      </c>
      <c r="G5138" s="38">
        <v>28392300</v>
      </c>
      <c r="H5138" s="37">
        <v>72.230103</v>
      </c>
      <c r="I5138" s="41">
        <f t="shared" si="577"/>
        <v>0.67885433874333945</v>
      </c>
      <c r="J5138" s="41">
        <f t="shared" ca="1" si="578"/>
        <v>1</v>
      </c>
      <c r="K5138" s="37">
        <f t="shared" si="579"/>
        <v>71.69</v>
      </c>
      <c r="L5138" s="37">
        <f t="shared" si="580"/>
        <v>72.260000000000005</v>
      </c>
      <c r="M5138" s="37">
        <f t="shared" si="581"/>
        <v>71.349999999999994</v>
      </c>
      <c r="N5138" s="37">
        <f t="shared" si="582"/>
        <v>72.23</v>
      </c>
      <c r="O5138" s="38">
        <f t="shared" ca="1" si="583"/>
        <v>28392300</v>
      </c>
    </row>
    <row r="5139" spans="1:15" x14ac:dyDescent="0.4">
      <c r="A5139">
        <v>5124</v>
      </c>
      <c r="B5139" s="63">
        <v>37930</v>
      </c>
      <c r="C5139" s="37">
        <v>105.489998</v>
      </c>
      <c r="D5139" s="37">
        <v>105.970001</v>
      </c>
      <c r="E5139" s="37">
        <v>104.900002</v>
      </c>
      <c r="F5139" s="37">
        <v>105.839996</v>
      </c>
      <c r="G5139" s="38">
        <v>33558800</v>
      </c>
      <c r="H5139" s="37">
        <v>71.849959999999996</v>
      </c>
      <c r="I5139" s="41">
        <f t="shared" si="577"/>
        <v>0.67885452301037497</v>
      </c>
      <c r="J5139" s="41">
        <f t="shared" ca="1" si="578"/>
        <v>1</v>
      </c>
      <c r="K5139" s="37">
        <f t="shared" si="579"/>
        <v>71.61</v>
      </c>
      <c r="L5139" s="37">
        <f t="shared" si="580"/>
        <v>71.94</v>
      </c>
      <c r="M5139" s="37">
        <f t="shared" si="581"/>
        <v>71.209999999999994</v>
      </c>
      <c r="N5139" s="37">
        <f t="shared" si="582"/>
        <v>71.849999999999994</v>
      </c>
      <c r="O5139" s="38">
        <f t="shared" ca="1" si="583"/>
        <v>33558800</v>
      </c>
    </row>
    <row r="5140" spans="1:15" x14ac:dyDescent="0.4">
      <c r="A5140">
        <v>5125</v>
      </c>
      <c r="B5140" s="63">
        <v>37929</v>
      </c>
      <c r="C5140" s="37">
        <v>105.989998</v>
      </c>
      <c r="D5140" s="37">
        <v>106.269997</v>
      </c>
      <c r="E5140" s="37">
        <v>105.58000199999999</v>
      </c>
      <c r="F5140" s="37">
        <v>105.760002</v>
      </c>
      <c r="G5140" s="38">
        <v>31421600</v>
      </c>
      <c r="H5140" s="37">
        <v>71.795685000000006</v>
      </c>
      <c r="I5140" s="41">
        <f t="shared" si="577"/>
        <v>0.67885479994601372</v>
      </c>
      <c r="J5140" s="41">
        <f t="shared" ca="1" si="578"/>
        <v>1</v>
      </c>
      <c r="K5140" s="37">
        <f t="shared" si="579"/>
        <v>71.95</v>
      </c>
      <c r="L5140" s="37">
        <f t="shared" si="580"/>
        <v>72.14</v>
      </c>
      <c r="M5140" s="37">
        <f t="shared" si="581"/>
        <v>71.67</v>
      </c>
      <c r="N5140" s="37">
        <f t="shared" si="582"/>
        <v>71.8</v>
      </c>
      <c r="O5140" s="38">
        <f t="shared" ca="1" si="583"/>
        <v>31421600</v>
      </c>
    </row>
    <row r="5141" spans="1:15" x14ac:dyDescent="0.4">
      <c r="A5141">
        <v>5126</v>
      </c>
      <c r="B5141" s="63">
        <v>37928</v>
      </c>
      <c r="C5141" s="37">
        <v>105.75</v>
      </c>
      <c r="D5141" s="37">
        <v>106.610001</v>
      </c>
      <c r="E5141" s="37">
        <v>105.709999</v>
      </c>
      <c r="F5141" s="37">
        <v>105.989998</v>
      </c>
      <c r="G5141" s="38">
        <v>37589300</v>
      </c>
      <c r="H5141" s="37">
        <v>71.951781999999994</v>
      </c>
      <c r="I5141" s="41">
        <f t="shared" si="577"/>
        <v>0.67885445190781113</v>
      </c>
      <c r="J5141" s="41">
        <f t="shared" ca="1" si="578"/>
        <v>1</v>
      </c>
      <c r="K5141" s="37">
        <f t="shared" si="579"/>
        <v>71.790000000000006</v>
      </c>
      <c r="L5141" s="37">
        <f t="shared" si="580"/>
        <v>72.37</v>
      </c>
      <c r="M5141" s="37">
        <f t="shared" si="581"/>
        <v>71.760000000000005</v>
      </c>
      <c r="N5141" s="37">
        <f t="shared" si="582"/>
        <v>71.95</v>
      </c>
      <c r="O5141" s="38">
        <f t="shared" ca="1" si="583"/>
        <v>37589300</v>
      </c>
    </row>
    <row r="5142" spans="1:15" x14ac:dyDescent="0.4">
      <c r="A5142">
        <v>5127</v>
      </c>
      <c r="B5142" s="63">
        <v>37925</v>
      </c>
      <c r="C5142" s="37">
        <v>105.400002</v>
      </c>
      <c r="D5142" s="37">
        <v>105.739998</v>
      </c>
      <c r="E5142" s="37">
        <v>105.220001</v>
      </c>
      <c r="F5142" s="37">
        <v>105.300003</v>
      </c>
      <c r="G5142" s="38">
        <v>25761600</v>
      </c>
      <c r="H5142" s="37">
        <v>71.483406000000002</v>
      </c>
      <c r="I5142" s="41">
        <f t="shared" si="577"/>
        <v>0.678854738494167</v>
      </c>
      <c r="J5142" s="41">
        <f t="shared" ca="1" si="578"/>
        <v>1</v>
      </c>
      <c r="K5142" s="37">
        <f t="shared" si="579"/>
        <v>71.55</v>
      </c>
      <c r="L5142" s="37">
        <f t="shared" si="580"/>
        <v>71.78</v>
      </c>
      <c r="M5142" s="37">
        <f t="shared" si="581"/>
        <v>71.430000000000007</v>
      </c>
      <c r="N5142" s="37">
        <f t="shared" si="582"/>
        <v>71.48</v>
      </c>
      <c r="O5142" s="38">
        <f t="shared" ca="1" si="583"/>
        <v>25761600</v>
      </c>
    </row>
    <row r="5143" spans="1:15" x14ac:dyDescent="0.4">
      <c r="A5143">
        <v>5128</v>
      </c>
      <c r="B5143" s="63">
        <v>37924</v>
      </c>
      <c r="C5143" s="37">
        <v>105.790001</v>
      </c>
      <c r="D5143" s="37">
        <v>105.970001</v>
      </c>
      <c r="E5143" s="37">
        <v>104.800003</v>
      </c>
      <c r="F5143" s="37">
        <v>105.400002</v>
      </c>
      <c r="G5143" s="38">
        <v>39123100</v>
      </c>
      <c r="H5143" s="37">
        <v>71.551254</v>
      </c>
      <c r="I5143" s="41">
        <f t="shared" si="577"/>
        <v>0.67885438939555243</v>
      </c>
      <c r="J5143" s="41">
        <f t="shared" ca="1" si="578"/>
        <v>1</v>
      </c>
      <c r="K5143" s="37">
        <f t="shared" si="579"/>
        <v>71.819999999999993</v>
      </c>
      <c r="L5143" s="37">
        <f t="shared" si="580"/>
        <v>71.94</v>
      </c>
      <c r="M5143" s="37">
        <f t="shared" si="581"/>
        <v>71.14</v>
      </c>
      <c r="N5143" s="37">
        <f t="shared" si="582"/>
        <v>71.55</v>
      </c>
      <c r="O5143" s="38">
        <f t="shared" ca="1" si="583"/>
        <v>39123100</v>
      </c>
    </row>
    <row r="5144" spans="1:15" x14ac:dyDescent="0.4">
      <c r="A5144">
        <v>5129</v>
      </c>
      <c r="B5144" s="63">
        <v>37923</v>
      </c>
      <c r="C5144" s="37">
        <v>104.769997</v>
      </c>
      <c r="D5144" s="37">
        <v>105.43</v>
      </c>
      <c r="E5144" s="37">
        <v>103.870003</v>
      </c>
      <c r="F5144" s="37">
        <v>105.18</v>
      </c>
      <c r="G5144" s="38">
        <v>30955400</v>
      </c>
      <c r="H5144" s="37">
        <v>71.401909000000003</v>
      </c>
      <c r="I5144" s="41">
        <f t="shared" si="577"/>
        <v>0.67885443050009509</v>
      </c>
      <c r="J5144" s="41">
        <f t="shared" ca="1" si="578"/>
        <v>1</v>
      </c>
      <c r="K5144" s="37">
        <f t="shared" si="579"/>
        <v>71.12</v>
      </c>
      <c r="L5144" s="37">
        <f t="shared" si="580"/>
        <v>71.569999999999993</v>
      </c>
      <c r="M5144" s="37">
        <f t="shared" si="581"/>
        <v>70.510000000000005</v>
      </c>
      <c r="N5144" s="37">
        <f t="shared" si="582"/>
        <v>71.400000000000006</v>
      </c>
      <c r="O5144" s="38">
        <f t="shared" ca="1" si="583"/>
        <v>30955400</v>
      </c>
    </row>
    <row r="5145" spans="1:15" x14ac:dyDescent="0.4">
      <c r="A5145">
        <v>5130</v>
      </c>
      <c r="B5145" s="63">
        <v>37922</v>
      </c>
      <c r="C5145" s="37">
        <v>103.980003</v>
      </c>
      <c r="D5145" s="37">
        <v>105.150002</v>
      </c>
      <c r="E5145" s="37">
        <v>103.82</v>
      </c>
      <c r="F5145" s="37">
        <v>105.040001</v>
      </c>
      <c r="G5145" s="38">
        <v>34956200</v>
      </c>
      <c r="H5145" s="37">
        <v>71.306854000000001</v>
      </c>
      <c r="I5145" s="41">
        <f t="shared" si="577"/>
        <v>0.67885427761943751</v>
      </c>
      <c r="J5145" s="41">
        <f t="shared" ca="1" si="578"/>
        <v>1</v>
      </c>
      <c r="K5145" s="37">
        <f t="shared" si="579"/>
        <v>70.59</v>
      </c>
      <c r="L5145" s="37">
        <f t="shared" si="580"/>
        <v>71.38</v>
      </c>
      <c r="M5145" s="37">
        <f t="shared" si="581"/>
        <v>70.48</v>
      </c>
      <c r="N5145" s="37">
        <f t="shared" si="582"/>
        <v>71.31</v>
      </c>
      <c r="O5145" s="38">
        <f t="shared" ca="1" si="583"/>
        <v>34956200</v>
      </c>
    </row>
    <row r="5146" spans="1:15" x14ac:dyDescent="0.4">
      <c r="A5146">
        <v>5131</v>
      </c>
      <c r="B5146" s="63">
        <v>37921</v>
      </c>
      <c r="C5146" s="37">
        <v>103.739998</v>
      </c>
      <c r="D5146" s="37">
        <v>104.18</v>
      </c>
      <c r="E5146" s="37">
        <v>103.269997</v>
      </c>
      <c r="F5146" s="37">
        <v>103.629997</v>
      </c>
      <c r="G5146" s="38">
        <v>32460200</v>
      </c>
      <c r="H5146" s="37">
        <v>70.349693000000002</v>
      </c>
      <c r="I5146" s="41">
        <f t="shared" si="577"/>
        <v>0.67885453089417724</v>
      </c>
      <c r="J5146" s="41">
        <f t="shared" ca="1" si="578"/>
        <v>1</v>
      </c>
      <c r="K5146" s="37">
        <f t="shared" si="579"/>
        <v>70.42</v>
      </c>
      <c r="L5146" s="37">
        <f t="shared" si="580"/>
        <v>70.72</v>
      </c>
      <c r="M5146" s="37">
        <f t="shared" si="581"/>
        <v>70.11</v>
      </c>
      <c r="N5146" s="37">
        <f t="shared" si="582"/>
        <v>70.349999999999994</v>
      </c>
      <c r="O5146" s="38">
        <f t="shared" ca="1" si="583"/>
        <v>32460200</v>
      </c>
    </row>
    <row r="5147" spans="1:15" x14ac:dyDescent="0.4">
      <c r="A5147">
        <v>5132</v>
      </c>
      <c r="B5147" s="63">
        <v>37918</v>
      </c>
      <c r="C5147" s="37">
        <v>102.83000199999999</v>
      </c>
      <c r="D5147" s="37">
        <v>103.58000199999999</v>
      </c>
      <c r="E5147" s="37">
        <v>102.18</v>
      </c>
      <c r="F5147" s="37">
        <v>103.58000199999999</v>
      </c>
      <c r="G5147" s="38">
        <v>51723600</v>
      </c>
      <c r="H5147" s="37">
        <v>70.315749999999994</v>
      </c>
      <c r="I5147" s="41">
        <f t="shared" si="577"/>
        <v>0.67885449548456278</v>
      </c>
      <c r="J5147" s="41">
        <f t="shared" ca="1" si="578"/>
        <v>1</v>
      </c>
      <c r="K5147" s="37">
        <f t="shared" si="579"/>
        <v>69.81</v>
      </c>
      <c r="L5147" s="37">
        <f t="shared" si="580"/>
        <v>70.319999999999993</v>
      </c>
      <c r="M5147" s="37">
        <f t="shared" si="581"/>
        <v>69.37</v>
      </c>
      <c r="N5147" s="37">
        <f t="shared" si="582"/>
        <v>70.319999999999993</v>
      </c>
      <c r="O5147" s="38">
        <f t="shared" ca="1" si="583"/>
        <v>51723600</v>
      </c>
    </row>
    <row r="5148" spans="1:15" x14ac:dyDescent="0.4">
      <c r="A5148">
        <v>5133</v>
      </c>
      <c r="B5148" s="63">
        <v>37917</v>
      </c>
      <c r="C5148" s="37">
        <v>102.889999</v>
      </c>
      <c r="D5148" s="37">
        <v>103.949997</v>
      </c>
      <c r="E5148" s="37">
        <v>102.839996</v>
      </c>
      <c r="F5148" s="37">
        <v>103.349998</v>
      </c>
      <c r="G5148" s="38">
        <v>45830500</v>
      </c>
      <c r="H5148" s="37">
        <v>70.159592000000004</v>
      </c>
      <c r="I5148" s="41">
        <f t="shared" si="577"/>
        <v>0.67885431405620356</v>
      </c>
      <c r="J5148" s="41">
        <f t="shared" ca="1" si="578"/>
        <v>1</v>
      </c>
      <c r="K5148" s="37">
        <f t="shared" si="579"/>
        <v>69.849999999999994</v>
      </c>
      <c r="L5148" s="37">
        <f t="shared" si="580"/>
        <v>70.569999999999993</v>
      </c>
      <c r="M5148" s="37">
        <f t="shared" si="581"/>
        <v>69.81</v>
      </c>
      <c r="N5148" s="37">
        <f t="shared" si="582"/>
        <v>70.16</v>
      </c>
      <c r="O5148" s="38">
        <f t="shared" ca="1" si="583"/>
        <v>45830500</v>
      </c>
    </row>
    <row r="5149" spans="1:15" x14ac:dyDescent="0.4">
      <c r="A5149">
        <v>5134</v>
      </c>
      <c r="B5149" s="63">
        <v>37916</v>
      </c>
      <c r="C5149" s="37">
        <v>104.029999</v>
      </c>
      <c r="D5149" s="37">
        <v>104.19000200000001</v>
      </c>
      <c r="E5149" s="37">
        <v>103.19000200000001</v>
      </c>
      <c r="F5149" s="37">
        <v>103.540001</v>
      </c>
      <c r="G5149" s="38">
        <v>33914500</v>
      </c>
      <c r="H5149" s="37">
        <v>70.288605000000004</v>
      </c>
      <c r="I5149" s="41">
        <f t="shared" si="577"/>
        <v>0.67885459070065102</v>
      </c>
      <c r="J5149" s="41">
        <f t="shared" ca="1" si="578"/>
        <v>1</v>
      </c>
      <c r="K5149" s="37">
        <f t="shared" si="579"/>
        <v>70.62</v>
      </c>
      <c r="L5149" s="37">
        <f t="shared" si="580"/>
        <v>70.73</v>
      </c>
      <c r="M5149" s="37">
        <f t="shared" si="581"/>
        <v>70.05</v>
      </c>
      <c r="N5149" s="37">
        <f t="shared" si="582"/>
        <v>70.290000000000006</v>
      </c>
      <c r="O5149" s="38">
        <f t="shared" ca="1" si="583"/>
        <v>33914500</v>
      </c>
    </row>
    <row r="5150" spans="1:15" x14ac:dyDescent="0.4">
      <c r="A5150">
        <v>5135</v>
      </c>
      <c r="B5150" s="63">
        <v>37915</v>
      </c>
      <c r="C5150" s="37">
        <v>104.82</v>
      </c>
      <c r="D5150" s="37">
        <v>105.279999</v>
      </c>
      <c r="E5150" s="37">
        <v>104.32</v>
      </c>
      <c r="F5150" s="37">
        <v>104.860001</v>
      </c>
      <c r="G5150" s="38">
        <v>26729100</v>
      </c>
      <c r="H5150" s="37">
        <v>71.184676999999994</v>
      </c>
      <c r="I5150" s="41">
        <f t="shared" si="577"/>
        <v>0.67885443754668662</v>
      </c>
      <c r="J5150" s="41">
        <f t="shared" ca="1" si="578"/>
        <v>1</v>
      </c>
      <c r="K5150" s="37">
        <f t="shared" si="579"/>
        <v>71.16</v>
      </c>
      <c r="L5150" s="37">
        <f t="shared" si="580"/>
        <v>71.47</v>
      </c>
      <c r="M5150" s="37">
        <f t="shared" si="581"/>
        <v>70.819999999999993</v>
      </c>
      <c r="N5150" s="37">
        <f t="shared" si="582"/>
        <v>71.180000000000007</v>
      </c>
      <c r="O5150" s="38">
        <f t="shared" ca="1" si="583"/>
        <v>26729100</v>
      </c>
    </row>
    <row r="5151" spans="1:15" x14ac:dyDescent="0.4">
      <c r="A5151">
        <v>5136</v>
      </c>
      <c r="B5151" s="63">
        <v>37914</v>
      </c>
      <c r="C5151" s="37">
        <v>104.449997</v>
      </c>
      <c r="D5151" s="37">
        <v>105.040001</v>
      </c>
      <c r="E5151" s="37">
        <v>103.94000200000001</v>
      </c>
      <c r="F5151" s="37">
        <v>105.040001</v>
      </c>
      <c r="G5151" s="38">
        <v>27657000</v>
      </c>
      <c r="H5151" s="37">
        <v>71.306854000000001</v>
      </c>
      <c r="I5151" s="41">
        <f t="shared" si="577"/>
        <v>0.67885427761943751</v>
      </c>
      <c r="J5151" s="41">
        <f t="shared" ca="1" si="578"/>
        <v>1</v>
      </c>
      <c r="K5151" s="37">
        <f t="shared" si="579"/>
        <v>70.91</v>
      </c>
      <c r="L5151" s="37">
        <f t="shared" si="580"/>
        <v>71.31</v>
      </c>
      <c r="M5151" s="37">
        <f t="shared" si="581"/>
        <v>70.56</v>
      </c>
      <c r="N5151" s="37">
        <f t="shared" si="582"/>
        <v>71.31</v>
      </c>
      <c r="O5151" s="38">
        <f t="shared" ca="1" si="583"/>
        <v>27657000</v>
      </c>
    </row>
    <row r="5152" spans="1:15" x14ac:dyDescent="0.4">
      <c r="A5152">
        <v>5137</v>
      </c>
      <c r="B5152" s="63">
        <v>37911</v>
      </c>
      <c r="C5152" s="37">
        <v>105.470001</v>
      </c>
      <c r="D5152" s="37">
        <v>105.629997</v>
      </c>
      <c r="E5152" s="37">
        <v>103.980003</v>
      </c>
      <c r="F5152" s="37">
        <v>104.260002</v>
      </c>
      <c r="G5152" s="38">
        <v>32790300</v>
      </c>
      <c r="H5152" s="37">
        <v>70.777350999999996</v>
      </c>
      <c r="I5152" s="41">
        <f t="shared" si="577"/>
        <v>0.6788543031104104</v>
      </c>
      <c r="J5152" s="41">
        <f t="shared" ca="1" si="578"/>
        <v>1</v>
      </c>
      <c r="K5152" s="37">
        <f t="shared" si="579"/>
        <v>71.599999999999994</v>
      </c>
      <c r="L5152" s="37">
        <f t="shared" si="580"/>
        <v>71.709999999999994</v>
      </c>
      <c r="M5152" s="37">
        <f t="shared" si="581"/>
        <v>70.59</v>
      </c>
      <c r="N5152" s="37">
        <f t="shared" si="582"/>
        <v>70.78</v>
      </c>
      <c r="O5152" s="38">
        <f t="shared" ca="1" si="583"/>
        <v>32790300</v>
      </c>
    </row>
    <row r="5153" spans="1:15" x14ac:dyDescent="0.4">
      <c r="A5153">
        <v>5138</v>
      </c>
      <c r="B5153" s="63">
        <v>37910</v>
      </c>
      <c r="C5153" s="37">
        <v>104.68</v>
      </c>
      <c r="D5153" s="37">
        <v>105.730003</v>
      </c>
      <c r="E5153" s="37">
        <v>104.650002</v>
      </c>
      <c r="F5153" s="37">
        <v>105.410004</v>
      </c>
      <c r="G5153" s="38">
        <v>32772200</v>
      </c>
      <c r="H5153" s="37">
        <v>71.558043999999995</v>
      </c>
      <c r="I5153" s="41">
        <f t="shared" si="577"/>
        <v>0.67885439032902417</v>
      </c>
      <c r="J5153" s="41">
        <f t="shared" ca="1" si="578"/>
        <v>1</v>
      </c>
      <c r="K5153" s="37">
        <f t="shared" si="579"/>
        <v>71.06</v>
      </c>
      <c r="L5153" s="37">
        <f t="shared" si="580"/>
        <v>71.78</v>
      </c>
      <c r="M5153" s="37">
        <f t="shared" si="581"/>
        <v>71.040000000000006</v>
      </c>
      <c r="N5153" s="37">
        <f t="shared" si="582"/>
        <v>71.56</v>
      </c>
      <c r="O5153" s="38">
        <f t="shared" ca="1" si="583"/>
        <v>32772200</v>
      </c>
    </row>
    <row r="5154" spans="1:15" x14ac:dyDescent="0.4">
      <c r="A5154">
        <v>5139</v>
      </c>
      <c r="B5154" s="63">
        <v>37909</v>
      </c>
      <c r="C5154" s="37">
        <v>105.860001</v>
      </c>
      <c r="D5154" s="37">
        <v>105.889999</v>
      </c>
      <c r="E5154" s="37">
        <v>104.639999</v>
      </c>
      <c r="F5154" s="37">
        <v>104.989998</v>
      </c>
      <c r="G5154" s="38">
        <v>39021700</v>
      </c>
      <c r="H5154" s="37">
        <v>71.272957000000005</v>
      </c>
      <c r="I5154" s="41">
        <f t="shared" si="577"/>
        <v>0.67885473242889294</v>
      </c>
      <c r="J5154" s="41">
        <f t="shared" ca="1" si="578"/>
        <v>1</v>
      </c>
      <c r="K5154" s="37">
        <f t="shared" si="579"/>
        <v>71.86</v>
      </c>
      <c r="L5154" s="37">
        <f t="shared" si="580"/>
        <v>71.88</v>
      </c>
      <c r="M5154" s="37">
        <f t="shared" si="581"/>
        <v>71.040000000000006</v>
      </c>
      <c r="N5154" s="37">
        <f t="shared" si="582"/>
        <v>71.27</v>
      </c>
      <c r="O5154" s="38">
        <f t="shared" ca="1" si="583"/>
        <v>39021700</v>
      </c>
    </row>
    <row r="5155" spans="1:15" x14ac:dyDescent="0.4">
      <c r="A5155">
        <v>5140</v>
      </c>
      <c r="B5155" s="63">
        <v>37908</v>
      </c>
      <c r="C5155" s="37">
        <v>104.800003</v>
      </c>
      <c r="D5155" s="37">
        <v>105.43</v>
      </c>
      <c r="E5155" s="37">
        <v>104.360001</v>
      </c>
      <c r="F5155" s="37">
        <v>105.269997</v>
      </c>
      <c r="G5155" s="38">
        <v>38484400</v>
      </c>
      <c r="H5155" s="37">
        <v>71.463004999999995</v>
      </c>
      <c r="I5155" s="41">
        <f t="shared" si="577"/>
        <v>0.67885444130866646</v>
      </c>
      <c r="J5155" s="41">
        <f t="shared" ca="1" si="578"/>
        <v>1</v>
      </c>
      <c r="K5155" s="37">
        <f t="shared" si="579"/>
        <v>71.14</v>
      </c>
      <c r="L5155" s="37">
        <f t="shared" si="580"/>
        <v>71.569999999999993</v>
      </c>
      <c r="M5155" s="37">
        <f t="shared" si="581"/>
        <v>70.849999999999994</v>
      </c>
      <c r="N5155" s="37">
        <f t="shared" si="582"/>
        <v>71.459999999999994</v>
      </c>
      <c r="O5155" s="38">
        <f t="shared" ca="1" si="583"/>
        <v>38484400</v>
      </c>
    </row>
    <row r="5156" spans="1:15" x14ac:dyDescent="0.4">
      <c r="A5156">
        <v>5141</v>
      </c>
      <c r="B5156" s="63">
        <v>37907</v>
      </c>
      <c r="C5156" s="37">
        <v>104.709999</v>
      </c>
      <c r="D5156" s="37">
        <v>105.290001</v>
      </c>
      <c r="E5156" s="37">
        <v>104.510002</v>
      </c>
      <c r="F5156" s="37">
        <v>104.900002</v>
      </c>
      <c r="G5156" s="38">
        <v>23825600</v>
      </c>
      <c r="H5156" s="37">
        <v>71.211853000000005</v>
      </c>
      <c r="I5156" s="41">
        <f t="shared" si="577"/>
        <v>0.67885463910667998</v>
      </c>
      <c r="J5156" s="41">
        <f t="shared" ca="1" si="578"/>
        <v>1</v>
      </c>
      <c r="K5156" s="37">
        <f t="shared" si="579"/>
        <v>71.08</v>
      </c>
      <c r="L5156" s="37">
        <f t="shared" si="580"/>
        <v>71.48</v>
      </c>
      <c r="M5156" s="37">
        <f t="shared" si="581"/>
        <v>70.95</v>
      </c>
      <c r="N5156" s="37">
        <f t="shared" si="582"/>
        <v>71.209999999999994</v>
      </c>
      <c r="O5156" s="38">
        <f t="shared" ca="1" si="583"/>
        <v>23825600</v>
      </c>
    </row>
    <row r="5157" spans="1:15" x14ac:dyDescent="0.4">
      <c r="A5157">
        <v>5142</v>
      </c>
      <c r="B5157" s="63">
        <v>37904</v>
      </c>
      <c r="C5157" s="37">
        <v>104.269997</v>
      </c>
      <c r="D5157" s="37">
        <v>104.599998</v>
      </c>
      <c r="E5157" s="37">
        <v>103.910004</v>
      </c>
      <c r="F5157" s="37">
        <v>104.57</v>
      </c>
      <c r="G5157" s="38">
        <v>22682800</v>
      </c>
      <c r="H5157" s="37">
        <v>70.987815999999995</v>
      </c>
      <c r="I5157" s="41">
        <f t="shared" si="577"/>
        <v>0.678854508941379</v>
      </c>
      <c r="J5157" s="41">
        <f t="shared" ca="1" si="578"/>
        <v>1</v>
      </c>
      <c r="K5157" s="37">
        <f t="shared" si="579"/>
        <v>70.78</v>
      </c>
      <c r="L5157" s="37">
        <f t="shared" si="580"/>
        <v>71.010000000000005</v>
      </c>
      <c r="M5157" s="37">
        <f t="shared" si="581"/>
        <v>70.540000000000006</v>
      </c>
      <c r="N5157" s="37">
        <f t="shared" si="582"/>
        <v>70.989999999999995</v>
      </c>
      <c r="O5157" s="38">
        <f t="shared" ca="1" si="583"/>
        <v>22682800</v>
      </c>
    </row>
    <row r="5158" spans="1:15" x14ac:dyDescent="0.4">
      <c r="A5158">
        <v>5143</v>
      </c>
      <c r="B5158" s="63">
        <v>37903</v>
      </c>
      <c r="C5158" s="37">
        <v>104.879997</v>
      </c>
      <c r="D5158" s="37">
        <v>105.220001</v>
      </c>
      <c r="E5158" s="37">
        <v>103.83000199999999</v>
      </c>
      <c r="F5158" s="37">
        <v>104.279999</v>
      </c>
      <c r="G5158" s="38">
        <v>40066500</v>
      </c>
      <c r="H5158" s="37">
        <v>70.790961999999993</v>
      </c>
      <c r="I5158" s="41">
        <f t="shared" si="577"/>
        <v>0.67885464786013272</v>
      </c>
      <c r="J5158" s="41">
        <f t="shared" ca="1" si="578"/>
        <v>1</v>
      </c>
      <c r="K5158" s="37">
        <f t="shared" si="579"/>
        <v>71.2</v>
      </c>
      <c r="L5158" s="37">
        <f t="shared" si="580"/>
        <v>71.430000000000007</v>
      </c>
      <c r="M5158" s="37">
        <f t="shared" si="581"/>
        <v>70.489999999999995</v>
      </c>
      <c r="N5158" s="37">
        <f t="shared" si="582"/>
        <v>70.790000000000006</v>
      </c>
      <c r="O5158" s="38">
        <f t="shared" ca="1" si="583"/>
        <v>40066500</v>
      </c>
    </row>
    <row r="5159" spans="1:15" x14ac:dyDescent="0.4">
      <c r="A5159">
        <v>5144</v>
      </c>
      <c r="B5159" s="63">
        <v>37902</v>
      </c>
      <c r="C5159" s="37">
        <v>104.33000199999999</v>
      </c>
      <c r="D5159" s="37">
        <v>104.389999</v>
      </c>
      <c r="E5159" s="37">
        <v>103.410004</v>
      </c>
      <c r="F5159" s="37">
        <v>104</v>
      </c>
      <c r="G5159" s="38">
        <v>30920800</v>
      </c>
      <c r="H5159" s="37">
        <v>70.600860999999995</v>
      </c>
      <c r="I5159" s="41">
        <f t="shared" si="577"/>
        <v>0.67885443269230761</v>
      </c>
      <c r="J5159" s="41">
        <f t="shared" ca="1" si="578"/>
        <v>1</v>
      </c>
      <c r="K5159" s="37">
        <f t="shared" si="579"/>
        <v>70.819999999999993</v>
      </c>
      <c r="L5159" s="37">
        <f t="shared" si="580"/>
        <v>70.87</v>
      </c>
      <c r="M5159" s="37">
        <f t="shared" si="581"/>
        <v>70.2</v>
      </c>
      <c r="N5159" s="37">
        <f t="shared" si="582"/>
        <v>70.599999999999994</v>
      </c>
      <c r="O5159" s="38">
        <f t="shared" ca="1" si="583"/>
        <v>30920800</v>
      </c>
    </row>
    <row r="5160" spans="1:15" x14ac:dyDescent="0.4">
      <c r="A5160">
        <v>5145</v>
      </c>
      <c r="B5160" s="63">
        <v>37901</v>
      </c>
      <c r="C5160" s="37">
        <v>103.260002</v>
      </c>
      <c r="D5160" s="37">
        <v>104.30999799999999</v>
      </c>
      <c r="E5160" s="37">
        <v>102.910004</v>
      </c>
      <c r="F5160" s="37">
        <v>104.260002</v>
      </c>
      <c r="G5160" s="38">
        <v>42602900</v>
      </c>
      <c r="H5160" s="37">
        <v>70.777350999999996</v>
      </c>
      <c r="I5160" s="41">
        <f t="shared" si="577"/>
        <v>0.6788543031104104</v>
      </c>
      <c r="J5160" s="41">
        <f t="shared" ca="1" si="578"/>
        <v>1</v>
      </c>
      <c r="K5160" s="37">
        <f t="shared" si="579"/>
        <v>70.099999999999994</v>
      </c>
      <c r="L5160" s="37">
        <f t="shared" si="580"/>
        <v>70.81</v>
      </c>
      <c r="M5160" s="37">
        <f t="shared" si="581"/>
        <v>69.86</v>
      </c>
      <c r="N5160" s="37">
        <f t="shared" si="582"/>
        <v>70.78</v>
      </c>
      <c r="O5160" s="38">
        <f t="shared" ca="1" si="583"/>
        <v>42602900</v>
      </c>
    </row>
    <row r="5161" spans="1:15" x14ac:dyDescent="0.4">
      <c r="A5161">
        <v>5146</v>
      </c>
      <c r="B5161" s="63">
        <v>37900</v>
      </c>
      <c r="C5161" s="37">
        <v>103.480003</v>
      </c>
      <c r="D5161" s="37">
        <v>103.989998</v>
      </c>
      <c r="E5161" s="37">
        <v>103.199997</v>
      </c>
      <c r="F5161" s="37">
        <v>103.860001</v>
      </c>
      <c r="G5161" s="38">
        <v>20226500</v>
      </c>
      <c r="H5161" s="37">
        <v>70.505829000000006</v>
      </c>
      <c r="I5161" s="41">
        <f t="shared" si="577"/>
        <v>0.67885449952961208</v>
      </c>
      <c r="J5161" s="41">
        <f t="shared" ca="1" si="578"/>
        <v>1</v>
      </c>
      <c r="K5161" s="37">
        <f t="shared" si="579"/>
        <v>70.25</v>
      </c>
      <c r="L5161" s="37">
        <f t="shared" si="580"/>
        <v>70.59</v>
      </c>
      <c r="M5161" s="37">
        <f t="shared" si="581"/>
        <v>70.06</v>
      </c>
      <c r="N5161" s="37">
        <f t="shared" si="582"/>
        <v>70.510000000000005</v>
      </c>
      <c r="O5161" s="38">
        <f t="shared" ca="1" si="583"/>
        <v>20226500</v>
      </c>
    </row>
    <row r="5162" spans="1:15" x14ac:dyDescent="0.4">
      <c r="A5162">
        <v>5147</v>
      </c>
      <c r="B5162" s="63">
        <v>37897</v>
      </c>
      <c r="C5162" s="37">
        <v>103.66999800000001</v>
      </c>
      <c r="D5162" s="37">
        <v>104.279999</v>
      </c>
      <c r="E5162" s="37">
        <v>103.08000199999999</v>
      </c>
      <c r="F5162" s="37">
        <v>103.389999</v>
      </c>
      <c r="G5162" s="38">
        <v>48806900</v>
      </c>
      <c r="H5162" s="37">
        <v>70.186768000000001</v>
      </c>
      <c r="I5162" s="41">
        <f t="shared" si="577"/>
        <v>0.67885451860774271</v>
      </c>
      <c r="J5162" s="41">
        <f t="shared" ca="1" si="578"/>
        <v>1</v>
      </c>
      <c r="K5162" s="37">
        <f t="shared" si="579"/>
        <v>70.38</v>
      </c>
      <c r="L5162" s="37">
        <f t="shared" si="580"/>
        <v>70.790000000000006</v>
      </c>
      <c r="M5162" s="37">
        <f t="shared" si="581"/>
        <v>69.98</v>
      </c>
      <c r="N5162" s="37">
        <f t="shared" si="582"/>
        <v>70.19</v>
      </c>
      <c r="O5162" s="38">
        <f t="shared" ca="1" si="583"/>
        <v>48806900</v>
      </c>
    </row>
    <row r="5163" spans="1:15" x14ac:dyDescent="0.4">
      <c r="A5163">
        <v>5148</v>
      </c>
      <c r="B5163" s="63">
        <v>37896</v>
      </c>
      <c r="C5163" s="37">
        <v>101.93</v>
      </c>
      <c r="D5163" s="37">
        <v>102.55999799999999</v>
      </c>
      <c r="E5163" s="37">
        <v>101.629997</v>
      </c>
      <c r="F5163" s="37">
        <v>102.449997</v>
      </c>
      <c r="G5163" s="38">
        <v>44591500</v>
      </c>
      <c r="H5163" s="37">
        <v>69.548668000000006</v>
      </c>
      <c r="I5163" s="41">
        <f t="shared" si="577"/>
        <v>0.67885475877563972</v>
      </c>
      <c r="J5163" s="41">
        <f t="shared" ca="1" si="578"/>
        <v>1</v>
      </c>
      <c r="K5163" s="37">
        <f t="shared" si="579"/>
        <v>69.2</v>
      </c>
      <c r="L5163" s="37">
        <f t="shared" si="580"/>
        <v>69.62</v>
      </c>
      <c r="M5163" s="37">
        <f t="shared" si="581"/>
        <v>68.989999999999995</v>
      </c>
      <c r="N5163" s="37">
        <f t="shared" si="582"/>
        <v>69.55</v>
      </c>
      <c r="O5163" s="38">
        <f t="shared" ca="1" si="583"/>
        <v>44591500</v>
      </c>
    </row>
    <row r="5164" spans="1:15" x14ac:dyDescent="0.4">
      <c r="A5164">
        <v>5149</v>
      </c>
      <c r="B5164" s="63">
        <v>37895</v>
      </c>
      <c r="C5164" s="37">
        <v>100.239998</v>
      </c>
      <c r="D5164" s="37">
        <v>102.18</v>
      </c>
      <c r="E5164" s="37">
        <v>100.199997</v>
      </c>
      <c r="F5164" s="37">
        <v>102.08000199999999</v>
      </c>
      <c r="G5164" s="38">
        <v>65797600</v>
      </c>
      <c r="H5164" s="37">
        <v>69.297484999999995</v>
      </c>
      <c r="I5164" s="41">
        <f t="shared" si="577"/>
        <v>0.67885465950519863</v>
      </c>
      <c r="J5164" s="41">
        <f t="shared" ca="1" si="578"/>
        <v>1</v>
      </c>
      <c r="K5164" s="37">
        <f t="shared" si="579"/>
        <v>68.05</v>
      </c>
      <c r="L5164" s="37">
        <f t="shared" si="580"/>
        <v>69.37</v>
      </c>
      <c r="M5164" s="37">
        <f t="shared" si="581"/>
        <v>68.02</v>
      </c>
      <c r="N5164" s="37">
        <f t="shared" si="582"/>
        <v>69.3</v>
      </c>
      <c r="O5164" s="38">
        <f t="shared" ca="1" si="583"/>
        <v>65797600</v>
      </c>
    </row>
    <row r="5165" spans="1:15" x14ac:dyDescent="0.4">
      <c r="A5165">
        <v>5150</v>
      </c>
      <c r="B5165" s="63">
        <v>37894</v>
      </c>
      <c r="C5165" s="37">
        <v>100.480003</v>
      </c>
      <c r="D5165" s="37">
        <v>100.760002</v>
      </c>
      <c r="E5165" s="37">
        <v>99.25</v>
      </c>
      <c r="F5165" s="37">
        <v>99.949996999999996</v>
      </c>
      <c r="G5165" s="38">
        <v>70764500</v>
      </c>
      <c r="H5165" s="37">
        <v>67.851471000000004</v>
      </c>
      <c r="I5165" s="41">
        <f t="shared" si="577"/>
        <v>0.67885415744434696</v>
      </c>
      <c r="J5165" s="41">
        <f t="shared" ca="1" si="578"/>
        <v>1</v>
      </c>
      <c r="K5165" s="37">
        <f t="shared" si="579"/>
        <v>68.209999999999994</v>
      </c>
      <c r="L5165" s="37">
        <f t="shared" si="580"/>
        <v>68.400000000000006</v>
      </c>
      <c r="M5165" s="37">
        <f t="shared" si="581"/>
        <v>67.38</v>
      </c>
      <c r="N5165" s="37">
        <f t="shared" si="582"/>
        <v>67.849999999999994</v>
      </c>
      <c r="O5165" s="38">
        <f t="shared" ca="1" si="583"/>
        <v>70764500</v>
      </c>
    </row>
    <row r="5166" spans="1:15" x14ac:dyDescent="0.4">
      <c r="A5166">
        <v>5151</v>
      </c>
      <c r="B5166" s="63">
        <v>37893</v>
      </c>
      <c r="C5166" s="37">
        <v>100.300003</v>
      </c>
      <c r="D5166" s="37">
        <v>100.989998</v>
      </c>
      <c r="E5166" s="37">
        <v>99.790001000000004</v>
      </c>
      <c r="F5166" s="37">
        <v>100.93</v>
      </c>
      <c r="G5166" s="38">
        <v>36771600</v>
      </c>
      <c r="H5166" s="37">
        <v>68.516746999999995</v>
      </c>
      <c r="I5166" s="41">
        <f t="shared" si="577"/>
        <v>0.67885412662241151</v>
      </c>
      <c r="J5166" s="41">
        <f t="shared" ca="1" si="578"/>
        <v>1</v>
      </c>
      <c r="K5166" s="37">
        <f t="shared" si="579"/>
        <v>68.09</v>
      </c>
      <c r="L5166" s="37">
        <f t="shared" si="580"/>
        <v>68.56</v>
      </c>
      <c r="M5166" s="37">
        <f t="shared" si="581"/>
        <v>67.739999999999995</v>
      </c>
      <c r="N5166" s="37">
        <f t="shared" si="582"/>
        <v>68.52</v>
      </c>
      <c r="O5166" s="38">
        <f t="shared" ca="1" si="583"/>
        <v>36771600</v>
      </c>
    </row>
    <row r="5167" spans="1:15" x14ac:dyDescent="0.4">
      <c r="A5167">
        <v>5152</v>
      </c>
      <c r="B5167" s="63">
        <v>37890</v>
      </c>
      <c r="C5167" s="37">
        <v>100.44000200000001</v>
      </c>
      <c r="D5167" s="37">
        <v>100.660004</v>
      </c>
      <c r="E5167" s="37">
        <v>99.849997999999999</v>
      </c>
      <c r="F5167" s="37">
        <v>99.949996999999996</v>
      </c>
      <c r="G5167" s="38">
        <v>42914700</v>
      </c>
      <c r="H5167" s="37">
        <v>67.851471000000004</v>
      </c>
      <c r="I5167" s="41">
        <f t="shared" si="577"/>
        <v>0.67885415744434696</v>
      </c>
      <c r="J5167" s="41">
        <f t="shared" ca="1" si="578"/>
        <v>1</v>
      </c>
      <c r="K5167" s="37">
        <f t="shared" si="579"/>
        <v>68.180000000000007</v>
      </c>
      <c r="L5167" s="37">
        <f t="shared" si="580"/>
        <v>68.33</v>
      </c>
      <c r="M5167" s="37">
        <f t="shared" si="581"/>
        <v>67.78</v>
      </c>
      <c r="N5167" s="37">
        <f t="shared" si="582"/>
        <v>67.849999999999994</v>
      </c>
      <c r="O5167" s="38">
        <f t="shared" ca="1" si="583"/>
        <v>42914700</v>
      </c>
    </row>
    <row r="5168" spans="1:15" x14ac:dyDescent="0.4">
      <c r="A5168">
        <v>5153</v>
      </c>
      <c r="B5168" s="63">
        <v>37889</v>
      </c>
      <c r="C5168" s="37">
        <v>101.410004</v>
      </c>
      <c r="D5168" s="37">
        <v>101.879997</v>
      </c>
      <c r="E5168" s="37">
        <v>100.199997</v>
      </c>
      <c r="F5168" s="37">
        <v>100.279999</v>
      </c>
      <c r="G5168" s="38">
        <v>52673100</v>
      </c>
      <c r="H5168" s="37">
        <v>68.075507999999999</v>
      </c>
      <c r="I5168" s="41">
        <f t="shared" si="577"/>
        <v>0.67885429476320591</v>
      </c>
      <c r="J5168" s="41">
        <f t="shared" ca="1" si="578"/>
        <v>1</v>
      </c>
      <c r="K5168" s="37">
        <f t="shared" si="579"/>
        <v>68.84</v>
      </c>
      <c r="L5168" s="37">
        <f t="shared" si="580"/>
        <v>69.16</v>
      </c>
      <c r="M5168" s="37">
        <f t="shared" si="581"/>
        <v>68.02</v>
      </c>
      <c r="N5168" s="37">
        <f t="shared" si="582"/>
        <v>68.08</v>
      </c>
      <c r="O5168" s="38">
        <f t="shared" ca="1" si="583"/>
        <v>52673100</v>
      </c>
    </row>
    <row r="5169" spans="1:15" x14ac:dyDescent="0.4">
      <c r="A5169">
        <v>5154</v>
      </c>
      <c r="B5169" s="63">
        <v>37888</v>
      </c>
      <c r="C5169" s="37">
        <v>103.120003</v>
      </c>
      <c r="D5169" s="37">
        <v>103.220001</v>
      </c>
      <c r="E5169" s="37">
        <v>101.07</v>
      </c>
      <c r="F5169" s="37">
        <v>101.110001</v>
      </c>
      <c r="G5169" s="38">
        <v>41694700</v>
      </c>
      <c r="H5169" s="37">
        <v>68.638985000000005</v>
      </c>
      <c r="I5169" s="41">
        <f t="shared" si="577"/>
        <v>0.67885455762185198</v>
      </c>
      <c r="J5169" s="41">
        <f t="shared" ca="1" si="578"/>
        <v>1</v>
      </c>
      <c r="K5169" s="37">
        <f t="shared" si="579"/>
        <v>70</v>
      </c>
      <c r="L5169" s="37">
        <f t="shared" si="580"/>
        <v>70.069999999999993</v>
      </c>
      <c r="M5169" s="37">
        <f t="shared" si="581"/>
        <v>68.61</v>
      </c>
      <c r="N5169" s="37">
        <f t="shared" si="582"/>
        <v>68.64</v>
      </c>
      <c r="O5169" s="38">
        <f t="shared" ca="1" si="583"/>
        <v>41694700</v>
      </c>
    </row>
    <row r="5170" spans="1:15" x14ac:dyDescent="0.4">
      <c r="A5170">
        <v>5155</v>
      </c>
      <c r="B5170" s="63">
        <v>37887</v>
      </c>
      <c r="C5170" s="37">
        <v>102.589996</v>
      </c>
      <c r="D5170" s="37">
        <v>103.290001</v>
      </c>
      <c r="E5170" s="37">
        <v>102.360001</v>
      </c>
      <c r="F5170" s="37">
        <v>102.94000200000001</v>
      </c>
      <c r="G5170" s="38">
        <v>32489200</v>
      </c>
      <c r="H5170" s="37">
        <v>69.881287</v>
      </c>
      <c r="I5170" s="41">
        <f t="shared" si="577"/>
        <v>0.67885453314834787</v>
      </c>
      <c r="J5170" s="41">
        <f t="shared" ca="1" si="578"/>
        <v>1</v>
      </c>
      <c r="K5170" s="37">
        <f t="shared" si="579"/>
        <v>69.64</v>
      </c>
      <c r="L5170" s="37">
        <f t="shared" si="580"/>
        <v>70.12</v>
      </c>
      <c r="M5170" s="37">
        <f t="shared" si="581"/>
        <v>69.489999999999995</v>
      </c>
      <c r="N5170" s="37">
        <f t="shared" si="582"/>
        <v>69.88</v>
      </c>
      <c r="O5170" s="38">
        <f t="shared" ca="1" si="583"/>
        <v>32489200</v>
      </c>
    </row>
    <row r="5171" spans="1:15" x14ac:dyDescent="0.4">
      <c r="A5171">
        <v>5156</v>
      </c>
      <c r="B5171" s="63">
        <v>37886</v>
      </c>
      <c r="C5171" s="37">
        <v>102.849998</v>
      </c>
      <c r="D5171" s="37">
        <v>102.959999</v>
      </c>
      <c r="E5171" s="37">
        <v>102.029999</v>
      </c>
      <c r="F5171" s="37">
        <v>102.550003</v>
      </c>
      <c r="G5171" s="38">
        <v>36677400</v>
      </c>
      <c r="H5171" s="37">
        <v>69.616553999999994</v>
      </c>
      <c r="I5171" s="41">
        <f t="shared" si="577"/>
        <v>0.67885472416807235</v>
      </c>
      <c r="J5171" s="41">
        <f t="shared" ca="1" si="578"/>
        <v>1</v>
      </c>
      <c r="K5171" s="37">
        <f t="shared" si="579"/>
        <v>69.819999999999993</v>
      </c>
      <c r="L5171" s="37">
        <f t="shared" si="580"/>
        <v>69.89</v>
      </c>
      <c r="M5171" s="37">
        <f t="shared" si="581"/>
        <v>69.260000000000005</v>
      </c>
      <c r="N5171" s="37">
        <f t="shared" si="582"/>
        <v>69.62</v>
      </c>
      <c r="O5171" s="38">
        <f t="shared" ca="1" si="583"/>
        <v>36677400</v>
      </c>
    </row>
    <row r="5172" spans="1:15" x14ac:dyDescent="0.4">
      <c r="A5172">
        <v>5157</v>
      </c>
      <c r="B5172" s="63">
        <v>37883</v>
      </c>
      <c r="C5172" s="37">
        <v>104.269997</v>
      </c>
      <c r="D5172" s="37">
        <v>104.599998</v>
      </c>
      <c r="E5172" s="37">
        <v>103.400002</v>
      </c>
      <c r="F5172" s="37">
        <v>103.66999800000001</v>
      </c>
      <c r="G5172" s="38">
        <v>34331600</v>
      </c>
      <c r="H5172" s="37">
        <v>70.376846</v>
      </c>
      <c r="I5172" s="41">
        <f t="shared" si="577"/>
        <v>0.67885451295176058</v>
      </c>
      <c r="J5172" s="41">
        <f t="shared" ca="1" si="578"/>
        <v>1</v>
      </c>
      <c r="K5172" s="37">
        <f t="shared" si="579"/>
        <v>70.78</v>
      </c>
      <c r="L5172" s="37">
        <f t="shared" si="580"/>
        <v>71.010000000000005</v>
      </c>
      <c r="M5172" s="37">
        <f t="shared" si="581"/>
        <v>70.19</v>
      </c>
      <c r="N5172" s="37">
        <f t="shared" si="582"/>
        <v>70.38</v>
      </c>
      <c r="O5172" s="38">
        <f t="shared" ca="1" si="583"/>
        <v>34331600</v>
      </c>
    </row>
    <row r="5173" spans="1:15" x14ac:dyDescent="0.4">
      <c r="A5173">
        <v>5158</v>
      </c>
      <c r="B5173" s="63">
        <v>37882</v>
      </c>
      <c r="C5173" s="37">
        <v>103.400002</v>
      </c>
      <c r="D5173" s="37">
        <v>104.699997</v>
      </c>
      <c r="E5173" s="37">
        <v>103.16999800000001</v>
      </c>
      <c r="F5173" s="37">
        <v>104.599998</v>
      </c>
      <c r="G5173" s="38">
        <v>30243600</v>
      </c>
      <c r="H5173" s="37">
        <v>70.736655999999996</v>
      </c>
      <c r="I5173" s="41">
        <f t="shared" si="577"/>
        <v>0.67625867449825383</v>
      </c>
      <c r="J5173" s="41">
        <f t="shared" ca="1" si="578"/>
        <v>1</v>
      </c>
      <c r="K5173" s="37">
        <f t="shared" si="579"/>
        <v>69.930000000000007</v>
      </c>
      <c r="L5173" s="37">
        <f t="shared" si="580"/>
        <v>70.8</v>
      </c>
      <c r="M5173" s="37">
        <f t="shared" si="581"/>
        <v>69.77</v>
      </c>
      <c r="N5173" s="37">
        <f t="shared" si="582"/>
        <v>70.739999999999995</v>
      </c>
      <c r="O5173" s="38">
        <f t="shared" ca="1" si="583"/>
        <v>30243600</v>
      </c>
    </row>
    <row r="5174" spans="1:15" x14ac:dyDescent="0.4">
      <c r="A5174">
        <v>5159</v>
      </c>
      <c r="B5174" s="63">
        <v>37881</v>
      </c>
      <c r="C5174" s="37">
        <v>103.480003</v>
      </c>
      <c r="D5174" s="37">
        <v>103.790001</v>
      </c>
      <c r="E5174" s="37">
        <v>103.050003</v>
      </c>
      <c r="F5174" s="37">
        <v>103.379997</v>
      </c>
      <c r="G5174" s="38">
        <v>31885800</v>
      </c>
      <c r="H5174" s="37">
        <v>69.911606000000006</v>
      </c>
      <c r="I5174" s="41">
        <f t="shared" si="577"/>
        <v>0.67625854158227539</v>
      </c>
      <c r="J5174" s="41">
        <f t="shared" ca="1" si="578"/>
        <v>1</v>
      </c>
      <c r="K5174" s="37">
        <f t="shared" si="579"/>
        <v>69.98</v>
      </c>
      <c r="L5174" s="37">
        <f t="shared" si="580"/>
        <v>70.19</v>
      </c>
      <c r="M5174" s="37">
        <f t="shared" si="581"/>
        <v>69.69</v>
      </c>
      <c r="N5174" s="37">
        <f t="shared" si="582"/>
        <v>69.91</v>
      </c>
      <c r="O5174" s="38">
        <f t="shared" ca="1" si="583"/>
        <v>31885800</v>
      </c>
    </row>
    <row r="5175" spans="1:15" x14ac:dyDescent="0.4">
      <c r="A5175">
        <v>5160</v>
      </c>
      <c r="B5175" s="63">
        <v>37880</v>
      </c>
      <c r="C5175" s="37">
        <v>102.230003</v>
      </c>
      <c r="D5175" s="37">
        <v>103.639999</v>
      </c>
      <c r="E5175" s="37">
        <v>102.16999800000001</v>
      </c>
      <c r="F5175" s="37">
        <v>103.58000199999999</v>
      </c>
      <c r="G5175" s="38">
        <v>37892600</v>
      </c>
      <c r="H5175" s="37">
        <v>70.046829000000002</v>
      </c>
      <c r="I5175" s="41">
        <f t="shared" si="577"/>
        <v>0.67625823177721123</v>
      </c>
      <c r="J5175" s="41">
        <f t="shared" ca="1" si="578"/>
        <v>1</v>
      </c>
      <c r="K5175" s="37">
        <f t="shared" si="579"/>
        <v>69.13</v>
      </c>
      <c r="L5175" s="37">
        <f t="shared" si="580"/>
        <v>70.09</v>
      </c>
      <c r="M5175" s="37">
        <f t="shared" si="581"/>
        <v>69.09</v>
      </c>
      <c r="N5175" s="37">
        <f t="shared" si="582"/>
        <v>70.05</v>
      </c>
      <c r="O5175" s="38">
        <f t="shared" ca="1" si="583"/>
        <v>37892600</v>
      </c>
    </row>
    <row r="5176" spans="1:15" x14ac:dyDescent="0.4">
      <c r="A5176">
        <v>5161</v>
      </c>
      <c r="B5176" s="63">
        <v>37879</v>
      </c>
      <c r="C5176" s="37">
        <v>102.519997</v>
      </c>
      <c r="D5176" s="37">
        <v>102.629997</v>
      </c>
      <c r="E5176" s="37">
        <v>101.949997</v>
      </c>
      <c r="F5176" s="37">
        <v>102.089996</v>
      </c>
      <c r="G5176" s="38">
        <v>21312800</v>
      </c>
      <c r="H5176" s="37">
        <v>69.039207000000005</v>
      </c>
      <c r="I5176" s="41">
        <f t="shared" si="577"/>
        <v>0.67625829860939568</v>
      </c>
      <c r="J5176" s="41">
        <f t="shared" ca="1" si="578"/>
        <v>1</v>
      </c>
      <c r="K5176" s="37">
        <f t="shared" si="579"/>
        <v>69.33</v>
      </c>
      <c r="L5176" s="37">
        <f t="shared" si="580"/>
        <v>69.400000000000006</v>
      </c>
      <c r="M5176" s="37">
        <f t="shared" si="581"/>
        <v>68.94</v>
      </c>
      <c r="N5176" s="37">
        <f t="shared" si="582"/>
        <v>69.040000000000006</v>
      </c>
      <c r="O5176" s="38">
        <f t="shared" ca="1" si="583"/>
        <v>21312800</v>
      </c>
    </row>
    <row r="5177" spans="1:15" x14ac:dyDescent="0.4">
      <c r="A5177">
        <v>5162</v>
      </c>
      <c r="B5177" s="63">
        <v>37876</v>
      </c>
      <c r="C5177" s="37">
        <v>101.910004</v>
      </c>
      <c r="D5177" s="37">
        <v>102.639999</v>
      </c>
      <c r="E5177" s="37">
        <v>101.349998</v>
      </c>
      <c r="F5177" s="37">
        <v>102.449997</v>
      </c>
      <c r="G5177" s="38">
        <v>42524800</v>
      </c>
      <c r="H5177" s="37">
        <v>69.282691999999997</v>
      </c>
      <c r="I5177" s="41">
        <f t="shared" si="577"/>
        <v>0.67625860447804598</v>
      </c>
      <c r="J5177" s="41">
        <f t="shared" ca="1" si="578"/>
        <v>1</v>
      </c>
      <c r="K5177" s="37">
        <f t="shared" si="579"/>
        <v>68.92</v>
      </c>
      <c r="L5177" s="37">
        <f t="shared" si="580"/>
        <v>69.41</v>
      </c>
      <c r="M5177" s="37">
        <f t="shared" si="581"/>
        <v>68.540000000000006</v>
      </c>
      <c r="N5177" s="37">
        <f t="shared" si="582"/>
        <v>69.28</v>
      </c>
      <c r="O5177" s="38">
        <f t="shared" ca="1" si="583"/>
        <v>42524800</v>
      </c>
    </row>
    <row r="5178" spans="1:15" x14ac:dyDescent="0.4">
      <c r="A5178">
        <v>5163</v>
      </c>
      <c r="B5178" s="63">
        <v>37875</v>
      </c>
      <c r="C5178" s="37">
        <v>102.099998</v>
      </c>
      <c r="D5178" s="37">
        <v>102.760002</v>
      </c>
      <c r="E5178" s="37">
        <v>101.839996</v>
      </c>
      <c r="F5178" s="37">
        <v>102.260002</v>
      </c>
      <c r="G5178" s="38">
        <v>38396300</v>
      </c>
      <c r="H5178" s="37">
        <v>69.15419</v>
      </c>
      <c r="I5178" s="41">
        <f t="shared" si="577"/>
        <v>0.67625844560417669</v>
      </c>
      <c r="J5178" s="41">
        <f t="shared" ca="1" si="578"/>
        <v>1</v>
      </c>
      <c r="K5178" s="37">
        <f t="shared" si="579"/>
        <v>69.05</v>
      </c>
      <c r="L5178" s="37">
        <f t="shared" si="580"/>
        <v>69.489999999999995</v>
      </c>
      <c r="M5178" s="37">
        <f t="shared" si="581"/>
        <v>68.87</v>
      </c>
      <c r="N5178" s="37">
        <f t="shared" si="582"/>
        <v>69.150000000000006</v>
      </c>
      <c r="O5178" s="38">
        <f t="shared" ca="1" si="583"/>
        <v>38396300</v>
      </c>
    </row>
    <row r="5179" spans="1:15" x14ac:dyDescent="0.4">
      <c r="A5179">
        <v>5164</v>
      </c>
      <c r="B5179" s="63">
        <v>37874</v>
      </c>
      <c r="C5179" s="37">
        <v>102.529999</v>
      </c>
      <c r="D5179" s="37">
        <v>102.800003</v>
      </c>
      <c r="E5179" s="37">
        <v>101.550003</v>
      </c>
      <c r="F5179" s="37">
        <v>101.959999</v>
      </c>
      <c r="G5179" s="38">
        <v>45904900</v>
      </c>
      <c r="H5179" s="37">
        <v>68.951331999999994</v>
      </c>
      <c r="I5179" s="41">
        <f t="shared" si="577"/>
        <v>0.67625865708374511</v>
      </c>
      <c r="J5179" s="41">
        <f t="shared" ca="1" si="578"/>
        <v>1</v>
      </c>
      <c r="K5179" s="37">
        <f t="shared" si="579"/>
        <v>69.34</v>
      </c>
      <c r="L5179" s="37">
        <f t="shared" si="580"/>
        <v>69.52</v>
      </c>
      <c r="M5179" s="37">
        <f t="shared" si="581"/>
        <v>68.67</v>
      </c>
      <c r="N5179" s="37">
        <f t="shared" si="582"/>
        <v>68.95</v>
      </c>
      <c r="O5179" s="38">
        <f t="shared" ca="1" si="583"/>
        <v>45904900</v>
      </c>
    </row>
    <row r="5180" spans="1:15" x14ac:dyDescent="0.4">
      <c r="A5180">
        <v>5165</v>
      </c>
      <c r="B5180" s="63">
        <v>37873</v>
      </c>
      <c r="C5180" s="37">
        <v>103.370003</v>
      </c>
      <c r="D5180" s="37">
        <v>103.459999</v>
      </c>
      <c r="E5180" s="37">
        <v>102.68</v>
      </c>
      <c r="F5180" s="37">
        <v>103</v>
      </c>
      <c r="G5180" s="38">
        <v>35053200</v>
      </c>
      <c r="H5180" s="37">
        <v>69.654617000000002</v>
      </c>
      <c r="I5180" s="41">
        <f t="shared" si="577"/>
        <v>0.67625841747572812</v>
      </c>
      <c r="J5180" s="41">
        <f t="shared" ca="1" si="578"/>
        <v>1</v>
      </c>
      <c r="K5180" s="37">
        <f t="shared" si="579"/>
        <v>69.900000000000006</v>
      </c>
      <c r="L5180" s="37">
        <f t="shared" si="580"/>
        <v>69.97</v>
      </c>
      <c r="M5180" s="37">
        <f t="shared" si="581"/>
        <v>69.44</v>
      </c>
      <c r="N5180" s="37">
        <f t="shared" si="582"/>
        <v>69.650000000000006</v>
      </c>
      <c r="O5180" s="38">
        <f t="shared" ca="1" si="583"/>
        <v>35053200</v>
      </c>
    </row>
    <row r="5181" spans="1:15" x14ac:dyDescent="0.4">
      <c r="A5181">
        <v>5166</v>
      </c>
      <c r="B5181" s="63">
        <v>37872</v>
      </c>
      <c r="C5181" s="37">
        <v>103.040001</v>
      </c>
      <c r="D5181" s="37">
        <v>103.879997</v>
      </c>
      <c r="E5181" s="37">
        <v>102.93</v>
      </c>
      <c r="F5181" s="37">
        <v>103.68</v>
      </c>
      <c r="G5181" s="38">
        <v>32632800</v>
      </c>
      <c r="H5181" s="37">
        <v>70.114479000000003</v>
      </c>
      <c r="I5181" s="41">
        <f t="shared" si="577"/>
        <v>0.6762584780092592</v>
      </c>
      <c r="J5181" s="41">
        <f t="shared" ca="1" si="578"/>
        <v>1</v>
      </c>
      <c r="K5181" s="37">
        <f t="shared" si="579"/>
        <v>69.680000000000007</v>
      </c>
      <c r="L5181" s="37">
        <f t="shared" si="580"/>
        <v>70.25</v>
      </c>
      <c r="M5181" s="37">
        <f t="shared" si="581"/>
        <v>69.61</v>
      </c>
      <c r="N5181" s="37">
        <f t="shared" si="582"/>
        <v>70.11</v>
      </c>
      <c r="O5181" s="38">
        <f t="shared" ca="1" si="583"/>
        <v>32632800</v>
      </c>
    </row>
    <row r="5182" spans="1:15" x14ac:dyDescent="0.4">
      <c r="A5182">
        <v>5167</v>
      </c>
      <c r="B5182" s="63">
        <v>37869</v>
      </c>
      <c r="C5182" s="37">
        <v>102.94000200000001</v>
      </c>
      <c r="D5182" s="37">
        <v>103.550003</v>
      </c>
      <c r="E5182" s="37">
        <v>102.400002</v>
      </c>
      <c r="F5182" s="37">
        <v>102.83000199999999</v>
      </c>
      <c r="G5182" s="38">
        <v>31637300</v>
      </c>
      <c r="H5182" s="37">
        <v>69.539649999999995</v>
      </c>
      <c r="I5182" s="41">
        <f t="shared" si="577"/>
        <v>0.67625837447712978</v>
      </c>
      <c r="J5182" s="41">
        <f t="shared" ca="1" si="578"/>
        <v>1</v>
      </c>
      <c r="K5182" s="37">
        <f t="shared" si="579"/>
        <v>69.61</v>
      </c>
      <c r="L5182" s="37">
        <f t="shared" si="580"/>
        <v>70.03</v>
      </c>
      <c r="M5182" s="37">
        <f t="shared" si="581"/>
        <v>69.25</v>
      </c>
      <c r="N5182" s="37">
        <f t="shared" si="582"/>
        <v>69.540000000000006</v>
      </c>
      <c r="O5182" s="38">
        <f t="shared" ca="1" si="583"/>
        <v>31637300</v>
      </c>
    </row>
    <row r="5183" spans="1:15" x14ac:dyDescent="0.4">
      <c r="A5183">
        <v>5168</v>
      </c>
      <c r="B5183" s="63">
        <v>37868</v>
      </c>
      <c r="C5183" s="37">
        <v>103.099998</v>
      </c>
      <c r="D5183" s="37">
        <v>103.550003</v>
      </c>
      <c r="E5183" s="37">
        <v>102.760002</v>
      </c>
      <c r="F5183" s="37">
        <v>103.410004</v>
      </c>
      <c r="G5183" s="38">
        <v>28381000</v>
      </c>
      <c r="H5183" s="37">
        <v>69.931892000000005</v>
      </c>
      <c r="I5183" s="41">
        <f t="shared" si="577"/>
        <v>0.67625847882183632</v>
      </c>
      <c r="J5183" s="41">
        <f t="shared" ca="1" si="578"/>
        <v>1</v>
      </c>
      <c r="K5183" s="37">
        <f t="shared" si="579"/>
        <v>69.72</v>
      </c>
      <c r="L5183" s="37">
        <f t="shared" si="580"/>
        <v>70.03</v>
      </c>
      <c r="M5183" s="37">
        <f t="shared" si="581"/>
        <v>69.489999999999995</v>
      </c>
      <c r="N5183" s="37">
        <f t="shared" si="582"/>
        <v>69.930000000000007</v>
      </c>
      <c r="O5183" s="38">
        <f t="shared" ca="1" si="583"/>
        <v>28381000</v>
      </c>
    </row>
    <row r="5184" spans="1:15" x14ac:dyDescent="0.4">
      <c r="A5184">
        <v>5169</v>
      </c>
      <c r="B5184" s="63">
        <v>37867</v>
      </c>
      <c r="C5184" s="37">
        <v>103.029999</v>
      </c>
      <c r="D5184" s="37">
        <v>103.699997</v>
      </c>
      <c r="E5184" s="37">
        <v>102.779999</v>
      </c>
      <c r="F5184" s="37">
        <v>103.360001</v>
      </c>
      <c r="G5184" s="38">
        <v>44912400</v>
      </c>
      <c r="H5184" s="37">
        <v>69.898064000000005</v>
      </c>
      <c r="I5184" s="41">
        <f t="shared" si="577"/>
        <v>0.67625835259037981</v>
      </c>
      <c r="J5184" s="41">
        <f t="shared" ca="1" si="578"/>
        <v>1</v>
      </c>
      <c r="K5184" s="37">
        <f t="shared" si="579"/>
        <v>69.67</v>
      </c>
      <c r="L5184" s="37">
        <f t="shared" si="580"/>
        <v>70.13</v>
      </c>
      <c r="M5184" s="37">
        <f t="shared" si="581"/>
        <v>69.510000000000005</v>
      </c>
      <c r="N5184" s="37">
        <f t="shared" si="582"/>
        <v>69.900000000000006</v>
      </c>
      <c r="O5184" s="38">
        <f t="shared" ca="1" si="583"/>
        <v>44912400</v>
      </c>
    </row>
    <row r="5185" spans="1:15" x14ac:dyDescent="0.4">
      <c r="A5185">
        <v>5170</v>
      </c>
      <c r="B5185" s="63">
        <v>37866</v>
      </c>
      <c r="C5185" s="37">
        <v>101.639999</v>
      </c>
      <c r="D5185" s="37">
        <v>102.879997</v>
      </c>
      <c r="E5185" s="37">
        <v>101.050003</v>
      </c>
      <c r="F5185" s="37">
        <v>102.800003</v>
      </c>
      <c r="G5185" s="38">
        <v>49419100</v>
      </c>
      <c r="H5185" s="37">
        <v>69.519356000000002</v>
      </c>
      <c r="I5185" s="41">
        <f t="shared" si="577"/>
        <v>0.67625830711308443</v>
      </c>
      <c r="J5185" s="41">
        <f t="shared" ca="1" si="578"/>
        <v>1</v>
      </c>
      <c r="K5185" s="37">
        <f t="shared" si="579"/>
        <v>68.73</v>
      </c>
      <c r="L5185" s="37">
        <f t="shared" si="580"/>
        <v>69.569999999999993</v>
      </c>
      <c r="M5185" s="37">
        <f t="shared" si="581"/>
        <v>68.34</v>
      </c>
      <c r="N5185" s="37">
        <f t="shared" si="582"/>
        <v>69.52</v>
      </c>
      <c r="O5185" s="38">
        <f t="shared" ca="1" si="583"/>
        <v>49419100</v>
      </c>
    </row>
    <row r="5186" spans="1:15" x14ac:dyDescent="0.4">
      <c r="A5186">
        <v>5171</v>
      </c>
      <c r="B5186" s="63">
        <v>37862</v>
      </c>
      <c r="C5186" s="37">
        <v>100.610001</v>
      </c>
      <c r="D5186" s="37">
        <v>101.480003</v>
      </c>
      <c r="E5186" s="37">
        <v>100.480003</v>
      </c>
      <c r="F5186" s="37">
        <v>101.44000200000001</v>
      </c>
      <c r="G5186" s="38">
        <v>28706600</v>
      </c>
      <c r="H5186" s="37">
        <v>68.599686000000005</v>
      </c>
      <c r="I5186" s="41">
        <f t="shared" si="577"/>
        <v>0.67625872089395267</v>
      </c>
      <c r="J5186" s="41">
        <f t="shared" ca="1" si="578"/>
        <v>1</v>
      </c>
      <c r="K5186" s="37">
        <f t="shared" si="579"/>
        <v>68.040000000000006</v>
      </c>
      <c r="L5186" s="37">
        <f t="shared" si="580"/>
        <v>68.63</v>
      </c>
      <c r="M5186" s="37">
        <f t="shared" si="581"/>
        <v>67.95</v>
      </c>
      <c r="N5186" s="37">
        <f t="shared" si="582"/>
        <v>68.599999999999994</v>
      </c>
      <c r="O5186" s="38">
        <f t="shared" ca="1" si="583"/>
        <v>28706600</v>
      </c>
    </row>
    <row r="5187" spans="1:15" x14ac:dyDescent="0.4">
      <c r="A5187">
        <v>5172</v>
      </c>
      <c r="B5187" s="63">
        <v>37861</v>
      </c>
      <c r="C5187" s="37">
        <v>100.400002</v>
      </c>
      <c r="D5187" s="37">
        <v>101</v>
      </c>
      <c r="E5187" s="37">
        <v>99.660004000000001</v>
      </c>
      <c r="F5187" s="37">
        <v>100.760002</v>
      </c>
      <c r="G5187" s="38">
        <v>27402400</v>
      </c>
      <c r="H5187" s="37">
        <v>68.139770999999996</v>
      </c>
      <c r="I5187" s="41">
        <f t="shared" si="577"/>
        <v>0.67625813465148599</v>
      </c>
      <c r="J5187" s="41">
        <f t="shared" ca="1" si="578"/>
        <v>1</v>
      </c>
      <c r="K5187" s="37">
        <f t="shared" si="579"/>
        <v>67.900000000000006</v>
      </c>
      <c r="L5187" s="37">
        <f t="shared" si="580"/>
        <v>68.3</v>
      </c>
      <c r="M5187" s="37">
        <f t="shared" si="581"/>
        <v>67.400000000000006</v>
      </c>
      <c r="N5187" s="37">
        <f t="shared" si="582"/>
        <v>68.14</v>
      </c>
      <c r="O5187" s="38">
        <f t="shared" ca="1" si="583"/>
        <v>27402400</v>
      </c>
    </row>
    <row r="5188" spans="1:15" x14ac:dyDescent="0.4">
      <c r="A5188">
        <v>5173</v>
      </c>
      <c r="B5188" s="63">
        <v>37860</v>
      </c>
      <c r="C5188" s="37">
        <v>100.050003</v>
      </c>
      <c r="D5188" s="37">
        <v>100.360001</v>
      </c>
      <c r="E5188" s="37">
        <v>99.57</v>
      </c>
      <c r="F5188" s="37">
        <v>100.139999</v>
      </c>
      <c r="G5188" s="38">
        <v>18919500</v>
      </c>
      <c r="H5188" s="37">
        <v>67.720505000000003</v>
      </c>
      <c r="I5188" s="41">
        <f t="shared" si="577"/>
        <v>0.67625829514937386</v>
      </c>
      <c r="J5188" s="41">
        <f t="shared" ca="1" si="578"/>
        <v>1</v>
      </c>
      <c r="K5188" s="37">
        <f t="shared" si="579"/>
        <v>67.66</v>
      </c>
      <c r="L5188" s="37">
        <f t="shared" si="580"/>
        <v>67.87</v>
      </c>
      <c r="M5188" s="37">
        <f t="shared" si="581"/>
        <v>67.34</v>
      </c>
      <c r="N5188" s="37">
        <f t="shared" si="582"/>
        <v>67.72</v>
      </c>
      <c r="O5188" s="38">
        <f t="shared" ca="1" si="583"/>
        <v>18919500</v>
      </c>
    </row>
    <row r="5189" spans="1:15" x14ac:dyDescent="0.4">
      <c r="A5189">
        <v>5174</v>
      </c>
      <c r="B5189" s="63">
        <v>37859</v>
      </c>
      <c r="C5189" s="37">
        <v>99.5</v>
      </c>
      <c r="D5189" s="37">
        <v>100.389999</v>
      </c>
      <c r="E5189" s="37">
        <v>98.830001999999993</v>
      </c>
      <c r="F5189" s="37">
        <v>100.110001</v>
      </c>
      <c r="G5189" s="38">
        <v>45065800</v>
      </c>
      <c r="H5189" s="37">
        <v>67.700210999999996</v>
      </c>
      <c r="I5189" s="41">
        <f t="shared" si="577"/>
        <v>0.6762582191963018</v>
      </c>
      <c r="J5189" s="41">
        <f t="shared" ca="1" si="578"/>
        <v>1</v>
      </c>
      <c r="K5189" s="37">
        <f t="shared" si="579"/>
        <v>67.290000000000006</v>
      </c>
      <c r="L5189" s="37">
        <f t="shared" si="580"/>
        <v>67.89</v>
      </c>
      <c r="M5189" s="37">
        <f t="shared" si="581"/>
        <v>66.83</v>
      </c>
      <c r="N5189" s="37">
        <f t="shared" si="582"/>
        <v>67.7</v>
      </c>
      <c r="O5189" s="38">
        <f t="shared" ca="1" si="583"/>
        <v>45065800</v>
      </c>
    </row>
    <row r="5190" spans="1:15" x14ac:dyDescent="0.4">
      <c r="A5190">
        <v>5175</v>
      </c>
      <c r="B5190" s="63">
        <v>37858</v>
      </c>
      <c r="C5190" s="37">
        <v>99.709998999999996</v>
      </c>
      <c r="D5190" s="37">
        <v>100.83000199999999</v>
      </c>
      <c r="E5190" s="37">
        <v>99.279999000000004</v>
      </c>
      <c r="F5190" s="37">
        <v>99.93</v>
      </c>
      <c r="G5190" s="38">
        <v>23473000</v>
      </c>
      <c r="H5190" s="37">
        <v>67.578513999999998</v>
      </c>
      <c r="I5190" s="41">
        <f t="shared" si="577"/>
        <v>0.6762585209646752</v>
      </c>
      <c r="J5190" s="41">
        <f t="shared" ca="1" si="578"/>
        <v>1</v>
      </c>
      <c r="K5190" s="37">
        <f t="shared" si="579"/>
        <v>67.430000000000007</v>
      </c>
      <c r="L5190" s="37">
        <f t="shared" si="580"/>
        <v>68.19</v>
      </c>
      <c r="M5190" s="37">
        <f t="shared" si="581"/>
        <v>67.14</v>
      </c>
      <c r="N5190" s="37">
        <f t="shared" si="582"/>
        <v>67.58</v>
      </c>
      <c r="O5190" s="38">
        <f t="shared" ca="1" si="583"/>
        <v>23473000</v>
      </c>
    </row>
    <row r="5191" spans="1:15" x14ac:dyDescent="0.4">
      <c r="A5191">
        <v>5176</v>
      </c>
      <c r="B5191" s="63">
        <v>37855</v>
      </c>
      <c r="C5191" s="37">
        <v>101.75</v>
      </c>
      <c r="D5191" s="37">
        <v>101.82</v>
      </c>
      <c r="E5191" s="37">
        <v>99.730002999999996</v>
      </c>
      <c r="F5191" s="37">
        <v>99.769997000000004</v>
      </c>
      <c r="G5191" s="38">
        <v>52040300</v>
      </c>
      <c r="H5191" s="37">
        <v>67.470291000000003</v>
      </c>
      <c r="I5191" s="41">
        <f t="shared" si="577"/>
        <v>0.67625832443394784</v>
      </c>
      <c r="J5191" s="41">
        <f t="shared" ca="1" si="578"/>
        <v>1</v>
      </c>
      <c r="K5191" s="37">
        <f t="shared" si="579"/>
        <v>68.81</v>
      </c>
      <c r="L5191" s="37">
        <f t="shared" si="580"/>
        <v>68.86</v>
      </c>
      <c r="M5191" s="37">
        <f t="shared" si="581"/>
        <v>67.44</v>
      </c>
      <c r="N5191" s="37">
        <f t="shared" si="582"/>
        <v>67.47</v>
      </c>
      <c r="O5191" s="38">
        <f t="shared" ca="1" si="583"/>
        <v>52040300</v>
      </c>
    </row>
    <row r="5192" spans="1:15" x14ac:dyDescent="0.4">
      <c r="A5192">
        <v>5177</v>
      </c>
      <c r="B5192" s="63">
        <v>37854</v>
      </c>
      <c r="C5192" s="37">
        <v>101.050003</v>
      </c>
      <c r="D5192" s="37">
        <v>101.519997</v>
      </c>
      <c r="E5192" s="37">
        <v>100.400002</v>
      </c>
      <c r="F5192" s="37">
        <v>100.769997</v>
      </c>
      <c r="G5192" s="38">
        <v>46494200</v>
      </c>
      <c r="H5192" s="37">
        <v>68.146575999999996</v>
      </c>
      <c r="I5192" s="41">
        <f t="shared" si="577"/>
        <v>0.67625858915129267</v>
      </c>
      <c r="J5192" s="41">
        <f t="shared" ca="1" si="578"/>
        <v>1</v>
      </c>
      <c r="K5192" s="37">
        <f t="shared" si="579"/>
        <v>68.34</v>
      </c>
      <c r="L5192" s="37">
        <f t="shared" si="580"/>
        <v>68.650000000000006</v>
      </c>
      <c r="M5192" s="37">
        <f t="shared" si="581"/>
        <v>67.900000000000006</v>
      </c>
      <c r="N5192" s="37">
        <f t="shared" si="582"/>
        <v>68.150000000000006</v>
      </c>
      <c r="O5192" s="38">
        <f t="shared" ca="1" si="583"/>
        <v>46494200</v>
      </c>
    </row>
    <row r="5193" spans="1:15" x14ac:dyDescent="0.4">
      <c r="A5193">
        <v>5178</v>
      </c>
      <c r="B5193" s="63">
        <v>37853</v>
      </c>
      <c r="C5193" s="37">
        <v>100.290001</v>
      </c>
      <c r="D5193" s="37">
        <v>100.889999</v>
      </c>
      <c r="E5193" s="37">
        <v>100.160004</v>
      </c>
      <c r="F5193" s="37">
        <v>100.449997</v>
      </c>
      <c r="G5193" s="38">
        <v>21295300</v>
      </c>
      <c r="H5193" s="37">
        <v>67.930167999999995</v>
      </c>
      <c r="I5193" s="41">
        <f t="shared" si="577"/>
        <v>0.67625853687183279</v>
      </c>
      <c r="J5193" s="41">
        <f t="shared" ca="1" si="578"/>
        <v>1</v>
      </c>
      <c r="K5193" s="37">
        <f t="shared" si="579"/>
        <v>67.819999999999993</v>
      </c>
      <c r="L5193" s="37">
        <f t="shared" si="580"/>
        <v>68.23</v>
      </c>
      <c r="M5193" s="37">
        <f t="shared" si="581"/>
        <v>67.73</v>
      </c>
      <c r="N5193" s="37">
        <f t="shared" si="582"/>
        <v>67.930000000000007</v>
      </c>
      <c r="O5193" s="38">
        <f t="shared" ca="1" si="583"/>
        <v>21295300</v>
      </c>
    </row>
    <row r="5194" spans="1:15" x14ac:dyDescent="0.4">
      <c r="A5194">
        <v>5179</v>
      </c>
      <c r="B5194" s="63">
        <v>37852</v>
      </c>
      <c r="C5194" s="37">
        <v>100.69000200000001</v>
      </c>
      <c r="D5194" s="37">
        <v>100.94000200000001</v>
      </c>
      <c r="E5194" s="37">
        <v>100</v>
      </c>
      <c r="F5194" s="37">
        <v>100.860001</v>
      </c>
      <c r="G5194" s="38">
        <v>37437700</v>
      </c>
      <c r="H5194" s="37">
        <v>68.207413000000003</v>
      </c>
      <c r="I5194" s="41">
        <f t="shared" si="577"/>
        <v>0.67625830184157942</v>
      </c>
      <c r="J5194" s="41">
        <f t="shared" ca="1" si="578"/>
        <v>1</v>
      </c>
      <c r="K5194" s="37">
        <f t="shared" si="579"/>
        <v>68.09</v>
      </c>
      <c r="L5194" s="37">
        <f t="shared" si="580"/>
        <v>68.260000000000005</v>
      </c>
      <c r="M5194" s="37">
        <f t="shared" si="581"/>
        <v>67.63</v>
      </c>
      <c r="N5194" s="37">
        <f t="shared" si="582"/>
        <v>68.209999999999994</v>
      </c>
      <c r="O5194" s="38">
        <f t="shared" ca="1" si="583"/>
        <v>37437700</v>
      </c>
    </row>
    <row r="5195" spans="1:15" x14ac:dyDescent="0.4">
      <c r="A5195">
        <v>5180</v>
      </c>
      <c r="B5195" s="63">
        <v>37851</v>
      </c>
      <c r="C5195" s="37">
        <v>99.93</v>
      </c>
      <c r="D5195" s="37">
        <v>100.599998</v>
      </c>
      <c r="E5195" s="37">
        <v>99.739998</v>
      </c>
      <c r="F5195" s="37">
        <v>100.480003</v>
      </c>
      <c r="G5195" s="38">
        <v>22873800</v>
      </c>
      <c r="H5195" s="37">
        <v>67.950469999999996</v>
      </c>
      <c r="I5195" s="41">
        <f t="shared" si="577"/>
        <v>0.67625863824864729</v>
      </c>
      <c r="J5195" s="41">
        <f t="shared" ca="1" si="578"/>
        <v>1</v>
      </c>
      <c r="K5195" s="37">
        <f t="shared" si="579"/>
        <v>67.58</v>
      </c>
      <c r="L5195" s="37">
        <f t="shared" si="580"/>
        <v>68.03</v>
      </c>
      <c r="M5195" s="37">
        <f t="shared" si="581"/>
        <v>67.45</v>
      </c>
      <c r="N5195" s="37">
        <f t="shared" si="582"/>
        <v>67.95</v>
      </c>
      <c r="O5195" s="38">
        <f t="shared" ca="1" si="583"/>
        <v>22873800</v>
      </c>
    </row>
    <row r="5196" spans="1:15" x14ac:dyDescent="0.4">
      <c r="A5196">
        <v>5181</v>
      </c>
      <c r="B5196" s="63">
        <v>37848</v>
      </c>
      <c r="C5196" s="37">
        <v>99.360000999999997</v>
      </c>
      <c r="D5196" s="37">
        <v>99.790001000000004</v>
      </c>
      <c r="E5196" s="37">
        <v>99.120002999999997</v>
      </c>
      <c r="F5196" s="37">
        <v>99.620002999999997</v>
      </c>
      <c r="G5196" s="38">
        <v>12567000</v>
      </c>
      <c r="H5196" s="37">
        <v>67.368865999999997</v>
      </c>
      <c r="I5196" s="41">
        <f t="shared" si="577"/>
        <v>0.67625842171476347</v>
      </c>
      <c r="J5196" s="41">
        <f t="shared" ca="1" si="578"/>
        <v>1</v>
      </c>
      <c r="K5196" s="37">
        <f t="shared" si="579"/>
        <v>67.19</v>
      </c>
      <c r="L5196" s="37">
        <f t="shared" si="580"/>
        <v>67.48</v>
      </c>
      <c r="M5196" s="37">
        <f t="shared" si="581"/>
        <v>67.03</v>
      </c>
      <c r="N5196" s="37">
        <f t="shared" si="582"/>
        <v>67.37</v>
      </c>
      <c r="O5196" s="38">
        <f t="shared" ca="1" si="583"/>
        <v>12567000</v>
      </c>
    </row>
    <row r="5197" spans="1:15" x14ac:dyDescent="0.4">
      <c r="A5197">
        <v>5182</v>
      </c>
      <c r="B5197" s="63">
        <v>37847</v>
      </c>
      <c r="C5197" s="37">
        <v>99.099997999999999</v>
      </c>
      <c r="D5197" s="37">
        <v>99.75</v>
      </c>
      <c r="E5197" s="37">
        <v>98.449996999999996</v>
      </c>
      <c r="F5197" s="37">
        <v>99.309997999999993</v>
      </c>
      <c r="G5197" s="38">
        <v>35525100</v>
      </c>
      <c r="H5197" s="37">
        <v>67.159263999999993</v>
      </c>
      <c r="I5197" s="41">
        <f t="shared" si="577"/>
        <v>0.67625883951784993</v>
      </c>
      <c r="J5197" s="41">
        <f t="shared" ca="1" si="578"/>
        <v>1</v>
      </c>
      <c r="K5197" s="37">
        <f t="shared" si="579"/>
        <v>67.02</v>
      </c>
      <c r="L5197" s="37">
        <f t="shared" si="580"/>
        <v>67.459999999999994</v>
      </c>
      <c r="M5197" s="37">
        <f t="shared" si="581"/>
        <v>66.58</v>
      </c>
      <c r="N5197" s="37">
        <f t="shared" si="582"/>
        <v>67.16</v>
      </c>
      <c r="O5197" s="38">
        <f t="shared" ca="1" si="583"/>
        <v>35525100</v>
      </c>
    </row>
    <row r="5198" spans="1:15" x14ac:dyDescent="0.4">
      <c r="A5198">
        <v>5183</v>
      </c>
      <c r="B5198" s="63">
        <v>37846</v>
      </c>
      <c r="C5198" s="37">
        <v>99.82</v>
      </c>
      <c r="D5198" s="37">
        <v>99.849997999999999</v>
      </c>
      <c r="E5198" s="37">
        <v>98.529999000000004</v>
      </c>
      <c r="F5198" s="37">
        <v>99.040001000000004</v>
      </c>
      <c r="G5198" s="38">
        <v>36152000</v>
      </c>
      <c r="H5198" s="37">
        <v>66.976653999999996</v>
      </c>
      <c r="I5198" s="41">
        <f t="shared" si="577"/>
        <v>0.67625861595053893</v>
      </c>
      <c r="J5198" s="41">
        <f t="shared" ca="1" si="578"/>
        <v>1</v>
      </c>
      <c r="K5198" s="37">
        <f t="shared" si="579"/>
        <v>67.5</v>
      </c>
      <c r="L5198" s="37">
        <f t="shared" si="580"/>
        <v>67.52</v>
      </c>
      <c r="M5198" s="37">
        <f t="shared" si="581"/>
        <v>66.63</v>
      </c>
      <c r="N5198" s="37">
        <f t="shared" si="582"/>
        <v>66.98</v>
      </c>
      <c r="O5198" s="38">
        <f t="shared" ca="1" si="583"/>
        <v>36152000</v>
      </c>
    </row>
    <row r="5199" spans="1:15" x14ac:dyDescent="0.4">
      <c r="A5199">
        <v>5184</v>
      </c>
      <c r="B5199" s="63">
        <v>37845</v>
      </c>
      <c r="C5199" s="37">
        <v>98.709998999999996</v>
      </c>
      <c r="D5199" s="37">
        <v>99.589995999999999</v>
      </c>
      <c r="E5199" s="37">
        <v>98.419998000000007</v>
      </c>
      <c r="F5199" s="37">
        <v>99.550003000000004</v>
      </c>
      <c r="G5199" s="38">
        <v>43285600</v>
      </c>
      <c r="H5199" s="37">
        <v>67.321533000000002</v>
      </c>
      <c r="I5199" s="41">
        <f t="shared" si="577"/>
        <v>0.67625847284002594</v>
      </c>
      <c r="J5199" s="41">
        <f t="shared" ca="1" si="578"/>
        <v>1</v>
      </c>
      <c r="K5199" s="37">
        <f t="shared" si="579"/>
        <v>66.75</v>
      </c>
      <c r="L5199" s="37">
        <f t="shared" si="580"/>
        <v>67.349999999999994</v>
      </c>
      <c r="M5199" s="37">
        <f t="shared" si="581"/>
        <v>66.56</v>
      </c>
      <c r="N5199" s="37">
        <f t="shared" si="582"/>
        <v>67.319999999999993</v>
      </c>
      <c r="O5199" s="38">
        <f t="shared" ca="1" si="583"/>
        <v>43285600</v>
      </c>
    </row>
    <row r="5200" spans="1:15" x14ac:dyDescent="0.4">
      <c r="A5200">
        <v>5185</v>
      </c>
      <c r="B5200" s="63">
        <v>37844</v>
      </c>
      <c r="C5200" s="37">
        <v>98.260002</v>
      </c>
      <c r="D5200" s="37">
        <v>99.040001000000004</v>
      </c>
      <c r="E5200" s="37">
        <v>97.839995999999999</v>
      </c>
      <c r="F5200" s="37">
        <v>98.650002000000001</v>
      </c>
      <c r="G5200" s="38">
        <v>34631400</v>
      </c>
      <c r="H5200" s="37">
        <v>66.712906000000004</v>
      </c>
      <c r="I5200" s="41">
        <f t="shared" si="577"/>
        <v>0.6762585367205568</v>
      </c>
      <c r="J5200" s="41">
        <f t="shared" ca="1" si="578"/>
        <v>1</v>
      </c>
      <c r="K5200" s="37">
        <f t="shared" si="579"/>
        <v>66.45</v>
      </c>
      <c r="L5200" s="37">
        <f t="shared" si="580"/>
        <v>66.98</v>
      </c>
      <c r="M5200" s="37">
        <f t="shared" si="581"/>
        <v>66.17</v>
      </c>
      <c r="N5200" s="37">
        <f t="shared" si="582"/>
        <v>66.709999999999994</v>
      </c>
      <c r="O5200" s="38">
        <f t="shared" ca="1" si="583"/>
        <v>34631400</v>
      </c>
    </row>
    <row r="5201" spans="1:15" x14ac:dyDescent="0.4">
      <c r="A5201">
        <v>5186</v>
      </c>
      <c r="B5201" s="63">
        <v>37841</v>
      </c>
      <c r="C5201" s="37">
        <v>98.32</v>
      </c>
      <c r="D5201" s="37">
        <v>98.550003000000004</v>
      </c>
      <c r="E5201" s="37">
        <v>97.760002</v>
      </c>
      <c r="F5201" s="37">
        <v>98.279999000000004</v>
      </c>
      <c r="G5201" s="38">
        <v>27357300</v>
      </c>
      <c r="H5201" s="37">
        <v>66.462684999999993</v>
      </c>
      <c r="I5201" s="41">
        <f t="shared" ref="I5201:I5264" si="584">IF(F5201=0,1,H5201/F5201)</f>
        <v>0.67625850301443324</v>
      </c>
      <c r="J5201" s="41">
        <f t="shared" ref="J5201:J5264" ca="1" si="585">INDEX(OFFSET($T$15,0,0,$S$13+1,1),MATCH(B5201,OFFSET($Q$15,0,0,$S$13+1,1),-1))</f>
        <v>1</v>
      </c>
      <c r="K5201" s="37">
        <f t="shared" ref="K5201:K5264" si="586">ROUND($I5201*C5201,2)</f>
        <v>66.489999999999995</v>
      </c>
      <c r="L5201" s="37">
        <f t="shared" ref="L5201:L5264" si="587">ROUND($I5201*D5201,2)</f>
        <v>66.650000000000006</v>
      </c>
      <c r="M5201" s="37">
        <f t="shared" ref="M5201:M5264" si="588">ROUND($I5201*E5201,2)</f>
        <v>66.11</v>
      </c>
      <c r="N5201" s="37">
        <f t="shared" ref="N5201:N5264" si="589">ROUND($I5201*F5201,2)</f>
        <v>66.459999999999994</v>
      </c>
      <c r="O5201" s="38">
        <f t="shared" ref="O5201:O5264" ca="1" si="590">G5201*J5201</f>
        <v>27357300</v>
      </c>
    </row>
    <row r="5202" spans="1:15" x14ac:dyDescent="0.4">
      <c r="A5202">
        <v>5187</v>
      </c>
      <c r="B5202" s="63">
        <v>37840</v>
      </c>
      <c r="C5202" s="37">
        <v>97.169998000000007</v>
      </c>
      <c r="D5202" s="37">
        <v>98.07</v>
      </c>
      <c r="E5202" s="37">
        <v>96.760002</v>
      </c>
      <c r="F5202" s="37">
        <v>98</v>
      </c>
      <c r="G5202" s="38">
        <v>43427400</v>
      </c>
      <c r="H5202" s="37">
        <v>66.273300000000006</v>
      </c>
      <c r="I5202" s="41">
        <f t="shared" si="584"/>
        <v>0.67625816326530619</v>
      </c>
      <c r="J5202" s="41">
        <f t="shared" ca="1" si="585"/>
        <v>1</v>
      </c>
      <c r="K5202" s="37">
        <f t="shared" si="586"/>
        <v>65.709999999999994</v>
      </c>
      <c r="L5202" s="37">
        <f t="shared" si="587"/>
        <v>66.319999999999993</v>
      </c>
      <c r="M5202" s="37">
        <f t="shared" si="588"/>
        <v>65.430000000000007</v>
      </c>
      <c r="N5202" s="37">
        <f t="shared" si="589"/>
        <v>66.27</v>
      </c>
      <c r="O5202" s="38">
        <f t="shared" ca="1" si="590"/>
        <v>43427400</v>
      </c>
    </row>
    <row r="5203" spans="1:15" x14ac:dyDescent="0.4">
      <c r="A5203">
        <v>5188</v>
      </c>
      <c r="B5203" s="63">
        <v>37839</v>
      </c>
      <c r="C5203" s="37">
        <v>96.690002000000007</v>
      </c>
      <c r="D5203" s="37">
        <v>98.059997999999993</v>
      </c>
      <c r="E5203" s="37">
        <v>96.419998000000007</v>
      </c>
      <c r="F5203" s="37">
        <v>96.980002999999996</v>
      </c>
      <c r="G5203" s="38">
        <v>50096900</v>
      </c>
      <c r="H5203" s="37">
        <v>65.583549000000005</v>
      </c>
      <c r="I5203" s="41">
        <f t="shared" si="584"/>
        <v>0.67625847567771269</v>
      </c>
      <c r="J5203" s="41">
        <f t="shared" ca="1" si="585"/>
        <v>1</v>
      </c>
      <c r="K5203" s="37">
        <f t="shared" si="586"/>
        <v>65.39</v>
      </c>
      <c r="L5203" s="37">
        <f t="shared" si="587"/>
        <v>66.31</v>
      </c>
      <c r="M5203" s="37">
        <f t="shared" si="588"/>
        <v>65.2</v>
      </c>
      <c r="N5203" s="37">
        <f t="shared" si="589"/>
        <v>65.58</v>
      </c>
      <c r="O5203" s="38">
        <f t="shared" ca="1" si="590"/>
        <v>50096900</v>
      </c>
    </row>
    <row r="5204" spans="1:15" x14ac:dyDescent="0.4">
      <c r="A5204">
        <v>5189</v>
      </c>
      <c r="B5204" s="63">
        <v>37838</v>
      </c>
      <c r="C5204" s="37">
        <v>98.410004000000001</v>
      </c>
      <c r="D5204" s="37">
        <v>98.760002</v>
      </c>
      <c r="E5204" s="37">
        <v>96.339995999999999</v>
      </c>
      <c r="F5204" s="37">
        <v>96.419998000000007</v>
      </c>
      <c r="G5204" s="38">
        <v>61415600</v>
      </c>
      <c r="H5204" s="37">
        <v>65.204848999999996</v>
      </c>
      <c r="I5204" s="41">
        <f t="shared" si="584"/>
        <v>0.67625855997217499</v>
      </c>
      <c r="J5204" s="41">
        <f t="shared" ca="1" si="585"/>
        <v>1</v>
      </c>
      <c r="K5204" s="37">
        <f t="shared" si="586"/>
        <v>66.55</v>
      </c>
      <c r="L5204" s="37">
        <f t="shared" si="587"/>
        <v>66.790000000000006</v>
      </c>
      <c r="M5204" s="37">
        <f t="shared" si="588"/>
        <v>65.150000000000006</v>
      </c>
      <c r="N5204" s="37">
        <f t="shared" si="589"/>
        <v>65.2</v>
      </c>
      <c r="O5204" s="38">
        <f t="shared" ca="1" si="590"/>
        <v>61415600</v>
      </c>
    </row>
    <row r="5205" spans="1:15" x14ac:dyDescent="0.4">
      <c r="A5205">
        <v>5190</v>
      </c>
      <c r="B5205" s="63">
        <v>37837</v>
      </c>
      <c r="C5205" s="37">
        <v>98.309997999999993</v>
      </c>
      <c r="D5205" s="37">
        <v>99</v>
      </c>
      <c r="E5205" s="37">
        <v>97</v>
      </c>
      <c r="F5205" s="37">
        <v>98.510002</v>
      </c>
      <c r="G5205" s="38">
        <v>55214100</v>
      </c>
      <c r="H5205" s="37">
        <v>66.618224999999995</v>
      </c>
      <c r="I5205" s="41">
        <f t="shared" si="584"/>
        <v>0.67625848794521393</v>
      </c>
      <c r="J5205" s="41">
        <f t="shared" ca="1" si="585"/>
        <v>1</v>
      </c>
      <c r="K5205" s="37">
        <f t="shared" si="586"/>
        <v>66.48</v>
      </c>
      <c r="L5205" s="37">
        <f t="shared" si="587"/>
        <v>66.95</v>
      </c>
      <c r="M5205" s="37">
        <f t="shared" si="588"/>
        <v>65.599999999999994</v>
      </c>
      <c r="N5205" s="37">
        <f t="shared" si="589"/>
        <v>66.62</v>
      </c>
      <c r="O5205" s="38">
        <f t="shared" ca="1" si="590"/>
        <v>55214100</v>
      </c>
    </row>
    <row r="5206" spans="1:15" x14ac:dyDescent="0.4">
      <c r="A5206">
        <v>5191</v>
      </c>
      <c r="B5206" s="63">
        <v>37834</v>
      </c>
      <c r="C5206" s="37">
        <v>99.190002000000007</v>
      </c>
      <c r="D5206" s="37">
        <v>99.529999000000004</v>
      </c>
      <c r="E5206" s="37">
        <v>98.239998</v>
      </c>
      <c r="F5206" s="37">
        <v>98.510002</v>
      </c>
      <c r="G5206" s="38">
        <v>49321000</v>
      </c>
      <c r="H5206" s="37">
        <v>66.618224999999995</v>
      </c>
      <c r="I5206" s="41">
        <f t="shared" si="584"/>
        <v>0.67625848794521393</v>
      </c>
      <c r="J5206" s="41">
        <f t="shared" ca="1" si="585"/>
        <v>1</v>
      </c>
      <c r="K5206" s="37">
        <f t="shared" si="586"/>
        <v>67.08</v>
      </c>
      <c r="L5206" s="37">
        <f t="shared" si="587"/>
        <v>67.31</v>
      </c>
      <c r="M5206" s="37">
        <f t="shared" si="588"/>
        <v>66.44</v>
      </c>
      <c r="N5206" s="37">
        <f t="shared" si="589"/>
        <v>66.62</v>
      </c>
      <c r="O5206" s="38">
        <f t="shared" ca="1" si="590"/>
        <v>49321000</v>
      </c>
    </row>
    <row r="5207" spans="1:15" x14ac:dyDescent="0.4">
      <c r="A5207">
        <v>5192</v>
      </c>
      <c r="B5207" s="63">
        <v>37833</v>
      </c>
      <c r="C5207" s="37">
        <v>99.980002999999996</v>
      </c>
      <c r="D5207" s="37">
        <v>100.910004</v>
      </c>
      <c r="E5207" s="37">
        <v>99.169998000000007</v>
      </c>
      <c r="F5207" s="37">
        <v>99.389999000000003</v>
      </c>
      <c r="G5207" s="38">
        <v>54937200</v>
      </c>
      <c r="H5207" s="37">
        <v>67.213341</v>
      </c>
      <c r="I5207" s="41">
        <f t="shared" si="584"/>
        <v>0.67625859418712742</v>
      </c>
      <c r="J5207" s="41">
        <f t="shared" ca="1" si="585"/>
        <v>1</v>
      </c>
      <c r="K5207" s="37">
        <f t="shared" si="586"/>
        <v>67.61</v>
      </c>
      <c r="L5207" s="37">
        <f t="shared" si="587"/>
        <v>68.239999999999995</v>
      </c>
      <c r="M5207" s="37">
        <f t="shared" si="588"/>
        <v>67.06</v>
      </c>
      <c r="N5207" s="37">
        <f t="shared" si="589"/>
        <v>67.209999999999994</v>
      </c>
      <c r="O5207" s="38">
        <f t="shared" ca="1" si="590"/>
        <v>54937200</v>
      </c>
    </row>
    <row r="5208" spans="1:15" x14ac:dyDescent="0.4">
      <c r="A5208">
        <v>5193</v>
      </c>
      <c r="B5208" s="63">
        <v>37832</v>
      </c>
      <c r="C5208" s="37">
        <v>99.599997999999999</v>
      </c>
      <c r="D5208" s="37">
        <v>99.75</v>
      </c>
      <c r="E5208" s="37">
        <v>98.93</v>
      </c>
      <c r="F5208" s="37">
        <v>99.160004000000001</v>
      </c>
      <c r="G5208" s="38">
        <v>28363300</v>
      </c>
      <c r="H5208" s="37">
        <v>67.057770000000005</v>
      </c>
      <c r="I5208" s="41">
        <f t="shared" si="584"/>
        <v>0.67625824218401609</v>
      </c>
      <c r="J5208" s="41">
        <f t="shared" ca="1" si="585"/>
        <v>1</v>
      </c>
      <c r="K5208" s="37">
        <f t="shared" si="586"/>
        <v>67.36</v>
      </c>
      <c r="L5208" s="37">
        <f t="shared" si="587"/>
        <v>67.459999999999994</v>
      </c>
      <c r="M5208" s="37">
        <f t="shared" si="588"/>
        <v>66.900000000000006</v>
      </c>
      <c r="N5208" s="37">
        <f t="shared" si="589"/>
        <v>67.06</v>
      </c>
      <c r="O5208" s="38">
        <f t="shared" ca="1" si="590"/>
        <v>28363300</v>
      </c>
    </row>
    <row r="5209" spans="1:15" x14ac:dyDescent="0.4">
      <c r="A5209">
        <v>5194</v>
      </c>
      <c r="B5209" s="63">
        <v>37831</v>
      </c>
      <c r="C5209" s="37">
        <v>100.139999</v>
      </c>
      <c r="D5209" s="37">
        <v>100.260002</v>
      </c>
      <c r="E5209" s="37">
        <v>98.68</v>
      </c>
      <c r="F5209" s="37">
        <v>99.400002000000001</v>
      </c>
      <c r="G5209" s="38">
        <v>53472100</v>
      </c>
      <c r="H5209" s="37">
        <v>67.220100000000002</v>
      </c>
      <c r="I5209" s="41">
        <f t="shared" si="584"/>
        <v>0.6762585377010355</v>
      </c>
      <c r="J5209" s="41">
        <f t="shared" ca="1" si="585"/>
        <v>1</v>
      </c>
      <c r="K5209" s="37">
        <f t="shared" si="586"/>
        <v>67.72</v>
      </c>
      <c r="L5209" s="37">
        <f t="shared" si="587"/>
        <v>67.8</v>
      </c>
      <c r="M5209" s="37">
        <f t="shared" si="588"/>
        <v>66.73</v>
      </c>
      <c r="N5209" s="37">
        <f t="shared" si="589"/>
        <v>67.22</v>
      </c>
      <c r="O5209" s="38">
        <f t="shared" ca="1" si="590"/>
        <v>53472100</v>
      </c>
    </row>
    <row r="5210" spans="1:15" x14ac:dyDescent="0.4">
      <c r="A5210">
        <v>5195</v>
      </c>
      <c r="B5210" s="63">
        <v>37830</v>
      </c>
      <c r="C5210" s="37">
        <v>100.370003</v>
      </c>
      <c r="D5210" s="37">
        <v>100.980003</v>
      </c>
      <c r="E5210" s="37">
        <v>99.669998000000007</v>
      </c>
      <c r="F5210" s="37">
        <v>99.860000999999997</v>
      </c>
      <c r="G5210" s="38">
        <v>34382800</v>
      </c>
      <c r="H5210" s="37">
        <v>67.531181000000004</v>
      </c>
      <c r="I5210" s="41">
        <f t="shared" si="584"/>
        <v>0.67625856522873462</v>
      </c>
      <c r="J5210" s="41">
        <f t="shared" ca="1" si="585"/>
        <v>1</v>
      </c>
      <c r="K5210" s="37">
        <f t="shared" si="586"/>
        <v>67.88</v>
      </c>
      <c r="L5210" s="37">
        <f t="shared" si="587"/>
        <v>68.290000000000006</v>
      </c>
      <c r="M5210" s="37">
        <f t="shared" si="588"/>
        <v>67.400000000000006</v>
      </c>
      <c r="N5210" s="37">
        <f t="shared" si="589"/>
        <v>67.53</v>
      </c>
      <c r="O5210" s="38">
        <f t="shared" ca="1" si="590"/>
        <v>34382800</v>
      </c>
    </row>
    <row r="5211" spans="1:15" x14ac:dyDescent="0.4">
      <c r="A5211">
        <v>5196</v>
      </c>
      <c r="B5211" s="63">
        <v>37827</v>
      </c>
      <c r="C5211" s="37">
        <v>98.660004000000001</v>
      </c>
      <c r="D5211" s="37">
        <v>100.290001</v>
      </c>
      <c r="E5211" s="37">
        <v>98.040001000000004</v>
      </c>
      <c r="F5211" s="37">
        <v>100.230003</v>
      </c>
      <c r="G5211" s="38">
        <v>43241100</v>
      </c>
      <c r="H5211" s="37">
        <v>67.781409999999994</v>
      </c>
      <c r="I5211" s="41">
        <f t="shared" si="584"/>
        <v>0.67625868473734352</v>
      </c>
      <c r="J5211" s="41">
        <f t="shared" ca="1" si="585"/>
        <v>1</v>
      </c>
      <c r="K5211" s="37">
        <f t="shared" si="586"/>
        <v>66.72</v>
      </c>
      <c r="L5211" s="37">
        <f t="shared" si="587"/>
        <v>67.819999999999993</v>
      </c>
      <c r="M5211" s="37">
        <f t="shared" si="588"/>
        <v>66.3</v>
      </c>
      <c r="N5211" s="37">
        <f t="shared" si="589"/>
        <v>67.78</v>
      </c>
      <c r="O5211" s="38">
        <f t="shared" ca="1" si="590"/>
        <v>43241100</v>
      </c>
    </row>
    <row r="5212" spans="1:15" x14ac:dyDescent="0.4">
      <c r="A5212">
        <v>5197</v>
      </c>
      <c r="B5212" s="63">
        <v>37826</v>
      </c>
      <c r="C5212" s="37">
        <v>99.989998</v>
      </c>
      <c r="D5212" s="37">
        <v>100.339996</v>
      </c>
      <c r="E5212" s="37">
        <v>98.370002999999997</v>
      </c>
      <c r="F5212" s="37">
        <v>98.489998</v>
      </c>
      <c r="G5212" s="38">
        <v>40896200</v>
      </c>
      <c r="H5212" s="37">
        <v>66.604682999999994</v>
      </c>
      <c r="I5212" s="41">
        <f t="shared" si="584"/>
        <v>0.67625834452753253</v>
      </c>
      <c r="J5212" s="41">
        <f t="shared" ca="1" si="585"/>
        <v>1</v>
      </c>
      <c r="K5212" s="37">
        <f t="shared" si="586"/>
        <v>67.62</v>
      </c>
      <c r="L5212" s="37">
        <f t="shared" si="587"/>
        <v>67.86</v>
      </c>
      <c r="M5212" s="37">
        <f t="shared" si="588"/>
        <v>66.52</v>
      </c>
      <c r="N5212" s="37">
        <f t="shared" si="589"/>
        <v>66.599999999999994</v>
      </c>
      <c r="O5212" s="38">
        <f t="shared" ca="1" si="590"/>
        <v>40896200</v>
      </c>
    </row>
    <row r="5213" spans="1:15" x14ac:dyDescent="0.4">
      <c r="A5213">
        <v>5198</v>
      </c>
      <c r="B5213" s="63">
        <v>37825</v>
      </c>
      <c r="C5213" s="37">
        <v>99.209998999999996</v>
      </c>
      <c r="D5213" s="37">
        <v>99.449996999999996</v>
      </c>
      <c r="E5213" s="37">
        <v>98.279999000000004</v>
      </c>
      <c r="F5213" s="37">
        <v>99.239998</v>
      </c>
      <c r="G5213" s="38">
        <v>37275400</v>
      </c>
      <c r="H5213" s="37">
        <v>67.111885000000001</v>
      </c>
      <c r="I5213" s="41">
        <f t="shared" si="584"/>
        <v>0.67625842757473653</v>
      </c>
      <c r="J5213" s="41">
        <f t="shared" ca="1" si="585"/>
        <v>1</v>
      </c>
      <c r="K5213" s="37">
        <f t="shared" si="586"/>
        <v>67.09</v>
      </c>
      <c r="L5213" s="37">
        <f t="shared" si="587"/>
        <v>67.25</v>
      </c>
      <c r="M5213" s="37">
        <f t="shared" si="588"/>
        <v>66.459999999999994</v>
      </c>
      <c r="N5213" s="37">
        <f t="shared" si="589"/>
        <v>67.11</v>
      </c>
      <c r="O5213" s="38">
        <f t="shared" ca="1" si="590"/>
        <v>37275400</v>
      </c>
    </row>
    <row r="5214" spans="1:15" x14ac:dyDescent="0.4">
      <c r="A5214">
        <v>5199</v>
      </c>
      <c r="B5214" s="63">
        <v>37824</v>
      </c>
      <c r="C5214" s="37">
        <v>98.690002000000007</v>
      </c>
      <c r="D5214" s="37">
        <v>99.410004000000001</v>
      </c>
      <c r="E5214" s="37">
        <v>97.919998000000007</v>
      </c>
      <c r="F5214" s="37">
        <v>99.169998000000007</v>
      </c>
      <c r="G5214" s="38">
        <v>49968300</v>
      </c>
      <c r="H5214" s="37">
        <v>67.064537000000001</v>
      </c>
      <c r="I5214" s="41">
        <f t="shared" si="584"/>
        <v>0.6762583276446168</v>
      </c>
      <c r="J5214" s="41">
        <f t="shared" ca="1" si="585"/>
        <v>1</v>
      </c>
      <c r="K5214" s="37">
        <f t="shared" si="586"/>
        <v>66.739999999999995</v>
      </c>
      <c r="L5214" s="37">
        <f t="shared" si="587"/>
        <v>67.23</v>
      </c>
      <c r="M5214" s="37">
        <f t="shared" si="588"/>
        <v>66.22</v>
      </c>
      <c r="N5214" s="37">
        <f t="shared" si="589"/>
        <v>67.06</v>
      </c>
      <c r="O5214" s="38">
        <f t="shared" ca="1" si="590"/>
        <v>49968300</v>
      </c>
    </row>
    <row r="5215" spans="1:15" x14ac:dyDescent="0.4">
      <c r="A5215">
        <v>5200</v>
      </c>
      <c r="B5215" s="63">
        <v>37823</v>
      </c>
      <c r="C5215" s="37">
        <v>99.449996999999996</v>
      </c>
      <c r="D5215" s="37">
        <v>99.489998</v>
      </c>
      <c r="E5215" s="37">
        <v>97.849997999999999</v>
      </c>
      <c r="F5215" s="37">
        <v>98.279999000000004</v>
      </c>
      <c r="G5215" s="38">
        <v>34786000</v>
      </c>
      <c r="H5215" s="37">
        <v>66.462684999999993</v>
      </c>
      <c r="I5215" s="41">
        <f t="shared" si="584"/>
        <v>0.67625850301443324</v>
      </c>
      <c r="J5215" s="41">
        <f t="shared" ca="1" si="585"/>
        <v>1</v>
      </c>
      <c r="K5215" s="37">
        <f t="shared" si="586"/>
        <v>67.25</v>
      </c>
      <c r="L5215" s="37">
        <f t="shared" si="587"/>
        <v>67.28</v>
      </c>
      <c r="M5215" s="37">
        <f t="shared" si="588"/>
        <v>66.17</v>
      </c>
      <c r="N5215" s="37">
        <f t="shared" si="589"/>
        <v>66.459999999999994</v>
      </c>
      <c r="O5215" s="38">
        <f t="shared" ca="1" si="590"/>
        <v>34786000</v>
      </c>
    </row>
    <row r="5216" spans="1:15" x14ac:dyDescent="0.4">
      <c r="A5216">
        <v>5201</v>
      </c>
      <c r="B5216" s="63">
        <v>37820</v>
      </c>
      <c r="C5216" s="37">
        <v>99.019997000000004</v>
      </c>
      <c r="D5216" s="37">
        <v>99.800003000000004</v>
      </c>
      <c r="E5216" s="37">
        <v>98.459998999999996</v>
      </c>
      <c r="F5216" s="37">
        <v>99.510002</v>
      </c>
      <c r="G5216" s="38">
        <v>35698100</v>
      </c>
      <c r="H5216" s="37">
        <v>67.294494999999998</v>
      </c>
      <c r="I5216" s="41">
        <f t="shared" si="584"/>
        <v>0.6762586036326278</v>
      </c>
      <c r="J5216" s="41">
        <f t="shared" ca="1" si="585"/>
        <v>1</v>
      </c>
      <c r="K5216" s="37">
        <f t="shared" si="586"/>
        <v>66.959999999999994</v>
      </c>
      <c r="L5216" s="37">
        <f t="shared" si="587"/>
        <v>67.489999999999995</v>
      </c>
      <c r="M5216" s="37">
        <f t="shared" si="588"/>
        <v>66.58</v>
      </c>
      <c r="N5216" s="37">
        <f t="shared" si="589"/>
        <v>67.290000000000006</v>
      </c>
      <c r="O5216" s="38">
        <f t="shared" ca="1" si="590"/>
        <v>35698100</v>
      </c>
    </row>
    <row r="5217" spans="1:15" x14ac:dyDescent="0.4">
      <c r="A5217">
        <v>5202</v>
      </c>
      <c r="B5217" s="63">
        <v>37819</v>
      </c>
      <c r="C5217" s="37">
        <v>99.150002000000001</v>
      </c>
      <c r="D5217" s="37">
        <v>99.879997000000003</v>
      </c>
      <c r="E5217" s="37">
        <v>98.160004000000001</v>
      </c>
      <c r="F5217" s="37">
        <v>98.5</v>
      </c>
      <c r="G5217" s="38">
        <v>52253500</v>
      </c>
      <c r="H5217" s="37">
        <v>66.611473000000004</v>
      </c>
      <c r="I5217" s="41">
        <f t="shared" si="584"/>
        <v>0.67625860913705582</v>
      </c>
      <c r="J5217" s="41">
        <f t="shared" ca="1" si="585"/>
        <v>1</v>
      </c>
      <c r="K5217" s="37">
        <f t="shared" si="586"/>
        <v>67.05</v>
      </c>
      <c r="L5217" s="37">
        <f t="shared" si="587"/>
        <v>67.540000000000006</v>
      </c>
      <c r="M5217" s="37">
        <f t="shared" si="588"/>
        <v>66.38</v>
      </c>
      <c r="N5217" s="37">
        <f t="shared" si="589"/>
        <v>66.61</v>
      </c>
      <c r="O5217" s="38">
        <f t="shared" ca="1" si="590"/>
        <v>52253500</v>
      </c>
    </row>
    <row r="5218" spans="1:15" x14ac:dyDescent="0.4">
      <c r="A5218">
        <v>5203</v>
      </c>
      <c r="B5218" s="63">
        <v>37818</v>
      </c>
      <c r="C5218" s="37">
        <v>100.80999799999999</v>
      </c>
      <c r="D5218" s="37">
        <v>100.870003</v>
      </c>
      <c r="E5218" s="37">
        <v>99.230002999999996</v>
      </c>
      <c r="F5218" s="37">
        <v>99.919998000000007</v>
      </c>
      <c r="G5218" s="38">
        <v>39894200</v>
      </c>
      <c r="H5218" s="37">
        <v>67.571731999999997</v>
      </c>
      <c r="I5218" s="41">
        <f t="shared" si="584"/>
        <v>0.67625834019732456</v>
      </c>
      <c r="J5218" s="41">
        <f t="shared" ca="1" si="585"/>
        <v>1</v>
      </c>
      <c r="K5218" s="37">
        <f t="shared" si="586"/>
        <v>68.17</v>
      </c>
      <c r="L5218" s="37">
        <f t="shared" si="587"/>
        <v>68.209999999999994</v>
      </c>
      <c r="M5218" s="37">
        <f t="shared" si="588"/>
        <v>67.11</v>
      </c>
      <c r="N5218" s="37">
        <f t="shared" si="589"/>
        <v>67.569999999999993</v>
      </c>
      <c r="O5218" s="38">
        <f t="shared" ca="1" si="590"/>
        <v>39894200</v>
      </c>
    </row>
    <row r="5219" spans="1:15" x14ac:dyDescent="0.4">
      <c r="A5219">
        <v>5204</v>
      </c>
      <c r="B5219" s="63">
        <v>37817</v>
      </c>
      <c r="C5219" s="37">
        <v>101.379997</v>
      </c>
      <c r="D5219" s="37">
        <v>101.459999</v>
      </c>
      <c r="E5219" s="37">
        <v>99.949996999999996</v>
      </c>
      <c r="F5219" s="37">
        <v>100.510002</v>
      </c>
      <c r="G5219" s="38">
        <v>42573600</v>
      </c>
      <c r="H5219" s="37">
        <v>67.970757000000006</v>
      </c>
      <c r="I5219" s="41">
        <f t="shared" si="584"/>
        <v>0.67625863742396508</v>
      </c>
      <c r="J5219" s="41">
        <f t="shared" ca="1" si="585"/>
        <v>1</v>
      </c>
      <c r="K5219" s="37">
        <f t="shared" si="586"/>
        <v>68.56</v>
      </c>
      <c r="L5219" s="37">
        <f t="shared" si="587"/>
        <v>68.61</v>
      </c>
      <c r="M5219" s="37">
        <f t="shared" si="588"/>
        <v>67.59</v>
      </c>
      <c r="N5219" s="37">
        <f t="shared" si="589"/>
        <v>67.97</v>
      </c>
      <c r="O5219" s="38">
        <f t="shared" ca="1" si="590"/>
        <v>42573600</v>
      </c>
    </row>
    <row r="5220" spans="1:15" x14ac:dyDescent="0.4">
      <c r="A5220">
        <v>5205</v>
      </c>
      <c r="B5220" s="63">
        <v>37816</v>
      </c>
      <c r="C5220" s="37">
        <v>101.199997</v>
      </c>
      <c r="D5220" s="37">
        <v>101.900002</v>
      </c>
      <c r="E5220" s="37">
        <v>100.449997</v>
      </c>
      <c r="F5220" s="37">
        <v>100.730003</v>
      </c>
      <c r="G5220" s="38">
        <v>42114900</v>
      </c>
      <c r="H5220" s="37">
        <v>68.119499000000005</v>
      </c>
      <c r="I5220" s="41">
        <f t="shared" si="584"/>
        <v>0.67625828423731915</v>
      </c>
      <c r="J5220" s="41">
        <f t="shared" ca="1" si="585"/>
        <v>1</v>
      </c>
      <c r="K5220" s="37">
        <f t="shared" si="586"/>
        <v>68.44</v>
      </c>
      <c r="L5220" s="37">
        <f t="shared" si="587"/>
        <v>68.91</v>
      </c>
      <c r="M5220" s="37">
        <f t="shared" si="588"/>
        <v>67.930000000000007</v>
      </c>
      <c r="N5220" s="37">
        <f t="shared" si="589"/>
        <v>68.12</v>
      </c>
      <c r="O5220" s="38">
        <f t="shared" ca="1" si="590"/>
        <v>42114900</v>
      </c>
    </row>
    <row r="5221" spans="1:15" x14ac:dyDescent="0.4">
      <c r="A5221">
        <v>5206</v>
      </c>
      <c r="B5221" s="63">
        <v>37813</v>
      </c>
      <c r="C5221" s="37">
        <v>99.389999000000003</v>
      </c>
      <c r="D5221" s="37">
        <v>100.449997</v>
      </c>
      <c r="E5221" s="37">
        <v>99.389999000000003</v>
      </c>
      <c r="F5221" s="37">
        <v>100.239998</v>
      </c>
      <c r="G5221" s="38">
        <v>39976300</v>
      </c>
      <c r="H5221" s="37">
        <v>67.788132000000004</v>
      </c>
      <c r="I5221" s="41">
        <f t="shared" si="584"/>
        <v>0.67625831357259214</v>
      </c>
      <c r="J5221" s="41">
        <f t="shared" ca="1" si="585"/>
        <v>1</v>
      </c>
      <c r="K5221" s="37">
        <f t="shared" si="586"/>
        <v>67.209999999999994</v>
      </c>
      <c r="L5221" s="37">
        <f t="shared" si="587"/>
        <v>67.930000000000007</v>
      </c>
      <c r="M5221" s="37">
        <f t="shared" si="588"/>
        <v>67.209999999999994</v>
      </c>
      <c r="N5221" s="37">
        <f t="shared" si="589"/>
        <v>67.790000000000006</v>
      </c>
      <c r="O5221" s="38">
        <f t="shared" ca="1" si="590"/>
        <v>39976300</v>
      </c>
    </row>
    <row r="5222" spans="1:15" x14ac:dyDescent="0.4">
      <c r="A5222">
        <v>5207</v>
      </c>
      <c r="B5222" s="63">
        <v>37812</v>
      </c>
      <c r="C5222" s="37">
        <v>99.839995999999999</v>
      </c>
      <c r="D5222" s="37">
        <v>100.040001</v>
      </c>
      <c r="E5222" s="37">
        <v>98.629997000000003</v>
      </c>
      <c r="F5222" s="37">
        <v>99.300003000000004</v>
      </c>
      <c r="G5222" s="38">
        <v>49777700</v>
      </c>
      <c r="H5222" s="37">
        <v>67.152503999999993</v>
      </c>
      <c r="I5222" s="41">
        <f t="shared" si="584"/>
        <v>0.67625883153296573</v>
      </c>
      <c r="J5222" s="41">
        <f t="shared" ca="1" si="585"/>
        <v>1</v>
      </c>
      <c r="K5222" s="37">
        <f t="shared" si="586"/>
        <v>67.52</v>
      </c>
      <c r="L5222" s="37">
        <f t="shared" si="587"/>
        <v>67.650000000000006</v>
      </c>
      <c r="M5222" s="37">
        <f t="shared" si="588"/>
        <v>66.7</v>
      </c>
      <c r="N5222" s="37">
        <f t="shared" si="589"/>
        <v>67.150000000000006</v>
      </c>
      <c r="O5222" s="38">
        <f t="shared" ca="1" si="590"/>
        <v>49777700</v>
      </c>
    </row>
    <row r="5223" spans="1:15" x14ac:dyDescent="0.4">
      <c r="A5223">
        <v>5208</v>
      </c>
      <c r="B5223" s="63">
        <v>37811</v>
      </c>
      <c r="C5223" s="37">
        <v>100.91999800000001</v>
      </c>
      <c r="D5223" s="37">
        <v>101.400002</v>
      </c>
      <c r="E5223" s="37">
        <v>100.029999</v>
      </c>
      <c r="F5223" s="37">
        <v>100.58000199999999</v>
      </c>
      <c r="G5223" s="38">
        <v>36528500</v>
      </c>
      <c r="H5223" s="37">
        <v>68.018112000000002</v>
      </c>
      <c r="I5223" s="41">
        <f t="shared" si="584"/>
        <v>0.67625880540348371</v>
      </c>
      <c r="J5223" s="41">
        <f t="shared" ca="1" si="585"/>
        <v>1</v>
      </c>
      <c r="K5223" s="37">
        <f t="shared" si="586"/>
        <v>68.25</v>
      </c>
      <c r="L5223" s="37">
        <f t="shared" si="587"/>
        <v>68.569999999999993</v>
      </c>
      <c r="M5223" s="37">
        <f t="shared" si="588"/>
        <v>67.650000000000006</v>
      </c>
      <c r="N5223" s="37">
        <f t="shared" si="589"/>
        <v>68.02</v>
      </c>
      <c r="O5223" s="38">
        <f t="shared" ca="1" si="590"/>
        <v>36528500</v>
      </c>
    </row>
    <row r="5224" spans="1:15" x14ac:dyDescent="0.4">
      <c r="A5224">
        <v>5209</v>
      </c>
      <c r="B5224" s="63">
        <v>37810</v>
      </c>
      <c r="C5224" s="37">
        <v>100.5</v>
      </c>
      <c r="D5224" s="37">
        <v>101.290001</v>
      </c>
      <c r="E5224" s="37">
        <v>100.16999800000001</v>
      </c>
      <c r="F5224" s="37">
        <v>101.150002</v>
      </c>
      <c r="G5224" s="38">
        <v>30952500</v>
      </c>
      <c r="H5224" s="37">
        <v>68.403542000000002</v>
      </c>
      <c r="I5224" s="41">
        <f t="shared" si="584"/>
        <v>0.67625843447833056</v>
      </c>
      <c r="J5224" s="41">
        <f t="shared" ca="1" si="585"/>
        <v>1</v>
      </c>
      <c r="K5224" s="37">
        <f t="shared" si="586"/>
        <v>67.959999999999994</v>
      </c>
      <c r="L5224" s="37">
        <f t="shared" si="587"/>
        <v>68.5</v>
      </c>
      <c r="M5224" s="37">
        <f t="shared" si="588"/>
        <v>67.739999999999995</v>
      </c>
      <c r="N5224" s="37">
        <f t="shared" si="589"/>
        <v>68.400000000000006</v>
      </c>
      <c r="O5224" s="38">
        <f t="shared" ca="1" si="590"/>
        <v>30952500</v>
      </c>
    </row>
    <row r="5225" spans="1:15" x14ac:dyDescent="0.4">
      <c r="A5225">
        <v>5210</v>
      </c>
      <c r="B5225" s="63">
        <v>37809</v>
      </c>
      <c r="C5225" s="37">
        <v>99.650002000000001</v>
      </c>
      <c r="D5225" s="37">
        <v>100.900002</v>
      </c>
      <c r="E5225" s="37">
        <v>99.650002000000001</v>
      </c>
      <c r="F5225" s="37">
        <v>100.699997</v>
      </c>
      <c r="G5225" s="38">
        <v>31391100</v>
      </c>
      <c r="H5225" s="37">
        <v>68.099204999999998</v>
      </c>
      <c r="I5225" s="41">
        <f t="shared" si="584"/>
        <v>0.67625826245059373</v>
      </c>
      <c r="J5225" s="41">
        <f t="shared" ca="1" si="585"/>
        <v>1</v>
      </c>
      <c r="K5225" s="37">
        <f t="shared" si="586"/>
        <v>67.39</v>
      </c>
      <c r="L5225" s="37">
        <f t="shared" si="587"/>
        <v>68.23</v>
      </c>
      <c r="M5225" s="37">
        <f t="shared" si="588"/>
        <v>67.39</v>
      </c>
      <c r="N5225" s="37">
        <f t="shared" si="589"/>
        <v>68.099999999999994</v>
      </c>
      <c r="O5225" s="38">
        <f t="shared" ca="1" si="590"/>
        <v>31391100</v>
      </c>
    </row>
    <row r="5226" spans="1:15" x14ac:dyDescent="0.4">
      <c r="A5226">
        <v>5211</v>
      </c>
      <c r="B5226" s="63">
        <v>37805</v>
      </c>
      <c r="C5226" s="37">
        <v>99.07</v>
      </c>
      <c r="D5226" s="37">
        <v>99.849997999999999</v>
      </c>
      <c r="E5226" s="37">
        <v>97.900002000000001</v>
      </c>
      <c r="F5226" s="37">
        <v>98.739998</v>
      </c>
      <c r="G5226" s="38">
        <v>30792800</v>
      </c>
      <c r="H5226" s="37">
        <v>66.773781</v>
      </c>
      <c r="I5226" s="41">
        <f t="shared" si="584"/>
        <v>0.67625868293009284</v>
      </c>
      <c r="J5226" s="41">
        <f t="shared" ca="1" si="585"/>
        <v>1</v>
      </c>
      <c r="K5226" s="37">
        <f t="shared" si="586"/>
        <v>67</v>
      </c>
      <c r="L5226" s="37">
        <f t="shared" si="587"/>
        <v>67.52</v>
      </c>
      <c r="M5226" s="37">
        <f t="shared" si="588"/>
        <v>66.209999999999994</v>
      </c>
      <c r="N5226" s="37">
        <f t="shared" si="589"/>
        <v>66.77</v>
      </c>
      <c r="O5226" s="38">
        <f t="shared" ca="1" si="590"/>
        <v>30792800</v>
      </c>
    </row>
    <row r="5227" spans="1:15" x14ac:dyDescent="0.4">
      <c r="A5227">
        <v>5212</v>
      </c>
      <c r="B5227" s="63">
        <v>37804</v>
      </c>
      <c r="C5227" s="37">
        <v>98.769997000000004</v>
      </c>
      <c r="D5227" s="37">
        <v>99.790001000000004</v>
      </c>
      <c r="E5227" s="37">
        <v>98.57</v>
      </c>
      <c r="F5227" s="37">
        <v>99.769997000000004</v>
      </c>
      <c r="G5227" s="38">
        <v>34662100</v>
      </c>
      <c r="H5227" s="37">
        <v>67.470291000000003</v>
      </c>
      <c r="I5227" s="41">
        <f t="shared" si="584"/>
        <v>0.67625832443394784</v>
      </c>
      <c r="J5227" s="41">
        <f t="shared" ca="1" si="585"/>
        <v>1</v>
      </c>
      <c r="K5227" s="37">
        <f t="shared" si="586"/>
        <v>66.790000000000006</v>
      </c>
      <c r="L5227" s="37">
        <f t="shared" si="587"/>
        <v>67.48</v>
      </c>
      <c r="M5227" s="37">
        <f t="shared" si="588"/>
        <v>66.66</v>
      </c>
      <c r="N5227" s="37">
        <f t="shared" si="589"/>
        <v>67.47</v>
      </c>
      <c r="O5227" s="38">
        <f t="shared" ca="1" si="590"/>
        <v>34662100</v>
      </c>
    </row>
    <row r="5228" spans="1:15" x14ac:dyDescent="0.4">
      <c r="A5228">
        <v>5213</v>
      </c>
      <c r="B5228" s="63">
        <v>37803</v>
      </c>
      <c r="C5228" s="37">
        <v>97.25</v>
      </c>
      <c r="D5228" s="37">
        <v>98.849997999999999</v>
      </c>
      <c r="E5228" s="37">
        <v>96.43</v>
      </c>
      <c r="F5228" s="37">
        <v>98.529999000000004</v>
      </c>
      <c r="G5228" s="38">
        <v>51322800</v>
      </c>
      <c r="H5228" s="37">
        <v>66.63176</v>
      </c>
      <c r="I5228" s="41">
        <f t="shared" si="584"/>
        <v>0.67625860830466467</v>
      </c>
      <c r="J5228" s="41">
        <f t="shared" ca="1" si="585"/>
        <v>1</v>
      </c>
      <c r="K5228" s="37">
        <f t="shared" si="586"/>
        <v>65.77</v>
      </c>
      <c r="L5228" s="37">
        <f t="shared" si="587"/>
        <v>66.849999999999994</v>
      </c>
      <c r="M5228" s="37">
        <f t="shared" si="588"/>
        <v>65.209999999999994</v>
      </c>
      <c r="N5228" s="37">
        <f t="shared" si="589"/>
        <v>66.63</v>
      </c>
      <c r="O5228" s="38">
        <f t="shared" ca="1" si="590"/>
        <v>51322800</v>
      </c>
    </row>
    <row r="5229" spans="1:15" x14ac:dyDescent="0.4">
      <c r="A5229">
        <v>5214</v>
      </c>
      <c r="B5229" s="63">
        <v>37802</v>
      </c>
      <c r="C5229" s="37">
        <v>98.220000999999996</v>
      </c>
      <c r="D5229" s="37">
        <v>98.669998000000007</v>
      </c>
      <c r="E5229" s="37">
        <v>97.470000999999996</v>
      </c>
      <c r="F5229" s="37">
        <v>97.629997000000003</v>
      </c>
      <c r="G5229" s="38">
        <v>33349000</v>
      </c>
      <c r="H5229" s="37">
        <v>66.023132000000004</v>
      </c>
      <c r="I5229" s="41">
        <f t="shared" si="584"/>
        <v>0.67625867078537349</v>
      </c>
      <c r="J5229" s="41">
        <f t="shared" ca="1" si="585"/>
        <v>1</v>
      </c>
      <c r="K5229" s="37">
        <f t="shared" si="586"/>
        <v>66.42</v>
      </c>
      <c r="L5229" s="37">
        <f t="shared" si="587"/>
        <v>66.73</v>
      </c>
      <c r="M5229" s="37">
        <f t="shared" si="588"/>
        <v>65.91</v>
      </c>
      <c r="N5229" s="37">
        <f t="shared" si="589"/>
        <v>66.02</v>
      </c>
      <c r="O5229" s="38">
        <f t="shared" ca="1" si="590"/>
        <v>33349000</v>
      </c>
    </row>
    <row r="5230" spans="1:15" x14ac:dyDescent="0.4">
      <c r="A5230">
        <v>5215</v>
      </c>
      <c r="B5230" s="63">
        <v>37799</v>
      </c>
      <c r="C5230" s="37">
        <v>98.75</v>
      </c>
      <c r="D5230" s="37">
        <v>99.190002000000007</v>
      </c>
      <c r="E5230" s="37">
        <v>97.580001999999993</v>
      </c>
      <c r="F5230" s="37">
        <v>97.660004000000001</v>
      </c>
      <c r="G5230" s="38">
        <v>54208800</v>
      </c>
      <c r="H5230" s="37">
        <v>66.043411000000006</v>
      </c>
      <c r="I5230" s="41">
        <f t="shared" si="584"/>
        <v>0.67625853261279822</v>
      </c>
      <c r="J5230" s="41">
        <f t="shared" ca="1" si="585"/>
        <v>1</v>
      </c>
      <c r="K5230" s="37">
        <f t="shared" si="586"/>
        <v>66.78</v>
      </c>
      <c r="L5230" s="37">
        <f t="shared" si="587"/>
        <v>67.08</v>
      </c>
      <c r="M5230" s="37">
        <f t="shared" si="588"/>
        <v>65.989999999999995</v>
      </c>
      <c r="N5230" s="37">
        <f t="shared" si="589"/>
        <v>66.040000000000006</v>
      </c>
      <c r="O5230" s="38">
        <f t="shared" ca="1" si="590"/>
        <v>54208800</v>
      </c>
    </row>
    <row r="5231" spans="1:15" x14ac:dyDescent="0.4">
      <c r="A5231">
        <v>5216</v>
      </c>
      <c r="B5231" s="63">
        <v>37798</v>
      </c>
      <c r="C5231" s="37">
        <v>97.779999000000004</v>
      </c>
      <c r="D5231" s="37">
        <v>98.980002999999996</v>
      </c>
      <c r="E5231" s="37">
        <v>96.959998999999996</v>
      </c>
      <c r="F5231" s="37">
        <v>98.800003000000004</v>
      </c>
      <c r="G5231" s="38">
        <v>33477300</v>
      </c>
      <c r="H5231" s="37">
        <v>66.814362000000003</v>
      </c>
      <c r="I5231" s="41">
        <f t="shared" si="584"/>
        <v>0.67625870416218514</v>
      </c>
      <c r="J5231" s="41">
        <f t="shared" ca="1" si="585"/>
        <v>1</v>
      </c>
      <c r="K5231" s="37">
        <f t="shared" si="586"/>
        <v>66.12</v>
      </c>
      <c r="L5231" s="37">
        <f t="shared" si="587"/>
        <v>66.94</v>
      </c>
      <c r="M5231" s="37">
        <f t="shared" si="588"/>
        <v>65.569999999999993</v>
      </c>
      <c r="N5231" s="37">
        <f t="shared" si="589"/>
        <v>66.81</v>
      </c>
      <c r="O5231" s="38">
        <f t="shared" ca="1" si="590"/>
        <v>33477300</v>
      </c>
    </row>
    <row r="5232" spans="1:15" x14ac:dyDescent="0.4">
      <c r="A5232">
        <v>5217</v>
      </c>
      <c r="B5232" s="63">
        <v>37797</v>
      </c>
      <c r="C5232" s="37">
        <v>98.529999000000004</v>
      </c>
      <c r="D5232" s="37">
        <v>99.440002000000007</v>
      </c>
      <c r="E5232" s="37">
        <v>97.529999000000004</v>
      </c>
      <c r="F5232" s="37">
        <v>97.529999000000004</v>
      </c>
      <c r="G5232" s="38">
        <v>47743400</v>
      </c>
      <c r="H5232" s="37">
        <v>65.955482000000003</v>
      </c>
      <c r="I5232" s="41">
        <f t="shared" si="584"/>
        <v>0.6762584094766575</v>
      </c>
      <c r="J5232" s="41">
        <f t="shared" ca="1" si="585"/>
        <v>1</v>
      </c>
      <c r="K5232" s="37">
        <f t="shared" si="586"/>
        <v>66.63</v>
      </c>
      <c r="L5232" s="37">
        <f t="shared" si="587"/>
        <v>67.25</v>
      </c>
      <c r="M5232" s="37">
        <f t="shared" si="588"/>
        <v>65.959999999999994</v>
      </c>
      <c r="N5232" s="37">
        <f t="shared" si="589"/>
        <v>65.959999999999994</v>
      </c>
      <c r="O5232" s="38">
        <f t="shared" ca="1" si="590"/>
        <v>47743400</v>
      </c>
    </row>
    <row r="5233" spans="1:15" x14ac:dyDescent="0.4">
      <c r="A5233">
        <v>5218</v>
      </c>
      <c r="B5233" s="63">
        <v>37796</v>
      </c>
      <c r="C5233" s="37">
        <v>98.220000999999996</v>
      </c>
      <c r="D5233" s="37">
        <v>99.089995999999999</v>
      </c>
      <c r="E5233" s="37">
        <v>98.019997000000004</v>
      </c>
      <c r="F5233" s="37">
        <v>98.519997000000004</v>
      </c>
      <c r="G5233" s="38">
        <v>36213600</v>
      </c>
      <c r="H5233" s="37">
        <v>66.624968999999993</v>
      </c>
      <c r="I5233" s="41">
        <f t="shared" si="584"/>
        <v>0.67625833362540588</v>
      </c>
      <c r="J5233" s="41">
        <f t="shared" ca="1" si="585"/>
        <v>1</v>
      </c>
      <c r="K5233" s="37">
        <f t="shared" si="586"/>
        <v>66.42</v>
      </c>
      <c r="L5233" s="37">
        <f t="shared" si="587"/>
        <v>67.010000000000005</v>
      </c>
      <c r="M5233" s="37">
        <f t="shared" si="588"/>
        <v>66.290000000000006</v>
      </c>
      <c r="N5233" s="37">
        <f t="shared" si="589"/>
        <v>66.62</v>
      </c>
      <c r="O5233" s="38">
        <f t="shared" ca="1" si="590"/>
        <v>36213600</v>
      </c>
    </row>
    <row r="5234" spans="1:15" x14ac:dyDescent="0.4">
      <c r="A5234">
        <v>5219</v>
      </c>
      <c r="B5234" s="63">
        <v>37795</v>
      </c>
      <c r="C5234" s="37">
        <v>99.449996999999996</v>
      </c>
      <c r="D5234" s="37">
        <v>99.660004000000001</v>
      </c>
      <c r="E5234" s="37">
        <v>97.919998000000007</v>
      </c>
      <c r="F5234" s="37">
        <v>98.419998000000007</v>
      </c>
      <c r="G5234" s="38">
        <v>34237500</v>
      </c>
      <c r="H5234" s="37">
        <v>66.55735</v>
      </c>
      <c r="I5234" s="41">
        <f t="shared" si="584"/>
        <v>0.67625839618488914</v>
      </c>
      <c r="J5234" s="41">
        <f t="shared" ca="1" si="585"/>
        <v>1</v>
      </c>
      <c r="K5234" s="37">
        <f t="shared" si="586"/>
        <v>67.25</v>
      </c>
      <c r="L5234" s="37">
        <f t="shared" si="587"/>
        <v>67.400000000000006</v>
      </c>
      <c r="M5234" s="37">
        <f t="shared" si="588"/>
        <v>66.22</v>
      </c>
      <c r="N5234" s="37">
        <f t="shared" si="589"/>
        <v>66.56</v>
      </c>
      <c r="O5234" s="38">
        <f t="shared" ca="1" si="590"/>
        <v>34237500</v>
      </c>
    </row>
    <row r="5235" spans="1:15" x14ac:dyDescent="0.4">
      <c r="A5235">
        <v>5220</v>
      </c>
      <c r="B5235" s="63">
        <v>37792</v>
      </c>
      <c r="C5235" s="37">
        <v>100.389999</v>
      </c>
      <c r="D5235" s="37">
        <v>100.5</v>
      </c>
      <c r="E5235" s="37">
        <v>99.419998000000007</v>
      </c>
      <c r="F5235" s="37">
        <v>99.440002000000007</v>
      </c>
      <c r="G5235" s="38">
        <v>41545000</v>
      </c>
      <c r="H5235" s="37">
        <v>67.247130999999996</v>
      </c>
      <c r="I5235" s="41">
        <f t="shared" si="584"/>
        <v>0.67625834319673472</v>
      </c>
      <c r="J5235" s="41">
        <f t="shared" ca="1" si="585"/>
        <v>1</v>
      </c>
      <c r="K5235" s="37">
        <f t="shared" si="586"/>
        <v>67.89</v>
      </c>
      <c r="L5235" s="37">
        <f t="shared" si="587"/>
        <v>67.959999999999994</v>
      </c>
      <c r="M5235" s="37">
        <f t="shared" si="588"/>
        <v>67.23</v>
      </c>
      <c r="N5235" s="37">
        <f t="shared" si="589"/>
        <v>67.25</v>
      </c>
      <c r="O5235" s="38">
        <f t="shared" ca="1" si="590"/>
        <v>41545000</v>
      </c>
    </row>
    <row r="5236" spans="1:15" x14ac:dyDescent="0.4">
      <c r="A5236">
        <v>5221</v>
      </c>
      <c r="B5236" s="63">
        <v>37791</v>
      </c>
      <c r="C5236" s="37">
        <v>101.639999</v>
      </c>
      <c r="D5236" s="37">
        <v>101.730003</v>
      </c>
      <c r="E5236" s="37">
        <v>99.839995999999999</v>
      </c>
      <c r="F5236" s="37">
        <v>100.019997</v>
      </c>
      <c r="G5236" s="38">
        <v>43551700</v>
      </c>
      <c r="H5236" s="37">
        <v>67.395927</v>
      </c>
      <c r="I5236" s="41">
        <f t="shared" si="584"/>
        <v>0.67382452530967385</v>
      </c>
      <c r="J5236" s="41">
        <f t="shared" ca="1" si="585"/>
        <v>1</v>
      </c>
      <c r="K5236" s="37">
        <f t="shared" si="586"/>
        <v>68.489999999999995</v>
      </c>
      <c r="L5236" s="37">
        <f t="shared" si="587"/>
        <v>68.55</v>
      </c>
      <c r="M5236" s="37">
        <f t="shared" si="588"/>
        <v>67.27</v>
      </c>
      <c r="N5236" s="37">
        <f t="shared" si="589"/>
        <v>67.400000000000006</v>
      </c>
      <c r="O5236" s="38">
        <f t="shared" ca="1" si="590"/>
        <v>43551700</v>
      </c>
    </row>
    <row r="5237" spans="1:15" x14ac:dyDescent="0.4">
      <c r="A5237">
        <v>5222</v>
      </c>
      <c r="B5237" s="63">
        <v>37790</v>
      </c>
      <c r="C5237" s="37">
        <v>101.290001</v>
      </c>
      <c r="D5237" s="37">
        <v>102.139999</v>
      </c>
      <c r="E5237" s="37">
        <v>101</v>
      </c>
      <c r="F5237" s="37">
        <v>101.57</v>
      </c>
      <c r="G5237" s="38">
        <v>35521000</v>
      </c>
      <c r="H5237" s="37">
        <v>68.440360999999996</v>
      </c>
      <c r="I5237" s="41">
        <f t="shared" si="584"/>
        <v>0.67382456433986415</v>
      </c>
      <c r="J5237" s="41">
        <f t="shared" ca="1" si="585"/>
        <v>1</v>
      </c>
      <c r="K5237" s="37">
        <f t="shared" si="586"/>
        <v>68.25</v>
      </c>
      <c r="L5237" s="37">
        <f t="shared" si="587"/>
        <v>68.819999999999993</v>
      </c>
      <c r="M5237" s="37">
        <f t="shared" si="588"/>
        <v>68.06</v>
      </c>
      <c r="N5237" s="37">
        <f t="shared" si="589"/>
        <v>68.44</v>
      </c>
      <c r="O5237" s="38">
        <f t="shared" ca="1" si="590"/>
        <v>35521000</v>
      </c>
    </row>
    <row r="5238" spans="1:15" x14ac:dyDescent="0.4">
      <c r="A5238">
        <v>5223</v>
      </c>
      <c r="B5238" s="63">
        <v>37789</v>
      </c>
      <c r="C5238" s="37">
        <v>102.07</v>
      </c>
      <c r="D5238" s="37">
        <v>102.18</v>
      </c>
      <c r="E5238" s="37">
        <v>101.230003</v>
      </c>
      <c r="F5238" s="37">
        <v>101.660004</v>
      </c>
      <c r="G5238" s="38">
        <v>36801800</v>
      </c>
      <c r="H5238" s="37">
        <v>68.500984000000003</v>
      </c>
      <c r="I5238" s="41">
        <f t="shared" si="584"/>
        <v>0.67382432918259572</v>
      </c>
      <c r="J5238" s="41">
        <f t="shared" ca="1" si="585"/>
        <v>1</v>
      </c>
      <c r="K5238" s="37">
        <f t="shared" si="586"/>
        <v>68.78</v>
      </c>
      <c r="L5238" s="37">
        <f t="shared" si="587"/>
        <v>68.849999999999994</v>
      </c>
      <c r="M5238" s="37">
        <f t="shared" si="588"/>
        <v>68.209999999999994</v>
      </c>
      <c r="N5238" s="37">
        <f t="shared" si="589"/>
        <v>68.5</v>
      </c>
      <c r="O5238" s="38">
        <f t="shared" ca="1" si="590"/>
        <v>36801800</v>
      </c>
    </row>
    <row r="5239" spans="1:15" x14ac:dyDescent="0.4">
      <c r="A5239">
        <v>5224</v>
      </c>
      <c r="B5239" s="63">
        <v>37788</v>
      </c>
      <c r="C5239" s="37">
        <v>99.959998999999996</v>
      </c>
      <c r="D5239" s="37">
        <v>101.699997</v>
      </c>
      <c r="E5239" s="37">
        <v>99.800003000000004</v>
      </c>
      <c r="F5239" s="37">
        <v>101.660004</v>
      </c>
      <c r="G5239" s="38">
        <v>36326300</v>
      </c>
      <c r="H5239" s="37">
        <v>68.500984000000003</v>
      </c>
      <c r="I5239" s="41">
        <f t="shared" si="584"/>
        <v>0.67382432918259572</v>
      </c>
      <c r="J5239" s="41">
        <f t="shared" ca="1" si="585"/>
        <v>1</v>
      </c>
      <c r="K5239" s="37">
        <f t="shared" si="586"/>
        <v>67.36</v>
      </c>
      <c r="L5239" s="37">
        <f t="shared" si="587"/>
        <v>68.53</v>
      </c>
      <c r="M5239" s="37">
        <f t="shared" si="588"/>
        <v>67.25</v>
      </c>
      <c r="N5239" s="37">
        <f t="shared" si="589"/>
        <v>68.5</v>
      </c>
      <c r="O5239" s="38">
        <f t="shared" ca="1" si="590"/>
        <v>36326300</v>
      </c>
    </row>
    <row r="5240" spans="1:15" x14ac:dyDescent="0.4">
      <c r="A5240">
        <v>5225</v>
      </c>
      <c r="B5240" s="63">
        <v>37785</v>
      </c>
      <c r="C5240" s="37">
        <v>100.610001</v>
      </c>
      <c r="D5240" s="37">
        <v>100.75</v>
      </c>
      <c r="E5240" s="37">
        <v>98.949996999999996</v>
      </c>
      <c r="F5240" s="37">
        <v>99.559997999999993</v>
      </c>
      <c r="G5240" s="38">
        <v>48628300</v>
      </c>
      <c r="H5240" s="37">
        <v>67.085976000000002</v>
      </c>
      <c r="I5240" s="41">
        <f t="shared" si="584"/>
        <v>0.6738246017240781</v>
      </c>
      <c r="J5240" s="41">
        <f t="shared" ca="1" si="585"/>
        <v>1</v>
      </c>
      <c r="K5240" s="37">
        <f t="shared" si="586"/>
        <v>67.790000000000006</v>
      </c>
      <c r="L5240" s="37">
        <f t="shared" si="587"/>
        <v>67.89</v>
      </c>
      <c r="M5240" s="37">
        <f t="shared" si="588"/>
        <v>66.67</v>
      </c>
      <c r="N5240" s="37">
        <f t="shared" si="589"/>
        <v>67.09</v>
      </c>
      <c r="O5240" s="38">
        <f t="shared" ca="1" si="590"/>
        <v>48628300</v>
      </c>
    </row>
    <row r="5241" spans="1:15" x14ac:dyDescent="0.4">
      <c r="A5241">
        <v>5226</v>
      </c>
      <c r="B5241" s="63">
        <v>37784</v>
      </c>
      <c r="C5241" s="37">
        <v>100.75</v>
      </c>
      <c r="D5241" s="37">
        <v>100.900002</v>
      </c>
      <c r="E5241" s="37">
        <v>99.620002999999997</v>
      </c>
      <c r="F5241" s="37">
        <v>100.610001</v>
      </c>
      <c r="G5241" s="38">
        <v>36442000</v>
      </c>
      <c r="H5241" s="37">
        <v>67.793457000000004</v>
      </c>
      <c r="I5241" s="41">
        <f t="shared" si="584"/>
        <v>0.67382423542566117</v>
      </c>
      <c r="J5241" s="41">
        <f t="shared" ca="1" si="585"/>
        <v>1</v>
      </c>
      <c r="K5241" s="37">
        <f t="shared" si="586"/>
        <v>67.89</v>
      </c>
      <c r="L5241" s="37">
        <f t="shared" si="587"/>
        <v>67.989999999999995</v>
      </c>
      <c r="M5241" s="37">
        <f t="shared" si="588"/>
        <v>67.13</v>
      </c>
      <c r="N5241" s="37">
        <f t="shared" si="589"/>
        <v>67.790000000000006</v>
      </c>
      <c r="O5241" s="38">
        <f t="shared" ca="1" si="590"/>
        <v>36442000</v>
      </c>
    </row>
    <row r="5242" spans="1:15" x14ac:dyDescent="0.4">
      <c r="A5242">
        <v>5227</v>
      </c>
      <c r="B5242" s="63">
        <v>37783</v>
      </c>
      <c r="C5242" s="37">
        <v>99.160004000000001</v>
      </c>
      <c r="D5242" s="37">
        <v>100.389999</v>
      </c>
      <c r="E5242" s="37">
        <v>98.709998999999996</v>
      </c>
      <c r="F5242" s="37">
        <v>100.300003</v>
      </c>
      <c r="G5242" s="38">
        <v>37610200</v>
      </c>
      <c r="H5242" s="37">
        <v>67.584579000000005</v>
      </c>
      <c r="I5242" s="41">
        <f t="shared" si="584"/>
        <v>0.67382429689458734</v>
      </c>
      <c r="J5242" s="41">
        <f t="shared" ca="1" si="585"/>
        <v>1</v>
      </c>
      <c r="K5242" s="37">
        <f t="shared" si="586"/>
        <v>66.819999999999993</v>
      </c>
      <c r="L5242" s="37">
        <f t="shared" si="587"/>
        <v>67.650000000000006</v>
      </c>
      <c r="M5242" s="37">
        <f t="shared" si="588"/>
        <v>66.510000000000005</v>
      </c>
      <c r="N5242" s="37">
        <f t="shared" si="589"/>
        <v>67.58</v>
      </c>
      <c r="O5242" s="38">
        <f t="shared" ca="1" si="590"/>
        <v>37610200</v>
      </c>
    </row>
    <row r="5243" spans="1:15" x14ac:dyDescent="0.4">
      <c r="A5243">
        <v>5228</v>
      </c>
      <c r="B5243" s="63">
        <v>37782</v>
      </c>
      <c r="C5243" s="37">
        <v>98.459998999999996</v>
      </c>
      <c r="D5243" s="37">
        <v>99.260002</v>
      </c>
      <c r="E5243" s="37">
        <v>98.190002000000007</v>
      </c>
      <c r="F5243" s="37">
        <v>99.25</v>
      </c>
      <c r="G5243" s="38">
        <v>29965900</v>
      </c>
      <c r="H5243" s="37">
        <v>66.877089999999995</v>
      </c>
      <c r="I5243" s="41">
        <f t="shared" si="584"/>
        <v>0.67382458438287152</v>
      </c>
      <c r="J5243" s="41">
        <f t="shared" ca="1" si="585"/>
        <v>1</v>
      </c>
      <c r="K5243" s="37">
        <f t="shared" si="586"/>
        <v>66.34</v>
      </c>
      <c r="L5243" s="37">
        <f t="shared" si="587"/>
        <v>66.88</v>
      </c>
      <c r="M5243" s="37">
        <f t="shared" si="588"/>
        <v>66.16</v>
      </c>
      <c r="N5243" s="37">
        <f t="shared" si="589"/>
        <v>66.88</v>
      </c>
      <c r="O5243" s="38">
        <f t="shared" ca="1" si="590"/>
        <v>29965900</v>
      </c>
    </row>
    <row r="5244" spans="1:15" x14ac:dyDescent="0.4">
      <c r="A5244">
        <v>5229</v>
      </c>
      <c r="B5244" s="63">
        <v>37781</v>
      </c>
      <c r="C5244" s="37">
        <v>98.769997000000004</v>
      </c>
      <c r="D5244" s="37">
        <v>99.099997999999999</v>
      </c>
      <c r="E5244" s="37">
        <v>97.769997000000004</v>
      </c>
      <c r="F5244" s="37">
        <v>98.25</v>
      </c>
      <c r="G5244" s="38">
        <v>37808500</v>
      </c>
      <c r="H5244" s="37">
        <v>66.203247000000005</v>
      </c>
      <c r="I5244" s="41">
        <f t="shared" si="584"/>
        <v>0.67382439694656493</v>
      </c>
      <c r="J5244" s="41">
        <f t="shared" ca="1" si="585"/>
        <v>1</v>
      </c>
      <c r="K5244" s="37">
        <f t="shared" si="586"/>
        <v>66.55</v>
      </c>
      <c r="L5244" s="37">
        <f t="shared" si="587"/>
        <v>66.78</v>
      </c>
      <c r="M5244" s="37">
        <f t="shared" si="588"/>
        <v>65.88</v>
      </c>
      <c r="N5244" s="37">
        <f t="shared" si="589"/>
        <v>66.2</v>
      </c>
      <c r="O5244" s="38">
        <f t="shared" ca="1" si="590"/>
        <v>37808500</v>
      </c>
    </row>
    <row r="5245" spans="1:15" x14ac:dyDescent="0.4">
      <c r="A5245">
        <v>5230</v>
      </c>
      <c r="B5245" s="63">
        <v>37778</v>
      </c>
      <c r="C5245" s="37">
        <v>100.400002</v>
      </c>
      <c r="D5245" s="37">
        <v>101.400002</v>
      </c>
      <c r="E5245" s="37">
        <v>99.129997000000003</v>
      </c>
      <c r="F5245" s="37">
        <v>99.260002</v>
      </c>
      <c r="G5245" s="38">
        <v>60356800</v>
      </c>
      <c r="H5245" s="37">
        <v>66.883835000000005</v>
      </c>
      <c r="I5245" s="41">
        <f t="shared" si="584"/>
        <v>0.67382463885100474</v>
      </c>
      <c r="J5245" s="41">
        <f t="shared" ca="1" si="585"/>
        <v>1</v>
      </c>
      <c r="K5245" s="37">
        <f t="shared" si="586"/>
        <v>67.650000000000006</v>
      </c>
      <c r="L5245" s="37">
        <f t="shared" si="587"/>
        <v>68.33</v>
      </c>
      <c r="M5245" s="37">
        <f t="shared" si="588"/>
        <v>66.8</v>
      </c>
      <c r="N5245" s="37">
        <f t="shared" si="589"/>
        <v>66.88</v>
      </c>
      <c r="O5245" s="38">
        <f t="shared" ca="1" si="590"/>
        <v>60356800</v>
      </c>
    </row>
    <row r="5246" spans="1:15" x14ac:dyDescent="0.4">
      <c r="A5246">
        <v>5231</v>
      </c>
      <c r="B5246" s="63">
        <v>37777</v>
      </c>
      <c r="C5246" s="37">
        <v>98.580001999999993</v>
      </c>
      <c r="D5246" s="37">
        <v>99.650002000000001</v>
      </c>
      <c r="E5246" s="37">
        <v>98.269997000000004</v>
      </c>
      <c r="F5246" s="37">
        <v>99.650002000000001</v>
      </c>
      <c r="G5246" s="38">
        <v>46262400</v>
      </c>
      <c r="H5246" s="37">
        <v>67.146614</v>
      </c>
      <c r="I5246" s="41">
        <f t="shared" si="584"/>
        <v>0.67382451231661789</v>
      </c>
      <c r="J5246" s="41">
        <f t="shared" ca="1" si="585"/>
        <v>1</v>
      </c>
      <c r="K5246" s="37">
        <f t="shared" si="586"/>
        <v>66.430000000000007</v>
      </c>
      <c r="L5246" s="37">
        <f t="shared" si="587"/>
        <v>67.150000000000006</v>
      </c>
      <c r="M5246" s="37">
        <f t="shared" si="588"/>
        <v>66.22</v>
      </c>
      <c r="N5246" s="37">
        <f t="shared" si="589"/>
        <v>67.150000000000006</v>
      </c>
      <c r="O5246" s="38">
        <f t="shared" ca="1" si="590"/>
        <v>46262400</v>
      </c>
    </row>
    <row r="5247" spans="1:15" x14ac:dyDescent="0.4">
      <c r="A5247">
        <v>5232</v>
      </c>
      <c r="B5247" s="63">
        <v>37776</v>
      </c>
      <c r="C5247" s="37">
        <v>97.660004000000001</v>
      </c>
      <c r="D5247" s="37">
        <v>99.349997999999999</v>
      </c>
      <c r="E5247" s="37">
        <v>97.57</v>
      </c>
      <c r="F5247" s="37">
        <v>99.160004000000001</v>
      </c>
      <c r="G5247" s="38">
        <v>49360700</v>
      </c>
      <c r="H5247" s="37">
        <v>66.816428999999999</v>
      </c>
      <c r="I5247" s="41">
        <f t="shared" si="584"/>
        <v>0.67382438790543009</v>
      </c>
      <c r="J5247" s="41">
        <f t="shared" ca="1" si="585"/>
        <v>1</v>
      </c>
      <c r="K5247" s="37">
        <f t="shared" si="586"/>
        <v>65.81</v>
      </c>
      <c r="L5247" s="37">
        <f t="shared" si="587"/>
        <v>66.94</v>
      </c>
      <c r="M5247" s="37">
        <f t="shared" si="588"/>
        <v>65.75</v>
      </c>
      <c r="N5247" s="37">
        <f t="shared" si="589"/>
        <v>66.819999999999993</v>
      </c>
      <c r="O5247" s="38">
        <f t="shared" ca="1" si="590"/>
        <v>49360700</v>
      </c>
    </row>
    <row r="5248" spans="1:15" x14ac:dyDescent="0.4">
      <c r="A5248">
        <v>5233</v>
      </c>
      <c r="B5248" s="63">
        <v>37775</v>
      </c>
      <c r="C5248" s="37">
        <v>97.150002000000001</v>
      </c>
      <c r="D5248" s="37">
        <v>97.839995999999999</v>
      </c>
      <c r="E5248" s="37">
        <v>96.849997999999999</v>
      </c>
      <c r="F5248" s="37">
        <v>97.75</v>
      </c>
      <c r="G5248" s="38">
        <v>38254500</v>
      </c>
      <c r="H5248" s="37">
        <v>65.866341000000006</v>
      </c>
      <c r="I5248" s="41">
        <f t="shared" si="584"/>
        <v>0.67382446035805632</v>
      </c>
      <c r="J5248" s="41">
        <f t="shared" ca="1" si="585"/>
        <v>1</v>
      </c>
      <c r="K5248" s="37">
        <f t="shared" si="586"/>
        <v>65.459999999999994</v>
      </c>
      <c r="L5248" s="37">
        <f t="shared" si="587"/>
        <v>65.930000000000007</v>
      </c>
      <c r="M5248" s="37">
        <f t="shared" si="588"/>
        <v>65.260000000000005</v>
      </c>
      <c r="N5248" s="37">
        <f t="shared" si="589"/>
        <v>65.87</v>
      </c>
      <c r="O5248" s="38">
        <f t="shared" ca="1" si="590"/>
        <v>38254500</v>
      </c>
    </row>
    <row r="5249" spans="1:15" x14ac:dyDescent="0.4">
      <c r="A5249">
        <v>5234</v>
      </c>
      <c r="B5249" s="63">
        <v>37774</v>
      </c>
      <c r="C5249" s="37">
        <v>97.529999000000004</v>
      </c>
      <c r="D5249" s="37">
        <v>98.449996999999996</v>
      </c>
      <c r="E5249" s="37">
        <v>96.669998000000007</v>
      </c>
      <c r="F5249" s="37">
        <v>97.349997999999999</v>
      </c>
      <c r="G5249" s="38">
        <v>50305500</v>
      </c>
      <c r="H5249" s="37">
        <v>65.596808999999993</v>
      </c>
      <c r="I5249" s="41">
        <f t="shared" si="584"/>
        <v>0.67382445143963943</v>
      </c>
      <c r="J5249" s="41">
        <f t="shared" ca="1" si="585"/>
        <v>1</v>
      </c>
      <c r="K5249" s="37">
        <f t="shared" si="586"/>
        <v>65.72</v>
      </c>
      <c r="L5249" s="37">
        <f t="shared" si="587"/>
        <v>66.34</v>
      </c>
      <c r="M5249" s="37">
        <f t="shared" si="588"/>
        <v>65.14</v>
      </c>
      <c r="N5249" s="37">
        <f t="shared" si="589"/>
        <v>65.599999999999994</v>
      </c>
      <c r="O5249" s="38">
        <f t="shared" ca="1" si="590"/>
        <v>50305500</v>
      </c>
    </row>
    <row r="5250" spans="1:15" x14ac:dyDescent="0.4">
      <c r="A5250">
        <v>5235</v>
      </c>
      <c r="B5250" s="63">
        <v>37771</v>
      </c>
      <c r="C5250" s="37">
        <v>95.900002000000001</v>
      </c>
      <c r="D5250" s="37">
        <v>97.089995999999999</v>
      </c>
      <c r="E5250" s="37">
        <v>95.559997999999993</v>
      </c>
      <c r="F5250" s="37">
        <v>96.949996999999996</v>
      </c>
      <c r="G5250" s="38">
        <v>52529500</v>
      </c>
      <c r="H5250" s="37">
        <v>65.327263000000002</v>
      </c>
      <c r="I5250" s="41">
        <f t="shared" si="584"/>
        <v>0.6738242910930673</v>
      </c>
      <c r="J5250" s="41">
        <f t="shared" ca="1" si="585"/>
        <v>1</v>
      </c>
      <c r="K5250" s="37">
        <f t="shared" si="586"/>
        <v>64.62</v>
      </c>
      <c r="L5250" s="37">
        <f t="shared" si="587"/>
        <v>65.42</v>
      </c>
      <c r="M5250" s="37">
        <f t="shared" si="588"/>
        <v>64.39</v>
      </c>
      <c r="N5250" s="37">
        <f t="shared" si="589"/>
        <v>65.33</v>
      </c>
      <c r="O5250" s="38">
        <f t="shared" ca="1" si="590"/>
        <v>52529500</v>
      </c>
    </row>
    <row r="5251" spans="1:15" x14ac:dyDescent="0.4">
      <c r="A5251">
        <v>5236</v>
      </c>
      <c r="B5251" s="63">
        <v>37770</v>
      </c>
      <c r="C5251" s="37">
        <v>95.879997000000003</v>
      </c>
      <c r="D5251" s="37">
        <v>96.82</v>
      </c>
      <c r="E5251" s="37">
        <v>95.080001999999993</v>
      </c>
      <c r="F5251" s="37">
        <v>95.419998000000007</v>
      </c>
      <c r="G5251" s="38">
        <v>50844200</v>
      </c>
      <c r="H5251" s="37">
        <v>64.296317999999999</v>
      </c>
      <c r="I5251" s="41">
        <f t="shared" si="584"/>
        <v>0.67382434864440044</v>
      </c>
      <c r="J5251" s="41">
        <f t="shared" ca="1" si="585"/>
        <v>1</v>
      </c>
      <c r="K5251" s="37">
        <f t="shared" si="586"/>
        <v>64.61</v>
      </c>
      <c r="L5251" s="37">
        <f t="shared" si="587"/>
        <v>65.239999999999995</v>
      </c>
      <c r="M5251" s="37">
        <f t="shared" si="588"/>
        <v>64.069999999999993</v>
      </c>
      <c r="N5251" s="37">
        <f t="shared" si="589"/>
        <v>64.3</v>
      </c>
      <c r="O5251" s="38">
        <f t="shared" ca="1" si="590"/>
        <v>50844200</v>
      </c>
    </row>
    <row r="5252" spans="1:15" x14ac:dyDescent="0.4">
      <c r="A5252">
        <v>5237</v>
      </c>
      <c r="B5252" s="63">
        <v>37769</v>
      </c>
      <c r="C5252" s="37">
        <v>95.849997999999999</v>
      </c>
      <c r="D5252" s="37">
        <v>96.470000999999996</v>
      </c>
      <c r="E5252" s="37">
        <v>95.43</v>
      </c>
      <c r="F5252" s="37">
        <v>95.669998000000007</v>
      </c>
      <c r="G5252" s="38">
        <v>37727100</v>
      </c>
      <c r="H5252" s="37">
        <v>64.464798000000002</v>
      </c>
      <c r="I5252" s="41">
        <f t="shared" si="584"/>
        <v>0.67382459859568511</v>
      </c>
      <c r="J5252" s="41">
        <f t="shared" ca="1" si="585"/>
        <v>1</v>
      </c>
      <c r="K5252" s="37">
        <f t="shared" si="586"/>
        <v>64.59</v>
      </c>
      <c r="L5252" s="37">
        <f t="shared" si="587"/>
        <v>65</v>
      </c>
      <c r="M5252" s="37">
        <f t="shared" si="588"/>
        <v>64.3</v>
      </c>
      <c r="N5252" s="37">
        <f t="shared" si="589"/>
        <v>64.459999999999994</v>
      </c>
      <c r="O5252" s="38">
        <f t="shared" ca="1" si="590"/>
        <v>37727100</v>
      </c>
    </row>
    <row r="5253" spans="1:15" x14ac:dyDescent="0.4">
      <c r="A5253">
        <v>5238</v>
      </c>
      <c r="B5253" s="63">
        <v>37768</v>
      </c>
      <c r="C5253" s="37">
        <v>93.300003000000004</v>
      </c>
      <c r="D5253" s="37">
        <v>95.839995999999999</v>
      </c>
      <c r="E5253" s="37">
        <v>93.07</v>
      </c>
      <c r="F5253" s="37">
        <v>95.400002000000001</v>
      </c>
      <c r="G5253" s="38">
        <v>43719200</v>
      </c>
      <c r="H5253" s="37">
        <v>64.282875000000004</v>
      </c>
      <c r="I5253" s="41">
        <f t="shared" si="584"/>
        <v>0.67382467140828783</v>
      </c>
      <c r="J5253" s="41">
        <f t="shared" ca="1" si="585"/>
        <v>1</v>
      </c>
      <c r="K5253" s="37">
        <f t="shared" si="586"/>
        <v>62.87</v>
      </c>
      <c r="L5253" s="37">
        <f t="shared" si="587"/>
        <v>64.58</v>
      </c>
      <c r="M5253" s="37">
        <f t="shared" si="588"/>
        <v>62.71</v>
      </c>
      <c r="N5253" s="37">
        <f t="shared" si="589"/>
        <v>64.28</v>
      </c>
      <c r="O5253" s="38">
        <f t="shared" ca="1" si="590"/>
        <v>43719200</v>
      </c>
    </row>
    <row r="5254" spans="1:15" x14ac:dyDescent="0.4">
      <c r="A5254">
        <v>5239</v>
      </c>
      <c r="B5254" s="63">
        <v>37764</v>
      </c>
      <c r="C5254" s="37">
        <v>93.529999000000004</v>
      </c>
      <c r="D5254" s="37">
        <v>93.980002999999996</v>
      </c>
      <c r="E5254" s="37">
        <v>93.139999000000003</v>
      </c>
      <c r="F5254" s="37">
        <v>93.760002</v>
      </c>
      <c r="G5254" s="38">
        <v>26155900</v>
      </c>
      <c r="H5254" s="37">
        <v>63.177788</v>
      </c>
      <c r="I5254" s="41">
        <f t="shared" si="584"/>
        <v>0.67382451634333373</v>
      </c>
      <c r="J5254" s="41">
        <f t="shared" ca="1" si="585"/>
        <v>1</v>
      </c>
      <c r="K5254" s="37">
        <f t="shared" si="586"/>
        <v>63.02</v>
      </c>
      <c r="L5254" s="37">
        <f t="shared" si="587"/>
        <v>63.33</v>
      </c>
      <c r="M5254" s="37">
        <f t="shared" si="588"/>
        <v>62.76</v>
      </c>
      <c r="N5254" s="37">
        <f t="shared" si="589"/>
        <v>63.18</v>
      </c>
      <c r="O5254" s="38">
        <f t="shared" ca="1" si="590"/>
        <v>26155900</v>
      </c>
    </row>
    <row r="5255" spans="1:15" x14ac:dyDescent="0.4">
      <c r="A5255">
        <v>5240</v>
      </c>
      <c r="B5255" s="63">
        <v>37763</v>
      </c>
      <c r="C5255" s="37">
        <v>92.949996999999996</v>
      </c>
      <c r="D5255" s="37">
        <v>94.050003000000004</v>
      </c>
      <c r="E5255" s="37">
        <v>92.68</v>
      </c>
      <c r="F5255" s="37">
        <v>93.57</v>
      </c>
      <c r="G5255" s="38">
        <v>38421800</v>
      </c>
      <c r="H5255" s="37">
        <v>63.049751000000001</v>
      </c>
      <c r="I5255" s="41">
        <f t="shared" si="584"/>
        <v>0.6738244202201561</v>
      </c>
      <c r="J5255" s="41">
        <f t="shared" ca="1" si="585"/>
        <v>1</v>
      </c>
      <c r="K5255" s="37">
        <f t="shared" si="586"/>
        <v>62.63</v>
      </c>
      <c r="L5255" s="37">
        <f t="shared" si="587"/>
        <v>63.37</v>
      </c>
      <c r="M5255" s="37">
        <f t="shared" si="588"/>
        <v>62.45</v>
      </c>
      <c r="N5255" s="37">
        <f t="shared" si="589"/>
        <v>63.05</v>
      </c>
      <c r="O5255" s="38">
        <f t="shared" ca="1" si="590"/>
        <v>38421800</v>
      </c>
    </row>
    <row r="5256" spans="1:15" x14ac:dyDescent="0.4">
      <c r="A5256">
        <v>5241</v>
      </c>
      <c r="B5256" s="63">
        <v>37762</v>
      </c>
      <c r="C5256" s="37">
        <v>92.110000999999997</v>
      </c>
      <c r="D5256" s="37">
        <v>92.879997000000003</v>
      </c>
      <c r="E5256" s="37">
        <v>91.910004000000001</v>
      </c>
      <c r="F5256" s="37">
        <v>92.650002000000001</v>
      </c>
      <c r="G5256" s="38">
        <v>49333800</v>
      </c>
      <c r="H5256" s="37">
        <v>62.429867000000002</v>
      </c>
      <c r="I5256" s="41">
        <f t="shared" si="584"/>
        <v>0.67382477768322124</v>
      </c>
      <c r="J5256" s="41">
        <f t="shared" ca="1" si="585"/>
        <v>1</v>
      </c>
      <c r="K5256" s="37">
        <f t="shared" si="586"/>
        <v>62.07</v>
      </c>
      <c r="L5256" s="37">
        <f t="shared" si="587"/>
        <v>62.58</v>
      </c>
      <c r="M5256" s="37">
        <f t="shared" si="588"/>
        <v>61.93</v>
      </c>
      <c r="N5256" s="37">
        <f t="shared" si="589"/>
        <v>62.43</v>
      </c>
      <c r="O5256" s="38">
        <f t="shared" ca="1" si="590"/>
        <v>49333800</v>
      </c>
    </row>
    <row r="5257" spans="1:15" x14ac:dyDescent="0.4">
      <c r="A5257">
        <v>5242</v>
      </c>
      <c r="B5257" s="63">
        <v>37761</v>
      </c>
      <c r="C5257" s="37">
        <v>92.82</v>
      </c>
      <c r="D5257" s="37">
        <v>93.029999000000004</v>
      </c>
      <c r="E5257" s="37">
        <v>91.589995999999999</v>
      </c>
      <c r="F5257" s="37">
        <v>92.459998999999996</v>
      </c>
      <c r="G5257" s="38">
        <v>55404600</v>
      </c>
      <c r="H5257" s="37">
        <v>62.301825999999998</v>
      </c>
      <c r="I5257" s="41">
        <f t="shared" si="584"/>
        <v>0.6738246449689016</v>
      </c>
      <c r="J5257" s="41">
        <f t="shared" ca="1" si="585"/>
        <v>1</v>
      </c>
      <c r="K5257" s="37">
        <f t="shared" si="586"/>
        <v>62.54</v>
      </c>
      <c r="L5257" s="37">
        <f t="shared" si="587"/>
        <v>62.69</v>
      </c>
      <c r="M5257" s="37">
        <f t="shared" si="588"/>
        <v>61.72</v>
      </c>
      <c r="N5257" s="37">
        <f t="shared" si="589"/>
        <v>62.3</v>
      </c>
      <c r="O5257" s="38">
        <f t="shared" ca="1" si="590"/>
        <v>55404600</v>
      </c>
    </row>
    <row r="5258" spans="1:15" x14ac:dyDescent="0.4">
      <c r="A5258">
        <v>5243</v>
      </c>
      <c r="B5258" s="63">
        <v>37760</v>
      </c>
      <c r="C5258" s="37">
        <v>94.150002000000001</v>
      </c>
      <c r="D5258" s="37">
        <v>94.419998000000007</v>
      </c>
      <c r="E5258" s="37">
        <v>92.330001999999993</v>
      </c>
      <c r="F5258" s="37">
        <v>92.650002000000001</v>
      </c>
      <c r="G5258" s="38">
        <v>41606000</v>
      </c>
      <c r="H5258" s="37">
        <v>62.429867000000002</v>
      </c>
      <c r="I5258" s="41">
        <f t="shared" si="584"/>
        <v>0.67382477768322124</v>
      </c>
      <c r="J5258" s="41">
        <f t="shared" ca="1" si="585"/>
        <v>1</v>
      </c>
      <c r="K5258" s="37">
        <f t="shared" si="586"/>
        <v>63.44</v>
      </c>
      <c r="L5258" s="37">
        <f t="shared" si="587"/>
        <v>63.62</v>
      </c>
      <c r="M5258" s="37">
        <f t="shared" si="588"/>
        <v>62.21</v>
      </c>
      <c r="N5258" s="37">
        <f t="shared" si="589"/>
        <v>62.43</v>
      </c>
      <c r="O5258" s="38">
        <f t="shared" ca="1" si="590"/>
        <v>41606000</v>
      </c>
    </row>
    <row r="5259" spans="1:15" x14ac:dyDescent="0.4">
      <c r="A5259">
        <v>5244</v>
      </c>
      <c r="B5259" s="63">
        <v>37757</v>
      </c>
      <c r="C5259" s="37">
        <v>94.889999000000003</v>
      </c>
      <c r="D5259" s="37">
        <v>95.449996999999996</v>
      </c>
      <c r="E5259" s="37">
        <v>94.260002</v>
      </c>
      <c r="F5259" s="37">
        <v>94.870002999999997</v>
      </c>
      <c r="G5259" s="38">
        <v>38905000</v>
      </c>
      <c r="H5259" s="37">
        <v>63.92577</v>
      </c>
      <c r="I5259" s="41">
        <f t="shared" si="584"/>
        <v>0.67382489700142623</v>
      </c>
      <c r="J5259" s="41">
        <f t="shared" ca="1" si="585"/>
        <v>1</v>
      </c>
      <c r="K5259" s="37">
        <f t="shared" si="586"/>
        <v>63.94</v>
      </c>
      <c r="L5259" s="37">
        <f t="shared" si="587"/>
        <v>64.319999999999993</v>
      </c>
      <c r="M5259" s="37">
        <f t="shared" si="588"/>
        <v>63.51</v>
      </c>
      <c r="N5259" s="37">
        <f t="shared" si="589"/>
        <v>63.93</v>
      </c>
      <c r="O5259" s="38">
        <f t="shared" ca="1" si="590"/>
        <v>38905000</v>
      </c>
    </row>
    <row r="5260" spans="1:15" x14ac:dyDescent="0.4">
      <c r="A5260">
        <v>5245</v>
      </c>
      <c r="B5260" s="63">
        <v>37756</v>
      </c>
      <c r="C5260" s="37">
        <v>94.889999000000003</v>
      </c>
      <c r="D5260" s="37">
        <v>95.330001999999993</v>
      </c>
      <c r="E5260" s="37">
        <v>94.25</v>
      </c>
      <c r="F5260" s="37">
        <v>95.110000999999997</v>
      </c>
      <c r="G5260" s="38">
        <v>43879200</v>
      </c>
      <c r="H5260" s="37">
        <v>64.087440000000001</v>
      </c>
      <c r="I5260" s="41">
        <f t="shared" si="584"/>
        <v>0.67382440675192512</v>
      </c>
      <c r="J5260" s="41">
        <f t="shared" ca="1" si="585"/>
        <v>1</v>
      </c>
      <c r="K5260" s="37">
        <f t="shared" si="586"/>
        <v>63.94</v>
      </c>
      <c r="L5260" s="37">
        <f t="shared" si="587"/>
        <v>64.239999999999995</v>
      </c>
      <c r="M5260" s="37">
        <f t="shared" si="588"/>
        <v>63.51</v>
      </c>
      <c r="N5260" s="37">
        <f t="shared" si="589"/>
        <v>64.09</v>
      </c>
      <c r="O5260" s="38">
        <f t="shared" ca="1" si="590"/>
        <v>43879200</v>
      </c>
    </row>
    <row r="5261" spans="1:15" x14ac:dyDescent="0.4">
      <c r="A5261">
        <v>5246</v>
      </c>
      <c r="B5261" s="63">
        <v>37755</v>
      </c>
      <c r="C5261" s="37">
        <v>95.089995999999999</v>
      </c>
      <c r="D5261" s="37">
        <v>95.239998</v>
      </c>
      <c r="E5261" s="37">
        <v>93.910004000000001</v>
      </c>
      <c r="F5261" s="37">
        <v>94.510002</v>
      </c>
      <c r="G5261" s="38">
        <v>32195100</v>
      </c>
      <c r="H5261" s="37">
        <v>63.683117000000003</v>
      </c>
      <c r="I5261" s="41">
        <f t="shared" si="584"/>
        <v>0.6738240995910677</v>
      </c>
      <c r="J5261" s="41">
        <f t="shared" ca="1" si="585"/>
        <v>1</v>
      </c>
      <c r="K5261" s="37">
        <f t="shared" si="586"/>
        <v>64.069999999999993</v>
      </c>
      <c r="L5261" s="37">
        <f t="shared" si="587"/>
        <v>64.180000000000007</v>
      </c>
      <c r="M5261" s="37">
        <f t="shared" si="588"/>
        <v>63.28</v>
      </c>
      <c r="N5261" s="37">
        <f t="shared" si="589"/>
        <v>63.68</v>
      </c>
      <c r="O5261" s="38">
        <f t="shared" ca="1" si="590"/>
        <v>32195100</v>
      </c>
    </row>
    <row r="5262" spans="1:15" x14ac:dyDescent="0.4">
      <c r="A5262">
        <v>5247</v>
      </c>
      <c r="B5262" s="63">
        <v>37754</v>
      </c>
      <c r="C5262" s="37">
        <v>94.529999000000004</v>
      </c>
      <c r="D5262" s="37">
        <v>95.18</v>
      </c>
      <c r="E5262" s="37">
        <v>94.260002</v>
      </c>
      <c r="F5262" s="37">
        <v>94.709998999999996</v>
      </c>
      <c r="G5262" s="38">
        <v>39253600</v>
      </c>
      <c r="H5262" s="37">
        <v>63.817909</v>
      </c>
      <c r="I5262" s="41">
        <f t="shared" si="584"/>
        <v>0.67382440791705644</v>
      </c>
      <c r="J5262" s="41">
        <f t="shared" ca="1" si="585"/>
        <v>1</v>
      </c>
      <c r="K5262" s="37">
        <f t="shared" si="586"/>
        <v>63.7</v>
      </c>
      <c r="L5262" s="37">
        <f t="shared" si="587"/>
        <v>64.13</v>
      </c>
      <c r="M5262" s="37">
        <f t="shared" si="588"/>
        <v>63.51</v>
      </c>
      <c r="N5262" s="37">
        <f t="shared" si="589"/>
        <v>63.82</v>
      </c>
      <c r="O5262" s="38">
        <f t="shared" ca="1" si="590"/>
        <v>39253600</v>
      </c>
    </row>
    <row r="5263" spans="1:15" x14ac:dyDescent="0.4">
      <c r="A5263">
        <v>5248</v>
      </c>
      <c r="B5263" s="63">
        <v>37753</v>
      </c>
      <c r="C5263" s="37">
        <v>93.5</v>
      </c>
      <c r="D5263" s="37">
        <v>95.120002999999997</v>
      </c>
      <c r="E5263" s="37">
        <v>93.279999000000004</v>
      </c>
      <c r="F5263" s="37">
        <v>94.879997000000003</v>
      </c>
      <c r="G5263" s="38">
        <v>35662300</v>
      </c>
      <c r="H5263" s="37">
        <v>63.932484000000002</v>
      </c>
      <c r="I5263" s="41">
        <f t="shared" si="584"/>
        <v>0.67382468403745843</v>
      </c>
      <c r="J5263" s="41">
        <f t="shared" ca="1" si="585"/>
        <v>1</v>
      </c>
      <c r="K5263" s="37">
        <f t="shared" si="586"/>
        <v>63</v>
      </c>
      <c r="L5263" s="37">
        <f t="shared" si="587"/>
        <v>64.09</v>
      </c>
      <c r="M5263" s="37">
        <f t="shared" si="588"/>
        <v>62.85</v>
      </c>
      <c r="N5263" s="37">
        <f t="shared" si="589"/>
        <v>63.93</v>
      </c>
      <c r="O5263" s="38">
        <f t="shared" ca="1" si="590"/>
        <v>35662300</v>
      </c>
    </row>
    <row r="5264" spans="1:15" x14ac:dyDescent="0.4">
      <c r="A5264">
        <v>5249</v>
      </c>
      <c r="B5264" s="63">
        <v>37750</v>
      </c>
      <c r="C5264" s="37">
        <v>92.830001999999993</v>
      </c>
      <c r="D5264" s="37">
        <v>93.800003000000004</v>
      </c>
      <c r="E5264" s="37">
        <v>92.610000999999997</v>
      </c>
      <c r="F5264" s="37">
        <v>93.730002999999996</v>
      </c>
      <c r="G5264" s="38">
        <v>33608100</v>
      </c>
      <c r="H5264" s="37">
        <v>63.157561999999999</v>
      </c>
      <c r="I5264" s="41">
        <f t="shared" si="584"/>
        <v>0.67382438897393404</v>
      </c>
      <c r="J5264" s="41">
        <f t="shared" ca="1" si="585"/>
        <v>1</v>
      </c>
      <c r="K5264" s="37">
        <f t="shared" si="586"/>
        <v>62.55</v>
      </c>
      <c r="L5264" s="37">
        <f t="shared" si="587"/>
        <v>63.2</v>
      </c>
      <c r="M5264" s="37">
        <f t="shared" si="588"/>
        <v>62.4</v>
      </c>
      <c r="N5264" s="37">
        <f t="shared" si="589"/>
        <v>63.16</v>
      </c>
      <c r="O5264" s="38">
        <f t="shared" ca="1" si="590"/>
        <v>33608100</v>
      </c>
    </row>
    <row r="5265" spans="1:15" x14ac:dyDescent="0.4">
      <c r="A5265">
        <v>5250</v>
      </c>
      <c r="B5265" s="63">
        <v>37749</v>
      </c>
      <c r="C5265" s="37">
        <v>92.519997000000004</v>
      </c>
      <c r="D5265" s="37">
        <v>93.330001999999993</v>
      </c>
      <c r="E5265" s="37">
        <v>92.279999000000004</v>
      </c>
      <c r="F5265" s="37">
        <v>92.449996999999996</v>
      </c>
      <c r="G5265" s="38">
        <v>40570700</v>
      </c>
      <c r="H5265" s="37">
        <v>62.295054999999998</v>
      </c>
      <c r="I5265" s="41">
        <f t="shared" ref="I5265:I5328" si="591">IF(F5265=0,1,H5265/F5265)</f>
        <v>0.67382430526201098</v>
      </c>
      <c r="J5265" s="41">
        <f t="shared" ref="J5265:J5328" ca="1" si="592">INDEX(OFFSET($T$15,0,0,$S$13+1,1),MATCH(B5265,OFFSET($Q$15,0,0,$S$13+1,1),-1))</f>
        <v>1</v>
      </c>
      <c r="K5265" s="37">
        <f t="shared" ref="K5265:K5328" si="593">ROUND($I5265*C5265,2)</f>
        <v>62.34</v>
      </c>
      <c r="L5265" s="37">
        <f t="shared" ref="L5265:L5328" si="594">ROUND($I5265*D5265,2)</f>
        <v>62.89</v>
      </c>
      <c r="M5265" s="37">
        <f t="shared" ref="M5265:M5328" si="595">ROUND($I5265*E5265,2)</f>
        <v>62.18</v>
      </c>
      <c r="N5265" s="37">
        <f t="shared" ref="N5265:N5328" si="596">ROUND($I5265*F5265,2)</f>
        <v>62.3</v>
      </c>
      <c r="O5265" s="38">
        <f t="shared" ref="O5265:O5328" ca="1" si="597">G5265*J5265</f>
        <v>40570700</v>
      </c>
    </row>
    <row r="5266" spans="1:15" x14ac:dyDescent="0.4">
      <c r="A5266">
        <v>5251</v>
      </c>
      <c r="B5266" s="63">
        <v>37748</v>
      </c>
      <c r="C5266" s="37">
        <v>93.419998000000007</v>
      </c>
      <c r="D5266" s="37">
        <v>94.139999000000003</v>
      </c>
      <c r="E5266" s="37">
        <v>92.970000999999996</v>
      </c>
      <c r="F5266" s="37">
        <v>93.389999000000003</v>
      </c>
      <c r="G5266" s="38">
        <v>41413100</v>
      </c>
      <c r="H5266" s="37">
        <v>62.928482000000002</v>
      </c>
      <c r="I5266" s="41">
        <f t="shared" si="591"/>
        <v>0.67382463511965562</v>
      </c>
      <c r="J5266" s="41">
        <f t="shared" ca="1" si="592"/>
        <v>1</v>
      </c>
      <c r="K5266" s="37">
        <f t="shared" si="593"/>
        <v>62.95</v>
      </c>
      <c r="L5266" s="37">
        <f t="shared" si="594"/>
        <v>63.43</v>
      </c>
      <c r="M5266" s="37">
        <f t="shared" si="595"/>
        <v>62.65</v>
      </c>
      <c r="N5266" s="37">
        <f t="shared" si="596"/>
        <v>62.93</v>
      </c>
      <c r="O5266" s="38">
        <f t="shared" ca="1" si="597"/>
        <v>41413100</v>
      </c>
    </row>
    <row r="5267" spans="1:15" x14ac:dyDescent="0.4">
      <c r="A5267">
        <v>5252</v>
      </c>
      <c r="B5267" s="63">
        <v>37747</v>
      </c>
      <c r="C5267" s="37">
        <v>93.040001000000004</v>
      </c>
      <c r="D5267" s="37">
        <v>94.379997000000003</v>
      </c>
      <c r="E5267" s="37">
        <v>93</v>
      </c>
      <c r="F5267" s="37">
        <v>93.910004000000001</v>
      </c>
      <c r="G5267" s="38">
        <v>44401000</v>
      </c>
      <c r="H5267" s="37">
        <v>63.278858</v>
      </c>
      <c r="I5267" s="41">
        <f t="shared" si="591"/>
        <v>0.67382446283358688</v>
      </c>
      <c r="J5267" s="41">
        <f t="shared" ca="1" si="592"/>
        <v>1</v>
      </c>
      <c r="K5267" s="37">
        <f t="shared" si="593"/>
        <v>62.69</v>
      </c>
      <c r="L5267" s="37">
        <f t="shared" si="594"/>
        <v>63.6</v>
      </c>
      <c r="M5267" s="37">
        <f t="shared" si="595"/>
        <v>62.67</v>
      </c>
      <c r="N5267" s="37">
        <f t="shared" si="596"/>
        <v>63.28</v>
      </c>
      <c r="O5267" s="38">
        <f t="shared" ca="1" si="597"/>
        <v>44401000</v>
      </c>
    </row>
    <row r="5268" spans="1:15" x14ac:dyDescent="0.4">
      <c r="A5268">
        <v>5253</v>
      </c>
      <c r="B5268" s="63">
        <v>37746</v>
      </c>
      <c r="C5268" s="37">
        <v>93.470000999999996</v>
      </c>
      <c r="D5268" s="37">
        <v>93.779999000000004</v>
      </c>
      <c r="E5268" s="37">
        <v>92.5</v>
      </c>
      <c r="F5268" s="37">
        <v>93.029999000000004</v>
      </c>
      <c r="G5268" s="38">
        <v>35437800</v>
      </c>
      <c r="H5268" s="37">
        <v>62.685890000000001</v>
      </c>
      <c r="I5268" s="41">
        <f t="shared" si="591"/>
        <v>0.67382447246935906</v>
      </c>
      <c r="J5268" s="41">
        <f t="shared" ca="1" si="592"/>
        <v>1</v>
      </c>
      <c r="K5268" s="37">
        <f t="shared" si="593"/>
        <v>62.98</v>
      </c>
      <c r="L5268" s="37">
        <f t="shared" si="594"/>
        <v>63.19</v>
      </c>
      <c r="M5268" s="37">
        <f t="shared" si="595"/>
        <v>62.33</v>
      </c>
      <c r="N5268" s="37">
        <f t="shared" si="596"/>
        <v>62.69</v>
      </c>
      <c r="O5268" s="38">
        <f t="shared" ca="1" si="597"/>
        <v>35437800</v>
      </c>
    </row>
    <row r="5269" spans="1:15" x14ac:dyDescent="0.4">
      <c r="A5269">
        <v>5254</v>
      </c>
      <c r="B5269" s="63">
        <v>37743</v>
      </c>
      <c r="C5269" s="37">
        <v>91.559997999999993</v>
      </c>
      <c r="D5269" s="37">
        <v>93.470000999999996</v>
      </c>
      <c r="E5269" s="37">
        <v>91.489998</v>
      </c>
      <c r="F5269" s="37">
        <v>93.209998999999996</v>
      </c>
      <c r="G5269" s="38">
        <v>50201500</v>
      </c>
      <c r="H5269" s="37">
        <v>62.807194000000003</v>
      </c>
      <c r="I5269" s="41">
        <f t="shared" si="591"/>
        <v>0.67382463977925811</v>
      </c>
      <c r="J5269" s="41">
        <f t="shared" ca="1" si="592"/>
        <v>1</v>
      </c>
      <c r="K5269" s="37">
        <f t="shared" si="593"/>
        <v>61.7</v>
      </c>
      <c r="L5269" s="37">
        <f t="shared" si="594"/>
        <v>62.98</v>
      </c>
      <c r="M5269" s="37">
        <f t="shared" si="595"/>
        <v>61.65</v>
      </c>
      <c r="N5269" s="37">
        <f t="shared" si="596"/>
        <v>62.81</v>
      </c>
      <c r="O5269" s="38">
        <f t="shared" ca="1" si="597"/>
        <v>50201500</v>
      </c>
    </row>
    <row r="5270" spans="1:15" x14ac:dyDescent="0.4">
      <c r="A5270">
        <v>5255</v>
      </c>
      <c r="B5270" s="63">
        <v>37742</v>
      </c>
      <c r="C5270" s="37">
        <v>91.919998000000007</v>
      </c>
      <c r="D5270" s="37">
        <v>92.730002999999996</v>
      </c>
      <c r="E5270" s="37">
        <v>90.5</v>
      </c>
      <c r="F5270" s="37">
        <v>91.900002000000001</v>
      </c>
      <c r="G5270" s="38">
        <v>50240400</v>
      </c>
      <c r="H5270" s="37">
        <v>61.924435000000003</v>
      </c>
      <c r="I5270" s="41">
        <f t="shared" si="591"/>
        <v>0.67382408762080337</v>
      </c>
      <c r="J5270" s="41">
        <f t="shared" ca="1" si="592"/>
        <v>1</v>
      </c>
      <c r="K5270" s="37">
        <f t="shared" si="593"/>
        <v>61.94</v>
      </c>
      <c r="L5270" s="37">
        <f t="shared" si="594"/>
        <v>62.48</v>
      </c>
      <c r="M5270" s="37">
        <f t="shared" si="595"/>
        <v>60.98</v>
      </c>
      <c r="N5270" s="37">
        <f t="shared" si="596"/>
        <v>61.92</v>
      </c>
      <c r="O5270" s="38">
        <f t="shared" ca="1" si="597"/>
        <v>50240400</v>
      </c>
    </row>
    <row r="5271" spans="1:15" x14ac:dyDescent="0.4">
      <c r="A5271">
        <v>5256</v>
      </c>
      <c r="B5271" s="63">
        <v>37741</v>
      </c>
      <c r="C5271" s="37">
        <v>91.910004000000001</v>
      </c>
      <c r="D5271" s="37">
        <v>92.57</v>
      </c>
      <c r="E5271" s="37">
        <v>91.410004000000001</v>
      </c>
      <c r="F5271" s="37">
        <v>91.910004000000001</v>
      </c>
      <c r="G5271" s="38">
        <v>48709100</v>
      </c>
      <c r="H5271" s="37">
        <v>61.931201999999999</v>
      </c>
      <c r="I5271" s="41">
        <f t="shared" si="591"/>
        <v>0.67382438586337123</v>
      </c>
      <c r="J5271" s="41">
        <f t="shared" ca="1" si="592"/>
        <v>1</v>
      </c>
      <c r="K5271" s="37">
        <f t="shared" si="593"/>
        <v>61.93</v>
      </c>
      <c r="L5271" s="37">
        <f t="shared" si="594"/>
        <v>62.38</v>
      </c>
      <c r="M5271" s="37">
        <f t="shared" si="595"/>
        <v>61.59</v>
      </c>
      <c r="N5271" s="37">
        <f t="shared" si="596"/>
        <v>61.93</v>
      </c>
      <c r="O5271" s="38">
        <f t="shared" ca="1" si="597"/>
        <v>48709100</v>
      </c>
    </row>
    <row r="5272" spans="1:15" x14ac:dyDescent="0.4">
      <c r="A5272">
        <v>5257</v>
      </c>
      <c r="B5272" s="63">
        <v>37740</v>
      </c>
      <c r="C5272" s="37">
        <v>92.139999000000003</v>
      </c>
      <c r="D5272" s="37">
        <v>92.800003000000004</v>
      </c>
      <c r="E5272" s="37">
        <v>91.400002000000001</v>
      </c>
      <c r="F5272" s="37">
        <v>92.110000999999997</v>
      </c>
      <c r="G5272" s="38">
        <v>52017100</v>
      </c>
      <c r="H5272" s="37">
        <v>62.065959999999997</v>
      </c>
      <c r="I5272" s="41">
        <f t="shared" si="591"/>
        <v>0.6738243331470597</v>
      </c>
      <c r="J5272" s="41">
        <f t="shared" ca="1" si="592"/>
        <v>1</v>
      </c>
      <c r="K5272" s="37">
        <f t="shared" si="593"/>
        <v>62.09</v>
      </c>
      <c r="L5272" s="37">
        <f t="shared" si="594"/>
        <v>62.53</v>
      </c>
      <c r="M5272" s="37">
        <f t="shared" si="595"/>
        <v>61.59</v>
      </c>
      <c r="N5272" s="37">
        <f t="shared" si="596"/>
        <v>62.07</v>
      </c>
      <c r="O5272" s="38">
        <f t="shared" ca="1" si="597"/>
        <v>52017100</v>
      </c>
    </row>
    <row r="5273" spans="1:15" x14ac:dyDescent="0.4">
      <c r="A5273">
        <v>5258</v>
      </c>
      <c r="B5273" s="63">
        <v>37739</v>
      </c>
      <c r="C5273" s="37">
        <v>90.440002000000007</v>
      </c>
      <c r="D5273" s="37">
        <v>92.190002000000007</v>
      </c>
      <c r="E5273" s="37">
        <v>90.300003000000004</v>
      </c>
      <c r="F5273" s="37">
        <v>91.790001000000004</v>
      </c>
      <c r="G5273" s="38">
        <v>46432900</v>
      </c>
      <c r="H5273" s="37">
        <v>61.850323000000003</v>
      </c>
      <c r="I5273" s="41">
        <f t="shared" si="591"/>
        <v>0.67382418919463793</v>
      </c>
      <c r="J5273" s="41">
        <f t="shared" ca="1" si="592"/>
        <v>1</v>
      </c>
      <c r="K5273" s="37">
        <f t="shared" si="593"/>
        <v>60.94</v>
      </c>
      <c r="L5273" s="37">
        <f t="shared" si="594"/>
        <v>62.12</v>
      </c>
      <c r="M5273" s="37">
        <f t="shared" si="595"/>
        <v>60.85</v>
      </c>
      <c r="N5273" s="37">
        <f t="shared" si="596"/>
        <v>61.85</v>
      </c>
      <c r="O5273" s="38">
        <f t="shared" ca="1" si="597"/>
        <v>46432900</v>
      </c>
    </row>
    <row r="5274" spans="1:15" x14ac:dyDescent="0.4">
      <c r="A5274">
        <v>5259</v>
      </c>
      <c r="B5274" s="63">
        <v>37736</v>
      </c>
      <c r="C5274" s="37">
        <v>91.300003000000004</v>
      </c>
      <c r="D5274" s="37">
        <v>91.470000999999996</v>
      </c>
      <c r="E5274" s="37">
        <v>90.019997000000004</v>
      </c>
      <c r="F5274" s="37">
        <v>90.230002999999996</v>
      </c>
      <c r="G5274" s="38">
        <v>43917200</v>
      </c>
      <c r="H5274" s="37">
        <v>60.799194</v>
      </c>
      <c r="I5274" s="41">
        <f t="shared" si="591"/>
        <v>0.67382458138674783</v>
      </c>
      <c r="J5274" s="41">
        <f t="shared" ca="1" si="592"/>
        <v>1</v>
      </c>
      <c r="K5274" s="37">
        <f t="shared" si="593"/>
        <v>61.52</v>
      </c>
      <c r="L5274" s="37">
        <f t="shared" si="594"/>
        <v>61.63</v>
      </c>
      <c r="M5274" s="37">
        <f t="shared" si="595"/>
        <v>60.66</v>
      </c>
      <c r="N5274" s="37">
        <f t="shared" si="596"/>
        <v>60.8</v>
      </c>
      <c r="O5274" s="38">
        <f t="shared" ca="1" si="597"/>
        <v>43917200</v>
      </c>
    </row>
    <row r="5275" spans="1:15" x14ac:dyDescent="0.4">
      <c r="A5275">
        <v>5260</v>
      </c>
      <c r="B5275" s="63">
        <v>37735</v>
      </c>
      <c r="C5275" s="37">
        <v>91.529999000000004</v>
      </c>
      <c r="D5275" s="37">
        <v>92.080001999999993</v>
      </c>
      <c r="E5275" s="37">
        <v>90.959998999999996</v>
      </c>
      <c r="F5275" s="37">
        <v>91.360000999999997</v>
      </c>
      <c r="G5275" s="38">
        <v>49692400</v>
      </c>
      <c r="H5275" s="37">
        <v>61.560619000000003</v>
      </c>
      <c r="I5275" s="41">
        <f t="shared" si="591"/>
        <v>0.67382463141610527</v>
      </c>
      <c r="J5275" s="41">
        <f t="shared" ca="1" si="592"/>
        <v>1</v>
      </c>
      <c r="K5275" s="37">
        <f t="shared" si="593"/>
        <v>61.68</v>
      </c>
      <c r="L5275" s="37">
        <f t="shared" si="594"/>
        <v>62.05</v>
      </c>
      <c r="M5275" s="37">
        <f t="shared" si="595"/>
        <v>61.29</v>
      </c>
      <c r="N5275" s="37">
        <f t="shared" si="596"/>
        <v>61.56</v>
      </c>
      <c r="O5275" s="38">
        <f t="shared" ca="1" si="597"/>
        <v>49692400</v>
      </c>
    </row>
    <row r="5276" spans="1:15" x14ac:dyDescent="0.4">
      <c r="A5276">
        <v>5261</v>
      </c>
      <c r="B5276" s="63">
        <v>37734</v>
      </c>
      <c r="C5276" s="37">
        <v>91.620002999999997</v>
      </c>
      <c r="D5276" s="37">
        <v>92.349997999999999</v>
      </c>
      <c r="E5276" s="37">
        <v>91.239998</v>
      </c>
      <c r="F5276" s="37">
        <v>92.18</v>
      </c>
      <c r="G5276" s="38">
        <v>44227100</v>
      </c>
      <c r="H5276" s="37">
        <v>62.113159000000003</v>
      </c>
      <c r="I5276" s="41">
        <f t="shared" si="591"/>
        <v>0.673824679973964</v>
      </c>
      <c r="J5276" s="41">
        <f t="shared" ca="1" si="592"/>
        <v>1</v>
      </c>
      <c r="K5276" s="37">
        <f t="shared" si="593"/>
        <v>61.74</v>
      </c>
      <c r="L5276" s="37">
        <f t="shared" si="594"/>
        <v>62.23</v>
      </c>
      <c r="M5276" s="37">
        <f t="shared" si="595"/>
        <v>61.48</v>
      </c>
      <c r="N5276" s="37">
        <f t="shared" si="596"/>
        <v>62.11</v>
      </c>
      <c r="O5276" s="38">
        <f t="shared" ca="1" si="597"/>
        <v>44227100</v>
      </c>
    </row>
    <row r="5277" spans="1:15" x14ac:dyDescent="0.4">
      <c r="A5277">
        <v>5262</v>
      </c>
      <c r="B5277" s="63">
        <v>37733</v>
      </c>
      <c r="C5277" s="37">
        <v>89.099997999999999</v>
      </c>
      <c r="D5277" s="37">
        <v>91.559997999999993</v>
      </c>
      <c r="E5277" s="37">
        <v>88.889999000000003</v>
      </c>
      <c r="F5277" s="37">
        <v>91.339995999999999</v>
      </c>
      <c r="G5277" s="38">
        <v>59763600</v>
      </c>
      <c r="H5277" s="37">
        <v>61.547111999999998</v>
      </c>
      <c r="I5277" s="41">
        <f t="shared" si="591"/>
        <v>0.67382433430367128</v>
      </c>
      <c r="J5277" s="41">
        <f t="shared" ca="1" si="592"/>
        <v>1</v>
      </c>
      <c r="K5277" s="37">
        <f t="shared" si="593"/>
        <v>60.04</v>
      </c>
      <c r="L5277" s="37">
        <f t="shared" si="594"/>
        <v>61.7</v>
      </c>
      <c r="M5277" s="37">
        <f t="shared" si="595"/>
        <v>59.9</v>
      </c>
      <c r="N5277" s="37">
        <f t="shared" si="596"/>
        <v>61.55</v>
      </c>
      <c r="O5277" s="38">
        <f t="shared" ca="1" si="597"/>
        <v>59763600</v>
      </c>
    </row>
    <row r="5278" spans="1:15" x14ac:dyDescent="0.4">
      <c r="A5278">
        <v>5263</v>
      </c>
      <c r="B5278" s="63">
        <v>37732</v>
      </c>
      <c r="C5278" s="37">
        <v>89.860000999999997</v>
      </c>
      <c r="D5278" s="37">
        <v>90.160004000000001</v>
      </c>
      <c r="E5278" s="37">
        <v>89.059997999999993</v>
      </c>
      <c r="F5278" s="37">
        <v>89.650002000000001</v>
      </c>
      <c r="G5278" s="38">
        <v>32052700</v>
      </c>
      <c r="H5278" s="37">
        <v>60.408355999999998</v>
      </c>
      <c r="I5278" s="41">
        <f t="shared" si="591"/>
        <v>0.67382436868211115</v>
      </c>
      <c r="J5278" s="41">
        <f t="shared" ca="1" si="592"/>
        <v>1</v>
      </c>
      <c r="K5278" s="37">
        <f t="shared" si="593"/>
        <v>60.55</v>
      </c>
      <c r="L5278" s="37">
        <f t="shared" si="594"/>
        <v>60.75</v>
      </c>
      <c r="M5278" s="37">
        <f t="shared" si="595"/>
        <v>60.01</v>
      </c>
      <c r="N5278" s="37">
        <f t="shared" si="596"/>
        <v>60.41</v>
      </c>
      <c r="O5278" s="38">
        <f t="shared" ca="1" si="597"/>
        <v>32052700</v>
      </c>
    </row>
    <row r="5279" spans="1:15" x14ac:dyDescent="0.4">
      <c r="A5279">
        <v>5264</v>
      </c>
      <c r="B5279" s="63">
        <v>37728</v>
      </c>
      <c r="C5279" s="37">
        <v>88.300003000000004</v>
      </c>
      <c r="D5279" s="37">
        <v>89.720000999999996</v>
      </c>
      <c r="E5279" s="37">
        <v>88.190002000000007</v>
      </c>
      <c r="F5279" s="37">
        <v>89.559997999999993</v>
      </c>
      <c r="G5279" s="38">
        <v>37403100</v>
      </c>
      <c r="H5279" s="37">
        <v>60.347721</v>
      </c>
      <c r="I5279" s="41">
        <f t="shared" si="591"/>
        <v>0.67382450142529038</v>
      </c>
      <c r="J5279" s="41">
        <f t="shared" ca="1" si="592"/>
        <v>1</v>
      </c>
      <c r="K5279" s="37">
        <f t="shared" si="593"/>
        <v>59.5</v>
      </c>
      <c r="L5279" s="37">
        <f t="shared" si="594"/>
        <v>60.46</v>
      </c>
      <c r="M5279" s="37">
        <f t="shared" si="595"/>
        <v>59.42</v>
      </c>
      <c r="N5279" s="37">
        <f t="shared" si="596"/>
        <v>60.35</v>
      </c>
      <c r="O5279" s="38">
        <f t="shared" ca="1" si="597"/>
        <v>37403100</v>
      </c>
    </row>
    <row r="5280" spans="1:15" x14ac:dyDescent="0.4">
      <c r="A5280">
        <v>5265</v>
      </c>
      <c r="B5280" s="63">
        <v>37727</v>
      </c>
      <c r="C5280" s="37">
        <v>89.910004000000001</v>
      </c>
      <c r="D5280" s="37">
        <v>90.059997999999993</v>
      </c>
      <c r="E5280" s="37">
        <v>88.029999000000004</v>
      </c>
      <c r="F5280" s="37">
        <v>88.25</v>
      </c>
      <c r="G5280" s="38">
        <v>51788000</v>
      </c>
      <c r="H5280" s="37">
        <v>59.464995999999999</v>
      </c>
      <c r="I5280" s="41">
        <f t="shared" si="591"/>
        <v>0.67382431728045322</v>
      </c>
      <c r="J5280" s="41">
        <f t="shared" ca="1" si="592"/>
        <v>1</v>
      </c>
      <c r="K5280" s="37">
        <f t="shared" si="593"/>
        <v>60.58</v>
      </c>
      <c r="L5280" s="37">
        <f t="shared" si="594"/>
        <v>60.68</v>
      </c>
      <c r="M5280" s="37">
        <f t="shared" si="595"/>
        <v>59.32</v>
      </c>
      <c r="N5280" s="37">
        <f t="shared" si="596"/>
        <v>59.46</v>
      </c>
      <c r="O5280" s="38">
        <f t="shared" ca="1" si="597"/>
        <v>51788000</v>
      </c>
    </row>
    <row r="5281" spans="1:15" x14ac:dyDescent="0.4">
      <c r="A5281">
        <v>5266</v>
      </c>
      <c r="B5281" s="63">
        <v>37726</v>
      </c>
      <c r="C5281" s="37">
        <v>88.839995999999999</v>
      </c>
      <c r="D5281" s="37">
        <v>89.779999000000004</v>
      </c>
      <c r="E5281" s="37">
        <v>88.419998000000007</v>
      </c>
      <c r="F5281" s="37">
        <v>89.779999000000004</v>
      </c>
      <c r="G5281" s="38">
        <v>49709800</v>
      </c>
      <c r="H5281" s="37">
        <v>60.495959999999997</v>
      </c>
      <c r="I5281" s="41">
        <f t="shared" si="591"/>
        <v>0.67382446729588397</v>
      </c>
      <c r="J5281" s="41">
        <f t="shared" ca="1" si="592"/>
        <v>1</v>
      </c>
      <c r="K5281" s="37">
        <f t="shared" si="593"/>
        <v>59.86</v>
      </c>
      <c r="L5281" s="37">
        <f t="shared" si="594"/>
        <v>60.5</v>
      </c>
      <c r="M5281" s="37">
        <f t="shared" si="595"/>
        <v>59.58</v>
      </c>
      <c r="N5281" s="37">
        <f t="shared" si="596"/>
        <v>60.5</v>
      </c>
      <c r="O5281" s="38">
        <f t="shared" ca="1" si="597"/>
        <v>49709800</v>
      </c>
    </row>
    <row r="5282" spans="1:15" x14ac:dyDescent="0.4">
      <c r="A5282">
        <v>5267</v>
      </c>
      <c r="B5282" s="63">
        <v>37725</v>
      </c>
      <c r="C5282" s="37">
        <v>87.470000999999996</v>
      </c>
      <c r="D5282" s="37">
        <v>89</v>
      </c>
      <c r="E5282" s="37">
        <v>87</v>
      </c>
      <c r="F5282" s="37">
        <v>88.949996999999996</v>
      </c>
      <c r="G5282" s="38">
        <v>36711700</v>
      </c>
      <c r="H5282" s="37">
        <v>59.936686999999999</v>
      </c>
      <c r="I5282" s="41">
        <f t="shared" si="591"/>
        <v>0.67382449714978632</v>
      </c>
      <c r="J5282" s="41">
        <f t="shared" ca="1" si="592"/>
        <v>1</v>
      </c>
      <c r="K5282" s="37">
        <f t="shared" si="593"/>
        <v>58.94</v>
      </c>
      <c r="L5282" s="37">
        <f t="shared" si="594"/>
        <v>59.97</v>
      </c>
      <c r="M5282" s="37">
        <f t="shared" si="595"/>
        <v>58.62</v>
      </c>
      <c r="N5282" s="37">
        <f t="shared" si="596"/>
        <v>59.94</v>
      </c>
      <c r="O5282" s="38">
        <f t="shared" ca="1" si="597"/>
        <v>36711700</v>
      </c>
    </row>
    <row r="5283" spans="1:15" x14ac:dyDescent="0.4">
      <c r="A5283">
        <v>5268</v>
      </c>
      <c r="B5283" s="63">
        <v>37722</v>
      </c>
      <c r="C5283" s="37">
        <v>88.160004000000001</v>
      </c>
      <c r="D5283" s="37">
        <v>88.699996999999996</v>
      </c>
      <c r="E5283" s="37">
        <v>86.860000999999997</v>
      </c>
      <c r="F5283" s="37">
        <v>87.150002000000001</v>
      </c>
      <c r="G5283" s="38">
        <v>47730100</v>
      </c>
      <c r="H5283" s="37">
        <v>58.723820000000003</v>
      </c>
      <c r="I5283" s="41">
        <f t="shared" si="591"/>
        <v>0.67382465464544683</v>
      </c>
      <c r="J5283" s="41">
        <f t="shared" ca="1" si="592"/>
        <v>1</v>
      </c>
      <c r="K5283" s="37">
        <f t="shared" si="593"/>
        <v>59.4</v>
      </c>
      <c r="L5283" s="37">
        <f t="shared" si="594"/>
        <v>59.77</v>
      </c>
      <c r="M5283" s="37">
        <f t="shared" si="595"/>
        <v>58.53</v>
      </c>
      <c r="N5283" s="37">
        <f t="shared" si="596"/>
        <v>58.72</v>
      </c>
      <c r="O5283" s="38">
        <f t="shared" ca="1" si="597"/>
        <v>47730100</v>
      </c>
    </row>
    <row r="5284" spans="1:15" x14ac:dyDescent="0.4">
      <c r="A5284">
        <v>5269</v>
      </c>
      <c r="B5284" s="63">
        <v>37721</v>
      </c>
      <c r="C5284" s="37">
        <v>87.089995999999999</v>
      </c>
      <c r="D5284" s="37">
        <v>87.629997000000003</v>
      </c>
      <c r="E5284" s="37">
        <v>85.709998999999996</v>
      </c>
      <c r="F5284" s="37">
        <v>87.510002</v>
      </c>
      <c r="G5284" s="38">
        <v>41812400</v>
      </c>
      <c r="H5284" s="37">
        <v>58.966377000000001</v>
      </c>
      <c r="I5284" s="41">
        <f t="shared" si="591"/>
        <v>0.67382442752086791</v>
      </c>
      <c r="J5284" s="41">
        <f t="shared" ca="1" si="592"/>
        <v>1</v>
      </c>
      <c r="K5284" s="37">
        <f t="shared" si="593"/>
        <v>58.68</v>
      </c>
      <c r="L5284" s="37">
        <f t="shared" si="594"/>
        <v>59.05</v>
      </c>
      <c r="M5284" s="37">
        <f t="shared" si="595"/>
        <v>57.75</v>
      </c>
      <c r="N5284" s="37">
        <f t="shared" si="596"/>
        <v>58.97</v>
      </c>
      <c r="O5284" s="38">
        <f t="shared" ca="1" si="597"/>
        <v>41812400</v>
      </c>
    </row>
    <row r="5285" spans="1:15" x14ac:dyDescent="0.4">
      <c r="A5285">
        <v>5270</v>
      </c>
      <c r="B5285" s="63">
        <v>37720</v>
      </c>
      <c r="C5285" s="37">
        <v>88.360000999999997</v>
      </c>
      <c r="D5285" s="37">
        <v>89.099997999999999</v>
      </c>
      <c r="E5285" s="37">
        <v>86.769997000000004</v>
      </c>
      <c r="F5285" s="37">
        <v>87.029999000000004</v>
      </c>
      <c r="G5285" s="38">
        <v>55647300</v>
      </c>
      <c r="H5285" s="37">
        <v>58.642929000000002</v>
      </c>
      <c r="I5285" s="41">
        <f t="shared" si="591"/>
        <v>0.67382430970727691</v>
      </c>
      <c r="J5285" s="41">
        <f t="shared" ca="1" si="592"/>
        <v>1</v>
      </c>
      <c r="K5285" s="37">
        <f t="shared" si="593"/>
        <v>59.54</v>
      </c>
      <c r="L5285" s="37">
        <f t="shared" si="594"/>
        <v>60.04</v>
      </c>
      <c r="M5285" s="37">
        <f t="shared" si="595"/>
        <v>58.47</v>
      </c>
      <c r="N5285" s="37">
        <f t="shared" si="596"/>
        <v>58.64</v>
      </c>
      <c r="O5285" s="38">
        <f t="shared" ca="1" si="597"/>
        <v>55647300</v>
      </c>
    </row>
    <row r="5286" spans="1:15" x14ac:dyDescent="0.4">
      <c r="A5286">
        <v>5271</v>
      </c>
      <c r="B5286" s="63">
        <v>37719</v>
      </c>
      <c r="C5286" s="37">
        <v>88.300003000000004</v>
      </c>
      <c r="D5286" s="37">
        <v>88.650002000000001</v>
      </c>
      <c r="E5286" s="37">
        <v>87.709998999999996</v>
      </c>
      <c r="F5286" s="37">
        <v>88.190002000000007</v>
      </c>
      <c r="G5286" s="38">
        <v>39712700</v>
      </c>
      <c r="H5286" s="37">
        <v>59.424579999999999</v>
      </c>
      <c r="I5286" s="41">
        <f t="shared" si="591"/>
        <v>0.67382445461334717</v>
      </c>
      <c r="J5286" s="41">
        <f t="shared" ca="1" si="592"/>
        <v>1</v>
      </c>
      <c r="K5286" s="37">
        <f t="shared" si="593"/>
        <v>59.5</v>
      </c>
      <c r="L5286" s="37">
        <f t="shared" si="594"/>
        <v>59.73</v>
      </c>
      <c r="M5286" s="37">
        <f t="shared" si="595"/>
        <v>59.1</v>
      </c>
      <c r="N5286" s="37">
        <f t="shared" si="596"/>
        <v>59.42</v>
      </c>
      <c r="O5286" s="38">
        <f t="shared" ca="1" si="597"/>
        <v>39712700</v>
      </c>
    </row>
    <row r="5287" spans="1:15" x14ac:dyDescent="0.4">
      <c r="A5287">
        <v>5272</v>
      </c>
      <c r="B5287" s="63">
        <v>37718</v>
      </c>
      <c r="C5287" s="37">
        <v>90.339995999999999</v>
      </c>
      <c r="D5287" s="37">
        <v>90.849997999999999</v>
      </c>
      <c r="E5287" s="37">
        <v>87.970000999999996</v>
      </c>
      <c r="F5287" s="37">
        <v>88.050003000000004</v>
      </c>
      <c r="G5287" s="38">
        <v>69776200</v>
      </c>
      <c r="H5287" s="37">
        <v>59.330249999999999</v>
      </c>
      <c r="I5287" s="41">
        <f t="shared" si="591"/>
        <v>0.6738245085579383</v>
      </c>
      <c r="J5287" s="41">
        <f t="shared" ca="1" si="592"/>
        <v>1</v>
      </c>
      <c r="K5287" s="37">
        <f t="shared" si="593"/>
        <v>60.87</v>
      </c>
      <c r="L5287" s="37">
        <f t="shared" si="594"/>
        <v>61.22</v>
      </c>
      <c r="M5287" s="37">
        <f t="shared" si="595"/>
        <v>59.28</v>
      </c>
      <c r="N5287" s="37">
        <f t="shared" si="596"/>
        <v>59.33</v>
      </c>
      <c r="O5287" s="38">
        <f t="shared" ca="1" si="597"/>
        <v>69776200</v>
      </c>
    </row>
    <row r="5288" spans="1:15" x14ac:dyDescent="0.4">
      <c r="A5288">
        <v>5273</v>
      </c>
      <c r="B5288" s="63">
        <v>37715</v>
      </c>
      <c r="C5288" s="37">
        <v>88.43</v>
      </c>
      <c r="D5288" s="37">
        <v>88.589995999999999</v>
      </c>
      <c r="E5288" s="37">
        <v>87.620002999999997</v>
      </c>
      <c r="F5288" s="37">
        <v>88.220000999999996</v>
      </c>
      <c r="G5288" s="38">
        <v>36250100</v>
      </c>
      <c r="H5288" s="37">
        <v>59.444817</v>
      </c>
      <c r="I5288" s="41">
        <f t="shared" si="591"/>
        <v>0.67382471464719207</v>
      </c>
      <c r="J5288" s="41">
        <f t="shared" ca="1" si="592"/>
        <v>1</v>
      </c>
      <c r="K5288" s="37">
        <f t="shared" si="593"/>
        <v>59.59</v>
      </c>
      <c r="L5288" s="37">
        <f t="shared" si="594"/>
        <v>59.69</v>
      </c>
      <c r="M5288" s="37">
        <f t="shared" si="595"/>
        <v>59.04</v>
      </c>
      <c r="N5288" s="37">
        <f t="shared" si="596"/>
        <v>59.44</v>
      </c>
      <c r="O5288" s="38">
        <f t="shared" ca="1" si="597"/>
        <v>36250100</v>
      </c>
    </row>
    <row r="5289" spans="1:15" x14ac:dyDescent="0.4">
      <c r="A5289">
        <v>5274</v>
      </c>
      <c r="B5289" s="63">
        <v>37714</v>
      </c>
      <c r="C5289" s="37">
        <v>88.870002999999997</v>
      </c>
      <c r="D5289" s="37">
        <v>88.989998</v>
      </c>
      <c r="E5289" s="37">
        <v>87.650002000000001</v>
      </c>
      <c r="F5289" s="37">
        <v>87.699996999999996</v>
      </c>
      <c r="G5289" s="38">
        <v>48755500</v>
      </c>
      <c r="H5289" s="37">
        <v>59.094414</v>
      </c>
      <c r="I5289" s="41">
        <f t="shared" si="591"/>
        <v>0.67382458405329249</v>
      </c>
      <c r="J5289" s="41">
        <f t="shared" ca="1" si="592"/>
        <v>1</v>
      </c>
      <c r="K5289" s="37">
        <f t="shared" si="593"/>
        <v>59.88</v>
      </c>
      <c r="L5289" s="37">
        <f t="shared" si="594"/>
        <v>59.96</v>
      </c>
      <c r="M5289" s="37">
        <f t="shared" si="595"/>
        <v>59.06</v>
      </c>
      <c r="N5289" s="37">
        <f t="shared" si="596"/>
        <v>59.09</v>
      </c>
      <c r="O5289" s="38">
        <f t="shared" ca="1" si="597"/>
        <v>48755500</v>
      </c>
    </row>
    <row r="5290" spans="1:15" x14ac:dyDescent="0.4">
      <c r="A5290">
        <v>5275</v>
      </c>
      <c r="B5290" s="63">
        <v>37713</v>
      </c>
      <c r="C5290" s="37">
        <v>87.540001000000004</v>
      </c>
      <c r="D5290" s="37">
        <v>88.769997000000004</v>
      </c>
      <c r="E5290" s="37">
        <v>87.5</v>
      </c>
      <c r="F5290" s="37">
        <v>88.120002999999997</v>
      </c>
      <c r="G5290" s="38">
        <v>50431200</v>
      </c>
      <c r="H5290" s="37">
        <v>59.377419000000003</v>
      </c>
      <c r="I5290" s="41">
        <f t="shared" si="591"/>
        <v>0.67382452313352736</v>
      </c>
      <c r="J5290" s="41">
        <f t="shared" ca="1" si="592"/>
        <v>1</v>
      </c>
      <c r="K5290" s="37">
        <f t="shared" si="593"/>
        <v>58.99</v>
      </c>
      <c r="L5290" s="37">
        <f t="shared" si="594"/>
        <v>59.82</v>
      </c>
      <c r="M5290" s="37">
        <f t="shared" si="595"/>
        <v>58.96</v>
      </c>
      <c r="N5290" s="37">
        <f t="shared" si="596"/>
        <v>59.38</v>
      </c>
      <c r="O5290" s="38">
        <f t="shared" ca="1" si="597"/>
        <v>50431200</v>
      </c>
    </row>
    <row r="5291" spans="1:15" x14ac:dyDescent="0.4">
      <c r="A5291">
        <v>5276</v>
      </c>
      <c r="B5291" s="63">
        <v>37712</v>
      </c>
      <c r="C5291" s="37">
        <v>85.25</v>
      </c>
      <c r="D5291" s="37">
        <v>86.389999000000003</v>
      </c>
      <c r="E5291" s="37">
        <v>84.910004000000001</v>
      </c>
      <c r="F5291" s="37">
        <v>86.040001000000004</v>
      </c>
      <c r="G5291" s="38">
        <v>53574000</v>
      </c>
      <c r="H5291" s="37">
        <v>57.975838000000003</v>
      </c>
      <c r="I5291" s="41">
        <f t="shared" si="591"/>
        <v>0.67382423670590152</v>
      </c>
      <c r="J5291" s="41">
        <f t="shared" ca="1" si="592"/>
        <v>1</v>
      </c>
      <c r="K5291" s="37">
        <f t="shared" si="593"/>
        <v>57.44</v>
      </c>
      <c r="L5291" s="37">
        <f t="shared" si="594"/>
        <v>58.21</v>
      </c>
      <c r="M5291" s="37">
        <f t="shared" si="595"/>
        <v>57.21</v>
      </c>
      <c r="N5291" s="37">
        <f t="shared" si="596"/>
        <v>57.98</v>
      </c>
      <c r="O5291" s="38">
        <f t="shared" ca="1" si="597"/>
        <v>53574000</v>
      </c>
    </row>
    <row r="5292" spans="1:15" x14ac:dyDescent="0.4">
      <c r="A5292">
        <v>5277</v>
      </c>
      <c r="B5292" s="63">
        <v>37711</v>
      </c>
      <c r="C5292" s="37">
        <v>85.349997999999999</v>
      </c>
      <c r="D5292" s="37">
        <v>86.589995999999999</v>
      </c>
      <c r="E5292" s="37">
        <v>84.400002000000001</v>
      </c>
      <c r="F5292" s="37">
        <v>84.739998</v>
      </c>
      <c r="G5292" s="38">
        <v>61119500</v>
      </c>
      <c r="H5292" s="37">
        <v>57.099894999999997</v>
      </c>
      <c r="I5292" s="41">
        <f t="shared" si="591"/>
        <v>0.67382459697485475</v>
      </c>
      <c r="J5292" s="41">
        <f t="shared" ca="1" si="592"/>
        <v>1</v>
      </c>
      <c r="K5292" s="37">
        <f t="shared" si="593"/>
        <v>57.51</v>
      </c>
      <c r="L5292" s="37">
        <f t="shared" si="594"/>
        <v>58.35</v>
      </c>
      <c r="M5292" s="37">
        <f t="shared" si="595"/>
        <v>56.87</v>
      </c>
      <c r="N5292" s="37">
        <f t="shared" si="596"/>
        <v>57.1</v>
      </c>
      <c r="O5292" s="38">
        <f t="shared" ca="1" si="597"/>
        <v>61119500</v>
      </c>
    </row>
    <row r="5293" spans="1:15" x14ac:dyDescent="0.4">
      <c r="A5293">
        <v>5278</v>
      </c>
      <c r="B5293" s="63">
        <v>37708</v>
      </c>
      <c r="C5293" s="37">
        <v>86.470000999999996</v>
      </c>
      <c r="D5293" s="37">
        <v>87.279999000000004</v>
      </c>
      <c r="E5293" s="37">
        <v>86.25</v>
      </c>
      <c r="F5293" s="37">
        <v>86.709998999999996</v>
      </c>
      <c r="G5293" s="38">
        <v>32583000</v>
      </c>
      <c r="H5293" s="37">
        <v>58.427292000000001</v>
      </c>
      <c r="I5293" s="41">
        <f t="shared" si="591"/>
        <v>0.67382415723473832</v>
      </c>
      <c r="J5293" s="41">
        <f t="shared" ca="1" si="592"/>
        <v>1</v>
      </c>
      <c r="K5293" s="37">
        <f t="shared" si="593"/>
        <v>58.27</v>
      </c>
      <c r="L5293" s="37">
        <f t="shared" si="594"/>
        <v>58.81</v>
      </c>
      <c r="M5293" s="37">
        <f t="shared" si="595"/>
        <v>58.12</v>
      </c>
      <c r="N5293" s="37">
        <f t="shared" si="596"/>
        <v>58.43</v>
      </c>
      <c r="O5293" s="38">
        <f t="shared" ca="1" si="597"/>
        <v>32583000</v>
      </c>
    </row>
    <row r="5294" spans="1:15" x14ac:dyDescent="0.4">
      <c r="A5294">
        <v>5279</v>
      </c>
      <c r="B5294" s="63">
        <v>37707</v>
      </c>
      <c r="C5294" s="37">
        <v>86.400002000000001</v>
      </c>
      <c r="D5294" s="37">
        <v>87.660004000000001</v>
      </c>
      <c r="E5294" s="37">
        <v>85.989998</v>
      </c>
      <c r="F5294" s="37">
        <v>87.150002000000001</v>
      </c>
      <c r="G5294" s="38">
        <v>53120200</v>
      </c>
      <c r="H5294" s="37">
        <v>58.723820000000003</v>
      </c>
      <c r="I5294" s="41">
        <f t="shared" si="591"/>
        <v>0.67382465464544683</v>
      </c>
      <c r="J5294" s="41">
        <f t="shared" ca="1" si="592"/>
        <v>1</v>
      </c>
      <c r="K5294" s="37">
        <f t="shared" si="593"/>
        <v>58.22</v>
      </c>
      <c r="L5294" s="37">
        <f t="shared" si="594"/>
        <v>59.07</v>
      </c>
      <c r="M5294" s="37">
        <f t="shared" si="595"/>
        <v>57.94</v>
      </c>
      <c r="N5294" s="37">
        <f t="shared" si="596"/>
        <v>58.72</v>
      </c>
      <c r="O5294" s="38">
        <f t="shared" ca="1" si="597"/>
        <v>53120200</v>
      </c>
    </row>
    <row r="5295" spans="1:15" x14ac:dyDescent="0.4">
      <c r="A5295">
        <v>5280</v>
      </c>
      <c r="B5295" s="63">
        <v>37706</v>
      </c>
      <c r="C5295" s="37">
        <v>87.559997999999993</v>
      </c>
      <c r="D5295" s="37">
        <v>87.849997999999999</v>
      </c>
      <c r="E5295" s="37">
        <v>86.800003000000004</v>
      </c>
      <c r="F5295" s="37">
        <v>87.080001999999993</v>
      </c>
      <c r="G5295" s="38">
        <v>45740800</v>
      </c>
      <c r="H5295" s="37">
        <v>58.676628000000001</v>
      </c>
      <c r="I5295" s="41">
        <f t="shared" si="591"/>
        <v>0.67382437588827804</v>
      </c>
      <c r="J5295" s="41">
        <f t="shared" ca="1" si="592"/>
        <v>1</v>
      </c>
      <c r="K5295" s="37">
        <f t="shared" si="593"/>
        <v>59</v>
      </c>
      <c r="L5295" s="37">
        <f t="shared" si="594"/>
        <v>59.2</v>
      </c>
      <c r="M5295" s="37">
        <f t="shared" si="595"/>
        <v>58.49</v>
      </c>
      <c r="N5295" s="37">
        <f t="shared" si="596"/>
        <v>58.68</v>
      </c>
      <c r="O5295" s="38">
        <f t="shared" ca="1" si="597"/>
        <v>45740800</v>
      </c>
    </row>
    <row r="5296" spans="1:15" x14ac:dyDescent="0.4">
      <c r="A5296">
        <v>5281</v>
      </c>
      <c r="B5296" s="63">
        <v>37705</v>
      </c>
      <c r="C5296" s="37">
        <v>86.739998</v>
      </c>
      <c r="D5296" s="37">
        <v>88.260002</v>
      </c>
      <c r="E5296" s="37">
        <v>86.440002000000007</v>
      </c>
      <c r="F5296" s="37">
        <v>87.519997000000004</v>
      </c>
      <c r="G5296" s="38">
        <v>61040100</v>
      </c>
      <c r="H5296" s="37">
        <v>58.973106000000001</v>
      </c>
      <c r="I5296" s="41">
        <f t="shared" si="591"/>
        <v>0.67382436039160287</v>
      </c>
      <c r="J5296" s="41">
        <f t="shared" ca="1" si="592"/>
        <v>1</v>
      </c>
      <c r="K5296" s="37">
        <f t="shared" si="593"/>
        <v>58.45</v>
      </c>
      <c r="L5296" s="37">
        <f t="shared" si="594"/>
        <v>59.47</v>
      </c>
      <c r="M5296" s="37">
        <f t="shared" si="595"/>
        <v>58.25</v>
      </c>
      <c r="N5296" s="37">
        <f t="shared" si="596"/>
        <v>58.97</v>
      </c>
      <c r="O5296" s="38">
        <f t="shared" ca="1" si="597"/>
        <v>61040100</v>
      </c>
    </row>
    <row r="5297" spans="1:15" x14ac:dyDescent="0.4">
      <c r="A5297">
        <v>5282</v>
      </c>
      <c r="B5297" s="63">
        <v>37704</v>
      </c>
      <c r="C5297" s="37">
        <v>88.019997000000004</v>
      </c>
      <c r="D5297" s="37">
        <v>88.139999000000003</v>
      </c>
      <c r="E5297" s="37">
        <v>86.349997999999999</v>
      </c>
      <c r="F5297" s="37">
        <v>86.690002000000007</v>
      </c>
      <c r="G5297" s="38">
        <v>65398900</v>
      </c>
      <c r="H5297" s="37">
        <v>58.413834000000001</v>
      </c>
      <c r="I5297" s="41">
        <f t="shared" si="591"/>
        <v>0.67382434712598116</v>
      </c>
      <c r="J5297" s="41">
        <f t="shared" ca="1" si="592"/>
        <v>1</v>
      </c>
      <c r="K5297" s="37">
        <f t="shared" si="593"/>
        <v>59.31</v>
      </c>
      <c r="L5297" s="37">
        <f t="shared" si="594"/>
        <v>59.39</v>
      </c>
      <c r="M5297" s="37">
        <f t="shared" si="595"/>
        <v>58.18</v>
      </c>
      <c r="N5297" s="37">
        <f t="shared" si="596"/>
        <v>58.41</v>
      </c>
      <c r="O5297" s="38">
        <f t="shared" ca="1" si="597"/>
        <v>65398900</v>
      </c>
    </row>
    <row r="5298" spans="1:15" x14ac:dyDescent="0.4">
      <c r="A5298">
        <v>5283</v>
      </c>
      <c r="B5298" s="63">
        <v>37701</v>
      </c>
      <c r="C5298" s="37">
        <v>88.800003000000004</v>
      </c>
      <c r="D5298" s="37">
        <v>89.879997000000003</v>
      </c>
      <c r="E5298" s="37">
        <v>87.93</v>
      </c>
      <c r="F5298" s="37">
        <v>89.669998000000007</v>
      </c>
      <c r="G5298" s="38">
        <v>71165300</v>
      </c>
      <c r="H5298" s="37">
        <v>60.421821999999999</v>
      </c>
      <c r="I5298" s="41">
        <f t="shared" si="591"/>
        <v>0.67382428178486176</v>
      </c>
      <c r="J5298" s="41">
        <f t="shared" ca="1" si="592"/>
        <v>1</v>
      </c>
      <c r="K5298" s="37">
        <f t="shared" si="593"/>
        <v>59.84</v>
      </c>
      <c r="L5298" s="37">
        <f t="shared" si="594"/>
        <v>60.56</v>
      </c>
      <c r="M5298" s="37">
        <f t="shared" si="595"/>
        <v>59.25</v>
      </c>
      <c r="N5298" s="37">
        <f t="shared" si="596"/>
        <v>60.42</v>
      </c>
      <c r="O5298" s="38">
        <f t="shared" ca="1" si="597"/>
        <v>71165300</v>
      </c>
    </row>
    <row r="5299" spans="1:15" x14ac:dyDescent="0.4">
      <c r="A5299">
        <v>5284</v>
      </c>
      <c r="B5299" s="63">
        <v>37700</v>
      </c>
      <c r="C5299" s="37">
        <v>87.330001999999993</v>
      </c>
      <c r="D5299" s="37">
        <v>88.589995999999999</v>
      </c>
      <c r="E5299" s="37">
        <v>86.349997999999999</v>
      </c>
      <c r="F5299" s="37">
        <v>88.150002000000001</v>
      </c>
      <c r="G5299" s="38">
        <v>67321600</v>
      </c>
      <c r="H5299" s="37">
        <v>59.159087999999997</v>
      </c>
      <c r="I5299" s="41">
        <f t="shared" si="591"/>
        <v>0.67111839657133532</v>
      </c>
      <c r="J5299" s="41">
        <f t="shared" ca="1" si="592"/>
        <v>1</v>
      </c>
      <c r="K5299" s="37">
        <f t="shared" si="593"/>
        <v>58.61</v>
      </c>
      <c r="L5299" s="37">
        <f t="shared" si="594"/>
        <v>59.45</v>
      </c>
      <c r="M5299" s="37">
        <f t="shared" si="595"/>
        <v>57.95</v>
      </c>
      <c r="N5299" s="37">
        <f t="shared" si="596"/>
        <v>59.16</v>
      </c>
      <c r="O5299" s="38">
        <f t="shared" ca="1" si="597"/>
        <v>67321600</v>
      </c>
    </row>
    <row r="5300" spans="1:15" x14ac:dyDescent="0.4">
      <c r="A5300">
        <v>5285</v>
      </c>
      <c r="B5300" s="63">
        <v>37699</v>
      </c>
      <c r="C5300" s="37">
        <v>87.279999000000004</v>
      </c>
      <c r="D5300" s="37">
        <v>88.160004000000001</v>
      </c>
      <c r="E5300" s="37">
        <v>86.68</v>
      </c>
      <c r="F5300" s="37">
        <v>87.959998999999996</v>
      </c>
      <c r="G5300" s="38">
        <v>49630800</v>
      </c>
      <c r="H5300" s="37">
        <v>59.031582</v>
      </c>
      <c r="I5300" s="41">
        <f t="shared" si="591"/>
        <v>0.67111849330512163</v>
      </c>
      <c r="J5300" s="41">
        <f t="shared" ca="1" si="592"/>
        <v>1</v>
      </c>
      <c r="K5300" s="37">
        <f t="shared" si="593"/>
        <v>58.58</v>
      </c>
      <c r="L5300" s="37">
        <f t="shared" si="594"/>
        <v>59.17</v>
      </c>
      <c r="M5300" s="37">
        <f t="shared" si="595"/>
        <v>58.17</v>
      </c>
      <c r="N5300" s="37">
        <f t="shared" si="596"/>
        <v>59.03</v>
      </c>
      <c r="O5300" s="38">
        <f t="shared" ca="1" si="597"/>
        <v>49630800</v>
      </c>
    </row>
    <row r="5301" spans="1:15" x14ac:dyDescent="0.4">
      <c r="A5301">
        <v>5286</v>
      </c>
      <c r="B5301" s="63">
        <v>37698</v>
      </c>
      <c r="C5301" s="37">
        <v>87.150002000000001</v>
      </c>
      <c r="D5301" s="37">
        <v>87.349997999999999</v>
      </c>
      <c r="E5301" s="37">
        <v>86.279999000000004</v>
      </c>
      <c r="F5301" s="37">
        <v>87.290001000000004</v>
      </c>
      <c r="G5301" s="38">
        <v>50792300</v>
      </c>
      <c r="H5301" s="37">
        <v>58.581921000000001</v>
      </c>
      <c r="I5301" s="41">
        <f t="shared" si="591"/>
        <v>0.67111834492933498</v>
      </c>
      <c r="J5301" s="41">
        <f t="shared" ca="1" si="592"/>
        <v>1</v>
      </c>
      <c r="K5301" s="37">
        <f t="shared" si="593"/>
        <v>58.49</v>
      </c>
      <c r="L5301" s="37">
        <f t="shared" si="594"/>
        <v>58.62</v>
      </c>
      <c r="M5301" s="37">
        <f t="shared" si="595"/>
        <v>57.9</v>
      </c>
      <c r="N5301" s="37">
        <f t="shared" si="596"/>
        <v>58.58</v>
      </c>
      <c r="O5301" s="38">
        <f t="shared" ca="1" si="597"/>
        <v>50792300</v>
      </c>
    </row>
    <row r="5302" spans="1:15" x14ac:dyDescent="0.4">
      <c r="A5302">
        <v>5287</v>
      </c>
      <c r="B5302" s="63">
        <v>37697</v>
      </c>
      <c r="C5302" s="37">
        <v>83.459998999999996</v>
      </c>
      <c r="D5302" s="37">
        <v>86.949996999999996</v>
      </c>
      <c r="E5302" s="37">
        <v>83.220000999999996</v>
      </c>
      <c r="F5302" s="37">
        <v>86.779999000000004</v>
      </c>
      <c r="G5302" s="38">
        <v>88217500</v>
      </c>
      <c r="H5302" s="37">
        <v>58.239666</v>
      </c>
      <c r="I5302" s="41">
        <f t="shared" si="591"/>
        <v>0.67111853734868099</v>
      </c>
      <c r="J5302" s="41">
        <f t="shared" ca="1" si="592"/>
        <v>1</v>
      </c>
      <c r="K5302" s="37">
        <f t="shared" si="593"/>
        <v>56.01</v>
      </c>
      <c r="L5302" s="37">
        <f t="shared" si="594"/>
        <v>58.35</v>
      </c>
      <c r="M5302" s="37">
        <f t="shared" si="595"/>
        <v>55.85</v>
      </c>
      <c r="N5302" s="37">
        <f t="shared" si="596"/>
        <v>58.24</v>
      </c>
      <c r="O5302" s="38">
        <f t="shared" ca="1" si="597"/>
        <v>88217500</v>
      </c>
    </row>
    <row r="5303" spans="1:15" x14ac:dyDescent="0.4">
      <c r="A5303">
        <v>5288</v>
      </c>
      <c r="B5303" s="63">
        <v>37694</v>
      </c>
      <c r="C5303" s="37">
        <v>84.199996999999996</v>
      </c>
      <c r="D5303" s="37">
        <v>84.769997000000004</v>
      </c>
      <c r="E5303" s="37">
        <v>83.349997999999999</v>
      </c>
      <c r="F5303" s="37">
        <v>84.129997000000003</v>
      </c>
      <c r="G5303" s="38">
        <v>63951800</v>
      </c>
      <c r="H5303" s="37">
        <v>56.461177999999997</v>
      </c>
      <c r="I5303" s="41">
        <f t="shared" si="591"/>
        <v>0.67111826950380127</v>
      </c>
      <c r="J5303" s="41">
        <f t="shared" ca="1" si="592"/>
        <v>1</v>
      </c>
      <c r="K5303" s="37">
        <f t="shared" si="593"/>
        <v>56.51</v>
      </c>
      <c r="L5303" s="37">
        <f t="shared" si="594"/>
        <v>56.89</v>
      </c>
      <c r="M5303" s="37">
        <f t="shared" si="595"/>
        <v>55.94</v>
      </c>
      <c r="N5303" s="37">
        <f t="shared" si="596"/>
        <v>56.46</v>
      </c>
      <c r="O5303" s="38">
        <f t="shared" ca="1" si="597"/>
        <v>63951800</v>
      </c>
    </row>
    <row r="5304" spans="1:15" x14ac:dyDescent="0.4">
      <c r="A5304">
        <v>5289</v>
      </c>
      <c r="B5304" s="63">
        <v>37693</v>
      </c>
      <c r="C5304" s="37">
        <v>82.18</v>
      </c>
      <c r="D5304" s="37">
        <v>83.910004000000001</v>
      </c>
      <c r="E5304" s="37">
        <v>81.529999000000004</v>
      </c>
      <c r="F5304" s="37">
        <v>83.860000999999997</v>
      </c>
      <c r="G5304" s="38">
        <v>72117800</v>
      </c>
      <c r="H5304" s="37">
        <v>56.279998999999997</v>
      </c>
      <c r="I5304" s="41">
        <f t="shared" si="591"/>
        <v>0.67111851095732755</v>
      </c>
      <c r="J5304" s="41">
        <f t="shared" ca="1" si="592"/>
        <v>1</v>
      </c>
      <c r="K5304" s="37">
        <f t="shared" si="593"/>
        <v>55.15</v>
      </c>
      <c r="L5304" s="37">
        <f t="shared" si="594"/>
        <v>56.31</v>
      </c>
      <c r="M5304" s="37">
        <f t="shared" si="595"/>
        <v>54.72</v>
      </c>
      <c r="N5304" s="37">
        <f t="shared" si="596"/>
        <v>56.28</v>
      </c>
      <c r="O5304" s="38">
        <f t="shared" ca="1" si="597"/>
        <v>72117800</v>
      </c>
    </row>
    <row r="5305" spans="1:15" x14ac:dyDescent="0.4">
      <c r="A5305">
        <v>5290</v>
      </c>
      <c r="B5305" s="63">
        <v>37692</v>
      </c>
      <c r="C5305" s="37">
        <v>80.379997000000003</v>
      </c>
      <c r="D5305" s="37">
        <v>81.099997999999999</v>
      </c>
      <c r="E5305" s="37">
        <v>79.379997000000003</v>
      </c>
      <c r="F5305" s="37">
        <v>81.059997999999993</v>
      </c>
      <c r="G5305" s="38">
        <v>62459800</v>
      </c>
      <c r="H5305" s="37">
        <v>54.400889999999997</v>
      </c>
      <c r="I5305" s="41">
        <f t="shared" si="591"/>
        <v>0.67111881744680035</v>
      </c>
      <c r="J5305" s="41">
        <f t="shared" ca="1" si="592"/>
        <v>1</v>
      </c>
      <c r="K5305" s="37">
        <f t="shared" si="593"/>
        <v>53.94</v>
      </c>
      <c r="L5305" s="37">
        <f t="shared" si="594"/>
        <v>54.43</v>
      </c>
      <c r="M5305" s="37">
        <f t="shared" si="595"/>
        <v>53.27</v>
      </c>
      <c r="N5305" s="37">
        <f t="shared" si="596"/>
        <v>54.4</v>
      </c>
      <c r="O5305" s="38">
        <f t="shared" ca="1" si="597"/>
        <v>62459800</v>
      </c>
    </row>
    <row r="5306" spans="1:15" x14ac:dyDescent="0.4">
      <c r="A5306">
        <v>5291</v>
      </c>
      <c r="B5306" s="63">
        <v>37691</v>
      </c>
      <c r="C5306" s="37">
        <v>81.480002999999996</v>
      </c>
      <c r="D5306" s="37">
        <v>82</v>
      </c>
      <c r="E5306" s="37">
        <v>80.480002999999996</v>
      </c>
      <c r="F5306" s="37">
        <v>80.519997000000004</v>
      </c>
      <c r="G5306" s="38">
        <v>48102700</v>
      </c>
      <c r="H5306" s="37">
        <v>54.038455999999996</v>
      </c>
      <c r="I5306" s="41">
        <f t="shared" si="591"/>
        <v>0.67111845520808944</v>
      </c>
      <c r="J5306" s="41">
        <f t="shared" ca="1" si="592"/>
        <v>1</v>
      </c>
      <c r="K5306" s="37">
        <f t="shared" si="593"/>
        <v>54.68</v>
      </c>
      <c r="L5306" s="37">
        <f t="shared" si="594"/>
        <v>55.03</v>
      </c>
      <c r="M5306" s="37">
        <f t="shared" si="595"/>
        <v>54.01</v>
      </c>
      <c r="N5306" s="37">
        <f t="shared" si="596"/>
        <v>54.04</v>
      </c>
      <c r="O5306" s="38">
        <f t="shared" ca="1" si="597"/>
        <v>48102700</v>
      </c>
    </row>
    <row r="5307" spans="1:15" x14ac:dyDescent="0.4">
      <c r="A5307">
        <v>5292</v>
      </c>
      <c r="B5307" s="63">
        <v>37690</v>
      </c>
      <c r="C5307" s="37">
        <v>82.599997999999999</v>
      </c>
      <c r="D5307" s="37">
        <v>82.860000999999997</v>
      </c>
      <c r="E5307" s="37">
        <v>81.099997999999999</v>
      </c>
      <c r="F5307" s="37">
        <v>81.319999999999993</v>
      </c>
      <c r="G5307" s="38">
        <v>41014100</v>
      </c>
      <c r="H5307" s="37">
        <v>54.575367</v>
      </c>
      <c r="I5307" s="41">
        <f t="shared" si="591"/>
        <v>0.67111863010329564</v>
      </c>
      <c r="J5307" s="41">
        <f t="shared" ca="1" si="592"/>
        <v>1</v>
      </c>
      <c r="K5307" s="37">
        <f t="shared" si="593"/>
        <v>55.43</v>
      </c>
      <c r="L5307" s="37">
        <f t="shared" si="594"/>
        <v>55.61</v>
      </c>
      <c r="M5307" s="37">
        <f t="shared" si="595"/>
        <v>54.43</v>
      </c>
      <c r="N5307" s="37">
        <f t="shared" si="596"/>
        <v>54.58</v>
      </c>
      <c r="O5307" s="38">
        <f t="shared" ca="1" si="597"/>
        <v>41014100</v>
      </c>
    </row>
    <row r="5308" spans="1:15" x14ac:dyDescent="0.4">
      <c r="A5308">
        <v>5293</v>
      </c>
      <c r="B5308" s="63">
        <v>37687</v>
      </c>
      <c r="C5308" s="37">
        <v>81.610000999999997</v>
      </c>
      <c r="D5308" s="37">
        <v>83.989998</v>
      </c>
      <c r="E5308" s="37">
        <v>81.430000000000007</v>
      </c>
      <c r="F5308" s="37">
        <v>83.32</v>
      </c>
      <c r="G5308" s="38">
        <v>63538000</v>
      </c>
      <c r="H5308" s="37">
        <v>55.917586999999997</v>
      </c>
      <c r="I5308" s="41">
        <f t="shared" si="591"/>
        <v>0.67111842294767166</v>
      </c>
      <c r="J5308" s="41">
        <f t="shared" ca="1" si="592"/>
        <v>1</v>
      </c>
      <c r="K5308" s="37">
        <f t="shared" si="593"/>
        <v>54.77</v>
      </c>
      <c r="L5308" s="37">
        <f t="shared" si="594"/>
        <v>56.37</v>
      </c>
      <c r="M5308" s="37">
        <f t="shared" si="595"/>
        <v>54.65</v>
      </c>
      <c r="N5308" s="37">
        <f t="shared" si="596"/>
        <v>55.92</v>
      </c>
      <c r="O5308" s="38">
        <f t="shared" ca="1" si="597"/>
        <v>63538000</v>
      </c>
    </row>
    <row r="5309" spans="1:15" x14ac:dyDescent="0.4">
      <c r="A5309">
        <v>5294</v>
      </c>
      <c r="B5309" s="63">
        <v>37686</v>
      </c>
      <c r="C5309" s="37">
        <v>82.870002999999997</v>
      </c>
      <c r="D5309" s="37">
        <v>83.519997000000004</v>
      </c>
      <c r="E5309" s="37">
        <v>82.470000999999996</v>
      </c>
      <c r="F5309" s="37">
        <v>82.75</v>
      </c>
      <c r="G5309" s="38">
        <v>41217700</v>
      </c>
      <c r="H5309" s="37">
        <v>55.535038</v>
      </c>
      <c r="I5309" s="41">
        <f t="shared" si="591"/>
        <v>0.6711182839879154</v>
      </c>
      <c r="J5309" s="41">
        <f t="shared" ca="1" si="592"/>
        <v>1</v>
      </c>
      <c r="K5309" s="37">
        <f t="shared" si="593"/>
        <v>55.62</v>
      </c>
      <c r="L5309" s="37">
        <f t="shared" si="594"/>
        <v>56.05</v>
      </c>
      <c r="M5309" s="37">
        <f t="shared" si="595"/>
        <v>55.35</v>
      </c>
      <c r="N5309" s="37">
        <f t="shared" si="596"/>
        <v>55.54</v>
      </c>
      <c r="O5309" s="38">
        <f t="shared" ca="1" si="597"/>
        <v>41217700</v>
      </c>
    </row>
    <row r="5310" spans="1:15" x14ac:dyDescent="0.4">
      <c r="A5310">
        <v>5295</v>
      </c>
      <c r="B5310" s="63">
        <v>37685</v>
      </c>
      <c r="C5310" s="37">
        <v>82.610000999999997</v>
      </c>
      <c r="D5310" s="37">
        <v>83.540001000000004</v>
      </c>
      <c r="E5310" s="37">
        <v>82.360000999999997</v>
      </c>
      <c r="F5310" s="37">
        <v>83.449996999999996</v>
      </c>
      <c r="G5310" s="38">
        <v>43974700</v>
      </c>
      <c r="H5310" s="37">
        <v>56.004829000000001</v>
      </c>
      <c r="I5310" s="41">
        <f t="shared" si="591"/>
        <v>0.67111840639131481</v>
      </c>
      <c r="J5310" s="41">
        <f t="shared" ca="1" si="592"/>
        <v>1</v>
      </c>
      <c r="K5310" s="37">
        <f t="shared" si="593"/>
        <v>55.44</v>
      </c>
      <c r="L5310" s="37">
        <f t="shared" si="594"/>
        <v>56.07</v>
      </c>
      <c r="M5310" s="37">
        <f t="shared" si="595"/>
        <v>55.27</v>
      </c>
      <c r="N5310" s="37">
        <f t="shared" si="596"/>
        <v>56</v>
      </c>
      <c r="O5310" s="38">
        <f t="shared" ca="1" si="597"/>
        <v>43974700</v>
      </c>
    </row>
    <row r="5311" spans="1:15" x14ac:dyDescent="0.4">
      <c r="A5311">
        <v>5296</v>
      </c>
      <c r="B5311" s="63">
        <v>37684</v>
      </c>
      <c r="C5311" s="37">
        <v>83.949996999999996</v>
      </c>
      <c r="D5311" s="37">
        <v>84.010002</v>
      </c>
      <c r="E5311" s="37">
        <v>82.650002000000001</v>
      </c>
      <c r="F5311" s="37">
        <v>82.75</v>
      </c>
      <c r="G5311" s="38">
        <v>31440500</v>
      </c>
      <c r="H5311" s="37">
        <v>55.535038</v>
      </c>
      <c r="I5311" s="41">
        <f t="shared" si="591"/>
        <v>0.6711182839879154</v>
      </c>
      <c r="J5311" s="41">
        <f t="shared" ca="1" si="592"/>
        <v>1</v>
      </c>
      <c r="K5311" s="37">
        <f t="shared" si="593"/>
        <v>56.34</v>
      </c>
      <c r="L5311" s="37">
        <f t="shared" si="594"/>
        <v>56.38</v>
      </c>
      <c r="M5311" s="37">
        <f t="shared" si="595"/>
        <v>55.47</v>
      </c>
      <c r="N5311" s="37">
        <f t="shared" si="596"/>
        <v>55.54</v>
      </c>
      <c r="O5311" s="38">
        <f t="shared" ca="1" si="597"/>
        <v>31440500</v>
      </c>
    </row>
    <row r="5312" spans="1:15" x14ac:dyDescent="0.4">
      <c r="A5312">
        <v>5297</v>
      </c>
      <c r="B5312" s="63">
        <v>37683</v>
      </c>
      <c r="C5312" s="37">
        <v>85.260002</v>
      </c>
      <c r="D5312" s="37">
        <v>85.779999000000004</v>
      </c>
      <c r="E5312" s="37">
        <v>83.720000999999996</v>
      </c>
      <c r="F5312" s="37">
        <v>84.089995999999999</v>
      </c>
      <c r="G5312" s="38">
        <v>42923100</v>
      </c>
      <c r="H5312" s="37">
        <v>56.434356999999999</v>
      </c>
      <c r="I5312" s="41">
        <f t="shared" si="591"/>
        <v>0.67111855969169032</v>
      </c>
      <c r="J5312" s="41">
        <f t="shared" ca="1" si="592"/>
        <v>1</v>
      </c>
      <c r="K5312" s="37">
        <f t="shared" si="593"/>
        <v>57.22</v>
      </c>
      <c r="L5312" s="37">
        <f t="shared" si="594"/>
        <v>57.57</v>
      </c>
      <c r="M5312" s="37">
        <f t="shared" si="595"/>
        <v>56.19</v>
      </c>
      <c r="N5312" s="37">
        <f t="shared" si="596"/>
        <v>56.43</v>
      </c>
      <c r="O5312" s="38">
        <f t="shared" ca="1" si="597"/>
        <v>42923100</v>
      </c>
    </row>
    <row r="5313" spans="1:15" x14ac:dyDescent="0.4">
      <c r="A5313">
        <v>5298</v>
      </c>
      <c r="B5313" s="63">
        <v>37680</v>
      </c>
      <c r="C5313" s="37">
        <v>84.470000999999996</v>
      </c>
      <c r="D5313" s="37">
        <v>85.230002999999996</v>
      </c>
      <c r="E5313" s="37">
        <v>84.160004000000001</v>
      </c>
      <c r="F5313" s="37">
        <v>84.900002000000001</v>
      </c>
      <c r="G5313" s="38">
        <v>43666800</v>
      </c>
      <c r="H5313" s="37">
        <v>56.977950999999997</v>
      </c>
      <c r="I5313" s="41">
        <f t="shared" si="591"/>
        <v>0.67111837052724688</v>
      </c>
      <c r="J5313" s="41">
        <f t="shared" ca="1" si="592"/>
        <v>1</v>
      </c>
      <c r="K5313" s="37">
        <f t="shared" si="593"/>
        <v>56.69</v>
      </c>
      <c r="L5313" s="37">
        <f t="shared" si="594"/>
        <v>57.2</v>
      </c>
      <c r="M5313" s="37">
        <f t="shared" si="595"/>
        <v>56.48</v>
      </c>
      <c r="N5313" s="37">
        <f t="shared" si="596"/>
        <v>56.98</v>
      </c>
      <c r="O5313" s="38">
        <f t="shared" ca="1" si="597"/>
        <v>43666800</v>
      </c>
    </row>
    <row r="5314" spans="1:15" x14ac:dyDescent="0.4">
      <c r="A5314">
        <v>5299</v>
      </c>
      <c r="B5314" s="63">
        <v>37679</v>
      </c>
      <c r="C5314" s="37">
        <v>83.699996999999996</v>
      </c>
      <c r="D5314" s="37">
        <v>84.75</v>
      </c>
      <c r="E5314" s="37">
        <v>83.160004000000001</v>
      </c>
      <c r="F5314" s="37">
        <v>84.339995999999999</v>
      </c>
      <c r="G5314" s="38">
        <v>51126000</v>
      </c>
      <c r="H5314" s="37">
        <v>56.602139000000001</v>
      </c>
      <c r="I5314" s="41">
        <f t="shared" si="591"/>
        <v>0.67111858767458321</v>
      </c>
      <c r="J5314" s="41">
        <f t="shared" ca="1" si="592"/>
        <v>1</v>
      </c>
      <c r="K5314" s="37">
        <f t="shared" si="593"/>
        <v>56.17</v>
      </c>
      <c r="L5314" s="37">
        <f t="shared" si="594"/>
        <v>56.88</v>
      </c>
      <c r="M5314" s="37">
        <f t="shared" si="595"/>
        <v>55.81</v>
      </c>
      <c r="N5314" s="37">
        <f t="shared" si="596"/>
        <v>56.6</v>
      </c>
      <c r="O5314" s="38">
        <f t="shared" ca="1" si="597"/>
        <v>51126000</v>
      </c>
    </row>
    <row r="5315" spans="1:15" x14ac:dyDescent="0.4">
      <c r="A5315">
        <v>5300</v>
      </c>
      <c r="B5315" s="63">
        <v>37678</v>
      </c>
      <c r="C5315" s="37">
        <v>84.019997000000004</v>
      </c>
      <c r="D5315" s="37">
        <v>84.529999000000004</v>
      </c>
      <c r="E5315" s="37">
        <v>83.080001999999993</v>
      </c>
      <c r="F5315" s="37">
        <v>83.239998</v>
      </c>
      <c r="G5315" s="38">
        <v>37787200</v>
      </c>
      <c r="H5315" s="37">
        <v>55.863903000000001</v>
      </c>
      <c r="I5315" s="41">
        <f t="shared" si="591"/>
        <v>0.67111850483225621</v>
      </c>
      <c r="J5315" s="41">
        <f t="shared" ca="1" si="592"/>
        <v>1</v>
      </c>
      <c r="K5315" s="37">
        <f t="shared" si="593"/>
        <v>56.39</v>
      </c>
      <c r="L5315" s="37">
        <f t="shared" si="594"/>
        <v>56.73</v>
      </c>
      <c r="M5315" s="37">
        <f t="shared" si="595"/>
        <v>55.76</v>
      </c>
      <c r="N5315" s="37">
        <f t="shared" si="596"/>
        <v>55.86</v>
      </c>
      <c r="O5315" s="38">
        <f t="shared" ca="1" si="597"/>
        <v>37787200</v>
      </c>
    </row>
    <row r="5316" spans="1:15" x14ac:dyDescent="0.4">
      <c r="A5316">
        <v>5301</v>
      </c>
      <c r="B5316" s="63">
        <v>37677</v>
      </c>
      <c r="C5316" s="37">
        <v>82.949996999999996</v>
      </c>
      <c r="D5316" s="37">
        <v>84.489998</v>
      </c>
      <c r="E5316" s="37">
        <v>82.220000999999996</v>
      </c>
      <c r="F5316" s="37">
        <v>84.470000999999996</v>
      </c>
      <c r="G5316" s="38">
        <v>56770600</v>
      </c>
      <c r="H5316" s="37">
        <v>56.689383999999997</v>
      </c>
      <c r="I5316" s="41">
        <f t="shared" si="591"/>
        <v>0.67111854301978757</v>
      </c>
      <c r="J5316" s="41">
        <f t="shared" ca="1" si="592"/>
        <v>1</v>
      </c>
      <c r="K5316" s="37">
        <f t="shared" si="593"/>
        <v>55.67</v>
      </c>
      <c r="L5316" s="37">
        <f t="shared" si="594"/>
        <v>56.7</v>
      </c>
      <c r="M5316" s="37">
        <f t="shared" si="595"/>
        <v>55.18</v>
      </c>
      <c r="N5316" s="37">
        <f t="shared" si="596"/>
        <v>56.69</v>
      </c>
      <c r="O5316" s="38">
        <f t="shared" ca="1" si="597"/>
        <v>56770600</v>
      </c>
    </row>
    <row r="5317" spans="1:15" x14ac:dyDescent="0.4">
      <c r="A5317">
        <v>5302</v>
      </c>
      <c r="B5317" s="63">
        <v>37676</v>
      </c>
      <c r="C5317" s="37">
        <v>84.93</v>
      </c>
      <c r="D5317" s="37">
        <v>85</v>
      </c>
      <c r="E5317" s="37">
        <v>83.589995999999999</v>
      </c>
      <c r="F5317" s="37">
        <v>83.800003000000004</v>
      </c>
      <c r="G5317" s="38">
        <v>30628600</v>
      </c>
      <c r="H5317" s="37">
        <v>56.239699999999999</v>
      </c>
      <c r="I5317" s="41">
        <f t="shared" si="591"/>
        <v>0.67111811439911284</v>
      </c>
      <c r="J5317" s="41">
        <f t="shared" ca="1" si="592"/>
        <v>1</v>
      </c>
      <c r="K5317" s="37">
        <f t="shared" si="593"/>
        <v>57</v>
      </c>
      <c r="L5317" s="37">
        <f t="shared" si="594"/>
        <v>57.05</v>
      </c>
      <c r="M5317" s="37">
        <f t="shared" si="595"/>
        <v>56.1</v>
      </c>
      <c r="N5317" s="37">
        <f t="shared" si="596"/>
        <v>56.24</v>
      </c>
      <c r="O5317" s="38">
        <f t="shared" ca="1" si="597"/>
        <v>30628600</v>
      </c>
    </row>
    <row r="5318" spans="1:15" x14ac:dyDescent="0.4">
      <c r="A5318">
        <v>5303</v>
      </c>
      <c r="B5318" s="63">
        <v>37673</v>
      </c>
      <c r="C5318" s="37">
        <v>84.379997000000003</v>
      </c>
      <c r="D5318" s="37">
        <v>85.739998</v>
      </c>
      <c r="E5318" s="37">
        <v>83.459998999999996</v>
      </c>
      <c r="F5318" s="37">
        <v>85.18</v>
      </c>
      <c r="G5318" s="38">
        <v>60955800</v>
      </c>
      <c r="H5318" s="37">
        <v>57.165863000000002</v>
      </c>
      <c r="I5318" s="41">
        <f t="shared" si="591"/>
        <v>0.67111837285747822</v>
      </c>
      <c r="J5318" s="41">
        <f t="shared" ca="1" si="592"/>
        <v>1</v>
      </c>
      <c r="K5318" s="37">
        <f t="shared" si="593"/>
        <v>56.63</v>
      </c>
      <c r="L5318" s="37">
        <f t="shared" si="594"/>
        <v>57.54</v>
      </c>
      <c r="M5318" s="37">
        <f t="shared" si="595"/>
        <v>56.01</v>
      </c>
      <c r="N5318" s="37">
        <f t="shared" si="596"/>
        <v>57.17</v>
      </c>
      <c r="O5318" s="38">
        <f t="shared" ca="1" si="597"/>
        <v>60955800</v>
      </c>
    </row>
    <row r="5319" spans="1:15" x14ac:dyDescent="0.4">
      <c r="A5319">
        <v>5304</v>
      </c>
      <c r="B5319" s="63">
        <v>37672</v>
      </c>
      <c r="C5319" s="37">
        <v>85.209998999999996</v>
      </c>
      <c r="D5319" s="37">
        <v>85.419998000000007</v>
      </c>
      <c r="E5319" s="37">
        <v>84.050003000000004</v>
      </c>
      <c r="F5319" s="37">
        <v>84.330001999999993</v>
      </c>
      <c r="G5319" s="38">
        <v>29280100</v>
      </c>
      <c r="H5319" s="37">
        <v>56.595405999999997</v>
      </c>
      <c r="I5319" s="41">
        <f t="shared" si="591"/>
        <v>0.67111828124941819</v>
      </c>
      <c r="J5319" s="41">
        <f t="shared" ca="1" si="592"/>
        <v>1</v>
      </c>
      <c r="K5319" s="37">
        <f t="shared" si="593"/>
        <v>57.19</v>
      </c>
      <c r="L5319" s="37">
        <f t="shared" si="594"/>
        <v>57.33</v>
      </c>
      <c r="M5319" s="37">
        <f t="shared" si="595"/>
        <v>56.41</v>
      </c>
      <c r="N5319" s="37">
        <f t="shared" si="596"/>
        <v>56.6</v>
      </c>
      <c r="O5319" s="38">
        <f t="shared" ca="1" si="597"/>
        <v>29280100</v>
      </c>
    </row>
    <row r="5320" spans="1:15" x14ac:dyDescent="0.4">
      <c r="A5320">
        <v>5305</v>
      </c>
      <c r="B5320" s="63">
        <v>37671</v>
      </c>
      <c r="C5320" s="37">
        <v>85.32</v>
      </c>
      <c r="D5320" s="37">
        <v>85.470000999999996</v>
      </c>
      <c r="E5320" s="37">
        <v>84.279999000000004</v>
      </c>
      <c r="F5320" s="37">
        <v>85.18</v>
      </c>
      <c r="G5320" s="38">
        <v>31432000</v>
      </c>
      <c r="H5320" s="37">
        <v>57.165863000000002</v>
      </c>
      <c r="I5320" s="41">
        <f t="shared" si="591"/>
        <v>0.67111837285747822</v>
      </c>
      <c r="J5320" s="41">
        <f t="shared" ca="1" si="592"/>
        <v>1</v>
      </c>
      <c r="K5320" s="37">
        <f t="shared" si="593"/>
        <v>57.26</v>
      </c>
      <c r="L5320" s="37">
        <f t="shared" si="594"/>
        <v>57.36</v>
      </c>
      <c r="M5320" s="37">
        <f t="shared" si="595"/>
        <v>56.56</v>
      </c>
      <c r="N5320" s="37">
        <f t="shared" si="596"/>
        <v>57.17</v>
      </c>
      <c r="O5320" s="38">
        <f t="shared" ca="1" si="597"/>
        <v>31432000</v>
      </c>
    </row>
    <row r="5321" spans="1:15" x14ac:dyDescent="0.4">
      <c r="A5321">
        <v>5306</v>
      </c>
      <c r="B5321" s="63">
        <v>37670</v>
      </c>
      <c r="C5321" s="37">
        <v>84.529999000000004</v>
      </c>
      <c r="D5321" s="37">
        <v>85.800003000000004</v>
      </c>
      <c r="E5321" s="37">
        <v>84.389999000000003</v>
      </c>
      <c r="F5321" s="37">
        <v>85.629997000000003</v>
      </c>
      <c r="G5321" s="38">
        <v>39492700</v>
      </c>
      <c r="H5321" s="37">
        <v>57.467883999999998</v>
      </c>
      <c r="I5321" s="41">
        <f t="shared" si="591"/>
        <v>0.67111860344920948</v>
      </c>
      <c r="J5321" s="41">
        <f t="shared" ca="1" si="592"/>
        <v>1</v>
      </c>
      <c r="K5321" s="37">
        <f t="shared" si="593"/>
        <v>56.73</v>
      </c>
      <c r="L5321" s="37">
        <f t="shared" si="594"/>
        <v>57.58</v>
      </c>
      <c r="M5321" s="37">
        <f t="shared" si="595"/>
        <v>56.64</v>
      </c>
      <c r="N5321" s="37">
        <f t="shared" si="596"/>
        <v>57.47</v>
      </c>
      <c r="O5321" s="38">
        <f t="shared" ca="1" si="597"/>
        <v>39492700</v>
      </c>
    </row>
    <row r="5322" spans="1:15" x14ac:dyDescent="0.4">
      <c r="A5322">
        <v>5307</v>
      </c>
      <c r="B5322" s="63">
        <v>37666</v>
      </c>
      <c r="C5322" s="37">
        <v>82.370002999999997</v>
      </c>
      <c r="D5322" s="37">
        <v>84.199996999999996</v>
      </c>
      <c r="E5322" s="37">
        <v>81.819999999999993</v>
      </c>
      <c r="F5322" s="37">
        <v>84.150002000000001</v>
      </c>
      <c r="G5322" s="38">
        <v>59580900</v>
      </c>
      <c r="H5322" s="37">
        <v>56.474628000000003</v>
      </c>
      <c r="I5322" s="41">
        <f t="shared" si="591"/>
        <v>0.67111855802451437</v>
      </c>
      <c r="J5322" s="41">
        <f t="shared" ca="1" si="592"/>
        <v>1</v>
      </c>
      <c r="K5322" s="37">
        <f t="shared" si="593"/>
        <v>55.28</v>
      </c>
      <c r="L5322" s="37">
        <f t="shared" si="594"/>
        <v>56.51</v>
      </c>
      <c r="M5322" s="37">
        <f t="shared" si="595"/>
        <v>54.91</v>
      </c>
      <c r="N5322" s="37">
        <f t="shared" si="596"/>
        <v>56.47</v>
      </c>
      <c r="O5322" s="38">
        <f t="shared" ca="1" si="597"/>
        <v>59580900</v>
      </c>
    </row>
    <row r="5323" spans="1:15" x14ac:dyDescent="0.4">
      <c r="A5323">
        <v>5308</v>
      </c>
      <c r="B5323" s="63">
        <v>37665</v>
      </c>
      <c r="C5323" s="37">
        <v>82.150002000000001</v>
      </c>
      <c r="D5323" s="37">
        <v>82.660004000000001</v>
      </c>
      <c r="E5323" s="37">
        <v>81</v>
      </c>
      <c r="F5323" s="37">
        <v>82.349997999999999</v>
      </c>
      <c r="G5323" s="38">
        <v>57934100</v>
      </c>
      <c r="H5323" s="37">
        <v>55.266585999999997</v>
      </c>
      <c r="I5323" s="41">
        <f t="shared" si="591"/>
        <v>0.67111824337870651</v>
      </c>
      <c r="J5323" s="41">
        <f t="shared" ca="1" si="592"/>
        <v>1</v>
      </c>
      <c r="K5323" s="37">
        <f t="shared" si="593"/>
        <v>55.13</v>
      </c>
      <c r="L5323" s="37">
        <f t="shared" si="594"/>
        <v>55.47</v>
      </c>
      <c r="M5323" s="37">
        <f t="shared" si="595"/>
        <v>54.36</v>
      </c>
      <c r="N5323" s="37">
        <f t="shared" si="596"/>
        <v>55.27</v>
      </c>
      <c r="O5323" s="38">
        <f t="shared" ca="1" si="597"/>
        <v>57934100</v>
      </c>
    </row>
    <row r="5324" spans="1:15" x14ac:dyDescent="0.4">
      <c r="A5324">
        <v>5309</v>
      </c>
      <c r="B5324" s="63">
        <v>37664</v>
      </c>
      <c r="C5324" s="37">
        <v>83.160004000000001</v>
      </c>
      <c r="D5324" s="37">
        <v>83.620002999999997</v>
      </c>
      <c r="E5324" s="37">
        <v>82.089995999999999</v>
      </c>
      <c r="F5324" s="37">
        <v>82.099997999999999</v>
      </c>
      <c r="G5324" s="38">
        <v>35873600</v>
      </c>
      <c r="H5324" s="37">
        <v>55.098835000000001</v>
      </c>
      <c r="I5324" s="41">
        <f t="shared" si="591"/>
        <v>0.67111859125745654</v>
      </c>
      <c r="J5324" s="41">
        <f t="shared" ca="1" si="592"/>
        <v>1</v>
      </c>
      <c r="K5324" s="37">
        <f t="shared" si="593"/>
        <v>55.81</v>
      </c>
      <c r="L5324" s="37">
        <f t="shared" si="594"/>
        <v>56.12</v>
      </c>
      <c r="M5324" s="37">
        <f t="shared" si="595"/>
        <v>55.09</v>
      </c>
      <c r="N5324" s="37">
        <f t="shared" si="596"/>
        <v>55.1</v>
      </c>
      <c r="O5324" s="38">
        <f t="shared" ca="1" si="597"/>
        <v>35873600</v>
      </c>
    </row>
    <row r="5325" spans="1:15" x14ac:dyDescent="0.4">
      <c r="A5325">
        <v>5310</v>
      </c>
      <c r="B5325" s="63">
        <v>37663</v>
      </c>
      <c r="C5325" s="37">
        <v>84.370002999999997</v>
      </c>
      <c r="D5325" s="37">
        <v>84.879997000000003</v>
      </c>
      <c r="E5325" s="37">
        <v>82.830001999999993</v>
      </c>
      <c r="F5325" s="37">
        <v>83.43</v>
      </c>
      <c r="G5325" s="38">
        <v>46861000</v>
      </c>
      <c r="H5325" s="37">
        <v>55.991408999999997</v>
      </c>
      <c r="I5325" s="41">
        <f t="shared" si="591"/>
        <v>0.6711184106436533</v>
      </c>
      <c r="J5325" s="41">
        <f t="shared" ca="1" si="592"/>
        <v>1</v>
      </c>
      <c r="K5325" s="37">
        <f t="shared" si="593"/>
        <v>56.62</v>
      </c>
      <c r="L5325" s="37">
        <f t="shared" si="594"/>
        <v>56.96</v>
      </c>
      <c r="M5325" s="37">
        <f t="shared" si="595"/>
        <v>55.59</v>
      </c>
      <c r="N5325" s="37">
        <f t="shared" si="596"/>
        <v>55.99</v>
      </c>
      <c r="O5325" s="38">
        <f t="shared" ca="1" si="597"/>
        <v>46861000</v>
      </c>
    </row>
    <row r="5326" spans="1:15" x14ac:dyDescent="0.4">
      <c r="A5326">
        <v>5311</v>
      </c>
      <c r="B5326" s="63">
        <v>37662</v>
      </c>
      <c r="C5326" s="37">
        <v>83.459998999999996</v>
      </c>
      <c r="D5326" s="37">
        <v>84.129997000000003</v>
      </c>
      <c r="E5326" s="37">
        <v>82.650002000000001</v>
      </c>
      <c r="F5326" s="37">
        <v>84.010002</v>
      </c>
      <c r="G5326" s="38">
        <v>45455900</v>
      </c>
      <c r="H5326" s="37">
        <v>56.380661000000003</v>
      </c>
      <c r="I5326" s="41">
        <f t="shared" si="591"/>
        <v>0.67111843420739359</v>
      </c>
      <c r="J5326" s="41">
        <f t="shared" ca="1" si="592"/>
        <v>1</v>
      </c>
      <c r="K5326" s="37">
        <f t="shared" si="593"/>
        <v>56.01</v>
      </c>
      <c r="L5326" s="37">
        <f t="shared" si="594"/>
        <v>56.46</v>
      </c>
      <c r="M5326" s="37">
        <f t="shared" si="595"/>
        <v>55.47</v>
      </c>
      <c r="N5326" s="37">
        <f t="shared" si="596"/>
        <v>56.38</v>
      </c>
      <c r="O5326" s="38">
        <f t="shared" ca="1" si="597"/>
        <v>45455900</v>
      </c>
    </row>
    <row r="5327" spans="1:15" x14ac:dyDescent="0.4">
      <c r="A5327">
        <v>5312</v>
      </c>
      <c r="B5327" s="63">
        <v>37659</v>
      </c>
      <c r="C5327" s="37">
        <v>84.910004000000001</v>
      </c>
      <c r="D5327" s="37">
        <v>84.989998</v>
      </c>
      <c r="E5327" s="37">
        <v>82.970000999999996</v>
      </c>
      <c r="F5327" s="37">
        <v>83.419998000000007</v>
      </c>
      <c r="G5327" s="38">
        <v>43165000</v>
      </c>
      <c r="H5327" s="37">
        <v>55.984718000000001</v>
      </c>
      <c r="I5327" s="41">
        <f t="shared" si="591"/>
        <v>0.6711186686914089</v>
      </c>
      <c r="J5327" s="41">
        <f t="shared" ca="1" si="592"/>
        <v>1</v>
      </c>
      <c r="K5327" s="37">
        <f t="shared" si="593"/>
        <v>56.98</v>
      </c>
      <c r="L5327" s="37">
        <f t="shared" si="594"/>
        <v>57.04</v>
      </c>
      <c r="M5327" s="37">
        <f t="shared" si="595"/>
        <v>55.68</v>
      </c>
      <c r="N5327" s="37">
        <f t="shared" si="596"/>
        <v>55.98</v>
      </c>
      <c r="O5327" s="38">
        <f t="shared" ca="1" si="597"/>
        <v>43165000</v>
      </c>
    </row>
    <row r="5328" spans="1:15" x14ac:dyDescent="0.4">
      <c r="A5328">
        <v>5313</v>
      </c>
      <c r="B5328" s="63">
        <v>37658</v>
      </c>
      <c r="C5328" s="37">
        <v>84.370002999999997</v>
      </c>
      <c r="D5328" s="37">
        <v>84.889999000000003</v>
      </c>
      <c r="E5328" s="37">
        <v>83.650002000000001</v>
      </c>
      <c r="F5328" s="37">
        <v>84.449996999999996</v>
      </c>
      <c r="G5328" s="38">
        <v>53638000</v>
      </c>
      <c r="H5328" s="37">
        <v>56.675956999999997</v>
      </c>
      <c r="I5328" s="41">
        <f t="shared" si="591"/>
        <v>0.67111851999236893</v>
      </c>
      <c r="J5328" s="41">
        <f t="shared" ca="1" si="592"/>
        <v>1</v>
      </c>
      <c r="K5328" s="37">
        <f t="shared" si="593"/>
        <v>56.62</v>
      </c>
      <c r="L5328" s="37">
        <f t="shared" si="594"/>
        <v>56.97</v>
      </c>
      <c r="M5328" s="37">
        <f t="shared" si="595"/>
        <v>56.14</v>
      </c>
      <c r="N5328" s="37">
        <f t="shared" si="596"/>
        <v>56.68</v>
      </c>
      <c r="O5328" s="38">
        <f t="shared" ca="1" si="597"/>
        <v>53638000</v>
      </c>
    </row>
    <row r="5329" spans="1:15" x14ac:dyDescent="0.4">
      <c r="A5329">
        <v>5314</v>
      </c>
      <c r="B5329" s="63">
        <v>37657</v>
      </c>
      <c r="C5329" s="37">
        <v>85.75</v>
      </c>
      <c r="D5329" s="37">
        <v>86.540001000000004</v>
      </c>
      <c r="E5329" s="37">
        <v>84.480002999999996</v>
      </c>
      <c r="F5329" s="37">
        <v>84.849997999999999</v>
      </c>
      <c r="G5329" s="38">
        <v>55270600</v>
      </c>
      <c r="H5329" s="37">
        <v>56.944386000000002</v>
      </c>
      <c r="I5329" s="41">
        <f t="shared" ref="I5329:I5392" si="598">IF(F5329=0,1,H5329/F5329)</f>
        <v>0.67111829513537524</v>
      </c>
      <c r="J5329" s="41">
        <f t="shared" ref="J5329:J5392" ca="1" si="599">INDEX(OFFSET($T$15,0,0,$S$13+1,1),MATCH(B5329,OFFSET($Q$15,0,0,$S$13+1,1),-1))</f>
        <v>1</v>
      </c>
      <c r="K5329" s="37">
        <f t="shared" ref="K5329:K5392" si="600">ROUND($I5329*C5329,2)</f>
        <v>57.55</v>
      </c>
      <c r="L5329" s="37">
        <f t="shared" ref="L5329:L5392" si="601">ROUND($I5329*D5329,2)</f>
        <v>58.08</v>
      </c>
      <c r="M5329" s="37">
        <f t="shared" ref="M5329:M5392" si="602">ROUND($I5329*E5329,2)</f>
        <v>56.7</v>
      </c>
      <c r="N5329" s="37">
        <f t="shared" ref="N5329:N5392" si="603">ROUND($I5329*F5329,2)</f>
        <v>56.94</v>
      </c>
      <c r="O5329" s="38">
        <f t="shared" ref="O5329:O5392" ca="1" si="604">G5329*J5329</f>
        <v>55270600</v>
      </c>
    </row>
    <row r="5330" spans="1:15" x14ac:dyDescent="0.4">
      <c r="A5330">
        <v>5315</v>
      </c>
      <c r="B5330" s="63">
        <v>37656</v>
      </c>
      <c r="C5330" s="37">
        <v>85.309997999999993</v>
      </c>
      <c r="D5330" s="37">
        <v>85.75</v>
      </c>
      <c r="E5330" s="37">
        <v>84.300003000000004</v>
      </c>
      <c r="F5330" s="37">
        <v>85.379997000000003</v>
      </c>
      <c r="G5330" s="38">
        <v>43633400</v>
      </c>
      <c r="H5330" s="37">
        <v>57.300083000000001</v>
      </c>
      <c r="I5330" s="41">
        <f t="shared" si="598"/>
        <v>0.67111835340073855</v>
      </c>
      <c r="J5330" s="41">
        <f t="shared" ca="1" si="599"/>
        <v>1</v>
      </c>
      <c r="K5330" s="37">
        <f t="shared" si="600"/>
        <v>57.25</v>
      </c>
      <c r="L5330" s="37">
        <f t="shared" si="601"/>
        <v>57.55</v>
      </c>
      <c r="M5330" s="37">
        <f t="shared" si="602"/>
        <v>56.58</v>
      </c>
      <c r="N5330" s="37">
        <f t="shared" si="603"/>
        <v>57.3</v>
      </c>
      <c r="O5330" s="38">
        <f t="shared" ca="1" si="604"/>
        <v>43633400</v>
      </c>
    </row>
    <row r="5331" spans="1:15" x14ac:dyDescent="0.4">
      <c r="A5331">
        <v>5316</v>
      </c>
      <c r="B5331" s="63">
        <v>37655</v>
      </c>
      <c r="C5331" s="37">
        <v>86.139999000000003</v>
      </c>
      <c r="D5331" s="37">
        <v>86.809997999999993</v>
      </c>
      <c r="E5331" s="37">
        <v>85.919998000000007</v>
      </c>
      <c r="F5331" s="37">
        <v>86.230002999999996</v>
      </c>
      <c r="G5331" s="38">
        <v>39696000</v>
      </c>
      <c r="H5331" s="37">
        <v>57.870552000000004</v>
      </c>
      <c r="I5331" s="41">
        <f t="shared" si="598"/>
        <v>0.6711185200816937</v>
      </c>
      <c r="J5331" s="41">
        <f t="shared" ca="1" si="599"/>
        <v>1</v>
      </c>
      <c r="K5331" s="37">
        <f t="shared" si="600"/>
        <v>57.81</v>
      </c>
      <c r="L5331" s="37">
        <f t="shared" si="601"/>
        <v>58.26</v>
      </c>
      <c r="M5331" s="37">
        <f t="shared" si="602"/>
        <v>57.66</v>
      </c>
      <c r="N5331" s="37">
        <f t="shared" si="603"/>
        <v>57.87</v>
      </c>
      <c r="O5331" s="38">
        <f t="shared" ca="1" si="604"/>
        <v>39696000</v>
      </c>
    </row>
    <row r="5332" spans="1:15" x14ac:dyDescent="0.4">
      <c r="A5332">
        <v>5317</v>
      </c>
      <c r="B5332" s="63">
        <v>37652</v>
      </c>
      <c r="C5332" s="37">
        <v>84.150002000000001</v>
      </c>
      <c r="D5332" s="37">
        <v>86.209998999999996</v>
      </c>
      <c r="E5332" s="37">
        <v>84.150002000000001</v>
      </c>
      <c r="F5332" s="37">
        <v>86.059997999999993</v>
      </c>
      <c r="G5332" s="38">
        <v>55317000</v>
      </c>
      <c r="H5332" s="37">
        <v>57.756435000000003</v>
      </c>
      <c r="I5332" s="41">
        <f t="shared" si="598"/>
        <v>0.67111824706293866</v>
      </c>
      <c r="J5332" s="41">
        <f t="shared" ca="1" si="599"/>
        <v>1</v>
      </c>
      <c r="K5332" s="37">
        <f t="shared" si="600"/>
        <v>56.47</v>
      </c>
      <c r="L5332" s="37">
        <f t="shared" si="601"/>
        <v>57.86</v>
      </c>
      <c r="M5332" s="37">
        <f t="shared" si="602"/>
        <v>56.47</v>
      </c>
      <c r="N5332" s="37">
        <f t="shared" si="603"/>
        <v>57.76</v>
      </c>
      <c r="O5332" s="38">
        <f t="shared" ca="1" si="604"/>
        <v>55317000</v>
      </c>
    </row>
    <row r="5333" spans="1:15" x14ac:dyDescent="0.4">
      <c r="A5333">
        <v>5318</v>
      </c>
      <c r="B5333" s="63">
        <v>37651</v>
      </c>
      <c r="C5333" s="37">
        <v>86.790001000000004</v>
      </c>
      <c r="D5333" s="37">
        <v>86.879997000000003</v>
      </c>
      <c r="E5333" s="37">
        <v>84.400002000000001</v>
      </c>
      <c r="F5333" s="37">
        <v>84.43</v>
      </c>
      <c r="G5333" s="38">
        <v>49845900</v>
      </c>
      <c r="H5333" s="37">
        <v>56.662520999999998</v>
      </c>
      <c r="I5333" s="41">
        <f t="shared" si="598"/>
        <v>0.67111833471514859</v>
      </c>
      <c r="J5333" s="41">
        <f t="shared" ca="1" si="599"/>
        <v>1</v>
      </c>
      <c r="K5333" s="37">
        <f t="shared" si="600"/>
        <v>58.25</v>
      </c>
      <c r="L5333" s="37">
        <f t="shared" si="601"/>
        <v>58.31</v>
      </c>
      <c r="M5333" s="37">
        <f t="shared" si="602"/>
        <v>56.64</v>
      </c>
      <c r="N5333" s="37">
        <f t="shared" si="603"/>
        <v>56.66</v>
      </c>
      <c r="O5333" s="38">
        <f t="shared" ca="1" si="604"/>
        <v>49845900</v>
      </c>
    </row>
    <row r="5334" spans="1:15" x14ac:dyDescent="0.4">
      <c r="A5334">
        <v>5319</v>
      </c>
      <c r="B5334" s="63">
        <v>37650</v>
      </c>
      <c r="C5334" s="37">
        <v>85.419998000000007</v>
      </c>
      <c r="D5334" s="37">
        <v>87.18</v>
      </c>
      <c r="E5334" s="37">
        <v>84.769997000000004</v>
      </c>
      <c r="F5334" s="37">
        <v>86.480002999999996</v>
      </c>
      <c r="G5334" s="38">
        <v>53712200</v>
      </c>
      <c r="H5334" s="37">
        <v>58.038330000000002</v>
      </c>
      <c r="I5334" s="41">
        <f t="shared" si="598"/>
        <v>0.67111850123316952</v>
      </c>
      <c r="J5334" s="41">
        <f t="shared" ca="1" si="599"/>
        <v>1</v>
      </c>
      <c r="K5334" s="37">
        <f t="shared" si="600"/>
        <v>57.33</v>
      </c>
      <c r="L5334" s="37">
        <f t="shared" si="601"/>
        <v>58.51</v>
      </c>
      <c r="M5334" s="37">
        <f t="shared" si="602"/>
        <v>56.89</v>
      </c>
      <c r="N5334" s="37">
        <f t="shared" si="603"/>
        <v>58.04</v>
      </c>
      <c r="O5334" s="38">
        <f t="shared" ca="1" si="604"/>
        <v>53712200</v>
      </c>
    </row>
    <row r="5335" spans="1:15" x14ac:dyDescent="0.4">
      <c r="A5335">
        <v>5320</v>
      </c>
      <c r="B5335" s="63">
        <v>37649</v>
      </c>
      <c r="C5335" s="37">
        <v>85.629997000000003</v>
      </c>
      <c r="D5335" s="37">
        <v>86.400002000000001</v>
      </c>
      <c r="E5335" s="37">
        <v>85.129997000000003</v>
      </c>
      <c r="F5335" s="37">
        <v>85.830001999999993</v>
      </c>
      <c r="G5335" s="38">
        <v>46929100</v>
      </c>
      <c r="H5335" s="37">
        <v>57.602108000000001</v>
      </c>
      <c r="I5335" s="41">
        <f t="shared" si="598"/>
        <v>0.67111856760762989</v>
      </c>
      <c r="J5335" s="41">
        <f t="shared" ca="1" si="599"/>
        <v>1</v>
      </c>
      <c r="K5335" s="37">
        <f t="shared" si="600"/>
        <v>57.47</v>
      </c>
      <c r="L5335" s="37">
        <f t="shared" si="601"/>
        <v>57.98</v>
      </c>
      <c r="M5335" s="37">
        <f t="shared" si="602"/>
        <v>57.13</v>
      </c>
      <c r="N5335" s="37">
        <f t="shared" si="603"/>
        <v>57.6</v>
      </c>
      <c r="O5335" s="38">
        <f t="shared" ca="1" si="604"/>
        <v>46929100</v>
      </c>
    </row>
    <row r="5336" spans="1:15" x14ac:dyDescent="0.4">
      <c r="A5336">
        <v>5321</v>
      </c>
      <c r="B5336" s="63">
        <v>37648</v>
      </c>
      <c r="C5336" s="37">
        <v>85.730002999999996</v>
      </c>
      <c r="D5336" s="37">
        <v>86.800003000000004</v>
      </c>
      <c r="E5336" s="37">
        <v>84.5</v>
      </c>
      <c r="F5336" s="37">
        <v>85.199996999999996</v>
      </c>
      <c r="G5336" s="38">
        <v>57884400</v>
      </c>
      <c r="H5336" s="37">
        <v>57.179268</v>
      </c>
      <c r="I5336" s="41">
        <f t="shared" si="598"/>
        <v>0.67111819264500683</v>
      </c>
      <c r="J5336" s="41">
        <f t="shared" ca="1" si="599"/>
        <v>1</v>
      </c>
      <c r="K5336" s="37">
        <f t="shared" si="600"/>
        <v>57.53</v>
      </c>
      <c r="L5336" s="37">
        <f t="shared" si="601"/>
        <v>58.25</v>
      </c>
      <c r="M5336" s="37">
        <f t="shared" si="602"/>
        <v>56.71</v>
      </c>
      <c r="N5336" s="37">
        <f t="shared" si="603"/>
        <v>57.18</v>
      </c>
      <c r="O5336" s="38">
        <f t="shared" ca="1" si="604"/>
        <v>57884400</v>
      </c>
    </row>
    <row r="5337" spans="1:15" x14ac:dyDescent="0.4">
      <c r="A5337">
        <v>5322</v>
      </c>
      <c r="B5337" s="63">
        <v>37645</v>
      </c>
      <c r="C5337" s="37">
        <v>88.589995999999999</v>
      </c>
      <c r="D5337" s="37">
        <v>88.68</v>
      </c>
      <c r="E5337" s="37">
        <v>86.169998000000007</v>
      </c>
      <c r="F5337" s="37">
        <v>86.379997000000003</v>
      </c>
      <c r="G5337" s="38">
        <v>68633900</v>
      </c>
      <c r="H5337" s="37">
        <v>57.971195000000002</v>
      </c>
      <c r="I5337" s="41">
        <f t="shared" si="598"/>
        <v>0.67111827984897943</v>
      </c>
      <c r="J5337" s="41">
        <f t="shared" ca="1" si="599"/>
        <v>1</v>
      </c>
      <c r="K5337" s="37">
        <f t="shared" si="600"/>
        <v>59.45</v>
      </c>
      <c r="L5337" s="37">
        <f t="shared" si="601"/>
        <v>59.51</v>
      </c>
      <c r="M5337" s="37">
        <f t="shared" si="602"/>
        <v>57.83</v>
      </c>
      <c r="N5337" s="37">
        <f t="shared" si="603"/>
        <v>57.97</v>
      </c>
      <c r="O5337" s="38">
        <f t="shared" ca="1" si="604"/>
        <v>68633900</v>
      </c>
    </row>
    <row r="5338" spans="1:15" x14ac:dyDescent="0.4">
      <c r="A5338">
        <v>5323</v>
      </c>
      <c r="B5338" s="63">
        <v>37644</v>
      </c>
      <c r="C5338" s="37">
        <v>88.75</v>
      </c>
      <c r="D5338" s="37">
        <v>89.379997000000003</v>
      </c>
      <c r="E5338" s="37">
        <v>87.949996999999996</v>
      </c>
      <c r="F5338" s="37">
        <v>88.709998999999996</v>
      </c>
      <c r="G5338" s="38">
        <v>55919800</v>
      </c>
      <c r="H5338" s="37">
        <v>59.534950000000002</v>
      </c>
      <c r="I5338" s="41">
        <f t="shared" si="598"/>
        <v>0.67111882167871517</v>
      </c>
      <c r="J5338" s="41">
        <f t="shared" ca="1" si="599"/>
        <v>1</v>
      </c>
      <c r="K5338" s="37">
        <f t="shared" si="600"/>
        <v>59.56</v>
      </c>
      <c r="L5338" s="37">
        <f t="shared" si="601"/>
        <v>59.98</v>
      </c>
      <c r="M5338" s="37">
        <f t="shared" si="602"/>
        <v>59.02</v>
      </c>
      <c r="N5338" s="37">
        <f t="shared" si="603"/>
        <v>59.53</v>
      </c>
      <c r="O5338" s="38">
        <f t="shared" ca="1" si="604"/>
        <v>55919800</v>
      </c>
    </row>
    <row r="5339" spans="1:15" x14ac:dyDescent="0.4">
      <c r="A5339">
        <v>5324</v>
      </c>
      <c r="B5339" s="63">
        <v>37643</v>
      </c>
      <c r="C5339" s="37">
        <v>88.769997000000004</v>
      </c>
      <c r="D5339" s="37">
        <v>89.800003000000004</v>
      </c>
      <c r="E5339" s="37">
        <v>88</v>
      </c>
      <c r="F5339" s="37">
        <v>88.169998000000007</v>
      </c>
      <c r="G5339" s="38">
        <v>42286500</v>
      </c>
      <c r="H5339" s="37">
        <v>59.172535000000003</v>
      </c>
      <c r="I5339" s="41">
        <f t="shared" si="598"/>
        <v>0.67111870638808446</v>
      </c>
      <c r="J5339" s="41">
        <f t="shared" ca="1" si="599"/>
        <v>1</v>
      </c>
      <c r="K5339" s="37">
        <f t="shared" si="600"/>
        <v>59.58</v>
      </c>
      <c r="L5339" s="37">
        <f t="shared" si="601"/>
        <v>60.27</v>
      </c>
      <c r="M5339" s="37">
        <f t="shared" si="602"/>
        <v>59.06</v>
      </c>
      <c r="N5339" s="37">
        <f t="shared" si="603"/>
        <v>59.17</v>
      </c>
      <c r="O5339" s="38">
        <f t="shared" ca="1" si="604"/>
        <v>42286500</v>
      </c>
    </row>
    <row r="5340" spans="1:15" x14ac:dyDescent="0.4">
      <c r="A5340">
        <v>5325</v>
      </c>
      <c r="B5340" s="63">
        <v>37642</v>
      </c>
      <c r="C5340" s="37">
        <v>90.870002999999997</v>
      </c>
      <c r="D5340" s="37">
        <v>90.919998000000007</v>
      </c>
      <c r="E5340" s="37">
        <v>88.949996999999996</v>
      </c>
      <c r="F5340" s="37">
        <v>89.25</v>
      </c>
      <c r="G5340" s="38">
        <v>36826200</v>
      </c>
      <c r="H5340" s="37">
        <v>59.897305000000003</v>
      </c>
      <c r="I5340" s="41">
        <f t="shared" si="598"/>
        <v>0.6711182633053222</v>
      </c>
      <c r="J5340" s="41">
        <f t="shared" ca="1" si="599"/>
        <v>1</v>
      </c>
      <c r="K5340" s="37">
        <f t="shared" si="600"/>
        <v>60.98</v>
      </c>
      <c r="L5340" s="37">
        <f t="shared" si="601"/>
        <v>61.02</v>
      </c>
      <c r="M5340" s="37">
        <f t="shared" si="602"/>
        <v>59.7</v>
      </c>
      <c r="N5340" s="37">
        <f t="shared" si="603"/>
        <v>59.9</v>
      </c>
      <c r="O5340" s="38">
        <f t="shared" ca="1" si="604"/>
        <v>36826200</v>
      </c>
    </row>
    <row r="5341" spans="1:15" x14ac:dyDescent="0.4">
      <c r="A5341">
        <v>5326</v>
      </c>
      <c r="B5341" s="63">
        <v>37638</v>
      </c>
      <c r="C5341" s="37">
        <v>90.989998</v>
      </c>
      <c r="D5341" s="37">
        <v>92.300003000000004</v>
      </c>
      <c r="E5341" s="37">
        <v>90.150002000000001</v>
      </c>
      <c r="F5341" s="37">
        <v>90.660004000000001</v>
      </c>
      <c r="G5341" s="38">
        <v>35618300</v>
      </c>
      <c r="H5341" s="37">
        <v>60.843628000000002</v>
      </c>
      <c r="I5341" s="41">
        <f t="shared" si="598"/>
        <v>0.67111874382886638</v>
      </c>
      <c r="J5341" s="41">
        <f t="shared" ca="1" si="599"/>
        <v>1</v>
      </c>
      <c r="K5341" s="37">
        <f t="shared" si="600"/>
        <v>61.07</v>
      </c>
      <c r="L5341" s="37">
        <f t="shared" si="601"/>
        <v>61.94</v>
      </c>
      <c r="M5341" s="37">
        <f t="shared" si="602"/>
        <v>60.5</v>
      </c>
      <c r="N5341" s="37">
        <f t="shared" si="603"/>
        <v>60.84</v>
      </c>
      <c r="O5341" s="38">
        <f t="shared" ca="1" si="604"/>
        <v>35618300</v>
      </c>
    </row>
    <row r="5342" spans="1:15" x14ac:dyDescent="0.4">
      <c r="A5342">
        <v>5327</v>
      </c>
      <c r="B5342" s="63">
        <v>37637</v>
      </c>
      <c r="C5342" s="37">
        <v>92.5</v>
      </c>
      <c r="D5342" s="37">
        <v>92.93</v>
      </c>
      <c r="E5342" s="37">
        <v>91.449996999999996</v>
      </c>
      <c r="F5342" s="37">
        <v>92.019997000000004</v>
      </c>
      <c r="G5342" s="38">
        <v>44812100</v>
      </c>
      <c r="H5342" s="37">
        <v>61.756298000000001</v>
      </c>
      <c r="I5342" s="41">
        <f t="shared" si="598"/>
        <v>0.67111823531139647</v>
      </c>
      <c r="J5342" s="41">
        <f t="shared" ca="1" si="599"/>
        <v>1</v>
      </c>
      <c r="K5342" s="37">
        <f t="shared" si="600"/>
        <v>62.08</v>
      </c>
      <c r="L5342" s="37">
        <f t="shared" si="601"/>
        <v>62.37</v>
      </c>
      <c r="M5342" s="37">
        <f t="shared" si="602"/>
        <v>61.37</v>
      </c>
      <c r="N5342" s="37">
        <f t="shared" si="603"/>
        <v>61.76</v>
      </c>
      <c r="O5342" s="38">
        <f t="shared" ca="1" si="604"/>
        <v>44812100</v>
      </c>
    </row>
    <row r="5343" spans="1:15" x14ac:dyDescent="0.4">
      <c r="A5343">
        <v>5328</v>
      </c>
      <c r="B5343" s="63">
        <v>37636</v>
      </c>
      <c r="C5343" s="37">
        <v>93.540001000000004</v>
      </c>
      <c r="D5343" s="37">
        <v>93.57</v>
      </c>
      <c r="E5343" s="37">
        <v>91.910004000000001</v>
      </c>
      <c r="F5343" s="37">
        <v>92.400002000000001</v>
      </c>
      <c r="G5343" s="38">
        <v>33511800</v>
      </c>
      <c r="H5343" s="37">
        <v>62.011372000000001</v>
      </c>
      <c r="I5343" s="41">
        <f t="shared" si="598"/>
        <v>0.67111873006236511</v>
      </c>
      <c r="J5343" s="41">
        <f t="shared" ca="1" si="599"/>
        <v>1</v>
      </c>
      <c r="K5343" s="37">
        <f t="shared" si="600"/>
        <v>62.78</v>
      </c>
      <c r="L5343" s="37">
        <f t="shared" si="601"/>
        <v>62.8</v>
      </c>
      <c r="M5343" s="37">
        <f t="shared" si="602"/>
        <v>61.68</v>
      </c>
      <c r="N5343" s="37">
        <f t="shared" si="603"/>
        <v>62.01</v>
      </c>
      <c r="O5343" s="38">
        <f t="shared" ca="1" si="604"/>
        <v>33511800</v>
      </c>
    </row>
    <row r="5344" spans="1:15" x14ac:dyDescent="0.4">
      <c r="A5344">
        <v>5329</v>
      </c>
      <c r="B5344" s="63">
        <v>37635</v>
      </c>
      <c r="C5344" s="37">
        <v>92.690002000000007</v>
      </c>
      <c r="D5344" s="37">
        <v>93.830001999999993</v>
      </c>
      <c r="E5344" s="37">
        <v>92.410004000000001</v>
      </c>
      <c r="F5344" s="37">
        <v>93.330001999999993</v>
      </c>
      <c r="G5344" s="38">
        <v>30733000</v>
      </c>
      <c r="H5344" s="37">
        <v>62.635502000000002</v>
      </c>
      <c r="I5344" s="41">
        <f t="shared" si="598"/>
        <v>0.67111861842668774</v>
      </c>
      <c r="J5344" s="41">
        <f t="shared" ca="1" si="599"/>
        <v>1</v>
      </c>
      <c r="K5344" s="37">
        <f t="shared" si="600"/>
        <v>62.21</v>
      </c>
      <c r="L5344" s="37">
        <f t="shared" si="601"/>
        <v>62.97</v>
      </c>
      <c r="M5344" s="37">
        <f t="shared" si="602"/>
        <v>62.02</v>
      </c>
      <c r="N5344" s="37">
        <f t="shared" si="603"/>
        <v>62.64</v>
      </c>
      <c r="O5344" s="38">
        <f t="shared" ca="1" si="604"/>
        <v>30733000</v>
      </c>
    </row>
    <row r="5345" spans="1:15" x14ac:dyDescent="0.4">
      <c r="A5345">
        <v>5330</v>
      </c>
      <c r="B5345" s="63">
        <v>37634</v>
      </c>
      <c r="C5345" s="37">
        <v>93.540001000000004</v>
      </c>
      <c r="D5345" s="37">
        <v>93.860000999999997</v>
      </c>
      <c r="E5345" s="37">
        <v>92.440002000000007</v>
      </c>
      <c r="F5345" s="37">
        <v>93.029999000000004</v>
      </c>
      <c r="G5345" s="38">
        <v>31649900</v>
      </c>
      <c r="H5345" s="37">
        <v>62.434154999999997</v>
      </c>
      <c r="I5345" s="41">
        <f t="shared" si="598"/>
        <v>0.67111851737201456</v>
      </c>
      <c r="J5345" s="41">
        <f t="shared" ca="1" si="599"/>
        <v>1</v>
      </c>
      <c r="K5345" s="37">
        <f t="shared" si="600"/>
        <v>62.78</v>
      </c>
      <c r="L5345" s="37">
        <f t="shared" si="601"/>
        <v>62.99</v>
      </c>
      <c r="M5345" s="37">
        <f t="shared" si="602"/>
        <v>62.04</v>
      </c>
      <c r="N5345" s="37">
        <f t="shared" si="603"/>
        <v>62.43</v>
      </c>
      <c r="O5345" s="38">
        <f t="shared" ca="1" si="604"/>
        <v>31649900</v>
      </c>
    </row>
    <row r="5346" spans="1:15" x14ac:dyDescent="0.4">
      <c r="A5346">
        <v>5331</v>
      </c>
      <c r="B5346" s="63">
        <v>37631</v>
      </c>
      <c r="C5346" s="37">
        <v>91.949996999999996</v>
      </c>
      <c r="D5346" s="37">
        <v>93.639999000000003</v>
      </c>
      <c r="E5346" s="37">
        <v>91.800003000000004</v>
      </c>
      <c r="F5346" s="37">
        <v>93.059997999999993</v>
      </c>
      <c r="G5346" s="38">
        <v>37768900</v>
      </c>
      <c r="H5346" s="37">
        <v>62.454276999999998</v>
      </c>
      <c r="I5346" s="41">
        <f t="shared" si="598"/>
        <v>0.67111840041088333</v>
      </c>
      <c r="J5346" s="41">
        <f t="shared" ca="1" si="599"/>
        <v>1</v>
      </c>
      <c r="K5346" s="37">
        <f t="shared" si="600"/>
        <v>61.71</v>
      </c>
      <c r="L5346" s="37">
        <f t="shared" si="601"/>
        <v>62.84</v>
      </c>
      <c r="M5346" s="37">
        <f t="shared" si="602"/>
        <v>61.61</v>
      </c>
      <c r="N5346" s="37">
        <f t="shared" si="603"/>
        <v>62.45</v>
      </c>
      <c r="O5346" s="38">
        <f t="shared" ca="1" si="604"/>
        <v>37768900</v>
      </c>
    </row>
    <row r="5347" spans="1:15" x14ac:dyDescent="0.4">
      <c r="A5347">
        <v>5332</v>
      </c>
      <c r="B5347" s="63">
        <v>37630</v>
      </c>
      <c r="C5347" s="37">
        <v>91.82</v>
      </c>
      <c r="D5347" s="37">
        <v>93.18</v>
      </c>
      <c r="E5347" s="37">
        <v>91.410004000000001</v>
      </c>
      <c r="F5347" s="37">
        <v>92.809997999999993</v>
      </c>
      <c r="G5347" s="38">
        <v>34804900</v>
      </c>
      <c r="H5347" s="37">
        <v>62.286495000000002</v>
      </c>
      <c r="I5347" s="41">
        <f t="shared" si="598"/>
        <v>0.67111837455270718</v>
      </c>
      <c r="J5347" s="41">
        <f t="shared" ca="1" si="599"/>
        <v>1</v>
      </c>
      <c r="K5347" s="37">
        <f t="shared" si="600"/>
        <v>61.62</v>
      </c>
      <c r="L5347" s="37">
        <f t="shared" si="601"/>
        <v>62.53</v>
      </c>
      <c r="M5347" s="37">
        <f t="shared" si="602"/>
        <v>61.35</v>
      </c>
      <c r="N5347" s="37">
        <f t="shared" si="603"/>
        <v>62.29</v>
      </c>
      <c r="O5347" s="38">
        <f t="shared" ca="1" si="604"/>
        <v>34804900</v>
      </c>
    </row>
    <row r="5348" spans="1:15" x14ac:dyDescent="0.4">
      <c r="A5348">
        <v>5333</v>
      </c>
      <c r="B5348" s="63">
        <v>37629</v>
      </c>
      <c r="C5348" s="37">
        <v>92.199996999999996</v>
      </c>
      <c r="D5348" s="37">
        <v>92.400002000000001</v>
      </c>
      <c r="E5348" s="37">
        <v>91.050003000000004</v>
      </c>
      <c r="F5348" s="37">
        <v>91.389999000000003</v>
      </c>
      <c r="G5348" s="38">
        <v>38702200</v>
      </c>
      <c r="H5348" s="37">
        <v>61.333523</v>
      </c>
      <c r="I5348" s="41">
        <f t="shared" si="598"/>
        <v>0.67111854328830878</v>
      </c>
      <c r="J5348" s="41">
        <f t="shared" ca="1" si="599"/>
        <v>1</v>
      </c>
      <c r="K5348" s="37">
        <f t="shared" si="600"/>
        <v>61.88</v>
      </c>
      <c r="L5348" s="37">
        <f t="shared" si="601"/>
        <v>62.01</v>
      </c>
      <c r="M5348" s="37">
        <f t="shared" si="602"/>
        <v>61.11</v>
      </c>
      <c r="N5348" s="37">
        <f t="shared" si="603"/>
        <v>61.33</v>
      </c>
      <c r="O5348" s="38">
        <f t="shared" ca="1" si="604"/>
        <v>38702200</v>
      </c>
    </row>
    <row r="5349" spans="1:15" x14ac:dyDescent="0.4">
      <c r="A5349">
        <v>5334</v>
      </c>
      <c r="B5349" s="63">
        <v>37628</v>
      </c>
      <c r="C5349" s="37">
        <v>92.900002000000001</v>
      </c>
      <c r="D5349" s="37">
        <v>93.370002999999997</v>
      </c>
      <c r="E5349" s="37">
        <v>92.199996999999996</v>
      </c>
      <c r="F5349" s="37">
        <v>92.730002999999996</v>
      </c>
      <c r="G5349" s="38">
        <v>38640400</v>
      </c>
      <c r="H5349" s="37">
        <v>62.232810999999998</v>
      </c>
      <c r="I5349" s="41">
        <f t="shared" si="598"/>
        <v>0.67111839735409051</v>
      </c>
      <c r="J5349" s="41">
        <f t="shared" ca="1" si="599"/>
        <v>1</v>
      </c>
      <c r="K5349" s="37">
        <f t="shared" si="600"/>
        <v>62.35</v>
      </c>
      <c r="L5349" s="37">
        <f t="shared" si="601"/>
        <v>62.66</v>
      </c>
      <c r="M5349" s="37">
        <f t="shared" si="602"/>
        <v>61.88</v>
      </c>
      <c r="N5349" s="37">
        <f t="shared" si="603"/>
        <v>62.23</v>
      </c>
      <c r="O5349" s="38">
        <f t="shared" ca="1" si="604"/>
        <v>38640400</v>
      </c>
    </row>
    <row r="5350" spans="1:15" x14ac:dyDescent="0.4">
      <c r="A5350">
        <v>5335</v>
      </c>
      <c r="B5350" s="63">
        <v>37627</v>
      </c>
      <c r="C5350" s="37">
        <v>91.239998</v>
      </c>
      <c r="D5350" s="37">
        <v>93.489998</v>
      </c>
      <c r="E5350" s="37">
        <v>91.169998000000007</v>
      </c>
      <c r="F5350" s="37">
        <v>92.959998999999996</v>
      </c>
      <c r="G5350" s="38">
        <v>40984500</v>
      </c>
      <c r="H5350" s="37">
        <v>62.387172999999997</v>
      </c>
      <c r="I5350" s="41">
        <f t="shared" si="598"/>
        <v>0.67111847752924347</v>
      </c>
      <c r="J5350" s="41">
        <f t="shared" ca="1" si="599"/>
        <v>1</v>
      </c>
      <c r="K5350" s="37">
        <f t="shared" si="600"/>
        <v>61.23</v>
      </c>
      <c r="L5350" s="37">
        <f t="shared" si="601"/>
        <v>62.74</v>
      </c>
      <c r="M5350" s="37">
        <f t="shared" si="602"/>
        <v>61.19</v>
      </c>
      <c r="N5350" s="37">
        <f t="shared" si="603"/>
        <v>62.39</v>
      </c>
      <c r="O5350" s="38">
        <f t="shared" ca="1" si="604"/>
        <v>40984500</v>
      </c>
    </row>
    <row r="5351" spans="1:15" x14ac:dyDescent="0.4">
      <c r="A5351">
        <v>5336</v>
      </c>
      <c r="B5351" s="63">
        <v>37624</v>
      </c>
      <c r="C5351" s="37">
        <v>90.910004000000001</v>
      </c>
      <c r="D5351" s="37">
        <v>91.379997000000003</v>
      </c>
      <c r="E5351" s="37">
        <v>90.5</v>
      </c>
      <c r="F5351" s="37">
        <v>91.349997999999999</v>
      </c>
      <c r="G5351" s="38">
        <v>32222600</v>
      </c>
      <c r="H5351" s="37">
        <v>61.306663999999998</v>
      </c>
      <c r="I5351" s="41">
        <f t="shared" si="598"/>
        <v>0.67111839455103217</v>
      </c>
      <c r="J5351" s="41">
        <f t="shared" ca="1" si="599"/>
        <v>1</v>
      </c>
      <c r="K5351" s="37">
        <f t="shared" si="600"/>
        <v>61.01</v>
      </c>
      <c r="L5351" s="37">
        <f t="shared" si="601"/>
        <v>61.33</v>
      </c>
      <c r="M5351" s="37">
        <f t="shared" si="602"/>
        <v>60.74</v>
      </c>
      <c r="N5351" s="37">
        <f t="shared" si="603"/>
        <v>61.31</v>
      </c>
      <c r="O5351" s="38">
        <f t="shared" ca="1" si="604"/>
        <v>32222600</v>
      </c>
    </row>
    <row r="5352" spans="1:15" x14ac:dyDescent="0.4">
      <c r="A5352">
        <v>5337</v>
      </c>
      <c r="B5352" s="63">
        <v>37623</v>
      </c>
      <c r="C5352" s="37">
        <v>88.849997999999999</v>
      </c>
      <c r="D5352" s="37">
        <v>91.300003000000004</v>
      </c>
      <c r="E5352" s="37">
        <v>88.540001000000004</v>
      </c>
      <c r="F5352" s="37">
        <v>91.07</v>
      </c>
      <c r="G5352" s="38">
        <v>44516300</v>
      </c>
      <c r="H5352" s="37">
        <v>61.118716999999997</v>
      </c>
      <c r="I5352" s="41">
        <f t="shared" si="598"/>
        <v>0.67111800812561762</v>
      </c>
      <c r="J5352" s="41">
        <f t="shared" ca="1" si="599"/>
        <v>1</v>
      </c>
      <c r="K5352" s="37">
        <f t="shared" si="600"/>
        <v>59.63</v>
      </c>
      <c r="L5352" s="37">
        <f t="shared" si="601"/>
        <v>61.27</v>
      </c>
      <c r="M5352" s="37">
        <f t="shared" si="602"/>
        <v>59.42</v>
      </c>
      <c r="N5352" s="37">
        <f t="shared" si="603"/>
        <v>61.12</v>
      </c>
      <c r="O5352" s="38">
        <f t="shared" ca="1" si="604"/>
        <v>44516300</v>
      </c>
    </row>
    <row r="5353" spans="1:15" x14ac:dyDescent="0.4">
      <c r="A5353">
        <v>5338</v>
      </c>
      <c r="B5353" s="63">
        <v>37621</v>
      </c>
      <c r="C5353" s="37">
        <v>87.989998</v>
      </c>
      <c r="D5353" s="37">
        <v>88.43</v>
      </c>
      <c r="E5353" s="37">
        <v>87.110000999999997</v>
      </c>
      <c r="F5353" s="37">
        <v>88.230002999999996</v>
      </c>
      <c r="G5353" s="38">
        <v>34036600</v>
      </c>
      <c r="H5353" s="37">
        <v>59.212775999999998</v>
      </c>
      <c r="I5353" s="41">
        <f t="shared" si="598"/>
        <v>0.67111837228431237</v>
      </c>
      <c r="J5353" s="41">
        <f t="shared" ca="1" si="599"/>
        <v>1</v>
      </c>
      <c r="K5353" s="37">
        <f t="shared" si="600"/>
        <v>59.05</v>
      </c>
      <c r="L5353" s="37">
        <f t="shared" si="601"/>
        <v>59.35</v>
      </c>
      <c r="M5353" s="37">
        <f t="shared" si="602"/>
        <v>58.46</v>
      </c>
      <c r="N5353" s="37">
        <f t="shared" si="603"/>
        <v>59.21</v>
      </c>
      <c r="O5353" s="38">
        <f t="shared" ca="1" si="604"/>
        <v>34036600</v>
      </c>
    </row>
    <row r="5354" spans="1:15" x14ac:dyDescent="0.4">
      <c r="A5354">
        <v>5339</v>
      </c>
      <c r="B5354" s="63">
        <v>37620</v>
      </c>
      <c r="C5354" s="37">
        <v>87.790001000000004</v>
      </c>
      <c r="D5354" s="37">
        <v>88.470000999999996</v>
      </c>
      <c r="E5354" s="37">
        <v>87.220000999999996</v>
      </c>
      <c r="F5354" s="37">
        <v>88.110000999999997</v>
      </c>
      <c r="G5354" s="38">
        <v>29968000</v>
      </c>
      <c r="H5354" s="37">
        <v>59.132229000000002</v>
      </c>
      <c r="I5354" s="41">
        <f t="shared" si="598"/>
        <v>0.6711182422980565</v>
      </c>
      <c r="J5354" s="41">
        <f t="shared" ca="1" si="599"/>
        <v>1</v>
      </c>
      <c r="K5354" s="37">
        <f t="shared" si="600"/>
        <v>58.92</v>
      </c>
      <c r="L5354" s="37">
        <f t="shared" si="601"/>
        <v>59.37</v>
      </c>
      <c r="M5354" s="37">
        <f t="shared" si="602"/>
        <v>58.53</v>
      </c>
      <c r="N5354" s="37">
        <f t="shared" si="603"/>
        <v>59.13</v>
      </c>
      <c r="O5354" s="38">
        <f t="shared" ca="1" si="604"/>
        <v>29968000</v>
      </c>
    </row>
    <row r="5355" spans="1:15" x14ac:dyDescent="0.4">
      <c r="A5355">
        <v>5340</v>
      </c>
      <c r="B5355" s="63">
        <v>37617</v>
      </c>
      <c r="C5355" s="37">
        <v>88.959998999999996</v>
      </c>
      <c r="D5355" s="37">
        <v>89.290001000000004</v>
      </c>
      <c r="E5355" s="37">
        <v>87.379997000000003</v>
      </c>
      <c r="F5355" s="37">
        <v>87.379997000000003</v>
      </c>
      <c r="G5355" s="38">
        <v>22205700</v>
      </c>
      <c r="H5355" s="37">
        <v>58.642322999999998</v>
      </c>
      <c r="I5355" s="41">
        <f t="shared" si="598"/>
        <v>0.67111839108898108</v>
      </c>
      <c r="J5355" s="41">
        <f t="shared" ca="1" si="599"/>
        <v>1</v>
      </c>
      <c r="K5355" s="37">
        <f t="shared" si="600"/>
        <v>59.7</v>
      </c>
      <c r="L5355" s="37">
        <f t="shared" si="601"/>
        <v>59.92</v>
      </c>
      <c r="M5355" s="37">
        <f t="shared" si="602"/>
        <v>58.64</v>
      </c>
      <c r="N5355" s="37">
        <f t="shared" si="603"/>
        <v>58.64</v>
      </c>
      <c r="O5355" s="38">
        <f t="shared" ca="1" si="604"/>
        <v>22205700</v>
      </c>
    </row>
    <row r="5356" spans="1:15" x14ac:dyDescent="0.4">
      <c r="A5356">
        <v>5341</v>
      </c>
      <c r="B5356" s="63">
        <v>37616</v>
      </c>
      <c r="C5356" s="37">
        <v>89.699996999999996</v>
      </c>
      <c r="D5356" s="37">
        <v>90.610000999999997</v>
      </c>
      <c r="E5356" s="37">
        <v>88.839995999999999</v>
      </c>
      <c r="F5356" s="37">
        <v>89.389999000000003</v>
      </c>
      <c r="G5356" s="38">
        <v>17485600</v>
      </c>
      <c r="H5356" s="37">
        <v>59.991272000000002</v>
      </c>
      <c r="I5356" s="41">
        <f t="shared" si="598"/>
        <v>0.67111838763976273</v>
      </c>
      <c r="J5356" s="41">
        <f t="shared" ca="1" si="599"/>
        <v>1</v>
      </c>
      <c r="K5356" s="37">
        <f t="shared" si="600"/>
        <v>60.2</v>
      </c>
      <c r="L5356" s="37">
        <f t="shared" si="601"/>
        <v>60.81</v>
      </c>
      <c r="M5356" s="37">
        <f t="shared" si="602"/>
        <v>59.62</v>
      </c>
      <c r="N5356" s="37">
        <f t="shared" si="603"/>
        <v>59.99</v>
      </c>
      <c r="O5356" s="38">
        <f t="shared" ca="1" si="604"/>
        <v>17485600</v>
      </c>
    </row>
    <row r="5357" spans="1:15" x14ac:dyDescent="0.4">
      <c r="A5357">
        <v>5342</v>
      </c>
      <c r="B5357" s="63">
        <v>37614</v>
      </c>
      <c r="C5357" s="37">
        <v>89.589995999999999</v>
      </c>
      <c r="D5357" s="37">
        <v>89.860000999999997</v>
      </c>
      <c r="E5357" s="37">
        <v>89.25</v>
      </c>
      <c r="F5357" s="37">
        <v>89.349997999999999</v>
      </c>
      <c r="G5357" s="38">
        <v>10937000</v>
      </c>
      <c r="H5357" s="37">
        <v>59.964438999999999</v>
      </c>
      <c r="I5357" s="41">
        <f t="shared" si="598"/>
        <v>0.67111852649397929</v>
      </c>
      <c r="J5357" s="41">
        <f t="shared" ca="1" si="599"/>
        <v>1</v>
      </c>
      <c r="K5357" s="37">
        <f t="shared" si="600"/>
        <v>60.13</v>
      </c>
      <c r="L5357" s="37">
        <f t="shared" si="601"/>
        <v>60.31</v>
      </c>
      <c r="M5357" s="37">
        <f t="shared" si="602"/>
        <v>59.9</v>
      </c>
      <c r="N5357" s="37">
        <f t="shared" si="603"/>
        <v>59.96</v>
      </c>
      <c r="O5357" s="38">
        <f t="shared" ca="1" si="604"/>
        <v>10937000</v>
      </c>
    </row>
    <row r="5358" spans="1:15" x14ac:dyDescent="0.4">
      <c r="A5358">
        <v>5343</v>
      </c>
      <c r="B5358" s="63">
        <v>37613</v>
      </c>
      <c r="C5358" s="37">
        <v>89.589995999999999</v>
      </c>
      <c r="D5358" s="37">
        <v>90.470000999999996</v>
      </c>
      <c r="E5358" s="37">
        <v>89.309997999999993</v>
      </c>
      <c r="F5358" s="37">
        <v>90.019997000000004</v>
      </c>
      <c r="G5358" s="38">
        <v>22599300</v>
      </c>
      <c r="H5358" s="37">
        <v>60.414101000000002</v>
      </c>
      <c r="I5358" s="41">
        <f t="shared" si="598"/>
        <v>0.67111867377644996</v>
      </c>
      <c r="J5358" s="41">
        <f t="shared" ca="1" si="599"/>
        <v>1</v>
      </c>
      <c r="K5358" s="37">
        <f t="shared" si="600"/>
        <v>60.13</v>
      </c>
      <c r="L5358" s="37">
        <f t="shared" si="601"/>
        <v>60.72</v>
      </c>
      <c r="M5358" s="37">
        <f t="shared" si="602"/>
        <v>59.94</v>
      </c>
      <c r="N5358" s="37">
        <f t="shared" si="603"/>
        <v>60.41</v>
      </c>
      <c r="O5358" s="38">
        <f t="shared" ca="1" si="604"/>
        <v>22599300</v>
      </c>
    </row>
    <row r="5359" spans="1:15" x14ac:dyDescent="0.4">
      <c r="A5359">
        <v>5344</v>
      </c>
      <c r="B5359" s="63">
        <v>37610</v>
      </c>
      <c r="C5359" s="37">
        <v>89.199996999999996</v>
      </c>
      <c r="D5359" s="37">
        <v>90.019997000000004</v>
      </c>
      <c r="E5359" s="37">
        <v>89.099997999999999</v>
      </c>
      <c r="F5359" s="37">
        <v>89.989998</v>
      </c>
      <c r="G5359" s="38">
        <v>31176900</v>
      </c>
      <c r="H5359" s="37">
        <v>60.393954999999998</v>
      </c>
      <c r="I5359" s="41">
        <f t="shared" si="598"/>
        <v>0.67111852808353212</v>
      </c>
      <c r="J5359" s="41">
        <f t="shared" ca="1" si="599"/>
        <v>1</v>
      </c>
      <c r="K5359" s="37">
        <f t="shared" si="600"/>
        <v>59.86</v>
      </c>
      <c r="L5359" s="37">
        <f t="shared" si="601"/>
        <v>60.41</v>
      </c>
      <c r="M5359" s="37">
        <f t="shared" si="602"/>
        <v>59.8</v>
      </c>
      <c r="N5359" s="37">
        <f t="shared" si="603"/>
        <v>60.39</v>
      </c>
      <c r="O5359" s="38">
        <f t="shared" ca="1" si="604"/>
        <v>31176900</v>
      </c>
    </row>
    <row r="5360" spans="1:15" x14ac:dyDescent="0.4">
      <c r="A5360">
        <v>5345</v>
      </c>
      <c r="B5360" s="63">
        <v>37609</v>
      </c>
      <c r="C5360" s="37">
        <v>89.349997999999999</v>
      </c>
      <c r="D5360" s="37">
        <v>90.699996999999996</v>
      </c>
      <c r="E5360" s="37">
        <v>88.599997999999999</v>
      </c>
      <c r="F5360" s="37">
        <v>89.160004000000001</v>
      </c>
      <c r="G5360" s="38">
        <v>39264200</v>
      </c>
      <c r="H5360" s="37">
        <v>59.544314999999997</v>
      </c>
      <c r="I5360" s="41">
        <f t="shared" si="598"/>
        <v>0.66783661203065892</v>
      </c>
      <c r="J5360" s="41">
        <f t="shared" ca="1" si="599"/>
        <v>1</v>
      </c>
      <c r="K5360" s="37">
        <f t="shared" si="600"/>
        <v>59.67</v>
      </c>
      <c r="L5360" s="37">
        <f t="shared" si="601"/>
        <v>60.57</v>
      </c>
      <c r="M5360" s="37">
        <f t="shared" si="602"/>
        <v>59.17</v>
      </c>
      <c r="N5360" s="37">
        <f t="shared" si="603"/>
        <v>59.54</v>
      </c>
      <c r="O5360" s="38">
        <f t="shared" ca="1" si="604"/>
        <v>39264200</v>
      </c>
    </row>
    <row r="5361" spans="1:15" x14ac:dyDescent="0.4">
      <c r="A5361">
        <v>5346</v>
      </c>
      <c r="B5361" s="63">
        <v>37608</v>
      </c>
      <c r="C5361" s="37">
        <v>90.32</v>
      </c>
      <c r="D5361" s="37">
        <v>90.400002000000001</v>
      </c>
      <c r="E5361" s="37">
        <v>89.330001999999993</v>
      </c>
      <c r="F5361" s="37">
        <v>89.800003000000004</v>
      </c>
      <c r="G5361" s="38">
        <v>35612600</v>
      </c>
      <c r="H5361" s="37">
        <v>59.971752000000002</v>
      </c>
      <c r="I5361" s="41">
        <f t="shared" si="598"/>
        <v>0.66783685964910267</v>
      </c>
      <c r="J5361" s="41">
        <f t="shared" ca="1" si="599"/>
        <v>1</v>
      </c>
      <c r="K5361" s="37">
        <f t="shared" si="600"/>
        <v>60.32</v>
      </c>
      <c r="L5361" s="37">
        <f t="shared" si="601"/>
        <v>60.37</v>
      </c>
      <c r="M5361" s="37">
        <f t="shared" si="602"/>
        <v>59.66</v>
      </c>
      <c r="N5361" s="37">
        <f t="shared" si="603"/>
        <v>59.97</v>
      </c>
      <c r="O5361" s="38">
        <f t="shared" ca="1" si="604"/>
        <v>35612600</v>
      </c>
    </row>
    <row r="5362" spans="1:15" x14ac:dyDescent="0.4">
      <c r="A5362">
        <v>5347</v>
      </c>
      <c r="B5362" s="63">
        <v>37607</v>
      </c>
      <c r="C5362" s="37">
        <v>91.370002999999997</v>
      </c>
      <c r="D5362" s="37">
        <v>91.739998</v>
      </c>
      <c r="E5362" s="37">
        <v>90.739998</v>
      </c>
      <c r="F5362" s="37">
        <v>90.849997999999999</v>
      </c>
      <c r="G5362" s="38">
        <v>32353900</v>
      </c>
      <c r="H5362" s="37">
        <v>60.672916000000001</v>
      </c>
      <c r="I5362" s="41">
        <f t="shared" si="598"/>
        <v>0.66783618421213398</v>
      </c>
      <c r="J5362" s="41">
        <f t="shared" ca="1" si="599"/>
        <v>1</v>
      </c>
      <c r="K5362" s="37">
        <f t="shared" si="600"/>
        <v>61.02</v>
      </c>
      <c r="L5362" s="37">
        <f t="shared" si="601"/>
        <v>61.27</v>
      </c>
      <c r="M5362" s="37">
        <f t="shared" si="602"/>
        <v>60.6</v>
      </c>
      <c r="N5362" s="37">
        <f t="shared" si="603"/>
        <v>60.67</v>
      </c>
      <c r="O5362" s="38">
        <f t="shared" ca="1" si="604"/>
        <v>32353900</v>
      </c>
    </row>
    <row r="5363" spans="1:15" x14ac:dyDescent="0.4">
      <c r="A5363">
        <v>5348</v>
      </c>
      <c r="B5363" s="63">
        <v>37606</v>
      </c>
      <c r="C5363" s="37">
        <v>89.82</v>
      </c>
      <c r="D5363" s="37">
        <v>91.790001000000004</v>
      </c>
      <c r="E5363" s="37">
        <v>89.660004000000001</v>
      </c>
      <c r="F5363" s="37">
        <v>91.650002000000001</v>
      </c>
      <c r="G5363" s="38">
        <v>37098400</v>
      </c>
      <c r="H5363" s="37">
        <v>61.207206999999997</v>
      </c>
      <c r="I5363" s="41">
        <f t="shared" si="598"/>
        <v>0.66783639568278452</v>
      </c>
      <c r="J5363" s="41">
        <f t="shared" ca="1" si="599"/>
        <v>1</v>
      </c>
      <c r="K5363" s="37">
        <f t="shared" si="600"/>
        <v>59.99</v>
      </c>
      <c r="L5363" s="37">
        <f t="shared" si="601"/>
        <v>61.3</v>
      </c>
      <c r="M5363" s="37">
        <f t="shared" si="602"/>
        <v>59.88</v>
      </c>
      <c r="N5363" s="37">
        <f t="shared" si="603"/>
        <v>61.21</v>
      </c>
      <c r="O5363" s="38">
        <f t="shared" ca="1" si="604"/>
        <v>37098400</v>
      </c>
    </row>
    <row r="5364" spans="1:15" x14ac:dyDescent="0.4">
      <c r="A5364">
        <v>5349</v>
      </c>
      <c r="B5364" s="63">
        <v>37603</v>
      </c>
      <c r="C5364" s="37">
        <v>89.910004000000001</v>
      </c>
      <c r="D5364" s="37">
        <v>90.480002999999996</v>
      </c>
      <c r="E5364" s="37">
        <v>89.269997000000004</v>
      </c>
      <c r="F5364" s="37">
        <v>89.339995999999999</v>
      </c>
      <c r="G5364" s="38">
        <v>36862200</v>
      </c>
      <c r="H5364" s="37">
        <v>59.664512999999999</v>
      </c>
      <c r="I5364" s="41">
        <f t="shared" si="598"/>
        <v>0.66783653090828432</v>
      </c>
      <c r="J5364" s="41">
        <f t="shared" ca="1" si="599"/>
        <v>1</v>
      </c>
      <c r="K5364" s="37">
        <f t="shared" si="600"/>
        <v>60.05</v>
      </c>
      <c r="L5364" s="37">
        <f t="shared" si="601"/>
        <v>60.43</v>
      </c>
      <c r="M5364" s="37">
        <f t="shared" si="602"/>
        <v>59.62</v>
      </c>
      <c r="N5364" s="37">
        <f t="shared" si="603"/>
        <v>59.66</v>
      </c>
      <c r="O5364" s="38">
        <f t="shared" ca="1" si="604"/>
        <v>36862200</v>
      </c>
    </row>
    <row r="5365" spans="1:15" x14ac:dyDescent="0.4">
      <c r="A5365">
        <v>5350</v>
      </c>
      <c r="B5365" s="63">
        <v>37602</v>
      </c>
      <c r="C5365" s="37">
        <v>91.199996999999996</v>
      </c>
      <c r="D5365" s="37">
        <v>91.489998</v>
      </c>
      <c r="E5365" s="37">
        <v>90.199996999999996</v>
      </c>
      <c r="F5365" s="37">
        <v>90.769997000000004</v>
      </c>
      <c r="G5365" s="38">
        <v>34465600</v>
      </c>
      <c r="H5365" s="37">
        <v>60.619553000000003</v>
      </c>
      <c r="I5365" s="41">
        <f t="shared" si="598"/>
        <v>0.66783689548871528</v>
      </c>
      <c r="J5365" s="41">
        <f t="shared" ca="1" si="599"/>
        <v>1</v>
      </c>
      <c r="K5365" s="37">
        <f t="shared" si="600"/>
        <v>60.91</v>
      </c>
      <c r="L5365" s="37">
        <f t="shared" si="601"/>
        <v>61.1</v>
      </c>
      <c r="M5365" s="37">
        <f t="shared" si="602"/>
        <v>60.24</v>
      </c>
      <c r="N5365" s="37">
        <f t="shared" si="603"/>
        <v>60.62</v>
      </c>
      <c r="O5365" s="38">
        <f t="shared" ca="1" si="604"/>
        <v>34465600</v>
      </c>
    </row>
    <row r="5366" spans="1:15" x14ac:dyDescent="0.4">
      <c r="A5366">
        <v>5351</v>
      </c>
      <c r="B5366" s="63">
        <v>37601</v>
      </c>
      <c r="C5366" s="37">
        <v>90.419998000000007</v>
      </c>
      <c r="D5366" s="37">
        <v>91.620002999999997</v>
      </c>
      <c r="E5366" s="37">
        <v>90.160004000000001</v>
      </c>
      <c r="F5366" s="37">
        <v>90.779999000000004</v>
      </c>
      <c r="G5366" s="38">
        <v>39201000</v>
      </c>
      <c r="H5366" s="37">
        <v>60.626201999999999</v>
      </c>
      <c r="I5366" s="41">
        <f t="shared" si="598"/>
        <v>0.66783655725750779</v>
      </c>
      <c r="J5366" s="41">
        <f t="shared" ca="1" si="599"/>
        <v>1</v>
      </c>
      <c r="K5366" s="37">
        <f t="shared" si="600"/>
        <v>60.39</v>
      </c>
      <c r="L5366" s="37">
        <f t="shared" si="601"/>
        <v>61.19</v>
      </c>
      <c r="M5366" s="37">
        <f t="shared" si="602"/>
        <v>60.21</v>
      </c>
      <c r="N5366" s="37">
        <f t="shared" si="603"/>
        <v>60.63</v>
      </c>
      <c r="O5366" s="38">
        <f t="shared" ca="1" si="604"/>
        <v>39201000</v>
      </c>
    </row>
    <row r="5367" spans="1:15" x14ac:dyDescent="0.4">
      <c r="A5367">
        <v>5352</v>
      </c>
      <c r="B5367" s="63">
        <v>37600</v>
      </c>
      <c r="C5367" s="37">
        <v>90.019997000000004</v>
      </c>
      <c r="D5367" s="37">
        <v>91.099997999999999</v>
      </c>
      <c r="E5367" s="37">
        <v>89.760002</v>
      </c>
      <c r="F5367" s="37">
        <v>90.699996999999996</v>
      </c>
      <c r="G5367" s="38">
        <v>33319900</v>
      </c>
      <c r="H5367" s="37">
        <v>60.572777000000002</v>
      </c>
      <c r="I5367" s="41">
        <f t="shared" si="598"/>
        <v>0.6678365932029745</v>
      </c>
      <c r="J5367" s="41">
        <f t="shared" ca="1" si="599"/>
        <v>1</v>
      </c>
      <c r="K5367" s="37">
        <f t="shared" si="600"/>
        <v>60.12</v>
      </c>
      <c r="L5367" s="37">
        <f t="shared" si="601"/>
        <v>60.84</v>
      </c>
      <c r="M5367" s="37">
        <f t="shared" si="602"/>
        <v>59.95</v>
      </c>
      <c r="N5367" s="37">
        <f t="shared" si="603"/>
        <v>60.57</v>
      </c>
      <c r="O5367" s="38">
        <f t="shared" ca="1" si="604"/>
        <v>33319900</v>
      </c>
    </row>
    <row r="5368" spans="1:15" x14ac:dyDescent="0.4">
      <c r="A5368">
        <v>5353</v>
      </c>
      <c r="B5368" s="63">
        <v>37599</v>
      </c>
      <c r="C5368" s="37">
        <v>91.07</v>
      </c>
      <c r="D5368" s="37">
        <v>91.459998999999996</v>
      </c>
      <c r="E5368" s="37">
        <v>89.480002999999996</v>
      </c>
      <c r="F5368" s="37">
        <v>89.5</v>
      </c>
      <c r="G5368" s="38">
        <v>36789600</v>
      </c>
      <c r="H5368" s="37">
        <v>59.771385000000002</v>
      </c>
      <c r="I5368" s="41">
        <f t="shared" si="598"/>
        <v>0.66783670391061456</v>
      </c>
      <c r="J5368" s="41">
        <f t="shared" ca="1" si="599"/>
        <v>1</v>
      </c>
      <c r="K5368" s="37">
        <f t="shared" si="600"/>
        <v>60.82</v>
      </c>
      <c r="L5368" s="37">
        <f t="shared" si="601"/>
        <v>61.08</v>
      </c>
      <c r="M5368" s="37">
        <f t="shared" si="602"/>
        <v>59.76</v>
      </c>
      <c r="N5368" s="37">
        <f t="shared" si="603"/>
        <v>59.77</v>
      </c>
      <c r="O5368" s="38">
        <f t="shared" ca="1" si="604"/>
        <v>36789600</v>
      </c>
    </row>
    <row r="5369" spans="1:15" x14ac:dyDescent="0.4">
      <c r="A5369">
        <v>5354</v>
      </c>
      <c r="B5369" s="63">
        <v>37596</v>
      </c>
      <c r="C5369" s="37">
        <v>90.120002999999997</v>
      </c>
      <c r="D5369" s="37">
        <v>92.169998000000007</v>
      </c>
      <c r="E5369" s="37">
        <v>89.980002999999996</v>
      </c>
      <c r="F5369" s="37">
        <v>92.029999000000004</v>
      </c>
      <c r="G5369" s="38">
        <v>49824100</v>
      </c>
      <c r="H5369" s="37">
        <v>61.461002000000001</v>
      </c>
      <c r="I5369" s="41">
        <f t="shared" si="598"/>
        <v>0.66783660401865264</v>
      </c>
      <c r="J5369" s="41">
        <f t="shared" ca="1" si="599"/>
        <v>1</v>
      </c>
      <c r="K5369" s="37">
        <f t="shared" si="600"/>
        <v>60.19</v>
      </c>
      <c r="L5369" s="37">
        <f t="shared" si="601"/>
        <v>61.55</v>
      </c>
      <c r="M5369" s="37">
        <f t="shared" si="602"/>
        <v>60.09</v>
      </c>
      <c r="N5369" s="37">
        <f t="shared" si="603"/>
        <v>61.46</v>
      </c>
      <c r="O5369" s="38">
        <f t="shared" ca="1" si="604"/>
        <v>49824100</v>
      </c>
    </row>
    <row r="5370" spans="1:15" x14ac:dyDescent="0.4">
      <c r="A5370">
        <v>5355</v>
      </c>
      <c r="B5370" s="63">
        <v>37595</v>
      </c>
      <c r="C5370" s="37">
        <v>92.730002999999996</v>
      </c>
      <c r="D5370" s="37">
        <v>92.800003000000004</v>
      </c>
      <c r="E5370" s="37">
        <v>91.099997999999999</v>
      </c>
      <c r="F5370" s="37">
        <v>91.43</v>
      </c>
      <c r="G5370" s="38">
        <v>36724900</v>
      </c>
      <c r="H5370" s="37">
        <v>61.060313999999998</v>
      </c>
      <c r="I5370" s="41">
        <f t="shared" si="598"/>
        <v>0.66783674942579019</v>
      </c>
      <c r="J5370" s="41">
        <f t="shared" ca="1" si="599"/>
        <v>1</v>
      </c>
      <c r="K5370" s="37">
        <f t="shared" si="600"/>
        <v>61.93</v>
      </c>
      <c r="L5370" s="37">
        <f t="shared" si="601"/>
        <v>61.98</v>
      </c>
      <c r="M5370" s="37">
        <f t="shared" si="602"/>
        <v>60.84</v>
      </c>
      <c r="N5370" s="37">
        <f t="shared" si="603"/>
        <v>61.06</v>
      </c>
      <c r="O5370" s="38">
        <f t="shared" ca="1" si="604"/>
        <v>36724900</v>
      </c>
    </row>
    <row r="5371" spans="1:15" x14ac:dyDescent="0.4">
      <c r="A5371">
        <v>5356</v>
      </c>
      <c r="B5371" s="63">
        <v>37594</v>
      </c>
      <c r="C5371" s="37">
        <v>91.769997000000004</v>
      </c>
      <c r="D5371" s="37">
        <v>93.139999000000003</v>
      </c>
      <c r="E5371" s="37">
        <v>91.43</v>
      </c>
      <c r="F5371" s="37">
        <v>92.449996999999996</v>
      </c>
      <c r="G5371" s="38">
        <v>64040800</v>
      </c>
      <c r="H5371" s="37">
        <v>61.741489000000001</v>
      </c>
      <c r="I5371" s="41">
        <f t="shared" si="598"/>
        <v>0.66783657115748751</v>
      </c>
      <c r="J5371" s="41">
        <f t="shared" ca="1" si="599"/>
        <v>1</v>
      </c>
      <c r="K5371" s="37">
        <f t="shared" si="600"/>
        <v>61.29</v>
      </c>
      <c r="L5371" s="37">
        <f t="shared" si="601"/>
        <v>62.2</v>
      </c>
      <c r="M5371" s="37">
        <f t="shared" si="602"/>
        <v>61.06</v>
      </c>
      <c r="N5371" s="37">
        <f t="shared" si="603"/>
        <v>61.74</v>
      </c>
      <c r="O5371" s="38">
        <f t="shared" ca="1" si="604"/>
        <v>64040800</v>
      </c>
    </row>
    <row r="5372" spans="1:15" x14ac:dyDescent="0.4">
      <c r="A5372">
        <v>5357</v>
      </c>
      <c r="B5372" s="63">
        <v>37593</v>
      </c>
      <c r="C5372" s="37">
        <v>93.25</v>
      </c>
      <c r="D5372" s="37">
        <v>93.400002000000001</v>
      </c>
      <c r="E5372" s="37">
        <v>92.349997999999999</v>
      </c>
      <c r="F5372" s="37">
        <v>92.870002999999997</v>
      </c>
      <c r="G5372" s="38">
        <v>34407700</v>
      </c>
      <c r="H5372" s="37">
        <v>62.021999000000001</v>
      </c>
      <c r="I5372" s="41">
        <f t="shared" si="598"/>
        <v>0.66783672872283639</v>
      </c>
      <c r="J5372" s="41">
        <f t="shared" ca="1" si="599"/>
        <v>1</v>
      </c>
      <c r="K5372" s="37">
        <f t="shared" si="600"/>
        <v>62.28</v>
      </c>
      <c r="L5372" s="37">
        <f t="shared" si="601"/>
        <v>62.38</v>
      </c>
      <c r="M5372" s="37">
        <f t="shared" si="602"/>
        <v>61.67</v>
      </c>
      <c r="N5372" s="37">
        <f t="shared" si="603"/>
        <v>62.02</v>
      </c>
      <c r="O5372" s="38">
        <f t="shared" ca="1" si="604"/>
        <v>34407700</v>
      </c>
    </row>
    <row r="5373" spans="1:15" x14ac:dyDescent="0.4">
      <c r="A5373">
        <v>5358</v>
      </c>
      <c r="B5373" s="63">
        <v>37592</v>
      </c>
      <c r="C5373" s="37">
        <v>95.470000999999996</v>
      </c>
      <c r="D5373" s="37">
        <v>96.050003000000004</v>
      </c>
      <c r="E5373" s="37">
        <v>93.220000999999996</v>
      </c>
      <c r="F5373" s="37">
        <v>94.129997000000003</v>
      </c>
      <c r="G5373" s="38">
        <v>49911900</v>
      </c>
      <c r="H5373" s="37">
        <v>62.863475999999999</v>
      </c>
      <c r="I5373" s="41">
        <f t="shared" si="598"/>
        <v>0.66783680020727076</v>
      </c>
      <c r="J5373" s="41">
        <f t="shared" ca="1" si="599"/>
        <v>1</v>
      </c>
      <c r="K5373" s="37">
        <f t="shared" si="600"/>
        <v>63.76</v>
      </c>
      <c r="L5373" s="37">
        <f t="shared" si="601"/>
        <v>64.150000000000006</v>
      </c>
      <c r="M5373" s="37">
        <f t="shared" si="602"/>
        <v>62.26</v>
      </c>
      <c r="N5373" s="37">
        <f t="shared" si="603"/>
        <v>62.86</v>
      </c>
      <c r="O5373" s="38">
        <f t="shared" ca="1" si="604"/>
        <v>49911900</v>
      </c>
    </row>
    <row r="5374" spans="1:15" x14ac:dyDescent="0.4">
      <c r="A5374">
        <v>5359</v>
      </c>
      <c r="B5374" s="63">
        <v>37589</v>
      </c>
      <c r="C5374" s="37">
        <v>94.800003000000004</v>
      </c>
      <c r="D5374" s="37">
        <v>94.949996999999996</v>
      </c>
      <c r="E5374" s="37">
        <v>93.769997000000004</v>
      </c>
      <c r="F5374" s="37">
        <v>93.980002999999996</v>
      </c>
      <c r="G5374" s="38">
        <v>19385700</v>
      </c>
      <c r="H5374" s="37">
        <v>62.763297999999999</v>
      </c>
      <c r="I5374" s="41">
        <f t="shared" si="598"/>
        <v>0.667836731182058</v>
      </c>
      <c r="J5374" s="41">
        <f t="shared" ca="1" si="599"/>
        <v>1</v>
      </c>
      <c r="K5374" s="37">
        <f t="shared" si="600"/>
        <v>63.31</v>
      </c>
      <c r="L5374" s="37">
        <f t="shared" si="601"/>
        <v>63.41</v>
      </c>
      <c r="M5374" s="37">
        <f t="shared" si="602"/>
        <v>62.62</v>
      </c>
      <c r="N5374" s="37">
        <f t="shared" si="603"/>
        <v>62.76</v>
      </c>
      <c r="O5374" s="38">
        <f t="shared" ca="1" si="604"/>
        <v>19385700</v>
      </c>
    </row>
    <row r="5375" spans="1:15" x14ac:dyDescent="0.4">
      <c r="A5375">
        <v>5360</v>
      </c>
      <c r="B5375" s="63">
        <v>37587</v>
      </c>
      <c r="C5375" s="37">
        <v>92.519997000000004</v>
      </c>
      <c r="D5375" s="37">
        <v>94.650002000000001</v>
      </c>
      <c r="E5375" s="37">
        <v>92.43</v>
      </c>
      <c r="F5375" s="37">
        <v>94.279999000000004</v>
      </c>
      <c r="G5375" s="38">
        <v>37764000</v>
      </c>
      <c r="H5375" s="37">
        <v>62.963645999999997</v>
      </c>
      <c r="I5375" s="41">
        <f t="shared" si="598"/>
        <v>0.66783672749084344</v>
      </c>
      <c r="J5375" s="41">
        <f t="shared" ca="1" si="599"/>
        <v>1</v>
      </c>
      <c r="K5375" s="37">
        <f t="shared" si="600"/>
        <v>61.79</v>
      </c>
      <c r="L5375" s="37">
        <f t="shared" si="601"/>
        <v>63.21</v>
      </c>
      <c r="M5375" s="37">
        <f t="shared" si="602"/>
        <v>61.73</v>
      </c>
      <c r="N5375" s="37">
        <f t="shared" si="603"/>
        <v>62.96</v>
      </c>
      <c r="O5375" s="38">
        <f t="shared" ca="1" si="604"/>
        <v>37764000</v>
      </c>
    </row>
    <row r="5376" spans="1:15" x14ac:dyDescent="0.4">
      <c r="A5376">
        <v>5361</v>
      </c>
      <c r="B5376" s="63">
        <v>37586</v>
      </c>
      <c r="C5376" s="37">
        <v>93.07</v>
      </c>
      <c r="D5376" s="37">
        <v>93.449996999999996</v>
      </c>
      <c r="E5376" s="37">
        <v>91.620002999999997</v>
      </c>
      <c r="F5376" s="37">
        <v>91.699996999999996</v>
      </c>
      <c r="G5376" s="38">
        <v>42284700</v>
      </c>
      <c r="H5376" s="37">
        <v>61.240627000000003</v>
      </c>
      <c r="I5376" s="41">
        <f t="shared" si="598"/>
        <v>0.66783673940578214</v>
      </c>
      <c r="J5376" s="41">
        <f t="shared" ca="1" si="599"/>
        <v>1</v>
      </c>
      <c r="K5376" s="37">
        <f t="shared" si="600"/>
        <v>62.16</v>
      </c>
      <c r="L5376" s="37">
        <f t="shared" si="601"/>
        <v>62.41</v>
      </c>
      <c r="M5376" s="37">
        <f t="shared" si="602"/>
        <v>61.19</v>
      </c>
      <c r="N5376" s="37">
        <f t="shared" si="603"/>
        <v>61.24</v>
      </c>
      <c r="O5376" s="38">
        <f t="shared" ca="1" si="604"/>
        <v>42284700</v>
      </c>
    </row>
    <row r="5377" spans="1:15" x14ac:dyDescent="0.4">
      <c r="A5377">
        <v>5362</v>
      </c>
      <c r="B5377" s="63">
        <v>37585</v>
      </c>
      <c r="C5377" s="37">
        <v>93.43</v>
      </c>
      <c r="D5377" s="37">
        <v>94.260002</v>
      </c>
      <c r="E5377" s="37">
        <v>92.769997000000004</v>
      </c>
      <c r="F5377" s="37">
        <v>93.480002999999996</v>
      </c>
      <c r="G5377" s="38">
        <v>33846400</v>
      </c>
      <c r="H5377" s="37">
        <v>62.429358999999998</v>
      </c>
      <c r="I5377" s="41">
        <f t="shared" si="598"/>
        <v>0.6678365104459828</v>
      </c>
      <c r="J5377" s="41">
        <f t="shared" ca="1" si="599"/>
        <v>1</v>
      </c>
      <c r="K5377" s="37">
        <f t="shared" si="600"/>
        <v>62.4</v>
      </c>
      <c r="L5377" s="37">
        <f t="shared" si="601"/>
        <v>62.95</v>
      </c>
      <c r="M5377" s="37">
        <f t="shared" si="602"/>
        <v>61.96</v>
      </c>
      <c r="N5377" s="37">
        <f t="shared" si="603"/>
        <v>62.43</v>
      </c>
      <c r="O5377" s="38">
        <f t="shared" ca="1" si="604"/>
        <v>33846400</v>
      </c>
    </row>
    <row r="5378" spans="1:15" x14ac:dyDescent="0.4">
      <c r="A5378">
        <v>5363</v>
      </c>
      <c r="B5378" s="63">
        <v>37582</v>
      </c>
      <c r="C5378" s="37">
        <v>93.480002999999996</v>
      </c>
      <c r="D5378" s="37">
        <v>94.269997000000004</v>
      </c>
      <c r="E5378" s="37">
        <v>93.269997000000004</v>
      </c>
      <c r="F5378" s="37">
        <v>93.419998000000007</v>
      </c>
      <c r="G5378" s="38">
        <v>32513800</v>
      </c>
      <c r="H5378" s="37">
        <v>62.389336</v>
      </c>
      <c r="I5378" s="41">
        <f t="shared" si="598"/>
        <v>0.66783705133455473</v>
      </c>
      <c r="J5378" s="41">
        <f t="shared" ca="1" si="599"/>
        <v>1</v>
      </c>
      <c r="K5378" s="37">
        <f t="shared" si="600"/>
        <v>62.43</v>
      </c>
      <c r="L5378" s="37">
        <f t="shared" si="601"/>
        <v>62.96</v>
      </c>
      <c r="M5378" s="37">
        <f t="shared" si="602"/>
        <v>62.29</v>
      </c>
      <c r="N5378" s="37">
        <f t="shared" si="603"/>
        <v>62.39</v>
      </c>
      <c r="O5378" s="38">
        <f t="shared" ca="1" si="604"/>
        <v>32513800</v>
      </c>
    </row>
    <row r="5379" spans="1:15" x14ac:dyDescent="0.4">
      <c r="A5379">
        <v>5364</v>
      </c>
      <c r="B5379" s="63">
        <v>37581</v>
      </c>
      <c r="C5379" s="37">
        <v>92.599997999999999</v>
      </c>
      <c r="D5379" s="37">
        <v>94.190002000000007</v>
      </c>
      <c r="E5379" s="37">
        <v>92.43</v>
      </c>
      <c r="F5379" s="37">
        <v>94.089995999999999</v>
      </c>
      <c r="G5379" s="38">
        <v>55128200</v>
      </c>
      <c r="H5379" s="37">
        <v>62.836776999999998</v>
      </c>
      <c r="I5379" s="41">
        <f t="shared" si="598"/>
        <v>0.66783696111539848</v>
      </c>
      <c r="J5379" s="41">
        <f t="shared" ca="1" si="599"/>
        <v>1</v>
      </c>
      <c r="K5379" s="37">
        <f t="shared" si="600"/>
        <v>61.84</v>
      </c>
      <c r="L5379" s="37">
        <f t="shared" si="601"/>
        <v>62.9</v>
      </c>
      <c r="M5379" s="37">
        <f t="shared" si="602"/>
        <v>61.73</v>
      </c>
      <c r="N5379" s="37">
        <f t="shared" si="603"/>
        <v>62.84</v>
      </c>
      <c r="O5379" s="38">
        <f t="shared" ca="1" si="604"/>
        <v>55128200</v>
      </c>
    </row>
    <row r="5380" spans="1:15" x14ac:dyDescent="0.4">
      <c r="A5380">
        <v>5365</v>
      </c>
      <c r="B5380" s="63">
        <v>37580</v>
      </c>
      <c r="C5380" s="37">
        <v>89.980002999999996</v>
      </c>
      <c r="D5380" s="37">
        <v>92.419998000000007</v>
      </c>
      <c r="E5380" s="37">
        <v>89.949996999999996</v>
      </c>
      <c r="F5380" s="37">
        <v>92.370002999999997</v>
      </c>
      <c r="G5380" s="38">
        <v>36688400</v>
      </c>
      <c r="H5380" s="37">
        <v>61.688057000000001</v>
      </c>
      <c r="I5380" s="41">
        <f t="shared" si="598"/>
        <v>0.66783647284281245</v>
      </c>
      <c r="J5380" s="41">
        <f t="shared" ca="1" si="599"/>
        <v>1</v>
      </c>
      <c r="K5380" s="37">
        <f t="shared" si="600"/>
        <v>60.09</v>
      </c>
      <c r="L5380" s="37">
        <f t="shared" si="601"/>
        <v>61.72</v>
      </c>
      <c r="M5380" s="37">
        <f t="shared" si="602"/>
        <v>60.07</v>
      </c>
      <c r="N5380" s="37">
        <f t="shared" si="603"/>
        <v>61.69</v>
      </c>
      <c r="O5380" s="38">
        <f t="shared" ca="1" si="604"/>
        <v>36688400</v>
      </c>
    </row>
    <row r="5381" spans="1:15" x14ac:dyDescent="0.4">
      <c r="A5381">
        <v>5366</v>
      </c>
      <c r="B5381" s="63">
        <v>37579</v>
      </c>
      <c r="C5381" s="37">
        <v>90.019997000000004</v>
      </c>
      <c r="D5381" s="37">
        <v>91.099997999999999</v>
      </c>
      <c r="E5381" s="37">
        <v>89.760002</v>
      </c>
      <c r="F5381" s="37">
        <v>90.360000999999997</v>
      </c>
      <c r="G5381" s="38">
        <v>32806600</v>
      </c>
      <c r="H5381" s="37">
        <v>60.345711000000001</v>
      </c>
      <c r="I5381" s="41">
        <f t="shared" si="598"/>
        <v>0.6678365463940179</v>
      </c>
      <c r="J5381" s="41">
        <f t="shared" ca="1" si="599"/>
        <v>1</v>
      </c>
      <c r="K5381" s="37">
        <f t="shared" si="600"/>
        <v>60.12</v>
      </c>
      <c r="L5381" s="37">
        <f t="shared" si="601"/>
        <v>60.84</v>
      </c>
      <c r="M5381" s="37">
        <f t="shared" si="602"/>
        <v>59.95</v>
      </c>
      <c r="N5381" s="37">
        <f t="shared" si="603"/>
        <v>60.35</v>
      </c>
      <c r="O5381" s="38">
        <f t="shared" ca="1" si="604"/>
        <v>32806600</v>
      </c>
    </row>
    <row r="5382" spans="1:15" x14ac:dyDescent="0.4">
      <c r="A5382">
        <v>5367</v>
      </c>
      <c r="B5382" s="63">
        <v>37578</v>
      </c>
      <c r="C5382" s="37">
        <v>92.150002000000001</v>
      </c>
      <c r="D5382" s="37">
        <v>92.150002000000001</v>
      </c>
      <c r="E5382" s="37">
        <v>90.349997999999999</v>
      </c>
      <c r="F5382" s="37">
        <v>90.480002999999996</v>
      </c>
      <c r="G5382" s="38">
        <v>28934800</v>
      </c>
      <c r="H5382" s="37">
        <v>60.425842000000003</v>
      </c>
      <c r="I5382" s="41">
        <f t="shared" si="598"/>
        <v>0.6678364279010911</v>
      </c>
      <c r="J5382" s="41">
        <f t="shared" ca="1" si="599"/>
        <v>1</v>
      </c>
      <c r="K5382" s="37">
        <f t="shared" si="600"/>
        <v>61.54</v>
      </c>
      <c r="L5382" s="37">
        <f t="shared" si="601"/>
        <v>61.54</v>
      </c>
      <c r="M5382" s="37">
        <f t="shared" si="602"/>
        <v>60.34</v>
      </c>
      <c r="N5382" s="37">
        <f t="shared" si="603"/>
        <v>60.43</v>
      </c>
      <c r="O5382" s="38">
        <f t="shared" ca="1" si="604"/>
        <v>28934800</v>
      </c>
    </row>
    <row r="5383" spans="1:15" x14ac:dyDescent="0.4">
      <c r="A5383">
        <v>5368</v>
      </c>
      <c r="B5383" s="63">
        <v>37575</v>
      </c>
      <c r="C5383" s="37">
        <v>90</v>
      </c>
      <c r="D5383" s="37">
        <v>91.550003000000004</v>
      </c>
      <c r="E5383" s="37">
        <v>89.949996999999996</v>
      </c>
      <c r="F5383" s="37">
        <v>91.400002000000001</v>
      </c>
      <c r="G5383" s="38">
        <v>39152100</v>
      </c>
      <c r="H5383" s="37">
        <v>61.040275999999999</v>
      </c>
      <c r="I5383" s="41">
        <f t="shared" si="598"/>
        <v>0.66783670311079424</v>
      </c>
      <c r="J5383" s="41">
        <f t="shared" ca="1" si="599"/>
        <v>1</v>
      </c>
      <c r="K5383" s="37">
        <f t="shared" si="600"/>
        <v>60.11</v>
      </c>
      <c r="L5383" s="37">
        <f t="shared" si="601"/>
        <v>61.14</v>
      </c>
      <c r="M5383" s="37">
        <f t="shared" si="602"/>
        <v>60.07</v>
      </c>
      <c r="N5383" s="37">
        <f t="shared" si="603"/>
        <v>61.04</v>
      </c>
      <c r="O5383" s="38">
        <f t="shared" ca="1" si="604"/>
        <v>39152100</v>
      </c>
    </row>
    <row r="5384" spans="1:15" x14ac:dyDescent="0.4">
      <c r="A5384">
        <v>5369</v>
      </c>
      <c r="B5384" s="63">
        <v>37574</v>
      </c>
      <c r="C5384" s="37">
        <v>90.07</v>
      </c>
      <c r="D5384" s="37">
        <v>91</v>
      </c>
      <c r="E5384" s="37">
        <v>89.75</v>
      </c>
      <c r="F5384" s="37">
        <v>90.730002999999996</v>
      </c>
      <c r="G5384" s="38">
        <v>31896800</v>
      </c>
      <c r="H5384" s="37">
        <v>60.592823000000003</v>
      </c>
      <c r="I5384" s="41">
        <f t="shared" si="598"/>
        <v>0.66783666919971341</v>
      </c>
      <c r="J5384" s="41">
        <f t="shared" ca="1" si="599"/>
        <v>1</v>
      </c>
      <c r="K5384" s="37">
        <f t="shared" si="600"/>
        <v>60.15</v>
      </c>
      <c r="L5384" s="37">
        <f t="shared" si="601"/>
        <v>60.77</v>
      </c>
      <c r="M5384" s="37">
        <f t="shared" si="602"/>
        <v>59.94</v>
      </c>
      <c r="N5384" s="37">
        <f t="shared" si="603"/>
        <v>60.59</v>
      </c>
      <c r="O5384" s="38">
        <f t="shared" ca="1" si="604"/>
        <v>31896800</v>
      </c>
    </row>
    <row r="5385" spans="1:15" x14ac:dyDescent="0.4">
      <c r="A5385">
        <v>5370</v>
      </c>
      <c r="B5385" s="63">
        <v>37573</v>
      </c>
      <c r="C5385" s="37">
        <v>88.32</v>
      </c>
      <c r="D5385" s="37">
        <v>89.739998</v>
      </c>
      <c r="E5385" s="37">
        <v>87.449996999999996</v>
      </c>
      <c r="F5385" s="37">
        <v>89.050003000000004</v>
      </c>
      <c r="G5385" s="38">
        <v>63891500</v>
      </c>
      <c r="H5385" s="37">
        <v>59.470844</v>
      </c>
      <c r="I5385" s="41">
        <f t="shared" si="598"/>
        <v>0.66783651877024641</v>
      </c>
      <c r="J5385" s="41">
        <f t="shared" ca="1" si="599"/>
        <v>1</v>
      </c>
      <c r="K5385" s="37">
        <f t="shared" si="600"/>
        <v>58.98</v>
      </c>
      <c r="L5385" s="37">
        <f t="shared" si="601"/>
        <v>59.93</v>
      </c>
      <c r="M5385" s="37">
        <f t="shared" si="602"/>
        <v>58.4</v>
      </c>
      <c r="N5385" s="37">
        <f t="shared" si="603"/>
        <v>59.47</v>
      </c>
      <c r="O5385" s="38">
        <f t="shared" ca="1" si="604"/>
        <v>63891500</v>
      </c>
    </row>
    <row r="5386" spans="1:15" x14ac:dyDescent="0.4">
      <c r="A5386">
        <v>5371</v>
      </c>
      <c r="B5386" s="63">
        <v>37572</v>
      </c>
      <c r="C5386" s="37">
        <v>88.660004000000001</v>
      </c>
      <c r="D5386" s="37">
        <v>89.93</v>
      </c>
      <c r="E5386" s="37">
        <v>88.370002999999997</v>
      </c>
      <c r="F5386" s="37">
        <v>88.959998999999996</v>
      </c>
      <c r="G5386" s="38">
        <v>37724500</v>
      </c>
      <c r="H5386" s="37">
        <v>59.410727999999999</v>
      </c>
      <c r="I5386" s="41">
        <f t="shared" si="598"/>
        <v>0.66783642837046342</v>
      </c>
      <c r="J5386" s="41">
        <f t="shared" ca="1" si="599"/>
        <v>1</v>
      </c>
      <c r="K5386" s="37">
        <f t="shared" si="600"/>
        <v>59.21</v>
      </c>
      <c r="L5386" s="37">
        <f t="shared" si="601"/>
        <v>60.06</v>
      </c>
      <c r="M5386" s="37">
        <f t="shared" si="602"/>
        <v>59.02</v>
      </c>
      <c r="N5386" s="37">
        <f t="shared" si="603"/>
        <v>59.41</v>
      </c>
      <c r="O5386" s="38">
        <f t="shared" ca="1" si="604"/>
        <v>37724500</v>
      </c>
    </row>
    <row r="5387" spans="1:15" x14ac:dyDescent="0.4">
      <c r="A5387">
        <v>5372</v>
      </c>
      <c r="B5387" s="63">
        <v>37571</v>
      </c>
      <c r="C5387" s="37">
        <v>89.510002</v>
      </c>
      <c r="D5387" s="37">
        <v>89.559997999999993</v>
      </c>
      <c r="E5387" s="37">
        <v>87.800003000000004</v>
      </c>
      <c r="F5387" s="37">
        <v>88.260002</v>
      </c>
      <c r="G5387" s="38">
        <v>33505100</v>
      </c>
      <c r="H5387" s="37">
        <v>58.943255999999998</v>
      </c>
      <c r="I5387" s="41">
        <f t="shared" si="598"/>
        <v>0.66783655862595603</v>
      </c>
      <c r="J5387" s="41">
        <f t="shared" ca="1" si="599"/>
        <v>1</v>
      </c>
      <c r="K5387" s="37">
        <f t="shared" si="600"/>
        <v>59.78</v>
      </c>
      <c r="L5387" s="37">
        <f t="shared" si="601"/>
        <v>59.81</v>
      </c>
      <c r="M5387" s="37">
        <f t="shared" si="602"/>
        <v>58.64</v>
      </c>
      <c r="N5387" s="37">
        <f t="shared" si="603"/>
        <v>58.94</v>
      </c>
      <c r="O5387" s="38">
        <f t="shared" ca="1" si="604"/>
        <v>33505100</v>
      </c>
    </row>
    <row r="5388" spans="1:15" x14ac:dyDescent="0.4">
      <c r="A5388">
        <v>5373</v>
      </c>
      <c r="B5388" s="63">
        <v>37568</v>
      </c>
      <c r="C5388" s="37">
        <v>90.529999000000004</v>
      </c>
      <c r="D5388" s="37">
        <v>91.57</v>
      </c>
      <c r="E5388" s="37">
        <v>89.519997000000004</v>
      </c>
      <c r="F5388" s="37">
        <v>89.650002000000001</v>
      </c>
      <c r="G5388" s="38">
        <v>37905400</v>
      </c>
      <c r="H5388" s="37">
        <v>59.871558999999998</v>
      </c>
      <c r="I5388" s="41">
        <f t="shared" si="598"/>
        <v>0.66783667221780985</v>
      </c>
      <c r="J5388" s="41">
        <f t="shared" ca="1" si="599"/>
        <v>1</v>
      </c>
      <c r="K5388" s="37">
        <f t="shared" si="600"/>
        <v>60.46</v>
      </c>
      <c r="L5388" s="37">
        <f t="shared" si="601"/>
        <v>61.15</v>
      </c>
      <c r="M5388" s="37">
        <f t="shared" si="602"/>
        <v>59.78</v>
      </c>
      <c r="N5388" s="37">
        <f t="shared" si="603"/>
        <v>59.87</v>
      </c>
      <c r="O5388" s="38">
        <f t="shared" ca="1" si="604"/>
        <v>37905400</v>
      </c>
    </row>
    <row r="5389" spans="1:15" x14ac:dyDescent="0.4">
      <c r="A5389">
        <v>5374</v>
      </c>
      <c r="B5389" s="63">
        <v>37567</v>
      </c>
      <c r="C5389" s="37">
        <v>92.019997000000004</v>
      </c>
      <c r="D5389" s="37">
        <v>92.220000999999996</v>
      </c>
      <c r="E5389" s="37">
        <v>90.220000999999996</v>
      </c>
      <c r="F5389" s="37">
        <v>90.760002</v>
      </c>
      <c r="G5389" s="38">
        <v>51572000</v>
      </c>
      <c r="H5389" s="37">
        <v>60.612858000000003</v>
      </c>
      <c r="I5389" s="41">
        <f t="shared" si="598"/>
        <v>0.66783667545533998</v>
      </c>
      <c r="J5389" s="41">
        <f t="shared" ca="1" si="599"/>
        <v>1</v>
      </c>
      <c r="K5389" s="37">
        <f t="shared" si="600"/>
        <v>61.45</v>
      </c>
      <c r="L5389" s="37">
        <f t="shared" si="601"/>
        <v>61.59</v>
      </c>
      <c r="M5389" s="37">
        <f t="shared" si="602"/>
        <v>60.25</v>
      </c>
      <c r="N5389" s="37">
        <f t="shared" si="603"/>
        <v>60.61</v>
      </c>
      <c r="O5389" s="38">
        <f t="shared" ca="1" si="604"/>
        <v>51572000</v>
      </c>
    </row>
    <row r="5390" spans="1:15" x14ac:dyDescent="0.4">
      <c r="A5390">
        <v>5375</v>
      </c>
      <c r="B5390" s="63">
        <v>37566</v>
      </c>
      <c r="C5390" s="37">
        <v>92.480002999999996</v>
      </c>
      <c r="D5390" s="37">
        <v>93.07</v>
      </c>
      <c r="E5390" s="37">
        <v>90.790001000000004</v>
      </c>
      <c r="F5390" s="37">
        <v>93.040001000000004</v>
      </c>
      <c r="G5390" s="38">
        <v>65013100</v>
      </c>
      <c r="H5390" s="37">
        <v>62.135486999999998</v>
      </c>
      <c r="I5390" s="41">
        <f t="shared" si="598"/>
        <v>0.66783626754260239</v>
      </c>
      <c r="J5390" s="41">
        <f t="shared" ca="1" si="599"/>
        <v>1</v>
      </c>
      <c r="K5390" s="37">
        <f t="shared" si="600"/>
        <v>61.76</v>
      </c>
      <c r="L5390" s="37">
        <f t="shared" si="601"/>
        <v>62.16</v>
      </c>
      <c r="M5390" s="37">
        <f t="shared" si="602"/>
        <v>60.63</v>
      </c>
      <c r="N5390" s="37">
        <f t="shared" si="603"/>
        <v>62.14</v>
      </c>
      <c r="O5390" s="38">
        <f t="shared" ca="1" si="604"/>
        <v>65013100</v>
      </c>
    </row>
    <row r="5391" spans="1:15" x14ac:dyDescent="0.4">
      <c r="A5391">
        <v>5376</v>
      </c>
      <c r="B5391" s="63">
        <v>37565</v>
      </c>
      <c r="C5391" s="37">
        <v>90.839995999999999</v>
      </c>
      <c r="D5391" s="37">
        <v>92.07</v>
      </c>
      <c r="E5391" s="37">
        <v>90.839995999999999</v>
      </c>
      <c r="F5391" s="37">
        <v>91.849997999999999</v>
      </c>
      <c r="G5391" s="38">
        <v>37270800</v>
      </c>
      <c r="H5391" s="37">
        <v>61.340812999999997</v>
      </c>
      <c r="I5391" s="41">
        <f t="shared" si="598"/>
        <v>0.66783684633286544</v>
      </c>
      <c r="J5391" s="41">
        <f t="shared" ca="1" si="599"/>
        <v>1</v>
      </c>
      <c r="K5391" s="37">
        <f t="shared" si="600"/>
        <v>60.67</v>
      </c>
      <c r="L5391" s="37">
        <f t="shared" si="601"/>
        <v>61.49</v>
      </c>
      <c r="M5391" s="37">
        <f t="shared" si="602"/>
        <v>60.67</v>
      </c>
      <c r="N5391" s="37">
        <f t="shared" si="603"/>
        <v>61.34</v>
      </c>
      <c r="O5391" s="38">
        <f t="shared" ca="1" si="604"/>
        <v>37270800</v>
      </c>
    </row>
    <row r="5392" spans="1:15" x14ac:dyDescent="0.4">
      <c r="A5392">
        <v>5377</v>
      </c>
      <c r="B5392" s="63">
        <v>37564</v>
      </c>
      <c r="C5392" s="37">
        <v>91.800003000000004</v>
      </c>
      <c r="D5392" s="37">
        <v>92.940002000000007</v>
      </c>
      <c r="E5392" s="37">
        <v>90.900002000000001</v>
      </c>
      <c r="F5392" s="37">
        <v>91.129997000000003</v>
      </c>
      <c r="G5392" s="38">
        <v>49080600</v>
      </c>
      <c r="H5392" s="37">
        <v>60.859966</v>
      </c>
      <c r="I5392" s="41">
        <f t="shared" si="598"/>
        <v>0.6678368046034282</v>
      </c>
      <c r="J5392" s="41">
        <f t="shared" ca="1" si="599"/>
        <v>1</v>
      </c>
      <c r="K5392" s="37">
        <f t="shared" si="600"/>
        <v>61.31</v>
      </c>
      <c r="L5392" s="37">
        <f t="shared" si="601"/>
        <v>62.07</v>
      </c>
      <c r="M5392" s="37">
        <f t="shared" si="602"/>
        <v>60.71</v>
      </c>
      <c r="N5392" s="37">
        <f t="shared" si="603"/>
        <v>60.86</v>
      </c>
      <c r="O5392" s="38">
        <f t="shared" ca="1" si="604"/>
        <v>49080600</v>
      </c>
    </row>
    <row r="5393" spans="1:15" x14ac:dyDescent="0.4">
      <c r="A5393">
        <v>5378</v>
      </c>
      <c r="B5393" s="63">
        <v>37561</v>
      </c>
      <c r="C5393" s="37">
        <v>88.349997999999999</v>
      </c>
      <c r="D5393" s="37">
        <v>90.82</v>
      </c>
      <c r="E5393" s="37">
        <v>88.050003000000004</v>
      </c>
      <c r="F5393" s="37">
        <v>90.269997000000004</v>
      </c>
      <c r="G5393" s="38">
        <v>51878900</v>
      </c>
      <c r="H5393" s="37">
        <v>60.285575999999999</v>
      </c>
      <c r="I5393" s="41">
        <f t="shared" ref="I5393:I5456" si="605">IF(F5393=0,1,H5393/F5393)</f>
        <v>0.66783624685397958</v>
      </c>
      <c r="J5393" s="41">
        <f t="shared" ref="J5393:J5456" ca="1" si="606">INDEX(OFFSET($T$15,0,0,$S$13+1,1),MATCH(B5393,OFFSET($Q$15,0,0,$S$13+1,1),-1))</f>
        <v>1</v>
      </c>
      <c r="K5393" s="37">
        <f t="shared" ref="K5393:K5456" si="607">ROUND($I5393*C5393,2)</f>
        <v>59</v>
      </c>
      <c r="L5393" s="37">
        <f t="shared" ref="L5393:L5456" si="608">ROUND($I5393*D5393,2)</f>
        <v>60.65</v>
      </c>
      <c r="M5393" s="37">
        <f t="shared" ref="M5393:M5456" si="609">ROUND($I5393*E5393,2)</f>
        <v>58.8</v>
      </c>
      <c r="N5393" s="37">
        <f t="shared" ref="N5393:N5456" si="610">ROUND($I5393*F5393,2)</f>
        <v>60.29</v>
      </c>
      <c r="O5393" s="38">
        <f t="shared" ref="O5393:O5456" ca="1" si="611">G5393*J5393</f>
        <v>51878900</v>
      </c>
    </row>
    <row r="5394" spans="1:15" x14ac:dyDescent="0.4">
      <c r="A5394">
        <v>5379</v>
      </c>
      <c r="B5394" s="63">
        <v>37560</v>
      </c>
      <c r="C5394" s="37">
        <v>89.660004000000001</v>
      </c>
      <c r="D5394" s="37">
        <v>90.300003000000004</v>
      </c>
      <c r="E5394" s="37">
        <v>88.190002000000007</v>
      </c>
      <c r="F5394" s="37">
        <v>88.519997000000004</v>
      </c>
      <c r="G5394" s="38">
        <v>41620600</v>
      </c>
      <c r="H5394" s="37">
        <v>59.116886000000001</v>
      </c>
      <c r="I5394" s="41">
        <f t="shared" si="605"/>
        <v>0.66783651156246648</v>
      </c>
      <c r="J5394" s="41">
        <f t="shared" ca="1" si="606"/>
        <v>1</v>
      </c>
      <c r="K5394" s="37">
        <f t="shared" si="607"/>
        <v>59.88</v>
      </c>
      <c r="L5394" s="37">
        <f t="shared" si="608"/>
        <v>60.31</v>
      </c>
      <c r="M5394" s="37">
        <f t="shared" si="609"/>
        <v>58.9</v>
      </c>
      <c r="N5394" s="37">
        <f t="shared" si="610"/>
        <v>59.12</v>
      </c>
      <c r="O5394" s="38">
        <f t="shared" ca="1" si="611"/>
        <v>41620600</v>
      </c>
    </row>
    <row r="5395" spans="1:15" x14ac:dyDescent="0.4">
      <c r="A5395">
        <v>5380</v>
      </c>
      <c r="B5395" s="63">
        <v>37559</v>
      </c>
      <c r="C5395" s="37">
        <v>88.68</v>
      </c>
      <c r="D5395" s="37">
        <v>89.959998999999996</v>
      </c>
      <c r="E5395" s="37">
        <v>88.230002999999996</v>
      </c>
      <c r="F5395" s="37">
        <v>89.43</v>
      </c>
      <c r="G5395" s="38">
        <v>41688600</v>
      </c>
      <c r="H5395" s="37">
        <v>59.724643999999998</v>
      </c>
      <c r="I5395" s="41">
        <f t="shared" si="605"/>
        <v>0.66783678854970363</v>
      </c>
      <c r="J5395" s="41">
        <f t="shared" ca="1" si="606"/>
        <v>1</v>
      </c>
      <c r="K5395" s="37">
        <f t="shared" si="607"/>
        <v>59.22</v>
      </c>
      <c r="L5395" s="37">
        <f t="shared" si="608"/>
        <v>60.08</v>
      </c>
      <c r="M5395" s="37">
        <f t="shared" si="609"/>
        <v>58.92</v>
      </c>
      <c r="N5395" s="37">
        <f t="shared" si="610"/>
        <v>59.72</v>
      </c>
      <c r="O5395" s="38">
        <f t="shared" ca="1" si="611"/>
        <v>41688600</v>
      </c>
    </row>
    <row r="5396" spans="1:15" x14ac:dyDescent="0.4">
      <c r="A5396">
        <v>5381</v>
      </c>
      <c r="B5396" s="63">
        <v>37558</v>
      </c>
      <c r="C5396" s="37">
        <v>89.080001999999993</v>
      </c>
      <c r="D5396" s="37">
        <v>89.489998</v>
      </c>
      <c r="E5396" s="37">
        <v>87</v>
      </c>
      <c r="F5396" s="37">
        <v>88.57</v>
      </c>
      <c r="G5396" s="38">
        <v>59508200</v>
      </c>
      <c r="H5396" s="37">
        <v>59.150264999999997</v>
      </c>
      <c r="I5396" s="41">
        <f t="shared" si="605"/>
        <v>0.66783634413458282</v>
      </c>
      <c r="J5396" s="41">
        <f t="shared" ca="1" si="606"/>
        <v>1</v>
      </c>
      <c r="K5396" s="37">
        <f t="shared" si="607"/>
        <v>59.49</v>
      </c>
      <c r="L5396" s="37">
        <f t="shared" si="608"/>
        <v>59.76</v>
      </c>
      <c r="M5396" s="37">
        <f t="shared" si="609"/>
        <v>58.1</v>
      </c>
      <c r="N5396" s="37">
        <f t="shared" si="610"/>
        <v>59.15</v>
      </c>
      <c r="O5396" s="38">
        <f t="shared" ca="1" si="611"/>
        <v>59508200</v>
      </c>
    </row>
    <row r="5397" spans="1:15" x14ac:dyDescent="0.4">
      <c r="A5397">
        <v>5382</v>
      </c>
      <c r="B5397" s="63">
        <v>37557</v>
      </c>
      <c r="C5397" s="37">
        <v>91.150002000000001</v>
      </c>
      <c r="D5397" s="37">
        <v>91.290001000000004</v>
      </c>
      <c r="E5397" s="37">
        <v>88.849997999999999</v>
      </c>
      <c r="F5397" s="37">
        <v>89.610000999999997</v>
      </c>
      <c r="G5397" s="38">
        <v>39416100</v>
      </c>
      <c r="H5397" s="37">
        <v>59.844841000000002</v>
      </c>
      <c r="I5397" s="41">
        <f t="shared" si="605"/>
        <v>0.66783662908339891</v>
      </c>
      <c r="J5397" s="41">
        <f t="shared" ca="1" si="606"/>
        <v>1</v>
      </c>
      <c r="K5397" s="37">
        <f t="shared" si="607"/>
        <v>60.87</v>
      </c>
      <c r="L5397" s="37">
        <f t="shared" si="608"/>
        <v>60.97</v>
      </c>
      <c r="M5397" s="37">
        <f t="shared" si="609"/>
        <v>59.34</v>
      </c>
      <c r="N5397" s="37">
        <f t="shared" si="610"/>
        <v>59.84</v>
      </c>
      <c r="O5397" s="38">
        <f t="shared" ca="1" si="611"/>
        <v>39416100</v>
      </c>
    </row>
    <row r="5398" spans="1:15" x14ac:dyDescent="0.4">
      <c r="A5398">
        <v>5383</v>
      </c>
      <c r="B5398" s="63">
        <v>37554</v>
      </c>
      <c r="C5398" s="37">
        <v>88.209998999999996</v>
      </c>
      <c r="D5398" s="37">
        <v>90.389999000000003</v>
      </c>
      <c r="E5398" s="37">
        <v>87.940002000000007</v>
      </c>
      <c r="F5398" s="37">
        <v>90.199996999999996</v>
      </c>
      <c r="G5398" s="38">
        <v>43672100</v>
      </c>
      <c r="H5398" s="37">
        <v>60.238857000000003</v>
      </c>
      <c r="I5398" s="41">
        <f t="shared" si="605"/>
        <v>0.66783657431828969</v>
      </c>
      <c r="J5398" s="41">
        <f t="shared" ca="1" si="606"/>
        <v>1</v>
      </c>
      <c r="K5398" s="37">
        <f t="shared" si="607"/>
        <v>58.91</v>
      </c>
      <c r="L5398" s="37">
        <f t="shared" si="608"/>
        <v>60.37</v>
      </c>
      <c r="M5398" s="37">
        <f t="shared" si="609"/>
        <v>58.73</v>
      </c>
      <c r="N5398" s="37">
        <f t="shared" si="610"/>
        <v>60.24</v>
      </c>
      <c r="O5398" s="38">
        <f t="shared" ca="1" si="611"/>
        <v>43672100</v>
      </c>
    </row>
    <row r="5399" spans="1:15" x14ac:dyDescent="0.4">
      <c r="A5399">
        <v>5384</v>
      </c>
      <c r="B5399" s="63">
        <v>37553</v>
      </c>
      <c r="C5399" s="37">
        <v>90.75</v>
      </c>
      <c r="D5399" s="37">
        <v>90.900002000000001</v>
      </c>
      <c r="E5399" s="37">
        <v>88.099997999999999</v>
      </c>
      <c r="F5399" s="37">
        <v>88.360000999999997</v>
      </c>
      <c r="G5399" s="38">
        <v>54987400</v>
      </c>
      <c r="H5399" s="37">
        <v>59.010047999999998</v>
      </c>
      <c r="I5399" s="41">
        <f t="shared" si="605"/>
        <v>0.66783666061751179</v>
      </c>
      <c r="J5399" s="41">
        <f t="shared" ca="1" si="606"/>
        <v>1</v>
      </c>
      <c r="K5399" s="37">
        <f t="shared" si="607"/>
        <v>60.61</v>
      </c>
      <c r="L5399" s="37">
        <f t="shared" si="608"/>
        <v>60.71</v>
      </c>
      <c r="M5399" s="37">
        <f t="shared" si="609"/>
        <v>58.84</v>
      </c>
      <c r="N5399" s="37">
        <f t="shared" si="610"/>
        <v>59.01</v>
      </c>
      <c r="O5399" s="38">
        <f t="shared" ca="1" si="611"/>
        <v>54987400</v>
      </c>
    </row>
    <row r="5400" spans="1:15" x14ac:dyDescent="0.4">
      <c r="A5400">
        <v>5385</v>
      </c>
      <c r="B5400" s="63">
        <v>37552</v>
      </c>
      <c r="C5400" s="37">
        <v>88.769997000000004</v>
      </c>
      <c r="D5400" s="37">
        <v>90.269997000000004</v>
      </c>
      <c r="E5400" s="37">
        <v>87.68</v>
      </c>
      <c r="F5400" s="37">
        <v>90.199996999999996</v>
      </c>
      <c r="G5400" s="38">
        <v>54905800</v>
      </c>
      <c r="H5400" s="37">
        <v>60.238857000000003</v>
      </c>
      <c r="I5400" s="41">
        <f t="shared" si="605"/>
        <v>0.66783657431828969</v>
      </c>
      <c r="J5400" s="41">
        <f t="shared" ca="1" si="606"/>
        <v>1</v>
      </c>
      <c r="K5400" s="37">
        <f t="shared" si="607"/>
        <v>59.28</v>
      </c>
      <c r="L5400" s="37">
        <f t="shared" si="608"/>
        <v>60.29</v>
      </c>
      <c r="M5400" s="37">
        <f t="shared" si="609"/>
        <v>58.56</v>
      </c>
      <c r="N5400" s="37">
        <f t="shared" si="610"/>
        <v>60.24</v>
      </c>
      <c r="O5400" s="38">
        <f t="shared" ca="1" si="611"/>
        <v>54905800</v>
      </c>
    </row>
    <row r="5401" spans="1:15" x14ac:dyDescent="0.4">
      <c r="A5401">
        <v>5386</v>
      </c>
      <c r="B5401" s="63">
        <v>37551</v>
      </c>
      <c r="C5401" s="37">
        <v>89.050003000000004</v>
      </c>
      <c r="D5401" s="37">
        <v>90.010002</v>
      </c>
      <c r="E5401" s="37">
        <v>88.519997000000004</v>
      </c>
      <c r="F5401" s="37">
        <v>89.519997000000004</v>
      </c>
      <c r="G5401" s="38">
        <v>40966800</v>
      </c>
      <c r="H5401" s="37">
        <v>59.784737</v>
      </c>
      <c r="I5401" s="41">
        <f t="shared" si="605"/>
        <v>0.66783667340828889</v>
      </c>
      <c r="J5401" s="41">
        <f t="shared" ca="1" si="606"/>
        <v>1</v>
      </c>
      <c r="K5401" s="37">
        <f t="shared" si="607"/>
        <v>59.47</v>
      </c>
      <c r="L5401" s="37">
        <f t="shared" si="608"/>
        <v>60.11</v>
      </c>
      <c r="M5401" s="37">
        <f t="shared" si="609"/>
        <v>59.12</v>
      </c>
      <c r="N5401" s="37">
        <f t="shared" si="610"/>
        <v>59.78</v>
      </c>
      <c r="O5401" s="38">
        <f t="shared" ca="1" si="611"/>
        <v>40966800</v>
      </c>
    </row>
    <row r="5402" spans="1:15" x14ac:dyDescent="0.4">
      <c r="A5402">
        <v>5387</v>
      </c>
      <c r="B5402" s="63">
        <v>37550</v>
      </c>
      <c r="C5402" s="37">
        <v>88.120002999999997</v>
      </c>
      <c r="D5402" s="37">
        <v>90.5</v>
      </c>
      <c r="E5402" s="37">
        <v>87.57</v>
      </c>
      <c r="F5402" s="37">
        <v>90.169998000000007</v>
      </c>
      <c r="G5402" s="38">
        <v>45859100</v>
      </c>
      <c r="H5402" s="37">
        <v>60.218857</v>
      </c>
      <c r="I5402" s="41">
        <f t="shared" si="605"/>
        <v>0.66783695614587901</v>
      </c>
      <c r="J5402" s="41">
        <f t="shared" ca="1" si="606"/>
        <v>1</v>
      </c>
      <c r="K5402" s="37">
        <f t="shared" si="607"/>
        <v>58.85</v>
      </c>
      <c r="L5402" s="37">
        <f t="shared" si="608"/>
        <v>60.44</v>
      </c>
      <c r="M5402" s="37">
        <f t="shared" si="609"/>
        <v>58.48</v>
      </c>
      <c r="N5402" s="37">
        <f t="shared" si="610"/>
        <v>60.22</v>
      </c>
      <c r="O5402" s="38">
        <f t="shared" ca="1" si="611"/>
        <v>45859100</v>
      </c>
    </row>
    <row r="5403" spans="1:15" x14ac:dyDescent="0.4">
      <c r="A5403">
        <v>5388</v>
      </c>
      <c r="B5403" s="63">
        <v>37547</v>
      </c>
      <c r="C5403" s="37">
        <v>87.650002000000001</v>
      </c>
      <c r="D5403" s="37">
        <v>89.110000999999997</v>
      </c>
      <c r="E5403" s="37">
        <v>86.93</v>
      </c>
      <c r="F5403" s="37">
        <v>88.639999000000003</v>
      </c>
      <c r="G5403" s="38">
        <v>47448700</v>
      </c>
      <c r="H5403" s="37">
        <v>59.197040999999999</v>
      </c>
      <c r="I5403" s="41">
        <f t="shared" si="605"/>
        <v>0.66783666141512477</v>
      </c>
      <c r="J5403" s="41">
        <f t="shared" ca="1" si="606"/>
        <v>1</v>
      </c>
      <c r="K5403" s="37">
        <f t="shared" si="607"/>
        <v>58.54</v>
      </c>
      <c r="L5403" s="37">
        <f t="shared" si="608"/>
        <v>59.51</v>
      </c>
      <c r="M5403" s="37">
        <f t="shared" si="609"/>
        <v>58.06</v>
      </c>
      <c r="N5403" s="37">
        <f t="shared" si="610"/>
        <v>59.2</v>
      </c>
      <c r="O5403" s="38">
        <f t="shared" ca="1" si="611"/>
        <v>47448700</v>
      </c>
    </row>
    <row r="5404" spans="1:15" x14ac:dyDescent="0.4">
      <c r="A5404">
        <v>5389</v>
      </c>
      <c r="B5404" s="63">
        <v>37546</v>
      </c>
      <c r="C5404" s="37">
        <v>88.870002999999997</v>
      </c>
      <c r="D5404" s="37">
        <v>89.300003000000004</v>
      </c>
      <c r="E5404" s="37">
        <v>87.849997999999999</v>
      </c>
      <c r="F5404" s="37">
        <v>88.269997000000004</v>
      </c>
      <c r="G5404" s="38">
        <v>68534100</v>
      </c>
      <c r="H5404" s="37">
        <v>58.949944000000002</v>
      </c>
      <c r="I5404" s="41">
        <f t="shared" si="605"/>
        <v>0.6678367056022444</v>
      </c>
      <c r="J5404" s="41">
        <f t="shared" ca="1" si="606"/>
        <v>1</v>
      </c>
      <c r="K5404" s="37">
        <f t="shared" si="607"/>
        <v>59.35</v>
      </c>
      <c r="L5404" s="37">
        <f t="shared" si="608"/>
        <v>59.64</v>
      </c>
      <c r="M5404" s="37">
        <f t="shared" si="609"/>
        <v>58.67</v>
      </c>
      <c r="N5404" s="37">
        <f t="shared" si="610"/>
        <v>58.95</v>
      </c>
      <c r="O5404" s="38">
        <f t="shared" ca="1" si="611"/>
        <v>68534100</v>
      </c>
    </row>
    <row r="5405" spans="1:15" x14ac:dyDescent="0.4">
      <c r="A5405">
        <v>5390</v>
      </c>
      <c r="B5405" s="63">
        <v>37545</v>
      </c>
      <c r="C5405" s="37">
        <v>87.410004000000001</v>
      </c>
      <c r="D5405" s="37">
        <v>87.800003000000004</v>
      </c>
      <c r="E5405" s="37">
        <v>85.919998000000007</v>
      </c>
      <c r="F5405" s="37">
        <v>86.550003000000004</v>
      </c>
      <c r="G5405" s="38">
        <v>62977800</v>
      </c>
      <c r="H5405" s="37">
        <v>57.801265999999998</v>
      </c>
      <c r="I5405" s="41">
        <f t="shared" si="605"/>
        <v>0.66783667240311939</v>
      </c>
      <c r="J5405" s="41">
        <f t="shared" ca="1" si="606"/>
        <v>1</v>
      </c>
      <c r="K5405" s="37">
        <f t="shared" si="607"/>
        <v>58.38</v>
      </c>
      <c r="L5405" s="37">
        <f t="shared" si="608"/>
        <v>58.64</v>
      </c>
      <c r="M5405" s="37">
        <f t="shared" si="609"/>
        <v>57.38</v>
      </c>
      <c r="N5405" s="37">
        <f t="shared" si="610"/>
        <v>57.8</v>
      </c>
      <c r="O5405" s="38">
        <f t="shared" ca="1" si="611"/>
        <v>62977800</v>
      </c>
    </row>
    <row r="5406" spans="1:15" x14ac:dyDescent="0.4">
      <c r="A5406">
        <v>5391</v>
      </c>
      <c r="B5406" s="63">
        <v>37544</v>
      </c>
      <c r="C5406" s="37">
        <v>86.989998</v>
      </c>
      <c r="D5406" s="37">
        <v>88.720000999999996</v>
      </c>
      <c r="E5406" s="37">
        <v>86.849997999999999</v>
      </c>
      <c r="F5406" s="37">
        <v>88.699996999999996</v>
      </c>
      <c r="G5406" s="38">
        <v>82320300</v>
      </c>
      <c r="H5406" s="37">
        <v>59.237124999999999</v>
      </c>
      <c r="I5406" s="41">
        <f t="shared" si="605"/>
        <v>0.66783683205761557</v>
      </c>
      <c r="J5406" s="41">
        <f t="shared" ca="1" si="606"/>
        <v>1</v>
      </c>
      <c r="K5406" s="37">
        <f t="shared" si="607"/>
        <v>58.1</v>
      </c>
      <c r="L5406" s="37">
        <f t="shared" si="608"/>
        <v>59.25</v>
      </c>
      <c r="M5406" s="37">
        <f t="shared" si="609"/>
        <v>58</v>
      </c>
      <c r="N5406" s="37">
        <f t="shared" si="610"/>
        <v>59.24</v>
      </c>
      <c r="O5406" s="38">
        <f t="shared" ca="1" si="611"/>
        <v>82320300</v>
      </c>
    </row>
    <row r="5407" spans="1:15" x14ac:dyDescent="0.4">
      <c r="A5407">
        <v>5392</v>
      </c>
      <c r="B5407" s="63">
        <v>37543</v>
      </c>
      <c r="C5407" s="37">
        <v>83.199996999999996</v>
      </c>
      <c r="D5407" s="37">
        <v>84.849997999999999</v>
      </c>
      <c r="E5407" s="37">
        <v>83.040001000000004</v>
      </c>
      <c r="F5407" s="37">
        <v>84.629997000000003</v>
      </c>
      <c r="G5407" s="38">
        <v>40631900</v>
      </c>
      <c r="H5407" s="37">
        <v>56.519019999999998</v>
      </c>
      <c r="I5407" s="41">
        <f t="shared" si="605"/>
        <v>0.66783672460723353</v>
      </c>
      <c r="J5407" s="41">
        <f t="shared" ca="1" si="606"/>
        <v>1</v>
      </c>
      <c r="K5407" s="37">
        <f t="shared" si="607"/>
        <v>55.56</v>
      </c>
      <c r="L5407" s="37">
        <f t="shared" si="608"/>
        <v>56.67</v>
      </c>
      <c r="M5407" s="37">
        <f t="shared" si="609"/>
        <v>55.46</v>
      </c>
      <c r="N5407" s="37">
        <f t="shared" si="610"/>
        <v>56.52</v>
      </c>
      <c r="O5407" s="38">
        <f t="shared" ca="1" si="611"/>
        <v>40631900</v>
      </c>
    </row>
    <row r="5408" spans="1:15" x14ac:dyDescent="0.4">
      <c r="A5408">
        <v>5393</v>
      </c>
      <c r="B5408" s="63">
        <v>37540</v>
      </c>
      <c r="C5408" s="37">
        <v>82.099997999999999</v>
      </c>
      <c r="D5408" s="37">
        <v>84.730002999999996</v>
      </c>
      <c r="E5408" s="37">
        <v>81.819999999999993</v>
      </c>
      <c r="F5408" s="37">
        <v>84.160004000000001</v>
      </c>
      <c r="G5408" s="38">
        <v>82308300</v>
      </c>
      <c r="H5408" s="37">
        <v>56.205131999999999</v>
      </c>
      <c r="I5408" s="41">
        <f t="shared" si="605"/>
        <v>0.66783661274540818</v>
      </c>
      <c r="J5408" s="41">
        <f t="shared" ca="1" si="606"/>
        <v>1</v>
      </c>
      <c r="K5408" s="37">
        <f t="shared" si="607"/>
        <v>54.83</v>
      </c>
      <c r="L5408" s="37">
        <f t="shared" si="608"/>
        <v>56.59</v>
      </c>
      <c r="M5408" s="37">
        <f t="shared" si="609"/>
        <v>54.64</v>
      </c>
      <c r="N5408" s="37">
        <f t="shared" si="610"/>
        <v>56.21</v>
      </c>
      <c r="O5408" s="38">
        <f t="shared" ca="1" si="611"/>
        <v>82308300</v>
      </c>
    </row>
    <row r="5409" spans="1:15" x14ac:dyDescent="0.4">
      <c r="A5409">
        <v>5394</v>
      </c>
      <c r="B5409" s="63">
        <v>37539</v>
      </c>
      <c r="C5409" s="37">
        <v>77.940002000000007</v>
      </c>
      <c r="D5409" s="37">
        <v>81.069999999999993</v>
      </c>
      <c r="E5409" s="37">
        <v>77.069999999999993</v>
      </c>
      <c r="F5409" s="37">
        <v>80.629997000000003</v>
      </c>
      <c r="G5409" s="38">
        <v>76749000</v>
      </c>
      <c r="H5409" s="37">
        <v>53.847648999999997</v>
      </c>
      <c r="I5409" s="41">
        <f t="shared" si="605"/>
        <v>0.667836425691545</v>
      </c>
      <c r="J5409" s="41">
        <f t="shared" ca="1" si="606"/>
        <v>1</v>
      </c>
      <c r="K5409" s="37">
        <f t="shared" si="607"/>
        <v>52.05</v>
      </c>
      <c r="L5409" s="37">
        <f t="shared" si="608"/>
        <v>54.14</v>
      </c>
      <c r="M5409" s="37">
        <f t="shared" si="609"/>
        <v>51.47</v>
      </c>
      <c r="N5409" s="37">
        <f t="shared" si="610"/>
        <v>53.85</v>
      </c>
      <c r="O5409" s="38">
        <f t="shared" ca="1" si="611"/>
        <v>76749000</v>
      </c>
    </row>
    <row r="5410" spans="1:15" x14ac:dyDescent="0.4">
      <c r="A5410">
        <v>5395</v>
      </c>
      <c r="B5410" s="63">
        <v>37538</v>
      </c>
      <c r="C5410" s="37">
        <v>79.089995999999999</v>
      </c>
      <c r="D5410" s="37">
        <v>79.699996999999996</v>
      </c>
      <c r="E5410" s="37">
        <v>77.779999000000004</v>
      </c>
      <c r="F5410" s="37">
        <v>78.099997999999999</v>
      </c>
      <c r="G5410" s="38">
        <v>79956400</v>
      </c>
      <c r="H5410" s="37">
        <v>52.158023999999997</v>
      </c>
      <c r="I5410" s="41">
        <f t="shared" si="605"/>
        <v>0.66783643195483822</v>
      </c>
      <c r="J5410" s="41">
        <f t="shared" ca="1" si="606"/>
        <v>1</v>
      </c>
      <c r="K5410" s="37">
        <f t="shared" si="607"/>
        <v>52.82</v>
      </c>
      <c r="L5410" s="37">
        <f t="shared" si="608"/>
        <v>53.23</v>
      </c>
      <c r="M5410" s="37">
        <f t="shared" si="609"/>
        <v>51.94</v>
      </c>
      <c r="N5410" s="37">
        <f t="shared" si="610"/>
        <v>52.16</v>
      </c>
      <c r="O5410" s="38">
        <f t="shared" ca="1" si="611"/>
        <v>79956400</v>
      </c>
    </row>
    <row r="5411" spans="1:15" x14ac:dyDescent="0.4">
      <c r="A5411">
        <v>5396</v>
      </c>
      <c r="B5411" s="63">
        <v>37537</v>
      </c>
      <c r="C5411" s="37">
        <v>79.809997999999993</v>
      </c>
      <c r="D5411" s="37">
        <v>81.309997999999993</v>
      </c>
      <c r="E5411" s="37">
        <v>78.199996999999996</v>
      </c>
      <c r="F5411" s="37">
        <v>80.370002999999997</v>
      </c>
      <c r="G5411" s="38">
        <v>79531000</v>
      </c>
      <c r="H5411" s="37">
        <v>53.674022999999998</v>
      </c>
      <c r="I5411" s="41">
        <f t="shared" si="605"/>
        <v>0.66783651855780068</v>
      </c>
      <c r="J5411" s="41">
        <f t="shared" ca="1" si="606"/>
        <v>1</v>
      </c>
      <c r="K5411" s="37">
        <f t="shared" si="607"/>
        <v>53.3</v>
      </c>
      <c r="L5411" s="37">
        <f t="shared" si="608"/>
        <v>54.3</v>
      </c>
      <c r="M5411" s="37">
        <f t="shared" si="609"/>
        <v>52.22</v>
      </c>
      <c r="N5411" s="37">
        <f t="shared" si="610"/>
        <v>53.67</v>
      </c>
      <c r="O5411" s="38">
        <f t="shared" ca="1" si="611"/>
        <v>79531000</v>
      </c>
    </row>
    <row r="5412" spans="1:15" x14ac:dyDescent="0.4">
      <c r="A5412">
        <v>5397</v>
      </c>
      <c r="B5412" s="63">
        <v>37536</v>
      </c>
      <c r="C5412" s="37">
        <v>80.059997999999993</v>
      </c>
      <c r="D5412" s="37">
        <v>81.199996999999996</v>
      </c>
      <c r="E5412" s="37">
        <v>78.550003000000004</v>
      </c>
      <c r="F5412" s="37">
        <v>79.129997000000003</v>
      </c>
      <c r="G5412" s="38">
        <v>53188000</v>
      </c>
      <c r="H5412" s="37">
        <v>52.845950999999999</v>
      </c>
      <c r="I5412" s="41">
        <f t="shared" si="605"/>
        <v>0.66783714145724027</v>
      </c>
      <c r="J5412" s="41">
        <f t="shared" ca="1" si="606"/>
        <v>1</v>
      </c>
      <c r="K5412" s="37">
        <f t="shared" si="607"/>
        <v>53.47</v>
      </c>
      <c r="L5412" s="37">
        <f t="shared" si="608"/>
        <v>54.23</v>
      </c>
      <c r="M5412" s="37">
        <f t="shared" si="609"/>
        <v>52.46</v>
      </c>
      <c r="N5412" s="37">
        <f t="shared" si="610"/>
        <v>52.85</v>
      </c>
      <c r="O5412" s="38">
        <f t="shared" ca="1" si="611"/>
        <v>53188000</v>
      </c>
    </row>
    <row r="5413" spans="1:15" x14ac:dyDescent="0.4">
      <c r="A5413">
        <v>5398</v>
      </c>
      <c r="B5413" s="63">
        <v>37533</v>
      </c>
      <c r="C5413" s="37">
        <v>82.800003000000004</v>
      </c>
      <c r="D5413" s="37">
        <v>82.919998000000007</v>
      </c>
      <c r="E5413" s="37">
        <v>79.580001999999993</v>
      </c>
      <c r="F5413" s="37">
        <v>80.800003000000004</v>
      </c>
      <c r="G5413" s="38">
        <v>68483700</v>
      </c>
      <c r="H5413" s="37">
        <v>53.961216</v>
      </c>
      <c r="I5413" s="41">
        <f t="shared" si="605"/>
        <v>0.66783680688724723</v>
      </c>
      <c r="J5413" s="41">
        <f t="shared" ca="1" si="606"/>
        <v>1</v>
      </c>
      <c r="K5413" s="37">
        <f t="shared" si="607"/>
        <v>55.3</v>
      </c>
      <c r="L5413" s="37">
        <f t="shared" si="608"/>
        <v>55.38</v>
      </c>
      <c r="M5413" s="37">
        <f t="shared" si="609"/>
        <v>53.15</v>
      </c>
      <c r="N5413" s="37">
        <f t="shared" si="610"/>
        <v>53.96</v>
      </c>
      <c r="O5413" s="38">
        <f t="shared" ca="1" si="611"/>
        <v>68483700</v>
      </c>
    </row>
    <row r="5414" spans="1:15" x14ac:dyDescent="0.4">
      <c r="A5414">
        <v>5399</v>
      </c>
      <c r="B5414" s="63">
        <v>37532</v>
      </c>
      <c r="C5414" s="37">
        <v>83.139999000000003</v>
      </c>
      <c r="D5414" s="37">
        <v>84.599997999999999</v>
      </c>
      <c r="E5414" s="37">
        <v>81.949996999999996</v>
      </c>
      <c r="F5414" s="37">
        <v>82.309997999999993</v>
      </c>
      <c r="G5414" s="38">
        <v>55547000</v>
      </c>
      <c r="H5414" s="37">
        <v>54.969639000000001</v>
      </c>
      <c r="I5414" s="41">
        <f t="shared" si="605"/>
        <v>0.667836718936623</v>
      </c>
      <c r="J5414" s="41">
        <f t="shared" ca="1" si="606"/>
        <v>1</v>
      </c>
      <c r="K5414" s="37">
        <f t="shared" si="607"/>
        <v>55.52</v>
      </c>
      <c r="L5414" s="37">
        <f t="shared" si="608"/>
        <v>56.5</v>
      </c>
      <c r="M5414" s="37">
        <f t="shared" si="609"/>
        <v>54.73</v>
      </c>
      <c r="N5414" s="37">
        <f t="shared" si="610"/>
        <v>54.97</v>
      </c>
      <c r="O5414" s="38">
        <f t="shared" ca="1" si="611"/>
        <v>55547000</v>
      </c>
    </row>
    <row r="5415" spans="1:15" x14ac:dyDescent="0.4">
      <c r="A5415">
        <v>5400</v>
      </c>
      <c r="B5415" s="63">
        <v>37531</v>
      </c>
      <c r="C5415" s="37">
        <v>84.690002000000007</v>
      </c>
      <c r="D5415" s="37">
        <v>85.529999000000004</v>
      </c>
      <c r="E5415" s="37">
        <v>82.599997999999999</v>
      </c>
      <c r="F5415" s="37">
        <v>83.150002000000001</v>
      </c>
      <c r="G5415" s="38">
        <v>56749100</v>
      </c>
      <c r="H5415" s="37">
        <v>55.530624000000003</v>
      </c>
      <c r="I5415" s="41">
        <f t="shared" si="605"/>
        <v>0.66783671273994683</v>
      </c>
      <c r="J5415" s="41">
        <f t="shared" ca="1" si="606"/>
        <v>1</v>
      </c>
      <c r="K5415" s="37">
        <f t="shared" si="607"/>
        <v>56.56</v>
      </c>
      <c r="L5415" s="37">
        <f t="shared" si="608"/>
        <v>57.12</v>
      </c>
      <c r="M5415" s="37">
        <f t="shared" si="609"/>
        <v>55.16</v>
      </c>
      <c r="N5415" s="37">
        <f t="shared" si="610"/>
        <v>55.53</v>
      </c>
      <c r="O5415" s="38">
        <f t="shared" ca="1" si="611"/>
        <v>56749100</v>
      </c>
    </row>
    <row r="5416" spans="1:15" x14ac:dyDescent="0.4">
      <c r="A5416">
        <v>5401</v>
      </c>
      <c r="B5416" s="63">
        <v>37530</v>
      </c>
      <c r="C5416" s="37">
        <v>82.43</v>
      </c>
      <c r="D5416" s="37">
        <v>85.769997000000004</v>
      </c>
      <c r="E5416" s="37">
        <v>81.470000999999996</v>
      </c>
      <c r="F5416" s="37">
        <v>85.720000999999996</v>
      </c>
      <c r="G5416" s="38">
        <v>67198100</v>
      </c>
      <c r="H5416" s="37">
        <v>57.246943999999999</v>
      </c>
      <c r="I5416" s="41">
        <f t="shared" si="605"/>
        <v>0.66783648310970045</v>
      </c>
      <c r="J5416" s="41">
        <f t="shared" ca="1" si="606"/>
        <v>1</v>
      </c>
      <c r="K5416" s="37">
        <f t="shared" si="607"/>
        <v>55.05</v>
      </c>
      <c r="L5416" s="37">
        <f t="shared" si="608"/>
        <v>57.28</v>
      </c>
      <c r="M5416" s="37">
        <f t="shared" si="609"/>
        <v>54.41</v>
      </c>
      <c r="N5416" s="37">
        <f t="shared" si="610"/>
        <v>57.25</v>
      </c>
      <c r="O5416" s="38">
        <f t="shared" ca="1" si="611"/>
        <v>67198100</v>
      </c>
    </row>
    <row r="5417" spans="1:15" x14ac:dyDescent="0.4">
      <c r="A5417">
        <v>5402</v>
      </c>
      <c r="B5417" s="63">
        <v>37529</v>
      </c>
      <c r="C5417" s="37">
        <v>82</v>
      </c>
      <c r="D5417" s="37">
        <v>82.800003000000004</v>
      </c>
      <c r="E5417" s="37">
        <v>80.900002000000001</v>
      </c>
      <c r="F5417" s="37">
        <v>81.790001000000004</v>
      </c>
      <c r="G5417" s="38">
        <v>73096400</v>
      </c>
      <c r="H5417" s="37">
        <v>54.622345000000003</v>
      </c>
      <c r="I5417" s="41">
        <f t="shared" si="605"/>
        <v>0.66783646328601953</v>
      </c>
      <c r="J5417" s="41">
        <f t="shared" ca="1" si="606"/>
        <v>1</v>
      </c>
      <c r="K5417" s="37">
        <f t="shared" si="607"/>
        <v>54.76</v>
      </c>
      <c r="L5417" s="37">
        <f t="shared" si="608"/>
        <v>55.3</v>
      </c>
      <c r="M5417" s="37">
        <f t="shared" si="609"/>
        <v>54.03</v>
      </c>
      <c r="N5417" s="37">
        <f t="shared" si="610"/>
        <v>54.62</v>
      </c>
      <c r="O5417" s="38">
        <f t="shared" ca="1" si="611"/>
        <v>73096400</v>
      </c>
    </row>
    <row r="5418" spans="1:15" x14ac:dyDescent="0.4">
      <c r="A5418">
        <v>5403</v>
      </c>
      <c r="B5418" s="63">
        <v>37526</v>
      </c>
      <c r="C5418" s="37">
        <v>85</v>
      </c>
      <c r="D5418" s="37">
        <v>85.629997000000003</v>
      </c>
      <c r="E5418" s="37">
        <v>82.75</v>
      </c>
      <c r="F5418" s="37">
        <v>82.75</v>
      </c>
      <c r="G5418" s="38">
        <v>64648300</v>
      </c>
      <c r="H5418" s="37">
        <v>55.263489</v>
      </c>
      <c r="I5418" s="41">
        <f t="shared" si="605"/>
        <v>0.66783672507552871</v>
      </c>
      <c r="J5418" s="41">
        <f t="shared" ca="1" si="606"/>
        <v>1</v>
      </c>
      <c r="K5418" s="37">
        <f t="shared" si="607"/>
        <v>56.77</v>
      </c>
      <c r="L5418" s="37">
        <f t="shared" si="608"/>
        <v>57.19</v>
      </c>
      <c r="M5418" s="37">
        <f t="shared" si="609"/>
        <v>55.26</v>
      </c>
      <c r="N5418" s="37">
        <f t="shared" si="610"/>
        <v>55.26</v>
      </c>
      <c r="O5418" s="38">
        <f t="shared" ca="1" si="611"/>
        <v>64648300</v>
      </c>
    </row>
    <row r="5419" spans="1:15" x14ac:dyDescent="0.4">
      <c r="A5419">
        <v>5404</v>
      </c>
      <c r="B5419" s="63">
        <v>37525</v>
      </c>
      <c r="C5419" s="37">
        <v>85.019997000000004</v>
      </c>
      <c r="D5419" s="37">
        <v>85.970000999999996</v>
      </c>
      <c r="E5419" s="37">
        <v>84.449996999999996</v>
      </c>
      <c r="F5419" s="37">
        <v>85.730002999999996</v>
      </c>
      <c r="G5419" s="38">
        <v>53638000</v>
      </c>
      <c r="H5419" s="37">
        <v>57.253632000000003</v>
      </c>
      <c r="I5419" s="41">
        <f t="shared" si="605"/>
        <v>0.66783657991940126</v>
      </c>
      <c r="J5419" s="41">
        <f t="shared" ca="1" si="606"/>
        <v>1</v>
      </c>
      <c r="K5419" s="37">
        <f t="shared" si="607"/>
        <v>56.78</v>
      </c>
      <c r="L5419" s="37">
        <f t="shared" si="608"/>
        <v>57.41</v>
      </c>
      <c r="M5419" s="37">
        <f t="shared" si="609"/>
        <v>56.4</v>
      </c>
      <c r="N5419" s="37">
        <f t="shared" si="610"/>
        <v>57.25</v>
      </c>
      <c r="O5419" s="38">
        <f t="shared" ca="1" si="611"/>
        <v>53638000</v>
      </c>
    </row>
    <row r="5420" spans="1:15" x14ac:dyDescent="0.4">
      <c r="A5420">
        <v>5405</v>
      </c>
      <c r="B5420" s="63">
        <v>37524</v>
      </c>
      <c r="C5420" s="37">
        <v>83.370002999999997</v>
      </c>
      <c r="D5420" s="37">
        <v>84.769997000000004</v>
      </c>
      <c r="E5420" s="37">
        <v>82.040001000000004</v>
      </c>
      <c r="F5420" s="37">
        <v>84.349997999999999</v>
      </c>
      <c r="G5420" s="38">
        <v>59294400</v>
      </c>
      <c r="H5420" s="37">
        <v>56.33202</v>
      </c>
      <c r="I5420" s="41">
        <f t="shared" si="605"/>
        <v>0.66783664891136096</v>
      </c>
      <c r="J5420" s="41">
        <f t="shared" ca="1" si="606"/>
        <v>1</v>
      </c>
      <c r="K5420" s="37">
        <f t="shared" si="607"/>
        <v>55.68</v>
      </c>
      <c r="L5420" s="37">
        <f t="shared" si="608"/>
        <v>56.61</v>
      </c>
      <c r="M5420" s="37">
        <f t="shared" si="609"/>
        <v>54.79</v>
      </c>
      <c r="N5420" s="37">
        <f t="shared" si="610"/>
        <v>56.33</v>
      </c>
      <c r="O5420" s="38">
        <f t="shared" ca="1" si="611"/>
        <v>59294400</v>
      </c>
    </row>
    <row r="5421" spans="1:15" x14ac:dyDescent="0.4">
      <c r="A5421">
        <v>5406</v>
      </c>
      <c r="B5421" s="63">
        <v>37523</v>
      </c>
      <c r="C5421" s="37">
        <v>82.440002000000007</v>
      </c>
      <c r="D5421" s="37">
        <v>83.650002000000001</v>
      </c>
      <c r="E5421" s="37">
        <v>81.849997999999999</v>
      </c>
      <c r="F5421" s="37">
        <v>82.309997999999993</v>
      </c>
      <c r="G5421" s="38">
        <v>69507000</v>
      </c>
      <c r="H5421" s="37">
        <v>54.969639000000001</v>
      </c>
      <c r="I5421" s="41">
        <f t="shared" si="605"/>
        <v>0.667836718936623</v>
      </c>
      <c r="J5421" s="41">
        <f t="shared" ca="1" si="606"/>
        <v>1</v>
      </c>
      <c r="K5421" s="37">
        <f t="shared" si="607"/>
        <v>55.06</v>
      </c>
      <c r="L5421" s="37">
        <f t="shared" si="608"/>
        <v>55.86</v>
      </c>
      <c r="M5421" s="37">
        <f t="shared" si="609"/>
        <v>54.66</v>
      </c>
      <c r="N5421" s="37">
        <f t="shared" si="610"/>
        <v>54.97</v>
      </c>
      <c r="O5421" s="38">
        <f t="shared" ca="1" si="611"/>
        <v>69507000</v>
      </c>
    </row>
    <row r="5422" spans="1:15" x14ac:dyDescent="0.4">
      <c r="A5422">
        <v>5407</v>
      </c>
      <c r="B5422" s="63">
        <v>37522</v>
      </c>
      <c r="C5422" s="37">
        <v>83.650002000000001</v>
      </c>
      <c r="D5422" s="37">
        <v>84.059997999999993</v>
      </c>
      <c r="E5422" s="37">
        <v>82.690002000000007</v>
      </c>
      <c r="F5422" s="37">
        <v>83.660004000000001</v>
      </c>
      <c r="G5422" s="38">
        <v>46893800</v>
      </c>
      <c r="H5422" s="37">
        <v>55.871212</v>
      </c>
      <c r="I5422" s="41">
        <f t="shared" si="605"/>
        <v>0.66783659250123872</v>
      </c>
      <c r="J5422" s="41">
        <f t="shared" ca="1" si="606"/>
        <v>1</v>
      </c>
      <c r="K5422" s="37">
        <f t="shared" si="607"/>
        <v>55.86</v>
      </c>
      <c r="L5422" s="37">
        <f t="shared" si="608"/>
        <v>56.14</v>
      </c>
      <c r="M5422" s="37">
        <f t="shared" si="609"/>
        <v>55.22</v>
      </c>
      <c r="N5422" s="37">
        <f t="shared" si="610"/>
        <v>55.87</v>
      </c>
      <c r="O5422" s="38">
        <f t="shared" ca="1" si="611"/>
        <v>46893800</v>
      </c>
    </row>
    <row r="5423" spans="1:15" x14ac:dyDescent="0.4">
      <c r="A5423">
        <v>5408</v>
      </c>
      <c r="B5423" s="63">
        <v>37519</v>
      </c>
      <c r="C5423" s="37">
        <v>84.919998000000007</v>
      </c>
      <c r="D5423" s="37">
        <v>85.199996999999996</v>
      </c>
      <c r="E5423" s="37">
        <v>84.050003000000004</v>
      </c>
      <c r="F5423" s="37">
        <v>84.349997999999999</v>
      </c>
      <c r="G5423" s="38">
        <v>46325600</v>
      </c>
      <c r="H5423" s="37">
        <v>56.33202</v>
      </c>
      <c r="I5423" s="41">
        <f t="shared" si="605"/>
        <v>0.66783664891136096</v>
      </c>
      <c r="J5423" s="41">
        <f t="shared" ca="1" si="606"/>
        <v>1</v>
      </c>
      <c r="K5423" s="37">
        <f t="shared" si="607"/>
        <v>56.71</v>
      </c>
      <c r="L5423" s="37">
        <f t="shared" si="608"/>
        <v>56.9</v>
      </c>
      <c r="M5423" s="37">
        <f t="shared" si="609"/>
        <v>56.13</v>
      </c>
      <c r="N5423" s="37">
        <f t="shared" si="610"/>
        <v>56.33</v>
      </c>
      <c r="O5423" s="38">
        <f t="shared" ca="1" si="611"/>
        <v>46325600</v>
      </c>
    </row>
    <row r="5424" spans="1:15" x14ac:dyDescent="0.4">
      <c r="A5424">
        <v>5409</v>
      </c>
      <c r="B5424" s="63">
        <v>37518</v>
      </c>
      <c r="C5424" s="37">
        <v>85.989998</v>
      </c>
      <c r="D5424" s="37">
        <v>86.800003000000004</v>
      </c>
      <c r="E5424" s="37">
        <v>84.699996999999996</v>
      </c>
      <c r="F5424" s="37">
        <v>84.699996999999996</v>
      </c>
      <c r="G5424" s="38">
        <v>48510500</v>
      </c>
      <c r="H5424" s="37">
        <v>56.313305</v>
      </c>
      <c r="I5424" s="41">
        <f t="shared" si="605"/>
        <v>0.66485604480009608</v>
      </c>
      <c r="J5424" s="41">
        <f t="shared" ca="1" si="606"/>
        <v>1</v>
      </c>
      <c r="K5424" s="37">
        <f t="shared" si="607"/>
        <v>57.17</v>
      </c>
      <c r="L5424" s="37">
        <f t="shared" si="608"/>
        <v>57.71</v>
      </c>
      <c r="M5424" s="37">
        <f t="shared" si="609"/>
        <v>56.31</v>
      </c>
      <c r="N5424" s="37">
        <f t="shared" si="610"/>
        <v>56.31</v>
      </c>
      <c r="O5424" s="38">
        <f t="shared" ca="1" si="611"/>
        <v>48510500</v>
      </c>
    </row>
    <row r="5425" spans="1:15" x14ac:dyDescent="0.4">
      <c r="A5425">
        <v>5410</v>
      </c>
      <c r="B5425" s="63">
        <v>37517</v>
      </c>
      <c r="C5425" s="37">
        <v>87.010002</v>
      </c>
      <c r="D5425" s="37">
        <v>88.5</v>
      </c>
      <c r="E5425" s="37">
        <v>86.279999000000004</v>
      </c>
      <c r="F5425" s="37">
        <v>86.949996999999996</v>
      </c>
      <c r="G5425" s="38">
        <v>54719400</v>
      </c>
      <c r="H5425" s="37">
        <v>57.809249999999999</v>
      </c>
      <c r="I5425" s="41">
        <f t="shared" si="605"/>
        <v>0.66485626215720284</v>
      </c>
      <c r="J5425" s="41">
        <f t="shared" ca="1" si="606"/>
        <v>1</v>
      </c>
      <c r="K5425" s="37">
        <f t="shared" si="607"/>
        <v>57.85</v>
      </c>
      <c r="L5425" s="37">
        <f t="shared" si="608"/>
        <v>58.84</v>
      </c>
      <c r="M5425" s="37">
        <f t="shared" si="609"/>
        <v>57.36</v>
      </c>
      <c r="N5425" s="37">
        <f t="shared" si="610"/>
        <v>57.81</v>
      </c>
      <c r="O5425" s="38">
        <f t="shared" ca="1" si="611"/>
        <v>54719400</v>
      </c>
    </row>
    <row r="5426" spans="1:15" x14ac:dyDescent="0.4">
      <c r="A5426">
        <v>5411</v>
      </c>
      <c r="B5426" s="63">
        <v>37516</v>
      </c>
      <c r="C5426" s="37">
        <v>90.889999000000003</v>
      </c>
      <c r="D5426" s="37">
        <v>91.190002000000007</v>
      </c>
      <c r="E5426" s="37">
        <v>87.75</v>
      </c>
      <c r="F5426" s="37">
        <v>87.830001999999993</v>
      </c>
      <c r="G5426" s="38">
        <v>47609700</v>
      </c>
      <c r="H5426" s="37">
        <v>58.394314000000001</v>
      </c>
      <c r="I5426" s="41">
        <f t="shared" si="605"/>
        <v>0.66485611602285977</v>
      </c>
      <c r="J5426" s="41">
        <f t="shared" ca="1" si="606"/>
        <v>1</v>
      </c>
      <c r="K5426" s="37">
        <f t="shared" si="607"/>
        <v>60.43</v>
      </c>
      <c r="L5426" s="37">
        <f t="shared" si="608"/>
        <v>60.63</v>
      </c>
      <c r="M5426" s="37">
        <f t="shared" si="609"/>
        <v>58.34</v>
      </c>
      <c r="N5426" s="37">
        <f t="shared" si="610"/>
        <v>58.39</v>
      </c>
      <c r="O5426" s="38">
        <f t="shared" ca="1" si="611"/>
        <v>47609700</v>
      </c>
    </row>
    <row r="5427" spans="1:15" x14ac:dyDescent="0.4">
      <c r="A5427">
        <v>5412</v>
      </c>
      <c r="B5427" s="63">
        <v>37515</v>
      </c>
      <c r="C5427" s="37">
        <v>89.309997999999993</v>
      </c>
      <c r="D5427" s="37">
        <v>89.889999000000003</v>
      </c>
      <c r="E5427" s="37">
        <v>88.459998999999996</v>
      </c>
      <c r="F5427" s="37">
        <v>89.889999000000003</v>
      </c>
      <c r="G5427" s="38">
        <v>28167600</v>
      </c>
      <c r="H5427" s="37">
        <v>59.763924000000003</v>
      </c>
      <c r="I5427" s="41">
        <f t="shared" si="605"/>
        <v>0.66485620942102808</v>
      </c>
      <c r="J5427" s="41">
        <f t="shared" ca="1" si="606"/>
        <v>1</v>
      </c>
      <c r="K5427" s="37">
        <f t="shared" si="607"/>
        <v>59.38</v>
      </c>
      <c r="L5427" s="37">
        <f t="shared" si="608"/>
        <v>59.76</v>
      </c>
      <c r="M5427" s="37">
        <f t="shared" si="609"/>
        <v>58.81</v>
      </c>
      <c r="N5427" s="37">
        <f t="shared" si="610"/>
        <v>59.76</v>
      </c>
      <c r="O5427" s="38">
        <f t="shared" ca="1" si="611"/>
        <v>28167600</v>
      </c>
    </row>
    <row r="5428" spans="1:15" x14ac:dyDescent="0.4">
      <c r="A5428">
        <v>5413</v>
      </c>
      <c r="B5428" s="63">
        <v>37512</v>
      </c>
      <c r="C5428" s="37">
        <v>88.690002000000007</v>
      </c>
      <c r="D5428" s="37">
        <v>89.900002000000001</v>
      </c>
      <c r="E5428" s="37">
        <v>88.25</v>
      </c>
      <c r="F5428" s="37">
        <v>89.669998000000007</v>
      </c>
      <c r="G5428" s="38">
        <v>41131000</v>
      </c>
      <c r="H5428" s="37">
        <v>59.617660999999998</v>
      </c>
      <c r="I5428" s="41">
        <f t="shared" si="605"/>
        <v>0.66485627667795855</v>
      </c>
      <c r="J5428" s="41">
        <f t="shared" ca="1" si="606"/>
        <v>1</v>
      </c>
      <c r="K5428" s="37">
        <f t="shared" si="607"/>
        <v>58.97</v>
      </c>
      <c r="L5428" s="37">
        <f t="shared" si="608"/>
        <v>59.77</v>
      </c>
      <c r="M5428" s="37">
        <f t="shared" si="609"/>
        <v>58.67</v>
      </c>
      <c r="N5428" s="37">
        <f t="shared" si="610"/>
        <v>59.62</v>
      </c>
      <c r="O5428" s="38">
        <f t="shared" ca="1" si="611"/>
        <v>41131000</v>
      </c>
    </row>
    <row r="5429" spans="1:15" x14ac:dyDescent="0.4">
      <c r="A5429">
        <v>5414</v>
      </c>
      <c r="B5429" s="63">
        <v>37511</v>
      </c>
      <c r="C5429" s="37">
        <v>90.75</v>
      </c>
      <c r="D5429" s="37">
        <v>90.839995999999999</v>
      </c>
      <c r="E5429" s="37">
        <v>88.989998</v>
      </c>
      <c r="F5429" s="37">
        <v>89.449996999999996</v>
      </c>
      <c r="G5429" s="38">
        <v>43601700</v>
      </c>
      <c r="H5429" s="37">
        <v>59.47139</v>
      </c>
      <c r="I5429" s="41">
        <f t="shared" si="605"/>
        <v>0.66485625483028243</v>
      </c>
      <c r="J5429" s="41">
        <f t="shared" ca="1" si="606"/>
        <v>1</v>
      </c>
      <c r="K5429" s="37">
        <f t="shared" si="607"/>
        <v>60.34</v>
      </c>
      <c r="L5429" s="37">
        <f t="shared" si="608"/>
        <v>60.4</v>
      </c>
      <c r="M5429" s="37">
        <f t="shared" si="609"/>
        <v>59.17</v>
      </c>
      <c r="N5429" s="37">
        <f t="shared" si="610"/>
        <v>59.47</v>
      </c>
      <c r="O5429" s="38">
        <f t="shared" ca="1" si="611"/>
        <v>43601700</v>
      </c>
    </row>
    <row r="5430" spans="1:15" x14ac:dyDescent="0.4">
      <c r="A5430">
        <v>5415</v>
      </c>
      <c r="B5430" s="63">
        <v>37510</v>
      </c>
      <c r="C5430" s="37">
        <v>92.470000999999996</v>
      </c>
      <c r="D5430" s="37">
        <v>93.330001999999993</v>
      </c>
      <c r="E5430" s="37">
        <v>91.099997999999999</v>
      </c>
      <c r="F5430" s="37">
        <v>91.129997000000003</v>
      </c>
      <c r="G5430" s="38">
        <v>27711200</v>
      </c>
      <c r="H5430" s="37">
        <v>60.588355999999997</v>
      </c>
      <c r="I5430" s="41">
        <f t="shared" si="605"/>
        <v>0.6648563370412488</v>
      </c>
      <c r="J5430" s="41">
        <f t="shared" ca="1" si="606"/>
        <v>1</v>
      </c>
      <c r="K5430" s="37">
        <f t="shared" si="607"/>
        <v>61.48</v>
      </c>
      <c r="L5430" s="37">
        <f t="shared" si="608"/>
        <v>62.05</v>
      </c>
      <c r="M5430" s="37">
        <f t="shared" si="609"/>
        <v>60.57</v>
      </c>
      <c r="N5430" s="37">
        <f t="shared" si="610"/>
        <v>60.59</v>
      </c>
      <c r="O5430" s="38">
        <f t="shared" ca="1" si="611"/>
        <v>27711200</v>
      </c>
    </row>
    <row r="5431" spans="1:15" x14ac:dyDescent="0.4">
      <c r="A5431">
        <v>5416</v>
      </c>
      <c r="B5431" s="63">
        <v>37509</v>
      </c>
      <c r="C5431" s="37">
        <v>91.139999000000003</v>
      </c>
      <c r="D5431" s="37">
        <v>91.779999000000004</v>
      </c>
      <c r="E5431" s="37">
        <v>90.559997999999993</v>
      </c>
      <c r="F5431" s="37">
        <v>91.699996999999996</v>
      </c>
      <c r="G5431" s="38">
        <v>41416600</v>
      </c>
      <c r="H5431" s="37">
        <v>60.967297000000002</v>
      </c>
      <c r="I5431" s="41">
        <f t="shared" si="605"/>
        <v>0.66485604138024135</v>
      </c>
      <c r="J5431" s="41">
        <f t="shared" ca="1" si="606"/>
        <v>1</v>
      </c>
      <c r="K5431" s="37">
        <f t="shared" si="607"/>
        <v>60.59</v>
      </c>
      <c r="L5431" s="37">
        <f t="shared" si="608"/>
        <v>61.02</v>
      </c>
      <c r="M5431" s="37">
        <f t="shared" si="609"/>
        <v>60.21</v>
      </c>
      <c r="N5431" s="37">
        <f t="shared" si="610"/>
        <v>60.97</v>
      </c>
      <c r="O5431" s="38">
        <f t="shared" ca="1" si="611"/>
        <v>41416600</v>
      </c>
    </row>
    <row r="5432" spans="1:15" x14ac:dyDescent="0.4">
      <c r="A5432">
        <v>5417</v>
      </c>
      <c r="B5432" s="63">
        <v>37508</v>
      </c>
      <c r="C5432" s="37">
        <v>89.099997999999999</v>
      </c>
      <c r="D5432" s="37">
        <v>91.349997999999999</v>
      </c>
      <c r="E5432" s="37">
        <v>88.800003000000004</v>
      </c>
      <c r="F5432" s="37">
        <v>90.660004000000001</v>
      </c>
      <c r="G5432" s="38">
        <v>33998400</v>
      </c>
      <c r="H5432" s="37">
        <v>60.275863999999999</v>
      </c>
      <c r="I5432" s="41">
        <f t="shared" si="605"/>
        <v>0.66485618068139507</v>
      </c>
      <c r="J5432" s="41">
        <f t="shared" ca="1" si="606"/>
        <v>1</v>
      </c>
      <c r="K5432" s="37">
        <f t="shared" si="607"/>
        <v>59.24</v>
      </c>
      <c r="L5432" s="37">
        <f t="shared" si="608"/>
        <v>60.73</v>
      </c>
      <c r="M5432" s="37">
        <f t="shared" si="609"/>
        <v>59.04</v>
      </c>
      <c r="N5432" s="37">
        <f t="shared" si="610"/>
        <v>60.28</v>
      </c>
      <c r="O5432" s="38">
        <f t="shared" ca="1" si="611"/>
        <v>33998400</v>
      </c>
    </row>
    <row r="5433" spans="1:15" x14ac:dyDescent="0.4">
      <c r="A5433">
        <v>5418</v>
      </c>
      <c r="B5433" s="63">
        <v>37505</v>
      </c>
      <c r="C5433" s="37">
        <v>89.75</v>
      </c>
      <c r="D5433" s="37">
        <v>90.57</v>
      </c>
      <c r="E5433" s="37">
        <v>89.339995999999999</v>
      </c>
      <c r="F5433" s="37">
        <v>90</v>
      </c>
      <c r="G5433" s="38">
        <v>38622200</v>
      </c>
      <c r="H5433" s="37">
        <v>59.837059000000004</v>
      </c>
      <c r="I5433" s="41">
        <f t="shared" si="605"/>
        <v>0.66485621111111115</v>
      </c>
      <c r="J5433" s="41">
        <f t="shared" ca="1" si="606"/>
        <v>1</v>
      </c>
      <c r="K5433" s="37">
        <f t="shared" si="607"/>
        <v>59.67</v>
      </c>
      <c r="L5433" s="37">
        <f t="shared" si="608"/>
        <v>60.22</v>
      </c>
      <c r="M5433" s="37">
        <f t="shared" si="609"/>
        <v>59.4</v>
      </c>
      <c r="N5433" s="37">
        <f t="shared" si="610"/>
        <v>59.84</v>
      </c>
      <c r="O5433" s="38">
        <f t="shared" ca="1" si="611"/>
        <v>38622200</v>
      </c>
    </row>
    <row r="5434" spans="1:15" x14ac:dyDescent="0.4">
      <c r="A5434">
        <v>5419</v>
      </c>
      <c r="B5434" s="63">
        <v>37504</v>
      </c>
      <c r="C5434" s="37">
        <v>88.489998</v>
      </c>
      <c r="D5434" s="37">
        <v>89.43</v>
      </c>
      <c r="E5434" s="37">
        <v>87.5</v>
      </c>
      <c r="F5434" s="37">
        <v>88.779999000000004</v>
      </c>
      <c r="G5434" s="38">
        <v>67250900</v>
      </c>
      <c r="H5434" s="37">
        <v>59.025908999999999</v>
      </c>
      <c r="I5434" s="41">
        <f t="shared" si="605"/>
        <v>0.66485593224663131</v>
      </c>
      <c r="J5434" s="41">
        <f t="shared" ca="1" si="606"/>
        <v>1</v>
      </c>
      <c r="K5434" s="37">
        <f t="shared" si="607"/>
        <v>58.83</v>
      </c>
      <c r="L5434" s="37">
        <f t="shared" si="608"/>
        <v>59.46</v>
      </c>
      <c r="M5434" s="37">
        <f t="shared" si="609"/>
        <v>58.17</v>
      </c>
      <c r="N5434" s="37">
        <f t="shared" si="610"/>
        <v>59.03</v>
      </c>
      <c r="O5434" s="38">
        <f t="shared" ca="1" si="611"/>
        <v>67250900</v>
      </c>
    </row>
    <row r="5435" spans="1:15" x14ac:dyDescent="0.4">
      <c r="A5435">
        <v>5420</v>
      </c>
      <c r="B5435" s="63">
        <v>37503</v>
      </c>
      <c r="C5435" s="37">
        <v>88.610000999999997</v>
      </c>
      <c r="D5435" s="37">
        <v>90.25</v>
      </c>
      <c r="E5435" s="37">
        <v>88.059997999999993</v>
      </c>
      <c r="F5435" s="37">
        <v>89.540001000000004</v>
      </c>
      <c r="G5435" s="38">
        <v>51099500</v>
      </c>
      <c r="H5435" s="37">
        <v>59.531207999999999</v>
      </c>
      <c r="I5435" s="41">
        <f t="shared" si="605"/>
        <v>0.66485601223077939</v>
      </c>
      <c r="J5435" s="41">
        <f t="shared" ca="1" si="606"/>
        <v>1</v>
      </c>
      <c r="K5435" s="37">
        <f t="shared" si="607"/>
        <v>58.91</v>
      </c>
      <c r="L5435" s="37">
        <f t="shared" si="608"/>
        <v>60</v>
      </c>
      <c r="M5435" s="37">
        <f t="shared" si="609"/>
        <v>58.55</v>
      </c>
      <c r="N5435" s="37">
        <f t="shared" si="610"/>
        <v>59.53</v>
      </c>
      <c r="O5435" s="38">
        <f t="shared" ca="1" si="611"/>
        <v>51099500</v>
      </c>
    </row>
    <row r="5436" spans="1:15" x14ac:dyDescent="0.4">
      <c r="A5436">
        <v>5421</v>
      </c>
      <c r="B5436" s="63">
        <v>37502</v>
      </c>
      <c r="C5436" s="37">
        <v>90.730002999999996</v>
      </c>
      <c r="D5436" s="37">
        <v>91</v>
      </c>
      <c r="E5436" s="37">
        <v>88.150002000000001</v>
      </c>
      <c r="F5436" s="37">
        <v>88.279999000000004</v>
      </c>
      <c r="G5436" s="38">
        <v>76586400</v>
      </c>
      <c r="H5436" s="37">
        <v>58.693516000000002</v>
      </c>
      <c r="I5436" s="41">
        <f t="shared" si="605"/>
        <v>0.66485632832868524</v>
      </c>
      <c r="J5436" s="41">
        <f t="shared" ca="1" si="606"/>
        <v>1</v>
      </c>
      <c r="K5436" s="37">
        <f t="shared" si="607"/>
        <v>60.32</v>
      </c>
      <c r="L5436" s="37">
        <f t="shared" si="608"/>
        <v>60.5</v>
      </c>
      <c r="M5436" s="37">
        <f t="shared" si="609"/>
        <v>58.61</v>
      </c>
      <c r="N5436" s="37">
        <f t="shared" si="610"/>
        <v>58.69</v>
      </c>
      <c r="O5436" s="38">
        <f t="shared" ca="1" si="611"/>
        <v>76586400</v>
      </c>
    </row>
    <row r="5437" spans="1:15" x14ac:dyDescent="0.4">
      <c r="A5437">
        <v>5422</v>
      </c>
      <c r="B5437" s="63">
        <v>37498</v>
      </c>
      <c r="C5437" s="37">
        <v>91.68</v>
      </c>
      <c r="D5437" s="37">
        <v>93.389999000000003</v>
      </c>
      <c r="E5437" s="37">
        <v>91.400002000000001</v>
      </c>
      <c r="F5437" s="37">
        <v>91.779999000000004</v>
      </c>
      <c r="G5437" s="38">
        <v>30366700</v>
      </c>
      <c r="H5437" s="37">
        <v>61.020515000000003</v>
      </c>
      <c r="I5437" s="41">
        <f t="shared" si="605"/>
        <v>0.66485634849483932</v>
      </c>
      <c r="J5437" s="41">
        <f t="shared" ca="1" si="606"/>
        <v>1</v>
      </c>
      <c r="K5437" s="37">
        <f t="shared" si="607"/>
        <v>60.95</v>
      </c>
      <c r="L5437" s="37">
        <f t="shared" si="608"/>
        <v>62.09</v>
      </c>
      <c r="M5437" s="37">
        <f t="shared" si="609"/>
        <v>60.77</v>
      </c>
      <c r="N5437" s="37">
        <f t="shared" si="610"/>
        <v>61.02</v>
      </c>
      <c r="O5437" s="38">
        <f t="shared" ca="1" si="611"/>
        <v>30366700</v>
      </c>
    </row>
    <row r="5438" spans="1:15" x14ac:dyDescent="0.4">
      <c r="A5438">
        <v>5423</v>
      </c>
      <c r="B5438" s="63">
        <v>37497</v>
      </c>
      <c r="C5438" s="37">
        <v>91.269997000000004</v>
      </c>
      <c r="D5438" s="37">
        <v>93.050003000000004</v>
      </c>
      <c r="E5438" s="37">
        <v>90.809997999999993</v>
      </c>
      <c r="F5438" s="37">
        <v>92.139999000000003</v>
      </c>
      <c r="G5438" s="38">
        <v>42965700</v>
      </c>
      <c r="H5438" s="37">
        <v>61.259830000000001</v>
      </c>
      <c r="I5438" s="41">
        <f t="shared" si="605"/>
        <v>0.66485598724610362</v>
      </c>
      <c r="J5438" s="41">
        <f t="shared" ca="1" si="606"/>
        <v>1</v>
      </c>
      <c r="K5438" s="37">
        <f t="shared" si="607"/>
        <v>60.68</v>
      </c>
      <c r="L5438" s="37">
        <f t="shared" si="608"/>
        <v>61.86</v>
      </c>
      <c r="M5438" s="37">
        <f t="shared" si="609"/>
        <v>60.38</v>
      </c>
      <c r="N5438" s="37">
        <f t="shared" si="610"/>
        <v>61.26</v>
      </c>
      <c r="O5438" s="38">
        <f t="shared" ca="1" si="611"/>
        <v>42965700</v>
      </c>
    </row>
    <row r="5439" spans="1:15" x14ac:dyDescent="0.4">
      <c r="A5439">
        <v>5424</v>
      </c>
      <c r="B5439" s="63">
        <v>37496</v>
      </c>
      <c r="C5439" s="37">
        <v>93.279999000000004</v>
      </c>
      <c r="D5439" s="37">
        <v>93.489998</v>
      </c>
      <c r="E5439" s="37">
        <v>91.800003000000004</v>
      </c>
      <c r="F5439" s="37">
        <v>92.099997999999999</v>
      </c>
      <c r="G5439" s="38">
        <v>38970600</v>
      </c>
      <c r="H5439" s="37">
        <v>61.233249999999998</v>
      </c>
      <c r="I5439" s="41">
        <f t="shared" si="605"/>
        <v>0.66485614907396628</v>
      </c>
      <c r="J5439" s="41">
        <f t="shared" ca="1" si="606"/>
        <v>1</v>
      </c>
      <c r="K5439" s="37">
        <f t="shared" si="607"/>
        <v>62.02</v>
      </c>
      <c r="L5439" s="37">
        <f t="shared" si="608"/>
        <v>62.16</v>
      </c>
      <c r="M5439" s="37">
        <f t="shared" si="609"/>
        <v>61.03</v>
      </c>
      <c r="N5439" s="37">
        <f t="shared" si="610"/>
        <v>61.23</v>
      </c>
      <c r="O5439" s="38">
        <f t="shared" ca="1" si="611"/>
        <v>38970600</v>
      </c>
    </row>
    <row r="5440" spans="1:15" x14ac:dyDescent="0.4">
      <c r="A5440">
        <v>5425</v>
      </c>
      <c r="B5440" s="63">
        <v>37495</v>
      </c>
      <c r="C5440" s="37">
        <v>95.699996999999996</v>
      </c>
      <c r="D5440" s="37">
        <v>96.25</v>
      </c>
      <c r="E5440" s="37">
        <v>93.5</v>
      </c>
      <c r="F5440" s="37">
        <v>94.160004000000001</v>
      </c>
      <c r="G5440" s="38">
        <v>35335700</v>
      </c>
      <c r="H5440" s="37">
        <v>62.602851999999999</v>
      </c>
      <c r="I5440" s="41">
        <f t="shared" si="605"/>
        <v>0.66485608900356463</v>
      </c>
      <c r="J5440" s="41">
        <f t="shared" ca="1" si="606"/>
        <v>1</v>
      </c>
      <c r="K5440" s="37">
        <f t="shared" si="607"/>
        <v>63.63</v>
      </c>
      <c r="L5440" s="37">
        <f t="shared" si="608"/>
        <v>63.99</v>
      </c>
      <c r="M5440" s="37">
        <f t="shared" si="609"/>
        <v>62.16</v>
      </c>
      <c r="N5440" s="37">
        <f t="shared" si="610"/>
        <v>62.6</v>
      </c>
      <c r="O5440" s="38">
        <f t="shared" ca="1" si="611"/>
        <v>35335700</v>
      </c>
    </row>
    <row r="5441" spans="1:15" x14ac:dyDescent="0.4">
      <c r="A5441">
        <v>5426</v>
      </c>
      <c r="B5441" s="63">
        <v>37494</v>
      </c>
      <c r="C5441" s="37">
        <v>94.910004000000001</v>
      </c>
      <c r="D5441" s="37">
        <v>95.639999000000003</v>
      </c>
      <c r="E5441" s="37">
        <v>93.5</v>
      </c>
      <c r="F5441" s="37">
        <v>95.260002</v>
      </c>
      <c r="G5441" s="38">
        <v>33830100</v>
      </c>
      <c r="H5441" s="37">
        <v>63.334212999999998</v>
      </c>
      <c r="I5441" s="41">
        <f t="shared" si="605"/>
        <v>0.66485630558773234</v>
      </c>
      <c r="J5441" s="41">
        <f t="shared" ca="1" si="606"/>
        <v>1</v>
      </c>
      <c r="K5441" s="37">
        <f t="shared" si="607"/>
        <v>63.1</v>
      </c>
      <c r="L5441" s="37">
        <f t="shared" si="608"/>
        <v>63.59</v>
      </c>
      <c r="M5441" s="37">
        <f t="shared" si="609"/>
        <v>62.16</v>
      </c>
      <c r="N5441" s="37">
        <f t="shared" si="610"/>
        <v>63.33</v>
      </c>
      <c r="O5441" s="38">
        <f t="shared" ca="1" si="611"/>
        <v>33830100</v>
      </c>
    </row>
    <row r="5442" spans="1:15" x14ac:dyDescent="0.4">
      <c r="A5442">
        <v>5427</v>
      </c>
      <c r="B5442" s="63">
        <v>37491</v>
      </c>
      <c r="C5442" s="37">
        <v>96.010002</v>
      </c>
      <c r="D5442" s="37">
        <v>96.150002000000001</v>
      </c>
      <c r="E5442" s="37">
        <v>94.150002000000001</v>
      </c>
      <c r="F5442" s="37">
        <v>94.599997999999999</v>
      </c>
      <c r="G5442" s="38">
        <v>33716400</v>
      </c>
      <c r="H5442" s="37">
        <v>62.895412</v>
      </c>
      <c r="I5442" s="41">
        <f t="shared" si="605"/>
        <v>0.66485637769252381</v>
      </c>
      <c r="J5442" s="41">
        <f t="shared" ca="1" si="606"/>
        <v>1</v>
      </c>
      <c r="K5442" s="37">
        <f t="shared" si="607"/>
        <v>63.83</v>
      </c>
      <c r="L5442" s="37">
        <f t="shared" si="608"/>
        <v>63.93</v>
      </c>
      <c r="M5442" s="37">
        <f t="shared" si="609"/>
        <v>62.6</v>
      </c>
      <c r="N5442" s="37">
        <f t="shared" si="610"/>
        <v>62.9</v>
      </c>
      <c r="O5442" s="38">
        <f t="shared" ca="1" si="611"/>
        <v>33716400</v>
      </c>
    </row>
    <row r="5443" spans="1:15" x14ac:dyDescent="0.4">
      <c r="A5443">
        <v>5428</v>
      </c>
      <c r="B5443" s="63">
        <v>37490</v>
      </c>
      <c r="C5443" s="37">
        <v>95.489998</v>
      </c>
      <c r="D5443" s="37">
        <v>97.150002000000001</v>
      </c>
      <c r="E5443" s="37">
        <v>95.07</v>
      </c>
      <c r="F5443" s="37">
        <v>96.68</v>
      </c>
      <c r="G5443" s="38">
        <v>38399800</v>
      </c>
      <c r="H5443" s="37">
        <v>64.278296999999995</v>
      </c>
      <c r="I5443" s="41">
        <f t="shared" si="605"/>
        <v>0.66485619569714516</v>
      </c>
      <c r="J5443" s="41">
        <f t="shared" ca="1" si="606"/>
        <v>1</v>
      </c>
      <c r="K5443" s="37">
        <f t="shared" si="607"/>
        <v>63.49</v>
      </c>
      <c r="L5443" s="37">
        <f t="shared" si="608"/>
        <v>64.59</v>
      </c>
      <c r="M5443" s="37">
        <f t="shared" si="609"/>
        <v>63.21</v>
      </c>
      <c r="N5443" s="37">
        <f t="shared" si="610"/>
        <v>64.28</v>
      </c>
      <c r="O5443" s="38">
        <f t="shared" ca="1" si="611"/>
        <v>38399800</v>
      </c>
    </row>
    <row r="5444" spans="1:15" x14ac:dyDescent="0.4">
      <c r="A5444">
        <v>5429</v>
      </c>
      <c r="B5444" s="63">
        <v>37489</v>
      </c>
      <c r="C5444" s="37">
        <v>95.059997999999993</v>
      </c>
      <c r="D5444" s="37">
        <v>95.779999000000004</v>
      </c>
      <c r="E5444" s="37">
        <v>93.57</v>
      </c>
      <c r="F5444" s="37">
        <v>95.75</v>
      </c>
      <c r="G5444" s="38">
        <v>39628900</v>
      </c>
      <c r="H5444" s="37">
        <v>63.659987999999998</v>
      </c>
      <c r="I5444" s="41">
        <f t="shared" si="605"/>
        <v>0.66485627154047</v>
      </c>
      <c r="J5444" s="41">
        <f t="shared" ca="1" si="606"/>
        <v>1</v>
      </c>
      <c r="K5444" s="37">
        <f t="shared" si="607"/>
        <v>63.2</v>
      </c>
      <c r="L5444" s="37">
        <f t="shared" si="608"/>
        <v>63.68</v>
      </c>
      <c r="M5444" s="37">
        <f t="shared" si="609"/>
        <v>62.21</v>
      </c>
      <c r="N5444" s="37">
        <f t="shared" si="610"/>
        <v>63.66</v>
      </c>
      <c r="O5444" s="38">
        <f t="shared" ca="1" si="611"/>
        <v>39628900</v>
      </c>
    </row>
    <row r="5445" spans="1:15" x14ac:dyDescent="0.4">
      <c r="A5445">
        <v>5430</v>
      </c>
      <c r="B5445" s="63">
        <v>37488</v>
      </c>
      <c r="C5445" s="37">
        <v>94.82</v>
      </c>
      <c r="D5445" s="37">
        <v>95.400002000000001</v>
      </c>
      <c r="E5445" s="37">
        <v>93.620002999999997</v>
      </c>
      <c r="F5445" s="37">
        <v>94.389999000000003</v>
      </c>
      <c r="G5445" s="38">
        <v>30508300</v>
      </c>
      <c r="H5445" s="37">
        <v>62.755783000000001</v>
      </c>
      <c r="I5445" s="41">
        <f t="shared" si="605"/>
        <v>0.66485627359737554</v>
      </c>
      <c r="J5445" s="41">
        <f t="shared" ca="1" si="606"/>
        <v>1</v>
      </c>
      <c r="K5445" s="37">
        <f t="shared" si="607"/>
        <v>63.04</v>
      </c>
      <c r="L5445" s="37">
        <f t="shared" si="608"/>
        <v>63.43</v>
      </c>
      <c r="M5445" s="37">
        <f t="shared" si="609"/>
        <v>62.24</v>
      </c>
      <c r="N5445" s="37">
        <f t="shared" si="610"/>
        <v>62.76</v>
      </c>
      <c r="O5445" s="38">
        <f t="shared" ca="1" si="611"/>
        <v>30508300</v>
      </c>
    </row>
    <row r="5446" spans="1:15" x14ac:dyDescent="0.4">
      <c r="A5446">
        <v>5431</v>
      </c>
      <c r="B5446" s="63">
        <v>37487</v>
      </c>
      <c r="C5446" s="37">
        <v>93.459998999999996</v>
      </c>
      <c r="D5446" s="37">
        <v>95.75</v>
      </c>
      <c r="E5446" s="37">
        <v>93.099997999999999</v>
      </c>
      <c r="F5446" s="37">
        <v>95.400002000000001</v>
      </c>
      <c r="G5446" s="38">
        <v>33669900</v>
      </c>
      <c r="H5446" s="37">
        <v>63.427245999999997</v>
      </c>
      <c r="I5446" s="41">
        <f t="shared" si="605"/>
        <v>0.66485581415396611</v>
      </c>
      <c r="J5446" s="41">
        <f t="shared" ca="1" si="606"/>
        <v>1</v>
      </c>
      <c r="K5446" s="37">
        <f t="shared" si="607"/>
        <v>62.14</v>
      </c>
      <c r="L5446" s="37">
        <f t="shared" si="608"/>
        <v>63.66</v>
      </c>
      <c r="M5446" s="37">
        <f t="shared" si="609"/>
        <v>61.9</v>
      </c>
      <c r="N5446" s="37">
        <f t="shared" si="610"/>
        <v>63.43</v>
      </c>
      <c r="O5446" s="38">
        <f t="shared" ca="1" si="611"/>
        <v>33669900</v>
      </c>
    </row>
    <row r="5447" spans="1:15" x14ac:dyDescent="0.4">
      <c r="A5447">
        <v>5432</v>
      </c>
      <c r="B5447" s="63">
        <v>37484</v>
      </c>
      <c r="C5447" s="37">
        <v>92.82</v>
      </c>
      <c r="D5447" s="37">
        <v>94.080001999999993</v>
      </c>
      <c r="E5447" s="37">
        <v>92</v>
      </c>
      <c r="F5447" s="37">
        <v>93.220000999999996</v>
      </c>
      <c r="G5447" s="38">
        <v>36517300</v>
      </c>
      <c r="H5447" s="37">
        <v>61.977879000000001</v>
      </c>
      <c r="I5447" s="41">
        <f t="shared" si="605"/>
        <v>0.66485602161707769</v>
      </c>
      <c r="J5447" s="41">
        <f t="shared" ca="1" si="606"/>
        <v>1</v>
      </c>
      <c r="K5447" s="37">
        <f t="shared" si="607"/>
        <v>61.71</v>
      </c>
      <c r="L5447" s="37">
        <f t="shared" si="608"/>
        <v>62.55</v>
      </c>
      <c r="M5447" s="37">
        <f t="shared" si="609"/>
        <v>61.17</v>
      </c>
      <c r="N5447" s="37">
        <f t="shared" si="610"/>
        <v>61.98</v>
      </c>
      <c r="O5447" s="38">
        <f t="shared" ca="1" si="611"/>
        <v>36517300</v>
      </c>
    </row>
    <row r="5448" spans="1:15" x14ac:dyDescent="0.4">
      <c r="A5448">
        <v>5433</v>
      </c>
      <c r="B5448" s="63">
        <v>37483</v>
      </c>
      <c r="C5448" s="37">
        <v>92.839995999999999</v>
      </c>
      <c r="D5448" s="37">
        <v>93.989998</v>
      </c>
      <c r="E5448" s="37">
        <v>92.199996999999996</v>
      </c>
      <c r="F5448" s="37">
        <v>93.5</v>
      </c>
      <c r="G5448" s="38">
        <v>45551500</v>
      </c>
      <c r="H5448" s="37">
        <v>62.16404</v>
      </c>
      <c r="I5448" s="41">
        <f t="shared" si="605"/>
        <v>0.66485604278074861</v>
      </c>
      <c r="J5448" s="41">
        <f t="shared" ca="1" si="606"/>
        <v>1</v>
      </c>
      <c r="K5448" s="37">
        <f t="shared" si="607"/>
        <v>61.73</v>
      </c>
      <c r="L5448" s="37">
        <f t="shared" si="608"/>
        <v>62.49</v>
      </c>
      <c r="M5448" s="37">
        <f t="shared" si="609"/>
        <v>61.3</v>
      </c>
      <c r="N5448" s="37">
        <f t="shared" si="610"/>
        <v>62.16</v>
      </c>
      <c r="O5448" s="38">
        <f t="shared" ca="1" si="611"/>
        <v>45551500</v>
      </c>
    </row>
    <row r="5449" spans="1:15" x14ac:dyDescent="0.4">
      <c r="A5449">
        <v>5434</v>
      </c>
      <c r="B5449" s="63">
        <v>37482</v>
      </c>
      <c r="C5449" s="37">
        <v>89.019997000000004</v>
      </c>
      <c r="D5449" s="37">
        <v>92.629997000000003</v>
      </c>
      <c r="E5449" s="37">
        <v>88.019997000000004</v>
      </c>
      <c r="F5449" s="37">
        <v>92.220000999999996</v>
      </c>
      <c r="G5449" s="38">
        <v>57423600</v>
      </c>
      <c r="H5449" s="37">
        <v>61.313042000000003</v>
      </c>
      <c r="I5449" s="41">
        <f t="shared" si="605"/>
        <v>0.6648562278805441</v>
      </c>
      <c r="J5449" s="41">
        <f t="shared" ca="1" si="606"/>
        <v>1</v>
      </c>
      <c r="K5449" s="37">
        <f t="shared" si="607"/>
        <v>59.19</v>
      </c>
      <c r="L5449" s="37">
        <f t="shared" si="608"/>
        <v>61.59</v>
      </c>
      <c r="M5449" s="37">
        <f t="shared" si="609"/>
        <v>58.52</v>
      </c>
      <c r="N5449" s="37">
        <f t="shared" si="610"/>
        <v>61.31</v>
      </c>
      <c r="O5449" s="38">
        <f t="shared" ca="1" si="611"/>
        <v>57423600</v>
      </c>
    </row>
    <row r="5450" spans="1:15" x14ac:dyDescent="0.4">
      <c r="A5450">
        <v>5435</v>
      </c>
      <c r="B5450" s="63">
        <v>37481</v>
      </c>
      <c r="C5450" s="37">
        <v>90.150002000000001</v>
      </c>
      <c r="D5450" s="37">
        <v>91.660004000000001</v>
      </c>
      <c r="E5450" s="37">
        <v>88.650002000000001</v>
      </c>
      <c r="F5450" s="37">
        <v>88.970000999999996</v>
      </c>
      <c r="G5450" s="38">
        <v>49690500</v>
      </c>
      <c r="H5450" s="37">
        <v>59.152264000000002</v>
      </c>
      <c r="I5450" s="41">
        <f t="shared" si="605"/>
        <v>0.66485628116380491</v>
      </c>
      <c r="J5450" s="41">
        <f t="shared" ca="1" si="606"/>
        <v>1</v>
      </c>
      <c r="K5450" s="37">
        <f t="shared" si="607"/>
        <v>59.94</v>
      </c>
      <c r="L5450" s="37">
        <f t="shared" si="608"/>
        <v>60.94</v>
      </c>
      <c r="M5450" s="37">
        <f t="shared" si="609"/>
        <v>58.94</v>
      </c>
      <c r="N5450" s="37">
        <f t="shared" si="610"/>
        <v>59.15</v>
      </c>
      <c r="O5450" s="38">
        <f t="shared" ca="1" si="611"/>
        <v>49690500</v>
      </c>
    </row>
    <row r="5451" spans="1:15" x14ac:dyDescent="0.4">
      <c r="A5451">
        <v>5436</v>
      </c>
      <c r="B5451" s="63">
        <v>37480</v>
      </c>
      <c r="C5451" s="37">
        <v>89.989998</v>
      </c>
      <c r="D5451" s="37">
        <v>91.269997000000004</v>
      </c>
      <c r="E5451" s="37">
        <v>89.550003000000004</v>
      </c>
      <c r="F5451" s="37">
        <v>90.620002999999997</v>
      </c>
      <c r="G5451" s="38">
        <v>25841700</v>
      </c>
      <c r="H5451" s="37">
        <v>60.249268000000001</v>
      </c>
      <c r="I5451" s="41">
        <f t="shared" si="605"/>
        <v>0.66485616867613662</v>
      </c>
      <c r="J5451" s="41">
        <f t="shared" ca="1" si="606"/>
        <v>1</v>
      </c>
      <c r="K5451" s="37">
        <f t="shared" si="607"/>
        <v>59.83</v>
      </c>
      <c r="L5451" s="37">
        <f t="shared" si="608"/>
        <v>60.68</v>
      </c>
      <c r="M5451" s="37">
        <f t="shared" si="609"/>
        <v>59.54</v>
      </c>
      <c r="N5451" s="37">
        <f t="shared" si="610"/>
        <v>60.25</v>
      </c>
      <c r="O5451" s="38">
        <f t="shared" ca="1" si="611"/>
        <v>25841700</v>
      </c>
    </row>
    <row r="5452" spans="1:15" x14ac:dyDescent="0.4">
      <c r="A5452">
        <v>5437</v>
      </c>
      <c r="B5452" s="63">
        <v>37477</v>
      </c>
      <c r="C5452" s="37">
        <v>90.099997999999999</v>
      </c>
      <c r="D5452" s="37">
        <v>91.940002000000007</v>
      </c>
      <c r="E5452" s="37">
        <v>89.349997999999999</v>
      </c>
      <c r="F5452" s="37">
        <v>91.290001000000004</v>
      </c>
      <c r="G5452" s="38">
        <v>41879200</v>
      </c>
      <c r="H5452" s="37">
        <v>60.694710000000001</v>
      </c>
      <c r="I5452" s="41">
        <f t="shared" si="605"/>
        <v>0.664856055812728</v>
      </c>
      <c r="J5452" s="41">
        <f t="shared" ca="1" si="606"/>
        <v>1</v>
      </c>
      <c r="K5452" s="37">
        <f t="shared" si="607"/>
        <v>59.9</v>
      </c>
      <c r="L5452" s="37">
        <f t="shared" si="608"/>
        <v>61.13</v>
      </c>
      <c r="M5452" s="37">
        <f t="shared" si="609"/>
        <v>59.4</v>
      </c>
      <c r="N5452" s="37">
        <f t="shared" si="610"/>
        <v>60.69</v>
      </c>
      <c r="O5452" s="38">
        <f t="shared" ca="1" si="611"/>
        <v>41879200</v>
      </c>
    </row>
    <row r="5453" spans="1:15" x14ac:dyDescent="0.4">
      <c r="A5453">
        <v>5438</v>
      </c>
      <c r="B5453" s="63">
        <v>37476</v>
      </c>
      <c r="C5453" s="37">
        <v>88.419998000000007</v>
      </c>
      <c r="D5453" s="37">
        <v>91.099997999999999</v>
      </c>
      <c r="E5453" s="37">
        <v>87.800003000000004</v>
      </c>
      <c r="F5453" s="37">
        <v>90.949996999999996</v>
      </c>
      <c r="G5453" s="38">
        <v>48339800</v>
      </c>
      <c r="H5453" s="37">
        <v>60.468677999999997</v>
      </c>
      <c r="I5453" s="41">
        <f t="shared" si="605"/>
        <v>0.66485629460768425</v>
      </c>
      <c r="J5453" s="41">
        <f t="shared" ca="1" si="606"/>
        <v>1</v>
      </c>
      <c r="K5453" s="37">
        <f t="shared" si="607"/>
        <v>58.79</v>
      </c>
      <c r="L5453" s="37">
        <f t="shared" si="608"/>
        <v>60.57</v>
      </c>
      <c r="M5453" s="37">
        <f t="shared" si="609"/>
        <v>58.37</v>
      </c>
      <c r="N5453" s="37">
        <f t="shared" si="610"/>
        <v>60.47</v>
      </c>
      <c r="O5453" s="38">
        <f t="shared" ca="1" si="611"/>
        <v>48339800</v>
      </c>
    </row>
    <row r="5454" spans="1:15" x14ac:dyDescent="0.4">
      <c r="A5454">
        <v>5439</v>
      </c>
      <c r="B5454" s="63">
        <v>37475</v>
      </c>
      <c r="C5454" s="37">
        <v>87.870002999999997</v>
      </c>
      <c r="D5454" s="37">
        <v>88.5</v>
      </c>
      <c r="E5454" s="37">
        <v>85.769997000000004</v>
      </c>
      <c r="F5454" s="37">
        <v>88.099997999999999</v>
      </c>
      <c r="G5454" s="38">
        <v>43289400</v>
      </c>
      <c r="H5454" s="37">
        <v>58.573813999999999</v>
      </c>
      <c r="I5454" s="41">
        <f t="shared" si="605"/>
        <v>0.66485601963350782</v>
      </c>
      <c r="J5454" s="41">
        <f t="shared" ca="1" si="606"/>
        <v>1</v>
      </c>
      <c r="K5454" s="37">
        <f t="shared" si="607"/>
        <v>58.42</v>
      </c>
      <c r="L5454" s="37">
        <f t="shared" si="608"/>
        <v>58.84</v>
      </c>
      <c r="M5454" s="37">
        <f t="shared" si="609"/>
        <v>57.02</v>
      </c>
      <c r="N5454" s="37">
        <f t="shared" si="610"/>
        <v>58.57</v>
      </c>
      <c r="O5454" s="38">
        <f t="shared" ca="1" si="611"/>
        <v>43289400</v>
      </c>
    </row>
    <row r="5455" spans="1:15" x14ac:dyDescent="0.4">
      <c r="A5455">
        <v>5440</v>
      </c>
      <c r="B5455" s="63">
        <v>37474</v>
      </c>
      <c r="C5455" s="37">
        <v>85.230002999999996</v>
      </c>
      <c r="D5455" s="37">
        <v>87.900002000000001</v>
      </c>
      <c r="E5455" s="37">
        <v>85.110000999999997</v>
      </c>
      <c r="F5455" s="37">
        <v>86.589995999999999</v>
      </c>
      <c r="G5455" s="38">
        <v>64730000</v>
      </c>
      <c r="H5455" s="37">
        <v>57.569901000000002</v>
      </c>
      <c r="I5455" s="41">
        <f t="shared" si="605"/>
        <v>0.66485626122444907</v>
      </c>
      <c r="J5455" s="41">
        <f t="shared" ca="1" si="606"/>
        <v>1</v>
      </c>
      <c r="K5455" s="37">
        <f t="shared" si="607"/>
        <v>56.67</v>
      </c>
      <c r="L5455" s="37">
        <f t="shared" si="608"/>
        <v>58.44</v>
      </c>
      <c r="M5455" s="37">
        <f t="shared" si="609"/>
        <v>56.59</v>
      </c>
      <c r="N5455" s="37">
        <f t="shared" si="610"/>
        <v>57.57</v>
      </c>
      <c r="O5455" s="38">
        <f t="shared" ca="1" si="611"/>
        <v>64730000</v>
      </c>
    </row>
    <row r="5456" spans="1:15" x14ac:dyDescent="0.4">
      <c r="A5456">
        <v>5441</v>
      </c>
      <c r="B5456" s="63">
        <v>37473</v>
      </c>
      <c r="C5456" s="37">
        <v>86.489998</v>
      </c>
      <c r="D5456" s="37">
        <v>86.93</v>
      </c>
      <c r="E5456" s="37">
        <v>83.550003000000004</v>
      </c>
      <c r="F5456" s="37">
        <v>83.769997000000004</v>
      </c>
      <c r="G5456" s="38">
        <v>47191300</v>
      </c>
      <c r="H5456" s="37">
        <v>55.695022999999999</v>
      </c>
      <c r="I5456" s="41">
        <f t="shared" si="605"/>
        <v>0.66485645212569355</v>
      </c>
      <c r="J5456" s="41">
        <f t="shared" ca="1" si="606"/>
        <v>1</v>
      </c>
      <c r="K5456" s="37">
        <f t="shared" si="607"/>
        <v>57.5</v>
      </c>
      <c r="L5456" s="37">
        <f t="shared" si="608"/>
        <v>57.8</v>
      </c>
      <c r="M5456" s="37">
        <f t="shared" si="609"/>
        <v>55.55</v>
      </c>
      <c r="N5456" s="37">
        <f t="shared" si="610"/>
        <v>55.7</v>
      </c>
      <c r="O5456" s="38">
        <f t="shared" ca="1" si="611"/>
        <v>47191300</v>
      </c>
    </row>
    <row r="5457" spans="1:15" x14ac:dyDescent="0.4">
      <c r="A5457">
        <v>5442</v>
      </c>
      <c r="B5457" s="63">
        <v>37470</v>
      </c>
      <c r="C5457" s="37">
        <v>88.5</v>
      </c>
      <c r="D5457" s="37">
        <v>88.910004000000001</v>
      </c>
      <c r="E5457" s="37">
        <v>85.620002999999997</v>
      </c>
      <c r="F5457" s="37">
        <v>86.790001000000004</v>
      </c>
      <c r="G5457" s="38">
        <v>51772900</v>
      </c>
      <c r="H5457" s="37">
        <v>57.702854000000002</v>
      </c>
      <c r="I5457" s="41">
        <f t="shared" ref="I5457:I5520" si="612">IF(F5457=0,1,H5457/F5457)</f>
        <v>0.66485601261831995</v>
      </c>
      <c r="J5457" s="41">
        <f t="shared" ref="J5457:J5520" ca="1" si="613">INDEX(OFFSET($T$15,0,0,$S$13+1,1),MATCH(B5457,OFFSET($Q$15,0,0,$S$13+1,1),-1))</f>
        <v>1</v>
      </c>
      <c r="K5457" s="37">
        <f t="shared" ref="K5457:K5520" si="614">ROUND($I5457*C5457,2)</f>
        <v>58.84</v>
      </c>
      <c r="L5457" s="37">
        <f t="shared" ref="L5457:L5520" si="615">ROUND($I5457*D5457,2)</f>
        <v>59.11</v>
      </c>
      <c r="M5457" s="37">
        <f t="shared" ref="M5457:M5520" si="616">ROUND($I5457*E5457,2)</f>
        <v>56.92</v>
      </c>
      <c r="N5457" s="37">
        <f t="shared" ref="N5457:N5520" si="617">ROUND($I5457*F5457,2)</f>
        <v>57.7</v>
      </c>
      <c r="O5457" s="38">
        <f t="shared" ref="O5457:O5520" ca="1" si="618">G5457*J5457</f>
        <v>51772900</v>
      </c>
    </row>
    <row r="5458" spans="1:15" x14ac:dyDescent="0.4">
      <c r="A5458">
        <v>5443</v>
      </c>
      <c r="B5458" s="63">
        <v>37469</v>
      </c>
      <c r="C5458" s="37">
        <v>90.879997000000003</v>
      </c>
      <c r="D5458" s="37">
        <v>91.349997999999999</v>
      </c>
      <c r="E5458" s="37">
        <v>88.330001999999993</v>
      </c>
      <c r="F5458" s="37">
        <v>88.779999000000004</v>
      </c>
      <c r="G5458" s="38">
        <v>66571900</v>
      </c>
      <c r="H5458" s="37">
        <v>59.025908999999999</v>
      </c>
      <c r="I5458" s="41">
        <f t="shared" si="612"/>
        <v>0.66485593224663131</v>
      </c>
      <c r="J5458" s="41">
        <f t="shared" ca="1" si="613"/>
        <v>1</v>
      </c>
      <c r="K5458" s="37">
        <f t="shared" si="614"/>
        <v>60.42</v>
      </c>
      <c r="L5458" s="37">
        <f t="shared" si="615"/>
        <v>60.73</v>
      </c>
      <c r="M5458" s="37">
        <f t="shared" si="616"/>
        <v>58.73</v>
      </c>
      <c r="N5458" s="37">
        <f t="shared" si="617"/>
        <v>59.03</v>
      </c>
      <c r="O5458" s="38">
        <f t="shared" ca="1" si="618"/>
        <v>66571900</v>
      </c>
    </row>
    <row r="5459" spans="1:15" x14ac:dyDescent="0.4">
      <c r="A5459">
        <v>5444</v>
      </c>
      <c r="B5459" s="63">
        <v>37468</v>
      </c>
      <c r="C5459" s="37">
        <v>90.489998</v>
      </c>
      <c r="D5459" s="37">
        <v>91.550003000000004</v>
      </c>
      <c r="E5459" s="37">
        <v>89.25</v>
      </c>
      <c r="F5459" s="37">
        <v>91.160004000000001</v>
      </c>
      <c r="G5459" s="38">
        <v>44669900</v>
      </c>
      <c r="H5459" s="37">
        <v>60.608294999999998</v>
      </c>
      <c r="I5459" s="41">
        <f t="shared" si="612"/>
        <v>0.66485621259955185</v>
      </c>
      <c r="J5459" s="41">
        <f t="shared" ca="1" si="613"/>
        <v>1</v>
      </c>
      <c r="K5459" s="37">
        <f t="shared" si="614"/>
        <v>60.16</v>
      </c>
      <c r="L5459" s="37">
        <f t="shared" si="615"/>
        <v>60.87</v>
      </c>
      <c r="M5459" s="37">
        <f t="shared" si="616"/>
        <v>59.34</v>
      </c>
      <c r="N5459" s="37">
        <f t="shared" si="617"/>
        <v>60.61</v>
      </c>
      <c r="O5459" s="38">
        <f t="shared" ca="1" si="618"/>
        <v>44669900</v>
      </c>
    </row>
    <row r="5460" spans="1:15" x14ac:dyDescent="0.4">
      <c r="A5460">
        <v>5445</v>
      </c>
      <c r="B5460" s="63">
        <v>37467</v>
      </c>
      <c r="C5460" s="37">
        <v>89.32</v>
      </c>
      <c r="D5460" s="37">
        <v>91.400002000000001</v>
      </c>
      <c r="E5460" s="37">
        <v>88.720000999999996</v>
      </c>
      <c r="F5460" s="37">
        <v>90.940002000000007</v>
      </c>
      <c r="G5460" s="38">
        <v>47532200</v>
      </c>
      <c r="H5460" s="37">
        <v>60.462006000000002</v>
      </c>
      <c r="I5460" s="41">
        <f t="shared" si="612"/>
        <v>0.6648560003330547</v>
      </c>
      <c r="J5460" s="41">
        <f t="shared" ca="1" si="613"/>
        <v>1</v>
      </c>
      <c r="K5460" s="37">
        <f t="shared" si="614"/>
        <v>59.38</v>
      </c>
      <c r="L5460" s="37">
        <f t="shared" si="615"/>
        <v>60.77</v>
      </c>
      <c r="M5460" s="37">
        <f t="shared" si="616"/>
        <v>58.99</v>
      </c>
      <c r="N5460" s="37">
        <f t="shared" si="617"/>
        <v>60.46</v>
      </c>
      <c r="O5460" s="38">
        <f t="shared" ca="1" si="618"/>
        <v>47532200</v>
      </c>
    </row>
    <row r="5461" spans="1:15" x14ac:dyDescent="0.4">
      <c r="A5461">
        <v>5446</v>
      </c>
      <c r="B5461" s="63">
        <v>37466</v>
      </c>
      <c r="C5461" s="37">
        <v>87.5</v>
      </c>
      <c r="D5461" s="37">
        <v>90.339995999999999</v>
      </c>
      <c r="E5461" s="37">
        <v>87.300003000000004</v>
      </c>
      <c r="F5461" s="37">
        <v>89.769997000000004</v>
      </c>
      <c r="G5461" s="38">
        <v>53492900</v>
      </c>
      <c r="H5461" s="37">
        <v>59.684116000000003</v>
      </c>
      <c r="I5461" s="41">
        <f t="shared" si="612"/>
        <v>0.66485594290484384</v>
      </c>
      <c r="J5461" s="41">
        <f t="shared" ca="1" si="613"/>
        <v>1</v>
      </c>
      <c r="K5461" s="37">
        <f t="shared" si="614"/>
        <v>58.17</v>
      </c>
      <c r="L5461" s="37">
        <f t="shared" si="615"/>
        <v>60.06</v>
      </c>
      <c r="M5461" s="37">
        <f t="shared" si="616"/>
        <v>58.04</v>
      </c>
      <c r="N5461" s="37">
        <f t="shared" si="617"/>
        <v>59.68</v>
      </c>
      <c r="O5461" s="38">
        <f t="shared" ca="1" si="618"/>
        <v>53492900</v>
      </c>
    </row>
    <row r="5462" spans="1:15" x14ac:dyDescent="0.4">
      <c r="A5462">
        <v>5447</v>
      </c>
      <c r="B5462" s="63">
        <v>37463</v>
      </c>
      <c r="C5462" s="37">
        <v>84.650002000000001</v>
      </c>
      <c r="D5462" s="37">
        <v>85.93</v>
      </c>
      <c r="E5462" s="37">
        <v>83.800003000000004</v>
      </c>
      <c r="F5462" s="37">
        <v>85.599997999999999</v>
      </c>
      <c r="G5462" s="38">
        <v>41206800</v>
      </c>
      <c r="H5462" s="37">
        <v>56.911667000000001</v>
      </c>
      <c r="I5462" s="41">
        <f t="shared" si="612"/>
        <v>0.66485593843121349</v>
      </c>
      <c r="J5462" s="41">
        <f t="shared" ca="1" si="613"/>
        <v>1</v>
      </c>
      <c r="K5462" s="37">
        <f t="shared" si="614"/>
        <v>56.28</v>
      </c>
      <c r="L5462" s="37">
        <f t="shared" si="615"/>
        <v>57.13</v>
      </c>
      <c r="M5462" s="37">
        <f t="shared" si="616"/>
        <v>55.71</v>
      </c>
      <c r="N5462" s="37">
        <f t="shared" si="617"/>
        <v>56.91</v>
      </c>
      <c r="O5462" s="38">
        <f t="shared" ca="1" si="618"/>
        <v>41206800</v>
      </c>
    </row>
    <row r="5463" spans="1:15" x14ac:dyDescent="0.4">
      <c r="A5463">
        <v>5448</v>
      </c>
      <c r="B5463" s="63">
        <v>37462</v>
      </c>
      <c r="C5463" s="37">
        <v>84.269997000000004</v>
      </c>
      <c r="D5463" s="37">
        <v>85.849997999999999</v>
      </c>
      <c r="E5463" s="37">
        <v>81.599997999999999</v>
      </c>
      <c r="F5463" s="37">
        <v>84</v>
      </c>
      <c r="G5463" s="38">
        <v>87176600</v>
      </c>
      <c r="H5463" s="37">
        <v>55.847918999999997</v>
      </c>
      <c r="I5463" s="41">
        <f t="shared" si="612"/>
        <v>0.66485617857142854</v>
      </c>
      <c r="J5463" s="41">
        <f t="shared" ca="1" si="613"/>
        <v>1</v>
      </c>
      <c r="K5463" s="37">
        <f t="shared" si="614"/>
        <v>56.03</v>
      </c>
      <c r="L5463" s="37">
        <f t="shared" si="615"/>
        <v>57.08</v>
      </c>
      <c r="M5463" s="37">
        <f t="shared" si="616"/>
        <v>54.25</v>
      </c>
      <c r="N5463" s="37">
        <f t="shared" si="617"/>
        <v>55.85</v>
      </c>
      <c r="O5463" s="38">
        <f t="shared" ca="1" si="618"/>
        <v>87176600</v>
      </c>
    </row>
    <row r="5464" spans="1:15" x14ac:dyDescent="0.4">
      <c r="A5464">
        <v>5449</v>
      </c>
      <c r="B5464" s="63">
        <v>37461</v>
      </c>
      <c r="C5464" s="37">
        <v>78.129997000000003</v>
      </c>
      <c r="D5464" s="37">
        <v>85.120002999999997</v>
      </c>
      <c r="E5464" s="37">
        <v>77.680000000000007</v>
      </c>
      <c r="F5464" s="37">
        <v>84.720000999999996</v>
      </c>
      <c r="G5464" s="38">
        <v>107022800</v>
      </c>
      <c r="H5464" s="37">
        <v>56.326630000000002</v>
      </c>
      <c r="I5464" s="41">
        <f t="shared" si="612"/>
        <v>0.66485634248281</v>
      </c>
      <c r="J5464" s="41">
        <f t="shared" ca="1" si="613"/>
        <v>1</v>
      </c>
      <c r="K5464" s="37">
        <f t="shared" si="614"/>
        <v>51.95</v>
      </c>
      <c r="L5464" s="37">
        <f t="shared" si="615"/>
        <v>56.59</v>
      </c>
      <c r="M5464" s="37">
        <f t="shared" si="616"/>
        <v>51.65</v>
      </c>
      <c r="N5464" s="37">
        <f t="shared" si="617"/>
        <v>56.33</v>
      </c>
      <c r="O5464" s="38">
        <f t="shared" ca="1" si="618"/>
        <v>107022800</v>
      </c>
    </row>
    <row r="5465" spans="1:15" x14ac:dyDescent="0.4">
      <c r="A5465">
        <v>5450</v>
      </c>
      <c r="B5465" s="63">
        <v>37460</v>
      </c>
      <c r="C5465" s="37">
        <v>82.550003000000004</v>
      </c>
      <c r="D5465" s="37">
        <v>83.239998</v>
      </c>
      <c r="E5465" s="37">
        <v>79.75</v>
      </c>
      <c r="F5465" s="37">
        <v>79.949996999999996</v>
      </c>
      <c r="G5465" s="38">
        <v>74484100</v>
      </c>
      <c r="H5465" s="37">
        <v>53.155253999999999</v>
      </c>
      <c r="I5465" s="41">
        <f t="shared" si="612"/>
        <v>0.66485623507903324</v>
      </c>
      <c r="J5465" s="41">
        <f t="shared" ca="1" si="613"/>
        <v>1</v>
      </c>
      <c r="K5465" s="37">
        <f t="shared" si="614"/>
        <v>54.88</v>
      </c>
      <c r="L5465" s="37">
        <f t="shared" si="615"/>
        <v>55.34</v>
      </c>
      <c r="M5465" s="37">
        <f t="shared" si="616"/>
        <v>53.02</v>
      </c>
      <c r="N5465" s="37">
        <f t="shared" si="617"/>
        <v>53.16</v>
      </c>
      <c r="O5465" s="38">
        <f t="shared" ca="1" si="618"/>
        <v>74484100</v>
      </c>
    </row>
    <row r="5466" spans="1:15" x14ac:dyDescent="0.4">
      <c r="A5466">
        <v>5451</v>
      </c>
      <c r="B5466" s="63">
        <v>37459</v>
      </c>
      <c r="C5466" s="37">
        <v>84.099997999999999</v>
      </c>
      <c r="D5466" s="37">
        <v>85.910004000000001</v>
      </c>
      <c r="E5466" s="37">
        <v>81.449996999999996</v>
      </c>
      <c r="F5466" s="37">
        <v>82.199996999999996</v>
      </c>
      <c r="G5466" s="38">
        <v>78134000</v>
      </c>
      <c r="H5466" s="37">
        <v>54.651153999999998</v>
      </c>
      <c r="I5466" s="41">
        <f t="shared" si="612"/>
        <v>0.66485591234267316</v>
      </c>
      <c r="J5466" s="41">
        <f t="shared" ca="1" si="613"/>
        <v>1</v>
      </c>
      <c r="K5466" s="37">
        <f t="shared" si="614"/>
        <v>55.91</v>
      </c>
      <c r="L5466" s="37">
        <f t="shared" si="615"/>
        <v>57.12</v>
      </c>
      <c r="M5466" s="37">
        <f t="shared" si="616"/>
        <v>54.15</v>
      </c>
      <c r="N5466" s="37">
        <f t="shared" si="617"/>
        <v>54.65</v>
      </c>
      <c r="O5466" s="38">
        <f t="shared" ca="1" si="618"/>
        <v>78134000</v>
      </c>
    </row>
    <row r="5467" spans="1:15" x14ac:dyDescent="0.4">
      <c r="A5467">
        <v>5452</v>
      </c>
      <c r="B5467" s="63">
        <v>37456</v>
      </c>
      <c r="C5467" s="37">
        <v>86.760002</v>
      </c>
      <c r="D5467" s="37">
        <v>87.550003000000004</v>
      </c>
      <c r="E5467" s="37">
        <v>84.300003000000004</v>
      </c>
      <c r="F5467" s="37">
        <v>84.709998999999996</v>
      </c>
      <c r="G5467" s="38">
        <v>77572600</v>
      </c>
      <c r="H5467" s="37">
        <v>56.319972999999997</v>
      </c>
      <c r="I5467" s="41">
        <f t="shared" si="612"/>
        <v>0.66485625858642727</v>
      </c>
      <c r="J5467" s="41">
        <f t="shared" ca="1" si="613"/>
        <v>1</v>
      </c>
      <c r="K5467" s="37">
        <f t="shared" si="614"/>
        <v>57.68</v>
      </c>
      <c r="L5467" s="37">
        <f t="shared" si="615"/>
        <v>58.21</v>
      </c>
      <c r="M5467" s="37">
        <f t="shared" si="616"/>
        <v>56.05</v>
      </c>
      <c r="N5467" s="37">
        <f t="shared" si="617"/>
        <v>56.32</v>
      </c>
      <c r="O5467" s="38">
        <f t="shared" ca="1" si="618"/>
        <v>77572600</v>
      </c>
    </row>
    <row r="5468" spans="1:15" x14ac:dyDescent="0.4">
      <c r="A5468">
        <v>5453</v>
      </c>
      <c r="B5468" s="63">
        <v>37455</v>
      </c>
      <c r="C5468" s="37">
        <v>90.699996999999996</v>
      </c>
      <c r="D5468" s="37">
        <v>91.099997999999999</v>
      </c>
      <c r="E5468" s="37">
        <v>87.75</v>
      </c>
      <c r="F5468" s="37">
        <v>87.800003000000004</v>
      </c>
      <c r="G5468" s="38">
        <v>32656700</v>
      </c>
      <c r="H5468" s="37">
        <v>58.374358999999998</v>
      </c>
      <c r="I5468" s="41">
        <f t="shared" si="612"/>
        <v>0.66485600233977205</v>
      </c>
      <c r="J5468" s="41">
        <f t="shared" ca="1" si="613"/>
        <v>1</v>
      </c>
      <c r="K5468" s="37">
        <f t="shared" si="614"/>
        <v>60.3</v>
      </c>
      <c r="L5468" s="37">
        <f t="shared" si="615"/>
        <v>60.57</v>
      </c>
      <c r="M5468" s="37">
        <f t="shared" si="616"/>
        <v>58.34</v>
      </c>
      <c r="N5468" s="37">
        <f t="shared" si="617"/>
        <v>58.37</v>
      </c>
      <c r="O5468" s="38">
        <f t="shared" ca="1" si="618"/>
        <v>32656700</v>
      </c>
    </row>
    <row r="5469" spans="1:15" x14ac:dyDescent="0.4">
      <c r="A5469">
        <v>5454</v>
      </c>
      <c r="B5469" s="63">
        <v>37454</v>
      </c>
      <c r="C5469" s="37">
        <v>92.459998999999996</v>
      </c>
      <c r="D5469" s="37">
        <v>93.300003000000004</v>
      </c>
      <c r="E5469" s="37">
        <v>89.75</v>
      </c>
      <c r="F5469" s="37">
        <v>90.739998</v>
      </c>
      <c r="G5469" s="38">
        <v>48880600</v>
      </c>
      <c r="H5469" s="37">
        <v>60.329044000000003</v>
      </c>
      <c r="I5469" s="41">
        <f t="shared" si="612"/>
        <v>0.66485613103055174</v>
      </c>
      <c r="J5469" s="41">
        <f t="shared" ca="1" si="613"/>
        <v>1</v>
      </c>
      <c r="K5469" s="37">
        <f t="shared" si="614"/>
        <v>61.47</v>
      </c>
      <c r="L5469" s="37">
        <f t="shared" si="615"/>
        <v>62.03</v>
      </c>
      <c r="M5469" s="37">
        <f t="shared" si="616"/>
        <v>59.67</v>
      </c>
      <c r="N5469" s="37">
        <f t="shared" si="617"/>
        <v>60.33</v>
      </c>
      <c r="O5469" s="38">
        <f t="shared" ca="1" si="618"/>
        <v>48880600</v>
      </c>
    </row>
    <row r="5470" spans="1:15" x14ac:dyDescent="0.4">
      <c r="A5470">
        <v>5455</v>
      </c>
      <c r="B5470" s="63">
        <v>37453</v>
      </c>
      <c r="C5470" s="37">
        <v>91.120002999999997</v>
      </c>
      <c r="D5470" s="37">
        <v>92.379997000000003</v>
      </c>
      <c r="E5470" s="37">
        <v>89.870002999999997</v>
      </c>
      <c r="F5470" s="37">
        <v>90.559997999999993</v>
      </c>
      <c r="G5470" s="38">
        <v>53282400</v>
      </c>
      <c r="H5470" s="37">
        <v>60.209384999999997</v>
      </c>
      <c r="I5470" s="41">
        <f t="shared" si="612"/>
        <v>0.66485629781043065</v>
      </c>
      <c r="J5470" s="41">
        <f t="shared" ca="1" si="613"/>
        <v>1</v>
      </c>
      <c r="K5470" s="37">
        <f t="shared" si="614"/>
        <v>60.58</v>
      </c>
      <c r="L5470" s="37">
        <f t="shared" si="615"/>
        <v>61.42</v>
      </c>
      <c r="M5470" s="37">
        <f t="shared" si="616"/>
        <v>59.75</v>
      </c>
      <c r="N5470" s="37">
        <f t="shared" si="617"/>
        <v>60.21</v>
      </c>
      <c r="O5470" s="38">
        <f t="shared" ca="1" si="618"/>
        <v>53282400</v>
      </c>
    </row>
    <row r="5471" spans="1:15" x14ac:dyDescent="0.4">
      <c r="A5471">
        <v>5456</v>
      </c>
      <c r="B5471" s="63">
        <v>37452</v>
      </c>
      <c r="C5471" s="37">
        <v>91.639999000000003</v>
      </c>
      <c r="D5471" s="37">
        <v>92.400002000000001</v>
      </c>
      <c r="E5471" s="37">
        <v>87.889999000000003</v>
      </c>
      <c r="F5471" s="37">
        <v>92.339995999999999</v>
      </c>
      <c r="G5471" s="38">
        <v>77317200</v>
      </c>
      <c r="H5471" s="37">
        <v>61.392822000000002</v>
      </c>
      <c r="I5471" s="41">
        <f t="shared" si="612"/>
        <v>0.66485623412849182</v>
      </c>
      <c r="J5471" s="41">
        <f t="shared" ca="1" si="613"/>
        <v>1</v>
      </c>
      <c r="K5471" s="37">
        <f t="shared" si="614"/>
        <v>60.93</v>
      </c>
      <c r="L5471" s="37">
        <f t="shared" si="615"/>
        <v>61.43</v>
      </c>
      <c r="M5471" s="37">
        <f t="shared" si="616"/>
        <v>58.43</v>
      </c>
      <c r="N5471" s="37">
        <f t="shared" si="617"/>
        <v>61.39</v>
      </c>
      <c r="O5471" s="38">
        <f t="shared" ca="1" si="618"/>
        <v>77317200</v>
      </c>
    </row>
    <row r="5472" spans="1:15" x14ac:dyDescent="0.4">
      <c r="A5472">
        <v>5457</v>
      </c>
      <c r="B5472" s="63">
        <v>37449</v>
      </c>
      <c r="C5472" s="37">
        <v>93.330001999999993</v>
      </c>
      <c r="D5472" s="37">
        <v>93.889999000000003</v>
      </c>
      <c r="E5472" s="37">
        <v>91.519997000000004</v>
      </c>
      <c r="F5472" s="37">
        <v>91.849997999999999</v>
      </c>
      <c r="G5472" s="38">
        <v>39018600</v>
      </c>
      <c r="H5472" s="37">
        <v>61.067028000000001</v>
      </c>
      <c r="I5472" s="41">
        <f t="shared" si="612"/>
        <v>0.66485606238118811</v>
      </c>
      <c r="J5472" s="41">
        <f t="shared" ca="1" si="613"/>
        <v>1</v>
      </c>
      <c r="K5472" s="37">
        <f t="shared" si="614"/>
        <v>62.05</v>
      </c>
      <c r="L5472" s="37">
        <f t="shared" si="615"/>
        <v>62.42</v>
      </c>
      <c r="M5472" s="37">
        <f t="shared" si="616"/>
        <v>60.85</v>
      </c>
      <c r="N5472" s="37">
        <f t="shared" si="617"/>
        <v>61.07</v>
      </c>
      <c r="O5472" s="38">
        <f t="shared" ca="1" si="618"/>
        <v>39018600</v>
      </c>
    </row>
    <row r="5473" spans="1:15" x14ac:dyDescent="0.4">
      <c r="A5473">
        <v>5458</v>
      </c>
      <c r="B5473" s="63">
        <v>37448</v>
      </c>
      <c r="C5473" s="37">
        <v>91.760002</v>
      </c>
      <c r="D5473" s="37">
        <v>93.349997999999999</v>
      </c>
      <c r="E5473" s="37">
        <v>90.32</v>
      </c>
      <c r="F5473" s="37">
        <v>92.870002999999997</v>
      </c>
      <c r="G5473" s="38">
        <v>59476500</v>
      </c>
      <c r="H5473" s="37">
        <v>61.745190000000001</v>
      </c>
      <c r="I5473" s="41">
        <f t="shared" si="612"/>
        <v>0.66485612151859197</v>
      </c>
      <c r="J5473" s="41">
        <f t="shared" ca="1" si="613"/>
        <v>1</v>
      </c>
      <c r="K5473" s="37">
        <f t="shared" si="614"/>
        <v>61.01</v>
      </c>
      <c r="L5473" s="37">
        <f t="shared" si="615"/>
        <v>62.06</v>
      </c>
      <c r="M5473" s="37">
        <f t="shared" si="616"/>
        <v>60.05</v>
      </c>
      <c r="N5473" s="37">
        <f t="shared" si="617"/>
        <v>61.75</v>
      </c>
      <c r="O5473" s="38">
        <f t="shared" ca="1" si="618"/>
        <v>59476500</v>
      </c>
    </row>
    <row r="5474" spans="1:15" x14ac:dyDescent="0.4">
      <c r="A5474">
        <v>5459</v>
      </c>
      <c r="B5474" s="63">
        <v>37447</v>
      </c>
      <c r="C5474" s="37">
        <v>96</v>
      </c>
      <c r="D5474" s="37">
        <v>96.07</v>
      </c>
      <c r="E5474" s="37">
        <v>92.040001000000004</v>
      </c>
      <c r="F5474" s="37">
        <v>92.120002999999997</v>
      </c>
      <c r="G5474" s="38">
        <v>50522500</v>
      </c>
      <c r="H5474" s="37">
        <v>61.246571000000003</v>
      </c>
      <c r="I5474" s="41">
        <f t="shared" si="612"/>
        <v>0.66485637218227189</v>
      </c>
      <c r="J5474" s="41">
        <f t="shared" ca="1" si="613"/>
        <v>1</v>
      </c>
      <c r="K5474" s="37">
        <f t="shared" si="614"/>
        <v>63.83</v>
      </c>
      <c r="L5474" s="37">
        <f t="shared" si="615"/>
        <v>63.87</v>
      </c>
      <c r="M5474" s="37">
        <f t="shared" si="616"/>
        <v>61.19</v>
      </c>
      <c r="N5474" s="37">
        <f t="shared" si="617"/>
        <v>61.25</v>
      </c>
      <c r="O5474" s="38">
        <f t="shared" ca="1" si="618"/>
        <v>50522500</v>
      </c>
    </row>
    <row r="5475" spans="1:15" x14ac:dyDescent="0.4">
      <c r="A5475">
        <v>5460</v>
      </c>
      <c r="B5475" s="63">
        <v>37446</v>
      </c>
      <c r="C5475" s="37">
        <v>97.730002999999996</v>
      </c>
      <c r="D5475" s="37">
        <v>98.339995999999999</v>
      </c>
      <c r="E5475" s="37">
        <v>95.010002</v>
      </c>
      <c r="F5475" s="37">
        <v>95.599997999999999</v>
      </c>
      <c r="G5475" s="38">
        <v>28620400</v>
      </c>
      <c r="H5475" s="37">
        <v>63.560237999999998</v>
      </c>
      <c r="I5475" s="41">
        <f t="shared" si="612"/>
        <v>0.66485605993422714</v>
      </c>
      <c r="J5475" s="41">
        <f t="shared" ca="1" si="613"/>
        <v>1</v>
      </c>
      <c r="K5475" s="37">
        <f t="shared" si="614"/>
        <v>64.98</v>
      </c>
      <c r="L5475" s="37">
        <f t="shared" si="615"/>
        <v>65.38</v>
      </c>
      <c r="M5475" s="37">
        <f t="shared" si="616"/>
        <v>63.17</v>
      </c>
      <c r="N5475" s="37">
        <f t="shared" si="617"/>
        <v>63.56</v>
      </c>
      <c r="O5475" s="38">
        <f t="shared" ca="1" si="618"/>
        <v>28620400</v>
      </c>
    </row>
    <row r="5476" spans="1:15" x14ac:dyDescent="0.4">
      <c r="A5476">
        <v>5461</v>
      </c>
      <c r="B5476" s="63">
        <v>37445</v>
      </c>
      <c r="C5476" s="37">
        <v>98.980002999999996</v>
      </c>
      <c r="D5476" s="37">
        <v>99.699996999999996</v>
      </c>
      <c r="E5476" s="37">
        <v>97.559997999999993</v>
      </c>
      <c r="F5476" s="37">
        <v>98.07</v>
      </c>
      <c r="G5476" s="38">
        <v>19118600</v>
      </c>
      <c r="H5476" s="37">
        <v>65.202399999999997</v>
      </c>
      <c r="I5476" s="41">
        <f t="shared" si="612"/>
        <v>0.66485571530539411</v>
      </c>
      <c r="J5476" s="41">
        <f t="shared" ca="1" si="613"/>
        <v>1</v>
      </c>
      <c r="K5476" s="37">
        <f t="shared" si="614"/>
        <v>65.81</v>
      </c>
      <c r="L5476" s="37">
        <f t="shared" si="615"/>
        <v>66.290000000000006</v>
      </c>
      <c r="M5476" s="37">
        <f t="shared" si="616"/>
        <v>64.86</v>
      </c>
      <c r="N5476" s="37">
        <f t="shared" si="617"/>
        <v>65.2</v>
      </c>
      <c r="O5476" s="38">
        <f t="shared" ca="1" si="618"/>
        <v>19118600</v>
      </c>
    </row>
    <row r="5477" spans="1:15" x14ac:dyDescent="0.4">
      <c r="A5477">
        <v>5462</v>
      </c>
      <c r="B5477" s="63">
        <v>37442</v>
      </c>
      <c r="C5477" s="37">
        <v>96.779999000000004</v>
      </c>
      <c r="D5477" s="37">
        <v>99.529999000000004</v>
      </c>
      <c r="E5477" s="37">
        <v>96.660004000000001</v>
      </c>
      <c r="F5477" s="37">
        <v>99.309997999999993</v>
      </c>
      <c r="G5477" s="38">
        <v>19013500</v>
      </c>
      <c r="H5477" s="37">
        <v>66.026854999999998</v>
      </c>
      <c r="I5477" s="41">
        <f t="shared" si="612"/>
        <v>0.66485607018137294</v>
      </c>
      <c r="J5477" s="41">
        <f t="shared" ca="1" si="613"/>
        <v>1</v>
      </c>
      <c r="K5477" s="37">
        <f t="shared" si="614"/>
        <v>64.34</v>
      </c>
      <c r="L5477" s="37">
        <f t="shared" si="615"/>
        <v>66.17</v>
      </c>
      <c r="M5477" s="37">
        <f t="shared" si="616"/>
        <v>64.260000000000005</v>
      </c>
      <c r="N5477" s="37">
        <f t="shared" si="617"/>
        <v>66.03</v>
      </c>
      <c r="O5477" s="38">
        <f t="shared" ca="1" si="618"/>
        <v>19013500</v>
      </c>
    </row>
    <row r="5478" spans="1:15" x14ac:dyDescent="0.4">
      <c r="A5478">
        <v>5463</v>
      </c>
      <c r="B5478" s="63">
        <v>37440</v>
      </c>
      <c r="C5478" s="37">
        <v>94.620002999999997</v>
      </c>
      <c r="D5478" s="37">
        <v>95.839995999999999</v>
      </c>
      <c r="E5478" s="37">
        <v>93.720000999999996</v>
      </c>
      <c r="F5478" s="37">
        <v>95.510002</v>
      </c>
      <c r="G5478" s="38">
        <v>30565800</v>
      </c>
      <c r="H5478" s="37">
        <v>63.500408</v>
      </c>
      <c r="I5478" s="41">
        <f t="shared" si="612"/>
        <v>0.66485610585580346</v>
      </c>
      <c r="J5478" s="41">
        <f t="shared" ca="1" si="613"/>
        <v>1</v>
      </c>
      <c r="K5478" s="37">
        <f t="shared" si="614"/>
        <v>62.91</v>
      </c>
      <c r="L5478" s="37">
        <f t="shared" si="615"/>
        <v>63.72</v>
      </c>
      <c r="M5478" s="37">
        <f t="shared" si="616"/>
        <v>62.31</v>
      </c>
      <c r="N5478" s="37">
        <f t="shared" si="617"/>
        <v>63.5</v>
      </c>
      <c r="O5478" s="38">
        <f t="shared" ca="1" si="618"/>
        <v>30565800</v>
      </c>
    </row>
    <row r="5479" spans="1:15" x14ac:dyDescent="0.4">
      <c r="A5479">
        <v>5464</v>
      </c>
      <c r="B5479" s="63">
        <v>37439</v>
      </c>
      <c r="C5479" s="37">
        <v>96.860000999999997</v>
      </c>
      <c r="D5479" s="37">
        <v>97.199996999999996</v>
      </c>
      <c r="E5479" s="37">
        <v>94.769997000000004</v>
      </c>
      <c r="F5479" s="37">
        <v>94.970000999999996</v>
      </c>
      <c r="G5479" s="38">
        <v>34213900</v>
      </c>
      <c r="H5479" s="37">
        <v>63.141356999999999</v>
      </c>
      <c r="I5479" s="41">
        <f t="shared" si="612"/>
        <v>0.66485581062592602</v>
      </c>
      <c r="J5479" s="41">
        <f t="shared" ca="1" si="613"/>
        <v>1</v>
      </c>
      <c r="K5479" s="37">
        <f t="shared" si="614"/>
        <v>64.400000000000006</v>
      </c>
      <c r="L5479" s="37">
        <f t="shared" si="615"/>
        <v>64.62</v>
      </c>
      <c r="M5479" s="37">
        <f t="shared" si="616"/>
        <v>63.01</v>
      </c>
      <c r="N5479" s="37">
        <f t="shared" si="617"/>
        <v>63.14</v>
      </c>
      <c r="O5479" s="38">
        <f t="shared" ca="1" si="618"/>
        <v>34213900</v>
      </c>
    </row>
    <row r="5480" spans="1:15" x14ac:dyDescent="0.4">
      <c r="A5480">
        <v>5465</v>
      </c>
      <c r="B5480" s="63">
        <v>37438</v>
      </c>
      <c r="C5480" s="37">
        <v>99.18</v>
      </c>
      <c r="D5480" s="37">
        <v>99.800003000000004</v>
      </c>
      <c r="E5480" s="37">
        <v>96.889999000000003</v>
      </c>
      <c r="F5480" s="37">
        <v>97.029999000000004</v>
      </c>
      <c r="G5480" s="38">
        <v>20270200</v>
      </c>
      <c r="H5480" s="37">
        <v>64.511016999999995</v>
      </c>
      <c r="I5480" s="41">
        <f t="shared" si="612"/>
        <v>0.66485641208756474</v>
      </c>
      <c r="J5480" s="41">
        <f t="shared" ca="1" si="613"/>
        <v>1</v>
      </c>
      <c r="K5480" s="37">
        <f t="shared" si="614"/>
        <v>65.94</v>
      </c>
      <c r="L5480" s="37">
        <f t="shared" si="615"/>
        <v>66.349999999999994</v>
      </c>
      <c r="M5480" s="37">
        <f t="shared" si="616"/>
        <v>64.42</v>
      </c>
      <c r="N5480" s="37">
        <f t="shared" si="617"/>
        <v>64.510000000000005</v>
      </c>
      <c r="O5480" s="38">
        <f t="shared" ca="1" si="618"/>
        <v>20270200</v>
      </c>
    </row>
    <row r="5481" spans="1:15" x14ac:dyDescent="0.4">
      <c r="A5481">
        <v>5466</v>
      </c>
      <c r="B5481" s="63">
        <v>37435</v>
      </c>
      <c r="C5481" s="37">
        <v>99.239998</v>
      </c>
      <c r="D5481" s="37">
        <v>100.5</v>
      </c>
      <c r="E5481" s="37">
        <v>98.879997000000003</v>
      </c>
      <c r="F5481" s="37">
        <v>98.959998999999996</v>
      </c>
      <c r="G5481" s="38">
        <v>28184200</v>
      </c>
      <c r="H5481" s="37">
        <v>65.794173999999998</v>
      </c>
      <c r="I5481" s="41">
        <f t="shared" si="612"/>
        <v>0.6648562516658878</v>
      </c>
      <c r="J5481" s="41">
        <f t="shared" ca="1" si="613"/>
        <v>1</v>
      </c>
      <c r="K5481" s="37">
        <f t="shared" si="614"/>
        <v>65.98</v>
      </c>
      <c r="L5481" s="37">
        <f t="shared" si="615"/>
        <v>66.819999999999993</v>
      </c>
      <c r="M5481" s="37">
        <f t="shared" si="616"/>
        <v>65.739999999999995</v>
      </c>
      <c r="N5481" s="37">
        <f t="shared" si="617"/>
        <v>65.790000000000006</v>
      </c>
      <c r="O5481" s="38">
        <f t="shared" ca="1" si="618"/>
        <v>28184200</v>
      </c>
    </row>
    <row r="5482" spans="1:15" x14ac:dyDescent="0.4">
      <c r="A5482">
        <v>5467</v>
      </c>
      <c r="B5482" s="63">
        <v>37434</v>
      </c>
      <c r="C5482" s="37">
        <v>98.5</v>
      </c>
      <c r="D5482" s="37">
        <v>99.489998</v>
      </c>
      <c r="E5482" s="37">
        <v>96.57</v>
      </c>
      <c r="F5482" s="37">
        <v>99.43</v>
      </c>
      <c r="G5482" s="38">
        <v>31616400</v>
      </c>
      <c r="H5482" s="37">
        <v>66.106644000000003</v>
      </c>
      <c r="I5482" s="41">
        <f t="shared" si="612"/>
        <v>0.66485611988333504</v>
      </c>
      <c r="J5482" s="41">
        <f t="shared" ca="1" si="613"/>
        <v>1</v>
      </c>
      <c r="K5482" s="37">
        <f t="shared" si="614"/>
        <v>65.489999999999995</v>
      </c>
      <c r="L5482" s="37">
        <f t="shared" si="615"/>
        <v>66.150000000000006</v>
      </c>
      <c r="M5482" s="37">
        <f t="shared" si="616"/>
        <v>64.209999999999994</v>
      </c>
      <c r="N5482" s="37">
        <f t="shared" si="617"/>
        <v>66.11</v>
      </c>
      <c r="O5482" s="38">
        <f t="shared" ca="1" si="618"/>
        <v>31616400</v>
      </c>
    </row>
    <row r="5483" spans="1:15" x14ac:dyDescent="0.4">
      <c r="A5483">
        <v>5468</v>
      </c>
      <c r="B5483" s="63">
        <v>37433</v>
      </c>
      <c r="C5483" s="37">
        <v>95.199996999999996</v>
      </c>
      <c r="D5483" s="37">
        <v>98.150002000000001</v>
      </c>
      <c r="E5483" s="37">
        <v>95.190002000000007</v>
      </c>
      <c r="F5483" s="37">
        <v>97.720000999999996</v>
      </c>
      <c r="G5483" s="38">
        <v>37913600</v>
      </c>
      <c r="H5483" s="37">
        <v>64.969757000000001</v>
      </c>
      <c r="I5483" s="41">
        <f t="shared" si="612"/>
        <v>0.66485628668792174</v>
      </c>
      <c r="J5483" s="41">
        <f t="shared" ca="1" si="613"/>
        <v>1</v>
      </c>
      <c r="K5483" s="37">
        <f t="shared" si="614"/>
        <v>63.29</v>
      </c>
      <c r="L5483" s="37">
        <f t="shared" si="615"/>
        <v>65.260000000000005</v>
      </c>
      <c r="M5483" s="37">
        <f t="shared" si="616"/>
        <v>63.29</v>
      </c>
      <c r="N5483" s="37">
        <f t="shared" si="617"/>
        <v>64.97</v>
      </c>
      <c r="O5483" s="38">
        <f t="shared" ca="1" si="618"/>
        <v>37913600</v>
      </c>
    </row>
    <row r="5484" spans="1:15" x14ac:dyDescent="0.4">
      <c r="A5484">
        <v>5469</v>
      </c>
      <c r="B5484" s="63">
        <v>37432</v>
      </c>
      <c r="C5484" s="37">
        <v>100.300003</v>
      </c>
      <c r="D5484" s="37">
        <v>100.889999</v>
      </c>
      <c r="E5484" s="37">
        <v>97.540001000000004</v>
      </c>
      <c r="F5484" s="37">
        <v>97.559997999999993</v>
      </c>
      <c r="G5484" s="38">
        <v>33355000</v>
      </c>
      <c r="H5484" s="37">
        <v>64.863349999999997</v>
      </c>
      <c r="I5484" s="41">
        <f t="shared" si="612"/>
        <v>0.6648559996895449</v>
      </c>
      <c r="J5484" s="41">
        <f t="shared" ca="1" si="613"/>
        <v>1</v>
      </c>
      <c r="K5484" s="37">
        <f t="shared" si="614"/>
        <v>66.69</v>
      </c>
      <c r="L5484" s="37">
        <f t="shared" si="615"/>
        <v>67.08</v>
      </c>
      <c r="M5484" s="37">
        <f t="shared" si="616"/>
        <v>64.849999999999994</v>
      </c>
      <c r="N5484" s="37">
        <f t="shared" si="617"/>
        <v>64.86</v>
      </c>
      <c r="O5484" s="38">
        <f t="shared" ca="1" si="618"/>
        <v>33355000</v>
      </c>
    </row>
    <row r="5485" spans="1:15" x14ac:dyDescent="0.4">
      <c r="A5485">
        <v>5470</v>
      </c>
      <c r="B5485" s="63">
        <v>37431</v>
      </c>
      <c r="C5485" s="37">
        <v>98.610000999999997</v>
      </c>
      <c r="D5485" s="37">
        <v>100.69000200000001</v>
      </c>
      <c r="E5485" s="37">
        <v>97.25</v>
      </c>
      <c r="F5485" s="37">
        <v>99.800003000000004</v>
      </c>
      <c r="G5485" s="38">
        <v>37169700</v>
      </c>
      <c r="H5485" s="37">
        <v>66.352637999999999</v>
      </c>
      <c r="I5485" s="41">
        <f t="shared" si="612"/>
        <v>0.66485607219871523</v>
      </c>
      <c r="J5485" s="41">
        <f t="shared" ca="1" si="613"/>
        <v>1</v>
      </c>
      <c r="K5485" s="37">
        <f t="shared" si="614"/>
        <v>65.56</v>
      </c>
      <c r="L5485" s="37">
        <f t="shared" si="615"/>
        <v>66.94</v>
      </c>
      <c r="M5485" s="37">
        <f t="shared" si="616"/>
        <v>64.66</v>
      </c>
      <c r="N5485" s="37">
        <f t="shared" si="617"/>
        <v>66.349999999999994</v>
      </c>
      <c r="O5485" s="38">
        <f t="shared" ca="1" si="618"/>
        <v>37169700</v>
      </c>
    </row>
    <row r="5486" spans="1:15" x14ac:dyDescent="0.4">
      <c r="A5486">
        <v>5471</v>
      </c>
      <c r="B5486" s="63">
        <v>37428</v>
      </c>
      <c r="C5486" s="37">
        <v>100.470001</v>
      </c>
      <c r="D5486" s="37">
        <v>100.93</v>
      </c>
      <c r="E5486" s="37">
        <v>98.68</v>
      </c>
      <c r="F5486" s="37">
        <v>99.279999000000004</v>
      </c>
      <c r="G5486" s="38">
        <v>31190700</v>
      </c>
      <c r="H5486" s="37">
        <v>66.006934999999999</v>
      </c>
      <c r="I5486" s="41">
        <f t="shared" si="612"/>
        <v>0.66485632216817403</v>
      </c>
      <c r="J5486" s="41">
        <f t="shared" ca="1" si="613"/>
        <v>1</v>
      </c>
      <c r="K5486" s="37">
        <f t="shared" si="614"/>
        <v>66.8</v>
      </c>
      <c r="L5486" s="37">
        <f t="shared" si="615"/>
        <v>67.099999999999994</v>
      </c>
      <c r="M5486" s="37">
        <f t="shared" si="616"/>
        <v>65.61</v>
      </c>
      <c r="N5486" s="37">
        <f t="shared" si="617"/>
        <v>66.010000000000005</v>
      </c>
      <c r="O5486" s="38">
        <f t="shared" ca="1" si="618"/>
        <v>31190700</v>
      </c>
    </row>
    <row r="5487" spans="1:15" x14ac:dyDescent="0.4">
      <c r="A5487">
        <v>5472</v>
      </c>
      <c r="B5487" s="63">
        <v>37427</v>
      </c>
      <c r="C5487" s="37">
        <v>102.260002</v>
      </c>
      <c r="D5487" s="37">
        <v>103.050003</v>
      </c>
      <c r="E5487" s="37">
        <v>100.959999</v>
      </c>
      <c r="F5487" s="37">
        <v>101.209999</v>
      </c>
      <c r="G5487" s="38">
        <v>25691000</v>
      </c>
      <c r="H5487" s="37">
        <v>67.055389000000005</v>
      </c>
      <c r="I5487" s="41">
        <f t="shared" si="612"/>
        <v>0.66253719654715149</v>
      </c>
      <c r="J5487" s="41">
        <f t="shared" ca="1" si="613"/>
        <v>1</v>
      </c>
      <c r="K5487" s="37">
        <f t="shared" si="614"/>
        <v>67.75</v>
      </c>
      <c r="L5487" s="37">
        <f t="shared" si="615"/>
        <v>68.27</v>
      </c>
      <c r="M5487" s="37">
        <f t="shared" si="616"/>
        <v>66.89</v>
      </c>
      <c r="N5487" s="37">
        <f t="shared" si="617"/>
        <v>67.06</v>
      </c>
      <c r="O5487" s="38">
        <f t="shared" ca="1" si="618"/>
        <v>25691000</v>
      </c>
    </row>
    <row r="5488" spans="1:15" x14ac:dyDescent="0.4">
      <c r="A5488">
        <v>5473</v>
      </c>
      <c r="B5488" s="63">
        <v>37426</v>
      </c>
      <c r="C5488" s="37">
        <v>103.5</v>
      </c>
      <c r="D5488" s="37">
        <v>104.43</v>
      </c>
      <c r="E5488" s="37">
        <v>102.239998</v>
      </c>
      <c r="F5488" s="37">
        <v>102.519997</v>
      </c>
      <c r="G5488" s="38">
        <v>21540700</v>
      </c>
      <c r="H5488" s="37">
        <v>67.923316999999997</v>
      </c>
      <c r="I5488" s="41">
        <f t="shared" si="612"/>
        <v>0.66253725114720785</v>
      </c>
      <c r="J5488" s="41">
        <f t="shared" ca="1" si="613"/>
        <v>1</v>
      </c>
      <c r="K5488" s="37">
        <f t="shared" si="614"/>
        <v>68.569999999999993</v>
      </c>
      <c r="L5488" s="37">
        <f t="shared" si="615"/>
        <v>69.19</v>
      </c>
      <c r="M5488" s="37">
        <f t="shared" si="616"/>
        <v>67.739999999999995</v>
      </c>
      <c r="N5488" s="37">
        <f t="shared" si="617"/>
        <v>67.92</v>
      </c>
      <c r="O5488" s="38">
        <f t="shared" ca="1" si="618"/>
        <v>21540700</v>
      </c>
    </row>
    <row r="5489" spans="1:15" x14ac:dyDescent="0.4">
      <c r="A5489">
        <v>5474</v>
      </c>
      <c r="B5489" s="63">
        <v>37425</v>
      </c>
      <c r="C5489" s="37">
        <v>103.739998</v>
      </c>
      <c r="D5489" s="37">
        <v>105.029999</v>
      </c>
      <c r="E5489" s="37">
        <v>103.629997</v>
      </c>
      <c r="F5489" s="37">
        <v>104.970001</v>
      </c>
      <c r="G5489" s="38">
        <v>21628500</v>
      </c>
      <c r="H5489" s="37">
        <v>69.546554999999998</v>
      </c>
      <c r="I5489" s="41">
        <f t="shared" si="612"/>
        <v>0.66253743295667877</v>
      </c>
      <c r="J5489" s="41">
        <f t="shared" ca="1" si="613"/>
        <v>1</v>
      </c>
      <c r="K5489" s="37">
        <f t="shared" si="614"/>
        <v>68.73</v>
      </c>
      <c r="L5489" s="37">
        <f t="shared" si="615"/>
        <v>69.59</v>
      </c>
      <c r="M5489" s="37">
        <f t="shared" si="616"/>
        <v>68.66</v>
      </c>
      <c r="N5489" s="37">
        <f t="shared" si="617"/>
        <v>69.55</v>
      </c>
      <c r="O5489" s="38">
        <f t="shared" ca="1" si="618"/>
        <v>21628500</v>
      </c>
    </row>
    <row r="5490" spans="1:15" x14ac:dyDescent="0.4">
      <c r="A5490">
        <v>5475</v>
      </c>
      <c r="B5490" s="63">
        <v>37424</v>
      </c>
      <c r="C5490" s="37">
        <v>101.91999800000001</v>
      </c>
      <c r="D5490" s="37">
        <v>104.339996</v>
      </c>
      <c r="E5490" s="37">
        <v>101.849998</v>
      </c>
      <c r="F5490" s="37">
        <v>104.120003</v>
      </c>
      <c r="G5490" s="38">
        <v>17647200</v>
      </c>
      <c r="H5490" s="37">
        <v>68.983390999999997</v>
      </c>
      <c r="I5490" s="41">
        <f t="shared" si="612"/>
        <v>0.6625373512522853</v>
      </c>
      <c r="J5490" s="41">
        <f t="shared" ca="1" si="613"/>
        <v>1</v>
      </c>
      <c r="K5490" s="37">
        <f t="shared" si="614"/>
        <v>67.53</v>
      </c>
      <c r="L5490" s="37">
        <f t="shared" si="615"/>
        <v>69.13</v>
      </c>
      <c r="M5490" s="37">
        <f t="shared" si="616"/>
        <v>67.48</v>
      </c>
      <c r="N5490" s="37">
        <f t="shared" si="617"/>
        <v>68.98</v>
      </c>
      <c r="O5490" s="38">
        <f t="shared" ca="1" si="618"/>
        <v>17647200</v>
      </c>
    </row>
    <row r="5491" spans="1:15" x14ac:dyDescent="0.4">
      <c r="A5491">
        <v>5476</v>
      </c>
      <c r="B5491" s="63">
        <v>37421</v>
      </c>
      <c r="C5491" s="37">
        <v>100.30999799999999</v>
      </c>
      <c r="D5491" s="37">
        <v>101.55999799999999</v>
      </c>
      <c r="E5491" s="37">
        <v>98.5</v>
      </c>
      <c r="F5491" s="37">
        <v>101.400002</v>
      </c>
      <c r="G5491" s="38">
        <v>39267500</v>
      </c>
      <c r="H5491" s="37">
        <v>67.181281999999996</v>
      </c>
      <c r="I5491" s="41">
        <f t="shared" si="612"/>
        <v>0.66253728476257812</v>
      </c>
      <c r="J5491" s="41">
        <f t="shared" ca="1" si="613"/>
        <v>1</v>
      </c>
      <c r="K5491" s="37">
        <f t="shared" si="614"/>
        <v>66.459999999999994</v>
      </c>
      <c r="L5491" s="37">
        <f t="shared" si="615"/>
        <v>67.290000000000006</v>
      </c>
      <c r="M5491" s="37">
        <f t="shared" si="616"/>
        <v>65.260000000000005</v>
      </c>
      <c r="N5491" s="37">
        <f t="shared" si="617"/>
        <v>67.180000000000007</v>
      </c>
      <c r="O5491" s="38">
        <f t="shared" ca="1" si="618"/>
        <v>39267500</v>
      </c>
    </row>
    <row r="5492" spans="1:15" x14ac:dyDescent="0.4">
      <c r="A5492">
        <v>5477</v>
      </c>
      <c r="B5492" s="63">
        <v>37420</v>
      </c>
      <c r="C5492" s="37">
        <v>102.129997</v>
      </c>
      <c r="D5492" s="37">
        <v>103</v>
      </c>
      <c r="E5492" s="37">
        <v>101.339996</v>
      </c>
      <c r="F5492" s="37">
        <v>101.550003</v>
      </c>
      <c r="G5492" s="38">
        <v>21043900</v>
      </c>
      <c r="H5492" s="37">
        <v>67.280677999999995</v>
      </c>
      <c r="I5492" s="41">
        <f t="shared" si="612"/>
        <v>0.66253742995950471</v>
      </c>
      <c r="J5492" s="41">
        <f t="shared" ca="1" si="613"/>
        <v>1</v>
      </c>
      <c r="K5492" s="37">
        <f t="shared" si="614"/>
        <v>67.66</v>
      </c>
      <c r="L5492" s="37">
        <f t="shared" si="615"/>
        <v>68.239999999999995</v>
      </c>
      <c r="M5492" s="37">
        <f t="shared" si="616"/>
        <v>67.14</v>
      </c>
      <c r="N5492" s="37">
        <f t="shared" si="617"/>
        <v>67.28</v>
      </c>
      <c r="O5492" s="38">
        <f t="shared" ca="1" si="618"/>
        <v>21043900</v>
      </c>
    </row>
    <row r="5493" spans="1:15" x14ac:dyDescent="0.4">
      <c r="A5493">
        <v>5478</v>
      </c>
      <c r="B5493" s="63">
        <v>37419</v>
      </c>
      <c r="C5493" s="37">
        <v>101.709999</v>
      </c>
      <c r="D5493" s="37">
        <v>102.80999799999999</v>
      </c>
      <c r="E5493" s="37">
        <v>100.779999</v>
      </c>
      <c r="F5493" s="37">
        <v>102.58000199999999</v>
      </c>
      <c r="G5493" s="38">
        <v>31266000</v>
      </c>
      <c r="H5493" s="37">
        <v>67.963065999999998</v>
      </c>
      <c r="I5493" s="41">
        <f t="shared" si="612"/>
        <v>0.66253718731649081</v>
      </c>
      <c r="J5493" s="41">
        <f t="shared" ca="1" si="613"/>
        <v>1</v>
      </c>
      <c r="K5493" s="37">
        <f t="shared" si="614"/>
        <v>67.39</v>
      </c>
      <c r="L5493" s="37">
        <f t="shared" si="615"/>
        <v>68.12</v>
      </c>
      <c r="M5493" s="37">
        <f t="shared" si="616"/>
        <v>66.77</v>
      </c>
      <c r="N5493" s="37">
        <f t="shared" si="617"/>
        <v>67.959999999999994</v>
      </c>
      <c r="O5493" s="38">
        <f t="shared" ca="1" si="618"/>
        <v>31266000</v>
      </c>
    </row>
    <row r="5494" spans="1:15" x14ac:dyDescent="0.4">
      <c r="A5494">
        <v>5479</v>
      </c>
      <c r="B5494" s="63">
        <v>37418</v>
      </c>
      <c r="C5494" s="37">
        <v>104.129997</v>
      </c>
      <c r="D5494" s="37">
        <v>104.540001</v>
      </c>
      <c r="E5494" s="37">
        <v>101.730003</v>
      </c>
      <c r="F5494" s="37">
        <v>101.959999</v>
      </c>
      <c r="G5494" s="38">
        <v>19990700</v>
      </c>
      <c r="H5494" s="37">
        <v>67.552291999999994</v>
      </c>
      <c r="I5494" s="41">
        <f t="shared" si="612"/>
        <v>0.66253719755332674</v>
      </c>
      <c r="J5494" s="41">
        <f t="shared" ca="1" si="613"/>
        <v>1</v>
      </c>
      <c r="K5494" s="37">
        <f t="shared" si="614"/>
        <v>68.989999999999995</v>
      </c>
      <c r="L5494" s="37">
        <f t="shared" si="615"/>
        <v>69.260000000000005</v>
      </c>
      <c r="M5494" s="37">
        <f t="shared" si="616"/>
        <v>67.400000000000006</v>
      </c>
      <c r="N5494" s="37">
        <f t="shared" si="617"/>
        <v>67.55</v>
      </c>
      <c r="O5494" s="38">
        <f t="shared" ca="1" si="618"/>
        <v>19990700</v>
      </c>
    </row>
    <row r="5495" spans="1:15" x14ac:dyDescent="0.4">
      <c r="A5495">
        <v>5480</v>
      </c>
      <c r="B5495" s="63">
        <v>37417</v>
      </c>
      <c r="C5495" s="37">
        <v>103.239998</v>
      </c>
      <c r="D5495" s="37">
        <v>104.459999</v>
      </c>
      <c r="E5495" s="37">
        <v>103.019997</v>
      </c>
      <c r="F5495" s="37">
        <v>103.739998</v>
      </c>
      <c r="G5495" s="38">
        <v>18759900</v>
      </c>
      <c r="H5495" s="37">
        <v>68.731612999999996</v>
      </c>
      <c r="I5495" s="41">
        <f t="shared" si="612"/>
        <v>0.66253725009711295</v>
      </c>
      <c r="J5495" s="41">
        <f t="shared" ca="1" si="613"/>
        <v>1</v>
      </c>
      <c r="K5495" s="37">
        <f t="shared" si="614"/>
        <v>68.400000000000006</v>
      </c>
      <c r="L5495" s="37">
        <f t="shared" si="615"/>
        <v>69.209999999999994</v>
      </c>
      <c r="M5495" s="37">
        <f t="shared" si="616"/>
        <v>68.25</v>
      </c>
      <c r="N5495" s="37">
        <f t="shared" si="617"/>
        <v>68.73</v>
      </c>
      <c r="O5495" s="38">
        <f t="shared" ca="1" si="618"/>
        <v>18759900</v>
      </c>
    </row>
    <row r="5496" spans="1:15" x14ac:dyDescent="0.4">
      <c r="A5496">
        <v>5481</v>
      </c>
      <c r="B5496" s="63">
        <v>37414</v>
      </c>
      <c r="C5496" s="37">
        <v>101.779999</v>
      </c>
      <c r="D5496" s="37">
        <v>103.91999800000001</v>
      </c>
      <c r="E5496" s="37">
        <v>101.720001</v>
      </c>
      <c r="F5496" s="37">
        <v>103.339996</v>
      </c>
      <c r="G5496" s="38">
        <v>24011600</v>
      </c>
      <c r="H5496" s="37">
        <v>68.466614000000007</v>
      </c>
      <c r="I5496" s="41">
        <f t="shared" si="612"/>
        <v>0.66253741678101097</v>
      </c>
      <c r="J5496" s="41">
        <f t="shared" ca="1" si="613"/>
        <v>1</v>
      </c>
      <c r="K5496" s="37">
        <f t="shared" si="614"/>
        <v>67.430000000000007</v>
      </c>
      <c r="L5496" s="37">
        <f t="shared" si="615"/>
        <v>68.849999999999994</v>
      </c>
      <c r="M5496" s="37">
        <f t="shared" si="616"/>
        <v>67.39</v>
      </c>
      <c r="N5496" s="37">
        <f t="shared" si="617"/>
        <v>68.47</v>
      </c>
      <c r="O5496" s="38">
        <f t="shared" ca="1" si="618"/>
        <v>24011600</v>
      </c>
    </row>
    <row r="5497" spans="1:15" x14ac:dyDescent="0.4">
      <c r="A5497">
        <v>5482</v>
      </c>
      <c r="B5497" s="63">
        <v>37413</v>
      </c>
      <c r="C5497" s="37">
        <v>105.540001</v>
      </c>
      <c r="D5497" s="37">
        <v>105.599998</v>
      </c>
      <c r="E5497" s="37">
        <v>103.150002</v>
      </c>
      <c r="F5497" s="37">
        <v>103.459999</v>
      </c>
      <c r="G5497" s="38">
        <v>22998500</v>
      </c>
      <c r="H5497" s="37">
        <v>68.546104</v>
      </c>
      <c r="I5497" s="41">
        <f t="shared" si="612"/>
        <v>0.66253725751534176</v>
      </c>
      <c r="J5497" s="41">
        <f t="shared" ca="1" si="613"/>
        <v>1</v>
      </c>
      <c r="K5497" s="37">
        <f t="shared" si="614"/>
        <v>69.92</v>
      </c>
      <c r="L5497" s="37">
        <f t="shared" si="615"/>
        <v>69.959999999999994</v>
      </c>
      <c r="M5497" s="37">
        <f t="shared" si="616"/>
        <v>68.34</v>
      </c>
      <c r="N5497" s="37">
        <f t="shared" si="617"/>
        <v>68.55</v>
      </c>
      <c r="O5497" s="38">
        <f t="shared" ca="1" si="618"/>
        <v>22998500</v>
      </c>
    </row>
    <row r="5498" spans="1:15" x14ac:dyDescent="0.4">
      <c r="A5498">
        <v>5483</v>
      </c>
      <c r="B5498" s="63">
        <v>37412</v>
      </c>
      <c r="C5498" s="37">
        <v>104.949997</v>
      </c>
      <c r="D5498" s="37">
        <v>105.66999800000001</v>
      </c>
      <c r="E5498" s="37">
        <v>104.349998</v>
      </c>
      <c r="F5498" s="37">
        <v>105.610001</v>
      </c>
      <c r="G5498" s="38">
        <v>19695900</v>
      </c>
      <c r="H5498" s="37">
        <v>69.970534999999998</v>
      </c>
      <c r="I5498" s="41">
        <f t="shared" si="612"/>
        <v>0.66253701673575405</v>
      </c>
      <c r="J5498" s="41">
        <f t="shared" ca="1" si="613"/>
        <v>1</v>
      </c>
      <c r="K5498" s="37">
        <f t="shared" si="614"/>
        <v>69.53</v>
      </c>
      <c r="L5498" s="37">
        <f t="shared" si="615"/>
        <v>70.010000000000005</v>
      </c>
      <c r="M5498" s="37">
        <f t="shared" si="616"/>
        <v>69.14</v>
      </c>
      <c r="N5498" s="37">
        <f t="shared" si="617"/>
        <v>69.97</v>
      </c>
      <c r="O5498" s="38">
        <f t="shared" ca="1" si="618"/>
        <v>19695900</v>
      </c>
    </row>
    <row r="5499" spans="1:15" x14ac:dyDescent="0.4">
      <c r="A5499">
        <v>5484</v>
      </c>
      <c r="B5499" s="63">
        <v>37411</v>
      </c>
      <c r="C5499" s="37">
        <v>104.150002</v>
      </c>
      <c r="D5499" s="37">
        <v>105.199997</v>
      </c>
      <c r="E5499" s="37">
        <v>103.550003</v>
      </c>
      <c r="F5499" s="37">
        <v>104.629997</v>
      </c>
      <c r="G5499" s="38">
        <v>25856200</v>
      </c>
      <c r="H5499" s="37">
        <v>69.321235999999999</v>
      </c>
      <c r="I5499" s="41">
        <f t="shared" si="612"/>
        <v>0.66253692045886226</v>
      </c>
      <c r="J5499" s="41">
        <f t="shared" ca="1" si="613"/>
        <v>1</v>
      </c>
      <c r="K5499" s="37">
        <f t="shared" si="614"/>
        <v>69</v>
      </c>
      <c r="L5499" s="37">
        <f t="shared" si="615"/>
        <v>69.7</v>
      </c>
      <c r="M5499" s="37">
        <f t="shared" si="616"/>
        <v>68.61</v>
      </c>
      <c r="N5499" s="37">
        <f t="shared" si="617"/>
        <v>69.319999999999993</v>
      </c>
      <c r="O5499" s="38">
        <f t="shared" ca="1" si="618"/>
        <v>25856200</v>
      </c>
    </row>
    <row r="5500" spans="1:15" x14ac:dyDescent="0.4">
      <c r="A5500">
        <v>5485</v>
      </c>
      <c r="B5500" s="63">
        <v>37410</v>
      </c>
      <c r="C5500" s="37">
        <v>107.089996</v>
      </c>
      <c r="D5500" s="37">
        <v>107.599998</v>
      </c>
      <c r="E5500" s="37">
        <v>104.129997</v>
      </c>
      <c r="F5500" s="37">
        <v>104.370003</v>
      </c>
      <c r="G5500" s="38">
        <v>26056300</v>
      </c>
      <c r="H5500" s="37">
        <v>69.149039999999999</v>
      </c>
      <c r="I5500" s="41">
        <f t="shared" si="612"/>
        <v>0.66253749173505339</v>
      </c>
      <c r="J5500" s="41">
        <f t="shared" ca="1" si="613"/>
        <v>1</v>
      </c>
      <c r="K5500" s="37">
        <f t="shared" si="614"/>
        <v>70.95</v>
      </c>
      <c r="L5500" s="37">
        <f t="shared" si="615"/>
        <v>71.290000000000006</v>
      </c>
      <c r="M5500" s="37">
        <f t="shared" si="616"/>
        <v>68.989999999999995</v>
      </c>
      <c r="N5500" s="37">
        <f t="shared" si="617"/>
        <v>69.150000000000006</v>
      </c>
      <c r="O5500" s="38">
        <f t="shared" ca="1" si="618"/>
        <v>26056300</v>
      </c>
    </row>
    <row r="5501" spans="1:15" x14ac:dyDescent="0.4">
      <c r="A5501">
        <v>5486</v>
      </c>
      <c r="B5501" s="63">
        <v>37407</v>
      </c>
      <c r="C5501" s="37">
        <v>107.400002</v>
      </c>
      <c r="D5501" s="37">
        <v>108.55999799999999</v>
      </c>
      <c r="E5501" s="37">
        <v>106.849998</v>
      </c>
      <c r="F5501" s="37">
        <v>107.220001</v>
      </c>
      <c r="G5501" s="38">
        <v>19826300</v>
      </c>
      <c r="H5501" s="37">
        <v>71.037254000000004</v>
      </c>
      <c r="I5501" s="41">
        <f t="shared" si="612"/>
        <v>0.66253733759991296</v>
      </c>
      <c r="J5501" s="41">
        <f t="shared" ca="1" si="613"/>
        <v>1</v>
      </c>
      <c r="K5501" s="37">
        <f t="shared" si="614"/>
        <v>71.16</v>
      </c>
      <c r="L5501" s="37">
        <f t="shared" si="615"/>
        <v>71.930000000000007</v>
      </c>
      <c r="M5501" s="37">
        <f t="shared" si="616"/>
        <v>70.790000000000006</v>
      </c>
      <c r="N5501" s="37">
        <f t="shared" si="617"/>
        <v>71.040000000000006</v>
      </c>
      <c r="O5501" s="38">
        <f t="shared" ca="1" si="618"/>
        <v>19826300</v>
      </c>
    </row>
    <row r="5502" spans="1:15" x14ac:dyDescent="0.4">
      <c r="A5502">
        <v>5487</v>
      </c>
      <c r="B5502" s="63">
        <v>37406</v>
      </c>
      <c r="C5502" s="37">
        <v>106.550003</v>
      </c>
      <c r="D5502" s="37">
        <v>107.510002</v>
      </c>
      <c r="E5502" s="37">
        <v>105.900002</v>
      </c>
      <c r="F5502" s="37">
        <v>107</v>
      </c>
      <c r="G5502" s="38">
        <v>18217900</v>
      </c>
      <c r="H5502" s="37">
        <v>70.891463999999999</v>
      </c>
      <c r="I5502" s="41">
        <f t="shared" si="612"/>
        <v>0.66253704672897196</v>
      </c>
      <c r="J5502" s="41">
        <f t="shared" ca="1" si="613"/>
        <v>1</v>
      </c>
      <c r="K5502" s="37">
        <f t="shared" si="614"/>
        <v>70.59</v>
      </c>
      <c r="L5502" s="37">
        <f t="shared" si="615"/>
        <v>71.23</v>
      </c>
      <c r="M5502" s="37">
        <f t="shared" si="616"/>
        <v>70.16</v>
      </c>
      <c r="N5502" s="37">
        <f t="shared" si="617"/>
        <v>70.89</v>
      </c>
      <c r="O5502" s="38">
        <f t="shared" ca="1" si="618"/>
        <v>18217900</v>
      </c>
    </row>
    <row r="5503" spans="1:15" x14ac:dyDescent="0.4">
      <c r="A5503">
        <v>5488</v>
      </c>
      <c r="B5503" s="63">
        <v>37405</v>
      </c>
      <c r="C5503" s="37">
        <v>107.620003</v>
      </c>
      <c r="D5503" s="37">
        <v>108.019997</v>
      </c>
      <c r="E5503" s="37">
        <v>107.129997</v>
      </c>
      <c r="F5503" s="37">
        <v>107.300003</v>
      </c>
      <c r="G5503" s="38">
        <v>14773300</v>
      </c>
      <c r="H5503" s="37">
        <v>71.090262999999993</v>
      </c>
      <c r="I5503" s="41">
        <f t="shared" si="612"/>
        <v>0.66253738128972828</v>
      </c>
      <c r="J5503" s="41">
        <f t="shared" ca="1" si="613"/>
        <v>1</v>
      </c>
      <c r="K5503" s="37">
        <f t="shared" si="614"/>
        <v>71.3</v>
      </c>
      <c r="L5503" s="37">
        <f t="shared" si="615"/>
        <v>71.569999999999993</v>
      </c>
      <c r="M5503" s="37">
        <f t="shared" si="616"/>
        <v>70.98</v>
      </c>
      <c r="N5503" s="37">
        <f t="shared" si="617"/>
        <v>71.09</v>
      </c>
      <c r="O5503" s="38">
        <f t="shared" ca="1" si="618"/>
        <v>14773300</v>
      </c>
    </row>
    <row r="5504" spans="1:15" x14ac:dyDescent="0.4">
      <c r="A5504">
        <v>5489</v>
      </c>
      <c r="B5504" s="63">
        <v>37404</v>
      </c>
      <c r="C5504" s="37">
        <v>109.050003</v>
      </c>
      <c r="D5504" s="37">
        <v>109.129997</v>
      </c>
      <c r="E5504" s="37">
        <v>107.449997</v>
      </c>
      <c r="F5504" s="37">
        <v>108.099998</v>
      </c>
      <c r="G5504" s="38">
        <v>24236900</v>
      </c>
      <c r="H5504" s="37">
        <v>71.620247000000006</v>
      </c>
      <c r="I5504" s="41">
        <f t="shared" si="612"/>
        <v>0.66253698728098043</v>
      </c>
      <c r="J5504" s="41">
        <f t="shared" ca="1" si="613"/>
        <v>1</v>
      </c>
      <c r="K5504" s="37">
        <f t="shared" si="614"/>
        <v>72.25</v>
      </c>
      <c r="L5504" s="37">
        <f t="shared" si="615"/>
        <v>72.3</v>
      </c>
      <c r="M5504" s="37">
        <f t="shared" si="616"/>
        <v>71.19</v>
      </c>
      <c r="N5504" s="37">
        <f t="shared" si="617"/>
        <v>71.62</v>
      </c>
      <c r="O5504" s="38">
        <f t="shared" ca="1" si="618"/>
        <v>24236900</v>
      </c>
    </row>
    <row r="5505" spans="1:15" x14ac:dyDescent="0.4">
      <c r="A5505">
        <v>5490</v>
      </c>
      <c r="B5505" s="63">
        <v>37400</v>
      </c>
      <c r="C5505" s="37">
        <v>109.980003</v>
      </c>
      <c r="D5505" s="37">
        <v>110.199997</v>
      </c>
      <c r="E5505" s="37">
        <v>108.610001</v>
      </c>
      <c r="F5505" s="37">
        <v>108.69000200000001</v>
      </c>
      <c r="G5505" s="38">
        <v>11877000</v>
      </c>
      <c r="H5505" s="37">
        <v>72.011139</v>
      </c>
      <c r="I5505" s="41">
        <f t="shared" si="612"/>
        <v>0.66253691852908414</v>
      </c>
      <c r="J5505" s="41">
        <f t="shared" ca="1" si="613"/>
        <v>1</v>
      </c>
      <c r="K5505" s="37">
        <f t="shared" si="614"/>
        <v>72.87</v>
      </c>
      <c r="L5505" s="37">
        <f t="shared" si="615"/>
        <v>73.010000000000005</v>
      </c>
      <c r="M5505" s="37">
        <f t="shared" si="616"/>
        <v>71.959999999999994</v>
      </c>
      <c r="N5505" s="37">
        <f t="shared" si="617"/>
        <v>72.010000000000005</v>
      </c>
      <c r="O5505" s="38">
        <f t="shared" ca="1" si="618"/>
        <v>11877000</v>
      </c>
    </row>
    <row r="5506" spans="1:15" x14ac:dyDescent="0.4">
      <c r="A5506">
        <v>5491</v>
      </c>
      <c r="B5506" s="63">
        <v>37399</v>
      </c>
      <c r="C5506" s="37">
        <v>109.260002</v>
      </c>
      <c r="D5506" s="37">
        <v>110.360001</v>
      </c>
      <c r="E5506" s="37">
        <v>108.480003</v>
      </c>
      <c r="F5506" s="37">
        <v>110.099998</v>
      </c>
      <c r="G5506" s="38">
        <v>13879800</v>
      </c>
      <c r="H5506" s="37">
        <v>72.945351000000002</v>
      </c>
      <c r="I5506" s="41">
        <f t="shared" si="612"/>
        <v>0.66253725999159419</v>
      </c>
      <c r="J5506" s="41">
        <f t="shared" ca="1" si="613"/>
        <v>1</v>
      </c>
      <c r="K5506" s="37">
        <f t="shared" si="614"/>
        <v>72.39</v>
      </c>
      <c r="L5506" s="37">
        <f t="shared" si="615"/>
        <v>73.12</v>
      </c>
      <c r="M5506" s="37">
        <f t="shared" si="616"/>
        <v>71.87</v>
      </c>
      <c r="N5506" s="37">
        <f t="shared" si="617"/>
        <v>72.95</v>
      </c>
      <c r="O5506" s="38">
        <f t="shared" ca="1" si="618"/>
        <v>13879800</v>
      </c>
    </row>
    <row r="5507" spans="1:15" x14ac:dyDescent="0.4">
      <c r="A5507">
        <v>5492</v>
      </c>
      <c r="B5507" s="63">
        <v>37398</v>
      </c>
      <c r="C5507" s="37">
        <v>108.220001</v>
      </c>
      <c r="D5507" s="37">
        <v>109.120003</v>
      </c>
      <c r="E5507" s="37">
        <v>108</v>
      </c>
      <c r="F5507" s="37">
        <v>108.94000200000001</v>
      </c>
      <c r="G5507" s="38">
        <v>15844200</v>
      </c>
      <c r="H5507" s="37">
        <v>72.176788000000002</v>
      </c>
      <c r="I5507" s="41">
        <f t="shared" si="612"/>
        <v>0.66253705411167518</v>
      </c>
      <c r="J5507" s="41">
        <f t="shared" ca="1" si="613"/>
        <v>1</v>
      </c>
      <c r="K5507" s="37">
        <f t="shared" si="614"/>
        <v>71.7</v>
      </c>
      <c r="L5507" s="37">
        <f t="shared" si="615"/>
        <v>72.3</v>
      </c>
      <c r="M5507" s="37">
        <f t="shared" si="616"/>
        <v>71.55</v>
      </c>
      <c r="N5507" s="37">
        <f t="shared" si="617"/>
        <v>72.180000000000007</v>
      </c>
      <c r="O5507" s="38">
        <f t="shared" ca="1" si="618"/>
        <v>15844200</v>
      </c>
    </row>
    <row r="5508" spans="1:15" x14ac:dyDescent="0.4">
      <c r="A5508">
        <v>5493</v>
      </c>
      <c r="B5508" s="63">
        <v>37397</v>
      </c>
      <c r="C5508" s="37">
        <v>110.110001</v>
      </c>
      <c r="D5508" s="37">
        <v>110.480003</v>
      </c>
      <c r="E5508" s="37">
        <v>108.32</v>
      </c>
      <c r="F5508" s="37">
        <v>108.699997</v>
      </c>
      <c r="G5508" s="38">
        <v>16877200</v>
      </c>
      <c r="H5508" s="37">
        <v>72.017821999999995</v>
      </c>
      <c r="I5508" s="41">
        <f t="shared" si="612"/>
        <v>0.6625374791868669</v>
      </c>
      <c r="J5508" s="41">
        <f t="shared" ca="1" si="613"/>
        <v>1</v>
      </c>
      <c r="K5508" s="37">
        <f t="shared" si="614"/>
        <v>72.95</v>
      </c>
      <c r="L5508" s="37">
        <f t="shared" si="615"/>
        <v>73.2</v>
      </c>
      <c r="M5508" s="37">
        <f t="shared" si="616"/>
        <v>71.77</v>
      </c>
      <c r="N5508" s="37">
        <f t="shared" si="617"/>
        <v>72.02</v>
      </c>
      <c r="O5508" s="38">
        <f t="shared" ca="1" si="618"/>
        <v>16877200</v>
      </c>
    </row>
    <row r="5509" spans="1:15" x14ac:dyDescent="0.4">
      <c r="A5509">
        <v>5494</v>
      </c>
      <c r="B5509" s="63">
        <v>37396</v>
      </c>
      <c r="C5509" s="37">
        <v>110.639999</v>
      </c>
      <c r="D5509" s="37">
        <v>110.69000200000001</v>
      </c>
      <c r="E5509" s="37">
        <v>109.489998</v>
      </c>
      <c r="F5509" s="37">
        <v>109.699997</v>
      </c>
      <c r="G5509" s="38">
        <v>13833800</v>
      </c>
      <c r="H5509" s="37">
        <v>72.680358999999996</v>
      </c>
      <c r="I5509" s="41">
        <f t="shared" si="612"/>
        <v>0.66253747481870939</v>
      </c>
      <c r="J5509" s="41">
        <f t="shared" ca="1" si="613"/>
        <v>1</v>
      </c>
      <c r="K5509" s="37">
        <f t="shared" si="614"/>
        <v>73.3</v>
      </c>
      <c r="L5509" s="37">
        <f t="shared" si="615"/>
        <v>73.34</v>
      </c>
      <c r="M5509" s="37">
        <f t="shared" si="616"/>
        <v>72.540000000000006</v>
      </c>
      <c r="N5509" s="37">
        <f t="shared" si="617"/>
        <v>72.680000000000007</v>
      </c>
      <c r="O5509" s="38">
        <f t="shared" ca="1" si="618"/>
        <v>13833800</v>
      </c>
    </row>
    <row r="5510" spans="1:15" x14ac:dyDescent="0.4">
      <c r="A5510">
        <v>5495</v>
      </c>
      <c r="B5510" s="63">
        <v>37393</v>
      </c>
      <c r="C5510" s="37">
        <v>110.660004</v>
      </c>
      <c r="D5510" s="37">
        <v>111.25</v>
      </c>
      <c r="E5510" s="37">
        <v>110.099998</v>
      </c>
      <c r="F5510" s="37">
        <v>110.900002</v>
      </c>
      <c r="G5510" s="38">
        <v>27823700</v>
      </c>
      <c r="H5510" s="37">
        <v>73.475387999999995</v>
      </c>
      <c r="I5510" s="41">
        <f t="shared" si="612"/>
        <v>0.66253730094612617</v>
      </c>
      <c r="J5510" s="41">
        <f t="shared" ca="1" si="613"/>
        <v>1</v>
      </c>
      <c r="K5510" s="37">
        <f t="shared" si="614"/>
        <v>73.319999999999993</v>
      </c>
      <c r="L5510" s="37">
        <f t="shared" si="615"/>
        <v>73.709999999999994</v>
      </c>
      <c r="M5510" s="37">
        <f t="shared" si="616"/>
        <v>72.95</v>
      </c>
      <c r="N5510" s="37">
        <f t="shared" si="617"/>
        <v>73.48</v>
      </c>
      <c r="O5510" s="38">
        <f t="shared" ca="1" si="618"/>
        <v>27823700</v>
      </c>
    </row>
    <row r="5511" spans="1:15" x14ac:dyDescent="0.4">
      <c r="A5511">
        <v>5496</v>
      </c>
      <c r="B5511" s="63">
        <v>37392</v>
      </c>
      <c r="C5511" s="37">
        <v>109.699997</v>
      </c>
      <c r="D5511" s="37">
        <v>110.480003</v>
      </c>
      <c r="E5511" s="37">
        <v>109.33000199999999</v>
      </c>
      <c r="F5511" s="37">
        <v>110.360001</v>
      </c>
      <c r="G5511" s="38">
        <v>28092000</v>
      </c>
      <c r="H5511" s="37">
        <v>73.117637999999999</v>
      </c>
      <c r="I5511" s="41">
        <f t="shared" si="612"/>
        <v>0.66253748946595248</v>
      </c>
      <c r="J5511" s="41">
        <f t="shared" ca="1" si="613"/>
        <v>1</v>
      </c>
      <c r="K5511" s="37">
        <f t="shared" si="614"/>
        <v>72.680000000000007</v>
      </c>
      <c r="L5511" s="37">
        <f t="shared" si="615"/>
        <v>73.2</v>
      </c>
      <c r="M5511" s="37">
        <f t="shared" si="616"/>
        <v>72.44</v>
      </c>
      <c r="N5511" s="37">
        <f t="shared" si="617"/>
        <v>73.12</v>
      </c>
      <c r="O5511" s="38">
        <f t="shared" ca="1" si="618"/>
        <v>28092000</v>
      </c>
    </row>
    <row r="5512" spans="1:15" x14ac:dyDescent="0.4">
      <c r="A5512">
        <v>5497</v>
      </c>
      <c r="B5512" s="63">
        <v>37391</v>
      </c>
      <c r="C5512" s="37">
        <v>109.5</v>
      </c>
      <c r="D5512" s="37">
        <v>110.910004</v>
      </c>
      <c r="E5512" s="37">
        <v>109.290001</v>
      </c>
      <c r="F5512" s="37">
        <v>109.790001</v>
      </c>
      <c r="G5512" s="38">
        <v>29535300</v>
      </c>
      <c r="H5512" s="37">
        <v>72.739966999999993</v>
      </c>
      <c r="I5512" s="41">
        <f t="shared" si="612"/>
        <v>0.66253726511943456</v>
      </c>
      <c r="J5512" s="41">
        <f t="shared" ca="1" si="613"/>
        <v>1</v>
      </c>
      <c r="K5512" s="37">
        <f t="shared" si="614"/>
        <v>72.55</v>
      </c>
      <c r="L5512" s="37">
        <f t="shared" si="615"/>
        <v>73.48</v>
      </c>
      <c r="M5512" s="37">
        <f t="shared" si="616"/>
        <v>72.41</v>
      </c>
      <c r="N5512" s="37">
        <f t="shared" si="617"/>
        <v>72.739999999999995</v>
      </c>
      <c r="O5512" s="38">
        <f t="shared" ca="1" si="618"/>
        <v>29535300</v>
      </c>
    </row>
    <row r="5513" spans="1:15" x14ac:dyDescent="0.4">
      <c r="A5513">
        <v>5498</v>
      </c>
      <c r="B5513" s="63">
        <v>37390</v>
      </c>
      <c r="C5513" s="37">
        <v>109.620003</v>
      </c>
      <c r="D5513" s="37">
        <v>110.370003</v>
      </c>
      <c r="E5513" s="37">
        <v>109</v>
      </c>
      <c r="F5513" s="37">
        <v>110.220001</v>
      </c>
      <c r="G5513" s="38">
        <v>34201200</v>
      </c>
      <c r="H5513" s="37">
        <v>73.024856999999997</v>
      </c>
      <c r="I5513" s="41">
        <f t="shared" si="612"/>
        <v>0.66253725582891254</v>
      </c>
      <c r="J5513" s="41">
        <f t="shared" ca="1" si="613"/>
        <v>1</v>
      </c>
      <c r="K5513" s="37">
        <f t="shared" si="614"/>
        <v>72.63</v>
      </c>
      <c r="L5513" s="37">
        <f t="shared" si="615"/>
        <v>73.12</v>
      </c>
      <c r="M5513" s="37">
        <f t="shared" si="616"/>
        <v>72.22</v>
      </c>
      <c r="N5513" s="37">
        <f t="shared" si="617"/>
        <v>73.02</v>
      </c>
      <c r="O5513" s="38">
        <f t="shared" ca="1" si="618"/>
        <v>34201200</v>
      </c>
    </row>
    <row r="5514" spans="1:15" x14ac:dyDescent="0.4">
      <c r="A5514">
        <v>5499</v>
      </c>
      <c r="B5514" s="63">
        <v>37389</v>
      </c>
      <c r="C5514" s="37">
        <v>106.220001</v>
      </c>
      <c r="D5514" s="37">
        <v>107.949997</v>
      </c>
      <c r="E5514" s="37">
        <v>105.790001</v>
      </c>
      <c r="F5514" s="37">
        <v>107.870003</v>
      </c>
      <c r="G5514" s="38">
        <v>14677700</v>
      </c>
      <c r="H5514" s="37">
        <v>71.467879999999994</v>
      </c>
      <c r="I5514" s="41">
        <f t="shared" si="612"/>
        <v>0.66253710959848588</v>
      </c>
      <c r="J5514" s="41">
        <f t="shared" ca="1" si="613"/>
        <v>1</v>
      </c>
      <c r="K5514" s="37">
        <f t="shared" si="614"/>
        <v>70.37</v>
      </c>
      <c r="L5514" s="37">
        <f t="shared" si="615"/>
        <v>71.52</v>
      </c>
      <c r="M5514" s="37">
        <f t="shared" si="616"/>
        <v>70.09</v>
      </c>
      <c r="N5514" s="37">
        <f t="shared" si="617"/>
        <v>71.47</v>
      </c>
      <c r="O5514" s="38">
        <f t="shared" ca="1" si="618"/>
        <v>14677700</v>
      </c>
    </row>
    <row r="5515" spans="1:15" x14ac:dyDescent="0.4">
      <c r="A5515">
        <v>5500</v>
      </c>
      <c r="B5515" s="63">
        <v>37386</v>
      </c>
      <c r="C5515" s="37">
        <v>107.970001</v>
      </c>
      <c r="D5515" s="37">
        <v>108.050003</v>
      </c>
      <c r="E5515" s="37">
        <v>105.599998</v>
      </c>
      <c r="F5515" s="37">
        <v>105.720001</v>
      </c>
      <c r="G5515" s="38">
        <v>18958900</v>
      </c>
      <c r="H5515" s="37">
        <v>70.043464999999998</v>
      </c>
      <c r="I5515" s="41">
        <f t="shared" si="612"/>
        <v>0.66253749846256627</v>
      </c>
      <c r="J5515" s="41">
        <f t="shared" ca="1" si="613"/>
        <v>1</v>
      </c>
      <c r="K5515" s="37">
        <f t="shared" si="614"/>
        <v>71.53</v>
      </c>
      <c r="L5515" s="37">
        <f t="shared" si="615"/>
        <v>71.59</v>
      </c>
      <c r="M5515" s="37">
        <f t="shared" si="616"/>
        <v>69.959999999999994</v>
      </c>
      <c r="N5515" s="37">
        <f t="shared" si="617"/>
        <v>70.040000000000006</v>
      </c>
      <c r="O5515" s="38">
        <f t="shared" ca="1" si="618"/>
        <v>18958900</v>
      </c>
    </row>
    <row r="5516" spans="1:15" x14ac:dyDescent="0.4">
      <c r="A5516">
        <v>5501</v>
      </c>
      <c r="B5516" s="63">
        <v>37385</v>
      </c>
      <c r="C5516" s="37">
        <v>108.650002</v>
      </c>
      <c r="D5516" s="37">
        <v>109.099998</v>
      </c>
      <c r="E5516" s="37">
        <v>107.58000199999999</v>
      </c>
      <c r="F5516" s="37">
        <v>107.75</v>
      </c>
      <c r="G5516" s="38">
        <v>18085600</v>
      </c>
      <c r="H5516" s="37">
        <v>71.388373999999999</v>
      </c>
      <c r="I5516" s="41">
        <f t="shared" si="612"/>
        <v>0.66253711368909507</v>
      </c>
      <c r="J5516" s="41">
        <f t="shared" ca="1" si="613"/>
        <v>1</v>
      </c>
      <c r="K5516" s="37">
        <f t="shared" si="614"/>
        <v>71.98</v>
      </c>
      <c r="L5516" s="37">
        <f t="shared" si="615"/>
        <v>72.28</v>
      </c>
      <c r="M5516" s="37">
        <f t="shared" si="616"/>
        <v>71.28</v>
      </c>
      <c r="N5516" s="37">
        <f t="shared" si="617"/>
        <v>71.39</v>
      </c>
      <c r="O5516" s="38">
        <f t="shared" ca="1" si="618"/>
        <v>18085600</v>
      </c>
    </row>
    <row r="5517" spans="1:15" x14ac:dyDescent="0.4">
      <c r="A5517">
        <v>5502</v>
      </c>
      <c r="B5517" s="63">
        <v>37384</v>
      </c>
      <c r="C5517" s="37">
        <v>107.050003</v>
      </c>
      <c r="D5517" s="37">
        <v>109.360001</v>
      </c>
      <c r="E5517" s="37">
        <v>106.790001</v>
      </c>
      <c r="F5517" s="37">
        <v>109.010002</v>
      </c>
      <c r="G5517" s="38">
        <v>27917400</v>
      </c>
      <c r="H5517" s="37">
        <v>72.223190000000002</v>
      </c>
      <c r="I5517" s="41">
        <f t="shared" si="612"/>
        <v>0.66253727800133422</v>
      </c>
      <c r="J5517" s="41">
        <f t="shared" ca="1" si="613"/>
        <v>1</v>
      </c>
      <c r="K5517" s="37">
        <f t="shared" si="614"/>
        <v>70.92</v>
      </c>
      <c r="L5517" s="37">
        <f t="shared" si="615"/>
        <v>72.459999999999994</v>
      </c>
      <c r="M5517" s="37">
        <f t="shared" si="616"/>
        <v>70.75</v>
      </c>
      <c r="N5517" s="37">
        <f t="shared" si="617"/>
        <v>72.22</v>
      </c>
      <c r="O5517" s="38">
        <f t="shared" ca="1" si="618"/>
        <v>27917400</v>
      </c>
    </row>
    <row r="5518" spans="1:15" x14ac:dyDescent="0.4">
      <c r="A5518">
        <v>5503</v>
      </c>
      <c r="B5518" s="63">
        <v>37383</v>
      </c>
      <c r="C5518" s="37">
        <v>106.099998</v>
      </c>
      <c r="D5518" s="37">
        <v>106.32</v>
      </c>
      <c r="E5518" s="37">
        <v>104.900002</v>
      </c>
      <c r="F5518" s="37">
        <v>105.099998</v>
      </c>
      <c r="G5518" s="38">
        <v>21910000</v>
      </c>
      <c r="H5518" s="37">
        <v>69.632667999999995</v>
      </c>
      <c r="I5518" s="41">
        <f t="shared" si="612"/>
        <v>0.66253729138986284</v>
      </c>
      <c r="J5518" s="41">
        <f t="shared" ca="1" si="613"/>
        <v>1</v>
      </c>
      <c r="K5518" s="37">
        <f t="shared" si="614"/>
        <v>70.3</v>
      </c>
      <c r="L5518" s="37">
        <f t="shared" si="615"/>
        <v>70.44</v>
      </c>
      <c r="M5518" s="37">
        <f t="shared" si="616"/>
        <v>69.5</v>
      </c>
      <c r="N5518" s="37">
        <f t="shared" si="617"/>
        <v>69.63</v>
      </c>
      <c r="O5518" s="38">
        <f t="shared" ca="1" si="618"/>
        <v>21910000</v>
      </c>
    </row>
    <row r="5519" spans="1:15" x14ac:dyDescent="0.4">
      <c r="A5519">
        <v>5504</v>
      </c>
      <c r="B5519" s="63">
        <v>37382</v>
      </c>
      <c r="C5519" s="37">
        <v>107.639999</v>
      </c>
      <c r="D5519" s="37">
        <v>107.989998</v>
      </c>
      <c r="E5519" s="37">
        <v>105.30999799999999</v>
      </c>
      <c r="F5519" s="37">
        <v>105.470001</v>
      </c>
      <c r="G5519" s="38">
        <v>23630400</v>
      </c>
      <c r="H5519" s="37">
        <v>69.877808000000002</v>
      </c>
      <c r="I5519" s="41">
        <f t="shared" si="612"/>
        <v>0.66253728394294797</v>
      </c>
      <c r="J5519" s="41">
        <f t="shared" ca="1" si="613"/>
        <v>1</v>
      </c>
      <c r="K5519" s="37">
        <f t="shared" si="614"/>
        <v>71.319999999999993</v>
      </c>
      <c r="L5519" s="37">
        <f t="shared" si="615"/>
        <v>71.55</v>
      </c>
      <c r="M5519" s="37">
        <f t="shared" si="616"/>
        <v>69.77</v>
      </c>
      <c r="N5519" s="37">
        <f t="shared" si="617"/>
        <v>69.88</v>
      </c>
      <c r="O5519" s="38">
        <f t="shared" ca="1" si="618"/>
        <v>23630400</v>
      </c>
    </row>
    <row r="5520" spans="1:15" x14ac:dyDescent="0.4">
      <c r="A5520">
        <v>5505</v>
      </c>
      <c r="B5520" s="63">
        <v>37379</v>
      </c>
      <c r="C5520" s="37">
        <v>108.599998</v>
      </c>
      <c r="D5520" s="37">
        <v>108.760002</v>
      </c>
      <c r="E5520" s="37">
        <v>107.199997</v>
      </c>
      <c r="F5520" s="37">
        <v>107.58000199999999</v>
      </c>
      <c r="G5520" s="38">
        <v>18185500</v>
      </c>
      <c r="H5520" s="37">
        <v>71.275756999999999</v>
      </c>
      <c r="I5520" s="41">
        <f t="shared" si="612"/>
        <v>0.66253723438302226</v>
      </c>
      <c r="J5520" s="41">
        <f t="shared" ca="1" si="613"/>
        <v>1</v>
      </c>
      <c r="K5520" s="37">
        <f t="shared" si="614"/>
        <v>71.95</v>
      </c>
      <c r="L5520" s="37">
        <f t="shared" si="615"/>
        <v>72.06</v>
      </c>
      <c r="M5520" s="37">
        <f t="shared" si="616"/>
        <v>71.02</v>
      </c>
      <c r="N5520" s="37">
        <f t="shared" si="617"/>
        <v>71.28</v>
      </c>
      <c r="O5520" s="38">
        <f t="shared" ca="1" si="618"/>
        <v>18185500</v>
      </c>
    </row>
    <row r="5521" spans="1:15" x14ac:dyDescent="0.4">
      <c r="A5521">
        <v>5506</v>
      </c>
      <c r="B5521" s="63">
        <v>37378</v>
      </c>
      <c r="C5521" s="37">
        <v>109.099998</v>
      </c>
      <c r="D5521" s="37">
        <v>109.910004</v>
      </c>
      <c r="E5521" s="37">
        <v>107.779999</v>
      </c>
      <c r="F5521" s="37">
        <v>108.760002</v>
      </c>
      <c r="G5521" s="38">
        <v>15666800</v>
      </c>
      <c r="H5521" s="37">
        <v>72.057563999999999</v>
      </c>
      <c r="I5521" s="41">
        <f t="shared" ref="I5521:I5584" si="619">IF(F5521=0,1,H5521/F5521)</f>
        <v>0.66253735449545137</v>
      </c>
      <c r="J5521" s="41">
        <f t="shared" ref="J5521:J5584" ca="1" si="620">INDEX(OFFSET($T$15,0,0,$S$13+1,1),MATCH(B5521,OFFSET($Q$15,0,0,$S$13+1,1),-1))</f>
        <v>1</v>
      </c>
      <c r="K5521" s="37">
        <f t="shared" ref="K5521:K5584" si="621">ROUND($I5521*C5521,2)</f>
        <v>72.28</v>
      </c>
      <c r="L5521" s="37">
        <f t="shared" ref="L5521:L5584" si="622">ROUND($I5521*D5521,2)</f>
        <v>72.819999999999993</v>
      </c>
      <c r="M5521" s="37">
        <f t="shared" ref="M5521:M5584" si="623">ROUND($I5521*E5521,2)</f>
        <v>71.41</v>
      </c>
      <c r="N5521" s="37">
        <f t="shared" ref="N5521:N5584" si="624">ROUND($I5521*F5521,2)</f>
        <v>72.06</v>
      </c>
      <c r="O5521" s="38">
        <f t="shared" ref="O5521:O5584" ca="1" si="625">G5521*J5521</f>
        <v>15666800</v>
      </c>
    </row>
    <row r="5522" spans="1:15" x14ac:dyDescent="0.4">
      <c r="A5522">
        <v>5507</v>
      </c>
      <c r="B5522" s="63">
        <v>37377</v>
      </c>
      <c r="C5522" s="37">
        <v>107.970001</v>
      </c>
      <c r="D5522" s="37">
        <v>109.25</v>
      </c>
      <c r="E5522" s="37">
        <v>106.800003</v>
      </c>
      <c r="F5522" s="37">
        <v>109.18</v>
      </c>
      <c r="G5522" s="38">
        <v>24575600</v>
      </c>
      <c r="H5522" s="37">
        <v>72.335808</v>
      </c>
      <c r="I5522" s="41">
        <f t="shared" si="619"/>
        <v>0.66253716797948337</v>
      </c>
      <c r="J5522" s="41">
        <f t="shared" ca="1" si="620"/>
        <v>1</v>
      </c>
      <c r="K5522" s="37">
        <f t="shared" si="621"/>
        <v>71.53</v>
      </c>
      <c r="L5522" s="37">
        <f t="shared" si="622"/>
        <v>72.38</v>
      </c>
      <c r="M5522" s="37">
        <f t="shared" si="623"/>
        <v>70.760000000000005</v>
      </c>
      <c r="N5522" s="37">
        <f t="shared" si="624"/>
        <v>72.34</v>
      </c>
      <c r="O5522" s="38">
        <f t="shared" ca="1" si="625"/>
        <v>24575600</v>
      </c>
    </row>
    <row r="5523" spans="1:15" x14ac:dyDescent="0.4">
      <c r="A5523">
        <v>5508</v>
      </c>
      <c r="B5523" s="63">
        <v>37376</v>
      </c>
      <c r="C5523" s="37">
        <v>107.019997</v>
      </c>
      <c r="D5523" s="37">
        <v>108.639999</v>
      </c>
      <c r="E5523" s="37">
        <v>106.639999</v>
      </c>
      <c r="F5523" s="37">
        <v>107.860001</v>
      </c>
      <c r="G5523" s="38">
        <v>19473500</v>
      </c>
      <c r="H5523" s="37">
        <v>71.461273000000006</v>
      </c>
      <c r="I5523" s="41">
        <f t="shared" si="619"/>
        <v>0.66253729220714552</v>
      </c>
      <c r="J5523" s="41">
        <f t="shared" ca="1" si="620"/>
        <v>1</v>
      </c>
      <c r="K5523" s="37">
        <f t="shared" si="621"/>
        <v>70.900000000000006</v>
      </c>
      <c r="L5523" s="37">
        <f t="shared" si="622"/>
        <v>71.98</v>
      </c>
      <c r="M5523" s="37">
        <f t="shared" si="623"/>
        <v>70.650000000000006</v>
      </c>
      <c r="N5523" s="37">
        <f t="shared" si="624"/>
        <v>71.459999999999994</v>
      </c>
      <c r="O5523" s="38">
        <f t="shared" ca="1" si="625"/>
        <v>19473500</v>
      </c>
    </row>
    <row r="5524" spans="1:15" x14ac:dyDescent="0.4">
      <c r="A5524">
        <v>5509</v>
      </c>
      <c r="B5524" s="63">
        <v>37375</v>
      </c>
      <c r="C5524" s="37">
        <v>107.93</v>
      </c>
      <c r="D5524" s="37">
        <v>108.260002</v>
      </c>
      <c r="E5524" s="37">
        <v>106.629997</v>
      </c>
      <c r="F5524" s="37">
        <v>106.860001</v>
      </c>
      <c r="G5524" s="38">
        <v>17724400</v>
      </c>
      <c r="H5524" s="37">
        <v>70.798728999999994</v>
      </c>
      <c r="I5524" s="41">
        <f t="shared" si="619"/>
        <v>0.66253722943536186</v>
      </c>
      <c r="J5524" s="41">
        <f t="shared" ca="1" si="620"/>
        <v>1</v>
      </c>
      <c r="K5524" s="37">
        <f t="shared" si="621"/>
        <v>71.510000000000005</v>
      </c>
      <c r="L5524" s="37">
        <f t="shared" si="622"/>
        <v>71.73</v>
      </c>
      <c r="M5524" s="37">
        <f t="shared" si="623"/>
        <v>70.650000000000006</v>
      </c>
      <c r="N5524" s="37">
        <f t="shared" si="624"/>
        <v>70.8</v>
      </c>
      <c r="O5524" s="38">
        <f t="shared" ca="1" si="625"/>
        <v>17724400</v>
      </c>
    </row>
    <row r="5525" spans="1:15" x14ac:dyDescent="0.4">
      <c r="A5525">
        <v>5510</v>
      </c>
      <c r="B5525" s="63">
        <v>37372</v>
      </c>
      <c r="C5525" s="37">
        <v>109.790001</v>
      </c>
      <c r="D5525" s="37">
        <v>110.010002</v>
      </c>
      <c r="E5525" s="37">
        <v>107.290001</v>
      </c>
      <c r="F5525" s="37">
        <v>107.389999</v>
      </c>
      <c r="G5525" s="38">
        <v>19769800</v>
      </c>
      <c r="H5525" s="37">
        <v>71.149872000000002</v>
      </c>
      <c r="I5525" s="41">
        <f t="shared" si="619"/>
        <v>0.6625372256498484</v>
      </c>
      <c r="J5525" s="41">
        <f t="shared" ca="1" si="620"/>
        <v>1</v>
      </c>
      <c r="K5525" s="37">
        <f t="shared" si="621"/>
        <v>72.739999999999995</v>
      </c>
      <c r="L5525" s="37">
        <f t="shared" si="622"/>
        <v>72.89</v>
      </c>
      <c r="M5525" s="37">
        <f t="shared" si="623"/>
        <v>71.08</v>
      </c>
      <c r="N5525" s="37">
        <f t="shared" si="624"/>
        <v>71.150000000000006</v>
      </c>
      <c r="O5525" s="38">
        <f t="shared" ca="1" si="625"/>
        <v>19769800</v>
      </c>
    </row>
    <row r="5526" spans="1:15" x14ac:dyDescent="0.4">
      <c r="A5526">
        <v>5511</v>
      </c>
      <c r="B5526" s="63">
        <v>37371</v>
      </c>
      <c r="C5526" s="37">
        <v>109.209999</v>
      </c>
      <c r="D5526" s="37">
        <v>109.739998</v>
      </c>
      <c r="E5526" s="37">
        <v>108.720001</v>
      </c>
      <c r="F5526" s="37">
        <v>109.470001</v>
      </c>
      <c r="G5526" s="38">
        <v>25451500</v>
      </c>
      <c r="H5526" s="37">
        <v>72.527977000000007</v>
      </c>
      <c r="I5526" s="41">
        <f t="shared" si="619"/>
        <v>0.66253746540113767</v>
      </c>
      <c r="J5526" s="41">
        <f t="shared" ca="1" si="620"/>
        <v>1</v>
      </c>
      <c r="K5526" s="37">
        <f t="shared" si="621"/>
        <v>72.36</v>
      </c>
      <c r="L5526" s="37">
        <f t="shared" si="622"/>
        <v>72.709999999999994</v>
      </c>
      <c r="M5526" s="37">
        <f t="shared" si="623"/>
        <v>72.03</v>
      </c>
      <c r="N5526" s="37">
        <f t="shared" si="624"/>
        <v>72.53</v>
      </c>
      <c r="O5526" s="38">
        <f t="shared" ca="1" si="625"/>
        <v>25451500</v>
      </c>
    </row>
    <row r="5527" spans="1:15" x14ac:dyDescent="0.4">
      <c r="A5527">
        <v>5512</v>
      </c>
      <c r="B5527" s="63">
        <v>37370</v>
      </c>
      <c r="C5527" s="37">
        <v>110.55999799999999</v>
      </c>
      <c r="D5527" s="37">
        <v>111.80999799999999</v>
      </c>
      <c r="E5527" s="37">
        <v>109.400002</v>
      </c>
      <c r="F5527" s="37">
        <v>109.410004</v>
      </c>
      <c r="G5527" s="38">
        <v>18902700</v>
      </c>
      <c r="H5527" s="37">
        <v>72.488228000000007</v>
      </c>
      <c r="I5527" s="41">
        <f t="shared" si="619"/>
        <v>0.66253747692030074</v>
      </c>
      <c r="J5527" s="41">
        <f t="shared" ca="1" si="620"/>
        <v>1</v>
      </c>
      <c r="K5527" s="37">
        <f t="shared" si="621"/>
        <v>73.25</v>
      </c>
      <c r="L5527" s="37">
        <f t="shared" si="622"/>
        <v>74.08</v>
      </c>
      <c r="M5527" s="37">
        <f t="shared" si="623"/>
        <v>72.48</v>
      </c>
      <c r="N5527" s="37">
        <f t="shared" si="624"/>
        <v>72.489999999999995</v>
      </c>
      <c r="O5527" s="38">
        <f t="shared" ca="1" si="625"/>
        <v>18902700</v>
      </c>
    </row>
    <row r="5528" spans="1:15" x14ac:dyDescent="0.4">
      <c r="A5528">
        <v>5513</v>
      </c>
      <c r="B5528" s="63">
        <v>37369</v>
      </c>
      <c r="C5528" s="37">
        <v>111.089996</v>
      </c>
      <c r="D5528" s="37">
        <v>111.480003</v>
      </c>
      <c r="E5528" s="37">
        <v>110.16999800000001</v>
      </c>
      <c r="F5528" s="37">
        <v>110.519997</v>
      </c>
      <c r="G5528" s="38">
        <v>16967000</v>
      </c>
      <c r="H5528" s="37">
        <v>73.223602</v>
      </c>
      <c r="I5528" s="41">
        <f t="shared" si="619"/>
        <v>0.66253713343839482</v>
      </c>
      <c r="J5528" s="41">
        <f t="shared" ca="1" si="620"/>
        <v>1</v>
      </c>
      <c r="K5528" s="37">
        <f t="shared" si="621"/>
        <v>73.599999999999994</v>
      </c>
      <c r="L5528" s="37">
        <f t="shared" si="622"/>
        <v>73.86</v>
      </c>
      <c r="M5528" s="37">
        <f t="shared" si="623"/>
        <v>72.989999999999995</v>
      </c>
      <c r="N5528" s="37">
        <f t="shared" si="624"/>
        <v>73.22</v>
      </c>
      <c r="O5528" s="38">
        <f t="shared" ca="1" si="625"/>
        <v>16967000</v>
      </c>
    </row>
    <row r="5529" spans="1:15" x14ac:dyDescent="0.4">
      <c r="A5529">
        <v>5514</v>
      </c>
      <c r="B5529" s="63">
        <v>37368</v>
      </c>
      <c r="C5529" s="37">
        <v>112.379997</v>
      </c>
      <c r="D5529" s="37">
        <v>112.43</v>
      </c>
      <c r="E5529" s="37">
        <v>110.839996</v>
      </c>
      <c r="F5529" s="37">
        <v>111</v>
      </c>
      <c r="G5529" s="38">
        <v>13922900</v>
      </c>
      <c r="H5529" s="37">
        <v>73.541634000000002</v>
      </c>
      <c r="I5529" s="41">
        <f t="shared" si="619"/>
        <v>0.66253724324324326</v>
      </c>
      <c r="J5529" s="41">
        <f t="shared" ca="1" si="620"/>
        <v>1</v>
      </c>
      <c r="K5529" s="37">
        <f t="shared" si="621"/>
        <v>74.459999999999994</v>
      </c>
      <c r="L5529" s="37">
        <f t="shared" si="622"/>
        <v>74.489999999999995</v>
      </c>
      <c r="M5529" s="37">
        <f t="shared" si="623"/>
        <v>73.44</v>
      </c>
      <c r="N5529" s="37">
        <f t="shared" si="624"/>
        <v>73.540000000000006</v>
      </c>
      <c r="O5529" s="38">
        <f t="shared" ca="1" si="625"/>
        <v>13922900</v>
      </c>
    </row>
    <row r="5530" spans="1:15" x14ac:dyDescent="0.4">
      <c r="A5530">
        <v>5515</v>
      </c>
      <c r="B5530" s="63">
        <v>37365</v>
      </c>
      <c r="C5530" s="37">
        <v>113.199997</v>
      </c>
      <c r="D5530" s="37">
        <v>113.239998</v>
      </c>
      <c r="E5530" s="37">
        <v>112.55999799999999</v>
      </c>
      <c r="F5530" s="37">
        <v>112.879997</v>
      </c>
      <c r="G5530" s="38">
        <v>10499200</v>
      </c>
      <c r="H5530" s="37">
        <v>74.787231000000006</v>
      </c>
      <c r="I5530" s="41">
        <f t="shared" si="619"/>
        <v>0.66253749989025956</v>
      </c>
      <c r="J5530" s="41">
        <f t="shared" ca="1" si="620"/>
        <v>1</v>
      </c>
      <c r="K5530" s="37">
        <f t="shared" si="621"/>
        <v>75</v>
      </c>
      <c r="L5530" s="37">
        <f t="shared" si="622"/>
        <v>75.03</v>
      </c>
      <c r="M5530" s="37">
        <f t="shared" si="623"/>
        <v>74.58</v>
      </c>
      <c r="N5530" s="37">
        <f t="shared" si="624"/>
        <v>74.790000000000006</v>
      </c>
      <c r="O5530" s="38">
        <f t="shared" ca="1" si="625"/>
        <v>10499200</v>
      </c>
    </row>
    <row r="5531" spans="1:15" x14ac:dyDescent="0.4">
      <c r="A5531">
        <v>5516</v>
      </c>
      <c r="B5531" s="63">
        <v>37364</v>
      </c>
      <c r="C5531" s="37">
        <v>112.900002</v>
      </c>
      <c r="D5531" s="37">
        <v>113.459999</v>
      </c>
      <c r="E5531" s="37">
        <v>111.150002</v>
      </c>
      <c r="F5531" s="37">
        <v>112.470001</v>
      </c>
      <c r="G5531" s="38">
        <v>25204800</v>
      </c>
      <c r="H5531" s="37">
        <v>74.515563999999998</v>
      </c>
      <c r="I5531" s="41">
        <f t="shared" si="619"/>
        <v>0.66253723959689481</v>
      </c>
      <c r="J5531" s="41">
        <f t="shared" ca="1" si="620"/>
        <v>1</v>
      </c>
      <c r="K5531" s="37">
        <f t="shared" si="621"/>
        <v>74.8</v>
      </c>
      <c r="L5531" s="37">
        <f t="shared" si="622"/>
        <v>75.17</v>
      </c>
      <c r="M5531" s="37">
        <f t="shared" si="623"/>
        <v>73.64</v>
      </c>
      <c r="N5531" s="37">
        <f t="shared" si="624"/>
        <v>74.52</v>
      </c>
      <c r="O5531" s="38">
        <f t="shared" ca="1" si="625"/>
        <v>25204800</v>
      </c>
    </row>
    <row r="5532" spans="1:15" x14ac:dyDescent="0.4">
      <c r="A5532">
        <v>5517</v>
      </c>
      <c r="B5532" s="63">
        <v>37363</v>
      </c>
      <c r="C5532" s="37">
        <v>113.389999</v>
      </c>
      <c r="D5532" s="37">
        <v>113.66999800000001</v>
      </c>
      <c r="E5532" s="37">
        <v>112.599998</v>
      </c>
      <c r="F5532" s="37">
        <v>112.959999</v>
      </c>
      <c r="G5532" s="38">
        <v>12920100</v>
      </c>
      <c r="H5532" s="37">
        <v>74.840209999999999</v>
      </c>
      <c r="I5532" s="41">
        <f t="shared" si="619"/>
        <v>0.66253727569526621</v>
      </c>
      <c r="J5532" s="41">
        <f t="shared" ca="1" si="620"/>
        <v>1</v>
      </c>
      <c r="K5532" s="37">
        <f t="shared" si="621"/>
        <v>75.13</v>
      </c>
      <c r="L5532" s="37">
        <f t="shared" si="622"/>
        <v>75.31</v>
      </c>
      <c r="M5532" s="37">
        <f t="shared" si="623"/>
        <v>74.599999999999994</v>
      </c>
      <c r="N5532" s="37">
        <f t="shared" si="624"/>
        <v>74.84</v>
      </c>
      <c r="O5532" s="38">
        <f t="shared" ca="1" si="625"/>
        <v>12920100</v>
      </c>
    </row>
    <row r="5533" spans="1:15" x14ac:dyDescent="0.4">
      <c r="A5533">
        <v>5518</v>
      </c>
      <c r="B5533" s="63">
        <v>37362</v>
      </c>
      <c r="C5533" s="37">
        <v>111.699997</v>
      </c>
      <c r="D5533" s="37">
        <v>113.32</v>
      </c>
      <c r="E5533" s="37">
        <v>111.66999800000001</v>
      </c>
      <c r="F5533" s="37">
        <v>113.199997</v>
      </c>
      <c r="G5533" s="38">
        <v>15040900</v>
      </c>
      <c r="H5533" s="37">
        <v>74.999222000000003</v>
      </c>
      <c r="I5533" s="41">
        <f t="shared" si="619"/>
        <v>0.66253731437819741</v>
      </c>
      <c r="J5533" s="41">
        <f t="shared" ca="1" si="620"/>
        <v>1</v>
      </c>
      <c r="K5533" s="37">
        <f t="shared" si="621"/>
        <v>74.010000000000005</v>
      </c>
      <c r="L5533" s="37">
        <f t="shared" si="622"/>
        <v>75.08</v>
      </c>
      <c r="M5533" s="37">
        <f t="shared" si="623"/>
        <v>73.989999999999995</v>
      </c>
      <c r="N5533" s="37">
        <f t="shared" si="624"/>
        <v>75</v>
      </c>
      <c r="O5533" s="38">
        <f t="shared" ca="1" si="625"/>
        <v>15040900</v>
      </c>
    </row>
    <row r="5534" spans="1:15" x14ac:dyDescent="0.4">
      <c r="A5534">
        <v>5519</v>
      </c>
      <c r="B5534" s="63">
        <v>37361</v>
      </c>
      <c r="C5534" s="37">
        <v>111.620003</v>
      </c>
      <c r="D5534" s="37">
        <v>111.860001</v>
      </c>
      <c r="E5534" s="37">
        <v>110.199997</v>
      </c>
      <c r="F5534" s="37">
        <v>110.57</v>
      </c>
      <c r="G5534" s="38">
        <v>17394900</v>
      </c>
      <c r="H5534" s="37">
        <v>73.256737000000001</v>
      </c>
      <c r="I5534" s="41">
        <f t="shared" si="619"/>
        <v>0.66253718911097048</v>
      </c>
      <c r="J5534" s="41">
        <f t="shared" ca="1" si="620"/>
        <v>1</v>
      </c>
      <c r="K5534" s="37">
        <f t="shared" si="621"/>
        <v>73.95</v>
      </c>
      <c r="L5534" s="37">
        <f t="shared" si="622"/>
        <v>74.11</v>
      </c>
      <c r="M5534" s="37">
        <f t="shared" si="623"/>
        <v>73.010000000000005</v>
      </c>
      <c r="N5534" s="37">
        <f t="shared" si="624"/>
        <v>73.260000000000005</v>
      </c>
      <c r="O5534" s="38">
        <f t="shared" ca="1" si="625"/>
        <v>17394900</v>
      </c>
    </row>
    <row r="5535" spans="1:15" x14ac:dyDescent="0.4">
      <c r="A5535">
        <v>5520</v>
      </c>
      <c r="B5535" s="63">
        <v>37358</v>
      </c>
      <c r="C5535" s="37">
        <v>111.019997</v>
      </c>
      <c r="D5535" s="37">
        <v>111.650002</v>
      </c>
      <c r="E5535" s="37">
        <v>110.040001</v>
      </c>
      <c r="F5535" s="37">
        <v>111.41999800000001</v>
      </c>
      <c r="G5535" s="38">
        <v>14950600</v>
      </c>
      <c r="H5535" s="37">
        <v>73.819878000000003</v>
      </c>
      <c r="I5535" s="41">
        <f t="shared" si="619"/>
        <v>0.66253706089637521</v>
      </c>
      <c r="J5535" s="41">
        <f t="shared" ca="1" si="620"/>
        <v>1</v>
      </c>
      <c r="K5535" s="37">
        <f t="shared" si="621"/>
        <v>73.55</v>
      </c>
      <c r="L5535" s="37">
        <f t="shared" si="622"/>
        <v>73.97</v>
      </c>
      <c r="M5535" s="37">
        <f t="shared" si="623"/>
        <v>72.91</v>
      </c>
      <c r="N5535" s="37">
        <f t="shared" si="624"/>
        <v>73.819999999999993</v>
      </c>
      <c r="O5535" s="38">
        <f t="shared" ca="1" si="625"/>
        <v>14950600</v>
      </c>
    </row>
    <row r="5536" spans="1:15" x14ac:dyDescent="0.4">
      <c r="A5536">
        <v>5521</v>
      </c>
      <c r="B5536" s="63">
        <v>37357</v>
      </c>
      <c r="C5536" s="37">
        <v>112.889999</v>
      </c>
      <c r="D5536" s="37">
        <v>113.050003</v>
      </c>
      <c r="E5536" s="37">
        <v>110.5</v>
      </c>
      <c r="F5536" s="37">
        <v>110.589996</v>
      </c>
      <c r="G5536" s="38">
        <v>25453700</v>
      </c>
      <c r="H5536" s="37">
        <v>73.269974000000005</v>
      </c>
      <c r="I5536" s="41">
        <f t="shared" si="619"/>
        <v>0.66253708879779694</v>
      </c>
      <c r="J5536" s="41">
        <f t="shared" ca="1" si="620"/>
        <v>1</v>
      </c>
      <c r="K5536" s="37">
        <f t="shared" si="621"/>
        <v>74.790000000000006</v>
      </c>
      <c r="L5536" s="37">
        <f t="shared" si="622"/>
        <v>74.900000000000006</v>
      </c>
      <c r="M5536" s="37">
        <f t="shared" si="623"/>
        <v>73.209999999999994</v>
      </c>
      <c r="N5536" s="37">
        <f t="shared" si="624"/>
        <v>73.27</v>
      </c>
      <c r="O5536" s="38">
        <f t="shared" ca="1" si="625"/>
        <v>25453700</v>
      </c>
    </row>
    <row r="5537" spans="1:15" x14ac:dyDescent="0.4">
      <c r="A5537">
        <v>5522</v>
      </c>
      <c r="B5537" s="63">
        <v>37356</v>
      </c>
      <c r="C5537" s="37">
        <v>112.099998</v>
      </c>
      <c r="D5537" s="37">
        <v>113.540001</v>
      </c>
      <c r="E5537" s="37">
        <v>112.089996</v>
      </c>
      <c r="F5537" s="37">
        <v>113.410004</v>
      </c>
      <c r="G5537" s="38">
        <v>17199300</v>
      </c>
      <c r="H5537" s="37">
        <v>75.138373999999999</v>
      </c>
      <c r="I5537" s="41">
        <f t="shared" si="619"/>
        <v>0.66253744246407043</v>
      </c>
      <c r="J5537" s="41">
        <f t="shared" ca="1" si="620"/>
        <v>1</v>
      </c>
      <c r="K5537" s="37">
        <f t="shared" si="621"/>
        <v>74.27</v>
      </c>
      <c r="L5537" s="37">
        <f t="shared" si="622"/>
        <v>75.22</v>
      </c>
      <c r="M5537" s="37">
        <f t="shared" si="623"/>
        <v>74.260000000000005</v>
      </c>
      <c r="N5537" s="37">
        <f t="shared" si="624"/>
        <v>75.14</v>
      </c>
      <c r="O5537" s="38">
        <f t="shared" ca="1" si="625"/>
        <v>17199300</v>
      </c>
    </row>
    <row r="5538" spans="1:15" x14ac:dyDescent="0.4">
      <c r="A5538">
        <v>5523</v>
      </c>
      <c r="B5538" s="63">
        <v>37355</v>
      </c>
      <c r="C5538" s="37">
        <v>113.18</v>
      </c>
      <c r="D5538" s="37">
        <v>113.18</v>
      </c>
      <c r="E5538" s="37">
        <v>111.93</v>
      </c>
      <c r="F5538" s="37">
        <v>112.139999</v>
      </c>
      <c r="G5538" s="38">
        <v>15122700</v>
      </c>
      <c r="H5538" s="37">
        <v>74.296920999999998</v>
      </c>
      <c r="I5538" s="41">
        <f t="shared" si="619"/>
        <v>0.66253720048633136</v>
      </c>
      <c r="J5538" s="41">
        <f t="shared" ca="1" si="620"/>
        <v>1</v>
      </c>
      <c r="K5538" s="37">
        <f t="shared" si="621"/>
        <v>74.989999999999995</v>
      </c>
      <c r="L5538" s="37">
        <f t="shared" si="622"/>
        <v>74.989999999999995</v>
      </c>
      <c r="M5538" s="37">
        <f t="shared" si="623"/>
        <v>74.16</v>
      </c>
      <c r="N5538" s="37">
        <f t="shared" si="624"/>
        <v>74.3</v>
      </c>
      <c r="O5538" s="38">
        <f t="shared" ca="1" si="625"/>
        <v>15122700</v>
      </c>
    </row>
    <row r="5539" spans="1:15" x14ac:dyDescent="0.4">
      <c r="A5539">
        <v>5524</v>
      </c>
      <c r="B5539" s="63">
        <v>37354</v>
      </c>
      <c r="C5539" s="37">
        <v>111.32</v>
      </c>
      <c r="D5539" s="37">
        <v>113.029999</v>
      </c>
      <c r="E5539" s="37">
        <v>111.230003</v>
      </c>
      <c r="F5539" s="37">
        <v>112.93</v>
      </c>
      <c r="G5539" s="38">
        <v>16470100</v>
      </c>
      <c r="H5539" s="37">
        <v>74.820328000000003</v>
      </c>
      <c r="I5539" s="41">
        <f t="shared" si="619"/>
        <v>0.662537217745506</v>
      </c>
      <c r="J5539" s="41">
        <f t="shared" ca="1" si="620"/>
        <v>1</v>
      </c>
      <c r="K5539" s="37">
        <f t="shared" si="621"/>
        <v>73.75</v>
      </c>
      <c r="L5539" s="37">
        <f t="shared" si="622"/>
        <v>74.89</v>
      </c>
      <c r="M5539" s="37">
        <f t="shared" si="623"/>
        <v>73.69</v>
      </c>
      <c r="N5539" s="37">
        <f t="shared" si="624"/>
        <v>74.819999999999993</v>
      </c>
      <c r="O5539" s="38">
        <f t="shared" ca="1" si="625"/>
        <v>16470100</v>
      </c>
    </row>
    <row r="5540" spans="1:15" x14ac:dyDescent="0.4">
      <c r="A5540">
        <v>5525</v>
      </c>
      <c r="B5540" s="63">
        <v>37351</v>
      </c>
      <c r="C5540" s="37">
        <v>113.19000200000001</v>
      </c>
      <c r="D5540" s="37">
        <v>113.629997</v>
      </c>
      <c r="E5540" s="37">
        <v>112.18</v>
      </c>
      <c r="F5540" s="37">
        <v>112.69000200000001</v>
      </c>
      <c r="G5540" s="38">
        <v>19404900</v>
      </c>
      <c r="H5540" s="37">
        <v>74.661331000000004</v>
      </c>
      <c r="I5540" s="41">
        <f t="shared" si="619"/>
        <v>0.66253731187261844</v>
      </c>
      <c r="J5540" s="41">
        <f t="shared" ca="1" si="620"/>
        <v>1</v>
      </c>
      <c r="K5540" s="37">
        <f t="shared" si="621"/>
        <v>74.989999999999995</v>
      </c>
      <c r="L5540" s="37">
        <f t="shared" si="622"/>
        <v>75.28</v>
      </c>
      <c r="M5540" s="37">
        <f t="shared" si="623"/>
        <v>74.319999999999993</v>
      </c>
      <c r="N5540" s="37">
        <f t="shared" si="624"/>
        <v>74.66</v>
      </c>
      <c r="O5540" s="38">
        <f t="shared" ca="1" si="625"/>
        <v>19404900</v>
      </c>
    </row>
    <row r="5541" spans="1:15" x14ac:dyDescent="0.4">
      <c r="A5541">
        <v>5526</v>
      </c>
      <c r="B5541" s="63">
        <v>37350</v>
      </c>
      <c r="C5541" s="37">
        <v>112.599998</v>
      </c>
      <c r="D5541" s="37">
        <v>113.400002</v>
      </c>
      <c r="E5541" s="37">
        <v>112.230003</v>
      </c>
      <c r="F5541" s="37">
        <v>112.66999800000001</v>
      </c>
      <c r="G5541" s="38">
        <v>23549000</v>
      </c>
      <c r="H5541" s="37">
        <v>74.648116999999999</v>
      </c>
      <c r="I5541" s="41">
        <f t="shared" si="619"/>
        <v>0.6625376615343509</v>
      </c>
      <c r="J5541" s="41">
        <f t="shared" ca="1" si="620"/>
        <v>1</v>
      </c>
      <c r="K5541" s="37">
        <f t="shared" si="621"/>
        <v>74.599999999999994</v>
      </c>
      <c r="L5541" s="37">
        <f t="shared" si="622"/>
        <v>75.13</v>
      </c>
      <c r="M5541" s="37">
        <f t="shared" si="623"/>
        <v>74.36</v>
      </c>
      <c r="N5541" s="37">
        <f t="shared" si="624"/>
        <v>74.650000000000006</v>
      </c>
      <c r="O5541" s="38">
        <f t="shared" ca="1" si="625"/>
        <v>23549000</v>
      </c>
    </row>
    <row r="5542" spans="1:15" x14ac:dyDescent="0.4">
      <c r="A5542">
        <v>5527</v>
      </c>
      <c r="B5542" s="63">
        <v>37349</v>
      </c>
      <c r="C5542" s="37">
        <v>114.010002</v>
      </c>
      <c r="D5542" s="37">
        <v>114.209999</v>
      </c>
      <c r="E5542" s="37">
        <v>112.160004</v>
      </c>
      <c r="F5542" s="37">
        <v>113.139999</v>
      </c>
      <c r="G5542" s="38">
        <v>25658500</v>
      </c>
      <c r="H5542" s="37">
        <v>74.959464999999994</v>
      </c>
      <c r="I5542" s="41">
        <f t="shared" si="619"/>
        <v>0.66253726058456119</v>
      </c>
      <c r="J5542" s="41">
        <f t="shared" ca="1" si="620"/>
        <v>1</v>
      </c>
      <c r="K5542" s="37">
        <f t="shared" si="621"/>
        <v>75.540000000000006</v>
      </c>
      <c r="L5542" s="37">
        <f t="shared" si="622"/>
        <v>75.67</v>
      </c>
      <c r="M5542" s="37">
        <f t="shared" si="623"/>
        <v>74.31</v>
      </c>
      <c r="N5542" s="37">
        <f t="shared" si="624"/>
        <v>74.959999999999994</v>
      </c>
      <c r="O5542" s="38">
        <f t="shared" ca="1" si="625"/>
        <v>25658500</v>
      </c>
    </row>
    <row r="5543" spans="1:15" x14ac:dyDescent="0.4">
      <c r="A5543">
        <v>5528</v>
      </c>
      <c r="B5543" s="63">
        <v>37348</v>
      </c>
      <c r="C5543" s="37">
        <v>113.980003</v>
      </c>
      <c r="D5543" s="37">
        <v>114.949997</v>
      </c>
      <c r="E5543" s="37">
        <v>113.769997</v>
      </c>
      <c r="F5543" s="37">
        <v>113.94000200000001</v>
      </c>
      <c r="G5543" s="38">
        <v>15669500</v>
      </c>
      <c r="H5543" s="37">
        <v>75.489463999999998</v>
      </c>
      <c r="I5543" s="41">
        <f t="shared" si="619"/>
        <v>0.66253697274816614</v>
      </c>
      <c r="J5543" s="41">
        <f t="shared" ca="1" si="620"/>
        <v>1</v>
      </c>
      <c r="K5543" s="37">
        <f t="shared" si="621"/>
        <v>75.52</v>
      </c>
      <c r="L5543" s="37">
        <f t="shared" si="622"/>
        <v>76.16</v>
      </c>
      <c r="M5543" s="37">
        <f t="shared" si="623"/>
        <v>75.38</v>
      </c>
      <c r="N5543" s="37">
        <f t="shared" si="624"/>
        <v>75.489999999999995</v>
      </c>
      <c r="O5543" s="38">
        <f t="shared" ca="1" si="625"/>
        <v>15669500</v>
      </c>
    </row>
    <row r="5544" spans="1:15" x14ac:dyDescent="0.4">
      <c r="A5544">
        <v>5529</v>
      </c>
      <c r="B5544" s="63">
        <v>37347</v>
      </c>
      <c r="C5544" s="37">
        <v>114.230003</v>
      </c>
      <c r="D5544" s="37">
        <v>115.099998</v>
      </c>
      <c r="E5544" s="37">
        <v>113.5</v>
      </c>
      <c r="F5544" s="37">
        <v>114.57</v>
      </c>
      <c r="G5544" s="38">
        <v>17711000</v>
      </c>
      <c r="H5544" s="37">
        <v>75.906906000000006</v>
      </c>
      <c r="I5544" s="41">
        <f t="shared" si="619"/>
        <v>0.66253736580256617</v>
      </c>
      <c r="J5544" s="41">
        <f t="shared" ca="1" si="620"/>
        <v>1</v>
      </c>
      <c r="K5544" s="37">
        <f t="shared" si="621"/>
        <v>75.680000000000007</v>
      </c>
      <c r="L5544" s="37">
        <f t="shared" si="622"/>
        <v>76.260000000000005</v>
      </c>
      <c r="M5544" s="37">
        <f t="shared" si="623"/>
        <v>75.2</v>
      </c>
      <c r="N5544" s="37">
        <f t="shared" si="624"/>
        <v>75.91</v>
      </c>
      <c r="O5544" s="38">
        <f t="shared" ca="1" si="625"/>
        <v>17711000</v>
      </c>
    </row>
    <row r="5545" spans="1:15" x14ac:dyDescent="0.4">
      <c r="A5545">
        <v>5530</v>
      </c>
      <c r="B5545" s="63">
        <v>37343</v>
      </c>
      <c r="C5545" s="37">
        <v>114.970001</v>
      </c>
      <c r="D5545" s="37">
        <v>115.769997</v>
      </c>
      <c r="E5545" s="37">
        <v>114.5</v>
      </c>
      <c r="F5545" s="37">
        <v>114.519997</v>
      </c>
      <c r="G5545" s="38">
        <v>17532900</v>
      </c>
      <c r="H5545" s="37">
        <v>75.873763999999994</v>
      </c>
      <c r="I5545" s="41">
        <f t="shared" si="619"/>
        <v>0.66253725102699745</v>
      </c>
      <c r="J5545" s="41">
        <f t="shared" ca="1" si="620"/>
        <v>1</v>
      </c>
      <c r="K5545" s="37">
        <f t="shared" si="621"/>
        <v>76.17</v>
      </c>
      <c r="L5545" s="37">
        <f t="shared" si="622"/>
        <v>76.7</v>
      </c>
      <c r="M5545" s="37">
        <f t="shared" si="623"/>
        <v>75.86</v>
      </c>
      <c r="N5545" s="37">
        <f t="shared" si="624"/>
        <v>75.87</v>
      </c>
      <c r="O5545" s="38">
        <f t="shared" ca="1" si="625"/>
        <v>17532900</v>
      </c>
    </row>
    <row r="5546" spans="1:15" x14ac:dyDescent="0.4">
      <c r="A5546">
        <v>5531</v>
      </c>
      <c r="B5546" s="63">
        <v>37342</v>
      </c>
      <c r="C5546" s="37">
        <v>114.029999</v>
      </c>
      <c r="D5546" s="37">
        <v>115.010002</v>
      </c>
      <c r="E5546" s="37">
        <v>113.760002</v>
      </c>
      <c r="F5546" s="37">
        <v>114.57</v>
      </c>
      <c r="G5546" s="38">
        <v>19020300</v>
      </c>
      <c r="H5546" s="37">
        <v>75.906906000000006</v>
      </c>
      <c r="I5546" s="41">
        <f t="shared" si="619"/>
        <v>0.66253736580256617</v>
      </c>
      <c r="J5546" s="41">
        <f t="shared" ca="1" si="620"/>
        <v>1</v>
      </c>
      <c r="K5546" s="37">
        <f t="shared" si="621"/>
        <v>75.55</v>
      </c>
      <c r="L5546" s="37">
        <f t="shared" si="622"/>
        <v>76.2</v>
      </c>
      <c r="M5546" s="37">
        <f t="shared" si="623"/>
        <v>75.37</v>
      </c>
      <c r="N5546" s="37">
        <f t="shared" si="624"/>
        <v>75.91</v>
      </c>
      <c r="O5546" s="38">
        <f t="shared" ca="1" si="625"/>
        <v>19020300</v>
      </c>
    </row>
    <row r="5547" spans="1:15" x14ac:dyDescent="0.4">
      <c r="A5547">
        <v>5532</v>
      </c>
      <c r="B5547" s="63">
        <v>37341</v>
      </c>
      <c r="C5547" s="37">
        <v>113.519997</v>
      </c>
      <c r="D5547" s="37">
        <v>115.019997</v>
      </c>
      <c r="E5547" s="37">
        <v>113.470001</v>
      </c>
      <c r="F5547" s="37">
        <v>114.269997</v>
      </c>
      <c r="G5547" s="38">
        <v>19947600</v>
      </c>
      <c r="H5547" s="37">
        <v>75.708129999999997</v>
      </c>
      <c r="I5547" s="41">
        <f t="shared" si="619"/>
        <v>0.66253725376399542</v>
      </c>
      <c r="J5547" s="41">
        <f t="shared" ca="1" si="620"/>
        <v>1</v>
      </c>
      <c r="K5547" s="37">
        <f t="shared" si="621"/>
        <v>75.209999999999994</v>
      </c>
      <c r="L5547" s="37">
        <f t="shared" si="622"/>
        <v>76.209999999999994</v>
      </c>
      <c r="M5547" s="37">
        <f t="shared" si="623"/>
        <v>75.180000000000007</v>
      </c>
      <c r="N5547" s="37">
        <f t="shared" si="624"/>
        <v>75.709999999999994</v>
      </c>
      <c r="O5547" s="38">
        <f t="shared" ca="1" si="625"/>
        <v>19947600</v>
      </c>
    </row>
    <row r="5548" spans="1:15" x14ac:dyDescent="0.4">
      <c r="A5548">
        <v>5533</v>
      </c>
      <c r="B5548" s="63">
        <v>37340</v>
      </c>
      <c r="C5548" s="37">
        <v>115.089996</v>
      </c>
      <c r="D5548" s="37">
        <v>115.360001</v>
      </c>
      <c r="E5548" s="37">
        <v>113.300003</v>
      </c>
      <c r="F5548" s="37">
        <v>113.610001</v>
      </c>
      <c r="G5548" s="38">
        <v>17499600</v>
      </c>
      <c r="H5548" s="37">
        <v>75.270874000000006</v>
      </c>
      <c r="I5548" s="41">
        <f t="shared" si="619"/>
        <v>0.66253739404508949</v>
      </c>
      <c r="J5548" s="41">
        <f t="shared" ca="1" si="620"/>
        <v>1</v>
      </c>
      <c r="K5548" s="37">
        <f t="shared" si="621"/>
        <v>76.25</v>
      </c>
      <c r="L5548" s="37">
        <f t="shared" si="622"/>
        <v>76.430000000000007</v>
      </c>
      <c r="M5548" s="37">
        <f t="shared" si="623"/>
        <v>75.069999999999993</v>
      </c>
      <c r="N5548" s="37">
        <f t="shared" si="624"/>
        <v>75.27</v>
      </c>
      <c r="O5548" s="38">
        <f t="shared" ca="1" si="625"/>
        <v>17499600</v>
      </c>
    </row>
    <row r="5549" spans="1:15" x14ac:dyDescent="0.4">
      <c r="A5549">
        <v>5534</v>
      </c>
      <c r="B5549" s="63">
        <v>37337</v>
      </c>
      <c r="C5549" s="37">
        <v>115.5</v>
      </c>
      <c r="D5549" s="37">
        <v>115.94000200000001</v>
      </c>
      <c r="E5549" s="37">
        <v>114.699997</v>
      </c>
      <c r="F5549" s="37">
        <v>115.040001</v>
      </c>
      <c r="G5549" s="38">
        <v>15235400</v>
      </c>
      <c r="H5549" s="37">
        <v>76.218277</v>
      </c>
      <c r="I5549" s="41">
        <f t="shared" si="619"/>
        <v>0.66253717261355027</v>
      </c>
      <c r="J5549" s="41">
        <f t="shared" ca="1" si="620"/>
        <v>1</v>
      </c>
      <c r="K5549" s="37">
        <f t="shared" si="621"/>
        <v>76.52</v>
      </c>
      <c r="L5549" s="37">
        <f t="shared" si="622"/>
        <v>76.81</v>
      </c>
      <c r="M5549" s="37">
        <f t="shared" si="623"/>
        <v>75.989999999999995</v>
      </c>
      <c r="N5549" s="37">
        <f t="shared" si="624"/>
        <v>76.22</v>
      </c>
      <c r="O5549" s="38">
        <f t="shared" ca="1" si="625"/>
        <v>15235400</v>
      </c>
    </row>
    <row r="5550" spans="1:15" x14ac:dyDescent="0.4">
      <c r="A5550">
        <v>5535</v>
      </c>
      <c r="B5550" s="63">
        <v>37336</v>
      </c>
      <c r="C5550" s="37">
        <v>115.300003</v>
      </c>
      <c r="D5550" s="37">
        <v>115.900002</v>
      </c>
      <c r="E5550" s="37">
        <v>114.120003</v>
      </c>
      <c r="F5550" s="37">
        <v>115.290001</v>
      </c>
      <c r="G5550" s="38">
        <v>25846800</v>
      </c>
      <c r="H5550" s="37">
        <v>76.383949000000001</v>
      </c>
      <c r="I5550" s="41">
        <f t="shared" si="619"/>
        <v>0.662537499674408</v>
      </c>
      <c r="J5550" s="41">
        <f t="shared" ca="1" si="620"/>
        <v>1</v>
      </c>
      <c r="K5550" s="37">
        <f t="shared" si="621"/>
        <v>76.39</v>
      </c>
      <c r="L5550" s="37">
        <f t="shared" si="622"/>
        <v>76.790000000000006</v>
      </c>
      <c r="M5550" s="37">
        <f t="shared" si="623"/>
        <v>75.61</v>
      </c>
      <c r="N5550" s="37">
        <f t="shared" si="624"/>
        <v>76.38</v>
      </c>
      <c r="O5550" s="38">
        <f t="shared" ca="1" si="625"/>
        <v>25846800</v>
      </c>
    </row>
    <row r="5551" spans="1:15" x14ac:dyDescent="0.4">
      <c r="A5551">
        <v>5536</v>
      </c>
      <c r="B5551" s="63">
        <v>37335</v>
      </c>
      <c r="C5551" s="37">
        <v>116.5</v>
      </c>
      <c r="D5551" s="37">
        <v>116.58000199999999</v>
      </c>
      <c r="E5551" s="37">
        <v>115.19000200000001</v>
      </c>
      <c r="F5551" s="37">
        <v>115.239998</v>
      </c>
      <c r="G5551" s="38">
        <v>17114500</v>
      </c>
      <c r="H5551" s="37">
        <v>76.350807000000003</v>
      </c>
      <c r="I5551" s="41">
        <f t="shared" si="619"/>
        <v>0.6625373856740262</v>
      </c>
      <c r="J5551" s="41">
        <f t="shared" ca="1" si="620"/>
        <v>1</v>
      </c>
      <c r="K5551" s="37">
        <f t="shared" si="621"/>
        <v>77.19</v>
      </c>
      <c r="L5551" s="37">
        <f t="shared" si="622"/>
        <v>77.239999999999995</v>
      </c>
      <c r="M5551" s="37">
        <f t="shared" si="623"/>
        <v>76.319999999999993</v>
      </c>
      <c r="N5551" s="37">
        <f t="shared" si="624"/>
        <v>76.349999999999994</v>
      </c>
      <c r="O5551" s="38">
        <f t="shared" ca="1" si="625"/>
        <v>17114500</v>
      </c>
    </row>
    <row r="5552" spans="1:15" x14ac:dyDescent="0.4">
      <c r="A5552">
        <v>5537</v>
      </c>
      <c r="B5552" s="63">
        <v>37334</v>
      </c>
      <c r="C5552" s="37">
        <v>117.300003</v>
      </c>
      <c r="D5552" s="37">
        <v>117.739998</v>
      </c>
      <c r="E5552" s="37">
        <v>116.82</v>
      </c>
      <c r="F5552" s="37">
        <v>117.449997</v>
      </c>
      <c r="G5552" s="38">
        <v>17912000</v>
      </c>
      <c r="H5552" s="37">
        <v>77.814957000000007</v>
      </c>
      <c r="I5552" s="41">
        <f t="shared" si="619"/>
        <v>0.66253690070336924</v>
      </c>
      <c r="J5552" s="41">
        <f t="shared" ca="1" si="620"/>
        <v>1</v>
      </c>
      <c r="K5552" s="37">
        <f t="shared" si="621"/>
        <v>77.72</v>
      </c>
      <c r="L5552" s="37">
        <f t="shared" si="622"/>
        <v>78.010000000000005</v>
      </c>
      <c r="M5552" s="37">
        <f t="shared" si="623"/>
        <v>77.400000000000006</v>
      </c>
      <c r="N5552" s="37">
        <f t="shared" si="624"/>
        <v>77.81</v>
      </c>
      <c r="O5552" s="38">
        <f t="shared" ca="1" si="625"/>
        <v>17912000</v>
      </c>
    </row>
    <row r="5553" spans="1:15" x14ac:dyDescent="0.4">
      <c r="A5553">
        <v>5538</v>
      </c>
      <c r="B5553" s="63">
        <v>37333</v>
      </c>
      <c r="C5553" s="37">
        <v>117.099998</v>
      </c>
      <c r="D5553" s="37">
        <v>117.55999799999999</v>
      </c>
      <c r="E5553" s="37">
        <v>116.099998</v>
      </c>
      <c r="F5553" s="37">
        <v>116.66999800000001</v>
      </c>
      <c r="G5553" s="38">
        <v>17548900</v>
      </c>
      <c r="H5553" s="37">
        <v>77.298186999999999</v>
      </c>
      <c r="I5553" s="41">
        <f t="shared" si="619"/>
        <v>0.66253697030148229</v>
      </c>
      <c r="J5553" s="41">
        <f t="shared" ca="1" si="620"/>
        <v>1</v>
      </c>
      <c r="K5553" s="37">
        <f t="shared" si="621"/>
        <v>77.58</v>
      </c>
      <c r="L5553" s="37">
        <f t="shared" si="622"/>
        <v>77.89</v>
      </c>
      <c r="M5553" s="37">
        <f t="shared" si="623"/>
        <v>76.92</v>
      </c>
      <c r="N5553" s="37">
        <f t="shared" si="624"/>
        <v>77.3</v>
      </c>
      <c r="O5553" s="38">
        <f t="shared" ca="1" si="625"/>
        <v>17548900</v>
      </c>
    </row>
    <row r="5554" spans="1:15" x14ac:dyDescent="0.4">
      <c r="A5554">
        <v>5539</v>
      </c>
      <c r="B5554" s="63">
        <v>37330</v>
      </c>
      <c r="C5554" s="37">
        <v>115.970001</v>
      </c>
      <c r="D5554" s="37">
        <v>116.949997</v>
      </c>
      <c r="E5554" s="37">
        <v>115.900002</v>
      </c>
      <c r="F5554" s="37">
        <v>116.650002</v>
      </c>
      <c r="G5554" s="38">
        <v>21220100</v>
      </c>
      <c r="H5554" s="37">
        <v>77.284949999999995</v>
      </c>
      <c r="I5554" s="41">
        <f t="shared" si="619"/>
        <v>0.66253706536584533</v>
      </c>
      <c r="J5554" s="41">
        <f t="shared" ca="1" si="620"/>
        <v>1</v>
      </c>
      <c r="K5554" s="37">
        <f t="shared" si="621"/>
        <v>76.83</v>
      </c>
      <c r="L5554" s="37">
        <f t="shared" si="622"/>
        <v>77.48</v>
      </c>
      <c r="M5554" s="37">
        <f t="shared" si="623"/>
        <v>76.790000000000006</v>
      </c>
      <c r="N5554" s="37">
        <f t="shared" si="624"/>
        <v>77.28</v>
      </c>
      <c r="O5554" s="38">
        <f t="shared" ca="1" si="625"/>
        <v>21220100</v>
      </c>
    </row>
    <row r="5555" spans="1:15" x14ac:dyDescent="0.4">
      <c r="A5555">
        <v>5540</v>
      </c>
      <c r="B5555" s="63">
        <v>37329</v>
      </c>
      <c r="C5555" s="37">
        <v>116.040001</v>
      </c>
      <c r="D5555" s="37">
        <v>116.43</v>
      </c>
      <c r="E5555" s="37">
        <v>115.629997</v>
      </c>
      <c r="F5555" s="37">
        <v>115.879997</v>
      </c>
      <c r="G5555" s="38">
        <v>11168100</v>
      </c>
      <c r="H5555" s="37">
        <v>76.555533999999994</v>
      </c>
      <c r="I5555" s="41">
        <f t="shared" si="619"/>
        <v>0.66064494288863329</v>
      </c>
      <c r="J5555" s="41">
        <f t="shared" ca="1" si="620"/>
        <v>1</v>
      </c>
      <c r="K5555" s="37">
        <f t="shared" si="621"/>
        <v>76.66</v>
      </c>
      <c r="L5555" s="37">
        <f t="shared" si="622"/>
        <v>76.92</v>
      </c>
      <c r="M5555" s="37">
        <f t="shared" si="623"/>
        <v>76.39</v>
      </c>
      <c r="N5555" s="37">
        <f t="shared" si="624"/>
        <v>76.56</v>
      </c>
      <c r="O5555" s="38">
        <f t="shared" ca="1" si="625"/>
        <v>11168100</v>
      </c>
    </row>
    <row r="5556" spans="1:15" x14ac:dyDescent="0.4">
      <c r="A5556">
        <v>5541</v>
      </c>
      <c r="B5556" s="63">
        <v>37328</v>
      </c>
      <c r="C5556" s="37">
        <v>116.629997</v>
      </c>
      <c r="D5556" s="37">
        <v>116.75</v>
      </c>
      <c r="E5556" s="37">
        <v>115.639999</v>
      </c>
      <c r="F5556" s="37">
        <v>116.040001</v>
      </c>
      <c r="G5556" s="38">
        <v>17175300</v>
      </c>
      <c r="H5556" s="37">
        <v>76.661231999999998</v>
      </c>
      <c r="I5556" s="41">
        <f t="shared" si="619"/>
        <v>0.66064487538223993</v>
      </c>
      <c r="J5556" s="41">
        <f t="shared" ca="1" si="620"/>
        <v>1</v>
      </c>
      <c r="K5556" s="37">
        <f t="shared" si="621"/>
        <v>77.05</v>
      </c>
      <c r="L5556" s="37">
        <f t="shared" si="622"/>
        <v>77.13</v>
      </c>
      <c r="M5556" s="37">
        <f t="shared" si="623"/>
        <v>76.400000000000006</v>
      </c>
      <c r="N5556" s="37">
        <f t="shared" si="624"/>
        <v>76.66</v>
      </c>
      <c r="O5556" s="38">
        <f t="shared" ca="1" si="625"/>
        <v>17175300</v>
      </c>
    </row>
    <row r="5557" spans="1:15" x14ac:dyDescent="0.4">
      <c r="A5557">
        <v>5542</v>
      </c>
      <c r="B5557" s="63">
        <v>37327</v>
      </c>
      <c r="C5557" s="37">
        <v>116.099998</v>
      </c>
      <c r="D5557" s="37">
        <v>117.25</v>
      </c>
      <c r="E5557" s="37">
        <v>115.94000200000001</v>
      </c>
      <c r="F5557" s="37">
        <v>117.16999800000001</v>
      </c>
      <c r="G5557" s="38">
        <v>17153600</v>
      </c>
      <c r="H5557" s="37">
        <v>77.407730000000001</v>
      </c>
      <c r="I5557" s="41">
        <f t="shared" si="619"/>
        <v>0.66064463020644582</v>
      </c>
      <c r="J5557" s="41">
        <f t="shared" ca="1" si="620"/>
        <v>1</v>
      </c>
      <c r="K5557" s="37">
        <f t="shared" si="621"/>
        <v>76.7</v>
      </c>
      <c r="L5557" s="37">
        <f t="shared" si="622"/>
        <v>77.459999999999994</v>
      </c>
      <c r="M5557" s="37">
        <f t="shared" si="623"/>
        <v>76.599999999999994</v>
      </c>
      <c r="N5557" s="37">
        <f t="shared" si="624"/>
        <v>77.41</v>
      </c>
      <c r="O5557" s="38">
        <f t="shared" ca="1" si="625"/>
        <v>17153600</v>
      </c>
    </row>
    <row r="5558" spans="1:15" x14ac:dyDescent="0.4">
      <c r="A5558">
        <v>5543</v>
      </c>
      <c r="B5558" s="63">
        <v>37326</v>
      </c>
      <c r="C5558" s="37">
        <v>116.889999</v>
      </c>
      <c r="D5558" s="37">
        <v>117.900002</v>
      </c>
      <c r="E5558" s="37">
        <v>116.43</v>
      </c>
      <c r="F5558" s="37">
        <v>117.239998</v>
      </c>
      <c r="G5558" s="38">
        <v>15621800</v>
      </c>
      <c r="H5558" s="37">
        <v>77.453986999999998</v>
      </c>
      <c r="I5558" s="41">
        <f t="shared" si="619"/>
        <v>0.66064473150195724</v>
      </c>
      <c r="J5558" s="41">
        <f t="shared" ca="1" si="620"/>
        <v>1</v>
      </c>
      <c r="K5558" s="37">
        <f t="shared" si="621"/>
        <v>77.22</v>
      </c>
      <c r="L5558" s="37">
        <f t="shared" si="622"/>
        <v>77.89</v>
      </c>
      <c r="M5558" s="37">
        <f t="shared" si="623"/>
        <v>76.92</v>
      </c>
      <c r="N5558" s="37">
        <f t="shared" si="624"/>
        <v>77.45</v>
      </c>
      <c r="O5558" s="38">
        <f t="shared" ca="1" si="625"/>
        <v>15621800</v>
      </c>
    </row>
    <row r="5559" spans="1:15" x14ac:dyDescent="0.4">
      <c r="A5559">
        <v>5544</v>
      </c>
      <c r="B5559" s="63">
        <v>37323</v>
      </c>
      <c r="C5559" s="37">
        <v>117.379997</v>
      </c>
      <c r="D5559" s="37">
        <v>117.900002</v>
      </c>
      <c r="E5559" s="37">
        <v>116.480003</v>
      </c>
      <c r="F5559" s="37">
        <v>116.989998</v>
      </c>
      <c r="G5559" s="38">
        <v>19930100</v>
      </c>
      <c r="H5559" s="37">
        <v>77.288841000000005</v>
      </c>
      <c r="I5559" s="41">
        <f t="shared" si="619"/>
        <v>0.66064486128121824</v>
      </c>
      <c r="J5559" s="41">
        <f t="shared" ca="1" si="620"/>
        <v>1</v>
      </c>
      <c r="K5559" s="37">
        <f t="shared" si="621"/>
        <v>77.55</v>
      </c>
      <c r="L5559" s="37">
        <f t="shared" si="622"/>
        <v>77.89</v>
      </c>
      <c r="M5559" s="37">
        <f t="shared" si="623"/>
        <v>76.95</v>
      </c>
      <c r="N5559" s="37">
        <f t="shared" si="624"/>
        <v>77.290000000000006</v>
      </c>
      <c r="O5559" s="38">
        <f t="shared" ca="1" si="625"/>
        <v>19930100</v>
      </c>
    </row>
    <row r="5560" spans="1:15" x14ac:dyDescent="0.4">
      <c r="A5560">
        <v>5545</v>
      </c>
      <c r="B5560" s="63">
        <v>37322</v>
      </c>
      <c r="C5560" s="37">
        <v>117.360001</v>
      </c>
      <c r="D5560" s="37">
        <v>117.5</v>
      </c>
      <c r="E5560" s="37">
        <v>115.57</v>
      </c>
      <c r="F5560" s="37">
        <v>116.5</v>
      </c>
      <c r="G5560" s="38">
        <v>19330800</v>
      </c>
      <c r="H5560" s="37">
        <v>76.965096000000003</v>
      </c>
      <c r="I5560" s="41">
        <f t="shared" si="619"/>
        <v>0.66064460085836907</v>
      </c>
      <c r="J5560" s="41">
        <f t="shared" ca="1" si="620"/>
        <v>1</v>
      </c>
      <c r="K5560" s="37">
        <f t="shared" si="621"/>
        <v>77.53</v>
      </c>
      <c r="L5560" s="37">
        <f t="shared" si="622"/>
        <v>77.63</v>
      </c>
      <c r="M5560" s="37">
        <f t="shared" si="623"/>
        <v>76.349999999999994</v>
      </c>
      <c r="N5560" s="37">
        <f t="shared" si="624"/>
        <v>76.97</v>
      </c>
      <c r="O5560" s="38">
        <f t="shared" ca="1" si="625"/>
        <v>19330800</v>
      </c>
    </row>
    <row r="5561" spans="1:15" x14ac:dyDescent="0.4">
      <c r="A5561">
        <v>5546</v>
      </c>
      <c r="B5561" s="63">
        <v>37321</v>
      </c>
      <c r="C5561" s="37">
        <v>115.099998</v>
      </c>
      <c r="D5561" s="37">
        <v>117.150002</v>
      </c>
      <c r="E5561" s="37">
        <v>115.07</v>
      </c>
      <c r="F5561" s="37">
        <v>116.75</v>
      </c>
      <c r="G5561" s="38">
        <v>20143200</v>
      </c>
      <c r="H5561" s="37">
        <v>77.130263999999997</v>
      </c>
      <c r="I5561" s="41">
        <f t="shared" si="619"/>
        <v>0.66064465952890794</v>
      </c>
      <c r="J5561" s="41">
        <f t="shared" ca="1" si="620"/>
        <v>1</v>
      </c>
      <c r="K5561" s="37">
        <f t="shared" si="621"/>
        <v>76.040000000000006</v>
      </c>
      <c r="L5561" s="37">
        <f t="shared" si="622"/>
        <v>77.39</v>
      </c>
      <c r="M5561" s="37">
        <f t="shared" si="623"/>
        <v>76.02</v>
      </c>
      <c r="N5561" s="37">
        <f t="shared" si="624"/>
        <v>77.13</v>
      </c>
      <c r="O5561" s="38">
        <f t="shared" ca="1" si="625"/>
        <v>20143200</v>
      </c>
    </row>
    <row r="5562" spans="1:15" x14ac:dyDescent="0.4">
      <c r="A5562">
        <v>5547</v>
      </c>
      <c r="B5562" s="63">
        <v>37320</v>
      </c>
      <c r="C5562" s="37">
        <v>115.33000199999999</v>
      </c>
      <c r="D5562" s="37">
        <v>116.400002</v>
      </c>
      <c r="E5562" s="37">
        <v>114.970001</v>
      </c>
      <c r="F5562" s="37">
        <v>115.379997</v>
      </c>
      <c r="G5562" s="38">
        <v>22718900</v>
      </c>
      <c r="H5562" s="37">
        <v>76.225196999999994</v>
      </c>
      <c r="I5562" s="41">
        <f t="shared" si="619"/>
        <v>0.66064481696944399</v>
      </c>
      <c r="J5562" s="41">
        <f t="shared" ca="1" si="620"/>
        <v>1</v>
      </c>
      <c r="K5562" s="37">
        <f t="shared" si="621"/>
        <v>76.19</v>
      </c>
      <c r="L5562" s="37">
        <f t="shared" si="622"/>
        <v>76.900000000000006</v>
      </c>
      <c r="M5562" s="37">
        <f t="shared" si="623"/>
        <v>75.95</v>
      </c>
      <c r="N5562" s="37">
        <f t="shared" si="624"/>
        <v>76.23</v>
      </c>
      <c r="O5562" s="38">
        <f t="shared" ca="1" si="625"/>
        <v>22718900</v>
      </c>
    </row>
    <row r="5563" spans="1:15" x14ac:dyDescent="0.4">
      <c r="A5563">
        <v>5548</v>
      </c>
      <c r="B5563" s="63">
        <v>37319</v>
      </c>
      <c r="C5563" s="37">
        <v>113.900002</v>
      </c>
      <c r="D5563" s="37">
        <v>115.989998</v>
      </c>
      <c r="E5563" s="37">
        <v>113.650002</v>
      </c>
      <c r="F5563" s="37">
        <v>115.75</v>
      </c>
      <c r="G5563" s="38">
        <v>27184600</v>
      </c>
      <c r="H5563" s="37">
        <v>76.469634999999997</v>
      </c>
      <c r="I5563" s="41">
        <f t="shared" si="619"/>
        <v>0.66064479481641469</v>
      </c>
      <c r="J5563" s="41">
        <f t="shared" ca="1" si="620"/>
        <v>1</v>
      </c>
      <c r="K5563" s="37">
        <f t="shared" si="621"/>
        <v>75.25</v>
      </c>
      <c r="L5563" s="37">
        <f t="shared" si="622"/>
        <v>76.63</v>
      </c>
      <c r="M5563" s="37">
        <f t="shared" si="623"/>
        <v>75.08</v>
      </c>
      <c r="N5563" s="37">
        <f t="shared" si="624"/>
        <v>76.47</v>
      </c>
      <c r="O5563" s="38">
        <f t="shared" ca="1" si="625"/>
        <v>27184600</v>
      </c>
    </row>
    <row r="5564" spans="1:15" x14ac:dyDescent="0.4">
      <c r="A5564">
        <v>5549</v>
      </c>
      <c r="B5564" s="63">
        <v>37316</v>
      </c>
      <c r="C5564" s="37">
        <v>111.720001</v>
      </c>
      <c r="D5564" s="37">
        <v>113.849998</v>
      </c>
      <c r="E5564" s="37">
        <v>111.510002</v>
      </c>
      <c r="F5564" s="37">
        <v>113.739998</v>
      </c>
      <c r="G5564" s="38">
        <v>26273600</v>
      </c>
      <c r="H5564" s="37">
        <v>75.141762</v>
      </c>
      <c r="I5564" s="41">
        <f t="shared" si="619"/>
        <v>0.66064500897916312</v>
      </c>
      <c r="J5564" s="41">
        <f t="shared" ca="1" si="620"/>
        <v>1</v>
      </c>
      <c r="K5564" s="37">
        <f t="shared" si="621"/>
        <v>73.81</v>
      </c>
      <c r="L5564" s="37">
        <f t="shared" si="622"/>
        <v>75.209999999999994</v>
      </c>
      <c r="M5564" s="37">
        <f t="shared" si="623"/>
        <v>73.67</v>
      </c>
      <c r="N5564" s="37">
        <f t="shared" si="624"/>
        <v>75.14</v>
      </c>
      <c r="O5564" s="38">
        <f t="shared" ca="1" si="625"/>
        <v>26273600</v>
      </c>
    </row>
    <row r="5565" spans="1:15" x14ac:dyDescent="0.4">
      <c r="A5565">
        <v>5550</v>
      </c>
      <c r="B5565" s="63">
        <v>37315</v>
      </c>
      <c r="C5565" s="37">
        <v>111.83000199999999</v>
      </c>
      <c r="D5565" s="37">
        <v>112.75</v>
      </c>
      <c r="E5565" s="37">
        <v>111.029999</v>
      </c>
      <c r="F5565" s="37">
        <v>111.150002</v>
      </c>
      <c r="G5565" s="38">
        <v>23755400</v>
      </c>
      <c r="H5565" s="37">
        <v>73.430695</v>
      </c>
      <c r="I5565" s="41">
        <f t="shared" si="619"/>
        <v>0.6606450173523164</v>
      </c>
      <c r="J5565" s="41">
        <f t="shared" ca="1" si="620"/>
        <v>1</v>
      </c>
      <c r="K5565" s="37">
        <f t="shared" si="621"/>
        <v>73.88</v>
      </c>
      <c r="L5565" s="37">
        <f t="shared" si="622"/>
        <v>74.489999999999995</v>
      </c>
      <c r="M5565" s="37">
        <f t="shared" si="623"/>
        <v>73.349999999999994</v>
      </c>
      <c r="N5565" s="37">
        <f t="shared" si="624"/>
        <v>73.430000000000007</v>
      </c>
      <c r="O5565" s="38">
        <f t="shared" ca="1" si="625"/>
        <v>23755400</v>
      </c>
    </row>
    <row r="5566" spans="1:15" x14ac:dyDescent="0.4">
      <c r="A5566">
        <v>5551</v>
      </c>
      <c r="B5566" s="63">
        <v>37314</v>
      </c>
      <c r="C5566" s="37">
        <v>111.959999</v>
      </c>
      <c r="D5566" s="37">
        <v>112.860001</v>
      </c>
      <c r="E5566" s="37">
        <v>110.650002</v>
      </c>
      <c r="F5566" s="37">
        <v>111.650002</v>
      </c>
      <c r="G5566" s="38">
        <v>28597900</v>
      </c>
      <c r="H5566" s="37">
        <v>73.760963000000004</v>
      </c>
      <c r="I5566" s="41">
        <f t="shared" si="619"/>
        <v>0.66064452914205951</v>
      </c>
      <c r="J5566" s="41">
        <f t="shared" ca="1" si="620"/>
        <v>1</v>
      </c>
      <c r="K5566" s="37">
        <f t="shared" si="621"/>
        <v>73.97</v>
      </c>
      <c r="L5566" s="37">
        <f t="shared" si="622"/>
        <v>74.56</v>
      </c>
      <c r="M5566" s="37">
        <f t="shared" si="623"/>
        <v>73.099999999999994</v>
      </c>
      <c r="N5566" s="37">
        <f t="shared" si="624"/>
        <v>73.760000000000005</v>
      </c>
      <c r="O5566" s="38">
        <f t="shared" ca="1" si="625"/>
        <v>28597900</v>
      </c>
    </row>
    <row r="5567" spans="1:15" x14ac:dyDescent="0.4">
      <c r="A5567">
        <v>5552</v>
      </c>
      <c r="B5567" s="63">
        <v>37313</v>
      </c>
      <c r="C5567" s="37">
        <v>111.599998</v>
      </c>
      <c r="D5567" s="37">
        <v>112.040001</v>
      </c>
      <c r="E5567" s="37">
        <v>110.57</v>
      </c>
      <c r="F5567" s="37">
        <v>111.220001</v>
      </c>
      <c r="G5567" s="38">
        <v>22346500</v>
      </c>
      <c r="H5567" s="37">
        <v>73.476921000000004</v>
      </c>
      <c r="I5567" s="41">
        <f t="shared" si="619"/>
        <v>0.66064485110011828</v>
      </c>
      <c r="J5567" s="41">
        <f t="shared" ca="1" si="620"/>
        <v>1</v>
      </c>
      <c r="K5567" s="37">
        <f t="shared" si="621"/>
        <v>73.73</v>
      </c>
      <c r="L5567" s="37">
        <f t="shared" si="622"/>
        <v>74.02</v>
      </c>
      <c r="M5567" s="37">
        <f t="shared" si="623"/>
        <v>73.05</v>
      </c>
      <c r="N5567" s="37">
        <f t="shared" si="624"/>
        <v>73.48</v>
      </c>
      <c r="O5567" s="38">
        <f t="shared" ca="1" si="625"/>
        <v>22346500</v>
      </c>
    </row>
    <row r="5568" spans="1:15" x14ac:dyDescent="0.4">
      <c r="A5568">
        <v>5553</v>
      </c>
      <c r="B5568" s="63">
        <v>37312</v>
      </c>
      <c r="C5568" s="37">
        <v>109.739998</v>
      </c>
      <c r="D5568" s="37">
        <v>111.80999799999999</v>
      </c>
      <c r="E5568" s="37">
        <v>109.699997</v>
      </c>
      <c r="F5568" s="37">
        <v>111.449997</v>
      </c>
      <c r="G5568" s="38">
        <v>17458700</v>
      </c>
      <c r="H5568" s="37">
        <v>73.628890999999996</v>
      </c>
      <c r="I5568" s="41">
        <f t="shared" si="619"/>
        <v>0.66064506937582057</v>
      </c>
      <c r="J5568" s="41">
        <f t="shared" ca="1" si="620"/>
        <v>1</v>
      </c>
      <c r="K5568" s="37">
        <f t="shared" si="621"/>
        <v>72.5</v>
      </c>
      <c r="L5568" s="37">
        <f t="shared" si="622"/>
        <v>73.87</v>
      </c>
      <c r="M5568" s="37">
        <f t="shared" si="623"/>
        <v>72.47</v>
      </c>
      <c r="N5568" s="37">
        <f t="shared" si="624"/>
        <v>73.63</v>
      </c>
      <c r="O5568" s="38">
        <f t="shared" ca="1" si="625"/>
        <v>17458700</v>
      </c>
    </row>
    <row r="5569" spans="1:15" x14ac:dyDescent="0.4">
      <c r="A5569">
        <v>5554</v>
      </c>
      <c r="B5569" s="63">
        <v>37309</v>
      </c>
      <c r="C5569" s="37">
        <v>108.349998</v>
      </c>
      <c r="D5569" s="37">
        <v>109.94000200000001</v>
      </c>
      <c r="E5569" s="37">
        <v>107.870003</v>
      </c>
      <c r="F5569" s="37">
        <v>109.639999</v>
      </c>
      <c r="G5569" s="38">
        <v>26572900</v>
      </c>
      <c r="H5569" s="37">
        <v>72.433090000000007</v>
      </c>
      <c r="I5569" s="41">
        <f t="shared" si="619"/>
        <v>0.66064475246848553</v>
      </c>
      <c r="J5569" s="41">
        <f t="shared" ca="1" si="620"/>
        <v>1</v>
      </c>
      <c r="K5569" s="37">
        <f t="shared" si="621"/>
        <v>71.58</v>
      </c>
      <c r="L5569" s="37">
        <f t="shared" si="622"/>
        <v>72.63</v>
      </c>
      <c r="M5569" s="37">
        <f t="shared" si="623"/>
        <v>71.260000000000005</v>
      </c>
      <c r="N5569" s="37">
        <f t="shared" si="624"/>
        <v>72.430000000000007</v>
      </c>
      <c r="O5569" s="38">
        <f t="shared" ca="1" si="625"/>
        <v>26572900</v>
      </c>
    </row>
    <row r="5570" spans="1:15" x14ac:dyDescent="0.4">
      <c r="A5570">
        <v>5555</v>
      </c>
      <c r="B5570" s="63">
        <v>37308</v>
      </c>
      <c r="C5570" s="37">
        <v>109.93</v>
      </c>
      <c r="D5570" s="37">
        <v>110.629997</v>
      </c>
      <c r="E5570" s="37">
        <v>108.260002</v>
      </c>
      <c r="F5570" s="37">
        <v>108.300003</v>
      </c>
      <c r="G5570" s="38">
        <v>26288600</v>
      </c>
      <c r="H5570" s="37">
        <v>71.547828999999993</v>
      </c>
      <c r="I5570" s="41">
        <f t="shared" si="619"/>
        <v>0.66064475547613777</v>
      </c>
      <c r="J5570" s="41">
        <f t="shared" ca="1" si="620"/>
        <v>1</v>
      </c>
      <c r="K5570" s="37">
        <f t="shared" si="621"/>
        <v>72.62</v>
      </c>
      <c r="L5570" s="37">
        <f t="shared" si="622"/>
        <v>73.09</v>
      </c>
      <c r="M5570" s="37">
        <f t="shared" si="623"/>
        <v>71.52</v>
      </c>
      <c r="N5570" s="37">
        <f t="shared" si="624"/>
        <v>71.55</v>
      </c>
      <c r="O5570" s="38">
        <f t="shared" ca="1" si="625"/>
        <v>26288600</v>
      </c>
    </row>
    <row r="5571" spans="1:15" x14ac:dyDescent="0.4">
      <c r="A5571">
        <v>5556</v>
      </c>
      <c r="B5571" s="63">
        <v>37307</v>
      </c>
      <c r="C5571" s="37">
        <v>109.050003</v>
      </c>
      <c r="D5571" s="37">
        <v>110.589996</v>
      </c>
      <c r="E5571" s="37">
        <v>107.82</v>
      </c>
      <c r="F5571" s="37">
        <v>110.589996</v>
      </c>
      <c r="G5571" s="38">
        <v>29242800</v>
      </c>
      <c r="H5571" s="37">
        <v>73.060683999999995</v>
      </c>
      <c r="I5571" s="41">
        <f t="shared" si="619"/>
        <v>0.66064460297114036</v>
      </c>
      <c r="J5571" s="41">
        <f t="shared" ca="1" si="620"/>
        <v>1</v>
      </c>
      <c r="K5571" s="37">
        <f t="shared" si="621"/>
        <v>72.040000000000006</v>
      </c>
      <c r="L5571" s="37">
        <f t="shared" si="622"/>
        <v>73.06</v>
      </c>
      <c r="M5571" s="37">
        <f t="shared" si="623"/>
        <v>71.23</v>
      </c>
      <c r="N5571" s="37">
        <f t="shared" si="624"/>
        <v>73.06</v>
      </c>
      <c r="O5571" s="38">
        <f t="shared" ca="1" si="625"/>
        <v>29242800</v>
      </c>
    </row>
    <row r="5572" spans="1:15" x14ac:dyDescent="0.4">
      <c r="A5572">
        <v>5557</v>
      </c>
      <c r="B5572" s="63">
        <v>37306</v>
      </c>
      <c r="C5572" s="37">
        <v>110.150002</v>
      </c>
      <c r="D5572" s="37">
        <v>110.290001</v>
      </c>
      <c r="E5572" s="37">
        <v>108.610001</v>
      </c>
      <c r="F5572" s="37">
        <v>108.760002</v>
      </c>
      <c r="G5572" s="38">
        <v>15988100</v>
      </c>
      <c r="H5572" s="37">
        <v>71.851723000000007</v>
      </c>
      <c r="I5572" s="41">
        <f t="shared" si="619"/>
        <v>0.66064473775938337</v>
      </c>
      <c r="J5572" s="41">
        <f t="shared" ca="1" si="620"/>
        <v>1</v>
      </c>
      <c r="K5572" s="37">
        <f t="shared" si="621"/>
        <v>72.77</v>
      </c>
      <c r="L5572" s="37">
        <f t="shared" si="622"/>
        <v>72.86</v>
      </c>
      <c r="M5572" s="37">
        <f t="shared" si="623"/>
        <v>71.75</v>
      </c>
      <c r="N5572" s="37">
        <f t="shared" si="624"/>
        <v>71.849999999999994</v>
      </c>
      <c r="O5572" s="38">
        <f t="shared" ca="1" si="625"/>
        <v>15988100</v>
      </c>
    </row>
    <row r="5573" spans="1:15" x14ac:dyDescent="0.4">
      <c r="A5573">
        <v>5558</v>
      </c>
      <c r="B5573" s="63">
        <v>37302</v>
      </c>
      <c r="C5573" s="37">
        <v>112.150002</v>
      </c>
      <c r="D5573" s="37">
        <v>112.239998</v>
      </c>
      <c r="E5573" s="37">
        <v>110.709999</v>
      </c>
      <c r="F5573" s="37">
        <v>110.889999</v>
      </c>
      <c r="G5573" s="38">
        <v>18366800</v>
      </c>
      <c r="H5573" s="37">
        <v>73.258887999999999</v>
      </c>
      <c r="I5573" s="41">
        <f t="shared" si="619"/>
        <v>0.66064468086071493</v>
      </c>
      <c r="J5573" s="41">
        <f t="shared" ca="1" si="620"/>
        <v>1</v>
      </c>
      <c r="K5573" s="37">
        <f t="shared" si="621"/>
        <v>74.09</v>
      </c>
      <c r="L5573" s="37">
        <f t="shared" si="622"/>
        <v>74.150000000000006</v>
      </c>
      <c r="M5573" s="37">
        <f t="shared" si="623"/>
        <v>73.14</v>
      </c>
      <c r="N5573" s="37">
        <f t="shared" si="624"/>
        <v>73.260000000000005</v>
      </c>
      <c r="O5573" s="38">
        <f t="shared" ca="1" si="625"/>
        <v>18366800</v>
      </c>
    </row>
    <row r="5574" spans="1:15" x14ac:dyDescent="0.4">
      <c r="A5574">
        <v>5559</v>
      </c>
      <c r="B5574" s="63">
        <v>37301</v>
      </c>
      <c r="C5574" s="37">
        <v>112.510002</v>
      </c>
      <c r="D5574" s="37">
        <v>112.970001</v>
      </c>
      <c r="E5574" s="37">
        <v>111.589996</v>
      </c>
      <c r="F5574" s="37">
        <v>112.05999799999999</v>
      </c>
      <c r="G5574" s="38">
        <v>20453800</v>
      </c>
      <c r="H5574" s="37">
        <v>74.031852999999998</v>
      </c>
      <c r="I5574" s="41">
        <f t="shared" si="619"/>
        <v>0.66064478244948743</v>
      </c>
      <c r="J5574" s="41">
        <f t="shared" ca="1" si="620"/>
        <v>1</v>
      </c>
      <c r="K5574" s="37">
        <f t="shared" si="621"/>
        <v>74.33</v>
      </c>
      <c r="L5574" s="37">
        <f t="shared" si="622"/>
        <v>74.63</v>
      </c>
      <c r="M5574" s="37">
        <f t="shared" si="623"/>
        <v>73.72</v>
      </c>
      <c r="N5574" s="37">
        <f t="shared" si="624"/>
        <v>74.03</v>
      </c>
      <c r="O5574" s="38">
        <f t="shared" ca="1" si="625"/>
        <v>20453800</v>
      </c>
    </row>
    <row r="5575" spans="1:15" x14ac:dyDescent="0.4">
      <c r="A5575">
        <v>5560</v>
      </c>
      <c r="B5575" s="63">
        <v>37300</v>
      </c>
      <c r="C5575" s="37">
        <v>111.480003</v>
      </c>
      <c r="D5575" s="37">
        <v>112.540001</v>
      </c>
      <c r="E5575" s="37">
        <v>111.349998</v>
      </c>
      <c r="F5575" s="37">
        <v>112.269997</v>
      </c>
      <c r="G5575" s="38">
        <v>16781100</v>
      </c>
      <c r="H5575" s="37">
        <v>74.170592999999997</v>
      </c>
      <c r="I5575" s="41">
        <f t="shared" si="619"/>
        <v>0.66064482926814361</v>
      </c>
      <c r="J5575" s="41">
        <f t="shared" ca="1" si="620"/>
        <v>1</v>
      </c>
      <c r="K5575" s="37">
        <f t="shared" si="621"/>
        <v>73.650000000000006</v>
      </c>
      <c r="L5575" s="37">
        <f t="shared" si="622"/>
        <v>74.349999999999994</v>
      </c>
      <c r="M5575" s="37">
        <f t="shared" si="623"/>
        <v>73.56</v>
      </c>
      <c r="N5575" s="37">
        <f t="shared" si="624"/>
        <v>74.17</v>
      </c>
      <c r="O5575" s="38">
        <f t="shared" ca="1" si="625"/>
        <v>16781100</v>
      </c>
    </row>
    <row r="5576" spans="1:15" x14ac:dyDescent="0.4">
      <c r="A5576">
        <v>5561</v>
      </c>
      <c r="B5576" s="63">
        <v>37299</v>
      </c>
      <c r="C5576" s="37">
        <v>110.959999</v>
      </c>
      <c r="D5576" s="37">
        <v>111.709999</v>
      </c>
      <c r="E5576" s="37">
        <v>110.029999</v>
      </c>
      <c r="F5576" s="37">
        <v>111.089996</v>
      </c>
      <c r="G5576" s="38">
        <v>13942500</v>
      </c>
      <c r="H5576" s="37">
        <v>73.391029000000003</v>
      </c>
      <c r="I5576" s="41">
        <f t="shared" si="619"/>
        <v>0.66064480729659947</v>
      </c>
      <c r="J5576" s="41">
        <f t="shared" ca="1" si="620"/>
        <v>1</v>
      </c>
      <c r="K5576" s="37">
        <f t="shared" si="621"/>
        <v>73.31</v>
      </c>
      <c r="L5576" s="37">
        <f t="shared" si="622"/>
        <v>73.8</v>
      </c>
      <c r="M5576" s="37">
        <f t="shared" si="623"/>
        <v>72.69</v>
      </c>
      <c r="N5576" s="37">
        <f t="shared" si="624"/>
        <v>73.39</v>
      </c>
      <c r="O5576" s="38">
        <f t="shared" ca="1" si="625"/>
        <v>13942500</v>
      </c>
    </row>
    <row r="5577" spans="1:15" x14ac:dyDescent="0.4">
      <c r="A5577">
        <v>5562</v>
      </c>
      <c r="B5577" s="63">
        <v>37298</v>
      </c>
      <c r="C5577" s="37">
        <v>110.050003</v>
      </c>
      <c r="D5577" s="37">
        <v>111.639999</v>
      </c>
      <c r="E5577" s="37">
        <v>109.82</v>
      </c>
      <c r="F5577" s="37">
        <v>111.44000200000001</v>
      </c>
      <c r="G5577" s="38">
        <v>18792400</v>
      </c>
      <c r="H5577" s="37">
        <v>73.622321999999997</v>
      </c>
      <c r="I5577" s="41">
        <f t="shared" si="619"/>
        <v>0.66064537579602689</v>
      </c>
      <c r="J5577" s="41">
        <f t="shared" ca="1" si="620"/>
        <v>1</v>
      </c>
      <c r="K5577" s="37">
        <f t="shared" si="621"/>
        <v>72.7</v>
      </c>
      <c r="L5577" s="37">
        <f t="shared" si="622"/>
        <v>73.75</v>
      </c>
      <c r="M5577" s="37">
        <f t="shared" si="623"/>
        <v>72.55</v>
      </c>
      <c r="N5577" s="37">
        <f t="shared" si="624"/>
        <v>73.62</v>
      </c>
      <c r="O5577" s="38">
        <f t="shared" ca="1" si="625"/>
        <v>18792400</v>
      </c>
    </row>
    <row r="5578" spans="1:15" x14ac:dyDescent="0.4">
      <c r="A5578">
        <v>5563</v>
      </c>
      <c r="B5578" s="63">
        <v>37295</v>
      </c>
      <c r="C5578" s="37">
        <v>108.629997</v>
      </c>
      <c r="D5578" s="37">
        <v>110.75</v>
      </c>
      <c r="E5578" s="37">
        <v>108.300003</v>
      </c>
      <c r="F5578" s="37">
        <v>110.089996</v>
      </c>
      <c r="G5578" s="38">
        <v>19277800</v>
      </c>
      <c r="H5578" s="37">
        <v>72.730377000000004</v>
      </c>
      <c r="I5578" s="41">
        <f t="shared" si="619"/>
        <v>0.66064474196184009</v>
      </c>
      <c r="J5578" s="41">
        <f t="shared" ca="1" si="620"/>
        <v>1</v>
      </c>
      <c r="K5578" s="37">
        <f t="shared" si="621"/>
        <v>71.77</v>
      </c>
      <c r="L5578" s="37">
        <f t="shared" si="622"/>
        <v>73.17</v>
      </c>
      <c r="M5578" s="37">
        <f t="shared" si="623"/>
        <v>71.55</v>
      </c>
      <c r="N5578" s="37">
        <f t="shared" si="624"/>
        <v>72.73</v>
      </c>
      <c r="O5578" s="38">
        <f t="shared" ca="1" si="625"/>
        <v>19277800</v>
      </c>
    </row>
    <row r="5579" spans="1:15" x14ac:dyDescent="0.4">
      <c r="A5579">
        <v>5564</v>
      </c>
      <c r="B5579" s="63">
        <v>37294</v>
      </c>
      <c r="C5579" s="37">
        <v>108.720001</v>
      </c>
      <c r="D5579" s="37">
        <v>109.860001</v>
      </c>
      <c r="E5579" s="37">
        <v>108</v>
      </c>
      <c r="F5579" s="37">
        <v>108.019997</v>
      </c>
      <c r="G5579" s="38">
        <v>23445400</v>
      </c>
      <c r="H5579" s="37">
        <v>71.362838999999994</v>
      </c>
      <c r="I5579" s="41">
        <f t="shared" si="619"/>
        <v>0.66064470451707191</v>
      </c>
      <c r="J5579" s="41">
        <f t="shared" ca="1" si="620"/>
        <v>1</v>
      </c>
      <c r="K5579" s="37">
        <f t="shared" si="621"/>
        <v>71.83</v>
      </c>
      <c r="L5579" s="37">
        <f t="shared" si="622"/>
        <v>72.58</v>
      </c>
      <c r="M5579" s="37">
        <f t="shared" si="623"/>
        <v>71.349999999999994</v>
      </c>
      <c r="N5579" s="37">
        <f t="shared" si="624"/>
        <v>71.36</v>
      </c>
      <c r="O5579" s="38">
        <f t="shared" ca="1" si="625"/>
        <v>23445400</v>
      </c>
    </row>
    <row r="5580" spans="1:15" x14ac:dyDescent="0.4">
      <c r="A5580">
        <v>5565</v>
      </c>
      <c r="B5580" s="63">
        <v>37293</v>
      </c>
      <c r="C5580" s="37">
        <v>109.650002</v>
      </c>
      <c r="D5580" s="37">
        <v>109.739998</v>
      </c>
      <c r="E5580" s="37">
        <v>108.05999799999999</v>
      </c>
      <c r="F5580" s="37">
        <v>108.699997</v>
      </c>
      <c r="G5580" s="38">
        <v>29486000</v>
      </c>
      <c r="H5580" s="37">
        <v>71.812072999999998</v>
      </c>
      <c r="I5580" s="41">
        <f t="shared" si="619"/>
        <v>0.66064466404723088</v>
      </c>
      <c r="J5580" s="41">
        <f t="shared" ca="1" si="620"/>
        <v>1</v>
      </c>
      <c r="K5580" s="37">
        <f t="shared" si="621"/>
        <v>72.44</v>
      </c>
      <c r="L5580" s="37">
        <f t="shared" si="622"/>
        <v>72.5</v>
      </c>
      <c r="M5580" s="37">
        <f t="shared" si="623"/>
        <v>71.39</v>
      </c>
      <c r="N5580" s="37">
        <f t="shared" si="624"/>
        <v>71.81</v>
      </c>
      <c r="O5580" s="38">
        <f t="shared" ca="1" si="625"/>
        <v>29486000</v>
      </c>
    </row>
    <row r="5581" spans="1:15" x14ac:dyDescent="0.4">
      <c r="A5581">
        <v>5566</v>
      </c>
      <c r="B5581" s="63">
        <v>37292</v>
      </c>
      <c r="C5581" s="37">
        <v>109.400002</v>
      </c>
      <c r="D5581" s="37">
        <v>110.489998</v>
      </c>
      <c r="E5581" s="37">
        <v>108.529999</v>
      </c>
      <c r="F5581" s="37">
        <v>109.16999800000001</v>
      </c>
      <c r="G5581" s="38">
        <v>33614000</v>
      </c>
      <c r="H5581" s="37">
        <v>72.122603999999995</v>
      </c>
      <c r="I5581" s="41">
        <f t="shared" si="619"/>
        <v>0.6606449145487755</v>
      </c>
      <c r="J5581" s="41">
        <f t="shared" ca="1" si="620"/>
        <v>1</v>
      </c>
      <c r="K5581" s="37">
        <f t="shared" si="621"/>
        <v>72.27</v>
      </c>
      <c r="L5581" s="37">
        <f t="shared" si="622"/>
        <v>72.989999999999995</v>
      </c>
      <c r="M5581" s="37">
        <f t="shared" si="623"/>
        <v>71.7</v>
      </c>
      <c r="N5581" s="37">
        <f t="shared" si="624"/>
        <v>72.12</v>
      </c>
      <c r="O5581" s="38">
        <f t="shared" ca="1" si="625"/>
        <v>33614000</v>
      </c>
    </row>
    <row r="5582" spans="1:15" x14ac:dyDescent="0.4">
      <c r="A5582">
        <v>5567</v>
      </c>
      <c r="B5582" s="63">
        <v>37291</v>
      </c>
      <c r="C5582" s="37">
        <v>112.230003</v>
      </c>
      <c r="D5582" s="37">
        <v>112.230003</v>
      </c>
      <c r="E5582" s="37">
        <v>109.44000200000001</v>
      </c>
      <c r="F5582" s="37">
        <v>109.849998</v>
      </c>
      <c r="G5582" s="38">
        <v>24243400</v>
      </c>
      <c r="H5582" s="37">
        <v>72.571845999999994</v>
      </c>
      <c r="I5582" s="41">
        <f t="shared" si="619"/>
        <v>0.66064494602903856</v>
      </c>
      <c r="J5582" s="41">
        <f t="shared" ca="1" si="620"/>
        <v>1</v>
      </c>
      <c r="K5582" s="37">
        <f t="shared" si="621"/>
        <v>74.14</v>
      </c>
      <c r="L5582" s="37">
        <f t="shared" si="622"/>
        <v>74.14</v>
      </c>
      <c r="M5582" s="37">
        <f t="shared" si="623"/>
        <v>72.3</v>
      </c>
      <c r="N5582" s="37">
        <f t="shared" si="624"/>
        <v>72.569999999999993</v>
      </c>
      <c r="O5582" s="38">
        <f t="shared" ca="1" si="625"/>
        <v>24243400</v>
      </c>
    </row>
    <row r="5583" spans="1:15" x14ac:dyDescent="0.4">
      <c r="A5583">
        <v>5568</v>
      </c>
      <c r="B5583" s="63">
        <v>37288</v>
      </c>
      <c r="C5583" s="37">
        <v>113.089996</v>
      </c>
      <c r="D5583" s="37">
        <v>113.300003</v>
      </c>
      <c r="E5583" s="37">
        <v>112.16999800000001</v>
      </c>
      <c r="F5583" s="37">
        <v>112.650002</v>
      </c>
      <c r="G5583" s="38">
        <v>15838500</v>
      </c>
      <c r="H5583" s="37">
        <v>74.421622999999997</v>
      </c>
      <c r="I5583" s="41">
        <f t="shared" si="619"/>
        <v>0.66064466647768005</v>
      </c>
      <c r="J5583" s="41">
        <f t="shared" ca="1" si="620"/>
        <v>1</v>
      </c>
      <c r="K5583" s="37">
        <f t="shared" si="621"/>
        <v>74.709999999999994</v>
      </c>
      <c r="L5583" s="37">
        <f t="shared" si="622"/>
        <v>74.849999999999994</v>
      </c>
      <c r="M5583" s="37">
        <f t="shared" si="623"/>
        <v>74.099999999999994</v>
      </c>
      <c r="N5583" s="37">
        <f t="shared" si="624"/>
        <v>74.42</v>
      </c>
      <c r="O5583" s="38">
        <f t="shared" ca="1" si="625"/>
        <v>15838500</v>
      </c>
    </row>
    <row r="5584" spans="1:15" x14ac:dyDescent="0.4">
      <c r="A5584">
        <v>5569</v>
      </c>
      <c r="B5584" s="63">
        <v>37287</v>
      </c>
      <c r="C5584" s="37">
        <v>112.150002</v>
      </c>
      <c r="D5584" s="37">
        <v>113.300003</v>
      </c>
      <c r="E5584" s="37">
        <v>111.620003</v>
      </c>
      <c r="F5584" s="37">
        <v>113.18</v>
      </c>
      <c r="G5584" s="38">
        <v>19909200</v>
      </c>
      <c r="H5584" s="37">
        <v>74.771759000000003</v>
      </c>
      <c r="I5584" s="41">
        <f t="shared" si="619"/>
        <v>0.66064462802615298</v>
      </c>
      <c r="J5584" s="41">
        <f t="shared" ca="1" si="620"/>
        <v>1</v>
      </c>
      <c r="K5584" s="37">
        <f t="shared" si="621"/>
        <v>74.09</v>
      </c>
      <c r="L5584" s="37">
        <f t="shared" si="622"/>
        <v>74.849999999999994</v>
      </c>
      <c r="M5584" s="37">
        <f t="shared" si="623"/>
        <v>73.739999999999995</v>
      </c>
      <c r="N5584" s="37">
        <f t="shared" si="624"/>
        <v>74.77</v>
      </c>
      <c r="O5584" s="38">
        <f t="shared" ca="1" si="625"/>
        <v>19909200</v>
      </c>
    </row>
    <row r="5585" spans="1:15" x14ac:dyDescent="0.4">
      <c r="A5585">
        <v>5570</v>
      </c>
      <c r="B5585" s="63">
        <v>37286</v>
      </c>
      <c r="C5585" s="37">
        <v>110.389999</v>
      </c>
      <c r="D5585" s="37">
        <v>113.389999</v>
      </c>
      <c r="E5585" s="37">
        <v>108.400002</v>
      </c>
      <c r="F5585" s="37">
        <v>111.870003</v>
      </c>
      <c r="G5585" s="38">
        <v>34711800</v>
      </c>
      <c r="H5585" s="37">
        <v>73.906318999999996</v>
      </c>
      <c r="I5585" s="41">
        <f t="shared" ref="I5585:I5648" si="626">IF(F5585=0,1,H5585/F5585)</f>
        <v>0.6606446502017167</v>
      </c>
      <c r="J5585" s="41">
        <f t="shared" ref="J5585:J5648" ca="1" si="627">INDEX(OFFSET($T$15,0,0,$S$13+1,1),MATCH(B5585,OFFSET($Q$15,0,0,$S$13+1,1),-1))</f>
        <v>1</v>
      </c>
      <c r="K5585" s="37">
        <f t="shared" ref="K5585:K5648" si="628">ROUND($I5585*C5585,2)</f>
        <v>72.930000000000007</v>
      </c>
      <c r="L5585" s="37">
        <f t="shared" ref="L5585:L5648" si="629">ROUND($I5585*D5585,2)</f>
        <v>74.91</v>
      </c>
      <c r="M5585" s="37">
        <f t="shared" ref="M5585:M5648" si="630">ROUND($I5585*E5585,2)</f>
        <v>71.61</v>
      </c>
      <c r="N5585" s="37">
        <f t="shared" ref="N5585:N5648" si="631">ROUND($I5585*F5585,2)</f>
        <v>73.91</v>
      </c>
      <c r="O5585" s="38">
        <f t="shared" ref="O5585:O5648" ca="1" si="632">G5585*J5585</f>
        <v>34711800</v>
      </c>
    </row>
    <row r="5586" spans="1:15" x14ac:dyDescent="0.4">
      <c r="A5586">
        <v>5571</v>
      </c>
      <c r="B5586" s="63">
        <v>37285</v>
      </c>
      <c r="C5586" s="37">
        <v>113.849998</v>
      </c>
      <c r="D5586" s="37">
        <v>114.129997</v>
      </c>
      <c r="E5586" s="37">
        <v>110.050003</v>
      </c>
      <c r="F5586" s="37">
        <v>110.279999</v>
      </c>
      <c r="G5586" s="38">
        <v>27720800</v>
      </c>
      <c r="H5586" s="37">
        <v>72.855934000000005</v>
      </c>
      <c r="I5586" s="41">
        <f t="shared" si="626"/>
        <v>0.6606450368212281</v>
      </c>
      <c r="J5586" s="41">
        <f t="shared" ca="1" si="627"/>
        <v>1</v>
      </c>
      <c r="K5586" s="37">
        <f t="shared" si="628"/>
        <v>75.209999999999994</v>
      </c>
      <c r="L5586" s="37">
        <f t="shared" si="629"/>
        <v>75.400000000000006</v>
      </c>
      <c r="M5586" s="37">
        <f t="shared" si="630"/>
        <v>72.7</v>
      </c>
      <c r="N5586" s="37">
        <f t="shared" si="631"/>
        <v>72.86</v>
      </c>
      <c r="O5586" s="38">
        <f t="shared" ca="1" si="632"/>
        <v>27720800</v>
      </c>
    </row>
    <row r="5587" spans="1:15" x14ac:dyDescent="0.4">
      <c r="A5587">
        <v>5572</v>
      </c>
      <c r="B5587" s="63">
        <v>37284</v>
      </c>
      <c r="C5587" s="37">
        <v>113.900002</v>
      </c>
      <c r="D5587" s="37">
        <v>114.19000200000001</v>
      </c>
      <c r="E5587" s="37">
        <v>112.91999800000001</v>
      </c>
      <c r="F5587" s="37">
        <v>113.860001</v>
      </c>
      <c r="G5587" s="38">
        <v>10589200</v>
      </c>
      <c r="H5587" s="37">
        <v>75.221030999999996</v>
      </c>
      <c r="I5587" s="41">
        <f t="shared" si="626"/>
        <v>0.66064491778811774</v>
      </c>
      <c r="J5587" s="41">
        <f t="shared" ca="1" si="627"/>
        <v>1</v>
      </c>
      <c r="K5587" s="37">
        <f t="shared" si="628"/>
        <v>75.25</v>
      </c>
      <c r="L5587" s="37">
        <f t="shared" si="629"/>
        <v>75.44</v>
      </c>
      <c r="M5587" s="37">
        <f t="shared" si="630"/>
        <v>74.599999999999994</v>
      </c>
      <c r="N5587" s="37">
        <f t="shared" si="631"/>
        <v>75.22</v>
      </c>
      <c r="O5587" s="38">
        <f t="shared" ca="1" si="632"/>
        <v>10589200</v>
      </c>
    </row>
    <row r="5588" spans="1:15" x14ac:dyDescent="0.4">
      <c r="A5588">
        <v>5573</v>
      </c>
      <c r="B5588" s="63">
        <v>37281</v>
      </c>
      <c r="C5588" s="37">
        <v>113.120003</v>
      </c>
      <c r="D5588" s="37">
        <v>114.18</v>
      </c>
      <c r="E5588" s="37">
        <v>113.040001</v>
      </c>
      <c r="F5588" s="37">
        <v>113.550003</v>
      </c>
      <c r="G5588" s="38">
        <v>12810700</v>
      </c>
      <c r="H5588" s="37">
        <v>75.016197000000005</v>
      </c>
      <c r="I5588" s="41">
        <f t="shared" si="626"/>
        <v>0.66064460605958775</v>
      </c>
      <c r="J5588" s="41">
        <f t="shared" ca="1" si="627"/>
        <v>1</v>
      </c>
      <c r="K5588" s="37">
        <f t="shared" si="628"/>
        <v>74.73</v>
      </c>
      <c r="L5588" s="37">
        <f t="shared" si="629"/>
        <v>75.430000000000007</v>
      </c>
      <c r="M5588" s="37">
        <f t="shared" si="630"/>
        <v>74.680000000000007</v>
      </c>
      <c r="N5588" s="37">
        <f t="shared" si="631"/>
        <v>75.02</v>
      </c>
      <c r="O5588" s="38">
        <f t="shared" ca="1" si="632"/>
        <v>12810700</v>
      </c>
    </row>
    <row r="5589" spans="1:15" x14ac:dyDescent="0.4">
      <c r="A5589">
        <v>5574</v>
      </c>
      <c r="B5589" s="63">
        <v>37280</v>
      </c>
      <c r="C5589" s="37">
        <v>113.639999</v>
      </c>
      <c r="D5589" s="37">
        <v>114.25</v>
      </c>
      <c r="E5589" s="37">
        <v>113.32</v>
      </c>
      <c r="F5589" s="37">
        <v>113.58000199999999</v>
      </c>
      <c r="G5589" s="38">
        <v>12142800</v>
      </c>
      <c r="H5589" s="37">
        <v>75.036026000000007</v>
      </c>
      <c r="I5589" s="41">
        <f t="shared" si="626"/>
        <v>0.66064469694233685</v>
      </c>
      <c r="J5589" s="41">
        <f t="shared" ca="1" si="627"/>
        <v>1</v>
      </c>
      <c r="K5589" s="37">
        <f t="shared" si="628"/>
        <v>75.08</v>
      </c>
      <c r="L5589" s="37">
        <f t="shared" si="629"/>
        <v>75.48</v>
      </c>
      <c r="M5589" s="37">
        <f t="shared" si="630"/>
        <v>74.86</v>
      </c>
      <c r="N5589" s="37">
        <f t="shared" si="631"/>
        <v>75.040000000000006</v>
      </c>
      <c r="O5589" s="38">
        <f t="shared" ca="1" si="632"/>
        <v>12142800</v>
      </c>
    </row>
    <row r="5590" spans="1:15" x14ac:dyDescent="0.4">
      <c r="A5590">
        <v>5575</v>
      </c>
      <c r="B5590" s="63">
        <v>37279</v>
      </c>
      <c r="C5590" s="37">
        <v>112.629997</v>
      </c>
      <c r="D5590" s="37">
        <v>113.550003</v>
      </c>
      <c r="E5590" s="37">
        <v>112.019997</v>
      </c>
      <c r="F5590" s="37">
        <v>113.230003</v>
      </c>
      <c r="G5590" s="38">
        <v>12438900</v>
      </c>
      <c r="H5590" s="37">
        <v>74.804832000000005</v>
      </c>
      <c r="I5590" s="41">
        <f t="shared" si="626"/>
        <v>0.66064497057374449</v>
      </c>
      <c r="J5590" s="41">
        <f t="shared" ca="1" si="627"/>
        <v>1</v>
      </c>
      <c r="K5590" s="37">
        <f t="shared" si="628"/>
        <v>74.41</v>
      </c>
      <c r="L5590" s="37">
        <f t="shared" si="629"/>
        <v>75.02</v>
      </c>
      <c r="M5590" s="37">
        <f t="shared" si="630"/>
        <v>74.010000000000005</v>
      </c>
      <c r="N5590" s="37">
        <f t="shared" si="631"/>
        <v>74.8</v>
      </c>
      <c r="O5590" s="38">
        <f t="shared" ca="1" si="632"/>
        <v>12438900</v>
      </c>
    </row>
    <row r="5591" spans="1:15" x14ac:dyDescent="0.4">
      <c r="A5591">
        <v>5576</v>
      </c>
      <c r="B5591" s="63">
        <v>37278</v>
      </c>
      <c r="C5591" s="37">
        <v>113.75</v>
      </c>
      <c r="D5591" s="37">
        <v>113.93</v>
      </c>
      <c r="E5591" s="37">
        <v>112.019997</v>
      </c>
      <c r="F5591" s="37">
        <v>112.370003</v>
      </c>
      <c r="G5591" s="38">
        <v>11689300</v>
      </c>
      <c r="H5591" s="37">
        <v>74.236655999999996</v>
      </c>
      <c r="I5591" s="41">
        <f t="shared" si="626"/>
        <v>0.66064478079617028</v>
      </c>
      <c r="J5591" s="41">
        <f t="shared" ca="1" si="627"/>
        <v>1</v>
      </c>
      <c r="K5591" s="37">
        <f t="shared" si="628"/>
        <v>75.150000000000006</v>
      </c>
      <c r="L5591" s="37">
        <f t="shared" si="629"/>
        <v>75.27</v>
      </c>
      <c r="M5591" s="37">
        <f t="shared" si="630"/>
        <v>74.010000000000005</v>
      </c>
      <c r="N5591" s="37">
        <f t="shared" si="631"/>
        <v>74.239999999999995</v>
      </c>
      <c r="O5591" s="38">
        <f t="shared" ca="1" si="632"/>
        <v>11689300</v>
      </c>
    </row>
    <row r="5592" spans="1:15" x14ac:dyDescent="0.4">
      <c r="A5592">
        <v>5577</v>
      </c>
      <c r="B5592" s="63">
        <v>37274</v>
      </c>
      <c r="C5592" s="37">
        <v>113</v>
      </c>
      <c r="D5592" s="37">
        <v>113.849998</v>
      </c>
      <c r="E5592" s="37">
        <v>112.66999800000001</v>
      </c>
      <c r="F5592" s="37">
        <v>113.150002</v>
      </c>
      <c r="G5592" s="38">
        <v>17028000</v>
      </c>
      <c r="H5592" s="37">
        <v>74.751968000000005</v>
      </c>
      <c r="I5592" s="41">
        <f t="shared" si="626"/>
        <v>0.6606448668025654</v>
      </c>
      <c r="J5592" s="41">
        <f t="shared" ca="1" si="627"/>
        <v>1</v>
      </c>
      <c r="K5592" s="37">
        <f t="shared" si="628"/>
        <v>74.650000000000006</v>
      </c>
      <c r="L5592" s="37">
        <f t="shared" si="629"/>
        <v>75.209999999999994</v>
      </c>
      <c r="M5592" s="37">
        <f t="shared" si="630"/>
        <v>74.430000000000007</v>
      </c>
      <c r="N5592" s="37">
        <f t="shared" si="631"/>
        <v>74.75</v>
      </c>
      <c r="O5592" s="38">
        <f t="shared" ca="1" si="632"/>
        <v>17028000</v>
      </c>
    </row>
    <row r="5593" spans="1:15" x14ac:dyDescent="0.4">
      <c r="A5593">
        <v>5578</v>
      </c>
      <c r="B5593" s="63">
        <v>37273</v>
      </c>
      <c r="C5593" s="37">
        <v>113.760002</v>
      </c>
      <c r="D5593" s="37">
        <v>114.239998</v>
      </c>
      <c r="E5593" s="37">
        <v>113.400002</v>
      </c>
      <c r="F5593" s="37">
        <v>113.66999800000001</v>
      </c>
      <c r="G5593" s="38">
        <v>17283400</v>
      </c>
      <c r="H5593" s="37">
        <v>75.095482000000004</v>
      </c>
      <c r="I5593" s="41">
        <f t="shared" si="626"/>
        <v>0.66064470239543771</v>
      </c>
      <c r="J5593" s="41">
        <f t="shared" ca="1" si="627"/>
        <v>1</v>
      </c>
      <c r="K5593" s="37">
        <f t="shared" si="628"/>
        <v>75.150000000000006</v>
      </c>
      <c r="L5593" s="37">
        <f t="shared" si="629"/>
        <v>75.47</v>
      </c>
      <c r="M5593" s="37">
        <f t="shared" si="630"/>
        <v>74.92</v>
      </c>
      <c r="N5593" s="37">
        <f t="shared" si="631"/>
        <v>75.099999999999994</v>
      </c>
      <c r="O5593" s="38">
        <f t="shared" ca="1" si="632"/>
        <v>17283400</v>
      </c>
    </row>
    <row r="5594" spans="1:15" x14ac:dyDescent="0.4">
      <c r="A5594">
        <v>5579</v>
      </c>
      <c r="B5594" s="63">
        <v>37272</v>
      </c>
      <c r="C5594" s="37">
        <v>114.300003</v>
      </c>
      <c r="D5594" s="37">
        <v>114.400002</v>
      </c>
      <c r="E5594" s="37">
        <v>112.69000200000001</v>
      </c>
      <c r="F5594" s="37">
        <v>112.82</v>
      </c>
      <c r="G5594" s="38">
        <v>17067000</v>
      </c>
      <c r="H5594" s="37">
        <v>74.533935999999997</v>
      </c>
      <c r="I5594" s="41">
        <f t="shared" si="626"/>
        <v>0.66064470838503808</v>
      </c>
      <c r="J5594" s="41">
        <f t="shared" ca="1" si="627"/>
        <v>1</v>
      </c>
      <c r="K5594" s="37">
        <f t="shared" si="628"/>
        <v>75.510000000000005</v>
      </c>
      <c r="L5594" s="37">
        <f t="shared" si="629"/>
        <v>75.58</v>
      </c>
      <c r="M5594" s="37">
        <f t="shared" si="630"/>
        <v>74.45</v>
      </c>
      <c r="N5594" s="37">
        <f t="shared" si="631"/>
        <v>74.53</v>
      </c>
      <c r="O5594" s="38">
        <f t="shared" ca="1" si="632"/>
        <v>17067000</v>
      </c>
    </row>
    <row r="5595" spans="1:15" x14ac:dyDescent="0.4">
      <c r="A5595">
        <v>5580</v>
      </c>
      <c r="B5595" s="63">
        <v>37271</v>
      </c>
      <c r="C5595" s="37">
        <v>114.550003</v>
      </c>
      <c r="D5595" s="37">
        <v>115.389999</v>
      </c>
      <c r="E5595" s="37">
        <v>113.900002</v>
      </c>
      <c r="F5595" s="37">
        <v>115.150002</v>
      </c>
      <c r="G5595" s="38">
        <v>20219900</v>
      </c>
      <c r="H5595" s="37">
        <v>76.073227000000003</v>
      </c>
      <c r="I5595" s="41">
        <f t="shared" si="626"/>
        <v>0.66064459990196089</v>
      </c>
      <c r="J5595" s="41">
        <f t="shared" ca="1" si="627"/>
        <v>1</v>
      </c>
      <c r="K5595" s="37">
        <f t="shared" si="628"/>
        <v>75.680000000000007</v>
      </c>
      <c r="L5595" s="37">
        <f t="shared" si="629"/>
        <v>76.23</v>
      </c>
      <c r="M5595" s="37">
        <f t="shared" si="630"/>
        <v>75.25</v>
      </c>
      <c r="N5595" s="37">
        <f t="shared" si="631"/>
        <v>76.069999999999993</v>
      </c>
      <c r="O5595" s="38">
        <f t="shared" ca="1" si="632"/>
        <v>20219900</v>
      </c>
    </row>
    <row r="5596" spans="1:15" x14ac:dyDescent="0.4">
      <c r="A5596">
        <v>5581</v>
      </c>
      <c r="B5596" s="63">
        <v>37270</v>
      </c>
      <c r="C5596" s="37">
        <v>114.650002</v>
      </c>
      <c r="D5596" s="37">
        <v>114.839996</v>
      </c>
      <c r="E5596" s="37">
        <v>113.959999</v>
      </c>
      <c r="F5596" s="37">
        <v>114.220001</v>
      </c>
      <c r="G5596" s="38">
        <v>12301100</v>
      </c>
      <c r="H5596" s="37">
        <v>75.458855</v>
      </c>
      <c r="I5596" s="41">
        <f t="shared" si="626"/>
        <v>0.66064484625595477</v>
      </c>
      <c r="J5596" s="41">
        <f t="shared" ca="1" si="627"/>
        <v>1</v>
      </c>
      <c r="K5596" s="37">
        <f t="shared" si="628"/>
        <v>75.739999999999995</v>
      </c>
      <c r="L5596" s="37">
        <f t="shared" si="629"/>
        <v>75.87</v>
      </c>
      <c r="M5596" s="37">
        <f t="shared" si="630"/>
        <v>75.290000000000006</v>
      </c>
      <c r="N5596" s="37">
        <f t="shared" si="631"/>
        <v>75.459999999999994</v>
      </c>
      <c r="O5596" s="38">
        <f t="shared" ca="1" si="632"/>
        <v>12301100</v>
      </c>
    </row>
    <row r="5597" spans="1:15" x14ac:dyDescent="0.4">
      <c r="A5597">
        <v>5582</v>
      </c>
      <c r="B5597" s="63">
        <v>37267</v>
      </c>
      <c r="C5597" s="37">
        <v>116.209999</v>
      </c>
      <c r="D5597" s="37">
        <v>116.279999</v>
      </c>
      <c r="E5597" s="37">
        <v>114.699997</v>
      </c>
      <c r="F5597" s="37">
        <v>114.94000200000001</v>
      </c>
      <c r="G5597" s="38">
        <v>13708400</v>
      </c>
      <c r="H5597" s="37">
        <v>75.934524999999994</v>
      </c>
      <c r="I5597" s="41">
        <f t="shared" si="626"/>
        <v>0.66064489019236305</v>
      </c>
      <c r="J5597" s="41">
        <f t="shared" ca="1" si="627"/>
        <v>1</v>
      </c>
      <c r="K5597" s="37">
        <f t="shared" si="628"/>
        <v>76.77</v>
      </c>
      <c r="L5597" s="37">
        <f t="shared" si="629"/>
        <v>76.819999999999993</v>
      </c>
      <c r="M5597" s="37">
        <f t="shared" si="630"/>
        <v>75.78</v>
      </c>
      <c r="N5597" s="37">
        <f t="shared" si="631"/>
        <v>75.930000000000007</v>
      </c>
      <c r="O5597" s="38">
        <f t="shared" ca="1" si="632"/>
        <v>13708400</v>
      </c>
    </row>
    <row r="5598" spans="1:15" x14ac:dyDescent="0.4">
      <c r="A5598">
        <v>5583</v>
      </c>
      <c r="B5598" s="63">
        <v>37266</v>
      </c>
      <c r="C5598" s="37">
        <v>115.69000200000001</v>
      </c>
      <c r="D5598" s="37">
        <v>116.349998</v>
      </c>
      <c r="E5598" s="37">
        <v>115.300003</v>
      </c>
      <c r="F5598" s="37">
        <v>116.08000199999999</v>
      </c>
      <c r="G5598" s="38">
        <v>12823400</v>
      </c>
      <c r="H5598" s="37">
        <v>76.687636999999995</v>
      </c>
      <c r="I5598" s="41">
        <f t="shared" si="626"/>
        <v>0.66064469054712804</v>
      </c>
      <c r="J5598" s="41">
        <f t="shared" ca="1" si="627"/>
        <v>1</v>
      </c>
      <c r="K5598" s="37">
        <f t="shared" si="628"/>
        <v>76.430000000000007</v>
      </c>
      <c r="L5598" s="37">
        <f t="shared" si="629"/>
        <v>76.87</v>
      </c>
      <c r="M5598" s="37">
        <f t="shared" si="630"/>
        <v>76.17</v>
      </c>
      <c r="N5598" s="37">
        <f t="shared" si="631"/>
        <v>76.69</v>
      </c>
      <c r="O5598" s="38">
        <f t="shared" ca="1" si="632"/>
        <v>12823400</v>
      </c>
    </row>
    <row r="5599" spans="1:15" x14ac:dyDescent="0.4">
      <c r="A5599">
        <v>5584</v>
      </c>
      <c r="B5599" s="63">
        <v>37265</v>
      </c>
      <c r="C5599" s="37">
        <v>116.68</v>
      </c>
      <c r="D5599" s="37">
        <v>117.779999</v>
      </c>
      <c r="E5599" s="37">
        <v>115.339996</v>
      </c>
      <c r="F5599" s="37">
        <v>115.57</v>
      </c>
      <c r="G5599" s="38">
        <v>16610300</v>
      </c>
      <c r="H5599" s="37">
        <v>76.350746000000001</v>
      </c>
      <c r="I5599" s="41">
        <f t="shared" si="626"/>
        <v>0.66064502898676136</v>
      </c>
      <c r="J5599" s="41">
        <f t="shared" ca="1" si="627"/>
        <v>1</v>
      </c>
      <c r="K5599" s="37">
        <f t="shared" si="628"/>
        <v>77.08</v>
      </c>
      <c r="L5599" s="37">
        <f t="shared" si="629"/>
        <v>77.81</v>
      </c>
      <c r="M5599" s="37">
        <f t="shared" si="630"/>
        <v>76.2</v>
      </c>
      <c r="N5599" s="37">
        <f t="shared" si="631"/>
        <v>76.349999999999994</v>
      </c>
      <c r="O5599" s="38">
        <f t="shared" ca="1" si="632"/>
        <v>16610300</v>
      </c>
    </row>
    <row r="5600" spans="1:15" x14ac:dyDescent="0.4">
      <c r="A5600">
        <v>5585</v>
      </c>
      <c r="B5600" s="63">
        <v>37264</v>
      </c>
      <c r="C5600" s="37">
        <v>116.790001</v>
      </c>
      <c r="D5600" s="37">
        <v>117.05999799999999</v>
      </c>
      <c r="E5600" s="37">
        <v>115.970001</v>
      </c>
      <c r="F5600" s="37">
        <v>116.519997</v>
      </c>
      <c r="G5600" s="38">
        <v>12683700</v>
      </c>
      <c r="H5600" s="37">
        <v>76.978309999999993</v>
      </c>
      <c r="I5600" s="41">
        <f t="shared" si="626"/>
        <v>0.66064462737670682</v>
      </c>
      <c r="J5600" s="41">
        <f t="shared" ca="1" si="627"/>
        <v>1</v>
      </c>
      <c r="K5600" s="37">
        <f t="shared" si="628"/>
        <v>77.16</v>
      </c>
      <c r="L5600" s="37">
        <f t="shared" si="629"/>
        <v>77.34</v>
      </c>
      <c r="M5600" s="37">
        <f t="shared" si="630"/>
        <v>76.61</v>
      </c>
      <c r="N5600" s="37">
        <f t="shared" si="631"/>
        <v>76.98</v>
      </c>
      <c r="O5600" s="38">
        <f t="shared" ca="1" si="632"/>
        <v>12683700</v>
      </c>
    </row>
    <row r="5601" spans="1:15" x14ac:dyDescent="0.4">
      <c r="A5601">
        <v>5586</v>
      </c>
      <c r="B5601" s="63">
        <v>37263</v>
      </c>
      <c r="C5601" s="37">
        <v>117.699997</v>
      </c>
      <c r="D5601" s="37">
        <v>117.989998</v>
      </c>
      <c r="E5601" s="37">
        <v>116.55999799999999</v>
      </c>
      <c r="F5601" s="37">
        <v>116.790001</v>
      </c>
      <c r="G5601" s="38">
        <v>13106500</v>
      </c>
      <c r="H5601" s="37">
        <v>77.156745999999998</v>
      </c>
      <c r="I5601" s="41">
        <f t="shared" si="626"/>
        <v>0.6606451351944076</v>
      </c>
      <c r="J5601" s="41">
        <f t="shared" ca="1" si="627"/>
        <v>1</v>
      </c>
      <c r="K5601" s="37">
        <f t="shared" si="628"/>
        <v>77.760000000000005</v>
      </c>
      <c r="L5601" s="37">
        <f t="shared" si="629"/>
        <v>77.95</v>
      </c>
      <c r="M5601" s="37">
        <f t="shared" si="630"/>
        <v>77</v>
      </c>
      <c r="N5601" s="37">
        <f t="shared" si="631"/>
        <v>77.16</v>
      </c>
      <c r="O5601" s="38">
        <f t="shared" ca="1" si="632"/>
        <v>13106500</v>
      </c>
    </row>
    <row r="5602" spans="1:15" x14ac:dyDescent="0.4">
      <c r="A5602">
        <v>5587</v>
      </c>
      <c r="B5602" s="63">
        <v>37260</v>
      </c>
      <c r="C5602" s="37">
        <v>117.16999800000001</v>
      </c>
      <c r="D5602" s="37">
        <v>117.980003</v>
      </c>
      <c r="E5602" s="37">
        <v>116.550003</v>
      </c>
      <c r="F5602" s="37">
        <v>117.620003</v>
      </c>
      <c r="G5602" s="38">
        <v>20140700</v>
      </c>
      <c r="H5602" s="37">
        <v>77.705016999999998</v>
      </c>
      <c r="I5602" s="41">
        <f t="shared" si="626"/>
        <v>0.66064457590602166</v>
      </c>
      <c r="J5602" s="41">
        <f t="shared" ca="1" si="627"/>
        <v>1</v>
      </c>
      <c r="K5602" s="37">
        <f t="shared" si="628"/>
        <v>77.41</v>
      </c>
      <c r="L5602" s="37">
        <f t="shared" si="629"/>
        <v>77.94</v>
      </c>
      <c r="M5602" s="37">
        <f t="shared" si="630"/>
        <v>77</v>
      </c>
      <c r="N5602" s="37">
        <f t="shared" si="631"/>
        <v>77.709999999999994</v>
      </c>
      <c r="O5602" s="38">
        <f t="shared" ca="1" si="632"/>
        <v>20140700</v>
      </c>
    </row>
    <row r="5603" spans="1:15" x14ac:dyDescent="0.4">
      <c r="A5603">
        <v>5588</v>
      </c>
      <c r="B5603" s="63">
        <v>37259</v>
      </c>
      <c r="C5603" s="37">
        <v>115.650002</v>
      </c>
      <c r="D5603" s="37">
        <v>116.949997</v>
      </c>
      <c r="E5603" s="37">
        <v>115.540001</v>
      </c>
      <c r="F5603" s="37">
        <v>116.839996</v>
      </c>
      <c r="G5603" s="38">
        <v>15743000</v>
      </c>
      <c r="H5603" s="37">
        <v>77.189728000000002</v>
      </c>
      <c r="I5603" s="41">
        <f t="shared" si="626"/>
        <v>0.66064473333258245</v>
      </c>
      <c r="J5603" s="41">
        <f t="shared" ca="1" si="627"/>
        <v>1</v>
      </c>
      <c r="K5603" s="37">
        <f t="shared" si="628"/>
        <v>76.400000000000006</v>
      </c>
      <c r="L5603" s="37">
        <f t="shared" si="629"/>
        <v>77.260000000000005</v>
      </c>
      <c r="M5603" s="37">
        <f t="shared" si="630"/>
        <v>76.33</v>
      </c>
      <c r="N5603" s="37">
        <f t="shared" si="631"/>
        <v>77.19</v>
      </c>
      <c r="O5603" s="38">
        <f t="shared" ca="1" si="632"/>
        <v>15743000</v>
      </c>
    </row>
    <row r="5604" spans="1:15" x14ac:dyDescent="0.4">
      <c r="A5604">
        <v>5589</v>
      </c>
      <c r="B5604" s="63">
        <v>37258</v>
      </c>
      <c r="C5604" s="37">
        <v>115.110001</v>
      </c>
      <c r="D5604" s="37">
        <v>115.75</v>
      </c>
      <c r="E5604" s="37">
        <v>113.80999799999999</v>
      </c>
      <c r="F5604" s="37">
        <v>115.529999</v>
      </c>
      <c r="G5604" s="38">
        <v>18651900</v>
      </c>
      <c r="H5604" s="37">
        <v>76.324286999999998</v>
      </c>
      <c r="I5604" s="41">
        <f t="shared" si="626"/>
        <v>0.66064474734393441</v>
      </c>
      <c r="J5604" s="41">
        <f t="shared" ca="1" si="627"/>
        <v>1</v>
      </c>
      <c r="K5604" s="37">
        <f t="shared" si="628"/>
        <v>76.05</v>
      </c>
      <c r="L5604" s="37">
        <f t="shared" si="629"/>
        <v>76.47</v>
      </c>
      <c r="M5604" s="37">
        <f t="shared" si="630"/>
        <v>75.19</v>
      </c>
      <c r="N5604" s="37">
        <f t="shared" si="631"/>
        <v>76.319999999999993</v>
      </c>
      <c r="O5604" s="38">
        <f t="shared" ca="1" si="632"/>
        <v>18651900</v>
      </c>
    </row>
    <row r="5605" spans="1:15" x14ac:dyDescent="0.4">
      <c r="A5605">
        <v>5590</v>
      </c>
      <c r="B5605" s="63">
        <v>37256</v>
      </c>
      <c r="C5605" s="37">
        <v>116.150002</v>
      </c>
      <c r="D5605" s="37">
        <v>116.389999</v>
      </c>
      <c r="E5605" s="37">
        <v>114.230003</v>
      </c>
      <c r="F5605" s="37">
        <v>114.300003</v>
      </c>
      <c r="G5605" s="38">
        <v>14619500</v>
      </c>
      <c r="H5605" s="37">
        <v>75.511725999999996</v>
      </c>
      <c r="I5605" s="41">
        <f t="shared" si="626"/>
        <v>0.66064500453250197</v>
      </c>
      <c r="J5605" s="41">
        <f t="shared" ca="1" si="627"/>
        <v>1</v>
      </c>
      <c r="K5605" s="37">
        <f t="shared" si="628"/>
        <v>76.73</v>
      </c>
      <c r="L5605" s="37">
        <f t="shared" si="629"/>
        <v>76.89</v>
      </c>
      <c r="M5605" s="37">
        <f t="shared" si="630"/>
        <v>75.47</v>
      </c>
      <c r="N5605" s="37">
        <f t="shared" si="631"/>
        <v>75.510000000000005</v>
      </c>
      <c r="O5605" s="38">
        <f t="shared" ca="1" si="632"/>
        <v>14619500</v>
      </c>
    </row>
    <row r="5606" spans="1:15" x14ac:dyDescent="0.4">
      <c r="A5606">
        <v>5591</v>
      </c>
      <c r="B5606" s="63">
        <v>37253</v>
      </c>
      <c r="C5606" s="37">
        <v>116.290001</v>
      </c>
      <c r="D5606" s="37">
        <v>116.75</v>
      </c>
      <c r="E5606" s="37">
        <v>115.91999800000001</v>
      </c>
      <c r="F5606" s="37">
        <v>116</v>
      </c>
      <c r="G5606" s="38">
        <v>10593800</v>
      </c>
      <c r="H5606" s="37">
        <v>76.634772999999996</v>
      </c>
      <c r="I5606" s="41">
        <f t="shared" si="626"/>
        <v>0.6606445948275862</v>
      </c>
      <c r="J5606" s="41">
        <f t="shared" ca="1" si="627"/>
        <v>1</v>
      </c>
      <c r="K5606" s="37">
        <f t="shared" si="628"/>
        <v>76.83</v>
      </c>
      <c r="L5606" s="37">
        <f t="shared" si="629"/>
        <v>77.13</v>
      </c>
      <c r="M5606" s="37">
        <f t="shared" si="630"/>
        <v>76.58</v>
      </c>
      <c r="N5606" s="37">
        <f t="shared" si="631"/>
        <v>76.63</v>
      </c>
      <c r="O5606" s="38">
        <f t="shared" ca="1" si="632"/>
        <v>10593800</v>
      </c>
    </row>
    <row r="5607" spans="1:15" x14ac:dyDescent="0.4">
      <c r="A5607">
        <v>5592</v>
      </c>
      <c r="B5607" s="63">
        <v>37252</v>
      </c>
      <c r="C5607" s="37">
        <v>115.300003</v>
      </c>
      <c r="D5607" s="37">
        <v>116.08000199999999</v>
      </c>
      <c r="E5607" s="37">
        <v>115.25</v>
      </c>
      <c r="F5607" s="37">
        <v>116.05999799999999</v>
      </c>
      <c r="G5607" s="38">
        <v>9407300</v>
      </c>
      <c r="H5607" s="37">
        <v>76.674460999999994</v>
      </c>
      <c r="I5607" s="41">
        <f t="shared" si="626"/>
        <v>0.6606450312018789</v>
      </c>
      <c r="J5607" s="41">
        <f t="shared" ca="1" si="627"/>
        <v>1</v>
      </c>
      <c r="K5607" s="37">
        <f t="shared" si="628"/>
        <v>76.17</v>
      </c>
      <c r="L5607" s="37">
        <f t="shared" si="629"/>
        <v>76.69</v>
      </c>
      <c r="M5607" s="37">
        <f t="shared" si="630"/>
        <v>76.14</v>
      </c>
      <c r="N5607" s="37">
        <f t="shared" si="631"/>
        <v>76.67</v>
      </c>
      <c r="O5607" s="38">
        <f t="shared" ca="1" si="632"/>
        <v>9407300</v>
      </c>
    </row>
    <row r="5608" spans="1:15" x14ac:dyDescent="0.4">
      <c r="A5608">
        <v>5593</v>
      </c>
      <c r="B5608" s="63">
        <v>37251</v>
      </c>
      <c r="C5608" s="37">
        <v>114.650002</v>
      </c>
      <c r="D5608" s="37">
        <v>116.209999</v>
      </c>
      <c r="E5608" s="37">
        <v>114.650002</v>
      </c>
      <c r="F5608" s="37">
        <v>115.360001</v>
      </c>
      <c r="G5608" s="38">
        <v>10304800</v>
      </c>
      <c r="H5608" s="37">
        <v>76.211983000000004</v>
      </c>
      <c r="I5608" s="41">
        <f t="shared" si="626"/>
        <v>0.66064478449510422</v>
      </c>
      <c r="J5608" s="41">
        <f t="shared" ca="1" si="627"/>
        <v>1</v>
      </c>
      <c r="K5608" s="37">
        <f t="shared" si="628"/>
        <v>75.739999999999995</v>
      </c>
      <c r="L5608" s="37">
        <f t="shared" si="629"/>
        <v>76.77</v>
      </c>
      <c r="M5608" s="37">
        <f t="shared" si="630"/>
        <v>75.739999999999995</v>
      </c>
      <c r="N5608" s="37">
        <f t="shared" si="631"/>
        <v>76.209999999999994</v>
      </c>
      <c r="O5608" s="38">
        <f t="shared" ca="1" si="632"/>
        <v>10304800</v>
      </c>
    </row>
    <row r="5609" spans="1:15" x14ac:dyDescent="0.4">
      <c r="A5609">
        <v>5594</v>
      </c>
      <c r="B5609" s="63">
        <v>37249</v>
      </c>
      <c r="C5609" s="37">
        <v>114.83000199999999</v>
      </c>
      <c r="D5609" s="37">
        <v>115.040001</v>
      </c>
      <c r="E5609" s="37">
        <v>114.610001</v>
      </c>
      <c r="F5609" s="37">
        <v>114.730003</v>
      </c>
      <c r="G5609" s="38">
        <v>5728800</v>
      </c>
      <c r="H5609" s="37">
        <v>75.795792000000006</v>
      </c>
      <c r="I5609" s="41">
        <f t="shared" si="626"/>
        <v>0.66064490558759947</v>
      </c>
      <c r="J5609" s="41">
        <f t="shared" ca="1" si="627"/>
        <v>1</v>
      </c>
      <c r="K5609" s="37">
        <f t="shared" si="628"/>
        <v>75.86</v>
      </c>
      <c r="L5609" s="37">
        <f t="shared" si="629"/>
        <v>76</v>
      </c>
      <c r="M5609" s="37">
        <f t="shared" si="630"/>
        <v>75.72</v>
      </c>
      <c r="N5609" s="37">
        <f t="shared" si="631"/>
        <v>75.8</v>
      </c>
      <c r="O5609" s="38">
        <f t="shared" ca="1" si="632"/>
        <v>5728800</v>
      </c>
    </row>
    <row r="5610" spans="1:15" x14ac:dyDescent="0.4">
      <c r="A5610">
        <v>5595</v>
      </c>
      <c r="B5610" s="63">
        <v>37246</v>
      </c>
      <c r="C5610" s="37">
        <v>115.029999</v>
      </c>
      <c r="D5610" s="37">
        <v>115.07</v>
      </c>
      <c r="E5610" s="37">
        <v>114.199997</v>
      </c>
      <c r="F5610" s="37">
        <v>114.949997</v>
      </c>
      <c r="G5610" s="38">
        <v>14037700</v>
      </c>
      <c r="H5610" s="37">
        <v>75.941139000000007</v>
      </c>
      <c r="I5610" s="41">
        <f t="shared" si="626"/>
        <v>0.66064498461883392</v>
      </c>
      <c r="J5610" s="41">
        <f t="shared" ca="1" si="627"/>
        <v>1</v>
      </c>
      <c r="K5610" s="37">
        <f t="shared" si="628"/>
        <v>75.989999999999995</v>
      </c>
      <c r="L5610" s="37">
        <f t="shared" si="629"/>
        <v>76.02</v>
      </c>
      <c r="M5610" s="37">
        <f t="shared" si="630"/>
        <v>75.45</v>
      </c>
      <c r="N5610" s="37">
        <f t="shared" si="631"/>
        <v>75.94</v>
      </c>
      <c r="O5610" s="38">
        <f t="shared" ca="1" si="632"/>
        <v>14037700</v>
      </c>
    </row>
    <row r="5611" spans="1:15" x14ac:dyDescent="0.4">
      <c r="A5611">
        <v>5596</v>
      </c>
      <c r="B5611" s="63">
        <v>37245</v>
      </c>
      <c r="C5611" s="37">
        <v>115.5</v>
      </c>
      <c r="D5611" s="37">
        <v>115.800003</v>
      </c>
      <c r="E5611" s="37">
        <v>114.550003</v>
      </c>
      <c r="F5611" s="37">
        <v>114.650002</v>
      </c>
      <c r="G5611" s="38">
        <v>14867900</v>
      </c>
      <c r="H5611" s="37">
        <v>75.483292000000006</v>
      </c>
      <c r="I5611" s="41">
        <f t="shared" si="626"/>
        <v>0.65838020656990481</v>
      </c>
      <c r="J5611" s="41">
        <f t="shared" ca="1" si="627"/>
        <v>1</v>
      </c>
      <c r="K5611" s="37">
        <f t="shared" si="628"/>
        <v>76.040000000000006</v>
      </c>
      <c r="L5611" s="37">
        <f t="shared" si="629"/>
        <v>76.239999999999995</v>
      </c>
      <c r="M5611" s="37">
        <f t="shared" si="630"/>
        <v>75.42</v>
      </c>
      <c r="N5611" s="37">
        <f t="shared" si="631"/>
        <v>75.48</v>
      </c>
      <c r="O5611" s="38">
        <f t="shared" ca="1" si="632"/>
        <v>14867900</v>
      </c>
    </row>
    <row r="5612" spans="1:15" x14ac:dyDescent="0.4">
      <c r="A5612">
        <v>5597</v>
      </c>
      <c r="B5612" s="63">
        <v>37244</v>
      </c>
      <c r="C5612" s="37">
        <v>114.089996</v>
      </c>
      <c r="D5612" s="37">
        <v>115.91999800000001</v>
      </c>
      <c r="E5612" s="37">
        <v>114</v>
      </c>
      <c r="F5612" s="37">
        <v>115.790001</v>
      </c>
      <c r="G5612" s="38">
        <v>20143400</v>
      </c>
      <c r="H5612" s="37">
        <v>76.233870999999994</v>
      </c>
      <c r="I5612" s="41">
        <f t="shared" si="626"/>
        <v>0.6583804330392915</v>
      </c>
      <c r="J5612" s="41">
        <f t="shared" ca="1" si="627"/>
        <v>1</v>
      </c>
      <c r="K5612" s="37">
        <f t="shared" si="628"/>
        <v>75.11</v>
      </c>
      <c r="L5612" s="37">
        <f t="shared" si="629"/>
        <v>76.319999999999993</v>
      </c>
      <c r="M5612" s="37">
        <f t="shared" si="630"/>
        <v>75.06</v>
      </c>
      <c r="N5612" s="37">
        <f t="shared" si="631"/>
        <v>76.23</v>
      </c>
      <c r="O5612" s="38">
        <f t="shared" ca="1" si="632"/>
        <v>20143400</v>
      </c>
    </row>
    <row r="5613" spans="1:15" x14ac:dyDescent="0.4">
      <c r="A5613">
        <v>5598</v>
      </c>
      <c r="B5613" s="63">
        <v>37243</v>
      </c>
      <c r="C5613" s="37">
        <v>114.629997</v>
      </c>
      <c r="D5613" s="37">
        <v>115.150002</v>
      </c>
      <c r="E5613" s="37">
        <v>114.339996</v>
      </c>
      <c r="F5613" s="37">
        <v>114.980003</v>
      </c>
      <c r="G5613" s="38">
        <v>13663700</v>
      </c>
      <c r="H5613" s="37">
        <v>75.700576999999996</v>
      </c>
      <c r="I5613" s="41">
        <f t="shared" si="626"/>
        <v>0.65838037071541911</v>
      </c>
      <c r="J5613" s="41">
        <f t="shared" ca="1" si="627"/>
        <v>1</v>
      </c>
      <c r="K5613" s="37">
        <f t="shared" si="628"/>
        <v>75.47</v>
      </c>
      <c r="L5613" s="37">
        <f t="shared" si="629"/>
        <v>75.81</v>
      </c>
      <c r="M5613" s="37">
        <f t="shared" si="630"/>
        <v>75.28</v>
      </c>
      <c r="N5613" s="37">
        <f t="shared" si="631"/>
        <v>75.7</v>
      </c>
      <c r="O5613" s="38">
        <f t="shared" ca="1" si="632"/>
        <v>13663700</v>
      </c>
    </row>
    <row r="5614" spans="1:15" x14ac:dyDescent="0.4">
      <c r="A5614">
        <v>5599</v>
      </c>
      <c r="B5614" s="63">
        <v>37242</v>
      </c>
      <c r="C5614" s="37">
        <v>112.989998</v>
      </c>
      <c r="D5614" s="37">
        <v>114.360001</v>
      </c>
      <c r="E5614" s="37">
        <v>112.900002</v>
      </c>
      <c r="F5614" s="37">
        <v>114.300003</v>
      </c>
      <c r="G5614" s="38">
        <v>13925900</v>
      </c>
      <c r="H5614" s="37">
        <v>75.252846000000005</v>
      </c>
      <c r="I5614" s="41">
        <f t="shared" si="626"/>
        <v>0.65838008770655942</v>
      </c>
      <c r="J5614" s="41">
        <f t="shared" ca="1" si="627"/>
        <v>1</v>
      </c>
      <c r="K5614" s="37">
        <f t="shared" si="628"/>
        <v>74.39</v>
      </c>
      <c r="L5614" s="37">
        <f t="shared" si="629"/>
        <v>75.290000000000006</v>
      </c>
      <c r="M5614" s="37">
        <f t="shared" si="630"/>
        <v>74.33</v>
      </c>
      <c r="N5614" s="37">
        <f t="shared" si="631"/>
        <v>75.25</v>
      </c>
      <c r="O5614" s="38">
        <f t="shared" ca="1" si="632"/>
        <v>13925900</v>
      </c>
    </row>
    <row r="5615" spans="1:15" x14ac:dyDescent="0.4">
      <c r="A5615">
        <v>5600</v>
      </c>
      <c r="B5615" s="63">
        <v>37239</v>
      </c>
      <c r="C5615" s="37">
        <v>112.33000199999999</v>
      </c>
      <c r="D5615" s="37">
        <v>113.489998</v>
      </c>
      <c r="E5615" s="37">
        <v>112</v>
      </c>
      <c r="F5615" s="37">
        <v>113.129997</v>
      </c>
      <c r="G5615" s="38">
        <v>16721900</v>
      </c>
      <c r="H5615" s="37">
        <v>74.482567000000003</v>
      </c>
      <c r="I5615" s="41">
        <f t="shared" si="626"/>
        <v>0.65838034982003935</v>
      </c>
      <c r="J5615" s="41">
        <f t="shared" ca="1" si="627"/>
        <v>1</v>
      </c>
      <c r="K5615" s="37">
        <f t="shared" si="628"/>
        <v>73.959999999999994</v>
      </c>
      <c r="L5615" s="37">
        <f t="shared" si="629"/>
        <v>74.72</v>
      </c>
      <c r="M5615" s="37">
        <f t="shared" si="630"/>
        <v>73.739999999999995</v>
      </c>
      <c r="N5615" s="37">
        <f t="shared" si="631"/>
        <v>74.48</v>
      </c>
      <c r="O5615" s="38">
        <f t="shared" ca="1" si="632"/>
        <v>16721900</v>
      </c>
    </row>
    <row r="5616" spans="1:15" x14ac:dyDescent="0.4">
      <c r="A5616">
        <v>5601</v>
      </c>
      <c r="B5616" s="63">
        <v>37238</v>
      </c>
      <c r="C5616" s="37">
        <v>113.449997</v>
      </c>
      <c r="D5616" s="37">
        <v>113.699997</v>
      </c>
      <c r="E5616" s="37">
        <v>112.040001</v>
      </c>
      <c r="F5616" s="37">
        <v>112.05999799999999</v>
      </c>
      <c r="G5616" s="38">
        <v>19026700</v>
      </c>
      <c r="H5616" s="37">
        <v>73.778075999999999</v>
      </c>
      <c r="I5616" s="41">
        <f t="shared" si="626"/>
        <v>0.65838012954453207</v>
      </c>
      <c r="J5616" s="41">
        <f t="shared" ca="1" si="627"/>
        <v>1</v>
      </c>
      <c r="K5616" s="37">
        <f t="shared" si="628"/>
        <v>74.69</v>
      </c>
      <c r="L5616" s="37">
        <f t="shared" si="629"/>
        <v>74.86</v>
      </c>
      <c r="M5616" s="37">
        <f t="shared" si="630"/>
        <v>73.760000000000005</v>
      </c>
      <c r="N5616" s="37">
        <f t="shared" si="631"/>
        <v>73.78</v>
      </c>
      <c r="O5616" s="38">
        <f t="shared" ca="1" si="632"/>
        <v>19026700</v>
      </c>
    </row>
    <row r="5617" spans="1:15" x14ac:dyDescent="0.4">
      <c r="A5617">
        <v>5602</v>
      </c>
      <c r="B5617" s="63">
        <v>37237</v>
      </c>
      <c r="C5617" s="37">
        <v>114.550003</v>
      </c>
      <c r="D5617" s="37">
        <v>114.779999</v>
      </c>
      <c r="E5617" s="37">
        <v>113.110001</v>
      </c>
      <c r="F5617" s="37">
        <v>114.279999</v>
      </c>
      <c r="G5617" s="38">
        <v>16171500</v>
      </c>
      <c r="H5617" s="37">
        <v>75.239661999999996</v>
      </c>
      <c r="I5617" s="41">
        <f t="shared" si="626"/>
        <v>0.65837996725918757</v>
      </c>
      <c r="J5617" s="41">
        <f t="shared" ca="1" si="627"/>
        <v>1</v>
      </c>
      <c r="K5617" s="37">
        <f t="shared" si="628"/>
        <v>75.42</v>
      </c>
      <c r="L5617" s="37">
        <f t="shared" si="629"/>
        <v>75.569999999999993</v>
      </c>
      <c r="M5617" s="37">
        <f t="shared" si="630"/>
        <v>74.47</v>
      </c>
      <c r="N5617" s="37">
        <f t="shared" si="631"/>
        <v>75.239999999999995</v>
      </c>
      <c r="O5617" s="38">
        <f t="shared" ca="1" si="632"/>
        <v>16171500</v>
      </c>
    </row>
    <row r="5618" spans="1:15" x14ac:dyDescent="0.4">
      <c r="A5618">
        <v>5603</v>
      </c>
      <c r="B5618" s="63">
        <v>37236</v>
      </c>
      <c r="C5618" s="37">
        <v>114.900002</v>
      </c>
      <c r="D5618" s="37">
        <v>115.720001</v>
      </c>
      <c r="E5618" s="37">
        <v>113.900002</v>
      </c>
      <c r="F5618" s="37">
        <v>114.150002</v>
      </c>
      <c r="G5618" s="38">
        <v>20833300</v>
      </c>
      <c r="H5618" s="37">
        <v>75.154121000000004</v>
      </c>
      <c r="I5618" s="41">
        <f t="shared" si="626"/>
        <v>0.65838037392237636</v>
      </c>
      <c r="J5618" s="41">
        <f t="shared" ca="1" si="627"/>
        <v>1</v>
      </c>
      <c r="K5618" s="37">
        <f t="shared" si="628"/>
        <v>75.650000000000006</v>
      </c>
      <c r="L5618" s="37">
        <f t="shared" si="629"/>
        <v>76.19</v>
      </c>
      <c r="M5618" s="37">
        <f t="shared" si="630"/>
        <v>74.989999999999995</v>
      </c>
      <c r="N5618" s="37">
        <f t="shared" si="631"/>
        <v>75.150000000000006</v>
      </c>
      <c r="O5618" s="38">
        <f t="shared" ca="1" si="632"/>
        <v>20833300</v>
      </c>
    </row>
    <row r="5619" spans="1:15" x14ac:dyDescent="0.4">
      <c r="A5619">
        <v>5604</v>
      </c>
      <c r="B5619" s="63">
        <v>37235</v>
      </c>
      <c r="C5619" s="37">
        <v>115.849998</v>
      </c>
      <c r="D5619" s="37">
        <v>116.389999</v>
      </c>
      <c r="E5619" s="37">
        <v>114.349998</v>
      </c>
      <c r="F5619" s="37">
        <v>114.379997</v>
      </c>
      <c r="G5619" s="38">
        <v>13862700</v>
      </c>
      <c r="H5619" s="37">
        <v>75.305526999999998</v>
      </c>
      <c r="I5619" s="41">
        <f t="shared" si="626"/>
        <v>0.65838021485522502</v>
      </c>
      <c r="J5619" s="41">
        <f t="shared" ca="1" si="627"/>
        <v>1</v>
      </c>
      <c r="K5619" s="37">
        <f t="shared" si="628"/>
        <v>76.27</v>
      </c>
      <c r="L5619" s="37">
        <f t="shared" si="629"/>
        <v>76.63</v>
      </c>
      <c r="M5619" s="37">
        <f t="shared" si="630"/>
        <v>75.290000000000006</v>
      </c>
      <c r="N5619" s="37">
        <f t="shared" si="631"/>
        <v>75.31</v>
      </c>
      <c r="O5619" s="38">
        <f t="shared" ca="1" si="632"/>
        <v>13862700</v>
      </c>
    </row>
    <row r="5620" spans="1:15" x14ac:dyDescent="0.4">
      <c r="A5620">
        <v>5605</v>
      </c>
      <c r="B5620" s="63">
        <v>37232</v>
      </c>
      <c r="C5620" s="37">
        <v>116.900002</v>
      </c>
      <c r="D5620" s="37">
        <v>117.089996</v>
      </c>
      <c r="E5620" s="37">
        <v>115.699997</v>
      </c>
      <c r="F5620" s="37">
        <v>116.55999799999999</v>
      </c>
      <c r="G5620" s="38">
        <v>18857800</v>
      </c>
      <c r="H5620" s="37">
        <v>76.740807000000004</v>
      </c>
      <c r="I5620" s="41">
        <f t="shared" si="626"/>
        <v>0.65838030470796682</v>
      </c>
      <c r="J5620" s="41">
        <f t="shared" ca="1" si="627"/>
        <v>1</v>
      </c>
      <c r="K5620" s="37">
        <f t="shared" si="628"/>
        <v>76.959999999999994</v>
      </c>
      <c r="L5620" s="37">
        <f t="shared" si="629"/>
        <v>77.09</v>
      </c>
      <c r="M5620" s="37">
        <f t="shared" si="630"/>
        <v>76.17</v>
      </c>
      <c r="N5620" s="37">
        <f t="shared" si="631"/>
        <v>76.739999999999995</v>
      </c>
      <c r="O5620" s="38">
        <f t="shared" ca="1" si="632"/>
        <v>18857800</v>
      </c>
    </row>
    <row r="5621" spans="1:15" x14ac:dyDescent="0.4">
      <c r="A5621">
        <v>5606</v>
      </c>
      <c r="B5621" s="63">
        <v>37231</v>
      </c>
      <c r="C5621" s="37">
        <v>117.339996</v>
      </c>
      <c r="D5621" s="37">
        <v>117.94000200000001</v>
      </c>
      <c r="E5621" s="37">
        <v>116.93</v>
      </c>
      <c r="F5621" s="37">
        <v>117.339996</v>
      </c>
      <c r="G5621" s="38">
        <v>17972900</v>
      </c>
      <c r="H5621" s="37">
        <v>77.254326000000006</v>
      </c>
      <c r="I5621" s="41">
        <f t="shared" si="626"/>
        <v>0.6583801656171866</v>
      </c>
      <c r="J5621" s="41">
        <f t="shared" ca="1" si="627"/>
        <v>1</v>
      </c>
      <c r="K5621" s="37">
        <f t="shared" si="628"/>
        <v>77.25</v>
      </c>
      <c r="L5621" s="37">
        <f t="shared" si="629"/>
        <v>77.650000000000006</v>
      </c>
      <c r="M5621" s="37">
        <f t="shared" si="630"/>
        <v>76.98</v>
      </c>
      <c r="N5621" s="37">
        <f t="shared" si="631"/>
        <v>77.25</v>
      </c>
      <c r="O5621" s="38">
        <f t="shared" ca="1" si="632"/>
        <v>17972900</v>
      </c>
    </row>
    <row r="5622" spans="1:15" x14ac:dyDescent="0.4">
      <c r="A5622">
        <v>5607</v>
      </c>
      <c r="B5622" s="63">
        <v>37230</v>
      </c>
      <c r="C5622" s="37">
        <v>115.610001</v>
      </c>
      <c r="D5622" s="37">
        <v>118</v>
      </c>
      <c r="E5622" s="37">
        <v>115.55999799999999</v>
      </c>
      <c r="F5622" s="37">
        <v>117.400002</v>
      </c>
      <c r="G5622" s="38">
        <v>25204000</v>
      </c>
      <c r="H5622" s="37">
        <v>77.293853999999996</v>
      </c>
      <c r="I5622" s="41">
        <f t="shared" si="626"/>
        <v>0.65838034653525812</v>
      </c>
      <c r="J5622" s="41">
        <f t="shared" ca="1" si="627"/>
        <v>1</v>
      </c>
      <c r="K5622" s="37">
        <f t="shared" si="628"/>
        <v>76.12</v>
      </c>
      <c r="L5622" s="37">
        <f t="shared" si="629"/>
        <v>77.69</v>
      </c>
      <c r="M5622" s="37">
        <f t="shared" si="630"/>
        <v>76.08</v>
      </c>
      <c r="N5622" s="37">
        <f t="shared" si="631"/>
        <v>77.290000000000006</v>
      </c>
      <c r="O5622" s="38">
        <f t="shared" ca="1" si="632"/>
        <v>25204000</v>
      </c>
    </row>
    <row r="5623" spans="1:15" x14ac:dyDescent="0.4">
      <c r="A5623">
        <v>5608</v>
      </c>
      <c r="B5623" s="63">
        <v>37229</v>
      </c>
      <c r="C5623" s="37">
        <v>113.91999800000001</v>
      </c>
      <c r="D5623" s="37">
        <v>115.300003</v>
      </c>
      <c r="E5623" s="37">
        <v>113.349998</v>
      </c>
      <c r="F5623" s="37">
        <v>115.290001</v>
      </c>
      <c r="G5623" s="38">
        <v>17239900</v>
      </c>
      <c r="H5623" s="37">
        <v>75.904708999999997</v>
      </c>
      <c r="I5623" s="41">
        <f t="shared" si="626"/>
        <v>0.65838067778314957</v>
      </c>
      <c r="J5623" s="41">
        <f t="shared" ca="1" si="627"/>
        <v>1</v>
      </c>
      <c r="K5623" s="37">
        <f t="shared" si="628"/>
        <v>75</v>
      </c>
      <c r="L5623" s="37">
        <f t="shared" si="629"/>
        <v>75.91</v>
      </c>
      <c r="M5623" s="37">
        <f t="shared" si="630"/>
        <v>74.63</v>
      </c>
      <c r="N5623" s="37">
        <f t="shared" si="631"/>
        <v>75.900000000000006</v>
      </c>
      <c r="O5623" s="38">
        <f t="shared" ca="1" si="632"/>
        <v>17239900</v>
      </c>
    </row>
    <row r="5624" spans="1:15" x14ac:dyDescent="0.4">
      <c r="A5624">
        <v>5609</v>
      </c>
      <c r="B5624" s="63">
        <v>37228</v>
      </c>
      <c r="C5624" s="37">
        <v>113.650002</v>
      </c>
      <c r="D5624" s="37">
        <v>114.08000199999999</v>
      </c>
      <c r="E5624" s="37">
        <v>113.010002</v>
      </c>
      <c r="F5624" s="37">
        <v>113.370003</v>
      </c>
      <c r="G5624" s="38">
        <v>15220400</v>
      </c>
      <c r="H5624" s="37">
        <v>74.640593999999993</v>
      </c>
      <c r="I5624" s="41">
        <f t="shared" si="626"/>
        <v>0.65838045360199904</v>
      </c>
      <c r="J5624" s="41">
        <f t="shared" ca="1" si="627"/>
        <v>1</v>
      </c>
      <c r="K5624" s="37">
        <f t="shared" si="628"/>
        <v>74.819999999999993</v>
      </c>
      <c r="L5624" s="37">
        <f t="shared" si="629"/>
        <v>75.11</v>
      </c>
      <c r="M5624" s="37">
        <f t="shared" si="630"/>
        <v>74.400000000000006</v>
      </c>
      <c r="N5624" s="37">
        <f t="shared" si="631"/>
        <v>74.64</v>
      </c>
      <c r="O5624" s="38">
        <f t="shared" ca="1" si="632"/>
        <v>15220400</v>
      </c>
    </row>
    <row r="5625" spans="1:15" x14ac:dyDescent="0.4">
      <c r="A5625">
        <v>5610</v>
      </c>
      <c r="B5625" s="63">
        <v>37225</v>
      </c>
      <c r="C5625" s="37">
        <v>114.400002</v>
      </c>
      <c r="D5625" s="37">
        <v>114.910004</v>
      </c>
      <c r="E5625" s="37">
        <v>114.019997</v>
      </c>
      <c r="F5625" s="37">
        <v>114.050003</v>
      </c>
      <c r="G5625" s="38">
        <v>13680300</v>
      </c>
      <c r="H5625" s="37">
        <v>75.088295000000002</v>
      </c>
      <c r="I5625" s="41">
        <f t="shared" si="626"/>
        <v>0.65838047369450747</v>
      </c>
      <c r="J5625" s="41">
        <f t="shared" ca="1" si="627"/>
        <v>1</v>
      </c>
      <c r="K5625" s="37">
        <f t="shared" si="628"/>
        <v>75.319999999999993</v>
      </c>
      <c r="L5625" s="37">
        <f t="shared" si="629"/>
        <v>75.650000000000006</v>
      </c>
      <c r="M5625" s="37">
        <f t="shared" si="630"/>
        <v>75.069999999999993</v>
      </c>
      <c r="N5625" s="37">
        <f t="shared" si="631"/>
        <v>75.09</v>
      </c>
      <c r="O5625" s="38">
        <f t="shared" ca="1" si="632"/>
        <v>13680300</v>
      </c>
    </row>
    <row r="5626" spans="1:15" x14ac:dyDescent="0.4">
      <c r="A5626">
        <v>5611</v>
      </c>
      <c r="B5626" s="63">
        <v>37224</v>
      </c>
      <c r="C5626" s="37">
        <v>113.660004</v>
      </c>
      <c r="D5626" s="37">
        <v>114.91999800000001</v>
      </c>
      <c r="E5626" s="37">
        <v>113</v>
      </c>
      <c r="F5626" s="37">
        <v>114.870003</v>
      </c>
      <c r="G5626" s="38">
        <v>16354700</v>
      </c>
      <c r="H5626" s="37">
        <v>75.628165999999993</v>
      </c>
      <c r="I5626" s="41">
        <f t="shared" si="626"/>
        <v>0.65838046508974146</v>
      </c>
      <c r="J5626" s="41">
        <f t="shared" ca="1" si="627"/>
        <v>1</v>
      </c>
      <c r="K5626" s="37">
        <f t="shared" si="628"/>
        <v>74.83</v>
      </c>
      <c r="L5626" s="37">
        <f t="shared" si="629"/>
        <v>75.66</v>
      </c>
      <c r="M5626" s="37">
        <f t="shared" si="630"/>
        <v>74.400000000000006</v>
      </c>
      <c r="N5626" s="37">
        <f t="shared" si="631"/>
        <v>75.63</v>
      </c>
      <c r="O5626" s="38">
        <f t="shared" ca="1" si="632"/>
        <v>16354700</v>
      </c>
    </row>
    <row r="5627" spans="1:15" x14ac:dyDescent="0.4">
      <c r="A5627">
        <v>5612</v>
      </c>
      <c r="B5627" s="63">
        <v>37223</v>
      </c>
      <c r="C5627" s="37">
        <v>114.739998</v>
      </c>
      <c r="D5627" s="37">
        <v>115.16999800000001</v>
      </c>
      <c r="E5627" s="37">
        <v>113.25</v>
      </c>
      <c r="F5627" s="37">
        <v>113.339996</v>
      </c>
      <c r="G5627" s="38">
        <v>20195500</v>
      </c>
      <c r="H5627" s="37">
        <v>74.620818999999997</v>
      </c>
      <c r="I5627" s="41">
        <f t="shared" si="626"/>
        <v>0.65838028616129474</v>
      </c>
      <c r="J5627" s="41">
        <f t="shared" ca="1" si="627"/>
        <v>1</v>
      </c>
      <c r="K5627" s="37">
        <f t="shared" si="628"/>
        <v>75.540000000000006</v>
      </c>
      <c r="L5627" s="37">
        <f t="shared" si="629"/>
        <v>75.83</v>
      </c>
      <c r="M5627" s="37">
        <f t="shared" si="630"/>
        <v>74.56</v>
      </c>
      <c r="N5627" s="37">
        <f t="shared" si="631"/>
        <v>74.62</v>
      </c>
      <c r="O5627" s="38">
        <f t="shared" ca="1" si="632"/>
        <v>20195500</v>
      </c>
    </row>
    <row r="5628" spans="1:15" x14ac:dyDescent="0.4">
      <c r="A5628">
        <v>5613</v>
      </c>
      <c r="B5628" s="63">
        <v>37222</v>
      </c>
      <c r="C5628" s="37">
        <v>115.620003</v>
      </c>
      <c r="D5628" s="37">
        <v>116.900002</v>
      </c>
      <c r="E5628" s="37">
        <v>114.089996</v>
      </c>
      <c r="F5628" s="37">
        <v>115.43</v>
      </c>
      <c r="G5628" s="38">
        <v>19261400</v>
      </c>
      <c r="H5628" s="37">
        <v>75.996834000000007</v>
      </c>
      <c r="I5628" s="41">
        <f t="shared" si="626"/>
        <v>0.658380265095729</v>
      </c>
      <c r="J5628" s="41">
        <f t="shared" ca="1" si="627"/>
        <v>1</v>
      </c>
      <c r="K5628" s="37">
        <f t="shared" si="628"/>
        <v>76.12</v>
      </c>
      <c r="L5628" s="37">
        <f t="shared" si="629"/>
        <v>76.959999999999994</v>
      </c>
      <c r="M5628" s="37">
        <f t="shared" si="630"/>
        <v>75.11</v>
      </c>
      <c r="N5628" s="37">
        <f t="shared" si="631"/>
        <v>76</v>
      </c>
      <c r="O5628" s="38">
        <f t="shared" ca="1" si="632"/>
        <v>19261400</v>
      </c>
    </row>
    <row r="5629" spans="1:15" x14ac:dyDescent="0.4">
      <c r="A5629">
        <v>5614</v>
      </c>
      <c r="B5629" s="63">
        <v>37221</v>
      </c>
      <c r="C5629" s="37">
        <v>115.75</v>
      </c>
      <c r="D5629" s="37">
        <v>116.339996</v>
      </c>
      <c r="E5629" s="37">
        <v>115.07</v>
      </c>
      <c r="F5629" s="37">
        <v>115.93</v>
      </c>
      <c r="G5629" s="38">
        <v>13726000</v>
      </c>
      <c r="H5629" s="37">
        <v>76.326065</v>
      </c>
      <c r="I5629" s="41">
        <f t="shared" si="626"/>
        <v>0.6583806176140774</v>
      </c>
      <c r="J5629" s="41">
        <f t="shared" ca="1" si="627"/>
        <v>1</v>
      </c>
      <c r="K5629" s="37">
        <f t="shared" si="628"/>
        <v>76.209999999999994</v>
      </c>
      <c r="L5629" s="37">
        <f t="shared" si="629"/>
        <v>76.599999999999994</v>
      </c>
      <c r="M5629" s="37">
        <f t="shared" si="630"/>
        <v>75.760000000000005</v>
      </c>
      <c r="N5629" s="37">
        <f t="shared" si="631"/>
        <v>76.33</v>
      </c>
      <c r="O5629" s="38">
        <f t="shared" ca="1" si="632"/>
        <v>13726000</v>
      </c>
    </row>
    <row r="5630" spans="1:15" x14ac:dyDescent="0.4">
      <c r="A5630">
        <v>5615</v>
      </c>
      <c r="B5630" s="63">
        <v>37218</v>
      </c>
      <c r="C5630" s="37">
        <v>114.040001</v>
      </c>
      <c r="D5630" s="37">
        <v>115.75</v>
      </c>
      <c r="E5630" s="37">
        <v>114</v>
      </c>
      <c r="F5630" s="37">
        <v>115.68</v>
      </c>
      <c r="G5630" s="38">
        <v>6717100</v>
      </c>
      <c r="H5630" s="37">
        <v>76.161438000000004</v>
      </c>
      <c r="I5630" s="41">
        <f t="shared" si="626"/>
        <v>0.6583803423236515</v>
      </c>
      <c r="J5630" s="41">
        <f t="shared" ca="1" si="627"/>
        <v>1</v>
      </c>
      <c r="K5630" s="37">
        <f t="shared" si="628"/>
        <v>75.08</v>
      </c>
      <c r="L5630" s="37">
        <f t="shared" si="629"/>
        <v>76.209999999999994</v>
      </c>
      <c r="M5630" s="37">
        <f t="shared" si="630"/>
        <v>75.06</v>
      </c>
      <c r="N5630" s="37">
        <f t="shared" si="631"/>
        <v>76.16</v>
      </c>
      <c r="O5630" s="38">
        <f t="shared" ca="1" si="632"/>
        <v>6717100</v>
      </c>
    </row>
    <row r="5631" spans="1:15" x14ac:dyDescent="0.4">
      <c r="A5631">
        <v>5616</v>
      </c>
      <c r="B5631" s="63">
        <v>37216</v>
      </c>
      <c r="C5631" s="37">
        <v>114.5</v>
      </c>
      <c r="D5631" s="37">
        <v>114.66999800000001</v>
      </c>
      <c r="E5631" s="37">
        <v>113.510002</v>
      </c>
      <c r="F5631" s="37">
        <v>114.040001</v>
      </c>
      <c r="G5631" s="38">
        <v>11470200</v>
      </c>
      <c r="H5631" s="37">
        <v>75.081688</v>
      </c>
      <c r="I5631" s="41">
        <f t="shared" si="626"/>
        <v>0.65838028184513953</v>
      </c>
      <c r="J5631" s="41">
        <f t="shared" ca="1" si="627"/>
        <v>1</v>
      </c>
      <c r="K5631" s="37">
        <f t="shared" si="628"/>
        <v>75.38</v>
      </c>
      <c r="L5631" s="37">
        <f t="shared" si="629"/>
        <v>75.5</v>
      </c>
      <c r="M5631" s="37">
        <f t="shared" si="630"/>
        <v>74.73</v>
      </c>
      <c r="N5631" s="37">
        <f t="shared" si="631"/>
        <v>75.08</v>
      </c>
      <c r="O5631" s="38">
        <f t="shared" ca="1" si="632"/>
        <v>11470200</v>
      </c>
    </row>
    <row r="5632" spans="1:15" x14ac:dyDescent="0.4">
      <c r="A5632">
        <v>5617</v>
      </c>
      <c r="B5632" s="63">
        <v>37215</v>
      </c>
      <c r="C5632" s="37">
        <v>115.370003</v>
      </c>
      <c r="D5632" s="37">
        <v>115.800003</v>
      </c>
      <c r="E5632" s="37">
        <v>114.639999</v>
      </c>
      <c r="F5632" s="37">
        <v>114.800003</v>
      </c>
      <c r="G5632" s="38">
        <v>16209700</v>
      </c>
      <c r="H5632" s="37">
        <v>75.582053999999999</v>
      </c>
      <c r="I5632" s="41">
        <f t="shared" si="626"/>
        <v>0.6583802441189831</v>
      </c>
      <c r="J5632" s="41">
        <f t="shared" ca="1" si="627"/>
        <v>1</v>
      </c>
      <c r="K5632" s="37">
        <f t="shared" si="628"/>
        <v>75.959999999999994</v>
      </c>
      <c r="L5632" s="37">
        <f t="shared" si="629"/>
        <v>76.239999999999995</v>
      </c>
      <c r="M5632" s="37">
        <f t="shared" si="630"/>
        <v>75.48</v>
      </c>
      <c r="N5632" s="37">
        <f t="shared" si="631"/>
        <v>75.58</v>
      </c>
      <c r="O5632" s="38">
        <f t="shared" ca="1" si="632"/>
        <v>16209700</v>
      </c>
    </row>
    <row r="5633" spans="1:15" x14ac:dyDescent="0.4">
      <c r="A5633">
        <v>5618</v>
      </c>
      <c r="B5633" s="63">
        <v>37214</v>
      </c>
      <c r="C5633" s="37">
        <v>114.91999800000001</v>
      </c>
      <c r="D5633" s="37">
        <v>115.849998</v>
      </c>
      <c r="E5633" s="37">
        <v>114.449997</v>
      </c>
      <c r="F5633" s="37">
        <v>115.769997</v>
      </c>
      <c r="G5633" s="38">
        <v>13625400</v>
      </c>
      <c r="H5633" s="37">
        <v>76.220673000000005</v>
      </c>
      <c r="I5633" s="41">
        <f t="shared" si="626"/>
        <v>0.65838019327235542</v>
      </c>
      <c r="J5633" s="41">
        <f t="shared" ca="1" si="627"/>
        <v>1</v>
      </c>
      <c r="K5633" s="37">
        <f t="shared" si="628"/>
        <v>75.66</v>
      </c>
      <c r="L5633" s="37">
        <f t="shared" si="629"/>
        <v>76.27</v>
      </c>
      <c r="M5633" s="37">
        <f t="shared" si="630"/>
        <v>75.349999999999994</v>
      </c>
      <c r="N5633" s="37">
        <f t="shared" si="631"/>
        <v>76.22</v>
      </c>
      <c r="O5633" s="38">
        <f t="shared" ca="1" si="632"/>
        <v>13625400</v>
      </c>
    </row>
    <row r="5634" spans="1:15" x14ac:dyDescent="0.4">
      <c r="A5634">
        <v>5619</v>
      </c>
      <c r="B5634" s="63">
        <v>37211</v>
      </c>
      <c r="C5634" s="37">
        <v>115.08000199999999</v>
      </c>
      <c r="D5634" s="37">
        <v>115.099998</v>
      </c>
      <c r="E5634" s="37">
        <v>113.400002</v>
      </c>
      <c r="F5634" s="37">
        <v>114.360001</v>
      </c>
      <c r="G5634" s="38">
        <v>18134900</v>
      </c>
      <c r="H5634" s="37">
        <v>75.292350999999996</v>
      </c>
      <c r="I5634" s="41">
        <f t="shared" si="626"/>
        <v>0.65838011841220601</v>
      </c>
      <c r="J5634" s="41">
        <f t="shared" ca="1" si="627"/>
        <v>1</v>
      </c>
      <c r="K5634" s="37">
        <f t="shared" si="628"/>
        <v>75.77</v>
      </c>
      <c r="L5634" s="37">
        <f t="shared" si="629"/>
        <v>75.78</v>
      </c>
      <c r="M5634" s="37">
        <f t="shared" si="630"/>
        <v>74.66</v>
      </c>
      <c r="N5634" s="37">
        <f t="shared" si="631"/>
        <v>75.290000000000006</v>
      </c>
      <c r="O5634" s="38">
        <f t="shared" ca="1" si="632"/>
        <v>18134900</v>
      </c>
    </row>
    <row r="5635" spans="1:15" x14ac:dyDescent="0.4">
      <c r="A5635">
        <v>5620</v>
      </c>
      <c r="B5635" s="63">
        <v>37210</v>
      </c>
      <c r="C5635" s="37">
        <v>114.370003</v>
      </c>
      <c r="D5635" s="37">
        <v>115.18</v>
      </c>
      <c r="E5635" s="37">
        <v>113.93</v>
      </c>
      <c r="F5635" s="37">
        <v>114.870003</v>
      </c>
      <c r="G5635" s="38">
        <v>19470200</v>
      </c>
      <c r="H5635" s="37">
        <v>75.628165999999993</v>
      </c>
      <c r="I5635" s="41">
        <f t="shared" si="626"/>
        <v>0.65838046508974146</v>
      </c>
      <c r="J5635" s="41">
        <f t="shared" ca="1" si="627"/>
        <v>1</v>
      </c>
      <c r="K5635" s="37">
        <f t="shared" si="628"/>
        <v>75.3</v>
      </c>
      <c r="L5635" s="37">
        <f t="shared" si="629"/>
        <v>75.83</v>
      </c>
      <c r="M5635" s="37">
        <f t="shared" si="630"/>
        <v>75.010000000000005</v>
      </c>
      <c r="N5635" s="37">
        <f t="shared" si="631"/>
        <v>75.63</v>
      </c>
      <c r="O5635" s="38">
        <f t="shared" ca="1" si="632"/>
        <v>19470200</v>
      </c>
    </row>
    <row r="5636" spans="1:15" x14ac:dyDescent="0.4">
      <c r="A5636">
        <v>5621</v>
      </c>
      <c r="B5636" s="63">
        <v>37209</v>
      </c>
      <c r="C5636" s="37">
        <v>115.16999800000001</v>
      </c>
      <c r="D5636" s="37">
        <v>115.400002</v>
      </c>
      <c r="E5636" s="37">
        <v>113.709999</v>
      </c>
      <c r="F5636" s="37">
        <v>114.660004</v>
      </c>
      <c r="G5636" s="38">
        <v>17571300</v>
      </c>
      <c r="H5636" s="37">
        <v>75.489898999999994</v>
      </c>
      <c r="I5636" s="41">
        <f t="shared" si="626"/>
        <v>0.65838039740518406</v>
      </c>
      <c r="J5636" s="41">
        <f t="shared" ca="1" si="627"/>
        <v>1</v>
      </c>
      <c r="K5636" s="37">
        <f t="shared" si="628"/>
        <v>75.83</v>
      </c>
      <c r="L5636" s="37">
        <f t="shared" si="629"/>
        <v>75.98</v>
      </c>
      <c r="M5636" s="37">
        <f t="shared" si="630"/>
        <v>74.86</v>
      </c>
      <c r="N5636" s="37">
        <f t="shared" si="631"/>
        <v>75.489999999999995</v>
      </c>
      <c r="O5636" s="38">
        <f t="shared" ca="1" si="632"/>
        <v>17571300</v>
      </c>
    </row>
    <row r="5637" spans="1:15" x14ac:dyDescent="0.4">
      <c r="A5637">
        <v>5622</v>
      </c>
      <c r="B5637" s="63">
        <v>37208</v>
      </c>
      <c r="C5637" s="37">
        <v>113.44000200000001</v>
      </c>
      <c r="D5637" s="37">
        <v>114.550003</v>
      </c>
      <c r="E5637" s="37">
        <v>113.18</v>
      </c>
      <c r="F5637" s="37">
        <v>114.550003</v>
      </c>
      <c r="G5637" s="38">
        <v>15296200</v>
      </c>
      <c r="H5637" s="37">
        <v>75.417434999999998</v>
      </c>
      <c r="I5637" s="41">
        <f t="shared" si="626"/>
        <v>0.65838003513627141</v>
      </c>
      <c r="J5637" s="41">
        <f t="shared" ca="1" si="627"/>
        <v>1</v>
      </c>
      <c r="K5637" s="37">
        <f t="shared" si="628"/>
        <v>74.69</v>
      </c>
      <c r="L5637" s="37">
        <f t="shared" si="629"/>
        <v>75.42</v>
      </c>
      <c r="M5637" s="37">
        <f t="shared" si="630"/>
        <v>74.52</v>
      </c>
      <c r="N5637" s="37">
        <f t="shared" si="631"/>
        <v>75.42</v>
      </c>
      <c r="O5637" s="38">
        <f t="shared" ca="1" si="632"/>
        <v>15296200</v>
      </c>
    </row>
    <row r="5638" spans="1:15" x14ac:dyDescent="0.4">
      <c r="A5638">
        <v>5623</v>
      </c>
      <c r="B5638" s="63">
        <v>37207</v>
      </c>
      <c r="C5638" s="37">
        <v>111</v>
      </c>
      <c r="D5638" s="37">
        <v>112.650002</v>
      </c>
      <c r="E5638" s="37">
        <v>110</v>
      </c>
      <c r="F5638" s="37">
        <v>112.029999</v>
      </c>
      <c r="G5638" s="38">
        <v>26068800</v>
      </c>
      <c r="H5638" s="37">
        <v>73.758339000000007</v>
      </c>
      <c r="I5638" s="41">
        <f t="shared" si="626"/>
        <v>0.65838025223940244</v>
      </c>
      <c r="J5638" s="41">
        <f t="shared" ca="1" si="627"/>
        <v>1</v>
      </c>
      <c r="K5638" s="37">
        <f t="shared" si="628"/>
        <v>73.08</v>
      </c>
      <c r="L5638" s="37">
        <f t="shared" si="629"/>
        <v>74.17</v>
      </c>
      <c r="M5638" s="37">
        <f t="shared" si="630"/>
        <v>72.42</v>
      </c>
      <c r="N5638" s="37">
        <f t="shared" si="631"/>
        <v>73.760000000000005</v>
      </c>
      <c r="O5638" s="38">
        <f t="shared" ca="1" si="632"/>
        <v>26068800</v>
      </c>
    </row>
    <row r="5639" spans="1:15" x14ac:dyDescent="0.4">
      <c r="A5639">
        <v>5624</v>
      </c>
      <c r="B5639" s="63">
        <v>37204</v>
      </c>
      <c r="C5639" s="37">
        <v>112.25</v>
      </c>
      <c r="D5639" s="37">
        <v>112.959999</v>
      </c>
      <c r="E5639" s="37">
        <v>111.44000200000001</v>
      </c>
      <c r="F5639" s="37">
        <v>112.720001</v>
      </c>
      <c r="G5639" s="38">
        <v>15895800</v>
      </c>
      <c r="H5639" s="37">
        <v>74.212624000000005</v>
      </c>
      <c r="I5639" s="41">
        <f t="shared" si="626"/>
        <v>0.65838026385397219</v>
      </c>
      <c r="J5639" s="41">
        <f t="shared" ca="1" si="627"/>
        <v>1</v>
      </c>
      <c r="K5639" s="37">
        <f t="shared" si="628"/>
        <v>73.900000000000006</v>
      </c>
      <c r="L5639" s="37">
        <f t="shared" si="629"/>
        <v>74.37</v>
      </c>
      <c r="M5639" s="37">
        <f t="shared" si="630"/>
        <v>73.37</v>
      </c>
      <c r="N5639" s="37">
        <f t="shared" si="631"/>
        <v>74.209999999999994</v>
      </c>
      <c r="O5639" s="38">
        <f t="shared" ca="1" si="632"/>
        <v>15895800</v>
      </c>
    </row>
    <row r="5640" spans="1:15" x14ac:dyDescent="0.4">
      <c r="A5640">
        <v>5625</v>
      </c>
      <c r="B5640" s="63">
        <v>37203</v>
      </c>
      <c r="C5640" s="37">
        <v>112.870003</v>
      </c>
      <c r="D5640" s="37">
        <v>114.08000199999999</v>
      </c>
      <c r="E5640" s="37">
        <v>111.900002</v>
      </c>
      <c r="F5640" s="37">
        <v>112.599998</v>
      </c>
      <c r="G5640" s="38">
        <v>22563500</v>
      </c>
      <c r="H5640" s="37">
        <v>74.133606</v>
      </c>
      <c r="I5640" s="41">
        <f t="shared" si="626"/>
        <v>0.65838017155204565</v>
      </c>
      <c r="J5640" s="41">
        <f t="shared" ca="1" si="627"/>
        <v>1</v>
      </c>
      <c r="K5640" s="37">
        <f t="shared" si="628"/>
        <v>74.31</v>
      </c>
      <c r="L5640" s="37">
        <f t="shared" si="629"/>
        <v>75.11</v>
      </c>
      <c r="M5640" s="37">
        <f t="shared" si="630"/>
        <v>73.67</v>
      </c>
      <c r="N5640" s="37">
        <f t="shared" si="631"/>
        <v>74.13</v>
      </c>
      <c r="O5640" s="38">
        <f t="shared" ca="1" si="632"/>
        <v>22563500</v>
      </c>
    </row>
    <row r="5641" spans="1:15" x14ac:dyDescent="0.4">
      <c r="A5641">
        <v>5626</v>
      </c>
      <c r="B5641" s="63">
        <v>37202</v>
      </c>
      <c r="C5641" s="37">
        <v>111.769997</v>
      </c>
      <c r="D5641" s="37">
        <v>113.120003</v>
      </c>
      <c r="E5641" s="37">
        <v>111.639999</v>
      </c>
      <c r="F5641" s="37">
        <v>112.25</v>
      </c>
      <c r="G5641" s="38">
        <v>19716000</v>
      </c>
      <c r="H5641" s="37">
        <v>73.903198000000003</v>
      </c>
      <c r="I5641" s="41">
        <f t="shared" si="626"/>
        <v>0.65838038307349667</v>
      </c>
      <c r="J5641" s="41">
        <f t="shared" ca="1" si="627"/>
        <v>1</v>
      </c>
      <c r="K5641" s="37">
        <f t="shared" si="628"/>
        <v>73.59</v>
      </c>
      <c r="L5641" s="37">
        <f t="shared" si="629"/>
        <v>74.48</v>
      </c>
      <c r="M5641" s="37">
        <f t="shared" si="630"/>
        <v>73.5</v>
      </c>
      <c r="N5641" s="37">
        <f t="shared" si="631"/>
        <v>73.900000000000006</v>
      </c>
      <c r="O5641" s="38">
        <f t="shared" ca="1" si="632"/>
        <v>19716000</v>
      </c>
    </row>
    <row r="5642" spans="1:15" x14ac:dyDescent="0.4">
      <c r="A5642">
        <v>5627</v>
      </c>
      <c r="B5642" s="63">
        <v>37201</v>
      </c>
      <c r="C5642" s="37">
        <v>110.349998</v>
      </c>
      <c r="D5642" s="37">
        <v>112.480003</v>
      </c>
      <c r="E5642" s="37">
        <v>109.849998</v>
      </c>
      <c r="F5642" s="37">
        <v>112.400002</v>
      </c>
      <c r="G5642" s="38">
        <v>23245800</v>
      </c>
      <c r="H5642" s="37">
        <v>74.001937999999996</v>
      </c>
      <c r="I5642" s="41">
        <f t="shared" si="626"/>
        <v>0.6583802196017754</v>
      </c>
      <c r="J5642" s="41">
        <f t="shared" ca="1" si="627"/>
        <v>1</v>
      </c>
      <c r="K5642" s="37">
        <f t="shared" si="628"/>
        <v>72.650000000000006</v>
      </c>
      <c r="L5642" s="37">
        <f t="shared" si="629"/>
        <v>74.05</v>
      </c>
      <c r="M5642" s="37">
        <f t="shared" si="630"/>
        <v>72.319999999999993</v>
      </c>
      <c r="N5642" s="37">
        <f t="shared" si="631"/>
        <v>74</v>
      </c>
      <c r="O5642" s="38">
        <f t="shared" ca="1" si="632"/>
        <v>23245800</v>
      </c>
    </row>
    <row r="5643" spans="1:15" x14ac:dyDescent="0.4">
      <c r="A5643">
        <v>5628</v>
      </c>
      <c r="B5643" s="63">
        <v>37200</v>
      </c>
      <c r="C5643" s="37">
        <v>110.120003</v>
      </c>
      <c r="D5643" s="37">
        <v>111.089996</v>
      </c>
      <c r="E5643" s="37">
        <v>109.949997</v>
      </c>
      <c r="F5643" s="37">
        <v>110.68</v>
      </c>
      <c r="G5643" s="38">
        <v>15929500</v>
      </c>
      <c r="H5643" s="37">
        <v>72.869536999999994</v>
      </c>
      <c r="I5643" s="41">
        <f t="shared" si="626"/>
        <v>0.6583803487531622</v>
      </c>
      <c r="J5643" s="41">
        <f t="shared" ca="1" si="627"/>
        <v>1</v>
      </c>
      <c r="K5643" s="37">
        <f t="shared" si="628"/>
        <v>72.5</v>
      </c>
      <c r="L5643" s="37">
        <f t="shared" si="629"/>
        <v>73.14</v>
      </c>
      <c r="M5643" s="37">
        <f t="shared" si="630"/>
        <v>72.39</v>
      </c>
      <c r="N5643" s="37">
        <f t="shared" si="631"/>
        <v>72.87</v>
      </c>
      <c r="O5643" s="38">
        <f t="shared" ca="1" si="632"/>
        <v>15929500</v>
      </c>
    </row>
    <row r="5644" spans="1:15" x14ac:dyDescent="0.4">
      <c r="A5644">
        <v>5629</v>
      </c>
      <c r="B5644" s="63">
        <v>37197</v>
      </c>
      <c r="C5644" s="37">
        <v>108.44000200000001</v>
      </c>
      <c r="D5644" s="37">
        <v>109.379997</v>
      </c>
      <c r="E5644" s="37">
        <v>107.870003</v>
      </c>
      <c r="F5644" s="37">
        <v>109.25</v>
      </c>
      <c r="G5644" s="38">
        <v>17575900</v>
      </c>
      <c r="H5644" s="37">
        <v>71.928039999999996</v>
      </c>
      <c r="I5644" s="41">
        <f t="shared" si="626"/>
        <v>0.65838022883295189</v>
      </c>
      <c r="J5644" s="41">
        <f t="shared" ca="1" si="627"/>
        <v>1</v>
      </c>
      <c r="K5644" s="37">
        <f t="shared" si="628"/>
        <v>71.39</v>
      </c>
      <c r="L5644" s="37">
        <f t="shared" si="629"/>
        <v>72.010000000000005</v>
      </c>
      <c r="M5644" s="37">
        <f t="shared" si="630"/>
        <v>71.02</v>
      </c>
      <c r="N5644" s="37">
        <f t="shared" si="631"/>
        <v>71.930000000000007</v>
      </c>
      <c r="O5644" s="38">
        <f t="shared" ca="1" si="632"/>
        <v>17575900</v>
      </c>
    </row>
    <row r="5645" spans="1:15" x14ac:dyDescent="0.4">
      <c r="A5645">
        <v>5630</v>
      </c>
      <c r="B5645" s="63">
        <v>37196</v>
      </c>
      <c r="C5645" s="37">
        <v>106.599998</v>
      </c>
      <c r="D5645" s="37">
        <v>109.010002</v>
      </c>
      <c r="E5645" s="37">
        <v>105.699997</v>
      </c>
      <c r="F5645" s="37">
        <v>108.510002</v>
      </c>
      <c r="G5645" s="38">
        <v>29806800</v>
      </c>
      <c r="H5645" s="37">
        <v>71.440842000000004</v>
      </c>
      <c r="I5645" s="41">
        <f t="shared" si="626"/>
        <v>0.65838024774895865</v>
      </c>
      <c r="J5645" s="41">
        <f t="shared" ca="1" si="627"/>
        <v>1</v>
      </c>
      <c r="K5645" s="37">
        <f t="shared" si="628"/>
        <v>70.180000000000007</v>
      </c>
      <c r="L5645" s="37">
        <f t="shared" si="629"/>
        <v>71.77</v>
      </c>
      <c r="M5645" s="37">
        <f t="shared" si="630"/>
        <v>69.59</v>
      </c>
      <c r="N5645" s="37">
        <f t="shared" si="631"/>
        <v>71.44</v>
      </c>
      <c r="O5645" s="38">
        <f t="shared" ca="1" si="632"/>
        <v>29806800</v>
      </c>
    </row>
    <row r="5646" spans="1:15" x14ac:dyDescent="0.4">
      <c r="A5646">
        <v>5631</v>
      </c>
      <c r="B5646" s="63">
        <v>37195</v>
      </c>
      <c r="C5646" s="37">
        <v>106.900002</v>
      </c>
      <c r="D5646" s="37">
        <v>107.860001</v>
      </c>
      <c r="E5646" s="37">
        <v>105.800003</v>
      </c>
      <c r="F5646" s="37">
        <v>105.800003</v>
      </c>
      <c r="G5646" s="38">
        <v>28124200</v>
      </c>
      <c r="H5646" s="37">
        <v>69.656600999999995</v>
      </c>
      <c r="I5646" s="41">
        <f t="shared" si="626"/>
        <v>0.65837995297599372</v>
      </c>
      <c r="J5646" s="41">
        <f t="shared" ca="1" si="627"/>
        <v>1</v>
      </c>
      <c r="K5646" s="37">
        <f t="shared" si="628"/>
        <v>70.38</v>
      </c>
      <c r="L5646" s="37">
        <f t="shared" si="629"/>
        <v>71.010000000000005</v>
      </c>
      <c r="M5646" s="37">
        <f t="shared" si="630"/>
        <v>69.66</v>
      </c>
      <c r="N5646" s="37">
        <f t="shared" si="631"/>
        <v>69.66</v>
      </c>
      <c r="O5646" s="38">
        <f t="shared" ca="1" si="632"/>
        <v>28124200</v>
      </c>
    </row>
    <row r="5647" spans="1:15" x14ac:dyDescent="0.4">
      <c r="A5647">
        <v>5632</v>
      </c>
      <c r="B5647" s="63">
        <v>37194</v>
      </c>
      <c r="C5647" s="37">
        <v>107.349998</v>
      </c>
      <c r="D5647" s="37">
        <v>107.699997</v>
      </c>
      <c r="E5647" s="37">
        <v>105.55999799999999</v>
      </c>
      <c r="F5647" s="37">
        <v>106.160004</v>
      </c>
      <c r="G5647" s="38">
        <v>26178600</v>
      </c>
      <c r="H5647" s="37">
        <v>69.893646000000004</v>
      </c>
      <c r="I5647" s="41">
        <f t="shared" si="626"/>
        <v>0.65838021257045176</v>
      </c>
      <c r="J5647" s="41">
        <f t="shared" ca="1" si="627"/>
        <v>1</v>
      </c>
      <c r="K5647" s="37">
        <f t="shared" si="628"/>
        <v>70.680000000000007</v>
      </c>
      <c r="L5647" s="37">
        <f t="shared" si="629"/>
        <v>70.91</v>
      </c>
      <c r="M5647" s="37">
        <f t="shared" si="630"/>
        <v>69.5</v>
      </c>
      <c r="N5647" s="37">
        <f t="shared" si="631"/>
        <v>69.89</v>
      </c>
      <c r="O5647" s="38">
        <f t="shared" ca="1" si="632"/>
        <v>26178600</v>
      </c>
    </row>
    <row r="5648" spans="1:15" x14ac:dyDescent="0.4">
      <c r="A5648">
        <v>5633</v>
      </c>
      <c r="B5648" s="63">
        <v>37193</v>
      </c>
      <c r="C5648" s="37">
        <v>110.160004</v>
      </c>
      <c r="D5648" s="37">
        <v>110.550003</v>
      </c>
      <c r="E5648" s="37">
        <v>107.449997</v>
      </c>
      <c r="F5648" s="37">
        <v>107.449997</v>
      </c>
      <c r="G5648" s="38">
        <v>18727500</v>
      </c>
      <c r="H5648" s="37">
        <v>70.742958000000002</v>
      </c>
      <c r="I5648" s="41">
        <f t="shared" si="626"/>
        <v>0.65838026966161767</v>
      </c>
      <c r="J5648" s="41">
        <f t="shared" ca="1" si="627"/>
        <v>1</v>
      </c>
      <c r="K5648" s="37">
        <f t="shared" si="628"/>
        <v>72.53</v>
      </c>
      <c r="L5648" s="37">
        <f t="shared" si="629"/>
        <v>72.78</v>
      </c>
      <c r="M5648" s="37">
        <f t="shared" si="630"/>
        <v>70.739999999999995</v>
      </c>
      <c r="N5648" s="37">
        <f t="shared" si="631"/>
        <v>70.739999999999995</v>
      </c>
      <c r="O5648" s="38">
        <f t="shared" ca="1" si="632"/>
        <v>18727500</v>
      </c>
    </row>
    <row r="5649" spans="1:15" x14ac:dyDescent="0.4">
      <c r="A5649">
        <v>5634</v>
      </c>
      <c r="B5649" s="63">
        <v>37190</v>
      </c>
      <c r="C5649" s="37">
        <v>109.949997</v>
      </c>
      <c r="D5649" s="37">
        <v>111.790001</v>
      </c>
      <c r="E5649" s="37">
        <v>109.66999800000001</v>
      </c>
      <c r="F5649" s="37">
        <v>110.32</v>
      </c>
      <c r="G5649" s="38">
        <v>18623300</v>
      </c>
      <c r="H5649" s="37">
        <v>72.632530000000003</v>
      </c>
      <c r="I5649" s="41">
        <f t="shared" ref="I5649:I5712" si="633">IF(F5649=0,1,H5649/F5649)</f>
        <v>0.65838043872371288</v>
      </c>
      <c r="J5649" s="41">
        <f t="shared" ref="J5649:J5712" ca="1" si="634">INDEX(OFFSET($T$15,0,0,$S$13+1,1),MATCH(B5649,OFFSET($Q$15,0,0,$S$13+1,1),-1))</f>
        <v>1</v>
      </c>
      <c r="K5649" s="37">
        <f t="shared" ref="K5649:K5712" si="635">ROUND($I5649*C5649,2)</f>
        <v>72.39</v>
      </c>
      <c r="L5649" s="37">
        <f t="shared" ref="L5649:L5712" si="636">ROUND($I5649*D5649,2)</f>
        <v>73.599999999999994</v>
      </c>
      <c r="M5649" s="37">
        <f t="shared" ref="M5649:M5712" si="637">ROUND($I5649*E5649,2)</f>
        <v>72.2</v>
      </c>
      <c r="N5649" s="37">
        <f t="shared" ref="N5649:N5712" si="638">ROUND($I5649*F5649,2)</f>
        <v>72.63</v>
      </c>
      <c r="O5649" s="38">
        <f t="shared" ref="O5649:O5712" ca="1" si="639">G5649*J5649</f>
        <v>18623300</v>
      </c>
    </row>
    <row r="5650" spans="1:15" x14ac:dyDescent="0.4">
      <c r="A5650">
        <v>5635</v>
      </c>
      <c r="B5650" s="63">
        <v>37189</v>
      </c>
      <c r="C5650" s="37">
        <v>107.449997</v>
      </c>
      <c r="D5650" s="37">
        <v>110.599998</v>
      </c>
      <c r="E5650" s="37">
        <v>106.739998</v>
      </c>
      <c r="F5650" s="37">
        <v>110.57</v>
      </c>
      <c r="G5650" s="38">
        <v>27467900</v>
      </c>
      <c r="H5650" s="37">
        <v>72.797118999999995</v>
      </c>
      <c r="I5650" s="41">
        <f t="shared" si="633"/>
        <v>0.65838038346748662</v>
      </c>
      <c r="J5650" s="41">
        <f t="shared" ca="1" si="634"/>
        <v>1</v>
      </c>
      <c r="K5650" s="37">
        <f t="shared" si="635"/>
        <v>70.739999999999995</v>
      </c>
      <c r="L5650" s="37">
        <f t="shared" si="636"/>
        <v>72.819999999999993</v>
      </c>
      <c r="M5650" s="37">
        <f t="shared" si="637"/>
        <v>70.28</v>
      </c>
      <c r="N5650" s="37">
        <f t="shared" si="638"/>
        <v>72.8</v>
      </c>
      <c r="O5650" s="38">
        <f t="shared" ca="1" si="639"/>
        <v>27467900</v>
      </c>
    </row>
    <row r="5651" spans="1:15" x14ac:dyDescent="0.4">
      <c r="A5651">
        <v>5636</v>
      </c>
      <c r="B5651" s="63">
        <v>37188</v>
      </c>
      <c r="C5651" s="37">
        <v>108.980003</v>
      </c>
      <c r="D5651" s="37">
        <v>109.449997</v>
      </c>
      <c r="E5651" s="37">
        <v>108.220001</v>
      </c>
      <c r="F5651" s="37">
        <v>108.620003</v>
      </c>
      <c r="G5651" s="38">
        <v>16065200</v>
      </c>
      <c r="H5651" s="37">
        <v>71.513260000000002</v>
      </c>
      <c r="I5651" s="41">
        <f t="shared" si="633"/>
        <v>0.65838020645239725</v>
      </c>
      <c r="J5651" s="41">
        <f t="shared" ca="1" si="634"/>
        <v>1</v>
      </c>
      <c r="K5651" s="37">
        <f t="shared" si="635"/>
        <v>71.75</v>
      </c>
      <c r="L5651" s="37">
        <f t="shared" si="636"/>
        <v>72.06</v>
      </c>
      <c r="M5651" s="37">
        <f t="shared" si="637"/>
        <v>71.25</v>
      </c>
      <c r="N5651" s="37">
        <f t="shared" si="638"/>
        <v>71.510000000000005</v>
      </c>
      <c r="O5651" s="38">
        <f t="shared" ca="1" si="639"/>
        <v>16065200</v>
      </c>
    </row>
    <row r="5652" spans="1:15" x14ac:dyDescent="0.4">
      <c r="A5652">
        <v>5637</v>
      </c>
      <c r="B5652" s="63">
        <v>37187</v>
      </c>
      <c r="C5652" s="37">
        <v>109.959999</v>
      </c>
      <c r="D5652" s="37">
        <v>110.279999</v>
      </c>
      <c r="E5652" s="37">
        <v>108.379997</v>
      </c>
      <c r="F5652" s="37">
        <v>108.910004</v>
      </c>
      <c r="G5652" s="38">
        <v>22062500</v>
      </c>
      <c r="H5652" s="37">
        <v>71.704200999999998</v>
      </c>
      <c r="I5652" s="41">
        <f t="shared" si="633"/>
        <v>0.65838029902193373</v>
      </c>
      <c r="J5652" s="41">
        <f t="shared" ca="1" si="634"/>
        <v>1</v>
      </c>
      <c r="K5652" s="37">
        <f t="shared" si="635"/>
        <v>72.400000000000006</v>
      </c>
      <c r="L5652" s="37">
        <f t="shared" si="636"/>
        <v>72.61</v>
      </c>
      <c r="M5652" s="37">
        <f t="shared" si="637"/>
        <v>71.36</v>
      </c>
      <c r="N5652" s="37">
        <f t="shared" si="638"/>
        <v>71.7</v>
      </c>
      <c r="O5652" s="38">
        <f t="shared" ca="1" si="639"/>
        <v>22062500</v>
      </c>
    </row>
    <row r="5653" spans="1:15" x14ac:dyDescent="0.4">
      <c r="A5653">
        <v>5638</v>
      </c>
      <c r="B5653" s="63">
        <v>37186</v>
      </c>
      <c r="C5653" s="37">
        <v>107.300003</v>
      </c>
      <c r="D5653" s="37">
        <v>109.57</v>
      </c>
      <c r="E5653" s="37">
        <v>107.209999</v>
      </c>
      <c r="F5653" s="37">
        <v>109.470001</v>
      </c>
      <c r="G5653" s="38">
        <v>17540600</v>
      </c>
      <c r="H5653" s="37">
        <v>72.072906000000003</v>
      </c>
      <c r="I5653" s="41">
        <f t="shared" si="633"/>
        <v>0.6583804269810869</v>
      </c>
      <c r="J5653" s="41">
        <f t="shared" ca="1" si="634"/>
        <v>1</v>
      </c>
      <c r="K5653" s="37">
        <f t="shared" si="635"/>
        <v>70.64</v>
      </c>
      <c r="L5653" s="37">
        <f t="shared" si="636"/>
        <v>72.14</v>
      </c>
      <c r="M5653" s="37">
        <f t="shared" si="637"/>
        <v>70.58</v>
      </c>
      <c r="N5653" s="37">
        <f t="shared" si="638"/>
        <v>72.069999999999993</v>
      </c>
      <c r="O5653" s="38">
        <f t="shared" ca="1" si="639"/>
        <v>17540600</v>
      </c>
    </row>
    <row r="5654" spans="1:15" x14ac:dyDescent="0.4">
      <c r="A5654">
        <v>5639</v>
      </c>
      <c r="B5654" s="63">
        <v>37183</v>
      </c>
      <c r="C5654" s="37">
        <v>107</v>
      </c>
      <c r="D5654" s="37">
        <v>107.910004</v>
      </c>
      <c r="E5654" s="37">
        <v>106.010002</v>
      </c>
      <c r="F5654" s="37">
        <v>107.349998</v>
      </c>
      <c r="G5654" s="38">
        <v>21912500</v>
      </c>
      <c r="H5654" s="37">
        <v>70.677109000000002</v>
      </c>
      <c r="I5654" s="41">
        <f t="shared" si="633"/>
        <v>0.65838016131122801</v>
      </c>
      <c r="J5654" s="41">
        <f t="shared" ca="1" si="634"/>
        <v>1</v>
      </c>
      <c r="K5654" s="37">
        <f t="shared" si="635"/>
        <v>70.45</v>
      </c>
      <c r="L5654" s="37">
        <f t="shared" si="636"/>
        <v>71.05</v>
      </c>
      <c r="M5654" s="37">
        <f t="shared" si="637"/>
        <v>69.790000000000006</v>
      </c>
      <c r="N5654" s="37">
        <f t="shared" si="638"/>
        <v>70.680000000000007</v>
      </c>
      <c r="O5654" s="38">
        <f t="shared" ca="1" si="639"/>
        <v>21912500</v>
      </c>
    </row>
    <row r="5655" spans="1:15" x14ac:dyDescent="0.4">
      <c r="A5655">
        <v>5640</v>
      </c>
      <c r="B5655" s="63">
        <v>37182</v>
      </c>
      <c r="C5655" s="37">
        <v>107.82</v>
      </c>
      <c r="D5655" s="37">
        <v>108.160004</v>
      </c>
      <c r="E5655" s="37">
        <v>106.75</v>
      </c>
      <c r="F5655" s="37">
        <v>107.41999800000001</v>
      </c>
      <c r="G5655" s="38">
        <v>16510000</v>
      </c>
      <c r="H5655" s="37">
        <v>70.723197999999996</v>
      </c>
      <c r="I5655" s="41">
        <f t="shared" si="633"/>
        <v>0.6583801835483184</v>
      </c>
      <c r="J5655" s="41">
        <f t="shared" ca="1" si="634"/>
        <v>1</v>
      </c>
      <c r="K5655" s="37">
        <f t="shared" si="635"/>
        <v>70.989999999999995</v>
      </c>
      <c r="L5655" s="37">
        <f t="shared" si="636"/>
        <v>71.209999999999994</v>
      </c>
      <c r="M5655" s="37">
        <f t="shared" si="637"/>
        <v>70.28</v>
      </c>
      <c r="N5655" s="37">
        <f t="shared" si="638"/>
        <v>70.72</v>
      </c>
      <c r="O5655" s="38">
        <f t="shared" ca="1" si="639"/>
        <v>16510000</v>
      </c>
    </row>
    <row r="5656" spans="1:15" x14ac:dyDescent="0.4">
      <c r="A5656">
        <v>5641</v>
      </c>
      <c r="B5656" s="63">
        <v>37181</v>
      </c>
      <c r="C5656" s="37">
        <v>111.07</v>
      </c>
      <c r="D5656" s="37">
        <v>111.150002</v>
      </c>
      <c r="E5656" s="37">
        <v>107.650002</v>
      </c>
      <c r="F5656" s="37">
        <v>107.650002</v>
      </c>
      <c r="G5656" s="38">
        <v>28542300</v>
      </c>
      <c r="H5656" s="37">
        <v>70.874626000000006</v>
      </c>
      <c r="I5656" s="41">
        <f t="shared" si="633"/>
        <v>0.6583801642660444</v>
      </c>
      <c r="J5656" s="41">
        <f t="shared" ca="1" si="634"/>
        <v>1</v>
      </c>
      <c r="K5656" s="37">
        <f t="shared" si="635"/>
        <v>73.13</v>
      </c>
      <c r="L5656" s="37">
        <f t="shared" si="636"/>
        <v>73.180000000000007</v>
      </c>
      <c r="M5656" s="37">
        <f t="shared" si="637"/>
        <v>70.87</v>
      </c>
      <c r="N5656" s="37">
        <f t="shared" si="638"/>
        <v>70.87</v>
      </c>
      <c r="O5656" s="38">
        <f t="shared" ca="1" si="639"/>
        <v>28542300</v>
      </c>
    </row>
    <row r="5657" spans="1:15" x14ac:dyDescent="0.4">
      <c r="A5657">
        <v>5642</v>
      </c>
      <c r="B5657" s="63">
        <v>37180</v>
      </c>
      <c r="C5657" s="37">
        <v>109.800003</v>
      </c>
      <c r="D5657" s="37">
        <v>110.610001</v>
      </c>
      <c r="E5657" s="37">
        <v>108.949997</v>
      </c>
      <c r="F5657" s="37">
        <v>109.989998</v>
      </c>
      <c r="G5657" s="38">
        <v>15877100</v>
      </c>
      <c r="H5657" s="37">
        <v>72.415222</v>
      </c>
      <c r="I5657" s="41">
        <f t="shared" si="633"/>
        <v>0.65838006470370147</v>
      </c>
      <c r="J5657" s="41">
        <f t="shared" ca="1" si="634"/>
        <v>1</v>
      </c>
      <c r="K5657" s="37">
        <f t="shared" si="635"/>
        <v>72.290000000000006</v>
      </c>
      <c r="L5657" s="37">
        <f t="shared" si="636"/>
        <v>72.819999999999993</v>
      </c>
      <c r="M5657" s="37">
        <f t="shared" si="637"/>
        <v>71.73</v>
      </c>
      <c r="N5657" s="37">
        <f t="shared" si="638"/>
        <v>72.42</v>
      </c>
      <c r="O5657" s="38">
        <f t="shared" ca="1" si="639"/>
        <v>15877100</v>
      </c>
    </row>
    <row r="5658" spans="1:15" x14ac:dyDescent="0.4">
      <c r="A5658">
        <v>5643</v>
      </c>
      <c r="B5658" s="63">
        <v>37179</v>
      </c>
      <c r="C5658" s="37">
        <v>108.629997</v>
      </c>
      <c r="D5658" s="37">
        <v>109.449997</v>
      </c>
      <c r="E5658" s="37">
        <v>108.05999799999999</v>
      </c>
      <c r="F5658" s="37">
        <v>109.300003</v>
      </c>
      <c r="G5658" s="38">
        <v>16873000</v>
      </c>
      <c r="H5658" s="37">
        <v>71.960967999999994</v>
      </c>
      <c r="I5658" s="41">
        <f t="shared" si="633"/>
        <v>0.65838029299962586</v>
      </c>
      <c r="J5658" s="41">
        <f t="shared" ca="1" si="634"/>
        <v>1</v>
      </c>
      <c r="K5658" s="37">
        <f t="shared" si="635"/>
        <v>71.52</v>
      </c>
      <c r="L5658" s="37">
        <f t="shared" si="636"/>
        <v>72.06</v>
      </c>
      <c r="M5658" s="37">
        <f t="shared" si="637"/>
        <v>71.14</v>
      </c>
      <c r="N5658" s="37">
        <f t="shared" si="638"/>
        <v>71.959999999999994</v>
      </c>
      <c r="O5658" s="38">
        <f t="shared" ca="1" si="639"/>
        <v>16873000</v>
      </c>
    </row>
    <row r="5659" spans="1:15" x14ac:dyDescent="0.4">
      <c r="A5659">
        <v>5644</v>
      </c>
      <c r="B5659" s="63">
        <v>37176</v>
      </c>
      <c r="C5659" s="37">
        <v>109.150002</v>
      </c>
      <c r="D5659" s="37">
        <v>109.889999</v>
      </c>
      <c r="E5659" s="37">
        <v>107.300003</v>
      </c>
      <c r="F5659" s="37">
        <v>109.5</v>
      </c>
      <c r="G5659" s="38">
        <v>31360500</v>
      </c>
      <c r="H5659" s="37">
        <v>72.092658999999998</v>
      </c>
      <c r="I5659" s="41">
        <f t="shared" si="633"/>
        <v>0.65838044748858449</v>
      </c>
      <c r="J5659" s="41">
        <f t="shared" ca="1" si="634"/>
        <v>1</v>
      </c>
      <c r="K5659" s="37">
        <f t="shared" si="635"/>
        <v>71.86</v>
      </c>
      <c r="L5659" s="37">
        <f t="shared" si="636"/>
        <v>72.349999999999994</v>
      </c>
      <c r="M5659" s="37">
        <f t="shared" si="637"/>
        <v>70.64</v>
      </c>
      <c r="N5659" s="37">
        <f t="shared" si="638"/>
        <v>72.09</v>
      </c>
      <c r="O5659" s="38">
        <f t="shared" ca="1" si="639"/>
        <v>31360500</v>
      </c>
    </row>
    <row r="5660" spans="1:15" x14ac:dyDescent="0.4">
      <c r="A5660">
        <v>5645</v>
      </c>
      <c r="B5660" s="63">
        <v>37175</v>
      </c>
      <c r="C5660" s="37">
        <v>108.949997</v>
      </c>
      <c r="D5660" s="37">
        <v>110.300003</v>
      </c>
      <c r="E5660" s="37">
        <v>108.949997</v>
      </c>
      <c r="F5660" s="37">
        <v>110</v>
      </c>
      <c r="G5660" s="38">
        <v>23006300</v>
      </c>
      <c r="H5660" s="37">
        <v>72.421859999999995</v>
      </c>
      <c r="I5660" s="41">
        <f t="shared" si="633"/>
        <v>0.65838054545454539</v>
      </c>
      <c r="J5660" s="41">
        <f t="shared" ca="1" si="634"/>
        <v>1</v>
      </c>
      <c r="K5660" s="37">
        <f t="shared" si="635"/>
        <v>71.73</v>
      </c>
      <c r="L5660" s="37">
        <f t="shared" si="636"/>
        <v>72.62</v>
      </c>
      <c r="M5660" s="37">
        <f t="shared" si="637"/>
        <v>71.73</v>
      </c>
      <c r="N5660" s="37">
        <f t="shared" si="638"/>
        <v>72.42</v>
      </c>
      <c r="O5660" s="38">
        <f t="shared" ca="1" si="639"/>
        <v>23006300</v>
      </c>
    </row>
    <row r="5661" spans="1:15" x14ac:dyDescent="0.4">
      <c r="A5661">
        <v>5646</v>
      </c>
      <c r="B5661" s="63">
        <v>37174</v>
      </c>
      <c r="C5661" s="37">
        <v>105.800003</v>
      </c>
      <c r="D5661" s="37">
        <v>108.550003</v>
      </c>
      <c r="E5661" s="37">
        <v>105.519997</v>
      </c>
      <c r="F5661" s="37">
        <v>108.32</v>
      </c>
      <c r="G5661" s="38">
        <v>19987400</v>
      </c>
      <c r="H5661" s="37">
        <v>71.315719999999999</v>
      </c>
      <c r="I5661" s="41">
        <f t="shared" si="633"/>
        <v>0.65837998522895125</v>
      </c>
      <c r="J5661" s="41">
        <f t="shared" ca="1" si="634"/>
        <v>1</v>
      </c>
      <c r="K5661" s="37">
        <f t="shared" si="635"/>
        <v>69.66</v>
      </c>
      <c r="L5661" s="37">
        <f t="shared" si="636"/>
        <v>71.47</v>
      </c>
      <c r="M5661" s="37">
        <f t="shared" si="637"/>
        <v>69.47</v>
      </c>
      <c r="N5661" s="37">
        <f t="shared" si="638"/>
        <v>71.319999999999993</v>
      </c>
      <c r="O5661" s="38">
        <f t="shared" ca="1" si="639"/>
        <v>19987400</v>
      </c>
    </row>
    <row r="5662" spans="1:15" x14ac:dyDescent="0.4">
      <c r="A5662">
        <v>5647</v>
      </c>
      <c r="B5662" s="63">
        <v>37173</v>
      </c>
      <c r="C5662" s="37">
        <v>106.610001</v>
      </c>
      <c r="D5662" s="37">
        <v>106.75</v>
      </c>
      <c r="E5662" s="37">
        <v>105.599998</v>
      </c>
      <c r="F5662" s="37">
        <v>105.959999</v>
      </c>
      <c r="G5662" s="38">
        <v>15976300</v>
      </c>
      <c r="H5662" s="37">
        <v>69.761985999999993</v>
      </c>
      <c r="I5662" s="41">
        <f t="shared" si="633"/>
        <v>0.65838039503945256</v>
      </c>
      <c r="J5662" s="41">
        <f t="shared" ca="1" si="634"/>
        <v>1</v>
      </c>
      <c r="K5662" s="37">
        <f t="shared" si="635"/>
        <v>70.19</v>
      </c>
      <c r="L5662" s="37">
        <f t="shared" si="636"/>
        <v>70.28</v>
      </c>
      <c r="M5662" s="37">
        <f t="shared" si="637"/>
        <v>69.52</v>
      </c>
      <c r="N5662" s="37">
        <f t="shared" si="638"/>
        <v>69.760000000000005</v>
      </c>
      <c r="O5662" s="38">
        <f t="shared" ca="1" si="639"/>
        <v>15976300</v>
      </c>
    </row>
    <row r="5663" spans="1:15" x14ac:dyDescent="0.4">
      <c r="A5663">
        <v>5648</v>
      </c>
      <c r="B5663" s="63">
        <v>37172</v>
      </c>
      <c r="C5663" s="37">
        <v>106.269997</v>
      </c>
      <c r="D5663" s="37">
        <v>107.300003</v>
      </c>
      <c r="E5663" s="37">
        <v>105.870003</v>
      </c>
      <c r="F5663" s="37">
        <v>106.529999</v>
      </c>
      <c r="G5663" s="38">
        <v>12970300</v>
      </c>
      <c r="H5663" s="37">
        <v>70.137244999999993</v>
      </c>
      <c r="I5663" s="41">
        <f t="shared" si="633"/>
        <v>0.65838022771407323</v>
      </c>
      <c r="J5663" s="41">
        <f t="shared" ca="1" si="634"/>
        <v>1</v>
      </c>
      <c r="K5663" s="37">
        <f t="shared" si="635"/>
        <v>69.97</v>
      </c>
      <c r="L5663" s="37">
        <f t="shared" si="636"/>
        <v>70.64</v>
      </c>
      <c r="M5663" s="37">
        <f t="shared" si="637"/>
        <v>69.7</v>
      </c>
      <c r="N5663" s="37">
        <f t="shared" si="638"/>
        <v>70.14</v>
      </c>
      <c r="O5663" s="38">
        <f t="shared" ca="1" si="639"/>
        <v>12970300</v>
      </c>
    </row>
    <row r="5664" spans="1:15" x14ac:dyDescent="0.4">
      <c r="A5664">
        <v>5649</v>
      </c>
      <c r="B5664" s="63">
        <v>37169</v>
      </c>
      <c r="C5664" s="37">
        <v>107.25</v>
      </c>
      <c r="D5664" s="37">
        <v>107.620003</v>
      </c>
      <c r="E5664" s="37">
        <v>105.519997</v>
      </c>
      <c r="F5664" s="37">
        <v>107.230003</v>
      </c>
      <c r="G5664" s="38">
        <v>29796100</v>
      </c>
      <c r="H5664" s="37">
        <v>70.598099000000005</v>
      </c>
      <c r="I5664" s="41">
        <f t="shared" si="633"/>
        <v>0.65838008975902018</v>
      </c>
      <c r="J5664" s="41">
        <f t="shared" ca="1" si="634"/>
        <v>1</v>
      </c>
      <c r="K5664" s="37">
        <f t="shared" si="635"/>
        <v>70.61</v>
      </c>
      <c r="L5664" s="37">
        <f t="shared" si="636"/>
        <v>70.849999999999994</v>
      </c>
      <c r="M5664" s="37">
        <f t="shared" si="637"/>
        <v>69.47</v>
      </c>
      <c r="N5664" s="37">
        <f t="shared" si="638"/>
        <v>70.599999999999994</v>
      </c>
      <c r="O5664" s="38">
        <f t="shared" ca="1" si="639"/>
        <v>29796100</v>
      </c>
    </row>
    <row r="5665" spans="1:15" x14ac:dyDescent="0.4">
      <c r="A5665">
        <v>5650</v>
      </c>
      <c r="B5665" s="63">
        <v>37168</v>
      </c>
      <c r="C5665" s="37">
        <v>108.290001</v>
      </c>
      <c r="D5665" s="37">
        <v>108.970001</v>
      </c>
      <c r="E5665" s="37">
        <v>106.75</v>
      </c>
      <c r="F5665" s="37">
        <v>107.44000200000001</v>
      </c>
      <c r="G5665" s="38">
        <v>32674100</v>
      </c>
      <c r="H5665" s="37">
        <v>70.736366000000004</v>
      </c>
      <c r="I5665" s="41">
        <f t="shared" si="633"/>
        <v>0.65838016272561128</v>
      </c>
      <c r="J5665" s="41">
        <f t="shared" ca="1" si="634"/>
        <v>1</v>
      </c>
      <c r="K5665" s="37">
        <f t="shared" si="635"/>
        <v>71.3</v>
      </c>
      <c r="L5665" s="37">
        <f t="shared" si="636"/>
        <v>71.739999999999995</v>
      </c>
      <c r="M5665" s="37">
        <f t="shared" si="637"/>
        <v>70.28</v>
      </c>
      <c r="N5665" s="37">
        <f t="shared" si="638"/>
        <v>70.739999999999995</v>
      </c>
      <c r="O5665" s="38">
        <f t="shared" ca="1" si="639"/>
        <v>32674100</v>
      </c>
    </row>
    <row r="5666" spans="1:15" x14ac:dyDescent="0.4">
      <c r="A5666">
        <v>5651</v>
      </c>
      <c r="B5666" s="63">
        <v>37167</v>
      </c>
      <c r="C5666" s="37">
        <v>104.599998</v>
      </c>
      <c r="D5666" s="37">
        <v>107.879997</v>
      </c>
      <c r="E5666" s="37">
        <v>104.349998</v>
      </c>
      <c r="F5666" s="37">
        <v>107.349998</v>
      </c>
      <c r="G5666" s="38">
        <v>32045800</v>
      </c>
      <c r="H5666" s="37">
        <v>70.677109000000002</v>
      </c>
      <c r="I5666" s="41">
        <f t="shared" si="633"/>
        <v>0.65838016131122801</v>
      </c>
      <c r="J5666" s="41">
        <f t="shared" ca="1" si="634"/>
        <v>1</v>
      </c>
      <c r="K5666" s="37">
        <f t="shared" si="635"/>
        <v>68.87</v>
      </c>
      <c r="L5666" s="37">
        <f t="shared" si="636"/>
        <v>71.03</v>
      </c>
      <c r="M5666" s="37">
        <f t="shared" si="637"/>
        <v>68.7</v>
      </c>
      <c r="N5666" s="37">
        <f t="shared" si="638"/>
        <v>70.680000000000007</v>
      </c>
      <c r="O5666" s="38">
        <f t="shared" ca="1" si="639"/>
        <v>32045800</v>
      </c>
    </row>
    <row r="5667" spans="1:15" x14ac:dyDescent="0.4">
      <c r="A5667">
        <v>5652</v>
      </c>
      <c r="B5667" s="63">
        <v>37166</v>
      </c>
      <c r="C5667" s="37">
        <v>104</v>
      </c>
      <c r="D5667" s="37">
        <v>105.58000199999999</v>
      </c>
      <c r="E5667" s="37">
        <v>103.650002</v>
      </c>
      <c r="F5667" s="37">
        <v>105.58000199999999</v>
      </c>
      <c r="G5667" s="38">
        <v>19833100</v>
      </c>
      <c r="H5667" s="37">
        <v>69.511764999999997</v>
      </c>
      <c r="I5667" s="41">
        <f t="shared" si="633"/>
        <v>0.65838003109717691</v>
      </c>
      <c r="J5667" s="41">
        <f t="shared" ca="1" si="634"/>
        <v>1</v>
      </c>
      <c r="K5667" s="37">
        <f t="shared" si="635"/>
        <v>68.47</v>
      </c>
      <c r="L5667" s="37">
        <f t="shared" si="636"/>
        <v>69.510000000000005</v>
      </c>
      <c r="M5667" s="37">
        <f t="shared" si="637"/>
        <v>68.239999999999995</v>
      </c>
      <c r="N5667" s="37">
        <f t="shared" si="638"/>
        <v>69.510000000000005</v>
      </c>
      <c r="O5667" s="38">
        <f t="shared" ca="1" si="639"/>
        <v>19833100</v>
      </c>
    </row>
    <row r="5668" spans="1:15" x14ac:dyDescent="0.4">
      <c r="A5668">
        <v>5653</v>
      </c>
      <c r="B5668" s="63">
        <v>37165</v>
      </c>
      <c r="C5668" s="37">
        <v>103.900002</v>
      </c>
      <c r="D5668" s="37">
        <v>104.32</v>
      </c>
      <c r="E5668" s="37">
        <v>102.83000199999999</v>
      </c>
      <c r="F5668" s="37">
        <v>104.269997</v>
      </c>
      <c r="G5668" s="38">
        <v>20457400</v>
      </c>
      <c r="H5668" s="37">
        <v>68.649269000000004</v>
      </c>
      <c r="I5668" s="41">
        <f t="shared" si="633"/>
        <v>0.65837988851193696</v>
      </c>
      <c r="J5668" s="41">
        <f t="shared" ca="1" si="634"/>
        <v>1</v>
      </c>
      <c r="K5668" s="37">
        <f t="shared" si="635"/>
        <v>68.41</v>
      </c>
      <c r="L5668" s="37">
        <f t="shared" si="636"/>
        <v>68.680000000000007</v>
      </c>
      <c r="M5668" s="37">
        <f t="shared" si="637"/>
        <v>67.7</v>
      </c>
      <c r="N5668" s="37">
        <f t="shared" si="638"/>
        <v>68.650000000000006</v>
      </c>
      <c r="O5668" s="38">
        <f t="shared" ca="1" si="639"/>
        <v>20457400</v>
      </c>
    </row>
    <row r="5669" spans="1:15" x14ac:dyDescent="0.4">
      <c r="A5669">
        <v>5654</v>
      </c>
      <c r="B5669" s="63">
        <v>37162</v>
      </c>
      <c r="C5669" s="37">
        <v>102.980003</v>
      </c>
      <c r="D5669" s="37">
        <v>109.620003</v>
      </c>
      <c r="E5669" s="37">
        <v>102.5</v>
      </c>
      <c r="F5669" s="37">
        <v>104.44000200000001</v>
      </c>
      <c r="G5669" s="38">
        <v>21687200</v>
      </c>
      <c r="H5669" s="37">
        <v>68.761207999999996</v>
      </c>
      <c r="I5669" s="41">
        <f t="shared" si="633"/>
        <v>0.65837999505208733</v>
      </c>
      <c r="J5669" s="41">
        <f t="shared" ca="1" si="634"/>
        <v>1</v>
      </c>
      <c r="K5669" s="37">
        <f t="shared" si="635"/>
        <v>67.8</v>
      </c>
      <c r="L5669" s="37">
        <f t="shared" si="636"/>
        <v>72.17</v>
      </c>
      <c r="M5669" s="37">
        <f t="shared" si="637"/>
        <v>67.48</v>
      </c>
      <c r="N5669" s="37">
        <f t="shared" si="638"/>
        <v>68.760000000000005</v>
      </c>
      <c r="O5669" s="38">
        <f t="shared" ca="1" si="639"/>
        <v>21687200</v>
      </c>
    </row>
    <row r="5670" spans="1:15" x14ac:dyDescent="0.4">
      <c r="A5670">
        <v>5655</v>
      </c>
      <c r="B5670" s="63">
        <v>37161</v>
      </c>
      <c r="C5670" s="37">
        <v>101.25</v>
      </c>
      <c r="D5670" s="37">
        <v>102.290001</v>
      </c>
      <c r="E5670" s="37">
        <v>100</v>
      </c>
      <c r="F5670" s="37">
        <v>102.269997</v>
      </c>
      <c r="G5670" s="38">
        <v>20536800</v>
      </c>
      <c r="H5670" s="37">
        <v>67.332534999999993</v>
      </c>
      <c r="I5670" s="41">
        <f t="shared" si="633"/>
        <v>0.65838014056067673</v>
      </c>
      <c r="J5670" s="41">
        <f t="shared" ca="1" si="634"/>
        <v>1</v>
      </c>
      <c r="K5670" s="37">
        <f t="shared" si="635"/>
        <v>66.66</v>
      </c>
      <c r="L5670" s="37">
        <f t="shared" si="636"/>
        <v>67.349999999999994</v>
      </c>
      <c r="M5670" s="37">
        <f t="shared" si="637"/>
        <v>65.84</v>
      </c>
      <c r="N5670" s="37">
        <f t="shared" si="638"/>
        <v>67.33</v>
      </c>
      <c r="O5670" s="38">
        <f t="shared" ca="1" si="639"/>
        <v>20536800</v>
      </c>
    </row>
    <row r="5671" spans="1:15" x14ac:dyDescent="0.4">
      <c r="A5671">
        <v>5656</v>
      </c>
      <c r="B5671" s="63">
        <v>37160</v>
      </c>
      <c r="C5671" s="37">
        <v>102.349998</v>
      </c>
      <c r="D5671" s="37">
        <v>102.400002</v>
      </c>
      <c r="E5671" s="37">
        <v>100.43</v>
      </c>
      <c r="F5671" s="37">
        <v>101.389999</v>
      </c>
      <c r="G5671" s="38">
        <v>18587500</v>
      </c>
      <c r="H5671" s="37">
        <v>66.753189000000006</v>
      </c>
      <c r="I5671" s="41">
        <f t="shared" si="633"/>
        <v>0.65838040890009286</v>
      </c>
      <c r="J5671" s="41">
        <f t="shared" ca="1" si="634"/>
        <v>1</v>
      </c>
      <c r="K5671" s="37">
        <f t="shared" si="635"/>
        <v>67.39</v>
      </c>
      <c r="L5671" s="37">
        <f t="shared" si="636"/>
        <v>67.42</v>
      </c>
      <c r="M5671" s="37">
        <f t="shared" si="637"/>
        <v>66.12</v>
      </c>
      <c r="N5671" s="37">
        <f t="shared" si="638"/>
        <v>66.75</v>
      </c>
      <c r="O5671" s="38">
        <f t="shared" ca="1" si="639"/>
        <v>18587500</v>
      </c>
    </row>
    <row r="5672" spans="1:15" x14ac:dyDescent="0.4">
      <c r="A5672">
        <v>5657</v>
      </c>
      <c r="B5672" s="63">
        <v>37159</v>
      </c>
      <c r="C5672" s="37">
        <v>100.75</v>
      </c>
      <c r="D5672" s="37">
        <v>102</v>
      </c>
      <c r="E5672" s="37">
        <v>99.900002000000001</v>
      </c>
      <c r="F5672" s="37">
        <v>101.75</v>
      </c>
      <c r="G5672" s="38">
        <v>25466200</v>
      </c>
      <c r="H5672" s="37">
        <v>66.990195999999997</v>
      </c>
      <c r="I5672" s="41">
        <f t="shared" si="633"/>
        <v>0.65838030466830466</v>
      </c>
      <c r="J5672" s="41">
        <f t="shared" ca="1" si="634"/>
        <v>1</v>
      </c>
      <c r="K5672" s="37">
        <f t="shared" si="635"/>
        <v>66.33</v>
      </c>
      <c r="L5672" s="37">
        <f t="shared" si="636"/>
        <v>67.150000000000006</v>
      </c>
      <c r="M5672" s="37">
        <f t="shared" si="637"/>
        <v>65.77</v>
      </c>
      <c r="N5672" s="37">
        <f t="shared" si="638"/>
        <v>66.989999999999995</v>
      </c>
      <c r="O5672" s="38">
        <f t="shared" ca="1" si="639"/>
        <v>25466200</v>
      </c>
    </row>
    <row r="5673" spans="1:15" x14ac:dyDescent="0.4">
      <c r="A5673">
        <v>5658</v>
      </c>
      <c r="B5673" s="63">
        <v>37158</v>
      </c>
      <c r="C5673" s="37">
        <v>99.720000999999996</v>
      </c>
      <c r="D5673" s="37">
        <v>101.160004</v>
      </c>
      <c r="E5673" s="37">
        <v>99.059997999999993</v>
      </c>
      <c r="F5673" s="37">
        <v>100.699997</v>
      </c>
      <c r="G5673" s="38">
        <v>25549600</v>
      </c>
      <c r="H5673" s="37">
        <v>66.298896999999997</v>
      </c>
      <c r="I5673" s="41">
        <f t="shared" si="633"/>
        <v>0.6583803274591955</v>
      </c>
      <c r="J5673" s="41">
        <f t="shared" ca="1" si="634"/>
        <v>1</v>
      </c>
      <c r="K5673" s="37">
        <f t="shared" si="635"/>
        <v>65.650000000000006</v>
      </c>
      <c r="L5673" s="37">
        <f t="shared" si="636"/>
        <v>66.599999999999994</v>
      </c>
      <c r="M5673" s="37">
        <f t="shared" si="637"/>
        <v>65.22</v>
      </c>
      <c r="N5673" s="37">
        <f t="shared" si="638"/>
        <v>66.3</v>
      </c>
      <c r="O5673" s="38">
        <f t="shared" ca="1" si="639"/>
        <v>25549600</v>
      </c>
    </row>
    <row r="5674" spans="1:15" x14ac:dyDescent="0.4">
      <c r="A5674">
        <v>5659</v>
      </c>
      <c r="B5674" s="63">
        <v>37155</v>
      </c>
      <c r="C5674" s="37">
        <v>94.279999000000004</v>
      </c>
      <c r="D5674" s="37">
        <v>98.989998</v>
      </c>
      <c r="E5674" s="37">
        <v>93.800003000000004</v>
      </c>
      <c r="F5674" s="37">
        <v>97.279999000000004</v>
      </c>
      <c r="G5674" s="38">
        <v>49782100</v>
      </c>
      <c r="H5674" s="37">
        <v>64.047248999999994</v>
      </c>
      <c r="I5674" s="41">
        <f t="shared" si="633"/>
        <v>0.65838044467907519</v>
      </c>
      <c r="J5674" s="41">
        <f t="shared" ca="1" si="634"/>
        <v>1</v>
      </c>
      <c r="K5674" s="37">
        <f t="shared" si="635"/>
        <v>62.07</v>
      </c>
      <c r="L5674" s="37">
        <f t="shared" si="636"/>
        <v>65.17</v>
      </c>
      <c r="M5674" s="37">
        <f t="shared" si="637"/>
        <v>61.76</v>
      </c>
      <c r="N5674" s="37">
        <f t="shared" si="638"/>
        <v>64.05</v>
      </c>
      <c r="O5674" s="38">
        <f t="shared" ca="1" si="639"/>
        <v>49782100</v>
      </c>
    </row>
    <row r="5675" spans="1:15" x14ac:dyDescent="0.4">
      <c r="A5675">
        <v>5660</v>
      </c>
      <c r="B5675" s="63">
        <v>37154</v>
      </c>
      <c r="C5675" s="37">
        <v>100.400002</v>
      </c>
      <c r="D5675" s="37">
        <v>101.80999799999999</v>
      </c>
      <c r="E5675" s="37">
        <v>98.559997999999993</v>
      </c>
      <c r="F5675" s="37">
        <v>98.709998999999996</v>
      </c>
      <c r="G5675" s="38">
        <v>36210900</v>
      </c>
      <c r="H5675" s="37">
        <v>64.745750000000001</v>
      </c>
      <c r="I5675" s="41">
        <f t="shared" si="633"/>
        <v>0.65591885985126996</v>
      </c>
      <c r="J5675" s="41">
        <f t="shared" ca="1" si="634"/>
        <v>1</v>
      </c>
      <c r="K5675" s="37">
        <f t="shared" si="635"/>
        <v>65.849999999999994</v>
      </c>
      <c r="L5675" s="37">
        <f t="shared" si="636"/>
        <v>66.78</v>
      </c>
      <c r="M5675" s="37">
        <f t="shared" si="637"/>
        <v>64.650000000000006</v>
      </c>
      <c r="N5675" s="37">
        <f t="shared" si="638"/>
        <v>64.75</v>
      </c>
      <c r="O5675" s="38">
        <f t="shared" ca="1" si="639"/>
        <v>36210900</v>
      </c>
    </row>
    <row r="5676" spans="1:15" x14ac:dyDescent="0.4">
      <c r="A5676">
        <v>5661</v>
      </c>
      <c r="B5676" s="63">
        <v>37153</v>
      </c>
      <c r="C5676" s="37">
        <v>104.099998</v>
      </c>
      <c r="D5676" s="37">
        <v>104.5</v>
      </c>
      <c r="E5676" s="37">
        <v>98.559997999999993</v>
      </c>
      <c r="F5676" s="37">
        <v>101.949997</v>
      </c>
      <c r="G5676" s="38">
        <v>42771800</v>
      </c>
      <c r="H5676" s="37">
        <v>66.870979000000005</v>
      </c>
      <c r="I5676" s="41">
        <f t="shared" si="633"/>
        <v>0.65591938173377295</v>
      </c>
      <c r="J5676" s="41">
        <f t="shared" ca="1" si="634"/>
        <v>1</v>
      </c>
      <c r="K5676" s="37">
        <f t="shared" si="635"/>
        <v>68.28</v>
      </c>
      <c r="L5676" s="37">
        <f t="shared" si="636"/>
        <v>68.540000000000006</v>
      </c>
      <c r="M5676" s="37">
        <f t="shared" si="637"/>
        <v>64.650000000000006</v>
      </c>
      <c r="N5676" s="37">
        <f t="shared" si="638"/>
        <v>66.87</v>
      </c>
      <c r="O5676" s="38">
        <f t="shared" ca="1" si="639"/>
        <v>42771800</v>
      </c>
    </row>
    <row r="5677" spans="1:15" x14ac:dyDescent="0.4">
      <c r="A5677">
        <v>5662</v>
      </c>
      <c r="B5677" s="63">
        <v>37152</v>
      </c>
      <c r="C5677" s="37">
        <v>104.33000199999999</v>
      </c>
      <c r="D5677" s="37">
        <v>105.300003</v>
      </c>
      <c r="E5677" s="37">
        <v>103.360001</v>
      </c>
      <c r="F5677" s="37">
        <v>104.050003</v>
      </c>
      <c r="G5677" s="38">
        <v>22029200</v>
      </c>
      <c r="H5677" s="37">
        <v>68.248390000000001</v>
      </c>
      <c r="I5677" s="41">
        <f t="shared" si="633"/>
        <v>0.6559191545626385</v>
      </c>
      <c r="J5677" s="41">
        <f t="shared" ca="1" si="634"/>
        <v>1</v>
      </c>
      <c r="K5677" s="37">
        <f t="shared" si="635"/>
        <v>68.430000000000007</v>
      </c>
      <c r="L5677" s="37">
        <f t="shared" si="636"/>
        <v>69.069999999999993</v>
      </c>
      <c r="M5677" s="37">
        <f t="shared" si="637"/>
        <v>67.8</v>
      </c>
      <c r="N5677" s="37">
        <f t="shared" si="638"/>
        <v>68.25</v>
      </c>
      <c r="O5677" s="38">
        <f t="shared" ca="1" si="639"/>
        <v>22029200</v>
      </c>
    </row>
    <row r="5678" spans="1:15" x14ac:dyDescent="0.4">
      <c r="A5678">
        <v>5663</v>
      </c>
      <c r="B5678" s="63">
        <v>37151</v>
      </c>
      <c r="C5678" s="37">
        <v>101</v>
      </c>
      <c r="D5678" s="37">
        <v>106.400002</v>
      </c>
      <c r="E5678" s="37">
        <v>100</v>
      </c>
      <c r="F5678" s="37">
        <v>104.300003</v>
      </c>
      <c r="G5678" s="38">
        <v>32388700</v>
      </c>
      <c r="H5678" s="37">
        <v>68.412361000000004</v>
      </c>
      <c r="I5678" s="41">
        <f t="shared" si="633"/>
        <v>0.65591907029954732</v>
      </c>
      <c r="J5678" s="41">
        <f t="shared" ca="1" si="634"/>
        <v>1</v>
      </c>
      <c r="K5678" s="37">
        <f t="shared" si="635"/>
        <v>66.25</v>
      </c>
      <c r="L5678" s="37">
        <f t="shared" si="636"/>
        <v>69.790000000000006</v>
      </c>
      <c r="M5678" s="37">
        <f t="shared" si="637"/>
        <v>65.59</v>
      </c>
      <c r="N5678" s="37">
        <f t="shared" si="638"/>
        <v>68.41</v>
      </c>
      <c r="O5678" s="38">
        <f t="shared" ca="1" si="639"/>
        <v>32388700</v>
      </c>
    </row>
    <row r="5679" spans="1:15" x14ac:dyDescent="0.4">
      <c r="A5679">
        <v>5664</v>
      </c>
      <c r="B5679" s="63">
        <v>37144</v>
      </c>
      <c r="C5679" s="37">
        <v>107.699997</v>
      </c>
      <c r="D5679" s="37">
        <v>110.349998</v>
      </c>
      <c r="E5679" s="37">
        <v>107.699997</v>
      </c>
      <c r="F5679" s="37">
        <v>110.050003</v>
      </c>
      <c r="G5679" s="38">
        <v>23408700</v>
      </c>
      <c r="H5679" s="37">
        <v>72.183921999999995</v>
      </c>
      <c r="I5679" s="41">
        <f t="shared" si="633"/>
        <v>0.65591930969779244</v>
      </c>
      <c r="J5679" s="41">
        <f t="shared" ca="1" si="634"/>
        <v>1</v>
      </c>
      <c r="K5679" s="37">
        <f t="shared" si="635"/>
        <v>70.64</v>
      </c>
      <c r="L5679" s="37">
        <f t="shared" si="636"/>
        <v>72.38</v>
      </c>
      <c r="M5679" s="37">
        <f t="shared" si="637"/>
        <v>70.64</v>
      </c>
      <c r="N5679" s="37">
        <f t="shared" si="638"/>
        <v>72.180000000000007</v>
      </c>
      <c r="O5679" s="38">
        <f t="shared" ca="1" si="639"/>
        <v>23408700</v>
      </c>
    </row>
    <row r="5680" spans="1:15" x14ac:dyDescent="0.4">
      <c r="A5680">
        <v>5665</v>
      </c>
      <c r="B5680" s="63">
        <v>37141</v>
      </c>
      <c r="C5680" s="37">
        <v>110.019997</v>
      </c>
      <c r="D5680" s="37">
        <v>111.25</v>
      </c>
      <c r="E5680" s="37">
        <v>108.629997</v>
      </c>
      <c r="F5680" s="37">
        <v>108.720001</v>
      </c>
      <c r="G5680" s="38">
        <v>33133900</v>
      </c>
      <c r="H5680" s="37">
        <v>71.311501000000007</v>
      </c>
      <c r="I5680" s="41">
        <f t="shared" si="633"/>
        <v>0.65591887733702292</v>
      </c>
      <c r="J5680" s="41">
        <f t="shared" ca="1" si="634"/>
        <v>1</v>
      </c>
      <c r="K5680" s="37">
        <f t="shared" si="635"/>
        <v>72.16</v>
      </c>
      <c r="L5680" s="37">
        <f t="shared" si="636"/>
        <v>72.97</v>
      </c>
      <c r="M5680" s="37">
        <f t="shared" si="637"/>
        <v>71.25</v>
      </c>
      <c r="N5680" s="37">
        <f t="shared" si="638"/>
        <v>71.31</v>
      </c>
      <c r="O5680" s="38">
        <f t="shared" ca="1" si="639"/>
        <v>33133900</v>
      </c>
    </row>
    <row r="5681" spans="1:15" x14ac:dyDescent="0.4">
      <c r="A5681">
        <v>5666</v>
      </c>
      <c r="B5681" s="63">
        <v>37140</v>
      </c>
      <c r="C5681" s="37">
        <v>112.650002</v>
      </c>
      <c r="D5681" s="37">
        <v>113.300003</v>
      </c>
      <c r="E5681" s="37">
        <v>110.769997</v>
      </c>
      <c r="F5681" s="37">
        <v>110.769997</v>
      </c>
      <c r="G5681" s="38">
        <v>21653000</v>
      </c>
      <c r="H5681" s="37">
        <v>72.656173999999993</v>
      </c>
      <c r="I5681" s="41">
        <f t="shared" si="633"/>
        <v>0.65591925582520316</v>
      </c>
      <c r="J5681" s="41">
        <f t="shared" ca="1" si="634"/>
        <v>1</v>
      </c>
      <c r="K5681" s="37">
        <f t="shared" si="635"/>
        <v>73.89</v>
      </c>
      <c r="L5681" s="37">
        <f t="shared" si="636"/>
        <v>74.319999999999993</v>
      </c>
      <c r="M5681" s="37">
        <f t="shared" si="637"/>
        <v>72.66</v>
      </c>
      <c r="N5681" s="37">
        <f t="shared" si="638"/>
        <v>72.66</v>
      </c>
      <c r="O5681" s="38">
        <f t="shared" ca="1" si="639"/>
        <v>21653000</v>
      </c>
    </row>
    <row r="5682" spans="1:15" x14ac:dyDescent="0.4">
      <c r="A5682">
        <v>5667</v>
      </c>
      <c r="B5682" s="63">
        <v>37139</v>
      </c>
      <c r="C5682" s="37">
        <v>113.699997</v>
      </c>
      <c r="D5682" s="37">
        <v>114.19000200000001</v>
      </c>
      <c r="E5682" s="37">
        <v>111.949997</v>
      </c>
      <c r="F5682" s="37">
        <v>113.699997</v>
      </c>
      <c r="G5682" s="38">
        <v>21477100</v>
      </c>
      <c r="H5682" s="37">
        <v>74.577979999999997</v>
      </c>
      <c r="I5682" s="41">
        <f t="shared" si="633"/>
        <v>0.65591892671729801</v>
      </c>
      <c r="J5682" s="41">
        <f t="shared" ca="1" si="634"/>
        <v>1</v>
      </c>
      <c r="K5682" s="37">
        <f t="shared" si="635"/>
        <v>74.58</v>
      </c>
      <c r="L5682" s="37">
        <f t="shared" si="636"/>
        <v>74.900000000000006</v>
      </c>
      <c r="M5682" s="37">
        <f t="shared" si="637"/>
        <v>73.430000000000007</v>
      </c>
      <c r="N5682" s="37">
        <f t="shared" si="638"/>
        <v>74.58</v>
      </c>
      <c r="O5682" s="38">
        <f t="shared" ca="1" si="639"/>
        <v>21477100</v>
      </c>
    </row>
    <row r="5683" spans="1:15" x14ac:dyDescent="0.4">
      <c r="A5683">
        <v>5668</v>
      </c>
      <c r="B5683" s="63">
        <v>37138</v>
      </c>
      <c r="C5683" s="37">
        <v>113.849998</v>
      </c>
      <c r="D5683" s="37">
        <v>116.16999800000001</v>
      </c>
      <c r="E5683" s="37">
        <v>113.370003</v>
      </c>
      <c r="F5683" s="37">
        <v>113.41999800000001</v>
      </c>
      <c r="G5683" s="38">
        <v>24473400</v>
      </c>
      <c r="H5683" s="37">
        <v>74.394371000000007</v>
      </c>
      <c r="I5683" s="41">
        <f t="shared" si="633"/>
        <v>0.6559193467804505</v>
      </c>
      <c r="J5683" s="41">
        <f t="shared" ca="1" si="634"/>
        <v>1</v>
      </c>
      <c r="K5683" s="37">
        <f t="shared" si="635"/>
        <v>74.680000000000007</v>
      </c>
      <c r="L5683" s="37">
        <f t="shared" si="636"/>
        <v>76.2</v>
      </c>
      <c r="M5683" s="37">
        <f t="shared" si="637"/>
        <v>74.36</v>
      </c>
      <c r="N5683" s="37">
        <f t="shared" si="638"/>
        <v>74.39</v>
      </c>
      <c r="O5683" s="38">
        <f t="shared" ca="1" si="639"/>
        <v>24473400</v>
      </c>
    </row>
    <row r="5684" spans="1:15" x14ac:dyDescent="0.4">
      <c r="A5684">
        <v>5669</v>
      </c>
      <c r="B5684" s="63">
        <v>37134</v>
      </c>
      <c r="C5684" s="37">
        <v>113.400002</v>
      </c>
      <c r="D5684" s="37">
        <v>114.769997</v>
      </c>
      <c r="E5684" s="37">
        <v>113.129997</v>
      </c>
      <c r="F5684" s="37">
        <v>114.150002</v>
      </c>
      <c r="G5684" s="38">
        <v>15985400</v>
      </c>
      <c r="H5684" s="37">
        <v>74.873169000000004</v>
      </c>
      <c r="I5684" s="41">
        <f t="shared" si="633"/>
        <v>0.65591912122787355</v>
      </c>
      <c r="J5684" s="41">
        <f t="shared" ca="1" si="634"/>
        <v>1</v>
      </c>
      <c r="K5684" s="37">
        <f t="shared" si="635"/>
        <v>74.38</v>
      </c>
      <c r="L5684" s="37">
        <f t="shared" si="636"/>
        <v>75.28</v>
      </c>
      <c r="M5684" s="37">
        <f t="shared" si="637"/>
        <v>74.2</v>
      </c>
      <c r="N5684" s="37">
        <f t="shared" si="638"/>
        <v>74.87</v>
      </c>
      <c r="O5684" s="38">
        <f t="shared" ca="1" si="639"/>
        <v>15985400</v>
      </c>
    </row>
    <row r="5685" spans="1:15" x14ac:dyDescent="0.4">
      <c r="A5685">
        <v>5670</v>
      </c>
      <c r="B5685" s="63">
        <v>37133</v>
      </c>
      <c r="C5685" s="37">
        <v>114.849998</v>
      </c>
      <c r="D5685" s="37">
        <v>115.739998</v>
      </c>
      <c r="E5685" s="37">
        <v>112.040001</v>
      </c>
      <c r="F5685" s="37">
        <v>113.32</v>
      </c>
      <c r="G5685" s="38">
        <v>17692600</v>
      </c>
      <c r="H5685" s="37">
        <v>74.328750999999997</v>
      </c>
      <c r="I5685" s="41">
        <f t="shared" si="633"/>
        <v>0.65591908753971062</v>
      </c>
      <c r="J5685" s="41">
        <f t="shared" ca="1" si="634"/>
        <v>1</v>
      </c>
      <c r="K5685" s="37">
        <f t="shared" si="635"/>
        <v>75.33</v>
      </c>
      <c r="L5685" s="37">
        <f t="shared" si="636"/>
        <v>75.92</v>
      </c>
      <c r="M5685" s="37">
        <f t="shared" si="637"/>
        <v>73.489999999999995</v>
      </c>
      <c r="N5685" s="37">
        <f t="shared" si="638"/>
        <v>74.33</v>
      </c>
      <c r="O5685" s="38">
        <f t="shared" ca="1" si="639"/>
        <v>17692600</v>
      </c>
    </row>
    <row r="5686" spans="1:15" x14ac:dyDescent="0.4">
      <c r="A5686">
        <v>5671</v>
      </c>
      <c r="B5686" s="63">
        <v>37132</v>
      </c>
      <c r="C5686" s="37">
        <v>117.129997</v>
      </c>
      <c r="D5686" s="37">
        <v>117.18</v>
      </c>
      <c r="E5686" s="37">
        <v>115.16999800000001</v>
      </c>
      <c r="F5686" s="37">
        <v>115.540001</v>
      </c>
      <c r="G5686" s="38">
        <v>16180000</v>
      </c>
      <c r="H5686" s="37">
        <v>75.784903999999997</v>
      </c>
      <c r="I5686" s="41">
        <f t="shared" si="633"/>
        <v>0.65591919113796782</v>
      </c>
      <c r="J5686" s="41">
        <f t="shared" ca="1" si="634"/>
        <v>1</v>
      </c>
      <c r="K5686" s="37">
        <f t="shared" si="635"/>
        <v>76.83</v>
      </c>
      <c r="L5686" s="37">
        <f t="shared" si="636"/>
        <v>76.86</v>
      </c>
      <c r="M5686" s="37">
        <f t="shared" si="637"/>
        <v>75.540000000000006</v>
      </c>
      <c r="N5686" s="37">
        <f t="shared" si="638"/>
        <v>75.78</v>
      </c>
      <c r="O5686" s="38">
        <f t="shared" ca="1" si="639"/>
        <v>16180000</v>
      </c>
    </row>
    <row r="5687" spans="1:15" x14ac:dyDescent="0.4">
      <c r="A5687">
        <v>5672</v>
      </c>
      <c r="B5687" s="63">
        <v>37131</v>
      </c>
      <c r="C5687" s="37">
        <v>118.279999</v>
      </c>
      <c r="D5687" s="37">
        <v>118.489998</v>
      </c>
      <c r="E5687" s="37">
        <v>116.58000199999999</v>
      </c>
      <c r="F5687" s="37">
        <v>116.58000199999999</v>
      </c>
      <c r="G5687" s="38">
        <v>12046600</v>
      </c>
      <c r="H5687" s="37">
        <v>76.467063999999993</v>
      </c>
      <c r="I5687" s="41">
        <f t="shared" si="633"/>
        <v>0.65591922017637294</v>
      </c>
      <c r="J5687" s="41">
        <f t="shared" ca="1" si="634"/>
        <v>1</v>
      </c>
      <c r="K5687" s="37">
        <f t="shared" si="635"/>
        <v>77.58</v>
      </c>
      <c r="L5687" s="37">
        <f t="shared" si="636"/>
        <v>77.72</v>
      </c>
      <c r="M5687" s="37">
        <f t="shared" si="637"/>
        <v>76.47</v>
      </c>
      <c r="N5687" s="37">
        <f t="shared" si="638"/>
        <v>76.47</v>
      </c>
      <c r="O5687" s="38">
        <f t="shared" ca="1" si="639"/>
        <v>12046600</v>
      </c>
    </row>
    <row r="5688" spans="1:15" x14ac:dyDescent="0.4">
      <c r="A5688">
        <v>5673</v>
      </c>
      <c r="B5688" s="63">
        <v>37130</v>
      </c>
      <c r="C5688" s="37">
        <v>118.970001</v>
      </c>
      <c r="D5688" s="37">
        <v>119.199997</v>
      </c>
      <c r="E5688" s="37">
        <v>118.260002</v>
      </c>
      <c r="F5688" s="37">
        <v>118.30999799999999</v>
      </c>
      <c r="G5688" s="38">
        <v>7425100</v>
      </c>
      <c r="H5688" s="37">
        <v>77.601821999999999</v>
      </c>
      <c r="I5688" s="41">
        <f t="shared" si="633"/>
        <v>0.65591939237459884</v>
      </c>
      <c r="J5688" s="41">
        <f t="shared" ca="1" si="634"/>
        <v>1</v>
      </c>
      <c r="K5688" s="37">
        <f t="shared" si="635"/>
        <v>78.03</v>
      </c>
      <c r="L5688" s="37">
        <f t="shared" si="636"/>
        <v>78.19</v>
      </c>
      <c r="M5688" s="37">
        <f t="shared" si="637"/>
        <v>77.569999999999993</v>
      </c>
      <c r="N5688" s="37">
        <f t="shared" si="638"/>
        <v>77.599999999999994</v>
      </c>
      <c r="O5688" s="38">
        <f t="shared" ca="1" si="639"/>
        <v>7425100</v>
      </c>
    </row>
    <row r="5689" spans="1:15" x14ac:dyDescent="0.4">
      <c r="A5689">
        <v>5674</v>
      </c>
      <c r="B5689" s="63">
        <v>37127</v>
      </c>
      <c r="C5689" s="37">
        <v>117.209999</v>
      </c>
      <c r="D5689" s="37">
        <v>119.129997</v>
      </c>
      <c r="E5689" s="37">
        <v>116.739998</v>
      </c>
      <c r="F5689" s="37">
        <v>119.019997</v>
      </c>
      <c r="G5689" s="38">
        <v>11687700</v>
      </c>
      <c r="H5689" s="37">
        <v>78.067466999999994</v>
      </c>
      <c r="I5689" s="41">
        <f t="shared" si="633"/>
        <v>0.65591891251686041</v>
      </c>
      <c r="J5689" s="41">
        <f t="shared" ca="1" si="634"/>
        <v>1</v>
      </c>
      <c r="K5689" s="37">
        <f t="shared" si="635"/>
        <v>76.88</v>
      </c>
      <c r="L5689" s="37">
        <f t="shared" si="636"/>
        <v>78.14</v>
      </c>
      <c r="M5689" s="37">
        <f t="shared" si="637"/>
        <v>76.569999999999993</v>
      </c>
      <c r="N5689" s="37">
        <f t="shared" si="638"/>
        <v>78.069999999999993</v>
      </c>
      <c r="O5689" s="38">
        <f t="shared" ca="1" si="639"/>
        <v>11687700</v>
      </c>
    </row>
    <row r="5690" spans="1:15" x14ac:dyDescent="0.4">
      <c r="A5690">
        <v>5675</v>
      </c>
      <c r="B5690" s="63">
        <v>37126</v>
      </c>
      <c r="C5690" s="37">
        <v>116.959999</v>
      </c>
      <c r="D5690" s="37">
        <v>117.519997</v>
      </c>
      <c r="E5690" s="37">
        <v>116.489998</v>
      </c>
      <c r="F5690" s="37">
        <v>116.599998</v>
      </c>
      <c r="G5690" s="38">
        <v>8744100</v>
      </c>
      <c r="H5690" s="37">
        <v>76.480141000000003</v>
      </c>
      <c r="I5690" s="41">
        <f t="shared" si="633"/>
        <v>0.65591888775161045</v>
      </c>
      <c r="J5690" s="41">
        <f t="shared" ca="1" si="634"/>
        <v>1</v>
      </c>
      <c r="K5690" s="37">
        <f t="shared" si="635"/>
        <v>76.72</v>
      </c>
      <c r="L5690" s="37">
        <f t="shared" si="636"/>
        <v>77.08</v>
      </c>
      <c r="M5690" s="37">
        <f t="shared" si="637"/>
        <v>76.41</v>
      </c>
      <c r="N5690" s="37">
        <f t="shared" si="638"/>
        <v>76.48</v>
      </c>
      <c r="O5690" s="38">
        <f t="shared" ca="1" si="639"/>
        <v>8744100</v>
      </c>
    </row>
    <row r="5691" spans="1:15" x14ac:dyDescent="0.4">
      <c r="A5691">
        <v>5676</v>
      </c>
      <c r="B5691" s="63">
        <v>37125</v>
      </c>
      <c r="C5691" s="37">
        <v>116.75</v>
      </c>
      <c r="D5691" s="37">
        <v>117.43</v>
      </c>
      <c r="E5691" s="37">
        <v>115.779999</v>
      </c>
      <c r="F5691" s="37">
        <v>117.019997</v>
      </c>
      <c r="G5691" s="38">
        <v>11752300</v>
      </c>
      <c r="H5691" s="37">
        <v>76.755652999999995</v>
      </c>
      <c r="I5691" s="41">
        <f t="shared" si="633"/>
        <v>0.65591911611482945</v>
      </c>
      <c r="J5691" s="41">
        <f t="shared" ca="1" si="634"/>
        <v>1</v>
      </c>
      <c r="K5691" s="37">
        <f t="shared" si="635"/>
        <v>76.58</v>
      </c>
      <c r="L5691" s="37">
        <f t="shared" si="636"/>
        <v>77.02</v>
      </c>
      <c r="M5691" s="37">
        <f t="shared" si="637"/>
        <v>75.94</v>
      </c>
      <c r="N5691" s="37">
        <f t="shared" si="638"/>
        <v>76.760000000000005</v>
      </c>
      <c r="O5691" s="38">
        <f t="shared" ca="1" si="639"/>
        <v>11752300</v>
      </c>
    </row>
    <row r="5692" spans="1:15" x14ac:dyDescent="0.4">
      <c r="A5692">
        <v>5677</v>
      </c>
      <c r="B5692" s="63">
        <v>37124</v>
      </c>
      <c r="C5692" s="37">
        <v>117.800003</v>
      </c>
      <c r="D5692" s="37">
        <v>118.540001</v>
      </c>
      <c r="E5692" s="37">
        <v>115.800003</v>
      </c>
      <c r="F5692" s="37">
        <v>115.82</v>
      </c>
      <c r="G5692" s="38">
        <v>14480800</v>
      </c>
      <c r="H5692" s="37">
        <v>75.968543999999994</v>
      </c>
      <c r="I5692" s="41">
        <f t="shared" si="633"/>
        <v>0.65591904679675361</v>
      </c>
      <c r="J5692" s="41">
        <f t="shared" ca="1" si="634"/>
        <v>1</v>
      </c>
      <c r="K5692" s="37">
        <f t="shared" si="635"/>
        <v>77.27</v>
      </c>
      <c r="L5692" s="37">
        <f t="shared" si="636"/>
        <v>77.75</v>
      </c>
      <c r="M5692" s="37">
        <f t="shared" si="637"/>
        <v>75.959999999999994</v>
      </c>
      <c r="N5692" s="37">
        <f t="shared" si="638"/>
        <v>75.97</v>
      </c>
      <c r="O5692" s="38">
        <f t="shared" ca="1" si="639"/>
        <v>14480800</v>
      </c>
    </row>
    <row r="5693" spans="1:15" x14ac:dyDescent="0.4">
      <c r="A5693">
        <v>5678</v>
      </c>
      <c r="B5693" s="63">
        <v>37123</v>
      </c>
      <c r="C5693" s="37">
        <v>116.800003</v>
      </c>
      <c r="D5693" s="37">
        <v>117.900002</v>
      </c>
      <c r="E5693" s="37">
        <v>116.550003</v>
      </c>
      <c r="F5693" s="37">
        <v>117.83000199999999</v>
      </c>
      <c r="G5693" s="38">
        <v>10417400</v>
      </c>
      <c r="H5693" s="37">
        <v>77.286949000000007</v>
      </c>
      <c r="I5693" s="41">
        <f t="shared" si="633"/>
        <v>0.65591910114709162</v>
      </c>
      <c r="J5693" s="41">
        <f t="shared" ca="1" si="634"/>
        <v>1</v>
      </c>
      <c r="K5693" s="37">
        <f t="shared" si="635"/>
        <v>76.61</v>
      </c>
      <c r="L5693" s="37">
        <f t="shared" si="636"/>
        <v>77.33</v>
      </c>
      <c r="M5693" s="37">
        <f t="shared" si="637"/>
        <v>76.45</v>
      </c>
      <c r="N5693" s="37">
        <f t="shared" si="638"/>
        <v>77.290000000000006</v>
      </c>
      <c r="O5693" s="38">
        <f t="shared" ca="1" si="639"/>
        <v>10417400</v>
      </c>
    </row>
    <row r="5694" spans="1:15" x14ac:dyDescent="0.4">
      <c r="A5694">
        <v>5679</v>
      </c>
      <c r="B5694" s="63">
        <v>37120</v>
      </c>
      <c r="C5694" s="37">
        <v>117.650002</v>
      </c>
      <c r="D5694" s="37">
        <v>117.870003</v>
      </c>
      <c r="E5694" s="37">
        <v>116.010002</v>
      </c>
      <c r="F5694" s="37">
        <v>116.75</v>
      </c>
      <c r="G5694" s="38">
        <v>11604600</v>
      </c>
      <c r="H5694" s="37">
        <v>76.578522000000007</v>
      </c>
      <c r="I5694" s="41">
        <f t="shared" si="633"/>
        <v>0.65591881798715213</v>
      </c>
      <c r="J5694" s="41">
        <f t="shared" ca="1" si="634"/>
        <v>1</v>
      </c>
      <c r="K5694" s="37">
        <f t="shared" si="635"/>
        <v>77.17</v>
      </c>
      <c r="L5694" s="37">
        <f t="shared" si="636"/>
        <v>77.31</v>
      </c>
      <c r="M5694" s="37">
        <f t="shared" si="637"/>
        <v>76.09</v>
      </c>
      <c r="N5694" s="37">
        <f t="shared" si="638"/>
        <v>76.58</v>
      </c>
      <c r="O5694" s="38">
        <f t="shared" ca="1" si="639"/>
        <v>11604600</v>
      </c>
    </row>
    <row r="5695" spans="1:15" x14ac:dyDescent="0.4">
      <c r="A5695">
        <v>5680</v>
      </c>
      <c r="B5695" s="63">
        <v>37119</v>
      </c>
      <c r="C5695" s="37">
        <v>117.800003</v>
      </c>
      <c r="D5695" s="37">
        <v>118.75</v>
      </c>
      <c r="E5695" s="37">
        <v>117</v>
      </c>
      <c r="F5695" s="37">
        <v>118.650002</v>
      </c>
      <c r="G5695" s="38">
        <v>10734700</v>
      </c>
      <c r="H5695" s="37">
        <v>77.824814000000003</v>
      </c>
      <c r="I5695" s="41">
        <f t="shared" si="633"/>
        <v>0.6559191966975273</v>
      </c>
      <c r="J5695" s="41">
        <f t="shared" ca="1" si="634"/>
        <v>1</v>
      </c>
      <c r="K5695" s="37">
        <f t="shared" si="635"/>
        <v>77.27</v>
      </c>
      <c r="L5695" s="37">
        <f t="shared" si="636"/>
        <v>77.89</v>
      </c>
      <c r="M5695" s="37">
        <f t="shared" si="637"/>
        <v>76.739999999999995</v>
      </c>
      <c r="N5695" s="37">
        <f t="shared" si="638"/>
        <v>77.819999999999993</v>
      </c>
      <c r="O5695" s="38">
        <f t="shared" ca="1" si="639"/>
        <v>10734700</v>
      </c>
    </row>
    <row r="5696" spans="1:15" x14ac:dyDescent="0.4">
      <c r="A5696">
        <v>5681</v>
      </c>
      <c r="B5696" s="63">
        <v>37118</v>
      </c>
      <c r="C5696" s="37">
        <v>119.230003</v>
      </c>
      <c r="D5696" s="37">
        <v>119.610001</v>
      </c>
      <c r="E5696" s="37">
        <v>118.08000199999999</v>
      </c>
      <c r="F5696" s="37">
        <v>118.239998</v>
      </c>
      <c r="G5696" s="38">
        <v>8520600</v>
      </c>
      <c r="H5696" s="37">
        <v>77.555878000000007</v>
      </c>
      <c r="I5696" s="41">
        <f t="shared" si="633"/>
        <v>0.6559191416765755</v>
      </c>
      <c r="J5696" s="41">
        <f t="shared" ca="1" si="634"/>
        <v>1</v>
      </c>
      <c r="K5696" s="37">
        <f t="shared" si="635"/>
        <v>78.209999999999994</v>
      </c>
      <c r="L5696" s="37">
        <f t="shared" si="636"/>
        <v>78.45</v>
      </c>
      <c r="M5696" s="37">
        <f t="shared" si="637"/>
        <v>77.45</v>
      </c>
      <c r="N5696" s="37">
        <f t="shared" si="638"/>
        <v>77.56</v>
      </c>
      <c r="O5696" s="38">
        <f t="shared" ca="1" si="639"/>
        <v>8520600</v>
      </c>
    </row>
    <row r="5697" spans="1:15" x14ac:dyDescent="0.4">
      <c r="A5697">
        <v>5682</v>
      </c>
      <c r="B5697" s="63">
        <v>37117</v>
      </c>
      <c r="C5697" s="37">
        <v>120.139999</v>
      </c>
      <c r="D5697" s="37">
        <v>120.349998</v>
      </c>
      <c r="E5697" s="37">
        <v>118.800003</v>
      </c>
      <c r="F5697" s="37">
        <v>119.269997</v>
      </c>
      <c r="G5697" s="38">
        <v>13178100</v>
      </c>
      <c r="H5697" s="37">
        <v>78.231468000000007</v>
      </c>
      <c r="I5697" s="41">
        <f t="shared" si="633"/>
        <v>0.65591909086742073</v>
      </c>
      <c r="J5697" s="41">
        <f t="shared" ca="1" si="634"/>
        <v>1</v>
      </c>
      <c r="K5697" s="37">
        <f t="shared" si="635"/>
        <v>78.8</v>
      </c>
      <c r="L5697" s="37">
        <f t="shared" si="636"/>
        <v>78.94</v>
      </c>
      <c r="M5697" s="37">
        <f t="shared" si="637"/>
        <v>77.92</v>
      </c>
      <c r="N5697" s="37">
        <f t="shared" si="638"/>
        <v>78.23</v>
      </c>
      <c r="O5697" s="38">
        <f t="shared" ca="1" si="639"/>
        <v>13178100</v>
      </c>
    </row>
    <row r="5698" spans="1:15" x14ac:dyDescent="0.4">
      <c r="A5698">
        <v>5683</v>
      </c>
      <c r="B5698" s="63">
        <v>37116</v>
      </c>
      <c r="C5698" s="37">
        <v>119.599998</v>
      </c>
      <c r="D5698" s="37">
        <v>119.849998</v>
      </c>
      <c r="E5698" s="37">
        <v>118.80999799999999</v>
      </c>
      <c r="F5698" s="37">
        <v>119.32</v>
      </c>
      <c r="G5698" s="38">
        <v>7431600</v>
      </c>
      <c r="H5698" s="37">
        <v>78.264267000000004</v>
      </c>
      <c r="I5698" s="41">
        <f t="shared" si="633"/>
        <v>0.6559190998994302</v>
      </c>
      <c r="J5698" s="41">
        <f t="shared" ca="1" si="634"/>
        <v>1</v>
      </c>
      <c r="K5698" s="37">
        <f t="shared" si="635"/>
        <v>78.45</v>
      </c>
      <c r="L5698" s="37">
        <f t="shared" si="636"/>
        <v>78.61</v>
      </c>
      <c r="M5698" s="37">
        <f t="shared" si="637"/>
        <v>77.930000000000007</v>
      </c>
      <c r="N5698" s="37">
        <f t="shared" si="638"/>
        <v>78.260000000000005</v>
      </c>
      <c r="O5698" s="38">
        <f t="shared" ca="1" si="639"/>
        <v>7431600</v>
      </c>
    </row>
    <row r="5699" spans="1:15" x14ac:dyDescent="0.4">
      <c r="A5699">
        <v>5684</v>
      </c>
      <c r="B5699" s="63">
        <v>37113</v>
      </c>
      <c r="C5699" s="37">
        <v>118.800003</v>
      </c>
      <c r="D5699" s="37">
        <v>119.839996</v>
      </c>
      <c r="E5699" s="37">
        <v>117.339996</v>
      </c>
      <c r="F5699" s="37">
        <v>119.290001</v>
      </c>
      <c r="G5699" s="38">
        <v>11173300</v>
      </c>
      <c r="H5699" s="37">
        <v>78.244597999999996</v>
      </c>
      <c r="I5699" s="41">
        <f t="shared" si="633"/>
        <v>0.65591916626775781</v>
      </c>
      <c r="J5699" s="41">
        <f t="shared" ca="1" si="634"/>
        <v>1</v>
      </c>
      <c r="K5699" s="37">
        <f t="shared" si="635"/>
        <v>77.92</v>
      </c>
      <c r="L5699" s="37">
        <f t="shared" si="636"/>
        <v>78.61</v>
      </c>
      <c r="M5699" s="37">
        <f t="shared" si="637"/>
        <v>76.97</v>
      </c>
      <c r="N5699" s="37">
        <f t="shared" si="638"/>
        <v>78.239999999999995</v>
      </c>
      <c r="O5699" s="38">
        <f t="shared" ca="1" si="639"/>
        <v>11173300</v>
      </c>
    </row>
    <row r="5700" spans="1:15" x14ac:dyDescent="0.4">
      <c r="A5700">
        <v>5685</v>
      </c>
      <c r="B5700" s="63">
        <v>37112</v>
      </c>
      <c r="C5700" s="37">
        <v>118.699997</v>
      </c>
      <c r="D5700" s="37">
        <v>118.970001</v>
      </c>
      <c r="E5700" s="37">
        <v>117.860001</v>
      </c>
      <c r="F5700" s="37">
        <v>118.879997</v>
      </c>
      <c r="G5700" s="38">
        <v>14118500</v>
      </c>
      <c r="H5700" s="37">
        <v>77.975662</v>
      </c>
      <c r="I5700" s="41">
        <f t="shared" si="633"/>
        <v>0.65591911143806636</v>
      </c>
      <c r="J5700" s="41">
        <f t="shared" ca="1" si="634"/>
        <v>1</v>
      </c>
      <c r="K5700" s="37">
        <f t="shared" si="635"/>
        <v>77.86</v>
      </c>
      <c r="L5700" s="37">
        <f t="shared" si="636"/>
        <v>78.03</v>
      </c>
      <c r="M5700" s="37">
        <f t="shared" si="637"/>
        <v>77.31</v>
      </c>
      <c r="N5700" s="37">
        <f t="shared" si="638"/>
        <v>77.98</v>
      </c>
      <c r="O5700" s="38">
        <f t="shared" ca="1" si="639"/>
        <v>14118500</v>
      </c>
    </row>
    <row r="5701" spans="1:15" x14ac:dyDescent="0.4">
      <c r="A5701">
        <v>5686</v>
      </c>
      <c r="B5701" s="63">
        <v>37111</v>
      </c>
      <c r="C5701" s="37">
        <v>120.120003</v>
      </c>
      <c r="D5701" s="37">
        <v>121.160004</v>
      </c>
      <c r="E5701" s="37">
        <v>118.43</v>
      </c>
      <c r="F5701" s="37">
        <v>118.529999</v>
      </c>
      <c r="G5701" s="38">
        <v>15183800</v>
      </c>
      <c r="H5701" s="37">
        <v>77.746132000000003</v>
      </c>
      <c r="I5701" s="41">
        <f t="shared" si="633"/>
        <v>0.65591945208739943</v>
      </c>
      <c r="J5701" s="41">
        <f t="shared" ca="1" si="634"/>
        <v>1</v>
      </c>
      <c r="K5701" s="37">
        <f t="shared" si="635"/>
        <v>78.790000000000006</v>
      </c>
      <c r="L5701" s="37">
        <f t="shared" si="636"/>
        <v>79.47</v>
      </c>
      <c r="M5701" s="37">
        <f t="shared" si="637"/>
        <v>77.680000000000007</v>
      </c>
      <c r="N5701" s="37">
        <f t="shared" si="638"/>
        <v>77.75</v>
      </c>
      <c r="O5701" s="38">
        <f t="shared" ca="1" si="639"/>
        <v>15183800</v>
      </c>
    </row>
    <row r="5702" spans="1:15" x14ac:dyDescent="0.4">
      <c r="A5702">
        <v>5687</v>
      </c>
      <c r="B5702" s="63">
        <v>37110</v>
      </c>
      <c r="C5702" s="37">
        <v>120.269997</v>
      </c>
      <c r="D5702" s="37">
        <v>121.199997</v>
      </c>
      <c r="E5702" s="37">
        <v>119.910004</v>
      </c>
      <c r="F5702" s="37">
        <v>120.769997</v>
      </c>
      <c r="G5702" s="38">
        <v>8865100</v>
      </c>
      <c r="H5702" s="37">
        <v>79.215346999999994</v>
      </c>
      <c r="I5702" s="41">
        <f t="shared" si="633"/>
        <v>0.65591909387892089</v>
      </c>
      <c r="J5702" s="41">
        <f t="shared" ca="1" si="634"/>
        <v>1</v>
      </c>
      <c r="K5702" s="37">
        <f t="shared" si="635"/>
        <v>78.89</v>
      </c>
      <c r="L5702" s="37">
        <f t="shared" si="636"/>
        <v>79.5</v>
      </c>
      <c r="M5702" s="37">
        <f t="shared" si="637"/>
        <v>78.650000000000006</v>
      </c>
      <c r="N5702" s="37">
        <f t="shared" si="638"/>
        <v>79.22</v>
      </c>
      <c r="O5702" s="38">
        <f t="shared" ca="1" si="639"/>
        <v>8865100</v>
      </c>
    </row>
    <row r="5703" spans="1:15" x14ac:dyDescent="0.4">
      <c r="A5703">
        <v>5688</v>
      </c>
      <c r="B5703" s="63">
        <v>37109</v>
      </c>
      <c r="C5703" s="37">
        <v>121.349998</v>
      </c>
      <c r="D5703" s="37">
        <v>121.510002</v>
      </c>
      <c r="E5703" s="37">
        <v>120.099998</v>
      </c>
      <c r="F5703" s="37">
        <v>120.300003</v>
      </c>
      <c r="G5703" s="38">
        <v>8550100</v>
      </c>
      <c r="H5703" s="37">
        <v>78.907082000000003</v>
      </c>
      <c r="I5703" s="41">
        <f t="shared" si="633"/>
        <v>0.65591920226302902</v>
      </c>
      <c r="J5703" s="41">
        <f t="shared" ca="1" si="634"/>
        <v>1</v>
      </c>
      <c r="K5703" s="37">
        <f t="shared" si="635"/>
        <v>79.599999999999994</v>
      </c>
      <c r="L5703" s="37">
        <f t="shared" si="636"/>
        <v>79.7</v>
      </c>
      <c r="M5703" s="37">
        <f t="shared" si="637"/>
        <v>78.78</v>
      </c>
      <c r="N5703" s="37">
        <f t="shared" si="638"/>
        <v>78.91</v>
      </c>
      <c r="O5703" s="38">
        <f t="shared" ca="1" si="639"/>
        <v>8550100</v>
      </c>
    </row>
    <row r="5704" spans="1:15" x14ac:dyDescent="0.4">
      <c r="A5704">
        <v>5689</v>
      </c>
      <c r="B5704" s="63">
        <v>37106</v>
      </c>
      <c r="C5704" s="37">
        <v>122.360001</v>
      </c>
      <c r="D5704" s="37">
        <v>122.360001</v>
      </c>
      <c r="E5704" s="37">
        <v>120.900002</v>
      </c>
      <c r="F5704" s="37">
        <v>121.94000200000001</v>
      </c>
      <c r="G5704" s="38">
        <v>10816300</v>
      </c>
      <c r="H5704" s="37">
        <v>79.982780000000005</v>
      </c>
      <c r="I5704" s="41">
        <f t="shared" si="633"/>
        <v>0.65591912980286815</v>
      </c>
      <c r="J5704" s="41">
        <f t="shared" ca="1" si="634"/>
        <v>1</v>
      </c>
      <c r="K5704" s="37">
        <f t="shared" si="635"/>
        <v>80.260000000000005</v>
      </c>
      <c r="L5704" s="37">
        <f t="shared" si="636"/>
        <v>80.260000000000005</v>
      </c>
      <c r="M5704" s="37">
        <f t="shared" si="637"/>
        <v>79.3</v>
      </c>
      <c r="N5704" s="37">
        <f t="shared" si="638"/>
        <v>79.98</v>
      </c>
      <c r="O5704" s="38">
        <f t="shared" ca="1" si="639"/>
        <v>10816300</v>
      </c>
    </row>
    <row r="5705" spans="1:15" x14ac:dyDescent="0.4">
      <c r="A5705">
        <v>5690</v>
      </c>
      <c r="B5705" s="63">
        <v>37105</v>
      </c>
      <c r="C5705" s="37">
        <v>123.230003</v>
      </c>
      <c r="D5705" s="37">
        <v>123.25</v>
      </c>
      <c r="E5705" s="37">
        <v>121.889999</v>
      </c>
      <c r="F5705" s="37">
        <v>122.610001</v>
      </c>
      <c r="G5705" s="38">
        <v>11070100</v>
      </c>
      <c r="H5705" s="37">
        <v>80.422234000000003</v>
      </c>
      <c r="I5705" s="41">
        <f t="shared" si="633"/>
        <v>0.6559190387740067</v>
      </c>
      <c r="J5705" s="41">
        <f t="shared" ca="1" si="634"/>
        <v>1</v>
      </c>
      <c r="K5705" s="37">
        <f t="shared" si="635"/>
        <v>80.83</v>
      </c>
      <c r="L5705" s="37">
        <f t="shared" si="636"/>
        <v>80.84</v>
      </c>
      <c r="M5705" s="37">
        <f t="shared" si="637"/>
        <v>79.95</v>
      </c>
      <c r="N5705" s="37">
        <f t="shared" si="638"/>
        <v>80.42</v>
      </c>
      <c r="O5705" s="38">
        <f t="shared" ca="1" si="639"/>
        <v>11070100</v>
      </c>
    </row>
    <row r="5706" spans="1:15" x14ac:dyDescent="0.4">
      <c r="A5706">
        <v>5691</v>
      </c>
      <c r="B5706" s="63">
        <v>37104</v>
      </c>
      <c r="C5706" s="37">
        <v>121.970001</v>
      </c>
      <c r="D5706" s="37">
        <v>122.699997</v>
      </c>
      <c r="E5706" s="37">
        <v>121.550003</v>
      </c>
      <c r="F5706" s="37">
        <v>122.110001</v>
      </c>
      <c r="G5706" s="38">
        <v>11940800</v>
      </c>
      <c r="H5706" s="37">
        <v>80.094284000000002</v>
      </c>
      <c r="I5706" s="41">
        <f t="shared" si="633"/>
        <v>0.65591911673147885</v>
      </c>
      <c r="J5706" s="41">
        <f t="shared" ca="1" si="634"/>
        <v>1</v>
      </c>
      <c r="K5706" s="37">
        <f t="shared" si="635"/>
        <v>80</v>
      </c>
      <c r="L5706" s="37">
        <f t="shared" si="636"/>
        <v>80.48</v>
      </c>
      <c r="M5706" s="37">
        <f t="shared" si="637"/>
        <v>79.73</v>
      </c>
      <c r="N5706" s="37">
        <f t="shared" si="638"/>
        <v>80.09</v>
      </c>
      <c r="O5706" s="38">
        <f t="shared" ca="1" si="639"/>
        <v>11940800</v>
      </c>
    </row>
    <row r="5707" spans="1:15" x14ac:dyDescent="0.4">
      <c r="A5707">
        <v>5692</v>
      </c>
      <c r="B5707" s="63">
        <v>37103</v>
      </c>
      <c r="C5707" s="37">
        <v>121</v>
      </c>
      <c r="D5707" s="37">
        <v>122.68</v>
      </c>
      <c r="E5707" s="37">
        <v>120.800003</v>
      </c>
      <c r="F5707" s="37">
        <v>121.349998</v>
      </c>
      <c r="G5707" s="38">
        <v>11918100</v>
      </c>
      <c r="H5707" s="37">
        <v>79.595787000000001</v>
      </c>
      <c r="I5707" s="41">
        <f t="shared" si="633"/>
        <v>0.65591914554460895</v>
      </c>
      <c r="J5707" s="41">
        <f t="shared" ca="1" si="634"/>
        <v>1</v>
      </c>
      <c r="K5707" s="37">
        <f t="shared" si="635"/>
        <v>79.37</v>
      </c>
      <c r="L5707" s="37">
        <f t="shared" si="636"/>
        <v>80.47</v>
      </c>
      <c r="M5707" s="37">
        <f t="shared" si="637"/>
        <v>79.239999999999995</v>
      </c>
      <c r="N5707" s="37">
        <f t="shared" si="638"/>
        <v>79.599999999999994</v>
      </c>
      <c r="O5707" s="38">
        <f t="shared" ca="1" si="639"/>
        <v>11918100</v>
      </c>
    </row>
    <row r="5708" spans="1:15" x14ac:dyDescent="0.4">
      <c r="A5708">
        <v>5693</v>
      </c>
      <c r="B5708" s="63">
        <v>37102</v>
      </c>
      <c r="C5708" s="37">
        <v>121.19000200000001</v>
      </c>
      <c r="D5708" s="37">
        <v>121.349998</v>
      </c>
      <c r="E5708" s="37">
        <v>120.300003</v>
      </c>
      <c r="F5708" s="37">
        <v>120.849998</v>
      </c>
      <c r="G5708" s="38">
        <v>8547700</v>
      </c>
      <c r="H5708" s="37">
        <v>79.267814999999999</v>
      </c>
      <c r="I5708" s="41">
        <f t="shared" si="633"/>
        <v>0.65591904271276857</v>
      </c>
      <c r="J5708" s="41">
        <f t="shared" ca="1" si="634"/>
        <v>1</v>
      </c>
      <c r="K5708" s="37">
        <f t="shared" si="635"/>
        <v>79.489999999999995</v>
      </c>
      <c r="L5708" s="37">
        <f t="shared" si="636"/>
        <v>79.599999999999994</v>
      </c>
      <c r="M5708" s="37">
        <f t="shared" si="637"/>
        <v>78.91</v>
      </c>
      <c r="N5708" s="37">
        <f t="shared" si="638"/>
        <v>79.27</v>
      </c>
      <c r="O5708" s="38">
        <f t="shared" ca="1" si="639"/>
        <v>8547700</v>
      </c>
    </row>
    <row r="5709" spans="1:15" x14ac:dyDescent="0.4">
      <c r="A5709">
        <v>5694</v>
      </c>
      <c r="B5709" s="63">
        <v>37099</v>
      </c>
      <c r="C5709" s="37">
        <v>120.83000199999999</v>
      </c>
      <c r="D5709" s="37">
        <v>121.349998</v>
      </c>
      <c r="E5709" s="37">
        <v>119.910004</v>
      </c>
      <c r="F5709" s="37">
        <v>120.80999799999999</v>
      </c>
      <c r="G5709" s="38">
        <v>8478800</v>
      </c>
      <c r="H5709" s="37">
        <v>79.241623000000004</v>
      </c>
      <c r="I5709" s="41">
        <f t="shared" si="633"/>
        <v>0.65591941322604785</v>
      </c>
      <c r="J5709" s="41">
        <f t="shared" ca="1" si="634"/>
        <v>1</v>
      </c>
      <c r="K5709" s="37">
        <f t="shared" si="635"/>
        <v>79.25</v>
      </c>
      <c r="L5709" s="37">
        <f t="shared" si="636"/>
        <v>79.599999999999994</v>
      </c>
      <c r="M5709" s="37">
        <f t="shared" si="637"/>
        <v>78.650000000000006</v>
      </c>
      <c r="N5709" s="37">
        <f t="shared" si="638"/>
        <v>79.239999999999995</v>
      </c>
      <c r="O5709" s="38">
        <f t="shared" ca="1" si="639"/>
        <v>8478800</v>
      </c>
    </row>
    <row r="5710" spans="1:15" x14ac:dyDescent="0.4">
      <c r="A5710">
        <v>5695</v>
      </c>
      <c r="B5710" s="63">
        <v>37098</v>
      </c>
      <c r="C5710" s="37">
        <v>119.05999799999999</v>
      </c>
      <c r="D5710" s="37">
        <v>120.849998</v>
      </c>
      <c r="E5710" s="37">
        <v>118.55999799999999</v>
      </c>
      <c r="F5710" s="37">
        <v>120.349998</v>
      </c>
      <c r="G5710" s="38">
        <v>12898200</v>
      </c>
      <c r="H5710" s="37">
        <v>78.939857000000003</v>
      </c>
      <c r="I5710" s="41">
        <f t="shared" si="633"/>
        <v>0.65591905535386885</v>
      </c>
      <c r="J5710" s="41">
        <f t="shared" ca="1" si="634"/>
        <v>1</v>
      </c>
      <c r="K5710" s="37">
        <f t="shared" si="635"/>
        <v>78.09</v>
      </c>
      <c r="L5710" s="37">
        <f t="shared" si="636"/>
        <v>79.27</v>
      </c>
      <c r="M5710" s="37">
        <f t="shared" si="637"/>
        <v>77.77</v>
      </c>
      <c r="N5710" s="37">
        <f t="shared" si="638"/>
        <v>78.94</v>
      </c>
      <c r="O5710" s="38">
        <f t="shared" ca="1" si="639"/>
        <v>12898200</v>
      </c>
    </row>
    <row r="5711" spans="1:15" x14ac:dyDescent="0.4">
      <c r="A5711">
        <v>5696</v>
      </c>
      <c r="B5711" s="63">
        <v>37097</v>
      </c>
      <c r="C5711" s="37">
        <v>117.91999800000001</v>
      </c>
      <c r="D5711" s="37">
        <v>119.480003</v>
      </c>
      <c r="E5711" s="37">
        <v>117.459999</v>
      </c>
      <c r="F5711" s="37">
        <v>119.099998</v>
      </c>
      <c r="G5711" s="38">
        <v>12088500</v>
      </c>
      <c r="H5711" s="37">
        <v>78.119964999999993</v>
      </c>
      <c r="I5711" s="41">
        <f t="shared" si="633"/>
        <v>0.65591911260989266</v>
      </c>
      <c r="J5711" s="41">
        <f t="shared" ca="1" si="634"/>
        <v>1</v>
      </c>
      <c r="K5711" s="37">
        <f t="shared" si="635"/>
        <v>77.349999999999994</v>
      </c>
      <c r="L5711" s="37">
        <f t="shared" si="636"/>
        <v>78.37</v>
      </c>
      <c r="M5711" s="37">
        <f t="shared" si="637"/>
        <v>77.040000000000006</v>
      </c>
      <c r="N5711" s="37">
        <f t="shared" si="638"/>
        <v>78.12</v>
      </c>
      <c r="O5711" s="38">
        <f t="shared" ca="1" si="639"/>
        <v>12088500</v>
      </c>
    </row>
    <row r="5712" spans="1:15" x14ac:dyDescent="0.4">
      <c r="A5712">
        <v>5697</v>
      </c>
      <c r="B5712" s="63">
        <v>37096</v>
      </c>
      <c r="C5712" s="37">
        <v>119</v>
      </c>
      <c r="D5712" s="37">
        <v>119.199997</v>
      </c>
      <c r="E5712" s="37">
        <v>116.75</v>
      </c>
      <c r="F5712" s="37">
        <v>117.800003</v>
      </c>
      <c r="G5712" s="38">
        <v>12269000</v>
      </c>
      <c r="H5712" s="37">
        <v>77.267273000000003</v>
      </c>
      <c r="I5712" s="41">
        <f t="shared" si="633"/>
        <v>0.65591910893245053</v>
      </c>
      <c r="J5712" s="41">
        <f t="shared" ca="1" si="634"/>
        <v>1</v>
      </c>
      <c r="K5712" s="37">
        <f t="shared" si="635"/>
        <v>78.05</v>
      </c>
      <c r="L5712" s="37">
        <f t="shared" si="636"/>
        <v>78.19</v>
      </c>
      <c r="M5712" s="37">
        <f t="shared" si="637"/>
        <v>76.58</v>
      </c>
      <c r="N5712" s="37">
        <f t="shared" si="638"/>
        <v>77.27</v>
      </c>
      <c r="O5712" s="38">
        <f t="shared" ca="1" si="639"/>
        <v>12269000</v>
      </c>
    </row>
    <row r="5713" spans="1:15" x14ac:dyDescent="0.4">
      <c r="A5713">
        <v>5698</v>
      </c>
      <c r="B5713" s="63">
        <v>37095</v>
      </c>
      <c r="C5713" s="37">
        <v>121.800003</v>
      </c>
      <c r="D5713" s="37">
        <v>121.879997</v>
      </c>
      <c r="E5713" s="37">
        <v>118.949997</v>
      </c>
      <c r="F5713" s="37">
        <v>118.949997</v>
      </c>
      <c r="G5713" s="38">
        <v>8065200</v>
      </c>
      <c r="H5713" s="37">
        <v>78.021568000000002</v>
      </c>
      <c r="I5713" s="41">
        <f t="shared" ref="I5713:I5776" si="640">IF(F5713=0,1,H5713/F5713)</f>
        <v>0.65591904134306123</v>
      </c>
      <c r="J5713" s="41">
        <f t="shared" ref="J5713:J5776" ca="1" si="641">INDEX(OFFSET($T$15,0,0,$S$13+1,1),MATCH(B5713,OFFSET($Q$15,0,0,$S$13+1,1),-1))</f>
        <v>1</v>
      </c>
      <c r="K5713" s="37">
        <f t="shared" ref="K5713:K5776" si="642">ROUND($I5713*C5713,2)</f>
        <v>79.89</v>
      </c>
      <c r="L5713" s="37">
        <f t="shared" ref="L5713:L5776" si="643">ROUND($I5713*D5713,2)</f>
        <v>79.94</v>
      </c>
      <c r="M5713" s="37">
        <f t="shared" ref="M5713:M5776" si="644">ROUND($I5713*E5713,2)</f>
        <v>78.02</v>
      </c>
      <c r="N5713" s="37">
        <f t="shared" ref="N5713:N5776" si="645">ROUND($I5713*F5713,2)</f>
        <v>78.02</v>
      </c>
      <c r="O5713" s="38">
        <f t="shared" ref="O5713:O5776" ca="1" si="646">G5713*J5713</f>
        <v>8065200</v>
      </c>
    </row>
    <row r="5714" spans="1:15" x14ac:dyDescent="0.4">
      <c r="A5714">
        <v>5699</v>
      </c>
      <c r="B5714" s="63">
        <v>37092</v>
      </c>
      <c r="C5714" s="37">
        <v>121.150002</v>
      </c>
      <c r="D5714" s="37">
        <v>121.94000200000001</v>
      </c>
      <c r="E5714" s="37">
        <v>120.91999800000001</v>
      </c>
      <c r="F5714" s="37">
        <v>121.339996</v>
      </c>
      <c r="G5714" s="38">
        <v>6705800</v>
      </c>
      <c r="H5714" s="37">
        <v>79.589218000000002</v>
      </c>
      <c r="I5714" s="41">
        <f t="shared" si="640"/>
        <v>0.6559190755206552</v>
      </c>
      <c r="J5714" s="41">
        <f t="shared" ca="1" si="641"/>
        <v>1</v>
      </c>
      <c r="K5714" s="37">
        <f t="shared" si="642"/>
        <v>79.459999999999994</v>
      </c>
      <c r="L5714" s="37">
        <f t="shared" si="643"/>
        <v>79.98</v>
      </c>
      <c r="M5714" s="37">
        <f t="shared" si="644"/>
        <v>79.31</v>
      </c>
      <c r="N5714" s="37">
        <f t="shared" si="645"/>
        <v>79.59</v>
      </c>
      <c r="O5714" s="38">
        <f t="shared" ca="1" si="646"/>
        <v>6705800</v>
      </c>
    </row>
    <row r="5715" spans="1:15" x14ac:dyDescent="0.4">
      <c r="A5715">
        <v>5700</v>
      </c>
      <c r="B5715" s="63">
        <v>37091</v>
      </c>
      <c r="C5715" s="37">
        <v>122.18</v>
      </c>
      <c r="D5715" s="37">
        <v>122.980003</v>
      </c>
      <c r="E5715" s="37">
        <v>120.760002</v>
      </c>
      <c r="F5715" s="37">
        <v>122.07</v>
      </c>
      <c r="G5715" s="38">
        <v>10082900</v>
      </c>
      <c r="H5715" s="37">
        <v>80.068038999999999</v>
      </c>
      <c r="I5715" s="41">
        <f t="shared" si="640"/>
        <v>0.65591905464077993</v>
      </c>
      <c r="J5715" s="41">
        <f t="shared" ca="1" si="641"/>
        <v>1</v>
      </c>
      <c r="K5715" s="37">
        <f t="shared" si="642"/>
        <v>80.14</v>
      </c>
      <c r="L5715" s="37">
        <f t="shared" si="643"/>
        <v>80.66</v>
      </c>
      <c r="M5715" s="37">
        <f t="shared" si="644"/>
        <v>79.209999999999994</v>
      </c>
      <c r="N5715" s="37">
        <f t="shared" si="645"/>
        <v>80.069999999999993</v>
      </c>
      <c r="O5715" s="38">
        <f t="shared" ca="1" si="646"/>
        <v>10082900</v>
      </c>
    </row>
    <row r="5716" spans="1:15" x14ac:dyDescent="0.4">
      <c r="A5716">
        <v>5701</v>
      </c>
      <c r="B5716" s="63">
        <v>37090</v>
      </c>
      <c r="C5716" s="37">
        <v>120.55999799999999</v>
      </c>
      <c r="D5716" s="37">
        <v>121.639999</v>
      </c>
      <c r="E5716" s="37">
        <v>120.05999799999999</v>
      </c>
      <c r="F5716" s="37">
        <v>121.010002</v>
      </c>
      <c r="G5716" s="38">
        <v>7709300</v>
      </c>
      <c r="H5716" s="37">
        <v>79.372771999999998</v>
      </c>
      <c r="I5716" s="41">
        <f t="shared" si="640"/>
        <v>0.6559191032820576</v>
      </c>
      <c r="J5716" s="41">
        <f t="shared" ca="1" si="641"/>
        <v>1</v>
      </c>
      <c r="K5716" s="37">
        <f t="shared" si="642"/>
        <v>79.08</v>
      </c>
      <c r="L5716" s="37">
        <f t="shared" si="643"/>
        <v>79.790000000000006</v>
      </c>
      <c r="M5716" s="37">
        <f t="shared" si="644"/>
        <v>78.75</v>
      </c>
      <c r="N5716" s="37">
        <f t="shared" si="645"/>
        <v>79.37</v>
      </c>
      <c r="O5716" s="38">
        <f t="shared" ca="1" si="646"/>
        <v>7709300</v>
      </c>
    </row>
    <row r="5717" spans="1:15" x14ac:dyDescent="0.4">
      <c r="A5717">
        <v>5702</v>
      </c>
      <c r="B5717" s="63">
        <v>37089</v>
      </c>
      <c r="C5717" s="37">
        <v>120.199997</v>
      </c>
      <c r="D5717" s="37">
        <v>121.949997</v>
      </c>
      <c r="E5717" s="37">
        <v>119.83000199999999</v>
      </c>
      <c r="F5717" s="37">
        <v>121.839996</v>
      </c>
      <c r="G5717" s="38">
        <v>7469800</v>
      </c>
      <c r="H5717" s="37">
        <v>79.917182999999994</v>
      </c>
      <c r="I5717" s="41">
        <f t="shared" si="640"/>
        <v>0.65591912035190802</v>
      </c>
      <c r="J5717" s="41">
        <f t="shared" ca="1" si="641"/>
        <v>1</v>
      </c>
      <c r="K5717" s="37">
        <f t="shared" si="642"/>
        <v>78.84</v>
      </c>
      <c r="L5717" s="37">
        <f t="shared" si="643"/>
        <v>79.989999999999995</v>
      </c>
      <c r="M5717" s="37">
        <f t="shared" si="644"/>
        <v>78.599999999999994</v>
      </c>
      <c r="N5717" s="37">
        <f t="shared" si="645"/>
        <v>79.92</v>
      </c>
      <c r="O5717" s="38">
        <f t="shared" ca="1" si="646"/>
        <v>7469800</v>
      </c>
    </row>
    <row r="5718" spans="1:15" x14ac:dyDescent="0.4">
      <c r="A5718">
        <v>5703</v>
      </c>
      <c r="B5718" s="63">
        <v>37088</v>
      </c>
      <c r="C5718" s="37">
        <v>121.769997</v>
      </c>
      <c r="D5718" s="37">
        <v>122.279999</v>
      </c>
      <c r="E5718" s="37">
        <v>120.290001</v>
      </c>
      <c r="F5718" s="37">
        <v>120.709999</v>
      </c>
      <c r="G5718" s="38">
        <v>6915300</v>
      </c>
      <c r="H5718" s="37">
        <v>79.175963999999993</v>
      </c>
      <c r="I5718" s="41">
        <f t="shared" si="640"/>
        <v>0.65591885225680435</v>
      </c>
      <c r="J5718" s="41">
        <f t="shared" ca="1" si="641"/>
        <v>1</v>
      </c>
      <c r="K5718" s="37">
        <f t="shared" si="642"/>
        <v>79.87</v>
      </c>
      <c r="L5718" s="37">
        <f t="shared" si="643"/>
        <v>80.209999999999994</v>
      </c>
      <c r="M5718" s="37">
        <f t="shared" si="644"/>
        <v>78.900000000000006</v>
      </c>
      <c r="N5718" s="37">
        <f t="shared" si="645"/>
        <v>79.180000000000007</v>
      </c>
      <c r="O5718" s="38">
        <f t="shared" ca="1" si="646"/>
        <v>6915300</v>
      </c>
    </row>
    <row r="5719" spans="1:15" x14ac:dyDescent="0.4">
      <c r="A5719">
        <v>5704</v>
      </c>
      <c r="B5719" s="63">
        <v>37085</v>
      </c>
      <c r="C5719" s="37">
        <v>120.839996</v>
      </c>
      <c r="D5719" s="37">
        <v>122.32</v>
      </c>
      <c r="E5719" s="37">
        <v>120.620003</v>
      </c>
      <c r="F5719" s="37">
        <v>122.239998</v>
      </c>
      <c r="G5719" s="38">
        <v>10433800</v>
      </c>
      <c r="H5719" s="37">
        <v>80.179535000000001</v>
      </c>
      <c r="I5719" s="41">
        <f t="shared" si="640"/>
        <v>0.65591898160862205</v>
      </c>
      <c r="J5719" s="41">
        <f t="shared" ca="1" si="641"/>
        <v>1</v>
      </c>
      <c r="K5719" s="37">
        <f t="shared" si="642"/>
        <v>79.260000000000005</v>
      </c>
      <c r="L5719" s="37">
        <f t="shared" si="643"/>
        <v>80.23</v>
      </c>
      <c r="M5719" s="37">
        <f t="shared" si="644"/>
        <v>79.12</v>
      </c>
      <c r="N5719" s="37">
        <f t="shared" si="645"/>
        <v>80.180000000000007</v>
      </c>
      <c r="O5719" s="38">
        <f t="shared" ca="1" si="646"/>
        <v>10433800</v>
      </c>
    </row>
    <row r="5720" spans="1:15" x14ac:dyDescent="0.4">
      <c r="A5720">
        <v>5705</v>
      </c>
      <c r="B5720" s="63">
        <v>37084</v>
      </c>
      <c r="C5720" s="37">
        <v>119.5</v>
      </c>
      <c r="D5720" s="37">
        <v>121.470001</v>
      </c>
      <c r="E5720" s="37">
        <v>119.30999799999999</v>
      </c>
      <c r="F5720" s="37">
        <v>121.19000200000001</v>
      </c>
      <c r="G5720" s="38">
        <v>12002800</v>
      </c>
      <c r="H5720" s="37">
        <v>79.490821999999994</v>
      </c>
      <c r="I5720" s="41">
        <f t="shared" si="640"/>
        <v>0.6559189758904368</v>
      </c>
      <c r="J5720" s="41">
        <f t="shared" ca="1" si="641"/>
        <v>1</v>
      </c>
      <c r="K5720" s="37">
        <f t="shared" si="642"/>
        <v>78.38</v>
      </c>
      <c r="L5720" s="37">
        <f t="shared" si="643"/>
        <v>79.67</v>
      </c>
      <c r="M5720" s="37">
        <f t="shared" si="644"/>
        <v>78.260000000000005</v>
      </c>
      <c r="N5720" s="37">
        <f t="shared" si="645"/>
        <v>79.489999999999995</v>
      </c>
      <c r="O5720" s="38">
        <f t="shared" ca="1" si="646"/>
        <v>12002800</v>
      </c>
    </row>
    <row r="5721" spans="1:15" x14ac:dyDescent="0.4">
      <c r="A5721">
        <v>5706</v>
      </c>
      <c r="B5721" s="63">
        <v>37083</v>
      </c>
      <c r="C5721" s="37">
        <v>118.099998</v>
      </c>
      <c r="D5721" s="37">
        <v>118.889999</v>
      </c>
      <c r="E5721" s="37">
        <v>117.089996</v>
      </c>
      <c r="F5721" s="37">
        <v>118.379997</v>
      </c>
      <c r="G5721" s="38">
        <v>15328600</v>
      </c>
      <c r="H5721" s="37">
        <v>77.647720000000007</v>
      </c>
      <c r="I5721" s="41">
        <f t="shared" si="640"/>
        <v>0.65591925973777487</v>
      </c>
      <c r="J5721" s="41">
        <f t="shared" ca="1" si="641"/>
        <v>1</v>
      </c>
      <c r="K5721" s="37">
        <f t="shared" si="642"/>
        <v>77.459999999999994</v>
      </c>
      <c r="L5721" s="37">
        <f t="shared" si="643"/>
        <v>77.98</v>
      </c>
      <c r="M5721" s="37">
        <f t="shared" si="644"/>
        <v>76.8</v>
      </c>
      <c r="N5721" s="37">
        <f t="shared" si="645"/>
        <v>77.650000000000006</v>
      </c>
      <c r="O5721" s="38">
        <f t="shared" ca="1" si="646"/>
        <v>15328600</v>
      </c>
    </row>
    <row r="5722" spans="1:15" x14ac:dyDescent="0.4">
      <c r="A5722">
        <v>5707</v>
      </c>
      <c r="B5722" s="63">
        <v>37082</v>
      </c>
      <c r="C5722" s="37">
        <v>120.290001</v>
      </c>
      <c r="D5722" s="37">
        <v>120.639999</v>
      </c>
      <c r="E5722" s="37">
        <v>118.209999</v>
      </c>
      <c r="F5722" s="37">
        <v>118.260002</v>
      </c>
      <c r="G5722" s="38">
        <v>8630700</v>
      </c>
      <c r="H5722" s="37">
        <v>77.569000000000003</v>
      </c>
      <c r="I5722" s="41">
        <f t="shared" si="640"/>
        <v>0.65591915007747081</v>
      </c>
      <c r="J5722" s="41">
        <f t="shared" ca="1" si="641"/>
        <v>1</v>
      </c>
      <c r="K5722" s="37">
        <f t="shared" si="642"/>
        <v>78.900000000000006</v>
      </c>
      <c r="L5722" s="37">
        <f t="shared" si="643"/>
        <v>79.13</v>
      </c>
      <c r="M5722" s="37">
        <f t="shared" si="644"/>
        <v>77.540000000000006</v>
      </c>
      <c r="N5722" s="37">
        <f t="shared" si="645"/>
        <v>77.569999999999993</v>
      </c>
      <c r="O5722" s="38">
        <f t="shared" ca="1" si="646"/>
        <v>8630700</v>
      </c>
    </row>
    <row r="5723" spans="1:15" x14ac:dyDescent="0.4">
      <c r="A5723">
        <v>5708</v>
      </c>
      <c r="B5723" s="63">
        <v>37081</v>
      </c>
      <c r="C5723" s="37">
        <v>119.489998</v>
      </c>
      <c r="D5723" s="37">
        <v>120.540001</v>
      </c>
      <c r="E5723" s="37">
        <v>119.199997</v>
      </c>
      <c r="F5723" s="37">
        <v>119.699997</v>
      </c>
      <c r="G5723" s="38">
        <v>8339300</v>
      </c>
      <c r="H5723" s="37">
        <v>78.513519000000002</v>
      </c>
      <c r="I5723" s="41">
        <f t="shared" si="640"/>
        <v>0.6559191392460938</v>
      </c>
      <c r="J5723" s="41">
        <f t="shared" ca="1" si="641"/>
        <v>1</v>
      </c>
      <c r="K5723" s="37">
        <f t="shared" si="642"/>
        <v>78.38</v>
      </c>
      <c r="L5723" s="37">
        <f t="shared" si="643"/>
        <v>79.06</v>
      </c>
      <c r="M5723" s="37">
        <f t="shared" si="644"/>
        <v>78.19</v>
      </c>
      <c r="N5723" s="37">
        <f t="shared" si="645"/>
        <v>78.510000000000005</v>
      </c>
      <c r="O5723" s="38">
        <f t="shared" ca="1" si="646"/>
        <v>8339300</v>
      </c>
    </row>
    <row r="5724" spans="1:15" x14ac:dyDescent="0.4">
      <c r="A5724">
        <v>5709</v>
      </c>
      <c r="B5724" s="63">
        <v>37078</v>
      </c>
      <c r="C5724" s="37">
        <v>121.30999799999999</v>
      </c>
      <c r="D5724" s="37">
        <v>121.489998</v>
      </c>
      <c r="E5724" s="37">
        <v>119.050003</v>
      </c>
      <c r="F5724" s="37">
        <v>119.050003</v>
      </c>
      <c r="G5724" s="38">
        <v>11665900</v>
      </c>
      <c r="H5724" s="37">
        <v>78.087142999999998</v>
      </c>
      <c r="I5724" s="41">
        <f t="shared" si="640"/>
        <v>0.6559188662935187</v>
      </c>
      <c r="J5724" s="41">
        <f t="shared" ca="1" si="641"/>
        <v>1</v>
      </c>
      <c r="K5724" s="37">
        <f t="shared" si="642"/>
        <v>79.569999999999993</v>
      </c>
      <c r="L5724" s="37">
        <f t="shared" si="643"/>
        <v>79.69</v>
      </c>
      <c r="M5724" s="37">
        <f t="shared" si="644"/>
        <v>78.09</v>
      </c>
      <c r="N5724" s="37">
        <f t="shared" si="645"/>
        <v>78.09</v>
      </c>
      <c r="O5724" s="38">
        <f t="shared" ca="1" si="646"/>
        <v>11665900</v>
      </c>
    </row>
    <row r="5725" spans="1:15" x14ac:dyDescent="0.4">
      <c r="A5725">
        <v>5710</v>
      </c>
      <c r="B5725" s="63">
        <v>37077</v>
      </c>
      <c r="C5725" s="37">
        <v>123.07</v>
      </c>
      <c r="D5725" s="37">
        <v>123.650002</v>
      </c>
      <c r="E5725" s="37">
        <v>121.660004</v>
      </c>
      <c r="F5725" s="37">
        <v>121.68</v>
      </c>
      <c r="G5725" s="38">
        <v>5517900</v>
      </c>
      <c r="H5725" s="37">
        <v>79.812233000000006</v>
      </c>
      <c r="I5725" s="41">
        <f t="shared" si="640"/>
        <v>0.6559190746219592</v>
      </c>
      <c r="J5725" s="41">
        <f t="shared" ca="1" si="641"/>
        <v>1</v>
      </c>
      <c r="K5725" s="37">
        <f t="shared" si="642"/>
        <v>80.72</v>
      </c>
      <c r="L5725" s="37">
        <f t="shared" si="643"/>
        <v>81.099999999999994</v>
      </c>
      <c r="M5725" s="37">
        <f t="shared" si="644"/>
        <v>79.8</v>
      </c>
      <c r="N5725" s="37">
        <f t="shared" si="645"/>
        <v>79.81</v>
      </c>
      <c r="O5725" s="38">
        <f t="shared" ca="1" si="646"/>
        <v>5517900</v>
      </c>
    </row>
    <row r="5726" spans="1:15" x14ac:dyDescent="0.4">
      <c r="A5726">
        <v>5711</v>
      </c>
      <c r="B5726" s="63">
        <v>37075</v>
      </c>
      <c r="C5726" s="37">
        <v>123.980003</v>
      </c>
      <c r="D5726" s="37">
        <v>124.099998</v>
      </c>
      <c r="E5726" s="37">
        <v>123.050003</v>
      </c>
      <c r="F5726" s="37">
        <v>124.099998</v>
      </c>
      <c r="G5726" s="38">
        <v>3303100</v>
      </c>
      <c r="H5726" s="37">
        <v>81.399581999999995</v>
      </c>
      <c r="I5726" s="41">
        <f t="shared" si="640"/>
        <v>0.65591928534922295</v>
      </c>
      <c r="J5726" s="41">
        <f t="shared" ca="1" si="641"/>
        <v>1</v>
      </c>
      <c r="K5726" s="37">
        <f t="shared" si="642"/>
        <v>81.319999999999993</v>
      </c>
      <c r="L5726" s="37">
        <f t="shared" si="643"/>
        <v>81.400000000000006</v>
      </c>
      <c r="M5726" s="37">
        <f t="shared" si="644"/>
        <v>80.709999999999994</v>
      </c>
      <c r="N5726" s="37">
        <f t="shared" si="645"/>
        <v>81.400000000000006</v>
      </c>
      <c r="O5726" s="38">
        <f t="shared" ca="1" si="646"/>
        <v>3303100</v>
      </c>
    </row>
    <row r="5727" spans="1:15" x14ac:dyDescent="0.4">
      <c r="A5727">
        <v>5712</v>
      </c>
      <c r="B5727" s="63">
        <v>37074</v>
      </c>
      <c r="C5727" s="37">
        <v>122.800003</v>
      </c>
      <c r="D5727" s="37">
        <v>124.32</v>
      </c>
      <c r="E5727" s="37">
        <v>122.620003</v>
      </c>
      <c r="F5727" s="37">
        <v>124.129997</v>
      </c>
      <c r="G5727" s="38">
        <v>8522200</v>
      </c>
      <c r="H5727" s="37">
        <v>81.419219999999996</v>
      </c>
      <c r="I5727" s="41">
        <f t="shared" si="640"/>
        <v>0.65591897178568359</v>
      </c>
      <c r="J5727" s="41">
        <f t="shared" ca="1" si="641"/>
        <v>1</v>
      </c>
      <c r="K5727" s="37">
        <f t="shared" si="642"/>
        <v>80.55</v>
      </c>
      <c r="L5727" s="37">
        <f t="shared" si="643"/>
        <v>81.540000000000006</v>
      </c>
      <c r="M5727" s="37">
        <f t="shared" si="644"/>
        <v>80.430000000000007</v>
      </c>
      <c r="N5727" s="37">
        <f t="shared" si="645"/>
        <v>81.42</v>
      </c>
      <c r="O5727" s="38">
        <f t="shared" ca="1" si="646"/>
        <v>8522200</v>
      </c>
    </row>
    <row r="5728" spans="1:15" x14ac:dyDescent="0.4">
      <c r="A5728">
        <v>5713</v>
      </c>
      <c r="B5728" s="63">
        <v>37071</v>
      </c>
      <c r="C5728" s="37">
        <v>122.800003</v>
      </c>
      <c r="D5728" s="37">
        <v>124.010002</v>
      </c>
      <c r="E5728" s="37">
        <v>122.260002</v>
      </c>
      <c r="F5728" s="37">
        <v>122.599998</v>
      </c>
      <c r="G5728" s="38">
        <v>9824200</v>
      </c>
      <c r="H5728" s="37">
        <v>80.415656999999996</v>
      </c>
      <c r="I5728" s="41">
        <f t="shared" si="640"/>
        <v>0.65591890955822041</v>
      </c>
      <c r="J5728" s="41">
        <f t="shared" ca="1" si="641"/>
        <v>1</v>
      </c>
      <c r="K5728" s="37">
        <f t="shared" si="642"/>
        <v>80.55</v>
      </c>
      <c r="L5728" s="37">
        <f t="shared" si="643"/>
        <v>81.34</v>
      </c>
      <c r="M5728" s="37">
        <f t="shared" si="644"/>
        <v>80.19</v>
      </c>
      <c r="N5728" s="37">
        <f t="shared" si="645"/>
        <v>80.42</v>
      </c>
      <c r="O5728" s="38">
        <f t="shared" ca="1" si="646"/>
        <v>9824200</v>
      </c>
    </row>
    <row r="5729" spans="1:15" x14ac:dyDescent="0.4">
      <c r="A5729">
        <v>5714</v>
      </c>
      <c r="B5729" s="63">
        <v>37070</v>
      </c>
      <c r="C5729" s="37">
        <v>122</v>
      </c>
      <c r="D5729" s="37">
        <v>123.94000200000001</v>
      </c>
      <c r="E5729" s="37">
        <v>121.93</v>
      </c>
      <c r="F5729" s="37">
        <v>122.150002</v>
      </c>
      <c r="G5729" s="38">
        <v>10269300</v>
      </c>
      <c r="H5729" s="37">
        <v>80.120521999999994</v>
      </c>
      <c r="I5729" s="41">
        <f t="shared" si="640"/>
        <v>0.65591912147492226</v>
      </c>
      <c r="J5729" s="41">
        <f t="shared" ca="1" si="641"/>
        <v>1</v>
      </c>
      <c r="K5729" s="37">
        <f t="shared" si="642"/>
        <v>80.02</v>
      </c>
      <c r="L5729" s="37">
        <f t="shared" si="643"/>
        <v>81.290000000000006</v>
      </c>
      <c r="M5729" s="37">
        <f t="shared" si="644"/>
        <v>79.98</v>
      </c>
      <c r="N5729" s="37">
        <f t="shared" si="645"/>
        <v>80.12</v>
      </c>
      <c r="O5729" s="38">
        <f t="shared" ca="1" si="646"/>
        <v>10269300</v>
      </c>
    </row>
    <row r="5730" spans="1:15" x14ac:dyDescent="0.4">
      <c r="A5730">
        <v>5715</v>
      </c>
      <c r="B5730" s="63">
        <v>37069</v>
      </c>
      <c r="C5730" s="37">
        <v>121.599998</v>
      </c>
      <c r="D5730" s="37">
        <v>122.239998</v>
      </c>
      <c r="E5730" s="37">
        <v>120.910004</v>
      </c>
      <c r="F5730" s="37">
        <v>121.480003</v>
      </c>
      <c r="G5730" s="38">
        <v>10105100</v>
      </c>
      <c r="H5730" s="37">
        <v>79.681067999999996</v>
      </c>
      <c r="I5730" s="41">
        <f t="shared" si="640"/>
        <v>0.65591921330459635</v>
      </c>
      <c r="J5730" s="41">
        <f t="shared" ca="1" si="641"/>
        <v>1</v>
      </c>
      <c r="K5730" s="37">
        <f t="shared" si="642"/>
        <v>79.760000000000005</v>
      </c>
      <c r="L5730" s="37">
        <f t="shared" si="643"/>
        <v>80.180000000000007</v>
      </c>
      <c r="M5730" s="37">
        <f t="shared" si="644"/>
        <v>79.31</v>
      </c>
      <c r="N5730" s="37">
        <f t="shared" si="645"/>
        <v>79.680000000000007</v>
      </c>
      <c r="O5730" s="38">
        <f t="shared" ca="1" si="646"/>
        <v>10105100</v>
      </c>
    </row>
    <row r="5731" spans="1:15" x14ac:dyDescent="0.4">
      <c r="A5731">
        <v>5716</v>
      </c>
      <c r="B5731" s="63">
        <v>37068</v>
      </c>
      <c r="C5731" s="37">
        <v>120.900002</v>
      </c>
      <c r="D5731" s="37">
        <v>122.389999</v>
      </c>
      <c r="E5731" s="37">
        <v>120.57</v>
      </c>
      <c r="F5731" s="37">
        <v>121.550003</v>
      </c>
      <c r="G5731" s="38">
        <v>8005800</v>
      </c>
      <c r="H5731" s="37">
        <v>79.726944000000003</v>
      </c>
      <c r="I5731" s="41">
        <f t="shared" si="640"/>
        <v>0.65591889783828305</v>
      </c>
      <c r="J5731" s="41">
        <f t="shared" ca="1" si="641"/>
        <v>1</v>
      </c>
      <c r="K5731" s="37">
        <f t="shared" si="642"/>
        <v>79.3</v>
      </c>
      <c r="L5731" s="37">
        <f t="shared" si="643"/>
        <v>80.28</v>
      </c>
      <c r="M5731" s="37">
        <f t="shared" si="644"/>
        <v>79.08</v>
      </c>
      <c r="N5731" s="37">
        <f t="shared" si="645"/>
        <v>79.73</v>
      </c>
      <c r="O5731" s="38">
        <f t="shared" ca="1" si="646"/>
        <v>8005800</v>
      </c>
    </row>
    <row r="5732" spans="1:15" x14ac:dyDescent="0.4">
      <c r="A5732">
        <v>5717</v>
      </c>
      <c r="B5732" s="63">
        <v>37067</v>
      </c>
      <c r="C5732" s="37">
        <v>123.279999</v>
      </c>
      <c r="D5732" s="37">
        <v>123.44000200000001</v>
      </c>
      <c r="E5732" s="37">
        <v>121.5</v>
      </c>
      <c r="F5732" s="37">
        <v>121.720001</v>
      </c>
      <c r="G5732" s="38">
        <v>8406800</v>
      </c>
      <c r="H5732" s="37">
        <v>79.838440000000006</v>
      </c>
      <c r="I5732" s="41">
        <f t="shared" si="640"/>
        <v>0.6559188247131218</v>
      </c>
      <c r="J5732" s="41">
        <f t="shared" ca="1" si="641"/>
        <v>1</v>
      </c>
      <c r="K5732" s="37">
        <f t="shared" si="642"/>
        <v>80.86</v>
      </c>
      <c r="L5732" s="37">
        <f t="shared" si="643"/>
        <v>80.97</v>
      </c>
      <c r="M5732" s="37">
        <f t="shared" si="644"/>
        <v>79.69</v>
      </c>
      <c r="N5732" s="37">
        <f t="shared" si="645"/>
        <v>79.84</v>
      </c>
      <c r="O5732" s="38">
        <f t="shared" ca="1" si="646"/>
        <v>8406800</v>
      </c>
    </row>
    <row r="5733" spans="1:15" x14ac:dyDescent="0.4">
      <c r="A5733">
        <v>5718</v>
      </c>
      <c r="B5733" s="63">
        <v>37064</v>
      </c>
      <c r="C5733" s="37">
        <v>123.489998</v>
      </c>
      <c r="D5733" s="37">
        <v>123.589996</v>
      </c>
      <c r="E5733" s="37">
        <v>122.160004</v>
      </c>
      <c r="F5733" s="37">
        <v>122.849998</v>
      </c>
      <c r="G5733" s="38">
        <v>12212000</v>
      </c>
      <c r="H5733" s="37">
        <v>80.579659000000007</v>
      </c>
      <c r="I5733" s="41">
        <f t="shared" si="640"/>
        <v>0.6559190908574537</v>
      </c>
      <c r="J5733" s="41">
        <f t="shared" ca="1" si="641"/>
        <v>1</v>
      </c>
      <c r="K5733" s="37">
        <f t="shared" si="642"/>
        <v>81</v>
      </c>
      <c r="L5733" s="37">
        <f t="shared" si="643"/>
        <v>81.069999999999993</v>
      </c>
      <c r="M5733" s="37">
        <f t="shared" si="644"/>
        <v>80.13</v>
      </c>
      <c r="N5733" s="37">
        <f t="shared" si="645"/>
        <v>80.58</v>
      </c>
      <c r="O5733" s="38">
        <f t="shared" ca="1" si="646"/>
        <v>12212000</v>
      </c>
    </row>
    <row r="5734" spans="1:15" x14ac:dyDescent="0.4">
      <c r="A5734">
        <v>5719</v>
      </c>
      <c r="B5734" s="63">
        <v>37063</v>
      </c>
      <c r="C5734" s="37">
        <v>122.220001</v>
      </c>
      <c r="D5734" s="37">
        <v>124.30999799999999</v>
      </c>
      <c r="E5734" s="37">
        <v>122.150002</v>
      </c>
      <c r="F5734" s="37">
        <v>123.82</v>
      </c>
      <c r="G5734" s="38">
        <v>12259100</v>
      </c>
      <c r="H5734" s="37">
        <v>81.215889000000004</v>
      </c>
      <c r="I5734" s="41">
        <f t="shared" si="640"/>
        <v>0.65591898723954134</v>
      </c>
      <c r="J5734" s="41">
        <f t="shared" ca="1" si="641"/>
        <v>1</v>
      </c>
      <c r="K5734" s="37">
        <f t="shared" si="642"/>
        <v>80.17</v>
      </c>
      <c r="L5734" s="37">
        <f t="shared" si="643"/>
        <v>81.540000000000006</v>
      </c>
      <c r="M5734" s="37">
        <f t="shared" si="644"/>
        <v>80.12</v>
      </c>
      <c r="N5734" s="37">
        <f t="shared" si="645"/>
        <v>81.22</v>
      </c>
      <c r="O5734" s="38">
        <f t="shared" ca="1" si="646"/>
        <v>12259100</v>
      </c>
    </row>
    <row r="5735" spans="1:15" x14ac:dyDescent="0.4">
      <c r="A5735">
        <v>5720</v>
      </c>
      <c r="B5735" s="63">
        <v>37062</v>
      </c>
      <c r="C5735" s="37">
        <v>121.19000200000001</v>
      </c>
      <c r="D5735" s="37">
        <v>122.860001</v>
      </c>
      <c r="E5735" s="37">
        <v>121.099998</v>
      </c>
      <c r="F5735" s="37">
        <v>122.43</v>
      </c>
      <c r="G5735" s="38">
        <v>8787200</v>
      </c>
      <c r="H5735" s="37">
        <v>80.304146000000003</v>
      </c>
      <c r="I5735" s="41">
        <f t="shared" si="640"/>
        <v>0.65591885975659558</v>
      </c>
      <c r="J5735" s="41">
        <f t="shared" ca="1" si="641"/>
        <v>1</v>
      </c>
      <c r="K5735" s="37">
        <f t="shared" si="642"/>
        <v>79.489999999999995</v>
      </c>
      <c r="L5735" s="37">
        <f t="shared" si="643"/>
        <v>80.59</v>
      </c>
      <c r="M5735" s="37">
        <f t="shared" si="644"/>
        <v>79.430000000000007</v>
      </c>
      <c r="N5735" s="37">
        <f t="shared" si="645"/>
        <v>80.3</v>
      </c>
      <c r="O5735" s="38">
        <f t="shared" ca="1" si="646"/>
        <v>8787200</v>
      </c>
    </row>
    <row r="5736" spans="1:15" x14ac:dyDescent="0.4">
      <c r="A5736">
        <v>5721</v>
      </c>
      <c r="B5736" s="63">
        <v>37061</v>
      </c>
      <c r="C5736" s="37">
        <v>122.379997</v>
      </c>
      <c r="D5736" s="37">
        <v>122.889999</v>
      </c>
      <c r="E5736" s="37">
        <v>120.889999</v>
      </c>
      <c r="F5736" s="37">
        <v>121.790001</v>
      </c>
      <c r="G5736" s="38">
        <v>7732300</v>
      </c>
      <c r="H5736" s="37">
        <v>79.884383999999997</v>
      </c>
      <c r="I5736" s="41">
        <f t="shared" si="640"/>
        <v>0.65591906842992798</v>
      </c>
      <c r="J5736" s="41">
        <f t="shared" ca="1" si="641"/>
        <v>1</v>
      </c>
      <c r="K5736" s="37">
        <f t="shared" si="642"/>
        <v>80.27</v>
      </c>
      <c r="L5736" s="37">
        <f t="shared" si="643"/>
        <v>80.61</v>
      </c>
      <c r="M5736" s="37">
        <f t="shared" si="644"/>
        <v>79.290000000000006</v>
      </c>
      <c r="N5736" s="37">
        <f t="shared" si="645"/>
        <v>79.88</v>
      </c>
      <c r="O5736" s="38">
        <f t="shared" ca="1" si="646"/>
        <v>7732300</v>
      </c>
    </row>
    <row r="5737" spans="1:15" x14ac:dyDescent="0.4">
      <c r="A5737">
        <v>5722</v>
      </c>
      <c r="B5737" s="63">
        <v>37060</v>
      </c>
      <c r="C5737" s="37">
        <v>121.650002</v>
      </c>
      <c r="D5737" s="37">
        <v>122.44000200000001</v>
      </c>
      <c r="E5737" s="37">
        <v>120.910004</v>
      </c>
      <c r="F5737" s="37">
        <v>121.260002</v>
      </c>
      <c r="G5737" s="38">
        <v>11368300</v>
      </c>
      <c r="H5737" s="37">
        <v>79.536727999999997</v>
      </c>
      <c r="I5737" s="41">
        <f t="shared" si="640"/>
        <v>0.65591890720899049</v>
      </c>
      <c r="J5737" s="41">
        <f t="shared" ca="1" si="641"/>
        <v>1</v>
      </c>
      <c r="K5737" s="37">
        <f t="shared" si="642"/>
        <v>79.790000000000006</v>
      </c>
      <c r="L5737" s="37">
        <f t="shared" si="643"/>
        <v>80.31</v>
      </c>
      <c r="M5737" s="37">
        <f t="shared" si="644"/>
        <v>79.31</v>
      </c>
      <c r="N5737" s="37">
        <f t="shared" si="645"/>
        <v>79.540000000000006</v>
      </c>
      <c r="O5737" s="38">
        <f t="shared" ca="1" si="646"/>
        <v>11368300</v>
      </c>
    </row>
    <row r="5738" spans="1:15" x14ac:dyDescent="0.4">
      <c r="A5738">
        <v>5723</v>
      </c>
      <c r="B5738" s="63">
        <v>37057</v>
      </c>
      <c r="C5738" s="37">
        <v>120.910004</v>
      </c>
      <c r="D5738" s="37">
        <v>122.400002</v>
      </c>
      <c r="E5738" s="37">
        <v>120.400002</v>
      </c>
      <c r="F5738" s="37">
        <v>121.849998</v>
      </c>
      <c r="G5738" s="38">
        <v>16821100</v>
      </c>
      <c r="H5738" s="37">
        <v>79.923751999999993</v>
      </c>
      <c r="I5738" s="41">
        <f t="shared" si="640"/>
        <v>0.65591919008484512</v>
      </c>
      <c r="J5738" s="41">
        <f t="shared" ca="1" si="641"/>
        <v>1</v>
      </c>
      <c r="K5738" s="37">
        <f t="shared" si="642"/>
        <v>79.31</v>
      </c>
      <c r="L5738" s="37">
        <f t="shared" si="643"/>
        <v>80.28</v>
      </c>
      <c r="M5738" s="37">
        <f t="shared" si="644"/>
        <v>78.97</v>
      </c>
      <c r="N5738" s="37">
        <f t="shared" si="645"/>
        <v>79.92</v>
      </c>
      <c r="O5738" s="38">
        <f t="shared" ca="1" si="646"/>
        <v>16821100</v>
      </c>
    </row>
    <row r="5739" spans="1:15" x14ac:dyDescent="0.4">
      <c r="A5739">
        <v>5724</v>
      </c>
      <c r="B5739" s="63">
        <v>37056</v>
      </c>
      <c r="C5739" s="37">
        <v>124.18</v>
      </c>
      <c r="D5739" s="37">
        <v>124.300003</v>
      </c>
      <c r="E5739" s="37">
        <v>121.75</v>
      </c>
      <c r="F5739" s="37">
        <v>122</v>
      </c>
      <c r="G5739" s="38">
        <v>12603000</v>
      </c>
      <c r="H5739" s="37">
        <v>79.795197000000002</v>
      </c>
      <c r="I5739" s="41">
        <f t="shared" si="640"/>
        <v>0.65405899180327876</v>
      </c>
      <c r="J5739" s="41">
        <f t="shared" ca="1" si="641"/>
        <v>1</v>
      </c>
      <c r="K5739" s="37">
        <f t="shared" si="642"/>
        <v>81.22</v>
      </c>
      <c r="L5739" s="37">
        <f t="shared" si="643"/>
        <v>81.3</v>
      </c>
      <c r="M5739" s="37">
        <f t="shared" si="644"/>
        <v>79.63</v>
      </c>
      <c r="N5739" s="37">
        <f t="shared" si="645"/>
        <v>79.8</v>
      </c>
      <c r="O5739" s="38">
        <f t="shared" ca="1" si="646"/>
        <v>12603000</v>
      </c>
    </row>
    <row r="5740" spans="1:15" x14ac:dyDescent="0.4">
      <c r="A5740">
        <v>5725</v>
      </c>
      <c r="B5740" s="63">
        <v>37055</v>
      </c>
      <c r="C5740" s="37">
        <v>126.16999800000001</v>
      </c>
      <c r="D5740" s="37">
        <v>126.58000199999999</v>
      </c>
      <c r="E5740" s="37">
        <v>124.650002</v>
      </c>
      <c r="F5740" s="37">
        <v>124.800003</v>
      </c>
      <c r="G5740" s="38">
        <v>7629400</v>
      </c>
      <c r="H5740" s="37">
        <v>81.626555999999994</v>
      </c>
      <c r="I5740" s="41">
        <f t="shared" si="640"/>
        <v>0.65405892658512188</v>
      </c>
      <c r="J5740" s="41">
        <f t="shared" ca="1" si="641"/>
        <v>1</v>
      </c>
      <c r="K5740" s="37">
        <f t="shared" si="642"/>
        <v>82.52</v>
      </c>
      <c r="L5740" s="37">
        <f t="shared" si="643"/>
        <v>82.79</v>
      </c>
      <c r="M5740" s="37">
        <f t="shared" si="644"/>
        <v>81.53</v>
      </c>
      <c r="N5740" s="37">
        <f t="shared" si="645"/>
        <v>81.63</v>
      </c>
      <c r="O5740" s="38">
        <f t="shared" ca="1" si="646"/>
        <v>7629400</v>
      </c>
    </row>
    <row r="5741" spans="1:15" x14ac:dyDescent="0.4">
      <c r="A5741">
        <v>5726</v>
      </c>
      <c r="B5741" s="63">
        <v>37054</v>
      </c>
      <c r="C5741" s="37">
        <v>124.860001</v>
      </c>
      <c r="D5741" s="37">
        <v>126.739998</v>
      </c>
      <c r="E5741" s="37">
        <v>124.040001</v>
      </c>
      <c r="F5741" s="37">
        <v>125.879997</v>
      </c>
      <c r="G5741" s="38">
        <v>9364400</v>
      </c>
      <c r="H5741" s="37">
        <v>82.332915999999997</v>
      </c>
      <c r="I5741" s="41">
        <f t="shared" si="640"/>
        <v>0.65405876995691381</v>
      </c>
      <c r="J5741" s="41">
        <f t="shared" ca="1" si="641"/>
        <v>1</v>
      </c>
      <c r="K5741" s="37">
        <f t="shared" si="642"/>
        <v>81.67</v>
      </c>
      <c r="L5741" s="37">
        <f t="shared" si="643"/>
        <v>82.9</v>
      </c>
      <c r="M5741" s="37">
        <f t="shared" si="644"/>
        <v>81.13</v>
      </c>
      <c r="N5741" s="37">
        <f t="shared" si="645"/>
        <v>82.33</v>
      </c>
      <c r="O5741" s="38">
        <f t="shared" ca="1" si="646"/>
        <v>9364400</v>
      </c>
    </row>
    <row r="5742" spans="1:15" x14ac:dyDescent="0.4">
      <c r="A5742">
        <v>5727</v>
      </c>
      <c r="B5742" s="63">
        <v>37053</v>
      </c>
      <c r="C5742" s="37">
        <v>126.709999</v>
      </c>
      <c r="D5742" s="37">
        <v>126.989998</v>
      </c>
      <c r="E5742" s="37">
        <v>125.410004</v>
      </c>
      <c r="F5742" s="37">
        <v>126.099998</v>
      </c>
      <c r="G5742" s="38">
        <v>7012200</v>
      </c>
      <c r="H5742" s="37">
        <v>82.476830000000007</v>
      </c>
      <c r="I5742" s="41">
        <f t="shared" si="640"/>
        <v>0.65405893186453501</v>
      </c>
      <c r="J5742" s="41">
        <f t="shared" ca="1" si="641"/>
        <v>1</v>
      </c>
      <c r="K5742" s="37">
        <f t="shared" si="642"/>
        <v>82.88</v>
      </c>
      <c r="L5742" s="37">
        <f t="shared" si="643"/>
        <v>83.06</v>
      </c>
      <c r="M5742" s="37">
        <f t="shared" si="644"/>
        <v>82.03</v>
      </c>
      <c r="N5742" s="37">
        <f t="shared" si="645"/>
        <v>82.48</v>
      </c>
      <c r="O5742" s="38">
        <f t="shared" ca="1" si="646"/>
        <v>7012200</v>
      </c>
    </row>
    <row r="5743" spans="1:15" x14ac:dyDescent="0.4">
      <c r="A5743">
        <v>5728</v>
      </c>
      <c r="B5743" s="63">
        <v>37050</v>
      </c>
      <c r="C5743" s="37">
        <v>127.699997</v>
      </c>
      <c r="D5743" s="37">
        <v>127.870003</v>
      </c>
      <c r="E5743" s="37">
        <v>126.139999</v>
      </c>
      <c r="F5743" s="37">
        <v>127</v>
      </c>
      <c r="G5743" s="38">
        <v>8170600</v>
      </c>
      <c r="H5743" s="37">
        <v>83.065505999999999</v>
      </c>
      <c r="I5743" s="41">
        <f t="shared" si="640"/>
        <v>0.65405910236220477</v>
      </c>
      <c r="J5743" s="41">
        <f t="shared" ca="1" si="641"/>
        <v>1</v>
      </c>
      <c r="K5743" s="37">
        <f t="shared" si="642"/>
        <v>83.52</v>
      </c>
      <c r="L5743" s="37">
        <f t="shared" si="643"/>
        <v>83.63</v>
      </c>
      <c r="M5743" s="37">
        <f t="shared" si="644"/>
        <v>82.5</v>
      </c>
      <c r="N5743" s="37">
        <f t="shared" si="645"/>
        <v>83.07</v>
      </c>
      <c r="O5743" s="38">
        <f t="shared" ca="1" si="646"/>
        <v>8170600</v>
      </c>
    </row>
    <row r="5744" spans="1:15" x14ac:dyDescent="0.4">
      <c r="A5744">
        <v>5729</v>
      </c>
      <c r="B5744" s="63">
        <v>37049</v>
      </c>
      <c r="C5744" s="37">
        <v>127.050003</v>
      </c>
      <c r="D5744" s="37">
        <v>128.35000600000001</v>
      </c>
      <c r="E5744" s="37">
        <v>127</v>
      </c>
      <c r="F5744" s="37">
        <v>128.19000199999999</v>
      </c>
      <c r="G5744" s="38">
        <v>7355300</v>
      </c>
      <c r="H5744" s="37">
        <v>83.843818999999996</v>
      </c>
      <c r="I5744" s="41">
        <f t="shared" si="640"/>
        <v>0.65405895695360083</v>
      </c>
      <c r="J5744" s="41">
        <f t="shared" ca="1" si="641"/>
        <v>1</v>
      </c>
      <c r="K5744" s="37">
        <f t="shared" si="642"/>
        <v>83.1</v>
      </c>
      <c r="L5744" s="37">
        <f t="shared" si="643"/>
        <v>83.95</v>
      </c>
      <c r="M5744" s="37">
        <f t="shared" si="644"/>
        <v>83.07</v>
      </c>
      <c r="N5744" s="37">
        <f t="shared" si="645"/>
        <v>83.84</v>
      </c>
      <c r="O5744" s="38">
        <f t="shared" ca="1" si="646"/>
        <v>7355300</v>
      </c>
    </row>
    <row r="5745" spans="1:15" x14ac:dyDescent="0.4">
      <c r="A5745">
        <v>5730</v>
      </c>
      <c r="B5745" s="63">
        <v>37048</v>
      </c>
      <c r="C5745" s="37">
        <v>128.83000200000001</v>
      </c>
      <c r="D5745" s="37">
        <v>128.83000200000001</v>
      </c>
      <c r="E5745" s="37">
        <v>127.360001</v>
      </c>
      <c r="F5745" s="37">
        <v>127.730003</v>
      </c>
      <c r="G5745" s="38">
        <v>12064900</v>
      </c>
      <c r="H5745" s="37">
        <v>83.542938000000007</v>
      </c>
      <c r="I5745" s="41">
        <f t="shared" si="640"/>
        <v>0.65405884316780305</v>
      </c>
      <c r="J5745" s="41">
        <f t="shared" ca="1" si="641"/>
        <v>1</v>
      </c>
      <c r="K5745" s="37">
        <f t="shared" si="642"/>
        <v>84.26</v>
      </c>
      <c r="L5745" s="37">
        <f t="shared" si="643"/>
        <v>84.26</v>
      </c>
      <c r="M5745" s="37">
        <f t="shared" si="644"/>
        <v>83.3</v>
      </c>
      <c r="N5745" s="37">
        <f t="shared" si="645"/>
        <v>83.54</v>
      </c>
      <c r="O5745" s="38">
        <f t="shared" ca="1" si="646"/>
        <v>12064900</v>
      </c>
    </row>
    <row r="5746" spans="1:15" x14ac:dyDescent="0.4">
      <c r="A5746">
        <v>5731</v>
      </c>
      <c r="B5746" s="63">
        <v>37047</v>
      </c>
      <c r="C5746" s="37">
        <v>127.489998</v>
      </c>
      <c r="D5746" s="37">
        <v>129.229996</v>
      </c>
      <c r="E5746" s="37">
        <v>127.269997</v>
      </c>
      <c r="F5746" s="37">
        <v>128.800003</v>
      </c>
      <c r="G5746" s="38">
        <v>9115400</v>
      </c>
      <c r="H5746" s="37">
        <v>84.242789999999999</v>
      </c>
      <c r="I5746" s="41">
        <f t="shared" si="640"/>
        <v>0.65405891333713706</v>
      </c>
      <c r="J5746" s="41">
        <f t="shared" ca="1" si="641"/>
        <v>1</v>
      </c>
      <c r="K5746" s="37">
        <f t="shared" si="642"/>
        <v>83.39</v>
      </c>
      <c r="L5746" s="37">
        <f t="shared" si="643"/>
        <v>84.52</v>
      </c>
      <c r="M5746" s="37">
        <f t="shared" si="644"/>
        <v>83.24</v>
      </c>
      <c r="N5746" s="37">
        <f t="shared" si="645"/>
        <v>84.24</v>
      </c>
      <c r="O5746" s="38">
        <f t="shared" ca="1" si="646"/>
        <v>9115400</v>
      </c>
    </row>
    <row r="5747" spans="1:15" x14ac:dyDescent="0.4">
      <c r="A5747">
        <v>5732</v>
      </c>
      <c r="B5747" s="63">
        <v>37046</v>
      </c>
      <c r="C5747" s="37">
        <v>126.800003</v>
      </c>
      <c r="D5747" s="37">
        <v>127.43</v>
      </c>
      <c r="E5747" s="37">
        <v>126.08000199999999</v>
      </c>
      <c r="F5747" s="37">
        <v>127.339996</v>
      </c>
      <c r="G5747" s="38">
        <v>5623500</v>
      </c>
      <c r="H5747" s="37">
        <v>83.287834000000004</v>
      </c>
      <c r="I5747" s="41">
        <f t="shared" si="640"/>
        <v>0.65405871380740421</v>
      </c>
      <c r="J5747" s="41">
        <f t="shared" ca="1" si="641"/>
        <v>1</v>
      </c>
      <c r="K5747" s="37">
        <f t="shared" si="642"/>
        <v>82.93</v>
      </c>
      <c r="L5747" s="37">
        <f t="shared" si="643"/>
        <v>83.35</v>
      </c>
      <c r="M5747" s="37">
        <f t="shared" si="644"/>
        <v>82.46</v>
      </c>
      <c r="N5747" s="37">
        <f t="shared" si="645"/>
        <v>83.29</v>
      </c>
      <c r="O5747" s="38">
        <f t="shared" ca="1" si="646"/>
        <v>5623500</v>
      </c>
    </row>
    <row r="5748" spans="1:15" x14ac:dyDescent="0.4">
      <c r="A5748">
        <v>5733</v>
      </c>
      <c r="B5748" s="63">
        <v>37043</v>
      </c>
      <c r="C5748" s="37">
        <v>126.199997</v>
      </c>
      <c r="D5748" s="37">
        <v>127.099998</v>
      </c>
      <c r="E5748" s="37">
        <v>125.120003</v>
      </c>
      <c r="F5748" s="37">
        <v>126.730003</v>
      </c>
      <c r="G5748" s="38">
        <v>8848300</v>
      </c>
      <c r="H5748" s="37">
        <v>82.888855000000007</v>
      </c>
      <c r="I5748" s="41">
        <f t="shared" si="640"/>
        <v>0.6540586525512827</v>
      </c>
      <c r="J5748" s="41">
        <f t="shared" ca="1" si="641"/>
        <v>1</v>
      </c>
      <c r="K5748" s="37">
        <f t="shared" si="642"/>
        <v>82.54</v>
      </c>
      <c r="L5748" s="37">
        <f t="shared" si="643"/>
        <v>83.13</v>
      </c>
      <c r="M5748" s="37">
        <f t="shared" si="644"/>
        <v>81.84</v>
      </c>
      <c r="N5748" s="37">
        <f t="shared" si="645"/>
        <v>82.89</v>
      </c>
      <c r="O5748" s="38">
        <f t="shared" ca="1" si="646"/>
        <v>8848300</v>
      </c>
    </row>
    <row r="5749" spans="1:15" x14ac:dyDescent="0.4">
      <c r="A5749">
        <v>5734</v>
      </c>
      <c r="B5749" s="63">
        <v>37042</v>
      </c>
      <c r="C5749" s="37">
        <v>125.43</v>
      </c>
      <c r="D5749" s="37">
        <v>126.760002</v>
      </c>
      <c r="E5749" s="37">
        <v>125.260002</v>
      </c>
      <c r="F5749" s="37">
        <v>125.949997</v>
      </c>
      <c r="G5749" s="38">
        <v>9874200</v>
      </c>
      <c r="H5749" s="37">
        <v>82.378685000000004</v>
      </c>
      <c r="I5749" s="41">
        <f t="shared" si="640"/>
        <v>0.65405864995772889</v>
      </c>
      <c r="J5749" s="41">
        <f t="shared" ca="1" si="641"/>
        <v>1</v>
      </c>
      <c r="K5749" s="37">
        <f t="shared" si="642"/>
        <v>82.04</v>
      </c>
      <c r="L5749" s="37">
        <f t="shared" si="643"/>
        <v>82.91</v>
      </c>
      <c r="M5749" s="37">
        <f t="shared" si="644"/>
        <v>81.93</v>
      </c>
      <c r="N5749" s="37">
        <f t="shared" si="645"/>
        <v>82.38</v>
      </c>
      <c r="O5749" s="38">
        <f t="shared" ca="1" si="646"/>
        <v>9874200</v>
      </c>
    </row>
    <row r="5750" spans="1:15" x14ac:dyDescent="0.4">
      <c r="A5750">
        <v>5735</v>
      </c>
      <c r="B5750" s="63">
        <v>37041</v>
      </c>
      <c r="C5750" s="37">
        <v>126.589996</v>
      </c>
      <c r="D5750" s="37">
        <v>127.089996</v>
      </c>
      <c r="E5750" s="37">
        <v>125</v>
      </c>
      <c r="F5750" s="37">
        <v>125.300003</v>
      </c>
      <c r="G5750" s="38">
        <v>10041800</v>
      </c>
      <c r="H5750" s="37">
        <v>81.953590000000005</v>
      </c>
      <c r="I5750" s="41">
        <f t="shared" si="640"/>
        <v>0.65405896279188436</v>
      </c>
      <c r="J5750" s="41">
        <f t="shared" ca="1" si="641"/>
        <v>1</v>
      </c>
      <c r="K5750" s="37">
        <f t="shared" si="642"/>
        <v>82.8</v>
      </c>
      <c r="L5750" s="37">
        <f t="shared" si="643"/>
        <v>83.12</v>
      </c>
      <c r="M5750" s="37">
        <f t="shared" si="644"/>
        <v>81.760000000000005</v>
      </c>
      <c r="N5750" s="37">
        <f t="shared" si="645"/>
        <v>81.95</v>
      </c>
      <c r="O5750" s="38">
        <f t="shared" ca="1" si="646"/>
        <v>10041800</v>
      </c>
    </row>
    <row r="5751" spans="1:15" x14ac:dyDescent="0.4">
      <c r="A5751">
        <v>5736</v>
      </c>
      <c r="B5751" s="63">
        <v>37040</v>
      </c>
      <c r="C5751" s="37">
        <v>128.220001</v>
      </c>
      <c r="D5751" s="37">
        <v>128.35000600000001</v>
      </c>
      <c r="E5751" s="37">
        <v>126.900002</v>
      </c>
      <c r="F5751" s="37">
        <v>127.08000199999999</v>
      </c>
      <c r="G5751" s="38">
        <v>9003900</v>
      </c>
      <c r="H5751" s="37">
        <v>83.117797999999993</v>
      </c>
      <c r="I5751" s="41">
        <f t="shared" si="640"/>
        <v>0.65405883452850433</v>
      </c>
      <c r="J5751" s="41">
        <f t="shared" ca="1" si="641"/>
        <v>1</v>
      </c>
      <c r="K5751" s="37">
        <f t="shared" si="642"/>
        <v>83.86</v>
      </c>
      <c r="L5751" s="37">
        <f t="shared" si="643"/>
        <v>83.95</v>
      </c>
      <c r="M5751" s="37">
        <f t="shared" si="644"/>
        <v>83</v>
      </c>
      <c r="N5751" s="37">
        <f t="shared" si="645"/>
        <v>83.12</v>
      </c>
      <c r="O5751" s="38">
        <f t="shared" ca="1" si="646"/>
        <v>9003900</v>
      </c>
    </row>
    <row r="5752" spans="1:15" x14ac:dyDescent="0.4">
      <c r="A5752">
        <v>5737</v>
      </c>
      <c r="B5752" s="63">
        <v>37036</v>
      </c>
      <c r="C5752" s="37">
        <v>129.64999399999999</v>
      </c>
      <c r="D5752" s="37">
        <v>129.699997</v>
      </c>
      <c r="E5752" s="37">
        <v>127.900002</v>
      </c>
      <c r="F5752" s="37">
        <v>128.10000600000001</v>
      </c>
      <c r="G5752" s="38">
        <v>7425000</v>
      </c>
      <c r="H5752" s="37">
        <v>83.784935000000004</v>
      </c>
      <c r="I5752" s="41">
        <f t="shared" si="640"/>
        <v>0.65405879059833927</v>
      </c>
      <c r="J5752" s="41">
        <f t="shared" ca="1" si="641"/>
        <v>1</v>
      </c>
      <c r="K5752" s="37">
        <f t="shared" si="642"/>
        <v>84.8</v>
      </c>
      <c r="L5752" s="37">
        <f t="shared" si="643"/>
        <v>84.83</v>
      </c>
      <c r="M5752" s="37">
        <f t="shared" si="644"/>
        <v>83.65</v>
      </c>
      <c r="N5752" s="37">
        <f t="shared" si="645"/>
        <v>83.78</v>
      </c>
      <c r="O5752" s="38">
        <f t="shared" ca="1" si="646"/>
        <v>7425000</v>
      </c>
    </row>
    <row r="5753" spans="1:15" x14ac:dyDescent="0.4">
      <c r="A5753">
        <v>5738</v>
      </c>
      <c r="B5753" s="63">
        <v>37035</v>
      </c>
      <c r="C5753" s="37">
        <v>129.470001</v>
      </c>
      <c r="D5753" s="37">
        <v>130</v>
      </c>
      <c r="E5753" s="37">
        <v>128.550003</v>
      </c>
      <c r="F5753" s="37">
        <v>129.63000500000001</v>
      </c>
      <c r="G5753" s="38">
        <v>7902800</v>
      </c>
      <c r="H5753" s="37">
        <v>84.785659999999993</v>
      </c>
      <c r="I5753" s="41">
        <f t="shared" si="640"/>
        <v>0.65405891174655117</v>
      </c>
      <c r="J5753" s="41">
        <f t="shared" ca="1" si="641"/>
        <v>1</v>
      </c>
      <c r="K5753" s="37">
        <f t="shared" si="642"/>
        <v>84.68</v>
      </c>
      <c r="L5753" s="37">
        <f t="shared" si="643"/>
        <v>85.03</v>
      </c>
      <c r="M5753" s="37">
        <f t="shared" si="644"/>
        <v>84.08</v>
      </c>
      <c r="N5753" s="37">
        <f t="shared" si="645"/>
        <v>84.79</v>
      </c>
      <c r="O5753" s="38">
        <f t="shared" ca="1" si="646"/>
        <v>7902800</v>
      </c>
    </row>
    <row r="5754" spans="1:15" x14ac:dyDescent="0.4">
      <c r="A5754">
        <v>5739</v>
      </c>
      <c r="B5754" s="63">
        <v>37034</v>
      </c>
      <c r="C5754" s="37">
        <v>131.050003</v>
      </c>
      <c r="D5754" s="37">
        <v>131.050003</v>
      </c>
      <c r="E5754" s="37">
        <v>129.25</v>
      </c>
      <c r="F5754" s="37">
        <v>129.25</v>
      </c>
      <c r="G5754" s="38">
        <v>12330800</v>
      </c>
      <c r="H5754" s="37">
        <v>84.537102000000004</v>
      </c>
      <c r="I5754" s="41">
        <f t="shared" si="640"/>
        <v>0.65405881624758222</v>
      </c>
      <c r="J5754" s="41">
        <f t="shared" ca="1" si="641"/>
        <v>1</v>
      </c>
      <c r="K5754" s="37">
        <f t="shared" si="642"/>
        <v>85.71</v>
      </c>
      <c r="L5754" s="37">
        <f t="shared" si="643"/>
        <v>85.71</v>
      </c>
      <c r="M5754" s="37">
        <f t="shared" si="644"/>
        <v>84.54</v>
      </c>
      <c r="N5754" s="37">
        <f t="shared" si="645"/>
        <v>84.54</v>
      </c>
      <c r="O5754" s="38">
        <f t="shared" ca="1" si="646"/>
        <v>12330800</v>
      </c>
    </row>
    <row r="5755" spans="1:15" x14ac:dyDescent="0.4">
      <c r="A5755">
        <v>5740</v>
      </c>
      <c r="B5755" s="63">
        <v>37033</v>
      </c>
      <c r="C5755" s="37">
        <v>131.83000200000001</v>
      </c>
      <c r="D5755" s="37">
        <v>132.08999600000001</v>
      </c>
      <c r="E5755" s="37">
        <v>131.070007</v>
      </c>
      <c r="F5755" s="37">
        <v>131.479996</v>
      </c>
      <c r="G5755" s="38">
        <v>8342700</v>
      </c>
      <c r="H5755" s="37">
        <v>85.995650999999995</v>
      </c>
      <c r="I5755" s="41">
        <f t="shared" si="640"/>
        <v>0.65405881971581437</v>
      </c>
      <c r="J5755" s="41">
        <f t="shared" ca="1" si="641"/>
        <v>1</v>
      </c>
      <c r="K5755" s="37">
        <f t="shared" si="642"/>
        <v>86.22</v>
      </c>
      <c r="L5755" s="37">
        <f t="shared" si="643"/>
        <v>86.39</v>
      </c>
      <c r="M5755" s="37">
        <f t="shared" si="644"/>
        <v>85.73</v>
      </c>
      <c r="N5755" s="37">
        <f t="shared" si="645"/>
        <v>86</v>
      </c>
      <c r="O5755" s="38">
        <f t="shared" ca="1" si="646"/>
        <v>8342700</v>
      </c>
    </row>
    <row r="5756" spans="1:15" x14ac:dyDescent="0.4">
      <c r="A5756">
        <v>5741</v>
      </c>
      <c r="B5756" s="63">
        <v>37032</v>
      </c>
      <c r="C5756" s="37">
        <v>129.83999600000001</v>
      </c>
      <c r="D5756" s="37">
        <v>131.83999600000001</v>
      </c>
      <c r="E5756" s="37">
        <v>129.14999399999999</v>
      </c>
      <c r="F5756" s="37">
        <v>131.64999399999999</v>
      </c>
      <c r="G5756" s="38">
        <v>11531500</v>
      </c>
      <c r="H5756" s="37">
        <v>86.106826999999996</v>
      </c>
      <c r="I5756" s="41">
        <f t="shared" si="640"/>
        <v>0.654058723314488</v>
      </c>
      <c r="J5756" s="41">
        <f t="shared" ca="1" si="641"/>
        <v>1</v>
      </c>
      <c r="K5756" s="37">
        <f t="shared" si="642"/>
        <v>84.92</v>
      </c>
      <c r="L5756" s="37">
        <f t="shared" si="643"/>
        <v>86.23</v>
      </c>
      <c r="M5756" s="37">
        <f t="shared" si="644"/>
        <v>84.47</v>
      </c>
      <c r="N5756" s="37">
        <f t="shared" si="645"/>
        <v>86.11</v>
      </c>
      <c r="O5756" s="38">
        <f t="shared" ca="1" si="646"/>
        <v>11531500</v>
      </c>
    </row>
    <row r="5757" spans="1:15" x14ac:dyDescent="0.4">
      <c r="A5757">
        <v>5742</v>
      </c>
      <c r="B5757" s="63">
        <v>37029</v>
      </c>
      <c r="C5757" s="37">
        <v>129.08999600000001</v>
      </c>
      <c r="D5757" s="37">
        <v>129.740005</v>
      </c>
      <c r="E5757" s="37">
        <v>128.10000600000001</v>
      </c>
      <c r="F5757" s="37">
        <v>129.740005</v>
      </c>
      <c r="G5757" s="38">
        <v>6683100</v>
      </c>
      <c r="H5757" s="37">
        <v>84.857635000000002</v>
      </c>
      <c r="I5757" s="41">
        <f t="shared" si="640"/>
        <v>0.65405913156855511</v>
      </c>
      <c r="J5757" s="41">
        <f t="shared" ca="1" si="641"/>
        <v>1</v>
      </c>
      <c r="K5757" s="37">
        <f t="shared" si="642"/>
        <v>84.43</v>
      </c>
      <c r="L5757" s="37">
        <f t="shared" si="643"/>
        <v>84.86</v>
      </c>
      <c r="M5757" s="37">
        <f t="shared" si="644"/>
        <v>83.78</v>
      </c>
      <c r="N5757" s="37">
        <f t="shared" si="645"/>
        <v>84.86</v>
      </c>
      <c r="O5757" s="38">
        <f t="shared" ca="1" si="646"/>
        <v>6683100</v>
      </c>
    </row>
    <row r="5758" spans="1:15" x14ac:dyDescent="0.4">
      <c r="A5758">
        <v>5743</v>
      </c>
      <c r="B5758" s="63">
        <v>37028</v>
      </c>
      <c r="C5758" s="37">
        <v>129</v>
      </c>
      <c r="D5758" s="37">
        <v>130.08000200000001</v>
      </c>
      <c r="E5758" s="37">
        <v>128.55999800000001</v>
      </c>
      <c r="F5758" s="37">
        <v>129.14999399999999</v>
      </c>
      <c r="G5758" s="38">
        <v>11824600</v>
      </c>
      <c r="H5758" s="37">
        <v>84.471694999999997</v>
      </c>
      <c r="I5758" s="41">
        <f t="shared" si="640"/>
        <v>0.65405883797408459</v>
      </c>
      <c r="J5758" s="41">
        <f t="shared" ca="1" si="641"/>
        <v>1</v>
      </c>
      <c r="K5758" s="37">
        <f t="shared" si="642"/>
        <v>84.37</v>
      </c>
      <c r="L5758" s="37">
        <f t="shared" si="643"/>
        <v>85.08</v>
      </c>
      <c r="M5758" s="37">
        <f t="shared" si="644"/>
        <v>84.09</v>
      </c>
      <c r="N5758" s="37">
        <f t="shared" si="645"/>
        <v>84.47</v>
      </c>
      <c r="O5758" s="38">
        <f t="shared" ca="1" si="646"/>
        <v>11824600</v>
      </c>
    </row>
    <row r="5759" spans="1:15" x14ac:dyDescent="0.4">
      <c r="A5759">
        <v>5744</v>
      </c>
      <c r="B5759" s="63">
        <v>37027</v>
      </c>
      <c r="C5759" s="37">
        <v>124.839996</v>
      </c>
      <c r="D5759" s="37">
        <v>129.199997</v>
      </c>
      <c r="E5759" s="37">
        <v>124.620003</v>
      </c>
      <c r="F5759" s="37">
        <v>128.949997</v>
      </c>
      <c r="G5759" s="38">
        <v>14909000</v>
      </c>
      <c r="H5759" s="37">
        <v>84.340880999999996</v>
      </c>
      <c r="I5759" s="41">
        <f t="shared" si="640"/>
        <v>0.65405880544533856</v>
      </c>
      <c r="J5759" s="41">
        <f t="shared" ca="1" si="641"/>
        <v>1</v>
      </c>
      <c r="K5759" s="37">
        <f t="shared" si="642"/>
        <v>81.650000000000006</v>
      </c>
      <c r="L5759" s="37">
        <f t="shared" si="643"/>
        <v>84.5</v>
      </c>
      <c r="M5759" s="37">
        <f t="shared" si="644"/>
        <v>81.510000000000005</v>
      </c>
      <c r="N5759" s="37">
        <f t="shared" si="645"/>
        <v>84.34</v>
      </c>
      <c r="O5759" s="38">
        <f t="shared" ca="1" si="646"/>
        <v>14909000</v>
      </c>
    </row>
    <row r="5760" spans="1:15" x14ac:dyDescent="0.4">
      <c r="A5760">
        <v>5745</v>
      </c>
      <c r="B5760" s="63">
        <v>37026</v>
      </c>
      <c r="C5760" s="37">
        <v>125.550003</v>
      </c>
      <c r="D5760" s="37">
        <v>126.5</v>
      </c>
      <c r="E5760" s="37">
        <v>124.849998</v>
      </c>
      <c r="F5760" s="37">
        <v>125.980003</v>
      </c>
      <c r="G5760" s="38">
        <v>9782200</v>
      </c>
      <c r="H5760" s="37">
        <v>82.398330999999999</v>
      </c>
      <c r="I5760" s="41">
        <f t="shared" si="640"/>
        <v>0.65405881122260334</v>
      </c>
      <c r="J5760" s="41">
        <f t="shared" ca="1" si="641"/>
        <v>1</v>
      </c>
      <c r="K5760" s="37">
        <f t="shared" si="642"/>
        <v>82.12</v>
      </c>
      <c r="L5760" s="37">
        <f t="shared" si="643"/>
        <v>82.74</v>
      </c>
      <c r="M5760" s="37">
        <f t="shared" si="644"/>
        <v>81.66</v>
      </c>
      <c r="N5760" s="37">
        <f t="shared" si="645"/>
        <v>82.4</v>
      </c>
      <c r="O5760" s="38">
        <f t="shared" ca="1" si="646"/>
        <v>9782200</v>
      </c>
    </row>
    <row r="5761" spans="1:15" x14ac:dyDescent="0.4">
      <c r="A5761">
        <v>5746</v>
      </c>
      <c r="B5761" s="63">
        <v>37025</v>
      </c>
      <c r="C5761" s="37">
        <v>124.900002</v>
      </c>
      <c r="D5761" s="37">
        <v>125.44000200000001</v>
      </c>
      <c r="E5761" s="37">
        <v>124.459999</v>
      </c>
      <c r="F5761" s="37">
        <v>125.400002</v>
      </c>
      <c r="G5761" s="38">
        <v>7914000</v>
      </c>
      <c r="H5761" s="37">
        <v>82.018958999999995</v>
      </c>
      <c r="I5761" s="41">
        <f t="shared" si="640"/>
        <v>0.65405867377896842</v>
      </c>
      <c r="J5761" s="41">
        <f t="shared" ca="1" si="641"/>
        <v>1</v>
      </c>
      <c r="K5761" s="37">
        <f t="shared" si="642"/>
        <v>81.69</v>
      </c>
      <c r="L5761" s="37">
        <f t="shared" si="643"/>
        <v>82.05</v>
      </c>
      <c r="M5761" s="37">
        <f t="shared" si="644"/>
        <v>81.400000000000006</v>
      </c>
      <c r="N5761" s="37">
        <f t="shared" si="645"/>
        <v>82.02</v>
      </c>
      <c r="O5761" s="38">
        <f t="shared" ca="1" si="646"/>
        <v>7914000</v>
      </c>
    </row>
    <row r="5762" spans="1:15" x14ac:dyDescent="0.4">
      <c r="A5762">
        <v>5747</v>
      </c>
      <c r="B5762" s="63">
        <v>37022</v>
      </c>
      <c r="C5762" s="37">
        <v>126</v>
      </c>
      <c r="D5762" s="37">
        <v>126.489998</v>
      </c>
      <c r="E5762" s="37">
        <v>124.400002</v>
      </c>
      <c r="F5762" s="37">
        <v>125.150002</v>
      </c>
      <c r="G5762" s="38">
        <v>7734400</v>
      </c>
      <c r="H5762" s="37">
        <v>81.855438000000007</v>
      </c>
      <c r="I5762" s="41">
        <f t="shared" si="640"/>
        <v>0.6540586231872374</v>
      </c>
      <c r="J5762" s="41">
        <f t="shared" ca="1" si="641"/>
        <v>1</v>
      </c>
      <c r="K5762" s="37">
        <f t="shared" si="642"/>
        <v>82.41</v>
      </c>
      <c r="L5762" s="37">
        <f t="shared" si="643"/>
        <v>82.73</v>
      </c>
      <c r="M5762" s="37">
        <f t="shared" si="644"/>
        <v>81.36</v>
      </c>
      <c r="N5762" s="37">
        <f t="shared" si="645"/>
        <v>81.86</v>
      </c>
      <c r="O5762" s="38">
        <f t="shared" ca="1" si="646"/>
        <v>7734400</v>
      </c>
    </row>
    <row r="5763" spans="1:15" x14ac:dyDescent="0.4">
      <c r="A5763">
        <v>5748</v>
      </c>
      <c r="B5763" s="63">
        <v>37021</v>
      </c>
      <c r="C5763" s="37">
        <v>127.260002</v>
      </c>
      <c r="D5763" s="37">
        <v>127.5</v>
      </c>
      <c r="E5763" s="37">
        <v>125.769997</v>
      </c>
      <c r="F5763" s="37">
        <v>126.019997</v>
      </c>
      <c r="G5763" s="38">
        <v>6872400</v>
      </c>
      <c r="H5763" s="37">
        <v>82.424521999999996</v>
      </c>
      <c r="I5763" s="41">
        <f t="shared" si="640"/>
        <v>0.65405906968875738</v>
      </c>
      <c r="J5763" s="41">
        <f t="shared" ca="1" si="641"/>
        <v>1</v>
      </c>
      <c r="K5763" s="37">
        <f t="shared" si="642"/>
        <v>83.24</v>
      </c>
      <c r="L5763" s="37">
        <f t="shared" si="643"/>
        <v>83.39</v>
      </c>
      <c r="M5763" s="37">
        <f t="shared" si="644"/>
        <v>82.26</v>
      </c>
      <c r="N5763" s="37">
        <f t="shared" si="645"/>
        <v>82.42</v>
      </c>
      <c r="O5763" s="38">
        <f t="shared" ca="1" si="646"/>
        <v>6872400</v>
      </c>
    </row>
    <row r="5764" spans="1:15" x14ac:dyDescent="0.4">
      <c r="A5764">
        <v>5749</v>
      </c>
      <c r="B5764" s="63">
        <v>37020</v>
      </c>
      <c r="C5764" s="37">
        <v>125.25</v>
      </c>
      <c r="D5764" s="37">
        <v>126.550003</v>
      </c>
      <c r="E5764" s="37">
        <v>125.05999799999999</v>
      </c>
      <c r="F5764" s="37">
        <v>125.650002</v>
      </c>
      <c r="G5764" s="38">
        <v>9507400</v>
      </c>
      <c r="H5764" s="37">
        <v>82.182495000000003</v>
      </c>
      <c r="I5764" s="41">
        <f t="shared" si="640"/>
        <v>0.65405884354860577</v>
      </c>
      <c r="J5764" s="41">
        <f t="shared" ca="1" si="641"/>
        <v>1</v>
      </c>
      <c r="K5764" s="37">
        <f t="shared" si="642"/>
        <v>81.92</v>
      </c>
      <c r="L5764" s="37">
        <f t="shared" si="643"/>
        <v>82.77</v>
      </c>
      <c r="M5764" s="37">
        <f t="shared" si="644"/>
        <v>81.8</v>
      </c>
      <c r="N5764" s="37">
        <f t="shared" si="645"/>
        <v>82.18</v>
      </c>
      <c r="O5764" s="38">
        <f t="shared" ca="1" si="646"/>
        <v>9507400</v>
      </c>
    </row>
    <row r="5765" spans="1:15" x14ac:dyDescent="0.4">
      <c r="A5765">
        <v>5750</v>
      </c>
      <c r="B5765" s="63">
        <v>37019</v>
      </c>
      <c r="C5765" s="37">
        <v>126.860001</v>
      </c>
      <c r="D5765" s="37">
        <v>127.099998</v>
      </c>
      <c r="E5765" s="37">
        <v>125.55999799999999</v>
      </c>
      <c r="F5765" s="37">
        <v>126.18</v>
      </c>
      <c r="G5765" s="38">
        <v>6952600</v>
      </c>
      <c r="H5765" s="37">
        <v>82.529174999999995</v>
      </c>
      <c r="I5765" s="41">
        <f t="shared" si="640"/>
        <v>0.65405908226343312</v>
      </c>
      <c r="J5765" s="41">
        <f t="shared" ca="1" si="641"/>
        <v>1</v>
      </c>
      <c r="K5765" s="37">
        <f t="shared" si="642"/>
        <v>82.97</v>
      </c>
      <c r="L5765" s="37">
        <f t="shared" si="643"/>
        <v>83.13</v>
      </c>
      <c r="M5765" s="37">
        <f t="shared" si="644"/>
        <v>82.12</v>
      </c>
      <c r="N5765" s="37">
        <f t="shared" si="645"/>
        <v>82.53</v>
      </c>
      <c r="O5765" s="38">
        <f t="shared" ca="1" si="646"/>
        <v>6952600</v>
      </c>
    </row>
    <row r="5766" spans="1:15" x14ac:dyDescent="0.4">
      <c r="A5766">
        <v>5751</v>
      </c>
      <c r="B5766" s="63">
        <v>37018</v>
      </c>
      <c r="C5766" s="37">
        <v>126.860001</v>
      </c>
      <c r="D5766" s="37">
        <v>127.379997</v>
      </c>
      <c r="E5766" s="37">
        <v>126.230003</v>
      </c>
      <c r="F5766" s="37">
        <v>126.239998</v>
      </c>
      <c r="G5766" s="38">
        <v>7185200</v>
      </c>
      <c r="H5766" s="37">
        <v>82.568375000000003</v>
      </c>
      <c r="I5766" s="41">
        <f t="shared" si="640"/>
        <v>0.65405874768787631</v>
      </c>
      <c r="J5766" s="41">
        <f t="shared" ca="1" si="641"/>
        <v>1</v>
      </c>
      <c r="K5766" s="37">
        <f t="shared" si="642"/>
        <v>82.97</v>
      </c>
      <c r="L5766" s="37">
        <f t="shared" si="643"/>
        <v>83.31</v>
      </c>
      <c r="M5766" s="37">
        <f t="shared" si="644"/>
        <v>82.56</v>
      </c>
      <c r="N5766" s="37">
        <f t="shared" si="645"/>
        <v>82.57</v>
      </c>
      <c r="O5766" s="38">
        <f t="shared" ca="1" si="646"/>
        <v>7185200</v>
      </c>
    </row>
    <row r="5767" spans="1:15" x14ac:dyDescent="0.4">
      <c r="A5767">
        <v>5752</v>
      </c>
      <c r="B5767" s="63">
        <v>37015</v>
      </c>
      <c r="C5767" s="37">
        <v>123.650002</v>
      </c>
      <c r="D5767" s="37">
        <v>127.349998</v>
      </c>
      <c r="E5767" s="37">
        <v>123.44000200000001</v>
      </c>
      <c r="F5767" s="37">
        <v>127.339996</v>
      </c>
      <c r="G5767" s="38">
        <v>12145300</v>
      </c>
      <c r="H5767" s="37">
        <v>83.287834000000004</v>
      </c>
      <c r="I5767" s="41">
        <f t="shared" si="640"/>
        <v>0.65405871380740421</v>
      </c>
      <c r="J5767" s="41">
        <f t="shared" ca="1" si="641"/>
        <v>1</v>
      </c>
      <c r="K5767" s="37">
        <f t="shared" si="642"/>
        <v>80.87</v>
      </c>
      <c r="L5767" s="37">
        <f t="shared" si="643"/>
        <v>83.29</v>
      </c>
      <c r="M5767" s="37">
        <f t="shared" si="644"/>
        <v>80.739999999999995</v>
      </c>
      <c r="N5767" s="37">
        <f t="shared" si="645"/>
        <v>83.29</v>
      </c>
      <c r="O5767" s="38">
        <f t="shared" ca="1" si="646"/>
        <v>12145300</v>
      </c>
    </row>
    <row r="5768" spans="1:15" x14ac:dyDescent="0.4">
      <c r="A5768">
        <v>5753</v>
      </c>
      <c r="B5768" s="63">
        <v>37014</v>
      </c>
      <c r="C5768" s="37">
        <v>126.129997</v>
      </c>
      <c r="D5768" s="37">
        <v>126.150002</v>
      </c>
      <c r="E5768" s="37">
        <v>124.220001</v>
      </c>
      <c r="F5768" s="37">
        <v>125.209999</v>
      </c>
      <c r="G5768" s="38">
        <v>9926200</v>
      </c>
      <c r="H5768" s="37">
        <v>81.894683999999998</v>
      </c>
      <c r="I5768" s="41">
        <f t="shared" si="640"/>
        <v>0.65405865868587698</v>
      </c>
      <c r="J5768" s="41">
        <f t="shared" ca="1" si="641"/>
        <v>1</v>
      </c>
      <c r="K5768" s="37">
        <f t="shared" si="642"/>
        <v>82.5</v>
      </c>
      <c r="L5768" s="37">
        <f t="shared" si="643"/>
        <v>82.51</v>
      </c>
      <c r="M5768" s="37">
        <f t="shared" si="644"/>
        <v>81.25</v>
      </c>
      <c r="N5768" s="37">
        <f t="shared" si="645"/>
        <v>81.89</v>
      </c>
      <c r="O5768" s="38">
        <f t="shared" ca="1" si="646"/>
        <v>9926200</v>
      </c>
    </row>
    <row r="5769" spans="1:15" x14ac:dyDescent="0.4">
      <c r="A5769">
        <v>5754</v>
      </c>
      <c r="B5769" s="63">
        <v>37013</v>
      </c>
      <c r="C5769" s="37">
        <v>127.410004</v>
      </c>
      <c r="D5769" s="37">
        <v>127.69000200000001</v>
      </c>
      <c r="E5769" s="37">
        <v>126</v>
      </c>
      <c r="F5769" s="37">
        <v>126.82</v>
      </c>
      <c r="G5769" s="38">
        <v>9572900</v>
      </c>
      <c r="H5769" s="37">
        <v>82.947745999999995</v>
      </c>
      <c r="I5769" s="41">
        <f t="shared" si="640"/>
        <v>0.65405887084056147</v>
      </c>
      <c r="J5769" s="41">
        <f t="shared" ca="1" si="641"/>
        <v>1</v>
      </c>
      <c r="K5769" s="37">
        <f t="shared" si="642"/>
        <v>83.33</v>
      </c>
      <c r="L5769" s="37">
        <f t="shared" si="643"/>
        <v>83.52</v>
      </c>
      <c r="M5769" s="37">
        <f t="shared" si="644"/>
        <v>82.41</v>
      </c>
      <c r="N5769" s="37">
        <f t="shared" si="645"/>
        <v>82.95</v>
      </c>
      <c r="O5769" s="38">
        <f t="shared" ca="1" si="646"/>
        <v>9572900</v>
      </c>
    </row>
    <row r="5770" spans="1:15" x14ac:dyDescent="0.4">
      <c r="A5770">
        <v>5755</v>
      </c>
      <c r="B5770" s="63">
        <v>37012</v>
      </c>
      <c r="C5770" s="37">
        <v>125.07</v>
      </c>
      <c r="D5770" s="37">
        <v>127.150002</v>
      </c>
      <c r="E5770" s="37">
        <v>124.599998</v>
      </c>
      <c r="F5770" s="37">
        <v>127.050003</v>
      </c>
      <c r="G5770" s="38">
        <v>10578000</v>
      </c>
      <c r="H5770" s="37">
        <v>83.098167000000004</v>
      </c>
      <c r="I5770" s="41">
        <f t="shared" si="640"/>
        <v>0.65405875669282743</v>
      </c>
      <c r="J5770" s="41">
        <f t="shared" ca="1" si="641"/>
        <v>1</v>
      </c>
      <c r="K5770" s="37">
        <f t="shared" si="642"/>
        <v>81.8</v>
      </c>
      <c r="L5770" s="37">
        <f t="shared" si="643"/>
        <v>83.16</v>
      </c>
      <c r="M5770" s="37">
        <f t="shared" si="644"/>
        <v>81.5</v>
      </c>
      <c r="N5770" s="37">
        <f t="shared" si="645"/>
        <v>83.1</v>
      </c>
      <c r="O5770" s="38">
        <f t="shared" ca="1" si="646"/>
        <v>10578000</v>
      </c>
    </row>
    <row r="5771" spans="1:15" x14ac:dyDescent="0.4">
      <c r="A5771">
        <v>5756</v>
      </c>
      <c r="B5771" s="63">
        <v>37011</v>
      </c>
      <c r="C5771" s="37">
        <v>126.449997</v>
      </c>
      <c r="D5771" s="37">
        <v>127.269997</v>
      </c>
      <c r="E5771" s="37">
        <v>124.66999800000001</v>
      </c>
      <c r="F5771" s="37">
        <v>126.660004</v>
      </c>
      <c r="G5771" s="38">
        <v>10766900</v>
      </c>
      <c r="H5771" s="37">
        <v>82.843117000000007</v>
      </c>
      <c r="I5771" s="41">
        <f t="shared" si="640"/>
        <v>0.65405901139873646</v>
      </c>
      <c r="J5771" s="41">
        <f t="shared" ca="1" si="641"/>
        <v>1</v>
      </c>
      <c r="K5771" s="37">
        <f t="shared" si="642"/>
        <v>82.71</v>
      </c>
      <c r="L5771" s="37">
        <f t="shared" si="643"/>
        <v>83.24</v>
      </c>
      <c r="M5771" s="37">
        <f t="shared" si="644"/>
        <v>81.540000000000006</v>
      </c>
      <c r="N5771" s="37">
        <f t="shared" si="645"/>
        <v>82.84</v>
      </c>
      <c r="O5771" s="38">
        <f t="shared" ca="1" si="646"/>
        <v>10766900</v>
      </c>
    </row>
    <row r="5772" spans="1:15" x14ac:dyDescent="0.4">
      <c r="A5772">
        <v>5757</v>
      </c>
      <c r="B5772" s="63">
        <v>37008</v>
      </c>
      <c r="C5772" s="37">
        <v>124.91999800000001</v>
      </c>
      <c r="D5772" s="37">
        <v>125.839996</v>
      </c>
      <c r="E5772" s="37">
        <v>124.199997</v>
      </c>
      <c r="F5772" s="37">
        <v>125.779999</v>
      </c>
      <c r="G5772" s="38">
        <v>7938700</v>
      </c>
      <c r="H5772" s="37">
        <v>82.267539999999997</v>
      </c>
      <c r="I5772" s="41">
        <f t="shared" si="640"/>
        <v>0.65405899709062643</v>
      </c>
      <c r="J5772" s="41">
        <f t="shared" ca="1" si="641"/>
        <v>1</v>
      </c>
      <c r="K5772" s="37">
        <f t="shared" si="642"/>
        <v>81.709999999999994</v>
      </c>
      <c r="L5772" s="37">
        <f t="shared" si="643"/>
        <v>82.31</v>
      </c>
      <c r="M5772" s="37">
        <f t="shared" si="644"/>
        <v>81.23</v>
      </c>
      <c r="N5772" s="37">
        <f t="shared" si="645"/>
        <v>82.27</v>
      </c>
      <c r="O5772" s="38">
        <f t="shared" ca="1" si="646"/>
        <v>7938700</v>
      </c>
    </row>
    <row r="5773" spans="1:15" x14ac:dyDescent="0.4">
      <c r="A5773">
        <v>5758</v>
      </c>
      <c r="B5773" s="63">
        <v>37007</v>
      </c>
      <c r="C5773" s="37">
        <v>123.730003</v>
      </c>
      <c r="D5773" s="37">
        <v>125.220001</v>
      </c>
      <c r="E5773" s="37">
        <v>123.5</v>
      </c>
      <c r="F5773" s="37">
        <v>123.720001</v>
      </c>
      <c r="G5773" s="38">
        <v>10590400</v>
      </c>
      <c r="H5773" s="37">
        <v>80.920188999999993</v>
      </c>
      <c r="I5773" s="41">
        <f t="shared" si="640"/>
        <v>0.65405907166133948</v>
      </c>
      <c r="J5773" s="41">
        <f t="shared" ca="1" si="641"/>
        <v>1</v>
      </c>
      <c r="K5773" s="37">
        <f t="shared" si="642"/>
        <v>80.930000000000007</v>
      </c>
      <c r="L5773" s="37">
        <f t="shared" si="643"/>
        <v>81.900000000000006</v>
      </c>
      <c r="M5773" s="37">
        <f t="shared" si="644"/>
        <v>80.78</v>
      </c>
      <c r="N5773" s="37">
        <f t="shared" si="645"/>
        <v>80.92</v>
      </c>
      <c r="O5773" s="38">
        <f t="shared" ca="1" si="646"/>
        <v>10590400</v>
      </c>
    </row>
    <row r="5774" spans="1:15" x14ac:dyDescent="0.4">
      <c r="A5774">
        <v>5759</v>
      </c>
      <c r="B5774" s="63">
        <v>37006</v>
      </c>
      <c r="C5774" s="37">
        <v>121.41999800000001</v>
      </c>
      <c r="D5774" s="37">
        <v>123.66999800000001</v>
      </c>
      <c r="E5774" s="37">
        <v>120.949997</v>
      </c>
      <c r="F5774" s="37">
        <v>123.16999800000001</v>
      </c>
      <c r="G5774" s="38">
        <v>8249000</v>
      </c>
      <c r="H5774" s="37">
        <v>80.560417000000001</v>
      </c>
      <c r="I5774" s="41">
        <f t="shared" si="640"/>
        <v>0.65405876681105413</v>
      </c>
      <c r="J5774" s="41">
        <f t="shared" ca="1" si="641"/>
        <v>1</v>
      </c>
      <c r="K5774" s="37">
        <f t="shared" si="642"/>
        <v>79.42</v>
      </c>
      <c r="L5774" s="37">
        <f t="shared" si="643"/>
        <v>80.89</v>
      </c>
      <c r="M5774" s="37">
        <f t="shared" si="644"/>
        <v>79.11</v>
      </c>
      <c r="N5774" s="37">
        <f t="shared" si="645"/>
        <v>80.56</v>
      </c>
      <c r="O5774" s="38">
        <f t="shared" ca="1" si="646"/>
        <v>8249000</v>
      </c>
    </row>
    <row r="5775" spans="1:15" x14ac:dyDescent="0.4">
      <c r="A5775">
        <v>5760</v>
      </c>
      <c r="B5775" s="63">
        <v>37005</v>
      </c>
      <c r="C5775" s="37">
        <v>122.519997</v>
      </c>
      <c r="D5775" s="37">
        <v>123.650002</v>
      </c>
      <c r="E5775" s="37">
        <v>121.099998</v>
      </c>
      <c r="F5775" s="37">
        <v>121.58000199999999</v>
      </c>
      <c r="G5775" s="38">
        <v>10044700</v>
      </c>
      <c r="H5775" s="37">
        <v>79.520477</v>
      </c>
      <c r="I5775" s="41">
        <f t="shared" si="640"/>
        <v>0.6540588558305831</v>
      </c>
      <c r="J5775" s="41">
        <f t="shared" ca="1" si="641"/>
        <v>1</v>
      </c>
      <c r="K5775" s="37">
        <f t="shared" si="642"/>
        <v>80.14</v>
      </c>
      <c r="L5775" s="37">
        <f t="shared" si="643"/>
        <v>80.87</v>
      </c>
      <c r="M5775" s="37">
        <f t="shared" si="644"/>
        <v>79.209999999999994</v>
      </c>
      <c r="N5775" s="37">
        <f t="shared" si="645"/>
        <v>79.52</v>
      </c>
      <c r="O5775" s="38">
        <f t="shared" ca="1" si="646"/>
        <v>10044700</v>
      </c>
    </row>
    <row r="5776" spans="1:15" x14ac:dyDescent="0.4">
      <c r="A5776">
        <v>5761</v>
      </c>
      <c r="B5776" s="63">
        <v>37004</v>
      </c>
      <c r="C5776" s="37">
        <v>123.650002</v>
      </c>
      <c r="D5776" s="37">
        <v>123.889999</v>
      </c>
      <c r="E5776" s="37">
        <v>121.910004</v>
      </c>
      <c r="F5776" s="37">
        <v>122.239998</v>
      </c>
      <c r="G5776" s="38">
        <v>8451800</v>
      </c>
      <c r="H5776" s="37">
        <v>79.952163999999996</v>
      </c>
      <c r="I5776" s="41">
        <f t="shared" si="640"/>
        <v>0.65405894394729946</v>
      </c>
      <c r="J5776" s="41">
        <f t="shared" ca="1" si="641"/>
        <v>1</v>
      </c>
      <c r="K5776" s="37">
        <f t="shared" si="642"/>
        <v>80.87</v>
      </c>
      <c r="L5776" s="37">
        <f t="shared" si="643"/>
        <v>81.03</v>
      </c>
      <c r="M5776" s="37">
        <f t="shared" si="644"/>
        <v>79.739999999999995</v>
      </c>
      <c r="N5776" s="37">
        <f t="shared" si="645"/>
        <v>79.95</v>
      </c>
      <c r="O5776" s="38">
        <f t="shared" ca="1" si="646"/>
        <v>8451800</v>
      </c>
    </row>
    <row r="5777" spans="1:15" x14ac:dyDescent="0.4">
      <c r="A5777">
        <v>5762</v>
      </c>
      <c r="B5777" s="63">
        <v>37001</v>
      </c>
      <c r="C5777" s="37">
        <v>124.900002</v>
      </c>
      <c r="D5777" s="37">
        <v>125.400002</v>
      </c>
      <c r="E5777" s="37">
        <v>123.660004</v>
      </c>
      <c r="F5777" s="37">
        <v>124.5</v>
      </c>
      <c r="G5777" s="38">
        <v>7626700</v>
      </c>
      <c r="H5777" s="37">
        <v>81.430344000000005</v>
      </c>
      <c r="I5777" s="41">
        <f t="shared" ref="I5777:I5840" si="647">IF(F5777=0,1,H5777/F5777)</f>
        <v>0.65405898795180728</v>
      </c>
      <c r="J5777" s="41">
        <f t="shared" ref="J5777:J5840" ca="1" si="648">INDEX(OFFSET($T$15,0,0,$S$13+1,1),MATCH(B5777,OFFSET($Q$15,0,0,$S$13+1,1),-1))</f>
        <v>1</v>
      </c>
      <c r="K5777" s="37">
        <f t="shared" ref="K5777:K5840" si="649">ROUND($I5777*C5777,2)</f>
        <v>81.69</v>
      </c>
      <c r="L5777" s="37">
        <f t="shared" ref="L5777:L5840" si="650">ROUND($I5777*D5777,2)</f>
        <v>82.02</v>
      </c>
      <c r="M5777" s="37">
        <f t="shared" ref="M5777:M5840" si="651">ROUND($I5777*E5777,2)</f>
        <v>80.88</v>
      </c>
      <c r="N5777" s="37">
        <f t="shared" ref="N5777:N5840" si="652">ROUND($I5777*F5777,2)</f>
        <v>81.430000000000007</v>
      </c>
      <c r="O5777" s="38">
        <f t="shared" ref="O5777:O5840" ca="1" si="653">G5777*J5777</f>
        <v>7626700</v>
      </c>
    </row>
    <row r="5778" spans="1:15" x14ac:dyDescent="0.4">
      <c r="A5778">
        <v>5763</v>
      </c>
      <c r="B5778" s="63">
        <v>37000</v>
      </c>
      <c r="C5778" s="37">
        <v>124.25</v>
      </c>
      <c r="D5778" s="37">
        <v>125.839996</v>
      </c>
      <c r="E5778" s="37">
        <v>123.58000199999999</v>
      </c>
      <c r="F5778" s="37">
        <v>125.650002</v>
      </c>
      <c r="G5778" s="38">
        <v>13809900</v>
      </c>
      <c r="H5778" s="37">
        <v>82.182495000000003</v>
      </c>
      <c r="I5778" s="41">
        <f t="shared" si="647"/>
        <v>0.65405884354860577</v>
      </c>
      <c r="J5778" s="41">
        <f t="shared" ca="1" si="648"/>
        <v>1</v>
      </c>
      <c r="K5778" s="37">
        <f t="shared" si="649"/>
        <v>81.27</v>
      </c>
      <c r="L5778" s="37">
        <f t="shared" si="650"/>
        <v>82.31</v>
      </c>
      <c r="M5778" s="37">
        <f t="shared" si="651"/>
        <v>80.83</v>
      </c>
      <c r="N5778" s="37">
        <f t="shared" si="652"/>
        <v>82.18</v>
      </c>
      <c r="O5778" s="38">
        <f t="shared" ca="1" si="653"/>
        <v>13809900</v>
      </c>
    </row>
    <row r="5779" spans="1:15" x14ac:dyDescent="0.4">
      <c r="A5779">
        <v>5764</v>
      </c>
      <c r="B5779" s="63">
        <v>36999</v>
      </c>
      <c r="C5779" s="37">
        <v>121.05999799999999</v>
      </c>
      <c r="D5779" s="37">
        <v>126</v>
      </c>
      <c r="E5779" s="37">
        <v>120.69000200000001</v>
      </c>
      <c r="F5779" s="37">
        <v>124</v>
      </c>
      <c r="G5779" s="38">
        <v>32481600</v>
      </c>
      <c r="H5779" s="37">
        <v>81.103301999999999</v>
      </c>
      <c r="I5779" s="41">
        <f t="shared" si="647"/>
        <v>0.65405888709677418</v>
      </c>
      <c r="J5779" s="41">
        <f t="shared" ca="1" si="648"/>
        <v>1</v>
      </c>
      <c r="K5779" s="37">
        <f t="shared" si="649"/>
        <v>79.180000000000007</v>
      </c>
      <c r="L5779" s="37">
        <f t="shared" si="650"/>
        <v>82.41</v>
      </c>
      <c r="M5779" s="37">
        <f t="shared" si="651"/>
        <v>78.94</v>
      </c>
      <c r="N5779" s="37">
        <f t="shared" si="652"/>
        <v>81.099999999999994</v>
      </c>
      <c r="O5779" s="38">
        <f t="shared" ca="1" si="653"/>
        <v>32481600</v>
      </c>
    </row>
    <row r="5780" spans="1:15" x14ac:dyDescent="0.4">
      <c r="A5780">
        <v>5765</v>
      </c>
      <c r="B5780" s="63">
        <v>36998</v>
      </c>
      <c r="C5780" s="37">
        <v>117.30999799999999</v>
      </c>
      <c r="D5780" s="37">
        <v>119.660004</v>
      </c>
      <c r="E5780" s="37">
        <v>117.019997</v>
      </c>
      <c r="F5780" s="37">
        <v>119.260002</v>
      </c>
      <c r="G5780" s="38">
        <v>10924700</v>
      </c>
      <c r="H5780" s="37">
        <v>78.00309</v>
      </c>
      <c r="I5780" s="41">
        <f t="shared" si="647"/>
        <v>0.65405910357103636</v>
      </c>
      <c r="J5780" s="41">
        <f t="shared" ca="1" si="648"/>
        <v>1</v>
      </c>
      <c r="K5780" s="37">
        <f t="shared" si="649"/>
        <v>76.73</v>
      </c>
      <c r="L5780" s="37">
        <f t="shared" si="650"/>
        <v>78.260000000000005</v>
      </c>
      <c r="M5780" s="37">
        <f t="shared" si="651"/>
        <v>76.540000000000006</v>
      </c>
      <c r="N5780" s="37">
        <f t="shared" si="652"/>
        <v>78</v>
      </c>
      <c r="O5780" s="38">
        <f t="shared" ca="1" si="653"/>
        <v>10924700</v>
      </c>
    </row>
    <row r="5781" spans="1:15" x14ac:dyDescent="0.4">
      <c r="A5781">
        <v>5766</v>
      </c>
      <c r="B5781" s="63">
        <v>36997</v>
      </c>
      <c r="C5781" s="37">
        <v>118.290001</v>
      </c>
      <c r="D5781" s="37">
        <v>118.889999</v>
      </c>
      <c r="E5781" s="37">
        <v>116.910004</v>
      </c>
      <c r="F5781" s="37">
        <v>117.599998</v>
      </c>
      <c r="G5781" s="38">
        <v>7350000</v>
      </c>
      <c r="H5781" s="37">
        <v>76.917336000000006</v>
      </c>
      <c r="I5781" s="41">
        <f t="shared" si="647"/>
        <v>0.65405899071528906</v>
      </c>
      <c r="J5781" s="41">
        <f t="shared" ca="1" si="648"/>
        <v>1</v>
      </c>
      <c r="K5781" s="37">
        <f t="shared" si="649"/>
        <v>77.37</v>
      </c>
      <c r="L5781" s="37">
        <f t="shared" si="650"/>
        <v>77.760000000000005</v>
      </c>
      <c r="M5781" s="37">
        <f t="shared" si="651"/>
        <v>76.47</v>
      </c>
      <c r="N5781" s="37">
        <f t="shared" si="652"/>
        <v>76.92</v>
      </c>
      <c r="O5781" s="38">
        <f t="shared" ca="1" si="653"/>
        <v>7350000</v>
      </c>
    </row>
    <row r="5782" spans="1:15" x14ac:dyDescent="0.4">
      <c r="A5782">
        <v>5767</v>
      </c>
      <c r="B5782" s="63">
        <v>36993</v>
      </c>
      <c r="C5782" s="37">
        <v>116.300003</v>
      </c>
      <c r="D5782" s="37">
        <v>118.94000200000001</v>
      </c>
      <c r="E5782" s="37">
        <v>115.959999</v>
      </c>
      <c r="F5782" s="37">
        <v>118.849998</v>
      </c>
      <c r="G5782" s="38">
        <v>9233200</v>
      </c>
      <c r="H5782" s="37">
        <v>77.734886000000003</v>
      </c>
      <c r="I5782" s="41">
        <f t="shared" si="647"/>
        <v>0.65405879098121655</v>
      </c>
      <c r="J5782" s="41">
        <f t="shared" ca="1" si="648"/>
        <v>1</v>
      </c>
      <c r="K5782" s="37">
        <f t="shared" si="649"/>
        <v>76.069999999999993</v>
      </c>
      <c r="L5782" s="37">
        <f t="shared" si="650"/>
        <v>77.790000000000006</v>
      </c>
      <c r="M5782" s="37">
        <f t="shared" si="651"/>
        <v>75.84</v>
      </c>
      <c r="N5782" s="37">
        <f t="shared" si="652"/>
        <v>77.73</v>
      </c>
      <c r="O5782" s="38">
        <f t="shared" ca="1" si="653"/>
        <v>9233200</v>
      </c>
    </row>
    <row r="5783" spans="1:15" x14ac:dyDescent="0.4">
      <c r="A5783">
        <v>5768</v>
      </c>
      <c r="B5783" s="63">
        <v>36992</v>
      </c>
      <c r="C5783" s="37">
        <v>118.779999</v>
      </c>
      <c r="D5783" s="37">
        <v>118.989998</v>
      </c>
      <c r="E5783" s="37">
        <v>116.139999</v>
      </c>
      <c r="F5783" s="37">
        <v>116.730003</v>
      </c>
      <c r="G5783" s="38">
        <v>12722300</v>
      </c>
      <c r="H5783" s="37">
        <v>76.348267000000007</v>
      </c>
      <c r="I5783" s="41">
        <f t="shared" si="647"/>
        <v>0.65405863991967861</v>
      </c>
      <c r="J5783" s="41">
        <f t="shared" ca="1" si="648"/>
        <v>1</v>
      </c>
      <c r="K5783" s="37">
        <f t="shared" si="649"/>
        <v>77.69</v>
      </c>
      <c r="L5783" s="37">
        <f t="shared" si="650"/>
        <v>77.83</v>
      </c>
      <c r="M5783" s="37">
        <f t="shared" si="651"/>
        <v>75.959999999999994</v>
      </c>
      <c r="N5783" s="37">
        <f t="shared" si="652"/>
        <v>76.349999999999994</v>
      </c>
      <c r="O5783" s="38">
        <f t="shared" ca="1" si="653"/>
        <v>12722300</v>
      </c>
    </row>
    <row r="5784" spans="1:15" x14ac:dyDescent="0.4">
      <c r="A5784">
        <v>5769</v>
      </c>
      <c r="B5784" s="63">
        <v>36991</v>
      </c>
      <c r="C5784" s="37">
        <v>115.449997</v>
      </c>
      <c r="D5784" s="37">
        <v>117.75</v>
      </c>
      <c r="E5784" s="37">
        <v>115.16999800000001</v>
      </c>
      <c r="F5784" s="37">
        <v>116.650002</v>
      </c>
      <c r="G5784" s="38">
        <v>17873600</v>
      </c>
      <c r="H5784" s="37">
        <v>76.295967000000005</v>
      </c>
      <c r="I5784" s="41">
        <f t="shared" si="647"/>
        <v>0.65405885719573331</v>
      </c>
      <c r="J5784" s="41">
        <f t="shared" ca="1" si="648"/>
        <v>1</v>
      </c>
      <c r="K5784" s="37">
        <f t="shared" si="649"/>
        <v>75.510000000000005</v>
      </c>
      <c r="L5784" s="37">
        <f t="shared" si="650"/>
        <v>77.02</v>
      </c>
      <c r="M5784" s="37">
        <f t="shared" si="651"/>
        <v>75.33</v>
      </c>
      <c r="N5784" s="37">
        <f t="shared" si="652"/>
        <v>76.3</v>
      </c>
      <c r="O5784" s="38">
        <f t="shared" ca="1" si="653"/>
        <v>17873600</v>
      </c>
    </row>
    <row r="5785" spans="1:15" x14ac:dyDescent="0.4">
      <c r="A5785">
        <v>5770</v>
      </c>
      <c r="B5785" s="63">
        <v>36990</v>
      </c>
      <c r="C5785" s="37">
        <v>114</v>
      </c>
      <c r="D5785" s="37">
        <v>114.989998</v>
      </c>
      <c r="E5785" s="37">
        <v>112.779999</v>
      </c>
      <c r="F5785" s="37">
        <v>114.55999799999999</v>
      </c>
      <c r="G5785" s="38">
        <v>9034300</v>
      </c>
      <c r="H5785" s="37">
        <v>74.928946999999994</v>
      </c>
      <c r="I5785" s="41">
        <f t="shared" si="647"/>
        <v>0.65405855715884353</v>
      </c>
      <c r="J5785" s="41">
        <f t="shared" ca="1" si="648"/>
        <v>1</v>
      </c>
      <c r="K5785" s="37">
        <f t="shared" si="649"/>
        <v>74.56</v>
      </c>
      <c r="L5785" s="37">
        <f t="shared" si="650"/>
        <v>75.209999999999994</v>
      </c>
      <c r="M5785" s="37">
        <f t="shared" si="651"/>
        <v>73.760000000000005</v>
      </c>
      <c r="N5785" s="37">
        <f t="shared" si="652"/>
        <v>74.930000000000007</v>
      </c>
      <c r="O5785" s="38">
        <f t="shared" ca="1" si="653"/>
        <v>9034300</v>
      </c>
    </row>
    <row r="5786" spans="1:15" x14ac:dyDescent="0.4">
      <c r="A5786">
        <v>5771</v>
      </c>
      <c r="B5786" s="63">
        <v>36987</v>
      </c>
      <c r="C5786" s="37">
        <v>113.989998</v>
      </c>
      <c r="D5786" s="37">
        <v>114.400002</v>
      </c>
      <c r="E5786" s="37">
        <v>112.05999799999999</v>
      </c>
      <c r="F5786" s="37">
        <v>113.300003</v>
      </c>
      <c r="G5786" s="38">
        <v>14937800</v>
      </c>
      <c r="H5786" s="37">
        <v>74.104873999999995</v>
      </c>
      <c r="I5786" s="41">
        <f t="shared" si="647"/>
        <v>0.65405888824204172</v>
      </c>
      <c r="J5786" s="41">
        <f t="shared" ca="1" si="648"/>
        <v>1</v>
      </c>
      <c r="K5786" s="37">
        <f t="shared" si="649"/>
        <v>74.56</v>
      </c>
      <c r="L5786" s="37">
        <f t="shared" si="650"/>
        <v>74.819999999999993</v>
      </c>
      <c r="M5786" s="37">
        <f t="shared" si="651"/>
        <v>73.290000000000006</v>
      </c>
      <c r="N5786" s="37">
        <f t="shared" si="652"/>
        <v>74.099999999999994</v>
      </c>
      <c r="O5786" s="38">
        <f t="shared" ca="1" si="653"/>
        <v>14937800</v>
      </c>
    </row>
    <row r="5787" spans="1:15" x14ac:dyDescent="0.4">
      <c r="A5787">
        <v>5772</v>
      </c>
      <c r="B5787" s="63">
        <v>36986</v>
      </c>
      <c r="C5787" s="37">
        <v>113.300003</v>
      </c>
      <c r="D5787" s="37">
        <v>115.489998</v>
      </c>
      <c r="E5787" s="37">
        <v>112.5</v>
      </c>
      <c r="F5787" s="37">
        <v>115.050003</v>
      </c>
      <c r="G5787" s="38">
        <v>21522800</v>
      </c>
      <c r="H5787" s="37">
        <v>75.249474000000006</v>
      </c>
      <c r="I5787" s="41">
        <f t="shared" si="647"/>
        <v>0.65405886169338046</v>
      </c>
      <c r="J5787" s="41">
        <f t="shared" ca="1" si="648"/>
        <v>1</v>
      </c>
      <c r="K5787" s="37">
        <f t="shared" si="649"/>
        <v>74.099999999999994</v>
      </c>
      <c r="L5787" s="37">
        <f t="shared" si="650"/>
        <v>75.540000000000006</v>
      </c>
      <c r="M5787" s="37">
        <f t="shared" si="651"/>
        <v>73.58</v>
      </c>
      <c r="N5787" s="37">
        <f t="shared" si="652"/>
        <v>75.25</v>
      </c>
      <c r="O5787" s="38">
        <f t="shared" ca="1" si="653"/>
        <v>21522800</v>
      </c>
    </row>
    <row r="5788" spans="1:15" x14ac:dyDescent="0.4">
      <c r="A5788">
        <v>5773</v>
      </c>
      <c r="B5788" s="63">
        <v>36985</v>
      </c>
      <c r="C5788" s="37">
        <v>110.57</v>
      </c>
      <c r="D5788" s="37">
        <v>112.099998</v>
      </c>
      <c r="E5788" s="37">
        <v>109.300003</v>
      </c>
      <c r="F5788" s="37">
        <v>110.849998</v>
      </c>
      <c r="G5788" s="38">
        <v>14884300</v>
      </c>
      <c r="H5788" s="37">
        <v>72.502426</v>
      </c>
      <c r="I5788" s="41">
        <f t="shared" si="647"/>
        <v>0.65405888415081437</v>
      </c>
      <c r="J5788" s="41">
        <f t="shared" ca="1" si="648"/>
        <v>1</v>
      </c>
      <c r="K5788" s="37">
        <f t="shared" si="649"/>
        <v>72.319999999999993</v>
      </c>
      <c r="L5788" s="37">
        <f t="shared" si="650"/>
        <v>73.319999999999993</v>
      </c>
      <c r="M5788" s="37">
        <f t="shared" si="651"/>
        <v>71.489999999999995</v>
      </c>
      <c r="N5788" s="37">
        <f t="shared" si="652"/>
        <v>72.5</v>
      </c>
      <c r="O5788" s="38">
        <f t="shared" ca="1" si="653"/>
        <v>14884300</v>
      </c>
    </row>
    <row r="5789" spans="1:15" x14ac:dyDescent="0.4">
      <c r="A5789">
        <v>5774</v>
      </c>
      <c r="B5789" s="63">
        <v>36984</v>
      </c>
      <c r="C5789" s="37">
        <v>113.980003</v>
      </c>
      <c r="D5789" s="37">
        <v>114.150002</v>
      </c>
      <c r="E5789" s="37">
        <v>110.05999799999999</v>
      </c>
      <c r="F5789" s="37">
        <v>110.389999</v>
      </c>
      <c r="G5789" s="38">
        <v>12836000</v>
      </c>
      <c r="H5789" s="37">
        <v>72.201590999999993</v>
      </c>
      <c r="I5789" s="41">
        <f t="shared" si="647"/>
        <v>0.6540591688926457</v>
      </c>
      <c r="J5789" s="41">
        <f t="shared" ca="1" si="648"/>
        <v>1</v>
      </c>
      <c r="K5789" s="37">
        <f t="shared" si="649"/>
        <v>74.55</v>
      </c>
      <c r="L5789" s="37">
        <f t="shared" si="650"/>
        <v>74.66</v>
      </c>
      <c r="M5789" s="37">
        <f t="shared" si="651"/>
        <v>71.989999999999995</v>
      </c>
      <c r="N5789" s="37">
        <f t="shared" si="652"/>
        <v>72.2</v>
      </c>
      <c r="O5789" s="38">
        <f t="shared" ca="1" si="653"/>
        <v>12836000</v>
      </c>
    </row>
    <row r="5790" spans="1:15" x14ac:dyDescent="0.4">
      <c r="A5790">
        <v>5775</v>
      </c>
      <c r="B5790" s="63">
        <v>36983</v>
      </c>
      <c r="C5790" s="37">
        <v>116.300003</v>
      </c>
      <c r="D5790" s="37">
        <v>117.379997</v>
      </c>
      <c r="E5790" s="37">
        <v>113.800003</v>
      </c>
      <c r="F5790" s="37">
        <v>114.199997</v>
      </c>
      <c r="G5790" s="38">
        <v>10561000</v>
      </c>
      <c r="H5790" s="37">
        <v>74.693504000000004</v>
      </c>
      <c r="I5790" s="41">
        <f t="shared" si="647"/>
        <v>0.6540587212099489</v>
      </c>
      <c r="J5790" s="41">
        <f t="shared" ca="1" si="648"/>
        <v>1</v>
      </c>
      <c r="K5790" s="37">
        <f t="shared" si="649"/>
        <v>76.069999999999993</v>
      </c>
      <c r="L5790" s="37">
        <f t="shared" si="650"/>
        <v>76.77</v>
      </c>
      <c r="M5790" s="37">
        <f t="shared" si="651"/>
        <v>74.430000000000007</v>
      </c>
      <c r="N5790" s="37">
        <f t="shared" si="652"/>
        <v>74.69</v>
      </c>
      <c r="O5790" s="38">
        <f t="shared" ca="1" si="653"/>
        <v>10561000</v>
      </c>
    </row>
    <row r="5791" spans="1:15" x14ac:dyDescent="0.4">
      <c r="A5791">
        <v>5776</v>
      </c>
      <c r="B5791" s="63">
        <v>36980</v>
      </c>
      <c r="C5791" s="37">
        <v>115.550003</v>
      </c>
      <c r="D5791" s="37">
        <v>116.69000200000001</v>
      </c>
      <c r="E5791" s="37">
        <v>114.5</v>
      </c>
      <c r="F5791" s="37">
        <v>116.69000200000001</v>
      </c>
      <c r="G5791" s="38">
        <v>9183600</v>
      </c>
      <c r="H5791" s="37">
        <v>76.322143999999994</v>
      </c>
      <c r="I5791" s="41">
        <f t="shared" si="647"/>
        <v>0.65405898270530483</v>
      </c>
      <c r="J5791" s="41">
        <f t="shared" ca="1" si="648"/>
        <v>1</v>
      </c>
      <c r="K5791" s="37">
        <f t="shared" si="649"/>
        <v>75.58</v>
      </c>
      <c r="L5791" s="37">
        <f t="shared" si="650"/>
        <v>76.319999999999993</v>
      </c>
      <c r="M5791" s="37">
        <f t="shared" si="651"/>
        <v>74.89</v>
      </c>
      <c r="N5791" s="37">
        <f t="shared" si="652"/>
        <v>76.319999999999993</v>
      </c>
      <c r="O5791" s="38">
        <f t="shared" ca="1" si="653"/>
        <v>9183600</v>
      </c>
    </row>
    <row r="5792" spans="1:15" x14ac:dyDescent="0.4">
      <c r="A5792">
        <v>5777</v>
      </c>
      <c r="B5792" s="63">
        <v>36979</v>
      </c>
      <c r="C5792" s="37">
        <v>114.699997</v>
      </c>
      <c r="D5792" s="37">
        <v>116.5</v>
      </c>
      <c r="E5792" s="37">
        <v>112.139999</v>
      </c>
      <c r="F5792" s="37">
        <v>115.480003</v>
      </c>
      <c r="G5792" s="38">
        <v>12060300</v>
      </c>
      <c r="H5792" s="37">
        <v>75.530738999999997</v>
      </c>
      <c r="I5792" s="41">
        <f t="shared" si="647"/>
        <v>0.65405903219451766</v>
      </c>
      <c r="J5792" s="41">
        <f t="shared" ca="1" si="648"/>
        <v>1</v>
      </c>
      <c r="K5792" s="37">
        <f t="shared" si="649"/>
        <v>75.02</v>
      </c>
      <c r="L5792" s="37">
        <f t="shared" si="650"/>
        <v>76.2</v>
      </c>
      <c r="M5792" s="37">
        <f t="shared" si="651"/>
        <v>73.349999999999994</v>
      </c>
      <c r="N5792" s="37">
        <f t="shared" si="652"/>
        <v>75.53</v>
      </c>
      <c r="O5792" s="38">
        <f t="shared" ca="1" si="653"/>
        <v>12060300</v>
      </c>
    </row>
    <row r="5793" spans="1:15" x14ac:dyDescent="0.4">
      <c r="A5793">
        <v>5778</v>
      </c>
      <c r="B5793" s="63">
        <v>36978</v>
      </c>
      <c r="C5793" s="37">
        <v>116.900002</v>
      </c>
      <c r="D5793" s="37">
        <v>116.949997</v>
      </c>
      <c r="E5793" s="37">
        <v>114.900002</v>
      </c>
      <c r="F5793" s="37">
        <v>115.040001</v>
      </c>
      <c r="G5793" s="38">
        <v>10953300</v>
      </c>
      <c r="H5793" s="37">
        <v>75.242928000000006</v>
      </c>
      <c r="I5793" s="41">
        <f t="shared" si="647"/>
        <v>0.65405882602521881</v>
      </c>
      <c r="J5793" s="41">
        <f t="shared" ca="1" si="648"/>
        <v>1</v>
      </c>
      <c r="K5793" s="37">
        <f t="shared" si="649"/>
        <v>76.459999999999994</v>
      </c>
      <c r="L5793" s="37">
        <f t="shared" si="650"/>
        <v>76.489999999999995</v>
      </c>
      <c r="M5793" s="37">
        <f t="shared" si="651"/>
        <v>75.150000000000006</v>
      </c>
      <c r="N5793" s="37">
        <f t="shared" si="652"/>
        <v>75.239999999999995</v>
      </c>
      <c r="O5793" s="38">
        <f t="shared" ca="1" si="653"/>
        <v>10953300</v>
      </c>
    </row>
    <row r="5794" spans="1:15" x14ac:dyDescent="0.4">
      <c r="A5794">
        <v>5779</v>
      </c>
      <c r="B5794" s="63">
        <v>36977</v>
      </c>
      <c r="C5794" s="37">
        <v>115.620003</v>
      </c>
      <c r="D5794" s="37">
        <v>118.650002</v>
      </c>
      <c r="E5794" s="37">
        <v>115.279999</v>
      </c>
      <c r="F5794" s="37">
        <v>118.30999799999999</v>
      </c>
      <c r="G5794" s="38">
        <v>12880700</v>
      </c>
      <c r="H5794" s="37">
        <v>77.381682999999995</v>
      </c>
      <c r="I5794" s="41">
        <f t="shared" si="647"/>
        <v>0.65405869586778287</v>
      </c>
      <c r="J5794" s="41">
        <f t="shared" ca="1" si="648"/>
        <v>1</v>
      </c>
      <c r="K5794" s="37">
        <f t="shared" si="649"/>
        <v>75.62</v>
      </c>
      <c r="L5794" s="37">
        <f t="shared" si="650"/>
        <v>77.599999999999994</v>
      </c>
      <c r="M5794" s="37">
        <f t="shared" si="651"/>
        <v>75.400000000000006</v>
      </c>
      <c r="N5794" s="37">
        <f t="shared" si="652"/>
        <v>77.38</v>
      </c>
      <c r="O5794" s="38">
        <f t="shared" ca="1" si="653"/>
        <v>12880700</v>
      </c>
    </row>
    <row r="5795" spans="1:15" x14ac:dyDescent="0.4">
      <c r="A5795">
        <v>5780</v>
      </c>
      <c r="B5795" s="63">
        <v>36976</v>
      </c>
      <c r="C5795" s="37">
        <v>115.699997</v>
      </c>
      <c r="D5795" s="37">
        <v>116.269997</v>
      </c>
      <c r="E5795" s="37">
        <v>114.769997</v>
      </c>
      <c r="F5795" s="37">
        <v>115.94000200000001</v>
      </c>
      <c r="G5795" s="38">
        <v>9943800</v>
      </c>
      <c r="H5795" s="37">
        <v>75.831581</v>
      </c>
      <c r="I5795" s="41">
        <f t="shared" si="647"/>
        <v>0.65405882087185052</v>
      </c>
      <c r="J5795" s="41">
        <f t="shared" ca="1" si="648"/>
        <v>1</v>
      </c>
      <c r="K5795" s="37">
        <f t="shared" si="649"/>
        <v>75.67</v>
      </c>
      <c r="L5795" s="37">
        <f t="shared" si="650"/>
        <v>76.05</v>
      </c>
      <c r="M5795" s="37">
        <f t="shared" si="651"/>
        <v>75.069999999999993</v>
      </c>
      <c r="N5795" s="37">
        <f t="shared" si="652"/>
        <v>75.83</v>
      </c>
      <c r="O5795" s="38">
        <f t="shared" ca="1" si="653"/>
        <v>9943800</v>
      </c>
    </row>
    <row r="5796" spans="1:15" x14ac:dyDescent="0.4">
      <c r="A5796">
        <v>5781</v>
      </c>
      <c r="B5796" s="63">
        <v>36973</v>
      </c>
      <c r="C5796" s="37">
        <v>113.25</v>
      </c>
      <c r="D5796" s="37">
        <v>114.660004</v>
      </c>
      <c r="E5796" s="37">
        <v>111.5</v>
      </c>
      <c r="F5796" s="37">
        <v>114.480003</v>
      </c>
      <c r="G5796" s="38">
        <v>12861700</v>
      </c>
      <c r="H5796" s="37">
        <v>74.876655999999997</v>
      </c>
      <c r="I5796" s="41">
        <f t="shared" si="647"/>
        <v>0.65405882283214123</v>
      </c>
      <c r="J5796" s="41">
        <f t="shared" ca="1" si="648"/>
        <v>1</v>
      </c>
      <c r="K5796" s="37">
        <f t="shared" si="649"/>
        <v>74.069999999999993</v>
      </c>
      <c r="L5796" s="37">
        <f t="shared" si="650"/>
        <v>74.989999999999995</v>
      </c>
      <c r="M5796" s="37">
        <f t="shared" si="651"/>
        <v>72.930000000000007</v>
      </c>
      <c r="N5796" s="37">
        <f t="shared" si="652"/>
        <v>74.88</v>
      </c>
      <c r="O5796" s="38">
        <f t="shared" ca="1" si="653"/>
        <v>12861700</v>
      </c>
    </row>
    <row r="5797" spans="1:15" x14ac:dyDescent="0.4">
      <c r="A5797">
        <v>5782</v>
      </c>
      <c r="B5797" s="63">
        <v>36972</v>
      </c>
      <c r="C5797" s="37">
        <v>112.019997</v>
      </c>
      <c r="D5797" s="37">
        <v>112.599998</v>
      </c>
      <c r="E5797" s="37">
        <v>108.040001</v>
      </c>
      <c r="F5797" s="37">
        <v>111.120003</v>
      </c>
      <c r="G5797" s="38">
        <v>28624800</v>
      </c>
      <c r="H5797" s="37">
        <v>72.679023999999998</v>
      </c>
      <c r="I5797" s="41">
        <f t="shared" si="647"/>
        <v>0.65405887363051995</v>
      </c>
      <c r="J5797" s="41">
        <f t="shared" ca="1" si="648"/>
        <v>1</v>
      </c>
      <c r="K5797" s="37">
        <f t="shared" si="649"/>
        <v>73.27</v>
      </c>
      <c r="L5797" s="37">
        <f t="shared" si="650"/>
        <v>73.650000000000006</v>
      </c>
      <c r="M5797" s="37">
        <f t="shared" si="651"/>
        <v>70.66</v>
      </c>
      <c r="N5797" s="37">
        <f t="shared" si="652"/>
        <v>72.680000000000007</v>
      </c>
      <c r="O5797" s="38">
        <f t="shared" ca="1" si="653"/>
        <v>28624800</v>
      </c>
    </row>
    <row r="5798" spans="1:15" x14ac:dyDescent="0.4">
      <c r="A5798">
        <v>5783</v>
      </c>
      <c r="B5798" s="63">
        <v>36971</v>
      </c>
      <c r="C5798" s="37">
        <v>114.18</v>
      </c>
      <c r="D5798" s="37">
        <v>115.260002</v>
      </c>
      <c r="E5798" s="37">
        <v>111.900002</v>
      </c>
      <c r="F5798" s="37">
        <v>112.260002</v>
      </c>
      <c r="G5798" s="38">
        <v>19004600</v>
      </c>
      <c r="H5798" s="37">
        <v>73.424651999999995</v>
      </c>
      <c r="I5798" s="41">
        <f t="shared" si="647"/>
        <v>0.65405888733192785</v>
      </c>
      <c r="J5798" s="41">
        <f t="shared" ca="1" si="648"/>
        <v>1</v>
      </c>
      <c r="K5798" s="37">
        <f t="shared" si="649"/>
        <v>74.680000000000007</v>
      </c>
      <c r="L5798" s="37">
        <f t="shared" si="650"/>
        <v>75.39</v>
      </c>
      <c r="M5798" s="37">
        <f t="shared" si="651"/>
        <v>73.19</v>
      </c>
      <c r="N5798" s="37">
        <f t="shared" si="652"/>
        <v>73.42</v>
      </c>
      <c r="O5798" s="38">
        <f t="shared" ca="1" si="653"/>
        <v>19004600</v>
      </c>
    </row>
    <row r="5799" spans="1:15" x14ac:dyDescent="0.4">
      <c r="A5799">
        <v>5784</v>
      </c>
      <c r="B5799" s="63">
        <v>36970</v>
      </c>
      <c r="C5799" s="37">
        <v>117.900002</v>
      </c>
      <c r="D5799" s="37">
        <v>118.459999</v>
      </c>
      <c r="E5799" s="37">
        <v>114.110001</v>
      </c>
      <c r="F5799" s="37">
        <v>114.199997</v>
      </c>
      <c r="G5799" s="38">
        <v>15083900</v>
      </c>
      <c r="H5799" s="37">
        <v>74.693504000000004</v>
      </c>
      <c r="I5799" s="41">
        <f t="shared" si="647"/>
        <v>0.6540587212099489</v>
      </c>
      <c r="J5799" s="41">
        <f t="shared" ca="1" si="648"/>
        <v>1</v>
      </c>
      <c r="K5799" s="37">
        <f t="shared" si="649"/>
        <v>77.11</v>
      </c>
      <c r="L5799" s="37">
        <f t="shared" si="650"/>
        <v>77.48</v>
      </c>
      <c r="M5799" s="37">
        <f t="shared" si="651"/>
        <v>74.63</v>
      </c>
      <c r="N5799" s="37">
        <f t="shared" si="652"/>
        <v>74.69</v>
      </c>
      <c r="O5799" s="38">
        <f t="shared" ca="1" si="653"/>
        <v>15083900</v>
      </c>
    </row>
    <row r="5800" spans="1:15" x14ac:dyDescent="0.4">
      <c r="A5800">
        <v>5785</v>
      </c>
      <c r="B5800" s="63">
        <v>36969</v>
      </c>
      <c r="C5800" s="37">
        <v>115.760002</v>
      </c>
      <c r="D5800" s="37">
        <v>117.69000200000001</v>
      </c>
      <c r="E5800" s="37">
        <v>114.82</v>
      </c>
      <c r="F5800" s="37">
        <v>117.349998</v>
      </c>
      <c r="G5800" s="38">
        <v>10067800</v>
      </c>
      <c r="H5800" s="37">
        <v>76.753792000000004</v>
      </c>
      <c r="I5800" s="41">
        <f t="shared" si="647"/>
        <v>0.65405874144113751</v>
      </c>
      <c r="J5800" s="41">
        <f t="shared" ca="1" si="648"/>
        <v>1</v>
      </c>
      <c r="K5800" s="37">
        <f t="shared" si="649"/>
        <v>75.709999999999994</v>
      </c>
      <c r="L5800" s="37">
        <f t="shared" si="650"/>
        <v>76.98</v>
      </c>
      <c r="M5800" s="37">
        <f t="shared" si="651"/>
        <v>75.099999999999994</v>
      </c>
      <c r="N5800" s="37">
        <f t="shared" si="652"/>
        <v>76.75</v>
      </c>
      <c r="O5800" s="38">
        <f t="shared" ca="1" si="653"/>
        <v>10067800</v>
      </c>
    </row>
    <row r="5801" spans="1:15" x14ac:dyDescent="0.4">
      <c r="A5801">
        <v>5786</v>
      </c>
      <c r="B5801" s="63">
        <v>36966</v>
      </c>
      <c r="C5801" s="37">
        <v>117.129997</v>
      </c>
      <c r="D5801" s="37">
        <v>117.400002</v>
      </c>
      <c r="E5801" s="37">
        <v>114.80999799999999</v>
      </c>
      <c r="F5801" s="37">
        <v>115.010002</v>
      </c>
      <c r="G5801" s="38">
        <v>58514600</v>
      </c>
      <c r="H5801" s="37">
        <v>75.223335000000006</v>
      </c>
      <c r="I5801" s="41">
        <f t="shared" si="647"/>
        <v>0.65405907044502098</v>
      </c>
      <c r="J5801" s="41">
        <f t="shared" ca="1" si="648"/>
        <v>1</v>
      </c>
      <c r="K5801" s="37">
        <f t="shared" si="649"/>
        <v>76.61</v>
      </c>
      <c r="L5801" s="37">
        <f t="shared" si="650"/>
        <v>76.790000000000006</v>
      </c>
      <c r="M5801" s="37">
        <f t="shared" si="651"/>
        <v>75.09</v>
      </c>
      <c r="N5801" s="37">
        <f t="shared" si="652"/>
        <v>75.22</v>
      </c>
      <c r="O5801" s="38">
        <f t="shared" ca="1" si="653"/>
        <v>58514600</v>
      </c>
    </row>
    <row r="5802" spans="1:15" x14ac:dyDescent="0.4">
      <c r="A5802">
        <v>5787</v>
      </c>
      <c r="B5802" s="63">
        <v>36965</v>
      </c>
      <c r="C5802" s="37">
        <v>118.449997</v>
      </c>
      <c r="D5802" s="37">
        <v>118.860001</v>
      </c>
      <c r="E5802" s="37">
        <v>117.360001</v>
      </c>
      <c r="F5802" s="37">
        <v>117.68</v>
      </c>
      <c r="G5802" s="38">
        <v>10370300</v>
      </c>
      <c r="H5802" s="37">
        <v>76.762955000000005</v>
      </c>
      <c r="I5802" s="41">
        <f t="shared" si="647"/>
        <v>0.65230247280761389</v>
      </c>
      <c r="J5802" s="41">
        <f t="shared" ca="1" si="648"/>
        <v>1</v>
      </c>
      <c r="K5802" s="37">
        <f t="shared" si="649"/>
        <v>77.27</v>
      </c>
      <c r="L5802" s="37">
        <f t="shared" si="650"/>
        <v>77.53</v>
      </c>
      <c r="M5802" s="37">
        <f t="shared" si="651"/>
        <v>76.55</v>
      </c>
      <c r="N5802" s="37">
        <f t="shared" si="652"/>
        <v>76.760000000000005</v>
      </c>
      <c r="O5802" s="38">
        <f t="shared" ca="1" si="653"/>
        <v>10370300</v>
      </c>
    </row>
    <row r="5803" spans="1:15" x14ac:dyDescent="0.4">
      <c r="A5803">
        <v>5788</v>
      </c>
      <c r="B5803" s="63">
        <v>36964</v>
      </c>
      <c r="C5803" s="37">
        <v>117.050003</v>
      </c>
      <c r="D5803" s="37">
        <v>119.290001</v>
      </c>
      <c r="E5803" s="37">
        <v>115.75</v>
      </c>
      <c r="F5803" s="37">
        <v>117.650002</v>
      </c>
      <c r="G5803" s="38">
        <v>19883400</v>
      </c>
      <c r="H5803" s="37">
        <v>76.743369999999999</v>
      </c>
      <c r="I5803" s="41">
        <f t="shared" si="647"/>
        <v>0.65230232635270158</v>
      </c>
      <c r="J5803" s="41">
        <f t="shared" ca="1" si="648"/>
        <v>1</v>
      </c>
      <c r="K5803" s="37">
        <f t="shared" si="649"/>
        <v>76.349999999999994</v>
      </c>
      <c r="L5803" s="37">
        <f t="shared" si="650"/>
        <v>77.81</v>
      </c>
      <c r="M5803" s="37">
        <f t="shared" si="651"/>
        <v>75.5</v>
      </c>
      <c r="N5803" s="37">
        <f t="shared" si="652"/>
        <v>76.739999999999995</v>
      </c>
      <c r="O5803" s="38">
        <f t="shared" ca="1" si="653"/>
        <v>19883400</v>
      </c>
    </row>
    <row r="5804" spans="1:15" x14ac:dyDescent="0.4">
      <c r="A5804">
        <v>5789</v>
      </c>
      <c r="B5804" s="63">
        <v>36963</v>
      </c>
      <c r="C5804" s="37">
        <v>119.400002</v>
      </c>
      <c r="D5804" s="37">
        <v>120.44000200000001</v>
      </c>
      <c r="E5804" s="37">
        <v>117.529999</v>
      </c>
      <c r="F5804" s="37">
        <v>120.019997</v>
      </c>
      <c r="G5804" s="38">
        <v>12888000</v>
      </c>
      <c r="H5804" s="37">
        <v>78.289367999999996</v>
      </c>
      <c r="I5804" s="41">
        <f t="shared" si="647"/>
        <v>0.65230269919103556</v>
      </c>
      <c r="J5804" s="41">
        <f t="shared" ca="1" si="648"/>
        <v>1</v>
      </c>
      <c r="K5804" s="37">
        <f t="shared" si="649"/>
        <v>77.88</v>
      </c>
      <c r="L5804" s="37">
        <f t="shared" si="650"/>
        <v>78.56</v>
      </c>
      <c r="M5804" s="37">
        <f t="shared" si="651"/>
        <v>76.67</v>
      </c>
      <c r="N5804" s="37">
        <f t="shared" si="652"/>
        <v>78.290000000000006</v>
      </c>
      <c r="O5804" s="38">
        <f t="shared" ca="1" si="653"/>
        <v>12888000</v>
      </c>
    </row>
    <row r="5805" spans="1:15" x14ac:dyDescent="0.4">
      <c r="A5805">
        <v>5790</v>
      </c>
      <c r="B5805" s="63">
        <v>36962</v>
      </c>
      <c r="C5805" s="37">
        <v>122.339996</v>
      </c>
      <c r="D5805" s="37">
        <v>122.5</v>
      </c>
      <c r="E5805" s="37">
        <v>117.75</v>
      </c>
      <c r="F5805" s="37">
        <v>118.08000199999999</v>
      </c>
      <c r="G5805" s="38">
        <v>13972900</v>
      </c>
      <c r="H5805" s="37">
        <v>77.023894999999996</v>
      </c>
      <c r="I5805" s="41">
        <f t="shared" si="647"/>
        <v>0.65230262275910189</v>
      </c>
      <c r="J5805" s="41">
        <f t="shared" ca="1" si="648"/>
        <v>1</v>
      </c>
      <c r="K5805" s="37">
        <f t="shared" si="649"/>
        <v>79.8</v>
      </c>
      <c r="L5805" s="37">
        <f t="shared" si="650"/>
        <v>79.91</v>
      </c>
      <c r="M5805" s="37">
        <f t="shared" si="651"/>
        <v>76.81</v>
      </c>
      <c r="N5805" s="37">
        <f t="shared" si="652"/>
        <v>77.02</v>
      </c>
      <c r="O5805" s="38">
        <f t="shared" ca="1" si="653"/>
        <v>13972900</v>
      </c>
    </row>
    <row r="5806" spans="1:15" x14ac:dyDescent="0.4">
      <c r="A5806">
        <v>5791</v>
      </c>
      <c r="B5806" s="63">
        <v>36959</v>
      </c>
      <c r="C5806" s="37">
        <v>126.099998</v>
      </c>
      <c r="D5806" s="37">
        <v>126.099998</v>
      </c>
      <c r="E5806" s="37">
        <v>123.110001</v>
      </c>
      <c r="F5806" s="37">
        <v>123.360001</v>
      </c>
      <c r="G5806" s="38">
        <v>10020300</v>
      </c>
      <c r="H5806" s="37">
        <v>80.468040000000002</v>
      </c>
      <c r="I5806" s="41">
        <f t="shared" si="647"/>
        <v>0.65230252389508336</v>
      </c>
      <c r="J5806" s="41">
        <f t="shared" ca="1" si="648"/>
        <v>1</v>
      </c>
      <c r="K5806" s="37">
        <f t="shared" si="649"/>
        <v>82.26</v>
      </c>
      <c r="L5806" s="37">
        <f t="shared" si="650"/>
        <v>82.26</v>
      </c>
      <c r="M5806" s="37">
        <f t="shared" si="651"/>
        <v>80.3</v>
      </c>
      <c r="N5806" s="37">
        <f t="shared" si="652"/>
        <v>80.47</v>
      </c>
      <c r="O5806" s="38">
        <f t="shared" ca="1" si="653"/>
        <v>10020300</v>
      </c>
    </row>
    <row r="5807" spans="1:15" x14ac:dyDescent="0.4">
      <c r="A5807">
        <v>5792</v>
      </c>
      <c r="B5807" s="63">
        <v>36958</v>
      </c>
      <c r="C5807" s="37">
        <v>126.599998</v>
      </c>
      <c r="D5807" s="37">
        <v>127.239998</v>
      </c>
      <c r="E5807" s="37">
        <v>126.139999</v>
      </c>
      <c r="F5807" s="37">
        <v>127.120003</v>
      </c>
      <c r="G5807" s="38">
        <v>6055000</v>
      </c>
      <c r="H5807" s="37">
        <v>82.920676999999998</v>
      </c>
      <c r="I5807" s="41">
        <f t="shared" si="647"/>
        <v>0.65230235244723833</v>
      </c>
      <c r="J5807" s="41">
        <f t="shared" ca="1" si="648"/>
        <v>1</v>
      </c>
      <c r="K5807" s="37">
        <f t="shared" si="649"/>
        <v>82.58</v>
      </c>
      <c r="L5807" s="37">
        <f t="shared" si="650"/>
        <v>83</v>
      </c>
      <c r="M5807" s="37">
        <f t="shared" si="651"/>
        <v>82.28</v>
      </c>
      <c r="N5807" s="37">
        <f t="shared" si="652"/>
        <v>82.92</v>
      </c>
      <c r="O5807" s="38">
        <f t="shared" ca="1" si="653"/>
        <v>6055000</v>
      </c>
    </row>
    <row r="5808" spans="1:15" x14ac:dyDescent="0.4">
      <c r="A5808">
        <v>5793</v>
      </c>
      <c r="B5808" s="63">
        <v>36957</v>
      </c>
      <c r="C5808" s="37">
        <v>126.900002</v>
      </c>
      <c r="D5808" s="37">
        <v>127.040001</v>
      </c>
      <c r="E5808" s="37">
        <v>125.760002</v>
      </c>
      <c r="F5808" s="37">
        <v>126.980003</v>
      </c>
      <c r="G5808" s="38">
        <v>6371700</v>
      </c>
      <c r="H5808" s="37">
        <v>82.829369</v>
      </c>
      <c r="I5808" s="41">
        <f t="shared" si="647"/>
        <v>0.65230246529447633</v>
      </c>
      <c r="J5808" s="41">
        <f t="shared" ca="1" si="648"/>
        <v>1</v>
      </c>
      <c r="K5808" s="37">
        <f t="shared" si="649"/>
        <v>82.78</v>
      </c>
      <c r="L5808" s="37">
        <f t="shared" si="650"/>
        <v>82.87</v>
      </c>
      <c r="M5808" s="37">
        <f t="shared" si="651"/>
        <v>82.03</v>
      </c>
      <c r="N5808" s="37">
        <f t="shared" si="652"/>
        <v>82.83</v>
      </c>
      <c r="O5808" s="38">
        <f t="shared" ca="1" si="653"/>
        <v>6371700</v>
      </c>
    </row>
    <row r="5809" spans="1:15" x14ac:dyDescent="0.4">
      <c r="A5809">
        <v>5794</v>
      </c>
      <c r="B5809" s="63">
        <v>36956</v>
      </c>
      <c r="C5809" s="37">
        <v>126.349998</v>
      </c>
      <c r="D5809" s="37">
        <v>127.75</v>
      </c>
      <c r="E5809" s="37">
        <v>125.489998</v>
      </c>
      <c r="F5809" s="37">
        <v>126.08000199999999</v>
      </c>
      <c r="G5809" s="38">
        <v>6917000</v>
      </c>
      <c r="H5809" s="37">
        <v>82.242324999999994</v>
      </c>
      <c r="I5809" s="41">
        <f t="shared" si="647"/>
        <v>0.65230269428453846</v>
      </c>
      <c r="J5809" s="41">
        <f t="shared" ca="1" si="648"/>
        <v>1</v>
      </c>
      <c r="K5809" s="37">
        <f t="shared" si="649"/>
        <v>82.42</v>
      </c>
      <c r="L5809" s="37">
        <f t="shared" si="650"/>
        <v>83.33</v>
      </c>
      <c r="M5809" s="37">
        <f t="shared" si="651"/>
        <v>81.86</v>
      </c>
      <c r="N5809" s="37">
        <f t="shared" si="652"/>
        <v>82.24</v>
      </c>
      <c r="O5809" s="38">
        <f t="shared" ca="1" si="653"/>
        <v>6917000</v>
      </c>
    </row>
    <row r="5810" spans="1:15" x14ac:dyDescent="0.4">
      <c r="A5810">
        <v>5795</v>
      </c>
      <c r="B5810" s="63">
        <v>36955</v>
      </c>
      <c r="C5810" s="37">
        <v>124.150002</v>
      </c>
      <c r="D5810" s="37">
        <v>124.779999</v>
      </c>
      <c r="E5810" s="37">
        <v>123.80999799999999</v>
      </c>
      <c r="F5810" s="37">
        <v>124.739998</v>
      </c>
      <c r="G5810" s="38">
        <v>5293200</v>
      </c>
      <c r="H5810" s="37">
        <v>81.368172000000001</v>
      </c>
      <c r="I5810" s="41">
        <f t="shared" si="647"/>
        <v>0.65230217496075316</v>
      </c>
      <c r="J5810" s="41">
        <f t="shared" ca="1" si="648"/>
        <v>1</v>
      </c>
      <c r="K5810" s="37">
        <f t="shared" si="649"/>
        <v>80.98</v>
      </c>
      <c r="L5810" s="37">
        <f t="shared" si="650"/>
        <v>81.39</v>
      </c>
      <c r="M5810" s="37">
        <f t="shared" si="651"/>
        <v>80.760000000000005</v>
      </c>
      <c r="N5810" s="37">
        <f t="shared" si="652"/>
        <v>81.37</v>
      </c>
      <c r="O5810" s="38">
        <f t="shared" ca="1" si="653"/>
        <v>5293200</v>
      </c>
    </row>
    <row r="5811" spans="1:15" x14ac:dyDescent="0.4">
      <c r="A5811">
        <v>5796</v>
      </c>
      <c r="B5811" s="63">
        <v>36952</v>
      </c>
      <c r="C5811" s="37">
        <v>122.5</v>
      </c>
      <c r="D5811" s="37">
        <v>125.650002</v>
      </c>
      <c r="E5811" s="37">
        <v>122.300003</v>
      </c>
      <c r="F5811" s="37">
        <v>123.610001</v>
      </c>
      <c r="G5811" s="38">
        <v>12564300</v>
      </c>
      <c r="H5811" s="37">
        <v>80.631118999999998</v>
      </c>
      <c r="I5811" s="41">
        <f t="shared" si="647"/>
        <v>0.65230255115037172</v>
      </c>
      <c r="J5811" s="41">
        <f t="shared" ca="1" si="648"/>
        <v>1</v>
      </c>
      <c r="K5811" s="37">
        <f t="shared" si="649"/>
        <v>79.91</v>
      </c>
      <c r="L5811" s="37">
        <f t="shared" si="650"/>
        <v>81.96</v>
      </c>
      <c r="M5811" s="37">
        <f t="shared" si="651"/>
        <v>79.78</v>
      </c>
      <c r="N5811" s="37">
        <f t="shared" si="652"/>
        <v>80.63</v>
      </c>
      <c r="O5811" s="38">
        <f t="shared" ca="1" si="653"/>
        <v>12564300</v>
      </c>
    </row>
    <row r="5812" spans="1:15" x14ac:dyDescent="0.4">
      <c r="A5812">
        <v>5797</v>
      </c>
      <c r="B5812" s="63">
        <v>36951</v>
      </c>
      <c r="C5812" s="37">
        <v>124.050003</v>
      </c>
      <c r="D5812" s="37">
        <v>124.599998</v>
      </c>
      <c r="E5812" s="37">
        <v>121.75</v>
      </c>
      <c r="F5812" s="37">
        <v>124.599998</v>
      </c>
      <c r="G5812" s="38">
        <v>14672000</v>
      </c>
      <c r="H5812" s="37">
        <v>81.276877999999996</v>
      </c>
      <c r="I5812" s="41">
        <f t="shared" si="647"/>
        <v>0.652302402123634</v>
      </c>
      <c r="J5812" s="41">
        <f t="shared" ca="1" si="648"/>
        <v>1</v>
      </c>
      <c r="K5812" s="37">
        <f t="shared" si="649"/>
        <v>80.92</v>
      </c>
      <c r="L5812" s="37">
        <f t="shared" si="650"/>
        <v>81.28</v>
      </c>
      <c r="M5812" s="37">
        <f t="shared" si="651"/>
        <v>79.42</v>
      </c>
      <c r="N5812" s="37">
        <f t="shared" si="652"/>
        <v>81.28</v>
      </c>
      <c r="O5812" s="38">
        <f t="shared" ca="1" si="653"/>
        <v>14672000</v>
      </c>
    </row>
    <row r="5813" spans="1:15" x14ac:dyDescent="0.4">
      <c r="A5813">
        <v>5798</v>
      </c>
      <c r="B5813" s="63">
        <v>36950</v>
      </c>
      <c r="C5813" s="37">
        <v>126.75</v>
      </c>
      <c r="D5813" s="37">
        <v>126.839996</v>
      </c>
      <c r="E5813" s="37">
        <v>123.269997</v>
      </c>
      <c r="F5813" s="37">
        <v>123.949997</v>
      </c>
      <c r="G5813" s="38">
        <v>14825800</v>
      </c>
      <c r="H5813" s="37">
        <v>80.852920999999995</v>
      </c>
      <c r="I5813" s="41">
        <f t="shared" si="647"/>
        <v>0.65230272655835564</v>
      </c>
      <c r="J5813" s="41">
        <f t="shared" ca="1" si="648"/>
        <v>1</v>
      </c>
      <c r="K5813" s="37">
        <f t="shared" si="649"/>
        <v>82.68</v>
      </c>
      <c r="L5813" s="37">
        <f t="shared" si="650"/>
        <v>82.74</v>
      </c>
      <c r="M5813" s="37">
        <f t="shared" si="651"/>
        <v>80.41</v>
      </c>
      <c r="N5813" s="37">
        <f t="shared" si="652"/>
        <v>80.849999999999994</v>
      </c>
      <c r="O5813" s="38">
        <f t="shared" ca="1" si="653"/>
        <v>14825800</v>
      </c>
    </row>
    <row r="5814" spans="1:15" x14ac:dyDescent="0.4">
      <c r="A5814">
        <v>5799</v>
      </c>
      <c r="B5814" s="63">
        <v>36949</v>
      </c>
      <c r="C5814" s="37">
        <v>126.800003</v>
      </c>
      <c r="D5814" s="37">
        <v>127.839996</v>
      </c>
      <c r="E5814" s="37">
        <v>125.510002</v>
      </c>
      <c r="F5814" s="37">
        <v>126.44000200000001</v>
      </c>
      <c r="G5814" s="38">
        <v>11415000</v>
      </c>
      <c r="H5814" s="37">
        <v>82.477149999999995</v>
      </c>
      <c r="I5814" s="41">
        <f t="shared" si="647"/>
        <v>0.65230266288670247</v>
      </c>
      <c r="J5814" s="41">
        <f t="shared" ca="1" si="648"/>
        <v>1</v>
      </c>
      <c r="K5814" s="37">
        <f t="shared" si="649"/>
        <v>82.71</v>
      </c>
      <c r="L5814" s="37">
        <f t="shared" si="650"/>
        <v>83.39</v>
      </c>
      <c r="M5814" s="37">
        <f t="shared" si="651"/>
        <v>81.87</v>
      </c>
      <c r="N5814" s="37">
        <f t="shared" si="652"/>
        <v>82.48</v>
      </c>
      <c r="O5814" s="38">
        <f t="shared" ca="1" si="653"/>
        <v>11415000</v>
      </c>
    </row>
    <row r="5815" spans="1:15" x14ac:dyDescent="0.4">
      <c r="A5815">
        <v>5800</v>
      </c>
      <c r="B5815" s="63">
        <v>36948</v>
      </c>
      <c r="C5815" s="37">
        <v>125.800003</v>
      </c>
      <c r="D5815" s="37">
        <v>127.620003</v>
      </c>
      <c r="E5815" s="37">
        <v>124.5</v>
      </c>
      <c r="F5815" s="37">
        <v>127.620003</v>
      </c>
      <c r="G5815" s="38">
        <v>11503700</v>
      </c>
      <c r="H5815" s="37">
        <v>83.246880000000004</v>
      </c>
      <c r="I5815" s="41">
        <f t="shared" si="647"/>
        <v>0.65230275852602826</v>
      </c>
      <c r="J5815" s="41">
        <f t="shared" ca="1" si="648"/>
        <v>1</v>
      </c>
      <c r="K5815" s="37">
        <f t="shared" si="649"/>
        <v>82.06</v>
      </c>
      <c r="L5815" s="37">
        <f t="shared" si="650"/>
        <v>83.25</v>
      </c>
      <c r="M5815" s="37">
        <f t="shared" si="651"/>
        <v>81.209999999999994</v>
      </c>
      <c r="N5815" s="37">
        <f t="shared" si="652"/>
        <v>83.25</v>
      </c>
      <c r="O5815" s="38">
        <f t="shared" ca="1" si="653"/>
        <v>11503700</v>
      </c>
    </row>
    <row r="5816" spans="1:15" x14ac:dyDescent="0.4">
      <c r="A5816">
        <v>5801</v>
      </c>
      <c r="B5816" s="63">
        <v>36945</v>
      </c>
      <c r="C5816" s="37">
        <v>125.08000199999999</v>
      </c>
      <c r="D5816" s="37">
        <v>125.540001</v>
      </c>
      <c r="E5816" s="37">
        <v>121.800003</v>
      </c>
      <c r="F5816" s="37">
        <v>124.959999</v>
      </c>
      <c r="G5816" s="38">
        <v>20173000</v>
      </c>
      <c r="H5816" s="37">
        <v>81.511688000000007</v>
      </c>
      <c r="I5816" s="41">
        <f t="shared" si="647"/>
        <v>0.65230224593711794</v>
      </c>
      <c r="J5816" s="41">
        <f t="shared" ca="1" si="648"/>
        <v>1</v>
      </c>
      <c r="K5816" s="37">
        <f t="shared" si="649"/>
        <v>81.59</v>
      </c>
      <c r="L5816" s="37">
        <f t="shared" si="650"/>
        <v>81.89</v>
      </c>
      <c r="M5816" s="37">
        <f t="shared" si="651"/>
        <v>79.45</v>
      </c>
      <c r="N5816" s="37">
        <f t="shared" si="652"/>
        <v>81.510000000000005</v>
      </c>
      <c r="O5816" s="38">
        <f t="shared" ca="1" si="653"/>
        <v>20173000</v>
      </c>
    </row>
    <row r="5817" spans="1:15" x14ac:dyDescent="0.4">
      <c r="A5817">
        <v>5802</v>
      </c>
      <c r="B5817" s="63">
        <v>36944</v>
      </c>
      <c r="C5817" s="37">
        <v>126.349998</v>
      </c>
      <c r="D5817" s="37">
        <v>126.540001</v>
      </c>
      <c r="E5817" s="37">
        <v>123.019997</v>
      </c>
      <c r="F5817" s="37">
        <v>125.80999799999999</v>
      </c>
      <c r="G5817" s="38">
        <v>21281600</v>
      </c>
      <c r="H5817" s="37">
        <v>82.066176999999996</v>
      </c>
      <c r="I5817" s="41">
        <f t="shared" si="647"/>
        <v>0.65230250619668562</v>
      </c>
      <c r="J5817" s="41">
        <f t="shared" ca="1" si="648"/>
        <v>1</v>
      </c>
      <c r="K5817" s="37">
        <f t="shared" si="649"/>
        <v>82.42</v>
      </c>
      <c r="L5817" s="37">
        <f t="shared" si="650"/>
        <v>82.54</v>
      </c>
      <c r="M5817" s="37">
        <f t="shared" si="651"/>
        <v>80.25</v>
      </c>
      <c r="N5817" s="37">
        <f t="shared" si="652"/>
        <v>82.07</v>
      </c>
      <c r="O5817" s="38">
        <f t="shared" ca="1" si="653"/>
        <v>21281600</v>
      </c>
    </row>
    <row r="5818" spans="1:15" x14ac:dyDescent="0.4">
      <c r="A5818">
        <v>5803</v>
      </c>
      <c r="B5818" s="63">
        <v>36943</v>
      </c>
      <c r="C5818" s="37">
        <v>127.900002</v>
      </c>
      <c r="D5818" s="37">
        <v>128.83999600000001</v>
      </c>
      <c r="E5818" s="37">
        <v>125.5</v>
      </c>
      <c r="F5818" s="37">
        <v>125.620003</v>
      </c>
      <c r="G5818" s="38">
        <v>10910800</v>
      </c>
      <c r="H5818" s="37">
        <v>81.942222999999998</v>
      </c>
      <c r="I5818" s="41">
        <f t="shared" si="647"/>
        <v>0.65230234869521542</v>
      </c>
      <c r="J5818" s="41">
        <f t="shared" ca="1" si="648"/>
        <v>1</v>
      </c>
      <c r="K5818" s="37">
        <f t="shared" si="649"/>
        <v>83.43</v>
      </c>
      <c r="L5818" s="37">
        <f t="shared" si="650"/>
        <v>84.04</v>
      </c>
      <c r="M5818" s="37">
        <f t="shared" si="651"/>
        <v>81.86</v>
      </c>
      <c r="N5818" s="37">
        <f t="shared" si="652"/>
        <v>81.94</v>
      </c>
      <c r="O5818" s="38">
        <f t="shared" ca="1" si="653"/>
        <v>10910800</v>
      </c>
    </row>
    <row r="5819" spans="1:15" x14ac:dyDescent="0.4">
      <c r="A5819">
        <v>5804</v>
      </c>
      <c r="B5819" s="63">
        <v>36942</v>
      </c>
      <c r="C5819" s="37">
        <v>131.03999300000001</v>
      </c>
      <c r="D5819" s="37">
        <v>131.13999899999999</v>
      </c>
      <c r="E5819" s="37">
        <v>128.10000600000001</v>
      </c>
      <c r="F5819" s="37">
        <v>128.38999899999999</v>
      </c>
      <c r="G5819" s="38">
        <v>5760000</v>
      </c>
      <c r="H5819" s="37">
        <v>83.749099999999999</v>
      </c>
      <c r="I5819" s="41">
        <f t="shared" si="647"/>
        <v>0.65230236507751671</v>
      </c>
      <c r="J5819" s="41">
        <f t="shared" ca="1" si="648"/>
        <v>1</v>
      </c>
      <c r="K5819" s="37">
        <f t="shared" si="649"/>
        <v>85.48</v>
      </c>
      <c r="L5819" s="37">
        <f t="shared" si="650"/>
        <v>85.54</v>
      </c>
      <c r="M5819" s="37">
        <f t="shared" si="651"/>
        <v>83.56</v>
      </c>
      <c r="N5819" s="37">
        <f t="shared" si="652"/>
        <v>83.75</v>
      </c>
      <c r="O5819" s="38">
        <f t="shared" ca="1" si="653"/>
        <v>5760000</v>
      </c>
    </row>
    <row r="5820" spans="1:15" x14ac:dyDescent="0.4">
      <c r="A5820">
        <v>5805</v>
      </c>
      <c r="B5820" s="63">
        <v>36938</v>
      </c>
      <c r="C5820" s="37">
        <v>131</v>
      </c>
      <c r="D5820" s="37">
        <v>131.28999300000001</v>
      </c>
      <c r="E5820" s="37">
        <v>129.300003</v>
      </c>
      <c r="F5820" s="37">
        <v>130.39999399999999</v>
      </c>
      <c r="G5820" s="38">
        <v>6434900</v>
      </c>
      <c r="H5820" s="37">
        <v>85.060242000000002</v>
      </c>
      <c r="I5820" s="41">
        <f t="shared" si="647"/>
        <v>0.65230249933907214</v>
      </c>
      <c r="J5820" s="41">
        <f t="shared" ca="1" si="648"/>
        <v>1</v>
      </c>
      <c r="K5820" s="37">
        <f t="shared" si="649"/>
        <v>85.45</v>
      </c>
      <c r="L5820" s="37">
        <f t="shared" si="650"/>
        <v>85.64</v>
      </c>
      <c r="M5820" s="37">
        <f t="shared" si="651"/>
        <v>84.34</v>
      </c>
      <c r="N5820" s="37">
        <f t="shared" si="652"/>
        <v>85.06</v>
      </c>
      <c r="O5820" s="38">
        <f t="shared" ca="1" si="653"/>
        <v>6434900</v>
      </c>
    </row>
    <row r="5821" spans="1:15" x14ac:dyDescent="0.4">
      <c r="A5821">
        <v>5806</v>
      </c>
      <c r="B5821" s="63">
        <v>36937</v>
      </c>
      <c r="C5821" s="37">
        <v>132.83999600000001</v>
      </c>
      <c r="D5821" s="37">
        <v>133.520004</v>
      </c>
      <c r="E5821" s="37">
        <v>131.990005</v>
      </c>
      <c r="F5821" s="37">
        <v>133.33999600000001</v>
      </c>
      <c r="G5821" s="38">
        <v>5929800</v>
      </c>
      <c r="H5821" s="37">
        <v>86.978026999999997</v>
      </c>
      <c r="I5821" s="41">
        <f t="shared" si="647"/>
        <v>0.65230260693873121</v>
      </c>
      <c r="J5821" s="41">
        <f t="shared" ca="1" si="648"/>
        <v>1</v>
      </c>
      <c r="K5821" s="37">
        <f t="shared" si="649"/>
        <v>86.65</v>
      </c>
      <c r="L5821" s="37">
        <f t="shared" si="650"/>
        <v>87.1</v>
      </c>
      <c r="M5821" s="37">
        <f t="shared" si="651"/>
        <v>86.1</v>
      </c>
      <c r="N5821" s="37">
        <f t="shared" si="652"/>
        <v>86.98</v>
      </c>
      <c r="O5821" s="38">
        <f t="shared" ca="1" si="653"/>
        <v>5929800</v>
      </c>
    </row>
    <row r="5822" spans="1:15" x14ac:dyDescent="0.4">
      <c r="A5822">
        <v>5807</v>
      </c>
      <c r="B5822" s="63">
        <v>36936</v>
      </c>
      <c r="C5822" s="37">
        <v>132.64999399999999</v>
      </c>
      <c r="D5822" s="37">
        <v>132.64999399999999</v>
      </c>
      <c r="E5822" s="37">
        <v>130.66000399999999</v>
      </c>
      <c r="F5822" s="37">
        <v>132.05999800000001</v>
      </c>
      <c r="G5822" s="38">
        <v>8400100</v>
      </c>
      <c r="H5822" s="37">
        <v>86.143073999999999</v>
      </c>
      <c r="I5822" s="41">
        <f t="shared" si="647"/>
        <v>0.65230255417692795</v>
      </c>
      <c r="J5822" s="41">
        <f t="shared" ca="1" si="648"/>
        <v>1</v>
      </c>
      <c r="K5822" s="37">
        <f t="shared" si="649"/>
        <v>86.53</v>
      </c>
      <c r="L5822" s="37">
        <f t="shared" si="650"/>
        <v>86.53</v>
      </c>
      <c r="M5822" s="37">
        <f t="shared" si="651"/>
        <v>85.23</v>
      </c>
      <c r="N5822" s="37">
        <f t="shared" si="652"/>
        <v>86.14</v>
      </c>
      <c r="O5822" s="38">
        <f t="shared" ca="1" si="653"/>
        <v>8400100</v>
      </c>
    </row>
    <row r="5823" spans="1:15" x14ac:dyDescent="0.4">
      <c r="A5823">
        <v>5808</v>
      </c>
      <c r="B5823" s="63">
        <v>36935</v>
      </c>
      <c r="C5823" s="37">
        <v>133.699997</v>
      </c>
      <c r="D5823" s="37">
        <v>134.16999799999999</v>
      </c>
      <c r="E5823" s="37">
        <v>132</v>
      </c>
      <c r="F5823" s="37">
        <v>132.259995</v>
      </c>
      <c r="G5823" s="38">
        <v>6587600</v>
      </c>
      <c r="H5823" s="37">
        <v>86.273537000000005</v>
      </c>
      <c r="I5823" s="41">
        <f t="shared" si="647"/>
        <v>0.65230258779308137</v>
      </c>
      <c r="J5823" s="41">
        <f t="shared" ca="1" si="648"/>
        <v>1</v>
      </c>
      <c r="K5823" s="37">
        <f t="shared" si="649"/>
        <v>87.21</v>
      </c>
      <c r="L5823" s="37">
        <f t="shared" si="650"/>
        <v>87.52</v>
      </c>
      <c r="M5823" s="37">
        <f t="shared" si="651"/>
        <v>86.1</v>
      </c>
      <c r="N5823" s="37">
        <f t="shared" si="652"/>
        <v>86.27</v>
      </c>
      <c r="O5823" s="38">
        <f t="shared" ca="1" si="653"/>
        <v>6587600</v>
      </c>
    </row>
    <row r="5824" spans="1:15" x14ac:dyDescent="0.4">
      <c r="A5824">
        <v>5809</v>
      </c>
      <c r="B5824" s="63">
        <v>36934</v>
      </c>
      <c r="C5824" s="37">
        <v>131.699997</v>
      </c>
      <c r="D5824" s="37">
        <v>133.5</v>
      </c>
      <c r="E5824" s="37">
        <v>131.699997</v>
      </c>
      <c r="F5824" s="37">
        <v>133.35000600000001</v>
      </c>
      <c r="G5824" s="38">
        <v>5804400</v>
      </c>
      <c r="H5824" s="37">
        <v>86.984549999999999</v>
      </c>
      <c r="I5824" s="41">
        <f t="shared" si="647"/>
        <v>0.65230255782665647</v>
      </c>
      <c r="J5824" s="41">
        <f t="shared" ca="1" si="648"/>
        <v>1</v>
      </c>
      <c r="K5824" s="37">
        <f t="shared" si="649"/>
        <v>85.91</v>
      </c>
      <c r="L5824" s="37">
        <f t="shared" si="650"/>
        <v>87.08</v>
      </c>
      <c r="M5824" s="37">
        <f t="shared" si="651"/>
        <v>85.91</v>
      </c>
      <c r="N5824" s="37">
        <f t="shared" si="652"/>
        <v>86.98</v>
      </c>
      <c r="O5824" s="38">
        <f t="shared" ca="1" si="653"/>
        <v>5804400</v>
      </c>
    </row>
    <row r="5825" spans="1:15" x14ac:dyDescent="0.4">
      <c r="A5825">
        <v>5810</v>
      </c>
      <c r="B5825" s="63">
        <v>36931</v>
      </c>
      <c r="C5825" s="37">
        <v>133.35000600000001</v>
      </c>
      <c r="D5825" s="37">
        <v>133.35000600000001</v>
      </c>
      <c r="E5825" s="37">
        <v>131.259995</v>
      </c>
      <c r="F5825" s="37">
        <v>131.83999600000001</v>
      </c>
      <c r="G5825" s="38">
        <v>9913000</v>
      </c>
      <c r="H5825" s="37">
        <v>85.999572999999998</v>
      </c>
      <c r="I5825" s="41">
        <f t="shared" si="647"/>
        <v>0.65230260625918091</v>
      </c>
      <c r="J5825" s="41">
        <f t="shared" ca="1" si="648"/>
        <v>1</v>
      </c>
      <c r="K5825" s="37">
        <f t="shared" si="649"/>
        <v>86.98</v>
      </c>
      <c r="L5825" s="37">
        <f t="shared" si="650"/>
        <v>86.98</v>
      </c>
      <c r="M5825" s="37">
        <f t="shared" si="651"/>
        <v>85.62</v>
      </c>
      <c r="N5825" s="37">
        <f t="shared" si="652"/>
        <v>86</v>
      </c>
      <c r="O5825" s="38">
        <f t="shared" ca="1" si="653"/>
        <v>9913000</v>
      </c>
    </row>
    <row r="5826" spans="1:15" x14ac:dyDescent="0.4">
      <c r="A5826">
        <v>5811</v>
      </c>
      <c r="B5826" s="63">
        <v>36930</v>
      </c>
      <c r="C5826" s="37">
        <v>134.800003</v>
      </c>
      <c r="D5826" s="37">
        <v>135.39999399999999</v>
      </c>
      <c r="E5826" s="37">
        <v>133.10000600000001</v>
      </c>
      <c r="F5826" s="37">
        <v>133.11999499999999</v>
      </c>
      <c r="G5826" s="38">
        <v>5943300</v>
      </c>
      <c r="H5826" s="37">
        <v>86.834564</v>
      </c>
      <c r="I5826" s="41">
        <f t="shared" si="647"/>
        <v>0.65230293916402271</v>
      </c>
      <c r="J5826" s="41">
        <f t="shared" ca="1" si="648"/>
        <v>1</v>
      </c>
      <c r="K5826" s="37">
        <f t="shared" si="649"/>
        <v>87.93</v>
      </c>
      <c r="L5826" s="37">
        <f t="shared" si="650"/>
        <v>88.32</v>
      </c>
      <c r="M5826" s="37">
        <f t="shared" si="651"/>
        <v>86.82</v>
      </c>
      <c r="N5826" s="37">
        <f t="shared" si="652"/>
        <v>86.83</v>
      </c>
      <c r="O5826" s="38">
        <f t="shared" ca="1" si="653"/>
        <v>5943300</v>
      </c>
    </row>
    <row r="5827" spans="1:15" x14ac:dyDescent="0.4">
      <c r="A5827">
        <v>5812</v>
      </c>
      <c r="B5827" s="63">
        <v>36929</v>
      </c>
      <c r="C5827" s="37">
        <v>134.720001</v>
      </c>
      <c r="D5827" s="37">
        <v>135.39999399999999</v>
      </c>
      <c r="E5827" s="37">
        <v>133.679993</v>
      </c>
      <c r="F5827" s="37">
        <v>134.69000199999999</v>
      </c>
      <c r="G5827" s="38">
        <v>5748700</v>
      </c>
      <c r="H5827" s="37">
        <v>87.858681000000004</v>
      </c>
      <c r="I5827" s="41">
        <f t="shared" si="647"/>
        <v>0.65230291554973774</v>
      </c>
      <c r="J5827" s="41">
        <f t="shared" ca="1" si="648"/>
        <v>1</v>
      </c>
      <c r="K5827" s="37">
        <f t="shared" si="649"/>
        <v>87.88</v>
      </c>
      <c r="L5827" s="37">
        <f t="shared" si="650"/>
        <v>88.32</v>
      </c>
      <c r="M5827" s="37">
        <f t="shared" si="651"/>
        <v>87.2</v>
      </c>
      <c r="N5827" s="37">
        <f t="shared" si="652"/>
        <v>87.86</v>
      </c>
      <c r="O5827" s="38">
        <f t="shared" ca="1" si="653"/>
        <v>5748700</v>
      </c>
    </row>
    <row r="5828" spans="1:15" x14ac:dyDescent="0.4">
      <c r="A5828">
        <v>5813</v>
      </c>
      <c r="B5828" s="63">
        <v>36928</v>
      </c>
      <c r="C5828" s="37">
        <v>135.300003</v>
      </c>
      <c r="D5828" s="37">
        <v>136.699997</v>
      </c>
      <c r="E5828" s="37">
        <v>135.220001</v>
      </c>
      <c r="F5828" s="37">
        <v>135.38999899999999</v>
      </c>
      <c r="G5828" s="38">
        <v>7106700</v>
      </c>
      <c r="H5828" s="37">
        <v>88.315276999999995</v>
      </c>
      <c r="I5828" s="41">
        <f t="shared" si="647"/>
        <v>0.65230281152450564</v>
      </c>
      <c r="J5828" s="41">
        <f t="shared" ca="1" si="648"/>
        <v>1</v>
      </c>
      <c r="K5828" s="37">
        <f t="shared" si="649"/>
        <v>88.26</v>
      </c>
      <c r="L5828" s="37">
        <f t="shared" si="650"/>
        <v>89.17</v>
      </c>
      <c r="M5828" s="37">
        <f t="shared" si="651"/>
        <v>88.2</v>
      </c>
      <c r="N5828" s="37">
        <f t="shared" si="652"/>
        <v>88.32</v>
      </c>
      <c r="O5828" s="38">
        <f t="shared" ca="1" si="653"/>
        <v>7106700</v>
      </c>
    </row>
    <row r="5829" spans="1:15" x14ac:dyDescent="0.4">
      <c r="A5829">
        <v>5814</v>
      </c>
      <c r="B5829" s="63">
        <v>36927</v>
      </c>
      <c r="C5829" s="37">
        <v>134.800003</v>
      </c>
      <c r="D5829" s="37">
        <v>135.94000199999999</v>
      </c>
      <c r="E5829" s="37">
        <v>134.75</v>
      </c>
      <c r="F5829" s="37">
        <v>135.78999300000001</v>
      </c>
      <c r="G5829" s="38">
        <v>4352900</v>
      </c>
      <c r="H5829" s="37">
        <v>88.576164000000006</v>
      </c>
      <c r="I5829" s="41">
        <f t="shared" si="647"/>
        <v>0.65230258904277283</v>
      </c>
      <c r="J5829" s="41">
        <f t="shared" ca="1" si="648"/>
        <v>1</v>
      </c>
      <c r="K5829" s="37">
        <f t="shared" si="649"/>
        <v>87.93</v>
      </c>
      <c r="L5829" s="37">
        <f t="shared" si="650"/>
        <v>88.67</v>
      </c>
      <c r="M5829" s="37">
        <f t="shared" si="651"/>
        <v>87.9</v>
      </c>
      <c r="N5829" s="37">
        <f t="shared" si="652"/>
        <v>88.58</v>
      </c>
      <c r="O5829" s="38">
        <f t="shared" ca="1" si="653"/>
        <v>4352900</v>
      </c>
    </row>
    <row r="5830" spans="1:15" x14ac:dyDescent="0.4">
      <c r="A5830">
        <v>5815</v>
      </c>
      <c r="B5830" s="63">
        <v>36924</v>
      </c>
      <c r="C5830" s="37">
        <v>137.39999399999999</v>
      </c>
      <c r="D5830" s="37">
        <v>137.990005</v>
      </c>
      <c r="E5830" s="37">
        <v>134.75</v>
      </c>
      <c r="F5830" s="37">
        <v>134.800003</v>
      </c>
      <c r="G5830" s="38">
        <v>8276600</v>
      </c>
      <c r="H5830" s="37">
        <v>87.930381999999994</v>
      </c>
      <c r="I5830" s="41">
        <f t="shared" si="647"/>
        <v>0.65230252257486965</v>
      </c>
      <c r="J5830" s="41">
        <f t="shared" ca="1" si="648"/>
        <v>1</v>
      </c>
      <c r="K5830" s="37">
        <f t="shared" si="649"/>
        <v>89.63</v>
      </c>
      <c r="L5830" s="37">
        <f t="shared" si="650"/>
        <v>90.01</v>
      </c>
      <c r="M5830" s="37">
        <f t="shared" si="651"/>
        <v>87.9</v>
      </c>
      <c r="N5830" s="37">
        <f t="shared" si="652"/>
        <v>87.93</v>
      </c>
      <c r="O5830" s="38">
        <f t="shared" ca="1" si="653"/>
        <v>8276600</v>
      </c>
    </row>
    <row r="5831" spans="1:15" x14ac:dyDescent="0.4">
      <c r="A5831">
        <v>5816</v>
      </c>
      <c r="B5831" s="63">
        <v>36923</v>
      </c>
      <c r="C5831" s="37">
        <v>137.10000600000001</v>
      </c>
      <c r="D5831" s="37">
        <v>137.949997</v>
      </c>
      <c r="E5831" s="37">
        <v>136.25</v>
      </c>
      <c r="F5831" s="37">
        <v>137.929993</v>
      </c>
      <c r="G5831" s="38">
        <v>8239100</v>
      </c>
      <c r="H5831" s="37">
        <v>89.972092000000004</v>
      </c>
      <c r="I5831" s="41">
        <f t="shared" si="647"/>
        <v>0.65230259237379939</v>
      </c>
      <c r="J5831" s="41">
        <f t="shared" ca="1" si="648"/>
        <v>1</v>
      </c>
      <c r="K5831" s="37">
        <f t="shared" si="649"/>
        <v>89.43</v>
      </c>
      <c r="L5831" s="37">
        <f t="shared" si="650"/>
        <v>89.99</v>
      </c>
      <c r="M5831" s="37">
        <f t="shared" si="651"/>
        <v>88.88</v>
      </c>
      <c r="N5831" s="37">
        <f t="shared" si="652"/>
        <v>89.97</v>
      </c>
      <c r="O5831" s="38">
        <f t="shared" ca="1" si="653"/>
        <v>8239100</v>
      </c>
    </row>
    <row r="5832" spans="1:15" x14ac:dyDescent="0.4">
      <c r="A5832">
        <v>5817</v>
      </c>
      <c r="B5832" s="63">
        <v>36922</v>
      </c>
      <c r="C5832" s="37">
        <v>137.39999399999999</v>
      </c>
      <c r="D5832" s="37">
        <v>138.699997</v>
      </c>
      <c r="E5832" s="37">
        <v>136.60000600000001</v>
      </c>
      <c r="F5832" s="37">
        <v>137.020004</v>
      </c>
      <c r="G5832" s="38">
        <v>9706900</v>
      </c>
      <c r="H5832" s="37">
        <v>89.378487000000007</v>
      </c>
      <c r="I5832" s="41">
        <f t="shared" si="647"/>
        <v>0.65230246964523519</v>
      </c>
      <c r="J5832" s="41">
        <f t="shared" ca="1" si="648"/>
        <v>1</v>
      </c>
      <c r="K5832" s="37">
        <f t="shared" si="649"/>
        <v>89.63</v>
      </c>
      <c r="L5832" s="37">
        <f t="shared" si="650"/>
        <v>90.47</v>
      </c>
      <c r="M5832" s="37">
        <f t="shared" si="651"/>
        <v>89.1</v>
      </c>
      <c r="N5832" s="37">
        <f t="shared" si="652"/>
        <v>89.38</v>
      </c>
      <c r="O5832" s="38">
        <f t="shared" ca="1" si="653"/>
        <v>9706900</v>
      </c>
    </row>
    <row r="5833" spans="1:15" x14ac:dyDescent="0.4">
      <c r="A5833">
        <v>5818</v>
      </c>
      <c r="B5833" s="63">
        <v>36921</v>
      </c>
      <c r="C5833" s="37">
        <v>136.300003</v>
      </c>
      <c r="D5833" s="37">
        <v>137.91999799999999</v>
      </c>
      <c r="E5833" s="37">
        <v>135.78999300000001</v>
      </c>
      <c r="F5833" s="37">
        <v>137.800003</v>
      </c>
      <c r="G5833" s="38">
        <v>7069100</v>
      </c>
      <c r="H5833" s="37">
        <v>89.887282999999996</v>
      </c>
      <c r="I5833" s="41">
        <f t="shared" si="647"/>
        <v>0.65230247491358906</v>
      </c>
      <c r="J5833" s="41">
        <f t="shared" ca="1" si="648"/>
        <v>1</v>
      </c>
      <c r="K5833" s="37">
        <f t="shared" si="649"/>
        <v>88.91</v>
      </c>
      <c r="L5833" s="37">
        <f t="shared" si="650"/>
        <v>89.97</v>
      </c>
      <c r="M5833" s="37">
        <f t="shared" si="651"/>
        <v>88.58</v>
      </c>
      <c r="N5833" s="37">
        <f t="shared" si="652"/>
        <v>89.89</v>
      </c>
      <c r="O5833" s="38">
        <f t="shared" ca="1" si="653"/>
        <v>7069100</v>
      </c>
    </row>
    <row r="5834" spans="1:15" x14ac:dyDescent="0.4">
      <c r="A5834">
        <v>5819</v>
      </c>
      <c r="B5834" s="63">
        <v>36920</v>
      </c>
      <c r="C5834" s="37">
        <v>135.5</v>
      </c>
      <c r="D5834" s="37">
        <v>136.89999399999999</v>
      </c>
      <c r="E5834" s="37">
        <v>135.36999499999999</v>
      </c>
      <c r="F5834" s="37">
        <v>136.60000600000001</v>
      </c>
      <c r="G5834" s="38">
        <v>6705900</v>
      </c>
      <c r="H5834" s="37">
        <v>89.104515000000006</v>
      </c>
      <c r="I5834" s="41">
        <f t="shared" si="647"/>
        <v>0.6523024237641688</v>
      </c>
      <c r="J5834" s="41">
        <f t="shared" ca="1" si="648"/>
        <v>1</v>
      </c>
      <c r="K5834" s="37">
        <f t="shared" si="649"/>
        <v>88.39</v>
      </c>
      <c r="L5834" s="37">
        <f t="shared" si="650"/>
        <v>89.3</v>
      </c>
      <c r="M5834" s="37">
        <f t="shared" si="651"/>
        <v>88.3</v>
      </c>
      <c r="N5834" s="37">
        <f t="shared" si="652"/>
        <v>89.1</v>
      </c>
      <c r="O5834" s="38">
        <f t="shared" ca="1" si="653"/>
        <v>6705900</v>
      </c>
    </row>
    <row r="5835" spans="1:15" x14ac:dyDescent="0.4">
      <c r="A5835">
        <v>5820</v>
      </c>
      <c r="B5835" s="63">
        <v>36917</v>
      </c>
      <c r="C5835" s="37">
        <v>135.15625</v>
      </c>
      <c r="D5835" s="37">
        <v>136.125</v>
      </c>
      <c r="E5835" s="37">
        <v>134.453125</v>
      </c>
      <c r="F5835" s="37">
        <v>135.875</v>
      </c>
      <c r="G5835" s="38">
        <v>7136800</v>
      </c>
      <c r="H5835" s="37">
        <v>88.631607000000002</v>
      </c>
      <c r="I5835" s="41">
        <f t="shared" si="647"/>
        <v>0.6523025354185833</v>
      </c>
      <c r="J5835" s="41">
        <f t="shared" ca="1" si="648"/>
        <v>1</v>
      </c>
      <c r="K5835" s="37">
        <f t="shared" si="649"/>
        <v>88.16</v>
      </c>
      <c r="L5835" s="37">
        <f t="shared" si="650"/>
        <v>88.79</v>
      </c>
      <c r="M5835" s="37">
        <f t="shared" si="651"/>
        <v>87.7</v>
      </c>
      <c r="N5835" s="37">
        <f t="shared" si="652"/>
        <v>88.63</v>
      </c>
      <c r="O5835" s="38">
        <f t="shared" ca="1" si="653"/>
        <v>7136800</v>
      </c>
    </row>
    <row r="5836" spans="1:15" x14ac:dyDescent="0.4">
      <c r="A5836">
        <v>5821</v>
      </c>
      <c r="B5836" s="63">
        <v>36916</v>
      </c>
      <c r="C5836" s="37">
        <v>136.25</v>
      </c>
      <c r="D5836" s="37">
        <v>137.25</v>
      </c>
      <c r="E5836" s="37">
        <v>135.65625</v>
      </c>
      <c r="F5836" s="37">
        <v>136.03125</v>
      </c>
      <c r="G5836" s="38">
        <v>10818300</v>
      </c>
      <c r="H5836" s="37">
        <v>88.733528000000007</v>
      </c>
      <c r="I5836" s="41">
        <f t="shared" si="647"/>
        <v>0.65230252607397199</v>
      </c>
      <c r="J5836" s="41">
        <f t="shared" ca="1" si="648"/>
        <v>1</v>
      </c>
      <c r="K5836" s="37">
        <f t="shared" si="649"/>
        <v>88.88</v>
      </c>
      <c r="L5836" s="37">
        <f t="shared" si="650"/>
        <v>89.53</v>
      </c>
      <c r="M5836" s="37">
        <f t="shared" si="651"/>
        <v>88.49</v>
      </c>
      <c r="N5836" s="37">
        <f t="shared" si="652"/>
        <v>88.73</v>
      </c>
      <c r="O5836" s="38">
        <f t="shared" ca="1" si="653"/>
        <v>10818300</v>
      </c>
    </row>
    <row r="5837" spans="1:15" x14ac:dyDescent="0.4">
      <c r="A5837">
        <v>5822</v>
      </c>
      <c r="B5837" s="63">
        <v>36915</v>
      </c>
      <c r="C5837" s="37">
        <v>136.25</v>
      </c>
      <c r="D5837" s="37">
        <v>137.3125</v>
      </c>
      <c r="E5837" s="37">
        <v>135.84375</v>
      </c>
      <c r="F5837" s="37">
        <v>136.375</v>
      </c>
      <c r="G5837" s="38">
        <v>6199900</v>
      </c>
      <c r="H5837" s="37">
        <v>88.957756000000003</v>
      </c>
      <c r="I5837" s="41">
        <f t="shared" si="647"/>
        <v>0.65230251879010082</v>
      </c>
      <c r="J5837" s="41">
        <f t="shared" ca="1" si="648"/>
        <v>1</v>
      </c>
      <c r="K5837" s="37">
        <f t="shared" si="649"/>
        <v>88.88</v>
      </c>
      <c r="L5837" s="37">
        <f t="shared" si="650"/>
        <v>89.57</v>
      </c>
      <c r="M5837" s="37">
        <f t="shared" si="651"/>
        <v>88.61</v>
      </c>
      <c r="N5837" s="37">
        <f t="shared" si="652"/>
        <v>88.96</v>
      </c>
      <c r="O5837" s="38">
        <f t="shared" ca="1" si="653"/>
        <v>6199900</v>
      </c>
    </row>
    <row r="5838" spans="1:15" x14ac:dyDescent="0.4">
      <c r="A5838">
        <v>5823</v>
      </c>
      <c r="B5838" s="63">
        <v>36914</v>
      </c>
      <c r="C5838" s="37">
        <v>134.46875</v>
      </c>
      <c r="D5838" s="37">
        <v>136.65625</v>
      </c>
      <c r="E5838" s="37">
        <v>134.15625</v>
      </c>
      <c r="F5838" s="37">
        <v>135.96875</v>
      </c>
      <c r="G5838" s="38">
        <v>8463100</v>
      </c>
      <c r="H5838" s="37">
        <v>88.692749000000006</v>
      </c>
      <c r="I5838" s="41">
        <f t="shared" si="647"/>
        <v>0.65230245185014946</v>
      </c>
      <c r="J5838" s="41">
        <f t="shared" ca="1" si="648"/>
        <v>1</v>
      </c>
      <c r="K5838" s="37">
        <f t="shared" si="649"/>
        <v>87.71</v>
      </c>
      <c r="L5838" s="37">
        <f t="shared" si="650"/>
        <v>89.14</v>
      </c>
      <c r="M5838" s="37">
        <f t="shared" si="651"/>
        <v>87.51</v>
      </c>
      <c r="N5838" s="37">
        <f t="shared" si="652"/>
        <v>88.69</v>
      </c>
      <c r="O5838" s="38">
        <f t="shared" ca="1" si="653"/>
        <v>8463100</v>
      </c>
    </row>
    <row r="5839" spans="1:15" x14ac:dyDescent="0.4">
      <c r="A5839">
        <v>5824</v>
      </c>
      <c r="B5839" s="63">
        <v>36913</v>
      </c>
      <c r="C5839" s="37">
        <v>134.25</v>
      </c>
      <c r="D5839" s="37">
        <v>135.78125</v>
      </c>
      <c r="E5839" s="37">
        <v>133.5625</v>
      </c>
      <c r="F5839" s="37">
        <v>134.90625</v>
      </c>
      <c r="G5839" s="38">
        <v>7050900</v>
      </c>
      <c r="H5839" s="37">
        <v>87.999686999999994</v>
      </c>
      <c r="I5839" s="41">
        <f t="shared" si="647"/>
        <v>0.65230252119527443</v>
      </c>
      <c r="J5839" s="41">
        <f t="shared" ca="1" si="648"/>
        <v>1</v>
      </c>
      <c r="K5839" s="37">
        <f t="shared" si="649"/>
        <v>87.57</v>
      </c>
      <c r="L5839" s="37">
        <f t="shared" si="650"/>
        <v>88.57</v>
      </c>
      <c r="M5839" s="37">
        <f t="shared" si="651"/>
        <v>87.12</v>
      </c>
      <c r="N5839" s="37">
        <f t="shared" si="652"/>
        <v>88</v>
      </c>
      <c r="O5839" s="38">
        <f t="shared" ca="1" si="653"/>
        <v>7050900</v>
      </c>
    </row>
    <row r="5840" spans="1:15" x14ac:dyDescent="0.4">
      <c r="A5840">
        <v>5825</v>
      </c>
      <c r="B5840" s="63">
        <v>36910</v>
      </c>
      <c r="C5840" s="37">
        <v>136.1875</v>
      </c>
      <c r="D5840" s="37">
        <v>136.1875</v>
      </c>
      <c r="E5840" s="37">
        <v>133.875</v>
      </c>
      <c r="F5840" s="37">
        <v>134.015625</v>
      </c>
      <c r="G5840" s="38">
        <v>7782500</v>
      </c>
      <c r="H5840" s="37">
        <v>87.418739000000002</v>
      </c>
      <c r="I5840" s="41">
        <f t="shared" si="647"/>
        <v>0.65230258785123008</v>
      </c>
      <c r="J5840" s="41">
        <f t="shared" ca="1" si="648"/>
        <v>1</v>
      </c>
      <c r="K5840" s="37">
        <f t="shared" si="649"/>
        <v>88.84</v>
      </c>
      <c r="L5840" s="37">
        <f t="shared" si="650"/>
        <v>88.84</v>
      </c>
      <c r="M5840" s="37">
        <f t="shared" si="651"/>
        <v>87.33</v>
      </c>
      <c r="N5840" s="37">
        <f t="shared" si="652"/>
        <v>87.42</v>
      </c>
      <c r="O5840" s="38">
        <f t="shared" ca="1" si="653"/>
        <v>7782500</v>
      </c>
    </row>
    <row r="5841" spans="1:15" x14ac:dyDescent="0.4">
      <c r="A5841">
        <v>5826</v>
      </c>
      <c r="B5841" s="63">
        <v>36909</v>
      </c>
      <c r="C5841" s="37">
        <v>133.4375</v>
      </c>
      <c r="D5841" s="37">
        <v>135.703125</v>
      </c>
      <c r="E5841" s="37">
        <v>132.9375</v>
      </c>
      <c r="F5841" s="37">
        <v>134.78125</v>
      </c>
      <c r="G5841" s="38">
        <v>8107000</v>
      </c>
      <c r="H5841" s="37">
        <v>87.918137000000002</v>
      </c>
      <c r="I5841" s="41">
        <f t="shared" ref="I5841:I5904" si="654">IF(F5841=0,1,H5841/F5841)</f>
        <v>0.65230243079063299</v>
      </c>
      <c r="J5841" s="41">
        <f t="shared" ref="J5841:J5904" ca="1" si="655">INDEX(OFFSET($T$15,0,0,$S$13+1,1),MATCH(B5841,OFFSET($Q$15,0,0,$S$13+1,1),-1))</f>
        <v>1</v>
      </c>
      <c r="K5841" s="37">
        <f t="shared" ref="K5841:K5904" si="656">ROUND($I5841*C5841,2)</f>
        <v>87.04</v>
      </c>
      <c r="L5841" s="37">
        <f t="shared" ref="L5841:L5904" si="657">ROUND($I5841*D5841,2)</f>
        <v>88.52</v>
      </c>
      <c r="M5841" s="37">
        <f t="shared" ref="M5841:M5904" si="658">ROUND($I5841*E5841,2)</f>
        <v>86.72</v>
      </c>
      <c r="N5841" s="37">
        <f t="shared" ref="N5841:N5904" si="659">ROUND($I5841*F5841,2)</f>
        <v>87.92</v>
      </c>
      <c r="O5841" s="38">
        <f t="shared" ref="O5841:O5904" ca="1" si="660">G5841*J5841</f>
        <v>8107000</v>
      </c>
    </row>
    <row r="5842" spans="1:15" x14ac:dyDescent="0.4">
      <c r="A5842">
        <v>5827</v>
      </c>
      <c r="B5842" s="63">
        <v>36908</v>
      </c>
      <c r="C5842" s="37">
        <v>134.84375</v>
      </c>
      <c r="D5842" s="37">
        <v>135.046875</v>
      </c>
      <c r="E5842" s="37">
        <v>132.640625</v>
      </c>
      <c r="F5842" s="37">
        <v>133.453125</v>
      </c>
      <c r="G5842" s="38">
        <v>7851400</v>
      </c>
      <c r="H5842" s="37">
        <v>87.051795999999996</v>
      </c>
      <c r="I5842" s="41">
        <f t="shared" si="654"/>
        <v>0.65230241704718417</v>
      </c>
      <c r="J5842" s="41">
        <f t="shared" ca="1" si="655"/>
        <v>1</v>
      </c>
      <c r="K5842" s="37">
        <f t="shared" si="656"/>
        <v>87.96</v>
      </c>
      <c r="L5842" s="37">
        <f t="shared" si="657"/>
        <v>88.09</v>
      </c>
      <c r="M5842" s="37">
        <f t="shared" si="658"/>
        <v>86.52</v>
      </c>
      <c r="N5842" s="37">
        <f t="shared" si="659"/>
        <v>87.05</v>
      </c>
      <c r="O5842" s="38">
        <f t="shared" ca="1" si="660"/>
        <v>7851400</v>
      </c>
    </row>
    <row r="5843" spans="1:15" x14ac:dyDescent="0.4">
      <c r="A5843">
        <v>5828</v>
      </c>
      <c r="B5843" s="63">
        <v>36907</v>
      </c>
      <c r="C5843" s="37">
        <v>132</v>
      </c>
      <c r="D5843" s="37">
        <v>133.1875</v>
      </c>
      <c r="E5843" s="37">
        <v>131.515625</v>
      </c>
      <c r="F5843" s="37">
        <v>132.84375</v>
      </c>
      <c r="G5843" s="38">
        <v>8542200</v>
      </c>
      <c r="H5843" s="37">
        <v>86.654304999999994</v>
      </c>
      <c r="I5843" s="41">
        <f t="shared" si="654"/>
        <v>0.65230246059750641</v>
      </c>
      <c r="J5843" s="41">
        <f t="shared" ca="1" si="655"/>
        <v>1</v>
      </c>
      <c r="K5843" s="37">
        <f t="shared" si="656"/>
        <v>86.1</v>
      </c>
      <c r="L5843" s="37">
        <f t="shared" si="657"/>
        <v>86.88</v>
      </c>
      <c r="M5843" s="37">
        <f t="shared" si="658"/>
        <v>85.79</v>
      </c>
      <c r="N5843" s="37">
        <f t="shared" si="659"/>
        <v>86.65</v>
      </c>
      <c r="O5843" s="38">
        <f t="shared" ca="1" si="660"/>
        <v>8542200</v>
      </c>
    </row>
    <row r="5844" spans="1:15" x14ac:dyDescent="0.4">
      <c r="A5844">
        <v>5829</v>
      </c>
      <c r="B5844" s="63">
        <v>36903</v>
      </c>
      <c r="C5844" s="37">
        <v>132.6875</v>
      </c>
      <c r="D5844" s="37">
        <v>133.71875</v>
      </c>
      <c r="E5844" s="37">
        <v>131.28125</v>
      </c>
      <c r="F5844" s="37">
        <v>132</v>
      </c>
      <c r="G5844" s="38">
        <v>7244000</v>
      </c>
      <c r="H5844" s="37">
        <v>86.103950999999995</v>
      </c>
      <c r="I5844" s="41">
        <f t="shared" si="654"/>
        <v>0.65230265909090901</v>
      </c>
      <c r="J5844" s="41">
        <f t="shared" ca="1" si="655"/>
        <v>1</v>
      </c>
      <c r="K5844" s="37">
        <f t="shared" si="656"/>
        <v>86.55</v>
      </c>
      <c r="L5844" s="37">
        <f t="shared" si="657"/>
        <v>87.23</v>
      </c>
      <c r="M5844" s="37">
        <f t="shared" si="658"/>
        <v>85.64</v>
      </c>
      <c r="N5844" s="37">
        <f t="shared" si="659"/>
        <v>86.1</v>
      </c>
      <c r="O5844" s="38">
        <f t="shared" ca="1" si="660"/>
        <v>7244000</v>
      </c>
    </row>
    <row r="5845" spans="1:15" x14ac:dyDescent="0.4">
      <c r="A5845">
        <v>5830</v>
      </c>
      <c r="B5845" s="63">
        <v>36902</v>
      </c>
      <c r="C5845" s="37">
        <v>131.09375</v>
      </c>
      <c r="D5845" s="37">
        <v>133.484375</v>
      </c>
      <c r="E5845" s="37">
        <v>131.09375</v>
      </c>
      <c r="F5845" s="37">
        <v>132.25</v>
      </c>
      <c r="G5845" s="38">
        <v>7245100</v>
      </c>
      <c r="H5845" s="37">
        <v>86.267036000000004</v>
      </c>
      <c r="I5845" s="41">
        <f t="shared" si="654"/>
        <v>0.652302729678639</v>
      </c>
      <c r="J5845" s="41">
        <f t="shared" ca="1" si="655"/>
        <v>1</v>
      </c>
      <c r="K5845" s="37">
        <f t="shared" si="656"/>
        <v>85.51</v>
      </c>
      <c r="L5845" s="37">
        <f t="shared" si="657"/>
        <v>87.07</v>
      </c>
      <c r="M5845" s="37">
        <f t="shared" si="658"/>
        <v>85.51</v>
      </c>
      <c r="N5845" s="37">
        <f t="shared" si="659"/>
        <v>86.27</v>
      </c>
      <c r="O5845" s="38">
        <f t="shared" ca="1" si="660"/>
        <v>7245100</v>
      </c>
    </row>
    <row r="5846" spans="1:15" x14ac:dyDescent="0.4">
      <c r="A5846">
        <v>5831</v>
      </c>
      <c r="B5846" s="63">
        <v>36901</v>
      </c>
      <c r="C5846" s="37">
        <v>129</v>
      </c>
      <c r="D5846" s="37">
        <v>132.125</v>
      </c>
      <c r="E5846" s="37">
        <v>128.8125</v>
      </c>
      <c r="F5846" s="37">
        <v>132.125</v>
      </c>
      <c r="G5846" s="38">
        <v>8746100</v>
      </c>
      <c r="H5846" s="37">
        <v>86.185492999999994</v>
      </c>
      <c r="I5846" s="41">
        <f t="shared" si="654"/>
        <v>0.65230269063386936</v>
      </c>
      <c r="J5846" s="41">
        <f t="shared" ca="1" si="655"/>
        <v>1</v>
      </c>
      <c r="K5846" s="37">
        <f t="shared" si="656"/>
        <v>84.15</v>
      </c>
      <c r="L5846" s="37">
        <f t="shared" si="657"/>
        <v>86.19</v>
      </c>
      <c r="M5846" s="37">
        <f t="shared" si="658"/>
        <v>84.02</v>
      </c>
      <c r="N5846" s="37">
        <f t="shared" si="659"/>
        <v>86.19</v>
      </c>
      <c r="O5846" s="38">
        <f t="shared" ca="1" si="660"/>
        <v>8746100</v>
      </c>
    </row>
    <row r="5847" spans="1:15" x14ac:dyDescent="0.4">
      <c r="A5847">
        <v>5832</v>
      </c>
      <c r="B5847" s="63">
        <v>36900</v>
      </c>
      <c r="C5847" s="37">
        <v>131.046875</v>
      </c>
      <c r="D5847" s="37">
        <v>131.5</v>
      </c>
      <c r="E5847" s="37">
        <v>129.421875</v>
      </c>
      <c r="F5847" s="37">
        <v>129.84375</v>
      </c>
      <c r="G5847" s="38">
        <v>5702400</v>
      </c>
      <c r="H5847" s="37">
        <v>84.697402999999994</v>
      </c>
      <c r="I5847" s="41">
        <f t="shared" si="654"/>
        <v>0.65230250204572804</v>
      </c>
      <c r="J5847" s="41">
        <f t="shared" ca="1" si="655"/>
        <v>1</v>
      </c>
      <c r="K5847" s="37">
        <f t="shared" si="656"/>
        <v>85.48</v>
      </c>
      <c r="L5847" s="37">
        <f t="shared" si="657"/>
        <v>85.78</v>
      </c>
      <c r="M5847" s="37">
        <f t="shared" si="658"/>
        <v>84.42</v>
      </c>
      <c r="N5847" s="37">
        <f t="shared" si="659"/>
        <v>84.7</v>
      </c>
      <c r="O5847" s="38">
        <f t="shared" ca="1" si="660"/>
        <v>5702400</v>
      </c>
    </row>
    <row r="5848" spans="1:15" x14ac:dyDescent="0.4">
      <c r="A5848">
        <v>5833</v>
      </c>
      <c r="B5848" s="63">
        <v>36899</v>
      </c>
      <c r="C5848" s="37">
        <v>129.875</v>
      </c>
      <c r="D5848" s="37">
        <v>130.1875</v>
      </c>
      <c r="E5848" s="37">
        <v>127.6875</v>
      </c>
      <c r="F5848" s="37">
        <v>130.1875</v>
      </c>
      <c r="G5848" s="38">
        <v>6625300</v>
      </c>
      <c r="H5848" s="37">
        <v>84.921654000000004</v>
      </c>
      <c r="I5848" s="41">
        <f t="shared" si="654"/>
        <v>0.65230267114738361</v>
      </c>
      <c r="J5848" s="41">
        <f t="shared" ca="1" si="655"/>
        <v>1</v>
      </c>
      <c r="K5848" s="37">
        <f t="shared" si="656"/>
        <v>84.72</v>
      </c>
      <c r="L5848" s="37">
        <f t="shared" si="657"/>
        <v>84.92</v>
      </c>
      <c r="M5848" s="37">
        <f t="shared" si="658"/>
        <v>83.29</v>
      </c>
      <c r="N5848" s="37">
        <f t="shared" si="659"/>
        <v>84.92</v>
      </c>
      <c r="O5848" s="38">
        <f t="shared" ca="1" si="660"/>
        <v>6625300</v>
      </c>
    </row>
    <row r="5849" spans="1:15" x14ac:dyDescent="0.4">
      <c r="A5849">
        <v>5834</v>
      </c>
      <c r="B5849" s="63">
        <v>36896</v>
      </c>
      <c r="C5849" s="37">
        <v>133.46875</v>
      </c>
      <c r="D5849" s="37">
        <v>133.625</v>
      </c>
      <c r="E5849" s="37">
        <v>129.1875</v>
      </c>
      <c r="F5849" s="37">
        <v>129.1875</v>
      </c>
      <c r="G5849" s="38">
        <v>12911400</v>
      </c>
      <c r="H5849" s="37">
        <v>84.269362999999998</v>
      </c>
      <c r="I5849" s="41">
        <f t="shared" si="654"/>
        <v>0.65230276149008226</v>
      </c>
      <c r="J5849" s="41">
        <f t="shared" ca="1" si="655"/>
        <v>1</v>
      </c>
      <c r="K5849" s="37">
        <f t="shared" si="656"/>
        <v>87.06</v>
      </c>
      <c r="L5849" s="37">
        <f t="shared" si="657"/>
        <v>87.16</v>
      </c>
      <c r="M5849" s="37">
        <f t="shared" si="658"/>
        <v>84.27</v>
      </c>
      <c r="N5849" s="37">
        <f t="shared" si="659"/>
        <v>84.27</v>
      </c>
      <c r="O5849" s="38">
        <f t="shared" ca="1" si="660"/>
        <v>12911400</v>
      </c>
    </row>
    <row r="5850" spans="1:15" x14ac:dyDescent="0.4">
      <c r="A5850">
        <v>5835</v>
      </c>
      <c r="B5850" s="63">
        <v>36895</v>
      </c>
      <c r="C5850" s="37">
        <v>134.9375</v>
      </c>
      <c r="D5850" s="37">
        <v>135.46875</v>
      </c>
      <c r="E5850" s="37">
        <v>133</v>
      </c>
      <c r="F5850" s="37">
        <v>133.546875</v>
      </c>
      <c r="G5850" s="38">
        <v>9219000</v>
      </c>
      <c r="H5850" s="37">
        <v>87.112990999999994</v>
      </c>
      <c r="I5850" s="41">
        <f t="shared" si="654"/>
        <v>0.65230272891072882</v>
      </c>
      <c r="J5850" s="41">
        <f t="shared" ca="1" si="655"/>
        <v>1</v>
      </c>
      <c r="K5850" s="37">
        <f t="shared" si="656"/>
        <v>88.02</v>
      </c>
      <c r="L5850" s="37">
        <f t="shared" si="657"/>
        <v>88.37</v>
      </c>
      <c r="M5850" s="37">
        <f t="shared" si="658"/>
        <v>86.76</v>
      </c>
      <c r="N5850" s="37">
        <f t="shared" si="659"/>
        <v>87.11</v>
      </c>
      <c r="O5850" s="38">
        <f t="shared" ca="1" si="660"/>
        <v>9219000</v>
      </c>
    </row>
    <row r="5851" spans="1:15" x14ac:dyDescent="0.4">
      <c r="A5851">
        <v>5836</v>
      </c>
      <c r="B5851" s="63">
        <v>36894</v>
      </c>
      <c r="C5851" s="37">
        <v>128.3125</v>
      </c>
      <c r="D5851" s="37">
        <v>136</v>
      </c>
      <c r="E5851" s="37">
        <v>127.65625</v>
      </c>
      <c r="F5851" s="37">
        <v>135</v>
      </c>
      <c r="G5851" s="38">
        <v>19431600</v>
      </c>
      <c r="H5851" s="37">
        <v>88.060867000000002</v>
      </c>
      <c r="I5851" s="41">
        <f t="shared" si="654"/>
        <v>0.65230271851851851</v>
      </c>
      <c r="J5851" s="41">
        <f t="shared" ca="1" si="655"/>
        <v>1</v>
      </c>
      <c r="K5851" s="37">
        <f t="shared" si="656"/>
        <v>83.7</v>
      </c>
      <c r="L5851" s="37">
        <f t="shared" si="657"/>
        <v>88.71</v>
      </c>
      <c r="M5851" s="37">
        <f t="shared" si="658"/>
        <v>83.27</v>
      </c>
      <c r="N5851" s="37">
        <f t="shared" si="659"/>
        <v>88.06</v>
      </c>
      <c r="O5851" s="38">
        <f t="shared" ca="1" si="660"/>
        <v>19431600</v>
      </c>
    </row>
    <row r="5852" spans="1:15" x14ac:dyDescent="0.4">
      <c r="A5852">
        <v>5837</v>
      </c>
      <c r="B5852" s="63">
        <v>36893</v>
      </c>
      <c r="C5852" s="37">
        <v>132</v>
      </c>
      <c r="D5852" s="37">
        <v>132.15625</v>
      </c>
      <c r="E5852" s="37">
        <v>127.5625</v>
      </c>
      <c r="F5852" s="37">
        <v>128.8125</v>
      </c>
      <c r="G5852" s="38">
        <v>8737500</v>
      </c>
      <c r="H5852" s="37">
        <v>84.024733999999995</v>
      </c>
      <c r="I5852" s="41">
        <f t="shared" si="654"/>
        <v>0.65230264143619598</v>
      </c>
      <c r="J5852" s="41">
        <f t="shared" ca="1" si="655"/>
        <v>1</v>
      </c>
      <c r="K5852" s="37">
        <f t="shared" si="656"/>
        <v>86.1</v>
      </c>
      <c r="L5852" s="37">
        <f t="shared" si="657"/>
        <v>86.21</v>
      </c>
      <c r="M5852" s="37">
        <f t="shared" si="658"/>
        <v>83.21</v>
      </c>
      <c r="N5852" s="37">
        <f t="shared" si="659"/>
        <v>84.02</v>
      </c>
      <c r="O5852" s="38">
        <f t="shared" ca="1" si="660"/>
        <v>8737500</v>
      </c>
    </row>
    <row r="5853" spans="1:15" x14ac:dyDescent="0.4">
      <c r="A5853">
        <v>5838</v>
      </c>
      <c r="B5853" s="63">
        <v>36889</v>
      </c>
      <c r="C5853" s="37">
        <v>134.0625</v>
      </c>
      <c r="D5853" s="37">
        <v>134.28125</v>
      </c>
      <c r="E5853" s="37">
        <v>131.1875</v>
      </c>
      <c r="F5853" s="37">
        <v>131.1875</v>
      </c>
      <c r="G5853" s="38">
        <v>8774600</v>
      </c>
      <c r="H5853" s="37">
        <v>85.573943999999997</v>
      </c>
      <c r="I5853" s="41">
        <f t="shared" si="654"/>
        <v>0.65230257455931395</v>
      </c>
      <c r="J5853" s="41">
        <f t="shared" ca="1" si="655"/>
        <v>1</v>
      </c>
      <c r="K5853" s="37">
        <f t="shared" si="656"/>
        <v>87.45</v>
      </c>
      <c r="L5853" s="37">
        <f t="shared" si="657"/>
        <v>87.59</v>
      </c>
      <c r="M5853" s="37">
        <f t="shared" si="658"/>
        <v>85.57</v>
      </c>
      <c r="N5853" s="37">
        <f t="shared" si="659"/>
        <v>85.57</v>
      </c>
      <c r="O5853" s="38">
        <f t="shared" ca="1" si="660"/>
        <v>8774600</v>
      </c>
    </row>
    <row r="5854" spans="1:15" x14ac:dyDescent="0.4">
      <c r="A5854">
        <v>5839</v>
      </c>
      <c r="B5854" s="63">
        <v>36888</v>
      </c>
      <c r="C5854" s="37">
        <v>132.8125</v>
      </c>
      <c r="D5854" s="37">
        <v>133.875</v>
      </c>
      <c r="E5854" s="37">
        <v>132.59375</v>
      </c>
      <c r="F5854" s="37">
        <v>133.71875</v>
      </c>
      <c r="G5854" s="38">
        <v>8358700</v>
      </c>
      <c r="H5854" s="37">
        <v>87.225089999999994</v>
      </c>
      <c r="I5854" s="41">
        <f t="shared" si="654"/>
        <v>0.65230261275999057</v>
      </c>
      <c r="J5854" s="41">
        <f t="shared" ca="1" si="655"/>
        <v>1</v>
      </c>
      <c r="K5854" s="37">
        <f t="shared" si="656"/>
        <v>86.63</v>
      </c>
      <c r="L5854" s="37">
        <f t="shared" si="657"/>
        <v>87.33</v>
      </c>
      <c r="M5854" s="37">
        <f t="shared" si="658"/>
        <v>86.49</v>
      </c>
      <c r="N5854" s="37">
        <f t="shared" si="659"/>
        <v>87.23</v>
      </c>
      <c r="O5854" s="38">
        <f t="shared" ca="1" si="660"/>
        <v>8358700</v>
      </c>
    </row>
    <row r="5855" spans="1:15" x14ac:dyDescent="0.4">
      <c r="A5855">
        <v>5840</v>
      </c>
      <c r="B5855" s="63">
        <v>36887</v>
      </c>
      <c r="C5855" s="37">
        <v>131.75</v>
      </c>
      <c r="D5855" s="37">
        <v>133.734375</v>
      </c>
      <c r="E5855" s="37">
        <v>131.25</v>
      </c>
      <c r="F5855" s="37">
        <v>133.3125</v>
      </c>
      <c r="G5855" s="38">
        <v>4854100</v>
      </c>
      <c r="H5855" s="37">
        <v>86.960114000000004</v>
      </c>
      <c r="I5855" s="41">
        <f t="shared" si="654"/>
        <v>0.65230277730895458</v>
      </c>
      <c r="J5855" s="41">
        <f t="shared" ca="1" si="655"/>
        <v>1</v>
      </c>
      <c r="K5855" s="37">
        <f t="shared" si="656"/>
        <v>85.94</v>
      </c>
      <c r="L5855" s="37">
        <f t="shared" si="657"/>
        <v>87.24</v>
      </c>
      <c r="M5855" s="37">
        <f t="shared" si="658"/>
        <v>85.61</v>
      </c>
      <c r="N5855" s="37">
        <f t="shared" si="659"/>
        <v>86.96</v>
      </c>
      <c r="O5855" s="38">
        <f t="shared" ca="1" si="660"/>
        <v>4854100</v>
      </c>
    </row>
    <row r="5856" spans="1:15" x14ac:dyDescent="0.4">
      <c r="A5856">
        <v>5841</v>
      </c>
      <c r="B5856" s="63">
        <v>36886</v>
      </c>
      <c r="C5856" s="37">
        <v>130.84375</v>
      </c>
      <c r="D5856" s="37">
        <v>132.34375</v>
      </c>
      <c r="E5856" s="37">
        <v>130.28125</v>
      </c>
      <c r="F5856" s="37">
        <v>132.34375</v>
      </c>
      <c r="G5856" s="38">
        <v>4665300</v>
      </c>
      <c r="H5856" s="37">
        <v>86.328147999999999</v>
      </c>
      <c r="I5856" s="41">
        <f t="shared" si="654"/>
        <v>0.65230241700118063</v>
      </c>
      <c r="J5856" s="41">
        <f t="shared" ca="1" si="655"/>
        <v>1</v>
      </c>
      <c r="K5856" s="37">
        <f t="shared" si="656"/>
        <v>85.35</v>
      </c>
      <c r="L5856" s="37">
        <f t="shared" si="657"/>
        <v>86.33</v>
      </c>
      <c r="M5856" s="37">
        <f t="shared" si="658"/>
        <v>84.98</v>
      </c>
      <c r="N5856" s="37">
        <f t="shared" si="659"/>
        <v>86.33</v>
      </c>
      <c r="O5856" s="38">
        <f t="shared" ca="1" si="660"/>
        <v>4665300</v>
      </c>
    </row>
    <row r="5857" spans="1:15" x14ac:dyDescent="0.4">
      <c r="A5857">
        <v>5842</v>
      </c>
      <c r="B5857" s="63">
        <v>36882</v>
      </c>
      <c r="C5857" s="37">
        <v>129</v>
      </c>
      <c r="D5857" s="37">
        <v>131.109375</v>
      </c>
      <c r="E5857" s="37">
        <v>128.84375</v>
      </c>
      <c r="F5857" s="37">
        <v>130.9375</v>
      </c>
      <c r="G5857" s="38">
        <v>10182900</v>
      </c>
      <c r="H5857" s="37">
        <v>85.410888999999997</v>
      </c>
      <c r="I5857" s="41">
        <f t="shared" si="654"/>
        <v>0.65230273221957036</v>
      </c>
      <c r="J5857" s="41">
        <f t="shared" ca="1" si="655"/>
        <v>1</v>
      </c>
      <c r="K5857" s="37">
        <f t="shared" si="656"/>
        <v>84.15</v>
      </c>
      <c r="L5857" s="37">
        <f t="shared" si="657"/>
        <v>85.52</v>
      </c>
      <c r="M5857" s="37">
        <f t="shared" si="658"/>
        <v>84.05</v>
      </c>
      <c r="N5857" s="37">
        <f t="shared" si="659"/>
        <v>85.41</v>
      </c>
      <c r="O5857" s="38">
        <f t="shared" ca="1" si="660"/>
        <v>10182900</v>
      </c>
    </row>
    <row r="5858" spans="1:15" x14ac:dyDescent="0.4">
      <c r="A5858">
        <v>5843</v>
      </c>
      <c r="B5858" s="63">
        <v>36881</v>
      </c>
      <c r="C5858" s="37">
        <v>126</v>
      </c>
      <c r="D5858" s="37">
        <v>128.859375</v>
      </c>
      <c r="E5858" s="37">
        <v>125.53125</v>
      </c>
      <c r="F5858" s="37">
        <v>127.125</v>
      </c>
      <c r="G5858" s="38">
        <v>14331500</v>
      </c>
      <c r="H5858" s="37">
        <v>82.923964999999995</v>
      </c>
      <c r="I5858" s="41">
        <f t="shared" si="654"/>
        <v>0.65230257620452303</v>
      </c>
      <c r="J5858" s="41">
        <f t="shared" ca="1" si="655"/>
        <v>1</v>
      </c>
      <c r="K5858" s="37">
        <f t="shared" si="656"/>
        <v>82.19</v>
      </c>
      <c r="L5858" s="37">
        <f t="shared" si="657"/>
        <v>84.06</v>
      </c>
      <c r="M5858" s="37">
        <f t="shared" si="658"/>
        <v>81.88</v>
      </c>
      <c r="N5858" s="37">
        <f t="shared" si="659"/>
        <v>82.92</v>
      </c>
      <c r="O5858" s="38">
        <f t="shared" ca="1" si="660"/>
        <v>14331500</v>
      </c>
    </row>
    <row r="5859" spans="1:15" x14ac:dyDescent="0.4">
      <c r="A5859">
        <v>5844</v>
      </c>
      <c r="B5859" s="63">
        <v>36880</v>
      </c>
      <c r="C5859" s="37">
        <v>128.625</v>
      </c>
      <c r="D5859" s="37">
        <v>128.9375</v>
      </c>
      <c r="E5859" s="37">
        <v>126.09375</v>
      </c>
      <c r="F5859" s="37">
        <v>126.25</v>
      </c>
      <c r="G5859" s="38">
        <v>9994300</v>
      </c>
      <c r="H5859" s="37">
        <v>82.353202999999993</v>
      </c>
      <c r="I5859" s="41">
        <f t="shared" si="654"/>
        <v>0.65230259801980195</v>
      </c>
      <c r="J5859" s="41">
        <f t="shared" ca="1" si="655"/>
        <v>1</v>
      </c>
      <c r="K5859" s="37">
        <f t="shared" si="656"/>
        <v>83.9</v>
      </c>
      <c r="L5859" s="37">
        <f t="shared" si="657"/>
        <v>84.11</v>
      </c>
      <c r="M5859" s="37">
        <f t="shared" si="658"/>
        <v>82.25</v>
      </c>
      <c r="N5859" s="37">
        <f t="shared" si="659"/>
        <v>82.35</v>
      </c>
      <c r="O5859" s="38">
        <f t="shared" ca="1" si="660"/>
        <v>9994300</v>
      </c>
    </row>
    <row r="5860" spans="1:15" x14ac:dyDescent="0.4">
      <c r="A5860">
        <v>5845</v>
      </c>
      <c r="B5860" s="63">
        <v>36879</v>
      </c>
      <c r="C5860" s="37">
        <v>132.46875</v>
      </c>
      <c r="D5860" s="37">
        <v>134.96875</v>
      </c>
      <c r="E5860" s="37">
        <v>130.015625</v>
      </c>
      <c r="F5860" s="37">
        <v>130.015625</v>
      </c>
      <c r="G5860" s="38">
        <v>9616600</v>
      </c>
      <c r="H5860" s="37">
        <v>84.809532000000004</v>
      </c>
      <c r="I5860" s="41">
        <f t="shared" si="654"/>
        <v>0.65230261362816977</v>
      </c>
      <c r="J5860" s="41">
        <f t="shared" ca="1" si="655"/>
        <v>1</v>
      </c>
      <c r="K5860" s="37">
        <f t="shared" si="656"/>
        <v>86.41</v>
      </c>
      <c r="L5860" s="37">
        <f t="shared" si="657"/>
        <v>88.04</v>
      </c>
      <c r="M5860" s="37">
        <f t="shared" si="658"/>
        <v>84.81</v>
      </c>
      <c r="N5860" s="37">
        <f t="shared" si="659"/>
        <v>84.81</v>
      </c>
      <c r="O5860" s="38">
        <f t="shared" ca="1" si="660"/>
        <v>9616600</v>
      </c>
    </row>
    <row r="5861" spans="1:15" x14ac:dyDescent="0.4">
      <c r="A5861">
        <v>5846</v>
      </c>
      <c r="B5861" s="63">
        <v>36878</v>
      </c>
      <c r="C5861" s="37">
        <v>132.0625</v>
      </c>
      <c r="D5861" s="37">
        <v>133.46875</v>
      </c>
      <c r="E5861" s="37">
        <v>131.765625</v>
      </c>
      <c r="F5861" s="37">
        <v>132.71875</v>
      </c>
      <c r="G5861" s="38">
        <v>7235400</v>
      </c>
      <c r="H5861" s="37">
        <v>86.572777000000002</v>
      </c>
      <c r="I5861" s="41">
        <f t="shared" si="654"/>
        <v>0.65230253449493758</v>
      </c>
      <c r="J5861" s="41">
        <f t="shared" ca="1" si="655"/>
        <v>1</v>
      </c>
      <c r="K5861" s="37">
        <f t="shared" si="656"/>
        <v>86.14</v>
      </c>
      <c r="L5861" s="37">
        <f t="shared" si="657"/>
        <v>87.06</v>
      </c>
      <c r="M5861" s="37">
        <f t="shared" si="658"/>
        <v>85.95</v>
      </c>
      <c r="N5861" s="37">
        <f t="shared" si="659"/>
        <v>86.57</v>
      </c>
      <c r="O5861" s="38">
        <f t="shared" ca="1" si="660"/>
        <v>7235400</v>
      </c>
    </row>
    <row r="5862" spans="1:15" x14ac:dyDescent="0.4">
      <c r="A5862">
        <v>5847</v>
      </c>
      <c r="B5862" s="63">
        <v>36875</v>
      </c>
      <c r="C5862" s="37">
        <v>133.125</v>
      </c>
      <c r="D5862" s="37">
        <v>133.125</v>
      </c>
      <c r="E5862" s="37">
        <v>130.5625</v>
      </c>
      <c r="F5862" s="37">
        <v>130.96875</v>
      </c>
      <c r="G5862" s="38">
        <v>9065300</v>
      </c>
      <c r="H5862" s="37">
        <v>85.431252000000001</v>
      </c>
      <c r="I5862" s="41">
        <f t="shared" si="654"/>
        <v>0.65230256836077305</v>
      </c>
      <c r="J5862" s="41">
        <f t="shared" ca="1" si="655"/>
        <v>1</v>
      </c>
      <c r="K5862" s="37">
        <f t="shared" si="656"/>
        <v>86.84</v>
      </c>
      <c r="L5862" s="37">
        <f t="shared" si="657"/>
        <v>86.84</v>
      </c>
      <c r="M5862" s="37">
        <f t="shared" si="658"/>
        <v>85.17</v>
      </c>
      <c r="N5862" s="37">
        <f t="shared" si="659"/>
        <v>85.43</v>
      </c>
      <c r="O5862" s="38">
        <f t="shared" ca="1" si="660"/>
        <v>9065300</v>
      </c>
    </row>
    <row r="5863" spans="1:15" x14ac:dyDescent="0.4">
      <c r="A5863">
        <v>5848</v>
      </c>
      <c r="B5863" s="63">
        <v>36874</v>
      </c>
      <c r="C5863" s="37">
        <v>135.875</v>
      </c>
      <c r="D5863" s="37">
        <v>136.5</v>
      </c>
      <c r="E5863" s="37">
        <v>134.03125</v>
      </c>
      <c r="F5863" s="37">
        <v>134.40625</v>
      </c>
      <c r="G5863" s="38">
        <v>7678400</v>
      </c>
      <c r="H5863" s="37">
        <v>87.405417999999997</v>
      </c>
      <c r="I5863" s="41">
        <f t="shared" si="654"/>
        <v>0.65030769030458035</v>
      </c>
      <c r="J5863" s="41">
        <f t="shared" ca="1" si="655"/>
        <v>1</v>
      </c>
      <c r="K5863" s="37">
        <f t="shared" si="656"/>
        <v>88.36</v>
      </c>
      <c r="L5863" s="37">
        <f t="shared" si="657"/>
        <v>88.77</v>
      </c>
      <c r="M5863" s="37">
        <f t="shared" si="658"/>
        <v>87.16</v>
      </c>
      <c r="N5863" s="37">
        <f t="shared" si="659"/>
        <v>87.41</v>
      </c>
      <c r="O5863" s="38">
        <f t="shared" ca="1" si="660"/>
        <v>7678400</v>
      </c>
    </row>
    <row r="5864" spans="1:15" x14ac:dyDescent="0.4">
      <c r="A5864">
        <v>5849</v>
      </c>
      <c r="B5864" s="63">
        <v>36873</v>
      </c>
      <c r="C5864" s="37">
        <v>139.25</v>
      </c>
      <c r="D5864" s="37">
        <v>139.40625</v>
      </c>
      <c r="E5864" s="37">
        <v>136.03125</v>
      </c>
      <c r="F5864" s="37">
        <v>136.140625</v>
      </c>
      <c r="G5864" s="38">
        <v>6070500</v>
      </c>
      <c r="H5864" s="37">
        <v>88.533348000000004</v>
      </c>
      <c r="I5864" s="41">
        <f t="shared" si="654"/>
        <v>0.65030807666704926</v>
      </c>
      <c r="J5864" s="41">
        <f t="shared" ca="1" si="655"/>
        <v>1</v>
      </c>
      <c r="K5864" s="37">
        <f t="shared" si="656"/>
        <v>90.56</v>
      </c>
      <c r="L5864" s="37">
        <f t="shared" si="657"/>
        <v>90.66</v>
      </c>
      <c r="M5864" s="37">
        <f t="shared" si="658"/>
        <v>88.46</v>
      </c>
      <c r="N5864" s="37">
        <f t="shared" si="659"/>
        <v>88.53</v>
      </c>
      <c r="O5864" s="38">
        <f t="shared" ca="1" si="660"/>
        <v>6070500</v>
      </c>
    </row>
    <row r="5865" spans="1:15" x14ac:dyDescent="0.4">
      <c r="A5865">
        <v>5850</v>
      </c>
      <c r="B5865" s="63">
        <v>36872</v>
      </c>
      <c r="C5865" s="37">
        <v>138.1875</v>
      </c>
      <c r="D5865" s="37">
        <v>138.8125</v>
      </c>
      <c r="E5865" s="37">
        <v>137.375</v>
      </c>
      <c r="F5865" s="37">
        <v>138.03125</v>
      </c>
      <c r="G5865" s="38">
        <v>5022900</v>
      </c>
      <c r="H5865" s="37">
        <v>89.762794</v>
      </c>
      <c r="I5865" s="41">
        <f t="shared" si="654"/>
        <v>0.65030776726284811</v>
      </c>
      <c r="J5865" s="41">
        <f t="shared" ca="1" si="655"/>
        <v>1</v>
      </c>
      <c r="K5865" s="37">
        <f t="shared" si="656"/>
        <v>89.86</v>
      </c>
      <c r="L5865" s="37">
        <f t="shared" si="657"/>
        <v>90.27</v>
      </c>
      <c r="M5865" s="37">
        <f t="shared" si="658"/>
        <v>89.34</v>
      </c>
      <c r="N5865" s="37">
        <f t="shared" si="659"/>
        <v>89.76</v>
      </c>
      <c r="O5865" s="38">
        <f t="shared" ca="1" si="660"/>
        <v>5022900</v>
      </c>
    </row>
    <row r="5866" spans="1:15" x14ac:dyDescent="0.4">
      <c r="A5866">
        <v>5851</v>
      </c>
      <c r="B5866" s="63">
        <v>36871</v>
      </c>
      <c r="C5866" s="37">
        <v>137.375</v>
      </c>
      <c r="D5866" s="37">
        <v>139.5625</v>
      </c>
      <c r="E5866" s="37">
        <v>136.71875</v>
      </c>
      <c r="F5866" s="37">
        <v>138.625</v>
      </c>
      <c r="G5866" s="38">
        <v>6405600</v>
      </c>
      <c r="H5866" s="37">
        <v>90.148933</v>
      </c>
      <c r="I5866" s="41">
        <f t="shared" si="654"/>
        <v>0.6503079026149684</v>
      </c>
      <c r="J5866" s="41">
        <f t="shared" ca="1" si="655"/>
        <v>1</v>
      </c>
      <c r="K5866" s="37">
        <f t="shared" si="656"/>
        <v>89.34</v>
      </c>
      <c r="L5866" s="37">
        <f t="shared" si="657"/>
        <v>90.76</v>
      </c>
      <c r="M5866" s="37">
        <f t="shared" si="658"/>
        <v>88.91</v>
      </c>
      <c r="N5866" s="37">
        <f t="shared" si="659"/>
        <v>90.15</v>
      </c>
      <c r="O5866" s="38">
        <f t="shared" ca="1" si="660"/>
        <v>6405600</v>
      </c>
    </row>
    <row r="5867" spans="1:15" x14ac:dyDescent="0.4">
      <c r="A5867">
        <v>5852</v>
      </c>
      <c r="B5867" s="63">
        <v>36868</v>
      </c>
      <c r="C5867" s="37">
        <v>137.0625</v>
      </c>
      <c r="D5867" s="37">
        <v>139.46875</v>
      </c>
      <c r="E5867" s="37">
        <v>133.875</v>
      </c>
      <c r="F5867" s="37">
        <v>133.96875</v>
      </c>
      <c r="G5867" s="38">
        <v>10276300</v>
      </c>
      <c r="H5867" s="37">
        <v>87.120941000000002</v>
      </c>
      <c r="I5867" s="41">
        <f t="shared" si="654"/>
        <v>0.65030793375320739</v>
      </c>
      <c r="J5867" s="41">
        <f t="shared" ca="1" si="655"/>
        <v>1</v>
      </c>
      <c r="K5867" s="37">
        <f t="shared" si="656"/>
        <v>89.13</v>
      </c>
      <c r="L5867" s="37">
        <f t="shared" si="657"/>
        <v>90.7</v>
      </c>
      <c r="M5867" s="37">
        <f t="shared" si="658"/>
        <v>87.06</v>
      </c>
      <c r="N5867" s="37">
        <f t="shared" si="659"/>
        <v>87.12</v>
      </c>
      <c r="O5867" s="38">
        <f t="shared" ca="1" si="660"/>
        <v>10276300</v>
      </c>
    </row>
    <row r="5868" spans="1:15" x14ac:dyDescent="0.4">
      <c r="A5868">
        <v>5853</v>
      </c>
      <c r="B5868" s="63">
        <v>36867</v>
      </c>
      <c r="C5868" s="37">
        <v>134.875</v>
      </c>
      <c r="D5868" s="37">
        <v>135.875</v>
      </c>
      <c r="E5868" s="37">
        <v>133.65625</v>
      </c>
      <c r="F5868" s="37">
        <v>133.65625</v>
      </c>
      <c r="G5868" s="38">
        <v>6529100</v>
      </c>
      <c r="H5868" s="37">
        <v>86.917716999999996</v>
      </c>
      <c r="I5868" s="41">
        <f t="shared" si="654"/>
        <v>0.65030791302314706</v>
      </c>
      <c r="J5868" s="41">
        <f t="shared" ca="1" si="655"/>
        <v>1</v>
      </c>
      <c r="K5868" s="37">
        <f t="shared" si="656"/>
        <v>87.71</v>
      </c>
      <c r="L5868" s="37">
        <f t="shared" si="657"/>
        <v>88.36</v>
      </c>
      <c r="M5868" s="37">
        <f t="shared" si="658"/>
        <v>86.92</v>
      </c>
      <c r="N5868" s="37">
        <f t="shared" si="659"/>
        <v>86.92</v>
      </c>
      <c r="O5868" s="38">
        <f t="shared" ca="1" si="660"/>
        <v>6529100</v>
      </c>
    </row>
    <row r="5869" spans="1:15" x14ac:dyDescent="0.4">
      <c r="A5869">
        <v>5854</v>
      </c>
      <c r="B5869" s="63">
        <v>36866</v>
      </c>
      <c r="C5869" s="37">
        <v>137.78125</v>
      </c>
      <c r="D5869" s="37">
        <v>138.34375</v>
      </c>
      <c r="E5869" s="37">
        <v>135.03125</v>
      </c>
      <c r="F5869" s="37">
        <v>135.515625</v>
      </c>
      <c r="G5869" s="38">
        <v>12888000</v>
      </c>
      <c r="H5869" s="37">
        <v>88.126823000000002</v>
      </c>
      <c r="I5869" s="41">
        <f t="shared" si="654"/>
        <v>0.6503074682347515</v>
      </c>
      <c r="J5869" s="41">
        <f t="shared" ca="1" si="655"/>
        <v>1</v>
      </c>
      <c r="K5869" s="37">
        <f t="shared" si="656"/>
        <v>89.6</v>
      </c>
      <c r="L5869" s="37">
        <f t="shared" si="657"/>
        <v>89.97</v>
      </c>
      <c r="M5869" s="37">
        <f t="shared" si="658"/>
        <v>87.81</v>
      </c>
      <c r="N5869" s="37">
        <f t="shared" si="659"/>
        <v>88.13</v>
      </c>
      <c r="O5869" s="38">
        <f t="shared" ca="1" si="660"/>
        <v>12888000</v>
      </c>
    </row>
    <row r="5870" spans="1:15" x14ac:dyDescent="0.4">
      <c r="A5870">
        <v>5855</v>
      </c>
      <c r="B5870" s="63">
        <v>36865</v>
      </c>
      <c r="C5870" s="37">
        <v>134.875</v>
      </c>
      <c r="D5870" s="37">
        <v>138.25</v>
      </c>
      <c r="E5870" s="37">
        <v>134.40625</v>
      </c>
      <c r="F5870" s="37">
        <v>137.71875</v>
      </c>
      <c r="G5870" s="38">
        <v>8883400</v>
      </c>
      <c r="H5870" s="37">
        <v>89.559607999999997</v>
      </c>
      <c r="I5870" s="41">
        <f t="shared" si="654"/>
        <v>0.65030802269117316</v>
      </c>
      <c r="J5870" s="41">
        <f t="shared" ca="1" si="655"/>
        <v>1</v>
      </c>
      <c r="K5870" s="37">
        <f t="shared" si="656"/>
        <v>87.71</v>
      </c>
      <c r="L5870" s="37">
        <f t="shared" si="657"/>
        <v>89.91</v>
      </c>
      <c r="M5870" s="37">
        <f t="shared" si="658"/>
        <v>87.41</v>
      </c>
      <c r="N5870" s="37">
        <f t="shared" si="659"/>
        <v>89.56</v>
      </c>
      <c r="O5870" s="38">
        <f t="shared" ca="1" si="660"/>
        <v>8883400</v>
      </c>
    </row>
    <row r="5871" spans="1:15" x14ac:dyDescent="0.4">
      <c r="A5871">
        <v>5856</v>
      </c>
      <c r="B5871" s="63">
        <v>36864</v>
      </c>
      <c r="C5871" s="37">
        <v>131.875</v>
      </c>
      <c r="D5871" s="37">
        <v>133.875</v>
      </c>
      <c r="E5871" s="37">
        <v>131.5</v>
      </c>
      <c r="F5871" s="37">
        <v>133.34375</v>
      </c>
      <c r="G5871" s="38">
        <v>6996600</v>
      </c>
      <c r="H5871" s="37">
        <v>86.714478</v>
      </c>
      <c r="I5871" s="41">
        <f t="shared" si="654"/>
        <v>0.65030777970471054</v>
      </c>
      <c r="J5871" s="41">
        <f t="shared" ca="1" si="655"/>
        <v>1</v>
      </c>
      <c r="K5871" s="37">
        <f t="shared" si="656"/>
        <v>85.76</v>
      </c>
      <c r="L5871" s="37">
        <f t="shared" si="657"/>
        <v>87.06</v>
      </c>
      <c r="M5871" s="37">
        <f t="shared" si="658"/>
        <v>85.52</v>
      </c>
      <c r="N5871" s="37">
        <f t="shared" si="659"/>
        <v>86.71</v>
      </c>
      <c r="O5871" s="38">
        <f t="shared" ca="1" si="660"/>
        <v>6996600</v>
      </c>
    </row>
    <row r="5872" spans="1:15" x14ac:dyDescent="0.4">
      <c r="A5872">
        <v>5857</v>
      </c>
      <c r="B5872" s="63">
        <v>36861</v>
      </c>
      <c r="C5872" s="37">
        <v>133.1875</v>
      </c>
      <c r="D5872" s="37">
        <v>134.0625</v>
      </c>
      <c r="E5872" s="37">
        <v>131</v>
      </c>
      <c r="F5872" s="37">
        <v>132.21875</v>
      </c>
      <c r="G5872" s="38">
        <v>7587200</v>
      </c>
      <c r="H5872" s="37">
        <v>85.982872</v>
      </c>
      <c r="I5872" s="41">
        <f t="shared" si="654"/>
        <v>0.6503077059796738</v>
      </c>
      <c r="J5872" s="41">
        <f t="shared" ca="1" si="655"/>
        <v>1</v>
      </c>
      <c r="K5872" s="37">
        <f t="shared" si="656"/>
        <v>86.61</v>
      </c>
      <c r="L5872" s="37">
        <f t="shared" si="657"/>
        <v>87.18</v>
      </c>
      <c r="M5872" s="37">
        <f t="shared" si="658"/>
        <v>85.19</v>
      </c>
      <c r="N5872" s="37">
        <f t="shared" si="659"/>
        <v>85.98</v>
      </c>
      <c r="O5872" s="38">
        <f t="shared" ca="1" si="660"/>
        <v>7587200</v>
      </c>
    </row>
    <row r="5873" spans="1:15" x14ac:dyDescent="0.4">
      <c r="A5873">
        <v>5858</v>
      </c>
      <c r="B5873" s="63">
        <v>36860</v>
      </c>
      <c r="C5873" s="37">
        <v>132.5</v>
      </c>
      <c r="D5873" s="37">
        <v>133.5</v>
      </c>
      <c r="E5873" s="37">
        <v>129.75</v>
      </c>
      <c r="F5873" s="37">
        <v>132.28125</v>
      </c>
      <c r="G5873" s="38">
        <v>11201600</v>
      </c>
      <c r="H5873" s="37">
        <v>86.023544000000001</v>
      </c>
      <c r="I5873" s="41">
        <f t="shared" si="654"/>
        <v>0.6503079158988897</v>
      </c>
      <c r="J5873" s="41">
        <f t="shared" ca="1" si="655"/>
        <v>1</v>
      </c>
      <c r="K5873" s="37">
        <f t="shared" si="656"/>
        <v>86.17</v>
      </c>
      <c r="L5873" s="37">
        <f t="shared" si="657"/>
        <v>86.82</v>
      </c>
      <c r="M5873" s="37">
        <f t="shared" si="658"/>
        <v>84.38</v>
      </c>
      <c r="N5873" s="37">
        <f t="shared" si="659"/>
        <v>86.02</v>
      </c>
      <c r="O5873" s="38">
        <f t="shared" ca="1" si="660"/>
        <v>11201600</v>
      </c>
    </row>
    <row r="5874" spans="1:15" x14ac:dyDescent="0.4">
      <c r="A5874">
        <v>5859</v>
      </c>
      <c r="B5874" s="63">
        <v>36859</v>
      </c>
      <c r="C5874" s="37">
        <v>134.375</v>
      </c>
      <c r="D5874" s="37">
        <v>135.90625</v>
      </c>
      <c r="E5874" s="37">
        <v>133.265625</v>
      </c>
      <c r="F5874" s="37">
        <v>133.4375</v>
      </c>
      <c r="G5874" s="38">
        <v>6914100</v>
      </c>
      <c r="H5874" s="37">
        <v>86.775429000000003</v>
      </c>
      <c r="I5874" s="41">
        <f t="shared" si="654"/>
        <v>0.6503076646370024</v>
      </c>
      <c r="J5874" s="41">
        <f t="shared" ca="1" si="655"/>
        <v>1</v>
      </c>
      <c r="K5874" s="37">
        <f t="shared" si="656"/>
        <v>87.39</v>
      </c>
      <c r="L5874" s="37">
        <f t="shared" si="657"/>
        <v>88.38</v>
      </c>
      <c r="M5874" s="37">
        <f t="shared" si="658"/>
        <v>86.66</v>
      </c>
      <c r="N5874" s="37">
        <f t="shared" si="659"/>
        <v>86.78</v>
      </c>
      <c r="O5874" s="38">
        <f t="shared" ca="1" si="660"/>
        <v>6914100</v>
      </c>
    </row>
    <row r="5875" spans="1:15" x14ac:dyDescent="0.4">
      <c r="A5875">
        <v>5860</v>
      </c>
      <c r="B5875" s="63">
        <v>36858</v>
      </c>
      <c r="C5875" s="37">
        <v>135.125</v>
      </c>
      <c r="D5875" s="37">
        <v>136.59375</v>
      </c>
      <c r="E5875" s="37">
        <v>133.640625</v>
      </c>
      <c r="F5875" s="37">
        <v>133.6875</v>
      </c>
      <c r="G5875" s="38">
        <v>5336100</v>
      </c>
      <c r="H5875" s="37">
        <v>86.938041999999996</v>
      </c>
      <c r="I5875" s="41">
        <f t="shared" si="654"/>
        <v>0.6503079345488546</v>
      </c>
      <c r="J5875" s="41">
        <f t="shared" ca="1" si="655"/>
        <v>1</v>
      </c>
      <c r="K5875" s="37">
        <f t="shared" si="656"/>
        <v>87.87</v>
      </c>
      <c r="L5875" s="37">
        <f t="shared" si="657"/>
        <v>88.83</v>
      </c>
      <c r="M5875" s="37">
        <f t="shared" si="658"/>
        <v>86.91</v>
      </c>
      <c r="N5875" s="37">
        <f t="shared" si="659"/>
        <v>86.94</v>
      </c>
      <c r="O5875" s="38">
        <f t="shared" ca="1" si="660"/>
        <v>5336100</v>
      </c>
    </row>
    <row r="5876" spans="1:15" x14ac:dyDescent="0.4">
      <c r="A5876">
        <v>5861</v>
      </c>
      <c r="B5876" s="63">
        <v>36857</v>
      </c>
      <c r="C5876" s="37">
        <v>136.46875</v>
      </c>
      <c r="D5876" s="37">
        <v>136.6875</v>
      </c>
      <c r="E5876" s="37">
        <v>135.3125</v>
      </c>
      <c r="F5876" s="37">
        <v>136.03125</v>
      </c>
      <c r="G5876" s="38">
        <v>5992000</v>
      </c>
      <c r="H5876" s="37">
        <v>88.462181000000001</v>
      </c>
      <c r="I5876" s="41">
        <f t="shared" si="654"/>
        <v>0.65030778589478522</v>
      </c>
      <c r="J5876" s="41">
        <f t="shared" ca="1" si="655"/>
        <v>1</v>
      </c>
      <c r="K5876" s="37">
        <f t="shared" si="656"/>
        <v>88.75</v>
      </c>
      <c r="L5876" s="37">
        <f t="shared" si="657"/>
        <v>88.89</v>
      </c>
      <c r="M5876" s="37">
        <f t="shared" si="658"/>
        <v>87.99</v>
      </c>
      <c r="N5876" s="37">
        <f t="shared" si="659"/>
        <v>88.46</v>
      </c>
      <c r="O5876" s="38">
        <f t="shared" ca="1" si="660"/>
        <v>5992000</v>
      </c>
    </row>
    <row r="5877" spans="1:15" x14ac:dyDescent="0.4">
      <c r="A5877">
        <v>5862</v>
      </c>
      <c r="B5877" s="63">
        <v>36854</v>
      </c>
      <c r="C5877" s="37">
        <v>133.625</v>
      </c>
      <c r="D5877" s="37">
        <v>134.96875</v>
      </c>
      <c r="E5877" s="37">
        <v>133.625</v>
      </c>
      <c r="F5877" s="37">
        <v>134.84375</v>
      </c>
      <c r="G5877" s="38">
        <v>3411600</v>
      </c>
      <c r="H5877" s="37">
        <v>87.689964000000003</v>
      </c>
      <c r="I5877" s="41">
        <f t="shared" si="654"/>
        <v>0.6503079601390499</v>
      </c>
      <c r="J5877" s="41">
        <f t="shared" ca="1" si="655"/>
        <v>1</v>
      </c>
      <c r="K5877" s="37">
        <f t="shared" si="656"/>
        <v>86.9</v>
      </c>
      <c r="L5877" s="37">
        <f t="shared" si="657"/>
        <v>87.77</v>
      </c>
      <c r="M5877" s="37">
        <f t="shared" si="658"/>
        <v>86.9</v>
      </c>
      <c r="N5877" s="37">
        <f t="shared" si="659"/>
        <v>87.69</v>
      </c>
      <c r="O5877" s="38">
        <f t="shared" ca="1" si="660"/>
        <v>3411600</v>
      </c>
    </row>
    <row r="5878" spans="1:15" x14ac:dyDescent="0.4">
      <c r="A5878">
        <v>5863</v>
      </c>
      <c r="B5878" s="63">
        <v>36852</v>
      </c>
      <c r="C5878" s="37">
        <v>134.34375</v>
      </c>
      <c r="D5878" s="37">
        <v>134.875</v>
      </c>
      <c r="E5878" s="37">
        <v>132.125</v>
      </c>
      <c r="F5878" s="37">
        <v>132.140625</v>
      </c>
      <c r="G5878" s="38">
        <v>5736900</v>
      </c>
      <c r="H5878" s="37">
        <v>85.932106000000005</v>
      </c>
      <c r="I5878" s="41">
        <f t="shared" si="654"/>
        <v>0.6503080033108668</v>
      </c>
      <c r="J5878" s="41">
        <f t="shared" ca="1" si="655"/>
        <v>1</v>
      </c>
      <c r="K5878" s="37">
        <f t="shared" si="656"/>
        <v>87.36</v>
      </c>
      <c r="L5878" s="37">
        <f t="shared" si="657"/>
        <v>87.71</v>
      </c>
      <c r="M5878" s="37">
        <f t="shared" si="658"/>
        <v>85.92</v>
      </c>
      <c r="N5878" s="37">
        <f t="shared" si="659"/>
        <v>85.93</v>
      </c>
      <c r="O5878" s="38">
        <f t="shared" ca="1" si="660"/>
        <v>5736900</v>
      </c>
    </row>
    <row r="5879" spans="1:15" x14ac:dyDescent="0.4">
      <c r="A5879">
        <v>5864</v>
      </c>
      <c r="B5879" s="63">
        <v>36851</v>
      </c>
      <c r="C5879" s="37">
        <v>134.875</v>
      </c>
      <c r="D5879" s="37">
        <v>136.1875</v>
      </c>
      <c r="E5879" s="37">
        <v>133.515625</v>
      </c>
      <c r="F5879" s="37">
        <v>135.375</v>
      </c>
      <c r="G5879" s="38">
        <v>7684300</v>
      </c>
      <c r="H5879" s="37">
        <v>88.035399999999996</v>
      </c>
      <c r="I5879" s="41">
        <f t="shared" si="654"/>
        <v>0.65030766389658357</v>
      </c>
      <c r="J5879" s="41">
        <f t="shared" ca="1" si="655"/>
        <v>1</v>
      </c>
      <c r="K5879" s="37">
        <f t="shared" si="656"/>
        <v>87.71</v>
      </c>
      <c r="L5879" s="37">
        <f t="shared" si="657"/>
        <v>88.56</v>
      </c>
      <c r="M5879" s="37">
        <f t="shared" si="658"/>
        <v>86.83</v>
      </c>
      <c r="N5879" s="37">
        <f t="shared" si="659"/>
        <v>88.04</v>
      </c>
      <c r="O5879" s="38">
        <f t="shared" ca="1" si="660"/>
        <v>7684300</v>
      </c>
    </row>
    <row r="5880" spans="1:15" x14ac:dyDescent="0.4">
      <c r="A5880">
        <v>5865</v>
      </c>
      <c r="B5880" s="63">
        <v>36850</v>
      </c>
      <c r="C5880" s="37">
        <v>135.75</v>
      </c>
      <c r="D5880" s="37">
        <v>136.375</v>
      </c>
      <c r="E5880" s="37">
        <v>134.3125</v>
      </c>
      <c r="F5880" s="37">
        <v>134.6875</v>
      </c>
      <c r="G5880" s="38">
        <v>5458500</v>
      </c>
      <c r="H5880" s="37">
        <v>87.588356000000005</v>
      </c>
      <c r="I5880" s="41">
        <f t="shared" si="654"/>
        <v>0.65030797958236664</v>
      </c>
      <c r="J5880" s="41">
        <f t="shared" ca="1" si="655"/>
        <v>1</v>
      </c>
      <c r="K5880" s="37">
        <f t="shared" si="656"/>
        <v>88.28</v>
      </c>
      <c r="L5880" s="37">
        <f t="shared" si="657"/>
        <v>88.69</v>
      </c>
      <c r="M5880" s="37">
        <f t="shared" si="658"/>
        <v>87.34</v>
      </c>
      <c r="N5880" s="37">
        <f t="shared" si="659"/>
        <v>87.59</v>
      </c>
      <c r="O5880" s="38">
        <f t="shared" ca="1" si="660"/>
        <v>5458500</v>
      </c>
    </row>
    <row r="5881" spans="1:15" x14ac:dyDescent="0.4">
      <c r="A5881">
        <v>5866</v>
      </c>
      <c r="B5881" s="63">
        <v>36847</v>
      </c>
      <c r="C5881" s="37">
        <v>137.3125</v>
      </c>
      <c r="D5881" s="37">
        <v>139</v>
      </c>
      <c r="E5881" s="37">
        <v>135.75</v>
      </c>
      <c r="F5881" s="37">
        <v>136.640625</v>
      </c>
      <c r="G5881" s="38">
        <v>6551100</v>
      </c>
      <c r="H5881" s="37">
        <v>88.858513000000002</v>
      </c>
      <c r="I5881" s="41">
        <f t="shared" si="654"/>
        <v>0.65030815688965127</v>
      </c>
      <c r="J5881" s="41">
        <f t="shared" ca="1" si="655"/>
        <v>1</v>
      </c>
      <c r="K5881" s="37">
        <f t="shared" si="656"/>
        <v>89.3</v>
      </c>
      <c r="L5881" s="37">
        <f t="shared" si="657"/>
        <v>90.39</v>
      </c>
      <c r="M5881" s="37">
        <f t="shared" si="658"/>
        <v>88.28</v>
      </c>
      <c r="N5881" s="37">
        <f t="shared" si="659"/>
        <v>88.86</v>
      </c>
      <c r="O5881" s="38">
        <f t="shared" ca="1" si="660"/>
        <v>6551100</v>
      </c>
    </row>
    <row r="5882" spans="1:15" x14ac:dyDescent="0.4">
      <c r="A5882">
        <v>5867</v>
      </c>
      <c r="B5882" s="63">
        <v>36846</v>
      </c>
      <c r="C5882" s="37">
        <v>138.578125</v>
      </c>
      <c r="D5882" s="37">
        <v>139.875</v>
      </c>
      <c r="E5882" s="37">
        <v>137.3125</v>
      </c>
      <c r="F5882" s="37">
        <v>137.375</v>
      </c>
      <c r="G5882" s="38">
        <v>6684100</v>
      </c>
      <c r="H5882" s="37">
        <v>89.336005999999998</v>
      </c>
      <c r="I5882" s="41">
        <f t="shared" si="654"/>
        <v>0.65030759599636034</v>
      </c>
      <c r="J5882" s="41">
        <f t="shared" ca="1" si="655"/>
        <v>1</v>
      </c>
      <c r="K5882" s="37">
        <f t="shared" si="656"/>
        <v>90.12</v>
      </c>
      <c r="L5882" s="37">
        <f t="shared" si="657"/>
        <v>90.96</v>
      </c>
      <c r="M5882" s="37">
        <f t="shared" si="658"/>
        <v>89.3</v>
      </c>
      <c r="N5882" s="37">
        <f t="shared" si="659"/>
        <v>89.34</v>
      </c>
      <c r="O5882" s="38">
        <f t="shared" ca="1" si="660"/>
        <v>6684100</v>
      </c>
    </row>
    <row r="5883" spans="1:15" x14ac:dyDescent="0.4">
      <c r="A5883">
        <v>5868</v>
      </c>
      <c r="B5883" s="63">
        <v>36845</v>
      </c>
      <c r="C5883" s="37">
        <v>139.0625</v>
      </c>
      <c r="D5883" s="37">
        <v>140.109375</v>
      </c>
      <c r="E5883" s="37">
        <v>137.75</v>
      </c>
      <c r="F5883" s="37">
        <v>139.5625</v>
      </c>
      <c r="G5883" s="38">
        <v>8837700</v>
      </c>
      <c r="H5883" s="37">
        <v>90.758560000000003</v>
      </c>
      <c r="I5883" s="41">
        <f t="shared" si="654"/>
        <v>0.65030763994626062</v>
      </c>
      <c r="J5883" s="41">
        <f t="shared" ca="1" si="655"/>
        <v>1</v>
      </c>
      <c r="K5883" s="37">
        <f t="shared" si="656"/>
        <v>90.43</v>
      </c>
      <c r="L5883" s="37">
        <f t="shared" si="657"/>
        <v>91.11</v>
      </c>
      <c r="M5883" s="37">
        <f t="shared" si="658"/>
        <v>89.58</v>
      </c>
      <c r="N5883" s="37">
        <f t="shared" si="659"/>
        <v>90.76</v>
      </c>
      <c r="O5883" s="38">
        <f t="shared" ca="1" si="660"/>
        <v>8837700</v>
      </c>
    </row>
    <row r="5884" spans="1:15" x14ac:dyDescent="0.4">
      <c r="A5884">
        <v>5869</v>
      </c>
      <c r="B5884" s="63">
        <v>36844</v>
      </c>
      <c r="C5884" s="37">
        <v>137.46875</v>
      </c>
      <c r="D5884" s="37">
        <v>139.625</v>
      </c>
      <c r="E5884" s="37">
        <v>137</v>
      </c>
      <c r="F5884" s="37">
        <v>139.125</v>
      </c>
      <c r="G5884" s="38">
        <v>7668900</v>
      </c>
      <c r="H5884" s="37">
        <v>90.474097999999998</v>
      </c>
      <c r="I5884" s="41">
        <f t="shared" si="654"/>
        <v>0.65030798203054807</v>
      </c>
      <c r="J5884" s="41">
        <f t="shared" ca="1" si="655"/>
        <v>1</v>
      </c>
      <c r="K5884" s="37">
        <f t="shared" si="656"/>
        <v>89.4</v>
      </c>
      <c r="L5884" s="37">
        <f t="shared" si="657"/>
        <v>90.8</v>
      </c>
      <c r="M5884" s="37">
        <f t="shared" si="658"/>
        <v>89.09</v>
      </c>
      <c r="N5884" s="37">
        <f t="shared" si="659"/>
        <v>90.47</v>
      </c>
      <c r="O5884" s="38">
        <f t="shared" ca="1" si="660"/>
        <v>7668900</v>
      </c>
    </row>
    <row r="5885" spans="1:15" x14ac:dyDescent="0.4">
      <c r="A5885">
        <v>5870</v>
      </c>
      <c r="B5885" s="63">
        <v>36843</v>
      </c>
      <c r="C5885" s="37">
        <v>135.625</v>
      </c>
      <c r="D5885" s="37">
        <v>136.984375</v>
      </c>
      <c r="E5885" s="37">
        <v>133.015625</v>
      </c>
      <c r="F5885" s="37">
        <v>135.5625</v>
      </c>
      <c r="G5885" s="38">
        <v>17285300</v>
      </c>
      <c r="H5885" s="37">
        <v>88.157332999999994</v>
      </c>
      <c r="I5885" s="41">
        <f t="shared" si="654"/>
        <v>0.65030766620562463</v>
      </c>
      <c r="J5885" s="41">
        <f t="shared" ca="1" si="655"/>
        <v>1</v>
      </c>
      <c r="K5885" s="37">
        <f t="shared" si="656"/>
        <v>88.2</v>
      </c>
      <c r="L5885" s="37">
        <f t="shared" si="657"/>
        <v>89.08</v>
      </c>
      <c r="M5885" s="37">
        <f t="shared" si="658"/>
        <v>86.5</v>
      </c>
      <c r="N5885" s="37">
        <f t="shared" si="659"/>
        <v>88.16</v>
      </c>
      <c r="O5885" s="38">
        <f t="shared" ca="1" si="660"/>
        <v>17285300</v>
      </c>
    </row>
    <row r="5886" spans="1:15" x14ac:dyDescent="0.4">
      <c r="A5886">
        <v>5871</v>
      </c>
      <c r="B5886" s="63">
        <v>36840</v>
      </c>
      <c r="C5886" s="37">
        <v>139</v>
      </c>
      <c r="D5886" s="37">
        <v>139.46875</v>
      </c>
      <c r="E5886" s="37">
        <v>136.53125</v>
      </c>
      <c r="F5886" s="37">
        <v>136.625</v>
      </c>
      <c r="G5886" s="38">
        <v>8569500</v>
      </c>
      <c r="H5886" s="37">
        <v>88.848281999999998</v>
      </c>
      <c r="I5886" s="41">
        <f t="shared" si="654"/>
        <v>0.65030764501372362</v>
      </c>
      <c r="J5886" s="41">
        <f t="shared" ca="1" si="655"/>
        <v>1</v>
      </c>
      <c r="K5886" s="37">
        <f t="shared" si="656"/>
        <v>90.39</v>
      </c>
      <c r="L5886" s="37">
        <f t="shared" si="657"/>
        <v>90.7</v>
      </c>
      <c r="M5886" s="37">
        <f t="shared" si="658"/>
        <v>88.79</v>
      </c>
      <c r="N5886" s="37">
        <f t="shared" si="659"/>
        <v>88.85</v>
      </c>
      <c r="O5886" s="38">
        <f t="shared" ca="1" si="660"/>
        <v>8569500</v>
      </c>
    </row>
    <row r="5887" spans="1:15" x14ac:dyDescent="0.4">
      <c r="A5887">
        <v>5872</v>
      </c>
      <c r="B5887" s="63">
        <v>36839</v>
      </c>
      <c r="C5887" s="37">
        <v>140</v>
      </c>
      <c r="D5887" s="37">
        <v>141.21875</v>
      </c>
      <c r="E5887" s="37">
        <v>137.25</v>
      </c>
      <c r="F5887" s="37">
        <v>140.03125</v>
      </c>
      <c r="G5887" s="38">
        <v>10635300</v>
      </c>
      <c r="H5887" s="37">
        <v>91.063400000000001</v>
      </c>
      <c r="I5887" s="41">
        <f t="shared" si="654"/>
        <v>0.65030769917429143</v>
      </c>
      <c r="J5887" s="41">
        <f t="shared" ca="1" si="655"/>
        <v>1</v>
      </c>
      <c r="K5887" s="37">
        <f t="shared" si="656"/>
        <v>91.04</v>
      </c>
      <c r="L5887" s="37">
        <f t="shared" si="657"/>
        <v>91.84</v>
      </c>
      <c r="M5887" s="37">
        <f t="shared" si="658"/>
        <v>89.25</v>
      </c>
      <c r="N5887" s="37">
        <f t="shared" si="659"/>
        <v>91.06</v>
      </c>
      <c r="O5887" s="38">
        <f t="shared" ca="1" si="660"/>
        <v>10635300</v>
      </c>
    </row>
    <row r="5888" spans="1:15" x14ac:dyDescent="0.4">
      <c r="A5888">
        <v>5873</v>
      </c>
      <c r="B5888" s="63">
        <v>36838</v>
      </c>
      <c r="C5888" s="37">
        <v>144.0625</v>
      </c>
      <c r="D5888" s="37">
        <v>144.0625</v>
      </c>
      <c r="E5888" s="37">
        <v>140.5625</v>
      </c>
      <c r="F5888" s="37">
        <v>140.5625</v>
      </c>
      <c r="G5888" s="38">
        <v>6123300</v>
      </c>
      <c r="H5888" s="37">
        <v>91.408896999999996</v>
      </c>
      <c r="I5888" s="41">
        <f t="shared" si="654"/>
        <v>0.65030784882169845</v>
      </c>
      <c r="J5888" s="41">
        <f t="shared" ca="1" si="655"/>
        <v>1</v>
      </c>
      <c r="K5888" s="37">
        <f t="shared" si="656"/>
        <v>93.68</v>
      </c>
      <c r="L5888" s="37">
        <f t="shared" si="657"/>
        <v>93.68</v>
      </c>
      <c r="M5888" s="37">
        <f t="shared" si="658"/>
        <v>91.41</v>
      </c>
      <c r="N5888" s="37">
        <f t="shared" si="659"/>
        <v>91.41</v>
      </c>
      <c r="O5888" s="38">
        <f t="shared" ca="1" si="660"/>
        <v>6123300</v>
      </c>
    </row>
    <row r="5889" spans="1:15" x14ac:dyDescent="0.4">
      <c r="A5889">
        <v>5874</v>
      </c>
      <c r="B5889" s="63">
        <v>36837</v>
      </c>
      <c r="C5889" s="37">
        <v>143.140625</v>
      </c>
      <c r="D5889" s="37">
        <v>144</v>
      </c>
      <c r="E5889" s="37">
        <v>142.5625</v>
      </c>
      <c r="F5889" s="37">
        <v>143.75</v>
      </c>
      <c r="G5889" s="38">
        <v>5231300</v>
      </c>
      <c r="H5889" s="37">
        <v>93.481757999999999</v>
      </c>
      <c r="I5889" s="41">
        <f t="shared" si="654"/>
        <v>0.65030788173913046</v>
      </c>
      <c r="J5889" s="41">
        <f t="shared" ca="1" si="655"/>
        <v>1</v>
      </c>
      <c r="K5889" s="37">
        <f t="shared" si="656"/>
        <v>93.09</v>
      </c>
      <c r="L5889" s="37">
        <f t="shared" si="657"/>
        <v>93.64</v>
      </c>
      <c r="M5889" s="37">
        <f t="shared" si="658"/>
        <v>92.71</v>
      </c>
      <c r="N5889" s="37">
        <f t="shared" si="659"/>
        <v>93.48</v>
      </c>
      <c r="O5889" s="38">
        <f t="shared" ca="1" si="660"/>
        <v>5231300</v>
      </c>
    </row>
    <row r="5890" spans="1:15" x14ac:dyDescent="0.4">
      <c r="A5890">
        <v>5875</v>
      </c>
      <c r="B5890" s="63">
        <v>36836</v>
      </c>
      <c r="C5890" s="37">
        <v>143.15625</v>
      </c>
      <c r="D5890" s="37">
        <v>144.296875</v>
      </c>
      <c r="E5890" s="37">
        <v>143.03125</v>
      </c>
      <c r="F5890" s="37">
        <v>143.78125</v>
      </c>
      <c r="G5890" s="38">
        <v>4042500</v>
      </c>
      <c r="H5890" s="37">
        <v>93.50206</v>
      </c>
      <c r="I5890" s="41">
        <f t="shared" si="654"/>
        <v>0.65030774179526185</v>
      </c>
      <c r="J5890" s="41">
        <f t="shared" ca="1" si="655"/>
        <v>1</v>
      </c>
      <c r="K5890" s="37">
        <f t="shared" si="656"/>
        <v>93.1</v>
      </c>
      <c r="L5890" s="37">
        <f t="shared" si="657"/>
        <v>93.84</v>
      </c>
      <c r="M5890" s="37">
        <f t="shared" si="658"/>
        <v>93.01</v>
      </c>
      <c r="N5890" s="37">
        <f t="shared" si="659"/>
        <v>93.5</v>
      </c>
      <c r="O5890" s="38">
        <f t="shared" ca="1" si="660"/>
        <v>4042500</v>
      </c>
    </row>
    <row r="5891" spans="1:15" x14ac:dyDescent="0.4">
      <c r="A5891">
        <v>5876</v>
      </c>
      <c r="B5891" s="63">
        <v>36833</v>
      </c>
      <c r="C5891" s="37">
        <v>143.46875</v>
      </c>
      <c r="D5891" s="37">
        <v>143.75</v>
      </c>
      <c r="E5891" s="37">
        <v>142.375</v>
      </c>
      <c r="F5891" s="37">
        <v>142.78125</v>
      </c>
      <c r="G5891" s="38">
        <v>5187100</v>
      </c>
      <c r="H5891" s="37">
        <v>92.851791000000006</v>
      </c>
      <c r="I5891" s="41">
        <f t="shared" si="654"/>
        <v>0.65030801313197639</v>
      </c>
      <c r="J5891" s="41">
        <f t="shared" ca="1" si="655"/>
        <v>1</v>
      </c>
      <c r="K5891" s="37">
        <f t="shared" si="656"/>
        <v>93.3</v>
      </c>
      <c r="L5891" s="37">
        <f t="shared" si="657"/>
        <v>93.48</v>
      </c>
      <c r="M5891" s="37">
        <f t="shared" si="658"/>
        <v>92.59</v>
      </c>
      <c r="N5891" s="37">
        <f t="shared" si="659"/>
        <v>92.85</v>
      </c>
      <c r="O5891" s="38">
        <f t="shared" ca="1" si="660"/>
        <v>5187100</v>
      </c>
    </row>
    <row r="5892" spans="1:15" x14ac:dyDescent="0.4">
      <c r="A5892">
        <v>5877</v>
      </c>
      <c r="B5892" s="63">
        <v>36832</v>
      </c>
      <c r="C5892" s="37">
        <v>143.15625</v>
      </c>
      <c r="D5892" s="37">
        <v>143.90625</v>
      </c>
      <c r="E5892" s="37">
        <v>142.515625</v>
      </c>
      <c r="F5892" s="37">
        <v>142.703125</v>
      </c>
      <c r="G5892" s="38">
        <v>11395100</v>
      </c>
      <c r="H5892" s="37">
        <v>92.800979999999996</v>
      </c>
      <c r="I5892" s="41">
        <f t="shared" si="654"/>
        <v>0.65030797328369649</v>
      </c>
      <c r="J5892" s="41">
        <f t="shared" ca="1" si="655"/>
        <v>1</v>
      </c>
      <c r="K5892" s="37">
        <f t="shared" si="656"/>
        <v>93.1</v>
      </c>
      <c r="L5892" s="37">
        <f t="shared" si="657"/>
        <v>93.58</v>
      </c>
      <c r="M5892" s="37">
        <f t="shared" si="658"/>
        <v>92.68</v>
      </c>
      <c r="N5892" s="37">
        <f t="shared" si="659"/>
        <v>92.8</v>
      </c>
      <c r="O5892" s="38">
        <f t="shared" ca="1" si="660"/>
        <v>11395100</v>
      </c>
    </row>
    <row r="5893" spans="1:15" x14ac:dyDescent="0.4">
      <c r="A5893">
        <v>5878</v>
      </c>
      <c r="B5893" s="63">
        <v>36831</v>
      </c>
      <c r="C5893" s="37">
        <v>142.25</v>
      </c>
      <c r="D5893" s="37">
        <v>143.25</v>
      </c>
      <c r="E5893" s="37">
        <v>141.21875</v>
      </c>
      <c r="F5893" s="37">
        <v>142.46875</v>
      </c>
      <c r="G5893" s="38">
        <v>6753600</v>
      </c>
      <c r="H5893" s="37">
        <v>92.648567</v>
      </c>
      <c r="I5893" s="41">
        <f t="shared" si="654"/>
        <v>0.65030799385830229</v>
      </c>
      <c r="J5893" s="41">
        <f t="shared" ca="1" si="655"/>
        <v>1</v>
      </c>
      <c r="K5893" s="37">
        <f t="shared" si="656"/>
        <v>92.51</v>
      </c>
      <c r="L5893" s="37">
        <f t="shared" si="657"/>
        <v>93.16</v>
      </c>
      <c r="M5893" s="37">
        <f t="shared" si="658"/>
        <v>91.84</v>
      </c>
      <c r="N5893" s="37">
        <f t="shared" si="659"/>
        <v>92.65</v>
      </c>
      <c r="O5893" s="38">
        <f t="shared" ca="1" si="660"/>
        <v>6753600</v>
      </c>
    </row>
    <row r="5894" spans="1:15" x14ac:dyDescent="0.4">
      <c r="A5894">
        <v>5879</v>
      </c>
      <c r="B5894" s="63">
        <v>36830</v>
      </c>
      <c r="C5894" s="37">
        <v>141.015625</v>
      </c>
      <c r="D5894" s="37">
        <v>143.6875</v>
      </c>
      <c r="E5894" s="37">
        <v>140.0625</v>
      </c>
      <c r="F5894" s="37">
        <v>142.953125</v>
      </c>
      <c r="G5894" s="38">
        <v>7752400</v>
      </c>
      <c r="H5894" s="37">
        <v>92.963524000000007</v>
      </c>
      <c r="I5894" s="41">
        <f t="shared" si="654"/>
        <v>0.65030774248551759</v>
      </c>
      <c r="J5894" s="41">
        <f t="shared" ca="1" si="655"/>
        <v>1</v>
      </c>
      <c r="K5894" s="37">
        <f t="shared" si="656"/>
        <v>91.7</v>
      </c>
      <c r="L5894" s="37">
        <f t="shared" si="657"/>
        <v>93.44</v>
      </c>
      <c r="M5894" s="37">
        <f t="shared" si="658"/>
        <v>91.08</v>
      </c>
      <c r="N5894" s="37">
        <f t="shared" si="659"/>
        <v>92.96</v>
      </c>
      <c r="O5894" s="38">
        <f t="shared" ca="1" si="660"/>
        <v>7752400</v>
      </c>
    </row>
    <row r="5895" spans="1:15" x14ac:dyDescent="0.4">
      <c r="A5895">
        <v>5880</v>
      </c>
      <c r="B5895" s="63">
        <v>36829</v>
      </c>
      <c r="C5895" s="37">
        <v>138.4375</v>
      </c>
      <c r="D5895" s="37">
        <v>141.09375</v>
      </c>
      <c r="E5895" s="37">
        <v>138.15625</v>
      </c>
      <c r="F5895" s="37">
        <v>140.53125</v>
      </c>
      <c r="G5895" s="38">
        <v>10154100</v>
      </c>
      <c r="H5895" s="37">
        <v>91.388542000000001</v>
      </c>
      <c r="I5895" s="41">
        <f t="shared" si="654"/>
        <v>0.6503076148543474</v>
      </c>
      <c r="J5895" s="41">
        <f t="shared" ca="1" si="655"/>
        <v>1</v>
      </c>
      <c r="K5895" s="37">
        <f t="shared" si="656"/>
        <v>90.03</v>
      </c>
      <c r="L5895" s="37">
        <f t="shared" si="657"/>
        <v>91.75</v>
      </c>
      <c r="M5895" s="37">
        <f t="shared" si="658"/>
        <v>89.84</v>
      </c>
      <c r="N5895" s="37">
        <f t="shared" si="659"/>
        <v>91.39</v>
      </c>
      <c r="O5895" s="38">
        <f t="shared" ca="1" si="660"/>
        <v>10154100</v>
      </c>
    </row>
    <row r="5896" spans="1:15" x14ac:dyDescent="0.4">
      <c r="A5896">
        <v>5881</v>
      </c>
      <c r="B5896" s="63">
        <v>36826</v>
      </c>
      <c r="C5896" s="37">
        <v>137.875</v>
      </c>
      <c r="D5896" s="37">
        <v>139.28125</v>
      </c>
      <c r="E5896" s="37">
        <v>136.625</v>
      </c>
      <c r="F5896" s="37">
        <v>139.28125</v>
      </c>
      <c r="G5896" s="38">
        <v>9762900</v>
      </c>
      <c r="H5896" s="37">
        <v>90.575667999999993</v>
      </c>
      <c r="I5896" s="41">
        <f t="shared" si="654"/>
        <v>0.65030769037469149</v>
      </c>
      <c r="J5896" s="41">
        <f t="shared" ca="1" si="655"/>
        <v>1</v>
      </c>
      <c r="K5896" s="37">
        <f t="shared" si="656"/>
        <v>89.66</v>
      </c>
      <c r="L5896" s="37">
        <f t="shared" si="657"/>
        <v>90.58</v>
      </c>
      <c r="M5896" s="37">
        <f t="shared" si="658"/>
        <v>88.85</v>
      </c>
      <c r="N5896" s="37">
        <f t="shared" si="659"/>
        <v>90.58</v>
      </c>
      <c r="O5896" s="38">
        <f t="shared" ca="1" si="660"/>
        <v>9762900</v>
      </c>
    </row>
    <row r="5897" spans="1:15" x14ac:dyDescent="0.4">
      <c r="A5897">
        <v>5882</v>
      </c>
      <c r="B5897" s="63">
        <v>36825</v>
      </c>
      <c r="C5897" s="37">
        <v>137.125</v>
      </c>
      <c r="D5897" s="37">
        <v>137.65625</v>
      </c>
      <c r="E5897" s="37">
        <v>134.03125</v>
      </c>
      <c r="F5897" s="37">
        <v>136.6875</v>
      </c>
      <c r="G5897" s="38">
        <v>9345800</v>
      </c>
      <c r="H5897" s="37">
        <v>88.888969000000003</v>
      </c>
      <c r="I5897" s="41">
        <f t="shared" si="654"/>
        <v>0.65030795793324192</v>
      </c>
      <c r="J5897" s="41">
        <f t="shared" ca="1" si="655"/>
        <v>1</v>
      </c>
      <c r="K5897" s="37">
        <f t="shared" si="656"/>
        <v>89.17</v>
      </c>
      <c r="L5897" s="37">
        <f t="shared" si="657"/>
        <v>89.52</v>
      </c>
      <c r="M5897" s="37">
        <f t="shared" si="658"/>
        <v>87.16</v>
      </c>
      <c r="N5897" s="37">
        <f t="shared" si="659"/>
        <v>88.89</v>
      </c>
      <c r="O5897" s="38">
        <f t="shared" ca="1" si="660"/>
        <v>9345800</v>
      </c>
    </row>
    <row r="5898" spans="1:15" x14ac:dyDescent="0.4">
      <c r="A5898">
        <v>5883</v>
      </c>
      <c r="B5898" s="63">
        <v>36824</v>
      </c>
      <c r="C5898" s="37">
        <v>138.75</v>
      </c>
      <c r="D5898" s="37">
        <v>139.5625</v>
      </c>
      <c r="E5898" s="37">
        <v>136.125</v>
      </c>
      <c r="F5898" s="37">
        <v>136.3125</v>
      </c>
      <c r="G5898" s="38">
        <v>9137600</v>
      </c>
      <c r="H5898" s="37">
        <v>88.645103000000006</v>
      </c>
      <c r="I5898" s="41">
        <f t="shared" si="654"/>
        <v>0.65030795414947273</v>
      </c>
      <c r="J5898" s="41">
        <f t="shared" ca="1" si="655"/>
        <v>1</v>
      </c>
      <c r="K5898" s="37">
        <f t="shared" si="656"/>
        <v>90.23</v>
      </c>
      <c r="L5898" s="37">
        <f t="shared" si="657"/>
        <v>90.76</v>
      </c>
      <c r="M5898" s="37">
        <f t="shared" si="658"/>
        <v>88.52</v>
      </c>
      <c r="N5898" s="37">
        <f t="shared" si="659"/>
        <v>88.65</v>
      </c>
      <c r="O5898" s="38">
        <f t="shared" ca="1" si="660"/>
        <v>9137600</v>
      </c>
    </row>
    <row r="5899" spans="1:15" x14ac:dyDescent="0.4">
      <c r="A5899">
        <v>5884</v>
      </c>
      <c r="B5899" s="63">
        <v>36823</v>
      </c>
      <c r="C5899" s="37">
        <v>140.96875</v>
      </c>
      <c r="D5899" s="37">
        <v>141.9375</v>
      </c>
      <c r="E5899" s="37">
        <v>139</v>
      </c>
      <c r="F5899" s="37">
        <v>139.59375</v>
      </c>
      <c r="G5899" s="38">
        <v>5750700</v>
      </c>
      <c r="H5899" s="37">
        <v>90.778885000000002</v>
      </c>
      <c r="I5899" s="41">
        <f t="shared" si="654"/>
        <v>0.65030766062234169</v>
      </c>
      <c r="J5899" s="41">
        <f t="shared" ca="1" si="655"/>
        <v>1</v>
      </c>
      <c r="K5899" s="37">
        <f t="shared" si="656"/>
        <v>91.67</v>
      </c>
      <c r="L5899" s="37">
        <f t="shared" si="657"/>
        <v>92.3</v>
      </c>
      <c r="M5899" s="37">
        <f t="shared" si="658"/>
        <v>90.39</v>
      </c>
      <c r="N5899" s="37">
        <f t="shared" si="659"/>
        <v>90.78</v>
      </c>
      <c r="O5899" s="38">
        <f t="shared" ca="1" si="660"/>
        <v>5750700</v>
      </c>
    </row>
    <row r="5900" spans="1:15" x14ac:dyDescent="0.4">
      <c r="A5900">
        <v>5885</v>
      </c>
      <c r="B5900" s="63">
        <v>36822</v>
      </c>
      <c r="C5900" s="37">
        <v>139.9375</v>
      </c>
      <c r="D5900" s="37">
        <v>141.03125</v>
      </c>
      <c r="E5900" s="37">
        <v>138.9375</v>
      </c>
      <c r="F5900" s="37">
        <v>140.53125</v>
      </c>
      <c r="G5900" s="38">
        <v>5290000</v>
      </c>
      <c r="H5900" s="37">
        <v>91.388542000000001</v>
      </c>
      <c r="I5900" s="41">
        <f t="shared" si="654"/>
        <v>0.6503076148543474</v>
      </c>
      <c r="J5900" s="41">
        <f t="shared" ca="1" si="655"/>
        <v>1</v>
      </c>
      <c r="K5900" s="37">
        <f t="shared" si="656"/>
        <v>91</v>
      </c>
      <c r="L5900" s="37">
        <f t="shared" si="657"/>
        <v>91.71</v>
      </c>
      <c r="M5900" s="37">
        <f t="shared" si="658"/>
        <v>90.35</v>
      </c>
      <c r="N5900" s="37">
        <f t="shared" si="659"/>
        <v>91.39</v>
      </c>
      <c r="O5900" s="38">
        <f t="shared" ca="1" si="660"/>
        <v>5290000</v>
      </c>
    </row>
    <row r="5901" spans="1:15" x14ac:dyDescent="0.4">
      <c r="A5901">
        <v>5886</v>
      </c>
      <c r="B5901" s="63">
        <v>36819</v>
      </c>
      <c r="C5901" s="37">
        <v>138.375</v>
      </c>
      <c r="D5901" s="37">
        <v>141.1875</v>
      </c>
      <c r="E5901" s="37">
        <v>138.375</v>
      </c>
      <c r="F5901" s="37">
        <v>139.90625</v>
      </c>
      <c r="G5901" s="38">
        <v>7373500</v>
      </c>
      <c r="H5901" s="37">
        <v>90.982140000000001</v>
      </c>
      <c r="I5901" s="41">
        <f t="shared" si="654"/>
        <v>0.65030790261335714</v>
      </c>
      <c r="J5901" s="41">
        <f t="shared" ca="1" si="655"/>
        <v>1</v>
      </c>
      <c r="K5901" s="37">
        <f t="shared" si="656"/>
        <v>89.99</v>
      </c>
      <c r="L5901" s="37">
        <f t="shared" si="657"/>
        <v>91.82</v>
      </c>
      <c r="M5901" s="37">
        <f t="shared" si="658"/>
        <v>89.99</v>
      </c>
      <c r="N5901" s="37">
        <f t="shared" si="659"/>
        <v>90.98</v>
      </c>
      <c r="O5901" s="38">
        <f t="shared" ca="1" si="660"/>
        <v>7373500</v>
      </c>
    </row>
    <row r="5902" spans="1:15" x14ac:dyDescent="0.4">
      <c r="A5902">
        <v>5887</v>
      </c>
      <c r="B5902" s="63">
        <v>36818</v>
      </c>
      <c r="C5902" s="37">
        <v>136.84375</v>
      </c>
      <c r="D5902" s="37">
        <v>139.453125</v>
      </c>
      <c r="E5902" s="37">
        <v>136.4375</v>
      </c>
      <c r="F5902" s="37">
        <v>139.3125</v>
      </c>
      <c r="G5902" s="38">
        <v>8767300</v>
      </c>
      <c r="H5902" s="37">
        <v>90.596024</v>
      </c>
      <c r="I5902" s="41">
        <f t="shared" si="654"/>
        <v>0.65030793360251238</v>
      </c>
      <c r="J5902" s="41">
        <f t="shared" ca="1" si="655"/>
        <v>1</v>
      </c>
      <c r="K5902" s="37">
        <f t="shared" si="656"/>
        <v>88.99</v>
      </c>
      <c r="L5902" s="37">
        <f t="shared" si="657"/>
        <v>90.69</v>
      </c>
      <c r="M5902" s="37">
        <f t="shared" si="658"/>
        <v>88.73</v>
      </c>
      <c r="N5902" s="37">
        <f t="shared" si="659"/>
        <v>90.6</v>
      </c>
      <c r="O5902" s="38">
        <f t="shared" ca="1" si="660"/>
        <v>8767300</v>
      </c>
    </row>
    <row r="5903" spans="1:15" x14ac:dyDescent="0.4">
      <c r="A5903">
        <v>5888</v>
      </c>
      <c r="B5903" s="63">
        <v>36817</v>
      </c>
      <c r="C5903" s="37">
        <v>132.625</v>
      </c>
      <c r="D5903" s="37">
        <v>136.125</v>
      </c>
      <c r="E5903" s="37">
        <v>130.15625</v>
      </c>
      <c r="F5903" s="37">
        <v>134.25</v>
      </c>
      <c r="G5903" s="38">
        <v>10897300</v>
      </c>
      <c r="H5903" s="37">
        <v>87.303832999999997</v>
      </c>
      <c r="I5903" s="41">
        <f t="shared" si="654"/>
        <v>0.65030788081936686</v>
      </c>
      <c r="J5903" s="41">
        <f t="shared" ca="1" si="655"/>
        <v>1</v>
      </c>
      <c r="K5903" s="37">
        <f t="shared" si="656"/>
        <v>86.25</v>
      </c>
      <c r="L5903" s="37">
        <f t="shared" si="657"/>
        <v>88.52</v>
      </c>
      <c r="M5903" s="37">
        <f t="shared" si="658"/>
        <v>84.64</v>
      </c>
      <c r="N5903" s="37">
        <f t="shared" si="659"/>
        <v>87.3</v>
      </c>
      <c r="O5903" s="38">
        <f t="shared" ca="1" si="660"/>
        <v>10897300</v>
      </c>
    </row>
    <row r="5904" spans="1:15" x14ac:dyDescent="0.4">
      <c r="A5904">
        <v>5889</v>
      </c>
      <c r="B5904" s="63">
        <v>36816</v>
      </c>
      <c r="C5904" s="37">
        <v>138.4375</v>
      </c>
      <c r="D5904" s="37">
        <v>138.5625</v>
      </c>
      <c r="E5904" s="37">
        <v>134.40625</v>
      </c>
      <c r="F5904" s="37">
        <v>134.75</v>
      </c>
      <c r="G5904" s="38">
        <v>7831700</v>
      </c>
      <c r="H5904" s="37">
        <v>87.628967000000003</v>
      </c>
      <c r="I5904" s="41">
        <f t="shared" si="654"/>
        <v>0.65030773283859</v>
      </c>
      <c r="J5904" s="41">
        <f t="shared" ca="1" si="655"/>
        <v>1</v>
      </c>
      <c r="K5904" s="37">
        <f t="shared" si="656"/>
        <v>90.03</v>
      </c>
      <c r="L5904" s="37">
        <f t="shared" si="657"/>
        <v>90.11</v>
      </c>
      <c r="M5904" s="37">
        <f t="shared" si="658"/>
        <v>87.41</v>
      </c>
      <c r="N5904" s="37">
        <f t="shared" si="659"/>
        <v>87.63</v>
      </c>
      <c r="O5904" s="38">
        <f t="shared" ca="1" si="660"/>
        <v>7831700</v>
      </c>
    </row>
    <row r="5905" spans="1:15" x14ac:dyDescent="0.4">
      <c r="A5905">
        <v>5890</v>
      </c>
      <c r="B5905" s="63">
        <v>36815</v>
      </c>
      <c r="C5905" s="37">
        <v>137.40625</v>
      </c>
      <c r="D5905" s="37">
        <v>138.234375</v>
      </c>
      <c r="E5905" s="37">
        <v>136.6875</v>
      </c>
      <c r="F5905" s="37">
        <v>138.1875</v>
      </c>
      <c r="G5905" s="38">
        <v>5659000</v>
      </c>
      <c r="H5905" s="37">
        <v>89.864410000000007</v>
      </c>
      <c r="I5905" s="41">
        <f t="shared" ref="I5905:I5968" si="661">IF(F5905=0,1,H5905/F5905)</f>
        <v>0.65030780642243335</v>
      </c>
      <c r="J5905" s="41">
        <f t="shared" ref="J5905:J5968" ca="1" si="662">INDEX(OFFSET($T$15,0,0,$S$13+1,1),MATCH(B5905,OFFSET($Q$15,0,0,$S$13+1,1),-1))</f>
        <v>1</v>
      </c>
      <c r="K5905" s="37">
        <f t="shared" ref="K5905:K5968" si="663">ROUND($I5905*C5905,2)</f>
        <v>89.36</v>
      </c>
      <c r="L5905" s="37">
        <f t="shared" ref="L5905:L5968" si="664">ROUND($I5905*D5905,2)</f>
        <v>89.89</v>
      </c>
      <c r="M5905" s="37">
        <f t="shared" ref="M5905:M5968" si="665">ROUND($I5905*E5905,2)</f>
        <v>88.89</v>
      </c>
      <c r="N5905" s="37">
        <f t="shared" ref="N5905:N5968" si="666">ROUND($I5905*F5905,2)</f>
        <v>89.86</v>
      </c>
      <c r="O5905" s="38">
        <f t="shared" ref="O5905:O5968" ca="1" si="667">G5905*J5905</f>
        <v>5659000</v>
      </c>
    </row>
    <row r="5906" spans="1:15" x14ac:dyDescent="0.4">
      <c r="A5906">
        <v>5891</v>
      </c>
      <c r="B5906" s="63">
        <v>36812</v>
      </c>
      <c r="C5906" s="37">
        <v>132.9375</v>
      </c>
      <c r="D5906" s="37">
        <v>137.65625</v>
      </c>
      <c r="E5906" s="37">
        <v>132.875</v>
      </c>
      <c r="F5906" s="37">
        <v>137.5625</v>
      </c>
      <c r="G5906" s="38">
        <v>11778800</v>
      </c>
      <c r="H5906" s="37">
        <v>89.457999999999998</v>
      </c>
      <c r="I5906" s="41">
        <f t="shared" si="661"/>
        <v>0.65030804179918222</v>
      </c>
      <c r="J5906" s="41">
        <f t="shared" ca="1" si="662"/>
        <v>1</v>
      </c>
      <c r="K5906" s="37">
        <f t="shared" si="663"/>
        <v>86.45</v>
      </c>
      <c r="L5906" s="37">
        <f t="shared" si="664"/>
        <v>89.52</v>
      </c>
      <c r="M5906" s="37">
        <f t="shared" si="665"/>
        <v>86.41</v>
      </c>
      <c r="N5906" s="37">
        <f t="shared" si="666"/>
        <v>89.46</v>
      </c>
      <c r="O5906" s="38">
        <f t="shared" ca="1" si="667"/>
        <v>11778800</v>
      </c>
    </row>
    <row r="5907" spans="1:15" x14ac:dyDescent="0.4">
      <c r="A5907">
        <v>5892</v>
      </c>
      <c r="B5907" s="63">
        <v>36811</v>
      </c>
      <c r="C5907" s="37">
        <v>137.28125</v>
      </c>
      <c r="D5907" s="37">
        <v>137.59375</v>
      </c>
      <c r="E5907" s="37">
        <v>132.78125</v>
      </c>
      <c r="F5907" s="37">
        <v>133.125</v>
      </c>
      <c r="G5907" s="38">
        <v>12336900</v>
      </c>
      <c r="H5907" s="37">
        <v>86.572220000000002</v>
      </c>
      <c r="I5907" s="41">
        <f t="shared" si="661"/>
        <v>0.65030775586854461</v>
      </c>
      <c r="J5907" s="41">
        <f t="shared" ca="1" si="662"/>
        <v>1</v>
      </c>
      <c r="K5907" s="37">
        <f t="shared" si="663"/>
        <v>89.28</v>
      </c>
      <c r="L5907" s="37">
        <f t="shared" si="664"/>
        <v>89.48</v>
      </c>
      <c r="M5907" s="37">
        <f t="shared" si="665"/>
        <v>86.35</v>
      </c>
      <c r="N5907" s="37">
        <f t="shared" si="666"/>
        <v>86.57</v>
      </c>
      <c r="O5907" s="38">
        <f t="shared" ca="1" si="667"/>
        <v>12336900</v>
      </c>
    </row>
    <row r="5908" spans="1:15" x14ac:dyDescent="0.4">
      <c r="A5908">
        <v>5893</v>
      </c>
      <c r="B5908" s="63">
        <v>36810</v>
      </c>
      <c r="C5908" s="37">
        <v>137.625</v>
      </c>
      <c r="D5908" s="37">
        <v>138.625</v>
      </c>
      <c r="E5908" s="37">
        <v>135.125</v>
      </c>
      <c r="F5908" s="37">
        <v>136.53125</v>
      </c>
      <c r="G5908" s="38">
        <v>10346000</v>
      </c>
      <c r="H5908" s="37">
        <v>88.787361000000004</v>
      </c>
      <c r="I5908" s="41">
        <f t="shared" si="661"/>
        <v>0.65030797711146715</v>
      </c>
      <c r="J5908" s="41">
        <f t="shared" ca="1" si="662"/>
        <v>1</v>
      </c>
      <c r="K5908" s="37">
        <f t="shared" si="663"/>
        <v>89.5</v>
      </c>
      <c r="L5908" s="37">
        <f t="shared" si="664"/>
        <v>90.15</v>
      </c>
      <c r="M5908" s="37">
        <f t="shared" si="665"/>
        <v>87.87</v>
      </c>
      <c r="N5908" s="37">
        <f t="shared" si="666"/>
        <v>88.79</v>
      </c>
      <c r="O5908" s="38">
        <f t="shared" ca="1" si="667"/>
        <v>10346000</v>
      </c>
    </row>
    <row r="5909" spans="1:15" x14ac:dyDescent="0.4">
      <c r="A5909">
        <v>5894</v>
      </c>
      <c r="B5909" s="63">
        <v>36809</v>
      </c>
      <c r="C5909" s="37">
        <v>140.09375</v>
      </c>
      <c r="D5909" s="37">
        <v>141.25</v>
      </c>
      <c r="E5909" s="37">
        <v>137.6875</v>
      </c>
      <c r="F5909" s="37">
        <v>137.6875</v>
      </c>
      <c r="G5909" s="38">
        <v>6104700</v>
      </c>
      <c r="H5909" s="37">
        <v>89.539268000000007</v>
      </c>
      <c r="I5909" s="41">
        <f t="shared" si="661"/>
        <v>0.65030789287335455</v>
      </c>
      <c r="J5909" s="41">
        <f t="shared" ca="1" si="662"/>
        <v>1</v>
      </c>
      <c r="K5909" s="37">
        <f t="shared" si="663"/>
        <v>91.1</v>
      </c>
      <c r="L5909" s="37">
        <f t="shared" si="664"/>
        <v>91.86</v>
      </c>
      <c r="M5909" s="37">
        <f t="shared" si="665"/>
        <v>89.54</v>
      </c>
      <c r="N5909" s="37">
        <f t="shared" si="666"/>
        <v>89.54</v>
      </c>
      <c r="O5909" s="38">
        <f t="shared" ca="1" si="667"/>
        <v>6104700</v>
      </c>
    </row>
    <row r="5910" spans="1:15" x14ac:dyDescent="0.4">
      <c r="A5910">
        <v>5895</v>
      </c>
      <c r="B5910" s="63">
        <v>36808</v>
      </c>
      <c r="C5910" s="37">
        <v>141.3125</v>
      </c>
      <c r="D5910" s="37">
        <v>141.3125</v>
      </c>
      <c r="E5910" s="37">
        <v>139.375</v>
      </c>
      <c r="F5910" s="37">
        <v>140</v>
      </c>
      <c r="G5910" s="38">
        <v>4508000</v>
      </c>
      <c r="H5910" s="37">
        <v>91.043091000000004</v>
      </c>
      <c r="I5910" s="41">
        <f t="shared" si="661"/>
        <v>0.65030779285714291</v>
      </c>
      <c r="J5910" s="41">
        <f t="shared" ca="1" si="662"/>
        <v>1</v>
      </c>
      <c r="K5910" s="37">
        <f t="shared" si="663"/>
        <v>91.9</v>
      </c>
      <c r="L5910" s="37">
        <f t="shared" si="664"/>
        <v>91.9</v>
      </c>
      <c r="M5910" s="37">
        <f t="shared" si="665"/>
        <v>90.64</v>
      </c>
      <c r="N5910" s="37">
        <f t="shared" si="666"/>
        <v>91.04</v>
      </c>
      <c r="O5910" s="38">
        <f t="shared" ca="1" si="667"/>
        <v>4508000</v>
      </c>
    </row>
    <row r="5911" spans="1:15" x14ac:dyDescent="0.4">
      <c r="A5911">
        <v>5896</v>
      </c>
      <c r="B5911" s="63">
        <v>36805</v>
      </c>
      <c r="C5911" s="37">
        <v>143.875</v>
      </c>
      <c r="D5911" s="37">
        <v>144.640625</v>
      </c>
      <c r="E5911" s="37">
        <v>139.75</v>
      </c>
      <c r="F5911" s="37">
        <v>141.0625</v>
      </c>
      <c r="G5911" s="38">
        <v>10014900</v>
      </c>
      <c r="H5911" s="37">
        <v>91.734054999999998</v>
      </c>
      <c r="I5911" s="41">
        <f t="shared" si="661"/>
        <v>0.65030787771377929</v>
      </c>
      <c r="J5911" s="41">
        <f t="shared" ca="1" si="662"/>
        <v>1</v>
      </c>
      <c r="K5911" s="37">
        <f t="shared" si="663"/>
        <v>93.56</v>
      </c>
      <c r="L5911" s="37">
        <f t="shared" si="664"/>
        <v>94.06</v>
      </c>
      <c r="M5911" s="37">
        <f t="shared" si="665"/>
        <v>90.88</v>
      </c>
      <c r="N5911" s="37">
        <f t="shared" si="666"/>
        <v>91.73</v>
      </c>
      <c r="O5911" s="38">
        <f t="shared" ca="1" si="667"/>
        <v>10014900</v>
      </c>
    </row>
    <row r="5912" spans="1:15" x14ac:dyDescent="0.4">
      <c r="A5912">
        <v>5897</v>
      </c>
      <c r="B5912" s="63">
        <v>36804</v>
      </c>
      <c r="C5912" s="37">
        <v>143.40625</v>
      </c>
      <c r="D5912" s="37">
        <v>144.84375</v>
      </c>
      <c r="E5912" s="37">
        <v>143.3125</v>
      </c>
      <c r="F5912" s="37">
        <v>144.1875</v>
      </c>
      <c r="G5912" s="38">
        <v>4566900</v>
      </c>
      <c r="H5912" s="37">
        <v>93.766257999999993</v>
      </c>
      <c r="I5912" s="41">
        <f t="shared" si="661"/>
        <v>0.6503078144776766</v>
      </c>
      <c r="J5912" s="41">
        <f t="shared" ca="1" si="662"/>
        <v>1</v>
      </c>
      <c r="K5912" s="37">
        <f t="shared" si="663"/>
        <v>93.26</v>
      </c>
      <c r="L5912" s="37">
        <f t="shared" si="664"/>
        <v>94.19</v>
      </c>
      <c r="M5912" s="37">
        <f t="shared" si="665"/>
        <v>93.2</v>
      </c>
      <c r="N5912" s="37">
        <f t="shared" si="666"/>
        <v>93.77</v>
      </c>
      <c r="O5912" s="38">
        <f t="shared" ca="1" si="667"/>
        <v>4566900</v>
      </c>
    </row>
    <row r="5913" spans="1:15" x14ac:dyDescent="0.4">
      <c r="A5913">
        <v>5898</v>
      </c>
      <c r="B5913" s="63">
        <v>36803</v>
      </c>
      <c r="C5913" s="37">
        <v>142.875</v>
      </c>
      <c r="D5913" s="37">
        <v>144.25</v>
      </c>
      <c r="E5913" s="37">
        <v>141.75</v>
      </c>
      <c r="F5913" s="37">
        <v>143.6875</v>
      </c>
      <c r="G5913" s="38">
        <v>6148900</v>
      </c>
      <c r="H5913" s="37">
        <v>93.441139000000007</v>
      </c>
      <c r="I5913" s="41">
        <f t="shared" si="661"/>
        <v>0.65030805741626796</v>
      </c>
      <c r="J5913" s="41">
        <f t="shared" ca="1" si="662"/>
        <v>1</v>
      </c>
      <c r="K5913" s="37">
        <f t="shared" si="663"/>
        <v>92.91</v>
      </c>
      <c r="L5913" s="37">
        <f t="shared" si="664"/>
        <v>93.81</v>
      </c>
      <c r="M5913" s="37">
        <f t="shared" si="665"/>
        <v>92.18</v>
      </c>
      <c r="N5913" s="37">
        <f t="shared" si="666"/>
        <v>93.44</v>
      </c>
      <c r="O5913" s="38">
        <f t="shared" ca="1" si="667"/>
        <v>6148900</v>
      </c>
    </row>
    <row r="5914" spans="1:15" x14ac:dyDescent="0.4">
      <c r="A5914">
        <v>5899</v>
      </c>
      <c r="B5914" s="63">
        <v>36802</v>
      </c>
      <c r="C5914" s="37">
        <v>144.53125</v>
      </c>
      <c r="D5914" s="37">
        <v>145.75</v>
      </c>
      <c r="E5914" s="37">
        <v>142.28125</v>
      </c>
      <c r="F5914" s="37">
        <v>142.5</v>
      </c>
      <c r="G5914" s="38">
        <v>9347200</v>
      </c>
      <c r="H5914" s="37">
        <v>92.668884000000006</v>
      </c>
      <c r="I5914" s="41">
        <f t="shared" si="661"/>
        <v>0.65030795789473683</v>
      </c>
      <c r="J5914" s="41">
        <f t="shared" ca="1" si="662"/>
        <v>1</v>
      </c>
      <c r="K5914" s="37">
        <f t="shared" si="663"/>
        <v>93.99</v>
      </c>
      <c r="L5914" s="37">
        <f t="shared" si="664"/>
        <v>94.78</v>
      </c>
      <c r="M5914" s="37">
        <f t="shared" si="665"/>
        <v>92.53</v>
      </c>
      <c r="N5914" s="37">
        <f t="shared" si="666"/>
        <v>92.67</v>
      </c>
      <c r="O5914" s="38">
        <f t="shared" ca="1" si="667"/>
        <v>9347200</v>
      </c>
    </row>
    <row r="5915" spans="1:15" x14ac:dyDescent="0.4">
      <c r="A5915">
        <v>5900</v>
      </c>
      <c r="B5915" s="63">
        <v>36801</v>
      </c>
      <c r="C5915" s="37">
        <v>144.28125</v>
      </c>
      <c r="D5915" s="37">
        <v>144.90625</v>
      </c>
      <c r="E5915" s="37">
        <v>143.140625</v>
      </c>
      <c r="F5915" s="37">
        <v>143.84375</v>
      </c>
      <c r="G5915" s="38">
        <v>5517800</v>
      </c>
      <c r="H5915" s="37">
        <v>93.542709000000002</v>
      </c>
      <c r="I5915" s="41">
        <f t="shared" si="661"/>
        <v>0.65030777492939384</v>
      </c>
      <c r="J5915" s="41">
        <f t="shared" ca="1" si="662"/>
        <v>1</v>
      </c>
      <c r="K5915" s="37">
        <f t="shared" si="663"/>
        <v>93.83</v>
      </c>
      <c r="L5915" s="37">
        <f t="shared" si="664"/>
        <v>94.23</v>
      </c>
      <c r="M5915" s="37">
        <f t="shared" si="665"/>
        <v>93.09</v>
      </c>
      <c r="N5915" s="37">
        <f t="shared" si="666"/>
        <v>93.54</v>
      </c>
      <c r="O5915" s="38">
        <f t="shared" ca="1" si="667"/>
        <v>5517800</v>
      </c>
    </row>
    <row r="5916" spans="1:15" x14ac:dyDescent="0.4">
      <c r="A5916">
        <v>5901</v>
      </c>
      <c r="B5916" s="63">
        <v>36798</v>
      </c>
      <c r="C5916" s="37">
        <v>145.46875</v>
      </c>
      <c r="D5916" s="37">
        <v>145.96875</v>
      </c>
      <c r="E5916" s="37">
        <v>143.625</v>
      </c>
      <c r="F5916" s="37">
        <v>143.625</v>
      </c>
      <c r="G5916" s="38">
        <v>9333600</v>
      </c>
      <c r="H5916" s="37">
        <v>93.400475</v>
      </c>
      <c r="I5916" s="41">
        <f t="shared" si="661"/>
        <v>0.65030791993037429</v>
      </c>
      <c r="J5916" s="41">
        <f t="shared" ca="1" si="662"/>
        <v>1</v>
      </c>
      <c r="K5916" s="37">
        <f t="shared" si="663"/>
        <v>94.6</v>
      </c>
      <c r="L5916" s="37">
        <f t="shared" si="664"/>
        <v>94.92</v>
      </c>
      <c r="M5916" s="37">
        <f t="shared" si="665"/>
        <v>93.4</v>
      </c>
      <c r="N5916" s="37">
        <f t="shared" si="666"/>
        <v>93.4</v>
      </c>
      <c r="O5916" s="38">
        <f t="shared" ca="1" si="667"/>
        <v>9333600</v>
      </c>
    </row>
    <row r="5917" spans="1:15" x14ac:dyDescent="0.4">
      <c r="A5917">
        <v>5902</v>
      </c>
      <c r="B5917" s="63">
        <v>36797</v>
      </c>
      <c r="C5917" s="37">
        <v>143.1875</v>
      </c>
      <c r="D5917" s="37">
        <v>146.328125</v>
      </c>
      <c r="E5917" s="37">
        <v>142.890625</v>
      </c>
      <c r="F5917" s="37">
        <v>145</v>
      </c>
      <c r="G5917" s="38">
        <v>7036400</v>
      </c>
      <c r="H5917" s="37">
        <v>94.294632000000007</v>
      </c>
      <c r="I5917" s="41">
        <f t="shared" si="661"/>
        <v>0.65030780689655177</v>
      </c>
      <c r="J5917" s="41">
        <f t="shared" ca="1" si="662"/>
        <v>1</v>
      </c>
      <c r="K5917" s="37">
        <f t="shared" si="663"/>
        <v>93.12</v>
      </c>
      <c r="L5917" s="37">
        <f t="shared" si="664"/>
        <v>95.16</v>
      </c>
      <c r="M5917" s="37">
        <f t="shared" si="665"/>
        <v>92.92</v>
      </c>
      <c r="N5917" s="37">
        <f t="shared" si="666"/>
        <v>94.29</v>
      </c>
      <c r="O5917" s="38">
        <f t="shared" ca="1" si="667"/>
        <v>7036400</v>
      </c>
    </row>
    <row r="5918" spans="1:15" x14ac:dyDescent="0.4">
      <c r="A5918">
        <v>5903</v>
      </c>
      <c r="B5918" s="63">
        <v>36796</v>
      </c>
      <c r="C5918" s="37">
        <v>143.5625</v>
      </c>
      <c r="D5918" s="37">
        <v>143.96875</v>
      </c>
      <c r="E5918" s="37">
        <v>142.125</v>
      </c>
      <c r="F5918" s="37">
        <v>143.15625</v>
      </c>
      <c r="G5918" s="38">
        <v>7186200</v>
      </c>
      <c r="H5918" s="37">
        <v>93.095634000000004</v>
      </c>
      <c r="I5918" s="41">
        <f t="shared" si="661"/>
        <v>0.65030785592665363</v>
      </c>
      <c r="J5918" s="41">
        <f t="shared" ca="1" si="662"/>
        <v>1</v>
      </c>
      <c r="K5918" s="37">
        <f t="shared" si="663"/>
        <v>93.36</v>
      </c>
      <c r="L5918" s="37">
        <f t="shared" si="664"/>
        <v>93.62</v>
      </c>
      <c r="M5918" s="37">
        <f t="shared" si="665"/>
        <v>92.43</v>
      </c>
      <c r="N5918" s="37">
        <f t="shared" si="666"/>
        <v>93.1</v>
      </c>
      <c r="O5918" s="38">
        <f t="shared" ca="1" si="667"/>
        <v>7186200</v>
      </c>
    </row>
    <row r="5919" spans="1:15" x14ac:dyDescent="0.4">
      <c r="A5919">
        <v>5904</v>
      </c>
      <c r="B5919" s="63">
        <v>36795</v>
      </c>
      <c r="C5919" s="37">
        <v>144.375</v>
      </c>
      <c r="D5919" s="37">
        <v>145</v>
      </c>
      <c r="E5919" s="37">
        <v>142.40625</v>
      </c>
      <c r="F5919" s="37">
        <v>142.40625</v>
      </c>
      <c r="G5919" s="38">
        <v>5302400</v>
      </c>
      <c r="H5919" s="37">
        <v>92.607924999999994</v>
      </c>
      <c r="I5919" s="41">
        <f t="shared" si="661"/>
        <v>0.65030800965547508</v>
      </c>
      <c r="J5919" s="41">
        <f t="shared" ca="1" si="662"/>
        <v>1</v>
      </c>
      <c r="K5919" s="37">
        <f t="shared" si="663"/>
        <v>93.89</v>
      </c>
      <c r="L5919" s="37">
        <f t="shared" si="664"/>
        <v>94.29</v>
      </c>
      <c r="M5919" s="37">
        <f t="shared" si="665"/>
        <v>92.61</v>
      </c>
      <c r="N5919" s="37">
        <f t="shared" si="666"/>
        <v>92.61</v>
      </c>
      <c r="O5919" s="38">
        <f t="shared" ca="1" si="667"/>
        <v>5302400</v>
      </c>
    </row>
    <row r="5920" spans="1:15" x14ac:dyDescent="0.4">
      <c r="A5920">
        <v>5905</v>
      </c>
      <c r="B5920" s="63">
        <v>36794</v>
      </c>
      <c r="C5920" s="37">
        <v>145.9375</v>
      </c>
      <c r="D5920" s="37">
        <v>146.0625</v>
      </c>
      <c r="E5920" s="37">
        <v>143.71875</v>
      </c>
      <c r="F5920" s="37">
        <v>144.25</v>
      </c>
      <c r="G5920" s="38">
        <v>9726300</v>
      </c>
      <c r="H5920" s="37">
        <v>93.806945999999996</v>
      </c>
      <c r="I5920" s="41">
        <f t="shared" si="661"/>
        <v>0.65030811785095322</v>
      </c>
      <c r="J5920" s="41">
        <f t="shared" ca="1" si="662"/>
        <v>1</v>
      </c>
      <c r="K5920" s="37">
        <f t="shared" si="663"/>
        <v>94.9</v>
      </c>
      <c r="L5920" s="37">
        <f t="shared" si="664"/>
        <v>94.99</v>
      </c>
      <c r="M5920" s="37">
        <f t="shared" si="665"/>
        <v>93.46</v>
      </c>
      <c r="N5920" s="37">
        <f t="shared" si="666"/>
        <v>93.81</v>
      </c>
      <c r="O5920" s="38">
        <f t="shared" ca="1" si="667"/>
        <v>9726300</v>
      </c>
    </row>
    <row r="5921" spans="1:15" x14ac:dyDescent="0.4">
      <c r="A5921">
        <v>5906</v>
      </c>
      <c r="B5921" s="63">
        <v>36791</v>
      </c>
      <c r="C5921" s="37">
        <v>142.625</v>
      </c>
      <c r="D5921" s="37">
        <v>145.3125</v>
      </c>
      <c r="E5921" s="37">
        <v>142.421875</v>
      </c>
      <c r="F5921" s="37">
        <v>145.28125</v>
      </c>
      <c r="G5921" s="38">
        <v>7791300</v>
      </c>
      <c r="H5921" s="37">
        <v>94.477530999999999</v>
      </c>
      <c r="I5921" s="41">
        <f t="shared" si="661"/>
        <v>0.65030780640998065</v>
      </c>
      <c r="J5921" s="41">
        <f t="shared" ca="1" si="662"/>
        <v>1</v>
      </c>
      <c r="K5921" s="37">
        <f t="shared" si="663"/>
        <v>92.75</v>
      </c>
      <c r="L5921" s="37">
        <f t="shared" si="664"/>
        <v>94.5</v>
      </c>
      <c r="M5921" s="37">
        <f t="shared" si="665"/>
        <v>92.62</v>
      </c>
      <c r="N5921" s="37">
        <f t="shared" si="666"/>
        <v>94.48</v>
      </c>
      <c r="O5921" s="38">
        <f t="shared" ca="1" si="667"/>
        <v>7791300</v>
      </c>
    </row>
    <row r="5922" spans="1:15" x14ac:dyDescent="0.4">
      <c r="A5922">
        <v>5907</v>
      </c>
      <c r="B5922" s="63">
        <v>36790</v>
      </c>
      <c r="C5922" s="37">
        <v>144.46875</v>
      </c>
      <c r="D5922" s="37">
        <v>145.5625</v>
      </c>
      <c r="E5922" s="37">
        <v>142.625</v>
      </c>
      <c r="F5922" s="37">
        <v>142.6875</v>
      </c>
      <c r="G5922" s="38">
        <v>5972300</v>
      </c>
      <c r="H5922" s="37">
        <v>92.790794000000005</v>
      </c>
      <c r="I5922" s="41">
        <f t="shared" si="661"/>
        <v>0.65030779851073151</v>
      </c>
      <c r="J5922" s="41">
        <f t="shared" ca="1" si="662"/>
        <v>1</v>
      </c>
      <c r="K5922" s="37">
        <f t="shared" si="663"/>
        <v>93.95</v>
      </c>
      <c r="L5922" s="37">
        <f t="shared" si="664"/>
        <v>94.66</v>
      </c>
      <c r="M5922" s="37">
        <f t="shared" si="665"/>
        <v>92.75</v>
      </c>
      <c r="N5922" s="37">
        <f t="shared" si="666"/>
        <v>92.79</v>
      </c>
      <c r="O5922" s="38">
        <f t="shared" ca="1" si="667"/>
        <v>5972300</v>
      </c>
    </row>
    <row r="5923" spans="1:15" x14ac:dyDescent="0.4">
      <c r="A5923">
        <v>5908</v>
      </c>
      <c r="B5923" s="63">
        <v>36789</v>
      </c>
      <c r="C5923" s="37">
        <v>145.6875</v>
      </c>
      <c r="D5923" s="37">
        <v>146.03125</v>
      </c>
      <c r="E5923" s="37">
        <v>143.15625</v>
      </c>
      <c r="F5923" s="37">
        <v>144.890625</v>
      </c>
      <c r="G5923" s="38">
        <v>6508100</v>
      </c>
      <c r="H5923" s="37">
        <v>94.223479999999995</v>
      </c>
      <c r="I5923" s="41">
        <f t="shared" si="661"/>
        <v>0.65030763722635609</v>
      </c>
      <c r="J5923" s="41">
        <f t="shared" ca="1" si="662"/>
        <v>1</v>
      </c>
      <c r="K5923" s="37">
        <f t="shared" si="663"/>
        <v>94.74</v>
      </c>
      <c r="L5923" s="37">
        <f t="shared" si="664"/>
        <v>94.97</v>
      </c>
      <c r="M5923" s="37">
        <f t="shared" si="665"/>
        <v>93.1</v>
      </c>
      <c r="N5923" s="37">
        <f t="shared" si="666"/>
        <v>94.22</v>
      </c>
      <c r="O5923" s="38">
        <f t="shared" ca="1" si="667"/>
        <v>6508100</v>
      </c>
    </row>
    <row r="5924" spans="1:15" x14ac:dyDescent="0.4">
      <c r="A5924">
        <v>5909</v>
      </c>
      <c r="B5924" s="63">
        <v>36788</v>
      </c>
      <c r="C5924" s="37">
        <v>145.125</v>
      </c>
      <c r="D5924" s="37">
        <v>146.3125</v>
      </c>
      <c r="E5924" s="37">
        <v>144.703125</v>
      </c>
      <c r="F5924" s="37">
        <v>145.96875</v>
      </c>
      <c r="G5924" s="38">
        <v>6588200</v>
      </c>
      <c r="H5924" s="37">
        <v>94.924614000000005</v>
      </c>
      <c r="I5924" s="41">
        <f t="shared" si="661"/>
        <v>0.6503077816313424</v>
      </c>
      <c r="J5924" s="41">
        <f t="shared" ca="1" si="662"/>
        <v>1</v>
      </c>
      <c r="K5924" s="37">
        <f t="shared" si="663"/>
        <v>94.38</v>
      </c>
      <c r="L5924" s="37">
        <f t="shared" si="664"/>
        <v>95.15</v>
      </c>
      <c r="M5924" s="37">
        <f t="shared" si="665"/>
        <v>94.1</v>
      </c>
      <c r="N5924" s="37">
        <f t="shared" si="666"/>
        <v>94.92</v>
      </c>
      <c r="O5924" s="38">
        <f t="shared" ca="1" si="667"/>
        <v>6588200</v>
      </c>
    </row>
    <row r="5925" spans="1:15" x14ac:dyDescent="0.4">
      <c r="A5925">
        <v>5910</v>
      </c>
      <c r="B5925" s="63">
        <v>36787</v>
      </c>
      <c r="C5925" s="37">
        <v>146.375</v>
      </c>
      <c r="D5925" s="37">
        <v>146.96875</v>
      </c>
      <c r="E5925" s="37">
        <v>144.203125</v>
      </c>
      <c r="F5925" s="37">
        <v>144.65625</v>
      </c>
      <c r="G5925" s="38">
        <v>5109300</v>
      </c>
      <c r="H5925" s="37">
        <v>94.071106</v>
      </c>
      <c r="I5925" s="41">
        <f t="shared" si="661"/>
        <v>0.6503079265500108</v>
      </c>
      <c r="J5925" s="41">
        <f t="shared" ca="1" si="662"/>
        <v>1</v>
      </c>
      <c r="K5925" s="37">
        <f t="shared" si="663"/>
        <v>95.19</v>
      </c>
      <c r="L5925" s="37">
        <f t="shared" si="664"/>
        <v>95.57</v>
      </c>
      <c r="M5925" s="37">
        <f t="shared" si="665"/>
        <v>93.78</v>
      </c>
      <c r="N5925" s="37">
        <f t="shared" si="666"/>
        <v>94.07</v>
      </c>
      <c r="O5925" s="38">
        <f t="shared" ca="1" si="667"/>
        <v>5109300</v>
      </c>
    </row>
    <row r="5926" spans="1:15" x14ac:dyDescent="0.4">
      <c r="A5926">
        <v>5911</v>
      </c>
      <c r="B5926" s="63">
        <v>36784</v>
      </c>
      <c r="C5926" s="37">
        <v>148.1875</v>
      </c>
      <c r="D5926" s="37">
        <v>148.25</v>
      </c>
      <c r="E5926" s="37">
        <v>146</v>
      </c>
      <c r="F5926" s="37">
        <v>146</v>
      </c>
      <c r="G5926" s="38">
        <v>4085700</v>
      </c>
      <c r="H5926" s="37">
        <v>94.944969</v>
      </c>
      <c r="I5926" s="41">
        <f t="shared" si="661"/>
        <v>0.65030800684931511</v>
      </c>
      <c r="J5926" s="41">
        <f t="shared" ca="1" si="662"/>
        <v>1</v>
      </c>
      <c r="K5926" s="37">
        <f t="shared" si="663"/>
        <v>96.37</v>
      </c>
      <c r="L5926" s="37">
        <f t="shared" si="664"/>
        <v>96.41</v>
      </c>
      <c r="M5926" s="37">
        <f t="shared" si="665"/>
        <v>94.94</v>
      </c>
      <c r="N5926" s="37">
        <f t="shared" si="666"/>
        <v>94.94</v>
      </c>
      <c r="O5926" s="38">
        <f t="shared" ca="1" si="667"/>
        <v>4085700</v>
      </c>
    </row>
    <row r="5927" spans="1:15" x14ac:dyDescent="0.4">
      <c r="A5927">
        <v>5912</v>
      </c>
      <c r="B5927" s="63">
        <v>36783</v>
      </c>
      <c r="C5927" s="37">
        <v>149.875</v>
      </c>
      <c r="D5927" s="37">
        <v>149.9375</v>
      </c>
      <c r="E5927" s="37">
        <v>148.15625</v>
      </c>
      <c r="F5927" s="37">
        <v>149.640625</v>
      </c>
      <c r="G5927" s="38">
        <v>3397100</v>
      </c>
      <c r="H5927" s="37">
        <v>97.068611000000004</v>
      </c>
      <c r="I5927" s="41">
        <f t="shared" si="661"/>
        <v>0.6486781981831472</v>
      </c>
      <c r="J5927" s="41">
        <f t="shared" ca="1" si="662"/>
        <v>1</v>
      </c>
      <c r="K5927" s="37">
        <f t="shared" si="663"/>
        <v>97.22</v>
      </c>
      <c r="L5927" s="37">
        <f t="shared" si="664"/>
        <v>97.26</v>
      </c>
      <c r="M5927" s="37">
        <f t="shared" si="665"/>
        <v>96.11</v>
      </c>
      <c r="N5927" s="37">
        <f t="shared" si="666"/>
        <v>97.07</v>
      </c>
      <c r="O5927" s="38">
        <f t="shared" ca="1" si="667"/>
        <v>3397100</v>
      </c>
    </row>
    <row r="5928" spans="1:15" x14ac:dyDescent="0.4">
      <c r="A5928">
        <v>5913</v>
      </c>
      <c r="B5928" s="63">
        <v>36782</v>
      </c>
      <c r="C5928" s="37">
        <v>148</v>
      </c>
      <c r="D5928" s="37">
        <v>149.34375</v>
      </c>
      <c r="E5928" s="37">
        <v>147.65625</v>
      </c>
      <c r="F5928" s="37">
        <v>148.890625</v>
      </c>
      <c r="G5928" s="38">
        <v>7691600</v>
      </c>
      <c r="H5928" s="37">
        <v>96.582076999999998</v>
      </c>
      <c r="I5928" s="41">
        <f t="shared" si="661"/>
        <v>0.64867802791478646</v>
      </c>
      <c r="J5928" s="41">
        <f t="shared" ca="1" si="662"/>
        <v>1</v>
      </c>
      <c r="K5928" s="37">
        <f t="shared" si="663"/>
        <v>96</v>
      </c>
      <c r="L5928" s="37">
        <f t="shared" si="664"/>
        <v>96.88</v>
      </c>
      <c r="M5928" s="37">
        <f t="shared" si="665"/>
        <v>95.78</v>
      </c>
      <c r="N5928" s="37">
        <f t="shared" si="666"/>
        <v>96.58</v>
      </c>
      <c r="O5928" s="38">
        <f t="shared" ca="1" si="667"/>
        <v>7691600</v>
      </c>
    </row>
    <row r="5929" spans="1:15" x14ac:dyDescent="0.4">
      <c r="A5929">
        <v>5914</v>
      </c>
      <c r="B5929" s="63">
        <v>36781</v>
      </c>
      <c r="C5929" s="37">
        <v>149.75</v>
      </c>
      <c r="D5929" s="37">
        <v>150.25</v>
      </c>
      <c r="E5929" s="37">
        <v>148.4375</v>
      </c>
      <c r="F5929" s="37">
        <v>148.5</v>
      </c>
      <c r="G5929" s="38">
        <v>4769100</v>
      </c>
      <c r="H5929" s="37">
        <v>96.328720000000004</v>
      </c>
      <c r="I5929" s="41">
        <f t="shared" si="661"/>
        <v>0.64867824915824923</v>
      </c>
      <c r="J5929" s="41">
        <f t="shared" ca="1" si="662"/>
        <v>1</v>
      </c>
      <c r="K5929" s="37">
        <f t="shared" si="663"/>
        <v>97.14</v>
      </c>
      <c r="L5929" s="37">
        <f t="shared" si="664"/>
        <v>97.46</v>
      </c>
      <c r="M5929" s="37">
        <f t="shared" si="665"/>
        <v>96.29</v>
      </c>
      <c r="N5929" s="37">
        <f t="shared" si="666"/>
        <v>96.33</v>
      </c>
      <c r="O5929" s="38">
        <f t="shared" ca="1" si="667"/>
        <v>4769100</v>
      </c>
    </row>
    <row r="5930" spans="1:15" x14ac:dyDescent="0.4">
      <c r="A5930">
        <v>5915</v>
      </c>
      <c r="B5930" s="63">
        <v>36780</v>
      </c>
      <c r="C5930" s="37">
        <v>149.75</v>
      </c>
      <c r="D5930" s="37">
        <v>151.1875</v>
      </c>
      <c r="E5930" s="37">
        <v>148.6875</v>
      </c>
      <c r="F5930" s="37">
        <v>149.59375</v>
      </c>
      <c r="G5930" s="38">
        <v>3937500</v>
      </c>
      <c r="H5930" s="37">
        <v>97.038207999999997</v>
      </c>
      <c r="I5930" s="41">
        <f t="shared" si="661"/>
        <v>0.64867822352203885</v>
      </c>
      <c r="J5930" s="41">
        <f t="shared" ca="1" si="662"/>
        <v>1</v>
      </c>
      <c r="K5930" s="37">
        <f t="shared" si="663"/>
        <v>97.14</v>
      </c>
      <c r="L5930" s="37">
        <f t="shared" si="664"/>
        <v>98.07</v>
      </c>
      <c r="M5930" s="37">
        <f t="shared" si="665"/>
        <v>96.45</v>
      </c>
      <c r="N5930" s="37">
        <f t="shared" si="666"/>
        <v>97.04</v>
      </c>
      <c r="O5930" s="38">
        <f t="shared" ca="1" si="667"/>
        <v>3937500</v>
      </c>
    </row>
    <row r="5931" spans="1:15" x14ac:dyDescent="0.4">
      <c r="A5931">
        <v>5916</v>
      </c>
      <c r="B5931" s="63">
        <v>36777</v>
      </c>
      <c r="C5931" s="37">
        <v>150.28125</v>
      </c>
      <c r="D5931" s="37">
        <v>150.5</v>
      </c>
      <c r="E5931" s="37">
        <v>149.328125</v>
      </c>
      <c r="F5931" s="37">
        <v>149.8125</v>
      </c>
      <c r="G5931" s="38">
        <v>3518200</v>
      </c>
      <c r="H5931" s="37">
        <v>97.180098999999998</v>
      </c>
      <c r="I5931" s="41">
        <f t="shared" si="661"/>
        <v>0.64867817438464748</v>
      </c>
      <c r="J5931" s="41">
        <f t="shared" ca="1" si="662"/>
        <v>1</v>
      </c>
      <c r="K5931" s="37">
        <f t="shared" si="663"/>
        <v>97.48</v>
      </c>
      <c r="L5931" s="37">
        <f t="shared" si="664"/>
        <v>97.63</v>
      </c>
      <c r="M5931" s="37">
        <f t="shared" si="665"/>
        <v>96.87</v>
      </c>
      <c r="N5931" s="37">
        <f t="shared" si="666"/>
        <v>97.18</v>
      </c>
      <c r="O5931" s="38">
        <f t="shared" ca="1" si="667"/>
        <v>3518200</v>
      </c>
    </row>
    <row r="5932" spans="1:15" x14ac:dyDescent="0.4">
      <c r="A5932">
        <v>5917</v>
      </c>
      <c r="B5932" s="63">
        <v>36776</v>
      </c>
      <c r="C5932" s="37">
        <v>150.25</v>
      </c>
      <c r="D5932" s="37">
        <v>151.078125</v>
      </c>
      <c r="E5932" s="37">
        <v>149.828125</v>
      </c>
      <c r="F5932" s="37">
        <v>150.84375</v>
      </c>
      <c r="G5932" s="38">
        <v>4265500</v>
      </c>
      <c r="H5932" s="37">
        <v>97.849029999999999</v>
      </c>
      <c r="I5932" s="41">
        <f t="shared" si="661"/>
        <v>0.64867805262067535</v>
      </c>
      <c r="J5932" s="41">
        <f t="shared" ca="1" si="662"/>
        <v>1</v>
      </c>
      <c r="K5932" s="37">
        <f t="shared" si="663"/>
        <v>97.46</v>
      </c>
      <c r="L5932" s="37">
        <f t="shared" si="664"/>
        <v>98</v>
      </c>
      <c r="M5932" s="37">
        <f t="shared" si="665"/>
        <v>97.19</v>
      </c>
      <c r="N5932" s="37">
        <f t="shared" si="666"/>
        <v>97.85</v>
      </c>
      <c r="O5932" s="38">
        <f t="shared" ca="1" si="667"/>
        <v>4265500</v>
      </c>
    </row>
    <row r="5933" spans="1:15" x14ac:dyDescent="0.4">
      <c r="A5933">
        <v>5918</v>
      </c>
      <c r="B5933" s="63">
        <v>36775</v>
      </c>
      <c r="C5933" s="37">
        <v>151.1875</v>
      </c>
      <c r="D5933" s="37">
        <v>151.953125</v>
      </c>
      <c r="E5933" s="37">
        <v>149.53125</v>
      </c>
      <c r="F5933" s="37">
        <v>149.5625</v>
      </c>
      <c r="G5933" s="38">
        <v>4322200</v>
      </c>
      <c r="H5933" s="37">
        <v>97.017899</v>
      </c>
      <c r="I5933" s="41">
        <f t="shared" si="661"/>
        <v>0.64867797074801503</v>
      </c>
      <c r="J5933" s="41">
        <f t="shared" ca="1" si="662"/>
        <v>1</v>
      </c>
      <c r="K5933" s="37">
        <f t="shared" si="663"/>
        <v>98.07</v>
      </c>
      <c r="L5933" s="37">
        <f t="shared" si="664"/>
        <v>98.57</v>
      </c>
      <c r="M5933" s="37">
        <f t="shared" si="665"/>
        <v>97</v>
      </c>
      <c r="N5933" s="37">
        <f t="shared" si="666"/>
        <v>97.02</v>
      </c>
      <c r="O5933" s="38">
        <f t="shared" ca="1" si="667"/>
        <v>4322200</v>
      </c>
    </row>
    <row r="5934" spans="1:15" x14ac:dyDescent="0.4">
      <c r="A5934">
        <v>5919</v>
      </c>
      <c r="B5934" s="63">
        <v>36774</v>
      </c>
      <c r="C5934" s="37">
        <v>151.875</v>
      </c>
      <c r="D5934" s="37">
        <v>152.203125</v>
      </c>
      <c r="E5934" s="37">
        <v>150.8125</v>
      </c>
      <c r="F5934" s="37">
        <v>151.28125</v>
      </c>
      <c r="G5934" s="38">
        <v>3470800</v>
      </c>
      <c r="H5934" s="37">
        <v>98.132866000000007</v>
      </c>
      <c r="I5934" s="41">
        <f t="shared" si="661"/>
        <v>0.64867831274530063</v>
      </c>
      <c r="J5934" s="41">
        <f t="shared" ca="1" si="662"/>
        <v>1</v>
      </c>
      <c r="K5934" s="37">
        <f t="shared" si="663"/>
        <v>98.52</v>
      </c>
      <c r="L5934" s="37">
        <f t="shared" si="664"/>
        <v>98.73</v>
      </c>
      <c r="M5934" s="37">
        <f t="shared" si="665"/>
        <v>97.83</v>
      </c>
      <c r="N5934" s="37">
        <f t="shared" si="666"/>
        <v>98.13</v>
      </c>
      <c r="O5934" s="38">
        <f t="shared" ca="1" si="667"/>
        <v>3470800</v>
      </c>
    </row>
    <row r="5935" spans="1:15" x14ac:dyDescent="0.4">
      <c r="A5935">
        <v>5920</v>
      </c>
      <c r="B5935" s="63">
        <v>36770</v>
      </c>
      <c r="C5935" s="37">
        <v>153.25</v>
      </c>
      <c r="D5935" s="37">
        <v>153.59375</v>
      </c>
      <c r="E5935" s="37">
        <v>152</v>
      </c>
      <c r="F5935" s="37">
        <v>152.5</v>
      </c>
      <c r="G5935" s="38">
        <v>3191200</v>
      </c>
      <c r="H5935" s="37">
        <v>98.923385999999994</v>
      </c>
      <c r="I5935" s="41">
        <f t="shared" si="661"/>
        <v>0.64867794098360654</v>
      </c>
      <c r="J5935" s="41">
        <f t="shared" ca="1" si="662"/>
        <v>1</v>
      </c>
      <c r="K5935" s="37">
        <f t="shared" si="663"/>
        <v>99.41</v>
      </c>
      <c r="L5935" s="37">
        <f t="shared" si="664"/>
        <v>99.63</v>
      </c>
      <c r="M5935" s="37">
        <f t="shared" si="665"/>
        <v>98.6</v>
      </c>
      <c r="N5935" s="37">
        <f t="shared" si="666"/>
        <v>98.92</v>
      </c>
      <c r="O5935" s="38">
        <f t="shared" ca="1" si="667"/>
        <v>3191200</v>
      </c>
    </row>
    <row r="5936" spans="1:15" x14ac:dyDescent="0.4">
      <c r="A5936">
        <v>5921</v>
      </c>
      <c r="B5936" s="63">
        <v>36769</v>
      </c>
      <c r="C5936" s="37">
        <v>151.0625</v>
      </c>
      <c r="D5936" s="37">
        <v>153.09375</v>
      </c>
      <c r="E5936" s="37">
        <v>150.90625</v>
      </c>
      <c r="F5936" s="37">
        <v>152.34375</v>
      </c>
      <c r="G5936" s="38">
        <v>4863100</v>
      </c>
      <c r="H5936" s="37">
        <v>98.822067000000004</v>
      </c>
      <c r="I5936" s="41">
        <f t="shared" si="661"/>
        <v>0.64867818338461536</v>
      </c>
      <c r="J5936" s="41">
        <f t="shared" ca="1" si="662"/>
        <v>1</v>
      </c>
      <c r="K5936" s="37">
        <f t="shared" si="663"/>
        <v>97.99</v>
      </c>
      <c r="L5936" s="37">
        <f t="shared" si="664"/>
        <v>99.31</v>
      </c>
      <c r="M5936" s="37">
        <f t="shared" si="665"/>
        <v>97.89</v>
      </c>
      <c r="N5936" s="37">
        <f t="shared" si="666"/>
        <v>98.82</v>
      </c>
      <c r="O5936" s="38">
        <f t="shared" ca="1" si="667"/>
        <v>4863100</v>
      </c>
    </row>
    <row r="5937" spans="1:15" x14ac:dyDescent="0.4">
      <c r="A5937">
        <v>5922</v>
      </c>
      <c r="B5937" s="63">
        <v>36768</v>
      </c>
      <c r="C5937" s="37">
        <v>151.3125</v>
      </c>
      <c r="D5937" s="37">
        <v>151.5</v>
      </c>
      <c r="E5937" s="37">
        <v>150.34375</v>
      </c>
      <c r="F5937" s="37">
        <v>150.34375</v>
      </c>
      <c r="G5937" s="38">
        <v>3964800</v>
      </c>
      <c r="H5937" s="37">
        <v>97.524726999999999</v>
      </c>
      <c r="I5937" s="41">
        <f t="shared" si="661"/>
        <v>0.64867829224693407</v>
      </c>
      <c r="J5937" s="41">
        <f t="shared" ca="1" si="662"/>
        <v>1</v>
      </c>
      <c r="K5937" s="37">
        <f t="shared" si="663"/>
        <v>98.15</v>
      </c>
      <c r="L5937" s="37">
        <f t="shared" si="664"/>
        <v>98.27</v>
      </c>
      <c r="M5937" s="37">
        <f t="shared" si="665"/>
        <v>97.52</v>
      </c>
      <c r="N5937" s="37">
        <f t="shared" si="666"/>
        <v>97.52</v>
      </c>
      <c r="O5937" s="38">
        <f t="shared" ca="1" si="667"/>
        <v>3964800</v>
      </c>
    </row>
    <row r="5938" spans="1:15" x14ac:dyDescent="0.4">
      <c r="A5938">
        <v>5923</v>
      </c>
      <c r="B5938" s="63">
        <v>36767</v>
      </c>
      <c r="C5938" s="37">
        <v>151.4375</v>
      </c>
      <c r="D5938" s="37">
        <v>151.875</v>
      </c>
      <c r="E5938" s="37">
        <v>150.90625</v>
      </c>
      <c r="F5938" s="37">
        <v>151.796875</v>
      </c>
      <c r="G5938" s="38">
        <v>3561900</v>
      </c>
      <c r="H5938" s="37">
        <v>98.467285000000004</v>
      </c>
      <c r="I5938" s="41">
        <f t="shared" si="661"/>
        <v>0.64867794544518786</v>
      </c>
      <c r="J5938" s="41">
        <f t="shared" ca="1" si="662"/>
        <v>1</v>
      </c>
      <c r="K5938" s="37">
        <f t="shared" si="663"/>
        <v>98.23</v>
      </c>
      <c r="L5938" s="37">
        <f t="shared" si="664"/>
        <v>98.52</v>
      </c>
      <c r="M5938" s="37">
        <f t="shared" si="665"/>
        <v>97.89</v>
      </c>
      <c r="N5938" s="37">
        <f t="shared" si="666"/>
        <v>98.47</v>
      </c>
      <c r="O5938" s="38">
        <f t="shared" ca="1" si="667"/>
        <v>3561900</v>
      </c>
    </row>
    <row r="5939" spans="1:15" x14ac:dyDescent="0.4">
      <c r="A5939">
        <v>5924</v>
      </c>
      <c r="B5939" s="63">
        <v>36766</v>
      </c>
      <c r="C5939" s="37">
        <v>151.25</v>
      </c>
      <c r="D5939" s="37">
        <v>152.90625</v>
      </c>
      <c r="E5939" s="37">
        <v>151.25</v>
      </c>
      <c r="F5939" s="37">
        <v>151.765625</v>
      </c>
      <c r="G5939" s="38">
        <v>5518700</v>
      </c>
      <c r="H5939" s="37">
        <v>98.447021000000007</v>
      </c>
      <c r="I5939" s="41">
        <f t="shared" si="661"/>
        <v>0.64867799279316385</v>
      </c>
      <c r="J5939" s="41">
        <f t="shared" ca="1" si="662"/>
        <v>1</v>
      </c>
      <c r="K5939" s="37">
        <f t="shared" si="663"/>
        <v>98.11</v>
      </c>
      <c r="L5939" s="37">
        <f t="shared" si="664"/>
        <v>99.19</v>
      </c>
      <c r="M5939" s="37">
        <f t="shared" si="665"/>
        <v>98.11</v>
      </c>
      <c r="N5939" s="37">
        <f t="shared" si="666"/>
        <v>98.45</v>
      </c>
      <c r="O5939" s="38">
        <f t="shared" ca="1" si="667"/>
        <v>5518700</v>
      </c>
    </row>
    <row r="5940" spans="1:15" x14ac:dyDescent="0.4">
      <c r="A5940">
        <v>5925</v>
      </c>
      <c r="B5940" s="63">
        <v>36763</v>
      </c>
      <c r="C5940" s="37">
        <v>151.15625</v>
      </c>
      <c r="D5940" s="37">
        <v>151.625</v>
      </c>
      <c r="E5940" s="37">
        <v>150.9375</v>
      </c>
      <c r="F5940" s="37">
        <v>151.25</v>
      </c>
      <c r="G5940" s="38">
        <v>2822200</v>
      </c>
      <c r="H5940" s="37">
        <v>98.112572</v>
      </c>
      <c r="I5940" s="41">
        <f t="shared" si="661"/>
        <v>0.64867816198347106</v>
      </c>
      <c r="J5940" s="41">
        <f t="shared" ca="1" si="662"/>
        <v>1</v>
      </c>
      <c r="K5940" s="37">
        <f t="shared" si="663"/>
        <v>98.05</v>
      </c>
      <c r="L5940" s="37">
        <f t="shared" si="664"/>
        <v>98.36</v>
      </c>
      <c r="M5940" s="37">
        <f t="shared" si="665"/>
        <v>97.91</v>
      </c>
      <c r="N5940" s="37">
        <f t="shared" si="666"/>
        <v>98.11</v>
      </c>
      <c r="O5940" s="38">
        <f t="shared" ca="1" si="667"/>
        <v>2822200</v>
      </c>
    </row>
    <row r="5941" spans="1:15" x14ac:dyDescent="0.4">
      <c r="A5941">
        <v>5926</v>
      </c>
      <c r="B5941" s="63">
        <v>36762</v>
      </c>
      <c r="C5941" s="37">
        <v>151.15625</v>
      </c>
      <c r="D5941" s="37">
        <v>151.5</v>
      </c>
      <c r="E5941" s="37">
        <v>150.5</v>
      </c>
      <c r="F5941" s="37">
        <v>151.3125</v>
      </c>
      <c r="G5941" s="38">
        <v>4529000</v>
      </c>
      <c r="H5941" s="37">
        <v>98.153107000000006</v>
      </c>
      <c r="I5941" s="41">
        <f t="shared" si="661"/>
        <v>0.64867811317637347</v>
      </c>
      <c r="J5941" s="41">
        <f t="shared" ca="1" si="662"/>
        <v>1</v>
      </c>
      <c r="K5941" s="37">
        <f t="shared" si="663"/>
        <v>98.05</v>
      </c>
      <c r="L5941" s="37">
        <f t="shared" si="664"/>
        <v>98.27</v>
      </c>
      <c r="M5941" s="37">
        <f t="shared" si="665"/>
        <v>97.63</v>
      </c>
      <c r="N5941" s="37">
        <f t="shared" si="666"/>
        <v>98.15</v>
      </c>
      <c r="O5941" s="38">
        <f t="shared" ca="1" si="667"/>
        <v>4529000</v>
      </c>
    </row>
    <row r="5942" spans="1:15" x14ac:dyDescent="0.4">
      <c r="A5942">
        <v>5927</v>
      </c>
      <c r="B5942" s="63">
        <v>36761</v>
      </c>
      <c r="C5942" s="37">
        <v>149.8125</v>
      </c>
      <c r="D5942" s="37">
        <v>151.28125</v>
      </c>
      <c r="E5942" s="37">
        <v>149.28125</v>
      </c>
      <c r="F5942" s="37">
        <v>150.84375</v>
      </c>
      <c r="G5942" s="38">
        <v>5483200</v>
      </c>
      <c r="H5942" s="37">
        <v>97.849029999999999</v>
      </c>
      <c r="I5942" s="41">
        <f t="shared" si="661"/>
        <v>0.64867805262067535</v>
      </c>
      <c r="J5942" s="41">
        <f t="shared" ca="1" si="662"/>
        <v>1</v>
      </c>
      <c r="K5942" s="37">
        <f t="shared" si="663"/>
        <v>97.18</v>
      </c>
      <c r="L5942" s="37">
        <f t="shared" si="664"/>
        <v>98.13</v>
      </c>
      <c r="M5942" s="37">
        <f t="shared" si="665"/>
        <v>96.84</v>
      </c>
      <c r="N5942" s="37">
        <f t="shared" si="666"/>
        <v>97.85</v>
      </c>
      <c r="O5942" s="38">
        <f t="shared" ca="1" si="667"/>
        <v>5483200</v>
      </c>
    </row>
    <row r="5943" spans="1:15" x14ac:dyDescent="0.4">
      <c r="A5943">
        <v>5928</v>
      </c>
      <c r="B5943" s="63">
        <v>36760</v>
      </c>
      <c r="C5943" s="37">
        <v>150.5625</v>
      </c>
      <c r="D5943" s="37">
        <v>151.3125</v>
      </c>
      <c r="E5943" s="37">
        <v>150.09375</v>
      </c>
      <c r="F5943" s="37">
        <v>150.25</v>
      </c>
      <c r="G5943" s="38">
        <v>3075300</v>
      </c>
      <c r="H5943" s="37">
        <v>97.463898</v>
      </c>
      <c r="I5943" s="41">
        <f t="shared" si="661"/>
        <v>0.64867818968386026</v>
      </c>
      <c r="J5943" s="41">
        <f t="shared" ca="1" si="662"/>
        <v>1</v>
      </c>
      <c r="K5943" s="37">
        <f t="shared" si="663"/>
        <v>97.67</v>
      </c>
      <c r="L5943" s="37">
        <f t="shared" si="664"/>
        <v>98.15</v>
      </c>
      <c r="M5943" s="37">
        <f t="shared" si="665"/>
        <v>97.36</v>
      </c>
      <c r="N5943" s="37">
        <f t="shared" si="666"/>
        <v>97.46</v>
      </c>
      <c r="O5943" s="38">
        <f t="shared" ca="1" si="667"/>
        <v>3075300</v>
      </c>
    </row>
    <row r="5944" spans="1:15" x14ac:dyDescent="0.4">
      <c r="A5944">
        <v>5929</v>
      </c>
      <c r="B5944" s="63">
        <v>36759</v>
      </c>
      <c r="C5944" s="37">
        <v>150.03125</v>
      </c>
      <c r="D5944" s="37">
        <v>150.71875</v>
      </c>
      <c r="E5944" s="37">
        <v>149.40625</v>
      </c>
      <c r="F5944" s="37">
        <v>150.5</v>
      </c>
      <c r="G5944" s="38">
        <v>2380600</v>
      </c>
      <c r="H5944" s="37">
        <v>97.626045000000005</v>
      </c>
      <c r="I5944" s="41">
        <f t="shared" si="661"/>
        <v>0.6486780398671097</v>
      </c>
      <c r="J5944" s="41">
        <f t="shared" ca="1" si="662"/>
        <v>1</v>
      </c>
      <c r="K5944" s="37">
        <f t="shared" si="663"/>
        <v>97.32</v>
      </c>
      <c r="L5944" s="37">
        <f t="shared" si="664"/>
        <v>97.77</v>
      </c>
      <c r="M5944" s="37">
        <f t="shared" si="665"/>
        <v>96.92</v>
      </c>
      <c r="N5944" s="37">
        <f t="shared" si="666"/>
        <v>97.63</v>
      </c>
      <c r="O5944" s="38">
        <f t="shared" ca="1" si="667"/>
        <v>2380600</v>
      </c>
    </row>
    <row r="5945" spans="1:15" x14ac:dyDescent="0.4">
      <c r="A5945">
        <v>5930</v>
      </c>
      <c r="B5945" s="63">
        <v>36756</v>
      </c>
      <c r="C5945" s="37">
        <v>150.375</v>
      </c>
      <c r="D5945" s="37">
        <v>150.375</v>
      </c>
      <c r="E5945" s="37">
        <v>149.21875</v>
      </c>
      <c r="F5945" s="37">
        <v>149.6875</v>
      </c>
      <c r="G5945" s="38">
        <v>4626400</v>
      </c>
      <c r="H5945" s="37">
        <v>97.098990999999998</v>
      </c>
      <c r="I5945" s="41">
        <f t="shared" si="661"/>
        <v>0.64867801920668056</v>
      </c>
      <c r="J5945" s="41">
        <f t="shared" ca="1" si="662"/>
        <v>1</v>
      </c>
      <c r="K5945" s="37">
        <f t="shared" si="663"/>
        <v>97.54</v>
      </c>
      <c r="L5945" s="37">
        <f t="shared" si="664"/>
        <v>97.54</v>
      </c>
      <c r="M5945" s="37">
        <f t="shared" si="665"/>
        <v>96.79</v>
      </c>
      <c r="N5945" s="37">
        <f t="shared" si="666"/>
        <v>97.1</v>
      </c>
      <c r="O5945" s="38">
        <f t="shared" ca="1" si="667"/>
        <v>4626400</v>
      </c>
    </row>
    <row r="5946" spans="1:15" x14ac:dyDescent="0.4">
      <c r="A5946">
        <v>5931</v>
      </c>
      <c r="B5946" s="63">
        <v>36755</v>
      </c>
      <c r="C5946" s="37">
        <v>148.6875</v>
      </c>
      <c r="D5946" s="37">
        <v>150.4375</v>
      </c>
      <c r="E5946" s="37">
        <v>148.34375</v>
      </c>
      <c r="F5946" s="37">
        <v>150.1875</v>
      </c>
      <c r="G5946" s="38">
        <v>5652200</v>
      </c>
      <c r="H5946" s="37">
        <v>97.423370000000006</v>
      </c>
      <c r="I5946" s="41">
        <f t="shared" si="661"/>
        <v>0.64867828547648776</v>
      </c>
      <c r="J5946" s="41">
        <f t="shared" ca="1" si="662"/>
        <v>1</v>
      </c>
      <c r="K5946" s="37">
        <f t="shared" si="663"/>
        <v>96.45</v>
      </c>
      <c r="L5946" s="37">
        <f t="shared" si="664"/>
        <v>97.59</v>
      </c>
      <c r="M5946" s="37">
        <f t="shared" si="665"/>
        <v>96.23</v>
      </c>
      <c r="N5946" s="37">
        <f t="shared" si="666"/>
        <v>97.42</v>
      </c>
      <c r="O5946" s="38">
        <f t="shared" ca="1" si="667"/>
        <v>5652200</v>
      </c>
    </row>
    <row r="5947" spans="1:15" x14ac:dyDescent="0.4">
      <c r="A5947">
        <v>5932</v>
      </c>
      <c r="B5947" s="63">
        <v>36754</v>
      </c>
      <c r="C5947" s="37">
        <v>149.3125</v>
      </c>
      <c r="D5947" s="37">
        <v>149.9375</v>
      </c>
      <c r="E5947" s="37">
        <v>147.84375</v>
      </c>
      <c r="F5947" s="37">
        <v>148.625</v>
      </c>
      <c r="G5947" s="38">
        <v>5191600</v>
      </c>
      <c r="H5947" s="37">
        <v>96.409842999999995</v>
      </c>
      <c r="I5947" s="41">
        <f t="shared" si="661"/>
        <v>0.64867850630782165</v>
      </c>
      <c r="J5947" s="41">
        <f t="shared" ca="1" si="662"/>
        <v>1</v>
      </c>
      <c r="K5947" s="37">
        <f t="shared" si="663"/>
        <v>96.86</v>
      </c>
      <c r="L5947" s="37">
        <f t="shared" si="664"/>
        <v>97.26</v>
      </c>
      <c r="M5947" s="37">
        <f t="shared" si="665"/>
        <v>95.9</v>
      </c>
      <c r="N5947" s="37">
        <f t="shared" si="666"/>
        <v>96.41</v>
      </c>
      <c r="O5947" s="38">
        <f t="shared" ca="1" si="667"/>
        <v>5191600</v>
      </c>
    </row>
    <row r="5948" spans="1:15" x14ac:dyDescent="0.4">
      <c r="A5948">
        <v>5933</v>
      </c>
      <c r="B5948" s="63">
        <v>36753</v>
      </c>
      <c r="C5948" s="37">
        <v>149.34375</v>
      </c>
      <c r="D5948" s="37">
        <v>149.8125</v>
      </c>
      <c r="E5948" s="37">
        <v>148.5625</v>
      </c>
      <c r="F5948" s="37">
        <v>149.15625</v>
      </c>
      <c r="G5948" s="38">
        <v>5564600</v>
      </c>
      <c r="H5948" s="37">
        <v>96.754433000000006</v>
      </c>
      <c r="I5948" s="41">
        <f t="shared" si="661"/>
        <v>0.64867836915985755</v>
      </c>
      <c r="J5948" s="41">
        <f t="shared" ca="1" si="662"/>
        <v>1</v>
      </c>
      <c r="K5948" s="37">
        <f t="shared" si="663"/>
        <v>96.88</v>
      </c>
      <c r="L5948" s="37">
        <f t="shared" si="664"/>
        <v>97.18</v>
      </c>
      <c r="M5948" s="37">
        <f t="shared" si="665"/>
        <v>96.37</v>
      </c>
      <c r="N5948" s="37">
        <f t="shared" si="666"/>
        <v>96.75</v>
      </c>
      <c r="O5948" s="38">
        <f t="shared" ca="1" si="667"/>
        <v>5564600</v>
      </c>
    </row>
    <row r="5949" spans="1:15" x14ac:dyDescent="0.4">
      <c r="A5949">
        <v>5934</v>
      </c>
      <c r="B5949" s="63">
        <v>36752</v>
      </c>
      <c r="C5949" s="37">
        <v>147.78125</v>
      </c>
      <c r="D5949" s="37">
        <v>149.5625</v>
      </c>
      <c r="E5949" s="37">
        <v>147.0625</v>
      </c>
      <c r="F5949" s="37">
        <v>149.28125</v>
      </c>
      <c r="G5949" s="38">
        <v>2966700</v>
      </c>
      <c r="H5949" s="37">
        <v>96.835494999999995</v>
      </c>
      <c r="I5949" s="41">
        <f t="shared" si="661"/>
        <v>0.64867821645384127</v>
      </c>
      <c r="J5949" s="41">
        <f t="shared" ca="1" si="662"/>
        <v>1</v>
      </c>
      <c r="K5949" s="37">
        <f t="shared" si="663"/>
        <v>95.86</v>
      </c>
      <c r="L5949" s="37">
        <f t="shared" si="664"/>
        <v>97.02</v>
      </c>
      <c r="M5949" s="37">
        <f t="shared" si="665"/>
        <v>95.4</v>
      </c>
      <c r="N5949" s="37">
        <f t="shared" si="666"/>
        <v>96.84</v>
      </c>
      <c r="O5949" s="38">
        <f t="shared" ca="1" si="667"/>
        <v>2966700</v>
      </c>
    </row>
    <row r="5950" spans="1:15" x14ac:dyDescent="0.4">
      <c r="A5950">
        <v>5935</v>
      </c>
      <c r="B5950" s="63">
        <v>36749</v>
      </c>
      <c r="C5950" s="37">
        <v>146.625</v>
      </c>
      <c r="D5950" s="37">
        <v>148</v>
      </c>
      <c r="E5950" s="37">
        <v>145.5625</v>
      </c>
      <c r="F5950" s="37">
        <v>147.40625</v>
      </c>
      <c r="G5950" s="38">
        <v>5089400</v>
      </c>
      <c r="H5950" s="37">
        <v>95.619208999999998</v>
      </c>
      <c r="I5950" s="41">
        <f t="shared" si="661"/>
        <v>0.64867811914352336</v>
      </c>
      <c r="J5950" s="41">
        <f t="shared" ca="1" si="662"/>
        <v>1</v>
      </c>
      <c r="K5950" s="37">
        <f t="shared" si="663"/>
        <v>95.11</v>
      </c>
      <c r="L5950" s="37">
        <f t="shared" si="664"/>
        <v>96</v>
      </c>
      <c r="M5950" s="37">
        <f t="shared" si="665"/>
        <v>94.42</v>
      </c>
      <c r="N5950" s="37">
        <f t="shared" si="666"/>
        <v>95.62</v>
      </c>
      <c r="O5950" s="38">
        <f t="shared" ca="1" si="667"/>
        <v>5089400</v>
      </c>
    </row>
    <row r="5951" spans="1:15" x14ac:dyDescent="0.4">
      <c r="A5951">
        <v>5936</v>
      </c>
      <c r="B5951" s="63">
        <v>36748</v>
      </c>
      <c r="C5951" s="37">
        <v>147.53125</v>
      </c>
      <c r="D5951" s="37">
        <v>147.859375</v>
      </c>
      <c r="E5951" s="37">
        <v>146.28125</v>
      </c>
      <c r="F5951" s="37">
        <v>146.71875</v>
      </c>
      <c r="G5951" s="38">
        <v>4193400</v>
      </c>
      <c r="H5951" s="37">
        <v>95.173241000000004</v>
      </c>
      <c r="I5951" s="41">
        <f t="shared" si="661"/>
        <v>0.6486781069222578</v>
      </c>
      <c r="J5951" s="41">
        <f t="shared" ca="1" si="662"/>
        <v>1</v>
      </c>
      <c r="K5951" s="37">
        <f t="shared" si="663"/>
        <v>95.7</v>
      </c>
      <c r="L5951" s="37">
        <f t="shared" si="664"/>
        <v>95.91</v>
      </c>
      <c r="M5951" s="37">
        <f t="shared" si="665"/>
        <v>94.89</v>
      </c>
      <c r="N5951" s="37">
        <f t="shared" si="666"/>
        <v>95.17</v>
      </c>
      <c r="O5951" s="38">
        <f t="shared" ca="1" si="667"/>
        <v>4193400</v>
      </c>
    </row>
    <row r="5952" spans="1:15" x14ac:dyDescent="0.4">
      <c r="A5952">
        <v>5937</v>
      </c>
      <c r="B5952" s="63">
        <v>36747</v>
      </c>
      <c r="C5952" s="37">
        <v>149.140625</v>
      </c>
      <c r="D5952" s="37">
        <v>149.21875</v>
      </c>
      <c r="E5952" s="37">
        <v>147.375</v>
      </c>
      <c r="F5952" s="37">
        <v>147.4375</v>
      </c>
      <c r="G5952" s="38">
        <v>5383800</v>
      </c>
      <c r="H5952" s="37">
        <v>95.639519000000007</v>
      </c>
      <c r="I5952" s="41">
        <f t="shared" si="661"/>
        <v>0.64867838236540909</v>
      </c>
      <c r="J5952" s="41">
        <f t="shared" ca="1" si="662"/>
        <v>1</v>
      </c>
      <c r="K5952" s="37">
        <f t="shared" si="663"/>
        <v>96.74</v>
      </c>
      <c r="L5952" s="37">
        <f t="shared" si="664"/>
        <v>96.79</v>
      </c>
      <c r="M5952" s="37">
        <f t="shared" si="665"/>
        <v>95.6</v>
      </c>
      <c r="N5952" s="37">
        <f t="shared" si="666"/>
        <v>95.64</v>
      </c>
      <c r="O5952" s="38">
        <f t="shared" ca="1" si="667"/>
        <v>5383800</v>
      </c>
    </row>
    <row r="5953" spans="1:15" x14ac:dyDescent="0.4">
      <c r="A5953">
        <v>5938</v>
      </c>
      <c r="B5953" s="63">
        <v>36746</v>
      </c>
      <c r="C5953" s="37">
        <v>147.5</v>
      </c>
      <c r="D5953" s="37">
        <v>148.8125</v>
      </c>
      <c r="E5953" s="37">
        <v>147.5</v>
      </c>
      <c r="F5953" s="37">
        <v>148.6875</v>
      </c>
      <c r="G5953" s="38">
        <v>3658700</v>
      </c>
      <c r="H5953" s="37">
        <v>96.450362999999996</v>
      </c>
      <c r="I5953" s="41">
        <f t="shared" si="661"/>
        <v>0.64867835561160148</v>
      </c>
      <c r="J5953" s="41">
        <f t="shared" ca="1" si="662"/>
        <v>1</v>
      </c>
      <c r="K5953" s="37">
        <f t="shared" si="663"/>
        <v>95.68</v>
      </c>
      <c r="L5953" s="37">
        <f t="shared" si="664"/>
        <v>96.53</v>
      </c>
      <c r="M5953" s="37">
        <f t="shared" si="665"/>
        <v>95.68</v>
      </c>
      <c r="N5953" s="37">
        <f t="shared" si="666"/>
        <v>96.45</v>
      </c>
      <c r="O5953" s="38">
        <f t="shared" ca="1" si="667"/>
        <v>3658700</v>
      </c>
    </row>
    <row r="5954" spans="1:15" x14ac:dyDescent="0.4">
      <c r="A5954">
        <v>5939</v>
      </c>
      <c r="B5954" s="63">
        <v>36745</v>
      </c>
      <c r="C5954" s="37">
        <v>146.71875</v>
      </c>
      <c r="D5954" s="37">
        <v>148.4375</v>
      </c>
      <c r="E5954" s="37">
        <v>146.375</v>
      </c>
      <c r="F5954" s="37">
        <v>148.125</v>
      </c>
      <c r="G5954" s="38">
        <v>4159800</v>
      </c>
      <c r="H5954" s="37">
        <v>96.085464000000002</v>
      </c>
      <c r="I5954" s="41">
        <f t="shared" si="661"/>
        <v>0.6486782379746836</v>
      </c>
      <c r="J5954" s="41">
        <f t="shared" ca="1" si="662"/>
        <v>1</v>
      </c>
      <c r="K5954" s="37">
        <f t="shared" si="663"/>
        <v>95.17</v>
      </c>
      <c r="L5954" s="37">
        <f t="shared" si="664"/>
        <v>96.29</v>
      </c>
      <c r="M5954" s="37">
        <f t="shared" si="665"/>
        <v>94.95</v>
      </c>
      <c r="N5954" s="37">
        <f t="shared" si="666"/>
        <v>96.09</v>
      </c>
      <c r="O5954" s="38">
        <f t="shared" ca="1" si="667"/>
        <v>4159800</v>
      </c>
    </row>
    <row r="5955" spans="1:15" x14ac:dyDescent="0.4">
      <c r="A5955">
        <v>5940</v>
      </c>
      <c r="B5955" s="63">
        <v>36742</v>
      </c>
      <c r="C5955" s="37">
        <v>146.3125</v>
      </c>
      <c r="D5955" s="37">
        <v>146.71875</v>
      </c>
      <c r="E5955" s="37">
        <v>145.40625</v>
      </c>
      <c r="F5955" s="37">
        <v>146.375</v>
      </c>
      <c r="G5955" s="38">
        <v>3686600</v>
      </c>
      <c r="H5955" s="37">
        <v>94.950271999999998</v>
      </c>
      <c r="I5955" s="41">
        <f t="shared" si="661"/>
        <v>0.64867820324508962</v>
      </c>
      <c r="J5955" s="41">
        <f t="shared" ca="1" si="662"/>
        <v>1</v>
      </c>
      <c r="K5955" s="37">
        <f t="shared" si="663"/>
        <v>94.91</v>
      </c>
      <c r="L5955" s="37">
        <f t="shared" si="664"/>
        <v>95.17</v>
      </c>
      <c r="M5955" s="37">
        <f t="shared" si="665"/>
        <v>94.32</v>
      </c>
      <c r="N5955" s="37">
        <f t="shared" si="666"/>
        <v>94.95</v>
      </c>
      <c r="O5955" s="38">
        <f t="shared" ca="1" si="667"/>
        <v>3686600</v>
      </c>
    </row>
    <row r="5956" spans="1:15" x14ac:dyDescent="0.4">
      <c r="A5956">
        <v>5941</v>
      </c>
      <c r="B5956" s="63">
        <v>36741</v>
      </c>
      <c r="C5956" s="37">
        <v>142.875</v>
      </c>
      <c r="D5956" s="37">
        <v>145.8125</v>
      </c>
      <c r="E5956" s="37">
        <v>142.625</v>
      </c>
      <c r="F5956" s="37">
        <v>145.59375</v>
      </c>
      <c r="G5956" s="38">
        <v>4607100</v>
      </c>
      <c r="H5956" s="37">
        <v>94.443459000000004</v>
      </c>
      <c r="I5956" s="41">
        <f t="shared" si="661"/>
        <v>0.64867797553122986</v>
      </c>
      <c r="J5956" s="41">
        <f t="shared" ca="1" si="662"/>
        <v>1</v>
      </c>
      <c r="K5956" s="37">
        <f t="shared" si="663"/>
        <v>92.68</v>
      </c>
      <c r="L5956" s="37">
        <f t="shared" si="664"/>
        <v>94.59</v>
      </c>
      <c r="M5956" s="37">
        <f t="shared" si="665"/>
        <v>92.52</v>
      </c>
      <c r="N5956" s="37">
        <f t="shared" si="666"/>
        <v>94.44</v>
      </c>
      <c r="O5956" s="38">
        <f t="shared" ca="1" si="667"/>
        <v>4607100</v>
      </c>
    </row>
    <row r="5957" spans="1:15" x14ac:dyDescent="0.4">
      <c r="A5957">
        <v>5942</v>
      </c>
      <c r="B5957" s="63">
        <v>36740</v>
      </c>
      <c r="C5957" s="37">
        <v>143.875</v>
      </c>
      <c r="D5957" s="37">
        <v>145.40625</v>
      </c>
      <c r="E5957" s="37">
        <v>143.625</v>
      </c>
      <c r="F5957" s="37">
        <v>144.59375</v>
      </c>
      <c r="G5957" s="38">
        <v>7439800</v>
      </c>
      <c r="H5957" s="37">
        <v>93.794807000000006</v>
      </c>
      <c r="I5957" s="41">
        <f t="shared" si="661"/>
        <v>0.64867815517614014</v>
      </c>
      <c r="J5957" s="41">
        <f t="shared" ca="1" si="662"/>
        <v>1</v>
      </c>
      <c r="K5957" s="37">
        <f t="shared" si="663"/>
        <v>93.33</v>
      </c>
      <c r="L5957" s="37">
        <f t="shared" si="664"/>
        <v>94.32</v>
      </c>
      <c r="M5957" s="37">
        <f t="shared" si="665"/>
        <v>93.17</v>
      </c>
      <c r="N5957" s="37">
        <f t="shared" si="666"/>
        <v>93.79</v>
      </c>
      <c r="O5957" s="38">
        <f t="shared" ca="1" si="667"/>
        <v>7439800</v>
      </c>
    </row>
    <row r="5958" spans="1:15" x14ac:dyDescent="0.4">
      <c r="A5958">
        <v>5943</v>
      </c>
      <c r="B5958" s="63">
        <v>36739</v>
      </c>
      <c r="C5958" s="37">
        <v>143.625</v>
      </c>
      <c r="D5958" s="37">
        <v>144.71875</v>
      </c>
      <c r="E5958" s="37">
        <v>143.125</v>
      </c>
      <c r="F5958" s="37">
        <v>143.875</v>
      </c>
      <c r="G5958" s="38">
        <v>3946600</v>
      </c>
      <c r="H5958" s="37">
        <v>93.328598</v>
      </c>
      <c r="I5958" s="41">
        <f t="shared" si="661"/>
        <v>0.64867835273675067</v>
      </c>
      <c r="J5958" s="41">
        <f t="shared" ca="1" si="662"/>
        <v>1</v>
      </c>
      <c r="K5958" s="37">
        <f t="shared" si="663"/>
        <v>93.17</v>
      </c>
      <c r="L5958" s="37">
        <f t="shared" si="664"/>
        <v>93.88</v>
      </c>
      <c r="M5958" s="37">
        <f t="shared" si="665"/>
        <v>92.84</v>
      </c>
      <c r="N5958" s="37">
        <f t="shared" si="666"/>
        <v>93.33</v>
      </c>
      <c r="O5958" s="38">
        <f t="shared" ca="1" si="667"/>
        <v>3946600</v>
      </c>
    </row>
    <row r="5959" spans="1:15" x14ac:dyDescent="0.4">
      <c r="A5959">
        <v>5944</v>
      </c>
      <c r="B5959" s="63">
        <v>36738</v>
      </c>
      <c r="C5959" s="37">
        <v>142.9375</v>
      </c>
      <c r="D5959" s="37">
        <v>144.125</v>
      </c>
      <c r="E5959" s="37">
        <v>142.0625</v>
      </c>
      <c r="F5959" s="37">
        <v>143</v>
      </c>
      <c r="G5959" s="38">
        <v>5265500</v>
      </c>
      <c r="H5959" s="37">
        <v>92.761009000000001</v>
      </c>
      <c r="I5959" s="41">
        <f t="shared" si="661"/>
        <v>0.64867838461538463</v>
      </c>
      <c r="J5959" s="41">
        <f t="shared" ca="1" si="662"/>
        <v>1</v>
      </c>
      <c r="K5959" s="37">
        <f t="shared" si="663"/>
        <v>92.72</v>
      </c>
      <c r="L5959" s="37">
        <f t="shared" si="664"/>
        <v>93.49</v>
      </c>
      <c r="M5959" s="37">
        <f t="shared" si="665"/>
        <v>92.15</v>
      </c>
      <c r="N5959" s="37">
        <f t="shared" si="666"/>
        <v>92.76</v>
      </c>
      <c r="O5959" s="38">
        <f t="shared" ca="1" si="667"/>
        <v>5265500</v>
      </c>
    </row>
    <row r="5960" spans="1:15" x14ac:dyDescent="0.4">
      <c r="A5960">
        <v>5945</v>
      </c>
      <c r="B5960" s="63">
        <v>36735</v>
      </c>
      <c r="C5960" s="37">
        <v>145.71875</v>
      </c>
      <c r="D5960" s="37">
        <v>145.90625</v>
      </c>
      <c r="E5960" s="37">
        <v>141.515625</v>
      </c>
      <c r="F5960" s="37">
        <v>142.09375</v>
      </c>
      <c r="G5960" s="38">
        <v>6229500</v>
      </c>
      <c r="H5960" s="37">
        <v>92.173141000000001</v>
      </c>
      <c r="I5960" s="41">
        <f t="shared" si="661"/>
        <v>0.64867836199692108</v>
      </c>
      <c r="J5960" s="41">
        <f t="shared" ca="1" si="662"/>
        <v>1</v>
      </c>
      <c r="K5960" s="37">
        <f t="shared" si="663"/>
        <v>94.52</v>
      </c>
      <c r="L5960" s="37">
        <f t="shared" si="664"/>
        <v>94.65</v>
      </c>
      <c r="M5960" s="37">
        <f t="shared" si="665"/>
        <v>91.8</v>
      </c>
      <c r="N5960" s="37">
        <f t="shared" si="666"/>
        <v>92.17</v>
      </c>
      <c r="O5960" s="38">
        <f t="shared" ca="1" si="667"/>
        <v>6229500</v>
      </c>
    </row>
    <row r="5961" spans="1:15" x14ac:dyDescent="0.4">
      <c r="A5961">
        <v>5946</v>
      </c>
      <c r="B5961" s="63">
        <v>36734</v>
      </c>
      <c r="C5961" s="37">
        <v>145.9375</v>
      </c>
      <c r="D5961" s="37">
        <v>146.625</v>
      </c>
      <c r="E5961" s="37">
        <v>144.6875</v>
      </c>
      <c r="F5961" s="37">
        <v>145.375</v>
      </c>
      <c r="G5961" s="38">
        <v>7652600</v>
      </c>
      <c r="H5961" s="37">
        <v>94.301581999999996</v>
      </c>
      <c r="I5961" s="41">
        <f t="shared" si="661"/>
        <v>0.64867812209802234</v>
      </c>
      <c r="J5961" s="41">
        <f t="shared" ca="1" si="662"/>
        <v>1</v>
      </c>
      <c r="K5961" s="37">
        <f t="shared" si="663"/>
        <v>94.67</v>
      </c>
      <c r="L5961" s="37">
        <f t="shared" si="664"/>
        <v>95.11</v>
      </c>
      <c r="M5961" s="37">
        <f t="shared" si="665"/>
        <v>93.86</v>
      </c>
      <c r="N5961" s="37">
        <f t="shared" si="666"/>
        <v>94.3</v>
      </c>
      <c r="O5961" s="38">
        <f t="shared" ca="1" si="667"/>
        <v>7652600</v>
      </c>
    </row>
    <row r="5962" spans="1:15" x14ac:dyDescent="0.4">
      <c r="A5962">
        <v>5947</v>
      </c>
      <c r="B5962" s="63">
        <v>36733</v>
      </c>
      <c r="C5962" s="37">
        <v>146.96875</v>
      </c>
      <c r="D5962" s="37">
        <v>147.15625</v>
      </c>
      <c r="E5962" s="37">
        <v>145.640625</v>
      </c>
      <c r="F5962" s="37">
        <v>145.875</v>
      </c>
      <c r="G5962" s="38">
        <v>12062500</v>
      </c>
      <c r="H5962" s="37">
        <v>94.625953999999993</v>
      </c>
      <c r="I5962" s="41">
        <f t="shared" si="661"/>
        <v>0.64867834790059975</v>
      </c>
      <c r="J5962" s="41">
        <f t="shared" ca="1" si="662"/>
        <v>1</v>
      </c>
      <c r="K5962" s="37">
        <f t="shared" si="663"/>
        <v>95.34</v>
      </c>
      <c r="L5962" s="37">
        <f t="shared" si="664"/>
        <v>95.46</v>
      </c>
      <c r="M5962" s="37">
        <f t="shared" si="665"/>
        <v>94.47</v>
      </c>
      <c r="N5962" s="37">
        <f t="shared" si="666"/>
        <v>94.63</v>
      </c>
      <c r="O5962" s="38">
        <f t="shared" ca="1" si="667"/>
        <v>12062500</v>
      </c>
    </row>
    <row r="5963" spans="1:15" x14ac:dyDescent="0.4">
      <c r="A5963">
        <v>5948</v>
      </c>
      <c r="B5963" s="63">
        <v>36732</v>
      </c>
      <c r="C5963" s="37">
        <v>147.75</v>
      </c>
      <c r="D5963" s="37">
        <v>147.84375</v>
      </c>
      <c r="E5963" s="37">
        <v>146.78125</v>
      </c>
      <c r="F5963" s="37">
        <v>147.3125</v>
      </c>
      <c r="G5963" s="38">
        <v>4757100</v>
      </c>
      <c r="H5963" s="37">
        <v>95.558395000000004</v>
      </c>
      <c r="I5963" s="41">
        <f t="shared" si="661"/>
        <v>0.64867811624946969</v>
      </c>
      <c r="J5963" s="41">
        <f t="shared" ca="1" si="662"/>
        <v>1</v>
      </c>
      <c r="K5963" s="37">
        <f t="shared" si="663"/>
        <v>95.84</v>
      </c>
      <c r="L5963" s="37">
        <f t="shared" si="664"/>
        <v>95.9</v>
      </c>
      <c r="M5963" s="37">
        <f t="shared" si="665"/>
        <v>95.21</v>
      </c>
      <c r="N5963" s="37">
        <f t="shared" si="666"/>
        <v>95.56</v>
      </c>
      <c r="O5963" s="38">
        <f t="shared" ca="1" si="667"/>
        <v>4757100</v>
      </c>
    </row>
    <row r="5964" spans="1:15" x14ac:dyDescent="0.4">
      <c r="A5964">
        <v>5949</v>
      </c>
      <c r="B5964" s="63">
        <v>36731</v>
      </c>
      <c r="C5964" s="37">
        <v>148.125</v>
      </c>
      <c r="D5964" s="37">
        <v>148.859375</v>
      </c>
      <c r="E5964" s="37">
        <v>146.5625</v>
      </c>
      <c r="F5964" s="37">
        <v>146.84375</v>
      </c>
      <c r="G5964" s="38">
        <v>5628500</v>
      </c>
      <c r="H5964" s="37">
        <v>95.254379</v>
      </c>
      <c r="I5964" s="41">
        <f t="shared" si="661"/>
        <v>0.64867846946158758</v>
      </c>
      <c r="J5964" s="41">
        <f t="shared" ca="1" si="662"/>
        <v>1</v>
      </c>
      <c r="K5964" s="37">
        <f t="shared" si="663"/>
        <v>96.09</v>
      </c>
      <c r="L5964" s="37">
        <f t="shared" si="664"/>
        <v>96.56</v>
      </c>
      <c r="M5964" s="37">
        <f t="shared" si="665"/>
        <v>95.07</v>
      </c>
      <c r="N5964" s="37">
        <f t="shared" si="666"/>
        <v>95.25</v>
      </c>
      <c r="O5964" s="38">
        <f t="shared" ca="1" si="667"/>
        <v>5628500</v>
      </c>
    </row>
    <row r="5965" spans="1:15" x14ac:dyDescent="0.4">
      <c r="A5965">
        <v>5950</v>
      </c>
      <c r="B5965" s="63">
        <v>36728</v>
      </c>
      <c r="C5965" s="37">
        <v>149.75</v>
      </c>
      <c r="D5965" s="37">
        <v>149.75</v>
      </c>
      <c r="E5965" s="37">
        <v>147.6875</v>
      </c>
      <c r="F5965" s="37">
        <v>147.6875</v>
      </c>
      <c r="G5965" s="38">
        <v>5656900</v>
      </c>
      <c r="H5965" s="37">
        <v>95.801651000000007</v>
      </c>
      <c r="I5965" s="41">
        <f t="shared" si="661"/>
        <v>0.64867812780363954</v>
      </c>
      <c r="J5965" s="41">
        <f t="shared" ca="1" si="662"/>
        <v>1</v>
      </c>
      <c r="K5965" s="37">
        <f t="shared" si="663"/>
        <v>97.14</v>
      </c>
      <c r="L5965" s="37">
        <f t="shared" si="664"/>
        <v>97.14</v>
      </c>
      <c r="M5965" s="37">
        <f t="shared" si="665"/>
        <v>95.8</v>
      </c>
      <c r="N5965" s="37">
        <f t="shared" si="666"/>
        <v>95.8</v>
      </c>
      <c r="O5965" s="38">
        <f t="shared" ca="1" si="667"/>
        <v>5656900</v>
      </c>
    </row>
    <row r="5966" spans="1:15" x14ac:dyDescent="0.4">
      <c r="A5966">
        <v>5951</v>
      </c>
      <c r="B5966" s="63">
        <v>36727</v>
      </c>
      <c r="C5966" s="37">
        <v>149</v>
      </c>
      <c r="D5966" s="37">
        <v>150.625</v>
      </c>
      <c r="E5966" s="37">
        <v>148.8125</v>
      </c>
      <c r="F5966" s="37">
        <v>150.625</v>
      </c>
      <c r="G5966" s="38">
        <v>4538900</v>
      </c>
      <c r="H5966" s="37">
        <v>97.707145999999995</v>
      </c>
      <c r="I5966" s="41">
        <f t="shared" si="661"/>
        <v>0.64867814771784227</v>
      </c>
      <c r="J5966" s="41">
        <f t="shared" ca="1" si="662"/>
        <v>1</v>
      </c>
      <c r="K5966" s="37">
        <f t="shared" si="663"/>
        <v>96.65</v>
      </c>
      <c r="L5966" s="37">
        <f t="shared" si="664"/>
        <v>97.71</v>
      </c>
      <c r="M5966" s="37">
        <f t="shared" si="665"/>
        <v>96.53</v>
      </c>
      <c r="N5966" s="37">
        <f t="shared" si="666"/>
        <v>97.71</v>
      </c>
      <c r="O5966" s="38">
        <f t="shared" ca="1" si="667"/>
        <v>4538900</v>
      </c>
    </row>
    <row r="5967" spans="1:15" x14ac:dyDescent="0.4">
      <c r="A5967">
        <v>5952</v>
      </c>
      <c r="B5967" s="63">
        <v>36726</v>
      </c>
      <c r="C5967" s="37">
        <v>149.46875</v>
      </c>
      <c r="D5967" s="37">
        <v>149.90625</v>
      </c>
      <c r="E5967" s="37">
        <v>148.25</v>
      </c>
      <c r="F5967" s="37">
        <v>148.5625</v>
      </c>
      <c r="G5967" s="38">
        <v>8506800</v>
      </c>
      <c r="H5967" s="37">
        <v>96.36927</v>
      </c>
      <c r="I5967" s="41">
        <f t="shared" si="661"/>
        <v>0.6486783003786285</v>
      </c>
      <c r="J5967" s="41">
        <f t="shared" ca="1" si="662"/>
        <v>1</v>
      </c>
      <c r="K5967" s="37">
        <f t="shared" si="663"/>
        <v>96.96</v>
      </c>
      <c r="L5967" s="37">
        <f t="shared" si="664"/>
        <v>97.24</v>
      </c>
      <c r="M5967" s="37">
        <f t="shared" si="665"/>
        <v>96.17</v>
      </c>
      <c r="N5967" s="37">
        <f t="shared" si="666"/>
        <v>96.37</v>
      </c>
      <c r="O5967" s="38">
        <f t="shared" ca="1" si="667"/>
        <v>8506800</v>
      </c>
    </row>
    <row r="5968" spans="1:15" x14ac:dyDescent="0.4">
      <c r="A5968">
        <v>5953</v>
      </c>
      <c r="B5968" s="63">
        <v>36725</v>
      </c>
      <c r="C5968" s="37">
        <v>150.625</v>
      </c>
      <c r="D5968" s="37">
        <v>150.625</v>
      </c>
      <c r="E5968" s="37">
        <v>149.34375</v>
      </c>
      <c r="F5968" s="37">
        <v>149.765625</v>
      </c>
      <c r="G5968" s="38">
        <v>4262100</v>
      </c>
      <c r="H5968" s="37">
        <v>97.149719000000005</v>
      </c>
      <c r="I5968" s="41">
        <f t="shared" si="661"/>
        <v>0.64867835326030254</v>
      </c>
      <c r="J5968" s="41">
        <f t="shared" ca="1" si="662"/>
        <v>1</v>
      </c>
      <c r="K5968" s="37">
        <f t="shared" si="663"/>
        <v>97.71</v>
      </c>
      <c r="L5968" s="37">
        <f t="shared" si="664"/>
        <v>97.71</v>
      </c>
      <c r="M5968" s="37">
        <f t="shared" si="665"/>
        <v>96.88</v>
      </c>
      <c r="N5968" s="37">
        <f t="shared" si="666"/>
        <v>97.15</v>
      </c>
      <c r="O5968" s="38">
        <f t="shared" ca="1" si="667"/>
        <v>4262100</v>
      </c>
    </row>
    <row r="5969" spans="1:15" x14ac:dyDescent="0.4">
      <c r="A5969">
        <v>5954</v>
      </c>
      <c r="B5969" s="63">
        <v>36724</v>
      </c>
      <c r="C5969" s="37">
        <v>150.984375</v>
      </c>
      <c r="D5969" s="37">
        <v>151.984375</v>
      </c>
      <c r="E5969" s="37">
        <v>150.6875</v>
      </c>
      <c r="F5969" s="37">
        <v>151</v>
      </c>
      <c r="G5969" s="38">
        <v>4208300</v>
      </c>
      <c r="H5969" s="37">
        <v>97.950417000000002</v>
      </c>
      <c r="I5969" s="41">
        <f t="shared" ref="I5969:I6032" si="668">IF(F5969=0,1,H5969/F5969)</f>
        <v>0.64867825827814574</v>
      </c>
      <c r="J5969" s="41">
        <f t="shared" ref="J5969:J6032" ca="1" si="669">INDEX(OFFSET($T$15,0,0,$S$13+1,1),MATCH(B5969,OFFSET($Q$15,0,0,$S$13+1,1),-1))</f>
        <v>1</v>
      </c>
      <c r="K5969" s="37">
        <f t="shared" ref="K5969:K6032" si="670">ROUND($I5969*C5969,2)</f>
        <v>97.94</v>
      </c>
      <c r="L5969" s="37">
        <f t="shared" ref="L5969:L6032" si="671">ROUND($I5969*D5969,2)</f>
        <v>98.59</v>
      </c>
      <c r="M5969" s="37">
        <f t="shared" ref="M5969:M6032" si="672">ROUND($I5969*E5969,2)</f>
        <v>97.75</v>
      </c>
      <c r="N5969" s="37">
        <f t="shared" ref="N5969:N6032" si="673">ROUND($I5969*F5969,2)</f>
        <v>97.95</v>
      </c>
      <c r="O5969" s="38">
        <f t="shared" ref="O5969:O6032" ca="1" si="674">G5969*J5969</f>
        <v>4208300</v>
      </c>
    </row>
    <row r="5970" spans="1:15" x14ac:dyDescent="0.4">
      <c r="A5970">
        <v>5955</v>
      </c>
      <c r="B5970" s="63">
        <v>36721</v>
      </c>
      <c r="C5970" s="37">
        <v>150.4375</v>
      </c>
      <c r="D5970" s="37">
        <v>151.25</v>
      </c>
      <c r="E5970" s="37">
        <v>149.671875</v>
      </c>
      <c r="F5970" s="37">
        <v>151.25</v>
      </c>
      <c r="G5970" s="38">
        <v>5341900</v>
      </c>
      <c r="H5970" s="37">
        <v>98.112572</v>
      </c>
      <c r="I5970" s="41">
        <f t="shared" si="668"/>
        <v>0.64867816198347106</v>
      </c>
      <c r="J5970" s="41">
        <f t="shared" ca="1" si="669"/>
        <v>1</v>
      </c>
      <c r="K5970" s="37">
        <f t="shared" si="670"/>
        <v>97.59</v>
      </c>
      <c r="L5970" s="37">
        <f t="shared" si="671"/>
        <v>98.11</v>
      </c>
      <c r="M5970" s="37">
        <f t="shared" si="672"/>
        <v>97.09</v>
      </c>
      <c r="N5970" s="37">
        <f t="shared" si="673"/>
        <v>98.11</v>
      </c>
      <c r="O5970" s="38">
        <f t="shared" ca="1" si="674"/>
        <v>5341900</v>
      </c>
    </row>
    <row r="5971" spans="1:15" x14ac:dyDescent="0.4">
      <c r="A5971">
        <v>5956</v>
      </c>
      <c r="B5971" s="63">
        <v>36720</v>
      </c>
      <c r="C5971" s="37">
        <v>149.984375</v>
      </c>
      <c r="D5971" s="37">
        <v>150.375</v>
      </c>
      <c r="E5971" s="37">
        <v>149.1875</v>
      </c>
      <c r="F5971" s="37">
        <v>149.78125</v>
      </c>
      <c r="G5971" s="38">
        <v>5356000</v>
      </c>
      <c r="H5971" s="37">
        <v>97.159851000000003</v>
      </c>
      <c r="I5971" s="41">
        <f t="shared" si="668"/>
        <v>0.64867832923012725</v>
      </c>
      <c r="J5971" s="41">
        <f t="shared" ca="1" si="669"/>
        <v>1</v>
      </c>
      <c r="K5971" s="37">
        <f t="shared" si="670"/>
        <v>97.29</v>
      </c>
      <c r="L5971" s="37">
        <f t="shared" si="671"/>
        <v>97.55</v>
      </c>
      <c r="M5971" s="37">
        <f t="shared" si="672"/>
        <v>96.77</v>
      </c>
      <c r="N5971" s="37">
        <f t="shared" si="673"/>
        <v>97.16</v>
      </c>
      <c r="O5971" s="38">
        <f t="shared" ca="1" si="674"/>
        <v>5356000</v>
      </c>
    </row>
    <row r="5972" spans="1:15" x14ac:dyDescent="0.4">
      <c r="A5972">
        <v>5957</v>
      </c>
      <c r="B5972" s="63">
        <v>36719</v>
      </c>
      <c r="C5972" s="37">
        <v>149.28125</v>
      </c>
      <c r="D5972" s="37">
        <v>150.125</v>
      </c>
      <c r="E5972" s="37">
        <v>148.6875</v>
      </c>
      <c r="F5972" s="37">
        <v>149.125</v>
      </c>
      <c r="G5972" s="38">
        <v>5883000</v>
      </c>
      <c r="H5972" s="37">
        <v>96.734116</v>
      </c>
      <c r="I5972" s="41">
        <f t="shared" si="668"/>
        <v>0.64867806202849954</v>
      </c>
      <c r="J5972" s="41">
        <f t="shared" ca="1" si="669"/>
        <v>1</v>
      </c>
      <c r="K5972" s="37">
        <f t="shared" si="670"/>
        <v>96.84</v>
      </c>
      <c r="L5972" s="37">
        <f t="shared" si="671"/>
        <v>97.38</v>
      </c>
      <c r="M5972" s="37">
        <f t="shared" si="672"/>
        <v>96.45</v>
      </c>
      <c r="N5972" s="37">
        <f t="shared" si="673"/>
        <v>96.73</v>
      </c>
      <c r="O5972" s="38">
        <f t="shared" ca="1" si="674"/>
        <v>5883000</v>
      </c>
    </row>
    <row r="5973" spans="1:15" x14ac:dyDescent="0.4">
      <c r="A5973">
        <v>5958</v>
      </c>
      <c r="B5973" s="63">
        <v>36718</v>
      </c>
      <c r="C5973" s="37">
        <v>147.46875</v>
      </c>
      <c r="D5973" s="37">
        <v>149.125</v>
      </c>
      <c r="E5973" s="37">
        <v>147.15625</v>
      </c>
      <c r="F5973" s="37">
        <v>148.15625</v>
      </c>
      <c r="G5973" s="38">
        <v>5431600</v>
      </c>
      <c r="H5973" s="37">
        <v>96.105759000000006</v>
      </c>
      <c r="I5973" s="41">
        <f t="shared" si="668"/>
        <v>0.64867839865007382</v>
      </c>
      <c r="J5973" s="41">
        <f t="shared" ca="1" si="669"/>
        <v>1</v>
      </c>
      <c r="K5973" s="37">
        <f t="shared" si="670"/>
        <v>95.66</v>
      </c>
      <c r="L5973" s="37">
        <f t="shared" si="671"/>
        <v>96.73</v>
      </c>
      <c r="M5973" s="37">
        <f t="shared" si="672"/>
        <v>95.46</v>
      </c>
      <c r="N5973" s="37">
        <f t="shared" si="673"/>
        <v>96.11</v>
      </c>
      <c r="O5973" s="38">
        <f t="shared" ca="1" si="674"/>
        <v>5431600</v>
      </c>
    </row>
    <row r="5974" spans="1:15" x14ac:dyDescent="0.4">
      <c r="A5974">
        <v>5959</v>
      </c>
      <c r="B5974" s="63">
        <v>36717</v>
      </c>
      <c r="C5974" s="37">
        <v>147.875</v>
      </c>
      <c r="D5974" s="37">
        <v>148.90625</v>
      </c>
      <c r="E5974" s="37">
        <v>147.53125</v>
      </c>
      <c r="F5974" s="37">
        <v>147.84375</v>
      </c>
      <c r="G5974" s="38">
        <v>2816100</v>
      </c>
      <c r="H5974" s="37">
        <v>95.903008</v>
      </c>
      <c r="I5974" s="41">
        <f t="shared" si="668"/>
        <v>0.64867813485521031</v>
      </c>
      <c r="J5974" s="41">
        <f t="shared" ca="1" si="669"/>
        <v>1</v>
      </c>
      <c r="K5974" s="37">
        <f t="shared" si="670"/>
        <v>95.92</v>
      </c>
      <c r="L5974" s="37">
        <f t="shared" si="671"/>
        <v>96.59</v>
      </c>
      <c r="M5974" s="37">
        <f t="shared" si="672"/>
        <v>95.7</v>
      </c>
      <c r="N5974" s="37">
        <f t="shared" si="673"/>
        <v>95.9</v>
      </c>
      <c r="O5974" s="38">
        <f t="shared" ca="1" si="674"/>
        <v>2816100</v>
      </c>
    </row>
    <row r="5975" spans="1:15" x14ac:dyDescent="0.4">
      <c r="A5975">
        <v>5960</v>
      </c>
      <c r="B5975" s="63">
        <v>36714</v>
      </c>
      <c r="C5975" s="37">
        <v>146.6875</v>
      </c>
      <c r="D5975" s="37">
        <v>148.78125</v>
      </c>
      <c r="E5975" s="37">
        <v>146.25</v>
      </c>
      <c r="F5975" s="37">
        <v>148.09375</v>
      </c>
      <c r="G5975" s="38">
        <v>3034800</v>
      </c>
      <c r="H5975" s="37">
        <v>96.065178000000003</v>
      </c>
      <c r="I5975" s="41">
        <f t="shared" si="668"/>
        <v>0.64867813800379825</v>
      </c>
      <c r="J5975" s="41">
        <f t="shared" ca="1" si="669"/>
        <v>1</v>
      </c>
      <c r="K5975" s="37">
        <f t="shared" si="670"/>
        <v>95.15</v>
      </c>
      <c r="L5975" s="37">
        <f t="shared" si="671"/>
        <v>96.51</v>
      </c>
      <c r="M5975" s="37">
        <f t="shared" si="672"/>
        <v>94.87</v>
      </c>
      <c r="N5975" s="37">
        <f t="shared" si="673"/>
        <v>96.07</v>
      </c>
      <c r="O5975" s="38">
        <f t="shared" ca="1" si="674"/>
        <v>3034800</v>
      </c>
    </row>
    <row r="5976" spans="1:15" x14ac:dyDescent="0.4">
      <c r="A5976">
        <v>5961</v>
      </c>
      <c r="B5976" s="63">
        <v>36713</v>
      </c>
      <c r="C5976" s="37">
        <v>144.9375</v>
      </c>
      <c r="D5976" s="37">
        <v>146.46875</v>
      </c>
      <c r="E5976" s="37">
        <v>144.21875</v>
      </c>
      <c r="F5976" s="37">
        <v>145.75</v>
      </c>
      <c r="G5976" s="38">
        <v>5963200</v>
      </c>
      <c r="H5976" s="37">
        <v>94.544883999999996</v>
      </c>
      <c r="I5976" s="41">
        <f t="shared" si="668"/>
        <v>0.64867844939965691</v>
      </c>
      <c r="J5976" s="41">
        <f t="shared" ca="1" si="669"/>
        <v>1</v>
      </c>
      <c r="K5976" s="37">
        <f t="shared" si="670"/>
        <v>94.02</v>
      </c>
      <c r="L5976" s="37">
        <f t="shared" si="671"/>
        <v>95.01</v>
      </c>
      <c r="M5976" s="37">
        <f t="shared" si="672"/>
        <v>93.55</v>
      </c>
      <c r="N5976" s="37">
        <f t="shared" si="673"/>
        <v>94.54</v>
      </c>
      <c r="O5976" s="38">
        <f t="shared" ca="1" si="674"/>
        <v>5963200</v>
      </c>
    </row>
    <row r="5977" spans="1:15" x14ac:dyDescent="0.4">
      <c r="A5977">
        <v>5962</v>
      </c>
      <c r="B5977" s="63">
        <v>36712</v>
      </c>
      <c r="C5977" s="37">
        <v>146.375</v>
      </c>
      <c r="D5977" s="37">
        <v>146.65625</v>
      </c>
      <c r="E5977" s="37">
        <v>144.375</v>
      </c>
      <c r="F5977" s="37">
        <v>144.625</v>
      </c>
      <c r="G5977" s="38">
        <v>2748200</v>
      </c>
      <c r="H5977" s="37">
        <v>93.815062999999995</v>
      </c>
      <c r="I5977" s="41">
        <f t="shared" si="668"/>
        <v>0.64867805012964563</v>
      </c>
      <c r="J5977" s="41">
        <f t="shared" ca="1" si="669"/>
        <v>1</v>
      </c>
      <c r="K5977" s="37">
        <f t="shared" si="670"/>
        <v>94.95</v>
      </c>
      <c r="L5977" s="37">
        <f t="shared" si="671"/>
        <v>95.13</v>
      </c>
      <c r="M5977" s="37">
        <f t="shared" si="672"/>
        <v>93.65</v>
      </c>
      <c r="N5977" s="37">
        <f t="shared" si="673"/>
        <v>93.82</v>
      </c>
      <c r="O5977" s="38">
        <f t="shared" ca="1" si="674"/>
        <v>2748200</v>
      </c>
    </row>
    <row r="5978" spans="1:15" x14ac:dyDescent="0.4">
      <c r="A5978">
        <v>5963</v>
      </c>
      <c r="B5978" s="63">
        <v>36710</v>
      </c>
      <c r="C5978" s="37">
        <v>145.4375</v>
      </c>
      <c r="D5978" s="37">
        <v>147.4375</v>
      </c>
      <c r="E5978" s="37">
        <v>145.1875</v>
      </c>
      <c r="F5978" s="37">
        <v>147.28125</v>
      </c>
      <c r="G5978" s="38">
        <v>1436600</v>
      </c>
      <c r="H5978" s="37">
        <v>95.538123999999996</v>
      </c>
      <c r="I5978" s="41">
        <f t="shared" si="668"/>
        <v>0.64867811754720983</v>
      </c>
      <c r="J5978" s="41">
        <f t="shared" ca="1" si="669"/>
        <v>1</v>
      </c>
      <c r="K5978" s="37">
        <f t="shared" si="670"/>
        <v>94.34</v>
      </c>
      <c r="L5978" s="37">
        <f t="shared" si="671"/>
        <v>95.64</v>
      </c>
      <c r="M5978" s="37">
        <f t="shared" si="672"/>
        <v>94.18</v>
      </c>
      <c r="N5978" s="37">
        <f t="shared" si="673"/>
        <v>95.54</v>
      </c>
      <c r="O5978" s="38">
        <f t="shared" ca="1" si="674"/>
        <v>1436600</v>
      </c>
    </row>
    <row r="5979" spans="1:15" x14ac:dyDescent="0.4">
      <c r="A5979">
        <v>5964</v>
      </c>
      <c r="B5979" s="63">
        <v>36707</v>
      </c>
      <c r="C5979" s="37">
        <v>143.9375</v>
      </c>
      <c r="D5979" s="37">
        <v>145.59375</v>
      </c>
      <c r="E5979" s="37">
        <v>143.890625</v>
      </c>
      <c r="F5979" s="37">
        <v>145.28125</v>
      </c>
      <c r="G5979" s="38">
        <v>7420200</v>
      </c>
      <c r="H5979" s="37">
        <v>94.240775999999997</v>
      </c>
      <c r="I5979" s="41">
        <f t="shared" si="668"/>
        <v>0.64867817423101737</v>
      </c>
      <c r="J5979" s="41">
        <f t="shared" ca="1" si="669"/>
        <v>1</v>
      </c>
      <c r="K5979" s="37">
        <f t="shared" si="670"/>
        <v>93.37</v>
      </c>
      <c r="L5979" s="37">
        <f t="shared" si="671"/>
        <v>94.44</v>
      </c>
      <c r="M5979" s="37">
        <f t="shared" si="672"/>
        <v>93.34</v>
      </c>
      <c r="N5979" s="37">
        <f t="shared" si="673"/>
        <v>94.24</v>
      </c>
      <c r="O5979" s="38">
        <f t="shared" ca="1" si="674"/>
        <v>7420200</v>
      </c>
    </row>
    <row r="5980" spans="1:15" x14ac:dyDescent="0.4">
      <c r="A5980">
        <v>5965</v>
      </c>
      <c r="B5980" s="63">
        <v>36706</v>
      </c>
      <c r="C5980" s="37">
        <v>144.75</v>
      </c>
      <c r="D5980" s="37">
        <v>145.75</v>
      </c>
      <c r="E5980" s="37">
        <v>143.515625</v>
      </c>
      <c r="F5980" s="37">
        <v>144.1875</v>
      </c>
      <c r="G5980" s="38">
        <v>6345700</v>
      </c>
      <c r="H5980" s="37">
        <v>93.531295999999998</v>
      </c>
      <c r="I5980" s="41">
        <f t="shared" si="668"/>
        <v>0.64867825574338966</v>
      </c>
      <c r="J5980" s="41">
        <f t="shared" ca="1" si="669"/>
        <v>1</v>
      </c>
      <c r="K5980" s="37">
        <f t="shared" si="670"/>
        <v>93.9</v>
      </c>
      <c r="L5980" s="37">
        <f t="shared" si="671"/>
        <v>94.54</v>
      </c>
      <c r="M5980" s="37">
        <f t="shared" si="672"/>
        <v>93.1</v>
      </c>
      <c r="N5980" s="37">
        <f t="shared" si="673"/>
        <v>93.53</v>
      </c>
      <c r="O5980" s="38">
        <f t="shared" ca="1" si="674"/>
        <v>6345700</v>
      </c>
    </row>
    <row r="5981" spans="1:15" x14ac:dyDescent="0.4">
      <c r="A5981">
        <v>5966</v>
      </c>
      <c r="B5981" s="63">
        <v>36705</v>
      </c>
      <c r="C5981" s="37">
        <v>145.625</v>
      </c>
      <c r="D5981" s="37">
        <v>146.984375</v>
      </c>
      <c r="E5981" s="37">
        <v>145.3125</v>
      </c>
      <c r="F5981" s="37">
        <v>145.5625</v>
      </c>
      <c r="G5981" s="38">
        <v>5347700</v>
      </c>
      <c r="H5981" s="37">
        <v>94.423209999999997</v>
      </c>
      <c r="I5981" s="41">
        <f t="shared" si="668"/>
        <v>0.64867812795191071</v>
      </c>
      <c r="J5981" s="41">
        <f t="shared" ca="1" si="669"/>
        <v>1</v>
      </c>
      <c r="K5981" s="37">
        <f t="shared" si="670"/>
        <v>94.46</v>
      </c>
      <c r="L5981" s="37">
        <f t="shared" si="671"/>
        <v>95.35</v>
      </c>
      <c r="M5981" s="37">
        <f t="shared" si="672"/>
        <v>94.26</v>
      </c>
      <c r="N5981" s="37">
        <f t="shared" si="673"/>
        <v>94.42</v>
      </c>
      <c r="O5981" s="38">
        <f t="shared" ca="1" si="674"/>
        <v>5347700</v>
      </c>
    </row>
    <row r="5982" spans="1:15" x14ac:dyDescent="0.4">
      <c r="A5982">
        <v>5967</v>
      </c>
      <c r="B5982" s="63">
        <v>36704</v>
      </c>
      <c r="C5982" s="37">
        <v>145.984375</v>
      </c>
      <c r="D5982" s="37">
        <v>146.71875</v>
      </c>
      <c r="E5982" s="37">
        <v>145.015625</v>
      </c>
      <c r="F5982" s="37">
        <v>145.15625</v>
      </c>
      <c r="G5982" s="38">
        <v>4159500</v>
      </c>
      <c r="H5982" s="37">
        <v>94.159667999999996</v>
      </c>
      <c r="I5982" s="41">
        <f t="shared" si="668"/>
        <v>0.64867801420882665</v>
      </c>
      <c r="J5982" s="41">
        <f t="shared" ca="1" si="669"/>
        <v>1</v>
      </c>
      <c r="K5982" s="37">
        <f t="shared" si="670"/>
        <v>94.7</v>
      </c>
      <c r="L5982" s="37">
        <f t="shared" si="671"/>
        <v>95.17</v>
      </c>
      <c r="M5982" s="37">
        <f t="shared" si="672"/>
        <v>94.07</v>
      </c>
      <c r="N5982" s="37">
        <f t="shared" si="673"/>
        <v>94.16</v>
      </c>
      <c r="O5982" s="38">
        <f t="shared" ca="1" si="674"/>
        <v>4159500</v>
      </c>
    </row>
    <row r="5983" spans="1:15" x14ac:dyDescent="0.4">
      <c r="A5983">
        <v>5968</v>
      </c>
      <c r="B5983" s="63">
        <v>36703</v>
      </c>
      <c r="C5983" s="37">
        <v>145.375</v>
      </c>
      <c r="D5983" s="37">
        <v>146.25</v>
      </c>
      <c r="E5983" s="37">
        <v>144.875</v>
      </c>
      <c r="F5983" s="37">
        <v>146.234375</v>
      </c>
      <c r="G5983" s="38">
        <v>5201300</v>
      </c>
      <c r="H5983" s="37">
        <v>94.859015999999997</v>
      </c>
      <c r="I5983" s="41">
        <f t="shared" si="668"/>
        <v>0.64867795961106955</v>
      </c>
      <c r="J5983" s="41">
        <f t="shared" ca="1" si="669"/>
        <v>1</v>
      </c>
      <c r="K5983" s="37">
        <f t="shared" si="670"/>
        <v>94.3</v>
      </c>
      <c r="L5983" s="37">
        <f t="shared" si="671"/>
        <v>94.87</v>
      </c>
      <c r="M5983" s="37">
        <f t="shared" si="672"/>
        <v>93.98</v>
      </c>
      <c r="N5983" s="37">
        <f t="shared" si="673"/>
        <v>94.86</v>
      </c>
      <c r="O5983" s="38">
        <f t="shared" ca="1" si="674"/>
        <v>5201300</v>
      </c>
    </row>
    <row r="5984" spans="1:15" x14ac:dyDescent="0.4">
      <c r="A5984">
        <v>5969</v>
      </c>
      <c r="B5984" s="63">
        <v>36700</v>
      </c>
      <c r="C5984" s="37">
        <v>145.8125</v>
      </c>
      <c r="D5984" s="37">
        <v>146.125</v>
      </c>
      <c r="E5984" s="37">
        <v>143.875</v>
      </c>
      <c r="F5984" s="37">
        <v>144.375</v>
      </c>
      <c r="G5984" s="38">
        <v>4863300</v>
      </c>
      <c r="H5984" s="37">
        <v>93.652907999999996</v>
      </c>
      <c r="I5984" s="41">
        <f t="shared" si="668"/>
        <v>0.64867815064935064</v>
      </c>
      <c r="J5984" s="41">
        <f t="shared" ca="1" si="669"/>
        <v>1</v>
      </c>
      <c r="K5984" s="37">
        <f t="shared" si="670"/>
        <v>94.59</v>
      </c>
      <c r="L5984" s="37">
        <f t="shared" si="671"/>
        <v>94.79</v>
      </c>
      <c r="M5984" s="37">
        <f t="shared" si="672"/>
        <v>93.33</v>
      </c>
      <c r="N5984" s="37">
        <f t="shared" si="673"/>
        <v>93.65</v>
      </c>
      <c r="O5984" s="38">
        <f t="shared" ca="1" si="674"/>
        <v>4863300</v>
      </c>
    </row>
    <row r="5985" spans="1:15" x14ac:dyDescent="0.4">
      <c r="A5985">
        <v>5970</v>
      </c>
      <c r="B5985" s="63">
        <v>36699</v>
      </c>
      <c r="C5985" s="37">
        <v>147.5625</v>
      </c>
      <c r="D5985" s="37">
        <v>147.6875</v>
      </c>
      <c r="E5985" s="37">
        <v>145</v>
      </c>
      <c r="F5985" s="37">
        <v>145.625</v>
      </c>
      <c r="G5985" s="38">
        <v>7490500</v>
      </c>
      <c r="H5985" s="37">
        <v>94.463752999999997</v>
      </c>
      <c r="I5985" s="41">
        <f t="shared" si="668"/>
        <v>0.64867813218884118</v>
      </c>
      <c r="J5985" s="41">
        <f t="shared" ca="1" si="669"/>
        <v>1</v>
      </c>
      <c r="K5985" s="37">
        <f t="shared" si="670"/>
        <v>95.72</v>
      </c>
      <c r="L5985" s="37">
        <f t="shared" si="671"/>
        <v>95.8</v>
      </c>
      <c r="M5985" s="37">
        <f t="shared" si="672"/>
        <v>94.06</v>
      </c>
      <c r="N5985" s="37">
        <f t="shared" si="673"/>
        <v>94.46</v>
      </c>
      <c r="O5985" s="38">
        <f t="shared" ca="1" si="674"/>
        <v>7490500</v>
      </c>
    </row>
    <row r="5986" spans="1:15" x14ac:dyDescent="0.4">
      <c r="A5986">
        <v>5971</v>
      </c>
      <c r="B5986" s="63">
        <v>36698</v>
      </c>
      <c r="C5986" s="37">
        <v>146.9375</v>
      </c>
      <c r="D5986" s="37">
        <v>148.4375</v>
      </c>
      <c r="E5986" s="37">
        <v>146.890625</v>
      </c>
      <c r="F5986" s="37">
        <v>147.875</v>
      </c>
      <c r="G5986" s="38">
        <v>3115000</v>
      </c>
      <c r="H5986" s="37">
        <v>95.923309000000003</v>
      </c>
      <c r="I5986" s="41">
        <f t="shared" si="668"/>
        <v>0.64867833643279804</v>
      </c>
      <c r="J5986" s="41">
        <f t="shared" ca="1" si="669"/>
        <v>1</v>
      </c>
      <c r="K5986" s="37">
        <f t="shared" si="670"/>
        <v>95.32</v>
      </c>
      <c r="L5986" s="37">
        <f t="shared" si="671"/>
        <v>96.29</v>
      </c>
      <c r="M5986" s="37">
        <f t="shared" si="672"/>
        <v>95.28</v>
      </c>
      <c r="N5986" s="37">
        <f t="shared" si="673"/>
        <v>95.92</v>
      </c>
      <c r="O5986" s="38">
        <f t="shared" ca="1" si="674"/>
        <v>3115000</v>
      </c>
    </row>
    <row r="5987" spans="1:15" x14ac:dyDescent="0.4">
      <c r="A5987">
        <v>5972</v>
      </c>
      <c r="B5987" s="63">
        <v>36697</v>
      </c>
      <c r="C5987" s="37">
        <v>148.1875</v>
      </c>
      <c r="D5987" s="37">
        <v>148.875</v>
      </c>
      <c r="E5987" s="37">
        <v>147</v>
      </c>
      <c r="F5987" s="37">
        <v>147.9375</v>
      </c>
      <c r="G5987" s="38">
        <v>6480000</v>
      </c>
      <c r="H5987" s="37">
        <v>95.963836999999998</v>
      </c>
      <c r="I5987" s="41">
        <f t="shared" si="668"/>
        <v>0.64867823912125055</v>
      </c>
      <c r="J5987" s="41">
        <f t="shared" ca="1" si="669"/>
        <v>1</v>
      </c>
      <c r="K5987" s="37">
        <f t="shared" si="670"/>
        <v>96.13</v>
      </c>
      <c r="L5987" s="37">
        <f t="shared" si="671"/>
        <v>96.57</v>
      </c>
      <c r="M5987" s="37">
        <f t="shared" si="672"/>
        <v>95.36</v>
      </c>
      <c r="N5987" s="37">
        <f t="shared" si="673"/>
        <v>95.96</v>
      </c>
      <c r="O5987" s="38">
        <f t="shared" ca="1" si="674"/>
        <v>6480000</v>
      </c>
    </row>
    <row r="5988" spans="1:15" x14ac:dyDescent="0.4">
      <c r="A5988">
        <v>5973</v>
      </c>
      <c r="B5988" s="63">
        <v>36696</v>
      </c>
      <c r="C5988" s="37">
        <v>146.46875</v>
      </c>
      <c r="D5988" s="37">
        <v>149.15625</v>
      </c>
      <c r="E5988" s="37">
        <v>146.25</v>
      </c>
      <c r="F5988" s="37">
        <v>148.46875</v>
      </c>
      <c r="G5988" s="38">
        <v>5106900</v>
      </c>
      <c r="H5988" s="37">
        <v>96.308456000000007</v>
      </c>
      <c r="I5988" s="41">
        <f t="shared" si="668"/>
        <v>0.64867829762155338</v>
      </c>
      <c r="J5988" s="41">
        <f t="shared" ca="1" si="669"/>
        <v>1</v>
      </c>
      <c r="K5988" s="37">
        <f t="shared" si="670"/>
        <v>95.01</v>
      </c>
      <c r="L5988" s="37">
        <f t="shared" si="671"/>
        <v>96.75</v>
      </c>
      <c r="M5988" s="37">
        <f t="shared" si="672"/>
        <v>94.87</v>
      </c>
      <c r="N5988" s="37">
        <f t="shared" si="673"/>
        <v>96.31</v>
      </c>
      <c r="O5988" s="38">
        <f t="shared" ca="1" si="674"/>
        <v>5106900</v>
      </c>
    </row>
    <row r="5989" spans="1:15" x14ac:dyDescent="0.4">
      <c r="A5989">
        <v>5974</v>
      </c>
      <c r="B5989" s="63">
        <v>36693</v>
      </c>
      <c r="C5989" s="37">
        <v>148.3125</v>
      </c>
      <c r="D5989" s="37">
        <v>148.3125</v>
      </c>
      <c r="E5989" s="37">
        <v>145.875</v>
      </c>
      <c r="F5989" s="37">
        <v>146.59375</v>
      </c>
      <c r="G5989" s="38">
        <v>5567900</v>
      </c>
      <c r="H5989" s="37">
        <v>95.092178000000004</v>
      </c>
      <c r="I5989" s="41">
        <f t="shared" si="668"/>
        <v>0.64867825538264767</v>
      </c>
      <c r="J5989" s="41">
        <f t="shared" ca="1" si="669"/>
        <v>1</v>
      </c>
      <c r="K5989" s="37">
        <f t="shared" si="670"/>
        <v>96.21</v>
      </c>
      <c r="L5989" s="37">
        <f t="shared" si="671"/>
        <v>96.21</v>
      </c>
      <c r="M5989" s="37">
        <f t="shared" si="672"/>
        <v>94.63</v>
      </c>
      <c r="N5989" s="37">
        <f t="shared" si="673"/>
        <v>95.09</v>
      </c>
      <c r="O5989" s="38">
        <f t="shared" ca="1" si="674"/>
        <v>5567900</v>
      </c>
    </row>
    <row r="5990" spans="1:15" x14ac:dyDescent="0.4">
      <c r="A5990">
        <v>5975</v>
      </c>
      <c r="B5990" s="63">
        <v>36692</v>
      </c>
      <c r="C5990" s="37">
        <v>148.125</v>
      </c>
      <c r="D5990" s="37">
        <v>148.75</v>
      </c>
      <c r="E5990" s="37">
        <v>146.84375</v>
      </c>
      <c r="F5990" s="37">
        <v>148.15625</v>
      </c>
      <c r="G5990" s="38">
        <v>5881200</v>
      </c>
      <c r="H5990" s="37">
        <v>95.880020000000002</v>
      </c>
      <c r="I5990" s="41">
        <f t="shared" si="668"/>
        <v>0.64715474372495252</v>
      </c>
      <c r="J5990" s="41">
        <f t="shared" ca="1" si="669"/>
        <v>1</v>
      </c>
      <c r="K5990" s="37">
        <f t="shared" si="670"/>
        <v>95.86</v>
      </c>
      <c r="L5990" s="37">
        <f t="shared" si="671"/>
        <v>96.26</v>
      </c>
      <c r="M5990" s="37">
        <f t="shared" si="672"/>
        <v>95.03</v>
      </c>
      <c r="N5990" s="37">
        <f t="shared" si="673"/>
        <v>95.88</v>
      </c>
      <c r="O5990" s="38">
        <f t="shared" ca="1" si="674"/>
        <v>5881200</v>
      </c>
    </row>
    <row r="5991" spans="1:15" x14ac:dyDescent="0.4">
      <c r="A5991">
        <v>5976</v>
      </c>
      <c r="B5991" s="63">
        <v>36691</v>
      </c>
      <c r="C5991" s="37">
        <v>148.25</v>
      </c>
      <c r="D5991" s="37">
        <v>148.875</v>
      </c>
      <c r="E5991" s="37">
        <v>147.1875</v>
      </c>
      <c r="F5991" s="37">
        <v>147.84375</v>
      </c>
      <c r="G5991" s="38">
        <v>6420500</v>
      </c>
      <c r="H5991" s="37">
        <v>95.677750000000003</v>
      </c>
      <c r="I5991" s="41">
        <f t="shared" si="668"/>
        <v>0.64715451278799407</v>
      </c>
      <c r="J5991" s="41">
        <f t="shared" ca="1" si="669"/>
        <v>1</v>
      </c>
      <c r="K5991" s="37">
        <f t="shared" si="670"/>
        <v>95.94</v>
      </c>
      <c r="L5991" s="37">
        <f t="shared" si="671"/>
        <v>96.35</v>
      </c>
      <c r="M5991" s="37">
        <f t="shared" si="672"/>
        <v>95.25</v>
      </c>
      <c r="N5991" s="37">
        <f t="shared" si="673"/>
        <v>95.68</v>
      </c>
      <c r="O5991" s="38">
        <f t="shared" ca="1" si="674"/>
        <v>6420500</v>
      </c>
    </row>
    <row r="5992" spans="1:15" x14ac:dyDescent="0.4">
      <c r="A5992">
        <v>5977</v>
      </c>
      <c r="B5992" s="63">
        <v>36690</v>
      </c>
      <c r="C5992" s="37">
        <v>144.8125</v>
      </c>
      <c r="D5992" s="37">
        <v>147.75</v>
      </c>
      <c r="E5992" s="37">
        <v>144.625</v>
      </c>
      <c r="F5992" s="37">
        <v>147.59375</v>
      </c>
      <c r="G5992" s="38">
        <v>6558700</v>
      </c>
      <c r="H5992" s="37">
        <v>95.515938000000006</v>
      </c>
      <c r="I5992" s="41">
        <f t="shared" si="668"/>
        <v>0.64715435443573999</v>
      </c>
      <c r="J5992" s="41">
        <f t="shared" ca="1" si="669"/>
        <v>1</v>
      </c>
      <c r="K5992" s="37">
        <f t="shared" si="670"/>
        <v>93.72</v>
      </c>
      <c r="L5992" s="37">
        <f t="shared" si="671"/>
        <v>95.62</v>
      </c>
      <c r="M5992" s="37">
        <f t="shared" si="672"/>
        <v>93.59</v>
      </c>
      <c r="N5992" s="37">
        <f t="shared" si="673"/>
        <v>95.52</v>
      </c>
      <c r="O5992" s="38">
        <f t="shared" ca="1" si="674"/>
        <v>6558700</v>
      </c>
    </row>
    <row r="5993" spans="1:15" x14ac:dyDescent="0.4">
      <c r="A5993">
        <v>5978</v>
      </c>
      <c r="B5993" s="63">
        <v>36689</v>
      </c>
      <c r="C5993" s="37">
        <v>146.96875</v>
      </c>
      <c r="D5993" s="37">
        <v>146.96875</v>
      </c>
      <c r="E5993" s="37">
        <v>144.875</v>
      </c>
      <c r="F5993" s="37">
        <v>144.875</v>
      </c>
      <c r="G5993" s="38">
        <v>3678900</v>
      </c>
      <c r="H5993" s="37">
        <v>93.756538000000006</v>
      </c>
      <c r="I5993" s="41">
        <f t="shared" si="668"/>
        <v>0.64715470578084555</v>
      </c>
      <c r="J5993" s="41">
        <f t="shared" ca="1" si="669"/>
        <v>1</v>
      </c>
      <c r="K5993" s="37">
        <f t="shared" si="670"/>
        <v>95.11</v>
      </c>
      <c r="L5993" s="37">
        <f t="shared" si="671"/>
        <v>95.11</v>
      </c>
      <c r="M5993" s="37">
        <f t="shared" si="672"/>
        <v>93.76</v>
      </c>
      <c r="N5993" s="37">
        <f t="shared" si="673"/>
        <v>93.76</v>
      </c>
      <c r="O5993" s="38">
        <f t="shared" ca="1" si="674"/>
        <v>3678900</v>
      </c>
    </row>
    <row r="5994" spans="1:15" x14ac:dyDescent="0.4">
      <c r="A5994">
        <v>5979</v>
      </c>
      <c r="B5994" s="63">
        <v>36686</v>
      </c>
      <c r="C5994" s="37">
        <v>147.5</v>
      </c>
      <c r="D5994" s="37">
        <v>147.96875</v>
      </c>
      <c r="E5994" s="37">
        <v>145.625</v>
      </c>
      <c r="F5994" s="37">
        <v>146.59375</v>
      </c>
      <c r="G5994" s="38">
        <v>3085300</v>
      </c>
      <c r="H5994" s="37">
        <v>94.868804999999995</v>
      </c>
      <c r="I5994" s="41">
        <f t="shared" si="668"/>
        <v>0.64715450010658704</v>
      </c>
      <c r="J5994" s="41">
        <f t="shared" ca="1" si="669"/>
        <v>1</v>
      </c>
      <c r="K5994" s="37">
        <f t="shared" si="670"/>
        <v>95.46</v>
      </c>
      <c r="L5994" s="37">
        <f t="shared" si="671"/>
        <v>95.76</v>
      </c>
      <c r="M5994" s="37">
        <f t="shared" si="672"/>
        <v>94.24</v>
      </c>
      <c r="N5994" s="37">
        <f t="shared" si="673"/>
        <v>94.87</v>
      </c>
      <c r="O5994" s="38">
        <f t="shared" ca="1" si="674"/>
        <v>3085300</v>
      </c>
    </row>
    <row r="5995" spans="1:15" x14ac:dyDescent="0.4">
      <c r="A5995">
        <v>5980</v>
      </c>
      <c r="B5995" s="63">
        <v>36685</v>
      </c>
      <c r="C5995" s="37">
        <v>147.5</v>
      </c>
      <c r="D5995" s="37">
        <v>147.75</v>
      </c>
      <c r="E5995" s="37">
        <v>146.0625</v>
      </c>
      <c r="F5995" s="37">
        <v>146.90625</v>
      </c>
      <c r="G5995" s="38">
        <v>5723100</v>
      </c>
      <c r="H5995" s="37">
        <v>95.071021999999999</v>
      </c>
      <c r="I5995" s="41">
        <f t="shared" si="668"/>
        <v>0.64715437226122097</v>
      </c>
      <c r="J5995" s="41">
        <f t="shared" ca="1" si="669"/>
        <v>1</v>
      </c>
      <c r="K5995" s="37">
        <f t="shared" si="670"/>
        <v>95.46</v>
      </c>
      <c r="L5995" s="37">
        <f t="shared" si="671"/>
        <v>95.62</v>
      </c>
      <c r="M5995" s="37">
        <f t="shared" si="672"/>
        <v>94.52</v>
      </c>
      <c r="N5995" s="37">
        <f t="shared" si="673"/>
        <v>95.07</v>
      </c>
      <c r="O5995" s="38">
        <f t="shared" ca="1" si="674"/>
        <v>5723100</v>
      </c>
    </row>
    <row r="5996" spans="1:15" x14ac:dyDescent="0.4">
      <c r="A5996">
        <v>5981</v>
      </c>
      <c r="B5996" s="63">
        <v>36684</v>
      </c>
      <c r="C5996" s="37">
        <v>146.625</v>
      </c>
      <c r="D5996" s="37">
        <v>148</v>
      </c>
      <c r="E5996" s="37">
        <v>146</v>
      </c>
      <c r="F5996" s="37">
        <v>147.484375</v>
      </c>
      <c r="G5996" s="38">
        <v>4919500</v>
      </c>
      <c r="H5996" s="37">
        <v>95.445175000000006</v>
      </c>
      <c r="I5996" s="41">
        <f t="shared" si="668"/>
        <v>0.64715448670410003</v>
      </c>
      <c r="J5996" s="41">
        <f t="shared" ca="1" si="669"/>
        <v>1</v>
      </c>
      <c r="K5996" s="37">
        <f t="shared" si="670"/>
        <v>94.89</v>
      </c>
      <c r="L5996" s="37">
        <f t="shared" si="671"/>
        <v>95.78</v>
      </c>
      <c r="M5996" s="37">
        <f t="shared" si="672"/>
        <v>94.48</v>
      </c>
      <c r="N5996" s="37">
        <f t="shared" si="673"/>
        <v>95.45</v>
      </c>
      <c r="O5996" s="38">
        <f t="shared" ca="1" si="674"/>
        <v>4919500</v>
      </c>
    </row>
    <row r="5997" spans="1:15" x14ac:dyDescent="0.4">
      <c r="A5997">
        <v>5982</v>
      </c>
      <c r="B5997" s="63">
        <v>36683</v>
      </c>
      <c r="C5997" s="37">
        <v>146.625</v>
      </c>
      <c r="D5997" s="37">
        <v>147.78125</v>
      </c>
      <c r="E5997" s="37">
        <v>145.90625</v>
      </c>
      <c r="F5997" s="37">
        <v>146.46875</v>
      </c>
      <c r="G5997" s="38">
        <v>4858900</v>
      </c>
      <c r="H5997" s="37">
        <v>94.787895000000006</v>
      </c>
      <c r="I5997" s="41">
        <f t="shared" si="668"/>
        <v>0.64715439300192024</v>
      </c>
      <c r="J5997" s="41">
        <f t="shared" ca="1" si="669"/>
        <v>1</v>
      </c>
      <c r="K5997" s="37">
        <f t="shared" si="670"/>
        <v>94.89</v>
      </c>
      <c r="L5997" s="37">
        <f t="shared" si="671"/>
        <v>95.64</v>
      </c>
      <c r="M5997" s="37">
        <f t="shared" si="672"/>
        <v>94.42</v>
      </c>
      <c r="N5997" s="37">
        <f t="shared" si="673"/>
        <v>94.79</v>
      </c>
      <c r="O5997" s="38">
        <f t="shared" ca="1" si="674"/>
        <v>4858900</v>
      </c>
    </row>
    <row r="5998" spans="1:15" x14ac:dyDescent="0.4">
      <c r="A5998">
        <v>5983</v>
      </c>
      <c r="B5998" s="63">
        <v>36682</v>
      </c>
      <c r="C5998" s="37">
        <v>147.46875</v>
      </c>
      <c r="D5998" s="37">
        <v>148.21875</v>
      </c>
      <c r="E5998" s="37">
        <v>146.875</v>
      </c>
      <c r="F5998" s="37">
        <v>147.125</v>
      </c>
      <c r="G5998" s="38">
        <v>6998100</v>
      </c>
      <c r="H5998" s="37">
        <v>95.212608000000003</v>
      </c>
      <c r="I5998" s="41">
        <f t="shared" si="668"/>
        <v>0.64715451486830933</v>
      </c>
      <c r="J5998" s="41">
        <f t="shared" ca="1" si="669"/>
        <v>1</v>
      </c>
      <c r="K5998" s="37">
        <f t="shared" si="670"/>
        <v>95.44</v>
      </c>
      <c r="L5998" s="37">
        <f t="shared" si="671"/>
        <v>95.92</v>
      </c>
      <c r="M5998" s="37">
        <f t="shared" si="672"/>
        <v>95.05</v>
      </c>
      <c r="N5998" s="37">
        <f t="shared" si="673"/>
        <v>95.21</v>
      </c>
      <c r="O5998" s="38">
        <f t="shared" ca="1" si="674"/>
        <v>6998100</v>
      </c>
    </row>
    <row r="5999" spans="1:15" x14ac:dyDescent="0.4">
      <c r="A5999">
        <v>5984</v>
      </c>
      <c r="B5999" s="63">
        <v>36679</v>
      </c>
      <c r="C5999" s="37">
        <v>148.9375</v>
      </c>
      <c r="D5999" s="37">
        <v>149.09375</v>
      </c>
      <c r="E5999" s="37">
        <v>147.484375</v>
      </c>
      <c r="F5999" s="37">
        <v>147.84375</v>
      </c>
      <c r="G5999" s="38">
        <v>8962200</v>
      </c>
      <c r="H5999" s="37">
        <v>95.677750000000003</v>
      </c>
      <c r="I5999" s="41">
        <f t="shared" si="668"/>
        <v>0.64715451278799407</v>
      </c>
      <c r="J5999" s="41">
        <f t="shared" ca="1" si="669"/>
        <v>1</v>
      </c>
      <c r="K5999" s="37">
        <f t="shared" si="670"/>
        <v>96.39</v>
      </c>
      <c r="L5999" s="37">
        <f t="shared" si="671"/>
        <v>96.49</v>
      </c>
      <c r="M5999" s="37">
        <f t="shared" si="672"/>
        <v>95.45</v>
      </c>
      <c r="N5999" s="37">
        <f t="shared" si="673"/>
        <v>95.68</v>
      </c>
      <c r="O5999" s="38">
        <f t="shared" ca="1" si="674"/>
        <v>8962200</v>
      </c>
    </row>
    <row r="6000" spans="1:15" x14ac:dyDescent="0.4">
      <c r="A6000">
        <v>5985</v>
      </c>
      <c r="B6000" s="63">
        <v>36678</v>
      </c>
      <c r="C6000" s="37">
        <v>143.6875</v>
      </c>
      <c r="D6000" s="37">
        <v>145.4375</v>
      </c>
      <c r="E6000" s="37">
        <v>143</v>
      </c>
      <c r="F6000" s="37">
        <v>145.3125</v>
      </c>
      <c r="G6000" s="38">
        <v>8961600</v>
      </c>
      <c r="H6000" s="37">
        <v>94.039658000000003</v>
      </c>
      <c r="I6000" s="41">
        <f t="shared" si="668"/>
        <v>0.64715463569892473</v>
      </c>
      <c r="J6000" s="41">
        <f t="shared" ca="1" si="669"/>
        <v>1</v>
      </c>
      <c r="K6000" s="37">
        <f t="shared" si="670"/>
        <v>92.99</v>
      </c>
      <c r="L6000" s="37">
        <f t="shared" si="671"/>
        <v>94.12</v>
      </c>
      <c r="M6000" s="37">
        <f t="shared" si="672"/>
        <v>92.54</v>
      </c>
      <c r="N6000" s="37">
        <f t="shared" si="673"/>
        <v>94.04</v>
      </c>
      <c r="O6000" s="38">
        <f t="shared" ca="1" si="674"/>
        <v>8961600</v>
      </c>
    </row>
    <row r="6001" spans="1:15" x14ac:dyDescent="0.4">
      <c r="A6001">
        <v>5986</v>
      </c>
      <c r="B6001" s="63">
        <v>36677</v>
      </c>
      <c r="C6001" s="37">
        <v>142.5625</v>
      </c>
      <c r="D6001" s="37">
        <v>144</v>
      </c>
      <c r="E6001" s="37">
        <v>142.09375</v>
      </c>
      <c r="F6001" s="37">
        <v>142.8125</v>
      </c>
      <c r="G6001" s="38">
        <v>6056500</v>
      </c>
      <c r="H6001" s="37">
        <v>92.421715000000006</v>
      </c>
      <c r="I6001" s="41">
        <f t="shared" si="668"/>
        <v>0.64715424070021887</v>
      </c>
      <c r="J6001" s="41">
        <f t="shared" ca="1" si="669"/>
        <v>1</v>
      </c>
      <c r="K6001" s="37">
        <f t="shared" si="670"/>
        <v>92.26</v>
      </c>
      <c r="L6001" s="37">
        <f t="shared" si="671"/>
        <v>93.19</v>
      </c>
      <c r="M6001" s="37">
        <f t="shared" si="672"/>
        <v>91.96</v>
      </c>
      <c r="N6001" s="37">
        <f t="shared" si="673"/>
        <v>92.42</v>
      </c>
      <c r="O6001" s="38">
        <f t="shared" ca="1" si="674"/>
        <v>6056500</v>
      </c>
    </row>
    <row r="6002" spans="1:15" x14ac:dyDescent="0.4">
      <c r="A6002">
        <v>5987</v>
      </c>
      <c r="B6002" s="63">
        <v>36676</v>
      </c>
      <c r="C6002" s="37">
        <v>140</v>
      </c>
      <c r="D6002" s="37">
        <v>142.9375</v>
      </c>
      <c r="E6002" s="37">
        <v>139.46875</v>
      </c>
      <c r="F6002" s="37">
        <v>142.5</v>
      </c>
      <c r="G6002" s="38">
        <v>5362700</v>
      </c>
      <c r="H6002" s="37">
        <v>92.219521</v>
      </c>
      <c r="I6002" s="41">
        <f t="shared" si="668"/>
        <v>0.64715453333333328</v>
      </c>
      <c r="J6002" s="41">
        <f t="shared" ca="1" si="669"/>
        <v>1</v>
      </c>
      <c r="K6002" s="37">
        <f t="shared" si="670"/>
        <v>90.6</v>
      </c>
      <c r="L6002" s="37">
        <f t="shared" si="671"/>
        <v>92.5</v>
      </c>
      <c r="M6002" s="37">
        <f t="shared" si="672"/>
        <v>90.26</v>
      </c>
      <c r="N6002" s="37">
        <f t="shared" si="673"/>
        <v>92.22</v>
      </c>
      <c r="O6002" s="38">
        <f t="shared" ca="1" si="674"/>
        <v>5362700</v>
      </c>
    </row>
    <row r="6003" spans="1:15" x14ac:dyDescent="0.4">
      <c r="A6003">
        <v>5988</v>
      </c>
      <c r="B6003" s="63">
        <v>36672</v>
      </c>
      <c r="C6003" s="37">
        <v>138.8125</v>
      </c>
      <c r="D6003" s="37">
        <v>139.6875</v>
      </c>
      <c r="E6003" s="37">
        <v>137.328125</v>
      </c>
      <c r="F6003" s="37">
        <v>138</v>
      </c>
      <c r="G6003" s="38">
        <v>4814000</v>
      </c>
      <c r="H6003" s="37">
        <v>89.307343000000003</v>
      </c>
      <c r="I6003" s="41">
        <f t="shared" si="668"/>
        <v>0.64715465942028982</v>
      </c>
      <c r="J6003" s="41">
        <f t="shared" ca="1" si="669"/>
        <v>1</v>
      </c>
      <c r="K6003" s="37">
        <f t="shared" si="670"/>
        <v>89.83</v>
      </c>
      <c r="L6003" s="37">
        <f t="shared" si="671"/>
        <v>90.4</v>
      </c>
      <c r="M6003" s="37">
        <f t="shared" si="672"/>
        <v>88.87</v>
      </c>
      <c r="N6003" s="37">
        <f t="shared" si="673"/>
        <v>89.31</v>
      </c>
      <c r="O6003" s="38">
        <f t="shared" ca="1" si="674"/>
        <v>4814000</v>
      </c>
    </row>
    <row r="6004" spans="1:15" x14ac:dyDescent="0.4">
      <c r="A6004">
        <v>5989</v>
      </c>
      <c r="B6004" s="63">
        <v>36671</v>
      </c>
      <c r="C6004" s="37">
        <v>140.6875</v>
      </c>
      <c r="D6004" s="37">
        <v>141.8125</v>
      </c>
      <c r="E6004" s="37">
        <v>137.71875</v>
      </c>
      <c r="F6004" s="37">
        <v>137.84375</v>
      </c>
      <c r="G6004" s="38">
        <v>8278900</v>
      </c>
      <c r="H6004" s="37">
        <v>89.206207000000006</v>
      </c>
      <c r="I6004" s="41">
        <f t="shared" si="668"/>
        <v>0.64715452822489239</v>
      </c>
      <c r="J6004" s="41">
        <f t="shared" ca="1" si="669"/>
        <v>1</v>
      </c>
      <c r="K6004" s="37">
        <f t="shared" si="670"/>
        <v>91.05</v>
      </c>
      <c r="L6004" s="37">
        <f t="shared" si="671"/>
        <v>91.77</v>
      </c>
      <c r="M6004" s="37">
        <f t="shared" si="672"/>
        <v>89.13</v>
      </c>
      <c r="N6004" s="37">
        <f t="shared" si="673"/>
        <v>89.21</v>
      </c>
      <c r="O6004" s="38">
        <f t="shared" ca="1" si="674"/>
        <v>8278900</v>
      </c>
    </row>
    <row r="6005" spans="1:15" x14ac:dyDescent="0.4">
      <c r="A6005">
        <v>5990</v>
      </c>
      <c r="B6005" s="63">
        <v>36670</v>
      </c>
      <c r="C6005" s="37">
        <v>138</v>
      </c>
      <c r="D6005" s="37">
        <v>140.6875</v>
      </c>
      <c r="E6005" s="37">
        <v>136.5</v>
      </c>
      <c r="F6005" s="37">
        <v>140.25</v>
      </c>
      <c r="G6005" s="38">
        <v>11081500</v>
      </c>
      <c r="H6005" s="37">
        <v>90.763419999999996</v>
      </c>
      <c r="I6005" s="41">
        <f t="shared" si="668"/>
        <v>0.64715450980392153</v>
      </c>
      <c r="J6005" s="41">
        <f t="shared" ca="1" si="669"/>
        <v>1</v>
      </c>
      <c r="K6005" s="37">
        <f t="shared" si="670"/>
        <v>89.31</v>
      </c>
      <c r="L6005" s="37">
        <f t="shared" si="671"/>
        <v>91.05</v>
      </c>
      <c r="M6005" s="37">
        <f t="shared" si="672"/>
        <v>88.34</v>
      </c>
      <c r="N6005" s="37">
        <f t="shared" si="673"/>
        <v>90.76</v>
      </c>
      <c r="O6005" s="38">
        <f t="shared" ca="1" si="674"/>
        <v>11081500</v>
      </c>
    </row>
    <row r="6006" spans="1:15" x14ac:dyDescent="0.4">
      <c r="A6006">
        <v>5991</v>
      </c>
      <c r="B6006" s="63">
        <v>36669</v>
      </c>
      <c r="C6006" s="37">
        <v>140.4375</v>
      </c>
      <c r="D6006" s="37">
        <v>140.8125</v>
      </c>
      <c r="E6006" s="37">
        <v>137.5625</v>
      </c>
      <c r="F6006" s="37">
        <v>138</v>
      </c>
      <c r="G6006" s="38">
        <v>7979200</v>
      </c>
      <c r="H6006" s="37">
        <v>89.307343000000003</v>
      </c>
      <c r="I6006" s="41">
        <f t="shared" si="668"/>
        <v>0.64715465942028982</v>
      </c>
      <c r="J6006" s="41">
        <f t="shared" ca="1" si="669"/>
        <v>1</v>
      </c>
      <c r="K6006" s="37">
        <f t="shared" si="670"/>
        <v>90.88</v>
      </c>
      <c r="L6006" s="37">
        <f t="shared" si="671"/>
        <v>91.13</v>
      </c>
      <c r="M6006" s="37">
        <f t="shared" si="672"/>
        <v>89.02</v>
      </c>
      <c r="N6006" s="37">
        <f t="shared" si="673"/>
        <v>89.31</v>
      </c>
      <c r="O6006" s="38">
        <f t="shared" ca="1" si="674"/>
        <v>7979200</v>
      </c>
    </row>
    <row r="6007" spans="1:15" x14ac:dyDescent="0.4">
      <c r="A6007">
        <v>5992</v>
      </c>
      <c r="B6007" s="63">
        <v>36668</v>
      </c>
      <c r="C6007" s="37">
        <v>141.25</v>
      </c>
      <c r="D6007" s="37">
        <v>141.46875</v>
      </c>
      <c r="E6007" s="37">
        <v>137</v>
      </c>
      <c r="F6007" s="37">
        <v>140.0625</v>
      </c>
      <c r="G6007" s="38">
        <v>10839400</v>
      </c>
      <c r="H6007" s="37">
        <v>90.642059000000003</v>
      </c>
      <c r="I6007" s="41">
        <f t="shared" si="668"/>
        <v>0.64715437037037038</v>
      </c>
      <c r="J6007" s="41">
        <f t="shared" ca="1" si="669"/>
        <v>1</v>
      </c>
      <c r="K6007" s="37">
        <f t="shared" si="670"/>
        <v>91.41</v>
      </c>
      <c r="L6007" s="37">
        <f t="shared" si="671"/>
        <v>91.55</v>
      </c>
      <c r="M6007" s="37">
        <f t="shared" si="672"/>
        <v>88.66</v>
      </c>
      <c r="N6007" s="37">
        <f t="shared" si="673"/>
        <v>90.64</v>
      </c>
      <c r="O6007" s="38">
        <f t="shared" ca="1" si="674"/>
        <v>10839400</v>
      </c>
    </row>
    <row r="6008" spans="1:15" x14ac:dyDescent="0.4">
      <c r="A6008">
        <v>5993</v>
      </c>
      <c r="B6008" s="63">
        <v>36665</v>
      </c>
      <c r="C6008" s="37">
        <v>142.5625</v>
      </c>
      <c r="D6008" s="37">
        <v>143.234375</v>
      </c>
      <c r="E6008" s="37">
        <v>140.40625</v>
      </c>
      <c r="F6008" s="37">
        <v>141.125</v>
      </c>
      <c r="G6008" s="38">
        <v>6518400</v>
      </c>
      <c r="H6008" s="37">
        <v>91.329666000000003</v>
      </c>
      <c r="I6008" s="41">
        <f t="shared" si="668"/>
        <v>0.64715440921169176</v>
      </c>
      <c r="J6008" s="41">
        <f t="shared" ca="1" si="669"/>
        <v>1</v>
      </c>
      <c r="K6008" s="37">
        <f t="shared" si="670"/>
        <v>92.26</v>
      </c>
      <c r="L6008" s="37">
        <f t="shared" si="671"/>
        <v>92.69</v>
      </c>
      <c r="M6008" s="37">
        <f t="shared" si="672"/>
        <v>90.86</v>
      </c>
      <c r="N6008" s="37">
        <f t="shared" si="673"/>
        <v>91.33</v>
      </c>
      <c r="O6008" s="38">
        <f t="shared" ca="1" si="674"/>
        <v>6518400</v>
      </c>
    </row>
    <row r="6009" spans="1:15" x14ac:dyDescent="0.4">
      <c r="A6009">
        <v>5994</v>
      </c>
      <c r="B6009" s="63">
        <v>36664</v>
      </c>
      <c r="C6009" s="37">
        <v>145.625</v>
      </c>
      <c r="D6009" s="37">
        <v>146.3125</v>
      </c>
      <c r="E6009" s="37">
        <v>143.375</v>
      </c>
      <c r="F6009" s="37">
        <v>143.375</v>
      </c>
      <c r="G6009" s="38">
        <v>4325600</v>
      </c>
      <c r="H6009" s="37">
        <v>92.785804999999996</v>
      </c>
      <c r="I6009" s="41">
        <f t="shared" si="668"/>
        <v>0.6471546992153443</v>
      </c>
      <c r="J6009" s="41">
        <f t="shared" ca="1" si="669"/>
        <v>1</v>
      </c>
      <c r="K6009" s="37">
        <f t="shared" si="670"/>
        <v>94.24</v>
      </c>
      <c r="L6009" s="37">
        <f t="shared" si="671"/>
        <v>94.69</v>
      </c>
      <c r="M6009" s="37">
        <f t="shared" si="672"/>
        <v>92.79</v>
      </c>
      <c r="N6009" s="37">
        <f t="shared" si="673"/>
        <v>92.79</v>
      </c>
      <c r="O6009" s="38">
        <f t="shared" ca="1" si="674"/>
        <v>4325600</v>
      </c>
    </row>
    <row r="6010" spans="1:15" x14ac:dyDescent="0.4">
      <c r="A6010">
        <v>5995</v>
      </c>
      <c r="B6010" s="63">
        <v>36663</v>
      </c>
      <c r="C6010" s="37">
        <v>145.6875</v>
      </c>
      <c r="D6010" s="37">
        <v>146.1875</v>
      </c>
      <c r="E6010" s="37">
        <v>144.46875</v>
      </c>
      <c r="F6010" s="37">
        <v>145.15625</v>
      </c>
      <c r="G6010" s="38">
        <v>5907200</v>
      </c>
      <c r="H6010" s="37">
        <v>93.938491999999997</v>
      </c>
      <c r="I6010" s="41">
        <f t="shared" si="668"/>
        <v>0.64715430441334765</v>
      </c>
      <c r="J6010" s="41">
        <f t="shared" ca="1" si="669"/>
        <v>1</v>
      </c>
      <c r="K6010" s="37">
        <f t="shared" si="670"/>
        <v>94.28</v>
      </c>
      <c r="L6010" s="37">
        <f t="shared" si="671"/>
        <v>94.61</v>
      </c>
      <c r="M6010" s="37">
        <f t="shared" si="672"/>
        <v>93.49</v>
      </c>
      <c r="N6010" s="37">
        <f t="shared" si="673"/>
        <v>93.94</v>
      </c>
      <c r="O6010" s="38">
        <f t="shared" ca="1" si="674"/>
        <v>5907200</v>
      </c>
    </row>
    <row r="6011" spans="1:15" x14ac:dyDescent="0.4">
      <c r="A6011">
        <v>5996</v>
      </c>
      <c r="B6011" s="63">
        <v>36662</v>
      </c>
      <c r="C6011" s="37">
        <v>146.5625</v>
      </c>
      <c r="D6011" s="37">
        <v>147.71875</v>
      </c>
      <c r="E6011" s="37">
        <v>145.3125</v>
      </c>
      <c r="F6011" s="37">
        <v>146.6875</v>
      </c>
      <c r="G6011" s="38">
        <v>8192200</v>
      </c>
      <c r="H6011" s="37">
        <v>94.929496999999998</v>
      </c>
      <c r="I6011" s="41">
        <f t="shared" si="668"/>
        <v>0.64715464507882403</v>
      </c>
      <c r="J6011" s="41">
        <f t="shared" ca="1" si="669"/>
        <v>1</v>
      </c>
      <c r="K6011" s="37">
        <f t="shared" si="670"/>
        <v>94.85</v>
      </c>
      <c r="L6011" s="37">
        <f t="shared" si="671"/>
        <v>95.6</v>
      </c>
      <c r="M6011" s="37">
        <f t="shared" si="672"/>
        <v>94.04</v>
      </c>
      <c r="N6011" s="37">
        <f t="shared" si="673"/>
        <v>94.93</v>
      </c>
      <c r="O6011" s="38">
        <f t="shared" ca="1" si="674"/>
        <v>8192200</v>
      </c>
    </row>
    <row r="6012" spans="1:15" x14ac:dyDescent="0.4">
      <c r="A6012">
        <v>5997</v>
      </c>
      <c r="B6012" s="63">
        <v>36661</v>
      </c>
      <c r="C6012" s="37">
        <v>142.75</v>
      </c>
      <c r="D6012" s="37">
        <v>145.609375</v>
      </c>
      <c r="E6012" s="37">
        <v>142</v>
      </c>
      <c r="F6012" s="37">
        <v>145.28125</v>
      </c>
      <c r="G6012" s="38">
        <v>4441300</v>
      </c>
      <c r="H6012" s="37">
        <v>94.019408999999996</v>
      </c>
      <c r="I6012" s="41">
        <f t="shared" si="668"/>
        <v>0.6471544607442461</v>
      </c>
      <c r="J6012" s="41">
        <f t="shared" ca="1" si="669"/>
        <v>1</v>
      </c>
      <c r="K6012" s="37">
        <f t="shared" si="670"/>
        <v>92.38</v>
      </c>
      <c r="L6012" s="37">
        <f t="shared" si="671"/>
        <v>94.23</v>
      </c>
      <c r="M6012" s="37">
        <f t="shared" si="672"/>
        <v>91.9</v>
      </c>
      <c r="N6012" s="37">
        <f t="shared" si="673"/>
        <v>94.02</v>
      </c>
      <c r="O6012" s="38">
        <f t="shared" ca="1" si="674"/>
        <v>4441300</v>
      </c>
    </row>
    <row r="6013" spans="1:15" x14ac:dyDescent="0.4">
      <c r="A6013">
        <v>5998</v>
      </c>
      <c r="B6013" s="63">
        <v>36658</v>
      </c>
      <c r="C6013" s="37">
        <v>141.8125</v>
      </c>
      <c r="D6013" s="37">
        <v>143.46875</v>
      </c>
      <c r="E6013" s="37">
        <v>141.625</v>
      </c>
      <c r="F6013" s="37">
        <v>142.8125</v>
      </c>
      <c r="G6013" s="38">
        <v>5960800</v>
      </c>
      <c r="H6013" s="37">
        <v>92.421715000000006</v>
      </c>
      <c r="I6013" s="41">
        <f t="shared" si="668"/>
        <v>0.64715424070021887</v>
      </c>
      <c r="J6013" s="41">
        <f t="shared" ca="1" si="669"/>
        <v>1</v>
      </c>
      <c r="K6013" s="37">
        <f t="shared" si="670"/>
        <v>91.77</v>
      </c>
      <c r="L6013" s="37">
        <f t="shared" si="671"/>
        <v>92.85</v>
      </c>
      <c r="M6013" s="37">
        <f t="shared" si="672"/>
        <v>91.65</v>
      </c>
      <c r="N6013" s="37">
        <f t="shared" si="673"/>
        <v>92.42</v>
      </c>
      <c r="O6013" s="38">
        <f t="shared" ca="1" si="674"/>
        <v>5960800</v>
      </c>
    </row>
    <row r="6014" spans="1:15" x14ac:dyDescent="0.4">
      <c r="A6014">
        <v>5999</v>
      </c>
      <c r="B6014" s="63">
        <v>36657</v>
      </c>
      <c r="C6014" s="37">
        <v>140.125</v>
      </c>
      <c r="D6014" s="37">
        <v>141.5</v>
      </c>
      <c r="E6014" s="37">
        <v>139.125</v>
      </c>
      <c r="F6014" s="37">
        <v>141.28125</v>
      </c>
      <c r="G6014" s="38">
        <v>7091100</v>
      </c>
      <c r="H6014" s="37">
        <v>91.430824000000001</v>
      </c>
      <c r="I6014" s="41">
        <f t="shared" si="668"/>
        <v>0.64715469320946695</v>
      </c>
      <c r="J6014" s="41">
        <f t="shared" ca="1" si="669"/>
        <v>1</v>
      </c>
      <c r="K6014" s="37">
        <f t="shared" si="670"/>
        <v>90.68</v>
      </c>
      <c r="L6014" s="37">
        <f t="shared" si="671"/>
        <v>91.57</v>
      </c>
      <c r="M6014" s="37">
        <f t="shared" si="672"/>
        <v>90.04</v>
      </c>
      <c r="N6014" s="37">
        <f t="shared" si="673"/>
        <v>91.43</v>
      </c>
      <c r="O6014" s="38">
        <f t="shared" ca="1" si="674"/>
        <v>7091100</v>
      </c>
    </row>
    <row r="6015" spans="1:15" x14ac:dyDescent="0.4">
      <c r="A6015">
        <v>6000</v>
      </c>
      <c r="B6015" s="63">
        <v>36656</v>
      </c>
      <c r="C6015" s="37">
        <v>140.5</v>
      </c>
      <c r="D6015" s="37">
        <v>140.96875</v>
      </c>
      <c r="E6015" s="37">
        <v>137.75</v>
      </c>
      <c r="F6015" s="37">
        <v>138.125</v>
      </c>
      <c r="G6015" s="38">
        <v>10293900</v>
      </c>
      <c r="H6015" s="37">
        <v>89.388228999999995</v>
      </c>
      <c r="I6015" s="41">
        <f t="shared" si="668"/>
        <v>0.6471545990950226</v>
      </c>
      <c r="J6015" s="41">
        <f t="shared" ca="1" si="669"/>
        <v>1</v>
      </c>
      <c r="K6015" s="37">
        <f t="shared" si="670"/>
        <v>90.93</v>
      </c>
      <c r="L6015" s="37">
        <f t="shared" si="671"/>
        <v>91.23</v>
      </c>
      <c r="M6015" s="37">
        <f t="shared" si="672"/>
        <v>89.15</v>
      </c>
      <c r="N6015" s="37">
        <f t="shared" si="673"/>
        <v>89.39</v>
      </c>
      <c r="O6015" s="38">
        <f t="shared" ca="1" si="674"/>
        <v>10293900</v>
      </c>
    </row>
    <row r="6016" spans="1:15" x14ac:dyDescent="0.4">
      <c r="A6016">
        <v>6001</v>
      </c>
      <c r="B6016" s="63">
        <v>36655</v>
      </c>
      <c r="C6016" s="37">
        <v>143.0625</v>
      </c>
      <c r="D6016" s="37">
        <v>143.40625</v>
      </c>
      <c r="E6016" s="37">
        <v>140.265625</v>
      </c>
      <c r="F6016" s="37">
        <v>141.3125</v>
      </c>
      <c r="G6016" s="38">
        <v>5620300</v>
      </c>
      <c r="H6016" s="37">
        <v>91.451026999999996</v>
      </c>
      <c r="I6016" s="41">
        <f t="shared" si="668"/>
        <v>0.64715454754533386</v>
      </c>
      <c r="J6016" s="41">
        <f t="shared" ca="1" si="669"/>
        <v>1</v>
      </c>
      <c r="K6016" s="37">
        <f t="shared" si="670"/>
        <v>92.58</v>
      </c>
      <c r="L6016" s="37">
        <f t="shared" si="671"/>
        <v>92.81</v>
      </c>
      <c r="M6016" s="37">
        <f t="shared" si="672"/>
        <v>90.77</v>
      </c>
      <c r="N6016" s="37">
        <f t="shared" si="673"/>
        <v>91.45</v>
      </c>
      <c r="O6016" s="38">
        <f t="shared" ca="1" si="674"/>
        <v>5620300</v>
      </c>
    </row>
    <row r="6017" spans="1:15" x14ac:dyDescent="0.4">
      <c r="A6017">
        <v>6002</v>
      </c>
      <c r="B6017" s="63">
        <v>36654</v>
      </c>
      <c r="C6017" s="37">
        <v>142.75</v>
      </c>
      <c r="D6017" s="37">
        <v>143.375</v>
      </c>
      <c r="E6017" s="37">
        <v>141.84375</v>
      </c>
      <c r="F6017" s="37">
        <v>142.453125</v>
      </c>
      <c r="G6017" s="38">
        <v>5064100</v>
      </c>
      <c r="H6017" s="37">
        <v>92.189186000000007</v>
      </c>
      <c r="I6017" s="41">
        <f t="shared" si="668"/>
        <v>0.64715453592190419</v>
      </c>
      <c r="J6017" s="41">
        <f t="shared" ca="1" si="669"/>
        <v>1</v>
      </c>
      <c r="K6017" s="37">
        <f t="shared" si="670"/>
        <v>92.38</v>
      </c>
      <c r="L6017" s="37">
        <f t="shared" si="671"/>
        <v>92.79</v>
      </c>
      <c r="M6017" s="37">
        <f t="shared" si="672"/>
        <v>91.79</v>
      </c>
      <c r="N6017" s="37">
        <f t="shared" si="673"/>
        <v>92.19</v>
      </c>
      <c r="O6017" s="38">
        <f t="shared" ca="1" si="674"/>
        <v>5064100</v>
      </c>
    </row>
    <row r="6018" spans="1:15" x14ac:dyDescent="0.4">
      <c r="A6018">
        <v>6003</v>
      </c>
      <c r="B6018" s="63">
        <v>36651</v>
      </c>
      <c r="C6018" s="37">
        <v>141.0625</v>
      </c>
      <c r="D6018" s="37">
        <v>144</v>
      </c>
      <c r="E6018" s="37">
        <v>140.9375</v>
      </c>
      <c r="F6018" s="37">
        <v>143.53125</v>
      </c>
      <c r="G6018" s="38">
        <v>7862400</v>
      </c>
      <c r="H6018" s="37">
        <v>92.886902000000006</v>
      </c>
      <c r="I6018" s="41">
        <f t="shared" si="668"/>
        <v>0.64715455345090356</v>
      </c>
      <c r="J6018" s="41">
        <f t="shared" ca="1" si="669"/>
        <v>1</v>
      </c>
      <c r="K6018" s="37">
        <f t="shared" si="670"/>
        <v>91.29</v>
      </c>
      <c r="L6018" s="37">
        <f t="shared" si="671"/>
        <v>93.19</v>
      </c>
      <c r="M6018" s="37">
        <f t="shared" si="672"/>
        <v>91.21</v>
      </c>
      <c r="N6018" s="37">
        <f t="shared" si="673"/>
        <v>92.89</v>
      </c>
      <c r="O6018" s="38">
        <f t="shared" ca="1" si="674"/>
        <v>7862400</v>
      </c>
    </row>
    <row r="6019" spans="1:15" x14ac:dyDescent="0.4">
      <c r="A6019">
        <v>6004</v>
      </c>
      <c r="B6019" s="63">
        <v>36650</v>
      </c>
      <c r="C6019" s="37">
        <v>142</v>
      </c>
      <c r="D6019" s="37">
        <v>142.359375</v>
      </c>
      <c r="E6019" s="37">
        <v>140.75</v>
      </c>
      <c r="F6019" s="37">
        <v>141.8125</v>
      </c>
      <c r="G6019" s="38">
        <v>5963600</v>
      </c>
      <c r="H6019" s="37">
        <v>91.774604999999994</v>
      </c>
      <c r="I6019" s="41">
        <f t="shared" si="668"/>
        <v>0.64715455266637278</v>
      </c>
      <c r="J6019" s="41">
        <f t="shared" ca="1" si="669"/>
        <v>1</v>
      </c>
      <c r="K6019" s="37">
        <f t="shared" si="670"/>
        <v>91.9</v>
      </c>
      <c r="L6019" s="37">
        <f t="shared" si="671"/>
        <v>92.13</v>
      </c>
      <c r="M6019" s="37">
        <f t="shared" si="672"/>
        <v>91.09</v>
      </c>
      <c r="N6019" s="37">
        <f t="shared" si="673"/>
        <v>91.77</v>
      </c>
      <c r="O6019" s="38">
        <f t="shared" ca="1" si="674"/>
        <v>5963600</v>
      </c>
    </row>
    <row r="6020" spans="1:15" x14ac:dyDescent="0.4">
      <c r="A6020">
        <v>6005</v>
      </c>
      <c r="B6020" s="63">
        <v>36649</v>
      </c>
      <c r="C6020" s="37">
        <v>144</v>
      </c>
      <c r="D6020" s="37">
        <v>144</v>
      </c>
      <c r="E6020" s="37">
        <v>139.78125</v>
      </c>
      <c r="F6020" s="37">
        <v>140.75</v>
      </c>
      <c r="G6020" s="38">
        <v>12630700</v>
      </c>
      <c r="H6020" s="37">
        <v>91.087020999999993</v>
      </c>
      <c r="I6020" s="41">
        <f t="shared" si="668"/>
        <v>0.6471546785079928</v>
      </c>
      <c r="J6020" s="41">
        <f t="shared" ca="1" si="669"/>
        <v>1</v>
      </c>
      <c r="K6020" s="37">
        <f t="shared" si="670"/>
        <v>93.19</v>
      </c>
      <c r="L6020" s="37">
        <f t="shared" si="671"/>
        <v>93.19</v>
      </c>
      <c r="M6020" s="37">
        <f t="shared" si="672"/>
        <v>90.46</v>
      </c>
      <c r="N6020" s="37">
        <f t="shared" si="673"/>
        <v>91.09</v>
      </c>
      <c r="O6020" s="38">
        <f t="shared" ca="1" si="674"/>
        <v>12630700</v>
      </c>
    </row>
    <row r="6021" spans="1:15" x14ac:dyDescent="0.4">
      <c r="A6021">
        <v>6006</v>
      </c>
      <c r="B6021" s="63">
        <v>36648</v>
      </c>
      <c r="C6021" s="37">
        <v>145.5</v>
      </c>
      <c r="D6021" s="37">
        <v>147.125</v>
      </c>
      <c r="E6021" s="37">
        <v>144.125</v>
      </c>
      <c r="F6021" s="37">
        <v>144.125</v>
      </c>
      <c r="G6021" s="38">
        <v>9411900</v>
      </c>
      <c r="H6021" s="37">
        <v>93.271141</v>
      </c>
      <c r="I6021" s="41">
        <f t="shared" si="668"/>
        <v>0.64715449089332178</v>
      </c>
      <c r="J6021" s="41">
        <f t="shared" ca="1" si="669"/>
        <v>1</v>
      </c>
      <c r="K6021" s="37">
        <f t="shared" si="670"/>
        <v>94.16</v>
      </c>
      <c r="L6021" s="37">
        <f t="shared" si="671"/>
        <v>95.21</v>
      </c>
      <c r="M6021" s="37">
        <f t="shared" si="672"/>
        <v>93.27</v>
      </c>
      <c r="N6021" s="37">
        <f t="shared" si="673"/>
        <v>93.27</v>
      </c>
      <c r="O6021" s="38">
        <f t="shared" ca="1" si="674"/>
        <v>9411900</v>
      </c>
    </row>
    <row r="6022" spans="1:15" x14ac:dyDescent="0.4">
      <c r="A6022">
        <v>6007</v>
      </c>
      <c r="B6022" s="63">
        <v>36647</v>
      </c>
      <c r="C6022" s="37">
        <v>146.5625</v>
      </c>
      <c r="D6022" s="37">
        <v>148.484375</v>
      </c>
      <c r="E6022" s="37">
        <v>145.84375</v>
      </c>
      <c r="F6022" s="37">
        <v>147.0625</v>
      </c>
      <c r="G6022" s="38">
        <v>7328300</v>
      </c>
      <c r="H6022" s="37">
        <v>95.172156999999999</v>
      </c>
      <c r="I6022" s="41">
        <f t="shared" si="668"/>
        <v>0.64715448873778159</v>
      </c>
      <c r="J6022" s="41">
        <f t="shared" ca="1" si="669"/>
        <v>1</v>
      </c>
      <c r="K6022" s="37">
        <f t="shared" si="670"/>
        <v>94.85</v>
      </c>
      <c r="L6022" s="37">
        <f t="shared" si="671"/>
        <v>96.09</v>
      </c>
      <c r="M6022" s="37">
        <f t="shared" si="672"/>
        <v>94.38</v>
      </c>
      <c r="N6022" s="37">
        <f t="shared" si="673"/>
        <v>95.17</v>
      </c>
      <c r="O6022" s="38">
        <f t="shared" ca="1" si="674"/>
        <v>7328300</v>
      </c>
    </row>
    <row r="6023" spans="1:15" x14ac:dyDescent="0.4">
      <c r="A6023">
        <v>6008</v>
      </c>
      <c r="B6023" s="63">
        <v>36644</v>
      </c>
      <c r="C6023" s="37">
        <v>147</v>
      </c>
      <c r="D6023" s="37">
        <v>147.859375</v>
      </c>
      <c r="E6023" s="37">
        <v>145.0625</v>
      </c>
      <c r="F6023" s="37">
        <v>145.09375</v>
      </c>
      <c r="G6023" s="38">
        <v>8743400</v>
      </c>
      <c r="H6023" s="37">
        <v>93.898087000000004</v>
      </c>
      <c r="I6023" s="41">
        <f t="shared" si="668"/>
        <v>0.64715459487400395</v>
      </c>
      <c r="J6023" s="41">
        <f t="shared" ca="1" si="669"/>
        <v>1</v>
      </c>
      <c r="K6023" s="37">
        <f t="shared" si="670"/>
        <v>95.13</v>
      </c>
      <c r="L6023" s="37">
        <f t="shared" si="671"/>
        <v>95.69</v>
      </c>
      <c r="M6023" s="37">
        <f t="shared" si="672"/>
        <v>93.88</v>
      </c>
      <c r="N6023" s="37">
        <f t="shared" si="673"/>
        <v>93.9</v>
      </c>
      <c r="O6023" s="38">
        <f t="shared" ca="1" si="674"/>
        <v>8743400</v>
      </c>
    </row>
    <row r="6024" spans="1:15" x14ac:dyDescent="0.4">
      <c r="A6024">
        <v>6009</v>
      </c>
      <c r="B6024" s="63">
        <v>36643</v>
      </c>
      <c r="C6024" s="37">
        <v>143</v>
      </c>
      <c r="D6024" s="37">
        <v>147.34375</v>
      </c>
      <c r="E6024" s="37">
        <v>143</v>
      </c>
      <c r="F6024" s="37">
        <v>146</v>
      </c>
      <c r="G6024" s="38">
        <v>15595300</v>
      </c>
      <c r="H6024" s="37">
        <v>94.484581000000006</v>
      </c>
      <c r="I6024" s="41">
        <f t="shared" si="668"/>
        <v>0.64715466438356173</v>
      </c>
      <c r="J6024" s="41">
        <f t="shared" ca="1" si="669"/>
        <v>1</v>
      </c>
      <c r="K6024" s="37">
        <f t="shared" si="670"/>
        <v>92.54</v>
      </c>
      <c r="L6024" s="37">
        <f t="shared" si="671"/>
        <v>95.35</v>
      </c>
      <c r="M6024" s="37">
        <f t="shared" si="672"/>
        <v>92.54</v>
      </c>
      <c r="N6024" s="37">
        <f t="shared" si="673"/>
        <v>94.48</v>
      </c>
      <c r="O6024" s="38">
        <f t="shared" ca="1" si="674"/>
        <v>15595300</v>
      </c>
    </row>
    <row r="6025" spans="1:15" x14ac:dyDescent="0.4">
      <c r="A6025">
        <v>6010</v>
      </c>
      <c r="B6025" s="63">
        <v>36642</v>
      </c>
      <c r="C6025" s="37">
        <v>147.96875</v>
      </c>
      <c r="D6025" s="37">
        <v>148.75</v>
      </c>
      <c r="E6025" s="37">
        <v>146</v>
      </c>
      <c r="F6025" s="37">
        <v>146.484375</v>
      </c>
      <c r="G6025" s="38">
        <v>7711100</v>
      </c>
      <c r="H6025" s="37">
        <v>94.798034999999999</v>
      </c>
      <c r="I6025" s="41">
        <f t="shared" si="668"/>
        <v>0.64715458559999994</v>
      </c>
      <c r="J6025" s="41">
        <f t="shared" ca="1" si="669"/>
        <v>1</v>
      </c>
      <c r="K6025" s="37">
        <f t="shared" si="670"/>
        <v>95.76</v>
      </c>
      <c r="L6025" s="37">
        <f t="shared" si="671"/>
        <v>96.26</v>
      </c>
      <c r="M6025" s="37">
        <f t="shared" si="672"/>
        <v>94.48</v>
      </c>
      <c r="N6025" s="37">
        <f t="shared" si="673"/>
        <v>94.8</v>
      </c>
      <c r="O6025" s="38">
        <f t="shared" ca="1" si="674"/>
        <v>7711100</v>
      </c>
    </row>
    <row r="6026" spans="1:15" x14ac:dyDescent="0.4">
      <c r="A6026">
        <v>6011</v>
      </c>
      <c r="B6026" s="63">
        <v>36641</v>
      </c>
      <c r="C6026" s="37">
        <v>144.625</v>
      </c>
      <c r="D6026" s="37">
        <v>148.15625</v>
      </c>
      <c r="E6026" s="37">
        <v>144.4375</v>
      </c>
      <c r="F6026" s="37">
        <v>148.15625</v>
      </c>
      <c r="G6026" s="38">
        <v>14102000</v>
      </c>
      <c r="H6026" s="37">
        <v>95.880020000000002</v>
      </c>
      <c r="I6026" s="41">
        <f t="shared" si="668"/>
        <v>0.64715474372495252</v>
      </c>
      <c r="J6026" s="41">
        <f t="shared" ca="1" si="669"/>
        <v>1</v>
      </c>
      <c r="K6026" s="37">
        <f t="shared" si="670"/>
        <v>93.59</v>
      </c>
      <c r="L6026" s="37">
        <f t="shared" si="671"/>
        <v>95.88</v>
      </c>
      <c r="M6026" s="37">
        <f t="shared" si="672"/>
        <v>93.47</v>
      </c>
      <c r="N6026" s="37">
        <f t="shared" si="673"/>
        <v>95.88</v>
      </c>
      <c r="O6026" s="38">
        <f t="shared" ca="1" si="674"/>
        <v>14102000</v>
      </c>
    </row>
    <row r="6027" spans="1:15" x14ac:dyDescent="0.4">
      <c r="A6027">
        <v>6012</v>
      </c>
      <c r="B6027" s="63">
        <v>36640</v>
      </c>
      <c r="C6027" s="37">
        <v>141.5</v>
      </c>
      <c r="D6027" s="37">
        <v>143.3125</v>
      </c>
      <c r="E6027" s="37">
        <v>140.5</v>
      </c>
      <c r="F6027" s="37">
        <v>142.25</v>
      </c>
      <c r="G6027" s="38">
        <v>12893100</v>
      </c>
      <c r="H6027" s="37">
        <v>92.057700999999994</v>
      </c>
      <c r="I6027" s="41">
        <f t="shared" si="668"/>
        <v>0.6471543128295254</v>
      </c>
      <c r="J6027" s="41">
        <f t="shared" ca="1" si="669"/>
        <v>1</v>
      </c>
      <c r="K6027" s="37">
        <f t="shared" si="670"/>
        <v>91.57</v>
      </c>
      <c r="L6027" s="37">
        <f t="shared" si="671"/>
        <v>92.75</v>
      </c>
      <c r="M6027" s="37">
        <f t="shared" si="672"/>
        <v>90.93</v>
      </c>
      <c r="N6027" s="37">
        <f t="shared" si="673"/>
        <v>92.06</v>
      </c>
      <c r="O6027" s="38">
        <f t="shared" ca="1" si="674"/>
        <v>12893100</v>
      </c>
    </row>
    <row r="6028" spans="1:15" x14ac:dyDescent="0.4">
      <c r="A6028">
        <v>6013</v>
      </c>
      <c r="B6028" s="63">
        <v>36636</v>
      </c>
      <c r="C6028" s="37">
        <v>143.5625</v>
      </c>
      <c r="D6028" s="37">
        <v>143.9375</v>
      </c>
      <c r="E6028" s="37">
        <v>142.375</v>
      </c>
      <c r="F6028" s="37">
        <v>143.8125</v>
      </c>
      <c r="G6028" s="38">
        <v>8537600</v>
      </c>
      <c r="H6028" s="37">
        <v>93.068932000000004</v>
      </c>
      <c r="I6028" s="41">
        <f t="shared" si="668"/>
        <v>0.64715467709691443</v>
      </c>
      <c r="J6028" s="41">
        <f t="shared" ca="1" si="669"/>
        <v>1</v>
      </c>
      <c r="K6028" s="37">
        <f t="shared" si="670"/>
        <v>92.91</v>
      </c>
      <c r="L6028" s="37">
        <f t="shared" si="671"/>
        <v>93.15</v>
      </c>
      <c r="M6028" s="37">
        <f t="shared" si="672"/>
        <v>92.14</v>
      </c>
      <c r="N6028" s="37">
        <f t="shared" si="673"/>
        <v>93.07</v>
      </c>
      <c r="O6028" s="38">
        <f t="shared" ca="1" si="674"/>
        <v>8537600</v>
      </c>
    </row>
    <row r="6029" spans="1:15" x14ac:dyDescent="0.4">
      <c r="A6029">
        <v>6014</v>
      </c>
      <c r="B6029" s="63">
        <v>36635</v>
      </c>
      <c r="C6029" s="37">
        <v>144.5</v>
      </c>
      <c r="D6029" s="37">
        <v>145.125</v>
      </c>
      <c r="E6029" s="37">
        <v>142.53125</v>
      </c>
      <c r="F6029" s="37">
        <v>143.125</v>
      </c>
      <c r="G6029" s="38">
        <v>6553700</v>
      </c>
      <c r="H6029" s="37">
        <v>92.624001000000007</v>
      </c>
      <c r="I6029" s="41">
        <f t="shared" si="668"/>
        <v>0.64715459213973803</v>
      </c>
      <c r="J6029" s="41">
        <f t="shared" ca="1" si="669"/>
        <v>1</v>
      </c>
      <c r="K6029" s="37">
        <f t="shared" si="670"/>
        <v>93.51</v>
      </c>
      <c r="L6029" s="37">
        <f t="shared" si="671"/>
        <v>93.92</v>
      </c>
      <c r="M6029" s="37">
        <f t="shared" si="672"/>
        <v>92.24</v>
      </c>
      <c r="N6029" s="37">
        <f t="shared" si="673"/>
        <v>92.62</v>
      </c>
      <c r="O6029" s="38">
        <f t="shared" ca="1" si="674"/>
        <v>6553700</v>
      </c>
    </row>
    <row r="6030" spans="1:15" x14ac:dyDescent="0.4">
      <c r="A6030">
        <v>6015</v>
      </c>
      <c r="B6030" s="63">
        <v>36634</v>
      </c>
      <c r="C6030" s="37">
        <v>140.5625</v>
      </c>
      <c r="D6030" s="37">
        <v>144.46875</v>
      </c>
      <c r="E6030" s="37">
        <v>139.78125</v>
      </c>
      <c r="F6030" s="37">
        <v>144.46875</v>
      </c>
      <c r="G6030" s="38">
        <v>11069200</v>
      </c>
      <c r="H6030" s="37">
        <v>93.493590999999995</v>
      </c>
      <c r="I6030" s="41">
        <f t="shared" si="668"/>
        <v>0.64715442613021845</v>
      </c>
      <c r="J6030" s="41">
        <f t="shared" ca="1" si="669"/>
        <v>1</v>
      </c>
      <c r="K6030" s="37">
        <f t="shared" si="670"/>
        <v>90.97</v>
      </c>
      <c r="L6030" s="37">
        <f t="shared" si="671"/>
        <v>93.49</v>
      </c>
      <c r="M6030" s="37">
        <f t="shared" si="672"/>
        <v>90.46</v>
      </c>
      <c r="N6030" s="37">
        <f t="shared" si="673"/>
        <v>93.49</v>
      </c>
      <c r="O6030" s="38">
        <f t="shared" ca="1" si="674"/>
        <v>11069200</v>
      </c>
    </row>
    <row r="6031" spans="1:15" x14ac:dyDescent="0.4">
      <c r="A6031">
        <v>6016</v>
      </c>
      <c r="B6031" s="63">
        <v>36633</v>
      </c>
      <c r="C6031" s="37">
        <v>135.1875</v>
      </c>
      <c r="D6031" s="37">
        <v>140.75</v>
      </c>
      <c r="E6031" s="37">
        <v>134.6875</v>
      </c>
      <c r="F6031" s="37">
        <v>140.75</v>
      </c>
      <c r="G6031" s="38">
        <v>23918200</v>
      </c>
      <c r="H6031" s="37">
        <v>91.087020999999993</v>
      </c>
      <c r="I6031" s="41">
        <f t="shared" si="668"/>
        <v>0.6471546785079928</v>
      </c>
      <c r="J6031" s="41">
        <f t="shared" ca="1" si="669"/>
        <v>1</v>
      </c>
      <c r="K6031" s="37">
        <f t="shared" si="670"/>
        <v>87.49</v>
      </c>
      <c r="L6031" s="37">
        <f t="shared" si="671"/>
        <v>91.09</v>
      </c>
      <c r="M6031" s="37">
        <f t="shared" si="672"/>
        <v>87.16</v>
      </c>
      <c r="N6031" s="37">
        <f t="shared" si="673"/>
        <v>91.09</v>
      </c>
      <c r="O6031" s="38">
        <f t="shared" ca="1" si="674"/>
        <v>23918200</v>
      </c>
    </row>
    <row r="6032" spans="1:15" x14ac:dyDescent="0.4">
      <c r="A6032">
        <v>6017</v>
      </c>
      <c r="B6032" s="63">
        <v>36630</v>
      </c>
      <c r="C6032" s="37">
        <v>142.625</v>
      </c>
      <c r="D6032" s="37">
        <v>142.8125</v>
      </c>
      <c r="E6032" s="37">
        <v>133.5</v>
      </c>
      <c r="F6032" s="37">
        <v>136</v>
      </c>
      <c r="G6032" s="38">
        <v>29604000</v>
      </c>
      <c r="H6032" s="37">
        <v>88.013000000000005</v>
      </c>
      <c r="I6032" s="41">
        <f t="shared" si="668"/>
        <v>0.64715441176470589</v>
      </c>
      <c r="J6032" s="41">
        <f t="shared" ca="1" si="669"/>
        <v>1</v>
      </c>
      <c r="K6032" s="37">
        <f t="shared" si="670"/>
        <v>92.3</v>
      </c>
      <c r="L6032" s="37">
        <f t="shared" si="671"/>
        <v>92.42</v>
      </c>
      <c r="M6032" s="37">
        <f t="shared" si="672"/>
        <v>86.4</v>
      </c>
      <c r="N6032" s="37">
        <f t="shared" si="673"/>
        <v>88.01</v>
      </c>
      <c r="O6032" s="38">
        <f t="shared" ca="1" si="674"/>
        <v>29604000</v>
      </c>
    </row>
    <row r="6033" spans="1:15" x14ac:dyDescent="0.4">
      <c r="A6033">
        <v>6018</v>
      </c>
      <c r="B6033" s="63">
        <v>36629</v>
      </c>
      <c r="C6033" s="37">
        <v>147.46875</v>
      </c>
      <c r="D6033" s="37">
        <v>148.15625</v>
      </c>
      <c r="E6033" s="37">
        <v>143.78125</v>
      </c>
      <c r="F6033" s="37">
        <v>144.25</v>
      </c>
      <c r="G6033" s="38">
        <v>12225800</v>
      </c>
      <c r="H6033" s="37">
        <v>93.352019999999996</v>
      </c>
      <c r="I6033" s="41">
        <f t="shared" ref="I6033:I6096" si="675">IF(F6033=0,1,H6033/F6033)</f>
        <v>0.64715438474870013</v>
      </c>
      <c r="J6033" s="41">
        <f t="shared" ref="J6033:J6096" ca="1" si="676">INDEX(OFFSET($T$15,0,0,$S$13+1,1),MATCH(B6033,OFFSET($Q$15,0,0,$S$13+1,1),-1))</f>
        <v>1</v>
      </c>
      <c r="K6033" s="37">
        <f t="shared" ref="K6033:K6096" si="677">ROUND($I6033*C6033,2)</f>
        <v>95.44</v>
      </c>
      <c r="L6033" s="37">
        <f t="shared" ref="L6033:L6096" si="678">ROUND($I6033*D6033,2)</f>
        <v>95.88</v>
      </c>
      <c r="M6033" s="37">
        <f t="shared" ref="M6033:M6096" si="679">ROUND($I6033*E6033,2)</f>
        <v>93.05</v>
      </c>
      <c r="N6033" s="37">
        <f t="shared" ref="N6033:N6096" si="680">ROUND($I6033*F6033,2)</f>
        <v>93.35</v>
      </c>
      <c r="O6033" s="38">
        <f t="shared" ref="O6033:O6096" ca="1" si="681">G6033*J6033</f>
        <v>12225800</v>
      </c>
    </row>
    <row r="6034" spans="1:15" x14ac:dyDescent="0.4">
      <c r="A6034">
        <v>6019</v>
      </c>
      <c r="B6034" s="63">
        <v>36628</v>
      </c>
      <c r="C6034" s="37">
        <v>150.375</v>
      </c>
      <c r="D6034" s="37">
        <v>151.15625</v>
      </c>
      <c r="E6034" s="37">
        <v>146.15625</v>
      </c>
      <c r="F6034" s="37">
        <v>146.28125</v>
      </c>
      <c r="G6034" s="38">
        <v>10779200</v>
      </c>
      <c r="H6034" s="37">
        <v>94.666565000000006</v>
      </c>
      <c r="I6034" s="41">
        <f t="shared" si="675"/>
        <v>0.64715447126682335</v>
      </c>
      <c r="J6034" s="41">
        <f t="shared" ca="1" si="676"/>
        <v>1</v>
      </c>
      <c r="K6034" s="37">
        <f t="shared" si="677"/>
        <v>97.32</v>
      </c>
      <c r="L6034" s="37">
        <f t="shared" si="678"/>
        <v>97.82</v>
      </c>
      <c r="M6034" s="37">
        <f t="shared" si="679"/>
        <v>94.59</v>
      </c>
      <c r="N6034" s="37">
        <f t="shared" si="680"/>
        <v>94.67</v>
      </c>
      <c r="O6034" s="38">
        <f t="shared" ca="1" si="681"/>
        <v>10779200</v>
      </c>
    </row>
    <row r="6035" spans="1:15" x14ac:dyDescent="0.4">
      <c r="A6035">
        <v>6020</v>
      </c>
      <c r="B6035" s="63">
        <v>36627</v>
      </c>
      <c r="C6035" s="37">
        <v>150</v>
      </c>
      <c r="D6035" s="37">
        <v>151.625</v>
      </c>
      <c r="E6035" s="37">
        <v>148.375</v>
      </c>
      <c r="F6035" s="37">
        <v>150.40625</v>
      </c>
      <c r="G6035" s="38">
        <v>9006400</v>
      </c>
      <c r="H6035" s="37">
        <v>97.336074999999994</v>
      </c>
      <c r="I6035" s="41">
        <f t="shared" si="675"/>
        <v>0.64715445667982541</v>
      </c>
      <c r="J6035" s="41">
        <f t="shared" ca="1" si="676"/>
        <v>1</v>
      </c>
      <c r="K6035" s="37">
        <f t="shared" si="677"/>
        <v>97.07</v>
      </c>
      <c r="L6035" s="37">
        <f t="shared" si="678"/>
        <v>98.12</v>
      </c>
      <c r="M6035" s="37">
        <f t="shared" si="679"/>
        <v>96.02</v>
      </c>
      <c r="N6035" s="37">
        <f t="shared" si="680"/>
        <v>97.34</v>
      </c>
      <c r="O6035" s="38">
        <f t="shared" ca="1" si="681"/>
        <v>9006400</v>
      </c>
    </row>
    <row r="6036" spans="1:15" x14ac:dyDescent="0.4">
      <c r="A6036">
        <v>6021</v>
      </c>
      <c r="B6036" s="63">
        <v>36626</v>
      </c>
      <c r="C6036" s="37">
        <v>151.75</v>
      </c>
      <c r="D6036" s="37">
        <v>153.109375</v>
      </c>
      <c r="E6036" s="37">
        <v>150.3125</v>
      </c>
      <c r="F6036" s="37">
        <v>150.84375</v>
      </c>
      <c r="G6036" s="38">
        <v>9624200</v>
      </c>
      <c r="H6036" s="37">
        <v>97.619185999999999</v>
      </c>
      <c r="I6036" s="41">
        <f t="shared" si="675"/>
        <v>0.64715433022581315</v>
      </c>
      <c r="J6036" s="41">
        <f t="shared" ca="1" si="676"/>
        <v>1</v>
      </c>
      <c r="K6036" s="37">
        <f t="shared" si="677"/>
        <v>98.21</v>
      </c>
      <c r="L6036" s="37">
        <f t="shared" si="678"/>
        <v>99.09</v>
      </c>
      <c r="M6036" s="37">
        <f t="shared" si="679"/>
        <v>97.28</v>
      </c>
      <c r="N6036" s="37">
        <f t="shared" si="680"/>
        <v>97.62</v>
      </c>
      <c r="O6036" s="38">
        <f t="shared" ca="1" si="681"/>
        <v>9624200</v>
      </c>
    </row>
    <row r="6037" spans="1:15" x14ac:dyDescent="0.4">
      <c r="A6037">
        <v>6022</v>
      </c>
      <c r="B6037" s="63">
        <v>36623</v>
      </c>
      <c r="C6037" s="37">
        <v>151.5625</v>
      </c>
      <c r="D6037" s="37">
        <v>152.125</v>
      </c>
      <c r="E6037" s="37">
        <v>150.5</v>
      </c>
      <c r="F6037" s="37">
        <v>151.4375</v>
      </c>
      <c r="G6037" s="38">
        <v>6023600</v>
      </c>
      <c r="H6037" s="37">
        <v>98.003456</v>
      </c>
      <c r="I6037" s="41">
        <f t="shared" si="675"/>
        <v>0.64715447626908795</v>
      </c>
      <c r="J6037" s="41">
        <f t="shared" ca="1" si="676"/>
        <v>1</v>
      </c>
      <c r="K6037" s="37">
        <f t="shared" si="677"/>
        <v>98.08</v>
      </c>
      <c r="L6037" s="37">
        <f t="shared" si="678"/>
        <v>98.45</v>
      </c>
      <c r="M6037" s="37">
        <f t="shared" si="679"/>
        <v>97.4</v>
      </c>
      <c r="N6037" s="37">
        <f t="shared" si="680"/>
        <v>98</v>
      </c>
      <c r="O6037" s="38">
        <f t="shared" ca="1" si="681"/>
        <v>6023600</v>
      </c>
    </row>
    <row r="6038" spans="1:15" x14ac:dyDescent="0.4">
      <c r="A6038">
        <v>6023</v>
      </c>
      <c r="B6038" s="63">
        <v>36622</v>
      </c>
      <c r="C6038" s="37">
        <v>150.25</v>
      </c>
      <c r="D6038" s="37">
        <v>151.6875</v>
      </c>
      <c r="E6038" s="37">
        <v>149</v>
      </c>
      <c r="F6038" s="37">
        <v>150.484375</v>
      </c>
      <c r="G6038" s="38">
        <v>6378500</v>
      </c>
      <c r="H6038" s="37">
        <v>97.386604000000005</v>
      </c>
      <c r="I6038" s="41">
        <f t="shared" si="675"/>
        <v>0.64715425770947987</v>
      </c>
      <c r="J6038" s="41">
        <f t="shared" ca="1" si="676"/>
        <v>1</v>
      </c>
      <c r="K6038" s="37">
        <f t="shared" si="677"/>
        <v>97.23</v>
      </c>
      <c r="L6038" s="37">
        <f t="shared" si="678"/>
        <v>98.17</v>
      </c>
      <c r="M6038" s="37">
        <f t="shared" si="679"/>
        <v>96.43</v>
      </c>
      <c r="N6038" s="37">
        <f t="shared" si="680"/>
        <v>97.39</v>
      </c>
      <c r="O6038" s="38">
        <f t="shared" ca="1" si="681"/>
        <v>6378500</v>
      </c>
    </row>
    <row r="6039" spans="1:15" x14ac:dyDescent="0.4">
      <c r="A6039">
        <v>6024</v>
      </c>
      <c r="B6039" s="63">
        <v>36621</v>
      </c>
      <c r="C6039" s="37">
        <v>147.875</v>
      </c>
      <c r="D6039" s="37">
        <v>150.8125</v>
      </c>
      <c r="E6039" s="37">
        <v>147.625</v>
      </c>
      <c r="F6039" s="37">
        <v>149.1875</v>
      </c>
      <c r="G6039" s="38">
        <v>8387200</v>
      </c>
      <c r="H6039" s="37">
        <v>96.547370999999998</v>
      </c>
      <c r="I6039" s="41">
        <f t="shared" si="675"/>
        <v>0.64715456053623799</v>
      </c>
      <c r="J6039" s="41">
        <f t="shared" ca="1" si="676"/>
        <v>1</v>
      </c>
      <c r="K6039" s="37">
        <f t="shared" si="677"/>
        <v>95.7</v>
      </c>
      <c r="L6039" s="37">
        <f t="shared" si="678"/>
        <v>97.6</v>
      </c>
      <c r="M6039" s="37">
        <f t="shared" si="679"/>
        <v>95.54</v>
      </c>
      <c r="N6039" s="37">
        <f t="shared" si="680"/>
        <v>96.55</v>
      </c>
      <c r="O6039" s="38">
        <f t="shared" ca="1" si="681"/>
        <v>8387200</v>
      </c>
    </row>
    <row r="6040" spans="1:15" x14ac:dyDescent="0.4">
      <c r="A6040">
        <v>6025</v>
      </c>
      <c r="B6040" s="63">
        <v>36620</v>
      </c>
      <c r="C6040" s="37">
        <v>151.75</v>
      </c>
      <c r="D6040" s="37">
        <v>153</v>
      </c>
      <c r="E6040" s="37">
        <v>141.390625</v>
      </c>
      <c r="F6040" s="37">
        <v>150.125</v>
      </c>
      <c r="G6040" s="38">
        <v>19585500</v>
      </c>
      <c r="H6040" s="37">
        <v>97.154099000000002</v>
      </c>
      <c r="I6040" s="41">
        <f t="shared" si="675"/>
        <v>0.64715469775187351</v>
      </c>
      <c r="J6040" s="41">
        <f t="shared" ca="1" si="676"/>
        <v>1</v>
      </c>
      <c r="K6040" s="37">
        <f t="shared" si="677"/>
        <v>98.21</v>
      </c>
      <c r="L6040" s="37">
        <f t="shared" si="678"/>
        <v>99.01</v>
      </c>
      <c r="M6040" s="37">
        <f t="shared" si="679"/>
        <v>91.5</v>
      </c>
      <c r="N6040" s="37">
        <f t="shared" si="680"/>
        <v>97.15</v>
      </c>
      <c r="O6040" s="38">
        <f t="shared" ca="1" si="681"/>
        <v>19585500</v>
      </c>
    </row>
    <row r="6041" spans="1:15" x14ac:dyDescent="0.4">
      <c r="A6041">
        <v>6026</v>
      </c>
      <c r="B6041" s="63">
        <v>36619</v>
      </c>
      <c r="C6041" s="37">
        <v>150.125</v>
      </c>
      <c r="D6041" s="37">
        <v>151.25</v>
      </c>
      <c r="E6041" s="37">
        <v>148.6875</v>
      </c>
      <c r="F6041" s="37">
        <v>151.25</v>
      </c>
      <c r="G6041" s="38">
        <v>8508200</v>
      </c>
      <c r="H6041" s="37">
        <v>97.882118000000006</v>
      </c>
      <c r="I6041" s="41">
        <f t="shared" si="675"/>
        <v>0.64715449917355372</v>
      </c>
      <c r="J6041" s="41">
        <f t="shared" ca="1" si="676"/>
        <v>1</v>
      </c>
      <c r="K6041" s="37">
        <f t="shared" si="677"/>
        <v>97.15</v>
      </c>
      <c r="L6041" s="37">
        <f t="shared" si="678"/>
        <v>97.88</v>
      </c>
      <c r="M6041" s="37">
        <f t="shared" si="679"/>
        <v>96.22</v>
      </c>
      <c r="N6041" s="37">
        <f t="shared" si="680"/>
        <v>97.88</v>
      </c>
      <c r="O6041" s="38">
        <f t="shared" ca="1" si="681"/>
        <v>8508200</v>
      </c>
    </row>
    <row r="6042" spans="1:15" x14ac:dyDescent="0.4">
      <c r="A6042">
        <v>6027</v>
      </c>
      <c r="B6042" s="63">
        <v>36616</v>
      </c>
      <c r="C6042" s="37">
        <v>149.625</v>
      </c>
      <c r="D6042" s="37">
        <v>152.3125</v>
      </c>
      <c r="E6042" s="37">
        <v>148.4375</v>
      </c>
      <c r="F6042" s="37">
        <v>150.375</v>
      </c>
      <c r="G6042" s="38">
        <v>9249100</v>
      </c>
      <c r="H6042" s="37">
        <v>97.315880000000007</v>
      </c>
      <c r="I6042" s="41">
        <f t="shared" si="675"/>
        <v>0.64715464671654199</v>
      </c>
      <c r="J6042" s="41">
        <f t="shared" ca="1" si="676"/>
        <v>1</v>
      </c>
      <c r="K6042" s="37">
        <f t="shared" si="677"/>
        <v>96.83</v>
      </c>
      <c r="L6042" s="37">
        <f t="shared" si="678"/>
        <v>98.57</v>
      </c>
      <c r="M6042" s="37">
        <f t="shared" si="679"/>
        <v>96.06</v>
      </c>
      <c r="N6042" s="37">
        <f t="shared" si="680"/>
        <v>97.32</v>
      </c>
      <c r="O6042" s="38">
        <f t="shared" ca="1" si="681"/>
        <v>9249100</v>
      </c>
    </row>
    <row r="6043" spans="1:15" x14ac:dyDescent="0.4">
      <c r="A6043">
        <v>6028</v>
      </c>
      <c r="B6043" s="63">
        <v>36615</v>
      </c>
      <c r="C6043" s="37">
        <v>150.15625</v>
      </c>
      <c r="D6043" s="37">
        <v>151.921875</v>
      </c>
      <c r="E6043" s="37">
        <v>147.125</v>
      </c>
      <c r="F6043" s="37">
        <v>148.6875</v>
      </c>
      <c r="G6043" s="38">
        <v>9491900</v>
      </c>
      <c r="H6043" s="37">
        <v>96.223793000000001</v>
      </c>
      <c r="I6043" s="41">
        <f t="shared" si="675"/>
        <v>0.64715455569567049</v>
      </c>
      <c r="J6043" s="41">
        <f t="shared" ca="1" si="676"/>
        <v>1</v>
      </c>
      <c r="K6043" s="37">
        <f t="shared" si="677"/>
        <v>97.17</v>
      </c>
      <c r="L6043" s="37">
        <f t="shared" si="678"/>
        <v>98.32</v>
      </c>
      <c r="M6043" s="37">
        <f t="shared" si="679"/>
        <v>95.21</v>
      </c>
      <c r="N6043" s="37">
        <f t="shared" si="680"/>
        <v>96.22</v>
      </c>
      <c r="O6043" s="38">
        <f t="shared" ca="1" si="681"/>
        <v>9491900</v>
      </c>
    </row>
    <row r="6044" spans="1:15" x14ac:dyDescent="0.4">
      <c r="A6044">
        <v>6029</v>
      </c>
      <c r="B6044" s="63">
        <v>36614</v>
      </c>
      <c r="C6044" s="37">
        <v>151.5625</v>
      </c>
      <c r="D6044" s="37">
        <v>152.484375</v>
      </c>
      <c r="E6044" s="37">
        <v>149.65625</v>
      </c>
      <c r="F6044" s="37">
        <v>151.21875</v>
      </c>
      <c r="G6044" s="38">
        <v>6747500</v>
      </c>
      <c r="H6044" s="37">
        <v>97.861846999999997</v>
      </c>
      <c r="I6044" s="41">
        <f t="shared" si="675"/>
        <v>0.64715418557553217</v>
      </c>
      <c r="J6044" s="41">
        <f t="shared" ca="1" si="676"/>
        <v>1</v>
      </c>
      <c r="K6044" s="37">
        <f t="shared" si="677"/>
        <v>98.08</v>
      </c>
      <c r="L6044" s="37">
        <f t="shared" si="678"/>
        <v>98.68</v>
      </c>
      <c r="M6044" s="37">
        <f t="shared" si="679"/>
        <v>96.85</v>
      </c>
      <c r="N6044" s="37">
        <f t="shared" si="680"/>
        <v>97.86</v>
      </c>
      <c r="O6044" s="38">
        <f t="shared" ca="1" si="681"/>
        <v>6747500</v>
      </c>
    </row>
    <row r="6045" spans="1:15" x14ac:dyDescent="0.4">
      <c r="A6045">
        <v>6030</v>
      </c>
      <c r="B6045" s="63">
        <v>36613</v>
      </c>
      <c r="C6045" s="37">
        <v>151.25</v>
      </c>
      <c r="D6045" s="37">
        <v>152.984375</v>
      </c>
      <c r="E6045" s="37">
        <v>150.59375</v>
      </c>
      <c r="F6045" s="37">
        <v>151.0625</v>
      </c>
      <c r="G6045" s="38">
        <v>6334400</v>
      </c>
      <c r="H6045" s="37">
        <v>97.760811000000004</v>
      </c>
      <c r="I6045" s="41">
        <f t="shared" si="675"/>
        <v>0.64715472734795199</v>
      </c>
      <c r="J6045" s="41">
        <f t="shared" ca="1" si="676"/>
        <v>1</v>
      </c>
      <c r="K6045" s="37">
        <f t="shared" si="677"/>
        <v>97.88</v>
      </c>
      <c r="L6045" s="37">
        <f t="shared" si="678"/>
        <v>99</v>
      </c>
      <c r="M6045" s="37">
        <f t="shared" si="679"/>
        <v>97.46</v>
      </c>
      <c r="N6045" s="37">
        <f t="shared" si="680"/>
        <v>97.76</v>
      </c>
      <c r="O6045" s="38">
        <f t="shared" ca="1" si="681"/>
        <v>6334400</v>
      </c>
    </row>
    <row r="6046" spans="1:15" x14ac:dyDescent="0.4">
      <c r="A6046">
        <v>6031</v>
      </c>
      <c r="B6046" s="63">
        <v>36612</v>
      </c>
      <c r="C6046" s="37">
        <v>153.375</v>
      </c>
      <c r="D6046" s="37">
        <v>153.78125</v>
      </c>
      <c r="E6046" s="37">
        <v>151.8125</v>
      </c>
      <c r="F6046" s="37">
        <v>151.9375</v>
      </c>
      <c r="G6046" s="38">
        <v>8798600</v>
      </c>
      <c r="H6046" s="37">
        <v>98.327065000000005</v>
      </c>
      <c r="I6046" s="41">
        <f t="shared" si="675"/>
        <v>0.64715468531468534</v>
      </c>
      <c r="J6046" s="41">
        <f t="shared" ca="1" si="676"/>
        <v>1</v>
      </c>
      <c r="K6046" s="37">
        <f t="shared" si="677"/>
        <v>99.26</v>
      </c>
      <c r="L6046" s="37">
        <f t="shared" si="678"/>
        <v>99.52</v>
      </c>
      <c r="M6046" s="37">
        <f t="shared" si="679"/>
        <v>98.25</v>
      </c>
      <c r="N6046" s="37">
        <f t="shared" si="680"/>
        <v>98.33</v>
      </c>
      <c r="O6046" s="38">
        <f t="shared" ca="1" si="681"/>
        <v>8798600</v>
      </c>
    </row>
    <row r="6047" spans="1:15" x14ac:dyDescent="0.4">
      <c r="A6047">
        <v>6032</v>
      </c>
      <c r="B6047" s="63">
        <v>36609</v>
      </c>
      <c r="C6047" s="37">
        <v>152.875</v>
      </c>
      <c r="D6047" s="37">
        <v>155.75</v>
      </c>
      <c r="E6047" s="37">
        <v>151.71875</v>
      </c>
      <c r="F6047" s="37">
        <v>153.5625</v>
      </c>
      <c r="G6047" s="38">
        <v>11462900</v>
      </c>
      <c r="H6047" s="37">
        <v>99.378676999999996</v>
      </c>
      <c r="I6047" s="41">
        <f t="shared" si="675"/>
        <v>0.6471545917785918</v>
      </c>
      <c r="J6047" s="41">
        <f t="shared" ca="1" si="676"/>
        <v>1</v>
      </c>
      <c r="K6047" s="37">
        <f t="shared" si="677"/>
        <v>98.93</v>
      </c>
      <c r="L6047" s="37">
        <f t="shared" si="678"/>
        <v>100.79</v>
      </c>
      <c r="M6047" s="37">
        <f t="shared" si="679"/>
        <v>98.19</v>
      </c>
      <c r="N6047" s="37">
        <f t="shared" si="680"/>
        <v>99.38</v>
      </c>
      <c r="O6047" s="38">
        <f t="shared" ca="1" si="681"/>
        <v>11462900</v>
      </c>
    </row>
    <row r="6048" spans="1:15" x14ac:dyDescent="0.4">
      <c r="A6048">
        <v>6033</v>
      </c>
      <c r="B6048" s="63">
        <v>36608</v>
      </c>
      <c r="C6048" s="37">
        <v>149.15625</v>
      </c>
      <c r="D6048" s="37">
        <v>153.46875</v>
      </c>
      <c r="E6048" s="37">
        <v>149.15625</v>
      </c>
      <c r="F6048" s="37">
        <v>152.65625</v>
      </c>
      <c r="G6048" s="38">
        <v>11654500</v>
      </c>
      <c r="H6048" s="37">
        <v>98.792191000000003</v>
      </c>
      <c r="I6048" s="41">
        <f t="shared" si="675"/>
        <v>0.6471545776867963</v>
      </c>
      <c r="J6048" s="41">
        <f t="shared" ca="1" si="676"/>
        <v>1</v>
      </c>
      <c r="K6048" s="37">
        <f t="shared" si="677"/>
        <v>96.53</v>
      </c>
      <c r="L6048" s="37">
        <f t="shared" si="678"/>
        <v>99.32</v>
      </c>
      <c r="M6048" s="37">
        <f t="shared" si="679"/>
        <v>96.53</v>
      </c>
      <c r="N6048" s="37">
        <f t="shared" si="680"/>
        <v>98.79</v>
      </c>
      <c r="O6048" s="38">
        <f t="shared" ca="1" si="681"/>
        <v>11654500</v>
      </c>
    </row>
    <row r="6049" spans="1:15" x14ac:dyDescent="0.4">
      <c r="A6049">
        <v>6034</v>
      </c>
      <c r="B6049" s="63">
        <v>36607</v>
      </c>
      <c r="C6049" s="37">
        <v>149.5625</v>
      </c>
      <c r="D6049" s="37">
        <v>150.84375</v>
      </c>
      <c r="E6049" s="37">
        <v>148.6875</v>
      </c>
      <c r="F6049" s="37">
        <v>150.09375</v>
      </c>
      <c r="G6049" s="38">
        <v>8260000</v>
      </c>
      <c r="H6049" s="37">
        <v>97.133803999999998</v>
      </c>
      <c r="I6049" s="41">
        <f t="shared" si="675"/>
        <v>0.64715422194461791</v>
      </c>
      <c r="J6049" s="41">
        <f t="shared" ca="1" si="676"/>
        <v>1</v>
      </c>
      <c r="K6049" s="37">
        <f t="shared" si="677"/>
        <v>96.79</v>
      </c>
      <c r="L6049" s="37">
        <f t="shared" si="678"/>
        <v>97.62</v>
      </c>
      <c r="M6049" s="37">
        <f t="shared" si="679"/>
        <v>96.22</v>
      </c>
      <c r="N6049" s="37">
        <f t="shared" si="680"/>
        <v>97.13</v>
      </c>
      <c r="O6049" s="38">
        <f t="shared" ca="1" si="681"/>
        <v>8260000</v>
      </c>
    </row>
    <row r="6050" spans="1:15" x14ac:dyDescent="0.4">
      <c r="A6050">
        <v>6035</v>
      </c>
      <c r="B6050" s="63">
        <v>36606</v>
      </c>
      <c r="C6050" s="37">
        <v>145.53125</v>
      </c>
      <c r="D6050" s="37">
        <v>149.75</v>
      </c>
      <c r="E6050" s="37">
        <v>144.5</v>
      </c>
      <c r="F6050" s="37">
        <v>149.1875</v>
      </c>
      <c r="G6050" s="38">
        <v>13612600</v>
      </c>
      <c r="H6050" s="37">
        <v>96.547370999999998</v>
      </c>
      <c r="I6050" s="41">
        <f t="shared" si="675"/>
        <v>0.64715456053623799</v>
      </c>
      <c r="J6050" s="41">
        <f t="shared" ca="1" si="676"/>
        <v>1</v>
      </c>
      <c r="K6050" s="37">
        <f t="shared" si="677"/>
        <v>94.18</v>
      </c>
      <c r="L6050" s="37">
        <f t="shared" si="678"/>
        <v>96.91</v>
      </c>
      <c r="M6050" s="37">
        <f t="shared" si="679"/>
        <v>93.51</v>
      </c>
      <c r="N6050" s="37">
        <f t="shared" si="680"/>
        <v>96.55</v>
      </c>
      <c r="O6050" s="38">
        <f t="shared" ca="1" si="681"/>
        <v>13612600</v>
      </c>
    </row>
    <row r="6051" spans="1:15" x14ac:dyDescent="0.4">
      <c r="A6051">
        <v>6036</v>
      </c>
      <c r="B6051" s="63">
        <v>36605</v>
      </c>
      <c r="C6051" s="37">
        <v>146.875</v>
      </c>
      <c r="D6051" s="37">
        <v>147.34375</v>
      </c>
      <c r="E6051" s="37">
        <v>144.78125</v>
      </c>
      <c r="F6051" s="37">
        <v>146.1875</v>
      </c>
      <c r="G6051" s="38">
        <v>12502300</v>
      </c>
      <c r="H6051" s="37">
        <v>94.605934000000005</v>
      </c>
      <c r="I6051" s="41">
        <f t="shared" si="675"/>
        <v>0.64715474305258658</v>
      </c>
      <c r="J6051" s="41">
        <f t="shared" ca="1" si="676"/>
        <v>1</v>
      </c>
      <c r="K6051" s="37">
        <f t="shared" si="677"/>
        <v>95.05</v>
      </c>
      <c r="L6051" s="37">
        <f t="shared" si="678"/>
        <v>95.35</v>
      </c>
      <c r="M6051" s="37">
        <f t="shared" si="679"/>
        <v>93.7</v>
      </c>
      <c r="N6051" s="37">
        <f t="shared" si="680"/>
        <v>94.61</v>
      </c>
      <c r="O6051" s="38">
        <f t="shared" ca="1" si="681"/>
        <v>12502300</v>
      </c>
    </row>
    <row r="6052" spans="1:15" x14ac:dyDescent="0.4">
      <c r="A6052">
        <v>6037</v>
      </c>
      <c r="B6052" s="63">
        <v>36602</v>
      </c>
      <c r="C6052" s="37">
        <v>145.8125</v>
      </c>
      <c r="D6052" s="37">
        <v>148</v>
      </c>
      <c r="E6052" s="37">
        <v>145.4375</v>
      </c>
      <c r="F6052" s="37">
        <v>146.9375</v>
      </c>
      <c r="G6052" s="38">
        <v>10272900</v>
      </c>
      <c r="H6052" s="37">
        <v>95.091255000000004</v>
      </c>
      <c r="I6052" s="41">
        <f t="shared" si="675"/>
        <v>0.64715443641003834</v>
      </c>
      <c r="J6052" s="41">
        <f t="shared" ca="1" si="676"/>
        <v>1</v>
      </c>
      <c r="K6052" s="37">
        <f t="shared" si="677"/>
        <v>94.36</v>
      </c>
      <c r="L6052" s="37">
        <f t="shared" si="678"/>
        <v>95.78</v>
      </c>
      <c r="M6052" s="37">
        <f t="shared" si="679"/>
        <v>94.12</v>
      </c>
      <c r="N6052" s="37">
        <f t="shared" si="680"/>
        <v>95.09</v>
      </c>
      <c r="O6052" s="38">
        <f t="shared" ca="1" si="681"/>
        <v>10272900</v>
      </c>
    </row>
    <row r="6053" spans="1:15" x14ac:dyDescent="0.4">
      <c r="A6053">
        <v>6038</v>
      </c>
      <c r="B6053" s="63">
        <v>36601</v>
      </c>
      <c r="C6053" s="37">
        <v>141.625</v>
      </c>
      <c r="D6053" s="37">
        <v>146.84375</v>
      </c>
      <c r="E6053" s="37">
        <v>140.875</v>
      </c>
      <c r="F6053" s="37">
        <v>146.34375</v>
      </c>
      <c r="G6053" s="38">
        <v>25601400</v>
      </c>
      <c r="H6053" s="37">
        <v>94.466971999999998</v>
      </c>
      <c r="I6053" s="41">
        <f t="shared" si="675"/>
        <v>0.64551422250694002</v>
      </c>
      <c r="J6053" s="41">
        <f t="shared" ca="1" si="676"/>
        <v>1</v>
      </c>
      <c r="K6053" s="37">
        <f t="shared" si="677"/>
        <v>91.42</v>
      </c>
      <c r="L6053" s="37">
        <f t="shared" si="678"/>
        <v>94.79</v>
      </c>
      <c r="M6053" s="37">
        <f t="shared" si="679"/>
        <v>90.94</v>
      </c>
      <c r="N6053" s="37">
        <f t="shared" si="680"/>
        <v>94.47</v>
      </c>
      <c r="O6053" s="38">
        <f t="shared" ca="1" si="681"/>
        <v>25601400</v>
      </c>
    </row>
    <row r="6054" spans="1:15" x14ac:dyDescent="0.4">
      <c r="A6054">
        <v>6039</v>
      </c>
      <c r="B6054" s="63">
        <v>36600</v>
      </c>
      <c r="C6054" s="37">
        <v>136.875</v>
      </c>
      <c r="D6054" s="37">
        <v>140.4375</v>
      </c>
      <c r="E6054" s="37">
        <v>136.0625</v>
      </c>
      <c r="F6054" s="37">
        <v>139.8125</v>
      </c>
      <c r="G6054" s="38">
        <v>10300800</v>
      </c>
      <c r="H6054" s="37">
        <v>90.250923</v>
      </c>
      <c r="I6054" s="41">
        <f t="shared" si="675"/>
        <v>0.64551397764863661</v>
      </c>
      <c r="J6054" s="41">
        <f t="shared" ca="1" si="676"/>
        <v>1</v>
      </c>
      <c r="K6054" s="37">
        <f t="shared" si="677"/>
        <v>88.35</v>
      </c>
      <c r="L6054" s="37">
        <f t="shared" si="678"/>
        <v>90.65</v>
      </c>
      <c r="M6054" s="37">
        <f t="shared" si="679"/>
        <v>87.83</v>
      </c>
      <c r="N6054" s="37">
        <f t="shared" si="680"/>
        <v>90.25</v>
      </c>
      <c r="O6054" s="38">
        <f t="shared" ca="1" si="681"/>
        <v>10300800</v>
      </c>
    </row>
    <row r="6055" spans="1:15" x14ac:dyDescent="0.4">
      <c r="A6055">
        <v>6040</v>
      </c>
      <c r="B6055" s="63">
        <v>36599</v>
      </c>
      <c r="C6055" s="37">
        <v>139.28125</v>
      </c>
      <c r="D6055" s="37">
        <v>140.09375</v>
      </c>
      <c r="E6055" s="37">
        <v>136.15625</v>
      </c>
      <c r="F6055" s="37">
        <v>136.625</v>
      </c>
      <c r="G6055" s="38">
        <v>8263900</v>
      </c>
      <c r="H6055" s="37">
        <v>88.193336000000002</v>
      </c>
      <c r="I6055" s="41">
        <f t="shared" si="675"/>
        <v>0.64551389569990858</v>
      </c>
      <c r="J6055" s="41">
        <f t="shared" ca="1" si="676"/>
        <v>1</v>
      </c>
      <c r="K6055" s="37">
        <f t="shared" si="677"/>
        <v>89.91</v>
      </c>
      <c r="L6055" s="37">
        <f t="shared" si="678"/>
        <v>90.43</v>
      </c>
      <c r="M6055" s="37">
        <f t="shared" si="679"/>
        <v>87.89</v>
      </c>
      <c r="N6055" s="37">
        <f t="shared" si="680"/>
        <v>88.19</v>
      </c>
      <c r="O6055" s="38">
        <f t="shared" ca="1" si="681"/>
        <v>8263900</v>
      </c>
    </row>
    <row r="6056" spans="1:15" x14ac:dyDescent="0.4">
      <c r="A6056">
        <v>6041</v>
      </c>
      <c r="B6056" s="63">
        <v>36598</v>
      </c>
      <c r="C6056" s="37">
        <v>136.6875</v>
      </c>
      <c r="D6056" s="37">
        <v>140.46875</v>
      </c>
      <c r="E6056" s="37">
        <v>135.6875</v>
      </c>
      <c r="F6056" s="37">
        <v>138.59375</v>
      </c>
      <c r="G6056" s="38">
        <v>10540500</v>
      </c>
      <c r="H6056" s="37">
        <v>89.464202999999998</v>
      </c>
      <c r="I6056" s="41">
        <f t="shared" si="675"/>
        <v>0.64551397880496053</v>
      </c>
      <c r="J6056" s="41">
        <f t="shared" ca="1" si="676"/>
        <v>1</v>
      </c>
      <c r="K6056" s="37">
        <f t="shared" si="677"/>
        <v>88.23</v>
      </c>
      <c r="L6056" s="37">
        <f t="shared" si="678"/>
        <v>90.67</v>
      </c>
      <c r="M6056" s="37">
        <f t="shared" si="679"/>
        <v>87.59</v>
      </c>
      <c r="N6056" s="37">
        <f t="shared" si="680"/>
        <v>89.46</v>
      </c>
      <c r="O6056" s="38">
        <f t="shared" ca="1" si="681"/>
        <v>10540500</v>
      </c>
    </row>
    <row r="6057" spans="1:15" x14ac:dyDescent="0.4">
      <c r="A6057">
        <v>6042</v>
      </c>
      <c r="B6057" s="63">
        <v>36595</v>
      </c>
      <c r="C6057" s="37">
        <v>140.1875</v>
      </c>
      <c r="D6057" s="37">
        <v>142</v>
      </c>
      <c r="E6057" s="37">
        <v>139.53125</v>
      </c>
      <c r="F6057" s="37">
        <v>140.125</v>
      </c>
      <c r="G6057" s="38">
        <v>7924600</v>
      </c>
      <c r="H6057" s="37">
        <v>90.452629000000002</v>
      </c>
      <c r="I6057" s="41">
        <f t="shared" si="675"/>
        <v>0.64551385548617313</v>
      </c>
      <c r="J6057" s="41">
        <f t="shared" ca="1" si="676"/>
        <v>1</v>
      </c>
      <c r="K6057" s="37">
        <f t="shared" si="677"/>
        <v>90.49</v>
      </c>
      <c r="L6057" s="37">
        <f t="shared" si="678"/>
        <v>91.66</v>
      </c>
      <c r="M6057" s="37">
        <f t="shared" si="679"/>
        <v>90.07</v>
      </c>
      <c r="N6057" s="37">
        <f t="shared" si="680"/>
        <v>90.45</v>
      </c>
      <c r="O6057" s="38">
        <f t="shared" ca="1" si="681"/>
        <v>7924600</v>
      </c>
    </row>
    <row r="6058" spans="1:15" x14ac:dyDescent="0.4">
      <c r="A6058">
        <v>6043</v>
      </c>
      <c r="B6058" s="63">
        <v>36594</v>
      </c>
      <c r="C6058" s="37">
        <v>137.25</v>
      </c>
      <c r="D6058" s="37">
        <v>140.875</v>
      </c>
      <c r="E6058" s="37">
        <v>136.125</v>
      </c>
      <c r="F6058" s="37">
        <v>140.875</v>
      </c>
      <c r="G6058" s="38">
        <v>5500900</v>
      </c>
      <c r="H6058" s="37">
        <v>90.936768000000001</v>
      </c>
      <c r="I6058" s="41">
        <f t="shared" si="675"/>
        <v>0.6455138811002662</v>
      </c>
      <c r="J6058" s="41">
        <f t="shared" ca="1" si="676"/>
        <v>1</v>
      </c>
      <c r="K6058" s="37">
        <f t="shared" si="677"/>
        <v>88.6</v>
      </c>
      <c r="L6058" s="37">
        <f t="shared" si="678"/>
        <v>90.94</v>
      </c>
      <c r="M6058" s="37">
        <f t="shared" si="679"/>
        <v>87.87</v>
      </c>
      <c r="N6058" s="37">
        <f t="shared" si="680"/>
        <v>90.94</v>
      </c>
      <c r="O6058" s="38">
        <f t="shared" ca="1" si="681"/>
        <v>5500900</v>
      </c>
    </row>
    <row r="6059" spans="1:15" x14ac:dyDescent="0.4">
      <c r="A6059">
        <v>6044</v>
      </c>
      <c r="B6059" s="63">
        <v>36593</v>
      </c>
      <c r="C6059" s="37">
        <v>136.46875</v>
      </c>
      <c r="D6059" s="37">
        <v>137.84375</v>
      </c>
      <c r="E6059" s="37">
        <v>135.03125</v>
      </c>
      <c r="F6059" s="37">
        <v>136.875</v>
      </c>
      <c r="G6059" s="38">
        <v>11808500</v>
      </c>
      <c r="H6059" s="37">
        <v>88.354729000000006</v>
      </c>
      <c r="I6059" s="41">
        <f t="shared" si="675"/>
        <v>0.64551400182648411</v>
      </c>
      <c r="J6059" s="41">
        <f t="shared" ca="1" si="676"/>
        <v>1</v>
      </c>
      <c r="K6059" s="37">
        <f t="shared" si="677"/>
        <v>88.09</v>
      </c>
      <c r="L6059" s="37">
        <f t="shared" si="678"/>
        <v>88.98</v>
      </c>
      <c r="M6059" s="37">
        <f t="shared" si="679"/>
        <v>87.16</v>
      </c>
      <c r="N6059" s="37">
        <f t="shared" si="680"/>
        <v>88.35</v>
      </c>
      <c r="O6059" s="38">
        <f t="shared" ca="1" si="681"/>
        <v>11808500</v>
      </c>
    </row>
    <row r="6060" spans="1:15" x14ac:dyDescent="0.4">
      <c r="A6060">
        <v>6045</v>
      </c>
      <c r="B6060" s="63">
        <v>36592</v>
      </c>
      <c r="C6060" s="37">
        <v>140</v>
      </c>
      <c r="D6060" s="37">
        <v>140.15625</v>
      </c>
      <c r="E6060" s="37">
        <v>135.21875</v>
      </c>
      <c r="F6060" s="37">
        <v>137.046875</v>
      </c>
      <c r="G6060" s="38">
        <v>20062000</v>
      </c>
      <c r="H6060" s="37">
        <v>88.46566</v>
      </c>
      <c r="I6060" s="41">
        <f t="shared" si="675"/>
        <v>0.64551387983126207</v>
      </c>
      <c r="J6060" s="41">
        <f t="shared" ca="1" si="676"/>
        <v>1</v>
      </c>
      <c r="K6060" s="37">
        <f t="shared" si="677"/>
        <v>90.37</v>
      </c>
      <c r="L6060" s="37">
        <f t="shared" si="678"/>
        <v>90.47</v>
      </c>
      <c r="M6060" s="37">
        <f t="shared" si="679"/>
        <v>87.29</v>
      </c>
      <c r="N6060" s="37">
        <f t="shared" si="680"/>
        <v>88.47</v>
      </c>
      <c r="O6060" s="38">
        <f t="shared" ca="1" si="681"/>
        <v>20062000</v>
      </c>
    </row>
    <row r="6061" spans="1:15" x14ac:dyDescent="0.4">
      <c r="A6061">
        <v>6046</v>
      </c>
      <c r="B6061" s="63">
        <v>36591</v>
      </c>
      <c r="C6061" s="37">
        <v>140.8125</v>
      </c>
      <c r="D6061" s="37">
        <v>141.34375</v>
      </c>
      <c r="E6061" s="37">
        <v>138.75</v>
      </c>
      <c r="F6061" s="37">
        <v>139.75</v>
      </c>
      <c r="G6061" s="38">
        <v>11967100</v>
      </c>
      <c r="H6061" s="37">
        <v>90.210578999999996</v>
      </c>
      <c r="I6061" s="41">
        <f t="shared" si="675"/>
        <v>0.64551398211091227</v>
      </c>
      <c r="J6061" s="41">
        <f t="shared" ca="1" si="676"/>
        <v>1</v>
      </c>
      <c r="K6061" s="37">
        <f t="shared" si="677"/>
        <v>90.9</v>
      </c>
      <c r="L6061" s="37">
        <f t="shared" si="678"/>
        <v>91.24</v>
      </c>
      <c r="M6061" s="37">
        <f t="shared" si="679"/>
        <v>89.57</v>
      </c>
      <c r="N6061" s="37">
        <f t="shared" si="680"/>
        <v>90.21</v>
      </c>
      <c r="O6061" s="38">
        <f t="shared" ca="1" si="681"/>
        <v>11967100</v>
      </c>
    </row>
    <row r="6062" spans="1:15" x14ac:dyDescent="0.4">
      <c r="A6062">
        <v>6047</v>
      </c>
      <c r="B6062" s="63">
        <v>36588</v>
      </c>
      <c r="C6062" s="37">
        <v>140.4375</v>
      </c>
      <c r="D6062" s="37">
        <v>141.71875</v>
      </c>
      <c r="E6062" s="37">
        <v>139.71875</v>
      </c>
      <c r="F6062" s="37">
        <v>141.125</v>
      </c>
      <c r="G6062" s="38">
        <v>12770300</v>
      </c>
      <c r="H6062" s="37">
        <v>91.098136999999994</v>
      </c>
      <c r="I6062" s="41">
        <f t="shared" si="675"/>
        <v>0.64551381399468555</v>
      </c>
      <c r="J6062" s="41">
        <f t="shared" ca="1" si="676"/>
        <v>1</v>
      </c>
      <c r="K6062" s="37">
        <f t="shared" si="677"/>
        <v>90.65</v>
      </c>
      <c r="L6062" s="37">
        <f t="shared" si="678"/>
        <v>91.48</v>
      </c>
      <c r="M6062" s="37">
        <f t="shared" si="679"/>
        <v>90.19</v>
      </c>
      <c r="N6062" s="37">
        <f t="shared" si="680"/>
        <v>91.1</v>
      </c>
      <c r="O6062" s="38">
        <f t="shared" ca="1" si="681"/>
        <v>12770300</v>
      </c>
    </row>
    <row r="6063" spans="1:15" x14ac:dyDescent="0.4">
      <c r="A6063">
        <v>6048</v>
      </c>
      <c r="B6063" s="63">
        <v>36587</v>
      </c>
      <c r="C6063" s="37">
        <v>138.6875</v>
      </c>
      <c r="D6063" s="37">
        <v>139.125</v>
      </c>
      <c r="E6063" s="37">
        <v>137.34375</v>
      </c>
      <c r="F6063" s="37">
        <v>138.53125</v>
      </c>
      <c r="G6063" s="38">
        <v>7600200</v>
      </c>
      <c r="H6063" s="37">
        <v>89.423858999999993</v>
      </c>
      <c r="I6063" s="41">
        <f t="shared" si="675"/>
        <v>0.64551398330701548</v>
      </c>
      <c r="J6063" s="41">
        <f t="shared" ca="1" si="676"/>
        <v>1</v>
      </c>
      <c r="K6063" s="37">
        <f t="shared" si="677"/>
        <v>89.52</v>
      </c>
      <c r="L6063" s="37">
        <f t="shared" si="678"/>
        <v>89.81</v>
      </c>
      <c r="M6063" s="37">
        <f t="shared" si="679"/>
        <v>88.66</v>
      </c>
      <c r="N6063" s="37">
        <f t="shared" si="680"/>
        <v>89.42</v>
      </c>
      <c r="O6063" s="38">
        <f t="shared" ca="1" si="681"/>
        <v>7600200</v>
      </c>
    </row>
    <row r="6064" spans="1:15" x14ac:dyDescent="0.4">
      <c r="A6064">
        <v>6049</v>
      </c>
      <c r="B6064" s="63">
        <v>36586</v>
      </c>
      <c r="C6064" s="37">
        <v>137.625</v>
      </c>
      <c r="D6064" s="37">
        <v>139</v>
      </c>
      <c r="E6064" s="37">
        <v>137.21875</v>
      </c>
      <c r="F6064" s="37">
        <v>138.4375</v>
      </c>
      <c r="G6064" s="38">
        <v>6868000</v>
      </c>
      <c r="H6064" s="37">
        <v>89.363281000000001</v>
      </c>
      <c r="I6064" s="41">
        <f t="shared" si="675"/>
        <v>0.64551354221218959</v>
      </c>
      <c r="J6064" s="41">
        <f t="shared" ca="1" si="676"/>
        <v>1</v>
      </c>
      <c r="K6064" s="37">
        <f t="shared" si="677"/>
        <v>88.84</v>
      </c>
      <c r="L6064" s="37">
        <f t="shared" si="678"/>
        <v>89.73</v>
      </c>
      <c r="M6064" s="37">
        <f t="shared" si="679"/>
        <v>88.58</v>
      </c>
      <c r="N6064" s="37">
        <f t="shared" si="680"/>
        <v>89.36</v>
      </c>
      <c r="O6064" s="38">
        <f t="shared" ca="1" si="681"/>
        <v>6868000</v>
      </c>
    </row>
    <row r="6065" spans="1:15" x14ac:dyDescent="0.4">
      <c r="A6065">
        <v>6050</v>
      </c>
      <c r="B6065" s="63">
        <v>36585</v>
      </c>
      <c r="C6065" s="37">
        <v>136.0625</v>
      </c>
      <c r="D6065" s="37">
        <v>137.4375</v>
      </c>
      <c r="E6065" s="37">
        <v>135.75</v>
      </c>
      <c r="F6065" s="37">
        <v>137.4375</v>
      </c>
      <c r="G6065" s="38">
        <v>8242500</v>
      </c>
      <c r="H6065" s="37">
        <v>88.717781000000002</v>
      </c>
      <c r="I6065" s="41">
        <f t="shared" si="675"/>
        <v>0.64551364074579354</v>
      </c>
      <c r="J6065" s="41">
        <f t="shared" ca="1" si="676"/>
        <v>1</v>
      </c>
      <c r="K6065" s="37">
        <f t="shared" si="677"/>
        <v>87.83</v>
      </c>
      <c r="L6065" s="37">
        <f t="shared" si="678"/>
        <v>88.72</v>
      </c>
      <c r="M6065" s="37">
        <f t="shared" si="679"/>
        <v>87.63</v>
      </c>
      <c r="N6065" s="37">
        <f t="shared" si="680"/>
        <v>88.72</v>
      </c>
      <c r="O6065" s="38">
        <f t="shared" ca="1" si="681"/>
        <v>8242500</v>
      </c>
    </row>
    <row r="6066" spans="1:15" x14ac:dyDescent="0.4">
      <c r="A6066">
        <v>6051</v>
      </c>
      <c r="B6066" s="63">
        <v>36584</v>
      </c>
      <c r="C6066" s="37">
        <v>133.375</v>
      </c>
      <c r="D6066" s="37">
        <v>136.6875</v>
      </c>
      <c r="E6066" s="37">
        <v>132.71875</v>
      </c>
      <c r="F6066" s="37">
        <v>136.125</v>
      </c>
      <c r="G6066" s="38">
        <v>13397800</v>
      </c>
      <c r="H6066" s="37">
        <v>87.870543999999995</v>
      </c>
      <c r="I6066" s="41">
        <f t="shared" si="675"/>
        <v>0.64551363820018359</v>
      </c>
      <c r="J6066" s="41">
        <f t="shared" ca="1" si="676"/>
        <v>1</v>
      </c>
      <c r="K6066" s="37">
        <f t="shared" si="677"/>
        <v>86.1</v>
      </c>
      <c r="L6066" s="37">
        <f t="shared" si="678"/>
        <v>88.23</v>
      </c>
      <c r="M6066" s="37">
        <f t="shared" si="679"/>
        <v>85.67</v>
      </c>
      <c r="N6066" s="37">
        <f t="shared" si="680"/>
        <v>87.87</v>
      </c>
      <c r="O6066" s="38">
        <f t="shared" ca="1" si="681"/>
        <v>13397800</v>
      </c>
    </row>
    <row r="6067" spans="1:15" x14ac:dyDescent="0.4">
      <c r="A6067">
        <v>6052</v>
      </c>
      <c r="B6067" s="63">
        <v>36581</v>
      </c>
      <c r="C6067" s="37">
        <v>135.1875</v>
      </c>
      <c r="D6067" s="37">
        <v>136.71875</v>
      </c>
      <c r="E6067" s="37">
        <v>133.125</v>
      </c>
      <c r="F6067" s="37">
        <v>133.328125</v>
      </c>
      <c r="G6067" s="38">
        <v>10559900</v>
      </c>
      <c r="H6067" s="37">
        <v>86.06514</v>
      </c>
      <c r="I6067" s="41">
        <f t="shared" si="675"/>
        <v>0.64551376538146021</v>
      </c>
      <c r="J6067" s="41">
        <f t="shared" ca="1" si="676"/>
        <v>1</v>
      </c>
      <c r="K6067" s="37">
        <f t="shared" si="677"/>
        <v>87.27</v>
      </c>
      <c r="L6067" s="37">
        <f t="shared" si="678"/>
        <v>88.25</v>
      </c>
      <c r="M6067" s="37">
        <f t="shared" si="679"/>
        <v>85.93</v>
      </c>
      <c r="N6067" s="37">
        <f t="shared" si="680"/>
        <v>86.07</v>
      </c>
      <c r="O6067" s="38">
        <f t="shared" ca="1" si="681"/>
        <v>10559900</v>
      </c>
    </row>
    <row r="6068" spans="1:15" x14ac:dyDescent="0.4">
      <c r="A6068">
        <v>6053</v>
      </c>
      <c r="B6068" s="63">
        <v>36580</v>
      </c>
      <c r="C6068" s="37">
        <v>136.6875</v>
      </c>
      <c r="D6068" s="37">
        <v>137.03125</v>
      </c>
      <c r="E6068" s="37">
        <v>133.09375</v>
      </c>
      <c r="F6068" s="37">
        <v>133.8125</v>
      </c>
      <c r="G6068" s="38">
        <v>17375000</v>
      </c>
      <c r="H6068" s="37">
        <v>86.377853000000002</v>
      </c>
      <c r="I6068" s="41">
        <f t="shared" si="675"/>
        <v>0.64551408127043441</v>
      </c>
      <c r="J6068" s="41">
        <f t="shared" ca="1" si="676"/>
        <v>1</v>
      </c>
      <c r="K6068" s="37">
        <f t="shared" si="677"/>
        <v>88.23</v>
      </c>
      <c r="L6068" s="37">
        <f t="shared" si="678"/>
        <v>88.46</v>
      </c>
      <c r="M6068" s="37">
        <f t="shared" si="679"/>
        <v>85.91</v>
      </c>
      <c r="N6068" s="37">
        <f t="shared" si="680"/>
        <v>86.38</v>
      </c>
      <c r="O6068" s="38">
        <f t="shared" ca="1" si="681"/>
        <v>17375000</v>
      </c>
    </row>
    <row r="6069" spans="1:15" x14ac:dyDescent="0.4">
      <c r="A6069">
        <v>6054</v>
      </c>
      <c r="B6069" s="63">
        <v>36579</v>
      </c>
      <c r="C6069" s="37">
        <v>135.625</v>
      </c>
      <c r="D6069" s="37">
        <v>137.46875</v>
      </c>
      <c r="E6069" s="37">
        <v>134.5</v>
      </c>
      <c r="F6069" s="37">
        <v>136.5625</v>
      </c>
      <c r="G6069" s="38">
        <v>12119000</v>
      </c>
      <c r="H6069" s="37">
        <v>88.152985000000001</v>
      </c>
      <c r="I6069" s="41">
        <f t="shared" si="675"/>
        <v>0.64551384897025177</v>
      </c>
      <c r="J6069" s="41">
        <f t="shared" ca="1" si="676"/>
        <v>1</v>
      </c>
      <c r="K6069" s="37">
        <f t="shared" si="677"/>
        <v>87.55</v>
      </c>
      <c r="L6069" s="37">
        <f t="shared" si="678"/>
        <v>88.74</v>
      </c>
      <c r="M6069" s="37">
        <f t="shared" si="679"/>
        <v>86.82</v>
      </c>
      <c r="N6069" s="37">
        <f t="shared" si="680"/>
        <v>88.15</v>
      </c>
      <c r="O6069" s="38">
        <f t="shared" ca="1" si="681"/>
        <v>12119000</v>
      </c>
    </row>
    <row r="6070" spans="1:15" x14ac:dyDescent="0.4">
      <c r="A6070">
        <v>6055</v>
      </c>
      <c r="B6070" s="63">
        <v>36578</v>
      </c>
      <c r="C6070" s="37">
        <v>135.1875</v>
      </c>
      <c r="D6070" s="37">
        <v>136.34375</v>
      </c>
      <c r="E6070" s="37">
        <v>133.53125</v>
      </c>
      <c r="F6070" s="37">
        <v>134.96875</v>
      </c>
      <c r="G6070" s="38">
        <v>16415400</v>
      </c>
      <c r="H6070" s="37">
        <v>87.124206999999998</v>
      </c>
      <c r="I6070" s="41">
        <f t="shared" si="675"/>
        <v>0.64551392081500347</v>
      </c>
      <c r="J6070" s="41">
        <f t="shared" ca="1" si="676"/>
        <v>1</v>
      </c>
      <c r="K6070" s="37">
        <f t="shared" si="677"/>
        <v>87.27</v>
      </c>
      <c r="L6070" s="37">
        <f t="shared" si="678"/>
        <v>88.01</v>
      </c>
      <c r="M6070" s="37">
        <f t="shared" si="679"/>
        <v>86.2</v>
      </c>
      <c r="N6070" s="37">
        <f t="shared" si="680"/>
        <v>87.12</v>
      </c>
      <c r="O6070" s="38">
        <f t="shared" ca="1" si="681"/>
        <v>16415400</v>
      </c>
    </row>
    <row r="6071" spans="1:15" x14ac:dyDescent="0.4">
      <c r="A6071">
        <v>6056</v>
      </c>
      <c r="B6071" s="63">
        <v>36574</v>
      </c>
      <c r="C6071" s="37">
        <v>138.875</v>
      </c>
      <c r="D6071" s="37">
        <v>138.875</v>
      </c>
      <c r="E6071" s="37">
        <v>134.625</v>
      </c>
      <c r="F6071" s="37">
        <v>135.3125</v>
      </c>
      <c r="G6071" s="38">
        <v>9409200</v>
      </c>
      <c r="H6071" s="37">
        <v>87.346114999999998</v>
      </c>
      <c r="I6071" s="41">
        <f t="shared" si="675"/>
        <v>0.64551401385681295</v>
      </c>
      <c r="J6071" s="41">
        <f t="shared" ca="1" si="676"/>
        <v>1</v>
      </c>
      <c r="K6071" s="37">
        <f t="shared" si="677"/>
        <v>89.65</v>
      </c>
      <c r="L6071" s="37">
        <f t="shared" si="678"/>
        <v>89.65</v>
      </c>
      <c r="M6071" s="37">
        <f t="shared" si="679"/>
        <v>86.9</v>
      </c>
      <c r="N6071" s="37">
        <f t="shared" si="680"/>
        <v>87.35</v>
      </c>
      <c r="O6071" s="38">
        <f t="shared" ca="1" si="681"/>
        <v>9409200</v>
      </c>
    </row>
    <row r="6072" spans="1:15" x14ac:dyDescent="0.4">
      <c r="A6072">
        <v>6057</v>
      </c>
      <c r="B6072" s="63">
        <v>36573</v>
      </c>
      <c r="C6072" s="37">
        <v>140.4375</v>
      </c>
      <c r="D6072" s="37">
        <v>140.4375</v>
      </c>
      <c r="E6072" s="37">
        <v>138.21875</v>
      </c>
      <c r="F6072" s="37">
        <v>138.28125</v>
      </c>
      <c r="G6072" s="38">
        <v>7584200</v>
      </c>
      <c r="H6072" s="37">
        <v>89.262482000000006</v>
      </c>
      <c r="I6072" s="41">
        <f t="shared" si="675"/>
        <v>0.64551399412429378</v>
      </c>
      <c r="J6072" s="41">
        <f t="shared" ca="1" si="676"/>
        <v>1</v>
      </c>
      <c r="K6072" s="37">
        <f t="shared" si="677"/>
        <v>90.65</v>
      </c>
      <c r="L6072" s="37">
        <f t="shared" si="678"/>
        <v>90.65</v>
      </c>
      <c r="M6072" s="37">
        <f t="shared" si="679"/>
        <v>89.22</v>
      </c>
      <c r="N6072" s="37">
        <f t="shared" si="680"/>
        <v>89.26</v>
      </c>
      <c r="O6072" s="38">
        <f t="shared" ca="1" si="681"/>
        <v>7584200</v>
      </c>
    </row>
    <row r="6073" spans="1:15" x14ac:dyDescent="0.4">
      <c r="A6073">
        <v>6058</v>
      </c>
      <c r="B6073" s="63">
        <v>36572</v>
      </c>
      <c r="C6073" s="37">
        <v>140.375</v>
      </c>
      <c r="D6073" s="37">
        <v>140.9375</v>
      </c>
      <c r="E6073" s="37">
        <v>138.796875</v>
      </c>
      <c r="F6073" s="37">
        <v>139</v>
      </c>
      <c r="G6073" s="38">
        <v>8845400</v>
      </c>
      <c r="H6073" s="37">
        <v>89.726448000000005</v>
      </c>
      <c r="I6073" s="41">
        <f t="shared" si="675"/>
        <v>0.64551401438848921</v>
      </c>
      <c r="J6073" s="41">
        <f t="shared" ca="1" si="676"/>
        <v>1</v>
      </c>
      <c r="K6073" s="37">
        <f t="shared" si="677"/>
        <v>90.61</v>
      </c>
      <c r="L6073" s="37">
        <f t="shared" si="678"/>
        <v>90.98</v>
      </c>
      <c r="M6073" s="37">
        <f t="shared" si="679"/>
        <v>89.6</v>
      </c>
      <c r="N6073" s="37">
        <f t="shared" si="680"/>
        <v>89.73</v>
      </c>
      <c r="O6073" s="38">
        <f t="shared" ca="1" si="681"/>
        <v>8845400</v>
      </c>
    </row>
    <row r="6074" spans="1:15" x14ac:dyDescent="0.4">
      <c r="A6074">
        <v>6059</v>
      </c>
      <c r="B6074" s="63">
        <v>36571</v>
      </c>
      <c r="C6074" s="37">
        <v>139.25</v>
      </c>
      <c r="D6074" s="37">
        <v>141.21875</v>
      </c>
      <c r="E6074" s="37">
        <v>137.796875</v>
      </c>
      <c r="F6074" s="37">
        <v>141.078125</v>
      </c>
      <c r="G6074" s="38">
        <v>11078300</v>
      </c>
      <c r="H6074" s="37">
        <v>91.067909</v>
      </c>
      <c r="I6074" s="41">
        <f t="shared" si="675"/>
        <v>0.64551402990364382</v>
      </c>
      <c r="J6074" s="41">
        <f t="shared" ca="1" si="676"/>
        <v>1</v>
      </c>
      <c r="K6074" s="37">
        <f t="shared" si="677"/>
        <v>89.89</v>
      </c>
      <c r="L6074" s="37">
        <f t="shared" si="678"/>
        <v>91.16</v>
      </c>
      <c r="M6074" s="37">
        <f t="shared" si="679"/>
        <v>88.95</v>
      </c>
      <c r="N6074" s="37">
        <f t="shared" si="680"/>
        <v>91.07</v>
      </c>
      <c r="O6074" s="38">
        <f t="shared" ca="1" si="681"/>
        <v>11078300</v>
      </c>
    </row>
    <row r="6075" spans="1:15" x14ac:dyDescent="0.4">
      <c r="A6075">
        <v>6060</v>
      </c>
      <c r="B6075" s="63">
        <v>36570</v>
      </c>
      <c r="C6075" s="37">
        <v>139.78125</v>
      </c>
      <c r="D6075" s="37">
        <v>139.78125</v>
      </c>
      <c r="E6075" s="37">
        <v>138.3125</v>
      </c>
      <c r="F6075" s="37">
        <v>139.5</v>
      </c>
      <c r="G6075" s="38">
        <v>8528800</v>
      </c>
      <c r="H6075" s="37">
        <v>90.049210000000002</v>
      </c>
      <c r="I6075" s="41">
        <f t="shared" si="675"/>
        <v>0.64551405017921148</v>
      </c>
      <c r="J6075" s="41">
        <f t="shared" ca="1" si="676"/>
        <v>1</v>
      </c>
      <c r="K6075" s="37">
        <f t="shared" si="677"/>
        <v>90.23</v>
      </c>
      <c r="L6075" s="37">
        <f t="shared" si="678"/>
        <v>90.23</v>
      </c>
      <c r="M6075" s="37">
        <f t="shared" si="679"/>
        <v>89.28</v>
      </c>
      <c r="N6075" s="37">
        <f t="shared" si="680"/>
        <v>90.05</v>
      </c>
      <c r="O6075" s="38">
        <f t="shared" ca="1" si="681"/>
        <v>8528800</v>
      </c>
    </row>
    <row r="6076" spans="1:15" x14ac:dyDescent="0.4">
      <c r="A6076">
        <v>6061</v>
      </c>
      <c r="B6076" s="63">
        <v>36567</v>
      </c>
      <c r="C6076" s="37">
        <v>141.84375</v>
      </c>
      <c r="D6076" s="37">
        <v>141.9375</v>
      </c>
      <c r="E6076" s="37">
        <v>138.03125</v>
      </c>
      <c r="F6076" s="37">
        <v>138.6875</v>
      </c>
      <c r="G6076" s="38">
        <v>9849800</v>
      </c>
      <c r="H6076" s="37">
        <v>89.524719000000005</v>
      </c>
      <c r="I6076" s="41">
        <f t="shared" si="675"/>
        <v>0.64551397205948624</v>
      </c>
      <c r="J6076" s="41">
        <f t="shared" ca="1" si="676"/>
        <v>1</v>
      </c>
      <c r="K6076" s="37">
        <f t="shared" si="677"/>
        <v>91.56</v>
      </c>
      <c r="L6076" s="37">
        <f t="shared" si="678"/>
        <v>91.62</v>
      </c>
      <c r="M6076" s="37">
        <f t="shared" si="679"/>
        <v>89.1</v>
      </c>
      <c r="N6076" s="37">
        <f t="shared" si="680"/>
        <v>89.52</v>
      </c>
      <c r="O6076" s="38">
        <f t="shared" ca="1" si="681"/>
        <v>9849800</v>
      </c>
    </row>
    <row r="6077" spans="1:15" x14ac:dyDescent="0.4">
      <c r="A6077">
        <v>6062</v>
      </c>
      <c r="B6077" s="63">
        <v>36566</v>
      </c>
      <c r="C6077" s="37">
        <v>141.625</v>
      </c>
      <c r="D6077" s="37">
        <v>142.5625</v>
      </c>
      <c r="E6077" s="37">
        <v>140.875</v>
      </c>
      <c r="F6077" s="37">
        <v>141.5625</v>
      </c>
      <c r="G6077" s="38">
        <v>6690600</v>
      </c>
      <c r="H6077" s="37">
        <v>91.380577000000002</v>
      </c>
      <c r="I6077" s="41">
        <f t="shared" si="675"/>
        <v>0.64551400971302431</v>
      </c>
      <c r="J6077" s="41">
        <f t="shared" ca="1" si="676"/>
        <v>1</v>
      </c>
      <c r="K6077" s="37">
        <f t="shared" si="677"/>
        <v>91.42</v>
      </c>
      <c r="L6077" s="37">
        <f t="shared" si="678"/>
        <v>92.03</v>
      </c>
      <c r="M6077" s="37">
        <f t="shared" si="679"/>
        <v>90.94</v>
      </c>
      <c r="N6077" s="37">
        <f t="shared" si="680"/>
        <v>91.38</v>
      </c>
      <c r="O6077" s="38">
        <f t="shared" ca="1" si="681"/>
        <v>6690600</v>
      </c>
    </row>
    <row r="6078" spans="1:15" x14ac:dyDescent="0.4">
      <c r="A6078">
        <v>6063</v>
      </c>
      <c r="B6078" s="63">
        <v>36565</v>
      </c>
      <c r="C6078" s="37">
        <v>144.46875</v>
      </c>
      <c r="D6078" s="37">
        <v>144.46875</v>
      </c>
      <c r="E6078" s="37">
        <v>141.265625</v>
      </c>
      <c r="F6078" s="37">
        <v>141.28125</v>
      </c>
      <c r="G6078" s="38">
        <v>8511500</v>
      </c>
      <c r="H6078" s="37">
        <v>91.199027999999998</v>
      </c>
      <c r="I6078" s="41">
        <f t="shared" si="675"/>
        <v>0.64551402256138024</v>
      </c>
      <c r="J6078" s="41">
        <f t="shared" ca="1" si="676"/>
        <v>1</v>
      </c>
      <c r="K6078" s="37">
        <f t="shared" si="677"/>
        <v>93.26</v>
      </c>
      <c r="L6078" s="37">
        <f t="shared" si="678"/>
        <v>93.26</v>
      </c>
      <c r="M6078" s="37">
        <f t="shared" si="679"/>
        <v>91.19</v>
      </c>
      <c r="N6078" s="37">
        <f t="shared" si="680"/>
        <v>91.2</v>
      </c>
      <c r="O6078" s="38">
        <f t="shared" ca="1" si="681"/>
        <v>8511500</v>
      </c>
    </row>
    <row r="6079" spans="1:15" x14ac:dyDescent="0.4">
      <c r="A6079">
        <v>6064</v>
      </c>
      <c r="B6079" s="63">
        <v>36564</v>
      </c>
      <c r="C6079" s="37">
        <v>143.96875</v>
      </c>
      <c r="D6079" s="37">
        <v>144.5625</v>
      </c>
      <c r="E6079" s="37">
        <v>143.625</v>
      </c>
      <c r="F6079" s="37">
        <v>144.3125</v>
      </c>
      <c r="G6079" s="38">
        <v>4936400</v>
      </c>
      <c r="H6079" s="37">
        <v>93.155745999999994</v>
      </c>
      <c r="I6079" s="41">
        <f t="shared" si="675"/>
        <v>0.6455140476396708</v>
      </c>
      <c r="J6079" s="41">
        <f t="shared" ca="1" si="676"/>
        <v>1</v>
      </c>
      <c r="K6079" s="37">
        <f t="shared" si="677"/>
        <v>92.93</v>
      </c>
      <c r="L6079" s="37">
        <f t="shared" si="678"/>
        <v>93.32</v>
      </c>
      <c r="M6079" s="37">
        <f t="shared" si="679"/>
        <v>92.71</v>
      </c>
      <c r="N6079" s="37">
        <f t="shared" si="680"/>
        <v>93.16</v>
      </c>
      <c r="O6079" s="38">
        <f t="shared" ca="1" si="681"/>
        <v>4936400</v>
      </c>
    </row>
    <row r="6080" spans="1:15" x14ac:dyDescent="0.4">
      <c r="A6080">
        <v>6065</v>
      </c>
      <c r="B6080" s="63">
        <v>36563</v>
      </c>
      <c r="C6080" s="37">
        <v>142.5625</v>
      </c>
      <c r="D6080" s="37">
        <v>142.78125</v>
      </c>
      <c r="E6080" s="37">
        <v>141.4375</v>
      </c>
      <c r="F6080" s="37">
        <v>142.375</v>
      </c>
      <c r="G6080" s="38">
        <v>5845800</v>
      </c>
      <c r="H6080" s="37">
        <v>91.905074999999997</v>
      </c>
      <c r="I6080" s="41">
        <f t="shared" si="675"/>
        <v>0.64551413520632128</v>
      </c>
      <c r="J6080" s="41">
        <f t="shared" ca="1" si="676"/>
        <v>1</v>
      </c>
      <c r="K6080" s="37">
        <f t="shared" si="677"/>
        <v>92.03</v>
      </c>
      <c r="L6080" s="37">
        <f t="shared" si="678"/>
        <v>92.17</v>
      </c>
      <c r="M6080" s="37">
        <f t="shared" si="679"/>
        <v>91.3</v>
      </c>
      <c r="N6080" s="37">
        <f t="shared" si="680"/>
        <v>91.91</v>
      </c>
      <c r="O6080" s="38">
        <f t="shared" ca="1" si="681"/>
        <v>5845800</v>
      </c>
    </row>
    <row r="6081" spans="1:15" x14ac:dyDescent="0.4">
      <c r="A6081">
        <v>6066</v>
      </c>
      <c r="B6081" s="63">
        <v>36560</v>
      </c>
      <c r="C6081" s="37">
        <v>143.1875</v>
      </c>
      <c r="D6081" s="37">
        <v>144</v>
      </c>
      <c r="E6081" s="37">
        <v>142.125</v>
      </c>
      <c r="F6081" s="37">
        <v>142.59375</v>
      </c>
      <c r="G6081" s="38">
        <v>4925400</v>
      </c>
      <c r="H6081" s="37">
        <v>92.046256999999997</v>
      </c>
      <c r="I6081" s="41">
        <f t="shared" si="675"/>
        <v>0.64551396537365768</v>
      </c>
      <c r="J6081" s="41">
        <f t="shared" ca="1" si="676"/>
        <v>1</v>
      </c>
      <c r="K6081" s="37">
        <f t="shared" si="677"/>
        <v>92.43</v>
      </c>
      <c r="L6081" s="37">
        <f t="shared" si="678"/>
        <v>92.95</v>
      </c>
      <c r="M6081" s="37">
        <f t="shared" si="679"/>
        <v>91.74</v>
      </c>
      <c r="N6081" s="37">
        <f t="shared" si="680"/>
        <v>92.05</v>
      </c>
      <c r="O6081" s="38">
        <f t="shared" ca="1" si="681"/>
        <v>4925400</v>
      </c>
    </row>
    <row r="6082" spans="1:15" x14ac:dyDescent="0.4">
      <c r="A6082">
        <v>6067</v>
      </c>
      <c r="B6082" s="63">
        <v>36559</v>
      </c>
      <c r="C6082" s="37">
        <v>140.875</v>
      </c>
      <c r="D6082" s="37">
        <v>143.25</v>
      </c>
      <c r="E6082" s="37">
        <v>140</v>
      </c>
      <c r="F6082" s="37">
        <v>143.1875</v>
      </c>
      <c r="G6082" s="38">
        <v>7997500</v>
      </c>
      <c r="H6082" s="37">
        <v>92.429512000000003</v>
      </c>
      <c r="I6082" s="41">
        <f t="shared" si="675"/>
        <v>0.64551383326058487</v>
      </c>
      <c r="J6082" s="41">
        <f t="shared" ca="1" si="676"/>
        <v>1</v>
      </c>
      <c r="K6082" s="37">
        <f t="shared" si="677"/>
        <v>90.94</v>
      </c>
      <c r="L6082" s="37">
        <f t="shared" si="678"/>
        <v>92.47</v>
      </c>
      <c r="M6082" s="37">
        <f t="shared" si="679"/>
        <v>90.37</v>
      </c>
      <c r="N6082" s="37">
        <f t="shared" si="680"/>
        <v>92.43</v>
      </c>
      <c r="O6082" s="38">
        <f t="shared" ca="1" si="681"/>
        <v>7997500</v>
      </c>
    </row>
    <row r="6083" spans="1:15" x14ac:dyDescent="0.4">
      <c r="A6083">
        <v>6068</v>
      </c>
      <c r="B6083" s="63">
        <v>36558</v>
      </c>
      <c r="C6083" s="37">
        <v>141.28125</v>
      </c>
      <c r="D6083" s="37">
        <v>142.25</v>
      </c>
      <c r="E6083" s="37">
        <v>140.375</v>
      </c>
      <c r="F6083" s="37">
        <v>141.0625</v>
      </c>
      <c r="G6083" s="38">
        <v>6205900</v>
      </c>
      <c r="H6083" s="37">
        <v>91.057822999999999</v>
      </c>
      <c r="I6083" s="41">
        <f t="shared" si="675"/>
        <v>0.64551403101462113</v>
      </c>
      <c r="J6083" s="41">
        <f t="shared" ca="1" si="676"/>
        <v>1</v>
      </c>
      <c r="K6083" s="37">
        <f t="shared" si="677"/>
        <v>91.2</v>
      </c>
      <c r="L6083" s="37">
        <f t="shared" si="678"/>
        <v>91.82</v>
      </c>
      <c r="M6083" s="37">
        <f t="shared" si="679"/>
        <v>90.61</v>
      </c>
      <c r="N6083" s="37">
        <f t="shared" si="680"/>
        <v>91.06</v>
      </c>
      <c r="O6083" s="38">
        <f t="shared" ca="1" si="681"/>
        <v>6205900</v>
      </c>
    </row>
    <row r="6084" spans="1:15" x14ac:dyDescent="0.4">
      <c r="A6084">
        <v>6069</v>
      </c>
      <c r="B6084" s="63">
        <v>36557</v>
      </c>
      <c r="C6084" s="37">
        <v>139.75</v>
      </c>
      <c r="D6084" s="37">
        <v>141.6875</v>
      </c>
      <c r="E6084" s="37">
        <v>138.53125</v>
      </c>
      <c r="F6084" s="37">
        <v>140.9375</v>
      </c>
      <c r="G6084" s="38">
        <v>8419900</v>
      </c>
      <c r="H6084" s="37">
        <v>90.977135000000004</v>
      </c>
      <c r="I6084" s="41">
        <f t="shared" si="675"/>
        <v>0.64551403991130818</v>
      </c>
      <c r="J6084" s="41">
        <f t="shared" ca="1" si="676"/>
        <v>1</v>
      </c>
      <c r="K6084" s="37">
        <f t="shared" si="677"/>
        <v>90.21</v>
      </c>
      <c r="L6084" s="37">
        <f t="shared" si="678"/>
        <v>91.46</v>
      </c>
      <c r="M6084" s="37">
        <f t="shared" si="679"/>
        <v>89.42</v>
      </c>
      <c r="N6084" s="37">
        <f t="shared" si="680"/>
        <v>90.98</v>
      </c>
      <c r="O6084" s="38">
        <f t="shared" ca="1" si="681"/>
        <v>8419900</v>
      </c>
    </row>
    <row r="6085" spans="1:15" x14ac:dyDescent="0.4">
      <c r="A6085">
        <v>6070</v>
      </c>
      <c r="B6085" s="63">
        <v>36556</v>
      </c>
      <c r="C6085" s="37">
        <v>135.8125</v>
      </c>
      <c r="D6085" s="37">
        <v>139.671875</v>
      </c>
      <c r="E6085" s="37">
        <v>135</v>
      </c>
      <c r="F6085" s="37">
        <v>139.5625</v>
      </c>
      <c r="G6085" s="38">
        <v>10768700</v>
      </c>
      <c r="H6085" s="37">
        <v>90.089516000000003</v>
      </c>
      <c r="I6085" s="41">
        <f t="shared" si="675"/>
        <v>0.64551377339901483</v>
      </c>
      <c r="J6085" s="41">
        <f t="shared" ca="1" si="676"/>
        <v>1</v>
      </c>
      <c r="K6085" s="37">
        <f t="shared" si="677"/>
        <v>87.67</v>
      </c>
      <c r="L6085" s="37">
        <f t="shared" si="678"/>
        <v>90.16</v>
      </c>
      <c r="M6085" s="37">
        <f t="shared" si="679"/>
        <v>87.14</v>
      </c>
      <c r="N6085" s="37">
        <f t="shared" si="680"/>
        <v>90.09</v>
      </c>
      <c r="O6085" s="38">
        <f t="shared" ca="1" si="681"/>
        <v>10768700</v>
      </c>
    </row>
    <row r="6086" spans="1:15" x14ac:dyDescent="0.4">
      <c r="A6086">
        <v>6071</v>
      </c>
      <c r="B6086" s="63">
        <v>36553</v>
      </c>
      <c r="C6086" s="37">
        <v>139.4375</v>
      </c>
      <c r="D6086" s="37">
        <v>140.0625</v>
      </c>
      <c r="E6086" s="37">
        <v>135.53125</v>
      </c>
      <c r="F6086" s="37">
        <v>135.875</v>
      </c>
      <c r="G6086" s="38">
        <v>11916200</v>
      </c>
      <c r="H6086" s="37">
        <v>87.709205999999995</v>
      </c>
      <c r="I6086" s="41">
        <f t="shared" si="675"/>
        <v>0.64551393560257586</v>
      </c>
      <c r="J6086" s="41">
        <f t="shared" ca="1" si="676"/>
        <v>1</v>
      </c>
      <c r="K6086" s="37">
        <f t="shared" si="677"/>
        <v>90.01</v>
      </c>
      <c r="L6086" s="37">
        <f t="shared" si="678"/>
        <v>90.41</v>
      </c>
      <c r="M6086" s="37">
        <f t="shared" si="679"/>
        <v>87.49</v>
      </c>
      <c r="N6086" s="37">
        <f t="shared" si="680"/>
        <v>87.71</v>
      </c>
      <c r="O6086" s="38">
        <f t="shared" ca="1" si="681"/>
        <v>11916200</v>
      </c>
    </row>
    <row r="6087" spans="1:15" x14ac:dyDescent="0.4">
      <c r="A6087">
        <v>6072</v>
      </c>
      <c r="B6087" s="63">
        <v>36552</v>
      </c>
      <c r="C6087" s="37">
        <v>141.84375</v>
      </c>
      <c r="D6087" s="37">
        <v>142.21875</v>
      </c>
      <c r="E6087" s="37">
        <v>138.125</v>
      </c>
      <c r="F6087" s="37">
        <v>140.25</v>
      </c>
      <c r="G6087" s="38">
        <v>10922700</v>
      </c>
      <c r="H6087" s="37">
        <v>90.533339999999995</v>
      </c>
      <c r="I6087" s="41">
        <f t="shared" si="675"/>
        <v>0.6455140106951871</v>
      </c>
      <c r="J6087" s="41">
        <f t="shared" ca="1" si="676"/>
        <v>1</v>
      </c>
      <c r="K6087" s="37">
        <f t="shared" si="677"/>
        <v>91.56</v>
      </c>
      <c r="L6087" s="37">
        <f t="shared" si="678"/>
        <v>91.8</v>
      </c>
      <c r="M6087" s="37">
        <f t="shared" si="679"/>
        <v>89.16</v>
      </c>
      <c r="N6087" s="37">
        <f t="shared" si="680"/>
        <v>90.53</v>
      </c>
      <c r="O6087" s="38">
        <f t="shared" ca="1" si="681"/>
        <v>10922700</v>
      </c>
    </row>
    <row r="6088" spans="1:15" x14ac:dyDescent="0.4">
      <c r="A6088">
        <v>6073</v>
      </c>
      <c r="B6088" s="63">
        <v>36551</v>
      </c>
      <c r="C6088" s="37">
        <v>141</v>
      </c>
      <c r="D6088" s="37">
        <v>141.546875</v>
      </c>
      <c r="E6088" s="37">
        <v>140.09375</v>
      </c>
      <c r="F6088" s="37">
        <v>140.8125</v>
      </c>
      <c r="G6088" s="38">
        <v>5158100</v>
      </c>
      <c r="H6088" s="37">
        <v>90.896361999999996</v>
      </c>
      <c r="I6088" s="41">
        <f t="shared" si="675"/>
        <v>0.64551344518419884</v>
      </c>
      <c r="J6088" s="41">
        <f t="shared" ca="1" si="676"/>
        <v>1</v>
      </c>
      <c r="K6088" s="37">
        <f t="shared" si="677"/>
        <v>91.02</v>
      </c>
      <c r="L6088" s="37">
        <f t="shared" si="678"/>
        <v>91.37</v>
      </c>
      <c r="M6088" s="37">
        <f t="shared" si="679"/>
        <v>90.43</v>
      </c>
      <c r="N6088" s="37">
        <f t="shared" si="680"/>
        <v>90.9</v>
      </c>
      <c r="O6088" s="38">
        <f t="shared" ca="1" si="681"/>
        <v>5158100</v>
      </c>
    </row>
    <row r="6089" spans="1:15" x14ac:dyDescent="0.4">
      <c r="A6089">
        <v>6074</v>
      </c>
      <c r="B6089" s="63">
        <v>36550</v>
      </c>
      <c r="C6089" s="37">
        <v>140.515625</v>
      </c>
      <c r="D6089" s="37">
        <v>141.9375</v>
      </c>
      <c r="E6089" s="37">
        <v>139</v>
      </c>
      <c r="F6089" s="37">
        <v>141.9375</v>
      </c>
      <c r="G6089" s="38">
        <v>9942500</v>
      </c>
      <c r="H6089" s="37">
        <v>91.622687999999997</v>
      </c>
      <c r="I6089" s="41">
        <f t="shared" si="675"/>
        <v>0.64551431439894313</v>
      </c>
      <c r="J6089" s="41">
        <f t="shared" ca="1" si="676"/>
        <v>1</v>
      </c>
      <c r="K6089" s="37">
        <f t="shared" si="677"/>
        <v>90.7</v>
      </c>
      <c r="L6089" s="37">
        <f t="shared" si="678"/>
        <v>91.62</v>
      </c>
      <c r="M6089" s="37">
        <f t="shared" si="679"/>
        <v>89.73</v>
      </c>
      <c r="N6089" s="37">
        <f t="shared" si="680"/>
        <v>91.62</v>
      </c>
      <c r="O6089" s="38">
        <f t="shared" ca="1" si="681"/>
        <v>9942500</v>
      </c>
    </row>
    <row r="6090" spans="1:15" x14ac:dyDescent="0.4">
      <c r="A6090">
        <v>6075</v>
      </c>
      <c r="B6090" s="63">
        <v>36549</v>
      </c>
      <c r="C6090" s="37">
        <v>145.65625</v>
      </c>
      <c r="D6090" s="37">
        <v>145.84375</v>
      </c>
      <c r="E6090" s="37">
        <v>139.40625</v>
      </c>
      <c r="F6090" s="37">
        <v>140.34375</v>
      </c>
      <c r="G6090" s="38">
        <v>7896900</v>
      </c>
      <c r="H6090" s="37">
        <v>90.593857</v>
      </c>
      <c r="I6090" s="41">
        <f t="shared" si="675"/>
        <v>0.64551401113337792</v>
      </c>
      <c r="J6090" s="41">
        <f t="shared" ca="1" si="676"/>
        <v>1</v>
      </c>
      <c r="K6090" s="37">
        <f t="shared" si="677"/>
        <v>94.02</v>
      </c>
      <c r="L6090" s="37">
        <f t="shared" si="678"/>
        <v>94.14</v>
      </c>
      <c r="M6090" s="37">
        <f t="shared" si="679"/>
        <v>89.99</v>
      </c>
      <c r="N6090" s="37">
        <f t="shared" si="680"/>
        <v>90.59</v>
      </c>
      <c r="O6090" s="38">
        <f t="shared" ca="1" si="681"/>
        <v>7896900</v>
      </c>
    </row>
    <row r="6091" spans="1:15" x14ac:dyDescent="0.4">
      <c r="A6091">
        <v>6076</v>
      </c>
      <c r="B6091" s="63">
        <v>36546</v>
      </c>
      <c r="C6091" s="37">
        <v>145.5</v>
      </c>
      <c r="D6091" s="37">
        <v>145.5</v>
      </c>
      <c r="E6091" s="37">
        <v>144.0625</v>
      </c>
      <c r="F6091" s="37">
        <v>144.4375</v>
      </c>
      <c r="G6091" s="38">
        <v>6244800</v>
      </c>
      <c r="H6091" s="37">
        <v>93.236442999999994</v>
      </c>
      <c r="I6091" s="41">
        <f t="shared" si="675"/>
        <v>0.64551410125486797</v>
      </c>
      <c r="J6091" s="41">
        <f t="shared" ca="1" si="676"/>
        <v>1</v>
      </c>
      <c r="K6091" s="37">
        <f t="shared" si="677"/>
        <v>93.92</v>
      </c>
      <c r="L6091" s="37">
        <f t="shared" si="678"/>
        <v>93.92</v>
      </c>
      <c r="M6091" s="37">
        <f t="shared" si="679"/>
        <v>92.99</v>
      </c>
      <c r="N6091" s="37">
        <f t="shared" si="680"/>
        <v>93.24</v>
      </c>
      <c r="O6091" s="38">
        <f t="shared" ca="1" si="681"/>
        <v>6244800</v>
      </c>
    </row>
    <row r="6092" spans="1:15" x14ac:dyDescent="0.4">
      <c r="A6092">
        <v>6077</v>
      </c>
      <c r="B6092" s="63">
        <v>36545</v>
      </c>
      <c r="C6092" s="37">
        <v>146.96875</v>
      </c>
      <c r="D6092" s="37">
        <v>146.96875</v>
      </c>
      <c r="E6092" s="37">
        <v>143.8125</v>
      </c>
      <c r="F6092" s="37">
        <v>144.75</v>
      </c>
      <c r="G6092" s="38">
        <v>5800100</v>
      </c>
      <c r="H6092" s="37">
        <v>93.438147999999998</v>
      </c>
      <c r="I6092" s="41">
        <f t="shared" si="675"/>
        <v>0.64551397582037995</v>
      </c>
      <c r="J6092" s="41">
        <f t="shared" ca="1" si="676"/>
        <v>1</v>
      </c>
      <c r="K6092" s="37">
        <f t="shared" si="677"/>
        <v>94.87</v>
      </c>
      <c r="L6092" s="37">
        <f t="shared" si="678"/>
        <v>94.87</v>
      </c>
      <c r="M6092" s="37">
        <f t="shared" si="679"/>
        <v>92.83</v>
      </c>
      <c r="N6092" s="37">
        <f t="shared" si="680"/>
        <v>93.44</v>
      </c>
      <c r="O6092" s="38">
        <f t="shared" ca="1" si="681"/>
        <v>5800100</v>
      </c>
    </row>
    <row r="6093" spans="1:15" x14ac:dyDescent="0.4">
      <c r="A6093">
        <v>6078</v>
      </c>
      <c r="B6093" s="63">
        <v>36544</v>
      </c>
      <c r="C6093" s="37">
        <v>145.3125</v>
      </c>
      <c r="D6093" s="37">
        <v>147</v>
      </c>
      <c r="E6093" s="37">
        <v>145</v>
      </c>
      <c r="F6093" s="37">
        <v>147</v>
      </c>
      <c r="G6093" s="38">
        <v>6157900</v>
      </c>
      <c r="H6093" s="37">
        <v>94.890563999999998</v>
      </c>
      <c r="I6093" s="41">
        <f t="shared" si="675"/>
        <v>0.64551404081632646</v>
      </c>
      <c r="J6093" s="41">
        <f t="shared" ca="1" si="676"/>
        <v>1</v>
      </c>
      <c r="K6093" s="37">
        <f t="shared" si="677"/>
        <v>93.8</v>
      </c>
      <c r="L6093" s="37">
        <f t="shared" si="678"/>
        <v>94.89</v>
      </c>
      <c r="M6093" s="37">
        <f t="shared" si="679"/>
        <v>93.6</v>
      </c>
      <c r="N6093" s="37">
        <f t="shared" si="680"/>
        <v>94.89</v>
      </c>
      <c r="O6093" s="38">
        <f t="shared" ca="1" si="681"/>
        <v>6157900</v>
      </c>
    </row>
    <row r="6094" spans="1:15" x14ac:dyDescent="0.4">
      <c r="A6094">
        <v>6079</v>
      </c>
      <c r="B6094" s="63">
        <v>36543</v>
      </c>
      <c r="C6094" s="37">
        <v>145.34375</v>
      </c>
      <c r="D6094" s="37">
        <v>146.625</v>
      </c>
      <c r="E6094" s="37">
        <v>145.1875</v>
      </c>
      <c r="F6094" s="37">
        <v>145.8125</v>
      </c>
      <c r="G6094" s="38">
        <v>6488500</v>
      </c>
      <c r="H6094" s="37">
        <v>94.12397</v>
      </c>
      <c r="I6094" s="41">
        <f t="shared" si="675"/>
        <v>0.64551372481783109</v>
      </c>
      <c r="J6094" s="41">
        <f t="shared" ca="1" si="676"/>
        <v>1</v>
      </c>
      <c r="K6094" s="37">
        <f t="shared" si="677"/>
        <v>93.82</v>
      </c>
      <c r="L6094" s="37">
        <f t="shared" si="678"/>
        <v>94.65</v>
      </c>
      <c r="M6094" s="37">
        <f t="shared" si="679"/>
        <v>93.72</v>
      </c>
      <c r="N6094" s="37">
        <f t="shared" si="680"/>
        <v>94.12</v>
      </c>
      <c r="O6094" s="38">
        <f t="shared" ca="1" si="681"/>
        <v>6488500</v>
      </c>
    </row>
    <row r="6095" spans="1:15" x14ac:dyDescent="0.4">
      <c r="A6095">
        <v>6080</v>
      </c>
      <c r="B6095" s="63">
        <v>36539</v>
      </c>
      <c r="C6095" s="37">
        <v>146.53125</v>
      </c>
      <c r="D6095" s="37">
        <v>147.46875</v>
      </c>
      <c r="E6095" s="37">
        <v>145.96875</v>
      </c>
      <c r="F6095" s="37">
        <v>146.96875</v>
      </c>
      <c r="G6095" s="38">
        <v>7437300</v>
      </c>
      <c r="H6095" s="37">
        <v>94.870361000000003</v>
      </c>
      <c r="I6095" s="41">
        <f t="shared" si="675"/>
        <v>0.64551383202211354</v>
      </c>
      <c r="J6095" s="41">
        <f t="shared" ca="1" si="676"/>
        <v>1</v>
      </c>
      <c r="K6095" s="37">
        <f t="shared" si="677"/>
        <v>94.59</v>
      </c>
      <c r="L6095" s="37">
        <f t="shared" si="678"/>
        <v>95.19</v>
      </c>
      <c r="M6095" s="37">
        <f t="shared" si="679"/>
        <v>94.22</v>
      </c>
      <c r="N6095" s="37">
        <f t="shared" si="680"/>
        <v>94.87</v>
      </c>
      <c r="O6095" s="38">
        <f t="shared" ca="1" si="681"/>
        <v>7437300</v>
      </c>
    </row>
    <row r="6096" spans="1:15" x14ac:dyDescent="0.4">
      <c r="A6096">
        <v>6081</v>
      </c>
      <c r="B6096" s="63">
        <v>36538</v>
      </c>
      <c r="C6096" s="37">
        <v>144.46875</v>
      </c>
      <c r="D6096" s="37">
        <v>145.75</v>
      </c>
      <c r="E6096" s="37">
        <v>143.28125</v>
      </c>
      <c r="F6096" s="37">
        <v>145</v>
      </c>
      <c r="G6096" s="38">
        <v>5158300</v>
      </c>
      <c r="H6096" s="37">
        <v>93.599525</v>
      </c>
      <c r="I6096" s="41">
        <f t="shared" si="675"/>
        <v>0.64551396551724138</v>
      </c>
      <c r="J6096" s="41">
        <f t="shared" ca="1" si="676"/>
        <v>1</v>
      </c>
      <c r="K6096" s="37">
        <f t="shared" si="677"/>
        <v>93.26</v>
      </c>
      <c r="L6096" s="37">
        <f t="shared" si="678"/>
        <v>94.08</v>
      </c>
      <c r="M6096" s="37">
        <f t="shared" si="679"/>
        <v>92.49</v>
      </c>
      <c r="N6096" s="37">
        <f t="shared" si="680"/>
        <v>93.6</v>
      </c>
      <c r="O6096" s="38">
        <f t="shared" ca="1" si="681"/>
        <v>5158300</v>
      </c>
    </row>
    <row r="6097" spans="1:15" x14ac:dyDescent="0.4">
      <c r="A6097">
        <v>6082</v>
      </c>
      <c r="B6097" s="63">
        <v>36537</v>
      </c>
      <c r="C6097" s="37">
        <v>144.59375</v>
      </c>
      <c r="D6097" s="37">
        <v>144.59375</v>
      </c>
      <c r="E6097" s="37">
        <v>142.875</v>
      </c>
      <c r="F6097" s="37">
        <v>143.0625</v>
      </c>
      <c r="G6097" s="38">
        <v>6907700</v>
      </c>
      <c r="H6097" s="37">
        <v>92.348838999999998</v>
      </c>
      <c r="I6097" s="41">
        <f t="shared" ref="I6097:I6160" si="682">IF(F6097=0,1,H6097/F6097)</f>
        <v>0.64551394670161644</v>
      </c>
      <c r="J6097" s="41">
        <f t="shared" ref="J6097:J6160" ca="1" si="683">INDEX(OFFSET($T$15,0,0,$S$13+1,1),MATCH(B6097,OFFSET($Q$15,0,0,$S$13+1,1),-1))</f>
        <v>1</v>
      </c>
      <c r="K6097" s="37">
        <f t="shared" ref="K6097:K6160" si="684">ROUND($I6097*C6097,2)</f>
        <v>93.34</v>
      </c>
      <c r="L6097" s="37">
        <f t="shared" ref="L6097:L6160" si="685">ROUND($I6097*D6097,2)</f>
        <v>93.34</v>
      </c>
      <c r="M6097" s="37">
        <f t="shared" ref="M6097:M6160" si="686">ROUND($I6097*E6097,2)</f>
        <v>92.23</v>
      </c>
      <c r="N6097" s="37">
        <f t="shared" ref="N6097:N6160" si="687">ROUND($I6097*F6097,2)</f>
        <v>92.35</v>
      </c>
      <c r="O6097" s="38">
        <f t="shared" ref="O6097:O6160" ca="1" si="688">G6097*J6097</f>
        <v>6907700</v>
      </c>
    </row>
    <row r="6098" spans="1:15" x14ac:dyDescent="0.4">
      <c r="A6098">
        <v>6083</v>
      </c>
      <c r="B6098" s="63">
        <v>36536</v>
      </c>
      <c r="C6098" s="37">
        <v>145.8125</v>
      </c>
      <c r="D6098" s="37">
        <v>146.09375</v>
      </c>
      <c r="E6098" s="37">
        <v>143.5</v>
      </c>
      <c r="F6098" s="37">
        <v>144.5</v>
      </c>
      <c r="G6098" s="38">
        <v>7503700</v>
      </c>
      <c r="H6098" s="37">
        <v>93.276732999999993</v>
      </c>
      <c r="I6098" s="41">
        <f t="shared" si="682"/>
        <v>0.64551372318339095</v>
      </c>
      <c r="J6098" s="41">
        <f t="shared" ca="1" si="683"/>
        <v>1</v>
      </c>
      <c r="K6098" s="37">
        <f t="shared" si="684"/>
        <v>94.12</v>
      </c>
      <c r="L6098" s="37">
        <f t="shared" si="685"/>
        <v>94.31</v>
      </c>
      <c r="M6098" s="37">
        <f t="shared" si="686"/>
        <v>92.63</v>
      </c>
      <c r="N6098" s="37">
        <f t="shared" si="687"/>
        <v>93.28</v>
      </c>
      <c r="O6098" s="38">
        <f t="shared" ca="1" si="688"/>
        <v>7503700</v>
      </c>
    </row>
    <row r="6099" spans="1:15" x14ac:dyDescent="0.4">
      <c r="A6099">
        <v>6084</v>
      </c>
      <c r="B6099" s="63">
        <v>36535</v>
      </c>
      <c r="C6099" s="37">
        <v>146.25</v>
      </c>
      <c r="D6099" s="37">
        <v>146.90625</v>
      </c>
      <c r="E6099" s="37">
        <v>145.03125</v>
      </c>
      <c r="F6099" s="37">
        <v>146.25</v>
      </c>
      <c r="G6099" s="38">
        <v>5741700</v>
      </c>
      <c r="H6099" s="37">
        <v>94.406402999999997</v>
      </c>
      <c r="I6099" s="41">
        <f t="shared" si="682"/>
        <v>0.64551386666666666</v>
      </c>
      <c r="J6099" s="41">
        <f t="shared" ca="1" si="683"/>
        <v>1</v>
      </c>
      <c r="K6099" s="37">
        <f t="shared" si="684"/>
        <v>94.41</v>
      </c>
      <c r="L6099" s="37">
        <f t="shared" si="685"/>
        <v>94.83</v>
      </c>
      <c r="M6099" s="37">
        <f t="shared" si="686"/>
        <v>93.62</v>
      </c>
      <c r="N6099" s="37">
        <f t="shared" si="687"/>
        <v>94.41</v>
      </c>
      <c r="O6099" s="38">
        <f t="shared" ca="1" si="688"/>
        <v>5741700</v>
      </c>
    </row>
    <row r="6100" spans="1:15" x14ac:dyDescent="0.4">
      <c r="A6100">
        <v>6085</v>
      </c>
      <c r="B6100" s="63">
        <v>36532</v>
      </c>
      <c r="C6100" s="37">
        <v>140.3125</v>
      </c>
      <c r="D6100" s="37">
        <v>145.75</v>
      </c>
      <c r="E6100" s="37">
        <v>140.0625</v>
      </c>
      <c r="F6100" s="37">
        <v>145.75</v>
      </c>
      <c r="G6100" s="38">
        <v>8066500</v>
      </c>
      <c r="H6100" s="37">
        <v>94.083679000000004</v>
      </c>
      <c r="I6100" s="41">
        <f t="shared" si="682"/>
        <v>0.64551409262435677</v>
      </c>
      <c r="J6100" s="41">
        <f t="shared" ca="1" si="683"/>
        <v>1</v>
      </c>
      <c r="K6100" s="37">
        <f t="shared" si="684"/>
        <v>90.57</v>
      </c>
      <c r="L6100" s="37">
        <f t="shared" si="685"/>
        <v>94.08</v>
      </c>
      <c r="M6100" s="37">
        <f t="shared" si="686"/>
        <v>90.41</v>
      </c>
      <c r="N6100" s="37">
        <f t="shared" si="687"/>
        <v>94.08</v>
      </c>
      <c r="O6100" s="38">
        <f t="shared" ca="1" si="688"/>
        <v>8066500</v>
      </c>
    </row>
    <row r="6101" spans="1:15" x14ac:dyDescent="0.4">
      <c r="A6101">
        <v>6086</v>
      </c>
      <c r="B6101" s="63">
        <v>36531</v>
      </c>
      <c r="C6101" s="37">
        <v>139.625</v>
      </c>
      <c r="D6101" s="37">
        <v>141.5</v>
      </c>
      <c r="E6101" s="37">
        <v>137.75</v>
      </c>
      <c r="F6101" s="37">
        <v>137.75</v>
      </c>
      <c r="G6101" s="38">
        <v>6227200</v>
      </c>
      <c r="H6101" s="37">
        <v>88.919548000000006</v>
      </c>
      <c r="I6101" s="41">
        <f t="shared" si="682"/>
        <v>0.64551396007259532</v>
      </c>
      <c r="J6101" s="41">
        <f t="shared" ca="1" si="683"/>
        <v>1</v>
      </c>
      <c r="K6101" s="37">
        <f t="shared" si="684"/>
        <v>90.13</v>
      </c>
      <c r="L6101" s="37">
        <f t="shared" si="685"/>
        <v>91.34</v>
      </c>
      <c r="M6101" s="37">
        <f t="shared" si="686"/>
        <v>88.92</v>
      </c>
      <c r="N6101" s="37">
        <f t="shared" si="687"/>
        <v>88.92</v>
      </c>
      <c r="O6101" s="38">
        <f t="shared" ca="1" si="688"/>
        <v>6227200</v>
      </c>
    </row>
    <row r="6102" spans="1:15" x14ac:dyDescent="0.4">
      <c r="A6102">
        <v>6087</v>
      </c>
      <c r="B6102" s="63">
        <v>36530</v>
      </c>
      <c r="C6102" s="37">
        <v>139.9375</v>
      </c>
      <c r="D6102" s="37">
        <v>141.53125</v>
      </c>
      <c r="E6102" s="37">
        <v>137.25</v>
      </c>
      <c r="F6102" s="37">
        <v>140</v>
      </c>
      <c r="G6102" s="38">
        <v>12177900</v>
      </c>
      <c r="H6102" s="37">
        <v>90.371932999999999</v>
      </c>
      <c r="I6102" s="41">
        <f t="shared" si="682"/>
        <v>0.64551380714285711</v>
      </c>
      <c r="J6102" s="41">
        <f t="shared" ca="1" si="683"/>
        <v>1</v>
      </c>
      <c r="K6102" s="37">
        <f t="shared" si="684"/>
        <v>90.33</v>
      </c>
      <c r="L6102" s="37">
        <f t="shared" si="685"/>
        <v>91.36</v>
      </c>
      <c r="M6102" s="37">
        <f t="shared" si="686"/>
        <v>88.6</v>
      </c>
      <c r="N6102" s="37">
        <f t="shared" si="687"/>
        <v>90.37</v>
      </c>
      <c r="O6102" s="38">
        <f t="shared" ca="1" si="688"/>
        <v>12177900</v>
      </c>
    </row>
    <row r="6103" spans="1:15" x14ac:dyDescent="0.4">
      <c r="A6103">
        <v>6088</v>
      </c>
      <c r="B6103" s="63">
        <v>36529</v>
      </c>
      <c r="C6103" s="37">
        <v>143.53125</v>
      </c>
      <c r="D6103" s="37">
        <v>144.0625</v>
      </c>
      <c r="E6103" s="37">
        <v>139.640625</v>
      </c>
      <c r="F6103" s="37">
        <v>139.75</v>
      </c>
      <c r="G6103" s="38">
        <v>8089800</v>
      </c>
      <c r="H6103" s="37">
        <v>90.210578999999996</v>
      </c>
      <c r="I6103" s="41">
        <f t="shared" si="682"/>
        <v>0.64551398211091227</v>
      </c>
      <c r="J6103" s="41">
        <f t="shared" ca="1" si="683"/>
        <v>1</v>
      </c>
      <c r="K6103" s="37">
        <f t="shared" si="684"/>
        <v>92.65</v>
      </c>
      <c r="L6103" s="37">
        <f t="shared" si="685"/>
        <v>92.99</v>
      </c>
      <c r="M6103" s="37">
        <f t="shared" si="686"/>
        <v>90.14</v>
      </c>
      <c r="N6103" s="37">
        <f t="shared" si="687"/>
        <v>90.21</v>
      </c>
      <c r="O6103" s="38">
        <f t="shared" ca="1" si="688"/>
        <v>8089800</v>
      </c>
    </row>
    <row r="6104" spans="1:15" x14ac:dyDescent="0.4">
      <c r="A6104">
        <v>6089</v>
      </c>
      <c r="B6104" s="63">
        <v>36528</v>
      </c>
      <c r="C6104" s="37">
        <v>148.25</v>
      </c>
      <c r="D6104" s="37">
        <v>148.25</v>
      </c>
      <c r="E6104" s="37">
        <v>143.875</v>
      </c>
      <c r="F6104" s="37">
        <v>145.4375</v>
      </c>
      <c r="G6104" s="38">
        <v>8164300</v>
      </c>
      <c r="H6104" s="37">
        <v>93.881912</v>
      </c>
      <c r="I6104" s="41">
        <f t="shared" si="682"/>
        <v>0.64551379114740004</v>
      </c>
      <c r="J6104" s="41">
        <f t="shared" ca="1" si="683"/>
        <v>1</v>
      </c>
      <c r="K6104" s="37">
        <f t="shared" si="684"/>
        <v>95.7</v>
      </c>
      <c r="L6104" s="37">
        <f t="shared" si="685"/>
        <v>95.7</v>
      </c>
      <c r="M6104" s="37">
        <f t="shared" si="686"/>
        <v>92.87</v>
      </c>
      <c r="N6104" s="37">
        <f t="shared" si="687"/>
        <v>93.88</v>
      </c>
      <c r="O6104" s="38">
        <f t="shared" ca="1" si="688"/>
        <v>8164300</v>
      </c>
    </row>
    <row r="6105" spans="1:15" x14ac:dyDescent="0.4">
      <c r="A6105">
        <v>6090</v>
      </c>
      <c r="B6105" s="63">
        <v>36525</v>
      </c>
      <c r="C6105" s="37">
        <v>146.84375</v>
      </c>
      <c r="D6105" s="37">
        <v>147.5</v>
      </c>
      <c r="E6105" s="37">
        <v>146.25</v>
      </c>
      <c r="F6105" s="37">
        <v>146.875</v>
      </c>
      <c r="G6105" s="38">
        <v>3172700</v>
      </c>
      <c r="H6105" s="37">
        <v>94.809844999999996</v>
      </c>
      <c r="I6105" s="41">
        <f t="shared" si="682"/>
        <v>0.64551383829787234</v>
      </c>
      <c r="J6105" s="41">
        <f t="shared" ca="1" si="683"/>
        <v>1</v>
      </c>
      <c r="K6105" s="37">
        <f t="shared" si="684"/>
        <v>94.79</v>
      </c>
      <c r="L6105" s="37">
        <f t="shared" si="685"/>
        <v>95.21</v>
      </c>
      <c r="M6105" s="37">
        <f t="shared" si="686"/>
        <v>94.41</v>
      </c>
      <c r="N6105" s="37">
        <f t="shared" si="687"/>
        <v>94.81</v>
      </c>
      <c r="O6105" s="38">
        <f t="shared" ca="1" si="688"/>
        <v>3172700</v>
      </c>
    </row>
    <row r="6106" spans="1:15" x14ac:dyDescent="0.4">
      <c r="A6106">
        <v>6091</v>
      </c>
      <c r="B6106" s="63">
        <v>36524</v>
      </c>
      <c r="C6106" s="37">
        <v>147.125</v>
      </c>
      <c r="D6106" s="37">
        <v>147.5625</v>
      </c>
      <c r="E6106" s="37">
        <v>146.1875</v>
      </c>
      <c r="F6106" s="37">
        <v>146.640625</v>
      </c>
      <c r="G6106" s="38">
        <v>3641300</v>
      </c>
      <c r="H6106" s="37">
        <v>94.658576999999994</v>
      </c>
      <c r="I6106" s="41">
        <f t="shared" si="682"/>
        <v>0.64551400404901438</v>
      </c>
      <c r="J6106" s="41">
        <f t="shared" ca="1" si="683"/>
        <v>1</v>
      </c>
      <c r="K6106" s="37">
        <f t="shared" si="684"/>
        <v>94.97</v>
      </c>
      <c r="L6106" s="37">
        <f t="shared" si="685"/>
        <v>95.25</v>
      </c>
      <c r="M6106" s="37">
        <f t="shared" si="686"/>
        <v>94.37</v>
      </c>
      <c r="N6106" s="37">
        <f t="shared" si="687"/>
        <v>94.66</v>
      </c>
      <c r="O6106" s="38">
        <f t="shared" ca="1" si="688"/>
        <v>3641300</v>
      </c>
    </row>
    <row r="6107" spans="1:15" x14ac:dyDescent="0.4">
      <c r="A6107">
        <v>6092</v>
      </c>
      <c r="B6107" s="63">
        <v>36523</v>
      </c>
      <c r="C6107" s="37">
        <v>146.3125</v>
      </c>
      <c r="D6107" s="37">
        <v>146.8125</v>
      </c>
      <c r="E6107" s="37">
        <v>145.3125</v>
      </c>
      <c r="F6107" s="37">
        <v>146.8125</v>
      </c>
      <c r="G6107" s="38">
        <v>3001000</v>
      </c>
      <c r="H6107" s="37">
        <v>94.769538999999995</v>
      </c>
      <c r="I6107" s="41">
        <f t="shared" si="682"/>
        <v>0.64551410131971043</v>
      </c>
      <c r="J6107" s="41">
        <f t="shared" ca="1" si="683"/>
        <v>1</v>
      </c>
      <c r="K6107" s="37">
        <f t="shared" si="684"/>
        <v>94.45</v>
      </c>
      <c r="L6107" s="37">
        <f t="shared" si="685"/>
        <v>94.77</v>
      </c>
      <c r="M6107" s="37">
        <f t="shared" si="686"/>
        <v>93.8</v>
      </c>
      <c r="N6107" s="37">
        <f t="shared" si="687"/>
        <v>94.77</v>
      </c>
      <c r="O6107" s="38">
        <f t="shared" ca="1" si="688"/>
        <v>3001000</v>
      </c>
    </row>
    <row r="6108" spans="1:15" x14ac:dyDescent="0.4">
      <c r="A6108">
        <v>6093</v>
      </c>
      <c r="B6108" s="63">
        <v>36522</v>
      </c>
      <c r="C6108" s="37">
        <v>145.875</v>
      </c>
      <c r="D6108" s="37">
        <v>146.5</v>
      </c>
      <c r="E6108" s="37">
        <v>145.484375</v>
      </c>
      <c r="F6108" s="37">
        <v>146.1875</v>
      </c>
      <c r="G6108" s="38">
        <v>4084500</v>
      </c>
      <c r="H6108" s="37">
        <v>94.366112000000001</v>
      </c>
      <c r="I6108" s="41">
        <f t="shared" si="682"/>
        <v>0.64551423343309111</v>
      </c>
      <c r="J6108" s="41">
        <f t="shared" ca="1" si="683"/>
        <v>1</v>
      </c>
      <c r="K6108" s="37">
        <f t="shared" si="684"/>
        <v>94.16</v>
      </c>
      <c r="L6108" s="37">
        <f t="shared" si="685"/>
        <v>94.57</v>
      </c>
      <c r="M6108" s="37">
        <f t="shared" si="686"/>
        <v>93.91</v>
      </c>
      <c r="N6108" s="37">
        <f t="shared" si="687"/>
        <v>94.37</v>
      </c>
      <c r="O6108" s="38">
        <f t="shared" ca="1" si="688"/>
        <v>4084500</v>
      </c>
    </row>
    <row r="6109" spans="1:15" x14ac:dyDescent="0.4">
      <c r="A6109">
        <v>6094</v>
      </c>
      <c r="B6109" s="63">
        <v>36521</v>
      </c>
      <c r="C6109" s="37">
        <v>146.5</v>
      </c>
      <c r="D6109" s="37">
        <v>146.78125</v>
      </c>
      <c r="E6109" s="37">
        <v>145.0625</v>
      </c>
      <c r="F6109" s="37">
        <v>146.28125</v>
      </c>
      <c r="G6109" s="38">
        <v>2691000</v>
      </c>
      <c r="H6109" s="37">
        <v>94.426575</v>
      </c>
      <c r="I6109" s="41">
        <f t="shared" si="682"/>
        <v>0.64551386455885496</v>
      </c>
      <c r="J6109" s="41">
        <f t="shared" ca="1" si="683"/>
        <v>1</v>
      </c>
      <c r="K6109" s="37">
        <f t="shared" si="684"/>
        <v>94.57</v>
      </c>
      <c r="L6109" s="37">
        <f t="shared" si="685"/>
        <v>94.75</v>
      </c>
      <c r="M6109" s="37">
        <f t="shared" si="686"/>
        <v>93.64</v>
      </c>
      <c r="N6109" s="37">
        <f t="shared" si="687"/>
        <v>94.43</v>
      </c>
      <c r="O6109" s="38">
        <f t="shared" ca="1" si="688"/>
        <v>2691000</v>
      </c>
    </row>
    <row r="6110" spans="1:15" x14ac:dyDescent="0.4">
      <c r="A6110">
        <v>6095</v>
      </c>
      <c r="B6110" s="63">
        <v>36517</v>
      </c>
      <c r="C6110" s="37">
        <v>145.015625</v>
      </c>
      <c r="D6110" s="37">
        <v>146.484375</v>
      </c>
      <c r="E6110" s="37">
        <v>145</v>
      </c>
      <c r="F6110" s="37">
        <v>146.484375</v>
      </c>
      <c r="G6110" s="38">
        <v>5721700</v>
      </c>
      <c r="H6110" s="37">
        <v>94.557686000000004</v>
      </c>
      <c r="I6110" s="41">
        <f t="shared" si="682"/>
        <v>0.64551380309333339</v>
      </c>
      <c r="J6110" s="41">
        <f t="shared" ca="1" si="683"/>
        <v>1</v>
      </c>
      <c r="K6110" s="37">
        <f t="shared" si="684"/>
        <v>93.61</v>
      </c>
      <c r="L6110" s="37">
        <f t="shared" si="685"/>
        <v>94.56</v>
      </c>
      <c r="M6110" s="37">
        <f t="shared" si="686"/>
        <v>93.6</v>
      </c>
      <c r="N6110" s="37">
        <f t="shared" si="687"/>
        <v>94.56</v>
      </c>
      <c r="O6110" s="38">
        <f t="shared" ca="1" si="688"/>
        <v>5721700</v>
      </c>
    </row>
    <row r="6111" spans="1:15" x14ac:dyDescent="0.4">
      <c r="A6111">
        <v>6096</v>
      </c>
      <c r="B6111" s="63">
        <v>36516</v>
      </c>
      <c r="C6111" s="37">
        <v>143.625</v>
      </c>
      <c r="D6111" s="37">
        <v>144.1875</v>
      </c>
      <c r="E6111" s="37">
        <v>142.96875</v>
      </c>
      <c r="F6111" s="37">
        <v>144.1875</v>
      </c>
      <c r="G6111" s="38">
        <v>5377500</v>
      </c>
      <c r="H6111" s="37">
        <v>93.075027000000006</v>
      </c>
      <c r="I6111" s="41">
        <f t="shared" si="682"/>
        <v>0.64551384135240575</v>
      </c>
      <c r="J6111" s="41">
        <f t="shared" ca="1" si="683"/>
        <v>1</v>
      </c>
      <c r="K6111" s="37">
        <f t="shared" si="684"/>
        <v>92.71</v>
      </c>
      <c r="L6111" s="37">
        <f t="shared" si="685"/>
        <v>93.08</v>
      </c>
      <c r="M6111" s="37">
        <f t="shared" si="686"/>
        <v>92.29</v>
      </c>
      <c r="N6111" s="37">
        <f t="shared" si="687"/>
        <v>93.08</v>
      </c>
      <c r="O6111" s="38">
        <f t="shared" ca="1" si="688"/>
        <v>5377500</v>
      </c>
    </row>
    <row r="6112" spans="1:15" x14ac:dyDescent="0.4">
      <c r="A6112">
        <v>6097</v>
      </c>
      <c r="B6112" s="63">
        <v>36515</v>
      </c>
      <c r="C6112" s="37">
        <v>141.59375</v>
      </c>
      <c r="D6112" s="37">
        <v>144.0625</v>
      </c>
      <c r="E6112" s="37">
        <v>141.34375</v>
      </c>
      <c r="F6112" s="37">
        <v>143.8125</v>
      </c>
      <c r="G6112" s="38">
        <v>7981300</v>
      </c>
      <c r="H6112" s="37">
        <v>92.832977</v>
      </c>
      <c r="I6112" s="41">
        <f t="shared" si="682"/>
        <v>0.64551396436332031</v>
      </c>
      <c r="J6112" s="41">
        <f t="shared" ca="1" si="683"/>
        <v>1</v>
      </c>
      <c r="K6112" s="37">
        <f t="shared" si="684"/>
        <v>91.4</v>
      </c>
      <c r="L6112" s="37">
        <f t="shared" si="685"/>
        <v>92.99</v>
      </c>
      <c r="M6112" s="37">
        <f t="shared" si="686"/>
        <v>91.24</v>
      </c>
      <c r="N6112" s="37">
        <f t="shared" si="687"/>
        <v>92.83</v>
      </c>
      <c r="O6112" s="38">
        <f t="shared" ca="1" si="688"/>
        <v>7981300</v>
      </c>
    </row>
    <row r="6113" spans="1:15" x14ac:dyDescent="0.4">
      <c r="A6113">
        <v>6098</v>
      </c>
      <c r="B6113" s="63">
        <v>36514</v>
      </c>
      <c r="C6113" s="37">
        <v>142.5625</v>
      </c>
      <c r="D6113" s="37">
        <v>143.1875</v>
      </c>
      <c r="E6113" s="37">
        <v>141.09375</v>
      </c>
      <c r="F6113" s="37">
        <v>141.65625</v>
      </c>
      <c r="G6113" s="38">
        <v>4608700</v>
      </c>
      <c r="H6113" s="37">
        <v>91.441085999999999</v>
      </c>
      <c r="I6113" s="41">
        <f t="shared" si="682"/>
        <v>0.64551395367306419</v>
      </c>
      <c r="J6113" s="41">
        <f t="shared" ca="1" si="683"/>
        <v>1</v>
      </c>
      <c r="K6113" s="37">
        <f t="shared" si="684"/>
        <v>92.03</v>
      </c>
      <c r="L6113" s="37">
        <f t="shared" si="685"/>
        <v>92.43</v>
      </c>
      <c r="M6113" s="37">
        <f t="shared" si="686"/>
        <v>91.08</v>
      </c>
      <c r="N6113" s="37">
        <f t="shared" si="687"/>
        <v>91.44</v>
      </c>
      <c r="O6113" s="38">
        <f t="shared" ca="1" si="688"/>
        <v>4608700</v>
      </c>
    </row>
    <row r="6114" spans="1:15" x14ac:dyDescent="0.4">
      <c r="A6114">
        <v>6099</v>
      </c>
      <c r="B6114" s="63">
        <v>36511</v>
      </c>
      <c r="C6114" s="37">
        <v>143</v>
      </c>
      <c r="D6114" s="37">
        <v>143.3125</v>
      </c>
      <c r="E6114" s="37">
        <v>142.0625</v>
      </c>
      <c r="F6114" s="37">
        <v>142.6875</v>
      </c>
      <c r="G6114" s="38">
        <v>4775400</v>
      </c>
      <c r="H6114" s="37">
        <v>92.106773000000004</v>
      </c>
      <c r="I6114" s="41">
        <f t="shared" si="682"/>
        <v>0.64551395882610607</v>
      </c>
      <c r="J6114" s="41">
        <f t="shared" ca="1" si="683"/>
        <v>1</v>
      </c>
      <c r="K6114" s="37">
        <f t="shared" si="684"/>
        <v>92.31</v>
      </c>
      <c r="L6114" s="37">
        <f t="shared" si="685"/>
        <v>92.51</v>
      </c>
      <c r="M6114" s="37">
        <f t="shared" si="686"/>
        <v>91.7</v>
      </c>
      <c r="N6114" s="37">
        <f t="shared" si="687"/>
        <v>92.11</v>
      </c>
      <c r="O6114" s="38">
        <f t="shared" ca="1" si="688"/>
        <v>4775400</v>
      </c>
    </row>
    <row r="6115" spans="1:15" x14ac:dyDescent="0.4">
      <c r="A6115">
        <v>6100</v>
      </c>
      <c r="B6115" s="63">
        <v>36510</v>
      </c>
      <c r="C6115" s="37">
        <v>142.1875</v>
      </c>
      <c r="D6115" s="37">
        <v>142.65625</v>
      </c>
      <c r="E6115" s="37">
        <v>141.15625</v>
      </c>
      <c r="F6115" s="37">
        <v>142.125</v>
      </c>
      <c r="G6115" s="38">
        <v>5854900</v>
      </c>
      <c r="H6115" s="37">
        <v>91.519065999999995</v>
      </c>
      <c r="I6115" s="41">
        <f t="shared" si="682"/>
        <v>0.64393362181178537</v>
      </c>
      <c r="J6115" s="41">
        <f t="shared" ca="1" si="683"/>
        <v>1</v>
      </c>
      <c r="K6115" s="37">
        <f t="shared" si="684"/>
        <v>91.56</v>
      </c>
      <c r="L6115" s="37">
        <f t="shared" si="685"/>
        <v>91.86</v>
      </c>
      <c r="M6115" s="37">
        <f t="shared" si="686"/>
        <v>90.9</v>
      </c>
      <c r="N6115" s="37">
        <f t="shared" si="687"/>
        <v>91.52</v>
      </c>
      <c r="O6115" s="38">
        <f t="shared" ca="1" si="688"/>
        <v>5854900</v>
      </c>
    </row>
    <row r="6116" spans="1:15" x14ac:dyDescent="0.4">
      <c r="A6116">
        <v>6101</v>
      </c>
      <c r="B6116" s="63">
        <v>36509</v>
      </c>
      <c r="C6116" s="37">
        <v>140.375</v>
      </c>
      <c r="D6116" s="37">
        <v>142.203125</v>
      </c>
      <c r="E6116" s="37">
        <v>140.03125</v>
      </c>
      <c r="F6116" s="37">
        <v>141.5</v>
      </c>
      <c r="G6116" s="38">
        <v>6879100</v>
      </c>
      <c r="H6116" s="37">
        <v>91.116600000000005</v>
      </c>
      <c r="I6116" s="41">
        <f t="shared" si="682"/>
        <v>0.64393356890459363</v>
      </c>
      <c r="J6116" s="41">
        <f t="shared" ca="1" si="683"/>
        <v>1</v>
      </c>
      <c r="K6116" s="37">
        <f t="shared" si="684"/>
        <v>90.39</v>
      </c>
      <c r="L6116" s="37">
        <f t="shared" si="685"/>
        <v>91.57</v>
      </c>
      <c r="M6116" s="37">
        <f t="shared" si="686"/>
        <v>90.17</v>
      </c>
      <c r="N6116" s="37">
        <f t="shared" si="687"/>
        <v>91.12</v>
      </c>
      <c r="O6116" s="38">
        <f t="shared" ca="1" si="688"/>
        <v>6879100</v>
      </c>
    </row>
    <row r="6117" spans="1:15" x14ac:dyDescent="0.4">
      <c r="A6117">
        <v>6102</v>
      </c>
      <c r="B6117" s="63">
        <v>36508</v>
      </c>
      <c r="C6117" s="37">
        <v>141.625</v>
      </c>
      <c r="D6117" s="37">
        <v>142.484375</v>
      </c>
      <c r="E6117" s="37">
        <v>140.625</v>
      </c>
      <c r="F6117" s="37">
        <v>140.75</v>
      </c>
      <c r="G6117" s="38">
        <v>5739000</v>
      </c>
      <c r="H6117" s="37">
        <v>90.633635999999996</v>
      </c>
      <c r="I6117" s="41">
        <f t="shared" si="682"/>
        <v>0.64393347069271756</v>
      </c>
      <c r="J6117" s="41">
        <f t="shared" ca="1" si="683"/>
        <v>1</v>
      </c>
      <c r="K6117" s="37">
        <f t="shared" si="684"/>
        <v>91.2</v>
      </c>
      <c r="L6117" s="37">
        <f t="shared" si="685"/>
        <v>91.75</v>
      </c>
      <c r="M6117" s="37">
        <f t="shared" si="686"/>
        <v>90.55</v>
      </c>
      <c r="N6117" s="37">
        <f t="shared" si="687"/>
        <v>90.63</v>
      </c>
      <c r="O6117" s="38">
        <f t="shared" ca="1" si="688"/>
        <v>5739000</v>
      </c>
    </row>
    <row r="6118" spans="1:15" x14ac:dyDescent="0.4">
      <c r="A6118">
        <v>6103</v>
      </c>
      <c r="B6118" s="63">
        <v>36507</v>
      </c>
      <c r="C6118" s="37">
        <v>141.4375</v>
      </c>
      <c r="D6118" s="37">
        <v>142.71875</v>
      </c>
      <c r="E6118" s="37">
        <v>141.28125</v>
      </c>
      <c r="F6118" s="37">
        <v>142.125</v>
      </c>
      <c r="G6118" s="38">
        <v>4210800</v>
      </c>
      <c r="H6118" s="37">
        <v>91.519065999999995</v>
      </c>
      <c r="I6118" s="41">
        <f t="shared" si="682"/>
        <v>0.64393362181178537</v>
      </c>
      <c r="J6118" s="41">
        <f t="shared" ca="1" si="683"/>
        <v>1</v>
      </c>
      <c r="K6118" s="37">
        <f t="shared" si="684"/>
        <v>91.08</v>
      </c>
      <c r="L6118" s="37">
        <f t="shared" si="685"/>
        <v>91.9</v>
      </c>
      <c r="M6118" s="37">
        <f t="shared" si="686"/>
        <v>90.98</v>
      </c>
      <c r="N6118" s="37">
        <f t="shared" si="687"/>
        <v>91.52</v>
      </c>
      <c r="O6118" s="38">
        <f t="shared" ca="1" si="688"/>
        <v>4210800</v>
      </c>
    </row>
    <row r="6119" spans="1:15" x14ac:dyDescent="0.4">
      <c r="A6119">
        <v>6104</v>
      </c>
      <c r="B6119" s="63">
        <v>36504</v>
      </c>
      <c r="C6119" s="37">
        <v>142.28125</v>
      </c>
      <c r="D6119" s="37">
        <v>142.8125</v>
      </c>
      <c r="E6119" s="37">
        <v>140.875</v>
      </c>
      <c r="F6119" s="37">
        <v>141.875</v>
      </c>
      <c r="G6119" s="38">
        <v>5127300</v>
      </c>
      <c r="H6119" s="37">
        <v>91.358024999999998</v>
      </c>
      <c r="I6119" s="41">
        <f t="shared" si="682"/>
        <v>0.64393321585903085</v>
      </c>
      <c r="J6119" s="41">
        <f t="shared" ca="1" si="683"/>
        <v>1</v>
      </c>
      <c r="K6119" s="37">
        <f t="shared" si="684"/>
        <v>91.62</v>
      </c>
      <c r="L6119" s="37">
        <f t="shared" si="685"/>
        <v>91.96</v>
      </c>
      <c r="M6119" s="37">
        <f t="shared" si="686"/>
        <v>90.71</v>
      </c>
      <c r="N6119" s="37">
        <f t="shared" si="687"/>
        <v>91.36</v>
      </c>
      <c r="O6119" s="38">
        <f t="shared" ca="1" si="688"/>
        <v>5127300</v>
      </c>
    </row>
    <row r="6120" spans="1:15" x14ac:dyDescent="0.4">
      <c r="A6120">
        <v>6105</v>
      </c>
      <c r="B6120" s="63">
        <v>36503</v>
      </c>
      <c r="C6120" s="37">
        <v>141.8125</v>
      </c>
      <c r="D6120" s="37">
        <v>142.21875</v>
      </c>
      <c r="E6120" s="37">
        <v>139.375</v>
      </c>
      <c r="F6120" s="37">
        <v>141.40625</v>
      </c>
      <c r="G6120" s="38">
        <v>6474700</v>
      </c>
      <c r="H6120" s="37">
        <v>91.056190000000001</v>
      </c>
      <c r="I6120" s="41">
        <f t="shared" si="682"/>
        <v>0.64393327734806627</v>
      </c>
      <c r="J6120" s="41">
        <f t="shared" ca="1" si="683"/>
        <v>1</v>
      </c>
      <c r="K6120" s="37">
        <f t="shared" si="684"/>
        <v>91.32</v>
      </c>
      <c r="L6120" s="37">
        <f t="shared" si="685"/>
        <v>91.58</v>
      </c>
      <c r="M6120" s="37">
        <f t="shared" si="686"/>
        <v>89.75</v>
      </c>
      <c r="N6120" s="37">
        <f t="shared" si="687"/>
        <v>91.06</v>
      </c>
      <c r="O6120" s="38">
        <f t="shared" ca="1" si="688"/>
        <v>6474700</v>
      </c>
    </row>
    <row r="6121" spans="1:15" x14ac:dyDescent="0.4">
      <c r="A6121">
        <v>6106</v>
      </c>
      <c r="B6121" s="63">
        <v>36502</v>
      </c>
      <c r="C6121" s="37">
        <v>141.34375</v>
      </c>
      <c r="D6121" s="37">
        <v>142.0625</v>
      </c>
      <c r="E6121" s="37">
        <v>140.5</v>
      </c>
      <c r="F6121" s="37">
        <v>140.71875</v>
      </c>
      <c r="G6121" s="38">
        <v>4611400</v>
      </c>
      <c r="H6121" s="37">
        <v>90.613510000000005</v>
      </c>
      <c r="I6121" s="41">
        <f t="shared" si="682"/>
        <v>0.64393344881190318</v>
      </c>
      <c r="J6121" s="41">
        <f t="shared" ca="1" si="683"/>
        <v>1</v>
      </c>
      <c r="K6121" s="37">
        <f t="shared" si="684"/>
        <v>91.02</v>
      </c>
      <c r="L6121" s="37">
        <f t="shared" si="685"/>
        <v>91.48</v>
      </c>
      <c r="M6121" s="37">
        <f t="shared" si="686"/>
        <v>90.47</v>
      </c>
      <c r="N6121" s="37">
        <f t="shared" si="687"/>
        <v>90.61</v>
      </c>
      <c r="O6121" s="38">
        <f t="shared" ca="1" si="688"/>
        <v>4611400</v>
      </c>
    </row>
    <row r="6122" spans="1:15" x14ac:dyDescent="0.4">
      <c r="A6122">
        <v>6107</v>
      </c>
      <c r="B6122" s="63">
        <v>36501</v>
      </c>
      <c r="C6122" s="37">
        <v>143.28125</v>
      </c>
      <c r="D6122" s="37">
        <v>143.3125</v>
      </c>
      <c r="E6122" s="37">
        <v>141.375</v>
      </c>
      <c r="F6122" s="37">
        <v>141.625</v>
      </c>
      <c r="G6122" s="38">
        <v>10714200</v>
      </c>
      <c r="H6122" s="37">
        <v>91.197059999999993</v>
      </c>
      <c r="I6122" s="41">
        <f t="shared" si="682"/>
        <v>0.64393334510150035</v>
      </c>
      <c r="J6122" s="41">
        <f t="shared" ca="1" si="683"/>
        <v>1</v>
      </c>
      <c r="K6122" s="37">
        <f t="shared" si="684"/>
        <v>92.26</v>
      </c>
      <c r="L6122" s="37">
        <f t="shared" si="685"/>
        <v>92.28</v>
      </c>
      <c r="M6122" s="37">
        <f t="shared" si="686"/>
        <v>91.04</v>
      </c>
      <c r="N6122" s="37">
        <f t="shared" si="687"/>
        <v>91.2</v>
      </c>
      <c r="O6122" s="38">
        <f t="shared" ca="1" si="688"/>
        <v>10714200</v>
      </c>
    </row>
    <row r="6123" spans="1:15" x14ac:dyDescent="0.4">
      <c r="A6123">
        <v>6108</v>
      </c>
      <c r="B6123" s="63">
        <v>36500</v>
      </c>
      <c r="C6123" s="37">
        <v>143.53125</v>
      </c>
      <c r="D6123" s="37">
        <v>143.71875</v>
      </c>
      <c r="E6123" s="37">
        <v>142.25</v>
      </c>
      <c r="F6123" s="37">
        <v>142.78125</v>
      </c>
      <c r="G6123" s="38">
        <v>3138900</v>
      </c>
      <c r="H6123" s="37">
        <v>91.941612000000006</v>
      </c>
      <c r="I6123" s="41">
        <f t="shared" si="682"/>
        <v>0.64393337360472758</v>
      </c>
      <c r="J6123" s="41">
        <f t="shared" ca="1" si="683"/>
        <v>1</v>
      </c>
      <c r="K6123" s="37">
        <f t="shared" si="684"/>
        <v>92.42</v>
      </c>
      <c r="L6123" s="37">
        <f t="shared" si="685"/>
        <v>92.55</v>
      </c>
      <c r="M6123" s="37">
        <f t="shared" si="686"/>
        <v>91.6</v>
      </c>
      <c r="N6123" s="37">
        <f t="shared" si="687"/>
        <v>91.94</v>
      </c>
      <c r="O6123" s="38">
        <f t="shared" ca="1" si="688"/>
        <v>3138900</v>
      </c>
    </row>
    <row r="6124" spans="1:15" x14ac:dyDescent="0.4">
      <c r="A6124">
        <v>6109</v>
      </c>
      <c r="B6124" s="63">
        <v>36497</v>
      </c>
      <c r="C6124" s="37">
        <v>143.03125</v>
      </c>
      <c r="D6124" s="37">
        <v>145.34375</v>
      </c>
      <c r="E6124" s="37">
        <v>143.03125</v>
      </c>
      <c r="F6124" s="37">
        <v>143.84375</v>
      </c>
      <c r="G6124" s="38">
        <v>10045400</v>
      </c>
      <c r="H6124" s="37">
        <v>92.625771</v>
      </c>
      <c r="I6124" s="41">
        <f t="shared" si="682"/>
        <v>0.6439332331088421</v>
      </c>
      <c r="J6124" s="41">
        <f t="shared" ca="1" si="683"/>
        <v>1</v>
      </c>
      <c r="K6124" s="37">
        <f t="shared" si="684"/>
        <v>92.1</v>
      </c>
      <c r="L6124" s="37">
        <f t="shared" si="685"/>
        <v>93.59</v>
      </c>
      <c r="M6124" s="37">
        <f t="shared" si="686"/>
        <v>92.1</v>
      </c>
      <c r="N6124" s="37">
        <f t="shared" si="687"/>
        <v>92.63</v>
      </c>
      <c r="O6124" s="38">
        <f t="shared" ca="1" si="688"/>
        <v>10045400</v>
      </c>
    </row>
    <row r="6125" spans="1:15" x14ac:dyDescent="0.4">
      <c r="A6125">
        <v>6110</v>
      </c>
      <c r="B6125" s="63">
        <v>36496</v>
      </c>
      <c r="C6125" s="37">
        <v>140.625</v>
      </c>
      <c r="D6125" s="37">
        <v>141.375</v>
      </c>
      <c r="E6125" s="37">
        <v>140.375</v>
      </c>
      <c r="F6125" s="37">
        <v>141.25</v>
      </c>
      <c r="G6125" s="38">
        <v>6698300</v>
      </c>
      <c r="H6125" s="37">
        <v>90.955596999999997</v>
      </c>
      <c r="I6125" s="41">
        <f t="shared" si="682"/>
        <v>0.64393343008849557</v>
      </c>
      <c r="J6125" s="41">
        <f t="shared" ca="1" si="683"/>
        <v>1</v>
      </c>
      <c r="K6125" s="37">
        <f t="shared" si="684"/>
        <v>90.55</v>
      </c>
      <c r="L6125" s="37">
        <f t="shared" si="685"/>
        <v>91.04</v>
      </c>
      <c r="M6125" s="37">
        <f t="shared" si="686"/>
        <v>90.39</v>
      </c>
      <c r="N6125" s="37">
        <f t="shared" si="687"/>
        <v>90.96</v>
      </c>
      <c r="O6125" s="38">
        <f t="shared" ca="1" si="688"/>
        <v>6698300</v>
      </c>
    </row>
    <row r="6126" spans="1:15" x14ac:dyDescent="0.4">
      <c r="A6126">
        <v>6111</v>
      </c>
      <c r="B6126" s="63">
        <v>36495</v>
      </c>
      <c r="C6126" s="37">
        <v>139.3125</v>
      </c>
      <c r="D6126" s="37">
        <v>140.5</v>
      </c>
      <c r="E6126" s="37">
        <v>139</v>
      </c>
      <c r="F6126" s="37">
        <v>140.40625</v>
      </c>
      <c r="G6126" s="38">
        <v>6980200</v>
      </c>
      <c r="H6126" s="37">
        <v>90.412277000000003</v>
      </c>
      <c r="I6126" s="41">
        <f t="shared" si="682"/>
        <v>0.64393342176719348</v>
      </c>
      <c r="J6126" s="41">
        <f t="shared" ca="1" si="683"/>
        <v>1</v>
      </c>
      <c r="K6126" s="37">
        <f t="shared" si="684"/>
        <v>89.71</v>
      </c>
      <c r="L6126" s="37">
        <f t="shared" si="685"/>
        <v>90.47</v>
      </c>
      <c r="M6126" s="37">
        <f t="shared" si="686"/>
        <v>89.51</v>
      </c>
      <c r="N6126" s="37">
        <f t="shared" si="687"/>
        <v>90.41</v>
      </c>
      <c r="O6126" s="38">
        <f t="shared" ca="1" si="688"/>
        <v>6980200</v>
      </c>
    </row>
    <row r="6127" spans="1:15" x14ac:dyDescent="0.4">
      <c r="A6127">
        <v>6112</v>
      </c>
      <c r="B6127" s="63">
        <v>36494</v>
      </c>
      <c r="C6127" s="37">
        <v>140.75</v>
      </c>
      <c r="D6127" s="37">
        <v>142.3125</v>
      </c>
      <c r="E6127" s="37">
        <v>139</v>
      </c>
      <c r="F6127" s="37">
        <v>139.28125</v>
      </c>
      <c r="G6127" s="38">
        <v>7682000</v>
      </c>
      <c r="H6127" s="37">
        <v>89.687827999999996</v>
      </c>
      <c r="I6127" s="41">
        <f t="shared" si="682"/>
        <v>0.64393325016827463</v>
      </c>
      <c r="J6127" s="41">
        <f t="shared" ca="1" si="683"/>
        <v>1</v>
      </c>
      <c r="K6127" s="37">
        <f t="shared" si="684"/>
        <v>90.63</v>
      </c>
      <c r="L6127" s="37">
        <f t="shared" si="685"/>
        <v>91.64</v>
      </c>
      <c r="M6127" s="37">
        <f t="shared" si="686"/>
        <v>89.51</v>
      </c>
      <c r="N6127" s="37">
        <f t="shared" si="687"/>
        <v>89.69</v>
      </c>
      <c r="O6127" s="38">
        <f t="shared" ca="1" si="688"/>
        <v>7682000</v>
      </c>
    </row>
    <row r="6128" spans="1:15" x14ac:dyDescent="0.4">
      <c r="A6128">
        <v>6113</v>
      </c>
      <c r="B6128" s="63">
        <v>36493</v>
      </c>
      <c r="C6128" s="37">
        <v>140.875</v>
      </c>
      <c r="D6128" s="37">
        <v>141.921875</v>
      </c>
      <c r="E6128" s="37">
        <v>140.4375</v>
      </c>
      <c r="F6128" s="37">
        <v>140.9375</v>
      </c>
      <c r="G6128" s="38">
        <v>7348600</v>
      </c>
      <c r="H6128" s="37">
        <v>90.754386999999994</v>
      </c>
      <c r="I6128" s="41">
        <f t="shared" si="682"/>
        <v>0.64393356629711751</v>
      </c>
      <c r="J6128" s="41">
        <f t="shared" ca="1" si="683"/>
        <v>1</v>
      </c>
      <c r="K6128" s="37">
        <f t="shared" si="684"/>
        <v>90.71</v>
      </c>
      <c r="L6128" s="37">
        <f t="shared" si="685"/>
        <v>91.39</v>
      </c>
      <c r="M6128" s="37">
        <f t="shared" si="686"/>
        <v>90.43</v>
      </c>
      <c r="N6128" s="37">
        <f t="shared" si="687"/>
        <v>90.75</v>
      </c>
      <c r="O6128" s="38">
        <f t="shared" ca="1" si="688"/>
        <v>7348600</v>
      </c>
    </row>
    <row r="6129" spans="1:15" x14ac:dyDescent="0.4">
      <c r="A6129">
        <v>6114</v>
      </c>
      <c r="B6129" s="63">
        <v>36490</v>
      </c>
      <c r="C6129" s="37">
        <v>142.46875</v>
      </c>
      <c r="D6129" s="37">
        <v>142.875</v>
      </c>
      <c r="E6129" s="37">
        <v>141.25</v>
      </c>
      <c r="F6129" s="37">
        <v>141.4375</v>
      </c>
      <c r="G6129" s="38">
        <v>1693900</v>
      </c>
      <c r="H6129" s="37">
        <v>91.076317000000003</v>
      </c>
      <c r="I6129" s="41">
        <f t="shared" si="682"/>
        <v>0.64393330623066725</v>
      </c>
      <c r="J6129" s="41">
        <f t="shared" ca="1" si="683"/>
        <v>1</v>
      </c>
      <c r="K6129" s="37">
        <f t="shared" si="684"/>
        <v>91.74</v>
      </c>
      <c r="L6129" s="37">
        <f t="shared" si="685"/>
        <v>92</v>
      </c>
      <c r="M6129" s="37">
        <f t="shared" si="686"/>
        <v>90.96</v>
      </c>
      <c r="N6129" s="37">
        <f t="shared" si="687"/>
        <v>91.08</v>
      </c>
      <c r="O6129" s="38">
        <f t="shared" ca="1" si="688"/>
        <v>1693900</v>
      </c>
    </row>
    <row r="6130" spans="1:15" x14ac:dyDescent="0.4">
      <c r="A6130">
        <v>6115</v>
      </c>
      <c r="B6130" s="63">
        <v>36488</v>
      </c>
      <c r="C6130" s="37">
        <v>140.75</v>
      </c>
      <c r="D6130" s="37">
        <v>142.4375</v>
      </c>
      <c r="E6130" s="37">
        <v>140</v>
      </c>
      <c r="F6130" s="37">
        <v>141.96875</v>
      </c>
      <c r="G6130" s="38">
        <v>4459700</v>
      </c>
      <c r="H6130" s="37">
        <v>91.418373000000003</v>
      </c>
      <c r="I6130" s="41">
        <f t="shared" si="682"/>
        <v>0.64393306977767995</v>
      </c>
      <c r="J6130" s="41">
        <f t="shared" ca="1" si="683"/>
        <v>1</v>
      </c>
      <c r="K6130" s="37">
        <f t="shared" si="684"/>
        <v>90.63</v>
      </c>
      <c r="L6130" s="37">
        <f t="shared" si="685"/>
        <v>91.72</v>
      </c>
      <c r="M6130" s="37">
        <f t="shared" si="686"/>
        <v>90.15</v>
      </c>
      <c r="N6130" s="37">
        <f t="shared" si="687"/>
        <v>91.42</v>
      </c>
      <c r="O6130" s="38">
        <f t="shared" ca="1" si="688"/>
        <v>4459700</v>
      </c>
    </row>
    <row r="6131" spans="1:15" x14ac:dyDescent="0.4">
      <c r="A6131">
        <v>6116</v>
      </c>
      <c r="B6131" s="63">
        <v>36487</v>
      </c>
      <c r="C6131" s="37">
        <v>142.84375</v>
      </c>
      <c r="D6131" s="37">
        <v>142.84375</v>
      </c>
      <c r="E6131" s="37">
        <v>140.375</v>
      </c>
      <c r="F6131" s="37">
        <v>141.21875</v>
      </c>
      <c r="G6131" s="38">
        <v>5918000</v>
      </c>
      <c r="H6131" s="37">
        <v>90.935424999999995</v>
      </c>
      <c r="I6131" s="41">
        <f t="shared" si="682"/>
        <v>0.64393308254038506</v>
      </c>
      <c r="J6131" s="41">
        <f t="shared" ca="1" si="683"/>
        <v>1</v>
      </c>
      <c r="K6131" s="37">
        <f t="shared" si="684"/>
        <v>91.98</v>
      </c>
      <c r="L6131" s="37">
        <f t="shared" si="685"/>
        <v>91.98</v>
      </c>
      <c r="M6131" s="37">
        <f t="shared" si="686"/>
        <v>90.39</v>
      </c>
      <c r="N6131" s="37">
        <f t="shared" si="687"/>
        <v>90.94</v>
      </c>
      <c r="O6131" s="38">
        <f t="shared" ca="1" si="688"/>
        <v>5918000</v>
      </c>
    </row>
    <row r="6132" spans="1:15" x14ac:dyDescent="0.4">
      <c r="A6132">
        <v>6117</v>
      </c>
      <c r="B6132" s="63">
        <v>36486</v>
      </c>
      <c r="C6132" s="37">
        <v>142.4375</v>
      </c>
      <c r="D6132" s="37">
        <v>143</v>
      </c>
      <c r="E6132" s="37">
        <v>141.5</v>
      </c>
      <c r="F6132" s="37">
        <v>142.46875</v>
      </c>
      <c r="G6132" s="38">
        <v>4155400</v>
      </c>
      <c r="H6132" s="37">
        <v>91.740395000000007</v>
      </c>
      <c r="I6132" s="41">
        <f t="shared" si="682"/>
        <v>0.64393345909190614</v>
      </c>
      <c r="J6132" s="41">
        <f t="shared" ca="1" si="683"/>
        <v>1</v>
      </c>
      <c r="K6132" s="37">
        <f t="shared" si="684"/>
        <v>91.72</v>
      </c>
      <c r="L6132" s="37">
        <f t="shared" si="685"/>
        <v>92.08</v>
      </c>
      <c r="M6132" s="37">
        <f t="shared" si="686"/>
        <v>91.12</v>
      </c>
      <c r="N6132" s="37">
        <f t="shared" si="687"/>
        <v>91.74</v>
      </c>
      <c r="O6132" s="38">
        <f t="shared" ca="1" si="688"/>
        <v>4155400</v>
      </c>
    </row>
    <row r="6133" spans="1:15" x14ac:dyDescent="0.4">
      <c r="A6133">
        <v>6118</v>
      </c>
      <c r="B6133" s="63">
        <v>36483</v>
      </c>
      <c r="C6133" s="37">
        <v>142.40625</v>
      </c>
      <c r="D6133" s="37">
        <v>142.96875</v>
      </c>
      <c r="E6133" s="37">
        <v>142</v>
      </c>
      <c r="F6133" s="37">
        <v>142.5</v>
      </c>
      <c r="G6133" s="38">
        <v>4832100</v>
      </c>
      <c r="H6133" s="37">
        <v>91.760506000000007</v>
      </c>
      <c r="I6133" s="41">
        <f t="shared" si="682"/>
        <v>0.64393337543859652</v>
      </c>
      <c r="J6133" s="41">
        <f t="shared" ca="1" si="683"/>
        <v>1</v>
      </c>
      <c r="K6133" s="37">
        <f t="shared" si="684"/>
        <v>91.7</v>
      </c>
      <c r="L6133" s="37">
        <f t="shared" si="685"/>
        <v>92.06</v>
      </c>
      <c r="M6133" s="37">
        <f t="shared" si="686"/>
        <v>91.44</v>
      </c>
      <c r="N6133" s="37">
        <f t="shared" si="687"/>
        <v>91.76</v>
      </c>
      <c r="O6133" s="38">
        <f t="shared" ca="1" si="688"/>
        <v>4832100</v>
      </c>
    </row>
    <row r="6134" spans="1:15" x14ac:dyDescent="0.4">
      <c r="A6134">
        <v>6119</v>
      </c>
      <c r="B6134" s="63">
        <v>36482</v>
      </c>
      <c r="C6134" s="37">
        <v>142.4375</v>
      </c>
      <c r="D6134" s="37">
        <v>143</v>
      </c>
      <c r="E6134" s="37">
        <v>141.625</v>
      </c>
      <c r="F6134" s="37">
        <v>142.625</v>
      </c>
      <c r="G6134" s="38">
        <v>4491000</v>
      </c>
      <c r="H6134" s="37">
        <v>91.841019000000003</v>
      </c>
      <c r="I6134" s="41">
        <f t="shared" si="682"/>
        <v>0.64393352497808942</v>
      </c>
      <c r="J6134" s="41">
        <f t="shared" ca="1" si="683"/>
        <v>1</v>
      </c>
      <c r="K6134" s="37">
        <f t="shared" si="684"/>
        <v>91.72</v>
      </c>
      <c r="L6134" s="37">
        <f t="shared" si="685"/>
        <v>92.08</v>
      </c>
      <c r="M6134" s="37">
        <f t="shared" si="686"/>
        <v>91.2</v>
      </c>
      <c r="N6134" s="37">
        <f t="shared" si="687"/>
        <v>91.84</v>
      </c>
      <c r="O6134" s="38">
        <f t="shared" ca="1" si="688"/>
        <v>4491000</v>
      </c>
    </row>
    <row r="6135" spans="1:15" x14ac:dyDescent="0.4">
      <c r="A6135">
        <v>6120</v>
      </c>
      <c r="B6135" s="63">
        <v>36481</v>
      </c>
      <c r="C6135" s="37">
        <v>142.25</v>
      </c>
      <c r="D6135" s="37">
        <v>142.9375</v>
      </c>
      <c r="E6135" s="37">
        <v>141.3125</v>
      </c>
      <c r="F6135" s="37">
        <v>141.625</v>
      </c>
      <c r="G6135" s="38">
        <v>9459000</v>
      </c>
      <c r="H6135" s="37">
        <v>91.197059999999993</v>
      </c>
      <c r="I6135" s="41">
        <f t="shared" si="682"/>
        <v>0.64393334510150035</v>
      </c>
      <c r="J6135" s="41">
        <f t="shared" ca="1" si="683"/>
        <v>1</v>
      </c>
      <c r="K6135" s="37">
        <f t="shared" si="684"/>
        <v>91.6</v>
      </c>
      <c r="L6135" s="37">
        <f t="shared" si="685"/>
        <v>92.04</v>
      </c>
      <c r="M6135" s="37">
        <f t="shared" si="686"/>
        <v>91</v>
      </c>
      <c r="N6135" s="37">
        <f t="shared" si="687"/>
        <v>91.2</v>
      </c>
      <c r="O6135" s="38">
        <f t="shared" ca="1" si="688"/>
        <v>9459000</v>
      </c>
    </row>
    <row r="6136" spans="1:15" x14ac:dyDescent="0.4">
      <c r="A6136">
        <v>6121</v>
      </c>
      <c r="B6136" s="63">
        <v>36480</v>
      </c>
      <c r="C6136" s="37">
        <v>140.5625</v>
      </c>
      <c r="D6136" s="37">
        <v>143</v>
      </c>
      <c r="E6136" s="37">
        <v>140.09375</v>
      </c>
      <c r="F6136" s="37">
        <v>141.25</v>
      </c>
      <c r="G6136" s="38">
        <v>7544800</v>
      </c>
      <c r="H6136" s="37">
        <v>90.955596999999997</v>
      </c>
      <c r="I6136" s="41">
        <f t="shared" si="682"/>
        <v>0.64393343008849557</v>
      </c>
      <c r="J6136" s="41">
        <f t="shared" ca="1" si="683"/>
        <v>1</v>
      </c>
      <c r="K6136" s="37">
        <f t="shared" si="684"/>
        <v>90.51</v>
      </c>
      <c r="L6136" s="37">
        <f t="shared" si="685"/>
        <v>92.08</v>
      </c>
      <c r="M6136" s="37">
        <f t="shared" si="686"/>
        <v>90.21</v>
      </c>
      <c r="N6136" s="37">
        <f t="shared" si="687"/>
        <v>90.96</v>
      </c>
      <c r="O6136" s="38">
        <f t="shared" ca="1" si="688"/>
        <v>7544800</v>
      </c>
    </row>
    <row r="6137" spans="1:15" x14ac:dyDescent="0.4">
      <c r="A6137">
        <v>6122</v>
      </c>
      <c r="B6137" s="63">
        <v>36479</v>
      </c>
      <c r="C6137" s="37">
        <v>139.84375</v>
      </c>
      <c r="D6137" s="37">
        <v>140.25</v>
      </c>
      <c r="E6137" s="37">
        <v>139.40625</v>
      </c>
      <c r="F6137" s="37">
        <v>140.078125</v>
      </c>
      <c r="G6137" s="38">
        <v>2187500</v>
      </c>
      <c r="H6137" s="37">
        <v>90.200958</v>
      </c>
      <c r="I6137" s="41">
        <f t="shared" si="682"/>
        <v>0.6439332194088121</v>
      </c>
      <c r="J6137" s="41">
        <f t="shared" ca="1" si="683"/>
        <v>1</v>
      </c>
      <c r="K6137" s="37">
        <f t="shared" si="684"/>
        <v>90.05</v>
      </c>
      <c r="L6137" s="37">
        <f t="shared" si="685"/>
        <v>90.31</v>
      </c>
      <c r="M6137" s="37">
        <f t="shared" si="686"/>
        <v>89.77</v>
      </c>
      <c r="N6137" s="37">
        <f t="shared" si="687"/>
        <v>90.2</v>
      </c>
      <c r="O6137" s="38">
        <f t="shared" ca="1" si="688"/>
        <v>2187500</v>
      </c>
    </row>
    <row r="6138" spans="1:15" x14ac:dyDescent="0.4">
      <c r="A6138">
        <v>6123</v>
      </c>
      <c r="B6138" s="63">
        <v>36476</v>
      </c>
      <c r="C6138" s="37">
        <v>139.25</v>
      </c>
      <c r="D6138" s="37">
        <v>139.984375</v>
      </c>
      <c r="E6138" s="37">
        <v>137.125</v>
      </c>
      <c r="F6138" s="37">
        <v>139.75</v>
      </c>
      <c r="G6138" s="38">
        <v>11802900</v>
      </c>
      <c r="H6138" s="37">
        <v>89.989693000000003</v>
      </c>
      <c r="I6138" s="41">
        <f t="shared" si="682"/>
        <v>0.64393340250447229</v>
      </c>
      <c r="J6138" s="41">
        <f t="shared" ca="1" si="683"/>
        <v>1</v>
      </c>
      <c r="K6138" s="37">
        <f t="shared" si="684"/>
        <v>89.67</v>
      </c>
      <c r="L6138" s="37">
        <f t="shared" si="685"/>
        <v>90.14</v>
      </c>
      <c r="M6138" s="37">
        <f t="shared" si="686"/>
        <v>88.3</v>
      </c>
      <c r="N6138" s="37">
        <f t="shared" si="687"/>
        <v>89.99</v>
      </c>
      <c r="O6138" s="38">
        <f t="shared" ca="1" si="688"/>
        <v>11802900</v>
      </c>
    </row>
    <row r="6139" spans="1:15" x14ac:dyDescent="0.4">
      <c r="A6139">
        <v>6124</v>
      </c>
      <c r="B6139" s="63">
        <v>36475</v>
      </c>
      <c r="C6139" s="37">
        <v>138.1875</v>
      </c>
      <c r="D6139" s="37">
        <v>138.5</v>
      </c>
      <c r="E6139" s="37">
        <v>137.46875</v>
      </c>
      <c r="F6139" s="37">
        <v>138.5</v>
      </c>
      <c r="G6139" s="38">
        <v>4794100</v>
      </c>
      <c r="H6139" s="37">
        <v>89.184723000000005</v>
      </c>
      <c r="I6139" s="41">
        <f t="shared" si="682"/>
        <v>0.64393301805054159</v>
      </c>
      <c r="J6139" s="41">
        <f t="shared" ca="1" si="683"/>
        <v>1</v>
      </c>
      <c r="K6139" s="37">
        <f t="shared" si="684"/>
        <v>88.98</v>
      </c>
      <c r="L6139" s="37">
        <f t="shared" si="685"/>
        <v>89.18</v>
      </c>
      <c r="M6139" s="37">
        <f t="shared" si="686"/>
        <v>88.52</v>
      </c>
      <c r="N6139" s="37">
        <f t="shared" si="687"/>
        <v>89.18</v>
      </c>
      <c r="O6139" s="38">
        <f t="shared" ca="1" si="688"/>
        <v>4794100</v>
      </c>
    </row>
    <row r="6140" spans="1:15" x14ac:dyDescent="0.4">
      <c r="A6140">
        <v>6125</v>
      </c>
      <c r="B6140" s="63">
        <v>36474</v>
      </c>
      <c r="C6140" s="37">
        <v>136.25</v>
      </c>
      <c r="D6140" s="37">
        <v>138.390625</v>
      </c>
      <c r="E6140" s="37">
        <v>136.078125</v>
      </c>
      <c r="F6140" s="37">
        <v>137.71875</v>
      </c>
      <c r="G6140" s="38">
        <v>6405600</v>
      </c>
      <c r="H6140" s="37">
        <v>88.681717000000006</v>
      </c>
      <c r="I6140" s="41">
        <f t="shared" si="682"/>
        <v>0.64393350215566147</v>
      </c>
      <c r="J6140" s="41">
        <f t="shared" ca="1" si="683"/>
        <v>1</v>
      </c>
      <c r="K6140" s="37">
        <f t="shared" si="684"/>
        <v>87.74</v>
      </c>
      <c r="L6140" s="37">
        <f t="shared" si="685"/>
        <v>89.11</v>
      </c>
      <c r="M6140" s="37">
        <f t="shared" si="686"/>
        <v>87.63</v>
      </c>
      <c r="N6140" s="37">
        <f t="shared" si="687"/>
        <v>88.68</v>
      </c>
      <c r="O6140" s="38">
        <f t="shared" ca="1" si="688"/>
        <v>6405600</v>
      </c>
    </row>
    <row r="6141" spans="1:15" x14ac:dyDescent="0.4">
      <c r="A6141">
        <v>6126</v>
      </c>
      <c r="B6141" s="63">
        <v>36473</v>
      </c>
      <c r="C6141" s="37">
        <v>138.5</v>
      </c>
      <c r="D6141" s="37">
        <v>138.6875</v>
      </c>
      <c r="E6141" s="37">
        <v>136.28125</v>
      </c>
      <c r="F6141" s="37">
        <v>136.703125</v>
      </c>
      <c r="G6141" s="38">
        <v>4533700</v>
      </c>
      <c r="H6141" s="37">
        <v>88.027687</v>
      </c>
      <c r="I6141" s="41">
        <f t="shared" si="682"/>
        <v>0.64393324585666933</v>
      </c>
      <c r="J6141" s="41">
        <f t="shared" ca="1" si="683"/>
        <v>1</v>
      </c>
      <c r="K6141" s="37">
        <f t="shared" si="684"/>
        <v>89.18</v>
      </c>
      <c r="L6141" s="37">
        <f t="shared" si="685"/>
        <v>89.31</v>
      </c>
      <c r="M6141" s="37">
        <f t="shared" si="686"/>
        <v>87.76</v>
      </c>
      <c r="N6141" s="37">
        <f t="shared" si="687"/>
        <v>88.03</v>
      </c>
      <c r="O6141" s="38">
        <f t="shared" ca="1" si="688"/>
        <v>4533700</v>
      </c>
    </row>
    <row r="6142" spans="1:15" x14ac:dyDescent="0.4">
      <c r="A6142">
        <v>6127</v>
      </c>
      <c r="B6142" s="63">
        <v>36472</v>
      </c>
      <c r="C6142" s="37">
        <v>137</v>
      </c>
      <c r="D6142" s="37">
        <v>138.375</v>
      </c>
      <c r="E6142" s="37">
        <v>136.75</v>
      </c>
      <c r="F6142" s="37">
        <v>138</v>
      </c>
      <c r="G6142" s="38">
        <v>4649200</v>
      </c>
      <c r="H6142" s="37">
        <v>88.862815999999995</v>
      </c>
      <c r="I6142" s="41">
        <f t="shared" si="682"/>
        <v>0.64393344927536234</v>
      </c>
      <c r="J6142" s="41">
        <f t="shared" ca="1" si="683"/>
        <v>1</v>
      </c>
      <c r="K6142" s="37">
        <f t="shared" si="684"/>
        <v>88.22</v>
      </c>
      <c r="L6142" s="37">
        <f t="shared" si="685"/>
        <v>89.1</v>
      </c>
      <c r="M6142" s="37">
        <f t="shared" si="686"/>
        <v>88.06</v>
      </c>
      <c r="N6142" s="37">
        <f t="shared" si="687"/>
        <v>88.86</v>
      </c>
      <c r="O6142" s="38">
        <f t="shared" ca="1" si="688"/>
        <v>4649200</v>
      </c>
    </row>
    <row r="6143" spans="1:15" x14ac:dyDescent="0.4">
      <c r="A6143">
        <v>6128</v>
      </c>
      <c r="B6143" s="63">
        <v>36469</v>
      </c>
      <c r="C6143" s="37">
        <v>138.625</v>
      </c>
      <c r="D6143" s="37">
        <v>139.109375</v>
      </c>
      <c r="E6143" s="37">
        <v>136.78125</v>
      </c>
      <c r="F6143" s="37">
        <v>137.875</v>
      </c>
      <c r="G6143" s="38">
        <v>7431500</v>
      </c>
      <c r="H6143" s="37">
        <v>88.782318000000004</v>
      </c>
      <c r="I6143" s="41">
        <f t="shared" si="682"/>
        <v>0.6439334034451496</v>
      </c>
      <c r="J6143" s="41">
        <f t="shared" ca="1" si="683"/>
        <v>1</v>
      </c>
      <c r="K6143" s="37">
        <f t="shared" si="684"/>
        <v>89.27</v>
      </c>
      <c r="L6143" s="37">
        <f t="shared" si="685"/>
        <v>89.58</v>
      </c>
      <c r="M6143" s="37">
        <f t="shared" si="686"/>
        <v>88.08</v>
      </c>
      <c r="N6143" s="37">
        <f t="shared" si="687"/>
        <v>88.78</v>
      </c>
      <c r="O6143" s="38">
        <f t="shared" ca="1" si="688"/>
        <v>7431500</v>
      </c>
    </row>
    <row r="6144" spans="1:15" x14ac:dyDescent="0.4">
      <c r="A6144">
        <v>6129</v>
      </c>
      <c r="B6144" s="63">
        <v>36468</v>
      </c>
      <c r="C6144" s="37">
        <v>136.75</v>
      </c>
      <c r="D6144" s="37">
        <v>137.359375</v>
      </c>
      <c r="E6144" s="37">
        <v>135.765625</v>
      </c>
      <c r="F6144" s="37">
        <v>136.53125</v>
      </c>
      <c r="G6144" s="38">
        <v>7907500</v>
      </c>
      <c r="H6144" s="37">
        <v>87.917006999999998</v>
      </c>
      <c r="I6144" s="41">
        <f t="shared" si="682"/>
        <v>0.64393321675440607</v>
      </c>
      <c r="J6144" s="41">
        <f t="shared" ca="1" si="683"/>
        <v>1</v>
      </c>
      <c r="K6144" s="37">
        <f t="shared" si="684"/>
        <v>88.06</v>
      </c>
      <c r="L6144" s="37">
        <f t="shared" si="685"/>
        <v>88.45</v>
      </c>
      <c r="M6144" s="37">
        <f t="shared" si="686"/>
        <v>87.42</v>
      </c>
      <c r="N6144" s="37">
        <f t="shared" si="687"/>
        <v>87.92</v>
      </c>
      <c r="O6144" s="38">
        <f t="shared" ca="1" si="688"/>
        <v>7907500</v>
      </c>
    </row>
    <row r="6145" spans="1:15" x14ac:dyDescent="0.4">
      <c r="A6145">
        <v>6130</v>
      </c>
      <c r="B6145" s="63">
        <v>36467</v>
      </c>
      <c r="C6145" s="37">
        <v>136</v>
      </c>
      <c r="D6145" s="37">
        <v>136.375</v>
      </c>
      <c r="E6145" s="37">
        <v>135.125</v>
      </c>
      <c r="F6145" s="37">
        <v>135.5</v>
      </c>
      <c r="G6145" s="38">
        <v>7222300</v>
      </c>
      <c r="H6145" s="37">
        <v>87.252944999999997</v>
      </c>
      <c r="I6145" s="41">
        <f t="shared" si="682"/>
        <v>0.64393317343173428</v>
      </c>
      <c r="J6145" s="41">
        <f t="shared" ca="1" si="683"/>
        <v>1</v>
      </c>
      <c r="K6145" s="37">
        <f t="shared" si="684"/>
        <v>87.57</v>
      </c>
      <c r="L6145" s="37">
        <f t="shared" si="685"/>
        <v>87.82</v>
      </c>
      <c r="M6145" s="37">
        <f t="shared" si="686"/>
        <v>87.01</v>
      </c>
      <c r="N6145" s="37">
        <f t="shared" si="687"/>
        <v>87.25</v>
      </c>
      <c r="O6145" s="38">
        <f t="shared" ca="1" si="688"/>
        <v>7222300</v>
      </c>
    </row>
    <row r="6146" spans="1:15" x14ac:dyDescent="0.4">
      <c r="A6146">
        <v>6131</v>
      </c>
      <c r="B6146" s="63">
        <v>36466</v>
      </c>
      <c r="C6146" s="37">
        <v>135.96875</v>
      </c>
      <c r="D6146" s="37">
        <v>137.25</v>
      </c>
      <c r="E6146" s="37">
        <v>134.59375</v>
      </c>
      <c r="F6146" s="37">
        <v>134.59375</v>
      </c>
      <c r="G6146" s="38">
        <v>6516900</v>
      </c>
      <c r="H6146" s="37">
        <v>86.669403000000003</v>
      </c>
      <c r="I6146" s="41">
        <f t="shared" si="682"/>
        <v>0.64393334014395176</v>
      </c>
      <c r="J6146" s="41">
        <f t="shared" ca="1" si="683"/>
        <v>1</v>
      </c>
      <c r="K6146" s="37">
        <f t="shared" si="684"/>
        <v>87.55</v>
      </c>
      <c r="L6146" s="37">
        <f t="shared" si="685"/>
        <v>88.38</v>
      </c>
      <c r="M6146" s="37">
        <f t="shared" si="686"/>
        <v>86.67</v>
      </c>
      <c r="N6146" s="37">
        <f t="shared" si="687"/>
        <v>86.67</v>
      </c>
      <c r="O6146" s="38">
        <f t="shared" ca="1" si="688"/>
        <v>6516900</v>
      </c>
    </row>
    <row r="6147" spans="1:15" x14ac:dyDescent="0.4">
      <c r="A6147">
        <v>6132</v>
      </c>
      <c r="B6147" s="63">
        <v>36465</v>
      </c>
      <c r="C6147" s="37">
        <v>136.5</v>
      </c>
      <c r="D6147" s="37">
        <v>137</v>
      </c>
      <c r="E6147" s="37">
        <v>135.5625</v>
      </c>
      <c r="F6147" s="37">
        <v>135.5625</v>
      </c>
      <c r="G6147" s="38">
        <v>4006500</v>
      </c>
      <c r="H6147" s="37">
        <v>87.293221000000003</v>
      </c>
      <c r="I6147" s="41">
        <f t="shared" si="682"/>
        <v>0.64393339603503919</v>
      </c>
      <c r="J6147" s="41">
        <f t="shared" ca="1" si="683"/>
        <v>1</v>
      </c>
      <c r="K6147" s="37">
        <f t="shared" si="684"/>
        <v>87.9</v>
      </c>
      <c r="L6147" s="37">
        <f t="shared" si="685"/>
        <v>88.22</v>
      </c>
      <c r="M6147" s="37">
        <f t="shared" si="686"/>
        <v>87.29</v>
      </c>
      <c r="N6147" s="37">
        <f t="shared" si="687"/>
        <v>87.29</v>
      </c>
      <c r="O6147" s="38">
        <f t="shared" ca="1" si="688"/>
        <v>4006500</v>
      </c>
    </row>
    <row r="6148" spans="1:15" x14ac:dyDescent="0.4">
      <c r="A6148">
        <v>6133</v>
      </c>
      <c r="B6148" s="63">
        <v>36462</v>
      </c>
      <c r="C6148" s="37">
        <v>135.84375</v>
      </c>
      <c r="D6148" s="37">
        <v>137.6875</v>
      </c>
      <c r="E6148" s="37">
        <v>135.71875</v>
      </c>
      <c r="F6148" s="37">
        <v>137</v>
      </c>
      <c r="G6148" s="38">
        <v>10988600</v>
      </c>
      <c r="H6148" s="37">
        <v>88.218902999999997</v>
      </c>
      <c r="I6148" s="41">
        <f t="shared" si="682"/>
        <v>0.64393359854014598</v>
      </c>
      <c r="J6148" s="41">
        <f t="shared" ca="1" si="683"/>
        <v>1</v>
      </c>
      <c r="K6148" s="37">
        <f t="shared" si="684"/>
        <v>87.47</v>
      </c>
      <c r="L6148" s="37">
        <f t="shared" si="685"/>
        <v>88.66</v>
      </c>
      <c r="M6148" s="37">
        <f t="shared" si="686"/>
        <v>87.39</v>
      </c>
      <c r="N6148" s="37">
        <f t="shared" si="687"/>
        <v>88.22</v>
      </c>
      <c r="O6148" s="38">
        <f t="shared" ca="1" si="688"/>
        <v>10988600</v>
      </c>
    </row>
    <row r="6149" spans="1:15" x14ac:dyDescent="0.4">
      <c r="A6149">
        <v>6134</v>
      </c>
      <c r="B6149" s="63">
        <v>36461</v>
      </c>
      <c r="C6149" s="37">
        <v>132.4375</v>
      </c>
      <c r="D6149" s="37">
        <v>134.859375</v>
      </c>
      <c r="E6149" s="37">
        <v>132.1875</v>
      </c>
      <c r="F6149" s="37">
        <v>134.5625</v>
      </c>
      <c r="G6149" s="38">
        <v>10509700</v>
      </c>
      <c r="H6149" s="37">
        <v>86.649283999999994</v>
      </c>
      <c r="I6149" s="41">
        <f t="shared" si="682"/>
        <v>0.64393336925220623</v>
      </c>
      <c r="J6149" s="41">
        <f t="shared" ca="1" si="683"/>
        <v>1</v>
      </c>
      <c r="K6149" s="37">
        <f t="shared" si="684"/>
        <v>85.28</v>
      </c>
      <c r="L6149" s="37">
        <f t="shared" si="685"/>
        <v>86.84</v>
      </c>
      <c r="M6149" s="37">
        <f t="shared" si="686"/>
        <v>85.12</v>
      </c>
      <c r="N6149" s="37">
        <f t="shared" si="687"/>
        <v>86.65</v>
      </c>
      <c r="O6149" s="38">
        <f t="shared" ca="1" si="688"/>
        <v>10509700</v>
      </c>
    </row>
    <row r="6150" spans="1:15" x14ac:dyDescent="0.4">
      <c r="A6150">
        <v>6135</v>
      </c>
      <c r="B6150" s="63">
        <v>36460</v>
      </c>
      <c r="C6150" s="37">
        <v>128.375</v>
      </c>
      <c r="D6150" s="37">
        <v>130.3125</v>
      </c>
      <c r="E6150" s="37">
        <v>128.25</v>
      </c>
      <c r="F6150" s="37">
        <v>130.125</v>
      </c>
      <c r="G6150" s="38">
        <v>5433300</v>
      </c>
      <c r="H6150" s="37">
        <v>83.791824000000005</v>
      </c>
      <c r="I6150" s="41">
        <f t="shared" si="682"/>
        <v>0.64393332564841499</v>
      </c>
      <c r="J6150" s="41">
        <f t="shared" ca="1" si="683"/>
        <v>1</v>
      </c>
      <c r="K6150" s="37">
        <f t="shared" si="684"/>
        <v>82.66</v>
      </c>
      <c r="L6150" s="37">
        <f t="shared" si="685"/>
        <v>83.91</v>
      </c>
      <c r="M6150" s="37">
        <f t="shared" si="686"/>
        <v>82.58</v>
      </c>
      <c r="N6150" s="37">
        <f t="shared" si="687"/>
        <v>83.79</v>
      </c>
      <c r="O6150" s="38">
        <f t="shared" ca="1" si="688"/>
        <v>5433300</v>
      </c>
    </row>
    <row r="6151" spans="1:15" x14ac:dyDescent="0.4">
      <c r="A6151">
        <v>6136</v>
      </c>
      <c r="B6151" s="63">
        <v>36459</v>
      </c>
      <c r="C6151" s="37">
        <v>130.1875</v>
      </c>
      <c r="D6151" s="37">
        <v>130.6875</v>
      </c>
      <c r="E6151" s="37">
        <v>127.8125</v>
      </c>
      <c r="F6151" s="37">
        <v>127.8125</v>
      </c>
      <c r="G6151" s="38">
        <v>6256300</v>
      </c>
      <c r="H6151" s="37">
        <v>82.302711000000002</v>
      </c>
      <c r="I6151" s="41">
        <f t="shared" si="682"/>
        <v>0.64393319119804404</v>
      </c>
      <c r="J6151" s="41">
        <f t="shared" ca="1" si="683"/>
        <v>1</v>
      </c>
      <c r="K6151" s="37">
        <f t="shared" si="684"/>
        <v>83.83</v>
      </c>
      <c r="L6151" s="37">
        <f t="shared" si="685"/>
        <v>84.15</v>
      </c>
      <c r="M6151" s="37">
        <f t="shared" si="686"/>
        <v>82.3</v>
      </c>
      <c r="N6151" s="37">
        <f t="shared" si="687"/>
        <v>82.3</v>
      </c>
      <c r="O6151" s="38">
        <f t="shared" ca="1" si="688"/>
        <v>6256300</v>
      </c>
    </row>
    <row r="6152" spans="1:15" x14ac:dyDescent="0.4">
      <c r="A6152">
        <v>6137</v>
      </c>
      <c r="B6152" s="63">
        <v>36458</v>
      </c>
      <c r="C6152" s="37">
        <v>129.3125</v>
      </c>
      <c r="D6152" s="37">
        <v>130.46875</v>
      </c>
      <c r="E6152" s="37">
        <v>128.75</v>
      </c>
      <c r="F6152" s="37">
        <v>129.4375</v>
      </c>
      <c r="G6152" s="38">
        <v>8114300</v>
      </c>
      <c r="H6152" s="37">
        <v>83.349113000000003</v>
      </c>
      <c r="I6152" s="41">
        <f t="shared" si="682"/>
        <v>0.64393327281506518</v>
      </c>
      <c r="J6152" s="41">
        <f t="shared" ca="1" si="683"/>
        <v>1</v>
      </c>
      <c r="K6152" s="37">
        <f t="shared" si="684"/>
        <v>83.27</v>
      </c>
      <c r="L6152" s="37">
        <f t="shared" si="685"/>
        <v>84.01</v>
      </c>
      <c r="M6152" s="37">
        <f t="shared" si="686"/>
        <v>82.91</v>
      </c>
      <c r="N6152" s="37">
        <f t="shared" si="687"/>
        <v>83.35</v>
      </c>
      <c r="O6152" s="38">
        <f t="shared" ca="1" si="688"/>
        <v>8114300</v>
      </c>
    </row>
    <row r="6153" spans="1:15" x14ac:dyDescent="0.4">
      <c r="A6153">
        <v>6138</v>
      </c>
      <c r="B6153" s="63">
        <v>36455</v>
      </c>
      <c r="C6153" s="37">
        <v>129.75</v>
      </c>
      <c r="D6153" s="37">
        <v>131.21875</v>
      </c>
      <c r="E6153" s="37">
        <v>129.5625</v>
      </c>
      <c r="F6153" s="37">
        <v>130.09375</v>
      </c>
      <c r="G6153" s="38">
        <v>8309600</v>
      </c>
      <c r="H6153" s="37">
        <v>83.771728999999993</v>
      </c>
      <c r="I6153" s="41">
        <f t="shared" si="682"/>
        <v>0.64393354023540705</v>
      </c>
      <c r="J6153" s="41">
        <f t="shared" ca="1" si="683"/>
        <v>1</v>
      </c>
      <c r="K6153" s="37">
        <f t="shared" si="684"/>
        <v>83.55</v>
      </c>
      <c r="L6153" s="37">
        <f t="shared" si="685"/>
        <v>84.5</v>
      </c>
      <c r="M6153" s="37">
        <f t="shared" si="686"/>
        <v>83.43</v>
      </c>
      <c r="N6153" s="37">
        <f t="shared" si="687"/>
        <v>83.77</v>
      </c>
      <c r="O6153" s="38">
        <f t="shared" ca="1" si="688"/>
        <v>8309600</v>
      </c>
    </row>
    <row r="6154" spans="1:15" x14ac:dyDescent="0.4">
      <c r="A6154">
        <v>6139</v>
      </c>
      <c r="B6154" s="63">
        <v>36454</v>
      </c>
      <c r="C6154" s="37">
        <v>127.21875</v>
      </c>
      <c r="D6154" s="37">
        <v>129</v>
      </c>
      <c r="E6154" s="37">
        <v>126.625</v>
      </c>
      <c r="F6154" s="37">
        <v>129</v>
      </c>
      <c r="G6154" s="38">
        <v>9105400</v>
      </c>
      <c r="H6154" s="37">
        <v>83.067390000000003</v>
      </c>
      <c r="I6154" s="41">
        <f t="shared" si="682"/>
        <v>0.64393325581395355</v>
      </c>
      <c r="J6154" s="41">
        <f t="shared" ca="1" si="683"/>
        <v>1</v>
      </c>
      <c r="K6154" s="37">
        <f t="shared" si="684"/>
        <v>81.92</v>
      </c>
      <c r="L6154" s="37">
        <f t="shared" si="685"/>
        <v>83.07</v>
      </c>
      <c r="M6154" s="37">
        <f t="shared" si="686"/>
        <v>81.540000000000006</v>
      </c>
      <c r="N6154" s="37">
        <f t="shared" si="687"/>
        <v>83.07</v>
      </c>
      <c r="O6154" s="38">
        <f t="shared" ca="1" si="688"/>
        <v>9105400</v>
      </c>
    </row>
    <row r="6155" spans="1:15" x14ac:dyDescent="0.4">
      <c r="A6155">
        <v>6140</v>
      </c>
      <c r="B6155" s="63">
        <v>36453</v>
      </c>
      <c r="C6155" s="37">
        <v>127.75</v>
      </c>
      <c r="D6155" s="37">
        <v>129.46875</v>
      </c>
      <c r="E6155" s="37">
        <v>127.125</v>
      </c>
      <c r="F6155" s="37">
        <v>128.25</v>
      </c>
      <c r="G6155" s="38">
        <v>9759400</v>
      </c>
      <c r="H6155" s="37">
        <v>82.584464999999994</v>
      </c>
      <c r="I6155" s="41">
        <f t="shared" si="682"/>
        <v>0.64393345029239757</v>
      </c>
      <c r="J6155" s="41">
        <f t="shared" ca="1" si="683"/>
        <v>1</v>
      </c>
      <c r="K6155" s="37">
        <f t="shared" si="684"/>
        <v>82.26</v>
      </c>
      <c r="L6155" s="37">
        <f t="shared" si="685"/>
        <v>83.37</v>
      </c>
      <c r="M6155" s="37">
        <f t="shared" si="686"/>
        <v>81.86</v>
      </c>
      <c r="N6155" s="37">
        <f t="shared" si="687"/>
        <v>82.58</v>
      </c>
      <c r="O6155" s="38">
        <f t="shared" ca="1" si="688"/>
        <v>9759400</v>
      </c>
    </row>
    <row r="6156" spans="1:15" x14ac:dyDescent="0.4">
      <c r="A6156">
        <v>6141</v>
      </c>
      <c r="B6156" s="63">
        <v>36452</v>
      </c>
      <c r="C6156" s="37">
        <v>127.1875</v>
      </c>
      <c r="D6156" s="37">
        <v>128.25</v>
      </c>
      <c r="E6156" s="37">
        <v>125.9375</v>
      </c>
      <c r="F6156" s="37">
        <v>127</v>
      </c>
      <c r="G6156" s="38">
        <v>14392900</v>
      </c>
      <c r="H6156" s="37">
        <v>81.779549000000003</v>
      </c>
      <c r="I6156" s="41">
        <f t="shared" si="682"/>
        <v>0.64393345669291346</v>
      </c>
      <c r="J6156" s="41">
        <f t="shared" ca="1" si="683"/>
        <v>1</v>
      </c>
      <c r="K6156" s="37">
        <f t="shared" si="684"/>
        <v>81.900000000000006</v>
      </c>
      <c r="L6156" s="37">
        <f t="shared" si="685"/>
        <v>82.58</v>
      </c>
      <c r="M6156" s="37">
        <f t="shared" si="686"/>
        <v>81.099999999999994</v>
      </c>
      <c r="N6156" s="37">
        <f t="shared" si="687"/>
        <v>81.78</v>
      </c>
      <c r="O6156" s="38">
        <f t="shared" ca="1" si="688"/>
        <v>14392900</v>
      </c>
    </row>
    <row r="6157" spans="1:15" x14ac:dyDescent="0.4">
      <c r="A6157">
        <v>6142</v>
      </c>
      <c r="B6157" s="63">
        <v>36451</v>
      </c>
      <c r="C6157" s="37">
        <v>124.9375</v>
      </c>
      <c r="D6157" s="37">
        <v>125.9375</v>
      </c>
      <c r="E6157" s="37">
        <v>123.4375</v>
      </c>
      <c r="F6157" s="37">
        <v>125.78125</v>
      </c>
      <c r="G6157" s="38">
        <v>9758800</v>
      </c>
      <c r="H6157" s="37">
        <v>80.994736000000003</v>
      </c>
      <c r="I6157" s="41">
        <f t="shared" si="682"/>
        <v>0.64393330484472056</v>
      </c>
      <c r="J6157" s="41">
        <f t="shared" ca="1" si="683"/>
        <v>1</v>
      </c>
      <c r="K6157" s="37">
        <f t="shared" si="684"/>
        <v>80.45</v>
      </c>
      <c r="L6157" s="37">
        <f t="shared" si="685"/>
        <v>81.099999999999994</v>
      </c>
      <c r="M6157" s="37">
        <f t="shared" si="686"/>
        <v>79.489999999999995</v>
      </c>
      <c r="N6157" s="37">
        <f t="shared" si="687"/>
        <v>80.989999999999995</v>
      </c>
      <c r="O6157" s="38">
        <f t="shared" ca="1" si="688"/>
        <v>9758800</v>
      </c>
    </row>
    <row r="6158" spans="1:15" x14ac:dyDescent="0.4">
      <c r="A6158">
        <v>6143</v>
      </c>
      <c r="B6158" s="63">
        <v>36448</v>
      </c>
      <c r="C6158" s="37">
        <v>126</v>
      </c>
      <c r="D6158" s="37">
        <v>126.75</v>
      </c>
      <c r="E6158" s="37">
        <v>124.5</v>
      </c>
      <c r="F6158" s="37">
        <v>124.875</v>
      </c>
      <c r="G6158" s="38">
        <v>14238700</v>
      </c>
      <c r="H6158" s="37">
        <v>80.411156000000005</v>
      </c>
      <c r="I6158" s="41">
        <f t="shared" si="682"/>
        <v>0.64393318118118126</v>
      </c>
      <c r="J6158" s="41">
        <f t="shared" ca="1" si="683"/>
        <v>1</v>
      </c>
      <c r="K6158" s="37">
        <f t="shared" si="684"/>
        <v>81.14</v>
      </c>
      <c r="L6158" s="37">
        <f t="shared" si="685"/>
        <v>81.62</v>
      </c>
      <c r="M6158" s="37">
        <f t="shared" si="686"/>
        <v>80.17</v>
      </c>
      <c r="N6158" s="37">
        <f t="shared" si="687"/>
        <v>80.41</v>
      </c>
      <c r="O6158" s="38">
        <f t="shared" ca="1" si="688"/>
        <v>14238700</v>
      </c>
    </row>
    <row r="6159" spans="1:15" x14ac:dyDescent="0.4">
      <c r="A6159">
        <v>6144</v>
      </c>
      <c r="B6159" s="63">
        <v>36447</v>
      </c>
      <c r="C6159" s="37">
        <v>128.484375</v>
      </c>
      <c r="D6159" s="37">
        <v>129.1875</v>
      </c>
      <c r="E6159" s="37">
        <v>126.75</v>
      </c>
      <c r="F6159" s="37">
        <v>128.15625</v>
      </c>
      <c r="G6159" s="38">
        <v>10562200</v>
      </c>
      <c r="H6159" s="37">
        <v>82.524094000000005</v>
      </c>
      <c r="I6159" s="41">
        <f t="shared" si="682"/>
        <v>0.64393343282126314</v>
      </c>
      <c r="J6159" s="41">
        <f t="shared" ca="1" si="683"/>
        <v>1</v>
      </c>
      <c r="K6159" s="37">
        <f t="shared" si="684"/>
        <v>82.74</v>
      </c>
      <c r="L6159" s="37">
        <f t="shared" si="685"/>
        <v>83.19</v>
      </c>
      <c r="M6159" s="37">
        <f t="shared" si="686"/>
        <v>81.62</v>
      </c>
      <c r="N6159" s="37">
        <f t="shared" si="687"/>
        <v>82.52</v>
      </c>
      <c r="O6159" s="38">
        <f t="shared" ca="1" si="688"/>
        <v>10562200</v>
      </c>
    </row>
    <row r="6160" spans="1:15" x14ac:dyDescent="0.4">
      <c r="A6160">
        <v>6145</v>
      </c>
      <c r="B6160" s="63">
        <v>36446</v>
      </c>
      <c r="C6160" s="37">
        <v>130.6875</v>
      </c>
      <c r="D6160" s="37">
        <v>131.3125</v>
      </c>
      <c r="E6160" s="37">
        <v>128.1875</v>
      </c>
      <c r="F6160" s="37">
        <v>128.1875</v>
      </c>
      <c r="G6160" s="38">
        <v>10469300</v>
      </c>
      <c r="H6160" s="37">
        <v>82.544212000000002</v>
      </c>
      <c r="I6160" s="41">
        <f t="shared" si="682"/>
        <v>0.64393339444173581</v>
      </c>
      <c r="J6160" s="41">
        <f t="shared" ca="1" si="683"/>
        <v>1</v>
      </c>
      <c r="K6160" s="37">
        <f t="shared" si="684"/>
        <v>84.15</v>
      </c>
      <c r="L6160" s="37">
        <f t="shared" si="685"/>
        <v>84.56</v>
      </c>
      <c r="M6160" s="37">
        <f t="shared" si="686"/>
        <v>82.54</v>
      </c>
      <c r="N6160" s="37">
        <f t="shared" si="687"/>
        <v>82.54</v>
      </c>
      <c r="O6160" s="38">
        <f t="shared" ca="1" si="688"/>
        <v>10469300</v>
      </c>
    </row>
    <row r="6161" spans="1:15" x14ac:dyDescent="0.4">
      <c r="A6161">
        <v>6146</v>
      </c>
      <c r="B6161" s="63">
        <v>36445</v>
      </c>
      <c r="C6161" s="37">
        <v>133.125</v>
      </c>
      <c r="D6161" s="37">
        <v>133.3125</v>
      </c>
      <c r="E6161" s="37">
        <v>131.1875</v>
      </c>
      <c r="F6161" s="37">
        <v>131.59375</v>
      </c>
      <c r="G6161" s="38">
        <v>8686100</v>
      </c>
      <c r="H6161" s="37">
        <v>84.737578999999997</v>
      </c>
      <c r="I6161" s="41">
        <f t="shared" ref="I6161:I6224" si="689">IF(F6161=0,1,H6161/F6161)</f>
        <v>0.64393315791973404</v>
      </c>
      <c r="J6161" s="41">
        <f t="shared" ref="J6161:J6224" ca="1" si="690">INDEX(OFFSET($T$15,0,0,$S$13+1,1),MATCH(B6161,OFFSET($Q$15,0,0,$S$13+1,1),-1))</f>
        <v>1</v>
      </c>
      <c r="K6161" s="37">
        <f t="shared" ref="K6161:K6224" si="691">ROUND($I6161*C6161,2)</f>
        <v>85.72</v>
      </c>
      <c r="L6161" s="37">
        <f t="shared" ref="L6161:L6224" si="692">ROUND($I6161*D6161,2)</f>
        <v>85.84</v>
      </c>
      <c r="M6161" s="37">
        <f t="shared" ref="M6161:M6224" si="693">ROUND($I6161*E6161,2)</f>
        <v>84.48</v>
      </c>
      <c r="N6161" s="37">
        <f t="shared" ref="N6161:N6224" si="694">ROUND($I6161*F6161,2)</f>
        <v>84.74</v>
      </c>
      <c r="O6161" s="38">
        <f t="shared" ref="O6161:O6224" ca="1" si="695">G6161*J6161</f>
        <v>8686100</v>
      </c>
    </row>
    <row r="6162" spans="1:15" x14ac:dyDescent="0.4">
      <c r="A6162">
        <v>6147</v>
      </c>
      <c r="B6162" s="63">
        <v>36444</v>
      </c>
      <c r="C6162" s="37">
        <v>133.59375</v>
      </c>
      <c r="D6162" s="37">
        <v>134.125</v>
      </c>
      <c r="E6162" s="37">
        <v>133.3125</v>
      </c>
      <c r="F6162" s="37">
        <v>133.65625</v>
      </c>
      <c r="G6162" s="38">
        <v>4282000</v>
      </c>
      <c r="H6162" s="37">
        <v>86.065735000000004</v>
      </c>
      <c r="I6162" s="41">
        <f t="shared" si="689"/>
        <v>0.64393348608837975</v>
      </c>
      <c r="J6162" s="41">
        <f t="shared" ca="1" si="690"/>
        <v>1</v>
      </c>
      <c r="K6162" s="37">
        <f t="shared" si="691"/>
        <v>86.03</v>
      </c>
      <c r="L6162" s="37">
        <f t="shared" si="692"/>
        <v>86.37</v>
      </c>
      <c r="M6162" s="37">
        <f t="shared" si="693"/>
        <v>85.84</v>
      </c>
      <c r="N6162" s="37">
        <f t="shared" si="694"/>
        <v>86.07</v>
      </c>
      <c r="O6162" s="38">
        <f t="shared" ca="1" si="695"/>
        <v>4282000</v>
      </c>
    </row>
    <row r="6163" spans="1:15" x14ac:dyDescent="0.4">
      <c r="A6163">
        <v>6148</v>
      </c>
      <c r="B6163" s="63">
        <v>36441</v>
      </c>
      <c r="C6163" s="37">
        <v>131.75</v>
      </c>
      <c r="D6163" s="37">
        <v>133.875</v>
      </c>
      <c r="E6163" s="37">
        <v>131.234375</v>
      </c>
      <c r="F6163" s="37">
        <v>133.875</v>
      </c>
      <c r="G6163" s="38">
        <v>9674300</v>
      </c>
      <c r="H6163" s="37">
        <v>86.206588999999994</v>
      </c>
      <c r="I6163" s="41">
        <f t="shared" si="689"/>
        <v>0.64393343790849666</v>
      </c>
      <c r="J6163" s="41">
        <f t="shared" ca="1" si="690"/>
        <v>1</v>
      </c>
      <c r="K6163" s="37">
        <f t="shared" si="691"/>
        <v>84.84</v>
      </c>
      <c r="L6163" s="37">
        <f t="shared" si="692"/>
        <v>86.21</v>
      </c>
      <c r="M6163" s="37">
        <f t="shared" si="693"/>
        <v>84.51</v>
      </c>
      <c r="N6163" s="37">
        <f t="shared" si="694"/>
        <v>86.21</v>
      </c>
      <c r="O6163" s="38">
        <f t="shared" ca="1" si="695"/>
        <v>9674300</v>
      </c>
    </row>
    <row r="6164" spans="1:15" x14ac:dyDescent="0.4">
      <c r="A6164">
        <v>6149</v>
      </c>
      <c r="B6164" s="63">
        <v>36440</v>
      </c>
      <c r="C6164" s="37">
        <v>132.859375</v>
      </c>
      <c r="D6164" s="37">
        <v>133</v>
      </c>
      <c r="E6164" s="37">
        <v>131.5</v>
      </c>
      <c r="F6164" s="37">
        <v>131.875</v>
      </c>
      <c r="G6164" s="38">
        <v>6535600</v>
      </c>
      <c r="H6164" s="37">
        <v>84.918694000000002</v>
      </c>
      <c r="I6164" s="41">
        <f t="shared" si="689"/>
        <v>0.64393322464454983</v>
      </c>
      <c r="J6164" s="41">
        <f t="shared" ca="1" si="690"/>
        <v>1</v>
      </c>
      <c r="K6164" s="37">
        <f t="shared" si="691"/>
        <v>85.55</v>
      </c>
      <c r="L6164" s="37">
        <f t="shared" si="692"/>
        <v>85.64</v>
      </c>
      <c r="M6164" s="37">
        <f t="shared" si="693"/>
        <v>84.68</v>
      </c>
      <c r="N6164" s="37">
        <f t="shared" si="694"/>
        <v>84.92</v>
      </c>
      <c r="O6164" s="38">
        <f t="shared" ca="1" si="695"/>
        <v>6535600</v>
      </c>
    </row>
    <row r="6165" spans="1:15" x14ac:dyDescent="0.4">
      <c r="A6165">
        <v>6150</v>
      </c>
      <c r="B6165" s="63">
        <v>36439</v>
      </c>
      <c r="C6165" s="37">
        <v>130.75</v>
      </c>
      <c r="D6165" s="37">
        <v>132.8125</v>
      </c>
      <c r="E6165" s="37">
        <v>130.6875</v>
      </c>
      <c r="F6165" s="37">
        <v>132.625</v>
      </c>
      <c r="G6165" s="38">
        <v>10308200</v>
      </c>
      <c r="H6165" s="37">
        <v>85.401649000000006</v>
      </c>
      <c r="I6165" s="41">
        <f t="shared" si="689"/>
        <v>0.64393326295947229</v>
      </c>
      <c r="J6165" s="41">
        <f t="shared" ca="1" si="690"/>
        <v>1</v>
      </c>
      <c r="K6165" s="37">
        <f t="shared" si="691"/>
        <v>84.19</v>
      </c>
      <c r="L6165" s="37">
        <f t="shared" si="692"/>
        <v>85.52</v>
      </c>
      <c r="M6165" s="37">
        <f t="shared" si="693"/>
        <v>84.15</v>
      </c>
      <c r="N6165" s="37">
        <f t="shared" si="694"/>
        <v>85.4</v>
      </c>
      <c r="O6165" s="38">
        <f t="shared" ca="1" si="695"/>
        <v>10308200</v>
      </c>
    </row>
    <row r="6166" spans="1:15" x14ac:dyDescent="0.4">
      <c r="A6166">
        <v>6151</v>
      </c>
      <c r="B6166" s="63">
        <v>36438</v>
      </c>
      <c r="C6166" s="37">
        <v>130.71875</v>
      </c>
      <c r="D6166" s="37">
        <v>131.96875</v>
      </c>
      <c r="E6166" s="37">
        <v>128.6875</v>
      </c>
      <c r="F6166" s="37">
        <v>130.625</v>
      </c>
      <c r="G6166" s="38">
        <v>11976000</v>
      </c>
      <c r="H6166" s="37">
        <v>84.113815000000002</v>
      </c>
      <c r="I6166" s="41">
        <f t="shared" si="689"/>
        <v>0.64393351196172255</v>
      </c>
      <c r="J6166" s="41">
        <f t="shared" ca="1" si="690"/>
        <v>1</v>
      </c>
      <c r="K6166" s="37">
        <f t="shared" si="691"/>
        <v>84.17</v>
      </c>
      <c r="L6166" s="37">
        <f t="shared" si="692"/>
        <v>84.98</v>
      </c>
      <c r="M6166" s="37">
        <f t="shared" si="693"/>
        <v>82.87</v>
      </c>
      <c r="N6166" s="37">
        <f t="shared" si="694"/>
        <v>84.11</v>
      </c>
      <c r="O6166" s="38">
        <f t="shared" ca="1" si="695"/>
        <v>11976000</v>
      </c>
    </row>
    <row r="6167" spans="1:15" x14ac:dyDescent="0.4">
      <c r="A6167">
        <v>6152</v>
      </c>
      <c r="B6167" s="63">
        <v>36437</v>
      </c>
      <c r="C6167" s="37">
        <v>129.1875</v>
      </c>
      <c r="D6167" s="37">
        <v>130.875</v>
      </c>
      <c r="E6167" s="37">
        <v>128.75</v>
      </c>
      <c r="F6167" s="37">
        <v>130.75</v>
      </c>
      <c r="G6167" s="38">
        <v>6341600</v>
      </c>
      <c r="H6167" s="37">
        <v>84.194282999999999</v>
      </c>
      <c r="I6167" s="41">
        <f t="shared" si="689"/>
        <v>0.64393333078393877</v>
      </c>
      <c r="J6167" s="41">
        <f t="shared" ca="1" si="690"/>
        <v>1</v>
      </c>
      <c r="K6167" s="37">
        <f t="shared" si="691"/>
        <v>83.19</v>
      </c>
      <c r="L6167" s="37">
        <f t="shared" si="692"/>
        <v>84.27</v>
      </c>
      <c r="M6167" s="37">
        <f t="shared" si="693"/>
        <v>82.91</v>
      </c>
      <c r="N6167" s="37">
        <f t="shared" si="694"/>
        <v>84.19</v>
      </c>
      <c r="O6167" s="38">
        <f t="shared" ca="1" si="695"/>
        <v>6341600</v>
      </c>
    </row>
    <row r="6168" spans="1:15" x14ac:dyDescent="0.4">
      <c r="A6168">
        <v>6153</v>
      </c>
      <c r="B6168" s="63">
        <v>36434</v>
      </c>
      <c r="C6168" s="37">
        <v>127.9375</v>
      </c>
      <c r="D6168" s="37">
        <v>128.5625</v>
      </c>
      <c r="E6168" s="37">
        <v>126.625</v>
      </c>
      <c r="F6168" s="37">
        <v>128.46875</v>
      </c>
      <c r="G6168" s="38">
        <v>11127100</v>
      </c>
      <c r="H6168" s="37">
        <v>82.725288000000006</v>
      </c>
      <c r="I6168" s="41">
        <f t="shared" si="689"/>
        <v>0.64393315884213087</v>
      </c>
      <c r="J6168" s="41">
        <f t="shared" ca="1" si="690"/>
        <v>1</v>
      </c>
      <c r="K6168" s="37">
        <f t="shared" si="691"/>
        <v>82.38</v>
      </c>
      <c r="L6168" s="37">
        <f t="shared" si="692"/>
        <v>82.79</v>
      </c>
      <c r="M6168" s="37">
        <f t="shared" si="693"/>
        <v>81.540000000000006</v>
      </c>
      <c r="N6168" s="37">
        <f t="shared" si="694"/>
        <v>82.73</v>
      </c>
      <c r="O6168" s="38">
        <f t="shared" ca="1" si="695"/>
        <v>11127100</v>
      </c>
    </row>
    <row r="6169" spans="1:15" x14ac:dyDescent="0.4">
      <c r="A6169">
        <v>6154</v>
      </c>
      <c r="B6169" s="63">
        <v>36433</v>
      </c>
      <c r="C6169" s="37">
        <v>127.4375</v>
      </c>
      <c r="D6169" s="37">
        <v>129.4375</v>
      </c>
      <c r="E6169" s="37">
        <v>126.96875</v>
      </c>
      <c r="F6169" s="37">
        <v>128.75</v>
      </c>
      <c r="G6169" s="38">
        <v>7498900</v>
      </c>
      <c r="H6169" s="37">
        <v>82.906424999999999</v>
      </c>
      <c r="I6169" s="41">
        <f t="shared" si="689"/>
        <v>0.64393339805825245</v>
      </c>
      <c r="J6169" s="41">
        <f t="shared" ca="1" si="690"/>
        <v>1</v>
      </c>
      <c r="K6169" s="37">
        <f t="shared" si="691"/>
        <v>82.06</v>
      </c>
      <c r="L6169" s="37">
        <f t="shared" si="692"/>
        <v>83.35</v>
      </c>
      <c r="M6169" s="37">
        <f t="shared" si="693"/>
        <v>81.760000000000005</v>
      </c>
      <c r="N6169" s="37">
        <f t="shared" si="694"/>
        <v>82.91</v>
      </c>
      <c r="O6169" s="38">
        <f t="shared" ca="1" si="695"/>
        <v>7498900</v>
      </c>
    </row>
    <row r="6170" spans="1:15" x14ac:dyDescent="0.4">
      <c r="A6170">
        <v>6155</v>
      </c>
      <c r="B6170" s="63">
        <v>36432</v>
      </c>
      <c r="C6170" s="37">
        <v>128.4375</v>
      </c>
      <c r="D6170" s="37">
        <v>129.125</v>
      </c>
      <c r="E6170" s="37">
        <v>126.75</v>
      </c>
      <c r="F6170" s="37">
        <v>126.8125</v>
      </c>
      <c r="G6170" s="38">
        <v>7580300</v>
      </c>
      <c r="H6170" s="37">
        <v>81.658783</v>
      </c>
      <c r="I6170" s="41">
        <f t="shared" si="689"/>
        <v>0.64393323213405618</v>
      </c>
      <c r="J6170" s="41">
        <f t="shared" ca="1" si="690"/>
        <v>1</v>
      </c>
      <c r="K6170" s="37">
        <f t="shared" si="691"/>
        <v>82.71</v>
      </c>
      <c r="L6170" s="37">
        <f t="shared" si="692"/>
        <v>83.15</v>
      </c>
      <c r="M6170" s="37">
        <f t="shared" si="693"/>
        <v>81.62</v>
      </c>
      <c r="N6170" s="37">
        <f t="shared" si="694"/>
        <v>81.66</v>
      </c>
      <c r="O6170" s="38">
        <f t="shared" ca="1" si="695"/>
        <v>7580300</v>
      </c>
    </row>
    <row r="6171" spans="1:15" x14ac:dyDescent="0.4">
      <c r="A6171">
        <v>6156</v>
      </c>
      <c r="B6171" s="63">
        <v>36431</v>
      </c>
      <c r="C6171" s="37">
        <v>127.9375</v>
      </c>
      <c r="D6171" s="37">
        <v>128.8125</v>
      </c>
      <c r="E6171" s="37">
        <v>125.5625</v>
      </c>
      <c r="F6171" s="37">
        <v>128.34375</v>
      </c>
      <c r="G6171" s="38">
        <v>11063400</v>
      </c>
      <c r="H6171" s="37">
        <v>82.644790999999998</v>
      </c>
      <c r="I6171" s="41">
        <f t="shared" si="689"/>
        <v>0.64393311711711709</v>
      </c>
      <c r="J6171" s="41">
        <f t="shared" ca="1" si="690"/>
        <v>1</v>
      </c>
      <c r="K6171" s="37">
        <f t="shared" si="691"/>
        <v>82.38</v>
      </c>
      <c r="L6171" s="37">
        <f t="shared" si="692"/>
        <v>82.95</v>
      </c>
      <c r="M6171" s="37">
        <f t="shared" si="693"/>
        <v>80.849999999999994</v>
      </c>
      <c r="N6171" s="37">
        <f t="shared" si="694"/>
        <v>82.64</v>
      </c>
      <c r="O6171" s="38">
        <f t="shared" ca="1" si="695"/>
        <v>11063400</v>
      </c>
    </row>
    <row r="6172" spans="1:15" x14ac:dyDescent="0.4">
      <c r="A6172">
        <v>6157</v>
      </c>
      <c r="B6172" s="63">
        <v>36430</v>
      </c>
      <c r="C6172" s="37">
        <v>128.75</v>
      </c>
      <c r="D6172" s="37">
        <v>129.75</v>
      </c>
      <c r="E6172" s="37">
        <v>128.28125</v>
      </c>
      <c r="F6172" s="37">
        <v>128.59375</v>
      </c>
      <c r="G6172" s="38">
        <v>6970300</v>
      </c>
      <c r="H6172" s="37">
        <v>82.805794000000006</v>
      </c>
      <c r="I6172" s="41">
        <f t="shared" si="689"/>
        <v>0.64393327047387616</v>
      </c>
      <c r="J6172" s="41">
        <f t="shared" ca="1" si="690"/>
        <v>1</v>
      </c>
      <c r="K6172" s="37">
        <f t="shared" si="691"/>
        <v>82.91</v>
      </c>
      <c r="L6172" s="37">
        <f t="shared" si="692"/>
        <v>83.55</v>
      </c>
      <c r="M6172" s="37">
        <f t="shared" si="693"/>
        <v>82.6</v>
      </c>
      <c r="N6172" s="37">
        <f t="shared" si="694"/>
        <v>82.81</v>
      </c>
      <c r="O6172" s="38">
        <f t="shared" ca="1" si="695"/>
        <v>6970300</v>
      </c>
    </row>
    <row r="6173" spans="1:15" x14ac:dyDescent="0.4">
      <c r="A6173">
        <v>6158</v>
      </c>
      <c r="B6173" s="63">
        <v>36427</v>
      </c>
      <c r="C6173" s="37">
        <v>127.75</v>
      </c>
      <c r="D6173" s="37">
        <v>128.375</v>
      </c>
      <c r="E6173" s="37">
        <v>126.3125</v>
      </c>
      <c r="F6173" s="37">
        <v>127.75</v>
      </c>
      <c r="G6173" s="38">
        <v>13792900</v>
      </c>
      <c r="H6173" s="37">
        <v>82.262459000000007</v>
      </c>
      <c r="I6173" s="41">
        <f t="shared" si="689"/>
        <v>0.64393314285714287</v>
      </c>
      <c r="J6173" s="41">
        <f t="shared" ca="1" si="690"/>
        <v>1</v>
      </c>
      <c r="K6173" s="37">
        <f t="shared" si="691"/>
        <v>82.26</v>
      </c>
      <c r="L6173" s="37">
        <f t="shared" si="692"/>
        <v>82.66</v>
      </c>
      <c r="M6173" s="37">
        <f t="shared" si="693"/>
        <v>81.34</v>
      </c>
      <c r="N6173" s="37">
        <f t="shared" si="694"/>
        <v>82.26</v>
      </c>
      <c r="O6173" s="38">
        <f t="shared" ca="1" si="695"/>
        <v>13792900</v>
      </c>
    </row>
    <row r="6174" spans="1:15" x14ac:dyDescent="0.4">
      <c r="A6174">
        <v>6159</v>
      </c>
      <c r="B6174" s="63">
        <v>36426</v>
      </c>
      <c r="C6174" s="37">
        <v>131.8125</v>
      </c>
      <c r="D6174" s="37">
        <v>131.8125</v>
      </c>
      <c r="E6174" s="37">
        <v>127.625</v>
      </c>
      <c r="F6174" s="37">
        <v>127.875</v>
      </c>
      <c r="G6174" s="38">
        <v>12204100</v>
      </c>
      <c r="H6174" s="37">
        <v>82.342949000000004</v>
      </c>
      <c r="I6174" s="41">
        <f t="shared" si="689"/>
        <v>0.64393313000977526</v>
      </c>
      <c r="J6174" s="41">
        <f t="shared" ca="1" si="690"/>
        <v>1</v>
      </c>
      <c r="K6174" s="37">
        <f t="shared" si="691"/>
        <v>84.88</v>
      </c>
      <c r="L6174" s="37">
        <f t="shared" si="692"/>
        <v>84.88</v>
      </c>
      <c r="M6174" s="37">
        <f t="shared" si="693"/>
        <v>82.18</v>
      </c>
      <c r="N6174" s="37">
        <f t="shared" si="694"/>
        <v>82.34</v>
      </c>
      <c r="O6174" s="38">
        <f t="shared" ca="1" si="695"/>
        <v>12204100</v>
      </c>
    </row>
    <row r="6175" spans="1:15" x14ac:dyDescent="0.4">
      <c r="A6175">
        <v>6160</v>
      </c>
      <c r="B6175" s="63">
        <v>36425</v>
      </c>
      <c r="C6175" s="37">
        <v>131.25</v>
      </c>
      <c r="D6175" s="37">
        <v>131.84375</v>
      </c>
      <c r="E6175" s="37">
        <v>129.75</v>
      </c>
      <c r="F6175" s="37">
        <v>130.609375</v>
      </c>
      <c r="G6175" s="38">
        <v>13009100</v>
      </c>
      <c r="H6175" s="37">
        <v>84.103722000000005</v>
      </c>
      <c r="I6175" s="41">
        <f t="shared" si="689"/>
        <v>0.64393327048690041</v>
      </c>
      <c r="J6175" s="41">
        <f t="shared" ca="1" si="690"/>
        <v>1</v>
      </c>
      <c r="K6175" s="37">
        <f t="shared" si="691"/>
        <v>84.52</v>
      </c>
      <c r="L6175" s="37">
        <f t="shared" si="692"/>
        <v>84.9</v>
      </c>
      <c r="M6175" s="37">
        <f t="shared" si="693"/>
        <v>83.55</v>
      </c>
      <c r="N6175" s="37">
        <f t="shared" si="694"/>
        <v>84.1</v>
      </c>
      <c r="O6175" s="38">
        <f t="shared" ca="1" si="695"/>
        <v>13009100</v>
      </c>
    </row>
    <row r="6176" spans="1:15" x14ac:dyDescent="0.4">
      <c r="A6176">
        <v>6161</v>
      </c>
      <c r="B6176" s="63">
        <v>36424</v>
      </c>
      <c r="C6176" s="37">
        <v>132.25</v>
      </c>
      <c r="D6176" s="37">
        <v>132.46875</v>
      </c>
      <c r="E6176" s="37">
        <v>130.15625</v>
      </c>
      <c r="F6176" s="37">
        <v>130.75</v>
      </c>
      <c r="G6176" s="38">
        <v>9335200</v>
      </c>
      <c r="H6176" s="37">
        <v>84.194282999999999</v>
      </c>
      <c r="I6176" s="41">
        <f t="shared" si="689"/>
        <v>0.64393333078393877</v>
      </c>
      <c r="J6176" s="41">
        <f t="shared" ca="1" si="690"/>
        <v>1</v>
      </c>
      <c r="K6176" s="37">
        <f t="shared" si="691"/>
        <v>85.16</v>
      </c>
      <c r="L6176" s="37">
        <f t="shared" si="692"/>
        <v>85.3</v>
      </c>
      <c r="M6176" s="37">
        <f t="shared" si="693"/>
        <v>83.81</v>
      </c>
      <c r="N6176" s="37">
        <f t="shared" si="694"/>
        <v>84.19</v>
      </c>
      <c r="O6176" s="38">
        <f t="shared" ca="1" si="695"/>
        <v>9335200</v>
      </c>
    </row>
    <row r="6177" spans="1:15" x14ac:dyDescent="0.4">
      <c r="A6177">
        <v>6162</v>
      </c>
      <c r="B6177" s="63">
        <v>36423</v>
      </c>
      <c r="C6177" s="37">
        <v>133.9375</v>
      </c>
      <c r="D6177" s="37">
        <v>134</v>
      </c>
      <c r="E6177" s="37">
        <v>133.09375</v>
      </c>
      <c r="F6177" s="37">
        <v>133.5625</v>
      </c>
      <c r="G6177" s="38">
        <v>2803900</v>
      </c>
      <c r="H6177" s="37">
        <v>86.005379000000005</v>
      </c>
      <c r="I6177" s="41">
        <f t="shared" si="689"/>
        <v>0.64393358165652792</v>
      </c>
      <c r="J6177" s="41">
        <f t="shared" ca="1" si="690"/>
        <v>1</v>
      </c>
      <c r="K6177" s="37">
        <f t="shared" si="691"/>
        <v>86.25</v>
      </c>
      <c r="L6177" s="37">
        <f t="shared" si="692"/>
        <v>86.29</v>
      </c>
      <c r="M6177" s="37">
        <f t="shared" si="693"/>
        <v>85.7</v>
      </c>
      <c r="N6177" s="37">
        <f t="shared" si="694"/>
        <v>86.01</v>
      </c>
      <c r="O6177" s="38">
        <f t="shared" ca="1" si="695"/>
        <v>2803900</v>
      </c>
    </row>
    <row r="6178" spans="1:15" x14ac:dyDescent="0.4">
      <c r="A6178">
        <v>6163</v>
      </c>
      <c r="B6178" s="63">
        <v>36420</v>
      </c>
      <c r="C6178" s="37">
        <v>132.625</v>
      </c>
      <c r="D6178" s="37">
        <v>133.9375</v>
      </c>
      <c r="E6178" s="37">
        <v>132.15625</v>
      </c>
      <c r="F6178" s="37">
        <v>133.75</v>
      </c>
      <c r="G6178" s="38">
        <v>8542300</v>
      </c>
      <c r="H6178" s="37">
        <v>86.126082999999994</v>
      </c>
      <c r="I6178" s="41">
        <f t="shared" si="689"/>
        <v>0.64393333084112148</v>
      </c>
      <c r="J6178" s="41">
        <f t="shared" ca="1" si="690"/>
        <v>1</v>
      </c>
      <c r="K6178" s="37">
        <f t="shared" si="691"/>
        <v>85.4</v>
      </c>
      <c r="L6178" s="37">
        <f t="shared" si="692"/>
        <v>86.25</v>
      </c>
      <c r="M6178" s="37">
        <f t="shared" si="693"/>
        <v>85.1</v>
      </c>
      <c r="N6178" s="37">
        <f t="shared" si="694"/>
        <v>86.13</v>
      </c>
      <c r="O6178" s="38">
        <f t="shared" ca="1" si="695"/>
        <v>8542300</v>
      </c>
    </row>
    <row r="6179" spans="1:15" x14ac:dyDescent="0.4">
      <c r="A6179">
        <v>6164</v>
      </c>
      <c r="B6179" s="63">
        <v>36419</v>
      </c>
      <c r="C6179" s="37">
        <v>132.5</v>
      </c>
      <c r="D6179" s="37">
        <v>132.8125</v>
      </c>
      <c r="E6179" s="37">
        <v>130.3125</v>
      </c>
      <c r="F6179" s="37">
        <v>132.453125</v>
      </c>
      <c r="G6179" s="38">
        <v>15377600</v>
      </c>
      <c r="H6179" s="37">
        <v>85.051406999999998</v>
      </c>
      <c r="I6179" s="41">
        <f t="shared" si="689"/>
        <v>0.64212457803468204</v>
      </c>
      <c r="J6179" s="41">
        <f t="shared" ca="1" si="690"/>
        <v>1</v>
      </c>
      <c r="K6179" s="37">
        <f t="shared" si="691"/>
        <v>85.08</v>
      </c>
      <c r="L6179" s="37">
        <f t="shared" si="692"/>
        <v>85.28</v>
      </c>
      <c r="M6179" s="37">
        <f t="shared" si="693"/>
        <v>83.68</v>
      </c>
      <c r="N6179" s="37">
        <f t="shared" si="694"/>
        <v>85.05</v>
      </c>
      <c r="O6179" s="38">
        <f t="shared" ca="1" si="695"/>
        <v>15377600</v>
      </c>
    </row>
    <row r="6180" spans="1:15" x14ac:dyDescent="0.4">
      <c r="A6180">
        <v>6165</v>
      </c>
      <c r="B6180" s="63">
        <v>36418</v>
      </c>
      <c r="C6180" s="37">
        <v>135.4375</v>
      </c>
      <c r="D6180" s="37">
        <v>135.4375</v>
      </c>
      <c r="E6180" s="37">
        <v>131.875</v>
      </c>
      <c r="F6180" s="37">
        <v>131.9375</v>
      </c>
      <c r="G6180" s="38">
        <v>6984500</v>
      </c>
      <c r="H6180" s="37">
        <v>84.720329000000007</v>
      </c>
      <c r="I6180" s="41">
        <f t="shared" si="689"/>
        <v>0.6421247105637139</v>
      </c>
      <c r="J6180" s="41">
        <f t="shared" ca="1" si="690"/>
        <v>1</v>
      </c>
      <c r="K6180" s="37">
        <f t="shared" si="691"/>
        <v>86.97</v>
      </c>
      <c r="L6180" s="37">
        <f t="shared" si="692"/>
        <v>86.97</v>
      </c>
      <c r="M6180" s="37">
        <f t="shared" si="693"/>
        <v>84.68</v>
      </c>
      <c r="N6180" s="37">
        <f t="shared" si="694"/>
        <v>84.72</v>
      </c>
      <c r="O6180" s="38">
        <f t="shared" ca="1" si="695"/>
        <v>6984500</v>
      </c>
    </row>
    <row r="6181" spans="1:15" x14ac:dyDescent="0.4">
      <c r="A6181">
        <v>6166</v>
      </c>
      <c r="B6181" s="63">
        <v>36417</v>
      </c>
      <c r="C6181" s="37">
        <v>134.0625</v>
      </c>
      <c r="D6181" s="37">
        <v>134.5625</v>
      </c>
      <c r="E6181" s="37">
        <v>133.375</v>
      </c>
      <c r="F6181" s="37">
        <v>134.0625</v>
      </c>
      <c r="G6181" s="38">
        <v>3736000</v>
      </c>
      <c r="H6181" s="37">
        <v>86.084891999999996</v>
      </c>
      <c r="I6181" s="41">
        <f t="shared" si="689"/>
        <v>0.64212506853146856</v>
      </c>
      <c r="J6181" s="41">
        <f t="shared" ca="1" si="690"/>
        <v>1</v>
      </c>
      <c r="K6181" s="37">
        <f t="shared" si="691"/>
        <v>86.08</v>
      </c>
      <c r="L6181" s="37">
        <f t="shared" si="692"/>
        <v>86.41</v>
      </c>
      <c r="M6181" s="37">
        <f t="shared" si="693"/>
        <v>85.64</v>
      </c>
      <c r="N6181" s="37">
        <f t="shared" si="694"/>
        <v>86.08</v>
      </c>
      <c r="O6181" s="38">
        <f t="shared" ca="1" si="695"/>
        <v>3736000</v>
      </c>
    </row>
    <row r="6182" spans="1:15" x14ac:dyDescent="0.4">
      <c r="A6182">
        <v>6167</v>
      </c>
      <c r="B6182" s="63">
        <v>36416</v>
      </c>
      <c r="C6182" s="37">
        <v>135.125</v>
      </c>
      <c r="D6182" s="37">
        <v>135.46875</v>
      </c>
      <c r="E6182" s="37">
        <v>134.5</v>
      </c>
      <c r="F6182" s="37">
        <v>134.953125</v>
      </c>
      <c r="G6182" s="38">
        <v>2320500</v>
      </c>
      <c r="H6182" s="37">
        <v>86.656791999999996</v>
      </c>
      <c r="I6182" s="41">
        <f t="shared" si="689"/>
        <v>0.6421251230751418</v>
      </c>
      <c r="J6182" s="41">
        <f t="shared" ca="1" si="690"/>
        <v>1</v>
      </c>
      <c r="K6182" s="37">
        <f t="shared" si="691"/>
        <v>86.77</v>
      </c>
      <c r="L6182" s="37">
        <f t="shared" si="692"/>
        <v>86.99</v>
      </c>
      <c r="M6182" s="37">
        <f t="shared" si="693"/>
        <v>86.37</v>
      </c>
      <c r="N6182" s="37">
        <f t="shared" si="694"/>
        <v>86.66</v>
      </c>
      <c r="O6182" s="38">
        <f t="shared" ca="1" si="695"/>
        <v>2320500</v>
      </c>
    </row>
    <row r="6183" spans="1:15" x14ac:dyDescent="0.4">
      <c r="A6183">
        <v>6168</v>
      </c>
      <c r="B6183" s="63">
        <v>36413</v>
      </c>
      <c r="C6183" s="37">
        <v>136.25</v>
      </c>
      <c r="D6183" s="37">
        <v>136.359375</v>
      </c>
      <c r="E6183" s="37">
        <v>134.9375</v>
      </c>
      <c r="F6183" s="37">
        <v>135.875</v>
      </c>
      <c r="G6183" s="38">
        <v>2934500</v>
      </c>
      <c r="H6183" s="37">
        <v>87.248756</v>
      </c>
      <c r="I6183" s="41">
        <f t="shared" si="689"/>
        <v>0.64212515915363388</v>
      </c>
      <c r="J6183" s="41">
        <f t="shared" ca="1" si="690"/>
        <v>1</v>
      </c>
      <c r="K6183" s="37">
        <f t="shared" si="691"/>
        <v>87.49</v>
      </c>
      <c r="L6183" s="37">
        <f t="shared" si="692"/>
        <v>87.56</v>
      </c>
      <c r="M6183" s="37">
        <f t="shared" si="693"/>
        <v>86.65</v>
      </c>
      <c r="N6183" s="37">
        <f t="shared" si="694"/>
        <v>87.25</v>
      </c>
      <c r="O6183" s="38">
        <f t="shared" ca="1" si="695"/>
        <v>2934500</v>
      </c>
    </row>
    <row r="6184" spans="1:15" x14ac:dyDescent="0.4">
      <c r="A6184">
        <v>6169</v>
      </c>
      <c r="B6184" s="63">
        <v>36412</v>
      </c>
      <c r="C6184" s="37">
        <v>134.75</v>
      </c>
      <c r="D6184" s="37">
        <v>135.25</v>
      </c>
      <c r="E6184" s="37">
        <v>133.6875</v>
      </c>
      <c r="F6184" s="37">
        <v>134.75</v>
      </c>
      <c r="G6184" s="38">
        <v>6177800</v>
      </c>
      <c r="H6184" s="37">
        <v>86.526366999999993</v>
      </c>
      <c r="I6184" s="41">
        <f t="shared" si="689"/>
        <v>0.64212517254174395</v>
      </c>
      <c r="J6184" s="41">
        <f t="shared" ca="1" si="690"/>
        <v>1</v>
      </c>
      <c r="K6184" s="37">
        <f t="shared" si="691"/>
        <v>86.53</v>
      </c>
      <c r="L6184" s="37">
        <f t="shared" si="692"/>
        <v>86.85</v>
      </c>
      <c r="M6184" s="37">
        <f t="shared" si="693"/>
        <v>85.84</v>
      </c>
      <c r="N6184" s="37">
        <f t="shared" si="694"/>
        <v>86.53</v>
      </c>
      <c r="O6184" s="38">
        <f t="shared" ca="1" si="695"/>
        <v>6177800</v>
      </c>
    </row>
    <row r="6185" spans="1:15" x14ac:dyDescent="0.4">
      <c r="A6185">
        <v>6170</v>
      </c>
      <c r="B6185" s="63">
        <v>36411</v>
      </c>
      <c r="C6185" s="37">
        <v>134.84375</v>
      </c>
      <c r="D6185" s="37">
        <v>136.0625</v>
      </c>
      <c r="E6185" s="37">
        <v>134.03125</v>
      </c>
      <c r="F6185" s="37">
        <v>134.8125</v>
      </c>
      <c r="G6185" s="38">
        <v>6159600</v>
      </c>
      <c r="H6185" s="37">
        <v>86.566413999999995</v>
      </c>
      <c r="I6185" s="41">
        <f t="shared" si="689"/>
        <v>0.64212453592953167</v>
      </c>
      <c r="J6185" s="41">
        <f t="shared" ca="1" si="690"/>
        <v>1</v>
      </c>
      <c r="K6185" s="37">
        <f t="shared" si="691"/>
        <v>86.59</v>
      </c>
      <c r="L6185" s="37">
        <f t="shared" si="692"/>
        <v>87.37</v>
      </c>
      <c r="M6185" s="37">
        <f t="shared" si="693"/>
        <v>86.06</v>
      </c>
      <c r="N6185" s="37">
        <f t="shared" si="694"/>
        <v>86.57</v>
      </c>
      <c r="O6185" s="38">
        <f t="shared" ca="1" si="695"/>
        <v>6159600</v>
      </c>
    </row>
    <row r="6186" spans="1:15" x14ac:dyDescent="0.4">
      <c r="A6186">
        <v>6171</v>
      </c>
      <c r="B6186" s="63">
        <v>36410</v>
      </c>
      <c r="C6186" s="37">
        <v>136.0625</v>
      </c>
      <c r="D6186" s="37">
        <v>136.625</v>
      </c>
      <c r="E6186" s="37">
        <v>135.21875</v>
      </c>
      <c r="F6186" s="37">
        <v>135.46875</v>
      </c>
      <c r="G6186" s="38">
        <v>4560800</v>
      </c>
      <c r="H6186" s="37">
        <v>86.987838999999994</v>
      </c>
      <c r="I6186" s="41">
        <f t="shared" si="689"/>
        <v>0.64212476309111877</v>
      </c>
      <c r="J6186" s="41">
        <f t="shared" ca="1" si="690"/>
        <v>1</v>
      </c>
      <c r="K6186" s="37">
        <f t="shared" si="691"/>
        <v>87.37</v>
      </c>
      <c r="L6186" s="37">
        <f t="shared" si="692"/>
        <v>87.73</v>
      </c>
      <c r="M6186" s="37">
        <f t="shared" si="693"/>
        <v>86.83</v>
      </c>
      <c r="N6186" s="37">
        <f t="shared" si="694"/>
        <v>86.99</v>
      </c>
      <c r="O6186" s="38">
        <f t="shared" ca="1" si="695"/>
        <v>4560800</v>
      </c>
    </row>
    <row r="6187" spans="1:15" x14ac:dyDescent="0.4">
      <c r="A6187">
        <v>6172</v>
      </c>
      <c r="B6187" s="63">
        <v>36406</v>
      </c>
      <c r="C6187" s="37">
        <v>134.875</v>
      </c>
      <c r="D6187" s="37">
        <v>136.5</v>
      </c>
      <c r="E6187" s="37">
        <v>134.6875</v>
      </c>
      <c r="F6187" s="37">
        <v>135.96875</v>
      </c>
      <c r="G6187" s="38">
        <v>9160800</v>
      </c>
      <c r="H6187" s="37">
        <v>87.308952000000005</v>
      </c>
      <c r="I6187" s="41">
        <f t="shared" si="689"/>
        <v>0.6421251353711791</v>
      </c>
      <c r="J6187" s="41">
        <f t="shared" ca="1" si="690"/>
        <v>1</v>
      </c>
      <c r="K6187" s="37">
        <f t="shared" si="691"/>
        <v>86.61</v>
      </c>
      <c r="L6187" s="37">
        <f t="shared" si="692"/>
        <v>87.65</v>
      </c>
      <c r="M6187" s="37">
        <f t="shared" si="693"/>
        <v>86.49</v>
      </c>
      <c r="N6187" s="37">
        <f t="shared" si="694"/>
        <v>87.31</v>
      </c>
      <c r="O6187" s="38">
        <f t="shared" ca="1" si="695"/>
        <v>9160800</v>
      </c>
    </row>
    <row r="6188" spans="1:15" x14ac:dyDescent="0.4">
      <c r="A6188">
        <v>6173</v>
      </c>
      <c r="B6188" s="63">
        <v>36405</v>
      </c>
      <c r="C6188" s="37">
        <v>132.125</v>
      </c>
      <c r="D6188" s="37">
        <v>132.671875</v>
      </c>
      <c r="E6188" s="37">
        <v>130.65625</v>
      </c>
      <c r="F6188" s="37">
        <v>132.109375</v>
      </c>
      <c r="G6188" s="38">
        <v>10896300</v>
      </c>
      <c r="H6188" s="37">
        <v>84.830680999999998</v>
      </c>
      <c r="I6188" s="41">
        <f t="shared" si="689"/>
        <v>0.6421246107628622</v>
      </c>
      <c r="J6188" s="41">
        <f t="shared" ca="1" si="690"/>
        <v>1</v>
      </c>
      <c r="K6188" s="37">
        <f t="shared" si="691"/>
        <v>84.84</v>
      </c>
      <c r="L6188" s="37">
        <f t="shared" si="692"/>
        <v>85.19</v>
      </c>
      <c r="M6188" s="37">
        <f t="shared" si="693"/>
        <v>83.9</v>
      </c>
      <c r="N6188" s="37">
        <f t="shared" si="694"/>
        <v>84.83</v>
      </c>
      <c r="O6188" s="38">
        <f t="shared" ca="1" si="695"/>
        <v>10896300</v>
      </c>
    </row>
    <row r="6189" spans="1:15" x14ac:dyDescent="0.4">
      <c r="A6189">
        <v>6174</v>
      </c>
      <c r="B6189" s="63">
        <v>36404</v>
      </c>
      <c r="C6189" s="37">
        <v>132.9375</v>
      </c>
      <c r="D6189" s="37">
        <v>133.734375</v>
      </c>
      <c r="E6189" s="37">
        <v>132.3125</v>
      </c>
      <c r="F6189" s="37">
        <v>133.6875</v>
      </c>
      <c r="G6189" s="38">
        <v>6863900</v>
      </c>
      <c r="H6189" s="37">
        <v>85.844048000000001</v>
      </c>
      <c r="I6189" s="41">
        <f t="shared" si="689"/>
        <v>0.64212471622253386</v>
      </c>
      <c r="J6189" s="41">
        <f t="shared" ca="1" si="690"/>
        <v>1</v>
      </c>
      <c r="K6189" s="37">
        <f t="shared" si="691"/>
        <v>85.36</v>
      </c>
      <c r="L6189" s="37">
        <f t="shared" si="692"/>
        <v>85.87</v>
      </c>
      <c r="M6189" s="37">
        <f t="shared" si="693"/>
        <v>84.96</v>
      </c>
      <c r="N6189" s="37">
        <f t="shared" si="694"/>
        <v>85.84</v>
      </c>
      <c r="O6189" s="38">
        <f t="shared" ca="1" si="695"/>
        <v>6863900</v>
      </c>
    </row>
    <row r="6190" spans="1:15" x14ac:dyDescent="0.4">
      <c r="A6190">
        <v>6175</v>
      </c>
      <c r="B6190" s="63">
        <v>36403</v>
      </c>
      <c r="C6190" s="37">
        <v>132.9375</v>
      </c>
      <c r="D6190" s="37">
        <v>133.75</v>
      </c>
      <c r="E6190" s="37">
        <v>130.875</v>
      </c>
      <c r="F6190" s="37">
        <v>132.0625</v>
      </c>
      <c r="G6190" s="38">
        <v>11453700</v>
      </c>
      <c r="H6190" s="37">
        <v>84.800612999999998</v>
      </c>
      <c r="I6190" s="41">
        <f t="shared" si="689"/>
        <v>0.6421248499763369</v>
      </c>
      <c r="J6190" s="41">
        <f t="shared" ca="1" si="690"/>
        <v>1</v>
      </c>
      <c r="K6190" s="37">
        <f t="shared" si="691"/>
        <v>85.36</v>
      </c>
      <c r="L6190" s="37">
        <f t="shared" si="692"/>
        <v>85.88</v>
      </c>
      <c r="M6190" s="37">
        <f t="shared" si="693"/>
        <v>84.04</v>
      </c>
      <c r="N6190" s="37">
        <f t="shared" si="694"/>
        <v>84.8</v>
      </c>
      <c r="O6190" s="38">
        <f t="shared" ca="1" si="695"/>
        <v>11453700</v>
      </c>
    </row>
    <row r="6191" spans="1:15" x14ac:dyDescent="0.4">
      <c r="A6191">
        <v>6176</v>
      </c>
      <c r="B6191" s="63">
        <v>36402</v>
      </c>
      <c r="C6191" s="37">
        <v>135.34375</v>
      </c>
      <c r="D6191" s="37">
        <v>135.5</v>
      </c>
      <c r="E6191" s="37">
        <v>132</v>
      </c>
      <c r="F6191" s="37">
        <v>132.5625</v>
      </c>
      <c r="G6191" s="38">
        <v>4652000</v>
      </c>
      <c r="H6191" s="37">
        <v>85.121673999999999</v>
      </c>
      <c r="I6191" s="41">
        <f t="shared" si="689"/>
        <v>0.64212483922677976</v>
      </c>
      <c r="J6191" s="41">
        <f t="shared" ca="1" si="690"/>
        <v>1</v>
      </c>
      <c r="K6191" s="37">
        <f t="shared" si="691"/>
        <v>86.91</v>
      </c>
      <c r="L6191" s="37">
        <f t="shared" si="692"/>
        <v>87.01</v>
      </c>
      <c r="M6191" s="37">
        <f t="shared" si="693"/>
        <v>84.76</v>
      </c>
      <c r="N6191" s="37">
        <f t="shared" si="694"/>
        <v>85.12</v>
      </c>
      <c r="O6191" s="38">
        <f t="shared" ca="1" si="695"/>
        <v>4652000</v>
      </c>
    </row>
    <row r="6192" spans="1:15" x14ac:dyDescent="0.4">
      <c r="A6192">
        <v>6177</v>
      </c>
      <c r="B6192" s="63">
        <v>36399</v>
      </c>
      <c r="C6192" s="37">
        <v>136.875</v>
      </c>
      <c r="D6192" s="37">
        <v>137.0625</v>
      </c>
      <c r="E6192" s="37">
        <v>135.0625</v>
      </c>
      <c r="F6192" s="37">
        <v>135.0625</v>
      </c>
      <c r="G6192" s="38">
        <v>6247400</v>
      </c>
      <c r="H6192" s="37">
        <v>86.726990000000001</v>
      </c>
      <c r="I6192" s="41">
        <f t="shared" si="689"/>
        <v>0.64212486811661273</v>
      </c>
      <c r="J6192" s="41">
        <f t="shared" ca="1" si="690"/>
        <v>1</v>
      </c>
      <c r="K6192" s="37">
        <f t="shared" si="691"/>
        <v>87.89</v>
      </c>
      <c r="L6192" s="37">
        <f t="shared" si="692"/>
        <v>88.01</v>
      </c>
      <c r="M6192" s="37">
        <f t="shared" si="693"/>
        <v>86.73</v>
      </c>
      <c r="N6192" s="37">
        <f t="shared" si="694"/>
        <v>86.73</v>
      </c>
      <c r="O6192" s="38">
        <f t="shared" ca="1" si="695"/>
        <v>6247400</v>
      </c>
    </row>
    <row r="6193" spans="1:15" x14ac:dyDescent="0.4">
      <c r="A6193">
        <v>6178</v>
      </c>
      <c r="B6193" s="63">
        <v>36398</v>
      </c>
      <c r="C6193" s="37">
        <v>138.28125</v>
      </c>
      <c r="D6193" s="37">
        <v>138.421875</v>
      </c>
      <c r="E6193" s="37">
        <v>136.5</v>
      </c>
      <c r="F6193" s="37">
        <v>136.71875</v>
      </c>
      <c r="G6193" s="38">
        <v>4322300</v>
      </c>
      <c r="H6193" s="37">
        <v>87.790488999999994</v>
      </c>
      <c r="I6193" s="41">
        <f t="shared" si="689"/>
        <v>0.6421247195428571</v>
      </c>
      <c r="J6193" s="41">
        <f t="shared" ca="1" si="690"/>
        <v>1</v>
      </c>
      <c r="K6193" s="37">
        <f t="shared" si="691"/>
        <v>88.79</v>
      </c>
      <c r="L6193" s="37">
        <f t="shared" si="692"/>
        <v>88.88</v>
      </c>
      <c r="M6193" s="37">
        <f t="shared" si="693"/>
        <v>87.65</v>
      </c>
      <c r="N6193" s="37">
        <f t="shared" si="694"/>
        <v>87.79</v>
      </c>
      <c r="O6193" s="38">
        <f t="shared" ca="1" si="695"/>
        <v>4322300</v>
      </c>
    </row>
    <row r="6194" spans="1:15" x14ac:dyDescent="0.4">
      <c r="A6194">
        <v>6179</v>
      </c>
      <c r="B6194" s="63">
        <v>36397</v>
      </c>
      <c r="C6194" s="37">
        <v>137.1875</v>
      </c>
      <c r="D6194" s="37">
        <v>138.78125</v>
      </c>
      <c r="E6194" s="37">
        <v>136.15625</v>
      </c>
      <c r="F6194" s="37">
        <v>138.375</v>
      </c>
      <c r="G6194" s="38">
        <v>6005300</v>
      </c>
      <c r="H6194" s="37">
        <v>88.854050000000001</v>
      </c>
      <c r="I6194" s="41">
        <f t="shared" si="689"/>
        <v>0.64212502258355919</v>
      </c>
      <c r="J6194" s="41">
        <f t="shared" ca="1" si="690"/>
        <v>1</v>
      </c>
      <c r="K6194" s="37">
        <f t="shared" si="691"/>
        <v>88.09</v>
      </c>
      <c r="L6194" s="37">
        <f t="shared" si="692"/>
        <v>89.11</v>
      </c>
      <c r="M6194" s="37">
        <f t="shared" si="693"/>
        <v>87.43</v>
      </c>
      <c r="N6194" s="37">
        <f t="shared" si="694"/>
        <v>88.85</v>
      </c>
      <c r="O6194" s="38">
        <f t="shared" ca="1" si="695"/>
        <v>6005300</v>
      </c>
    </row>
    <row r="6195" spans="1:15" x14ac:dyDescent="0.4">
      <c r="A6195">
        <v>6180</v>
      </c>
      <c r="B6195" s="63">
        <v>36396</v>
      </c>
      <c r="C6195" s="37">
        <v>136.0625</v>
      </c>
      <c r="D6195" s="37">
        <v>137.96875</v>
      </c>
      <c r="E6195" s="37">
        <v>135.375</v>
      </c>
      <c r="F6195" s="37">
        <v>136.96875</v>
      </c>
      <c r="G6195" s="38">
        <v>9279500</v>
      </c>
      <c r="H6195" s="37">
        <v>87.951072999999994</v>
      </c>
      <c r="I6195" s="41">
        <f t="shared" si="689"/>
        <v>0.64212510517910104</v>
      </c>
      <c r="J6195" s="41">
        <f t="shared" ca="1" si="690"/>
        <v>1</v>
      </c>
      <c r="K6195" s="37">
        <f t="shared" si="691"/>
        <v>87.37</v>
      </c>
      <c r="L6195" s="37">
        <f t="shared" si="692"/>
        <v>88.59</v>
      </c>
      <c r="M6195" s="37">
        <f t="shared" si="693"/>
        <v>86.93</v>
      </c>
      <c r="N6195" s="37">
        <f t="shared" si="694"/>
        <v>87.95</v>
      </c>
      <c r="O6195" s="38">
        <f t="shared" ca="1" si="695"/>
        <v>9279500</v>
      </c>
    </row>
    <row r="6196" spans="1:15" x14ac:dyDescent="0.4">
      <c r="A6196">
        <v>6181</v>
      </c>
      <c r="B6196" s="63">
        <v>36395</v>
      </c>
      <c r="C6196" s="37">
        <v>134.8125</v>
      </c>
      <c r="D6196" s="37">
        <v>136.546875</v>
      </c>
      <c r="E6196" s="37">
        <v>134.65625</v>
      </c>
      <c r="F6196" s="37">
        <v>136.46875</v>
      </c>
      <c r="G6196" s="38">
        <v>5637800</v>
      </c>
      <c r="H6196" s="37">
        <v>87.629974000000004</v>
      </c>
      <c r="I6196" s="41">
        <f t="shared" si="689"/>
        <v>0.64212483810396159</v>
      </c>
      <c r="J6196" s="41">
        <f t="shared" ca="1" si="690"/>
        <v>1</v>
      </c>
      <c r="K6196" s="37">
        <f t="shared" si="691"/>
        <v>86.57</v>
      </c>
      <c r="L6196" s="37">
        <f t="shared" si="692"/>
        <v>87.68</v>
      </c>
      <c r="M6196" s="37">
        <f t="shared" si="693"/>
        <v>86.47</v>
      </c>
      <c r="N6196" s="37">
        <f t="shared" si="694"/>
        <v>87.63</v>
      </c>
      <c r="O6196" s="38">
        <f t="shared" ca="1" si="695"/>
        <v>5637800</v>
      </c>
    </row>
    <row r="6197" spans="1:15" x14ac:dyDescent="0.4">
      <c r="A6197">
        <v>6182</v>
      </c>
      <c r="B6197" s="63">
        <v>36392</v>
      </c>
      <c r="C6197" s="37">
        <v>133.0625</v>
      </c>
      <c r="D6197" s="37">
        <v>134.125</v>
      </c>
      <c r="E6197" s="37">
        <v>132.6875</v>
      </c>
      <c r="F6197" s="37">
        <v>133.90625</v>
      </c>
      <c r="G6197" s="38">
        <v>3663700</v>
      </c>
      <c r="H6197" s="37">
        <v>85.984527999999997</v>
      </c>
      <c r="I6197" s="41">
        <f t="shared" si="689"/>
        <v>0.64212482987164521</v>
      </c>
      <c r="J6197" s="41">
        <f t="shared" ca="1" si="690"/>
        <v>1</v>
      </c>
      <c r="K6197" s="37">
        <f t="shared" si="691"/>
        <v>85.44</v>
      </c>
      <c r="L6197" s="37">
        <f t="shared" si="692"/>
        <v>86.12</v>
      </c>
      <c r="M6197" s="37">
        <f t="shared" si="693"/>
        <v>85.2</v>
      </c>
      <c r="N6197" s="37">
        <f t="shared" si="694"/>
        <v>85.98</v>
      </c>
      <c r="O6197" s="38">
        <f t="shared" ca="1" si="695"/>
        <v>3663700</v>
      </c>
    </row>
    <row r="6198" spans="1:15" x14ac:dyDescent="0.4">
      <c r="A6198">
        <v>6183</v>
      </c>
      <c r="B6198" s="63">
        <v>36391</v>
      </c>
      <c r="C6198" s="37">
        <v>132.375</v>
      </c>
      <c r="D6198" s="37">
        <v>133.234375</v>
      </c>
      <c r="E6198" s="37">
        <v>131.6875</v>
      </c>
      <c r="F6198" s="37">
        <v>132.5625</v>
      </c>
      <c r="G6198" s="38">
        <v>6448100</v>
      </c>
      <c r="H6198" s="37">
        <v>85.121673999999999</v>
      </c>
      <c r="I6198" s="41">
        <f t="shared" si="689"/>
        <v>0.64212483922677976</v>
      </c>
      <c r="J6198" s="41">
        <f t="shared" ca="1" si="690"/>
        <v>1</v>
      </c>
      <c r="K6198" s="37">
        <f t="shared" si="691"/>
        <v>85</v>
      </c>
      <c r="L6198" s="37">
        <f t="shared" si="692"/>
        <v>85.55</v>
      </c>
      <c r="M6198" s="37">
        <f t="shared" si="693"/>
        <v>84.56</v>
      </c>
      <c r="N6198" s="37">
        <f t="shared" si="694"/>
        <v>85.12</v>
      </c>
      <c r="O6198" s="38">
        <f t="shared" ca="1" si="695"/>
        <v>6448100</v>
      </c>
    </row>
    <row r="6199" spans="1:15" x14ac:dyDescent="0.4">
      <c r="A6199">
        <v>6184</v>
      </c>
      <c r="B6199" s="63">
        <v>36390</v>
      </c>
      <c r="C6199" s="37">
        <v>134.203125</v>
      </c>
      <c r="D6199" s="37">
        <v>134.375</v>
      </c>
      <c r="E6199" s="37">
        <v>133.25</v>
      </c>
      <c r="F6199" s="37">
        <v>133.65625</v>
      </c>
      <c r="G6199" s="38">
        <v>4355500</v>
      </c>
      <c r="H6199" s="37">
        <v>85.823997000000006</v>
      </c>
      <c r="I6199" s="41">
        <f t="shared" si="689"/>
        <v>0.64212483142389531</v>
      </c>
      <c r="J6199" s="41">
        <f t="shared" ca="1" si="690"/>
        <v>1</v>
      </c>
      <c r="K6199" s="37">
        <f t="shared" si="691"/>
        <v>86.18</v>
      </c>
      <c r="L6199" s="37">
        <f t="shared" si="692"/>
        <v>86.29</v>
      </c>
      <c r="M6199" s="37">
        <f t="shared" si="693"/>
        <v>85.56</v>
      </c>
      <c r="N6199" s="37">
        <f t="shared" si="694"/>
        <v>85.82</v>
      </c>
      <c r="O6199" s="38">
        <f t="shared" ca="1" si="695"/>
        <v>4355500</v>
      </c>
    </row>
    <row r="6200" spans="1:15" x14ac:dyDescent="0.4">
      <c r="A6200">
        <v>6185</v>
      </c>
      <c r="B6200" s="63">
        <v>36389</v>
      </c>
      <c r="C6200" s="37">
        <v>134.4375</v>
      </c>
      <c r="D6200" s="37">
        <v>134.84375</v>
      </c>
      <c r="E6200" s="37">
        <v>133.125</v>
      </c>
      <c r="F6200" s="37">
        <v>134.625</v>
      </c>
      <c r="G6200" s="38">
        <v>4808000</v>
      </c>
      <c r="H6200" s="37">
        <v>86.446060000000003</v>
      </c>
      <c r="I6200" s="41">
        <f t="shared" si="689"/>
        <v>0.6421248653667595</v>
      </c>
      <c r="J6200" s="41">
        <f t="shared" ca="1" si="690"/>
        <v>1</v>
      </c>
      <c r="K6200" s="37">
        <f t="shared" si="691"/>
        <v>86.33</v>
      </c>
      <c r="L6200" s="37">
        <f t="shared" si="692"/>
        <v>86.59</v>
      </c>
      <c r="M6200" s="37">
        <f t="shared" si="693"/>
        <v>85.48</v>
      </c>
      <c r="N6200" s="37">
        <f t="shared" si="694"/>
        <v>86.45</v>
      </c>
      <c r="O6200" s="38">
        <f t="shared" ca="1" si="695"/>
        <v>4808000</v>
      </c>
    </row>
    <row r="6201" spans="1:15" x14ac:dyDescent="0.4">
      <c r="A6201">
        <v>6186</v>
      </c>
      <c r="B6201" s="63">
        <v>36388</v>
      </c>
      <c r="C6201" s="37">
        <v>133.125</v>
      </c>
      <c r="D6201" s="37">
        <v>133.96875</v>
      </c>
      <c r="E6201" s="37">
        <v>132.25</v>
      </c>
      <c r="F6201" s="37">
        <v>133.75</v>
      </c>
      <c r="G6201" s="38">
        <v>3927000</v>
      </c>
      <c r="H6201" s="37">
        <v>85.884215999999995</v>
      </c>
      <c r="I6201" s="41">
        <f t="shared" si="689"/>
        <v>0.64212497943925229</v>
      </c>
      <c r="J6201" s="41">
        <f t="shared" ca="1" si="690"/>
        <v>1</v>
      </c>
      <c r="K6201" s="37">
        <f t="shared" si="691"/>
        <v>85.48</v>
      </c>
      <c r="L6201" s="37">
        <f t="shared" si="692"/>
        <v>86.02</v>
      </c>
      <c r="M6201" s="37">
        <f t="shared" si="693"/>
        <v>84.92</v>
      </c>
      <c r="N6201" s="37">
        <f t="shared" si="694"/>
        <v>85.88</v>
      </c>
      <c r="O6201" s="38">
        <f t="shared" ca="1" si="695"/>
        <v>3927000</v>
      </c>
    </row>
    <row r="6202" spans="1:15" x14ac:dyDescent="0.4">
      <c r="A6202">
        <v>6187</v>
      </c>
      <c r="B6202" s="63">
        <v>36385</v>
      </c>
      <c r="C6202" s="37">
        <v>131.625</v>
      </c>
      <c r="D6202" s="37">
        <v>133.25</v>
      </c>
      <c r="E6202" s="37">
        <v>131.125</v>
      </c>
      <c r="F6202" s="37">
        <v>133.15625</v>
      </c>
      <c r="G6202" s="38">
        <v>5857700</v>
      </c>
      <c r="H6202" s="37">
        <v>85.502898999999999</v>
      </c>
      <c r="I6202" s="41">
        <f t="shared" si="689"/>
        <v>0.64212456418681063</v>
      </c>
      <c r="J6202" s="41">
        <f t="shared" ca="1" si="690"/>
        <v>1</v>
      </c>
      <c r="K6202" s="37">
        <f t="shared" si="691"/>
        <v>84.52</v>
      </c>
      <c r="L6202" s="37">
        <f t="shared" si="692"/>
        <v>85.56</v>
      </c>
      <c r="M6202" s="37">
        <f t="shared" si="693"/>
        <v>84.2</v>
      </c>
      <c r="N6202" s="37">
        <f t="shared" si="694"/>
        <v>85.5</v>
      </c>
      <c r="O6202" s="38">
        <f t="shared" ca="1" si="695"/>
        <v>5857700</v>
      </c>
    </row>
    <row r="6203" spans="1:15" x14ac:dyDescent="0.4">
      <c r="A6203">
        <v>6188</v>
      </c>
      <c r="B6203" s="63">
        <v>36384</v>
      </c>
      <c r="C6203" s="37">
        <v>130.6875</v>
      </c>
      <c r="D6203" s="37">
        <v>131.8125</v>
      </c>
      <c r="E6203" s="37">
        <v>129.90625</v>
      </c>
      <c r="F6203" s="37">
        <v>130.140625</v>
      </c>
      <c r="G6203" s="38">
        <v>7036800</v>
      </c>
      <c r="H6203" s="37">
        <v>83.566574000000003</v>
      </c>
      <c r="I6203" s="41">
        <f t="shared" si="689"/>
        <v>0.64212519342057872</v>
      </c>
      <c r="J6203" s="41">
        <f t="shared" ca="1" si="690"/>
        <v>1</v>
      </c>
      <c r="K6203" s="37">
        <f t="shared" si="691"/>
        <v>83.92</v>
      </c>
      <c r="L6203" s="37">
        <f t="shared" si="692"/>
        <v>84.64</v>
      </c>
      <c r="M6203" s="37">
        <f t="shared" si="693"/>
        <v>83.42</v>
      </c>
      <c r="N6203" s="37">
        <f t="shared" si="694"/>
        <v>83.57</v>
      </c>
      <c r="O6203" s="38">
        <f t="shared" ca="1" si="695"/>
        <v>7036800</v>
      </c>
    </row>
    <row r="6204" spans="1:15" x14ac:dyDescent="0.4">
      <c r="A6204">
        <v>6189</v>
      </c>
      <c r="B6204" s="63">
        <v>36383</v>
      </c>
      <c r="C6204" s="37">
        <v>129.6875</v>
      </c>
      <c r="D6204" s="37">
        <v>130.53125</v>
      </c>
      <c r="E6204" s="37">
        <v>128.625</v>
      </c>
      <c r="F6204" s="37">
        <v>130.21875</v>
      </c>
      <c r="G6204" s="38">
        <v>8003400</v>
      </c>
      <c r="H6204" s="37">
        <v>83.616660999999993</v>
      </c>
      <c r="I6204" s="41">
        <f t="shared" si="689"/>
        <v>0.64212458651307891</v>
      </c>
      <c r="J6204" s="41">
        <f t="shared" ca="1" si="690"/>
        <v>1</v>
      </c>
      <c r="K6204" s="37">
        <f t="shared" si="691"/>
        <v>83.28</v>
      </c>
      <c r="L6204" s="37">
        <f t="shared" si="692"/>
        <v>83.82</v>
      </c>
      <c r="M6204" s="37">
        <f t="shared" si="693"/>
        <v>82.59</v>
      </c>
      <c r="N6204" s="37">
        <f t="shared" si="694"/>
        <v>83.62</v>
      </c>
      <c r="O6204" s="38">
        <f t="shared" ca="1" si="695"/>
        <v>8003400</v>
      </c>
    </row>
    <row r="6205" spans="1:15" x14ac:dyDescent="0.4">
      <c r="A6205">
        <v>6190</v>
      </c>
      <c r="B6205" s="63">
        <v>36382</v>
      </c>
      <c r="C6205" s="37">
        <v>129.875</v>
      </c>
      <c r="D6205" s="37">
        <v>130.15625</v>
      </c>
      <c r="E6205" s="37">
        <v>127</v>
      </c>
      <c r="F6205" s="37">
        <v>128.65625</v>
      </c>
      <c r="G6205" s="38">
        <v>9793300</v>
      </c>
      <c r="H6205" s="37">
        <v>82.613365000000002</v>
      </c>
      <c r="I6205" s="41">
        <f t="shared" si="689"/>
        <v>0.64212477046393002</v>
      </c>
      <c r="J6205" s="41">
        <f t="shared" ca="1" si="690"/>
        <v>1</v>
      </c>
      <c r="K6205" s="37">
        <f t="shared" si="691"/>
        <v>83.4</v>
      </c>
      <c r="L6205" s="37">
        <f t="shared" si="692"/>
        <v>83.58</v>
      </c>
      <c r="M6205" s="37">
        <f t="shared" si="693"/>
        <v>81.55</v>
      </c>
      <c r="N6205" s="37">
        <f t="shared" si="694"/>
        <v>82.61</v>
      </c>
      <c r="O6205" s="38">
        <f t="shared" ca="1" si="695"/>
        <v>9793300</v>
      </c>
    </row>
    <row r="6206" spans="1:15" x14ac:dyDescent="0.4">
      <c r="A6206">
        <v>6191</v>
      </c>
      <c r="B6206" s="63">
        <v>36381</v>
      </c>
      <c r="C6206" s="37">
        <v>130.59375</v>
      </c>
      <c r="D6206" s="37">
        <v>131.796875</v>
      </c>
      <c r="E6206" s="37">
        <v>129.75</v>
      </c>
      <c r="F6206" s="37">
        <v>130.09375</v>
      </c>
      <c r="G6206" s="38">
        <v>5565900</v>
      </c>
      <c r="H6206" s="37">
        <v>83.536468999999997</v>
      </c>
      <c r="I6206" s="41">
        <f t="shared" si="689"/>
        <v>0.64212515205380738</v>
      </c>
      <c r="J6206" s="41">
        <f t="shared" ca="1" si="690"/>
        <v>1</v>
      </c>
      <c r="K6206" s="37">
        <f t="shared" si="691"/>
        <v>83.86</v>
      </c>
      <c r="L6206" s="37">
        <f t="shared" si="692"/>
        <v>84.63</v>
      </c>
      <c r="M6206" s="37">
        <f t="shared" si="693"/>
        <v>83.32</v>
      </c>
      <c r="N6206" s="37">
        <f t="shared" si="694"/>
        <v>83.54</v>
      </c>
      <c r="O6206" s="38">
        <f t="shared" ca="1" si="695"/>
        <v>5565900</v>
      </c>
    </row>
    <row r="6207" spans="1:15" x14ac:dyDescent="0.4">
      <c r="A6207">
        <v>6192</v>
      </c>
      <c r="B6207" s="63">
        <v>36378</v>
      </c>
      <c r="C6207" s="37">
        <v>131.21875</v>
      </c>
      <c r="D6207" s="37">
        <v>132</v>
      </c>
      <c r="E6207" s="37">
        <v>129.5</v>
      </c>
      <c r="F6207" s="37">
        <v>130.375</v>
      </c>
      <c r="G6207" s="38">
        <v>7537700</v>
      </c>
      <c r="H6207" s="37">
        <v>83.717026000000004</v>
      </c>
      <c r="I6207" s="41">
        <f t="shared" si="689"/>
        <v>0.64212483988494728</v>
      </c>
      <c r="J6207" s="41">
        <f t="shared" ca="1" si="690"/>
        <v>1</v>
      </c>
      <c r="K6207" s="37">
        <f t="shared" si="691"/>
        <v>84.26</v>
      </c>
      <c r="L6207" s="37">
        <f t="shared" si="692"/>
        <v>84.76</v>
      </c>
      <c r="M6207" s="37">
        <f t="shared" si="693"/>
        <v>83.16</v>
      </c>
      <c r="N6207" s="37">
        <f t="shared" si="694"/>
        <v>83.72</v>
      </c>
      <c r="O6207" s="38">
        <f t="shared" ca="1" si="695"/>
        <v>7537700</v>
      </c>
    </row>
    <row r="6208" spans="1:15" x14ac:dyDescent="0.4">
      <c r="A6208">
        <v>6193</v>
      </c>
      <c r="B6208" s="63">
        <v>36377</v>
      </c>
      <c r="C6208" s="37">
        <v>130.875</v>
      </c>
      <c r="D6208" s="37">
        <v>131.9375</v>
      </c>
      <c r="E6208" s="37">
        <v>128.84375</v>
      </c>
      <c r="F6208" s="37">
        <v>131.8125</v>
      </c>
      <c r="G6208" s="38">
        <v>10322000</v>
      </c>
      <c r="H6208" s="37">
        <v>84.640083000000004</v>
      </c>
      <c r="I6208" s="41">
        <f t="shared" si="689"/>
        <v>0.64212485917496442</v>
      </c>
      <c r="J6208" s="41">
        <f t="shared" ca="1" si="690"/>
        <v>1</v>
      </c>
      <c r="K6208" s="37">
        <f t="shared" si="691"/>
        <v>84.04</v>
      </c>
      <c r="L6208" s="37">
        <f t="shared" si="692"/>
        <v>84.72</v>
      </c>
      <c r="M6208" s="37">
        <f t="shared" si="693"/>
        <v>82.73</v>
      </c>
      <c r="N6208" s="37">
        <f t="shared" si="694"/>
        <v>84.64</v>
      </c>
      <c r="O6208" s="38">
        <f t="shared" ca="1" si="695"/>
        <v>10322000</v>
      </c>
    </row>
    <row r="6209" spans="1:15" x14ac:dyDescent="0.4">
      <c r="A6209">
        <v>6194</v>
      </c>
      <c r="B6209" s="63">
        <v>36376</v>
      </c>
      <c r="C6209" s="37">
        <v>132.71875</v>
      </c>
      <c r="D6209" s="37">
        <v>133.875</v>
      </c>
      <c r="E6209" s="37">
        <v>130.4375</v>
      </c>
      <c r="F6209" s="37">
        <v>130.625</v>
      </c>
      <c r="G6209" s="38">
        <v>6497900</v>
      </c>
      <c r="H6209" s="37">
        <v>83.877585999999994</v>
      </c>
      <c r="I6209" s="41">
        <f t="shared" si="689"/>
        <v>0.64212506028708127</v>
      </c>
      <c r="J6209" s="41">
        <f t="shared" ca="1" si="690"/>
        <v>1</v>
      </c>
      <c r="K6209" s="37">
        <f t="shared" si="691"/>
        <v>85.22</v>
      </c>
      <c r="L6209" s="37">
        <f t="shared" si="692"/>
        <v>85.96</v>
      </c>
      <c r="M6209" s="37">
        <f t="shared" si="693"/>
        <v>83.76</v>
      </c>
      <c r="N6209" s="37">
        <f t="shared" si="694"/>
        <v>83.88</v>
      </c>
      <c r="O6209" s="38">
        <f t="shared" ca="1" si="695"/>
        <v>6497900</v>
      </c>
    </row>
    <row r="6210" spans="1:15" x14ac:dyDescent="0.4">
      <c r="A6210">
        <v>6195</v>
      </c>
      <c r="B6210" s="63">
        <v>36375</v>
      </c>
      <c r="C6210" s="37">
        <v>133.71875</v>
      </c>
      <c r="D6210" s="37">
        <v>133.84375</v>
      </c>
      <c r="E6210" s="37">
        <v>131.375</v>
      </c>
      <c r="F6210" s="37">
        <v>132.4375</v>
      </c>
      <c r="G6210" s="38">
        <v>5445400</v>
      </c>
      <c r="H6210" s="37">
        <v>85.041404999999997</v>
      </c>
      <c r="I6210" s="41">
        <f t="shared" si="689"/>
        <v>0.64212481359131668</v>
      </c>
      <c r="J6210" s="41">
        <f t="shared" ca="1" si="690"/>
        <v>1</v>
      </c>
      <c r="K6210" s="37">
        <f t="shared" si="691"/>
        <v>85.86</v>
      </c>
      <c r="L6210" s="37">
        <f t="shared" si="692"/>
        <v>85.94</v>
      </c>
      <c r="M6210" s="37">
        <f t="shared" si="693"/>
        <v>84.36</v>
      </c>
      <c r="N6210" s="37">
        <f t="shared" si="694"/>
        <v>85.04</v>
      </c>
      <c r="O6210" s="38">
        <f t="shared" ca="1" si="695"/>
        <v>5445400</v>
      </c>
    </row>
    <row r="6211" spans="1:15" x14ac:dyDescent="0.4">
      <c r="A6211">
        <v>6196</v>
      </c>
      <c r="B6211" s="63">
        <v>36374</v>
      </c>
      <c r="C6211" s="37">
        <v>132.75</v>
      </c>
      <c r="D6211" s="37">
        <v>134.75</v>
      </c>
      <c r="E6211" s="37">
        <v>132.5</v>
      </c>
      <c r="F6211" s="37">
        <v>133.0625</v>
      </c>
      <c r="G6211" s="38">
        <v>6065500</v>
      </c>
      <c r="H6211" s="37">
        <v>85.442740999999998</v>
      </c>
      <c r="I6211" s="41">
        <f t="shared" si="689"/>
        <v>0.64212487364960069</v>
      </c>
      <c r="J6211" s="41">
        <f t="shared" ca="1" si="690"/>
        <v>1</v>
      </c>
      <c r="K6211" s="37">
        <f t="shared" si="691"/>
        <v>85.24</v>
      </c>
      <c r="L6211" s="37">
        <f t="shared" si="692"/>
        <v>86.53</v>
      </c>
      <c r="M6211" s="37">
        <f t="shared" si="693"/>
        <v>85.08</v>
      </c>
      <c r="N6211" s="37">
        <f t="shared" si="694"/>
        <v>85.44</v>
      </c>
      <c r="O6211" s="38">
        <f t="shared" ca="1" si="695"/>
        <v>6065500</v>
      </c>
    </row>
    <row r="6212" spans="1:15" x14ac:dyDescent="0.4">
      <c r="A6212">
        <v>6197</v>
      </c>
      <c r="B6212" s="63">
        <v>36371</v>
      </c>
      <c r="C6212" s="37">
        <v>134.8125</v>
      </c>
      <c r="D6212" s="37">
        <v>135.34375</v>
      </c>
      <c r="E6212" s="37">
        <v>132.5625</v>
      </c>
      <c r="F6212" s="37">
        <v>132.75</v>
      </c>
      <c r="G6212" s="38">
        <v>5994300</v>
      </c>
      <c r="H6212" s="37">
        <v>85.242096000000004</v>
      </c>
      <c r="I6212" s="41">
        <f t="shared" si="689"/>
        <v>0.64212501694915258</v>
      </c>
      <c r="J6212" s="41">
        <f t="shared" ca="1" si="690"/>
        <v>1</v>
      </c>
      <c r="K6212" s="37">
        <f t="shared" si="691"/>
        <v>86.57</v>
      </c>
      <c r="L6212" s="37">
        <f t="shared" si="692"/>
        <v>86.91</v>
      </c>
      <c r="M6212" s="37">
        <f t="shared" si="693"/>
        <v>85.12</v>
      </c>
      <c r="N6212" s="37">
        <f t="shared" si="694"/>
        <v>85.24</v>
      </c>
      <c r="O6212" s="38">
        <f t="shared" ca="1" si="695"/>
        <v>5994300</v>
      </c>
    </row>
    <row r="6213" spans="1:15" x14ac:dyDescent="0.4">
      <c r="A6213">
        <v>6198</v>
      </c>
      <c r="B6213" s="63">
        <v>36370</v>
      </c>
      <c r="C6213" s="37">
        <v>134.9375</v>
      </c>
      <c r="D6213" s="37">
        <v>135.25</v>
      </c>
      <c r="E6213" s="37">
        <v>133.3125</v>
      </c>
      <c r="F6213" s="37">
        <v>134.40625</v>
      </c>
      <c r="G6213" s="38">
        <v>7760600</v>
      </c>
      <c r="H6213" s="37">
        <v>86.305594999999997</v>
      </c>
      <c r="I6213" s="41">
        <f t="shared" si="689"/>
        <v>0.6421248639851197</v>
      </c>
      <c r="J6213" s="41">
        <f t="shared" ca="1" si="690"/>
        <v>1</v>
      </c>
      <c r="K6213" s="37">
        <f t="shared" si="691"/>
        <v>86.65</v>
      </c>
      <c r="L6213" s="37">
        <f t="shared" si="692"/>
        <v>86.85</v>
      </c>
      <c r="M6213" s="37">
        <f t="shared" si="693"/>
        <v>85.6</v>
      </c>
      <c r="N6213" s="37">
        <f t="shared" si="694"/>
        <v>86.31</v>
      </c>
      <c r="O6213" s="38">
        <f t="shared" ca="1" si="695"/>
        <v>7760600</v>
      </c>
    </row>
    <row r="6214" spans="1:15" x14ac:dyDescent="0.4">
      <c r="A6214">
        <v>6199</v>
      </c>
      <c r="B6214" s="63">
        <v>36369</v>
      </c>
      <c r="C6214" s="37">
        <v>136.25</v>
      </c>
      <c r="D6214" s="37">
        <v>137.3125</v>
      </c>
      <c r="E6214" s="37">
        <v>135.59375</v>
      </c>
      <c r="F6214" s="37">
        <v>136.3125</v>
      </c>
      <c r="G6214" s="38">
        <v>3955500</v>
      </c>
      <c r="H6214" s="37">
        <v>87.529624999999996</v>
      </c>
      <c r="I6214" s="41">
        <f t="shared" si="689"/>
        <v>0.64212471343420441</v>
      </c>
      <c r="J6214" s="41">
        <f t="shared" ca="1" si="690"/>
        <v>1</v>
      </c>
      <c r="K6214" s="37">
        <f t="shared" si="691"/>
        <v>87.49</v>
      </c>
      <c r="L6214" s="37">
        <f t="shared" si="692"/>
        <v>88.17</v>
      </c>
      <c r="M6214" s="37">
        <f t="shared" si="693"/>
        <v>87.07</v>
      </c>
      <c r="N6214" s="37">
        <f t="shared" si="694"/>
        <v>87.53</v>
      </c>
      <c r="O6214" s="38">
        <f t="shared" ca="1" si="695"/>
        <v>3955500</v>
      </c>
    </row>
    <row r="6215" spans="1:15" x14ac:dyDescent="0.4">
      <c r="A6215">
        <v>6200</v>
      </c>
      <c r="B6215" s="63">
        <v>36368</v>
      </c>
      <c r="C6215" s="37">
        <v>136</v>
      </c>
      <c r="D6215" s="37">
        <v>137.203125</v>
      </c>
      <c r="E6215" s="37">
        <v>135.375</v>
      </c>
      <c r="F6215" s="37">
        <v>135.875</v>
      </c>
      <c r="G6215" s="38">
        <v>5908500</v>
      </c>
      <c r="H6215" s="37">
        <v>87.248756</v>
      </c>
      <c r="I6215" s="41">
        <f t="shared" si="689"/>
        <v>0.64212515915363388</v>
      </c>
      <c r="J6215" s="41">
        <f t="shared" ca="1" si="690"/>
        <v>1</v>
      </c>
      <c r="K6215" s="37">
        <f t="shared" si="691"/>
        <v>87.33</v>
      </c>
      <c r="L6215" s="37">
        <f t="shared" si="692"/>
        <v>88.1</v>
      </c>
      <c r="M6215" s="37">
        <f t="shared" si="693"/>
        <v>86.93</v>
      </c>
      <c r="N6215" s="37">
        <f t="shared" si="694"/>
        <v>87.25</v>
      </c>
      <c r="O6215" s="38">
        <f t="shared" ca="1" si="695"/>
        <v>5908500</v>
      </c>
    </row>
    <row r="6216" spans="1:15" x14ac:dyDescent="0.4">
      <c r="A6216">
        <v>6201</v>
      </c>
      <c r="B6216" s="63">
        <v>36367</v>
      </c>
      <c r="C6216" s="37">
        <v>134.875</v>
      </c>
      <c r="D6216" s="37">
        <v>136.125</v>
      </c>
      <c r="E6216" s="37">
        <v>134.625</v>
      </c>
      <c r="F6216" s="37">
        <v>134.75</v>
      </c>
      <c r="G6216" s="38">
        <v>4333400</v>
      </c>
      <c r="H6216" s="37">
        <v>86.526366999999993</v>
      </c>
      <c r="I6216" s="41">
        <f t="shared" si="689"/>
        <v>0.64212517254174395</v>
      </c>
      <c r="J6216" s="41">
        <f t="shared" ca="1" si="690"/>
        <v>1</v>
      </c>
      <c r="K6216" s="37">
        <f t="shared" si="691"/>
        <v>86.61</v>
      </c>
      <c r="L6216" s="37">
        <f t="shared" si="692"/>
        <v>87.41</v>
      </c>
      <c r="M6216" s="37">
        <f t="shared" si="693"/>
        <v>86.45</v>
      </c>
      <c r="N6216" s="37">
        <f t="shared" si="694"/>
        <v>86.53</v>
      </c>
      <c r="O6216" s="38">
        <f t="shared" ca="1" si="695"/>
        <v>4333400</v>
      </c>
    </row>
    <row r="6217" spans="1:15" x14ac:dyDescent="0.4">
      <c r="A6217">
        <v>6202</v>
      </c>
      <c r="B6217" s="63">
        <v>36364</v>
      </c>
      <c r="C6217" s="37">
        <v>136.65625</v>
      </c>
      <c r="D6217" s="37">
        <v>137</v>
      </c>
      <c r="E6217" s="37">
        <v>135.125</v>
      </c>
      <c r="F6217" s="37">
        <v>135.75</v>
      </c>
      <c r="G6217" s="38">
        <v>4603000</v>
      </c>
      <c r="H6217" s="37">
        <v>87.168434000000005</v>
      </c>
      <c r="I6217" s="41">
        <f t="shared" si="689"/>
        <v>0.64212474401473296</v>
      </c>
      <c r="J6217" s="41">
        <f t="shared" ca="1" si="690"/>
        <v>1</v>
      </c>
      <c r="K6217" s="37">
        <f t="shared" si="691"/>
        <v>87.75</v>
      </c>
      <c r="L6217" s="37">
        <f t="shared" si="692"/>
        <v>87.97</v>
      </c>
      <c r="M6217" s="37">
        <f t="shared" si="693"/>
        <v>86.77</v>
      </c>
      <c r="N6217" s="37">
        <f t="shared" si="694"/>
        <v>87.17</v>
      </c>
      <c r="O6217" s="38">
        <f t="shared" ca="1" si="695"/>
        <v>4603000</v>
      </c>
    </row>
    <row r="6218" spans="1:15" x14ac:dyDescent="0.4">
      <c r="A6218">
        <v>6203</v>
      </c>
      <c r="B6218" s="63">
        <v>36363</v>
      </c>
      <c r="C6218" s="37">
        <v>137.4375</v>
      </c>
      <c r="D6218" s="37">
        <v>138</v>
      </c>
      <c r="E6218" s="37">
        <v>135.46875</v>
      </c>
      <c r="F6218" s="37">
        <v>136.015625</v>
      </c>
      <c r="G6218" s="38">
        <v>7804100</v>
      </c>
      <c r="H6218" s="37">
        <v>87.339020000000005</v>
      </c>
      <c r="I6218" s="41">
        <f t="shared" si="689"/>
        <v>0.64212490292935098</v>
      </c>
      <c r="J6218" s="41">
        <f t="shared" ca="1" si="690"/>
        <v>1</v>
      </c>
      <c r="K6218" s="37">
        <f t="shared" si="691"/>
        <v>88.25</v>
      </c>
      <c r="L6218" s="37">
        <f t="shared" si="692"/>
        <v>88.61</v>
      </c>
      <c r="M6218" s="37">
        <f t="shared" si="693"/>
        <v>86.99</v>
      </c>
      <c r="N6218" s="37">
        <f t="shared" si="694"/>
        <v>87.34</v>
      </c>
      <c r="O6218" s="38">
        <f t="shared" ca="1" si="695"/>
        <v>7804100</v>
      </c>
    </row>
    <row r="6219" spans="1:15" x14ac:dyDescent="0.4">
      <c r="A6219">
        <v>6204</v>
      </c>
      <c r="B6219" s="63">
        <v>36362</v>
      </c>
      <c r="C6219" s="37">
        <v>138.09375</v>
      </c>
      <c r="D6219" s="37">
        <v>138.90625</v>
      </c>
      <c r="E6219" s="37">
        <v>137.3125</v>
      </c>
      <c r="F6219" s="37">
        <v>137.828125</v>
      </c>
      <c r="G6219" s="38">
        <v>4793700</v>
      </c>
      <c r="H6219" s="37">
        <v>88.502876000000001</v>
      </c>
      <c r="I6219" s="41">
        <f t="shared" si="689"/>
        <v>0.64212493640176849</v>
      </c>
      <c r="J6219" s="41">
        <f t="shared" ca="1" si="690"/>
        <v>1</v>
      </c>
      <c r="K6219" s="37">
        <f t="shared" si="691"/>
        <v>88.67</v>
      </c>
      <c r="L6219" s="37">
        <f t="shared" si="692"/>
        <v>89.2</v>
      </c>
      <c r="M6219" s="37">
        <f t="shared" si="693"/>
        <v>88.17</v>
      </c>
      <c r="N6219" s="37">
        <f t="shared" si="694"/>
        <v>88.5</v>
      </c>
      <c r="O6219" s="38">
        <f t="shared" ca="1" si="695"/>
        <v>4793700</v>
      </c>
    </row>
    <row r="6220" spans="1:15" x14ac:dyDescent="0.4">
      <c r="A6220">
        <v>6205</v>
      </c>
      <c r="B6220" s="63">
        <v>36361</v>
      </c>
      <c r="C6220" s="37">
        <v>140.125</v>
      </c>
      <c r="D6220" s="37">
        <v>140.40625</v>
      </c>
      <c r="E6220" s="37">
        <v>137.53125</v>
      </c>
      <c r="F6220" s="37">
        <v>137.984375</v>
      </c>
      <c r="G6220" s="38">
        <v>7060100</v>
      </c>
      <c r="H6220" s="37">
        <v>88.603179999999995</v>
      </c>
      <c r="I6220" s="41">
        <f t="shared" si="689"/>
        <v>0.64212473332578412</v>
      </c>
      <c r="J6220" s="41">
        <f t="shared" ca="1" si="690"/>
        <v>1</v>
      </c>
      <c r="K6220" s="37">
        <f t="shared" si="691"/>
        <v>89.98</v>
      </c>
      <c r="L6220" s="37">
        <f t="shared" si="692"/>
        <v>90.16</v>
      </c>
      <c r="M6220" s="37">
        <f t="shared" si="693"/>
        <v>88.31</v>
      </c>
      <c r="N6220" s="37">
        <f t="shared" si="694"/>
        <v>88.6</v>
      </c>
      <c r="O6220" s="38">
        <f t="shared" ca="1" si="695"/>
        <v>7060100</v>
      </c>
    </row>
    <row r="6221" spans="1:15" x14ac:dyDescent="0.4">
      <c r="A6221">
        <v>6206</v>
      </c>
      <c r="B6221" s="63">
        <v>36360</v>
      </c>
      <c r="C6221" s="37">
        <v>142.1875</v>
      </c>
      <c r="D6221" s="37">
        <v>142.25</v>
      </c>
      <c r="E6221" s="37">
        <v>140.5625</v>
      </c>
      <c r="F6221" s="37">
        <v>140.875</v>
      </c>
      <c r="G6221" s="38">
        <v>4287000</v>
      </c>
      <c r="H6221" s="37">
        <v>90.459334999999996</v>
      </c>
      <c r="I6221" s="41">
        <f t="shared" si="689"/>
        <v>0.64212482697426798</v>
      </c>
      <c r="J6221" s="41">
        <f t="shared" ca="1" si="690"/>
        <v>1</v>
      </c>
      <c r="K6221" s="37">
        <f t="shared" si="691"/>
        <v>91.3</v>
      </c>
      <c r="L6221" s="37">
        <f t="shared" si="692"/>
        <v>91.34</v>
      </c>
      <c r="M6221" s="37">
        <f t="shared" si="693"/>
        <v>90.26</v>
      </c>
      <c r="N6221" s="37">
        <f t="shared" si="694"/>
        <v>90.46</v>
      </c>
      <c r="O6221" s="38">
        <f t="shared" ca="1" si="695"/>
        <v>4287000</v>
      </c>
    </row>
    <row r="6222" spans="1:15" x14ac:dyDescent="0.4">
      <c r="A6222">
        <v>6207</v>
      </c>
      <c r="B6222" s="63">
        <v>36357</v>
      </c>
      <c r="C6222" s="37">
        <v>141.25</v>
      </c>
      <c r="D6222" s="37">
        <v>142.15625</v>
      </c>
      <c r="E6222" s="37">
        <v>140.75</v>
      </c>
      <c r="F6222" s="37">
        <v>141.8125</v>
      </c>
      <c r="G6222" s="38">
        <v>2281500</v>
      </c>
      <c r="H6222" s="37">
        <v>91.061333000000005</v>
      </c>
      <c r="I6222" s="41">
        <f t="shared" si="689"/>
        <v>0.64212486910533273</v>
      </c>
      <c r="J6222" s="41">
        <f t="shared" ca="1" si="690"/>
        <v>1</v>
      </c>
      <c r="K6222" s="37">
        <f t="shared" si="691"/>
        <v>90.7</v>
      </c>
      <c r="L6222" s="37">
        <f t="shared" si="692"/>
        <v>91.28</v>
      </c>
      <c r="M6222" s="37">
        <f t="shared" si="693"/>
        <v>90.38</v>
      </c>
      <c r="N6222" s="37">
        <f t="shared" si="694"/>
        <v>91.06</v>
      </c>
      <c r="O6222" s="38">
        <f t="shared" ca="1" si="695"/>
        <v>2281500</v>
      </c>
    </row>
    <row r="6223" spans="1:15" x14ac:dyDescent="0.4">
      <c r="A6223">
        <v>6208</v>
      </c>
      <c r="B6223" s="63">
        <v>36356</v>
      </c>
      <c r="C6223" s="37">
        <v>140.78125</v>
      </c>
      <c r="D6223" s="37">
        <v>141.375</v>
      </c>
      <c r="E6223" s="37">
        <v>140.3125</v>
      </c>
      <c r="F6223" s="37">
        <v>141.046875</v>
      </c>
      <c r="G6223" s="38">
        <v>3348600</v>
      </c>
      <c r="H6223" s="37">
        <v>90.569671999999997</v>
      </c>
      <c r="I6223" s="41">
        <f t="shared" si="689"/>
        <v>0.64212462700786532</v>
      </c>
      <c r="J6223" s="41">
        <f t="shared" ca="1" si="690"/>
        <v>1</v>
      </c>
      <c r="K6223" s="37">
        <f t="shared" si="691"/>
        <v>90.4</v>
      </c>
      <c r="L6223" s="37">
        <f t="shared" si="692"/>
        <v>90.78</v>
      </c>
      <c r="M6223" s="37">
        <f t="shared" si="693"/>
        <v>90.1</v>
      </c>
      <c r="N6223" s="37">
        <f t="shared" si="694"/>
        <v>90.57</v>
      </c>
      <c r="O6223" s="38">
        <f t="shared" ca="1" si="695"/>
        <v>3348600</v>
      </c>
    </row>
    <row r="6224" spans="1:15" x14ac:dyDescent="0.4">
      <c r="A6224">
        <v>6209</v>
      </c>
      <c r="B6224" s="63">
        <v>36355</v>
      </c>
      <c r="C6224" s="37">
        <v>140</v>
      </c>
      <c r="D6224" s="37">
        <v>140.21875</v>
      </c>
      <c r="E6224" s="37">
        <v>138.75</v>
      </c>
      <c r="F6224" s="37">
        <v>140.15625</v>
      </c>
      <c r="G6224" s="38">
        <v>4382500</v>
      </c>
      <c r="H6224" s="37">
        <v>89.997794999999996</v>
      </c>
      <c r="I6224" s="41">
        <f t="shared" si="689"/>
        <v>0.64212473578595319</v>
      </c>
      <c r="J6224" s="41">
        <f t="shared" ca="1" si="690"/>
        <v>1</v>
      </c>
      <c r="K6224" s="37">
        <f t="shared" si="691"/>
        <v>89.9</v>
      </c>
      <c r="L6224" s="37">
        <f t="shared" si="692"/>
        <v>90.04</v>
      </c>
      <c r="M6224" s="37">
        <f t="shared" si="693"/>
        <v>89.09</v>
      </c>
      <c r="N6224" s="37">
        <f t="shared" si="694"/>
        <v>90</v>
      </c>
      <c r="O6224" s="38">
        <f t="shared" ca="1" si="695"/>
        <v>4382500</v>
      </c>
    </row>
    <row r="6225" spans="1:15" x14ac:dyDescent="0.4">
      <c r="A6225">
        <v>6210</v>
      </c>
      <c r="B6225" s="63">
        <v>36354</v>
      </c>
      <c r="C6225" s="37">
        <v>139.375</v>
      </c>
      <c r="D6225" s="37">
        <v>139.921875</v>
      </c>
      <c r="E6225" s="37">
        <v>138.65625</v>
      </c>
      <c r="F6225" s="37">
        <v>139.375</v>
      </c>
      <c r="G6225" s="38">
        <v>6477600</v>
      </c>
      <c r="H6225" s="37">
        <v>89.496161999999998</v>
      </c>
      <c r="I6225" s="41">
        <f t="shared" ref="I6225:I6288" si="696">IF(F6225=0,1,H6225/F6225)</f>
        <v>0.64212492914798203</v>
      </c>
      <c r="J6225" s="41">
        <f t="shared" ref="J6225:J6288" ca="1" si="697">INDEX(OFFSET($T$15,0,0,$S$13+1,1),MATCH(B6225,OFFSET($Q$15,0,0,$S$13+1,1),-1))</f>
        <v>1</v>
      </c>
      <c r="K6225" s="37">
        <f t="shared" ref="K6225:K6288" si="698">ROUND($I6225*C6225,2)</f>
        <v>89.5</v>
      </c>
      <c r="L6225" s="37">
        <f t="shared" ref="L6225:L6288" si="699">ROUND($I6225*D6225,2)</f>
        <v>89.85</v>
      </c>
      <c r="M6225" s="37">
        <f t="shared" ref="M6225:M6288" si="700">ROUND($I6225*E6225,2)</f>
        <v>89.03</v>
      </c>
      <c r="N6225" s="37">
        <f t="shared" ref="N6225:N6288" si="701">ROUND($I6225*F6225,2)</f>
        <v>89.5</v>
      </c>
      <c r="O6225" s="38">
        <f t="shared" ref="O6225:O6288" ca="1" si="702">G6225*J6225</f>
        <v>6477600</v>
      </c>
    </row>
    <row r="6226" spans="1:15" x14ac:dyDescent="0.4">
      <c r="A6226">
        <v>6211</v>
      </c>
      <c r="B6226" s="63">
        <v>36353</v>
      </c>
      <c r="C6226" s="37">
        <v>140.9375</v>
      </c>
      <c r="D6226" s="37">
        <v>140.9375</v>
      </c>
      <c r="E6226" s="37">
        <v>139.5</v>
      </c>
      <c r="F6226" s="37">
        <v>139.875</v>
      </c>
      <c r="G6226" s="38">
        <v>4436300</v>
      </c>
      <c r="H6226" s="37">
        <v>89.817206999999996</v>
      </c>
      <c r="I6226" s="41">
        <f t="shared" si="696"/>
        <v>0.64212480428954422</v>
      </c>
      <c r="J6226" s="41">
        <f t="shared" ca="1" si="697"/>
        <v>1</v>
      </c>
      <c r="K6226" s="37">
        <f t="shared" si="698"/>
        <v>90.5</v>
      </c>
      <c r="L6226" s="37">
        <f t="shared" si="699"/>
        <v>90.5</v>
      </c>
      <c r="M6226" s="37">
        <f t="shared" si="700"/>
        <v>89.58</v>
      </c>
      <c r="N6226" s="37">
        <f t="shared" si="701"/>
        <v>89.82</v>
      </c>
      <c r="O6226" s="38">
        <f t="shared" ca="1" si="702"/>
        <v>4436300</v>
      </c>
    </row>
    <row r="6227" spans="1:15" x14ac:dyDescent="0.4">
      <c r="A6227">
        <v>6212</v>
      </c>
      <c r="B6227" s="63">
        <v>36350</v>
      </c>
      <c r="C6227" s="37">
        <v>140</v>
      </c>
      <c r="D6227" s="37">
        <v>140.59375</v>
      </c>
      <c r="E6227" s="37">
        <v>139.5625</v>
      </c>
      <c r="F6227" s="37">
        <v>140.5</v>
      </c>
      <c r="G6227" s="38">
        <v>2976800</v>
      </c>
      <c r="H6227" s="37">
        <v>90.218529000000004</v>
      </c>
      <c r="I6227" s="41">
        <f t="shared" si="696"/>
        <v>0.64212476156583631</v>
      </c>
      <c r="J6227" s="41">
        <f t="shared" ca="1" si="697"/>
        <v>1</v>
      </c>
      <c r="K6227" s="37">
        <f t="shared" si="698"/>
        <v>89.9</v>
      </c>
      <c r="L6227" s="37">
        <f t="shared" si="699"/>
        <v>90.28</v>
      </c>
      <c r="M6227" s="37">
        <f t="shared" si="700"/>
        <v>89.62</v>
      </c>
      <c r="N6227" s="37">
        <f t="shared" si="701"/>
        <v>90.22</v>
      </c>
      <c r="O6227" s="38">
        <f t="shared" ca="1" si="702"/>
        <v>2976800</v>
      </c>
    </row>
    <row r="6228" spans="1:15" x14ac:dyDescent="0.4">
      <c r="A6228">
        <v>6213</v>
      </c>
      <c r="B6228" s="63">
        <v>36349</v>
      </c>
      <c r="C6228" s="37">
        <v>139.0625</v>
      </c>
      <c r="D6228" s="37">
        <v>140.625</v>
      </c>
      <c r="E6228" s="37">
        <v>138.75</v>
      </c>
      <c r="F6228" s="37">
        <v>139.671875</v>
      </c>
      <c r="G6228" s="38">
        <v>7101500</v>
      </c>
      <c r="H6228" s="37">
        <v>89.686790000000002</v>
      </c>
      <c r="I6228" s="41">
        <f t="shared" si="696"/>
        <v>0.64212490882649065</v>
      </c>
      <c r="J6228" s="41">
        <f t="shared" ca="1" si="697"/>
        <v>1</v>
      </c>
      <c r="K6228" s="37">
        <f t="shared" si="698"/>
        <v>89.3</v>
      </c>
      <c r="L6228" s="37">
        <f t="shared" si="699"/>
        <v>90.3</v>
      </c>
      <c r="M6228" s="37">
        <f t="shared" si="700"/>
        <v>89.09</v>
      </c>
      <c r="N6228" s="37">
        <f t="shared" si="701"/>
        <v>89.69</v>
      </c>
      <c r="O6228" s="38">
        <f t="shared" ca="1" si="702"/>
        <v>7101500</v>
      </c>
    </row>
    <row r="6229" spans="1:15" x14ac:dyDescent="0.4">
      <c r="A6229">
        <v>6214</v>
      </c>
      <c r="B6229" s="63">
        <v>36348</v>
      </c>
      <c r="C6229" s="37">
        <v>139.0625</v>
      </c>
      <c r="D6229" s="37">
        <v>139.71875</v>
      </c>
      <c r="E6229" s="37">
        <v>138.515625</v>
      </c>
      <c r="F6229" s="37">
        <v>139.5625</v>
      </c>
      <c r="G6229" s="38">
        <v>3230700</v>
      </c>
      <c r="H6229" s="37">
        <v>89.616539000000003</v>
      </c>
      <c r="I6229" s="41">
        <f t="shared" si="696"/>
        <v>0.64212477563815495</v>
      </c>
      <c r="J6229" s="41">
        <f t="shared" ca="1" si="697"/>
        <v>1</v>
      </c>
      <c r="K6229" s="37">
        <f t="shared" si="698"/>
        <v>89.3</v>
      </c>
      <c r="L6229" s="37">
        <f t="shared" si="699"/>
        <v>89.72</v>
      </c>
      <c r="M6229" s="37">
        <f t="shared" si="700"/>
        <v>88.94</v>
      </c>
      <c r="N6229" s="37">
        <f t="shared" si="701"/>
        <v>89.62</v>
      </c>
      <c r="O6229" s="38">
        <f t="shared" ca="1" si="702"/>
        <v>3230700</v>
      </c>
    </row>
    <row r="6230" spans="1:15" x14ac:dyDescent="0.4">
      <c r="A6230">
        <v>6215</v>
      </c>
      <c r="B6230" s="63">
        <v>36347</v>
      </c>
      <c r="C6230" s="37">
        <v>139.25</v>
      </c>
      <c r="D6230" s="37">
        <v>140.75</v>
      </c>
      <c r="E6230" s="37">
        <v>138.59375</v>
      </c>
      <c r="F6230" s="37">
        <v>139.375</v>
      </c>
      <c r="G6230" s="38">
        <v>11221100</v>
      </c>
      <c r="H6230" s="37">
        <v>89.496161999999998</v>
      </c>
      <c r="I6230" s="41">
        <f t="shared" si="696"/>
        <v>0.64212492914798203</v>
      </c>
      <c r="J6230" s="41">
        <f t="shared" ca="1" si="697"/>
        <v>1</v>
      </c>
      <c r="K6230" s="37">
        <f t="shared" si="698"/>
        <v>89.42</v>
      </c>
      <c r="L6230" s="37">
        <f t="shared" si="699"/>
        <v>90.38</v>
      </c>
      <c r="M6230" s="37">
        <f t="shared" si="700"/>
        <v>88.99</v>
      </c>
      <c r="N6230" s="37">
        <f t="shared" si="701"/>
        <v>89.5</v>
      </c>
      <c r="O6230" s="38">
        <f t="shared" ca="1" si="702"/>
        <v>11221100</v>
      </c>
    </row>
    <row r="6231" spans="1:15" x14ac:dyDescent="0.4">
      <c r="A6231">
        <v>6216</v>
      </c>
      <c r="B6231" s="63">
        <v>36343</v>
      </c>
      <c r="C6231" s="37">
        <v>138.125</v>
      </c>
      <c r="D6231" s="37">
        <v>139.5</v>
      </c>
      <c r="E6231" s="37">
        <v>137.90625</v>
      </c>
      <c r="F6231" s="37">
        <v>139.40625</v>
      </c>
      <c r="G6231" s="38">
        <v>3772800</v>
      </c>
      <c r="H6231" s="37">
        <v>89.516234999999995</v>
      </c>
      <c r="I6231" s="41">
        <f t="shared" si="696"/>
        <v>0.64212497646267652</v>
      </c>
      <c r="J6231" s="41">
        <f t="shared" ca="1" si="697"/>
        <v>1</v>
      </c>
      <c r="K6231" s="37">
        <f t="shared" si="698"/>
        <v>88.69</v>
      </c>
      <c r="L6231" s="37">
        <f t="shared" si="699"/>
        <v>89.58</v>
      </c>
      <c r="M6231" s="37">
        <f t="shared" si="700"/>
        <v>88.55</v>
      </c>
      <c r="N6231" s="37">
        <f t="shared" si="701"/>
        <v>89.52</v>
      </c>
      <c r="O6231" s="38">
        <f t="shared" ca="1" si="702"/>
        <v>3772800</v>
      </c>
    </row>
    <row r="6232" spans="1:15" x14ac:dyDescent="0.4">
      <c r="A6232">
        <v>6217</v>
      </c>
      <c r="B6232" s="63">
        <v>36342</v>
      </c>
      <c r="C6232" s="37">
        <v>137</v>
      </c>
      <c r="D6232" s="37">
        <v>138.5</v>
      </c>
      <c r="E6232" s="37">
        <v>136.0625</v>
      </c>
      <c r="F6232" s="37">
        <v>138.03125</v>
      </c>
      <c r="G6232" s="38">
        <v>9939500</v>
      </c>
      <c r="H6232" s="37">
        <v>88.633269999999996</v>
      </c>
      <c r="I6232" s="41">
        <f t="shared" si="696"/>
        <v>0.64212466379895849</v>
      </c>
      <c r="J6232" s="41">
        <f t="shared" ca="1" si="697"/>
        <v>1</v>
      </c>
      <c r="K6232" s="37">
        <f t="shared" si="698"/>
        <v>87.97</v>
      </c>
      <c r="L6232" s="37">
        <f t="shared" si="699"/>
        <v>88.93</v>
      </c>
      <c r="M6232" s="37">
        <f t="shared" si="700"/>
        <v>87.37</v>
      </c>
      <c r="N6232" s="37">
        <f t="shared" si="701"/>
        <v>88.63</v>
      </c>
      <c r="O6232" s="38">
        <f t="shared" ca="1" si="702"/>
        <v>9939500</v>
      </c>
    </row>
    <row r="6233" spans="1:15" x14ac:dyDescent="0.4">
      <c r="A6233">
        <v>6218</v>
      </c>
      <c r="B6233" s="63">
        <v>36341</v>
      </c>
      <c r="C6233" s="37">
        <v>134.625</v>
      </c>
      <c r="D6233" s="37">
        <v>137.5</v>
      </c>
      <c r="E6233" s="37">
        <v>133.84375</v>
      </c>
      <c r="F6233" s="37">
        <v>137</v>
      </c>
      <c r="G6233" s="38">
        <v>16856100</v>
      </c>
      <c r="H6233" s="37">
        <v>87.971123000000006</v>
      </c>
      <c r="I6233" s="41">
        <f t="shared" si="696"/>
        <v>0.6421249854014599</v>
      </c>
      <c r="J6233" s="41">
        <f t="shared" ca="1" si="697"/>
        <v>1</v>
      </c>
      <c r="K6233" s="37">
        <f t="shared" si="698"/>
        <v>86.45</v>
      </c>
      <c r="L6233" s="37">
        <f t="shared" si="699"/>
        <v>88.29</v>
      </c>
      <c r="M6233" s="37">
        <f t="shared" si="700"/>
        <v>85.94</v>
      </c>
      <c r="N6233" s="37">
        <f t="shared" si="701"/>
        <v>87.97</v>
      </c>
      <c r="O6233" s="38">
        <f t="shared" ca="1" si="702"/>
        <v>16856100</v>
      </c>
    </row>
    <row r="6234" spans="1:15" x14ac:dyDescent="0.4">
      <c r="A6234">
        <v>6219</v>
      </c>
      <c r="B6234" s="63">
        <v>36340</v>
      </c>
      <c r="C6234" s="37">
        <v>133</v>
      </c>
      <c r="D6234" s="37">
        <v>135.1875</v>
      </c>
      <c r="E6234" s="37">
        <v>132.78125</v>
      </c>
      <c r="F6234" s="37">
        <v>134.5625</v>
      </c>
      <c r="G6234" s="38">
        <v>6956200</v>
      </c>
      <c r="H6234" s="37">
        <v>86.405913999999996</v>
      </c>
      <c r="I6234" s="41">
        <f t="shared" si="696"/>
        <v>0.64212476730143986</v>
      </c>
      <c r="J6234" s="41">
        <f t="shared" ca="1" si="697"/>
        <v>1</v>
      </c>
      <c r="K6234" s="37">
        <f t="shared" si="698"/>
        <v>85.4</v>
      </c>
      <c r="L6234" s="37">
        <f t="shared" si="699"/>
        <v>86.81</v>
      </c>
      <c r="M6234" s="37">
        <f t="shared" si="700"/>
        <v>85.26</v>
      </c>
      <c r="N6234" s="37">
        <f t="shared" si="701"/>
        <v>86.41</v>
      </c>
      <c r="O6234" s="38">
        <f t="shared" ca="1" si="702"/>
        <v>6956200</v>
      </c>
    </row>
    <row r="6235" spans="1:15" x14ac:dyDescent="0.4">
      <c r="A6235">
        <v>6220</v>
      </c>
      <c r="B6235" s="63">
        <v>36339</v>
      </c>
      <c r="C6235" s="37">
        <v>132.6875</v>
      </c>
      <c r="D6235" s="37">
        <v>133.625</v>
      </c>
      <c r="E6235" s="37">
        <v>132.5</v>
      </c>
      <c r="F6235" s="37">
        <v>133.3125</v>
      </c>
      <c r="G6235" s="38">
        <v>5028900</v>
      </c>
      <c r="H6235" s="37">
        <v>85.603279000000001</v>
      </c>
      <c r="I6235" s="41">
        <f t="shared" si="696"/>
        <v>0.64212492451945613</v>
      </c>
      <c r="J6235" s="41">
        <f t="shared" ca="1" si="697"/>
        <v>1</v>
      </c>
      <c r="K6235" s="37">
        <f t="shared" si="698"/>
        <v>85.2</v>
      </c>
      <c r="L6235" s="37">
        <f t="shared" si="699"/>
        <v>85.8</v>
      </c>
      <c r="M6235" s="37">
        <f t="shared" si="700"/>
        <v>85.08</v>
      </c>
      <c r="N6235" s="37">
        <f t="shared" si="701"/>
        <v>85.6</v>
      </c>
      <c r="O6235" s="38">
        <f t="shared" ca="1" si="702"/>
        <v>5028900</v>
      </c>
    </row>
    <row r="6236" spans="1:15" x14ac:dyDescent="0.4">
      <c r="A6236">
        <v>6221</v>
      </c>
      <c r="B6236" s="63">
        <v>36336</v>
      </c>
      <c r="C6236" s="37">
        <v>132.59375</v>
      </c>
      <c r="D6236" s="37">
        <v>133.015625</v>
      </c>
      <c r="E6236" s="37">
        <v>131.25</v>
      </c>
      <c r="F6236" s="37">
        <v>131.703125</v>
      </c>
      <c r="G6236" s="38">
        <v>4087000</v>
      </c>
      <c r="H6236" s="37">
        <v>84.569839000000002</v>
      </c>
      <c r="I6236" s="41">
        <f t="shared" si="696"/>
        <v>0.64212477114722977</v>
      </c>
      <c r="J6236" s="41">
        <f t="shared" ca="1" si="697"/>
        <v>1</v>
      </c>
      <c r="K6236" s="37">
        <f t="shared" si="698"/>
        <v>85.14</v>
      </c>
      <c r="L6236" s="37">
        <f t="shared" si="699"/>
        <v>85.41</v>
      </c>
      <c r="M6236" s="37">
        <f t="shared" si="700"/>
        <v>84.28</v>
      </c>
      <c r="N6236" s="37">
        <f t="shared" si="701"/>
        <v>84.57</v>
      </c>
      <c r="O6236" s="38">
        <f t="shared" ca="1" si="702"/>
        <v>4087000</v>
      </c>
    </row>
    <row r="6237" spans="1:15" x14ac:dyDescent="0.4">
      <c r="A6237">
        <v>6222</v>
      </c>
      <c r="B6237" s="63">
        <v>36335</v>
      </c>
      <c r="C6237" s="37">
        <v>132.875</v>
      </c>
      <c r="D6237" s="37">
        <v>132.9375</v>
      </c>
      <c r="E6237" s="37">
        <v>130.65625</v>
      </c>
      <c r="F6237" s="37">
        <v>132.03125</v>
      </c>
      <c r="G6237" s="38">
        <v>9176900</v>
      </c>
      <c r="H6237" s="37">
        <v>84.780524999999997</v>
      </c>
      <c r="I6237" s="41">
        <f t="shared" si="696"/>
        <v>0.64212468639053255</v>
      </c>
      <c r="J6237" s="41">
        <f t="shared" ca="1" si="697"/>
        <v>1</v>
      </c>
      <c r="K6237" s="37">
        <f t="shared" si="698"/>
        <v>85.32</v>
      </c>
      <c r="L6237" s="37">
        <f t="shared" si="699"/>
        <v>85.36</v>
      </c>
      <c r="M6237" s="37">
        <f t="shared" si="700"/>
        <v>83.9</v>
      </c>
      <c r="N6237" s="37">
        <f t="shared" si="701"/>
        <v>84.78</v>
      </c>
      <c r="O6237" s="38">
        <f t="shared" ca="1" si="702"/>
        <v>9176900</v>
      </c>
    </row>
    <row r="6238" spans="1:15" x14ac:dyDescent="0.4">
      <c r="A6238">
        <v>6223</v>
      </c>
      <c r="B6238" s="63">
        <v>36334</v>
      </c>
      <c r="C6238" s="37">
        <v>133</v>
      </c>
      <c r="D6238" s="37">
        <v>133.625</v>
      </c>
      <c r="E6238" s="37">
        <v>132.125</v>
      </c>
      <c r="F6238" s="37">
        <v>133.03125</v>
      </c>
      <c r="G6238" s="38">
        <v>9629200</v>
      </c>
      <c r="H6238" s="37">
        <v>85.422684000000004</v>
      </c>
      <c r="I6238" s="41">
        <f t="shared" si="696"/>
        <v>0.64212494432699085</v>
      </c>
      <c r="J6238" s="41">
        <f t="shared" ca="1" si="697"/>
        <v>1</v>
      </c>
      <c r="K6238" s="37">
        <f t="shared" si="698"/>
        <v>85.4</v>
      </c>
      <c r="L6238" s="37">
        <f t="shared" si="699"/>
        <v>85.8</v>
      </c>
      <c r="M6238" s="37">
        <f t="shared" si="700"/>
        <v>84.84</v>
      </c>
      <c r="N6238" s="37">
        <f t="shared" si="701"/>
        <v>85.42</v>
      </c>
      <c r="O6238" s="38">
        <f t="shared" ca="1" si="702"/>
        <v>9629200</v>
      </c>
    </row>
    <row r="6239" spans="1:15" x14ac:dyDescent="0.4">
      <c r="A6239">
        <v>6224</v>
      </c>
      <c r="B6239" s="63">
        <v>36333</v>
      </c>
      <c r="C6239" s="37">
        <v>134</v>
      </c>
      <c r="D6239" s="37">
        <v>135.1875</v>
      </c>
      <c r="E6239" s="37">
        <v>133.5</v>
      </c>
      <c r="F6239" s="37">
        <v>133.6875</v>
      </c>
      <c r="G6239" s="38">
        <v>5862400</v>
      </c>
      <c r="H6239" s="37">
        <v>85.844048000000001</v>
      </c>
      <c r="I6239" s="41">
        <f t="shared" si="696"/>
        <v>0.64212471622253386</v>
      </c>
      <c r="J6239" s="41">
        <f t="shared" ca="1" si="697"/>
        <v>1</v>
      </c>
      <c r="K6239" s="37">
        <f t="shared" si="698"/>
        <v>86.04</v>
      </c>
      <c r="L6239" s="37">
        <f t="shared" si="699"/>
        <v>86.81</v>
      </c>
      <c r="M6239" s="37">
        <f t="shared" si="700"/>
        <v>85.72</v>
      </c>
      <c r="N6239" s="37">
        <f t="shared" si="701"/>
        <v>85.84</v>
      </c>
      <c r="O6239" s="38">
        <f t="shared" ca="1" si="702"/>
        <v>5862400</v>
      </c>
    </row>
    <row r="6240" spans="1:15" x14ac:dyDescent="0.4">
      <c r="A6240">
        <v>6225</v>
      </c>
      <c r="B6240" s="63">
        <v>36332</v>
      </c>
      <c r="C6240" s="37">
        <v>134.46875</v>
      </c>
      <c r="D6240" s="37">
        <v>135.25</v>
      </c>
      <c r="E6240" s="37">
        <v>133.65625</v>
      </c>
      <c r="F6240" s="37">
        <v>134.625</v>
      </c>
      <c r="G6240" s="38">
        <v>4646400</v>
      </c>
      <c r="H6240" s="37">
        <v>86.446060000000003</v>
      </c>
      <c r="I6240" s="41">
        <f t="shared" si="696"/>
        <v>0.6421248653667595</v>
      </c>
      <c r="J6240" s="41">
        <f t="shared" ca="1" si="697"/>
        <v>1</v>
      </c>
      <c r="K6240" s="37">
        <f t="shared" si="698"/>
        <v>86.35</v>
      </c>
      <c r="L6240" s="37">
        <f t="shared" si="699"/>
        <v>86.85</v>
      </c>
      <c r="M6240" s="37">
        <f t="shared" si="700"/>
        <v>85.82</v>
      </c>
      <c r="N6240" s="37">
        <f t="shared" si="701"/>
        <v>86.45</v>
      </c>
      <c r="O6240" s="38">
        <f t="shared" ca="1" si="702"/>
        <v>4646400</v>
      </c>
    </row>
    <row r="6241" spans="1:15" x14ac:dyDescent="0.4">
      <c r="A6241">
        <v>6226</v>
      </c>
      <c r="B6241" s="63">
        <v>36329</v>
      </c>
      <c r="C6241" s="37">
        <v>134.0625</v>
      </c>
      <c r="D6241" s="37">
        <v>134.6875</v>
      </c>
      <c r="E6241" s="37">
        <v>133.375</v>
      </c>
      <c r="F6241" s="37">
        <v>134.3125</v>
      </c>
      <c r="G6241" s="38">
        <v>2875100</v>
      </c>
      <c r="H6241" s="37">
        <v>86.245361000000003</v>
      </c>
      <c r="I6241" s="41">
        <f t="shared" si="696"/>
        <v>0.64212460493252677</v>
      </c>
      <c r="J6241" s="41">
        <f t="shared" ca="1" si="697"/>
        <v>1</v>
      </c>
      <c r="K6241" s="37">
        <f t="shared" si="698"/>
        <v>86.08</v>
      </c>
      <c r="L6241" s="37">
        <f t="shared" si="699"/>
        <v>86.49</v>
      </c>
      <c r="M6241" s="37">
        <f t="shared" si="700"/>
        <v>85.64</v>
      </c>
      <c r="N6241" s="37">
        <f t="shared" si="701"/>
        <v>86.25</v>
      </c>
      <c r="O6241" s="38">
        <f t="shared" ca="1" si="702"/>
        <v>2875100</v>
      </c>
    </row>
    <row r="6242" spans="1:15" x14ac:dyDescent="0.4">
      <c r="A6242">
        <v>6227</v>
      </c>
      <c r="B6242" s="63">
        <v>36328</v>
      </c>
      <c r="C6242" s="37">
        <v>132.875</v>
      </c>
      <c r="D6242" s="37">
        <v>135.5625</v>
      </c>
      <c r="E6242" s="37">
        <v>132.625</v>
      </c>
      <c r="F6242" s="37">
        <v>134.5625</v>
      </c>
      <c r="G6242" s="38">
        <v>8162800</v>
      </c>
      <c r="H6242" s="37">
        <v>86.145843999999997</v>
      </c>
      <c r="I6242" s="41">
        <f t="shared" si="696"/>
        <v>0.64019205945192748</v>
      </c>
      <c r="J6242" s="41">
        <f t="shared" ca="1" si="697"/>
        <v>1</v>
      </c>
      <c r="K6242" s="37">
        <f t="shared" si="698"/>
        <v>85.07</v>
      </c>
      <c r="L6242" s="37">
        <f t="shared" si="699"/>
        <v>86.79</v>
      </c>
      <c r="M6242" s="37">
        <f t="shared" si="700"/>
        <v>84.91</v>
      </c>
      <c r="N6242" s="37">
        <f t="shared" si="701"/>
        <v>86.15</v>
      </c>
      <c r="O6242" s="38">
        <f t="shared" ca="1" si="702"/>
        <v>8162800</v>
      </c>
    </row>
    <row r="6243" spans="1:15" x14ac:dyDescent="0.4">
      <c r="A6243">
        <v>6228</v>
      </c>
      <c r="B6243" s="63">
        <v>36327</v>
      </c>
      <c r="C6243" s="37">
        <v>132.375</v>
      </c>
      <c r="D6243" s="37">
        <v>133.875</v>
      </c>
      <c r="E6243" s="37">
        <v>132.375</v>
      </c>
      <c r="F6243" s="37">
        <v>133.3125</v>
      </c>
      <c r="G6243" s="38">
        <v>7865800</v>
      </c>
      <c r="H6243" s="37">
        <v>85.345634000000004</v>
      </c>
      <c r="I6243" s="41">
        <f t="shared" si="696"/>
        <v>0.64019228504453829</v>
      </c>
      <c r="J6243" s="41">
        <f t="shared" ca="1" si="697"/>
        <v>1</v>
      </c>
      <c r="K6243" s="37">
        <f t="shared" si="698"/>
        <v>84.75</v>
      </c>
      <c r="L6243" s="37">
        <f t="shared" si="699"/>
        <v>85.71</v>
      </c>
      <c r="M6243" s="37">
        <f t="shared" si="700"/>
        <v>84.75</v>
      </c>
      <c r="N6243" s="37">
        <f t="shared" si="701"/>
        <v>85.35</v>
      </c>
      <c r="O6243" s="38">
        <f t="shared" ca="1" si="702"/>
        <v>7865800</v>
      </c>
    </row>
    <row r="6244" spans="1:15" x14ac:dyDescent="0.4">
      <c r="A6244">
        <v>6229</v>
      </c>
      <c r="B6244" s="63">
        <v>36326</v>
      </c>
      <c r="C6244" s="37">
        <v>130.46875</v>
      </c>
      <c r="D6244" s="37">
        <v>131.65625</v>
      </c>
      <c r="E6244" s="37">
        <v>130.078125</v>
      </c>
      <c r="F6244" s="37">
        <v>130.8125</v>
      </c>
      <c r="G6244" s="38">
        <v>5700900</v>
      </c>
      <c r="H6244" s="37">
        <v>83.745148</v>
      </c>
      <c r="I6244" s="41">
        <f t="shared" si="696"/>
        <v>0.64019224462494029</v>
      </c>
      <c r="J6244" s="41">
        <f t="shared" ca="1" si="697"/>
        <v>1</v>
      </c>
      <c r="K6244" s="37">
        <f t="shared" si="698"/>
        <v>83.53</v>
      </c>
      <c r="L6244" s="37">
        <f t="shared" si="699"/>
        <v>84.29</v>
      </c>
      <c r="M6244" s="37">
        <f t="shared" si="700"/>
        <v>83.28</v>
      </c>
      <c r="N6244" s="37">
        <f t="shared" si="701"/>
        <v>83.75</v>
      </c>
      <c r="O6244" s="38">
        <f t="shared" ca="1" si="702"/>
        <v>5700900</v>
      </c>
    </row>
    <row r="6245" spans="1:15" x14ac:dyDescent="0.4">
      <c r="A6245">
        <v>6230</v>
      </c>
      <c r="B6245" s="63">
        <v>36325</v>
      </c>
      <c r="C6245" s="37">
        <v>130.6875</v>
      </c>
      <c r="D6245" s="37">
        <v>130.75</v>
      </c>
      <c r="E6245" s="37">
        <v>129.546875</v>
      </c>
      <c r="F6245" s="37">
        <v>129.9375</v>
      </c>
      <c r="G6245" s="38">
        <v>6823500</v>
      </c>
      <c r="H6245" s="37">
        <v>83.184937000000005</v>
      </c>
      <c r="I6245" s="41">
        <f t="shared" si="696"/>
        <v>0.6401919153439154</v>
      </c>
      <c r="J6245" s="41">
        <f t="shared" ca="1" si="697"/>
        <v>1</v>
      </c>
      <c r="K6245" s="37">
        <f t="shared" si="698"/>
        <v>83.67</v>
      </c>
      <c r="L6245" s="37">
        <f t="shared" si="699"/>
        <v>83.71</v>
      </c>
      <c r="M6245" s="37">
        <f t="shared" si="700"/>
        <v>82.93</v>
      </c>
      <c r="N6245" s="37">
        <f t="shared" si="701"/>
        <v>83.18</v>
      </c>
      <c r="O6245" s="38">
        <f t="shared" ca="1" si="702"/>
        <v>6823500</v>
      </c>
    </row>
    <row r="6246" spans="1:15" x14ac:dyDescent="0.4">
      <c r="A6246">
        <v>6231</v>
      </c>
      <c r="B6246" s="63">
        <v>36322</v>
      </c>
      <c r="C6246" s="37">
        <v>131.21875</v>
      </c>
      <c r="D6246" s="37">
        <v>132.21875</v>
      </c>
      <c r="E6246" s="37">
        <v>129.09375</v>
      </c>
      <c r="F6246" s="37">
        <v>129.8125</v>
      </c>
      <c r="G6246" s="38">
        <v>12824800</v>
      </c>
      <c r="H6246" s="37">
        <v>83.104934999999998</v>
      </c>
      <c r="I6246" s="41">
        <f t="shared" si="696"/>
        <v>0.64019208473760225</v>
      </c>
      <c r="J6246" s="41">
        <f t="shared" ca="1" si="697"/>
        <v>1</v>
      </c>
      <c r="K6246" s="37">
        <f t="shared" si="698"/>
        <v>84.01</v>
      </c>
      <c r="L6246" s="37">
        <f t="shared" si="699"/>
        <v>84.65</v>
      </c>
      <c r="M6246" s="37">
        <f t="shared" si="700"/>
        <v>82.64</v>
      </c>
      <c r="N6246" s="37">
        <f t="shared" si="701"/>
        <v>83.1</v>
      </c>
      <c r="O6246" s="38">
        <f t="shared" ca="1" si="702"/>
        <v>12824800</v>
      </c>
    </row>
    <row r="6247" spans="1:15" x14ac:dyDescent="0.4">
      <c r="A6247">
        <v>6232</v>
      </c>
      <c r="B6247" s="63">
        <v>36321</v>
      </c>
      <c r="C6247" s="37">
        <v>131.4375</v>
      </c>
      <c r="D6247" s="37">
        <v>131.46875</v>
      </c>
      <c r="E6247" s="37">
        <v>129.59375</v>
      </c>
      <c r="F6247" s="37">
        <v>130.90625</v>
      </c>
      <c r="G6247" s="38">
        <v>7040700</v>
      </c>
      <c r="H6247" s="37">
        <v>83.805144999999996</v>
      </c>
      <c r="I6247" s="41">
        <f t="shared" si="696"/>
        <v>0.64019208402960126</v>
      </c>
      <c r="J6247" s="41">
        <f t="shared" ca="1" si="697"/>
        <v>1</v>
      </c>
      <c r="K6247" s="37">
        <f t="shared" si="698"/>
        <v>84.15</v>
      </c>
      <c r="L6247" s="37">
        <f t="shared" si="699"/>
        <v>84.17</v>
      </c>
      <c r="M6247" s="37">
        <f t="shared" si="700"/>
        <v>82.96</v>
      </c>
      <c r="N6247" s="37">
        <f t="shared" si="701"/>
        <v>83.81</v>
      </c>
      <c r="O6247" s="38">
        <f t="shared" ca="1" si="702"/>
        <v>7040700</v>
      </c>
    </row>
    <row r="6248" spans="1:15" x14ac:dyDescent="0.4">
      <c r="A6248">
        <v>6233</v>
      </c>
      <c r="B6248" s="63">
        <v>36320</v>
      </c>
      <c r="C6248" s="37">
        <v>132.40625</v>
      </c>
      <c r="D6248" s="37">
        <v>133.09375</v>
      </c>
      <c r="E6248" s="37">
        <v>131.8125</v>
      </c>
      <c r="F6248" s="37">
        <v>132.125</v>
      </c>
      <c r="G6248" s="38">
        <v>7409700</v>
      </c>
      <c r="H6248" s="37">
        <v>84.585419000000002</v>
      </c>
      <c r="I6248" s="41">
        <f t="shared" si="696"/>
        <v>0.6401923859981079</v>
      </c>
      <c r="J6248" s="41">
        <f t="shared" ca="1" si="697"/>
        <v>1</v>
      </c>
      <c r="K6248" s="37">
        <f t="shared" si="698"/>
        <v>84.77</v>
      </c>
      <c r="L6248" s="37">
        <f t="shared" si="699"/>
        <v>85.21</v>
      </c>
      <c r="M6248" s="37">
        <f t="shared" si="700"/>
        <v>84.39</v>
      </c>
      <c r="N6248" s="37">
        <f t="shared" si="701"/>
        <v>84.59</v>
      </c>
      <c r="O6248" s="38">
        <f t="shared" ca="1" si="702"/>
        <v>7409700</v>
      </c>
    </row>
    <row r="6249" spans="1:15" x14ac:dyDescent="0.4">
      <c r="A6249">
        <v>6234</v>
      </c>
      <c r="B6249" s="63">
        <v>36319</v>
      </c>
      <c r="C6249" s="37">
        <v>133.375</v>
      </c>
      <c r="D6249" s="37">
        <v>133.796875</v>
      </c>
      <c r="E6249" s="37">
        <v>131.59375</v>
      </c>
      <c r="F6249" s="37">
        <v>132.25</v>
      </c>
      <c r="G6249" s="38">
        <v>4895700</v>
      </c>
      <c r="H6249" s="37">
        <v>84.665405000000007</v>
      </c>
      <c r="I6249" s="41">
        <f t="shared" si="696"/>
        <v>0.64019209829867685</v>
      </c>
      <c r="J6249" s="41">
        <f t="shared" ca="1" si="697"/>
        <v>1</v>
      </c>
      <c r="K6249" s="37">
        <f t="shared" si="698"/>
        <v>85.39</v>
      </c>
      <c r="L6249" s="37">
        <f t="shared" si="699"/>
        <v>85.66</v>
      </c>
      <c r="M6249" s="37">
        <f t="shared" si="700"/>
        <v>84.25</v>
      </c>
      <c r="N6249" s="37">
        <f t="shared" si="701"/>
        <v>84.67</v>
      </c>
      <c r="O6249" s="38">
        <f t="shared" ca="1" si="702"/>
        <v>4895700</v>
      </c>
    </row>
    <row r="6250" spans="1:15" x14ac:dyDescent="0.4">
      <c r="A6250">
        <v>6235</v>
      </c>
      <c r="B6250" s="63">
        <v>36318</v>
      </c>
      <c r="C6250" s="37">
        <v>133.4375</v>
      </c>
      <c r="D6250" s="37">
        <v>134.1875</v>
      </c>
      <c r="E6250" s="37">
        <v>132.90625</v>
      </c>
      <c r="F6250" s="37">
        <v>133.5625</v>
      </c>
      <c r="G6250" s="38">
        <v>5299100</v>
      </c>
      <c r="H6250" s="37">
        <v>85.505713999999998</v>
      </c>
      <c r="I6250" s="41">
        <f t="shared" si="696"/>
        <v>0.64019252409920446</v>
      </c>
      <c r="J6250" s="41">
        <f t="shared" ca="1" si="697"/>
        <v>1</v>
      </c>
      <c r="K6250" s="37">
        <f t="shared" si="698"/>
        <v>85.43</v>
      </c>
      <c r="L6250" s="37">
        <f t="shared" si="699"/>
        <v>85.91</v>
      </c>
      <c r="M6250" s="37">
        <f t="shared" si="700"/>
        <v>85.09</v>
      </c>
      <c r="N6250" s="37">
        <f t="shared" si="701"/>
        <v>85.51</v>
      </c>
      <c r="O6250" s="38">
        <f t="shared" ca="1" si="702"/>
        <v>5299100</v>
      </c>
    </row>
    <row r="6251" spans="1:15" x14ac:dyDescent="0.4">
      <c r="A6251">
        <v>6236</v>
      </c>
      <c r="B6251" s="63">
        <v>36315</v>
      </c>
      <c r="C6251" s="37">
        <v>131.46875</v>
      </c>
      <c r="D6251" s="37">
        <v>133.359375</v>
      </c>
      <c r="E6251" s="37">
        <v>130.9375</v>
      </c>
      <c r="F6251" s="37">
        <v>133.21875</v>
      </c>
      <c r="G6251" s="38">
        <v>9787200</v>
      </c>
      <c r="H6251" s="37">
        <v>85.285629</v>
      </c>
      <c r="I6251" s="41">
        <f t="shared" si="696"/>
        <v>0.64019238282899371</v>
      </c>
      <c r="J6251" s="41">
        <f t="shared" ca="1" si="697"/>
        <v>1</v>
      </c>
      <c r="K6251" s="37">
        <f t="shared" si="698"/>
        <v>84.17</v>
      </c>
      <c r="L6251" s="37">
        <f t="shared" si="699"/>
        <v>85.38</v>
      </c>
      <c r="M6251" s="37">
        <f t="shared" si="700"/>
        <v>83.83</v>
      </c>
      <c r="N6251" s="37">
        <f t="shared" si="701"/>
        <v>85.29</v>
      </c>
      <c r="O6251" s="38">
        <f t="shared" ca="1" si="702"/>
        <v>9787200</v>
      </c>
    </row>
    <row r="6252" spans="1:15" x14ac:dyDescent="0.4">
      <c r="A6252">
        <v>6237</v>
      </c>
      <c r="B6252" s="63">
        <v>36314</v>
      </c>
      <c r="C6252" s="37">
        <v>130.6875</v>
      </c>
      <c r="D6252" s="37">
        <v>130.875</v>
      </c>
      <c r="E6252" s="37">
        <v>129.78125</v>
      </c>
      <c r="F6252" s="37">
        <v>130.59375</v>
      </c>
      <c r="G6252" s="38">
        <v>6076600</v>
      </c>
      <c r="H6252" s="37">
        <v>83.605080000000001</v>
      </c>
      <c r="I6252" s="41">
        <f t="shared" si="696"/>
        <v>0.64019204594400581</v>
      </c>
      <c r="J6252" s="41">
        <f t="shared" ca="1" si="697"/>
        <v>1</v>
      </c>
      <c r="K6252" s="37">
        <f t="shared" si="698"/>
        <v>83.67</v>
      </c>
      <c r="L6252" s="37">
        <f t="shared" si="699"/>
        <v>83.79</v>
      </c>
      <c r="M6252" s="37">
        <f t="shared" si="700"/>
        <v>83.08</v>
      </c>
      <c r="N6252" s="37">
        <f t="shared" si="701"/>
        <v>83.61</v>
      </c>
      <c r="O6252" s="38">
        <f t="shared" ca="1" si="702"/>
        <v>6076600</v>
      </c>
    </row>
    <row r="6253" spans="1:15" x14ac:dyDescent="0.4">
      <c r="A6253">
        <v>6238</v>
      </c>
      <c r="B6253" s="63">
        <v>36313</v>
      </c>
      <c r="C6253" s="37">
        <v>129.75</v>
      </c>
      <c r="D6253" s="37">
        <v>130.1875</v>
      </c>
      <c r="E6253" s="37">
        <v>128.015625</v>
      </c>
      <c r="F6253" s="37">
        <v>129.875</v>
      </c>
      <c r="G6253" s="38">
        <v>6981900</v>
      </c>
      <c r="H6253" s="37">
        <v>83.144974000000005</v>
      </c>
      <c r="I6253" s="41">
        <f t="shared" si="696"/>
        <v>0.64019229258902799</v>
      </c>
      <c r="J6253" s="41">
        <f t="shared" ca="1" si="697"/>
        <v>1</v>
      </c>
      <c r="K6253" s="37">
        <f t="shared" si="698"/>
        <v>83.06</v>
      </c>
      <c r="L6253" s="37">
        <f t="shared" si="699"/>
        <v>83.35</v>
      </c>
      <c r="M6253" s="37">
        <f t="shared" si="700"/>
        <v>81.95</v>
      </c>
      <c r="N6253" s="37">
        <f t="shared" si="701"/>
        <v>83.14</v>
      </c>
      <c r="O6253" s="38">
        <f t="shared" ca="1" si="702"/>
        <v>6981900</v>
      </c>
    </row>
    <row r="6254" spans="1:15" x14ac:dyDescent="0.4">
      <c r="A6254">
        <v>6239</v>
      </c>
      <c r="B6254" s="63">
        <v>36312</v>
      </c>
      <c r="C6254" s="37">
        <v>130.125</v>
      </c>
      <c r="D6254" s="37">
        <v>130.15625</v>
      </c>
      <c r="E6254" s="37">
        <v>128.375</v>
      </c>
      <c r="F6254" s="37">
        <v>129.75</v>
      </c>
      <c r="G6254" s="38">
        <v>6705300</v>
      </c>
      <c r="H6254" s="37">
        <v>83.064948999999999</v>
      </c>
      <c r="I6254" s="41">
        <f t="shared" si="696"/>
        <v>0.64019228516377646</v>
      </c>
      <c r="J6254" s="41">
        <f t="shared" ca="1" si="697"/>
        <v>1</v>
      </c>
      <c r="K6254" s="37">
        <f t="shared" si="698"/>
        <v>83.31</v>
      </c>
      <c r="L6254" s="37">
        <f t="shared" si="699"/>
        <v>83.33</v>
      </c>
      <c r="M6254" s="37">
        <f t="shared" si="700"/>
        <v>82.18</v>
      </c>
      <c r="N6254" s="37">
        <f t="shared" si="701"/>
        <v>83.06</v>
      </c>
      <c r="O6254" s="38">
        <f t="shared" ca="1" si="702"/>
        <v>6705300</v>
      </c>
    </row>
    <row r="6255" spans="1:15" x14ac:dyDescent="0.4">
      <c r="A6255">
        <v>6240</v>
      </c>
      <c r="B6255" s="63">
        <v>36308</v>
      </c>
      <c r="C6255" s="37">
        <v>129</v>
      </c>
      <c r="D6255" s="37">
        <v>130.75</v>
      </c>
      <c r="E6255" s="37">
        <v>128.59375</v>
      </c>
      <c r="F6255" s="37">
        <v>130.203125</v>
      </c>
      <c r="G6255" s="38">
        <v>8748000</v>
      </c>
      <c r="H6255" s="37">
        <v>83.355048999999994</v>
      </c>
      <c r="I6255" s="41">
        <f t="shared" si="696"/>
        <v>0.6401923840153606</v>
      </c>
      <c r="J6255" s="41">
        <f t="shared" ca="1" si="697"/>
        <v>1</v>
      </c>
      <c r="K6255" s="37">
        <f t="shared" si="698"/>
        <v>82.58</v>
      </c>
      <c r="L6255" s="37">
        <f t="shared" si="699"/>
        <v>83.71</v>
      </c>
      <c r="M6255" s="37">
        <f t="shared" si="700"/>
        <v>82.32</v>
      </c>
      <c r="N6255" s="37">
        <f t="shared" si="701"/>
        <v>83.36</v>
      </c>
      <c r="O6255" s="38">
        <f t="shared" ca="1" si="702"/>
        <v>8748000</v>
      </c>
    </row>
    <row r="6256" spans="1:15" x14ac:dyDescent="0.4">
      <c r="A6256">
        <v>6241</v>
      </c>
      <c r="B6256" s="63">
        <v>36307</v>
      </c>
      <c r="C6256" s="37">
        <v>129.84375</v>
      </c>
      <c r="D6256" s="37">
        <v>130.28125</v>
      </c>
      <c r="E6256" s="37">
        <v>128</v>
      </c>
      <c r="F6256" s="37">
        <v>128.5625</v>
      </c>
      <c r="G6256" s="38">
        <v>14515400</v>
      </c>
      <c r="H6256" s="37">
        <v>82.304694999999995</v>
      </c>
      <c r="I6256" s="41">
        <f t="shared" si="696"/>
        <v>0.64019208556149731</v>
      </c>
      <c r="J6256" s="41">
        <f t="shared" ca="1" si="697"/>
        <v>1</v>
      </c>
      <c r="K6256" s="37">
        <f t="shared" si="698"/>
        <v>83.12</v>
      </c>
      <c r="L6256" s="37">
        <f t="shared" si="699"/>
        <v>83.41</v>
      </c>
      <c r="M6256" s="37">
        <f t="shared" si="700"/>
        <v>81.94</v>
      </c>
      <c r="N6256" s="37">
        <f t="shared" si="701"/>
        <v>82.3</v>
      </c>
      <c r="O6256" s="38">
        <f t="shared" ca="1" si="702"/>
        <v>14515400</v>
      </c>
    </row>
    <row r="6257" spans="1:15" x14ac:dyDescent="0.4">
      <c r="A6257">
        <v>6242</v>
      </c>
      <c r="B6257" s="63">
        <v>36306</v>
      </c>
      <c r="C6257" s="37">
        <v>129.3125</v>
      </c>
      <c r="D6257" s="37">
        <v>131</v>
      </c>
      <c r="E6257" s="37">
        <v>128.09375</v>
      </c>
      <c r="F6257" s="37">
        <v>130.4375</v>
      </c>
      <c r="G6257" s="38">
        <v>12575900</v>
      </c>
      <c r="H6257" s="37">
        <v>83.505095999999995</v>
      </c>
      <c r="I6257" s="41">
        <f t="shared" si="696"/>
        <v>0.64019239865836119</v>
      </c>
      <c r="J6257" s="41">
        <f t="shared" ca="1" si="697"/>
        <v>1</v>
      </c>
      <c r="K6257" s="37">
        <f t="shared" si="698"/>
        <v>82.78</v>
      </c>
      <c r="L6257" s="37">
        <f t="shared" si="699"/>
        <v>83.87</v>
      </c>
      <c r="M6257" s="37">
        <f t="shared" si="700"/>
        <v>82</v>
      </c>
      <c r="N6257" s="37">
        <f t="shared" si="701"/>
        <v>83.51</v>
      </c>
      <c r="O6257" s="38">
        <f t="shared" ca="1" si="702"/>
        <v>12575900</v>
      </c>
    </row>
    <row r="6258" spans="1:15" x14ac:dyDescent="0.4">
      <c r="A6258">
        <v>6243</v>
      </c>
      <c r="B6258" s="63">
        <v>36305</v>
      </c>
      <c r="C6258" s="37">
        <v>131.375</v>
      </c>
      <c r="D6258" s="37">
        <v>132.34375</v>
      </c>
      <c r="E6258" s="37">
        <v>128.4375</v>
      </c>
      <c r="F6258" s="37">
        <v>129</v>
      </c>
      <c r="G6258" s="38">
        <v>15406400</v>
      </c>
      <c r="H6258" s="37">
        <v>82.584784999999997</v>
      </c>
      <c r="I6258" s="41">
        <f t="shared" si="696"/>
        <v>0.64019213178294576</v>
      </c>
      <c r="J6258" s="41">
        <f t="shared" ca="1" si="697"/>
        <v>1</v>
      </c>
      <c r="K6258" s="37">
        <f t="shared" si="698"/>
        <v>84.11</v>
      </c>
      <c r="L6258" s="37">
        <f t="shared" si="699"/>
        <v>84.73</v>
      </c>
      <c r="M6258" s="37">
        <f t="shared" si="700"/>
        <v>82.22</v>
      </c>
      <c r="N6258" s="37">
        <f t="shared" si="701"/>
        <v>82.58</v>
      </c>
      <c r="O6258" s="38">
        <f t="shared" ca="1" si="702"/>
        <v>15406400</v>
      </c>
    </row>
    <row r="6259" spans="1:15" x14ac:dyDescent="0.4">
      <c r="A6259">
        <v>6244</v>
      </c>
      <c r="B6259" s="63">
        <v>36304</v>
      </c>
      <c r="C6259" s="37">
        <v>133.84375</v>
      </c>
      <c r="D6259" s="37">
        <v>133.84375</v>
      </c>
      <c r="E6259" s="37">
        <v>130.390625</v>
      </c>
      <c r="F6259" s="37">
        <v>131.125</v>
      </c>
      <c r="G6259" s="38">
        <v>7952000</v>
      </c>
      <c r="H6259" s="37">
        <v>83.945198000000005</v>
      </c>
      <c r="I6259" s="41">
        <f t="shared" si="696"/>
        <v>0.64019216777883703</v>
      </c>
      <c r="J6259" s="41">
        <f t="shared" ca="1" si="697"/>
        <v>1</v>
      </c>
      <c r="K6259" s="37">
        <f t="shared" si="698"/>
        <v>85.69</v>
      </c>
      <c r="L6259" s="37">
        <f t="shared" si="699"/>
        <v>85.69</v>
      </c>
      <c r="M6259" s="37">
        <f t="shared" si="700"/>
        <v>83.48</v>
      </c>
      <c r="N6259" s="37">
        <f t="shared" si="701"/>
        <v>83.95</v>
      </c>
      <c r="O6259" s="38">
        <f t="shared" ca="1" si="702"/>
        <v>7952000</v>
      </c>
    </row>
    <row r="6260" spans="1:15" x14ac:dyDescent="0.4">
      <c r="A6260">
        <v>6245</v>
      </c>
      <c r="B6260" s="63">
        <v>36301</v>
      </c>
      <c r="C6260" s="37">
        <v>134.125</v>
      </c>
      <c r="D6260" s="37">
        <v>134.6875</v>
      </c>
      <c r="E6260" s="37">
        <v>132.59375</v>
      </c>
      <c r="F6260" s="37">
        <v>133.34375</v>
      </c>
      <c r="G6260" s="38">
        <v>6418200</v>
      </c>
      <c r="H6260" s="37">
        <v>85.365654000000006</v>
      </c>
      <c r="I6260" s="41">
        <f t="shared" si="696"/>
        <v>0.64019238996953365</v>
      </c>
      <c r="J6260" s="41">
        <f t="shared" ca="1" si="697"/>
        <v>1</v>
      </c>
      <c r="K6260" s="37">
        <f t="shared" si="698"/>
        <v>85.87</v>
      </c>
      <c r="L6260" s="37">
        <f t="shared" si="699"/>
        <v>86.23</v>
      </c>
      <c r="M6260" s="37">
        <f t="shared" si="700"/>
        <v>84.89</v>
      </c>
      <c r="N6260" s="37">
        <f t="shared" si="701"/>
        <v>85.37</v>
      </c>
      <c r="O6260" s="38">
        <f t="shared" ca="1" si="702"/>
        <v>6418200</v>
      </c>
    </row>
    <row r="6261" spans="1:15" x14ac:dyDescent="0.4">
      <c r="A6261">
        <v>6246</v>
      </c>
      <c r="B6261" s="63">
        <v>36300</v>
      </c>
      <c r="C6261" s="37">
        <v>135.125</v>
      </c>
      <c r="D6261" s="37">
        <v>135.59375</v>
      </c>
      <c r="E6261" s="37">
        <v>134.0625</v>
      </c>
      <c r="F6261" s="37">
        <v>134.09375</v>
      </c>
      <c r="G6261" s="38">
        <v>4670400</v>
      </c>
      <c r="H6261" s="37">
        <v>85.845787000000001</v>
      </c>
      <c r="I6261" s="41">
        <f t="shared" si="696"/>
        <v>0.64019230575623398</v>
      </c>
      <c r="J6261" s="41">
        <f t="shared" ca="1" si="697"/>
        <v>1</v>
      </c>
      <c r="K6261" s="37">
        <f t="shared" si="698"/>
        <v>86.51</v>
      </c>
      <c r="L6261" s="37">
        <f t="shared" si="699"/>
        <v>86.81</v>
      </c>
      <c r="M6261" s="37">
        <f t="shared" si="700"/>
        <v>85.83</v>
      </c>
      <c r="N6261" s="37">
        <f t="shared" si="701"/>
        <v>85.85</v>
      </c>
      <c r="O6261" s="38">
        <f t="shared" ca="1" si="702"/>
        <v>4670400</v>
      </c>
    </row>
    <row r="6262" spans="1:15" x14ac:dyDescent="0.4">
      <c r="A6262">
        <v>6247</v>
      </c>
      <c r="B6262" s="63">
        <v>36299</v>
      </c>
      <c r="C6262" s="37">
        <v>134.46875</v>
      </c>
      <c r="D6262" s="37">
        <v>135</v>
      </c>
      <c r="E6262" s="37">
        <v>133.25</v>
      </c>
      <c r="F6262" s="37">
        <v>134.90625</v>
      </c>
      <c r="G6262" s="38">
        <v>5052400</v>
      </c>
      <c r="H6262" s="37">
        <v>86.365928999999994</v>
      </c>
      <c r="I6262" s="41">
        <f t="shared" si="696"/>
        <v>0.64019220013898537</v>
      </c>
      <c r="J6262" s="41">
        <f t="shared" ca="1" si="697"/>
        <v>1</v>
      </c>
      <c r="K6262" s="37">
        <f t="shared" si="698"/>
        <v>86.09</v>
      </c>
      <c r="L6262" s="37">
        <f t="shared" si="699"/>
        <v>86.43</v>
      </c>
      <c r="M6262" s="37">
        <f t="shared" si="700"/>
        <v>85.31</v>
      </c>
      <c r="N6262" s="37">
        <f t="shared" si="701"/>
        <v>86.37</v>
      </c>
      <c r="O6262" s="38">
        <f t="shared" ca="1" si="702"/>
        <v>5052400</v>
      </c>
    </row>
    <row r="6263" spans="1:15" x14ac:dyDescent="0.4">
      <c r="A6263">
        <v>6248</v>
      </c>
      <c r="B6263" s="63">
        <v>36298</v>
      </c>
      <c r="C6263" s="37">
        <v>134.53125</v>
      </c>
      <c r="D6263" s="37">
        <v>134.984375</v>
      </c>
      <c r="E6263" s="37">
        <v>132.625</v>
      </c>
      <c r="F6263" s="37">
        <v>133.9375</v>
      </c>
      <c r="G6263" s="38">
        <v>8218600</v>
      </c>
      <c r="H6263" s="37">
        <v>85.745743000000004</v>
      </c>
      <c r="I6263" s="41">
        <f t="shared" si="696"/>
        <v>0.64019220158656098</v>
      </c>
      <c r="J6263" s="41">
        <f t="shared" ca="1" si="697"/>
        <v>1</v>
      </c>
      <c r="K6263" s="37">
        <f t="shared" si="698"/>
        <v>86.13</v>
      </c>
      <c r="L6263" s="37">
        <f t="shared" si="699"/>
        <v>86.42</v>
      </c>
      <c r="M6263" s="37">
        <f t="shared" si="700"/>
        <v>84.91</v>
      </c>
      <c r="N6263" s="37">
        <f t="shared" si="701"/>
        <v>85.75</v>
      </c>
      <c r="O6263" s="38">
        <f t="shared" ca="1" si="702"/>
        <v>8218600</v>
      </c>
    </row>
    <row r="6264" spans="1:15" x14ac:dyDescent="0.4">
      <c r="A6264">
        <v>6249</v>
      </c>
      <c r="B6264" s="63">
        <v>36297</v>
      </c>
      <c r="C6264" s="37">
        <v>133.625</v>
      </c>
      <c r="D6264" s="37">
        <v>134.484375</v>
      </c>
      <c r="E6264" s="37">
        <v>132.375</v>
      </c>
      <c r="F6264" s="37">
        <v>134.1875</v>
      </c>
      <c r="G6264" s="38">
        <v>6268100</v>
      </c>
      <c r="H6264" s="37">
        <v>85.905777</v>
      </c>
      <c r="I6264" s="41">
        <f t="shared" si="696"/>
        <v>0.64019209687936651</v>
      </c>
      <c r="J6264" s="41">
        <f t="shared" ca="1" si="697"/>
        <v>1</v>
      </c>
      <c r="K6264" s="37">
        <f t="shared" si="698"/>
        <v>85.55</v>
      </c>
      <c r="L6264" s="37">
        <f t="shared" si="699"/>
        <v>86.1</v>
      </c>
      <c r="M6264" s="37">
        <f t="shared" si="700"/>
        <v>84.75</v>
      </c>
      <c r="N6264" s="37">
        <f t="shared" si="701"/>
        <v>85.91</v>
      </c>
      <c r="O6264" s="38">
        <f t="shared" ca="1" si="702"/>
        <v>6268100</v>
      </c>
    </row>
    <row r="6265" spans="1:15" x14ac:dyDescent="0.4">
      <c r="A6265">
        <v>6250</v>
      </c>
      <c r="B6265" s="63">
        <v>36294</v>
      </c>
      <c r="C6265" s="37">
        <v>134.5625</v>
      </c>
      <c r="D6265" s="37">
        <v>135.875</v>
      </c>
      <c r="E6265" s="37">
        <v>133.5</v>
      </c>
      <c r="F6265" s="37">
        <v>133.78125</v>
      </c>
      <c r="G6265" s="38">
        <v>8370100</v>
      </c>
      <c r="H6265" s="37">
        <v>85.645713999999998</v>
      </c>
      <c r="I6265" s="41">
        <f t="shared" si="696"/>
        <v>0.64019220929689324</v>
      </c>
      <c r="J6265" s="41">
        <f t="shared" ca="1" si="697"/>
        <v>1</v>
      </c>
      <c r="K6265" s="37">
        <f t="shared" si="698"/>
        <v>86.15</v>
      </c>
      <c r="L6265" s="37">
        <f t="shared" si="699"/>
        <v>86.99</v>
      </c>
      <c r="M6265" s="37">
        <f t="shared" si="700"/>
        <v>85.47</v>
      </c>
      <c r="N6265" s="37">
        <f t="shared" si="701"/>
        <v>85.65</v>
      </c>
      <c r="O6265" s="38">
        <f t="shared" ca="1" si="702"/>
        <v>8370100</v>
      </c>
    </row>
    <row r="6266" spans="1:15" x14ac:dyDescent="0.4">
      <c r="A6266">
        <v>6251</v>
      </c>
      <c r="B6266" s="63">
        <v>36293</v>
      </c>
      <c r="C6266" s="37">
        <v>137.25</v>
      </c>
      <c r="D6266" s="37">
        <v>138</v>
      </c>
      <c r="E6266" s="37">
        <v>136.8125</v>
      </c>
      <c r="F6266" s="37">
        <v>137.34375</v>
      </c>
      <c r="G6266" s="38">
        <v>4485700</v>
      </c>
      <c r="H6266" s="37">
        <v>87.926399000000004</v>
      </c>
      <c r="I6266" s="41">
        <f t="shared" si="696"/>
        <v>0.64019221114903302</v>
      </c>
      <c r="J6266" s="41">
        <f t="shared" ca="1" si="697"/>
        <v>1</v>
      </c>
      <c r="K6266" s="37">
        <f t="shared" si="698"/>
        <v>87.87</v>
      </c>
      <c r="L6266" s="37">
        <f t="shared" si="699"/>
        <v>88.35</v>
      </c>
      <c r="M6266" s="37">
        <f t="shared" si="700"/>
        <v>87.59</v>
      </c>
      <c r="N6266" s="37">
        <f t="shared" si="701"/>
        <v>87.93</v>
      </c>
      <c r="O6266" s="38">
        <f t="shared" ca="1" si="702"/>
        <v>4485700</v>
      </c>
    </row>
    <row r="6267" spans="1:15" x14ac:dyDescent="0.4">
      <c r="A6267">
        <v>6252</v>
      </c>
      <c r="B6267" s="63">
        <v>36292</v>
      </c>
      <c r="C6267" s="37">
        <v>135.75</v>
      </c>
      <c r="D6267" s="37">
        <v>137.21875</v>
      </c>
      <c r="E6267" s="37">
        <v>131.5</v>
      </c>
      <c r="F6267" s="37">
        <v>136.75</v>
      </c>
      <c r="G6267" s="38">
        <v>13865800</v>
      </c>
      <c r="H6267" s="37">
        <v>87.546310000000005</v>
      </c>
      <c r="I6267" s="41">
        <f t="shared" si="696"/>
        <v>0.64019239488117008</v>
      </c>
      <c r="J6267" s="41">
        <f t="shared" ca="1" si="697"/>
        <v>1</v>
      </c>
      <c r="K6267" s="37">
        <f t="shared" si="698"/>
        <v>86.91</v>
      </c>
      <c r="L6267" s="37">
        <f t="shared" si="699"/>
        <v>87.85</v>
      </c>
      <c r="M6267" s="37">
        <f t="shared" si="700"/>
        <v>84.19</v>
      </c>
      <c r="N6267" s="37">
        <f t="shared" si="701"/>
        <v>87.55</v>
      </c>
      <c r="O6267" s="38">
        <f t="shared" ca="1" si="702"/>
        <v>13865800</v>
      </c>
    </row>
    <row r="6268" spans="1:15" x14ac:dyDescent="0.4">
      <c r="A6268">
        <v>6253</v>
      </c>
      <c r="B6268" s="63">
        <v>36291</v>
      </c>
      <c r="C6268" s="37">
        <v>135.3125</v>
      </c>
      <c r="D6268" s="37">
        <v>136.875</v>
      </c>
      <c r="E6268" s="37">
        <v>134.71875</v>
      </c>
      <c r="F6268" s="37">
        <v>135.6875</v>
      </c>
      <c r="G6268" s="38">
        <v>7000600</v>
      </c>
      <c r="H6268" s="37">
        <v>86.866112000000001</v>
      </c>
      <c r="I6268" s="41">
        <f t="shared" si="696"/>
        <v>0.64019244219253801</v>
      </c>
      <c r="J6268" s="41">
        <f t="shared" ca="1" si="697"/>
        <v>1</v>
      </c>
      <c r="K6268" s="37">
        <f t="shared" si="698"/>
        <v>86.63</v>
      </c>
      <c r="L6268" s="37">
        <f t="shared" si="699"/>
        <v>87.63</v>
      </c>
      <c r="M6268" s="37">
        <f t="shared" si="700"/>
        <v>86.25</v>
      </c>
      <c r="N6268" s="37">
        <f t="shared" si="701"/>
        <v>86.87</v>
      </c>
      <c r="O6268" s="38">
        <f t="shared" ca="1" si="702"/>
        <v>7000600</v>
      </c>
    </row>
    <row r="6269" spans="1:15" x14ac:dyDescent="0.4">
      <c r="A6269">
        <v>6254</v>
      </c>
      <c r="B6269" s="63">
        <v>36290</v>
      </c>
      <c r="C6269" s="37">
        <v>134.84375</v>
      </c>
      <c r="D6269" s="37">
        <v>135.71875</v>
      </c>
      <c r="E6269" s="37">
        <v>133.53125</v>
      </c>
      <c r="F6269" s="37">
        <v>134.328125</v>
      </c>
      <c r="G6269" s="38">
        <v>5580100</v>
      </c>
      <c r="H6269" s="37">
        <v>85.995789000000002</v>
      </c>
      <c r="I6269" s="41">
        <f t="shared" si="696"/>
        <v>0.64019198511108533</v>
      </c>
      <c r="J6269" s="41">
        <f t="shared" ca="1" si="697"/>
        <v>1</v>
      </c>
      <c r="K6269" s="37">
        <f t="shared" si="698"/>
        <v>86.33</v>
      </c>
      <c r="L6269" s="37">
        <f t="shared" si="699"/>
        <v>86.89</v>
      </c>
      <c r="M6269" s="37">
        <f t="shared" si="700"/>
        <v>85.49</v>
      </c>
      <c r="N6269" s="37">
        <f t="shared" si="701"/>
        <v>86</v>
      </c>
      <c r="O6269" s="38">
        <f t="shared" ca="1" si="702"/>
        <v>5580100</v>
      </c>
    </row>
    <row r="6270" spans="1:15" x14ac:dyDescent="0.4">
      <c r="A6270">
        <v>6255</v>
      </c>
      <c r="B6270" s="63">
        <v>36287</v>
      </c>
      <c r="C6270" s="37">
        <v>134.5</v>
      </c>
      <c r="D6270" s="37">
        <v>135.125</v>
      </c>
      <c r="E6270" s="37">
        <v>133.4375</v>
      </c>
      <c r="F6270" s="37">
        <v>135</v>
      </c>
      <c r="G6270" s="38">
        <v>8680700</v>
      </c>
      <c r="H6270" s="37">
        <v>86.425940999999995</v>
      </c>
      <c r="I6270" s="41">
        <f t="shared" si="696"/>
        <v>0.64019215555555553</v>
      </c>
      <c r="J6270" s="41">
        <f t="shared" ca="1" si="697"/>
        <v>1</v>
      </c>
      <c r="K6270" s="37">
        <f t="shared" si="698"/>
        <v>86.11</v>
      </c>
      <c r="L6270" s="37">
        <f t="shared" si="699"/>
        <v>86.51</v>
      </c>
      <c r="M6270" s="37">
        <f t="shared" si="700"/>
        <v>85.43</v>
      </c>
      <c r="N6270" s="37">
        <f t="shared" si="701"/>
        <v>86.43</v>
      </c>
      <c r="O6270" s="38">
        <f t="shared" ca="1" si="702"/>
        <v>8680700</v>
      </c>
    </row>
    <row r="6271" spans="1:15" x14ac:dyDescent="0.4">
      <c r="A6271">
        <v>6256</v>
      </c>
      <c r="B6271" s="63">
        <v>36286</v>
      </c>
      <c r="C6271" s="37">
        <v>134.4375</v>
      </c>
      <c r="D6271" s="37">
        <v>135.125</v>
      </c>
      <c r="E6271" s="37">
        <v>132.375</v>
      </c>
      <c r="F6271" s="37">
        <v>133.984375</v>
      </c>
      <c r="G6271" s="38">
        <v>13507200</v>
      </c>
      <c r="H6271" s="37">
        <v>85.775763999999995</v>
      </c>
      <c r="I6271" s="41">
        <f t="shared" si="696"/>
        <v>0.64019229107871711</v>
      </c>
      <c r="J6271" s="41">
        <f t="shared" ca="1" si="697"/>
        <v>1</v>
      </c>
      <c r="K6271" s="37">
        <f t="shared" si="698"/>
        <v>86.07</v>
      </c>
      <c r="L6271" s="37">
        <f t="shared" si="699"/>
        <v>86.51</v>
      </c>
      <c r="M6271" s="37">
        <f t="shared" si="700"/>
        <v>84.75</v>
      </c>
      <c r="N6271" s="37">
        <f t="shared" si="701"/>
        <v>85.78</v>
      </c>
      <c r="O6271" s="38">
        <f t="shared" ca="1" si="702"/>
        <v>13507200</v>
      </c>
    </row>
    <row r="6272" spans="1:15" x14ac:dyDescent="0.4">
      <c r="A6272">
        <v>6257</v>
      </c>
      <c r="B6272" s="63">
        <v>36285</v>
      </c>
      <c r="C6272" s="37">
        <v>133.9375</v>
      </c>
      <c r="D6272" s="37">
        <v>135.0625</v>
      </c>
      <c r="E6272" s="37">
        <v>131.84375</v>
      </c>
      <c r="F6272" s="37">
        <v>134.8125</v>
      </c>
      <c r="G6272" s="38">
        <v>10032300</v>
      </c>
      <c r="H6272" s="37">
        <v>86.305885000000004</v>
      </c>
      <c r="I6272" s="41">
        <f t="shared" si="696"/>
        <v>0.64019200741770976</v>
      </c>
      <c r="J6272" s="41">
        <f t="shared" ca="1" si="697"/>
        <v>1</v>
      </c>
      <c r="K6272" s="37">
        <f t="shared" si="698"/>
        <v>85.75</v>
      </c>
      <c r="L6272" s="37">
        <f t="shared" si="699"/>
        <v>86.47</v>
      </c>
      <c r="M6272" s="37">
        <f t="shared" si="700"/>
        <v>84.41</v>
      </c>
      <c r="N6272" s="37">
        <f t="shared" si="701"/>
        <v>86.31</v>
      </c>
      <c r="O6272" s="38">
        <f t="shared" ca="1" si="702"/>
        <v>10032300</v>
      </c>
    </row>
    <row r="6273" spans="1:15" x14ac:dyDescent="0.4">
      <c r="A6273">
        <v>6258</v>
      </c>
      <c r="B6273" s="63">
        <v>36284</v>
      </c>
      <c r="C6273" s="37">
        <v>135.125</v>
      </c>
      <c r="D6273" s="37">
        <v>135.8125</v>
      </c>
      <c r="E6273" s="37">
        <v>133.125</v>
      </c>
      <c r="F6273" s="37">
        <v>133.75</v>
      </c>
      <c r="G6273" s="38">
        <v>10509300</v>
      </c>
      <c r="H6273" s="37">
        <v>85.625725000000003</v>
      </c>
      <c r="I6273" s="41">
        <f t="shared" si="696"/>
        <v>0.64019233644859819</v>
      </c>
      <c r="J6273" s="41">
        <f t="shared" ca="1" si="697"/>
        <v>1</v>
      </c>
      <c r="K6273" s="37">
        <f t="shared" si="698"/>
        <v>86.51</v>
      </c>
      <c r="L6273" s="37">
        <f t="shared" si="699"/>
        <v>86.95</v>
      </c>
      <c r="M6273" s="37">
        <f t="shared" si="700"/>
        <v>85.23</v>
      </c>
      <c r="N6273" s="37">
        <f t="shared" si="701"/>
        <v>85.63</v>
      </c>
      <c r="O6273" s="38">
        <f t="shared" ca="1" si="702"/>
        <v>10509300</v>
      </c>
    </row>
    <row r="6274" spans="1:15" x14ac:dyDescent="0.4">
      <c r="A6274">
        <v>6259</v>
      </c>
      <c r="B6274" s="63">
        <v>36283</v>
      </c>
      <c r="C6274" s="37">
        <v>133.4375</v>
      </c>
      <c r="D6274" s="37">
        <v>135.84375</v>
      </c>
      <c r="E6274" s="37">
        <v>133.09375</v>
      </c>
      <c r="F6274" s="37">
        <v>135.6875</v>
      </c>
      <c r="G6274" s="38">
        <v>10709700</v>
      </c>
      <c r="H6274" s="37">
        <v>86.866112000000001</v>
      </c>
      <c r="I6274" s="41">
        <f t="shared" si="696"/>
        <v>0.64019244219253801</v>
      </c>
      <c r="J6274" s="41">
        <f t="shared" ca="1" si="697"/>
        <v>1</v>
      </c>
      <c r="K6274" s="37">
        <f t="shared" si="698"/>
        <v>85.43</v>
      </c>
      <c r="L6274" s="37">
        <f t="shared" si="699"/>
        <v>86.97</v>
      </c>
      <c r="M6274" s="37">
        <f t="shared" si="700"/>
        <v>85.21</v>
      </c>
      <c r="N6274" s="37">
        <f t="shared" si="701"/>
        <v>86.87</v>
      </c>
      <c r="O6274" s="38">
        <f t="shared" ca="1" si="702"/>
        <v>10709700</v>
      </c>
    </row>
    <row r="6275" spans="1:15" x14ac:dyDescent="0.4">
      <c r="A6275">
        <v>6260</v>
      </c>
      <c r="B6275" s="63">
        <v>36280</v>
      </c>
      <c r="C6275" s="37">
        <v>135.09375</v>
      </c>
      <c r="D6275" s="37">
        <v>135.625</v>
      </c>
      <c r="E6275" s="37">
        <v>131.5</v>
      </c>
      <c r="F6275" s="37">
        <v>133.25</v>
      </c>
      <c r="G6275" s="38">
        <v>10991900</v>
      </c>
      <c r="H6275" s="37">
        <v>85.305617999999996</v>
      </c>
      <c r="I6275" s="41">
        <f t="shared" si="696"/>
        <v>0.64019225515947464</v>
      </c>
      <c r="J6275" s="41">
        <f t="shared" ca="1" si="697"/>
        <v>1</v>
      </c>
      <c r="K6275" s="37">
        <f t="shared" si="698"/>
        <v>86.49</v>
      </c>
      <c r="L6275" s="37">
        <f t="shared" si="699"/>
        <v>86.83</v>
      </c>
      <c r="M6275" s="37">
        <f t="shared" si="700"/>
        <v>84.19</v>
      </c>
      <c r="N6275" s="37">
        <f t="shared" si="701"/>
        <v>85.31</v>
      </c>
      <c r="O6275" s="38">
        <f t="shared" ca="1" si="702"/>
        <v>10991900</v>
      </c>
    </row>
    <row r="6276" spans="1:15" x14ac:dyDescent="0.4">
      <c r="A6276">
        <v>6261</v>
      </c>
      <c r="B6276" s="63">
        <v>36279</v>
      </c>
      <c r="C6276" s="37">
        <v>135.5625</v>
      </c>
      <c r="D6276" s="37">
        <v>136.0625</v>
      </c>
      <c r="E6276" s="37">
        <v>133.8125</v>
      </c>
      <c r="F6276" s="37">
        <v>134.34375</v>
      </c>
      <c r="G6276" s="38">
        <v>9824300</v>
      </c>
      <c r="H6276" s="37">
        <v>86.005820999999997</v>
      </c>
      <c r="I6276" s="41">
        <f t="shared" si="696"/>
        <v>0.64019220097697138</v>
      </c>
      <c r="J6276" s="41">
        <f t="shared" ca="1" si="697"/>
        <v>1</v>
      </c>
      <c r="K6276" s="37">
        <f t="shared" si="698"/>
        <v>86.79</v>
      </c>
      <c r="L6276" s="37">
        <f t="shared" si="699"/>
        <v>87.11</v>
      </c>
      <c r="M6276" s="37">
        <f t="shared" si="700"/>
        <v>85.67</v>
      </c>
      <c r="N6276" s="37">
        <f t="shared" si="701"/>
        <v>86.01</v>
      </c>
      <c r="O6276" s="38">
        <f t="shared" ca="1" si="702"/>
        <v>9824300</v>
      </c>
    </row>
    <row r="6277" spans="1:15" x14ac:dyDescent="0.4">
      <c r="A6277">
        <v>6262</v>
      </c>
      <c r="B6277" s="63">
        <v>36278</v>
      </c>
      <c r="C6277" s="37">
        <v>136.4375</v>
      </c>
      <c r="D6277" s="37">
        <v>137.25</v>
      </c>
      <c r="E6277" s="37">
        <v>135</v>
      </c>
      <c r="F6277" s="37">
        <v>135.375</v>
      </c>
      <c r="G6277" s="38">
        <v>5544300</v>
      </c>
      <c r="H6277" s="37">
        <v>86.666008000000005</v>
      </c>
      <c r="I6277" s="41">
        <f t="shared" si="696"/>
        <v>0.64019211819021238</v>
      </c>
      <c r="J6277" s="41">
        <f t="shared" ca="1" si="697"/>
        <v>1</v>
      </c>
      <c r="K6277" s="37">
        <f t="shared" si="698"/>
        <v>87.35</v>
      </c>
      <c r="L6277" s="37">
        <f t="shared" si="699"/>
        <v>87.87</v>
      </c>
      <c r="M6277" s="37">
        <f t="shared" si="700"/>
        <v>86.43</v>
      </c>
      <c r="N6277" s="37">
        <f t="shared" si="701"/>
        <v>86.67</v>
      </c>
      <c r="O6277" s="38">
        <f t="shared" ca="1" si="702"/>
        <v>5544300</v>
      </c>
    </row>
    <row r="6278" spans="1:15" x14ac:dyDescent="0.4">
      <c r="A6278">
        <v>6263</v>
      </c>
      <c r="B6278" s="63">
        <v>36277</v>
      </c>
      <c r="C6278" s="37">
        <v>137.125</v>
      </c>
      <c r="D6278" s="37">
        <v>137.5</v>
      </c>
      <c r="E6278" s="37">
        <v>135.84375</v>
      </c>
      <c r="F6278" s="37">
        <v>137.25</v>
      </c>
      <c r="G6278" s="38">
        <v>5147200</v>
      </c>
      <c r="H6278" s="37">
        <v>87.866371000000001</v>
      </c>
      <c r="I6278" s="41">
        <f t="shared" si="696"/>
        <v>0.64019213843351552</v>
      </c>
      <c r="J6278" s="41">
        <f t="shared" ca="1" si="697"/>
        <v>1</v>
      </c>
      <c r="K6278" s="37">
        <f t="shared" si="698"/>
        <v>87.79</v>
      </c>
      <c r="L6278" s="37">
        <f t="shared" si="699"/>
        <v>88.03</v>
      </c>
      <c r="M6278" s="37">
        <f t="shared" si="700"/>
        <v>86.97</v>
      </c>
      <c r="N6278" s="37">
        <f t="shared" si="701"/>
        <v>87.87</v>
      </c>
      <c r="O6278" s="38">
        <f t="shared" ca="1" si="702"/>
        <v>5147200</v>
      </c>
    </row>
    <row r="6279" spans="1:15" x14ac:dyDescent="0.4">
      <c r="A6279">
        <v>6264</v>
      </c>
      <c r="B6279" s="63">
        <v>36276</v>
      </c>
      <c r="C6279" s="37">
        <v>136.5</v>
      </c>
      <c r="D6279" s="37">
        <v>136.8125</v>
      </c>
      <c r="E6279" s="37">
        <v>135.46875</v>
      </c>
      <c r="F6279" s="37">
        <v>136.59375</v>
      </c>
      <c r="G6279" s="38">
        <v>3606500</v>
      </c>
      <c r="H6279" s="37">
        <v>87.446274000000003</v>
      </c>
      <c r="I6279" s="41">
        <f t="shared" si="696"/>
        <v>0.6401923514070007</v>
      </c>
      <c r="J6279" s="41">
        <f t="shared" ca="1" si="697"/>
        <v>1</v>
      </c>
      <c r="K6279" s="37">
        <f t="shared" si="698"/>
        <v>87.39</v>
      </c>
      <c r="L6279" s="37">
        <f t="shared" si="699"/>
        <v>87.59</v>
      </c>
      <c r="M6279" s="37">
        <f t="shared" si="700"/>
        <v>86.73</v>
      </c>
      <c r="N6279" s="37">
        <f t="shared" si="701"/>
        <v>87.45</v>
      </c>
      <c r="O6279" s="38">
        <f t="shared" ca="1" si="702"/>
        <v>3606500</v>
      </c>
    </row>
    <row r="6280" spans="1:15" x14ac:dyDescent="0.4">
      <c r="A6280">
        <v>6265</v>
      </c>
      <c r="B6280" s="63">
        <v>36273</v>
      </c>
      <c r="C6280" s="37">
        <v>135.875</v>
      </c>
      <c r="D6280" s="37">
        <v>136.75</v>
      </c>
      <c r="E6280" s="37">
        <v>135</v>
      </c>
      <c r="F6280" s="37">
        <v>135.8125</v>
      </c>
      <c r="G6280" s="38">
        <v>4593100</v>
      </c>
      <c r="H6280" s="37">
        <v>86.946098000000006</v>
      </c>
      <c r="I6280" s="41">
        <f t="shared" si="696"/>
        <v>0.64019216198803497</v>
      </c>
      <c r="J6280" s="41">
        <f t="shared" ca="1" si="697"/>
        <v>1</v>
      </c>
      <c r="K6280" s="37">
        <f t="shared" si="698"/>
        <v>86.99</v>
      </c>
      <c r="L6280" s="37">
        <f t="shared" si="699"/>
        <v>87.55</v>
      </c>
      <c r="M6280" s="37">
        <f t="shared" si="700"/>
        <v>86.43</v>
      </c>
      <c r="N6280" s="37">
        <f t="shared" si="701"/>
        <v>86.95</v>
      </c>
      <c r="O6280" s="38">
        <f t="shared" ca="1" si="702"/>
        <v>4593100</v>
      </c>
    </row>
    <row r="6281" spans="1:15" x14ac:dyDescent="0.4">
      <c r="A6281">
        <v>6266</v>
      </c>
      <c r="B6281" s="63">
        <v>36272</v>
      </c>
      <c r="C6281" s="37">
        <v>135.125</v>
      </c>
      <c r="D6281" s="37">
        <v>136.375</v>
      </c>
      <c r="E6281" s="37">
        <v>134.390625</v>
      </c>
      <c r="F6281" s="37">
        <v>136.15625</v>
      </c>
      <c r="G6281" s="38">
        <v>6897400</v>
      </c>
      <c r="H6281" s="37">
        <v>87.166175999999993</v>
      </c>
      <c r="I6281" s="41">
        <f t="shared" si="696"/>
        <v>0.64019224971310529</v>
      </c>
      <c r="J6281" s="41">
        <f t="shared" ca="1" si="697"/>
        <v>1</v>
      </c>
      <c r="K6281" s="37">
        <f t="shared" si="698"/>
        <v>86.51</v>
      </c>
      <c r="L6281" s="37">
        <f t="shared" si="699"/>
        <v>87.31</v>
      </c>
      <c r="M6281" s="37">
        <f t="shared" si="700"/>
        <v>86.04</v>
      </c>
      <c r="N6281" s="37">
        <f t="shared" si="701"/>
        <v>87.17</v>
      </c>
      <c r="O6281" s="38">
        <f t="shared" ca="1" si="702"/>
        <v>6897400</v>
      </c>
    </row>
    <row r="6282" spans="1:15" x14ac:dyDescent="0.4">
      <c r="A6282">
        <v>6267</v>
      </c>
      <c r="B6282" s="63">
        <v>36271</v>
      </c>
      <c r="C6282" s="37">
        <v>131.0625</v>
      </c>
      <c r="D6282" s="37">
        <v>135.625</v>
      </c>
      <c r="E6282" s="37">
        <v>130.40625</v>
      </c>
      <c r="F6282" s="37">
        <v>134.875</v>
      </c>
      <c r="G6282" s="38">
        <v>5772200</v>
      </c>
      <c r="H6282" s="37">
        <v>86.345978000000002</v>
      </c>
      <c r="I6282" s="41">
        <f t="shared" si="696"/>
        <v>0.64019260797034294</v>
      </c>
      <c r="J6282" s="41">
        <f t="shared" ca="1" si="697"/>
        <v>1</v>
      </c>
      <c r="K6282" s="37">
        <f t="shared" si="698"/>
        <v>83.91</v>
      </c>
      <c r="L6282" s="37">
        <f t="shared" si="699"/>
        <v>86.83</v>
      </c>
      <c r="M6282" s="37">
        <f t="shared" si="700"/>
        <v>83.49</v>
      </c>
      <c r="N6282" s="37">
        <f t="shared" si="701"/>
        <v>86.35</v>
      </c>
      <c r="O6282" s="38">
        <f t="shared" ca="1" si="702"/>
        <v>5772200</v>
      </c>
    </row>
    <row r="6283" spans="1:15" x14ac:dyDescent="0.4">
      <c r="A6283">
        <v>6268</v>
      </c>
      <c r="B6283" s="63">
        <v>36270</v>
      </c>
      <c r="C6283" s="37">
        <v>129.8125</v>
      </c>
      <c r="D6283" s="37">
        <v>131.1875</v>
      </c>
      <c r="E6283" s="37">
        <v>129</v>
      </c>
      <c r="F6283" s="37">
        <v>131.125</v>
      </c>
      <c r="G6283" s="38">
        <v>9049600</v>
      </c>
      <c r="H6283" s="37">
        <v>83.945198000000005</v>
      </c>
      <c r="I6283" s="41">
        <f t="shared" si="696"/>
        <v>0.64019216777883703</v>
      </c>
      <c r="J6283" s="41">
        <f t="shared" ca="1" si="697"/>
        <v>1</v>
      </c>
      <c r="K6283" s="37">
        <f t="shared" si="698"/>
        <v>83.1</v>
      </c>
      <c r="L6283" s="37">
        <f t="shared" si="699"/>
        <v>83.99</v>
      </c>
      <c r="M6283" s="37">
        <f t="shared" si="700"/>
        <v>82.58</v>
      </c>
      <c r="N6283" s="37">
        <f t="shared" si="701"/>
        <v>83.95</v>
      </c>
      <c r="O6283" s="38">
        <f t="shared" ca="1" si="702"/>
        <v>9049600</v>
      </c>
    </row>
    <row r="6284" spans="1:15" x14ac:dyDescent="0.4">
      <c r="A6284">
        <v>6269</v>
      </c>
      <c r="B6284" s="63">
        <v>36269</v>
      </c>
      <c r="C6284" s="37">
        <v>132.6875</v>
      </c>
      <c r="D6284" s="37">
        <v>134.53125</v>
      </c>
      <c r="E6284" s="37">
        <v>128.375</v>
      </c>
      <c r="F6284" s="37">
        <v>129.5</v>
      </c>
      <c r="G6284" s="38">
        <v>12487200</v>
      </c>
      <c r="H6284" s="37">
        <v>82.904929999999993</v>
      </c>
      <c r="I6284" s="41">
        <f t="shared" si="696"/>
        <v>0.64019250965250962</v>
      </c>
      <c r="J6284" s="41">
        <f t="shared" ca="1" si="697"/>
        <v>1</v>
      </c>
      <c r="K6284" s="37">
        <f t="shared" si="698"/>
        <v>84.95</v>
      </c>
      <c r="L6284" s="37">
        <f t="shared" si="699"/>
        <v>86.13</v>
      </c>
      <c r="M6284" s="37">
        <f t="shared" si="700"/>
        <v>82.18</v>
      </c>
      <c r="N6284" s="37">
        <f t="shared" si="701"/>
        <v>82.9</v>
      </c>
      <c r="O6284" s="38">
        <f t="shared" ca="1" si="702"/>
        <v>12487200</v>
      </c>
    </row>
    <row r="6285" spans="1:15" x14ac:dyDescent="0.4">
      <c r="A6285">
        <v>6270</v>
      </c>
      <c r="B6285" s="63">
        <v>36266</v>
      </c>
      <c r="C6285" s="37">
        <v>132.90625</v>
      </c>
      <c r="D6285" s="37">
        <v>132.90625</v>
      </c>
      <c r="E6285" s="37">
        <v>131.1875</v>
      </c>
      <c r="F6285" s="37">
        <v>131.53125</v>
      </c>
      <c r="G6285" s="38">
        <v>6476200</v>
      </c>
      <c r="H6285" s="37">
        <v>84.205292</v>
      </c>
      <c r="I6285" s="41">
        <f t="shared" si="696"/>
        <v>0.64019228890472801</v>
      </c>
      <c r="J6285" s="41">
        <f t="shared" ca="1" si="697"/>
        <v>1</v>
      </c>
      <c r="K6285" s="37">
        <f t="shared" si="698"/>
        <v>85.09</v>
      </c>
      <c r="L6285" s="37">
        <f t="shared" si="699"/>
        <v>85.09</v>
      </c>
      <c r="M6285" s="37">
        <f t="shared" si="700"/>
        <v>83.99</v>
      </c>
      <c r="N6285" s="37">
        <f t="shared" si="701"/>
        <v>84.21</v>
      </c>
      <c r="O6285" s="38">
        <f t="shared" ca="1" si="702"/>
        <v>6476200</v>
      </c>
    </row>
    <row r="6286" spans="1:15" x14ac:dyDescent="0.4">
      <c r="A6286">
        <v>6271</v>
      </c>
      <c r="B6286" s="63">
        <v>36265</v>
      </c>
      <c r="C6286" s="37">
        <v>133.4375</v>
      </c>
      <c r="D6286" s="37">
        <v>133.5625</v>
      </c>
      <c r="E6286" s="37">
        <v>131</v>
      </c>
      <c r="F6286" s="37">
        <v>132.65625</v>
      </c>
      <c r="G6286" s="38">
        <v>11150000</v>
      </c>
      <c r="H6286" s="37">
        <v>84.925545</v>
      </c>
      <c r="I6286" s="41">
        <f t="shared" si="696"/>
        <v>0.64019256537102476</v>
      </c>
      <c r="J6286" s="41">
        <f t="shared" ca="1" si="697"/>
        <v>1</v>
      </c>
      <c r="K6286" s="37">
        <f t="shared" si="698"/>
        <v>85.43</v>
      </c>
      <c r="L6286" s="37">
        <f t="shared" si="699"/>
        <v>85.51</v>
      </c>
      <c r="M6286" s="37">
        <f t="shared" si="700"/>
        <v>83.87</v>
      </c>
      <c r="N6286" s="37">
        <f t="shared" si="701"/>
        <v>84.93</v>
      </c>
      <c r="O6286" s="38">
        <f t="shared" ca="1" si="702"/>
        <v>11150000</v>
      </c>
    </row>
    <row r="6287" spans="1:15" x14ac:dyDescent="0.4">
      <c r="A6287">
        <v>6272</v>
      </c>
      <c r="B6287" s="63">
        <v>36264</v>
      </c>
      <c r="C6287" s="37">
        <v>136.0625</v>
      </c>
      <c r="D6287" s="37">
        <v>136.0625</v>
      </c>
      <c r="E6287" s="37">
        <v>132.6875</v>
      </c>
      <c r="F6287" s="37">
        <v>133.15625</v>
      </c>
      <c r="G6287" s="38">
        <v>11551700</v>
      </c>
      <c r="H6287" s="37">
        <v>85.245559999999998</v>
      </c>
      <c r="I6287" s="41">
        <f t="shared" si="696"/>
        <v>0.64019195494015491</v>
      </c>
      <c r="J6287" s="41">
        <f t="shared" ca="1" si="697"/>
        <v>1</v>
      </c>
      <c r="K6287" s="37">
        <f t="shared" si="698"/>
        <v>87.11</v>
      </c>
      <c r="L6287" s="37">
        <f t="shared" si="699"/>
        <v>87.11</v>
      </c>
      <c r="M6287" s="37">
        <f t="shared" si="700"/>
        <v>84.95</v>
      </c>
      <c r="N6287" s="37">
        <f t="shared" si="701"/>
        <v>85.25</v>
      </c>
      <c r="O6287" s="38">
        <f t="shared" ca="1" si="702"/>
        <v>11551700</v>
      </c>
    </row>
    <row r="6288" spans="1:15" x14ac:dyDescent="0.4">
      <c r="A6288">
        <v>6273</v>
      </c>
      <c r="B6288" s="63">
        <v>36263</v>
      </c>
      <c r="C6288" s="37">
        <v>136.25</v>
      </c>
      <c r="D6288" s="37">
        <v>136.46875</v>
      </c>
      <c r="E6288" s="37">
        <v>134.5</v>
      </c>
      <c r="F6288" s="37">
        <v>135.4375</v>
      </c>
      <c r="G6288" s="38">
        <v>10071400</v>
      </c>
      <c r="H6288" s="37">
        <v>86.706017000000003</v>
      </c>
      <c r="I6288" s="41">
        <f t="shared" si="696"/>
        <v>0.64019209598523308</v>
      </c>
      <c r="J6288" s="41">
        <f t="shared" ca="1" si="697"/>
        <v>1</v>
      </c>
      <c r="K6288" s="37">
        <f t="shared" si="698"/>
        <v>87.23</v>
      </c>
      <c r="L6288" s="37">
        <f t="shared" si="699"/>
        <v>87.37</v>
      </c>
      <c r="M6288" s="37">
        <f t="shared" si="700"/>
        <v>86.11</v>
      </c>
      <c r="N6288" s="37">
        <f t="shared" si="701"/>
        <v>86.71</v>
      </c>
      <c r="O6288" s="38">
        <f t="shared" ca="1" si="702"/>
        <v>10071400</v>
      </c>
    </row>
    <row r="6289" spans="1:15" x14ac:dyDescent="0.4">
      <c r="A6289">
        <v>6274</v>
      </c>
      <c r="B6289" s="63">
        <v>36262</v>
      </c>
      <c r="C6289" s="37">
        <v>133.46875</v>
      </c>
      <c r="D6289" s="37">
        <v>136.40625</v>
      </c>
      <c r="E6289" s="37">
        <v>133.21875</v>
      </c>
      <c r="F6289" s="37">
        <v>136.3125</v>
      </c>
      <c r="G6289" s="38">
        <v>8213200</v>
      </c>
      <c r="H6289" s="37">
        <v>87.266189999999995</v>
      </c>
      <c r="I6289" s="41">
        <f t="shared" ref="I6289:I6352" si="703">IF(F6289=0,1,H6289/F6289)</f>
        <v>0.64019213204951853</v>
      </c>
      <c r="J6289" s="41">
        <f t="shared" ref="J6289:J6352" ca="1" si="704">INDEX(OFFSET($T$15,0,0,$S$13+1,1),MATCH(B6289,OFFSET($Q$15,0,0,$S$13+1,1),-1))</f>
        <v>1</v>
      </c>
      <c r="K6289" s="37">
        <f t="shared" ref="K6289:K6352" si="705">ROUND($I6289*C6289,2)</f>
        <v>85.45</v>
      </c>
      <c r="L6289" s="37">
        <f t="shared" ref="L6289:L6352" si="706">ROUND($I6289*D6289,2)</f>
        <v>87.33</v>
      </c>
      <c r="M6289" s="37">
        <f t="shared" ref="M6289:M6352" si="707">ROUND($I6289*E6289,2)</f>
        <v>85.29</v>
      </c>
      <c r="N6289" s="37">
        <f t="shared" ref="N6289:N6352" si="708">ROUND($I6289*F6289,2)</f>
        <v>87.27</v>
      </c>
      <c r="O6289" s="38">
        <f t="shared" ref="O6289:O6352" ca="1" si="709">G6289*J6289</f>
        <v>8213200</v>
      </c>
    </row>
    <row r="6290" spans="1:15" x14ac:dyDescent="0.4">
      <c r="A6290">
        <v>6275</v>
      </c>
      <c r="B6290" s="63">
        <v>36259</v>
      </c>
      <c r="C6290" s="37">
        <v>134.4375</v>
      </c>
      <c r="D6290" s="37">
        <v>135.5</v>
      </c>
      <c r="E6290" s="37">
        <v>133.59375</v>
      </c>
      <c r="F6290" s="37">
        <v>134.875</v>
      </c>
      <c r="G6290" s="38">
        <v>4365800</v>
      </c>
      <c r="H6290" s="37">
        <v>86.345978000000002</v>
      </c>
      <c r="I6290" s="41">
        <f t="shared" si="703"/>
        <v>0.64019260797034294</v>
      </c>
      <c r="J6290" s="41">
        <f t="shared" ca="1" si="704"/>
        <v>1</v>
      </c>
      <c r="K6290" s="37">
        <f t="shared" si="705"/>
        <v>86.07</v>
      </c>
      <c r="L6290" s="37">
        <f t="shared" si="706"/>
        <v>86.75</v>
      </c>
      <c r="M6290" s="37">
        <f t="shared" si="707"/>
        <v>85.53</v>
      </c>
      <c r="N6290" s="37">
        <f t="shared" si="708"/>
        <v>86.35</v>
      </c>
      <c r="O6290" s="38">
        <f t="shared" ca="1" si="709"/>
        <v>4365800</v>
      </c>
    </row>
    <row r="6291" spans="1:15" x14ac:dyDescent="0.4">
      <c r="A6291">
        <v>6276</v>
      </c>
      <c r="B6291" s="63">
        <v>36258</v>
      </c>
      <c r="C6291" s="37">
        <v>133.1875</v>
      </c>
      <c r="D6291" s="37">
        <v>134.9375</v>
      </c>
      <c r="E6291" s="37">
        <v>132.28125</v>
      </c>
      <c r="F6291" s="37">
        <v>134.84375</v>
      </c>
      <c r="G6291" s="38">
        <v>5909100</v>
      </c>
      <c r="H6291" s="37">
        <v>86.325912000000002</v>
      </c>
      <c r="I6291" s="41">
        <f t="shared" si="703"/>
        <v>0.64019216315179606</v>
      </c>
      <c r="J6291" s="41">
        <f t="shared" ca="1" si="704"/>
        <v>1</v>
      </c>
      <c r="K6291" s="37">
        <f t="shared" si="705"/>
        <v>85.27</v>
      </c>
      <c r="L6291" s="37">
        <f t="shared" si="706"/>
        <v>86.39</v>
      </c>
      <c r="M6291" s="37">
        <f t="shared" si="707"/>
        <v>84.69</v>
      </c>
      <c r="N6291" s="37">
        <f t="shared" si="708"/>
        <v>86.33</v>
      </c>
      <c r="O6291" s="38">
        <f t="shared" ca="1" si="709"/>
        <v>5909100</v>
      </c>
    </row>
    <row r="6292" spans="1:15" x14ac:dyDescent="0.4">
      <c r="A6292">
        <v>6277</v>
      </c>
      <c r="B6292" s="63">
        <v>36257</v>
      </c>
      <c r="C6292" s="37">
        <v>132.6875</v>
      </c>
      <c r="D6292" s="37">
        <v>133.375</v>
      </c>
      <c r="E6292" s="37">
        <v>131.375</v>
      </c>
      <c r="F6292" s="37">
        <v>133.15625</v>
      </c>
      <c r="G6292" s="38">
        <v>6248600</v>
      </c>
      <c r="H6292" s="37">
        <v>85.245559999999998</v>
      </c>
      <c r="I6292" s="41">
        <f t="shared" si="703"/>
        <v>0.64019195494015491</v>
      </c>
      <c r="J6292" s="41">
        <f t="shared" ca="1" si="704"/>
        <v>1</v>
      </c>
      <c r="K6292" s="37">
        <f t="shared" si="705"/>
        <v>84.95</v>
      </c>
      <c r="L6292" s="37">
        <f t="shared" si="706"/>
        <v>85.39</v>
      </c>
      <c r="M6292" s="37">
        <f t="shared" si="707"/>
        <v>84.11</v>
      </c>
      <c r="N6292" s="37">
        <f t="shared" si="708"/>
        <v>85.25</v>
      </c>
      <c r="O6292" s="38">
        <f t="shared" ca="1" si="709"/>
        <v>6248600</v>
      </c>
    </row>
    <row r="6293" spans="1:15" x14ac:dyDescent="0.4">
      <c r="A6293">
        <v>6278</v>
      </c>
      <c r="B6293" s="63">
        <v>36256</v>
      </c>
      <c r="C6293" s="37">
        <v>132.1875</v>
      </c>
      <c r="D6293" s="37">
        <v>132.984375</v>
      </c>
      <c r="E6293" s="37">
        <v>131.15625</v>
      </c>
      <c r="F6293" s="37">
        <v>132.09375</v>
      </c>
      <c r="G6293" s="38">
        <v>5381300</v>
      </c>
      <c r="H6293" s="37">
        <v>84.565376000000001</v>
      </c>
      <c r="I6293" s="41">
        <f t="shared" si="703"/>
        <v>0.64019210598533238</v>
      </c>
      <c r="J6293" s="41">
        <f t="shared" ca="1" si="704"/>
        <v>1</v>
      </c>
      <c r="K6293" s="37">
        <f t="shared" si="705"/>
        <v>84.63</v>
      </c>
      <c r="L6293" s="37">
        <f t="shared" si="706"/>
        <v>85.14</v>
      </c>
      <c r="M6293" s="37">
        <f t="shared" si="707"/>
        <v>83.97</v>
      </c>
      <c r="N6293" s="37">
        <f t="shared" si="708"/>
        <v>84.57</v>
      </c>
      <c r="O6293" s="38">
        <f t="shared" ca="1" si="709"/>
        <v>5381300</v>
      </c>
    </row>
    <row r="6294" spans="1:15" x14ac:dyDescent="0.4">
      <c r="A6294">
        <v>6279</v>
      </c>
      <c r="B6294" s="63">
        <v>36255</v>
      </c>
      <c r="C6294" s="37">
        <v>130.9375</v>
      </c>
      <c r="D6294" s="37">
        <v>132.59375</v>
      </c>
      <c r="E6294" s="37">
        <v>130.25</v>
      </c>
      <c r="F6294" s="37">
        <v>132.40625</v>
      </c>
      <c r="G6294" s="38">
        <v>5791100</v>
      </c>
      <c r="H6294" s="37">
        <v>84.765472000000003</v>
      </c>
      <c r="I6294" s="41">
        <f t="shared" si="703"/>
        <v>0.6401923776256786</v>
      </c>
      <c r="J6294" s="41">
        <f t="shared" ca="1" si="704"/>
        <v>1</v>
      </c>
      <c r="K6294" s="37">
        <f t="shared" si="705"/>
        <v>83.83</v>
      </c>
      <c r="L6294" s="37">
        <f t="shared" si="706"/>
        <v>84.89</v>
      </c>
      <c r="M6294" s="37">
        <f t="shared" si="707"/>
        <v>83.39</v>
      </c>
      <c r="N6294" s="37">
        <f t="shared" si="708"/>
        <v>84.77</v>
      </c>
      <c r="O6294" s="38">
        <f t="shared" ca="1" si="709"/>
        <v>5791100</v>
      </c>
    </row>
    <row r="6295" spans="1:15" x14ac:dyDescent="0.4">
      <c r="A6295">
        <v>6280</v>
      </c>
      <c r="B6295" s="63">
        <v>36251</v>
      </c>
      <c r="C6295" s="37">
        <v>129.6875</v>
      </c>
      <c r="D6295" s="37">
        <v>129.6875</v>
      </c>
      <c r="E6295" s="37">
        <v>128.125</v>
      </c>
      <c r="F6295" s="37">
        <v>129.34375</v>
      </c>
      <c r="G6295" s="38">
        <v>7683600</v>
      </c>
      <c r="H6295" s="37">
        <v>82.804848000000007</v>
      </c>
      <c r="I6295" s="41">
        <f t="shared" si="703"/>
        <v>0.64019210823870509</v>
      </c>
      <c r="J6295" s="41">
        <f t="shared" ca="1" si="704"/>
        <v>1</v>
      </c>
      <c r="K6295" s="37">
        <f t="shared" si="705"/>
        <v>83.02</v>
      </c>
      <c r="L6295" s="37">
        <f t="shared" si="706"/>
        <v>83.02</v>
      </c>
      <c r="M6295" s="37">
        <f t="shared" si="707"/>
        <v>82.02</v>
      </c>
      <c r="N6295" s="37">
        <f t="shared" si="708"/>
        <v>82.8</v>
      </c>
      <c r="O6295" s="38">
        <f t="shared" ca="1" si="709"/>
        <v>7683600</v>
      </c>
    </row>
    <row r="6296" spans="1:15" x14ac:dyDescent="0.4">
      <c r="A6296">
        <v>6281</v>
      </c>
      <c r="B6296" s="63">
        <v>36250</v>
      </c>
      <c r="C6296" s="37">
        <v>131.15625</v>
      </c>
      <c r="D6296" s="37">
        <v>131.609375</v>
      </c>
      <c r="E6296" s="37">
        <v>128.3125</v>
      </c>
      <c r="F6296" s="37">
        <v>128.375</v>
      </c>
      <c r="G6296" s="38">
        <v>7413600</v>
      </c>
      <c r="H6296" s="37">
        <v>82.184685000000002</v>
      </c>
      <c r="I6296" s="41">
        <f t="shared" si="703"/>
        <v>0.64019228821811103</v>
      </c>
      <c r="J6296" s="41">
        <f t="shared" ca="1" si="704"/>
        <v>1</v>
      </c>
      <c r="K6296" s="37">
        <f t="shared" si="705"/>
        <v>83.97</v>
      </c>
      <c r="L6296" s="37">
        <f t="shared" si="706"/>
        <v>84.26</v>
      </c>
      <c r="M6296" s="37">
        <f t="shared" si="707"/>
        <v>82.14</v>
      </c>
      <c r="N6296" s="37">
        <f t="shared" si="708"/>
        <v>82.18</v>
      </c>
      <c r="O6296" s="38">
        <f t="shared" ca="1" si="709"/>
        <v>7413600</v>
      </c>
    </row>
    <row r="6297" spans="1:15" x14ac:dyDescent="0.4">
      <c r="A6297">
        <v>6282</v>
      </c>
      <c r="B6297" s="63">
        <v>36249</v>
      </c>
      <c r="C6297" s="37">
        <v>129.9375</v>
      </c>
      <c r="D6297" s="37">
        <v>131.21875</v>
      </c>
      <c r="E6297" s="37">
        <v>129.5625</v>
      </c>
      <c r="F6297" s="37">
        <v>130.46875</v>
      </c>
      <c r="G6297" s="38">
        <v>5401400</v>
      </c>
      <c r="H6297" s="37">
        <v>83.525063000000003</v>
      </c>
      <c r="I6297" s="41">
        <f t="shared" si="703"/>
        <v>0.64019209964071855</v>
      </c>
      <c r="J6297" s="41">
        <f t="shared" ca="1" si="704"/>
        <v>1</v>
      </c>
      <c r="K6297" s="37">
        <f t="shared" si="705"/>
        <v>83.18</v>
      </c>
      <c r="L6297" s="37">
        <f t="shared" si="706"/>
        <v>84.01</v>
      </c>
      <c r="M6297" s="37">
        <f t="shared" si="707"/>
        <v>82.94</v>
      </c>
      <c r="N6297" s="37">
        <f t="shared" si="708"/>
        <v>83.53</v>
      </c>
      <c r="O6297" s="38">
        <f t="shared" ca="1" si="709"/>
        <v>5401400</v>
      </c>
    </row>
    <row r="6298" spans="1:15" x14ac:dyDescent="0.4">
      <c r="A6298">
        <v>6283</v>
      </c>
      <c r="B6298" s="63">
        <v>36248</v>
      </c>
      <c r="C6298" s="37">
        <v>129.15625</v>
      </c>
      <c r="D6298" s="37">
        <v>131.4375</v>
      </c>
      <c r="E6298" s="37">
        <v>129.15625</v>
      </c>
      <c r="F6298" s="37">
        <v>131.15625</v>
      </c>
      <c r="G6298" s="38">
        <v>5863900</v>
      </c>
      <c r="H6298" s="37">
        <v>83.965194999999994</v>
      </c>
      <c r="I6298" s="41">
        <f t="shared" si="703"/>
        <v>0.6401920991184179</v>
      </c>
      <c r="J6298" s="41">
        <f t="shared" ca="1" si="704"/>
        <v>1</v>
      </c>
      <c r="K6298" s="37">
        <f t="shared" si="705"/>
        <v>82.68</v>
      </c>
      <c r="L6298" s="37">
        <f t="shared" si="706"/>
        <v>84.15</v>
      </c>
      <c r="M6298" s="37">
        <f t="shared" si="707"/>
        <v>82.68</v>
      </c>
      <c r="N6298" s="37">
        <f t="shared" si="708"/>
        <v>83.97</v>
      </c>
      <c r="O6298" s="38">
        <f t="shared" ca="1" si="709"/>
        <v>5863900</v>
      </c>
    </row>
    <row r="6299" spans="1:15" x14ac:dyDescent="0.4">
      <c r="A6299">
        <v>6284</v>
      </c>
      <c r="B6299" s="63">
        <v>36245</v>
      </c>
      <c r="C6299" s="37">
        <v>128.625</v>
      </c>
      <c r="D6299" s="37">
        <v>129.125</v>
      </c>
      <c r="E6299" s="37">
        <v>127.71875</v>
      </c>
      <c r="F6299" s="37">
        <v>128.5625</v>
      </c>
      <c r="G6299" s="38">
        <v>6159700</v>
      </c>
      <c r="H6299" s="37">
        <v>82.304694999999995</v>
      </c>
      <c r="I6299" s="41">
        <f t="shared" si="703"/>
        <v>0.64019208556149731</v>
      </c>
      <c r="J6299" s="41">
        <f t="shared" ca="1" si="704"/>
        <v>1</v>
      </c>
      <c r="K6299" s="37">
        <f t="shared" si="705"/>
        <v>82.34</v>
      </c>
      <c r="L6299" s="37">
        <f t="shared" si="706"/>
        <v>82.66</v>
      </c>
      <c r="M6299" s="37">
        <f t="shared" si="707"/>
        <v>81.760000000000005</v>
      </c>
      <c r="N6299" s="37">
        <f t="shared" si="708"/>
        <v>82.3</v>
      </c>
      <c r="O6299" s="38">
        <f t="shared" ca="1" si="709"/>
        <v>6159700</v>
      </c>
    </row>
    <row r="6300" spans="1:15" x14ac:dyDescent="0.4">
      <c r="A6300">
        <v>6285</v>
      </c>
      <c r="B6300" s="63">
        <v>36244</v>
      </c>
      <c r="C6300" s="37">
        <v>128.0625</v>
      </c>
      <c r="D6300" s="37">
        <v>129.5</v>
      </c>
      <c r="E6300" s="37">
        <v>127.75</v>
      </c>
      <c r="F6300" s="37">
        <v>129.5</v>
      </c>
      <c r="G6300" s="38">
        <v>6639600</v>
      </c>
      <c r="H6300" s="37">
        <v>82.904929999999993</v>
      </c>
      <c r="I6300" s="41">
        <f t="shared" si="703"/>
        <v>0.64019250965250962</v>
      </c>
      <c r="J6300" s="41">
        <f t="shared" ca="1" si="704"/>
        <v>1</v>
      </c>
      <c r="K6300" s="37">
        <f t="shared" si="705"/>
        <v>81.98</v>
      </c>
      <c r="L6300" s="37">
        <f t="shared" si="706"/>
        <v>82.9</v>
      </c>
      <c r="M6300" s="37">
        <f t="shared" si="707"/>
        <v>81.78</v>
      </c>
      <c r="N6300" s="37">
        <f t="shared" si="708"/>
        <v>82.9</v>
      </c>
      <c r="O6300" s="38">
        <f t="shared" ca="1" si="709"/>
        <v>6639600</v>
      </c>
    </row>
    <row r="6301" spans="1:15" x14ac:dyDescent="0.4">
      <c r="A6301">
        <v>6286</v>
      </c>
      <c r="B6301" s="63">
        <v>36243</v>
      </c>
      <c r="C6301" s="37">
        <v>126.84375</v>
      </c>
      <c r="D6301" s="37">
        <v>127.171875</v>
      </c>
      <c r="E6301" s="37">
        <v>125.625</v>
      </c>
      <c r="F6301" s="37">
        <v>126.90625</v>
      </c>
      <c r="G6301" s="38">
        <v>6280900</v>
      </c>
      <c r="H6301" s="37">
        <v>81.244392000000005</v>
      </c>
      <c r="I6301" s="41">
        <f t="shared" si="703"/>
        <v>0.64019220487564643</v>
      </c>
      <c r="J6301" s="41">
        <f t="shared" ca="1" si="704"/>
        <v>1</v>
      </c>
      <c r="K6301" s="37">
        <f t="shared" si="705"/>
        <v>81.2</v>
      </c>
      <c r="L6301" s="37">
        <f t="shared" si="706"/>
        <v>81.41</v>
      </c>
      <c r="M6301" s="37">
        <f t="shared" si="707"/>
        <v>80.42</v>
      </c>
      <c r="N6301" s="37">
        <f t="shared" si="708"/>
        <v>81.239999999999995</v>
      </c>
      <c r="O6301" s="38">
        <f t="shared" ca="1" si="709"/>
        <v>6280900</v>
      </c>
    </row>
    <row r="6302" spans="1:15" x14ac:dyDescent="0.4">
      <c r="A6302">
        <v>6287</v>
      </c>
      <c r="B6302" s="63">
        <v>36242</v>
      </c>
      <c r="C6302" s="37">
        <v>129.3125</v>
      </c>
      <c r="D6302" s="37">
        <v>129.53125</v>
      </c>
      <c r="E6302" s="37">
        <v>125.703125</v>
      </c>
      <c r="F6302" s="37">
        <v>126.1875</v>
      </c>
      <c r="G6302" s="38">
        <v>9713800</v>
      </c>
      <c r="H6302" s="37">
        <v>80.784240999999994</v>
      </c>
      <c r="I6302" s="41">
        <f t="shared" si="703"/>
        <v>0.64019210302129759</v>
      </c>
      <c r="J6302" s="41">
        <f t="shared" ca="1" si="704"/>
        <v>1</v>
      </c>
      <c r="K6302" s="37">
        <f t="shared" si="705"/>
        <v>82.78</v>
      </c>
      <c r="L6302" s="37">
        <f t="shared" si="706"/>
        <v>82.92</v>
      </c>
      <c r="M6302" s="37">
        <f t="shared" si="707"/>
        <v>80.47</v>
      </c>
      <c r="N6302" s="37">
        <f t="shared" si="708"/>
        <v>80.78</v>
      </c>
      <c r="O6302" s="38">
        <f t="shared" ca="1" si="709"/>
        <v>9713800</v>
      </c>
    </row>
    <row r="6303" spans="1:15" x14ac:dyDescent="0.4">
      <c r="A6303">
        <v>6288</v>
      </c>
      <c r="B6303" s="63">
        <v>36241</v>
      </c>
      <c r="C6303" s="37">
        <v>130.0625</v>
      </c>
      <c r="D6303" s="37">
        <v>130.59375</v>
      </c>
      <c r="E6303" s="37">
        <v>129.421875</v>
      </c>
      <c r="F6303" s="37">
        <v>129.9375</v>
      </c>
      <c r="G6303" s="38">
        <v>4603800</v>
      </c>
      <c r="H6303" s="37">
        <v>83.184937000000005</v>
      </c>
      <c r="I6303" s="41">
        <f t="shared" si="703"/>
        <v>0.6401919153439154</v>
      </c>
      <c r="J6303" s="41">
        <f t="shared" ca="1" si="704"/>
        <v>1</v>
      </c>
      <c r="K6303" s="37">
        <f t="shared" si="705"/>
        <v>83.26</v>
      </c>
      <c r="L6303" s="37">
        <f t="shared" si="706"/>
        <v>83.61</v>
      </c>
      <c r="M6303" s="37">
        <f t="shared" si="707"/>
        <v>82.85</v>
      </c>
      <c r="N6303" s="37">
        <f t="shared" si="708"/>
        <v>83.18</v>
      </c>
      <c r="O6303" s="38">
        <f t="shared" ca="1" si="709"/>
        <v>4603800</v>
      </c>
    </row>
    <row r="6304" spans="1:15" x14ac:dyDescent="0.4">
      <c r="A6304">
        <v>6289</v>
      </c>
      <c r="B6304" s="63">
        <v>36238</v>
      </c>
      <c r="C6304" s="37">
        <v>132.3125</v>
      </c>
      <c r="D6304" s="37">
        <v>132.625</v>
      </c>
      <c r="E6304" s="37">
        <v>129.6875</v>
      </c>
      <c r="F6304" s="37">
        <v>129.6875</v>
      </c>
      <c r="G6304" s="38">
        <v>5526700</v>
      </c>
      <c r="H6304" s="37">
        <v>83.024918</v>
      </c>
      <c r="I6304" s="41">
        <f t="shared" si="703"/>
        <v>0.64019213879518067</v>
      </c>
      <c r="J6304" s="41">
        <f t="shared" ca="1" si="704"/>
        <v>1</v>
      </c>
      <c r="K6304" s="37">
        <f t="shared" si="705"/>
        <v>84.71</v>
      </c>
      <c r="L6304" s="37">
        <f t="shared" si="706"/>
        <v>84.91</v>
      </c>
      <c r="M6304" s="37">
        <f t="shared" si="707"/>
        <v>83.02</v>
      </c>
      <c r="N6304" s="37">
        <f t="shared" si="708"/>
        <v>83.02</v>
      </c>
      <c r="O6304" s="38">
        <f t="shared" ca="1" si="709"/>
        <v>5526700</v>
      </c>
    </row>
    <row r="6305" spans="1:15" x14ac:dyDescent="0.4">
      <c r="A6305">
        <v>6290</v>
      </c>
      <c r="B6305" s="63">
        <v>36237</v>
      </c>
      <c r="C6305" s="37">
        <v>129.78125</v>
      </c>
      <c r="D6305" s="37">
        <v>132.375</v>
      </c>
      <c r="E6305" s="37">
        <v>129.75</v>
      </c>
      <c r="F6305" s="37">
        <v>132.25</v>
      </c>
      <c r="G6305" s="38">
        <v>3506300</v>
      </c>
      <c r="H6305" s="37">
        <v>84.460548000000003</v>
      </c>
      <c r="I6305" s="41">
        <f t="shared" si="703"/>
        <v>0.63864308506616263</v>
      </c>
      <c r="J6305" s="41">
        <f t="shared" ca="1" si="704"/>
        <v>1</v>
      </c>
      <c r="K6305" s="37">
        <f t="shared" si="705"/>
        <v>82.88</v>
      </c>
      <c r="L6305" s="37">
        <f t="shared" si="706"/>
        <v>84.54</v>
      </c>
      <c r="M6305" s="37">
        <f t="shared" si="707"/>
        <v>82.86</v>
      </c>
      <c r="N6305" s="37">
        <f t="shared" si="708"/>
        <v>84.46</v>
      </c>
      <c r="O6305" s="38">
        <f t="shared" ca="1" si="709"/>
        <v>3506300</v>
      </c>
    </row>
    <row r="6306" spans="1:15" x14ac:dyDescent="0.4">
      <c r="A6306">
        <v>6291</v>
      </c>
      <c r="B6306" s="63">
        <v>36236</v>
      </c>
      <c r="C6306" s="37">
        <v>130.6875</v>
      </c>
      <c r="D6306" s="37">
        <v>130.9375</v>
      </c>
      <c r="E6306" s="37">
        <v>129.625</v>
      </c>
      <c r="F6306" s="37">
        <v>130.15625</v>
      </c>
      <c r="G6306" s="38">
        <v>4524100</v>
      </c>
      <c r="H6306" s="37">
        <v>83.123412999999999</v>
      </c>
      <c r="I6306" s="41">
        <f t="shared" si="703"/>
        <v>0.63864326914765901</v>
      </c>
      <c r="J6306" s="41">
        <f t="shared" ca="1" si="704"/>
        <v>1</v>
      </c>
      <c r="K6306" s="37">
        <f t="shared" si="705"/>
        <v>83.46</v>
      </c>
      <c r="L6306" s="37">
        <f t="shared" si="706"/>
        <v>83.62</v>
      </c>
      <c r="M6306" s="37">
        <f t="shared" si="707"/>
        <v>82.78</v>
      </c>
      <c r="N6306" s="37">
        <f t="shared" si="708"/>
        <v>83.12</v>
      </c>
      <c r="O6306" s="38">
        <f t="shared" ca="1" si="709"/>
        <v>4524100</v>
      </c>
    </row>
    <row r="6307" spans="1:15" x14ac:dyDescent="0.4">
      <c r="A6307">
        <v>6292</v>
      </c>
      <c r="B6307" s="63">
        <v>36235</v>
      </c>
      <c r="C6307" s="37">
        <v>131.125</v>
      </c>
      <c r="D6307" s="37">
        <v>131.65625</v>
      </c>
      <c r="E6307" s="37">
        <v>130.46875</v>
      </c>
      <c r="F6307" s="37">
        <v>130.71875</v>
      </c>
      <c r="G6307" s="38">
        <v>4547500</v>
      </c>
      <c r="H6307" s="37">
        <v>83.482665999999995</v>
      </c>
      <c r="I6307" s="41">
        <f t="shared" si="703"/>
        <v>0.63864339278030113</v>
      </c>
      <c r="J6307" s="41">
        <f t="shared" ca="1" si="704"/>
        <v>1</v>
      </c>
      <c r="K6307" s="37">
        <f t="shared" si="705"/>
        <v>83.74</v>
      </c>
      <c r="L6307" s="37">
        <f t="shared" si="706"/>
        <v>84.08</v>
      </c>
      <c r="M6307" s="37">
        <f t="shared" si="707"/>
        <v>83.32</v>
      </c>
      <c r="N6307" s="37">
        <f t="shared" si="708"/>
        <v>83.48</v>
      </c>
      <c r="O6307" s="38">
        <f t="shared" ca="1" si="709"/>
        <v>4547500</v>
      </c>
    </row>
    <row r="6308" spans="1:15" x14ac:dyDescent="0.4">
      <c r="A6308">
        <v>6293</v>
      </c>
      <c r="B6308" s="63">
        <v>36234</v>
      </c>
      <c r="C6308" s="37">
        <v>129.9375</v>
      </c>
      <c r="D6308" s="37">
        <v>131.25</v>
      </c>
      <c r="E6308" s="37">
        <v>129.5</v>
      </c>
      <c r="F6308" s="37">
        <v>131.21875</v>
      </c>
      <c r="G6308" s="38">
        <v>5394400</v>
      </c>
      <c r="H6308" s="37">
        <v>83.801956000000004</v>
      </c>
      <c r="I6308" s="41">
        <f t="shared" si="703"/>
        <v>0.63864315122648252</v>
      </c>
      <c r="J6308" s="41">
        <f t="shared" ca="1" si="704"/>
        <v>1</v>
      </c>
      <c r="K6308" s="37">
        <f t="shared" si="705"/>
        <v>82.98</v>
      </c>
      <c r="L6308" s="37">
        <f t="shared" si="706"/>
        <v>83.82</v>
      </c>
      <c r="M6308" s="37">
        <f t="shared" si="707"/>
        <v>82.7</v>
      </c>
      <c r="N6308" s="37">
        <f t="shared" si="708"/>
        <v>83.8</v>
      </c>
      <c r="O6308" s="38">
        <f t="shared" ca="1" si="709"/>
        <v>5394400</v>
      </c>
    </row>
    <row r="6309" spans="1:15" x14ac:dyDescent="0.4">
      <c r="A6309">
        <v>6294</v>
      </c>
      <c r="B6309" s="63">
        <v>36231</v>
      </c>
      <c r="C6309" s="37">
        <v>131</v>
      </c>
      <c r="D6309" s="37">
        <v>131.03125</v>
      </c>
      <c r="E6309" s="37">
        <v>129.21875</v>
      </c>
      <c r="F6309" s="37">
        <v>129.375</v>
      </c>
      <c r="G6309" s="38">
        <v>5286500</v>
      </c>
      <c r="H6309" s="37">
        <v>82.624495999999994</v>
      </c>
      <c r="I6309" s="41">
        <f t="shared" si="703"/>
        <v>0.63864344734299516</v>
      </c>
      <c r="J6309" s="41">
        <f t="shared" ca="1" si="704"/>
        <v>1</v>
      </c>
      <c r="K6309" s="37">
        <f t="shared" si="705"/>
        <v>83.66</v>
      </c>
      <c r="L6309" s="37">
        <f t="shared" si="706"/>
        <v>83.68</v>
      </c>
      <c r="M6309" s="37">
        <f t="shared" si="707"/>
        <v>82.52</v>
      </c>
      <c r="N6309" s="37">
        <f t="shared" si="708"/>
        <v>82.62</v>
      </c>
      <c r="O6309" s="38">
        <f t="shared" ca="1" si="709"/>
        <v>5286500</v>
      </c>
    </row>
    <row r="6310" spans="1:15" x14ac:dyDescent="0.4">
      <c r="A6310">
        <v>6295</v>
      </c>
      <c r="B6310" s="63">
        <v>36230</v>
      </c>
      <c r="C6310" s="37">
        <v>129.6875</v>
      </c>
      <c r="D6310" s="37">
        <v>131.1875</v>
      </c>
      <c r="E6310" s="37">
        <v>128.875</v>
      </c>
      <c r="F6310" s="37">
        <v>130.625</v>
      </c>
      <c r="G6310" s="38">
        <v>6583700</v>
      </c>
      <c r="H6310" s="37">
        <v>83.422791000000004</v>
      </c>
      <c r="I6310" s="41">
        <f t="shared" si="703"/>
        <v>0.63864337607655508</v>
      </c>
      <c r="J6310" s="41">
        <f t="shared" ca="1" si="704"/>
        <v>1</v>
      </c>
      <c r="K6310" s="37">
        <f t="shared" si="705"/>
        <v>82.82</v>
      </c>
      <c r="L6310" s="37">
        <f t="shared" si="706"/>
        <v>83.78</v>
      </c>
      <c r="M6310" s="37">
        <f t="shared" si="707"/>
        <v>82.31</v>
      </c>
      <c r="N6310" s="37">
        <f t="shared" si="708"/>
        <v>83.42</v>
      </c>
      <c r="O6310" s="38">
        <f t="shared" ca="1" si="709"/>
        <v>6583700</v>
      </c>
    </row>
    <row r="6311" spans="1:15" x14ac:dyDescent="0.4">
      <c r="A6311">
        <v>6296</v>
      </c>
      <c r="B6311" s="63">
        <v>36229</v>
      </c>
      <c r="C6311" s="37">
        <v>128.46875</v>
      </c>
      <c r="D6311" s="37">
        <v>129.25</v>
      </c>
      <c r="E6311" s="37">
        <v>127.78125</v>
      </c>
      <c r="F6311" s="37">
        <v>129.1875</v>
      </c>
      <c r="G6311" s="38">
        <v>3950000</v>
      </c>
      <c r="H6311" s="37">
        <v>82.504722999999998</v>
      </c>
      <c r="I6311" s="41">
        <f t="shared" si="703"/>
        <v>0.63864323560716008</v>
      </c>
      <c r="J6311" s="41">
        <f t="shared" ca="1" si="704"/>
        <v>1</v>
      </c>
      <c r="K6311" s="37">
        <f t="shared" si="705"/>
        <v>82.05</v>
      </c>
      <c r="L6311" s="37">
        <f t="shared" si="706"/>
        <v>82.54</v>
      </c>
      <c r="M6311" s="37">
        <f t="shared" si="707"/>
        <v>81.61</v>
      </c>
      <c r="N6311" s="37">
        <f t="shared" si="708"/>
        <v>82.5</v>
      </c>
      <c r="O6311" s="38">
        <f t="shared" ca="1" si="709"/>
        <v>3950000</v>
      </c>
    </row>
    <row r="6312" spans="1:15" x14ac:dyDescent="0.4">
      <c r="A6312">
        <v>6297</v>
      </c>
      <c r="B6312" s="63">
        <v>36228</v>
      </c>
      <c r="C6312" s="37">
        <v>128.125</v>
      </c>
      <c r="D6312" s="37">
        <v>129.9375</v>
      </c>
      <c r="E6312" s="37">
        <v>127.75</v>
      </c>
      <c r="F6312" s="37">
        <v>128.0625</v>
      </c>
      <c r="G6312" s="38">
        <v>7893400</v>
      </c>
      <c r="H6312" s="37">
        <v>81.786270000000002</v>
      </c>
      <c r="I6312" s="41">
        <f t="shared" si="703"/>
        <v>0.63864339677891657</v>
      </c>
      <c r="J6312" s="41">
        <f t="shared" ca="1" si="704"/>
        <v>1</v>
      </c>
      <c r="K6312" s="37">
        <f t="shared" si="705"/>
        <v>81.83</v>
      </c>
      <c r="L6312" s="37">
        <f t="shared" si="706"/>
        <v>82.98</v>
      </c>
      <c r="M6312" s="37">
        <f t="shared" si="707"/>
        <v>81.59</v>
      </c>
      <c r="N6312" s="37">
        <f t="shared" si="708"/>
        <v>81.790000000000006</v>
      </c>
      <c r="O6312" s="38">
        <f t="shared" ca="1" si="709"/>
        <v>7893400</v>
      </c>
    </row>
    <row r="6313" spans="1:15" x14ac:dyDescent="0.4">
      <c r="A6313">
        <v>6298</v>
      </c>
      <c r="B6313" s="63">
        <v>36227</v>
      </c>
      <c r="C6313" s="37">
        <v>128.28125</v>
      </c>
      <c r="D6313" s="37">
        <v>128.796875</v>
      </c>
      <c r="E6313" s="37">
        <v>127.25</v>
      </c>
      <c r="F6313" s="37">
        <v>128.375</v>
      </c>
      <c r="G6313" s="38">
        <v>4802200</v>
      </c>
      <c r="H6313" s="37">
        <v>81.985832000000002</v>
      </c>
      <c r="I6313" s="41">
        <f t="shared" si="703"/>
        <v>0.63864328724440123</v>
      </c>
      <c r="J6313" s="41">
        <f t="shared" ca="1" si="704"/>
        <v>1</v>
      </c>
      <c r="K6313" s="37">
        <f t="shared" si="705"/>
        <v>81.93</v>
      </c>
      <c r="L6313" s="37">
        <f t="shared" si="706"/>
        <v>82.26</v>
      </c>
      <c r="M6313" s="37">
        <f t="shared" si="707"/>
        <v>81.27</v>
      </c>
      <c r="N6313" s="37">
        <f t="shared" si="708"/>
        <v>81.99</v>
      </c>
      <c r="O6313" s="38">
        <f t="shared" ca="1" si="709"/>
        <v>4802200</v>
      </c>
    </row>
    <row r="6314" spans="1:15" x14ac:dyDescent="0.4">
      <c r="A6314">
        <v>6299</v>
      </c>
      <c r="B6314" s="63">
        <v>36224</v>
      </c>
      <c r="C6314" s="37">
        <v>127.5</v>
      </c>
      <c r="D6314" s="37">
        <v>128.125</v>
      </c>
      <c r="E6314" s="37">
        <v>126.5625</v>
      </c>
      <c r="F6314" s="37">
        <v>127.546875</v>
      </c>
      <c r="G6314" s="38">
        <v>10703100</v>
      </c>
      <c r="H6314" s="37">
        <v>81.456963000000002</v>
      </c>
      <c r="I6314" s="41">
        <f t="shared" si="703"/>
        <v>0.63864334582873949</v>
      </c>
      <c r="J6314" s="41">
        <f t="shared" ca="1" si="704"/>
        <v>1</v>
      </c>
      <c r="K6314" s="37">
        <f t="shared" si="705"/>
        <v>81.430000000000007</v>
      </c>
      <c r="L6314" s="37">
        <f t="shared" si="706"/>
        <v>81.83</v>
      </c>
      <c r="M6314" s="37">
        <f t="shared" si="707"/>
        <v>80.83</v>
      </c>
      <c r="N6314" s="37">
        <f t="shared" si="708"/>
        <v>81.459999999999994</v>
      </c>
      <c r="O6314" s="38">
        <f t="shared" ca="1" si="709"/>
        <v>10703100</v>
      </c>
    </row>
    <row r="6315" spans="1:15" x14ac:dyDescent="0.4">
      <c r="A6315">
        <v>6300</v>
      </c>
      <c r="B6315" s="63">
        <v>36223</v>
      </c>
      <c r="C6315" s="37">
        <v>124.0625</v>
      </c>
      <c r="D6315" s="37">
        <v>125.484375</v>
      </c>
      <c r="E6315" s="37">
        <v>123.265625</v>
      </c>
      <c r="F6315" s="37">
        <v>125.03125</v>
      </c>
      <c r="G6315" s="38">
        <v>8256400</v>
      </c>
      <c r="H6315" s="37">
        <v>79.850364999999996</v>
      </c>
      <c r="I6315" s="41">
        <f t="shared" si="703"/>
        <v>0.6386432591852037</v>
      </c>
      <c r="J6315" s="41">
        <f t="shared" ca="1" si="704"/>
        <v>1</v>
      </c>
      <c r="K6315" s="37">
        <f t="shared" si="705"/>
        <v>79.23</v>
      </c>
      <c r="L6315" s="37">
        <f t="shared" si="706"/>
        <v>80.14</v>
      </c>
      <c r="M6315" s="37">
        <f t="shared" si="707"/>
        <v>78.72</v>
      </c>
      <c r="N6315" s="37">
        <f t="shared" si="708"/>
        <v>79.849999999999994</v>
      </c>
      <c r="O6315" s="38">
        <f t="shared" ca="1" si="709"/>
        <v>8256400</v>
      </c>
    </row>
    <row r="6316" spans="1:15" x14ac:dyDescent="0.4">
      <c r="A6316">
        <v>6301</v>
      </c>
      <c r="B6316" s="63">
        <v>36222</v>
      </c>
      <c r="C6316" s="37">
        <v>123.09375</v>
      </c>
      <c r="D6316" s="37">
        <v>123.5625</v>
      </c>
      <c r="E6316" s="37">
        <v>121.78125</v>
      </c>
      <c r="F6316" s="37">
        <v>123.46875</v>
      </c>
      <c r="G6316" s="38">
        <v>7881400</v>
      </c>
      <c r="H6316" s="37">
        <v>78.852469999999997</v>
      </c>
      <c r="I6316" s="41">
        <f t="shared" si="703"/>
        <v>0.63864313844596299</v>
      </c>
      <c r="J6316" s="41">
        <f t="shared" ca="1" si="704"/>
        <v>1</v>
      </c>
      <c r="K6316" s="37">
        <f t="shared" si="705"/>
        <v>78.61</v>
      </c>
      <c r="L6316" s="37">
        <f t="shared" si="706"/>
        <v>78.91</v>
      </c>
      <c r="M6316" s="37">
        <f t="shared" si="707"/>
        <v>77.77</v>
      </c>
      <c r="N6316" s="37">
        <f t="shared" si="708"/>
        <v>78.849999999999994</v>
      </c>
      <c r="O6316" s="38">
        <f t="shared" ca="1" si="709"/>
        <v>7881400</v>
      </c>
    </row>
    <row r="6317" spans="1:15" x14ac:dyDescent="0.4">
      <c r="A6317">
        <v>6302</v>
      </c>
      <c r="B6317" s="63">
        <v>36221</v>
      </c>
      <c r="C6317" s="37">
        <v>124.5</v>
      </c>
      <c r="D6317" s="37">
        <v>125.3125</v>
      </c>
      <c r="E6317" s="37">
        <v>122.3125</v>
      </c>
      <c r="F6317" s="37">
        <v>122.8125</v>
      </c>
      <c r="G6317" s="38">
        <v>9651500</v>
      </c>
      <c r="H6317" s="37">
        <v>78.433357000000001</v>
      </c>
      <c r="I6317" s="41">
        <f t="shared" si="703"/>
        <v>0.63864311043256994</v>
      </c>
      <c r="J6317" s="41">
        <f t="shared" ca="1" si="704"/>
        <v>1</v>
      </c>
      <c r="K6317" s="37">
        <f t="shared" si="705"/>
        <v>79.510000000000005</v>
      </c>
      <c r="L6317" s="37">
        <f t="shared" si="706"/>
        <v>80.03</v>
      </c>
      <c r="M6317" s="37">
        <f t="shared" si="707"/>
        <v>78.11</v>
      </c>
      <c r="N6317" s="37">
        <f t="shared" si="708"/>
        <v>78.430000000000007</v>
      </c>
      <c r="O6317" s="38">
        <f t="shared" ca="1" si="709"/>
        <v>9651500</v>
      </c>
    </row>
    <row r="6318" spans="1:15" x14ac:dyDescent="0.4">
      <c r="A6318">
        <v>6303</v>
      </c>
      <c r="B6318" s="63">
        <v>36220</v>
      </c>
      <c r="C6318" s="37">
        <v>123.65625</v>
      </c>
      <c r="D6318" s="37">
        <v>124.3125</v>
      </c>
      <c r="E6318" s="37">
        <v>122.375</v>
      </c>
      <c r="F6318" s="37">
        <v>123.90625</v>
      </c>
      <c r="G6318" s="38">
        <v>7607200</v>
      </c>
      <c r="H6318" s="37">
        <v>79.131882000000004</v>
      </c>
      <c r="I6318" s="41">
        <f t="shared" si="703"/>
        <v>0.63864318385876417</v>
      </c>
      <c r="J6318" s="41">
        <f t="shared" ca="1" si="704"/>
        <v>1</v>
      </c>
      <c r="K6318" s="37">
        <f t="shared" si="705"/>
        <v>78.97</v>
      </c>
      <c r="L6318" s="37">
        <f t="shared" si="706"/>
        <v>79.39</v>
      </c>
      <c r="M6318" s="37">
        <f t="shared" si="707"/>
        <v>78.150000000000006</v>
      </c>
      <c r="N6318" s="37">
        <f t="shared" si="708"/>
        <v>79.13</v>
      </c>
      <c r="O6318" s="38">
        <f t="shared" ca="1" si="709"/>
        <v>7607200</v>
      </c>
    </row>
    <row r="6319" spans="1:15" x14ac:dyDescent="0.4">
      <c r="A6319">
        <v>6304</v>
      </c>
      <c r="B6319" s="63">
        <v>36217</v>
      </c>
      <c r="C6319" s="37">
        <v>124.75</v>
      </c>
      <c r="D6319" s="37">
        <v>124.84375</v>
      </c>
      <c r="E6319" s="37">
        <v>122.8125</v>
      </c>
      <c r="F6319" s="37">
        <v>123.5625</v>
      </c>
      <c r="G6319" s="38">
        <v>9621300</v>
      </c>
      <c r="H6319" s="37">
        <v>78.912368999999998</v>
      </c>
      <c r="I6319" s="41">
        <f t="shared" si="703"/>
        <v>0.63864335053110777</v>
      </c>
      <c r="J6319" s="41">
        <f t="shared" ca="1" si="704"/>
        <v>1</v>
      </c>
      <c r="K6319" s="37">
        <f t="shared" si="705"/>
        <v>79.67</v>
      </c>
      <c r="L6319" s="37">
        <f t="shared" si="706"/>
        <v>79.73</v>
      </c>
      <c r="M6319" s="37">
        <f t="shared" si="707"/>
        <v>78.430000000000007</v>
      </c>
      <c r="N6319" s="37">
        <f t="shared" si="708"/>
        <v>78.91</v>
      </c>
      <c r="O6319" s="38">
        <f t="shared" ca="1" si="709"/>
        <v>9621300</v>
      </c>
    </row>
    <row r="6320" spans="1:15" x14ac:dyDescent="0.4">
      <c r="A6320">
        <v>6305</v>
      </c>
      <c r="B6320" s="63">
        <v>36216</v>
      </c>
      <c r="C6320" s="37">
        <v>124.53125</v>
      </c>
      <c r="D6320" s="37">
        <v>125.28125</v>
      </c>
      <c r="E6320" s="37">
        <v>122.6875</v>
      </c>
      <c r="F6320" s="37">
        <v>124.0625</v>
      </c>
      <c r="G6320" s="38">
        <v>11633000</v>
      </c>
      <c r="H6320" s="37">
        <v>79.231696999999997</v>
      </c>
      <c r="I6320" s="41">
        <f t="shared" si="703"/>
        <v>0.63864340151133503</v>
      </c>
      <c r="J6320" s="41">
        <f t="shared" ca="1" si="704"/>
        <v>1</v>
      </c>
      <c r="K6320" s="37">
        <f t="shared" si="705"/>
        <v>79.53</v>
      </c>
      <c r="L6320" s="37">
        <f t="shared" si="706"/>
        <v>80.010000000000005</v>
      </c>
      <c r="M6320" s="37">
        <f t="shared" si="707"/>
        <v>78.349999999999994</v>
      </c>
      <c r="N6320" s="37">
        <f t="shared" si="708"/>
        <v>79.23</v>
      </c>
      <c r="O6320" s="38">
        <f t="shared" ca="1" si="709"/>
        <v>11633000</v>
      </c>
    </row>
    <row r="6321" spans="1:15" x14ac:dyDescent="0.4">
      <c r="A6321">
        <v>6306</v>
      </c>
      <c r="B6321" s="63">
        <v>36215</v>
      </c>
      <c r="C6321" s="37">
        <v>127.84375</v>
      </c>
      <c r="D6321" s="37">
        <v>128.84375</v>
      </c>
      <c r="E6321" s="37">
        <v>125</v>
      </c>
      <c r="F6321" s="37">
        <v>125.25</v>
      </c>
      <c r="G6321" s="38">
        <v>7271000</v>
      </c>
      <c r="H6321" s="37">
        <v>79.990050999999994</v>
      </c>
      <c r="I6321" s="41">
        <f t="shared" si="703"/>
        <v>0.63864312175648696</v>
      </c>
      <c r="J6321" s="41">
        <f t="shared" ca="1" si="704"/>
        <v>1</v>
      </c>
      <c r="K6321" s="37">
        <f t="shared" si="705"/>
        <v>81.650000000000006</v>
      </c>
      <c r="L6321" s="37">
        <f t="shared" si="706"/>
        <v>82.29</v>
      </c>
      <c r="M6321" s="37">
        <f t="shared" si="707"/>
        <v>79.83</v>
      </c>
      <c r="N6321" s="37">
        <f t="shared" si="708"/>
        <v>79.989999999999995</v>
      </c>
      <c r="O6321" s="38">
        <f t="shared" ca="1" si="709"/>
        <v>7271000</v>
      </c>
    </row>
    <row r="6322" spans="1:15" x14ac:dyDescent="0.4">
      <c r="A6322">
        <v>6307</v>
      </c>
      <c r="B6322" s="63">
        <v>36214</v>
      </c>
      <c r="C6322" s="37">
        <v>127.59375</v>
      </c>
      <c r="D6322" s="37">
        <v>128.5</v>
      </c>
      <c r="E6322" s="37">
        <v>126.59375</v>
      </c>
      <c r="F6322" s="37">
        <v>127.5</v>
      </c>
      <c r="G6322" s="38">
        <v>7770700</v>
      </c>
      <c r="H6322" s="37">
        <v>81.427009999999996</v>
      </c>
      <c r="I6322" s="41">
        <f t="shared" si="703"/>
        <v>0.63864321568627447</v>
      </c>
      <c r="J6322" s="41">
        <f t="shared" ca="1" si="704"/>
        <v>1</v>
      </c>
      <c r="K6322" s="37">
        <f t="shared" si="705"/>
        <v>81.489999999999995</v>
      </c>
      <c r="L6322" s="37">
        <f t="shared" si="706"/>
        <v>82.07</v>
      </c>
      <c r="M6322" s="37">
        <f t="shared" si="707"/>
        <v>80.849999999999994</v>
      </c>
      <c r="N6322" s="37">
        <f t="shared" si="708"/>
        <v>81.430000000000007</v>
      </c>
      <c r="O6322" s="38">
        <f t="shared" ca="1" si="709"/>
        <v>7770700</v>
      </c>
    </row>
    <row r="6323" spans="1:15" x14ac:dyDescent="0.4">
      <c r="A6323">
        <v>6308</v>
      </c>
      <c r="B6323" s="63">
        <v>36213</v>
      </c>
      <c r="C6323" s="37">
        <v>124.4375</v>
      </c>
      <c r="D6323" s="37">
        <v>127.71875</v>
      </c>
      <c r="E6323" s="37">
        <v>124.28125</v>
      </c>
      <c r="F6323" s="37">
        <v>127.5625</v>
      </c>
      <c r="G6323" s="38">
        <v>10695800</v>
      </c>
      <c r="H6323" s="37">
        <v>81.466919000000004</v>
      </c>
      <c r="I6323" s="41">
        <f t="shared" si="703"/>
        <v>0.63864316707496327</v>
      </c>
      <c r="J6323" s="41">
        <f t="shared" ca="1" si="704"/>
        <v>1</v>
      </c>
      <c r="K6323" s="37">
        <f t="shared" si="705"/>
        <v>79.47</v>
      </c>
      <c r="L6323" s="37">
        <f t="shared" si="706"/>
        <v>81.569999999999993</v>
      </c>
      <c r="M6323" s="37">
        <f t="shared" si="707"/>
        <v>79.37</v>
      </c>
      <c r="N6323" s="37">
        <f t="shared" si="708"/>
        <v>81.47</v>
      </c>
      <c r="O6323" s="38">
        <f t="shared" ca="1" si="709"/>
        <v>10695800</v>
      </c>
    </row>
    <row r="6324" spans="1:15" x14ac:dyDescent="0.4">
      <c r="A6324">
        <v>6309</v>
      </c>
      <c r="B6324" s="63">
        <v>36210</v>
      </c>
      <c r="C6324" s="37">
        <v>124</v>
      </c>
      <c r="D6324" s="37">
        <v>125.75</v>
      </c>
      <c r="E6324" s="37">
        <v>123.375</v>
      </c>
      <c r="F6324" s="37">
        <v>124.25</v>
      </c>
      <c r="G6324" s="38">
        <v>5312200</v>
      </c>
      <c r="H6324" s="37">
        <v>79.351417999999995</v>
      </c>
      <c r="I6324" s="41">
        <f t="shared" si="703"/>
        <v>0.63864320321931589</v>
      </c>
      <c r="J6324" s="41">
        <f t="shared" ca="1" si="704"/>
        <v>1</v>
      </c>
      <c r="K6324" s="37">
        <f t="shared" si="705"/>
        <v>79.19</v>
      </c>
      <c r="L6324" s="37">
        <f t="shared" si="706"/>
        <v>80.31</v>
      </c>
      <c r="M6324" s="37">
        <f t="shared" si="707"/>
        <v>78.790000000000006</v>
      </c>
      <c r="N6324" s="37">
        <f t="shared" si="708"/>
        <v>79.349999999999994</v>
      </c>
      <c r="O6324" s="38">
        <f t="shared" ca="1" si="709"/>
        <v>5312200</v>
      </c>
    </row>
    <row r="6325" spans="1:15" x14ac:dyDescent="0.4">
      <c r="A6325">
        <v>6310</v>
      </c>
      <c r="B6325" s="63">
        <v>36209</v>
      </c>
      <c r="C6325" s="37">
        <v>123.1875</v>
      </c>
      <c r="D6325" s="37">
        <v>124.375</v>
      </c>
      <c r="E6325" s="37">
        <v>122.21875</v>
      </c>
      <c r="F6325" s="37">
        <v>123.71875</v>
      </c>
      <c r="G6325" s="38">
        <v>9048900</v>
      </c>
      <c r="H6325" s="37">
        <v>79.012130999999997</v>
      </c>
      <c r="I6325" s="41">
        <f t="shared" si="703"/>
        <v>0.63864314018691581</v>
      </c>
      <c r="J6325" s="41">
        <f t="shared" ca="1" si="704"/>
        <v>1</v>
      </c>
      <c r="K6325" s="37">
        <f t="shared" si="705"/>
        <v>78.67</v>
      </c>
      <c r="L6325" s="37">
        <f t="shared" si="706"/>
        <v>79.430000000000007</v>
      </c>
      <c r="M6325" s="37">
        <f t="shared" si="707"/>
        <v>78.05</v>
      </c>
      <c r="N6325" s="37">
        <f t="shared" si="708"/>
        <v>79.010000000000005</v>
      </c>
      <c r="O6325" s="38">
        <f t="shared" ca="1" si="709"/>
        <v>9048900</v>
      </c>
    </row>
    <row r="6326" spans="1:15" x14ac:dyDescent="0.4">
      <c r="A6326">
        <v>6311</v>
      </c>
      <c r="B6326" s="63">
        <v>36208</v>
      </c>
      <c r="C6326" s="37">
        <v>123.1875</v>
      </c>
      <c r="D6326" s="37">
        <v>125.359375</v>
      </c>
      <c r="E6326" s="37">
        <v>122.25</v>
      </c>
      <c r="F6326" s="37">
        <v>122.75</v>
      </c>
      <c r="G6326" s="38">
        <v>7858100</v>
      </c>
      <c r="H6326" s="37">
        <v>78.393433000000002</v>
      </c>
      <c r="I6326" s="41">
        <f t="shared" si="703"/>
        <v>0.63864303869653771</v>
      </c>
      <c r="J6326" s="41">
        <f t="shared" ca="1" si="704"/>
        <v>1</v>
      </c>
      <c r="K6326" s="37">
        <f t="shared" si="705"/>
        <v>78.67</v>
      </c>
      <c r="L6326" s="37">
        <f t="shared" si="706"/>
        <v>80.06</v>
      </c>
      <c r="M6326" s="37">
        <f t="shared" si="707"/>
        <v>78.069999999999993</v>
      </c>
      <c r="N6326" s="37">
        <f t="shared" si="708"/>
        <v>78.39</v>
      </c>
      <c r="O6326" s="38">
        <f t="shared" ca="1" si="709"/>
        <v>7858100</v>
      </c>
    </row>
    <row r="6327" spans="1:15" x14ac:dyDescent="0.4">
      <c r="A6327">
        <v>6312</v>
      </c>
      <c r="B6327" s="63">
        <v>36207</v>
      </c>
      <c r="C6327" s="37">
        <v>124.75</v>
      </c>
      <c r="D6327" s="37">
        <v>125.625</v>
      </c>
      <c r="E6327" s="37">
        <v>122.875</v>
      </c>
      <c r="F6327" s="37">
        <v>122.875</v>
      </c>
      <c r="G6327" s="38">
        <v>6915500</v>
      </c>
      <c r="H6327" s="37">
        <v>78.473274000000004</v>
      </c>
      <c r="I6327" s="41">
        <f t="shared" si="703"/>
        <v>0.63864312512716181</v>
      </c>
      <c r="J6327" s="41">
        <f t="shared" ca="1" si="704"/>
        <v>1</v>
      </c>
      <c r="K6327" s="37">
        <f t="shared" si="705"/>
        <v>79.67</v>
      </c>
      <c r="L6327" s="37">
        <f t="shared" si="706"/>
        <v>80.23</v>
      </c>
      <c r="M6327" s="37">
        <f t="shared" si="707"/>
        <v>78.47</v>
      </c>
      <c r="N6327" s="37">
        <f t="shared" si="708"/>
        <v>78.47</v>
      </c>
      <c r="O6327" s="38">
        <f t="shared" ca="1" si="709"/>
        <v>6915500</v>
      </c>
    </row>
    <row r="6328" spans="1:15" x14ac:dyDescent="0.4">
      <c r="A6328">
        <v>6313</v>
      </c>
      <c r="B6328" s="63">
        <v>36203</v>
      </c>
      <c r="C6328" s="37">
        <v>124.8125</v>
      </c>
      <c r="D6328" s="37">
        <v>125.5</v>
      </c>
      <c r="E6328" s="37">
        <v>122.625</v>
      </c>
      <c r="F6328" s="37">
        <v>123.625</v>
      </c>
      <c r="G6328" s="38">
        <v>10676600</v>
      </c>
      <c r="H6328" s="37">
        <v>78.952247999999997</v>
      </c>
      <c r="I6328" s="41">
        <f t="shared" si="703"/>
        <v>0.63864305763397367</v>
      </c>
      <c r="J6328" s="41">
        <f t="shared" ca="1" si="704"/>
        <v>1</v>
      </c>
      <c r="K6328" s="37">
        <f t="shared" si="705"/>
        <v>79.709999999999994</v>
      </c>
      <c r="L6328" s="37">
        <f t="shared" si="706"/>
        <v>80.150000000000006</v>
      </c>
      <c r="M6328" s="37">
        <f t="shared" si="707"/>
        <v>78.31</v>
      </c>
      <c r="N6328" s="37">
        <f t="shared" si="708"/>
        <v>78.95</v>
      </c>
      <c r="O6328" s="38">
        <f t="shared" ca="1" si="709"/>
        <v>10676600</v>
      </c>
    </row>
    <row r="6329" spans="1:15" x14ac:dyDescent="0.4">
      <c r="A6329">
        <v>6314</v>
      </c>
      <c r="B6329" s="63">
        <v>36202</v>
      </c>
      <c r="C6329" s="37">
        <v>123.0625</v>
      </c>
      <c r="D6329" s="37">
        <v>126.09375</v>
      </c>
      <c r="E6329" s="37">
        <v>122.5</v>
      </c>
      <c r="F6329" s="37">
        <v>125.125</v>
      </c>
      <c r="G6329" s="38">
        <v>9181800</v>
      </c>
      <c r="H6329" s="37">
        <v>79.910233000000005</v>
      </c>
      <c r="I6329" s="41">
        <f t="shared" si="703"/>
        <v>0.63864322077922087</v>
      </c>
      <c r="J6329" s="41">
        <f t="shared" ca="1" si="704"/>
        <v>1</v>
      </c>
      <c r="K6329" s="37">
        <f t="shared" si="705"/>
        <v>78.59</v>
      </c>
      <c r="L6329" s="37">
        <f t="shared" si="706"/>
        <v>80.53</v>
      </c>
      <c r="M6329" s="37">
        <f t="shared" si="707"/>
        <v>78.23</v>
      </c>
      <c r="N6329" s="37">
        <f t="shared" si="708"/>
        <v>79.91</v>
      </c>
      <c r="O6329" s="38">
        <f t="shared" ca="1" si="709"/>
        <v>9181800</v>
      </c>
    </row>
    <row r="6330" spans="1:15" x14ac:dyDescent="0.4">
      <c r="A6330">
        <v>6315</v>
      </c>
      <c r="B6330" s="63">
        <v>36201</v>
      </c>
      <c r="C6330" s="37">
        <v>122.125</v>
      </c>
      <c r="D6330" s="37">
        <v>123</v>
      </c>
      <c r="E6330" s="37">
        <v>121.328125</v>
      </c>
      <c r="F6330" s="37">
        <v>122.3125</v>
      </c>
      <c r="G6330" s="38">
        <v>6936700</v>
      </c>
      <c r="H6330" s="37">
        <v>78.114052000000001</v>
      </c>
      <c r="I6330" s="41">
        <f t="shared" si="703"/>
        <v>0.63864324578436382</v>
      </c>
      <c r="J6330" s="41">
        <f t="shared" ca="1" si="704"/>
        <v>1</v>
      </c>
      <c r="K6330" s="37">
        <f t="shared" si="705"/>
        <v>77.989999999999995</v>
      </c>
      <c r="L6330" s="37">
        <f t="shared" si="706"/>
        <v>78.55</v>
      </c>
      <c r="M6330" s="37">
        <f t="shared" si="707"/>
        <v>77.489999999999995</v>
      </c>
      <c r="N6330" s="37">
        <f t="shared" si="708"/>
        <v>78.11</v>
      </c>
      <c r="O6330" s="38">
        <f t="shared" ca="1" si="709"/>
        <v>6936700</v>
      </c>
    </row>
    <row r="6331" spans="1:15" x14ac:dyDescent="0.4">
      <c r="A6331">
        <v>6316</v>
      </c>
      <c r="B6331" s="63">
        <v>36200</v>
      </c>
      <c r="C6331" s="37">
        <v>124.375</v>
      </c>
      <c r="D6331" s="37">
        <v>124.5</v>
      </c>
      <c r="E6331" s="37">
        <v>121.515625</v>
      </c>
      <c r="F6331" s="37">
        <v>121.53125</v>
      </c>
      <c r="G6331" s="38">
        <v>8985700</v>
      </c>
      <c r="H6331" s="37">
        <v>77.615097000000006</v>
      </c>
      <c r="I6331" s="41">
        <f t="shared" si="703"/>
        <v>0.63864312265363854</v>
      </c>
      <c r="J6331" s="41">
        <f t="shared" ca="1" si="704"/>
        <v>1</v>
      </c>
      <c r="K6331" s="37">
        <f t="shared" si="705"/>
        <v>79.430000000000007</v>
      </c>
      <c r="L6331" s="37">
        <f t="shared" si="706"/>
        <v>79.510000000000005</v>
      </c>
      <c r="M6331" s="37">
        <f t="shared" si="707"/>
        <v>77.61</v>
      </c>
      <c r="N6331" s="37">
        <f t="shared" si="708"/>
        <v>77.62</v>
      </c>
      <c r="O6331" s="38">
        <f t="shared" ca="1" si="709"/>
        <v>8985700</v>
      </c>
    </row>
    <row r="6332" spans="1:15" x14ac:dyDescent="0.4">
      <c r="A6332">
        <v>6317</v>
      </c>
      <c r="B6332" s="63">
        <v>36199</v>
      </c>
      <c r="C6332" s="37">
        <v>125.09375</v>
      </c>
      <c r="D6332" s="37">
        <v>125.09375</v>
      </c>
      <c r="E6332" s="37">
        <v>123.34375</v>
      </c>
      <c r="F6332" s="37">
        <v>124.3125</v>
      </c>
      <c r="G6332" s="38">
        <v>8528400</v>
      </c>
      <c r="H6332" s="37">
        <v>79.391341999999995</v>
      </c>
      <c r="I6332" s="41">
        <f t="shared" si="703"/>
        <v>0.63864327400703869</v>
      </c>
      <c r="J6332" s="41">
        <f t="shared" ca="1" si="704"/>
        <v>1</v>
      </c>
      <c r="K6332" s="37">
        <f t="shared" si="705"/>
        <v>79.89</v>
      </c>
      <c r="L6332" s="37">
        <f t="shared" si="706"/>
        <v>79.89</v>
      </c>
      <c r="M6332" s="37">
        <f t="shared" si="707"/>
        <v>78.77</v>
      </c>
      <c r="N6332" s="37">
        <f t="shared" si="708"/>
        <v>79.39</v>
      </c>
      <c r="O6332" s="38">
        <f t="shared" ca="1" si="709"/>
        <v>8528400</v>
      </c>
    </row>
    <row r="6333" spans="1:15" x14ac:dyDescent="0.4">
      <c r="A6333">
        <v>6318</v>
      </c>
      <c r="B6333" s="63">
        <v>36196</v>
      </c>
      <c r="C6333" s="37">
        <v>125.65625</v>
      </c>
      <c r="D6333" s="37">
        <v>125.65625</v>
      </c>
      <c r="E6333" s="37">
        <v>123.21875</v>
      </c>
      <c r="F6333" s="37">
        <v>124.0625</v>
      </c>
      <c r="G6333" s="38">
        <v>7516100</v>
      </c>
      <c r="H6333" s="37">
        <v>79.231696999999997</v>
      </c>
      <c r="I6333" s="41">
        <f t="shared" si="703"/>
        <v>0.63864340151133503</v>
      </c>
      <c r="J6333" s="41">
        <f t="shared" ca="1" si="704"/>
        <v>1</v>
      </c>
      <c r="K6333" s="37">
        <f t="shared" si="705"/>
        <v>80.25</v>
      </c>
      <c r="L6333" s="37">
        <f t="shared" si="706"/>
        <v>80.25</v>
      </c>
      <c r="M6333" s="37">
        <f t="shared" si="707"/>
        <v>78.69</v>
      </c>
      <c r="N6333" s="37">
        <f t="shared" si="708"/>
        <v>79.23</v>
      </c>
      <c r="O6333" s="38">
        <f t="shared" ca="1" si="709"/>
        <v>7516100</v>
      </c>
    </row>
    <row r="6334" spans="1:15" x14ac:dyDescent="0.4">
      <c r="A6334">
        <v>6319</v>
      </c>
      <c r="B6334" s="63">
        <v>36195</v>
      </c>
      <c r="C6334" s="37">
        <v>127.375</v>
      </c>
      <c r="D6334" s="37">
        <v>127.5</v>
      </c>
      <c r="E6334" s="37">
        <v>124.78125</v>
      </c>
      <c r="F6334" s="37">
        <v>125.5</v>
      </c>
      <c r="G6334" s="38">
        <v>7761100</v>
      </c>
      <c r="H6334" s="37">
        <v>80.149733999999995</v>
      </c>
      <c r="I6334" s="41">
        <f t="shared" si="703"/>
        <v>0.63864329880478088</v>
      </c>
      <c r="J6334" s="41">
        <f t="shared" ca="1" si="704"/>
        <v>1</v>
      </c>
      <c r="K6334" s="37">
        <f t="shared" si="705"/>
        <v>81.349999999999994</v>
      </c>
      <c r="L6334" s="37">
        <f t="shared" si="706"/>
        <v>81.430000000000007</v>
      </c>
      <c r="M6334" s="37">
        <f t="shared" si="707"/>
        <v>79.69</v>
      </c>
      <c r="N6334" s="37">
        <f t="shared" si="708"/>
        <v>80.150000000000006</v>
      </c>
      <c r="O6334" s="38">
        <f t="shared" ca="1" si="709"/>
        <v>7761100</v>
      </c>
    </row>
    <row r="6335" spans="1:15" x14ac:dyDescent="0.4">
      <c r="A6335">
        <v>6320</v>
      </c>
      <c r="B6335" s="63">
        <v>36194</v>
      </c>
      <c r="C6335" s="37">
        <v>125.6875</v>
      </c>
      <c r="D6335" s="37">
        <v>127.9375</v>
      </c>
      <c r="E6335" s="37">
        <v>125.65625</v>
      </c>
      <c r="F6335" s="37">
        <v>127.40625</v>
      </c>
      <c r="G6335" s="38">
        <v>10290700</v>
      </c>
      <c r="H6335" s="37">
        <v>81.367119000000002</v>
      </c>
      <c r="I6335" s="41">
        <f t="shared" si="703"/>
        <v>0.63864307284768218</v>
      </c>
      <c r="J6335" s="41">
        <f t="shared" ca="1" si="704"/>
        <v>1</v>
      </c>
      <c r="K6335" s="37">
        <f t="shared" si="705"/>
        <v>80.27</v>
      </c>
      <c r="L6335" s="37">
        <f t="shared" si="706"/>
        <v>81.709999999999994</v>
      </c>
      <c r="M6335" s="37">
        <f t="shared" si="707"/>
        <v>80.25</v>
      </c>
      <c r="N6335" s="37">
        <f t="shared" si="708"/>
        <v>81.37</v>
      </c>
      <c r="O6335" s="38">
        <f t="shared" ca="1" si="709"/>
        <v>10290700</v>
      </c>
    </row>
    <row r="6336" spans="1:15" x14ac:dyDescent="0.4">
      <c r="A6336">
        <v>6321</v>
      </c>
      <c r="B6336" s="63">
        <v>36193</v>
      </c>
      <c r="C6336" s="37">
        <v>127.078125</v>
      </c>
      <c r="D6336" s="37">
        <v>127.21875</v>
      </c>
      <c r="E6336" s="37">
        <v>124.765625</v>
      </c>
      <c r="F6336" s="37">
        <v>126.125</v>
      </c>
      <c r="G6336" s="38">
        <v>9194500</v>
      </c>
      <c r="H6336" s="37">
        <v>80.548866000000004</v>
      </c>
      <c r="I6336" s="41">
        <f t="shared" si="703"/>
        <v>0.63864313974231912</v>
      </c>
      <c r="J6336" s="41">
        <f t="shared" ca="1" si="704"/>
        <v>1</v>
      </c>
      <c r="K6336" s="37">
        <f t="shared" si="705"/>
        <v>81.16</v>
      </c>
      <c r="L6336" s="37">
        <f t="shared" si="706"/>
        <v>81.25</v>
      </c>
      <c r="M6336" s="37">
        <f t="shared" si="707"/>
        <v>79.680000000000007</v>
      </c>
      <c r="N6336" s="37">
        <f t="shared" si="708"/>
        <v>80.55</v>
      </c>
      <c r="O6336" s="38">
        <f t="shared" ca="1" si="709"/>
        <v>9194500</v>
      </c>
    </row>
    <row r="6337" spans="1:15" x14ac:dyDescent="0.4">
      <c r="A6337">
        <v>6322</v>
      </c>
      <c r="B6337" s="63">
        <v>36192</v>
      </c>
      <c r="C6337" s="37">
        <v>128.6875</v>
      </c>
      <c r="D6337" s="37">
        <v>128.6875</v>
      </c>
      <c r="E6337" s="37">
        <v>126.90625</v>
      </c>
      <c r="F6337" s="37">
        <v>126.90625</v>
      </c>
      <c r="G6337" s="38">
        <v>9426800</v>
      </c>
      <c r="H6337" s="37">
        <v>81.047798</v>
      </c>
      <c r="I6337" s="41">
        <f t="shared" si="703"/>
        <v>0.63864307707461221</v>
      </c>
      <c r="J6337" s="41">
        <f t="shared" ca="1" si="704"/>
        <v>1</v>
      </c>
      <c r="K6337" s="37">
        <f t="shared" si="705"/>
        <v>82.19</v>
      </c>
      <c r="L6337" s="37">
        <f t="shared" si="706"/>
        <v>82.19</v>
      </c>
      <c r="M6337" s="37">
        <f t="shared" si="707"/>
        <v>81.05</v>
      </c>
      <c r="N6337" s="37">
        <f t="shared" si="708"/>
        <v>81.05</v>
      </c>
      <c r="O6337" s="38">
        <f t="shared" ca="1" si="709"/>
        <v>9426800</v>
      </c>
    </row>
    <row r="6338" spans="1:15" x14ac:dyDescent="0.4">
      <c r="A6338">
        <v>6323</v>
      </c>
      <c r="B6338" s="63">
        <v>36189</v>
      </c>
      <c r="C6338" s="37">
        <v>127.34375</v>
      </c>
      <c r="D6338" s="37">
        <v>128.296875</v>
      </c>
      <c r="E6338" s="37">
        <v>125.40625</v>
      </c>
      <c r="F6338" s="37">
        <v>127.65625</v>
      </c>
      <c r="G6338" s="38">
        <v>6456800</v>
      </c>
      <c r="H6338" s="37">
        <v>81.526786999999999</v>
      </c>
      <c r="I6338" s="41">
        <f t="shared" si="703"/>
        <v>0.63864312949816404</v>
      </c>
      <c r="J6338" s="41">
        <f t="shared" ca="1" si="704"/>
        <v>1</v>
      </c>
      <c r="K6338" s="37">
        <f t="shared" si="705"/>
        <v>81.33</v>
      </c>
      <c r="L6338" s="37">
        <f t="shared" si="706"/>
        <v>81.94</v>
      </c>
      <c r="M6338" s="37">
        <f t="shared" si="707"/>
        <v>80.09</v>
      </c>
      <c r="N6338" s="37">
        <f t="shared" si="708"/>
        <v>81.53</v>
      </c>
      <c r="O6338" s="38">
        <f t="shared" ca="1" si="709"/>
        <v>6456800</v>
      </c>
    </row>
    <row r="6339" spans="1:15" x14ac:dyDescent="0.4">
      <c r="A6339">
        <v>6324</v>
      </c>
      <c r="B6339" s="63">
        <v>36188</v>
      </c>
      <c r="C6339" s="37">
        <v>125.25</v>
      </c>
      <c r="D6339" s="37">
        <v>126.96875</v>
      </c>
      <c r="E6339" s="37">
        <v>125.1875</v>
      </c>
      <c r="F6339" s="37">
        <v>126.6875</v>
      </c>
      <c r="G6339" s="38">
        <v>5961700</v>
      </c>
      <c r="H6339" s="37">
        <v>80.908096</v>
      </c>
      <c r="I6339" s="41">
        <f t="shared" si="703"/>
        <v>0.63864308633448441</v>
      </c>
      <c r="J6339" s="41">
        <f t="shared" ca="1" si="704"/>
        <v>1</v>
      </c>
      <c r="K6339" s="37">
        <f t="shared" si="705"/>
        <v>79.989999999999995</v>
      </c>
      <c r="L6339" s="37">
        <f t="shared" si="706"/>
        <v>81.09</v>
      </c>
      <c r="M6339" s="37">
        <f t="shared" si="707"/>
        <v>79.95</v>
      </c>
      <c r="N6339" s="37">
        <f t="shared" si="708"/>
        <v>80.91</v>
      </c>
      <c r="O6339" s="38">
        <f t="shared" ca="1" si="709"/>
        <v>5961700</v>
      </c>
    </row>
    <row r="6340" spans="1:15" x14ac:dyDescent="0.4">
      <c r="A6340">
        <v>6325</v>
      </c>
      <c r="B6340" s="63">
        <v>36187</v>
      </c>
      <c r="C6340" s="37">
        <v>126.375</v>
      </c>
      <c r="D6340" s="37">
        <v>126.625</v>
      </c>
      <c r="E6340" s="37">
        <v>124.15625</v>
      </c>
      <c r="F6340" s="37">
        <v>124.59375</v>
      </c>
      <c r="G6340" s="38">
        <v>7399400</v>
      </c>
      <c r="H6340" s="37">
        <v>79.570946000000006</v>
      </c>
      <c r="I6340" s="41">
        <f t="shared" si="703"/>
        <v>0.63864315826435925</v>
      </c>
      <c r="J6340" s="41">
        <f t="shared" ca="1" si="704"/>
        <v>1</v>
      </c>
      <c r="K6340" s="37">
        <f t="shared" si="705"/>
        <v>80.709999999999994</v>
      </c>
      <c r="L6340" s="37">
        <f t="shared" si="706"/>
        <v>80.87</v>
      </c>
      <c r="M6340" s="37">
        <f t="shared" si="707"/>
        <v>79.290000000000006</v>
      </c>
      <c r="N6340" s="37">
        <f t="shared" si="708"/>
        <v>79.569999999999993</v>
      </c>
      <c r="O6340" s="38">
        <f t="shared" ca="1" si="709"/>
        <v>7399400</v>
      </c>
    </row>
    <row r="6341" spans="1:15" x14ac:dyDescent="0.4">
      <c r="A6341">
        <v>6326</v>
      </c>
      <c r="B6341" s="63">
        <v>36186</v>
      </c>
      <c r="C6341" s="37">
        <v>124.125</v>
      </c>
      <c r="D6341" s="37">
        <v>126.0625</v>
      </c>
      <c r="E6341" s="37">
        <v>123.625</v>
      </c>
      <c r="F6341" s="37">
        <v>126.0625</v>
      </c>
      <c r="G6341" s="38">
        <v>6047000</v>
      </c>
      <c r="H6341" s="37">
        <v>80.508933999999996</v>
      </c>
      <c r="I6341" s="41">
        <f t="shared" si="703"/>
        <v>0.63864300644521566</v>
      </c>
      <c r="J6341" s="41">
        <f t="shared" ca="1" si="704"/>
        <v>1</v>
      </c>
      <c r="K6341" s="37">
        <f t="shared" si="705"/>
        <v>79.27</v>
      </c>
      <c r="L6341" s="37">
        <f t="shared" si="706"/>
        <v>80.510000000000005</v>
      </c>
      <c r="M6341" s="37">
        <f t="shared" si="707"/>
        <v>78.95</v>
      </c>
      <c r="N6341" s="37">
        <f t="shared" si="708"/>
        <v>80.510000000000005</v>
      </c>
      <c r="O6341" s="38">
        <f t="shared" ca="1" si="709"/>
        <v>6047000</v>
      </c>
    </row>
    <row r="6342" spans="1:15" x14ac:dyDescent="0.4">
      <c r="A6342">
        <v>6327</v>
      </c>
      <c r="B6342" s="63">
        <v>36185</v>
      </c>
      <c r="C6342" s="37">
        <v>123.28125</v>
      </c>
      <c r="D6342" s="37">
        <v>124</v>
      </c>
      <c r="E6342" s="37">
        <v>121.90625</v>
      </c>
      <c r="F6342" s="37">
        <v>123.8125</v>
      </c>
      <c r="G6342" s="38">
        <v>5700300</v>
      </c>
      <c r="H6342" s="37">
        <v>79.071999000000005</v>
      </c>
      <c r="I6342" s="41">
        <f t="shared" si="703"/>
        <v>0.63864310146390713</v>
      </c>
      <c r="J6342" s="41">
        <f t="shared" ca="1" si="704"/>
        <v>1</v>
      </c>
      <c r="K6342" s="37">
        <f t="shared" si="705"/>
        <v>78.73</v>
      </c>
      <c r="L6342" s="37">
        <f t="shared" si="706"/>
        <v>79.19</v>
      </c>
      <c r="M6342" s="37">
        <f t="shared" si="707"/>
        <v>77.849999999999994</v>
      </c>
      <c r="N6342" s="37">
        <f t="shared" si="708"/>
        <v>79.069999999999993</v>
      </c>
      <c r="O6342" s="38">
        <f t="shared" ca="1" si="709"/>
        <v>5700300</v>
      </c>
    </row>
    <row r="6343" spans="1:15" x14ac:dyDescent="0.4">
      <c r="A6343">
        <v>6328</v>
      </c>
      <c r="B6343" s="63">
        <v>36182</v>
      </c>
      <c r="C6343" s="37">
        <v>122.125</v>
      </c>
      <c r="D6343" s="37">
        <v>123.84375</v>
      </c>
      <c r="E6343" s="37">
        <v>121.78125</v>
      </c>
      <c r="F6343" s="37">
        <v>122.5625</v>
      </c>
      <c r="G6343" s="38">
        <v>7522300</v>
      </c>
      <c r="H6343" s="37">
        <v>78.273689000000005</v>
      </c>
      <c r="I6343" s="41">
        <f t="shared" si="703"/>
        <v>0.63864305150433454</v>
      </c>
      <c r="J6343" s="41">
        <f t="shared" ca="1" si="704"/>
        <v>1</v>
      </c>
      <c r="K6343" s="37">
        <f t="shared" si="705"/>
        <v>77.989999999999995</v>
      </c>
      <c r="L6343" s="37">
        <f t="shared" si="706"/>
        <v>79.09</v>
      </c>
      <c r="M6343" s="37">
        <f t="shared" si="707"/>
        <v>77.77</v>
      </c>
      <c r="N6343" s="37">
        <f t="shared" si="708"/>
        <v>78.27</v>
      </c>
      <c r="O6343" s="38">
        <f t="shared" ca="1" si="709"/>
        <v>7522300</v>
      </c>
    </row>
    <row r="6344" spans="1:15" x14ac:dyDescent="0.4">
      <c r="A6344">
        <v>6329</v>
      </c>
      <c r="B6344" s="63">
        <v>36181</v>
      </c>
      <c r="C6344" s="37">
        <v>125.578125</v>
      </c>
      <c r="D6344" s="37">
        <v>125.84375</v>
      </c>
      <c r="E6344" s="37">
        <v>122.59375</v>
      </c>
      <c r="F6344" s="37">
        <v>122.84375</v>
      </c>
      <c r="G6344" s="38">
        <v>6937500</v>
      </c>
      <c r="H6344" s="37">
        <v>78.453277999999997</v>
      </c>
      <c r="I6344" s="41">
        <f t="shared" si="703"/>
        <v>0.63864281251589927</v>
      </c>
      <c r="J6344" s="41">
        <f t="shared" ca="1" si="704"/>
        <v>1</v>
      </c>
      <c r="K6344" s="37">
        <f t="shared" si="705"/>
        <v>80.2</v>
      </c>
      <c r="L6344" s="37">
        <f t="shared" si="706"/>
        <v>80.37</v>
      </c>
      <c r="M6344" s="37">
        <f t="shared" si="707"/>
        <v>78.290000000000006</v>
      </c>
      <c r="N6344" s="37">
        <f t="shared" si="708"/>
        <v>78.45</v>
      </c>
      <c r="O6344" s="38">
        <f t="shared" ca="1" si="709"/>
        <v>6937500</v>
      </c>
    </row>
    <row r="6345" spans="1:15" x14ac:dyDescent="0.4">
      <c r="A6345">
        <v>6330</v>
      </c>
      <c r="B6345" s="63">
        <v>36180</v>
      </c>
      <c r="C6345" s="37">
        <v>126.09375</v>
      </c>
      <c r="D6345" s="37">
        <v>127.9375</v>
      </c>
      <c r="E6345" s="37">
        <v>125.03125</v>
      </c>
      <c r="F6345" s="37">
        <v>126.1875</v>
      </c>
      <c r="G6345" s="38">
        <v>6534400</v>
      </c>
      <c r="H6345" s="37">
        <v>80.588768000000002</v>
      </c>
      <c r="I6345" s="41">
        <f t="shared" si="703"/>
        <v>0.63864303516592369</v>
      </c>
      <c r="J6345" s="41">
        <f t="shared" ca="1" si="704"/>
        <v>1</v>
      </c>
      <c r="K6345" s="37">
        <f t="shared" si="705"/>
        <v>80.53</v>
      </c>
      <c r="L6345" s="37">
        <f t="shared" si="706"/>
        <v>81.709999999999994</v>
      </c>
      <c r="M6345" s="37">
        <f t="shared" si="707"/>
        <v>79.849999999999994</v>
      </c>
      <c r="N6345" s="37">
        <f t="shared" si="708"/>
        <v>80.59</v>
      </c>
      <c r="O6345" s="38">
        <f t="shared" ca="1" si="709"/>
        <v>6534400</v>
      </c>
    </row>
    <row r="6346" spans="1:15" x14ac:dyDescent="0.4">
      <c r="A6346">
        <v>6331</v>
      </c>
      <c r="B6346" s="63">
        <v>36179</v>
      </c>
      <c r="C6346" s="37">
        <v>125.296875</v>
      </c>
      <c r="D6346" s="37">
        <v>125.625</v>
      </c>
      <c r="E6346" s="37">
        <v>123.5</v>
      </c>
      <c r="F6346" s="37">
        <v>125.1875</v>
      </c>
      <c r="G6346" s="38">
        <v>6535100</v>
      </c>
      <c r="H6346" s="37">
        <v>79.950142</v>
      </c>
      <c r="I6346" s="41">
        <f t="shared" si="703"/>
        <v>0.6386431712431353</v>
      </c>
      <c r="J6346" s="41">
        <f t="shared" ca="1" si="704"/>
        <v>1</v>
      </c>
      <c r="K6346" s="37">
        <f t="shared" si="705"/>
        <v>80.02</v>
      </c>
      <c r="L6346" s="37">
        <f t="shared" si="706"/>
        <v>80.23</v>
      </c>
      <c r="M6346" s="37">
        <f t="shared" si="707"/>
        <v>78.87</v>
      </c>
      <c r="N6346" s="37">
        <f t="shared" si="708"/>
        <v>79.95</v>
      </c>
      <c r="O6346" s="38">
        <f t="shared" ca="1" si="709"/>
        <v>6535100</v>
      </c>
    </row>
    <row r="6347" spans="1:15" x14ac:dyDescent="0.4">
      <c r="A6347">
        <v>6332</v>
      </c>
      <c r="B6347" s="63">
        <v>36175</v>
      </c>
      <c r="C6347" s="37">
        <v>122.375</v>
      </c>
      <c r="D6347" s="37">
        <v>124.78125</v>
      </c>
      <c r="E6347" s="37">
        <v>122.0625</v>
      </c>
      <c r="F6347" s="37">
        <v>124.375</v>
      </c>
      <c r="G6347" s="38">
        <v>7817700</v>
      </c>
      <c r="H6347" s="37">
        <v>79.431244000000007</v>
      </c>
      <c r="I6347" s="41">
        <f t="shared" si="703"/>
        <v>0.63864316783919606</v>
      </c>
      <c r="J6347" s="41">
        <f t="shared" ca="1" si="704"/>
        <v>1</v>
      </c>
      <c r="K6347" s="37">
        <f t="shared" si="705"/>
        <v>78.150000000000006</v>
      </c>
      <c r="L6347" s="37">
        <f t="shared" si="706"/>
        <v>79.69</v>
      </c>
      <c r="M6347" s="37">
        <f t="shared" si="707"/>
        <v>77.95</v>
      </c>
      <c r="N6347" s="37">
        <f t="shared" si="708"/>
        <v>79.430000000000007</v>
      </c>
      <c r="O6347" s="38">
        <f t="shared" ca="1" si="709"/>
        <v>7817700</v>
      </c>
    </row>
    <row r="6348" spans="1:15" x14ac:dyDescent="0.4">
      <c r="A6348">
        <v>6333</v>
      </c>
      <c r="B6348" s="63">
        <v>36174</v>
      </c>
      <c r="C6348" s="37">
        <v>123.625</v>
      </c>
      <c r="D6348" s="37">
        <v>123.90625</v>
      </c>
      <c r="E6348" s="37">
        <v>120.90625</v>
      </c>
      <c r="F6348" s="37">
        <v>121.21875</v>
      </c>
      <c r="G6348" s="38">
        <v>11400700</v>
      </c>
      <c r="H6348" s="37">
        <v>77.415526999999997</v>
      </c>
      <c r="I6348" s="41">
        <f t="shared" si="703"/>
        <v>0.63864317195153386</v>
      </c>
      <c r="J6348" s="41">
        <f t="shared" ca="1" si="704"/>
        <v>1</v>
      </c>
      <c r="K6348" s="37">
        <f t="shared" si="705"/>
        <v>78.95</v>
      </c>
      <c r="L6348" s="37">
        <f t="shared" si="706"/>
        <v>79.13</v>
      </c>
      <c r="M6348" s="37">
        <f t="shared" si="707"/>
        <v>77.22</v>
      </c>
      <c r="N6348" s="37">
        <f t="shared" si="708"/>
        <v>77.42</v>
      </c>
      <c r="O6348" s="38">
        <f t="shared" ca="1" si="709"/>
        <v>11400700</v>
      </c>
    </row>
    <row r="6349" spans="1:15" x14ac:dyDescent="0.4">
      <c r="A6349">
        <v>6334</v>
      </c>
      <c r="B6349" s="63">
        <v>36173</v>
      </c>
      <c r="C6349" s="37">
        <v>120.40625</v>
      </c>
      <c r="D6349" s="37">
        <v>125.125</v>
      </c>
      <c r="E6349" s="37">
        <v>120.375</v>
      </c>
      <c r="F6349" s="37">
        <v>123.375</v>
      </c>
      <c r="G6349" s="38">
        <v>10810600</v>
      </c>
      <c r="H6349" s="37">
        <v>78.792618000000004</v>
      </c>
      <c r="I6349" s="41">
        <f t="shared" si="703"/>
        <v>0.63864330699088145</v>
      </c>
      <c r="J6349" s="41">
        <f t="shared" ca="1" si="704"/>
        <v>1</v>
      </c>
      <c r="K6349" s="37">
        <f t="shared" si="705"/>
        <v>76.900000000000006</v>
      </c>
      <c r="L6349" s="37">
        <f t="shared" si="706"/>
        <v>79.91</v>
      </c>
      <c r="M6349" s="37">
        <f t="shared" si="707"/>
        <v>76.88</v>
      </c>
      <c r="N6349" s="37">
        <f t="shared" si="708"/>
        <v>78.790000000000006</v>
      </c>
      <c r="O6349" s="38">
        <f t="shared" ca="1" si="709"/>
        <v>10810600</v>
      </c>
    </row>
    <row r="6350" spans="1:15" x14ac:dyDescent="0.4">
      <c r="A6350">
        <v>6335</v>
      </c>
      <c r="B6350" s="63">
        <v>36172</v>
      </c>
      <c r="C6350" s="37">
        <v>126.21875</v>
      </c>
      <c r="D6350" s="37">
        <v>126.21875</v>
      </c>
      <c r="E6350" s="37">
        <v>123.75</v>
      </c>
      <c r="F6350" s="37">
        <v>124.25</v>
      </c>
      <c r="G6350" s="38">
        <v>7768800</v>
      </c>
      <c r="H6350" s="37">
        <v>79.351417999999995</v>
      </c>
      <c r="I6350" s="41">
        <f t="shared" si="703"/>
        <v>0.63864320321931589</v>
      </c>
      <c r="J6350" s="41">
        <f t="shared" ca="1" si="704"/>
        <v>1</v>
      </c>
      <c r="K6350" s="37">
        <f t="shared" si="705"/>
        <v>80.61</v>
      </c>
      <c r="L6350" s="37">
        <f t="shared" si="706"/>
        <v>80.61</v>
      </c>
      <c r="M6350" s="37">
        <f t="shared" si="707"/>
        <v>79.03</v>
      </c>
      <c r="N6350" s="37">
        <f t="shared" si="708"/>
        <v>79.349999999999994</v>
      </c>
      <c r="O6350" s="38">
        <f t="shared" ca="1" si="709"/>
        <v>7768800</v>
      </c>
    </row>
    <row r="6351" spans="1:15" x14ac:dyDescent="0.4">
      <c r="A6351">
        <v>6336</v>
      </c>
      <c r="B6351" s="63">
        <v>36171</v>
      </c>
      <c r="C6351" s="37">
        <v>127.6875</v>
      </c>
      <c r="D6351" s="37">
        <v>127.6875</v>
      </c>
      <c r="E6351" s="37">
        <v>125.21875</v>
      </c>
      <c r="F6351" s="37">
        <v>126.53125</v>
      </c>
      <c r="G6351" s="38">
        <v>7578300</v>
      </c>
      <c r="H6351" s="37">
        <v>80.808318999999997</v>
      </c>
      <c r="I6351" s="41">
        <f t="shared" si="703"/>
        <v>0.63864317312916763</v>
      </c>
      <c r="J6351" s="41">
        <f t="shared" ca="1" si="704"/>
        <v>1</v>
      </c>
      <c r="K6351" s="37">
        <f t="shared" si="705"/>
        <v>81.55</v>
      </c>
      <c r="L6351" s="37">
        <f t="shared" si="706"/>
        <v>81.55</v>
      </c>
      <c r="M6351" s="37">
        <f t="shared" si="707"/>
        <v>79.97</v>
      </c>
      <c r="N6351" s="37">
        <f t="shared" si="708"/>
        <v>80.81</v>
      </c>
      <c r="O6351" s="38">
        <f t="shared" ca="1" si="709"/>
        <v>7578300</v>
      </c>
    </row>
    <row r="6352" spans="1:15" x14ac:dyDescent="0.4">
      <c r="A6352">
        <v>6337</v>
      </c>
      <c r="B6352" s="63">
        <v>36168</v>
      </c>
      <c r="C6352" s="37">
        <v>128.1875</v>
      </c>
      <c r="D6352" s="37">
        <v>128.5</v>
      </c>
      <c r="E6352" s="37">
        <v>125.96875</v>
      </c>
      <c r="F6352" s="37">
        <v>127.75</v>
      </c>
      <c r="G6352" s="38">
        <v>6224400</v>
      </c>
      <c r="H6352" s="37">
        <v>81.586654999999993</v>
      </c>
      <c r="I6352" s="41">
        <f t="shared" si="703"/>
        <v>0.63864309197651659</v>
      </c>
      <c r="J6352" s="41">
        <f t="shared" ca="1" si="704"/>
        <v>1</v>
      </c>
      <c r="K6352" s="37">
        <f t="shared" si="705"/>
        <v>81.87</v>
      </c>
      <c r="L6352" s="37">
        <f t="shared" si="706"/>
        <v>82.07</v>
      </c>
      <c r="M6352" s="37">
        <f t="shared" si="707"/>
        <v>80.45</v>
      </c>
      <c r="N6352" s="37">
        <f t="shared" si="708"/>
        <v>81.59</v>
      </c>
      <c r="O6352" s="38">
        <f t="shared" ca="1" si="709"/>
        <v>6224400</v>
      </c>
    </row>
    <row r="6353" spans="1:15" x14ac:dyDescent="0.4">
      <c r="A6353">
        <v>6338</v>
      </c>
      <c r="B6353" s="63">
        <v>36167</v>
      </c>
      <c r="C6353" s="37">
        <v>126.375</v>
      </c>
      <c r="D6353" s="37">
        <v>127.21875</v>
      </c>
      <c r="E6353" s="37">
        <v>125.78125</v>
      </c>
      <c r="F6353" s="37">
        <v>126.8125</v>
      </c>
      <c r="G6353" s="38">
        <v>5504900</v>
      </c>
      <c r="H6353" s="37">
        <v>80.987938</v>
      </c>
      <c r="I6353" s="41">
        <f t="shared" ref="I6353:I6416" si="710">IF(F6353=0,1,H6353/F6353)</f>
        <v>0.63864317792015768</v>
      </c>
      <c r="J6353" s="41">
        <f t="shared" ref="J6353:J6416" ca="1" si="711">INDEX(OFFSET($T$15,0,0,$S$13+1,1),MATCH(B6353,OFFSET($Q$15,0,0,$S$13+1,1),-1))</f>
        <v>1</v>
      </c>
      <c r="K6353" s="37">
        <f t="shared" ref="K6353:K6416" si="712">ROUND($I6353*C6353,2)</f>
        <v>80.709999999999994</v>
      </c>
      <c r="L6353" s="37">
        <f t="shared" ref="L6353:L6416" si="713">ROUND($I6353*D6353,2)</f>
        <v>81.25</v>
      </c>
      <c r="M6353" s="37">
        <f t="shared" ref="M6353:M6416" si="714">ROUND($I6353*E6353,2)</f>
        <v>80.33</v>
      </c>
      <c r="N6353" s="37">
        <f t="shared" ref="N6353:N6416" si="715">ROUND($I6353*F6353,2)</f>
        <v>80.989999999999995</v>
      </c>
      <c r="O6353" s="38">
        <f t="shared" ref="O6353:O6416" ca="1" si="716">G6353*J6353</f>
        <v>5504900</v>
      </c>
    </row>
    <row r="6354" spans="1:15" x14ac:dyDescent="0.4">
      <c r="A6354">
        <v>6339</v>
      </c>
      <c r="B6354" s="63">
        <v>36166</v>
      </c>
      <c r="C6354" s="37">
        <v>125.8125</v>
      </c>
      <c r="D6354" s="37">
        <v>127.75</v>
      </c>
      <c r="E6354" s="37">
        <v>125.75</v>
      </c>
      <c r="F6354" s="37">
        <v>127.4375</v>
      </c>
      <c r="G6354" s="38">
        <v>7737700</v>
      </c>
      <c r="H6354" s="37">
        <v>81.387084999999999</v>
      </c>
      <c r="I6354" s="41">
        <f t="shared" si="710"/>
        <v>0.63864313879352619</v>
      </c>
      <c r="J6354" s="41">
        <f t="shared" ca="1" si="711"/>
        <v>1</v>
      </c>
      <c r="K6354" s="37">
        <f t="shared" si="712"/>
        <v>80.349999999999994</v>
      </c>
      <c r="L6354" s="37">
        <f t="shared" si="713"/>
        <v>81.59</v>
      </c>
      <c r="M6354" s="37">
        <f t="shared" si="714"/>
        <v>80.31</v>
      </c>
      <c r="N6354" s="37">
        <f t="shared" si="715"/>
        <v>81.39</v>
      </c>
      <c r="O6354" s="38">
        <f t="shared" ca="1" si="716"/>
        <v>7737700</v>
      </c>
    </row>
    <row r="6355" spans="1:15" x14ac:dyDescent="0.4">
      <c r="A6355">
        <v>6340</v>
      </c>
      <c r="B6355" s="63">
        <v>36165</v>
      </c>
      <c r="C6355" s="37">
        <v>122.9375</v>
      </c>
      <c r="D6355" s="37">
        <v>124.875</v>
      </c>
      <c r="E6355" s="37">
        <v>122.9375</v>
      </c>
      <c r="F6355" s="37">
        <v>124.4375</v>
      </c>
      <c r="G6355" s="38">
        <v>8031000</v>
      </c>
      <c r="H6355" s="37">
        <v>79.471146000000005</v>
      </c>
      <c r="I6355" s="41">
        <f t="shared" si="710"/>
        <v>0.63864306177800101</v>
      </c>
      <c r="J6355" s="41">
        <f t="shared" ca="1" si="711"/>
        <v>1</v>
      </c>
      <c r="K6355" s="37">
        <f t="shared" si="712"/>
        <v>78.510000000000005</v>
      </c>
      <c r="L6355" s="37">
        <f t="shared" si="713"/>
        <v>79.75</v>
      </c>
      <c r="M6355" s="37">
        <f t="shared" si="714"/>
        <v>78.510000000000005</v>
      </c>
      <c r="N6355" s="37">
        <f t="shared" si="715"/>
        <v>79.47</v>
      </c>
      <c r="O6355" s="38">
        <f t="shared" ca="1" si="716"/>
        <v>8031000</v>
      </c>
    </row>
    <row r="6356" spans="1:15" x14ac:dyDescent="0.4">
      <c r="A6356">
        <v>6341</v>
      </c>
      <c r="B6356" s="63">
        <v>36164</v>
      </c>
      <c r="C6356" s="37">
        <v>123.375</v>
      </c>
      <c r="D6356" s="37">
        <v>125.21875</v>
      </c>
      <c r="E6356" s="37">
        <v>121.71875</v>
      </c>
      <c r="F6356" s="37">
        <v>123.03125</v>
      </c>
      <c r="G6356" s="38">
        <v>9450400</v>
      </c>
      <c r="H6356" s="37">
        <v>78.573059000000001</v>
      </c>
      <c r="I6356" s="41">
        <f t="shared" si="710"/>
        <v>0.63864310083820164</v>
      </c>
      <c r="J6356" s="41">
        <f t="shared" ca="1" si="711"/>
        <v>1</v>
      </c>
      <c r="K6356" s="37">
        <f t="shared" si="712"/>
        <v>78.790000000000006</v>
      </c>
      <c r="L6356" s="37">
        <f t="shared" si="713"/>
        <v>79.97</v>
      </c>
      <c r="M6356" s="37">
        <f t="shared" si="714"/>
        <v>77.73</v>
      </c>
      <c r="N6356" s="37">
        <f t="shared" si="715"/>
        <v>78.569999999999993</v>
      </c>
      <c r="O6356" s="38">
        <f t="shared" ca="1" si="716"/>
        <v>9450400</v>
      </c>
    </row>
    <row r="6357" spans="1:15" x14ac:dyDescent="0.4">
      <c r="A6357">
        <v>6342</v>
      </c>
      <c r="B6357" s="63">
        <v>36160</v>
      </c>
      <c r="C6357" s="37">
        <v>123.3125</v>
      </c>
      <c r="D6357" s="37">
        <v>123.9375</v>
      </c>
      <c r="E6357" s="37">
        <v>122.46875</v>
      </c>
      <c r="F6357" s="37">
        <v>123.3125</v>
      </c>
      <c r="G6357" s="38">
        <v>6790500</v>
      </c>
      <c r="H6357" s="37">
        <v>78.752707999999998</v>
      </c>
      <c r="I6357" s="41">
        <f t="shared" si="710"/>
        <v>0.63864334921439436</v>
      </c>
      <c r="J6357" s="41">
        <f t="shared" ca="1" si="711"/>
        <v>1</v>
      </c>
      <c r="K6357" s="37">
        <f t="shared" si="712"/>
        <v>78.75</v>
      </c>
      <c r="L6357" s="37">
        <f t="shared" si="713"/>
        <v>79.150000000000006</v>
      </c>
      <c r="M6357" s="37">
        <f t="shared" si="714"/>
        <v>78.209999999999994</v>
      </c>
      <c r="N6357" s="37">
        <f t="shared" si="715"/>
        <v>78.75</v>
      </c>
      <c r="O6357" s="38">
        <f t="shared" ca="1" si="716"/>
        <v>6790500</v>
      </c>
    </row>
    <row r="6358" spans="1:15" x14ac:dyDescent="0.4">
      <c r="A6358">
        <v>6343</v>
      </c>
      <c r="B6358" s="63">
        <v>36159</v>
      </c>
      <c r="C6358" s="37">
        <v>123.9375</v>
      </c>
      <c r="D6358" s="37">
        <v>124.75</v>
      </c>
      <c r="E6358" s="37">
        <v>123.03125</v>
      </c>
      <c r="F6358" s="37">
        <v>123.3125</v>
      </c>
      <c r="G6358" s="38">
        <v>6810700</v>
      </c>
      <c r="H6358" s="37">
        <v>78.752707999999998</v>
      </c>
      <c r="I6358" s="41">
        <f t="shared" si="710"/>
        <v>0.63864334921439436</v>
      </c>
      <c r="J6358" s="41">
        <f t="shared" ca="1" si="711"/>
        <v>1</v>
      </c>
      <c r="K6358" s="37">
        <f t="shared" si="712"/>
        <v>79.150000000000006</v>
      </c>
      <c r="L6358" s="37">
        <f t="shared" si="713"/>
        <v>79.67</v>
      </c>
      <c r="M6358" s="37">
        <f t="shared" si="714"/>
        <v>78.569999999999993</v>
      </c>
      <c r="N6358" s="37">
        <f t="shared" si="715"/>
        <v>78.75</v>
      </c>
      <c r="O6358" s="38">
        <f t="shared" ca="1" si="716"/>
        <v>6810700</v>
      </c>
    </row>
    <row r="6359" spans="1:15" x14ac:dyDescent="0.4">
      <c r="A6359">
        <v>6344</v>
      </c>
      <c r="B6359" s="63">
        <v>36158</v>
      </c>
      <c r="C6359" s="37">
        <v>122.71875</v>
      </c>
      <c r="D6359" s="37">
        <v>124.484375</v>
      </c>
      <c r="E6359" s="37">
        <v>122.125</v>
      </c>
      <c r="F6359" s="37">
        <v>124.3125</v>
      </c>
      <c r="G6359" s="38">
        <v>3935800</v>
      </c>
      <c r="H6359" s="37">
        <v>79.391341999999995</v>
      </c>
      <c r="I6359" s="41">
        <f t="shared" si="710"/>
        <v>0.63864327400703869</v>
      </c>
      <c r="J6359" s="41">
        <f t="shared" ca="1" si="711"/>
        <v>1</v>
      </c>
      <c r="K6359" s="37">
        <f t="shared" si="712"/>
        <v>78.37</v>
      </c>
      <c r="L6359" s="37">
        <f t="shared" si="713"/>
        <v>79.5</v>
      </c>
      <c r="M6359" s="37">
        <f t="shared" si="714"/>
        <v>77.989999999999995</v>
      </c>
      <c r="N6359" s="37">
        <f t="shared" si="715"/>
        <v>79.39</v>
      </c>
      <c r="O6359" s="38">
        <f t="shared" ca="1" si="716"/>
        <v>3935800</v>
      </c>
    </row>
    <row r="6360" spans="1:15" x14ac:dyDescent="0.4">
      <c r="A6360">
        <v>6345</v>
      </c>
      <c r="B6360" s="63">
        <v>36157</v>
      </c>
      <c r="C6360" s="37">
        <v>123.25</v>
      </c>
      <c r="D6360" s="37">
        <v>123.3125</v>
      </c>
      <c r="E6360" s="37">
        <v>122</v>
      </c>
      <c r="F6360" s="37">
        <v>122.375</v>
      </c>
      <c r="G6360" s="38">
        <v>4203600</v>
      </c>
      <c r="H6360" s="37">
        <v>78.153976</v>
      </c>
      <c r="I6360" s="41">
        <f t="shared" si="710"/>
        <v>0.63864331767109295</v>
      </c>
      <c r="J6360" s="41">
        <f t="shared" ca="1" si="711"/>
        <v>1</v>
      </c>
      <c r="K6360" s="37">
        <f t="shared" si="712"/>
        <v>78.709999999999994</v>
      </c>
      <c r="L6360" s="37">
        <f t="shared" si="713"/>
        <v>78.75</v>
      </c>
      <c r="M6360" s="37">
        <f t="shared" si="714"/>
        <v>77.91</v>
      </c>
      <c r="N6360" s="37">
        <f t="shared" si="715"/>
        <v>78.150000000000006</v>
      </c>
      <c r="O6360" s="38">
        <f t="shared" ca="1" si="716"/>
        <v>4203600</v>
      </c>
    </row>
    <row r="6361" spans="1:15" x14ac:dyDescent="0.4">
      <c r="A6361">
        <v>6346</v>
      </c>
      <c r="B6361" s="63">
        <v>36153</v>
      </c>
      <c r="C6361" s="37">
        <v>123.15625</v>
      </c>
      <c r="D6361" s="37">
        <v>123.25</v>
      </c>
      <c r="E6361" s="37">
        <v>122.5</v>
      </c>
      <c r="F6361" s="37">
        <v>122.6875</v>
      </c>
      <c r="G6361" s="38">
        <v>1507100</v>
      </c>
      <c r="H6361" s="37">
        <v>78.353522999999996</v>
      </c>
      <c r="I6361" s="41">
        <f t="shared" si="710"/>
        <v>0.63864308099847167</v>
      </c>
      <c r="J6361" s="41">
        <f t="shared" ca="1" si="711"/>
        <v>1</v>
      </c>
      <c r="K6361" s="37">
        <f t="shared" si="712"/>
        <v>78.650000000000006</v>
      </c>
      <c r="L6361" s="37">
        <f t="shared" si="713"/>
        <v>78.709999999999994</v>
      </c>
      <c r="M6361" s="37">
        <f t="shared" si="714"/>
        <v>78.23</v>
      </c>
      <c r="N6361" s="37">
        <f t="shared" si="715"/>
        <v>78.349999999999994</v>
      </c>
      <c r="O6361" s="38">
        <f t="shared" ca="1" si="716"/>
        <v>1507100</v>
      </c>
    </row>
    <row r="6362" spans="1:15" x14ac:dyDescent="0.4">
      <c r="A6362">
        <v>6347</v>
      </c>
      <c r="B6362" s="63">
        <v>36152</v>
      </c>
      <c r="C6362" s="37">
        <v>121.1875</v>
      </c>
      <c r="D6362" s="37">
        <v>123.21875</v>
      </c>
      <c r="E6362" s="37">
        <v>120.8125</v>
      </c>
      <c r="F6362" s="37">
        <v>123.21875</v>
      </c>
      <c r="G6362" s="38">
        <v>7791000</v>
      </c>
      <c r="H6362" s="37">
        <v>78.692795000000004</v>
      </c>
      <c r="I6362" s="41">
        <f t="shared" si="710"/>
        <v>0.63864302307887399</v>
      </c>
      <c r="J6362" s="41">
        <f t="shared" ca="1" si="711"/>
        <v>1</v>
      </c>
      <c r="K6362" s="37">
        <f t="shared" si="712"/>
        <v>77.400000000000006</v>
      </c>
      <c r="L6362" s="37">
        <f t="shared" si="713"/>
        <v>78.69</v>
      </c>
      <c r="M6362" s="37">
        <f t="shared" si="714"/>
        <v>77.16</v>
      </c>
      <c r="N6362" s="37">
        <f t="shared" si="715"/>
        <v>78.69</v>
      </c>
      <c r="O6362" s="38">
        <f t="shared" ca="1" si="716"/>
        <v>7791000</v>
      </c>
    </row>
    <row r="6363" spans="1:15" x14ac:dyDescent="0.4">
      <c r="A6363">
        <v>6348</v>
      </c>
      <c r="B6363" s="63">
        <v>36151</v>
      </c>
      <c r="C6363" s="37">
        <v>120.40625</v>
      </c>
      <c r="D6363" s="37">
        <v>121.21875</v>
      </c>
      <c r="E6363" s="37">
        <v>119.1875</v>
      </c>
      <c r="F6363" s="37">
        <v>120.6875</v>
      </c>
      <c r="G6363" s="38">
        <v>5461100</v>
      </c>
      <c r="H6363" s="37">
        <v>77.076271000000006</v>
      </c>
      <c r="I6363" s="41">
        <f t="shared" si="710"/>
        <v>0.63864336406007249</v>
      </c>
      <c r="J6363" s="41">
        <f t="shared" ca="1" si="711"/>
        <v>1</v>
      </c>
      <c r="K6363" s="37">
        <f t="shared" si="712"/>
        <v>76.900000000000006</v>
      </c>
      <c r="L6363" s="37">
        <f t="shared" si="713"/>
        <v>77.42</v>
      </c>
      <c r="M6363" s="37">
        <f t="shared" si="714"/>
        <v>76.12</v>
      </c>
      <c r="N6363" s="37">
        <f t="shared" si="715"/>
        <v>77.08</v>
      </c>
      <c r="O6363" s="38">
        <f t="shared" ca="1" si="716"/>
        <v>5461100</v>
      </c>
    </row>
    <row r="6364" spans="1:15" x14ac:dyDescent="0.4">
      <c r="A6364">
        <v>6349</v>
      </c>
      <c r="B6364" s="63">
        <v>36150</v>
      </c>
      <c r="C6364" s="37">
        <v>119.25</v>
      </c>
      <c r="D6364" s="37">
        <v>121.34375</v>
      </c>
      <c r="E6364" s="37">
        <v>119</v>
      </c>
      <c r="F6364" s="37">
        <v>120.15625</v>
      </c>
      <c r="G6364" s="38">
        <v>8580700</v>
      </c>
      <c r="H6364" s="37">
        <v>76.737007000000006</v>
      </c>
      <c r="I6364" s="41">
        <f t="shared" si="710"/>
        <v>0.63864349128738629</v>
      </c>
      <c r="J6364" s="41">
        <f t="shared" ca="1" si="711"/>
        <v>1</v>
      </c>
      <c r="K6364" s="37">
        <f t="shared" si="712"/>
        <v>76.16</v>
      </c>
      <c r="L6364" s="37">
        <f t="shared" si="713"/>
        <v>77.5</v>
      </c>
      <c r="M6364" s="37">
        <f t="shared" si="714"/>
        <v>76</v>
      </c>
      <c r="N6364" s="37">
        <f t="shared" si="715"/>
        <v>76.739999999999995</v>
      </c>
      <c r="O6364" s="38">
        <f t="shared" ca="1" si="716"/>
        <v>8580700</v>
      </c>
    </row>
    <row r="6365" spans="1:15" x14ac:dyDescent="0.4">
      <c r="A6365">
        <v>6350</v>
      </c>
      <c r="B6365" s="63">
        <v>36147</v>
      </c>
      <c r="C6365" s="37">
        <v>118.3125</v>
      </c>
      <c r="D6365" s="37">
        <v>119.125</v>
      </c>
      <c r="E6365" s="37">
        <v>117.875</v>
      </c>
      <c r="F6365" s="37">
        <v>118.5</v>
      </c>
      <c r="G6365" s="38">
        <v>4802400</v>
      </c>
      <c r="H6365" s="37">
        <v>75.679207000000005</v>
      </c>
      <c r="I6365" s="41">
        <f t="shared" si="710"/>
        <v>0.63864309704641353</v>
      </c>
      <c r="J6365" s="41">
        <f t="shared" ca="1" si="711"/>
        <v>1</v>
      </c>
      <c r="K6365" s="37">
        <f t="shared" si="712"/>
        <v>75.56</v>
      </c>
      <c r="L6365" s="37">
        <f t="shared" si="713"/>
        <v>76.08</v>
      </c>
      <c r="M6365" s="37">
        <f t="shared" si="714"/>
        <v>75.28</v>
      </c>
      <c r="N6365" s="37">
        <f t="shared" si="715"/>
        <v>75.680000000000007</v>
      </c>
      <c r="O6365" s="38">
        <f t="shared" ca="1" si="716"/>
        <v>4802400</v>
      </c>
    </row>
    <row r="6366" spans="1:15" x14ac:dyDescent="0.4">
      <c r="A6366">
        <v>6351</v>
      </c>
      <c r="B6366" s="63">
        <v>36146</v>
      </c>
      <c r="C6366" s="37">
        <v>117.21875</v>
      </c>
      <c r="D6366" s="37">
        <v>118.59375</v>
      </c>
      <c r="E6366" s="37">
        <v>117.03125</v>
      </c>
      <c r="F6366" s="37">
        <v>118.390625</v>
      </c>
      <c r="G6366" s="38">
        <v>6914700</v>
      </c>
      <c r="H6366" s="37">
        <v>75.359001000000006</v>
      </c>
      <c r="I6366" s="41">
        <f t="shared" si="710"/>
        <v>0.63652844978223577</v>
      </c>
      <c r="J6366" s="41">
        <f t="shared" ca="1" si="711"/>
        <v>1</v>
      </c>
      <c r="K6366" s="37">
        <f t="shared" si="712"/>
        <v>74.61</v>
      </c>
      <c r="L6366" s="37">
        <f t="shared" si="713"/>
        <v>75.489999999999995</v>
      </c>
      <c r="M6366" s="37">
        <f t="shared" si="714"/>
        <v>74.489999999999995</v>
      </c>
      <c r="N6366" s="37">
        <f t="shared" si="715"/>
        <v>75.36</v>
      </c>
      <c r="O6366" s="38">
        <f t="shared" ca="1" si="716"/>
        <v>6914700</v>
      </c>
    </row>
    <row r="6367" spans="1:15" x14ac:dyDescent="0.4">
      <c r="A6367">
        <v>6352</v>
      </c>
      <c r="B6367" s="63">
        <v>36145</v>
      </c>
      <c r="C6367" s="37">
        <v>117.125</v>
      </c>
      <c r="D6367" s="37">
        <v>117.125</v>
      </c>
      <c r="E6367" s="37">
        <v>115.75</v>
      </c>
      <c r="F6367" s="37">
        <v>116.53125</v>
      </c>
      <c r="G6367" s="38">
        <v>7260000</v>
      </c>
      <c r="H6367" s="37">
        <v>74.175490999999994</v>
      </c>
      <c r="I6367" s="41">
        <f t="shared" si="710"/>
        <v>0.63652875087154726</v>
      </c>
      <c r="J6367" s="41">
        <f t="shared" ca="1" si="711"/>
        <v>1</v>
      </c>
      <c r="K6367" s="37">
        <f t="shared" si="712"/>
        <v>74.55</v>
      </c>
      <c r="L6367" s="37">
        <f t="shared" si="713"/>
        <v>74.55</v>
      </c>
      <c r="M6367" s="37">
        <f t="shared" si="714"/>
        <v>73.680000000000007</v>
      </c>
      <c r="N6367" s="37">
        <f t="shared" si="715"/>
        <v>74.180000000000007</v>
      </c>
      <c r="O6367" s="38">
        <f t="shared" ca="1" si="716"/>
        <v>7260000</v>
      </c>
    </row>
    <row r="6368" spans="1:15" x14ac:dyDescent="0.4">
      <c r="A6368">
        <v>6353</v>
      </c>
      <c r="B6368" s="63">
        <v>36144</v>
      </c>
      <c r="C6368" s="37">
        <v>114.6875</v>
      </c>
      <c r="D6368" s="37">
        <v>116.75</v>
      </c>
      <c r="E6368" s="37">
        <v>114.53125</v>
      </c>
      <c r="F6368" s="37">
        <v>116.6875</v>
      </c>
      <c r="G6368" s="38">
        <v>9631500</v>
      </c>
      <c r="H6368" s="37">
        <v>74.274918</v>
      </c>
      <c r="I6368" s="41">
        <f t="shared" si="710"/>
        <v>0.6365284884841993</v>
      </c>
      <c r="J6368" s="41">
        <f t="shared" ca="1" si="711"/>
        <v>1</v>
      </c>
      <c r="K6368" s="37">
        <f t="shared" si="712"/>
        <v>73</v>
      </c>
      <c r="L6368" s="37">
        <f t="shared" si="713"/>
        <v>74.31</v>
      </c>
      <c r="M6368" s="37">
        <f t="shared" si="714"/>
        <v>72.900000000000006</v>
      </c>
      <c r="N6368" s="37">
        <f t="shared" si="715"/>
        <v>74.27</v>
      </c>
      <c r="O6368" s="38">
        <f t="shared" ca="1" si="716"/>
        <v>9631500</v>
      </c>
    </row>
    <row r="6369" spans="1:15" x14ac:dyDescent="0.4">
      <c r="A6369">
        <v>6354</v>
      </c>
      <c r="B6369" s="63">
        <v>36143</v>
      </c>
      <c r="C6369" s="37">
        <v>116.15625</v>
      </c>
      <c r="D6369" s="37">
        <v>116.40625</v>
      </c>
      <c r="E6369" s="37">
        <v>113.75</v>
      </c>
      <c r="F6369" s="37">
        <v>113.75</v>
      </c>
      <c r="G6369" s="38">
        <v>9521400</v>
      </c>
      <c r="H6369" s="37">
        <v>72.405113</v>
      </c>
      <c r="I6369" s="41">
        <f t="shared" si="710"/>
        <v>0.63652846593406598</v>
      </c>
      <c r="J6369" s="41">
        <f t="shared" ca="1" si="711"/>
        <v>1</v>
      </c>
      <c r="K6369" s="37">
        <f t="shared" si="712"/>
        <v>73.94</v>
      </c>
      <c r="L6369" s="37">
        <f t="shared" si="713"/>
        <v>74.099999999999994</v>
      </c>
      <c r="M6369" s="37">
        <f t="shared" si="714"/>
        <v>72.41</v>
      </c>
      <c r="N6369" s="37">
        <f t="shared" si="715"/>
        <v>72.41</v>
      </c>
      <c r="O6369" s="38">
        <f t="shared" ca="1" si="716"/>
        <v>9521400</v>
      </c>
    </row>
    <row r="6370" spans="1:15" x14ac:dyDescent="0.4">
      <c r="A6370">
        <v>6355</v>
      </c>
      <c r="B6370" s="63">
        <v>36140</v>
      </c>
      <c r="C6370" s="37">
        <v>116.4375</v>
      </c>
      <c r="D6370" s="37">
        <v>117.34375</v>
      </c>
      <c r="E6370" s="37">
        <v>115.5625</v>
      </c>
      <c r="F6370" s="37">
        <v>117.125</v>
      </c>
      <c r="G6370" s="38">
        <v>8198200</v>
      </c>
      <c r="H6370" s="37">
        <v>74.553398000000001</v>
      </c>
      <c r="I6370" s="41">
        <f t="shared" si="710"/>
        <v>0.63652847812166491</v>
      </c>
      <c r="J6370" s="41">
        <f t="shared" ca="1" si="711"/>
        <v>1</v>
      </c>
      <c r="K6370" s="37">
        <f t="shared" si="712"/>
        <v>74.12</v>
      </c>
      <c r="L6370" s="37">
        <f t="shared" si="713"/>
        <v>74.69</v>
      </c>
      <c r="M6370" s="37">
        <f t="shared" si="714"/>
        <v>73.56</v>
      </c>
      <c r="N6370" s="37">
        <f t="shared" si="715"/>
        <v>74.55</v>
      </c>
      <c r="O6370" s="38">
        <f t="shared" ca="1" si="716"/>
        <v>8198200</v>
      </c>
    </row>
    <row r="6371" spans="1:15" x14ac:dyDescent="0.4">
      <c r="A6371">
        <v>6356</v>
      </c>
      <c r="B6371" s="63">
        <v>36139</v>
      </c>
      <c r="C6371" s="37">
        <v>118.84375</v>
      </c>
      <c r="D6371" s="37">
        <v>118.84375</v>
      </c>
      <c r="E6371" s="37">
        <v>116.71875</v>
      </c>
      <c r="F6371" s="37">
        <v>116.890625</v>
      </c>
      <c r="G6371" s="38">
        <v>5966600</v>
      </c>
      <c r="H6371" s="37">
        <v>74.404205000000005</v>
      </c>
      <c r="I6371" s="41">
        <f t="shared" si="710"/>
        <v>0.6365284213340463</v>
      </c>
      <c r="J6371" s="41">
        <f t="shared" ca="1" si="711"/>
        <v>1</v>
      </c>
      <c r="K6371" s="37">
        <f t="shared" si="712"/>
        <v>75.650000000000006</v>
      </c>
      <c r="L6371" s="37">
        <f t="shared" si="713"/>
        <v>75.650000000000006</v>
      </c>
      <c r="M6371" s="37">
        <f t="shared" si="714"/>
        <v>74.290000000000006</v>
      </c>
      <c r="N6371" s="37">
        <f t="shared" si="715"/>
        <v>74.400000000000006</v>
      </c>
      <c r="O6371" s="38">
        <f t="shared" ca="1" si="716"/>
        <v>5966600</v>
      </c>
    </row>
    <row r="6372" spans="1:15" x14ac:dyDescent="0.4">
      <c r="A6372">
        <v>6357</v>
      </c>
      <c r="B6372" s="63">
        <v>36138</v>
      </c>
      <c r="C6372" s="37">
        <v>118.6875</v>
      </c>
      <c r="D6372" s="37">
        <v>118.96875</v>
      </c>
      <c r="E6372" s="37">
        <v>117.875</v>
      </c>
      <c r="F6372" s="37">
        <v>118.625</v>
      </c>
      <c r="G6372" s="38">
        <v>5327900</v>
      </c>
      <c r="H6372" s="37">
        <v>75.508232000000007</v>
      </c>
      <c r="I6372" s="41">
        <f t="shared" si="710"/>
        <v>0.6365288261327714</v>
      </c>
      <c r="J6372" s="41">
        <f t="shared" ca="1" si="711"/>
        <v>1</v>
      </c>
      <c r="K6372" s="37">
        <f t="shared" si="712"/>
        <v>75.55</v>
      </c>
      <c r="L6372" s="37">
        <f t="shared" si="713"/>
        <v>75.73</v>
      </c>
      <c r="M6372" s="37">
        <f t="shared" si="714"/>
        <v>75.03</v>
      </c>
      <c r="N6372" s="37">
        <f t="shared" si="715"/>
        <v>75.510000000000005</v>
      </c>
      <c r="O6372" s="38">
        <f t="shared" ca="1" si="716"/>
        <v>5327900</v>
      </c>
    </row>
    <row r="6373" spans="1:15" x14ac:dyDescent="0.4">
      <c r="A6373">
        <v>6358</v>
      </c>
      <c r="B6373" s="63">
        <v>36137</v>
      </c>
      <c r="C6373" s="37">
        <v>118.53125</v>
      </c>
      <c r="D6373" s="37">
        <v>119.75</v>
      </c>
      <c r="E6373" s="37">
        <v>117.5</v>
      </c>
      <c r="F6373" s="37">
        <v>118.40625</v>
      </c>
      <c r="G6373" s="38">
        <v>10102600</v>
      </c>
      <c r="H6373" s="37">
        <v>75.368949999999998</v>
      </c>
      <c r="I6373" s="41">
        <f t="shared" si="710"/>
        <v>0.63652847717075745</v>
      </c>
      <c r="J6373" s="41">
        <f t="shared" ca="1" si="711"/>
        <v>1</v>
      </c>
      <c r="K6373" s="37">
        <f t="shared" si="712"/>
        <v>75.45</v>
      </c>
      <c r="L6373" s="37">
        <f t="shared" si="713"/>
        <v>76.22</v>
      </c>
      <c r="M6373" s="37">
        <f t="shared" si="714"/>
        <v>74.790000000000006</v>
      </c>
      <c r="N6373" s="37">
        <f t="shared" si="715"/>
        <v>75.37</v>
      </c>
      <c r="O6373" s="38">
        <f t="shared" ca="1" si="716"/>
        <v>10102600</v>
      </c>
    </row>
    <row r="6374" spans="1:15" x14ac:dyDescent="0.4">
      <c r="A6374">
        <v>6359</v>
      </c>
      <c r="B6374" s="63">
        <v>36136</v>
      </c>
      <c r="C6374" s="37">
        <v>118.0625</v>
      </c>
      <c r="D6374" s="37">
        <v>119.46875</v>
      </c>
      <c r="E6374" s="37">
        <v>118</v>
      </c>
      <c r="F6374" s="37">
        <v>118.9375</v>
      </c>
      <c r="G6374" s="38">
        <v>4290000</v>
      </c>
      <c r="H6374" s="37">
        <v>75.707092000000003</v>
      </c>
      <c r="I6374" s="41">
        <f t="shared" si="710"/>
        <v>0.63652836153441938</v>
      </c>
      <c r="J6374" s="41">
        <f t="shared" ca="1" si="711"/>
        <v>1</v>
      </c>
      <c r="K6374" s="37">
        <f t="shared" si="712"/>
        <v>75.150000000000006</v>
      </c>
      <c r="L6374" s="37">
        <f t="shared" si="713"/>
        <v>76.05</v>
      </c>
      <c r="M6374" s="37">
        <f t="shared" si="714"/>
        <v>75.11</v>
      </c>
      <c r="N6374" s="37">
        <f t="shared" si="715"/>
        <v>75.709999999999994</v>
      </c>
      <c r="O6374" s="38">
        <f t="shared" ca="1" si="716"/>
        <v>4290000</v>
      </c>
    </row>
    <row r="6375" spans="1:15" x14ac:dyDescent="0.4">
      <c r="A6375">
        <v>6360</v>
      </c>
      <c r="B6375" s="63">
        <v>36133</v>
      </c>
      <c r="C6375" s="37">
        <v>116.625</v>
      </c>
      <c r="D6375" s="37">
        <v>118.5</v>
      </c>
      <c r="E6375" s="37">
        <v>116.5</v>
      </c>
      <c r="F6375" s="37">
        <v>118.375</v>
      </c>
      <c r="G6375" s="38">
        <v>10339500</v>
      </c>
      <c r="H6375" s="37">
        <v>75.349068000000003</v>
      </c>
      <c r="I6375" s="41">
        <f t="shared" si="710"/>
        <v>0.63652855755015847</v>
      </c>
      <c r="J6375" s="41">
        <f t="shared" ca="1" si="711"/>
        <v>1</v>
      </c>
      <c r="K6375" s="37">
        <f t="shared" si="712"/>
        <v>74.239999999999995</v>
      </c>
      <c r="L6375" s="37">
        <f t="shared" si="713"/>
        <v>75.430000000000007</v>
      </c>
      <c r="M6375" s="37">
        <f t="shared" si="714"/>
        <v>74.16</v>
      </c>
      <c r="N6375" s="37">
        <f t="shared" si="715"/>
        <v>75.349999999999994</v>
      </c>
      <c r="O6375" s="38">
        <f t="shared" ca="1" si="716"/>
        <v>10339500</v>
      </c>
    </row>
    <row r="6376" spans="1:15" x14ac:dyDescent="0.4">
      <c r="A6376">
        <v>6361</v>
      </c>
      <c r="B6376" s="63">
        <v>36132</v>
      </c>
      <c r="C6376" s="37">
        <v>117.25</v>
      </c>
      <c r="D6376" s="37">
        <v>118.3125</v>
      </c>
      <c r="E6376" s="37">
        <v>115.09375</v>
      </c>
      <c r="F6376" s="37">
        <v>115.34375</v>
      </c>
      <c r="G6376" s="38">
        <v>12145300</v>
      </c>
      <c r="H6376" s="37">
        <v>73.419601</v>
      </c>
      <c r="I6376" s="41">
        <f t="shared" si="710"/>
        <v>0.63652864589542124</v>
      </c>
      <c r="J6376" s="41">
        <f t="shared" ca="1" si="711"/>
        <v>1</v>
      </c>
      <c r="K6376" s="37">
        <f t="shared" si="712"/>
        <v>74.63</v>
      </c>
      <c r="L6376" s="37">
        <f t="shared" si="713"/>
        <v>75.31</v>
      </c>
      <c r="M6376" s="37">
        <f t="shared" si="714"/>
        <v>73.260000000000005</v>
      </c>
      <c r="N6376" s="37">
        <f t="shared" si="715"/>
        <v>73.42</v>
      </c>
      <c r="O6376" s="38">
        <f t="shared" ca="1" si="716"/>
        <v>12145300</v>
      </c>
    </row>
    <row r="6377" spans="1:15" x14ac:dyDescent="0.4">
      <c r="A6377">
        <v>6362</v>
      </c>
      <c r="B6377" s="63">
        <v>36131</v>
      </c>
      <c r="C6377" s="37">
        <v>117.21875</v>
      </c>
      <c r="D6377" s="37">
        <v>117.90625</v>
      </c>
      <c r="E6377" s="37">
        <v>116</v>
      </c>
      <c r="F6377" s="37">
        <v>117.28125</v>
      </c>
      <c r="G6377" s="38">
        <v>7495500</v>
      </c>
      <c r="H6377" s="37">
        <v>74.652862999999996</v>
      </c>
      <c r="I6377" s="41">
        <f t="shared" si="710"/>
        <v>0.63652854143351978</v>
      </c>
      <c r="J6377" s="41">
        <f t="shared" ca="1" si="711"/>
        <v>1</v>
      </c>
      <c r="K6377" s="37">
        <f t="shared" si="712"/>
        <v>74.61</v>
      </c>
      <c r="L6377" s="37">
        <f t="shared" si="713"/>
        <v>75.05</v>
      </c>
      <c r="M6377" s="37">
        <f t="shared" si="714"/>
        <v>73.84</v>
      </c>
      <c r="N6377" s="37">
        <f t="shared" si="715"/>
        <v>74.650000000000006</v>
      </c>
      <c r="O6377" s="38">
        <f t="shared" ca="1" si="716"/>
        <v>7495500</v>
      </c>
    </row>
    <row r="6378" spans="1:15" x14ac:dyDescent="0.4">
      <c r="A6378">
        <v>6363</v>
      </c>
      <c r="B6378" s="63">
        <v>36130</v>
      </c>
      <c r="C6378" s="37">
        <v>116.125</v>
      </c>
      <c r="D6378" s="37">
        <v>118.03125</v>
      </c>
      <c r="E6378" s="37">
        <v>115.21875</v>
      </c>
      <c r="F6378" s="37">
        <v>117.625</v>
      </c>
      <c r="G6378" s="38">
        <v>8950600</v>
      </c>
      <c r="H6378" s="37">
        <v>74.871712000000002</v>
      </c>
      <c r="I6378" s="41">
        <f t="shared" si="710"/>
        <v>0.63652890116896921</v>
      </c>
      <c r="J6378" s="41">
        <f t="shared" ca="1" si="711"/>
        <v>1</v>
      </c>
      <c r="K6378" s="37">
        <f t="shared" si="712"/>
        <v>73.92</v>
      </c>
      <c r="L6378" s="37">
        <f t="shared" si="713"/>
        <v>75.13</v>
      </c>
      <c r="M6378" s="37">
        <f t="shared" si="714"/>
        <v>73.34</v>
      </c>
      <c r="N6378" s="37">
        <f t="shared" si="715"/>
        <v>74.87</v>
      </c>
      <c r="O6378" s="38">
        <f t="shared" ca="1" si="716"/>
        <v>8950600</v>
      </c>
    </row>
    <row r="6379" spans="1:15" x14ac:dyDescent="0.4">
      <c r="A6379">
        <v>6364</v>
      </c>
      <c r="B6379" s="63">
        <v>36129</v>
      </c>
      <c r="C6379" s="37">
        <v>119.015625</v>
      </c>
      <c r="D6379" s="37">
        <v>119.375</v>
      </c>
      <c r="E6379" s="37">
        <v>116.125</v>
      </c>
      <c r="F6379" s="37">
        <v>116.125</v>
      </c>
      <c r="G6379" s="38">
        <v>8705400</v>
      </c>
      <c r="H6379" s="37">
        <v>73.916893000000002</v>
      </c>
      <c r="I6379" s="41">
        <f t="shared" si="710"/>
        <v>0.63652868030139942</v>
      </c>
      <c r="J6379" s="41">
        <f t="shared" ca="1" si="711"/>
        <v>1</v>
      </c>
      <c r="K6379" s="37">
        <f t="shared" si="712"/>
        <v>75.760000000000005</v>
      </c>
      <c r="L6379" s="37">
        <f t="shared" si="713"/>
        <v>75.989999999999995</v>
      </c>
      <c r="M6379" s="37">
        <f t="shared" si="714"/>
        <v>73.92</v>
      </c>
      <c r="N6379" s="37">
        <f t="shared" si="715"/>
        <v>73.92</v>
      </c>
      <c r="O6379" s="38">
        <f t="shared" ca="1" si="716"/>
        <v>8705400</v>
      </c>
    </row>
    <row r="6380" spans="1:15" x14ac:dyDescent="0.4">
      <c r="A6380">
        <v>6365</v>
      </c>
      <c r="B6380" s="63">
        <v>36126</v>
      </c>
      <c r="C6380" s="37">
        <v>119.46875</v>
      </c>
      <c r="D6380" s="37">
        <v>119.71875</v>
      </c>
      <c r="E6380" s="37">
        <v>119.015625</v>
      </c>
      <c r="F6380" s="37">
        <v>119.5</v>
      </c>
      <c r="G6380" s="38">
        <v>4557900</v>
      </c>
      <c r="H6380" s="37">
        <v>76.065146999999996</v>
      </c>
      <c r="I6380" s="41">
        <f t="shared" si="710"/>
        <v>0.63652842677824262</v>
      </c>
      <c r="J6380" s="41">
        <f t="shared" ca="1" si="711"/>
        <v>1</v>
      </c>
      <c r="K6380" s="37">
        <f t="shared" si="712"/>
        <v>76.05</v>
      </c>
      <c r="L6380" s="37">
        <f t="shared" si="713"/>
        <v>76.2</v>
      </c>
      <c r="M6380" s="37">
        <f t="shared" si="714"/>
        <v>75.760000000000005</v>
      </c>
      <c r="N6380" s="37">
        <f t="shared" si="715"/>
        <v>76.069999999999993</v>
      </c>
      <c r="O6380" s="38">
        <f t="shared" ca="1" si="716"/>
        <v>4557900</v>
      </c>
    </row>
    <row r="6381" spans="1:15" x14ac:dyDescent="0.4">
      <c r="A6381">
        <v>6366</v>
      </c>
      <c r="B6381" s="63">
        <v>36124</v>
      </c>
      <c r="C6381" s="37">
        <v>118.9375</v>
      </c>
      <c r="D6381" s="37">
        <v>119.1875</v>
      </c>
      <c r="E6381" s="37">
        <v>118.21875</v>
      </c>
      <c r="F6381" s="37">
        <v>118.625</v>
      </c>
      <c r="G6381" s="38">
        <v>4393500</v>
      </c>
      <c r="H6381" s="37">
        <v>75.508232000000007</v>
      </c>
      <c r="I6381" s="41">
        <f t="shared" si="710"/>
        <v>0.6365288261327714</v>
      </c>
      <c r="J6381" s="41">
        <f t="shared" ca="1" si="711"/>
        <v>1</v>
      </c>
      <c r="K6381" s="37">
        <f t="shared" si="712"/>
        <v>75.709999999999994</v>
      </c>
      <c r="L6381" s="37">
        <f t="shared" si="713"/>
        <v>75.87</v>
      </c>
      <c r="M6381" s="37">
        <f t="shared" si="714"/>
        <v>75.25</v>
      </c>
      <c r="N6381" s="37">
        <f t="shared" si="715"/>
        <v>75.510000000000005</v>
      </c>
      <c r="O6381" s="38">
        <f t="shared" ca="1" si="716"/>
        <v>4393500</v>
      </c>
    </row>
    <row r="6382" spans="1:15" x14ac:dyDescent="0.4">
      <c r="A6382">
        <v>6367</v>
      </c>
      <c r="B6382" s="63">
        <v>36123</v>
      </c>
      <c r="C6382" s="37">
        <v>119</v>
      </c>
      <c r="D6382" s="37">
        <v>119.65625</v>
      </c>
      <c r="E6382" s="37">
        <v>118.453125</v>
      </c>
      <c r="F6382" s="37">
        <v>118.625</v>
      </c>
      <c r="G6382" s="38">
        <v>5323700</v>
      </c>
      <c r="H6382" s="37">
        <v>75.508232000000007</v>
      </c>
      <c r="I6382" s="41">
        <f t="shared" si="710"/>
        <v>0.6365288261327714</v>
      </c>
      <c r="J6382" s="41">
        <f t="shared" ca="1" si="711"/>
        <v>1</v>
      </c>
      <c r="K6382" s="37">
        <f t="shared" si="712"/>
        <v>75.75</v>
      </c>
      <c r="L6382" s="37">
        <f t="shared" si="713"/>
        <v>76.16</v>
      </c>
      <c r="M6382" s="37">
        <f t="shared" si="714"/>
        <v>75.400000000000006</v>
      </c>
      <c r="N6382" s="37">
        <f t="shared" si="715"/>
        <v>75.510000000000005</v>
      </c>
      <c r="O6382" s="38">
        <f t="shared" ca="1" si="716"/>
        <v>5323700</v>
      </c>
    </row>
    <row r="6383" spans="1:15" x14ac:dyDescent="0.4">
      <c r="A6383">
        <v>6368</v>
      </c>
      <c r="B6383" s="63">
        <v>36122</v>
      </c>
      <c r="C6383" s="37">
        <v>117.46875</v>
      </c>
      <c r="D6383" s="37">
        <v>119.625</v>
      </c>
      <c r="E6383" s="37">
        <v>117.15625</v>
      </c>
      <c r="F6383" s="37">
        <v>119.375</v>
      </c>
      <c r="G6383" s="38">
        <v>7151300</v>
      </c>
      <c r="H6383" s="37">
        <v>75.985588000000007</v>
      </c>
      <c r="I6383" s="41">
        <f t="shared" si="710"/>
        <v>0.63652848586387445</v>
      </c>
      <c r="J6383" s="41">
        <f t="shared" ca="1" si="711"/>
        <v>1</v>
      </c>
      <c r="K6383" s="37">
        <f t="shared" si="712"/>
        <v>74.77</v>
      </c>
      <c r="L6383" s="37">
        <f t="shared" si="713"/>
        <v>76.14</v>
      </c>
      <c r="M6383" s="37">
        <f t="shared" si="714"/>
        <v>74.569999999999993</v>
      </c>
      <c r="N6383" s="37">
        <f t="shared" si="715"/>
        <v>75.989999999999995</v>
      </c>
      <c r="O6383" s="38">
        <f t="shared" ca="1" si="716"/>
        <v>7151300</v>
      </c>
    </row>
    <row r="6384" spans="1:15" x14ac:dyDescent="0.4">
      <c r="A6384">
        <v>6369</v>
      </c>
      <c r="B6384" s="63">
        <v>36119</v>
      </c>
      <c r="C6384" s="37">
        <v>116.359375</v>
      </c>
      <c r="D6384" s="37">
        <v>116.75</v>
      </c>
      <c r="E6384" s="37">
        <v>115.84375</v>
      </c>
      <c r="F6384" s="37">
        <v>116.625</v>
      </c>
      <c r="G6384" s="38">
        <v>5562000</v>
      </c>
      <c r="H6384" s="37">
        <v>74.235152999999997</v>
      </c>
      <c r="I6384" s="41">
        <f t="shared" si="710"/>
        <v>0.63652864308681667</v>
      </c>
      <c r="J6384" s="41">
        <f t="shared" ca="1" si="711"/>
        <v>1</v>
      </c>
      <c r="K6384" s="37">
        <f t="shared" si="712"/>
        <v>74.069999999999993</v>
      </c>
      <c r="L6384" s="37">
        <f t="shared" si="713"/>
        <v>74.31</v>
      </c>
      <c r="M6384" s="37">
        <f t="shared" si="714"/>
        <v>73.739999999999995</v>
      </c>
      <c r="N6384" s="37">
        <f t="shared" si="715"/>
        <v>74.239999999999995</v>
      </c>
      <c r="O6384" s="38">
        <f t="shared" ca="1" si="716"/>
        <v>5562000</v>
      </c>
    </row>
    <row r="6385" spans="1:15" x14ac:dyDescent="0.4">
      <c r="A6385">
        <v>6370</v>
      </c>
      <c r="B6385" s="63">
        <v>36118</v>
      </c>
      <c r="C6385" s="37">
        <v>115.28125</v>
      </c>
      <c r="D6385" s="37">
        <v>115.90625</v>
      </c>
      <c r="E6385" s="37">
        <v>114.625</v>
      </c>
      <c r="F6385" s="37">
        <v>115.75</v>
      </c>
      <c r="G6385" s="38">
        <v>5249300</v>
      </c>
      <c r="H6385" s="37">
        <v>73.678184999999999</v>
      </c>
      <c r="I6385" s="41">
        <f t="shared" si="710"/>
        <v>0.63652859611231105</v>
      </c>
      <c r="J6385" s="41">
        <f t="shared" ca="1" si="711"/>
        <v>1</v>
      </c>
      <c r="K6385" s="37">
        <f t="shared" si="712"/>
        <v>73.38</v>
      </c>
      <c r="L6385" s="37">
        <f t="shared" si="713"/>
        <v>73.78</v>
      </c>
      <c r="M6385" s="37">
        <f t="shared" si="714"/>
        <v>72.959999999999994</v>
      </c>
      <c r="N6385" s="37">
        <f t="shared" si="715"/>
        <v>73.680000000000007</v>
      </c>
      <c r="O6385" s="38">
        <f t="shared" ca="1" si="716"/>
        <v>5249300</v>
      </c>
    </row>
    <row r="6386" spans="1:15" x14ac:dyDescent="0.4">
      <c r="A6386">
        <v>6371</v>
      </c>
      <c r="B6386" s="63">
        <v>36117</v>
      </c>
      <c r="C6386" s="37">
        <v>114.3125</v>
      </c>
      <c r="D6386" s="37">
        <v>115</v>
      </c>
      <c r="E6386" s="37">
        <v>113.5</v>
      </c>
      <c r="F6386" s="37">
        <v>114.75</v>
      </c>
      <c r="G6386" s="38">
        <v>4567700</v>
      </c>
      <c r="H6386" s="37">
        <v>73.041625999999994</v>
      </c>
      <c r="I6386" s="41">
        <f t="shared" si="710"/>
        <v>0.63652833115468399</v>
      </c>
      <c r="J6386" s="41">
        <f t="shared" ca="1" si="711"/>
        <v>1</v>
      </c>
      <c r="K6386" s="37">
        <f t="shared" si="712"/>
        <v>72.760000000000005</v>
      </c>
      <c r="L6386" s="37">
        <f t="shared" si="713"/>
        <v>73.2</v>
      </c>
      <c r="M6386" s="37">
        <f t="shared" si="714"/>
        <v>72.25</v>
      </c>
      <c r="N6386" s="37">
        <f t="shared" si="715"/>
        <v>73.040000000000006</v>
      </c>
      <c r="O6386" s="38">
        <f t="shared" ca="1" si="716"/>
        <v>4567700</v>
      </c>
    </row>
    <row r="6387" spans="1:15" x14ac:dyDescent="0.4">
      <c r="A6387">
        <v>6372</v>
      </c>
      <c r="B6387" s="63">
        <v>36116</v>
      </c>
      <c r="C6387" s="37">
        <v>113.65625</v>
      </c>
      <c r="D6387" s="37">
        <v>115.625</v>
      </c>
      <c r="E6387" s="37">
        <v>113</v>
      </c>
      <c r="F6387" s="37">
        <v>114.0625</v>
      </c>
      <c r="G6387" s="38">
        <v>9058900</v>
      </c>
      <c r="H6387" s="37">
        <v>72.604033999999999</v>
      </c>
      <c r="I6387" s="41">
        <f t="shared" si="710"/>
        <v>0.63652851726027393</v>
      </c>
      <c r="J6387" s="41">
        <f t="shared" ca="1" si="711"/>
        <v>1</v>
      </c>
      <c r="K6387" s="37">
        <f t="shared" si="712"/>
        <v>72.349999999999994</v>
      </c>
      <c r="L6387" s="37">
        <f t="shared" si="713"/>
        <v>73.599999999999994</v>
      </c>
      <c r="M6387" s="37">
        <f t="shared" si="714"/>
        <v>71.930000000000007</v>
      </c>
      <c r="N6387" s="37">
        <f t="shared" si="715"/>
        <v>72.599999999999994</v>
      </c>
      <c r="O6387" s="38">
        <f t="shared" ca="1" si="716"/>
        <v>9058900</v>
      </c>
    </row>
    <row r="6388" spans="1:15" x14ac:dyDescent="0.4">
      <c r="A6388">
        <v>6373</v>
      </c>
      <c r="B6388" s="63">
        <v>36115</v>
      </c>
      <c r="C6388" s="37">
        <v>114.21875</v>
      </c>
      <c r="D6388" s="37">
        <v>114.359375</v>
      </c>
      <c r="E6388" s="37">
        <v>112.890625</v>
      </c>
      <c r="F6388" s="37">
        <v>114.0625</v>
      </c>
      <c r="G6388" s="38">
        <v>6023700</v>
      </c>
      <c r="H6388" s="37">
        <v>72.604033999999999</v>
      </c>
      <c r="I6388" s="41">
        <f t="shared" si="710"/>
        <v>0.63652851726027393</v>
      </c>
      <c r="J6388" s="41">
        <f t="shared" ca="1" si="711"/>
        <v>1</v>
      </c>
      <c r="K6388" s="37">
        <f t="shared" si="712"/>
        <v>72.7</v>
      </c>
      <c r="L6388" s="37">
        <f t="shared" si="713"/>
        <v>72.790000000000006</v>
      </c>
      <c r="M6388" s="37">
        <f t="shared" si="714"/>
        <v>71.86</v>
      </c>
      <c r="N6388" s="37">
        <f t="shared" si="715"/>
        <v>72.599999999999994</v>
      </c>
      <c r="O6388" s="38">
        <f t="shared" ca="1" si="716"/>
        <v>6023700</v>
      </c>
    </row>
    <row r="6389" spans="1:15" x14ac:dyDescent="0.4">
      <c r="A6389">
        <v>6374</v>
      </c>
      <c r="B6389" s="63">
        <v>36112</v>
      </c>
      <c r="C6389" s="37">
        <v>112.21875</v>
      </c>
      <c r="D6389" s="37">
        <v>113.21875</v>
      </c>
      <c r="E6389" s="37">
        <v>112.125</v>
      </c>
      <c r="F6389" s="37">
        <v>113.21875</v>
      </c>
      <c r="G6389" s="38">
        <v>5524600</v>
      </c>
      <c r="H6389" s="37">
        <v>72.066978000000006</v>
      </c>
      <c r="I6389" s="41">
        <f t="shared" si="710"/>
        <v>0.63652864918575769</v>
      </c>
      <c r="J6389" s="41">
        <f t="shared" ca="1" si="711"/>
        <v>1</v>
      </c>
      <c r="K6389" s="37">
        <f t="shared" si="712"/>
        <v>71.430000000000007</v>
      </c>
      <c r="L6389" s="37">
        <f t="shared" si="713"/>
        <v>72.069999999999993</v>
      </c>
      <c r="M6389" s="37">
        <f t="shared" si="714"/>
        <v>71.37</v>
      </c>
      <c r="N6389" s="37">
        <f t="shared" si="715"/>
        <v>72.069999999999993</v>
      </c>
      <c r="O6389" s="38">
        <f t="shared" ca="1" si="716"/>
        <v>5524600</v>
      </c>
    </row>
    <row r="6390" spans="1:15" x14ac:dyDescent="0.4">
      <c r="A6390">
        <v>6375</v>
      </c>
      <c r="B6390" s="63">
        <v>36111</v>
      </c>
      <c r="C6390" s="37">
        <v>112.3125</v>
      </c>
      <c r="D6390" s="37">
        <v>113.125</v>
      </c>
      <c r="E6390" s="37">
        <v>111.6875</v>
      </c>
      <c r="F6390" s="37">
        <v>112.125</v>
      </c>
      <c r="G6390" s="38">
        <v>5457400</v>
      </c>
      <c r="H6390" s="37">
        <v>71.370773</v>
      </c>
      <c r="I6390" s="41">
        <f t="shared" si="710"/>
        <v>0.6365286332218506</v>
      </c>
      <c r="J6390" s="41">
        <f t="shared" ca="1" si="711"/>
        <v>1</v>
      </c>
      <c r="K6390" s="37">
        <f t="shared" si="712"/>
        <v>71.489999999999995</v>
      </c>
      <c r="L6390" s="37">
        <f t="shared" si="713"/>
        <v>72.010000000000005</v>
      </c>
      <c r="M6390" s="37">
        <f t="shared" si="714"/>
        <v>71.09</v>
      </c>
      <c r="N6390" s="37">
        <f t="shared" si="715"/>
        <v>71.37</v>
      </c>
      <c r="O6390" s="38">
        <f t="shared" ca="1" si="716"/>
        <v>5457400</v>
      </c>
    </row>
    <row r="6391" spans="1:15" x14ac:dyDescent="0.4">
      <c r="A6391">
        <v>6376</v>
      </c>
      <c r="B6391" s="63">
        <v>36110</v>
      </c>
      <c r="C6391" s="37">
        <v>113.8125</v>
      </c>
      <c r="D6391" s="37">
        <v>114</v>
      </c>
      <c r="E6391" s="37">
        <v>111.890625</v>
      </c>
      <c r="F6391" s="37">
        <v>112.25</v>
      </c>
      <c r="G6391" s="38">
        <v>10922400</v>
      </c>
      <c r="H6391" s="37">
        <v>71.450333000000001</v>
      </c>
      <c r="I6391" s="41">
        <f t="shared" si="710"/>
        <v>0.63652857906458793</v>
      </c>
      <c r="J6391" s="41">
        <f t="shared" ca="1" si="711"/>
        <v>1</v>
      </c>
      <c r="K6391" s="37">
        <f t="shared" si="712"/>
        <v>72.44</v>
      </c>
      <c r="L6391" s="37">
        <f t="shared" si="713"/>
        <v>72.56</v>
      </c>
      <c r="M6391" s="37">
        <f t="shared" si="714"/>
        <v>71.22</v>
      </c>
      <c r="N6391" s="37">
        <f t="shared" si="715"/>
        <v>71.45</v>
      </c>
      <c r="O6391" s="38">
        <f t="shared" ca="1" si="716"/>
        <v>10922400</v>
      </c>
    </row>
    <row r="6392" spans="1:15" x14ac:dyDescent="0.4">
      <c r="A6392">
        <v>6377</v>
      </c>
      <c r="B6392" s="63">
        <v>36109</v>
      </c>
      <c r="C6392" s="37">
        <v>113</v>
      </c>
      <c r="D6392" s="37">
        <v>113.9375</v>
      </c>
      <c r="E6392" s="37">
        <v>112.25</v>
      </c>
      <c r="F6392" s="37">
        <v>113</v>
      </c>
      <c r="G6392" s="38">
        <v>14015200</v>
      </c>
      <c r="H6392" s="37">
        <v>71.927750000000003</v>
      </c>
      <c r="I6392" s="41">
        <f t="shared" si="710"/>
        <v>0.63652876106194689</v>
      </c>
      <c r="J6392" s="41">
        <f t="shared" ca="1" si="711"/>
        <v>1</v>
      </c>
      <c r="K6392" s="37">
        <f t="shared" si="712"/>
        <v>71.930000000000007</v>
      </c>
      <c r="L6392" s="37">
        <f t="shared" si="713"/>
        <v>72.52</v>
      </c>
      <c r="M6392" s="37">
        <f t="shared" si="714"/>
        <v>71.45</v>
      </c>
      <c r="N6392" s="37">
        <f t="shared" si="715"/>
        <v>71.930000000000007</v>
      </c>
      <c r="O6392" s="38">
        <f t="shared" ca="1" si="716"/>
        <v>14015200</v>
      </c>
    </row>
    <row r="6393" spans="1:15" x14ac:dyDescent="0.4">
      <c r="A6393">
        <v>6378</v>
      </c>
      <c r="B6393" s="63">
        <v>36108</v>
      </c>
      <c r="C6393" s="37">
        <v>113.9375</v>
      </c>
      <c r="D6393" s="37">
        <v>114.25</v>
      </c>
      <c r="E6393" s="37">
        <v>112.5</v>
      </c>
      <c r="F6393" s="37">
        <v>113.3125</v>
      </c>
      <c r="G6393" s="38">
        <v>6188700</v>
      </c>
      <c r="H6393" s="37">
        <v>72.126655999999997</v>
      </c>
      <c r="I6393" s="41">
        <f t="shared" si="710"/>
        <v>0.63652867953667946</v>
      </c>
      <c r="J6393" s="41">
        <f t="shared" ca="1" si="711"/>
        <v>1</v>
      </c>
      <c r="K6393" s="37">
        <f t="shared" si="712"/>
        <v>72.52</v>
      </c>
      <c r="L6393" s="37">
        <f t="shared" si="713"/>
        <v>72.72</v>
      </c>
      <c r="M6393" s="37">
        <f t="shared" si="714"/>
        <v>71.61</v>
      </c>
      <c r="N6393" s="37">
        <f t="shared" si="715"/>
        <v>72.13</v>
      </c>
      <c r="O6393" s="38">
        <f t="shared" ca="1" si="716"/>
        <v>6188700</v>
      </c>
    </row>
    <row r="6394" spans="1:15" x14ac:dyDescent="0.4">
      <c r="A6394">
        <v>6379</v>
      </c>
      <c r="B6394" s="63">
        <v>36105</v>
      </c>
      <c r="C6394" s="37">
        <v>113.46875</v>
      </c>
      <c r="D6394" s="37">
        <v>114.5625</v>
      </c>
      <c r="E6394" s="37">
        <v>113.3125</v>
      </c>
      <c r="F6394" s="37">
        <v>114.125</v>
      </c>
      <c r="G6394" s="38">
        <v>5224800</v>
      </c>
      <c r="H6394" s="37">
        <v>72.643805999999998</v>
      </c>
      <c r="I6394" s="41">
        <f t="shared" si="710"/>
        <v>0.63652842059145676</v>
      </c>
      <c r="J6394" s="41">
        <f t="shared" ca="1" si="711"/>
        <v>1</v>
      </c>
      <c r="K6394" s="37">
        <f t="shared" si="712"/>
        <v>72.23</v>
      </c>
      <c r="L6394" s="37">
        <f t="shared" si="713"/>
        <v>72.92</v>
      </c>
      <c r="M6394" s="37">
        <f t="shared" si="714"/>
        <v>72.13</v>
      </c>
      <c r="N6394" s="37">
        <f t="shared" si="715"/>
        <v>72.64</v>
      </c>
      <c r="O6394" s="38">
        <f t="shared" ca="1" si="716"/>
        <v>5224800</v>
      </c>
    </row>
    <row r="6395" spans="1:15" x14ac:dyDescent="0.4">
      <c r="A6395">
        <v>6380</v>
      </c>
      <c r="B6395" s="63">
        <v>36104</v>
      </c>
      <c r="C6395" s="37">
        <v>111.53125</v>
      </c>
      <c r="D6395" s="37">
        <v>113.9375</v>
      </c>
      <c r="E6395" s="37">
        <v>111.125</v>
      </c>
      <c r="F6395" s="37">
        <v>113.78125</v>
      </c>
      <c r="G6395" s="38">
        <v>6841500</v>
      </c>
      <c r="H6395" s="37">
        <v>72.425010999999998</v>
      </c>
      <c r="I6395" s="41">
        <f t="shared" si="710"/>
        <v>0.63652852293326012</v>
      </c>
      <c r="J6395" s="41">
        <f t="shared" ca="1" si="711"/>
        <v>1</v>
      </c>
      <c r="K6395" s="37">
        <f t="shared" si="712"/>
        <v>70.989999999999995</v>
      </c>
      <c r="L6395" s="37">
        <f t="shared" si="713"/>
        <v>72.52</v>
      </c>
      <c r="M6395" s="37">
        <f t="shared" si="714"/>
        <v>70.73</v>
      </c>
      <c r="N6395" s="37">
        <f t="shared" si="715"/>
        <v>72.430000000000007</v>
      </c>
      <c r="O6395" s="38">
        <f t="shared" ca="1" si="716"/>
        <v>6841500</v>
      </c>
    </row>
    <row r="6396" spans="1:15" x14ac:dyDescent="0.4">
      <c r="A6396">
        <v>6381</v>
      </c>
      <c r="B6396" s="63">
        <v>36103</v>
      </c>
      <c r="C6396" s="37">
        <v>112.46875</v>
      </c>
      <c r="D6396" s="37">
        <v>113.09375</v>
      </c>
      <c r="E6396" s="37">
        <v>111.09375</v>
      </c>
      <c r="F6396" s="37">
        <v>112.25</v>
      </c>
      <c r="G6396" s="38">
        <v>8233600</v>
      </c>
      <c r="H6396" s="37">
        <v>71.450333000000001</v>
      </c>
      <c r="I6396" s="41">
        <f t="shared" si="710"/>
        <v>0.63652857906458793</v>
      </c>
      <c r="J6396" s="41">
        <f t="shared" ca="1" si="711"/>
        <v>1</v>
      </c>
      <c r="K6396" s="37">
        <f t="shared" si="712"/>
        <v>71.59</v>
      </c>
      <c r="L6396" s="37">
        <f t="shared" si="713"/>
        <v>71.989999999999995</v>
      </c>
      <c r="M6396" s="37">
        <f t="shared" si="714"/>
        <v>70.709999999999994</v>
      </c>
      <c r="N6396" s="37">
        <f t="shared" si="715"/>
        <v>71.45</v>
      </c>
      <c r="O6396" s="38">
        <f t="shared" ca="1" si="716"/>
        <v>8233600</v>
      </c>
    </row>
    <row r="6397" spans="1:15" x14ac:dyDescent="0.4">
      <c r="A6397">
        <v>6382</v>
      </c>
      <c r="B6397" s="63">
        <v>36102</v>
      </c>
      <c r="C6397" s="37">
        <v>111.59375</v>
      </c>
      <c r="D6397" s="37">
        <v>111.8125</v>
      </c>
      <c r="E6397" s="37">
        <v>110.75</v>
      </c>
      <c r="F6397" s="37">
        <v>111.0625</v>
      </c>
      <c r="G6397" s="38">
        <v>6866000</v>
      </c>
      <c r="H6397" s="37">
        <v>70.694443000000007</v>
      </c>
      <c r="I6397" s="41">
        <f t="shared" si="710"/>
        <v>0.63652846820483966</v>
      </c>
      <c r="J6397" s="41">
        <f t="shared" ca="1" si="711"/>
        <v>1</v>
      </c>
      <c r="K6397" s="37">
        <f t="shared" si="712"/>
        <v>71.03</v>
      </c>
      <c r="L6397" s="37">
        <f t="shared" si="713"/>
        <v>71.17</v>
      </c>
      <c r="M6397" s="37">
        <f t="shared" si="714"/>
        <v>70.5</v>
      </c>
      <c r="N6397" s="37">
        <f t="shared" si="715"/>
        <v>70.69</v>
      </c>
      <c r="O6397" s="38">
        <f t="shared" ca="1" si="716"/>
        <v>6866000</v>
      </c>
    </row>
    <row r="6398" spans="1:15" x14ac:dyDescent="0.4">
      <c r="A6398">
        <v>6383</v>
      </c>
      <c r="B6398" s="63">
        <v>36101</v>
      </c>
      <c r="C6398" s="37">
        <v>110.8125</v>
      </c>
      <c r="D6398" s="37">
        <v>111.875</v>
      </c>
      <c r="E6398" s="37">
        <v>110.1875</v>
      </c>
      <c r="F6398" s="37">
        <v>111.875</v>
      </c>
      <c r="G6398" s="38">
        <v>6501400</v>
      </c>
      <c r="H6398" s="37">
        <v>71.211631999999994</v>
      </c>
      <c r="I6398" s="41">
        <f t="shared" si="710"/>
        <v>0.63652855418994414</v>
      </c>
      <c r="J6398" s="41">
        <f t="shared" ca="1" si="711"/>
        <v>1</v>
      </c>
      <c r="K6398" s="37">
        <f t="shared" si="712"/>
        <v>70.540000000000006</v>
      </c>
      <c r="L6398" s="37">
        <f t="shared" si="713"/>
        <v>71.209999999999994</v>
      </c>
      <c r="M6398" s="37">
        <f t="shared" si="714"/>
        <v>70.14</v>
      </c>
      <c r="N6398" s="37">
        <f t="shared" si="715"/>
        <v>71.209999999999994</v>
      </c>
      <c r="O6398" s="38">
        <f t="shared" ca="1" si="716"/>
        <v>6501400</v>
      </c>
    </row>
    <row r="6399" spans="1:15" x14ac:dyDescent="0.4">
      <c r="A6399">
        <v>6384</v>
      </c>
      <c r="B6399" s="63">
        <v>36098</v>
      </c>
      <c r="C6399" s="37">
        <v>110.125</v>
      </c>
      <c r="D6399" s="37">
        <v>110.90625</v>
      </c>
      <c r="E6399" s="37">
        <v>109.5</v>
      </c>
      <c r="F6399" s="37">
        <v>110</v>
      </c>
      <c r="G6399" s="38">
        <v>9872800</v>
      </c>
      <c r="H6399" s="37">
        <v>70.018089000000003</v>
      </c>
      <c r="I6399" s="41">
        <f t="shared" si="710"/>
        <v>0.63652808181818188</v>
      </c>
      <c r="J6399" s="41">
        <f t="shared" ca="1" si="711"/>
        <v>1</v>
      </c>
      <c r="K6399" s="37">
        <f t="shared" si="712"/>
        <v>70.099999999999994</v>
      </c>
      <c r="L6399" s="37">
        <f t="shared" si="713"/>
        <v>70.59</v>
      </c>
      <c r="M6399" s="37">
        <f t="shared" si="714"/>
        <v>69.7</v>
      </c>
      <c r="N6399" s="37">
        <f t="shared" si="715"/>
        <v>70.02</v>
      </c>
      <c r="O6399" s="38">
        <f t="shared" ca="1" si="716"/>
        <v>9872800</v>
      </c>
    </row>
    <row r="6400" spans="1:15" x14ac:dyDescent="0.4">
      <c r="A6400">
        <v>6385</v>
      </c>
      <c r="B6400" s="63">
        <v>36097</v>
      </c>
      <c r="C6400" s="37">
        <v>107.09375</v>
      </c>
      <c r="D6400" s="37">
        <v>109.4375</v>
      </c>
      <c r="E6400" s="37">
        <v>106.625</v>
      </c>
      <c r="F6400" s="37">
        <v>109.40625</v>
      </c>
      <c r="G6400" s="38">
        <v>9625600</v>
      </c>
      <c r="H6400" s="37">
        <v>69.640190000000004</v>
      </c>
      <c r="I6400" s="41">
        <f t="shared" si="710"/>
        <v>0.63652844330191383</v>
      </c>
      <c r="J6400" s="41">
        <f t="shared" ca="1" si="711"/>
        <v>1</v>
      </c>
      <c r="K6400" s="37">
        <f t="shared" si="712"/>
        <v>68.17</v>
      </c>
      <c r="L6400" s="37">
        <f t="shared" si="713"/>
        <v>69.66</v>
      </c>
      <c r="M6400" s="37">
        <f t="shared" si="714"/>
        <v>67.87</v>
      </c>
      <c r="N6400" s="37">
        <f t="shared" si="715"/>
        <v>69.64</v>
      </c>
      <c r="O6400" s="38">
        <f t="shared" ca="1" si="716"/>
        <v>9625600</v>
      </c>
    </row>
    <row r="6401" spans="1:15" x14ac:dyDescent="0.4">
      <c r="A6401">
        <v>6386</v>
      </c>
      <c r="B6401" s="63">
        <v>36096</v>
      </c>
      <c r="C6401" s="37">
        <v>106.5625</v>
      </c>
      <c r="D6401" s="37">
        <v>107.53125</v>
      </c>
      <c r="E6401" s="37">
        <v>106.03125</v>
      </c>
      <c r="F6401" s="37">
        <v>106.8125</v>
      </c>
      <c r="G6401" s="38">
        <v>5650600</v>
      </c>
      <c r="H6401" s="37">
        <v>67.989197000000004</v>
      </c>
      <c r="I6401" s="41">
        <f t="shared" si="710"/>
        <v>0.63652846811000585</v>
      </c>
      <c r="J6401" s="41">
        <f t="shared" ca="1" si="711"/>
        <v>1</v>
      </c>
      <c r="K6401" s="37">
        <f t="shared" si="712"/>
        <v>67.83</v>
      </c>
      <c r="L6401" s="37">
        <f t="shared" si="713"/>
        <v>68.45</v>
      </c>
      <c r="M6401" s="37">
        <f t="shared" si="714"/>
        <v>67.489999999999995</v>
      </c>
      <c r="N6401" s="37">
        <f t="shared" si="715"/>
        <v>67.989999999999995</v>
      </c>
      <c r="O6401" s="38">
        <f t="shared" ca="1" si="716"/>
        <v>5650600</v>
      </c>
    </row>
    <row r="6402" spans="1:15" x14ac:dyDescent="0.4">
      <c r="A6402">
        <v>6387</v>
      </c>
      <c r="B6402" s="63">
        <v>36095</v>
      </c>
      <c r="C6402" s="37">
        <v>108.4375</v>
      </c>
      <c r="D6402" s="37">
        <v>108.96875</v>
      </c>
      <c r="E6402" s="37">
        <v>106.28125</v>
      </c>
      <c r="F6402" s="37">
        <v>107</v>
      </c>
      <c r="G6402" s="38">
        <v>10089700</v>
      </c>
      <c r="H6402" s="37">
        <v>68.108520999999996</v>
      </c>
      <c r="I6402" s="41">
        <f t="shared" si="710"/>
        <v>0.63652823364485978</v>
      </c>
      <c r="J6402" s="41">
        <f t="shared" ca="1" si="711"/>
        <v>1</v>
      </c>
      <c r="K6402" s="37">
        <f t="shared" si="712"/>
        <v>69.02</v>
      </c>
      <c r="L6402" s="37">
        <f t="shared" si="713"/>
        <v>69.36</v>
      </c>
      <c r="M6402" s="37">
        <f t="shared" si="714"/>
        <v>67.650000000000006</v>
      </c>
      <c r="N6402" s="37">
        <f t="shared" si="715"/>
        <v>68.11</v>
      </c>
      <c r="O6402" s="38">
        <f t="shared" ca="1" si="716"/>
        <v>10089700</v>
      </c>
    </row>
    <row r="6403" spans="1:15" x14ac:dyDescent="0.4">
      <c r="A6403">
        <v>6388</v>
      </c>
      <c r="B6403" s="63">
        <v>36094</v>
      </c>
      <c r="C6403" s="37">
        <v>107.71875</v>
      </c>
      <c r="D6403" s="37">
        <v>108.46875</v>
      </c>
      <c r="E6403" s="37">
        <v>106.78125</v>
      </c>
      <c r="F6403" s="37">
        <v>107.625</v>
      </c>
      <c r="G6403" s="38">
        <v>5838600</v>
      </c>
      <c r="H6403" s="37">
        <v>68.506377999999998</v>
      </c>
      <c r="I6403" s="41">
        <f t="shared" si="710"/>
        <v>0.63652848315911725</v>
      </c>
      <c r="J6403" s="41">
        <f t="shared" ca="1" si="711"/>
        <v>1</v>
      </c>
      <c r="K6403" s="37">
        <f t="shared" si="712"/>
        <v>68.569999999999993</v>
      </c>
      <c r="L6403" s="37">
        <f t="shared" si="713"/>
        <v>69.040000000000006</v>
      </c>
      <c r="M6403" s="37">
        <f t="shared" si="714"/>
        <v>67.97</v>
      </c>
      <c r="N6403" s="37">
        <f t="shared" si="715"/>
        <v>68.510000000000005</v>
      </c>
      <c r="O6403" s="38">
        <f t="shared" ca="1" si="716"/>
        <v>5838600</v>
      </c>
    </row>
    <row r="6404" spans="1:15" x14ac:dyDescent="0.4">
      <c r="A6404">
        <v>6389</v>
      </c>
      <c r="B6404" s="63">
        <v>36091</v>
      </c>
      <c r="C6404" s="37">
        <v>107.96875</v>
      </c>
      <c r="D6404" s="37">
        <v>108</v>
      </c>
      <c r="E6404" s="37">
        <v>106.78125</v>
      </c>
      <c r="F6404" s="37">
        <v>106.84375</v>
      </c>
      <c r="G6404" s="38">
        <v>6237200</v>
      </c>
      <c r="H6404" s="37">
        <v>68.009086999999994</v>
      </c>
      <c r="I6404" s="41">
        <f t="shared" si="710"/>
        <v>0.63652845393389879</v>
      </c>
      <c r="J6404" s="41">
        <f t="shared" ca="1" si="711"/>
        <v>1</v>
      </c>
      <c r="K6404" s="37">
        <f t="shared" si="712"/>
        <v>68.73</v>
      </c>
      <c r="L6404" s="37">
        <f t="shared" si="713"/>
        <v>68.75</v>
      </c>
      <c r="M6404" s="37">
        <f t="shared" si="714"/>
        <v>67.97</v>
      </c>
      <c r="N6404" s="37">
        <f t="shared" si="715"/>
        <v>68.010000000000005</v>
      </c>
      <c r="O6404" s="38">
        <f t="shared" ca="1" si="716"/>
        <v>6237200</v>
      </c>
    </row>
    <row r="6405" spans="1:15" x14ac:dyDescent="0.4">
      <c r="A6405">
        <v>6390</v>
      </c>
      <c r="B6405" s="63">
        <v>36090</v>
      </c>
      <c r="C6405" s="37">
        <v>106.78125</v>
      </c>
      <c r="D6405" s="37">
        <v>108.46875</v>
      </c>
      <c r="E6405" s="37">
        <v>106.15625</v>
      </c>
      <c r="F6405" s="37">
        <v>108.21875</v>
      </c>
      <c r="G6405" s="38">
        <v>8277500</v>
      </c>
      <c r="H6405" s="37">
        <v>68.884345999999994</v>
      </c>
      <c r="I6405" s="41">
        <f t="shared" si="710"/>
        <v>0.63652875310424484</v>
      </c>
      <c r="J6405" s="41">
        <f t="shared" ca="1" si="711"/>
        <v>1</v>
      </c>
      <c r="K6405" s="37">
        <f t="shared" si="712"/>
        <v>67.97</v>
      </c>
      <c r="L6405" s="37">
        <f t="shared" si="713"/>
        <v>69.040000000000006</v>
      </c>
      <c r="M6405" s="37">
        <f t="shared" si="714"/>
        <v>67.569999999999993</v>
      </c>
      <c r="N6405" s="37">
        <f t="shared" si="715"/>
        <v>68.88</v>
      </c>
      <c r="O6405" s="38">
        <f t="shared" ca="1" si="716"/>
        <v>8277500</v>
      </c>
    </row>
    <row r="6406" spans="1:15" x14ac:dyDescent="0.4">
      <c r="A6406">
        <v>6391</v>
      </c>
      <c r="B6406" s="63">
        <v>36089</v>
      </c>
      <c r="C6406" s="37">
        <v>106.875</v>
      </c>
      <c r="D6406" s="37">
        <v>107.625</v>
      </c>
      <c r="E6406" s="37">
        <v>105.875</v>
      </c>
      <c r="F6406" s="37">
        <v>106.625</v>
      </c>
      <c r="G6406" s="38">
        <v>9178400</v>
      </c>
      <c r="H6406" s="37">
        <v>67.869857999999994</v>
      </c>
      <c r="I6406" s="41">
        <f t="shared" si="710"/>
        <v>0.6365285627198124</v>
      </c>
      <c r="J6406" s="41">
        <f t="shared" ca="1" si="711"/>
        <v>1</v>
      </c>
      <c r="K6406" s="37">
        <f t="shared" si="712"/>
        <v>68.03</v>
      </c>
      <c r="L6406" s="37">
        <f t="shared" si="713"/>
        <v>68.510000000000005</v>
      </c>
      <c r="M6406" s="37">
        <f t="shared" si="714"/>
        <v>67.39</v>
      </c>
      <c r="N6406" s="37">
        <f t="shared" si="715"/>
        <v>67.87</v>
      </c>
      <c r="O6406" s="38">
        <f t="shared" ca="1" si="716"/>
        <v>9178400</v>
      </c>
    </row>
    <row r="6407" spans="1:15" x14ac:dyDescent="0.4">
      <c r="A6407">
        <v>6392</v>
      </c>
      <c r="B6407" s="63">
        <v>36088</v>
      </c>
      <c r="C6407" s="37">
        <v>107.5625</v>
      </c>
      <c r="D6407" s="37">
        <v>108.796875</v>
      </c>
      <c r="E6407" s="37">
        <v>106.09375</v>
      </c>
      <c r="F6407" s="37">
        <v>107</v>
      </c>
      <c r="G6407" s="38">
        <v>14611600</v>
      </c>
      <c r="H6407" s="37">
        <v>68.108520999999996</v>
      </c>
      <c r="I6407" s="41">
        <f t="shared" si="710"/>
        <v>0.63652823364485978</v>
      </c>
      <c r="J6407" s="41">
        <f t="shared" ca="1" si="711"/>
        <v>1</v>
      </c>
      <c r="K6407" s="37">
        <f t="shared" si="712"/>
        <v>68.47</v>
      </c>
      <c r="L6407" s="37">
        <f t="shared" si="713"/>
        <v>69.25</v>
      </c>
      <c r="M6407" s="37">
        <f t="shared" si="714"/>
        <v>67.53</v>
      </c>
      <c r="N6407" s="37">
        <f t="shared" si="715"/>
        <v>68.11</v>
      </c>
      <c r="O6407" s="38">
        <f t="shared" ca="1" si="716"/>
        <v>14611600</v>
      </c>
    </row>
    <row r="6408" spans="1:15" x14ac:dyDescent="0.4">
      <c r="A6408">
        <v>6393</v>
      </c>
      <c r="B6408" s="63">
        <v>36087</v>
      </c>
      <c r="C6408" s="37">
        <v>105.6875</v>
      </c>
      <c r="D6408" s="37">
        <v>106.8125</v>
      </c>
      <c r="E6408" s="37">
        <v>105.5</v>
      </c>
      <c r="F6408" s="37">
        <v>106.375</v>
      </c>
      <c r="G6408" s="38">
        <v>7915900</v>
      </c>
      <c r="H6408" s="37">
        <v>67.710753999999994</v>
      </c>
      <c r="I6408" s="41">
        <f t="shared" si="710"/>
        <v>0.63652882726204463</v>
      </c>
      <c r="J6408" s="41">
        <f t="shared" ca="1" si="711"/>
        <v>1</v>
      </c>
      <c r="K6408" s="37">
        <f t="shared" si="712"/>
        <v>67.27</v>
      </c>
      <c r="L6408" s="37">
        <f t="shared" si="713"/>
        <v>67.989999999999995</v>
      </c>
      <c r="M6408" s="37">
        <f t="shared" si="714"/>
        <v>67.150000000000006</v>
      </c>
      <c r="N6408" s="37">
        <f t="shared" si="715"/>
        <v>67.709999999999994</v>
      </c>
      <c r="O6408" s="38">
        <f t="shared" ca="1" si="716"/>
        <v>7915900</v>
      </c>
    </row>
    <row r="6409" spans="1:15" x14ac:dyDescent="0.4">
      <c r="A6409">
        <v>6394</v>
      </c>
      <c r="B6409" s="63">
        <v>36084</v>
      </c>
      <c r="C6409" s="37">
        <v>106.125</v>
      </c>
      <c r="D6409" s="37">
        <v>106.75</v>
      </c>
      <c r="E6409" s="37">
        <v>105</v>
      </c>
      <c r="F6409" s="37">
        <v>106</v>
      </c>
      <c r="G6409" s="38">
        <v>16573900</v>
      </c>
      <c r="H6409" s="37">
        <v>67.471999999999994</v>
      </c>
      <c r="I6409" s="41">
        <f t="shared" si="710"/>
        <v>0.63652830188679244</v>
      </c>
      <c r="J6409" s="41">
        <f t="shared" ca="1" si="711"/>
        <v>1</v>
      </c>
      <c r="K6409" s="37">
        <f t="shared" si="712"/>
        <v>67.55</v>
      </c>
      <c r="L6409" s="37">
        <f t="shared" si="713"/>
        <v>67.95</v>
      </c>
      <c r="M6409" s="37">
        <f t="shared" si="714"/>
        <v>66.84</v>
      </c>
      <c r="N6409" s="37">
        <f t="shared" si="715"/>
        <v>67.47</v>
      </c>
      <c r="O6409" s="38">
        <f t="shared" ca="1" si="716"/>
        <v>16573900</v>
      </c>
    </row>
    <row r="6410" spans="1:15" x14ac:dyDescent="0.4">
      <c r="A6410">
        <v>6395</v>
      </c>
      <c r="B6410" s="63">
        <v>36083</v>
      </c>
      <c r="C6410" s="37">
        <v>100.125</v>
      </c>
      <c r="D6410" s="37">
        <v>107.25</v>
      </c>
      <c r="E6410" s="37">
        <v>99.9375</v>
      </c>
      <c r="F6410" s="37">
        <v>105.96875</v>
      </c>
      <c r="G6410" s="38">
        <v>20541100</v>
      </c>
      <c r="H6410" s="37">
        <v>67.452147999999994</v>
      </c>
      <c r="I6410" s="41">
        <f t="shared" si="710"/>
        <v>0.63652867472721908</v>
      </c>
      <c r="J6410" s="41">
        <f t="shared" ca="1" si="711"/>
        <v>1</v>
      </c>
      <c r="K6410" s="37">
        <f t="shared" si="712"/>
        <v>63.73</v>
      </c>
      <c r="L6410" s="37">
        <f t="shared" si="713"/>
        <v>68.27</v>
      </c>
      <c r="M6410" s="37">
        <f t="shared" si="714"/>
        <v>63.61</v>
      </c>
      <c r="N6410" s="37">
        <f t="shared" si="715"/>
        <v>67.45</v>
      </c>
      <c r="O6410" s="38">
        <f t="shared" ca="1" si="716"/>
        <v>20541100</v>
      </c>
    </row>
    <row r="6411" spans="1:15" x14ac:dyDescent="0.4">
      <c r="A6411">
        <v>6396</v>
      </c>
      <c r="B6411" s="63">
        <v>36082</v>
      </c>
      <c r="C6411" s="37">
        <v>98.9375</v>
      </c>
      <c r="D6411" s="37">
        <v>101.8125</v>
      </c>
      <c r="E6411" s="37">
        <v>98.84375</v>
      </c>
      <c r="F6411" s="37">
        <v>100.5625</v>
      </c>
      <c r="G6411" s="38">
        <v>8176900</v>
      </c>
      <c r="H6411" s="37">
        <v>64.010932999999994</v>
      </c>
      <c r="I6411" s="41">
        <f t="shared" si="710"/>
        <v>0.63652885518955871</v>
      </c>
      <c r="J6411" s="41">
        <f t="shared" ca="1" si="711"/>
        <v>1</v>
      </c>
      <c r="K6411" s="37">
        <f t="shared" si="712"/>
        <v>62.98</v>
      </c>
      <c r="L6411" s="37">
        <f t="shared" si="713"/>
        <v>64.81</v>
      </c>
      <c r="M6411" s="37">
        <f t="shared" si="714"/>
        <v>62.92</v>
      </c>
      <c r="N6411" s="37">
        <f t="shared" si="715"/>
        <v>64.010000000000005</v>
      </c>
      <c r="O6411" s="38">
        <f t="shared" ca="1" si="716"/>
        <v>8176900</v>
      </c>
    </row>
    <row r="6412" spans="1:15" x14ac:dyDescent="0.4">
      <c r="A6412">
        <v>6397</v>
      </c>
      <c r="B6412" s="63">
        <v>36081</v>
      </c>
      <c r="C6412" s="37">
        <v>99.5625</v>
      </c>
      <c r="D6412" s="37">
        <v>100.40625</v>
      </c>
      <c r="E6412" s="37">
        <v>98.75</v>
      </c>
      <c r="F6412" s="37">
        <v>99.625</v>
      </c>
      <c r="G6412" s="38">
        <v>6256800</v>
      </c>
      <c r="H6412" s="37">
        <v>63.414135000000002</v>
      </c>
      <c r="I6412" s="41">
        <f t="shared" si="710"/>
        <v>0.63652833124215813</v>
      </c>
      <c r="J6412" s="41">
        <f t="shared" ca="1" si="711"/>
        <v>1</v>
      </c>
      <c r="K6412" s="37">
        <f t="shared" si="712"/>
        <v>63.37</v>
      </c>
      <c r="L6412" s="37">
        <f t="shared" si="713"/>
        <v>63.91</v>
      </c>
      <c r="M6412" s="37">
        <f t="shared" si="714"/>
        <v>62.86</v>
      </c>
      <c r="N6412" s="37">
        <f t="shared" si="715"/>
        <v>63.41</v>
      </c>
      <c r="O6412" s="38">
        <f t="shared" ca="1" si="716"/>
        <v>6256800</v>
      </c>
    </row>
    <row r="6413" spans="1:15" x14ac:dyDescent="0.4">
      <c r="A6413">
        <v>6398</v>
      </c>
      <c r="B6413" s="63">
        <v>36080</v>
      </c>
      <c r="C6413" s="37">
        <v>100.625</v>
      </c>
      <c r="D6413" s="37">
        <v>101.4375</v>
      </c>
      <c r="E6413" s="37">
        <v>99.6875</v>
      </c>
      <c r="F6413" s="37">
        <v>99.96875</v>
      </c>
      <c r="G6413" s="38">
        <v>9508500</v>
      </c>
      <c r="H6413" s="37">
        <v>63.632964999999999</v>
      </c>
      <c r="I6413" s="41">
        <f t="shared" si="710"/>
        <v>0.63652856517661771</v>
      </c>
      <c r="J6413" s="41">
        <f t="shared" ca="1" si="711"/>
        <v>1</v>
      </c>
      <c r="K6413" s="37">
        <f t="shared" si="712"/>
        <v>64.05</v>
      </c>
      <c r="L6413" s="37">
        <f t="shared" si="713"/>
        <v>64.569999999999993</v>
      </c>
      <c r="M6413" s="37">
        <f t="shared" si="714"/>
        <v>63.45</v>
      </c>
      <c r="N6413" s="37">
        <f t="shared" si="715"/>
        <v>63.63</v>
      </c>
      <c r="O6413" s="38">
        <f t="shared" ca="1" si="716"/>
        <v>9508500</v>
      </c>
    </row>
    <row r="6414" spans="1:15" x14ac:dyDescent="0.4">
      <c r="A6414">
        <v>6399</v>
      </c>
      <c r="B6414" s="63">
        <v>36077</v>
      </c>
      <c r="C6414" s="37">
        <v>97</v>
      </c>
      <c r="D6414" s="37">
        <v>98.78125</v>
      </c>
      <c r="E6414" s="37">
        <v>94.0625</v>
      </c>
      <c r="F6414" s="37">
        <v>98.53125</v>
      </c>
      <c r="G6414" s="38">
        <v>12708500</v>
      </c>
      <c r="H6414" s="37">
        <v>62.717967999999999</v>
      </c>
      <c r="I6414" s="41">
        <f t="shared" si="710"/>
        <v>0.63652869521091027</v>
      </c>
      <c r="J6414" s="41">
        <f t="shared" ca="1" si="711"/>
        <v>1</v>
      </c>
      <c r="K6414" s="37">
        <f t="shared" si="712"/>
        <v>61.74</v>
      </c>
      <c r="L6414" s="37">
        <f t="shared" si="713"/>
        <v>62.88</v>
      </c>
      <c r="M6414" s="37">
        <f t="shared" si="714"/>
        <v>59.87</v>
      </c>
      <c r="N6414" s="37">
        <f t="shared" si="715"/>
        <v>62.72</v>
      </c>
      <c r="O6414" s="38">
        <f t="shared" ca="1" si="716"/>
        <v>12708500</v>
      </c>
    </row>
    <row r="6415" spans="1:15" x14ac:dyDescent="0.4">
      <c r="A6415">
        <v>6400</v>
      </c>
      <c r="B6415" s="63">
        <v>36076</v>
      </c>
      <c r="C6415" s="37">
        <v>94.5625</v>
      </c>
      <c r="D6415" s="37">
        <v>96.75</v>
      </c>
      <c r="E6415" s="37">
        <v>92.21875</v>
      </c>
      <c r="F6415" s="37">
        <v>96.59375</v>
      </c>
      <c r="G6415" s="38">
        <v>20625000</v>
      </c>
      <c r="H6415" s="37">
        <v>61.484710999999997</v>
      </c>
      <c r="I6415" s="41">
        <f t="shared" si="710"/>
        <v>0.63652887479780007</v>
      </c>
      <c r="J6415" s="41">
        <f t="shared" ca="1" si="711"/>
        <v>1</v>
      </c>
      <c r="K6415" s="37">
        <f t="shared" si="712"/>
        <v>60.19</v>
      </c>
      <c r="L6415" s="37">
        <f t="shared" si="713"/>
        <v>61.58</v>
      </c>
      <c r="M6415" s="37">
        <f t="shared" si="714"/>
        <v>58.7</v>
      </c>
      <c r="N6415" s="37">
        <f t="shared" si="715"/>
        <v>61.48</v>
      </c>
      <c r="O6415" s="38">
        <f t="shared" ca="1" si="716"/>
        <v>20625000</v>
      </c>
    </row>
    <row r="6416" spans="1:15" x14ac:dyDescent="0.4">
      <c r="A6416">
        <v>6401</v>
      </c>
      <c r="B6416" s="63">
        <v>36075</v>
      </c>
      <c r="C6416" s="37">
        <v>98.625</v>
      </c>
      <c r="D6416" s="37">
        <v>100.03125</v>
      </c>
      <c r="E6416" s="37">
        <v>95.75</v>
      </c>
      <c r="F6416" s="37">
        <v>97.125</v>
      </c>
      <c r="G6416" s="38">
        <v>14348500</v>
      </c>
      <c r="H6416" s="37">
        <v>61.822814999999999</v>
      </c>
      <c r="I6416" s="41">
        <f t="shared" si="710"/>
        <v>0.63652833976833978</v>
      </c>
      <c r="J6416" s="41">
        <f t="shared" ca="1" si="711"/>
        <v>1</v>
      </c>
      <c r="K6416" s="37">
        <f t="shared" si="712"/>
        <v>62.78</v>
      </c>
      <c r="L6416" s="37">
        <f t="shared" si="713"/>
        <v>63.67</v>
      </c>
      <c r="M6416" s="37">
        <f t="shared" si="714"/>
        <v>60.95</v>
      </c>
      <c r="N6416" s="37">
        <f t="shared" si="715"/>
        <v>61.82</v>
      </c>
      <c r="O6416" s="38">
        <f t="shared" ca="1" si="716"/>
        <v>14348500</v>
      </c>
    </row>
    <row r="6417" spans="1:15" x14ac:dyDescent="0.4">
      <c r="A6417">
        <v>6402</v>
      </c>
      <c r="B6417" s="63">
        <v>36074</v>
      </c>
      <c r="C6417" s="37">
        <v>100.75</v>
      </c>
      <c r="D6417" s="37">
        <v>101.28125</v>
      </c>
      <c r="E6417" s="37">
        <v>97.53125</v>
      </c>
      <c r="F6417" s="37">
        <v>98.59375</v>
      </c>
      <c r="G6417" s="38">
        <v>12621000</v>
      </c>
      <c r="H6417" s="37">
        <v>62.757739999999998</v>
      </c>
      <c r="I6417" s="41">
        <f t="shared" ref="I6417:I6480" si="717">IF(F6417=0,1,H6417/F6417)</f>
        <v>0.63652858320126782</v>
      </c>
      <c r="J6417" s="41">
        <f t="shared" ref="J6417:J6480" ca="1" si="718">INDEX(OFFSET($T$15,0,0,$S$13+1,1),MATCH(B6417,OFFSET($Q$15,0,0,$S$13+1,1),-1))</f>
        <v>1</v>
      </c>
      <c r="K6417" s="37">
        <f t="shared" ref="K6417:K6480" si="719">ROUND($I6417*C6417,2)</f>
        <v>64.13</v>
      </c>
      <c r="L6417" s="37">
        <f t="shared" ref="L6417:L6480" si="720">ROUND($I6417*D6417,2)</f>
        <v>64.47</v>
      </c>
      <c r="M6417" s="37">
        <f t="shared" ref="M6417:M6480" si="721">ROUND($I6417*E6417,2)</f>
        <v>62.08</v>
      </c>
      <c r="N6417" s="37">
        <f t="shared" ref="N6417:N6480" si="722">ROUND($I6417*F6417,2)</f>
        <v>62.76</v>
      </c>
      <c r="O6417" s="38">
        <f t="shared" ref="O6417:O6480" ca="1" si="723">G6417*J6417</f>
        <v>12621000</v>
      </c>
    </row>
    <row r="6418" spans="1:15" x14ac:dyDescent="0.4">
      <c r="A6418">
        <v>6403</v>
      </c>
      <c r="B6418" s="63">
        <v>36073</v>
      </c>
      <c r="C6418" s="37">
        <v>99.59375</v>
      </c>
      <c r="D6418" s="37">
        <v>99.96875</v>
      </c>
      <c r="E6418" s="37">
        <v>96.34375</v>
      </c>
      <c r="F6418" s="37">
        <v>98.6875</v>
      </c>
      <c r="G6418" s="38">
        <v>12807200</v>
      </c>
      <c r="H6418" s="37">
        <v>62.817425</v>
      </c>
      <c r="I6418" s="41">
        <f t="shared" si="717"/>
        <v>0.63652868904369853</v>
      </c>
      <c r="J6418" s="41">
        <f t="shared" ca="1" si="718"/>
        <v>1</v>
      </c>
      <c r="K6418" s="37">
        <f t="shared" si="719"/>
        <v>63.39</v>
      </c>
      <c r="L6418" s="37">
        <f t="shared" si="720"/>
        <v>63.63</v>
      </c>
      <c r="M6418" s="37">
        <f t="shared" si="721"/>
        <v>61.33</v>
      </c>
      <c r="N6418" s="37">
        <f t="shared" si="722"/>
        <v>62.82</v>
      </c>
      <c r="O6418" s="38">
        <f t="shared" ca="1" si="723"/>
        <v>12807200</v>
      </c>
    </row>
    <row r="6419" spans="1:15" x14ac:dyDescent="0.4">
      <c r="A6419">
        <v>6404</v>
      </c>
      <c r="B6419" s="63">
        <v>36070</v>
      </c>
      <c r="C6419" s="37">
        <v>98.875</v>
      </c>
      <c r="D6419" s="37">
        <v>100.875</v>
      </c>
      <c r="E6419" s="37">
        <v>97.21875</v>
      </c>
      <c r="F6419" s="37">
        <v>100.71875</v>
      </c>
      <c r="G6419" s="38">
        <v>14351800</v>
      </c>
      <c r="H6419" s="37">
        <v>64.110373999999993</v>
      </c>
      <c r="I6419" s="41">
        <f t="shared" si="717"/>
        <v>0.63652869004033508</v>
      </c>
      <c r="J6419" s="41">
        <f t="shared" ca="1" si="718"/>
        <v>1</v>
      </c>
      <c r="K6419" s="37">
        <f t="shared" si="719"/>
        <v>62.94</v>
      </c>
      <c r="L6419" s="37">
        <f t="shared" si="720"/>
        <v>64.209999999999994</v>
      </c>
      <c r="M6419" s="37">
        <f t="shared" si="721"/>
        <v>61.88</v>
      </c>
      <c r="N6419" s="37">
        <f t="shared" si="722"/>
        <v>64.11</v>
      </c>
      <c r="O6419" s="38">
        <f t="shared" ca="1" si="723"/>
        <v>14351800</v>
      </c>
    </row>
    <row r="6420" spans="1:15" x14ac:dyDescent="0.4">
      <c r="A6420">
        <v>6405</v>
      </c>
      <c r="B6420" s="63">
        <v>36069</v>
      </c>
      <c r="C6420" s="37">
        <v>100.03125</v>
      </c>
      <c r="D6420" s="37">
        <v>101.546875</v>
      </c>
      <c r="E6420" s="37">
        <v>98.09375</v>
      </c>
      <c r="F6420" s="37">
        <v>98.8125</v>
      </c>
      <c r="G6420" s="38">
        <v>13335600</v>
      </c>
      <c r="H6420" s="37">
        <v>62.896965000000002</v>
      </c>
      <c r="I6420" s="41">
        <f t="shared" si="717"/>
        <v>0.63652842504743834</v>
      </c>
      <c r="J6420" s="41">
        <f t="shared" ca="1" si="718"/>
        <v>1</v>
      </c>
      <c r="K6420" s="37">
        <f t="shared" si="719"/>
        <v>63.67</v>
      </c>
      <c r="L6420" s="37">
        <f t="shared" si="720"/>
        <v>64.64</v>
      </c>
      <c r="M6420" s="37">
        <f t="shared" si="721"/>
        <v>62.44</v>
      </c>
      <c r="N6420" s="37">
        <f t="shared" si="722"/>
        <v>62.9</v>
      </c>
      <c r="O6420" s="38">
        <f t="shared" ca="1" si="723"/>
        <v>13335600</v>
      </c>
    </row>
    <row r="6421" spans="1:15" x14ac:dyDescent="0.4">
      <c r="A6421">
        <v>6406</v>
      </c>
      <c r="B6421" s="63">
        <v>36068</v>
      </c>
      <c r="C6421" s="37">
        <v>103.5</v>
      </c>
      <c r="D6421" s="37">
        <v>104.3125</v>
      </c>
      <c r="E6421" s="37">
        <v>101.375</v>
      </c>
      <c r="F6421" s="37">
        <v>101.75</v>
      </c>
      <c r="G6421" s="38">
        <v>7908400</v>
      </c>
      <c r="H6421" s="37">
        <v>64.766777000000005</v>
      </c>
      <c r="I6421" s="41">
        <f t="shared" si="717"/>
        <v>0.63652852088452094</v>
      </c>
      <c r="J6421" s="41">
        <f t="shared" ca="1" si="718"/>
        <v>1</v>
      </c>
      <c r="K6421" s="37">
        <f t="shared" si="719"/>
        <v>65.88</v>
      </c>
      <c r="L6421" s="37">
        <f t="shared" si="720"/>
        <v>66.400000000000006</v>
      </c>
      <c r="M6421" s="37">
        <f t="shared" si="721"/>
        <v>64.53</v>
      </c>
      <c r="N6421" s="37">
        <f t="shared" si="722"/>
        <v>64.77</v>
      </c>
      <c r="O6421" s="38">
        <f t="shared" ca="1" si="723"/>
        <v>7908400</v>
      </c>
    </row>
    <row r="6422" spans="1:15" x14ac:dyDescent="0.4">
      <c r="A6422">
        <v>6407</v>
      </c>
      <c r="B6422" s="63">
        <v>36067</v>
      </c>
      <c r="C6422" s="37">
        <v>105.375</v>
      </c>
      <c r="D6422" s="37">
        <v>105.9375</v>
      </c>
      <c r="E6422" s="37">
        <v>103.375</v>
      </c>
      <c r="F6422" s="37">
        <v>104.9375</v>
      </c>
      <c r="G6422" s="38">
        <v>10618100</v>
      </c>
      <c r="H6422" s="37">
        <v>66.795699999999997</v>
      </c>
      <c r="I6422" s="41">
        <f t="shared" si="717"/>
        <v>0.63652840976771885</v>
      </c>
      <c r="J6422" s="41">
        <f t="shared" ca="1" si="718"/>
        <v>1</v>
      </c>
      <c r="K6422" s="37">
        <f t="shared" si="719"/>
        <v>67.069999999999993</v>
      </c>
      <c r="L6422" s="37">
        <f t="shared" si="720"/>
        <v>67.430000000000007</v>
      </c>
      <c r="M6422" s="37">
        <f t="shared" si="721"/>
        <v>65.8</v>
      </c>
      <c r="N6422" s="37">
        <f t="shared" si="722"/>
        <v>66.8</v>
      </c>
      <c r="O6422" s="38">
        <f t="shared" ca="1" si="723"/>
        <v>10618100</v>
      </c>
    </row>
    <row r="6423" spans="1:15" x14ac:dyDescent="0.4">
      <c r="A6423">
        <v>6408</v>
      </c>
      <c r="B6423" s="63">
        <v>36066</v>
      </c>
      <c r="C6423" s="37">
        <v>105.3125</v>
      </c>
      <c r="D6423" s="37">
        <v>106.3125</v>
      </c>
      <c r="E6423" s="37">
        <v>104.25</v>
      </c>
      <c r="F6423" s="37">
        <v>105.1875</v>
      </c>
      <c r="G6423" s="38">
        <v>8847800</v>
      </c>
      <c r="H6423" s="37">
        <v>66.954825999999997</v>
      </c>
      <c r="I6423" s="41">
        <f t="shared" si="717"/>
        <v>0.6365283517528223</v>
      </c>
      <c r="J6423" s="41">
        <f t="shared" ca="1" si="718"/>
        <v>1</v>
      </c>
      <c r="K6423" s="37">
        <f t="shared" si="719"/>
        <v>67.03</v>
      </c>
      <c r="L6423" s="37">
        <f t="shared" si="720"/>
        <v>67.67</v>
      </c>
      <c r="M6423" s="37">
        <f t="shared" si="721"/>
        <v>66.36</v>
      </c>
      <c r="N6423" s="37">
        <f t="shared" si="722"/>
        <v>66.95</v>
      </c>
      <c r="O6423" s="38">
        <f t="shared" ca="1" si="723"/>
        <v>8847800</v>
      </c>
    </row>
    <row r="6424" spans="1:15" x14ac:dyDescent="0.4">
      <c r="A6424">
        <v>6409</v>
      </c>
      <c r="B6424" s="63">
        <v>36063</v>
      </c>
      <c r="C6424" s="37">
        <v>103.125</v>
      </c>
      <c r="D6424" s="37">
        <v>105.421875</v>
      </c>
      <c r="E6424" s="37">
        <v>102.625</v>
      </c>
      <c r="F6424" s="37">
        <v>104.25</v>
      </c>
      <c r="G6424" s="38">
        <v>10247400</v>
      </c>
      <c r="H6424" s="37">
        <v>66.358115999999995</v>
      </c>
      <c r="I6424" s="41">
        <f t="shared" si="717"/>
        <v>0.63652869064748197</v>
      </c>
      <c r="J6424" s="41">
        <f t="shared" ca="1" si="718"/>
        <v>1</v>
      </c>
      <c r="K6424" s="37">
        <f t="shared" si="719"/>
        <v>65.64</v>
      </c>
      <c r="L6424" s="37">
        <f t="shared" si="720"/>
        <v>67.099999999999994</v>
      </c>
      <c r="M6424" s="37">
        <f t="shared" si="721"/>
        <v>65.319999999999993</v>
      </c>
      <c r="N6424" s="37">
        <f t="shared" si="722"/>
        <v>66.36</v>
      </c>
      <c r="O6424" s="38">
        <f t="shared" ca="1" si="723"/>
        <v>10247400</v>
      </c>
    </row>
    <row r="6425" spans="1:15" x14ac:dyDescent="0.4">
      <c r="A6425">
        <v>6410</v>
      </c>
      <c r="B6425" s="63">
        <v>36062</v>
      </c>
      <c r="C6425" s="37">
        <v>106.3125</v>
      </c>
      <c r="D6425" s="37">
        <v>106.8125</v>
      </c>
      <c r="E6425" s="37">
        <v>103.25</v>
      </c>
      <c r="F6425" s="37">
        <v>104.375</v>
      </c>
      <c r="G6425" s="38">
        <v>11129500</v>
      </c>
      <c r="H6425" s="37">
        <v>66.437645000000003</v>
      </c>
      <c r="I6425" s="41">
        <f t="shared" si="717"/>
        <v>0.63652833532934139</v>
      </c>
      <c r="J6425" s="41">
        <f t="shared" ca="1" si="718"/>
        <v>1</v>
      </c>
      <c r="K6425" s="37">
        <f t="shared" si="719"/>
        <v>67.67</v>
      </c>
      <c r="L6425" s="37">
        <f t="shared" si="720"/>
        <v>67.989999999999995</v>
      </c>
      <c r="M6425" s="37">
        <f t="shared" si="721"/>
        <v>65.72</v>
      </c>
      <c r="N6425" s="37">
        <f t="shared" si="722"/>
        <v>66.44</v>
      </c>
      <c r="O6425" s="38">
        <f t="shared" ca="1" si="723"/>
        <v>11129500</v>
      </c>
    </row>
    <row r="6426" spans="1:15" x14ac:dyDescent="0.4">
      <c r="A6426">
        <v>6411</v>
      </c>
      <c r="B6426" s="63">
        <v>36061</v>
      </c>
      <c r="C6426" s="37">
        <v>103.875</v>
      </c>
      <c r="D6426" s="37">
        <v>107</v>
      </c>
      <c r="E6426" s="37">
        <v>103.78125</v>
      </c>
      <c r="F6426" s="37">
        <v>107</v>
      </c>
      <c r="G6426" s="38">
        <v>13688500</v>
      </c>
      <c r="H6426" s="37">
        <v>68.108520999999996</v>
      </c>
      <c r="I6426" s="41">
        <f t="shared" si="717"/>
        <v>0.63652823364485978</v>
      </c>
      <c r="J6426" s="41">
        <f t="shared" ca="1" si="718"/>
        <v>1</v>
      </c>
      <c r="K6426" s="37">
        <f t="shared" si="719"/>
        <v>66.12</v>
      </c>
      <c r="L6426" s="37">
        <f t="shared" si="720"/>
        <v>68.11</v>
      </c>
      <c r="M6426" s="37">
        <f t="shared" si="721"/>
        <v>66.06</v>
      </c>
      <c r="N6426" s="37">
        <f t="shared" si="722"/>
        <v>68.11</v>
      </c>
      <c r="O6426" s="38">
        <f t="shared" ca="1" si="723"/>
        <v>13688500</v>
      </c>
    </row>
    <row r="6427" spans="1:15" x14ac:dyDescent="0.4">
      <c r="A6427">
        <v>6412</v>
      </c>
      <c r="B6427" s="63">
        <v>36060</v>
      </c>
      <c r="C6427" s="37">
        <v>103.5</v>
      </c>
      <c r="D6427" s="37">
        <v>103.65625</v>
      </c>
      <c r="E6427" s="37">
        <v>102.15625</v>
      </c>
      <c r="F6427" s="37">
        <v>102.875</v>
      </c>
      <c r="G6427" s="38">
        <v>7270100</v>
      </c>
      <c r="H6427" s="37">
        <v>65.482872</v>
      </c>
      <c r="I6427" s="41">
        <f t="shared" si="717"/>
        <v>0.63652852490887002</v>
      </c>
      <c r="J6427" s="41">
        <f t="shared" ca="1" si="718"/>
        <v>1</v>
      </c>
      <c r="K6427" s="37">
        <f t="shared" si="719"/>
        <v>65.88</v>
      </c>
      <c r="L6427" s="37">
        <f t="shared" si="720"/>
        <v>65.98</v>
      </c>
      <c r="M6427" s="37">
        <f t="shared" si="721"/>
        <v>65.03</v>
      </c>
      <c r="N6427" s="37">
        <f t="shared" si="722"/>
        <v>65.48</v>
      </c>
      <c r="O6427" s="38">
        <f t="shared" ca="1" si="723"/>
        <v>7270100</v>
      </c>
    </row>
    <row r="6428" spans="1:15" x14ac:dyDescent="0.4">
      <c r="A6428">
        <v>6413</v>
      </c>
      <c r="B6428" s="63">
        <v>36059</v>
      </c>
      <c r="C6428" s="37">
        <v>99.625</v>
      </c>
      <c r="D6428" s="37">
        <v>103.40625</v>
      </c>
      <c r="E6428" s="37">
        <v>98.9375</v>
      </c>
      <c r="F6428" s="37">
        <v>102.03125</v>
      </c>
      <c r="G6428" s="38">
        <v>8834600</v>
      </c>
      <c r="H6428" s="37">
        <v>64.945839000000007</v>
      </c>
      <c r="I6428" s="41">
        <f t="shared" si="717"/>
        <v>0.63652889678407354</v>
      </c>
      <c r="J6428" s="41">
        <f t="shared" ca="1" si="718"/>
        <v>1</v>
      </c>
      <c r="K6428" s="37">
        <f t="shared" si="719"/>
        <v>63.41</v>
      </c>
      <c r="L6428" s="37">
        <f t="shared" si="720"/>
        <v>65.819999999999993</v>
      </c>
      <c r="M6428" s="37">
        <f t="shared" si="721"/>
        <v>62.98</v>
      </c>
      <c r="N6428" s="37">
        <f t="shared" si="722"/>
        <v>64.95</v>
      </c>
      <c r="O6428" s="38">
        <f t="shared" ca="1" si="723"/>
        <v>8834600</v>
      </c>
    </row>
    <row r="6429" spans="1:15" x14ac:dyDescent="0.4">
      <c r="A6429">
        <v>6414</v>
      </c>
      <c r="B6429" s="63">
        <v>36056</v>
      </c>
      <c r="C6429" s="37">
        <v>102.375</v>
      </c>
      <c r="D6429" s="37">
        <v>102.40625</v>
      </c>
      <c r="E6429" s="37">
        <v>101.09375</v>
      </c>
      <c r="F6429" s="37">
        <v>102.09375</v>
      </c>
      <c r="G6429" s="38">
        <v>7019200</v>
      </c>
      <c r="H6429" s="37">
        <v>64.985579999999999</v>
      </c>
      <c r="I6429" s="41">
        <f t="shared" si="717"/>
        <v>0.63652848484848479</v>
      </c>
      <c r="J6429" s="41">
        <f t="shared" ca="1" si="718"/>
        <v>1</v>
      </c>
      <c r="K6429" s="37">
        <f t="shared" si="719"/>
        <v>65.16</v>
      </c>
      <c r="L6429" s="37">
        <f t="shared" si="720"/>
        <v>65.180000000000007</v>
      </c>
      <c r="M6429" s="37">
        <f t="shared" si="721"/>
        <v>64.349999999999994</v>
      </c>
      <c r="N6429" s="37">
        <f t="shared" si="722"/>
        <v>64.989999999999995</v>
      </c>
      <c r="O6429" s="38">
        <f t="shared" ca="1" si="723"/>
        <v>7019200</v>
      </c>
    </row>
    <row r="6430" spans="1:15" x14ac:dyDescent="0.4">
      <c r="A6430">
        <v>6415</v>
      </c>
      <c r="B6430" s="63">
        <v>36055</v>
      </c>
      <c r="C6430" s="37">
        <v>102.25</v>
      </c>
      <c r="D6430" s="37">
        <v>103.03125</v>
      </c>
      <c r="E6430" s="37">
        <v>101.78125</v>
      </c>
      <c r="F6430" s="37">
        <v>102</v>
      </c>
      <c r="G6430" s="38">
        <v>12945200</v>
      </c>
      <c r="H6430" s="37">
        <v>64.697372000000001</v>
      </c>
      <c r="I6430" s="41">
        <f t="shared" si="717"/>
        <v>0.63428796078431371</v>
      </c>
      <c r="J6430" s="41">
        <f t="shared" ca="1" si="718"/>
        <v>1</v>
      </c>
      <c r="K6430" s="37">
        <f t="shared" si="719"/>
        <v>64.86</v>
      </c>
      <c r="L6430" s="37">
        <f t="shared" si="720"/>
        <v>65.349999999999994</v>
      </c>
      <c r="M6430" s="37">
        <f t="shared" si="721"/>
        <v>64.56</v>
      </c>
      <c r="N6430" s="37">
        <f t="shared" si="722"/>
        <v>64.7</v>
      </c>
      <c r="O6430" s="38">
        <f t="shared" ca="1" si="723"/>
        <v>12945200</v>
      </c>
    </row>
    <row r="6431" spans="1:15" x14ac:dyDescent="0.4">
      <c r="A6431">
        <v>6416</v>
      </c>
      <c r="B6431" s="63">
        <v>36054</v>
      </c>
      <c r="C6431" s="37">
        <v>104.75</v>
      </c>
      <c r="D6431" s="37">
        <v>105.25</v>
      </c>
      <c r="E6431" s="37">
        <v>103.15625</v>
      </c>
      <c r="F6431" s="37">
        <v>105</v>
      </c>
      <c r="G6431" s="38">
        <v>11024900</v>
      </c>
      <c r="H6431" s="37">
        <v>66.600266000000005</v>
      </c>
      <c r="I6431" s="41">
        <f t="shared" si="717"/>
        <v>0.63428824761904767</v>
      </c>
      <c r="J6431" s="41">
        <f t="shared" ca="1" si="718"/>
        <v>1</v>
      </c>
      <c r="K6431" s="37">
        <f t="shared" si="719"/>
        <v>66.44</v>
      </c>
      <c r="L6431" s="37">
        <f t="shared" si="720"/>
        <v>66.760000000000005</v>
      </c>
      <c r="M6431" s="37">
        <f t="shared" si="721"/>
        <v>65.430000000000007</v>
      </c>
      <c r="N6431" s="37">
        <f t="shared" si="722"/>
        <v>66.599999999999994</v>
      </c>
      <c r="O6431" s="38">
        <f t="shared" ca="1" si="723"/>
        <v>11024900</v>
      </c>
    </row>
    <row r="6432" spans="1:15" x14ac:dyDescent="0.4">
      <c r="A6432">
        <v>6417</v>
      </c>
      <c r="B6432" s="63">
        <v>36053</v>
      </c>
      <c r="C6432" s="37">
        <v>102.875</v>
      </c>
      <c r="D6432" s="37">
        <v>104.3125</v>
      </c>
      <c r="E6432" s="37">
        <v>102.28125</v>
      </c>
      <c r="F6432" s="37">
        <v>104.0625</v>
      </c>
      <c r="G6432" s="38">
        <v>8337900</v>
      </c>
      <c r="H6432" s="37">
        <v>66.005615000000006</v>
      </c>
      <c r="I6432" s="41">
        <f t="shared" si="717"/>
        <v>0.63428819219219224</v>
      </c>
      <c r="J6432" s="41">
        <f t="shared" ca="1" si="718"/>
        <v>1</v>
      </c>
      <c r="K6432" s="37">
        <f t="shared" si="719"/>
        <v>65.25</v>
      </c>
      <c r="L6432" s="37">
        <f t="shared" si="720"/>
        <v>66.16</v>
      </c>
      <c r="M6432" s="37">
        <f t="shared" si="721"/>
        <v>64.88</v>
      </c>
      <c r="N6432" s="37">
        <f t="shared" si="722"/>
        <v>66.010000000000005</v>
      </c>
      <c r="O6432" s="38">
        <f t="shared" ca="1" si="723"/>
        <v>8337900</v>
      </c>
    </row>
    <row r="6433" spans="1:15" x14ac:dyDescent="0.4">
      <c r="A6433">
        <v>6418</v>
      </c>
      <c r="B6433" s="63">
        <v>36052</v>
      </c>
      <c r="C6433" s="37">
        <v>102.875</v>
      </c>
      <c r="D6433" s="37">
        <v>104.453125</v>
      </c>
      <c r="E6433" s="37">
        <v>102.09375</v>
      </c>
      <c r="F6433" s="37">
        <v>103.4375</v>
      </c>
      <c r="G6433" s="38">
        <v>10686800</v>
      </c>
      <c r="H6433" s="37">
        <v>65.609183999999999</v>
      </c>
      <c r="I6433" s="41">
        <f t="shared" si="717"/>
        <v>0.63428818368580064</v>
      </c>
      <c r="J6433" s="41">
        <f t="shared" ca="1" si="718"/>
        <v>1</v>
      </c>
      <c r="K6433" s="37">
        <f t="shared" si="719"/>
        <v>65.25</v>
      </c>
      <c r="L6433" s="37">
        <f t="shared" si="720"/>
        <v>66.25</v>
      </c>
      <c r="M6433" s="37">
        <f t="shared" si="721"/>
        <v>64.760000000000005</v>
      </c>
      <c r="N6433" s="37">
        <f t="shared" si="722"/>
        <v>65.61</v>
      </c>
      <c r="O6433" s="38">
        <f t="shared" ca="1" si="723"/>
        <v>10686800</v>
      </c>
    </row>
    <row r="6434" spans="1:15" x14ac:dyDescent="0.4">
      <c r="A6434">
        <v>6419</v>
      </c>
      <c r="B6434" s="63">
        <v>36049</v>
      </c>
      <c r="C6434" s="37">
        <v>98.1875</v>
      </c>
      <c r="D6434" s="37">
        <v>101.6875</v>
      </c>
      <c r="E6434" s="37">
        <v>97</v>
      </c>
      <c r="F6434" s="37">
        <v>101.6875</v>
      </c>
      <c r="G6434" s="38">
        <v>20379800</v>
      </c>
      <c r="H6434" s="37">
        <v>64.499199000000004</v>
      </c>
      <c r="I6434" s="41">
        <f t="shared" si="717"/>
        <v>0.63428837369391522</v>
      </c>
      <c r="J6434" s="41">
        <f t="shared" ca="1" si="718"/>
        <v>1</v>
      </c>
      <c r="K6434" s="37">
        <f t="shared" si="719"/>
        <v>62.28</v>
      </c>
      <c r="L6434" s="37">
        <f t="shared" si="720"/>
        <v>64.5</v>
      </c>
      <c r="M6434" s="37">
        <f t="shared" si="721"/>
        <v>61.53</v>
      </c>
      <c r="N6434" s="37">
        <f t="shared" si="722"/>
        <v>64.5</v>
      </c>
      <c r="O6434" s="38">
        <f t="shared" ca="1" si="723"/>
        <v>20379800</v>
      </c>
    </row>
    <row r="6435" spans="1:15" x14ac:dyDescent="0.4">
      <c r="A6435">
        <v>6420</v>
      </c>
      <c r="B6435" s="63">
        <v>36048</v>
      </c>
      <c r="C6435" s="37">
        <v>98.4375</v>
      </c>
      <c r="D6435" s="37">
        <v>99.34375</v>
      </c>
      <c r="E6435" s="37">
        <v>96.8125</v>
      </c>
      <c r="F6435" s="37">
        <v>98.5</v>
      </c>
      <c r="G6435" s="38">
        <v>19889300</v>
      </c>
      <c r="H6435" s="37">
        <v>62.477398000000001</v>
      </c>
      <c r="I6435" s="41">
        <f t="shared" si="717"/>
        <v>0.63428830456852792</v>
      </c>
      <c r="J6435" s="41">
        <f t="shared" ca="1" si="718"/>
        <v>1</v>
      </c>
      <c r="K6435" s="37">
        <f t="shared" si="719"/>
        <v>62.44</v>
      </c>
      <c r="L6435" s="37">
        <f t="shared" si="720"/>
        <v>63.01</v>
      </c>
      <c r="M6435" s="37">
        <f t="shared" si="721"/>
        <v>61.41</v>
      </c>
      <c r="N6435" s="37">
        <f t="shared" si="722"/>
        <v>62.48</v>
      </c>
      <c r="O6435" s="38">
        <f t="shared" ca="1" si="723"/>
        <v>19889300</v>
      </c>
    </row>
    <row r="6436" spans="1:15" x14ac:dyDescent="0.4">
      <c r="A6436">
        <v>6421</v>
      </c>
      <c r="B6436" s="63">
        <v>36047</v>
      </c>
      <c r="C6436" s="37">
        <v>102.75</v>
      </c>
      <c r="D6436" s="37">
        <v>103.125</v>
      </c>
      <c r="E6436" s="37">
        <v>100.4375</v>
      </c>
      <c r="F6436" s="37">
        <v>100.5</v>
      </c>
      <c r="G6436" s="38">
        <v>12109700</v>
      </c>
      <c r="H6436" s="37">
        <v>63.745972000000002</v>
      </c>
      <c r="I6436" s="41">
        <f t="shared" si="717"/>
        <v>0.63428827860696524</v>
      </c>
      <c r="J6436" s="41">
        <f t="shared" ca="1" si="718"/>
        <v>1</v>
      </c>
      <c r="K6436" s="37">
        <f t="shared" si="719"/>
        <v>65.17</v>
      </c>
      <c r="L6436" s="37">
        <f t="shared" si="720"/>
        <v>65.41</v>
      </c>
      <c r="M6436" s="37">
        <f t="shared" si="721"/>
        <v>63.71</v>
      </c>
      <c r="N6436" s="37">
        <f t="shared" si="722"/>
        <v>63.75</v>
      </c>
      <c r="O6436" s="38">
        <f t="shared" ca="1" si="723"/>
        <v>12109700</v>
      </c>
    </row>
    <row r="6437" spans="1:15" x14ac:dyDescent="0.4">
      <c r="A6437">
        <v>6422</v>
      </c>
      <c r="B6437" s="63">
        <v>36046</v>
      </c>
      <c r="C6437" s="37">
        <v>100.875</v>
      </c>
      <c r="D6437" s="37">
        <v>103</v>
      </c>
      <c r="E6437" s="37">
        <v>99.8125</v>
      </c>
      <c r="F6437" s="37">
        <v>103</v>
      </c>
      <c r="G6437" s="38">
        <v>14746500</v>
      </c>
      <c r="H6437" s="37">
        <v>65.331717999999995</v>
      </c>
      <c r="I6437" s="41">
        <f t="shared" si="717"/>
        <v>0.63428852427184457</v>
      </c>
      <c r="J6437" s="41">
        <f t="shared" ca="1" si="718"/>
        <v>1</v>
      </c>
      <c r="K6437" s="37">
        <f t="shared" si="719"/>
        <v>63.98</v>
      </c>
      <c r="L6437" s="37">
        <f t="shared" si="720"/>
        <v>65.33</v>
      </c>
      <c r="M6437" s="37">
        <f t="shared" si="721"/>
        <v>63.31</v>
      </c>
      <c r="N6437" s="37">
        <f t="shared" si="722"/>
        <v>65.33</v>
      </c>
      <c r="O6437" s="38">
        <f t="shared" ca="1" si="723"/>
        <v>14746500</v>
      </c>
    </row>
    <row r="6438" spans="1:15" x14ac:dyDescent="0.4">
      <c r="A6438">
        <v>6423</v>
      </c>
      <c r="B6438" s="63">
        <v>36042</v>
      </c>
      <c r="C6438" s="37">
        <v>99.4375</v>
      </c>
      <c r="D6438" s="37">
        <v>99.8125</v>
      </c>
      <c r="E6438" s="37">
        <v>95.75</v>
      </c>
      <c r="F6438" s="37">
        <v>97.75</v>
      </c>
      <c r="G6438" s="38">
        <v>17783800</v>
      </c>
      <c r="H6438" s="37">
        <v>62.001682000000002</v>
      </c>
      <c r="I6438" s="41">
        <f t="shared" si="717"/>
        <v>0.63428830690537086</v>
      </c>
      <c r="J6438" s="41">
        <f t="shared" ca="1" si="718"/>
        <v>1</v>
      </c>
      <c r="K6438" s="37">
        <f t="shared" si="719"/>
        <v>63.07</v>
      </c>
      <c r="L6438" s="37">
        <f t="shared" si="720"/>
        <v>63.31</v>
      </c>
      <c r="M6438" s="37">
        <f t="shared" si="721"/>
        <v>60.73</v>
      </c>
      <c r="N6438" s="37">
        <f t="shared" si="722"/>
        <v>62</v>
      </c>
      <c r="O6438" s="38">
        <f t="shared" ca="1" si="723"/>
        <v>17783800</v>
      </c>
    </row>
    <row r="6439" spans="1:15" x14ac:dyDescent="0.4">
      <c r="A6439">
        <v>6424</v>
      </c>
      <c r="B6439" s="63">
        <v>36041</v>
      </c>
      <c r="C6439" s="37">
        <v>97.625</v>
      </c>
      <c r="D6439" s="37">
        <v>99.375</v>
      </c>
      <c r="E6439" s="37">
        <v>96.75</v>
      </c>
      <c r="F6439" s="37">
        <v>98.5625</v>
      </c>
      <c r="G6439" s="38">
        <v>17311300</v>
      </c>
      <c r="H6439" s="37">
        <v>62.517043999999999</v>
      </c>
      <c r="I6439" s="41">
        <f t="shared" si="717"/>
        <v>0.63428833481293589</v>
      </c>
      <c r="J6439" s="41">
        <f t="shared" ca="1" si="718"/>
        <v>1</v>
      </c>
      <c r="K6439" s="37">
        <f t="shared" si="719"/>
        <v>61.92</v>
      </c>
      <c r="L6439" s="37">
        <f t="shared" si="720"/>
        <v>63.03</v>
      </c>
      <c r="M6439" s="37">
        <f t="shared" si="721"/>
        <v>61.37</v>
      </c>
      <c r="N6439" s="37">
        <f t="shared" si="722"/>
        <v>62.52</v>
      </c>
      <c r="O6439" s="38">
        <f t="shared" ca="1" si="723"/>
        <v>17311300</v>
      </c>
    </row>
    <row r="6440" spans="1:15" x14ac:dyDescent="0.4">
      <c r="A6440">
        <v>6425</v>
      </c>
      <c r="B6440" s="63">
        <v>36040</v>
      </c>
      <c r="C6440" s="37">
        <v>99.8125</v>
      </c>
      <c r="D6440" s="37">
        <v>101.75</v>
      </c>
      <c r="E6440" s="37">
        <v>98.78125</v>
      </c>
      <c r="F6440" s="37">
        <v>99.34375</v>
      </c>
      <c r="G6440" s="38">
        <v>13843200</v>
      </c>
      <c r="H6440" s="37">
        <v>63.012573000000003</v>
      </c>
      <c r="I6440" s="41">
        <f t="shared" si="717"/>
        <v>0.63428824661843353</v>
      </c>
      <c r="J6440" s="41">
        <f t="shared" ca="1" si="718"/>
        <v>1</v>
      </c>
      <c r="K6440" s="37">
        <f t="shared" si="719"/>
        <v>63.31</v>
      </c>
      <c r="L6440" s="37">
        <f t="shared" si="720"/>
        <v>64.540000000000006</v>
      </c>
      <c r="M6440" s="37">
        <f t="shared" si="721"/>
        <v>62.66</v>
      </c>
      <c r="N6440" s="37">
        <f t="shared" si="722"/>
        <v>63.01</v>
      </c>
      <c r="O6440" s="38">
        <f t="shared" ca="1" si="723"/>
        <v>13843200</v>
      </c>
    </row>
    <row r="6441" spans="1:15" x14ac:dyDescent="0.4">
      <c r="A6441">
        <v>6426</v>
      </c>
      <c r="B6441" s="63">
        <v>36039</v>
      </c>
      <c r="C6441" s="37">
        <v>96.0625</v>
      </c>
      <c r="D6441" s="37">
        <v>100.5625</v>
      </c>
      <c r="E6441" s="37">
        <v>93.625</v>
      </c>
      <c r="F6441" s="37">
        <v>100.0625</v>
      </c>
      <c r="G6441" s="38">
        <v>24748500</v>
      </c>
      <c r="H6441" s="37">
        <v>63.468449</v>
      </c>
      <c r="I6441" s="41">
        <f t="shared" si="717"/>
        <v>0.63428805996252346</v>
      </c>
      <c r="J6441" s="41">
        <f t="shared" ca="1" si="718"/>
        <v>1</v>
      </c>
      <c r="K6441" s="37">
        <f t="shared" si="719"/>
        <v>60.93</v>
      </c>
      <c r="L6441" s="37">
        <f t="shared" si="720"/>
        <v>63.79</v>
      </c>
      <c r="M6441" s="37">
        <f t="shared" si="721"/>
        <v>59.39</v>
      </c>
      <c r="N6441" s="37">
        <f t="shared" si="722"/>
        <v>63.47</v>
      </c>
      <c r="O6441" s="38">
        <f t="shared" ca="1" si="723"/>
        <v>24748500</v>
      </c>
    </row>
    <row r="6442" spans="1:15" x14ac:dyDescent="0.4">
      <c r="A6442">
        <v>6427</v>
      </c>
      <c r="B6442" s="63">
        <v>36038</v>
      </c>
      <c r="C6442" s="37">
        <v>103.75</v>
      </c>
      <c r="D6442" s="37">
        <v>104.015625</v>
      </c>
      <c r="E6442" s="37">
        <v>95</v>
      </c>
      <c r="F6442" s="37">
        <v>96</v>
      </c>
      <c r="G6442" s="38">
        <v>22563100</v>
      </c>
      <c r="H6442" s="37">
        <v>60.891677999999999</v>
      </c>
      <c r="I6442" s="41">
        <f t="shared" si="717"/>
        <v>0.63428831249999995</v>
      </c>
      <c r="J6442" s="41">
        <f t="shared" ca="1" si="718"/>
        <v>1</v>
      </c>
      <c r="K6442" s="37">
        <f t="shared" si="719"/>
        <v>65.81</v>
      </c>
      <c r="L6442" s="37">
        <f t="shared" si="720"/>
        <v>65.98</v>
      </c>
      <c r="M6442" s="37">
        <f t="shared" si="721"/>
        <v>60.26</v>
      </c>
      <c r="N6442" s="37">
        <f t="shared" si="722"/>
        <v>60.89</v>
      </c>
      <c r="O6442" s="38">
        <f t="shared" ca="1" si="723"/>
        <v>22563100</v>
      </c>
    </row>
    <row r="6443" spans="1:15" x14ac:dyDescent="0.4">
      <c r="A6443">
        <v>6428</v>
      </c>
      <c r="B6443" s="63">
        <v>36035</v>
      </c>
      <c r="C6443" s="37">
        <v>104.96875</v>
      </c>
      <c r="D6443" s="37">
        <v>105.71875</v>
      </c>
      <c r="E6443" s="37">
        <v>102.15625</v>
      </c>
      <c r="F6443" s="37">
        <v>103.375</v>
      </c>
      <c r="G6443" s="38">
        <v>23735900</v>
      </c>
      <c r="H6443" s="37">
        <v>65.569557000000003</v>
      </c>
      <c r="I6443" s="41">
        <f t="shared" si="717"/>
        <v>0.63428833857315603</v>
      </c>
      <c r="J6443" s="41">
        <f t="shared" ca="1" si="718"/>
        <v>1</v>
      </c>
      <c r="K6443" s="37">
        <f t="shared" si="719"/>
        <v>66.58</v>
      </c>
      <c r="L6443" s="37">
        <f t="shared" si="720"/>
        <v>67.06</v>
      </c>
      <c r="M6443" s="37">
        <f t="shared" si="721"/>
        <v>64.8</v>
      </c>
      <c r="N6443" s="37">
        <f t="shared" si="722"/>
        <v>65.569999999999993</v>
      </c>
      <c r="O6443" s="38">
        <f t="shared" ca="1" si="723"/>
        <v>23735900</v>
      </c>
    </row>
    <row r="6444" spans="1:15" x14ac:dyDescent="0.4">
      <c r="A6444">
        <v>6429</v>
      </c>
      <c r="B6444" s="63">
        <v>36034</v>
      </c>
      <c r="C6444" s="37">
        <v>107</v>
      </c>
      <c r="D6444" s="37">
        <v>107.5625</v>
      </c>
      <c r="E6444" s="37">
        <v>103.46875</v>
      </c>
      <c r="F6444" s="37">
        <v>103.75</v>
      </c>
      <c r="G6444" s="38">
        <v>24887800</v>
      </c>
      <c r="H6444" s="37">
        <v>65.807381000000007</v>
      </c>
      <c r="I6444" s="41">
        <f t="shared" si="717"/>
        <v>0.63428800963855425</v>
      </c>
      <c r="J6444" s="41">
        <f t="shared" ca="1" si="718"/>
        <v>1</v>
      </c>
      <c r="K6444" s="37">
        <f t="shared" si="719"/>
        <v>67.87</v>
      </c>
      <c r="L6444" s="37">
        <f t="shared" si="720"/>
        <v>68.23</v>
      </c>
      <c r="M6444" s="37">
        <f t="shared" si="721"/>
        <v>65.63</v>
      </c>
      <c r="N6444" s="37">
        <f t="shared" si="722"/>
        <v>65.81</v>
      </c>
      <c r="O6444" s="38">
        <f t="shared" ca="1" si="723"/>
        <v>24887800</v>
      </c>
    </row>
    <row r="6445" spans="1:15" x14ac:dyDescent="0.4">
      <c r="A6445">
        <v>6430</v>
      </c>
      <c r="B6445" s="63">
        <v>36033</v>
      </c>
      <c r="C6445" s="37">
        <v>108.28125</v>
      </c>
      <c r="D6445" s="37">
        <v>109.625</v>
      </c>
      <c r="E6445" s="37">
        <v>107.75</v>
      </c>
      <c r="F6445" s="37">
        <v>108.875</v>
      </c>
      <c r="G6445" s="38">
        <v>9339700</v>
      </c>
      <c r="H6445" s="37">
        <v>69.058143999999999</v>
      </c>
      <c r="I6445" s="41">
        <f t="shared" si="717"/>
        <v>0.63428834902411024</v>
      </c>
      <c r="J6445" s="41">
        <f t="shared" ca="1" si="718"/>
        <v>1</v>
      </c>
      <c r="K6445" s="37">
        <f t="shared" si="719"/>
        <v>68.680000000000007</v>
      </c>
      <c r="L6445" s="37">
        <f t="shared" si="720"/>
        <v>69.53</v>
      </c>
      <c r="M6445" s="37">
        <f t="shared" si="721"/>
        <v>68.34</v>
      </c>
      <c r="N6445" s="37">
        <f t="shared" si="722"/>
        <v>69.06</v>
      </c>
      <c r="O6445" s="38">
        <f t="shared" ca="1" si="723"/>
        <v>9339700</v>
      </c>
    </row>
    <row r="6446" spans="1:15" x14ac:dyDescent="0.4">
      <c r="A6446">
        <v>6431</v>
      </c>
      <c r="B6446" s="63">
        <v>36032</v>
      </c>
      <c r="C6446" s="37">
        <v>110.375</v>
      </c>
      <c r="D6446" s="37">
        <v>111.25</v>
      </c>
      <c r="E6446" s="37">
        <v>108.640625</v>
      </c>
      <c r="F6446" s="37">
        <v>109.5</v>
      </c>
      <c r="G6446" s="38">
        <v>9688300</v>
      </c>
      <c r="H6446" s="37">
        <v>69.454543999999999</v>
      </c>
      <c r="I6446" s="41">
        <f t="shared" si="717"/>
        <v>0.63428807305936075</v>
      </c>
      <c r="J6446" s="41">
        <f t="shared" ca="1" si="718"/>
        <v>1</v>
      </c>
      <c r="K6446" s="37">
        <f t="shared" si="719"/>
        <v>70.010000000000005</v>
      </c>
      <c r="L6446" s="37">
        <f t="shared" si="720"/>
        <v>70.56</v>
      </c>
      <c r="M6446" s="37">
        <f t="shared" si="721"/>
        <v>68.91</v>
      </c>
      <c r="N6446" s="37">
        <f t="shared" si="722"/>
        <v>69.45</v>
      </c>
      <c r="O6446" s="38">
        <f t="shared" ca="1" si="723"/>
        <v>9688300</v>
      </c>
    </row>
    <row r="6447" spans="1:15" x14ac:dyDescent="0.4">
      <c r="A6447">
        <v>6432</v>
      </c>
      <c r="B6447" s="63">
        <v>36031</v>
      </c>
      <c r="C6447" s="37">
        <v>109.25</v>
      </c>
      <c r="D6447" s="37">
        <v>109.9375</v>
      </c>
      <c r="E6447" s="37">
        <v>108.3125</v>
      </c>
      <c r="F6447" s="37">
        <v>109.25</v>
      </c>
      <c r="G6447" s="38">
        <v>7201700</v>
      </c>
      <c r="H6447" s="37">
        <v>69.295944000000006</v>
      </c>
      <c r="I6447" s="41">
        <f t="shared" si="717"/>
        <v>0.63428781693363845</v>
      </c>
      <c r="J6447" s="41">
        <f t="shared" ca="1" si="718"/>
        <v>1</v>
      </c>
      <c r="K6447" s="37">
        <f t="shared" si="719"/>
        <v>69.3</v>
      </c>
      <c r="L6447" s="37">
        <f t="shared" si="720"/>
        <v>69.73</v>
      </c>
      <c r="M6447" s="37">
        <f t="shared" si="721"/>
        <v>68.7</v>
      </c>
      <c r="N6447" s="37">
        <f t="shared" si="722"/>
        <v>69.3</v>
      </c>
      <c r="O6447" s="38">
        <f t="shared" ca="1" si="723"/>
        <v>7201700</v>
      </c>
    </row>
    <row r="6448" spans="1:15" x14ac:dyDescent="0.4">
      <c r="A6448">
        <v>6433</v>
      </c>
      <c r="B6448" s="63">
        <v>36028</v>
      </c>
      <c r="C6448" s="37">
        <v>108.1875</v>
      </c>
      <c r="D6448" s="37">
        <v>108.71875</v>
      </c>
      <c r="E6448" s="37">
        <v>105.5</v>
      </c>
      <c r="F6448" s="37">
        <v>108.5625</v>
      </c>
      <c r="G6448" s="38">
        <v>16685400</v>
      </c>
      <c r="H6448" s="37">
        <v>68.859900999999994</v>
      </c>
      <c r="I6448" s="41">
        <f t="shared" si="717"/>
        <v>0.63428809211283821</v>
      </c>
      <c r="J6448" s="41">
        <f t="shared" ca="1" si="718"/>
        <v>1</v>
      </c>
      <c r="K6448" s="37">
        <f t="shared" si="719"/>
        <v>68.62</v>
      </c>
      <c r="L6448" s="37">
        <f t="shared" si="720"/>
        <v>68.959999999999994</v>
      </c>
      <c r="M6448" s="37">
        <f t="shared" si="721"/>
        <v>66.92</v>
      </c>
      <c r="N6448" s="37">
        <f t="shared" si="722"/>
        <v>68.86</v>
      </c>
      <c r="O6448" s="38">
        <f t="shared" ca="1" si="723"/>
        <v>16685400</v>
      </c>
    </row>
    <row r="6449" spans="1:15" x14ac:dyDescent="0.4">
      <c r="A6449">
        <v>6434</v>
      </c>
      <c r="B6449" s="63">
        <v>36027</v>
      </c>
      <c r="C6449" s="37">
        <v>109.6875</v>
      </c>
      <c r="D6449" s="37">
        <v>110.40625</v>
      </c>
      <c r="E6449" s="37">
        <v>109.15625</v>
      </c>
      <c r="F6449" s="37">
        <v>109.4375</v>
      </c>
      <c r="G6449" s="38">
        <v>7402800</v>
      </c>
      <c r="H6449" s="37">
        <v>69.414908999999994</v>
      </c>
      <c r="I6449" s="41">
        <f t="shared" si="717"/>
        <v>0.63428814620217011</v>
      </c>
      <c r="J6449" s="41">
        <f t="shared" ca="1" si="718"/>
        <v>1</v>
      </c>
      <c r="K6449" s="37">
        <f t="shared" si="719"/>
        <v>69.569999999999993</v>
      </c>
      <c r="L6449" s="37">
        <f t="shared" si="720"/>
        <v>70.03</v>
      </c>
      <c r="M6449" s="37">
        <f t="shared" si="721"/>
        <v>69.239999999999995</v>
      </c>
      <c r="N6449" s="37">
        <f t="shared" si="722"/>
        <v>69.41</v>
      </c>
      <c r="O6449" s="38">
        <f t="shared" ca="1" si="723"/>
        <v>7402800</v>
      </c>
    </row>
    <row r="6450" spans="1:15" x14ac:dyDescent="0.4">
      <c r="A6450">
        <v>6435</v>
      </c>
      <c r="B6450" s="63">
        <v>36026</v>
      </c>
      <c r="C6450" s="37">
        <v>111.09375</v>
      </c>
      <c r="D6450" s="37">
        <v>111.09375</v>
      </c>
      <c r="E6450" s="37">
        <v>109.625</v>
      </c>
      <c r="F6450" s="37">
        <v>110.09375</v>
      </c>
      <c r="G6450" s="38">
        <v>6258600</v>
      </c>
      <c r="H6450" s="37">
        <v>69.831153999999998</v>
      </c>
      <c r="I6450" s="41">
        <f t="shared" si="717"/>
        <v>0.6342880862900937</v>
      </c>
      <c r="J6450" s="41">
        <f t="shared" ca="1" si="718"/>
        <v>1</v>
      </c>
      <c r="K6450" s="37">
        <f t="shared" si="719"/>
        <v>70.47</v>
      </c>
      <c r="L6450" s="37">
        <f t="shared" si="720"/>
        <v>70.47</v>
      </c>
      <c r="M6450" s="37">
        <f t="shared" si="721"/>
        <v>69.53</v>
      </c>
      <c r="N6450" s="37">
        <f t="shared" si="722"/>
        <v>69.83</v>
      </c>
      <c r="O6450" s="38">
        <f t="shared" ca="1" si="723"/>
        <v>6258600</v>
      </c>
    </row>
    <row r="6451" spans="1:15" x14ac:dyDescent="0.4">
      <c r="A6451">
        <v>6436</v>
      </c>
      <c r="B6451" s="63">
        <v>36025</v>
      </c>
      <c r="C6451" s="37">
        <v>109</v>
      </c>
      <c r="D6451" s="37">
        <v>110.59375</v>
      </c>
      <c r="E6451" s="37">
        <v>108.78125</v>
      </c>
      <c r="F6451" s="37">
        <v>110.375</v>
      </c>
      <c r="G6451" s="38">
        <v>7603900</v>
      </c>
      <c r="H6451" s="37">
        <v>70.009567000000004</v>
      </c>
      <c r="I6451" s="41">
        <f t="shared" si="717"/>
        <v>0.63428826274065686</v>
      </c>
      <c r="J6451" s="41">
        <f t="shared" ca="1" si="718"/>
        <v>1</v>
      </c>
      <c r="K6451" s="37">
        <f t="shared" si="719"/>
        <v>69.14</v>
      </c>
      <c r="L6451" s="37">
        <f t="shared" si="720"/>
        <v>70.150000000000006</v>
      </c>
      <c r="M6451" s="37">
        <f t="shared" si="721"/>
        <v>69</v>
      </c>
      <c r="N6451" s="37">
        <f t="shared" si="722"/>
        <v>70.010000000000005</v>
      </c>
      <c r="O6451" s="38">
        <f t="shared" ca="1" si="723"/>
        <v>7603900</v>
      </c>
    </row>
    <row r="6452" spans="1:15" x14ac:dyDescent="0.4">
      <c r="A6452">
        <v>6437</v>
      </c>
      <c r="B6452" s="63">
        <v>36024</v>
      </c>
      <c r="C6452" s="37">
        <v>106</v>
      </c>
      <c r="D6452" s="37">
        <v>108.9375</v>
      </c>
      <c r="E6452" s="37">
        <v>105.5</v>
      </c>
      <c r="F6452" s="37">
        <v>108.375</v>
      </c>
      <c r="G6452" s="38">
        <v>11290000</v>
      </c>
      <c r="H6452" s="37">
        <v>68.741012999999995</v>
      </c>
      <c r="I6452" s="41">
        <f t="shared" si="717"/>
        <v>0.63428847058823523</v>
      </c>
      <c r="J6452" s="41">
        <f t="shared" ca="1" si="718"/>
        <v>1</v>
      </c>
      <c r="K6452" s="37">
        <f t="shared" si="719"/>
        <v>67.23</v>
      </c>
      <c r="L6452" s="37">
        <f t="shared" si="720"/>
        <v>69.099999999999994</v>
      </c>
      <c r="M6452" s="37">
        <f t="shared" si="721"/>
        <v>66.92</v>
      </c>
      <c r="N6452" s="37">
        <f t="shared" si="722"/>
        <v>68.739999999999995</v>
      </c>
      <c r="O6452" s="38">
        <f t="shared" ca="1" si="723"/>
        <v>11290000</v>
      </c>
    </row>
    <row r="6453" spans="1:15" x14ac:dyDescent="0.4">
      <c r="A6453">
        <v>6438</v>
      </c>
      <c r="B6453" s="63">
        <v>36021</v>
      </c>
      <c r="C6453" s="37">
        <v>108.34375</v>
      </c>
      <c r="D6453" s="37">
        <v>108.71875</v>
      </c>
      <c r="E6453" s="37">
        <v>105.78125</v>
      </c>
      <c r="F6453" s="37">
        <v>106.125</v>
      </c>
      <c r="G6453" s="38">
        <v>8628500</v>
      </c>
      <c r="H6453" s="37">
        <v>67.313843000000006</v>
      </c>
      <c r="I6453" s="41">
        <f t="shared" si="717"/>
        <v>0.63428827326266202</v>
      </c>
      <c r="J6453" s="41">
        <f t="shared" ca="1" si="718"/>
        <v>1</v>
      </c>
      <c r="K6453" s="37">
        <f t="shared" si="719"/>
        <v>68.72</v>
      </c>
      <c r="L6453" s="37">
        <f t="shared" si="720"/>
        <v>68.959999999999994</v>
      </c>
      <c r="M6453" s="37">
        <f t="shared" si="721"/>
        <v>67.099999999999994</v>
      </c>
      <c r="N6453" s="37">
        <f t="shared" si="722"/>
        <v>67.31</v>
      </c>
      <c r="O6453" s="38">
        <f t="shared" ca="1" si="723"/>
        <v>8628500</v>
      </c>
    </row>
    <row r="6454" spans="1:15" x14ac:dyDescent="0.4">
      <c r="A6454">
        <v>6439</v>
      </c>
      <c r="B6454" s="63">
        <v>36020</v>
      </c>
      <c r="C6454" s="37">
        <v>108.8125</v>
      </c>
      <c r="D6454" s="37">
        <v>109.65625</v>
      </c>
      <c r="E6454" s="37">
        <v>107.375</v>
      </c>
      <c r="F6454" s="37">
        <v>107.375</v>
      </c>
      <c r="G6454" s="38">
        <v>9073900</v>
      </c>
      <c r="H6454" s="37">
        <v>68.106696999999997</v>
      </c>
      <c r="I6454" s="41">
        <f t="shared" si="717"/>
        <v>0.6342882142025611</v>
      </c>
      <c r="J6454" s="41">
        <f t="shared" ca="1" si="718"/>
        <v>1</v>
      </c>
      <c r="K6454" s="37">
        <f t="shared" si="719"/>
        <v>69.02</v>
      </c>
      <c r="L6454" s="37">
        <f t="shared" si="720"/>
        <v>69.55</v>
      </c>
      <c r="M6454" s="37">
        <f t="shared" si="721"/>
        <v>68.11</v>
      </c>
      <c r="N6454" s="37">
        <f t="shared" si="722"/>
        <v>68.11</v>
      </c>
      <c r="O6454" s="38">
        <f t="shared" ca="1" si="723"/>
        <v>9073900</v>
      </c>
    </row>
    <row r="6455" spans="1:15" x14ac:dyDescent="0.4">
      <c r="A6455">
        <v>6440</v>
      </c>
      <c r="B6455" s="63">
        <v>36019</v>
      </c>
      <c r="C6455" s="37">
        <v>107.75</v>
      </c>
      <c r="D6455" s="37">
        <v>108.875</v>
      </c>
      <c r="E6455" s="37">
        <v>107.5</v>
      </c>
      <c r="F6455" s="37">
        <v>108.6875</v>
      </c>
      <c r="G6455" s="38">
        <v>11158400</v>
      </c>
      <c r="H6455" s="37">
        <v>68.939216999999999</v>
      </c>
      <c r="I6455" s="41">
        <f t="shared" si="717"/>
        <v>0.63428836802760202</v>
      </c>
      <c r="J6455" s="41">
        <f t="shared" ca="1" si="718"/>
        <v>1</v>
      </c>
      <c r="K6455" s="37">
        <f t="shared" si="719"/>
        <v>68.34</v>
      </c>
      <c r="L6455" s="37">
        <f t="shared" si="720"/>
        <v>69.06</v>
      </c>
      <c r="M6455" s="37">
        <f t="shared" si="721"/>
        <v>68.19</v>
      </c>
      <c r="N6455" s="37">
        <f t="shared" si="722"/>
        <v>68.94</v>
      </c>
      <c r="O6455" s="38">
        <f t="shared" ca="1" si="723"/>
        <v>11158400</v>
      </c>
    </row>
    <row r="6456" spans="1:15" x14ac:dyDescent="0.4">
      <c r="A6456">
        <v>6441</v>
      </c>
      <c r="B6456" s="63">
        <v>36018</v>
      </c>
      <c r="C6456" s="37">
        <v>106.78125</v>
      </c>
      <c r="D6456" s="37">
        <v>107.4375</v>
      </c>
      <c r="E6456" s="37">
        <v>105.5</v>
      </c>
      <c r="F6456" s="37">
        <v>106.875</v>
      </c>
      <c r="G6456" s="38">
        <v>14287100</v>
      </c>
      <c r="H6456" s="37">
        <v>67.789574000000002</v>
      </c>
      <c r="I6456" s="41">
        <f t="shared" si="717"/>
        <v>0.63428841169590644</v>
      </c>
      <c r="J6456" s="41">
        <f t="shared" ca="1" si="718"/>
        <v>1</v>
      </c>
      <c r="K6456" s="37">
        <f t="shared" si="719"/>
        <v>67.73</v>
      </c>
      <c r="L6456" s="37">
        <f t="shared" si="720"/>
        <v>68.150000000000006</v>
      </c>
      <c r="M6456" s="37">
        <f t="shared" si="721"/>
        <v>66.92</v>
      </c>
      <c r="N6456" s="37">
        <f t="shared" si="722"/>
        <v>67.790000000000006</v>
      </c>
      <c r="O6456" s="38">
        <f t="shared" ca="1" si="723"/>
        <v>14287100</v>
      </c>
    </row>
    <row r="6457" spans="1:15" x14ac:dyDescent="0.4">
      <c r="A6457">
        <v>6442</v>
      </c>
      <c r="B6457" s="63">
        <v>36017</v>
      </c>
      <c r="C6457" s="37">
        <v>108.75</v>
      </c>
      <c r="D6457" s="37">
        <v>109.65625</v>
      </c>
      <c r="E6457" s="37">
        <v>108.1875</v>
      </c>
      <c r="F6457" s="37">
        <v>108.5</v>
      </c>
      <c r="G6457" s="38">
        <v>6273000</v>
      </c>
      <c r="H6457" s="37">
        <v>68.82029</v>
      </c>
      <c r="I6457" s="41">
        <f t="shared" si="717"/>
        <v>0.63428838709677415</v>
      </c>
      <c r="J6457" s="41">
        <f t="shared" ca="1" si="718"/>
        <v>1</v>
      </c>
      <c r="K6457" s="37">
        <f t="shared" si="719"/>
        <v>68.98</v>
      </c>
      <c r="L6457" s="37">
        <f t="shared" si="720"/>
        <v>69.55</v>
      </c>
      <c r="M6457" s="37">
        <f t="shared" si="721"/>
        <v>68.62</v>
      </c>
      <c r="N6457" s="37">
        <f t="shared" si="722"/>
        <v>68.819999999999993</v>
      </c>
      <c r="O6457" s="38">
        <f t="shared" ca="1" si="723"/>
        <v>6273000</v>
      </c>
    </row>
    <row r="6458" spans="1:15" x14ac:dyDescent="0.4">
      <c r="A6458">
        <v>6443</v>
      </c>
      <c r="B6458" s="63">
        <v>36014</v>
      </c>
      <c r="C6458" s="37">
        <v>109.6875</v>
      </c>
      <c r="D6458" s="37">
        <v>110.59375</v>
      </c>
      <c r="E6458" s="37">
        <v>108.46875</v>
      </c>
      <c r="F6458" s="37">
        <v>109.125</v>
      </c>
      <c r="G6458" s="38">
        <v>12083800</v>
      </c>
      <c r="H6458" s="37">
        <v>69.216705000000005</v>
      </c>
      <c r="I6458" s="41">
        <f t="shared" si="717"/>
        <v>0.63428824742268042</v>
      </c>
      <c r="J6458" s="41">
        <f t="shared" ca="1" si="718"/>
        <v>1</v>
      </c>
      <c r="K6458" s="37">
        <f t="shared" si="719"/>
        <v>69.569999999999993</v>
      </c>
      <c r="L6458" s="37">
        <f t="shared" si="720"/>
        <v>70.150000000000006</v>
      </c>
      <c r="M6458" s="37">
        <f t="shared" si="721"/>
        <v>68.8</v>
      </c>
      <c r="N6458" s="37">
        <f t="shared" si="722"/>
        <v>69.22</v>
      </c>
      <c r="O6458" s="38">
        <f t="shared" ca="1" si="723"/>
        <v>12083800</v>
      </c>
    </row>
    <row r="6459" spans="1:15" x14ac:dyDescent="0.4">
      <c r="A6459">
        <v>6444</v>
      </c>
      <c r="B6459" s="63">
        <v>36013</v>
      </c>
      <c r="C6459" s="37">
        <v>108.125</v>
      </c>
      <c r="D6459" s="37">
        <v>109.5</v>
      </c>
      <c r="E6459" s="37">
        <v>107.5625</v>
      </c>
      <c r="F6459" s="37">
        <v>108.9375</v>
      </c>
      <c r="G6459" s="38">
        <v>13084400</v>
      </c>
      <c r="H6459" s="37">
        <v>69.097808999999998</v>
      </c>
      <c r="I6459" s="41">
        <f t="shared" si="717"/>
        <v>0.63428855077452662</v>
      </c>
      <c r="J6459" s="41">
        <f t="shared" ca="1" si="718"/>
        <v>1</v>
      </c>
      <c r="K6459" s="37">
        <f t="shared" si="719"/>
        <v>68.58</v>
      </c>
      <c r="L6459" s="37">
        <f t="shared" si="720"/>
        <v>69.45</v>
      </c>
      <c r="M6459" s="37">
        <f t="shared" si="721"/>
        <v>68.23</v>
      </c>
      <c r="N6459" s="37">
        <f t="shared" si="722"/>
        <v>69.099999999999994</v>
      </c>
      <c r="O6459" s="38">
        <f t="shared" ca="1" si="723"/>
        <v>13084400</v>
      </c>
    </row>
    <row r="6460" spans="1:15" x14ac:dyDescent="0.4">
      <c r="A6460">
        <v>6445</v>
      </c>
      <c r="B6460" s="63">
        <v>36012</v>
      </c>
      <c r="C6460" s="37">
        <v>107.9375</v>
      </c>
      <c r="D6460" s="37">
        <v>108.875</v>
      </c>
      <c r="E6460" s="37">
        <v>105.59375</v>
      </c>
      <c r="F6460" s="37">
        <v>108.46875</v>
      </c>
      <c r="G6460" s="38">
        <v>21718400</v>
      </c>
      <c r="H6460" s="37">
        <v>68.800438</v>
      </c>
      <c r="I6460" s="41">
        <f t="shared" si="717"/>
        <v>0.63428810602131946</v>
      </c>
      <c r="J6460" s="41">
        <f t="shared" ca="1" si="718"/>
        <v>1</v>
      </c>
      <c r="K6460" s="37">
        <f t="shared" si="719"/>
        <v>68.459999999999994</v>
      </c>
      <c r="L6460" s="37">
        <f t="shared" si="720"/>
        <v>69.06</v>
      </c>
      <c r="M6460" s="37">
        <f t="shared" si="721"/>
        <v>66.98</v>
      </c>
      <c r="N6460" s="37">
        <f t="shared" si="722"/>
        <v>68.8</v>
      </c>
      <c r="O6460" s="38">
        <f t="shared" ca="1" si="723"/>
        <v>21718400</v>
      </c>
    </row>
    <row r="6461" spans="1:15" x14ac:dyDescent="0.4">
      <c r="A6461">
        <v>6446</v>
      </c>
      <c r="B6461" s="63">
        <v>36011</v>
      </c>
      <c r="C6461" s="37">
        <v>112.21875</v>
      </c>
      <c r="D6461" s="37">
        <v>112.21875</v>
      </c>
      <c r="E6461" s="37">
        <v>107</v>
      </c>
      <c r="F6461" s="37">
        <v>107</v>
      </c>
      <c r="G6461" s="38">
        <v>15091600</v>
      </c>
      <c r="H6461" s="37">
        <v>67.868842999999998</v>
      </c>
      <c r="I6461" s="41">
        <f t="shared" si="717"/>
        <v>0.63428825233644859</v>
      </c>
      <c r="J6461" s="41">
        <f t="shared" ca="1" si="718"/>
        <v>1</v>
      </c>
      <c r="K6461" s="37">
        <f t="shared" si="719"/>
        <v>71.180000000000007</v>
      </c>
      <c r="L6461" s="37">
        <f t="shared" si="720"/>
        <v>71.180000000000007</v>
      </c>
      <c r="M6461" s="37">
        <f t="shared" si="721"/>
        <v>67.87</v>
      </c>
      <c r="N6461" s="37">
        <f t="shared" si="722"/>
        <v>67.87</v>
      </c>
      <c r="O6461" s="38">
        <f t="shared" ca="1" si="723"/>
        <v>15091600</v>
      </c>
    </row>
    <row r="6462" spans="1:15" x14ac:dyDescent="0.4">
      <c r="A6462">
        <v>6447</v>
      </c>
      <c r="B6462" s="63">
        <v>36010</v>
      </c>
      <c r="C6462" s="37">
        <v>111.78125</v>
      </c>
      <c r="D6462" s="37">
        <v>112.421875</v>
      </c>
      <c r="E6462" s="37">
        <v>111.03125</v>
      </c>
      <c r="F6462" s="37">
        <v>111.3125</v>
      </c>
      <c r="G6462" s="38">
        <v>10486500</v>
      </c>
      <c r="H6462" s="37">
        <v>70.604186999999996</v>
      </c>
      <c r="I6462" s="41">
        <f t="shared" si="717"/>
        <v>0.63428803593486804</v>
      </c>
      <c r="J6462" s="41">
        <f t="shared" ca="1" si="718"/>
        <v>1</v>
      </c>
      <c r="K6462" s="37">
        <f t="shared" si="719"/>
        <v>70.900000000000006</v>
      </c>
      <c r="L6462" s="37">
        <f t="shared" si="720"/>
        <v>71.31</v>
      </c>
      <c r="M6462" s="37">
        <f t="shared" si="721"/>
        <v>70.430000000000007</v>
      </c>
      <c r="N6462" s="37">
        <f t="shared" si="722"/>
        <v>70.599999999999994</v>
      </c>
      <c r="O6462" s="38">
        <f t="shared" ca="1" si="723"/>
        <v>10486500</v>
      </c>
    </row>
    <row r="6463" spans="1:15" x14ac:dyDescent="0.4">
      <c r="A6463">
        <v>6448</v>
      </c>
      <c r="B6463" s="63">
        <v>36007</v>
      </c>
      <c r="C6463" s="37">
        <v>114.34375</v>
      </c>
      <c r="D6463" s="37">
        <v>114.5</v>
      </c>
      <c r="E6463" s="37">
        <v>111.3125</v>
      </c>
      <c r="F6463" s="37">
        <v>111.78125</v>
      </c>
      <c r="G6463" s="38">
        <v>7680500</v>
      </c>
      <c r="H6463" s="37">
        <v>70.901557999999994</v>
      </c>
      <c r="I6463" s="41">
        <f t="shared" si="717"/>
        <v>0.63428846966731889</v>
      </c>
      <c r="J6463" s="41">
        <f t="shared" ca="1" si="718"/>
        <v>1</v>
      </c>
      <c r="K6463" s="37">
        <f t="shared" si="719"/>
        <v>72.53</v>
      </c>
      <c r="L6463" s="37">
        <f t="shared" si="720"/>
        <v>72.63</v>
      </c>
      <c r="M6463" s="37">
        <f t="shared" si="721"/>
        <v>70.599999999999994</v>
      </c>
      <c r="N6463" s="37">
        <f t="shared" si="722"/>
        <v>70.900000000000006</v>
      </c>
      <c r="O6463" s="38">
        <f t="shared" ca="1" si="723"/>
        <v>7680500</v>
      </c>
    </row>
    <row r="6464" spans="1:15" x14ac:dyDescent="0.4">
      <c r="A6464">
        <v>6449</v>
      </c>
      <c r="B6464" s="63">
        <v>36006</v>
      </c>
      <c r="C6464" s="37">
        <v>113.625</v>
      </c>
      <c r="D6464" s="37">
        <v>114.59375</v>
      </c>
      <c r="E6464" s="37">
        <v>113.40625</v>
      </c>
      <c r="F6464" s="37">
        <v>114.21875</v>
      </c>
      <c r="G6464" s="38">
        <v>6821600</v>
      </c>
      <c r="H6464" s="37">
        <v>72.447586000000001</v>
      </c>
      <c r="I6464" s="41">
        <f t="shared" si="717"/>
        <v>0.63428803064295491</v>
      </c>
      <c r="J6464" s="41">
        <f t="shared" ca="1" si="718"/>
        <v>1</v>
      </c>
      <c r="K6464" s="37">
        <f t="shared" si="719"/>
        <v>72.069999999999993</v>
      </c>
      <c r="L6464" s="37">
        <f t="shared" si="720"/>
        <v>72.69</v>
      </c>
      <c r="M6464" s="37">
        <f t="shared" si="721"/>
        <v>71.930000000000007</v>
      </c>
      <c r="N6464" s="37">
        <f t="shared" si="722"/>
        <v>72.45</v>
      </c>
      <c r="O6464" s="38">
        <f t="shared" ca="1" si="723"/>
        <v>6821600</v>
      </c>
    </row>
    <row r="6465" spans="1:15" x14ac:dyDescent="0.4">
      <c r="A6465">
        <v>6450</v>
      </c>
      <c r="B6465" s="63">
        <v>36005</v>
      </c>
      <c r="C6465" s="37">
        <v>113.71875</v>
      </c>
      <c r="D6465" s="37">
        <v>114.125</v>
      </c>
      <c r="E6465" s="37">
        <v>112.25</v>
      </c>
      <c r="F6465" s="37">
        <v>112.53125</v>
      </c>
      <c r="G6465" s="38">
        <v>7462400</v>
      </c>
      <c r="H6465" s="37">
        <v>71.377243000000007</v>
      </c>
      <c r="I6465" s="41">
        <f t="shared" si="717"/>
        <v>0.63428819105803946</v>
      </c>
      <c r="J6465" s="41">
        <f t="shared" ca="1" si="718"/>
        <v>1</v>
      </c>
      <c r="K6465" s="37">
        <f t="shared" si="719"/>
        <v>72.13</v>
      </c>
      <c r="L6465" s="37">
        <f t="shared" si="720"/>
        <v>72.39</v>
      </c>
      <c r="M6465" s="37">
        <f t="shared" si="721"/>
        <v>71.2</v>
      </c>
      <c r="N6465" s="37">
        <f t="shared" si="722"/>
        <v>71.38</v>
      </c>
      <c r="O6465" s="38">
        <f t="shared" ca="1" si="723"/>
        <v>7462400</v>
      </c>
    </row>
    <row r="6466" spans="1:15" x14ac:dyDescent="0.4">
      <c r="A6466">
        <v>6451</v>
      </c>
      <c r="B6466" s="63">
        <v>36004</v>
      </c>
      <c r="C6466" s="37">
        <v>114.4375</v>
      </c>
      <c r="D6466" s="37">
        <v>114.65625</v>
      </c>
      <c r="E6466" s="37">
        <v>111.875</v>
      </c>
      <c r="F6466" s="37">
        <v>112.96875</v>
      </c>
      <c r="G6466" s="38">
        <v>13693000</v>
      </c>
      <c r="H6466" s="37">
        <v>71.654785000000004</v>
      </c>
      <c r="I6466" s="41">
        <f t="shared" si="717"/>
        <v>0.63428855325034583</v>
      </c>
      <c r="J6466" s="41">
        <f t="shared" ca="1" si="718"/>
        <v>1</v>
      </c>
      <c r="K6466" s="37">
        <f t="shared" si="719"/>
        <v>72.59</v>
      </c>
      <c r="L6466" s="37">
        <f t="shared" si="720"/>
        <v>72.73</v>
      </c>
      <c r="M6466" s="37">
        <f t="shared" si="721"/>
        <v>70.959999999999994</v>
      </c>
      <c r="N6466" s="37">
        <f t="shared" si="722"/>
        <v>71.650000000000006</v>
      </c>
      <c r="O6466" s="38">
        <f t="shared" ca="1" si="723"/>
        <v>13693000</v>
      </c>
    </row>
    <row r="6467" spans="1:15" x14ac:dyDescent="0.4">
      <c r="A6467">
        <v>6452</v>
      </c>
      <c r="B6467" s="63">
        <v>36003</v>
      </c>
      <c r="C6467" s="37">
        <v>113.625</v>
      </c>
      <c r="D6467" s="37">
        <v>115</v>
      </c>
      <c r="E6467" s="37">
        <v>112.84375</v>
      </c>
      <c r="F6467" s="37">
        <v>114.90625</v>
      </c>
      <c r="G6467" s="38">
        <v>9600000</v>
      </c>
      <c r="H6467" s="37">
        <v>72.883705000000006</v>
      </c>
      <c r="I6467" s="41">
        <f t="shared" si="717"/>
        <v>0.63428843078596686</v>
      </c>
      <c r="J6467" s="41">
        <f t="shared" ca="1" si="718"/>
        <v>1</v>
      </c>
      <c r="K6467" s="37">
        <f t="shared" si="719"/>
        <v>72.069999999999993</v>
      </c>
      <c r="L6467" s="37">
        <f t="shared" si="720"/>
        <v>72.94</v>
      </c>
      <c r="M6467" s="37">
        <f t="shared" si="721"/>
        <v>71.58</v>
      </c>
      <c r="N6467" s="37">
        <f t="shared" si="722"/>
        <v>72.88</v>
      </c>
      <c r="O6467" s="38">
        <f t="shared" ca="1" si="723"/>
        <v>9600000</v>
      </c>
    </row>
    <row r="6468" spans="1:15" x14ac:dyDescent="0.4">
      <c r="A6468">
        <v>6453</v>
      </c>
      <c r="B6468" s="63">
        <v>36000</v>
      </c>
      <c r="C6468" s="37">
        <v>114.96875</v>
      </c>
      <c r="D6468" s="37">
        <v>115.09375</v>
      </c>
      <c r="E6468" s="37">
        <v>112.875</v>
      </c>
      <c r="F6468" s="37">
        <v>114.09375</v>
      </c>
      <c r="G6468" s="38">
        <v>11540500</v>
      </c>
      <c r="H6468" s="37">
        <v>72.368347</v>
      </c>
      <c r="I6468" s="41">
        <f t="shared" si="717"/>
        <v>0.63428844261846073</v>
      </c>
      <c r="J6468" s="41">
        <f t="shared" ca="1" si="718"/>
        <v>1</v>
      </c>
      <c r="K6468" s="37">
        <f t="shared" si="719"/>
        <v>72.92</v>
      </c>
      <c r="L6468" s="37">
        <f t="shared" si="720"/>
        <v>73</v>
      </c>
      <c r="M6468" s="37">
        <f t="shared" si="721"/>
        <v>71.599999999999994</v>
      </c>
      <c r="N6468" s="37">
        <f t="shared" si="722"/>
        <v>72.37</v>
      </c>
      <c r="O6468" s="38">
        <f t="shared" ca="1" si="723"/>
        <v>11540500</v>
      </c>
    </row>
    <row r="6469" spans="1:15" x14ac:dyDescent="0.4">
      <c r="A6469">
        <v>6454</v>
      </c>
      <c r="B6469" s="63">
        <v>35999</v>
      </c>
      <c r="C6469" s="37">
        <v>116.3125</v>
      </c>
      <c r="D6469" s="37">
        <v>116.59375</v>
      </c>
      <c r="E6469" s="37">
        <v>113.90625</v>
      </c>
      <c r="F6469" s="37">
        <v>114.1875</v>
      </c>
      <c r="G6469" s="38">
        <v>15110900</v>
      </c>
      <c r="H6469" s="37">
        <v>72.427788000000007</v>
      </c>
      <c r="I6469" s="41">
        <f t="shared" si="717"/>
        <v>0.63428823645320198</v>
      </c>
      <c r="J6469" s="41">
        <f t="shared" ca="1" si="718"/>
        <v>1</v>
      </c>
      <c r="K6469" s="37">
        <f t="shared" si="719"/>
        <v>73.78</v>
      </c>
      <c r="L6469" s="37">
        <f t="shared" si="720"/>
        <v>73.95</v>
      </c>
      <c r="M6469" s="37">
        <f t="shared" si="721"/>
        <v>72.25</v>
      </c>
      <c r="N6469" s="37">
        <f t="shared" si="722"/>
        <v>72.430000000000007</v>
      </c>
      <c r="O6469" s="38">
        <f t="shared" ca="1" si="723"/>
        <v>15110900</v>
      </c>
    </row>
    <row r="6470" spans="1:15" x14ac:dyDescent="0.4">
      <c r="A6470">
        <v>6455</v>
      </c>
      <c r="B6470" s="63">
        <v>35998</v>
      </c>
      <c r="C6470" s="37">
        <v>116.34375</v>
      </c>
      <c r="D6470" s="37">
        <v>116.984375</v>
      </c>
      <c r="E6470" s="37">
        <v>115.53125</v>
      </c>
      <c r="F6470" s="37">
        <v>116.5</v>
      </c>
      <c r="G6470" s="38">
        <v>10417300</v>
      </c>
      <c r="H6470" s="37">
        <v>73.894576999999998</v>
      </c>
      <c r="I6470" s="41">
        <f t="shared" si="717"/>
        <v>0.63428821459227469</v>
      </c>
      <c r="J6470" s="41">
        <f t="shared" ca="1" si="718"/>
        <v>1</v>
      </c>
      <c r="K6470" s="37">
        <f t="shared" si="719"/>
        <v>73.8</v>
      </c>
      <c r="L6470" s="37">
        <f t="shared" si="720"/>
        <v>74.2</v>
      </c>
      <c r="M6470" s="37">
        <f t="shared" si="721"/>
        <v>73.28</v>
      </c>
      <c r="N6470" s="37">
        <f t="shared" si="722"/>
        <v>73.89</v>
      </c>
      <c r="O6470" s="38">
        <f t="shared" ca="1" si="723"/>
        <v>10417300</v>
      </c>
    </row>
    <row r="6471" spans="1:15" x14ac:dyDescent="0.4">
      <c r="A6471">
        <v>6456</v>
      </c>
      <c r="B6471" s="63">
        <v>35997</v>
      </c>
      <c r="C6471" s="37">
        <v>119</v>
      </c>
      <c r="D6471" s="37">
        <v>119</v>
      </c>
      <c r="E6471" s="37">
        <v>116.28125</v>
      </c>
      <c r="F6471" s="37">
        <v>116.5</v>
      </c>
      <c r="G6471" s="38">
        <v>5518600</v>
      </c>
      <c r="H6471" s="37">
        <v>73.894576999999998</v>
      </c>
      <c r="I6471" s="41">
        <f t="shared" si="717"/>
        <v>0.63428821459227469</v>
      </c>
      <c r="J6471" s="41">
        <f t="shared" ca="1" si="718"/>
        <v>1</v>
      </c>
      <c r="K6471" s="37">
        <f t="shared" si="719"/>
        <v>75.48</v>
      </c>
      <c r="L6471" s="37">
        <f t="shared" si="720"/>
        <v>75.48</v>
      </c>
      <c r="M6471" s="37">
        <f t="shared" si="721"/>
        <v>73.760000000000005</v>
      </c>
      <c r="N6471" s="37">
        <f t="shared" si="722"/>
        <v>73.89</v>
      </c>
      <c r="O6471" s="38">
        <f t="shared" ca="1" si="723"/>
        <v>5518600</v>
      </c>
    </row>
    <row r="6472" spans="1:15" x14ac:dyDescent="0.4">
      <c r="A6472">
        <v>6457</v>
      </c>
      <c r="B6472" s="63">
        <v>35996</v>
      </c>
      <c r="C6472" s="37">
        <v>118.75</v>
      </c>
      <c r="D6472" s="37">
        <v>119.234375</v>
      </c>
      <c r="E6472" s="37">
        <v>117.9375</v>
      </c>
      <c r="F6472" s="37">
        <v>118.5625</v>
      </c>
      <c r="G6472" s="38">
        <v>2338400</v>
      </c>
      <c r="H6472" s="37">
        <v>75.202781999999999</v>
      </c>
      <c r="I6472" s="41">
        <f t="shared" si="717"/>
        <v>0.63428809277807063</v>
      </c>
      <c r="J6472" s="41">
        <f t="shared" ca="1" si="718"/>
        <v>1</v>
      </c>
      <c r="K6472" s="37">
        <f t="shared" si="719"/>
        <v>75.319999999999993</v>
      </c>
      <c r="L6472" s="37">
        <f t="shared" si="720"/>
        <v>75.63</v>
      </c>
      <c r="M6472" s="37">
        <f t="shared" si="721"/>
        <v>74.81</v>
      </c>
      <c r="N6472" s="37">
        <f t="shared" si="722"/>
        <v>75.2</v>
      </c>
      <c r="O6472" s="38">
        <f t="shared" ca="1" si="723"/>
        <v>2338400</v>
      </c>
    </row>
    <row r="6473" spans="1:15" x14ac:dyDescent="0.4">
      <c r="A6473">
        <v>6458</v>
      </c>
      <c r="B6473" s="63">
        <v>35993</v>
      </c>
      <c r="C6473" s="37">
        <v>118.625</v>
      </c>
      <c r="D6473" s="37">
        <v>119</v>
      </c>
      <c r="E6473" s="37">
        <v>118.3125</v>
      </c>
      <c r="F6473" s="37">
        <v>118.5625</v>
      </c>
      <c r="G6473" s="38">
        <v>3539500</v>
      </c>
      <c r="H6473" s="37">
        <v>75.202781999999999</v>
      </c>
      <c r="I6473" s="41">
        <f t="shared" si="717"/>
        <v>0.63428809277807063</v>
      </c>
      <c r="J6473" s="41">
        <f t="shared" ca="1" si="718"/>
        <v>1</v>
      </c>
      <c r="K6473" s="37">
        <f t="shared" si="719"/>
        <v>75.239999999999995</v>
      </c>
      <c r="L6473" s="37">
        <f t="shared" si="720"/>
        <v>75.48</v>
      </c>
      <c r="M6473" s="37">
        <f t="shared" si="721"/>
        <v>75.040000000000006</v>
      </c>
      <c r="N6473" s="37">
        <f t="shared" si="722"/>
        <v>75.2</v>
      </c>
      <c r="O6473" s="38">
        <f t="shared" ca="1" si="723"/>
        <v>3539500</v>
      </c>
    </row>
    <row r="6474" spans="1:15" x14ac:dyDescent="0.4">
      <c r="A6474">
        <v>6459</v>
      </c>
      <c r="B6474" s="63">
        <v>35992</v>
      </c>
      <c r="C6474" s="37">
        <v>117.6875</v>
      </c>
      <c r="D6474" s="37">
        <v>118.59375</v>
      </c>
      <c r="E6474" s="37">
        <v>117.0625</v>
      </c>
      <c r="F6474" s="37">
        <v>118.40625</v>
      </c>
      <c r="G6474" s="38">
        <v>6315600</v>
      </c>
      <c r="H6474" s="37">
        <v>75.103683000000004</v>
      </c>
      <c r="I6474" s="41">
        <f t="shared" si="717"/>
        <v>0.63428816468725258</v>
      </c>
      <c r="J6474" s="41">
        <f t="shared" ca="1" si="718"/>
        <v>1</v>
      </c>
      <c r="K6474" s="37">
        <f t="shared" si="719"/>
        <v>74.650000000000006</v>
      </c>
      <c r="L6474" s="37">
        <f t="shared" si="720"/>
        <v>75.22</v>
      </c>
      <c r="M6474" s="37">
        <f t="shared" si="721"/>
        <v>74.25</v>
      </c>
      <c r="N6474" s="37">
        <f t="shared" si="722"/>
        <v>75.099999999999994</v>
      </c>
      <c r="O6474" s="38">
        <f t="shared" ca="1" si="723"/>
        <v>6315600</v>
      </c>
    </row>
    <row r="6475" spans="1:15" x14ac:dyDescent="0.4">
      <c r="A6475">
        <v>6460</v>
      </c>
      <c r="B6475" s="63">
        <v>35991</v>
      </c>
      <c r="C6475" s="37">
        <v>118.0625</v>
      </c>
      <c r="D6475" s="37">
        <v>118.28125</v>
      </c>
      <c r="E6475" s="37">
        <v>117.53125</v>
      </c>
      <c r="F6475" s="37">
        <v>117.59375</v>
      </c>
      <c r="G6475" s="38">
        <v>4977500</v>
      </c>
      <c r="H6475" s="37">
        <v>74.588302999999996</v>
      </c>
      <c r="I6475" s="41">
        <f t="shared" si="717"/>
        <v>0.63428798724421998</v>
      </c>
      <c r="J6475" s="41">
        <f t="shared" ca="1" si="718"/>
        <v>1</v>
      </c>
      <c r="K6475" s="37">
        <f t="shared" si="719"/>
        <v>74.89</v>
      </c>
      <c r="L6475" s="37">
        <f t="shared" si="720"/>
        <v>75.02</v>
      </c>
      <c r="M6475" s="37">
        <f t="shared" si="721"/>
        <v>74.55</v>
      </c>
      <c r="N6475" s="37">
        <f t="shared" si="722"/>
        <v>74.59</v>
      </c>
      <c r="O6475" s="38">
        <f t="shared" ca="1" si="723"/>
        <v>4977500</v>
      </c>
    </row>
    <row r="6476" spans="1:15" x14ac:dyDescent="0.4">
      <c r="A6476">
        <v>6461</v>
      </c>
      <c r="B6476" s="63">
        <v>35990</v>
      </c>
      <c r="C6476" s="37">
        <v>116.9375</v>
      </c>
      <c r="D6476" s="37">
        <v>118.15625</v>
      </c>
      <c r="E6476" s="37">
        <v>116.9375</v>
      </c>
      <c r="F6476" s="37">
        <v>117.8125</v>
      </c>
      <c r="G6476" s="38">
        <v>6983600</v>
      </c>
      <c r="H6476" s="37">
        <v>74.727112000000005</v>
      </c>
      <c r="I6476" s="41">
        <f t="shared" si="717"/>
        <v>0.63428848381962866</v>
      </c>
      <c r="J6476" s="41">
        <f t="shared" ca="1" si="718"/>
        <v>1</v>
      </c>
      <c r="K6476" s="37">
        <f t="shared" si="719"/>
        <v>74.17</v>
      </c>
      <c r="L6476" s="37">
        <f t="shared" si="720"/>
        <v>74.95</v>
      </c>
      <c r="M6476" s="37">
        <f t="shared" si="721"/>
        <v>74.17</v>
      </c>
      <c r="N6476" s="37">
        <f t="shared" si="722"/>
        <v>74.73</v>
      </c>
      <c r="O6476" s="38">
        <f t="shared" ca="1" si="723"/>
        <v>6983600</v>
      </c>
    </row>
    <row r="6477" spans="1:15" x14ac:dyDescent="0.4">
      <c r="A6477">
        <v>6462</v>
      </c>
      <c r="B6477" s="63">
        <v>35989</v>
      </c>
      <c r="C6477" s="37">
        <v>116.5625</v>
      </c>
      <c r="D6477" s="37">
        <v>116.84375</v>
      </c>
      <c r="E6477" s="37">
        <v>116.0625</v>
      </c>
      <c r="F6477" s="37">
        <v>116.5</v>
      </c>
      <c r="G6477" s="38">
        <v>6555100</v>
      </c>
      <c r="H6477" s="37">
        <v>73.894576999999998</v>
      </c>
      <c r="I6477" s="41">
        <f t="shared" si="717"/>
        <v>0.63428821459227469</v>
      </c>
      <c r="J6477" s="41">
        <f t="shared" ca="1" si="718"/>
        <v>1</v>
      </c>
      <c r="K6477" s="37">
        <f t="shared" si="719"/>
        <v>73.930000000000007</v>
      </c>
      <c r="L6477" s="37">
        <f t="shared" si="720"/>
        <v>74.11</v>
      </c>
      <c r="M6477" s="37">
        <f t="shared" si="721"/>
        <v>73.62</v>
      </c>
      <c r="N6477" s="37">
        <f t="shared" si="722"/>
        <v>73.89</v>
      </c>
      <c r="O6477" s="38">
        <f t="shared" ca="1" si="723"/>
        <v>6555100</v>
      </c>
    </row>
    <row r="6478" spans="1:15" x14ac:dyDescent="0.4">
      <c r="A6478">
        <v>6463</v>
      </c>
      <c r="B6478" s="63">
        <v>35986</v>
      </c>
      <c r="C6478" s="37">
        <v>116.03125</v>
      </c>
      <c r="D6478" s="37">
        <v>116.9375</v>
      </c>
      <c r="E6478" s="37">
        <v>115.0625</v>
      </c>
      <c r="F6478" s="37">
        <v>116.46875</v>
      </c>
      <c r="G6478" s="38">
        <v>7849700</v>
      </c>
      <c r="H6478" s="37">
        <v>73.874756000000005</v>
      </c>
      <c r="I6478" s="41">
        <f t="shared" si="717"/>
        <v>0.63428821894284948</v>
      </c>
      <c r="J6478" s="41">
        <f t="shared" ca="1" si="718"/>
        <v>1</v>
      </c>
      <c r="K6478" s="37">
        <f t="shared" si="719"/>
        <v>73.599999999999994</v>
      </c>
      <c r="L6478" s="37">
        <f t="shared" si="720"/>
        <v>74.17</v>
      </c>
      <c r="M6478" s="37">
        <f t="shared" si="721"/>
        <v>72.98</v>
      </c>
      <c r="N6478" s="37">
        <f t="shared" si="722"/>
        <v>73.87</v>
      </c>
      <c r="O6478" s="38">
        <f t="shared" ca="1" si="723"/>
        <v>7849700</v>
      </c>
    </row>
    <row r="6479" spans="1:15" x14ac:dyDescent="0.4">
      <c r="A6479">
        <v>6464</v>
      </c>
      <c r="B6479" s="63">
        <v>35985</v>
      </c>
      <c r="C6479" s="37">
        <v>116.28125</v>
      </c>
      <c r="D6479" s="37">
        <v>116.71875</v>
      </c>
      <c r="E6479" s="37">
        <v>115.625</v>
      </c>
      <c r="F6479" s="37">
        <v>115.84375</v>
      </c>
      <c r="G6479" s="38">
        <v>6942500</v>
      </c>
      <c r="H6479" s="37">
        <v>73.478340000000003</v>
      </c>
      <c r="I6479" s="41">
        <f t="shared" si="717"/>
        <v>0.63428834097653086</v>
      </c>
      <c r="J6479" s="41">
        <f t="shared" ca="1" si="718"/>
        <v>1</v>
      </c>
      <c r="K6479" s="37">
        <f t="shared" si="719"/>
        <v>73.760000000000005</v>
      </c>
      <c r="L6479" s="37">
        <f t="shared" si="720"/>
        <v>74.03</v>
      </c>
      <c r="M6479" s="37">
        <f t="shared" si="721"/>
        <v>73.34</v>
      </c>
      <c r="N6479" s="37">
        <f t="shared" si="722"/>
        <v>73.48</v>
      </c>
      <c r="O6479" s="38">
        <f t="shared" ca="1" si="723"/>
        <v>6942500</v>
      </c>
    </row>
    <row r="6480" spans="1:15" x14ac:dyDescent="0.4">
      <c r="A6480">
        <v>6465</v>
      </c>
      <c r="B6480" s="63">
        <v>35984</v>
      </c>
      <c r="C6480" s="37">
        <v>115.875</v>
      </c>
      <c r="D6480" s="37">
        <v>116.9375</v>
      </c>
      <c r="E6480" s="37">
        <v>115.75</v>
      </c>
      <c r="F6480" s="37">
        <v>116.625</v>
      </c>
      <c r="G6480" s="38">
        <v>6875000</v>
      </c>
      <c r="H6480" s="37">
        <v>73.973861999999997</v>
      </c>
      <c r="I6480" s="41">
        <f t="shared" si="717"/>
        <v>0.63428820578778133</v>
      </c>
      <c r="J6480" s="41">
        <f t="shared" ca="1" si="718"/>
        <v>1</v>
      </c>
      <c r="K6480" s="37">
        <f t="shared" si="719"/>
        <v>73.5</v>
      </c>
      <c r="L6480" s="37">
        <f t="shared" si="720"/>
        <v>74.17</v>
      </c>
      <c r="M6480" s="37">
        <f t="shared" si="721"/>
        <v>73.42</v>
      </c>
      <c r="N6480" s="37">
        <f t="shared" si="722"/>
        <v>73.97</v>
      </c>
      <c r="O6480" s="38">
        <f t="shared" ca="1" si="723"/>
        <v>6875000</v>
      </c>
    </row>
    <row r="6481" spans="1:15" x14ac:dyDescent="0.4">
      <c r="A6481">
        <v>6466</v>
      </c>
      <c r="B6481" s="63">
        <v>35983</v>
      </c>
      <c r="C6481" s="37">
        <v>115.984375</v>
      </c>
      <c r="D6481" s="37">
        <v>116.125</v>
      </c>
      <c r="E6481" s="37">
        <v>115.28125</v>
      </c>
      <c r="F6481" s="37">
        <v>115.78125</v>
      </c>
      <c r="G6481" s="38">
        <v>4920700</v>
      </c>
      <c r="H6481" s="37">
        <v>73.438659999999999</v>
      </c>
      <c r="I6481" s="41">
        <f t="shared" ref="I6481:I6544" si="724">IF(F6481=0,1,H6481/F6481)</f>
        <v>0.63428802159244269</v>
      </c>
      <c r="J6481" s="41">
        <f t="shared" ref="J6481:J6544" ca="1" si="725">INDEX(OFFSET($T$15,0,0,$S$13+1,1),MATCH(B6481,OFFSET($Q$15,0,0,$S$13+1,1),-1))</f>
        <v>1</v>
      </c>
      <c r="K6481" s="37">
        <f t="shared" ref="K6481:K6544" si="726">ROUND($I6481*C6481,2)</f>
        <v>73.569999999999993</v>
      </c>
      <c r="L6481" s="37">
        <f t="shared" ref="L6481:L6544" si="727">ROUND($I6481*D6481,2)</f>
        <v>73.66</v>
      </c>
      <c r="M6481" s="37">
        <f t="shared" ref="M6481:M6544" si="728">ROUND($I6481*E6481,2)</f>
        <v>73.12</v>
      </c>
      <c r="N6481" s="37">
        <f t="shared" ref="N6481:N6544" si="729">ROUND($I6481*F6481,2)</f>
        <v>73.44</v>
      </c>
      <c r="O6481" s="38">
        <f t="shared" ref="O6481:O6544" ca="1" si="730">G6481*J6481</f>
        <v>4920700</v>
      </c>
    </row>
    <row r="6482" spans="1:15" x14ac:dyDescent="0.4">
      <c r="A6482">
        <v>6467</v>
      </c>
      <c r="B6482" s="63">
        <v>35982</v>
      </c>
      <c r="C6482" s="37">
        <v>114.78125</v>
      </c>
      <c r="D6482" s="37">
        <v>116</v>
      </c>
      <c r="E6482" s="37">
        <v>114.5625</v>
      </c>
      <c r="F6482" s="37">
        <v>116</v>
      </c>
      <c r="G6482" s="38">
        <v>3144400</v>
      </c>
      <c r="H6482" s="37">
        <v>73.577454000000003</v>
      </c>
      <c r="I6482" s="41">
        <f t="shared" si="724"/>
        <v>0.6342883965517242</v>
      </c>
      <c r="J6482" s="41">
        <f t="shared" ca="1" si="725"/>
        <v>1</v>
      </c>
      <c r="K6482" s="37">
        <f t="shared" si="726"/>
        <v>72.8</v>
      </c>
      <c r="L6482" s="37">
        <f t="shared" si="727"/>
        <v>73.58</v>
      </c>
      <c r="M6482" s="37">
        <f t="shared" si="728"/>
        <v>72.67</v>
      </c>
      <c r="N6482" s="37">
        <f t="shared" si="729"/>
        <v>73.58</v>
      </c>
      <c r="O6482" s="38">
        <f t="shared" ca="1" si="730"/>
        <v>3144400</v>
      </c>
    </row>
    <row r="6483" spans="1:15" x14ac:dyDescent="0.4">
      <c r="A6483">
        <v>6468</v>
      </c>
      <c r="B6483" s="63">
        <v>35978</v>
      </c>
      <c r="C6483" s="37">
        <v>114.71875</v>
      </c>
      <c r="D6483" s="37">
        <v>114.875</v>
      </c>
      <c r="E6483" s="37">
        <v>114.25</v>
      </c>
      <c r="F6483" s="37">
        <v>114.84375</v>
      </c>
      <c r="G6483" s="38">
        <v>3503900</v>
      </c>
      <c r="H6483" s="37">
        <v>72.844016999999994</v>
      </c>
      <c r="I6483" s="41">
        <f t="shared" si="724"/>
        <v>0.63428803918367338</v>
      </c>
      <c r="J6483" s="41">
        <f t="shared" ca="1" si="725"/>
        <v>1</v>
      </c>
      <c r="K6483" s="37">
        <f t="shared" si="726"/>
        <v>72.760000000000005</v>
      </c>
      <c r="L6483" s="37">
        <f t="shared" si="727"/>
        <v>72.86</v>
      </c>
      <c r="M6483" s="37">
        <f t="shared" si="728"/>
        <v>72.47</v>
      </c>
      <c r="N6483" s="37">
        <f t="shared" si="729"/>
        <v>72.84</v>
      </c>
      <c r="O6483" s="38">
        <f t="shared" ca="1" si="730"/>
        <v>3503900</v>
      </c>
    </row>
    <row r="6484" spans="1:15" x14ac:dyDescent="0.4">
      <c r="A6484">
        <v>6469</v>
      </c>
      <c r="B6484" s="63">
        <v>35977</v>
      </c>
      <c r="C6484" s="37">
        <v>114.0625</v>
      </c>
      <c r="D6484" s="37">
        <v>114.9375</v>
      </c>
      <c r="E6484" s="37">
        <v>113.625</v>
      </c>
      <c r="F6484" s="37">
        <v>114.625</v>
      </c>
      <c r="G6484" s="38">
        <v>3489500</v>
      </c>
      <c r="H6484" s="37">
        <v>72.705292</v>
      </c>
      <c r="I6484" s="41">
        <f t="shared" si="724"/>
        <v>0.63428826172300978</v>
      </c>
      <c r="J6484" s="41">
        <f t="shared" ca="1" si="725"/>
        <v>1</v>
      </c>
      <c r="K6484" s="37">
        <f t="shared" si="726"/>
        <v>72.349999999999994</v>
      </c>
      <c r="L6484" s="37">
        <f t="shared" si="727"/>
        <v>72.900000000000006</v>
      </c>
      <c r="M6484" s="37">
        <f t="shared" si="728"/>
        <v>72.069999999999993</v>
      </c>
      <c r="N6484" s="37">
        <f t="shared" si="729"/>
        <v>72.709999999999994</v>
      </c>
      <c r="O6484" s="38">
        <f t="shared" ca="1" si="730"/>
        <v>3489500</v>
      </c>
    </row>
    <row r="6485" spans="1:15" x14ac:dyDescent="0.4">
      <c r="A6485">
        <v>6470</v>
      </c>
      <c r="B6485" s="63">
        <v>35976</v>
      </c>
      <c r="C6485" s="37">
        <v>113.90625</v>
      </c>
      <c r="D6485" s="37">
        <v>114.1875</v>
      </c>
      <c r="E6485" s="37">
        <v>113.0625</v>
      </c>
      <c r="F6485" s="37">
        <v>113.3125</v>
      </c>
      <c r="G6485" s="38">
        <v>4284800</v>
      </c>
      <c r="H6485" s="37">
        <v>71.872787000000002</v>
      </c>
      <c r="I6485" s="41">
        <f t="shared" si="724"/>
        <v>0.63428824710424714</v>
      </c>
      <c r="J6485" s="41">
        <f t="shared" ca="1" si="725"/>
        <v>1</v>
      </c>
      <c r="K6485" s="37">
        <f t="shared" si="726"/>
        <v>72.25</v>
      </c>
      <c r="L6485" s="37">
        <f t="shared" si="727"/>
        <v>72.430000000000007</v>
      </c>
      <c r="M6485" s="37">
        <f t="shared" si="728"/>
        <v>71.709999999999994</v>
      </c>
      <c r="N6485" s="37">
        <f t="shared" si="729"/>
        <v>71.87</v>
      </c>
      <c r="O6485" s="38">
        <f t="shared" ca="1" si="730"/>
        <v>4284800</v>
      </c>
    </row>
    <row r="6486" spans="1:15" x14ac:dyDescent="0.4">
      <c r="A6486">
        <v>6471</v>
      </c>
      <c r="B6486" s="63">
        <v>35975</v>
      </c>
      <c r="C6486" s="37">
        <v>114.25</v>
      </c>
      <c r="D6486" s="37">
        <v>114.6875</v>
      </c>
      <c r="E6486" s="37">
        <v>113.796875</v>
      </c>
      <c r="F6486" s="37">
        <v>114.09375</v>
      </c>
      <c r="G6486" s="38">
        <v>5953400</v>
      </c>
      <c r="H6486" s="37">
        <v>72.368347</v>
      </c>
      <c r="I6486" s="41">
        <f t="shared" si="724"/>
        <v>0.63428844261846073</v>
      </c>
      <c r="J6486" s="41">
        <f t="shared" ca="1" si="725"/>
        <v>1</v>
      </c>
      <c r="K6486" s="37">
        <f t="shared" si="726"/>
        <v>72.47</v>
      </c>
      <c r="L6486" s="37">
        <f t="shared" si="727"/>
        <v>72.739999999999995</v>
      </c>
      <c r="M6486" s="37">
        <f t="shared" si="728"/>
        <v>72.180000000000007</v>
      </c>
      <c r="N6486" s="37">
        <f t="shared" si="729"/>
        <v>72.37</v>
      </c>
      <c r="O6486" s="38">
        <f t="shared" ca="1" si="730"/>
        <v>5953400</v>
      </c>
    </row>
    <row r="6487" spans="1:15" x14ac:dyDescent="0.4">
      <c r="A6487">
        <v>6472</v>
      </c>
      <c r="B6487" s="63">
        <v>35972</v>
      </c>
      <c r="C6487" s="37">
        <v>113.3125</v>
      </c>
      <c r="D6487" s="37">
        <v>113.84375</v>
      </c>
      <c r="E6487" s="37">
        <v>113.125</v>
      </c>
      <c r="F6487" s="37">
        <v>113.6875</v>
      </c>
      <c r="G6487" s="38">
        <v>4833100</v>
      </c>
      <c r="H6487" s="37">
        <v>72.110686999999999</v>
      </c>
      <c r="I6487" s="41">
        <f t="shared" si="724"/>
        <v>0.63428861572292472</v>
      </c>
      <c r="J6487" s="41">
        <f t="shared" ca="1" si="725"/>
        <v>1</v>
      </c>
      <c r="K6487" s="37">
        <f t="shared" si="726"/>
        <v>71.87</v>
      </c>
      <c r="L6487" s="37">
        <f t="shared" si="727"/>
        <v>72.209999999999994</v>
      </c>
      <c r="M6487" s="37">
        <f t="shared" si="728"/>
        <v>71.75</v>
      </c>
      <c r="N6487" s="37">
        <f t="shared" si="729"/>
        <v>72.11</v>
      </c>
      <c r="O6487" s="38">
        <f t="shared" ca="1" si="730"/>
        <v>4833100</v>
      </c>
    </row>
    <row r="6488" spans="1:15" x14ac:dyDescent="0.4">
      <c r="A6488">
        <v>6473</v>
      </c>
      <c r="B6488" s="63">
        <v>35971</v>
      </c>
      <c r="C6488" s="37">
        <v>113.90625</v>
      </c>
      <c r="D6488" s="37">
        <v>114.4375</v>
      </c>
      <c r="E6488" s="37">
        <v>112.8125</v>
      </c>
      <c r="F6488" s="37">
        <v>113.21875</v>
      </c>
      <c r="G6488" s="38">
        <v>5854800</v>
      </c>
      <c r="H6488" s="37">
        <v>71.813309000000004</v>
      </c>
      <c r="I6488" s="41">
        <f t="shared" si="724"/>
        <v>0.63428812807065971</v>
      </c>
      <c r="J6488" s="41">
        <f t="shared" ca="1" si="725"/>
        <v>1</v>
      </c>
      <c r="K6488" s="37">
        <f t="shared" si="726"/>
        <v>72.25</v>
      </c>
      <c r="L6488" s="37">
        <f t="shared" si="727"/>
        <v>72.59</v>
      </c>
      <c r="M6488" s="37">
        <f t="shared" si="728"/>
        <v>71.56</v>
      </c>
      <c r="N6488" s="37">
        <f t="shared" si="729"/>
        <v>71.81</v>
      </c>
      <c r="O6488" s="38">
        <f t="shared" ca="1" si="730"/>
        <v>5854800</v>
      </c>
    </row>
    <row r="6489" spans="1:15" x14ac:dyDescent="0.4">
      <c r="A6489">
        <v>6474</v>
      </c>
      <c r="B6489" s="63">
        <v>35970</v>
      </c>
      <c r="C6489" s="37">
        <v>112.15625</v>
      </c>
      <c r="D6489" s="37">
        <v>113.6875</v>
      </c>
      <c r="E6489" s="37">
        <v>111.609375</v>
      </c>
      <c r="F6489" s="37">
        <v>113.40625</v>
      </c>
      <c r="G6489" s="38">
        <v>8291900</v>
      </c>
      <c r="H6489" s="37">
        <v>71.932259000000002</v>
      </c>
      <c r="I6489" s="41">
        <f t="shared" si="724"/>
        <v>0.63428831303389366</v>
      </c>
      <c r="J6489" s="41">
        <f t="shared" ca="1" si="725"/>
        <v>1</v>
      </c>
      <c r="K6489" s="37">
        <f t="shared" si="726"/>
        <v>71.14</v>
      </c>
      <c r="L6489" s="37">
        <f t="shared" si="727"/>
        <v>72.11</v>
      </c>
      <c r="M6489" s="37">
        <f t="shared" si="728"/>
        <v>70.790000000000006</v>
      </c>
      <c r="N6489" s="37">
        <f t="shared" si="729"/>
        <v>71.930000000000007</v>
      </c>
      <c r="O6489" s="38">
        <f t="shared" ca="1" si="730"/>
        <v>8291900</v>
      </c>
    </row>
    <row r="6490" spans="1:15" x14ac:dyDescent="0.4">
      <c r="A6490">
        <v>6475</v>
      </c>
      <c r="B6490" s="63">
        <v>35969</v>
      </c>
      <c r="C6490" s="37">
        <v>111.09375</v>
      </c>
      <c r="D6490" s="37">
        <v>112.0625</v>
      </c>
      <c r="E6490" s="37">
        <v>111</v>
      </c>
      <c r="F6490" s="37">
        <v>111.90625</v>
      </c>
      <c r="G6490" s="38">
        <v>5004600</v>
      </c>
      <c r="H6490" s="37">
        <v>70.980804000000006</v>
      </c>
      <c r="I6490" s="41">
        <f t="shared" si="724"/>
        <v>0.63428811170064237</v>
      </c>
      <c r="J6490" s="41">
        <f t="shared" ca="1" si="725"/>
        <v>1</v>
      </c>
      <c r="K6490" s="37">
        <f t="shared" si="726"/>
        <v>70.47</v>
      </c>
      <c r="L6490" s="37">
        <f t="shared" si="727"/>
        <v>71.08</v>
      </c>
      <c r="M6490" s="37">
        <f t="shared" si="728"/>
        <v>70.41</v>
      </c>
      <c r="N6490" s="37">
        <f t="shared" si="729"/>
        <v>70.98</v>
      </c>
      <c r="O6490" s="38">
        <f t="shared" ca="1" si="730"/>
        <v>5004600</v>
      </c>
    </row>
    <row r="6491" spans="1:15" x14ac:dyDescent="0.4">
      <c r="A6491">
        <v>6476</v>
      </c>
      <c r="B6491" s="63">
        <v>35968</v>
      </c>
      <c r="C6491" s="37">
        <v>110.25</v>
      </c>
      <c r="D6491" s="37">
        <v>111.0625</v>
      </c>
      <c r="E6491" s="37">
        <v>110.0625</v>
      </c>
      <c r="F6491" s="37">
        <v>110.59375</v>
      </c>
      <c r="G6491" s="38">
        <v>5438300</v>
      </c>
      <c r="H6491" s="37">
        <v>70.148285000000001</v>
      </c>
      <c r="I6491" s="41">
        <f t="shared" si="724"/>
        <v>0.63428796835264201</v>
      </c>
      <c r="J6491" s="41">
        <f t="shared" ca="1" si="725"/>
        <v>1</v>
      </c>
      <c r="K6491" s="37">
        <f t="shared" si="726"/>
        <v>69.930000000000007</v>
      </c>
      <c r="L6491" s="37">
        <f t="shared" si="727"/>
        <v>70.45</v>
      </c>
      <c r="M6491" s="37">
        <f t="shared" si="728"/>
        <v>69.81</v>
      </c>
      <c r="N6491" s="37">
        <f t="shared" si="729"/>
        <v>70.150000000000006</v>
      </c>
      <c r="O6491" s="38">
        <f t="shared" ca="1" si="730"/>
        <v>5438300</v>
      </c>
    </row>
    <row r="6492" spans="1:15" x14ac:dyDescent="0.4">
      <c r="A6492">
        <v>6477</v>
      </c>
      <c r="B6492" s="63">
        <v>35965</v>
      </c>
      <c r="C6492" s="37">
        <v>111.0625</v>
      </c>
      <c r="D6492" s="37">
        <v>111.234375</v>
      </c>
      <c r="E6492" s="37">
        <v>109.625</v>
      </c>
      <c r="F6492" s="37">
        <v>110.0625</v>
      </c>
      <c r="G6492" s="38">
        <v>3549100</v>
      </c>
      <c r="H6492" s="37">
        <v>69.811347999999995</v>
      </c>
      <c r="I6492" s="41">
        <f t="shared" si="724"/>
        <v>0.63428822714366828</v>
      </c>
      <c r="J6492" s="41">
        <f t="shared" ca="1" si="725"/>
        <v>1</v>
      </c>
      <c r="K6492" s="37">
        <f t="shared" si="726"/>
        <v>70.45</v>
      </c>
      <c r="L6492" s="37">
        <f t="shared" si="727"/>
        <v>70.55</v>
      </c>
      <c r="M6492" s="37">
        <f t="shared" si="728"/>
        <v>69.53</v>
      </c>
      <c r="N6492" s="37">
        <f t="shared" si="729"/>
        <v>69.81</v>
      </c>
      <c r="O6492" s="38">
        <f t="shared" ca="1" si="730"/>
        <v>3549100</v>
      </c>
    </row>
    <row r="6493" spans="1:15" x14ac:dyDescent="0.4">
      <c r="A6493">
        <v>6478</v>
      </c>
      <c r="B6493" s="63">
        <v>35964</v>
      </c>
      <c r="C6493" s="37">
        <v>111.1875</v>
      </c>
      <c r="D6493" s="37">
        <v>111.4375</v>
      </c>
      <c r="E6493" s="37">
        <v>110.75</v>
      </c>
      <c r="F6493" s="37">
        <v>110.96875</v>
      </c>
      <c r="G6493" s="38">
        <v>3844600</v>
      </c>
      <c r="H6493" s="37">
        <v>70.162932999999995</v>
      </c>
      <c r="I6493" s="41">
        <f t="shared" si="724"/>
        <v>0.63227650126724866</v>
      </c>
      <c r="J6493" s="41">
        <f t="shared" ca="1" si="725"/>
        <v>1</v>
      </c>
      <c r="K6493" s="37">
        <f t="shared" si="726"/>
        <v>70.3</v>
      </c>
      <c r="L6493" s="37">
        <f t="shared" si="727"/>
        <v>70.459999999999994</v>
      </c>
      <c r="M6493" s="37">
        <f t="shared" si="728"/>
        <v>70.02</v>
      </c>
      <c r="N6493" s="37">
        <f t="shared" si="729"/>
        <v>70.16</v>
      </c>
      <c r="O6493" s="38">
        <f t="shared" ca="1" si="730"/>
        <v>3844600</v>
      </c>
    </row>
    <row r="6494" spans="1:15" x14ac:dyDescent="0.4">
      <c r="A6494">
        <v>6479</v>
      </c>
      <c r="B6494" s="63">
        <v>35963</v>
      </c>
      <c r="C6494" s="37">
        <v>110.15625</v>
      </c>
      <c r="D6494" s="37">
        <v>111.78125</v>
      </c>
      <c r="E6494" s="37">
        <v>109.9375</v>
      </c>
      <c r="F6494" s="37">
        <v>111.46875</v>
      </c>
      <c r="G6494" s="38">
        <v>12057700</v>
      </c>
      <c r="H6494" s="37">
        <v>70.479042000000007</v>
      </c>
      <c r="I6494" s="41">
        <f t="shared" si="724"/>
        <v>0.63227623885618167</v>
      </c>
      <c r="J6494" s="41">
        <f t="shared" ca="1" si="725"/>
        <v>1</v>
      </c>
      <c r="K6494" s="37">
        <f t="shared" si="726"/>
        <v>69.650000000000006</v>
      </c>
      <c r="L6494" s="37">
        <f t="shared" si="727"/>
        <v>70.680000000000007</v>
      </c>
      <c r="M6494" s="37">
        <f t="shared" si="728"/>
        <v>69.510000000000005</v>
      </c>
      <c r="N6494" s="37">
        <f t="shared" si="729"/>
        <v>70.48</v>
      </c>
      <c r="O6494" s="38">
        <f t="shared" ca="1" si="730"/>
        <v>12057700</v>
      </c>
    </row>
    <row r="6495" spans="1:15" x14ac:dyDescent="0.4">
      <c r="A6495">
        <v>6480</v>
      </c>
      <c r="B6495" s="63">
        <v>35962</v>
      </c>
      <c r="C6495" s="37">
        <v>108.40625</v>
      </c>
      <c r="D6495" s="37">
        <v>109.21875</v>
      </c>
      <c r="E6495" s="37">
        <v>107.75</v>
      </c>
      <c r="F6495" s="37">
        <v>109.1875</v>
      </c>
      <c r="G6495" s="38">
        <v>7471500</v>
      </c>
      <c r="H6495" s="37">
        <v>69.036652000000004</v>
      </c>
      <c r="I6495" s="41">
        <f t="shared" si="724"/>
        <v>0.6322761488265598</v>
      </c>
      <c r="J6495" s="41">
        <f t="shared" ca="1" si="725"/>
        <v>1</v>
      </c>
      <c r="K6495" s="37">
        <f t="shared" si="726"/>
        <v>68.540000000000006</v>
      </c>
      <c r="L6495" s="37">
        <f t="shared" si="727"/>
        <v>69.06</v>
      </c>
      <c r="M6495" s="37">
        <f t="shared" si="728"/>
        <v>68.13</v>
      </c>
      <c r="N6495" s="37">
        <f t="shared" si="729"/>
        <v>69.040000000000006</v>
      </c>
      <c r="O6495" s="38">
        <f t="shared" ca="1" si="730"/>
        <v>7471500</v>
      </c>
    </row>
    <row r="6496" spans="1:15" x14ac:dyDescent="0.4">
      <c r="A6496">
        <v>6481</v>
      </c>
      <c r="B6496" s="63">
        <v>35961</v>
      </c>
      <c r="C6496" s="37">
        <v>108.8125</v>
      </c>
      <c r="D6496" s="37">
        <v>109.90625</v>
      </c>
      <c r="E6496" s="37">
        <v>107.5</v>
      </c>
      <c r="F6496" s="37">
        <v>107.53125</v>
      </c>
      <c r="G6496" s="38">
        <v>10234200</v>
      </c>
      <c r="H6496" s="37">
        <v>67.989433000000005</v>
      </c>
      <c r="I6496" s="41">
        <f t="shared" si="724"/>
        <v>0.6322760406858472</v>
      </c>
      <c r="J6496" s="41">
        <f t="shared" ca="1" si="725"/>
        <v>1</v>
      </c>
      <c r="K6496" s="37">
        <f t="shared" si="726"/>
        <v>68.8</v>
      </c>
      <c r="L6496" s="37">
        <f t="shared" si="727"/>
        <v>69.489999999999995</v>
      </c>
      <c r="M6496" s="37">
        <f t="shared" si="728"/>
        <v>67.97</v>
      </c>
      <c r="N6496" s="37">
        <f t="shared" si="729"/>
        <v>67.989999999999995</v>
      </c>
      <c r="O6496" s="38">
        <f t="shared" ca="1" si="730"/>
        <v>10234200</v>
      </c>
    </row>
    <row r="6497" spans="1:15" x14ac:dyDescent="0.4">
      <c r="A6497">
        <v>6482</v>
      </c>
      <c r="B6497" s="63">
        <v>35958</v>
      </c>
      <c r="C6497" s="37">
        <v>109.875</v>
      </c>
      <c r="D6497" s="37">
        <v>110.4375</v>
      </c>
      <c r="E6497" s="37">
        <v>108.25</v>
      </c>
      <c r="F6497" s="37">
        <v>110.4375</v>
      </c>
      <c r="G6497" s="38">
        <v>9779000</v>
      </c>
      <c r="H6497" s="37">
        <v>69.826995999999994</v>
      </c>
      <c r="I6497" s="41">
        <f t="shared" si="724"/>
        <v>0.63227613808715333</v>
      </c>
      <c r="J6497" s="41">
        <f t="shared" ca="1" si="725"/>
        <v>1</v>
      </c>
      <c r="K6497" s="37">
        <f t="shared" si="726"/>
        <v>69.47</v>
      </c>
      <c r="L6497" s="37">
        <f t="shared" si="727"/>
        <v>69.83</v>
      </c>
      <c r="M6497" s="37">
        <f t="shared" si="728"/>
        <v>68.44</v>
      </c>
      <c r="N6497" s="37">
        <f t="shared" si="729"/>
        <v>69.83</v>
      </c>
      <c r="O6497" s="38">
        <f t="shared" ca="1" si="730"/>
        <v>9779000</v>
      </c>
    </row>
    <row r="6498" spans="1:15" x14ac:dyDescent="0.4">
      <c r="A6498">
        <v>6483</v>
      </c>
      <c r="B6498" s="63">
        <v>35957</v>
      </c>
      <c r="C6498" s="37">
        <v>111.4375</v>
      </c>
      <c r="D6498" s="37">
        <v>111.875</v>
      </c>
      <c r="E6498" s="37">
        <v>109.375</v>
      </c>
      <c r="F6498" s="37">
        <v>109.40625</v>
      </c>
      <c r="G6498" s="38">
        <v>8056600</v>
      </c>
      <c r="H6498" s="37">
        <v>69.174987999999999</v>
      </c>
      <c r="I6498" s="41">
        <f t="shared" si="724"/>
        <v>0.6322763827477863</v>
      </c>
      <c r="J6498" s="41">
        <f t="shared" ca="1" si="725"/>
        <v>1</v>
      </c>
      <c r="K6498" s="37">
        <f t="shared" si="726"/>
        <v>70.459999999999994</v>
      </c>
      <c r="L6498" s="37">
        <f t="shared" si="727"/>
        <v>70.739999999999995</v>
      </c>
      <c r="M6498" s="37">
        <f t="shared" si="728"/>
        <v>69.16</v>
      </c>
      <c r="N6498" s="37">
        <f t="shared" si="729"/>
        <v>69.17</v>
      </c>
      <c r="O6498" s="38">
        <f t="shared" ca="1" si="730"/>
        <v>8056600</v>
      </c>
    </row>
    <row r="6499" spans="1:15" x14ac:dyDescent="0.4">
      <c r="A6499">
        <v>6484</v>
      </c>
      <c r="B6499" s="63">
        <v>35956</v>
      </c>
      <c r="C6499" s="37">
        <v>111.625</v>
      </c>
      <c r="D6499" s="37">
        <v>113.0625</v>
      </c>
      <c r="E6499" s="37">
        <v>111.25</v>
      </c>
      <c r="F6499" s="37">
        <v>111.5</v>
      </c>
      <c r="G6499" s="38">
        <v>6186900</v>
      </c>
      <c r="H6499" s="37">
        <v>70.498801999999998</v>
      </c>
      <c r="I6499" s="41">
        <f t="shared" si="724"/>
        <v>0.63227625112107622</v>
      </c>
      <c r="J6499" s="41">
        <f t="shared" ca="1" si="725"/>
        <v>1</v>
      </c>
      <c r="K6499" s="37">
        <f t="shared" si="726"/>
        <v>70.58</v>
      </c>
      <c r="L6499" s="37">
        <f t="shared" si="727"/>
        <v>71.489999999999995</v>
      </c>
      <c r="M6499" s="37">
        <f t="shared" si="728"/>
        <v>70.34</v>
      </c>
      <c r="N6499" s="37">
        <f t="shared" si="729"/>
        <v>70.5</v>
      </c>
      <c r="O6499" s="38">
        <f t="shared" ca="1" si="730"/>
        <v>6186900</v>
      </c>
    </row>
    <row r="6500" spans="1:15" x14ac:dyDescent="0.4">
      <c r="A6500">
        <v>6485</v>
      </c>
      <c r="B6500" s="63">
        <v>35955</v>
      </c>
      <c r="C6500" s="37">
        <v>111.71875</v>
      </c>
      <c r="D6500" s="37">
        <v>112.421875</v>
      </c>
      <c r="E6500" s="37">
        <v>111.40625</v>
      </c>
      <c r="F6500" s="37">
        <v>112.21875</v>
      </c>
      <c r="G6500" s="38">
        <v>2725300</v>
      </c>
      <c r="H6500" s="37">
        <v>70.953254999999999</v>
      </c>
      <c r="I6500" s="41">
        <f t="shared" si="724"/>
        <v>0.63227629072681701</v>
      </c>
      <c r="J6500" s="41">
        <f t="shared" ca="1" si="725"/>
        <v>1</v>
      </c>
      <c r="K6500" s="37">
        <f t="shared" si="726"/>
        <v>70.64</v>
      </c>
      <c r="L6500" s="37">
        <f t="shared" si="727"/>
        <v>71.08</v>
      </c>
      <c r="M6500" s="37">
        <f t="shared" si="728"/>
        <v>70.44</v>
      </c>
      <c r="N6500" s="37">
        <f t="shared" si="729"/>
        <v>70.95</v>
      </c>
      <c r="O6500" s="38">
        <f t="shared" ca="1" si="730"/>
        <v>2725300</v>
      </c>
    </row>
    <row r="6501" spans="1:15" x14ac:dyDescent="0.4">
      <c r="A6501">
        <v>6486</v>
      </c>
      <c r="B6501" s="63">
        <v>35954</v>
      </c>
      <c r="C6501" s="37">
        <v>111.9375</v>
      </c>
      <c r="D6501" s="37">
        <v>112.46875</v>
      </c>
      <c r="E6501" s="37">
        <v>111.65625</v>
      </c>
      <c r="F6501" s="37">
        <v>111.875</v>
      </c>
      <c r="G6501" s="38">
        <v>4159900</v>
      </c>
      <c r="H6501" s="37">
        <v>70.735900999999998</v>
      </c>
      <c r="I6501" s="41">
        <f t="shared" si="724"/>
        <v>0.63227621005586587</v>
      </c>
      <c r="J6501" s="41">
        <f t="shared" ca="1" si="725"/>
        <v>1</v>
      </c>
      <c r="K6501" s="37">
        <f t="shared" si="726"/>
        <v>70.78</v>
      </c>
      <c r="L6501" s="37">
        <f t="shared" si="727"/>
        <v>71.11</v>
      </c>
      <c r="M6501" s="37">
        <f t="shared" si="728"/>
        <v>70.599999999999994</v>
      </c>
      <c r="N6501" s="37">
        <f t="shared" si="729"/>
        <v>70.739999999999995</v>
      </c>
      <c r="O6501" s="38">
        <f t="shared" ca="1" si="730"/>
        <v>4159900</v>
      </c>
    </row>
    <row r="6502" spans="1:15" x14ac:dyDescent="0.4">
      <c r="A6502">
        <v>6487</v>
      </c>
      <c r="B6502" s="63">
        <v>35951</v>
      </c>
      <c r="C6502" s="37">
        <v>110.375</v>
      </c>
      <c r="D6502" s="37">
        <v>112</v>
      </c>
      <c r="E6502" s="37">
        <v>109.875</v>
      </c>
      <c r="F6502" s="37">
        <v>112</v>
      </c>
      <c r="G6502" s="38">
        <v>8463200</v>
      </c>
      <c r="H6502" s="37">
        <v>70.814941000000005</v>
      </c>
      <c r="I6502" s="41">
        <f t="shared" si="724"/>
        <v>0.63227625892857142</v>
      </c>
      <c r="J6502" s="41">
        <f t="shared" ca="1" si="725"/>
        <v>1</v>
      </c>
      <c r="K6502" s="37">
        <f t="shared" si="726"/>
        <v>69.790000000000006</v>
      </c>
      <c r="L6502" s="37">
        <f t="shared" si="727"/>
        <v>70.81</v>
      </c>
      <c r="M6502" s="37">
        <f t="shared" si="728"/>
        <v>69.47</v>
      </c>
      <c r="N6502" s="37">
        <f t="shared" si="729"/>
        <v>70.81</v>
      </c>
      <c r="O6502" s="38">
        <f t="shared" ca="1" si="730"/>
        <v>8463200</v>
      </c>
    </row>
    <row r="6503" spans="1:15" x14ac:dyDescent="0.4">
      <c r="A6503">
        <v>6488</v>
      </c>
      <c r="B6503" s="63">
        <v>35950</v>
      </c>
      <c r="C6503" s="37">
        <v>108.25</v>
      </c>
      <c r="D6503" s="37">
        <v>110.0625</v>
      </c>
      <c r="E6503" s="37">
        <v>108.0625</v>
      </c>
      <c r="F6503" s="37">
        <v>109.875</v>
      </c>
      <c r="G6503" s="38">
        <v>6566300</v>
      </c>
      <c r="H6503" s="37">
        <v>69.471374999999995</v>
      </c>
      <c r="I6503" s="41">
        <f t="shared" si="724"/>
        <v>0.63227645051194536</v>
      </c>
      <c r="J6503" s="41">
        <f t="shared" ca="1" si="725"/>
        <v>1</v>
      </c>
      <c r="K6503" s="37">
        <f t="shared" si="726"/>
        <v>68.44</v>
      </c>
      <c r="L6503" s="37">
        <f t="shared" si="727"/>
        <v>69.59</v>
      </c>
      <c r="M6503" s="37">
        <f t="shared" si="728"/>
        <v>68.33</v>
      </c>
      <c r="N6503" s="37">
        <f t="shared" si="729"/>
        <v>69.47</v>
      </c>
      <c r="O6503" s="38">
        <f t="shared" ca="1" si="730"/>
        <v>6566300</v>
      </c>
    </row>
    <row r="6504" spans="1:15" x14ac:dyDescent="0.4">
      <c r="A6504">
        <v>6489</v>
      </c>
      <c r="B6504" s="63">
        <v>35949</v>
      </c>
      <c r="C6504" s="37">
        <v>109.875</v>
      </c>
      <c r="D6504" s="37">
        <v>110.1875</v>
      </c>
      <c r="E6504" s="37">
        <v>107.875</v>
      </c>
      <c r="F6504" s="37">
        <v>107.875</v>
      </c>
      <c r="G6504" s="38">
        <v>6445100</v>
      </c>
      <c r="H6504" s="37">
        <v>68.206810000000004</v>
      </c>
      <c r="I6504" s="41">
        <f t="shared" si="724"/>
        <v>0.63227633835457708</v>
      </c>
      <c r="J6504" s="41">
        <f t="shared" ca="1" si="725"/>
        <v>1</v>
      </c>
      <c r="K6504" s="37">
        <f t="shared" si="726"/>
        <v>69.47</v>
      </c>
      <c r="L6504" s="37">
        <f t="shared" si="727"/>
        <v>69.67</v>
      </c>
      <c r="M6504" s="37">
        <f t="shared" si="728"/>
        <v>68.209999999999994</v>
      </c>
      <c r="N6504" s="37">
        <f t="shared" si="729"/>
        <v>68.209999999999994</v>
      </c>
      <c r="O6504" s="38">
        <f t="shared" ca="1" si="730"/>
        <v>6445100</v>
      </c>
    </row>
    <row r="6505" spans="1:15" x14ac:dyDescent="0.4">
      <c r="A6505">
        <v>6490</v>
      </c>
      <c r="B6505" s="63">
        <v>35948</v>
      </c>
      <c r="C6505" s="37">
        <v>110</v>
      </c>
      <c r="D6505" s="37">
        <v>110.34375</v>
      </c>
      <c r="E6505" s="37">
        <v>109.15625</v>
      </c>
      <c r="F6505" s="37">
        <v>109.625</v>
      </c>
      <c r="G6505" s="38">
        <v>6701100</v>
      </c>
      <c r="H6505" s="37">
        <v>69.313332000000003</v>
      </c>
      <c r="I6505" s="41">
        <f t="shared" si="724"/>
        <v>0.63227668871151654</v>
      </c>
      <c r="J6505" s="41">
        <f t="shared" ca="1" si="725"/>
        <v>1</v>
      </c>
      <c r="K6505" s="37">
        <f t="shared" si="726"/>
        <v>69.55</v>
      </c>
      <c r="L6505" s="37">
        <f t="shared" si="727"/>
        <v>69.77</v>
      </c>
      <c r="M6505" s="37">
        <f t="shared" si="728"/>
        <v>69.02</v>
      </c>
      <c r="N6505" s="37">
        <f t="shared" si="729"/>
        <v>69.31</v>
      </c>
      <c r="O6505" s="38">
        <f t="shared" ca="1" si="730"/>
        <v>6701100</v>
      </c>
    </row>
    <row r="6506" spans="1:15" x14ac:dyDescent="0.4">
      <c r="A6506">
        <v>6491</v>
      </c>
      <c r="B6506" s="63">
        <v>35947</v>
      </c>
      <c r="C6506" s="37">
        <v>108.96875</v>
      </c>
      <c r="D6506" s="37">
        <v>110.21875</v>
      </c>
      <c r="E6506" s="37">
        <v>108.5625</v>
      </c>
      <c r="F6506" s="37">
        <v>109.53125</v>
      </c>
      <c r="G6506" s="38">
        <v>6092200</v>
      </c>
      <c r="H6506" s="37">
        <v>69.253997999999996</v>
      </c>
      <c r="I6506" s="41">
        <f t="shared" si="724"/>
        <v>0.63227615863052777</v>
      </c>
      <c r="J6506" s="41">
        <f t="shared" ca="1" si="725"/>
        <v>1</v>
      </c>
      <c r="K6506" s="37">
        <f t="shared" si="726"/>
        <v>68.900000000000006</v>
      </c>
      <c r="L6506" s="37">
        <f t="shared" si="727"/>
        <v>69.69</v>
      </c>
      <c r="M6506" s="37">
        <f t="shared" si="728"/>
        <v>68.64</v>
      </c>
      <c r="N6506" s="37">
        <f t="shared" si="729"/>
        <v>69.25</v>
      </c>
      <c r="O6506" s="38">
        <f t="shared" ca="1" si="730"/>
        <v>6092200</v>
      </c>
    </row>
    <row r="6507" spans="1:15" x14ac:dyDescent="0.4">
      <c r="A6507">
        <v>6492</v>
      </c>
      <c r="B6507" s="63">
        <v>35944</v>
      </c>
      <c r="C6507" s="37">
        <v>110.625</v>
      </c>
      <c r="D6507" s="37">
        <v>110.8125</v>
      </c>
      <c r="E6507" s="37">
        <v>109.03125</v>
      </c>
      <c r="F6507" s="37">
        <v>109.03125</v>
      </c>
      <c r="G6507" s="38">
        <v>4772600</v>
      </c>
      <c r="H6507" s="37">
        <v>68.937873999999994</v>
      </c>
      <c r="I6507" s="41">
        <f t="shared" si="724"/>
        <v>0.63227628776153622</v>
      </c>
      <c r="J6507" s="41">
        <f t="shared" ca="1" si="725"/>
        <v>1</v>
      </c>
      <c r="K6507" s="37">
        <f t="shared" si="726"/>
        <v>69.95</v>
      </c>
      <c r="L6507" s="37">
        <f t="shared" si="727"/>
        <v>70.06</v>
      </c>
      <c r="M6507" s="37">
        <f t="shared" si="728"/>
        <v>68.94</v>
      </c>
      <c r="N6507" s="37">
        <f t="shared" si="729"/>
        <v>68.94</v>
      </c>
      <c r="O6507" s="38">
        <f t="shared" ca="1" si="730"/>
        <v>4772600</v>
      </c>
    </row>
    <row r="6508" spans="1:15" x14ac:dyDescent="0.4">
      <c r="A6508">
        <v>6493</v>
      </c>
      <c r="B6508" s="63">
        <v>35943</v>
      </c>
      <c r="C6508" s="37">
        <v>109.875</v>
      </c>
      <c r="D6508" s="37">
        <v>110.375</v>
      </c>
      <c r="E6508" s="37">
        <v>109.0625</v>
      </c>
      <c r="F6508" s="37">
        <v>110.125</v>
      </c>
      <c r="G6508" s="38">
        <v>4907600</v>
      </c>
      <c r="H6508" s="37">
        <v>69.629395000000002</v>
      </c>
      <c r="I6508" s="41">
        <f t="shared" si="724"/>
        <v>0.63227600454029509</v>
      </c>
      <c r="J6508" s="41">
        <f t="shared" ca="1" si="725"/>
        <v>1</v>
      </c>
      <c r="K6508" s="37">
        <f t="shared" si="726"/>
        <v>69.47</v>
      </c>
      <c r="L6508" s="37">
        <f t="shared" si="727"/>
        <v>69.790000000000006</v>
      </c>
      <c r="M6508" s="37">
        <f t="shared" si="728"/>
        <v>68.959999999999994</v>
      </c>
      <c r="N6508" s="37">
        <f t="shared" si="729"/>
        <v>69.63</v>
      </c>
      <c r="O6508" s="38">
        <f t="shared" ca="1" si="730"/>
        <v>4907600</v>
      </c>
    </row>
    <row r="6509" spans="1:15" x14ac:dyDescent="0.4">
      <c r="A6509">
        <v>6494</v>
      </c>
      <c r="B6509" s="63">
        <v>35942</v>
      </c>
      <c r="C6509" s="37">
        <v>108.53125</v>
      </c>
      <c r="D6509" s="37">
        <v>109.90625</v>
      </c>
      <c r="E6509" s="37">
        <v>107.578125</v>
      </c>
      <c r="F6509" s="37">
        <v>109.625</v>
      </c>
      <c r="G6509" s="38">
        <v>10202600</v>
      </c>
      <c r="H6509" s="37">
        <v>69.313332000000003</v>
      </c>
      <c r="I6509" s="41">
        <f t="shared" si="724"/>
        <v>0.63227668871151654</v>
      </c>
      <c r="J6509" s="41">
        <f t="shared" ca="1" si="725"/>
        <v>1</v>
      </c>
      <c r="K6509" s="37">
        <f t="shared" si="726"/>
        <v>68.62</v>
      </c>
      <c r="L6509" s="37">
        <f t="shared" si="727"/>
        <v>69.489999999999995</v>
      </c>
      <c r="M6509" s="37">
        <f t="shared" si="728"/>
        <v>68.02</v>
      </c>
      <c r="N6509" s="37">
        <f t="shared" si="729"/>
        <v>69.31</v>
      </c>
      <c r="O6509" s="38">
        <f t="shared" ca="1" si="730"/>
        <v>10202600</v>
      </c>
    </row>
    <row r="6510" spans="1:15" x14ac:dyDescent="0.4">
      <c r="A6510">
        <v>6495</v>
      </c>
      <c r="B6510" s="63">
        <v>35941</v>
      </c>
      <c r="C6510" s="37">
        <v>112.09375</v>
      </c>
      <c r="D6510" s="37">
        <v>112.09375</v>
      </c>
      <c r="E6510" s="37">
        <v>109.1875</v>
      </c>
      <c r="F6510" s="37">
        <v>109.46875</v>
      </c>
      <c r="G6510" s="38">
        <v>6899300</v>
      </c>
      <c r="H6510" s="37">
        <v>69.214500000000001</v>
      </c>
      <c r="I6510" s="41">
        <f t="shared" si="724"/>
        <v>0.63227633457036825</v>
      </c>
      <c r="J6510" s="41">
        <f t="shared" ca="1" si="725"/>
        <v>1</v>
      </c>
      <c r="K6510" s="37">
        <f t="shared" si="726"/>
        <v>70.87</v>
      </c>
      <c r="L6510" s="37">
        <f t="shared" si="727"/>
        <v>70.87</v>
      </c>
      <c r="M6510" s="37">
        <f t="shared" si="728"/>
        <v>69.040000000000006</v>
      </c>
      <c r="N6510" s="37">
        <f t="shared" si="729"/>
        <v>69.209999999999994</v>
      </c>
      <c r="O6510" s="38">
        <f t="shared" ca="1" si="730"/>
        <v>6899300</v>
      </c>
    </row>
    <row r="6511" spans="1:15" x14ac:dyDescent="0.4">
      <c r="A6511">
        <v>6496</v>
      </c>
      <c r="B6511" s="63">
        <v>35937</v>
      </c>
      <c r="C6511" s="37">
        <v>111.75</v>
      </c>
      <c r="D6511" s="37">
        <v>112.0625</v>
      </c>
      <c r="E6511" s="37">
        <v>110.9375</v>
      </c>
      <c r="F6511" s="37">
        <v>111.25</v>
      </c>
      <c r="G6511" s="38">
        <v>4862200</v>
      </c>
      <c r="H6511" s="37">
        <v>70.340714000000006</v>
      </c>
      <c r="I6511" s="41">
        <f t="shared" si="724"/>
        <v>0.63227608089887644</v>
      </c>
      <c r="J6511" s="41">
        <f t="shared" ca="1" si="725"/>
        <v>1</v>
      </c>
      <c r="K6511" s="37">
        <f t="shared" si="726"/>
        <v>70.66</v>
      </c>
      <c r="L6511" s="37">
        <f t="shared" si="727"/>
        <v>70.849999999999994</v>
      </c>
      <c r="M6511" s="37">
        <f t="shared" si="728"/>
        <v>70.14</v>
      </c>
      <c r="N6511" s="37">
        <f t="shared" si="729"/>
        <v>70.34</v>
      </c>
      <c r="O6511" s="38">
        <f t="shared" ca="1" si="730"/>
        <v>4862200</v>
      </c>
    </row>
    <row r="6512" spans="1:15" x14ac:dyDescent="0.4">
      <c r="A6512">
        <v>6497</v>
      </c>
      <c r="B6512" s="63">
        <v>35936</v>
      </c>
      <c r="C6512" s="37">
        <v>112.375</v>
      </c>
      <c r="D6512" s="37">
        <v>112.78125</v>
      </c>
      <c r="E6512" s="37">
        <v>111.3125</v>
      </c>
      <c r="F6512" s="37">
        <v>111.6875</v>
      </c>
      <c r="G6512" s="38">
        <v>6301500</v>
      </c>
      <c r="H6512" s="37">
        <v>70.617339999999999</v>
      </c>
      <c r="I6512" s="41">
        <f t="shared" si="724"/>
        <v>0.63227612758813656</v>
      </c>
      <c r="J6512" s="41">
        <f t="shared" ca="1" si="725"/>
        <v>1</v>
      </c>
      <c r="K6512" s="37">
        <f t="shared" si="726"/>
        <v>71.05</v>
      </c>
      <c r="L6512" s="37">
        <f t="shared" si="727"/>
        <v>71.31</v>
      </c>
      <c r="M6512" s="37">
        <f t="shared" si="728"/>
        <v>70.38</v>
      </c>
      <c r="N6512" s="37">
        <f t="shared" si="729"/>
        <v>70.62</v>
      </c>
      <c r="O6512" s="38">
        <f t="shared" ca="1" si="730"/>
        <v>6301500</v>
      </c>
    </row>
    <row r="6513" spans="1:15" x14ac:dyDescent="0.4">
      <c r="A6513">
        <v>6498</v>
      </c>
      <c r="B6513" s="63">
        <v>35935</v>
      </c>
      <c r="C6513" s="37">
        <v>112.09375</v>
      </c>
      <c r="D6513" s="37">
        <v>112.5</v>
      </c>
      <c r="E6513" s="37">
        <v>110.875</v>
      </c>
      <c r="F6513" s="37">
        <v>112.40625</v>
      </c>
      <c r="G6513" s="38">
        <v>5716600</v>
      </c>
      <c r="H6513" s="37">
        <v>71.071762000000007</v>
      </c>
      <c r="I6513" s="41">
        <f t="shared" si="724"/>
        <v>0.6322758921323326</v>
      </c>
      <c r="J6513" s="41">
        <f t="shared" ca="1" si="725"/>
        <v>1</v>
      </c>
      <c r="K6513" s="37">
        <f t="shared" si="726"/>
        <v>70.87</v>
      </c>
      <c r="L6513" s="37">
        <f t="shared" si="727"/>
        <v>71.13</v>
      </c>
      <c r="M6513" s="37">
        <f t="shared" si="728"/>
        <v>70.099999999999994</v>
      </c>
      <c r="N6513" s="37">
        <f t="shared" si="729"/>
        <v>71.069999999999993</v>
      </c>
      <c r="O6513" s="38">
        <f t="shared" ca="1" si="730"/>
        <v>5716600</v>
      </c>
    </row>
    <row r="6514" spans="1:15" x14ac:dyDescent="0.4">
      <c r="A6514">
        <v>6499</v>
      </c>
      <c r="B6514" s="63">
        <v>35934</v>
      </c>
      <c r="C6514" s="37">
        <v>111</v>
      </c>
      <c r="D6514" s="37">
        <v>111.6875</v>
      </c>
      <c r="E6514" s="37">
        <v>110.78125</v>
      </c>
      <c r="F6514" s="37">
        <v>111.34375</v>
      </c>
      <c r="G6514" s="38">
        <v>5918700</v>
      </c>
      <c r="H6514" s="37">
        <v>70.400024000000002</v>
      </c>
      <c r="I6514" s="41">
        <f t="shared" si="724"/>
        <v>0.63227638731406122</v>
      </c>
      <c r="J6514" s="41">
        <f t="shared" ca="1" si="725"/>
        <v>1</v>
      </c>
      <c r="K6514" s="37">
        <f t="shared" si="726"/>
        <v>70.180000000000007</v>
      </c>
      <c r="L6514" s="37">
        <f t="shared" si="727"/>
        <v>70.62</v>
      </c>
      <c r="M6514" s="37">
        <f t="shared" si="728"/>
        <v>70.040000000000006</v>
      </c>
      <c r="N6514" s="37">
        <f t="shared" si="729"/>
        <v>70.400000000000006</v>
      </c>
      <c r="O6514" s="38">
        <f t="shared" ca="1" si="730"/>
        <v>5918700</v>
      </c>
    </row>
    <row r="6515" spans="1:15" x14ac:dyDescent="0.4">
      <c r="A6515">
        <v>6500</v>
      </c>
      <c r="B6515" s="63">
        <v>35933</v>
      </c>
      <c r="C6515" s="37">
        <v>110.71875</v>
      </c>
      <c r="D6515" s="37">
        <v>111.59375</v>
      </c>
      <c r="E6515" s="37">
        <v>109.828125</v>
      </c>
      <c r="F6515" s="37">
        <v>110.59375</v>
      </c>
      <c r="G6515" s="38">
        <v>4847200</v>
      </c>
      <c r="H6515" s="37">
        <v>69.925797000000003</v>
      </c>
      <c r="I6515" s="41">
        <f t="shared" si="724"/>
        <v>0.63227620909861548</v>
      </c>
      <c r="J6515" s="41">
        <f t="shared" ca="1" si="725"/>
        <v>1</v>
      </c>
      <c r="K6515" s="37">
        <f t="shared" si="726"/>
        <v>70</v>
      </c>
      <c r="L6515" s="37">
        <f t="shared" si="727"/>
        <v>70.56</v>
      </c>
      <c r="M6515" s="37">
        <f t="shared" si="728"/>
        <v>69.44</v>
      </c>
      <c r="N6515" s="37">
        <f t="shared" si="729"/>
        <v>69.930000000000007</v>
      </c>
      <c r="O6515" s="38">
        <f t="shared" ca="1" si="730"/>
        <v>4847200</v>
      </c>
    </row>
    <row r="6516" spans="1:15" x14ac:dyDescent="0.4">
      <c r="A6516">
        <v>6501</v>
      </c>
      <c r="B6516" s="63">
        <v>35930</v>
      </c>
      <c r="C6516" s="37">
        <v>112</v>
      </c>
      <c r="D6516" s="37">
        <v>112.21875</v>
      </c>
      <c r="E6516" s="37">
        <v>110.8125</v>
      </c>
      <c r="F6516" s="37">
        <v>111.03125</v>
      </c>
      <c r="G6516" s="38">
        <v>6716100</v>
      </c>
      <c r="H6516" s="37">
        <v>70.202399999999997</v>
      </c>
      <c r="I6516" s="41">
        <f t="shared" si="724"/>
        <v>0.63227604840979457</v>
      </c>
      <c r="J6516" s="41">
        <f t="shared" ca="1" si="725"/>
        <v>1</v>
      </c>
      <c r="K6516" s="37">
        <f t="shared" si="726"/>
        <v>70.81</v>
      </c>
      <c r="L6516" s="37">
        <f t="shared" si="727"/>
        <v>70.95</v>
      </c>
      <c r="M6516" s="37">
        <f t="shared" si="728"/>
        <v>70.06</v>
      </c>
      <c r="N6516" s="37">
        <f t="shared" si="729"/>
        <v>70.2</v>
      </c>
      <c r="O6516" s="38">
        <f t="shared" ca="1" si="730"/>
        <v>6716100</v>
      </c>
    </row>
    <row r="6517" spans="1:15" x14ac:dyDescent="0.4">
      <c r="A6517">
        <v>6502</v>
      </c>
      <c r="B6517" s="63">
        <v>35929</v>
      </c>
      <c r="C6517" s="37">
        <v>111.53125</v>
      </c>
      <c r="D6517" s="37">
        <v>112.6875</v>
      </c>
      <c r="E6517" s="37">
        <v>111.34375</v>
      </c>
      <c r="F6517" s="37">
        <v>111.65625</v>
      </c>
      <c r="G6517" s="38">
        <v>4187500</v>
      </c>
      <c r="H6517" s="37">
        <v>70.597603000000007</v>
      </c>
      <c r="I6517" s="41">
        <f t="shared" si="724"/>
        <v>0.63227632129862865</v>
      </c>
      <c r="J6517" s="41">
        <f t="shared" ca="1" si="725"/>
        <v>1</v>
      </c>
      <c r="K6517" s="37">
        <f t="shared" si="726"/>
        <v>70.52</v>
      </c>
      <c r="L6517" s="37">
        <f t="shared" si="727"/>
        <v>71.25</v>
      </c>
      <c r="M6517" s="37">
        <f t="shared" si="728"/>
        <v>70.400000000000006</v>
      </c>
      <c r="N6517" s="37">
        <f t="shared" si="729"/>
        <v>70.599999999999994</v>
      </c>
      <c r="O6517" s="38">
        <f t="shared" ca="1" si="730"/>
        <v>4187500</v>
      </c>
    </row>
    <row r="6518" spans="1:15" x14ac:dyDescent="0.4">
      <c r="A6518">
        <v>6503</v>
      </c>
      <c r="B6518" s="63">
        <v>35928</v>
      </c>
      <c r="C6518" s="37">
        <v>112.0625</v>
      </c>
      <c r="D6518" s="37">
        <v>112.5625</v>
      </c>
      <c r="E6518" s="37">
        <v>111.59375</v>
      </c>
      <c r="F6518" s="37">
        <v>112.21875</v>
      </c>
      <c r="G6518" s="38">
        <v>4441500</v>
      </c>
      <c r="H6518" s="37">
        <v>70.953254999999999</v>
      </c>
      <c r="I6518" s="41">
        <f t="shared" si="724"/>
        <v>0.63227629072681701</v>
      </c>
      <c r="J6518" s="41">
        <f t="shared" ca="1" si="725"/>
        <v>1</v>
      </c>
      <c r="K6518" s="37">
        <f t="shared" si="726"/>
        <v>70.849999999999994</v>
      </c>
      <c r="L6518" s="37">
        <f t="shared" si="727"/>
        <v>71.17</v>
      </c>
      <c r="M6518" s="37">
        <f t="shared" si="728"/>
        <v>70.56</v>
      </c>
      <c r="N6518" s="37">
        <f t="shared" si="729"/>
        <v>70.95</v>
      </c>
      <c r="O6518" s="38">
        <f t="shared" ca="1" si="730"/>
        <v>4441500</v>
      </c>
    </row>
    <row r="6519" spans="1:15" x14ac:dyDescent="0.4">
      <c r="A6519">
        <v>6504</v>
      </c>
      <c r="B6519" s="63">
        <v>35927</v>
      </c>
      <c r="C6519" s="37">
        <v>110.8125</v>
      </c>
      <c r="D6519" s="37">
        <v>111.96875</v>
      </c>
      <c r="E6519" s="37">
        <v>110.34375</v>
      </c>
      <c r="F6519" s="37">
        <v>111.9375</v>
      </c>
      <c r="G6519" s="38">
        <v>6045200</v>
      </c>
      <c r="H6519" s="37">
        <v>70.775420999999994</v>
      </c>
      <c r="I6519" s="41">
        <f t="shared" si="724"/>
        <v>0.63227623450586257</v>
      </c>
      <c r="J6519" s="41">
        <f t="shared" ca="1" si="725"/>
        <v>1</v>
      </c>
      <c r="K6519" s="37">
        <f t="shared" si="726"/>
        <v>70.06</v>
      </c>
      <c r="L6519" s="37">
        <f t="shared" si="727"/>
        <v>70.8</v>
      </c>
      <c r="M6519" s="37">
        <f t="shared" si="728"/>
        <v>69.77</v>
      </c>
      <c r="N6519" s="37">
        <f t="shared" si="729"/>
        <v>70.78</v>
      </c>
      <c r="O6519" s="38">
        <f t="shared" ca="1" si="730"/>
        <v>6045200</v>
      </c>
    </row>
    <row r="6520" spans="1:15" x14ac:dyDescent="0.4">
      <c r="A6520">
        <v>6505</v>
      </c>
      <c r="B6520" s="63">
        <v>35926</v>
      </c>
      <c r="C6520" s="37">
        <v>111.5625</v>
      </c>
      <c r="D6520" s="37">
        <v>112.21875</v>
      </c>
      <c r="E6520" s="37">
        <v>110.375</v>
      </c>
      <c r="F6520" s="37">
        <v>110.75</v>
      </c>
      <c r="G6520" s="38">
        <v>6336300</v>
      </c>
      <c r="H6520" s="37">
        <v>70.024619999999999</v>
      </c>
      <c r="I6520" s="41">
        <f t="shared" si="724"/>
        <v>0.63227647855530478</v>
      </c>
      <c r="J6520" s="41">
        <f t="shared" ca="1" si="725"/>
        <v>1</v>
      </c>
      <c r="K6520" s="37">
        <f t="shared" si="726"/>
        <v>70.540000000000006</v>
      </c>
      <c r="L6520" s="37">
        <f t="shared" si="727"/>
        <v>70.95</v>
      </c>
      <c r="M6520" s="37">
        <f t="shared" si="728"/>
        <v>69.790000000000006</v>
      </c>
      <c r="N6520" s="37">
        <f t="shared" si="729"/>
        <v>70.02</v>
      </c>
      <c r="O6520" s="38">
        <f t="shared" ca="1" si="730"/>
        <v>6336300</v>
      </c>
    </row>
    <row r="6521" spans="1:15" x14ac:dyDescent="0.4">
      <c r="A6521">
        <v>6506</v>
      </c>
      <c r="B6521" s="63">
        <v>35923</v>
      </c>
      <c r="C6521" s="37">
        <v>110</v>
      </c>
      <c r="D6521" s="37">
        <v>111.375</v>
      </c>
      <c r="E6521" s="37">
        <v>110</v>
      </c>
      <c r="F6521" s="37">
        <v>111.125</v>
      </c>
      <c r="G6521" s="38">
        <v>7951000</v>
      </c>
      <c r="H6521" s="37">
        <v>70.261702999999997</v>
      </c>
      <c r="I6521" s="41">
        <f t="shared" si="724"/>
        <v>0.63227629246344208</v>
      </c>
      <c r="J6521" s="41">
        <f t="shared" ca="1" si="725"/>
        <v>1</v>
      </c>
      <c r="K6521" s="37">
        <f t="shared" si="726"/>
        <v>69.55</v>
      </c>
      <c r="L6521" s="37">
        <f t="shared" si="727"/>
        <v>70.42</v>
      </c>
      <c r="M6521" s="37">
        <f t="shared" si="728"/>
        <v>69.55</v>
      </c>
      <c r="N6521" s="37">
        <f t="shared" si="729"/>
        <v>70.260000000000005</v>
      </c>
      <c r="O6521" s="38">
        <f t="shared" ca="1" si="730"/>
        <v>7951000</v>
      </c>
    </row>
    <row r="6522" spans="1:15" x14ac:dyDescent="0.4">
      <c r="A6522">
        <v>6507</v>
      </c>
      <c r="B6522" s="63">
        <v>35922</v>
      </c>
      <c r="C6522" s="37">
        <v>110.5</v>
      </c>
      <c r="D6522" s="37">
        <v>110.5625</v>
      </c>
      <c r="E6522" s="37">
        <v>109.34375</v>
      </c>
      <c r="F6522" s="37">
        <v>109.34375</v>
      </c>
      <c r="G6522" s="38">
        <v>6940400</v>
      </c>
      <c r="H6522" s="37">
        <v>69.135497999999998</v>
      </c>
      <c r="I6522" s="41">
        <f t="shared" si="724"/>
        <v>0.63227663218062302</v>
      </c>
      <c r="J6522" s="41">
        <f t="shared" ca="1" si="725"/>
        <v>1</v>
      </c>
      <c r="K6522" s="37">
        <f t="shared" si="726"/>
        <v>69.87</v>
      </c>
      <c r="L6522" s="37">
        <f t="shared" si="727"/>
        <v>69.91</v>
      </c>
      <c r="M6522" s="37">
        <f t="shared" si="728"/>
        <v>69.14</v>
      </c>
      <c r="N6522" s="37">
        <f t="shared" si="729"/>
        <v>69.14</v>
      </c>
      <c r="O6522" s="38">
        <f t="shared" ca="1" si="730"/>
        <v>6940400</v>
      </c>
    </row>
    <row r="6523" spans="1:15" x14ac:dyDescent="0.4">
      <c r="A6523">
        <v>6508</v>
      </c>
      <c r="B6523" s="63">
        <v>35921</v>
      </c>
      <c r="C6523" s="37">
        <v>112.125</v>
      </c>
      <c r="D6523" s="37">
        <v>112.125</v>
      </c>
      <c r="E6523" s="37">
        <v>110.1875</v>
      </c>
      <c r="F6523" s="37">
        <v>110.21875</v>
      </c>
      <c r="G6523" s="38">
        <v>5526100</v>
      </c>
      <c r="H6523" s="37">
        <v>69.688666999999995</v>
      </c>
      <c r="I6523" s="41">
        <f t="shared" si="724"/>
        <v>0.63227596937907571</v>
      </c>
      <c r="J6523" s="41">
        <f t="shared" ca="1" si="725"/>
        <v>1</v>
      </c>
      <c r="K6523" s="37">
        <f t="shared" si="726"/>
        <v>70.89</v>
      </c>
      <c r="L6523" s="37">
        <f t="shared" si="727"/>
        <v>70.89</v>
      </c>
      <c r="M6523" s="37">
        <f t="shared" si="728"/>
        <v>69.67</v>
      </c>
      <c r="N6523" s="37">
        <f t="shared" si="729"/>
        <v>69.69</v>
      </c>
      <c r="O6523" s="38">
        <f t="shared" ca="1" si="730"/>
        <v>5526100</v>
      </c>
    </row>
    <row r="6524" spans="1:15" x14ac:dyDescent="0.4">
      <c r="A6524">
        <v>6509</v>
      </c>
      <c r="B6524" s="63">
        <v>35920</v>
      </c>
      <c r="C6524" s="37">
        <v>112</v>
      </c>
      <c r="D6524" s="37">
        <v>112.15625</v>
      </c>
      <c r="E6524" s="37">
        <v>111.125</v>
      </c>
      <c r="F6524" s="37">
        <v>111.53125</v>
      </c>
      <c r="G6524" s="38">
        <v>5146400</v>
      </c>
      <c r="H6524" s="37">
        <v>70.518569999999997</v>
      </c>
      <c r="I6524" s="41">
        <f t="shared" si="724"/>
        <v>0.63227633510787329</v>
      </c>
      <c r="J6524" s="41">
        <f t="shared" ca="1" si="725"/>
        <v>1</v>
      </c>
      <c r="K6524" s="37">
        <f t="shared" si="726"/>
        <v>70.81</v>
      </c>
      <c r="L6524" s="37">
        <f t="shared" si="727"/>
        <v>70.91</v>
      </c>
      <c r="M6524" s="37">
        <f t="shared" si="728"/>
        <v>70.260000000000005</v>
      </c>
      <c r="N6524" s="37">
        <f t="shared" si="729"/>
        <v>70.52</v>
      </c>
      <c r="O6524" s="38">
        <f t="shared" ca="1" si="730"/>
        <v>5146400</v>
      </c>
    </row>
    <row r="6525" spans="1:15" x14ac:dyDescent="0.4">
      <c r="A6525">
        <v>6510</v>
      </c>
      <c r="B6525" s="63">
        <v>35919</v>
      </c>
      <c r="C6525" s="37">
        <v>112.71875</v>
      </c>
      <c r="D6525" s="37">
        <v>113.3125</v>
      </c>
      <c r="E6525" s="37">
        <v>112.15625</v>
      </c>
      <c r="F6525" s="37">
        <v>112.3125</v>
      </c>
      <c r="G6525" s="38">
        <v>4537200</v>
      </c>
      <c r="H6525" s="37">
        <v>71.012573000000003</v>
      </c>
      <c r="I6525" s="41">
        <f t="shared" si="724"/>
        <v>0.63227666555370066</v>
      </c>
      <c r="J6525" s="41">
        <f t="shared" ca="1" si="725"/>
        <v>1</v>
      </c>
      <c r="K6525" s="37">
        <f t="shared" si="726"/>
        <v>71.27</v>
      </c>
      <c r="L6525" s="37">
        <f t="shared" si="727"/>
        <v>71.64</v>
      </c>
      <c r="M6525" s="37">
        <f t="shared" si="728"/>
        <v>70.91</v>
      </c>
      <c r="N6525" s="37">
        <f t="shared" si="729"/>
        <v>71.010000000000005</v>
      </c>
      <c r="O6525" s="38">
        <f t="shared" ca="1" si="730"/>
        <v>4537200</v>
      </c>
    </row>
    <row r="6526" spans="1:15" x14ac:dyDescent="0.4">
      <c r="A6526">
        <v>6511</v>
      </c>
      <c r="B6526" s="63">
        <v>35916</v>
      </c>
      <c r="C6526" s="37">
        <v>111.75</v>
      </c>
      <c r="D6526" s="37">
        <v>112.59375</v>
      </c>
      <c r="E6526" s="37">
        <v>111.3125</v>
      </c>
      <c r="F6526" s="37">
        <v>112.59375</v>
      </c>
      <c r="G6526" s="38">
        <v>4008800</v>
      </c>
      <c r="H6526" s="37">
        <v>71.190392000000003</v>
      </c>
      <c r="I6526" s="41">
        <f t="shared" si="724"/>
        <v>0.63227658728837077</v>
      </c>
      <c r="J6526" s="41">
        <f t="shared" ca="1" si="725"/>
        <v>1</v>
      </c>
      <c r="K6526" s="37">
        <f t="shared" si="726"/>
        <v>70.66</v>
      </c>
      <c r="L6526" s="37">
        <f t="shared" si="727"/>
        <v>71.19</v>
      </c>
      <c r="M6526" s="37">
        <f t="shared" si="728"/>
        <v>70.38</v>
      </c>
      <c r="N6526" s="37">
        <f t="shared" si="729"/>
        <v>71.19</v>
      </c>
      <c r="O6526" s="38">
        <f t="shared" ca="1" si="730"/>
        <v>4008800</v>
      </c>
    </row>
    <row r="6527" spans="1:15" x14ac:dyDescent="0.4">
      <c r="A6527">
        <v>6512</v>
      </c>
      <c r="B6527" s="63">
        <v>35915</v>
      </c>
      <c r="C6527" s="37">
        <v>110.5625</v>
      </c>
      <c r="D6527" s="37">
        <v>111.921875</v>
      </c>
      <c r="E6527" s="37">
        <v>110.40625</v>
      </c>
      <c r="F6527" s="37">
        <v>111.34375</v>
      </c>
      <c r="G6527" s="38">
        <v>8684500</v>
      </c>
      <c r="H6527" s="37">
        <v>70.400024000000002</v>
      </c>
      <c r="I6527" s="41">
        <f t="shared" si="724"/>
        <v>0.63227638731406122</v>
      </c>
      <c r="J6527" s="41">
        <f t="shared" ca="1" si="725"/>
        <v>1</v>
      </c>
      <c r="K6527" s="37">
        <f t="shared" si="726"/>
        <v>69.91</v>
      </c>
      <c r="L6527" s="37">
        <f t="shared" si="727"/>
        <v>70.77</v>
      </c>
      <c r="M6527" s="37">
        <f t="shared" si="728"/>
        <v>69.81</v>
      </c>
      <c r="N6527" s="37">
        <f t="shared" si="729"/>
        <v>70.400000000000006</v>
      </c>
      <c r="O6527" s="38">
        <f t="shared" ca="1" si="730"/>
        <v>8684500</v>
      </c>
    </row>
    <row r="6528" spans="1:15" x14ac:dyDescent="0.4">
      <c r="A6528">
        <v>6513</v>
      </c>
      <c r="B6528" s="63">
        <v>35914</v>
      </c>
      <c r="C6528" s="37">
        <v>109.03125</v>
      </c>
      <c r="D6528" s="37">
        <v>109.96875</v>
      </c>
      <c r="E6528" s="37">
        <v>108.4375</v>
      </c>
      <c r="F6528" s="37">
        <v>109.3125</v>
      </c>
      <c r="G6528" s="38">
        <v>7703100</v>
      </c>
      <c r="H6528" s="37">
        <v>69.115707</v>
      </c>
      <c r="I6528" s="41">
        <f t="shared" si="724"/>
        <v>0.63227633619210977</v>
      </c>
      <c r="J6528" s="41">
        <f t="shared" ca="1" si="725"/>
        <v>1</v>
      </c>
      <c r="K6528" s="37">
        <f t="shared" si="726"/>
        <v>68.94</v>
      </c>
      <c r="L6528" s="37">
        <f t="shared" si="727"/>
        <v>69.53</v>
      </c>
      <c r="M6528" s="37">
        <f t="shared" si="728"/>
        <v>68.56</v>
      </c>
      <c r="N6528" s="37">
        <f t="shared" si="729"/>
        <v>69.12</v>
      </c>
      <c r="O6528" s="38">
        <f t="shared" ca="1" si="730"/>
        <v>7703100</v>
      </c>
    </row>
    <row r="6529" spans="1:15" x14ac:dyDescent="0.4">
      <c r="A6529">
        <v>6514</v>
      </c>
      <c r="B6529" s="63">
        <v>35913</v>
      </c>
      <c r="C6529" s="37">
        <v>109.78125</v>
      </c>
      <c r="D6529" s="37">
        <v>109.8125</v>
      </c>
      <c r="E6529" s="37">
        <v>108.125</v>
      </c>
      <c r="F6529" s="37">
        <v>108.5625</v>
      </c>
      <c r="G6529" s="38">
        <v>6511400</v>
      </c>
      <c r="H6529" s="37">
        <v>68.641463999999999</v>
      </c>
      <c r="I6529" s="41">
        <f t="shared" si="724"/>
        <v>0.63227600690846286</v>
      </c>
      <c r="J6529" s="41">
        <f t="shared" ca="1" si="725"/>
        <v>1</v>
      </c>
      <c r="K6529" s="37">
        <f t="shared" si="726"/>
        <v>69.41</v>
      </c>
      <c r="L6529" s="37">
        <f t="shared" si="727"/>
        <v>69.430000000000007</v>
      </c>
      <c r="M6529" s="37">
        <f t="shared" si="728"/>
        <v>68.36</v>
      </c>
      <c r="N6529" s="37">
        <f t="shared" si="729"/>
        <v>68.64</v>
      </c>
      <c r="O6529" s="38">
        <f t="shared" ca="1" si="730"/>
        <v>6511400</v>
      </c>
    </row>
    <row r="6530" spans="1:15" x14ac:dyDescent="0.4">
      <c r="A6530">
        <v>6515</v>
      </c>
      <c r="B6530" s="63">
        <v>35912</v>
      </c>
      <c r="C6530" s="37">
        <v>109.375</v>
      </c>
      <c r="D6530" s="37">
        <v>109.6875</v>
      </c>
      <c r="E6530" s="37">
        <v>107.625</v>
      </c>
      <c r="F6530" s="37">
        <v>108.71875</v>
      </c>
      <c r="G6530" s="38">
        <v>14510200</v>
      </c>
      <c r="H6530" s="37">
        <v>68.740288000000007</v>
      </c>
      <c r="I6530" s="41">
        <f t="shared" si="724"/>
        <v>0.63227629088818638</v>
      </c>
      <c r="J6530" s="41">
        <f t="shared" ca="1" si="725"/>
        <v>1</v>
      </c>
      <c r="K6530" s="37">
        <f t="shared" si="726"/>
        <v>69.16</v>
      </c>
      <c r="L6530" s="37">
        <f t="shared" si="727"/>
        <v>69.349999999999994</v>
      </c>
      <c r="M6530" s="37">
        <f t="shared" si="728"/>
        <v>68.05</v>
      </c>
      <c r="N6530" s="37">
        <f t="shared" si="729"/>
        <v>68.739999999999995</v>
      </c>
      <c r="O6530" s="38">
        <f t="shared" ca="1" si="730"/>
        <v>14510200</v>
      </c>
    </row>
    <row r="6531" spans="1:15" x14ac:dyDescent="0.4">
      <c r="A6531">
        <v>6516</v>
      </c>
      <c r="B6531" s="63">
        <v>35909</v>
      </c>
      <c r="C6531" s="37">
        <v>111.75</v>
      </c>
      <c r="D6531" s="37">
        <v>112.46875</v>
      </c>
      <c r="E6531" s="37">
        <v>110.34375</v>
      </c>
      <c r="F6531" s="37">
        <v>110.8125</v>
      </c>
      <c r="G6531" s="38">
        <v>11039700</v>
      </c>
      <c r="H6531" s="37">
        <v>70.064132999999998</v>
      </c>
      <c r="I6531" s="41">
        <f t="shared" si="724"/>
        <v>0.63227643993231808</v>
      </c>
      <c r="J6531" s="41">
        <f t="shared" ca="1" si="725"/>
        <v>1</v>
      </c>
      <c r="K6531" s="37">
        <f t="shared" si="726"/>
        <v>70.66</v>
      </c>
      <c r="L6531" s="37">
        <f t="shared" si="727"/>
        <v>71.11</v>
      </c>
      <c r="M6531" s="37">
        <f t="shared" si="728"/>
        <v>69.77</v>
      </c>
      <c r="N6531" s="37">
        <f t="shared" si="729"/>
        <v>70.06</v>
      </c>
      <c r="O6531" s="38">
        <f t="shared" ca="1" si="730"/>
        <v>11039700</v>
      </c>
    </row>
    <row r="6532" spans="1:15" x14ac:dyDescent="0.4">
      <c r="A6532">
        <v>6517</v>
      </c>
      <c r="B6532" s="63">
        <v>35908</v>
      </c>
      <c r="C6532" s="37">
        <v>112.625</v>
      </c>
      <c r="D6532" s="37">
        <v>113</v>
      </c>
      <c r="E6532" s="37">
        <v>111.75</v>
      </c>
      <c r="F6532" s="37">
        <v>112</v>
      </c>
      <c r="G6532" s="38">
        <v>5062000</v>
      </c>
      <c r="H6532" s="37">
        <v>70.814941000000005</v>
      </c>
      <c r="I6532" s="41">
        <f t="shared" si="724"/>
        <v>0.63227625892857142</v>
      </c>
      <c r="J6532" s="41">
        <f t="shared" ca="1" si="725"/>
        <v>1</v>
      </c>
      <c r="K6532" s="37">
        <f t="shared" si="726"/>
        <v>71.209999999999994</v>
      </c>
      <c r="L6532" s="37">
        <f t="shared" si="727"/>
        <v>71.45</v>
      </c>
      <c r="M6532" s="37">
        <f t="shared" si="728"/>
        <v>70.66</v>
      </c>
      <c r="N6532" s="37">
        <f t="shared" si="729"/>
        <v>70.81</v>
      </c>
      <c r="O6532" s="38">
        <f t="shared" ca="1" si="730"/>
        <v>5062000</v>
      </c>
    </row>
    <row r="6533" spans="1:15" x14ac:dyDescent="0.4">
      <c r="A6533">
        <v>6518</v>
      </c>
      <c r="B6533" s="63">
        <v>35907</v>
      </c>
      <c r="C6533" s="37">
        <v>112.875</v>
      </c>
      <c r="D6533" s="37">
        <v>113.4375</v>
      </c>
      <c r="E6533" s="37">
        <v>112.8125</v>
      </c>
      <c r="F6533" s="37">
        <v>113.09375</v>
      </c>
      <c r="G6533" s="38">
        <v>2386100</v>
      </c>
      <c r="H6533" s="37">
        <v>71.506469999999993</v>
      </c>
      <c r="I6533" s="41">
        <f t="shared" si="724"/>
        <v>0.63227605415860733</v>
      </c>
      <c r="J6533" s="41">
        <f t="shared" ca="1" si="725"/>
        <v>1</v>
      </c>
      <c r="K6533" s="37">
        <f t="shared" si="726"/>
        <v>71.37</v>
      </c>
      <c r="L6533" s="37">
        <f t="shared" si="727"/>
        <v>71.72</v>
      </c>
      <c r="M6533" s="37">
        <f t="shared" si="728"/>
        <v>71.33</v>
      </c>
      <c r="N6533" s="37">
        <f t="shared" si="729"/>
        <v>71.510000000000005</v>
      </c>
      <c r="O6533" s="38">
        <f t="shared" ca="1" si="730"/>
        <v>2386100</v>
      </c>
    </row>
    <row r="6534" spans="1:15" x14ac:dyDescent="0.4">
      <c r="A6534">
        <v>6519</v>
      </c>
      <c r="B6534" s="63">
        <v>35906</v>
      </c>
      <c r="C6534" s="37">
        <v>112.4375</v>
      </c>
      <c r="D6534" s="37">
        <v>113.15625</v>
      </c>
      <c r="E6534" s="37">
        <v>111.90625</v>
      </c>
      <c r="F6534" s="37">
        <v>112.78125</v>
      </c>
      <c r="G6534" s="38">
        <v>4573200</v>
      </c>
      <c r="H6534" s="37">
        <v>71.308907000000005</v>
      </c>
      <c r="I6534" s="41">
        <f t="shared" si="724"/>
        <v>0.63227626045996121</v>
      </c>
      <c r="J6534" s="41">
        <f t="shared" ca="1" si="725"/>
        <v>1</v>
      </c>
      <c r="K6534" s="37">
        <f t="shared" si="726"/>
        <v>71.09</v>
      </c>
      <c r="L6534" s="37">
        <f t="shared" si="727"/>
        <v>71.55</v>
      </c>
      <c r="M6534" s="37">
        <f t="shared" si="728"/>
        <v>70.760000000000005</v>
      </c>
      <c r="N6534" s="37">
        <f t="shared" si="729"/>
        <v>71.31</v>
      </c>
      <c r="O6534" s="38">
        <f t="shared" ca="1" si="730"/>
        <v>4573200</v>
      </c>
    </row>
    <row r="6535" spans="1:15" x14ac:dyDescent="0.4">
      <c r="A6535">
        <v>6520</v>
      </c>
      <c r="B6535" s="63">
        <v>35905</v>
      </c>
      <c r="C6535" s="37">
        <v>112</v>
      </c>
      <c r="D6535" s="37">
        <v>112.5625</v>
      </c>
      <c r="E6535" s="37">
        <v>111.875</v>
      </c>
      <c r="F6535" s="37">
        <v>112.25</v>
      </c>
      <c r="G6535" s="38">
        <v>3688300</v>
      </c>
      <c r="H6535" s="37">
        <v>70.972983999999997</v>
      </c>
      <c r="I6535" s="41">
        <f t="shared" si="724"/>
        <v>0.63227602672605787</v>
      </c>
      <c r="J6535" s="41">
        <f t="shared" ca="1" si="725"/>
        <v>1</v>
      </c>
      <c r="K6535" s="37">
        <f t="shared" si="726"/>
        <v>70.81</v>
      </c>
      <c r="L6535" s="37">
        <f t="shared" si="727"/>
        <v>71.17</v>
      </c>
      <c r="M6535" s="37">
        <f t="shared" si="728"/>
        <v>70.739999999999995</v>
      </c>
      <c r="N6535" s="37">
        <f t="shared" si="729"/>
        <v>70.97</v>
      </c>
      <c r="O6535" s="38">
        <f t="shared" ca="1" si="730"/>
        <v>3688300</v>
      </c>
    </row>
    <row r="6536" spans="1:15" x14ac:dyDescent="0.4">
      <c r="A6536">
        <v>6521</v>
      </c>
      <c r="B6536" s="63">
        <v>35902</v>
      </c>
      <c r="C6536" s="37">
        <v>110.71875</v>
      </c>
      <c r="D6536" s="37">
        <v>112.4375</v>
      </c>
      <c r="E6536" s="37">
        <v>110.4375</v>
      </c>
      <c r="F6536" s="37">
        <v>112.28125</v>
      </c>
      <c r="G6536" s="38">
        <v>5688800</v>
      </c>
      <c r="H6536" s="37">
        <v>70.992789999999999</v>
      </c>
      <c r="I6536" s="41">
        <f t="shared" si="724"/>
        <v>0.63227644865015309</v>
      </c>
      <c r="J6536" s="41">
        <f t="shared" ca="1" si="725"/>
        <v>1</v>
      </c>
      <c r="K6536" s="37">
        <f t="shared" si="726"/>
        <v>70</v>
      </c>
      <c r="L6536" s="37">
        <f t="shared" si="727"/>
        <v>71.09</v>
      </c>
      <c r="M6536" s="37">
        <f t="shared" si="728"/>
        <v>69.83</v>
      </c>
      <c r="N6536" s="37">
        <f t="shared" si="729"/>
        <v>70.989999999999995</v>
      </c>
      <c r="O6536" s="38">
        <f t="shared" ca="1" si="730"/>
        <v>5688800</v>
      </c>
    </row>
    <row r="6537" spans="1:15" x14ac:dyDescent="0.4">
      <c r="A6537">
        <v>6522</v>
      </c>
      <c r="B6537" s="63">
        <v>35901</v>
      </c>
      <c r="C6537" s="37">
        <v>111.3125</v>
      </c>
      <c r="D6537" s="37">
        <v>111.5</v>
      </c>
      <c r="E6537" s="37">
        <v>110.5</v>
      </c>
      <c r="F6537" s="37">
        <v>110.8125</v>
      </c>
      <c r="G6537" s="38">
        <v>7177900</v>
      </c>
      <c r="H6537" s="37">
        <v>70.064132999999998</v>
      </c>
      <c r="I6537" s="41">
        <f t="shared" si="724"/>
        <v>0.63227643993231808</v>
      </c>
      <c r="J6537" s="41">
        <f t="shared" ca="1" si="725"/>
        <v>1</v>
      </c>
      <c r="K6537" s="37">
        <f t="shared" si="726"/>
        <v>70.38</v>
      </c>
      <c r="L6537" s="37">
        <f t="shared" si="727"/>
        <v>70.5</v>
      </c>
      <c r="M6537" s="37">
        <f t="shared" si="728"/>
        <v>69.87</v>
      </c>
      <c r="N6537" s="37">
        <f t="shared" si="729"/>
        <v>70.06</v>
      </c>
      <c r="O6537" s="38">
        <f t="shared" ca="1" si="730"/>
        <v>7177900</v>
      </c>
    </row>
    <row r="6538" spans="1:15" x14ac:dyDescent="0.4">
      <c r="A6538">
        <v>6523</v>
      </c>
      <c r="B6538" s="63">
        <v>35900</v>
      </c>
      <c r="C6538" s="37">
        <v>111.96875</v>
      </c>
      <c r="D6538" s="37">
        <v>112.125</v>
      </c>
      <c r="E6538" s="37">
        <v>111.15625</v>
      </c>
      <c r="F6538" s="37">
        <v>112.125</v>
      </c>
      <c r="G6538" s="38">
        <v>3867200</v>
      </c>
      <c r="H6538" s="37">
        <v>70.893981999999994</v>
      </c>
      <c r="I6538" s="41">
        <f t="shared" si="724"/>
        <v>0.6322763166109252</v>
      </c>
      <c r="J6538" s="41">
        <f t="shared" ca="1" si="725"/>
        <v>1</v>
      </c>
      <c r="K6538" s="37">
        <f t="shared" si="726"/>
        <v>70.8</v>
      </c>
      <c r="L6538" s="37">
        <f t="shared" si="727"/>
        <v>70.89</v>
      </c>
      <c r="M6538" s="37">
        <f t="shared" si="728"/>
        <v>70.28</v>
      </c>
      <c r="N6538" s="37">
        <f t="shared" si="729"/>
        <v>70.89</v>
      </c>
      <c r="O6538" s="38">
        <f t="shared" ca="1" si="730"/>
        <v>3867200</v>
      </c>
    </row>
    <row r="6539" spans="1:15" x14ac:dyDescent="0.4">
      <c r="A6539">
        <v>6524</v>
      </c>
      <c r="B6539" s="63">
        <v>35899</v>
      </c>
      <c r="C6539" s="37">
        <v>111.125</v>
      </c>
      <c r="D6539" s="37">
        <v>111.8125</v>
      </c>
      <c r="E6539" s="37">
        <v>110.90625</v>
      </c>
      <c r="F6539" s="37">
        <v>111.8125</v>
      </c>
      <c r="G6539" s="38">
        <v>3279100</v>
      </c>
      <c r="H6539" s="37">
        <v>70.696395999999993</v>
      </c>
      <c r="I6539" s="41">
        <f t="shared" si="724"/>
        <v>0.63227631973169363</v>
      </c>
      <c r="J6539" s="41">
        <f t="shared" ca="1" si="725"/>
        <v>1</v>
      </c>
      <c r="K6539" s="37">
        <f t="shared" si="726"/>
        <v>70.260000000000005</v>
      </c>
      <c r="L6539" s="37">
        <f t="shared" si="727"/>
        <v>70.7</v>
      </c>
      <c r="M6539" s="37">
        <f t="shared" si="728"/>
        <v>70.12</v>
      </c>
      <c r="N6539" s="37">
        <f t="shared" si="729"/>
        <v>70.7</v>
      </c>
      <c r="O6539" s="38">
        <f t="shared" ca="1" si="730"/>
        <v>3279100</v>
      </c>
    </row>
    <row r="6540" spans="1:15" x14ac:dyDescent="0.4">
      <c r="A6540">
        <v>6525</v>
      </c>
      <c r="B6540" s="63">
        <v>35898</v>
      </c>
      <c r="C6540" s="37">
        <v>111.375</v>
      </c>
      <c r="D6540" s="37">
        <v>111.375</v>
      </c>
      <c r="E6540" s="37">
        <v>110</v>
      </c>
      <c r="F6540" s="37">
        <v>110.875</v>
      </c>
      <c r="G6540" s="38">
        <v>4350200</v>
      </c>
      <c r="H6540" s="37">
        <v>70.103629999999995</v>
      </c>
      <c r="I6540" s="41">
        <f t="shared" si="724"/>
        <v>0.63227625704622314</v>
      </c>
      <c r="J6540" s="41">
        <f t="shared" ca="1" si="725"/>
        <v>1</v>
      </c>
      <c r="K6540" s="37">
        <f t="shared" si="726"/>
        <v>70.42</v>
      </c>
      <c r="L6540" s="37">
        <f t="shared" si="727"/>
        <v>70.42</v>
      </c>
      <c r="M6540" s="37">
        <f t="shared" si="728"/>
        <v>69.55</v>
      </c>
      <c r="N6540" s="37">
        <f t="shared" si="729"/>
        <v>70.099999999999994</v>
      </c>
      <c r="O6540" s="38">
        <f t="shared" ca="1" si="730"/>
        <v>4350200</v>
      </c>
    </row>
    <row r="6541" spans="1:15" x14ac:dyDescent="0.4">
      <c r="A6541">
        <v>6526</v>
      </c>
      <c r="B6541" s="63">
        <v>35894</v>
      </c>
      <c r="C6541" s="37">
        <v>110.5625</v>
      </c>
      <c r="D6541" s="37">
        <v>111.28125</v>
      </c>
      <c r="E6541" s="37">
        <v>110.53125</v>
      </c>
      <c r="F6541" s="37">
        <v>111.1875</v>
      </c>
      <c r="G6541" s="38">
        <v>4481200</v>
      </c>
      <c r="H6541" s="37">
        <v>70.301224000000005</v>
      </c>
      <c r="I6541" s="41">
        <f t="shared" si="724"/>
        <v>0.63227632602585726</v>
      </c>
      <c r="J6541" s="41">
        <f t="shared" ca="1" si="725"/>
        <v>1</v>
      </c>
      <c r="K6541" s="37">
        <f t="shared" si="726"/>
        <v>69.91</v>
      </c>
      <c r="L6541" s="37">
        <f t="shared" si="727"/>
        <v>70.36</v>
      </c>
      <c r="M6541" s="37">
        <f t="shared" si="728"/>
        <v>69.89</v>
      </c>
      <c r="N6541" s="37">
        <f t="shared" si="729"/>
        <v>70.3</v>
      </c>
      <c r="O6541" s="38">
        <f t="shared" ca="1" si="730"/>
        <v>4481200</v>
      </c>
    </row>
    <row r="6542" spans="1:15" x14ac:dyDescent="0.4">
      <c r="A6542">
        <v>6527</v>
      </c>
      <c r="B6542" s="63">
        <v>35893</v>
      </c>
      <c r="C6542" s="37">
        <v>111.21875</v>
      </c>
      <c r="D6542" s="37">
        <v>111.28125</v>
      </c>
      <c r="E6542" s="37">
        <v>109.75</v>
      </c>
      <c r="F6542" s="37">
        <v>110.3125</v>
      </c>
      <c r="G6542" s="38">
        <v>4854800</v>
      </c>
      <c r="H6542" s="37">
        <v>69.747992999999994</v>
      </c>
      <c r="I6542" s="41">
        <f t="shared" si="724"/>
        <v>0.63227642379603399</v>
      </c>
      <c r="J6542" s="41">
        <f t="shared" ca="1" si="725"/>
        <v>1</v>
      </c>
      <c r="K6542" s="37">
        <f t="shared" si="726"/>
        <v>70.319999999999993</v>
      </c>
      <c r="L6542" s="37">
        <f t="shared" si="727"/>
        <v>70.36</v>
      </c>
      <c r="M6542" s="37">
        <f t="shared" si="728"/>
        <v>69.39</v>
      </c>
      <c r="N6542" s="37">
        <f t="shared" si="729"/>
        <v>69.75</v>
      </c>
      <c r="O6542" s="38">
        <f t="shared" ca="1" si="730"/>
        <v>4854800</v>
      </c>
    </row>
    <row r="6543" spans="1:15" x14ac:dyDescent="0.4">
      <c r="A6543">
        <v>6528</v>
      </c>
      <c r="B6543" s="63">
        <v>35892</v>
      </c>
      <c r="C6543" s="37">
        <v>111.75</v>
      </c>
      <c r="D6543" s="37">
        <v>111.9375</v>
      </c>
      <c r="E6543" s="37">
        <v>110.15625</v>
      </c>
      <c r="F6543" s="37">
        <v>110.9375</v>
      </c>
      <c r="G6543" s="38">
        <v>5583700</v>
      </c>
      <c r="H6543" s="37">
        <v>70.143142999999995</v>
      </c>
      <c r="I6543" s="41">
        <f t="shared" si="724"/>
        <v>0.63227621859154925</v>
      </c>
      <c r="J6543" s="41">
        <f t="shared" ca="1" si="725"/>
        <v>1</v>
      </c>
      <c r="K6543" s="37">
        <f t="shared" si="726"/>
        <v>70.66</v>
      </c>
      <c r="L6543" s="37">
        <f t="shared" si="727"/>
        <v>70.78</v>
      </c>
      <c r="M6543" s="37">
        <f t="shared" si="728"/>
        <v>69.650000000000006</v>
      </c>
      <c r="N6543" s="37">
        <f t="shared" si="729"/>
        <v>70.14</v>
      </c>
      <c r="O6543" s="38">
        <f t="shared" ca="1" si="730"/>
        <v>5583700</v>
      </c>
    </row>
    <row r="6544" spans="1:15" x14ac:dyDescent="0.4">
      <c r="A6544">
        <v>6529</v>
      </c>
      <c r="B6544" s="63">
        <v>35891</v>
      </c>
      <c r="C6544" s="37">
        <v>113.25</v>
      </c>
      <c r="D6544" s="37">
        <v>113.375</v>
      </c>
      <c r="E6544" s="37">
        <v>111.6875</v>
      </c>
      <c r="F6544" s="37">
        <v>111.6875</v>
      </c>
      <c r="G6544" s="38">
        <v>4550500</v>
      </c>
      <c r="H6544" s="37">
        <v>70.617339999999999</v>
      </c>
      <c r="I6544" s="41">
        <f t="shared" si="724"/>
        <v>0.63227612758813656</v>
      </c>
      <c r="J6544" s="41">
        <f t="shared" ca="1" si="725"/>
        <v>1</v>
      </c>
      <c r="K6544" s="37">
        <f t="shared" si="726"/>
        <v>71.61</v>
      </c>
      <c r="L6544" s="37">
        <f t="shared" si="727"/>
        <v>71.680000000000007</v>
      </c>
      <c r="M6544" s="37">
        <f t="shared" si="728"/>
        <v>70.62</v>
      </c>
      <c r="N6544" s="37">
        <f t="shared" si="729"/>
        <v>70.62</v>
      </c>
      <c r="O6544" s="38">
        <f t="shared" ca="1" si="730"/>
        <v>4550500</v>
      </c>
    </row>
    <row r="6545" spans="1:15" x14ac:dyDescent="0.4">
      <c r="A6545">
        <v>6530</v>
      </c>
      <c r="B6545" s="63">
        <v>35888</v>
      </c>
      <c r="C6545" s="37">
        <v>112.34375</v>
      </c>
      <c r="D6545" s="37">
        <v>112.8125</v>
      </c>
      <c r="E6545" s="37">
        <v>111.84375</v>
      </c>
      <c r="F6545" s="37">
        <v>112.59375</v>
      </c>
      <c r="G6545" s="38">
        <v>3787600</v>
      </c>
      <c r="H6545" s="37">
        <v>71.190392000000003</v>
      </c>
      <c r="I6545" s="41">
        <f t="shared" ref="I6545:I6608" si="731">IF(F6545=0,1,H6545/F6545)</f>
        <v>0.63227658728837077</v>
      </c>
      <c r="J6545" s="41">
        <f t="shared" ref="J6545:J6608" ca="1" si="732">INDEX(OFFSET($T$15,0,0,$S$13+1,1),MATCH(B6545,OFFSET($Q$15,0,0,$S$13+1,1),-1))</f>
        <v>1</v>
      </c>
      <c r="K6545" s="37">
        <f t="shared" ref="K6545:K6608" si="733">ROUND($I6545*C6545,2)</f>
        <v>71.03</v>
      </c>
      <c r="L6545" s="37">
        <f t="shared" ref="L6545:L6608" si="734">ROUND($I6545*D6545,2)</f>
        <v>71.33</v>
      </c>
      <c r="M6545" s="37">
        <f t="shared" ref="M6545:M6608" si="735">ROUND($I6545*E6545,2)</f>
        <v>70.72</v>
      </c>
      <c r="N6545" s="37">
        <f t="shared" ref="N6545:N6608" si="736">ROUND($I6545*F6545,2)</f>
        <v>71.19</v>
      </c>
      <c r="O6545" s="38">
        <f t="shared" ref="O6545:O6608" ca="1" si="737">G6545*J6545</f>
        <v>3787600</v>
      </c>
    </row>
    <row r="6546" spans="1:15" x14ac:dyDescent="0.4">
      <c r="A6546">
        <v>6531</v>
      </c>
      <c r="B6546" s="63">
        <v>35887</v>
      </c>
      <c r="C6546" s="37">
        <v>110.9375</v>
      </c>
      <c r="D6546" s="37">
        <v>112.25</v>
      </c>
      <c r="E6546" s="37">
        <v>110.75</v>
      </c>
      <c r="F6546" s="37">
        <v>112.03125</v>
      </c>
      <c r="G6546" s="38">
        <v>3920900</v>
      </c>
      <c r="H6546" s="37">
        <v>70.834723999999994</v>
      </c>
      <c r="I6546" s="41">
        <f t="shared" si="731"/>
        <v>0.63227647642956764</v>
      </c>
      <c r="J6546" s="41">
        <f t="shared" ca="1" si="732"/>
        <v>1</v>
      </c>
      <c r="K6546" s="37">
        <f t="shared" si="733"/>
        <v>70.14</v>
      </c>
      <c r="L6546" s="37">
        <f t="shared" si="734"/>
        <v>70.97</v>
      </c>
      <c r="M6546" s="37">
        <f t="shared" si="735"/>
        <v>70.02</v>
      </c>
      <c r="N6546" s="37">
        <f t="shared" si="736"/>
        <v>70.83</v>
      </c>
      <c r="O6546" s="38">
        <f t="shared" ca="1" si="737"/>
        <v>3920900</v>
      </c>
    </row>
    <row r="6547" spans="1:15" x14ac:dyDescent="0.4">
      <c r="A6547">
        <v>6532</v>
      </c>
      <c r="B6547" s="63">
        <v>35886</v>
      </c>
      <c r="C6547" s="37">
        <v>110.3125</v>
      </c>
      <c r="D6547" s="37">
        <v>111.078125</v>
      </c>
      <c r="E6547" s="37">
        <v>109.40625</v>
      </c>
      <c r="F6547" s="37">
        <v>110.828125</v>
      </c>
      <c r="G6547" s="38">
        <v>2929000</v>
      </c>
      <c r="H6547" s="37">
        <v>70.073989999999995</v>
      </c>
      <c r="I6547" s="41">
        <f t="shared" si="731"/>
        <v>0.63227623854504433</v>
      </c>
      <c r="J6547" s="41">
        <f t="shared" ca="1" si="732"/>
        <v>1</v>
      </c>
      <c r="K6547" s="37">
        <f t="shared" si="733"/>
        <v>69.75</v>
      </c>
      <c r="L6547" s="37">
        <f t="shared" si="734"/>
        <v>70.23</v>
      </c>
      <c r="M6547" s="37">
        <f t="shared" si="735"/>
        <v>69.17</v>
      </c>
      <c r="N6547" s="37">
        <f t="shared" si="736"/>
        <v>70.069999999999993</v>
      </c>
      <c r="O6547" s="38">
        <f t="shared" ca="1" si="737"/>
        <v>2929000</v>
      </c>
    </row>
    <row r="6548" spans="1:15" x14ac:dyDescent="0.4">
      <c r="A6548">
        <v>6533</v>
      </c>
      <c r="B6548" s="63">
        <v>35885</v>
      </c>
      <c r="C6548" s="37">
        <v>110.15625</v>
      </c>
      <c r="D6548" s="37">
        <v>111.1875</v>
      </c>
      <c r="E6548" s="37">
        <v>109.75</v>
      </c>
      <c r="F6548" s="37">
        <v>109.9375</v>
      </c>
      <c r="G6548" s="38">
        <v>5926500</v>
      </c>
      <c r="H6548" s="37">
        <v>69.510863999999998</v>
      </c>
      <c r="I6548" s="41">
        <f t="shared" si="731"/>
        <v>0.63227619329164297</v>
      </c>
      <c r="J6548" s="41">
        <f t="shared" ca="1" si="732"/>
        <v>1</v>
      </c>
      <c r="K6548" s="37">
        <f t="shared" si="733"/>
        <v>69.650000000000006</v>
      </c>
      <c r="L6548" s="37">
        <f t="shared" si="734"/>
        <v>70.3</v>
      </c>
      <c r="M6548" s="37">
        <f t="shared" si="735"/>
        <v>69.39</v>
      </c>
      <c r="N6548" s="37">
        <f t="shared" si="736"/>
        <v>69.510000000000005</v>
      </c>
      <c r="O6548" s="38">
        <f t="shared" ca="1" si="737"/>
        <v>5926500</v>
      </c>
    </row>
    <row r="6549" spans="1:15" x14ac:dyDescent="0.4">
      <c r="A6549">
        <v>6534</v>
      </c>
      <c r="B6549" s="63">
        <v>35884</v>
      </c>
      <c r="C6549" s="37">
        <v>109.625</v>
      </c>
      <c r="D6549" s="37">
        <v>110.09375</v>
      </c>
      <c r="E6549" s="37">
        <v>108.96875</v>
      </c>
      <c r="F6549" s="37">
        <v>109.5625</v>
      </c>
      <c r="G6549" s="38">
        <v>3108700</v>
      </c>
      <c r="H6549" s="37">
        <v>69.273773000000006</v>
      </c>
      <c r="I6549" s="41">
        <f t="shared" si="731"/>
        <v>0.63227630804335433</v>
      </c>
      <c r="J6549" s="41">
        <f t="shared" ca="1" si="732"/>
        <v>1</v>
      </c>
      <c r="K6549" s="37">
        <f t="shared" si="733"/>
        <v>69.31</v>
      </c>
      <c r="L6549" s="37">
        <f t="shared" si="734"/>
        <v>69.61</v>
      </c>
      <c r="M6549" s="37">
        <f t="shared" si="735"/>
        <v>68.900000000000006</v>
      </c>
      <c r="N6549" s="37">
        <f t="shared" si="736"/>
        <v>69.27</v>
      </c>
      <c r="O6549" s="38">
        <f t="shared" ca="1" si="737"/>
        <v>3108700</v>
      </c>
    </row>
    <row r="6550" spans="1:15" x14ac:dyDescent="0.4">
      <c r="A6550">
        <v>6535</v>
      </c>
      <c r="B6550" s="63">
        <v>35881</v>
      </c>
      <c r="C6550" s="37">
        <v>110.75</v>
      </c>
      <c r="D6550" s="37">
        <v>110.78125</v>
      </c>
      <c r="E6550" s="37">
        <v>109</v>
      </c>
      <c r="F6550" s="37">
        <v>109.625</v>
      </c>
      <c r="G6550" s="38">
        <v>2611300</v>
      </c>
      <c r="H6550" s="37">
        <v>69.313332000000003</v>
      </c>
      <c r="I6550" s="41">
        <f t="shared" si="731"/>
        <v>0.63227668871151654</v>
      </c>
      <c r="J6550" s="41">
        <f t="shared" ca="1" si="732"/>
        <v>1</v>
      </c>
      <c r="K6550" s="37">
        <f t="shared" si="733"/>
        <v>70.02</v>
      </c>
      <c r="L6550" s="37">
        <f t="shared" si="734"/>
        <v>70.040000000000006</v>
      </c>
      <c r="M6550" s="37">
        <f t="shared" si="735"/>
        <v>68.92</v>
      </c>
      <c r="N6550" s="37">
        <f t="shared" si="736"/>
        <v>69.31</v>
      </c>
      <c r="O6550" s="38">
        <f t="shared" ca="1" si="737"/>
        <v>2611300</v>
      </c>
    </row>
    <row r="6551" spans="1:15" x14ac:dyDescent="0.4">
      <c r="A6551">
        <v>6536</v>
      </c>
      <c r="B6551" s="63">
        <v>35880</v>
      </c>
      <c r="C6551" s="37">
        <v>109.875</v>
      </c>
      <c r="D6551" s="37">
        <v>110.75</v>
      </c>
      <c r="E6551" s="37">
        <v>109.625</v>
      </c>
      <c r="F6551" s="37">
        <v>110.09375</v>
      </c>
      <c r="G6551" s="38">
        <v>3333500</v>
      </c>
      <c r="H6551" s="37">
        <v>69.609656999999999</v>
      </c>
      <c r="I6551" s="41">
        <f t="shared" si="731"/>
        <v>0.63227619188191886</v>
      </c>
      <c r="J6551" s="41">
        <f t="shared" ca="1" si="732"/>
        <v>1</v>
      </c>
      <c r="K6551" s="37">
        <f t="shared" si="733"/>
        <v>69.47</v>
      </c>
      <c r="L6551" s="37">
        <f t="shared" si="734"/>
        <v>70.02</v>
      </c>
      <c r="M6551" s="37">
        <f t="shared" si="735"/>
        <v>69.31</v>
      </c>
      <c r="N6551" s="37">
        <f t="shared" si="736"/>
        <v>69.61</v>
      </c>
      <c r="O6551" s="38">
        <f t="shared" ca="1" si="737"/>
        <v>3333500</v>
      </c>
    </row>
    <row r="6552" spans="1:15" x14ac:dyDescent="0.4">
      <c r="A6552">
        <v>6537</v>
      </c>
      <c r="B6552" s="63">
        <v>35879</v>
      </c>
      <c r="C6552" s="37">
        <v>111.40625</v>
      </c>
      <c r="D6552" s="37">
        <v>111.53125</v>
      </c>
      <c r="E6552" s="37">
        <v>109.1875</v>
      </c>
      <c r="F6552" s="37">
        <v>110.15625</v>
      </c>
      <c r="G6552" s="38">
        <v>4597600</v>
      </c>
      <c r="H6552" s="37">
        <v>69.649192999999997</v>
      </c>
      <c r="I6552" s="41">
        <f t="shared" si="731"/>
        <v>0.6322763619858156</v>
      </c>
      <c r="J6552" s="41">
        <f t="shared" ca="1" si="732"/>
        <v>1</v>
      </c>
      <c r="K6552" s="37">
        <f t="shared" si="733"/>
        <v>70.44</v>
      </c>
      <c r="L6552" s="37">
        <f t="shared" si="734"/>
        <v>70.52</v>
      </c>
      <c r="M6552" s="37">
        <f t="shared" si="735"/>
        <v>69.040000000000006</v>
      </c>
      <c r="N6552" s="37">
        <f t="shared" si="736"/>
        <v>69.650000000000006</v>
      </c>
      <c r="O6552" s="38">
        <f t="shared" ca="1" si="737"/>
        <v>4597600</v>
      </c>
    </row>
    <row r="6553" spans="1:15" x14ac:dyDescent="0.4">
      <c r="A6553">
        <v>6538</v>
      </c>
      <c r="B6553" s="63">
        <v>35878</v>
      </c>
      <c r="C6553" s="37">
        <v>110.0625</v>
      </c>
      <c r="D6553" s="37">
        <v>110.8125</v>
      </c>
      <c r="E6553" s="37">
        <v>109.9375</v>
      </c>
      <c r="F6553" s="37">
        <v>110.5625</v>
      </c>
      <c r="G6553" s="38">
        <v>3333600</v>
      </c>
      <c r="H6553" s="37">
        <v>69.906029000000004</v>
      </c>
      <c r="I6553" s="41">
        <f t="shared" si="731"/>
        <v>0.63227612436404756</v>
      </c>
      <c r="J6553" s="41">
        <f t="shared" ca="1" si="732"/>
        <v>1</v>
      </c>
      <c r="K6553" s="37">
        <f t="shared" si="733"/>
        <v>69.59</v>
      </c>
      <c r="L6553" s="37">
        <f t="shared" si="734"/>
        <v>70.06</v>
      </c>
      <c r="M6553" s="37">
        <f t="shared" si="735"/>
        <v>69.510000000000005</v>
      </c>
      <c r="N6553" s="37">
        <f t="shared" si="736"/>
        <v>69.91</v>
      </c>
      <c r="O6553" s="38">
        <f t="shared" ca="1" si="737"/>
        <v>3333600</v>
      </c>
    </row>
    <row r="6554" spans="1:15" x14ac:dyDescent="0.4">
      <c r="A6554">
        <v>6539</v>
      </c>
      <c r="B6554" s="63">
        <v>35877</v>
      </c>
      <c r="C6554" s="37">
        <v>109.71875</v>
      </c>
      <c r="D6554" s="37">
        <v>110.3125</v>
      </c>
      <c r="E6554" s="37">
        <v>109.40625</v>
      </c>
      <c r="F6554" s="37">
        <v>109.625</v>
      </c>
      <c r="G6554" s="38">
        <v>4453100</v>
      </c>
      <c r="H6554" s="37">
        <v>69.313332000000003</v>
      </c>
      <c r="I6554" s="41">
        <f t="shared" si="731"/>
        <v>0.63227668871151654</v>
      </c>
      <c r="J6554" s="41">
        <f t="shared" ca="1" si="732"/>
        <v>1</v>
      </c>
      <c r="K6554" s="37">
        <f t="shared" si="733"/>
        <v>69.37</v>
      </c>
      <c r="L6554" s="37">
        <f t="shared" si="734"/>
        <v>69.75</v>
      </c>
      <c r="M6554" s="37">
        <f t="shared" si="735"/>
        <v>69.180000000000007</v>
      </c>
      <c r="N6554" s="37">
        <f t="shared" si="736"/>
        <v>69.31</v>
      </c>
      <c r="O6554" s="38">
        <f t="shared" ca="1" si="737"/>
        <v>4453100</v>
      </c>
    </row>
    <row r="6555" spans="1:15" x14ac:dyDescent="0.4">
      <c r="A6555">
        <v>6540</v>
      </c>
      <c r="B6555" s="63">
        <v>35874</v>
      </c>
      <c r="C6555" s="37">
        <v>109.5625</v>
      </c>
      <c r="D6555" s="37">
        <v>110.1875</v>
      </c>
      <c r="E6555" s="37">
        <v>108.875</v>
      </c>
      <c r="F6555" s="37">
        <v>109.875</v>
      </c>
      <c r="G6555" s="38">
        <v>3123300</v>
      </c>
      <c r="H6555" s="37">
        <v>69.471374999999995</v>
      </c>
      <c r="I6555" s="41">
        <f t="shared" si="731"/>
        <v>0.63227645051194536</v>
      </c>
      <c r="J6555" s="41">
        <f t="shared" ca="1" si="732"/>
        <v>1</v>
      </c>
      <c r="K6555" s="37">
        <f t="shared" si="733"/>
        <v>69.27</v>
      </c>
      <c r="L6555" s="37">
        <f t="shared" si="734"/>
        <v>69.67</v>
      </c>
      <c r="M6555" s="37">
        <f t="shared" si="735"/>
        <v>68.84</v>
      </c>
      <c r="N6555" s="37">
        <f t="shared" si="736"/>
        <v>69.47</v>
      </c>
      <c r="O6555" s="38">
        <f t="shared" ca="1" si="737"/>
        <v>3123300</v>
      </c>
    </row>
    <row r="6556" spans="1:15" x14ac:dyDescent="0.4">
      <c r="A6556">
        <v>6541</v>
      </c>
      <c r="B6556" s="63">
        <v>35873</v>
      </c>
      <c r="C6556" s="37">
        <v>108.96875</v>
      </c>
      <c r="D6556" s="37">
        <v>109.375</v>
      </c>
      <c r="E6556" s="37">
        <v>108.65625</v>
      </c>
      <c r="F6556" s="37">
        <v>109.25</v>
      </c>
      <c r="G6556" s="38">
        <v>2554800</v>
      </c>
      <c r="H6556" s="37">
        <v>68.878272999999993</v>
      </c>
      <c r="I6556" s="41">
        <f t="shared" si="731"/>
        <v>0.63046474141876419</v>
      </c>
      <c r="J6556" s="41">
        <f t="shared" ca="1" si="732"/>
        <v>1</v>
      </c>
      <c r="K6556" s="37">
        <f t="shared" si="733"/>
        <v>68.7</v>
      </c>
      <c r="L6556" s="37">
        <f t="shared" si="734"/>
        <v>68.959999999999994</v>
      </c>
      <c r="M6556" s="37">
        <f t="shared" si="735"/>
        <v>68.5</v>
      </c>
      <c r="N6556" s="37">
        <f t="shared" si="736"/>
        <v>68.88</v>
      </c>
      <c r="O6556" s="38">
        <f t="shared" ca="1" si="737"/>
        <v>2554800</v>
      </c>
    </row>
    <row r="6557" spans="1:15" x14ac:dyDescent="0.4">
      <c r="A6557">
        <v>6542</v>
      </c>
      <c r="B6557" s="63">
        <v>35872</v>
      </c>
      <c r="C6557" s="37">
        <v>108.25</v>
      </c>
      <c r="D6557" s="37">
        <v>108.96875</v>
      </c>
      <c r="E6557" s="37">
        <v>108.03125</v>
      </c>
      <c r="F6557" s="37">
        <v>108.96875</v>
      </c>
      <c r="G6557" s="38">
        <v>1944100</v>
      </c>
      <c r="H6557" s="37">
        <v>68.700951000000003</v>
      </c>
      <c r="I6557" s="41">
        <f t="shared" si="731"/>
        <v>0.63046470662460574</v>
      </c>
      <c r="J6557" s="41">
        <f t="shared" ca="1" si="732"/>
        <v>1</v>
      </c>
      <c r="K6557" s="37">
        <f t="shared" si="733"/>
        <v>68.25</v>
      </c>
      <c r="L6557" s="37">
        <f t="shared" si="734"/>
        <v>68.7</v>
      </c>
      <c r="M6557" s="37">
        <f t="shared" si="735"/>
        <v>68.11</v>
      </c>
      <c r="N6557" s="37">
        <f t="shared" si="736"/>
        <v>68.7</v>
      </c>
      <c r="O6557" s="38">
        <f t="shared" ca="1" si="737"/>
        <v>1944100</v>
      </c>
    </row>
    <row r="6558" spans="1:15" x14ac:dyDescent="0.4">
      <c r="A6558">
        <v>6543</v>
      </c>
      <c r="B6558" s="63">
        <v>35871</v>
      </c>
      <c r="C6558" s="37">
        <v>108.3125</v>
      </c>
      <c r="D6558" s="37">
        <v>108.5625</v>
      </c>
      <c r="E6558" s="37">
        <v>107.65625</v>
      </c>
      <c r="F6558" s="37">
        <v>108.5625</v>
      </c>
      <c r="G6558" s="38">
        <v>4581900</v>
      </c>
      <c r="H6558" s="37">
        <v>68.444817</v>
      </c>
      <c r="I6558" s="41">
        <f t="shared" si="731"/>
        <v>0.63046463557858379</v>
      </c>
      <c r="J6558" s="41">
        <f t="shared" ca="1" si="732"/>
        <v>1</v>
      </c>
      <c r="K6558" s="37">
        <f t="shared" si="733"/>
        <v>68.290000000000006</v>
      </c>
      <c r="L6558" s="37">
        <f t="shared" si="734"/>
        <v>68.44</v>
      </c>
      <c r="M6558" s="37">
        <f t="shared" si="735"/>
        <v>67.87</v>
      </c>
      <c r="N6558" s="37">
        <f t="shared" si="736"/>
        <v>68.44</v>
      </c>
      <c r="O6558" s="38">
        <f t="shared" ca="1" si="737"/>
        <v>4581900</v>
      </c>
    </row>
    <row r="6559" spans="1:15" x14ac:dyDescent="0.4">
      <c r="A6559">
        <v>6544</v>
      </c>
      <c r="B6559" s="63">
        <v>35870</v>
      </c>
      <c r="C6559" s="37">
        <v>107.84375</v>
      </c>
      <c r="D6559" s="37">
        <v>108.375</v>
      </c>
      <c r="E6559" s="37">
        <v>107.53125</v>
      </c>
      <c r="F6559" s="37">
        <v>108.25</v>
      </c>
      <c r="G6559" s="38">
        <v>3223600</v>
      </c>
      <c r="H6559" s="37">
        <v>68.247826000000003</v>
      </c>
      <c r="I6559" s="41">
        <f t="shared" si="731"/>
        <v>0.63046490531177835</v>
      </c>
      <c r="J6559" s="41">
        <f t="shared" ca="1" si="732"/>
        <v>1</v>
      </c>
      <c r="K6559" s="37">
        <f t="shared" si="733"/>
        <v>67.989999999999995</v>
      </c>
      <c r="L6559" s="37">
        <f t="shared" si="734"/>
        <v>68.33</v>
      </c>
      <c r="M6559" s="37">
        <f t="shared" si="735"/>
        <v>67.790000000000006</v>
      </c>
      <c r="N6559" s="37">
        <f t="shared" si="736"/>
        <v>68.25</v>
      </c>
      <c r="O6559" s="38">
        <f t="shared" ca="1" si="737"/>
        <v>3223600</v>
      </c>
    </row>
    <row r="6560" spans="1:15" x14ac:dyDescent="0.4">
      <c r="A6560">
        <v>6545</v>
      </c>
      <c r="B6560" s="63">
        <v>35867</v>
      </c>
      <c r="C6560" s="37">
        <v>107.84375</v>
      </c>
      <c r="D6560" s="37">
        <v>108</v>
      </c>
      <c r="E6560" s="37">
        <v>106.875</v>
      </c>
      <c r="F6560" s="37">
        <v>107.09375</v>
      </c>
      <c r="G6560" s="38">
        <v>2879400</v>
      </c>
      <c r="H6560" s="37">
        <v>67.518844999999999</v>
      </c>
      <c r="I6560" s="41">
        <f t="shared" si="731"/>
        <v>0.6304648497227896</v>
      </c>
      <c r="J6560" s="41">
        <f t="shared" ca="1" si="732"/>
        <v>1</v>
      </c>
      <c r="K6560" s="37">
        <f t="shared" si="733"/>
        <v>67.989999999999995</v>
      </c>
      <c r="L6560" s="37">
        <f t="shared" si="734"/>
        <v>68.09</v>
      </c>
      <c r="M6560" s="37">
        <f t="shared" si="735"/>
        <v>67.38</v>
      </c>
      <c r="N6560" s="37">
        <f t="shared" si="736"/>
        <v>67.52</v>
      </c>
      <c r="O6560" s="38">
        <f t="shared" ca="1" si="737"/>
        <v>2879400</v>
      </c>
    </row>
    <row r="6561" spans="1:15" x14ac:dyDescent="0.4">
      <c r="A6561">
        <v>6546</v>
      </c>
      <c r="B6561" s="63">
        <v>35866</v>
      </c>
      <c r="C6561" s="37">
        <v>107.09375</v>
      </c>
      <c r="D6561" s="37">
        <v>107.59375</v>
      </c>
      <c r="E6561" s="37">
        <v>106.5</v>
      </c>
      <c r="F6561" s="37">
        <v>107.5</v>
      </c>
      <c r="G6561" s="38">
        <v>3191300</v>
      </c>
      <c r="H6561" s="37">
        <v>67.774963</v>
      </c>
      <c r="I6561" s="41">
        <f t="shared" si="731"/>
        <v>0.63046477209302321</v>
      </c>
      <c r="J6561" s="41">
        <f t="shared" ca="1" si="732"/>
        <v>1</v>
      </c>
      <c r="K6561" s="37">
        <f t="shared" si="733"/>
        <v>67.52</v>
      </c>
      <c r="L6561" s="37">
        <f t="shared" si="734"/>
        <v>67.83</v>
      </c>
      <c r="M6561" s="37">
        <f t="shared" si="735"/>
        <v>67.14</v>
      </c>
      <c r="N6561" s="37">
        <f t="shared" si="736"/>
        <v>67.77</v>
      </c>
      <c r="O6561" s="38">
        <f t="shared" ca="1" si="737"/>
        <v>3191300</v>
      </c>
    </row>
    <row r="6562" spans="1:15" x14ac:dyDescent="0.4">
      <c r="A6562">
        <v>6547</v>
      </c>
      <c r="B6562" s="63">
        <v>35865</v>
      </c>
      <c r="C6562" s="37">
        <v>106.96875</v>
      </c>
      <c r="D6562" s="37">
        <v>107.3125</v>
      </c>
      <c r="E6562" s="37">
        <v>106.78125</v>
      </c>
      <c r="F6562" s="37">
        <v>107.0625</v>
      </c>
      <c r="G6562" s="38">
        <v>3439600</v>
      </c>
      <c r="H6562" s="37">
        <v>67.499129999999994</v>
      </c>
      <c r="I6562" s="41">
        <f t="shared" si="731"/>
        <v>0.63046472854640978</v>
      </c>
      <c r="J6562" s="41">
        <f t="shared" ca="1" si="732"/>
        <v>1</v>
      </c>
      <c r="K6562" s="37">
        <f t="shared" si="733"/>
        <v>67.44</v>
      </c>
      <c r="L6562" s="37">
        <f t="shared" si="734"/>
        <v>67.66</v>
      </c>
      <c r="M6562" s="37">
        <f t="shared" si="735"/>
        <v>67.319999999999993</v>
      </c>
      <c r="N6562" s="37">
        <f t="shared" si="736"/>
        <v>67.5</v>
      </c>
      <c r="O6562" s="38">
        <f t="shared" ca="1" si="737"/>
        <v>3439600</v>
      </c>
    </row>
    <row r="6563" spans="1:15" x14ac:dyDescent="0.4">
      <c r="A6563">
        <v>6548</v>
      </c>
      <c r="B6563" s="63">
        <v>35864</v>
      </c>
      <c r="C6563" s="37">
        <v>106.21875</v>
      </c>
      <c r="D6563" s="37">
        <v>106.84375</v>
      </c>
      <c r="E6563" s="37">
        <v>105.9375</v>
      </c>
      <c r="F6563" s="37">
        <v>106.5625</v>
      </c>
      <c r="G6563" s="38">
        <v>5481900</v>
      </c>
      <c r="H6563" s="37">
        <v>67.183875999999998</v>
      </c>
      <c r="I6563" s="41">
        <f t="shared" si="731"/>
        <v>0.63046452551319643</v>
      </c>
      <c r="J6563" s="41">
        <f t="shared" ca="1" si="732"/>
        <v>1</v>
      </c>
      <c r="K6563" s="37">
        <f t="shared" si="733"/>
        <v>66.97</v>
      </c>
      <c r="L6563" s="37">
        <f t="shared" si="734"/>
        <v>67.36</v>
      </c>
      <c r="M6563" s="37">
        <f t="shared" si="735"/>
        <v>66.790000000000006</v>
      </c>
      <c r="N6563" s="37">
        <f t="shared" si="736"/>
        <v>67.180000000000007</v>
      </c>
      <c r="O6563" s="38">
        <f t="shared" ca="1" si="737"/>
        <v>5481900</v>
      </c>
    </row>
    <row r="6564" spans="1:15" x14ac:dyDescent="0.4">
      <c r="A6564">
        <v>6549</v>
      </c>
      <c r="B6564" s="63">
        <v>35863</v>
      </c>
      <c r="C6564" s="37">
        <v>105.53125</v>
      </c>
      <c r="D6564" s="37">
        <v>106.21875</v>
      </c>
      <c r="E6564" s="37">
        <v>105.25</v>
      </c>
      <c r="F6564" s="37">
        <v>105.5625</v>
      </c>
      <c r="G6564" s="38">
        <v>3362800</v>
      </c>
      <c r="H6564" s="37">
        <v>66.553443999999999</v>
      </c>
      <c r="I6564" s="41">
        <f t="shared" si="731"/>
        <v>0.63046483362936645</v>
      </c>
      <c r="J6564" s="41">
        <f t="shared" ca="1" si="732"/>
        <v>1</v>
      </c>
      <c r="K6564" s="37">
        <f t="shared" si="733"/>
        <v>66.53</v>
      </c>
      <c r="L6564" s="37">
        <f t="shared" si="734"/>
        <v>66.97</v>
      </c>
      <c r="M6564" s="37">
        <f t="shared" si="735"/>
        <v>66.36</v>
      </c>
      <c r="N6564" s="37">
        <f t="shared" si="736"/>
        <v>66.55</v>
      </c>
      <c r="O6564" s="38">
        <f t="shared" ca="1" si="737"/>
        <v>3362800</v>
      </c>
    </row>
    <row r="6565" spans="1:15" x14ac:dyDescent="0.4">
      <c r="A6565">
        <v>6550</v>
      </c>
      <c r="B6565" s="63">
        <v>35860</v>
      </c>
      <c r="C6565" s="37">
        <v>104.5625</v>
      </c>
      <c r="D6565" s="37">
        <v>105.9375</v>
      </c>
      <c r="E6565" s="37">
        <v>104.4375</v>
      </c>
      <c r="F6565" s="37">
        <v>105.9375</v>
      </c>
      <c r="G6565" s="38">
        <v>6896300</v>
      </c>
      <c r="H6565" s="37">
        <v>66.789856</v>
      </c>
      <c r="I6565" s="41">
        <f t="shared" si="731"/>
        <v>0.63046471740412979</v>
      </c>
      <c r="J6565" s="41">
        <f t="shared" ca="1" si="732"/>
        <v>1</v>
      </c>
      <c r="K6565" s="37">
        <f t="shared" si="733"/>
        <v>65.92</v>
      </c>
      <c r="L6565" s="37">
        <f t="shared" si="734"/>
        <v>66.790000000000006</v>
      </c>
      <c r="M6565" s="37">
        <f t="shared" si="735"/>
        <v>65.84</v>
      </c>
      <c r="N6565" s="37">
        <f t="shared" si="736"/>
        <v>66.790000000000006</v>
      </c>
      <c r="O6565" s="38">
        <f t="shared" ca="1" si="737"/>
        <v>6896300</v>
      </c>
    </row>
    <row r="6566" spans="1:15" x14ac:dyDescent="0.4">
      <c r="A6566">
        <v>6551</v>
      </c>
      <c r="B6566" s="63">
        <v>35859</v>
      </c>
      <c r="C6566" s="37">
        <v>103.5</v>
      </c>
      <c r="D6566" s="37">
        <v>104.4375</v>
      </c>
      <c r="E6566" s="37">
        <v>103.15625</v>
      </c>
      <c r="F6566" s="37">
        <v>103.84375</v>
      </c>
      <c r="G6566" s="38">
        <v>7268000</v>
      </c>
      <c r="H6566" s="37">
        <v>65.469818000000004</v>
      </c>
      <c r="I6566" s="41">
        <f t="shared" si="731"/>
        <v>0.63046469334938315</v>
      </c>
      <c r="J6566" s="41">
        <f t="shared" ca="1" si="732"/>
        <v>1</v>
      </c>
      <c r="K6566" s="37">
        <f t="shared" si="733"/>
        <v>65.25</v>
      </c>
      <c r="L6566" s="37">
        <f t="shared" si="734"/>
        <v>65.84</v>
      </c>
      <c r="M6566" s="37">
        <f t="shared" si="735"/>
        <v>65.040000000000006</v>
      </c>
      <c r="N6566" s="37">
        <f t="shared" si="736"/>
        <v>65.47</v>
      </c>
      <c r="O6566" s="38">
        <f t="shared" ca="1" si="737"/>
        <v>7268000</v>
      </c>
    </row>
    <row r="6567" spans="1:15" x14ac:dyDescent="0.4">
      <c r="A6567">
        <v>6552</v>
      </c>
      <c r="B6567" s="63">
        <v>35858</v>
      </c>
      <c r="C6567" s="37">
        <v>105.09375</v>
      </c>
      <c r="D6567" s="37">
        <v>105.40625</v>
      </c>
      <c r="E6567" s="37">
        <v>104.4375</v>
      </c>
      <c r="F6567" s="37">
        <v>104.8125</v>
      </c>
      <c r="G6567" s="38">
        <v>4404100</v>
      </c>
      <c r="H6567" s="37">
        <v>66.080573999999999</v>
      </c>
      <c r="I6567" s="41">
        <f t="shared" si="731"/>
        <v>0.63046462969588546</v>
      </c>
      <c r="J6567" s="41">
        <f t="shared" ca="1" si="732"/>
        <v>1</v>
      </c>
      <c r="K6567" s="37">
        <f t="shared" si="733"/>
        <v>66.260000000000005</v>
      </c>
      <c r="L6567" s="37">
        <f t="shared" si="734"/>
        <v>66.45</v>
      </c>
      <c r="M6567" s="37">
        <f t="shared" si="735"/>
        <v>65.84</v>
      </c>
      <c r="N6567" s="37">
        <f t="shared" si="736"/>
        <v>66.08</v>
      </c>
      <c r="O6567" s="38">
        <f t="shared" ca="1" si="737"/>
        <v>4404100</v>
      </c>
    </row>
    <row r="6568" spans="1:15" x14ac:dyDescent="0.4">
      <c r="A6568">
        <v>6553</v>
      </c>
      <c r="B6568" s="63">
        <v>35857</v>
      </c>
      <c r="C6568" s="37">
        <v>104.53125</v>
      </c>
      <c r="D6568" s="37">
        <v>105.625</v>
      </c>
      <c r="E6568" s="37">
        <v>104.53125</v>
      </c>
      <c r="F6568" s="37">
        <v>105.5</v>
      </c>
      <c r="G6568" s="38">
        <v>3349200</v>
      </c>
      <c r="H6568" s="37">
        <v>66.514030000000005</v>
      </c>
      <c r="I6568" s="41">
        <f t="shared" si="731"/>
        <v>0.63046473933649294</v>
      </c>
      <c r="J6568" s="41">
        <f t="shared" ca="1" si="732"/>
        <v>1</v>
      </c>
      <c r="K6568" s="37">
        <f t="shared" si="733"/>
        <v>65.900000000000006</v>
      </c>
      <c r="L6568" s="37">
        <f t="shared" si="734"/>
        <v>66.59</v>
      </c>
      <c r="M6568" s="37">
        <f t="shared" si="735"/>
        <v>65.900000000000006</v>
      </c>
      <c r="N6568" s="37">
        <f t="shared" si="736"/>
        <v>66.510000000000005</v>
      </c>
      <c r="O6568" s="38">
        <f t="shared" ca="1" si="737"/>
        <v>3349200</v>
      </c>
    </row>
    <row r="6569" spans="1:15" x14ac:dyDescent="0.4">
      <c r="A6569">
        <v>6554</v>
      </c>
      <c r="B6569" s="63">
        <v>35856</v>
      </c>
      <c r="C6569" s="37">
        <v>105.25</v>
      </c>
      <c r="D6569" s="37">
        <v>105.75</v>
      </c>
      <c r="E6569" s="37">
        <v>104.625</v>
      </c>
      <c r="F6569" s="37">
        <v>104.90625</v>
      </c>
      <c r="G6569" s="38">
        <v>4252300</v>
      </c>
      <c r="H6569" s="37">
        <v>66.139679000000001</v>
      </c>
      <c r="I6569" s="41">
        <f t="shared" si="731"/>
        <v>0.63046461960083411</v>
      </c>
      <c r="J6569" s="41">
        <f t="shared" ca="1" si="732"/>
        <v>1</v>
      </c>
      <c r="K6569" s="37">
        <f t="shared" si="733"/>
        <v>66.36</v>
      </c>
      <c r="L6569" s="37">
        <f t="shared" si="734"/>
        <v>66.67</v>
      </c>
      <c r="M6569" s="37">
        <f t="shared" si="735"/>
        <v>65.959999999999994</v>
      </c>
      <c r="N6569" s="37">
        <f t="shared" si="736"/>
        <v>66.14</v>
      </c>
      <c r="O6569" s="38">
        <f t="shared" ca="1" si="737"/>
        <v>4252300</v>
      </c>
    </row>
    <row r="6570" spans="1:15" x14ac:dyDescent="0.4">
      <c r="A6570">
        <v>6555</v>
      </c>
      <c r="B6570" s="63">
        <v>35853</v>
      </c>
      <c r="C6570" s="37">
        <v>104.96875</v>
      </c>
      <c r="D6570" s="37">
        <v>105.53125</v>
      </c>
      <c r="E6570" s="37">
        <v>104.53125</v>
      </c>
      <c r="F6570" s="37">
        <v>105.125</v>
      </c>
      <c r="G6570" s="38">
        <v>3442900</v>
      </c>
      <c r="H6570" s="37">
        <v>66.277602999999999</v>
      </c>
      <c r="I6570" s="41">
        <f t="shared" si="731"/>
        <v>0.63046471343638522</v>
      </c>
      <c r="J6570" s="41">
        <f t="shared" ca="1" si="732"/>
        <v>1</v>
      </c>
      <c r="K6570" s="37">
        <f t="shared" si="733"/>
        <v>66.180000000000007</v>
      </c>
      <c r="L6570" s="37">
        <f t="shared" si="734"/>
        <v>66.53</v>
      </c>
      <c r="M6570" s="37">
        <f t="shared" si="735"/>
        <v>65.900000000000006</v>
      </c>
      <c r="N6570" s="37">
        <f t="shared" si="736"/>
        <v>66.28</v>
      </c>
      <c r="O6570" s="38">
        <f t="shared" ca="1" si="737"/>
        <v>3442900</v>
      </c>
    </row>
    <row r="6571" spans="1:15" x14ac:dyDescent="0.4">
      <c r="A6571">
        <v>6556</v>
      </c>
      <c r="B6571" s="63">
        <v>35852</v>
      </c>
      <c r="C6571" s="37">
        <v>104.4375</v>
      </c>
      <c r="D6571" s="37">
        <v>105.21875</v>
      </c>
      <c r="E6571" s="37">
        <v>104.1875</v>
      </c>
      <c r="F6571" s="37">
        <v>105.125</v>
      </c>
      <c r="G6571" s="38">
        <v>3187600</v>
      </c>
      <c r="H6571" s="37">
        <v>66.277602999999999</v>
      </c>
      <c r="I6571" s="41">
        <f t="shared" si="731"/>
        <v>0.63046471343638522</v>
      </c>
      <c r="J6571" s="41">
        <f t="shared" ca="1" si="732"/>
        <v>1</v>
      </c>
      <c r="K6571" s="37">
        <f t="shared" si="733"/>
        <v>65.84</v>
      </c>
      <c r="L6571" s="37">
        <f t="shared" si="734"/>
        <v>66.34</v>
      </c>
      <c r="M6571" s="37">
        <f t="shared" si="735"/>
        <v>65.69</v>
      </c>
      <c r="N6571" s="37">
        <f t="shared" si="736"/>
        <v>66.28</v>
      </c>
      <c r="O6571" s="38">
        <f t="shared" ca="1" si="737"/>
        <v>3187600</v>
      </c>
    </row>
    <row r="6572" spans="1:15" x14ac:dyDescent="0.4">
      <c r="A6572">
        <v>6557</v>
      </c>
      <c r="B6572" s="63">
        <v>35851</v>
      </c>
      <c r="C6572" s="37">
        <v>103.75</v>
      </c>
      <c r="D6572" s="37">
        <v>104.875</v>
      </c>
      <c r="E6572" s="37">
        <v>103.625</v>
      </c>
      <c r="F6572" s="37">
        <v>104.53125</v>
      </c>
      <c r="G6572" s="38">
        <v>3481800</v>
      </c>
      <c r="H6572" s="37">
        <v>65.903282000000004</v>
      </c>
      <c r="I6572" s="41">
        <f t="shared" si="731"/>
        <v>0.63046488011958146</v>
      </c>
      <c r="J6572" s="41">
        <f t="shared" ca="1" si="732"/>
        <v>1</v>
      </c>
      <c r="K6572" s="37">
        <f t="shared" si="733"/>
        <v>65.41</v>
      </c>
      <c r="L6572" s="37">
        <f t="shared" si="734"/>
        <v>66.12</v>
      </c>
      <c r="M6572" s="37">
        <f t="shared" si="735"/>
        <v>65.33</v>
      </c>
      <c r="N6572" s="37">
        <f t="shared" si="736"/>
        <v>65.900000000000006</v>
      </c>
      <c r="O6572" s="38">
        <f t="shared" ca="1" si="737"/>
        <v>3481800</v>
      </c>
    </row>
    <row r="6573" spans="1:15" x14ac:dyDescent="0.4">
      <c r="A6573">
        <v>6558</v>
      </c>
      <c r="B6573" s="63">
        <v>35850</v>
      </c>
      <c r="C6573" s="37">
        <v>103.90625</v>
      </c>
      <c r="D6573" s="37">
        <v>104.09375</v>
      </c>
      <c r="E6573" s="37">
        <v>102.9375</v>
      </c>
      <c r="F6573" s="37">
        <v>103.25</v>
      </c>
      <c r="G6573" s="38">
        <v>3386800</v>
      </c>
      <c r="H6573" s="37">
        <v>65.095505000000003</v>
      </c>
      <c r="I6573" s="41">
        <f t="shared" si="731"/>
        <v>0.63046493946731241</v>
      </c>
      <c r="J6573" s="41">
        <f t="shared" ca="1" si="732"/>
        <v>1</v>
      </c>
      <c r="K6573" s="37">
        <f t="shared" si="733"/>
        <v>65.510000000000005</v>
      </c>
      <c r="L6573" s="37">
        <f t="shared" si="734"/>
        <v>65.63</v>
      </c>
      <c r="M6573" s="37">
        <f t="shared" si="735"/>
        <v>64.900000000000006</v>
      </c>
      <c r="N6573" s="37">
        <f t="shared" si="736"/>
        <v>65.099999999999994</v>
      </c>
      <c r="O6573" s="38">
        <f t="shared" ca="1" si="737"/>
        <v>3386800</v>
      </c>
    </row>
    <row r="6574" spans="1:15" x14ac:dyDescent="0.4">
      <c r="A6574">
        <v>6559</v>
      </c>
      <c r="B6574" s="63">
        <v>35849</v>
      </c>
      <c r="C6574" s="37">
        <v>104.25</v>
      </c>
      <c r="D6574" s="37">
        <v>104.25</v>
      </c>
      <c r="E6574" s="37">
        <v>103.34375</v>
      </c>
      <c r="F6574" s="37">
        <v>104.0625</v>
      </c>
      <c r="G6574" s="38">
        <v>3227800</v>
      </c>
      <c r="H6574" s="37">
        <v>65.607697000000002</v>
      </c>
      <c r="I6574" s="41">
        <f t="shared" si="731"/>
        <v>0.63046435555555558</v>
      </c>
      <c r="J6574" s="41">
        <f t="shared" ca="1" si="732"/>
        <v>1</v>
      </c>
      <c r="K6574" s="37">
        <f t="shared" si="733"/>
        <v>65.73</v>
      </c>
      <c r="L6574" s="37">
        <f t="shared" si="734"/>
        <v>65.73</v>
      </c>
      <c r="M6574" s="37">
        <f t="shared" si="735"/>
        <v>65.150000000000006</v>
      </c>
      <c r="N6574" s="37">
        <f t="shared" si="736"/>
        <v>65.61</v>
      </c>
      <c r="O6574" s="38">
        <f t="shared" ca="1" si="737"/>
        <v>3227800</v>
      </c>
    </row>
    <row r="6575" spans="1:15" x14ac:dyDescent="0.4">
      <c r="A6575">
        <v>6560</v>
      </c>
      <c r="B6575" s="63">
        <v>35846</v>
      </c>
      <c r="C6575" s="37">
        <v>103.15625</v>
      </c>
      <c r="D6575" s="37">
        <v>103.71875</v>
      </c>
      <c r="E6575" s="37">
        <v>102.375</v>
      </c>
      <c r="F6575" s="37">
        <v>103.65625</v>
      </c>
      <c r="G6575" s="38">
        <v>3707000</v>
      </c>
      <c r="H6575" s="37">
        <v>65.351624000000001</v>
      </c>
      <c r="I6575" s="41">
        <f t="shared" si="731"/>
        <v>0.63046486825444681</v>
      </c>
      <c r="J6575" s="41">
        <f t="shared" ca="1" si="732"/>
        <v>1</v>
      </c>
      <c r="K6575" s="37">
        <f t="shared" si="733"/>
        <v>65.040000000000006</v>
      </c>
      <c r="L6575" s="37">
        <f t="shared" si="734"/>
        <v>65.39</v>
      </c>
      <c r="M6575" s="37">
        <f t="shared" si="735"/>
        <v>64.540000000000006</v>
      </c>
      <c r="N6575" s="37">
        <f t="shared" si="736"/>
        <v>65.349999999999994</v>
      </c>
      <c r="O6575" s="38">
        <f t="shared" ca="1" si="737"/>
        <v>3707000</v>
      </c>
    </row>
    <row r="6576" spans="1:15" x14ac:dyDescent="0.4">
      <c r="A6576">
        <v>6561</v>
      </c>
      <c r="B6576" s="63">
        <v>35845</v>
      </c>
      <c r="C6576" s="37">
        <v>103.25</v>
      </c>
      <c r="D6576" s="37">
        <v>103.40625</v>
      </c>
      <c r="E6576" s="37">
        <v>102.75</v>
      </c>
      <c r="F6576" s="37">
        <v>102.890625</v>
      </c>
      <c r="G6576" s="38">
        <v>3387800</v>
      </c>
      <c r="H6576" s="37">
        <v>64.868942000000004</v>
      </c>
      <c r="I6576" s="41">
        <f t="shared" si="731"/>
        <v>0.63046503993925596</v>
      </c>
      <c r="J6576" s="41">
        <f t="shared" ca="1" si="732"/>
        <v>1</v>
      </c>
      <c r="K6576" s="37">
        <f t="shared" si="733"/>
        <v>65.099999999999994</v>
      </c>
      <c r="L6576" s="37">
        <f t="shared" si="734"/>
        <v>65.19</v>
      </c>
      <c r="M6576" s="37">
        <f t="shared" si="735"/>
        <v>64.78</v>
      </c>
      <c r="N6576" s="37">
        <f t="shared" si="736"/>
        <v>64.87</v>
      </c>
      <c r="O6576" s="38">
        <f t="shared" ca="1" si="737"/>
        <v>3387800</v>
      </c>
    </row>
    <row r="6577" spans="1:15" x14ac:dyDescent="0.4">
      <c r="A6577">
        <v>6562</v>
      </c>
      <c r="B6577" s="63">
        <v>35844</v>
      </c>
      <c r="C6577" s="37">
        <v>102.3125</v>
      </c>
      <c r="D6577" s="37">
        <v>103.484375</v>
      </c>
      <c r="E6577" s="37">
        <v>102.28125</v>
      </c>
      <c r="F6577" s="37">
        <v>103.4375</v>
      </c>
      <c r="G6577" s="38">
        <v>3007400</v>
      </c>
      <c r="H6577" s="37">
        <v>65.213706999999999</v>
      </c>
      <c r="I6577" s="41">
        <f t="shared" si="731"/>
        <v>0.63046484108761325</v>
      </c>
      <c r="J6577" s="41">
        <f t="shared" ca="1" si="732"/>
        <v>1</v>
      </c>
      <c r="K6577" s="37">
        <f t="shared" si="733"/>
        <v>64.5</v>
      </c>
      <c r="L6577" s="37">
        <f t="shared" si="734"/>
        <v>65.239999999999995</v>
      </c>
      <c r="M6577" s="37">
        <f t="shared" si="735"/>
        <v>64.48</v>
      </c>
      <c r="N6577" s="37">
        <f t="shared" si="736"/>
        <v>65.209999999999994</v>
      </c>
      <c r="O6577" s="38">
        <f t="shared" ca="1" si="737"/>
        <v>3007400</v>
      </c>
    </row>
    <row r="6578" spans="1:15" x14ac:dyDescent="0.4">
      <c r="A6578">
        <v>6563</v>
      </c>
      <c r="B6578" s="63">
        <v>35843</v>
      </c>
      <c r="C6578" s="37">
        <v>102.8125</v>
      </c>
      <c r="D6578" s="37">
        <v>103.09375</v>
      </c>
      <c r="E6578" s="37">
        <v>102.15625</v>
      </c>
      <c r="F6578" s="37">
        <v>102.5</v>
      </c>
      <c r="G6578" s="38">
        <v>3055500</v>
      </c>
      <c r="H6578" s="37">
        <v>64.622626999999994</v>
      </c>
      <c r="I6578" s="41">
        <f t="shared" si="731"/>
        <v>0.63046465365853654</v>
      </c>
      <c r="J6578" s="41">
        <f t="shared" ca="1" si="732"/>
        <v>1</v>
      </c>
      <c r="K6578" s="37">
        <f t="shared" si="733"/>
        <v>64.819999999999993</v>
      </c>
      <c r="L6578" s="37">
        <f t="shared" si="734"/>
        <v>65</v>
      </c>
      <c r="M6578" s="37">
        <f t="shared" si="735"/>
        <v>64.41</v>
      </c>
      <c r="N6578" s="37">
        <f t="shared" si="736"/>
        <v>64.62</v>
      </c>
      <c r="O6578" s="38">
        <f t="shared" ca="1" si="737"/>
        <v>3055500</v>
      </c>
    </row>
    <row r="6579" spans="1:15" x14ac:dyDescent="0.4">
      <c r="A6579">
        <v>6564</v>
      </c>
      <c r="B6579" s="63">
        <v>35839</v>
      </c>
      <c r="C6579" s="37">
        <v>102.1875</v>
      </c>
      <c r="D6579" s="37">
        <v>102.515625</v>
      </c>
      <c r="E6579" s="37">
        <v>101.875</v>
      </c>
      <c r="F6579" s="37">
        <v>102</v>
      </c>
      <c r="G6579" s="38">
        <v>2101300</v>
      </c>
      <c r="H6579" s="37">
        <v>64.307395999999997</v>
      </c>
      <c r="I6579" s="41">
        <f t="shared" si="731"/>
        <v>0.63046466666666667</v>
      </c>
      <c r="J6579" s="41">
        <f t="shared" ca="1" si="732"/>
        <v>1</v>
      </c>
      <c r="K6579" s="37">
        <f t="shared" si="733"/>
        <v>64.430000000000007</v>
      </c>
      <c r="L6579" s="37">
        <f t="shared" si="734"/>
        <v>64.63</v>
      </c>
      <c r="M6579" s="37">
        <f t="shared" si="735"/>
        <v>64.23</v>
      </c>
      <c r="N6579" s="37">
        <f t="shared" si="736"/>
        <v>64.31</v>
      </c>
      <c r="O6579" s="38">
        <f t="shared" ca="1" si="737"/>
        <v>2101300</v>
      </c>
    </row>
    <row r="6580" spans="1:15" x14ac:dyDescent="0.4">
      <c r="A6580">
        <v>6565</v>
      </c>
      <c r="B6580" s="63">
        <v>35838</v>
      </c>
      <c r="C6580" s="37">
        <v>101.71875</v>
      </c>
      <c r="D6580" s="37">
        <v>102.9375</v>
      </c>
      <c r="E6580" s="37">
        <v>100.875</v>
      </c>
      <c r="F6580" s="37">
        <v>102.59375</v>
      </c>
      <c r="G6580" s="38">
        <v>5024700</v>
      </c>
      <c r="H6580" s="37">
        <v>64.681725</v>
      </c>
      <c r="I6580" s="41">
        <f t="shared" si="731"/>
        <v>0.63046457508376486</v>
      </c>
      <c r="J6580" s="41">
        <f t="shared" ca="1" si="732"/>
        <v>1</v>
      </c>
      <c r="K6580" s="37">
        <f t="shared" si="733"/>
        <v>64.13</v>
      </c>
      <c r="L6580" s="37">
        <f t="shared" si="734"/>
        <v>64.900000000000006</v>
      </c>
      <c r="M6580" s="37">
        <f t="shared" si="735"/>
        <v>63.6</v>
      </c>
      <c r="N6580" s="37">
        <f t="shared" si="736"/>
        <v>64.680000000000007</v>
      </c>
      <c r="O6580" s="38">
        <f t="shared" ca="1" si="737"/>
        <v>5024700</v>
      </c>
    </row>
    <row r="6581" spans="1:15" x14ac:dyDescent="0.4">
      <c r="A6581">
        <v>6566</v>
      </c>
      <c r="B6581" s="63">
        <v>35837</v>
      </c>
      <c r="C6581" s="37">
        <v>102.09375</v>
      </c>
      <c r="D6581" s="37">
        <v>102.34375</v>
      </c>
      <c r="E6581" s="37">
        <v>101.703125</v>
      </c>
      <c r="F6581" s="37">
        <v>102.15625</v>
      </c>
      <c r="G6581" s="38">
        <v>4073200</v>
      </c>
      <c r="H6581" s="37">
        <v>64.405890999999997</v>
      </c>
      <c r="I6581" s="41">
        <f t="shared" si="731"/>
        <v>0.63046451881309262</v>
      </c>
      <c r="J6581" s="41">
        <f t="shared" ca="1" si="732"/>
        <v>1</v>
      </c>
      <c r="K6581" s="37">
        <f t="shared" si="733"/>
        <v>64.37</v>
      </c>
      <c r="L6581" s="37">
        <f t="shared" si="734"/>
        <v>64.52</v>
      </c>
      <c r="M6581" s="37">
        <f t="shared" si="735"/>
        <v>64.12</v>
      </c>
      <c r="N6581" s="37">
        <f t="shared" si="736"/>
        <v>64.41</v>
      </c>
      <c r="O6581" s="38">
        <f t="shared" ca="1" si="737"/>
        <v>4073200</v>
      </c>
    </row>
    <row r="6582" spans="1:15" x14ac:dyDescent="0.4">
      <c r="A6582">
        <v>6567</v>
      </c>
      <c r="B6582" s="63">
        <v>35836</v>
      </c>
      <c r="C6582" s="37">
        <v>101.4375</v>
      </c>
      <c r="D6582" s="37">
        <v>102.46875</v>
      </c>
      <c r="E6582" s="37">
        <v>101.1875</v>
      </c>
      <c r="F6582" s="37">
        <v>102.25</v>
      </c>
      <c r="G6582" s="38">
        <v>3660400</v>
      </c>
      <c r="H6582" s="37">
        <v>64.465018999999998</v>
      </c>
      <c r="I6582" s="41">
        <f t="shared" si="731"/>
        <v>0.63046473349633247</v>
      </c>
      <c r="J6582" s="41">
        <f t="shared" ca="1" si="732"/>
        <v>1</v>
      </c>
      <c r="K6582" s="37">
        <f t="shared" si="733"/>
        <v>63.95</v>
      </c>
      <c r="L6582" s="37">
        <f t="shared" si="734"/>
        <v>64.599999999999994</v>
      </c>
      <c r="M6582" s="37">
        <f t="shared" si="735"/>
        <v>63.8</v>
      </c>
      <c r="N6582" s="37">
        <f t="shared" si="736"/>
        <v>64.47</v>
      </c>
      <c r="O6582" s="38">
        <f t="shared" ca="1" si="737"/>
        <v>3660400</v>
      </c>
    </row>
    <row r="6583" spans="1:15" x14ac:dyDescent="0.4">
      <c r="A6583">
        <v>6568</v>
      </c>
      <c r="B6583" s="63">
        <v>35835</v>
      </c>
      <c r="C6583" s="37">
        <v>101.71875</v>
      </c>
      <c r="D6583" s="37">
        <v>101.75</v>
      </c>
      <c r="E6583" s="37">
        <v>100.71875</v>
      </c>
      <c r="F6583" s="37">
        <v>101.28125</v>
      </c>
      <c r="G6583" s="38">
        <v>2322200</v>
      </c>
      <c r="H6583" s="37">
        <v>63.854286000000002</v>
      </c>
      <c r="I6583" s="41">
        <f t="shared" si="731"/>
        <v>0.63046502684356687</v>
      </c>
      <c r="J6583" s="41">
        <f t="shared" ca="1" si="732"/>
        <v>1</v>
      </c>
      <c r="K6583" s="37">
        <f t="shared" si="733"/>
        <v>64.13</v>
      </c>
      <c r="L6583" s="37">
        <f t="shared" si="734"/>
        <v>64.150000000000006</v>
      </c>
      <c r="M6583" s="37">
        <f t="shared" si="735"/>
        <v>63.5</v>
      </c>
      <c r="N6583" s="37">
        <f t="shared" si="736"/>
        <v>63.85</v>
      </c>
      <c r="O6583" s="38">
        <f t="shared" ca="1" si="737"/>
        <v>2322200</v>
      </c>
    </row>
    <row r="6584" spans="1:15" x14ac:dyDescent="0.4">
      <c r="A6584">
        <v>6569</v>
      </c>
      <c r="B6584" s="63">
        <v>35832</v>
      </c>
      <c r="C6584" s="37">
        <v>101</v>
      </c>
      <c r="D6584" s="37">
        <v>101.625</v>
      </c>
      <c r="E6584" s="37">
        <v>100.6875</v>
      </c>
      <c r="F6584" s="37">
        <v>101.625</v>
      </c>
      <c r="G6584" s="38">
        <v>5701200</v>
      </c>
      <c r="H6584" s="37">
        <v>64.070976000000002</v>
      </c>
      <c r="I6584" s="41">
        <f t="shared" si="731"/>
        <v>0.63046470848708491</v>
      </c>
      <c r="J6584" s="41">
        <f t="shared" ca="1" si="732"/>
        <v>1</v>
      </c>
      <c r="K6584" s="37">
        <f t="shared" si="733"/>
        <v>63.68</v>
      </c>
      <c r="L6584" s="37">
        <f t="shared" si="734"/>
        <v>64.069999999999993</v>
      </c>
      <c r="M6584" s="37">
        <f t="shared" si="735"/>
        <v>63.48</v>
      </c>
      <c r="N6584" s="37">
        <f t="shared" si="736"/>
        <v>64.069999999999993</v>
      </c>
      <c r="O6584" s="38">
        <f t="shared" ca="1" si="737"/>
        <v>5701200</v>
      </c>
    </row>
    <row r="6585" spans="1:15" x14ac:dyDescent="0.4">
      <c r="A6585">
        <v>6570</v>
      </c>
      <c r="B6585" s="63">
        <v>35831</v>
      </c>
      <c r="C6585" s="37">
        <v>101.3125</v>
      </c>
      <c r="D6585" s="37">
        <v>101.59375</v>
      </c>
      <c r="E6585" s="37">
        <v>100.03125</v>
      </c>
      <c r="F6585" s="37">
        <v>100.5</v>
      </c>
      <c r="G6585" s="38">
        <v>5076200</v>
      </c>
      <c r="H6585" s="37">
        <v>63.361705999999998</v>
      </c>
      <c r="I6585" s="41">
        <f t="shared" si="731"/>
        <v>0.63046473631840794</v>
      </c>
      <c r="J6585" s="41">
        <f t="shared" ca="1" si="732"/>
        <v>1</v>
      </c>
      <c r="K6585" s="37">
        <f t="shared" si="733"/>
        <v>63.87</v>
      </c>
      <c r="L6585" s="37">
        <f t="shared" si="734"/>
        <v>64.05</v>
      </c>
      <c r="M6585" s="37">
        <f t="shared" si="735"/>
        <v>63.07</v>
      </c>
      <c r="N6585" s="37">
        <f t="shared" si="736"/>
        <v>63.36</v>
      </c>
      <c r="O6585" s="38">
        <f t="shared" ca="1" si="737"/>
        <v>5076200</v>
      </c>
    </row>
    <row r="6586" spans="1:15" x14ac:dyDescent="0.4">
      <c r="A6586">
        <v>6571</v>
      </c>
      <c r="B6586" s="63">
        <v>35830</v>
      </c>
      <c r="C6586" s="37">
        <v>100.28125</v>
      </c>
      <c r="D6586" s="37">
        <v>101.15625</v>
      </c>
      <c r="E6586" s="37">
        <v>99.9375</v>
      </c>
      <c r="F6586" s="37">
        <v>100.5625</v>
      </c>
      <c r="G6586" s="38">
        <v>3374000</v>
      </c>
      <c r="H6586" s="37">
        <v>63.401130999999999</v>
      </c>
      <c r="I6586" s="41">
        <f t="shared" si="731"/>
        <v>0.63046494468614045</v>
      </c>
      <c r="J6586" s="41">
        <f t="shared" ca="1" si="732"/>
        <v>1</v>
      </c>
      <c r="K6586" s="37">
        <f t="shared" si="733"/>
        <v>63.22</v>
      </c>
      <c r="L6586" s="37">
        <f t="shared" si="734"/>
        <v>63.78</v>
      </c>
      <c r="M6586" s="37">
        <f t="shared" si="735"/>
        <v>63.01</v>
      </c>
      <c r="N6586" s="37">
        <f t="shared" si="736"/>
        <v>63.4</v>
      </c>
      <c r="O6586" s="38">
        <f t="shared" ca="1" si="737"/>
        <v>3374000</v>
      </c>
    </row>
    <row r="6587" spans="1:15" x14ac:dyDescent="0.4">
      <c r="A6587">
        <v>6572</v>
      </c>
      <c r="B6587" s="63">
        <v>35829</v>
      </c>
      <c r="C6587" s="37">
        <v>100</v>
      </c>
      <c r="D6587" s="37">
        <v>100.8125</v>
      </c>
      <c r="E6587" s="37">
        <v>99.71875</v>
      </c>
      <c r="F6587" s="37">
        <v>100.6875</v>
      </c>
      <c r="G6587" s="38">
        <v>2759600</v>
      </c>
      <c r="H6587" s="37">
        <v>63.479911999999999</v>
      </c>
      <c r="I6587" s="41">
        <f t="shared" si="731"/>
        <v>0.63046467535692119</v>
      </c>
      <c r="J6587" s="41">
        <f t="shared" ca="1" si="732"/>
        <v>1</v>
      </c>
      <c r="K6587" s="37">
        <f t="shared" si="733"/>
        <v>63.05</v>
      </c>
      <c r="L6587" s="37">
        <f t="shared" si="734"/>
        <v>63.56</v>
      </c>
      <c r="M6587" s="37">
        <f t="shared" si="735"/>
        <v>62.87</v>
      </c>
      <c r="N6587" s="37">
        <f t="shared" si="736"/>
        <v>63.48</v>
      </c>
      <c r="O6587" s="38">
        <f t="shared" ca="1" si="737"/>
        <v>2759600</v>
      </c>
    </row>
    <row r="6588" spans="1:15" x14ac:dyDescent="0.4">
      <c r="A6588">
        <v>6573</v>
      </c>
      <c r="B6588" s="63">
        <v>35828</v>
      </c>
      <c r="C6588" s="37">
        <v>99.90625</v>
      </c>
      <c r="D6588" s="37">
        <v>100.5</v>
      </c>
      <c r="E6588" s="37">
        <v>99.75</v>
      </c>
      <c r="F6588" s="37">
        <v>99.9375</v>
      </c>
      <c r="G6588" s="38">
        <v>5756300</v>
      </c>
      <c r="H6588" s="37">
        <v>63.007072000000001</v>
      </c>
      <c r="I6588" s="41">
        <f t="shared" si="731"/>
        <v>0.63046476047529709</v>
      </c>
      <c r="J6588" s="41">
        <f t="shared" ca="1" si="732"/>
        <v>1</v>
      </c>
      <c r="K6588" s="37">
        <f t="shared" si="733"/>
        <v>62.99</v>
      </c>
      <c r="L6588" s="37">
        <f t="shared" si="734"/>
        <v>63.36</v>
      </c>
      <c r="M6588" s="37">
        <f t="shared" si="735"/>
        <v>62.89</v>
      </c>
      <c r="N6588" s="37">
        <f t="shared" si="736"/>
        <v>63.01</v>
      </c>
      <c r="O6588" s="38">
        <f t="shared" ca="1" si="737"/>
        <v>5756300</v>
      </c>
    </row>
    <row r="6589" spans="1:15" x14ac:dyDescent="0.4">
      <c r="A6589">
        <v>6574</v>
      </c>
      <c r="B6589" s="63">
        <v>35825</v>
      </c>
      <c r="C6589" s="37">
        <v>98.78125</v>
      </c>
      <c r="D6589" s="37">
        <v>98.96875</v>
      </c>
      <c r="E6589" s="37">
        <v>98</v>
      </c>
      <c r="F6589" s="37">
        <v>98.3125</v>
      </c>
      <c r="G6589" s="38">
        <v>3649100</v>
      </c>
      <c r="H6589" s="37">
        <v>61.982562999999999</v>
      </c>
      <c r="I6589" s="41">
        <f t="shared" si="731"/>
        <v>0.63046472218690397</v>
      </c>
      <c r="J6589" s="41">
        <f t="shared" ca="1" si="732"/>
        <v>1</v>
      </c>
      <c r="K6589" s="37">
        <f t="shared" si="733"/>
        <v>62.28</v>
      </c>
      <c r="L6589" s="37">
        <f t="shared" si="734"/>
        <v>62.4</v>
      </c>
      <c r="M6589" s="37">
        <f t="shared" si="735"/>
        <v>61.79</v>
      </c>
      <c r="N6589" s="37">
        <f t="shared" si="736"/>
        <v>61.98</v>
      </c>
      <c r="O6589" s="38">
        <f t="shared" ca="1" si="737"/>
        <v>3649100</v>
      </c>
    </row>
    <row r="6590" spans="1:15" x14ac:dyDescent="0.4">
      <c r="A6590">
        <v>6575</v>
      </c>
      <c r="B6590" s="63">
        <v>35824</v>
      </c>
      <c r="C6590" s="37">
        <v>97.84375</v>
      </c>
      <c r="D6590" s="37">
        <v>99.5625</v>
      </c>
      <c r="E6590" s="37">
        <v>97.5625</v>
      </c>
      <c r="F6590" s="37">
        <v>98.25</v>
      </c>
      <c r="G6590" s="38">
        <v>8007700</v>
      </c>
      <c r="H6590" s="37">
        <v>61.943192000000003</v>
      </c>
      <c r="I6590" s="41">
        <f t="shared" si="731"/>
        <v>0.63046505852417312</v>
      </c>
      <c r="J6590" s="41">
        <f t="shared" ca="1" si="732"/>
        <v>1</v>
      </c>
      <c r="K6590" s="37">
        <f t="shared" si="733"/>
        <v>61.69</v>
      </c>
      <c r="L6590" s="37">
        <f t="shared" si="734"/>
        <v>62.77</v>
      </c>
      <c r="M6590" s="37">
        <f t="shared" si="735"/>
        <v>61.51</v>
      </c>
      <c r="N6590" s="37">
        <f t="shared" si="736"/>
        <v>61.94</v>
      </c>
      <c r="O6590" s="38">
        <f t="shared" ca="1" si="737"/>
        <v>8007700</v>
      </c>
    </row>
    <row r="6591" spans="1:15" x14ac:dyDescent="0.4">
      <c r="A6591">
        <v>6576</v>
      </c>
      <c r="B6591" s="63">
        <v>35823</v>
      </c>
      <c r="C6591" s="37">
        <v>97.40625</v>
      </c>
      <c r="D6591" s="37">
        <v>98.109375</v>
      </c>
      <c r="E6591" s="37">
        <v>97.1875</v>
      </c>
      <c r="F6591" s="37">
        <v>97.71875</v>
      </c>
      <c r="G6591" s="38">
        <v>4268600</v>
      </c>
      <c r="H6591" s="37">
        <v>61.608215000000001</v>
      </c>
      <c r="I6591" s="41">
        <f t="shared" si="731"/>
        <v>0.6304646242404861</v>
      </c>
      <c r="J6591" s="41">
        <f t="shared" ca="1" si="732"/>
        <v>1</v>
      </c>
      <c r="K6591" s="37">
        <f t="shared" si="733"/>
        <v>61.41</v>
      </c>
      <c r="L6591" s="37">
        <f t="shared" si="734"/>
        <v>61.85</v>
      </c>
      <c r="M6591" s="37">
        <f t="shared" si="735"/>
        <v>61.27</v>
      </c>
      <c r="N6591" s="37">
        <f t="shared" si="736"/>
        <v>61.61</v>
      </c>
      <c r="O6591" s="38">
        <f t="shared" ca="1" si="737"/>
        <v>4268600</v>
      </c>
    </row>
    <row r="6592" spans="1:15" x14ac:dyDescent="0.4">
      <c r="A6592">
        <v>6577</v>
      </c>
      <c r="B6592" s="63">
        <v>35822</v>
      </c>
      <c r="C6592" s="37">
        <v>95.8125</v>
      </c>
      <c r="D6592" s="37">
        <v>97.5</v>
      </c>
      <c r="E6592" s="37">
        <v>95.65625</v>
      </c>
      <c r="F6592" s="37">
        <v>96.84375</v>
      </c>
      <c r="G6592" s="38">
        <v>7044200</v>
      </c>
      <c r="H6592" s="37">
        <v>61.056541000000003</v>
      </c>
      <c r="I6592" s="41">
        <f t="shared" si="731"/>
        <v>0.63046444401419821</v>
      </c>
      <c r="J6592" s="41">
        <f t="shared" ca="1" si="732"/>
        <v>1</v>
      </c>
      <c r="K6592" s="37">
        <f t="shared" si="733"/>
        <v>60.41</v>
      </c>
      <c r="L6592" s="37">
        <f t="shared" si="734"/>
        <v>61.47</v>
      </c>
      <c r="M6592" s="37">
        <f t="shared" si="735"/>
        <v>60.31</v>
      </c>
      <c r="N6592" s="37">
        <f t="shared" si="736"/>
        <v>61.06</v>
      </c>
      <c r="O6592" s="38">
        <f t="shared" ca="1" si="737"/>
        <v>7044200</v>
      </c>
    </row>
    <row r="6593" spans="1:15" x14ac:dyDescent="0.4">
      <c r="A6593">
        <v>6578</v>
      </c>
      <c r="B6593" s="63">
        <v>35821</v>
      </c>
      <c r="C6593" s="37">
        <v>96.375</v>
      </c>
      <c r="D6593" s="37">
        <v>96.734375</v>
      </c>
      <c r="E6593" s="37">
        <v>95.40625</v>
      </c>
      <c r="F6593" s="37">
        <v>95.875</v>
      </c>
      <c r="G6593" s="38">
        <v>4362900</v>
      </c>
      <c r="H6593" s="37">
        <v>60.445811999999997</v>
      </c>
      <c r="I6593" s="41">
        <f t="shared" si="731"/>
        <v>0.6304647926988266</v>
      </c>
      <c r="J6593" s="41">
        <f t="shared" ca="1" si="732"/>
        <v>1</v>
      </c>
      <c r="K6593" s="37">
        <f t="shared" si="733"/>
        <v>60.76</v>
      </c>
      <c r="L6593" s="37">
        <f t="shared" si="734"/>
        <v>60.99</v>
      </c>
      <c r="M6593" s="37">
        <f t="shared" si="735"/>
        <v>60.15</v>
      </c>
      <c r="N6593" s="37">
        <f t="shared" si="736"/>
        <v>60.45</v>
      </c>
      <c r="O6593" s="38">
        <f t="shared" ca="1" si="737"/>
        <v>4362900</v>
      </c>
    </row>
    <row r="6594" spans="1:15" x14ac:dyDescent="0.4">
      <c r="A6594">
        <v>6579</v>
      </c>
      <c r="B6594" s="63">
        <v>35818</v>
      </c>
      <c r="C6594" s="37">
        <v>96.5</v>
      </c>
      <c r="D6594" s="37">
        <v>96.78125</v>
      </c>
      <c r="E6594" s="37">
        <v>95</v>
      </c>
      <c r="F6594" s="37">
        <v>95.9375</v>
      </c>
      <c r="G6594" s="38">
        <v>6350300</v>
      </c>
      <c r="H6594" s="37">
        <v>60.485233000000001</v>
      </c>
      <c r="I6594" s="41">
        <f t="shared" si="731"/>
        <v>0.63046496938110752</v>
      </c>
      <c r="J6594" s="41">
        <f t="shared" ca="1" si="732"/>
        <v>1</v>
      </c>
      <c r="K6594" s="37">
        <f t="shared" si="733"/>
        <v>60.84</v>
      </c>
      <c r="L6594" s="37">
        <f t="shared" si="734"/>
        <v>61.02</v>
      </c>
      <c r="M6594" s="37">
        <f t="shared" si="735"/>
        <v>59.89</v>
      </c>
      <c r="N6594" s="37">
        <f t="shared" si="736"/>
        <v>60.49</v>
      </c>
      <c r="O6594" s="38">
        <f t="shared" ca="1" si="737"/>
        <v>6350300</v>
      </c>
    </row>
    <row r="6595" spans="1:15" x14ac:dyDescent="0.4">
      <c r="A6595">
        <v>6580</v>
      </c>
      <c r="B6595" s="63">
        <v>35817</v>
      </c>
      <c r="C6595" s="37">
        <v>96.15625</v>
      </c>
      <c r="D6595" s="37">
        <v>96.875</v>
      </c>
      <c r="E6595" s="37">
        <v>95.875</v>
      </c>
      <c r="F6595" s="37">
        <v>96.078125</v>
      </c>
      <c r="G6595" s="38">
        <v>4543400</v>
      </c>
      <c r="H6595" s="37">
        <v>60.573886999999999</v>
      </c>
      <c r="I6595" s="41">
        <f t="shared" si="731"/>
        <v>0.63046491592128806</v>
      </c>
      <c r="J6595" s="41">
        <f t="shared" ca="1" si="732"/>
        <v>1</v>
      </c>
      <c r="K6595" s="37">
        <f t="shared" si="733"/>
        <v>60.62</v>
      </c>
      <c r="L6595" s="37">
        <f t="shared" si="734"/>
        <v>61.08</v>
      </c>
      <c r="M6595" s="37">
        <f t="shared" si="735"/>
        <v>60.45</v>
      </c>
      <c r="N6595" s="37">
        <f t="shared" si="736"/>
        <v>60.57</v>
      </c>
      <c r="O6595" s="38">
        <f t="shared" ca="1" si="737"/>
        <v>4543400</v>
      </c>
    </row>
    <row r="6596" spans="1:15" x14ac:dyDescent="0.4">
      <c r="A6596">
        <v>6581</v>
      </c>
      <c r="B6596" s="63">
        <v>35816</v>
      </c>
      <c r="C6596" s="37">
        <v>97.21875</v>
      </c>
      <c r="D6596" s="37">
        <v>97.6875</v>
      </c>
      <c r="E6596" s="37">
        <v>96.15625</v>
      </c>
      <c r="F6596" s="37">
        <v>96.9375</v>
      </c>
      <c r="G6596" s="38">
        <v>4699400</v>
      </c>
      <c r="H6596" s="37">
        <v>61.115668999999997</v>
      </c>
      <c r="I6596" s="41">
        <f t="shared" si="731"/>
        <v>0.63046467053513855</v>
      </c>
      <c r="J6596" s="41">
        <f t="shared" ca="1" si="732"/>
        <v>1</v>
      </c>
      <c r="K6596" s="37">
        <f t="shared" si="733"/>
        <v>61.29</v>
      </c>
      <c r="L6596" s="37">
        <f t="shared" si="734"/>
        <v>61.59</v>
      </c>
      <c r="M6596" s="37">
        <f t="shared" si="735"/>
        <v>60.62</v>
      </c>
      <c r="N6596" s="37">
        <f t="shared" si="736"/>
        <v>61.12</v>
      </c>
      <c r="O6596" s="38">
        <f t="shared" ca="1" si="737"/>
        <v>4699400</v>
      </c>
    </row>
    <row r="6597" spans="1:15" x14ac:dyDescent="0.4">
      <c r="A6597">
        <v>6582</v>
      </c>
      <c r="B6597" s="63">
        <v>35815</v>
      </c>
      <c r="C6597" s="37">
        <v>96.6875</v>
      </c>
      <c r="D6597" s="37">
        <v>98.015625</v>
      </c>
      <c r="E6597" s="37">
        <v>96.5</v>
      </c>
      <c r="F6597" s="37">
        <v>97.875</v>
      </c>
      <c r="G6597" s="38">
        <v>5091700</v>
      </c>
      <c r="H6597" s="37">
        <v>61.706726000000003</v>
      </c>
      <c r="I6597" s="41">
        <f t="shared" si="731"/>
        <v>0.63046463346104731</v>
      </c>
      <c r="J6597" s="41">
        <f t="shared" ca="1" si="732"/>
        <v>1</v>
      </c>
      <c r="K6597" s="37">
        <f t="shared" si="733"/>
        <v>60.96</v>
      </c>
      <c r="L6597" s="37">
        <f t="shared" si="734"/>
        <v>61.8</v>
      </c>
      <c r="M6597" s="37">
        <f t="shared" si="735"/>
        <v>60.84</v>
      </c>
      <c r="N6597" s="37">
        <f t="shared" si="736"/>
        <v>61.71</v>
      </c>
      <c r="O6597" s="38">
        <f t="shared" ca="1" si="737"/>
        <v>5091700</v>
      </c>
    </row>
    <row r="6598" spans="1:15" x14ac:dyDescent="0.4">
      <c r="A6598">
        <v>6583</v>
      </c>
      <c r="B6598" s="63">
        <v>35811</v>
      </c>
      <c r="C6598" s="37">
        <v>96.25</v>
      </c>
      <c r="D6598" s="37">
        <v>96.6875</v>
      </c>
      <c r="E6598" s="37">
        <v>95.65625</v>
      </c>
      <c r="F6598" s="37">
        <v>96.3125</v>
      </c>
      <c r="G6598" s="38">
        <v>4374800</v>
      </c>
      <c r="H6598" s="37">
        <v>60.721637999999999</v>
      </c>
      <c r="I6598" s="41">
        <f t="shared" si="731"/>
        <v>0.63046476833225173</v>
      </c>
      <c r="J6598" s="41">
        <f t="shared" ca="1" si="732"/>
        <v>1</v>
      </c>
      <c r="K6598" s="37">
        <f t="shared" si="733"/>
        <v>60.68</v>
      </c>
      <c r="L6598" s="37">
        <f t="shared" si="734"/>
        <v>60.96</v>
      </c>
      <c r="M6598" s="37">
        <f t="shared" si="735"/>
        <v>60.31</v>
      </c>
      <c r="N6598" s="37">
        <f t="shared" si="736"/>
        <v>60.72</v>
      </c>
      <c r="O6598" s="38">
        <f t="shared" ca="1" si="737"/>
        <v>4374800</v>
      </c>
    </row>
    <row r="6599" spans="1:15" x14ac:dyDescent="0.4">
      <c r="A6599">
        <v>6584</v>
      </c>
      <c r="B6599" s="63">
        <v>35810</v>
      </c>
      <c r="C6599" s="37">
        <v>95.5</v>
      </c>
      <c r="D6599" s="37">
        <v>95.75</v>
      </c>
      <c r="E6599" s="37">
        <v>94.8125</v>
      </c>
      <c r="F6599" s="37">
        <v>94.953125</v>
      </c>
      <c r="G6599" s="38">
        <v>2875400</v>
      </c>
      <c r="H6599" s="37">
        <v>59.864581999999999</v>
      </c>
      <c r="I6599" s="41">
        <f t="shared" si="731"/>
        <v>0.63046457923317423</v>
      </c>
      <c r="J6599" s="41">
        <f t="shared" ca="1" si="732"/>
        <v>1</v>
      </c>
      <c r="K6599" s="37">
        <f t="shared" si="733"/>
        <v>60.21</v>
      </c>
      <c r="L6599" s="37">
        <f t="shared" si="734"/>
        <v>60.37</v>
      </c>
      <c r="M6599" s="37">
        <f t="shared" si="735"/>
        <v>59.78</v>
      </c>
      <c r="N6599" s="37">
        <f t="shared" si="736"/>
        <v>59.86</v>
      </c>
      <c r="O6599" s="38">
        <f t="shared" ca="1" si="737"/>
        <v>2875400</v>
      </c>
    </row>
    <row r="6600" spans="1:15" x14ac:dyDescent="0.4">
      <c r="A6600">
        <v>6585</v>
      </c>
      <c r="B6600" s="63">
        <v>35809</v>
      </c>
      <c r="C6600" s="37">
        <v>95.6875</v>
      </c>
      <c r="D6600" s="37">
        <v>95.96875</v>
      </c>
      <c r="E6600" s="37">
        <v>94.71875</v>
      </c>
      <c r="F6600" s="37">
        <v>95.75</v>
      </c>
      <c r="G6600" s="38">
        <v>3770400</v>
      </c>
      <c r="H6600" s="37">
        <v>60.367001000000002</v>
      </c>
      <c r="I6600" s="41">
        <f t="shared" si="731"/>
        <v>0.63046476240208882</v>
      </c>
      <c r="J6600" s="41">
        <f t="shared" ca="1" si="732"/>
        <v>1</v>
      </c>
      <c r="K6600" s="37">
        <f t="shared" si="733"/>
        <v>60.33</v>
      </c>
      <c r="L6600" s="37">
        <f t="shared" si="734"/>
        <v>60.5</v>
      </c>
      <c r="M6600" s="37">
        <f t="shared" si="735"/>
        <v>59.72</v>
      </c>
      <c r="N6600" s="37">
        <f t="shared" si="736"/>
        <v>60.37</v>
      </c>
      <c r="O6600" s="38">
        <f t="shared" ca="1" si="737"/>
        <v>3770400</v>
      </c>
    </row>
    <row r="6601" spans="1:15" x14ac:dyDescent="0.4">
      <c r="A6601">
        <v>6586</v>
      </c>
      <c r="B6601" s="63">
        <v>35808</v>
      </c>
      <c r="C6601" s="37">
        <v>94.625</v>
      </c>
      <c r="D6601" s="37">
        <v>95.375</v>
      </c>
      <c r="E6601" s="37">
        <v>94.21875</v>
      </c>
      <c r="F6601" s="37">
        <v>95.3125</v>
      </c>
      <c r="G6601" s="38">
        <v>5224900</v>
      </c>
      <c r="H6601" s="37">
        <v>60.091166999999999</v>
      </c>
      <c r="I6601" s="41">
        <f t="shared" si="731"/>
        <v>0.63046470295081969</v>
      </c>
      <c r="J6601" s="41">
        <f t="shared" ca="1" si="732"/>
        <v>1</v>
      </c>
      <c r="K6601" s="37">
        <f t="shared" si="733"/>
        <v>59.66</v>
      </c>
      <c r="L6601" s="37">
        <f t="shared" si="734"/>
        <v>60.13</v>
      </c>
      <c r="M6601" s="37">
        <f t="shared" si="735"/>
        <v>59.4</v>
      </c>
      <c r="N6601" s="37">
        <f t="shared" si="736"/>
        <v>60.09</v>
      </c>
      <c r="O6601" s="38">
        <f t="shared" ca="1" si="737"/>
        <v>5224900</v>
      </c>
    </row>
    <row r="6602" spans="1:15" x14ac:dyDescent="0.4">
      <c r="A6602">
        <v>6587</v>
      </c>
      <c r="B6602" s="63">
        <v>35807</v>
      </c>
      <c r="C6602" s="37">
        <v>91.125</v>
      </c>
      <c r="D6602" s="37">
        <v>94.1875</v>
      </c>
      <c r="E6602" s="37">
        <v>90.90625</v>
      </c>
      <c r="F6602" s="37">
        <v>94</v>
      </c>
      <c r="G6602" s="38">
        <v>12097900</v>
      </c>
      <c r="H6602" s="37">
        <v>59.263686999999997</v>
      </c>
      <c r="I6602" s="41">
        <f t="shared" si="731"/>
        <v>0.63046475531914892</v>
      </c>
      <c r="J6602" s="41">
        <f t="shared" ca="1" si="732"/>
        <v>1</v>
      </c>
      <c r="K6602" s="37">
        <f t="shared" si="733"/>
        <v>57.45</v>
      </c>
      <c r="L6602" s="37">
        <f t="shared" si="734"/>
        <v>59.38</v>
      </c>
      <c r="M6602" s="37">
        <f t="shared" si="735"/>
        <v>57.31</v>
      </c>
      <c r="N6602" s="37">
        <f t="shared" si="736"/>
        <v>59.26</v>
      </c>
      <c r="O6602" s="38">
        <f t="shared" ca="1" si="737"/>
        <v>12097900</v>
      </c>
    </row>
    <row r="6603" spans="1:15" x14ac:dyDescent="0.4">
      <c r="A6603">
        <v>6588</v>
      </c>
      <c r="B6603" s="63">
        <v>35804</v>
      </c>
      <c r="C6603" s="37">
        <v>95.25</v>
      </c>
      <c r="D6603" s="37">
        <v>95.5</v>
      </c>
      <c r="E6603" s="37">
        <v>91.90625</v>
      </c>
      <c r="F6603" s="37">
        <v>92.3125</v>
      </c>
      <c r="G6603" s="38">
        <v>10258800</v>
      </c>
      <c r="H6603" s="37">
        <v>58.199764000000002</v>
      </c>
      <c r="I6603" s="41">
        <f t="shared" si="731"/>
        <v>0.63046460663507109</v>
      </c>
      <c r="J6603" s="41">
        <f t="shared" ca="1" si="732"/>
        <v>1</v>
      </c>
      <c r="K6603" s="37">
        <f t="shared" si="733"/>
        <v>60.05</v>
      </c>
      <c r="L6603" s="37">
        <f t="shared" si="734"/>
        <v>60.21</v>
      </c>
      <c r="M6603" s="37">
        <f t="shared" si="735"/>
        <v>57.94</v>
      </c>
      <c r="N6603" s="37">
        <f t="shared" si="736"/>
        <v>58.2</v>
      </c>
      <c r="O6603" s="38">
        <f t="shared" ca="1" si="737"/>
        <v>10258800</v>
      </c>
    </row>
    <row r="6604" spans="1:15" x14ac:dyDescent="0.4">
      <c r="A6604">
        <v>6589</v>
      </c>
      <c r="B6604" s="63">
        <v>35803</v>
      </c>
      <c r="C6604" s="37">
        <v>96.3125</v>
      </c>
      <c r="D6604" s="37">
        <v>96.3125</v>
      </c>
      <c r="E6604" s="37">
        <v>95.375</v>
      </c>
      <c r="F6604" s="37">
        <v>95.625</v>
      </c>
      <c r="G6604" s="38">
        <v>3831000</v>
      </c>
      <c r="H6604" s="37">
        <v>60.288181000000002</v>
      </c>
      <c r="I6604" s="41">
        <f t="shared" si="731"/>
        <v>0.63046463790849672</v>
      </c>
      <c r="J6604" s="41">
        <f t="shared" ca="1" si="732"/>
        <v>1</v>
      </c>
      <c r="K6604" s="37">
        <f t="shared" si="733"/>
        <v>60.72</v>
      </c>
      <c r="L6604" s="37">
        <f t="shared" si="734"/>
        <v>60.72</v>
      </c>
      <c r="M6604" s="37">
        <f t="shared" si="735"/>
        <v>60.13</v>
      </c>
      <c r="N6604" s="37">
        <f t="shared" si="736"/>
        <v>60.29</v>
      </c>
      <c r="O6604" s="38">
        <f t="shared" ca="1" si="737"/>
        <v>3831000</v>
      </c>
    </row>
    <row r="6605" spans="1:15" x14ac:dyDescent="0.4">
      <c r="A6605">
        <v>6590</v>
      </c>
      <c r="B6605" s="63">
        <v>35802</v>
      </c>
      <c r="C6605" s="37">
        <v>96.09375</v>
      </c>
      <c r="D6605" s="37">
        <v>96.71875</v>
      </c>
      <c r="E6605" s="37">
        <v>95.21875</v>
      </c>
      <c r="F6605" s="37">
        <v>96.46875</v>
      </c>
      <c r="G6605" s="38">
        <v>4424200</v>
      </c>
      <c r="H6605" s="37">
        <v>60.820155999999997</v>
      </c>
      <c r="I6605" s="41">
        <f t="shared" si="731"/>
        <v>0.6304648500161969</v>
      </c>
      <c r="J6605" s="41">
        <f t="shared" ca="1" si="732"/>
        <v>1</v>
      </c>
      <c r="K6605" s="37">
        <f t="shared" si="733"/>
        <v>60.58</v>
      </c>
      <c r="L6605" s="37">
        <f t="shared" si="734"/>
        <v>60.98</v>
      </c>
      <c r="M6605" s="37">
        <f t="shared" si="735"/>
        <v>60.03</v>
      </c>
      <c r="N6605" s="37">
        <f t="shared" si="736"/>
        <v>60.82</v>
      </c>
      <c r="O6605" s="38">
        <f t="shared" ca="1" si="737"/>
        <v>4424200</v>
      </c>
    </row>
    <row r="6606" spans="1:15" x14ac:dyDescent="0.4">
      <c r="A6606">
        <v>6591</v>
      </c>
      <c r="B6606" s="63">
        <v>35801</v>
      </c>
      <c r="C6606" s="37">
        <v>97.25</v>
      </c>
      <c r="D6606" s="37">
        <v>97.28125</v>
      </c>
      <c r="E6606" s="37">
        <v>96.1875</v>
      </c>
      <c r="F6606" s="37">
        <v>96.21875</v>
      </c>
      <c r="G6606" s="38">
        <v>3154900</v>
      </c>
      <c r="H6606" s="37">
        <v>60.662525000000002</v>
      </c>
      <c r="I6606" s="41">
        <f t="shared" si="731"/>
        <v>0.63046469632997726</v>
      </c>
      <c r="J6606" s="41">
        <f t="shared" ca="1" si="732"/>
        <v>1</v>
      </c>
      <c r="K6606" s="37">
        <f t="shared" si="733"/>
        <v>61.31</v>
      </c>
      <c r="L6606" s="37">
        <f t="shared" si="734"/>
        <v>61.33</v>
      </c>
      <c r="M6606" s="37">
        <f t="shared" si="735"/>
        <v>60.64</v>
      </c>
      <c r="N6606" s="37">
        <f t="shared" si="736"/>
        <v>60.66</v>
      </c>
      <c r="O6606" s="38">
        <f t="shared" ca="1" si="737"/>
        <v>3154900</v>
      </c>
    </row>
    <row r="6607" spans="1:15" x14ac:dyDescent="0.4">
      <c r="A6607">
        <v>6592</v>
      </c>
      <c r="B6607" s="63">
        <v>35800</v>
      </c>
      <c r="C6607" s="37">
        <v>97.84375</v>
      </c>
      <c r="D6607" s="37">
        <v>98.4375</v>
      </c>
      <c r="E6607" s="37">
        <v>96.78125</v>
      </c>
      <c r="F6607" s="37">
        <v>97.78125</v>
      </c>
      <c r="G6607" s="38">
        <v>4191800</v>
      </c>
      <c r="H6607" s="37">
        <v>61.647647999999997</v>
      </c>
      <c r="I6607" s="41">
        <f t="shared" si="731"/>
        <v>0.63046492042185998</v>
      </c>
      <c r="J6607" s="41">
        <f t="shared" ca="1" si="732"/>
        <v>1</v>
      </c>
      <c r="K6607" s="37">
        <f t="shared" si="733"/>
        <v>61.69</v>
      </c>
      <c r="L6607" s="37">
        <f t="shared" si="734"/>
        <v>62.06</v>
      </c>
      <c r="M6607" s="37">
        <f t="shared" si="735"/>
        <v>61.02</v>
      </c>
      <c r="N6607" s="37">
        <f t="shared" si="736"/>
        <v>61.65</v>
      </c>
      <c r="O6607" s="38">
        <f t="shared" ca="1" si="737"/>
        <v>4191800</v>
      </c>
    </row>
    <row r="6608" spans="1:15" x14ac:dyDescent="0.4">
      <c r="A6608">
        <v>6593</v>
      </c>
      <c r="B6608" s="63">
        <v>35797</v>
      </c>
      <c r="C6608" s="37">
        <v>97.3125</v>
      </c>
      <c r="D6608" s="37">
        <v>97.65625</v>
      </c>
      <c r="E6608" s="37">
        <v>96.53125</v>
      </c>
      <c r="F6608" s="37">
        <v>97.5625</v>
      </c>
      <c r="G6608" s="38">
        <v>2360900</v>
      </c>
      <c r="H6608" s="37">
        <v>61.509704999999997</v>
      </c>
      <c r="I6608" s="41">
        <f t="shared" si="731"/>
        <v>0.63046462524023061</v>
      </c>
      <c r="J6608" s="41">
        <f t="shared" ca="1" si="732"/>
        <v>1</v>
      </c>
      <c r="K6608" s="37">
        <f t="shared" si="733"/>
        <v>61.35</v>
      </c>
      <c r="L6608" s="37">
        <f t="shared" si="734"/>
        <v>61.57</v>
      </c>
      <c r="M6608" s="37">
        <f t="shared" si="735"/>
        <v>60.86</v>
      </c>
      <c r="N6608" s="37">
        <f t="shared" si="736"/>
        <v>61.51</v>
      </c>
      <c r="O6608" s="38">
        <f t="shared" ca="1" si="737"/>
        <v>2360900</v>
      </c>
    </row>
    <row r="6609" spans="1:15" x14ac:dyDescent="0.4">
      <c r="A6609">
        <v>6594</v>
      </c>
      <c r="B6609" s="63">
        <v>35795</v>
      </c>
      <c r="C6609" s="37">
        <v>96.875</v>
      </c>
      <c r="D6609" s="37">
        <v>97.625</v>
      </c>
      <c r="E6609" s="37">
        <v>96.6875</v>
      </c>
      <c r="F6609" s="37">
        <v>97.0625</v>
      </c>
      <c r="G6609" s="38">
        <v>4359500</v>
      </c>
      <c r="H6609" s="37">
        <v>61.194491999999997</v>
      </c>
      <c r="I6609" s="41">
        <f t="shared" ref="I6609:I6672" si="738">IF(F6609=0,1,H6609/F6609)</f>
        <v>0.63046482421120409</v>
      </c>
      <c r="J6609" s="41">
        <f t="shared" ref="J6609:J6672" ca="1" si="739">INDEX(OFFSET($T$15,0,0,$S$13+1,1),MATCH(B6609,OFFSET($Q$15,0,0,$S$13+1,1),-1))</f>
        <v>1</v>
      </c>
      <c r="K6609" s="37">
        <f t="shared" ref="K6609:K6672" si="740">ROUND($I6609*C6609,2)</f>
        <v>61.08</v>
      </c>
      <c r="L6609" s="37">
        <f t="shared" ref="L6609:L6672" si="741">ROUND($I6609*D6609,2)</f>
        <v>61.55</v>
      </c>
      <c r="M6609" s="37">
        <f t="shared" ref="M6609:M6672" si="742">ROUND($I6609*E6609,2)</f>
        <v>60.96</v>
      </c>
      <c r="N6609" s="37">
        <f t="shared" ref="N6609:N6672" si="743">ROUND($I6609*F6609,2)</f>
        <v>61.19</v>
      </c>
      <c r="O6609" s="38">
        <f t="shared" ref="O6609:O6672" ca="1" si="744">G6609*J6609</f>
        <v>4359500</v>
      </c>
    </row>
    <row r="6610" spans="1:15" x14ac:dyDescent="0.4">
      <c r="A6610">
        <v>6595</v>
      </c>
      <c r="B6610" s="63">
        <v>35794</v>
      </c>
      <c r="C6610" s="37">
        <v>95.9375</v>
      </c>
      <c r="D6610" s="37">
        <v>97.25</v>
      </c>
      <c r="E6610" s="37">
        <v>95.84375</v>
      </c>
      <c r="F6610" s="37">
        <v>97.125</v>
      </c>
      <c r="G6610" s="38">
        <v>3616000</v>
      </c>
      <c r="H6610" s="37">
        <v>61.233863999999997</v>
      </c>
      <c r="I6610" s="41">
        <f t="shared" si="738"/>
        <v>0.63046449420849415</v>
      </c>
      <c r="J6610" s="41">
        <f t="shared" ca="1" si="739"/>
        <v>1</v>
      </c>
      <c r="K6610" s="37">
        <f t="shared" si="740"/>
        <v>60.49</v>
      </c>
      <c r="L6610" s="37">
        <f t="shared" si="741"/>
        <v>61.31</v>
      </c>
      <c r="M6610" s="37">
        <f t="shared" si="742"/>
        <v>60.43</v>
      </c>
      <c r="N6610" s="37">
        <f t="shared" si="743"/>
        <v>61.23</v>
      </c>
      <c r="O6610" s="38">
        <f t="shared" ca="1" si="744"/>
        <v>3616000</v>
      </c>
    </row>
    <row r="6611" spans="1:15" x14ac:dyDescent="0.4">
      <c r="A6611">
        <v>6596</v>
      </c>
      <c r="B6611" s="63">
        <v>35793</v>
      </c>
      <c r="C6611" s="37">
        <v>94.59375</v>
      </c>
      <c r="D6611" s="37">
        <v>95.71875</v>
      </c>
      <c r="E6611" s="37">
        <v>94.4375</v>
      </c>
      <c r="F6611" s="37">
        <v>95.625</v>
      </c>
      <c r="G6611" s="38">
        <v>2080000</v>
      </c>
      <c r="H6611" s="37">
        <v>60.288181000000002</v>
      </c>
      <c r="I6611" s="41">
        <f t="shared" si="738"/>
        <v>0.63046463790849672</v>
      </c>
      <c r="J6611" s="41">
        <f t="shared" ca="1" si="739"/>
        <v>1</v>
      </c>
      <c r="K6611" s="37">
        <f t="shared" si="740"/>
        <v>59.64</v>
      </c>
      <c r="L6611" s="37">
        <f t="shared" si="741"/>
        <v>60.35</v>
      </c>
      <c r="M6611" s="37">
        <f t="shared" si="742"/>
        <v>59.54</v>
      </c>
      <c r="N6611" s="37">
        <f t="shared" si="743"/>
        <v>60.29</v>
      </c>
      <c r="O6611" s="38">
        <f t="shared" ca="1" si="744"/>
        <v>2080000</v>
      </c>
    </row>
    <row r="6612" spans="1:15" x14ac:dyDescent="0.4">
      <c r="A6612">
        <v>6597</v>
      </c>
      <c r="B6612" s="63">
        <v>35790</v>
      </c>
      <c r="C6612" s="37">
        <v>94.125</v>
      </c>
      <c r="D6612" s="37">
        <v>94.125</v>
      </c>
      <c r="E6612" s="37">
        <v>93.40625</v>
      </c>
      <c r="F6612" s="37">
        <v>93.78125</v>
      </c>
      <c r="G6612" s="38">
        <v>941800</v>
      </c>
      <c r="H6612" s="37">
        <v>59.125771</v>
      </c>
      <c r="I6612" s="41">
        <f t="shared" si="738"/>
        <v>0.63046473575474837</v>
      </c>
      <c r="J6612" s="41">
        <f t="shared" ca="1" si="739"/>
        <v>1</v>
      </c>
      <c r="K6612" s="37">
        <f t="shared" si="740"/>
        <v>59.34</v>
      </c>
      <c r="L6612" s="37">
        <f t="shared" si="741"/>
        <v>59.34</v>
      </c>
      <c r="M6612" s="37">
        <f t="shared" si="742"/>
        <v>58.89</v>
      </c>
      <c r="N6612" s="37">
        <f t="shared" si="743"/>
        <v>59.13</v>
      </c>
      <c r="O6612" s="38">
        <f t="shared" ca="1" si="744"/>
        <v>941800</v>
      </c>
    </row>
    <row r="6613" spans="1:15" x14ac:dyDescent="0.4">
      <c r="A6613">
        <v>6598</v>
      </c>
      <c r="B6613" s="63">
        <v>35788</v>
      </c>
      <c r="C6613" s="37">
        <v>94.4375</v>
      </c>
      <c r="D6613" s="37">
        <v>94.4375</v>
      </c>
      <c r="E6613" s="37">
        <v>93.25</v>
      </c>
      <c r="F6613" s="37">
        <v>93.40625</v>
      </c>
      <c r="G6613" s="38">
        <v>2019200</v>
      </c>
      <c r="H6613" s="37">
        <v>58.889327999999999</v>
      </c>
      <c r="I6613" s="41">
        <f t="shared" si="738"/>
        <v>0.63046453529608559</v>
      </c>
      <c r="J6613" s="41">
        <f t="shared" ca="1" si="739"/>
        <v>1</v>
      </c>
      <c r="K6613" s="37">
        <f t="shared" si="740"/>
        <v>59.54</v>
      </c>
      <c r="L6613" s="37">
        <f t="shared" si="741"/>
        <v>59.54</v>
      </c>
      <c r="M6613" s="37">
        <f t="shared" si="742"/>
        <v>58.79</v>
      </c>
      <c r="N6613" s="37">
        <f t="shared" si="743"/>
        <v>58.89</v>
      </c>
      <c r="O6613" s="38">
        <f t="shared" ca="1" si="744"/>
        <v>2019200</v>
      </c>
    </row>
    <row r="6614" spans="1:15" x14ac:dyDescent="0.4">
      <c r="A6614">
        <v>6599</v>
      </c>
      <c r="B6614" s="63">
        <v>35787</v>
      </c>
      <c r="C6614" s="37">
        <v>95.4375</v>
      </c>
      <c r="D6614" s="37">
        <v>95.625</v>
      </c>
      <c r="E6614" s="37">
        <v>93.53125</v>
      </c>
      <c r="F6614" s="37">
        <v>93.6875</v>
      </c>
      <c r="G6614" s="38">
        <v>4436500</v>
      </c>
      <c r="H6614" s="37">
        <v>59.066662000000001</v>
      </c>
      <c r="I6614" s="41">
        <f t="shared" si="738"/>
        <v>0.63046470446964642</v>
      </c>
      <c r="J6614" s="41">
        <f t="shared" ca="1" si="739"/>
        <v>1</v>
      </c>
      <c r="K6614" s="37">
        <f t="shared" si="740"/>
        <v>60.17</v>
      </c>
      <c r="L6614" s="37">
        <f t="shared" si="741"/>
        <v>60.29</v>
      </c>
      <c r="M6614" s="37">
        <f t="shared" si="742"/>
        <v>58.97</v>
      </c>
      <c r="N6614" s="37">
        <f t="shared" si="743"/>
        <v>59.07</v>
      </c>
      <c r="O6614" s="38">
        <f t="shared" ca="1" si="744"/>
        <v>4436500</v>
      </c>
    </row>
    <row r="6615" spans="1:15" x14ac:dyDescent="0.4">
      <c r="A6615">
        <v>6600</v>
      </c>
      <c r="B6615" s="63">
        <v>35786</v>
      </c>
      <c r="C6615" s="37">
        <v>95.4375</v>
      </c>
      <c r="D6615" s="37">
        <v>95.90625</v>
      </c>
      <c r="E6615" s="37">
        <v>94.5625</v>
      </c>
      <c r="F6615" s="37">
        <v>95.390625</v>
      </c>
      <c r="G6615" s="38">
        <v>5136800</v>
      </c>
      <c r="H6615" s="37">
        <v>60.140427000000003</v>
      </c>
      <c r="I6615" s="41">
        <f t="shared" si="738"/>
        <v>0.63046475479115482</v>
      </c>
      <c r="J6615" s="41">
        <f t="shared" ca="1" si="739"/>
        <v>1</v>
      </c>
      <c r="K6615" s="37">
        <f t="shared" si="740"/>
        <v>60.17</v>
      </c>
      <c r="L6615" s="37">
        <f t="shared" si="741"/>
        <v>60.47</v>
      </c>
      <c r="M6615" s="37">
        <f t="shared" si="742"/>
        <v>59.62</v>
      </c>
      <c r="N6615" s="37">
        <f t="shared" si="743"/>
        <v>60.14</v>
      </c>
      <c r="O6615" s="38">
        <f t="shared" ca="1" si="744"/>
        <v>5136800</v>
      </c>
    </row>
    <row r="6616" spans="1:15" x14ac:dyDescent="0.4">
      <c r="A6616">
        <v>6601</v>
      </c>
      <c r="B6616" s="63">
        <v>35783</v>
      </c>
      <c r="C6616" s="37">
        <v>94.53125</v>
      </c>
      <c r="D6616" s="37">
        <v>95.875</v>
      </c>
      <c r="E6616" s="37">
        <v>92.375</v>
      </c>
      <c r="F6616" s="37">
        <v>94.78125</v>
      </c>
      <c r="G6616" s="38">
        <v>8556000</v>
      </c>
      <c r="H6616" s="37">
        <v>59.756236999999999</v>
      </c>
      <c r="I6616" s="41">
        <f t="shared" si="738"/>
        <v>0.63046474909330696</v>
      </c>
      <c r="J6616" s="41">
        <f t="shared" ca="1" si="739"/>
        <v>1</v>
      </c>
      <c r="K6616" s="37">
        <f t="shared" si="740"/>
        <v>59.6</v>
      </c>
      <c r="L6616" s="37">
        <f t="shared" si="741"/>
        <v>60.45</v>
      </c>
      <c r="M6616" s="37">
        <f t="shared" si="742"/>
        <v>58.24</v>
      </c>
      <c r="N6616" s="37">
        <f t="shared" si="743"/>
        <v>59.76</v>
      </c>
      <c r="O6616" s="38">
        <f t="shared" ca="1" si="744"/>
        <v>8556000</v>
      </c>
    </row>
    <row r="6617" spans="1:15" x14ac:dyDescent="0.4">
      <c r="A6617">
        <v>6602</v>
      </c>
      <c r="B6617" s="63">
        <v>35782</v>
      </c>
      <c r="C6617" s="37">
        <v>96.9375</v>
      </c>
      <c r="D6617" s="37">
        <v>96.9375</v>
      </c>
      <c r="E6617" s="37">
        <v>95.21875</v>
      </c>
      <c r="F6617" s="37">
        <v>95.875</v>
      </c>
      <c r="G6617" s="38">
        <v>4658300</v>
      </c>
      <c r="H6617" s="37">
        <v>60.206229999999998</v>
      </c>
      <c r="I6617" s="41">
        <f t="shared" si="738"/>
        <v>0.62796589308996087</v>
      </c>
      <c r="J6617" s="41">
        <f t="shared" ca="1" si="739"/>
        <v>1</v>
      </c>
      <c r="K6617" s="37">
        <f t="shared" si="740"/>
        <v>60.87</v>
      </c>
      <c r="L6617" s="37">
        <f t="shared" si="741"/>
        <v>60.87</v>
      </c>
      <c r="M6617" s="37">
        <f t="shared" si="742"/>
        <v>59.79</v>
      </c>
      <c r="N6617" s="37">
        <f t="shared" si="743"/>
        <v>60.21</v>
      </c>
      <c r="O6617" s="38">
        <f t="shared" ca="1" si="744"/>
        <v>4658300</v>
      </c>
    </row>
    <row r="6618" spans="1:15" x14ac:dyDescent="0.4">
      <c r="A6618">
        <v>6603</v>
      </c>
      <c r="B6618" s="63">
        <v>35781</v>
      </c>
      <c r="C6618" s="37">
        <v>97.84375</v>
      </c>
      <c r="D6618" s="37">
        <v>97.875</v>
      </c>
      <c r="E6618" s="37">
        <v>96.703125</v>
      </c>
      <c r="F6618" s="37">
        <v>96.8125</v>
      </c>
      <c r="G6618" s="38">
        <v>2236300</v>
      </c>
      <c r="H6618" s="37">
        <v>60.794975000000001</v>
      </c>
      <c r="I6618" s="41">
        <f t="shared" si="738"/>
        <v>0.62796617172369273</v>
      </c>
      <c r="J6618" s="41">
        <f t="shared" ca="1" si="739"/>
        <v>1</v>
      </c>
      <c r="K6618" s="37">
        <f t="shared" si="740"/>
        <v>61.44</v>
      </c>
      <c r="L6618" s="37">
        <f t="shared" si="741"/>
        <v>61.46</v>
      </c>
      <c r="M6618" s="37">
        <f t="shared" si="742"/>
        <v>60.73</v>
      </c>
      <c r="N6618" s="37">
        <f t="shared" si="743"/>
        <v>60.79</v>
      </c>
      <c r="O6618" s="38">
        <f t="shared" ca="1" si="744"/>
        <v>2236300</v>
      </c>
    </row>
    <row r="6619" spans="1:15" x14ac:dyDescent="0.4">
      <c r="A6619">
        <v>6604</v>
      </c>
      <c r="B6619" s="63">
        <v>35780</v>
      </c>
      <c r="C6619" s="37">
        <v>97.21875</v>
      </c>
      <c r="D6619" s="37">
        <v>97.8125</v>
      </c>
      <c r="E6619" s="37">
        <v>96.875</v>
      </c>
      <c r="F6619" s="37">
        <v>97.3125</v>
      </c>
      <c r="G6619" s="38">
        <v>2885800</v>
      </c>
      <c r="H6619" s="37">
        <v>61.108936</v>
      </c>
      <c r="I6619" s="41">
        <f t="shared" si="738"/>
        <v>0.62796594476557477</v>
      </c>
      <c r="J6619" s="41">
        <f t="shared" ca="1" si="739"/>
        <v>1</v>
      </c>
      <c r="K6619" s="37">
        <f t="shared" si="740"/>
        <v>61.05</v>
      </c>
      <c r="L6619" s="37">
        <f t="shared" si="741"/>
        <v>61.42</v>
      </c>
      <c r="M6619" s="37">
        <f t="shared" si="742"/>
        <v>60.83</v>
      </c>
      <c r="N6619" s="37">
        <f t="shared" si="743"/>
        <v>61.11</v>
      </c>
      <c r="O6619" s="38">
        <f t="shared" ca="1" si="744"/>
        <v>2885800</v>
      </c>
    </row>
    <row r="6620" spans="1:15" x14ac:dyDescent="0.4">
      <c r="A6620">
        <v>6605</v>
      </c>
      <c r="B6620" s="63">
        <v>35779</v>
      </c>
      <c r="C6620" s="37">
        <v>96.25</v>
      </c>
      <c r="D6620" s="37">
        <v>97.109375</v>
      </c>
      <c r="E6620" s="37">
        <v>95.875</v>
      </c>
      <c r="F6620" s="37">
        <v>96.71875</v>
      </c>
      <c r="G6620" s="38">
        <v>4674700</v>
      </c>
      <c r="H6620" s="37">
        <v>60.736083999999998</v>
      </c>
      <c r="I6620" s="41">
        <f t="shared" si="738"/>
        <v>0.62796597350565431</v>
      </c>
      <c r="J6620" s="41">
        <f t="shared" ca="1" si="739"/>
        <v>1</v>
      </c>
      <c r="K6620" s="37">
        <f t="shared" si="740"/>
        <v>60.44</v>
      </c>
      <c r="L6620" s="37">
        <f t="shared" si="741"/>
        <v>60.98</v>
      </c>
      <c r="M6620" s="37">
        <f t="shared" si="742"/>
        <v>60.21</v>
      </c>
      <c r="N6620" s="37">
        <f t="shared" si="743"/>
        <v>60.74</v>
      </c>
      <c r="O6620" s="38">
        <f t="shared" ca="1" si="744"/>
        <v>4674700</v>
      </c>
    </row>
    <row r="6621" spans="1:15" x14ac:dyDescent="0.4">
      <c r="A6621">
        <v>6606</v>
      </c>
      <c r="B6621" s="63">
        <v>35776</v>
      </c>
      <c r="C6621" s="37">
        <v>96.4375</v>
      </c>
      <c r="D6621" s="37">
        <v>96.5</v>
      </c>
      <c r="E6621" s="37">
        <v>94.90625</v>
      </c>
      <c r="F6621" s="37">
        <v>95.75</v>
      </c>
      <c r="G6621" s="38">
        <v>4478400</v>
      </c>
      <c r="H6621" s="37">
        <v>60.127769000000001</v>
      </c>
      <c r="I6621" s="41">
        <f t="shared" si="738"/>
        <v>0.62796625587467358</v>
      </c>
      <c r="J6621" s="41">
        <f t="shared" ca="1" si="739"/>
        <v>1</v>
      </c>
      <c r="K6621" s="37">
        <f t="shared" si="740"/>
        <v>60.56</v>
      </c>
      <c r="L6621" s="37">
        <f t="shared" si="741"/>
        <v>60.6</v>
      </c>
      <c r="M6621" s="37">
        <f t="shared" si="742"/>
        <v>59.6</v>
      </c>
      <c r="N6621" s="37">
        <f t="shared" si="743"/>
        <v>60.13</v>
      </c>
      <c r="O6621" s="38">
        <f t="shared" ca="1" si="744"/>
        <v>4478400</v>
      </c>
    </row>
    <row r="6622" spans="1:15" x14ac:dyDescent="0.4">
      <c r="A6622">
        <v>6607</v>
      </c>
      <c r="B6622" s="63">
        <v>35775</v>
      </c>
      <c r="C6622" s="37">
        <v>96.3125</v>
      </c>
      <c r="D6622" s="37">
        <v>96.59375</v>
      </c>
      <c r="E6622" s="37">
        <v>95.3125</v>
      </c>
      <c r="F6622" s="37">
        <v>95.5625</v>
      </c>
      <c r="G6622" s="38">
        <v>5072800</v>
      </c>
      <c r="H6622" s="37">
        <v>60.010016999999998</v>
      </c>
      <c r="I6622" s="41">
        <f t="shared" si="738"/>
        <v>0.62796616873773703</v>
      </c>
      <c r="J6622" s="41">
        <f t="shared" ca="1" si="739"/>
        <v>1</v>
      </c>
      <c r="K6622" s="37">
        <f t="shared" si="740"/>
        <v>60.48</v>
      </c>
      <c r="L6622" s="37">
        <f t="shared" si="741"/>
        <v>60.66</v>
      </c>
      <c r="M6622" s="37">
        <f t="shared" si="742"/>
        <v>59.85</v>
      </c>
      <c r="N6622" s="37">
        <f t="shared" si="743"/>
        <v>60.01</v>
      </c>
      <c r="O6622" s="38">
        <f t="shared" ca="1" si="744"/>
        <v>5072800</v>
      </c>
    </row>
    <row r="6623" spans="1:15" x14ac:dyDescent="0.4">
      <c r="A6623">
        <v>6608</v>
      </c>
      <c r="B6623" s="63">
        <v>35774</v>
      </c>
      <c r="C6623" s="37">
        <v>97.5625</v>
      </c>
      <c r="D6623" s="37">
        <v>97.84375</v>
      </c>
      <c r="E6623" s="37">
        <v>96.46875</v>
      </c>
      <c r="F6623" s="37">
        <v>97.21875</v>
      </c>
      <c r="G6623" s="38">
        <v>3558400</v>
      </c>
      <c r="H6623" s="37">
        <v>61.050091000000002</v>
      </c>
      <c r="I6623" s="41">
        <f t="shared" si="738"/>
        <v>0.62796622050787532</v>
      </c>
      <c r="J6623" s="41">
        <f t="shared" ca="1" si="739"/>
        <v>1</v>
      </c>
      <c r="K6623" s="37">
        <f t="shared" si="740"/>
        <v>61.27</v>
      </c>
      <c r="L6623" s="37">
        <f t="shared" si="741"/>
        <v>61.44</v>
      </c>
      <c r="M6623" s="37">
        <f t="shared" si="742"/>
        <v>60.58</v>
      </c>
      <c r="N6623" s="37">
        <f t="shared" si="743"/>
        <v>61.05</v>
      </c>
      <c r="O6623" s="38">
        <f t="shared" ca="1" si="744"/>
        <v>3558400</v>
      </c>
    </row>
    <row r="6624" spans="1:15" x14ac:dyDescent="0.4">
      <c r="A6624">
        <v>6609</v>
      </c>
      <c r="B6624" s="63">
        <v>35773</v>
      </c>
      <c r="C6624" s="37">
        <v>98.21875</v>
      </c>
      <c r="D6624" s="37">
        <v>98.59375</v>
      </c>
      <c r="E6624" s="37">
        <v>97.625</v>
      </c>
      <c r="F6624" s="37">
        <v>98.0625</v>
      </c>
      <c r="G6624" s="38">
        <v>1703000</v>
      </c>
      <c r="H6624" s="37">
        <v>61.579922000000003</v>
      </c>
      <c r="I6624" s="41">
        <f t="shared" si="738"/>
        <v>0.62796606246016573</v>
      </c>
      <c r="J6624" s="41">
        <f t="shared" ca="1" si="739"/>
        <v>1</v>
      </c>
      <c r="K6624" s="37">
        <f t="shared" si="740"/>
        <v>61.68</v>
      </c>
      <c r="L6624" s="37">
        <f t="shared" si="741"/>
        <v>61.91</v>
      </c>
      <c r="M6624" s="37">
        <f t="shared" si="742"/>
        <v>61.31</v>
      </c>
      <c r="N6624" s="37">
        <f t="shared" si="743"/>
        <v>61.58</v>
      </c>
      <c r="O6624" s="38">
        <f t="shared" ca="1" si="744"/>
        <v>1703000</v>
      </c>
    </row>
    <row r="6625" spans="1:15" x14ac:dyDescent="0.4">
      <c r="A6625">
        <v>6610</v>
      </c>
      <c r="B6625" s="63">
        <v>35772</v>
      </c>
      <c r="C6625" s="37">
        <v>98.96875</v>
      </c>
      <c r="D6625" s="37">
        <v>99</v>
      </c>
      <c r="E6625" s="37">
        <v>98.25</v>
      </c>
      <c r="F6625" s="37">
        <v>98.65625</v>
      </c>
      <c r="G6625" s="38">
        <v>2289200</v>
      </c>
      <c r="H6625" s="37">
        <v>61.952796999999997</v>
      </c>
      <c r="I6625" s="41">
        <f t="shared" si="738"/>
        <v>0.62796626670890088</v>
      </c>
      <c r="J6625" s="41">
        <f t="shared" ca="1" si="739"/>
        <v>1</v>
      </c>
      <c r="K6625" s="37">
        <f t="shared" si="740"/>
        <v>62.15</v>
      </c>
      <c r="L6625" s="37">
        <f t="shared" si="741"/>
        <v>62.17</v>
      </c>
      <c r="M6625" s="37">
        <f t="shared" si="742"/>
        <v>61.7</v>
      </c>
      <c r="N6625" s="37">
        <f t="shared" si="743"/>
        <v>61.95</v>
      </c>
      <c r="O6625" s="38">
        <f t="shared" ca="1" si="744"/>
        <v>2289200</v>
      </c>
    </row>
    <row r="6626" spans="1:15" x14ac:dyDescent="0.4">
      <c r="A6626">
        <v>6611</v>
      </c>
      <c r="B6626" s="63">
        <v>35769</v>
      </c>
      <c r="C6626" s="37">
        <v>97.375</v>
      </c>
      <c r="D6626" s="37">
        <v>99</v>
      </c>
      <c r="E6626" s="37">
        <v>97.125</v>
      </c>
      <c r="F6626" s="37">
        <v>98.9375</v>
      </c>
      <c r="G6626" s="38">
        <v>3458800</v>
      </c>
      <c r="H6626" s="37">
        <v>62.129401999999999</v>
      </c>
      <c r="I6626" s="41">
        <f t="shared" si="738"/>
        <v>0.62796616045483256</v>
      </c>
      <c r="J6626" s="41">
        <f t="shared" ca="1" si="739"/>
        <v>1</v>
      </c>
      <c r="K6626" s="37">
        <f t="shared" si="740"/>
        <v>61.15</v>
      </c>
      <c r="L6626" s="37">
        <f t="shared" si="741"/>
        <v>62.17</v>
      </c>
      <c r="M6626" s="37">
        <f t="shared" si="742"/>
        <v>60.99</v>
      </c>
      <c r="N6626" s="37">
        <f t="shared" si="743"/>
        <v>62.13</v>
      </c>
      <c r="O6626" s="38">
        <f t="shared" ca="1" si="744"/>
        <v>3458800</v>
      </c>
    </row>
    <row r="6627" spans="1:15" x14ac:dyDescent="0.4">
      <c r="A6627">
        <v>6612</v>
      </c>
      <c r="B6627" s="63">
        <v>35768</v>
      </c>
      <c r="C6627" s="37">
        <v>98.5</v>
      </c>
      <c r="D6627" s="37">
        <v>98.71875</v>
      </c>
      <c r="E6627" s="37">
        <v>97.375</v>
      </c>
      <c r="F6627" s="37">
        <v>97.6875</v>
      </c>
      <c r="G6627" s="38">
        <v>2872500</v>
      </c>
      <c r="H6627" s="37">
        <v>61.344386999999998</v>
      </c>
      <c r="I6627" s="41">
        <f t="shared" si="738"/>
        <v>0.6279655738963531</v>
      </c>
      <c r="J6627" s="41">
        <f t="shared" ca="1" si="739"/>
        <v>1</v>
      </c>
      <c r="K6627" s="37">
        <f t="shared" si="740"/>
        <v>61.85</v>
      </c>
      <c r="L6627" s="37">
        <f t="shared" si="741"/>
        <v>61.99</v>
      </c>
      <c r="M6627" s="37">
        <f t="shared" si="742"/>
        <v>61.15</v>
      </c>
      <c r="N6627" s="37">
        <f t="shared" si="743"/>
        <v>61.34</v>
      </c>
      <c r="O6627" s="38">
        <f t="shared" ca="1" si="744"/>
        <v>2872500</v>
      </c>
    </row>
    <row r="6628" spans="1:15" x14ac:dyDescent="0.4">
      <c r="A6628">
        <v>6613</v>
      </c>
      <c r="B6628" s="63">
        <v>35767</v>
      </c>
      <c r="C6628" s="37">
        <v>97.625</v>
      </c>
      <c r="D6628" s="37">
        <v>98.53125</v>
      </c>
      <c r="E6628" s="37">
        <v>96.875</v>
      </c>
      <c r="F6628" s="37">
        <v>97.78125</v>
      </c>
      <c r="G6628" s="38">
        <v>3302500</v>
      </c>
      <c r="H6628" s="37">
        <v>61.403294000000002</v>
      </c>
      <c r="I6628" s="41">
        <f t="shared" si="738"/>
        <v>0.62796593416426971</v>
      </c>
      <c r="J6628" s="41">
        <f t="shared" ca="1" si="739"/>
        <v>1</v>
      </c>
      <c r="K6628" s="37">
        <f t="shared" si="740"/>
        <v>61.31</v>
      </c>
      <c r="L6628" s="37">
        <f t="shared" si="741"/>
        <v>61.87</v>
      </c>
      <c r="M6628" s="37">
        <f t="shared" si="742"/>
        <v>60.83</v>
      </c>
      <c r="N6628" s="37">
        <f t="shared" si="743"/>
        <v>61.4</v>
      </c>
      <c r="O6628" s="38">
        <f t="shared" ca="1" si="744"/>
        <v>3302500</v>
      </c>
    </row>
    <row r="6629" spans="1:15" x14ac:dyDescent="0.4">
      <c r="A6629">
        <v>6614</v>
      </c>
      <c r="B6629" s="63">
        <v>35766</v>
      </c>
      <c r="C6629" s="37">
        <v>97.6875</v>
      </c>
      <c r="D6629" s="37">
        <v>97.984375</v>
      </c>
      <c r="E6629" s="37">
        <v>97.25</v>
      </c>
      <c r="F6629" s="37">
        <v>97.5</v>
      </c>
      <c r="G6629" s="38">
        <v>1974900</v>
      </c>
      <c r="H6629" s="37">
        <v>61.226703999999998</v>
      </c>
      <c r="I6629" s="41">
        <f t="shared" si="738"/>
        <v>0.62796619487179484</v>
      </c>
      <c r="J6629" s="41">
        <f t="shared" ca="1" si="739"/>
        <v>1</v>
      </c>
      <c r="K6629" s="37">
        <f t="shared" si="740"/>
        <v>61.34</v>
      </c>
      <c r="L6629" s="37">
        <f t="shared" si="741"/>
        <v>61.53</v>
      </c>
      <c r="M6629" s="37">
        <f t="shared" si="742"/>
        <v>61.07</v>
      </c>
      <c r="N6629" s="37">
        <f t="shared" si="743"/>
        <v>61.23</v>
      </c>
      <c r="O6629" s="38">
        <f t="shared" ca="1" si="744"/>
        <v>1974900</v>
      </c>
    </row>
    <row r="6630" spans="1:15" x14ac:dyDescent="0.4">
      <c r="A6630">
        <v>6615</v>
      </c>
      <c r="B6630" s="63">
        <v>35765</v>
      </c>
      <c r="C6630" s="37">
        <v>96.21875</v>
      </c>
      <c r="D6630" s="37">
        <v>98.09375</v>
      </c>
      <c r="E6630" s="37">
        <v>96.03125</v>
      </c>
      <c r="F6630" s="37">
        <v>98.09375</v>
      </c>
      <c r="G6630" s="38">
        <v>4850900</v>
      </c>
      <c r="H6630" s="37">
        <v>61.599513999999999</v>
      </c>
      <c r="I6630" s="41">
        <f t="shared" si="738"/>
        <v>0.62796573685887225</v>
      </c>
      <c r="J6630" s="41">
        <f t="shared" ca="1" si="739"/>
        <v>1</v>
      </c>
      <c r="K6630" s="37">
        <f t="shared" si="740"/>
        <v>60.42</v>
      </c>
      <c r="L6630" s="37">
        <f t="shared" si="741"/>
        <v>61.6</v>
      </c>
      <c r="M6630" s="37">
        <f t="shared" si="742"/>
        <v>60.3</v>
      </c>
      <c r="N6630" s="37">
        <f t="shared" si="743"/>
        <v>61.6</v>
      </c>
      <c r="O6630" s="38">
        <f t="shared" ca="1" si="744"/>
        <v>4850900</v>
      </c>
    </row>
    <row r="6631" spans="1:15" x14ac:dyDescent="0.4">
      <c r="A6631">
        <v>6616</v>
      </c>
      <c r="B6631" s="63">
        <v>35762</v>
      </c>
      <c r="C6631" s="37">
        <v>95.75</v>
      </c>
      <c r="D6631" s="37">
        <v>96.25</v>
      </c>
      <c r="E6631" s="37">
        <v>95.59375</v>
      </c>
      <c r="F6631" s="37">
        <v>95.625</v>
      </c>
      <c r="G6631" s="38">
        <v>1564700</v>
      </c>
      <c r="H6631" s="37">
        <v>60.049225</v>
      </c>
      <c r="I6631" s="41">
        <f t="shared" si="738"/>
        <v>0.62796575163398693</v>
      </c>
      <c r="J6631" s="41">
        <f t="shared" ca="1" si="739"/>
        <v>1</v>
      </c>
      <c r="K6631" s="37">
        <f t="shared" si="740"/>
        <v>60.13</v>
      </c>
      <c r="L6631" s="37">
        <f t="shared" si="741"/>
        <v>60.44</v>
      </c>
      <c r="M6631" s="37">
        <f t="shared" si="742"/>
        <v>60.03</v>
      </c>
      <c r="N6631" s="37">
        <f t="shared" si="743"/>
        <v>60.05</v>
      </c>
      <c r="O6631" s="38">
        <f t="shared" ca="1" si="744"/>
        <v>1564700</v>
      </c>
    </row>
    <row r="6632" spans="1:15" x14ac:dyDescent="0.4">
      <c r="A6632">
        <v>6617</v>
      </c>
      <c r="B6632" s="63">
        <v>35760</v>
      </c>
      <c r="C6632" s="37">
        <v>95.875</v>
      </c>
      <c r="D6632" s="37">
        <v>95.984375</v>
      </c>
      <c r="E6632" s="37">
        <v>95.3125</v>
      </c>
      <c r="F6632" s="37">
        <v>95.53125</v>
      </c>
      <c r="G6632" s="38">
        <v>2681100</v>
      </c>
      <c r="H6632" s="37">
        <v>59.990394999999999</v>
      </c>
      <c r="I6632" s="41">
        <f t="shared" si="738"/>
        <v>0.62796618907425583</v>
      </c>
      <c r="J6632" s="41">
        <f t="shared" ca="1" si="739"/>
        <v>1</v>
      </c>
      <c r="K6632" s="37">
        <f t="shared" si="740"/>
        <v>60.21</v>
      </c>
      <c r="L6632" s="37">
        <f t="shared" si="741"/>
        <v>60.27</v>
      </c>
      <c r="M6632" s="37">
        <f t="shared" si="742"/>
        <v>59.85</v>
      </c>
      <c r="N6632" s="37">
        <f t="shared" si="743"/>
        <v>59.99</v>
      </c>
      <c r="O6632" s="38">
        <f t="shared" ca="1" si="744"/>
        <v>2681100</v>
      </c>
    </row>
    <row r="6633" spans="1:15" x14ac:dyDescent="0.4">
      <c r="A6633">
        <v>6618</v>
      </c>
      <c r="B6633" s="63">
        <v>35759</v>
      </c>
      <c r="C6633" s="37">
        <v>95.625</v>
      </c>
      <c r="D6633" s="37">
        <v>95.8125</v>
      </c>
      <c r="E6633" s="37">
        <v>94.65625</v>
      </c>
      <c r="F6633" s="37">
        <v>95.25</v>
      </c>
      <c r="G6633" s="38">
        <v>4525000</v>
      </c>
      <c r="H6633" s="37">
        <v>59.813758999999997</v>
      </c>
      <c r="I6633" s="41">
        <f t="shared" si="738"/>
        <v>0.62796597375328078</v>
      </c>
      <c r="J6633" s="41">
        <f t="shared" ca="1" si="739"/>
        <v>1</v>
      </c>
      <c r="K6633" s="37">
        <f t="shared" si="740"/>
        <v>60.05</v>
      </c>
      <c r="L6633" s="37">
        <f t="shared" si="741"/>
        <v>60.17</v>
      </c>
      <c r="M6633" s="37">
        <f t="shared" si="742"/>
        <v>59.44</v>
      </c>
      <c r="N6633" s="37">
        <f t="shared" si="743"/>
        <v>59.81</v>
      </c>
      <c r="O6633" s="38">
        <f t="shared" ca="1" si="744"/>
        <v>4525000</v>
      </c>
    </row>
    <row r="6634" spans="1:15" x14ac:dyDescent="0.4">
      <c r="A6634">
        <v>6619</v>
      </c>
      <c r="B6634" s="63">
        <v>35758</v>
      </c>
      <c r="C6634" s="37">
        <v>96</v>
      </c>
      <c r="D6634" s="37">
        <v>96.34375</v>
      </c>
      <c r="E6634" s="37">
        <v>94.625</v>
      </c>
      <c r="F6634" s="37">
        <v>95</v>
      </c>
      <c r="G6634" s="38">
        <v>4337200</v>
      </c>
      <c r="H6634" s="37">
        <v>59.656768999999997</v>
      </c>
      <c r="I6634" s="41">
        <f t="shared" si="738"/>
        <v>0.62796598947368421</v>
      </c>
      <c r="J6634" s="41">
        <f t="shared" ca="1" si="739"/>
        <v>1</v>
      </c>
      <c r="K6634" s="37">
        <f t="shared" si="740"/>
        <v>60.28</v>
      </c>
      <c r="L6634" s="37">
        <f t="shared" si="741"/>
        <v>60.5</v>
      </c>
      <c r="M6634" s="37">
        <f t="shared" si="742"/>
        <v>59.42</v>
      </c>
      <c r="N6634" s="37">
        <f t="shared" si="743"/>
        <v>59.66</v>
      </c>
      <c r="O6634" s="38">
        <f t="shared" ca="1" si="744"/>
        <v>4337200</v>
      </c>
    </row>
    <row r="6635" spans="1:15" x14ac:dyDescent="0.4">
      <c r="A6635">
        <v>6620</v>
      </c>
      <c r="B6635" s="63">
        <v>35755</v>
      </c>
      <c r="C6635" s="37">
        <v>96.625</v>
      </c>
      <c r="D6635" s="37">
        <v>96.8125</v>
      </c>
      <c r="E6635" s="37">
        <v>95.65625</v>
      </c>
      <c r="F6635" s="37">
        <v>96.75</v>
      </c>
      <c r="G6635" s="38">
        <v>5436500</v>
      </c>
      <c r="H6635" s="37">
        <v>60.755684000000002</v>
      </c>
      <c r="I6635" s="41">
        <f t="shared" si="738"/>
        <v>0.62796572609819123</v>
      </c>
      <c r="J6635" s="41">
        <f t="shared" ca="1" si="739"/>
        <v>1</v>
      </c>
      <c r="K6635" s="37">
        <f t="shared" si="740"/>
        <v>60.68</v>
      </c>
      <c r="L6635" s="37">
        <f t="shared" si="741"/>
        <v>60.79</v>
      </c>
      <c r="M6635" s="37">
        <f t="shared" si="742"/>
        <v>60.07</v>
      </c>
      <c r="N6635" s="37">
        <f t="shared" si="743"/>
        <v>60.76</v>
      </c>
      <c r="O6635" s="38">
        <f t="shared" ca="1" si="744"/>
        <v>5436500</v>
      </c>
    </row>
    <row r="6636" spans="1:15" x14ac:dyDescent="0.4">
      <c r="A6636">
        <v>6621</v>
      </c>
      <c r="B6636" s="63">
        <v>35754</v>
      </c>
      <c r="C6636" s="37">
        <v>95.3125</v>
      </c>
      <c r="D6636" s="37">
        <v>96.53125</v>
      </c>
      <c r="E6636" s="37">
        <v>95.28125</v>
      </c>
      <c r="F6636" s="37">
        <v>96.09375</v>
      </c>
      <c r="G6636" s="38">
        <v>4822700</v>
      </c>
      <c r="H6636" s="37">
        <v>60.343623999999998</v>
      </c>
      <c r="I6636" s="41">
        <f t="shared" si="738"/>
        <v>0.62796616845528452</v>
      </c>
      <c r="J6636" s="41">
        <f t="shared" ca="1" si="739"/>
        <v>1</v>
      </c>
      <c r="K6636" s="37">
        <f t="shared" si="740"/>
        <v>59.85</v>
      </c>
      <c r="L6636" s="37">
        <f t="shared" si="741"/>
        <v>60.62</v>
      </c>
      <c r="M6636" s="37">
        <f t="shared" si="742"/>
        <v>59.83</v>
      </c>
      <c r="N6636" s="37">
        <f t="shared" si="743"/>
        <v>60.34</v>
      </c>
      <c r="O6636" s="38">
        <f t="shared" ca="1" si="744"/>
        <v>4822700</v>
      </c>
    </row>
    <row r="6637" spans="1:15" x14ac:dyDescent="0.4">
      <c r="A6637">
        <v>6622</v>
      </c>
      <c r="B6637" s="63">
        <v>35753</v>
      </c>
      <c r="C6637" s="37">
        <v>93.6875</v>
      </c>
      <c r="D6637" s="37">
        <v>95.0625</v>
      </c>
      <c r="E6637" s="37">
        <v>92.75</v>
      </c>
      <c r="F6637" s="37">
        <v>94.65625</v>
      </c>
      <c r="G6637" s="38">
        <v>4387900</v>
      </c>
      <c r="H6637" s="37">
        <v>59.440913999999999</v>
      </c>
      <c r="I6637" s="41">
        <f t="shared" si="738"/>
        <v>0.62796607725321885</v>
      </c>
      <c r="J6637" s="41">
        <f t="shared" ca="1" si="739"/>
        <v>1</v>
      </c>
      <c r="K6637" s="37">
        <f t="shared" si="740"/>
        <v>58.83</v>
      </c>
      <c r="L6637" s="37">
        <f t="shared" si="741"/>
        <v>59.7</v>
      </c>
      <c r="M6637" s="37">
        <f t="shared" si="742"/>
        <v>58.24</v>
      </c>
      <c r="N6637" s="37">
        <f t="shared" si="743"/>
        <v>59.44</v>
      </c>
      <c r="O6637" s="38">
        <f t="shared" ca="1" si="744"/>
        <v>4387900</v>
      </c>
    </row>
    <row r="6638" spans="1:15" x14ac:dyDescent="0.4">
      <c r="A6638">
        <v>6623</v>
      </c>
      <c r="B6638" s="63">
        <v>35752</v>
      </c>
      <c r="C6638" s="37">
        <v>94.8125</v>
      </c>
      <c r="D6638" s="37">
        <v>95.09375</v>
      </c>
      <c r="E6638" s="37">
        <v>93.890625</v>
      </c>
      <c r="F6638" s="37">
        <v>94.1875</v>
      </c>
      <c r="G6638" s="38">
        <v>3433600</v>
      </c>
      <c r="H6638" s="37">
        <v>59.146541999999997</v>
      </c>
      <c r="I6638" s="41">
        <f t="shared" si="738"/>
        <v>0.62796594027869934</v>
      </c>
      <c r="J6638" s="41">
        <f t="shared" ca="1" si="739"/>
        <v>1</v>
      </c>
      <c r="K6638" s="37">
        <f t="shared" si="740"/>
        <v>59.54</v>
      </c>
      <c r="L6638" s="37">
        <f t="shared" si="741"/>
        <v>59.72</v>
      </c>
      <c r="M6638" s="37">
        <f t="shared" si="742"/>
        <v>58.96</v>
      </c>
      <c r="N6638" s="37">
        <f t="shared" si="743"/>
        <v>59.15</v>
      </c>
      <c r="O6638" s="38">
        <f t="shared" ca="1" si="744"/>
        <v>3433600</v>
      </c>
    </row>
    <row r="6639" spans="1:15" x14ac:dyDescent="0.4">
      <c r="A6639">
        <v>6624</v>
      </c>
      <c r="B6639" s="63">
        <v>35751</v>
      </c>
      <c r="C6639" s="37">
        <v>94.375</v>
      </c>
      <c r="D6639" s="37">
        <v>95.3125</v>
      </c>
      <c r="E6639" s="37">
        <v>94.03125</v>
      </c>
      <c r="F6639" s="37">
        <v>94.78125</v>
      </c>
      <c r="G6639" s="38">
        <v>5149900</v>
      </c>
      <c r="H6639" s="37">
        <v>59.519393999999998</v>
      </c>
      <c r="I6639" s="41">
        <f t="shared" si="738"/>
        <v>0.62796591097922849</v>
      </c>
      <c r="J6639" s="41">
        <f t="shared" ca="1" si="739"/>
        <v>1</v>
      </c>
      <c r="K6639" s="37">
        <f t="shared" si="740"/>
        <v>59.26</v>
      </c>
      <c r="L6639" s="37">
        <f t="shared" si="741"/>
        <v>59.85</v>
      </c>
      <c r="M6639" s="37">
        <f t="shared" si="742"/>
        <v>59.05</v>
      </c>
      <c r="N6639" s="37">
        <f t="shared" si="743"/>
        <v>59.52</v>
      </c>
      <c r="O6639" s="38">
        <f t="shared" ca="1" si="744"/>
        <v>5149900</v>
      </c>
    </row>
    <row r="6640" spans="1:15" x14ac:dyDescent="0.4">
      <c r="A6640">
        <v>6625</v>
      </c>
      <c r="B6640" s="63">
        <v>35748</v>
      </c>
      <c r="C6640" s="37">
        <v>92.3125</v>
      </c>
      <c r="D6640" s="37">
        <v>93.390625</v>
      </c>
      <c r="E6640" s="37">
        <v>91.609375</v>
      </c>
      <c r="F6640" s="37">
        <v>93.0625</v>
      </c>
      <c r="G6640" s="38">
        <v>5827900</v>
      </c>
      <c r="H6640" s="37">
        <v>58.440083000000001</v>
      </c>
      <c r="I6640" s="41">
        <f t="shared" si="738"/>
        <v>0.62796596910678304</v>
      </c>
      <c r="J6640" s="41">
        <f t="shared" ca="1" si="739"/>
        <v>1</v>
      </c>
      <c r="K6640" s="37">
        <f t="shared" si="740"/>
        <v>57.97</v>
      </c>
      <c r="L6640" s="37">
        <f t="shared" si="741"/>
        <v>58.65</v>
      </c>
      <c r="M6640" s="37">
        <f t="shared" si="742"/>
        <v>57.53</v>
      </c>
      <c r="N6640" s="37">
        <f t="shared" si="743"/>
        <v>58.44</v>
      </c>
      <c r="O6640" s="38">
        <f t="shared" ca="1" si="744"/>
        <v>5827900</v>
      </c>
    </row>
    <row r="6641" spans="1:15" x14ac:dyDescent="0.4">
      <c r="A6641">
        <v>6626</v>
      </c>
      <c r="B6641" s="63">
        <v>35747</v>
      </c>
      <c r="C6641" s="37">
        <v>91.46875</v>
      </c>
      <c r="D6641" s="37">
        <v>92.15625</v>
      </c>
      <c r="E6641" s="37">
        <v>90.09375</v>
      </c>
      <c r="F6641" s="37">
        <v>91.8125</v>
      </c>
      <c r="G6641" s="38">
        <v>8589600</v>
      </c>
      <c r="H6641" s="37">
        <v>57.655135999999999</v>
      </c>
      <c r="I6641" s="41">
        <f t="shared" si="738"/>
        <v>0.6279660830496937</v>
      </c>
      <c r="J6641" s="41">
        <f t="shared" ca="1" si="739"/>
        <v>1</v>
      </c>
      <c r="K6641" s="37">
        <f t="shared" si="740"/>
        <v>57.44</v>
      </c>
      <c r="L6641" s="37">
        <f t="shared" si="741"/>
        <v>57.87</v>
      </c>
      <c r="M6641" s="37">
        <f t="shared" si="742"/>
        <v>56.58</v>
      </c>
      <c r="N6641" s="37">
        <f t="shared" si="743"/>
        <v>57.66</v>
      </c>
      <c r="O6641" s="38">
        <f t="shared" ca="1" si="744"/>
        <v>8589600</v>
      </c>
    </row>
    <row r="6642" spans="1:15" x14ac:dyDescent="0.4">
      <c r="A6642">
        <v>6627</v>
      </c>
      <c r="B6642" s="63">
        <v>35746</v>
      </c>
      <c r="C6642" s="37">
        <v>91.625</v>
      </c>
      <c r="D6642" s="37">
        <v>92.71875</v>
      </c>
      <c r="E6642" s="37">
        <v>90.375</v>
      </c>
      <c r="F6642" s="37">
        <v>90.5</v>
      </c>
      <c r="G6642" s="38">
        <v>6775300</v>
      </c>
      <c r="H6642" s="37">
        <v>56.830920999999996</v>
      </c>
      <c r="I6642" s="41">
        <f t="shared" si="738"/>
        <v>0.62796597790055242</v>
      </c>
      <c r="J6642" s="41">
        <f t="shared" ca="1" si="739"/>
        <v>1</v>
      </c>
      <c r="K6642" s="37">
        <f t="shared" si="740"/>
        <v>57.54</v>
      </c>
      <c r="L6642" s="37">
        <f t="shared" si="741"/>
        <v>58.22</v>
      </c>
      <c r="M6642" s="37">
        <f t="shared" si="742"/>
        <v>56.75</v>
      </c>
      <c r="N6642" s="37">
        <f t="shared" si="743"/>
        <v>56.83</v>
      </c>
      <c r="O6642" s="38">
        <f t="shared" ca="1" si="744"/>
        <v>6775300</v>
      </c>
    </row>
    <row r="6643" spans="1:15" x14ac:dyDescent="0.4">
      <c r="A6643">
        <v>6628</v>
      </c>
      <c r="B6643" s="63">
        <v>35745</v>
      </c>
      <c r="C6643" s="37">
        <v>92.6875</v>
      </c>
      <c r="D6643" s="37">
        <v>93.0625</v>
      </c>
      <c r="E6643" s="37">
        <v>92.03125</v>
      </c>
      <c r="F6643" s="37">
        <v>92.40625</v>
      </c>
      <c r="G6643" s="38">
        <v>3212400</v>
      </c>
      <c r="H6643" s="37">
        <v>58.027968999999999</v>
      </c>
      <c r="I6643" s="41">
        <f t="shared" si="738"/>
        <v>0.62796584646601283</v>
      </c>
      <c r="J6643" s="41">
        <f t="shared" ca="1" si="739"/>
        <v>1</v>
      </c>
      <c r="K6643" s="37">
        <f t="shared" si="740"/>
        <v>58.2</v>
      </c>
      <c r="L6643" s="37">
        <f t="shared" si="741"/>
        <v>58.44</v>
      </c>
      <c r="M6643" s="37">
        <f t="shared" si="742"/>
        <v>57.79</v>
      </c>
      <c r="N6643" s="37">
        <f t="shared" si="743"/>
        <v>58.03</v>
      </c>
      <c r="O6643" s="38">
        <f t="shared" ca="1" si="744"/>
        <v>3212400</v>
      </c>
    </row>
    <row r="6644" spans="1:15" x14ac:dyDescent="0.4">
      <c r="A6644">
        <v>6629</v>
      </c>
      <c r="B6644" s="63">
        <v>35744</v>
      </c>
      <c r="C6644" s="37">
        <v>93.625</v>
      </c>
      <c r="D6644" s="37">
        <v>93.84375</v>
      </c>
      <c r="E6644" s="37">
        <v>92</v>
      </c>
      <c r="F6644" s="37">
        <v>92.375</v>
      </c>
      <c r="G6644" s="38">
        <v>4347900</v>
      </c>
      <c r="H6644" s="37">
        <v>58.008343000000004</v>
      </c>
      <c r="I6644" s="41">
        <f t="shared" si="738"/>
        <v>0.62796582408660351</v>
      </c>
      <c r="J6644" s="41">
        <f t="shared" ca="1" si="739"/>
        <v>1</v>
      </c>
      <c r="K6644" s="37">
        <f t="shared" si="740"/>
        <v>58.79</v>
      </c>
      <c r="L6644" s="37">
        <f t="shared" si="741"/>
        <v>58.93</v>
      </c>
      <c r="M6644" s="37">
        <f t="shared" si="742"/>
        <v>57.77</v>
      </c>
      <c r="N6644" s="37">
        <f t="shared" si="743"/>
        <v>58.01</v>
      </c>
      <c r="O6644" s="38">
        <f t="shared" ca="1" si="744"/>
        <v>4347900</v>
      </c>
    </row>
    <row r="6645" spans="1:15" x14ac:dyDescent="0.4">
      <c r="A6645">
        <v>6630</v>
      </c>
      <c r="B6645" s="63">
        <v>35741</v>
      </c>
      <c r="C6645" s="37">
        <v>92.375</v>
      </c>
      <c r="D6645" s="37">
        <v>93.25</v>
      </c>
      <c r="E6645" s="37">
        <v>91.4375</v>
      </c>
      <c r="F6645" s="37">
        <v>92.9375</v>
      </c>
      <c r="G6645" s="38">
        <v>10606800</v>
      </c>
      <c r="H6645" s="37">
        <v>58.361572000000002</v>
      </c>
      <c r="I6645" s="41">
        <f t="shared" si="738"/>
        <v>0.6279658049764627</v>
      </c>
      <c r="J6645" s="41">
        <f t="shared" ca="1" si="739"/>
        <v>1</v>
      </c>
      <c r="K6645" s="37">
        <f t="shared" si="740"/>
        <v>58.01</v>
      </c>
      <c r="L6645" s="37">
        <f t="shared" si="741"/>
        <v>58.56</v>
      </c>
      <c r="M6645" s="37">
        <f t="shared" si="742"/>
        <v>57.42</v>
      </c>
      <c r="N6645" s="37">
        <f t="shared" si="743"/>
        <v>58.36</v>
      </c>
      <c r="O6645" s="38">
        <f t="shared" ca="1" si="744"/>
        <v>10606800</v>
      </c>
    </row>
    <row r="6646" spans="1:15" x14ac:dyDescent="0.4">
      <c r="A6646">
        <v>6631</v>
      </c>
      <c r="B6646" s="63">
        <v>35740</v>
      </c>
      <c r="C6646" s="37">
        <v>94.03125</v>
      </c>
      <c r="D6646" s="37">
        <v>94.34375</v>
      </c>
      <c r="E6646" s="37">
        <v>93.5</v>
      </c>
      <c r="F6646" s="37">
        <v>93.953125</v>
      </c>
      <c r="G6646" s="38">
        <v>3679800</v>
      </c>
      <c r="H6646" s="37">
        <v>58.999370999999996</v>
      </c>
      <c r="I6646" s="41">
        <f t="shared" si="738"/>
        <v>0.62796603093297854</v>
      </c>
      <c r="J6646" s="41">
        <f t="shared" ca="1" si="739"/>
        <v>1</v>
      </c>
      <c r="K6646" s="37">
        <f t="shared" si="740"/>
        <v>59.05</v>
      </c>
      <c r="L6646" s="37">
        <f t="shared" si="741"/>
        <v>59.24</v>
      </c>
      <c r="M6646" s="37">
        <f t="shared" si="742"/>
        <v>58.71</v>
      </c>
      <c r="N6646" s="37">
        <f t="shared" si="743"/>
        <v>59</v>
      </c>
      <c r="O6646" s="38">
        <f t="shared" ca="1" si="744"/>
        <v>3679800</v>
      </c>
    </row>
    <row r="6647" spans="1:15" x14ac:dyDescent="0.4">
      <c r="A6647">
        <v>6632</v>
      </c>
      <c r="B6647" s="63">
        <v>35739</v>
      </c>
      <c r="C6647" s="37">
        <v>94.1875</v>
      </c>
      <c r="D6647" s="37">
        <v>95.28125</v>
      </c>
      <c r="E6647" s="37">
        <v>93.84375</v>
      </c>
      <c r="F6647" s="37">
        <v>94.3125</v>
      </c>
      <c r="G6647" s="38">
        <v>4774900</v>
      </c>
      <c r="H6647" s="37">
        <v>59.225062999999999</v>
      </c>
      <c r="I6647" s="41">
        <f t="shared" si="738"/>
        <v>0.6279662080848244</v>
      </c>
      <c r="J6647" s="41">
        <f t="shared" ca="1" si="739"/>
        <v>1</v>
      </c>
      <c r="K6647" s="37">
        <f t="shared" si="740"/>
        <v>59.15</v>
      </c>
      <c r="L6647" s="37">
        <f t="shared" si="741"/>
        <v>59.83</v>
      </c>
      <c r="M6647" s="37">
        <f t="shared" si="742"/>
        <v>58.93</v>
      </c>
      <c r="N6647" s="37">
        <f t="shared" si="743"/>
        <v>59.23</v>
      </c>
      <c r="O6647" s="38">
        <f t="shared" ca="1" si="744"/>
        <v>4774900</v>
      </c>
    </row>
    <row r="6648" spans="1:15" x14ac:dyDescent="0.4">
      <c r="A6648">
        <v>6633</v>
      </c>
      <c r="B6648" s="63">
        <v>35738</v>
      </c>
      <c r="C6648" s="37">
        <v>93.875</v>
      </c>
      <c r="D6648" s="37">
        <v>94.4375</v>
      </c>
      <c r="E6648" s="37">
        <v>93.28125</v>
      </c>
      <c r="F6648" s="37">
        <v>94</v>
      </c>
      <c r="G6648" s="38">
        <v>3455700</v>
      </c>
      <c r="H6648" s="37">
        <v>59.028796999999997</v>
      </c>
      <c r="I6648" s="41">
        <f t="shared" si="738"/>
        <v>0.62796592553191488</v>
      </c>
      <c r="J6648" s="41">
        <f t="shared" ca="1" si="739"/>
        <v>1</v>
      </c>
      <c r="K6648" s="37">
        <f t="shared" si="740"/>
        <v>58.95</v>
      </c>
      <c r="L6648" s="37">
        <f t="shared" si="741"/>
        <v>59.3</v>
      </c>
      <c r="M6648" s="37">
        <f t="shared" si="742"/>
        <v>58.58</v>
      </c>
      <c r="N6648" s="37">
        <f t="shared" si="743"/>
        <v>59.03</v>
      </c>
      <c r="O6648" s="38">
        <f t="shared" ca="1" si="744"/>
        <v>3455700</v>
      </c>
    </row>
    <row r="6649" spans="1:15" x14ac:dyDescent="0.4">
      <c r="A6649">
        <v>6634</v>
      </c>
      <c r="B6649" s="63">
        <v>35737</v>
      </c>
      <c r="C6649" s="37">
        <v>93.1875</v>
      </c>
      <c r="D6649" s="37">
        <v>94.375</v>
      </c>
      <c r="E6649" s="37">
        <v>92.875</v>
      </c>
      <c r="F6649" s="37">
        <v>94</v>
      </c>
      <c r="G6649" s="38">
        <v>5548500</v>
      </c>
      <c r="H6649" s="37">
        <v>59.028796999999997</v>
      </c>
      <c r="I6649" s="41">
        <f t="shared" si="738"/>
        <v>0.62796592553191488</v>
      </c>
      <c r="J6649" s="41">
        <f t="shared" ca="1" si="739"/>
        <v>1</v>
      </c>
      <c r="K6649" s="37">
        <f t="shared" si="740"/>
        <v>58.52</v>
      </c>
      <c r="L6649" s="37">
        <f t="shared" si="741"/>
        <v>59.26</v>
      </c>
      <c r="M6649" s="37">
        <f t="shared" si="742"/>
        <v>58.32</v>
      </c>
      <c r="N6649" s="37">
        <f t="shared" si="743"/>
        <v>59.03</v>
      </c>
      <c r="O6649" s="38">
        <f t="shared" ca="1" si="744"/>
        <v>5548500</v>
      </c>
    </row>
    <row r="6650" spans="1:15" x14ac:dyDescent="0.4">
      <c r="A6650">
        <v>6635</v>
      </c>
      <c r="B6650" s="63">
        <v>35734</v>
      </c>
      <c r="C6650" s="37">
        <v>91.8125</v>
      </c>
      <c r="D6650" s="37">
        <v>92.5</v>
      </c>
      <c r="E6650" s="37">
        <v>90.4375</v>
      </c>
      <c r="F6650" s="37">
        <v>92.0625</v>
      </c>
      <c r="G6650" s="38">
        <v>7072700</v>
      </c>
      <c r="H6650" s="37">
        <v>57.812114999999999</v>
      </c>
      <c r="I6650" s="41">
        <f t="shared" si="738"/>
        <v>0.62796594704684316</v>
      </c>
      <c r="J6650" s="41">
        <f t="shared" ca="1" si="739"/>
        <v>1</v>
      </c>
      <c r="K6650" s="37">
        <f t="shared" si="740"/>
        <v>57.66</v>
      </c>
      <c r="L6650" s="37">
        <f t="shared" si="741"/>
        <v>58.09</v>
      </c>
      <c r="M6650" s="37">
        <f t="shared" si="742"/>
        <v>56.79</v>
      </c>
      <c r="N6650" s="37">
        <f t="shared" si="743"/>
        <v>57.81</v>
      </c>
      <c r="O6650" s="38">
        <f t="shared" ca="1" si="744"/>
        <v>7072700</v>
      </c>
    </row>
    <row r="6651" spans="1:15" x14ac:dyDescent="0.4">
      <c r="A6651">
        <v>6636</v>
      </c>
      <c r="B6651" s="63">
        <v>35733</v>
      </c>
      <c r="C6651" s="37">
        <v>90.625</v>
      </c>
      <c r="D6651" s="37">
        <v>92.5625</v>
      </c>
      <c r="E6651" s="37">
        <v>89.75</v>
      </c>
      <c r="F6651" s="37">
        <v>89.9375</v>
      </c>
      <c r="G6651" s="38">
        <v>9772900</v>
      </c>
      <c r="H6651" s="37">
        <v>56.477679999999999</v>
      </c>
      <c r="I6651" s="41">
        <f t="shared" si="738"/>
        <v>0.62796586518415565</v>
      </c>
      <c r="J6651" s="41">
        <f t="shared" ca="1" si="739"/>
        <v>1</v>
      </c>
      <c r="K6651" s="37">
        <f t="shared" si="740"/>
        <v>56.91</v>
      </c>
      <c r="L6651" s="37">
        <f t="shared" si="741"/>
        <v>58.13</v>
      </c>
      <c r="M6651" s="37">
        <f t="shared" si="742"/>
        <v>56.36</v>
      </c>
      <c r="N6651" s="37">
        <f t="shared" si="743"/>
        <v>56.48</v>
      </c>
      <c r="O6651" s="38">
        <f t="shared" ca="1" si="744"/>
        <v>9772900</v>
      </c>
    </row>
    <row r="6652" spans="1:15" x14ac:dyDescent="0.4">
      <c r="A6652">
        <v>6637</v>
      </c>
      <c r="B6652" s="63">
        <v>35732</v>
      </c>
      <c r="C6652" s="37">
        <v>92.5</v>
      </c>
      <c r="D6652" s="37">
        <v>93.75</v>
      </c>
      <c r="E6652" s="37">
        <v>91.28125</v>
      </c>
      <c r="F6652" s="37">
        <v>91.96875</v>
      </c>
      <c r="G6652" s="38">
        <v>10134400</v>
      </c>
      <c r="H6652" s="37">
        <v>57.753234999999997</v>
      </c>
      <c r="I6652" s="41">
        <f t="shared" si="738"/>
        <v>0.62796585796805982</v>
      </c>
      <c r="J6652" s="41">
        <f t="shared" ca="1" si="739"/>
        <v>1</v>
      </c>
      <c r="K6652" s="37">
        <f t="shared" si="740"/>
        <v>58.09</v>
      </c>
      <c r="L6652" s="37">
        <f t="shared" si="741"/>
        <v>58.87</v>
      </c>
      <c r="M6652" s="37">
        <f t="shared" si="742"/>
        <v>57.32</v>
      </c>
      <c r="N6652" s="37">
        <f t="shared" si="743"/>
        <v>57.75</v>
      </c>
      <c r="O6652" s="38">
        <f t="shared" ca="1" si="744"/>
        <v>10134400</v>
      </c>
    </row>
    <row r="6653" spans="1:15" x14ac:dyDescent="0.4">
      <c r="A6653">
        <v>6638</v>
      </c>
      <c r="B6653" s="63">
        <v>35731</v>
      </c>
      <c r="C6653" s="37">
        <v>84.375</v>
      </c>
      <c r="D6653" s="37">
        <v>92.875</v>
      </c>
      <c r="E6653" s="37">
        <v>84.375</v>
      </c>
      <c r="F6653" s="37">
        <v>92.21875</v>
      </c>
      <c r="G6653" s="38">
        <v>19548000</v>
      </c>
      <c r="H6653" s="37">
        <v>57.910235999999998</v>
      </c>
      <c r="I6653" s="41">
        <f t="shared" si="738"/>
        <v>0.62796596136902738</v>
      </c>
      <c r="J6653" s="41">
        <f t="shared" ca="1" si="739"/>
        <v>1</v>
      </c>
      <c r="K6653" s="37">
        <f t="shared" si="740"/>
        <v>52.98</v>
      </c>
      <c r="L6653" s="37">
        <f t="shared" si="741"/>
        <v>58.32</v>
      </c>
      <c r="M6653" s="37">
        <f t="shared" si="742"/>
        <v>52.98</v>
      </c>
      <c r="N6653" s="37">
        <f t="shared" si="743"/>
        <v>57.91</v>
      </c>
      <c r="O6653" s="38">
        <f t="shared" ca="1" si="744"/>
        <v>19548000</v>
      </c>
    </row>
    <row r="6654" spans="1:15" x14ac:dyDescent="0.4">
      <c r="A6654">
        <v>6639</v>
      </c>
      <c r="B6654" s="63">
        <v>35730</v>
      </c>
      <c r="C6654" s="37">
        <v>93.015625</v>
      </c>
      <c r="D6654" s="37">
        <v>93.9375</v>
      </c>
      <c r="E6654" s="37">
        <v>86.84375</v>
      </c>
      <c r="F6654" s="37">
        <v>87.1875</v>
      </c>
      <c r="G6654" s="38">
        <v>10840700</v>
      </c>
      <c r="H6654" s="37">
        <v>54.750754999999998</v>
      </c>
      <c r="I6654" s="41">
        <f t="shared" si="738"/>
        <v>0.62796564874551974</v>
      </c>
      <c r="J6654" s="41">
        <f t="shared" ca="1" si="739"/>
        <v>1</v>
      </c>
      <c r="K6654" s="37">
        <f t="shared" si="740"/>
        <v>58.41</v>
      </c>
      <c r="L6654" s="37">
        <f t="shared" si="741"/>
        <v>58.99</v>
      </c>
      <c r="M6654" s="37">
        <f t="shared" si="742"/>
        <v>54.53</v>
      </c>
      <c r="N6654" s="37">
        <f t="shared" si="743"/>
        <v>54.75</v>
      </c>
      <c r="O6654" s="38">
        <f t="shared" ca="1" si="744"/>
        <v>10840700</v>
      </c>
    </row>
    <row r="6655" spans="1:15" x14ac:dyDescent="0.4">
      <c r="A6655">
        <v>6640</v>
      </c>
      <c r="B6655" s="63">
        <v>35727</v>
      </c>
      <c r="C6655" s="37">
        <v>96.15625</v>
      </c>
      <c r="D6655" s="37">
        <v>96.15625</v>
      </c>
      <c r="E6655" s="37">
        <v>93.671875</v>
      </c>
      <c r="F6655" s="37">
        <v>94</v>
      </c>
      <c r="G6655" s="38">
        <v>6778700</v>
      </c>
      <c r="H6655" s="37">
        <v>59.028796999999997</v>
      </c>
      <c r="I6655" s="41">
        <f t="shared" si="738"/>
        <v>0.62796592553191488</v>
      </c>
      <c r="J6655" s="41">
        <f t="shared" ca="1" si="739"/>
        <v>1</v>
      </c>
      <c r="K6655" s="37">
        <f t="shared" si="740"/>
        <v>60.38</v>
      </c>
      <c r="L6655" s="37">
        <f t="shared" si="741"/>
        <v>60.38</v>
      </c>
      <c r="M6655" s="37">
        <f t="shared" si="742"/>
        <v>58.82</v>
      </c>
      <c r="N6655" s="37">
        <f t="shared" si="743"/>
        <v>59.03</v>
      </c>
      <c r="O6655" s="38">
        <f t="shared" ca="1" si="744"/>
        <v>6778700</v>
      </c>
    </row>
    <row r="6656" spans="1:15" x14ac:dyDescent="0.4">
      <c r="A6656">
        <v>6641</v>
      </c>
      <c r="B6656" s="63">
        <v>35726</v>
      </c>
      <c r="C6656" s="37">
        <v>94.9375</v>
      </c>
      <c r="D6656" s="37">
        <v>95.75</v>
      </c>
      <c r="E6656" s="37">
        <v>94.28125</v>
      </c>
      <c r="F6656" s="37">
        <v>94.9375</v>
      </c>
      <c r="G6656" s="38">
        <v>8054100</v>
      </c>
      <c r="H6656" s="37">
        <v>59.617480999999998</v>
      </c>
      <c r="I6656" s="41">
        <f t="shared" si="738"/>
        <v>0.62796556682027649</v>
      </c>
      <c r="J6656" s="41">
        <f t="shared" ca="1" si="739"/>
        <v>1</v>
      </c>
      <c r="K6656" s="37">
        <f t="shared" si="740"/>
        <v>59.62</v>
      </c>
      <c r="L6656" s="37">
        <f t="shared" si="741"/>
        <v>60.13</v>
      </c>
      <c r="M6656" s="37">
        <f t="shared" si="742"/>
        <v>59.21</v>
      </c>
      <c r="N6656" s="37">
        <f t="shared" si="743"/>
        <v>59.62</v>
      </c>
      <c r="O6656" s="38">
        <f t="shared" ca="1" si="744"/>
        <v>8054100</v>
      </c>
    </row>
    <row r="6657" spans="1:15" x14ac:dyDescent="0.4">
      <c r="A6657">
        <v>6642</v>
      </c>
      <c r="B6657" s="63">
        <v>35725</v>
      </c>
      <c r="C6657" s="37">
        <v>97.34375</v>
      </c>
      <c r="D6657" s="37">
        <v>97.390625</v>
      </c>
      <c r="E6657" s="37">
        <v>96.53125</v>
      </c>
      <c r="F6657" s="37">
        <v>96.84375</v>
      </c>
      <c r="G6657" s="38">
        <v>4485200</v>
      </c>
      <c r="H6657" s="37">
        <v>60.814571000000001</v>
      </c>
      <c r="I6657" s="41">
        <f t="shared" si="738"/>
        <v>0.62796588318812518</v>
      </c>
      <c r="J6657" s="41">
        <f t="shared" ca="1" si="739"/>
        <v>1</v>
      </c>
      <c r="K6657" s="37">
        <f t="shared" si="740"/>
        <v>61.13</v>
      </c>
      <c r="L6657" s="37">
        <f t="shared" si="741"/>
        <v>61.16</v>
      </c>
      <c r="M6657" s="37">
        <f t="shared" si="742"/>
        <v>60.62</v>
      </c>
      <c r="N6657" s="37">
        <f t="shared" si="743"/>
        <v>60.81</v>
      </c>
      <c r="O6657" s="38">
        <f t="shared" ca="1" si="744"/>
        <v>4485200</v>
      </c>
    </row>
    <row r="6658" spans="1:15" x14ac:dyDescent="0.4">
      <c r="A6658">
        <v>6643</v>
      </c>
      <c r="B6658" s="63">
        <v>35724</v>
      </c>
      <c r="C6658" s="37">
        <v>96.21875</v>
      </c>
      <c r="D6658" s="37">
        <v>97.5</v>
      </c>
      <c r="E6658" s="37">
        <v>96.03125</v>
      </c>
      <c r="F6658" s="37">
        <v>97.484375</v>
      </c>
      <c r="G6658" s="38">
        <v>5225400</v>
      </c>
      <c r="H6658" s="37">
        <v>61.216884999999998</v>
      </c>
      <c r="I6658" s="41">
        <f t="shared" si="738"/>
        <v>0.62796612277608588</v>
      </c>
      <c r="J6658" s="41">
        <f t="shared" ca="1" si="739"/>
        <v>1</v>
      </c>
      <c r="K6658" s="37">
        <f t="shared" si="740"/>
        <v>60.42</v>
      </c>
      <c r="L6658" s="37">
        <f t="shared" si="741"/>
        <v>61.23</v>
      </c>
      <c r="M6658" s="37">
        <f t="shared" si="742"/>
        <v>60.3</v>
      </c>
      <c r="N6658" s="37">
        <f t="shared" si="743"/>
        <v>61.22</v>
      </c>
      <c r="O6658" s="38">
        <f t="shared" ca="1" si="744"/>
        <v>5225400</v>
      </c>
    </row>
    <row r="6659" spans="1:15" x14ac:dyDescent="0.4">
      <c r="A6659">
        <v>6644</v>
      </c>
      <c r="B6659" s="63">
        <v>35723</v>
      </c>
      <c r="C6659" s="37">
        <v>94.84375</v>
      </c>
      <c r="D6659" s="37">
        <v>95.75</v>
      </c>
      <c r="E6659" s="37">
        <v>94.15625</v>
      </c>
      <c r="F6659" s="37">
        <v>95.625</v>
      </c>
      <c r="G6659" s="38">
        <v>3636400</v>
      </c>
      <c r="H6659" s="37">
        <v>60.049225</v>
      </c>
      <c r="I6659" s="41">
        <f t="shared" si="738"/>
        <v>0.62796575163398693</v>
      </c>
      <c r="J6659" s="41">
        <f t="shared" ca="1" si="739"/>
        <v>1</v>
      </c>
      <c r="K6659" s="37">
        <f t="shared" si="740"/>
        <v>59.56</v>
      </c>
      <c r="L6659" s="37">
        <f t="shared" si="741"/>
        <v>60.13</v>
      </c>
      <c r="M6659" s="37">
        <f t="shared" si="742"/>
        <v>59.13</v>
      </c>
      <c r="N6659" s="37">
        <f t="shared" si="743"/>
        <v>60.05</v>
      </c>
      <c r="O6659" s="38">
        <f t="shared" ca="1" si="744"/>
        <v>3636400</v>
      </c>
    </row>
    <row r="6660" spans="1:15" x14ac:dyDescent="0.4">
      <c r="A6660">
        <v>6645</v>
      </c>
      <c r="B6660" s="63">
        <v>35720</v>
      </c>
      <c r="C6660" s="37">
        <v>95.015625</v>
      </c>
      <c r="D6660" s="37">
        <v>95.375</v>
      </c>
      <c r="E6660" s="37">
        <v>93</v>
      </c>
      <c r="F6660" s="37">
        <v>94.28125</v>
      </c>
      <c r="G6660" s="38">
        <v>8151300</v>
      </c>
      <c r="H6660" s="37">
        <v>59.205437000000003</v>
      </c>
      <c r="I6660" s="41">
        <f t="shared" si="738"/>
        <v>0.62796618627775935</v>
      </c>
      <c r="J6660" s="41">
        <f t="shared" ca="1" si="739"/>
        <v>1</v>
      </c>
      <c r="K6660" s="37">
        <f t="shared" si="740"/>
        <v>59.67</v>
      </c>
      <c r="L6660" s="37">
        <f t="shared" si="741"/>
        <v>59.89</v>
      </c>
      <c r="M6660" s="37">
        <f t="shared" si="742"/>
        <v>58.4</v>
      </c>
      <c r="N6660" s="37">
        <f t="shared" si="743"/>
        <v>59.21</v>
      </c>
      <c r="O6660" s="38">
        <f t="shared" ca="1" si="744"/>
        <v>8151300</v>
      </c>
    </row>
    <row r="6661" spans="1:15" x14ac:dyDescent="0.4">
      <c r="A6661">
        <v>6646</v>
      </c>
      <c r="B6661" s="63">
        <v>35719</v>
      </c>
      <c r="C6661" s="37">
        <v>97.3125</v>
      </c>
      <c r="D6661" s="37">
        <v>97.5</v>
      </c>
      <c r="E6661" s="37">
        <v>95</v>
      </c>
      <c r="F6661" s="37">
        <v>95.25</v>
      </c>
      <c r="G6661" s="38">
        <v>9488100</v>
      </c>
      <c r="H6661" s="37">
        <v>59.813758999999997</v>
      </c>
      <c r="I6661" s="41">
        <f t="shared" si="738"/>
        <v>0.62796597375328078</v>
      </c>
      <c r="J6661" s="41">
        <f t="shared" ca="1" si="739"/>
        <v>1</v>
      </c>
      <c r="K6661" s="37">
        <f t="shared" si="740"/>
        <v>61.11</v>
      </c>
      <c r="L6661" s="37">
        <f t="shared" si="741"/>
        <v>61.23</v>
      </c>
      <c r="M6661" s="37">
        <f t="shared" si="742"/>
        <v>59.66</v>
      </c>
      <c r="N6661" s="37">
        <f t="shared" si="743"/>
        <v>59.81</v>
      </c>
      <c r="O6661" s="38">
        <f t="shared" ca="1" si="744"/>
        <v>9488100</v>
      </c>
    </row>
    <row r="6662" spans="1:15" x14ac:dyDescent="0.4">
      <c r="A6662">
        <v>6647</v>
      </c>
      <c r="B6662" s="63">
        <v>35718</v>
      </c>
      <c r="C6662" s="37">
        <v>96.3125</v>
      </c>
      <c r="D6662" s="37">
        <v>97.0625</v>
      </c>
      <c r="E6662" s="37">
        <v>96.28125</v>
      </c>
      <c r="F6662" s="37">
        <v>96.78125</v>
      </c>
      <c r="G6662" s="38">
        <v>2601700</v>
      </c>
      <c r="H6662" s="37">
        <v>60.775333000000003</v>
      </c>
      <c r="I6662" s="41">
        <f t="shared" si="738"/>
        <v>0.62796598514691637</v>
      </c>
      <c r="J6662" s="41">
        <f t="shared" ca="1" si="739"/>
        <v>1</v>
      </c>
      <c r="K6662" s="37">
        <f t="shared" si="740"/>
        <v>60.48</v>
      </c>
      <c r="L6662" s="37">
        <f t="shared" si="741"/>
        <v>60.95</v>
      </c>
      <c r="M6662" s="37">
        <f t="shared" si="742"/>
        <v>60.46</v>
      </c>
      <c r="N6662" s="37">
        <f t="shared" si="743"/>
        <v>60.78</v>
      </c>
      <c r="O6662" s="38">
        <f t="shared" ca="1" si="744"/>
        <v>2601700</v>
      </c>
    </row>
    <row r="6663" spans="1:15" x14ac:dyDescent="0.4">
      <c r="A6663">
        <v>6648</v>
      </c>
      <c r="B6663" s="63">
        <v>35717</v>
      </c>
      <c r="C6663" s="37">
        <v>97.46875</v>
      </c>
      <c r="D6663" s="37">
        <v>97.5</v>
      </c>
      <c r="E6663" s="37">
        <v>96.1875</v>
      </c>
      <c r="F6663" s="37">
        <v>97</v>
      </c>
      <c r="G6663" s="38">
        <v>2235700</v>
      </c>
      <c r="H6663" s="37">
        <v>60.912692999999997</v>
      </c>
      <c r="I6663" s="41">
        <f t="shared" si="738"/>
        <v>0.62796590721649481</v>
      </c>
      <c r="J6663" s="41">
        <f t="shared" ca="1" si="739"/>
        <v>1</v>
      </c>
      <c r="K6663" s="37">
        <f t="shared" si="740"/>
        <v>61.21</v>
      </c>
      <c r="L6663" s="37">
        <f t="shared" si="741"/>
        <v>61.23</v>
      </c>
      <c r="M6663" s="37">
        <f t="shared" si="742"/>
        <v>60.4</v>
      </c>
      <c r="N6663" s="37">
        <f t="shared" si="743"/>
        <v>60.91</v>
      </c>
      <c r="O6663" s="38">
        <f t="shared" ca="1" si="744"/>
        <v>2235700</v>
      </c>
    </row>
    <row r="6664" spans="1:15" x14ac:dyDescent="0.4">
      <c r="A6664">
        <v>6649</v>
      </c>
      <c r="B6664" s="63">
        <v>35716</v>
      </c>
      <c r="C6664" s="37">
        <v>97.34375</v>
      </c>
      <c r="D6664" s="37">
        <v>97.546875</v>
      </c>
      <c r="E6664" s="37">
        <v>96.71875</v>
      </c>
      <c r="F6664" s="37">
        <v>96.96875</v>
      </c>
      <c r="G6664" s="38">
        <v>1760300</v>
      </c>
      <c r="H6664" s="37">
        <v>60.893084999999999</v>
      </c>
      <c r="I6664" s="41">
        <f t="shared" si="738"/>
        <v>0.62796607154366746</v>
      </c>
      <c r="J6664" s="41">
        <f t="shared" ca="1" si="739"/>
        <v>1</v>
      </c>
      <c r="K6664" s="37">
        <f t="shared" si="740"/>
        <v>61.13</v>
      </c>
      <c r="L6664" s="37">
        <f t="shared" si="741"/>
        <v>61.26</v>
      </c>
      <c r="M6664" s="37">
        <f t="shared" si="742"/>
        <v>60.74</v>
      </c>
      <c r="N6664" s="37">
        <f t="shared" si="743"/>
        <v>60.89</v>
      </c>
      <c r="O6664" s="38">
        <f t="shared" ca="1" si="744"/>
        <v>1760300</v>
      </c>
    </row>
    <row r="6665" spans="1:15" x14ac:dyDescent="0.4">
      <c r="A6665">
        <v>6650</v>
      </c>
      <c r="B6665" s="63">
        <v>35713</v>
      </c>
      <c r="C6665" s="37">
        <v>96.3125</v>
      </c>
      <c r="D6665" s="37">
        <v>96.984375</v>
      </c>
      <c r="E6665" s="37">
        <v>96.25</v>
      </c>
      <c r="F6665" s="37">
        <v>96.875</v>
      </c>
      <c r="G6665" s="38">
        <v>2858100</v>
      </c>
      <c r="H6665" s="37">
        <v>60.834212999999998</v>
      </c>
      <c r="I6665" s="41">
        <f t="shared" si="738"/>
        <v>0.6279660696774193</v>
      </c>
      <c r="J6665" s="41">
        <f t="shared" ca="1" si="739"/>
        <v>1</v>
      </c>
      <c r="K6665" s="37">
        <f t="shared" si="740"/>
        <v>60.48</v>
      </c>
      <c r="L6665" s="37">
        <f t="shared" si="741"/>
        <v>60.9</v>
      </c>
      <c r="M6665" s="37">
        <f t="shared" si="742"/>
        <v>60.44</v>
      </c>
      <c r="N6665" s="37">
        <f t="shared" si="743"/>
        <v>60.83</v>
      </c>
      <c r="O6665" s="38">
        <f t="shared" ca="1" si="744"/>
        <v>2858100</v>
      </c>
    </row>
    <row r="6666" spans="1:15" x14ac:dyDescent="0.4">
      <c r="A6666">
        <v>6651</v>
      </c>
      <c r="B6666" s="63">
        <v>35712</v>
      </c>
      <c r="C6666" s="37">
        <v>96.78125</v>
      </c>
      <c r="D6666" s="37">
        <v>97.609375</v>
      </c>
      <c r="E6666" s="37">
        <v>96.21875</v>
      </c>
      <c r="F6666" s="37">
        <v>97.15625</v>
      </c>
      <c r="G6666" s="38">
        <v>3607600</v>
      </c>
      <c r="H6666" s="37">
        <v>61.010798999999999</v>
      </c>
      <c r="I6666" s="41">
        <f t="shared" si="738"/>
        <v>0.62796576648440017</v>
      </c>
      <c r="J6666" s="41">
        <f t="shared" ca="1" si="739"/>
        <v>1</v>
      </c>
      <c r="K6666" s="37">
        <f t="shared" si="740"/>
        <v>60.78</v>
      </c>
      <c r="L6666" s="37">
        <f t="shared" si="741"/>
        <v>61.3</v>
      </c>
      <c r="M6666" s="37">
        <f t="shared" si="742"/>
        <v>60.42</v>
      </c>
      <c r="N6666" s="37">
        <f t="shared" si="743"/>
        <v>61.01</v>
      </c>
      <c r="O6666" s="38">
        <f t="shared" ca="1" si="744"/>
        <v>3607600</v>
      </c>
    </row>
    <row r="6667" spans="1:15" x14ac:dyDescent="0.4">
      <c r="A6667">
        <v>6652</v>
      </c>
      <c r="B6667" s="63">
        <v>35711</v>
      </c>
      <c r="C6667" s="37">
        <v>98.359375</v>
      </c>
      <c r="D6667" s="37">
        <v>98.375</v>
      </c>
      <c r="E6667" s="37">
        <v>96.734375</v>
      </c>
      <c r="F6667" s="37">
        <v>97.5</v>
      </c>
      <c r="G6667" s="38">
        <v>4439400</v>
      </c>
      <c r="H6667" s="37">
        <v>61.226703999999998</v>
      </c>
      <c r="I6667" s="41">
        <f t="shared" si="738"/>
        <v>0.62796619487179484</v>
      </c>
      <c r="J6667" s="41">
        <f t="shared" ca="1" si="739"/>
        <v>1</v>
      </c>
      <c r="K6667" s="37">
        <f t="shared" si="740"/>
        <v>61.77</v>
      </c>
      <c r="L6667" s="37">
        <f t="shared" si="741"/>
        <v>61.78</v>
      </c>
      <c r="M6667" s="37">
        <f t="shared" si="742"/>
        <v>60.75</v>
      </c>
      <c r="N6667" s="37">
        <f t="shared" si="743"/>
        <v>61.23</v>
      </c>
      <c r="O6667" s="38">
        <f t="shared" ca="1" si="744"/>
        <v>4439400</v>
      </c>
    </row>
    <row r="6668" spans="1:15" x14ac:dyDescent="0.4">
      <c r="A6668">
        <v>6653</v>
      </c>
      <c r="B6668" s="63">
        <v>35710</v>
      </c>
      <c r="C6668" s="37">
        <v>97.53125</v>
      </c>
      <c r="D6668" s="37">
        <v>98.5</v>
      </c>
      <c r="E6668" s="37">
        <v>97.203125</v>
      </c>
      <c r="F6668" s="37">
        <v>98.1875</v>
      </c>
      <c r="G6668" s="38">
        <v>1832800</v>
      </c>
      <c r="H6668" s="37">
        <v>61.658382000000003</v>
      </c>
      <c r="I6668" s="41">
        <f t="shared" si="738"/>
        <v>0.62796569828134952</v>
      </c>
      <c r="J6668" s="41">
        <f t="shared" ca="1" si="739"/>
        <v>1</v>
      </c>
      <c r="K6668" s="37">
        <f t="shared" si="740"/>
        <v>61.25</v>
      </c>
      <c r="L6668" s="37">
        <f t="shared" si="741"/>
        <v>61.85</v>
      </c>
      <c r="M6668" s="37">
        <f t="shared" si="742"/>
        <v>61.04</v>
      </c>
      <c r="N6668" s="37">
        <f t="shared" si="743"/>
        <v>61.66</v>
      </c>
      <c r="O6668" s="38">
        <f t="shared" ca="1" si="744"/>
        <v>1832800</v>
      </c>
    </row>
    <row r="6669" spans="1:15" x14ac:dyDescent="0.4">
      <c r="A6669">
        <v>6654</v>
      </c>
      <c r="B6669" s="63">
        <v>35709</v>
      </c>
      <c r="C6669" s="37">
        <v>97.3125</v>
      </c>
      <c r="D6669" s="37">
        <v>97.609375</v>
      </c>
      <c r="E6669" s="37">
        <v>96.90625</v>
      </c>
      <c r="F6669" s="37">
        <v>97.28125</v>
      </c>
      <c r="G6669" s="38">
        <v>2272100</v>
      </c>
      <c r="H6669" s="37">
        <v>61.089297999999999</v>
      </c>
      <c r="I6669" s="41">
        <f t="shared" si="738"/>
        <v>0.62796580019274006</v>
      </c>
      <c r="J6669" s="41">
        <f t="shared" ca="1" si="739"/>
        <v>1</v>
      </c>
      <c r="K6669" s="37">
        <f t="shared" si="740"/>
        <v>61.11</v>
      </c>
      <c r="L6669" s="37">
        <f t="shared" si="741"/>
        <v>61.3</v>
      </c>
      <c r="M6669" s="37">
        <f t="shared" si="742"/>
        <v>60.85</v>
      </c>
      <c r="N6669" s="37">
        <f t="shared" si="743"/>
        <v>61.09</v>
      </c>
      <c r="O6669" s="38">
        <f t="shared" ca="1" si="744"/>
        <v>2272100</v>
      </c>
    </row>
    <row r="6670" spans="1:15" x14ac:dyDescent="0.4">
      <c r="A6670">
        <v>6655</v>
      </c>
      <c r="B6670" s="63">
        <v>35706</v>
      </c>
      <c r="C6670" s="37">
        <v>97.46875</v>
      </c>
      <c r="D6670" s="37">
        <v>97.75</v>
      </c>
      <c r="E6670" s="37">
        <v>95.34375</v>
      </c>
      <c r="F6670" s="37">
        <v>96.640625</v>
      </c>
      <c r="G6670" s="38">
        <v>6499900</v>
      </c>
      <c r="H6670" s="37">
        <v>60.687027</v>
      </c>
      <c r="I6670" s="41">
        <f t="shared" si="738"/>
        <v>0.62796600291026683</v>
      </c>
      <c r="J6670" s="41">
        <f t="shared" ca="1" si="739"/>
        <v>1</v>
      </c>
      <c r="K6670" s="37">
        <f t="shared" si="740"/>
        <v>61.21</v>
      </c>
      <c r="L6670" s="37">
        <f t="shared" si="741"/>
        <v>61.38</v>
      </c>
      <c r="M6670" s="37">
        <f t="shared" si="742"/>
        <v>59.87</v>
      </c>
      <c r="N6670" s="37">
        <f t="shared" si="743"/>
        <v>60.69</v>
      </c>
      <c r="O6670" s="38">
        <f t="shared" ca="1" si="744"/>
        <v>6499900</v>
      </c>
    </row>
    <row r="6671" spans="1:15" x14ac:dyDescent="0.4">
      <c r="A6671">
        <v>6656</v>
      </c>
      <c r="B6671" s="63">
        <v>35705</v>
      </c>
      <c r="C6671" s="37">
        <v>95.53125</v>
      </c>
      <c r="D6671" s="37">
        <v>96.1875</v>
      </c>
      <c r="E6671" s="37">
        <v>95.3125</v>
      </c>
      <c r="F6671" s="37">
        <v>96.15625</v>
      </c>
      <c r="G6671" s="38">
        <v>2577500</v>
      </c>
      <c r="H6671" s="37">
        <v>60.382851000000002</v>
      </c>
      <c r="I6671" s="41">
        <f t="shared" si="738"/>
        <v>0.62796595125121879</v>
      </c>
      <c r="J6671" s="41">
        <f t="shared" ca="1" si="739"/>
        <v>1</v>
      </c>
      <c r="K6671" s="37">
        <f t="shared" si="740"/>
        <v>59.99</v>
      </c>
      <c r="L6671" s="37">
        <f t="shared" si="741"/>
        <v>60.4</v>
      </c>
      <c r="M6671" s="37">
        <f t="shared" si="742"/>
        <v>59.85</v>
      </c>
      <c r="N6671" s="37">
        <f t="shared" si="743"/>
        <v>60.38</v>
      </c>
      <c r="O6671" s="38">
        <f t="shared" ca="1" si="744"/>
        <v>2577500</v>
      </c>
    </row>
    <row r="6672" spans="1:15" x14ac:dyDescent="0.4">
      <c r="A6672">
        <v>6657</v>
      </c>
      <c r="B6672" s="63">
        <v>35704</v>
      </c>
      <c r="C6672" s="37">
        <v>95.25</v>
      </c>
      <c r="D6672" s="37">
        <v>95.8125</v>
      </c>
      <c r="E6672" s="37">
        <v>94.78125</v>
      </c>
      <c r="F6672" s="37">
        <v>95.625</v>
      </c>
      <c r="G6672" s="38">
        <v>3567500</v>
      </c>
      <c r="H6672" s="37">
        <v>60.049225</v>
      </c>
      <c r="I6672" s="41">
        <f t="shared" si="738"/>
        <v>0.62796575163398693</v>
      </c>
      <c r="J6672" s="41">
        <f t="shared" ca="1" si="739"/>
        <v>1</v>
      </c>
      <c r="K6672" s="37">
        <f t="shared" si="740"/>
        <v>59.81</v>
      </c>
      <c r="L6672" s="37">
        <f t="shared" si="741"/>
        <v>60.17</v>
      </c>
      <c r="M6672" s="37">
        <f t="shared" si="742"/>
        <v>59.52</v>
      </c>
      <c r="N6672" s="37">
        <f t="shared" si="743"/>
        <v>60.05</v>
      </c>
      <c r="O6672" s="38">
        <f t="shared" ca="1" si="744"/>
        <v>3567500</v>
      </c>
    </row>
    <row r="6673" spans="1:15" x14ac:dyDescent="0.4">
      <c r="A6673">
        <v>6658</v>
      </c>
      <c r="B6673" s="63">
        <v>35703</v>
      </c>
      <c r="C6673" s="37">
        <v>95</v>
      </c>
      <c r="D6673" s="37">
        <v>95.6875</v>
      </c>
      <c r="E6673" s="37">
        <v>94.375</v>
      </c>
      <c r="F6673" s="37">
        <v>94.375</v>
      </c>
      <c r="G6673" s="38">
        <v>4137600</v>
      </c>
      <c r="H6673" s="37">
        <v>59.264282000000001</v>
      </c>
      <c r="I6673" s="41">
        <f t="shared" ref="I6673:I6736" si="745">IF(F6673=0,1,H6673/F6673)</f>
        <v>0.62796590198675495</v>
      </c>
      <c r="J6673" s="41">
        <f t="shared" ref="J6673:J6736" ca="1" si="746">INDEX(OFFSET($T$15,0,0,$S$13+1,1),MATCH(B6673,OFFSET($Q$15,0,0,$S$13+1,1),-1))</f>
        <v>1</v>
      </c>
      <c r="K6673" s="37">
        <f t="shared" ref="K6673:K6736" si="747">ROUND($I6673*C6673,2)</f>
        <v>59.66</v>
      </c>
      <c r="L6673" s="37">
        <f t="shared" ref="L6673:L6736" si="748">ROUND($I6673*D6673,2)</f>
        <v>60.09</v>
      </c>
      <c r="M6673" s="37">
        <f t="shared" ref="M6673:M6736" si="749">ROUND($I6673*E6673,2)</f>
        <v>59.26</v>
      </c>
      <c r="N6673" s="37">
        <f t="shared" ref="N6673:N6736" si="750">ROUND($I6673*F6673,2)</f>
        <v>59.26</v>
      </c>
      <c r="O6673" s="38">
        <f t="shared" ref="O6673:O6736" ca="1" si="751">G6673*J6673</f>
        <v>4137600</v>
      </c>
    </row>
    <row r="6674" spans="1:15" x14ac:dyDescent="0.4">
      <c r="A6674">
        <v>6659</v>
      </c>
      <c r="B6674" s="63">
        <v>35702</v>
      </c>
      <c r="C6674" s="37">
        <v>94.5</v>
      </c>
      <c r="D6674" s="37">
        <v>95.5625</v>
      </c>
      <c r="E6674" s="37">
        <v>94.15625</v>
      </c>
      <c r="F6674" s="37">
        <v>95.375</v>
      </c>
      <c r="G6674" s="38">
        <v>2065000</v>
      </c>
      <c r="H6674" s="37">
        <v>59.892277</v>
      </c>
      <c r="I6674" s="41">
        <f t="shared" si="745"/>
        <v>0.62796620707732631</v>
      </c>
      <c r="J6674" s="41">
        <f t="shared" ca="1" si="746"/>
        <v>1</v>
      </c>
      <c r="K6674" s="37">
        <f t="shared" si="747"/>
        <v>59.34</v>
      </c>
      <c r="L6674" s="37">
        <f t="shared" si="748"/>
        <v>60.01</v>
      </c>
      <c r="M6674" s="37">
        <f t="shared" si="749"/>
        <v>59.13</v>
      </c>
      <c r="N6674" s="37">
        <f t="shared" si="750"/>
        <v>59.89</v>
      </c>
      <c r="O6674" s="38">
        <f t="shared" ca="1" si="751"/>
        <v>2065000</v>
      </c>
    </row>
    <row r="6675" spans="1:15" x14ac:dyDescent="0.4">
      <c r="A6675">
        <v>6660</v>
      </c>
      <c r="B6675" s="63">
        <v>35699</v>
      </c>
      <c r="C6675" s="37">
        <v>94.4375</v>
      </c>
      <c r="D6675" s="37">
        <v>94.8125</v>
      </c>
      <c r="E6675" s="37">
        <v>94.1875</v>
      </c>
      <c r="F6675" s="37">
        <v>94.46875</v>
      </c>
      <c r="G6675" s="38">
        <v>3995800</v>
      </c>
      <c r="H6675" s="37">
        <v>59.323166000000001</v>
      </c>
      <c r="I6675" s="41">
        <f t="shared" si="745"/>
        <v>0.62796603109493876</v>
      </c>
      <c r="J6675" s="41">
        <f t="shared" ca="1" si="746"/>
        <v>1</v>
      </c>
      <c r="K6675" s="37">
        <f t="shared" si="747"/>
        <v>59.3</v>
      </c>
      <c r="L6675" s="37">
        <f t="shared" si="748"/>
        <v>59.54</v>
      </c>
      <c r="M6675" s="37">
        <f t="shared" si="749"/>
        <v>59.15</v>
      </c>
      <c r="N6675" s="37">
        <f t="shared" si="750"/>
        <v>59.32</v>
      </c>
      <c r="O6675" s="38">
        <f t="shared" ca="1" si="751"/>
        <v>3995800</v>
      </c>
    </row>
    <row r="6676" spans="1:15" x14ac:dyDescent="0.4">
      <c r="A6676">
        <v>6661</v>
      </c>
      <c r="B6676" s="63">
        <v>35698</v>
      </c>
      <c r="C6676" s="37">
        <v>94.25</v>
      </c>
      <c r="D6676" s="37">
        <v>94.75</v>
      </c>
      <c r="E6676" s="37">
        <v>93.625</v>
      </c>
      <c r="F6676" s="37">
        <v>93.6875</v>
      </c>
      <c r="G6676" s="38">
        <v>6327800</v>
      </c>
      <c r="H6676" s="37">
        <v>58.832531000000003</v>
      </c>
      <c r="I6676" s="41">
        <f t="shared" si="745"/>
        <v>0.62796564109406272</v>
      </c>
      <c r="J6676" s="41">
        <f t="shared" ca="1" si="746"/>
        <v>1</v>
      </c>
      <c r="K6676" s="37">
        <f t="shared" si="747"/>
        <v>59.19</v>
      </c>
      <c r="L6676" s="37">
        <f t="shared" si="748"/>
        <v>59.5</v>
      </c>
      <c r="M6676" s="37">
        <f t="shared" si="749"/>
        <v>58.79</v>
      </c>
      <c r="N6676" s="37">
        <f t="shared" si="750"/>
        <v>58.83</v>
      </c>
      <c r="O6676" s="38">
        <f t="shared" ca="1" si="751"/>
        <v>6327800</v>
      </c>
    </row>
    <row r="6677" spans="1:15" x14ac:dyDescent="0.4">
      <c r="A6677">
        <v>6662</v>
      </c>
      <c r="B6677" s="63">
        <v>35697</v>
      </c>
      <c r="C6677" s="37">
        <v>95.375</v>
      </c>
      <c r="D6677" s="37">
        <v>96.109375</v>
      </c>
      <c r="E6677" s="37">
        <v>94.28125</v>
      </c>
      <c r="F6677" s="37">
        <v>94.34375</v>
      </c>
      <c r="G6677" s="38">
        <v>2793100</v>
      </c>
      <c r="H6677" s="37">
        <v>59.244663000000003</v>
      </c>
      <c r="I6677" s="41">
        <f t="shared" si="745"/>
        <v>0.62796595428949986</v>
      </c>
      <c r="J6677" s="41">
        <f t="shared" ca="1" si="746"/>
        <v>1</v>
      </c>
      <c r="K6677" s="37">
        <f t="shared" si="747"/>
        <v>59.89</v>
      </c>
      <c r="L6677" s="37">
        <f t="shared" si="748"/>
        <v>60.35</v>
      </c>
      <c r="M6677" s="37">
        <f t="shared" si="749"/>
        <v>59.21</v>
      </c>
      <c r="N6677" s="37">
        <f t="shared" si="750"/>
        <v>59.24</v>
      </c>
      <c r="O6677" s="38">
        <f t="shared" ca="1" si="751"/>
        <v>2793100</v>
      </c>
    </row>
    <row r="6678" spans="1:15" x14ac:dyDescent="0.4">
      <c r="A6678">
        <v>6663</v>
      </c>
      <c r="B6678" s="63">
        <v>35696</v>
      </c>
      <c r="C6678" s="37">
        <v>95.5625</v>
      </c>
      <c r="D6678" s="37">
        <v>95.703125</v>
      </c>
      <c r="E6678" s="37">
        <v>94.75</v>
      </c>
      <c r="F6678" s="37">
        <v>95.125</v>
      </c>
      <c r="G6678" s="38">
        <v>1872800</v>
      </c>
      <c r="H6678" s="37">
        <v>59.735259999999997</v>
      </c>
      <c r="I6678" s="41">
        <f t="shared" si="745"/>
        <v>0.62796593955321944</v>
      </c>
      <c r="J6678" s="41">
        <f t="shared" ca="1" si="746"/>
        <v>1</v>
      </c>
      <c r="K6678" s="37">
        <f t="shared" si="747"/>
        <v>60.01</v>
      </c>
      <c r="L6678" s="37">
        <f t="shared" si="748"/>
        <v>60.1</v>
      </c>
      <c r="M6678" s="37">
        <f t="shared" si="749"/>
        <v>59.5</v>
      </c>
      <c r="N6678" s="37">
        <f t="shared" si="750"/>
        <v>59.74</v>
      </c>
      <c r="O6678" s="38">
        <f t="shared" ca="1" si="751"/>
        <v>1872800</v>
      </c>
    </row>
    <row r="6679" spans="1:15" x14ac:dyDescent="0.4">
      <c r="A6679">
        <v>6664</v>
      </c>
      <c r="B6679" s="63">
        <v>35695</v>
      </c>
      <c r="C6679" s="37">
        <v>95.5</v>
      </c>
      <c r="D6679" s="37">
        <v>96.203125</v>
      </c>
      <c r="E6679" s="37">
        <v>95.21875</v>
      </c>
      <c r="F6679" s="37">
        <v>95.5625</v>
      </c>
      <c r="G6679" s="38">
        <v>3259000</v>
      </c>
      <c r="H6679" s="37">
        <v>60.010016999999998</v>
      </c>
      <c r="I6679" s="41">
        <f t="shared" si="745"/>
        <v>0.62796616873773703</v>
      </c>
      <c r="J6679" s="41">
        <f t="shared" ca="1" si="746"/>
        <v>1</v>
      </c>
      <c r="K6679" s="37">
        <f t="shared" si="747"/>
        <v>59.97</v>
      </c>
      <c r="L6679" s="37">
        <f t="shared" si="748"/>
        <v>60.41</v>
      </c>
      <c r="M6679" s="37">
        <f t="shared" si="749"/>
        <v>59.79</v>
      </c>
      <c r="N6679" s="37">
        <f t="shared" si="750"/>
        <v>60.01</v>
      </c>
      <c r="O6679" s="38">
        <f t="shared" ca="1" si="751"/>
        <v>3259000</v>
      </c>
    </row>
    <row r="6680" spans="1:15" x14ac:dyDescent="0.4">
      <c r="A6680">
        <v>6665</v>
      </c>
      <c r="B6680" s="63">
        <v>35692</v>
      </c>
      <c r="C6680" s="37">
        <v>94.65625</v>
      </c>
      <c r="D6680" s="37">
        <v>95.359375</v>
      </c>
      <c r="E6680" s="37">
        <v>94.40625</v>
      </c>
      <c r="F6680" s="37">
        <v>95.03125</v>
      </c>
      <c r="G6680" s="38">
        <v>1566400</v>
      </c>
      <c r="H6680" s="37">
        <v>59.676403000000001</v>
      </c>
      <c r="I6680" s="41">
        <f t="shared" si="745"/>
        <v>0.62796609536336734</v>
      </c>
      <c r="J6680" s="41">
        <f t="shared" ca="1" si="746"/>
        <v>1</v>
      </c>
      <c r="K6680" s="37">
        <f t="shared" si="747"/>
        <v>59.44</v>
      </c>
      <c r="L6680" s="37">
        <f t="shared" si="748"/>
        <v>59.88</v>
      </c>
      <c r="M6680" s="37">
        <f t="shared" si="749"/>
        <v>59.28</v>
      </c>
      <c r="N6680" s="37">
        <f t="shared" si="750"/>
        <v>59.68</v>
      </c>
      <c r="O6680" s="38">
        <f t="shared" ca="1" si="751"/>
        <v>1566400</v>
      </c>
    </row>
    <row r="6681" spans="1:15" x14ac:dyDescent="0.4">
      <c r="A6681">
        <v>6666</v>
      </c>
      <c r="B6681" s="63">
        <v>35691</v>
      </c>
      <c r="C6681" s="37">
        <v>95</v>
      </c>
      <c r="D6681" s="37">
        <v>96.375</v>
      </c>
      <c r="E6681" s="37">
        <v>94.96875</v>
      </c>
      <c r="F6681" s="37">
        <v>95.21875</v>
      </c>
      <c r="G6681" s="38">
        <v>5045400</v>
      </c>
      <c r="H6681" s="37">
        <v>59.575623</v>
      </c>
      <c r="I6681" s="41">
        <f t="shared" si="745"/>
        <v>0.62567113094847393</v>
      </c>
      <c r="J6681" s="41">
        <f t="shared" ca="1" si="746"/>
        <v>1</v>
      </c>
      <c r="K6681" s="37">
        <f t="shared" si="747"/>
        <v>59.44</v>
      </c>
      <c r="L6681" s="37">
        <f t="shared" si="748"/>
        <v>60.3</v>
      </c>
      <c r="M6681" s="37">
        <f t="shared" si="749"/>
        <v>59.42</v>
      </c>
      <c r="N6681" s="37">
        <f t="shared" si="750"/>
        <v>59.58</v>
      </c>
      <c r="O6681" s="38">
        <f t="shared" ca="1" si="751"/>
        <v>5045400</v>
      </c>
    </row>
    <row r="6682" spans="1:15" x14ac:dyDescent="0.4">
      <c r="A6682">
        <v>6667</v>
      </c>
      <c r="B6682" s="63">
        <v>35690</v>
      </c>
      <c r="C6682" s="37">
        <v>95.375</v>
      </c>
      <c r="D6682" s="37">
        <v>95.5</v>
      </c>
      <c r="E6682" s="37">
        <v>94.5</v>
      </c>
      <c r="F6682" s="37">
        <v>94.8125</v>
      </c>
      <c r="G6682" s="38">
        <v>2220000</v>
      </c>
      <c r="H6682" s="37">
        <v>59.321423000000003</v>
      </c>
      <c r="I6682" s="41">
        <f t="shared" si="745"/>
        <v>0.62567090837178641</v>
      </c>
      <c r="J6682" s="41">
        <f t="shared" ca="1" si="746"/>
        <v>1</v>
      </c>
      <c r="K6682" s="37">
        <f t="shared" si="747"/>
        <v>59.67</v>
      </c>
      <c r="L6682" s="37">
        <f t="shared" si="748"/>
        <v>59.75</v>
      </c>
      <c r="M6682" s="37">
        <f t="shared" si="749"/>
        <v>59.13</v>
      </c>
      <c r="N6682" s="37">
        <f t="shared" si="750"/>
        <v>59.32</v>
      </c>
      <c r="O6682" s="38">
        <f t="shared" ca="1" si="751"/>
        <v>2220000</v>
      </c>
    </row>
    <row r="6683" spans="1:15" x14ac:dyDescent="0.4">
      <c r="A6683">
        <v>6668</v>
      </c>
      <c r="B6683" s="63">
        <v>35689</v>
      </c>
      <c r="C6683" s="37">
        <v>93.3125</v>
      </c>
      <c r="D6683" s="37">
        <v>95.28125</v>
      </c>
      <c r="E6683" s="37">
        <v>93.03125</v>
      </c>
      <c r="F6683" s="37">
        <v>94.8125</v>
      </c>
      <c r="G6683" s="38">
        <v>6979000</v>
      </c>
      <c r="H6683" s="37">
        <v>59.321423000000003</v>
      </c>
      <c r="I6683" s="41">
        <f t="shared" si="745"/>
        <v>0.62567090837178641</v>
      </c>
      <c r="J6683" s="41">
        <f t="shared" ca="1" si="746"/>
        <v>1</v>
      </c>
      <c r="K6683" s="37">
        <f t="shared" si="747"/>
        <v>58.38</v>
      </c>
      <c r="L6683" s="37">
        <f t="shared" si="748"/>
        <v>59.61</v>
      </c>
      <c r="M6683" s="37">
        <f t="shared" si="749"/>
        <v>58.21</v>
      </c>
      <c r="N6683" s="37">
        <f t="shared" si="750"/>
        <v>59.32</v>
      </c>
      <c r="O6683" s="38">
        <f t="shared" ca="1" si="751"/>
        <v>6979000</v>
      </c>
    </row>
    <row r="6684" spans="1:15" x14ac:dyDescent="0.4">
      <c r="A6684">
        <v>6669</v>
      </c>
      <c r="B6684" s="63">
        <v>35688</v>
      </c>
      <c r="C6684" s="37">
        <v>92.65625</v>
      </c>
      <c r="D6684" s="37">
        <v>93.3125</v>
      </c>
      <c r="E6684" s="37">
        <v>92.1875</v>
      </c>
      <c r="F6684" s="37">
        <v>92.5</v>
      </c>
      <c r="G6684" s="38">
        <v>2060500</v>
      </c>
      <c r="H6684" s="37">
        <v>57.874580000000002</v>
      </c>
      <c r="I6684" s="41">
        <f t="shared" si="745"/>
        <v>0.62567113513513517</v>
      </c>
      <c r="J6684" s="41">
        <f t="shared" ca="1" si="746"/>
        <v>1</v>
      </c>
      <c r="K6684" s="37">
        <f t="shared" si="747"/>
        <v>57.97</v>
      </c>
      <c r="L6684" s="37">
        <f t="shared" si="748"/>
        <v>58.38</v>
      </c>
      <c r="M6684" s="37">
        <f t="shared" si="749"/>
        <v>57.68</v>
      </c>
      <c r="N6684" s="37">
        <f t="shared" si="750"/>
        <v>57.87</v>
      </c>
      <c r="O6684" s="38">
        <f t="shared" ca="1" si="751"/>
        <v>2060500</v>
      </c>
    </row>
    <row r="6685" spans="1:15" x14ac:dyDescent="0.4">
      <c r="A6685">
        <v>6670</v>
      </c>
      <c r="B6685" s="63">
        <v>35685</v>
      </c>
      <c r="C6685" s="37">
        <v>92</v>
      </c>
      <c r="D6685" s="37">
        <v>92.96875</v>
      </c>
      <c r="E6685" s="37">
        <v>90.9375</v>
      </c>
      <c r="F6685" s="37">
        <v>92.65625</v>
      </c>
      <c r="G6685" s="38">
        <v>6708000</v>
      </c>
      <c r="H6685" s="37">
        <v>57.972321000000001</v>
      </c>
      <c r="I6685" s="41">
        <f t="shared" si="745"/>
        <v>0.62567091804384489</v>
      </c>
      <c r="J6685" s="41">
        <f t="shared" ca="1" si="746"/>
        <v>1</v>
      </c>
      <c r="K6685" s="37">
        <f t="shared" si="747"/>
        <v>57.56</v>
      </c>
      <c r="L6685" s="37">
        <f t="shared" si="748"/>
        <v>58.17</v>
      </c>
      <c r="M6685" s="37">
        <f t="shared" si="749"/>
        <v>56.9</v>
      </c>
      <c r="N6685" s="37">
        <f t="shared" si="750"/>
        <v>57.97</v>
      </c>
      <c r="O6685" s="38">
        <f t="shared" ca="1" si="751"/>
        <v>6708000</v>
      </c>
    </row>
    <row r="6686" spans="1:15" x14ac:dyDescent="0.4">
      <c r="A6686">
        <v>6671</v>
      </c>
      <c r="B6686" s="63">
        <v>35684</v>
      </c>
      <c r="C6686" s="37">
        <v>91.78125</v>
      </c>
      <c r="D6686" s="37">
        <v>91.90625</v>
      </c>
      <c r="E6686" s="37">
        <v>90.25</v>
      </c>
      <c r="F6686" s="37">
        <v>91.1875</v>
      </c>
      <c r="G6686" s="38">
        <v>7055900</v>
      </c>
      <c r="H6686" s="37">
        <v>57.053370999999999</v>
      </c>
      <c r="I6686" s="41">
        <f t="shared" si="745"/>
        <v>0.62567096367374908</v>
      </c>
      <c r="J6686" s="41">
        <f t="shared" ca="1" si="746"/>
        <v>1</v>
      </c>
      <c r="K6686" s="37">
        <f t="shared" si="747"/>
        <v>57.42</v>
      </c>
      <c r="L6686" s="37">
        <f t="shared" si="748"/>
        <v>57.5</v>
      </c>
      <c r="M6686" s="37">
        <f t="shared" si="749"/>
        <v>56.47</v>
      </c>
      <c r="N6686" s="37">
        <f t="shared" si="750"/>
        <v>57.05</v>
      </c>
      <c r="O6686" s="38">
        <f t="shared" ca="1" si="751"/>
        <v>7055900</v>
      </c>
    </row>
    <row r="6687" spans="1:15" x14ac:dyDescent="0.4">
      <c r="A6687">
        <v>6672</v>
      </c>
      <c r="B6687" s="63">
        <v>35683</v>
      </c>
      <c r="C6687" s="37">
        <v>93.125</v>
      </c>
      <c r="D6687" s="37">
        <v>93.5</v>
      </c>
      <c r="E6687" s="37">
        <v>91.65625</v>
      </c>
      <c r="F6687" s="37">
        <v>91.65625</v>
      </c>
      <c r="G6687" s="38">
        <v>3623700</v>
      </c>
      <c r="H6687" s="37">
        <v>57.346642000000003</v>
      </c>
      <c r="I6687" s="41">
        <f t="shared" si="745"/>
        <v>0.62567082986703038</v>
      </c>
      <c r="J6687" s="41">
        <f t="shared" ca="1" si="746"/>
        <v>1</v>
      </c>
      <c r="K6687" s="37">
        <f t="shared" si="747"/>
        <v>58.27</v>
      </c>
      <c r="L6687" s="37">
        <f t="shared" si="748"/>
        <v>58.5</v>
      </c>
      <c r="M6687" s="37">
        <f t="shared" si="749"/>
        <v>57.35</v>
      </c>
      <c r="N6687" s="37">
        <f t="shared" si="750"/>
        <v>57.35</v>
      </c>
      <c r="O6687" s="38">
        <f t="shared" ca="1" si="751"/>
        <v>3623700</v>
      </c>
    </row>
    <row r="6688" spans="1:15" x14ac:dyDescent="0.4">
      <c r="A6688">
        <v>6673</v>
      </c>
      <c r="B6688" s="63">
        <v>35682</v>
      </c>
      <c r="C6688" s="37">
        <v>93.21875</v>
      </c>
      <c r="D6688" s="37">
        <v>94.28125</v>
      </c>
      <c r="E6688" s="37">
        <v>92.90625</v>
      </c>
      <c r="F6688" s="37">
        <v>93.59375</v>
      </c>
      <c r="G6688" s="38">
        <v>1885200</v>
      </c>
      <c r="H6688" s="37">
        <v>58.558886999999999</v>
      </c>
      <c r="I6688" s="41">
        <f t="shared" si="745"/>
        <v>0.62567091285475795</v>
      </c>
      <c r="J6688" s="41">
        <f t="shared" ca="1" si="746"/>
        <v>1</v>
      </c>
      <c r="K6688" s="37">
        <f t="shared" si="747"/>
        <v>58.32</v>
      </c>
      <c r="L6688" s="37">
        <f t="shared" si="748"/>
        <v>58.99</v>
      </c>
      <c r="M6688" s="37">
        <f t="shared" si="749"/>
        <v>58.13</v>
      </c>
      <c r="N6688" s="37">
        <f t="shared" si="750"/>
        <v>58.56</v>
      </c>
      <c r="O6688" s="38">
        <f t="shared" ca="1" si="751"/>
        <v>1885200</v>
      </c>
    </row>
    <row r="6689" spans="1:15" x14ac:dyDescent="0.4">
      <c r="A6689">
        <v>6674</v>
      </c>
      <c r="B6689" s="63">
        <v>35681</v>
      </c>
      <c r="C6689" s="37">
        <v>93.71875</v>
      </c>
      <c r="D6689" s="37">
        <v>94</v>
      </c>
      <c r="E6689" s="37">
        <v>93.3125</v>
      </c>
      <c r="F6689" s="37">
        <v>93.546875</v>
      </c>
      <c r="G6689" s="38">
        <v>803500</v>
      </c>
      <c r="H6689" s="37">
        <v>58.529583000000002</v>
      </c>
      <c r="I6689" s="41">
        <f t="shared" si="745"/>
        <v>0.62567117287456153</v>
      </c>
      <c r="J6689" s="41">
        <f t="shared" ca="1" si="746"/>
        <v>1</v>
      </c>
      <c r="K6689" s="37">
        <f t="shared" si="747"/>
        <v>58.64</v>
      </c>
      <c r="L6689" s="37">
        <f t="shared" si="748"/>
        <v>58.81</v>
      </c>
      <c r="M6689" s="37">
        <f t="shared" si="749"/>
        <v>58.38</v>
      </c>
      <c r="N6689" s="37">
        <f t="shared" si="750"/>
        <v>58.53</v>
      </c>
      <c r="O6689" s="38">
        <f t="shared" ca="1" si="751"/>
        <v>803500</v>
      </c>
    </row>
    <row r="6690" spans="1:15" x14ac:dyDescent="0.4">
      <c r="A6690">
        <v>6675</v>
      </c>
      <c r="B6690" s="63">
        <v>35678</v>
      </c>
      <c r="C6690" s="37">
        <v>93.96875</v>
      </c>
      <c r="D6690" s="37">
        <v>94.4375</v>
      </c>
      <c r="E6690" s="37">
        <v>92.59375</v>
      </c>
      <c r="F6690" s="37">
        <v>93.140625</v>
      </c>
      <c r="G6690" s="38">
        <v>3663300</v>
      </c>
      <c r="H6690" s="37">
        <v>58.275390999999999</v>
      </c>
      <c r="I6690" s="41">
        <f t="shared" si="745"/>
        <v>0.62567103237711796</v>
      </c>
      <c r="J6690" s="41">
        <f t="shared" ca="1" si="746"/>
        <v>1</v>
      </c>
      <c r="K6690" s="37">
        <f t="shared" si="747"/>
        <v>58.79</v>
      </c>
      <c r="L6690" s="37">
        <f t="shared" si="748"/>
        <v>59.09</v>
      </c>
      <c r="M6690" s="37">
        <f t="shared" si="749"/>
        <v>57.93</v>
      </c>
      <c r="N6690" s="37">
        <f t="shared" si="750"/>
        <v>58.28</v>
      </c>
      <c r="O6690" s="38">
        <f t="shared" ca="1" si="751"/>
        <v>3663300</v>
      </c>
    </row>
    <row r="6691" spans="1:15" x14ac:dyDescent="0.4">
      <c r="A6691">
        <v>6676</v>
      </c>
      <c r="B6691" s="63">
        <v>35677</v>
      </c>
      <c r="C6691" s="37">
        <v>93.0625</v>
      </c>
      <c r="D6691" s="37">
        <v>93.71875</v>
      </c>
      <c r="E6691" s="37">
        <v>92.75</v>
      </c>
      <c r="F6691" s="37">
        <v>93.40625</v>
      </c>
      <c r="G6691" s="38">
        <v>2473700</v>
      </c>
      <c r="H6691" s="37">
        <v>58.441586000000001</v>
      </c>
      <c r="I6691" s="41">
        <f t="shared" si="745"/>
        <v>0.62567104449648714</v>
      </c>
      <c r="J6691" s="41">
        <f t="shared" ca="1" si="746"/>
        <v>1</v>
      </c>
      <c r="K6691" s="37">
        <f t="shared" si="747"/>
        <v>58.23</v>
      </c>
      <c r="L6691" s="37">
        <f t="shared" si="748"/>
        <v>58.64</v>
      </c>
      <c r="M6691" s="37">
        <f t="shared" si="749"/>
        <v>58.03</v>
      </c>
      <c r="N6691" s="37">
        <f t="shared" si="750"/>
        <v>58.44</v>
      </c>
      <c r="O6691" s="38">
        <f t="shared" ca="1" si="751"/>
        <v>2473700</v>
      </c>
    </row>
    <row r="6692" spans="1:15" x14ac:dyDescent="0.4">
      <c r="A6692">
        <v>6677</v>
      </c>
      <c r="B6692" s="63">
        <v>35676</v>
      </c>
      <c r="C6692" s="37">
        <v>93.296875</v>
      </c>
      <c r="D6692" s="37">
        <v>94</v>
      </c>
      <c r="E6692" s="37">
        <v>92.75</v>
      </c>
      <c r="F6692" s="37">
        <v>92.8125</v>
      </c>
      <c r="G6692" s="38">
        <v>2812500</v>
      </c>
      <c r="H6692" s="37">
        <v>58.070079999999997</v>
      </c>
      <c r="I6692" s="41">
        <f t="shared" si="745"/>
        <v>0.62567089562289557</v>
      </c>
      <c r="J6692" s="41">
        <f t="shared" ca="1" si="746"/>
        <v>1</v>
      </c>
      <c r="K6692" s="37">
        <f t="shared" si="747"/>
        <v>58.37</v>
      </c>
      <c r="L6692" s="37">
        <f t="shared" si="748"/>
        <v>58.81</v>
      </c>
      <c r="M6692" s="37">
        <f t="shared" si="749"/>
        <v>58.03</v>
      </c>
      <c r="N6692" s="37">
        <f t="shared" si="750"/>
        <v>58.07</v>
      </c>
      <c r="O6692" s="38">
        <f t="shared" ca="1" si="751"/>
        <v>2812500</v>
      </c>
    </row>
    <row r="6693" spans="1:15" x14ac:dyDescent="0.4">
      <c r="A6693">
        <v>6678</v>
      </c>
      <c r="B6693" s="63">
        <v>35675</v>
      </c>
      <c r="C6693" s="37">
        <v>90.6875</v>
      </c>
      <c r="D6693" s="37">
        <v>93.359375</v>
      </c>
      <c r="E6693" s="37">
        <v>90.59375</v>
      </c>
      <c r="F6693" s="37">
        <v>93.3125</v>
      </c>
      <c r="G6693" s="38">
        <v>7294000</v>
      </c>
      <c r="H6693" s="37">
        <v>58.382911999999997</v>
      </c>
      <c r="I6693" s="41">
        <f t="shared" si="745"/>
        <v>0.62567085867381111</v>
      </c>
      <c r="J6693" s="41">
        <f t="shared" ca="1" si="746"/>
        <v>1</v>
      </c>
      <c r="K6693" s="37">
        <f t="shared" si="747"/>
        <v>56.74</v>
      </c>
      <c r="L6693" s="37">
        <f t="shared" si="748"/>
        <v>58.41</v>
      </c>
      <c r="M6693" s="37">
        <f t="shared" si="749"/>
        <v>56.68</v>
      </c>
      <c r="N6693" s="37">
        <f t="shared" si="750"/>
        <v>58.38</v>
      </c>
      <c r="O6693" s="38">
        <f t="shared" ca="1" si="751"/>
        <v>7294000</v>
      </c>
    </row>
    <row r="6694" spans="1:15" x14ac:dyDescent="0.4">
      <c r="A6694">
        <v>6679</v>
      </c>
      <c r="B6694" s="63">
        <v>35671</v>
      </c>
      <c r="C6694" s="37">
        <v>90.125</v>
      </c>
      <c r="D6694" s="37">
        <v>91.109375</v>
      </c>
      <c r="E6694" s="37">
        <v>89.71875</v>
      </c>
      <c r="F6694" s="37">
        <v>90.375</v>
      </c>
      <c r="G6694" s="38">
        <v>2652300</v>
      </c>
      <c r="H6694" s="37">
        <v>56.54504</v>
      </c>
      <c r="I6694" s="41">
        <f t="shared" si="745"/>
        <v>0.62567125864453665</v>
      </c>
      <c r="J6694" s="41">
        <f t="shared" ca="1" si="746"/>
        <v>1</v>
      </c>
      <c r="K6694" s="37">
        <f t="shared" si="747"/>
        <v>56.39</v>
      </c>
      <c r="L6694" s="37">
        <f t="shared" si="748"/>
        <v>57</v>
      </c>
      <c r="M6694" s="37">
        <f t="shared" si="749"/>
        <v>56.13</v>
      </c>
      <c r="N6694" s="37">
        <f t="shared" si="750"/>
        <v>56.55</v>
      </c>
      <c r="O6694" s="38">
        <f t="shared" ca="1" si="751"/>
        <v>2652300</v>
      </c>
    </row>
    <row r="6695" spans="1:15" x14ac:dyDescent="0.4">
      <c r="A6695">
        <v>6680</v>
      </c>
      <c r="B6695" s="63">
        <v>35670</v>
      </c>
      <c r="C6695" s="37">
        <v>91.1875</v>
      </c>
      <c r="D6695" s="37">
        <v>91.9375</v>
      </c>
      <c r="E6695" s="37">
        <v>90</v>
      </c>
      <c r="F6695" s="37">
        <v>90.015625</v>
      </c>
      <c r="G6695" s="38">
        <v>4287900</v>
      </c>
      <c r="H6695" s="37">
        <v>56.320163999999998</v>
      </c>
      <c r="I6695" s="41">
        <f t="shared" si="745"/>
        <v>0.62567097656656834</v>
      </c>
      <c r="J6695" s="41">
        <f t="shared" ca="1" si="746"/>
        <v>1</v>
      </c>
      <c r="K6695" s="37">
        <f t="shared" si="747"/>
        <v>57.05</v>
      </c>
      <c r="L6695" s="37">
        <f t="shared" si="748"/>
        <v>57.52</v>
      </c>
      <c r="M6695" s="37">
        <f t="shared" si="749"/>
        <v>56.31</v>
      </c>
      <c r="N6695" s="37">
        <f t="shared" si="750"/>
        <v>56.32</v>
      </c>
      <c r="O6695" s="38">
        <f t="shared" ca="1" si="751"/>
        <v>4287900</v>
      </c>
    </row>
    <row r="6696" spans="1:15" x14ac:dyDescent="0.4">
      <c r="A6696">
        <v>6681</v>
      </c>
      <c r="B6696" s="63">
        <v>35669</v>
      </c>
      <c r="C6696" s="37">
        <v>91</v>
      </c>
      <c r="D6696" s="37">
        <v>91.96875</v>
      </c>
      <c r="E6696" s="37">
        <v>90.40625</v>
      </c>
      <c r="F6696" s="37">
        <v>91.40625</v>
      </c>
      <c r="G6696" s="38">
        <v>5484300</v>
      </c>
      <c r="H6696" s="37">
        <v>57.190238999999998</v>
      </c>
      <c r="I6696" s="41">
        <f t="shared" si="745"/>
        <v>0.62567099076923072</v>
      </c>
      <c r="J6696" s="41">
        <f t="shared" ca="1" si="746"/>
        <v>1</v>
      </c>
      <c r="K6696" s="37">
        <f t="shared" si="747"/>
        <v>56.94</v>
      </c>
      <c r="L6696" s="37">
        <f t="shared" si="748"/>
        <v>57.54</v>
      </c>
      <c r="M6696" s="37">
        <f t="shared" si="749"/>
        <v>56.56</v>
      </c>
      <c r="N6696" s="37">
        <f t="shared" si="750"/>
        <v>57.19</v>
      </c>
      <c r="O6696" s="38">
        <f t="shared" ca="1" si="751"/>
        <v>5484300</v>
      </c>
    </row>
    <row r="6697" spans="1:15" x14ac:dyDescent="0.4">
      <c r="A6697">
        <v>6682</v>
      </c>
      <c r="B6697" s="63">
        <v>35668</v>
      </c>
      <c r="C6697" s="37">
        <v>92</v>
      </c>
      <c r="D6697" s="37">
        <v>92.5625</v>
      </c>
      <c r="E6697" s="37">
        <v>90.703125</v>
      </c>
      <c r="F6697" s="37">
        <v>90.859375</v>
      </c>
      <c r="G6697" s="38">
        <v>4290000</v>
      </c>
      <c r="H6697" s="37">
        <v>56.848080000000003</v>
      </c>
      <c r="I6697" s="41">
        <f t="shared" si="745"/>
        <v>0.6256710438521067</v>
      </c>
      <c r="J6697" s="41">
        <f t="shared" ca="1" si="746"/>
        <v>1</v>
      </c>
      <c r="K6697" s="37">
        <f t="shared" si="747"/>
        <v>57.56</v>
      </c>
      <c r="L6697" s="37">
        <f t="shared" si="748"/>
        <v>57.91</v>
      </c>
      <c r="M6697" s="37">
        <f t="shared" si="749"/>
        <v>56.75</v>
      </c>
      <c r="N6697" s="37">
        <f t="shared" si="750"/>
        <v>56.85</v>
      </c>
      <c r="O6697" s="38">
        <f t="shared" ca="1" si="751"/>
        <v>4290000</v>
      </c>
    </row>
    <row r="6698" spans="1:15" x14ac:dyDescent="0.4">
      <c r="A6698">
        <v>6683</v>
      </c>
      <c r="B6698" s="63">
        <v>35667</v>
      </c>
      <c r="C6698" s="37">
        <v>92.78125</v>
      </c>
      <c r="D6698" s="37">
        <v>93.40625</v>
      </c>
      <c r="E6698" s="37">
        <v>91.84375</v>
      </c>
      <c r="F6698" s="37">
        <v>92.21875</v>
      </c>
      <c r="G6698" s="38">
        <v>3888000</v>
      </c>
      <c r="H6698" s="37">
        <v>57.698585999999999</v>
      </c>
      <c r="I6698" s="41">
        <f t="shared" si="745"/>
        <v>0.62567087495764151</v>
      </c>
      <c r="J6698" s="41">
        <f t="shared" ca="1" si="746"/>
        <v>1</v>
      </c>
      <c r="K6698" s="37">
        <f t="shared" si="747"/>
        <v>58.05</v>
      </c>
      <c r="L6698" s="37">
        <f t="shared" si="748"/>
        <v>58.44</v>
      </c>
      <c r="M6698" s="37">
        <f t="shared" si="749"/>
        <v>57.46</v>
      </c>
      <c r="N6698" s="37">
        <f t="shared" si="750"/>
        <v>57.7</v>
      </c>
      <c r="O6698" s="38">
        <f t="shared" ca="1" si="751"/>
        <v>3888000</v>
      </c>
    </row>
    <row r="6699" spans="1:15" x14ac:dyDescent="0.4">
      <c r="A6699">
        <v>6684</v>
      </c>
      <c r="B6699" s="63">
        <v>35664</v>
      </c>
      <c r="C6699" s="37">
        <v>91</v>
      </c>
      <c r="D6699" s="37">
        <v>92.734375</v>
      </c>
      <c r="E6699" s="37">
        <v>90.5625</v>
      </c>
      <c r="F6699" s="37">
        <v>92.5625</v>
      </c>
      <c r="G6699" s="38">
        <v>8087800</v>
      </c>
      <c r="H6699" s="37">
        <v>57.913662000000002</v>
      </c>
      <c r="I6699" s="41">
        <f t="shared" si="745"/>
        <v>0.62567089264010811</v>
      </c>
      <c r="J6699" s="41">
        <f t="shared" ca="1" si="746"/>
        <v>1</v>
      </c>
      <c r="K6699" s="37">
        <f t="shared" si="747"/>
        <v>56.94</v>
      </c>
      <c r="L6699" s="37">
        <f t="shared" si="748"/>
        <v>58.02</v>
      </c>
      <c r="M6699" s="37">
        <f t="shared" si="749"/>
        <v>56.66</v>
      </c>
      <c r="N6699" s="37">
        <f t="shared" si="750"/>
        <v>57.91</v>
      </c>
      <c r="O6699" s="38">
        <f t="shared" ca="1" si="751"/>
        <v>8087800</v>
      </c>
    </row>
    <row r="6700" spans="1:15" x14ac:dyDescent="0.4">
      <c r="A6700">
        <v>6685</v>
      </c>
      <c r="B6700" s="63">
        <v>35663</v>
      </c>
      <c r="C6700" s="37">
        <v>94.125</v>
      </c>
      <c r="D6700" s="37">
        <v>94.25</v>
      </c>
      <c r="E6700" s="37">
        <v>92.09375</v>
      </c>
      <c r="F6700" s="37">
        <v>92.59375</v>
      </c>
      <c r="G6700" s="38">
        <v>5392600</v>
      </c>
      <c r="H6700" s="37">
        <v>57.933216000000002</v>
      </c>
      <c r="I6700" s="41">
        <f t="shared" si="745"/>
        <v>0.62567091191360114</v>
      </c>
      <c r="J6700" s="41">
        <f t="shared" ca="1" si="746"/>
        <v>1</v>
      </c>
      <c r="K6700" s="37">
        <f t="shared" si="747"/>
        <v>58.89</v>
      </c>
      <c r="L6700" s="37">
        <f t="shared" si="748"/>
        <v>58.97</v>
      </c>
      <c r="M6700" s="37">
        <f t="shared" si="749"/>
        <v>57.62</v>
      </c>
      <c r="N6700" s="37">
        <f t="shared" si="750"/>
        <v>57.93</v>
      </c>
      <c r="O6700" s="38">
        <f t="shared" ca="1" si="751"/>
        <v>5392600</v>
      </c>
    </row>
    <row r="6701" spans="1:15" x14ac:dyDescent="0.4">
      <c r="A6701">
        <v>6686</v>
      </c>
      <c r="B6701" s="63">
        <v>35662</v>
      </c>
      <c r="C6701" s="37">
        <v>92.9375</v>
      </c>
      <c r="D6701" s="37">
        <v>94.3125</v>
      </c>
      <c r="E6701" s="37">
        <v>92.609375</v>
      </c>
      <c r="F6701" s="37">
        <v>94.25</v>
      </c>
      <c r="G6701" s="38">
        <v>3564600</v>
      </c>
      <c r="H6701" s="37">
        <v>58.969512999999999</v>
      </c>
      <c r="I6701" s="41">
        <f t="shared" si="745"/>
        <v>0.62567122546419096</v>
      </c>
      <c r="J6701" s="41">
        <f t="shared" ca="1" si="746"/>
        <v>1</v>
      </c>
      <c r="K6701" s="37">
        <f t="shared" si="747"/>
        <v>58.15</v>
      </c>
      <c r="L6701" s="37">
        <f t="shared" si="748"/>
        <v>59.01</v>
      </c>
      <c r="M6701" s="37">
        <f t="shared" si="749"/>
        <v>57.94</v>
      </c>
      <c r="N6701" s="37">
        <f t="shared" si="750"/>
        <v>58.97</v>
      </c>
      <c r="O6701" s="38">
        <f t="shared" ca="1" si="751"/>
        <v>3564600</v>
      </c>
    </row>
    <row r="6702" spans="1:15" x14ac:dyDescent="0.4">
      <c r="A6702">
        <v>6687</v>
      </c>
      <c r="B6702" s="63">
        <v>35661</v>
      </c>
      <c r="C6702" s="37">
        <v>92.21875</v>
      </c>
      <c r="D6702" s="37">
        <v>92.90625</v>
      </c>
      <c r="E6702" s="37">
        <v>91.53125</v>
      </c>
      <c r="F6702" s="37">
        <v>92.84375</v>
      </c>
      <c r="G6702" s="38">
        <v>3802800</v>
      </c>
      <c r="H6702" s="37">
        <v>58.089641999999998</v>
      </c>
      <c r="I6702" s="41">
        <f t="shared" si="745"/>
        <v>0.62567100100976103</v>
      </c>
      <c r="J6702" s="41">
        <f t="shared" ca="1" si="746"/>
        <v>1</v>
      </c>
      <c r="K6702" s="37">
        <f t="shared" si="747"/>
        <v>57.7</v>
      </c>
      <c r="L6702" s="37">
        <f t="shared" si="748"/>
        <v>58.13</v>
      </c>
      <c r="M6702" s="37">
        <f t="shared" si="749"/>
        <v>57.27</v>
      </c>
      <c r="N6702" s="37">
        <f t="shared" si="750"/>
        <v>58.09</v>
      </c>
      <c r="O6702" s="38">
        <f t="shared" ca="1" si="751"/>
        <v>3802800</v>
      </c>
    </row>
    <row r="6703" spans="1:15" x14ac:dyDescent="0.4">
      <c r="A6703">
        <v>6688</v>
      </c>
      <c r="B6703" s="63">
        <v>35660</v>
      </c>
      <c r="C6703" s="37">
        <v>90.375</v>
      </c>
      <c r="D6703" s="37">
        <v>91.78125</v>
      </c>
      <c r="E6703" s="37">
        <v>89.34375</v>
      </c>
      <c r="F6703" s="37">
        <v>91.78125</v>
      </c>
      <c r="G6703" s="38">
        <v>5638900</v>
      </c>
      <c r="H6703" s="37">
        <v>57.424849999999999</v>
      </c>
      <c r="I6703" s="41">
        <f t="shared" si="745"/>
        <v>0.62567082056520262</v>
      </c>
      <c r="J6703" s="41">
        <f t="shared" ca="1" si="746"/>
        <v>1</v>
      </c>
      <c r="K6703" s="37">
        <f t="shared" si="747"/>
        <v>56.55</v>
      </c>
      <c r="L6703" s="37">
        <f t="shared" si="748"/>
        <v>57.42</v>
      </c>
      <c r="M6703" s="37">
        <f t="shared" si="749"/>
        <v>55.9</v>
      </c>
      <c r="N6703" s="37">
        <f t="shared" si="750"/>
        <v>57.42</v>
      </c>
      <c r="O6703" s="38">
        <f t="shared" ca="1" si="751"/>
        <v>5638900</v>
      </c>
    </row>
    <row r="6704" spans="1:15" x14ac:dyDescent="0.4">
      <c r="A6704">
        <v>6689</v>
      </c>
      <c r="B6704" s="63">
        <v>35657</v>
      </c>
      <c r="C6704" s="37">
        <v>92.125</v>
      </c>
      <c r="D6704" s="37">
        <v>92.125</v>
      </c>
      <c r="E6704" s="37">
        <v>89.625</v>
      </c>
      <c r="F6704" s="37">
        <v>89.78125</v>
      </c>
      <c r="G6704" s="38">
        <v>4907100</v>
      </c>
      <c r="H6704" s="37">
        <v>56.173499999999997</v>
      </c>
      <c r="I6704" s="41">
        <f t="shared" si="745"/>
        <v>0.62567072746258268</v>
      </c>
      <c r="J6704" s="41">
        <f t="shared" ca="1" si="746"/>
        <v>1</v>
      </c>
      <c r="K6704" s="37">
        <f t="shared" si="747"/>
        <v>57.64</v>
      </c>
      <c r="L6704" s="37">
        <f t="shared" si="748"/>
        <v>57.64</v>
      </c>
      <c r="M6704" s="37">
        <f t="shared" si="749"/>
        <v>56.08</v>
      </c>
      <c r="N6704" s="37">
        <f t="shared" si="750"/>
        <v>56.17</v>
      </c>
      <c r="O6704" s="38">
        <f t="shared" ca="1" si="751"/>
        <v>4907100</v>
      </c>
    </row>
    <row r="6705" spans="1:15" x14ac:dyDescent="0.4">
      <c r="A6705">
        <v>6690</v>
      </c>
      <c r="B6705" s="63">
        <v>35656</v>
      </c>
      <c r="C6705" s="37">
        <v>93.09375</v>
      </c>
      <c r="D6705" s="37">
        <v>93.3125</v>
      </c>
      <c r="E6705" s="37">
        <v>91.71875</v>
      </c>
      <c r="F6705" s="37">
        <v>92.625</v>
      </c>
      <c r="G6705" s="38">
        <v>3462700</v>
      </c>
      <c r="H6705" s="37">
        <v>57.952755000000003</v>
      </c>
      <c r="I6705" s="41">
        <f t="shared" si="745"/>
        <v>0.62567076923076925</v>
      </c>
      <c r="J6705" s="41">
        <f t="shared" ca="1" si="746"/>
        <v>1</v>
      </c>
      <c r="K6705" s="37">
        <f t="shared" si="747"/>
        <v>58.25</v>
      </c>
      <c r="L6705" s="37">
        <f t="shared" si="748"/>
        <v>58.38</v>
      </c>
      <c r="M6705" s="37">
        <f t="shared" si="749"/>
        <v>57.39</v>
      </c>
      <c r="N6705" s="37">
        <f t="shared" si="750"/>
        <v>57.95</v>
      </c>
      <c r="O6705" s="38">
        <f t="shared" ca="1" si="751"/>
        <v>3462700</v>
      </c>
    </row>
    <row r="6706" spans="1:15" x14ac:dyDescent="0.4">
      <c r="A6706">
        <v>6691</v>
      </c>
      <c r="B6706" s="63">
        <v>35655</v>
      </c>
      <c r="C6706" s="37">
        <v>93.6875</v>
      </c>
      <c r="D6706" s="37">
        <v>93.84375</v>
      </c>
      <c r="E6706" s="37">
        <v>91.46875</v>
      </c>
      <c r="F6706" s="37">
        <v>92.28125</v>
      </c>
      <c r="G6706" s="38">
        <v>6982300</v>
      </c>
      <c r="H6706" s="37">
        <v>57.737667000000002</v>
      </c>
      <c r="I6706" s="41">
        <f t="shared" si="745"/>
        <v>0.62567062106332549</v>
      </c>
      <c r="J6706" s="41">
        <f t="shared" ca="1" si="746"/>
        <v>1</v>
      </c>
      <c r="K6706" s="37">
        <f t="shared" si="747"/>
        <v>58.62</v>
      </c>
      <c r="L6706" s="37">
        <f t="shared" si="748"/>
        <v>58.72</v>
      </c>
      <c r="M6706" s="37">
        <f t="shared" si="749"/>
        <v>57.23</v>
      </c>
      <c r="N6706" s="37">
        <f t="shared" si="750"/>
        <v>57.74</v>
      </c>
      <c r="O6706" s="38">
        <f t="shared" ca="1" si="751"/>
        <v>6982300</v>
      </c>
    </row>
    <row r="6707" spans="1:15" x14ac:dyDescent="0.4">
      <c r="A6707">
        <v>6692</v>
      </c>
      <c r="B6707" s="63">
        <v>35654</v>
      </c>
      <c r="C6707" s="37">
        <v>94.21875</v>
      </c>
      <c r="D6707" s="37">
        <v>94.546875</v>
      </c>
      <c r="E6707" s="37">
        <v>92.46875</v>
      </c>
      <c r="F6707" s="37">
        <v>92.5625</v>
      </c>
      <c r="G6707" s="38">
        <v>6132500</v>
      </c>
      <c r="H6707" s="37">
        <v>57.913662000000002</v>
      </c>
      <c r="I6707" s="41">
        <f t="shared" si="745"/>
        <v>0.62567089264010811</v>
      </c>
      <c r="J6707" s="41">
        <f t="shared" ca="1" si="746"/>
        <v>1</v>
      </c>
      <c r="K6707" s="37">
        <f t="shared" si="747"/>
        <v>58.95</v>
      </c>
      <c r="L6707" s="37">
        <f t="shared" si="748"/>
        <v>59.16</v>
      </c>
      <c r="M6707" s="37">
        <f t="shared" si="749"/>
        <v>57.86</v>
      </c>
      <c r="N6707" s="37">
        <f t="shared" si="750"/>
        <v>57.91</v>
      </c>
      <c r="O6707" s="38">
        <f t="shared" ca="1" si="751"/>
        <v>6132500</v>
      </c>
    </row>
    <row r="6708" spans="1:15" x14ac:dyDescent="0.4">
      <c r="A6708">
        <v>6693</v>
      </c>
      <c r="B6708" s="63">
        <v>35653</v>
      </c>
      <c r="C6708" s="37">
        <v>93.75</v>
      </c>
      <c r="D6708" s="37">
        <v>94.28125</v>
      </c>
      <c r="E6708" s="37">
        <v>92.625</v>
      </c>
      <c r="F6708" s="37">
        <v>94.0625</v>
      </c>
      <c r="G6708" s="38">
        <v>6355900</v>
      </c>
      <c r="H6708" s="37">
        <v>58.852195999999999</v>
      </c>
      <c r="I6708" s="41">
        <f t="shared" si="745"/>
        <v>0.62567118671096345</v>
      </c>
      <c r="J6708" s="41">
        <f t="shared" ca="1" si="746"/>
        <v>1</v>
      </c>
      <c r="K6708" s="37">
        <f t="shared" si="747"/>
        <v>58.66</v>
      </c>
      <c r="L6708" s="37">
        <f t="shared" si="748"/>
        <v>58.99</v>
      </c>
      <c r="M6708" s="37">
        <f t="shared" si="749"/>
        <v>57.95</v>
      </c>
      <c r="N6708" s="37">
        <f t="shared" si="750"/>
        <v>58.85</v>
      </c>
      <c r="O6708" s="38">
        <f t="shared" ca="1" si="751"/>
        <v>6355900</v>
      </c>
    </row>
    <row r="6709" spans="1:15" x14ac:dyDescent="0.4">
      <c r="A6709">
        <v>6694</v>
      </c>
      <c r="B6709" s="63">
        <v>35650</v>
      </c>
      <c r="C6709" s="37">
        <v>94.3125</v>
      </c>
      <c r="D6709" s="37">
        <v>94.75</v>
      </c>
      <c r="E6709" s="37">
        <v>92.40625</v>
      </c>
      <c r="F6709" s="37">
        <v>93.375</v>
      </c>
      <c r="G6709" s="38">
        <v>7113100</v>
      </c>
      <c r="H6709" s="37">
        <v>58.422001000000002</v>
      </c>
      <c r="I6709" s="41">
        <f t="shared" si="745"/>
        <v>0.62567069344042836</v>
      </c>
      <c r="J6709" s="41">
        <f t="shared" ca="1" si="746"/>
        <v>1</v>
      </c>
      <c r="K6709" s="37">
        <f t="shared" si="747"/>
        <v>59.01</v>
      </c>
      <c r="L6709" s="37">
        <f t="shared" si="748"/>
        <v>59.28</v>
      </c>
      <c r="M6709" s="37">
        <f t="shared" si="749"/>
        <v>57.82</v>
      </c>
      <c r="N6709" s="37">
        <f t="shared" si="750"/>
        <v>58.42</v>
      </c>
      <c r="O6709" s="38">
        <f t="shared" ca="1" si="751"/>
        <v>7113100</v>
      </c>
    </row>
    <row r="6710" spans="1:15" x14ac:dyDescent="0.4">
      <c r="A6710">
        <v>6695</v>
      </c>
      <c r="B6710" s="63">
        <v>35649</v>
      </c>
      <c r="C6710" s="37">
        <v>96.5</v>
      </c>
      <c r="D6710" s="37">
        <v>96.625</v>
      </c>
      <c r="E6710" s="37">
        <v>95.125</v>
      </c>
      <c r="F6710" s="37">
        <v>95.3125</v>
      </c>
      <c r="G6710" s="38">
        <v>3641900</v>
      </c>
      <c r="H6710" s="37">
        <v>59.634247000000002</v>
      </c>
      <c r="I6710" s="41">
        <f t="shared" si="745"/>
        <v>0.62567078819672128</v>
      </c>
      <c r="J6710" s="41">
        <f t="shared" ca="1" si="746"/>
        <v>1</v>
      </c>
      <c r="K6710" s="37">
        <f t="shared" si="747"/>
        <v>60.38</v>
      </c>
      <c r="L6710" s="37">
        <f t="shared" si="748"/>
        <v>60.46</v>
      </c>
      <c r="M6710" s="37">
        <f t="shared" si="749"/>
        <v>59.52</v>
      </c>
      <c r="N6710" s="37">
        <f t="shared" si="750"/>
        <v>59.63</v>
      </c>
      <c r="O6710" s="38">
        <f t="shared" ca="1" si="751"/>
        <v>3641900</v>
      </c>
    </row>
    <row r="6711" spans="1:15" x14ac:dyDescent="0.4">
      <c r="A6711">
        <v>6696</v>
      </c>
      <c r="B6711" s="63">
        <v>35648</v>
      </c>
      <c r="C6711" s="37">
        <v>95.4375</v>
      </c>
      <c r="D6711" s="37">
        <v>96.53125</v>
      </c>
      <c r="E6711" s="37">
        <v>95.0625</v>
      </c>
      <c r="F6711" s="37">
        <v>96.03125</v>
      </c>
      <c r="G6711" s="38">
        <v>2478200</v>
      </c>
      <c r="H6711" s="37">
        <v>60.083934999999997</v>
      </c>
      <c r="I6711" s="41">
        <f t="shared" si="745"/>
        <v>0.62567065408395706</v>
      </c>
      <c r="J6711" s="41">
        <f t="shared" ca="1" si="746"/>
        <v>1</v>
      </c>
      <c r="K6711" s="37">
        <f t="shared" si="747"/>
        <v>59.71</v>
      </c>
      <c r="L6711" s="37">
        <f t="shared" si="748"/>
        <v>60.4</v>
      </c>
      <c r="M6711" s="37">
        <f t="shared" si="749"/>
        <v>59.48</v>
      </c>
      <c r="N6711" s="37">
        <f t="shared" si="750"/>
        <v>60.08</v>
      </c>
      <c r="O6711" s="38">
        <f t="shared" ca="1" si="751"/>
        <v>2478200</v>
      </c>
    </row>
    <row r="6712" spans="1:15" x14ac:dyDescent="0.4">
      <c r="A6712">
        <v>6697</v>
      </c>
      <c r="B6712" s="63">
        <v>35647</v>
      </c>
      <c r="C6712" s="37">
        <v>95.09375</v>
      </c>
      <c r="D6712" s="37">
        <v>95.6875</v>
      </c>
      <c r="E6712" s="37">
        <v>94.90625</v>
      </c>
      <c r="F6712" s="37">
        <v>95.25</v>
      </c>
      <c r="G6712" s="38">
        <v>1466700</v>
      </c>
      <c r="H6712" s="37">
        <v>59.595157999999998</v>
      </c>
      <c r="I6712" s="41">
        <f t="shared" si="745"/>
        <v>0.62567095013123353</v>
      </c>
      <c r="J6712" s="41">
        <f t="shared" ca="1" si="746"/>
        <v>1</v>
      </c>
      <c r="K6712" s="37">
        <f t="shared" si="747"/>
        <v>59.5</v>
      </c>
      <c r="L6712" s="37">
        <f t="shared" si="748"/>
        <v>59.87</v>
      </c>
      <c r="M6712" s="37">
        <f t="shared" si="749"/>
        <v>59.38</v>
      </c>
      <c r="N6712" s="37">
        <f t="shared" si="750"/>
        <v>59.6</v>
      </c>
      <c r="O6712" s="38">
        <f t="shared" ca="1" si="751"/>
        <v>1466700</v>
      </c>
    </row>
    <row r="6713" spans="1:15" x14ac:dyDescent="0.4">
      <c r="A6713">
        <v>6698</v>
      </c>
      <c r="B6713" s="63">
        <v>35646</v>
      </c>
      <c r="C6713" s="37">
        <v>94.78125</v>
      </c>
      <c r="D6713" s="37">
        <v>95.546875</v>
      </c>
      <c r="E6713" s="37">
        <v>94.40625</v>
      </c>
      <c r="F6713" s="37">
        <v>95.1875</v>
      </c>
      <c r="G6713" s="38">
        <v>2339500</v>
      </c>
      <c r="H6713" s="37">
        <v>59.556064999999997</v>
      </c>
      <c r="I6713" s="41">
        <f t="shared" si="745"/>
        <v>0.62567107025607349</v>
      </c>
      <c r="J6713" s="41">
        <f t="shared" ca="1" si="746"/>
        <v>1</v>
      </c>
      <c r="K6713" s="37">
        <f t="shared" si="747"/>
        <v>59.3</v>
      </c>
      <c r="L6713" s="37">
        <f t="shared" si="748"/>
        <v>59.78</v>
      </c>
      <c r="M6713" s="37">
        <f t="shared" si="749"/>
        <v>59.07</v>
      </c>
      <c r="N6713" s="37">
        <f t="shared" si="750"/>
        <v>59.56</v>
      </c>
      <c r="O6713" s="38">
        <f t="shared" ca="1" si="751"/>
        <v>2339500</v>
      </c>
    </row>
    <row r="6714" spans="1:15" x14ac:dyDescent="0.4">
      <c r="A6714">
        <v>6699</v>
      </c>
      <c r="B6714" s="63">
        <v>35643</v>
      </c>
      <c r="C6714" s="37">
        <v>95.5</v>
      </c>
      <c r="D6714" s="37">
        <v>95.71875</v>
      </c>
      <c r="E6714" s="37">
        <v>93.8125</v>
      </c>
      <c r="F6714" s="37">
        <v>94.9375</v>
      </c>
      <c r="G6714" s="38">
        <v>7077700</v>
      </c>
      <c r="H6714" s="37">
        <v>59.399600999999997</v>
      </c>
      <c r="I6714" s="41">
        <f t="shared" si="745"/>
        <v>0.62567058327847269</v>
      </c>
      <c r="J6714" s="41">
        <f t="shared" ca="1" si="746"/>
        <v>1</v>
      </c>
      <c r="K6714" s="37">
        <f t="shared" si="747"/>
        <v>59.75</v>
      </c>
      <c r="L6714" s="37">
        <f t="shared" si="748"/>
        <v>59.89</v>
      </c>
      <c r="M6714" s="37">
        <f t="shared" si="749"/>
        <v>58.7</v>
      </c>
      <c r="N6714" s="37">
        <f t="shared" si="750"/>
        <v>59.4</v>
      </c>
      <c r="O6714" s="38">
        <f t="shared" ca="1" si="751"/>
        <v>7077700</v>
      </c>
    </row>
    <row r="6715" spans="1:15" x14ac:dyDescent="0.4">
      <c r="A6715">
        <v>6700</v>
      </c>
      <c r="B6715" s="63">
        <v>35642</v>
      </c>
      <c r="C6715" s="37">
        <v>95.40625</v>
      </c>
      <c r="D6715" s="37">
        <v>96.03125</v>
      </c>
      <c r="E6715" s="37">
        <v>95.03125</v>
      </c>
      <c r="F6715" s="37">
        <v>95.3125</v>
      </c>
      <c r="G6715" s="38">
        <v>2138700</v>
      </c>
      <c r="H6715" s="37">
        <v>59.634247000000002</v>
      </c>
      <c r="I6715" s="41">
        <f t="shared" si="745"/>
        <v>0.62567078819672128</v>
      </c>
      <c r="J6715" s="41">
        <f t="shared" ca="1" si="746"/>
        <v>1</v>
      </c>
      <c r="K6715" s="37">
        <f t="shared" si="747"/>
        <v>59.69</v>
      </c>
      <c r="L6715" s="37">
        <f t="shared" si="748"/>
        <v>60.08</v>
      </c>
      <c r="M6715" s="37">
        <f t="shared" si="749"/>
        <v>59.46</v>
      </c>
      <c r="N6715" s="37">
        <f t="shared" si="750"/>
        <v>59.63</v>
      </c>
      <c r="O6715" s="38">
        <f t="shared" ca="1" si="751"/>
        <v>2138700</v>
      </c>
    </row>
    <row r="6716" spans="1:15" x14ac:dyDescent="0.4">
      <c r="A6716">
        <v>6701</v>
      </c>
      <c r="B6716" s="63">
        <v>35641</v>
      </c>
      <c r="C6716" s="37">
        <v>94.5</v>
      </c>
      <c r="D6716" s="37">
        <v>95.625</v>
      </c>
      <c r="E6716" s="37">
        <v>94.40625</v>
      </c>
      <c r="F6716" s="37">
        <v>95.40625</v>
      </c>
      <c r="G6716" s="38">
        <v>4839800</v>
      </c>
      <c r="H6716" s="37">
        <v>59.692943999999997</v>
      </c>
      <c r="I6716" s="41">
        <f t="shared" si="745"/>
        <v>0.62567121126760561</v>
      </c>
      <c r="J6716" s="41">
        <f t="shared" ca="1" si="746"/>
        <v>1</v>
      </c>
      <c r="K6716" s="37">
        <f t="shared" si="747"/>
        <v>59.13</v>
      </c>
      <c r="L6716" s="37">
        <f t="shared" si="748"/>
        <v>59.83</v>
      </c>
      <c r="M6716" s="37">
        <f t="shared" si="749"/>
        <v>59.07</v>
      </c>
      <c r="N6716" s="37">
        <f t="shared" si="750"/>
        <v>59.69</v>
      </c>
      <c r="O6716" s="38">
        <f t="shared" ca="1" si="751"/>
        <v>4839800</v>
      </c>
    </row>
    <row r="6717" spans="1:15" x14ac:dyDescent="0.4">
      <c r="A6717">
        <v>6702</v>
      </c>
      <c r="B6717" s="63">
        <v>35640</v>
      </c>
      <c r="C6717" s="37">
        <v>93.625</v>
      </c>
      <c r="D6717" s="37">
        <v>94.46875</v>
      </c>
      <c r="E6717" s="37">
        <v>93.421875</v>
      </c>
      <c r="F6717" s="37">
        <v>94.28125</v>
      </c>
      <c r="G6717" s="38">
        <v>2737100</v>
      </c>
      <c r="H6717" s="37">
        <v>58.989063000000002</v>
      </c>
      <c r="I6717" s="41">
        <f t="shared" si="745"/>
        <v>0.62567120185614855</v>
      </c>
      <c r="J6717" s="41">
        <f t="shared" ca="1" si="746"/>
        <v>1</v>
      </c>
      <c r="K6717" s="37">
        <f t="shared" si="747"/>
        <v>58.58</v>
      </c>
      <c r="L6717" s="37">
        <f t="shared" si="748"/>
        <v>59.11</v>
      </c>
      <c r="M6717" s="37">
        <f t="shared" si="749"/>
        <v>58.45</v>
      </c>
      <c r="N6717" s="37">
        <f t="shared" si="750"/>
        <v>58.99</v>
      </c>
      <c r="O6717" s="38">
        <f t="shared" ca="1" si="751"/>
        <v>2737100</v>
      </c>
    </row>
    <row r="6718" spans="1:15" x14ac:dyDescent="0.4">
      <c r="A6718">
        <v>6703</v>
      </c>
      <c r="B6718" s="63">
        <v>35639</v>
      </c>
      <c r="C6718" s="37">
        <v>94.25</v>
      </c>
      <c r="D6718" s="37">
        <v>94.5625</v>
      </c>
      <c r="E6718" s="37">
        <v>93.5</v>
      </c>
      <c r="F6718" s="37">
        <v>93.96875</v>
      </c>
      <c r="G6718" s="38">
        <v>2794700</v>
      </c>
      <c r="H6718" s="37">
        <v>58.793526</v>
      </c>
      <c r="I6718" s="41">
        <f t="shared" si="745"/>
        <v>0.62567104489524439</v>
      </c>
      <c r="J6718" s="41">
        <f t="shared" ca="1" si="746"/>
        <v>1</v>
      </c>
      <c r="K6718" s="37">
        <f t="shared" si="747"/>
        <v>58.97</v>
      </c>
      <c r="L6718" s="37">
        <f t="shared" si="748"/>
        <v>59.17</v>
      </c>
      <c r="M6718" s="37">
        <f t="shared" si="749"/>
        <v>58.5</v>
      </c>
      <c r="N6718" s="37">
        <f t="shared" si="750"/>
        <v>58.79</v>
      </c>
      <c r="O6718" s="38">
        <f t="shared" ca="1" si="751"/>
        <v>2794700</v>
      </c>
    </row>
    <row r="6719" spans="1:15" x14ac:dyDescent="0.4">
      <c r="A6719">
        <v>6704</v>
      </c>
      <c r="B6719" s="63">
        <v>35636</v>
      </c>
      <c r="C6719" s="37">
        <v>94.5625</v>
      </c>
      <c r="D6719" s="37">
        <v>94.8125</v>
      </c>
      <c r="E6719" s="37">
        <v>93.625</v>
      </c>
      <c r="F6719" s="37">
        <v>94.03125</v>
      </c>
      <c r="G6719" s="38">
        <v>2364800</v>
      </c>
      <c r="H6719" s="37">
        <v>58.832625999999998</v>
      </c>
      <c r="I6719" s="41">
        <f t="shared" si="745"/>
        <v>0.62567099767364576</v>
      </c>
      <c r="J6719" s="41">
        <f t="shared" ca="1" si="746"/>
        <v>1</v>
      </c>
      <c r="K6719" s="37">
        <f t="shared" si="747"/>
        <v>59.17</v>
      </c>
      <c r="L6719" s="37">
        <f t="shared" si="748"/>
        <v>59.32</v>
      </c>
      <c r="M6719" s="37">
        <f t="shared" si="749"/>
        <v>58.58</v>
      </c>
      <c r="N6719" s="37">
        <f t="shared" si="750"/>
        <v>58.83</v>
      </c>
      <c r="O6719" s="38">
        <f t="shared" ca="1" si="751"/>
        <v>2364800</v>
      </c>
    </row>
    <row r="6720" spans="1:15" x14ac:dyDescent="0.4">
      <c r="A6720">
        <v>6705</v>
      </c>
      <c r="B6720" s="63">
        <v>35635</v>
      </c>
      <c r="C6720" s="37">
        <v>93.9375</v>
      </c>
      <c r="D6720" s="37">
        <v>94.265625</v>
      </c>
      <c r="E6720" s="37">
        <v>92.6875</v>
      </c>
      <c r="F6720" s="37">
        <v>94.09375</v>
      </c>
      <c r="G6720" s="38">
        <v>4152700</v>
      </c>
      <c r="H6720" s="37">
        <v>58.871707999999998</v>
      </c>
      <c r="I6720" s="41">
        <f t="shared" si="745"/>
        <v>0.62567075921620718</v>
      </c>
      <c r="J6720" s="41">
        <f t="shared" ca="1" si="746"/>
        <v>1</v>
      </c>
      <c r="K6720" s="37">
        <f t="shared" si="747"/>
        <v>58.77</v>
      </c>
      <c r="L6720" s="37">
        <f t="shared" si="748"/>
        <v>58.98</v>
      </c>
      <c r="M6720" s="37">
        <f t="shared" si="749"/>
        <v>57.99</v>
      </c>
      <c r="N6720" s="37">
        <f t="shared" si="750"/>
        <v>58.87</v>
      </c>
      <c r="O6720" s="38">
        <f t="shared" ca="1" si="751"/>
        <v>4152700</v>
      </c>
    </row>
    <row r="6721" spans="1:15" x14ac:dyDescent="0.4">
      <c r="A6721">
        <v>6706</v>
      </c>
      <c r="B6721" s="63">
        <v>35634</v>
      </c>
      <c r="C6721" s="37">
        <v>93.9375</v>
      </c>
      <c r="D6721" s="37">
        <v>94.484375</v>
      </c>
      <c r="E6721" s="37">
        <v>93.53125</v>
      </c>
      <c r="F6721" s="37">
        <v>93.65625</v>
      </c>
      <c r="G6721" s="38">
        <v>3204300</v>
      </c>
      <c r="H6721" s="37">
        <v>58.598011</v>
      </c>
      <c r="I6721" s="41">
        <f t="shared" si="745"/>
        <v>0.62567112178845508</v>
      </c>
      <c r="J6721" s="41">
        <f t="shared" ca="1" si="746"/>
        <v>1</v>
      </c>
      <c r="K6721" s="37">
        <f t="shared" si="747"/>
        <v>58.77</v>
      </c>
      <c r="L6721" s="37">
        <f t="shared" si="748"/>
        <v>59.12</v>
      </c>
      <c r="M6721" s="37">
        <f t="shared" si="749"/>
        <v>58.52</v>
      </c>
      <c r="N6721" s="37">
        <f t="shared" si="750"/>
        <v>58.6</v>
      </c>
      <c r="O6721" s="38">
        <f t="shared" ca="1" si="751"/>
        <v>3204300</v>
      </c>
    </row>
    <row r="6722" spans="1:15" x14ac:dyDescent="0.4">
      <c r="A6722">
        <v>6707</v>
      </c>
      <c r="B6722" s="63">
        <v>35633</v>
      </c>
      <c r="C6722" s="37">
        <v>91.6875</v>
      </c>
      <c r="D6722" s="37">
        <v>93.796875</v>
      </c>
      <c r="E6722" s="37">
        <v>91.625</v>
      </c>
      <c r="F6722" s="37">
        <v>93.734375</v>
      </c>
      <c r="G6722" s="38">
        <v>4243400</v>
      </c>
      <c r="H6722" s="37">
        <v>58.646866000000003</v>
      </c>
      <c r="I6722" s="41">
        <f t="shared" si="745"/>
        <v>0.6256708491415236</v>
      </c>
      <c r="J6722" s="41">
        <f t="shared" ca="1" si="746"/>
        <v>1</v>
      </c>
      <c r="K6722" s="37">
        <f t="shared" si="747"/>
        <v>57.37</v>
      </c>
      <c r="L6722" s="37">
        <f t="shared" si="748"/>
        <v>58.69</v>
      </c>
      <c r="M6722" s="37">
        <f t="shared" si="749"/>
        <v>57.33</v>
      </c>
      <c r="N6722" s="37">
        <f t="shared" si="750"/>
        <v>58.65</v>
      </c>
      <c r="O6722" s="38">
        <f t="shared" ca="1" si="751"/>
        <v>4243400</v>
      </c>
    </row>
    <row r="6723" spans="1:15" x14ac:dyDescent="0.4">
      <c r="A6723">
        <v>6708</v>
      </c>
      <c r="B6723" s="63">
        <v>35632</v>
      </c>
      <c r="C6723" s="37">
        <v>91.28125</v>
      </c>
      <c r="D6723" s="37">
        <v>91.59375</v>
      </c>
      <c r="E6723" s="37">
        <v>90.6875</v>
      </c>
      <c r="F6723" s="37">
        <v>91.3125</v>
      </c>
      <c r="G6723" s="38">
        <v>3810300</v>
      </c>
      <c r="H6723" s="37">
        <v>57.131549999999997</v>
      </c>
      <c r="I6723" s="41">
        <f t="shared" si="745"/>
        <v>0.62567063655030797</v>
      </c>
      <c r="J6723" s="41">
        <f t="shared" ca="1" si="746"/>
        <v>1</v>
      </c>
      <c r="K6723" s="37">
        <f t="shared" si="747"/>
        <v>57.11</v>
      </c>
      <c r="L6723" s="37">
        <f t="shared" si="748"/>
        <v>57.31</v>
      </c>
      <c r="M6723" s="37">
        <f t="shared" si="749"/>
        <v>56.74</v>
      </c>
      <c r="N6723" s="37">
        <f t="shared" si="750"/>
        <v>57.13</v>
      </c>
      <c r="O6723" s="38">
        <f t="shared" ca="1" si="751"/>
        <v>3810300</v>
      </c>
    </row>
    <row r="6724" spans="1:15" x14ac:dyDescent="0.4">
      <c r="A6724">
        <v>6709</v>
      </c>
      <c r="B6724" s="63">
        <v>35629</v>
      </c>
      <c r="C6724" s="37">
        <v>93.015625</v>
      </c>
      <c r="D6724" s="37">
        <v>93.21875</v>
      </c>
      <c r="E6724" s="37">
        <v>91.0625</v>
      </c>
      <c r="F6724" s="37">
        <v>91.296875</v>
      </c>
      <c r="G6724" s="38">
        <v>3961900</v>
      </c>
      <c r="H6724" s="37">
        <v>57.121772999999997</v>
      </c>
      <c r="I6724" s="41">
        <f t="shared" si="745"/>
        <v>0.62567062673284268</v>
      </c>
      <c r="J6724" s="41">
        <f t="shared" ca="1" si="746"/>
        <v>1</v>
      </c>
      <c r="K6724" s="37">
        <f t="shared" si="747"/>
        <v>58.2</v>
      </c>
      <c r="L6724" s="37">
        <f t="shared" si="748"/>
        <v>58.32</v>
      </c>
      <c r="M6724" s="37">
        <f t="shared" si="749"/>
        <v>56.98</v>
      </c>
      <c r="N6724" s="37">
        <f t="shared" si="750"/>
        <v>57.12</v>
      </c>
      <c r="O6724" s="38">
        <f t="shared" ca="1" si="751"/>
        <v>3961900</v>
      </c>
    </row>
    <row r="6725" spans="1:15" x14ac:dyDescent="0.4">
      <c r="A6725">
        <v>6710</v>
      </c>
      <c r="B6725" s="63">
        <v>35628</v>
      </c>
      <c r="C6725" s="37">
        <v>93.625</v>
      </c>
      <c r="D6725" s="37">
        <v>93.8125</v>
      </c>
      <c r="E6725" s="37">
        <v>92.78125</v>
      </c>
      <c r="F6725" s="37">
        <v>93.28125</v>
      </c>
      <c r="G6725" s="38">
        <v>1794800</v>
      </c>
      <c r="H6725" s="37">
        <v>58.363368999999999</v>
      </c>
      <c r="I6725" s="41">
        <f t="shared" si="745"/>
        <v>0.62567095745393631</v>
      </c>
      <c r="J6725" s="41">
        <f t="shared" ca="1" si="746"/>
        <v>1</v>
      </c>
      <c r="K6725" s="37">
        <f t="shared" si="747"/>
        <v>58.58</v>
      </c>
      <c r="L6725" s="37">
        <f t="shared" si="748"/>
        <v>58.7</v>
      </c>
      <c r="M6725" s="37">
        <f t="shared" si="749"/>
        <v>58.05</v>
      </c>
      <c r="N6725" s="37">
        <f t="shared" si="750"/>
        <v>58.36</v>
      </c>
      <c r="O6725" s="38">
        <f t="shared" ca="1" si="751"/>
        <v>1794800</v>
      </c>
    </row>
    <row r="6726" spans="1:15" x14ac:dyDescent="0.4">
      <c r="A6726">
        <v>6711</v>
      </c>
      <c r="B6726" s="63">
        <v>35627</v>
      </c>
      <c r="C6726" s="37">
        <v>93.125</v>
      </c>
      <c r="D6726" s="37">
        <v>94.09375</v>
      </c>
      <c r="E6726" s="37">
        <v>92.890625</v>
      </c>
      <c r="F6726" s="37">
        <v>93.75</v>
      </c>
      <c r="G6726" s="38">
        <v>2621300</v>
      </c>
      <c r="H6726" s="37">
        <v>58.656658</v>
      </c>
      <c r="I6726" s="41">
        <f t="shared" si="745"/>
        <v>0.62567101866666663</v>
      </c>
      <c r="J6726" s="41">
        <f t="shared" ca="1" si="746"/>
        <v>1</v>
      </c>
      <c r="K6726" s="37">
        <f t="shared" si="747"/>
        <v>58.27</v>
      </c>
      <c r="L6726" s="37">
        <f t="shared" si="748"/>
        <v>58.87</v>
      </c>
      <c r="M6726" s="37">
        <f t="shared" si="749"/>
        <v>58.12</v>
      </c>
      <c r="N6726" s="37">
        <f t="shared" si="750"/>
        <v>58.66</v>
      </c>
      <c r="O6726" s="38">
        <f t="shared" ca="1" si="751"/>
        <v>2621300</v>
      </c>
    </row>
    <row r="6727" spans="1:15" x14ac:dyDescent="0.4">
      <c r="A6727">
        <v>6712</v>
      </c>
      <c r="B6727" s="63">
        <v>35626</v>
      </c>
      <c r="C6727" s="37">
        <v>92.3125</v>
      </c>
      <c r="D6727" s="37">
        <v>92.765625</v>
      </c>
      <c r="E6727" s="37">
        <v>91.46875</v>
      </c>
      <c r="F6727" s="37">
        <v>92.53125</v>
      </c>
      <c r="G6727" s="38">
        <v>2983100</v>
      </c>
      <c r="H6727" s="37">
        <v>57.894100000000002</v>
      </c>
      <c r="I6727" s="41">
        <f t="shared" si="745"/>
        <v>0.62567078689631883</v>
      </c>
      <c r="J6727" s="41">
        <f t="shared" ca="1" si="746"/>
        <v>1</v>
      </c>
      <c r="K6727" s="37">
        <f t="shared" si="747"/>
        <v>57.76</v>
      </c>
      <c r="L6727" s="37">
        <f t="shared" si="748"/>
        <v>58.04</v>
      </c>
      <c r="M6727" s="37">
        <f t="shared" si="749"/>
        <v>57.23</v>
      </c>
      <c r="N6727" s="37">
        <f t="shared" si="750"/>
        <v>57.89</v>
      </c>
      <c r="O6727" s="38">
        <f t="shared" ca="1" si="751"/>
        <v>2983100</v>
      </c>
    </row>
    <row r="6728" spans="1:15" x14ac:dyDescent="0.4">
      <c r="A6728">
        <v>6713</v>
      </c>
      <c r="B6728" s="63">
        <v>35625</v>
      </c>
      <c r="C6728" s="37">
        <v>91.890625</v>
      </c>
      <c r="D6728" s="37">
        <v>92.3125</v>
      </c>
      <c r="E6728" s="37">
        <v>91.21875</v>
      </c>
      <c r="F6728" s="37">
        <v>92.0625</v>
      </c>
      <c r="G6728" s="38">
        <v>3186400</v>
      </c>
      <c r="H6728" s="37">
        <v>57.600825999999998</v>
      </c>
      <c r="I6728" s="41">
        <f t="shared" si="745"/>
        <v>0.6256708866259334</v>
      </c>
      <c r="J6728" s="41">
        <f t="shared" ca="1" si="746"/>
        <v>1</v>
      </c>
      <c r="K6728" s="37">
        <f t="shared" si="747"/>
        <v>57.49</v>
      </c>
      <c r="L6728" s="37">
        <f t="shared" si="748"/>
        <v>57.76</v>
      </c>
      <c r="M6728" s="37">
        <f t="shared" si="749"/>
        <v>57.07</v>
      </c>
      <c r="N6728" s="37">
        <f t="shared" si="750"/>
        <v>57.6</v>
      </c>
      <c r="O6728" s="38">
        <f t="shared" ca="1" si="751"/>
        <v>3186400</v>
      </c>
    </row>
    <row r="6729" spans="1:15" x14ac:dyDescent="0.4">
      <c r="A6729">
        <v>6714</v>
      </c>
      <c r="B6729" s="63">
        <v>35622</v>
      </c>
      <c r="C6729" s="37">
        <v>91.59375</v>
      </c>
      <c r="D6729" s="37">
        <v>92.1875</v>
      </c>
      <c r="E6729" s="37">
        <v>91.375</v>
      </c>
      <c r="F6729" s="37">
        <v>91.78125</v>
      </c>
      <c r="G6729" s="38">
        <v>2258900</v>
      </c>
      <c r="H6729" s="37">
        <v>57.424849999999999</v>
      </c>
      <c r="I6729" s="41">
        <f t="shared" si="745"/>
        <v>0.62567082056520262</v>
      </c>
      <c r="J6729" s="41">
        <f t="shared" ca="1" si="746"/>
        <v>1</v>
      </c>
      <c r="K6729" s="37">
        <f t="shared" si="747"/>
        <v>57.31</v>
      </c>
      <c r="L6729" s="37">
        <f t="shared" si="748"/>
        <v>57.68</v>
      </c>
      <c r="M6729" s="37">
        <f t="shared" si="749"/>
        <v>57.17</v>
      </c>
      <c r="N6729" s="37">
        <f t="shared" si="750"/>
        <v>57.42</v>
      </c>
      <c r="O6729" s="38">
        <f t="shared" ca="1" si="751"/>
        <v>2258900</v>
      </c>
    </row>
    <row r="6730" spans="1:15" x14ac:dyDescent="0.4">
      <c r="A6730">
        <v>6715</v>
      </c>
      <c r="B6730" s="63">
        <v>35621</v>
      </c>
      <c r="C6730" s="37">
        <v>91.125</v>
      </c>
      <c r="D6730" s="37">
        <v>91.84375</v>
      </c>
      <c r="E6730" s="37">
        <v>90.484375</v>
      </c>
      <c r="F6730" s="37">
        <v>91.46875</v>
      </c>
      <c r="G6730" s="38">
        <v>2072200</v>
      </c>
      <c r="H6730" s="37">
        <v>57.229340000000001</v>
      </c>
      <c r="I6730" s="41">
        <f t="shared" si="745"/>
        <v>0.62567095319439703</v>
      </c>
      <c r="J6730" s="41">
        <f t="shared" ca="1" si="746"/>
        <v>1</v>
      </c>
      <c r="K6730" s="37">
        <f t="shared" si="747"/>
        <v>57.01</v>
      </c>
      <c r="L6730" s="37">
        <f t="shared" si="748"/>
        <v>57.46</v>
      </c>
      <c r="M6730" s="37">
        <f t="shared" si="749"/>
        <v>56.61</v>
      </c>
      <c r="N6730" s="37">
        <f t="shared" si="750"/>
        <v>57.23</v>
      </c>
      <c r="O6730" s="38">
        <f t="shared" ca="1" si="751"/>
        <v>2072200</v>
      </c>
    </row>
    <row r="6731" spans="1:15" x14ac:dyDescent="0.4">
      <c r="A6731">
        <v>6716</v>
      </c>
      <c r="B6731" s="63">
        <v>35620</v>
      </c>
      <c r="C6731" s="37">
        <v>92.3125</v>
      </c>
      <c r="D6731" s="37">
        <v>92.375</v>
      </c>
      <c r="E6731" s="37">
        <v>90.03125</v>
      </c>
      <c r="F6731" s="37">
        <v>91.0625</v>
      </c>
      <c r="G6731" s="38">
        <v>5390300</v>
      </c>
      <c r="H6731" s="37">
        <v>56.975166000000002</v>
      </c>
      <c r="I6731" s="41">
        <f t="shared" si="745"/>
        <v>0.62567100617707616</v>
      </c>
      <c r="J6731" s="41">
        <f t="shared" ca="1" si="746"/>
        <v>1</v>
      </c>
      <c r="K6731" s="37">
        <f t="shared" si="747"/>
        <v>57.76</v>
      </c>
      <c r="L6731" s="37">
        <f t="shared" si="748"/>
        <v>57.8</v>
      </c>
      <c r="M6731" s="37">
        <f t="shared" si="749"/>
        <v>56.33</v>
      </c>
      <c r="N6731" s="37">
        <f t="shared" si="750"/>
        <v>56.98</v>
      </c>
      <c r="O6731" s="38">
        <f t="shared" ca="1" si="751"/>
        <v>5390300</v>
      </c>
    </row>
    <row r="6732" spans="1:15" x14ac:dyDescent="0.4">
      <c r="A6732">
        <v>6717</v>
      </c>
      <c r="B6732" s="63">
        <v>35619</v>
      </c>
      <c r="C6732" s="37">
        <v>91.25</v>
      </c>
      <c r="D6732" s="37">
        <v>92.1875</v>
      </c>
      <c r="E6732" s="37">
        <v>91.1875</v>
      </c>
      <c r="F6732" s="37">
        <v>92.078125</v>
      </c>
      <c r="G6732" s="38">
        <v>3396500</v>
      </c>
      <c r="H6732" s="37">
        <v>57.610599999999998</v>
      </c>
      <c r="I6732" s="41">
        <f t="shared" si="745"/>
        <v>0.62567086373663672</v>
      </c>
      <c r="J6732" s="41">
        <f t="shared" ca="1" si="746"/>
        <v>1</v>
      </c>
      <c r="K6732" s="37">
        <f t="shared" si="747"/>
        <v>57.09</v>
      </c>
      <c r="L6732" s="37">
        <f t="shared" si="748"/>
        <v>57.68</v>
      </c>
      <c r="M6732" s="37">
        <f t="shared" si="749"/>
        <v>57.05</v>
      </c>
      <c r="N6732" s="37">
        <f t="shared" si="750"/>
        <v>57.61</v>
      </c>
      <c r="O6732" s="38">
        <f t="shared" ca="1" si="751"/>
        <v>3396500</v>
      </c>
    </row>
    <row r="6733" spans="1:15" x14ac:dyDescent="0.4">
      <c r="A6733">
        <v>6718</v>
      </c>
      <c r="B6733" s="63">
        <v>35618</v>
      </c>
      <c r="C6733" s="37">
        <v>92.375</v>
      </c>
      <c r="D6733" s="37">
        <v>92.5</v>
      </c>
      <c r="E6733" s="37">
        <v>90.90625</v>
      </c>
      <c r="F6733" s="37">
        <v>91.125</v>
      </c>
      <c r="G6733" s="38">
        <v>1158600</v>
      </c>
      <c r="H6733" s="37">
        <v>57.014259000000003</v>
      </c>
      <c r="I6733" s="41">
        <f t="shared" si="745"/>
        <v>0.62567088065843623</v>
      </c>
      <c r="J6733" s="41">
        <f t="shared" ca="1" si="746"/>
        <v>1</v>
      </c>
      <c r="K6733" s="37">
        <f t="shared" si="747"/>
        <v>57.8</v>
      </c>
      <c r="L6733" s="37">
        <f t="shared" si="748"/>
        <v>57.87</v>
      </c>
      <c r="M6733" s="37">
        <f t="shared" si="749"/>
        <v>56.88</v>
      </c>
      <c r="N6733" s="37">
        <f t="shared" si="750"/>
        <v>57.01</v>
      </c>
      <c r="O6733" s="38">
        <f t="shared" ca="1" si="751"/>
        <v>1158600</v>
      </c>
    </row>
    <row r="6734" spans="1:15" x14ac:dyDescent="0.4">
      <c r="A6734">
        <v>6719</v>
      </c>
      <c r="B6734" s="63">
        <v>35614</v>
      </c>
      <c r="C6734" s="37">
        <v>91.875</v>
      </c>
      <c r="D6734" s="37">
        <v>92.15625</v>
      </c>
      <c r="E6734" s="37">
        <v>91.46875</v>
      </c>
      <c r="F6734" s="37">
        <v>92.0625</v>
      </c>
      <c r="G6734" s="38">
        <v>2539100</v>
      </c>
      <c r="H6734" s="37">
        <v>57.600825999999998</v>
      </c>
      <c r="I6734" s="41">
        <f t="shared" si="745"/>
        <v>0.6256708866259334</v>
      </c>
      <c r="J6734" s="41">
        <f t="shared" ca="1" si="746"/>
        <v>1</v>
      </c>
      <c r="K6734" s="37">
        <f t="shared" si="747"/>
        <v>57.48</v>
      </c>
      <c r="L6734" s="37">
        <f t="shared" si="748"/>
        <v>57.66</v>
      </c>
      <c r="M6734" s="37">
        <f t="shared" si="749"/>
        <v>57.23</v>
      </c>
      <c r="N6734" s="37">
        <f t="shared" si="750"/>
        <v>57.6</v>
      </c>
      <c r="O6734" s="38">
        <f t="shared" ca="1" si="751"/>
        <v>2539100</v>
      </c>
    </row>
    <row r="6735" spans="1:15" x14ac:dyDescent="0.4">
      <c r="A6735">
        <v>6720</v>
      </c>
      <c r="B6735" s="63">
        <v>35613</v>
      </c>
      <c r="C6735" s="37">
        <v>89.5625</v>
      </c>
      <c r="D6735" s="37">
        <v>90.8125</v>
      </c>
      <c r="E6735" s="37">
        <v>89.21875</v>
      </c>
      <c r="F6735" s="37">
        <v>90.8125</v>
      </c>
      <c r="G6735" s="38">
        <v>1961800</v>
      </c>
      <c r="H6735" s="37">
        <v>56.818722000000001</v>
      </c>
      <c r="I6735" s="41">
        <f t="shared" si="745"/>
        <v>0.62567071713695799</v>
      </c>
      <c r="J6735" s="41">
        <f t="shared" ca="1" si="746"/>
        <v>1</v>
      </c>
      <c r="K6735" s="37">
        <f t="shared" si="747"/>
        <v>56.04</v>
      </c>
      <c r="L6735" s="37">
        <f t="shared" si="748"/>
        <v>56.82</v>
      </c>
      <c r="M6735" s="37">
        <f t="shared" si="749"/>
        <v>55.82</v>
      </c>
      <c r="N6735" s="37">
        <f t="shared" si="750"/>
        <v>56.82</v>
      </c>
      <c r="O6735" s="38">
        <f t="shared" ca="1" si="751"/>
        <v>1961800</v>
      </c>
    </row>
    <row r="6736" spans="1:15" x14ac:dyDescent="0.4">
      <c r="A6736">
        <v>6721</v>
      </c>
      <c r="B6736" s="63">
        <v>35612</v>
      </c>
      <c r="C6736" s="37">
        <v>88.5</v>
      </c>
      <c r="D6736" s="37">
        <v>89.5625</v>
      </c>
      <c r="E6736" s="37">
        <v>88.390625</v>
      </c>
      <c r="F6736" s="37">
        <v>89.34375</v>
      </c>
      <c r="G6736" s="38">
        <v>1749000</v>
      </c>
      <c r="H6736" s="37">
        <v>55.899799000000002</v>
      </c>
      <c r="I6736" s="41">
        <f t="shared" si="745"/>
        <v>0.62567106260930394</v>
      </c>
      <c r="J6736" s="41">
        <f t="shared" ca="1" si="746"/>
        <v>1</v>
      </c>
      <c r="K6736" s="37">
        <f t="shared" si="747"/>
        <v>55.37</v>
      </c>
      <c r="L6736" s="37">
        <f t="shared" si="748"/>
        <v>56.04</v>
      </c>
      <c r="M6736" s="37">
        <f t="shared" si="749"/>
        <v>55.3</v>
      </c>
      <c r="N6736" s="37">
        <f t="shared" si="750"/>
        <v>55.9</v>
      </c>
      <c r="O6736" s="38">
        <f t="shared" ca="1" si="751"/>
        <v>1749000</v>
      </c>
    </row>
    <row r="6737" spans="1:15" x14ac:dyDescent="0.4">
      <c r="A6737">
        <v>6722</v>
      </c>
      <c r="B6737" s="63">
        <v>35611</v>
      </c>
      <c r="C6737" s="37">
        <v>88.90625</v>
      </c>
      <c r="D6737" s="37">
        <v>89.46875</v>
      </c>
      <c r="E6737" s="37">
        <v>87.875</v>
      </c>
      <c r="F6737" s="37">
        <v>88.3125</v>
      </c>
      <c r="G6737" s="38">
        <v>2384900</v>
      </c>
      <c r="H6737" s="37">
        <v>55.254565999999997</v>
      </c>
      <c r="I6737" s="41">
        <f t="shared" ref="I6737:I6800" si="752">IF(F6737=0,1,H6737/F6737)</f>
        <v>0.62567095258315641</v>
      </c>
      <c r="J6737" s="41">
        <f t="shared" ref="J6737:J6800" ca="1" si="753">INDEX(OFFSET($T$15,0,0,$S$13+1,1),MATCH(B6737,OFFSET($Q$15,0,0,$S$13+1,1),-1))</f>
        <v>1</v>
      </c>
      <c r="K6737" s="37">
        <f t="shared" ref="K6737:K6800" si="754">ROUND($I6737*C6737,2)</f>
        <v>55.63</v>
      </c>
      <c r="L6737" s="37">
        <f t="shared" ref="L6737:L6800" si="755">ROUND($I6737*D6737,2)</f>
        <v>55.98</v>
      </c>
      <c r="M6737" s="37">
        <f t="shared" ref="M6737:M6800" si="756">ROUND($I6737*E6737,2)</f>
        <v>54.98</v>
      </c>
      <c r="N6737" s="37">
        <f t="shared" ref="N6737:N6800" si="757">ROUND($I6737*F6737,2)</f>
        <v>55.25</v>
      </c>
      <c r="O6737" s="38">
        <f t="shared" ref="O6737:O6800" ca="1" si="758">G6737*J6737</f>
        <v>2384900</v>
      </c>
    </row>
    <row r="6738" spans="1:15" x14ac:dyDescent="0.4">
      <c r="A6738">
        <v>6723</v>
      </c>
      <c r="B6738" s="63">
        <v>35608</v>
      </c>
      <c r="C6738" s="37">
        <v>88.96875</v>
      </c>
      <c r="D6738" s="37">
        <v>89.71875</v>
      </c>
      <c r="E6738" s="37">
        <v>88.6875</v>
      </c>
      <c r="F6738" s="37">
        <v>88.90625</v>
      </c>
      <c r="G6738" s="38">
        <v>2617900</v>
      </c>
      <c r="H6738" s="37">
        <v>55.626067999999997</v>
      </c>
      <c r="I6738" s="41">
        <f t="shared" si="752"/>
        <v>0.6256710636203866</v>
      </c>
      <c r="J6738" s="41">
        <f t="shared" ca="1" si="753"/>
        <v>1</v>
      </c>
      <c r="K6738" s="37">
        <f t="shared" si="754"/>
        <v>55.67</v>
      </c>
      <c r="L6738" s="37">
        <f t="shared" si="755"/>
        <v>56.13</v>
      </c>
      <c r="M6738" s="37">
        <f t="shared" si="756"/>
        <v>55.49</v>
      </c>
      <c r="N6738" s="37">
        <f t="shared" si="757"/>
        <v>55.63</v>
      </c>
      <c r="O6738" s="38">
        <f t="shared" ca="1" si="758"/>
        <v>2617900</v>
      </c>
    </row>
    <row r="6739" spans="1:15" x14ac:dyDescent="0.4">
      <c r="A6739">
        <v>6724</v>
      </c>
      <c r="B6739" s="63">
        <v>35607</v>
      </c>
      <c r="C6739" s="37">
        <v>88.84375</v>
      </c>
      <c r="D6739" s="37">
        <v>89.625</v>
      </c>
      <c r="E6739" s="37">
        <v>87.6875</v>
      </c>
      <c r="F6739" s="37">
        <v>88.5625</v>
      </c>
      <c r="G6739" s="38">
        <v>2569900</v>
      </c>
      <c r="H6739" s="37">
        <v>55.411003000000001</v>
      </c>
      <c r="I6739" s="41">
        <f t="shared" si="752"/>
        <v>0.62567117007762885</v>
      </c>
      <c r="J6739" s="41">
        <f t="shared" ca="1" si="753"/>
        <v>1</v>
      </c>
      <c r="K6739" s="37">
        <f t="shared" si="754"/>
        <v>55.59</v>
      </c>
      <c r="L6739" s="37">
        <f t="shared" si="755"/>
        <v>56.08</v>
      </c>
      <c r="M6739" s="37">
        <f t="shared" si="756"/>
        <v>54.86</v>
      </c>
      <c r="N6739" s="37">
        <f t="shared" si="757"/>
        <v>55.41</v>
      </c>
      <c r="O6739" s="38">
        <f t="shared" ca="1" si="758"/>
        <v>2569900</v>
      </c>
    </row>
    <row r="6740" spans="1:15" x14ac:dyDescent="0.4">
      <c r="A6740">
        <v>6725</v>
      </c>
      <c r="B6740" s="63">
        <v>35606</v>
      </c>
      <c r="C6740" s="37">
        <v>89.484375</v>
      </c>
      <c r="D6740" s="37">
        <v>90.25</v>
      </c>
      <c r="E6740" s="37">
        <v>87.9375</v>
      </c>
      <c r="F6740" s="37">
        <v>89</v>
      </c>
      <c r="G6740" s="38">
        <v>4708900</v>
      </c>
      <c r="H6740" s="37">
        <v>55.684696000000002</v>
      </c>
      <c r="I6740" s="41">
        <f t="shared" si="752"/>
        <v>0.62567074157303371</v>
      </c>
      <c r="J6740" s="41">
        <f t="shared" ca="1" si="753"/>
        <v>1</v>
      </c>
      <c r="K6740" s="37">
        <f t="shared" si="754"/>
        <v>55.99</v>
      </c>
      <c r="L6740" s="37">
        <f t="shared" si="755"/>
        <v>56.47</v>
      </c>
      <c r="M6740" s="37">
        <f t="shared" si="756"/>
        <v>55.02</v>
      </c>
      <c r="N6740" s="37">
        <f t="shared" si="757"/>
        <v>55.68</v>
      </c>
      <c r="O6740" s="38">
        <f t="shared" ca="1" si="758"/>
        <v>4708900</v>
      </c>
    </row>
    <row r="6741" spans="1:15" x14ac:dyDescent="0.4">
      <c r="A6741">
        <v>6726</v>
      </c>
      <c r="B6741" s="63">
        <v>35605</v>
      </c>
      <c r="C6741" s="37">
        <v>88.25</v>
      </c>
      <c r="D6741" s="37">
        <v>89.875</v>
      </c>
      <c r="E6741" s="37">
        <v>88</v>
      </c>
      <c r="F6741" s="37">
        <v>89.625</v>
      </c>
      <c r="G6741" s="38">
        <v>4895100</v>
      </c>
      <c r="H6741" s="37">
        <v>56.075778999999997</v>
      </c>
      <c r="I6741" s="41">
        <f t="shared" si="752"/>
        <v>0.6256711743375174</v>
      </c>
      <c r="J6741" s="41">
        <f t="shared" ca="1" si="753"/>
        <v>1</v>
      </c>
      <c r="K6741" s="37">
        <f t="shared" si="754"/>
        <v>55.22</v>
      </c>
      <c r="L6741" s="37">
        <f t="shared" si="755"/>
        <v>56.23</v>
      </c>
      <c r="M6741" s="37">
        <f t="shared" si="756"/>
        <v>55.06</v>
      </c>
      <c r="N6741" s="37">
        <f t="shared" si="757"/>
        <v>56.08</v>
      </c>
      <c r="O6741" s="38">
        <f t="shared" ca="1" si="758"/>
        <v>4895100</v>
      </c>
    </row>
    <row r="6742" spans="1:15" x14ac:dyDescent="0.4">
      <c r="A6742">
        <v>6727</v>
      </c>
      <c r="B6742" s="63">
        <v>35604</v>
      </c>
      <c r="C6742" s="37">
        <v>89.40625</v>
      </c>
      <c r="D6742" s="37">
        <v>89.90625</v>
      </c>
      <c r="E6742" s="37">
        <v>87.34375</v>
      </c>
      <c r="F6742" s="37">
        <v>87.40625</v>
      </c>
      <c r="G6742" s="38">
        <v>3991500</v>
      </c>
      <c r="H6742" s="37">
        <v>54.687556999999998</v>
      </c>
      <c r="I6742" s="41">
        <f t="shared" si="752"/>
        <v>0.62567101322845908</v>
      </c>
      <c r="J6742" s="41">
        <f t="shared" ca="1" si="753"/>
        <v>1</v>
      </c>
      <c r="K6742" s="37">
        <f t="shared" si="754"/>
        <v>55.94</v>
      </c>
      <c r="L6742" s="37">
        <f t="shared" si="755"/>
        <v>56.25</v>
      </c>
      <c r="M6742" s="37">
        <f t="shared" si="756"/>
        <v>54.65</v>
      </c>
      <c r="N6742" s="37">
        <f t="shared" si="757"/>
        <v>54.69</v>
      </c>
      <c r="O6742" s="38">
        <f t="shared" ca="1" si="758"/>
        <v>3991500</v>
      </c>
    </row>
    <row r="6743" spans="1:15" x14ac:dyDescent="0.4">
      <c r="A6743">
        <v>6728</v>
      </c>
      <c r="B6743" s="63">
        <v>35601</v>
      </c>
      <c r="C6743" s="37">
        <v>89.9375</v>
      </c>
      <c r="D6743" s="37">
        <v>90.34375</v>
      </c>
      <c r="E6743" s="37">
        <v>89.5</v>
      </c>
      <c r="F6743" s="37">
        <v>89.578125</v>
      </c>
      <c r="G6743" s="38">
        <v>1396900</v>
      </c>
      <c r="H6743" s="37">
        <v>56.046439999999997</v>
      </c>
      <c r="I6743" s="41">
        <f t="shared" si="752"/>
        <v>0.62567105529391243</v>
      </c>
      <c r="J6743" s="41">
        <f t="shared" ca="1" si="753"/>
        <v>1</v>
      </c>
      <c r="K6743" s="37">
        <f t="shared" si="754"/>
        <v>56.27</v>
      </c>
      <c r="L6743" s="37">
        <f t="shared" si="755"/>
        <v>56.53</v>
      </c>
      <c r="M6743" s="37">
        <f t="shared" si="756"/>
        <v>56</v>
      </c>
      <c r="N6743" s="37">
        <f t="shared" si="757"/>
        <v>56.05</v>
      </c>
      <c r="O6743" s="38">
        <f t="shared" ca="1" si="758"/>
        <v>1396900</v>
      </c>
    </row>
    <row r="6744" spans="1:15" x14ac:dyDescent="0.4">
      <c r="A6744">
        <v>6729</v>
      </c>
      <c r="B6744" s="63">
        <v>35600</v>
      </c>
      <c r="C6744" s="37">
        <v>89.609375</v>
      </c>
      <c r="D6744" s="37">
        <v>90.5</v>
      </c>
      <c r="E6744" s="37">
        <v>89.375</v>
      </c>
      <c r="F6744" s="37">
        <v>90.234375</v>
      </c>
      <c r="G6744" s="38">
        <v>2029900</v>
      </c>
      <c r="H6744" s="37">
        <v>56.238045</v>
      </c>
      <c r="I6744" s="41">
        <f t="shared" si="752"/>
        <v>0.62324413506493503</v>
      </c>
      <c r="J6744" s="41">
        <f t="shared" ca="1" si="753"/>
        <v>1</v>
      </c>
      <c r="K6744" s="37">
        <f t="shared" si="754"/>
        <v>55.85</v>
      </c>
      <c r="L6744" s="37">
        <f t="shared" si="755"/>
        <v>56.4</v>
      </c>
      <c r="M6744" s="37">
        <f t="shared" si="756"/>
        <v>55.7</v>
      </c>
      <c r="N6744" s="37">
        <f t="shared" si="757"/>
        <v>56.24</v>
      </c>
      <c r="O6744" s="38">
        <f t="shared" ca="1" si="758"/>
        <v>2029900</v>
      </c>
    </row>
    <row r="6745" spans="1:15" x14ac:dyDescent="0.4">
      <c r="A6745">
        <v>6730</v>
      </c>
      <c r="B6745" s="63">
        <v>35599</v>
      </c>
      <c r="C6745" s="37">
        <v>89.125</v>
      </c>
      <c r="D6745" s="37">
        <v>89.625</v>
      </c>
      <c r="E6745" s="37">
        <v>88.96875</v>
      </c>
      <c r="F6745" s="37">
        <v>89.3125</v>
      </c>
      <c r="G6745" s="38">
        <v>1971900</v>
      </c>
      <c r="H6745" s="37">
        <v>55.663513000000002</v>
      </c>
      <c r="I6745" s="41">
        <f t="shared" si="752"/>
        <v>0.62324437228831353</v>
      </c>
      <c r="J6745" s="41">
        <f t="shared" ca="1" si="753"/>
        <v>1</v>
      </c>
      <c r="K6745" s="37">
        <f t="shared" si="754"/>
        <v>55.55</v>
      </c>
      <c r="L6745" s="37">
        <f t="shared" si="755"/>
        <v>55.86</v>
      </c>
      <c r="M6745" s="37">
        <f t="shared" si="756"/>
        <v>55.45</v>
      </c>
      <c r="N6745" s="37">
        <f t="shared" si="757"/>
        <v>55.66</v>
      </c>
      <c r="O6745" s="38">
        <f t="shared" ca="1" si="758"/>
        <v>1971900</v>
      </c>
    </row>
    <row r="6746" spans="1:15" x14ac:dyDescent="0.4">
      <c r="A6746">
        <v>6731</v>
      </c>
      <c r="B6746" s="63">
        <v>35598</v>
      </c>
      <c r="C6746" s="37">
        <v>89.4375</v>
      </c>
      <c r="D6746" s="37">
        <v>90.234375</v>
      </c>
      <c r="E6746" s="37">
        <v>88.9375</v>
      </c>
      <c r="F6746" s="37">
        <v>89.625</v>
      </c>
      <c r="G6746" s="38">
        <v>2048100</v>
      </c>
      <c r="H6746" s="37">
        <v>55.858280000000001</v>
      </c>
      <c r="I6746" s="41">
        <f t="shared" si="752"/>
        <v>0.62324440725244068</v>
      </c>
      <c r="J6746" s="41">
        <f t="shared" ca="1" si="753"/>
        <v>1</v>
      </c>
      <c r="K6746" s="37">
        <f t="shared" si="754"/>
        <v>55.74</v>
      </c>
      <c r="L6746" s="37">
        <f t="shared" si="755"/>
        <v>56.24</v>
      </c>
      <c r="M6746" s="37">
        <f t="shared" si="756"/>
        <v>55.43</v>
      </c>
      <c r="N6746" s="37">
        <f t="shared" si="757"/>
        <v>55.86</v>
      </c>
      <c r="O6746" s="38">
        <f t="shared" ca="1" si="758"/>
        <v>2048100</v>
      </c>
    </row>
    <row r="6747" spans="1:15" x14ac:dyDescent="0.4">
      <c r="A6747">
        <v>6732</v>
      </c>
      <c r="B6747" s="63">
        <v>35597</v>
      </c>
      <c r="C6747" s="37">
        <v>89.75</v>
      </c>
      <c r="D6747" s="37">
        <v>90</v>
      </c>
      <c r="E6747" s="37">
        <v>89.46875</v>
      </c>
      <c r="F6747" s="37">
        <v>89.75</v>
      </c>
      <c r="G6747" s="38">
        <v>800400</v>
      </c>
      <c r="H6747" s="37">
        <v>55.936169</v>
      </c>
      <c r="I6747" s="41">
        <f t="shared" si="752"/>
        <v>0.6232442228412256</v>
      </c>
      <c r="J6747" s="41">
        <f t="shared" ca="1" si="753"/>
        <v>1</v>
      </c>
      <c r="K6747" s="37">
        <f t="shared" si="754"/>
        <v>55.94</v>
      </c>
      <c r="L6747" s="37">
        <f t="shared" si="755"/>
        <v>56.09</v>
      </c>
      <c r="M6747" s="37">
        <f t="shared" si="756"/>
        <v>55.76</v>
      </c>
      <c r="N6747" s="37">
        <f t="shared" si="757"/>
        <v>55.94</v>
      </c>
      <c r="O6747" s="38">
        <f t="shared" ca="1" si="758"/>
        <v>800400</v>
      </c>
    </row>
    <row r="6748" spans="1:15" x14ac:dyDescent="0.4">
      <c r="A6748">
        <v>6733</v>
      </c>
      <c r="B6748" s="63">
        <v>35594</v>
      </c>
      <c r="C6748" s="37">
        <v>89.0625</v>
      </c>
      <c r="D6748" s="37">
        <v>90</v>
      </c>
      <c r="E6748" s="37">
        <v>88.90625</v>
      </c>
      <c r="F6748" s="37">
        <v>89.71875</v>
      </c>
      <c r="G6748" s="38">
        <v>2132900</v>
      </c>
      <c r="H6748" s="37">
        <v>55.916676000000002</v>
      </c>
      <c r="I6748" s="41">
        <f t="shared" si="752"/>
        <v>0.62324403761755487</v>
      </c>
      <c r="J6748" s="41">
        <f t="shared" ca="1" si="753"/>
        <v>1</v>
      </c>
      <c r="K6748" s="37">
        <f t="shared" si="754"/>
        <v>55.51</v>
      </c>
      <c r="L6748" s="37">
        <f t="shared" si="755"/>
        <v>56.09</v>
      </c>
      <c r="M6748" s="37">
        <f t="shared" si="756"/>
        <v>55.41</v>
      </c>
      <c r="N6748" s="37">
        <f t="shared" si="757"/>
        <v>55.92</v>
      </c>
      <c r="O6748" s="38">
        <f t="shared" ca="1" si="758"/>
        <v>2132900</v>
      </c>
    </row>
    <row r="6749" spans="1:15" x14ac:dyDescent="0.4">
      <c r="A6749">
        <v>6734</v>
      </c>
      <c r="B6749" s="63">
        <v>35593</v>
      </c>
      <c r="C6749" s="37">
        <v>87.875</v>
      </c>
      <c r="D6749" s="37">
        <v>89</v>
      </c>
      <c r="E6749" s="37">
        <v>87.5625</v>
      </c>
      <c r="F6749" s="37">
        <v>88.96875</v>
      </c>
      <c r="G6749" s="38">
        <v>4273300</v>
      </c>
      <c r="H6749" s="37">
        <v>55.449249000000002</v>
      </c>
      <c r="I6749" s="41">
        <f t="shared" si="752"/>
        <v>0.62324410537407804</v>
      </c>
      <c r="J6749" s="41">
        <f t="shared" ca="1" si="753"/>
        <v>1</v>
      </c>
      <c r="K6749" s="37">
        <f t="shared" si="754"/>
        <v>54.77</v>
      </c>
      <c r="L6749" s="37">
        <f t="shared" si="755"/>
        <v>55.47</v>
      </c>
      <c r="M6749" s="37">
        <f t="shared" si="756"/>
        <v>54.57</v>
      </c>
      <c r="N6749" s="37">
        <f t="shared" si="757"/>
        <v>55.45</v>
      </c>
      <c r="O6749" s="38">
        <f t="shared" ca="1" si="758"/>
        <v>4273300</v>
      </c>
    </row>
    <row r="6750" spans="1:15" x14ac:dyDescent="0.4">
      <c r="A6750">
        <v>6735</v>
      </c>
      <c r="B6750" s="63">
        <v>35592</v>
      </c>
      <c r="C6750" s="37">
        <v>87</v>
      </c>
      <c r="D6750" s="37">
        <v>87.40625</v>
      </c>
      <c r="E6750" s="37">
        <v>86.828125</v>
      </c>
      <c r="F6750" s="37">
        <v>87.28125</v>
      </c>
      <c r="G6750" s="38">
        <v>1673800</v>
      </c>
      <c r="H6750" s="37">
        <v>54.397530000000003</v>
      </c>
      <c r="I6750" s="41">
        <f t="shared" si="752"/>
        <v>0.6232441675617616</v>
      </c>
      <c r="J6750" s="41">
        <f t="shared" ca="1" si="753"/>
        <v>1</v>
      </c>
      <c r="K6750" s="37">
        <f t="shared" si="754"/>
        <v>54.22</v>
      </c>
      <c r="L6750" s="37">
        <f t="shared" si="755"/>
        <v>54.48</v>
      </c>
      <c r="M6750" s="37">
        <f t="shared" si="756"/>
        <v>54.12</v>
      </c>
      <c r="N6750" s="37">
        <f t="shared" si="757"/>
        <v>54.4</v>
      </c>
      <c r="O6750" s="38">
        <f t="shared" ca="1" si="758"/>
        <v>1673800</v>
      </c>
    </row>
    <row r="6751" spans="1:15" x14ac:dyDescent="0.4">
      <c r="A6751">
        <v>6736</v>
      </c>
      <c r="B6751" s="63">
        <v>35591</v>
      </c>
      <c r="C6751" s="37">
        <v>86.84375</v>
      </c>
      <c r="D6751" s="37">
        <v>87.40625</v>
      </c>
      <c r="E6751" s="37">
        <v>86.5</v>
      </c>
      <c r="F6751" s="37">
        <v>87.078125</v>
      </c>
      <c r="G6751" s="38">
        <v>1217500</v>
      </c>
      <c r="H6751" s="37">
        <v>54.270907999999999</v>
      </c>
      <c r="I6751" s="41">
        <f t="shared" si="752"/>
        <v>0.62324387439440154</v>
      </c>
      <c r="J6751" s="41">
        <f t="shared" ca="1" si="753"/>
        <v>1</v>
      </c>
      <c r="K6751" s="37">
        <f t="shared" si="754"/>
        <v>54.12</v>
      </c>
      <c r="L6751" s="37">
        <f t="shared" si="755"/>
        <v>54.48</v>
      </c>
      <c r="M6751" s="37">
        <f t="shared" si="756"/>
        <v>53.91</v>
      </c>
      <c r="N6751" s="37">
        <f t="shared" si="757"/>
        <v>54.27</v>
      </c>
      <c r="O6751" s="38">
        <f t="shared" ca="1" si="758"/>
        <v>1217500</v>
      </c>
    </row>
    <row r="6752" spans="1:15" x14ac:dyDescent="0.4">
      <c r="A6752">
        <v>6737</v>
      </c>
      <c r="B6752" s="63">
        <v>35590</v>
      </c>
      <c r="C6752" s="37">
        <v>86.4375</v>
      </c>
      <c r="D6752" s="37">
        <v>86.875</v>
      </c>
      <c r="E6752" s="37">
        <v>86.34375</v>
      </c>
      <c r="F6752" s="37">
        <v>86.8125</v>
      </c>
      <c r="G6752" s="38">
        <v>1823400</v>
      </c>
      <c r="H6752" s="37">
        <v>54.105384999999998</v>
      </c>
      <c r="I6752" s="41">
        <f t="shared" si="752"/>
        <v>0.6232441756659467</v>
      </c>
      <c r="J6752" s="41">
        <f t="shared" ca="1" si="753"/>
        <v>1</v>
      </c>
      <c r="K6752" s="37">
        <f t="shared" si="754"/>
        <v>53.87</v>
      </c>
      <c r="L6752" s="37">
        <f t="shared" si="755"/>
        <v>54.14</v>
      </c>
      <c r="M6752" s="37">
        <f t="shared" si="756"/>
        <v>53.81</v>
      </c>
      <c r="N6752" s="37">
        <f t="shared" si="757"/>
        <v>54.11</v>
      </c>
      <c r="O6752" s="38">
        <f t="shared" ca="1" si="758"/>
        <v>1823400</v>
      </c>
    </row>
    <row r="6753" spans="1:15" x14ac:dyDescent="0.4">
      <c r="A6753">
        <v>6738</v>
      </c>
      <c r="B6753" s="63">
        <v>35587</v>
      </c>
      <c r="C6753" s="37">
        <v>84.59375</v>
      </c>
      <c r="D6753" s="37">
        <v>86.4375</v>
      </c>
      <c r="E6753" s="37">
        <v>84.59375</v>
      </c>
      <c r="F6753" s="37">
        <v>86.375</v>
      </c>
      <c r="G6753" s="38">
        <v>1511100</v>
      </c>
      <c r="H6753" s="37">
        <v>53.832726000000001</v>
      </c>
      <c r="I6753" s="41">
        <f t="shared" si="752"/>
        <v>0.62324429522431257</v>
      </c>
      <c r="J6753" s="41">
        <f t="shared" ca="1" si="753"/>
        <v>1</v>
      </c>
      <c r="K6753" s="37">
        <f t="shared" si="754"/>
        <v>52.72</v>
      </c>
      <c r="L6753" s="37">
        <f t="shared" si="755"/>
        <v>53.87</v>
      </c>
      <c r="M6753" s="37">
        <f t="shared" si="756"/>
        <v>52.72</v>
      </c>
      <c r="N6753" s="37">
        <f t="shared" si="757"/>
        <v>53.83</v>
      </c>
      <c r="O6753" s="38">
        <f t="shared" ca="1" si="758"/>
        <v>1511100</v>
      </c>
    </row>
    <row r="6754" spans="1:15" x14ac:dyDescent="0.4">
      <c r="A6754">
        <v>6739</v>
      </c>
      <c r="B6754" s="63">
        <v>35586</v>
      </c>
      <c r="C6754" s="37">
        <v>84.59375</v>
      </c>
      <c r="D6754" s="37">
        <v>85.3125</v>
      </c>
      <c r="E6754" s="37">
        <v>84.421875</v>
      </c>
      <c r="F6754" s="37">
        <v>84.71875</v>
      </c>
      <c r="G6754" s="38">
        <v>1180800</v>
      </c>
      <c r="H6754" s="37">
        <v>52.800449</v>
      </c>
      <c r="I6754" s="41">
        <f t="shared" si="752"/>
        <v>0.62324395721136117</v>
      </c>
      <c r="J6754" s="41">
        <f t="shared" ca="1" si="753"/>
        <v>1</v>
      </c>
      <c r="K6754" s="37">
        <f t="shared" si="754"/>
        <v>52.72</v>
      </c>
      <c r="L6754" s="37">
        <f t="shared" si="755"/>
        <v>53.17</v>
      </c>
      <c r="M6754" s="37">
        <f t="shared" si="756"/>
        <v>52.62</v>
      </c>
      <c r="N6754" s="37">
        <f t="shared" si="757"/>
        <v>52.8</v>
      </c>
      <c r="O6754" s="38">
        <f t="shared" ca="1" si="758"/>
        <v>1180800</v>
      </c>
    </row>
    <row r="6755" spans="1:15" x14ac:dyDescent="0.4">
      <c r="A6755">
        <v>6740</v>
      </c>
      <c r="B6755" s="63">
        <v>35585</v>
      </c>
      <c r="C6755" s="37">
        <v>84.53125</v>
      </c>
      <c r="D6755" s="37">
        <v>84.75</v>
      </c>
      <c r="E6755" s="37">
        <v>84.078125</v>
      </c>
      <c r="F6755" s="37">
        <v>84.40625</v>
      </c>
      <c r="G6755" s="38">
        <v>1063100</v>
      </c>
      <c r="H6755" s="37">
        <v>52.605694</v>
      </c>
      <c r="I6755" s="41">
        <f t="shared" si="752"/>
        <v>0.62324406071825245</v>
      </c>
      <c r="J6755" s="41">
        <f t="shared" ca="1" si="753"/>
        <v>1</v>
      </c>
      <c r="K6755" s="37">
        <f t="shared" si="754"/>
        <v>52.68</v>
      </c>
      <c r="L6755" s="37">
        <f t="shared" si="755"/>
        <v>52.82</v>
      </c>
      <c r="M6755" s="37">
        <f t="shared" si="756"/>
        <v>52.4</v>
      </c>
      <c r="N6755" s="37">
        <f t="shared" si="757"/>
        <v>52.61</v>
      </c>
      <c r="O6755" s="38">
        <f t="shared" ca="1" si="758"/>
        <v>1063100</v>
      </c>
    </row>
    <row r="6756" spans="1:15" x14ac:dyDescent="0.4">
      <c r="A6756">
        <v>6741</v>
      </c>
      <c r="B6756" s="63">
        <v>35584</v>
      </c>
      <c r="C6756" s="37">
        <v>84.40625</v>
      </c>
      <c r="D6756" s="37">
        <v>85.4375</v>
      </c>
      <c r="E6756" s="37">
        <v>84.34375</v>
      </c>
      <c r="F6756" s="37">
        <v>84.5</v>
      </c>
      <c r="G6756" s="38">
        <v>1562100</v>
      </c>
      <c r="H6756" s="37">
        <v>52.664138999999999</v>
      </c>
      <c r="I6756" s="41">
        <f t="shared" si="752"/>
        <v>0.62324424852071003</v>
      </c>
      <c r="J6756" s="41">
        <f t="shared" ca="1" si="753"/>
        <v>1</v>
      </c>
      <c r="K6756" s="37">
        <f t="shared" si="754"/>
        <v>52.61</v>
      </c>
      <c r="L6756" s="37">
        <f t="shared" si="755"/>
        <v>53.25</v>
      </c>
      <c r="M6756" s="37">
        <f t="shared" si="756"/>
        <v>52.57</v>
      </c>
      <c r="N6756" s="37">
        <f t="shared" si="757"/>
        <v>52.66</v>
      </c>
      <c r="O6756" s="38">
        <f t="shared" ca="1" si="758"/>
        <v>1562100</v>
      </c>
    </row>
    <row r="6757" spans="1:15" x14ac:dyDescent="0.4">
      <c r="A6757">
        <v>6742</v>
      </c>
      <c r="B6757" s="63">
        <v>35583</v>
      </c>
      <c r="C6757" s="37">
        <v>85.34375</v>
      </c>
      <c r="D6757" s="37">
        <v>85.5</v>
      </c>
      <c r="E6757" s="37">
        <v>84.71875</v>
      </c>
      <c r="F6757" s="37">
        <v>84.78125</v>
      </c>
      <c r="G6757" s="38">
        <v>1479100</v>
      </c>
      <c r="H6757" s="37">
        <v>52.839416999999997</v>
      </c>
      <c r="I6757" s="41">
        <f t="shared" si="752"/>
        <v>0.62324413711758198</v>
      </c>
      <c r="J6757" s="41">
        <f t="shared" ca="1" si="753"/>
        <v>1</v>
      </c>
      <c r="K6757" s="37">
        <f t="shared" si="754"/>
        <v>53.19</v>
      </c>
      <c r="L6757" s="37">
        <f t="shared" si="755"/>
        <v>53.29</v>
      </c>
      <c r="M6757" s="37">
        <f t="shared" si="756"/>
        <v>52.8</v>
      </c>
      <c r="N6757" s="37">
        <f t="shared" si="757"/>
        <v>52.84</v>
      </c>
      <c r="O6757" s="38">
        <f t="shared" ca="1" si="758"/>
        <v>1479100</v>
      </c>
    </row>
    <row r="6758" spans="1:15" x14ac:dyDescent="0.4">
      <c r="A6758">
        <v>6743</v>
      </c>
      <c r="B6758" s="63">
        <v>35580</v>
      </c>
      <c r="C6758" s="37">
        <v>83.21875</v>
      </c>
      <c r="D6758" s="37">
        <v>85.5625</v>
      </c>
      <c r="E6758" s="37">
        <v>83.125</v>
      </c>
      <c r="F6758" s="37">
        <v>85.15625</v>
      </c>
      <c r="G6758" s="38">
        <v>2143300</v>
      </c>
      <c r="H6758" s="37">
        <v>53.073151000000003</v>
      </c>
      <c r="I6758" s="41">
        <f t="shared" si="752"/>
        <v>0.62324434201834866</v>
      </c>
      <c r="J6758" s="41">
        <f t="shared" ca="1" si="753"/>
        <v>1</v>
      </c>
      <c r="K6758" s="37">
        <f t="shared" si="754"/>
        <v>51.87</v>
      </c>
      <c r="L6758" s="37">
        <f t="shared" si="755"/>
        <v>53.33</v>
      </c>
      <c r="M6758" s="37">
        <f t="shared" si="756"/>
        <v>51.81</v>
      </c>
      <c r="N6758" s="37">
        <f t="shared" si="757"/>
        <v>53.07</v>
      </c>
      <c r="O6758" s="38">
        <f t="shared" ca="1" si="758"/>
        <v>2143300</v>
      </c>
    </row>
    <row r="6759" spans="1:15" x14ac:dyDescent="0.4">
      <c r="A6759">
        <v>6744</v>
      </c>
      <c r="B6759" s="63">
        <v>35579</v>
      </c>
      <c r="C6759" s="37">
        <v>85.09375</v>
      </c>
      <c r="D6759" s="37">
        <v>85.25</v>
      </c>
      <c r="E6759" s="37">
        <v>84.5</v>
      </c>
      <c r="F6759" s="37">
        <v>84.609375</v>
      </c>
      <c r="G6759" s="38">
        <v>1282700</v>
      </c>
      <c r="H6759" s="37">
        <v>52.732311000000003</v>
      </c>
      <c r="I6759" s="41">
        <f t="shared" si="752"/>
        <v>0.62324430360110805</v>
      </c>
      <c r="J6759" s="41">
        <f t="shared" ca="1" si="753"/>
        <v>1</v>
      </c>
      <c r="K6759" s="37">
        <f t="shared" si="754"/>
        <v>53.03</v>
      </c>
      <c r="L6759" s="37">
        <f t="shared" si="755"/>
        <v>53.13</v>
      </c>
      <c r="M6759" s="37">
        <f t="shared" si="756"/>
        <v>52.66</v>
      </c>
      <c r="N6759" s="37">
        <f t="shared" si="757"/>
        <v>52.73</v>
      </c>
      <c r="O6759" s="38">
        <f t="shared" ca="1" si="758"/>
        <v>1282700</v>
      </c>
    </row>
    <row r="6760" spans="1:15" x14ac:dyDescent="0.4">
      <c r="A6760">
        <v>6745</v>
      </c>
      <c r="B6760" s="63">
        <v>35578</v>
      </c>
      <c r="C6760" s="37">
        <v>85.125</v>
      </c>
      <c r="D6760" s="37">
        <v>85.453125</v>
      </c>
      <c r="E6760" s="37">
        <v>84.515625</v>
      </c>
      <c r="F6760" s="37">
        <v>85.109375</v>
      </c>
      <c r="G6760" s="38">
        <v>716700</v>
      </c>
      <c r="H6760" s="37">
        <v>53.043911000000001</v>
      </c>
      <c r="I6760" s="41">
        <f t="shared" si="752"/>
        <v>0.62324404332660177</v>
      </c>
      <c r="J6760" s="41">
        <f t="shared" ca="1" si="753"/>
        <v>1</v>
      </c>
      <c r="K6760" s="37">
        <f t="shared" si="754"/>
        <v>53.05</v>
      </c>
      <c r="L6760" s="37">
        <f t="shared" si="755"/>
        <v>53.26</v>
      </c>
      <c r="M6760" s="37">
        <f t="shared" si="756"/>
        <v>52.67</v>
      </c>
      <c r="N6760" s="37">
        <f t="shared" si="757"/>
        <v>53.04</v>
      </c>
      <c r="O6760" s="38">
        <f t="shared" ca="1" si="758"/>
        <v>716700</v>
      </c>
    </row>
    <row r="6761" spans="1:15" x14ac:dyDescent="0.4">
      <c r="A6761">
        <v>6746</v>
      </c>
      <c r="B6761" s="63">
        <v>35577</v>
      </c>
      <c r="C6761" s="37">
        <v>84.375</v>
      </c>
      <c r="D6761" s="37">
        <v>85.53125</v>
      </c>
      <c r="E6761" s="37">
        <v>84.265625</v>
      </c>
      <c r="F6761" s="37">
        <v>85.125</v>
      </c>
      <c r="G6761" s="38">
        <v>1531000</v>
      </c>
      <c r="H6761" s="37">
        <v>53.053649999999998</v>
      </c>
      <c r="I6761" s="41">
        <f t="shared" si="752"/>
        <v>0.62324405286343609</v>
      </c>
      <c r="J6761" s="41">
        <f t="shared" ca="1" si="753"/>
        <v>1</v>
      </c>
      <c r="K6761" s="37">
        <f t="shared" si="754"/>
        <v>52.59</v>
      </c>
      <c r="L6761" s="37">
        <f t="shared" si="755"/>
        <v>53.31</v>
      </c>
      <c r="M6761" s="37">
        <f t="shared" si="756"/>
        <v>52.52</v>
      </c>
      <c r="N6761" s="37">
        <f t="shared" si="757"/>
        <v>53.05</v>
      </c>
      <c r="O6761" s="38">
        <f t="shared" ca="1" si="758"/>
        <v>1531000</v>
      </c>
    </row>
    <row r="6762" spans="1:15" x14ac:dyDescent="0.4">
      <c r="A6762">
        <v>6747</v>
      </c>
      <c r="B6762" s="63">
        <v>35573</v>
      </c>
      <c r="C6762" s="37">
        <v>84.375</v>
      </c>
      <c r="D6762" s="37">
        <v>85.21875</v>
      </c>
      <c r="E6762" s="37">
        <v>84.15625</v>
      </c>
      <c r="F6762" s="37">
        <v>84.78125</v>
      </c>
      <c r="G6762" s="38">
        <v>644400</v>
      </c>
      <c r="H6762" s="37">
        <v>52.839416999999997</v>
      </c>
      <c r="I6762" s="41">
        <f t="shared" si="752"/>
        <v>0.62324413711758198</v>
      </c>
      <c r="J6762" s="41">
        <f t="shared" ca="1" si="753"/>
        <v>1</v>
      </c>
      <c r="K6762" s="37">
        <f t="shared" si="754"/>
        <v>52.59</v>
      </c>
      <c r="L6762" s="37">
        <f t="shared" si="755"/>
        <v>53.11</v>
      </c>
      <c r="M6762" s="37">
        <f t="shared" si="756"/>
        <v>52.45</v>
      </c>
      <c r="N6762" s="37">
        <f t="shared" si="757"/>
        <v>52.84</v>
      </c>
      <c r="O6762" s="38">
        <f t="shared" ca="1" si="758"/>
        <v>644400</v>
      </c>
    </row>
    <row r="6763" spans="1:15" x14ac:dyDescent="0.4">
      <c r="A6763">
        <v>6748</v>
      </c>
      <c r="B6763" s="63">
        <v>35572</v>
      </c>
      <c r="C6763" s="37">
        <v>84.375</v>
      </c>
      <c r="D6763" s="37">
        <v>84.46875</v>
      </c>
      <c r="E6763" s="37">
        <v>83.5625</v>
      </c>
      <c r="F6763" s="37">
        <v>84</v>
      </c>
      <c r="G6763" s="38">
        <v>907600</v>
      </c>
      <c r="H6763" s="37">
        <v>52.352493000000003</v>
      </c>
      <c r="I6763" s="41">
        <f t="shared" si="752"/>
        <v>0.62324396428571427</v>
      </c>
      <c r="J6763" s="41">
        <f t="shared" ca="1" si="753"/>
        <v>1</v>
      </c>
      <c r="K6763" s="37">
        <f t="shared" si="754"/>
        <v>52.59</v>
      </c>
      <c r="L6763" s="37">
        <f t="shared" si="755"/>
        <v>52.64</v>
      </c>
      <c r="M6763" s="37">
        <f t="shared" si="756"/>
        <v>52.08</v>
      </c>
      <c r="N6763" s="37">
        <f t="shared" si="757"/>
        <v>52.35</v>
      </c>
      <c r="O6763" s="38">
        <f t="shared" ca="1" si="758"/>
        <v>907600</v>
      </c>
    </row>
    <row r="6764" spans="1:15" x14ac:dyDescent="0.4">
      <c r="A6764">
        <v>6749</v>
      </c>
      <c r="B6764" s="63">
        <v>35571</v>
      </c>
      <c r="C6764" s="37">
        <v>84.6875</v>
      </c>
      <c r="D6764" s="37">
        <v>84.984375</v>
      </c>
      <c r="E6764" s="37">
        <v>83.65625</v>
      </c>
      <c r="F6764" s="37">
        <v>84.28125</v>
      </c>
      <c r="G6764" s="38">
        <v>1208000</v>
      </c>
      <c r="H6764" s="37">
        <v>52.527779000000002</v>
      </c>
      <c r="I6764" s="41">
        <f t="shared" si="752"/>
        <v>0.6232439480904709</v>
      </c>
      <c r="J6764" s="41">
        <f t="shared" ca="1" si="753"/>
        <v>1</v>
      </c>
      <c r="K6764" s="37">
        <f t="shared" si="754"/>
        <v>52.78</v>
      </c>
      <c r="L6764" s="37">
        <f t="shared" si="755"/>
        <v>52.97</v>
      </c>
      <c r="M6764" s="37">
        <f t="shared" si="756"/>
        <v>52.14</v>
      </c>
      <c r="N6764" s="37">
        <f t="shared" si="757"/>
        <v>52.53</v>
      </c>
      <c r="O6764" s="38">
        <f t="shared" ca="1" si="758"/>
        <v>1208000</v>
      </c>
    </row>
    <row r="6765" spans="1:15" x14ac:dyDescent="0.4">
      <c r="A6765">
        <v>6750</v>
      </c>
      <c r="B6765" s="63">
        <v>35570</v>
      </c>
      <c r="C6765" s="37">
        <v>83.28125</v>
      </c>
      <c r="D6765" s="37">
        <v>84.6875</v>
      </c>
      <c r="E6765" s="37">
        <v>82.75</v>
      </c>
      <c r="F6765" s="37">
        <v>84.46875</v>
      </c>
      <c r="G6765" s="38">
        <v>1756400</v>
      </c>
      <c r="H6765" s="37">
        <v>52.644641999999997</v>
      </c>
      <c r="I6765" s="41">
        <f t="shared" si="752"/>
        <v>0.62324400443951167</v>
      </c>
      <c r="J6765" s="41">
        <f t="shared" ca="1" si="753"/>
        <v>1</v>
      </c>
      <c r="K6765" s="37">
        <f t="shared" si="754"/>
        <v>51.9</v>
      </c>
      <c r="L6765" s="37">
        <f t="shared" si="755"/>
        <v>52.78</v>
      </c>
      <c r="M6765" s="37">
        <f t="shared" si="756"/>
        <v>51.57</v>
      </c>
      <c r="N6765" s="37">
        <f t="shared" si="757"/>
        <v>52.64</v>
      </c>
      <c r="O6765" s="38">
        <f t="shared" ca="1" si="758"/>
        <v>1756400</v>
      </c>
    </row>
    <row r="6766" spans="1:15" x14ac:dyDescent="0.4">
      <c r="A6766">
        <v>6751</v>
      </c>
      <c r="B6766" s="63">
        <v>35569</v>
      </c>
      <c r="C6766" s="37">
        <v>83.3125</v>
      </c>
      <c r="D6766" s="37">
        <v>83.90625</v>
      </c>
      <c r="E6766" s="37">
        <v>83.0625</v>
      </c>
      <c r="F6766" s="37">
        <v>83.46875</v>
      </c>
      <c r="G6766" s="38">
        <v>1375800</v>
      </c>
      <c r="H6766" s="37">
        <v>52.021403999999997</v>
      </c>
      <c r="I6766" s="41">
        <f t="shared" si="752"/>
        <v>0.62324407637588919</v>
      </c>
      <c r="J6766" s="41">
        <f t="shared" ca="1" si="753"/>
        <v>1</v>
      </c>
      <c r="K6766" s="37">
        <f t="shared" si="754"/>
        <v>51.92</v>
      </c>
      <c r="L6766" s="37">
        <f t="shared" si="755"/>
        <v>52.29</v>
      </c>
      <c r="M6766" s="37">
        <f t="shared" si="756"/>
        <v>51.77</v>
      </c>
      <c r="N6766" s="37">
        <f t="shared" si="757"/>
        <v>52.02</v>
      </c>
      <c r="O6766" s="38">
        <f t="shared" ca="1" si="758"/>
        <v>1375800</v>
      </c>
    </row>
    <row r="6767" spans="1:15" x14ac:dyDescent="0.4">
      <c r="A6767">
        <v>6752</v>
      </c>
      <c r="B6767" s="63">
        <v>35566</v>
      </c>
      <c r="C6767" s="37">
        <v>84.125</v>
      </c>
      <c r="D6767" s="37">
        <v>84.3125</v>
      </c>
      <c r="E6767" s="37">
        <v>83</v>
      </c>
      <c r="F6767" s="37">
        <v>83.21875</v>
      </c>
      <c r="G6767" s="38">
        <v>1934200</v>
      </c>
      <c r="H6767" s="37">
        <v>51.865566000000001</v>
      </c>
      <c r="I6767" s="41">
        <f t="shared" si="752"/>
        <v>0.6232437521592189</v>
      </c>
      <c r="J6767" s="41">
        <f t="shared" ca="1" si="753"/>
        <v>1</v>
      </c>
      <c r="K6767" s="37">
        <f t="shared" si="754"/>
        <v>52.43</v>
      </c>
      <c r="L6767" s="37">
        <f t="shared" si="755"/>
        <v>52.55</v>
      </c>
      <c r="M6767" s="37">
        <f t="shared" si="756"/>
        <v>51.73</v>
      </c>
      <c r="N6767" s="37">
        <f t="shared" si="757"/>
        <v>51.87</v>
      </c>
      <c r="O6767" s="38">
        <f t="shared" ca="1" si="758"/>
        <v>1934200</v>
      </c>
    </row>
    <row r="6768" spans="1:15" x14ac:dyDescent="0.4">
      <c r="A6768">
        <v>6753</v>
      </c>
      <c r="B6768" s="63">
        <v>35565</v>
      </c>
      <c r="C6768" s="37">
        <v>83.8125</v>
      </c>
      <c r="D6768" s="37">
        <v>84.59375</v>
      </c>
      <c r="E6768" s="37">
        <v>83.515625</v>
      </c>
      <c r="F6768" s="37">
        <v>84.375</v>
      </c>
      <c r="G6768" s="38">
        <v>884100</v>
      </c>
      <c r="H6768" s="37">
        <v>52.586212000000003</v>
      </c>
      <c r="I6768" s="41">
        <f t="shared" si="752"/>
        <v>0.62324399407407416</v>
      </c>
      <c r="J6768" s="41">
        <f t="shared" ca="1" si="753"/>
        <v>1</v>
      </c>
      <c r="K6768" s="37">
        <f t="shared" si="754"/>
        <v>52.24</v>
      </c>
      <c r="L6768" s="37">
        <f t="shared" si="755"/>
        <v>52.72</v>
      </c>
      <c r="M6768" s="37">
        <f t="shared" si="756"/>
        <v>52.05</v>
      </c>
      <c r="N6768" s="37">
        <f t="shared" si="757"/>
        <v>52.59</v>
      </c>
      <c r="O6768" s="38">
        <f t="shared" ca="1" si="758"/>
        <v>884100</v>
      </c>
    </row>
    <row r="6769" spans="1:15" x14ac:dyDescent="0.4">
      <c r="A6769">
        <v>6754</v>
      </c>
      <c r="B6769" s="63">
        <v>35564</v>
      </c>
      <c r="C6769" s="37">
        <v>84.234375</v>
      </c>
      <c r="D6769" s="37">
        <v>84.5</v>
      </c>
      <c r="E6769" s="37">
        <v>83.4375</v>
      </c>
      <c r="F6769" s="37">
        <v>83.8125</v>
      </c>
      <c r="G6769" s="38">
        <v>2772000</v>
      </c>
      <c r="H6769" s="37">
        <v>52.235649000000002</v>
      </c>
      <c r="I6769" s="41">
        <f t="shared" si="752"/>
        <v>0.62324413422818792</v>
      </c>
      <c r="J6769" s="41">
        <f t="shared" ca="1" si="753"/>
        <v>1</v>
      </c>
      <c r="K6769" s="37">
        <f t="shared" si="754"/>
        <v>52.5</v>
      </c>
      <c r="L6769" s="37">
        <f t="shared" si="755"/>
        <v>52.66</v>
      </c>
      <c r="M6769" s="37">
        <f t="shared" si="756"/>
        <v>52</v>
      </c>
      <c r="N6769" s="37">
        <f t="shared" si="757"/>
        <v>52.24</v>
      </c>
      <c r="O6769" s="38">
        <f t="shared" ca="1" si="758"/>
        <v>2772000</v>
      </c>
    </row>
    <row r="6770" spans="1:15" x14ac:dyDescent="0.4">
      <c r="A6770">
        <v>6755</v>
      </c>
      <c r="B6770" s="63">
        <v>35563</v>
      </c>
      <c r="C6770" s="37">
        <v>83.9375</v>
      </c>
      <c r="D6770" s="37">
        <v>84.09375</v>
      </c>
      <c r="E6770" s="37">
        <v>83.015625</v>
      </c>
      <c r="F6770" s="37">
        <v>83.65625</v>
      </c>
      <c r="G6770" s="38">
        <v>1195100</v>
      </c>
      <c r="H6770" s="37">
        <v>52.138278999999997</v>
      </c>
      <c r="I6770" s="41">
        <f t="shared" si="752"/>
        <v>0.62324427642883817</v>
      </c>
      <c r="J6770" s="41">
        <f t="shared" ca="1" si="753"/>
        <v>1</v>
      </c>
      <c r="K6770" s="37">
        <f t="shared" si="754"/>
        <v>52.31</v>
      </c>
      <c r="L6770" s="37">
        <f t="shared" si="755"/>
        <v>52.41</v>
      </c>
      <c r="M6770" s="37">
        <f t="shared" si="756"/>
        <v>51.74</v>
      </c>
      <c r="N6770" s="37">
        <f t="shared" si="757"/>
        <v>52.14</v>
      </c>
      <c r="O6770" s="38">
        <f t="shared" ca="1" si="758"/>
        <v>1195100</v>
      </c>
    </row>
    <row r="6771" spans="1:15" x14ac:dyDescent="0.4">
      <c r="A6771">
        <v>6756</v>
      </c>
      <c r="B6771" s="63">
        <v>35562</v>
      </c>
      <c r="C6771" s="37">
        <v>82.9375</v>
      </c>
      <c r="D6771" s="37">
        <v>84.25</v>
      </c>
      <c r="E6771" s="37">
        <v>82.875</v>
      </c>
      <c r="F6771" s="37">
        <v>84</v>
      </c>
      <c r="G6771" s="38">
        <v>2357900</v>
      </c>
      <c r="H6771" s="37">
        <v>52.352493000000003</v>
      </c>
      <c r="I6771" s="41">
        <f t="shared" si="752"/>
        <v>0.62324396428571427</v>
      </c>
      <c r="J6771" s="41">
        <f t="shared" ca="1" si="753"/>
        <v>1</v>
      </c>
      <c r="K6771" s="37">
        <f t="shared" si="754"/>
        <v>51.69</v>
      </c>
      <c r="L6771" s="37">
        <f t="shared" si="755"/>
        <v>52.51</v>
      </c>
      <c r="M6771" s="37">
        <f t="shared" si="756"/>
        <v>51.65</v>
      </c>
      <c r="N6771" s="37">
        <f t="shared" si="757"/>
        <v>52.35</v>
      </c>
      <c r="O6771" s="38">
        <f t="shared" ca="1" si="758"/>
        <v>2357900</v>
      </c>
    </row>
    <row r="6772" spans="1:15" x14ac:dyDescent="0.4">
      <c r="A6772">
        <v>6757</v>
      </c>
      <c r="B6772" s="63">
        <v>35559</v>
      </c>
      <c r="C6772" s="37">
        <v>82.96875</v>
      </c>
      <c r="D6772" s="37">
        <v>83.125</v>
      </c>
      <c r="E6772" s="37">
        <v>81.65625</v>
      </c>
      <c r="F6772" s="37">
        <v>82.625</v>
      </c>
      <c r="G6772" s="38">
        <v>2558200</v>
      </c>
      <c r="H6772" s="37">
        <v>51.495533000000002</v>
      </c>
      <c r="I6772" s="41">
        <f t="shared" si="752"/>
        <v>0.62324396974281393</v>
      </c>
      <c r="J6772" s="41">
        <f t="shared" ca="1" si="753"/>
        <v>1</v>
      </c>
      <c r="K6772" s="37">
        <f t="shared" si="754"/>
        <v>51.71</v>
      </c>
      <c r="L6772" s="37">
        <f t="shared" si="755"/>
        <v>51.81</v>
      </c>
      <c r="M6772" s="37">
        <f t="shared" si="756"/>
        <v>50.89</v>
      </c>
      <c r="N6772" s="37">
        <f t="shared" si="757"/>
        <v>51.5</v>
      </c>
      <c r="O6772" s="38">
        <f t="shared" ca="1" si="758"/>
        <v>2558200</v>
      </c>
    </row>
    <row r="6773" spans="1:15" x14ac:dyDescent="0.4">
      <c r="A6773">
        <v>6758</v>
      </c>
      <c r="B6773" s="63">
        <v>35558</v>
      </c>
      <c r="C6773" s="37">
        <v>81.3125</v>
      </c>
      <c r="D6773" s="37">
        <v>83.21875</v>
      </c>
      <c r="E6773" s="37">
        <v>81.1875</v>
      </c>
      <c r="F6773" s="37">
        <v>82.0625</v>
      </c>
      <c r="G6773" s="38">
        <v>2923700</v>
      </c>
      <c r="H6773" s="37">
        <v>51.144996999999996</v>
      </c>
      <c r="I6773" s="41">
        <f t="shared" si="752"/>
        <v>0.6232444417364813</v>
      </c>
      <c r="J6773" s="41">
        <f t="shared" ca="1" si="753"/>
        <v>1</v>
      </c>
      <c r="K6773" s="37">
        <f t="shared" si="754"/>
        <v>50.68</v>
      </c>
      <c r="L6773" s="37">
        <f t="shared" si="755"/>
        <v>51.87</v>
      </c>
      <c r="M6773" s="37">
        <f t="shared" si="756"/>
        <v>50.6</v>
      </c>
      <c r="N6773" s="37">
        <f t="shared" si="757"/>
        <v>51.14</v>
      </c>
      <c r="O6773" s="38">
        <f t="shared" ca="1" si="758"/>
        <v>2923700</v>
      </c>
    </row>
    <row r="6774" spans="1:15" x14ac:dyDescent="0.4">
      <c r="A6774">
        <v>6759</v>
      </c>
      <c r="B6774" s="63">
        <v>35557</v>
      </c>
      <c r="C6774" s="37">
        <v>83</v>
      </c>
      <c r="D6774" s="37">
        <v>83</v>
      </c>
      <c r="E6774" s="37">
        <v>81.40625</v>
      </c>
      <c r="F6774" s="37">
        <v>81.5</v>
      </c>
      <c r="G6774" s="38">
        <v>2327200</v>
      </c>
      <c r="H6774" s="37">
        <v>50.794398999999999</v>
      </c>
      <c r="I6774" s="41">
        <f t="shared" si="752"/>
        <v>0.62324415950920242</v>
      </c>
      <c r="J6774" s="41">
        <f t="shared" ca="1" si="753"/>
        <v>1</v>
      </c>
      <c r="K6774" s="37">
        <f t="shared" si="754"/>
        <v>51.73</v>
      </c>
      <c r="L6774" s="37">
        <f t="shared" si="755"/>
        <v>51.73</v>
      </c>
      <c r="M6774" s="37">
        <f t="shared" si="756"/>
        <v>50.74</v>
      </c>
      <c r="N6774" s="37">
        <f t="shared" si="757"/>
        <v>50.79</v>
      </c>
      <c r="O6774" s="38">
        <f t="shared" ca="1" si="758"/>
        <v>2327200</v>
      </c>
    </row>
    <row r="6775" spans="1:15" x14ac:dyDescent="0.4">
      <c r="A6775">
        <v>6760</v>
      </c>
      <c r="B6775" s="63">
        <v>35556</v>
      </c>
      <c r="C6775" s="37">
        <v>82.96875</v>
      </c>
      <c r="D6775" s="37">
        <v>83.46875</v>
      </c>
      <c r="E6775" s="37">
        <v>82.5</v>
      </c>
      <c r="F6775" s="37">
        <v>83.3125</v>
      </c>
      <c r="G6775" s="38">
        <v>1721100</v>
      </c>
      <c r="H6775" s="37">
        <v>51.924033999999999</v>
      </c>
      <c r="I6775" s="41">
        <f t="shared" si="752"/>
        <v>0.62324421905476368</v>
      </c>
      <c r="J6775" s="41">
        <f t="shared" ca="1" si="753"/>
        <v>1</v>
      </c>
      <c r="K6775" s="37">
        <f t="shared" si="754"/>
        <v>51.71</v>
      </c>
      <c r="L6775" s="37">
        <f t="shared" si="755"/>
        <v>52.02</v>
      </c>
      <c r="M6775" s="37">
        <f t="shared" si="756"/>
        <v>51.42</v>
      </c>
      <c r="N6775" s="37">
        <f t="shared" si="757"/>
        <v>51.92</v>
      </c>
      <c r="O6775" s="38">
        <f t="shared" ca="1" si="758"/>
        <v>1721100</v>
      </c>
    </row>
    <row r="6776" spans="1:15" x14ac:dyDescent="0.4">
      <c r="A6776">
        <v>6761</v>
      </c>
      <c r="B6776" s="63">
        <v>35555</v>
      </c>
      <c r="C6776" s="37">
        <v>81.65625</v>
      </c>
      <c r="D6776" s="37">
        <v>83.5625</v>
      </c>
      <c r="E6776" s="37">
        <v>81.296875</v>
      </c>
      <c r="F6776" s="37">
        <v>83.375</v>
      </c>
      <c r="G6776" s="38">
        <v>3636200</v>
      </c>
      <c r="H6776" s="37">
        <v>51.962971000000003</v>
      </c>
      <c r="I6776" s="41">
        <f t="shared" si="752"/>
        <v>0.6232440299850075</v>
      </c>
      <c r="J6776" s="41">
        <f t="shared" ca="1" si="753"/>
        <v>1</v>
      </c>
      <c r="K6776" s="37">
        <f t="shared" si="754"/>
        <v>50.89</v>
      </c>
      <c r="L6776" s="37">
        <f t="shared" si="755"/>
        <v>52.08</v>
      </c>
      <c r="M6776" s="37">
        <f t="shared" si="756"/>
        <v>50.67</v>
      </c>
      <c r="N6776" s="37">
        <f t="shared" si="757"/>
        <v>51.96</v>
      </c>
      <c r="O6776" s="38">
        <f t="shared" ca="1" si="758"/>
        <v>3636200</v>
      </c>
    </row>
    <row r="6777" spans="1:15" x14ac:dyDescent="0.4">
      <c r="A6777">
        <v>6762</v>
      </c>
      <c r="B6777" s="63">
        <v>35552</v>
      </c>
      <c r="C6777" s="37">
        <v>80.28125</v>
      </c>
      <c r="D6777" s="37">
        <v>81.671875</v>
      </c>
      <c r="E6777" s="37">
        <v>80.0625</v>
      </c>
      <c r="F6777" s="37">
        <v>81.4375</v>
      </c>
      <c r="G6777" s="38">
        <v>1448300</v>
      </c>
      <c r="H6777" s="37">
        <v>50.755443999999997</v>
      </c>
      <c r="I6777" s="41">
        <f t="shared" si="752"/>
        <v>0.62324413200306983</v>
      </c>
      <c r="J6777" s="41">
        <f t="shared" ca="1" si="753"/>
        <v>1</v>
      </c>
      <c r="K6777" s="37">
        <f t="shared" si="754"/>
        <v>50.03</v>
      </c>
      <c r="L6777" s="37">
        <f t="shared" si="755"/>
        <v>50.9</v>
      </c>
      <c r="M6777" s="37">
        <f t="shared" si="756"/>
        <v>49.9</v>
      </c>
      <c r="N6777" s="37">
        <f t="shared" si="757"/>
        <v>50.76</v>
      </c>
      <c r="O6777" s="38">
        <f t="shared" ca="1" si="758"/>
        <v>1448300</v>
      </c>
    </row>
    <row r="6778" spans="1:15" x14ac:dyDescent="0.4">
      <c r="A6778">
        <v>6763</v>
      </c>
      <c r="B6778" s="63">
        <v>35551</v>
      </c>
      <c r="C6778" s="37">
        <v>80.21875</v>
      </c>
      <c r="D6778" s="37">
        <v>80.53125</v>
      </c>
      <c r="E6778" s="37">
        <v>79.3125</v>
      </c>
      <c r="F6778" s="37">
        <v>80</v>
      </c>
      <c r="G6778" s="38">
        <v>2149500</v>
      </c>
      <c r="H6778" s="37">
        <v>49.859509000000003</v>
      </c>
      <c r="I6778" s="41">
        <f t="shared" si="752"/>
        <v>0.62324386250000008</v>
      </c>
      <c r="J6778" s="41">
        <f t="shared" ca="1" si="753"/>
        <v>1</v>
      </c>
      <c r="K6778" s="37">
        <f t="shared" si="754"/>
        <v>50</v>
      </c>
      <c r="L6778" s="37">
        <f t="shared" si="755"/>
        <v>50.19</v>
      </c>
      <c r="M6778" s="37">
        <f t="shared" si="756"/>
        <v>49.43</v>
      </c>
      <c r="N6778" s="37">
        <f t="shared" si="757"/>
        <v>49.86</v>
      </c>
      <c r="O6778" s="38">
        <f t="shared" ca="1" si="758"/>
        <v>2149500</v>
      </c>
    </row>
    <row r="6779" spans="1:15" x14ac:dyDescent="0.4">
      <c r="A6779">
        <v>6764</v>
      </c>
      <c r="B6779" s="63">
        <v>35550</v>
      </c>
      <c r="C6779" s="37">
        <v>79.25</v>
      </c>
      <c r="D6779" s="37">
        <v>80.6875</v>
      </c>
      <c r="E6779" s="37">
        <v>79.21875</v>
      </c>
      <c r="F6779" s="37">
        <v>80.09375</v>
      </c>
      <c r="G6779" s="38">
        <v>3372200</v>
      </c>
      <c r="H6779" s="37">
        <v>49.917952999999997</v>
      </c>
      <c r="I6779" s="41">
        <f t="shared" si="752"/>
        <v>0.62324404838080372</v>
      </c>
      <c r="J6779" s="41">
        <f t="shared" ca="1" si="753"/>
        <v>1</v>
      </c>
      <c r="K6779" s="37">
        <f t="shared" si="754"/>
        <v>49.39</v>
      </c>
      <c r="L6779" s="37">
        <f t="shared" si="755"/>
        <v>50.29</v>
      </c>
      <c r="M6779" s="37">
        <f t="shared" si="756"/>
        <v>49.37</v>
      </c>
      <c r="N6779" s="37">
        <f t="shared" si="757"/>
        <v>49.92</v>
      </c>
      <c r="O6779" s="38">
        <f t="shared" ca="1" si="758"/>
        <v>3372200</v>
      </c>
    </row>
    <row r="6780" spans="1:15" x14ac:dyDescent="0.4">
      <c r="A6780">
        <v>6765</v>
      </c>
      <c r="B6780" s="63">
        <v>35549</v>
      </c>
      <c r="C6780" s="37">
        <v>78.59375</v>
      </c>
      <c r="D6780" s="37">
        <v>79.78125</v>
      </c>
      <c r="E6780" s="37">
        <v>78.296875</v>
      </c>
      <c r="F6780" s="37">
        <v>79.71875</v>
      </c>
      <c r="G6780" s="38">
        <v>3197400</v>
      </c>
      <c r="H6780" s="37">
        <v>49.684218999999999</v>
      </c>
      <c r="I6780" s="41">
        <f t="shared" si="752"/>
        <v>0.62324382908663267</v>
      </c>
      <c r="J6780" s="41">
        <f t="shared" ca="1" si="753"/>
        <v>1</v>
      </c>
      <c r="K6780" s="37">
        <f t="shared" si="754"/>
        <v>48.98</v>
      </c>
      <c r="L6780" s="37">
        <f t="shared" si="755"/>
        <v>49.72</v>
      </c>
      <c r="M6780" s="37">
        <f t="shared" si="756"/>
        <v>48.8</v>
      </c>
      <c r="N6780" s="37">
        <f t="shared" si="757"/>
        <v>49.68</v>
      </c>
      <c r="O6780" s="38">
        <f t="shared" ca="1" si="758"/>
        <v>3197400</v>
      </c>
    </row>
    <row r="6781" spans="1:15" x14ac:dyDescent="0.4">
      <c r="A6781">
        <v>6766</v>
      </c>
      <c r="B6781" s="63">
        <v>35548</v>
      </c>
      <c r="C6781" s="37">
        <v>76.5</v>
      </c>
      <c r="D6781" s="37">
        <v>77.8125</v>
      </c>
      <c r="E6781" s="37">
        <v>76.375</v>
      </c>
      <c r="F6781" s="37">
        <v>77.28125</v>
      </c>
      <c r="G6781" s="38">
        <v>1666500</v>
      </c>
      <c r="H6781" s="37">
        <v>48.165089000000002</v>
      </c>
      <c r="I6781" s="41">
        <f t="shared" si="752"/>
        <v>0.62324417630408413</v>
      </c>
      <c r="J6781" s="41">
        <f t="shared" ca="1" si="753"/>
        <v>1</v>
      </c>
      <c r="K6781" s="37">
        <f t="shared" si="754"/>
        <v>47.68</v>
      </c>
      <c r="L6781" s="37">
        <f t="shared" si="755"/>
        <v>48.5</v>
      </c>
      <c r="M6781" s="37">
        <f t="shared" si="756"/>
        <v>47.6</v>
      </c>
      <c r="N6781" s="37">
        <f t="shared" si="757"/>
        <v>48.17</v>
      </c>
      <c r="O6781" s="38">
        <f t="shared" ca="1" si="758"/>
        <v>1666500</v>
      </c>
    </row>
    <row r="6782" spans="1:15" x14ac:dyDescent="0.4">
      <c r="A6782">
        <v>6767</v>
      </c>
      <c r="B6782" s="63">
        <v>35545</v>
      </c>
      <c r="C6782" s="37">
        <v>77.0625</v>
      </c>
      <c r="D6782" s="37">
        <v>77.203125</v>
      </c>
      <c r="E6782" s="37">
        <v>76.421875</v>
      </c>
      <c r="F6782" s="37">
        <v>76.53125</v>
      </c>
      <c r="G6782" s="38">
        <v>1606200</v>
      </c>
      <c r="H6782" s="37">
        <v>47.697651</v>
      </c>
      <c r="I6782" s="41">
        <f t="shared" si="752"/>
        <v>0.62324411269906088</v>
      </c>
      <c r="J6782" s="41">
        <f t="shared" ca="1" si="753"/>
        <v>1</v>
      </c>
      <c r="K6782" s="37">
        <f t="shared" si="754"/>
        <v>48.03</v>
      </c>
      <c r="L6782" s="37">
        <f t="shared" si="755"/>
        <v>48.12</v>
      </c>
      <c r="M6782" s="37">
        <f t="shared" si="756"/>
        <v>47.63</v>
      </c>
      <c r="N6782" s="37">
        <f t="shared" si="757"/>
        <v>47.7</v>
      </c>
      <c r="O6782" s="38">
        <f t="shared" ca="1" si="758"/>
        <v>1606200</v>
      </c>
    </row>
    <row r="6783" spans="1:15" x14ac:dyDescent="0.4">
      <c r="A6783">
        <v>6768</v>
      </c>
      <c r="B6783" s="63">
        <v>35544</v>
      </c>
      <c r="C6783" s="37">
        <v>78.046875</v>
      </c>
      <c r="D6783" s="37">
        <v>78.28125</v>
      </c>
      <c r="E6783" s="37">
        <v>76.875</v>
      </c>
      <c r="F6783" s="37">
        <v>77.421875</v>
      </c>
      <c r="G6783" s="38">
        <v>2689900</v>
      </c>
      <c r="H6783" s="37">
        <v>48.252719999999997</v>
      </c>
      <c r="I6783" s="41">
        <f t="shared" si="752"/>
        <v>0.62324401210898073</v>
      </c>
      <c r="J6783" s="41">
        <f t="shared" ca="1" si="753"/>
        <v>1</v>
      </c>
      <c r="K6783" s="37">
        <f t="shared" si="754"/>
        <v>48.64</v>
      </c>
      <c r="L6783" s="37">
        <f t="shared" si="755"/>
        <v>48.79</v>
      </c>
      <c r="M6783" s="37">
        <f t="shared" si="756"/>
        <v>47.91</v>
      </c>
      <c r="N6783" s="37">
        <f t="shared" si="757"/>
        <v>48.25</v>
      </c>
      <c r="O6783" s="38">
        <f t="shared" ca="1" si="758"/>
        <v>2689900</v>
      </c>
    </row>
    <row r="6784" spans="1:15" x14ac:dyDescent="0.4">
      <c r="A6784">
        <v>6769</v>
      </c>
      <c r="B6784" s="63">
        <v>35543</v>
      </c>
      <c r="C6784" s="37">
        <v>77.65625</v>
      </c>
      <c r="D6784" s="37">
        <v>78.03125</v>
      </c>
      <c r="E6784" s="37">
        <v>77.1875</v>
      </c>
      <c r="F6784" s="37">
        <v>77.8125</v>
      </c>
      <c r="G6784" s="38">
        <v>2047700</v>
      </c>
      <c r="H6784" s="37">
        <v>48.496174000000003</v>
      </c>
      <c r="I6784" s="41">
        <f t="shared" si="752"/>
        <v>0.62324400321285145</v>
      </c>
      <c r="J6784" s="41">
        <f t="shared" ca="1" si="753"/>
        <v>1</v>
      </c>
      <c r="K6784" s="37">
        <f t="shared" si="754"/>
        <v>48.4</v>
      </c>
      <c r="L6784" s="37">
        <f t="shared" si="755"/>
        <v>48.63</v>
      </c>
      <c r="M6784" s="37">
        <f t="shared" si="756"/>
        <v>48.11</v>
      </c>
      <c r="N6784" s="37">
        <f t="shared" si="757"/>
        <v>48.5</v>
      </c>
      <c r="O6784" s="38">
        <f t="shared" ca="1" si="758"/>
        <v>2047700</v>
      </c>
    </row>
    <row r="6785" spans="1:15" x14ac:dyDescent="0.4">
      <c r="A6785">
        <v>6770</v>
      </c>
      <c r="B6785" s="63">
        <v>35542</v>
      </c>
      <c r="C6785" s="37">
        <v>76.109375</v>
      </c>
      <c r="D6785" s="37">
        <v>77.734375</v>
      </c>
      <c r="E6785" s="37">
        <v>76</v>
      </c>
      <c r="F6785" s="37">
        <v>77.734375</v>
      </c>
      <c r="G6785" s="38">
        <v>3215000</v>
      </c>
      <c r="H6785" s="37">
        <v>48.447490999999999</v>
      </c>
      <c r="I6785" s="41">
        <f t="shared" si="752"/>
        <v>0.62324410532663321</v>
      </c>
      <c r="J6785" s="41">
        <f t="shared" ca="1" si="753"/>
        <v>1</v>
      </c>
      <c r="K6785" s="37">
        <f t="shared" si="754"/>
        <v>47.43</v>
      </c>
      <c r="L6785" s="37">
        <f t="shared" si="755"/>
        <v>48.45</v>
      </c>
      <c r="M6785" s="37">
        <f t="shared" si="756"/>
        <v>47.37</v>
      </c>
      <c r="N6785" s="37">
        <f t="shared" si="757"/>
        <v>48.45</v>
      </c>
      <c r="O6785" s="38">
        <f t="shared" ca="1" si="758"/>
        <v>3215000</v>
      </c>
    </row>
    <row r="6786" spans="1:15" x14ac:dyDescent="0.4">
      <c r="A6786">
        <v>6771</v>
      </c>
      <c r="B6786" s="63">
        <v>35541</v>
      </c>
      <c r="C6786" s="37">
        <v>76.75</v>
      </c>
      <c r="D6786" s="37">
        <v>76.90625</v>
      </c>
      <c r="E6786" s="37">
        <v>75.46875</v>
      </c>
      <c r="F6786" s="37">
        <v>76.0625</v>
      </c>
      <c r="G6786" s="38">
        <v>2809400</v>
      </c>
      <c r="H6786" s="37">
        <v>47.405490999999998</v>
      </c>
      <c r="I6786" s="41">
        <f t="shared" si="752"/>
        <v>0.62324392440427279</v>
      </c>
      <c r="J6786" s="41">
        <f t="shared" ca="1" si="753"/>
        <v>1</v>
      </c>
      <c r="K6786" s="37">
        <f t="shared" si="754"/>
        <v>47.83</v>
      </c>
      <c r="L6786" s="37">
        <f t="shared" si="755"/>
        <v>47.93</v>
      </c>
      <c r="M6786" s="37">
        <f t="shared" si="756"/>
        <v>47.04</v>
      </c>
      <c r="N6786" s="37">
        <f t="shared" si="757"/>
        <v>47.41</v>
      </c>
      <c r="O6786" s="38">
        <f t="shared" ca="1" si="758"/>
        <v>2809400</v>
      </c>
    </row>
    <row r="6787" spans="1:15" x14ac:dyDescent="0.4">
      <c r="A6787">
        <v>6772</v>
      </c>
      <c r="B6787" s="63">
        <v>35538</v>
      </c>
      <c r="C6787" s="37">
        <v>76.8125</v>
      </c>
      <c r="D6787" s="37">
        <v>76.984375</v>
      </c>
      <c r="E6787" s="37">
        <v>76.25</v>
      </c>
      <c r="F6787" s="37">
        <v>76.5625</v>
      </c>
      <c r="G6787" s="38">
        <v>1702100</v>
      </c>
      <c r="H6787" s="37">
        <v>47.717125000000003</v>
      </c>
      <c r="I6787" s="41">
        <f t="shared" si="752"/>
        <v>0.6232440816326531</v>
      </c>
      <c r="J6787" s="41">
        <f t="shared" ca="1" si="753"/>
        <v>1</v>
      </c>
      <c r="K6787" s="37">
        <f t="shared" si="754"/>
        <v>47.87</v>
      </c>
      <c r="L6787" s="37">
        <f t="shared" si="755"/>
        <v>47.98</v>
      </c>
      <c r="M6787" s="37">
        <f t="shared" si="756"/>
        <v>47.52</v>
      </c>
      <c r="N6787" s="37">
        <f t="shared" si="757"/>
        <v>47.72</v>
      </c>
      <c r="O6787" s="38">
        <f t="shared" ca="1" si="758"/>
        <v>1702100</v>
      </c>
    </row>
    <row r="6788" spans="1:15" x14ac:dyDescent="0.4">
      <c r="A6788">
        <v>6773</v>
      </c>
      <c r="B6788" s="63">
        <v>35537</v>
      </c>
      <c r="C6788" s="37">
        <v>76.5</v>
      </c>
      <c r="D6788" s="37">
        <v>77</v>
      </c>
      <c r="E6788" s="37">
        <v>76</v>
      </c>
      <c r="F6788" s="37">
        <v>76.1875</v>
      </c>
      <c r="G6788" s="38">
        <v>1386000</v>
      </c>
      <c r="H6788" s="37">
        <v>47.483401999999998</v>
      </c>
      <c r="I6788" s="41">
        <f t="shared" si="752"/>
        <v>0.62324399671862185</v>
      </c>
      <c r="J6788" s="41">
        <f t="shared" ca="1" si="753"/>
        <v>1</v>
      </c>
      <c r="K6788" s="37">
        <f t="shared" si="754"/>
        <v>47.68</v>
      </c>
      <c r="L6788" s="37">
        <f t="shared" si="755"/>
        <v>47.99</v>
      </c>
      <c r="M6788" s="37">
        <f t="shared" si="756"/>
        <v>47.37</v>
      </c>
      <c r="N6788" s="37">
        <f t="shared" si="757"/>
        <v>47.48</v>
      </c>
      <c r="O6788" s="38">
        <f t="shared" ca="1" si="758"/>
        <v>1386000</v>
      </c>
    </row>
    <row r="6789" spans="1:15" x14ac:dyDescent="0.4">
      <c r="A6789">
        <v>6774</v>
      </c>
      <c r="B6789" s="63">
        <v>35536</v>
      </c>
      <c r="C6789" s="37">
        <v>75.375</v>
      </c>
      <c r="D6789" s="37">
        <v>76.609375</v>
      </c>
      <c r="E6789" s="37">
        <v>75.25</v>
      </c>
      <c r="F6789" s="37">
        <v>76.5</v>
      </c>
      <c r="G6789" s="38">
        <v>2273300</v>
      </c>
      <c r="H6789" s="37">
        <v>47.678181000000002</v>
      </c>
      <c r="I6789" s="41">
        <f t="shared" si="752"/>
        <v>0.6232441960784314</v>
      </c>
      <c r="J6789" s="41">
        <f t="shared" ca="1" si="753"/>
        <v>1</v>
      </c>
      <c r="K6789" s="37">
        <f t="shared" si="754"/>
        <v>46.98</v>
      </c>
      <c r="L6789" s="37">
        <f t="shared" si="755"/>
        <v>47.75</v>
      </c>
      <c r="M6789" s="37">
        <f t="shared" si="756"/>
        <v>46.9</v>
      </c>
      <c r="N6789" s="37">
        <f t="shared" si="757"/>
        <v>47.68</v>
      </c>
      <c r="O6789" s="38">
        <f t="shared" ca="1" si="758"/>
        <v>2273300</v>
      </c>
    </row>
    <row r="6790" spans="1:15" x14ac:dyDescent="0.4">
      <c r="A6790">
        <v>6775</v>
      </c>
      <c r="B6790" s="63">
        <v>35535</v>
      </c>
      <c r="C6790" s="37">
        <v>75.25</v>
      </c>
      <c r="D6790" s="37">
        <v>75.640625</v>
      </c>
      <c r="E6790" s="37">
        <v>74.5</v>
      </c>
      <c r="F6790" s="37">
        <v>75.625</v>
      </c>
      <c r="G6790" s="38">
        <v>2760400</v>
      </c>
      <c r="H6790" s="37">
        <v>47.132828000000003</v>
      </c>
      <c r="I6790" s="41">
        <f t="shared" si="752"/>
        <v>0.62324400661157031</v>
      </c>
      <c r="J6790" s="41">
        <f t="shared" ca="1" si="753"/>
        <v>1</v>
      </c>
      <c r="K6790" s="37">
        <f t="shared" si="754"/>
        <v>46.9</v>
      </c>
      <c r="L6790" s="37">
        <f t="shared" si="755"/>
        <v>47.14</v>
      </c>
      <c r="M6790" s="37">
        <f t="shared" si="756"/>
        <v>46.43</v>
      </c>
      <c r="N6790" s="37">
        <f t="shared" si="757"/>
        <v>47.13</v>
      </c>
      <c r="O6790" s="38">
        <f t="shared" ca="1" si="758"/>
        <v>2760400</v>
      </c>
    </row>
    <row r="6791" spans="1:15" x14ac:dyDescent="0.4">
      <c r="A6791">
        <v>6776</v>
      </c>
      <c r="B6791" s="63">
        <v>35534</v>
      </c>
      <c r="C6791" s="37">
        <v>73.734375</v>
      </c>
      <c r="D6791" s="37">
        <v>74.453125</v>
      </c>
      <c r="E6791" s="37">
        <v>73.3125</v>
      </c>
      <c r="F6791" s="37">
        <v>74.359375</v>
      </c>
      <c r="G6791" s="38">
        <v>3988500</v>
      </c>
      <c r="H6791" s="37">
        <v>46.344043999999997</v>
      </c>
      <c r="I6791" s="41">
        <f t="shared" si="752"/>
        <v>0.62324413027947045</v>
      </c>
      <c r="J6791" s="41">
        <f t="shared" ca="1" si="753"/>
        <v>1</v>
      </c>
      <c r="K6791" s="37">
        <f t="shared" si="754"/>
        <v>45.95</v>
      </c>
      <c r="L6791" s="37">
        <f t="shared" si="755"/>
        <v>46.4</v>
      </c>
      <c r="M6791" s="37">
        <f t="shared" si="756"/>
        <v>45.69</v>
      </c>
      <c r="N6791" s="37">
        <f t="shared" si="757"/>
        <v>46.34</v>
      </c>
      <c r="O6791" s="38">
        <f t="shared" ca="1" si="758"/>
        <v>3988500</v>
      </c>
    </row>
    <row r="6792" spans="1:15" x14ac:dyDescent="0.4">
      <c r="A6792">
        <v>6777</v>
      </c>
      <c r="B6792" s="63">
        <v>35531</v>
      </c>
      <c r="C6792" s="37">
        <v>75.0625</v>
      </c>
      <c r="D6792" s="37">
        <v>75.3125</v>
      </c>
      <c r="E6792" s="37">
        <v>73.375</v>
      </c>
      <c r="F6792" s="37">
        <v>73.375</v>
      </c>
      <c r="G6792" s="38">
        <v>4221600</v>
      </c>
      <c r="H6792" s="37">
        <v>45.730544999999999</v>
      </c>
      <c r="I6792" s="41">
        <f t="shared" si="752"/>
        <v>0.62324422487223163</v>
      </c>
      <c r="J6792" s="41">
        <f t="shared" ca="1" si="753"/>
        <v>1</v>
      </c>
      <c r="K6792" s="37">
        <f t="shared" si="754"/>
        <v>46.78</v>
      </c>
      <c r="L6792" s="37">
        <f t="shared" si="755"/>
        <v>46.94</v>
      </c>
      <c r="M6792" s="37">
        <f t="shared" si="756"/>
        <v>45.73</v>
      </c>
      <c r="N6792" s="37">
        <f t="shared" si="757"/>
        <v>45.73</v>
      </c>
      <c r="O6792" s="38">
        <f t="shared" ca="1" si="758"/>
        <v>4221600</v>
      </c>
    </row>
    <row r="6793" spans="1:15" x14ac:dyDescent="0.4">
      <c r="A6793">
        <v>6778</v>
      </c>
      <c r="B6793" s="63">
        <v>35530</v>
      </c>
      <c r="C6793" s="37">
        <v>76.09375</v>
      </c>
      <c r="D6793" s="37">
        <v>76.546875</v>
      </c>
      <c r="E6793" s="37">
        <v>75.6875</v>
      </c>
      <c r="F6793" s="37">
        <v>75.78125</v>
      </c>
      <c r="G6793" s="38">
        <v>1996500</v>
      </c>
      <c r="H6793" s="37">
        <v>47.230212999999999</v>
      </c>
      <c r="I6793" s="41">
        <f t="shared" si="752"/>
        <v>0.6232440478350515</v>
      </c>
      <c r="J6793" s="41">
        <f t="shared" ca="1" si="753"/>
        <v>1</v>
      </c>
      <c r="K6793" s="37">
        <f t="shared" si="754"/>
        <v>47.42</v>
      </c>
      <c r="L6793" s="37">
        <f t="shared" si="755"/>
        <v>47.71</v>
      </c>
      <c r="M6793" s="37">
        <f t="shared" si="756"/>
        <v>47.17</v>
      </c>
      <c r="N6793" s="37">
        <f t="shared" si="757"/>
        <v>47.23</v>
      </c>
      <c r="O6793" s="38">
        <f t="shared" ca="1" si="758"/>
        <v>1996500</v>
      </c>
    </row>
    <row r="6794" spans="1:15" x14ac:dyDescent="0.4">
      <c r="A6794">
        <v>6779</v>
      </c>
      <c r="B6794" s="63">
        <v>35529</v>
      </c>
      <c r="C6794" s="37">
        <v>77</v>
      </c>
      <c r="D6794" s="37">
        <v>77.046875</v>
      </c>
      <c r="E6794" s="37">
        <v>75.84375</v>
      </c>
      <c r="F6794" s="37">
        <v>76.0625</v>
      </c>
      <c r="G6794" s="38">
        <v>2453200</v>
      </c>
      <c r="H6794" s="37">
        <v>47.405490999999998</v>
      </c>
      <c r="I6794" s="41">
        <f t="shared" si="752"/>
        <v>0.62324392440427279</v>
      </c>
      <c r="J6794" s="41">
        <f t="shared" ca="1" si="753"/>
        <v>1</v>
      </c>
      <c r="K6794" s="37">
        <f t="shared" si="754"/>
        <v>47.99</v>
      </c>
      <c r="L6794" s="37">
        <f t="shared" si="755"/>
        <v>48.02</v>
      </c>
      <c r="M6794" s="37">
        <f t="shared" si="756"/>
        <v>47.27</v>
      </c>
      <c r="N6794" s="37">
        <f t="shared" si="757"/>
        <v>47.41</v>
      </c>
      <c r="O6794" s="38">
        <f t="shared" ca="1" si="758"/>
        <v>2453200</v>
      </c>
    </row>
    <row r="6795" spans="1:15" x14ac:dyDescent="0.4">
      <c r="A6795">
        <v>6780</v>
      </c>
      <c r="B6795" s="63">
        <v>35528</v>
      </c>
      <c r="C6795" s="37">
        <v>76.125</v>
      </c>
      <c r="D6795" s="37">
        <v>76.78125</v>
      </c>
      <c r="E6795" s="37">
        <v>75.84375</v>
      </c>
      <c r="F6795" s="37">
        <v>76.6875</v>
      </c>
      <c r="G6795" s="38">
        <v>1822700</v>
      </c>
      <c r="H6795" s="37">
        <v>47.795032999999997</v>
      </c>
      <c r="I6795" s="41">
        <f t="shared" si="752"/>
        <v>0.62324411409942948</v>
      </c>
      <c r="J6795" s="41">
        <f t="shared" ca="1" si="753"/>
        <v>1</v>
      </c>
      <c r="K6795" s="37">
        <f t="shared" si="754"/>
        <v>47.44</v>
      </c>
      <c r="L6795" s="37">
        <f t="shared" si="755"/>
        <v>47.85</v>
      </c>
      <c r="M6795" s="37">
        <f t="shared" si="756"/>
        <v>47.27</v>
      </c>
      <c r="N6795" s="37">
        <f t="shared" si="757"/>
        <v>47.8</v>
      </c>
      <c r="O6795" s="38">
        <f t="shared" ca="1" si="758"/>
        <v>1822700</v>
      </c>
    </row>
    <row r="6796" spans="1:15" x14ac:dyDescent="0.4">
      <c r="A6796">
        <v>6781</v>
      </c>
      <c r="B6796" s="63">
        <v>35527</v>
      </c>
      <c r="C6796" s="37">
        <v>76.1875</v>
      </c>
      <c r="D6796" s="37">
        <v>76.625</v>
      </c>
      <c r="E6796" s="37">
        <v>76.140625</v>
      </c>
      <c r="F6796" s="37">
        <v>76.140625</v>
      </c>
      <c r="G6796" s="38">
        <v>2596200</v>
      </c>
      <c r="H6796" s="37">
        <v>47.454219999999999</v>
      </c>
      <c r="I6796" s="41">
        <f t="shared" si="752"/>
        <v>0.62324442437923244</v>
      </c>
      <c r="J6796" s="41">
        <f t="shared" ca="1" si="753"/>
        <v>1</v>
      </c>
      <c r="K6796" s="37">
        <f t="shared" si="754"/>
        <v>47.48</v>
      </c>
      <c r="L6796" s="37">
        <f t="shared" si="755"/>
        <v>47.76</v>
      </c>
      <c r="M6796" s="37">
        <f t="shared" si="756"/>
        <v>47.45</v>
      </c>
      <c r="N6796" s="37">
        <f t="shared" si="757"/>
        <v>47.45</v>
      </c>
      <c r="O6796" s="38">
        <f t="shared" ca="1" si="758"/>
        <v>2596200</v>
      </c>
    </row>
    <row r="6797" spans="1:15" x14ac:dyDescent="0.4">
      <c r="A6797">
        <v>6782</v>
      </c>
      <c r="B6797" s="63">
        <v>35524</v>
      </c>
      <c r="C6797" s="37">
        <v>74.5</v>
      </c>
      <c r="D6797" s="37">
        <v>75.859375</v>
      </c>
      <c r="E6797" s="37">
        <v>74.15625</v>
      </c>
      <c r="F6797" s="37">
        <v>75.84375</v>
      </c>
      <c r="G6797" s="38">
        <v>3706700</v>
      </c>
      <c r="H6797" s="37">
        <v>47.269150000000003</v>
      </c>
      <c r="I6797" s="41">
        <f t="shared" si="752"/>
        <v>0.62324384013185008</v>
      </c>
      <c r="J6797" s="41">
        <f t="shared" ca="1" si="753"/>
        <v>1</v>
      </c>
      <c r="K6797" s="37">
        <f t="shared" si="754"/>
        <v>46.43</v>
      </c>
      <c r="L6797" s="37">
        <f t="shared" si="755"/>
        <v>47.28</v>
      </c>
      <c r="M6797" s="37">
        <f t="shared" si="756"/>
        <v>46.22</v>
      </c>
      <c r="N6797" s="37">
        <f t="shared" si="757"/>
        <v>47.27</v>
      </c>
      <c r="O6797" s="38">
        <f t="shared" ca="1" si="758"/>
        <v>3706700</v>
      </c>
    </row>
    <row r="6798" spans="1:15" x14ac:dyDescent="0.4">
      <c r="A6798">
        <v>6783</v>
      </c>
      <c r="B6798" s="63">
        <v>35523</v>
      </c>
      <c r="C6798" s="37">
        <v>74.4375</v>
      </c>
      <c r="D6798" s="37">
        <v>75.125</v>
      </c>
      <c r="E6798" s="37">
        <v>74.1875</v>
      </c>
      <c r="F6798" s="37">
        <v>74.90625</v>
      </c>
      <c r="G6798" s="38">
        <v>2284200</v>
      </c>
      <c r="H6798" s="37">
        <v>46.684863999999997</v>
      </c>
      <c r="I6798" s="41">
        <f t="shared" si="752"/>
        <v>0.62324390821860653</v>
      </c>
      <c r="J6798" s="41">
        <f t="shared" ca="1" si="753"/>
        <v>1</v>
      </c>
      <c r="K6798" s="37">
        <f t="shared" si="754"/>
        <v>46.39</v>
      </c>
      <c r="L6798" s="37">
        <f t="shared" si="755"/>
        <v>46.82</v>
      </c>
      <c r="M6798" s="37">
        <f t="shared" si="756"/>
        <v>46.24</v>
      </c>
      <c r="N6798" s="37">
        <f t="shared" si="757"/>
        <v>46.68</v>
      </c>
      <c r="O6798" s="38">
        <f t="shared" ca="1" si="758"/>
        <v>2284200</v>
      </c>
    </row>
    <row r="6799" spans="1:15" x14ac:dyDescent="0.4">
      <c r="A6799">
        <v>6784</v>
      </c>
      <c r="B6799" s="63">
        <v>35522</v>
      </c>
      <c r="C6799" s="37">
        <v>75.625</v>
      </c>
      <c r="D6799" s="37">
        <v>75.9375</v>
      </c>
      <c r="E6799" s="37">
        <v>74.4375</v>
      </c>
      <c r="F6799" s="37">
        <v>74.5</v>
      </c>
      <c r="G6799" s="38">
        <v>2672700</v>
      </c>
      <c r="H6799" s="37">
        <v>46.431702000000001</v>
      </c>
      <c r="I6799" s="41">
        <f t="shared" si="752"/>
        <v>0.62324432214765102</v>
      </c>
      <c r="J6799" s="41">
        <f t="shared" ca="1" si="753"/>
        <v>1</v>
      </c>
      <c r="K6799" s="37">
        <f t="shared" si="754"/>
        <v>47.13</v>
      </c>
      <c r="L6799" s="37">
        <f t="shared" si="755"/>
        <v>47.33</v>
      </c>
      <c r="M6799" s="37">
        <f t="shared" si="756"/>
        <v>46.39</v>
      </c>
      <c r="N6799" s="37">
        <f t="shared" si="757"/>
        <v>46.43</v>
      </c>
      <c r="O6799" s="38">
        <f t="shared" ca="1" si="758"/>
        <v>2672700</v>
      </c>
    </row>
    <row r="6800" spans="1:15" x14ac:dyDescent="0.4">
      <c r="A6800">
        <v>6785</v>
      </c>
      <c r="B6800" s="63">
        <v>35521</v>
      </c>
      <c r="C6800" s="37">
        <v>75.25</v>
      </c>
      <c r="D6800" s="37">
        <v>76.1875</v>
      </c>
      <c r="E6800" s="37">
        <v>75.046875</v>
      </c>
      <c r="F6800" s="37">
        <v>75.859375</v>
      </c>
      <c r="G6800" s="38">
        <v>3210900</v>
      </c>
      <c r="H6800" s="37">
        <v>47.278903999999997</v>
      </c>
      <c r="I6800" s="41">
        <f t="shared" si="752"/>
        <v>0.62324404860968075</v>
      </c>
      <c r="J6800" s="41">
        <f t="shared" ca="1" si="753"/>
        <v>1</v>
      </c>
      <c r="K6800" s="37">
        <f t="shared" si="754"/>
        <v>46.9</v>
      </c>
      <c r="L6800" s="37">
        <f t="shared" si="755"/>
        <v>47.48</v>
      </c>
      <c r="M6800" s="37">
        <f t="shared" si="756"/>
        <v>46.77</v>
      </c>
      <c r="N6800" s="37">
        <f t="shared" si="757"/>
        <v>47.28</v>
      </c>
      <c r="O6800" s="38">
        <f t="shared" ca="1" si="758"/>
        <v>3210900</v>
      </c>
    </row>
    <row r="6801" spans="1:15" x14ac:dyDescent="0.4">
      <c r="A6801">
        <v>6786</v>
      </c>
      <c r="B6801" s="63">
        <v>35520</v>
      </c>
      <c r="C6801" s="37">
        <v>76.90625</v>
      </c>
      <c r="D6801" s="37">
        <v>77.125</v>
      </c>
      <c r="E6801" s="37">
        <v>75.25</v>
      </c>
      <c r="F6801" s="37">
        <v>75.375</v>
      </c>
      <c r="G6801" s="38">
        <v>4270700</v>
      </c>
      <c r="H6801" s="37">
        <v>46.977015999999999</v>
      </c>
      <c r="I6801" s="41">
        <f t="shared" ref="I6801:I6864" si="759">IF(F6801=0,1,H6801/F6801)</f>
        <v>0.62324399336650083</v>
      </c>
      <c r="J6801" s="41">
        <f t="shared" ref="J6801:J6864" ca="1" si="760">INDEX(OFFSET($T$15,0,0,$S$13+1,1),MATCH(B6801,OFFSET($Q$15,0,0,$S$13+1,1),-1))</f>
        <v>1</v>
      </c>
      <c r="K6801" s="37">
        <f t="shared" ref="K6801:K6864" si="761">ROUND($I6801*C6801,2)</f>
        <v>47.93</v>
      </c>
      <c r="L6801" s="37">
        <f t="shared" ref="L6801:L6864" si="762">ROUND($I6801*D6801,2)</f>
        <v>48.07</v>
      </c>
      <c r="M6801" s="37">
        <f t="shared" ref="M6801:M6864" si="763">ROUND($I6801*E6801,2)</f>
        <v>46.9</v>
      </c>
      <c r="N6801" s="37">
        <f t="shared" ref="N6801:N6864" si="764">ROUND($I6801*F6801,2)</f>
        <v>46.98</v>
      </c>
      <c r="O6801" s="38">
        <f t="shared" ref="O6801:O6864" ca="1" si="765">G6801*J6801</f>
        <v>4270700</v>
      </c>
    </row>
    <row r="6802" spans="1:15" x14ac:dyDescent="0.4">
      <c r="A6802">
        <v>6787</v>
      </c>
      <c r="B6802" s="63">
        <v>35516</v>
      </c>
      <c r="C6802" s="37">
        <v>79.375</v>
      </c>
      <c r="D6802" s="37">
        <v>79.375</v>
      </c>
      <c r="E6802" s="37">
        <v>76.15625</v>
      </c>
      <c r="F6802" s="37">
        <v>77</v>
      </c>
      <c r="G6802" s="38">
        <v>2898500</v>
      </c>
      <c r="H6802" s="37">
        <v>47.989803000000002</v>
      </c>
      <c r="I6802" s="41">
        <f t="shared" si="759"/>
        <v>0.62324419480519488</v>
      </c>
      <c r="J6802" s="41">
        <f t="shared" ca="1" si="760"/>
        <v>1</v>
      </c>
      <c r="K6802" s="37">
        <f t="shared" si="761"/>
        <v>49.47</v>
      </c>
      <c r="L6802" s="37">
        <f t="shared" si="762"/>
        <v>49.47</v>
      </c>
      <c r="M6802" s="37">
        <f t="shared" si="763"/>
        <v>47.46</v>
      </c>
      <c r="N6802" s="37">
        <f t="shared" si="764"/>
        <v>47.99</v>
      </c>
      <c r="O6802" s="38">
        <f t="shared" ca="1" si="765"/>
        <v>2898500</v>
      </c>
    </row>
    <row r="6803" spans="1:15" x14ac:dyDescent="0.4">
      <c r="A6803">
        <v>6788</v>
      </c>
      <c r="B6803" s="63">
        <v>35515</v>
      </c>
      <c r="C6803" s="37">
        <v>79.0625</v>
      </c>
      <c r="D6803" s="37">
        <v>79.65625</v>
      </c>
      <c r="E6803" s="37">
        <v>78.6875</v>
      </c>
      <c r="F6803" s="37">
        <v>79.09375</v>
      </c>
      <c r="G6803" s="38">
        <v>1335300</v>
      </c>
      <c r="H6803" s="37">
        <v>49.294711999999997</v>
      </c>
      <c r="I6803" s="41">
        <f t="shared" si="759"/>
        <v>0.62324408692216515</v>
      </c>
      <c r="J6803" s="41">
        <f t="shared" ca="1" si="760"/>
        <v>1</v>
      </c>
      <c r="K6803" s="37">
        <f t="shared" si="761"/>
        <v>49.28</v>
      </c>
      <c r="L6803" s="37">
        <f t="shared" si="762"/>
        <v>49.65</v>
      </c>
      <c r="M6803" s="37">
        <f t="shared" si="763"/>
        <v>49.04</v>
      </c>
      <c r="N6803" s="37">
        <f t="shared" si="764"/>
        <v>49.29</v>
      </c>
      <c r="O6803" s="38">
        <f t="shared" ca="1" si="765"/>
        <v>1335300</v>
      </c>
    </row>
    <row r="6804" spans="1:15" x14ac:dyDescent="0.4">
      <c r="A6804">
        <v>6789</v>
      </c>
      <c r="B6804" s="63">
        <v>35514</v>
      </c>
      <c r="C6804" s="37">
        <v>79.34375</v>
      </c>
      <c r="D6804" s="37">
        <v>79.96875</v>
      </c>
      <c r="E6804" s="37">
        <v>78.53125</v>
      </c>
      <c r="F6804" s="37">
        <v>78.75</v>
      </c>
      <c r="G6804" s="38">
        <v>2125800</v>
      </c>
      <c r="H6804" s="37">
        <v>49.080482000000003</v>
      </c>
      <c r="I6804" s="41">
        <f t="shared" si="759"/>
        <v>0.62324421587301593</v>
      </c>
      <c r="J6804" s="41">
        <f t="shared" ca="1" si="760"/>
        <v>1</v>
      </c>
      <c r="K6804" s="37">
        <f t="shared" si="761"/>
        <v>49.45</v>
      </c>
      <c r="L6804" s="37">
        <f t="shared" si="762"/>
        <v>49.84</v>
      </c>
      <c r="M6804" s="37">
        <f t="shared" si="763"/>
        <v>48.94</v>
      </c>
      <c r="N6804" s="37">
        <f t="shared" si="764"/>
        <v>49.08</v>
      </c>
      <c r="O6804" s="38">
        <f t="shared" ca="1" si="765"/>
        <v>2125800</v>
      </c>
    </row>
    <row r="6805" spans="1:15" x14ac:dyDescent="0.4">
      <c r="A6805">
        <v>6790</v>
      </c>
      <c r="B6805" s="63">
        <v>35513</v>
      </c>
      <c r="C6805" s="37">
        <v>78.5</v>
      </c>
      <c r="D6805" s="37">
        <v>79.578125</v>
      </c>
      <c r="E6805" s="37">
        <v>78.09375</v>
      </c>
      <c r="F6805" s="37">
        <v>79.53125</v>
      </c>
      <c r="G6805" s="38">
        <v>2145600</v>
      </c>
      <c r="H6805" s="37">
        <v>49.567383</v>
      </c>
      <c r="I6805" s="41">
        <f t="shared" si="759"/>
        <v>0.6232441084479371</v>
      </c>
      <c r="J6805" s="41">
        <f t="shared" ca="1" si="760"/>
        <v>1</v>
      </c>
      <c r="K6805" s="37">
        <f t="shared" si="761"/>
        <v>48.92</v>
      </c>
      <c r="L6805" s="37">
        <f t="shared" si="762"/>
        <v>49.6</v>
      </c>
      <c r="M6805" s="37">
        <f t="shared" si="763"/>
        <v>48.67</v>
      </c>
      <c r="N6805" s="37">
        <f t="shared" si="764"/>
        <v>49.57</v>
      </c>
      <c r="O6805" s="38">
        <f t="shared" ca="1" si="765"/>
        <v>2145600</v>
      </c>
    </row>
    <row r="6806" spans="1:15" x14ac:dyDescent="0.4">
      <c r="A6806">
        <v>6791</v>
      </c>
      <c r="B6806" s="63">
        <v>35510</v>
      </c>
      <c r="C6806" s="37">
        <v>78.6875</v>
      </c>
      <c r="D6806" s="37">
        <v>78.75</v>
      </c>
      <c r="E6806" s="37">
        <v>78.34375</v>
      </c>
      <c r="F6806" s="37">
        <v>78.4375</v>
      </c>
      <c r="G6806" s="38">
        <v>2810600</v>
      </c>
      <c r="H6806" s="37">
        <v>48.885703999999997</v>
      </c>
      <c r="I6806" s="41">
        <f t="shared" si="759"/>
        <v>0.62324403505976089</v>
      </c>
      <c r="J6806" s="41">
        <f t="shared" ca="1" si="760"/>
        <v>1</v>
      </c>
      <c r="K6806" s="37">
        <f t="shared" si="761"/>
        <v>49.04</v>
      </c>
      <c r="L6806" s="37">
        <f t="shared" si="762"/>
        <v>49.08</v>
      </c>
      <c r="M6806" s="37">
        <f t="shared" si="763"/>
        <v>48.83</v>
      </c>
      <c r="N6806" s="37">
        <f t="shared" si="764"/>
        <v>48.89</v>
      </c>
      <c r="O6806" s="38">
        <f t="shared" ca="1" si="765"/>
        <v>2810600</v>
      </c>
    </row>
    <row r="6807" spans="1:15" x14ac:dyDescent="0.4">
      <c r="A6807">
        <v>6792</v>
      </c>
      <c r="B6807" s="63">
        <v>35509</v>
      </c>
      <c r="C6807" s="37">
        <v>78.75</v>
      </c>
      <c r="D6807" s="37">
        <v>79</v>
      </c>
      <c r="E6807" s="37">
        <v>77.875</v>
      </c>
      <c r="F6807" s="37">
        <v>78.375</v>
      </c>
      <c r="G6807" s="38">
        <v>1808200</v>
      </c>
      <c r="H6807" s="37">
        <v>48.660397000000003</v>
      </c>
      <c r="I6807" s="41">
        <f t="shared" si="759"/>
        <v>0.62086630940988841</v>
      </c>
      <c r="J6807" s="41">
        <f t="shared" ca="1" si="760"/>
        <v>1</v>
      </c>
      <c r="K6807" s="37">
        <f t="shared" si="761"/>
        <v>48.89</v>
      </c>
      <c r="L6807" s="37">
        <f t="shared" si="762"/>
        <v>49.05</v>
      </c>
      <c r="M6807" s="37">
        <f t="shared" si="763"/>
        <v>48.35</v>
      </c>
      <c r="N6807" s="37">
        <f t="shared" si="764"/>
        <v>48.66</v>
      </c>
      <c r="O6807" s="38">
        <f t="shared" ca="1" si="765"/>
        <v>1808200</v>
      </c>
    </row>
    <row r="6808" spans="1:15" x14ac:dyDescent="0.4">
      <c r="A6808">
        <v>6793</v>
      </c>
      <c r="B6808" s="63">
        <v>35508</v>
      </c>
      <c r="C6808" s="37">
        <v>78.84375</v>
      </c>
      <c r="D6808" s="37">
        <v>79.5</v>
      </c>
      <c r="E6808" s="37">
        <v>78.0625</v>
      </c>
      <c r="F6808" s="37">
        <v>78.78125</v>
      </c>
      <c r="G6808" s="38">
        <v>1510000</v>
      </c>
      <c r="H6808" s="37">
        <v>48.912635999999999</v>
      </c>
      <c r="I6808" s="41">
        <f t="shared" si="759"/>
        <v>0.62086646251487498</v>
      </c>
      <c r="J6808" s="41">
        <f t="shared" ca="1" si="760"/>
        <v>1</v>
      </c>
      <c r="K6808" s="37">
        <f t="shared" si="761"/>
        <v>48.95</v>
      </c>
      <c r="L6808" s="37">
        <f t="shared" si="762"/>
        <v>49.36</v>
      </c>
      <c r="M6808" s="37">
        <f t="shared" si="763"/>
        <v>48.47</v>
      </c>
      <c r="N6808" s="37">
        <f t="shared" si="764"/>
        <v>48.91</v>
      </c>
      <c r="O6808" s="38">
        <f t="shared" ca="1" si="765"/>
        <v>1510000</v>
      </c>
    </row>
    <row r="6809" spans="1:15" x14ac:dyDescent="0.4">
      <c r="A6809">
        <v>6794</v>
      </c>
      <c r="B6809" s="63">
        <v>35507</v>
      </c>
      <c r="C6809" s="37">
        <v>80</v>
      </c>
      <c r="D6809" s="37">
        <v>80.109375</v>
      </c>
      <c r="E6809" s="37">
        <v>78.71875</v>
      </c>
      <c r="F6809" s="37">
        <v>79.046875</v>
      </c>
      <c r="G6809" s="38">
        <v>1352500</v>
      </c>
      <c r="H6809" s="37">
        <v>49.077548999999998</v>
      </c>
      <c r="I6809" s="41">
        <f t="shared" si="759"/>
        <v>0.62086640363708234</v>
      </c>
      <c r="J6809" s="41">
        <f t="shared" ca="1" si="760"/>
        <v>1</v>
      </c>
      <c r="K6809" s="37">
        <f t="shared" si="761"/>
        <v>49.67</v>
      </c>
      <c r="L6809" s="37">
        <f t="shared" si="762"/>
        <v>49.74</v>
      </c>
      <c r="M6809" s="37">
        <f t="shared" si="763"/>
        <v>48.87</v>
      </c>
      <c r="N6809" s="37">
        <f t="shared" si="764"/>
        <v>49.08</v>
      </c>
      <c r="O6809" s="38">
        <f t="shared" ca="1" si="765"/>
        <v>1352500</v>
      </c>
    </row>
    <row r="6810" spans="1:15" x14ac:dyDescent="0.4">
      <c r="A6810">
        <v>6795</v>
      </c>
      <c r="B6810" s="63">
        <v>35506</v>
      </c>
      <c r="C6810" s="37">
        <v>79.25</v>
      </c>
      <c r="D6810" s="37">
        <v>80.03125</v>
      </c>
      <c r="E6810" s="37">
        <v>78.4375</v>
      </c>
      <c r="F6810" s="37">
        <v>79.90625</v>
      </c>
      <c r="G6810" s="38">
        <v>3013500</v>
      </c>
      <c r="H6810" s="37">
        <v>49.611111000000001</v>
      </c>
      <c r="I6810" s="41">
        <f t="shared" si="759"/>
        <v>0.62086646538912793</v>
      </c>
      <c r="J6810" s="41">
        <f t="shared" ca="1" si="760"/>
        <v>1</v>
      </c>
      <c r="K6810" s="37">
        <f t="shared" si="761"/>
        <v>49.2</v>
      </c>
      <c r="L6810" s="37">
        <f t="shared" si="762"/>
        <v>49.69</v>
      </c>
      <c r="M6810" s="37">
        <f t="shared" si="763"/>
        <v>48.7</v>
      </c>
      <c r="N6810" s="37">
        <f t="shared" si="764"/>
        <v>49.61</v>
      </c>
      <c r="O6810" s="38">
        <f t="shared" ca="1" si="765"/>
        <v>3013500</v>
      </c>
    </row>
    <row r="6811" spans="1:15" x14ac:dyDescent="0.4">
      <c r="A6811">
        <v>6796</v>
      </c>
      <c r="B6811" s="63">
        <v>35503</v>
      </c>
      <c r="C6811" s="37">
        <v>79.640625</v>
      </c>
      <c r="D6811" s="37">
        <v>80.03125</v>
      </c>
      <c r="E6811" s="37">
        <v>79.25</v>
      </c>
      <c r="F6811" s="37">
        <v>79.6875</v>
      </c>
      <c r="G6811" s="38">
        <v>1642700</v>
      </c>
      <c r="H6811" s="37">
        <v>49.475310999999998</v>
      </c>
      <c r="I6811" s="41">
        <f t="shared" si="759"/>
        <v>0.62086664784313728</v>
      </c>
      <c r="J6811" s="41">
        <f t="shared" ca="1" si="760"/>
        <v>1</v>
      </c>
      <c r="K6811" s="37">
        <f t="shared" si="761"/>
        <v>49.45</v>
      </c>
      <c r="L6811" s="37">
        <f t="shared" si="762"/>
        <v>49.69</v>
      </c>
      <c r="M6811" s="37">
        <f t="shared" si="763"/>
        <v>49.2</v>
      </c>
      <c r="N6811" s="37">
        <f t="shared" si="764"/>
        <v>49.48</v>
      </c>
      <c r="O6811" s="38">
        <f t="shared" ca="1" si="765"/>
        <v>1642700</v>
      </c>
    </row>
    <row r="6812" spans="1:15" x14ac:dyDescent="0.4">
      <c r="A6812">
        <v>6797</v>
      </c>
      <c r="B6812" s="63">
        <v>35502</v>
      </c>
      <c r="C6812" s="37">
        <v>80.25</v>
      </c>
      <c r="D6812" s="37">
        <v>80.46875</v>
      </c>
      <c r="E6812" s="37">
        <v>79.0625</v>
      </c>
      <c r="F6812" s="37">
        <v>79.28125</v>
      </c>
      <c r="G6812" s="38">
        <v>2514100</v>
      </c>
      <c r="H6812" s="37">
        <v>49.223075999999999</v>
      </c>
      <c r="I6812" s="41">
        <f t="shared" si="759"/>
        <v>0.6208665478912101</v>
      </c>
      <c r="J6812" s="41">
        <f t="shared" ca="1" si="760"/>
        <v>1</v>
      </c>
      <c r="K6812" s="37">
        <f t="shared" si="761"/>
        <v>49.82</v>
      </c>
      <c r="L6812" s="37">
        <f t="shared" si="762"/>
        <v>49.96</v>
      </c>
      <c r="M6812" s="37">
        <f t="shared" si="763"/>
        <v>49.09</v>
      </c>
      <c r="N6812" s="37">
        <f t="shared" si="764"/>
        <v>49.22</v>
      </c>
      <c r="O6812" s="38">
        <f t="shared" ca="1" si="765"/>
        <v>2514100</v>
      </c>
    </row>
    <row r="6813" spans="1:15" x14ac:dyDescent="0.4">
      <c r="A6813">
        <v>6798</v>
      </c>
      <c r="B6813" s="63">
        <v>35501</v>
      </c>
      <c r="C6813" s="37">
        <v>81.3125</v>
      </c>
      <c r="D6813" s="37">
        <v>81.34375</v>
      </c>
      <c r="E6813" s="37">
        <v>80.296875</v>
      </c>
      <c r="F6813" s="37">
        <v>80.53125</v>
      </c>
      <c r="G6813" s="38">
        <v>1055600</v>
      </c>
      <c r="H6813" s="37">
        <v>49.999153</v>
      </c>
      <c r="I6813" s="41">
        <f t="shared" si="759"/>
        <v>0.62086647109041526</v>
      </c>
      <c r="J6813" s="41">
        <f t="shared" ca="1" si="760"/>
        <v>1</v>
      </c>
      <c r="K6813" s="37">
        <f t="shared" si="761"/>
        <v>50.48</v>
      </c>
      <c r="L6813" s="37">
        <f t="shared" si="762"/>
        <v>50.5</v>
      </c>
      <c r="M6813" s="37">
        <f t="shared" si="763"/>
        <v>49.85</v>
      </c>
      <c r="N6813" s="37">
        <f t="shared" si="764"/>
        <v>50</v>
      </c>
      <c r="O6813" s="38">
        <f t="shared" ca="1" si="765"/>
        <v>1055600</v>
      </c>
    </row>
    <row r="6814" spans="1:15" x14ac:dyDescent="0.4">
      <c r="A6814">
        <v>6799</v>
      </c>
      <c r="B6814" s="63">
        <v>35500</v>
      </c>
      <c r="C6814" s="37">
        <v>81.75</v>
      </c>
      <c r="D6814" s="37">
        <v>81.796875</v>
      </c>
      <c r="E6814" s="37">
        <v>81.25</v>
      </c>
      <c r="F6814" s="37">
        <v>81.25</v>
      </c>
      <c r="G6814" s="38">
        <v>624600</v>
      </c>
      <c r="H6814" s="37">
        <v>50.445388999999999</v>
      </c>
      <c r="I6814" s="41">
        <f t="shared" si="759"/>
        <v>0.62086632615384618</v>
      </c>
      <c r="J6814" s="41">
        <f t="shared" ca="1" si="760"/>
        <v>1</v>
      </c>
      <c r="K6814" s="37">
        <f t="shared" si="761"/>
        <v>50.76</v>
      </c>
      <c r="L6814" s="37">
        <f t="shared" si="762"/>
        <v>50.78</v>
      </c>
      <c r="M6814" s="37">
        <f t="shared" si="763"/>
        <v>50.45</v>
      </c>
      <c r="N6814" s="37">
        <f t="shared" si="764"/>
        <v>50.45</v>
      </c>
      <c r="O6814" s="38">
        <f t="shared" ca="1" si="765"/>
        <v>624600</v>
      </c>
    </row>
    <row r="6815" spans="1:15" x14ac:dyDescent="0.4">
      <c r="A6815">
        <v>6800</v>
      </c>
      <c r="B6815" s="63">
        <v>35499</v>
      </c>
      <c r="C6815" s="37">
        <v>80.9375</v>
      </c>
      <c r="D6815" s="37">
        <v>81.6875</v>
      </c>
      <c r="E6815" s="37">
        <v>80.546875</v>
      </c>
      <c r="F6815" s="37">
        <v>81.6875</v>
      </c>
      <c r="G6815" s="38">
        <v>1074900</v>
      </c>
      <c r="H6815" s="37">
        <v>50.717010000000002</v>
      </c>
      <c r="I6815" s="41">
        <f t="shared" si="759"/>
        <v>0.62086622800306046</v>
      </c>
      <c r="J6815" s="41">
        <f t="shared" ca="1" si="760"/>
        <v>1</v>
      </c>
      <c r="K6815" s="37">
        <f t="shared" si="761"/>
        <v>50.25</v>
      </c>
      <c r="L6815" s="37">
        <f t="shared" si="762"/>
        <v>50.72</v>
      </c>
      <c r="M6815" s="37">
        <f t="shared" si="763"/>
        <v>50.01</v>
      </c>
      <c r="N6815" s="37">
        <f t="shared" si="764"/>
        <v>50.72</v>
      </c>
      <c r="O6815" s="38">
        <f t="shared" ca="1" si="765"/>
        <v>1074900</v>
      </c>
    </row>
    <row r="6816" spans="1:15" x14ac:dyDescent="0.4">
      <c r="A6816">
        <v>6801</v>
      </c>
      <c r="B6816" s="63">
        <v>35496</v>
      </c>
      <c r="C6816" s="37">
        <v>80.4375</v>
      </c>
      <c r="D6816" s="37">
        <v>81.15625</v>
      </c>
      <c r="E6816" s="37">
        <v>80.25</v>
      </c>
      <c r="F6816" s="37">
        <v>80.84375</v>
      </c>
      <c r="G6816" s="38">
        <v>1859300</v>
      </c>
      <c r="H6816" s="37">
        <v>50.193168999999997</v>
      </c>
      <c r="I6816" s="41">
        <f t="shared" si="759"/>
        <v>0.62086641206030146</v>
      </c>
      <c r="J6816" s="41">
        <f t="shared" ca="1" si="760"/>
        <v>1</v>
      </c>
      <c r="K6816" s="37">
        <f t="shared" si="761"/>
        <v>49.94</v>
      </c>
      <c r="L6816" s="37">
        <f t="shared" si="762"/>
        <v>50.39</v>
      </c>
      <c r="M6816" s="37">
        <f t="shared" si="763"/>
        <v>49.82</v>
      </c>
      <c r="N6816" s="37">
        <f t="shared" si="764"/>
        <v>50.19</v>
      </c>
      <c r="O6816" s="38">
        <f t="shared" ca="1" si="765"/>
        <v>1859300</v>
      </c>
    </row>
    <row r="6817" spans="1:15" x14ac:dyDescent="0.4">
      <c r="A6817">
        <v>6802</v>
      </c>
      <c r="B6817" s="63">
        <v>35495</v>
      </c>
      <c r="C6817" s="37">
        <v>80.625</v>
      </c>
      <c r="D6817" s="37">
        <v>80.90625</v>
      </c>
      <c r="E6817" s="37">
        <v>79.875</v>
      </c>
      <c r="F6817" s="37">
        <v>80.125</v>
      </c>
      <c r="G6817" s="38">
        <v>1528500</v>
      </c>
      <c r="H6817" s="37">
        <v>49.746929000000002</v>
      </c>
      <c r="I6817" s="41">
        <f t="shared" si="759"/>
        <v>0.6208665085803432</v>
      </c>
      <c r="J6817" s="41">
        <f t="shared" ca="1" si="760"/>
        <v>1</v>
      </c>
      <c r="K6817" s="37">
        <f t="shared" si="761"/>
        <v>50.06</v>
      </c>
      <c r="L6817" s="37">
        <f t="shared" si="762"/>
        <v>50.23</v>
      </c>
      <c r="M6817" s="37">
        <f t="shared" si="763"/>
        <v>49.59</v>
      </c>
      <c r="N6817" s="37">
        <f t="shared" si="764"/>
        <v>49.75</v>
      </c>
      <c r="O6817" s="38">
        <f t="shared" ca="1" si="765"/>
        <v>1528500</v>
      </c>
    </row>
    <row r="6818" spans="1:15" x14ac:dyDescent="0.4">
      <c r="A6818">
        <v>6803</v>
      </c>
      <c r="B6818" s="63">
        <v>35494</v>
      </c>
      <c r="C6818" s="37">
        <v>79.71875</v>
      </c>
      <c r="D6818" s="37">
        <v>80.59375</v>
      </c>
      <c r="E6818" s="37">
        <v>79.453125</v>
      </c>
      <c r="F6818" s="37">
        <v>80.59375</v>
      </c>
      <c r="G6818" s="38">
        <v>1254800</v>
      </c>
      <c r="H6818" s="37">
        <v>50.037933000000002</v>
      </c>
      <c r="I6818" s="41">
        <f t="shared" si="759"/>
        <v>0.62086617138425748</v>
      </c>
      <c r="J6818" s="41">
        <f t="shared" ca="1" si="760"/>
        <v>1</v>
      </c>
      <c r="K6818" s="37">
        <f t="shared" si="761"/>
        <v>49.49</v>
      </c>
      <c r="L6818" s="37">
        <f t="shared" si="762"/>
        <v>50.04</v>
      </c>
      <c r="M6818" s="37">
        <f t="shared" si="763"/>
        <v>49.33</v>
      </c>
      <c r="N6818" s="37">
        <f t="shared" si="764"/>
        <v>50.04</v>
      </c>
      <c r="O6818" s="38">
        <f t="shared" ca="1" si="765"/>
        <v>1254800</v>
      </c>
    </row>
    <row r="6819" spans="1:15" x14ac:dyDescent="0.4">
      <c r="A6819">
        <v>6804</v>
      </c>
      <c r="B6819" s="63">
        <v>35493</v>
      </c>
      <c r="C6819" s="37">
        <v>79.90625</v>
      </c>
      <c r="D6819" s="37">
        <v>80.125</v>
      </c>
      <c r="E6819" s="37">
        <v>79.09375</v>
      </c>
      <c r="F6819" s="37">
        <v>79.25</v>
      </c>
      <c r="G6819" s="38">
        <v>1478700</v>
      </c>
      <c r="H6819" s="37">
        <v>49.203643999999997</v>
      </c>
      <c r="I6819" s="41">
        <f t="shared" si="759"/>
        <v>0.62086617034700309</v>
      </c>
      <c r="J6819" s="41">
        <f t="shared" ca="1" si="760"/>
        <v>1</v>
      </c>
      <c r="K6819" s="37">
        <f t="shared" si="761"/>
        <v>49.61</v>
      </c>
      <c r="L6819" s="37">
        <f t="shared" si="762"/>
        <v>49.75</v>
      </c>
      <c r="M6819" s="37">
        <f t="shared" si="763"/>
        <v>49.11</v>
      </c>
      <c r="N6819" s="37">
        <f t="shared" si="764"/>
        <v>49.2</v>
      </c>
      <c r="O6819" s="38">
        <f t="shared" ca="1" si="765"/>
        <v>1478700</v>
      </c>
    </row>
    <row r="6820" spans="1:15" x14ac:dyDescent="0.4">
      <c r="A6820">
        <v>6805</v>
      </c>
      <c r="B6820" s="63">
        <v>35492</v>
      </c>
      <c r="C6820" s="37">
        <v>78.75</v>
      </c>
      <c r="D6820" s="37">
        <v>79.75</v>
      </c>
      <c r="E6820" s="37">
        <v>78.6875</v>
      </c>
      <c r="F6820" s="37">
        <v>79.6875</v>
      </c>
      <c r="G6820" s="38">
        <v>1210400</v>
      </c>
      <c r="H6820" s="37">
        <v>49.475310999999998</v>
      </c>
      <c r="I6820" s="41">
        <f t="shared" si="759"/>
        <v>0.62086664784313728</v>
      </c>
      <c r="J6820" s="41">
        <f t="shared" ca="1" si="760"/>
        <v>1</v>
      </c>
      <c r="K6820" s="37">
        <f t="shared" si="761"/>
        <v>48.89</v>
      </c>
      <c r="L6820" s="37">
        <f t="shared" si="762"/>
        <v>49.51</v>
      </c>
      <c r="M6820" s="37">
        <f t="shared" si="763"/>
        <v>48.85</v>
      </c>
      <c r="N6820" s="37">
        <f t="shared" si="764"/>
        <v>49.48</v>
      </c>
      <c r="O6820" s="38">
        <f t="shared" ca="1" si="765"/>
        <v>1210400</v>
      </c>
    </row>
    <row r="6821" spans="1:15" x14ac:dyDescent="0.4">
      <c r="A6821">
        <v>6806</v>
      </c>
      <c r="B6821" s="63">
        <v>35489</v>
      </c>
      <c r="C6821" s="37">
        <v>79.25</v>
      </c>
      <c r="D6821" s="37">
        <v>79.875</v>
      </c>
      <c r="E6821" s="37">
        <v>79.0625</v>
      </c>
      <c r="F6821" s="37">
        <v>79.15625</v>
      </c>
      <c r="G6821" s="38">
        <v>2961200</v>
      </c>
      <c r="H6821" s="37">
        <v>49.145470000000003</v>
      </c>
      <c r="I6821" s="41">
        <f t="shared" si="759"/>
        <v>0.62086657718120808</v>
      </c>
      <c r="J6821" s="41">
        <f t="shared" ca="1" si="760"/>
        <v>1</v>
      </c>
      <c r="K6821" s="37">
        <f t="shared" si="761"/>
        <v>49.2</v>
      </c>
      <c r="L6821" s="37">
        <f t="shared" si="762"/>
        <v>49.59</v>
      </c>
      <c r="M6821" s="37">
        <f t="shared" si="763"/>
        <v>49.09</v>
      </c>
      <c r="N6821" s="37">
        <f t="shared" si="764"/>
        <v>49.15</v>
      </c>
      <c r="O6821" s="38">
        <f t="shared" ca="1" si="765"/>
        <v>2961200</v>
      </c>
    </row>
    <row r="6822" spans="1:15" x14ac:dyDescent="0.4">
      <c r="A6822">
        <v>6807</v>
      </c>
      <c r="B6822" s="63">
        <v>35488</v>
      </c>
      <c r="C6822" s="37">
        <v>80.8125</v>
      </c>
      <c r="D6822" s="37">
        <v>80.8125</v>
      </c>
      <c r="E6822" s="37">
        <v>79.375</v>
      </c>
      <c r="F6822" s="37">
        <v>79.390625</v>
      </c>
      <c r="G6822" s="38">
        <v>1813100</v>
      </c>
      <c r="H6822" s="37">
        <v>49.290984999999999</v>
      </c>
      <c r="I6822" s="41">
        <f t="shared" si="759"/>
        <v>0.62086656957291875</v>
      </c>
      <c r="J6822" s="41">
        <f t="shared" ca="1" si="760"/>
        <v>1</v>
      </c>
      <c r="K6822" s="37">
        <f t="shared" si="761"/>
        <v>50.17</v>
      </c>
      <c r="L6822" s="37">
        <f t="shared" si="762"/>
        <v>50.17</v>
      </c>
      <c r="M6822" s="37">
        <f t="shared" si="763"/>
        <v>49.28</v>
      </c>
      <c r="N6822" s="37">
        <f t="shared" si="764"/>
        <v>49.29</v>
      </c>
      <c r="O6822" s="38">
        <f t="shared" ca="1" si="765"/>
        <v>1813100</v>
      </c>
    </row>
    <row r="6823" spans="1:15" x14ac:dyDescent="0.4">
      <c r="A6823">
        <v>6808</v>
      </c>
      <c r="B6823" s="63">
        <v>35487</v>
      </c>
      <c r="C6823" s="37">
        <v>81.3125</v>
      </c>
      <c r="D6823" s="37">
        <v>81.4375</v>
      </c>
      <c r="E6823" s="37">
        <v>79.625</v>
      </c>
      <c r="F6823" s="37">
        <v>80.59375</v>
      </c>
      <c r="G6823" s="38">
        <v>1597800</v>
      </c>
      <c r="H6823" s="37">
        <v>50.037933000000002</v>
      </c>
      <c r="I6823" s="41">
        <f t="shared" si="759"/>
        <v>0.62086617138425748</v>
      </c>
      <c r="J6823" s="41">
        <f t="shared" ca="1" si="760"/>
        <v>1</v>
      </c>
      <c r="K6823" s="37">
        <f t="shared" si="761"/>
        <v>50.48</v>
      </c>
      <c r="L6823" s="37">
        <f t="shared" si="762"/>
        <v>50.56</v>
      </c>
      <c r="M6823" s="37">
        <f t="shared" si="763"/>
        <v>49.44</v>
      </c>
      <c r="N6823" s="37">
        <f t="shared" si="764"/>
        <v>50.04</v>
      </c>
      <c r="O6823" s="38">
        <f t="shared" ca="1" si="765"/>
        <v>1597800</v>
      </c>
    </row>
    <row r="6824" spans="1:15" x14ac:dyDescent="0.4">
      <c r="A6824">
        <v>6809</v>
      </c>
      <c r="B6824" s="63">
        <v>35486</v>
      </c>
      <c r="C6824" s="37">
        <v>81.40625</v>
      </c>
      <c r="D6824" s="37">
        <v>81.53125</v>
      </c>
      <c r="E6824" s="37">
        <v>80.875</v>
      </c>
      <c r="F6824" s="37">
        <v>81.390625</v>
      </c>
      <c r="G6824" s="38">
        <v>1653900</v>
      </c>
      <c r="H6824" s="37">
        <v>50.532702999999998</v>
      </c>
      <c r="I6824" s="41">
        <f t="shared" si="759"/>
        <v>0.62086638356690338</v>
      </c>
      <c r="J6824" s="41">
        <f t="shared" ca="1" si="760"/>
        <v>1</v>
      </c>
      <c r="K6824" s="37">
        <f t="shared" si="761"/>
        <v>50.54</v>
      </c>
      <c r="L6824" s="37">
        <f t="shared" si="762"/>
        <v>50.62</v>
      </c>
      <c r="M6824" s="37">
        <f t="shared" si="763"/>
        <v>50.21</v>
      </c>
      <c r="N6824" s="37">
        <f t="shared" si="764"/>
        <v>50.53</v>
      </c>
      <c r="O6824" s="38">
        <f t="shared" ca="1" si="765"/>
        <v>1653900</v>
      </c>
    </row>
    <row r="6825" spans="1:15" x14ac:dyDescent="0.4">
      <c r="A6825">
        <v>6810</v>
      </c>
      <c r="B6825" s="63">
        <v>35485</v>
      </c>
      <c r="C6825" s="37">
        <v>79.96875</v>
      </c>
      <c r="D6825" s="37">
        <v>81.375</v>
      </c>
      <c r="E6825" s="37">
        <v>79.96875</v>
      </c>
      <c r="F6825" s="37">
        <v>81.328125</v>
      </c>
      <c r="G6825" s="38">
        <v>787300</v>
      </c>
      <c r="H6825" s="37">
        <v>50.493907999999998</v>
      </c>
      <c r="I6825" s="41">
        <f t="shared" si="759"/>
        <v>0.62086649606147937</v>
      </c>
      <c r="J6825" s="41">
        <f t="shared" ca="1" si="760"/>
        <v>1</v>
      </c>
      <c r="K6825" s="37">
        <f t="shared" si="761"/>
        <v>49.65</v>
      </c>
      <c r="L6825" s="37">
        <f t="shared" si="762"/>
        <v>50.52</v>
      </c>
      <c r="M6825" s="37">
        <f t="shared" si="763"/>
        <v>49.65</v>
      </c>
      <c r="N6825" s="37">
        <f t="shared" si="764"/>
        <v>50.49</v>
      </c>
      <c r="O6825" s="38">
        <f t="shared" ca="1" si="765"/>
        <v>787300</v>
      </c>
    </row>
    <row r="6826" spans="1:15" x14ac:dyDescent="0.4">
      <c r="A6826">
        <v>6811</v>
      </c>
      <c r="B6826" s="63">
        <v>35482</v>
      </c>
      <c r="C6826" s="37">
        <v>80.40625</v>
      </c>
      <c r="D6826" s="37">
        <v>80.765625</v>
      </c>
      <c r="E6826" s="37">
        <v>80.140625</v>
      </c>
      <c r="F6826" s="37">
        <v>80.375</v>
      </c>
      <c r="G6826" s="38">
        <v>1844400</v>
      </c>
      <c r="H6826" s="37">
        <v>49.902115000000002</v>
      </c>
      <c r="I6826" s="41">
        <f t="shared" si="759"/>
        <v>0.62086612752721615</v>
      </c>
      <c r="J6826" s="41">
        <f t="shared" ca="1" si="760"/>
        <v>1</v>
      </c>
      <c r="K6826" s="37">
        <f t="shared" si="761"/>
        <v>49.92</v>
      </c>
      <c r="L6826" s="37">
        <f t="shared" si="762"/>
        <v>50.14</v>
      </c>
      <c r="M6826" s="37">
        <f t="shared" si="763"/>
        <v>49.76</v>
      </c>
      <c r="N6826" s="37">
        <f t="shared" si="764"/>
        <v>49.9</v>
      </c>
      <c r="O6826" s="38">
        <f t="shared" ca="1" si="765"/>
        <v>1844400</v>
      </c>
    </row>
    <row r="6827" spans="1:15" x14ac:dyDescent="0.4">
      <c r="A6827">
        <v>6812</v>
      </c>
      <c r="B6827" s="63">
        <v>35481</v>
      </c>
      <c r="C6827" s="37">
        <v>81.03125</v>
      </c>
      <c r="D6827" s="37">
        <v>81.359375</v>
      </c>
      <c r="E6827" s="37">
        <v>80.15625</v>
      </c>
      <c r="F6827" s="37">
        <v>80.34375</v>
      </c>
      <c r="G6827" s="38">
        <v>1193900</v>
      </c>
      <c r="H6827" s="37">
        <v>49.882728999999998</v>
      </c>
      <c r="I6827" s="41">
        <f t="shared" si="759"/>
        <v>0.62086632749902759</v>
      </c>
      <c r="J6827" s="41">
        <f t="shared" ca="1" si="760"/>
        <v>1</v>
      </c>
      <c r="K6827" s="37">
        <f t="shared" si="761"/>
        <v>50.31</v>
      </c>
      <c r="L6827" s="37">
        <f t="shared" si="762"/>
        <v>50.51</v>
      </c>
      <c r="M6827" s="37">
        <f t="shared" si="763"/>
        <v>49.77</v>
      </c>
      <c r="N6827" s="37">
        <f t="shared" si="764"/>
        <v>49.88</v>
      </c>
      <c r="O6827" s="38">
        <f t="shared" ca="1" si="765"/>
        <v>1193900</v>
      </c>
    </row>
    <row r="6828" spans="1:15" x14ac:dyDescent="0.4">
      <c r="A6828">
        <v>6813</v>
      </c>
      <c r="B6828" s="63">
        <v>35480</v>
      </c>
      <c r="C6828" s="37">
        <v>81.65625</v>
      </c>
      <c r="D6828" s="37">
        <v>82</v>
      </c>
      <c r="E6828" s="37">
        <v>81.15625</v>
      </c>
      <c r="F6828" s="37">
        <v>81.328125</v>
      </c>
      <c r="G6828" s="38">
        <v>648100</v>
      </c>
      <c r="H6828" s="37">
        <v>50.493907999999998</v>
      </c>
      <c r="I6828" s="41">
        <f t="shared" si="759"/>
        <v>0.62086649606147937</v>
      </c>
      <c r="J6828" s="41">
        <f t="shared" ca="1" si="760"/>
        <v>1</v>
      </c>
      <c r="K6828" s="37">
        <f t="shared" si="761"/>
        <v>50.7</v>
      </c>
      <c r="L6828" s="37">
        <f t="shared" si="762"/>
        <v>50.91</v>
      </c>
      <c r="M6828" s="37">
        <f t="shared" si="763"/>
        <v>50.39</v>
      </c>
      <c r="N6828" s="37">
        <f t="shared" si="764"/>
        <v>50.49</v>
      </c>
      <c r="O6828" s="38">
        <f t="shared" ca="1" si="765"/>
        <v>648100</v>
      </c>
    </row>
    <row r="6829" spans="1:15" x14ac:dyDescent="0.4">
      <c r="A6829">
        <v>6814</v>
      </c>
      <c r="B6829" s="63">
        <v>35479</v>
      </c>
      <c r="C6829" s="37">
        <v>81.34375</v>
      </c>
      <c r="D6829" s="37">
        <v>81.9375</v>
      </c>
      <c r="E6829" s="37">
        <v>80.75</v>
      </c>
      <c r="F6829" s="37">
        <v>81.875</v>
      </c>
      <c r="G6829" s="38">
        <v>833100</v>
      </c>
      <c r="H6829" s="37">
        <v>50.833419999999997</v>
      </c>
      <c r="I6829" s="41">
        <f t="shared" si="759"/>
        <v>0.62086619847328239</v>
      </c>
      <c r="J6829" s="41">
        <f t="shared" ca="1" si="760"/>
        <v>1</v>
      </c>
      <c r="K6829" s="37">
        <f t="shared" si="761"/>
        <v>50.5</v>
      </c>
      <c r="L6829" s="37">
        <f t="shared" si="762"/>
        <v>50.87</v>
      </c>
      <c r="M6829" s="37">
        <f t="shared" si="763"/>
        <v>50.13</v>
      </c>
      <c r="N6829" s="37">
        <f t="shared" si="764"/>
        <v>50.83</v>
      </c>
      <c r="O6829" s="38">
        <f t="shared" ca="1" si="765"/>
        <v>833100</v>
      </c>
    </row>
    <row r="6830" spans="1:15" x14ac:dyDescent="0.4">
      <c r="A6830">
        <v>6815</v>
      </c>
      <c r="B6830" s="63">
        <v>35475</v>
      </c>
      <c r="C6830" s="37">
        <v>81.1875</v>
      </c>
      <c r="D6830" s="37">
        <v>81.46875</v>
      </c>
      <c r="E6830" s="37">
        <v>80.90625</v>
      </c>
      <c r="F6830" s="37">
        <v>81.1875</v>
      </c>
      <c r="G6830" s="38">
        <v>1112900</v>
      </c>
      <c r="H6830" s="37">
        <v>50.406570000000002</v>
      </c>
      <c r="I6830" s="41">
        <f t="shared" si="759"/>
        <v>0.62086614318706701</v>
      </c>
      <c r="J6830" s="41">
        <f t="shared" ca="1" si="760"/>
        <v>1</v>
      </c>
      <c r="K6830" s="37">
        <f t="shared" si="761"/>
        <v>50.41</v>
      </c>
      <c r="L6830" s="37">
        <f t="shared" si="762"/>
        <v>50.58</v>
      </c>
      <c r="M6830" s="37">
        <f t="shared" si="763"/>
        <v>50.23</v>
      </c>
      <c r="N6830" s="37">
        <f t="shared" si="764"/>
        <v>50.41</v>
      </c>
      <c r="O6830" s="38">
        <f t="shared" ca="1" si="765"/>
        <v>1112900</v>
      </c>
    </row>
    <row r="6831" spans="1:15" x14ac:dyDescent="0.4">
      <c r="A6831">
        <v>6816</v>
      </c>
      <c r="B6831" s="63">
        <v>35474</v>
      </c>
      <c r="C6831" s="37">
        <v>80.8125</v>
      </c>
      <c r="D6831" s="37">
        <v>81.5625</v>
      </c>
      <c r="E6831" s="37">
        <v>80.6875</v>
      </c>
      <c r="F6831" s="37">
        <v>81.375</v>
      </c>
      <c r="G6831" s="38">
        <v>1104800</v>
      </c>
      <c r="H6831" s="37">
        <v>50.522998999999999</v>
      </c>
      <c r="I6831" s="41">
        <f t="shared" si="759"/>
        <v>0.62086634715821809</v>
      </c>
      <c r="J6831" s="41">
        <f t="shared" ca="1" si="760"/>
        <v>1</v>
      </c>
      <c r="K6831" s="37">
        <f t="shared" si="761"/>
        <v>50.17</v>
      </c>
      <c r="L6831" s="37">
        <f t="shared" si="762"/>
        <v>50.64</v>
      </c>
      <c r="M6831" s="37">
        <f t="shared" si="763"/>
        <v>50.1</v>
      </c>
      <c r="N6831" s="37">
        <f t="shared" si="764"/>
        <v>50.52</v>
      </c>
      <c r="O6831" s="38">
        <f t="shared" ca="1" si="765"/>
        <v>1104800</v>
      </c>
    </row>
    <row r="6832" spans="1:15" x14ac:dyDescent="0.4">
      <c r="A6832">
        <v>6817</v>
      </c>
      <c r="B6832" s="63">
        <v>35473</v>
      </c>
      <c r="C6832" s="37">
        <v>79.375</v>
      </c>
      <c r="D6832" s="37">
        <v>80.640625</v>
      </c>
      <c r="E6832" s="37">
        <v>79.265625</v>
      </c>
      <c r="F6832" s="37">
        <v>80.5</v>
      </c>
      <c r="G6832" s="38">
        <v>2675400</v>
      </c>
      <c r="H6832" s="37">
        <v>49.979743999999997</v>
      </c>
      <c r="I6832" s="41">
        <f t="shared" si="759"/>
        <v>0.62086638509316761</v>
      </c>
      <c r="J6832" s="41">
        <f t="shared" ca="1" si="760"/>
        <v>1</v>
      </c>
      <c r="K6832" s="37">
        <f t="shared" si="761"/>
        <v>49.28</v>
      </c>
      <c r="L6832" s="37">
        <f t="shared" si="762"/>
        <v>50.07</v>
      </c>
      <c r="M6832" s="37">
        <f t="shared" si="763"/>
        <v>49.21</v>
      </c>
      <c r="N6832" s="37">
        <f t="shared" si="764"/>
        <v>49.98</v>
      </c>
      <c r="O6832" s="38">
        <f t="shared" ca="1" si="765"/>
        <v>2675400</v>
      </c>
    </row>
    <row r="6833" spans="1:15" x14ac:dyDescent="0.4">
      <c r="A6833">
        <v>6818</v>
      </c>
      <c r="B6833" s="63">
        <v>35472</v>
      </c>
      <c r="C6833" s="37">
        <v>78.78125</v>
      </c>
      <c r="D6833" s="37">
        <v>79.375</v>
      </c>
      <c r="E6833" s="37">
        <v>78.125</v>
      </c>
      <c r="F6833" s="37">
        <v>79.375</v>
      </c>
      <c r="G6833" s="38">
        <v>1664300</v>
      </c>
      <c r="H6833" s="37">
        <v>49.281269000000002</v>
      </c>
      <c r="I6833" s="41">
        <f t="shared" si="759"/>
        <v>0.62086638110236225</v>
      </c>
      <c r="J6833" s="41">
        <f t="shared" ca="1" si="760"/>
        <v>1</v>
      </c>
      <c r="K6833" s="37">
        <f t="shared" si="761"/>
        <v>48.91</v>
      </c>
      <c r="L6833" s="37">
        <f t="shared" si="762"/>
        <v>49.28</v>
      </c>
      <c r="M6833" s="37">
        <f t="shared" si="763"/>
        <v>48.51</v>
      </c>
      <c r="N6833" s="37">
        <f t="shared" si="764"/>
        <v>49.28</v>
      </c>
      <c r="O6833" s="38">
        <f t="shared" ca="1" si="765"/>
        <v>1664300</v>
      </c>
    </row>
    <row r="6834" spans="1:15" x14ac:dyDescent="0.4">
      <c r="A6834">
        <v>6819</v>
      </c>
      <c r="B6834" s="63">
        <v>35471</v>
      </c>
      <c r="C6834" s="37">
        <v>79.25</v>
      </c>
      <c r="D6834" s="37">
        <v>79.53125</v>
      </c>
      <c r="E6834" s="37">
        <v>78.421875</v>
      </c>
      <c r="F6834" s="37">
        <v>78.46875</v>
      </c>
      <c r="G6834" s="38">
        <v>1670000</v>
      </c>
      <c r="H6834" s="37">
        <v>48.718612999999998</v>
      </c>
      <c r="I6834" s="41">
        <f t="shared" si="759"/>
        <v>0.62086643409000397</v>
      </c>
      <c r="J6834" s="41">
        <f t="shared" ca="1" si="760"/>
        <v>1</v>
      </c>
      <c r="K6834" s="37">
        <f t="shared" si="761"/>
        <v>49.2</v>
      </c>
      <c r="L6834" s="37">
        <f t="shared" si="762"/>
        <v>49.38</v>
      </c>
      <c r="M6834" s="37">
        <f t="shared" si="763"/>
        <v>48.69</v>
      </c>
      <c r="N6834" s="37">
        <f t="shared" si="764"/>
        <v>48.72</v>
      </c>
      <c r="O6834" s="38">
        <f t="shared" ca="1" si="765"/>
        <v>1670000</v>
      </c>
    </row>
    <row r="6835" spans="1:15" x14ac:dyDescent="0.4">
      <c r="A6835">
        <v>6820</v>
      </c>
      <c r="B6835" s="63">
        <v>35468</v>
      </c>
      <c r="C6835" s="37">
        <v>78.8125</v>
      </c>
      <c r="D6835" s="37">
        <v>79.25</v>
      </c>
      <c r="E6835" s="37">
        <v>77.78125</v>
      </c>
      <c r="F6835" s="37">
        <v>79.21875</v>
      </c>
      <c r="G6835" s="38">
        <v>2321000</v>
      </c>
      <c r="H6835" s="37">
        <v>49.184283999999998</v>
      </c>
      <c r="I6835" s="41">
        <f t="shared" si="759"/>
        <v>0.62086670138067057</v>
      </c>
      <c r="J6835" s="41">
        <f t="shared" ca="1" si="760"/>
        <v>1</v>
      </c>
      <c r="K6835" s="37">
        <f t="shared" si="761"/>
        <v>48.93</v>
      </c>
      <c r="L6835" s="37">
        <f t="shared" si="762"/>
        <v>49.2</v>
      </c>
      <c r="M6835" s="37">
        <f t="shared" si="763"/>
        <v>48.29</v>
      </c>
      <c r="N6835" s="37">
        <f t="shared" si="764"/>
        <v>49.18</v>
      </c>
      <c r="O6835" s="38">
        <f t="shared" ca="1" si="765"/>
        <v>2321000</v>
      </c>
    </row>
    <row r="6836" spans="1:15" x14ac:dyDescent="0.4">
      <c r="A6836">
        <v>6821</v>
      </c>
      <c r="B6836" s="63">
        <v>35467</v>
      </c>
      <c r="C6836" s="37">
        <v>77.78125</v>
      </c>
      <c r="D6836" s="37">
        <v>78.203125</v>
      </c>
      <c r="E6836" s="37">
        <v>77.40625</v>
      </c>
      <c r="F6836" s="37">
        <v>78.15625</v>
      </c>
      <c r="G6836" s="38">
        <v>2483100</v>
      </c>
      <c r="H6836" s="37">
        <v>48.524574000000001</v>
      </c>
      <c r="I6836" s="41">
        <f t="shared" si="759"/>
        <v>0.6208662007197121</v>
      </c>
      <c r="J6836" s="41">
        <f t="shared" ca="1" si="760"/>
        <v>1</v>
      </c>
      <c r="K6836" s="37">
        <f t="shared" si="761"/>
        <v>48.29</v>
      </c>
      <c r="L6836" s="37">
        <f t="shared" si="762"/>
        <v>48.55</v>
      </c>
      <c r="M6836" s="37">
        <f t="shared" si="763"/>
        <v>48.06</v>
      </c>
      <c r="N6836" s="37">
        <f t="shared" si="764"/>
        <v>48.52</v>
      </c>
      <c r="O6836" s="38">
        <f t="shared" ca="1" si="765"/>
        <v>2483100</v>
      </c>
    </row>
    <row r="6837" spans="1:15" x14ac:dyDescent="0.4">
      <c r="A6837">
        <v>6822</v>
      </c>
      <c r="B6837" s="63">
        <v>35466</v>
      </c>
      <c r="C6837" s="37">
        <v>79.234375</v>
      </c>
      <c r="D6837" s="37">
        <v>79.46875</v>
      </c>
      <c r="E6837" s="37">
        <v>77.125</v>
      </c>
      <c r="F6837" s="37">
        <v>77.640625</v>
      </c>
      <c r="G6837" s="38">
        <v>2255400</v>
      </c>
      <c r="H6837" s="37">
        <v>48.204464000000002</v>
      </c>
      <c r="I6837" s="41">
        <f t="shared" si="759"/>
        <v>0.62086651157174488</v>
      </c>
      <c r="J6837" s="41">
        <f t="shared" ca="1" si="760"/>
        <v>1</v>
      </c>
      <c r="K6837" s="37">
        <f t="shared" si="761"/>
        <v>49.19</v>
      </c>
      <c r="L6837" s="37">
        <f t="shared" si="762"/>
        <v>49.34</v>
      </c>
      <c r="M6837" s="37">
        <f t="shared" si="763"/>
        <v>47.88</v>
      </c>
      <c r="N6837" s="37">
        <f t="shared" si="764"/>
        <v>48.2</v>
      </c>
      <c r="O6837" s="38">
        <f t="shared" ca="1" si="765"/>
        <v>2255400</v>
      </c>
    </row>
    <row r="6838" spans="1:15" x14ac:dyDescent="0.4">
      <c r="A6838">
        <v>6823</v>
      </c>
      <c r="B6838" s="63">
        <v>35465</v>
      </c>
      <c r="C6838" s="37">
        <v>78.75</v>
      </c>
      <c r="D6838" s="37">
        <v>79.203125</v>
      </c>
      <c r="E6838" s="37">
        <v>78.4375</v>
      </c>
      <c r="F6838" s="37">
        <v>79.125</v>
      </c>
      <c r="G6838" s="38">
        <v>654100</v>
      </c>
      <c r="H6838" s="37">
        <v>49.126072000000001</v>
      </c>
      <c r="I6838" s="41">
        <f t="shared" si="759"/>
        <v>0.62086662875197474</v>
      </c>
      <c r="J6838" s="41">
        <f t="shared" ca="1" si="760"/>
        <v>1</v>
      </c>
      <c r="K6838" s="37">
        <f t="shared" si="761"/>
        <v>48.89</v>
      </c>
      <c r="L6838" s="37">
        <f t="shared" si="762"/>
        <v>49.17</v>
      </c>
      <c r="M6838" s="37">
        <f t="shared" si="763"/>
        <v>48.7</v>
      </c>
      <c r="N6838" s="37">
        <f t="shared" si="764"/>
        <v>49.13</v>
      </c>
      <c r="O6838" s="38">
        <f t="shared" ca="1" si="765"/>
        <v>654100</v>
      </c>
    </row>
    <row r="6839" spans="1:15" x14ac:dyDescent="0.4">
      <c r="A6839">
        <v>6824</v>
      </c>
      <c r="B6839" s="63">
        <v>35464</v>
      </c>
      <c r="C6839" s="37">
        <v>78.71875</v>
      </c>
      <c r="D6839" s="37">
        <v>78.890625</v>
      </c>
      <c r="E6839" s="37">
        <v>78.359375</v>
      </c>
      <c r="F6839" s="37">
        <v>78.640625</v>
      </c>
      <c r="G6839" s="38">
        <v>755000</v>
      </c>
      <c r="H6839" s="37">
        <v>48.825321000000002</v>
      </c>
      <c r="I6839" s="41">
        <f t="shared" si="759"/>
        <v>0.62086639062189553</v>
      </c>
      <c r="J6839" s="41">
        <f t="shared" ca="1" si="760"/>
        <v>1</v>
      </c>
      <c r="K6839" s="37">
        <f t="shared" si="761"/>
        <v>48.87</v>
      </c>
      <c r="L6839" s="37">
        <f t="shared" si="762"/>
        <v>48.98</v>
      </c>
      <c r="M6839" s="37">
        <f t="shared" si="763"/>
        <v>48.65</v>
      </c>
      <c r="N6839" s="37">
        <f t="shared" si="764"/>
        <v>48.83</v>
      </c>
      <c r="O6839" s="38">
        <f t="shared" ca="1" si="765"/>
        <v>755000</v>
      </c>
    </row>
    <row r="6840" spans="1:15" x14ac:dyDescent="0.4">
      <c r="A6840">
        <v>6825</v>
      </c>
      <c r="B6840" s="63">
        <v>35461</v>
      </c>
      <c r="C6840" s="37">
        <v>78.9375</v>
      </c>
      <c r="D6840" s="37">
        <v>79.40625</v>
      </c>
      <c r="E6840" s="37">
        <v>78.375</v>
      </c>
      <c r="F6840" s="37">
        <v>78.40625</v>
      </c>
      <c r="G6840" s="38">
        <v>3208100</v>
      </c>
      <c r="H6840" s="37">
        <v>48.679820999999997</v>
      </c>
      <c r="I6840" s="41">
        <f t="shared" si="759"/>
        <v>0.62086658907931447</v>
      </c>
      <c r="J6840" s="41">
        <f t="shared" ca="1" si="760"/>
        <v>1</v>
      </c>
      <c r="K6840" s="37">
        <f t="shared" si="761"/>
        <v>49.01</v>
      </c>
      <c r="L6840" s="37">
        <f t="shared" si="762"/>
        <v>49.3</v>
      </c>
      <c r="M6840" s="37">
        <f t="shared" si="763"/>
        <v>48.66</v>
      </c>
      <c r="N6840" s="37">
        <f t="shared" si="764"/>
        <v>48.68</v>
      </c>
      <c r="O6840" s="38">
        <f t="shared" ca="1" si="765"/>
        <v>3208100</v>
      </c>
    </row>
    <row r="6841" spans="1:15" x14ac:dyDescent="0.4">
      <c r="A6841">
        <v>6826</v>
      </c>
      <c r="B6841" s="63">
        <v>35460</v>
      </c>
      <c r="C6841" s="37">
        <v>77.875</v>
      </c>
      <c r="D6841" s="37">
        <v>78.53125</v>
      </c>
      <c r="E6841" s="37">
        <v>77.40625</v>
      </c>
      <c r="F6841" s="37">
        <v>78.5</v>
      </c>
      <c r="G6841" s="38">
        <v>2126300</v>
      </c>
      <c r="H6841" s="37">
        <v>48.738025999999998</v>
      </c>
      <c r="I6841" s="41">
        <f t="shared" si="759"/>
        <v>0.62086657324840766</v>
      </c>
      <c r="J6841" s="41">
        <f t="shared" ca="1" si="760"/>
        <v>1</v>
      </c>
      <c r="K6841" s="37">
        <f t="shared" si="761"/>
        <v>48.35</v>
      </c>
      <c r="L6841" s="37">
        <f t="shared" si="762"/>
        <v>48.76</v>
      </c>
      <c r="M6841" s="37">
        <f t="shared" si="763"/>
        <v>48.06</v>
      </c>
      <c r="N6841" s="37">
        <f t="shared" si="764"/>
        <v>48.74</v>
      </c>
      <c r="O6841" s="38">
        <f t="shared" ca="1" si="765"/>
        <v>2126300</v>
      </c>
    </row>
    <row r="6842" spans="1:15" x14ac:dyDescent="0.4">
      <c r="A6842">
        <v>6827</v>
      </c>
      <c r="B6842" s="63">
        <v>35459</v>
      </c>
      <c r="C6842" s="37">
        <v>76.875</v>
      </c>
      <c r="D6842" s="37">
        <v>77.5</v>
      </c>
      <c r="E6842" s="37">
        <v>76.59375</v>
      </c>
      <c r="F6842" s="37">
        <v>77.5</v>
      </c>
      <c r="G6842" s="38">
        <v>1122700</v>
      </c>
      <c r="H6842" s="37">
        <v>48.117142000000001</v>
      </c>
      <c r="I6842" s="41">
        <f t="shared" si="759"/>
        <v>0.62086634838709676</v>
      </c>
      <c r="J6842" s="41">
        <f t="shared" ca="1" si="760"/>
        <v>1</v>
      </c>
      <c r="K6842" s="37">
        <f t="shared" si="761"/>
        <v>47.73</v>
      </c>
      <c r="L6842" s="37">
        <f t="shared" si="762"/>
        <v>48.12</v>
      </c>
      <c r="M6842" s="37">
        <f t="shared" si="763"/>
        <v>47.55</v>
      </c>
      <c r="N6842" s="37">
        <f t="shared" si="764"/>
        <v>48.12</v>
      </c>
      <c r="O6842" s="38">
        <f t="shared" ca="1" si="765"/>
        <v>1122700</v>
      </c>
    </row>
    <row r="6843" spans="1:15" x14ac:dyDescent="0.4">
      <c r="A6843">
        <v>6828</v>
      </c>
      <c r="B6843" s="63">
        <v>35458</v>
      </c>
      <c r="C6843" s="37">
        <v>77.625</v>
      </c>
      <c r="D6843" s="37">
        <v>77.84375</v>
      </c>
      <c r="E6843" s="37">
        <v>76</v>
      </c>
      <c r="F6843" s="37">
        <v>76.75</v>
      </c>
      <c r="G6843" s="38">
        <v>4376000</v>
      </c>
      <c r="H6843" s="37">
        <v>47.651496999999999</v>
      </c>
      <c r="I6843" s="41">
        <f t="shared" si="759"/>
        <v>0.62086641042345281</v>
      </c>
      <c r="J6843" s="41">
        <f t="shared" ca="1" si="760"/>
        <v>1</v>
      </c>
      <c r="K6843" s="37">
        <f t="shared" si="761"/>
        <v>48.19</v>
      </c>
      <c r="L6843" s="37">
        <f t="shared" si="762"/>
        <v>48.33</v>
      </c>
      <c r="M6843" s="37">
        <f t="shared" si="763"/>
        <v>47.19</v>
      </c>
      <c r="N6843" s="37">
        <f t="shared" si="764"/>
        <v>47.65</v>
      </c>
      <c r="O6843" s="38">
        <f t="shared" ca="1" si="765"/>
        <v>4376000</v>
      </c>
    </row>
    <row r="6844" spans="1:15" x14ac:dyDescent="0.4">
      <c r="A6844">
        <v>6829</v>
      </c>
      <c r="B6844" s="63">
        <v>35457</v>
      </c>
      <c r="C6844" s="37">
        <v>76.875</v>
      </c>
      <c r="D6844" s="37">
        <v>77.234375</v>
      </c>
      <c r="E6844" s="37">
        <v>76.375</v>
      </c>
      <c r="F6844" s="37">
        <v>76.53125</v>
      </c>
      <c r="G6844" s="38">
        <v>2108500</v>
      </c>
      <c r="H6844" s="37">
        <v>47.515686000000002</v>
      </c>
      <c r="I6844" s="41">
        <f t="shared" si="759"/>
        <v>0.62086645651286243</v>
      </c>
      <c r="J6844" s="41">
        <f t="shared" ca="1" si="760"/>
        <v>1</v>
      </c>
      <c r="K6844" s="37">
        <f t="shared" si="761"/>
        <v>47.73</v>
      </c>
      <c r="L6844" s="37">
        <f t="shared" si="762"/>
        <v>47.95</v>
      </c>
      <c r="M6844" s="37">
        <f t="shared" si="763"/>
        <v>47.42</v>
      </c>
      <c r="N6844" s="37">
        <f t="shared" si="764"/>
        <v>47.52</v>
      </c>
      <c r="O6844" s="38">
        <f t="shared" ca="1" si="765"/>
        <v>2108500</v>
      </c>
    </row>
    <row r="6845" spans="1:15" x14ac:dyDescent="0.4">
      <c r="A6845">
        <v>6830</v>
      </c>
      <c r="B6845" s="63">
        <v>35454</v>
      </c>
      <c r="C6845" s="37">
        <v>77.875</v>
      </c>
      <c r="D6845" s="37">
        <v>77.90625</v>
      </c>
      <c r="E6845" s="37">
        <v>76.75</v>
      </c>
      <c r="F6845" s="37">
        <v>76.75</v>
      </c>
      <c r="G6845" s="38">
        <v>2176000</v>
      </c>
      <c r="H6845" s="37">
        <v>47.651496999999999</v>
      </c>
      <c r="I6845" s="41">
        <f t="shared" si="759"/>
        <v>0.62086641042345281</v>
      </c>
      <c r="J6845" s="41">
        <f t="shared" ca="1" si="760"/>
        <v>1</v>
      </c>
      <c r="K6845" s="37">
        <f t="shared" si="761"/>
        <v>48.35</v>
      </c>
      <c r="L6845" s="37">
        <f t="shared" si="762"/>
        <v>48.37</v>
      </c>
      <c r="M6845" s="37">
        <f t="shared" si="763"/>
        <v>47.65</v>
      </c>
      <c r="N6845" s="37">
        <f t="shared" si="764"/>
        <v>47.65</v>
      </c>
      <c r="O6845" s="38">
        <f t="shared" ca="1" si="765"/>
        <v>2176000</v>
      </c>
    </row>
    <row r="6846" spans="1:15" x14ac:dyDescent="0.4">
      <c r="A6846">
        <v>6831</v>
      </c>
      <c r="B6846" s="63">
        <v>35453</v>
      </c>
      <c r="C6846" s="37">
        <v>79.0625</v>
      </c>
      <c r="D6846" s="37">
        <v>79.6875</v>
      </c>
      <c r="E6846" s="37">
        <v>76.90625</v>
      </c>
      <c r="F6846" s="37">
        <v>77.75</v>
      </c>
      <c r="G6846" s="38">
        <v>2601100</v>
      </c>
      <c r="H6846" s="37">
        <v>48.272365999999998</v>
      </c>
      <c r="I6846" s="41">
        <f t="shared" si="759"/>
        <v>0.62086644372990352</v>
      </c>
      <c r="J6846" s="41">
        <f t="shared" ca="1" si="760"/>
        <v>1</v>
      </c>
      <c r="K6846" s="37">
        <f t="shared" si="761"/>
        <v>49.09</v>
      </c>
      <c r="L6846" s="37">
        <f t="shared" si="762"/>
        <v>49.48</v>
      </c>
      <c r="M6846" s="37">
        <f t="shared" si="763"/>
        <v>47.75</v>
      </c>
      <c r="N6846" s="37">
        <f t="shared" si="764"/>
        <v>48.27</v>
      </c>
      <c r="O6846" s="38">
        <f t="shared" ca="1" si="765"/>
        <v>2601100</v>
      </c>
    </row>
    <row r="6847" spans="1:15" x14ac:dyDescent="0.4">
      <c r="A6847">
        <v>6832</v>
      </c>
      <c r="B6847" s="63">
        <v>35452</v>
      </c>
      <c r="C6847" s="37">
        <v>78.3125</v>
      </c>
      <c r="D6847" s="37">
        <v>78.84375</v>
      </c>
      <c r="E6847" s="37">
        <v>77.875</v>
      </c>
      <c r="F6847" s="37">
        <v>78.84375</v>
      </c>
      <c r="G6847" s="38">
        <v>1201600</v>
      </c>
      <c r="H6847" s="37">
        <v>48.951439000000001</v>
      </c>
      <c r="I6847" s="41">
        <f t="shared" si="759"/>
        <v>0.62086644787950851</v>
      </c>
      <c r="J6847" s="41">
        <f t="shared" ca="1" si="760"/>
        <v>1</v>
      </c>
      <c r="K6847" s="37">
        <f t="shared" si="761"/>
        <v>48.62</v>
      </c>
      <c r="L6847" s="37">
        <f t="shared" si="762"/>
        <v>48.95</v>
      </c>
      <c r="M6847" s="37">
        <f t="shared" si="763"/>
        <v>48.35</v>
      </c>
      <c r="N6847" s="37">
        <f t="shared" si="764"/>
        <v>48.95</v>
      </c>
      <c r="O6847" s="38">
        <f t="shared" ca="1" si="765"/>
        <v>1201600</v>
      </c>
    </row>
    <row r="6848" spans="1:15" x14ac:dyDescent="0.4">
      <c r="A6848">
        <v>6833</v>
      </c>
      <c r="B6848" s="63">
        <v>35451</v>
      </c>
      <c r="C6848" s="37">
        <v>77.375</v>
      </c>
      <c r="D6848" s="37">
        <v>78.546875</v>
      </c>
      <c r="E6848" s="37">
        <v>77.109375</v>
      </c>
      <c r="F6848" s="37">
        <v>78.28125</v>
      </c>
      <c r="G6848" s="38">
        <v>2785800</v>
      </c>
      <c r="H6848" s="37">
        <v>48.602192000000002</v>
      </c>
      <c r="I6848" s="41">
        <f t="shared" si="759"/>
        <v>0.62086632495009986</v>
      </c>
      <c r="J6848" s="41">
        <f t="shared" ca="1" si="760"/>
        <v>1</v>
      </c>
      <c r="K6848" s="37">
        <f t="shared" si="761"/>
        <v>48.04</v>
      </c>
      <c r="L6848" s="37">
        <f t="shared" si="762"/>
        <v>48.77</v>
      </c>
      <c r="M6848" s="37">
        <f t="shared" si="763"/>
        <v>47.87</v>
      </c>
      <c r="N6848" s="37">
        <f t="shared" si="764"/>
        <v>48.6</v>
      </c>
      <c r="O6848" s="38">
        <f t="shared" ca="1" si="765"/>
        <v>2785800</v>
      </c>
    </row>
    <row r="6849" spans="1:15" x14ac:dyDescent="0.4">
      <c r="A6849">
        <v>6834</v>
      </c>
      <c r="B6849" s="63">
        <v>35450</v>
      </c>
      <c r="C6849" s="37">
        <v>77.75</v>
      </c>
      <c r="D6849" s="37">
        <v>78.09375</v>
      </c>
      <c r="E6849" s="37">
        <v>77.46875</v>
      </c>
      <c r="F6849" s="37">
        <v>77.65625</v>
      </c>
      <c r="G6849" s="38">
        <v>1889900</v>
      </c>
      <c r="H6849" s="37">
        <v>48.214184000000003</v>
      </c>
      <c r="I6849" s="41">
        <f t="shared" si="759"/>
        <v>0.62086675573440653</v>
      </c>
      <c r="J6849" s="41">
        <f t="shared" ca="1" si="760"/>
        <v>1</v>
      </c>
      <c r="K6849" s="37">
        <f t="shared" si="761"/>
        <v>48.27</v>
      </c>
      <c r="L6849" s="37">
        <f t="shared" si="762"/>
        <v>48.49</v>
      </c>
      <c r="M6849" s="37">
        <f t="shared" si="763"/>
        <v>48.1</v>
      </c>
      <c r="N6849" s="37">
        <f t="shared" si="764"/>
        <v>48.21</v>
      </c>
      <c r="O6849" s="38">
        <f t="shared" ca="1" si="765"/>
        <v>1889900</v>
      </c>
    </row>
    <row r="6850" spans="1:15" x14ac:dyDescent="0.4">
      <c r="A6850">
        <v>6835</v>
      </c>
      <c r="B6850" s="63">
        <v>35447</v>
      </c>
      <c r="C6850" s="37">
        <v>77.203125</v>
      </c>
      <c r="D6850" s="37">
        <v>77.75</v>
      </c>
      <c r="E6850" s="37">
        <v>77.109375</v>
      </c>
      <c r="F6850" s="37">
        <v>77.5625</v>
      </c>
      <c r="G6850" s="38">
        <v>1604000</v>
      </c>
      <c r="H6850" s="37">
        <v>48.155949</v>
      </c>
      <c r="I6850" s="41">
        <f t="shared" si="759"/>
        <v>0.62086638517324733</v>
      </c>
      <c r="J6850" s="41">
        <f t="shared" ca="1" si="760"/>
        <v>1</v>
      </c>
      <c r="K6850" s="37">
        <f t="shared" si="761"/>
        <v>47.93</v>
      </c>
      <c r="L6850" s="37">
        <f t="shared" si="762"/>
        <v>48.27</v>
      </c>
      <c r="M6850" s="37">
        <f t="shared" si="763"/>
        <v>47.87</v>
      </c>
      <c r="N6850" s="37">
        <f t="shared" si="764"/>
        <v>48.16</v>
      </c>
      <c r="O6850" s="38">
        <f t="shared" ca="1" si="765"/>
        <v>1604000</v>
      </c>
    </row>
    <row r="6851" spans="1:15" x14ac:dyDescent="0.4">
      <c r="A6851">
        <v>6836</v>
      </c>
      <c r="B6851" s="63">
        <v>35446</v>
      </c>
      <c r="C6851" s="37">
        <v>77.03125</v>
      </c>
      <c r="D6851" s="37">
        <v>77.296875</v>
      </c>
      <c r="E6851" s="37">
        <v>76.5</v>
      </c>
      <c r="F6851" s="37">
        <v>77.09375</v>
      </c>
      <c r="G6851" s="38">
        <v>1308400</v>
      </c>
      <c r="H6851" s="37">
        <v>47.864913999999999</v>
      </c>
      <c r="I6851" s="41">
        <f t="shared" si="759"/>
        <v>0.62086633481961895</v>
      </c>
      <c r="J6851" s="41">
        <f t="shared" ca="1" si="760"/>
        <v>1</v>
      </c>
      <c r="K6851" s="37">
        <f t="shared" si="761"/>
        <v>47.83</v>
      </c>
      <c r="L6851" s="37">
        <f t="shared" si="762"/>
        <v>47.99</v>
      </c>
      <c r="M6851" s="37">
        <f t="shared" si="763"/>
        <v>47.5</v>
      </c>
      <c r="N6851" s="37">
        <f t="shared" si="764"/>
        <v>47.86</v>
      </c>
      <c r="O6851" s="38">
        <f t="shared" ca="1" si="765"/>
        <v>1308400</v>
      </c>
    </row>
    <row r="6852" spans="1:15" x14ac:dyDescent="0.4">
      <c r="A6852">
        <v>6837</v>
      </c>
      <c r="B6852" s="63">
        <v>35445</v>
      </c>
      <c r="C6852" s="37">
        <v>76.71875</v>
      </c>
      <c r="D6852" s="37">
        <v>77.203125</v>
      </c>
      <c r="E6852" s="37">
        <v>76.375</v>
      </c>
      <c r="F6852" s="37">
        <v>76.78125</v>
      </c>
      <c r="G6852" s="38">
        <v>1583900</v>
      </c>
      <c r="H6852" s="37">
        <v>47.670909999999999</v>
      </c>
      <c r="I6852" s="41">
        <f t="shared" si="759"/>
        <v>0.62086655270655267</v>
      </c>
      <c r="J6852" s="41">
        <f t="shared" ca="1" si="760"/>
        <v>1</v>
      </c>
      <c r="K6852" s="37">
        <f t="shared" si="761"/>
        <v>47.63</v>
      </c>
      <c r="L6852" s="37">
        <f t="shared" si="762"/>
        <v>47.93</v>
      </c>
      <c r="M6852" s="37">
        <f t="shared" si="763"/>
        <v>47.42</v>
      </c>
      <c r="N6852" s="37">
        <f t="shared" si="764"/>
        <v>47.67</v>
      </c>
      <c r="O6852" s="38">
        <f t="shared" ca="1" si="765"/>
        <v>1583900</v>
      </c>
    </row>
    <row r="6853" spans="1:15" x14ac:dyDescent="0.4">
      <c r="A6853">
        <v>6838</v>
      </c>
      <c r="B6853" s="63">
        <v>35444</v>
      </c>
      <c r="C6853" s="37">
        <v>76.6875</v>
      </c>
      <c r="D6853" s="37">
        <v>77.390625</v>
      </c>
      <c r="E6853" s="37">
        <v>76.5</v>
      </c>
      <c r="F6853" s="37">
        <v>76.96875</v>
      </c>
      <c r="G6853" s="38">
        <v>2111200</v>
      </c>
      <c r="H6853" s="37">
        <v>47.787312</v>
      </c>
      <c r="I6853" s="41">
        <f t="shared" si="759"/>
        <v>0.62086641656516439</v>
      </c>
      <c r="J6853" s="41">
        <f t="shared" ca="1" si="760"/>
        <v>1</v>
      </c>
      <c r="K6853" s="37">
        <f t="shared" si="761"/>
        <v>47.61</v>
      </c>
      <c r="L6853" s="37">
        <f t="shared" si="762"/>
        <v>48.05</v>
      </c>
      <c r="M6853" s="37">
        <f t="shared" si="763"/>
        <v>47.5</v>
      </c>
      <c r="N6853" s="37">
        <f t="shared" si="764"/>
        <v>47.79</v>
      </c>
      <c r="O6853" s="38">
        <f t="shared" ca="1" si="765"/>
        <v>2111200</v>
      </c>
    </row>
    <row r="6854" spans="1:15" x14ac:dyDescent="0.4">
      <c r="A6854">
        <v>6839</v>
      </c>
      <c r="B6854" s="63">
        <v>35443</v>
      </c>
      <c r="C6854" s="37">
        <v>76.5</v>
      </c>
      <c r="D6854" s="37">
        <v>76.5</v>
      </c>
      <c r="E6854" s="37">
        <v>75.640625</v>
      </c>
      <c r="F6854" s="37">
        <v>76.015625</v>
      </c>
      <c r="G6854" s="38">
        <v>1364600</v>
      </c>
      <c r="H6854" s="37">
        <v>47.195537999999999</v>
      </c>
      <c r="I6854" s="41">
        <f t="shared" si="759"/>
        <v>0.62086627584789311</v>
      </c>
      <c r="J6854" s="41">
        <f t="shared" ca="1" si="760"/>
        <v>1</v>
      </c>
      <c r="K6854" s="37">
        <f t="shared" si="761"/>
        <v>47.5</v>
      </c>
      <c r="L6854" s="37">
        <f t="shared" si="762"/>
        <v>47.5</v>
      </c>
      <c r="M6854" s="37">
        <f t="shared" si="763"/>
        <v>46.96</v>
      </c>
      <c r="N6854" s="37">
        <f t="shared" si="764"/>
        <v>47.2</v>
      </c>
      <c r="O6854" s="38">
        <f t="shared" ca="1" si="765"/>
        <v>1364600</v>
      </c>
    </row>
    <row r="6855" spans="1:15" x14ac:dyDescent="0.4">
      <c r="A6855">
        <v>6840</v>
      </c>
      <c r="B6855" s="63">
        <v>35440</v>
      </c>
      <c r="C6855" s="37">
        <v>74.25</v>
      </c>
      <c r="D6855" s="37">
        <v>76.25</v>
      </c>
      <c r="E6855" s="37">
        <v>74.25</v>
      </c>
      <c r="F6855" s="37">
        <v>76.125</v>
      </c>
      <c r="G6855" s="38">
        <v>2369500</v>
      </c>
      <c r="H6855" s="37">
        <v>47.263458</v>
      </c>
      <c r="I6855" s="41">
        <f t="shared" si="759"/>
        <v>0.62086644334975372</v>
      </c>
      <c r="J6855" s="41">
        <f t="shared" ca="1" si="760"/>
        <v>1</v>
      </c>
      <c r="K6855" s="37">
        <f t="shared" si="761"/>
        <v>46.1</v>
      </c>
      <c r="L6855" s="37">
        <f t="shared" si="762"/>
        <v>47.34</v>
      </c>
      <c r="M6855" s="37">
        <f t="shared" si="763"/>
        <v>46.1</v>
      </c>
      <c r="N6855" s="37">
        <f t="shared" si="764"/>
        <v>47.26</v>
      </c>
      <c r="O6855" s="38">
        <f t="shared" ca="1" si="765"/>
        <v>2369500</v>
      </c>
    </row>
    <row r="6856" spans="1:15" x14ac:dyDescent="0.4">
      <c r="A6856">
        <v>6841</v>
      </c>
      <c r="B6856" s="63">
        <v>35439</v>
      </c>
      <c r="C6856" s="37">
        <v>75.0625</v>
      </c>
      <c r="D6856" s="37">
        <v>75.875</v>
      </c>
      <c r="E6856" s="37">
        <v>74.9375</v>
      </c>
      <c r="F6856" s="37">
        <v>75.3125</v>
      </c>
      <c r="G6856" s="38">
        <v>1415700</v>
      </c>
      <c r="H6856" s="37">
        <v>46.759003</v>
      </c>
      <c r="I6856" s="41">
        <f t="shared" si="759"/>
        <v>0.62086642987551866</v>
      </c>
      <c r="J6856" s="41">
        <f t="shared" ca="1" si="760"/>
        <v>1</v>
      </c>
      <c r="K6856" s="37">
        <f t="shared" si="761"/>
        <v>46.6</v>
      </c>
      <c r="L6856" s="37">
        <f t="shared" si="762"/>
        <v>47.11</v>
      </c>
      <c r="M6856" s="37">
        <f t="shared" si="763"/>
        <v>46.53</v>
      </c>
      <c r="N6856" s="37">
        <f t="shared" si="764"/>
        <v>46.76</v>
      </c>
      <c r="O6856" s="38">
        <f t="shared" ca="1" si="765"/>
        <v>1415700</v>
      </c>
    </row>
    <row r="6857" spans="1:15" x14ac:dyDescent="0.4">
      <c r="A6857">
        <v>6842</v>
      </c>
      <c r="B6857" s="63">
        <v>35438</v>
      </c>
      <c r="C6857" s="37">
        <v>75.75</v>
      </c>
      <c r="D6857" s="37">
        <v>75.78125</v>
      </c>
      <c r="E6857" s="37">
        <v>74.6875</v>
      </c>
      <c r="F6857" s="37">
        <v>74.6875</v>
      </c>
      <c r="G6857" s="38">
        <v>1802200</v>
      </c>
      <c r="H6857" s="37">
        <v>46.370972000000002</v>
      </c>
      <c r="I6857" s="41">
        <f t="shared" si="759"/>
        <v>0.62086657071129714</v>
      </c>
      <c r="J6857" s="41">
        <f t="shared" ca="1" si="760"/>
        <v>1</v>
      </c>
      <c r="K6857" s="37">
        <f t="shared" si="761"/>
        <v>47.03</v>
      </c>
      <c r="L6857" s="37">
        <f t="shared" si="762"/>
        <v>47.05</v>
      </c>
      <c r="M6857" s="37">
        <f t="shared" si="763"/>
        <v>46.37</v>
      </c>
      <c r="N6857" s="37">
        <f t="shared" si="764"/>
        <v>46.37</v>
      </c>
      <c r="O6857" s="38">
        <f t="shared" ca="1" si="765"/>
        <v>1802200</v>
      </c>
    </row>
    <row r="6858" spans="1:15" x14ac:dyDescent="0.4">
      <c r="A6858">
        <v>6843</v>
      </c>
      <c r="B6858" s="63">
        <v>35437</v>
      </c>
      <c r="C6858" s="37">
        <v>74.4375</v>
      </c>
      <c r="D6858" s="37">
        <v>75.46875</v>
      </c>
      <c r="E6858" s="37">
        <v>74.125</v>
      </c>
      <c r="F6858" s="37">
        <v>75.34375</v>
      </c>
      <c r="G6858" s="38">
        <v>939000</v>
      </c>
      <c r="H6858" s="37">
        <v>46.778404000000002</v>
      </c>
      <c r="I6858" s="41">
        <f t="shared" si="759"/>
        <v>0.62086641559518874</v>
      </c>
      <c r="J6858" s="41">
        <f t="shared" ca="1" si="760"/>
        <v>1</v>
      </c>
      <c r="K6858" s="37">
        <f t="shared" si="761"/>
        <v>46.22</v>
      </c>
      <c r="L6858" s="37">
        <f t="shared" si="762"/>
        <v>46.86</v>
      </c>
      <c r="M6858" s="37">
        <f t="shared" si="763"/>
        <v>46.02</v>
      </c>
      <c r="N6858" s="37">
        <f t="shared" si="764"/>
        <v>46.78</v>
      </c>
      <c r="O6858" s="38">
        <f t="shared" ca="1" si="765"/>
        <v>939000</v>
      </c>
    </row>
    <row r="6859" spans="1:15" x14ac:dyDescent="0.4">
      <c r="A6859">
        <v>6844</v>
      </c>
      <c r="B6859" s="63">
        <v>35436</v>
      </c>
      <c r="C6859" s="37">
        <v>75.09375</v>
      </c>
      <c r="D6859" s="37">
        <v>75.4375</v>
      </c>
      <c r="E6859" s="37">
        <v>74.3125</v>
      </c>
      <c r="F6859" s="37">
        <v>74.4375</v>
      </c>
      <c r="G6859" s="38">
        <v>1374100</v>
      </c>
      <c r="H6859" s="37">
        <v>46.215752000000002</v>
      </c>
      <c r="I6859" s="41">
        <f t="shared" si="759"/>
        <v>0.62086652560873223</v>
      </c>
      <c r="J6859" s="41">
        <f t="shared" ca="1" si="760"/>
        <v>1</v>
      </c>
      <c r="K6859" s="37">
        <f t="shared" si="761"/>
        <v>46.62</v>
      </c>
      <c r="L6859" s="37">
        <f t="shared" si="762"/>
        <v>46.84</v>
      </c>
      <c r="M6859" s="37">
        <f t="shared" si="763"/>
        <v>46.14</v>
      </c>
      <c r="N6859" s="37">
        <f t="shared" si="764"/>
        <v>46.22</v>
      </c>
      <c r="O6859" s="38">
        <f t="shared" ca="1" si="765"/>
        <v>1374100</v>
      </c>
    </row>
    <row r="6860" spans="1:15" x14ac:dyDescent="0.4">
      <c r="A6860">
        <v>6845</v>
      </c>
      <c r="B6860" s="63">
        <v>35433</v>
      </c>
      <c r="C6860" s="37">
        <v>74.375</v>
      </c>
      <c r="D6860" s="37">
        <v>75.125</v>
      </c>
      <c r="E6860" s="37">
        <v>74.078125</v>
      </c>
      <c r="F6860" s="37">
        <v>75.09375</v>
      </c>
      <c r="G6860" s="38">
        <v>2123200</v>
      </c>
      <c r="H6860" s="37">
        <v>46.623210999999998</v>
      </c>
      <c r="I6860" s="41">
        <f t="shared" si="759"/>
        <v>0.62086672992093217</v>
      </c>
      <c r="J6860" s="41">
        <f t="shared" ca="1" si="760"/>
        <v>1</v>
      </c>
      <c r="K6860" s="37">
        <f t="shared" si="761"/>
        <v>46.18</v>
      </c>
      <c r="L6860" s="37">
        <f t="shared" si="762"/>
        <v>46.64</v>
      </c>
      <c r="M6860" s="37">
        <f t="shared" si="763"/>
        <v>45.99</v>
      </c>
      <c r="N6860" s="37">
        <f t="shared" si="764"/>
        <v>46.62</v>
      </c>
      <c r="O6860" s="38">
        <f t="shared" ca="1" si="765"/>
        <v>2123200</v>
      </c>
    </row>
    <row r="6861" spans="1:15" x14ac:dyDescent="0.4">
      <c r="A6861">
        <v>6846</v>
      </c>
      <c r="B6861" s="63">
        <v>35432</v>
      </c>
      <c r="C6861" s="37">
        <v>74.375</v>
      </c>
      <c r="D6861" s="37">
        <v>74.375</v>
      </c>
      <c r="E6861" s="37">
        <v>72.75</v>
      </c>
      <c r="F6861" s="37">
        <v>74.03125</v>
      </c>
      <c r="G6861" s="38">
        <v>2031900</v>
      </c>
      <c r="H6861" s="37">
        <v>45.963515999999998</v>
      </c>
      <c r="I6861" s="41">
        <f t="shared" si="759"/>
        <v>0.62086640439003793</v>
      </c>
      <c r="J6861" s="41">
        <f t="shared" ca="1" si="760"/>
        <v>1</v>
      </c>
      <c r="K6861" s="37">
        <f t="shared" si="761"/>
        <v>46.18</v>
      </c>
      <c r="L6861" s="37">
        <f t="shared" si="762"/>
        <v>46.18</v>
      </c>
      <c r="M6861" s="37">
        <f t="shared" si="763"/>
        <v>45.17</v>
      </c>
      <c r="N6861" s="37">
        <f t="shared" si="764"/>
        <v>45.96</v>
      </c>
      <c r="O6861" s="38">
        <f t="shared" ca="1" si="765"/>
        <v>2031900</v>
      </c>
    </row>
    <row r="6862" spans="1:15" x14ac:dyDescent="0.4">
      <c r="A6862">
        <v>6847</v>
      </c>
      <c r="B6862" s="63">
        <v>35430</v>
      </c>
      <c r="C6862" s="37">
        <v>75.28125</v>
      </c>
      <c r="D6862" s="37">
        <v>75.375</v>
      </c>
      <c r="E6862" s="37">
        <v>73.84375</v>
      </c>
      <c r="F6862" s="37">
        <v>73.84375</v>
      </c>
      <c r="G6862" s="38">
        <v>1378100</v>
      </c>
      <c r="H6862" s="37">
        <v>45.847092000000004</v>
      </c>
      <c r="I6862" s="41">
        <f t="shared" si="759"/>
        <v>0.62086624798984347</v>
      </c>
      <c r="J6862" s="41">
        <f t="shared" ca="1" si="760"/>
        <v>1</v>
      </c>
      <c r="K6862" s="37">
        <f t="shared" si="761"/>
        <v>46.74</v>
      </c>
      <c r="L6862" s="37">
        <f t="shared" si="762"/>
        <v>46.8</v>
      </c>
      <c r="M6862" s="37">
        <f t="shared" si="763"/>
        <v>45.85</v>
      </c>
      <c r="N6862" s="37">
        <f t="shared" si="764"/>
        <v>45.85</v>
      </c>
      <c r="O6862" s="38">
        <f t="shared" ca="1" si="765"/>
        <v>1378100</v>
      </c>
    </row>
    <row r="6863" spans="1:15" x14ac:dyDescent="0.4">
      <c r="A6863">
        <v>6848</v>
      </c>
      <c r="B6863" s="63">
        <v>35429</v>
      </c>
      <c r="C6863" s="37">
        <v>76.125</v>
      </c>
      <c r="D6863" s="37">
        <v>76.125</v>
      </c>
      <c r="E6863" s="37">
        <v>75.15625</v>
      </c>
      <c r="F6863" s="37">
        <v>75.21875</v>
      </c>
      <c r="G6863" s="38">
        <v>694100</v>
      </c>
      <c r="H6863" s="37">
        <v>46.700786999999998</v>
      </c>
      <c r="I6863" s="41">
        <f t="shared" si="759"/>
        <v>0.62086629995845444</v>
      </c>
      <c r="J6863" s="41">
        <f t="shared" ca="1" si="760"/>
        <v>1</v>
      </c>
      <c r="K6863" s="37">
        <f t="shared" si="761"/>
        <v>47.26</v>
      </c>
      <c r="L6863" s="37">
        <f t="shared" si="762"/>
        <v>47.26</v>
      </c>
      <c r="M6863" s="37">
        <f t="shared" si="763"/>
        <v>46.66</v>
      </c>
      <c r="N6863" s="37">
        <f t="shared" si="764"/>
        <v>46.7</v>
      </c>
      <c r="O6863" s="38">
        <f t="shared" ca="1" si="765"/>
        <v>694100</v>
      </c>
    </row>
    <row r="6864" spans="1:15" x14ac:dyDescent="0.4">
      <c r="A6864">
        <v>6849</v>
      </c>
      <c r="B6864" s="63">
        <v>35426</v>
      </c>
      <c r="C6864" s="37">
        <v>75.78125</v>
      </c>
      <c r="D6864" s="37">
        <v>76.03125</v>
      </c>
      <c r="E6864" s="37">
        <v>75.5</v>
      </c>
      <c r="F6864" s="37">
        <v>75.875</v>
      </c>
      <c r="G6864" s="38">
        <v>410400</v>
      </c>
      <c r="H6864" s="37">
        <v>47.108241999999997</v>
      </c>
      <c r="I6864" s="41">
        <f t="shared" si="759"/>
        <v>0.62086645140032948</v>
      </c>
      <c r="J6864" s="41">
        <f t="shared" ca="1" si="760"/>
        <v>1</v>
      </c>
      <c r="K6864" s="37">
        <f t="shared" si="761"/>
        <v>47.05</v>
      </c>
      <c r="L6864" s="37">
        <f t="shared" si="762"/>
        <v>47.21</v>
      </c>
      <c r="M6864" s="37">
        <f t="shared" si="763"/>
        <v>46.88</v>
      </c>
      <c r="N6864" s="37">
        <f t="shared" si="764"/>
        <v>47.11</v>
      </c>
      <c r="O6864" s="38">
        <f t="shared" ca="1" si="765"/>
        <v>410400</v>
      </c>
    </row>
    <row r="6865" spans="1:15" x14ac:dyDescent="0.4">
      <c r="A6865">
        <v>6850</v>
      </c>
      <c r="B6865" s="63">
        <v>35425</v>
      </c>
      <c r="C6865" s="37">
        <v>75.4375</v>
      </c>
      <c r="D6865" s="37">
        <v>75.828125</v>
      </c>
      <c r="E6865" s="37">
        <v>75.375</v>
      </c>
      <c r="F6865" s="37">
        <v>75.78125</v>
      </c>
      <c r="G6865" s="38">
        <v>1384300</v>
      </c>
      <c r="H6865" s="37">
        <v>47.05003</v>
      </c>
      <c r="I6865" s="41">
        <f t="shared" ref="I6865:I6928" si="766">IF(F6865=0,1,H6865/F6865)</f>
        <v>0.62086637525773192</v>
      </c>
      <c r="J6865" s="41">
        <f t="shared" ref="J6865:J6928" ca="1" si="767">INDEX(OFFSET($T$15,0,0,$S$13+1,1),MATCH(B6865,OFFSET($Q$15,0,0,$S$13+1,1),-1))</f>
        <v>1</v>
      </c>
      <c r="K6865" s="37">
        <f t="shared" ref="K6865:K6928" si="768">ROUND($I6865*C6865,2)</f>
        <v>46.84</v>
      </c>
      <c r="L6865" s="37">
        <f t="shared" ref="L6865:L6928" si="769">ROUND($I6865*D6865,2)</f>
        <v>47.08</v>
      </c>
      <c r="M6865" s="37">
        <f t="shared" ref="M6865:M6928" si="770">ROUND($I6865*E6865,2)</f>
        <v>46.8</v>
      </c>
      <c r="N6865" s="37">
        <f t="shared" ref="N6865:N6928" si="771">ROUND($I6865*F6865,2)</f>
        <v>47.05</v>
      </c>
      <c r="O6865" s="38">
        <f t="shared" ref="O6865:O6928" ca="1" si="772">G6865*J6865</f>
        <v>1384300</v>
      </c>
    </row>
    <row r="6866" spans="1:15" x14ac:dyDescent="0.4">
      <c r="A6866">
        <v>6851</v>
      </c>
      <c r="B6866" s="63">
        <v>35423</v>
      </c>
      <c r="C6866" s="37">
        <v>74.84375</v>
      </c>
      <c r="D6866" s="37">
        <v>75.203125</v>
      </c>
      <c r="E6866" s="37">
        <v>74.796875</v>
      </c>
      <c r="F6866" s="37">
        <v>75.203125</v>
      </c>
      <c r="G6866" s="38">
        <v>633000</v>
      </c>
      <c r="H6866" s="37">
        <v>46.691113000000001</v>
      </c>
      <c r="I6866" s="41">
        <f t="shared" si="766"/>
        <v>0.62086665946395181</v>
      </c>
      <c r="J6866" s="41">
        <f t="shared" ca="1" si="767"/>
        <v>1</v>
      </c>
      <c r="K6866" s="37">
        <f t="shared" si="768"/>
        <v>46.47</v>
      </c>
      <c r="L6866" s="37">
        <f t="shared" si="769"/>
        <v>46.69</v>
      </c>
      <c r="M6866" s="37">
        <f t="shared" si="770"/>
        <v>46.44</v>
      </c>
      <c r="N6866" s="37">
        <f t="shared" si="771"/>
        <v>46.69</v>
      </c>
      <c r="O6866" s="38">
        <f t="shared" ca="1" si="772"/>
        <v>633000</v>
      </c>
    </row>
    <row r="6867" spans="1:15" x14ac:dyDescent="0.4">
      <c r="A6867">
        <v>6852</v>
      </c>
      <c r="B6867" s="63">
        <v>35422</v>
      </c>
      <c r="C6867" s="37">
        <v>75.09375</v>
      </c>
      <c r="D6867" s="37">
        <v>75.203125</v>
      </c>
      <c r="E6867" s="37">
        <v>74.328125</v>
      </c>
      <c r="F6867" s="37">
        <v>74.65625</v>
      </c>
      <c r="G6867" s="38">
        <v>1263700</v>
      </c>
      <c r="H6867" s="37">
        <v>46.351570000000002</v>
      </c>
      <c r="I6867" s="41">
        <f t="shared" si="766"/>
        <v>0.62086657178735871</v>
      </c>
      <c r="J6867" s="41">
        <f t="shared" ca="1" si="767"/>
        <v>1</v>
      </c>
      <c r="K6867" s="37">
        <f t="shared" si="768"/>
        <v>46.62</v>
      </c>
      <c r="L6867" s="37">
        <f t="shared" si="769"/>
        <v>46.69</v>
      </c>
      <c r="M6867" s="37">
        <f t="shared" si="770"/>
        <v>46.15</v>
      </c>
      <c r="N6867" s="37">
        <f t="shared" si="771"/>
        <v>46.35</v>
      </c>
      <c r="O6867" s="38">
        <f t="shared" ca="1" si="772"/>
        <v>1263700</v>
      </c>
    </row>
    <row r="6868" spans="1:15" x14ac:dyDescent="0.4">
      <c r="A6868">
        <v>6853</v>
      </c>
      <c r="B6868" s="63">
        <v>35419</v>
      </c>
      <c r="C6868" s="37">
        <v>75.125</v>
      </c>
      <c r="D6868" s="37">
        <v>75.71875</v>
      </c>
      <c r="E6868" s="37">
        <v>74.75</v>
      </c>
      <c r="F6868" s="37">
        <v>74.84375</v>
      </c>
      <c r="G6868" s="38">
        <v>1543200</v>
      </c>
      <c r="H6868" s="37">
        <v>46.467972000000003</v>
      </c>
      <c r="I6868" s="41">
        <f t="shared" si="766"/>
        <v>0.62086643173277667</v>
      </c>
      <c r="J6868" s="41">
        <f t="shared" ca="1" si="767"/>
        <v>1</v>
      </c>
      <c r="K6868" s="37">
        <f t="shared" si="768"/>
        <v>46.64</v>
      </c>
      <c r="L6868" s="37">
        <f t="shared" si="769"/>
        <v>47.01</v>
      </c>
      <c r="M6868" s="37">
        <f t="shared" si="770"/>
        <v>46.41</v>
      </c>
      <c r="N6868" s="37">
        <f t="shared" si="771"/>
        <v>46.47</v>
      </c>
      <c r="O6868" s="38">
        <f t="shared" ca="1" si="772"/>
        <v>1543200</v>
      </c>
    </row>
    <row r="6869" spans="1:15" x14ac:dyDescent="0.4">
      <c r="A6869">
        <v>6854</v>
      </c>
      <c r="B6869" s="63">
        <v>35418</v>
      </c>
      <c r="C6869" s="37">
        <v>74.1875</v>
      </c>
      <c r="D6869" s="37">
        <v>75.125</v>
      </c>
      <c r="E6869" s="37">
        <v>73.890625</v>
      </c>
      <c r="F6869" s="37">
        <v>75.046875</v>
      </c>
      <c r="G6869" s="38">
        <v>2269300</v>
      </c>
      <c r="H6869" s="37">
        <v>46.366222</v>
      </c>
      <c r="I6869" s="41">
        <f t="shared" si="766"/>
        <v>0.61783014948990211</v>
      </c>
      <c r="J6869" s="41">
        <f t="shared" ca="1" si="767"/>
        <v>1</v>
      </c>
      <c r="K6869" s="37">
        <f t="shared" si="768"/>
        <v>45.84</v>
      </c>
      <c r="L6869" s="37">
        <f t="shared" si="769"/>
        <v>46.41</v>
      </c>
      <c r="M6869" s="37">
        <f t="shared" si="770"/>
        <v>45.65</v>
      </c>
      <c r="N6869" s="37">
        <f t="shared" si="771"/>
        <v>46.37</v>
      </c>
      <c r="O6869" s="38">
        <f t="shared" ca="1" si="772"/>
        <v>2269300</v>
      </c>
    </row>
    <row r="6870" spans="1:15" x14ac:dyDescent="0.4">
      <c r="A6870">
        <v>6855</v>
      </c>
      <c r="B6870" s="63">
        <v>35417</v>
      </c>
      <c r="C6870" s="37">
        <v>73.375</v>
      </c>
      <c r="D6870" s="37">
        <v>73.765625</v>
      </c>
      <c r="E6870" s="37">
        <v>73.265625</v>
      </c>
      <c r="F6870" s="37">
        <v>73.53125</v>
      </c>
      <c r="G6870" s="38">
        <v>1666800</v>
      </c>
      <c r="H6870" s="37">
        <v>45.429831999999998</v>
      </c>
      <c r="I6870" s="41">
        <f t="shared" si="766"/>
        <v>0.61783026944326391</v>
      </c>
      <c r="J6870" s="41">
        <f t="shared" ca="1" si="767"/>
        <v>1</v>
      </c>
      <c r="K6870" s="37">
        <f t="shared" si="768"/>
        <v>45.33</v>
      </c>
      <c r="L6870" s="37">
        <f t="shared" si="769"/>
        <v>45.57</v>
      </c>
      <c r="M6870" s="37">
        <f t="shared" si="770"/>
        <v>45.27</v>
      </c>
      <c r="N6870" s="37">
        <f t="shared" si="771"/>
        <v>45.43</v>
      </c>
      <c r="O6870" s="38">
        <f t="shared" ca="1" si="772"/>
        <v>1666800</v>
      </c>
    </row>
    <row r="6871" spans="1:15" x14ac:dyDescent="0.4">
      <c r="A6871">
        <v>6856</v>
      </c>
      <c r="B6871" s="63">
        <v>35416</v>
      </c>
      <c r="C6871" s="37">
        <v>72.15625</v>
      </c>
      <c r="D6871" s="37">
        <v>73.28125</v>
      </c>
      <c r="E6871" s="37">
        <v>71.875</v>
      </c>
      <c r="F6871" s="37">
        <v>72.953125</v>
      </c>
      <c r="G6871" s="38">
        <v>2023200</v>
      </c>
      <c r="H6871" s="37">
        <v>45.072642999999999</v>
      </c>
      <c r="I6871" s="41">
        <f t="shared" si="766"/>
        <v>0.6178301889055472</v>
      </c>
      <c r="J6871" s="41">
        <f t="shared" ca="1" si="767"/>
        <v>1</v>
      </c>
      <c r="K6871" s="37">
        <f t="shared" si="768"/>
        <v>44.58</v>
      </c>
      <c r="L6871" s="37">
        <f t="shared" si="769"/>
        <v>45.28</v>
      </c>
      <c r="M6871" s="37">
        <f t="shared" si="770"/>
        <v>44.41</v>
      </c>
      <c r="N6871" s="37">
        <f t="shared" si="771"/>
        <v>45.07</v>
      </c>
      <c r="O6871" s="38">
        <f t="shared" ca="1" si="772"/>
        <v>2023200</v>
      </c>
    </row>
    <row r="6872" spans="1:15" x14ac:dyDescent="0.4">
      <c r="A6872">
        <v>6857</v>
      </c>
      <c r="B6872" s="63">
        <v>35415</v>
      </c>
      <c r="C6872" s="37">
        <v>73.5</v>
      </c>
      <c r="D6872" s="37">
        <v>73.6875</v>
      </c>
      <c r="E6872" s="37">
        <v>72.0625</v>
      </c>
      <c r="F6872" s="37">
        <v>72.375</v>
      </c>
      <c r="G6872" s="38">
        <v>1831100</v>
      </c>
      <c r="H6872" s="37">
        <v>44.715443</v>
      </c>
      <c r="I6872" s="41">
        <f t="shared" si="766"/>
        <v>0.61782995509499139</v>
      </c>
      <c r="J6872" s="41">
        <f t="shared" ca="1" si="767"/>
        <v>1</v>
      </c>
      <c r="K6872" s="37">
        <f t="shared" si="768"/>
        <v>45.41</v>
      </c>
      <c r="L6872" s="37">
        <f t="shared" si="769"/>
        <v>45.53</v>
      </c>
      <c r="M6872" s="37">
        <f t="shared" si="770"/>
        <v>44.52</v>
      </c>
      <c r="N6872" s="37">
        <f t="shared" si="771"/>
        <v>44.72</v>
      </c>
      <c r="O6872" s="38">
        <f t="shared" ca="1" si="772"/>
        <v>1831100</v>
      </c>
    </row>
    <row r="6873" spans="1:15" x14ac:dyDescent="0.4">
      <c r="A6873">
        <v>6858</v>
      </c>
      <c r="B6873" s="63">
        <v>35412</v>
      </c>
      <c r="C6873" s="37">
        <v>73.0625</v>
      </c>
      <c r="D6873" s="37">
        <v>73.578125</v>
      </c>
      <c r="E6873" s="37">
        <v>72.40625</v>
      </c>
      <c r="F6873" s="37">
        <v>73.3125</v>
      </c>
      <c r="G6873" s="38">
        <v>1678300</v>
      </c>
      <c r="H6873" s="37">
        <v>45.294677999999998</v>
      </c>
      <c r="I6873" s="41">
        <f t="shared" si="766"/>
        <v>0.61783021994884912</v>
      </c>
      <c r="J6873" s="41">
        <f t="shared" ca="1" si="767"/>
        <v>1</v>
      </c>
      <c r="K6873" s="37">
        <f t="shared" si="768"/>
        <v>45.14</v>
      </c>
      <c r="L6873" s="37">
        <f t="shared" si="769"/>
        <v>45.46</v>
      </c>
      <c r="M6873" s="37">
        <f t="shared" si="770"/>
        <v>44.73</v>
      </c>
      <c r="N6873" s="37">
        <f t="shared" si="771"/>
        <v>45.29</v>
      </c>
      <c r="O6873" s="38">
        <f t="shared" ca="1" si="772"/>
        <v>1678300</v>
      </c>
    </row>
    <row r="6874" spans="1:15" x14ac:dyDescent="0.4">
      <c r="A6874">
        <v>6859</v>
      </c>
      <c r="B6874" s="63">
        <v>35411</v>
      </c>
      <c r="C6874" s="37">
        <v>74.78125</v>
      </c>
      <c r="D6874" s="37">
        <v>74.875</v>
      </c>
      <c r="E6874" s="37">
        <v>72.9375</v>
      </c>
      <c r="F6874" s="37">
        <v>73.125</v>
      </c>
      <c r="G6874" s="38">
        <v>2540200</v>
      </c>
      <c r="H6874" s="37">
        <v>45.178856000000003</v>
      </c>
      <c r="I6874" s="41">
        <f t="shared" si="766"/>
        <v>0.61783050940170947</v>
      </c>
      <c r="J6874" s="41">
        <f t="shared" ca="1" si="767"/>
        <v>1</v>
      </c>
      <c r="K6874" s="37">
        <f t="shared" si="768"/>
        <v>46.2</v>
      </c>
      <c r="L6874" s="37">
        <f t="shared" si="769"/>
        <v>46.26</v>
      </c>
      <c r="M6874" s="37">
        <f t="shared" si="770"/>
        <v>45.06</v>
      </c>
      <c r="N6874" s="37">
        <f t="shared" si="771"/>
        <v>45.18</v>
      </c>
      <c r="O6874" s="38">
        <f t="shared" ca="1" si="772"/>
        <v>2540200</v>
      </c>
    </row>
    <row r="6875" spans="1:15" x14ac:dyDescent="0.4">
      <c r="A6875">
        <v>6860</v>
      </c>
      <c r="B6875" s="63">
        <v>35410</v>
      </c>
      <c r="C6875" s="37">
        <v>73.625</v>
      </c>
      <c r="D6875" s="37">
        <v>74.625</v>
      </c>
      <c r="E6875" s="37">
        <v>73.3125</v>
      </c>
      <c r="F6875" s="37">
        <v>74.359375</v>
      </c>
      <c r="G6875" s="38">
        <v>1847900</v>
      </c>
      <c r="H6875" s="37">
        <v>45.941479000000001</v>
      </c>
      <c r="I6875" s="41">
        <f t="shared" si="766"/>
        <v>0.61783035427610844</v>
      </c>
      <c r="J6875" s="41">
        <f t="shared" ca="1" si="767"/>
        <v>1</v>
      </c>
      <c r="K6875" s="37">
        <f t="shared" si="768"/>
        <v>45.49</v>
      </c>
      <c r="L6875" s="37">
        <f t="shared" si="769"/>
        <v>46.11</v>
      </c>
      <c r="M6875" s="37">
        <f t="shared" si="770"/>
        <v>45.29</v>
      </c>
      <c r="N6875" s="37">
        <f t="shared" si="771"/>
        <v>45.94</v>
      </c>
      <c r="O6875" s="38">
        <f t="shared" ca="1" si="772"/>
        <v>1847900</v>
      </c>
    </row>
    <row r="6876" spans="1:15" x14ac:dyDescent="0.4">
      <c r="A6876">
        <v>6861</v>
      </c>
      <c r="B6876" s="63">
        <v>35409</v>
      </c>
      <c r="C6876" s="37">
        <v>75.5625</v>
      </c>
      <c r="D6876" s="37">
        <v>75.671875</v>
      </c>
      <c r="E6876" s="37">
        <v>74.96875</v>
      </c>
      <c r="F6876" s="37">
        <v>75.046875</v>
      </c>
      <c r="G6876" s="38">
        <v>1331600</v>
      </c>
      <c r="H6876" s="37">
        <v>46.366222</v>
      </c>
      <c r="I6876" s="41">
        <f t="shared" si="766"/>
        <v>0.61783014948990211</v>
      </c>
      <c r="J6876" s="41">
        <f t="shared" ca="1" si="767"/>
        <v>1</v>
      </c>
      <c r="K6876" s="37">
        <f t="shared" si="768"/>
        <v>46.68</v>
      </c>
      <c r="L6876" s="37">
        <f t="shared" si="769"/>
        <v>46.75</v>
      </c>
      <c r="M6876" s="37">
        <f t="shared" si="770"/>
        <v>46.32</v>
      </c>
      <c r="N6876" s="37">
        <f t="shared" si="771"/>
        <v>46.37</v>
      </c>
      <c r="O6876" s="38">
        <f t="shared" ca="1" si="772"/>
        <v>1331600</v>
      </c>
    </row>
    <row r="6877" spans="1:15" x14ac:dyDescent="0.4">
      <c r="A6877">
        <v>6862</v>
      </c>
      <c r="B6877" s="63">
        <v>35408</v>
      </c>
      <c r="C6877" s="37">
        <v>74.6875</v>
      </c>
      <c r="D6877" s="37">
        <v>75.421875</v>
      </c>
      <c r="E6877" s="37">
        <v>74.578125</v>
      </c>
      <c r="F6877" s="37">
        <v>75.40625</v>
      </c>
      <c r="G6877" s="38">
        <v>1864600</v>
      </c>
      <c r="H6877" s="37">
        <v>46.588242000000001</v>
      </c>
      <c r="I6877" s="41">
        <f t="shared" si="766"/>
        <v>0.61782998093659347</v>
      </c>
      <c r="J6877" s="41">
        <f t="shared" ca="1" si="767"/>
        <v>1</v>
      </c>
      <c r="K6877" s="37">
        <f t="shared" si="768"/>
        <v>46.14</v>
      </c>
      <c r="L6877" s="37">
        <f t="shared" si="769"/>
        <v>46.6</v>
      </c>
      <c r="M6877" s="37">
        <f t="shared" si="770"/>
        <v>46.08</v>
      </c>
      <c r="N6877" s="37">
        <f t="shared" si="771"/>
        <v>46.59</v>
      </c>
      <c r="O6877" s="38">
        <f t="shared" ca="1" si="772"/>
        <v>1864600</v>
      </c>
    </row>
    <row r="6878" spans="1:15" x14ac:dyDescent="0.4">
      <c r="A6878">
        <v>6863</v>
      </c>
      <c r="B6878" s="63">
        <v>35405</v>
      </c>
      <c r="C6878" s="37">
        <v>73.25</v>
      </c>
      <c r="D6878" s="37">
        <v>74.75</v>
      </c>
      <c r="E6878" s="37">
        <v>72.65625</v>
      </c>
      <c r="F6878" s="37">
        <v>74.3125</v>
      </c>
      <c r="G6878" s="38">
        <v>3401800</v>
      </c>
      <c r="H6878" s="37">
        <v>45.912528999999999</v>
      </c>
      <c r="I6878" s="41">
        <f t="shared" si="766"/>
        <v>0.61783049957947855</v>
      </c>
      <c r="J6878" s="41">
        <f t="shared" ca="1" si="767"/>
        <v>1</v>
      </c>
      <c r="K6878" s="37">
        <f t="shared" si="768"/>
        <v>45.26</v>
      </c>
      <c r="L6878" s="37">
        <f t="shared" si="769"/>
        <v>46.18</v>
      </c>
      <c r="M6878" s="37">
        <f t="shared" si="770"/>
        <v>44.89</v>
      </c>
      <c r="N6878" s="37">
        <f t="shared" si="771"/>
        <v>45.91</v>
      </c>
      <c r="O6878" s="38">
        <f t="shared" ca="1" si="772"/>
        <v>3401800</v>
      </c>
    </row>
    <row r="6879" spans="1:15" x14ac:dyDescent="0.4">
      <c r="A6879">
        <v>6864</v>
      </c>
      <c r="B6879" s="63">
        <v>35404</v>
      </c>
      <c r="C6879" s="37">
        <v>74.84375</v>
      </c>
      <c r="D6879" s="37">
        <v>75.140625</v>
      </c>
      <c r="E6879" s="37">
        <v>74.53125</v>
      </c>
      <c r="F6879" s="37">
        <v>74.75</v>
      </c>
      <c r="G6879" s="38">
        <v>1697700</v>
      </c>
      <c r="H6879" s="37">
        <v>46.1828</v>
      </c>
      <c r="I6879" s="41">
        <f t="shared" si="766"/>
        <v>0.61783010033444818</v>
      </c>
      <c r="J6879" s="41">
        <f t="shared" ca="1" si="767"/>
        <v>1</v>
      </c>
      <c r="K6879" s="37">
        <f t="shared" si="768"/>
        <v>46.24</v>
      </c>
      <c r="L6879" s="37">
        <f t="shared" si="769"/>
        <v>46.42</v>
      </c>
      <c r="M6879" s="37">
        <f t="shared" si="770"/>
        <v>46.05</v>
      </c>
      <c r="N6879" s="37">
        <f t="shared" si="771"/>
        <v>46.18</v>
      </c>
      <c r="O6879" s="38">
        <f t="shared" ca="1" si="772"/>
        <v>1697700</v>
      </c>
    </row>
    <row r="6880" spans="1:15" x14ac:dyDescent="0.4">
      <c r="A6880">
        <v>6865</v>
      </c>
      <c r="B6880" s="63">
        <v>35403</v>
      </c>
      <c r="C6880" s="37">
        <v>74.875</v>
      </c>
      <c r="D6880" s="37">
        <v>75.0625</v>
      </c>
      <c r="E6880" s="37">
        <v>74.09375</v>
      </c>
      <c r="F6880" s="37">
        <v>74.953125</v>
      </c>
      <c r="G6880" s="38">
        <v>2365100</v>
      </c>
      <c r="H6880" s="37">
        <v>46.308304</v>
      </c>
      <c r="I6880" s="41">
        <f t="shared" si="766"/>
        <v>0.61783019720658749</v>
      </c>
      <c r="J6880" s="41">
        <f t="shared" ca="1" si="767"/>
        <v>1</v>
      </c>
      <c r="K6880" s="37">
        <f t="shared" si="768"/>
        <v>46.26</v>
      </c>
      <c r="L6880" s="37">
        <f t="shared" si="769"/>
        <v>46.38</v>
      </c>
      <c r="M6880" s="37">
        <f t="shared" si="770"/>
        <v>45.78</v>
      </c>
      <c r="N6880" s="37">
        <f t="shared" si="771"/>
        <v>46.31</v>
      </c>
      <c r="O6880" s="38">
        <f t="shared" ca="1" si="772"/>
        <v>2365100</v>
      </c>
    </row>
    <row r="6881" spans="1:15" x14ac:dyDescent="0.4">
      <c r="A6881">
        <v>6866</v>
      </c>
      <c r="B6881" s="63">
        <v>35402</v>
      </c>
      <c r="C6881" s="37">
        <v>76.0625</v>
      </c>
      <c r="D6881" s="37">
        <v>76.578125</v>
      </c>
      <c r="E6881" s="37">
        <v>74.75</v>
      </c>
      <c r="F6881" s="37">
        <v>74.75</v>
      </c>
      <c r="G6881" s="38">
        <v>1777800</v>
      </c>
      <c r="H6881" s="37">
        <v>46.1828</v>
      </c>
      <c r="I6881" s="41">
        <f t="shared" si="766"/>
        <v>0.61783010033444818</v>
      </c>
      <c r="J6881" s="41">
        <f t="shared" ca="1" si="767"/>
        <v>1</v>
      </c>
      <c r="K6881" s="37">
        <f t="shared" si="768"/>
        <v>46.99</v>
      </c>
      <c r="L6881" s="37">
        <f t="shared" si="769"/>
        <v>47.31</v>
      </c>
      <c r="M6881" s="37">
        <f t="shared" si="770"/>
        <v>46.18</v>
      </c>
      <c r="N6881" s="37">
        <f t="shared" si="771"/>
        <v>46.18</v>
      </c>
      <c r="O6881" s="38">
        <f t="shared" ca="1" si="772"/>
        <v>1777800</v>
      </c>
    </row>
    <row r="6882" spans="1:15" x14ac:dyDescent="0.4">
      <c r="A6882">
        <v>6867</v>
      </c>
      <c r="B6882" s="63">
        <v>35401</v>
      </c>
      <c r="C6882" s="37">
        <v>75.921875</v>
      </c>
      <c r="D6882" s="37">
        <v>76.125</v>
      </c>
      <c r="E6882" s="37">
        <v>75.390625</v>
      </c>
      <c r="F6882" s="37">
        <v>76.046875</v>
      </c>
      <c r="G6882" s="38">
        <v>1350600</v>
      </c>
      <c r="H6882" s="37">
        <v>46.984057999999997</v>
      </c>
      <c r="I6882" s="41">
        <f t="shared" si="766"/>
        <v>0.61783022642284768</v>
      </c>
      <c r="J6882" s="41">
        <f t="shared" ca="1" si="767"/>
        <v>1</v>
      </c>
      <c r="K6882" s="37">
        <f t="shared" si="768"/>
        <v>46.91</v>
      </c>
      <c r="L6882" s="37">
        <f t="shared" si="769"/>
        <v>47.03</v>
      </c>
      <c r="M6882" s="37">
        <f t="shared" si="770"/>
        <v>46.58</v>
      </c>
      <c r="N6882" s="37">
        <f t="shared" si="771"/>
        <v>46.98</v>
      </c>
      <c r="O6882" s="38">
        <f t="shared" ca="1" si="772"/>
        <v>1350600</v>
      </c>
    </row>
    <row r="6883" spans="1:15" x14ac:dyDescent="0.4">
      <c r="A6883">
        <v>6868</v>
      </c>
      <c r="B6883" s="63">
        <v>35398</v>
      </c>
      <c r="C6883" s="37">
        <v>76</v>
      </c>
      <c r="D6883" s="37">
        <v>76.21875</v>
      </c>
      <c r="E6883" s="37">
        <v>75.859375</v>
      </c>
      <c r="F6883" s="37">
        <v>76.015625</v>
      </c>
      <c r="G6883" s="38">
        <v>1073400</v>
      </c>
      <c r="H6883" s="37">
        <v>46.964733000000003</v>
      </c>
      <c r="I6883" s="41">
        <f t="shared" si="766"/>
        <v>0.61782999218910584</v>
      </c>
      <c r="J6883" s="41">
        <f t="shared" ca="1" si="767"/>
        <v>1</v>
      </c>
      <c r="K6883" s="37">
        <f t="shared" si="768"/>
        <v>46.96</v>
      </c>
      <c r="L6883" s="37">
        <f t="shared" si="769"/>
        <v>47.09</v>
      </c>
      <c r="M6883" s="37">
        <f t="shared" si="770"/>
        <v>46.87</v>
      </c>
      <c r="N6883" s="37">
        <f t="shared" si="771"/>
        <v>46.96</v>
      </c>
      <c r="O6883" s="38">
        <f t="shared" ca="1" si="772"/>
        <v>1073400</v>
      </c>
    </row>
    <row r="6884" spans="1:15" x14ac:dyDescent="0.4">
      <c r="A6884">
        <v>6869</v>
      </c>
      <c r="B6884" s="63">
        <v>35396</v>
      </c>
      <c r="C6884" s="37">
        <v>76.0625</v>
      </c>
      <c r="D6884" s="37">
        <v>76.1875</v>
      </c>
      <c r="E6884" s="37">
        <v>75.640625</v>
      </c>
      <c r="F6884" s="37">
        <v>75.734375</v>
      </c>
      <c r="G6884" s="38">
        <v>872000</v>
      </c>
      <c r="H6884" s="37">
        <v>46.790984999999999</v>
      </c>
      <c r="I6884" s="41">
        <f t="shared" si="766"/>
        <v>0.61783021250257886</v>
      </c>
      <c r="J6884" s="41">
        <f t="shared" ca="1" si="767"/>
        <v>1</v>
      </c>
      <c r="K6884" s="37">
        <f t="shared" si="768"/>
        <v>46.99</v>
      </c>
      <c r="L6884" s="37">
        <f t="shared" si="769"/>
        <v>47.07</v>
      </c>
      <c r="M6884" s="37">
        <f t="shared" si="770"/>
        <v>46.73</v>
      </c>
      <c r="N6884" s="37">
        <f t="shared" si="771"/>
        <v>46.79</v>
      </c>
      <c r="O6884" s="38">
        <f t="shared" ca="1" si="772"/>
        <v>872000</v>
      </c>
    </row>
    <row r="6885" spans="1:15" x14ac:dyDescent="0.4">
      <c r="A6885">
        <v>6870</v>
      </c>
      <c r="B6885" s="63">
        <v>35395</v>
      </c>
      <c r="C6885" s="37">
        <v>76.28125</v>
      </c>
      <c r="D6885" s="37">
        <v>76.6875</v>
      </c>
      <c r="E6885" s="37">
        <v>75.46875</v>
      </c>
      <c r="F6885" s="37">
        <v>75.875</v>
      </c>
      <c r="G6885" s="38">
        <v>2861800</v>
      </c>
      <c r="H6885" s="37">
        <v>46.877872000000004</v>
      </c>
      <c r="I6885" s="41">
        <f t="shared" si="766"/>
        <v>0.61783027347611208</v>
      </c>
      <c r="J6885" s="41">
        <f t="shared" ca="1" si="767"/>
        <v>1</v>
      </c>
      <c r="K6885" s="37">
        <f t="shared" si="768"/>
        <v>47.13</v>
      </c>
      <c r="L6885" s="37">
        <f t="shared" si="769"/>
        <v>47.38</v>
      </c>
      <c r="M6885" s="37">
        <f t="shared" si="770"/>
        <v>46.63</v>
      </c>
      <c r="N6885" s="37">
        <f t="shared" si="771"/>
        <v>46.88</v>
      </c>
      <c r="O6885" s="38">
        <f t="shared" ca="1" si="772"/>
        <v>2861800</v>
      </c>
    </row>
    <row r="6886" spans="1:15" x14ac:dyDescent="0.4">
      <c r="A6886">
        <v>6871</v>
      </c>
      <c r="B6886" s="63">
        <v>35394</v>
      </c>
      <c r="C6886" s="37">
        <v>75.25</v>
      </c>
      <c r="D6886" s="37">
        <v>76.15625</v>
      </c>
      <c r="E6886" s="37">
        <v>75.078125</v>
      </c>
      <c r="F6886" s="37">
        <v>76.125</v>
      </c>
      <c r="G6886" s="38">
        <v>2058800</v>
      </c>
      <c r="H6886" s="37">
        <v>47.032322000000001</v>
      </c>
      <c r="I6886" s="41">
        <f t="shared" si="766"/>
        <v>0.61783017405582918</v>
      </c>
      <c r="J6886" s="41">
        <f t="shared" ca="1" si="767"/>
        <v>1</v>
      </c>
      <c r="K6886" s="37">
        <f t="shared" si="768"/>
        <v>46.49</v>
      </c>
      <c r="L6886" s="37">
        <f t="shared" si="769"/>
        <v>47.05</v>
      </c>
      <c r="M6886" s="37">
        <f t="shared" si="770"/>
        <v>46.39</v>
      </c>
      <c r="N6886" s="37">
        <f t="shared" si="771"/>
        <v>47.03</v>
      </c>
      <c r="O6886" s="38">
        <f t="shared" ca="1" si="772"/>
        <v>2058800</v>
      </c>
    </row>
    <row r="6887" spans="1:15" x14ac:dyDescent="0.4">
      <c r="A6887">
        <v>6872</v>
      </c>
      <c r="B6887" s="63">
        <v>35391</v>
      </c>
      <c r="C6887" s="37">
        <v>74.703125</v>
      </c>
      <c r="D6887" s="37">
        <v>75.25</v>
      </c>
      <c r="E6887" s="37">
        <v>74.703125</v>
      </c>
      <c r="F6887" s="37">
        <v>75.171875</v>
      </c>
      <c r="G6887" s="38">
        <v>965100</v>
      </c>
      <c r="H6887" s="37">
        <v>46.443446999999999</v>
      </c>
      <c r="I6887" s="41">
        <f t="shared" si="766"/>
        <v>0.61783009935564326</v>
      </c>
      <c r="J6887" s="41">
        <f t="shared" ca="1" si="767"/>
        <v>1</v>
      </c>
      <c r="K6887" s="37">
        <f t="shared" si="768"/>
        <v>46.15</v>
      </c>
      <c r="L6887" s="37">
        <f t="shared" si="769"/>
        <v>46.49</v>
      </c>
      <c r="M6887" s="37">
        <f t="shared" si="770"/>
        <v>46.15</v>
      </c>
      <c r="N6887" s="37">
        <f t="shared" si="771"/>
        <v>46.44</v>
      </c>
      <c r="O6887" s="38">
        <f t="shared" ca="1" si="772"/>
        <v>965100</v>
      </c>
    </row>
    <row r="6888" spans="1:15" x14ac:dyDescent="0.4">
      <c r="A6888">
        <v>6873</v>
      </c>
      <c r="B6888" s="63">
        <v>35390</v>
      </c>
      <c r="C6888" s="37">
        <v>74.796875</v>
      </c>
      <c r="D6888" s="37">
        <v>74.84375</v>
      </c>
      <c r="E6888" s="37">
        <v>74.375</v>
      </c>
      <c r="F6888" s="37">
        <v>74.59375</v>
      </c>
      <c r="G6888" s="38">
        <v>653000</v>
      </c>
      <c r="H6888" s="37">
        <v>46.086253999999997</v>
      </c>
      <c r="I6888" s="41">
        <f t="shared" si="766"/>
        <v>0.6178299656472559</v>
      </c>
      <c r="J6888" s="41">
        <f t="shared" ca="1" si="767"/>
        <v>1</v>
      </c>
      <c r="K6888" s="37">
        <f t="shared" si="768"/>
        <v>46.21</v>
      </c>
      <c r="L6888" s="37">
        <f t="shared" si="769"/>
        <v>46.24</v>
      </c>
      <c r="M6888" s="37">
        <f t="shared" si="770"/>
        <v>45.95</v>
      </c>
      <c r="N6888" s="37">
        <f t="shared" si="771"/>
        <v>46.09</v>
      </c>
      <c r="O6888" s="38">
        <f t="shared" ca="1" si="772"/>
        <v>653000</v>
      </c>
    </row>
    <row r="6889" spans="1:15" x14ac:dyDescent="0.4">
      <c r="A6889">
        <v>6874</v>
      </c>
      <c r="B6889" s="63">
        <v>35389</v>
      </c>
      <c r="C6889" s="37">
        <v>74.5625</v>
      </c>
      <c r="D6889" s="37">
        <v>75.015625</v>
      </c>
      <c r="E6889" s="37">
        <v>74.3125</v>
      </c>
      <c r="F6889" s="37">
        <v>74.703125</v>
      </c>
      <c r="G6889" s="38">
        <v>730000</v>
      </c>
      <c r="H6889" s="37">
        <v>46.153838999999998</v>
      </c>
      <c r="I6889" s="41">
        <f t="shared" si="766"/>
        <v>0.61783009746914863</v>
      </c>
      <c r="J6889" s="41">
        <f t="shared" ca="1" si="767"/>
        <v>1</v>
      </c>
      <c r="K6889" s="37">
        <f t="shared" si="768"/>
        <v>46.07</v>
      </c>
      <c r="L6889" s="37">
        <f t="shared" si="769"/>
        <v>46.35</v>
      </c>
      <c r="M6889" s="37">
        <f t="shared" si="770"/>
        <v>45.91</v>
      </c>
      <c r="N6889" s="37">
        <f t="shared" si="771"/>
        <v>46.15</v>
      </c>
      <c r="O6889" s="38">
        <f t="shared" ca="1" si="772"/>
        <v>730000</v>
      </c>
    </row>
    <row r="6890" spans="1:15" x14ac:dyDescent="0.4">
      <c r="A6890">
        <v>6875</v>
      </c>
      <c r="B6890" s="63">
        <v>35388</v>
      </c>
      <c r="C6890" s="37">
        <v>74.140625</v>
      </c>
      <c r="D6890" s="37">
        <v>74.59375</v>
      </c>
      <c r="E6890" s="37">
        <v>74.03125</v>
      </c>
      <c r="F6890" s="37">
        <v>74.578125</v>
      </c>
      <c r="G6890" s="38">
        <v>1029300</v>
      </c>
      <c r="H6890" s="37">
        <v>46.076607000000003</v>
      </c>
      <c r="I6890" s="41">
        <f t="shared" si="766"/>
        <v>0.61783005405405411</v>
      </c>
      <c r="J6890" s="41">
        <f t="shared" ca="1" si="767"/>
        <v>1</v>
      </c>
      <c r="K6890" s="37">
        <f t="shared" si="768"/>
        <v>45.81</v>
      </c>
      <c r="L6890" s="37">
        <f t="shared" si="769"/>
        <v>46.09</v>
      </c>
      <c r="M6890" s="37">
        <f t="shared" si="770"/>
        <v>45.74</v>
      </c>
      <c r="N6890" s="37">
        <f t="shared" si="771"/>
        <v>46.08</v>
      </c>
      <c r="O6890" s="38">
        <f t="shared" ca="1" si="772"/>
        <v>1029300</v>
      </c>
    </row>
    <row r="6891" spans="1:15" x14ac:dyDescent="0.4">
      <c r="A6891">
        <v>6876</v>
      </c>
      <c r="B6891" s="63">
        <v>35387</v>
      </c>
      <c r="C6891" s="37">
        <v>74.171875</v>
      </c>
      <c r="D6891" s="37">
        <v>74.25</v>
      </c>
      <c r="E6891" s="37">
        <v>73.734375</v>
      </c>
      <c r="F6891" s="37">
        <v>74.046875</v>
      </c>
      <c r="G6891" s="38">
        <v>1518200</v>
      </c>
      <c r="H6891" s="37">
        <v>45.748409000000002</v>
      </c>
      <c r="I6891" s="41">
        <f t="shared" si="766"/>
        <v>0.61783038109305766</v>
      </c>
      <c r="J6891" s="41">
        <f t="shared" ca="1" si="767"/>
        <v>1</v>
      </c>
      <c r="K6891" s="37">
        <f t="shared" si="768"/>
        <v>45.83</v>
      </c>
      <c r="L6891" s="37">
        <f t="shared" si="769"/>
        <v>45.87</v>
      </c>
      <c r="M6891" s="37">
        <f t="shared" si="770"/>
        <v>45.56</v>
      </c>
      <c r="N6891" s="37">
        <f t="shared" si="771"/>
        <v>45.75</v>
      </c>
      <c r="O6891" s="38">
        <f t="shared" ca="1" si="772"/>
        <v>1518200</v>
      </c>
    </row>
    <row r="6892" spans="1:15" x14ac:dyDescent="0.4">
      <c r="A6892">
        <v>6877</v>
      </c>
      <c r="B6892" s="63">
        <v>35384</v>
      </c>
      <c r="C6892" s="37">
        <v>74.125</v>
      </c>
      <c r="D6892" s="37">
        <v>74.5</v>
      </c>
      <c r="E6892" s="37">
        <v>73.71875</v>
      </c>
      <c r="F6892" s="37">
        <v>74.03125</v>
      </c>
      <c r="G6892" s="38">
        <v>2250900</v>
      </c>
      <c r="H6892" s="37">
        <v>45.738742999999999</v>
      </c>
      <c r="I6892" s="41">
        <f t="shared" si="766"/>
        <v>0.617830213592233</v>
      </c>
      <c r="J6892" s="41">
        <f t="shared" ca="1" si="767"/>
        <v>1</v>
      </c>
      <c r="K6892" s="37">
        <f t="shared" si="768"/>
        <v>45.8</v>
      </c>
      <c r="L6892" s="37">
        <f t="shared" si="769"/>
        <v>46.03</v>
      </c>
      <c r="M6892" s="37">
        <f t="shared" si="770"/>
        <v>45.55</v>
      </c>
      <c r="N6892" s="37">
        <f t="shared" si="771"/>
        <v>45.74</v>
      </c>
      <c r="O6892" s="38">
        <f t="shared" ca="1" si="772"/>
        <v>2250900</v>
      </c>
    </row>
    <row r="6893" spans="1:15" x14ac:dyDescent="0.4">
      <c r="A6893">
        <v>6878</v>
      </c>
      <c r="B6893" s="63">
        <v>35383</v>
      </c>
      <c r="C6893" s="37">
        <v>73.1875</v>
      </c>
      <c r="D6893" s="37">
        <v>73.9375</v>
      </c>
      <c r="E6893" s="37">
        <v>73.15625</v>
      </c>
      <c r="F6893" s="37">
        <v>73.9375</v>
      </c>
      <c r="G6893" s="38">
        <v>558800</v>
      </c>
      <c r="H6893" s="37">
        <v>45.680850999999997</v>
      </c>
      <c r="I6893" s="41">
        <f t="shared" si="766"/>
        <v>0.61783061369399828</v>
      </c>
      <c r="J6893" s="41">
        <f t="shared" ca="1" si="767"/>
        <v>1</v>
      </c>
      <c r="K6893" s="37">
        <f t="shared" si="768"/>
        <v>45.22</v>
      </c>
      <c r="L6893" s="37">
        <f t="shared" si="769"/>
        <v>45.68</v>
      </c>
      <c r="M6893" s="37">
        <f t="shared" si="770"/>
        <v>45.2</v>
      </c>
      <c r="N6893" s="37">
        <f t="shared" si="771"/>
        <v>45.68</v>
      </c>
      <c r="O6893" s="38">
        <f t="shared" ca="1" si="772"/>
        <v>558800</v>
      </c>
    </row>
    <row r="6894" spans="1:15" x14ac:dyDescent="0.4">
      <c r="A6894">
        <v>6879</v>
      </c>
      <c r="B6894" s="63">
        <v>35382</v>
      </c>
      <c r="C6894" s="37">
        <v>73.203125</v>
      </c>
      <c r="D6894" s="37">
        <v>73.5625</v>
      </c>
      <c r="E6894" s="37">
        <v>73.015625</v>
      </c>
      <c r="F6894" s="37">
        <v>73.453125</v>
      </c>
      <c r="G6894" s="38">
        <v>481900</v>
      </c>
      <c r="H6894" s="37">
        <v>45.381573000000003</v>
      </c>
      <c r="I6894" s="41">
        <f t="shared" si="766"/>
        <v>0.61783039183152522</v>
      </c>
      <c r="J6894" s="41">
        <f t="shared" ca="1" si="767"/>
        <v>1</v>
      </c>
      <c r="K6894" s="37">
        <f t="shared" si="768"/>
        <v>45.23</v>
      </c>
      <c r="L6894" s="37">
        <f t="shared" si="769"/>
        <v>45.45</v>
      </c>
      <c r="M6894" s="37">
        <f t="shared" si="770"/>
        <v>45.11</v>
      </c>
      <c r="N6894" s="37">
        <f t="shared" si="771"/>
        <v>45.38</v>
      </c>
      <c r="O6894" s="38">
        <f t="shared" ca="1" si="772"/>
        <v>481900</v>
      </c>
    </row>
    <row r="6895" spans="1:15" x14ac:dyDescent="0.4">
      <c r="A6895">
        <v>6880</v>
      </c>
      <c r="B6895" s="63">
        <v>35381</v>
      </c>
      <c r="C6895" s="37">
        <v>73.546875</v>
      </c>
      <c r="D6895" s="37">
        <v>73.59375</v>
      </c>
      <c r="E6895" s="37">
        <v>73.015625</v>
      </c>
      <c r="F6895" s="37">
        <v>73.125</v>
      </c>
      <c r="G6895" s="38">
        <v>719900</v>
      </c>
      <c r="H6895" s="37">
        <v>45.178856000000003</v>
      </c>
      <c r="I6895" s="41">
        <f t="shared" si="766"/>
        <v>0.61783050940170947</v>
      </c>
      <c r="J6895" s="41">
        <f t="shared" ca="1" si="767"/>
        <v>1</v>
      </c>
      <c r="K6895" s="37">
        <f t="shared" si="768"/>
        <v>45.44</v>
      </c>
      <c r="L6895" s="37">
        <f t="shared" si="769"/>
        <v>45.47</v>
      </c>
      <c r="M6895" s="37">
        <f t="shared" si="770"/>
        <v>45.11</v>
      </c>
      <c r="N6895" s="37">
        <f t="shared" si="771"/>
        <v>45.18</v>
      </c>
      <c r="O6895" s="38">
        <f t="shared" ca="1" si="772"/>
        <v>719900</v>
      </c>
    </row>
    <row r="6896" spans="1:15" x14ac:dyDescent="0.4">
      <c r="A6896">
        <v>6881</v>
      </c>
      <c r="B6896" s="63">
        <v>35380</v>
      </c>
      <c r="C6896" s="37">
        <v>73.25</v>
      </c>
      <c r="D6896" s="37">
        <v>73.515625</v>
      </c>
      <c r="E6896" s="37">
        <v>73.21875</v>
      </c>
      <c r="F6896" s="37">
        <v>73.34375</v>
      </c>
      <c r="G6896" s="38">
        <v>655900</v>
      </c>
      <c r="H6896" s="37">
        <v>45.314003</v>
      </c>
      <c r="I6896" s="41">
        <f t="shared" si="766"/>
        <v>0.61783046271836384</v>
      </c>
      <c r="J6896" s="41">
        <f t="shared" ca="1" si="767"/>
        <v>1</v>
      </c>
      <c r="K6896" s="37">
        <f t="shared" si="768"/>
        <v>45.26</v>
      </c>
      <c r="L6896" s="37">
        <f t="shared" si="769"/>
        <v>45.42</v>
      </c>
      <c r="M6896" s="37">
        <f t="shared" si="770"/>
        <v>45.24</v>
      </c>
      <c r="N6896" s="37">
        <f t="shared" si="771"/>
        <v>45.31</v>
      </c>
      <c r="O6896" s="38">
        <f t="shared" ca="1" si="772"/>
        <v>655900</v>
      </c>
    </row>
    <row r="6897" spans="1:15" x14ac:dyDescent="0.4">
      <c r="A6897">
        <v>6882</v>
      </c>
      <c r="B6897" s="63">
        <v>35377</v>
      </c>
      <c r="C6897" s="37">
        <v>73.03125</v>
      </c>
      <c r="D6897" s="37">
        <v>73.4375</v>
      </c>
      <c r="E6897" s="37">
        <v>72.75</v>
      </c>
      <c r="F6897" s="37">
        <v>73.421875</v>
      </c>
      <c r="G6897" s="38">
        <v>1355700</v>
      </c>
      <c r="H6897" s="37">
        <v>45.362254999999998</v>
      </c>
      <c r="I6897" s="41">
        <f t="shared" si="766"/>
        <v>0.61783024473292192</v>
      </c>
      <c r="J6897" s="41">
        <f t="shared" ca="1" si="767"/>
        <v>1</v>
      </c>
      <c r="K6897" s="37">
        <f t="shared" si="768"/>
        <v>45.12</v>
      </c>
      <c r="L6897" s="37">
        <f t="shared" si="769"/>
        <v>45.37</v>
      </c>
      <c r="M6897" s="37">
        <f t="shared" si="770"/>
        <v>44.95</v>
      </c>
      <c r="N6897" s="37">
        <f t="shared" si="771"/>
        <v>45.36</v>
      </c>
      <c r="O6897" s="38">
        <f t="shared" ca="1" si="772"/>
        <v>1355700</v>
      </c>
    </row>
    <row r="6898" spans="1:15" x14ac:dyDescent="0.4">
      <c r="A6898">
        <v>6883</v>
      </c>
      <c r="B6898" s="63">
        <v>35376</v>
      </c>
      <c r="C6898" s="37">
        <v>72.625</v>
      </c>
      <c r="D6898" s="37">
        <v>73.296875</v>
      </c>
      <c r="E6898" s="37">
        <v>72.53125</v>
      </c>
      <c r="F6898" s="37">
        <v>73.015625</v>
      </c>
      <c r="G6898" s="38">
        <v>1446300</v>
      </c>
      <c r="H6898" s="37">
        <v>45.111279000000003</v>
      </c>
      <c r="I6898" s="41">
        <f t="shared" si="766"/>
        <v>0.61783048491333192</v>
      </c>
      <c r="J6898" s="41">
        <f t="shared" ca="1" si="767"/>
        <v>1</v>
      </c>
      <c r="K6898" s="37">
        <f t="shared" si="768"/>
        <v>44.87</v>
      </c>
      <c r="L6898" s="37">
        <f t="shared" si="769"/>
        <v>45.29</v>
      </c>
      <c r="M6898" s="37">
        <f t="shared" si="770"/>
        <v>44.81</v>
      </c>
      <c r="N6898" s="37">
        <f t="shared" si="771"/>
        <v>45.11</v>
      </c>
      <c r="O6898" s="38">
        <f t="shared" ca="1" si="772"/>
        <v>1446300</v>
      </c>
    </row>
    <row r="6899" spans="1:15" x14ac:dyDescent="0.4">
      <c r="A6899">
        <v>6884</v>
      </c>
      <c r="B6899" s="63">
        <v>35375</v>
      </c>
      <c r="C6899" s="37">
        <v>71.59375</v>
      </c>
      <c r="D6899" s="37">
        <v>72.875</v>
      </c>
      <c r="E6899" s="37">
        <v>71.53125</v>
      </c>
      <c r="F6899" s="37">
        <v>72.84375</v>
      </c>
      <c r="G6899" s="38">
        <v>1665000</v>
      </c>
      <c r="H6899" s="37">
        <v>45.005085000000001</v>
      </c>
      <c r="I6899" s="41">
        <f t="shared" si="766"/>
        <v>0.61783042471042471</v>
      </c>
      <c r="J6899" s="41">
        <f t="shared" ca="1" si="767"/>
        <v>1</v>
      </c>
      <c r="K6899" s="37">
        <f t="shared" si="768"/>
        <v>44.23</v>
      </c>
      <c r="L6899" s="37">
        <f t="shared" si="769"/>
        <v>45.02</v>
      </c>
      <c r="M6899" s="37">
        <f t="shared" si="770"/>
        <v>44.19</v>
      </c>
      <c r="N6899" s="37">
        <f t="shared" si="771"/>
        <v>45.01</v>
      </c>
      <c r="O6899" s="38">
        <f t="shared" ca="1" si="772"/>
        <v>1665000</v>
      </c>
    </row>
    <row r="6900" spans="1:15" x14ac:dyDescent="0.4">
      <c r="A6900">
        <v>6885</v>
      </c>
      <c r="B6900" s="63">
        <v>35374</v>
      </c>
      <c r="C6900" s="37">
        <v>71.296875</v>
      </c>
      <c r="D6900" s="37">
        <v>71.796875</v>
      </c>
      <c r="E6900" s="37">
        <v>71.28125</v>
      </c>
      <c r="F6900" s="37">
        <v>71.46875</v>
      </c>
      <c r="G6900" s="38">
        <v>764000</v>
      </c>
      <c r="H6900" s="37">
        <v>44.155552</v>
      </c>
      <c r="I6900" s="41">
        <f t="shared" si="766"/>
        <v>0.6178301985133362</v>
      </c>
      <c r="J6900" s="41">
        <f t="shared" ca="1" si="767"/>
        <v>1</v>
      </c>
      <c r="K6900" s="37">
        <f t="shared" si="768"/>
        <v>44.05</v>
      </c>
      <c r="L6900" s="37">
        <f t="shared" si="769"/>
        <v>44.36</v>
      </c>
      <c r="M6900" s="37">
        <f t="shared" si="770"/>
        <v>44.04</v>
      </c>
      <c r="N6900" s="37">
        <f t="shared" si="771"/>
        <v>44.16</v>
      </c>
      <c r="O6900" s="38">
        <f t="shared" ca="1" si="772"/>
        <v>764000</v>
      </c>
    </row>
    <row r="6901" spans="1:15" x14ac:dyDescent="0.4">
      <c r="A6901">
        <v>6886</v>
      </c>
      <c r="B6901" s="63">
        <v>35373</v>
      </c>
      <c r="C6901" s="37">
        <v>70.6875</v>
      </c>
      <c r="D6901" s="37">
        <v>71.0625</v>
      </c>
      <c r="E6901" s="37">
        <v>70.53125</v>
      </c>
      <c r="F6901" s="37">
        <v>71.0625</v>
      </c>
      <c r="G6901" s="38">
        <v>1608400</v>
      </c>
      <c r="H6901" s="37">
        <v>43.904555999999999</v>
      </c>
      <c r="I6901" s="41">
        <f t="shared" si="766"/>
        <v>0.61783016358839049</v>
      </c>
      <c r="J6901" s="41">
        <f t="shared" ca="1" si="767"/>
        <v>1</v>
      </c>
      <c r="K6901" s="37">
        <f t="shared" si="768"/>
        <v>43.67</v>
      </c>
      <c r="L6901" s="37">
        <f t="shared" si="769"/>
        <v>43.9</v>
      </c>
      <c r="M6901" s="37">
        <f t="shared" si="770"/>
        <v>43.58</v>
      </c>
      <c r="N6901" s="37">
        <f t="shared" si="771"/>
        <v>43.9</v>
      </c>
      <c r="O6901" s="38">
        <f t="shared" ca="1" si="772"/>
        <v>1608400</v>
      </c>
    </row>
    <row r="6902" spans="1:15" x14ac:dyDescent="0.4">
      <c r="A6902">
        <v>6887</v>
      </c>
      <c r="B6902" s="63">
        <v>35370</v>
      </c>
      <c r="C6902" s="37">
        <v>70.984375</v>
      </c>
      <c r="D6902" s="37">
        <v>71.15625</v>
      </c>
      <c r="E6902" s="37">
        <v>70.265625</v>
      </c>
      <c r="F6902" s="37">
        <v>70.59375</v>
      </c>
      <c r="G6902" s="38">
        <v>821300</v>
      </c>
      <c r="H6902" s="37">
        <v>43.614944000000001</v>
      </c>
      <c r="I6902" s="41">
        <f t="shared" si="766"/>
        <v>0.61783010535635241</v>
      </c>
      <c r="J6902" s="41">
        <f t="shared" ca="1" si="767"/>
        <v>1</v>
      </c>
      <c r="K6902" s="37">
        <f t="shared" si="768"/>
        <v>43.86</v>
      </c>
      <c r="L6902" s="37">
        <f t="shared" si="769"/>
        <v>43.96</v>
      </c>
      <c r="M6902" s="37">
        <f t="shared" si="770"/>
        <v>43.41</v>
      </c>
      <c r="N6902" s="37">
        <f t="shared" si="771"/>
        <v>43.61</v>
      </c>
      <c r="O6902" s="38">
        <f t="shared" ca="1" si="772"/>
        <v>821300</v>
      </c>
    </row>
    <row r="6903" spans="1:15" x14ac:dyDescent="0.4">
      <c r="A6903">
        <v>6888</v>
      </c>
      <c r="B6903" s="63">
        <v>35369</v>
      </c>
      <c r="C6903" s="37">
        <v>70.265625</v>
      </c>
      <c r="D6903" s="37">
        <v>70.875</v>
      </c>
      <c r="E6903" s="37">
        <v>70.1875</v>
      </c>
      <c r="F6903" s="37">
        <v>70.84375</v>
      </c>
      <c r="G6903" s="38">
        <v>726300</v>
      </c>
      <c r="H6903" s="37">
        <v>43.769401999999999</v>
      </c>
      <c r="I6903" s="41">
        <f t="shared" si="766"/>
        <v>0.61783011204234672</v>
      </c>
      <c r="J6903" s="41">
        <f t="shared" ca="1" si="767"/>
        <v>1</v>
      </c>
      <c r="K6903" s="37">
        <f t="shared" si="768"/>
        <v>43.41</v>
      </c>
      <c r="L6903" s="37">
        <f t="shared" si="769"/>
        <v>43.79</v>
      </c>
      <c r="M6903" s="37">
        <f t="shared" si="770"/>
        <v>43.36</v>
      </c>
      <c r="N6903" s="37">
        <f t="shared" si="771"/>
        <v>43.77</v>
      </c>
      <c r="O6903" s="38">
        <f t="shared" ca="1" si="772"/>
        <v>726300</v>
      </c>
    </row>
    <row r="6904" spans="1:15" x14ac:dyDescent="0.4">
      <c r="A6904">
        <v>6889</v>
      </c>
      <c r="B6904" s="63">
        <v>35368</v>
      </c>
      <c r="C6904" s="37">
        <v>70.625</v>
      </c>
      <c r="D6904" s="37">
        <v>70.625</v>
      </c>
      <c r="E6904" s="37">
        <v>70.09375</v>
      </c>
      <c r="F6904" s="37">
        <v>70.171875</v>
      </c>
      <c r="G6904" s="38">
        <v>495400</v>
      </c>
      <c r="H6904" s="37">
        <v>43.354298</v>
      </c>
      <c r="I6904" s="41">
        <f t="shared" si="766"/>
        <v>0.61783012068581611</v>
      </c>
      <c r="J6904" s="41">
        <f t="shared" ca="1" si="767"/>
        <v>1</v>
      </c>
      <c r="K6904" s="37">
        <f t="shared" si="768"/>
        <v>43.63</v>
      </c>
      <c r="L6904" s="37">
        <f t="shared" si="769"/>
        <v>43.63</v>
      </c>
      <c r="M6904" s="37">
        <f t="shared" si="770"/>
        <v>43.31</v>
      </c>
      <c r="N6904" s="37">
        <f t="shared" si="771"/>
        <v>43.35</v>
      </c>
      <c r="O6904" s="38">
        <f t="shared" ca="1" si="772"/>
        <v>495400</v>
      </c>
    </row>
    <row r="6905" spans="1:15" x14ac:dyDescent="0.4">
      <c r="A6905">
        <v>6890</v>
      </c>
      <c r="B6905" s="63">
        <v>35367</v>
      </c>
      <c r="C6905" s="37">
        <v>70.0625</v>
      </c>
      <c r="D6905" s="37">
        <v>70.578125</v>
      </c>
      <c r="E6905" s="37">
        <v>69.703125</v>
      </c>
      <c r="F6905" s="37">
        <v>70.40625</v>
      </c>
      <c r="G6905" s="38">
        <v>815900</v>
      </c>
      <c r="H6905" s="37">
        <v>43.499096000000002</v>
      </c>
      <c r="I6905" s="41">
        <f t="shared" si="766"/>
        <v>0.6178300363959166</v>
      </c>
      <c r="J6905" s="41">
        <f t="shared" ca="1" si="767"/>
        <v>1</v>
      </c>
      <c r="K6905" s="37">
        <f t="shared" si="768"/>
        <v>43.29</v>
      </c>
      <c r="L6905" s="37">
        <f t="shared" si="769"/>
        <v>43.61</v>
      </c>
      <c r="M6905" s="37">
        <f t="shared" si="770"/>
        <v>43.06</v>
      </c>
      <c r="N6905" s="37">
        <f t="shared" si="771"/>
        <v>43.5</v>
      </c>
      <c r="O6905" s="38">
        <f t="shared" ca="1" si="772"/>
        <v>815900</v>
      </c>
    </row>
    <row r="6906" spans="1:15" x14ac:dyDescent="0.4">
      <c r="A6906">
        <v>6891</v>
      </c>
      <c r="B6906" s="63">
        <v>35366</v>
      </c>
      <c r="C6906" s="37">
        <v>70.375</v>
      </c>
      <c r="D6906" s="37">
        <v>70.734375</v>
      </c>
      <c r="E6906" s="37">
        <v>69.8125</v>
      </c>
      <c r="F6906" s="37">
        <v>69.84375</v>
      </c>
      <c r="G6906" s="38">
        <v>975400</v>
      </c>
      <c r="H6906" s="37">
        <v>43.151581</v>
      </c>
      <c r="I6906" s="41">
        <f t="shared" si="766"/>
        <v>0.61783024250559282</v>
      </c>
      <c r="J6906" s="41">
        <f t="shared" ca="1" si="767"/>
        <v>1</v>
      </c>
      <c r="K6906" s="37">
        <f t="shared" si="768"/>
        <v>43.48</v>
      </c>
      <c r="L6906" s="37">
        <f t="shared" si="769"/>
        <v>43.7</v>
      </c>
      <c r="M6906" s="37">
        <f t="shared" si="770"/>
        <v>43.13</v>
      </c>
      <c r="N6906" s="37">
        <f t="shared" si="771"/>
        <v>43.15</v>
      </c>
      <c r="O6906" s="38">
        <f t="shared" ca="1" si="772"/>
        <v>975400</v>
      </c>
    </row>
    <row r="6907" spans="1:15" x14ac:dyDescent="0.4">
      <c r="A6907">
        <v>6892</v>
      </c>
      <c r="B6907" s="63">
        <v>35363</v>
      </c>
      <c r="C6907" s="37">
        <v>70.234375</v>
      </c>
      <c r="D6907" s="37">
        <v>70.5625</v>
      </c>
      <c r="E6907" s="37">
        <v>70.125</v>
      </c>
      <c r="F6907" s="37">
        <v>70.3125</v>
      </c>
      <c r="G6907" s="38">
        <v>568300</v>
      </c>
      <c r="H6907" s="37">
        <v>43.441177000000003</v>
      </c>
      <c r="I6907" s="41">
        <f t="shared" si="766"/>
        <v>0.61783007288888891</v>
      </c>
      <c r="J6907" s="41">
        <f t="shared" ca="1" si="767"/>
        <v>1</v>
      </c>
      <c r="K6907" s="37">
        <f t="shared" si="768"/>
        <v>43.39</v>
      </c>
      <c r="L6907" s="37">
        <f t="shared" si="769"/>
        <v>43.6</v>
      </c>
      <c r="M6907" s="37">
        <f t="shared" si="770"/>
        <v>43.33</v>
      </c>
      <c r="N6907" s="37">
        <f t="shared" si="771"/>
        <v>43.44</v>
      </c>
      <c r="O6907" s="38">
        <f t="shared" ca="1" si="772"/>
        <v>568300</v>
      </c>
    </row>
    <row r="6908" spans="1:15" x14ac:dyDescent="0.4">
      <c r="A6908">
        <v>6893</v>
      </c>
      <c r="B6908" s="63">
        <v>35362</v>
      </c>
      <c r="C6908" s="37">
        <v>70.859375</v>
      </c>
      <c r="D6908" s="37">
        <v>70.984375</v>
      </c>
      <c r="E6908" s="37">
        <v>70.21875</v>
      </c>
      <c r="F6908" s="37">
        <v>70.25</v>
      </c>
      <c r="G6908" s="38">
        <v>379300</v>
      </c>
      <c r="H6908" s="37">
        <v>43.402576000000003</v>
      </c>
      <c r="I6908" s="41">
        <f t="shared" si="766"/>
        <v>0.61783026334519575</v>
      </c>
      <c r="J6908" s="41">
        <f t="shared" ca="1" si="767"/>
        <v>1</v>
      </c>
      <c r="K6908" s="37">
        <f t="shared" si="768"/>
        <v>43.78</v>
      </c>
      <c r="L6908" s="37">
        <f t="shared" si="769"/>
        <v>43.86</v>
      </c>
      <c r="M6908" s="37">
        <f t="shared" si="770"/>
        <v>43.38</v>
      </c>
      <c r="N6908" s="37">
        <f t="shared" si="771"/>
        <v>43.4</v>
      </c>
      <c r="O6908" s="38">
        <f t="shared" ca="1" si="772"/>
        <v>379300</v>
      </c>
    </row>
    <row r="6909" spans="1:15" x14ac:dyDescent="0.4">
      <c r="A6909">
        <v>6894</v>
      </c>
      <c r="B6909" s="63">
        <v>35361</v>
      </c>
      <c r="C6909" s="37">
        <v>70.46875</v>
      </c>
      <c r="D6909" s="37">
        <v>70.890625</v>
      </c>
      <c r="E6909" s="37">
        <v>70.1875</v>
      </c>
      <c r="F6909" s="37">
        <v>70.859375</v>
      </c>
      <c r="G6909" s="38">
        <v>735900</v>
      </c>
      <c r="H6909" s="37">
        <v>43.779071999999999</v>
      </c>
      <c r="I6909" s="41">
        <f t="shared" si="766"/>
        <v>0.61783034355016542</v>
      </c>
      <c r="J6909" s="41">
        <f t="shared" ca="1" si="767"/>
        <v>1</v>
      </c>
      <c r="K6909" s="37">
        <f t="shared" si="768"/>
        <v>43.54</v>
      </c>
      <c r="L6909" s="37">
        <f t="shared" si="769"/>
        <v>43.8</v>
      </c>
      <c r="M6909" s="37">
        <f t="shared" si="770"/>
        <v>43.36</v>
      </c>
      <c r="N6909" s="37">
        <f t="shared" si="771"/>
        <v>43.78</v>
      </c>
      <c r="O6909" s="38">
        <f t="shared" ca="1" si="772"/>
        <v>735900</v>
      </c>
    </row>
    <row r="6910" spans="1:15" x14ac:dyDescent="0.4">
      <c r="A6910">
        <v>6895</v>
      </c>
      <c r="B6910" s="63">
        <v>35360</v>
      </c>
      <c r="C6910" s="37">
        <v>71.0625</v>
      </c>
      <c r="D6910" s="37">
        <v>71.078125</v>
      </c>
      <c r="E6910" s="37">
        <v>70.59375</v>
      </c>
      <c r="F6910" s="37">
        <v>70.625</v>
      </c>
      <c r="G6910" s="38">
        <v>848900</v>
      </c>
      <c r="H6910" s="37">
        <v>43.634258000000003</v>
      </c>
      <c r="I6910" s="41">
        <f t="shared" si="766"/>
        <v>0.61783020176991155</v>
      </c>
      <c r="J6910" s="41">
        <f t="shared" ca="1" si="767"/>
        <v>1</v>
      </c>
      <c r="K6910" s="37">
        <f t="shared" si="768"/>
        <v>43.9</v>
      </c>
      <c r="L6910" s="37">
        <f t="shared" si="769"/>
        <v>43.91</v>
      </c>
      <c r="M6910" s="37">
        <f t="shared" si="770"/>
        <v>43.61</v>
      </c>
      <c r="N6910" s="37">
        <f t="shared" si="771"/>
        <v>43.63</v>
      </c>
      <c r="O6910" s="38">
        <f t="shared" ca="1" si="772"/>
        <v>848900</v>
      </c>
    </row>
    <row r="6911" spans="1:15" x14ac:dyDescent="0.4">
      <c r="A6911">
        <v>6896</v>
      </c>
      <c r="B6911" s="63">
        <v>35359</v>
      </c>
      <c r="C6911" s="37">
        <v>71.28125</v>
      </c>
      <c r="D6911" s="37">
        <v>71.625</v>
      </c>
      <c r="E6911" s="37">
        <v>70.9375</v>
      </c>
      <c r="F6911" s="37">
        <v>71.125</v>
      </c>
      <c r="G6911" s="38">
        <v>879200</v>
      </c>
      <c r="H6911" s="37">
        <v>43.943184000000002</v>
      </c>
      <c r="I6911" s="41">
        <f t="shared" si="766"/>
        <v>0.61783035500878736</v>
      </c>
      <c r="J6911" s="41">
        <f t="shared" ca="1" si="767"/>
        <v>1</v>
      </c>
      <c r="K6911" s="37">
        <f t="shared" si="768"/>
        <v>44.04</v>
      </c>
      <c r="L6911" s="37">
        <f t="shared" si="769"/>
        <v>44.25</v>
      </c>
      <c r="M6911" s="37">
        <f t="shared" si="770"/>
        <v>43.83</v>
      </c>
      <c r="N6911" s="37">
        <f t="shared" si="771"/>
        <v>43.94</v>
      </c>
      <c r="O6911" s="38">
        <f t="shared" ca="1" si="772"/>
        <v>879200</v>
      </c>
    </row>
    <row r="6912" spans="1:15" x14ac:dyDescent="0.4">
      <c r="A6912">
        <v>6897</v>
      </c>
      <c r="B6912" s="63">
        <v>35356</v>
      </c>
      <c r="C6912" s="37">
        <v>70.875</v>
      </c>
      <c r="D6912" s="37">
        <v>71.3125</v>
      </c>
      <c r="E6912" s="37">
        <v>70.71875</v>
      </c>
      <c r="F6912" s="37">
        <v>71.21875</v>
      </c>
      <c r="G6912" s="38">
        <v>695800</v>
      </c>
      <c r="H6912" s="37">
        <v>44.001083000000001</v>
      </c>
      <c r="I6912" s="41">
        <f t="shared" si="766"/>
        <v>0.6178300377358491</v>
      </c>
      <c r="J6912" s="41">
        <f t="shared" ca="1" si="767"/>
        <v>1</v>
      </c>
      <c r="K6912" s="37">
        <f t="shared" si="768"/>
        <v>43.79</v>
      </c>
      <c r="L6912" s="37">
        <f t="shared" si="769"/>
        <v>44.06</v>
      </c>
      <c r="M6912" s="37">
        <f t="shared" si="770"/>
        <v>43.69</v>
      </c>
      <c r="N6912" s="37">
        <f t="shared" si="771"/>
        <v>44</v>
      </c>
      <c r="O6912" s="38">
        <f t="shared" ca="1" si="772"/>
        <v>695800</v>
      </c>
    </row>
    <row r="6913" spans="1:15" x14ac:dyDescent="0.4">
      <c r="A6913">
        <v>6898</v>
      </c>
      <c r="B6913" s="63">
        <v>35355</v>
      </c>
      <c r="C6913" s="37">
        <v>70.875</v>
      </c>
      <c r="D6913" s="37">
        <v>71.03125</v>
      </c>
      <c r="E6913" s="37">
        <v>70.546875</v>
      </c>
      <c r="F6913" s="37">
        <v>70.84375</v>
      </c>
      <c r="G6913" s="38">
        <v>792500</v>
      </c>
      <c r="H6913" s="37">
        <v>43.769401999999999</v>
      </c>
      <c r="I6913" s="41">
        <f t="shared" si="766"/>
        <v>0.61783011204234672</v>
      </c>
      <c r="J6913" s="41">
        <f t="shared" ca="1" si="767"/>
        <v>1</v>
      </c>
      <c r="K6913" s="37">
        <f t="shared" si="768"/>
        <v>43.79</v>
      </c>
      <c r="L6913" s="37">
        <f t="shared" si="769"/>
        <v>43.89</v>
      </c>
      <c r="M6913" s="37">
        <f t="shared" si="770"/>
        <v>43.59</v>
      </c>
      <c r="N6913" s="37">
        <f t="shared" si="771"/>
        <v>43.77</v>
      </c>
      <c r="O6913" s="38">
        <f t="shared" ca="1" si="772"/>
        <v>792500</v>
      </c>
    </row>
    <row r="6914" spans="1:15" x14ac:dyDescent="0.4">
      <c r="A6914">
        <v>6899</v>
      </c>
      <c r="B6914" s="63">
        <v>35354</v>
      </c>
      <c r="C6914" s="37">
        <v>70.5</v>
      </c>
      <c r="D6914" s="37">
        <v>70.65625</v>
      </c>
      <c r="E6914" s="37">
        <v>69.9375</v>
      </c>
      <c r="F6914" s="37">
        <v>70.65625</v>
      </c>
      <c r="G6914" s="38">
        <v>590100</v>
      </c>
      <c r="H6914" s="37">
        <v>43.653568</v>
      </c>
      <c r="I6914" s="41">
        <f t="shared" si="766"/>
        <v>0.61783024148606813</v>
      </c>
      <c r="J6914" s="41">
        <f t="shared" ca="1" si="767"/>
        <v>1</v>
      </c>
      <c r="K6914" s="37">
        <f t="shared" si="768"/>
        <v>43.56</v>
      </c>
      <c r="L6914" s="37">
        <f t="shared" si="769"/>
        <v>43.65</v>
      </c>
      <c r="M6914" s="37">
        <f t="shared" si="770"/>
        <v>43.21</v>
      </c>
      <c r="N6914" s="37">
        <f t="shared" si="771"/>
        <v>43.65</v>
      </c>
      <c r="O6914" s="38">
        <f t="shared" ca="1" si="772"/>
        <v>590100</v>
      </c>
    </row>
    <row r="6915" spans="1:15" x14ac:dyDescent="0.4">
      <c r="A6915">
        <v>6900</v>
      </c>
      <c r="B6915" s="63">
        <v>35353</v>
      </c>
      <c r="C6915" s="37">
        <v>71.125</v>
      </c>
      <c r="D6915" s="37">
        <v>71.125</v>
      </c>
      <c r="E6915" s="37">
        <v>69.953125</v>
      </c>
      <c r="F6915" s="37">
        <v>70.3125</v>
      </c>
      <c r="G6915" s="38">
        <v>776900</v>
      </c>
      <c r="H6915" s="37">
        <v>43.441177000000003</v>
      </c>
      <c r="I6915" s="41">
        <f t="shared" si="766"/>
        <v>0.61783007288888891</v>
      </c>
      <c r="J6915" s="41">
        <f t="shared" ca="1" si="767"/>
        <v>1</v>
      </c>
      <c r="K6915" s="37">
        <f t="shared" si="768"/>
        <v>43.94</v>
      </c>
      <c r="L6915" s="37">
        <f t="shared" si="769"/>
        <v>43.94</v>
      </c>
      <c r="M6915" s="37">
        <f t="shared" si="770"/>
        <v>43.22</v>
      </c>
      <c r="N6915" s="37">
        <f t="shared" si="771"/>
        <v>43.44</v>
      </c>
      <c r="O6915" s="38">
        <f t="shared" ca="1" si="772"/>
        <v>776900</v>
      </c>
    </row>
    <row r="6916" spans="1:15" x14ac:dyDescent="0.4">
      <c r="A6916">
        <v>6901</v>
      </c>
      <c r="B6916" s="63">
        <v>35352</v>
      </c>
      <c r="C6916" s="37">
        <v>70.3125</v>
      </c>
      <c r="D6916" s="37">
        <v>70.6875</v>
      </c>
      <c r="E6916" s="37">
        <v>70.296875</v>
      </c>
      <c r="F6916" s="37">
        <v>70.40625</v>
      </c>
      <c r="G6916" s="38">
        <v>201600</v>
      </c>
      <c r="H6916" s="37">
        <v>43.499096000000002</v>
      </c>
      <c r="I6916" s="41">
        <f t="shared" si="766"/>
        <v>0.6178300363959166</v>
      </c>
      <c r="J6916" s="41">
        <f t="shared" ca="1" si="767"/>
        <v>1</v>
      </c>
      <c r="K6916" s="37">
        <f t="shared" si="768"/>
        <v>43.44</v>
      </c>
      <c r="L6916" s="37">
        <f t="shared" si="769"/>
        <v>43.67</v>
      </c>
      <c r="M6916" s="37">
        <f t="shared" si="770"/>
        <v>43.43</v>
      </c>
      <c r="N6916" s="37">
        <f t="shared" si="771"/>
        <v>43.5</v>
      </c>
      <c r="O6916" s="38">
        <f t="shared" ca="1" si="772"/>
        <v>201600</v>
      </c>
    </row>
    <row r="6917" spans="1:15" x14ac:dyDescent="0.4">
      <c r="A6917">
        <v>6902</v>
      </c>
      <c r="B6917" s="63">
        <v>35349</v>
      </c>
      <c r="C6917" s="37">
        <v>69.71875</v>
      </c>
      <c r="D6917" s="37">
        <v>70.3125</v>
      </c>
      <c r="E6917" s="37">
        <v>69.71875</v>
      </c>
      <c r="F6917" s="37">
        <v>70.3125</v>
      </c>
      <c r="G6917" s="38">
        <v>331300</v>
      </c>
      <c r="H6917" s="37">
        <v>43.441177000000003</v>
      </c>
      <c r="I6917" s="41">
        <f t="shared" si="766"/>
        <v>0.61783007288888891</v>
      </c>
      <c r="J6917" s="41">
        <f t="shared" ca="1" si="767"/>
        <v>1</v>
      </c>
      <c r="K6917" s="37">
        <f t="shared" si="768"/>
        <v>43.07</v>
      </c>
      <c r="L6917" s="37">
        <f t="shared" si="769"/>
        <v>43.44</v>
      </c>
      <c r="M6917" s="37">
        <f t="shared" si="770"/>
        <v>43.07</v>
      </c>
      <c r="N6917" s="37">
        <f t="shared" si="771"/>
        <v>43.44</v>
      </c>
      <c r="O6917" s="38">
        <f t="shared" ca="1" si="772"/>
        <v>331300</v>
      </c>
    </row>
    <row r="6918" spans="1:15" x14ac:dyDescent="0.4">
      <c r="A6918">
        <v>6903</v>
      </c>
      <c r="B6918" s="63">
        <v>35348</v>
      </c>
      <c r="C6918" s="37">
        <v>69.59375</v>
      </c>
      <c r="D6918" s="37">
        <v>69.859375</v>
      </c>
      <c r="E6918" s="37">
        <v>69.375</v>
      </c>
      <c r="F6918" s="37">
        <v>69.453125</v>
      </c>
      <c r="G6918" s="38">
        <v>1562200</v>
      </c>
      <c r="H6918" s="37">
        <v>42.910240000000002</v>
      </c>
      <c r="I6918" s="41">
        <f t="shared" si="766"/>
        <v>0.61783022722159731</v>
      </c>
      <c r="J6918" s="41">
        <f t="shared" ca="1" si="767"/>
        <v>1</v>
      </c>
      <c r="K6918" s="37">
        <f t="shared" si="768"/>
        <v>43</v>
      </c>
      <c r="L6918" s="37">
        <f t="shared" si="769"/>
        <v>43.16</v>
      </c>
      <c r="M6918" s="37">
        <f t="shared" si="770"/>
        <v>42.86</v>
      </c>
      <c r="N6918" s="37">
        <f t="shared" si="771"/>
        <v>42.91</v>
      </c>
      <c r="O6918" s="38">
        <f t="shared" ca="1" si="772"/>
        <v>1562200</v>
      </c>
    </row>
    <row r="6919" spans="1:15" x14ac:dyDescent="0.4">
      <c r="A6919">
        <v>6904</v>
      </c>
      <c r="B6919" s="63">
        <v>35347</v>
      </c>
      <c r="C6919" s="37">
        <v>70.25</v>
      </c>
      <c r="D6919" s="37">
        <v>70.375</v>
      </c>
      <c r="E6919" s="37">
        <v>69.515625</v>
      </c>
      <c r="F6919" s="37">
        <v>69.59375</v>
      </c>
      <c r="G6919" s="38">
        <v>528800</v>
      </c>
      <c r="H6919" s="37">
        <v>42.997115999999998</v>
      </c>
      <c r="I6919" s="41">
        <f t="shared" si="766"/>
        <v>0.6178301356084418</v>
      </c>
      <c r="J6919" s="41">
        <f t="shared" ca="1" si="767"/>
        <v>1</v>
      </c>
      <c r="K6919" s="37">
        <f t="shared" si="768"/>
        <v>43.4</v>
      </c>
      <c r="L6919" s="37">
        <f t="shared" si="769"/>
        <v>43.48</v>
      </c>
      <c r="M6919" s="37">
        <f t="shared" si="770"/>
        <v>42.95</v>
      </c>
      <c r="N6919" s="37">
        <f t="shared" si="771"/>
        <v>43</v>
      </c>
      <c r="O6919" s="38">
        <f t="shared" ca="1" si="772"/>
        <v>528800</v>
      </c>
    </row>
    <row r="6920" spans="1:15" x14ac:dyDescent="0.4">
      <c r="A6920">
        <v>6905</v>
      </c>
      <c r="B6920" s="63">
        <v>35346</v>
      </c>
      <c r="C6920" s="37">
        <v>70.453125</v>
      </c>
      <c r="D6920" s="37">
        <v>70.6875</v>
      </c>
      <c r="E6920" s="37">
        <v>70.015625</v>
      </c>
      <c r="F6920" s="37">
        <v>70.140625</v>
      </c>
      <c r="G6920" s="38">
        <v>386200</v>
      </c>
      <c r="H6920" s="37">
        <v>43.334983999999999</v>
      </c>
      <c r="I6920" s="41">
        <f t="shared" si="766"/>
        <v>0.61783002361327688</v>
      </c>
      <c r="J6920" s="41">
        <f t="shared" ca="1" si="767"/>
        <v>1</v>
      </c>
      <c r="K6920" s="37">
        <f t="shared" si="768"/>
        <v>43.53</v>
      </c>
      <c r="L6920" s="37">
        <f t="shared" si="769"/>
        <v>43.67</v>
      </c>
      <c r="M6920" s="37">
        <f t="shared" si="770"/>
        <v>43.26</v>
      </c>
      <c r="N6920" s="37">
        <f t="shared" si="771"/>
        <v>43.33</v>
      </c>
      <c r="O6920" s="38">
        <f t="shared" ca="1" si="772"/>
        <v>386200</v>
      </c>
    </row>
    <row r="6921" spans="1:15" x14ac:dyDescent="0.4">
      <c r="A6921">
        <v>6906</v>
      </c>
      <c r="B6921" s="63">
        <v>35345</v>
      </c>
      <c r="C6921" s="37">
        <v>70.3125</v>
      </c>
      <c r="D6921" s="37">
        <v>70.625</v>
      </c>
      <c r="E6921" s="37">
        <v>70.25</v>
      </c>
      <c r="F6921" s="37">
        <v>70.421875</v>
      </c>
      <c r="G6921" s="38">
        <v>235100</v>
      </c>
      <c r="H6921" s="37">
        <v>43.508755000000001</v>
      </c>
      <c r="I6921" s="41">
        <f t="shared" si="766"/>
        <v>0.61783011315731085</v>
      </c>
      <c r="J6921" s="41">
        <f t="shared" ca="1" si="767"/>
        <v>1</v>
      </c>
      <c r="K6921" s="37">
        <f t="shared" si="768"/>
        <v>43.44</v>
      </c>
      <c r="L6921" s="37">
        <f t="shared" si="769"/>
        <v>43.63</v>
      </c>
      <c r="M6921" s="37">
        <f t="shared" si="770"/>
        <v>43.4</v>
      </c>
      <c r="N6921" s="37">
        <f t="shared" si="771"/>
        <v>43.51</v>
      </c>
      <c r="O6921" s="38">
        <f t="shared" ca="1" si="772"/>
        <v>235100</v>
      </c>
    </row>
    <row r="6922" spans="1:15" x14ac:dyDescent="0.4">
      <c r="A6922">
        <v>6907</v>
      </c>
      <c r="B6922" s="63">
        <v>35342</v>
      </c>
      <c r="C6922" s="37">
        <v>69.6875</v>
      </c>
      <c r="D6922" s="37">
        <v>70.34375</v>
      </c>
      <c r="E6922" s="37">
        <v>69.5</v>
      </c>
      <c r="F6922" s="37">
        <v>70.34375</v>
      </c>
      <c r="G6922" s="38">
        <v>754100</v>
      </c>
      <c r="H6922" s="37">
        <v>43.460490999999998</v>
      </c>
      <c r="I6922" s="41">
        <f t="shared" si="766"/>
        <v>0.61783016970235449</v>
      </c>
      <c r="J6922" s="41">
        <f t="shared" ca="1" si="767"/>
        <v>1</v>
      </c>
      <c r="K6922" s="37">
        <f t="shared" si="768"/>
        <v>43.06</v>
      </c>
      <c r="L6922" s="37">
        <f t="shared" si="769"/>
        <v>43.46</v>
      </c>
      <c r="M6922" s="37">
        <f t="shared" si="770"/>
        <v>42.94</v>
      </c>
      <c r="N6922" s="37">
        <f t="shared" si="771"/>
        <v>43.46</v>
      </c>
      <c r="O6922" s="38">
        <f t="shared" ca="1" si="772"/>
        <v>754100</v>
      </c>
    </row>
    <row r="6923" spans="1:15" x14ac:dyDescent="0.4">
      <c r="A6923">
        <v>6908</v>
      </c>
      <c r="B6923" s="63">
        <v>35341</v>
      </c>
      <c r="C6923" s="37">
        <v>69.5</v>
      </c>
      <c r="D6923" s="37">
        <v>69.53125</v>
      </c>
      <c r="E6923" s="37">
        <v>69.203125</v>
      </c>
      <c r="F6923" s="37">
        <v>69.40625</v>
      </c>
      <c r="G6923" s="38">
        <v>342200</v>
      </c>
      <c r="H6923" s="37">
        <v>42.881270999999998</v>
      </c>
      <c r="I6923" s="41">
        <f t="shared" si="766"/>
        <v>0.61783010895992796</v>
      </c>
      <c r="J6923" s="41">
        <f t="shared" ca="1" si="767"/>
        <v>1</v>
      </c>
      <c r="K6923" s="37">
        <f t="shared" si="768"/>
        <v>42.94</v>
      </c>
      <c r="L6923" s="37">
        <f t="shared" si="769"/>
        <v>42.96</v>
      </c>
      <c r="M6923" s="37">
        <f t="shared" si="770"/>
        <v>42.76</v>
      </c>
      <c r="N6923" s="37">
        <f t="shared" si="771"/>
        <v>42.88</v>
      </c>
      <c r="O6923" s="38">
        <f t="shared" ca="1" si="772"/>
        <v>342200</v>
      </c>
    </row>
    <row r="6924" spans="1:15" x14ac:dyDescent="0.4">
      <c r="A6924">
        <v>6909</v>
      </c>
      <c r="B6924" s="63">
        <v>35340</v>
      </c>
      <c r="C6924" s="37">
        <v>69.25</v>
      </c>
      <c r="D6924" s="37">
        <v>69.59375</v>
      </c>
      <c r="E6924" s="37">
        <v>69.15625</v>
      </c>
      <c r="F6924" s="37">
        <v>69.46875</v>
      </c>
      <c r="G6924" s="38">
        <v>609000</v>
      </c>
      <c r="H6924" s="37">
        <v>42.919888</v>
      </c>
      <c r="I6924" s="41">
        <f t="shared" si="766"/>
        <v>0.61783014664867297</v>
      </c>
      <c r="J6924" s="41">
        <f t="shared" ca="1" si="767"/>
        <v>1</v>
      </c>
      <c r="K6924" s="37">
        <f t="shared" si="768"/>
        <v>42.78</v>
      </c>
      <c r="L6924" s="37">
        <f t="shared" si="769"/>
        <v>43</v>
      </c>
      <c r="M6924" s="37">
        <f t="shared" si="770"/>
        <v>42.73</v>
      </c>
      <c r="N6924" s="37">
        <f t="shared" si="771"/>
        <v>42.92</v>
      </c>
      <c r="O6924" s="38">
        <f t="shared" ca="1" si="772"/>
        <v>609000</v>
      </c>
    </row>
    <row r="6925" spans="1:15" x14ac:dyDescent="0.4">
      <c r="A6925">
        <v>6910</v>
      </c>
      <c r="B6925" s="63">
        <v>35339</v>
      </c>
      <c r="C6925" s="37">
        <v>68.703125</v>
      </c>
      <c r="D6925" s="37">
        <v>69.046875</v>
      </c>
      <c r="E6925" s="37">
        <v>68.4375</v>
      </c>
      <c r="F6925" s="37">
        <v>69</v>
      </c>
      <c r="G6925" s="38">
        <v>561400</v>
      </c>
      <c r="H6925" s="37">
        <v>42.630276000000002</v>
      </c>
      <c r="I6925" s="41">
        <f t="shared" si="766"/>
        <v>0.61783008695652175</v>
      </c>
      <c r="J6925" s="41">
        <f t="shared" ca="1" si="767"/>
        <v>1</v>
      </c>
      <c r="K6925" s="37">
        <f t="shared" si="768"/>
        <v>42.45</v>
      </c>
      <c r="L6925" s="37">
        <f t="shared" si="769"/>
        <v>42.66</v>
      </c>
      <c r="M6925" s="37">
        <f t="shared" si="770"/>
        <v>42.28</v>
      </c>
      <c r="N6925" s="37">
        <f t="shared" si="771"/>
        <v>42.63</v>
      </c>
      <c r="O6925" s="38">
        <f t="shared" ca="1" si="772"/>
        <v>561400</v>
      </c>
    </row>
    <row r="6926" spans="1:15" x14ac:dyDescent="0.4">
      <c r="A6926">
        <v>6911</v>
      </c>
      <c r="B6926" s="63">
        <v>35338</v>
      </c>
      <c r="C6926" s="37">
        <v>68.78125</v>
      </c>
      <c r="D6926" s="37">
        <v>69.0625</v>
      </c>
      <c r="E6926" s="37">
        <v>68.578125</v>
      </c>
      <c r="F6926" s="37">
        <v>68.625</v>
      </c>
      <c r="G6926" s="38">
        <v>578200</v>
      </c>
      <c r="H6926" s="37">
        <v>42.398586000000002</v>
      </c>
      <c r="I6926" s="41">
        <f t="shared" si="766"/>
        <v>0.61783003278688531</v>
      </c>
      <c r="J6926" s="41">
        <f t="shared" ca="1" si="767"/>
        <v>1</v>
      </c>
      <c r="K6926" s="37">
        <f t="shared" si="768"/>
        <v>42.5</v>
      </c>
      <c r="L6926" s="37">
        <f t="shared" si="769"/>
        <v>42.67</v>
      </c>
      <c r="M6926" s="37">
        <f t="shared" si="770"/>
        <v>42.37</v>
      </c>
      <c r="N6926" s="37">
        <f t="shared" si="771"/>
        <v>42.4</v>
      </c>
      <c r="O6926" s="38">
        <f t="shared" ca="1" si="772"/>
        <v>578200</v>
      </c>
    </row>
    <row r="6927" spans="1:15" x14ac:dyDescent="0.4">
      <c r="A6927">
        <v>6912</v>
      </c>
      <c r="B6927" s="63">
        <v>35335</v>
      </c>
      <c r="C6927" s="37">
        <v>68.71875</v>
      </c>
      <c r="D6927" s="37">
        <v>68.71875</v>
      </c>
      <c r="E6927" s="37">
        <v>68.375</v>
      </c>
      <c r="F6927" s="37">
        <v>68.6875</v>
      </c>
      <c r="G6927" s="38">
        <v>407600</v>
      </c>
      <c r="H6927" s="37">
        <v>42.437213999999997</v>
      </c>
      <c r="I6927" s="41">
        <f t="shared" si="766"/>
        <v>0.61783023111919921</v>
      </c>
      <c r="J6927" s="41">
        <f t="shared" ca="1" si="767"/>
        <v>1</v>
      </c>
      <c r="K6927" s="37">
        <f t="shared" si="768"/>
        <v>42.46</v>
      </c>
      <c r="L6927" s="37">
        <f t="shared" si="769"/>
        <v>42.46</v>
      </c>
      <c r="M6927" s="37">
        <f t="shared" si="770"/>
        <v>42.24</v>
      </c>
      <c r="N6927" s="37">
        <f t="shared" si="771"/>
        <v>42.44</v>
      </c>
      <c r="O6927" s="38">
        <f t="shared" ca="1" si="772"/>
        <v>407600</v>
      </c>
    </row>
    <row r="6928" spans="1:15" x14ac:dyDescent="0.4">
      <c r="A6928">
        <v>6913</v>
      </c>
      <c r="B6928" s="63">
        <v>35334</v>
      </c>
      <c r="C6928" s="37">
        <v>68.75</v>
      </c>
      <c r="D6928" s="37">
        <v>69.1875</v>
      </c>
      <c r="E6928" s="37">
        <v>68.390625</v>
      </c>
      <c r="F6928" s="37">
        <v>68.625</v>
      </c>
      <c r="G6928" s="38">
        <v>773200</v>
      </c>
      <c r="H6928" s="37">
        <v>42.398586000000002</v>
      </c>
      <c r="I6928" s="41">
        <f t="shared" si="766"/>
        <v>0.61783003278688531</v>
      </c>
      <c r="J6928" s="41">
        <f t="shared" ca="1" si="767"/>
        <v>1</v>
      </c>
      <c r="K6928" s="37">
        <f t="shared" si="768"/>
        <v>42.48</v>
      </c>
      <c r="L6928" s="37">
        <f t="shared" si="769"/>
        <v>42.75</v>
      </c>
      <c r="M6928" s="37">
        <f t="shared" si="770"/>
        <v>42.25</v>
      </c>
      <c r="N6928" s="37">
        <f t="shared" si="771"/>
        <v>42.4</v>
      </c>
      <c r="O6928" s="38">
        <f t="shared" ca="1" si="772"/>
        <v>773200</v>
      </c>
    </row>
    <row r="6929" spans="1:15" x14ac:dyDescent="0.4">
      <c r="A6929">
        <v>6914</v>
      </c>
      <c r="B6929" s="63">
        <v>35333</v>
      </c>
      <c r="C6929" s="37">
        <v>68.9375</v>
      </c>
      <c r="D6929" s="37">
        <v>68.9375</v>
      </c>
      <c r="E6929" s="37">
        <v>68.5</v>
      </c>
      <c r="F6929" s="37">
        <v>68.65625</v>
      </c>
      <c r="G6929" s="38">
        <v>1353300</v>
      </c>
      <c r="H6929" s="37">
        <v>42.417884999999998</v>
      </c>
      <c r="I6929" s="41">
        <f t="shared" ref="I6929:I6992" si="773">IF(F6929=0,1,H6929/F6929)</f>
        <v>0.61782991351843419</v>
      </c>
      <c r="J6929" s="41">
        <f t="shared" ref="J6929:J6992" ca="1" si="774">INDEX(OFFSET($T$15,0,0,$S$13+1,1),MATCH(B6929,OFFSET($Q$15,0,0,$S$13+1,1),-1))</f>
        <v>1</v>
      </c>
      <c r="K6929" s="37">
        <f t="shared" ref="K6929:K6992" si="775">ROUND($I6929*C6929,2)</f>
        <v>42.59</v>
      </c>
      <c r="L6929" s="37">
        <f t="shared" ref="L6929:L6992" si="776">ROUND($I6929*D6929,2)</f>
        <v>42.59</v>
      </c>
      <c r="M6929" s="37">
        <f t="shared" ref="M6929:M6992" si="777">ROUND($I6929*E6929,2)</f>
        <v>42.32</v>
      </c>
      <c r="N6929" s="37">
        <f t="shared" ref="N6929:N6992" si="778">ROUND($I6929*F6929,2)</f>
        <v>42.42</v>
      </c>
      <c r="O6929" s="38">
        <f t="shared" ref="O6929:O6992" ca="1" si="779">G6929*J6929</f>
        <v>1353300</v>
      </c>
    </row>
    <row r="6930" spans="1:15" x14ac:dyDescent="0.4">
      <c r="A6930">
        <v>6915</v>
      </c>
      <c r="B6930" s="63">
        <v>35332</v>
      </c>
      <c r="C6930" s="37">
        <v>68.5625</v>
      </c>
      <c r="D6930" s="37">
        <v>69.25</v>
      </c>
      <c r="E6930" s="37">
        <v>68.3125</v>
      </c>
      <c r="F6930" s="37">
        <v>68.609375</v>
      </c>
      <c r="G6930" s="38">
        <v>1269800</v>
      </c>
      <c r="H6930" s="37">
        <v>42.388934999999996</v>
      </c>
      <c r="I6930" s="41">
        <f t="shared" si="773"/>
        <v>0.61783007059895234</v>
      </c>
      <c r="J6930" s="41">
        <f t="shared" ca="1" si="774"/>
        <v>1</v>
      </c>
      <c r="K6930" s="37">
        <f t="shared" si="775"/>
        <v>42.36</v>
      </c>
      <c r="L6930" s="37">
        <f t="shared" si="776"/>
        <v>42.78</v>
      </c>
      <c r="M6930" s="37">
        <f t="shared" si="777"/>
        <v>42.21</v>
      </c>
      <c r="N6930" s="37">
        <f t="shared" si="778"/>
        <v>42.39</v>
      </c>
      <c r="O6930" s="38">
        <f t="shared" ca="1" si="779"/>
        <v>1269800</v>
      </c>
    </row>
    <row r="6931" spans="1:15" x14ac:dyDescent="0.4">
      <c r="A6931">
        <v>6916</v>
      </c>
      <c r="B6931" s="63">
        <v>35331</v>
      </c>
      <c r="C6931" s="37">
        <v>68.46875</v>
      </c>
      <c r="D6931" s="37">
        <v>68.75</v>
      </c>
      <c r="E6931" s="37">
        <v>68.15625</v>
      </c>
      <c r="F6931" s="37">
        <v>68.625</v>
      </c>
      <c r="G6931" s="38">
        <v>466800</v>
      </c>
      <c r="H6931" s="37">
        <v>42.398586000000002</v>
      </c>
      <c r="I6931" s="41">
        <f t="shared" si="773"/>
        <v>0.61783003278688531</v>
      </c>
      <c r="J6931" s="41">
        <f t="shared" ca="1" si="774"/>
        <v>1</v>
      </c>
      <c r="K6931" s="37">
        <f t="shared" si="775"/>
        <v>42.3</v>
      </c>
      <c r="L6931" s="37">
        <f t="shared" si="776"/>
        <v>42.48</v>
      </c>
      <c r="M6931" s="37">
        <f t="shared" si="777"/>
        <v>42.11</v>
      </c>
      <c r="N6931" s="37">
        <f t="shared" si="778"/>
        <v>42.4</v>
      </c>
      <c r="O6931" s="38">
        <f t="shared" ca="1" si="779"/>
        <v>466800</v>
      </c>
    </row>
    <row r="6932" spans="1:15" x14ac:dyDescent="0.4">
      <c r="A6932">
        <v>6917</v>
      </c>
      <c r="B6932" s="63">
        <v>35328</v>
      </c>
      <c r="C6932" s="37">
        <v>68.59375</v>
      </c>
      <c r="D6932" s="37">
        <v>68.78125</v>
      </c>
      <c r="E6932" s="37">
        <v>68.375</v>
      </c>
      <c r="F6932" s="37">
        <v>68.640625</v>
      </c>
      <c r="G6932" s="38">
        <v>948400</v>
      </c>
      <c r="H6932" s="37">
        <v>42.408240999999997</v>
      </c>
      <c r="I6932" s="41">
        <f t="shared" si="773"/>
        <v>0.61783005326656038</v>
      </c>
      <c r="J6932" s="41">
        <f t="shared" ca="1" si="774"/>
        <v>1</v>
      </c>
      <c r="K6932" s="37">
        <f t="shared" si="775"/>
        <v>42.38</v>
      </c>
      <c r="L6932" s="37">
        <f t="shared" si="776"/>
        <v>42.5</v>
      </c>
      <c r="M6932" s="37">
        <f t="shared" si="777"/>
        <v>42.24</v>
      </c>
      <c r="N6932" s="37">
        <f t="shared" si="778"/>
        <v>42.41</v>
      </c>
      <c r="O6932" s="38">
        <f t="shared" ca="1" si="779"/>
        <v>948400</v>
      </c>
    </row>
    <row r="6933" spans="1:15" x14ac:dyDescent="0.4">
      <c r="A6933">
        <v>6918</v>
      </c>
      <c r="B6933" s="63">
        <v>35327</v>
      </c>
      <c r="C6933" s="37">
        <v>68.375</v>
      </c>
      <c r="D6933" s="37">
        <v>68.796875</v>
      </c>
      <c r="E6933" s="37">
        <v>68.28125</v>
      </c>
      <c r="F6933" s="37">
        <v>68.75</v>
      </c>
      <c r="G6933" s="38">
        <v>410000</v>
      </c>
      <c r="H6933" s="37">
        <v>42.258366000000002</v>
      </c>
      <c r="I6933" s="41">
        <f t="shared" si="773"/>
        <v>0.61466714181818183</v>
      </c>
      <c r="J6933" s="41">
        <f t="shared" ca="1" si="774"/>
        <v>1</v>
      </c>
      <c r="K6933" s="37">
        <f t="shared" si="775"/>
        <v>42.03</v>
      </c>
      <c r="L6933" s="37">
        <f t="shared" si="776"/>
        <v>42.29</v>
      </c>
      <c r="M6933" s="37">
        <f t="shared" si="777"/>
        <v>41.97</v>
      </c>
      <c r="N6933" s="37">
        <f t="shared" si="778"/>
        <v>42.26</v>
      </c>
      <c r="O6933" s="38">
        <f t="shared" ca="1" si="779"/>
        <v>410000</v>
      </c>
    </row>
    <row r="6934" spans="1:15" x14ac:dyDescent="0.4">
      <c r="A6934">
        <v>6919</v>
      </c>
      <c r="B6934" s="63">
        <v>35326</v>
      </c>
      <c r="C6934" s="37">
        <v>68.5625</v>
      </c>
      <c r="D6934" s="37">
        <v>68.75</v>
      </c>
      <c r="E6934" s="37">
        <v>68.21875</v>
      </c>
      <c r="F6934" s="37">
        <v>68.484375</v>
      </c>
      <c r="G6934" s="38">
        <v>225500</v>
      </c>
      <c r="H6934" s="37">
        <v>42.095092999999999</v>
      </c>
      <c r="I6934" s="41">
        <f t="shared" si="773"/>
        <v>0.61466711202372804</v>
      </c>
      <c r="J6934" s="41">
        <f t="shared" ca="1" si="774"/>
        <v>1</v>
      </c>
      <c r="K6934" s="37">
        <f t="shared" si="775"/>
        <v>42.14</v>
      </c>
      <c r="L6934" s="37">
        <f t="shared" si="776"/>
        <v>42.26</v>
      </c>
      <c r="M6934" s="37">
        <f t="shared" si="777"/>
        <v>41.93</v>
      </c>
      <c r="N6934" s="37">
        <f t="shared" si="778"/>
        <v>42.1</v>
      </c>
      <c r="O6934" s="38">
        <f t="shared" ca="1" si="779"/>
        <v>225500</v>
      </c>
    </row>
    <row r="6935" spans="1:15" x14ac:dyDescent="0.4">
      <c r="A6935">
        <v>6920</v>
      </c>
      <c r="B6935" s="63">
        <v>35325</v>
      </c>
      <c r="C6935" s="37">
        <v>68.875</v>
      </c>
      <c r="D6935" s="37">
        <v>68.984375</v>
      </c>
      <c r="E6935" s="37">
        <v>68.234375</v>
      </c>
      <c r="F6935" s="37">
        <v>68.65625</v>
      </c>
      <c r="G6935" s="38">
        <v>604700</v>
      </c>
      <c r="H6935" s="37">
        <v>42.200721999999999</v>
      </c>
      <c r="I6935" s="41">
        <f t="shared" si="773"/>
        <v>0.61466686572598994</v>
      </c>
      <c r="J6935" s="41">
        <f t="shared" ca="1" si="774"/>
        <v>1</v>
      </c>
      <c r="K6935" s="37">
        <f t="shared" si="775"/>
        <v>42.34</v>
      </c>
      <c r="L6935" s="37">
        <f t="shared" si="776"/>
        <v>42.4</v>
      </c>
      <c r="M6935" s="37">
        <f t="shared" si="777"/>
        <v>41.94</v>
      </c>
      <c r="N6935" s="37">
        <f t="shared" si="778"/>
        <v>42.2</v>
      </c>
      <c r="O6935" s="38">
        <f t="shared" ca="1" si="779"/>
        <v>604700</v>
      </c>
    </row>
    <row r="6936" spans="1:15" x14ac:dyDescent="0.4">
      <c r="A6936">
        <v>6921</v>
      </c>
      <c r="B6936" s="63">
        <v>35324</v>
      </c>
      <c r="C6936" s="37">
        <v>68.65625</v>
      </c>
      <c r="D6936" s="37">
        <v>69.15625</v>
      </c>
      <c r="E6936" s="37">
        <v>68.5625</v>
      </c>
      <c r="F6936" s="37">
        <v>68.8125</v>
      </c>
      <c r="G6936" s="38">
        <v>1220200</v>
      </c>
      <c r="H6936" s="37">
        <v>42.296771999999997</v>
      </c>
      <c r="I6936" s="41">
        <f t="shared" si="773"/>
        <v>0.6146669863760218</v>
      </c>
      <c r="J6936" s="41">
        <f t="shared" ca="1" si="774"/>
        <v>1</v>
      </c>
      <c r="K6936" s="37">
        <f t="shared" si="775"/>
        <v>42.2</v>
      </c>
      <c r="L6936" s="37">
        <f t="shared" si="776"/>
        <v>42.51</v>
      </c>
      <c r="M6936" s="37">
        <f t="shared" si="777"/>
        <v>42.14</v>
      </c>
      <c r="N6936" s="37">
        <f t="shared" si="778"/>
        <v>42.3</v>
      </c>
      <c r="O6936" s="38">
        <f t="shared" ca="1" si="779"/>
        <v>1220200</v>
      </c>
    </row>
    <row r="6937" spans="1:15" x14ac:dyDescent="0.4">
      <c r="A6937">
        <v>6922</v>
      </c>
      <c r="B6937" s="63">
        <v>35321</v>
      </c>
      <c r="C6937" s="37">
        <v>68.3125</v>
      </c>
      <c r="D6937" s="37">
        <v>68.625</v>
      </c>
      <c r="E6937" s="37">
        <v>68.125</v>
      </c>
      <c r="F6937" s="37">
        <v>68.5625</v>
      </c>
      <c r="G6937" s="38">
        <v>2008800</v>
      </c>
      <c r="H6937" s="37">
        <v>42.143104999999998</v>
      </c>
      <c r="I6937" s="41">
        <f t="shared" si="773"/>
        <v>0.61466698268003639</v>
      </c>
      <c r="J6937" s="41">
        <f t="shared" ca="1" si="774"/>
        <v>1</v>
      </c>
      <c r="K6937" s="37">
        <f t="shared" si="775"/>
        <v>41.99</v>
      </c>
      <c r="L6937" s="37">
        <f t="shared" si="776"/>
        <v>42.18</v>
      </c>
      <c r="M6937" s="37">
        <f t="shared" si="777"/>
        <v>41.87</v>
      </c>
      <c r="N6937" s="37">
        <f t="shared" si="778"/>
        <v>42.14</v>
      </c>
      <c r="O6937" s="38">
        <f t="shared" ca="1" si="779"/>
        <v>2008800</v>
      </c>
    </row>
    <row r="6938" spans="1:15" x14ac:dyDescent="0.4">
      <c r="A6938">
        <v>6923</v>
      </c>
      <c r="B6938" s="63">
        <v>35320</v>
      </c>
      <c r="C6938" s="37">
        <v>67.25</v>
      </c>
      <c r="D6938" s="37">
        <v>67.734375</v>
      </c>
      <c r="E6938" s="37">
        <v>67.15625</v>
      </c>
      <c r="F6938" s="37">
        <v>67.53125</v>
      </c>
      <c r="G6938" s="38">
        <v>713300</v>
      </c>
      <c r="H6938" s="37">
        <v>41.509208999999998</v>
      </c>
      <c r="I6938" s="41">
        <f t="shared" si="773"/>
        <v>0.61466667653863949</v>
      </c>
      <c r="J6938" s="41">
        <f t="shared" ca="1" si="774"/>
        <v>1</v>
      </c>
      <c r="K6938" s="37">
        <f t="shared" si="775"/>
        <v>41.34</v>
      </c>
      <c r="L6938" s="37">
        <f t="shared" si="776"/>
        <v>41.63</v>
      </c>
      <c r="M6938" s="37">
        <f t="shared" si="777"/>
        <v>41.28</v>
      </c>
      <c r="N6938" s="37">
        <f t="shared" si="778"/>
        <v>41.51</v>
      </c>
      <c r="O6938" s="38">
        <f t="shared" ca="1" si="779"/>
        <v>713300</v>
      </c>
    </row>
    <row r="6939" spans="1:15" x14ac:dyDescent="0.4">
      <c r="A6939">
        <v>6924</v>
      </c>
      <c r="B6939" s="63">
        <v>35319</v>
      </c>
      <c r="C6939" s="37">
        <v>66.5625</v>
      </c>
      <c r="D6939" s="37">
        <v>67.125</v>
      </c>
      <c r="E6939" s="37">
        <v>66.40625</v>
      </c>
      <c r="F6939" s="37">
        <v>67.0625</v>
      </c>
      <c r="G6939" s="38">
        <v>713500</v>
      </c>
      <c r="H6939" s="37">
        <v>41.221103999999997</v>
      </c>
      <c r="I6939" s="41">
        <f t="shared" si="773"/>
        <v>0.6146669748369058</v>
      </c>
      <c r="J6939" s="41">
        <f t="shared" ca="1" si="774"/>
        <v>1</v>
      </c>
      <c r="K6939" s="37">
        <f t="shared" si="775"/>
        <v>40.909999999999997</v>
      </c>
      <c r="L6939" s="37">
        <f t="shared" si="776"/>
        <v>41.26</v>
      </c>
      <c r="M6939" s="37">
        <f t="shared" si="777"/>
        <v>40.82</v>
      </c>
      <c r="N6939" s="37">
        <f t="shared" si="778"/>
        <v>41.22</v>
      </c>
      <c r="O6939" s="38">
        <f t="shared" ca="1" si="779"/>
        <v>713500</v>
      </c>
    </row>
    <row r="6940" spans="1:15" x14ac:dyDescent="0.4">
      <c r="A6940">
        <v>6925</v>
      </c>
      <c r="B6940" s="63">
        <v>35318</v>
      </c>
      <c r="C6940" s="37">
        <v>66.625</v>
      </c>
      <c r="D6940" s="37">
        <v>66.90625</v>
      </c>
      <c r="E6940" s="37">
        <v>66.375</v>
      </c>
      <c r="F6940" s="37">
        <v>66.6875</v>
      </c>
      <c r="G6940" s="38">
        <v>669900</v>
      </c>
      <c r="H6940" s="37">
        <v>40.990603999999998</v>
      </c>
      <c r="I6940" s="41">
        <f t="shared" si="773"/>
        <v>0.61466697656982194</v>
      </c>
      <c r="J6940" s="41">
        <f t="shared" ca="1" si="774"/>
        <v>1</v>
      </c>
      <c r="K6940" s="37">
        <f t="shared" si="775"/>
        <v>40.950000000000003</v>
      </c>
      <c r="L6940" s="37">
        <f t="shared" si="776"/>
        <v>41.13</v>
      </c>
      <c r="M6940" s="37">
        <f t="shared" si="777"/>
        <v>40.799999999999997</v>
      </c>
      <c r="N6940" s="37">
        <f t="shared" si="778"/>
        <v>40.99</v>
      </c>
      <c r="O6940" s="38">
        <f t="shared" ca="1" si="779"/>
        <v>669900</v>
      </c>
    </row>
    <row r="6941" spans="1:15" x14ac:dyDescent="0.4">
      <c r="A6941">
        <v>6926</v>
      </c>
      <c r="B6941" s="63">
        <v>35317</v>
      </c>
      <c r="C6941" s="37">
        <v>66.1875</v>
      </c>
      <c r="D6941" s="37">
        <v>66.734375</v>
      </c>
      <c r="E6941" s="37">
        <v>66.078125</v>
      </c>
      <c r="F6941" s="37">
        <v>66.71875</v>
      </c>
      <c r="G6941" s="38">
        <v>719200</v>
      </c>
      <c r="H6941" s="37">
        <v>41.009810999999999</v>
      </c>
      <c r="I6941" s="41">
        <f t="shared" si="773"/>
        <v>0.61466695644028102</v>
      </c>
      <c r="J6941" s="41">
        <f t="shared" ca="1" si="774"/>
        <v>1</v>
      </c>
      <c r="K6941" s="37">
        <f t="shared" si="775"/>
        <v>40.68</v>
      </c>
      <c r="L6941" s="37">
        <f t="shared" si="776"/>
        <v>41.02</v>
      </c>
      <c r="M6941" s="37">
        <f t="shared" si="777"/>
        <v>40.619999999999997</v>
      </c>
      <c r="N6941" s="37">
        <f t="shared" si="778"/>
        <v>41.01</v>
      </c>
      <c r="O6941" s="38">
        <f t="shared" ca="1" si="779"/>
        <v>719200</v>
      </c>
    </row>
    <row r="6942" spans="1:15" x14ac:dyDescent="0.4">
      <c r="A6942">
        <v>6927</v>
      </c>
      <c r="B6942" s="63">
        <v>35314</v>
      </c>
      <c r="C6942" s="37">
        <v>65.25</v>
      </c>
      <c r="D6942" s="37">
        <v>66.171875</v>
      </c>
      <c r="E6942" s="37">
        <v>65.140625</v>
      </c>
      <c r="F6942" s="37">
        <v>65.9375</v>
      </c>
      <c r="G6942" s="38">
        <v>804900</v>
      </c>
      <c r="H6942" s="37">
        <v>40.529594000000003</v>
      </c>
      <c r="I6942" s="41">
        <f t="shared" si="773"/>
        <v>0.61466682843601905</v>
      </c>
      <c r="J6942" s="41">
        <f t="shared" ca="1" si="774"/>
        <v>1</v>
      </c>
      <c r="K6942" s="37">
        <f t="shared" si="775"/>
        <v>40.11</v>
      </c>
      <c r="L6942" s="37">
        <f t="shared" si="776"/>
        <v>40.67</v>
      </c>
      <c r="M6942" s="37">
        <f t="shared" si="777"/>
        <v>40.04</v>
      </c>
      <c r="N6942" s="37">
        <f t="shared" si="778"/>
        <v>40.53</v>
      </c>
      <c r="O6942" s="38">
        <f t="shared" ca="1" si="779"/>
        <v>804900</v>
      </c>
    </row>
    <row r="6943" spans="1:15" x14ac:dyDescent="0.4">
      <c r="A6943">
        <v>6928</v>
      </c>
      <c r="B6943" s="63">
        <v>35313</v>
      </c>
      <c r="C6943" s="37">
        <v>65.5</v>
      </c>
      <c r="D6943" s="37">
        <v>65.765625</v>
      </c>
      <c r="E6943" s="37">
        <v>65.015625</v>
      </c>
      <c r="F6943" s="37">
        <v>65.015625</v>
      </c>
      <c r="G6943" s="38">
        <v>616600</v>
      </c>
      <c r="H6943" s="37">
        <v>39.962947999999997</v>
      </c>
      <c r="I6943" s="41">
        <f t="shared" si="773"/>
        <v>0.61466682816630613</v>
      </c>
      <c r="J6943" s="41">
        <f t="shared" ca="1" si="774"/>
        <v>1</v>
      </c>
      <c r="K6943" s="37">
        <f t="shared" si="775"/>
        <v>40.26</v>
      </c>
      <c r="L6943" s="37">
        <f t="shared" si="776"/>
        <v>40.42</v>
      </c>
      <c r="M6943" s="37">
        <f t="shared" si="777"/>
        <v>39.96</v>
      </c>
      <c r="N6943" s="37">
        <f t="shared" si="778"/>
        <v>39.96</v>
      </c>
      <c r="O6943" s="38">
        <f t="shared" ca="1" si="779"/>
        <v>616600</v>
      </c>
    </row>
    <row r="6944" spans="1:15" x14ac:dyDescent="0.4">
      <c r="A6944">
        <v>6929</v>
      </c>
      <c r="B6944" s="63">
        <v>35312</v>
      </c>
      <c r="C6944" s="37">
        <v>65.75</v>
      </c>
      <c r="D6944" s="37">
        <v>66.75</v>
      </c>
      <c r="E6944" s="37">
        <v>65.484375</v>
      </c>
      <c r="F6944" s="37">
        <v>65.8125</v>
      </c>
      <c r="G6944" s="38">
        <v>930200</v>
      </c>
      <c r="H6944" s="37">
        <v>40.452755000000003</v>
      </c>
      <c r="I6944" s="41">
        <f t="shared" si="773"/>
        <v>0.61466674264007604</v>
      </c>
      <c r="J6944" s="41">
        <f t="shared" ca="1" si="774"/>
        <v>1</v>
      </c>
      <c r="K6944" s="37">
        <f t="shared" si="775"/>
        <v>40.409999999999997</v>
      </c>
      <c r="L6944" s="37">
        <f t="shared" si="776"/>
        <v>41.03</v>
      </c>
      <c r="M6944" s="37">
        <f t="shared" si="777"/>
        <v>40.25</v>
      </c>
      <c r="N6944" s="37">
        <f t="shared" si="778"/>
        <v>40.450000000000003</v>
      </c>
      <c r="O6944" s="38">
        <f t="shared" ca="1" si="779"/>
        <v>930200</v>
      </c>
    </row>
    <row r="6945" spans="1:15" x14ac:dyDescent="0.4">
      <c r="A6945">
        <v>6930</v>
      </c>
      <c r="B6945" s="63">
        <v>35311</v>
      </c>
      <c r="C6945" s="37">
        <v>64.46875</v>
      </c>
      <c r="D6945" s="37">
        <v>65.84375</v>
      </c>
      <c r="E6945" s="37">
        <v>64.375</v>
      </c>
      <c r="F6945" s="37">
        <v>65.75</v>
      </c>
      <c r="G6945" s="38">
        <v>1782000</v>
      </c>
      <c r="H6945" s="37">
        <v>40.414332999999999</v>
      </c>
      <c r="I6945" s="41">
        <f t="shared" si="773"/>
        <v>0.61466666159695815</v>
      </c>
      <c r="J6945" s="41">
        <f t="shared" ca="1" si="774"/>
        <v>1</v>
      </c>
      <c r="K6945" s="37">
        <f t="shared" si="775"/>
        <v>39.630000000000003</v>
      </c>
      <c r="L6945" s="37">
        <f t="shared" si="776"/>
        <v>40.47</v>
      </c>
      <c r="M6945" s="37">
        <f t="shared" si="777"/>
        <v>39.57</v>
      </c>
      <c r="N6945" s="37">
        <f t="shared" si="778"/>
        <v>40.409999999999997</v>
      </c>
      <c r="O6945" s="38">
        <f t="shared" ca="1" si="779"/>
        <v>1782000</v>
      </c>
    </row>
    <row r="6946" spans="1:15" x14ac:dyDescent="0.4">
      <c r="A6946">
        <v>6931</v>
      </c>
      <c r="B6946" s="63">
        <v>35307</v>
      </c>
      <c r="C6946" s="37">
        <v>66</v>
      </c>
      <c r="D6946" s="37">
        <v>66.015625</v>
      </c>
      <c r="E6946" s="37">
        <v>65.125</v>
      </c>
      <c r="F6946" s="37">
        <v>65.328125</v>
      </c>
      <c r="G6946" s="38">
        <v>1500900</v>
      </c>
      <c r="H6946" s="37">
        <v>40.155033000000003</v>
      </c>
      <c r="I6946" s="41">
        <f t="shared" si="773"/>
        <v>0.61466685290600342</v>
      </c>
      <c r="J6946" s="41">
        <f t="shared" ca="1" si="774"/>
        <v>1</v>
      </c>
      <c r="K6946" s="37">
        <f t="shared" si="775"/>
        <v>40.57</v>
      </c>
      <c r="L6946" s="37">
        <f t="shared" si="776"/>
        <v>40.58</v>
      </c>
      <c r="M6946" s="37">
        <f t="shared" si="777"/>
        <v>40.03</v>
      </c>
      <c r="N6946" s="37">
        <f t="shared" si="778"/>
        <v>40.159999999999997</v>
      </c>
      <c r="O6946" s="38">
        <f t="shared" ca="1" si="779"/>
        <v>1500900</v>
      </c>
    </row>
    <row r="6947" spans="1:15" x14ac:dyDescent="0.4">
      <c r="A6947">
        <v>6932</v>
      </c>
      <c r="B6947" s="63">
        <v>35306</v>
      </c>
      <c r="C6947" s="37">
        <v>66.59375</v>
      </c>
      <c r="D6947" s="37">
        <v>66.59375</v>
      </c>
      <c r="E6947" s="37">
        <v>65.625</v>
      </c>
      <c r="F6947" s="37">
        <v>66.015625</v>
      </c>
      <c r="G6947" s="38">
        <v>680200</v>
      </c>
      <c r="H6947" s="37">
        <v>40.57761</v>
      </c>
      <c r="I6947" s="41">
        <f t="shared" si="773"/>
        <v>0.61466675502958579</v>
      </c>
      <c r="J6947" s="41">
        <f t="shared" ca="1" si="774"/>
        <v>1</v>
      </c>
      <c r="K6947" s="37">
        <f t="shared" si="775"/>
        <v>40.93</v>
      </c>
      <c r="L6947" s="37">
        <f t="shared" si="776"/>
        <v>40.93</v>
      </c>
      <c r="M6947" s="37">
        <f t="shared" si="777"/>
        <v>40.340000000000003</v>
      </c>
      <c r="N6947" s="37">
        <f t="shared" si="778"/>
        <v>40.58</v>
      </c>
      <c r="O6947" s="38">
        <f t="shared" ca="1" si="779"/>
        <v>680200</v>
      </c>
    </row>
    <row r="6948" spans="1:15" x14ac:dyDescent="0.4">
      <c r="A6948">
        <v>6933</v>
      </c>
      <c r="B6948" s="63">
        <v>35305</v>
      </c>
      <c r="C6948" s="37">
        <v>66.9375</v>
      </c>
      <c r="D6948" s="37">
        <v>67</v>
      </c>
      <c r="E6948" s="37">
        <v>66.65625</v>
      </c>
      <c r="F6948" s="37">
        <v>66.671875</v>
      </c>
      <c r="G6948" s="38">
        <v>227600</v>
      </c>
      <c r="H6948" s="37">
        <v>40.981009999999998</v>
      </c>
      <c r="I6948" s="41">
        <f t="shared" si="773"/>
        <v>0.61466712913053667</v>
      </c>
      <c r="J6948" s="41">
        <f t="shared" ca="1" si="774"/>
        <v>1</v>
      </c>
      <c r="K6948" s="37">
        <f t="shared" si="775"/>
        <v>41.14</v>
      </c>
      <c r="L6948" s="37">
        <f t="shared" si="776"/>
        <v>41.18</v>
      </c>
      <c r="M6948" s="37">
        <f t="shared" si="777"/>
        <v>40.97</v>
      </c>
      <c r="N6948" s="37">
        <f t="shared" si="778"/>
        <v>40.98</v>
      </c>
      <c r="O6948" s="38">
        <f t="shared" ca="1" si="779"/>
        <v>227600</v>
      </c>
    </row>
    <row r="6949" spans="1:15" x14ac:dyDescent="0.4">
      <c r="A6949">
        <v>6934</v>
      </c>
      <c r="B6949" s="63">
        <v>35304</v>
      </c>
      <c r="C6949" s="37">
        <v>66.71875</v>
      </c>
      <c r="D6949" s="37">
        <v>66.84375</v>
      </c>
      <c r="E6949" s="37">
        <v>66.5</v>
      </c>
      <c r="F6949" s="37">
        <v>66.78125</v>
      </c>
      <c r="G6949" s="38">
        <v>389400</v>
      </c>
      <c r="H6949" s="37">
        <v>41.048206</v>
      </c>
      <c r="I6949" s="41">
        <f t="shared" si="773"/>
        <v>0.61466663172671976</v>
      </c>
      <c r="J6949" s="41">
        <f t="shared" ca="1" si="774"/>
        <v>1</v>
      </c>
      <c r="K6949" s="37">
        <f t="shared" si="775"/>
        <v>41.01</v>
      </c>
      <c r="L6949" s="37">
        <f t="shared" si="776"/>
        <v>41.09</v>
      </c>
      <c r="M6949" s="37">
        <f t="shared" si="777"/>
        <v>40.880000000000003</v>
      </c>
      <c r="N6949" s="37">
        <f t="shared" si="778"/>
        <v>41.05</v>
      </c>
      <c r="O6949" s="38">
        <f t="shared" ca="1" si="779"/>
        <v>389400</v>
      </c>
    </row>
    <row r="6950" spans="1:15" x14ac:dyDescent="0.4">
      <c r="A6950">
        <v>6935</v>
      </c>
      <c r="B6950" s="63">
        <v>35303</v>
      </c>
      <c r="C6950" s="37">
        <v>66.703125</v>
      </c>
      <c r="D6950" s="37">
        <v>66.78125</v>
      </c>
      <c r="E6950" s="37">
        <v>66.421875</v>
      </c>
      <c r="F6950" s="37">
        <v>66.53125</v>
      </c>
      <c r="G6950" s="38">
        <v>784700</v>
      </c>
      <c r="H6950" s="37">
        <v>40.894558000000004</v>
      </c>
      <c r="I6950" s="41">
        <f t="shared" si="773"/>
        <v>0.61466691216533587</v>
      </c>
      <c r="J6950" s="41">
        <f t="shared" ca="1" si="774"/>
        <v>1</v>
      </c>
      <c r="K6950" s="37">
        <f t="shared" si="775"/>
        <v>41</v>
      </c>
      <c r="L6950" s="37">
        <f t="shared" si="776"/>
        <v>41.05</v>
      </c>
      <c r="M6950" s="37">
        <f t="shared" si="777"/>
        <v>40.83</v>
      </c>
      <c r="N6950" s="37">
        <f t="shared" si="778"/>
        <v>40.89</v>
      </c>
      <c r="O6950" s="38">
        <f t="shared" ca="1" si="779"/>
        <v>784700</v>
      </c>
    </row>
    <row r="6951" spans="1:15" x14ac:dyDescent="0.4">
      <c r="A6951">
        <v>6936</v>
      </c>
      <c r="B6951" s="63">
        <v>35300</v>
      </c>
      <c r="C6951" s="37">
        <v>67.09375</v>
      </c>
      <c r="D6951" s="37">
        <v>67.203125</v>
      </c>
      <c r="E6951" s="37">
        <v>66.640625</v>
      </c>
      <c r="F6951" s="37">
        <v>66.859375</v>
      </c>
      <c r="G6951" s="38">
        <v>757100</v>
      </c>
      <c r="H6951" s="37">
        <v>41.096232999999998</v>
      </c>
      <c r="I6951" s="41">
        <f t="shared" si="773"/>
        <v>0.61466672400093481</v>
      </c>
      <c r="J6951" s="41">
        <f t="shared" ca="1" si="774"/>
        <v>1</v>
      </c>
      <c r="K6951" s="37">
        <f t="shared" si="775"/>
        <v>41.24</v>
      </c>
      <c r="L6951" s="37">
        <f t="shared" si="776"/>
        <v>41.31</v>
      </c>
      <c r="M6951" s="37">
        <f t="shared" si="777"/>
        <v>40.96</v>
      </c>
      <c r="N6951" s="37">
        <f t="shared" si="778"/>
        <v>41.1</v>
      </c>
      <c r="O6951" s="38">
        <f t="shared" ca="1" si="779"/>
        <v>757100</v>
      </c>
    </row>
    <row r="6952" spans="1:15" x14ac:dyDescent="0.4">
      <c r="A6952">
        <v>6937</v>
      </c>
      <c r="B6952" s="63">
        <v>35299</v>
      </c>
      <c r="C6952" s="37">
        <v>66.75</v>
      </c>
      <c r="D6952" s="37">
        <v>67.34375</v>
      </c>
      <c r="E6952" s="37">
        <v>66.71875</v>
      </c>
      <c r="F6952" s="37">
        <v>67.21875</v>
      </c>
      <c r="G6952" s="38">
        <v>584800</v>
      </c>
      <c r="H6952" s="37">
        <v>41.317138999999997</v>
      </c>
      <c r="I6952" s="41">
        <f t="shared" si="773"/>
        <v>0.61466687494188743</v>
      </c>
      <c r="J6952" s="41">
        <f t="shared" ca="1" si="774"/>
        <v>1</v>
      </c>
      <c r="K6952" s="37">
        <f t="shared" si="775"/>
        <v>41.03</v>
      </c>
      <c r="L6952" s="37">
        <f t="shared" si="776"/>
        <v>41.39</v>
      </c>
      <c r="M6952" s="37">
        <f t="shared" si="777"/>
        <v>41.01</v>
      </c>
      <c r="N6952" s="37">
        <f t="shared" si="778"/>
        <v>41.32</v>
      </c>
      <c r="O6952" s="38">
        <f t="shared" ca="1" si="779"/>
        <v>584800</v>
      </c>
    </row>
    <row r="6953" spans="1:15" x14ac:dyDescent="0.4">
      <c r="A6953">
        <v>6938</v>
      </c>
      <c r="B6953" s="63">
        <v>35298</v>
      </c>
      <c r="C6953" s="37">
        <v>66.65625</v>
      </c>
      <c r="D6953" s="37">
        <v>66.8125</v>
      </c>
      <c r="E6953" s="37">
        <v>66.375</v>
      </c>
      <c r="F6953" s="37">
        <v>66.59375</v>
      </c>
      <c r="G6953" s="38">
        <v>266400</v>
      </c>
      <c r="H6953" s="37">
        <v>40.932971999999999</v>
      </c>
      <c r="I6953" s="41">
        <f t="shared" si="773"/>
        <v>0.61466687189113089</v>
      </c>
      <c r="J6953" s="41">
        <f t="shared" ca="1" si="774"/>
        <v>1</v>
      </c>
      <c r="K6953" s="37">
        <f t="shared" si="775"/>
        <v>40.97</v>
      </c>
      <c r="L6953" s="37">
        <f t="shared" si="776"/>
        <v>41.07</v>
      </c>
      <c r="M6953" s="37">
        <f t="shared" si="777"/>
        <v>40.799999999999997</v>
      </c>
      <c r="N6953" s="37">
        <f t="shared" si="778"/>
        <v>40.93</v>
      </c>
      <c r="O6953" s="38">
        <f t="shared" ca="1" si="779"/>
        <v>266400</v>
      </c>
    </row>
    <row r="6954" spans="1:15" x14ac:dyDescent="0.4">
      <c r="A6954">
        <v>6939</v>
      </c>
      <c r="B6954" s="63">
        <v>35297</v>
      </c>
      <c r="C6954" s="37">
        <v>66.890625</v>
      </c>
      <c r="D6954" s="37">
        <v>66.90625</v>
      </c>
      <c r="E6954" s="37">
        <v>66.671875</v>
      </c>
      <c r="F6954" s="37">
        <v>66.828125</v>
      </c>
      <c r="G6954" s="38">
        <v>645700</v>
      </c>
      <c r="H6954" s="37">
        <v>41.077057000000003</v>
      </c>
      <c r="I6954" s="41">
        <f t="shared" si="773"/>
        <v>0.61466720785597384</v>
      </c>
      <c r="J6954" s="41">
        <f t="shared" ca="1" si="774"/>
        <v>1</v>
      </c>
      <c r="K6954" s="37">
        <f t="shared" si="775"/>
        <v>41.12</v>
      </c>
      <c r="L6954" s="37">
        <f t="shared" si="776"/>
        <v>41.13</v>
      </c>
      <c r="M6954" s="37">
        <f t="shared" si="777"/>
        <v>40.98</v>
      </c>
      <c r="N6954" s="37">
        <f t="shared" si="778"/>
        <v>41.08</v>
      </c>
      <c r="O6954" s="38">
        <f t="shared" ca="1" si="779"/>
        <v>645700</v>
      </c>
    </row>
    <row r="6955" spans="1:15" x14ac:dyDescent="0.4">
      <c r="A6955">
        <v>6940</v>
      </c>
      <c r="B6955" s="63">
        <v>35296</v>
      </c>
      <c r="C6955" s="37">
        <v>66.859375</v>
      </c>
      <c r="D6955" s="37">
        <v>66.921875</v>
      </c>
      <c r="E6955" s="37">
        <v>66.625</v>
      </c>
      <c r="F6955" s="37">
        <v>66.875</v>
      </c>
      <c r="G6955" s="38">
        <v>436400</v>
      </c>
      <c r="H6955" s="37">
        <v>41.105865000000001</v>
      </c>
      <c r="I6955" s="41">
        <f t="shared" si="773"/>
        <v>0.61466714018691593</v>
      </c>
      <c r="J6955" s="41">
        <f t="shared" ca="1" si="774"/>
        <v>1</v>
      </c>
      <c r="K6955" s="37">
        <f t="shared" si="775"/>
        <v>41.1</v>
      </c>
      <c r="L6955" s="37">
        <f t="shared" si="776"/>
        <v>41.13</v>
      </c>
      <c r="M6955" s="37">
        <f t="shared" si="777"/>
        <v>40.950000000000003</v>
      </c>
      <c r="N6955" s="37">
        <f t="shared" si="778"/>
        <v>41.11</v>
      </c>
      <c r="O6955" s="38">
        <f t="shared" ca="1" si="779"/>
        <v>436400</v>
      </c>
    </row>
    <row r="6956" spans="1:15" x14ac:dyDescent="0.4">
      <c r="A6956">
        <v>6941</v>
      </c>
      <c r="B6956" s="63">
        <v>35293</v>
      </c>
      <c r="C6956" s="37">
        <v>66.46875</v>
      </c>
      <c r="D6956" s="37">
        <v>66.875</v>
      </c>
      <c r="E6956" s="37">
        <v>66.46875</v>
      </c>
      <c r="F6956" s="37">
        <v>66.84375</v>
      </c>
      <c r="G6956" s="38">
        <v>475100</v>
      </c>
      <c r="H6956" s="37">
        <v>41.086655</v>
      </c>
      <c r="I6956" s="41">
        <f t="shared" si="773"/>
        <v>0.6146671154745208</v>
      </c>
      <c r="J6956" s="41">
        <f t="shared" ca="1" si="774"/>
        <v>1</v>
      </c>
      <c r="K6956" s="37">
        <f t="shared" si="775"/>
        <v>40.86</v>
      </c>
      <c r="L6956" s="37">
        <f t="shared" si="776"/>
        <v>41.11</v>
      </c>
      <c r="M6956" s="37">
        <f t="shared" si="777"/>
        <v>40.86</v>
      </c>
      <c r="N6956" s="37">
        <f t="shared" si="778"/>
        <v>41.09</v>
      </c>
      <c r="O6956" s="38">
        <f t="shared" ca="1" si="779"/>
        <v>475100</v>
      </c>
    </row>
    <row r="6957" spans="1:15" x14ac:dyDescent="0.4">
      <c r="A6957">
        <v>6942</v>
      </c>
      <c r="B6957" s="63">
        <v>35292</v>
      </c>
      <c r="C6957" s="37">
        <v>66.234375</v>
      </c>
      <c r="D6957" s="37">
        <v>66.625</v>
      </c>
      <c r="E6957" s="37">
        <v>66.203125</v>
      </c>
      <c r="F6957" s="37">
        <v>66.28125</v>
      </c>
      <c r="G6957" s="38">
        <v>632600</v>
      </c>
      <c r="H6957" s="37">
        <v>40.740893999999997</v>
      </c>
      <c r="I6957" s="41">
        <f t="shared" si="773"/>
        <v>0.61466695332390375</v>
      </c>
      <c r="J6957" s="41">
        <f t="shared" ca="1" si="774"/>
        <v>1</v>
      </c>
      <c r="K6957" s="37">
        <f t="shared" si="775"/>
        <v>40.71</v>
      </c>
      <c r="L6957" s="37">
        <f t="shared" si="776"/>
        <v>40.950000000000003</v>
      </c>
      <c r="M6957" s="37">
        <f t="shared" si="777"/>
        <v>40.69</v>
      </c>
      <c r="N6957" s="37">
        <f t="shared" si="778"/>
        <v>40.74</v>
      </c>
      <c r="O6957" s="38">
        <f t="shared" ca="1" si="779"/>
        <v>632600</v>
      </c>
    </row>
    <row r="6958" spans="1:15" x14ac:dyDescent="0.4">
      <c r="A6958">
        <v>6943</v>
      </c>
      <c r="B6958" s="63">
        <v>35291</v>
      </c>
      <c r="C6958" s="37">
        <v>66.1875</v>
      </c>
      <c r="D6958" s="37">
        <v>66.46875</v>
      </c>
      <c r="E6958" s="37">
        <v>66</v>
      </c>
      <c r="F6958" s="37">
        <v>66.40625</v>
      </c>
      <c r="G6958" s="38">
        <v>533800</v>
      </c>
      <c r="H6958" s="37">
        <v>40.817726</v>
      </c>
      <c r="I6958" s="41">
        <f t="shared" si="773"/>
        <v>0.61466693270588235</v>
      </c>
      <c r="J6958" s="41">
        <f t="shared" ca="1" si="774"/>
        <v>1</v>
      </c>
      <c r="K6958" s="37">
        <f t="shared" si="775"/>
        <v>40.68</v>
      </c>
      <c r="L6958" s="37">
        <f t="shared" si="776"/>
        <v>40.86</v>
      </c>
      <c r="M6958" s="37">
        <f t="shared" si="777"/>
        <v>40.57</v>
      </c>
      <c r="N6958" s="37">
        <f t="shared" si="778"/>
        <v>40.82</v>
      </c>
      <c r="O6958" s="38">
        <f t="shared" ca="1" si="779"/>
        <v>533800</v>
      </c>
    </row>
    <row r="6959" spans="1:15" x14ac:dyDescent="0.4">
      <c r="A6959">
        <v>6944</v>
      </c>
      <c r="B6959" s="63">
        <v>35290</v>
      </c>
      <c r="C6959" s="37">
        <v>66.578125</v>
      </c>
      <c r="D6959" s="37">
        <v>66.625</v>
      </c>
      <c r="E6959" s="37">
        <v>66</v>
      </c>
      <c r="F6959" s="37">
        <v>66.171875</v>
      </c>
      <c r="G6959" s="38">
        <v>805200</v>
      </c>
      <c r="H6959" s="37">
        <v>40.673653000000002</v>
      </c>
      <c r="I6959" s="41">
        <f t="shared" si="773"/>
        <v>0.61466677497048405</v>
      </c>
      <c r="J6959" s="41">
        <f t="shared" ca="1" si="774"/>
        <v>1</v>
      </c>
      <c r="K6959" s="37">
        <f t="shared" si="775"/>
        <v>40.92</v>
      </c>
      <c r="L6959" s="37">
        <f t="shared" si="776"/>
        <v>40.950000000000003</v>
      </c>
      <c r="M6959" s="37">
        <f t="shared" si="777"/>
        <v>40.57</v>
      </c>
      <c r="N6959" s="37">
        <f t="shared" si="778"/>
        <v>40.67</v>
      </c>
      <c r="O6959" s="38">
        <f t="shared" ca="1" si="779"/>
        <v>805200</v>
      </c>
    </row>
    <row r="6960" spans="1:15" x14ac:dyDescent="0.4">
      <c r="A6960">
        <v>6945</v>
      </c>
      <c r="B6960" s="63">
        <v>35289</v>
      </c>
      <c r="C6960" s="37">
        <v>66.25</v>
      </c>
      <c r="D6960" s="37">
        <v>66.859375</v>
      </c>
      <c r="E6960" s="37">
        <v>66</v>
      </c>
      <c r="F6960" s="37">
        <v>66.703125</v>
      </c>
      <c r="G6960" s="38">
        <v>764200</v>
      </c>
      <c r="H6960" s="37">
        <v>41.000225</v>
      </c>
      <c r="I6960" s="41">
        <f t="shared" si="773"/>
        <v>0.61466722885921765</v>
      </c>
      <c r="J6960" s="41">
        <f t="shared" ca="1" si="774"/>
        <v>1</v>
      </c>
      <c r="K6960" s="37">
        <f t="shared" si="775"/>
        <v>40.72</v>
      </c>
      <c r="L6960" s="37">
        <f t="shared" si="776"/>
        <v>41.1</v>
      </c>
      <c r="M6960" s="37">
        <f t="shared" si="777"/>
        <v>40.57</v>
      </c>
      <c r="N6960" s="37">
        <f t="shared" si="778"/>
        <v>41</v>
      </c>
      <c r="O6960" s="38">
        <f t="shared" ca="1" si="779"/>
        <v>764200</v>
      </c>
    </row>
    <row r="6961" spans="1:15" x14ac:dyDescent="0.4">
      <c r="A6961">
        <v>6946</v>
      </c>
      <c r="B6961" s="63">
        <v>35286</v>
      </c>
      <c r="C6961" s="37">
        <v>66.671875</v>
      </c>
      <c r="D6961" s="37">
        <v>66.765625</v>
      </c>
      <c r="E6961" s="37">
        <v>66.0625</v>
      </c>
      <c r="F6961" s="37">
        <v>66.21875</v>
      </c>
      <c r="G6961" s="38">
        <v>648800</v>
      </c>
      <c r="H6961" s="37">
        <v>40.702469000000001</v>
      </c>
      <c r="I6961" s="41">
        <f t="shared" si="773"/>
        <v>0.61466682774893822</v>
      </c>
      <c r="J6961" s="41">
        <f t="shared" ca="1" si="774"/>
        <v>1</v>
      </c>
      <c r="K6961" s="37">
        <f t="shared" si="775"/>
        <v>40.98</v>
      </c>
      <c r="L6961" s="37">
        <f t="shared" si="776"/>
        <v>41.04</v>
      </c>
      <c r="M6961" s="37">
        <f t="shared" si="777"/>
        <v>40.61</v>
      </c>
      <c r="N6961" s="37">
        <f t="shared" si="778"/>
        <v>40.700000000000003</v>
      </c>
      <c r="O6961" s="38">
        <f t="shared" ca="1" si="779"/>
        <v>648800</v>
      </c>
    </row>
    <row r="6962" spans="1:15" x14ac:dyDescent="0.4">
      <c r="A6962">
        <v>6947</v>
      </c>
      <c r="B6962" s="63">
        <v>35285</v>
      </c>
      <c r="C6962" s="37">
        <v>66.5625</v>
      </c>
      <c r="D6962" s="37">
        <v>66.5625</v>
      </c>
      <c r="E6962" s="37">
        <v>66.1875</v>
      </c>
      <c r="F6962" s="37">
        <v>66.4375</v>
      </c>
      <c r="G6962" s="38">
        <v>925100</v>
      </c>
      <c r="H6962" s="37">
        <v>40.836945</v>
      </c>
      <c r="I6962" s="41">
        <f t="shared" si="773"/>
        <v>0.61466709313264345</v>
      </c>
      <c r="J6962" s="41">
        <f t="shared" ca="1" si="774"/>
        <v>1</v>
      </c>
      <c r="K6962" s="37">
        <f t="shared" si="775"/>
        <v>40.909999999999997</v>
      </c>
      <c r="L6962" s="37">
        <f t="shared" si="776"/>
        <v>40.909999999999997</v>
      </c>
      <c r="M6962" s="37">
        <f t="shared" si="777"/>
        <v>40.68</v>
      </c>
      <c r="N6962" s="37">
        <f t="shared" si="778"/>
        <v>40.840000000000003</v>
      </c>
      <c r="O6962" s="38">
        <f t="shared" ca="1" si="779"/>
        <v>925100</v>
      </c>
    </row>
    <row r="6963" spans="1:15" x14ac:dyDescent="0.4">
      <c r="A6963">
        <v>6948</v>
      </c>
      <c r="B6963" s="63">
        <v>35284</v>
      </c>
      <c r="C6963" s="37">
        <v>66.625</v>
      </c>
      <c r="D6963" s="37">
        <v>66.75</v>
      </c>
      <c r="E6963" s="37">
        <v>66.125</v>
      </c>
      <c r="F6963" s="37">
        <v>66.546875</v>
      </c>
      <c r="G6963" s="38">
        <v>917800</v>
      </c>
      <c r="H6963" s="37">
        <v>40.904156</v>
      </c>
      <c r="I6963" s="41">
        <f t="shared" si="773"/>
        <v>0.6146668194411834</v>
      </c>
      <c r="J6963" s="41">
        <f t="shared" ca="1" si="774"/>
        <v>1</v>
      </c>
      <c r="K6963" s="37">
        <f t="shared" si="775"/>
        <v>40.950000000000003</v>
      </c>
      <c r="L6963" s="37">
        <f t="shared" si="776"/>
        <v>41.03</v>
      </c>
      <c r="M6963" s="37">
        <f t="shared" si="777"/>
        <v>40.64</v>
      </c>
      <c r="N6963" s="37">
        <f t="shared" si="778"/>
        <v>40.9</v>
      </c>
      <c r="O6963" s="38">
        <f t="shared" ca="1" si="779"/>
        <v>917800</v>
      </c>
    </row>
    <row r="6964" spans="1:15" x14ac:dyDescent="0.4">
      <c r="A6964">
        <v>6949</v>
      </c>
      <c r="B6964" s="63">
        <v>35283</v>
      </c>
      <c r="C6964" s="37">
        <v>66.15625</v>
      </c>
      <c r="D6964" s="37">
        <v>66.515625</v>
      </c>
      <c r="E6964" s="37">
        <v>65.796875</v>
      </c>
      <c r="F6964" s="37">
        <v>66.375</v>
      </c>
      <c r="G6964" s="38">
        <v>640000</v>
      </c>
      <c r="H6964" s="37">
        <v>40.798507999999998</v>
      </c>
      <c r="I6964" s="41">
        <f t="shared" si="773"/>
        <v>0.61466678719397361</v>
      </c>
      <c r="J6964" s="41">
        <f t="shared" ca="1" si="774"/>
        <v>1</v>
      </c>
      <c r="K6964" s="37">
        <f t="shared" si="775"/>
        <v>40.659999999999997</v>
      </c>
      <c r="L6964" s="37">
        <f t="shared" si="776"/>
        <v>40.880000000000003</v>
      </c>
      <c r="M6964" s="37">
        <f t="shared" si="777"/>
        <v>40.44</v>
      </c>
      <c r="N6964" s="37">
        <f t="shared" si="778"/>
        <v>40.799999999999997</v>
      </c>
      <c r="O6964" s="38">
        <f t="shared" ca="1" si="779"/>
        <v>640000</v>
      </c>
    </row>
    <row r="6965" spans="1:15" x14ac:dyDescent="0.4">
      <c r="A6965">
        <v>6950</v>
      </c>
      <c r="B6965" s="63">
        <v>35282</v>
      </c>
      <c r="C6965" s="37">
        <v>66.578125</v>
      </c>
      <c r="D6965" s="37">
        <v>66.59375</v>
      </c>
      <c r="E6965" s="37">
        <v>65.96875</v>
      </c>
      <c r="F6965" s="37">
        <v>66.171875</v>
      </c>
      <c r="G6965" s="38">
        <v>710200</v>
      </c>
      <c r="H6965" s="37">
        <v>40.673653000000002</v>
      </c>
      <c r="I6965" s="41">
        <f t="shared" si="773"/>
        <v>0.61466677497048405</v>
      </c>
      <c r="J6965" s="41">
        <f t="shared" ca="1" si="774"/>
        <v>1</v>
      </c>
      <c r="K6965" s="37">
        <f t="shared" si="775"/>
        <v>40.92</v>
      </c>
      <c r="L6965" s="37">
        <f t="shared" si="776"/>
        <v>40.93</v>
      </c>
      <c r="M6965" s="37">
        <f t="shared" si="777"/>
        <v>40.549999999999997</v>
      </c>
      <c r="N6965" s="37">
        <f t="shared" si="778"/>
        <v>40.67</v>
      </c>
      <c r="O6965" s="38">
        <f t="shared" ca="1" si="779"/>
        <v>710200</v>
      </c>
    </row>
    <row r="6966" spans="1:15" x14ac:dyDescent="0.4">
      <c r="A6966">
        <v>6951</v>
      </c>
      <c r="B6966" s="63">
        <v>35279</v>
      </c>
      <c r="C6966" s="37">
        <v>66</v>
      </c>
      <c r="D6966" s="37">
        <v>66.59375</v>
      </c>
      <c r="E6966" s="37">
        <v>65.75</v>
      </c>
      <c r="F6966" s="37">
        <v>66.5625</v>
      </c>
      <c r="G6966" s="38">
        <v>1098500</v>
      </c>
      <c r="H6966" s="37">
        <v>40.913775999999999</v>
      </c>
      <c r="I6966" s="41">
        <f t="shared" si="773"/>
        <v>0.61466705727699533</v>
      </c>
      <c r="J6966" s="41">
        <f t="shared" ca="1" si="774"/>
        <v>1</v>
      </c>
      <c r="K6966" s="37">
        <f t="shared" si="775"/>
        <v>40.57</v>
      </c>
      <c r="L6966" s="37">
        <f t="shared" si="776"/>
        <v>40.93</v>
      </c>
      <c r="M6966" s="37">
        <f t="shared" si="777"/>
        <v>40.409999999999997</v>
      </c>
      <c r="N6966" s="37">
        <f t="shared" si="778"/>
        <v>40.909999999999997</v>
      </c>
      <c r="O6966" s="38">
        <f t="shared" ca="1" si="779"/>
        <v>1098500</v>
      </c>
    </row>
    <row r="6967" spans="1:15" x14ac:dyDescent="0.4">
      <c r="A6967">
        <v>6952</v>
      </c>
      <c r="B6967" s="63">
        <v>35278</v>
      </c>
      <c r="C6967" s="37">
        <v>64.15625</v>
      </c>
      <c r="D6967" s="37">
        <v>65.390625</v>
      </c>
      <c r="E6967" s="37">
        <v>64.0625</v>
      </c>
      <c r="F6967" s="37">
        <v>65.15625</v>
      </c>
      <c r="G6967" s="38">
        <v>1168600</v>
      </c>
      <c r="H6967" s="37">
        <v>40.049385000000001</v>
      </c>
      <c r="I6967" s="41">
        <f t="shared" si="773"/>
        <v>0.61466682014388485</v>
      </c>
      <c r="J6967" s="41">
        <f t="shared" ca="1" si="774"/>
        <v>1</v>
      </c>
      <c r="K6967" s="37">
        <f t="shared" si="775"/>
        <v>39.43</v>
      </c>
      <c r="L6967" s="37">
        <f t="shared" si="776"/>
        <v>40.19</v>
      </c>
      <c r="M6967" s="37">
        <f t="shared" si="777"/>
        <v>39.380000000000003</v>
      </c>
      <c r="N6967" s="37">
        <f t="shared" si="778"/>
        <v>40.049999999999997</v>
      </c>
      <c r="O6967" s="38">
        <f t="shared" ca="1" si="779"/>
        <v>1168600</v>
      </c>
    </row>
    <row r="6968" spans="1:15" x14ac:dyDescent="0.4">
      <c r="A6968">
        <v>6953</v>
      </c>
      <c r="B6968" s="63">
        <v>35277</v>
      </c>
      <c r="C6968" s="37">
        <v>63.671875</v>
      </c>
      <c r="D6968" s="37">
        <v>64.265625</v>
      </c>
      <c r="E6968" s="37">
        <v>63.515625</v>
      </c>
      <c r="F6968" s="37">
        <v>64.09375</v>
      </c>
      <c r="G6968" s="38">
        <v>767100</v>
      </c>
      <c r="H6968" s="37">
        <v>39.396317000000003</v>
      </c>
      <c r="I6968" s="41">
        <f t="shared" si="773"/>
        <v>0.61466706192101417</v>
      </c>
      <c r="J6968" s="41">
        <f t="shared" ca="1" si="774"/>
        <v>1</v>
      </c>
      <c r="K6968" s="37">
        <f t="shared" si="775"/>
        <v>39.14</v>
      </c>
      <c r="L6968" s="37">
        <f t="shared" si="776"/>
        <v>39.5</v>
      </c>
      <c r="M6968" s="37">
        <f t="shared" si="777"/>
        <v>39.04</v>
      </c>
      <c r="N6968" s="37">
        <f t="shared" si="778"/>
        <v>39.4</v>
      </c>
      <c r="O6968" s="38">
        <f t="shared" ca="1" si="779"/>
        <v>767100</v>
      </c>
    </row>
    <row r="6969" spans="1:15" x14ac:dyDescent="0.4">
      <c r="A6969">
        <v>6954</v>
      </c>
      <c r="B6969" s="63">
        <v>35276</v>
      </c>
      <c r="C6969" s="37">
        <v>63.4375</v>
      </c>
      <c r="D6969" s="37">
        <v>63.6875</v>
      </c>
      <c r="E6969" s="37">
        <v>62.9375</v>
      </c>
      <c r="F6969" s="37">
        <v>63.625</v>
      </c>
      <c r="G6969" s="38">
        <v>1868200</v>
      </c>
      <c r="H6969" s="37">
        <v>39.108176999999998</v>
      </c>
      <c r="I6969" s="41">
        <f t="shared" si="773"/>
        <v>0.61466682907662074</v>
      </c>
      <c r="J6969" s="41">
        <f t="shared" ca="1" si="774"/>
        <v>1</v>
      </c>
      <c r="K6969" s="37">
        <f t="shared" si="775"/>
        <v>38.99</v>
      </c>
      <c r="L6969" s="37">
        <f t="shared" si="776"/>
        <v>39.15</v>
      </c>
      <c r="M6969" s="37">
        <f t="shared" si="777"/>
        <v>38.69</v>
      </c>
      <c r="N6969" s="37">
        <f t="shared" si="778"/>
        <v>39.11</v>
      </c>
      <c r="O6969" s="38">
        <f t="shared" ca="1" si="779"/>
        <v>1868200</v>
      </c>
    </row>
    <row r="6970" spans="1:15" x14ac:dyDescent="0.4">
      <c r="A6970">
        <v>6955</v>
      </c>
      <c r="B6970" s="63">
        <v>35275</v>
      </c>
      <c r="C6970" s="37">
        <v>63.625</v>
      </c>
      <c r="D6970" s="37">
        <v>63.71875</v>
      </c>
      <c r="E6970" s="37">
        <v>62.9375</v>
      </c>
      <c r="F6970" s="37">
        <v>63.015625</v>
      </c>
      <c r="G6970" s="38">
        <v>1297900</v>
      </c>
      <c r="H6970" s="37">
        <v>38.733607999999997</v>
      </c>
      <c r="I6970" s="41">
        <f t="shared" si="773"/>
        <v>0.61466672749814033</v>
      </c>
      <c r="J6970" s="41">
        <f t="shared" ca="1" si="774"/>
        <v>1</v>
      </c>
      <c r="K6970" s="37">
        <f t="shared" si="775"/>
        <v>39.11</v>
      </c>
      <c r="L6970" s="37">
        <f t="shared" si="776"/>
        <v>39.17</v>
      </c>
      <c r="M6970" s="37">
        <f t="shared" si="777"/>
        <v>38.69</v>
      </c>
      <c r="N6970" s="37">
        <f t="shared" si="778"/>
        <v>38.729999999999997</v>
      </c>
      <c r="O6970" s="38">
        <f t="shared" ca="1" si="779"/>
        <v>1297900</v>
      </c>
    </row>
    <row r="6971" spans="1:15" x14ac:dyDescent="0.4">
      <c r="A6971">
        <v>6956</v>
      </c>
      <c r="B6971" s="63">
        <v>35272</v>
      </c>
      <c r="C6971" s="37">
        <v>63.5625</v>
      </c>
      <c r="D6971" s="37">
        <v>63.8125</v>
      </c>
      <c r="E6971" s="37">
        <v>63.390625</v>
      </c>
      <c r="F6971" s="37">
        <v>63.71875</v>
      </c>
      <c r="G6971" s="38">
        <v>642300</v>
      </c>
      <c r="H6971" s="37">
        <v>39.165787000000002</v>
      </c>
      <c r="I6971" s="41">
        <f t="shared" si="773"/>
        <v>0.61466659342815111</v>
      </c>
      <c r="J6971" s="41">
        <f t="shared" ca="1" si="774"/>
        <v>1</v>
      </c>
      <c r="K6971" s="37">
        <f t="shared" si="775"/>
        <v>39.07</v>
      </c>
      <c r="L6971" s="37">
        <f t="shared" si="776"/>
        <v>39.22</v>
      </c>
      <c r="M6971" s="37">
        <f t="shared" si="777"/>
        <v>38.96</v>
      </c>
      <c r="N6971" s="37">
        <f t="shared" si="778"/>
        <v>39.17</v>
      </c>
      <c r="O6971" s="38">
        <f t="shared" ca="1" si="779"/>
        <v>642300</v>
      </c>
    </row>
    <row r="6972" spans="1:15" x14ac:dyDescent="0.4">
      <c r="A6972">
        <v>6957</v>
      </c>
      <c r="B6972" s="63">
        <v>35271</v>
      </c>
      <c r="C6972" s="37">
        <v>63.4375</v>
      </c>
      <c r="D6972" s="37">
        <v>63.5625</v>
      </c>
      <c r="E6972" s="37">
        <v>63.125</v>
      </c>
      <c r="F6972" s="37">
        <v>63.375</v>
      </c>
      <c r="G6972" s="38">
        <v>1989800</v>
      </c>
      <c r="H6972" s="37">
        <v>38.954524999999997</v>
      </c>
      <c r="I6972" s="41">
        <f t="shared" si="773"/>
        <v>0.61466706114398417</v>
      </c>
      <c r="J6972" s="41">
        <f t="shared" ca="1" si="774"/>
        <v>1</v>
      </c>
      <c r="K6972" s="37">
        <f t="shared" si="775"/>
        <v>38.99</v>
      </c>
      <c r="L6972" s="37">
        <f t="shared" si="776"/>
        <v>39.07</v>
      </c>
      <c r="M6972" s="37">
        <f t="shared" si="777"/>
        <v>38.799999999999997</v>
      </c>
      <c r="N6972" s="37">
        <f t="shared" si="778"/>
        <v>38.950000000000003</v>
      </c>
      <c r="O6972" s="38">
        <f t="shared" ca="1" si="779"/>
        <v>1989800</v>
      </c>
    </row>
    <row r="6973" spans="1:15" x14ac:dyDescent="0.4">
      <c r="A6973">
        <v>6958</v>
      </c>
      <c r="B6973" s="63">
        <v>35270</v>
      </c>
      <c r="C6973" s="37">
        <v>61.9375</v>
      </c>
      <c r="D6973" s="37">
        <v>63.1875</v>
      </c>
      <c r="E6973" s="37">
        <v>61.625</v>
      </c>
      <c r="F6973" s="37">
        <v>62.8125</v>
      </c>
      <c r="G6973" s="38">
        <v>2463400</v>
      </c>
      <c r="H6973" s="37">
        <v>38.608756999999997</v>
      </c>
      <c r="I6973" s="41">
        <f t="shared" si="773"/>
        <v>0.61466677810945269</v>
      </c>
      <c r="J6973" s="41">
        <f t="shared" ca="1" si="774"/>
        <v>1</v>
      </c>
      <c r="K6973" s="37">
        <f t="shared" si="775"/>
        <v>38.07</v>
      </c>
      <c r="L6973" s="37">
        <f t="shared" si="776"/>
        <v>38.840000000000003</v>
      </c>
      <c r="M6973" s="37">
        <f t="shared" si="777"/>
        <v>37.880000000000003</v>
      </c>
      <c r="N6973" s="37">
        <f t="shared" si="778"/>
        <v>38.61</v>
      </c>
      <c r="O6973" s="38">
        <f t="shared" ca="1" si="779"/>
        <v>2463400</v>
      </c>
    </row>
    <row r="6974" spans="1:15" x14ac:dyDescent="0.4">
      <c r="A6974">
        <v>6959</v>
      </c>
      <c r="B6974" s="63">
        <v>35269</v>
      </c>
      <c r="C6974" s="37">
        <v>63.59375</v>
      </c>
      <c r="D6974" s="37">
        <v>63.9375</v>
      </c>
      <c r="E6974" s="37">
        <v>62.578125</v>
      </c>
      <c r="F6974" s="37">
        <v>62.6875</v>
      </c>
      <c r="G6974" s="38">
        <v>1479800</v>
      </c>
      <c r="H6974" s="37">
        <v>38.531939999999999</v>
      </c>
      <c r="I6974" s="41">
        <f t="shared" si="773"/>
        <v>0.61466703888334995</v>
      </c>
      <c r="J6974" s="41">
        <f t="shared" ca="1" si="774"/>
        <v>1</v>
      </c>
      <c r="K6974" s="37">
        <f t="shared" si="775"/>
        <v>39.090000000000003</v>
      </c>
      <c r="L6974" s="37">
        <f t="shared" si="776"/>
        <v>39.299999999999997</v>
      </c>
      <c r="M6974" s="37">
        <f t="shared" si="777"/>
        <v>38.46</v>
      </c>
      <c r="N6974" s="37">
        <f t="shared" si="778"/>
        <v>38.53</v>
      </c>
      <c r="O6974" s="38">
        <f t="shared" ca="1" si="779"/>
        <v>1479800</v>
      </c>
    </row>
    <row r="6975" spans="1:15" x14ac:dyDescent="0.4">
      <c r="A6975">
        <v>6960</v>
      </c>
      <c r="B6975" s="63">
        <v>35268</v>
      </c>
      <c r="C6975" s="37">
        <v>63.53125</v>
      </c>
      <c r="D6975" s="37">
        <v>63.75</v>
      </c>
      <c r="E6975" s="37">
        <v>63.015625</v>
      </c>
      <c r="F6975" s="37">
        <v>63.5</v>
      </c>
      <c r="G6975" s="38">
        <v>519800</v>
      </c>
      <c r="H6975" s="37">
        <v>39.031334000000001</v>
      </c>
      <c r="I6975" s="41">
        <f t="shared" si="773"/>
        <v>0.61466667716535439</v>
      </c>
      <c r="J6975" s="41">
        <f t="shared" ca="1" si="774"/>
        <v>1</v>
      </c>
      <c r="K6975" s="37">
        <f t="shared" si="775"/>
        <v>39.049999999999997</v>
      </c>
      <c r="L6975" s="37">
        <f t="shared" si="776"/>
        <v>39.19</v>
      </c>
      <c r="M6975" s="37">
        <f t="shared" si="777"/>
        <v>38.729999999999997</v>
      </c>
      <c r="N6975" s="37">
        <f t="shared" si="778"/>
        <v>39.03</v>
      </c>
      <c r="O6975" s="38">
        <f t="shared" ca="1" si="779"/>
        <v>519800</v>
      </c>
    </row>
    <row r="6976" spans="1:15" x14ac:dyDescent="0.4">
      <c r="A6976">
        <v>6961</v>
      </c>
      <c r="B6976" s="63">
        <v>35265</v>
      </c>
      <c r="C6976" s="37">
        <v>64.28125</v>
      </c>
      <c r="D6976" s="37">
        <v>64.375</v>
      </c>
      <c r="E6976" s="37">
        <v>63.625</v>
      </c>
      <c r="F6976" s="37">
        <v>63.96875</v>
      </c>
      <c r="G6976" s="38">
        <v>1216000</v>
      </c>
      <c r="H6976" s="37">
        <v>39.319476999999999</v>
      </c>
      <c r="I6976" s="41">
        <f t="shared" si="773"/>
        <v>0.6146669584758182</v>
      </c>
      <c r="J6976" s="41">
        <f t="shared" ca="1" si="774"/>
        <v>1</v>
      </c>
      <c r="K6976" s="37">
        <f t="shared" si="775"/>
        <v>39.51</v>
      </c>
      <c r="L6976" s="37">
        <f t="shared" si="776"/>
        <v>39.57</v>
      </c>
      <c r="M6976" s="37">
        <f t="shared" si="777"/>
        <v>39.11</v>
      </c>
      <c r="N6976" s="37">
        <f t="shared" si="778"/>
        <v>39.32</v>
      </c>
      <c r="O6976" s="38">
        <f t="shared" ca="1" si="779"/>
        <v>1216000</v>
      </c>
    </row>
    <row r="6977" spans="1:15" x14ac:dyDescent="0.4">
      <c r="A6977">
        <v>6962</v>
      </c>
      <c r="B6977" s="63">
        <v>35264</v>
      </c>
      <c r="C6977" s="37">
        <v>63.75</v>
      </c>
      <c r="D6977" s="37">
        <v>64.546875</v>
      </c>
      <c r="E6977" s="37">
        <v>63.328125</v>
      </c>
      <c r="F6977" s="37">
        <v>64.4375</v>
      </c>
      <c r="G6977" s="38">
        <v>1432500</v>
      </c>
      <c r="H6977" s="37">
        <v>39.607590000000002</v>
      </c>
      <c r="I6977" s="41">
        <f t="shared" si="773"/>
        <v>0.61466677012609117</v>
      </c>
      <c r="J6977" s="41">
        <f t="shared" ca="1" si="774"/>
        <v>1</v>
      </c>
      <c r="K6977" s="37">
        <f t="shared" si="775"/>
        <v>39.19</v>
      </c>
      <c r="L6977" s="37">
        <f t="shared" si="776"/>
        <v>39.67</v>
      </c>
      <c r="M6977" s="37">
        <f t="shared" si="777"/>
        <v>38.93</v>
      </c>
      <c r="N6977" s="37">
        <f t="shared" si="778"/>
        <v>39.61</v>
      </c>
      <c r="O6977" s="38">
        <f t="shared" ca="1" si="779"/>
        <v>1432500</v>
      </c>
    </row>
    <row r="6978" spans="1:15" x14ac:dyDescent="0.4">
      <c r="A6978">
        <v>6963</v>
      </c>
      <c r="B6978" s="63">
        <v>35263</v>
      </c>
      <c r="C6978" s="37">
        <v>63.75</v>
      </c>
      <c r="D6978" s="37">
        <v>64</v>
      </c>
      <c r="E6978" s="37">
        <v>63</v>
      </c>
      <c r="F6978" s="37">
        <v>63.5625</v>
      </c>
      <c r="G6978" s="38">
        <v>1340500</v>
      </c>
      <c r="H6978" s="37">
        <v>39.069755999999998</v>
      </c>
      <c r="I6978" s="41">
        <f t="shared" si="773"/>
        <v>0.61466676106194684</v>
      </c>
      <c r="J6978" s="41">
        <f t="shared" ca="1" si="774"/>
        <v>1</v>
      </c>
      <c r="K6978" s="37">
        <f t="shared" si="775"/>
        <v>39.19</v>
      </c>
      <c r="L6978" s="37">
        <f t="shared" si="776"/>
        <v>39.340000000000003</v>
      </c>
      <c r="M6978" s="37">
        <f t="shared" si="777"/>
        <v>38.72</v>
      </c>
      <c r="N6978" s="37">
        <f t="shared" si="778"/>
        <v>39.07</v>
      </c>
      <c r="O6978" s="38">
        <f t="shared" ca="1" si="779"/>
        <v>1340500</v>
      </c>
    </row>
    <row r="6979" spans="1:15" x14ac:dyDescent="0.4">
      <c r="A6979">
        <v>6964</v>
      </c>
      <c r="B6979" s="63">
        <v>35262</v>
      </c>
      <c r="C6979" s="37">
        <v>62.84375</v>
      </c>
      <c r="D6979" s="37">
        <v>63.5</v>
      </c>
      <c r="E6979" s="37">
        <v>60.375</v>
      </c>
      <c r="F6979" s="37">
        <v>62.8125</v>
      </c>
      <c r="G6979" s="38">
        <v>4141000</v>
      </c>
      <c r="H6979" s="37">
        <v>38.608756999999997</v>
      </c>
      <c r="I6979" s="41">
        <f t="shared" si="773"/>
        <v>0.61466677810945269</v>
      </c>
      <c r="J6979" s="41">
        <f t="shared" ca="1" si="774"/>
        <v>1</v>
      </c>
      <c r="K6979" s="37">
        <f t="shared" si="775"/>
        <v>38.630000000000003</v>
      </c>
      <c r="L6979" s="37">
        <f t="shared" si="776"/>
        <v>39.03</v>
      </c>
      <c r="M6979" s="37">
        <f t="shared" si="777"/>
        <v>37.11</v>
      </c>
      <c r="N6979" s="37">
        <f t="shared" si="778"/>
        <v>38.61</v>
      </c>
      <c r="O6979" s="38">
        <f t="shared" ca="1" si="779"/>
        <v>4141000</v>
      </c>
    </row>
    <row r="6980" spans="1:15" x14ac:dyDescent="0.4">
      <c r="A6980">
        <v>6965</v>
      </c>
      <c r="B6980" s="63">
        <v>35261</v>
      </c>
      <c r="C6980" s="37">
        <v>64.71875</v>
      </c>
      <c r="D6980" s="37">
        <v>64.71875</v>
      </c>
      <c r="E6980" s="37">
        <v>62.65625</v>
      </c>
      <c r="F6980" s="37">
        <v>62.65625</v>
      </c>
      <c r="G6980" s="38">
        <v>1951300</v>
      </c>
      <c r="H6980" s="37">
        <v>38.512721999999997</v>
      </c>
      <c r="I6980" s="41">
        <f t="shared" si="773"/>
        <v>0.61466688478802989</v>
      </c>
      <c r="J6980" s="41">
        <f t="shared" ca="1" si="774"/>
        <v>1</v>
      </c>
      <c r="K6980" s="37">
        <f t="shared" si="775"/>
        <v>39.78</v>
      </c>
      <c r="L6980" s="37">
        <f t="shared" si="776"/>
        <v>39.78</v>
      </c>
      <c r="M6980" s="37">
        <f t="shared" si="777"/>
        <v>38.51</v>
      </c>
      <c r="N6980" s="37">
        <f t="shared" si="778"/>
        <v>38.51</v>
      </c>
      <c r="O6980" s="38">
        <f t="shared" ca="1" si="779"/>
        <v>1951300</v>
      </c>
    </row>
    <row r="6981" spans="1:15" x14ac:dyDescent="0.4">
      <c r="A6981">
        <v>6966</v>
      </c>
      <c r="B6981" s="63">
        <v>35258</v>
      </c>
      <c r="C6981" s="37">
        <v>64.625</v>
      </c>
      <c r="D6981" s="37">
        <v>64.90625</v>
      </c>
      <c r="E6981" s="37">
        <v>64.078125</v>
      </c>
      <c r="F6981" s="37">
        <v>64.5625</v>
      </c>
      <c r="G6981" s="38">
        <v>1312000</v>
      </c>
      <c r="H6981" s="37">
        <v>39.684418000000001</v>
      </c>
      <c r="I6981" s="41">
        <f t="shared" si="773"/>
        <v>0.61466668731848983</v>
      </c>
      <c r="J6981" s="41">
        <f t="shared" ca="1" si="774"/>
        <v>1</v>
      </c>
      <c r="K6981" s="37">
        <f t="shared" si="775"/>
        <v>39.72</v>
      </c>
      <c r="L6981" s="37">
        <f t="shared" si="776"/>
        <v>39.9</v>
      </c>
      <c r="M6981" s="37">
        <f t="shared" si="777"/>
        <v>39.39</v>
      </c>
      <c r="N6981" s="37">
        <f t="shared" si="778"/>
        <v>39.68</v>
      </c>
      <c r="O6981" s="38">
        <f t="shared" ca="1" si="779"/>
        <v>1312000</v>
      </c>
    </row>
    <row r="6982" spans="1:15" x14ac:dyDescent="0.4">
      <c r="A6982">
        <v>6967</v>
      </c>
      <c r="B6982" s="63">
        <v>35257</v>
      </c>
      <c r="C6982" s="37">
        <v>65.5625</v>
      </c>
      <c r="D6982" s="37">
        <v>65.6875</v>
      </c>
      <c r="E6982" s="37">
        <v>63.875</v>
      </c>
      <c r="F6982" s="37">
        <v>64.515625</v>
      </c>
      <c r="G6982" s="38">
        <v>1587400</v>
      </c>
      <c r="H6982" s="37">
        <v>39.655620999999996</v>
      </c>
      <c r="I6982" s="41">
        <f t="shared" si="773"/>
        <v>0.61466692758537167</v>
      </c>
      <c r="J6982" s="41">
        <f t="shared" ca="1" si="774"/>
        <v>1</v>
      </c>
      <c r="K6982" s="37">
        <f t="shared" si="775"/>
        <v>40.299999999999997</v>
      </c>
      <c r="L6982" s="37">
        <f t="shared" si="776"/>
        <v>40.380000000000003</v>
      </c>
      <c r="M6982" s="37">
        <f t="shared" si="777"/>
        <v>39.26</v>
      </c>
      <c r="N6982" s="37">
        <f t="shared" si="778"/>
        <v>39.659999999999997</v>
      </c>
      <c r="O6982" s="38">
        <f t="shared" ca="1" si="779"/>
        <v>1587400</v>
      </c>
    </row>
    <row r="6983" spans="1:15" x14ac:dyDescent="0.4">
      <c r="A6983">
        <v>6968</v>
      </c>
      <c r="B6983" s="63">
        <v>35256</v>
      </c>
      <c r="C6983" s="37">
        <v>65.5625</v>
      </c>
      <c r="D6983" s="37">
        <v>65.84375</v>
      </c>
      <c r="E6983" s="37">
        <v>64.921875</v>
      </c>
      <c r="F6983" s="37">
        <v>65.84375</v>
      </c>
      <c r="G6983" s="38">
        <v>1132300</v>
      </c>
      <c r="H6983" s="37">
        <v>40.471981</v>
      </c>
      <c r="I6983" s="41">
        <f t="shared" si="773"/>
        <v>0.61466701091599429</v>
      </c>
      <c r="J6983" s="41">
        <f t="shared" ca="1" si="774"/>
        <v>1</v>
      </c>
      <c r="K6983" s="37">
        <f t="shared" si="775"/>
        <v>40.299999999999997</v>
      </c>
      <c r="L6983" s="37">
        <f t="shared" si="776"/>
        <v>40.47</v>
      </c>
      <c r="M6983" s="37">
        <f t="shared" si="777"/>
        <v>39.909999999999997</v>
      </c>
      <c r="N6983" s="37">
        <f t="shared" si="778"/>
        <v>40.47</v>
      </c>
      <c r="O6983" s="38">
        <f t="shared" ca="1" si="779"/>
        <v>1132300</v>
      </c>
    </row>
    <row r="6984" spans="1:15" x14ac:dyDescent="0.4">
      <c r="A6984">
        <v>6969</v>
      </c>
      <c r="B6984" s="63">
        <v>35255</v>
      </c>
      <c r="C6984" s="37">
        <v>65.609375</v>
      </c>
      <c r="D6984" s="37">
        <v>65.8125</v>
      </c>
      <c r="E6984" s="37">
        <v>65.375</v>
      </c>
      <c r="F6984" s="37">
        <v>65.578125</v>
      </c>
      <c r="G6984" s="38">
        <v>716300</v>
      </c>
      <c r="H6984" s="37">
        <v>40.308689000000001</v>
      </c>
      <c r="I6984" s="41">
        <f t="shared" si="773"/>
        <v>0.61466668954014769</v>
      </c>
      <c r="J6984" s="41">
        <f t="shared" ca="1" si="774"/>
        <v>1</v>
      </c>
      <c r="K6984" s="37">
        <f t="shared" si="775"/>
        <v>40.33</v>
      </c>
      <c r="L6984" s="37">
        <f t="shared" si="776"/>
        <v>40.450000000000003</v>
      </c>
      <c r="M6984" s="37">
        <f t="shared" si="777"/>
        <v>40.18</v>
      </c>
      <c r="N6984" s="37">
        <f t="shared" si="778"/>
        <v>40.31</v>
      </c>
      <c r="O6984" s="38">
        <f t="shared" ca="1" si="779"/>
        <v>716300</v>
      </c>
    </row>
    <row r="6985" spans="1:15" x14ac:dyDescent="0.4">
      <c r="A6985">
        <v>6970</v>
      </c>
      <c r="B6985" s="63">
        <v>35254</v>
      </c>
      <c r="C6985" s="37">
        <v>65.625</v>
      </c>
      <c r="D6985" s="37">
        <v>65.984375</v>
      </c>
      <c r="E6985" s="37">
        <v>65.125</v>
      </c>
      <c r="F6985" s="37">
        <v>65.3125</v>
      </c>
      <c r="G6985" s="38">
        <v>942000</v>
      </c>
      <c r="H6985" s="37">
        <v>40.145423999999998</v>
      </c>
      <c r="I6985" s="41">
        <f t="shared" si="773"/>
        <v>0.61466677894736843</v>
      </c>
      <c r="J6985" s="41">
        <f t="shared" ca="1" si="774"/>
        <v>1</v>
      </c>
      <c r="K6985" s="37">
        <f t="shared" si="775"/>
        <v>40.340000000000003</v>
      </c>
      <c r="L6985" s="37">
        <f t="shared" si="776"/>
        <v>40.56</v>
      </c>
      <c r="M6985" s="37">
        <f t="shared" si="777"/>
        <v>40.03</v>
      </c>
      <c r="N6985" s="37">
        <f t="shared" si="778"/>
        <v>40.15</v>
      </c>
      <c r="O6985" s="38">
        <f t="shared" ca="1" si="779"/>
        <v>942000</v>
      </c>
    </row>
    <row r="6986" spans="1:15" x14ac:dyDescent="0.4">
      <c r="A6986">
        <v>6971</v>
      </c>
      <c r="B6986" s="63">
        <v>35251</v>
      </c>
      <c r="C6986" s="37">
        <v>66.125</v>
      </c>
      <c r="D6986" s="37">
        <v>66.4375</v>
      </c>
      <c r="E6986" s="37">
        <v>65.375</v>
      </c>
      <c r="F6986" s="37">
        <v>65.578125</v>
      </c>
      <c r="G6986" s="38">
        <v>842900</v>
      </c>
      <c r="H6986" s="37">
        <v>40.308689000000001</v>
      </c>
      <c r="I6986" s="41">
        <f t="shared" si="773"/>
        <v>0.61466668954014769</v>
      </c>
      <c r="J6986" s="41">
        <f t="shared" ca="1" si="774"/>
        <v>1</v>
      </c>
      <c r="K6986" s="37">
        <f t="shared" si="775"/>
        <v>40.64</v>
      </c>
      <c r="L6986" s="37">
        <f t="shared" si="776"/>
        <v>40.840000000000003</v>
      </c>
      <c r="M6986" s="37">
        <f t="shared" si="777"/>
        <v>40.18</v>
      </c>
      <c r="N6986" s="37">
        <f t="shared" si="778"/>
        <v>40.31</v>
      </c>
      <c r="O6986" s="38">
        <f t="shared" ca="1" si="779"/>
        <v>842900</v>
      </c>
    </row>
    <row r="6987" spans="1:15" x14ac:dyDescent="0.4">
      <c r="A6987">
        <v>6972</v>
      </c>
      <c r="B6987" s="63">
        <v>35249</v>
      </c>
      <c r="C6987" s="37">
        <v>67.40625</v>
      </c>
      <c r="D6987" s="37">
        <v>67.5</v>
      </c>
      <c r="E6987" s="37">
        <v>67.0625</v>
      </c>
      <c r="F6987" s="37">
        <v>67.296875</v>
      </c>
      <c r="G6987" s="38">
        <v>308300</v>
      </c>
      <c r="H6987" s="37">
        <v>41.365143000000003</v>
      </c>
      <c r="I6987" s="41">
        <f t="shared" si="773"/>
        <v>0.61466662456466226</v>
      </c>
      <c r="J6987" s="41">
        <f t="shared" ca="1" si="774"/>
        <v>1</v>
      </c>
      <c r="K6987" s="37">
        <f t="shared" si="775"/>
        <v>41.43</v>
      </c>
      <c r="L6987" s="37">
        <f t="shared" si="776"/>
        <v>41.49</v>
      </c>
      <c r="M6987" s="37">
        <f t="shared" si="777"/>
        <v>41.22</v>
      </c>
      <c r="N6987" s="37">
        <f t="shared" si="778"/>
        <v>41.37</v>
      </c>
      <c r="O6987" s="38">
        <f t="shared" ca="1" si="779"/>
        <v>308300</v>
      </c>
    </row>
    <row r="6988" spans="1:15" x14ac:dyDescent="0.4">
      <c r="A6988">
        <v>6973</v>
      </c>
      <c r="B6988" s="63">
        <v>35248</v>
      </c>
      <c r="C6988" s="37">
        <v>67.625</v>
      </c>
      <c r="D6988" s="37">
        <v>67.640625</v>
      </c>
      <c r="E6988" s="37">
        <v>67.328125</v>
      </c>
      <c r="F6988" s="37">
        <v>67.4375</v>
      </c>
      <c r="G6988" s="38">
        <v>389400</v>
      </c>
      <c r="H6988" s="37">
        <v>41.451613999999999</v>
      </c>
      <c r="I6988" s="41">
        <f t="shared" si="773"/>
        <v>0.61466712140871171</v>
      </c>
      <c r="J6988" s="41">
        <f t="shared" ca="1" si="774"/>
        <v>1</v>
      </c>
      <c r="K6988" s="37">
        <f t="shared" si="775"/>
        <v>41.57</v>
      </c>
      <c r="L6988" s="37">
        <f t="shared" si="776"/>
        <v>41.58</v>
      </c>
      <c r="M6988" s="37">
        <f t="shared" si="777"/>
        <v>41.38</v>
      </c>
      <c r="N6988" s="37">
        <f t="shared" si="778"/>
        <v>41.45</v>
      </c>
      <c r="O6988" s="38">
        <f t="shared" ca="1" si="779"/>
        <v>389400</v>
      </c>
    </row>
    <row r="6989" spans="1:15" x14ac:dyDescent="0.4">
      <c r="A6989">
        <v>6974</v>
      </c>
      <c r="B6989" s="63">
        <v>35247</v>
      </c>
      <c r="C6989" s="37">
        <v>67.28125</v>
      </c>
      <c r="D6989" s="37">
        <v>67.703125</v>
      </c>
      <c r="E6989" s="37">
        <v>67.1875</v>
      </c>
      <c r="F6989" s="37">
        <v>67.6875</v>
      </c>
      <c r="G6989" s="38">
        <v>471300</v>
      </c>
      <c r="H6989" s="37">
        <v>41.605263000000001</v>
      </c>
      <c r="I6989" s="41">
        <f t="shared" si="773"/>
        <v>0.61466685872576177</v>
      </c>
      <c r="J6989" s="41">
        <f t="shared" ca="1" si="774"/>
        <v>1</v>
      </c>
      <c r="K6989" s="37">
        <f t="shared" si="775"/>
        <v>41.36</v>
      </c>
      <c r="L6989" s="37">
        <f t="shared" si="776"/>
        <v>41.61</v>
      </c>
      <c r="M6989" s="37">
        <f t="shared" si="777"/>
        <v>41.3</v>
      </c>
      <c r="N6989" s="37">
        <f t="shared" si="778"/>
        <v>41.61</v>
      </c>
      <c r="O6989" s="38">
        <f t="shared" ca="1" si="779"/>
        <v>471300</v>
      </c>
    </row>
    <row r="6990" spans="1:15" x14ac:dyDescent="0.4">
      <c r="A6990">
        <v>6975</v>
      </c>
      <c r="B6990" s="63">
        <v>35244</v>
      </c>
      <c r="C6990" s="37">
        <v>67.15625</v>
      </c>
      <c r="D6990" s="37">
        <v>67.5</v>
      </c>
      <c r="E6990" s="37">
        <v>66.96875</v>
      </c>
      <c r="F6990" s="37">
        <v>67.109375</v>
      </c>
      <c r="G6990" s="38">
        <v>1060800</v>
      </c>
      <c r="H6990" s="37">
        <v>41.249912000000002</v>
      </c>
      <c r="I6990" s="41">
        <f t="shared" si="773"/>
        <v>0.61466690756693831</v>
      </c>
      <c r="J6990" s="41">
        <f t="shared" ca="1" si="774"/>
        <v>1</v>
      </c>
      <c r="K6990" s="37">
        <f t="shared" si="775"/>
        <v>41.28</v>
      </c>
      <c r="L6990" s="37">
        <f t="shared" si="776"/>
        <v>41.49</v>
      </c>
      <c r="M6990" s="37">
        <f t="shared" si="777"/>
        <v>41.16</v>
      </c>
      <c r="N6990" s="37">
        <f t="shared" si="778"/>
        <v>41.25</v>
      </c>
      <c r="O6990" s="38">
        <f t="shared" ca="1" si="779"/>
        <v>1060800</v>
      </c>
    </row>
    <row r="6991" spans="1:15" x14ac:dyDescent="0.4">
      <c r="A6991">
        <v>6976</v>
      </c>
      <c r="B6991" s="63">
        <v>35243</v>
      </c>
      <c r="C6991" s="37">
        <v>66.40625</v>
      </c>
      <c r="D6991" s="37">
        <v>67.046875</v>
      </c>
      <c r="E6991" s="37">
        <v>66.15625</v>
      </c>
      <c r="F6991" s="37">
        <v>66.875</v>
      </c>
      <c r="G6991" s="38">
        <v>1090500</v>
      </c>
      <c r="H6991" s="37">
        <v>41.105865000000001</v>
      </c>
      <c r="I6991" s="41">
        <f t="shared" si="773"/>
        <v>0.61466714018691593</v>
      </c>
      <c r="J6991" s="41">
        <f t="shared" ca="1" si="774"/>
        <v>1</v>
      </c>
      <c r="K6991" s="37">
        <f t="shared" si="775"/>
        <v>40.82</v>
      </c>
      <c r="L6991" s="37">
        <f t="shared" si="776"/>
        <v>41.21</v>
      </c>
      <c r="M6991" s="37">
        <f t="shared" si="777"/>
        <v>40.659999999999997</v>
      </c>
      <c r="N6991" s="37">
        <f t="shared" si="778"/>
        <v>41.11</v>
      </c>
      <c r="O6991" s="38">
        <f t="shared" ca="1" si="779"/>
        <v>1090500</v>
      </c>
    </row>
    <row r="6992" spans="1:15" x14ac:dyDescent="0.4">
      <c r="A6992">
        <v>6977</v>
      </c>
      <c r="B6992" s="63">
        <v>35242</v>
      </c>
      <c r="C6992" s="37">
        <v>66.78125</v>
      </c>
      <c r="D6992" s="37">
        <v>66.921875</v>
      </c>
      <c r="E6992" s="37">
        <v>66.390625</v>
      </c>
      <c r="F6992" s="37">
        <v>66.40625</v>
      </c>
      <c r="G6992" s="38">
        <v>838200</v>
      </c>
      <c r="H6992" s="37">
        <v>40.817726</v>
      </c>
      <c r="I6992" s="41">
        <f t="shared" si="773"/>
        <v>0.61466693270588235</v>
      </c>
      <c r="J6992" s="41">
        <f t="shared" ca="1" si="774"/>
        <v>1</v>
      </c>
      <c r="K6992" s="37">
        <f t="shared" si="775"/>
        <v>41.05</v>
      </c>
      <c r="L6992" s="37">
        <f t="shared" si="776"/>
        <v>41.13</v>
      </c>
      <c r="M6992" s="37">
        <f t="shared" si="777"/>
        <v>40.81</v>
      </c>
      <c r="N6992" s="37">
        <f t="shared" si="778"/>
        <v>40.82</v>
      </c>
      <c r="O6992" s="38">
        <f t="shared" ca="1" si="779"/>
        <v>838200</v>
      </c>
    </row>
    <row r="6993" spans="1:15" x14ac:dyDescent="0.4">
      <c r="A6993">
        <v>6978</v>
      </c>
      <c r="B6993" s="63">
        <v>35241</v>
      </c>
      <c r="C6993" s="37">
        <v>67.125</v>
      </c>
      <c r="D6993" s="37">
        <v>67.171875</v>
      </c>
      <c r="E6993" s="37">
        <v>66.78125</v>
      </c>
      <c r="F6993" s="37">
        <v>66.859375</v>
      </c>
      <c r="G6993" s="38">
        <v>454400</v>
      </c>
      <c r="H6993" s="37">
        <v>41.096232999999998</v>
      </c>
      <c r="I6993" s="41">
        <f t="shared" ref="I6993:I7056" si="780">IF(F6993=0,1,H6993/F6993)</f>
        <v>0.61466672400093481</v>
      </c>
      <c r="J6993" s="41">
        <f t="shared" ref="J6993:J7056" ca="1" si="781">INDEX(OFFSET($T$15,0,0,$S$13+1,1),MATCH(B6993,OFFSET($Q$15,0,0,$S$13+1,1),-1))</f>
        <v>1</v>
      </c>
      <c r="K6993" s="37">
        <f t="shared" ref="K6993:K7056" si="782">ROUND($I6993*C6993,2)</f>
        <v>41.26</v>
      </c>
      <c r="L6993" s="37">
        <f t="shared" ref="L6993:L7056" si="783">ROUND($I6993*D6993,2)</f>
        <v>41.29</v>
      </c>
      <c r="M6993" s="37">
        <f t="shared" ref="M6993:M7056" si="784">ROUND($I6993*E6993,2)</f>
        <v>41.05</v>
      </c>
      <c r="N6993" s="37">
        <f t="shared" ref="N6993:N7056" si="785">ROUND($I6993*F6993,2)</f>
        <v>41.1</v>
      </c>
      <c r="O6993" s="38">
        <f t="shared" ref="O6993:O7056" ca="1" si="786">G6993*J6993</f>
        <v>454400</v>
      </c>
    </row>
    <row r="6994" spans="1:15" x14ac:dyDescent="0.4">
      <c r="A6994">
        <v>6979</v>
      </c>
      <c r="B6994" s="63">
        <v>35240</v>
      </c>
      <c r="C6994" s="37">
        <v>66.96875</v>
      </c>
      <c r="D6994" s="37">
        <v>67.21875</v>
      </c>
      <c r="E6994" s="37">
        <v>66.84375</v>
      </c>
      <c r="F6994" s="37">
        <v>66.9375</v>
      </c>
      <c r="G6994" s="38">
        <v>416500</v>
      </c>
      <c r="H6994" s="37">
        <v>41.144267999999997</v>
      </c>
      <c r="I6994" s="41">
        <f t="shared" si="780"/>
        <v>0.61466693557422969</v>
      </c>
      <c r="J6994" s="41">
        <f t="shared" ca="1" si="781"/>
        <v>1</v>
      </c>
      <c r="K6994" s="37">
        <f t="shared" si="782"/>
        <v>41.16</v>
      </c>
      <c r="L6994" s="37">
        <f t="shared" si="783"/>
        <v>41.32</v>
      </c>
      <c r="M6994" s="37">
        <f t="shared" si="784"/>
        <v>41.09</v>
      </c>
      <c r="N6994" s="37">
        <f t="shared" si="785"/>
        <v>41.14</v>
      </c>
      <c r="O6994" s="38">
        <f t="shared" ca="1" si="786"/>
        <v>416500</v>
      </c>
    </row>
    <row r="6995" spans="1:15" x14ac:dyDescent="0.4">
      <c r="A6995">
        <v>6980</v>
      </c>
      <c r="B6995" s="63">
        <v>35237</v>
      </c>
      <c r="C6995" s="37">
        <v>66.5625</v>
      </c>
      <c r="D6995" s="37">
        <v>66.8125</v>
      </c>
      <c r="E6995" s="37">
        <v>66.375</v>
      </c>
      <c r="F6995" s="37">
        <v>66.8125</v>
      </c>
      <c r="G6995" s="38">
        <v>573300</v>
      </c>
      <c r="H6995" s="37">
        <v>41.067439999999998</v>
      </c>
      <c r="I6995" s="41">
        <f t="shared" si="780"/>
        <v>0.61466701590271278</v>
      </c>
      <c r="J6995" s="41">
        <f t="shared" ca="1" si="781"/>
        <v>1</v>
      </c>
      <c r="K6995" s="37">
        <f t="shared" si="782"/>
        <v>40.909999999999997</v>
      </c>
      <c r="L6995" s="37">
        <f t="shared" si="783"/>
        <v>41.07</v>
      </c>
      <c r="M6995" s="37">
        <f t="shared" si="784"/>
        <v>40.799999999999997</v>
      </c>
      <c r="N6995" s="37">
        <f t="shared" si="785"/>
        <v>41.07</v>
      </c>
      <c r="O6995" s="38">
        <f t="shared" ca="1" si="786"/>
        <v>573300</v>
      </c>
    </row>
    <row r="6996" spans="1:15" x14ac:dyDescent="0.4">
      <c r="A6996">
        <v>6981</v>
      </c>
      <c r="B6996" s="63">
        <v>35236</v>
      </c>
      <c r="C6996" s="37">
        <v>66.703125</v>
      </c>
      <c r="D6996" s="37">
        <v>66.921875</v>
      </c>
      <c r="E6996" s="37">
        <v>66.1875</v>
      </c>
      <c r="F6996" s="37">
        <v>66.59375</v>
      </c>
      <c r="G6996" s="38">
        <v>1234400</v>
      </c>
      <c r="H6996" s="37">
        <v>40.717236</v>
      </c>
      <c r="I6996" s="41">
        <f t="shared" si="780"/>
        <v>0.61142728859690287</v>
      </c>
      <c r="J6996" s="41">
        <f t="shared" ca="1" si="781"/>
        <v>1</v>
      </c>
      <c r="K6996" s="37">
        <f t="shared" si="782"/>
        <v>40.78</v>
      </c>
      <c r="L6996" s="37">
        <f t="shared" si="783"/>
        <v>40.92</v>
      </c>
      <c r="M6996" s="37">
        <f t="shared" si="784"/>
        <v>40.47</v>
      </c>
      <c r="N6996" s="37">
        <f t="shared" si="785"/>
        <v>40.72</v>
      </c>
      <c r="O6996" s="38">
        <f t="shared" ca="1" si="786"/>
        <v>1234400</v>
      </c>
    </row>
    <row r="6997" spans="1:15" x14ac:dyDescent="0.4">
      <c r="A6997">
        <v>6982</v>
      </c>
      <c r="B6997" s="63">
        <v>35235</v>
      </c>
      <c r="C6997" s="37">
        <v>66.65625</v>
      </c>
      <c r="D6997" s="37">
        <v>67</v>
      </c>
      <c r="E6997" s="37">
        <v>66.421875</v>
      </c>
      <c r="F6997" s="37">
        <v>66.640625</v>
      </c>
      <c r="G6997" s="38">
        <v>552100</v>
      </c>
      <c r="H6997" s="37">
        <v>40.745888000000001</v>
      </c>
      <c r="I6997" s="41">
        <f t="shared" si="780"/>
        <v>0.61142715873388043</v>
      </c>
      <c r="J6997" s="41">
        <f t="shared" ca="1" si="781"/>
        <v>1</v>
      </c>
      <c r="K6997" s="37">
        <f t="shared" si="782"/>
        <v>40.76</v>
      </c>
      <c r="L6997" s="37">
        <f t="shared" si="783"/>
        <v>40.97</v>
      </c>
      <c r="M6997" s="37">
        <f t="shared" si="784"/>
        <v>40.61</v>
      </c>
      <c r="N6997" s="37">
        <f t="shared" si="785"/>
        <v>40.75</v>
      </c>
      <c r="O6997" s="38">
        <f t="shared" ca="1" si="786"/>
        <v>552100</v>
      </c>
    </row>
    <row r="6998" spans="1:15" x14ac:dyDescent="0.4">
      <c r="A6998">
        <v>6983</v>
      </c>
      <c r="B6998" s="63">
        <v>35234</v>
      </c>
      <c r="C6998" s="37">
        <v>66.84375</v>
      </c>
      <c r="D6998" s="37">
        <v>67.03125</v>
      </c>
      <c r="E6998" s="37">
        <v>66.328125</v>
      </c>
      <c r="F6998" s="37">
        <v>66.34375</v>
      </c>
      <c r="G6998" s="38">
        <v>718000</v>
      </c>
      <c r="H6998" s="37">
        <v>40.564362000000003</v>
      </c>
      <c r="I6998" s="41">
        <f t="shared" si="780"/>
        <v>0.6114270296749883</v>
      </c>
      <c r="J6998" s="41">
        <f t="shared" ca="1" si="781"/>
        <v>1</v>
      </c>
      <c r="K6998" s="37">
        <f t="shared" si="782"/>
        <v>40.869999999999997</v>
      </c>
      <c r="L6998" s="37">
        <f t="shared" si="783"/>
        <v>40.98</v>
      </c>
      <c r="M6998" s="37">
        <f t="shared" si="784"/>
        <v>40.549999999999997</v>
      </c>
      <c r="N6998" s="37">
        <f t="shared" si="785"/>
        <v>40.56</v>
      </c>
      <c r="O6998" s="38">
        <f t="shared" ca="1" si="786"/>
        <v>718000</v>
      </c>
    </row>
    <row r="6999" spans="1:15" x14ac:dyDescent="0.4">
      <c r="A6999">
        <v>6984</v>
      </c>
      <c r="B6999" s="63">
        <v>35233</v>
      </c>
      <c r="C6999" s="37">
        <v>66.96875</v>
      </c>
      <c r="D6999" s="37">
        <v>67.21875</v>
      </c>
      <c r="E6999" s="37">
        <v>66.71875</v>
      </c>
      <c r="F6999" s="37">
        <v>66.890625</v>
      </c>
      <c r="G6999" s="38">
        <v>1101000</v>
      </c>
      <c r="H6999" s="37">
        <v>40.898738999999999</v>
      </c>
      <c r="I6999" s="41">
        <f t="shared" si="780"/>
        <v>0.61142707217939729</v>
      </c>
      <c r="J6999" s="41">
        <f t="shared" ca="1" si="781"/>
        <v>1</v>
      </c>
      <c r="K6999" s="37">
        <f t="shared" si="782"/>
        <v>40.950000000000003</v>
      </c>
      <c r="L6999" s="37">
        <f t="shared" si="783"/>
        <v>41.1</v>
      </c>
      <c r="M6999" s="37">
        <f t="shared" si="784"/>
        <v>40.79</v>
      </c>
      <c r="N6999" s="37">
        <f t="shared" si="785"/>
        <v>40.9</v>
      </c>
      <c r="O6999" s="38">
        <f t="shared" ca="1" si="786"/>
        <v>1101000</v>
      </c>
    </row>
    <row r="7000" spans="1:15" x14ac:dyDescent="0.4">
      <c r="A7000">
        <v>6985</v>
      </c>
      <c r="B7000" s="63">
        <v>35230</v>
      </c>
      <c r="C7000" s="37">
        <v>67.25</v>
      </c>
      <c r="D7000" s="37">
        <v>67.25</v>
      </c>
      <c r="E7000" s="37">
        <v>66.71875</v>
      </c>
      <c r="F7000" s="37">
        <v>66.9375</v>
      </c>
      <c r="G7000" s="38">
        <v>1468200</v>
      </c>
      <c r="H7000" s="37">
        <v>40.927410000000002</v>
      </c>
      <c r="I7000" s="41">
        <f t="shared" si="780"/>
        <v>0.61142722689075635</v>
      </c>
      <c r="J7000" s="41">
        <f t="shared" ca="1" si="781"/>
        <v>1</v>
      </c>
      <c r="K7000" s="37">
        <f t="shared" si="782"/>
        <v>41.12</v>
      </c>
      <c r="L7000" s="37">
        <f t="shared" si="783"/>
        <v>41.12</v>
      </c>
      <c r="M7000" s="37">
        <f t="shared" si="784"/>
        <v>40.79</v>
      </c>
      <c r="N7000" s="37">
        <f t="shared" si="785"/>
        <v>40.93</v>
      </c>
      <c r="O7000" s="38">
        <f t="shared" ca="1" si="786"/>
        <v>1468200</v>
      </c>
    </row>
    <row r="7001" spans="1:15" x14ac:dyDescent="0.4">
      <c r="A7001">
        <v>6986</v>
      </c>
      <c r="B7001" s="63">
        <v>35229</v>
      </c>
      <c r="C7001" s="37">
        <v>67.375</v>
      </c>
      <c r="D7001" s="37">
        <v>67.46875</v>
      </c>
      <c r="E7001" s="37">
        <v>66.828125</v>
      </c>
      <c r="F7001" s="37">
        <v>67.21875</v>
      </c>
      <c r="G7001" s="38">
        <v>1502000</v>
      </c>
      <c r="H7001" s="37">
        <v>41.099361000000002</v>
      </c>
      <c r="I7001" s="41">
        <f t="shared" si="780"/>
        <v>0.61142703486750349</v>
      </c>
      <c r="J7001" s="41">
        <f t="shared" ca="1" si="781"/>
        <v>1</v>
      </c>
      <c r="K7001" s="37">
        <f t="shared" si="782"/>
        <v>41.19</v>
      </c>
      <c r="L7001" s="37">
        <f t="shared" si="783"/>
        <v>41.25</v>
      </c>
      <c r="M7001" s="37">
        <f t="shared" si="784"/>
        <v>40.86</v>
      </c>
      <c r="N7001" s="37">
        <f t="shared" si="785"/>
        <v>41.1</v>
      </c>
      <c r="O7001" s="38">
        <f t="shared" ca="1" si="786"/>
        <v>1502000</v>
      </c>
    </row>
    <row r="7002" spans="1:15" x14ac:dyDescent="0.4">
      <c r="A7002">
        <v>6987</v>
      </c>
      <c r="B7002" s="63">
        <v>35228</v>
      </c>
      <c r="C7002" s="37">
        <v>67.5625</v>
      </c>
      <c r="D7002" s="37">
        <v>67.734375</v>
      </c>
      <c r="E7002" s="37">
        <v>67.109375</v>
      </c>
      <c r="F7002" s="37">
        <v>67.21875</v>
      </c>
      <c r="G7002" s="38">
        <v>1120600</v>
      </c>
      <c r="H7002" s="37">
        <v>41.099361000000002</v>
      </c>
      <c r="I7002" s="41">
        <f t="shared" si="780"/>
        <v>0.61142703486750349</v>
      </c>
      <c r="J7002" s="41">
        <f t="shared" ca="1" si="781"/>
        <v>1</v>
      </c>
      <c r="K7002" s="37">
        <f t="shared" si="782"/>
        <v>41.31</v>
      </c>
      <c r="L7002" s="37">
        <f t="shared" si="783"/>
        <v>41.41</v>
      </c>
      <c r="M7002" s="37">
        <f t="shared" si="784"/>
        <v>41.03</v>
      </c>
      <c r="N7002" s="37">
        <f t="shared" si="785"/>
        <v>41.1</v>
      </c>
      <c r="O7002" s="38">
        <f t="shared" ca="1" si="786"/>
        <v>1120600</v>
      </c>
    </row>
    <row r="7003" spans="1:15" x14ac:dyDescent="0.4">
      <c r="A7003">
        <v>6988</v>
      </c>
      <c r="B7003" s="63">
        <v>35227</v>
      </c>
      <c r="C7003" s="37">
        <v>67.65625</v>
      </c>
      <c r="D7003" s="37">
        <v>68.03125</v>
      </c>
      <c r="E7003" s="37">
        <v>67.34375</v>
      </c>
      <c r="F7003" s="37">
        <v>67.34375</v>
      </c>
      <c r="G7003" s="38">
        <v>688700</v>
      </c>
      <c r="H7003" s="37">
        <v>41.175800000000002</v>
      </c>
      <c r="I7003" s="41">
        <f t="shared" si="780"/>
        <v>0.61142719257540612</v>
      </c>
      <c r="J7003" s="41">
        <f t="shared" ca="1" si="781"/>
        <v>1</v>
      </c>
      <c r="K7003" s="37">
        <f t="shared" si="782"/>
        <v>41.37</v>
      </c>
      <c r="L7003" s="37">
        <f t="shared" si="783"/>
        <v>41.6</v>
      </c>
      <c r="M7003" s="37">
        <f t="shared" si="784"/>
        <v>41.18</v>
      </c>
      <c r="N7003" s="37">
        <f t="shared" si="785"/>
        <v>41.18</v>
      </c>
      <c r="O7003" s="38">
        <f t="shared" ca="1" si="786"/>
        <v>688700</v>
      </c>
    </row>
    <row r="7004" spans="1:15" x14ac:dyDescent="0.4">
      <c r="A7004">
        <v>6989</v>
      </c>
      <c r="B7004" s="63">
        <v>35226</v>
      </c>
      <c r="C7004" s="37">
        <v>67.53125</v>
      </c>
      <c r="D7004" s="37">
        <v>67.734375</v>
      </c>
      <c r="E7004" s="37">
        <v>67.296875</v>
      </c>
      <c r="F7004" s="37">
        <v>67.40625</v>
      </c>
      <c r="G7004" s="38">
        <v>548800</v>
      </c>
      <c r="H7004" s="37">
        <v>41.214008</v>
      </c>
      <c r="I7004" s="41">
        <f t="shared" si="780"/>
        <v>0.6114271006026889</v>
      </c>
      <c r="J7004" s="41">
        <f t="shared" ca="1" si="781"/>
        <v>1</v>
      </c>
      <c r="K7004" s="37">
        <f t="shared" si="782"/>
        <v>41.29</v>
      </c>
      <c r="L7004" s="37">
        <f t="shared" si="783"/>
        <v>41.41</v>
      </c>
      <c r="M7004" s="37">
        <f t="shared" si="784"/>
        <v>41.15</v>
      </c>
      <c r="N7004" s="37">
        <f t="shared" si="785"/>
        <v>41.21</v>
      </c>
      <c r="O7004" s="38">
        <f t="shared" ca="1" si="786"/>
        <v>548800</v>
      </c>
    </row>
    <row r="7005" spans="1:15" x14ac:dyDescent="0.4">
      <c r="A7005">
        <v>6990</v>
      </c>
      <c r="B7005" s="63">
        <v>35223</v>
      </c>
      <c r="C7005" s="37">
        <v>66.1875</v>
      </c>
      <c r="D7005" s="37">
        <v>67.640625</v>
      </c>
      <c r="E7005" s="37">
        <v>66.1875</v>
      </c>
      <c r="F7005" s="37">
        <v>67.625</v>
      </c>
      <c r="G7005" s="38">
        <v>1422800</v>
      </c>
      <c r="H7005" s="37">
        <v>41.347763</v>
      </c>
      <c r="I7005" s="41">
        <f t="shared" si="780"/>
        <v>0.61142717929759705</v>
      </c>
      <c r="J7005" s="41">
        <f t="shared" ca="1" si="781"/>
        <v>1</v>
      </c>
      <c r="K7005" s="37">
        <f t="shared" si="782"/>
        <v>40.47</v>
      </c>
      <c r="L7005" s="37">
        <f t="shared" si="783"/>
        <v>41.36</v>
      </c>
      <c r="M7005" s="37">
        <f t="shared" si="784"/>
        <v>40.47</v>
      </c>
      <c r="N7005" s="37">
        <f t="shared" si="785"/>
        <v>41.35</v>
      </c>
      <c r="O7005" s="38">
        <f t="shared" ca="1" si="786"/>
        <v>1422800</v>
      </c>
    </row>
    <row r="7006" spans="1:15" x14ac:dyDescent="0.4">
      <c r="A7006">
        <v>6991</v>
      </c>
      <c r="B7006" s="63">
        <v>35222</v>
      </c>
      <c r="C7006" s="37">
        <v>68.5</v>
      </c>
      <c r="D7006" s="37">
        <v>68.5</v>
      </c>
      <c r="E7006" s="37">
        <v>67.5</v>
      </c>
      <c r="F7006" s="37">
        <v>67.625</v>
      </c>
      <c r="G7006" s="38">
        <v>523300</v>
      </c>
      <c r="H7006" s="37">
        <v>41.347763</v>
      </c>
      <c r="I7006" s="41">
        <f t="shared" si="780"/>
        <v>0.61142717929759705</v>
      </c>
      <c r="J7006" s="41">
        <f t="shared" ca="1" si="781"/>
        <v>1</v>
      </c>
      <c r="K7006" s="37">
        <f t="shared" si="782"/>
        <v>41.88</v>
      </c>
      <c r="L7006" s="37">
        <f t="shared" si="783"/>
        <v>41.88</v>
      </c>
      <c r="M7006" s="37">
        <f t="shared" si="784"/>
        <v>41.27</v>
      </c>
      <c r="N7006" s="37">
        <f t="shared" si="785"/>
        <v>41.35</v>
      </c>
      <c r="O7006" s="38">
        <f t="shared" ca="1" si="786"/>
        <v>523300</v>
      </c>
    </row>
    <row r="7007" spans="1:15" x14ac:dyDescent="0.4">
      <c r="A7007">
        <v>6992</v>
      </c>
      <c r="B7007" s="63">
        <v>35221</v>
      </c>
      <c r="C7007" s="37">
        <v>67.5625</v>
      </c>
      <c r="D7007" s="37">
        <v>68.203125</v>
      </c>
      <c r="E7007" s="37">
        <v>67.421875</v>
      </c>
      <c r="F7007" s="37">
        <v>68.125</v>
      </c>
      <c r="G7007" s="38">
        <v>428000</v>
      </c>
      <c r="H7007" s="37">
        <v>41.653469000000001</v>
      </c>
      <c r="I7007" s="41">
        <f t="shared" si="780"/>
        <v>0.6114270678899083</v>
      </c>
      <c r="J7007" s="41">
        <f t="shared" ca="1" si="781"/>
        <v>1</v>
      </c>
      <c r="K7007" s="37">
        <f t="shared" si="782"/>
        <v>41.31</v>
      </c>
      <c r="L7007" s="37">
        <f t="shared" si="783"/>
        <v>41.7</v>
      </c>
      <c r="M7007" s="37">
        <f t="shared" si="784"/>
        <v>41.22</v>
      </c>
      <c r="N7007" s="37">
        <f t="shared" si="785"/>
        <v>41.65</v>
      </c>
      <c r="O7007" s="38">
        <f t="shared" ca="1" si="786"/>
        <v>428000</v>
      </c>
    </row>
    <row r="7008" spans="1:15" x14ac:dyDescent="0.4">
      <c r="A7008">
        <v>6993</v>
      </c>
      <c r="B7008" s="63">
        <v>35220</v>
      </c>
      <c r="C7008" s="37">
        <v>67.375</v>
      </c>
      <c r="D7008" s="37">
        <v>67.59375</v>
      </c>
      <c r="E7008" s="37">
        <v>67.25</v>
      </c>
      <c r="F7008" s="37">
        <v>67.53125</v>
      </c>
      <c r="G7008" s="38">
        <v>627100</v>
      </c>
      <c r="H7008" s="37">
        <v>41.290436</v>
      </c>
      <c r="I7008" s="41">
        <f t="shared" si="780"/>
        <v>0.61142709486348912</v>
      </c>
      <c r="J7008" s="41">
        <f t="shared" ca="1" si="781"/>
        <v>1</v>
      </c>
      <c r="K7008" s="37">
        <f t="shared" si="782"/>
        <v>41.19</v>
      </c>
      <c r="L7008" s="37">
        <f t="shared" si="783"/>
        <v>41.33</v>
      </c>
      <c r="M7008" s="37">
        <f t="shared" si="784"/>
        <v>41.12</v>
      </c>
      <c r="N7008" s="37">
        <f t="shared" si="785"/>
        <v>41.29</v>
      </c>
      <c r="O7008" s="38">
        <f t="shared" ca="1" si="786"/>
        <v>627100</v>
      </c>
    </row>
    <row r="7009" spans="1:15" x14ac:dyDescent="0.4">
      <c r="A7009">
        <v>6994</v>
      </c>
      <c r="B7009" s="63">
        <v>35219</v>
      </c>
      <c r="C7009" s="37">
        <v>66.890625</v>
      </c>
      <c r="D7009" s="37">
        <v>67.109375</v>
      </c>
      <c r="E7009" s="37">
        <v>66.703125</v>
      </c>
      <c r="F7009" s="37">
        <v>67.0625</v>
      </c>
      <c r="G7009" s="38">
        <v>503100</v>
      </c>
      <c r="H7009" s="37">
        <v>41.003841000000001</v>
      </c>
      <c r="I7009" s="41">
        <f t="shared" si="780"/>
        <v>0.61142726561043803</v>
      </c>
      <c r="J7009" s="41">
        <f t="shared" ca="1" si="781"/>
        <v>1</v>
      </c>
      <c r="K7009" s="37">
        <f t="shared" si="782"/>
        <v>40.9</v>
      </c>
      <c r="L7009" s="37">
        <f t="shared" si="783"/>
        <v>41.03</v>
      </c>
      <c r="M7009" s="37">
        <f t="shared" si="784"/>
        <v>40.78</v>
      </c>
      <c r="N7009" s="37">
        <f t="shared" si="785"/>
        <v>41</v>
      </c>
      <c r="O7009" s="38">
        <f t="shared" ca="1" si="786"/>
        <v>503100</v>
      </c>
    </row>
    <row r="7010" spans="1:15" x14ac:dyDescent="0.4">
      <c r="A7010">
        <v>6995</v>
      </c>
      <c r="B7010" s="63">
        <v>35216</v>
      </c>
      <c r="C7010" s="37">
        <v>67.359375</v>
      </c>
      <c r="D7010" s="37">
        <v>67.640625</v>
      </c>
      <c r="E7010" s="37">
        <v>66.875</v>
      </c>
      <c r="F7010" s="37">
        <v>66.875</v>
      </c>
      <c r="G7010" s="38">
        <v>923500</v>
      </c>
      <c r="H7010" s="37">
        <v>40.889201999999997</v>
      </c>
      <c r="I7010" s="41">
        <f t="shared" si="780"/>
        <v>0.61142731962616814</v>
      </c>
      <c r="J7010" s="41">
        <f t="shared" ca="1" si="781"/>
        <v>1</v>
      </c>
      <c r="K7010" s="37">
        <f t="shared" si="782"/>
        <v>41.19</v>
      </c>
      <c r="L7010" s="37">
        <f t="shared" si="783"/>
        <v>41.36</v>
      </c>
      <c r="M7010" s="37">
        <f t="shared" si="784"/>
        <v>40.89</v>
      </c>
      <c r="N7010" s="37">
        <f t="shared" si="785"/>
        <v>40.89</v>
      </c>
      <c r="O7010" s="38">
        <f t="shared" ca="1" si="786"/>
        <v>923500</v>
      </c>
    </row>
    <row r="7011" spans="1:15" x14ac:dyDescent="0.4">
      <c r="A7011">
        <v>6996</v>
      </c>
      <c r="B7011" s="63">
        <v>35215</v>
      </c>
      <c r="C7011" s="37">
        <v>66.9375</v>
      </c>
      <c r="D7011" s="37">
        <v>67.71875</v>
      </c>
      <c r="E7011" s="37">
        <v>66.75</v>
      </c>
      <c r="F7011" s="37">
        <v>67.375</v>
      </c>
      <c r="G7011" s="38">
        <v>895800</v>
      </c>
      <c r="H7011" s="37">
        <v>41.194901000000002</v>
      </c>
      <c r="I7011" s="41">
        <f t="shared" si="780"/>
        <v>0.61142710204081629</v>
      </c>
      <c r="J7011" s="41">
        <f t="shared" ca="1" si="781"/>
        <v>1</v>
      </c>
      <c r="K7011" s="37">
        <f t="shared" si="782"/>
        <v>40.93</v>
      </c>
      <c r="L7011" s="37">
        <f t="shared" si="783"/>
        <v>41.41</v>
      </c>
      <c r="M7011" s="37">
        <f t="shared" si="784"/>
        <v>40.81</v>
      </c>
      <c r="N7011" s="37">
        <f t="shared" si="785"/>
        <v>41.19</v>
      </c>
      <c r="O7011" s="38">
        <f t="shared" ca="1" si="786"/>
        <v>895800</v>
      </c>
    </row>
    <row r="7012" spans="1:15" x14ac:dyDescent="0.4">
      <c r="A7012">
        <v>6997</v>
      </c>
      <c r="B7012" s="63">
        <v>35214</v>
      </c>
      <c r="C7012" s="37">
        <v>67.625</v>
      </c>
      <c r="D7012" s="37">
        <v>67.6875</v>
      </c>
      <c r="E7012" s="37">
        <v>66.8125</v>
      </c>
      <c r="F7012" s="37">
        <v>67.03125</v>
      </c>
      <c r="G7012" s="38">
        <v>649600</v>
      </c>
      <c r="H7012" s="37">
        <v>40.984729999999999</v>
      </c>
      <c r="I7012" s="41">
        <f t="shared" si="780"/>
        <v>0.61142720745920742</v>
      </c>
      <c r="J7012" s="41">
        <f t="shared" ca="1" si="781"/>
        <v>1</v>
      </c>
      <c r="K7012" s="37">
        <f t="shared" si="782"/>
        <v>41.35</v>
      </c>
      <c r="L7012" s="37">
        <f t="shared" si="783"/>
        <v>41.39</v>
      </c>
      <c r="M7012" s="37">
        <f t="shared" si="784"/>
        <v>40.85</v>
      </c>
      <c r="N7012" s="37">
        <f t="shared" si="785"/>
        <v>40.98</v>
      </c>
      <c r="O7012" s="38">
        <f t="shared" ca="1" si="786"/>
        <v>649600</v>
      </c>
    </row>
    <row r="7013" spans="1:15" x14ac:dyDescent="0.4">
      <c r="A7013">
        <v>6998</v>
      </c>
      <c r="B7013" s="63">
        <v>35213</v>
      </c>
      <c r="C7013" s="37">
        <v>68.375</v>
      </c>
      <c r="D7013" s="37">
        <v>68.375</v>
      </c>
      <c r="E7013" s="37">
        <v>67.3125</v>
      </c>
      <c r="F7013" s="37">
        <v>67.484375</v>
      </c>
      <c r="G7013" s="38">
        <v>456400</v>
      </c>
      <c r="H7013" s="37">
        <v>41.261775999999998</v>
      </c>
      <c r="I7013" s="41">
        <f t="shared" si="780"/>
        <v>0.61142710442231996</v>
      </c>
      <c r="J7013" s="41">
        <f t="shared" ca="1" si="781"/>
        <v>1</v>
      </c>
      <c r="K7013" s="37">
        <f t="shared" si="782"/>
        <v>41.81</v>
      </c>
      <c r="L7013" s="37">
        <f t="shared" si="783"/>
        <v>41.81</v>
      </c>
      <c r="M7013" s="37">
        <f t="shared" si="784"/>
        <v>41.16</v>
      </c>
      <c r="N7013" s="37">
        <f t="shared" si="785"/>
        <v>41.26</v>
      </c>
      <c r="O7013" s="38">
        <f t="shared" ca="1" si="786"/>
        <v>456400</v>
      </c>
    </row>
    <row r="7014" spans="1:15" x14ac:dyDescent="0.4">
      <c r="A7014">
        <v>6999</v>
      </c>
      <c r="B7014" s="63">
        <v>35209</v>
      </c>
      <c r="C7014" s="37">
        <v>67.96875</v>
      </c>
      <c r="D7014" s="37">
        <v>68.328125</v>
      </c>
      <c r="E7014" s="37">
        <v>67.9375</v>
      </c>
      <c r="F7014" s="37">
        <v>68.171875</v>
      </c>
      <c r="G7014" s="38">
        <v>659100</v>
      </c>
      <c r="H7014" s="37">
        <v>41.682136999999997</v>
      </c>
      <c r="I7014" s="41">
        <f t="shared" si="780"/>
        <v>0.61142717579647032</v>
      </c>
      <c r="J7014" s="41">
        <f t="shared" ca="1" si="781"/>
        <v>1</v>
      </c>
      <c r="K7014" s="37">
        <f t="shared" si="782"/>
        <v>41.56</v>
      </c>
      <c r="L7014" s="37">
        <f t="shared" si="783"/>
        <v>41.78</v>
      </c>
      <c r="M7014" s="37">
        <f t="shared" si="784"/>
        <v>41.54</v>
      </c>
      <c r="N7014" s="37">
        <f t="shared" si="785"/>
        <v>41.68</v>
      </c>
      <c r="O7014" s="38">
        <f t="shared" ca="1" si="786"/>
        <v>659100</v>
      </c>
    </row>
    <row r="7015" spans="1:15" x14ac:dyDescent="0.4">
      <c r="A7015">
        <v>7000</v>
      </c>
      <c r="B7015" s="63">
        <v>35208</v>
      </c>
      <c r="C7015" s="37">
        <v>68.28125</v>
      </c>
      <c r="D7015" s="37">
        <v>68.4375</v>
      </c>
      <c r="E7015" s="37">
        <v>67.53125</v>
      </c>
      <c r="F7015" s="37">
        <v>67.90625</v>
      </c>
      <c r="G7015" s="38">
        <v>967900</v>
      </c>
      <c r="H7015" s="37">
        <v>41.519722000000002</v>
      </c>
      <c r="I7015" s="41">
        <f t="shared" si="780"/>
        <v>0.61142710722503457</v>
      </c>
      <c r="J7015" s="41">
        <f t="shared" ca="1" si="781"/>
        <v>1</v>
      </c>
      <c r="K7015" s="37">
        <f t="shared" si="782"/>
        <v>41.75</v>
      </c>
      <c r="L7015" s="37">
        <f t="shared" si="783"/>
        <v>41.84</v>
      </c>
      <c r="M7015" s="37">
        <f t="shared" si="784"/>
        <v>41.29</v>
      </c>
      <c r="N7015" s="37">
        <f t="shared" si="785"/>
        <v>41.52</v>
      </c>
      <c r="O7015" s="38">
        <f t="shared" ca="1" si="786"/>
        <v>967900</v>
      </c>
    </row>
    <row r="7016" spans="1:15" x14ac:dyDescent="0.4">
      <c r="A7016">
        <v>7001</v>
      </c>
      <c r="B7016" s="63">
        <v>35207</v>
      </c>
      <c r="C7016" s="37">
        <v>67.625</v>
      </c>
      <c r="D7016" s="37">
        <v>68.1875</v>
      </c>
      <c r="E7016" s="37">
        <v>67.390625</v>
      </c>
      <c r="F7016" s="37">
        <v>68.1875</v>
      </c>
      <c r="G7016" s="38">
        <v>1218100</v>
      </c>
      <c r="H7016" s="37">
        <v>41.691676999999999</v>
      </c>
      <c r="I7016" s="41">
        <f t="shared" si="780"/>
        <v>0.61142697708524285</v>
      </c>
      <c r="J7016" s="41">
        <f t="shared" ca="1" si="781"/>
        <v>1</v>
      </c>
      <c r="K7016" s="37">
        <f t="shared" si="782"/>
        <v>41.35</v>
      </c>
      <c r="L7016" s="37">
        <f t="shared" si="783"/>
        <v>41.69</v>
      </c>
      <c r="M7016" s="37">
        <f t="shared" si="784"/>
        <v>41.2</v>
      </c>
      <c r="N7016" s="37">
        <f t="shared" si="785"/>
        <v>41.69</v>
      </c>
      <c r="O7016" s="38">
        <f t="shared" ca="1" si="786"/>
        <v>1218100</v>
      </c>
    </row>
    <row r="7017" spans="1:15" x14ac:dyDescent="0.4">
      <c r="A7017">
        <v>7002</v>
      </c>
      <c r="B7017" s="63">
        <v>35206</v>
      </c>
      <c r="C7017" s="37">
        <v>67.75</v>
      </c>
      <c r="D7017" s="37">
        <v>67.875</v>
      </c>
      <c r="E7017" s="37">
        <v>67.5</v>
      </c>
      <c r="F7017" s="37">
        <v>67.546875</v>
      </c>
      <c r="G7017" s="38">
        <v>352700</v>
      </c>
      <c r="H7017" s="37">
        <v>41.299987999999999</v>
      </c>
      <c r="I7017" s="41">
        <f t="shared" si="780"/>
        <v>0.61142707194078183</v>
      </c>
      <c r="J7017" s="41">
        <f t="shared" ca="1" si="781"/>
        <v>1</v>
      </c>
      <c r="K7017" s="37">
        <f t="shared" si="782"/>
        <v>41.42</v>
      </c>
      <c r="L7017" s="37">
        <f t="shared" si="783"/>
        <v>41.5</v>
      </c>
      <c r="M7017" s="37">
        <f t="shared" si="784"/>
        <v>41.27</v>
      </c>
      <c r="N7017" s="37">
        <f t="shared" si="785"/>
        <v>41.3</v>
      </c>
      <c r="O7017" s="38">
        <f t="shared" ca="1" si="786"/>
        <v>352700</v>
      </c>
    </row>
    <row r="7018" spans="1:15" x14ac:dyDescent="0.4">
      <c r="A7018">
        <v>7003</v>
      </c>
      <c r="B7018" s="63">
        <v>35205</v>
      </c>
      <c r="C7018" s="37">
        <v>67.65625</v>
      </c>
      <c r="D7018" s="37">
        <v>67.75</v>
      </c>
      <c r="E7018" s="37">
        <v>66.984375</v>
      </c>
      <c r="F7018" s="37">
        <v>67.640625</v>
      </c>
      <c r="G7018" s="38">
        <v>788500</v>
      </c>
      <c r="H7018" s="37">
        <v>41.357311000000003</v>
      </c>
      <c r="I7018" s="41">
        <f t="shared" si="780"/>
        <v>0.61142709725109734</v>
      </c>
      <c r="J7018" s="41">
        <f t="shared" ca="1" si="781"/>
        <v>1</v>
      </c>
      <c r="K7018" s="37">
        <f t="shared" si="782"/>
        <v>41.37</v>
      </c>
      <c r="L7018" s="37">
        <f t="shared" si="783"/>
        <v>41.42</v>
      </c>
      <c r="M7018" s="37">
        <f t="shared" si="784"/>
        <v>40.96</v>
      </c>
      <c r="N7018" s="37">
        <f t="shared" si="785"/>
        <v>41.36</v>
      </c>
      <c r="O7018" s="38">
        <f t="shared" ca="1" si="786"/>
        <v>788500</v>
      </c>
    </row>
    <row r="7019" spans="1:15" x14ac:dyDescent="0.4">
      <c r="A7019">
        <v>7004</v>
      </c>
      <c r="B7019" s="63">
        <v>35202</v>
      </c>
      <c r="C7019" s="37">
        <v>67</v>
      </c>
      <c r="D7019" s="37">
        <v>67.296875</v>
      </c>
      <c r="E7019" s="37">
        <v>67</v>
      </c>
      <c r="F7019" s="37">
        <v>67.1875</v>
      </c>
      <c r="G7019" s="38">
        <v>427700</v>
      </c>
      <c r="H7019" s="37">
        <v>41.080261</v>
      </c>
      <c r="I7019" s="41">
        <f t="shared" si="780"/>
        <v>0.61142714046511626</v>
      </c>
      <c r="J7019" s="41">
        <f t="shared" ca="1" si="781"/>
        <v>1</v>
      </c>
      <c r="K7019" s="37">
        <f t="shared" si="782"/>
        <v>40.97</v>
      </c>
      <c r="L7019" s="37">
        <f t="shared" si="783"/>
        <v>41.15</v>
      </c>
      <c r="M7019" s="37">
        <f t="shared" si="784"/>
        <v>40.97</v>
      </c>
      <c r="N7019" s="37">
        <f t="shared" si="785"/>
        <v>41.08</v>
      </c>
      <c r="O7019" s="38">
        <f t="shared" ca="1" si="786"/>
        <v>427700</v>
      </c>
    </row>
    <row r="7020" spans="1:15" x14ac:dyDescent="0.4">
      <c r="A7020">
        <v>7005</v>
      </c>
      <c r="B7020" s="63">
        <v>35201</v>
      </c>
      <c r="C7020" s="37">
        <v>66.3125</v>
      </c>
      <c r="D7020" s="37">
        <v>66.9375</v>
      </c>
      <c r="E7020" s="37">
        <v>66.28125</v>
      </c>
      <c r="F7020" s="37">
        <v>66.828125</v>
      </c>
      <c r="G7020" s="38">
        <v>514400</v>
      </c>
      <c r="H7020" s="37">
        <v>40.860545999999999</v>
      </c>
      <c r="I7020" s="41">
        <f t="shared" si="780"/>
        <v>0.61142738929155949</v>
      </c>
      <c r="J7020" s="41">
        <f t="shared" ca="1" si="781"/>
        <v>1</v>
      </c>
      <c r="K7020" s="37">
        <f t="shared" si="782"/>
        <v>40.549999999999997</v>
      </c>
      <c r="L7020" s="37">
        <f t="shared" si="783"/>
        <v>40.93</v>
      </c>
      <c r="M7020" s="37">
        <f t="shared" si="784"/>
        <v>40.53</v>
      </c>
      <c r="N7020" s="37">
        <f t="shared" si="785"/>
        <v>40.86</v>
      </c>
      <c r="O7020" s="38">
        <f t="shared" ca="1" si="786"/>
        <v>514400</v>
      </c>
    </row>
    <row r="7021" spans="1:15" x14ac:dyDescent="0.4">
      <c r="A7021">
        <v>7006</v>
      </c>
      <c r="B7021" s="63">
        <v>35200</v>
      </c>
      <c r="C7021" s="37">
        <v>66.78125</v>
      </c>
      <c r="D7021" s="37">
        <v>67.3125</v>
      </c>
      <c r="E7021" s="37">
        <v>66.640625</v>
      </c>
      <c r="F7021" s="37">
        <v>66.6875</v>
      </c>
      <c r="G7021" s="38">
        <v>466100</v>
      </c>
      <c r="H7021" s="37">
        <v>40.774548000000003</v>
      </c>
      <c r="I7021" s="41">
        <f t="shared" si="780"/>
        <v>0.61142714901593254</v>
      </c>
      <c r="J7021" s="41">
        <f t="shared" ca="1" si="781"/>
        <v>1</v>
      </c>
      <c r="K7021" s="37">
        <f t="shared" si="782"/>
        <v>40.83</v>
      </c>
      <c r="L7021" s="37">
        <f t="shared" si="783"/>
        <v>41.16</v>
      </c>
      <c r="M7021" s="37">
        <f t="shared" si="784"/>
        <v>40.75</v>
      </c>
      <c r="N7021" s="37">
        <f t="shared" si="785"/>
        <v>40.770000000000003</v>
      </c>
      <c r="O7021" s="38">
        <f t="shared" ca="1" si="786"/>
        <v>466100</v>
      </c>
    </row>
    <row r="7022" spans="1:15" x14ac:dyDescent="0.4">
      <c r="A7022">
        <v>7007</v>
      </c>
      <c r="B7022" s="63">
        <v>35199</v>
      </c>
      <c r="C7022" s="37">
        <v>66.625</v>
      </c>
      <c r="D7022" s="37">
        <v>66.9375</v>
      </c>
      <c r="E7022" s="37">
        <v>66.5625</v>
      </c>
      <c r="F7022" s="37">
        <v>66.765625</v>
      </c>
      <c r="G7022" s="38">
        <v>632300</v>
      </c>
      <c r="H7022" s="37">
        <v>40.822315000000003</v>
      </c>
      <c r="I7022" s="41">
        <f t="shared" si="780"/>
        <v>0.61142713784226543</v>
      </c>
      <c r="J7022" s="41">
        <f t="shared" ca="1" si="781"/>
        <v>1</v>
      </c>
      <c r="K7022" s="37">
        <f t="shared" si="782"/>
        <v>40.74</v>
      </c>
      <c r="L7022" s="37">
        <f t="shared" si="783"/>
        <v>40.93</v>
      </c>
      <c r="M7022" s="37">
        <f t="shared" si="784"/>
        <v>40.700000000000003</v>
      </c>
      <c r="N7022" s="37">
        <f t="shared" si="785"/>
        <v>40.82</v>
      </c>
      <c r="O7022" s="38">
        <f t="shared" ca="1" si="786"/>
        <v>632300</v>
      </c>
    </row>
    <row r="7023" spans="1:15" x14ac:dyDescent="0.4">
      <c r="A7023">
        <v>7008</v>
      </c>
      <c r="B7023" s="63">
        <v>35198</v>
      </c>
      <c r="C7023" s="37">
        <v>65.53125</v>
      </c>
      <c r="D7023" s="37">
        <v>66.640625</v>
      </c>
      <c r="E7023" s="37">
        <v>65.46875</v>
      </c>
      <c r="F7023" s="37">
        <v>66.359375</v>
      </c>
      <c r="G7023" s="38">
        <v>867500</v>
      </c>
      <c r="H7023" s="37">
        <v>40.573909999999998</v>
      </c>
      <c r="I7023" s="41">
        <f t="shared" si="780"/>
        <v>0.61142694607958559</v>
      </c>
      <c r="J7023" s="41">
        <f t="shared" ca="1" si="781"/>
        <v>1</v>
      </c>
      <c r="K7023" s="37">
        <f t="shared" si="782"/>
        <v>40.07</v>
      </c>
      <c r="L7023" s="37">
        <f t="shared" si="783"/>
        <v>40.75</v>
      </c>
      <c r="M7023" s="37">
        <f t="shared" si="784"/>
        <v>40.03</v>
      </c>
      <c r="N7023" s="37">
        <f t="shared" si="785"/>
        <v>40.57</v>
      </c>
      <c r="O7023" s="38">
        <f t="shared" ca="1" si="786"/>
        <v>867500</v>
      </c>
    </row>
    <row r="7024" spans="1:15" x14ac:dyDescent="0.4">
      <c r="A7024">
        <v>7009</v>
      </c>
      <c r="B7024" s="63">
        <v>35195</v>
      </c>
      <c r="C7024" s="37">
        <v>65.375</v>
      </c>
      <c r="D7024" s="37">
        <v>65.59375</v>
      </c>
      <c r="E7024" s="37">
        <v>65.0625</v>
      </c>
      <c r="F7024" s="37">
        <v>65.375</v>
      </c>
      <c r="G7024" s="38">
        <v>925100</v>
      </c>
      <c r="H7024" s="37">
        <v>39.972031000000001</v>
      </c>
      <c r="I7024" s="41">
        <f t="shared" si="780"/>
        <v>0.61142686042065009</v>
      </c>
      <c r="J7024" s="41">
        <f t="shared" ca="1" si="781"/>
        <v>1</v>
      </c>
      <c r="K7024" s="37">
        <f t="shared" si="782"/>
        <v>39.97</v>
      </c>
      <c r="L7024" s="37">
        <f t="shared" si="783"/>
        <v>40.11</v>
      </c>
      <c r="M7024" s="37">
        <f t="shared" si="784"/>
        <v>39.78</v>
      </c>
      <c r="N7024" s="37">
        <f t="shared" si="785"/>
        <v>39.97</v>
      </c>
      <c r="O7024" s="38">
        <f t="shared" ca="1" si="786"/>
        <v>925100</v>
      </c>
    </row>
    <row r="7025" spans="1:15" x14ac:dyDescent="0.4">
      <c r="A7025">
        <v>7010</v>
      </c>
      <c r="B7025" s="63">
        <v>35194</v>
      </c>
      <c r="C7025" s="37">
        <v>64.5625</v>
      </c>
      <c r="D7025" s="37">
        <v>65.0625</v>
      </c>
      <c r="E7025" s="37">
        <v>64.5</v>
      </c>
      <c r="F7025" s="37">
        <v>64.734375</v>
      </c>
      <c r="G7025" s="38">
        <v>593400</v>
      </c>
      <c r="H7025" s="37">
        <v>39.580348999999998</v>
      </c>
      <c r="I7025" s="41">
        <f t="shared" si="780"/>
        <v>0.61142706637702149</v>
      </c>
      <c r="J7025" s="41">
        <f t="shared" ca="1" si="781"/>
        <v>1</v>
      </c>
      <c r="K7025" s="37">
        <f t="shared" si="782"/>
        <v>39.479999999999997</v>
      </c>
      <c r="L7025" s="37">
        <f t="shared" si="783"/>
        <v>39.78</v>
      </c>
      <c r="M7025" s="37">
        <f t="shared" si="784"/>
        <v>39.44</v>
      </c>
      <c r="N7025" s="37">
        <f t="shared" si="785"/>
        <v>39.58</v>
      </c>
      <c r="O7025" s="38">
        <f t="shared" ca="1" si="786"/>
        <v>593400</v>
      </c>
    </row>
    <row r="7026" spans="1:15" x14ac:dyDescent="0.4">
      <c r="A7026">
        <v>7011</v>
      </c>
      <c r="B7026" s="63">
        <v>35193</v>
      </c>
      <c r="C7026" s="37">
        <v>63.671875</v>
      </c>
      <c r="D7026" s="37">
        <v>64.78125</v>
      </c>
      <c r="E7026" s="37">
        <v>63.078125</v>
      </c>
      <c r="F7026" s="37">
        <v>64.78125</v>
      </c>
      <c r="G7026" s="38">
        <v>1694700</v>
      </c>
      <c r="H7026" s="37">
        <v>39.609020000000001</v>
      </c>
      <c r="I7026" s="41">
        <f t="shared" si="780"/>
        <v>0.61142722624216117</v>
      </c>
      <c r="J7026" s="41">
        <f t="shared" ca="1" si="781"/>
        <v>1</v>
      </c>
      <c r="K7026" s="37">
        <f t="shared" si="782"/>
        <v>38.93</v>
      </c>
      <c r="L7026" s="37">
        <f t="shared" si="783"/>
        <v>39.61</v>
      </c>
      <c r="M7026" s="37">
        <f t="shared" si="784"/>
        <v>38.57</v>
      </c>
      <c r="N7026" s="37">
        <f t="shared" si="785"/>
        <v>39.61</v>
      </c>
      <c r="O7026" s="38">
        <f t="shared" ca="1" si="786"/>
        <v>1694700</v>
      </c>
    </row>
    <row r="7027" spans="1:15" x14ac:dyDescent="0.4">
      <c r="A7027">
        <v>7012</v>
      </c>
      <c r="B7027" s="63">
        <v>35192</v>
      </c>
      <c r="C7027" s="37">
        <v>64.25</v>
      </c>
      <c r="D7027" s="37">
        <v>64.25</v>
      </c>
      <c r="E7027" s="37">
        <v>63.765625</v>
      </c>
      <c r="F7027" s="37">
        <v>63.984375</v>
      </c>
      <c r="G7027" s="38">
        <v>582100</v>
      </c>
      <c r="H7027" s="37">
        <v>39.121772999999997</v>
      </c>
      <c r="I7027" s="41">
        <f t="shared" si="780"/>
        <v>0.61142697728937723</v>
      </c>
      <c r="J7027" s="41">
        <f t="shared" ca="1" si="781"/>
        <v>1</v>
      </c>
      <c r="K7027" s="37">
        <f t="shared" si="782"/>
        <v>39.28</v>
      </c>
      <c r="L7027" s="37">
        <f t="shared" si="783"/>
        <v>39.28</v>
      </c>
      <c r="M7027" s="37">
        <f t="shared" si="784"/>
        <v>38.99</v>
      </c>
      <c r="N7027" s="37">
        <f t="shared" si="785"/>
        <v>39.119999999999997</v>
      </c>
      <c r="O7027" s="38">
        <f t="shared" ca="1" si="786"/>
        <v>582100</v>
      </c>
    </row>
    <row r="7028" spans="1:15" x14ac:dyDescent="0.4">
      <c r="A7028">
        <v>7013</v>
      </c>
      <c r="B7028" s="63">
        <v>35191</v>
      </c>
      <c r="C7028" s="37">
        <v>64.5625</v>
      </c>
      <c r="D7028" s="37">
        <v>64.5625</v>
      </c>
      <c r="E7028" s="37">
        <v>63.6875</v>
      </c>
      <c r="F7028" s="37">
        <v>64.25</v>
      </c>
      <c r="G7028" s="38">
        <v>647500</v>
      </c>
      <c r="H7028" s="37">
        <v>39.284218000000003</v>
      </c>
      <c r="I7028" s="41">
        <f t="shared" si="780"/>
        <v>0.61142751750972768</v>
      </c>
      <c r="J7028" s="41">
        <f t="shared" ca="1" si="781"/>
        <v>1</v>
      </c>
      <c r="K7028" s="37">
        <f t="shared" si="782"/>
        <v>39.479999999999997</v>
      </c>
      <c r="L7028" s="37">
        <f t="shared" si="783"/>
        <v>39.479999999999997</v>
      </c>
      <c r="M7028" s="37">
        <f t="shared" si="784"/>
        <v>38.94</v>
      </c>
      <c r="N7028" s="37">
        <f t="shared" si="785"/>
        <v>39.28</v>
      </c>
      <c r="O7028" s="38">
        <f t="shared" ca="1" si="786"/>
        <v>647500</v>
      </c>
    </row>
    <row r="7029" spans="1:15" x14ac:dyDescent="0.4">
      <c r="A7029">
        <v>7014</v>
      </c>
      <c r="B7029" s="63">
        <v>35188</v>
      </c>
      <c r="C7029" s="37">
        <v>64.78125</v>
      </c>
      <c r="D7029" s="37">
        <v>64.984375</v>
      </c>
      <c r="E7029" s="37">
        <v>63.75</v>
      </c>
      <c r="F7029" s="37">
        <v>64.3125</v>
      </c>
      <c r="G7029" s="38">
        <v>1329300</v>
      </c>
      <c r="H7029" s="37">
        <v>39.322387999999997</v>
      </c>
      <c r="I7029" s="41">
        <f t="shared" si="780"/>
        <v>0.61142682993197273</v>
      </c>
      <c r="J7029" s="41">
        <f t="shared" ca="1" si="781"/>
        <v>1</v>
      </c>
      <c r="K7029" s="37">
        <f t="shared" si="782"/>
        <v>39.61</v>
      </c>
      <c r="L7029" s="37">
        <f t="shared" si="783"/>
        <v>39.729999999999997</v>
      </c>
      <c r="M7029" s="37">
        <f t="shared" si="784"/>
        <v>38.979999999999997</v>
      </c>
      <c r="N7029" s="37">
        <f t="shared" si="785"/>
        <v>39.32</v>
      </c>
      <c r="O7029" s="38">
        <f t="shared" ca="1" si="786"/>
        <v>1329300</v>
      </c>
    </row>
    <row r="7030" spans="1:15" x14ac:dyDescent="0.4">
      <c r="A7030">
        <v>7015</v>
      </c>
      <c r="B7030" s="63">
        <v>35187</v>
      </c>
      <c r="C7030" s="37">
        <v>65.015625</v>
      </c>
      <c r="D7030" s="37">
        <v>65.375</v>
      </c>
      <c r="E7030" s="37">
        <v>64.09375</v>
      </c>
      <c r="F7030" s="37">
        <v>64.40625</v>
      </c>
      <c r="G7030" s="38">
        <v>1299600</v>
      </c>
      <c r="H7030" s="37">
        <v>39.379725999999998</v>
      </c>
      <c r="I7030" s="41">
        <f t="shared" si="780"/>
        <v>0.61142708976225135</v>
      </c>
      <c r="J7030" s="41">
        <f t="shared" ca="1" si="781"/>
        <v>1</v>
      </c>
      <c r="K7030" s="37">
        <f t="shared" si="782"/>
        <v>39.75</v>
      </c>
      <c r="L7030" s="37">
        <f t="shared" si="783"/>
        <v>39.97</v>
      </c>
      <c r="M7030" s="37">
        <f t="shared" si="784"/>
        <v>39.19</v>
      </c>
      <c r="N7030" s="37">
        <f t="shared" si="785"/>
        <v>39.380000000000003</v>
      </c>
      <c r="O7030" s="38">
        <f t="shared" ca="1" si="786"/>
        <v>1299600</v>
      </c>
    </row>
    <row r="7031" spans="1:15" x14ac:dyDescent="0.4">
      <c r="A7031">
        <v>7016</v>
      </c>
      <c r="B7031" s="63">
        <v>35186</v>
      </c>
      <c r="C7031" s="37">
        <v>65.375</v>
      </c>
      <c r="D7031" s="37">
        <v>65.796875</v>
      </c>
      <c r="E7031" s="37">
        <v>65.28125</v>
      </c>
      <c r="F7031" s="37">
        <v>65.53125</v>
      </c>
      <c r="G7031" s="38">
        <v>561900</v>
      </c>
      <c r="H7031" s="37">
        <v>40.067585000000001</v>
      </c>
      <c r="I7031" s="41">
        <f t="shared" si="780"/>
        <v>0.61142714353838823</v>
      </c>
      <c r="J7031" s="41">
        <f t="shared" ca="1" si="781"/>
        <v>1</v>
      </c>
      <c r="K7031" s="37">
        <f t="shared" si="782"/>
        <v>39.97</v>
      </c>
      <c r="L7031" s="37">
        <f t="shared" si="783"/>
        <v>40.229999999999997</v>
      </c>
      <c r="M7031" s="37">
        <f t="shared" si="784"/>
        <v>39.909999999999997</v>
      </c>
      <c r="N7031" s="37">
        <f t="shared" si="785"/>
        <v>40.07</v>
      </c>
      <c r="O7031" s="38">
        <f t="shared" ca="1" si="786"/>
        <v>561900</v>
      </c>
    </row>
    <row r="7032" spans="1:15" x14ac:dyDescent="0.4">
      <c r="A7032">
        <v>7017</v>
      </c>
      <c r="B7032" s="63">
        <v>35185</v>
      </c>
      <c r="C7032" s="37">
        <v>65.4375</v>
      </c>
      <c r="D7032" s="37">
        <v>65.5625</v>
      </c>
      <c r="E7032" s="37">
        <v>65.125</v>
      </c>
      <c r="F7032" s="37">
        <v>65.390625</v>
      </c>
      <c r="G7032" s="38">
        <v>184400</v>
      </c>
      <c r="H7032" s="37">
        <v>39.981605999999999</v>
      </c>
      <c r="I7032" s="41">
        <f t="shared" si="780"/>
        <v>0.61142718853046596</v>
      </c>
      <c r="J7032" s="41">
        <f t="shared" ca="1" si="781"/>
        <v>1</v>
      </c>
      <c r="K7032" s="37">
        <f t="shared" si="782"/>
        <v>40.01</v>
      </c>
      <c r="L7032" s="37">
        <f t="shared" si="783"/>
        <v>40.090000000000003</v>
      </c>
      <c r="M7032" s="37">
        <f t="shared" si="784"/>
        <v>39.82</v>
      </c>
      <c r="N7032" s="37">
        <f t="shared" si="785"/>
        <v>39.979999999999997</v>
      </c>
      <c r="O7032" s="38">
        <f t="shared" ca="1" si="786"/>
        <v>184400</v>
      </c>
    </row>
    <row r="7033" spans="1:15" x14ac:dyDescent="0.4">
      <c r="A7033">
        <v>7018</v>
      </c>
      <c r="B7033" s="63">
        <v>35184</v>
      </c>
      <c r="C7033" s="37">
        <v>65.15625</v>
      </c>
      <c r="D7033" s="37">
        <v>65.5625</v>
      </c>
      <c r="E7033" s="37">
        <v>65.15625</v>
      </c>
      <c r="F7033" s="37">
        <v>65.4375</v>
      </c>
      <c r="G7033" s="38">
        <v>219900</v>
      </c>
      <c r="H7033" s="37">
        <v>40.010261999999997</v>
      </c>
      <c r="I7033" s="41">
        <f t="shared" si="780"/>
        <v>0.61142711747850997</v>
      </c>
      <c r="J7033" s="41">
        <f t="shared" ca="1" si="781"/>
        <v>1</v>
      </c>
      <c r="K7033" s="37">
        <f t="shared" si="782"/>
        <v>39.840000000000003</v>
      </c>
      <c r="L7033" s="37">
        <f t="shared" si="783"/>
        <v>40.090000000000003</v>
      </c>
      <c r="M7033" s="37">
        <f t="shared" si="784"/>
        <v>39.840000000000003</v>
      </c>
      <c r="N7033" s="37">
        <f t="shared" si="785"/>
        <v>40.01</v>
      </c>
      <c r="O7033" s="38">
        <f t="shared" ca="1" si="786"/>
        <v>219900</v>
      </c>
    </row>
    <row r="7034" spans="1:15" x14ac:dyDescent="0.4">
      <c r="A7034">
        <v>7019</v>
      </c>
      <c r="B7034" s="63">
        <v>35181</v>
      </c>
      <c r="C7034" s="37">
        <v>65.46875</v>
      </c>
      <c r="D7034" s="37">
        <v>65.8125</v>
      </c>
      <c r="E7034" s="37">
        <v>65.234375</v>
      </c>
      <c r="F7034" s="37">
        <v>65.4375</v>
      </c>
      <c r="G7034" s="38">
        <v>563300</v>
      </c>
      <c r="H7034" s="37">
        <v>40.010261999999997</v>
      </c>
      <c r="I7034" s="41">
        <f t="shared" si="780"/>
        <v>0.61142711747850997</v>
      </c>
      <c r="J7034" s="41">
        <f t="shared" ca="1" si="781"/>
        <v>1</v>
      </c>
      <c r="K7034" s="37">
        <f t="shared" si="782"/>
        <v>40.03</v>
      </c>
      <c r="L7034" s="37">
        <f t="shared" si="783"/>
        <v>40.24</v>
      </c>
      <c r="M7034" s="37">
        <f t="shared" si="784"/>
        <v>39.89</v>
      </c>
      <c r="N7034" s="37">
        <f t="shared" si="785"/>
        <v>40.01</v>
      </c>
      <c r="O7034" s="38">
        <f t="shared" ca="1" si="786"/>
        <v>563300</v>
      </c>
    </row>
    <row r="7035" spans="1:15" x14ac:dyDescent="0.4">
      <c r="A7035">
        <v>7020</v>
      </c>
      <c r="B7035" s="63">
        <v>35180</v>
      </c>
      <c r="C7035" s="37">
        <v>65.140625</v>
      </c>
      <c r="D7035" s="37">
        <v>65.5625</v>
      </c>
      <c r="E7035" s="37">
        <v>64.75</v>
      </c>
      <c r="F7035" s="37">
        <v>65.296875</v>
      </c>
      <c r="G7035" s="38">
        <v>475500</v>
      </c>
      <c r="H7035" s="37">
        <v>39.924289999999999</v>
      </c>
      <c r="I7035" s="41">
        <f t="shared" si="780"/>
        <v>0.61142726968174199</v>
      </c>
      <c r="J7035" s="41">
        <f t="shared" ca="1" si="781"/>
        <v>1</v>
      </c>
      <c r="K7035" s="37">
        <f t="shared" si="782"/>
        <v>39.83</v>
      </c>
      <c r="L7035" s="37">
        <f t="shared" si="783"/>
        <v>40.090000000000003</v>
      </c>
      <c r="M7035" s="37">
        <f t="shared" si="784"/>
        <v>39.590000000000003</v>
      </c>
      <c r="N7035" s="37">
        <f t="shared" si="785"/>
        <v>39.92</v>
      </c>
      <c r="O7035" s="38">
        <f t="shared" ca="1" si="786"/>
        <v>475500</v>
      </c>
    </row>
    <row r="7036" spans="1:15" x14ac:dyDescent="0.4">
      <c r="A7036">
        <v>7021</v>
      </c>
      <c r="B7036" s="63">
        <v>35179</v>
      </c>
      <c r="C7036" s="37">
        <v>65.5625</v>
      </c>
      <c r="D7036" s="37">
        <v>65.5625</v>
      </c>
      <c r="E7036" s="37">
        <v>64.859375</v>
      </c>
      <c r="F7036" s="37">
        <v>65</v>
      </c>
      <c r="G7036" s="38">
        <v>699000</v>
      </c>
      <c r="H7036" s="37">
        <v>39.742759999999997</v>
      </c>
      <c r="I7036" s="41">
        <f t="shared" si="780"/>
        <v>0.61142707692307685</v>
      </c>
      <c r="J7036" s="41">
        <f t="shared" ca="1" si="781"/>
        <v>1</v>
      </c>
      <c r="K7036" s="37">
        <f t="shared" si="782"/>
        <v>40.090000000000003</v>
      </c>
      <c r="L7036" s="37">
        <f t="shared" si="783"/>
        <v>40.090000000000003</v>
      </c>
      <c r="M7036" s="37">
        <f t="shared" si="784"/>
        <v>39.659999999999997</v>
      </c>
      <c r="N7036" s="37">
        <f t="shared" si="785"/>
        <v>39.74</v>
      </c>
      <c r="O7036" s="38">
        <f t="shared" ca="1" si="786"/>
        <v>699000</v>
      </c>
    </row>
    <row r="7037" spans="1:15" x14ac:dyDescent="0.4">
      <c r="A7037">
        <v>7022</v>
      </c>
      <c r="B7037" s="63">
        <v>35178</v>
      </c>
      <c r="C7037" s="37">
        <v>64.921875</v>
      </c>
      <c r="D7037" s="37">
        <v>65.28125</v>
      </c>
      <c r="E7037" s="37">
        <v>64.78125</v>
      </c>
      <c r="F7037" s="37">
        <v>65.234375</v>
      </c>
      <c r="G7037" s="38">
        <v>225400</v>
      </c>
      <c r="H7037" s="37">
        <v>39.886077999999998</v>
      </c>
      <c r="I7037" s="41">
        <f t="shared" si="780"/>
        <v>0.61142730347305385</v>
      </c>
      <c r="J7037" s="41">
        <f t="shared" ca="1" si="781"/>
        <v>1</v>
      </c>
      <c r="K7037" s="37">
        <f t="shared" si="782"/>
        <v>39.700000000000003</v>
      </c>
      <c r="L7037" s="37">
        <f t="shared" si="783"/>
        <v>39.909999999999997</v>
      </c>
      <c r="M7037" s="37">
        <f t="shared" si="784"/>
        <v>39.61</v>
      </c>
      <c r="N7037" s="37">
        <f t="shared" si="785"/>
        <v>39.89</v>
      </c>
      <c r="O7037" s="38">
        <f t="shared" ca="1" si="786"/>
        <v>225400</v>
      </c>
    </row>
    <row r="7038" spans="1:15" x14ac:dyDescent="0.4">
      <c r="A7038">
        <v>7023</v>
      </c>
      <c r="B7038" s="63">
        <v>35177</v>
      </c>
      <c r="C7038" s="37">
        <v>65.125</v>
      </c>
      <c r="D7038" s="37">
        <v>65.28125</v>
      </c>
      <c r="E7038" s="37">
        <v>64.59375</v>
      </c>
      <c r="F7038" s="37">
        <v>65.03125</v>
      </c>
      <c r="G7038" s="38">
        <v>828900</v>
      </c>
      <c r="H7038" s="37">
        <v>39.761882999999997</v>
      </c>
      <c r="I7038" s="41">
        <f t="shared" si="780"/>
        <v>0.61142732148005763</v>
      </c>
      <c r="J7038" s="41">
        <f t="shared" ca="1" si="781"/>
        <v>1</v>
      </c>
      <c r="K7038" s="37">
        <f t="shared" si="782"/>
        <v>39.82</v>
      </c>
      <c r="L7038" s="37">
        <f t="shared" si="783"/>
        <v>39.909999999999997</v>
      </c>
      <c r="M7038" s="37">
        <f t="shared" si="784"/>
        <v>39.49</v>
      </c>
      <c r="N7038" s="37">
        <f t="shared" si="785"/>
        <v>39.76</v>
      </c>
      <c r="O7038" s="38">
        <f t="shared" ca="1" si="786"/>
        <v>828900</v>
      </c>
    </row>
    <row r="7039" spans="1:15" x14ac:dyDescent="0.4">
      <c r="A7039">
        <v>7024</v>
      </c>
      <c r="B7039" s="63">
        <v>35174</v>
      </c>
      <c r="C7039" s="37">
        <v>64.6875</v>
      </c>
      <c r="D7039" s="37">
        <v>64.859375</v>
      </c>
      <c r="E7039" s="37">
        <v>64.421875</v>
      </c>
      <c r="F7039" s="37">
        <v>64.53125</v>
      </c>
      <c r="G7039" s="38">
        <v>885100</v>
      </c>
      <c r="H7039" s="37">
        <v>39.456150000000001</v>
      </c>
      <c r="I7039" s="41">
        <f t="shared" si="780"/>
        <v>0.61142702179176756</v>
      </c>
      <c r="J7039" s="41">
        <f t="shared" ca="1" si="781"/>
        <v>1</v>
      </c>
      <c r="K7039" s="37">
        <f t="shared" si="782"/>
        <v>39.549999999999997</v>
      </c>
      <c r="L7039" s="37">
        <f t="shared" si="783"/>
        <v>39.659999999999997</v>
      </c>
      <c r="M7039" s="37">
        <f t="shared" si="784"/>
        <v>39.39</v>
      </c>
      <c r="N7039" s="37">
        <f t="shared" si="785"/>
        <v>39.46</v>
      </c>
      <c r="O7039" s="38">
        <f t="shared" ca="1" si="786"/>
        <v>885100</v>
      </c>
    </row>
    <row r="7040" spans="1:15" x14ac:dyDescent="0.4">
      <c r="A7040">
        <v>7025</v>
      </c>
      <c r="B7040" s="63">
        <v>35173</v>
      </c>
      <c r="C7040" s="37">
        <v>64.4375</v>
      </c>
      <c r="D7040" s="37">
        <v>64.578125</v>
      </c>
      <c r="E7040" s="37">
        <v>64.09375</v>
      </c>
      <c r="F7040" s="37">
        <v>64.375</v>
      </c>
      <c r="G7040" s="38">
        <v>818600</v>
      </c>
      <c r="H7040" s="37">
        <v>39.360621999999999</v>
      </c>
      <c r="I7040" s="41">
        <f t="shared" si="780"/>
        <v>0.61142713786407765</v>
      </c>
      <c r="J7040" s="41">
        <f t="shared" ca="1" si="781"/>
        <v>1</v>
      </c>
      <c r="K7040" s="37">
        <f t="shared" si="782"/>
        <v>39.4</v>
      </c>
      <c r="L7040" s="37">
        <f t="shared" si="783"/>
        <v>39.479999999999997</v>
      </c>
      <c r="M7040" s="37">
        <f t="shared" si="784"/>
        <v>39.19</v>
      </c>
      <c r="N7040" s="37">
        <f t="shared" si="785"/>
        <v>39.36</v>
      </c>
      <c r="O7040" s="38">
        <f t="shared" ca="1" si="786"/>
        <v>818600</v>
      </c>
    </row>
    <row r="7041" spans="1:15" x14ac:dyDescent="0.4">
      <c r="A7041">
        <v>7026</v>
      </c>
      <c r="B7041" s="63">
        <v>35172</v>
      </c>
      <c r="C7041" s="37">
        <v>64.375</v>
      </c>
      <c r="D7041" s="37">
        <v>64.5625</v>
      </c>
      <c r="E7041" s="37">
        <v>63.84375</v>
      </c>
      <c r="F7041" s="37">
        <v>64.28125</v>
      </c>
      <c r="G7041" s="38">
        <v>525300</v>
      </c>
      <c r="H7041" s="37">
        <v>39.303306999999997</v>
      </c>
      <c r="I7041" s="41">
        <f t="shared" si="780"/>
        <v>0.61142723578026248</v>
      </c>
      <c r="J7041" s="41">
        <f t="shared" ca="1" si="781"/>
        <v>1</v>
      </c>
      <c r="K7041" s="37">
        <f t="shared" si="782"/>
        <v>39.36</v>
      </c>
      <c r="L7041" s="37">
        <f t="shared" si="783"/>
        <v>39.479999999999997</v>
      </c>
      <c r="M7041" s="37">
        <f t="shared" si="784"/>
        <v>39.04</v>
      </c>
      <c r="N7041" s="37">
        <f t="shared" si="785"/>
        <v>39.299999999999997</v>
      </c>
      <c r="O7041" s="38">
        <f t="shared" ca="1" si="786"/>
        <v>525300</v>
      </c>
    </row>
    <row r="7042" spans="1:15" x14ac:dyDescent="0.4">
      <c r="A7042">
        <v>7027</v>
      </c>
      <c r="B7042" s="63">
        <v>35171</v>
      </c>
      <c r="C7042" s="37">
        <v>64.375</v>
      </c>
      <c r="D7042" s="37">
        <v>64.65625</v>
      </c>
      <c r="E7042" s="37">
        <v>64.234375</v>
      </c>
      <c r="F7042" s="37">
        <v>64.4375</v>
      </c>
      <c r="G7042" s="38">
        <v>429700</v>
      </c>
      <c r="H7042" s="37">
        <v>39.398823</v>
      </c>
      <c r="I7042" s="41">
        <f t="shared" si="780"/>
        <v>0.61142693307468476</v>
      </c>
      <c r="J7042" s="41">
        <f t="shared" ca="1" si="781"/>
        <v>1</v>
      </c>
      <c r="K7042" s="37">
        <f t="shared" si="782"/>
        <v>39.36</v>
      </c>
      <c r="L7042" s="37">
        <f t="shared" si="783"/>
        <v>39.53</v>
      </c>
      <c r="M7042" s="37">
        <f t="shared" si="784"/>
        <v>39.270000000000003</v>
      </c>
      <c r="N7042" s="37">
        <f t="shared" si="785"/>
        <v>39.4</v>
      </c>
      <c r="O7042" s="38">
        <f t="shared" ca="1" si="786"/>
        <v>429700</v>
      </c>
    </row>
    <row r="7043" spans="1:15" x14ac:dyDescent="0.4">
      <c r="A7043">
        <v>7028</v>
      </c>
      <c r="B7043" s="63">
        <v>35170</v>
      </c>
      <c r="C7043" s="37">
        <v>64.046875</v>
      </c>
      <c r="D7043" s="37">
        <v>64.328125</v>
      </c>
      <c r="E7043" s="37">
        <v>63.84375</v>
      </c>
      <c r="F7043" s="37">
        <v>64.25</v>
      </c>
      <c r="G7043" s="38">
        <v>484200</v>
      </c>
      <c r="H7043" s="37">
        <v>39.284218000000003</v>
      </c>
      <c r="I7043" s="41">
        <f t="shared" si="780"/>
        <v>0.61142751750972768</v>
      </c>
      <c r="J7043" s="41">
        <f t="shared" ca="1" si="781"/>
        <v>1</v>
      </c>
      <c r="K7043" s="37">
        <f t="shared" si="782"/>
        <v>39.159999999999997</v>
      </c>
      <c r="L7043" s="37">
        <f t="shared" si="783"/>
        <v>39.33</v>
      </c>
      <c r="M7043" s="37">
        <f t="shared" si="784"/>
        <v>39.04</v>
      </c>
      <c r="N7043" s="37">
        <f t="shared" si="785"/>
        <v>39.28</v>
      </c>
      <c r="O7043" s="38">
        <f t="shared" ca="1" si="786"/>
        <v>484200</v>
      </c>
    </row>
    <row r="7044" spans="1:15" x14ac:dyDescent="0.4">
      <c r="A7044">
        <v>7029</v>
      </c>
      <c r="B7044" s="63">
        <v>35167</v>
      </c>
      <c r="C7044" s="37">
        <v>63.359375</v>
      </c>
      <c r="D7044" s="37">
        <v>63.8125</v>
      </c>
      <c r="E7044" s="37">
        <v>63.171875</v>
      </c>
      <c r="F7044" s="37">
        <v>63.71875</v>
      </c>
      <c r="G7044" s="38">
        <v>411300</v>
      </c>
      <c r="H7044" s="37">
        <v>38.959353999999998</v>
      </c>
      <c r="I7044" s="41">
        <f t="shared" si="780"/>
        <v>0.61142684060814123</v>
      </c>
      <c r="J7044" s="41">
        <f t="shared" ca="1" si="781"/>
        <v>1</v>
      </c>
      <c r="K7044" s="37">
        <f t="shared" si="782"/>
        <v>38.74</v>
      </c>
      <c r="L7044" s="37">
        <f t="shared" si="783"/>
        <v>39.020000000000003</v>
      </c>
      <c r="M7044" s="37">
        <f t="shared" si="784"/>
        <v>38.619999999999997</v>
      </c>
      <c r="N7044" s="37">
        <f t="shared" si="785"/>
        <v>38.96</v>
      </c>
      <c r="O7044" s="38">
        <f t="shared" ca="1" si="786"/>
        <v>411300</v>
      </c>
    </row>
    <row r="7045" spans="1:15" x14ac:dyDescent="0.4">
      <c r="A7045">
        <v>7030</v>
      </c>
      <c r="B7045" s="63">
        <v>35166</v>
      </c>
      <c r="C7045" s="37">
        <v>63.15625</v>
      </c>
      <c r="D7045" s="37">
        <v>63.46875</v>
      </c>
      <c r="E7045" s="37">
        <v>62.125</v>
      </c>
      <c r="F7045" s="37">
        <v>62.921875</v>
      </c>
      <c r="G7045" s="38">
        <v>1276000</v>
      </c>
      <c r="H7045" s="37">
        <v>38.472163999999999</v>
      </c>
      <c r="I7045" s="41">
        <f t="shared" si="780"/>
        <v>0.61142748845294259</v>
      </c>
      <c r="J7045" s="41">
        <f t="shared" ca="1" si="781"/>
        <v>1</v>
      </c>
      <c r="K7045" s="37">
        <f t="shared" si="782"/>
        <v>38.619999999999997</v>
      </c>
      <c r="L7045" s="37">
        <f t="shared" si="783"/>
        <v>38.81</v>
      </c>
      <c r="M7045" s="37">
        <f t="shared" si="784"/>
        <v>37.979999999999997</v>
      </c>
      <c r="N7045" s="37">
        <f t="shared" si="785"/>
        <v>38.47</v>
      </c>
      <c r="O7045" s="38">
        <f t="shared" ca="1" si="786"/>
        <v>1276000</v>
      </c>
    </row>
    <row r="7046" spans="1:15" x14ac:dyDescent="0.4">
      <c r="A7046">
        <v>7031</v>
      </c>
      <c r="B7046" s="63">
        <v>35165</v>
      </c>
      <c r="C7046" s="37">
        <v>64.03125</v>
      </c>
      <c r="D7046" s="37">
        <v>64.3125</v>
      </c>
      <c r="E7046" s="37">
        <v>62.75</v>
      </c>
      <c r="F7046" s="37">
        <v>63</v>
      </c>
      <c r="G7046" s="38">
        <v>939500</v>
      </c>
      <c r="H7046" s="37">
        <v>38.519894000000001</v>
      </c>
      <c r="I7046" s="41">
        <f t="shared" si="780"/>
        <v>0.61142688888888885</v>
      </c>
      <c r="J7046" s="41">
        <f t="shared" ca="1" si="781"/>
        <v>1</v>
      </c>
      <c r="K7046" s="37">
        <f t="shared" si="782"/>
        <v>39.15</v>
      </c>
      <c r="L7046" s="37">
        <f t="shared" si="783"/>
        <v>39.32</v>
      </c>
      <c r="M7046" s="37">
        <f t="shared" si="784"/>
        <v>38.369999999999997</v>
      </c>
      <c r="N7046" s="37">
        <f t="shared" si="785"/>
        <v>38.520000000000003</v>
      </c>
      <c r="O7046" s="38">
        <f t="shared" ca="1" si="786"/>
        <v>939500</v>
      </c>
    </row>
    <row r="7047" spans="1:15" x14ac:dyDescent="0.4">
      <c r="A7047">
        <v>7032</v>
      </c>
      <c r="B7047" s="63">
        <v>35164</v>
      </c>
      <c r="C7047" s="37">
        <v>64.640625</v>
      </c>
      <c r="D7047" s="37">
        <v>64.640625</v>
      </c>
      <c r="E7047" s="37">
        <v>64.015625</v>
      </c>
      <c r="F7047" s="37">
        <v>64.140625</v>
      </c>
      <c r="G7047" s="38">
        <v>1180900</v>
      </c>
      <c r="H7047" s="37">
        <v>39.217323</v>
      </c>
      <c r="I7047" s="41">
        <f t="shared" si="780"/>
        <v>0.61142720389768579</v>
      </c>
      <c r="J7047" s="41">
        <f t="shared" ca="1" si="781"/>
        <v>1</v>
      </c>
      <c r="K7047" s="37">
        <f t="shared" si="782"/>
        <v>39.520000000000003</v>
      </c>
      <c r="L7047" s="37">
        <f t="shared" si="783"/>
        <v>39.520000000000003</v>
      </c>
      <c r="M7047" s="37">
        <f t="shared" si="784"/>
        <v>39.14</v>
      </c>
      <c r="N7047" s="37">
        <f t="shared" si="785"/>
        <v>39.22</v>
      </c>
      <c r="O7047" s="38">
        <f t="shared" ca="1" si="786"/>
        <v>1180900</v>
      </c>
    </row>
    <row r="7048" spans="1:15" x14ac:dyDescent="0.4">
      <c r="A7048">
        <v>7033</v>
      </c>
      <c r="B7048" s="63">
        <v>35163</v>
      </c>
      <c r="C7048" s="37">
        <v>63.875</v>
      </c>
      <c r="D7048" s="37">
        <v>64.390625</v>
      </c>
      <c r="E7048" s="37">
        <v>63.59375</v>
      </c>
      <c r="F7048" s="37">
        <v>64.390625</v>
      </c>
      <c r="G7048" s="38">
        <v>2217200</v>
      </c>
      <c r="H7048" s="37">
        <v>39.370190000000001</v>
      </c>
      <c r="I7048" s="41">
        <f t="shared" si="780"/>
        <v>0.61142736229070616</v>
      </c>
      <c r="J7048" s="41">
        <f t="shared" ca="1" si="781"/>
        <v>1</v>
      </c>
      <c r="K7048" s="37">
        <f t="shared" si="782"/>
        <v>39.049999999999997</v>
      </c>
      <c r="L7048" s="37">
        <f t="shared" si="783"/>
        <v>39.369999999999997</v>
      </c>
      <c r="M7048" s="37">
        <f t="shared" si="784"/>
        <v>38.880000000000003</v>
      </c>
      <c r="N7048" s="37">
        <f t="shared" si="785"/>
        <v>39.369999999999997</v>
      </c>
      <c r="O7048" s="38">
        <f t="shared" ca="1" si="786"/>
        <v>2217200</v>
      </c>
    </row>
    <row r="7049" spans="1:15" x14ac:dyDescent="0.4">
      <c r="A7049">
        <v>7034</v>
      </c>
      <c r="B7049" s="63">
        <v>35159</v>
      </c>
      <c r="C7049" s="37">
        <v>65.5625</v>
      </c>
      <c r="D7049" s="37">
        <v>65.71875</v>
      </c>
      <c r="E7049" s="37">
        <v>65.5</v>
      </c>
      <c r="F7049" s="37">
        <v>65.515625</v>
      </c>
      <c r="G7049" s="38">
        <v>934900</v>
      </c>
      <c r="H7049" s="37">
        <v>40.058033000000002</v>
      </c>
      <c r="I7049" s="41">
        <f t="shared" si="780"/>
        <v>0.61142716718340095</v>
      </c>
      <c r="J7049" s="41">
        <f t="shared" ca="1" si="781"/>
        <v>1</v>
      </c>
      <c r="K7049" s="37">
        <f t="shared" si="782"/>
        <v>40.090000000000003</v>
      </c>
      <c r="L7049" s="37">
        <f t="shared" si="783"/>
        <v>40.18</v>
      </c>
      <c r="M7049" s="37">
        <f t="shared" si="784"/>
        <v>40.049999999999997</v>
      </c>
      <c r="N7049" s="37">
        <f t="shared" si="785"/>
        <v>40.06</v>
      </c>
      <c r="O7049" s="38">
        <f t="shared" ca="1" si="786"/>
        <v>934900</v>
      </c>
    </row>
    <row r="7050" spans="1:15" x14ac:dyDescent="0.4">
      <c r="A7050">
        <v>7035</v>
      </c>
      <c r="B7050" s="63">
        <v>35158</v>
      </c>
      <c r="C7050" s="37">
        <v>65.328125</v>
      </c>
      <c r="D7050" s="37">
        <v>65.609375</v>
      </c>
      <c r="E7050" s="37">
        <v>65.171875</v>
      </c>
      <c r="F7050" s="37">
        <v>65.5625</v>
      </c>
      <c r="G7050" s="38">
        <v>288000</v>
      </c>
      <c r="H7050" s="37">
        <v>40.086677999999999</v>
      </c>
      <c r="I7050" s="41">
        <f t="shared" si="780"/>
        <v>0.61142692850333646</v>
      </c>
      <c r="J7050" s="41">
        <f t="shared" ca="1" si="781"/>
        <v>1</v>
      </c>
      <c r="K7050" s="37">
        <f t="shared" si="782"/>
        <v>39.94</v>
      </c>
      <c r="L7050" s="37">
        <f t="shared" si="783"/>
        <v>40.119999999999997</v>
      </c>
      <c r="M7050" s="37">
        <f t="shared" si="784"/>
        <v>39.85</v>
      </c>
      <c r="N7050" s="37">
        <f t="shared" si="785"/>
        <v>40.090000000000003</v>
      </c>
      <c r="O7050" s="38">
        <f t="shared" ca="1" si="786"/>
        <v>288000</v>
      </c>
    </row>
    <row r="7051" spans="1:15" x14ac:dyDescent="0.4">
      <c r="A7051">
        <v>7036</v>
      </c>
      <c r="B7051" s="63">
        <v>35157</v>
      </c>
      <c r="C7051" s="37">
        <v>65.515625</v>
      </c>
      <c r="D7051" s="37">
        <v>65.5625</v>
      </c>
      <c r="E7051" s="37">
        <v>65.296875</v>
      </c>
      <c r="F7051" s="37">
        <v>65.5625</v>
      </c>
      <c r="G7051" s="38">
        <v>638800</v>
      </c>
      <c r="H7051" s="37">
        <v>40.086677999999999</v>
      </c>
      <c r="I7051" s="41">
        <f t="shared" si="780"/>
        <v>0.61142692850333646</v>
      </c>
      <c r="J7051" s="41">
        <f t="shared" ca="1" si="781"/>
        <v>1</v>
      </c>
      <c r="K7051" s="37">
        <f t="shared" si="782"/>
        <v>40.06</v>
      </c>
      <c r="L7051" s="37">
        <f t="shared" si="783"/>
        <v>40.090000000000003</v>
      </c>
      <c r="M7051" s="37">
        <f t="shared" si="784"/>
        <v>39.92</v>
      </c>
      <c r="N7051" s="37">
        <f t="shared" si="785"/>
        <v>40.090000000000003</v>
      </c>
      <c r="O7051" s="38">
        <f t="shared" ca="1" si="786"/>
        <v>638800</v>
      </c>
    </row>
    <row r="7052" spans="1:15" x14ac:dyDescent="0.4">
      <c r="A7052">
        <v>7037</v>
      </c>
      <c r="B7052" s="63">
        <v>35156</v>
      </c>
      <c r="C7052" s="37">
        <v>65</v>
      </c>
      <c r="D7052" s="37">
        <v>65.453125</v>
      </c>
      <c r="E7052" s="37">
        <v>64.796875</v>
      </c>
      <c r="F7052" s="37">
        <v>65.4375</v>
      </c>
      <c r="G7052" s="38">
        <v>773400</v>
      </c>
      <c r="H7052" s="37">
        <v>40.010261999999997</v>
      </c>
      <c r="I7052" s="41">
        <f t="shared" si="780"/>
        <v>0.61142711747850997</v>
      </c>
      <c r="J7052" s="41">
        <f t="shared" ca="1" si="781"/>
        <v>1</v>
      </c>
      <c r="K7052" s="37">
        <f t="shared" si="782"/>
        <v>39.74</v>
      </c>
      <c r="L7052" s="37">
        <f t="shared" si="783"/>
        <v>40.020000000000003</v>
      </c>
      <c r="M7052" s="37">
        <f t="shared" si="784"/>
        <v>39.619999999999997</v>
      </c>
      <c r="N7052" s="37">
        <f t="shared" si="785"/>
        <v>40.01</v>
      </c>
      <c r="O7052" s="38">
        <f t="shared" ca="1" si="786"/>
        <v>773400</v>
      </c>
    </row>
    <row r="7053" spans="1:15" x14ac:dyDescent="0.4">
      <c r="A7053">
        <v>7038</v>
      </c>
      <c r="B7053" s="63">
        <v>35153</v>
      </c>
      <c r="C7053" s="37">
        <v>65.1875</v>
      </c>
      <c r="D7053" s="37">
        <v>65.1875</v>
      </c>
      <c r="E7053" s="37">
        <v>64.375</v>
      </c>
      <c r="F7053" s="37">
        <v>64.6875</v>
      </c>
      <c r="G7053" s="38">
        <v>457700</v>
      </c>
      <c r="H7053" s="37">
        <v>39.551689000000003</v>
      </c>
      <c r="I7053" s="41">
        <f t="shared" si="780"/>
        <v>0.61142707632850246</v>
      </c>
      <c r="J7053" s="41">
        <f t="shared" ca="1" si="781"/>
        <v>1</v>
      </c>
      <c r="K7053" s="37">
        <f t="shared" si="782"/>
        <v>39.86</v>
      </c>
      <c r="L7053" s="37">
        <f t="shared" si="783"/>
        <v>39.86</v>
      </c>
      <c r="M7053" s="37">
        <f t="shared" si="784"/>
        <v>39.36</v>
      </c>
      <c r="N7053" s="37">
        <f t="shared" si="785"/>
        <v>39.549999999999997</v>
      </c>
      <c r="O7053" s="38">
        <f t="shared" ca="1" si="786"/>
        <v>457700</v>
      </c>
    </row>
    <row r="7054" spans="1:15" x14ac:dyDescent="0.4">
      <c r="A7054">
        <v>7039</v>
      </c>
      <c r="B7054" s="63">
        <v>35152</v>
      </c>
      <c r="C7054" s="37">
        <v>64.515625</v>
      </c>
      <c r="D7054" s="37">
        <v>65.03125</v>
      </c>
      <c r="E7054" s="37">
        <v>64.5</v>
      </c>
      <c r="F7054" s="37">
        <v>65</v>
      </c>
      <c r="G7054" s="38">
        <v>1001300</v>
      </c>
      <c r="H7054" s="37">
        <v>39.742759999999997</v>
      </c>
      <c r="I7054" s="41">
        <f t="shared" si="780"/>
        <v>0.61142707692307685</v>
      </c>
      <c r="J7054" s="41">
        <f t="shared" ca="1" si="781"/>
        <v>1</v>
      </c>
      <c r="K7054" s="37">
        <f t="shared" si="782"/>
        <v>39.450000000000003</v>
      </c>
      <c r="L7054" s="37">
        <f t="shared" si="783"/>
        <v>39.76</v>
      </c>
      <c r="M7054" s="37">
        <f t="shared" si="784"/>
        <v>39.44</v>
      </c>
      <c r="N7054" s="37">
        <f t="shared" si="785"/>
        <v>39.74</v>
      </c>
      <c r="O7054" s="38">
        <f t="shared" ca="1" si="786"/>
        <v>1001300</v>
      </c>
    </row>
    <row r="7055" spans="1:15" x14ac:dyDescent="0.4">
      <c r="A7055">
        <v>7040</v>
      </c>
      <c r="B7055" s="63">
        <v>35151</v>
      </c>
      <c r="C7055" s="37">
        <v>65.4375</v>
      </c>
      <c r="D7055" s="37">
        <v>65.484375</v>
      </c>
      <c r="E7055" s="37">
        <v>64.6875</v>
      </c>
      <c r="F7055" s="37">
        <v>64.75</v>
      </c>
      <c r="G7055" s="38">
        <v>809600</v>
      </c>
      <c r="H7055" s="37">
        <v>39.589900999999998</v>
      </c>
      <c r="I7055" s="41">
        <f t="shared" si="780"/>
        <v>0.6114270424710424</v>
      </c>
      <c r="J7055" s="41">
        <f t="shared" ca="1" si="781"/>
        <v>1</v>
      </c>
      <c r="K7055" s="37">
        <f t="shared" si="782"/>
        <v>40.01</v>
      </c>
      <c r="L7055" s="37">
        <f t="shared" si="783"/>
        <v>40.04</v>
      </c>
      <c r="M7055" s="37">
        <f t="shared" si="784"/>
        <v>39.549999999999997</v>
      </c>
      <c r="N7055" s="37">
        <f t="shared" si="785"/>
        <v>39.590000000000003</v>
      </c>
      <c r="O7055" s="38">
        <f t="shared" ca="1" si="786"/>
        <v>809600</v>
      </c>
    </row>
    <row r="7056" spans="1:15" x14ac:dyDescent="0.4">
      <c r="A7056">
        <v>7041</v>
      </c>
      <c r="B7056" s="63">
        <v>35150</v>
      </c>
      <c r="C7056" s="37">
        <v>64.921875</v>
      </c>
      <c r="D7056" s="37">
        <v>65.515625</v>
      </c>
      <c r="E7056" s="37">
        <v>64.859375</v>
      </c>
      <c r="F7056" s="37">
        <v>65.34375</v>
      </c>
      <c r="G7056" s="38">
        <v>969400</v>
      </c>
      <c r="H7056" s="37">
        <v>39.952942</v>
      </c>
      <c r="I7056" s="41">
        <f t="shared" si="780"/>
        <v>0.61142713725490194</v>
      </c>
      <c r="J7056" s="41">
        <f t="shared" ca="1" si="781"/>
        <v>1</v>
      </c>
      <c r="K7056" s="37">
        <f t="shared" si="782"/>
        <v>39.69</v>
      </c>
      <c r="L7056" s="37">
        <f t="shared" si="783"/>
        <v>40.06</v>
      </c>
      <c r="M7056" s="37">
        <f t="shared" si="784"/>
        <v>39.659999999999997</v>
      </c>
      <c r="N7056" s="37">
        <f t="shared" si="785"/>
        <v>39.950000000000003</v>
      </c>
      <c r="O7056" s="38">
        <f t="shared" ca="1" si="786"/>
        <v>969400</v>
      </c>
    </row>
    <row r="7057" spans="1:15" x14ac:dyDescent="0.4">
      <c r="A7057">
        <v>7042</v>
      </c>
      <c r="B7057" s="63">
        <v>35149</v>
      </c>
      <c r="C7057" s="37">
        <v>65.75</v>
      </c>
      <c r="D7057" s="37">
        <v>65.8125</v>
      </c>
      <c r="E7057" s="37">
        <v>64.859375</v>
      </c>
      <c r="F7057" s="37">
        <v>65.03125</v>
      </c>
      <c r="G7057" s="38">
        <v>802400</v>
      </c>
      <c r="H7057" s="37">
        <v>39.761882999999997</v>
      </c>
      <c r="I7057" s="41">
        <f t="shared" ref="I7057:I7120" si="787">IF(F7057=0,1,H7057/F7057)</f>
        <v>0.61142732148005763</v>
      </c>
      <c r="J7057" s="41">
        <f t="shared" ref="J7057:J7120" ca="1" si="788">INDEX(OFFSET($T$15,0,0,$S$13+1,1),MATCH(B7057,OFFSET($Q$15,0,0,$S$13+1,1),-1))</f>
        <v>1</v>
      </c>
      <c r="K7057" s="37">
        <f t="shared" ref="K7057:K7120" si="789">ROUND($I7057*C7057,2)</f>
        <v>40.200000000000003</v>
      </c>
      <c r="L7057" s="37">
        <f t="shared" ref="L7057:L7120" si="790">ROUND($I7057*D7057,2)</f>
        <v>40.24</v>
      </c>
      <c r="M7057" s="37">
        <f t="shared" ref="M7057:M7120" si="791">ROUND($I7057*E7057,2)</f>
        <v>39.659999999999997</v>
      </c>
      <c r="N7057" s="37">
        <f t="shared" ref="N7057:N7120" si="792">ROUND($I7057*F7057,2)</f>
        <v>39.76</v>
      </c>
      <c r="O7057" s="38">
        <f t="shared" ref="O7057:O7120" ca="1" si="793">G7057*J7057</f>
        <v>802400</v>
      </c>
    </row>
    <row r="7058" spans="1:15" x14ac:dyDescent="0.4">
      <c r="A7058">
        <v>7043</v>
      </c>
      <c r="B7058" s="63">
        <v>35146</v>
      </c>
      <c r="C7058" s="37">
        <v>65.015625</v>
      </c>
      <c r="D7058" s="37">
        <v>65.328125</v>
      </c>
      <c r="E7058" s="37">
        <v>64.9375</v>
      </c>
      <c r="F7058" s="37">
        <v>65.15625</v>
      </c>
      <c r="G7058" s="38">
        <v>344500</v>
      </c>
      <c r="H7058" s="37">
        <v>39.838295000000002</v>
      </c>
      <c r="I7058" s="41">
        <f t="shared" si="787"/>
        <v>0.61142706954436454</v>
      </c>
      <c r="J7058" s="41">
        <f t="shared" ca="1" si="788"/>
        <v>1</v>
      </c>
      <c r="K7058" s="37">
        <f t="shared" si="789"/>
        <v>39.75</v>
      </c>
      <c r="L7058" s="37">
        <f t="shared" si="790"/>
        <v>39.94</v>
      </c>
      <c r="M7058" s="37">
        <f t="shared" si="791"/>
        <v>39.700000000000003</v>
      </c>
      <c r="N7058" s="37">
        <f t="shared" si="792"/>
        <v>39.840000000000003</v>
      </c>
      <c r="O7058" s="38">
        <f t="shared" ca="1" si="793"/>
        <v>344500</v>
      </c>
    </row>
    <row r="7059" spans="1:15" x14ac:dyDescent="0.4">
      <c r="A7059">
        <v>7044</v>
      </c>
      <c r="B7059" s="63">
        <v>35145</v>
      </c>
      <c r="C7059" s="37">
        <v>65.21875</v>
      </c>
      <c r="D7059" s="37">
        <v>65.25</v>
      </c>
      <c r="E7059" s="37">
        <v>64.765625</v>
      </c>
      <c r="F7059" s="37">
        <v>64.984375</v>
      </c>
      <c r="G7059" s="38">
        <v>650800</v>
      </c>
      <c r="H7059" s="37">
        <v>39.733226999999999</v>
      </c>
      <c r="I7059" s="41">
        <f t="shared" si="787"/>
        <v>0.61142739312334693</v>
      </c>
      <c r="J7059" s="41">
        <f t="shared" ca="1" si="788"/>
        <v>1</v>
      </c>
      <c r="K7059" s="37">
        <f t="shared" si="789"/>
        <v>39.880000000000003</v>
      </c>
      <c r="L7059" s="37">
        <f t="shared" si="790"/>
        <v>39.9</v>
      </c>
      <c r="M7059" s="37">
        <f t="shared" si="791"/>
        <v>39.6</v>
      </c>
      <c r="N7059" s="37">
        <f t="shared" si="792"/>
        <v>39.729999999999997</v>
      </c>
      <c r="O7059" s="38">
        <f t="shared" ca="1" si="793"/>
        <v>650800</v>
      </c>
    </row>
    <row r="7060" spans="1:15" x14ac:dyDescent="0.4">
      <c r="A7060">
        <v>7045</v>
      </c>
      <c r="B7060" s="63">
        <v>35144</v>
      </c>
      <c r="C7060" s="37">
        <v>65.53125</v>
      </c>
      <c r="D7060" s="37">
        <v>65.53125</v>
      </c>
      <c r="E7060" s="37">
        <v>64.640625</v>
      </c>
      <c r="F7060" s="37">
        <v>65.140625</v>
      </c>
      <c r="G7060" s="38">
        <v>744300</v>
      </c>
      <c r="H7060" s="37">
        <v>39.828750999999997</v>
      </c>
      <c r="I7060" s="41">
        <f t="shared" si="787"/>
        <v>0.61142721611897333</v>
      </c>
      <c r="J7060" s="41">
        <f t="shared" ca="1" si="788"/>
        <v>1</v>
      </c>
      <c r="K7060" s="37">
        <f t="shared" si="789"/>
        <v>40.07</v>
      </c>
      <c r="L7060" s="37">
        <f t="shared" si="790"/>
        <v>40.07</v>
      </c>
      <c r="M7060" s="37">
        <f t="shared" si="791"/>
        <v>39.520000000000003</v>
      </c>
      <c r="N7060" s="37">
        <f t="shared" si="792"/>
        <v>39.83</v>
      </c>
      <c r="O7060" s="38">
        <f t="shared" ca="1" si="793"/>
        <v>744300</v>
      </c>
    </row>
    <row r="7061" spans="1:15" x14ac:dyDescent="0.4">
      <c r="A7061">
        <v>7046</v>
      </c>
      <c r="B7061" s="63">
        <v>35143</v>
      </c>
      <c r="C7061" s="37">
        <v>65.9375</v>
      </c>
      <c r="D7061" s="37">
        <v>65.9375</v>
      </c>
      <c r="E7061" s="37">
        <v>65</v>
      </c>
      <c r="F7061" s="37">
        <v>65.21875</v>
      </c>
      <c r="G7061" s="38">
        <v>858300</v>
      </c>
      <c r="H7061" s="37">
        <v>39.876511000000001</v>
      </c>
      <c r="I7061" s="41">
        <f t="shared" si="787"/>
        <v>0.61142709726880695</v>
      </c>
      <c r="J7061" s="41">
        <f t="shared" ca="1" si="788"/>
        <v>1</v>
      </c>
      <c r="K7061" s="37">
        <f t="shared" si="789"/>
        <v>40.32</v>
      </c>
      <c r="L7061" s="37">
        <f t="shared" si="790"/>
        <v>40.32</v>
      </c>
      <c r="M7061" s="37">
        <f t="shared" si="791"/>
        <v>39.74</v>
      </c>
      <c r="N7061" s="37">
        <f t="shared" si="792"/>
        <v>39.880000000000003</v>
      </c>
      <c r="O7061" s="38">
        <f t="shared" ca="1" si="793"/>
        <v>858300</v>
      </c>
    </row>
    <row r="7062" spans="1:15" x14ac:dyDescent="0.4">
      <c r="A7062">
        <v>7047</v>
      </c>
      <c r="B7062" s="63">
        <v>35142</v>
      </c>
      <c r="C7062" s="37">
        <v>64.71875</v>
      </c>
      <c r="D7062" s="37">
        <v>65.359375</v>
      </c>
      <c r="E7062" s="37">
        <v>64.578125</v>
      </c>
      <c r="F7062" s="37">
        <v>65.359375</v>
      </c>
      <c r="G7062" s="38">
        <v>917600</v>
      </c>
      <c r="H7062" s="37">
        <v>39.962482000000001</v>
      </c>
      <c r="I7062" s="41">
        <f t="shared" si="787"/>
        <v>0.61142692995457804</v>
      </c>
      <c r="J7062" s="41">
        <f t="shared" ca="1" si="788"/>
        <v>1</v>
      </c>
      <c r="K7062" s="37">
        <f t="shared" si="789"/>
        <v>39.57</v>
      </c>
      <c r="L7062" s="37">
        <f t="shared" si="790"/>
        <v>39.96</v>
      </c>
      <c r="M7062" s="37">
        <f t="shared" si="791"/>
        <v>39.479999999999997</v>
      </c>
      <c r="N7062" s="37">
        <f t="shared" si="792"/>
        <v>39.96</v>
      </c>
      <c r="O7062" s="38">
        <f t="shared" ca="1" si="793"/>
        <v>917600</v>
      </c>
    </row>
    <row r="7063" spans="1:15" x14ac:dyDescent="0.4">
      <c r="A7063">
        <v>7048</v>
      </c>
      <c r="B7063" s="63">
        <v>35139</v>
      </c>
      <c r="C7063" s="37">
        <v>64.0625</v>
      </c>
      <c r="D7063" s="37">
        <v>64.328125</v>
      </c>
      <c r="E7063" s="37">
        <v>63.75</v>
      </c>
      <c r="F7063" s="37">
        <v>64.125</v>
      </c>
      <c r="G7063" s="38">
        <v>869200</v>
      </c>
      <c r="H7063" s="37">
        <v>39.207771000000001</v>
      </c>
      <c r="I7063" s="41">
        <f t="shared" si="787"/>
        <v>0.61142722807017547</v>
      </c>
      <c r="J7063" s="41">
        <f t="shared" ca="1" si="788"/>
        <v>1</v>
      </c>
      <c r="K7063" s="37">
        <f t="shared" si="789"/>
        <v>39.17</v>
      </c>
      <c r="L7063" s="37">
        <f t="shared" si="790"/>
        <v>39.33</v>
      </c>
      <c r="M7063" s="37">
        <f t="shared" si="791"/>
        <v>38.979999999999997</v>
      </c>
      <c r="N7063" s="37">
        <f t="shared" si="792"/>
        <v>39.21</v>
      </c>
      <c r="O7063" s="38">
        <f t="shared" ca="1" si="793"/>
        <v>869200</v>
      </c>
    </row>
    <row r="7064" spans="1:15" x14ac:dyDescent="0.4">
      <c r="A7064">
        <v>7049</v>
      </c>
      <c r="B7064" s="63">
        <v>35138</v>
      </c>
      <c r="C7064" s="37">
        <v>64.265625</v>
      </c>
      <c r="D7064" s="37">
        <v>64.8125</v>
      </c>
      <c r="E7064" s="37">
        <v>64.234375</v>
      </c>
      <c r="F7064" s="37">
        <v>64.453125</v>
      </c>
      <c r="G7064" s="38">
        <v>725600</v>
      </c>
      <c r="H7064" s="37">
        <v>39.234130999999998</v>
      </c>
      <c r="I7064" s="41">
        <f t="shared" si="787"/>
        <v>0.60872348703030299</v>
      </c>
      <c r="J7064" s="41">
        <f t="shared" ca="1" si="788"/>
        <v>1</v>
      </c>
      <c r="K7064" s="37">
        <f t="shared" si="789"/>
        <v>39.119999999999997</v>
      </c>
      <c r="L7064" s="37">
        <f t="shared" si="790"/>
        <v>39.450000000000003</v>
      </c>
      <c r="M7064" s="37">
        <f t="shared" si="791"/>
        <v>39.1</v>
      </c>
      <c r="N7064" s="37">
        <f t="shared" si="792"/>
        <v>39.229999999999997</v>
      </c>
      <c r="O7064" s="38">
        <f t="shared" ca="1" si="793"/>
        <v>725600</v>
      </c>
    </row>
    <row r="7065" spans="1:15" x14ac:dyDescent="0.4">
      <c r="A7065">
        <v>7050</v>
      </c>
      <c r="B7065" s="63">
        <v>35137</v>
      </c>
      <c r="C7065" s="37">
        <v>64.15625</v>
      </c>
      <c r="D7065" s="37">
        <v>64.4375</v>
      </c>
      <c r="E7065" s="37">
        <v>63.796875</v>
      </c>
      <c r="F7065" s="37">
        <v>64.171875</v>
      </c>
      <c r="G7065" s="38">
        <v>1019300</v>
      </c>
      <c r="H7065" s="37">
        <v>39.062922999999998</v>
      </c>
      <c r="I7065" s="41">
        <f t="shared" si="787"/>
        <v>0.60872341660579499</v>
      </c>
      <c r="J7065" s="41">
        <f t="shared" ca="1" si="788"/>
        <v>1</v>
      </c>
      <c r="K7065" s="37">
        <f t="shared" si="789"/>
        <v>39.049999999999997</v>
      </c>
      <c r="L7065" s="37">
        <f t="shared" si="790"/>
        <v>39.22</v>
      </c>
      <c r="M7065" s="37">
        <f t="shared" si="791"/>
        <v>38.83</v>
      </c>
      <c r="N7065" s="37">
        <f t="shared" si="792"/>
        <v>39.06</v>
      </c>
      <c r="O7065" s="38">
        <f t="shared" ca="1" si="793"/>
        <v>1019300</v>
      </c>
    </row>
    <row r="7066" spans="1:15" x14ac:dyDescent="0.4">
      <c r="A7066">
        <v>7051</v>
      </c>
      <c r="B7066" s="63">
        <v>35136</v>
      </c>
      <c r="C7066" s="37">
        <v>63.8125</v>
      </c>
      <c r="D7066" s="37">
        <v>64.046875</v>
      </c>
      <c r="E7066" s="37">
        <v>62.90625</v>
      </c>
      <c r="F7066" s="37">
        <v>63.734375</v>
      </c>
      <c r="G7066" s="38">
        <v>1385300</v>
      </c>
      <c r="H7066" s="37">
        <v>38.796599999999998</v>
      </c>
      <c r="I7066" s="41">
        <f t="shared" si="787"/>
        <v>0.60872331453787687</v>
      </c>
      <c r="J7066" s="41">
        <f t="shared" ca="1" si="788"/>
        <v>1</v>
      </c>
      <c r="K7066" s="37">
        <f t="shared" si="789"/>
        <v>38.840000000000003</v>
      </c>
      <c r="L7066" s="37">
        <f t="shared" si="790"/>
        <v>38.99</v>
      </c>
      <c r="M7066" s="37">
        <f t="shared" si="791"/>
        <v>38.29</v>
      </c>
      <c r="N7066" s="37">
        <f t="shared" si="792"/>
        <v>38.799999999999997</v>
      </c>
      <c r="O7066" s="38">
        <f t="shared" ca="1" si="793"/>
        <v>1385300</v>
      </c>
    </row>
    <row r="7067" spans="1:15" x14ac:dyDescent="0.4">
      <c r="A7067">
        <v>7052</v>
      </c>
      <c r="B7067" s="63">
        <v>35135</v>
      </c>
      <c r="C7067" s="37">
        <v>63.25</v>
      </c>
      <c r="D7067" s="37">
        <v>64.328125</v>
      </c>
      <c r="E7067" s="37">
        <v>63.0625</v>
      </c>
      <c r="F7067" s="37">
        <v>64.234375</v>
      </c>
      <c r="G7067" s="38">
        <v>1511400</v>
      </c>
      <c r="H7067" s="37">
        <v>39.100971000000001</v>
      </c>
      <c r="I7067" s="41">
        <f t="shared" si="787"/>
        <v>0.608723459985405</v>
      </c>
      <c r="J7067" s="41">
        <f t="shared" ca="1" si="788"/>
        <v>1</v>
      </c>
      <c r="K7067" s="37">
        <f t="shared" si="789"/>
        <v>38.5</v>
      </c>
      <c r="L7067" s="37">
        <f t="shared" si="790"/>
        <v>39.159999999999997</v>
      </c>
      <c r="M7067" s="37">
        <f t="shared" si="791"/>
        <v>38.39</v>
      </c>
      <c r="N7067" s="37">
        <f t="shared" si="792"/>
        <v>39.1</v>
      </c>
      <c r="O7067" s="38">
        <f t="shared" ca="1" si="793"/>
        <v>1511400</v>
      </c>
    </row>
    <row r="7068" spans="1:15" x14ac:dyDescent="0.4">
      <c r="A7068">
        <v>7053</v>
      </c>
      <c r="B7068" s="63">
        <v>35132</v>
      </c>
      <c r="C7068" s="37">
        <v>64.1875</v>
      </c>
      <c r="D7068" s="37">
        <v>64.875</v>
      </c>
      <c r="E7068" s="37">
        <v>62</v>
      </c>
      <c r="F7068" s="37">
        <v>63.5</v>
      </c>
      <c r="G7068" s="38">
        <v>2289900</v>
      </c>
      <c r="H7068" s="37">
        <v>38.653950000000002</v>
      </c>
      <c r="I7068" s="41">
        <f t="shared" si="787"/>
        <v>0.60872362204724417</v>
      </c>
      <c r="J7068" s="41">
        <f t="shared" ca="1" si="788"/>
        <v>1</v>
      </c>
      <c r="K7068" s="37">
        <f t="shared" si="789"/>
        <v>39.07</v>
      </c>
      <c r="L7068" s="37">
        <f t="shared" si="790"/>
        <v>39.49</v>
      </c>
      <c r="M7068" s="37">
        <f t="shared" si="791"/>
        <v>37.74</v>
      </c>
      <c r="N7068" s="37">
        <f t="shared" si="792"/>
        <v>38.65</v>
      </c>
      <c r="O7068" s="38">
        <f t="shared" ca="1" si="793"/>
        <v>2289900</v>
      </c>
    </row>
    <row r="7069" spans="1:15" x14ac:dyDescent="0.4">
      <c r="A7069">
        <v>7054</v>
      </c>
      <c r="B7069" s="63">
        <v>35131</v>
      </c>
      <c r="C7069" s="37">
        <v>65.421875</v>
      </c>
      <c r="D7069" s="37">
        <v>65.65625</v>
      </c>
      <c r="E7069" s="37">
        <v>65.234375</v>
      </c>
      <c r="F7069" s="37">
        <v>65.625</v>
      </c>
      <c r="G7069" s="38">
        <v>534200</v>
      </c>
      <c r="H7069" s="37">
        <v>39.947487000000002</v>
      </c>
      <c r="I7069" s="41">
        <f t="shared" si="787"/>
        <v>0.60872361142857145</v>
      </c>
      <c r="J7069" s="41">
        <f t="shared" ca="1" si="788"/>
        <v>1</v>
      </c>
      <c r="K7069" s="37">
        <f t="shared" si="789"/>
        <v>39.82</v>
      </c>
      <c r="L7069" s="37">
        <f t="shared" si="790"/>
        <v>39.97</v>
      </c>
      <c r="M7069" s="37">
        <f t="shared" si="791"/>
        <v>39.71</v>
      </c>
      <c r="N7069" s="37">
        <f t="shared" si="792"/>
        <v>39.950000000000003</v>
      </c>
      <c r="O7069" s="38">
        <f t="shared" ca="1" si="793"/>
        <v>534200</v>
      </c>
    </row>
    <row r="7070" spans="1:15" x14ac:dyDescent="0.4">
      <c r="A7070">
        <v>7055</v>
      </c>
      <c r="B7070" s="63">
        <v>35130</v>
      </c>
      <c r="C7070" s="37">
        <v>65.78125</v>
      </c>
      <c r="D7070" s="37">
        <v>65.96875</v>
      </c>
      <c r="E7070" s="37">
        <v>65.296875</v>
      </c>
      <c r="F7070" s="37">
        <v>65.296875</v>
      </c>
      <c r="G7070" s="38">
        <v>624700</v>
      </c>
      <c r="H7070" s="37">
        <v>39.747745999999999</v>
      </c>
      <c r="I7070" s="41">
        <f t="shared" si="787"/>
        <v>0.60872355683177792</v>
      </c>
      <c r="J7070" s="41">
        <f t="shared" ca="1" si="788"/>
        <v>1</v>
      </c>
      <c r="K7070" s="37">
        <f t="shared" si="789"/>
        <v>40.04</v>
      </c>
      <c r="L7070" s="37">
        <f t="shared" si="790"/>
        <v>40.159999999999997</v>
      </c>
      <c r="M7070" s="37">
        <f t="shared" si="791"/>
        <v>39.75</v>
      </c>
      <c r="N7070" s="37">
        <f t="shared" si="792"/>
        <v>39.75</v>
      </c>
      <c r="O7070" s="38">
        <f t="shared" ca="1" si="793"/>
        <v>624700</v>
      </c>
    </row>
    <row r="7071" spans="1:15" x14ac:dyDescent="0.4">
      <c r="A7071">
        <v>7056</v>
      </c>
      <c r="B7071" s="63">
        <v>35129</v>
      </c>
      <c r="C7071" s="37">
        <v>65.109375</v>
      </c>
      <c r="D7071" s="37">
        <v>65.875</v>
      </c>
      <c r="E7071" s="37">
        <v>65.078125</v>
      </c>
      <c r="F7071" s="37">
        <v>65.875</v>
      </c>
      <c r="G7071" s="38">
        <v>402000</v>
      </c>
      <c r="H7071" s="37">
        <v>40.099666999999997</v>
      </c>
      <c r="I7071" s="41">
        <f t="shared" si="787"/>
        <v>0.60872359772296014</v>
      </c>
      <c r="J7071" s="41">
        <f t="shared" ca="1" si="788"/>
        <v>1</v>
      </c>
      <c r="K7071" s="37">
        <f t="shared" si="789"/>
        <v>39.630000000000003</v>
      </c>
      <c r="L7071" s="37">
        <f t="shared" si="790"/>
        <v>40.1</v>
      </c>
      <c r="M7071" s="37">
        <f t="shared" si="791"/>
        <v>39.61</v>
      </c>
      <c r="N7071" s="37">
        <f t="shared" si="792"/>
        <v>40.1</v>
      </c>
      <c r="O7071" s="38">
        <f t="shared" ca="1" si="793"/>
        <v>402000</v>
      </c>
    </row>
    <row r="7072" spans="1:15" x14ac:dyDescent="0.4">
      <c r="A7072">
        <v>7057</v>
      </c>
      <c r="B7072" s="63">
        <v>35128</v>
      </c>
      <c r="C7072" s="37">
        <v>65.03125</v>
      </c>
      <c r="D7072" s="37">
        <v>65.65625</v>
      </c>
      <c r="E7072" s="37">
        <v>64.8125</v>
      </c>
      <c r="F7072" s="37">
        <v>65.265625</v>
      </c>
      <c r="G7072" s="38">
        <v>652600</v>
      </c>
      <c r="H7072" s="37">
        <v>39.728721999999998</v>
      </c>
      <c r="I7072" s="41">
        <f t="shared" si="787"/>
        <v>0.60872353555183145</v>
      </c>
      <c r="J7072" s="41">
        <f t="shared" ca="1" si="788"/>
        <v>1</v>
      </c>
      <c r="K7072" s="37">
        <f t="shared" si="789"/>
        <v>39.590000000000003</v>
      </c>
      <c r="L7072" s="37">
        <f t="shared" si="790"/>
        <v>39.97</v>
      </c>
      <c r="M7072" s="37">
        <f t="shared" si="791"/>
        <v>39.450000000000003</v>
      </c>
      <c r="N7072" s="37">
        <f t="shared" si="792"/>
        <v>39.729999999999997</v>
      </c>
      <c r="O7072" s="38">
        <f t="shared" ca="1" si="793"/>
        <v>652600</v>
      </c>
    </row>
    <row r="7073" spans="1:15" x14ac:dyDescent="0.4">
      <c r="A7073">
        <v>7058</v>
      </c>
      <c r="B7073" s="63">
        <v>35125</v>
      </c>
      <c r="C7073" s="37">
        <v>64.640625</v>
      </c>
      <c r="D7073" s="37">
        <v>64.890625</v>
      </c>
      <c r="E7073" s="37">
        <v>63.609375</v>
      </c>
      <c r="F7073" s="37">
        <v>64.890625</v>
      </c>
      <c r="G7073" s="38">
        <v>1452600</v>
      </c>
      <c r="H7073" s="37">
        <v>39.500458000000002</v>
      </c>
      <c r="I7073" s="41">
        <f t="shared" si="787"/>
        <v>0.60872364844690585</v>
      </c>
      <c r="J7073" s="41">
        <f t="shared" ca="1" si="788"/>
        <v>1</v>
      </c>
      <c r="K7073" s="37">
        <f t="shared" si="789"/>
        <v>39.35</v>
      </c>
      <c r="L7073" s="37">
        <f t="shared" si="790"/>
        <v>39.5</v>
      </c>
      <c r="M7073" s="37">
        <f t="shared" si="791"/>
        <v>38.72</v>
      </c>
      <c r="N7073" s="37">
        <f t="shared" si="792"/>
        <v>39.5</v>
      </c>
      <c r="O7073" s="38">
        <f t="shared" ca="1" si="793"/>
        <v>1452600</v>
      </c>
    </row>
    <row r="7074" spans="1:15" x14ac:dyDescent="0.4">
      <c r="A7074">
        <v>7059</v>
      </c>
      <c r="B7074" s="63">
        <v>35124</v>
      </c>
      <c r="C7074" s="37">
        <v>64.125</v>
      </c>
      <c r="D7074" s="37">
        <v>64.953125</v>
      </c>
      <c r="E7074" s="37">
        <v>63.875</v>
      </c>
      <c r="F7074" s="37">
        <v>63.875</v>
      </c>
      <c r="G7074" s="38">
        <v>914300</v>
      </c>
      <c r="H7074" s="37">
        <v>38.882213999999998</v>
      </c>
      <c r="I7074" s="41">
        <f t="shared" si="787"/>
        <v>0.60872350684931498</v>
      </c>
      <c r="J7074" s="41">
        <f t="shared" ca="1" si="788"/>
        <v>1</v>
      </c>
      <c r="K7074" s="37">
        <f t="shared" si="789"/>
        <v>39.03</v>
      </c>
      <c r="L7074" s="37">
        <f t="shared" si="790"/>
        <v>39.54</v>
      </c>
      <c r="M7074" s="37">
        <f t="shared" si="791"/>
        <v>38.880000000000003</v>
      </c>
      <c r="N7074" s="37">
        <f t="shared" si="792"/>
        <v>38.880000000000003</v>
      </c>
      <c r="O7074" s="38">
        <f t="shared" ca="1" si="793"/>
        <v>914300</v>
      </c>
    </row>
    <row r="7075" spans="1:15" x14ac:dyDescent="0.4">
      <c r="A7075">
        <v>7060</v>
      </c>
      <c r="B7075" s="63">
        <v>35123</v>
      </c>
      <c r="C7075" s="37">
        <v>65.3125</v>
      </c>
      <c r="D7075" s="37">
        <v>65.734375</v>
      </c>
      <c r="E7075" s="37">
        <v>64.5</v>
      </c>
      <c r="F7075" s="37">
        <v>64.5</v>
      </c>
      <c r="G7075" s="38">
        <v>865900</v>
      </c>
      <c r="H7075" s="37">
        <v>39.262653</v>
      </c>
      <c r="I7075" s="41">
        <f t="shared" si="787"/>
        <v>0.60872330232558136</v>
      </c>
      <c r="J7075" s="41">
        <f t="shared" ca="1" si="788"/>
        <v>1</v>
      </c>
      <c r="K7075" s="37">
        <f t="shared" si="789"/>
        <v>39.76</v>
      </c>
      <c r="L7075" s="37">
        <f t="shared" si="790"/>
        <v>40.01</v>
      </c>
      <c r="M7075" s="37">
        <f t="shared" si="791"/>
        <v>39.26</v>
      </c>
      <c r="N7075" s="37">
        <f t="shared" si="792"/>
        <v>39.26</v>
      </c>
      <c r="O7075" s="38">
        <f t="shared" ca="1" si="793"/>
        <v>865900</v>
      </c>
    </row>
    <row r="7076" spans="1:15" x14ac:dyDescent="0.4">
      <c r="A7076">
        <v>7061</v>
      </c>
      <c r="B7076" s="63">
        <v>35122</v>
      </c>
      <c r="C7076" s="37">
        <v>65.15625</v>
      </c>
      <c r="D7076" s="37">
        <v>65.171875</v>
      </c>
      <c r="E7076" s="37">
        <v>64.5</v>
      </c>
      <c r="F7076" s="37">
        <v>64.796875</v>
      </c>
      <c r="G7076" s="38">
        <v>601000</v>
      </c>
      <c r="H7076" s="37">
        <v>39.443382</v>
      </c>
      <c r="I7076" s="41">
        <f t="shared" si="787"/>
        <v>0.60872352254641915</v>
      </c>
      <c r="J7076" s="41">
        <f t="shared" ca="1" si="788"/>
        <v>1</v>
      </c>
      <c r="K7076" s="37">
        <f t="shared" si="789"/>
        <v>39.659999999999997</v>
      </c>
      <c r="L7076" s="37">
        <f t="shared" si="790"/>
        <v>39.67</v>
      </c>
      <c r="M7076" s="37">
        <f t="shared" si="791"/>
        <v>39.26</v>
      </c>
      <c r="N7076" s="37">
        <f t="shared" si="792"/>
        <v>39.44</v>
      </c>
      <c r="O7076" s="38">
        <f t="shared" ca="1" si="793"/>
        <v>601000</v>
      </c>
    </row>
    <row r="7077" spans="1:15" x14ac:dyDescent="0.4">
      <c r="A7077">
        <v>7062</v>
      </c>
      <c r="B7077" s="63">
        <v>35121</v>
      </c>
      <c r="C7077" s="37">
        <v>65.75</v>
      </c>
      <c r="D7077" s="37">
        <v>65.890625</v>
      </c>
      <c r="E7077" s="37">
        <v>64.96875</v>
      </c>
      <c r="F7077" s="37">
        <v>65</v>
      </c>
      <c r="G7077" s="38">
        <v>1408400</v>
      </c>
      <c r="H7077" s="37">
        <v>39.567031999999998</v>
      </c>
      <c r="I7077" s="41">
        <f t="shared" si="787"/>
        <v>0.6087235692307692</v>
      </c>
      <c r="J7077" s="41">
        <f t="shared" ca="1" si="788"/>
        <v>1</v>
      </c>
      <c r="K7077" s="37">
        <f t="shared" si="789"/>
        <v>40.020000000000003</v>
      </c>
      <c r="L7077" s="37">
        <f t="shared" si="790"/>
        <v>40.11</v>
      </c>
      <c r="M7077" s="37">
        <f t="shared" si="791"/>
        <v>39.549999999999997</v>
      </c>
      <c r="N7077" s="37">
        <f t="shared" si="792"/>
        <v>39.57</v>
      </c>
      <c r="O7077" s="38">
        <f t="shared" ca="1" si="793"/>
        <v>1408400</v>
      </c>
    </row>
    <row r="7078" spans="1:15" x14ac:dyDescent="0.4">
      <c r="A7078">
        <v>7063</v>
      </c>
      <c r="B7078" s="63">
        <v>35118</v>
      </c>
      <c r="C7078" s="37">
        <v>66.5</v>
      </c>
      <c r="D7078" s="37">
        <v>66.609375</v>
      </c>
      <c r="E7078" s="37">
        <v>65.328125</v>
      </c>
      <c r="F7078" s="37">
        <v>65.9375</v>
      </c>
      <c r="G7078" s="38">
        <v>1430400</v>
      </c>
      <c r="H7078" s="37">
        <v>40.137695000000001</v>
      </c>
      <c r="I7078" s="41">
        <f t="shared" si="787"/>
        <v>0.60872333649289101</v>
      </c>
      <c r="J7078" s="41">
        <f t="shared" ca="1" si="788"/>
        <v>1</v>
      </c>
      <c r="K7078" s="37">
        <f t="shared" si="789"/>
        <v>40.479999999999997</v>
      </c>
      <c r="L7078" s="37">
        <f t="shared" si="790"/>
        <v>40.549999999999997</v>
      </c>
      <c r="M7078" s="37">
        <f t="shared" si="791"/>
        <v>39.770000000000003</v>
      </c>
      <c r="N7078" s="37">
        <f t="shared" si="792"/>
        <v>40.14</v>
      </c>
      <c r="O7078" s="38">
        <f t="shared" ca="1" si="793"/>
        <v>1430400</v>
      </c>
    </row>
    <row r="7079" spans="1:15" x14ac:dyDescent="0.4">
      <c r="A7079">
        <v>7064</v>
      </c>
      <c r="B7079" s="63">
        <v>35117</v>
      </c>
      <c r="C7079" s="37">
        <v>65.453125</v>
      </c>
      <c r="D7079" s="37">
        <v>66.328125</v>
      </c>
      <c r="E7079" s="37">
        <v>65.40625</v>
      </c>
      <c r="F7079" s="37">
        <v>66.125</v>
      </c>
      <c r="G7079" s="38">
        <v>721400</v>
      </c>
      <c r="H7079" s="37">
        <v>40.251838999999997</v>
      </c>
      <c r="I7079" s="41">
        <f t="shared" si="787"/>
        <v>0.60872346313799619</v>
      </c>
      <c r="J7079" s="41">
        <f t="shared" ca="1" si="788"/>
        <v>1</v>
      </c>
      <c r="K7079" s="37">
        <f t="shared" si="789"/>
        <v>39.840000000000003</v>
      </c>
      <c r="L7079" s="37">
        <f t="shared" si="790"/>
        <v>40.380000000000003</v>
      </c>
      <c r="M7079" s="37">
        <f t="shared" si="791"/>
        <v>39.81</v>
      </c>
      <c r="N7079" s="37">
        <f t="shared" si="792"/>
        <v>40.25</v>
      </c>
      <c r="O7079" s="38">
        <f t="shared" ca="1" si="793"/>
        <v>721400</v>
      </c>
    </row>
    <row r="7080" spans="1:15" x14ac:dyDescent="0.4">
      <c r="A7080">
        <v>7065</v>
      </c>
      <c r="B7080" s="63">
        <v>35116</v>
      </c>
      <c r="C7080" s="37">
        <v>64.421875</v>
      </c>
      <c r="D7080" s="37">
        <v>65.140625</v>
      </c>
      <c r="E7080" s="37">
        <v>64.421875</v>
      </c>
      <c r="F7080" s="37">
        <v>65.09375</v>
      </c>
      <c r="G7080" s="38">
        <v>434000</v>
      </c>
      <c r="H7080" s="37">
        <v>39.624091999999997</v>
      </c>
      <c r="I7080" s="41">
        <f t="shared" si="787"/>
        <v>0.60872344887181951</v>
      </c>
      <c r="J7080" s="41">
        <f t="shared" ca="1" si="788"/>
        <v>1</v>
      </c>
      <c r="K7080" s="37">
        <f t="shared" si="789"/>
        <v>39.22</v>
      </c>
      <c r="L7080" s="37">
        <f t="shared" si="790"/>
        <v>39.65</v>
      </c>
      <c r="M7080" s="37">
        <f t="shared" si="791"/>
        <v>39.22</v>
      </c>
      <c r="N7080" s="37">
        <f t="shared" si="792"/>
        <v>39.619999999999997</v>
      </c>
      <c r="O7080" s="38">
        <f t="shared" ca="1" si="793"/>
        <v>434000</v>
      </c>
    </row>
    <row r="7081" spans="1:15" x14ac:dyDescent="0.4">
      <c r="A7081">
        <v>7066</v>
      </c>
      <c r="B7081" s="63">
        <v>35115</v>
      </c>
      <c r="C7081" s="37">
        <v>64.4375</v>
      </c>
      <c r="D7081" s="37">
        <v>64.625</v>
      </c>
      <c r="E7081" s="37">
        <v>63.875</v>
      </c>
      <c r="F7081" s="37">
        <v>64.296875</v>
      </c>
      <c r="G7081" s="38">
        <v>492300</v>
      </c>
      <c r="H7081" s="37">
        <v>39.139034000000002</v>
      </c>
      <c r="I7081" s="41">
        <f t="shared" si="787"/>
        <v>0.60872373657351153</v>
      </c>
      <c r="J7081" s="41">
        <f t="shared" ca="1" si="788"/>
        <v>1</v>
      </c>
      <c r="K7081" s="37">
        <f t="shared" si="789"/>
        <v>39.22</v>
      </c>
      <c r="L7081" s="37">
        <f t="shared" si="790"/>
        <v>39.340000000000003</v>
      </c>
      <c r="M7081" s="37">
        <f t="shared" si="791"/>
        <v>38.880000000000003</v>
      </c>
      <c r="N7081" s="37">
        <f t="shared" si="792"/>
        <v>39.14</v>
      </c>
      <c r="O7081" s="38">
        <f t="shared" ca="1" si="793"/>
        <v>492300</v>
      </c>
    </row>
    <row r="7082" spans="1:15" x14ac:dyDescent="0.4">
      <c r="A7082">
        <v>7067</v>
      </c>
      <c r="B7082" s="63">
        <v>35111</v>
      </c>
      <c r="C7082" s="37">
        <v>65.078125</v>
      </c>
      <c r="D7082" s="37">
        <v>65.234375</v>
      </c>
      <c r="E7082" s="37">
        <v>64.734375</v>
      </c>
      <c r="F7082" s="37">
        <v>64.9375</v>
      </c>
      <c r="G7082" s="38">
        <v>606100</v>
      </c>
      <c r="H7082" s="37">
        <v>39.528973000000001</v>
      </c>
      <c r="I7082" s="41">
        <f t="shared" si="787"/>
        <v>0.60872335707410974</v>
      </c>
      <c r="J7082" s="41">
        <f t="shared" ca="1" si="788"/>
        <v>1</v>
      </c>
      <c r="K7082" s="37">
        <f t="shared" si="789"/>
        <v>39.61</v>
      </c>
      <c r="L7082" s="37">
        <f t="shared" si="790"/>
        <v>39.71</v>
      </c>
      <c r="M7082" s="37">
        <f t="shared" si="791"/>
        <v>39.409999999999997</v>
      </c>
      <c r="N7082" s="37">
        <f t="shared" si="792"/>
        <v>39.53</v>
      </c>
      <c r="O7082" s="38">
        <f t="shared" ca="1" si="793"/>
        <v>606100</v>
      </c>
    </row>
    <row r="7083" spans="1:15" x14ac:dyDescent="0.4">
      <c r="A7083">
        <v>7068</v>
      </c>
      <c r="B7083" s="63">
        <v>35110</v>
      </c>
      <c r="C7083" s="37">
        <v>65.46875</v>
      </c>
      <c r="D7083" s="37">
        <v>65.90625</v>
      </c>
      <c r="E7083" s="37">
        <v>65.125</v>
      </c>
      <c r="F7083" s="37">
        <v>65.203125</v>
      </c>
      <c r="G7083" s="38">
        <v>889500</v>
      </c>
      <c r="H7083" s="37">
        <v>39.690662000000003</v>
      </c>
      <c r="I7083" s="41">
        <f t="shared" si="787"/>
        <v>0.60872330889048654</v>
      </c>
      <c r="J7083" s="41">
        <f t="shared" ca="1" si="788"/>
        <v>1</v>
      </c>
      <c r="K7083" s="37">
        <f t="shared" si="789"/>
        <v>39.85</v>
      </c>
      <c r="L7083" s="37">
        <f t="shared" si="790"/>
        <v>40.119999999999997</v>
      </c>
      <c r="M7083" s="37">
        <f t="shared" si="791"/>
        <v>39.64</v>
      </c>
      <c r="N7083" s="37">
        <f t="shared" si="792"/>
        <v>39.69</v>
      </c>
      <c r="O7083" s="38">
        <f t="shared" ca="1" si="793"/>
        <v>889500</v>
      </c>
    </row>
    <row r="7084" spans="1:15" x14ac:dyDescent="0.4">
      <c r="A7084">
        <v>7069</v>
      </c>
      <c r="B7084" s="63">
        <v>35109</v>
      </c>
      <c r="C7084" s="37">
        <v>66.140625</v>
      </c>
      <c r="D7084" s="37">
        <v>66.359375</v>
      </c>
      <c r="E7084" s="37">
        <v>65.578125</v>
      </c>
      <c r="F7084" s="37">
        <v>65.609375</v>
      </c>
      <c r="G7084" s="38">
        <v>431400</v>
      </c>
      <c r="H7084" s="37">
        <v>39.937961999999999</v>
      </c>
      <c r="I7084" s="41">
        <f t="shared" si="787"/>
        <v>0.60872340271493208</v>
      </c>
      <c r="J7084" s="41">
        <f t="shared" ca="1" si="788"/>
        <v>1</v>
      </c>
      <c r="K7084" s="37">
        <f t="shared" si="789"/>
        <v>40.26</v>
      </c>
      <c r="L7084" s="37">
        <f t="shared" si="790"/>
        <v>40.39</v>
      </c>
      <c r="M7084" s="37">
        <f t="shared" si="791"/>
        <v>39.92</v>
      </c>
      <c r="N7084" s="37">
        <f t="shared" si="792"/>
        <v>39.94</v>
      </c>
      <c r="O7084" s="38">
        <f t="shared" ca="1" si="793"/>
        <v>431400</v>
      </c>
    </row>
    <row r="7085" spans="1:15" x14ac:dyDescent="0.4">
      <c r="A7085">
        <v>7070</v>
      </c>
      <c r="B7085" s="63">
        <v>35108</v>
      </c>
      <c r="C7085" s="37">
        <v>66.046875</v>
      </c>
      <c r="D7085" s="37">
        <v>66.6875</v>
      </c>
      <c r="E7085" s="37">
        <v>66</v>
      </c>
      <c r="F7085" s="37">
        <v>66.1875</v>
      </c>
      <c r="G7085" s="38">
        <v>1045900</v>
      </c>
      <c r="H7085" s="37">
        <v>40.289883000000003</v>
      </c>
      <c r="I7085" s="41">
        <f t="shared" si="787"/>
        <v>0.60872344475920681</v>
      </c>
      <c r="J7085" s="41">
        <f t="shared" ca="1" si="788"/>
        <v>1</v>
      </c>
      <c r="K7085" s="37">
        <f t="shared" si="789"/>
        <v>40.200000000000003</v>
      </c>
      <c r="L7085" s="37">
        <f t="shared" si="790"/>
        <v>40.590000000000003</v>
      </c>
      <c r="M7085" s="37">
        <f t="shared" si="791"/>
        <v>40.18</v>
      </c>
      <c r="N7085" s="37">
        <f t="shared" si="792"/>
        <v>40.29</v>
      </c>
      <c r="O7085" s="38">
        <f t="shared" ca="1" si="793"/>
        <v>1045900</v>
      </c>
    </row>
    <row r="7086" spans="1:15" x14ac:dyDescent="0.4">
      <c r="A7086">
        <v>7071</v>
      </c>
      <c r="B7086" s="63">
        <v>35107</v>
      </c>
      <c r="C7086" s="37">
        <v>65.953125</v>
      </c>
      <c r="D7086" s="37">
        <v>66.625</v>
      </c>
      <c r="E7086" s="37">
        <v>65.890625</v>
      </c>
      <c r="F7086" s="37">
        <v>66.328125</v>
      </c>
      <c r="G7086" s="38">
        <v>626500</v>
      </c>
      <c r="H7086" s="37">
        <v>40.375492000000001</v>
      </c>
      <c r="I7086" s="41">
        <f t="shared" si="787"/>
        <v>0.60872355429917557</v>
      </c>
      <c r="J7086" s="41">
        <f t="shared" ca="1" si="788"/>
        <v>1</v>
      </c>
      <c r="K7086" s="37">
        <f t="shared" si="789"/>
        <v>40.15</v>
      </c>
      <c r="L7086" s="37">
        <f t="shared" si="790"/>
        <v>40.56</v>
      </c>
      <c r="M7086" s="37">
        <f t="shared" si="791"/>
        <v>40.11</v>
      </c>
      <c r="N7086" s="37">
        <f t="shared" si="792"/>
        <v>40.380000000000003</v>
      </c>
      <c r="O7086" s="38">
        <f t="shared" ca="1" si="793"/>
        <v>626500</v>
      </c>
    </row>
    <row r="7087" spans="1:15" x14ac:dyDescent="0.4">
      <c r="A7087">
        <v>7072</v>
      </c>
      <c r="B7087" s="63">
        <v>35104</v>
      </c>
      <c r="C7087" s="37">
        <v>65.8125</v>
      </c>
      <c r="D7087" s="37">
        <v>66.375</v>
      </c>
      <c r="E7087" s="37">
        <v>65.515625</v>
      </c>
      <c r="F7087" s="37">
        <v>65.828125</v>
      </c>
      <c r="G7087" s="38">
        <v>804600</v>
      </c>
      <c r="H7087" s="37">
        <v>40.071120999999998</v>
      </c>
      <c r="I7087" s="41">
        <f t="shared" si="787"/>
        <v>0.60872341419416087</v>
      </c>
      <c r="J7087" s="41">
        <f t="shared" ca="1" si="788"/>
        <v>1</v>
      </c>
      <c r="K7087" s="37">
        <f t="shared" si="789"/>
        <v>40.06</v>
      </c>
      <c r="L7087" s="37">
        <f t="shared" si="790"/>
        <v>40.4</v>
      </c>
      <c r="M7087" s="37">
        <f t="shared" si="791"/>
        <v>39.880000000000003</v>
      </c>
      <c r="N7087" s="37">
        <f t="shared" si="792"/>
        <v>40.07</v>
      </c>
      <c r="O7087" s="38">
        <f t="shared" ca="1" si="793"/>
        <v>804600</v>
      </c>
    </row>
    <row r="7088" spans="1:15" x14ac:dyDescent="0.4">
      <c r="A7088">
        <v>7073</v>
      </c>
      <c r="B7088" s="63">
        <v>35103</v>
      </c>
      <c r="C7088" s="37">
        <v>65.046875</v>
      </c>
      <c r="D7088" s="37">
        <v>65.90625</v>
      </c>
      <c r="E7088" s="37">
        <v>64.921875</v>
      </c>
      <c r="F7088" s="37">
        <v>65.84375</v>
      </c>
      <c r="G7088" s="38">
        <v>1526600</v>
      </c>
      <c r="H7088" s="37">
        <v>40.080646999999999</v>
      </c>
      <c r="I7088" s="41">
        <f t="shared" si="787"/>
        <v>0.6087236373991457</v>
      </c>
      <c r="J7088" s="41">
        <f t="shared" ca="1" si="788"/>
        <v>1</v>
      </c>
      <c r="K7088" s="37">
        <f t="shared" si="789"/>
        <v>39.6</v>
      </c>
      <c r="L7088" s="37">
        <f t="shared" si="790"/>
        <v>40.119999999999997</v>
      </c>
      <c r="M7088" s="37">
        <f t="shared" si="791"/>
        <v>39.520000000000003</v>
      </c>
      <c r="N7088" s="37">
        <f t="shared" si="792"/>
        <v>40.08</v>
      </c>
      <c r="O7088" s="38">
        <f t="shared" ca="1" si="793"/>
        <v>1526600</v>
      </c>
    </row>
    <row r="7089" spans="1:15" x14ac:dyDescent="0.4">
      <c r="A7089">
        <v>7074</v>
      </c>
      <c r="B7089" s="63">
        <v>35102</v>
      </c>
      <c r="C7089" s="37">
        <v>64.75</v>
      </c>
      <c r="D7089" s="37">
        <v>65.140625</v>
      </c>
      <c r="E7089" s="37">
        <v>64.6875</v>
      </c>
      <c r="F7089" s="37">
        <v>65.140625</v>
      </c>
      <c r="G7089" s="38">
        <v>585100</v>
      </c>
      <c r="H7089" s="37">
        <v>39.652633999999999</v>
      </c>
      <c r="I7089" s="41">
        <f t="shared" si="787"/>
        <v>0.60872357303909808</v>
      </c>
      <c r="J7089" s="41">
        <f t="shared" ca="1" si="788"/>
        <v>1</v>
      </c>
      <c r="K7089" s="37">
        <f t="shared" si="789"/>
        <v>39.409999999999997</v>
      </c>
      <c r="L7089" s="37">
        <f t="shared" si="790"/>
        <v>39.65</v>
      </c>
      <c r="M7089" s="37">
        <f t="shared" si="791"/>
        <v>39.380000000000003</v>
      </c>
      <c r="N7089" s="37">
        <f t="shared" si="792"/>
        <v>39.65</v>
      </c>
      <c r="O7089" s="38">
        <f t="shared" ca="1" si="793"/>
        <v>585100</v>
      </c>
    </row>
    <row r="7090" spans="1:15" x14ac:dyDescent="0.4">
      <c r="A7090">
        <v>7075</v>
      </c>
      <c r="B7090" s="63">
        <v>35101</v>
      </c>
      <c r="C7090" s="37">
        <v>64.1875</v>
      </c>
      <c r="D7090" s="37">
        <v>64.828125</v>
      </c>
      <c r="E7090" s="37">
        <v>64.09375</v>
      </c>
      <c r="F7090" s="37">
        <v>64.765625</v>
      </c>
      <c r="G7090" s="38">
        <v>301600</v>
      </c>
      <c r="H7090" s="37">
        <v>39.424351000000001</v>
      </c>
      <c r="I7090" s="41">
        <f t="shared" si="787"/>
        <v>0.60872339300361888</v>
      </c>
      <c r="J7090" s="41">
        <f t="shared" ca="1" si="788"/>
        <v>1</v>
      </c>
      <c r="K7090" s="37">
        <f t="shared" si="789"/>
        <v>39.07</v>
      </c>
      <c r="L7090" s="37">
        <f t="shared" si="790"/>
        <v>39.46</v>
      </c>
      <c r="M7090" s="37">
        <f t="shared" si="791"/>
        <v>39.020000000000003</v>
      </c>
      <c r="N7090" s="37">
        <f t="shared" si="792"/>
        <v>39.42</v>
      </c>
      <c r="O7090" s="38">
        <f t="shared" ca="1" si="793"/>
        <v>301600</v>
      </c>
    </row>
    <row r="7091" spans="1:15" x14ac:dyDescent="0.4">
      <c r="A7091">
        <v>7076</v>
      </c>
      <c r="B7091" s="63">
        <v>35100</v>
      </c>
      <c r="C7091" s="37">
        <v>63.53125</v>
      </c>
      <c r="D7091" s="37">
        <v>64.25</v>
      </c>
      <c r="E7091" s="37">
        <v>63.4375</v>
      </c>
      <c r="F7091" s="37">
        <v>64.15625</v>
      </c>
      <c r="G7091" s="38">
        <v>295300</v>
      </c>
      <c r="H7091" s="37">
        <v>39.053429000000001</v>
      </c>
      <c r="I7091" s="41">
        <f t="shared" si="787"/>
        <v>0.60872368631271312</v>
      </c>
      <c r="J7091" s="41">
        <f t="shared" ca="1" si="788"/>
        <v>1</v>
      </c>
      <c r="K7091" s="37">
        <f t="shared" si="789"/>
        <v>38.67</v>
      </c>
      <c r="L7091" s="37">
        <f t="shared" si="790"/>
        <v>39.11</v>
      </c>
      <c r="M7091" s="37">
        <f t="shared" si="791"/>
        <v>38.619999999999997</v>
      </c>
      <c r="N7091" s="37">
        <f t="shared" si="792"/>
        <v>39.049999999999997</v>
      </c>
      <c r="O7091" s="38">
        <f t="shared" ca="1" si="793"/>
        <v>295300</v>
      </c>
    </row>
    <row r="7092" spans="1:15" x14ac:dyDescent="0.4">
      <c r="A7092">
        <v>7077</v>
      </c>
      <c r="B7092" s="63">
        <v>35097</v>
      </c>
      <c r="C7092" s="37">
        <v>63.875</v>
      </c>
      <c r="D7092" s="37">
        <v>64.015625</v>
      </c>
      <c r="E7092" s="37">
        <v>63.5</v>
      </c>
      <c r="F7092" s="37">
        <v>63.640625</v>
      </c>
      <c r="G7092" s="38">
        <v>496200</v>
      </c>
      <c r="H7092" s="37">
        <v>38.739567000000001</v>
      </c>
      <c r="I7092" s="41">
        <f t="shared" si="787"/>
        <v>0.60872386152712987</v>
      </c>
      <c r="J7092" s="41">
        <f t="shared" ca="1" si="788"/>
        <v>1</v>
      </c>
      <c r="K7092" s="37">
        <f t="shared" si="789"/>
        <v>38.880000000000003</v>
      </c>
      <c r="L7092" s="37">
        <f t="shared" si="790"/>
        <v>38.97</v>
      </c>
      <c r="M7092" s="37">
        <f t="shared" si="791"/>
        <v>38.65</v>
      </c>
      <c r="N7092" s="37">
        <f t="shared" si="792"/>
        <v>38.74</v>
      </c>
      <c r="O7092" s="38">
        <f t="shared" ca="1" si="793"/>
        <v>496200</v>
      </c>
    </row>
    <row r="7093" spans="1:15" x14ac:dyDescent="0.4">
      <c r="A7093">
        <v>7078</v>
      </c>
      <c r="B7093" s="63">
        <v>35096</v>
      </c>
      <c r="C7093" s="37">
        <v>63.609375</v>
      </c>
      <c r="D7093" s="37">
        <v>63.90625</v>
      </c>
      <c r="E7093" s="37">
        <v>63.5625</v>
      </c>
      <c r="F7093" s="37">
        <v>63.90625</v>
      </c>
      <c r="G7093" s="38">
        <v>373900</v>
      </c>
      <c r="H7093" s="37">
        <v>38.901206999999999</v>
      </c>
      <c r="I7093" s="41">
        <f t="shared" si="787"/>
        <v>0.60872304352078244</v>
      </c>
      <c r="J7093" s="41">
        <f t="shared" ca="1" si="788"/>
        <v>1</v>
      </c>
      <c r="K7093" s="37">
        <f t="shared" si="789"/>
        <v>38.72</v>
      </c>
      <c r="L7093" s="37">
        <f t="shared" si="790"/>
        <v>38.9</v>
      </c>
      <c r="M7093" s="37">
        <f t="shared" si="791"/>
        <v>38.69</v>
      </c>
      <c r="N7093" s="37">
        <f t="shared" si="792"/>
        <v>38.9</v>
      </c>
      <c r="O7093" s="38">
        <f t="shared" ca="1" si="793"/>
        <v>373900</v>
      </c>
    </row>
    <row r="7094" spans="1:15" x14ac:dyDescent="0.4">
      <c r="A7094">
        <v>7079</v>
      </c>
      <c r="B7094" s="63">
        <v>35095</v>
      </c>
      <c r="C7094" s="37">
        <v>63</v>
      </c>
      <c r="D7094" s="37">
        <v>63.6875</v>
      </c>
      <c r="E7094" s="37">
        <v>62.96875</v>
      </c>
      <c r="F7094" s="37">
        <v>63.671875</v>
      </c>
      <c r="G7094" s="38">
        <v>498000</v>
      </c>
      <c r="H7094" s="37">
        <v>38.758575</v>
      </c>
      <c r="I7094" s="41">
        <f t="shared" si="787"/>
        <v>0.60872363190184053</v>
      </c>
      <c r="J7094" s="41">
        <f t="shared" ca="1" si="788"/>
        <v>1</v>
      </c>
      <c r="K7094" s="37">
        <f t="shared" si="789"/>
        <v>38.35</v>
      </c>
      <c r="L7094" s="37">
        <f t="shared" si="790"/>
        <v>38.770000000000003</v>
      </c>
      <c r="M7094" s="37">
        <f t="shared" si="791"/>
        <v>38.33</v>
      </c>
      <c r="N7094" s="37">
        <f t="shared" si="792"/>
        <v>38.76</v>
      </c>
      <c r="O7094" s="38">
        <f t="shared" ca="1" si="793"/>
        <v>498000</v>
      </c>
    </row>
    <row r="7095" spans="1:15" x14ac:dyDescent="0.4">
      <c r="A7095">
        <v>7080</v>
      </c>
      <c r="B7095" s="63">
        <v>35094</v>
      </c>
      <c r="C7095" s="37">
        <v>62.609375</v>
      </c>
      <c r="D7095" s="37">
        <v>63.140625</v>
      </c>
      <c r="E7095" s="37">
        <v>62.53125</v>
      </c>
      <c r="F7095" s="37">
        <v>63.015625</v>
      </c>
      <c r="G7095" s="38">
        <v>272100</v>
      </c>
      <c r="H7095" s="37">
        <v>38.359107999999999</v>
      </c>
      <c r="I7095" s="41">
        <f t="shared" si="787"/>
        <v>0.60872375700471115</v>
      </c>
      <c r="J7095" s="41">
        <f t="shared" ca="1" si="788"/>
        <v>1</v>
      </c>
      <c r="K7095" s="37">
        <f t="shared" si="789"/>
        <v>38.11</v>
      </c>
      <c r="L7095" s="37">
        <f t="shared" si="790"/>
        <v>38.44</v>
      </c>
      <c r="M7095" s="37">
        <f t="shared" si="791"/>
        <v>38.06</v>
      </c>
      <c r="N7095" s="37">
        <f t="shared" si="792"/>
        <v>38.36</v>
      </c>
      <c r="O7095" s="38">
        <f t="shared" ca="1" si="793"/>
        <v>272100</v>
      </c>
    </row>
    <row r="7096" spans="1:15" x14ac:dyDescent="0.4">
      <c r="A7096">
        <v>7081</v>
      </c>
      <c r="B7096" s="63">
        <v>35093</v>
      </c>
      <c r="C7096" s="37">
        <v>62.1875</v>
      </c>
      <c r="D7096" s="37">
        <v>62.484375</v>
      </c>
      <c r="E7096" s="37">
        <v>62.140625</v>
      </c>
      <c r="F7096" s="37">
        <v>62.484375</v>
      </c>
      <c r="G7096" s="38">
        <v>254800</v>
      </c>
      <c r="H7096" s="37">
        <v>38.035708999999997</v>
      </c>
      <c r="I7096" s="41">
        <f t="shared" si="787"/>
        <v>0.60872352488122028</v>
      </c>
      <c r="J7096" s="41">
        <f t="shared" ca="1" si="788"/>
        <v>1</v>
      </c>
      <c r="K7096" s="37">
        <f t="shared" si="789"/>
        <v>37.85</v>
      </c>
      <c r="L7096" s="37">
        <f t="shared" si="790"/>
        <v>38.04</v>
      </c>
      <c r="M7096" s="37">
        <f t="shared" si="791"/>
        <v>37.83</v>
      </c>
      <c r="N7096" s="37">
        <f t="shared" si="792"/>
        <v>38.04</v>
      </c>
      <c r="O7096" s="38">
        <f t="shared" ca="1" si="793"/>
        <v>254800</v>
      </c>
    </row>
    <row r="7097" spans="1:15" x14ac:dyDescent="0.4">
      <c r="A7097">
        <v>7082</v>
      </c>
      <c r="B7097" s="63">
        <v>35090</v>
      </c>
      <c r="C7097" s="37">
        <v>61.65625</v>
      </c>
      <c r="D7097" s="37">
        <v>62.265625</v>
      </c>
      <c r="E7097" s="37">
        <v>61.578125</v>
      </c>
      <c r="F7097" s="37">
        <v>62.234375</v>
      </c>
      <c r="G7097" s="38">
        <v>726300</v>
      </c>
      <c r="H7097" s="37">
        <v>37.88353</v>
      </c>
      <c r="I7097" s="41">
        <f t="shared" si="787"/>
        <v>0.60872355510921416</v>
      </c>
      <c r="J7097" s="41">
        <f t="shared" ca="1" si="788"/>
        <v>1</v>
      </c>
      <c r="K7097" s="37">
        <f t="shared" si="789"/>
        <v>37.53</v>
      </c>
      <c r="L7097" s="37">
        <f t="shared" si="790"/>
        <v>37.9</v>
      </c>
      <c r="M7097" s="37">
        <f t="shared" si="791"/>
        <v>37.479999999999997</v>
      </c>
      <c r="N7097" s="37">
        <f t="shared" si="792"/>
        <v>37.880000000000003</v>
      </c>
      <c r="O7097" s="38">
        <f t="shared" ca="1" si="793"/>
        <v>726300</v>
      </c>
    </row>
    <row r="7098" spans="1:15" x14ac:dyDescent="0.4">
      <c r="A7098">
        <v>7083</v>
      </c>
      <c r="B7098" s="63">
        <v>35089</v>
      </c>
      <c r="C7098" s="37">
        <v>61.96875</v>
      </c>
      <c r="D7098" s="37">
        <v>62</v>
      </c>
      <c r="E7098" s="37">
        <v>61.625</v>
      </c>
      <c r="F7098" s="37">
        <v>61.703125</v>
      </c>
      <c r="G7098" s="38">
        <v>298400</v>
      </c>
      <c r="H7098" s="37">
        <v>37.560153999999997</v>
      </c>
      <c r="I7098" s="41">
        <f t="shared" si="787"/>
        <v>0.60872369106102808</v>
      </c>
      <c r="J7098" s="41">
        <f t="shared" ca="1" si="788"/>
        <v>1</v>
      </c>
      <c r="K7098" s="37">
        <f t="shared" si="789"/>
        <v>37.72</v>
      </c>
      <c r="L7098" s="37">
        <f t="shared" si="790"/>
        <v>37.74</v>
      </c>
      <c r="M7098" s="37">
        <f t="shared" si="791"/>
        <v>37.51</v>
      </c>
      <c r="N7098" s="37">
        <f t="shared" si="792"/>
        <v>37.56</v>
      </c>
      <c r="O7098" s="38">
        <f t="shared" ca="1" si="793"/>
        <v>298400</v>
      </c>
    </row>
    <row r="7099" spans="1:15" x14ac:dyDescent="0.4">
      <c r="A7099">
        <v>7084</v>
      </c>
      <c r="B7099" s="63">
        <v>35088</v>
      </c>
      <c r="C7099" s="37">
        <v>61.515625</v>
      </c>
      <c r="D7099" s="37">
        <v>62.046875</v>
      </c>
      <c r="E7099" s="37">
        <v>61.484375</v>
      </c>
      <c r="F7099" s="37">
        <v>61.921875</v>
      </c>
      <c r="G7099" s="38">
        <v>1506500</v>
      </c>
      <c r="H7099" s="37">
        <v>37.693291000000002</v>
      </c>
      <c r="I7099" s="41">
        <f t="shared" si="787"/>
        <v>0.60872334695937425</v>
      </c>
      <c r="J7099" s="41">
        <f t="shared" ca="1" si="788"/>
        <v>1</v>
      </c>
      <c r="K7099" s="37">
        <f t="shared" si="789"/>
        <v>37.450000000000003</v>
      </c>
      <c r="L7099" s="37">
        <f t="shared" si="790"/>
        <v>37.770000000000003</v>
      </c>
      <c r="M7099" s="37">
        <f t="shared" si="791"/>
        <v>37.43</v>
      </c>
      <c r="N7099" s="37">
        <f t="shared" si="792"/>
        <v>37.69</v>
      </c>
      <c r="O7099" s="38">
        <f t="shared" ca="1" si="793"/>
        <v>1506500</v>
      </c>
    </row>
    <row r="7100" spans="1:15" x14ac:dyDescent="0.4">
      <c r="A7100">
        <v>7085</v>
      </c>
      <c r="B7100" s="63">
        <v>35087</v>
      </c>
      <c r="C7100" s="37">
        <v>61.25</v>
      </c>
      <c r="D7100" s="37">
        <v>61.421875</v>
      </c>
      <c r="E7100" s="37">
        <v>61.125</v>
      </c>
      <c r="F7100" s="37">
        <v>61.421875</v>
      </c>
      <c r="G7100" s="38">
        <v>362200</v>
      </c>
      <c r="H7100" s="37">
        <v>37.388942999999998</v>
      </c>
      <c r="I7100" s="41">
        <f t="shared" si="787"/>
        <v>0.60872356957517171</v>
      </c>
      <c r="J7100" s="41">
        <f t="shared" ca="1" si="788"/>
        <v>1</v>
      </c>
      <c r="K7100" s="37">
        <f t="shared" si="789"/>
        <v>37.28</v>
      </c>
      <c r="L7100" s="37">
        <f t="shared" si="790"/>
        <v>37.39</v>
      </c>
      <c r="M7100" s="37">
        <f t="shared" si="791"/>
        <v>37.21</v>
      </c>
      <c r="N7100" s="37">
        <f t="shared" si="792"/>
        <v>37.39</v>
      </c>
      <c r="O7100" s="38">
        <f t="shared" ca="1" si="793"/>
        <v>362200</v>
      </c>
    </row>
    <row r="7101" spans="1:15" x14ac:dyDescent="0.4">
      <c r="A7101">
        <v>7086</v>
      </c>
      <c r="B7101" s="63">
        <v>35086</v>
      </c>
      <c r="C7101" s="37">
        <v>61.21875</v>
      </c>
      <c r="D7101" s="37">
        <v>61.421875</v>
      </c>
      <c r="E7101" s="37">
        <v>61.109375</v>
      </c>
      <c r="F7101" s="37">
        <v>61.28125</v>
      </c>
      <c r="G7101" s="38">
        <v>288200</v>
      </c>
      <c r="H7101" s="37">
        <v>37.303336999999999</v>
      </c>
      <c r="I7101" s="41">
        <f t="shared" si="787"/>
        <v>0.60872350025497191</v>
      </c>
      <c r="J7101" s="41">
        <f t="shared" ca="1" si="788"/>
        <v>1</v>
      </c>
      <c r="K7101" s="37">
        <f t="shared" si="789"/>
        <v>37.270000000000003</v>
      </c>
      <c r="L7101" s="37">
        <f t="shared" si="790"/>
        <v>37.39</v>
      </c>
      <c r="M7101" s="37">
        <f t="shared" si="791"/>
        <v>37.200000000000003</v>
      </c>
      <c r="N7101" s="37">
        <f t="shared" si="792"/>
        <v>37.299999999999997</v>
      </c>
      <c r="O7101" s="38">
        <f t="shared" ca="1" si="793"/>
        <v>288200</v>
      </c>
    </row>
    <row r="7102" spans="1:15" x14ac:dyDescent="0.4">
      <c r="A7102">
        <v>7087</v>
      </c>
      <c r="B7102" s="63">
        <v>35083</v>
      </c>
      <c r="C7102" s="37">
        <v>60.859375</v>
      </c>
      <c r="D7102" s="37">
        <v>61.421875</v>
      </c>
      <c r="E7102" s="37">
        <v>60.796875</v>
      </c>
      <c r="F7102" s="37">
        <v>61.265625</v>
      </c>
      <c r="G7102" s="38">
        <v>169800</v>
      </c>
      <c r="H7102" s="37">
        <v>37.293823000000003</v>
      </c>
      <c r="I7102" s="41">
        <f t="shared" si="787"/>
        <v>0.60872345626115787</v>
      </c>
      <c r="J7102" s="41">
        <f t="shared" ca="1" si="788"/>
        <v>1</v>
      </c>
      <c r="K7102" s="37">
        <f t="shared" si="789"/>
        <v>37.049999999999997</v>
      </c>
      <c r="L7102" s="37">
        <f t="shared" si="790"/>
        <v>37.39</v>
      </c>
      <c r="M7102" s="37">
        <f t="shared" si="791"/>
        <v>37.01</v>
      </c>
      <c r="N7102" s="37">
        <f t="shared" si="792"/>
        <v>37.29</v>
      </c>
      <c r="O7102" s="38">
        <f t="shared" ca="1" si="793"/>
        <v>169800</v>
      </c>
    </row>
    <row r="7103" spans="1:15" x14ac:dyDescent="0.4">
      <c r="A7103">
        <v>7088</v>
      </c>
      <c r="B7103" s="63">
        <v>35082</v>
      </c>
      <c r="C7103" s="37">
        <v>60.890625</v>
      </c>
      <c r="D7103" s="37">
        <v>60.90625</v>
      </c>
      <c r="E7103" s="37">
        <v>60.375</v>
      </c>
      <c r="F7103" s="37">
        <v>60.859375</v>
      </c>
      <c r="G7103" s="38">
        <v>425600</v>
      </c>
      <c r="H7103" s="37">
        <v>37.046539000000003</v>
      </c>
      <c r="I7103" s="41">
        <f t="shared" si="787"/>
        <v>0.6087236189987163</v>
      </c>
      <c r="J7103" s="41">
        <f t="shared" ca="1" si="788"/>
        <v>1</v>
      </c>
      <c r="K7103" s="37">
        <f t="shared" si="789"/>
        <v>37.07</v>
      </c>
      <c r="L7103" s="37">
        <f t="shared" si="790"/>
        <v>37.08</v>
      </c>
      <c r="M7103" s="37">
        <f t="shared" si="791"/>
        <v>36.75</v>
      </c>
      <c r="N7103" s="37">
        <f t="shared" si="792"/>
        <v>37.049999999999997</v>
      </c>
      <c r="O7103" s="38">
        <f t="shared" ca="1" si="793"/>
        <v>425600</v>
      </c>
    </row>
    <row r="7104" spans="1:15" x14ac:dyDescent="0.4">
      <c r="A7104">
        <v>7089</v>
      </c>
      <c r="B7104" s="63">
        <v>35081</v>
      </c>
      <c r="C7104" s="37">
        <v>60.703125</v>
      </c>
      <c r="D7104" s="37">
        <v>61.125</v>
      </c>
      <c r="E7104" s="37">
        <v>60.453125</v>
      </c>
      <c r="F7104" s="37">
        <v>60.65625</v>
      </c>
      <c r="G7104" s="38">
        <v>407600</v>
      </c>
      <c r="H7104" s="37">
        <v>36.922885999999998</v>
      </c>
      <c r="I7104" s="41">
        <f t="shared" si="787"/>
        <v>0.60872351983513651</v>
      </c>
      <c r="J7104" s="41">
        <f t="shared" ca="1" si="788"/>
        <v>1</v>
      </c>
      <c r="K7104" s="37">
        <f t="shared" si="789"/>
        <v>36.950000000000003</v>
      </c>
      <c r="L7104" s="37">
        <f t="shared" si="790"/>
        <v>37.21</v>
      </c>
      <c r="M7104" s="37">
        <f t="shared" si="791"/>
        <v>36.799999999999997</v>
      </c>
      <c r="N7104" s="37">
        <f t="shared" si="792"/>
        <v>36.92</v>
      </c>
      <c r="O7104" s="38">
        <f t="shared" ca="1" si="793"/>
        <v>407600</v>
      </c>
    </row>
    <row r="7105" spans="1:15" x14ac:dyDescent="0.4">
      <c r="A7105">
        <v>7090</v>
      </c>
      <c r="B7105" s="63">
        <v>35080</v>
      </c>
      <c r="C7105" s="37">
        <v>60.40625</v>
      </c>
      <c r="D7105" s="37">
        <v>60.890625</v>
      </c>
      <c r="E7105" s="37">
        <v>59.890625</v>
      </c>
      <c r="F7105" s="37">
        <v>60.84375</v>
      </c>
      <c r="G7105" s="38">
        <v>454600</v>
      </c>
      <c r="H7105" s="37">
        <v>37.037018000000003</v>
      </c>
      <c r="I7105" s="41">
        <f t="shared" si="787"/>
        <v>0.60872345968156139</v>
      </c>
      <c r="J7105" s="41">
        <f t="shared" ca="1" si="788"/>
        <v>1</v>
      </c>
      <c r="K7105" s="37">
        <f t="shared" si="789"/>
        <v>36.770000000000003</v>
      </c>
      <c r="L7105" s="37">
        <f t="shared" si="790"/>
        <v>37.07</v>
      </c>
      <c r="M7105" s="37">
        <f t="shared" si="791"/>
        <v>36.46</v>
      </c>
      <c r="N7105" s="37">
        <f t="shared" si="792"/>
        <v>37.04</v>
      </c>
      <c r="O7105" s="38">
        <f t="shared" ca="1" si="793"/>
        <v>454600</v>
      </c>
    </row>
    <row r="7106" spans="1:15" x14ac:dyDescent="0.4">
      <c r="A7106">
        <v>7091</v>
      </c>
      <c r="B7106" s="63">
        <v>35079</v>
      </c>
      <c r="C7106" s="37">
        <v>60.25</v>
      </c>
      <c r="D7106" s="37">
        <v>60.453125</v>
      </c>
      <c r="E7106" s="37">
        <v>59.859375</v>
      </c>
      <c r="F7106" s="37">
        <v>60.109375</v>
      </c>
      <c r="G7106" s="38">
        <v>154200</v>
      </c>
      <c r="H7106" s="37">
        <v>36.589973000000001</v>
      </c>
      <c r="I7106" s="41">
        <f t="shared" si="787"/>
        <v>0.60872323160904607</v>
      </c>
      <c r="J7106" s="41">
        <f t="shared" ca="1" si="788"/>
        <v>1</v>
      </c>
      <c r="K7106" s="37">
        <f t="shared" si="789"/>
        <v>36.68</v>
      </c>
      <c r="L7106" s="37">
        <f t="shared" si="790"/>
        <v>36.799999999999997</v>
      </c>
      <c r="M7106" s="37">
        <f t="shared" si="791"/>
        <v>36.44</v>
      </c>
      <c r="N7106" s="37">
        <f t="shared" si="792"/>
        <v>36.590000000000003</v>
      </c>
      <c r="O7106" s="38">
        <f t="shared" ca="1" si="793"/>
        <v>154200</v>
      </c>
    </row>
    <row r="7107" spans="1:15" x14ac:dyDescent="0.4">
      <c r="A7107">
        <v>7092</v>
      </c>
      <c r="B7107" s="63">
        <v>35076</v>
      </c>
      <c r="C7107" s="37">
        <v>60.484375</v>
      </c>
      <c r="D7107" s="37">
        <v>60.5</v>
      </c>
      <c r="E7107" s="37">
        <v>59.671875</v>
      </c>
      <c r="F7107" s="37">
        <v>60.234375</v>
      </c>
      <c r="G7107" s="38">
        <v>390400</v>
      </c>
      <c r="H7107" s="37">
        <v>36.666080000000001</v>
      </c>
      <c r="I7107" s="41">
        <f t="shared" si="787"/>
        <v>0.6087235071335928</v>
      </c>
      <c r="J7107" s="41">
        <f t="shared" ca="1" si="788"/>
        <v>1</v>
      </c>
      <c r="K7107" s="37">
        <f t="shared" si="789"/>
        <v>36.82</v>
      </c>
      <c r="L7107" s="37">
        <f t="shared" si="790"/>
        <v>36.83</v>
      </c>
      <c r="M7107" s="37">
        <f t="shared" si="791"/>
        <v>36.32</v>
      </c>
      <c r="N7107" s="37">
        <f t="shared" si="792"/>
        <v>36.67</v>
      </c>
      <c r="O7107" s="38">
        <f t="shared" ca="1" si="793"/>
        <v>390400</v>
      </c>
    </row>
    <row r="7108" spans="1:15" x14ac:dyDescent="0.4">
      <c r="A7108">
        <v>7093</v>
      </c>
      <c r="B7108" s="63">
        <v>35075</v>
      </c>
      <c r="C7108" s="37">
        <v>60.0625</v>
      </c>
      <c r="D7108" s="37">
        <v>60.328125</v>
      </c>
      <c r="E7108" s="37">
        <v>59.78125</v>
      </c>
      <c r="F7108" s="37">
        <v>60.328125</v>
      </c>
      <c r="G7108" s="38">
        <v>513200</v>
      </c>
      <c r="H7108" s="37">
        <v>36.723148000000002</v>
      </c>
      <c r="I7108" s="41">
        <f t="shared" si="787"/>
        <v>0.60872350997151004</v>
      </c>
      <c r="J7108" s="41">
        <f t="shared" ca="1" si="788"/>
        <v>1</v>
      </c>
      <c r="K7108" s="37">
        <f t="shared" si="789"/>
        <v>36.56</v>
      </c>
      <c r="L7108" s="37">
        <f t="shared" si="790"/>
        <v>36.72</v>
      </c>
      <c r="M7108" s="37">
        <f t="shared" si="791"/>
        <v>36.39</v>
      </c>
      <c r="N7108" s="37">
        <f t="shared" si="792"/>
        <v>36.72</v>
      </c>
      <c r="O7108" s="38">
        <f t="shared" ca="1" si="793"/>
        <v>513200</v>
      </c>
    </row>
    <row r="7109" spans="1:15" x14ac:dyDescent="0.4">
      <c r="A7109">
        <v>7094</v>
      </c>
      <c r="B7109" s="63">
        <v>35074</v>
      </c>
      <c r="C7109" s="37">
        <v>60.6875</v>
      </c>
      <c r="D7109" s="37">
        <v>60.8125</v>
      </c>
      <c r="E7109" s="37">
        <v>59.640625</v>
      </c>
      <c r="F7109" s="37">
        <v>59.96875</v>
      </c>
      <c r="G7109" s="38">
        <v>787700</v>
      </c>
      <c r="H7109" s="37">
        <v>36.504379</v>
      </c>
      <c r="I7109" s="41">
        <f t="shared" si="787"/>
        <v>0.6087233600833768</v>
      </c>
      <c r="J7109" s="41">
        <f t="shared" ca="1" si="788"/>
        <v>1</v>
      </c>
      <c r="K7109" s="37">
        <f t="shared" si="789"/>
        <v>36.94</v>
      </c>
      <c r="L7109" s="37">
        <f t="shared" si="790"/>
        <v>37.020000000000003</v>
      </c>
      <c r="M7109" s="37">
        <f t="shared" si="791"/>
        <v>36.299999999999997</v>
      </c>
      <c r="N7109" s="37">
        <f t="shared" si="792"/>
        <v>36.5</v>
      </c>
      <c r="O7109" s="38">
        <f t="shared" ca="1" si="793"/>
        <v>787700</v>
      </c>
    </row>
    <row r="7110" spans="1:15" x14ac:dyDescent="0.4">
      <c r="A7110">
        <v>7095</v>
      </c>
      <c r="B7110" s="63">
        <v>35073</v>
      </c>
      <c r="C7110" s="37">
        <v>62.015625</v>
      </c>
      <c r="D7110" s="37">
        <v>62.0625</v>
      </c>
      <c r="E7110" s="37">
        <v>60.625</v>
      </c>
      <c r="F7110" s="37">
        <v>60.765625</v>
      </c>
      <c r="G7110" s="38">
        <v>415500</v>
      </c>
      <c r="H7110" s="37">
        <v>36.989486999999997</v>
      </c>
      <c r="I7110" s="41">
        <f t="shared" si="787"/>
        <v>0.60872387966058106</v>
      </c>
      <c r="J7110" s="41">
        <f t="shared" ca="1" si="788"/>
        <v>1</v>
      </c>
      <c r="K7110" s="37">
        <f t="shared" si="789"/>
        <v>37.75</v>
      </c>
      <c r="L7110" s="37">
        <f t="shared" si="790"/>
        <v>37.78</v>
      </c>
      <c r="M7110" s="37">
        <f t="shared" si="791"/>
        <v>36.9</v>
      </c>
      <c r="N7110" s="37">
        <f t="shared" si="792"/>
        <v>36.99</v>
      </c>
      <c r="O7110" s="38">
        <f t="shared" ca="1" si="793"/>
        <v>415500</v>
      </c>
    </row>
    <row r="7111" spans="1:15" x14ac:dyDescent="0.4">
      <c r="A7111">
        <v>7096</v>
      </c>
      <c r="B7111" s="63">
        <v>35072</v>
      </c>
      <c r="C7111" s="37">
        <v>61.8125</v>
      </c>
      <c r="D7111" s="37">
        <v>61.90625</v>
      </c>
      <c r="E7111" s="37">
        <v>61.734375</v>
      </c>
      <c r="F7111" s="37">
        <v>61.828125</v>
      </c>
      <c r="G7111" s="38">
        <v>179900</v>
      </c>
      <c r="H7111" s="37">
        <v>37.636249999999997</v>
      </c>
      <c r="I7111" s="41">
        <f t="shared" si="787"/>
        <v>0.60872378064190036</v>
      </c>
      <c r="J7111" s="41">
        <f t="shared" ca="1" si="788"/>
        <v>1</v>
      </c>
      <c r="K7111" s="37">
        <f t="shared" si="789"/>
        <v>37.630000000000003</v>
      </c>
      <c r="L7111" s="37">
        <f t="shared" si="790"/>
        <v>37.68</v>
      </c>
      <c r="M7111" s="37">
        <f t="shared" si="791"/>
        <v>37.58</v>
      </c>
      <c r="N7111" s="37">
        <f t="shared" si="792"/>
        <v>37.64</v>
      </c>
      <c r="O7111" s="38">
        <f t="shared" ca="1" si="793"/>
        <v>179900</v>
      </c>
    </row>
    <row r="7112" spans="1:15" x14ac:dyDescent="0.4">
      <c r="A7112">
        <v>7097</v>
      </c>
      <c r="B7112" s="63">
        <v>35069</v>
      </c>
      <c r="C7112" s="37">
        <v>61.3125</v>
      </c>
      <c r="D7112" s="37">
        <v>61.75</v>
      </c>
      <c r="E7112" s="37">
        <v>61.171875</v>
      </c>
      <c r="F7112" s="37">
        <v>61.59375</v>
      </c>
      <c r="G7112" s="38">
        <v>302400</v>
      </c>
      <c r="H7112" s="37">
        <v>37.493564999999997</v>
      </c>
      <c r="I7112" s="41">
        <f t="shared" si="787"/>
        <v>0.60872353120243528</v>
      </c>
      <c r="J7112" s="41">
        <f t="shared" ca="1" si="788"/>
        <v>1</v>
      </c>
      <c r="K7112" s="37">
        <f t="shared" si="789"/>
        <v>37.32</v>
      </c>
      <c r="L7112" s="37">
        <f t="shared" si="790"/>
        <v>37.590000000000003</v>
      </c>
      <c r="M7112" s="37">
        <f t="shared" si="791"/>
        <v>37.24</v>
      </c>
      <c r="N7112" s="37">
        <f t="shared" si="792"/>
        <v>37.49</v>
      </c>
      <c r="O7112" s="38">
        <f t="shared" ca="1" si="793"/>
        <v>302400</v>
      </c>
    </row>
    <row r="7113" spans="1:15" x14ac:dyDescent="0.4">
      <c r="A7113">
        <v>7098</v>
      </c>
      <c r="B7113" s="63">
        <v>35068</v>
      </c>
      <c r="C7113" s="37">
        <v>62.390625</v>
      </c>
      <c r="D7113" s="37">
        <v>62.625</v>
      </c>
      <c r="E7113" s="37">
        <v>61.21875</v>
      </c>
      <c r="F7113" s="37">
        <v>61.71875</v>
      </c>
      <c r="G7113" s="38">
        <v>1129700</v>
      </c>
      <c r="H7113" s="37">
        <v>37.569653000000002</v>
      </c>
      <c r="I7113" s="41">
        <f t="shared" si="787"/>
        <v>0.60872349164556971</v>
      </c>
      <c r="J7113" s="41">
        <f t="shared" ca="1" si="788"/>
        <v>1</v>
      </c>
      <c r="K7113" s="37">
        <f t="shared" si="789"/>
        <v>37.979999999999997</v>
      </c>
      <c r="L7113" s="37">
        <f t="shared" si="790"/>
        <v>38.119999999999997</v>
      </c>
      <c r="M7113" s="37">
        <f t="shared" si="791"/>
        <v>37.270000000000003</v>
      </c>
      <c r="N7113" s="37">
        <f t="shared" si="792"/>
        <v>37.57</v>
      </c>
      <c r="O7113" s="38">
        <f t="shared" ca="1" si="793"/>
        <v>1129700</v>
      </c>
    </row>
    <row r="7114" spans="1:15" x14ac:dyDescent="0.4">
      <c r="A7114">
        <v>7099</v>
      </c>
      <c r="B7114" s="63">
        <v>35067</v>
      </c>
      <c r="C7114" s="37">
        <v>62.34375</v>
      </c>
      <c r="D7114" s="37">
        <v>62.5</v>
      </c>
      <c r="E7114" s="37">
        <v>62</v>
      </c>
      <c r="F7114" s="37">
        <v>62.3125</v>
      </c>
      <c r="G7114" s="38">
        <v>610300</v>
      </c>
      <c r="H7114" s="37">
        <v>37.931091000000002</v>
      </c>
      <c r="I7114" s="41">
        <f t="shared" si="787"/>
        <v>0.60872362688064197</v>
      </c>
      <c r="J7114" s="41">
        <f t="shared" ca="1" si="788"/>
        <v>1</v>
      </c>
      <c r="K7114" s="37">
        <f t="shared" si="789"/>
        <v>37.950000000000003</v>
      </c>
      <c r="L7114" s="37">
        <f t="shared" si="790"/>
        <v>38.049999999999997</v>
      </c>
      <c r="M7114" s="37">
        <f t="shared" si="791"/>
        <v>37.74</v>
      </c>
      <c r="N7114" s="37">
        <f t="shared" si="792"/>
        <v>37.93</v>
      </c>
      <c r="O7114" s="38">
        <f t="shared" ca="1" si="793"/>
        <v>610300</v>
      </c>
    </row>
    <row r="7115" spans="1:15" x14ac:dyDescent="0.4">
      <c r="A7115">
        <v>7100</v>
      </c>
      <c r="B7115" s="63">
        <v>35066</v>
      </c>
      <c r="C7115" s="37">
        <v>61.40625</v>
      </c>
      <c r="D7115" s="37">
        <v>62.140625</v>
      </c>
      <c r="E7115" s="37">
        <v>61.34375</v>
      </c>
      <c r="F7115" s="37">
        <v>62.140625</v>
      </c>
      <c r="G7115" s="38">
        <v>514400</v>
      </c>
      <c r="H7115" s="37">
        <v>37.826473</v>
      </c>
      <c r="I7115" s="41">
        <f t="shared" si="787"/>
        <v>0.60872372944430475</v>
      </c>
      <c r="J7115" s="41">
        <f t="shared" ca="1" si="788"/>
        <v>1</v>
      </c>
      <c r="K7115" s="37">
        <f t="shared" si="789"/>
        <v>37.380000000000003</v>
      </c>
      <c r="L7115" s="37">
        <f t="shared" si="790"/>
        <v>37.83</v>
      </c>
      <c r="M7115" s="37">
        <f t="shared" si="791"/>
        <v>37.340000000000003</v>
      </c>
      <c r="N7115" s="37">
        <f t="shared" si="792"/>
        <v>37.83</v>
      </c>
      <c r="O7115" s="38">
        <f t="shared" ca="1" si="793"/>
        <v>514400</v>
      </c>
    </row>
    <row r="7116" spans="1:15" x14ac:dyDescent="0.4">
      <c r="A7116">
        <v>7101</v>
      </c>
      <c r="B7116" s="63">
        <v>35062</v>
      </c>
      <c r="C7116" s="37">
        <v>61.46875</v>
      </c>
      <c r="D7116" s="37">
        <v>61.53125</v>
      </c>
      <c r="E7116" s="37">
        <v>61.25</v>
      </c>
      <c r="F7116" s="37">
        <v>61.484375</v>
      </c>
      <c r="G7116" s="38">
        <v>339200</v>
      </c>
      <c r="H7116" s="37">
        <v>37.426991000000001</v>
      </c>
      <c r="I7116" s="41">
        <f t="shared" si="787"/>
        <v>0.60872361473951719</v>
      </c>
      <c r="J7116" s="41">
        <f t="shared" ca="1" si="788"/>
        <v>1</v>
      </c>
      <c r="K7116" s="37">
        <f t="shared" si="789"/>
        <v>37.42</v>
      </c>
      <c r="L7116" s="37">
        <f t="shared" si="790"/>
        <v>37.46</v>
      </c>
      <c r="M7116" s="37">
        <f t="shared" si="791"/>
        <v>37.28</v>
      </c>
      <c r="N7116" s="37">
        <f t="shared" si="792"/>
        <v>37.43</v>
      </c>
      <c r="O7116" s="38">
        <f t="shared" ca="1" si="793"/>
        <v>339200</v>
      </c>
    </row>
    <row r="7117" spans="1:15" x14ac:dyDescent="0.4">
      <c r="A7117">
        <v>7102</v>
      </c>
      <c r="B7117" s="63">
        <v>35061</v>
      </c>
      <c r="C7117" s="37">
        <v>61.34375</v>
      </c>
      <c r="D7117" s="37">
        <v>61.65625</v>
      </c>
      <c r="E7117" s="37">
        <v>61.25</v>
      </c>
      <c r="F7117" s="37">
        <v>61.40625</v>
      </c>
      <c r="G7117" s="38">
        <v>256200</v>
      </c>
      <c r="H7117" s="37">
        <v>37.379421000000001</v>
      </c>
      <c r="I7117" s="41">
        <f t="shared" si="787"/>
        <v>0.60872339541984732</v>
      </c>
      <c r="J7117" s="41">
        <f t="shared" ca="1" si="788"/>
        <v>1</v>
      </c>
      <c r="K7117" s="37">
        <f t="shared" si="789"/>
        <v>37.340000000000003</v>
      </c>
      <c r="L7117" s="37">
        <f t="shared" si="790"/>
        <v>37.53</v>
      </c>
      <c r="M7117" s="37">
        <f t="shared" si="791"/>
        <v>37.28</v>
      </c>
      <c r="N7117" s="37">
        <f t="shared" si="792"/>
        <v>37.380000000000003</v>
      </c>
      <c r="O7117" s="38">
        <f t="shared" ca="1" si="793"/>
        <v>256200</v>
      </c>
    </row>
    <row r="7118" spans="1:15" x14ac:dyDescent="0.4">
      <c r="A7118">
        <v>7103</v>
      </c>
      <c r="B7118" s="63">
        <v>35060</v>
      </c>
      <c r="C7118" s="37">
        <v>61.65625</v>
      </c>
      <c r="D7118" s="37">
        <v>61.65625</v>
      </c>
      <c r="E7118" s="37">
        <v>61.359375</v>
      </c>
      <c r="F7118" s="37">
        <v>61.46875</v>
      </c>
      <c r="G7118" s="38">
        <v>151800</v>
      </c>
      <c r="H7118" s="37">
        <v>37.417473000000001</v>
      </c>
      <c r="I7118" s="41">
        <f t="shared" si="787"/>
        <v>0.60872350584646673</v>
      </c>
      <c r="J7118" s="41">
        <f t="shared" ca="1" si="788"/>
        <v>1</v>
      </c>
      <c r="K7118" s="37">
        <f t="shared" si="789"/>
        <v>37.53</v>
      </c>
      <c r="L7118" s="37">
        <f t="shared" si="790"/>
        <v>37.53</v>
      </c>
      <c r="M7118" s="37">
        <f t="shared" si="791"/>
        <v>37.35</v>
      </c>
      <c r="N7118" s="37">
        <f t="shared" si="792"/>
        <v>37.42</v>
      </c>
      <c r="O7118" s="38">
        <f t="shared" ca="1" si="793"/>
        <v>151800</v>
      </c>
    </row>
    <row r="7119" spans="1:15" x14ac:dyDescent="0.4">
      <c r="A7119">
        <v>7104</v>
      </c>
      <c r="B7119" s="63">
        <v>35059</v>
      </c>
      <c r="C7119" s="37">
        <v>61.453125</v>
      </c>
      <c r="D7119" s="37">
        <v>61.53125</v>
      </c>
      <c r="E7119" s="37">
        <v>61.328125</v>
      </c>
      <c r="F7119" s="37">
        <v>61.5</v>
      </c>
      <c r="G7119" s="38">
        <v>432200</v>
      </c>
      <c r="H7119" s="37">
        <v>37.436489000000002</v>
      </c>
      <c r="I7119" s="41">
        <f t="shared" si="787"/>
        <v>0.60872339837398382</v>
      </c>
      <c r="J7119" s="41">
        <f t="shared" ca="1" si="788"/>
        <v>1</v>
      </c>
      <c r="K7119" s="37">
        <f t="shared" si="789"/>
        <v>37.409999999999997</v>
      </c>
      <c r="L7119" s="37">
        <f t="shared" si="790"/>
        <v>37.46</v>
      </c>
      <c r="M7119" s="37">
        <f t="shared" si="791"/>
        <v>37.33</v>
      </c>
      <c r="N7119" s="37">
        <f t="shared" si="792"/>
        <v>37.44</v>
      </c>
      <c r="O7119" s="38">
        <f t="shared" ca="1" si="793"/>
        <v>432200</v>
      </c>
    </row>
    <row r="7120" spans="1:15" x14ac:dyDescent="0.4">
      <c r="A7120">
        <v>7105</v>
      </c>
      <c r="B7120" s="63">
        <v>35055</v>
      </c>
      <c r="C7120" s="37">
        <v>61.3125</v>
      </c>
      <c r="D7120" s="37">
        <v>61.375</v>
      </c>
      <c r="E7120" s="37">
        <v>61.140625</v>
      </c>
      <c r="F7120" s="37">
        <v>61.203125</v>
      </c>
      <c r="G7120" s="38">
        <v>332800</v>
      </c>
      <c r="H7120" s="37">
        <v>37.255791000000002</v>
      </c>
      <c r="I7120" s="41">
        <f t="shared" si="787"/>
        <v>0.60872367219811085</v>
      </c>
      <c r="J7120" s="41">
        <f t="shared" ca="1" si="788"/>
        <v>1</v>
      </c>
      <c r="K7120" s="37">
        <f t="shared" si="789"/>
        <v>37.32</v>
      </c>
      <c r="L7120" s="37">
        <f t="shared" si="790"/>
        <v>37.36</v>
      </c>
      <c r="M7120" s="37">
        <f t="shared" si="791"/>
        <v>37.22</v>
      </c>
      <c r="N7120" s="37">
        <f t="shared" si="792"/>
        <v>37.26</v>
      </c>
      <c r="O7120" s="38">
        <f t="shared" ca="1" si="793"/>
        <v>332800</v>
      </c>
    </row>
    <row r="7121" spans="1:15" x14ac:dyDescent="0.4">
      <c r="A7121">
        <v>7106</v>
      </c>
      <c r="B7121" s="63">
        <v>35054</v>
      </c>
      <c r="C7121" s="37">
        <v>61.03125</v>
      </c>
      <c r="D7121" s="37">
        <v>61.171875</v>
      </c>
      <c r="E7121" s="37">
        <v>60.75</v>
      </c>
      <c r="F7121" s="37">
        <v>60.984375</v>
      </c>
      <c r="G7121" s="38">
        <v>857600</v>
      </c>
      <c r="H7121" s="37">
        <v>37.122646000000003</v>
      </c>
      <c r="I7121" s="41">
        <f t="shared" ref="I7121:I7184" si="794">IF(F7121=0,1,H7121/F7121)</f>
        <v>0.60872389034076357</v>
      </c>
      <c r="J7121" s="41">
        <f t="shared" ref="J7121:J7184" ca="1" si="795">INDEX(OFFSET($T$15,0,0,$S$13+1,1),MATCH(B7121,OFFSET($Q$15,0,0,$S$13+1,1),-1))</f>
        <v>1</v>
      </c>
      <c r="K7121" s="37">
        <f t="shared" ref="K7121:K7184" si="796">ROUND($I7121*C7121,2)</f>
        <v>37.15</v>
      </c>
      <c r="L7121" s="37">
        <f t="shared" ref="L7121:L7184" si="797">ROUND($I7121*D7121,2)</f>
        <v>37.24</v>
      </c>
      <c r="M7121" s="37">
        <f t="shared" ref="M7121:M7184" si="798">ROUND($I7121*E7121,2)</f>
        <v>36.979999999999997</v>
      </c>
      <c r="N7121" s="37">
        <f t="shared" ref="N7121:N7184" si="799">ROUND($I7121*F7121,2)</f>
        <v>37.119999999999997</v>
      </c>
      <c r="O7121" s="38">
        <f t="shared" ref="O7121:O7184" ca="1" si="800">G7121*J7121</f>
        <v>857600</v>
      </c>
    </row>
    <row r="7122" spans="1:15" x14ac:dyDescent="0.4">
      <c r="A7122">
        <v>7107</v>
      </c>
      <c r="B7122" s="63">
        <v>35053</v>
      </c>
      <c r="C7122" s="37">
        <v>61.453125</v>
      </c>
      <c r="D7122" s="37">
        <v>61.515625</v>
      </c>
      <c r="E7122" s="37">
        <v>60.671875</v>
      </c>
      <c r="F7122" s="37">
        <v>60.671875</v>
      </c>
      <c r="G7122" s="38">
        <v>1349800</v>
      </c>
      <c r="H7122" s="37">
        <v>36.932403999999998</v>
      </c>
      <c r="I7122" s="41">
        <f t="shared" si="794"/>
        <v>0.60872363018284825</v>
      </c>
      <c r="J7122" s="41">
        <f t="shared" ca="1" si="795"/>
        <v>1</v>
      </c>
      <c r="K7122" s="37">
        <f t="shared" si="796"/>
        <v>37.409999999999997</v>
      </c>
      <c r="L7122" s="37">
        <f t="shared" si="797"/>
        <v>37.450000000000003</v>
      </c>
      <c r="M7122" s="37">
        <f t="shared" si="798"/>
        <v>36.93</v>
      </c>
      <c r="N7122" s="37">
        <f t="shared" si="799"/>
        <v>36.93</v>
      </c>
      <c r="O7122" s="38">
        <f t="shared" ca="1" si="800"/>
        <v>1349800</v>
      </c>
    </row>
    <row r="7123" spans="1:15" x14ac:dyDescent="0.4">
      <c r="A7123">
        <v>7108</v>
      </c>
      <c r="B7123" s="63">
        <v>35052</v>
      </c>
      <c r="C7123" s="37">
        <v>60.65625</v>
      </c>
      <c r="D7123" s="37">
        <v>61.34375</v>
      </c>
      <c r="E7123" s="37">
        <v>60.578125</v>
      </c>
      <c r="F7123" s="37">
        <v>61.265625</v>
      </c>
      <c r="G7123" s="38">
        <v>1022600</v>
      </c>
      <c r="H7123" s="37">
        <v>37.293823000000003</v>
      </c>
      <c r="I7123" s="41">
        <f t="shared" si="794"/>
        <v>0.60872345626115787</v>
      </c>
      <c r="J7123" s="41">
        <f t="shared" ca="1" si="795"/>
        <v>1</v>
      </c>
      <c r="K7123" s="37">
        <f t="shared" si="796"/>
        <v>36.92</v>
      </c>
      <c r="L7123" s="37">
        <f t="shared" si="797"/>
        <v>37.340000000000003</v>
      </c>
      <c r="M7123" s="37">
        <f t="shared" si="798"/>
        <v>36.880000000000003</v>
      </c>
      <c r="N7123" s="37">
        <f t="shared" si="799"/>
        <v>37.29</v>
      </c>
      <c r="O7123" s="38">
        <f t="shared" ca="1" si="800"/>
        <v>1022600</v>
      </c>
    </row>
    <row r="7124" spans="1:15" x14ac:dyDescent="0.4">
      <c r="A7124">
        <v>7109</v>
      </c>
      <c r="B7124" s="63">
        <v>35051</v>
      </c>
      <c r="C7124" s="37">
        <v>61.265625</v>
      </c>
      <c r="D7124" s="37">
        <v>61.265625</v>
      </c>
      <c r="E7124" s="37">
        <v>60.609375</v>
      </c>
      <c r="F7124" s="37">
        <v>60.625</v>
      </c>
      <c r="G7124" s="38">
        <v>862300</v>
      </c>
      <c r="H7124" s="37">
        <v>36.903858</v>
      </c>
      <c r="I7124" s="41">
        <f t="shared" si="794"/>
        <v>0.6087234309278351</v>
      </c>
      <c r="J7124" s="41">
        <f t="shared" ca="1" si="795"/>
        <v>1</v>
      </c>
      <c r="K7124" s="37">
        <f t="shared" si="796"/>
        <v>37.29</v>
      </c>
      <c r="L7124" s="37">
        <f t="shared" si="797"/>
        <v>37.29</v>
      </c>
      <c r="M7124" s="37">
        <f t="shared" si="798"/>
        <v>36.89</v>
      </c>
      <c r="N7124" s="37">
        <f t="shared" si="799"/>
        <v>36.9</v>
      </c>
      <c r="O7124" s="38">
        <f t="shared" ca="1" si="800"/>
        <v>862300</v>
      </c>
    </row>
    <row r="7125" spans="1:15" x14ac:dyDescent="0.4">
      <c r="A7125">
        <v>7110</v>
      </c>
      <c r="B7125" s="63">
        <v>35048</v>
      </c>
      <c r="C7125" s="37">
        <v>61.875</v>
      </c>
      <c r="D7125" s="37">
        <v>61.875</v>
      </c>
      <c r="E7125" s="37">
        <v>61.59375</v>
      </c>
      <c r="F7125" s="37">
        <v>61.8125</v>
      </c>
      <c r="G7125" s="38">
        <v>416700</v>
      </c>
      <c r="H7125" s="37">
        <v>37.626694000000001</v>
      </c>
      <c r="I7125" s="41">
        <f t="shared" si="794"/>
        <v>0.60872305763397372</v>
      </c>
      <c r="J7125" s="41">
        <f t="shared" ca="1" si="795"/>
        <v>1</v>
      </c>
      <c r="K7125" s="37">
        <f t="shared" si="796"/>
        <v>37.659999999999997</v>
      </c>
      <c r="L7125" s="37">
        <f t="shared" si="797"/>
        <v>37.659999999999997</v>
      </c>
      <c r="M7125" s="37">
        <f t="shared" si="798"/>
        <v>37.49</v>
      </c>
      <c r="N7125" s="37">
        <f t="shared" si="799"/>
        <v>37.630000000000003</v>
      </c>
      <c r="O7125" s="38">
        <f t="shared" ca="1" si="800"/>
        <v>416700</v>
      </c>
    </row>
    <row r="7126" spans="1:15" x14ac:dyDescent="0.4">
      <c r="A7126">
        <v>7111</v>
      </c>
      <c r="B7126" s="63">
        <v>35047</v>
      </c>
      <c r="C7126" s="37">
        <v>62.6875</v>
      </c>
      <c r="D7126" s="37">
        <v>62.796875</v>
      </c>
      <c r="E7126" s="37">
        <v>62.015625</v>
      </c>
      <c r="F7126" s="37">
        <v>62.171875</v>
      </c>
      <c r="G7126" s="38">
        <v>395000</v>
      </c>
      <c r="H7126" s="37">
        <v>37.612957000000002</v>
      </c>
      <c r="I7126" s="41">
        <f t="shared" si="794"/>
        <v>0.60498347524503648</v>
      </c>
      <c r="J7126" s="41">
        <f t="shared" ca="1" si="795"/>
        <v>1</v>
      </c>
      <c r="K7126" s="37">
        <f t="shared" si="796"/>
        <v>37.92</v>
      </c>
      <c r="L7126" s="37">
        <f t="shared" si="797"/>
        <v>37.99</v>
      </c>
      <c r="M7126" s="37">
        <f t="shared" si="798"/>
        <v>37.520000000000003</v>
      </c>
      <c r="N7126" s="37">
        <f t="shared" si="799"/>
        <v>37.61</v>
      </c>
      <c r="O7126" s="38">
        <f t="shared" ca="1" si="800"/>
        <v>395000</v>
      </c>
    </row>
    <row r="7127" spans="1:15" x14ac:dyDescent="0.4">
      <c r="A7127">
        <v>7112</v>
      </c>
      <c r="B7127" s="63">
        <v>35046</v>
      </c>
      <c r="C7127" s="37">
        <v>62.3125</v>
      </c>
      <c r="D7127" s="37">
        <v>62.703125</v>
      </c>
      <c r="E7127" s="37">
        <v>62.3125</v>
      </c>
      <c r="F7127" s="37">
        <v>62.625</v>
      </c>
      <c r="G7127" s="38">
        <v>390700</v>
      </c>
      <c r="H7127" s="37">
        <v>37.887084999999999</v>
      </c>
      <c r="I7127" s="41">
        <f t="shared" si="794"/>
        <v>0.60498339321357286</v>
      </c>
      <c r="J7127" s="41">
        <f t="shared" ca="1" si="795"/>
        <v>1</v>
      </c>
      <c r="K7127" s="37">
        <f t="shared" si="796"/>
        <v>37.700000000000003</v>
      </c>
      <c r="L7127" s="37">
        <f t="shared" si="797"/>
        <v>37.93</v>
      </c>
      <c r="M7127" s="37">
        <f t="shared" si="798"/>
        <v>37.700000000000003</v>
      </c>
      <c r="N7127" s="37">
        <f t="shared" si="799"/>
        <v>37.89</v>
      </c>
      <c r="O7127" s="38">
        <f t="shared" ca="1" si="800"/>
        <v>390700</v>
      </c>
    </row>
    <row r="7128" spans="1:15" x14ac:dyDescent="0.4">
      <c r="A7128">
        <v>7113</v>
      </c>
      <c r="B7128" s="63">
        <v>35045</v>
      </c>
      <c r="C7128" s="37">
        <v>62.140625</v>
      </c>
      <c r="D7128" s="37">
        <v>62.359375</v>
      </c>
      <c r="E7128" s="37">
        <v>62.140625</v>
      </c>
      <c r="F7128" s="37">
        <v>62.234375</v>
      </c>
      <c r="G7128" s="38">
        <v>299400</v>
      </c>
      <c r="H7128" s="37">
        <v>37.650753000000002</v>
      </c>
      <c r="I7128" s="41">
        <f t="shared" si="794"/>
        <v>0.60498322671353255</v>
      </c>
      <c r="J7128" s="41">
        <f t="shared" ca="1" si="795"/>
        <v>1</v>
      </c>
      <c r="K7128" s="37">
        <f t="shared" si="796"/>
        <v>37.590000000000003</v>
      </c>
      <c r="L7128" s="37">
        <f t="shared" si="797"/>
        <v>37.729999999999997</v>
      </c>
      <c r="M7128" s="37">
        <f t="shared" si="798"/>
        <v>37.590000000000003</v>
      </c>
      <c r="N7128" s="37">
        <f t="shared" si="799"/>
        <v>37.65</v>
      </c>
      <c r="O7128" s="38">
        <f t="shared" ca="1" si="800"/>
        <v>299400</v>
      </c>
    </row>
    <row r="7129" spans="1:15" x14ac:dyDescent="0.4">
      <c r="A7129">
        <v>7114</v>
      </c>
      <c r="B7129" s="63">
        <v>35044</v>
      </c>
      <c r="C7129" s="37">
        <v>62.28125</v>
      </c>
      <c r="D7129" s="37">
        <v>62.546875</v>
      </c>
      <c r="E7129" s="37">
        <v>62.15625</v>
      </c>
      <c r="F7129" s="37">
        <v>62.421875</v>
      </c>
      <c r="G7129" s="38">
        <v>186500</v>
      </c>
      <c r="H7129" s="37">
        <v>37.764198</v>
      </c>
      <c r="I7129" s="41">
        <f t="shared" si="794"/>
        <v>0.60498339724655825</v>
      </c>
      <c r="J7129" s="41">
        <f t="shared" ca="1" si="795"/>
        <v>1</v>
      </c>
      <c r="K7129" s="37">
        <f t="shared" si="796"/>
        <v>37.68</v>
      </c>
      <c r="L7129" s="37">
        <f t="shared" si="797"/>
        <v>37.840000000000003</v>
      </c>
      <c r="M7129" s="37">
        <f t="shared" si="798"/>
        <v>37.6</v>
      </c>
      <c r="N7129" s="37">
        <f t="shared" si="799"/>
        <v>37.76</v>
      </c>
      <c r="O7129" s="38">
        <f t="shared" ca="1" si="800"/>
        <v>186500</v>
      </c>
    </row>
    <row r="7130" spans="1:15" x14ac:dyDescent="0.4">
      <c r="A7130">
        <v>7115</v>
      </c>
      <c r="B7130" s="63">
        <v>35041</v>
      </c>
      <c r="C7130" s="37">
        <v>62.21875</v>
      </c>
      <c r="D7130" s="37">
        <v>62.234375</v>
      </c>
      <c r="E7130" s="37">
        <v>61.765625</v>
      </c>
      <c r="F7130" s="37">
        <v>62.15625</v>
      </c>
      <c r="G7130" s="38">
        <v>296900</v>
      </c>
      <c r="H7130" s="37">
        <v>37.603489000000003</v>
      </c>
      <c r="I7130" s="41">
        <f t="shared" si="794"/>
        <v>0.60498323177476121</v>
      </c>
      <c r="J7130" s="41">
        <f t="shared" ca="1" si="795"/>
        <v>1</v>
      </c>
      <c r="K7130" s="37">
        <f t="shared" si="796"/>
        <v>37.64</v>
      </c>
      <c r="L7130" s="37">
        <f t="shared" si="797"/>
        <v>37.65</v>
      </c>
      <c r="M7130" s="37">
        <f t="shared" si="798"/>
        <v>37.369999999999997</v>
      </c>
      <c r="N7130" s="37">
        <f t="shared" si="799"/>
        <v>37.6</v>
      </c>
      <c r="O7130" s="38">
        <f t="shared" ca="1" si="800"/>
        <v>296900</v>
      </c>
    </row>
    <row r="7131" spans="1:15" x14ac:dyDescent="0.4">
      <c r="A7131">
        <v>7116</v>
      </c>
      <c r="B7131" s="63">
        <v>35040</v>
      </c>
      <c r="C7131" s="37">
        <v>62.203125</v>
      </c>
      <c r="D7131" s="37">
        <v>62.28125</v>
      </c>
      <c r="E7131" s="37">
        <v>61.90625</v>
      </c>
      <c r="F7131" s="37">
        <v>61.953125</v>
      </c>
      <c r="G7131" s="38">
        <v>289700</v>
      </c>
      <c r="H7131" s="37">
        <v>37.480618</v>
      </c>
      <c r="I7131" s="41">
        <f t="shared" si="794"/>
        <v>0.60498349356872638</v>
      </c>
      <c r="J7131" s="41">
        <f t="shared" ca="1" si="795"/>
        <v>1</v>
      </c>
      <c r="K7131" s="37">
        <f t="shared" si="796"/>
        <v>37.630000000000003</v>
      </c>
      <c r="L7131" s="37">
        <f t="shared" si="797"/>
        <v>37.68</v>
      </c>
      <c r="M7131" s="37">
        <f t="shared" si="798"/>
        <v>37.450000000000003</v>
      </c>
      <c r="N7131" s="37">
        <f t="shared" si="799"/>
        <v>37.479999999999997</v>
      </c>
      <c r="O7131" s="38">
        <f t="shared" ca="1" si="800"/>
        <v>289700</v>
      </c>
    </row>
    <row r="7132" spans="1:15" x14ac:dyDescent="0.4">
      <c r="A7132">
        <v>7117</v>
      </c>
      <c r="B7132" s="63">
        <v>35039</v>
      </c>
      <c r="C7132" s="37">
        <v>62.296875</v>
      </c>
      <c r="D7132" s="37">
        <v>62.53125</v>
      </c>
      <c r="E7132" s="37">
        <v>62</v>
      </c>
      <c r="F7132" s="37">
        <v>62.28125</v>
      </c>
      <c r="G7132" s="38">
        <v>272800</v>
      </c>
      <c r="H7132" s="37">
        <v>37.679107999999999</v>
      </c>
      <c r="I7132" s="41">
        <f t="shared" si="794"/>
        <v>0.60498316909182137</v>
      </c>
      <c r="J7132" s="41">
        <f t="shared" ca="1" si="795"/>
        <v>1</v>
      </c>
      <c r="K7132" s="37">
        <f t="shared" si="796"/>
        <v>37.69</v>
      </c>
      <c r="L7132" s="37">
        <f t="shared" si="797"/>
        <v>37.83</v>
      </c>
      <c r="M7132" s="37">
        <f t="shared" si="798"/>
        <v>37.51</v>
      </c>
      <c r="N7132" s="37">
        <f t="shared" si="799"/>
        <v>37.68</v>
      </c>
      <c r="O7132" s="38">
        <f t="shared" ca="1" si="800"/>
        <v>272800</v>
      </c>
    </row>
    <row r="7133" spans="1:15" x14ac:dyDescent="0.4">
      <c r="A7133">
        <v>7118</v>
      </c>
      <c r="B7133" s="63">
        <v>35038</v>
      </c>
      <c r="C7133" s="37">
        <v>61.671875</v>
      </c>
      <c r="D7133" s="37">
        <v>62.203125</v>
      </c>
      <c r="E7133" s="37">
        <v>61.625</v>
      </c>
      <c r="F7133" s="37">
        <v>62.140625</v>
      </c>
      <c r="G7133" s="38">
        <v>567700</v>
      </c>
      <c r="H7133" s="37">
        <v>37.594062999999998</v>
      </c>
      <c r="I7133" s="41">
        <f t="shared" si="794"/>
        <v>0.60498366406839321</v>
      </c>
      <c r="J7133" s="41">
        <f t="shared" ca="1" si="795"/>
        <v>1</v>
      </c>
      <c r="K7133" s="37">
        <f t="shared" si="796"/>
        <v>37.31</v>
      </c>
      <c r="L7133" s="37">
        <f t="shared" si="797"/>
        <v>37.630000000000003</v>
      </c>
      <c r="M7133" s="37">
        <f t="shared" si="798"/>
        <v>37.28</v>
      </c>
      <c r="N7133" s="37">
        <f t="shared" si="799"/>
        <v>37.590000000000003</v>
      </c>
      <c r="O7133" s="38">
        <f t="shared" ca="1" si="800"/>
        <v>567700</v>
      </c>
    </row>
    <row r="7134" spans="1:15" x14ac:dyDescent="0.4">
      <c r="A7134">
        <v>7119</v>
      </c>
      <c r="B7134" s="63">
        <v>35037</v>
      </c>
      <c r="C7134" s="37">
        <v>61.125</v>
      </c>
      <c r="D7134" s="37">
        <v>61.734375</v>
      </c>
      <c r="E7134" s="37">
        <v>61.046875</v>
      </c>
      <c r="F7134" s="37">
        <v>61.734375</v>
      </c>
      <c r="G7134" s="38">
        <v>631700</v>
      </c>
      <c r="H7134" s="37">
        <v>37.348269999999999</v>
      </c>
      <c r="I7134" s="41">
        <f t="shared" si="794"/>
        <v>0.60498336623639581</v>
      </c>
      <c r="J7134" s="41">
        <f t="shared" ca="1" si="795"/>
        <v>1</v>
      </c>
      <c r="K7134" s="37">
        <f t="shared" si="796"/>
        <v>36.979999999999997</v>
      </c>
      <c r="L7134" s="37">
        <f t="shared" si="797"/>
        <v>37.35</v>
      </c>
      <c r="M7134" s="37">
        <f t="shared" si="798"/>
        <v>36.93</v>
      </c>
      <c r="N7134" s="37">
        <f t="shared" si="799"/>
        <v>37.35</v>
      </c>
      <c r="O7134" s="38">
        <f t="shared" ca="1" si="800"/>
        <v>631700</v>
      </c>
    </row>
    <row r="7135" spans="1:15" x14ac:dyDescent="0.4">
      <c r="A7135">
        <v>7120</v>
      </c>
      <c r="B7135" s="63">
        <v>35034</v>
      </c>
      <c r="C7135" s="37">
        <v>60.984375</v>
      </c>
      <c r="D7135" s="37">
        <v>61.078125</v>
      </c>
      <c r="E7135" s="37">
        <v>60.84375</v>
      </c>
      <c r="F7135" s="37">
        <v>60.984375</v>
      </c>
      <c r="G7135" s="38">
        <v>465200</v>
      </c>
      <c r="H7135" s="37">
        <v>36.894526999999997</v>
      </c>
      <c r="I7135" s="41">
        <f t="shared" si="794"/>
        <v>0.60498327645400973</v>
      </c>
      <c r="J7135" s="41">
        <f t="shared" ca="1" si="795"/>
        <v>1</v>
      </c>
      <c r="K7135" s="37">
        <f t="shared" si="796"/>
        <v>36.89</v>
      </c>
      <c r="L7135" s="37">
        <f t="shared" si="797"/>
        <v>36.950000000000003</v>
      </c>
      <c r="M7135" s="37">
        <f t="shared" si="798"/>
        <v>36.81</v>
      </c>
      <c r="N7135" s="37">
        <f t="shared" si="799"/>
        <v>36.89</v>
      </c>
      <c r="O7135" s="38">
        <f t="shared" ca="1" si="800"/>
        <v>465200</v>
      </c>
    </row>
    <row r="7136" spans="1:15" x14ac:dyDescent="0.4">
      <c r="A7136">
        <v>7121</v>
      </c>
      <c r="B7136" s="63">
        <v>35033</v>
      </c>
      <c r="C7136" s="37">
        <v>61.046875</v>
      </c>
      <c r="D7136" s="37">
        <v>61.203125</v>
      </c>
      <c r="E7136" s="37">
        <v>60.84375</v>
      </c>
      <c r="F7136" s="37">
        <v>60.90625</v>
      </c>
      <c r="G7136" s="38">
        <v>286200</v>
      </c>
      <c r="H7136" s="37">
        <v>36.847262999999998</v>
      </c>
      <c r="I7136" s="41">
        <f t="shared" si="794"/>
        <v>0.60498328168291426</v>
      </c>
      <c r="J7136" s="41">
        <f t="shared" ca="1" si="795"/>
        <v>1</v>
      </c>
      <c r="K7136" s="37">
        <f t="shared" si="796"/>
        <v>36.93</v>
      </c>
      <c r="L7136" s="37">
        <f t="shared" si="797"/>
        <v>37.03</v>
      </c>
      <c r="M7136" s="37">
        <f t="shared" si="798"/>
        <v>36.81</v>
      </c>
      <c r="N7136" s="37">
        <f t="shared" si="799"/>
        <v>36.85</v>
      </c>
      <c r="O7136" s="38">
        <f t="shared" ca="1" si="800"/>
        <v>286200</v>
      </c>
    </row>
    <row r="7137" spans="1:15" x14ac:dyDescent="0.4">
      <c r="A7137">
        <v>7122</v>
      </c>
      <c r="B7137" s="63">
        <v>35032</v>
      </c>
      <c r="C7137" s="37">
        <v>61.09375</v>
      </c>
      <c r="D7137" s="37">
        <v>61.09375</v>
      </c>
      <c r="E7137" s="37">
        <v>60.84375</v>
      </c>
      <c r="F7137" s="37">
        <v>61.046875</v>
      </c>
      <c r="G7137" s="38">
        <v>549200</v>
      </c>
      <c r="H7137" s="37">
        <v>36.93235</v>
      </c>
      <c r="I7137" s="41">
        <f t="shared" si="794"/>
        <v>0.60498346557460969</v>
      </c>
      <c r="J7137" s="41">
        <f t="shared" ca="1" si="795"/>
        <v>1</v>
      </c>
      <c r="K7137" s="37">
        <f t="shared" si="796"/>
        <v>36.96</v>
      </c>
      <c r="L7137" s="37">
        <f t="shared" si="797"/>
        <v>36.96</v>
      </c>
      <c r="M7137" s="37">
        <f t="shared" si="798"/>
        <v>36.81</v>
      </c>
      <c r="N7137" s="37">
        <f t="shared" si="799"/>
        <v>36.93</v>
      </c>
      <c r="O7137" s="38">
        <f t="shared" ca="1" si="800"/>
        <v>549200</v>
      </c>
    </row>
    <row r="7138" spans="1:15" x14ac:dyDescent="0.4">
      <c r="A7138">
        <v>7123</v>
      </c>
      <c r="B7138" s="63">
        <v>35031</v>
      </c>
      <c r="C7138" s="37">
        <v>60.296875</v>
      </c>
      <c r="D7138" s="37">
        <v>60.984375</v>
      </c>
      <c r="E7138" s="37">
        <v>60.15625</v>
      </c>
      <c r="F7138" s="37">
        <v>60.984375</v>
      </c>
      <c r="G7138" s="38">
        <v>479000</v>
      </c>
      <c r="H7138" s="37">
        <v>36.894526999999997</v>
      </c>
      <c r="I7138" s="41">
        <f t="shared" si="794"/>
        <v>0.60498327645400973</v>
      </c>
      <c r="J7138" s="41">
        <f t="shared" ca="1" si="795"/>
        <v>1</v>
      </c>
      <c r="K7138" s="37">
        <f t="shared" si="796"/>
        <v>36.479999999999997</v>
      </c>
      <c r="L7138" s="37">
        <f t="shared" si="797"/>
        <v>36.89</v>
      </c>
      <c r="M7138" s="37">
        <f t="shared" si="798"/>
        <v>36.39</v>
      </c>
      <c r="N7138" s="37">
        <f t="shared" si="799"/>
        <v>36.89</v>
      </c>
      <c r="O7138" s="38">
        <f t="shared" ca="1" si="800"/>
        <v>479000</v>
      </c>
    </row>
    <row r="7139" spans="1:15" x14ac:dyDescent="0.4">
      <c r="A7139">
        <v>7124</v>
      </c>
      <c r="B7139" s="63">
        <v>35030</v>
      </c>
      <c r="C7139" s="37">
        <v>60.453125</v>
      </c>
      <c r="D7139" s="37">
        <v>60.640625</v>
      </c>
      <c r="E7139" s="37">
        <v>60.34375</v>
      </c>
      <c r="F7139" s="37">
        <v>60.34375</v>
      </c>
      <c r="G7139" s="38">
        <v>273000</v>
      </c>
      <c r="H7139" s="37">
        <v>36.506962000000001</v>
      </c>
      <c r="I7139" s="41">
        <f t="shared" si="794"/>
        <v>0.6049833164163646</v>
      </c>
      <c r="J7139" s="41">
        <f t="shared" ca="1" si="795"/>
        <v>1</v>
      </c>
      <c r="K7139" s="37">
        <f t="shared" si="796"/>
        <v>36.57</v>
      </c>
      <c r="L7139" s="37">
        <f t="shared" si="797"/>
        <v>36.69</v>
      </c>
      <c r="M7139" s="37">
        <f t="shared" si="798"/>
        <v>36.51</v>
      </c>
      <c r="N7139" s="37">
        <f t="shared" si="799"/>
        <v>36.51</v>
      </c>
      <c r="O7139" s="38">
        <f t="shared" ca="1" si="800"/>
        <v>273000</v>
      </c>
    </row>
    <row r="7140" spans="1:15" x14ac:dyDescent="0.4">
      <c r="A7140">
        <v>7125</v>
      </c>
      <c r="B7140" s="63">
        <v>35027</v>
      </c>
      <c r="C7140" s="37">
        <v>60.234375</v>
      </c>
      <c r="D7140" s="37">
        <v>60.328125</v>
      </c>
      <c r="E7140" s="37">
        <v>60.1875</v>
      </c>
      <c r="F7140" s="37">
        <v>60.328125</v>
      </c>
      <c r="G7140" s="38">
        <v>62400</v>
      </c>
      <c r="H7140" s="37">
        <v>36.497504999999997</v>
      </c>
      <c r="I7140" s="41">
        <f t="shared" si="794"/>
        <v>0.60498324786324786</v>
      </c>
      <c r="J7140" s="41">
        <f t="shared" ca="1" si="795"/>
        <v>1</v>
      </c>
      <c r="K7140" s="37">
        <f t="shared" si="796"/>
        <v>36.44</v>
      </c>
      <c r="L7140" s="37">
        <f t="shared" si="797"/>
        <v>36.5</v>
      </c>
      <c r="M7140" s="37">
        <f t="shared" si="798"/>
        <v>36.409999999999997</v>
      </c>
      <c r="N7140" s="37">
        <f t="shared" si="799"/>
        <v>36.5</v>
      </c>
      <c r="O7140" s="38">
        <f t="shared" ca="1" si="800"/>
        <v>62400</v>
      </c>
    </row>
    <row r="7141" spans="1:15" x14ac:dyDescent="0.4">
      <c r="A7141">
        <v>7126</v>
      </c>
      <c r="B7141" s="63">
        <v>35025</v>
      </c>
      <c r="C7141" s="37">
        <v>60.3125</v>
      </c>
      <c r="D7141" s="37">
        <v>60.375</v>
      </c>
      <c r="E7141" s="37">
        <v>60.171875</v>
      </c>
      <c r="F7141" s="37">
        <v>60.171875</v>
      </c>
      <c r="G7141" s="38">
        <v>351600</v>
      </c>
      <c r="H7141" s="37">
        <v>36.402980999999997</v>
      </c>
      <c r="I7141" s="41">
        <f t="shared" si="794"/>
        <v>0.60498332485068806</v>
      </c>
      <c r="J7141" s="41">
        <f t="shared" ca="1" si="795"/>
        <v>1</v>
      </c>
      <c r="K7141" s="37">
        <f t="shared" si="796"/>
        <v>36.49</v>
      </c>
      <c r="L7141" s="37">
        <f t="shared" si="797"/>
        <v>36.53</v>
      </c>
      <c r="M7141" s="37">
        <f t="shared" si="798"/>
        <v>36.4</v>
      </c>
      <c r="N7141" s="37">
        <f t="shared" si="799"/>
        <v>36.4</v>
      </c>
      <c r="O7141" s="38">
        <f t="shared" ca="1" si="800"/>
        <v>351600</v>
      </c>
    </row>
    <row r="7142" spans="1:15" x14ac:dyDescent="0.4">
      <c r="A7142">
        <v>7127</v>
      </c>
      <c r="B7142" s="63">
        <v>35024</v>
      </c>
      <c r="C7142" s="37">
        <v>59.9375</v>
      </c>
      <c r="D7142" s="37">
        <v>60.359375</v>
      </c>
      <c r="E7142" s="37">
        <v>59.921875</v>
      </c>
      <c r="F7142" s="37">
        <v>60.359375</v>
      </c>
      <c r="G7142" s="38">
        <v>119200</v>
      </c>
      <c r="H7142" s="37">
        <v>36.516407000000001</v>
      </c>
      <c r="I7142" s="41">
        <f t="shared" si="794"/>
        <v>0.60498318612477353</v>
      </c>
      <c r="J7142" s="41">
        <f t="shared" ca="1" si="795"/>
        <v>1</v>
      </c>
      <c r="K7142" s="37">
        <f t="shared" si="796"/>
        <v>36.26</v>
      </c>
      <c r="L7142" s="37">
        <f t="shared" si="797"/>
        <v>36.520000000000003</v>
      </c>
      <c r="M7142" s="37">
        <f t="shared" si="798"/>
        <v>36.25</v>
      </c>
      <c r="N7142" s="37">
        <f t="shared" si="799"/>
        <v>36.520000000000003</v>
      </c>
      <c r="O7142" s="38">
        <f t="shared" ca="1" si="800"/>
        <v>119200</v>
      </c>
    </row>
    <row r="7143" spans="1:15" x14ac:dyDescent="0.4">
      <c r="A7143">
        <v>7128</v>
      </c>
      <c r="B7143" s="63">
        <v>35023</v>
      </c>
      <c r="C7143" s="37">
        <v>60.28125</v>
      </c>
      <c r="D7143" s="37">
        <v>60.296875</v>
      </c>
      <c r="E7143" s="37">
        <v>59.859375</v>
      </c>
      <c r="F7143" s="37">
        <v>59.875</v>
      </c>
      <c r="G7143" s="38">
        <v>448800</v>
      </c>
      <c r="H7143" s="37">
        <v>36.223370000000003</v>
      </c>
      <c r="I7143" s="41">
        <f t="shared" si="794"/>
        <v>0.60498321503131525</v>
      </c>
      <c r="J7143" s="41">
        <f t="shared" ca="1" si="795"/>
        <v>1</v>
      </c>
      <c r="K7143" s="37">
        <f t="shared" si="796"/>
        <v>36.47</v>
      </c>
      <c r="L7143" s="37">
        <f t="shared" si="797"/>
        <v>36.479999999999997</v>
      </c>
      <c r="M7143" s="37">
        <f t="shared" si="798"/>
        <v>36.21</v>
      </c>
      <c r="N7143" s="37">
        <f t="shared" si="799"/>
        <v>36.22</v>
      </c>
      <c r="O7143" s="38">
        <f t="shared" ca="1" si="800"/>
        <v>448800</v>
      </c>
    </row>
    <row r="7144" spans="1:15" x14ac:dyDescent="0.4">
      <c r="A7144">
        <v>7129</v>
      </c>
      <c r="B7144" s="63">
        <v>35020</v>
      </c>
      <c r="C7144" s="37">
        <v>60.09375</v>
      </c>
      <c r="D7144" s="37">
        <v>60.203125</v>
      </c>
      <c r="E7144" s="37">
        <v>60.015625</v>
      </c>
      <c r="F7144" s="37">
        <v>60.1875</v>
      </c>
      <c r="G7144" s="38">
        <v>267000</v>
      </c>
      <c r="H7144" s="37">
        <v>36.412444999999998</v>
      </c>
      <c r="I7144" s="41">
        <f t="shared" si="794"/>
        <v>0.60498350986500515</v>
      </c>
      <c r="J7144" s="41">
        <f t="shared" ca="1" si="795"/>
        <v>1</v>
      </c>
      <c r="K7144" s="37">
        <f t="shared" si="796"/>
        <v>36.36</v>
      </c>
      <c r="L7144" s="37">
        <f t="shared" si="797"/>
        <v>36.42</v>
      </c>
      <c r="M7144" s="37">
        <f t="shared" si="798"/>
        <v>36.31</v>
      </c>
      <c r="N7144" s="37">
        <f t="shared" si="799"/>
        <v>36.409999999999997</v>
      </c>
      <c r="O7144" s="38">
        <f t="shared" ca="1" si="800"/>
        <v>267000</v>
      </c>
    </row>
    <row r="7145" spans="1:15" x14ac:dyDescent="0.4">
      <c r="A7145">
        <v>7130</v>
      </c>
      <c r="B7145" s="63">
        <v>35019</v>
      </c>
      <c r="C7145" s="37">
        <v>59.671875</v>
      </c>
      <c r="D7145" s="37">
        <v>60.0625</v>
      </c>
      <c r="E7145" s="37">
        <v>59.65625</v>
      </c>
      <c r="F7145" s="37">
        <v>60</v>
      </c>
      <c r="G7145" s="38">
        <v>577700</v>
      </c>
      <c r="H7145" s="37">
        <v>36.299011</v>
      </c>
      <c r="I7145" s="41">
        <f t="shared" si="794"/>
        <v>0.60498351666666672</v>
      </c>
      <c r="J7145" s="41">
        <f t="shared" ca="1" si="795"/>
        <v>1</v>
      </c>
      <c r="K7145" s="37">
        <f t="shared" si="796"/>
        <v>36.1</v>
      </c>
      <c r="L7145" s="37">
        <f t="shared" si="797"/>
        <v>36.340000000000003</v>
      </c>
      <c r="M7145" s="37">
        <f t="shared" si="798"/>
        <v>36.090000000000003</v>
      </c>
      <c r="N7145" s="37">
        <f t="shared" si="799"/>
        <v>36.299999999999997</v>
      </c>
      <c r="O7145" s="38">
        <f t="shared" ca="1" si="800"/>
        <v>577700</v>
      </c>
    </row>
    <row r="7146" spans="1:15" x14ac:dyDescent="0.4">
      <c r="A7146">
        <v>7131</v>
      </c>
      <c r="B7146" s="63">
        <v>35018</v>
      </c>
      <c r="C7146" s="37">
        <v>59.140625</v>
      </c>
      <c r="D7146" s="37">
        <v>59.6875</v>
      </c>
      <c r="E7146" s="37">
        <v>59.109375</v>
      </c>
      <c r="F7146" s="37">
        <v>59.671875</v>
      </c>
      <c r="G7146" s="38">
        <v>584700</v>
      </c>
      <c r="H7146" s="37">
        <v>36.100482999999997</v>
      </c>
      <c r="I7146" s="41">
        <f t="shared" si="794"/>
        <v>0.60498321864362392</v>
      </c>
      <c r="J7146" s="41">
        <f t="shared" ca="1" si="795"/>
        <v>1</v>
      </c>
      <c r="K7146" s="37">
        <f t="shared" si="796"/>
        <v>35.78</v>
      </c>
      <c r="L7146" s="37">
        <f t="shared" si="797"/>
        <v>36.11</v>
      </c>
      <c r="M7146" s="37">
        <f t="shared" si="798"/>
        <v>35.76</v>
      </c>
      <c r="N7146" s="37">
        <f t="shared" si="799"/>
        <v>36.1</v>
      </c>
      <c r="O7146" s="38">
        <f t="shared" ca="1" si="800"/>
        <v>584700</v>
      </c>
    </row>
    <row r="7147" spans="1:15" x14ac:dyDescent="0.4">
      <c r="A7147">
        <v>7132</v>
      </c>
      <c r="B7147" s="63">
        <v>35017</v>
      </c>
      <c r="C7147" s="37">
        <v>59.359375</v>
      </c>
      <c r="D7147" s="37">
        <v>59.484375</v>
      </c>
      <c r="E7147" s="37">
        <v>59.078125</v>
      </c>
      <c r="F7147" s="37">
        <v>59.078125</v>
      </c>
      <c r="G7147" s="38">
        <v>341800</v>
      </c>
      <c r="H7147" s="37">
        <v>35.741287</v>
      </c>
      <c r="I7147" s="41">
        <f t="shared" si="794"/>
        <v>0.60498343507008723</v>
      </c>
      <c r="J7147" s="41">
        <f t="shared" ca="1" si="795"/>
        <v>1</v>
      </c>
      <c r="K7147" s="37">
        <f t="shared" si="796"/>
        <v>35.909999999999997</v>
      </c>
      <c r="L7147" s="37">
        <f t="shared" si="797"/>
        <v>35.99</v>
      </c>
      <c r="M7147" s="37">
        <f t="shared" si="798"/>
        <v>35.74</v>
      </c>
      <c r="N7147" s="37">
        <f t="shared" si="799"/>
        <v>35.74</v>
      </c>
      <c r="O7147" s="38">
        <f t="shared" ca="1" si="800"/>
        <v>341800</v>
      </c>
    </row>
    <row r="7148" spans="1:15" x14ac:dyDescent="0.4">
      <c r="A7148">
        <v>7133</v>
      </c>
      <c r="B7148" s="63">
        <v>35016</v>
      </c>
      <c r="C7148" s="37">
        <v>59.421875</v>
      </c>
      <c r="D7148" s="37">
        <v>59.65625</v>
      </c>
      <c r="E7148" s="37">
        <v>59.3125</v>
      </c>
      <c r="F7148" s="37">
        <v>59.46875</v>
      </c>
      <c r="G7148" s="38">
        <v>818500</v>
      </c>
      <c r="H7148" s="37">
        <v>35.977603999999999</v>
      </c>
      <c r="I7148" s="41">
        <f t="shared" si="794"/>
        <v>0.60498335680504467</v>
      </c>
      <c r="J7148" s="41">
        <f t="shared" ca="1" si="795"/>
        <v>1</v>
      </c>
      <c r="K7148" s="37">
        <f t="shared" si="796"/>
        <v>35.950000000000003</v>
      </c>
      <c r="L7148" s="37">
        <f t="shared" si="797"/>
        <v>36.090000000000003</v>
      </c>
      <c r="M7148" s="37">
        <f t="shared" si="798"/>
        <v>35.880000000000003</v>
      </c>
      <c r="N7148" s="37">
        <f t="shared" si="799"/>
        <v>35.979999999999997</v>
      </c>
      <c r="O7148" s="38">
        <f t="shared" ca="1" si="800"/>
        <v>818500</v>
      </c>
    </row>
    <row r="7149" spans="1:15" x14ac:dyDescent="0.4">
      <c r="A7149">
        <v>7134</v>
      </c>
      <c r="B7149" s="63">
        <v>35013</v>
      </c>
      <c r="C7149" s="37">
        <v>59.234375</v>
      </c>
      <c r="D7149" s="37">
        <v>59.609375</v>
      </c>
      <c r="E7149" s="37">
        <v>59.21875</v>
      </c>
      <c r="F7149" s="37">
        <v>59.53125</v>
      </c>
      <c r="G7149" s="38">
        <v>795600</v>
      </c>
      <c r="H7149" s="37">
        <v>36.015419000000001</v>
      </c>
      <c r="I7149" s="41">
        <f t="shared" si="794"/>
        <v>0.60498341627296592</v>
      </c>
      <c r="J7149" s="41">
        <f t="shared" ca="1" si="795"/>
        <v>1</v>
      </c>
      <c r="K7149" s="37">
        <f t="shared" si="796"/>
        <v>35.840000000000003</v>
      </c>
      <c r="L7149" s="37">
        <f t="shared" si="797"/>
        <v>36.06</v>
      </c>
      <c r="M7149" s="37">
        <f t="shared" si="798"/>
        <v>35.83</v>
      </c>
      <c r="N7149" s="37">
        <f t="shared" si="799"/>
        <v>36.020000000000003</v>
      </c>
      <c r="O7149" s="38">
        <f t="shared" ca="1" si="800"/>
        <v>795600</v>
      </c>
    </row>
    <row r="7150" spans="1:15" x14ac:dyDescent="0.4">
      <c r="A7150">
        <v>7135</v>
      </c>
      <c r="B7150" s="63">
        <v>35012</v>
      </c>
      <c r="C7150" s="37">
        <v>59.578125</v>
      </c>
      <c r="D7150" s="37">
        <v>59.578125</v>
      </c>
      <c r="E7150" s="37">
        <v>59.28125</v>
      </c>
      <c r="F7150" s="37">
        <v>59.5625</v>
      </c>
      <c r="G7150" s="38">
        <v>503700</v>
      </c>
      <c r="H7150" s="37">
        <v>36.034306000000001</v>
      </c>
      <c r="I7150" s="41">
        <f t="shared" si="794"/>
        <v>0.60498310178384052</v>
      </c>
      <c r="J7150" s="41">
        <f t="shared" ca="1" si="795"/>
        <v>1</v>
      </c>
      <c r="K7150" s="37">
        <f t="shared" si="796"/>
        <v>36.04</v>
      </c>
      <c r="L7150" s="37">
        <f t="shared" si="797"/>
        <v>36.04</v>
      </c>
      <c r="M7150" s="37">
        <f t="shared" si="798"/>
        <v>35.86</v>
      </c>
      <c r="N7150" s="37">
        <f t="shared" si="799"/>
        <v>36.03</v>
      </c>
      <c r="O7150" s="38">
        <f t="shared" ca="1" si="800"/>
        <v>503700</v>
      </c>
    </row>
    <row r="7151" spans="1:15" x14ac:dyDescent="0.4">
      <c r="A7151">
        <v>7136</v>
      </c>
      <c r="B7151" s="63">
        <v>35011</v>
      </c>
      <c r="C7151" s="37">
        <v>58.890625</v>
      </c>
      <c r="D7151" s="37">
        <v>59.375</v>
      </c>
      <c r="E7151" s="37">
        <v>58.890625</v>
      </c>
      <c r="F7151" s="37">
        <v>59.34375</v>
      </c>
      <c r="G7151" s="38">
        <v>357200</v>
      </c>
      <c r="H7151" s="37">
        <v>35.901969999999999</v>
      </c>
      <c r="I7151" s="41">
        <f t="shared" si="794"/>
        <v>0.60498317008952074</v>
      </c>
      <c r="J7151" s="41">
        <f t="shared" ca="1" si="795"/>
        <v>1</v>
      </c>
      <c r="K7151" s="37">
        <f t="shared" si="796"/>
        <v>35.630000000000003</v>
      </c>
      <c r="L7151" s="37">
        <f t="shared" si="797"/>
        <v>35.92</v>
      </c>
      <c r="M7151" s="37">
        <f t="shared" si="798"/>
        <v>35.630000000000003</v>
      </c>
      <c r="N7151" s="37">
        <f t="shared" si="799"/>
        <v>35.9</v>
      </c>
      <c r="O7151" s="38">
        <f t="shared" ca="1" si="800"/>
        <v>357200</v>
      </c>
    </row>
    <row r="7152" spans="1:15" x14ac:dyDescent="0.4">
      <c r="A7152">
        <v>7137</v>
      </c>
      <c r="B7152" s="63">
        <v>35010</v>
      </c>
      <c r="C7152" s="37">
        <v>59</v>
      </c>
      <c r="D7152" s="37">
        <v>59</v>
      </c>
      <c r="E7152" s="37">
        <v>58.625</v>
      </c>
      <c r="F7152" s="37">
        <v>58.8125</v>
      </c>
      <c r="G7152" s="38">
        <v>358200</v>
      </c>
      <c r="H7152" s="37">
        <v>35.580570000000002</v>
      </c>
      <c r="I7152" s="41">
        <f t="shared" si="794"/>
        <v>0.60498312433581303</v>
      </c>
      <c r="J7152" s="41">
        <f t="shared" ca="1" si="795"/>
        <v>1</v>
      </c>
      <c r="K7152" s="37">
        <f t="shared" si="796"/>
        <v>35.69</v>
      </c>
      <c r="L7152" s="37">
        <f t="shared" si="797"/>
        <v>35.69</v>
      </c>
      <c r="M7152" s="37">
        <f t="shared" si="798"/>
        <v>35.47</v>
      </c>
      <c r="N7152" s="37">
        <f t="shared" si="799"/>
        <v>35.58</v>
      </c>
      <c r="O7152" s="38">
        <f t="shared" ca="1" si="800"/>
        <v>358200</v>
      </c>
    </row>
    <row r="7153" spans="1:15" x14ac:dyDescent="0.4">
      <c r="A7153">
        <v>7138</v>
      </c>
      <c r="B7153" s="63">
        <v>35009</v>
      </c>
      <c r="C7153" s="37">
        <v>59.21875</v>
      </c>
      <c r="D7153" s="37">
        <v>59.21875</v>
      </c>
      <c r="E7153" s="37">
        <v>59.015625</v>
      </c>
      <c r="F7153" s="37">
        <v>59.03125</v>
      </c>
      <c r="G7153" s="38">
        <v>311200</v>
      </c>
      <c r="H7153" s="37">
        <v>35.712933</v>
      </c>
      <c r="I7153" s="41">
        <f t="shared" si="794"/>
        <v>0.60498351296982533</v>
      </c>
      <c r="J7153" s="41">
        <f t="shared" ca="1" si="795"/>
        <v>1</v>
      </c>
      <c r="K7153" s="37">
        <f t="shared" si="796"/>
        <v>35.83</v>
      </c>
      <c r="L7153" s="37">
        <f t="shared" si="797"/>
        <v>35.83</v>
      </c>
      <c r="M7153" s="37">
        <f t="shared" si="798"/>
        <v>35.700000000000003</v>
      </c>
      <c r="N7153" s="37">
        <f t="shared" si="799"/>
        <v>35.71</v>
      </c>
      <c r="O7153" s="38">
        <f t="shared" ca="1" si="800"/>
        <v>311200</v>
      </c>
    </row>
    <row r="7154" spans="1:15" x14ac:dyDescent="0.4">
      <c r="A7154">
        <v>7139</v>
      </c>
      <c r="B7154" s="63">
        <v>35006</v>
      </c>
      <c r="C7154" s="37">
        <v>59.234375</v>
      </c>
      <c r="D7154" s="37">
        <v>59.25</v>
      </c>
      <c r="E7154" s="37">
        <v>59.0625</v>
      </c>
      <c r="F7154" s="37">
        <v>59.234375</v>
      </c>
      <c r="G7154" s="38">
        <v>615000</v>
      </c>
      <c r="H7154" s="37">
        <v>35.835811999999997</v>
      </c>
      <c r="I7154" s="41">
        <f t="shared" si="794"/>
        <v>0.60498337325243989</v>
      </c>
      <c r="J7154" s="41">
        <f t="shared" ca="1" si="795"/>
        <v>1</v>
      </c>
      <c r="K7154" s="37">
        <f t="shared" si="796"/>
        <v>35.840000000000003</v>
      </c>
      <c r="L7154" s="37">
        <f t="shared" si="797"/>
        <v>35.85</v>
      </c>
      <c r="M7154" s="37">
        <f t="shared" si="798"/>
        <v>35.729999999999997</v>
      </c>
      <c r="N7154" s="37">
        <f t="shared" si="799"/>
        <v>35.840000000000003</v>
      </c>
      <c r="O7154" s="38">
        <f t="shared" ca="1" si="800"/>
        <v>615000</v>
      </c>
    </row>
    <row r="7155" spans="1:15" x14ac:dyDescent="0.4">
      <c r="A7155">
        <v>7140</v>
      </c>
      <c r="B7155" s="63">
        <v>35005</v>
      </c>
      <c r="C7155" s="37">
        <v>58.6875</v>
      </c>
      <c r="D7155" s="37">
        <v>59.15625</v>
      </c>
      <c r="E7155" s="37">
        <v>58.6875</v>
      </c>
      <c r="F7155" s="37">
        <v>59.15625</v>
      </c>
      <c r="G7155" s="38">
        <v>326000</v>
      </c>
      <c r="H7155" s="37">
        <v>35.788539999999998</v>
      </c>
      <c r="I7155" s="41">
        <f t="shared" si="794"/>
        <v>0.60498324352879029</v>
      </c>
      <c r="J7155" s="41">
        <f t="shared" ca="1" si="795"/>
        <v>1</v>
      </c>
      <c r="K7155" s="37">
        <f t="shared" si="796"/>
        <v>35.5</v>
      </c>
      <c r="L7155" s="37">
        <f t="shared" si="797"/>
        <v>35.79</v>
      </c>
      <c r="M7155" s="37">
        <f t="shared" si="798"/>
        <v>35.5</v>
      </c>
      <c r="N7155" s="37">
        <f t="shared" si="799"/>
        <v>35.79</v>
      </c>
      <c r="O7155" s="38">
        <f t="shared" ca="1" si="800"/>
        <v>326000</v>
      </c>
    </row>
    <row r="7156" spans="1:15" x14ac:dyDescent="0.4">
      <c r="A7156">
        <v>7141</v>
      </c>
      <c r="B7156" s="63">
        <v>35004</v>
      </c>
      <c r="C7156" s="37">
        <v>58.28125</v>
      </c>
      <c r="D7156" s="37">
        <v>58.78125</v>
      </c>
      <c r="E7156" s="37">
        <v>58.234375</v>
      </c>
      <c r="F7156" s="37">
        <v>58.78125</v>
      </c>
      <c r="G7156" s="38">
        <v>415700</v>
      </c>
      <c r="H7156" s="37">
        <v>35.561672000000002</v>
      </c>
      <c r="I7156" s="41">
        <f t="shared" si="794"/>
        <v>0.60498325571504519</v>
      </c>
      <c r="J7156" s="41">
        <f t="shared" ca="1" si="795"/>
        <v>1</v>
      </c>
      <c r="K7156" s="37">
        <f t="shared" si="796"/>
        <v>35.26</v>
      </c>
      <c r="L7156" s="37">
        <f t="shared" si="797"/>
        <v>35.56</v>
      </c>
      <c r="M7156" s="37">
        <f t="shared" si="798"/>
        <v>35.229999999999997</v>
      </c>
      <c r="N7156" s="37">
        <f t="shared" si="799"/>
        <v>35.56</v>
      </c>
      <c r="O7156" s="38">
        <f t="shared" ca="1" si="800"/>
        <v>415700</v>
      </c>
    </row>
    <row r="7157" spans="1:15" x14ac:dyDescent="0.4">
      <c r="A7157">
        <v>7142</v>
      </c>
      <c r="B7157" s="63">
        <v>35003</v>
      </c>
      <c r="C7157" s="37">
        <v>58.71875</v>
      </c>
      <c r="D7157" s="37">
        <v>58.84375</v>
      </c>
      <c r="E7157" s="37">
        <v>58.3125</v>
      </c>
      <c r="F7157" s="37">
        <v>58.3125</v>
      </c>
      <c r="G7157" s="38">
        <v>508200</v>
      </c>
      <c r="H7157" s="37">
        <v>35.278106999999999</v>
      </c>
      <c r="I7157" s="41">
        <f t="shared" si="794"/>
        <v>0.60498361414790991</v>
      </c>
      <c r="J7157" s="41">
        <f t="shared" ca="1" si="795"/>
        <v>1</v>
      </c>
      <c r="K7157" s="37">
        <f t="shared" si="796"/>
        <v>35.520000000000003</v>
      </c>
      <c r="L7157" s="37">
        <f t="shared" si="797"/>
        <v>35.6</v>
      </c>
      <c r="M7157" s="37">
        <f t="shared" si="798"/>
        <v>35.28</v>
      </c>
      <c r="N7157" s="37">
        <f t="shared" si="799"/>
        <v>35.28</v>
      </c>
      <c r="O7157" s="38">
        <f t="shared" ca="1" si="800"/>
        <v>508200</v>
      </c>
    </row>
    <row r="7158" spans="1:15" x14ac:dyDescent="0.4">
      <c r="A7158">
        <v>7143</v>
      </c>
      <c r="B7158" s="63">
        <v>35002</v>
      </c>
      <c r="C7158" s="37">
        <v>58.328125</v>
      </c>
      <c r="D7158" s="37">
        <v>58.59375</v>
      </c>
      <c r="E7158" s="37">
        <v>58.328125</v>
      </c>
      <c r="F7158" s="37">
        <v>58.5625</v>
      </c>
      <c r="G7158" s="38">
        <v>488700</v>
      </c>
      <c r="H7158" s="37">
        <v>35.429340000000003</v>
      </c>
      <c r="I7158" s="41">
        <f t="shared" si="794"/>
        <v>0.60498339381003208</v>
      </c>
      <c r="J7158" s="41">
        <f t="shared" ca="1" si="795"/>
        <v>1</v>
      </c>
      <c r="K7158" s="37">
        <f t="shared" si="796"/>
        <v>35.29</v>
      </c>
      <c r="L7158" s="37">
        <f t="shared" si="797"/>
        <v>35.450000000000003</v>
      </c>
      <c r="M7158" s="37">
        <f t="shared" si="798"/>
        <v>35.29</v>
      </c>
      <c r="N7158" s="37">
        <f t="shared" si="799"/>
        <v>35.43</v>
      </c>
      <c r="O7158" s="38">
        <f t="shared" ca="1" si="800"/>
        <v>488700</v>
      </c>
    </row>
    <row r="7159" spans="1:15" x14ac:dyDescent="0.4">
      <c r="A7159">
        <v>7144</v>
      </c>
      <c r="B7159" s="63">
        <v>34999</v>
      </c>
      <c r="C7159" s="37">
        <v>57.6875</v>
      </c>
      <c r="D7159" s="37">
        <v>58.1875</v>
      </c>
      <c r="E7159" s="37">
        <v>57.421875</v>
      </c>
      <c r="F7159" s="37">
        <v>58.1875</v>
      </c>
      <c r="G7159" s="38">
        <v>905800</v>
      </c>
      <c r="H7159" s="37">
        <v>35.202488000000002</v>
      </c>
      <c r="I7159" s="41">
        <f t="shared" si="794"/>
        <v>0.60498368206229869</v>
      </c>
      <c r="J7159" s="41">
        <f t="shared" ca="1" si="795"/>
        <v>1</v>
      </c>
      <c r="K7159" s="37">
        <f t="shared" si="796"/>
        <v>34.9</v>
      </c>
      <c r="L7159" s="37">
        <f t="shared" si="797"/>
        <v>35.200000000000003</v>
      </c>
      <c r="M7159" s="37">
        <f t="shared" si="798"/>
        <v>34.74</v>
      </c>
      <c r="N7159" s="37">
        <f t="shared" si="799"/>
        <v>35.200000000000003</v>
      </c>
      <c r="O7159" s="38">
        <f t="shared" ca="1" si="800"/>
        <v>905800</v>
      </c>
    </row>
    <row r="7160" spans="1:15" x14ac:dyDescent="0.4">
      <c r="A7160">
        <v>7145</v>
      </c>
      <c r="B7160" s="63">
        <v>34998</v>
      </c>
      <c r="C7160" s="37">
        <v>58.375</v>
      </c>
      <c r="D7160" s="37">
        <v>58.421875</v>
      </c>
      <c r="E7160" s="37">
        <v>57.28125</v>
      </c>
      <c r="F7160" s="37">
        <v>57.75</v>
      </c>
      <c r="G7160" s="38">
        <v>606800</v>
      </c>
      <c r="H7160" s="37">
        <v>34.937804999999997</v>
      </c>
      <c r="I7160" s="41">
        <f t="shared" si="794"/>
        <v>0.60498363636363628</v>
      </c>
      <c r="J7160" s="41">
        <f t="shared" ca="1" si="795"/>
        <v>1</v>
      </c>
      <c r="K7160" s="37">
        <f t="shared" si="796"/>
        <v>35.32</v>
      </c>
      <c r="L7160" s="37">
        <f t="shared" si="797"/>
        <v>35.340000000000003</v>
      </c>
      <c r="M7160" s="37">
        <f t="shared" si="798"/>
        <v>34.65</v>
      </c>
      <c r="N7160" s="37">
        <f t="shared" si="799"/>
        <v>34.94</v>
      </c>
      <c r="O7160" s="38">
        <f t="shared" ca="1" si="800"/>
        <v>606800</v>
      </c>
    </row>
    <row r="7161" spans="1:15" x14ac:dyDescent="0.4">
      <c r="A7161">
        <v>7146</v>
      </c>
      <c r="B7161" s="63">
        <v>34997</v>
      </c>
      <c r="C7161" s="37">
        <v>58.8125</v>
      </c>
      <c r="D7161" s="37">
        <v>58.890625</v>
      </c>
      <c r="E7161" s="37">
        <v>58.28125</v>
      </c>
      <c r="F7161" s="37">
        <v>58.28125</v>
      </c>
      <c r="G7161" s="38">
        <v>302700</v>
      </c>
      <c r="H7161" s="37">
        <v>35.259177999999999</v>
      </c>
      <c r="I7161" s="41">
        <f t="shared" si="794"/>
        <v>0.6049832150134048</v>
      </c>
      <c r="J7161" s="41">
        <f t="shared" ca="1" si="795"/>
        <v>1</v>
      </c>
      <c r="K7161" s="37">
        <f t="shared" si="796"/>
        <v>35.58</v>
      </c>
      <c r="L7161" s="37">
        <f t="shared" si="797"/>
        <v>35.630000000000003</v>
      </c>
      <c r="M7161" s="37">
        <f t="shared" si="798"/>
        <v>35.26</v>
      </c>
      <c r="N7161" s="37">
        <f t="shared" si="799"/>
        <v>35.26</v>
      </c>
      <c r="O7161" s="38">
        <f t="shared" ca="1" si="800"/>
        <v>302700</v>
      </c>
    </row>
    <row r="7162" spans="1:15" x14ac:dyDescent="0.4">
      <c r="A7162">
        <v>7147</v>
      </c>
      <c r="B7162" s="63">
        <v>34996</v>
      </c>
      <c r="C7162" s="37">
        <v>58.78125</v>
      </c>
      <c r="D7162" s="37">
        <v>58.84375</v>
      </c>
      <c r="E7162" s="37">
        <v>58.625</v>
      </c>
      <c r="F7162" s="37">
        <v>58.765625</v>
      </c>
      <c r="G7162" s="38">
        <v>172200</v>
      </c>
      <c r="H7162" s="37">
        <v>35.552216000000001</v>
      </c>
      <c r="I7162" s="41">
        <f t="shared" si="794"/>
        <v>0.60498320233980329</v>
      </c>
      <c r="J7162" s="41">
        <f t="shared" ca="1" si="795"/>
        <v>1</v>
      </c>
      <c r="K7162" s="37">
        <f t="shared" si="796"/>
        <v>35.56</v>
      </c>
      <c r="L7162" s="37">
        <f t="shared" si="797"/>
        <v>35.6</v>
      </c>
      <c r="M7162" s="37">
        <f t="shared" si="798"/>
        <v>35.47</v>
      </c>
      <c r="N7162" s="37">
        <f t="shared" si="799"/>
        <v>35.549999999999997</v>
      </c>
      <c r="O7162" s="38">
        <f t="shared" ca="1" si="800"/>
        <v>172200</v>
      </c>
    </row>
    <row r="7163" spans="1:15" x14ac:dyDescent="0.4">
      <c r="A7163">
        <v>7148</v>
      </c>
      <c r="B7163" s="63">
        <v>34995</v>
      </c>
      <c r="C7163" s="37">
        <v>58.546875</v>
      </c>
      <c r="D7163" s="37">
        <v>58.8125</v>
      </c>
      <c r="E7163" s="37">
        <v>58.546875</v>
      </c>
      <c r="F7163" s="37">
        <v>58.703125</v>
      </c>
      <c r="G7163" s="38">
        <v>533000</v>
      </c>
      <c r="H7163" s="37">
        <v>35.514412</v>
      </c>
      <c r="I7163" s="41">
        <f t="shared" si="794"/>
        <v>0.60498332925206277</v>
      </c>
      <c r="J7163" s="41">
        <f t="shared" ca="1" si="795"/>
        <v>1</v>
      </c>
      <c r="K7163" s="37">
        <f t="shared" si="796"/>
        <v>35.42</v>
      </c>
      <c r="L7163" s="37">
        <f t="shared" si="797"/>
        <v>35.58</v>
      </c>
      <c r="M7163" s="37">
        <f t="shared" si="798"/>
        <v>35.42</v>
      </c>
      <c r="N7163" s="37">
        <f t="shared" si="799"/>
        <v>35.51</v>
      </c>
      <c r="O7163" s="38">
        <f t="shared" ca="1" si="800"/>
        <v>533000</v>
      </c>
    </row>
    <row r="7164" spans="1:15" x14ac:dyDescent="0.4">
      <c r="A7164">
        <v>7149</v>
      </c>
      <c r="B7164" s="63">
        <v>34992</v>
      </c>
      <c r="C7164" s="37">
        <v>59.140625</v>
      </c>
      <c r="D7164" s="37">
        <v>59.1875</v>
      </c>
      <c r="E7164" s="37">
        <v>58.828125</v>
      </c>
      <c r="F7164" s="37">
        <v>58.828125</v>
      </c>
      <c r="G7164" s="38">
        <v>748400</v>
      </c>
      <c r="H7164" s="37">
        <v>35.590038</v>
      </c>
      <c r="I7164" s="41">
        <f t="shared" si="794"/>
        <v>0.60498338167330679</v>
      </c>
      <c r="J7164" s="41">
        <f t="shared" ca="1" si="795"/>
        <v>1</v>
      </c>
      <c r="K7164" s="37">
        <f t="shared" si="796"/>
        <v>35.78</v>
      </c>
      <c r="L7164" s="37">
        <f t="shared" si="797"/>
        <v>35.81</v>
      </c>
      <c r="M7164" s="37">
        <f t="shared" si="798"/>
        <v>35.590000000000003</v>
      </c>
      <c r="N7164" s="37">
        <f t="shared" si="799"/>
        <v>35.590000000000003</v>
      </c>
      <c r="O7164" s="38">
        <f t="shared" ca="1" si="800"/>
        <v>748400</v>
      </c>
    </row>
    <row r="7165" spans="1:15" x14ac:dyDescent="0.4">
      <c r="A7165">
        <v>7150</v>
      </c>
      <c r="B7165" s="63">
        <v>34991</v>
      </c>
      <c r="C7165" s="37">
        <v>58.875</v>
      </c>
      <c r="D7165" s="37">
        <v>59.1875</v>
      </c>
      <c r="E7165" s="37">
        <v>58.796875</v>
      </c>
      <c r="F7165" s="37">
        <v>59.1875</v>
      </c>
      <c r="G7165" s="38">
        <v>500600</v>
      </c>
      <c r="H7165" s="37">
        <v>35.807442000000002</v>
      </c>
      <c r="I7165" s="41">
        <f t="shared" si="794"/>
        <v>0.60498318057022182</v>
      </c>
      <c r="J7165" s="41">
        <f t="shared" ca="1" si="795"/>
        <v>1</v>
      </c>
      <c r="K7165" s="37">
        <f t="shared" si="796"/>
        <v>35.619999999999997</v>
      </c>
      <c r="L7165" s="37">
        <f t="shared" si="797"/>
        <v>35.81</v>
      </c>
      <c r="M7165" s="37">
        <f t="shared" si="798"/>
        <v>35.57</v>
      </c>
      <c r="N7165" s="37">
        <f t="shared" si="799"/>
        <v>35.81</v>
      </c>
      <c r="O7165" s="38">
        <f t="shared" ca="1" si="800"/>
        <v>500600</v>
      </c>
    </row>
    <row r="7166" spans="1:15" x14ac:dyDescent="0.4">
      <c r="A7166">
        <v>7151</v>
      </c>
      <c r="B7166" s="63">
        <v>34990</v>
      </c>
      <c r="C7166" s="37">
        <v>59.015625</v>
      </c>
      <c r="D7166" s="37">
        <v>59.09375</v>
      </c>
      <c r="E7166" s="37">
        <v>58.71875</v>
      </c>
      <c r="F7166" s="37">
        <v>58.90625</v>
      </c>
      <c r="G7166" s="38">
        <v>228100</v>
      </c>
      <c r="H7166" s="37">
        <v>35.637309999999999</v>
      </c>
      <c r="I7166" s="41">
        <f t="shared" si="794"/>
        <v>0.60498351193633948</v>
      </c>
      <c r="J7166" s="41">
        <f t="shared" ca="1" si="795"/>
        <v>1</v>
      </c>
      <c r="K7166" s="37">
        <f t="shared" si="796"/>
        <v>35.700000000000003</v>
      </c>
      <c r="L7166" s="37">
        <f t="shared" si="797"/>
        <v>35.75</v>
      </c>
      <c r="M7166" s="37">
        <f t="shared" si="798"/>
        <v>35.520000000000003</v>
      </c>
      <c r="N7166" s="37">
        <f t="shared" si="799"/>
        <v>35.64</v>
      </c>
      <c r="O7166" s="38">
        <f t="shared" ca="1" si="800"/>
        <v>228100</v>
      </c>
    </row>
    <row r="7167" spans="1:15" x14ac:dyDescent="0.4">
      <c r="A7167">
        <v>7152</v>
      </c>
      <c r="B7167" s="63">
        <v>34989</v>
      </c>
      <c r="C7167" s="37">
        <v>58.40625</v>
      </c>
      <c r="D7167" s="37">
        <v>58.796875</v>
      </c>
      <c r="E7167" s="37">
        <v>58.296875</v>
      </c>
      <c r="F7167" s="37">
        <v>58.734375</v>
      </c>
      <c r="G7167" s="38">
        <v>146000</v>
      </c>
      <c r="H7167" s="37">
        <v>35.533321000000001</v>
      </c>
      <c r="I7167" s="41">
        <f t="shared" si="794"/>
        <v>0.6049833849428039</v>
      </c>
      <c r="J7167" s="41">
        <f t="shared" ca="1" si="795"/>
        <v>1</v>
      </c>
      <c r="K7167" s="37">
        <f t="shared" si="796"/>
        <v>35.33</v>
      </c>
      <c r="L7167" s="37">
        <f t="shared" si="797"/>
        <v>35.57</v>
      </c>
      <c r="M7167" s="37">
        <f t="shared" si="798"/>
        <v>35.270000000000003</v>
      </c>
      <c r="N7167" s="37">
        <f t="shared" si="799"/>
        <v>35.53</v>
      </c>
      <c r="O7167" s="38">
        <f t="shared" ca="1" si="800"/>
        <v>146000</v>
      </c>
    </row>
    <row r="7168" spans="1:15" x14ac:dyDescent="0.4">
      <c r="A7168">
        <v>7153</v>
      </c>
      <c r="B7168" s="63">
        <v>34988</v>
      </c>
      <c r="C7168" s="37">
        <v>58.453125</v>
      </c>
      <c r="D7168" s="37">
        <v>58.5625</v>
      </c>
      <c r="E7168" s="37">
        <v>58.34375</v>
      </c>
      <c r="F7168" s="37">
        <v>58.34375</v>
      </c>
      <c r="G7168" s="38">
        <v>443600</v>
      </c>
      <c r="H7168" s="37">
        <v>35.297009000000003</v>
      </c>
      <c r="I7168" s="41">
        <f t="shared" si="794"/>
        <v>0.60498355008034288</v>
      </c>
      <c r="J7168" s="41">
        <f t="shared" ca="1" si="795"/>
        <v>1</v>
      </c>
      <c r="K7168" s="37">
        <f t="shared" si="796"/>
        <v>35.36</v>
      </c>
      <c r="L7168" s="37">
        <f t="shared" si="797"/>
        <v>35.43</v>
      </c>
      <c r="M7168" s="37">
        <f t="shared" si="798"/>
        <v>35.299999999999997</v>
      </c>
      <c r="N7168" s="37">
        <f t="shared" si="799"/>
        <v>35.299999999999997</v>
      </c>
      <c r="O7168" s="38">
        <f t="shared" ca="1" si="800"/>
        <v>443600</v>
      </c>
    </row>
    <row r="7169" spans="1:15" x14ac:dyDescent="0.4">
      <c r="A7169">
        <v>7154</v>
      </c>
      <c r="B7169" s="63">
        <v>34985</v>
      </c>
      <c r="C7169" s="37">
        <v>58.703125</v>
      </c>
      <c r="D7169" s="37">
        <v>58.859375</v>
      </c>
      <c r="E7169" s="37">
        <v>58.625</v>
      </c>
      <c r="F7169" s="37">
        <v>58.625</v>
      </c>
      <c r="G7169" s="38">
        <v>488100</v>
      </c>
      <c r="H7169" s="37">
        <v>35.467151999999999</v>
      </c>
      <c r="I7169" s="41">
        <f t="shared" si="794"/>
        <v>0.60498340298507458</v>
      </c>
      <c r="J7169" s="41">
        <f t="shared" ca="1" si="795"/>
        <v>1</v>
      </c>
      <c r="K7169" s="37">
        <f t="shared" si="796"/>
        <v>35.51</v>
      </c>
      <c r="L7169" s="37">
        <f t="shared" si="797"/>
        <v>35.61</v>
      </c>
      <c r="M7169" s="37">
        <f t="shared" si="798"/>
        <v>35.47</v>
      </c>
      <c r="N7169" s="37">
        <f t="shared" si="799"/>
        <v>35.47</v>
      </c>
      <c r="O7169" s="38">
        <f t="shared" ca="1" si="800"/>
        <v>488100</v>
      </c>
    </row>
    <row r="7170" spans="1:15" x14ac:dyDescent="0.4">
      <c r="A7170">
        <v>7155</v>
      </c>
      <c r="B7170" s="63">
        <v>34984</v>
      </c>
      <c r="C7170" s="37">
        <v>58.125</v>
      </c>
      <c r="D7170" s="37">
        <v>58.46875</v>
      </c>
      <c r="E7170" s="37">
        <v>58.125</v>
      </c>
      <c r="F7170" s="37">
        <v>58.4375</v>
      </c>
      <c r="G7170" s="38">
        <v>199800</v>
      </c>
      <c r="H7170" s="37">
        <v>35.353713999999997</v>
      </c>
      <c r="I7170" s="41">
        <f t="shared" si="794"/>
        <v>0.60498334117647057</v>
      </c>
      <c r="J7170" s="41">
        <f t="shared" ca="1" si="795"/>
        <v>1</v>
      </c>
      <c r="K7170" s="37">
        <f t="shared" si="796"/>
        <v>35.159999999999997</v>
      </c>
      <c r="L7170" s="37">
        <f t="shared" si="797"/>
        <v>35.369999999999997</v>
      </c>
      <c r="M7170" s="37">
        <f t="shared" si="798"/>
        <v>35.159999999999997</v>
      </c>
      <c r="N7170" s="37">
        <f t="shared" si="799"/>
        <v>35.35</v>
      </c>
      <c r="O7170" s="38">
        <f t="shared" ca="1" si="800"/>
        <v>199800</v>
      </c>
    </row>
    <row r="7171" spans="1:15" x14ac:dyDescent="0.4">
      <c r="A7171">
        <v>7156</v>
      </c>
      <c r="B7171" s="63">
        <v>34983</v>
      </c>
      <c r="C7171" s="37">
        <v>58.09375</v>
      </c>
      <c r="D7171" s="37">
        <v>58.09375</v>
      </c>
      <c r="E7171" s="37">
        <v>57.875</v>
      </c>
      <c r="F7171" s="37">
        <v>58.078125</v>
      </c>
      <c r="G7171" s="38">
        <v>228100</v>
      </c>
      <c r="H7171" s="37">
        <v>35.136294999999997</v>
      </c>
      <c r="I7171" s="41">
        <f t="shared" si="794"/>
        <v>0.60498328759752484</v>
      </c>
      <c r="J7171" s="41">
        <f t="shared" ca="1" si="795"/>
        <v>1</v>
      </c>
      <c r="K7171" s="37">
        <f t="shared" si="796"/>
        <v>35.15</v>
      </c>
      <c r="L7171" s="37">
        <f t="shared" si="797"/>
        <v>35.15</v>
      </c>
      <c r="M7171" s="37">
        <f t="shared" si="798"/>
        <v>35.01</v>
      </c>
      <c r="N7171" s="37">
        <f t="shared" si="799"/>
        <v>35.14</v>
      </c>
      <c r="O7171" s="38">
        <f t="shared" ca="1" si="800"/>
        <v>228100</v>
      </c>
    </row>
    <row r="7172" spans="1:15" x14ac:dyDescent="0.4">
      <c r="A7172">
        <v>7157</v>
      </c>
      <c r="B7172" s="63">
        <v>34982</v>
      </c>
      <c r="C7172" s="37">
        <v>57.328125</v>
      </c>
      <c r="D7172" s="37">
        <v>57.890625</v>
      </c>
      <c r="E7172" s="37">
        <v>57.265625</v>
      </c>
      <c r="F7172" s="37">
        <v>57.890625</v>
      </c>
      <c r="G7172" s="38">
        <v>360800</v>
      </c>
      <c r="H7172" s="37">
        <v>35.022846000000001</v>
      </c>
      <c r="I7172" s="41">
        <f t="shared" si="794"/>
        <v>0.60498303481781379</v>
      </c>
      <c r="J7172" s="41">
        <f t="shared" ca="1" si="795"/>
        <v>1</v>
      </c>
      <c r="K7172" s="37">
        <f t="shared" si="796"/>
        <v>34.68</v>
      </c>
      <c r="L7172" s="37">
        <f t="shared" si="797"/>
        <v>35.020000000000003</v>
      </c>
      <c r="M7172" s="37">
        <f t="shared" si="798"/>
        <v>34.64</v>
      </c>
      <c r="N7172" s="37">
        <f t="shared" si="799"/>
        <v>35.020000000000003</v>
      </c>
      <c r="O7172" s="38">
        <f t="shared" ca="1" si="800"/>
        <v>360800</v>
      </c>
    </row>
    <row r="7173" spans="1:15" x14ac:dyDescent="0.4">
      <c r="A7173">
        <v>7158</v>
      </c>
      <c r="B7173" s="63">
        <v>34981</v>
      </c>
      <c r="C7173" s="37">
        <v>58.1875</v>
      </c>
      <c r="D7173" s="37">
        <v>58.21875</v>
      </c>
      <c r="E7173" s="37">
        <v>57.8125</v>
      </c>
      <c r="F7173" s="37">
        <v>57.921875</v>
      </c>
      <c r="G7173" s="38">
        <v>358200</v>
      </c>
      <c r="H7173" s="37">
        <v>35.041775000000001</v>
      </c>
      <c r="I7173" s="41">
        <f t="shared" si="794"/>
        <v>0.60498343674130028</v>
      </c>
      <c r="J7173" s="41">
        <f t="shared" ca="1" si="795"/>
        <v>1</v>
      </c>
      <c r="K7173" s="37">
        <f t="shared" si="796"/>
        <v>35.200000000000003</v>
      </c>
      <c r="L7173" s="37">
        <f t="shared" si="797"/>
        <v>35.22</v>
      </c>
      <c r="M7173" s="37">
        <f t="shared" si="798"/>
        <v>34.979999999999997</v>
      </c>
      <c r="N7173" s="37">
        <f t="shared" si="799"/>
        <v>35.04</v>
      </c>
      <c r="O7173" s="38">
        <f t="shared" ca="1" si="800"/>
        <v>358200</v>
      </c>
    </row>
    <row r="7174" spans="1:15" x14ac:dyDescent="0.4">
      <c r="A7174">
        <v>7159</v>
      </c>
      <c r="B7174" s="63">
        <v>34978</v>
      </c>
      <c r="C7174" s="37">
        <v>58.390625</v>
      </c>
      <c r="D7174" s="37">
        <v>58.578125</v>
      </c>
      <c r="E7174" s="37">
        <v>58.390625</v>
      </c>
      <c r="F7174" s="37">
        <v>58.40625</v>
      </c>
      <c r="G7174" s="38">
        <v>75300</v>
      </c>
      <c r="H7174" s="37">
        <v>35.334820000000001</v>
      </c>
      <c r="I7174" s="41">
        <f t="shared" si="794"/>
        <v>0.60498354200107007</v>
      </c>
      <c r="J7174" s="41">
        <f t="shared" ca="1" si="795"/>
        <v>1</v>
      </c>
      <c r="K7174" s="37">
        <f t="shared" si="796"/>
        <v>35.33</v>
      </c>
      <c r="L7174" s="37">
        <f t="shared" si="797"/>
        <v>35.44</v>
      </c>
      <c r="M7174" s="37">
        <f t="shared" si="798"/>
        <v>35.33</v>
      </c>
      <c r="N7174" s="37">
        <f t="shared" si="799"/>
        <v>35.33</v>
      </c>
      <c r="O7174" s="38">
        <f t="shared" ca="1" si="800"/>
        <v>75300</v>
      </c>
    </row>
    <row r="7175" spans="1:15" x14ac:dyDescent="0.4">
      <c r="A7175">
        <v>7160</v>
      </c>
      <c r="B7175" s="63">
        <v>34977</v>
      </c>
      <c r="C7175" s="37">
        <v>58.25</v>
      </c>
      <c r="D7175" s="37">
        <v>58.359375</v>
      </c>
      <c r="E7175" s="37">
        <v>58.09375</v>
      </c>
      <c r="F7175" s="37">
        <v>58.359375</v>
      </c>
      <c r="G7175" s="38">
        <v>268800</v>
      </c>
      <c r="H7175" s="37">
        <v>35.306441999999997</v>
      </c>
      <c r="I7175" s="41">
        <f t="shared" si="794"/>
        <v>0.60498320963855412</v>
      </c>
      <c r="J7175" s="41">
        <f t="shared" ca="1" si="795"/>
        <v>1</v>
      </c>
      <c r="K7175" s="37">
        <f t="shared" si="796"/>
        <v>35.24</v>
      </c>
      <c r="L7175" s="37">
        <f t="shared" si="797"/>
        <v>35.31</v>
      </c>
      <c r="M7175" s="37">
        <f t="shared" si="798"/>
        <v>35.15</v>
      </c>
      <c r="N7175" s="37">
        <f t="shared" si="799"/>
        <v>35.31</v>
      </c>
      <c r="O7175" s="38">
        <f t="shared" ca="1" si="800"/>
        <v>268800</v>
      </c>
    </row>
    <row r="7176" spans="1:15" x14ac:dyDescent="0.4">
      <c r="A7176">
        <v>7161</v>
      </c>
      <c r="B7176" s="63">
        <v>34976</v>
      </c>
      <c r="C7176" s="37">
        <v>58.28125</v>
      </c>
      <c r="D7176" s="37">
        <v>58.28125</v>
      </c>
      <c r="E7176" s="37">
        <v>58.109375</v>
      </c>
      <c r="F7176" s="37">
        <v>58.1875</v>
      </c>
      <c r="G7176" s="38">
        <v>248800</v>
      </c>
      <c r="H7176" s="37">
        <v>35.202488000000002</v>
      </c>
      <c r="I7176" s="41">
        <f t="shared" si="794"/>
        <v>0.60498368206229869</v>
      </c>
      <c r="J7176" s="41">
        <f t="shared" ca="1" si="795"/>
        <v>1</v>
      </c>
      <c r="K7176" s="37">
        <f t="shared" si="796"/>
        <v>35.26</v>
      </c>
      <c r="L7176" s="37">
        <f t="shared" si="797"/>
        <v>35.26</v>
      </c>
      <c r="M7176" s="37">
        <f t="shared" si="798"/>
        <v>35.159999999999997</v>
      </c>
      <c r="N7176" s="37">
        <f t="shared" si="799"/>
        <v>35.200000000000003</v>
      </c>
      <c r="O7176" s="38">
        <f t="shared" ca="1" si="800"/>
        <v>248800</v>
      </c>
    </row>
    <row r="7177" spans="1:15" x14ac:dyDescent="0.4">
      <c r="A7177">
        <v>7162</v>
      </c>
      <c r="B7177" s="63">
        <v>34975</v>
      </c>
      <c r="C7177" s="37">
        <v>58.1875</v>
      </c>
      <c r="D7177" s="37">
        <v>58.34375</v>
      </c>
      <c r="E7177" s="37">
        <v>57.953125</v>
      </c>
      <c r="F7177" s="37">
        <v>58.25</v>
      </c>
      <c r="G7177" s="38">
        <v>839700</v>
      </c>
      <c r="H7177" s="37">
        <v>35.240279999999998</v>
      </c>
      <c r="I7177" s="41">
        <f t="shared" si="794"/>
        <v>0.60498334763948491</v>
      </c>
      <c r="J7177" s="41">
        <f t="shared" ca="1" si="795"/>
        <v>1</v>
      </c>
      <c r="K7177" s="37">
        <f t="shared" si="796"/>
        <v>35.200000000000003</v>
      </c>
      <c r="L7177" s="37">
        <f t="shared" si="797"/>
        <v>35.299999999999997</v>
      </c>
      <c r="M7177" s="37">
        <f t="shared" si="798"/>
        <v>35.06</v>
      </c>
      <c r="N7177" s="37">
        <f t="shared" si="799"/>
        <v>35.24</v>
      </c>
      <c r="O7177" s="38">
        <f t="shared" ca="1" si="800"/>
        <v>839700</v>
      </c>
    </row>
    <row r="7178" spans="1:15" x14ac:dyDescent="0.4">
      <c r="A7178">
        <v>7163</v>
      </c>
      <c r="B7178" s="63">
        <v>34974</v>
      </c>
      <c r="C7178" s="37">
        <v>58.484375</v>
      </c>
      <c r="D7178" s="37">
        <v>58.625</v>
      </c>
      <c r="E7178" s="37">
        <v>58.046875</v>
      </c>
      <c r="F7178" s="37">
        <v>58.1875</v>
      </c>
      <c r="G7178" s="38">
        <v>293100</v>
      </c>
      <c r="H7178" s="37">
        <v>35.202488000000002</v>
      </c>
      <c r="I7178" s="41">
        <f t="shared" si="794"/>
        <v>0.60498368206229869</v>
      </c>
      <c r="J7178" s="41">
        <f t="shared" ca="1" si="795"/>
        <v>1</v>
      </c>
      <c r="K7178" s="37">
        <f t="shared" si="796"/>
        <v>35.380000000000003</v>
      </c>
      <c r="L7178" s="37">
        <f t="shared" si="797"/>
        <v>35.47</v>
      </c>
      <c r="M7178" s="37">
        <f t="shared" si="798"/>
        <v>35.119999999999997</v>
      </c>
      <c r="N7178" s="37">
        <f t="shared" si="799"/>
        <v>35.200000000000003</v>
      </c>
      <c r="O7178" s="38">
        <f t="shared" ca="1" si="800"/>
        <v>293100</v>
      </c>
    </row>
    <row r="7179" spans="1:15" x14ac:dyDescent="0.4">
      <c r="A7179">
        <v>7164</v>
      </c>
      <c r="B7179" s="63">
        <v>34971</v>
      </c>
      <c r="C7179" s="37">
        <v>58.546875</v>
      </c>
      <c r="D7179" s="37">
        <v>58.90625</v>
      </c>
      <c r="E7179" s="37">
        <v>58.40625</v>
      </c>
      <c r="F7179" s="37">
        <v>58.484375</v>
      </c>
      <c r="G7179" s="38">
        <v>606600</v>
      </c>
      <c r="H7179" s="37">
        <v>35.382057000000003</v>
      </c>
      <c r="I7179" s="41">
        <f t="shared" si="794"/>
        <v>0.6049830745391398</v>
      </c>
      <c r="J7179" s="41">
        <f t="shared" ca="1" si="795"/>
        <v>1</v>
      </c>
      <c r="K7179" s="37">
        <f t="shared" si="796"/>
        <v>35.42</v>
      </c>
      <c r="L7179" s="37">
        <f t="shared" si="797"/>
        <v>35.64</v>
      </c>
      <c r="M7179" s="37">
        <f t="shared" si="798"/>
        <v>35.33</v>
      </c>
      <c r="N7179" s="37">
        <f t="shared" si="799"/>
        <v>35.380000000000003</v>
      </c>
      <c r="O7179" s="38">
        <f t="shared" ca="1" si="800"/>
        <v>606600</v>
      </c>
    </row>
    <row r="7180" spans="1:15" x14ac:dyDescent="0.4">
      <c r="A7180">
        <v>7165</v>
      </c>
      <c r="B7180" s="63">
        <v>34970</v>
      </c>
      <c r="C7180" s="37">
        <v>58.203125</v>
      </c>
      <c r="D7180" s="37">
        <v>58.59375</v>
      </c>
      <c r="E7180" s="37">
        <v>58.15625</v>
      </c>
      <c r="F7180" s="37">
        <v>58.59375</v>
      </c>
      <c r="G7180" s="38">
        <v>456200</v>
      </c>
      <c r="H7180" s="37">
        <v>35.448245999999997</v>
      </c>
      <c r="I7180" s="41">
        <f t="shared" si="794"/>
        <v>0.60498339839999993</v>
      </c>
      <c r="J7180" s="41">
        <f t="shared" ca="1" si="795"/>
        <v>1</v>
      </c>
      <c r="K7180" s="37">
        <f t="shared" si="796"/>
        <v>35.21</v>
      </c>
      <c r="L7180" s="37">
        <f t="shared" si="797"/>
        <v>35.450000000000003</v>
      </c>
      <c r="M7180" s="37">
        <f t="shared" si="798"/>
        <v>35.18</v>
      </c>
      <c r="N7180" s="37">
        <f t="shared" si="799"/>
        <v>35.450000000000003</v>
      </c>
      <c r="O7180" s="38">
        <f t="shared" ca="1" si="800"/>
        <v>456200</v>
      </c>
    </row>
    <row r="7181" spans="1:15" x14ac:dyDescent="0.4">
      <c r="A7181">
        <v>7166</v>
      </c>
      <c r="B7181" s="63">
        <v>34969</v>
      </c>
      <c r="C7181" s="37">
        <v>57.953125</v>
      </c>
      <c r="D7181" s="37">
        <v>58.1875</v>
      </c>
      <c r="E7181" s="37">
        <v>57.59375</v>
      </c>
      <c r="F7181" s="37">
        <v>58.15625</v>
      </c>
      <c r="G7181" s="38">
        <v>654400</v>
      </c>
      <c r="H7181" s="37">
        <v>35.183571000000001</v>
      </c>
      <c r="I7181" s="41">
        <f t="shared" si="794"/>
        <v>0.6049834884470715</v>
      </c>
      <c r="J7181" s="41">
        <f t="shared" ca="1" si="795"/>
        <v>1</v>
      </c>
      <c r="K7181" s="37">
        <f t="shared" si="796"/>
        <v>35.06</v>
      </c>
      <c r="L7181" s="37">
        <f t="shared" si="797"/>
        <v>35.200000000000003</v>
      </c>
      <c r="M7181" s="37">
        <f t="shared" si="798"/>
        <v>34.840000000000003</v>
      </c>
      <c r="N7181" s="37">
        <f t="shared" si="799"/>
        <v>35.18</v>
      </c>
      <c r="O7181" s="38">
        <f t="shared" ca="1" si="800"/>
        <v>654400</v>
      </c>
    </row>
    <row r="7182" spans="1:15" x14ac:dyDescent="0.4">
      <c r="A7182">
        <v>7167</v>
      </c>
      <c r="B7182" s="63">
        <v>34968</v>
      </c>
      <c r="C7182" s="37">
        <v>58.390625</v>
      </c>
      <c r="D7182" s="37">
        <v>58.53125</v>
      </c>
      <c r="E7182" s="37">
        <v>58.0625</v>
      </c>
      <c r="F7182" s="37">
        <v>58.203125</v>
      </c>
      <c r="G7182" s="38">
        <v>466600</v>
      </c>
      <c r="H7182" s="37">
        <v>35.211917999999997</v>
      </c>
      <c r="I7182" s="41">
        <f t="shared" si="794"/>
        <v>0.60498328912751675</v>
      </c>
      <c r="J7182" s="41">
        <f t="shared" ca="1" si="795"/>
        <v>1</v>
      </c>
      <c r="K7182" s="37">
        <f t="shared" si="796"/>
        <v>35.33</v>
      </c>
      <c r="L7182" s="37">
        <f t="shared" si="797"/>
        <v>35.409999999999997</v>
      </c>
      <c r="M7182" s="37">
        <f t="shared" si="798"/>
        <v>35.130000000000003</v>
      </c>
      <c r="N7182" s="37">
        <f t="shared" si="799"/>
        <v>35.21</v>
      </c>
      <c r="O7182" s="38">
        <f t="shared" ca="1" si="800"/>
        <v>466600</v>
      </c>
    </row>
    <row r="7183" spans="1:15" x14ac:dyDescent="0.4">
      <c r="A7183">
        <v>7168</v>
      </c>
      <c r="B7183" s="63">
        <v>34967</v>
      </c>
      <c r="C7183" s="37">
        <v>58.375</v>
      </c>
      <c r="D7183" s="37">
        <v>58.375</v>
      </c>
      <c r="E7183" s="37">
        <v>58.015625</v>
      </c>
      <c r="F7183" s="37">
        <v>58.21875</v>
      </c>
      <c r="G7183" s="38">
        <v>130000</v>
      </c>
      <c r="H7183" s="37">
        <v>35.221381999999998</v>
      </c>
      <c r="I7183" s="41">
        <f t="shared" si="794"/>
        <v>0.60498348040794414</v>
      </c>
      <c r="J7183" s="41">
        <f t="shared" ca="1" si="795"/>
        <v>1</v>
      </c>
      <c r="K7183" s="37">
        <f t="shared" si="796"/>
        <v>35.32</v>
      </c>
      <c r="L7183" s="37">
        <f t="shared" si="797"/>
        <v>35.32</v>
      </c>
      <c r="M7183" s="37">
        <f t="shared" si="798"/>
        <v>35.1</v>
      </c>
      <c r="N7183" s="37">
        <f t="shared" si="799"/>
        <v>35.22</v>
      </c>
      <c r="O7183" s="38">
        <f t="shared" ca="1" si="800"/>
        <v>130000</v>
      </c>
    </row>
    <row r="7184" spans="1:15" x14ac:dyDescent="0.4">
      <c r="A7184">
        <v>7169</v>
      </c>
      <c r="B7184" s="63">
        <v>34964</v>
      </c>
      <c r="C7184" s="37">
        <v>57.828125</v>
      </c>
      <c r="D7184" s="37">
        <v>58.375</v>
      </c>
      <c r="E7184" s="37">
        <v>57.78125</v>
      </c>
      <c r="F7184" s="37">
        <v>58.3125</v>
      </c>
      <c r="G7184" s="38">
        <v>449900</v>
      </c>
      <c r="H7184" s="37">
        <v>35.278106999999999</v>
      </c>
      <c r="I7184" s="41">
        <f t="shared" si="794"/>
        <v>0.60498361414790991</v>
      </c>
      <c r="J7184" s="41">
        <f t="shared" ca="1" si="795"/>
        <v>1</v>
      </c>
      <c r="K7184" s="37">
        <f t="shared" si="796"/>
        <v>34.99</v>
      </c>
      <c r="L7184" s="37">
        <f t="shared" si="797"/>
        <v>35.32</v>
      </c>
      <c r="M7184" s="37">
        <f t="shared" si="798"/>
        <v>34.96</v>
      </c>
      <c r="N7184" s="37">
        <f t="shared" si="799"/>
        <v>35.28</v>
      </c>
      <c r="O7184" s="38">
        <f t="shared" ca="1" si="800"/>
        <v>449900</v>
      </c>
    </row>
    <row r="7185" spans="1:15" x14ac:dyDescent="0.4">
      <c r="A7185">
        <v>7170</v>
      </c>
      <c r="B7185" s="63">
        <v>34963</v>
      </c>
      <c r="C7185" s="37">
        <v>58.703125</v>
      </c>
      <c r="D7185" s="37">
        <v>58.75</v>
      </c>
      <c r="E7185" s="37">
        <v>58.0625</v>
      </c>
      <c r="F7185" s="37">
        <v>58.296875</v>
      </c>
      <c r="G7185" s="38">
        <v>508500</v>
      </c>
      <c r="H7185" s="37">
        <v>35.268642</v>
      </c>
      <c r="I7185" s="41">
        <f t="shared" ref="I7185:I7248" si="801">IF(F7185=0,1,H7185/F7185)</f>
        <v>0.60498340605735723</v>
      </c>
      <c r="J7185" s="41">
        <f t="shared" ref="J7185:J7248" ca="1" si="802">INDEX(OFFSET($T$15,0,0,$S$13+1,1),MATCH(B7185,OFFSET($Q$15,0,0,$S$13+1,1),-1))</f>
        <v>1</v>
      </c>
      <c r="K7185" s="37">
        <f t="shared" ref="K7185:K7248" si="803">ROUND($I7185*C7185,2)</f>
        <v>35.51</v>
      </c>
      <c r="L7185" s="37">
        <f t="shared" ref="L7185:L7248" si="804">ROUND($I7185*D7185,2)</f>
        <v>35.54</v>
      </c>
      <c r="M7185" s="37">
        <f t="shared" ref="M7185:M7248" si="805">ROUND($I7185*E7185,2)</f>
        <v>35.130000000000003</v>
      </c>
      <c r="N7185" s="37">
        <f t="shared" ref="N7185:N7248" si="806">ROUND($I7185*F7185,2)</f>
        <v>35.270000000000003</v>
      </c>
      <c r="O7185" s="38">
        <f t="shared" ref="O7185:O7248" ca="1" si="807">G7185*J7185</f>
        <v>508500</v>
      </c>
    </row>
    <row r="7186" spans="1:15" x14ac:dyDescent="0.4">
      <c r="A7186">
        <v>7171</v>
      </c>
      <c r="B7186" s="63">
        <v>34962</v>
      </c>
      <c r="C7186" s="37">
        <v>58.59375</v>
      </c>
      <c r="D7186" s="37">
        <v>58.78125</v>
      </c>
      <c r="E7186" s="37">
        <v>58.546875</v>
      </c>
      <c r="F7186" s="37">
        <v>58.78125</v>
      </c>
      <c r="G7186" s="38">
        <v>290800</v>
      </c>
      <c r="H7186" s="37">
        <v>35.561672000000002</v>
      </c>
      <c r="I7186" s="41">
        <f t="shared" si="801"/>
        <v>0.60498325571504519</v>
      </c>
      <c r="J7186" s="41">
        <f t="shared" ca="1" si="802"/>
        <v>1</v>
      </c>
      <c r="K7186" s="37">
        <f t="shared" si="803"/>
        <v>35.450000000000003</v>
      </c>
      <c r="L7186" s="37">
        <f t="shared" si="804"/>
        <v>35.56</v>
      </c>
      <c r="M7186" s="37">
        <f t="shared" si="805"/>
        <v>35.42</v>
      </c>
      <c r="N7186" s="37">
        <f t="shared" si="806"/>
        <v>35.56</v>
      </c>
      <c r="O7186" s="38">
        <f t="shared" ca="1" si="807"/>
        <v>290800</v>
      </c>
    </row>
    <row r="7187" spans="1:15" x14ac:dyDescent="0.4">
      <c r="A7187">
        <v>7172</v>
      </c>
      <c r="B7187" s="63">
        <v>34961</v>
      </c>
      <c r="C7187" s="37">
        <v>58.328125</v>
      </c>
      <c r="D7187" s="37">
        <v>58.53125</v>
      </c>
      <c r="E7187" s="37">
        <v>58.125</v>
      </c>
      <c r="F7187" s="37">
        <v>58.5</v>
      </c>
      <c r="G7187" s="38">
        <v>549600</v>
      </c>
      <c r="H7187" s="37">
        <v>35.391533000000003</v>
      </c>
      <c r="I7187" s="41">
        <f t="shared" si="801"/>
        <v>0.60498347008547015</v>
      </c>
      <c r="J7187" s="41">
        <f t="shared" ca="1" si="802"/>
        <v>1</v>
      </c>
      <c r="K7187" s="37">
        <f t="shared" si="803"/>
        <v>35.29</v>
      </c>
      <c r="L7187" s="37">
        <f t="shared" si="804"/>
        <v>35.409999999999997</v>
      </c>
      <c r="M7187" s="37">
        <f t="shared" si="805"/>
        <v>35.159999999999997</v>
      </c>
      <c r="N7187" s="37">
        <f t="shared" si="806"/>
        <v>35.39</v>
      </c>
      <c r="O7187" s="38">
        <f t="shared" ca="1" si="807"/>
        <v>549600</v>
      </c>
    </row>
    <row r="7188" spans="1:15" x14ac:dyDescent="0.4">
      <c r="A7188">
        <v>7173</v>
      </c>
      <c r="B7188" s="63">
        <v>34960</v>
      </c>
      <c r="C7188" s="37">
        <v>58.234375</v>
      </c>
      <c r="D7188" s="37">
        <v>58.265625</v>
      </c>
      <c r="E7188" s="37">
        <v>57.9375</v>
      </c>
      <c r="F7188" s="37">
        <v>58.21875</v>
      </c>
      <c r="G7188" s="38">
        <v>307500</v>
      </c>
      <c r="H7188" s="37">
        <v>35.221381999999998</v>
      </c>
      <c r="I7188" s="41">
        <f t="shared" si="801"/>
        <v>0.60498348040794414</v>
      </c>
      <c r="J7188" s="41">
        <f t="shared" ca="1" si="802"/>
        <v>1</v>
      </c>
      <c r="K7188" s="37">
        <f t="shared" si="803"/>
        <v>35.229999999999997</v>
      </c>
      <c r="L7188" s="37">
        <f t="shared" si="804"/>
        <v>35.25</v>
      </c>
      <c r="M7188" s="37">
        <f t="shared" si="805"/>
        <v>35.049999999999997</v>
      </c>
      <c r="N7188" s="37">
        <f t="shared" si="806"/>
        <v>35.22</v>
      </c>
      <c r="O7188" s="38">
        <f t="shared" ca="1" si="807"/>
        <v>307500</v>
      </c>
    </row>
    <row r="7189" spans="1:15" x14ac:dyDescent="0.4">
      <c r="A7189">
        <v>7174</v>
      </c>
      <c r="B7189" s="63">
        <v>34957</v>
      </c>
      <c r="C7189" s="37">
        <v>58.40625</v>
      </c>
      <c r="D7189" s="37">
        <v>58.578125</v>
      </c>
      <c r="E7189" s="37">
        <v>58.203125</v>
      </c>
      <c r="F7189" s="37">
        <v>58.4375</v>
      </c>
      <c r="G7189" s="38">
        <v>431200</v>
      </c>
      <c r="H7189" s="37">
        <v>35.353713999999997</v>
      </c>
      <c r="I7189" s="41">
        <f t="shared" si="801"/>
        <v>0.60498334117647057</v>
      </c>
      <c r="J7189" s="41">
        <f t="shared" ca="1" si="802"/>
        <v>1</v>
      </c>
      <c r="K7189" s="37">
        <f t="shared" si="803"/>
        <v>35.33</v>
      </c>
      <c r="L7189" s="37">
        <f t="shared" si="804"/>
        <v>35.44</v>
      </c>
      <c r="M7189" s="37">
        <f t="shared" si="805"/>
        <v>35.21</v>
      </c>
      <c r="N7189" s="37">
        <f t="shared" si="806"/>
        <v>35.35</v>
      </c>
      <c r="O7189" s="38">
        <f t="shared" ca="1" si="807"/>
        <v>431200</v>
      </c>
    </row>
    <row r="7190" spans="1:15" x14ac:dyDescent="0.4">
      <c r="A7190">
        <v>7175</v>
      </c>
      <c r="B7190" s="63">
        <v>34956</v>
      </c>
      <c r="C7190" s="37">
        <v>58.4375</v>
      </c>
      <c r="D7190" s="37">
        <v>58.8125</v>
      </c>
      <c r="E7190" s="37">
        <v>58.28125</v>
      </c>
      <c r="F7190" s="37">
        <v>58.765625</v>
      </c>
      <c r="G7190" s="38">
        <v>457600</v>
      </c>
      <c r="H7190" s="37">
        <v>35.363461000000001</v>
      </c>
      <c r="I7190" s="41">
        <f t="shared" si="801"/>
        <v>0.60177120553044405</v>
      </c>
      <c r="J7190" s="41">
        <f t="shared" ca="1" si="802"/>
        <v>1</v>
      </c>
      <c r="K7190" s="37">
        <f t="shared" si="803"/>
        <v>35.17</v>
      </c>
      <c r="L7190" s="37">
        <f t="shared" si="804"/>
        <v>35.39</v>
      </c>
      <c r="M7190" s="37">
        <f t="shared" si="805"/>
        <v>35.07</v>
      </c>
      <c r="N7190" s="37">
        <f t="shared" si="806"/>
        <v>35.36</v>
      </c>
      <c r="O7190" s="38">
        <f t="shared" ca="1" si="807"/>
        <v>457600</v>
      </c>
    </row>
    <row r="7191" spans="1:15" x14ac:dyDescent="0.4">
      <c r="A7191">
        <v>7176</v>
      </c>
      <c r="B7191" s="63">
        <v>34955</v>
      </c>
      <c r="C7191" s="37">
        <v>57.90625</v>
      </c>
      <c r="D7191" s="37">
        <v>58.3125</v>
      </c>
      <c r="E7191" s="37">
        <v>57.890625</v>
      </c>
      <c r="F7191" s="37">
        <v>58.234375</v>
      </c>
      <c r="G7191" s="38">
        <v>239800</v>
      </c>
      <c r="H7191" s="37">
        <v>35.043788999999997</v>
      </c>
      <c r="I7191" s="41">
        <f t="shared" si="801"/>
        <v>0.60177153099007241</v>
      </c>
      <c r="J7191" s="41">
        <f t="shared" ca="1" si="802"/>
        <v>1</v>
      </c>
      <c r="K7191" s="37">
        <f t="shared" si="803"/>
        <v>34.85</v>
      </c>
      <c r="L7191" s="37">
        <f t="shared" si="804"/>
        <v>35.090000000000003</v>
      </c>
      <c r="M7191" s="37">
        <f t="shared" si="805"/>
        <v>34.840000000000003</v>
      </c>
      <c r="N7191" s="37">
        <f t="shared" si="806"/>
        <v>35.04</v>
      </c>
      <c r="O7191" s="38">
        <f t="shared" ca="1" si="807"/>
        <v>239800</v>
      </c>
    </row>
    <row r="7192" spans="1:15" x14ac:dyDescent="0.4">
      <c r="A7192">
        <v>7177</v>
      </c>
      <c r="B7192" s="63">
        <v>34954</v>
      </c>
      <c r="C7192" s="37">
        <v>57.71875</v>
      </c>
      <c r="D7192" s="37">
        <v>57.96875</v>
      </c>
      <c r="E7192" s="37">
        <v>57.578125</v>
      </c>
      <c r="F7192" s="37">
        <v>57.96875</v>
      </c>
      <c r="G7192" s="38">
        <v>139500</v>
      </c>
      <c r="H7192" s="37">
        <v>34.883918999999999</v>
      </c>
      <c r="I7192" s="41">
        <f t="shared" si="801"/>
        <v>0.60177110943396228</v>
      </c>
      <c r="J7192" s="41">
        <f t="shared" ca="1" si="802"/>
        <v>1</v>
      </c>
      <c r="K7192" s="37">
        <f t="shared" si="803"/>
        <v>34.729999999999997</v>
      </c>
      <c r="L7192" s="37">
        <f t="shared" si="804"/>
        <v>34.880000000000003</v>
      </c>
      <c r="M7192" s="37">
        <f t="shared" si="805"/>
        <v>34.65</v>
      </c>
      <c r="N7192" s="37">
        <f t="shared" si="806"/>
        <v>34.880000000000003</v>
      </c>
      <c r="O7192" s="38">
        <f t="shared" ca="1" si="807"/>
        <v>139500</v>
      </c>
    </row>
    <row r="7193" spans="1:15" x14ac:dyDescent="0.4">
      <c r="A7193">
        <v>7178</v>
      </c>
      <c r="B7193" s="63">
        <v>34953</v>
      </c>
      <c r="C7193" s="37">
        <v>57.640625</v>
      </c>
      <c r="D7193" s="37">
        <v>57.8125</v>
      </c>
      <c r="E7193" s="37">
        <v>57.640625</v>
      </c>
      <c r="F7193" s="37">
        <v>57.703125</v>
      </c>
      <c r="G7193" s="38">
        <v>260700</v>
      </c>
      <c r="H7193" s="37">
        <v>34.724091000000001</v>
      </c>
      <c r="I7193" s="41">
        <f t="shared" si="801"/>
        <v>0.60177141186027627</v>
      </c>
      <c r="J7193" s="41">
        <f t="shared" ca="1" si="802"/>
        <v>1</v>
      </c>
      <c r="K7193" s="37">
        <f t="shared" si="803"/>
        <v>34.69</v>
      </c>
      <c r="L7193" s="37">
        <f t="shared" si="804"/>
        <v>34.79</v>
      </c>
      <c r="M7193" s="37">
        <f t="shared" si="805"/>
        <v>34.69</v>
      </c>
      <c r="N7193" s="37">
        <f t="shared" si="806"/>
        <v>34.72</v>
      </c>
      <c r="O7193" s="38">
        <f t="shared" ca="1" si="807"/>
        <v>260700</v>
      </c>
    </row>
    <row r="7194" spans="1:15" x14ac:dyDescent="0.4">
      <c r="A7194">
        <v>7179</v>
      </c>
      <c r="B7194" s="63">
        <v>34950</v>
      </c>
      <c r="C7194" s="37">
        <v>57.546875</v>
      </c>
      <c r="D7194" s="37">
        <v>57.546875</v>
      </c>
      <c r="E7194" s="37">
        <v>57.171875</v>
      </c>
      <c r="F7194" s="37">
        <v>57.546875</v>
      </c>
      <c r="G7194" s="38">
        <v>107300</v>
      </c>
      <c r="H7194" s="37">
        <v>34.630062000000002</v>
      </c>
      <c r="I7194" s="41">
        <f t="shared" si="801"/>
        <v>0.60177137333695363</v>
      </c>
      <c r="J7194" s="41">
        <f t="shared" ca="1" si="802"/>
        <v>1</v>
      </c>
      <c r="K7194" s="37">
        <f t="shared" si="803"/>
        <v>34.630000000000003</v>
      </c>
      <c r="L7194" s="37">
        <f t="shared" si="804"/>
        <v>34.630000000000003</v>
      </c>
      <c r="M7194" s="37">
        <f t="shared" si="805"/>
        <v>34.4</v>
      </c>
      <c r="N7194" s="37">
        <f t="shared" si="806"/>
        <v>34.630000000000003</v>
      </c>
      <c r="O7194" s="38">
        <f t="shared" ca="1" si="807"/>
        <v>107300</v>
      </c>
    </row>
    <row r="7195" spans="1:15" x14ac:dyDescent="0.4">
      <c r="A7195">
        <v>7180</v>
      </c>
      <c r="B7195" s="63">
        <v>34949</v>
      </c>
      <c r="C7195" s="37">
        <v>57.359375</v>
      </c>
      <c r="D7195" s="37">
        <v>57.390625</v>
      </c>
      <c r="E7195" s="37">
        <v>57.25</v>
      </c>
      <c r="F7195" s="37">
        <v>57.328125</v>
      </c>
      <c r="G7195" s="38">
        <v>258800</v>
      </c>
      <c r="H7195" s="37">
        <v>34.498435999999998</v>
      </c>
      <c r="I7195" s="41">
        <f t="shared" si="801"/>
        <v>0.6017715737258108</v>
      </c>
      <c r="J7195" s="41">
        <f t="shared" ca="1" si="802"/>
        <v>1</v>
      </c>
      <c r="K7195" s="37">
        <f t="shared" si="803"/>
        <v>34.520000000000003</v>
      </c>
      <c r="L7195" s="37">
        <f t="shared" si="804"/>
        <v>34.54</v>
      </c>
      <c r="M7195" s="37">
        <f t="shared" si="805"/>
        <v>34.450000000000003</v>
      </c>
      <c r="N7195" s="37">
        <f t="shared" si="806"/>
        <v>34.5</v>
      </c>
      <c r="O7195" s="38">
        <f t="shared" ca="1" si="807"/>
        <v>258800</v>
      </c>
    </row>
    <row r="7196" spans="1:15" x14ac:dyDescent="0.4">
      <c r="A7196">
        <v>7181</v>
      </c>
      <c r="B7196" s="63">
        <v>34948</v>
      </c>
      <c r="C7196" s="37">
        <v>57.234375</v>
      </c>
      <c r="D7196" s="37">
        <v>57.359375</v>
      </c>
      <c r="E7196" s="37">
        <v>57.21875</v>
      </c>
      <c r="F7196" s="37">
        <v>57.296875</v>
      </c>
      <c r="G7196" s="38">
        <v>214500</v>
      </c>
      <c r="H7196" s="37">
        <v>34.479633</v>
      </c>
      <c r="I7196" s="41">
        <f t="shared" si="801"/>
        <v>0.60177161494409603</v>
      </c>
      <c r="J7196" s="41">
        <f t="shared" ca="1" si="802"/>
        <v>1</v>
      </c>
      <c r="K7196" s="37">
        <f t="shared" si="803"/>
        <v>34.44</v>
      </c>
      <c r="L7196" s="37">
        <f t="shared" si="804"/>
        <v>34.520000000000003</v>
      </c>
      <c r="M7196" s="37">
        <f t="shared" si="805"/>
        <v>34.43</v>
      </c>
      <c r="N7196" s="37">
        <f t="shared" si="806"/>
        <v>34.479999999999997</v>
      </c>
      <c r="O7196" s="38">
        <f t="shared" ca="1" si="807"/>
        <v>214500</v>
      </c>
    </row>
    <row r="7197" spans="1:15" x14ac:dyDescent="0.4">
      <c r="A7197">
        <v>7182</v>
      </c>
      <c r="B7197" s="63">
        <v>34947</v>
      </c>
      <c r="C7197" s="37">
        <v>56.828125</v>
      </c>
      <c r="D7197" s="37">
        <v>57.21875</v>
      </c>
      <c r="E7197" s="37">
        <v>56.734375</v>
      </c>
      <c r="F7197" s="37">
        <v>57.1875</v>
      </c>
      <c r="G7197" s="38">
        <v>272200</v>
      </c>
      <c r="H7197" s="37">
        <v>34.413792000000001</v>
      </c>
      <c r="I7197" s="41">
        <f t="shared" si="801"/>
        <v>0.60177122622950818</v>
      </c>
      <c r="J7197" s="41">
        <f t="shared" ca="1" si="802"/>
        <v>1</v>
      </c>
      <c r="K7197" s="37">
        <f t="shared" si="803"/>
        <v>34.200000000000003</v>
      </c>
      <c r="L7197" s="37">
        <f t="shared" si="804"/>
        <v>34.43</v>
      </c>
      <c r="M7197" s="37">
        <f t="shared" si="805"/>
        <v>34.14</v>
      </c>
      <c r="N7197" s="37">
        <f t="shared" si="806"/>
        <v>34.409999999999997</v>
      </c>
      <c r="O7197" s="38">
        <f t="shared" ca="1" si="807"/>
        <v>272200</v>
      </c>
    </row>
    <row r="7198" spans="1:15" x14ac:dyDescent="0.4">
      <c r="A7198">
        <v>7183</v>
      </c>
      <c r="B7198" s="63">
        <v>34943</v>
      </c>
      <c r="C7198" s="37">
        <v>56.390625</v>
      </c>
      <c r="D7198" s="37">
        <v>56.75</v>
      </c>
      <c r="E7198" s="37">
        <v>56.34375</v>
      </c>
      <c r="F7198" s="37">
        <v>56.65625</v>
      </c>
      <c r="G7198" s="38">
        <v>629900</v>
      </c>
      <c r="H7198" s="37">
        <v>34.094101000000002</v>
      </c>
      <c r="I7198" s="41">
        <f t="shared" si="801"/>
        <v>0.60177122559293994</v>
      </c>
      <c r="J7198" s="41">
        <f t="shared" ca="1" si="802"/>
        <v>1</v>
      </c>
      <c r="K7198" s="37">
        <f t="shared" si="803"/>
        <v>33.93</v>
      </c>
      <c r="L7198" s="37">
        <f t="shared" si="804"/>
        <v>34.15</v>
      </c>
      <c r="M7198" s="37">
        <f t="shared" si="805"/>
        <v>33.909999999999997</v>
      </c>
      <c r="N7198" s="37">
        <f t="shared" si="806"/>
        <v>34.090000000000003</v>
      </c>
      <c r="O7198" s="38">
        <f t="shared" ca="1" si="807"/>
        <v>629900</v>
      </c>
    </row>
    <row r="7199" spans="1:15" x14ac:dyDescent="0.4">
      <c r="A7199">
        <v>7184</v>
      </c>
      <c r="B7199" s="63">
        <v>34942</v>
      </c>
      <c r="C7199" s="37">
        <v>56.34375</v>
      </c>
      <c r="D7199" s="37">
        <v>56.5</v>
      </c>
      <c r="E7199" s="37">
        <v>56.296875</v>
      </c>
      <c r="F7199" s="37">
        <v>56.40625</v>
      </c>
      <c r="G7199" s="38">
        <v>491900</v>
      </c>
      <c r="H7199" s="37">
        <v>33.943660999999999</v>
      </c>
      <c r="I7199" s="41">
        <f t="shared" si="801"/>
        <v>0.6017712753462604</v>
      </c>
      <c r="J7199" s="41">
        <f t="shared" ca="1" si="802"/>
        <v>1</v>
      </c>
      <c r="K7199" s="37">
        <f t="shared" si="803"/>
        <v>33.909999999999997</v>
      </c>
      <c r="L7199" s="37">
        <f t="shared" si="804"/>
        <v>34</v>
      </c>
      <c r="M7199" s="37">
        <f t="shared" si="805"/>
        <v>33.880000000000003</v>
      </c>
      <c r="N7199" s="37">
        <f t="shared" si="806"/>
        <v>33.94</v>
      </c>
      <c r="O7199" s="38">
        <f t="shared" ca="1" si="807"/>
        <v>491900</v>
      </c>
    </row>
    <row r="7200" spans="1:15" x14ac:dyDescent="0.4">
      <c r="A7200">
        <v>7185</v>
      </c>
      <c r="B7200" s="63">
        <v>34941</v>
      </c>
      <c r="C7200" s="37">
        <v>56.28125</v>
      </c>
      <c r="D7200" s="37">
        <v>56.421875</v>
      </c>
      <c r="E7200" s="37">
        <v>56.21875</v>
      </c>
      <c r="F7200" s="37">
        <v>56.359375</v>
      </c>
      <c r="G7200" s="38">
        <v>437400</v>
      </c>
      <c r="H7200" s="37">
        <v>33.915474000000003</v>
      </c>
      <c r="I7200" s="41">
        <f t="shared" si="801"/>
        <v>0.60177164846132525</v>
      </c>
      <c r="J7200" s="41">
        <f t="shared" ca="1" si="802"/>
        <v>1</v>
      </c>
      <c r="K7200" s="37">
        <f t="shared" si="803"/>
        <v>33.869999999999997</v>
      </c>
      <c r="L7200" s="37">
        <f t="shared" si="804"/>
        <v>33.950000000000003</v>
      </c>
      <c r="M7200" s="37">
        <f t="shared" si="805"/>
        <v>33.83</v>
      </c>
      <c r="N7200" s="37">
        <f t="shared" si="806"/>
        <v>33.92</v>
      </c>
      <c r="O7200" s="38">
        <f t="shared" ca="1" si="807"/>
        <v>437400</v>
      </c>
    </row>
    <row r="7201" spans="1:15" x14ac:dyDescent="0.4">
      <c r="A7201">
        <v>7186</v>
      </c>
      <c r="B7201" s="63">
        <v>34940</v>
      </c>
      <c r="C7201" s="37">
        <v>56.15625</v>
      </c>
      <c r="D7201" s="37">
        <v>56.25</v>
      </c>
      <c r="E7201" s="37">
        <v>55.765625</v>
      </c>
      <c r="F7201" s="37">
        <v>56.234375</v>
      </c>
      <c r="G7201" s="38">
        <v>1133100</v>
      </c>
      <c r="H7201" s="37">
        <v>33.840243999999998</v>
      </c>
      <c r="I7201" s="41">
        <f t="shared" si="801"/>
        <v>0.60177149652681294</v>
      </c>
      <c r="J7201" s="41">
        <f t="shared" ca="1" si="802"/>
        <v>1</v>
      </c>
      <c r="K7201" s="37">
        <f t="shared" si="803"/>
        <v>33.79</v>
      </c>
      <c r="L7201" s="37">
        <f t="shared" si="804"/>
        <v>33.85</v>
      </c>
      <c r="M7201" s="37">
        <f t="shared" si="805"/>
        <v>33.56</v>
      </c>
      <c r="N7201" s="37">
        <f t="shared" si="806"/>
        <v>33.840000000000003</v>
      </c>
      <c r="O7201" s="38">
        <f t="shared" ca="1" si="807"/>
        <v>1133100</v>
      </c>
    </row>
    <row r="7202" spans="1:15" x14ac:dyDescent="0.4">
      <c r="A7202">
        <v>7187</v>
      </c>
      <c r="B7202" s="63">
        <v>34939</v>
      </c>
      <c r="C7202" s="37">
        <v>56.453125</v>
      </c>
      <c r="D7202" s="37">
        <v>56.453125</v>
      </c>
      <c r="E7202" s="37">
        <v>56</v>
      </c>
      <c r="F7202" s="37">
        <v>56.09375</v>
      </c>
      <c r="G7202" s="38">
        <v>293000</v>
      </c>
      <c r="H7202" s="37">
        <v>33.755595999999997</v>
      </c>
      <c r="I7202" s="41">
        <f t="shared" si="801"/>
        <v>0.60177107075208913</v>
      </c>
      <c r="J7202" s="41">
        <f t="shared" ca="1" si="802"/>
        <v>1</v>
      </c>
      <c r="K7202" s="37">
        <f t="shared" si="803"/>
        <v>33.97</v>
      </c>
      <c r="L7202" s="37">
        <f t="shared" si="804"/>
        <v>33.97</v>
      </c>
      <c r="M7202" s="37">
        <f t="shared" si="805"/>
        <v>33.700000000000003</v>
      </c>
      <c r="N7202" s="37">
        <f t="shared" si="806"/>
        <v>33.76</v>
      </c>
      <c r="O7202" s="38">
        <f t="shared" ca="1" si="807"/>
        <v>293000</v>
      </c>
    </row>
    <row r="7203" spans="1:15" x14ac:dyDescent="0.4">
      <c r="A7203">
        <v>7188</v>
      </c>
      <c r="B7203" s="63">
        <v>34936</v>
      </c>
      <c r="C7203" s="37">
        <v>56.078125</v>
      </c>
      <c r="D7203" s="37">
        <v>56.390625</v>
      </c>
      <c r="E7203" s="37">
        <v>56.078125</v>
      </c>
      <c r="F7203" s="37">
        <v>56.296875</v>
      </c>
      <c r="G7203" s="38">
        <v>195000</v>
      </c>
      <c r="H7203" s="37">
        <v>33.877834</v>
      </c>
      <c r="I7203" s="41">
        <f t="shared" si="801"/>
        <v>0.60177112850402448</v>
      </c>
      <c r="J7203" s="41">
        <f t="shared" ca="1" si="802"/>
        <v>1</v>
      </c>
      <c r="K7203" s="37">
        <f t="shared" si="803"/>
        <v>33.75</v>
      </c>
      <c r="L7203" s="37">
        <f t="shared" si="804"/>
        <v>33.93</v>
      </c>
      <c r="M7203" s="37">
        <f t="shared" si="805"/>
        <v>33.75</v>
      </c>
      <c r="N7203" s="37">
        <f t="shared" si="806"/>
        <v>33.880000000000003</v>
      </c>
      <c r="O7203" s="38">
        <f t="shared" ca="1" si="807"/>
        <v>195000</v>
      </c>
    </row>
    <row r="7204" spans="1:15" x14ac:dyDescent="0.4">
      <c r="A7204">
        <v>7189</v>
      </c>
      <c r="B7204" s="63">
        <v>34935</v>
      </c>
      <c r="C7204" s="37">
        <v>55.9375</v>
      </c>
      <c r="D7204" s="37">
        <v>56.09375</v>
      </c>
      <c r="E7204" s="37">
        <v>55.75</v>
      </c>
      <c r="F7204" s="37">
        <v>55.984375</v>
      </c>
      <c r="G7204" s="38">
        <v>167400</v>
      </c>
      <c r="H7204" s="37">
        <v>33.689796000000001</v>
      </c>
      <c r="I7204" s="41">
        <f t="shared" si="801"/>
        <v>0.60177140496790404</v>
      </c>
      <c r="J7204" s="41">
        <f t="shared" ca="1" si="802"/>
        <v>1</v>
      </c>
      <c r="K7204" s="37">
        <f t="shared" si="803"/>
        <v>33.659999999999997</v>
      </c>
      <c r="L7204" s="37">
        <f t="shared" si="804"/>
        <v>33.76</v>
      </c>
      <c r="M7204" s="37">
        <f t="shared" si="805"/>
        <v>33.549999999999997</v>
      </c>
      <c r="N7204" s="37">
        <f t="shared" si="806"/>
        <v>33.69</v>
      </c>
      <c r="O7204" s="38">
        <f t="shared" ca="1" si="807"/>
        <v>167400</v>
      </c>
    </row>
    <row r="7205" spans="1:15" x14ac:dyDescent="0.4">
      <c r="A7205">
        <v>7190</v>
      </c>
      <c r="B7205" s="63">
        <v>34934</v>
      </c>
      <c r="C7205" s="37">
        <v>56.171875</v>
      </c>
      <c r="D7205" s="37">
        <v>56.203125</v>
      </c>
      <c r="E7205" s="37">
        <v>55.921875</v>
      </c>
      <c r="F7205" s="37">
        <v>55.921875</v>
      </c>
      <c r="G7205" s="38">
        <v>176500</v>
      </c>
      <c r="H7205" s="37">
        <v>33.652199000000003</v>
      </c>
      <c r="I7205" s="41">
        <f t="shared" si="801"/>
        <v>0.60177165018161505</v>
      </c>
      <c r="J7205" s="41">
        <f t="shared" ca="1" si="802"/>
        <v>1</v>
      </c>
      <c r="K7205" s="37">
        <f t="shared" si="803"/>
        <v>33.799999999999997</v>
      </c>
      <c r="L7205" s="37">
        <f t="shared" si="804"/>
        <v>33.82</v>
      </c>
      <c r="M7205" s="37">
        <f t="shared" si="805"/>
        <v>33.65</v>
      </c>
      <c r="N7205" s="37">
        <f t="shared" si="806"/>
        <v>33.65</v>
      </c>
      <c r="O7205" s="38">
        <f t="shared" ca="1" si="807"/>
        <v>176500</v>
      </c>
    </row>
    <row r="7206" spans="1:15" x14ac:dyDescent="0.4">
      <c r="A7206">
        <v>7191</v>
      </c>
      <c r="B7206" s="63">
        <v>34933</v>
      </c>
      <c r="C7206" s="37">
        <v>56.09375</v>
      </c>
      <c r="D7206" s="37">
        <v>56.21875</v>
      </c>
      <c r="E7206" s="37">
        <v>55.8125</v>
      </c>
      <c r="F7206" s="37">
        <v>56.125</v>
      </c>
      <c r="G7206" s="38">
        <v>220200</v>
      </c>
      <c r="H7206" s="37">
        <v>33.774410000000003</v>
      </c>
      <c r="I7206" s="41">
        <f t="shared" si="801"/>
        <v>0.60177122494432078</v>
      </c>
      <c r="J7206" s="41">
        <f t="shared" ca="1" si="802"/>
        <v>1</v>
      </c>
      <c r="K7206" s="37">
        <f t="shared" si="803"/>
        <v>33.76</v>
      </c>
      <c r="L7206" s="37">
        <f t="shared" si="804"/>
        <v>33.83</v>
      </c>
      <c r="M7206" s="37">
        <f t="shared" si="805"/>
        <v>33.590000000000003</v>
      </c>
      <c r="N7206" s="37">
        <f t="shared" si="806"/>
        <v>33.770000000000003</v>
      </c>
      <c r="O7206" s="38">
        <f t="shared" ca="1" si="807"/>
        <v>220200</v>
      </c>
    </row>
    <row r="7207" spans="1:15" x14ac:dyDescent="0.4">
      <c r="A7207">
        <v>7192</v>
      </c>
      <c r="B7207" s="63">
        <v>34932</v>
      </c>
      <c r="C7207" s="37">
        <v>56.40625</v>
      </c>
      <c r="D7207" s="37">
        <v>56.640625</v>
      </c>
      <c r="E7207" s="37">
        <v>56</v>
      </c>
      <c r="F7207" s="37">
        <v>56.015625</v>
      </c>
      <c r="G7207" s="38">
        <v>266700</v>
      </c>
      <c r="H7207" s="37">
        <v>33.708590999999998</v>
      </c>
      <c r="I7207" s="41">
        <f t="shared" si="801"/>
        <v>0.601771220083682</v>
      </c>
      <c r="J7207" s="41">
        <f t="shared" ca="1" si="802"/>
        <v>1</v>
      </c>
      <c r="K7207" s="37">
        <f t="shared" si="803"/>
        <v>33.94</v>
      </c>
      <c r="L7207" s="37">
        <f t="shared" si="804"/>
        <v>34.08</v>
      </c>
      <c r="M7207" s="37">
        <f t="shared" si="805"/>
        <v>33.700000000000003</v>
      </c>
      <c r="N7207" s="37">
        <f t="shared" si="806"/>
        <v>33.71</v>
      </c>
      <c r="O7207" s="38">
        <f t="shared" ca="1" si="807"/>
        <v>266700</v>
      </c>
    </row>
    <row r="7208" spans="1:15" x14ac:dyDescent="0.4">
      <c r="A7208">
        <v>7193</v>
      </c>
      <c r="B7208" s="63">
        <v>34929</v>
      </c>
      <c r="C7208" s="37">
        <v>56.390625</v>
      </c>
      <c r="D7208" s="37">
        <v>56.40625</v>
      </c>
      <c r="E7208" s="37">
        <v>56.125</v>
      </c>
      <c r="F7208" s="37">
        <v>56.171875</v>
      </c>
      <c r="G7208" s="38">
        <v>85400</v>
      </c>
      <c r="H7208" s="37">
        <v>33.802619999999997</v>
      </c>
      <c r="I7208" s="41">
        <f t="shared" si="801"/>
        <v>0.60177126008344917</v>
      </c>
      <c r="J7208" s="41">
        <f t="shared" ca="1" si="802"/>
        <v>1</v>
      </c>
      <c r="K7208" s="37">
        <f t="shared" si="803"/>
        <v>33.93</v>
      </c>
      <c r="L7208" s="37">
        <f t="shared" si="804"/>
        <v>33.94</v>
      </c>
      <c r="M7208" s="37">
        <f t="shared" si="805"/>
        <v>33.770000000000003</v>
      </c>
      <c r="N7208" s="37">
        <f t="shared" si="806"/>
        <v>33.799999999999997</v>
      </c>
      <c r="O7208" s="38">
        <f t="shared" ca="1" si="807"/>
        <v>85400</v>
      </c>
    </row>
    <row r="7209" spans="1:15" x14ac:dyDescent="0.4">
      <c r="A7209">
        <v>7194</v>
      </c>
      <c r="B7209" s="63">
        <v>34928</v>
      </c>
      <c r="C7209" s="37">
        <v>56.234375</v>
      </c>
      <c r="D7209" s="37">
        <v>56.234375</v>
      </c>
      <c r="E7209" s="37">
        <v>55.90625</v>
      </c>
      <c r="F7209" s="37">
        <v>56.109375</v>
      </c>
      <c r="G7209" s="38">
        <v>353800</v>
      </c>
      <c r="H7209" s="37">
        <v>33.765011000000001</v>
      </c>
      <c r="I7209" s="41">
        <f t="shared" si="801"/>
        <v>0.6017712904483431</v>
      </c>
      <c r="J7209" s="41">
        <f t="shared" ca="1" si="802"/>
        <v>1</v>
      </c>
      <c r="K7209" s="37">
        <f t="shared" si="803"/>
        <v>33.840000000000003</v>
      </c>
      <c r="L7209" s="37">
        <f t="shared" si="804"/>
        <v>33.840000000000003</v>
      </c>
      <c r="M7209" s="37">
        <f t="shared" si="805"/>
        <v>33.64</v>
      </c>
      <c r="N7209" s="37">
        <f t="shared" si="806"/>
        <v>33.770000000000003</v>
      </c>
      <c r="O7209" s="38">
        <f t="shared" ca="1" si="807"/>
        <v>353800</v>
      </c>
    </row>
    <row r="7210" spans="1:15" x14ac:dyDescent="0.4">
      <c r="A7210">
        <v>7195</v>
      </c>
      <c r="B7210" s="63">
        <v>34927</v>
      </c>
      <c r="C7210" s="37">
        <v>56</v>
      </c>
      <c r="D7210" s="37">
        <v>56.203125</v>
      </c>
      <c r="E7210" s="37">
        <v>55.9375</v>
      </c>
      <c r="F7210" s="37">
        <v>56.203125</v>
      </c>
      <c r="G7210" s="38">
        <v>374900</v>
      </c>
      <c r="H7210" s="37">
        <v>33.821438000000001</v>
      </c>
      <c r="I7210" s="41">
        <f t="shared" si="801"/>
        <v>0.60177148512649437</v>
      </c>
      <c r="J7210" s="41">
        <f t="shared" ca="1" si="802"/>
        <v>1</v>
      </c>
      <c r="K7210" s="37">
        <f t="shared" si="803"/>
        <v>33.700000000000003</v>
      </c>
      <c r="L7210" s="37">
        <f t="shared" si="804"/>
        <v>33.82</v>
      </c>
      <c r="M7210" s="37">
        <f t="shared" si="805"/>
        <v>33.659999999999997</v>
      </c>
      <c r="N7210" s="37">
        <f t="shared" si="806"/>
        <v>33.82</v>
      </c>
      <c r="O7210" s="38">
        <f t="shared" ca="1" si="807"/>
        <v>374900</v>
      </c>
    </row>
    <row r="7211" spans="1:15" x14ac:dyDescent="0.4">
      <c r="A7211">
        <v>7196</v>
      </c>
      <c r="B7211" s="63">
        <v>34926</v>
      </c>
      <c r="C7211" s="37">
        <v>56.140625</v>
      </c>
      <c r="D7211" s="37">
        <v>56.140625</v>
      </c>
      <c r="E7211" s="37">
        <v>55.65625</v>
      </c>
      <c r="F7211" s="37">
        <v>56.046875</v>
      </c>
      <c r="G7211" s="38">
        <v>44400</v>
      </c>
      <c r="H7211" s="37">
        <v>33.727424999999997</v>
      </c>
      <c r="I7211" s="41">
        <f t="shared" si="801"/>
        <v>0.60177173125174233</v>
      </c>
      <c r="J7211" s="41">
        <f t="shared" ca="1" si="802"/>
        <v>1</v>
      </c>
      <c r="K7211" s="37">
        <f t="shared" si="803"/>
        <v>33.78</v>
      </c>
      <c r="L7211" s="37">
        <f t="shared" si="804"/>
        <v>33.78</v>
      </c>
      <c r="M7211" s="37">
        <f t="shared" si="805"/>
        <v>33.49</v>
      </c>
      <c r="N7211" s="37">
        <f t="shared" si="806"/>
        <v>33.729999999999997</v>
      </c>
      <c r="O7211" s="38">
        <f t="shared" ca="1" si="807"/>
        <v>44400</v>
      </c>
    </row>
    <row r="7212" spans="1:15" x14ac:dyDescent="0.4">
      <c r="A7212">
        <v>7197</v>
      </c>
      <c r="B7212" s="63">
        <v>34925</v>
      </c>
      <c r="C7212" s="37">
        <v>55.796875</v>
      </c>
      <c r="D7212" s="37">
        <v>56.15625</v>
      </c>
      <c r="E7212" s="37">
        <v>55.671875</v>
      </c>
      <c r="F7212" s="37">
        <v>56.15625</v>
      </c>
      <c r="G7212" s="38">
        <v>254800</v>
      </c>
      <c r="H7212" s="37">
        <v>33.793224000000002</v>
      </c>
      <c r="I7212" s="41">
        <f t="shared" si="801"/>
        <v>0.60177137896494159</v>
      </c>
      <c r="J7212" s="41">
        <f t="shared" ca="1" si="802"/>
        <v>1</v>
      </c>
      <c r="K7212" s="37">
        <f t="shared" si="803"/>
        <v>33.58</v>
      </c>
      <c r="L7212" s="37">
        <f t="shared" si="804"/>
        <v>33.79</v>
      </c>
      <c r="M7212" s="37">
        <f t="shared" si="805"/>
        <v>33.5</v>
      </c>
      <c r="N7212" s="37">
        <f t="shared" si="806"/>
        <v>33.79</v>
      </c>
      <c r="O7212" s="38">
        <f t="shared" ca="1" si="807"/>
        <v>254800</v>
      </c>
    </row>
    <row r="7213" spans="1:15" x14ac:dyDescent="0.4">
      <c r="A7213">
        <v>7198</v>
      </c>
      <c r="B7213" s="63">
        <v>34922</v>
      </c>
      <c r="C7213" s="37">
        <v>55.921875</v>
      </c>
      <c r="D7213" s="37">
        <v>55.984375</v>
      </c>
      <c r="E7213" s="37">
        <v>55.421875</v>
      </c>
      <c r="F7213" s="37">
        <v>55.65625</v>
      </c>
      <c r="G7213" s="38">
        <v>257200</v>
      </c>
      <c r="H7213" s="37">
        <v>33.492325000000001</v>
      </c>
      <c r="I7213" s="41">
        <f t="shared" si="801"/>
        <v>0.60177113980909602</v>
      </c>
      <c r="J7213" s="41">
        <f t="shared" ca="1" si="802"/>
        <v>1</v>
      </c>
      <c r="K7213" s="37">
        <f t="shared" si="803"/>
        <v>33.65</v>
      </c>
      <c r="L7213" s="37">
        <f t="shared" si="804"/>
        <v>33.69</v>
      </c>
      <c r="M7213" s="37">
        <f t="shared" si="805"/>
        <v>33.35</v>
      </c>
      <c r="N7213" s="37">
        <f t="shared" si="806"/>
        <v>33.49</v>
      </c>
      <c r="O7213" s="38">
        <f t="shared" ca="1" si="807"/>
        <v>257200</v>
      </c>
    </row>
    <row r="7214" spans="1:15" x14ac:dyDescent="0.4">
      <c r="A7214">
        <v>7199</v>
      </c>
      <c r="B7214" s="63">
        <v>34921</v>
      </c>
      <c r="C7214" s="37">
        <v>56.15625</v>
      </c>
      <c r="D7214" s="37">
        <v>56.28125</v>
      </c>
      <c r="E7214" s="37">
        <v>55.734375</v>
      </c>
      <c r="F7214" s="37">
        <v>55.96875</v>
      </c>
      <c r="G7214" s="38">
        <v>280800</v>
      </c>
      <c r="H7214" s="37">
        <v>33.680393000000002</v>
      </c>
      <c r="I7214" s="41">
        <f t="shared" si="801"/>
        <v>0.6017713992183138</v>
      </c>
      <c r="J7214" s="41">
        <f t="shared" ca="1" si="802"/>
        <v>1</v>
      </c>
      <c r="K7214" s="37">
        <f t="shared" si="803"/>
        <v>33.79</v>
      </c>
      <c r="L7214" s="37">
        <f t="shared" si="804"/>
        <v>33.869999999999997</v>
      </c>
      <c r="M7214" s="37">
        <f t="shared" si="805"/>
        <v>33.54</v>
      </c>
      <c r="N7214" s="37">
        <f t="shared" si="806"/>
        <v>33.68</v>
      </c>
      <c r="O7214" s="38">
        <f t="shared" ca="1" si="807"/>
        <v>280800</v>
      </c>
    </row>
    <row r="7215" spans="1:15" x14ac:dyDescent="0.4">
      <c r="A7215">
        <v>7200</v>
      </c>
      <c r="B7215" s="63">
        <v>34920</v>
      </c>
      <c r="C7215" s="37">
        <v>56.296875</v>
      </c>
      <c r="D7215" s="37">
        <v>56.296875</v>
      </c>
      <c r="E7215" s="37">
        <v>56.046875</v>
      </c>
      <c r="F7215" s="37">
        <v>56.09375</v>
      </c>
      <c r="G7215" s="38">
        <v>107100</v>
      </c>
      <c r="H7215" s="37">
        <v>33.755595999999997</v>
      </c>
      <c r="I7215" s="41">
        <f t="shared" si="801"/>
        <v>0.60177107075208913</v>
      </c>
      <c r="J7215" s="41">
        <f t="shared" ca="1" si="802"/>
        <v>1</v>
      </c>
      <c r="K7215" s="37">
        <f t="shared" si="803"/>
        <v>33.880000000000003</v>
      </c>
      <c r="L7215" s="37">
        <f t="shared" si="804"/>
        <v>33.880000000000003</v>
      </c>
      <c r="M7215" s="37">
        <f t="shared" si="805"/>
        <v>33.729999999999997</v>
      </c>
      <c r="N7215" s="37">
        <f t="shared" si="806"/>
        <v>33.76</v>
      </c>
      <c r="O7215" s="38">
        <f t="shared" ca="1" si="807"/>
        <v>107100</v>
      </c>
    </row>
    <row r="7216" spans="1:15" x14ac:dyDescent="0.4">
      <c r="A7216">
        <v>7201</v>
      </c>
      <c r="B7216" s="63">
        <v>34919</v>
      </c>
      <c r="C7216" s="37">
        <v>56.140625</v>
      </c>
      <c r="D7216" s="37">
        <v>56.3125</v>
      </c>
      <c r="E7216" s="37">
        <v>55.9375</v>
      </c>
      <c r="F7216" s="37">
        <v>56.109375</v>
      </c>
      <c r="G7216" s="38">
        <v>951900</v>
      </c>
      <c r="H7216" s="37">
        <v>33.765011000000001</v>
      </c>
      <c r="I7216" s="41">
        <f t="shared" si="801"/>
        <v>0.6017712904483431</v>
      </c>
      <c r="J7216" s="41">
        <f t="shared" ca="1" si="802"/>
        <v>1</v>
      </c>
      <c r="K7216" s="37">
        <f t="shared" si="803"/>
        <v>33.78</v>
      </c>
      <c r="L7216" s="37">
        <f t="shared" si="804"/>
        <v>33.89</v>
      </c>
      <c r="M7216" s="37">
        <f t="shared" si="805"/>
        <v>33.659999999999997</v>
      </c>
      <c r="N7216" s="37">
        <f t="shared" si="806"/>
        <v>33.770000000000003</v>
      </c>
      <c r="O7216" s="38">
        <f t="shared" ca="1" si="807"/>
        <v>951900</v>
      </c>
    </row>
    <row r="7217" spans="1:15" x14ac:dyDescent="0.4">
      <c r="A7217">
        <v>7202</v>
      </c>
      <c r="B7217" s="63">
        <v>34918</v>
      </c>
      <c r="C7217" s="37">
        <v>56.109375</v>
      </c>
      <c r="D7217" s="37">
        <v>56.28125</v>
      </c>
      <c r="E7217" s="37">
        <v>56.078125</v>
      </c>
      <c r="F7217" s="37">
        <v>56.109375</v>
      </c>
      <c r="G7217" s="38">
        <v>193100</v>
      </c>
      <c r="H7217" s="37">
        <v>33.765011000000001</v>
      </c>
      <c r="I7217" s="41">
        <f t="shared" si="801"/>
        <v>0.6017712904483431</v>
      </c>
      <c r="J7217" s="41">
        <f t="shared" ca="1" si="802"/>
        <v>1</v>
      </c>
      <c r="K7217" s="37">
        <f t="shared" si="803"/>
        <v>33.770000000000003</v>
      </c>
      <c r="L7217" s="37">
        <f t="shared" si="804"/>
        <v>33.869999999999997</v>
      </c>
      <c r="M7217" s="37">
        <f t="shared" si="805"/>
        <v>33.75</v>
      </c>
      <c r="N7217" s="37">
        <f t="shared" si="806"/>
        <v>33.770000000000003</v>
      </c>
      <c r="O7217" s="38">
        <f t="shared" ca="1" si="807"/>
        <v>193100</v>
      </c>
    </row>
    <row r="7218" spans="1:15" x14ac:dyDescent="0.4">
      <c r="A7218">
        <v>7203</v>
      </c>
      <c r="B7218" s="63">
        <v>34915</v>
      </c>
      <c r="C7218" s="37">
        <v>56.03125</v>
      </c>
      <c r="D7218" s="37">
        <v>56.078125</v>
      </c>
      <c r="E7218" s="37">
        <v>55.921875</v>
      </c>
      <c r="F7218" s="37">
        <v>55.984375</v>
      </c>
      <c r="G7218" s="38">
        <v>240500</v>
      </c>
      <c r="H7218" s="37">
        <v>33.689796000000001</v>
      </c>
      <c r="I7218" s="41">
        <f t="shared" si="801"/>
        <v>0.60177140496790404</v>
      </c>
      <c r="J7218" s="41">
        <f t="shared" ca="1" si="802"/>
        <v>1</v>
      </c>
      <c r="K7218" s="37">
        <f t="shared" si="803"/>
        <v>33.72</v>
      </c>
      <c r="L7218" s="37">
        <f t="shared" si="804"/>
        <v>33.75</v>
      </c>
      <c r="M7218" s="37">
        <f t="shared" si="805"/>
        <v>33.65</v>
      </c>
      <c r="N7218" s="37">
        <f t="shared" si="806"/>
        <v>33.69</v>
      </c>
      <c r="O7218" s="38">
        <f t="shared" ca="1" si="807"/>
        <v>240500</v>
      </c>
    </row>
    <row r="7219" spans="1:15" x14ac:dyDescent="0.4">
      <c r="A7219">
        <v>7204</v>
      </c>
      <c r="B7219" s="63">
        <v>34914</v>
      </c>
      <c r="C7219" s="37">
        <v>55.546875</v>
      </c>
      <c r="D7219" s="37">
        <v>55.953125</v>
      </c>
      <c r="E7219" s="37">
        <v>55.453125</v>
      </c>
      <c r="F7219" s="37">
        <v>55.921875</v>
      </c>
      <c r="G7219" s="38">
        <v>1193600</v>
      </c>
      <c r="H7219" s="37">
        <v>33.652199000000003</v>
      </c>
      <c r="I7219" s="41">
        <f t="shared" si="801"/>
        <v>0.60177165018161505</v>
      </c>
      <c r="J7219" s="41">
        <f t="shared" ca="1" si="802"/>
        <v>1</v>
      </c>
      <c r="K7219" s="37">
        <f t="shared" si="803"/>
        <v>33.43</v>
      </c>
      <c r="L7219" s="37">
        <f t="shared" si="804"/>
        <v>33.67</v>
      </c>
      <c r="M7219" s="37">
        <f t="shared" si="805"/>
        <v>33.369999999999997</v>
      </c>
      <c r="N7219" s="37">
        <f t="shared" si="806"/>
        <v>33.65</v>
      </c>
      <c r="O7219" s="38">
        <f t="shared" ca="1" si="807"/>
        <v>1193600</v>
      </c>
    </row>
    <row r="7220" spans="1:15" x14ac:dyDescent="0.4">
      <c r="A7220">
        <v>7205</v>
      </c>
      <c r="B7220" s="63">
        <v>34913</v>
      </c>
      <c r="C7220" s="37">
        <v>56.390625</v>
      </c>
      <c r="D7220" s="37">
        <v>56.796875</v>
      </c>
      <c r="E7220" s="37">
        <v>55.84375</v>
      </c>
      <c r="F7220" s="37">
        <v>55.9375</v>
      </c>
      <c r="G7220" s="38">
        <v>240400</v>
      </c>
      <c r="H7220" s="37">
        <v>33.661586999999997</v>
      </c>
      <c r="I7220" s="41">
        <f t="shared" si="801"/>
        <v>0.60177138770949712</v>
      </c>
      <c r="J7220" s="41">
        <f t="shared" ca="1" si="802"/>
        <v>1</v>
      </c>
      <c r="K7220" s="37">
        <f t="shared" si="803"/>
        <v>33.93</v>
      </c>
      <c r="L7220" s="37">
        <f t="shared" si="804"/>
        <v>34.18</v>
      </c>
      <c r="M7220" s="37">
        <f t="shared" si="805"/>
        <v>33.61</v>
      </c>
      <c r="N7220" s="37">
        <f t="shared" si="806"/>
        <v>33.659999999999997</v>
      </c>
      <c r="O7220" s="38">
        <f t="shared" ca="1" si="807"/>
        <v>240400</v>
      </c>
    </row>
    <row r="7221" spans="1:15" x14ac:dyDescent="0.4">
      <c r="A7221">
        <v>7206</v>
      </c>
      <c r="B7221" s="63">
        <v>34912</v>
      </c>
      <c r="C7221" s="37">
        <v>56.234375</v>
      </c>
      <c r="D7221" s="37">
        <v>56.234375</v>
      </c>
      <c r="E7221" s="37">
        <v>55.75</v>
      </c>
      <c r="F7221" s="37">
        <v>56.0625</v>
      </c>
      <c r="G7221" s="38">
        <v>141000</v>
      </c>
      <c r="H7221" s="37">
        <v>33.736804999999997</v>
      </c>
      <c r="I7221" s="41">
        <f t="shared" si="801"/>
        <v>0.60177132664437005</v>
      </c>
      <c r="J7221" s="41">
        <f t="shared" ca="1" si="802"/>
        <v>1</v>
      </c>
      <c r="K7221" s="37">
        <f t="shared" si="803"/>
        <v>33.840000000000003</v>
      </c>
      <c r="L7221" s="37">
        <f t="shared" si="804"/>
        <v>33.840000000000003</v>
      </c>
      <c r="M7221" s="37">
        <f t="shared" si="805"/>
        <v>33.549999999999997</v>
      </c>
      <c r="N7221" s="37">
        <f t="shared" si="806"/>
        <v>33.74</v>
      </c>
      <c r="O7221" s="38">
        <f t="shared" ca="1" si="807"/>
        <v>141000</v>
      </c>
    </row>
    <row r="7222" spans="1:15" x14ac:dyDescent="0.4">
      <c r="A7222">
        <v>7207</v>
      </c>
      <c r="B7222" s="63">
        <v>34911</v>
      </c>
      <c r="C7222" s="37">
        <v>56.34375</v>
      </c>
      <c r="D7222" s="37">
        <v>56.390625</v>
      </c>
      <c r="E7222" s="37">
        <v>56.03125</v>
      </c>
      <c r="F7222" s="37">
        <v>56.15625</v>
      </c>
      <c r="G7222" s="38">
        <v>342500</v>
      </c>
      <c r="H7222" s="37">
        <v>33.793224000000002</v>
      </c>
      <c r="I7222" s="41">
        <f t="shared" si="801"/>
        <v>0.60177137896494159</v>
      </c>
      <c r="J7222" s="41">
        <f t="shared" ca="1" si="802"/>
        <v>1</v>
      </c>
      <c r="K7222" s="37">
        <f t="shared" si="803"/>
        <v>33.909999999999997</v>
      </c>
      <c r="L7222" s="37">
        <f t="shared" si="804"/>
        <v>33.93</v>
      </c>
      <c r="M7222" s="37">
        <f t="shared" si="805"/>
        <v>33.72</v>
      </c>
      <c r="N7222" s="37">
        <f t="shared" si="806"/>
        <v>33.79</v>
      </c>
      <c r="O7222" s="38">
        <f t="shared" ca="1" si="807"/>
        <v>342500</v>
      </c>
    </row>
    <row r="7223" spans="1:15" x14ac:dyDescent="0.4">
      <c r="A7223">
        <v>7208</v>
      </c>
      <c r="B7223" s="63">
        <v>34908</v>
      </c>
      <c r="C7223" s="37">
        <v>56.703125</v>
      </c>
      <c r="D7223" s="37">
        <v>56.703125</v>
      </c>
      <c r="E7223" s="37">
        <v>56.25</v>
      </c>
      <c r="F7223" s="37">
        <v>56.296875</v>
      </c>
      <c r="G7223" s="38">
        <v>415600</v>
      </c>
      <c r="H7223" s="37">
        <v>33.877834</v>
      </c>
      <c r="I7223" s="41">
        <f t="shared" si="801"/>
        <v>0.60177112850402448</v>
      </c>
      <c r="J7223" s="41">
        <f t="shared" ca="1" si="802"/>
        <v>1</v>
      </c>
      <c r="K7223" s="37">
        <f t="shared" si="803"/>
        <v>34.119999999999997</v>
      </c>
      <c r="L7223" s="37">
        <f t="shared" si="804"/>
        <v>34.119999999999997</v>
      </c>
      <c r="M7223" s="37">
        <f t="shared" si="805"/>
        <v>33.85</v>
      </c>
      <c r="N7223" s="37">
        <f t="shared" si="806"/>
        <v>33.880000000000003</v>
      </c>
      <c r="O7223" s="38">
        <f t="shared" ca="1" si="807"/>
        <v>415600</v>
      </c>
    </row>
    <row r="7224" spans="1:15" x14ac:dyDescent="0.4">
      <c r="A7224">
        <v>7209</v>
      </c>
      <c r="B7224" s="63">
        <v>34907</v>
      </c>
      <c r="C7224" s="37">
        <v>56.453125</v>
      </c>
      <c r="D7224" s="37">
        <v>56.703125</v>
      </c>
      <c r="E7224" s="37">
        <v>56.453125</v>
      </c>
      <c r="F7224" s="37">
        <v>56.65625</v>
      </c>
      <c r="G7224" s="38">
        <v>187700</v>
      </c>
      <c r="H7224" s="37">
        <v>34.094101000000002</v>
      </c>
      <c r="I7224" s="41">
        <f t="shared" si="801"/>
        <v>0.60177122559293994</v>
      </c>
      <c r="J7224" s="41">
        <f t="shared" ca="1" si="802"/>
        <v>1</v>
      </c>
      <c r="K7224" s="37">
        <f t="shared" si="803"/>
        <v>33.97</v>
      </c>
      <c r="L7224" s="37">
        <f t="shared" si="804"/>
        <v>34.119999999999997</v>
      </c>
      <c r="M7224" s="37">
        <f t="shared" si="805"/>
        <v>33.97</v>
      </c>
      <c r="N7224" s="37">
        <f t="shared" si="806"/>
        <v>34.090000000000003</v>
      </c>
      <c r="O7224" s="38">
        <f t="shared" ca="1" si="807"/>
        <v>187700</v>
      </c>
    </row>
    <row r="7225" spans="1:15" x14ac:dyDescent="0.4">
      <c r="A7225">
        <v>7210</v>
      </c>
      <c r="B7225" s="63">
        <v>34906</v>
      </c>
      <c r="C7225" s="37">
        <v>56.203125</v>
      </c>
      <c r="D7225" s="37">
        <v>56.46875</v>
      </c>
      <c r="E7225" s="37">
        <v>56.171875</v>
      </c>
      <c r="F7225" s="37">
        <v>56.1875</v>
      </c>
      <c r="G7225" s="38">
        <v>167800</v>
      </c>
      <c r="H7225" s="37">
        <v>33.812046000000002</v>
      </c>
      <c r="I7225" s="41">
        <f t="shared" si="801"/>
        <v>0.60177167519466079</v>
      </c>
      <c r="J7225" s="41">
        <f t="shared" ca="1" si="802"/>
        <v>1</v>
      </c>
      <c r="K7225" s="37">
        <f t="shared" si="803"/>
        <v>33.82</v>
      </c>
      <c r="L7225" s="37">
        <f t="shared" si="804"/>
        <v>33.979999999999997</v>
      </c>
      <c r="M7225" s="37">
        <f t="shared" si="805"/>
        <v>33.799999999999997</v>
      </c>
      <c r="N7225" s="37">
        <f t="shared" si="806"/>
        <v>33.81</v>
      </c>
      <c r="O7225" s="38">
        <f t="shared" ca="1" si="807"/>
        <v>167800</v>
      </c>
    </row>
    <row r="7226" spans="1:15" x14ac:dyDescent="0.4">
      <c r="A7226">
        <v>7211</v>
      </c>
      <c r="B7226" s="63">
        <v>34905</v>
      </c>
      <c r="C7226" s="37">
        <v>55.875</v>
      </c>
      <c r="D7226" s="37">
        <v>56.3125</v>
      </c>
      <c r="E7226" s="37">
        <v>55.703125</v>
      </c>
      <c r="F7226" s="37">
        <v>56.234375</v>
      </c>
      <c r="G7226" s="38">
        <v>107400</v>
      </c>
      <c r="H7226" s="37">
        <v>33.840243999999998</v>
      </c>
      <c r="I7226" s="41">
        <f t="shared" si="801"/>
        <v>0.60177149652681294</v>
      </c>
      <c r="J7226" s="41">
        <f t="shared" ca="1" si="802"/>
        <v>1</v>
      </c>
      <c r="K7226" s="37">
        <f t="shared" si="803"/>
        <v>33.619999999999997</v>
      </c>
      <c r="L7226" s="37">
        <f t="shared" si="804"/>
        <v>33.89</v>
      </c>
      <c r="M7226" s="37">
        <f t="shared" si="805"/>
        <v>33.520000000000003</v>
      </c>
      <c r="N7226" s="37">
        <f t="shared" si="806"/>
        <v>33.840000000000003</v>
      </c>
      <c r="O7226" s="38">
        <f t="shared" ca="1" si="807"/>
        <v>107400</v>
      </c>
    </row>
    <row r="7227" spans="1:15" x14ac:dyDescent="0.4">
      <c r="A7227">
        <v>7212</v>
      </c>
      <c r="B7227" s="63">
        <v>34904</v>
      </c>
      <c r="C7227" s="37">
        <v>55.484375</v>
      </c>
      <c r="D7227" s="37">
        <v>55.875</v>
      </c>
      <c r="E7227" s="37">
        <v>55.484375</v>
      </c>
      <c r="F7227" s="37">
        <v>55.8125</v>
      </c>
      <c r="G7227" s="38">
        <v>108400</v>
      </c>
      <c r="H7227" s="37">
        <v>33.586365000000001</v>
      </c>
      <c r="I7227" s="41">
        <f t="shared" si="801"/>
        <v>0.60177137737961928</v>
      </c>
      <c r="J7227" s="41">
        <f t="shared" ca="1" si="802"/>
        <v>1</v>
      </c>
      <c r="K7227" s="37">
        <f t="shared" si="803"/>
        <v>33.39</v>
      </c>
      <c r="L7227" s="37">
        <f t="shared" si="804"/>
        <v>33.619999999999997</v>
      </c>
      <c r="M7227" s="37">
        <f t="shared" si="805"/>
        <v>33.39</v>
      </c>
      <c r="N7227" s="37">
        <f t="shared" si="806"/>
        <v>33.590000000000003</v>
      </c>
      <c r="O7227" s="38">
        <f t="shared" ca="1" si="807"/>
        <v>108400</v>
      </c>
    </row>
    <row r="7228" spans="1:15" x14ac:dyDescent="0.4">
      <c r="A7228">
        <v>7213</v>
      </c>
      <c r="B7228" s="63">
        <v>34901</v>
      </c>
      <c r="C7228" s="37">
        <v>55.421875</v>
      </c>
      <c r="D7228" s="37">
        <v>55.625</v>
      </c>
      <c r="E7228" s="37">
        <v>55.1875</v>
      </c>
      <c r="F7228" s="37">
        <v>55.40625</v>
      </c>
      <c r="G7228" s="38">
        <v>94000</v>
      </c>
      <c r="H7228" s="37">
        <v>33.341892000000001</v>
      </c>
      <c r="I7228" s="41">
        <f t="shared" si="801"/>
        <v>0.60177131641285964</v>
      </c>
      <c r="J7228" s="41">
        <f t="shared" ca="1" si="802"/>
        <v>1</v>
      </c>
      <c r="K7228" s="37">
        <f t="shared" si="803"/>
        <v>33.35</v>
      </c>
      <c r="L7228" s="37">
        <f t="shared" si="804"/>
        <v>33.47</v>
      </c>
      <c r="M7228" s="37">
        <f t="shared" si="805"/>
        <v>33.21</v>
      </c>
      <c r="N7228" s="37">
        <f t="shared" si="806"/>
        <v>33.340000000000003</v>
      </c>
      <c r="O7228" s="38">
        <f t="shared" ca="1" si="807"/>
        <v>94000</v>
      </c>
    </row>
    <row r="7229" spans="1:15" x14ac:dyDescent="0.4">
      <c r="A7229">
        <v>7214</v>
      </c>
      <c r="B7229" s="63">
        <v>34900</v>
      </c>
      <c r="C7229" s="37">
        <v>55.328125</v>
      </c>
      <c r="D7229" s="37">
        <v>55.578125</v>
      </c>
      <c r="E7229" s="37">
        <v>55.03125</v>
      </c>
      <c r="F7229" s="37">
        <v>55.46875</v>
      </c>
      <c r="G7229" s="38">
        <v>318900</v>
      </c>
      <c r="H7229" s="37">
        <v>33.379500999999998</v>
      </c>
      <c r="I7229" s="41">
        <f t="shared" si="801"/>
        <v>0.60177128563380278</v>
      </c>
      <c r="J7229" s="41">
        <f t="shared" ca="1" si="802"/>
        <v>1</v>
      </c>
      <c r="K7229" s="37">
        <f t="shared" si="803"/>
        <v>33.29</v>
      </c>
      <c r="L7229" s="37">
        <f t="shared" si="804"/>
        <v>33.450000000000003</v>
      </c>
      <c r="M7229" s="37">
        <f t="shared" si="805"/>
        <v>33.119999999999997</v>
      </c>
      <c r="N7229" s="37">
        <f t="shared" si="806"/>
        <v>33.380000000000003</v>
      </c>
      <c r="O7229" s="38">
        <f t="shared" ca="1" si="807"/>
        <v>318900</v>
      </c>
    </row>
    <row r="7230" spans="1:15" x14ac:dyDescent="0.4">
      <c r="A7230">
        <v>7215</v>
      </c>
      <c r="B7230" s="63">
        <v>34899</v>
      </c>
      <c r="C7230" s="37">
        <v>55.65625</v>
      </c>
      <c r="D7230" s="37">
        <v>55.71875</v>
      </c>
      <c r="E7230" s="37">
        <v>54.203125</v>
      </c>
      <c r="F7230" s="37">
        <v>55.265625</v>
      </c>
      <c r="G7230" s="38">
        <v>486600</v>
      </c>
      <c r="H7230" s="37">
        <v>33.257275</v>
      </c>
      <c r="I7230" s="41">
        <f t="shared" si="801"/>
        <v>0.60177144472716992</v>
      </c>
      <c r="J7230" s="41">
        <f t="shared" ca="1" si="802"/>
        <v>1</v>
      </c>
      <c r="K7230" s="37">
        <f t="shared" si="803"/>
        <v>33.49</v>
      </c>
      <c r="L7230" s="37">
        <f t="shared" si="804"/>
        <v>33.53</v>
      </c>
      <c r="M7230" s="37">
        <f t="shared" si="805"/>
        <v>32.619999999999997</v>
      </c>
      <c r="N7230" s="37">
        <f t="shared" si="806"/>
        <v>33.26</v>
      </c>
      <c r="O7230" s="38">
        <f t="shared" ca="1" si="807"/>
        <v>486600</v>
      </c>
    </row>
    <row r="7231" spans="1:15" x14ac:dyDescent="0.4">
      <c r="A7231">
        <v>7216</v>
      </c>
      <c r="B7231" s="63">
        <v>34898</v>
      </c>
      <c r="C7231" s="37">
        <v>56.265625</v>
      </c>
      <c r="D7231" s="37">
        <v>56.265625</v>
      </c>
      <c r="E7231" s="37">
        <v>55.828125</v>
      </c>
      <c r="F7231" s="37">
        <v>55.875</v>
      </c>
      <c r="G7231" s="38">
        <v>221200</v>
      </c>
      <c r="H7231" s="37">
        <v>33.623981000000001</v>
      </c>
      <c r="I7231" s="41">
        <f t="shared" si="801"/>
        <v>0.60177147203579417</v>
      </c>
      <c r="J7231" s="41">
        <f t="shared" ca="1" si="802"/>
        <v>1</v>
      </c>
      <c r="K7231" s="37">
        <f t="shared" si="803"/>
        <v>33.86</v>
      </c>
      <c r="L7231" s="37">
        <f t="shared" si="804"/>
        <v>33.86</v>
      </c>
      <c r="M7231" s="37">
        <f t="shared" si="805"/>
        <v>33.6</v>
      </c>
      <c r="N7231" s="37">
        <f t="shared" si="806"/>
        <v>33.619999999999997</v>
      </c>
      <c r="O7231" s="38">
        <f t="shared" ca="1" si="807"/>
        <v>221200</v>
      </c>
    </row>
    <row r="7232" spans="1:15" x14ac:dyDescent="0.4">
      <c r="A7232">
        <v>7217</v>
      </c>
      <c r="B7232" s="63">
        <v>34897</v>
      </c>
      <c r="C7232" s="37">
        <v>56.125</v>
      </c>
      <c r="D7232" s="37">
        <v>56.421875</v>
      </c>
      <c r="E7232" s="37">
        <v>56.078125</v>
      </c>
      <c r="F7232" s="37">
        <v>56.359375</v>
      </c>
      <c r="G7232" s="38">
        <v>171500</v>
      </c>
      <c r="H7232" s="37">
        <v>33.915474000000003</v>
      </c>
      <c r="I7232" s="41">
        <f t="shared" si="801"/>
        <v>0.60177164846132525</v>
      </c>
      <c r="J7232" s="41">
        <f t="shared" ca="1" si="802"/>
        <v>1</v>
      </c>
      <c r="K7232" s="37">
        <f t="shared" si="803"/>
        <v>33.770000000000003</v>
      </c>
      <c r="L7232" s="37">
        <f t="shared" si="804"/>
        <v>33.950000000000003</v>
      </c>
      <c r="M7232" s="37">
        <f t="shared" si="805"/>
        <v>33.75</v>
      </c>
      <c r="N7232" s="37">
        <f t="shared" si="806"/>
        <v>33.92</v>
      </c>
      <c r="O7232" s="38">
        <f t="shared" ca="1" si="807"/>
        <v>171500</v>
      </c>
    </row>
    <row r="7233" spans="1:15" x14ac:dyDescent="0.4">
      <c r="A7233">
        <v>7218</v>
      </c>
      <c r="B7233" s="63">
        <v>34894</v>
      </c>
      <c r="C7233" s="37">
        <v>55.796875</v>
      </c>
      <c r="D7233" s="37">
        <v>56.09375</v>
      </c>
      <c r="E7233" s="37">
        <v>55.75</v>
      </c>
      <c r="F7233" s="37">
        <v>56.046875</v>
      </c>
      <c r="G7233" s="38">
        <v>543700</v>
      </c>
      <c r="H7233" s="37">
        <v>33.727424999999997</v>
      </c>
      <c r="I7233" s="41">
        <f t="shared" si="801"/>
        <v>0.60177173125174233</v>
      </c>
      <c r="J7233" s="41">
        <f t="shared" ca="1" si="802"/>
        <v>1</v>
      </c>
      <c r="K7233" s="37">
        <f t="shared" si="803"/>
        <v>33.58</v>
      </c>
      <c r="L7233" s="37">
        <f t="shared" si="804"/>
        <v>33.76</v>
      </c>
      <c r="M7233" s="37">
        <f t="shared" si="805"/>
        <v>33.549999999999997</v>
      </c>
      <c r="N7233" s="37">
        <f t="shared" si="806"/>
        <v>33.729999999999997</v>
      </c>
      <c r="O7233" s="38">
        <f t="shared" ca="1" si="807"/>
        <v>543700</v>
      </c>
    </row>
    <row r="7234" spans="1:15" x14ac:dyDescent="0.4">
      <c r="A7234">
        <v>7219</v>
      </c>
      <c r="B7234" s="63">
        <v>34893</v>
      </c>
      <c r="C7234" s="37">
        <v>56.140625</v>
      </c>
      <c r="D7234" s="37">
        <v>56.265625</v>
      </c>
      <c r="E7234" s="37">
        <v>56.03125</v>
      </c>
      <c r="F7234" s="37">
        <v>56.09375</v>
      </c>
      <c r="G7234" s="38">
        <v>215600</v>
      </c>
      <c r="H7234" s="37">
        <v>33.755595999999997</v>
      </c>
      <c r="I7234" s="41">
        <f t="shared" si="801"/>
        <v>0.60177107075208913</v>
      </c>
      <c r="J7234" s="41">
        <f t="shared" ca="1" si="802"/>
        <v>1</v>
      </c>
      <c r="K7234" s="37">
        <f t="shared" si="803"/>
        <v>33.78</v>
      </c>
      <c r="L7234" s="37">
        <f t="shared" si="804"/>
        <v>33.86</v>
      </c>
      <c r="M7234" s="37">
        <f t="shared" si="805"/>
        <v>33.72</v>
      </c>
      <c r="N7234" s="37">
        <f t="shared" si="806"/>
        <v>33.76</v>
      </c>
      <c r="O7234" s="38">
        <f t="shared" ca="1" si="807"/>
        <v>215600</v>
      </c>
    </row>
    <row r="7235" spans="1:15" x14ac:dyDescent="0.4">
      <c r="A7235">
        <v>7220</v>
      </c>
      <c r="B7235" s="63">
        <v>34892</v>
      </c>
      <c r="C7235" s="37">
        <v>55.640625</v>
      </c>
      <c r="D7235" s="37">
        <v>56.3125</v>
      </c>
      <c r="E7235" s="37">
        <v>55.53125</v>
      </c>
      <c r="F7235" s="37">
        <v>56.21875</v>
      </c>
      <c r="G7235" s="38">
        <v>203400</v>
      </c>
      <c r="H7235" s="37">
        <v>33.830826000000002</v>
      </c>
      <c r="I7235" s="41">
        <f t="shared" si="801"/>
        <v>0.60177122401334082</v>
      </c>
      <c r="J7235" s="41">
        <f t="shared" ca="1" si="802"/>
        <v>1</v>
      </c>
      <c r="K7235" s="37">
        <f t="shared" si="803"/>
        <v>33.479999999999997</v>
      </c>
      <c r="L7235" s="37">
        <f t="shared" si="804"/>
        <v>33.89</v>
      </c>
      <c r="M7235" s="37">
        <f t="shared" si="805"/>
        <v>33.42</v>
      </c>
      <c r="N7235" s="37">
        <f t="shared" si="806"/>
        <v>33.83</v>
      </c>
      <c r="O7235" s="38">
        <f t="shared" ca="1" si="807"/>
        <v>203400</v>
      </c>
    </row>
    <row r="7236" spans="1:15" x14ac:dyDescent="0.4">
      <c r="A7236">
        <v>7221</v>
      </c>
      <c r="B7236" s="63">
        <v>34891</v>
      </c>
      <c r="C7236" s="37">
        <v>55.75</v>
      </c>
      <c r="D7236" s="37">
        <v>55.796875</v>
      </c>
      <c r="E7236" s="37">
        <v>55.453125</v>
      </c>
      <c r="F7236" s="37">
        <v>55.53125</v>
      </c>
      <c r="G7236" s="38">
        <v>420500</v>
      </c>
      <c r="H7236" s="37">
        <v>33.41713</v>
      </c>
      <c r="I7236" s="41">
        <f t="shared" si="801"/>
        <v>0.60177161508159815</v>
      </c>
      <c r="J7236" s="41">
        <f t="shared" ca="1" si="802"/>
        <v>1</v>
      </c>
      <c r="K7236" s="37">
        <f t="shared" si="803"/>
        <v>33.549999999999997</v>
      </c>
      <c r="L7236" s="37">
        <f t="shared" si="804"/>
        <v>33.58</v>
      </c>
      <c r="M7236" s="37">
        <f t="shared" si="805"/>
        <v>33.369999999999997</v>
      </c>
      <c r="N7236" s="37">
        <f t="shared" si="806"/>
        <v>33.42</v>
      </c>
      <c r="O7236" s="38">
        <f t="shared" ca="1" si="807"/>
        <v>420500</v>
      </c>
    </row>
    <row r="7237" spans="1:15" x14ac:dyDescent="0.4">
      <c r="A7237">
        <v>7222</v>
      </c>
      <c r="B7237" s="63">
        <v>34890</v>
      </c>
      <c r="C7237" s="37">
        <v>55.8125</v>
      </c>
      <c r="D7237" s="37">
        <v>55.953125</v>
      </c>
      <c r="E7237" s="37">
        <v>55.703125</v>
      </c>
      <c r="F7237" s="37">
        <v>55.796875</v>
      </c>
      <c r="G7237" s="38">
        <v>400400</v>
      </c>
      <c r="H7237" s="37">
        <v>33.576957999999998</v>
      </c>
      <c r="I7237" s="41">
        <f t="shared" si="801"/>
        <v>0.60177129991598988</v>
      </c>
      <c r="J7237" s="41">
        <f t="shared" ca="1" si="802"/>
        <v>1</v>
      </c>
      <c r="K7237" s="37">
        <f t="shared" si="803"/>
        <v>33.590000000000003</v>
      </c>
      <c r="L7237" s="37">
        <f t="shared" si="804"/>
        <v>33.67</v>
      </c>
      <c r="M7237" s="37">
        <f t="shared" si="805"/>
        <v>33.520000000000003</v>
      </c>
      <c r="N7237" s="37">
        <f t="shared" si="806"/>
        <v>33.58</v>
      </c>
      <c r="O7237" s="38">
        <f t="shared" ca="1" si="807"/>
        <v>400400</v>
      </c>
    </row>
    <row r="7238" spans="1:15" x14ac:dyDescent="0.4">
      <c r="A7238">
        <v>7223</v>
      </c>
      <c r="B7238" s="63">
        <v>34887</v>
      </c>
      <c r="C7238" s="37">
        <v>55.40625</v>
      </c>
      <c r="D7238" s="37">
        <v>55.78125</v>
      </c>
      <c r="E7238" s="37">
        <v>55.375</v>
      </c>
      <c r="F7238" s="37">
        <v>55.765625</v>
      </c>
      <c r="G7238" s="38">
        <v>481700</v>
      </c>
      <c r="H7238" s="37">
        <v>33.558146999999998</v>
      </c>
      <c r="I7238" s="41">
        <f t="shared" si="801"/>
        <v>0.60177119865508544</v>
      </c>
      <c r="J7238" s="41">
        <f t="shared" ca="1" si="802"/>
        <v>1</v>
      </c>
      <c r="K7238" s="37">
        <f t="shared" si="803"/>
        <v>33.340000000000003</v>
      </c>
      <c r="L7238" s="37">
        <f t="shared" si="804"/>
        <v>33.57</v>
      </c>
      <c r="M7238" s="37">
        <f t="shared" si="805"/>
        <v>33.32</v>
      </c>
      <c r="N7238" s="37">
        <f t="shared" si="806"/>
        <v>33.56</v>
      </c>
      <c r="O7238" s="38">
        <f t="shared" ca="1" si="807"/>
        <v>481700</v>
      </c>
    </row>
    <row r="7239" spans="1:15" x14ac:dyDescent="0.4">
      <c r="A7239">
        <v>7224</v>
      </c>
      <c r="B7239" s="63">
        <v>34886</v>
      </c>
      <c r="C7239" s="37">
        <v>54.828125</v>
      </c>
      <c r="D7239" s="37">
        <v>55.515625</v>
      </c>
      <c r="E7239" s="37">
        <v>54.71875</v>
      </c>
      <c r="F7239" s="37">
        <v>55.515625</v>
      </c>
      <c r="G7239" s="38">
        <v>202500</v>
      </c>
      <c r="H7239" s="37">
        <v>33.407707000000002</v>
      </c>
      <c r="I7239" s="41">
        <f t="shared" si="801"/>
        <v>0.60177124908528012</v>
      </c>
      <c r="J7239" s="41">
        <f t="shared" ca="1" si="802"/>
        <v>1</v>
      </c>
      <c r="K7239" s="37">
        <f t="shared" si="803"/>
        <v>32.99</v>
      </c>
      <c r="L7239" s="37">
        <f t="shared" si="804"/>
        <v>33.409999999999997</v>
      </c>
      <c r="M7239" s="37">
        <f t="shared" si="805"/>
        <v>32.93</v>
      </c>
      <c r="N7239" s="37">
        <f t="shared" si="806"/>
        <v>33.409999999999997</v>
      </c>
      <c r="O7239" s="38">
        <f t="shared" ca="1" si="807"/>
        <v>202500</v>
      </c>
    </row>
    <row r="7240" spans="1:15" x14ac:dyDescent="0.4">
      <c r="A7240">
        <v>7225</v>
      </c>
      <c r="B7240" s="63">
        <v>34885</v>
      </c>
      <c r="C7240" s="37">
        <v>54.765625</v>
      </c>
      <c r="D7240" s="37">
        <v>55.0625</v>
      </c>
      <c r="E7240" s="37">
        <v>54.640625</v>
      </c>
      <c r="F7240" s="37">
        <v>54.8125</v>
      </c>
      <c r="G7240" s="38">
        <v>409300</v>
      </c>
      <c r="H7240" s="37">
        <v>32.984569999999998</v>
      </c>
      <c r="I7240" s="41">
        <f t="shared" si="801"/>
        <v>0.60177094640820972</v>
      </c>
      <c r="J7240" s="41">
        <f t="shared" ca="1" si="802"/>
        <v>1</v>
      </c>
      <c r="K7240" s="37">
        <f t="shared" si="803"/>
        <v>32.96</v>
      </c>
      <c r="L7240" s="37">
        <f t="shared" si="804"/>
        <v>33.14</v>
      </c>
      <c r="M7240" s="37">
        <f t="shared" si="805"/>
        <v>32.880000000000003</v>
      </c>
      <c r="N7240" s="37">
        <f t="shared" si="806"/>
        <v>32.979999999999997</v>
      </c>
      <c r="O7240" s="38">
        <f t="shared" ca="1" si="807"/>
        <v>409300</v>
      </c>
    </row>
    <row r="7241" spans="1:15" x14ac:dyDescent="0.4">
      <c r="A7241">
        <v>7226</v>
      </c>
      <c r="B7241" s="63">
        <v>34883</v>
      </c>
      <c r="C7241" s="37">
        <v>54.46875</v>
      </c>
      <c r="D7241" s="37">
        <v>54.609375</v>
      </c>
      <c r="E7241" s="37">
        <v>54.46875</v>
      </c>
      <c r="F7241" s="37">
        <v>54.609375</v>
      </c>
      <c r="G7241" s="38">
        <v>9500</v>
      </c>
      <c r="H7241" s="37">
        <v>32.862361999999997</v>
      </c>
      <c r="I7241" s="41">
        <f t="shared" si="801"/>
        <v>0.60177143576537906</v>
      </c>
      <c r="J7241" s="41">
        <f t="shared" ca="1" si="802"/>
        <v>1</v>
      </c>
      <c r="K7241" s="37">
        <f t="shared" si="803"/>
        <v>32.78</v>
      </c>
      <c r="L7241" s="37">
        <f t="shared" si="804"/>
        <v>32.86</v>
      </c>
      <c r="M7241" s="37">
        <f t="shared" si="805"/>
        <v>32.78</v>
      </c>
      <c r="N7241" s="37">
        <f t="shared" si="806"/>
        <v>32.86</v>
      </c>
      <c r="O7241" s="38">
        <f t="shared" ca="1" si="807"/>
        <v>9500</v>
      </c>
    </row>
    <row r="7242" spans="1:15" x14ac:dyDescent="0.4">
      <c r="A7242">
        <v>7227</v>
      </c>
      <c r="B7242" s="63">
        <v>34880</v>
      </c>
      <c r="C7242" s="37">
        <v>54.546875</v>
      </c>
      <c r="D7242" s="37">
        <v>54.734375</v>
      </c>
      <c r="E7242" s="37">
        <v>54.296875</v>
      </c>
      <c r="F7242" s="37">
        <v>54.40625</v>
      </c>
      <c r="G7242" s="38">
        <v>714100</v>
      </c>
      <c r="H7242" s="37">
        <v>32.740127999999999</v>
      </c>
      <c r="I7242" s="41">
        <f t="shared" si="801"/>
        <v>0.60177145089029294</v>
      </c>
      <c r="J7242" s="41">
        <f t="shared" ca="1" si="802"/>
        <v>1</v>
      </c>
      <c r="K7242" s="37">
        <f t="shared" si="803"/>
        <v>32.82</v>
      </c>
      <c r="L7242" s="37">
        <f t="shared" si="804"/>
        <v>32.94</v>
      </c>
      <c r="M7242" s="37">
        <f t="shared" si="805"/>
        <v>32.67</v>
      </c>
      <c r="N7242" s="37">
        <f t="shared" si="806"/>
        <v>32.74</v>
      </c>
      <c r="O7242" s="38">
        <f t="shared" ca="1" si="807"/>
        <v>714100</v>
      </c>
    </row>
    <row r="7243" spans="1:15" x14ac:dyDescent="0.4">
      <c r="A7243">
        <v>7228</v>
      </c>
      <c r="B7243" s="63">
        <v>34879</v>
      </c>
      <c r="C7243" s="37">
        <v>54.53125</v>
      </c>
      <c r="D7243" s="37">
        <v>54.671875</v>
      </c>
      <c r="E7243" s="37">
        <v>54.0625</v>
      </c>
      <c r="F7243" s="37">
        <v>54.4375</v>
      </c>
      <c r="G7243" s="38">
        <v>89200</v>
      </c>
      <c r="H7243" s="37">
        <v>32.758918999999999</v>
      </c>
      <c r="I7243" s="41">
        <f t="shared" si="801"/>
        <v>0.60177118714121702</v>
      </c>
      <c r="J7243" s="41">
        <f t="shared" ca="1" si="802"/>
        <v>1</v>
      </c>
      <c r="K7243" s="37">
        <f t="shared" si="803"/>
        <v>32.82</v>
      </c>
      <c r="L7243" s="37">
        <f t="shared" si="804"/>
        <v>32.9</v>
      </c>
      <c r="M7243" s="37">
        <f t="shared" si="805"/>
        <v>32.53</v>
      </c>
      <c r="N7243" s="37">
        <f t="shared" si="806"/>
        <v>32.76</v>
      </c>
      <c r="O7243" s="38">
        <f t="shared" ca="1" si="807"/>
        <v>89200</v>
      </c>
    </row>
    <row r="7244" spans="1:15" x14ac:dyDescent="0.4">
      <c r="A7244">
        <v>7229</v>
      </c>
      <c r="B7244" s="63">
        <v>34878</v>
      </c>
      <c r="C7244" s="37">
        <v>54.25</v>
      </c>
      <c r="D7244" s="37">
        <v>54.75</v>
      </c>
      <c r="E7244" s="37">
        <v>54.078125</v>
      </c>
      <c r="F7244" s="37">
        <v>54.53125</v>
      </c>
      <c r="G7244" s="38">
        <v>212600</v>
      </c>
      <c r="H7244" s="37">
        <v>32.815353000000002</v>
      </c>
      <c r="I7244" s="41">
        <f t="shared" si="801"/>
        <v>0.60177151633237824</v>
      </c>
      <c r="J7244" s="41">
        <f t="shared" ca="1" si="802"/>
        <v>1</v>
      </c>
      <c r="K7244" s="37">
        <f t="shared" si="803"/>
        <v>32.65</v>
      </c>
      <c r="L7244" s="37">
        <f t="shared" si="804"/>
        <v>32.950000000000003</v>
      </c>
      <c r="M7244" s="37">
        <f t="shared" si="805"/>
        <v>32.54</v>
      </c>
      <c r="N7244" s="37">
        <f t="shared" si="806"/>
        <v>32.82</v>
      </c>
      <c r="O7244" s="38">
        <f t="shared" ca="1" si="807"/>
        <v>212600</v>
      </c>
    </row>
    <row r="7245" spans="1:15" x14ac:dyDescent="0.4">
      <c r="A7245">
        <v>7230</v>
      </c>
      <c r="B7245" s="63">
        <v>34877</v>
      </c>
      <c r="C7245" s="37">
        <v>54.34375</v>
      </c>
      <c r="D7245" s="37">
        <v>54.703125</v>
      </c>
      <c r="E7245" s="37">
        <v>54.21875</v>
      </c>
      <c r="F7245" s="37">
        <v>54.25</v>
      </c>
      <c r="G7245" s="38">
        <v>127700</v>
      </c>
      <c r="H7245" s="37">
        <v>32.646090999999998</v>
      </c>
      <c r="I7245" s="41">
        <f t="shared" si="801"/>
        <v>0.601771262672811</v>
      </c>
      <c r="J7245" s="41">
        <f t="shared" ca="1" si="802"/>
        <v>1</v>
      </c>
      <c r="K7245" s="37">
        <f t="shared" si="803"/>
        <v>32.700000000000003</v>
      </c>
      <c r="L7245" s="37">
        <f t="shared" si="804"/>
        <v>32.92</v>
      </c>
      <c r="M7245" s="37">
        <f t="shared" si="805"/>
        <v>32.630000000000003</v>
      </c>
      <c r="N7245" s="37">
        <f t="shared" si="806"/>
        <v>32.65</v>
      </c>
      <c r="O7245" s="38">
        <f t="shared" ca="1" si="807"/>
        <v>127700</v>
      </c>
    </row>
    <row r="7246" spans="1:15" x14ac:dyDescent="0.4">
      <c r="A7246">
        <v>7231</v>
      </c>
      <c r="B7246" s="63">
        <v>34876</v>
      </c>
      <c r="C7246" s="37">
        <v>54.859375</v>
      </c>
      <c r="D7246" s="37">
        <v>54.953125</v>
      </c>
      <c r="E7246" s="37">
        <v>54.359375</v>
      </c>
      <c r="F7246" s="37">
        <v>54.359375</v>
      </c>
      <c r="G7246" s="38">
        <v>132900</v>
      </c>
      <c r="H7246" s="37">
        <v>32.711922000000001</v>
      </c>
      <c r="I7246" s="41">
        <f t="shared" si="801"/>
        <v>0.60177148835872385</v>
      </c>
      <c r="J7246" s="41">
        <f t="shared" ca="1" si="802"/>
        <v>1</v>
      </c>
      <c r="K7246" s="37">
        <f t="shared" si="803"/>
        <v>33.01</v>
      </c>
      <c r="L7246" s="37">
        <f t="shared" si="804"/>
        <v>33.07</v>
      </c>
      <c r="M7246" s="37">
        <f t="shared" si="805"/>
        <v>32.71</v>
      </c>
      <c r="N7246" s="37">
        <f t="shared" si="806"/>
        <v>32.71</v>
      </c>
      <c r="O7246" s="38">
        <f t="shared" ca="1" si="807"/>
        <v>132900</v>
      </c>
    </row>
    <row r="7247" spans="1:15" x14ac:dyDescent="0.4">
      <c r="A7247">
        <v>7232</v>
      </c>
      <c r="B7247" s="63">
        <v>34873</v>
      </c>
      <c r="C7247" s="37">
        <v>55</v>
      </c>
      <c r="D7247" s="37">
        <v>55.03125</v>
      </c>
      <c r="E7247" s="37">
        <v>54.84375</v>
      </c>
      <c r="F7247" s="37">
        <v>55.015625</v>
      </c>
      <c r="G7247" s="38">
        <v>315400</v>
      </c>
      <c r="H7247" s="37">
        <v>33.106827000000003</v>
      </c>
      <c r="I7247" s="41">
        <f t="shared" si="801"/>
        <v>0.60177135132064763</v>
      </c>
      <c r="J7247" s="41">
        <f t="shared" ca="1" si="802"/>
        <v>1</v>
      </c>
      <c r="K7247" s="37">
        <f t="shared" si="803"/>
        <v>33.1</v>
      </c>
      <c r="L7247" s="37">
        <f t="shared" si="804"/>
        <v>33.119999999999997</v>
      </c>
      <c r="M7247" s="37">
        <f t="shared" si="805"/>
        <v>33</v>
      </c>
      <c r="N7247" s="37">
        <f t="shared" si="806"/>
        <v>33.11</v>
      </c>
      <c r="O7247" s="38">
        <f t="shared" ca="1" si="807"/>
        <v>315400</v>
      </c>
    </row>
    <row r="7248" spans="1:15" x14ac:dyDescent="0.4">
      <c r="A7248">
        <v>7233</v>
      </c>
      <c r="B7248" s="63">
        <v>34872</v>
      </c>
      <c r="C7248" s="37">
        <v>54.640625</v>
      </c>
      <c r="D7248" s="37">
        <v>55.15625</v>
      </c>
      <c r="E7248" s="37">
        <v>54.640625</v>
      </c>
      <c r="F7248" s="37">
        <v>55.125</v>
      </c>
      <c r="G7248" s="38">
        <v>297000</v>
      </c>
      <c r="H7248" s="37">
        <v>33.172657000000001</v>
      </c>
      <c r="I7248" s="41">
        <f t="shared" si="801"/>
        <v>0.60177155555555562</v>
      </c>
      <c r="J7248" s="41">
        <f t="shared" ca="1" si="802"/>
        <v>1</v>
      </c>
      <c r="K7248" s="37">
        <f t="shared" si="803"/>
        <v>32.880000000000003</v>
      </c>
      <c r="L7248" s="37">
        <f t="shared" si="804"/>
        <v>33.19</v>
      </c>
      <c r="M7248" s="37">
        <f t="shared" si="805"/>
        <v>32.880000000000003</v>
      </c>
      <c r="N7248" s="37">
        <f t="shared" si="806"/>
        <v>33.17</v>
      </c>
      <c r="O7248" s="38">
        <f t="shared" ca="1" si="807"/>
        <v>297000</v>
      </c>
    </row>
    <row r="7249" spans="1:15" x14ac:dyDescent="0.4">
      <c r="A7249">
        <v>7234</v>
      </c>
      <c r="B7249" s="63">
        <v>34871</v>
      </c>
      <c r="C7249" s="37">
        <v>54.609375</v>
      </c>
      <c r="D7249" s="37">
        <v>54.65625</v>
      </c>
      <c r="E7249" s="37">
        <v>54.40625</v>
      </c>
      <c r="F7249" s="37">
        <v>54.40625</v>
      </c>
      <c r="G7249" s="38">
        <v>158200</v>
      </c>
      <c r="H7249" s="37">
        <v>32.740127999999999</v>
      </c>
      <c r="I7249" s="41">
        <f t="shared" ref="I7249:I7312" si="808">IF(F7249=0,1,H7249/F7249)</f>
        <v>0.60177145089029294</v>
      </c>
      <c r="J7249" s="41">
        <f t="shared" ref="J7249:J7312" ca="1" si="809">INDEX(OFFSET($T$15,0,0,$S$13+1,1),MATCH(B7249,OFFSET($Q$15,0,0,$S$13+1,1),-1))</f>
        <v>1</v>
      </c>
      <c r="K7249" s="37">
        <f t="shared" ref="K7249:K7312" si="810">ROUND($I7249*C7249,2)</f>
        <v>32.86</v>
      </c>
      <c r="L7249" s="37">
        <f t="shared" ref="L7249:L7312" si="811">ROUND($I7249*D7249,2)</f>
        <v>32.89</v>
      </c>
      <c r="M7249" s="37">
        <f t="shared" ref="M7249:M7312" si="812">ROUND($I7249*E7249,2)</f>
        <v>32.74</v>
      </c>
      <c r="N7249" s="37">
        <f t="shared" ref="N7249:N7312" si="813">ROUND($I7249*F7249,2)</f>
        <v>32.74</v>
      </c>
      <c r="O7249" s="38">
        <f t="shared" ref="O7249:O7312" ca="1" si="814">G7249*J7249</f>
        <v>158200</v>
      </c>
    </row>
    <row r="7250" spans="1:15" x14ac:dyDescent="0.4">
      <c r="A7250">
        <v>7235</v>
      </c>
      <c r="B7250" s="63">
        <v>34870</v>
      </c>
      <c r="C7250" s="37">
        <v>54.421875</v>
      </c>
      <c r="D7250" s="37">
        <v>54.609375</v>
      </c>
      <c r="E7250" s="37">
        <v>54.390625</v>
      </c>
      <c r="F7250" s="37">
        <v>54.4375</v>
      </c>
      <c r="G7250" s="38">
        <v>287800</v>
      </c>
      <c r="H7250" s="37">
        <v>32.758918999999999</v>
      </c>
      <c r="I7250" s="41">
        <f t="shared" si="808"/>
        <v>0.60177118714121702</v>
      </c>
      <c r="J7250" s="41">
        <f t="shared" ca="1" si="809"/>
        <v>1</v>
      </c>
      <c r="K7250" s="37">
        <f t="shared" si="810"/>
        <v>32.75</v>
      </c>
      <c r="L7250" s="37">
        <f t="shared" si="811"/>
        <v>32.86</v>
      </c>
      <c r="M7250" s="37">
        <f t="shared" si="812"/>
        <v>32.729999999999997</v>
      </c>
      <c r="N7250" s="37">
        <f t="shared" si="813"/>
        <v>32.76</v>
      </c>
      <c r="O7250" s="38">
        <f t="shared" ca="1" si="814"/>
        <v>287800</v>
      </c>
    </row>
    <row r="7251" spans="1:15" x14ac:dyDescent="0.4">
      <c r="A7251">
        <v>7236</v>
      </c>
      <c r="B7251" s="63">
        <v>34869</v>
      </c>
      <c r="C7251" s="37">
        <v>54.125</v>
      </c>
      <c r="D7251" s="37">
        <v>54.609375</v>
      </c>
      <c r="E7251" s="37">
        <v>54.09375</v>
      </c>
      <c r="F7251" s="37">
        <v>54.578125</v>
      </c>
      <c r="G7251" s="38">
        <v>134600</v>
      </c>
      <c r="H7251" s="37">
        <v>32.843552000000003</v>
      </c>
      <c r="I7251" s="41">
        <f t="shared" si="808"/>
        <v>0.60177135070140286</v>
      </c>
      <c r="J7251" s="41">
        <f t="shared" ca="1" si="809"/>
        <v>1</v>
      </c>
      <c r="K7251" s="37">
        <f t="shared" si="810"/>
        <v>32.57</v>
      </c>
      <c r="L7251" s="37">
        <f t="shared" si="811"/>
        <v>32.86</v>
      </c>
      <c r="M7251" s="37">
        <f t="shared" si="812"/>
        <v>32.549999999999997</v>
      </c>
      <c r="N7251" s="37">
        <f t="shared" si="813"/>
        <v>32.840000000000003</v>
      </c>
      <c r="O7251" s="38">
        <f t="shared" ca="1" si="814"/>
        <v>134600</v>
      </c>
    </row>
    <row r="7252" spans="1:15" x14ac:dyDescent="0.4">
      <c r="A7252">
        <v>7237</v>
      </c>
      <c r="B7252" s="63">
        <v>34866</v>
      </c>
      <c r="C7252" s="37">
        <v>53.703125</v>
      </c>
      <c r="D7252" s="37">
        <v>53.96875</v>
      </c>
      <c r="E7252" s="37">
        <v>53.703125</v>
      </c>
      <c r="F7252" s="37">
        <v>53.96875</v>
      </c>
      <c r="G7252" s="38">
        <v>325100</v>
      </c>
      <c r="H7252" s="37">
        <v>32.476852000000001</v>
      </c>
      <c r="I7252" s="41">
        <f t="shared" si="808"/>
        <v>0.60177143254198029</v>
      </c>
      <c r="J7252" s="41">
        <f t="shared" ca="1" si="809"/>
        <v>1</v>
      </c>
      <c r="K7252" s="37">
        <f t="shared" si="810"/>
        <v>32.32</v>
      </c>
      <c r="L7252" s="37">
        <f t="shared" si="811"/>
        <v>32.479999999999997</v>
      </c>
      <c r="M7252" s="37">
        <f t="shared" si="812"/>
        <v>32.32</v>
      </c>
      <c r="N7252" s="37">
        <f t="shared" si="813"/>
        <v>32.479999999999997</v>
      </c>
      <c r="O7252" s="38">
        <f t="shared" ca="1" si="814"/>
        <v>325100</v>
      </c>
    </row>
    <row r="7253" spans="1:15" x14ac:dyDescent="0.4">
      <c r="A7253">
        <v>7238</v>
      </c>
      <c r="B7253" s="63">
        <v>34865</v>
      </c>
      <c r="C7253" s="37">
        <v>53.96875</v>
      </c>
      <c r="D7253" s="37">
        <v>54.234375</v>
      </c>
      <c r="E7253" s="37">
        <v>53.875</v>
      </c>
      <c r="F7253" s="37">
        <v>54.125</v>
      </c>
      <c r="G7253" s="38">
        <v>274500</v>
      </c>
      <c r="H7253" s="37">
        <v>32.380721999999999</v>
      </c>
      <c r="I7253" s="41">
        <f t="shared" si="808"/>
        <v>0.59825814318706694</v>
      </c>
      <c r="J7253" s="41">
        <f t="shared" ca="1" si="809"/>
        <v>1</v>
      </c>
      <c r="K7253" s="37">
        <f t="shared" si="810"/>
        <v>32.29</v>
      </c>
      <c r="L7253" s="37">
        <f t="shared" si="811"/>
        <v>32.450000000000003</v>
      </c>
      <c r="M7253" s="37">
        <f t="shared" si="812"/>
        <v>32.229999999999997</v>
      </c>
      <c r="N7253" s="37">
        <f t="shared" si="813"/>
        <v>32.380000000000003</v>
      </c>
      <c r="O7253" s="38">
        <f t="shared" ca="1" si="814"/>
        <v>274500</v>
      </c>
    </row>
    <row r="7254" spans="1:15" x14ac:dyDescent="0.4">
      <c r="A7254">
        <v>7239</v>
      </c>
      <c r="B7254" s="63">
        <v>34864</v>
      </c>
      <c r="C7254" s="37">
        <v>53.859375</v>
      </c>
      <c r="D7254" s="37">
        <v>53.953125</v>
      </c>
      <c r="E7254" s="37">
        <v>53.6875</v>
      </c>
      <c r="F7254" s="37">
        <v>53.890625</v>
      </c>
      <c r="G7254" s="38">
        <v>389400</v>
      </c>
      <c r="H7254" s="37">
        <v>32.240490000000001</v>
      </c>
      <c r="I7254" s="41">
        <f t="shared" si="808"/>
        <v>0.59825786024934768</v>
      </c>
      <c r="J7254" s="41">
        <f t="shared" ca="1" si="809"/>
        <v>1</v>
      </c>
      <c r="K7254" s="37">
        <f t="shared" si="810"/>
        <v>32.22</v>
      </c>
      <c r="L7254" s="37">
        <f t="shared" si="811"/>
        <v>32.28</v>
      </c>
      <c r="M7254" s="37">
        <f t="shared" si="812"/>
        <v>32.119999999999997</v>
      </c>
      <c r="N7254" s="37">
        <f t="shared" si="813"/>
        <v>32.24</v>
      </c>
      <c r="O7254" s="38">
        <f t="shared" ca="1" si="814"/>
        <v>389400</v>
      </c>
    </row>
    <row r="7255" spans="1:15" x14ac:dyDescent="0.4">
      <c r="A7255">
        <v>7240</v>
      </c>
      <c r="B7255" s="63">
        <v>34863</v>
      </c>
      <c r="C7255" s="37">
        <v>53.609375</v>
      </c>
      <c r="D7255" s="37">
        <v>53.96875</v>
      </c>
      <c r="E7255" s="37">
        <v>53.5625</v>
      </c>
      <c r="F7255" s="37">
        <v>53.9375</v>
      </c>
      <c r="G7255" s="38">
        <v>120000</v>
      </c>
      <c r="H7255" s="37">
        <v>32.268535999999997</v>
      </c>
      <c r="I7255" s="41">
        <f t="shared" si="808"/>
        <v>0.59825790961761294</v>
      </c>
      <c r="J7255" s="41">
        <f t="shared" ca="1" si="809"/>
        <v>1</v>
      </c>
      <c r="K7255" s="37">
        <f t="shared" si="810"/>
        <v>32.07</v>
      </c>
      <c r="L7255" s="37">
        <f t="shared" si="811"/>
        <v>32.29</v>
      </c>
      <c r="M7255" s="37">
        <f t="shared" si="812"/>
        <v>32.04</v>
      </c>
      <c r="N7255" s="37">
        <f t="shared" si="813"/>
        <v>32.270000000000003</v>
      </c>
      <c r="O7255" s="38">
        <f t="shared" ca="1" si="814"/>
        <v>120000</v>
      </c>
    </row>
    <row r="7256" spans="1:15" x14ac:dyDescent="0.4">
      <c r="A7256">
        <v>7241</v>
      </c>
      <c r="B7256" s="63">
        <v>34862</v>
      </c>
      <c r="C7256" s="37">
        <v>53.234375</v>
      </c>
      <c r="D7256" s="37">
        <v>53.578125</v>
      </c>
      <c r="E7256" s="37">
        <v>53.203125</v>
      </c>
      <c r="F7256" s="37">
        <v>53.359375</v>
      </c>
      <c r="G7256" s="38">
        <v>378500</v>
      </c>
      <c r="H7256" s="37">
        <v>31.922661000000002</v>
      </c>
      <c r="I7256" s="41">
        <f t="shared" si="808"/>
        <v>0.59825777569546124</v>
      </c>
      <c r="J7256" s="41">
        <f t="shared" ca="1" si="809"/>
        <v>1</v>
      </c>
      <c r="K7256" s="37">
        <f t="shared" si="810"/>
        <v>31.85</v>
      </c>
      <c r="L7256" s="37">
        <f t="shared" si="811"/>
        <v>32.049999999999997</v>
      </c>
      <c r="M7256" s="37">
        <f t="shared" si="812"/>
        <v>31.83</v>
      </c>
      <c r="N7256" s="37">
        <f t="shared" si="813"/>
        <v>31.92</v>
      </c>
      <c r="O7256" s="38">
        <f t="shared" ca="1" si="814"/>
        <v>378500</v>
      </c>
    </row>
    <row r="7257" spans="1:15" x14ac:dyDescent="0.4">
      <c r="A7257">
        <v>7242</v>
      </c>
      <c r="B7257" s="63">
        <v>34859</v>
      </c>
      <c r="C7257" s="37">
        <v>53.265625</v>
      </c>
      <c r="D7257" s="37">
        <v>53.328125</v>
      </c>
      <c r="E7257" s="37">
        <v>52.75</v>
      </c>
      <c r="F7257" s="37">
        <v>53.0625</v>
      </c>
      <c r="G7257" s="38">
        <v>304900</v>
      </c>
      <c r="H7257" s="37">
        <v>31.745052000000001</v>
      </c>
      <c r="I7257" s="41">
        <f t="shared" si="808"/>
        <v>0.59825775265017667</v>
      </c>
      <c r="J7257" s="41">
        <f t="shared" ca="1" si="809"/>
        <v>1</v>
      </c>
      <c r="K7257" s="37">
        <f t="shared" si="810"/>
        <v>31.87</v>
      </c>
      <c r="L7257" s="37">
        <f t="shared" si="811"/>
        <v>31.9</v>
      </c>
      <c r="M7257" s="37">
        <f t="shared" si="812"/>
        <v>31.56</v>
      </c>
      <c r="N7257" s="37">
        <f t="shared" si="813"/>
        <v>31.75</v>
      </c>
      <c r="O7257" s="38">
        <f t="shared" ca="1" si="814"/>
        <v>304900</v>
      </c>
    </row>
    <row r="7258" spans="1:15" x14ac:dyDescent="0.4">
      <c r="A7258">
        <v>7243</v>
      </c>
      <c r="B7258" s="63">
        <v>34858</v>
      </c>
      <c r="C7258" s="37">
        <v>53.484375</v>
      </c>
      <c r="D7258" s="37">
        <v>53.640625</v>
      </c>
      <c r="E7258" s="37">
        <v>53.375</v>
      </c>
      <c r="F7258" s="37">
        <v>53.375</v>
      </c>
      <c r="G7258" s="38">
        <v>141100</v>
      </c>
      <c r="H7258" s="37">
        <v>31.932027999999999</v>
      </c>
      <c r="I7258" s="41">
        <f t="shared" si="808"/>
        <v>0.59825813583138177</v>
      </c>
      <c r="J7258" s="41">
        <f t="shared" ca="1" si="809"/>
        <v>1</v>
      </c>
      <c r="K7258" s="37">
        <f t="shared" si="810"/>
        <v>32</v>
      </c>
      <c r="L7258" s="37">
        <f t="shared" si="811"/>
        <v>32.090000000000003</v>
      </c>
      <c r="M7258" s="37">
        <f t="shared" si="812"/>
        <v>31.93</v>
      </c>
      <c r="N7258" s="37">
        <f t="shared" si="813"/>
        <v>31.93</v>
      </c>
      <c r="O7258" s="38">
        <f t="shared" ca="1" si="814"/>
        <v>141100</v>
      </c>
    </row>
    <row r="7259" spans="1:15" x14ac:dyDescent="0.4">
      <c r="A7259">
        <v>7244</v>
      </c>
      <c r="B7259" s="63">
        <v>34857</v>
      </c>
      <c r="C7259" s="37">
        <v>53.671875</v>
      </c>
      <c r="D7259" s="37">
        <v>53.703125</v>
      </c>
      <c r="E7259" s="37">
        <v>53.4375</v>
      </c>
      <c r="F7259" s="37">
        <v>53.5</v>
      </c>
      <c r="G7259" s="38">
        <v>41900</v>
      </c>
      <c r="H7259" s="37">
        <v>32.006813000000001</v>
      </c>
      <c r="I7259" s="41">
        <f t="shared" si="808"/>
        <v>0.59825818691588784</v>
      </c>
      <c r="J7259" s="41">
        <f t="shared" ca="1" si="809"/>
        <v>1</v>
      </c>
      <c r="K7259" s="37">
        <f t="shared" si="810"/>
        <v>32.11</v>
      </c>
      <c r="L7259" s="37">
        <f t="shared" si="811"/>
        <v>32.130000000000003</v>
      </c>
      <c r="M7259" s="37">
        <f t="shared" si="812"/>
        <v>31.97</v>
      </c>
      <c r="N7259" s="37">
        <f t="shared" si="813"/>
        <v>32.01</v>
      </c>
      <c r="O7259" s="38">
        <f t="shared" ca="1" si="814"/>
        <v>41900</v>
      </c>
    </row>
    <row r="7260" spans="1:15" x14ac:dyDescent="0.4">
      <c r="A7260">
        <v>7245</v>
      </c>
      <c r="B7260" s="63">
        <v>34856</v>
      </c>
      <c r="C7260" s="37">
        <v>53.828125</v>
      </c>
      <c r="D7260" s="37">
        <v>54.015625</v>
      </c>
      <c r="E7260" s="37">
        <v>53.78125</v>
      </c>
      <c r="F7260" s="37">
        <v>53.78125</v>
      </c>
      <c r="G7260" s="38">
        <v>165800</v>
      </c>
      <c r="H7260" s="37">
        <v>32.175060000000002</v>
      </c>
      <c r="I7260" s="41">
        <f t="shared" si="808"/>
        <v>0.5982579430563626</v>
      </c>
      <c r="J7260" s="41">
        <f t="shared" ca="1" si="809"/>
        <v>1</v>
      </c>
      <c r="K7260" s="37">
        <f t="shared" si="810"/>
        <v>32.200000000000003</v>
      </c>
      <c r="L7260" s="37">
        <f t="shared" si="811"/>
        <v>32.32</v>
      </c>
      <c r="M7260" s="37">
        <f t="shared" si="812"/>
        <v>32.18</v>
      </c>
      <c r="N7260" s="37">
        <f t="shared" si="813"/>
        <v>32.18</v>
      </c>
      <c r="O7260" s="38">
        <f t="shared" ca="1" si="814"/>
        <v>165800</v>
      </c>
    </row>
    <row r="7261" spans="1:15" x14ac:dyDescent="0.4">
      <c r="A7261">
        <v>7246</v>
      </c>
      <c r="B7261" s="63">
        <v>34855</v>
      </c>
      <c r="C7261" s="37">
        <v>53.546875</v>
      </c>
      <c r="D7261" s="37">
        <v>54.046875</v>
      </c>
      <c r="E7261" s="37">
        <v>53.5</v>
      </c>
      <c r="F7261" s="37">
        <v>53.875</v>
      </c>
      <c r="G7261" s="38">
        <v>257200</v>
      </c>
      <c r="H7261" s="37">
        <v>32.231163000000002</v>
      </c>
      <c r="I7261" s="41">
        <f t="shared" si="808"/>
        <v>0.59825824593967525</v>
      </c>
      <c r="J7261" s="41">
        <f t="shared" ca="1" si="809"/>
        <v>1</v>
      </c>
      <c r="K7261" s="37">
        <f t="shared" si="810"/>
        <v>32.03</v>
      </c>
      <c r="L7261" s="37">
        <f t="shared" si="811"/>
        <v>32.33</v>
      </c>
      <c r="M7261" s="37">
        <f t="shared" si="812"/>
        <v>32.01</v>
      </c>
      <c r="N7261" s="37">
        <f t="shared" si="813"/>
        <v>32.229999999999997</v>
      </c>
      <c r="O7261" s="38">
        <f t="shared" ca="1" si="814"/>
        <v>257200</v>
      </c>
    </row>
    <row r="7262" spans="1:15" x14ac:dyDescent="0.4">
      <c r="A7262">
        <v>7247</v>
      </c>
      <c r="B7262" s="63">
        <v>34852</v>
      </c>
      <c r="C7262" s="37">
        <v>53.28125</v>
      </c>
      <c r="D7262" s="37">
        <v>53.921875</v>
      </c>
      <c r="E7262" s="37">
        <v>53.09375</v>
      </c>
      <c r="F7262" s="37">
        <v>53.546875</v>
      </c>
      <c r="G7262" s="38">
        <v>112900</v>
      </c>
      <c r="H7262" s="37">
        <v>32.034863000000001</v>
      </c>
      <c r="I7262" s="41">
        <f t="shared" si="808"/>
        <v>0.59825831105923555</v>
      </c>
      <c r="J7262" s="41">
        <f t="shared" ca="1" si="809"/>
        <v>1</v>
      </c>
      <c r="K7262" s="37">
        <f t="shared" si="810"/>
        <v>31.88</v>
      </c>
      <c r="L7262" s="37">
        <f t="shared" si="811"/>
        <v>32.26</v>
      </c>
      <c r="M7262" s="37">
        <f t="shared" si="812"/>
        <v>31.76</v>
      </c>
      <c r="N7262" s="37">
        <f t="shared" si="813"/>
        <v>32.03</v>
      </c>
      <c r="O7262" s="38">
        <f t="shared" ca="1" si="814"/>
        <v>112900</v>
      </c>
    </row>
    <row r="7263" spans="1:15" x14ac:dyDescent="0.4">
      <c r="A7263">
        <v>7248</v>
      </c>
      <c r="B7263" s="63">
        <v>34851</v>
      </c>
      <c r="C7263" s="37">
        <v>53.40625</v>
      </c>
      <c r="D7263" s="37">
        <v>53.90625</v>
      </c>
      <c r="E7263" s="37">
        <v>53.25</v>
      </c>
      <c r="F7263" s="37">
        <v>53.5</v>
      </c>
      <c r="G7263" s="38">
        <v>810100</v>
      </c>
      <c r="H7263" s="37">
        <v>32.006813000000001</v>
      </c>
      <c r="I7263" s="41">
        <f t="shared" si="808"/>
        <v>0.59825818691588784</v>
      </c>
      <c r="J7263" s="41">
        <f t="shared" ca="1" si="809"/>
        <v>1</v>
      </c>
      <c r="K7263" s="37">
        <f t="shared" si="810"/>
        <v>31.95</v>
      </c>
      <c r="L7263" s="37">
        <f t="shared" si="811"/>
        <v>32.25</v>
      </c>
      <c r="M7263" s="37">
        <f t="shared" si="812"/>
        <v>31.86</v>
      </c>
      <c r="N7263" s="37">
        <f t="shared" si="813"/>
        <v>32.01</v>
      </c>
      <c r="O7263" s="38">
        <f t="shared" ca="1" si="814"/>
        <v>810100</v>
      </c>
    </row>
    <row r="7264" spans="1:15" x14ac:dyDescent="0.4">
      <c r="A7264">
        <v>7249</v>
      </c>
      <c r="B7264" s="63">
        <v>34850</v>
      </c>
      <c r="C7264" s="37">
        <v>52.453125</v>
      </c>
      <c r="D7264" s="37">
        <v>53.640625</v>
      </c>
      <c r="E7264" s="37">
        <v>52.453125</v>
      </c>
      <c r="F7264" s="37">
        <v>53.640625</v>
      </c>
      <c r="G7264" s="38">
        <v>564500</v>
      </c>
      <c r="H7264" s="37">
        <v>32.090946000000002</v>
      </c>
      <c r="I7264" s="41">
        <f t="shared" si="808"/>
        <v>0.59825824177104581</v>
      </c>
      <c r="J7264" s="41">
        <f t="shared" ca="1" si="809"/>
        <v>1</v>
      </c>
      <c r="K7264" s="37">
        <f t="shared" si="810"/>
        <v>31.38</v>
      </c>
      <c r="L7264" s="37">
        <f t="shared" si="811"/>
        <v>32.090000000000003</v>
      </c>
      <c r="M7264" s="37">
        <f t="shared" si="812"/>
        <v>31.38</v>
      </c>
      <c r="N7264" s="37">
        <f t="shared" si="813"/>
        <v>32.090000000000003</v>
      </c>
      <c r="O7264" s="38">
        <f t="shared" ca="1" si="814"/>
        <v>564500</v>
      </c>
    </row>
    <row r="7265" spans="1:15" x14ac:dyDescent="0.4">
      <c r="A7265">
        <v>7250</v>
      </c>
      <c r="B7265" s="63">
        <v>34849</v>
      </c>
      <c r="C7265" s="37">
        <v>52.6875</v>
      </c>
      <c r="D7265" s="37">
        <v>52.828125</v>
      </c>
      <c r="E7265" s="37">
        <v>52.375</v>
      </c>
      <c r="F7265" s="37">
        <v>52.546875</v>
      </c>
      <c r="G7265" s="38">
        <v>61500</v>
      </c>
      <c r="H7265" s="37">
        <v>31.436584</v>
      </c>
      <c r="I7265" s="41">
        <f t="shared" si="808"/>
        <v>0.59825791733571221</v>
      </c>
      <c r="J7265" s="41">
        <f t="shared" ca="1" si="809"/>
        <v>1</v>
      </c>
      <c r="K7265" s="37">
        <f t="shared" si="810"/>
        <v>31.52</v>
      </c>
      <c r="L7265" s="37">
        <f t="shared" si="811"/>
        <v>31.6</v>
      </c>
      <c r="M7265" s="37">
        <f t="shared" si="812"/>
        <v>31.33</v>
      </c>
      <c r="N7265" s="37">
        <f t="shared" si="813"/>
        <v>31.44</v>
      </c>
      <c r="O7265" s="38">
        <f t="shared" ca="1" si="814"/>
        <v>61500</v>
      </c>
    </row>
    <row r="7266" spans="1:15" x14ac:dyDescent="0.4">
      <c r="A7266">
        <v>7251</v>
      </c>
      <c r="B7266" s="63">
        <v>34845</v>
      </c>
      <c r="C7266" s="37">
        <v>52.96875</v>
      </c>
      <c r="D7266" s="37">
        <v>52.984375</v>
      </c>
      <c r="E7266" s="37">
        <v>52.359375</v>
      </c>
      <c r="F7266" s="37">
        <v>52.5625</v>
      </c>
      <c r="G7266" s="38">
        <v>518600</v>
      </c>
      <c r="H7266" s="37">
        <v>31.445938000000002</v>
      </c>
      <c r="I7266" s="41">
        <f t="shared" si="808"/>
        <v>0.59825803567181934</v>
      </c>
      <c r="J7266" s="41">
        <f t="shared" ca="1" si="809"/>
        <v>1</v>
      </c>
      <c r="K7266" s="37">
        <f t="shared" si="810"/>
        <v>31.69</v>
      </c>
      <c r="L7266" s="37">
        <f t="shared" si="811"/>
        <v>31.7</v>
      </c>
      <c r="M7266" s="37">
        <f t="shared" si="812"/>
        <v>31.32</v>
      </c>
      <c r="N7266" s="37">
        <f t="shared" si="813"/>
        <v>31.45</v>
      </c>
      <c r="O7266" s="38">
        <f t="shared" ca="1" si="814"/>
        <v>518600</v>
      </c>
    </row>
    <row r="7267" spans="1:15" x14ac:dyDescent="0.4">
      <c r="A7267">
        <v>7252</v>
      </c>
      <c r="B7267" s="63">
        <v>34844</v>
      </c>
      <c r="C7267" s="37">
        <v>52.96875</v>
      </c>
      <c r="D7267" s="37">
        <v>53.21875</v>
      </c>
      <c r="E7267" s="37">
        <v>52.71875</v>
      </c>
      <c r="F7267" s="37">
        <v>53.171875</v>
      </c>
      <c r="G7267" s="38">
        <v>379900</v>
      </c>
      <c r="H7267" s="37">
        <v>31.810517999999998</v>
      </c>
      <c r="I7267" s="41">
        <f t="shared" si="808"/>
        <v>0.59825834616514839</v>
      </c>
      <c r="J7267" s="41">
        <f t="shared" ca="1" si="809"/>
        <v>1</v>
      </c>
      <c r="K7267" s="37">
        <f t="shared" si="810"/>
        <v>31.69</v>
      </c>
      <c r="L7267" s="37">
        <f t="shared" si="811"/>
        <v>31.84</v>
      </c>
      <c r="M7267" s="37">
        <f t="shared" si="812"/>
        <v>31.54</v>
      </c>
      <c r="N7267" s="37">
        <f t="shared" si="813"/>
        <v>31.81</v>
      </c>
      <c r="O7267" s="38">
        <f t="shared" ca="1" si="814"/>
        <v>379900</v>
      </c>
    </row>
    <row r="7268" spans="1:15" x14ac:dyDescent="0.4">
      <c r="A7268">
        <v>7253</v>
      </c>
      <c r="B7268" s="63">
        <v>34843</v>
      </c>
      <c r="C7268" s="37">
        <v>53.25</v>
      </c>
      <c r="D7268" s="37">
        <v>53.421875</v>
      </c>
      <c r="E7268" s="37">
        <v>52.796875</v>
      </c>
      <c r="F7268" s="37">
        <v>53.125</v>
      </c>
      <c r="G7268" s="38">
        <v>370800</v>
      </c>
      <c r="H7268" s="37">
        <v>31.782461000000001</v>
      </c>
      <c r="I7268" s="41">
        <f t="shared" si="808"/>
        <v>0.59825808941176473</v>
      </c>
      <c r="J7268" s="41">
        <f t="shared" ca="1" si="809"/>
        <v>1</v>
      </c>
      <c r="K7268" s="37">
        <f t="shared" si="810"/>
        <v>31.86</v>
      </c>
      <c r="L7268" s="37">
        <f t="shared" si="811"/>
        <v>31.96</v>
      </c>
      <c r="M7268" s="37">
        <f t="shared" si="812"/>
        <v>31.59</v>
      </c>
      <c r="N7268" s="37">
        <f t="shared" si="813"/>
        <v>31.78</v>
      </c>
      <c r="O7268" s="38">
        <f t="shared" ca="1" si="814"/>
        <v>370800</v>
      </c>
    </row>
    <row r="7269" spans="1:15" x14ac:dyDescent="0.4">
      <c r="A7269">
        <v>7254</v>
      </c>
      <c r="B7269" s="63">
        <v>34842</v>
      </c>
      <c r="C7269" s="37">
        <v>52.765625</v>
      </c>
      <c r="D7269" s="37">
        <v>53.15625</v>
      </c>
      <c r="E7269" s="37">
        <v>52.609375</v>
      </c>
      <c r="F7269" s="37">
        <v>53.15625</v>
      </c>
      <c r="G7269" s="38">
        <v>136800</v>
      </c>
      <c r="H7269" s="37">
        <v>31.801141999999999</v>
      </c>
      <c r="I7269" s="41">
        <f t="shared" si="808"/>
        <v>0.59825781540270428</v>
      </c>
      <c r="J7269" s="41">
        <f t="shared" ca="1" si="809"/>
        <v>1</v>
      </c>
      <c r="K7269" s="37">
        <f t="shared" si="810"/>
        <v>31.57</v>
      </c>
      <c r="L7269" s="37">
        <f t="shared" si="811"/>
        <v>31.8</v>
      </c>
      <c r="M7269" s="37">
        <f t="shared" si="812"/>
        <v>31.47</v>
      </c>
      <c r="N7269" s="37">
        <f t="shared" si="813"/>
        <v>31.8</v>
      </c>
      <c r="O7269" s="38">
        <f t="shared" ca="1" si="814"/>
        <v>136800</v>
      </c>
    </row>
    <row r="7270" spans="1:15" x14ac:dyDescent="0.4">
      <c r="A7270">
        <v>7255</v>
      </c>
      <c r="B7270" s="63">
        <v>34841</v>
      </c>
      <c r="C7270" s="37">
        <v>52.265625</v>
      </c>
      <c r="D7270" s="37">
        <v>52.75</v>
      </c>
      <c r="E7270" s="37">
        <v>52.234375</v>
      </c>
      <c r="F7270" s="37">
        <v>52.671875</v>
      </c>
      <c r="G7270" s="38">
        <v>216000</v>
      </c>
      <c r="H7270" s="37">
        <v>31.511365999999999</v>
      </c>
      <c r="I7270" s="41">
        <f t="shared" si="808"/>
        <v>0.59825791278552354</v>
      </c>
      <c r="J7270" s="41">
        <f t="shared" ca="1" si="809"/>
        <v>1</v>
      </c>
      <c r="K7270" s="37">
        <f t="shared" si="810"/>
        <v>31.27</v>
      </c>
      <c r="L7270" s="37">
        <f t="shared" si="811"/>
        <v>31.56</v>
      </c>
      <c r="M7270" s="37">
        <f t="shared" si="812"/>
        <v>31.25</v>
      </c>
      <c r="N7270" s="37">
        <f t="shared" si="813"/>
        <v>31.51</v>
      </c>
      <c r="O7270" s="38">
        <f t="shared" ca="1" si="814"/>
        <v>216000</v>
      </c>
    </row>
    <row r="7271" spans="1:15" x14ac:dyDescent="0.4">
      <c r="A7271">
        <v>7256</v>
      </c>
      <c r="B7271" s="63">
        <v>34838</v>
      </c>
      <c r="C7271" s="37">
        <v>51.984375</v>
      </c>
      <c r="D7271" s="37">
        <v>52.1875</v>
      </c>
      <c r="E7271" s="37">
        <v>51.90625</v>
      </c>
      <c r="F7271" s="37">
        <v>52.09375</v>
      </c>
      <c r="G7271" s="38">
        <v>363900</v>
      </c>
      <c r="H7271" s="37">
        <v>31.165496999999998</v>
      </c>
      <c r="I7271" s="41">
        <f t="shared" si="808"/>
        <v>0.59825789082183556</v>
      </c>
      <c r="J7271" s="41">
        <f t="shared" ca="1" si="809"/>
        <v>1</v>
      </c>
      <c r="K7271" s="37">
        <f t="shared" si="810"/>
        <v>31.1</v>
      </c>
      <c r="L7271" s="37">
        <f t="shared" si="811"/>
        <v>31.22</v>
      </c>
      <c r="M7271" s="37">
        <f t="shared" si="812"/>
        <v>31.05</v>
      </c>
      <c r="N7271" s="37">
        <f t="shared" si="813"/>
        <v>31.17</v>
      </c>
      <c r="O7271" s="38">
        <f t="shared" ca="1" si="814"/>
        <v>363900</v>
      </c>
    </row>
    <row r="7272" spans="1:15" x14ac:dyDescent="0.4">
      <c r="A7272">
        <v>7257</v>
      </c>
      <c r="B7272" s="63">
        <v>34837</v>
      </c>
      <c r="C7272" s="37">
        <v>52.734375</v>
      </c>
      <c r="D7272" s="37">
        <v>52.765625</v>
      </c>
      <c r="E7272" s="37">
        <v>52.0625</v>
      </c>
      <c r="F7272" s="37">
        <v>52.0625</v>
      </c>
      <c r="G7272" s="38">
        <v>577800</v>
      </c>
      <c r="H7272" s="37">
        <v>31.146809000000001</v>
      </c>
      <c r="I7272" s="41">
        <f t="shared" si="808"/>
        <v>0.59825803601440575</v>
      </c>
      <c r="J7272" s="41">
        <f t="shared" ca="1" si="809"/>
        <v>1</v>
      </c>
      <c r="K7272" s="37">
        <f t="shared" si="810"/>
        <v>31.55</v>
      </c>
      <c r="L7272" s="37">
        <f t="shared" si="811"/>
        <v>31.57</v>
      </c>
      <c r="M7272" s="37">
        <f t="shared" si="812"/>
        <v>31.15</v>
      </c>
      <c r="N7272" s="37">
        <f t="shared" si="813"/>
        <v>31.15</v>
      </c>
      <c r="O7272" s="38">
        <f t="shared" ca="1" si="814"/>
        <v>577800</v>
      </c>
    </row>
    <row r="7273" spans="1:15" x14ac:dyDescent="0.4">
      <c r="A7273">
        <v>7258</v>
      </c>
      <c r="B7273" s="63">
        <v>34836</v>
      </c>
      <c r="C7273" s="37">
        <v>53.03125</v>
      </c>
      <c r="D7273" s="37">
        <v>53.046875</v>
      </c>
      <c r="E7273" s="37">
        <v>52.78125</v>
      </c>
      <c r="F7273" s="37">
        <v>52.828125</v>
      </c>
      <c r="G7273" s="38">
        <v>189200</v>
      </c>
      <c r="H7273" s="37">
        <v>31.604852999999999</v>
      </c>
      <c r="I7273" s="41">
        <f t="shared" si="808"/>
        <v>0.59825808695652172</v>
      </c>
      <c r="J7273" s="41">
        <f t="shared" ca="1" si="809"/>
        <v>1</v>
      </c>
      <c r="K7273" s="37">
        <f t="shared" si="810"/>
        <v>31.73</v>
      </c>
      <c r="L7273" s="37">
        <f t="shared" si="811"/>
        <v>31.74</v>
      </c>
      <c r="M7273" s="37">
        <f t="shared" si="812"/>
        <v>31.58</v>
      </c>
      <c r="N7273" s="37">
        <f t="shared" si="813"/>
        <v>31.6</v>
      </c>
      <c r="O7273" s="38">
        <f t="shared" ca="1" si="814"/>
        <v>189200</v>
      </c>
    </row>
    <row r="7274" spans="1:15" x14ac:dyDescent="0.4">
      <c r="A7274">
        <v>7259</v>
      </c>
      <c r="B7274" s="63">
        <v>34835</v>
      </c>
      <c r="C7274" s="37">
        <v>52.984375</v>
      </c>
      <c r="D7274" s="37">
        <v>53.15625</v>
      </c>
      <c r="E7274" s="37">
        <v>52.890625</v>
      </c>
      <c r="F7274" s="37">
        <v>53.03125</v>
      </c>
      <c r="G7274" s="38">
        <v>221600</v>
      </c>
      <c r="H7274" s="37">
        <v>31.72636</v>
      </c>
      <c r="I7274" s="41">
        <f t="shared" si="808"/>
        <v>0.59825781968179137</v>
      </c>
      <c r="J7274" s="41">
        <f t="shared" ca="1" si="809"/>
        <v>1</v>
      </c>
      <c r="K7274" s="37">
        <f t="shared" si="810"/>
        <v>31.7</v>
      </c>
      <c r="L7274" s="37">
        <f t="shared" si="811"/>
        <v>31.8</v>
      </c>
      <c r="M7274" s="37">
        <f t="shared" si="812"/>
        <v>31.64</v>
      </c>
      <c r="N7274" s="37">
        <f t="shared" si="813"/>
        <v>31.73</v>
      </c>
      <c r="O7274" s="38">
        <f t="shared" ca="1" si="814"/>
        <v>221600</v>
      </c>
    </row>
    <row r="7275" spans="1:15" x14ac:dyDescent="0.4">
      <c r="A7275">
        <v>7260</v>
      </c>
      <c r="B7275" s="63">
        <v>34834</v>
      </c>
      <c r="C7275" s="37">
        <v>52.890625</v>
      </c>
      <c r="D7275" s="37">
        <v>53</v>
      </c>
      <c r="E7275" s="37">
        <v>52.78125</v>
      </c>
      <c r="F7275" s="37">
        <v>53</v>
      </c>
      <c r="G7275" s="38">
        <v>147200</v>
      </c>
      <c r="H7275" s="37">
        <v>31.707664000000001</v>
      </c>
      <c r="I7275" s="41">
        <f t="shared" si="808"/>
        <v>0.59825781132075473</v>
      </c>
      <c r="J7275" s="41">
        <f t="shared" ca="1" si="809"/>
        <v>1</v>
      </c>
      <c r="K7275" s="37">
        <f t="shared" si="810"/>
        <v>31.64</v>
      </c>
      <c r="L7275" s="37">
        <f t="shared" si="811"/>
        <v>31.71</v>
      </c>
      <c r="M7275" s="37">
        <f t="shared" si="812"/>
        <v>31.58</v>
      </c>
      <c r="N7275" s="37">
        <f t="shared" si="813"/>
        <v>31.71</v>
      </c>
      <c r="O7275" s="38">
        <f t="shared" ca="1" si="814"/>
        <v>147200</v>
      </c>
    </row>
    <row r="7276" spans="1:15" x14ac:dyDescent="0.4">
      <c r="A7276">
        <v>7261</v>
      </c>
      <c r="B7276" s="63">
        <v>34831</v>
      </c>
      <c r="C7276" s="37">
        <v>52.515625</v>
      </c>
      <c r="D7276" s="37">
        <v>52.875</v>
      </c>
      <c r="E7276" s="37">
        <v>52.5</v>
      </c>
      <c r="F7276" s="37">
        <v>52.75</v>
      </c>
      <c r="G7276" s="38">
        <v>94600</v>
      </c>
      <c r="H7276" s="37">
        <v>31.558107</v>
      </c>
      <c r="I7276" s="41">
        <f t="shared" si="808"/>
        <v>0.59825795260663506</v>
      </c>
      <c r="J7276" s="41">
        <f t="shared" ca="1" si="809"/>
        <v>1</v>
      </c>
      <c r="K7276" s="37">
        <f t="shared" si="810"/>
        <v>31.42</v>
      </c>
      <c r="L7276" s="37">
        <f t="shared" si="811"/>
        <v>31.63</v>
      </c>
      <c r="M7276" s="37">
        <f t="shared" si="812"/>
        <v>31.41</v>
      </c>
      <c r="N7276" s="37">
        <f t="shared" si="813"/>
        <v>31.56</v>
      </c>
      <c r="O7276" s="38">
        <f t="shared" ca="1" si="814"/>
        <v>94600</v>
      </c>
    </row>
    <row r="7277" spans="1:15" x14ac:dyDescent="0.4">
      <c r="A7277">
        <v>7262</v>
      </c>
      <c r="B7277" s="63">
        <v>34830</v>
      </c>
      <c r="C7277" s="37">
        <v>52.65625</v>
      </c>
      <c r="D7277" s="37">
        <v>52.71875</v>
      </c>
      <c r="E7277" s="37">
        <v>52.484375</v>
      </c>
      <c r="F7277" s="37">
        <v>52.71875</v>
      </c>
      <c r="G7277" s="38">
        <v>351700</v>
      </c>
      <c r="H7277" s="37">
        <v>31.539427</v>
      </c>
      <c r="I7277" s="41">
        <f t="shared" si="808"/>
        <v>0.59825824777711911</v>
      </c>
      <c r="J7277" s="41">
        <f t="shared" ca="1" si="809"/>
        <v>1</v>
      </c>
      <c r="K7277" s="37">
        <f t="shared" si="810"/>
        <v>31.5</v>
      </c>
      <c r="L7277" s="37">
        <f t="shared" si="811"/>
        <v>31.54</v>
      </c>
      <c r="M7277" s="37">
        <f t="shared" si="812"/>
        <v>31.4</v>
      </c>
      <c r="N7277" s="37">
        <f t="shared" si="813"/>
        <v>31.54</v>
      </c>
      <c r="O7277" s="38">
        <f t="shared" ca="1" si="814"/>
        <v>351700</v>
      </c>
    </row>
    <row r="7278" spans="1:15" x14ac:dyDescent="0.4">
      <c r="A7278">
        <v>7263</v>
      </c>
      <c r="B7278" s="63">
        <v>34829</v>
      </c>
      <c r="C7278" s="37">
        <v>52.65625</v>
      </c>
      <c r="D7278" s="37">
        <v>52.671875</v>
      </c>
      <c r="E7278" s="37">
        <v>52.328125</v>
      </c>
      <c r="F7278" s="37">
        <v>52.578125</v>
      </c>
      <c r="G7278" s="38">
        <v>330300</v>
      </c>
      <c r="H7278" s="37">
        <v>31.455286000000001</v>
      </c>
      <c r="I7278" s="41">
        <f t="shared" si="808"/>
        <v>0.5982580398216939</v>
      </c>
      <c r="J7278" s="41">
        <f t="shared" ca="1" si="809"/>
        <v>1</v>
      </c>
      <c r="K7278" s="37">
        <f t="shared" si="810"/>
        <v>31.5</v>
      </c>
      <c r="L7278" s="37">
        <f t="shared" si="811"/>
        <v>31.51</v>
      </c>
      <c r="M7278" s="37">
        <f t="shared" si="812"/>
        <v>31.31</v>
      </c>
      <c r="N7278" s="37">
        <f t="shared" si="813"/>
        <v>31.46</v>
      </c>
      <c r="O7278" s="38">
        <f t="shared" ca="1" si="814"/>
        <v>330300</v>
      </c>
    </row>
    <row r="7279" spans="1:15" x14ac:dyDescent="0.4">
      <c r="A7279">
        <v>7264</v>
      </c>
      <c r="B7279" s="63">
        <v>34828</v>
      </c>
      <c r="C7279" s="37">
        <v>52.78125</v>
      </c>
      <c r="D7279" s="37">
        <v>52.84375</v>
      </c>
      <c r="E7279" s="37">
        <v>52.4375</v>
      </c>
      <c r="F7279" s="37">
        <v>52.515625</v>
      </c>
      <c r="G7279" s="38">
        <v>180600</v>
      </c>
      <c r="H7279" s="37">
        <v>31.417895999999999</v>
      </c>
      <c r="I7279" s="41">
        <f t="shared" si="808"/>
        <v>0.59825806129128234</v>
      </c>
      <c r="J7279" s="41">
        <f t="shared" ca="1" si="809"/>
        <v>1</v>
      </c>
      <c r="K7279" s="37">
        <f t="shared" si="810"/>
        <v>31.58</v>
      </c>
      <c r="L7279" s="37">
        <f t="shared" si="811"/>
        <v>31.61</v>
      </c>
      <c r="M7279" s="37">
        <f t="shared" si="812"/>
        <v>31.37</v>
      </c>
      <c r="N7279" s="37">
        <f t="shared" si="813"/>
        <v>31.42</v>
      </c>
      <c r="O7279" s="38">
        <f t="shared" ca="1" si="814"/>
        <v>180600</v>
      </c>
    </row>
    <row r="7280" spans="1:15" x14ac:dyDescent="0.4">
      <c r="A7280">
        <v>7265</v>
      </c>
      <c r="B7280" s="63">
        <v>34827</v>
      </c>
      <c r="C7280" s="37">
        <v>52.140625</v>
      </c>
      <c r="D7280" s="37">
        <v>52.734375</v>
      </c>
      <c r="E7280" s="37">
        <v>52.09375</v>
      </c>
      <c r="F7280" s="37">
        <v>52.5625</v>
      </c>
      <c r="G7280" s="38">
        <v>183100</v>
      </c>
      <c r="H7280" s="37">
        <v>31.445938000000002</v>
      </c>
      <c r="I7280" s="41">
        <f t="shared" si="808"/>
        <v>0.59825803567181934</v>
      </c>
      <c r="J7280" s="41">
        <f t="shared" ca="1" si="809"/>
        <v>1</v>
      </c>
      <c r="K7280" s="37">
        <f t="shared" si="810"/>
        <v>31.19</v>
      </c>
      <c r="L7280" s="37">
        <f t="shared" si="811"/>
        <v>31.55</v>
      </c>
      <c r="M7280" s="37">
        <f t="shared" si="812"/>
        <v>31.17</v>
      </c>
      <c r="N7280" s="37">
        <f t="shared" si="813"/>
        <v>31.45</v>
      </c>
      <c r="O7280" s="38">
        <f t="shared" ca="1" si="814"/>
        <v>183100</v>
      </c>
    </row>
    <row r="7281" spans="1:15" x14ac:dyDescent="0.4">
      <c r="A7281">
        <v>7266</v>
      </c>
      <c r="B7281" s="63">
        <v>34824</v>
      </c>
      <c r="C7281" s="37">
        <v>52.46875</v>
      </c>
      <c r="D7281" s="37">
        <v>52.46875</v>
      </c>
      <c r="E7281" s="37">
        <v>52.078125</v>
      </c>
      <c r="F7281" s="37">
        <v>52.1875</v>
      </c>
      <c r="G7281" s="38">
        <v>314900</v>
      </c>
      <c r="H7281" s="37">
        <v>31.221588000000001</v>
      </c>
      <c r="I7281" s="41">
        <f t="shared" si="808"/>
        <v>0.59825797365269462</v>
      </c>
      <c r="J7281" s="41">
        <f t="shared" ca="1" si="809"/>
        <v>1</v>
      </c>
      <c r="K7281" s="37">
        <f t="shared" si="810"/>
        <v>31.39</v>
      </c>
      <c r="L7281" s="37">
        <f t="shared" si="811"/>
        <v>31.39</v>
      </c>
      <c r="M7281" s="37">
        <f t="shared" si="812"/>
        <v>31.16</v>
      </c>
      <c r="N7281" s="37">
        <f t="shared" si="813"/>
        <v>31.22</v>
      </c>
      <c r="O7281" s="38">
        <f t="shared" ca="1" si="814"/>
        <v>314900</v>
      </c>
    </row>
    <row r="7282" spans="1:15" x14ac:dyDescent="0.4">
      <c r="A7282">
        <v>7267</v>
      </c>
      <c r="B7282" s="63">
        <v>34823</v>
      </c>
      <c r="C7282" s="37">
        <v>52.34375</v>
      </c>
      <c r="D7282" s="37">
        <v>52.6875</v>
      </c>
      <c r="E7282" s="37">
        <v>52.125</v>
      </c>
      <c r="F7282" s="37">
        <v>52.25</v>
      </c>
      <c r="G7282" s="38">
        <v>311400</v>
      </c>
      <c r="H7282" s="37">
        <v>31.258982</v>
      </c>
      <c r="I7282" s="41">
        <f t="shared" si="808"/>
        <v>0.59825802870813394</v>
      </c>
      <c r="J7282" s="41">
        <f t="shared" ca="1" si="809"/>
        <v>1</v>
      </c>
      <c r="K7282" s="37">
        <f t="shared" si="810"/>
        <v>31.32</v>
      </c>
      <c r="L7282" s="37">
        <f t="shared" si="811"/>
        <v>31.52</v>
      </c>
      <c r="M7282" s="37">
        <f t="shared" si="812"/>
        <v>31.18</v>
      </c>
      <c r="N7282" s="37">
        <f t="shared" si="813"/>
        <v>31.26</v>
      </c>
      <c r="O7282" s="38">
        <f t="shared" ca="1" si="814"/>
        <v>311400</v>
      </c>
    </row>
    <row r="7283" spans="1:15" x14ac:dyDescent="0.4">
      <c r="A7283">
        <v>7268</v>
      </c>
      <c r="B7283" s="63">
        <v>34822</v>
      </c>
      <c r="C7283" s="37">
        <v>51.734375</v>
      </c>
      <c r="D7283" s="37">
        <v>52.28125</v>
      </c>
      <c r="E7283" s="37">
        <v>51.734375</v>
      </c>
      <c r="F7283" s="37">
        <v>52.28125</v>
      </c>
      <c r="G7283" s="38">
        <v>724700</v>
      </c>
      <c r="H7283" s="37">
        <v>31.277678999999999</v>
      </c>
      <c r="I7283" s="41">
        <f t="shared" si="808"/>
        <v>0.5982580561864913</v>
      </c>
      <c r="J7283" s="41">
        <f t="shared" ca="1" si="809"/>
        <v>1</v>
      </c>
      <c r="K7283" s="37">
        <f t="shared" si="810"/>
        <v>30.95</v>
      </c>
      <c r="L7283" s="37">
        <f t="shared" si="811"/>
        <v>31.28</v>
      </c>
      <c r="M7283" s="37">
        <f t="shared" si="812"/>
        <v>30.95</v>
      </c>
      <c r="N7283" s="37">
        <f t="shared" si="813"/>
        <v>31.28</v>
      </c>
      <c r="O7283" s="38">
        <f t="shared" ca="1" si="814"/>
        <v>724700</v>
      </c>
    </row>
    <row r="7284" spans="1:15" x14ac:dyDescent="0.4">
      <c r="A7284">
        <v>7269</v>
      </c>
      <c r="B7284" s="63">
        <v>34821</v>
      </c>
      <c r="C7284" s="37">
        <v>51.5</v>
      </c>
      <c r="D7284" s="37">
        <v>51.640625</v>
      </c>
      <c r="E7284" s="37">
        <v>51.390625</v>
      </c>
      <c r="F7284" s="37">
        <v>51.5625</v>
      </c>
      <c r="G7284" s="38">
        <v>228400</v>
      </c>
      <c r="H7284" s="37">
        <v>30.847674999999999</v>
      </c>
      <c r="I7284" s="41">
        <f t="shared" si="808"/>
        <v>0.59825793939393934</v>
      </c>
      <c r="J7284" s="41">
        <f t="shared" ca="1" si="809"/>
        <v>1</v>
      </c>
      <c r="K7284" s="37">
        <f t="shared" si="810"/>
        <v>30.81</v>
      </c>
      <c r="L7284" s="37">
        <f t="shared" si="811"/>
        <v>30.89</v>
      </c>
      <c r="M7284" s="37">
        <f t="shared" si="812"/>
        <v>30.74</v>
      </c>
      <c r="N7284" s="37">
        <f t="shared" si="813"/>
        <v>30.85</v>
      </c>
      <c r="O7284" s="38">
        <f t="shared" ca="1" si="814"/>
        <v>228400</v>
      </c>
    </row>
    <row r="7285" spans="1:15" x14ac:dyDescent="0.4">
      <c r="A7285">
        <v>7270</v>
      </c>
      <c r="B7285" s="63">
        <v>34820</v>
      </c>
      <c r="C7285" s="37">
        <v>51.546875</v>
      </c>
      <c r="D7285" s="37">
        <v>51.65625</v>
      </c>
      <c r="E7285" s="37">
        <v>51.453125</v>
      </c>
      <c r="F7285" s="37">
        <v>51.453125</v>
      </c>
      <c r="G7285" s="38">
        <v>518700</v>
      </c>
      <c r="H7285" s="37">
        <v>30.782247999999999</v>
      </c>
      <c r="I7285" s="41">
        <f t="shared" si="808"/>
        <v>0.59825808442150008</v>
      </c>
      <c r="J7285" s="41">
        <f t="shared" ca="1" si="809"/>
        <v>1</v>
      </c>
      <c r="K7285" s="37">
        <f t="shared" si="810"/>
        <v>30.84</v>
      </c>
      <c r="L7285" s="37">
        <f t="shared" si="811"/>
        <v>30.9</v>
      </c>
      <c r="M7285" s="37">
        <f t="shared" si="812"/>
        <v>30.78</v>
      </c>
      <c r="N7285" s="37">
        <f t="shared" si="813"/>
        <v>30.78</v>
      </c>
      <c r="O7285" s="38">
        <f t="shared" ca="1" si="814"/>
        <v>518700</v>
      </c>
    </row>
    <row r="7286" spans="1:15" x14ac:dyDescent="0.4">
      <c r="A7286">
        <v>7271</v>
      </c>
      <c r="B7286" s="63">
        <v>34817</v>
      </c>
      <c r="C7286" s="37">
        <v>51.5</v>
      </c>
      <c r="D7286" s="37">
        <v>51.671875</v>
      </c>
      <c r="E7286" s="37">
        <v>51.171875</v>
      </c>
      <c r="F7286" s="37">
        <v>51.59375</v>
      </c>
      <c r="G7286" s="38">
        <v>130800</v>
      </c>
      <c r="H7286" s="37">
        <v>30.866377</v>
      </c>
      <c r="I7286" s="41">
        <f t="shared" si="808"/>
        <v>0.59825806420351302</v>
      </c>
      <c r="J7286" s="41">
        <f t="shared" ca="1" si="809"/>
        <v>1</v>
      </c>
      <c r="K7286" s="37">
        <f t="shared" si="810"/>
        <v>30.81</v>
      </c>
      <c r="L7286" s="37">
        <f t="shared" si="811"/>
        <v>30.91</v>
      </c>
      <c r="M7286" s="37">
        <f t="shared" si="812"/>
        <v>30.61</v>
      </c>
      <c r="N7286" s="37">
        <f t="shared" si="813"/>
        <v>30.87</v>
      </c>
      <c r="O7286" s="38">
        <f t="shared" ca="1" si="814"/>
        <v>130800</v>
      </c>
    </row>
    <row r="7287" spans="1:15" x14ac:dyDescent="0.4">
      <c r="A7287">
        <v>7272</v>
      </c>
      <c r="B7287" s="63">
        <v>34816</v>
      </c>
      <c r="C7287" s="37">
        <v>51.3125</v>
      </c>
      <c r="D7287" s="37">
        <v>51.546875</v>
      </c>
      <c r="E7287" s="37">
        <v>51.28125</v>
      </c>
      <c r="F7287" s="37">
        <v>51.515625</v>
      </c>
      <c r="G7287" s="38">
        <v>502200</v>
      </c>
      <c r="H7287" s="37">
        <v>30.819621999999999</v>
      </c>
      <c r="I7287" s="41">
        <f t="shared" si="808"/>
        <v>0.59825775189566266</v>
      </c>
      <c r="J7287" s="41">
        <f t="shared" ca="1" si="809"/>
        <v>1</v>
      </c>
      <c r="K7287" s="37">
        <f t="shared" si="810"/>
        <v>30.7</v>
      </c>
      <c r="L7287" s="37">
        <f t="shared" si="811"/>
        <v>30.84</v>
      </c>
      <c r="M7287" s="37">
        <f t="shared" si="812"/>
        <v>30.68</v>
      </c>
      <c r="N7287" s="37">
        <f t="shared" si="813"/>
        <v>30.82</v>
      </c>
      <c r="O7287" s="38">
        <f t="shared" ca="1" si="814"/>
        <v>502200</v>
      </c>
    </row>
    <row r="7288" spans="1:15" x14ac:dyDescent="0.4">
      <c r="A7288">
        <v>7273</v>
      </c>
      <c r="B7288" s="63">
        <v>34815</v>
      </c>
      <c r="C7288" s="37">
        <v>51.25</v>
      </c>
      <c r="D7288" s="37">
        <v>51.421875</v>
      </c>
      <c r="E7288" s="37">
        <v>51.125</v>
      </c>
      <c r="F7288" s="37">
        <v>51.390625</v>
      </c>
      <c r="G7288" s="38">
        <v>204400</v>
      </c>
      <c r="H7288" s="37">
        <v>30.744844000000001</v>
      </c>
      <c r="I7288" s="41">
        <f t="shared" si="808"/>
        <v>0.59825783399209487</v>
      </c>
      <c r="J7288" s="41">
        <f t="shared" ca="1" si="809"/>
        <v>1</v>
      </c>
      <c r="K7288" s="37">
        <f t="shared" si="810"/>
        <v>30.66</v>
      </c>
      <c r="L7288" s="37">
        <f t="shared" si="811"/>
        <v>30.76</v>
      </c>
      <c r="M7288" s="37">
        <f t="shared" si="812"/>
        <v>30.59</v>
      </c>
      <c r="N7288" s="37">
        <f t="shared" si="813"/>
        <v>30.74</v>
      </c>
      <c r="O7288" s="38">
        <f t="shared" ca="1" si="814"/>
        <v>204400</v>
      </c>
    </row>
    <row r="7289" spans="1:15" x14ac:dyDescent="0.4">
      <c r="A7289">
        <v>7274</v>
      </c>
      <c r="B7289" s="63">
        <v>34814</v>
      </c>
      <c r="C7289" s="37">
        <v>51.40625</v>
      </c>
      <c r="D7289" s="37">
        <v>51.484375</v>
      </c>
      <c r="E7289" s="37">
        <v>51.3125</v>
      </c>
      <c r="F7289" s="37">
        <v>51.34375</v>
      </c>
      <c r="G7289" s="38">
        <v>293200</v>
      </c>
      <c r="H7289" s="37">
        <v>30.716801</v>
      </c>
      <c r="I7289" s="41">
        <f t="shared" si="808"/>
        <v>0.5982578405356056</v>
      </c>
      <c r="J7289" s="41">
        <f t="shared" ca="1" si="809"/>
        <v>1</v>
      </c>
      <c r="K7289" s="37">
        <f t="shared" si="810"/>
        <v>30.75</v>
      </c>
      <c r="L7289" s="37">
        <f t="shared" si="811"/>
        <v>30.8</v>
      </c>
      <c r="M7289" s="37">
        <f t="shared" si="812"/>
        <v>30.7</v>
      </c>
      <c r="N7289" s="37">
        <f t="shared" si="813"/>
        <v>30.72</v>
      </c>
      <c r="O7289" s="38">
        <f t="shared" ca="1" si="814"/>
        <v>293200</v>
      </c>
    </row>
    <row r="7290" spans="1:15" x14ac:dyDescent="0.4">
      <c r="A7290">
        <v>7275</v>
      </c>
      <c r="B7290" s="63">
        <v>34813</v>
      </c>
      <c r="C7290" s="37">
        <v>50.859375</v>
      </c>
      <c r="D7290" s="37">
        <v>51.484375</v>
      </c>
      <c r="E7290" s="37">
        <v>50.859375</v>
      </c>
      <c r="F7290" s="37">
        <v>51.484375</v>
      </c>
      <c r="G7290" s="38">
        <v>169000</v>
      </c>
      <c r="H7290" s="37">
        <v>30.800961000000001</v>
      </c>
      <c r="I7290" s="41">
        <f t="shared" si="808"/>
        <v>0.59825842306525034</v>
      </c>
      <c r="J7290" s="41">
        <f t="shared" ca="1" si="809"/>
        <v>1</v>
      </c>
      <c r="K7290" s="37">
        <f t="shared" si="810"/>
        <v>30.43</v>
      </c>
      <c r="L7290" s="37">
        <f t="shared" si="811"/>
        <v>30.8</v>
      </c>
      <c r="M7290" s="37">
        <f t="shared" si="812"/>
        <v>30.43</v>
      </c>
      <c r="N7290" s="37">
        <f t="shared" si="813"/>
        <v>30.8</v>
      </c>
      <c r="O7290" s="38">
        <f t="shared" ca="1" si="814"/>
        <v>169000</v>
      </c>
    </row>
    <row r="7291" spans="1:15" x14ac:dyDescent="0.4">
      <c r="A7291">
        <v>7276</v>
      </c>
      <c r="B7291" s="63">
        <v>34810</v>
      </c>
      <c r="C7291" s="37">
        <v>50.65625</v>
      </c>
      <c r="D7291" s="37">
        <v>50.90625</v>
      </c>
      <c r="E7291" s="37">
        <v>50.65625</v>
      </c>
      <c r="F7291" s="37">
        <v>50.890625</v>
      </c>
      <c r="G7291" s="38">
        <v>145000</v>
      </c>
      <c r="H7291" s="37">
        <v>30.445720999999999</v>
      </c>
      <c r="I7291" s="41">
        <f t="shared" si="808"/>
        <v>0.59825795026097639</v>
      </c>
      <c r="J7291" s="41">
        <f t="shared" ca="1" si="809"/>
        <v>1</v>
      </c>
      <c r="K7291" s="37">
        <f t="shared" si="810"/>
        <v>30.31</v>
      </c>
      <c r="L7291" s="37">
        <f t="shared" si="811"/>
        <v>30.46</v>
      </c>
      <c r="M7291" s="37">
        <f t="shared" si="812"/>
        <v>30.31</v>
      </c>
      <c r="N7291" s="37">
        <f t="shared" si="813"/>
        <v>30.45</v>
      </c>
      <c r="O7291" s="38">
        <f t="shared" ca="1" si="814"/>
        <v>145000</v>
      </c>
    </row>
    <row r="7292" spans="1:15" x14ac:dyDescent="0.4">
      <c r="A7292">
        <v>7277</v>
      </c>
      <c r="B7292" s="63">
        <v>34809</v>
      </c>
      <c r="C7292" s="37">
        <v>50.703125</v>
      </c>
      <c r="D7292" s="37">
        <v>50.78125</v>
      </c>
      <c r="E7292" s="37">
        <v>50.4375</v>
      </c>
      <c r="F7292" s="37">
        <v>50.640625</v>
      </c>
      <c r="G7292" s="38">
        <v>207900</v>
      </c>
      <c r="H7292" s="37">
        <v>30.296151999999999</v>
      </c>
      <c r="I7292" s="41">
        <f t="shared" si="808"/>
        <v>0.59825786115396484</v>
      </c>
      <c r="J7292" s="41">
        <f t="shared" ca="1" si="809"/>
        <v>1</v>
      </c>
      <c r="K7292" s="37">
        <f t="shared" si="810"/>
        <v>30.33</v>
      </c>
      <c r="L7292" s="37">
        <f t="shared" si="811"/>
        <v>30.38</v>
      </c>
      <c r="M7292" s="37">
        <f t="shared" si="812"/>
        <v>30.17</v>
      </c>
      <c r="N7292" s="37">
        <f t="shared" si="813"/>
        <v>30.3</v>
      </c>
      <c r="O7292" s="38">
        <f t="shared" ca="1" si="814"/>
        <v>207900</v>
      </c>
    </row>
    <row r="7293" spans="1:15" x14ac:dyDescent="0.4">
      <c r="A7293">
        <v>7278</v>
      </c>
      <c r="B7293" s="63">
        <v>34808</v>
      </c>
      <c r="C7293" s="37">
        <v>50.609375</v>
      </c>
      <c r="D7293" s="37">
        <v>50.71875</v>
      </c>
      <c r="E7293" s="37">
        <v>50.296875</v>
      </c>
      <c r="F7293" s="37">
        <v>50.5625</v>
      </c>
      <c r="G7293" s="38">
        <v>223000</v>
      </c>
      <c r="H7293" s="37">
        <v>30.24943</v>
      </c>
      <c r="I7293" s="41">
        <f t="shared" si="808"/>
        <v>0.59825819530284308</v>
      </c>
      <c r="J7293" s="41">
        <f t="shared" ca="1" si="809"/>
        <v>1</v>
      </c>
      <c r="K7293" s="37">
        <f t="shared" si="810"/>
        <v>30.28</v>
      </c>
      <c r="L7293" s="37">
        <f t="shared" si="811"/>
        <v>30.34</v>
      </c>
      <c r="M7293" s="37">
        <f t="shared" si="812"/>
        <v>30.09</v>
      </c>
      <c r="N7293" s="37">
        <f t="shared" si="813"/>
        <v>30.25</v>
      </c>
      <c r="O7293" s="38">
        <f t="shared" ca="1" si="814"/>
        <v>223000</v>
      </c>
    </row>
    <row r="7294" spans="1:15" x14ac:dyDescent="0.4">
      <c r="A7294">
        <v>7279</v>
      </c>
      <c r="B7294" s="63">
        <v>34807</v>
      </c>
      <c r="C7294" s="37">
        <v>50.828125</v>
      </c>
      <c r="D7294" s="37">
        <v>50.828125</v>
      </c>
      <c r="E7294" s="37">
        <v>50.484375</v>
      </c>
      <c r="F7294" s="37">
        <v>50.609375</v>
      </c>
      <c r="G7294" s="38">
        <v>329500</v>
      </c>
      <c r="H7294" s="37">
        <v>30.277453999999999</v>
      </c>
      <c r="I7294" s="41">
        <f t="shared" si="808"/>
        <v>0.59825781290521762</v>
      </c>
      <c r="J7294" s="41">
        <f t="shared" ca="1" si="809"/>
        <v>1</v>
      </c>
      <c r="K7294" s="37">
        <f t="shared" si="810"/>
        <v>30.41</v>
      </c>
      <c r="L7294" s="37">
        <f t="shared" si="811"/>
        <v>30.41</v>
      </c>
      <c r="M7294" s="37">
        <f t="shared" si="812"/>
        <v>30.2</v>
      </c>
      <c r="N7294" s="37">
        <f t="shared" si="813"/>
        <v>30.28</v>
      </c>
      <c r="O7294" s="38">
        <f t="shared" ca="1" si="814"/>
        <v>329500</v>
      </c>
    </row>
    <row r="7295" spans="1:15" x14ac:dyDescent="0.4">
      <c r="A7295">
        <v>7280</v>
      </c>
      <c r="B7295" s="63">
        <v>34806</v>
      </c>
      <c r="C7295" s="37">
        <v>51.265625</v>
      </c>
      <c r="D7295" s="37">
        <v>51.3125</v>
      </c>
      <c r="E7295" s="37">
        <v>50.625</v>
      </c>
      <c r="F7295" s="37">
        <v>50.78125</v>
      </c>
      <c r="G7295" s="38">
        <v>178900</v>
      </c>
      <c r="H7295" s="37">
        <v>30.380299000000001</v>
      </c>
      <c r="I7295" s="41">
        <f t="shared" si="808"/>
        <v>0.59825819569230776</v>
      </c>
      <c r="J7295" s="41">
        <f t="shared" ca="1" si="809"/>
        <v>1</v>
      </c>
      <c r="K7295" s="37">
        <f t="shared" si="810"/>
        <v>30.67</v>
      </c>
      <c r="L7295" s="37">
        <f t="shared" si="811"/>
        <v>30.7</v>
      </c>
      <c r="M7295" s="37">
        <f t="shared" si="812"/>
        <v>30.29</v>
      </c>
      <c r="N7295" s="37">
        <f t="shared" si="813"/>
        <v>30.38</v>
      </c>
      <c r="O7295" s="38">
        <f t="shared" ca="1" si="814"/>
        <v>178900</v>
      </c>
    </row>
    <row r="7296" spans="1:15" x14ac:dyDescent="0.4">
      <c r="A7296">
        <v>7281</v>
      </c>
      <c r="B7296" s="63">
        <v>34802</v>
      </c>
      <c r="C7296" s="37">
        <v>50.890625</v>
      </c>
      <c r="D7296" s="37">
        <v>51.09375</v>
      </c>
      <c r="E7296" s="37">
        <v>50.859375</v>
      </c>
      <c r="F7296" s="37">
        <v>51.078125</v>
      </c>
      <c r="G7296" s="38">
        <v>243400</v>
      </c>
      <c r="H7296" s="37">
        <v>30.557884000000001</v>
      </c>
      <c r="I7296" s="41">
        <f t="shared" si="808"/>
        <v>0.59825774732334047</v>
      </c>
      <c r="J7296" s="41">
        <f t="shared" ca="1" si="809"/>
        <v>1</v>
      </c>
      <c r="K7296" s="37">
        <f t="shared" si="810"/>
        <v>30.45</v>
      </c>
      <c r="L7296" s="37">
        <f t="shared" si="811"/>
        <v>30.57</v>
      </c>
      <c r="M7296" s="37">
        <f t="shared" si="812"/>
        <v>30.43</v>
      </c>
      <c r="N7296" s="37">
        <f t="shared" si="813"/>
        <v>30.56</v>
      </c>
      <c r="O7296" s="38">
        <f t="shared" ca="1" si="814"/>
        <v>243400</v>
      </c>
    </row>
    <row r="7297" spans="1:15" x14ac:dyDescent="0.4">
      <c r="A7297">
        <v>7282</v>
      </c>
      <c r="B7297" s="63">
        <v>34801</v>
      </c>
      <c r="C7297" s="37">
        <v>50.703125</v>
      </c>
      <c r="D7297" s="37">
        <v>50.796875</v>
      </c>
      <c r="E7297" s="37">
        <v>50.609375</v>
      </c>
      <c r="F7297" s="37">
        <v>50.796875</v>
      </c>
      <c r="G7297" s="38">
        <v>150900</v>
      </c>
      <c r="H7297" s="37">
        <v>30.389647</v>
      </c>
      <c r="I7297" s="41">
        <f t="shared" si="808"/>
        <v>0.59825819993848051</v>
      </c>
      <c r="J7297" s="41">
        <f t="shared" ca="1" si="809"/>
        <v>1</v>
      </c>
      <c r="K7297" s="37">
        <f t="shared" si="810"/>
        <v>30.33</v>
      </c>
      <c r="L7297" s="37">
        <f t="shared" si="811"/>
        <v>30.39</v>
      </c>
      <c r="M7297" s="37">
        <f t="shared" si="812"/>
        <v>30.28</v>
      </c>
      <c r="N7297" s="37">
        <f t="shared" si="813"/>
        <v>30.39</v>
      </c>
      <c r="O7297" s="38">
        <f t="shared" ca="1" si="814"/>
        <v>150900</v>
      </c>
    </row>
    <row r="7298" spans="1:15" x14ac:dyDescent="0.4">
      <c r="A7298">
        <v>7283</v>
      </c>
      <c r="B7298" s="63">
        <v>34800</v>
      </c>
      <c r="C7298" s="37">
        <v>50.921875</v>
      </c>
      <c r="D7298" s="37">
        <v>50.9375</v>
      </c>
      <c r="E7298" s="37">
        <v>50.59375</v>
      </c>
      <c r="F7298" s="37">
        <v>50.625</v>
      </c>
      <c r="G7298" s="38">
        <v>250300</v>
      </c>
      <c r="H7298" s="37">
        <v>30.286829000000001</v>
      </c>
      <c r="I7298" s="41">
        <f t="shared" si="808"/>
        <v>0.59825835061728394</v>
      </c>
      <c r="J7298" s="41">
        <f t="shared" ca="1" si="809"/>
        <v>1</v>
      </c>
      <c r="K7298" s="37">
        <f t="shared" si="810"/>
        <v>30.46</v>
      </c>
      <c r="L7298" s="37">
        <f t="shared" si="811"/>
        <v>30.47</v>
      </c>
      <c r="M7298" s="37">
        <f t="shared" si="812"/>
        <v>30.27</v>
      </c>
      <c r="N7298" s="37">
        <f t="shared" si="813"/>
        <v>30.29</v>
      </c>
      <c r="O7298" s="38">
        <f t="shared" ca="1" si="814"/>
        <v>250300</v>
      </c>
    </row>
    <row r="7299" spans="1:15" x14ac:dyDescent="0.4">
      <c r="A7299">
        <v>7284</v>
      </c>
      <c r="B7299" s="63">
        <v>34799</v>
      </c>
      <c r="C7299" s="37">
        <v>50.625</v>
      </c>
      <c r="D7299" s="37">
        <v>50.796875</v>
      </c>
      <c r="E7299" s="37">
        <v>50.59375</v>
      </c>
      <c r="F7299" s="37">
        <v>50.796875</v>
      </c>
      <c r="G7299" s="38">
        <v>285400</v>
      </c>
      <c r="H7299" s="37">
        <v>30.389647</v>
      </c>
      <c r="I7299" s="41">
        <f t="shared" si="808"/>
        <v>0.59825819993848051</v>
      </c>
      <c r="J7299" s="41">
        <f t="shared" ca="1" si="809"/>
        <v>1</v>
      </c>
      <c r="K7299" s="37">
        <f t="shared" si="810"/>
        <v>30.29</v>
      </c>
      <c r="L7299" s="37">
        <f t="shared" si="811"/>
        <v>30.39</v>
      </c>
      <c r="M7299" s="37">
        <f t="shared" si="812"/>
        <v>30.27</v>
      </c>
      <c r="N7299" s="37">
        <f t="shared" si="813"/>
        <v>30.39</v>
      </c>
      <c r="O7299" s="38">
        <f t="shared" ca="1" si="814"/>
        <v>285400</v>
      </c>
    </row>
    <row r="7300" spans="1:15" x14ac:dyDescent="0.4">
      <c r="A7300">
        <v>7285</v>
      </c>
      <c r="B7300" s="63">
        <v>34796</v>
      </c>
      <c r="C7300" s="37">
        <v>50.859375</v>
      </c>
      <c r="D7300" s="37">
        <v>50.859375</v>
      </c>
      <c r="E7300" s="37">
        <v>50.46875</v>
      </c>
      <c r="F7300" s="37">
        <v>50.703125</v>
      </c>
      <c r="G7300" s="38">
        <v>361400</v>
      </c>
      <c r="H7300" s="37">
        <v>30.333555</v>
      </c>
      <c r="I7300" s="41">
        <f t="shared" si="808"/>
        <v>0.59825809553158704</v>
      </c>
      <c r="J7300" s="41">
        <f t="shared" ca="1" si="809"/>
        <v>1</v>
      </c>
      <c r="K7300" s="37">
        <f t="shared" si="810"/>
        <v>30.43</v>
      </c>
      <c r="L7300" s="37">
        <f t="shared" si="811"/>
        <v>30.43</v>
      </c>
      <c r="M7300" s="37">
        <f t="shared" si="812"/>
        <v>30.19</v>
      </c>
      <c r="N7300" s="37">
        <f t="shared" si="813"/>
        <v>30.33</v>
      </c>
      <c r="O7300" s="38">
        <f t="shared" ca="1" si="814"/>
        <v>361400</v>
      </c>
    </row>
    <row r="7301" spans="1:15" x14ac:dyDescent="0.4">
      <c r="A7301">
        <v>7286</v>
      </c>
      <c r="B7301" s="63">
        <v>34795</v>
      </c>
      <c r="C7301" s="37">
        <v>50.6875</v>
      </c>
      <c r="D7301" s="37">
        <v>50.796875</v>
      </c>
      <c r="E7301" s="37">
        <v>50.59375</v>
      </c>
      <c r="F7301" s="37">
        <v>50.75</v>
      </c>
      <c r="G7301" s="38">
        <v>352500</v>
      </c>
      <c r="H7301" s="37">
        <v>30.361585999999999</v>
      </c>
      <c r="I7301" s="41">
        <f t="shared" si="808"/>
        <v>0.59825785221674876</v>
      </c>
      <c r="J7301" s="41">
        <f t="shared" ca="1" si="809"/>
        <v>1</v>
      </c>
      <c r="K7301" s="37">
        <f t="shared" si="810"/>
        <v>30.32</v>
      </c>
      <c r="L7301" s="37">
        <f t="shared" si="811"/>
        <v>30.39</v>
      </c>
      <c r="M7301" s="37">
        <f t="shared" si="812"/>
        <v>30.27</v>
      </c>
      <c r="N7301" s="37">
        <f t="shared" si="813"/>
        <v>30.36</v>
      </c>
      <c r="O7301" s="38">
        <f t="shared" ca="1" si="814"/>
        <v>352500</v>
      </c>
    </row>
    <row r="7302" spans="1:15" x14ac:dyDescent="0.4">
      <c r="A7302">
        <v>7287</v>
      </c>
      <c r="B7302" s="63">
        <v>34794</v>
      </c>
      <c r="C7302" s="37">
        <v>50.453125</v>
      </c>
      <c r="D7302" s="37">
        <v>50.609375</v>
      </c>
      <c r="E7302" s="37">
        <v>50.421875</v>
      </c>
      <c r="F7302" s="37">
        <v>50.5625</v>
      </c>
      <c r="G7302" s="38">
        <v>107200</v>
      </c>
      <c r="H7302" s="37">
        <v>30.24943</v>
      </c>
      <c r="I7302" s="41">
        <f t="shared" si="808"/>
        <v>0.59825819530284308</v>
      </c>
      <c r="J7302" s="41">
        <f t="shared" ca="1" si="809"/>
        <v>1</v>
      </c>
      <c r="K7302" s="37">
        <f t="shared" si="810"/>
        <v>30.18</v>
      </c>
      <c r="L7302" s="37">
        <f t="shared" si="811"/>
        <v>30.28</v>
      </c>
      <c r="M7302" s="37">
        <f t="shared" si="812"/>
        <v>30.17</v>
      </c>
      <c r="N7302" s="37">
        <f t="shared" si="813"/>
        <v>30.25</v>
      </c>
      <c r="O7302" s="38">
        <f t="shared" ca="1" si="814"/>
        <v>107200</v>
      </c>
    </row>
    <row r="7303" spans="1:15" x14ac:dyDescent="0.4">
      <c r="A7303">
        <v>7288</v>
      </c>
      <c r="B7303" s="63">
        <v>34793</v>
      </c>
      <c r="C7303" s="37">
        <v>50.25</v>
      </c>
      <c r="D7303" s="37">
        <v>50.5625</v>
      </c>
      <c r="E7303" s="37">
        <v>50.25</v>
      </c>
      <c r="F7303" s="37">
        <v>50.5625</v>
      </c>
      <c r="G7303" s="38">
        <v>66900</v>
      </c>
      <c r="H7303" s="37">
        <v>30.24943</v>
      </c>
      <c r="I7303" s="41">
        <f t="shared" si="808"/>
        <v>0.59825819530284308</v>
      </c>
      <c r="J7303" s="41">
        <f t="shared" ca="1" si="809"/>
        <v>1</v>
      </c>
      <c r="K7303" s="37">
        <f t="shared" si="810"/>
        <v>30.06</v>
      </c>
      <c r="L7303" s="37">
        <f t="shared" si="811"/>
        <v>30.25</v>
      </c>
      <c r="M7303" s="37">
        <f t="shared" si="812"/>
        <v>30.06</v>
      </c>
      <c r="N7303" s="37">
        <f t="shared" si="813"/>
        <v>30.25</v>
      </c>
      <c r="O7303" s="38">
        <f t="shared" ca="1" si="814"/>
        <v>66900</v>
      </c>
    </row>
    <row r="7304" spans="1:15" x14ac:dyDescent="0.4">
      <c r="A7304">
        <v>7289</v>
      </c>
      <c r="B7304" s="63">
        <v>34792</v>
      </c>
      <c r="C7304" s="37">
        <v>50.09375</v>
      </c>
      <c r="D7304" s="37">
        <v>50.234375</v>
      </c>
      <c r="E7304" s="37">
        <v>50.0625</v>
      </c>
      <c r="F7304" s="37">
        <v>50.234375</v>
      </c>
      <c r="G7304" s="38">
        <v>193300</v>
      </c>
      <c r="H7304" s="37">
        <v>30.053115999999999</v>
      </c>
      <c r="I7304" s="41">
        <f t="shared" si="808"/>
        <v>0.59825798569206845</v>
      </c>
      <c r="J7304" s="41">
        <f t="shared" ca="1" si="809"/>
        <v>1</v>
      </c>
      <c r="K7304" s="37">
        <f t="shared" si="810"/>
        <v>29.97</v>
      </c>
      <c r="L7304" s="37">
        <f t="shared" si="811"/>
        <v>30.05</v>
      </c>
      <c r="M7304" s="37">
        <f t="shared" si="812"/>
        <v>29.95</v>
      </c>
      <c r="N7304" s="37">
        <f t="shared" si="813"/>
        <v>30.05</v>
      </c>
      <c r="O7304" s="38">
        <f t="shared" ca="1" si="814"/>
        <v>193300</v>
      </c>
    </row>
    <row r="7305" spans="1:15" x14ac:dyDescent="0.4">
      <c r="A7305">
        <v>7290</v>
      </c>
      <c r="B7305" s="63">
        <v>34789</v>
      </c>
      <c r="C7305" s="37">
        <v>49.921875</v>
      </c>
      <c r="D7305" s="37">
        <v>50.171875</v>
      </c>
      <c r="E7305" s="37">
        <v>49.546875</v>
      </c>
      <c r="F7305" s="37">
        <v>50.109375</v>
      </c>
      <c r="G7305" s="38">
        <v>541300</v>
      </c>
      <c r="H7305" s="37">
        <v>29.978328999999999</v>
      </c>
      <c r="I7305" s="41">
        <f t="shared" si="808"/>
        <v>0.5982578908637356</v>
      </c>
      <c r="J7305" s="41">
        <f t="shared" ca="1" si="809"/>
        <v>1</v>
      </c>
      <c r="K7305" s="37">
        <f t="shared" si="810"/>
        <v>29.87</v>
      </c>
      <c r="L7305" s="37">
        <f t="shared" si="811"/>
        <v>30.02</v>
      </c>
      <c r="M7305" s="37">
        <f t="shared" si="812"/>
        <v>29.64</v>
      </c>
      <c r="N7305" s="37">
        <f t="shared" si="813"/>
        <v>29.98</v>
      </c>
      <c r="O7305" s="38">
        <f t="shared" ca="1" si="814"/>
        <v>541300</v>
      </c>
    </row>
    <row r="7306" spans="1:15" x14ac:dyDescent="0.4">
      <c r="A7306">
        <v>7291</v>
      </c>
      <c r="B7306" s="63">
        <v>34788</v>
      </c>
      <c r="C7306" s="37">
        <v>50.515625</v>
      </c>
      <c r="D7306" s="37">
        <v>50.515625</v>
      </c>
      <c r="E7306" s="37">
        <v>50.109375</v>
      </c>
      <c r="F7306" s="37">
        <v>50.3125</v>
      </c>
      <c r="G7306" s="38">
        <v>298400</v>
      </c>
      <c r="H7306" s="37">
        <v>30.099857</v>
      </c>
      <c r="I7306" s="41">
        <f t="shared" si="808"/>
        <v>0.59825802732919253</v>
      </c>
      <c r="J7306" s="41">
        <f t="shared" ca="1" si="809"/>
        <v>1</v>
      </c>
      <c r="K7306" s="37">
        <f t="shared" si="810"/>
        <v>30.22</v>
      </c>
      <c r="L7306" s="37">
        <f t="shared" si="811"/>
        <v>30.22</v>
      </c>
      <c r="M7306" s="37">
        <f t="shared" si="812"/>
        <v>29.98</v>
      </c>
      <c r="N7306" s="37">
        <f t="shared" si="813"/>
        <v>30.1</v>
      </c>
      <c r="O7306" s="38">
        <f t="shared" ca="1" si="814"/>
        <v>298400</v>
      </c>
    </row>
    <row r="7307" spans="1:15" x14ac:dyDescent="0.4">
      <c r="A7307">
        <v>7292</v>
      </c>
      <c r="B7307" s="63">
        <v>34787</v>
      </c>
      <c r="C7307" s="37">
        <v>50.375</v>
      </c>
      <c r="D7307" s="37">
        <v>50.890625</v>
      </c>
      <c r="E7307" s="37">
        <v>50.125</v>
      </c>
      <c r="F7307" s="37">
        <v>50.40625</v>
      </c>
      <c r="G7307" s="38">
        <v>246100</v>
      </c>
      <c r="H7307" s="37">
        <v>30.155934999999999</v>
      </c>
      <c r="I7307" s="41">
        <f t="shared" si="808"/>
        <v>0.59825785492870431</v>
      </c>
      <c r="J7307" s="41">
        <f t="shared" ca="1" si="809"/>
        <v>1</v>
      </c>
      <c r="K7307" s="37">
        <f t="shared" si="810"/>
        <v>30.14</v>
      </c>
      <c r="L7307" s="37">
        <f t="shared" si="811"/>
        <v>30.45</v>
      </c>
      <c r="M7307" s="37">
        <f t="shared" si="812"/>
        <v>29.99</v>
      </c>
      <c r="N7307" s="37">
        <f t="shared" si="813"/>
        <v>30.16</v>
      </c>
      <c r="O7307" s="38">
        <f t="shared" ca="1" si="814"/>
        <v>246100</v>
      </c>
    </row>
    <row r="7308" spans="1:15" x14ac:dyDescent="0.4">
      <c r="A7308">
        <v>7293</v>
      </c>
      <c r="B7308" s="63">
        <v>34786</v>
      </c>
      <c r="C7308" s="37">
        <v>50.296875</v>
      </c>
      <c r="D7308" s="37">
        <v>50.421875</v>
      </c>
      <c r="E7308" s="37">
        <v>50.234375</v>
      </c>
      <c r="F7308" s="37">
        <v>50.421875</v>
      </c>
      <c r="G7308" s="38">
        <v>121900</v>
      </c>
      <c r="H7308" s="37">
        <v>30.165302000000001</v>
      </c>
      <c r="I7308" s="41">
        <f t="shared" si="808"/>
        <v>0.59825823613263096</v>
      </c>
      <c r="J7308" s="41">
        <f t="shared" ca="1" si="809"/>
        <v>1</v>
      </c>
      <c r="K7308" s="37">
        <f t="shared" si="810"/>
        <v>30.09</v>
      </c>
      <c r="L7308" s="37">
        <f t="shared" si="811"/>
        <v>30.17</v>
      </c>
      <c r="M7308" s="37">
        <f t="shared" si="812"/>
        <v>30.05</v>
      </c>
      <c r="N7308" s="37">
        <f t="shared" si="813"/>
        <v>30.17</v>
      </c>
      <c r="O7308" s="38">
        <f t="shared" ca="1" si="814"/>
        <v>121900</v>
      </c>
    </row>
    <row r="7309" spans="1:15" x14ac:dyDescent="0.4">
      <c r="A7309">
        <v>7294</v>
      </c>
      <c r="B7309" s="63">
        <v>34785</v>
      </c>
      <c r="C7309" s="37">
        <v>50.296875</v>
      </c>
      <c r="D7309" s="37">
        <v>50.421875</v>
      </c>
      <c r="E7309" s="37">
        <v>50.171875</v>
      </c>
      <c r="F7309" s="37">
        <v>50.421875</v>
      </c>
      <c r="G7309" s="38">
        <v>132100</v>
      </c>
      <c r="H7309" s="37">
        <v>30.165302000000001</v>
      </c>
      <c r="I7309" s="41">
        <f t="shared" si="808"/>
        <v>0.59825823613263096</v>
      </c>
      <c r="J7309" s="41">
        <f t="shared" ca="1" si="809"/>
        <v>1</v>
      </c>
      <c r="K7309" s="37">
        <f t="shared" si="810"/>
        <v>30.09</v>
      </c>
      <c r="L7309" s="37">
        <f t="shared" si="811"/>
        <v>30.17</v>
      </c>
      <c r="M7309" s="37">
        <f t="shared" si="812"/>
        <v>30.02</v>
      </c>
      <c r="N7309" s="37">
        <f t="shared" si="813"/>
        <v>30.17</v>
      </c>
      <c r="O7309" s="38">
        <f t="shared" ca="1" si="814"/>
        <v>132100</v>
      </c>
    </row>
    <row r="7310" spans="1:15" x14ac:dyDescent="0.4">
      <c r="A7310">
        <v>7295</v>
      </c>
      <c r="B7310" s="63">
        <v>34782</v>
      </c>
      <c r="C7310" s="37">
        <v>49.671875</v>
      </c>
      <c r="D7310" s="37">
        <v>50.21875</v>
      </c>
      <c r="E7310" s="37">
        <v>49.671875</v>
      </c>
      <c r="F7310" s="37">
        <v>50.21875</v>
      </c>
      <c r="G7310" s="38">
        <v>134000</v>
      </c>
      <c r="H7310" s="37">
        <v>30.043769999999999</v>
      </c>
      <c r="I7310" s="41">
        <f t="shared" si="808"/>
        <v>0.5982580211574362</v>
      </c>
      <c r="J7310" s="41">
        <f t="shared" ca="1" si="809"/>
        <v>1</v>
      </c>
      <c r="K7310" s="37">
        <f t="shared" si="810"/>
        <v>29.72</v>
      </c>
      <c r="L7310" s="37">
        <f t="shared" si="811"/>
        <v>30.04</v>
      </c>
      <c r="M7310" s="37">
        <f t="shared" si="812"/>
        <v>29.72</v>
      </c>
      <c r="N7310" s="37">
        <f t="shared" si="813"/>
        <v>30.04</v>
      </c>
      <c r="O7310" s="38">
        <f t="shared" ca="1" si="814"/>
        <v>134000</v>
      </c>
    </row>
    <row r="7311" spans="1:15" x14ac:dyDescent="0.4">
      <c r="A7311">
        <v>7296</v>
      </c>
      <c r="B7311" s="63">
        <v>34781</v>
      </c>
      <c r="C7311" s="37">
        <v>49.421875</v>
      </c>
      <c r="D7311" s="37">
        <v>49.65625</v>
      </c>
      <c r="E7311" s="37">
        <v>49.359375</v>
      </c>
      <c r="F7311" s="37">
        <v>49.515625</v>
      </c>
      <c r="G7311" s="38">
        <v>220500</v>
      </c>
      <c r="H7311" s="37">
        <v>29.623106</v>
      </c>
      <c r="I7311" s="41">
        <f t="shared" si="808"/>
        <v>0.59825774187440828</v>
      </c>
      <c r="J7311" s="41">
        <f t="shared" ca="1" si="809"/>
        <v>1</v>
      </c>
      <c r="K7311" s="37">
        <f t="shared" si="810"/>
        <v>29.57</v>
      </c>
      <c r="L7311" s="37">
        <f t="shared" si="811"/>
        <v>29.71</v>
      </c>
      <c r="M7311" s="37">
        <f t="shared" si="812"/>
        <v>29.53</v>
      </c>
      <c r="N7311" s="37">
        <f t="shared" si="813"/>
        <v>29.62</v>
      </c>
      <c r="O7311" s="38">
        <f t="shared" ca="1" si="814"/>
        <v>220500</v>
      </c>
    </row>
    <row r="7312" spans="1:15" x14ac:dyDescent="0.4">
      <c r="A7312">
        <v>7297</v>
      </c>
      <c r="B7312" s="63">
        <v>34780</v>
      </c>
      <c r="C7312" s="37">
        <v>49.53125</v>
      </c>
      <c r="D7312" s="37">
        <v>49.53125</v>
      </c>
      <c r="E7312" s="37">
        <v>49.328125</v>
      </c>
      <c r="F7312" s="37">
        <v>49.484375</v>
      </c>
      <c r="G7312" s="38">
        <v>74900</v>
      </c>
      <c r="H7312" s="37">
        <v>29.604422</v>
      </c>
      <c r="I7312" s="41">
        <f t="shared" si="808"/>
        <v>0.59825797537101355</v>
      </c>
      <c r="J7312" s="41">
        <f t="shared" ca="1" si="809"/>
        <v>1</v>
      </c>
      <c r="K7312" s="37">
        <f t="shared" si="810"/>
        <v>29.63</v>
      </c>
      <c r="L7312" s="37">
        <f t="shared" si="811"/>
        <v>29.63</v>
      </c>
      <c r="M7312" s="37">
        <f t="shared" si="812"/>
        <v>29.51</v>
      </c>
      <c r="N7312" s="37">
        <f t="shared" si="813"/>
        <v>29.6</v>
      </c>
      <c r="O7312" s="38">
        <f t="shared" ca="1" si="814"/>
        <v>74900</v>
      </c>
    </row>
    <row r="7313" spans="1:15" x14ac:dyDescent="0.4">
      <c r="A7313">
        <v>7298</v>
      </c>
      <c r="B7313" s="63">
        <v>34779</v>
      </c>
      <c r="C7313" s="37">
        <v>49.5625</v>
      </c>
      <c r="D7313" s="37">
        <v>49.875</v>
      </c>
      <c r="E7313" s="37">
        <v>49.359375</v>
      </c>
      <c r="F7313" s="37">
        <v>49.4375</v>
      </c>
      <c r="G7313" s="38">
        <v>104400</v>
      </c>
      <c r="H7313" s="37">
        <v>29.576392999999999</v>
      </c>
      <c r="I7313" s="41">
        <f t="shared" ref="I7313:I7376" si="815">IF(F7313=0,1,H7313/F7313)</f>
        <v>0.59825826548672567</v>
      </c>
      <c r="J7313" s="41">
        <f t="shared" ref="J7313:J7376" ca="1" si="816">INDEX(OFFSET($T$15,0,0,$S$13+1,1),MATCH(B7313,OFFSET($Q$15,0,0,$S$13+1,1),-1))</f>
        <v>1</v>
      </c>
      <c r="K7313" s="37">
        <f t="shared" ref="K7313:K7376" si="817">ROUND($I7313*C7313,2)</f>
        <v>29.65</v>
      </c>
      <c r="L7313" s="37">
        <f t="shared" ref="L7313:L7376" si="818">ROUND($I7313*D7313,2)</f>
        <v>29.84</v>
      </c>
      <c r="M7313" s="37">
        <f t="shared" ref="M7313:M7376" si="819">ROUND($I7313*E7313,2)</f>
        <v>29.53</v>
      </c>
      <c r="N7313" s="37">
        <f t="shared" ref="N7313:N7376" si="820">ROUND($I7313*F7313,2)</f>
        <v>29.58</v>
      </c>
      <c r="O7313" s="38">
        <f t="shared" ref="O7313:O7376" ca="1" si="821">G7313*J7313</f>
        <v>104400</v>
      </c>
    </row>
    <row r="7314" spans="1:15" x14ac:dyDescent="0.4">
      <c r="A7314">
        <v>7299</v>
      </c>
      <c r="B7314" s="63">
        <v>34778</v>
      </c>
      <c r="C7314" s="37">
        <v>49.625</v>
      </c>
      <c r="D7314" s="37">
        <v>49.625</v>
      </c>
      <c r="E7314" s="37">
        <v>49.46875</v>
      </c>
      <c r="F7314" s="37">
        <v>49.5625</v>
      </c>
      <c r="G7314" s="38">
        <v>91700</v>
      </c>
      <c r="H7314" s="37">
        <v>29.651146000000001</v>
      </c>
      <c r="I7314" s="41">
        <f t="shared" si="815"/>
        <v>0.59825767465321567</v>
      </c>
      <c r="J7314" s="41">
        <f t="shared" ca="1" si="816"/>
        <v>1</v>
      </c>
      <c r="K7314" s="37">
        <f t="shared" si="817"/>
        <v>29.69</v>
      </c>
      <c r="L7314" s="37">
        <f t="shared" si="818"/>
        <v>29.69</v>
      </c>
      <c r="M7314" s="37">
        <f t="shared" si="819"/>
        <v>29.6</v>
      </c>
      <c r="N7314" s="37">
        <f t="shared" si="820"/>
        <v>29.65</v>
      </c>
      <c r="O7314" s="38">
        <f t="shared" ca="1" si="821"/>
        <v>91700</v>
      </c>
    </row>
    <row r="7315" spans="1:15" x14ac:dyDescent="0.4">
      <c r="A7315">
        <v>7300</v>
      </c>
      <c r="B7315" s="63">
        <v>34775</v>
      </c>
      <c r="C7315" s="37">
        <v>49.4375</v>
      </c>
      <c r="D7315" s="37">
        <v>49.625</v>
      </c>
      <c r="E7315" s="37">
        <v>49.40625</v>
      </c>
      <c r="F7315" s="37">
        <v>49.5625</v>
      </c>
      <c r="G7315" s="38">
        <v>89900</v>
      </c>
      <c r="H7315" s="37">
        <v>29.651146000000001</v>
      </c>
      <c r="I7315" s="41">
        <f t="shared" si="815"/>
        <v>0.59825767465321567</v>
      </c>
      <c r="J7315" s="41">
        <f t="shared" ca="1" si="816"/>
        <v>1</v>
      </c>
      <c r="K7315" s="37">
        <f t="shared" si="817"/>
        <v>29.58</v>
      </c>
      <c r="L7315" s="37">
        <f t="shared" si="818"/>
        <v>29.69</v>
      </c>
      <c r="M7315" s="37">
        <f t="shared" si="819"/>
        <v>29.56</v>
      </c>
      <c r="N7315" s="37">
        <f t="shared" si="820"/>
        <v>29.65</v>
      </c>
      <c r="O7315" s="38">
        <f t="shared" ca="1" si="821"/>
        <v>89900</v>
      </c>
    </row>
    <row r="7316" spans="1:15" x14ac:dyDescent="0.4">
      <c r="A7316">
        <v>7301</v>
      </c>
      <c r="B7316" s="63">
        <v>34774</v>
      </c>
      <c r="C7316" s="37">
        <v>49.4375</v>
      </c>
      <c r="D7316" s="37">
        <v>49.8125</v>
      </c>
      <c r="E7316" s="37">
        <v>49.4375</v>
      </c>
      <c r="F7316" s="37">
        <v>49.78125</v>
      </c>
      <c r="G7316" s="38">
        <v>20400</v>
      </c>
      <c r="H7316" s="37">
        <v>29.621696</v>
      </c>
      <c r="I7316" s="41">
        <f t="shared" si="815"/>
        <v>0.59503720778405522</v>
      </c>
      <c r="J7316" s="41">
        <f t="shared" ca="1" si="816"/>
        <v>1</v>
      </c>
      <c r="K7316" s="37">
        <f t="shared" si="817"/>
        <v>29.42</v>
      </c>
      <c r="L7316" s="37">
        <f t="shared" si="818"/>
        <v>29.64</v>
      </c>
      <c r="M7316" s="37">
        <f t="shared" si="819"/>
        <v>29.42</v>
      </c>
      <c r="N7316" s="37">
        <f t="shared" si="820"/>
        <v>29.62</v>
      </c>
      <c r="O7316" s="38">
        <f t="shared" ca="1" si="821"/>
        <v>20400</v>
      </c>
    </row>
    <row r="7317" spans="1:15" x14ac:dyDescent="0.4">
      <c r="A7317">
        <v>7302</v>
      </c>
      <c r="B7317" s="63">
        <v>34773</v>
      </c>
      <c r="C7317" s="37">
        <v>49.5</v>
      </c>
      <c r="D7317" s="37">
        <v>49.578125</v>
      </c>
      <c r="E7317" s="37">
        <v>49.296875</v>
      </c>
      <c r="F7317" s="37">
        <v>49.484375</v>
      </c>
      <c r="G7317" s="38">
        <v>278500</v>
      </c>
      <c r="H7317" s="37">
        <v>29.445046999999999</v>
      </c>
      <c r="I7317" s="41">
        <f t="shared" si="815"/>
        <v>0.59503726176191973</v>
      </c>
      <c r="J7317" s="41">
        <f t="shared" ca="1" si="816"/>
        <v>1</v>
      </c>
      <c r="K7317" s="37">
        <f t="shared" si="817"/>
        <v>29.45</v>
      </c>
      <c r="L7317" s="37">
        <f t="shared" si="818"/>
        <v>29.5</v>
      </c>
      <c r="M7317" s="37">
        <f t="shared" si="819"/>
        <v>29.33</v>
      </c>
      <c r="N7317" s="37">
        <f t="shared" si="820"/>
        <v>29.45</v>
      </c>
      <c r="O7317" s="38">
        <f t="shared" ca="1" si="821"/>
        <v>278500</v>
      </c>
    </row>
    <row r="7318" spans="1:15" x14ac:dyDescent="0.4">
      <c r="A7318">
        <v>7303</v>
      </c>
      <c r="B7318" s="63">
        <v>34772</v>
      </c>
      <c r="C7318" s="37">
        <v>49.359375</v>
      </c>
      <c r="D7318" s="37">
        <v>49.640625</v>
      </c>
      <c r="E7318" s="37">
        <v>49.359375</v>
      </c>
      <c r="F7318" s="37">
        <v>49.578125</v>
      </c>
      <c r="G7318" s="38">
        <v>223300</v>
      </c>
      <c r="H7318" s="37">
        <v>29.500834000000001</v>
      </c>
      <c r="I7318" s="41">
        <f t="shared" si="815"/>
        <v>0.59503730728017656</v>
      </c>
      <c r="J7318" s="41">
        <f t="shared" ca="1" si="816"/>
        <v>1</v>
      </c>
      <c r="K7318" s="37">
        <f t="shared" si="817"/>
        <v>29.37</v>
      </c>
      <c r="L7318" s="37">
        <f t="shared" si="818"/>
        <v>29.54</v>
      </c>
      <c r="M7318" s="37">
        <f t="shared" si="819"/>
        <v>29.37</v>
      </c>
      <c r="N7318" s="37">
        <f t="shared" si="820"/>
        <v>29.5</v>
      </c>
      <c r="O7318" s="38">
        <f t="shared" ca="1" si="821"/>
        <v>223300</v>
      </c>
    </row>
    <row r="7319" spans="1:15" x14ac:dyDescent="0.4">
      <c r="A7319">
        <v>7304</v>
      </c>
      <c r="B7319" s="63">
        <v>34771</v>
      </c>
      <c r="C7319" s="37">
        <v>49.234375</v>
      </c>
      <c r="D7319" s="37">
        <v>49.390625</v>
      </c>
      <c r="E7319" s="37">
        <v>49.171875</v>
      </c>
      <c r="F7319" s="37">
        <v>49.21875</v>
      </c>
      <c r="G7319" s="38">
        <v>261300</v>
      </c>
      <c r="H7319" s="37">
        <v>29.286992999999999</v>
      </c>
      <c r="I7319" s="41">
        <f t="shared" si="815"/>
        <v>0.59503731809523808</v>
      </c>
      <c r="J7319" s="41">
        <f t="shared" ca="1" si="816"/>
        <v>1</v>
      </c>
      <c r="K7319" s="37">
        <f t="shared" si="817"/>
        <v>29.3</v>
      </c>
      <c r="L7319" s="37">
        <f t="shared" si="818"/>
        <v>29.39</v>
      </c>
      <c r="M7319" s="37">
        <f t="shared" si="819"/>
        <v>29.26</v>
      </c>
      <c r="N7319" s="37">
        <f t="shared" si="820"/>
        <v>29.29</v>
      </c>
      <c r="O7319" s="38">
        <f t="shared" ca="1" si="821"/>
        <v>261300</v>
      </c>
    </row>
    <row r="7320" spans="1:15" x14ac:dyDescent="0.4">
      <c r="A7320">
        <v>7305</v>
      </c>
      <c r="B7320" s="63">
        <v>34768</v>
      </c>
      <c r="C7320" s="37">
        <v>48.59375</v>
      </c>
      <c r="D7320" s="37">
        <v>49.390625</v>
      </c>
      <c r="E7320" s="37">
        <v>48.53125</v>
      </c>
      <c r="F7320" s="37">
        <v>49.265625</v>
      </c>
      <c r="G7320" s="38">
        <v>192100</v>
      </c>
      <c r="H7320" s="37">
        <v>29.314886000000001</v>
      </c>
      <c r="I7320" s="41">
        <f t="shared" si="815"/>
        <v>0.59503733079606724</v>
      </c>
      <c r="J7320" s="41">
        <f t="shared" ca="1" si="816"/>
        <v>1</v>
      </c>
      <c r="K7320" s="37">
        <f t="shared" si="817"/>
        <v>28.92</v>
      </c>
      <c r="L7320" s="37">
        <f t="shared" si="818"/>
        <v>29.39</v>
      </c>
      <c r="M7320" s="37">
        <f t="shared" si="819"/>
        <v>28.88</v>
      </c>
      <c r="N7320" s="37">
        <f t="shared" si="820"/>
        <v>29.31</v>
      </c>
      <c r="O7320" s="38">
        <f t="shared" ca="1" si="821"/>
        <v>192100</v>
      </c>
    </row>
    <row r="7321" spans="1:15" x14ac:dyDescent="0.4">
      <c r="A7321">
        <v>7306</v>
      </c>
      <c r="B7321" s="63">
        <v>34767</v>
      </c>
      <c r="C7321" s="37">
        <v>48.546875</v>
      </c>
      <c r="D7321" s="37">
        <v>48.59375</v>
      </c>
      <c r="E7321" s="37">
        <v>48.421875</v>
      </c>
      <c r="F7321" s="37">
        <v>48.546875</v>
      </c>
      <c r="G7321" s="38">
        <v>63500</v>
      </c>
      <c r="H7321" s="37">
        <v>28.887197</v>
      </c>
      <c r="I7321" s="41">
        <f t="shared" si="815"/>
        <v>0.59503720888316702</v>
      </c>
      <c r="J7321" s="41">
        <f t="shared" ca="1" si="816"/>
        <v>1</v>
      </c>
      <c r="K7321" s="37">
        <f t="shared" si="817"/>
        <v>28.89</v>
      </c>
      <c r="L7321" s="37">
        <f t="shared" si="818"/>
        <v>28.92</v>
      </c>
      <c r="M7321" s="37">
        <f t="shared" si="819"/>
        <v>28.81</v>
      </c>
      <c r="N7321" s="37">
        <f t="shared" si="820"/>
        <v>28.89</v>
      </c>
      <c r="O7321" s="38">
        <f t="shared" ca="1" si="821"/>
        <v>63500</v>
      </c>
    </row>
    <row r="7322" spans="1:15" x14ac:dyDescent="0.4">
      <c r="A7322">
        <v>7307</v>
      </c>
      <c r="B7322" s="63">
        <v>34766</v>
      </c>
      <c r="C7322" s="37">
        <v>48.515625</v>
      </c>
      <c r="D7322" s="37">
        <v>48.625</v>
      </c>
      <c r="E7322" s="37">
        <v>48.34375</v>
      </c>
      <c r="F7322" s="37">
        <v>48.5625</v>
      </c>
      <c r="G7322" s="38">
        <v>155900</v>
      </c>
      <c r="H7322" s="37">
        <v>28.896491999999999</v>
      </c>
      <c r="I7322" s="41">
        <f t="shared" si="815"/>
        <v>0.59503715830115822</v>
      </c>
      <c r="J7322" s="41">
        <f t="shared" ca="1" si="816"/>
        <v>1</v>
      </c>
      <c r="K7322" s="37">
        <f t="shared" si="817"/>
        <v>28.87</v>
      </c>
      <c r="L7322" s="37">
        <f t="shared" si="818"/>
        <v>28.93</v>
      </c>
      <c r="M7322" s="37">
        <f t="shared" si="819"/>
        <v>28.77</v>
      </c>
      <c r="N7322" s="37">
        <f t="shared" si="820"/>
        <v>28.9</v>
      </c>
      <c r="O7322" s="38">
        <f t="shared" ca="1" si="821"/>
        <v>155900</v>
      </c>
    </row>
    <row r="7323" spans="1:15" x14ac:dyDescent="0.4">
      <c r="A7323">
        <v>7308</v>
      </c>
      <c r="B7323" s="63">
        <v>34765</v>
      </c>
      <c r="C7323" s="37">
        <v>48.640625</v>
      </c>
      <c r="D7323" s="37">
        <v>48.75</v>
      </c>
      <c r="E7323" s="37">
        <v>48.21875</v>
      </c>
      <c r="F7323" s="37">
        <v>48.4375</v>
      </c>
      <c r="G7323" s="38">
        <v>180900</v>
      </c>
      <c r="H7323" s="37">
        <v>28.822115</v>
      </c>
      <c r="I7323" s="41">
        <f t="shared" si="815"/>
        <v>0.59503721290322587</v>
      </c>
      <c r="J7323" s="41">
        <f t="shared" ca="1" si="816"/>
        <v>1</v>
      </c>
      <c r="K7323" s="37">
        <f t="shared" si="817"/>
        <v>28.94</v>
      </c>
      <c r="L7323" s="37">
        <f t="shared" si="818"/>
        <v>29.01</v>
      </c>
      <c r="M7323" s="37">
        <f t="shared" si="819"/>
        <v>28.69</v>
      </c>
      <c r="N7323" s="37">
        <f t="shared" si="820"/>
        <v>28.82</v>
      </c>
      <c r="O7323" s="38">
        <f t="shared" ca="1" si="821"/>
        <v>180900</v>
      </c>
    </row>
    <row r="7324" spans="1:15" x14ac:dyDescent="0.4">
      <c r="A7324">
        <v>7309</v>
      </c>
      <c r="B7324" s="63">
        <v>34764</v>
      </c>
      <c r="C7324" s="37">
        <v>48.453125</v>
      </c>
      <c r="D7324" s="37">
        <v>48.8125</v>
      </c>
      <c r="E7324" s="37">
        <v>48.390625</v>
      </c>
      <c r="F7324" s="37">
        <v>48.8125</v>
      </c>
      <c r="G7324" s="38">
        <v>85700</v>
      </c>
      <c r="H7324" s="37">
        <v>29.045258</v>
      </c>
      <c r="I7324" s="41">
        <f t="shared" si="815"/>
        <v>0.59503729577464792</v>
      </c>
      <c r="J7324" s="41">
        <f t="shared" ca="1" si="816"/>
        <v>1</v>
      </c>
      <c r="K7324" s="37">
        <f t="shared" si="817"/>
        <v>28.83</v>
      </c>
      <c r="L7324" s="37">
        <f t="shared" si="818"/>
        <v>29.05</v>
      </c>
      <c r="M7324" s="37">
        <f t="shared" si="819"/>
        <v>28.79</v>
      </c>
      <c r="N7324" s="37">
        <f t="shared" si="820"/>
        <v>29.05</v>
      </c>
      <c r="O7324" s="38">
        <f t="shared" ca="1" si="821"/>
        <v>85700</v>
      </c>
    </row>
    <row r="7325" spans="1:15" x14ac:dyDescent="0.4">
      <c r="A7325">
        <v>7310</v>
      </c>
      <c r="B7325" s="63">
        <v>34761</v>
      </c>
      <c r="C7325" s="37">
        <v>48.609375</v>
      </c>
      <c r="D7325" s="37">
        <v>48.78125</v>
      </c>
      <c r="E7325" s="37">
        <v>48.484375</v>
      </c>
      <c r="F7325" s="37">
        <v>48.78125</v>
      </c>
      <c r="G7325" s="38">
        <v>290000</v>
      </c>
      <c r="H7325" s="37">
        <v>29.026665000000001</v>
      </c>
      <c r="I7325" s="41">
        <f t="shared" si="815"/>
        <v>0.59503733504164003</v>
      </c>
      <c r="J7325" s="41">
        <f t="shared" ca="1" si="816"/>
        <v>1</v>
      </c>
      <c r="K7325" s="37">
        <f t="shared" si="817"/>
        <v>28.92</v>
      </c>
      <c r="L7325" s="37">
        <f t="shared" si="818"/>
        <v>29.03</v>
      </c>
      <c r="M7325" s="37">
        <f t="shared" si="819"/>
        <v>28.85</v>
      </c>
      <c r="N7325" s="37">
        <f t="shared" si="820"/>
        <v>29.03</v>
      </c>
      <c r="O7325" s="38">
        <f t="shared" ca="1" si="821"/>
        <v>290000</v>
      </c>
    </row>
    <row r="7326" spans="1:15" x14ac:dyDescent="0.4">
      <c r="A7326">
        <v>7311</v>
      </c>
      <c r="B7326" s="63">
        <v>34760</v>
      </c>
      <c r="C7326" s="37">
        <v>48.6875</v>
      </c>
      <c r="D7326" s="37">
        <v>48.765625</v>
      </c>
      <c r="E7326" s="37">
        <v>48.546875</v>
      </c>
      <c r="F7326" s="37">
        <v>48.765625</v>
      </c>
      <c r="G7326" s="38">
        <v>488600</v>
      </c>
      <c r="H7326" s="37">
        <v>29.017365000000002</v>
      </c>
      <c r="I7326" s="41">
        <f t="shared" si="815"/>
        <v>0.59503728292214042</v>
      </c>
      <c r="J7326" s="41">
        <f t="shared" ca="1" si="816"/>
        <v>1</v>
      </c>
      <c r="K7326" s="37">
        <f t="shared" si="817"/>
        <v>28.97</v>
      </c>
      <c r="L7326" s="37">
        <f t="shared" si="818"/>
        <v>29.02</v>
      </c>
      <c r="M7326" s="37">
        <f t="shared" si="819"/>
        <v>28.89</v>
      </c>
      <c r="N7326" s="37">
        <f t="shared" si="820"/>
        <v>29.02</v>
      </c>
      <c r="O7326" s="38">
        <f t="shared" ca="1" si="821"/>
        <v>488600</v>
      </c>
    </row>
    <row r="7327" spans="1:15" x14ac:dyDescent="0.4">
      <c r="A7327">
        <v>7312</v>
      </c>
      <c r="B7327" s="63">
        <v>34759</v>
      </c>
      <c r="C7327" s="37">
        <v>48.96875</v>
      </c>
      <c r="D7327" s="37">
        <v>49.03125</v>
      </c>
      <c r="E7327" s="37">
        <v>48.65625</v>
      </c>
      <c r="F7327" s="37">
        <v>48.703125</v>
      </c>
      <c r="G7327" s="38">
        <v>242600</v>
      </c>
      <c r="H7327" s="37">
        <v>28.980187999999998</v>
      </c>
      <c r="I7327" s="41">
        <f t="shared" si="815"/>
        <v>0.59503754635867823</v>
      </c>
      <c r="J7327" s="41">
        <f t="shared" ca="1" si="816"/>
        <v>1</v>
      </c>
      <c r="K7327" s="37">
        <f t="shared" si="817"/>
        <v>29.14</v>
      </c>
      <c r="L7327" s="37">
        <f t="shared" si="818"/>
        <v>29.18</v>
      </c>
      <c r="M7327" s="37">
        <f t="shared" si="819"/>
        <v>28.95</v>
      </c>
      <c r="N7327" s="37">
        <f t="shared" si="820"/>
        <v>28.98</v>
      </c>
      <c r="O7327" s="38">
        <f t="shared" ca="1" si="821"/>
        <v>242600</v>
      </c>
    </row>
    <row r="7328" spans="1:15" x14ac:dyDescent="0.4">
      <c r="A7328">
        <v>7313</v>
      </c>
      <c r="B7328" s="63">
        <v>34758</v>
      </c>
      <c r="C7328" s="37">
        <v>48.5625</v>
      </c>
      <c r="D7328" s="37">
        <v>49.015625</v>
      </c>
      <c r="E7328" s="37">
        <v>48.5625</v>
      </c>
      <c r="F7328" s="37">
        <v>49.015625</v>
      </c>
      <c r="G7328" s="38">
        <v>493500</v>
      </c>
      <c r="H7328" s="37">
        <v>29.166122000000001</v>
      </c>
      <c r="I7328" s="41">
        <f t="shared" si="815"/>
        <v>0.59503723557539057</v>
      </c>
      <c r="J7328" s="41">
        <f t="shared" ca="1" si="816"/>
        <v>1</v>
      </c>
      <c r="K7328" s="37">
        <f t="shared" si="817"/>
        <v>28.9</v>
      </c>
      <c r="L7328" s="37">
        <f t="shared" si="818"/>
        <v>29.17</v>
      </c>
      <c r="M7328" s="37">
        <f t="shared" si="819"/>
        <v>28.9</v>
      </c>
      <c r="N7328" s="37">
        <f t="shared" si="820"/>
        <v>29.17</v>
      </c>
      <c r="O7328" s="38">
        <f t="shared" ca="1" si="821"/>
        <v>493500</v>
      </c>
    </row>
    <row r="7329" spans="1:15" x14ac:dyDescent="0.4">
      <c r="A7329">
        <v>7314</v>
      </c>
      <c r="B7329" s="63">
        <v>34757</v>
      </c>
      <c r="C7329" s="37">
        <v>48.859375</v>
      </c>
      <c r="D7329" s="37">
        <v>49</v>
      </c>
      <c r="E7329" s="37">
        <v>48.53125</v>
      </c>
      <c r="F7329" s="37">
        <v>48.609375</v>
      </c>
      <c r="G7329" s="38">
        <v>280900</v>
      </c>
      <c r="H7329" s="37">
        <v>28.924382999999999</v>
      </c>
      <c r="I7329" s="41">
        <f t="shared" si="815"/>
        <v>0.5950371301832208</v>
      </c>
      <c r="J7329" s="41">
        <f t="shared" ca="1" si="816"/>
        <v>1</v>
      </c>
      <c r="K7329" s="37">
        <f t="shared" si="817"/>
        <v>29.07</v>
      </c>
      <c r="L7329" s="37">
        <f t="shared" si="818"/>
        <v>29.16</v>
      </c>
      <c r="M7329" s="37">
        <f t="shared" si="819"/>
        <v>28.88</v>
      </c>
      <c r="N7329" s="37">
        <f t="shared" si="820"/>
        <v>28.92</v>
      </c>
      <c r="O7329" s="38">
        <f t="shared" ca="1" si="821"/>
        <v>280900</v>
      </c>
    </row>
    <row r="7330" spans="1:15" x14ac:dyDescent="0.4">
      <c r="A7330">
        <v>7315</v>
      </c>
      <c r="B7330" s="63">
        <v>34754</v>
      </c>
      <c r="C7330" s="37">
        <v>48.9375</v>
      </c>
      <c r="D7330" s="37">
        <v>49.015625</v>
      </c>
      <c r="E7330" s="37">
        <v>48.8125</v>
      </c>
      <c r="F7330" s="37">
        <v>49</v>
      </c>
      <c r="G7330" s="38">
        <v>307600</v>
      </c>
      <c r="H7330" s="37">
        <v>29.156825999999999</v>
      </c>
      <c r="I7330" s="41">
        <f t="shared" si="815"/>
        <v>0.59503726530612244</v>
      </c>
      <c r="J7330" s="41">
        <f t="shared" ca="1" si="816"/>
        <v>1</v>
      </c>
      <c r="K7330" s="37">
        <f t="shared" si="817"/>
        <v>29.12</v>
      </c>
      <c r="L7330" s="37">
        <f t="shared" si="818"/>
        <v>29.17</v>
      </c>
      <c r="M7330" s="37">
        <f t="shared" si="819"/>
        <v>29.05</v>
      </c>
      <c r="N7330" s="37">
        <f t="shared" si="820"/>
        <v>29.16</v>
      </c>
      <c r="O7330" s="38">
        <f t="shared" ca="1" si="821"/>
        <v>307600</v>
      </c>
    </row>
    <row r="7331" spans="1:15" x14ac:dyDescent="0.4">
      <c r="A7331">
        <v>7316</v>
      </c>
      <c r="B7331" s="63">
        <v>34753</v>
      </c>
      <c r="C7331" s="37">
        <v>48.984375</v>
      </c>
      <c r="D7331" s="37">
        <v>49.15625</v>
      </c>
      <c r="E7331" s="37">
        <v>48.859375</v>
      </c>
      <c r="F7331" s="37">
        <v>48.875</v>
      </c>
      <c r="G7331" s="38">
        <v>402800</v>
      </c>
      <c r="H7331" s="37">
        <v>29.082443000000001</v>
      </c>
      <c r="I7331" s="41">
        <f t="shared" si="815"/>
        <v>0.59503719693094637</v>
      </c>
      <c r="J7331" s="41">
        <f t="shared" ca="1" si="816"/>
        <v>1</v>
      </c>
      <c r="K7331" s="37">
        <f t="shared" si="817"/>
        <v>29.15</v>
      </c>
      <c r="L7331" s="37">
        <f t="shared" si="818"/>
        <v>29.25</v>
      </c>
      <c r="M7331" s="37">
        <f t="shared" si="819"/>
        <v>29.07</v>
      </c>
      <c r="N7331" s="37">
        <f t="shared" si="820"/>
        <v>29.08</v>
      </c>
      <c r="O7331" s="38">
        <f t="shared" ca="1" si="821"/>
        <v>402800</v>
      </c>
    </row>
    <row r="7332" spans="1:15" x14ac:dyDescent="0.4">
      <c r="A7332">
        <v>7317</v>
      </c>
      <c r="B7332" s="63">
        <v>34752</v>
      </c>
      <c r="C7332" s="37">
        <v>48.484375</v>
      </c>
      <c r="D7332" s="37">
        <v>48.796875</v>
      </c>
      <c r="E7332" s="37">
        <v>48.453125</v>
      </c>
      <c r="F7332" s="37">
        <v>48.796875</v>
      </c>
      <c r="G7332" s="38">
        <v>386400</v>
      </c>
      <c r="H7332" s="37">
        <v>29.035954</v>
      </c>
      <c r="I7332" s="41">
        <f t="shared" si="815"/>
        <v>0.59503716170349019</v>
      </c>
      <c r="J7332" s="41">
        <f t="shared" ca="1" si="816"/>
        <v>1</v>
      </c>
      <c r="K7332" s="37">
        <f t="shared" si="817"/>
        <v>28.85</v>
      </c>
      <c r="L7332" s="37">
        <f t="shared" si="818"/>
        <v>29.04</v>
      </c>
      <c r="M7332" s="37">
        <f t="shared" si="819"/>
        <v>28.83</v>
      </c>
      <c r="N7332" s="37">
        <f t="shared" si="820"/>
        <v>29.04</v>
      </c>
      <c r="O7332" s="38">
        <f t="shared" ca="1" si="821"/>
        <v>386400</v>
      </c>
    </row>
    <row r="7333" spans="1:15" x14ac:dyDescent="0.4">
      <c r="A7333">
        <v>7318</v>
      </c>
      <c r="B7333" s="63">
        <v>34751</v>
      </c>
      <c r="C7333" s="37">
        <v>48.453125</v>
      </c>
      <c r="D7333" s="37">
        <v>48.53125</v>
      </c>
      <c r="E7333" s="37">
        <v>48.421875</v>
      </c>
      <c r="F7333" s="37">
        <v>48.4375</v>
      </c>
      <c r="G7333" s="38">
        <v>168000</v>
      </c>
      <c r="H7333" s="37">
        <v>28.822115</v>
      </c>
      <c r="I7333" s="41">
        <f t="shared" si="815"/>
        <v>0.59503721290322587</v>
      </c>
      <c r="J7333" s="41">
        <f t="shared" ca="1" si="816"/>
        <v>1</v>
      </c>
      <c r="K7333" s="37">
        <f t="shared" si="817"/>
        <v>28.83</v>
      </c>
      <c r="L7333" s="37">
        <f t="shared" si="818"/>
        <v>28.88</v>
      </c>
      <c r="M7333" s="37">
        <f t="shared" si="819"/>
        <v>28.81</v>
      </c>
      <c r="N7333" s="37">
        <f t="shared" si="820"/>
        <v>28.82</v>
      </c>
      <c r="O7333" s="38">
        <f t="shared" ca="1" si="821"/>
        <v>168000</v>
      </c>
    </row>
    <row r="7334" spans="1:15" x14ac:dyDescent="0.4">
      <c r="A7334">
        <v>7319</v>
      </c>
      <c r="B7334" s="63">
        <v>34747</v>
      </c>
      <c r="C7334" s="37">
        <v>48.59375</v>
      </c>
      <c r="D7334" s="37">
        <v>48.625</v>
      </c>
      <c r="E7334" s="37">
        <v>48.4375</v>
      </c>
      <c r="F7334" s="37">
        <v>48.453125</v>
      </c>
      <c r="G7334" s="38">
        <v>49100</v>
      </c>
      <c r="H7334" s="37">
        <v>28.831427000000001</v>
      </c>
      <c r="I7334" s="41">
        <f t="shared" si="815"/>
        <v>0.59503751306030317</v>
      </c>
      <c r="J7334" s="41">
        <f t="shared" ca="1" si="816"/>
        <v>1</v>
      </c>
      <c r="K7334" s="37">
        <f t="shared" si="817"/>
        <v>28.92</v>
      </c>
      <c r="L7334" s="37">
        <f t="shared" si="818"/>
        <v>28.93</v>
      </c>
      <c r="M7334" s="37">
        <f t="shared" si="819"/>
        <v>28.82</v>
      </c>
      <c r="N7334" s="37">
        <f t="shared" si="820"/>
        <v>28.83</v>
      </c>
      <c r="O7334" s="38">
        <f t="shared" ca="1" si="821"/>
        <v>49100</v>
      </c>
    </row>
    <row r="7335" spans="1:15" x14ac:dyDescent="0.4">
      <c r="A7335">
        <v>7320</v>
      </c>
      <c r="B7335" s="63">
        <v>34746</v>
      </c>
      <c r="C7335" s="37">
        <v>48.640625</v>
      </c>
      <c r="D7335" s="37">
        <v>48.6875</v>
      </c>
      <c r="E7335" s="37">
        <v>48.5</v>
      </c>
      <c r="F7335" s="37">
        <v>48.640625</v>
      </c>
      <c r="G7335" s="38">
        <v>99300</v>
      </c>
      <c r="H7335" s="37">
        <v>28.942986999999999</v>
      </c>
      <c r="I7335" s="41">
        <f t="shared" si="815"/>
        <v>0.59503731705750074</v>
      </c>
      <c r="J7335" s="41">
        <f t="shared" ca="1" si="816"/>
        <v>1</v>
      </c>
      <c r="K7335" s="37">
        <f t="shared" si="817"/>
        <v>28.94</v>
      </c>
      <c r="L7335" s="37">
        <f t="shared" si="818"/>
        <v>28.97</v>
      </c>
      <c r="M7335" s="37">
        <f t="shared" si="819"/>
        <v>28.86</v>
      </c>
      <c r="N7335" s="37">
        <f t="shared" si="820"/>
        <v>28.94</v>
      </c>
      <c r="O7335" s="38">
        <f t="shared" ca="1" si="821"/>
        <v>99300</v>
      </c>
    </row>
    <row r="7336" spans="1:15" x14ac:dyDescent="0.4">
      <c r="A7336">
        <v>7321</v>
      </c>
      <c r="B7336" s="63">
        <v>34745</v>
      </c>
      <c r="C7336" s="37">
        <v>48.4375</v>
      </c>
      <c r="D7336" s="37">
        <v>48.765625</v>
      </c>
      <c r="E7336" s="37">
        <v>48.390625</v>
      </c>
      <c r="F7336" s="37">
        <v>48.703125</v>
      </c>
      <c r="G7336" s="38">
        <v>431500</v>
      </c>
      <c r="H7336" s="37">
        <v>28.980187999999998</v>
      </c>
      <c r="I7336" s="41">
        <f t="shared" si="815"/>
        <v>0.59503754635867823</v>
      </c>
      <c r="J7336" s="41">
        <f t="shared" ca="1" si="816"/>
        <v>1</v>
      </c>
      <c r="K7336" s="37">
        <f t="shared" si="817"/>
        <v>28.82</v>
      </c>
      <c r="L7336" s="37">
        <f t="shared" si="818"/>
        <v>29.02</v>
      </c>
      <c r="M7336" s="37">
        <f t="shared" si="819"/>
        <v>28.79</v>
      </c>
      <c r="N7336" s="37">
        <f t="shared" si="820"/>
        <v>28.98</v>
      </c>
      <c r="O7336" s="38">
        <f t="shared" ca="1" si="821"/>
        <v>431500</v>
      </c>
    </row>
    <row r="7337" spans="1:15" x14ac:dyDescent="0.4">
      <c r="A7337">
        <v>7322</v>
      </c>
      <c r="B7337" s="63">
        <v>34744</v>
      </c>
      <c r="C7337" s="37">
        <v>48.53125</v>
      </c>
      <c r="D7337" s="37">
        <v>48.53125</v>
      </c>
      <c r="E7337" s="37">
        <v>48.25</v>
      </c>
      <c r="F7337" s="37">
        <v>48.4375</v>
      </c>
      <c r="G7337" s="38">
        <v>170200</v>
      </c>
      <c r="H7337" s="37">
        <v>28.822115</v>
      </c>
      <c r="I7337" s="41">
        <f t="shared" si="815"/>
        <v>0.59503721290322587</v>
      </c>
      <c r="J7337" s="41">
        <f t="shared" ca="1" si="816"/>
        <v>1</v>
      </c>
      <c r="K7337" s="37">
        <f t="shared" si="817"/>
        <v>28.88</v>
      </c>
      <c r="L7337" s="37">
        <f t="shared" si="818"/>
        <v>28.88</v>
      </c>
      <c r="M7337" s="37">
        <f t="shared" si="819"/>
        <v>28.71</v>
      </c>
      <c r="N7337" s="37">
        <f t="shared" si="820"/>
        <v>28.82</v>
      </c>
      <c r="O7337" s="38">
        <f t="shared" ca="1" si="821"/>
        <v>170200</v>
      </c>
    </row>
    <row r="7338" spans="1:15" x14ac:dyDescent="0.4">
      <c r="A7338">
        <v>7323</v>
      </c>
      <c r="B7338" s="63">
        <v>34743</v>
      </c>
      <c r="C7338" s="37">
        <v>48.328125</v>
      </c>
      <c r="D7338" s="37">
        <v>48.46875</v>
      </c>
      <c r="E7338" s="37">
        <v>48.328125</v>
      </c>
      <c r="F7338" s="37">
        <v>48.375</v>
      </c>
      <c r="G7338" s="38">
        <v>79700</v>
      </c>
      <c r="H7338" s="37">
        <v>28.784925000000001</v>
      </c>
      <c r="I7338" s="41">
        <f t="shared" si="815"/>
        <v>0.59503720930232562</v>
      </c>
      <c r="J7338" s="41">
        <f t="shared" ca="1" si="816"/>
        <v>1</v>
      </c>
      <c r="K7338" s="37">
        <f t="shared" si="817"/>
        <v>28.76</v>
      </c>
      <c r="L7338" s="37">
        <f t="shared" si="818"/>
        <v>28.84</v>
      </c>
      <c r="M7338" s="37">
        <f t="shared" si="819"/>
        <v>28.76</v>
      </c>
      <c r="N7338" s="37">
        <f t="shared" si="820"/>
        <v>28.78</v>
      </c>
      <c r="O7338" s="38">
        <f t="shared" ca="1" si="821"/>
        <v>79700</v>
      </c>
    </row>
    <row r="7339" spans="1:15" x14ac:dyDescent="0.4">
      <c r="A7339">
        <v>7324</v>
      </c>
      <c r="B7339" s="63">
        <v>34740</v>
      </c>
      <c r="C7339" s="37">
        <v>48.234375</v>
      </c>
      <c r="D7339" s="37">
        <v>48.359375</v>
      </c>
      <c r="E7339" s="37">
        <v>48.09375</v>
      </c>
      <c r="F7339" s="37">
        <v>48.359375</v>
      </c>
      <c r="G7339" s="38">
        <v>148300</v>
      </c>
      <c r="H7339" s="37">
        <v>28.775631000000001</v>
      </c>
      <c r="I7339" s="41">
        <f t="shared" si="815"/>
        <v>0.59503728077544427</v>
      </c>
      <c r="J7339" s="41">
        <f t="shared" ca="1" si="816"/>
        <v>1</v>
      </c>
      <c r="K7339" s="37">
        <f t="shared" si="817"/>
        <v>28.7</v>
      </c>
      <c r="L7339" s="37">
        <f t="shared" si="818"/>
        <v>28.78</v>
      </c>
      <c r="M7339" s="37">
        <f t="shared" si="819"/>
        <v>28.62</v>
      </c>
      <c r="N7339" s="37">
        <f t="shared" si="820"/>
        <v>28.78</v>
      </c>
      <c r="O7339" s="38">
        <f t="shared" ca="1" si="821"/>
        <v>148300</v>
      </c>
    </row>
    <row r="7340" spans="1:15" x14ac:dyDescent="0.4">
      <c r="A7340">
        <v>7325</v>
      </c>
      <c r="B7340" s="63">
        <v>34739</v>
      </c>
      <c r="C7340" s="37">
        <v>48.21875</v>
      </c>
      <c r="D7340" s="37">
        <v>48.296875</v>
      </c>
      <c r="E7340" s="37">
        <v>48.125</v>
      </c>
      <c r="F7340" s="37">
        <v>48.296875</v>
      </c>
      <c r="G7340" s="38">
        <v>390700</v>
      </c>
      <c r="H7340" s="37">
        <v>28.738434000000002</v>
      </c>
      <c r="I7340" s="41">
        <f t="shared" si="815"/>
        <v>0.59503713231963773</v>
      </c>
      <c r="J7340" s="41">
        <f t="shared" ca="1" si="816"/>
        <v>1</v>
      </c>
      <c r="K7340" s="37">
        <f t="shared" si="817"/>
        <v>28.69</v>
      </c>
      <c r="L7340" s="37">
        <f t="shared" si="818"/>
        <v>28.74</v>
      </c>
      <c r="M7340" s="37">
        <f t="shared" si="819"/>
        <v>28.64</v>
      </c>
      <c r="N7340" s="37">
        <f t="shared" si="820"/>
        <v>28.74</v>
      </c>
      <c r="O7340" s="38">
        <f t="shared" ca="1" si="821"/>
        <v>390700</v>
      </c>
    </row>
    <row r="7341" spans="1:15" x14ac:dyDescent="0.4">
      <c r="A7341">
        <v>7326</v>
      </c>
      <c r="B7341" s="63">
        <v>34738</v>
      </c>
      <c r="C7341" s="37">
        <v>48.234375</v>
      </c>
      <c r="D7341" s="37">
        <v>48.46875</v>
      </c>
      <c r="E7341" s="37">
        <v>48.203125</v>
      </c>
      <c r="F7341" s="37">
        <v>48.296875</v>
      </c>
      <c r="G7341" s="38">
        <v>521500</v>
      </c>
      <c r="H7341" s="37">
        <v>28.738434000000002</v>
      </c>
      <c r="I7341" s="41">
        <f t="shared" si="815"/>
        <v>0.59503713231963773</v>
      </c>
      <c r="J7341" s="41">
        <f t="shared" ca="1" si="816"/>
        <v>1</v>
      </c>
      <c r="K7341" s="37">
        <f t="shared" si="817"/>
        <v>28.7</v>
      </c>
      <c r="L7341" s="37">
        <f t="shared" si="818"/>
        <v>28.84</v>
      </c>
      <c r="M7341" s="37">
        <f t="shared" si="819"/>
        <v>28.68</v>
      </c>
      <c r="N7341" s="37">
        <f t="shared" si="820"/>
        <v>28.74</v>
      </c>
      <c r="O7341" s="38">
        <f t="shared" ca="1" si="821"/>
        <v>521500</v>
      </c>
    </row>
    <row r="7342" spans="1:15" x14ac:dyDescent="0.4">
      <c r="A7342">
        <v>7327</v>
      </c>
      <c r="B7342" s="63">
        <v>34737</v>
      </c>
      <c r="C7342" s="37">
        <v>48.3125</v>
      </c>
      <c r="D7342" s="37">
        <v>48.3125</v>
      </c>
      <c r="E7342" s="37">
        <v>48.140625</v>
      </c>
      <c r="F7342" s="37">
        <v>48.296875</v>
      </c>
      <c r="G7342" s="38">
        <v>702900</v>
      </c>
      <c r="H7342" s="37">
        <v>28.738434000000002</v>
      </c>
      <c r="I7342" s="41">
        <f t="shared" si="815"/>
        <v>0.59503713231963773</v>
      </c>
      <c r="J7342" s="41">
        <f t="shared" ca="1" si="816"/>
        <v>1</v>
      </c>
      <c r="K7342" s="37">
        <f t="shared" si="817"/>
        <v>28.75</v>
      </c>
      <c r="L7342" s="37">
        <f t="shared" si="818"/>
        <v>28.75</v>
      </c>
      <c r="M7342" s="37">
        <f t="shared" si="819"/>
        <v>28.65</v>
      </c>
      <c r="N7342" s="37">
        <f t="shared" si="820"/>
        <v>28.74</v>
      </c>
      <c r="O7342" s="38">
        <f t="shared" ca="1" si="821"/>
        <v>702900</v>
      </c>
    </row>
    <row r="7343" spans="1:15" x14ac:dyDescent="0.4">
      <c r="A7343">
        <v>7328</v>
      </c>
      <c r="B7343" s="63">
        <v>34736</v>
      </c>
      <c r="C7343" s="37">
        <v>48.015625</v>
      </c>
      <c r="D7343" s="37">
        <v>48.375</v>
      </c>
      <c r="E7343" s="37">
        <v>47.96875</v>
      </c>
      <c r="F7343" s="37">
        <v>48.234375</v>
      </c>
      <c r="G7343" s="38">
        <v>405400</v>
      </c>
      <c r="H7343" s="37">
        <v>28.701239000000001</v>
      </c>
      <c r="I7343" s="41">
        <f t="shared" si="815"/>
        <v>0.59503702494331068</v>
      </c>
      <c r="J7343" s="41">
        <f t="shared" ca="1" si="816"/>
        <v>1</v>
      </c>
      <c r="K7343" s="37">
        <f t="shared" si="817"/>
        <v>28.57</v>
      </c>
      <c r="L7343" s="37">
        <f t="shared" si="818"/>
        <v>28.78</v>
      </c>
      <c r="M7343" s="37">
        <f t="shared" si="819"/>
        <v>28.54</v>
      </c>
      <c r="N7343" s="37">
        <f t="shared" si="820"/>
        <v>28.7</v>
      </c>
      <c r="O7343" s="38">
        <f t="shared" ca="1" si="821"/>
        <v>405400</v>
      </c>
    </row>
    <row r="7344" spans="1:15" x14ac:dyDescent="0.4">
      <c r="A7344">
        <v>7329</v>
      </c>
      <c r="B7344" s="63">
        <v>34733</v>
      </c>
      <c r="C7344" s="37">
        <v>47.65625</v>
      </c>
      <c r="D7344" s="37">
        <v>48.109375</v>
      </c>
      <c r="E7344" s="37">
        <v>47.578125</v>
      </c>
      <c r="F7344" s="37">
        <v>48.03125</v>
      </c>
      <c r="G7344" s="38">
        <v>405100</v>
      </c>
      <c r="H7344" s="37">
        <v>28.580383000000001</v>
      </c>
      <c r="I7344" s="41">
        <f t="shared" si="815"/>
        <v>0.59503725178919975</v>
      </c>
      <c r="J7344" s="41">
        <f t="shared" ca="1" si="816"/>
        <v>1</v>
      </c>
      <c r="K7344" s="37">
        <f t="shared" si="817"/>
        <v>28.36</v>
      </c>
      <c r="L7344" s="37">
        <f t="shared" si="818"/>
        <v>28.63</v>
      </c>
      <c r="M7344" s="37">
        <f t="shared" si="819"/>
        <v>28.31</v>
      </c>
      <c r="N7344" s="37">
        <f t="shared" si="820"/>
        <v>28.58</v>
      </c>
      <c r="O7344" s="38">
        <f t="shared" ca="1" si="821"/>
        <v>405100</v>
      </c>
    </row>
    <row r="7345" spans="1:15" x14ac:dyDescent="0.4">
      <c r="A7345">
        <v>7330</v>
      </c>
      <c r="B7345" s="63">
        <v>34732</v>
      </c>
      <c r="C7345" s="37">
        <v>47.0625</v>
      </c>
      <c r="D7345" s="37">
        <v>47.359375</v>
      </c>
      <c r="E7345" s="37">
        <v>47.0625</v>
      </c>
      <c r="F7345" s="37">
        <v>47.359375</v>
      </c>
      <c r="G7345" s="38">
        <v>131700</v>
      </c>
      <c r="H7345" s="37">
        <v>28.180610999999999</v>
      </c>
      <c r="I7345" s="41">
        <f t="shared" si="815"/>
        <v>0.59503764566149786</v>
      </c>
      <c r="J7345" s="41">
        <f t="shared" ca="1" si="816"/>
        <v>1</v>
      </c>
      <c r="K7345" s="37">
        <f t="shared" si="817"/>
        <v>28</v>
      </c>
      <c r="L7345" s="37">
        <f t="shared" si="818"/>
        <v>28.18</v>
      </c>
      <c r="M7345" s="37">
        <f t="shared" si="819"/>
        <v>28</v>
      </c>
      <c r="N7345" s="37">
        <f t="shared" si="820"/>
        <v>28.18</v>
      </c>
      <c r="O7345" s="38">
        <f t="shared" ca="1" si="821"/>
        <v>131700</v>
      </c>
    </row>
    <row r="7346" spans="1:15" x14ac:dyDescent="0.4">
      <c r="A7346">
        <v>7331</v>
      </c>
      <c r="B7346" s="63">
        <v>34731</v>
      </c>
      <c r="C7346" s="37">
        <v>47.15625</v>
      </c>
      <c r="D7346" s="37">
        <v>47.328125</v>
      </c>
      <c r="E7346" s="37">
        <v>47</v>
      </c>
      <c r="F7346" s="37">
        <v>47.078125</v>
      </c>
      <c r="G7346" s="38">
        <v>380200</v>
      </c>
      <c r="H7346" s="37">
        <v>28.013245000000001</v>
      </c>
      <c r="I7346" s="41">
        <f t="shared" si="815"/>
        <v>0.5950373979422503</v>
      </c>
      <c r="J7346" s="41">
        <f t="shared" ca="1" si="816"/>
        <v>1</v>
      </c>
      <c r="K7346" s="37">
        <f t="shared" si="817"/>
        <v>28.06</v>
      </c>
      <c r="L7346" s="37">
        <f t="shared" si="818"/>
        <v>28.16</v>
      </c>
      <c r="M7346" s="37">
        <f t="shared" si="819"/>
        <v>27.97</v>
      </c>
      <c r="N7346" s="37">
        <f t="shared" si="820"/>
        <v>28.01</v>
      </c>
      <c r="O7346" s="38">
        <f t="shared" ca="1" si="821"/>
        <v>380200</v>
      </c>
    </row>
    <row r="7347" spans="1:15" x14ac:dyDescent="0.4">
      <c r="A7347">
        <v>7332</v>
      </c>
      <c r="B7347" s="63">
        <v>34730</v>
      </c>
      <c r="C7347" s="37">
        <v>47</v>
      </c>
      <c r="D7347" s="37">
        <v>47.171875</v>
      </c>
      <c r="E7347" s="37">
        <v>46.921875</v>
      </c>
      <c r="F7347" s="37">
        <v>47.09375</v>
      </c>
      <c r="G7347" s="38">
        <v>127500</v>
      </c>
      <c r="H7347" s="37">
        <v>28.022556000000002</v>
      </c>
      <c r="I7347" s="41">
        <f t="shared" si="815"/>
        <v>0.59503768546781688</v>
      </c>
      <c r="J7347" s="41">
        <f t="shared" ca="1" si="816"/>
        <v>1</v>
      </c>
      <c r="K7347" s="37">
        <f t="shared" si="817"/>
        <v>27.97</v>
      </c>
      <c r="L7347" s="37">
        <f t="shared" si="818"/>
        <v>28.07</v>
      </c>
      <c r="M7347" s="37">
        <f t="shared" si="819"/>
        <v>27.92</v>
      </c>
      <c r="N7347" s="37">
        <f t="shared" si="820"/>
        <v>28.02</v>
      </c>
      <c r="O7347" s="38">
        <f t="shared" ca="1" si="821"/>
        <v>127500</v>
      </c>
    </row>
    <row r="7348" spans="1:15" x14ac:dyDescent="0.4">
      <c r="A7348">
        <v>7333</v>
      </c>
      <c r="B7348" s="63">
        <v>34729</v>
      </c>
      <c r="C7348" s="37">
        <v>47.015625</v>
      </c>
      <c r="D7348" s="37">
        <v>47.046875</v>
      </c>
      <c r="E7348" s="37">
        <v>46.84375</v>
      </c>
      <c r="F7348" s="37">
        <v>46.90625</v>
      </c>
      <c r="G7348" s="38">
        <v>26600</v>
      </c>
      <c r="H7348" s="37">
        <v>27.910962999999999</v>
      </c>
      <c r="I7348" s="41">
        <f t="shared" si="815"/>
        <v>0.59503718587608256</v>
      </c>
      <c r="J7348" s="41">
        <f t="shared" ca="1" si="816"/>
        <v>1</v>
      </c>
      <c r="K7348" s="37">
        <f t="shared" si="817"/>
        <v>27.98</v>
      </c>
      <c r="L7348" s="37">
        <f t="shared" si="818"/>
        <v>27.99</v>
      </c>
      <c r="M7348" s="37">
        <f t="shared" si="819"/>
        <v>27.87</v>
      </c>
      <c r="N7348" s="37">
        <f t="shared" si="820"/>
        <v>27.91</v>
      </c>
      <c r="O7348" s="38">
        <f t="shared" ca="1" si="821"/>
        <v>26600</v>
      </c>
    </row>
    <row r="7349" spans="1:15" x14ac:dyDescent="0.4">
      <c r="A7349">
        <v>7334</v>
      </c>
      <c r="B7349" s="63">
        <v>34726</v>
      </c>
      <c r="C7349" s="37">
        <v>47.234375</v>
      </c>
      <c r="D7349" s="37">
        <v>47.234375</v>
      </c>
      <c r="E7349" s="37">
        <v>46.921875</v>
      </c>
      <c r="F7349" s="37">
        <v>47.109375</v>
      </c>
      <c r="G7349" s="38">
        <v>91200</v>
      </c>
      <c r="H7349" s="37">
        <v>28.031834</v>
      </c>
      <c r="I7349" s="41">
        <f t="shared" si="815"/>
        <v>0.59503727230514092</v>
      </c>
      <c r="J7349" s="41">
        <f t="shared" ca="1" si="816"/>
        <v>1</v>
      </c>
      <c r="K7349" s="37">
        <f t="shared" si="817"/>
        <v>28.11</v>
      </c>
      <c r="L7349" s="37">
        <f t="shared" si="818"/>
        <v>28.11</v>
      </c>
      <c r="M7349" s="37">
        <f t="shared" si="819"/>
        <v>27.92</v>
      </c>
      <c r="N7349" s="37">
        <f t="shared" si="820"/>
        <v>28.03</v>
      </c>
      <c r="O7349" s="38">
        <f t="shared" ca="1" si="821"/>
        <v>91200</v>
      </c>
    </row>
    <row r="7350" spans="1:15" x14ac:dyDescent="0.4">
      <c r="A7350">
        <v>7335</v>
      </c>
      <c r="B7350" s="63">
        <v>34725</v>
      </c>
      <c r="C7350" s="37">
        <v>46.84375</v>
      </c>
      <c r="D7350" s="37">
        <v>46.984375</v>
      </c>
      <c r="E7350" s="37">
        <v>46.75</v>
      </c>
      <c r="F7350" s="37">
        <v>46.921875</v>
      </c>
      <c r="G7350" s="38">
        <v>9800</v>
      </c>
      <c r="H7350" s="37">
        <v>27.920265000000001</v>
      </c>
      <c r="I7350" s="41">
        <f t="shared" si="815"/>
        <v>0.59503728271728273</v>
      </c>
      <c r="J7350" s="41">
        <f t="shared" ca="1" si="816"/>
        <v>1</v>
      </c>
      <c r="K7350" s="37">
        <f t="shared" si="817"/>
        <v>27.87</v>
      </c>
      <c r="L7350" s="37">
        <f t="shared" si="818"/>
        <v>27.96</v>
      </c>
      <c r="M7350" s="37">
        <f t="shared" si="819"/>
        <v>27.82</v>
      </c>
      <c r="N7350" s="37">
        <f t="shared" si="820"/>
        <v>27.92</v>
      </c>
      <c r="O7350" s="38">
        <f t="shared" ca="1" si="821"/>
        <v>9800</v>
      </c>
    </row>
    <row r="7351" spans="1:15" x14ac:dyDescent="0.4">
      <c r="A7351">
        <v>7336</v>
      </c>
      <c r="B7351" s="63">
        <v>34724</v>
      </c>
      <c r="C7351" s="37">
        <v>46.515625</v>
      </c>
      <c r="D7351" s="37">
        <v>47.046875</v>
      </c>
      <c r="E7351" s="37">
        <v>46.515625</v>
      </c>
      <c r="F7351" s="37">
        <v>46.875</v>
      </c>
      <c r="G7351" s="38">
        <v>15700</v>
      </c>
      <c r="H7351" s="37">
        <v>27.892375999999999</v>
      </c>
      <c r="I7351" s="41">
        <f t="shared" si="815"/>
        <v>0.59503735466666663</v>
      </c>
      <c r="J7351" s="41">
        <f t="shared" ca="1" si="816"/>
        <v>1</v>
      </c>
      <c r="K7351" s="37">
        <f t="shared" si="817"/>
        <v>27.68</v>
      </c>
      <c r="L7351" s="37">
        <f t="shared" si="818"/>
        <v>27.99</v>
      </c>
      <c r="M7351" s="37">
        <f t="shared" si="819"/>
        <v>27.68</v>
      </c>
      <c r="N7351" s="37">
        <f t="shared" si="820"/>
        <v>27.89</v>
      </c>
      <c r="O7351" s="38">
        <f t="shared" ca="1" si="821"/>
        <v>15700</v>
      </c>
    </row>
    <row r="7352" spans="1:15" x14ac:dyDescent="0.4">
      <c r="A7352">
        <v>7337</v>
      </c>
      <c r="B7352" s="63">
        <v>34723</v>
      </c>
      <c r="C7352" s="37">
        <v>46.671875</v>
      </c>
      <c r="D7352" s="37">
        <v>46.75</v>
      </c>
      <c r="E7352" s="37">
        <v>46.640625</v>
      </c>
      <c r="F7352" s="37">
        <v>46.75</v>
      </c>
      <c r="G7352" s="38">
        <v>32400</v>
      </c>
      <c r="H7352" s="37">
        <v>27.818003000000001</v>
      </c>
      <c r="I7352" s="41">
        <f t="shared" si="815"/>
        <v>0.59503749732620326</v>
      </c>
      <c r="J7352" s="41">
        <f t="shared" ca="1" si="816"/>
        <v>1</v>
      </c>
      <c r="K7352" s="37">
        <f t="shared" si="817"/>
        <v>27.77</v>
      </c>
      <c r="L7352" s="37">
        <f t="shared" si="818"/>
        <v>27.82</v>
      </c>
      <c r="M7352" s="37">
        <f t="shared" si="819"/>
        <v>27.75</v>
      </c>
      <c r="N7352" s="37">
        <f t="shared" si="820"/>
        <v>27.82</v>
      </c>
      <c r="O7352" s="38">
        <f t="shared" ca="1" si="821"/>
        <v>32400</v>
      </c>
    </row>
    <row r="7353" spans="1:15" x14ac:dyDescent="0.4">
      <c r="A7353">
        <v>7338</v>
      </c>
      <c r="B7353" s="63">
        <v>34722</v>
      </c>
      <c r="C7353" s="37">
        <v>46.234375</v>
      </c>
      <c r="D7353" s="37">
        <v>46.6875</v>
      </c>
      <c r="E7353" s="37">
        <v>46.203125</v>
      </c>
      <c r="F7353" s="37">
        <v>46.6875</v>
      </c>
      <c r="G7353" s="38">
        <v>53700</v>
      </c>
      <c r="H7353" s="37">
        <v>27.780806999999999</v>
      </c>
      <c r="I7353" s="41">
        <f t="shared" si="815"/>
        <v>0.59503736546184738</v>
      </c>
      <c r="J7353" s="41">
        <f t="shared" ca="1" si="816"/>
        <v>1</v>
      </c>
      <c r="K7353" s="37">
        <f t="shared" si="817"/>
        <v>27.51</v>
      </c>
      <c r="L7353" s="37">
        <f t="shared" si="818"/>
        <v>27.78</v>
      </c>
      <c r="M7353" s="37">
        <f t="shared" si="819"/>
        <v>27.49</v>
      </c>
      <c r="N7353" s="37">
        <f t="shared" si="820"/>
        <v>27.78</v>
      </c>
      <c r="O7353" s="38">
        <f t="shared" ca="1" si="821"/>
        <v>53700</v>
      </c>
    </row>
    <row r="7354" spans="1:15" x14ac:dyDescent="0.4">
      <c r="A7354">
        <v>7339</v>
      </c>
      <c r="B7354" s="63">
        <v>34719</v>
      </c>
      <c r="C7354" s="37">
        <v>46.65625</v>
      </c>
      <c r="D7354" s="37">
        <v>46.671875</v>
      </c>
      <c r="E7354" s="37">
        <v>46.453125</v>
      </c>
      <c r="F7354" s="37">
        <v>46.546875</v>
      </c>
      <c r="G7354" s="38">
        <v>78700</v>
      </c>
      <c r="H7354" s="37">
        <v>27.697127999999999</v>
      </c>
      <c r="I7354" s="41">
        <f t="shared" si="815"/>
        <v>0.59503732527693853</v>
      </c>
      <c r="J7354" s="41">
        <f t="shared" ca="1" si="816"/>
        <v>1</v>
      </c>
      <c r="K7354" s="37">
        <f t="shared" si="817"/>
        <v>27.76</v>
      </c>
      <c r="L7354" s="37">
        <f t="shared" si="818"/>
        <v>27.77</v>
      </c>
      <c r="M7354" s="37">
        <f t="shared" si="819"/>
        <v>27.64</v>
      </c>
      <c r="N7354" s="37">
        <f t="shared" si="820"/>
        <v>27.7</v>
      </c>
      <c r="O7354" s="38">
        <f t="shared" ca="1" si="821"/>
        <v>78700</v>
      </c>
    </row>
    <row r="7355" spans="1:15" x14ac:dyDescent="0.4">
      <c r="A7355">
        <v>7340</v>
      </c>
      <c r="B7355" s="63">
        <v>34718</v>
      </c>
      <c r="C7355" s="37">
        <v>46.828125</v>
      </c>
      <c r="D7355" s="37">
        <v>46.875</v>
      </c>
      <c r="E7355" s="37">
        <v>46.6875</v>
      </c>
      <c r="F7355" s="37">
        <v>46.71875</v>
      </c>
      <c r="G7355" s="38">
        <v>139100</v>
      </c>
      <c r="H7355" s="37">
        <v>27.799406000000001</v>
      </c>
      <c r="I7355" s="41">
        <f t="shared" si="815"/>
        <v>0.5950374528428094</v>
      </c>
      <c r="J7355" s="41">
        <f t="shared" ca="1" si="816"/>
        <v>1</v>
      </c>
      <c r="K7355" s="37">
        <f t="shared" si="817"/>
        <v>27.86</v>
      </c>
      <c r="L7355" s="37">
        <f t="shared" si="818"/>
        <v>27.89</v>
      </c>
      <c r="M7355" s="37">
        <f t="shared" si="819"/>
        <v>27.78</v>
      </c>
      <c r="N7355" s="37">
        <f t="shared" si="820"/>
        <v>27.8</v>
      </c>
      <c r="O7355" s="38">
        <f t="shared" ca="1" si="821"/>
        <v>139100</v>
      </c>
    </row>
    <row r="7356" spans="1:15" x14ac:dyDescent="0.4">
      <c r="A7356">
        <v>7341</v>
      </c>
      <c r="B7356" s="63">
        <v>34717</v>
      </c>
      <c r="C7356" s="37">
        <v>47</v>
      </c>
      <c r="D7356" s="37">
        <v>47.078125</v>
      </c>
      <c r="E7356" s="37">
        <v>46.875</v>
      </c>
      <c r="F7356" s="37">
        <v>46.984375</v>
      </c>
      <c r="G7356" s="38">
        <v>84500</v>
      </c>
      <c r="H7356" s="37">
        <v>27.957466</v>
      </c>
      <c r="I7356" s="41">
        <f t="shared" si="815"/>
        <v>0.59503752045227798</v>
      </c>
      <c r="J7356" s="41">
        <f t="shared" ca="1" si="816"/>
        <v>1</v>
      </c>
      <c r="K7356" s="37">
        <f t="shared" si="817"/>
        <v>27.97</v>
      </c>
      <c r="L7356" s="37">
        <f t="shared" si="818"/>
        <v>28.01</v>
      </c>
      <c r="M7356" s="37">
        <f t="shared" si="819"/>
        <v>27.89</v>
      </c>
      <c r="N7356" s="37">
        <f t="shared" si="820"/>
        <v>27.96</v>
      </c>
      <c r="O7356" s="38">
        <f t="shared" ca="1" si="821"/>
        <v>84500</v>
      </c>
    </row>
    <row r="7357" spans="1:15" x14ac:dyDescent="0.4">
      <c r="A7357">
        <v>7342</v>
      </c>
      <c r="B7357" s="63">
        <v>34716</v>
      </c>
      <c r="C7357" s="37">
        <v>46.921875</v>
      </c>
      <c r="D7357" s="37">
        <v>47.0625</v>
      </c>
      <c r="E7357" s="37">
        <v>46.859375</v>
      </c>
      <c r="F7357" s="37">
        <v>47.03125</v>
      </c>
      <c r="G7357" s="38">
        <v>89500</v>
      </c>
      <c r="H7357" s="37">
        <v>27.985344000000001</v>
      </c>
      <c r="I7357" s="41">
        <f t="shared" si="815"/>
        <v>0.59503721461794024</v>
      </c>
      <c r="J7357" s="41">
        <f t="shared" ca="1" si="816"/>
        <v>1</v>
      </c>
      <c r="K7357" s="37">
        <f t="shared" si="817"/>
        <v>27.92</v>
      </c>
      <c r="L7357" s="37">
        <f t="shared" si="818"/>
        <v>28</v>
      </c>
      <c r="M7357" s="37">
        <f t="shared" si="819"/>
        <v>27.88</v>
      </c>
      <c r="N7357" s="37">
        <f t="shared" si="820"/>
        <v>27.99</v>
      </c>
      <c r="O7357" s="38">
        <f t="shared" ca="1" si="821"/>
        <v>89500</v>
      </c>
    </row>
    <row r="7358" spans="1:15" x14ac:dyDescent="0.4">
      <c r="A7358">
        <v>7343</v>
      </c>
      <c r="B7358" s="63">
        <v>34715</v>
      </c>
      <c r="C7358" s="37">
        <v>46.71875</v>
      </c>
      <c r="D7358" s="37">
        <v>47.03125</v>
      </c>
      <c r="E7358" s="37">
        <v>46.71875</v>
      </c>
      <c r="F7358" s="37">
        <v>47.015625</v>
      </c>
      <c r="G7358" s="38">
        <v>105100</v>
      </c>
      <c r="H7358" s="37">
        <v>27.976049</v>
      </c>
      <c r="I7358" s="41">
        <f t="shared" si="815"/>
        <v>0.5950372668660685</v>
      </c>
      <c r="J7358" s="41">
        <f t="shared" ca="1" si="816"/>
        <v>1</v>
      </c>
      <c r="K7358" s="37">
        <f t="shared" si="817"/>
        <v>27.8</v>
      </c>
      <c r="L7358" s="37">
        <f t="shared" si="818"/>
        <v>27.99</v>
      </c>
      <c r="M7358" s="37">
        <f t="shared" si="819"/>
        <v>27.8</v>
      </c>
      <c r="N7358" s="37">
        <f t="shared" si="820"/>
        <v>27.98</v>
      </c>
      <c r="O7358" s="38">
        <f t="shared" ca="1" si="821"/>
        <v>105100</v>
      </c>
    </row>
    <row r="7359" spans="1:15" x14ac:dyDescent="0.4">
      <c r="A7359">
        <v>7344</v>
      </c>
      <c r="B7359" s="63">
        <v>34712</v>
      </c>
      <c r="C7359" s="37">
        <v>46.4375</v>
      </c>
      <c r="D7359" s="37">
        <v>46.734375</v>
      </c>
      <c r="E7359" s="37">
        <v>46.375</v>
      </c>
      <c r="F7359" s="37">
        <v>46.734375</v>
      </c>
      <c r="G7359" s="38">
        <v>170600</v>
      </c>
      <c r="H7359" s="37">
        <v>27.808710000000001</v>
      </c>
      <c r="I7359" s="41">
        <f t="shared" si="815"/>
        <v>0.59503759277833501</v>
      </c>
      <c r="J7359" s="41">
        <f t="shared" ca="1" si="816"/>
        <v>1</v>
      </c>
      <c r="K7359" s="37">
        <f t="shared" si="817"/>
        <v>27.63</v>
      </c>
      <c r="L7359" s="37">
        <f t="shared" si="818"/>
        <v>27.81</v>
      </c>
      <c r="M7359" s="37">
        <f t="shared" si="819"/>
        <v>27.59</v>
      </c>
      <c r="N7359" s="37">
        <f t="shared" si="820"/>
        <v>27.81</v>
      </c>
      <c r="O7359" s="38">
        <f t="shared" ca="1" si="821"/>
        <v>170600</v>
      </c>
    </row>
    <row r="7360" spans="1:15" x14ac:dyDescent="0.4">
      <c r="A7360">
        <v>7345</v>
      </c>
      <c r="B7360" s="63">
        <v>34711</v>
      </c>
      <c r="C7360" s="37">
        <v>46.125</v>
      </c>
      <c r="D7360" s="37">
        <v>46.21875</v>
      </c>
      <c r="E7360" s="37">
        <v>46.03125</v>
      </c>
      <c r="F7360" s="37">
        <v>46.1875</v>
      </c>
      <c r="G7360" s="38">
        <v>40300</v>
      </c>
      <c r="H7360" s="37">
        <v>27.483280000000001</v>
      </c>
      <c r="I7360" s="41">
        <f t="shared" si="815"/>
        <v>0.59503718538565631</v>
      </c>
      <c r="J7360" s="41">
        <f t="shared" ca="1" si="816"/>
        <v>1</v>
      </c>
      <c r="K7360" s="37">
        <f t="shared" si="817"/>
        <v>27.45</v>
      </c>
      <c r="L7360" s="37">
        <f t="shared" si="818"/>
        <v>27.5</v>
      </c>
      <c r="M7360" s="37">
        <f t="shared" si="819"/>
        <v>27.39</v>
      </c>
      <c r="N7360" s="37">
        <f t="shared" si="820"/>
        <v>27.48</v>
      </c>
      <c r="O7360" s="38">
        <f t="shared" ca="1" si="821"/>
        <v>40300</v>
      </c>
    </row>
    <row r="7361" spans="1:15" x14ac:dyDescent="0.4">
      <c r="A7361">
        <v>7346</v>
      </c>
      <c r="B7361" s="63">
        <v>34710</v>
      </c>
      <c r="C7361" s="37">
        <v>46.296875</v>
      </c>
      <c r="D7361" s="37">
        <v>46.296875</v>
      </c>
      <c r="E7361" s="37">
        <v>45.8125</v>
      </c>
      <c r="F7361" s="37">
        <v>46.171875</v>
      </c>
      <c r="G7361" s="38">
        <v>222400</v>
      </c>
      <c r="H7361" s="37">
        <v>27.473994999999999</v>
      </c>
      <c r="I7361" s="41">
        <f t="shared" si="815"/>
        <v>0.59503745516074447</v>
      </c>
      <c r="J7361" s="41">
        <f t="shared" ca="1" si="816"/>
        <v>1</v>
      </c>
      <c r="K7361" s="37">
        <f t="shared" si="817"/>
        <v>27.55</v>
      </c>
      <c r="L7361" s="37">
        <f t="shared" si="818"/>
        <v>27.55</v>
      </c>
      <c r="M7361" s="37">
        <f t="shared" si="819"/>
        <v>27.26</v>
      </c>
      <c r="N7361" s="37">
        <f t="shared" si="820"/>
        <v>27.47</v>
      </c>
      <c r="O7361" s="38">
        <f t="shared" ca="1" si="821"/>
        <v>222400</v>
      </c>
    </row>
    <row r="7362" spans="1:15" x14ac:dyDescent="0.4">
      <c r="A7362">
        <v>7347</v>
      </c>
      <c r="B7362" s="63">
        <v>34709</v>
      </c>
      <c r="C7362" s="37">
        <v>46.203125</v>
      </c>
      <c r="D7362" s="37">
        <v>46.390625</v>
      </c>
      <c r="E7362" s="37">
        <v>46.140625</v>
      </c>
      <c r="F7362" s="37">
        <v>46.140625</v>
      </c>
      <c r="G7362" s="38">
        <v>229800</v>
      </c>
      <c r="H7362" s="37">
        <v>27.455393000000001</v>
      </c>
      <c r="I7362" s="41">
        <f t="shared" si="815"/>
        <v>0.59503730172705727</v>
      </c>
      <c r="J7362" s="41">
        <f t="shared" ca="1" si="816"/>
        <v>1</v>
      </c>
      <c r="K7362" s="37">
        <f t="shared" si="817"/>
        <v>27.49</v>
      </c>
      <c r="L7362" s="37">
        <f t="shared" si="818"/>
        <v>27.6</v>
      </c>
      <c r="M7362" s="37">
        <f t="shared" si="819"/>
        <v>27.46</v>
      </c>
      <c r="N7362" s="37">
        <f t="shared" si="820"/>
        <v>27.46</v>
      </c>
      <c r="O7362" s="38">
        <f t="shared" ca="1" si="821"/>
        <v>229800</v>
      </c>
    </row>
    <row r="7363" spans="1:15" x14ac:dyDescent="0.4">
      <c r="A7363">
        <v>7348</v>
      </c>
      <c r="B7363" s="63">
        <v>34708</v>
      </c>
      <c r="C7363" s="37">
        <v>46.03125</v>
      </c>
      <c r="D7363" s="37">
        <v>46.09375</v>
      </c>
      <c r="E7363" s="37">
        <v>46</v>
      </c>
      <c r="F7363" s="37">
        <v>46.09375</v>
      </c>
      <c r="G7363" s="38">
        <v>36800</v>
      </c>
      <c r="H7363" s="37">
        <v>27.427493999999999</v>
      </c>
      <c r="I7363" s="41">
        <f t="shared" si="815"/>
        <v>0.59503715796610168</v>
      </c>
      <c r="J7363" s="41">
        <f t="shared" ca="1" si="816"/>
        <v>1</v>
      </c>
      <c r="K7363" s="37">
        <f t="shared" si="817"/>
        <v>27.39</v>
      </c>
      <c r="L7363" s="37">
        <f t="shared" si="818"/>
        <v>27.43</v>
      </c>
      <c r="M7363" s="37">
        <f t="shared" si="819"/>
        <v>27.37</v>
      </c>
      <c r="N7363" s="37">
        <f t="shared" si="820"/>
        <v>27.43</v>
      </c>
      <c r="O7363" s="38">
        <f t="shared" ca="1" si="821"/>
        <v>36800</v>
      </c>
    </row>
    <row r="7364" spans="1:15" x14ac:dyDescent="0.4">
      <c r="A7364">
        <v>7349</v>
      </c>
      <c r="B7364" s="63">
        <v>34705</v>
      </c>
      <c r="C7364" s="37">
        <v>46.09375</v>
      </c>
      <c r="D7364" s="37">
        <v>46.25</v>
      </c>
      <c r="E7364" s="37">
        <v>45.90625</v>
      </c>
      <c r="F7364" s="37">
        <v>46.046875</v>
      </c>
      <c r="G7364" s="38">
        <v>448400</v>
      </c>
      <c r="H7364" s="37">
        <v>27.399591000000001</v>
      </c>
      <c r="I7364" s="41">
        <f t="shared" si="815"/>
        <v>0.59503692704445199</v>
      </c>
      <c r="J7364" s="41">
        <f t="shared" ca="1" si="816"/>
        <v>1</v>
      </c>
      <c r="K7364" s="37">
        <f t="shared" si="817"/>
        <v>27.43</v>
      </c>
      <c r="L7364" s="37">
        <f t="shared" si="818"/>
        <v>27.52</v>
      </c>
      <c r="M7364" s="37">
        <f t="shared" si="819"/>
        <v>27.32</v>
      </c>
      <c r="N7364" s="37">
        <f t="shared" si="820"/>
        <v>27.4</v>
      </c>
      <c r="O7364" s="38">
        <f t="shared" ca="1" si="821"/>
        <v>448400</v>
      </c>
    </row>
    <row r="7365" spans="1:15" x14ac:dyDescent="0.4">
      <c r="A7365">
        <v>7350</v>
      </c>
      <c r="B7365" s="63">
        <v>34704</v>
      </c>
      <c r="C7365" s="37">
        <v>46.03125</v>
      </c>
      <c r="D7365" s="37">
        <v>46.109375</v>
      </c>
      <c r="E7365" s="37">
        <v>45.953125</v>
      </c>
      <c r="F7365" s="37">
        <v>46</v>
      </c>
      <c r="G7365" s="38">
        <v>89800</v>
      </c>
      <c r="H7365" s="37">
        <v>27.371718999999999</v>
      </c>
      <c r="I7365" s="41">
        <f t="shared" si="815"/>
        <v>0.59503736956521736</v>
      </c>
      <c r="J7365" s="41">
        <f t="shared" ca="1" si="816"/>
        <v>1</v>
      </c>
      <c r="K7365" s="37">
        <f t="shared" si="817"/>
        <v>27.39</v>
      </c>
      <c r="L7365" s="37">
        <f t="shared" si="818"/>
        <v>27.44</v>
      </c>
      <c r="M7365" s="37">
        <f t="shared" si="819"/>
        <v>27.34</v>
      </c>
      <c r="N7365" s="37">
        <f t="shared" si="820"/>
        <v>27.37</v>
      </c>
      <c r="O7365" s="38">
        <f t="shared" ca="1" si="821"/>
        <v>89800</v>
      </c>
    </row>
    <row r="7366" spans="1:15" x14ac:dyDescent="0.4">
      <c r="A7366">
        <v>7351</v>
      </c>
      <c r="B7366" s="63">
        <v>34703</v>
      </c>
      <c r="C7366" s="37">
        <v>45.984375</v>
      </c>
      <c r="D7366" s="37">
        <v>46</v>
      </c>
      <c r="E7366" s="37">
        <v>45.75</v>
      </c>
      <c r="F7366" s="37">
        <v>46</v>
      </c>
      <c r="G7366" s="38">
        <v>351800</v>
      </c>
      <c r="H7366" s="37">
        <v>27.371718999999999</v>
      </c>
      <c r="I7366" s="41">
        <f t="shared" si="815"/>
        <v>0.59503736956521736</v>
      </c>
      <c r="J7366" s="41">
        <f t="shared" ca="1" si="816"/>
        <v>1</v>
      </c>
      <c r="K7366" s="37">
        <f t="shared" si="817"/>
        <v>27.36</v>
      </c>
      <c r="L7366" s="37">
        <f t="shared" si="818"/>
        <v>27.37</v>
      </c>
      <c r="M7366" s="37">
        <f t="shared" si="819"/>
        <v>27.22</v>
      </c>
      <c r="N7366" s="37">
        <f t="shared" si="820"/>
        <v>27.37</v>
      </c>
      <c r="O7366" s="38">
        <f t="shared" ca="1" si="821"/>
        <v>351800</v>
      </c>
    </row>
    <row r="7367" spans="1:15" x14ac:dyDescent="0.4">
      <c r="A7367">
        <v>7352</v>
      </c>
      <c r="B7367" s="63">
        <v>34702</v>
      </c>
      <c r="C7367" s="37">
        <v>45.703125</v>
      </c>
      <c r="D7367" s="37">
        <v>45.84375</v>
      </c>
      <c r="E7367" s="37">
        <v>45.6875</v>
      </c>
      <c r="F7367" s="37">
        <v>45.78125</v>
      </c>
      <c r="G7367" s="38">
        <v>324300</v>
      </c>
      <c r="H7367" s="37">
        <v>27.241551999999999</v>
      </c>
      <c r="I7367" s="41">
        <f t="shared" si="815"/>
        <v>0.59503731331058018</v>
      </c>
      <c r="J7367" s="41">
        <f t="shared" ca="1" si="816"/>
        <v>1</v>
      </c>
      <c r="K7367" s="37">
        <f t="shared" si="817"/>
        <v>27.2</v>
      </c>
      <c r="L7367" s="37">
        <f t="shared" si="818"/>
        <v>27.28</v>
      </c>
      <c r="M7367" s="37">
        <f t="shared" si="819"/>
        <v>27.19</v>
      </c>
      <c r="N7367" s="37">
        <f t="shared" si="820"/>
        <v>27.24</v>
      </c>
      <c r="O7367" s="38">
        <f t="shared" ca="1" si="821"/>
        <v>324300</v>
      </c>
    </row>
    <row r="7368" spans="1:15" x14ac:dyDescent="0.4">
      <c r="A7368">
        <v>7353</v>
      </c>
      <c r="B7368" s="63">
        <v>34698</v>
      </c>
      <c r="C7368" s="37">
        <v>46.203125</v>
      </c>
      <c r="D7368" s="37">
        <v>46.25</v>
      </c>
      <c r="E7368" s="37">
        <v>45.5625</v>
      </c>
      <c r="F7368" s="37">
        <v>45.5625</v>
      </c>
      <c r="G7368" s="38">
        <v>2209500</v>
      </c>
      <c r="H7368" s="37">
        <v>27.111381999999999</v>
      </c>
      <c r="I7368" s="41">
        <f t="shared" si="815"/>
        <v>0.59503719067215366</v>
      </c>
      <c r="J7368" s="41">
        <f t="shared" ca="1" si="816"/>
        <v>1</v>
      </c>
      <c r="K7368" s="37">
        <f t="shared" si="817"/>
        <v>27.49</v>
      </c>
      <c r="L7368" s="37">
        <f t="shared" si="818"/>
        <v>27.52</v>
      </c>
      <c r="M7368" s="37">
        <f t="shared" si="819"/>
        <v>27.11</v>
      </c>
      <c r="N7368" s="37">
        <f t="shared" si="820"/>
        <v>27.11</v>
      </c>
      <c r="O7368" s="38">
        <f t="shared" ca="1" si="821"/>
        <v>2209500</v>
      </c>
    </row>
    <row r="7369" spans="1:15" x14ac:dyDescent="0.4">
      <c r="A7369">
        <v>7354</v>
      </c>
      <c r="B7369" s="63">
        <v>34697</v>
      </c>
      <c r="C7369" s="37">
        <v>46.25</v>
      </c>
      <c r="D7369" s="37">
        <v>46.25</v>
      </c>
      <c r="E7369" s="37">
        <v>46.0625</v>
      </c>
      <c r="F7369" s="37">
        <v>46.109375</v>
      </c>
      <c r="G7369" s="38">
        <v>220100</v>
      </c>
      <c r="H7369" s="37">
        <v>27.436789000000001</v>
      </c>
      <c r="I7369" s="41">
        <f t="shared" si="815"/>
        <v>0.59503710471026772</v>
      </c>
      <c r="J7369" s="41">
        <f t="shared" ca="1" si="816"/>
        <v>1</v>
      </c>
      <c r="K7369" s="37">
        <f t="shared" si="817"/>
        <v>27.52</v>
      </c>
      <c r="L7369" s="37">
        <f t="shared" si="818"/>
        <v>27.52</v>
      </c>
      <c r="M7369" s="37">
        <f t="shared" si="819"/>
        <v>27.41</v>
      </c>
      <c r="N7369" s="37">
        <f t="shared" si="820"/>
        <v>27.44</v>
      </c>
      <c r="O7369" s="38">
        <f t="shared" ca="1" si="821"/>
        <v>220100</v>
      </c>
    </row>
    <row r="7370" spans="1:15" x14ac:dyDescent="0.4">
      <c r="A7370">
        <v>7355</v>
      </c>
      <c r="B7370" s="63">
        <v>34696</v>
      </c>
      <c r="C7370" s="37">
        <v>46.359375</v>
      </c>
      <c r="D7370" s="37">
        <v>46.359375</v>
      </c>
      <c r="E7370" s="37">
        <v>45.96875</v>
      </c>
      <c r="F7370" s="37">
        <v>46.078125</v>
      </c>
      <c r="G7370" s="38">
        <v>358200</v>
      </c>
      <c r="H7370" s="37">
        <v>27.418201</v>
      </c>
      <c r="I7370" s="41">
        <f t="shared" si="815"/>
        <v>0.59503725466259749</v>
      </c>
      <c r="J7370" s="41">
        <f t="shared" ca="1" si="816"/>
        <v>1</v>
      </c>
      <c r="K7370" s="37">
        <f t="shared" si="817"/>
        <v>27.59</v>
      </c>
      <c r="L7370" s="37">
        <f t="shared" si="818"/>
        <v>27.59</v>
      </c>
      <c r="M7370" s="37">
        <f t="shared" si="819"/>
        <v>27.35</v>
      </c>
      <c r="N7370" s="37">
        <f t="shared" si="820"/>
        <v>27.42</v>
      </c>
      <c r="O7370" s="38">
        <f t="shared" ca="1" si="821"/>
        <v>358200</v>
      </c>
    </row>
    <row r="7371" spans="1:15" x14ac:dyDescent="0.4">
      <c r="A7371">
        <v>7356</v>
      </c>
      <c r="B7371" s="63">
        <v>34695</v>
      </c>
      <c r="C7371" s="37">
        <v>46.21875</v>
      </c>
      <c r="D7371" s="37">
        <v>46.40625</v>
      </c>
      <c r="E7371" s="37">
        <v>46.1875</v>
      </c>
      <c r="F7371" s="37">
        <v>46.3125</v>
      </c>
      <c r="G7371" s="38">
        <v>95200</v>
      </c>
      <c r="H7371" s="37">
        <v>27.557666999999999</v>
      </c>
      <c r="I7371" s="41">
        <f t="shared" si="815"/>
        <v>0.59503734412955467</v>
      </c>
      <c r="J7371" s="41">
        <f t="shared" ca="1" si="816"/>
        <v>1</v>
      </c>
      <c r="K7371" s="37">
        <f t="shared" si="817"/>
        <v>27.5</v>
      </c>
      <c r="L7371" s="37">
        <f t="shared" si="818"/>
        <v>27.61</v>
      </c>
      <c r="M7371" s="37">
        <f t="shared" si="819"/>
        <v>27.48</v>
      </c>
      <c r="N7371" s="37">
        <f t="shared" si="820"/>
        <v>27.56</v>
      </c>
      <c r="O7371" s="38">
        <f t="shared" ca="1" si="821"/>
        <v>95200</v>
      </c>
    </row>
    <row r="7372" spans="1:15" x14ac:dyDescent="0.4">
      <c r="A7372">
        <v>7357</v>
      </c>
      <c r="B7372" s="63">
        <v>34691</v>
      </c>
      <c r="C7372" s="37">
        <v>45.984375</v>
      </c>
      <c r="D7372" s="37">
        <v>46.171875</v>
      </c>
      <c r="E7372" s="37">
        <v>45.984375</v>
      </c>
      <c r="F7372" s="37">
        <v>46.0625</v>
      </c>
      <c r="G7372" s="38">
        <v>125800</v>
      </c>
      <c r="H7372" s="37">
        <v>27.408909000000001</v>
      </c>
      <c r="I7372" s="41">
        <f t="shared" si="815"/>
        <v>0.59503737313432836</v>
      </c>
      <c r="J7372" s="41">
        <f t="shared" ca="1" si="816"/>
        <v>1</v>
      </c>
      <c r="K7372" s="37">
        <f t="shared" si="817"/>
        <v>27.36</v>
      </c>
      <c r="L7372" s="37">
        <f t="shared" si="818"/>
        <v>27.47</v>
      </c>
      <c r="M7372" s="37">
        <f t="shared" si="819"/>
        <v>27.36</v>
      </c>
      <c r="N7372" s="37">
        <f t="shared" si="820"/>
        <v>27.41</v>
      </c>
      <c r="O7372" s="38">
        <f t="shared" ca="1" si="821"/>
        <v>125800</v>
      </c>
    </row>
    <row r="7373" spans="1:15" x14ac:dyDescent="0.4">
      <c r="A7373">
        <v>7358</v>
      </c>
      <c r="B7373" s="63">
        <v>34690</v>
      </c>
      <c r="C7373" s="37">
        <v>46.15625</v>
      </c>
      <c r="D7373" s="37">
        <v>46.203125</v>
      </c>
      <c r="E7373" s="37">
        <v>45.96875</v>
      </c>
      <c r="F7373" s="37">
        <v>46.015625</v>
      </c>
      <c r="G7373" s="38">
        <v>222000</v>
      </c>
      <c r="H7373" s="37">
        <v>27.381018000000001</v>
      </c>
      <c r="I7373" s="41">
        <f t="shared" si="815"/>
        <v>0.59503740305602715</v>
      </c>
      <c r="J7373" s="41">
        <f t="shared" ca="1" si="816"/>
        <v>1</v>
      </c>
      <c r="K7373" s="37">
        <f t="shared" si="817"/>
        <v>27.46</v>
      </c>
      <c r="L7373" s="37">
        <f t="shared" si="818"/>
        <v>27.49</v>
      </c>
      <c r="M7373" s="37">
        <f t="shared" si="819"/>
        <v>27.35</v>
      </c>
      <c r="N7373" s="37">
        <f t="shared" si="820"/>
        <v>27.38</v>
      </c>
      <c r="O7373" s="38">
        <f t="shared" ca="1" si="821"/>
        <v>222000</v>
      </c>
    </row>
    <row r="7374" spans="1:15" x14ac:dyDescent="0.4">
      <c r="A7374">
        <v>7359</v>
      </c>
      <c r="B7374" s="63">
        <v>34689</v>
      </c>
      <c r="C7374" s="37">
        <v>45.703125</v>
      </c>
      <c r="D7374" s="37">
        <v>46.265625</v>
      </c>
      <c r="E7374" s="37">
        <v>45.703125</v>
      </c>
      <c r="F7374" s="37">
        <v>46.15625</v>
      </c>
      <c r="G7374" s="38">
        <v>544500</v>
      </c>
      <c r="H7374" s="37">
        <v>27.464687000000001</v>
      </c>
      <c r="I7374" s="41">
        <f t="shared" si="815"/>
        <v>0.5950372268111036</v>
      </c>
      <c r="J7374" s="41">
        <f t="shared" ca="1" si="816"/>
        <v>1</v>
      </c>
      <c r="K7374" s="37">
        <f t="shared" si="817"/>
        <v>27.2</v>
      </c>
      <c r="L7374" s="37">
        <f t="shared" si="818"/>
        <v>27.53</v>
      </c>
      <c r="M7374" s="37">
        <f t="shared" si="819"/>
        <v>27.2</v>
      </c>
      <c r="N7374" s="37">
        <f t="shared" si="820"/>
        <v>27.46</v>
      </c>
      <c r="O7374" s="38">
        <f t="shared" ca="1" si="821"/>
        <v>544500</v>
      </c>
    </row>
    <row r="7375" spans="1:15" x14ac:dyDescent="0.4">
      <c r="A7375">
        <v>7360</v>
      </c>
      <c r="B7375" s="63">
        <v>34688</v>
      </c>
      <c r="C7375" s="37">
        <v>45.859375</v>
      </c>
      <c r="D7375" s="37">
        <v>45.890625</v>
      </c>
      <c r="E7375" s="37">
        <v>45.671875</v>
      </c>
      <c r="F7375" s="37">
        <v>45.671875</v>
      </c>
      <c r="G7375" s="38">
        <v>675600</v>
      </c>
      <c r="H7375" s="37">
        <v>27.176463999999999</v>
      </c>
      <c r="I7375" s="41">
        <f t="shared" si="815"/>
        <v>0.59503718645227499</v>
      </c>
      <c r="J7375" s="41">
        <f t="shared" ca="1" si="816"/>
        <v>1</v>
      </c>
      <c r="K7375" s="37">
        <f t="shared" si="817"/>
        <v>27.29</v>
      </c>
      <c r="L7375" s="37">
        <f t="shared" si="818"/>
        <v>27.31</v>
      </c>
      <c r="M7375" s="37">
        <f t="shared" si="819"/>
        <v>27.18</v>
      </c>
      <c r="N7375" s="37">
        <f t="shared" si="820"/>
        <v>27.18</v>
      </c>
      <c r="O7375" s="38">
        <f t="shared" ca="1" si="821"/>
        <v>675600</v>
      </c>
    </row>
    <row r="7376" spans="1:15" x14ac:dyDescent="0.4">
      <c r="A7376">
        <v>7361</v>
      </c>
      <c r="B7376" s="63">
        <v>34687</v>
      </c>
      <c r="C7376" s="37">
        <v>45.75</v>
      </c>
      <c r="D7376" s="37">
        <v>45.84375</v>
      </c>
      <c r="E7376" s="37">
        <v>45.609375</v>
      </c>
      <c r="F7376" s="37">
        <v>45.8125</v>
      </c>
      <c r="G7376" s="38">
        <v>1120200</v>
      </c>
      <c r="H7376" s="37">
        <v>27.260155000000001</v>
      </c>
      <c r="I7376" s="41">
        <f t="shared" si="815"/>
        <v>0.59503748976807647</v>
      </c>
      <c r="J7376" s="41">
        <f t="shared" ca="1" si="816"/>
        <v>1</v>
      </c>
      <c r="K7376" s="37">
        <f t="shared" si="817"/>
        <v>27.22</v>
      </c>
      <c r="L7376" s="37">
        <f t="shared" si="818"/>
        <v>27.28</v>
      </c>
      <c r="M7376" s="37">
        <f t="shared" si="819"/>
        <v>27.14</v>
      </c>
      <c r="N7376" s="37">
        <f t="shared" si="820"/>
        <v>27.26</v>
      </c>
      <c r="O7376" s="38">
        <f t="shared" ca="1" si="821"/>
        <v>1120200</v>
      </c>
    </row>
    <row r="7377" spans="1:15" x14ac:dyDescent="0.4">
      <c r="A7377">
        <v>7362</v>
      </c>
      <c r="B7377" s="63">
        <v>34684</v>
      </c>
      <c r="C7377" s="37">
        <v>45.671875</v>
      </c>
      <c r="D7377" s="37">
        <v>45.84375</v>
      </c>
      <c r="E7377" s="37">
        <v>45.625</v>
      </c>
      <c r="F7377" s="37">
        <v>45.75</v>
      </c>
      <c r="G7377" s="38">
        <v>266100</v>
      </c>
      <c r="H7377" s="37">
        <v>27.22296</v>
      </c>
      <c r="I7377" s="41">
        <f t="shared" ref="I7377:I7440" si="822">IF(F7377=0,1,H7377/F7377)</f>
        <v>0.59503737704918036</v>
      </c>
      <c r="J7377" s="41">
        <f t="shared" ref="J7377:J7440" ca="1" si="823">INDEX(OFFSET($T$15,0,0,$S$13+1,1),MATCH(B7377,OFFSET($Q$15,0,0,$S$13+1,1),-1))</f>
        <v>1</v>
      </c>
      <c r="K7377" s="37">
        <f t="shared" ref="K7377:K7440" si="824">ROUND($I7377*C7377,2)</f>
        <v>27.18</v>
      </c>
      <c r="L7377" s="37">
        <f t="shared" ref="L7377:L7440" si="825">ROUND($I7377*D7377,2)</f>
        <v>27.28</v>
      </c>
      <c r="M7377" s="37">
        <f t="shared" ref="M7377:M7440" si="826">ROUND($I7377*E7377,2)</f>
        <v>27.15</v>
      </c>
      <c r="N7377" s="37">
        <f t="shared" ref="N7377:N7440" si="827">ROUND($I7377*F7377,2)</f>
        <v>27.22</v>
      </c>
      <c r="O7377" s="38">
        <f t="shared" ref="O7377:O7440" ca="1" si="828">G7377*J7377</f>
        <v>266100</v>
      </c>
    </row>
    <row r="7378" spans="1:15" x14ac:dyDescent="0.4">
      <c r="A7378">
        <v>7363</v>
      </c>
      <c r="B7378" s="63">
        <v>34683</v>
      </c>
      <c r="C7378" s="37">
        <v>45.8125</v>
      </c>
      <c r="D7378" s="37">
        <v>46.03125</v>
      </c>
      <c r="E7378" s="37">
        <v>45.8125</v>
      </c>
      <c r="F7378" s="37">
        <v>45.890625</v>
      </c>
      <c r="G7378" s="38">
        <v>130100</v>
      </c>
      <c r="H7378" s="37">
        <v>27.090638999999999</v>
      </c>
      <c r="I7378" s="41">
        <f t="shared" si="822"/>
        <v>0.59033057405515832</v>
      </c>
      <c r="J7378" s="41">
        <f t="shared" ca="1" si="823"/>
        <v>1</v>
      </c>
      <c r="K7378" s="37">
        <f t="shared" si="824"/>
        <v>27.04</v>
      </c>
      <c r="L7378" s="37">
        <f t="shared" si="825"/>
        <v>27.17</v>
      </c>
      <c r="M7378" s="37">
        <f t="shared" si="826"/>
        <v>27.04</v>
      </c>
      <c r="N7378" s="37">
        <f t="shared" si="827"/>
        <v>27.09</v>
      </c>
      <c r="O7378" s="38">
        <f t="shared" ca="1" si="828"/>
        <v>130100</v>
      </c>
    </row>
    <row r="7379" spans="1:15" x14ac:dyDescent="0.4">
      <c r="A7379">
        <v>7364</v>
      </c>
      <c r="B7379" s="63">
        <v>34682</v>
      </c>
      <c r="C7379" s="37">
        <v>45.453125</v>
      </c>
      <c r="D7379" s="37">
        <v>45.953125</v>
      </c>
      <c r="E7379" s="37">
        <v>45.453125</v>
      </c>
      <c r="F7379" s="37">
        <v>45.75</v>
      </c>
      <c r="G7379" s="38">
        <v>203300</v>
      </c>
      <c r="H7379" s="37">
        <v>27.007601000000001</v>
      </c>
      <c r="I7379" s="41">
        <f t="shared" si="822"/>
        <v>0.59033007650273228</v>
      </c>
      <c r="J7379" s="41">
        <f t="shared" ca="1" si="823"/>
        <v>1</v>
      </c>
      <c r="K7379" s="37">
        <f t="shared" si="824"/>
        <v>26.83</v>
      </c>
      <c r="L7379" s="37">
        <f t="shared" si="825"/>
        <v>27.13</v>
      </c>
      <c r="M7379" s="37">
        <f t="shared" si="826"/>
        <v>26.83</v>
      </c>
      <c r="N7379" s="37">
        <f t="shared" si="827"/>
        <v>27.01</v>
      </c>
      <c r="O7379" s="38">
        <f t="shared" ca="1" si="828"/>
        <v>203300</v>
      </c>
    </row>
    <row r="7380" spans="1:15" x14ac:dyDescent="0.4">
      <c r="A7380">
        <v>7365</v>
      </c>
      <c r="B7380" s="63">
        <v>34681</v>
      </c>
      <c r="C7380" s="37">
        <v>45.3125</v>
      </c>
      <c r="D7380" s="37">
        <v>45.53125</v>
      </c>
      <c r="E7380" s="37">
        <v>45.3125</v>
      </c>
      <c r="F7380" s="37">
        <v>45.515625</v>
      </c>
      <c r="G7380" s="38">
        <v>70900</v>
      </c>
      <c r="H7380" s="37">
        <v>26.869261000000002</v>
      </c>
      <c r="I7380" s="41">
        <f t="shared" si="822"/>
        <v>0.59033048541023003</v>
      </c>
      <c r="J7380" s="41">
        <f t="shared" ca="1" si="823"/>
        <v>1</v>
      </c>
      <c r="K7380" s="37">
        <f t="shared" si="824"/>
        <v>26.75</v>
      </c>
      <c r="L7380" s="37">
        <f t="shared" si="825"/>
        <v>26.88</v>
      </c>
      <c r="M7380" s="37">
        <f t="shared" si="826"/>
        <v>26.75</v>
      </c>
      <c r="N7380" s="37">
        <f t="shared" si="827"/>
        <v>26.87</v>
      </c>
      <c r="O7380" s="38">
        <f t="shared" ca="1" si="828"/>
        <v>70900</v>
      </c>
    </row>
    <row r="7381" spans="1:15" x14ac:dyDescent="0.4">
      <c r="A7381">
        <v>7366</v>
      </c>
      <c r="B7381" s="63">
        <v>34680</v>
      </c>
      <c r="C7381" s="37">
        <v>44.953125</v>
      </c>
      <c r="D7381" s="37">
        <v>45.34375</v>
      </c>
      <c r="E7381" s="37">
        <v>44.953125</v>
      </c>
      <c r="F7381" s="37">
        <v>45.34375</v>
      </c>
      <c r="G7381" s="38">
        <v>151100</v>
      </c>
      <c r="H7381" s="37">
        <v>26.767790000000002</v>
      </c>
      <c r="I7381" s="41">
        <f t="shared" si="822"/>
        <v>0.59033031013094417</v>
      </c>
      <c r="J7381" s="41">
        <f t="shared" ca="1" si="823"/>
        <v>1</v>
      </c>
      <c r="K7381" s="37">
        <f t="shared" si="824"/>
        <v>26.54</v>
      </c>
      <c r="L7381" s="37">
        <f t="shared" si="825"/>
        <v>26.77</v>
      </c>
      <c r="M7381" s="37">
        <f t="shared" si="826"/>
        <v>26.54</v>
      </c>
      <c r="N7381" s="37">
        <f t="shared" si="827"/>
        <v>26.77</v>
      </c>
      <c r="O7381" s="38">
        <f t="shared" ca="1" si="828"/>
        <v>151100</v>
      </c>
    </row>
    <row r="7382" spans="1:15" x14ac:dyDescent="0.4">
      <c r="A7382">
        <v>7367</v>
      </c>
      <c r="B7382" s="63">
        <v>34677</v>
      </c>
      <c r="C7382" s="37">
        <v>44.875</v>
      </c>
      <c r="D7382" s="37">
        <v>45.078125</v>
      </c>
      <c r="E7382" s="37">
        <v>44.6875</v>
      </c>
      <c r="F7382" s="37">
        <v>45.046875</v>
      </c>
      <c r="G7382" s="38">
        <v>235900</v>
      </c>
      <c r="H7382" s="37">
        <v>26.592549999999999</v>
      </c>
      <c r="I7382" s="41">
        <f t="shared" si="822"/>
        <v>0.59033062781824486</v>
      </c>
      <c r="J7382" s="41">
        <f t="shared" ca="1" si="823"/>
        <v>1</v>
      </c>
      <c r="K7382" s="37">
        <f t="shared" si="824"/>
        <v>26.49</v>
      </c>
      <c r="L7382" s="37">
        <f t="shared" si="825"/>
        <v>26.61</v>
      </c>
      <c r="M7382" s="37">
        <f t="shared" si="826"/>
        <v>26.38</v>
      </c>
      <c r="N7382" s="37">
        <f t="shared" si="827"/>
        <v>26.59</v>
      </c>
      <c r="O7382" s="38">
        <f t="shared" ca="1" si="828"/>
        <v>235900</v>
      </c>
    </row>
    <row r="7383" spans="1:15" x14ac:dyDescent="0.4">
      <c r="A7383">
        <v>7368</v>
      </c>
      <c r="B7383" s="63">
        <v>34676</v>
      </c>
      <c r="C7383" s="37">
        <v>45.5</v>
      </c>
      <c r="D7383" s="37">
        <v>45.5625</v>
      </c>
      <c r="E7383" s="37">
        <v>44.75</v>
      </c>
      <c r="F7383" s="37">
        <v>44.875</v>
      </c>
      <c r="G7383" s="38">
        <v>261500</v>
      </c>
      <c r="H7383" s="37">
        <v>26.491078999999999</v>
      </c>
      <c r="I7383" s="41">
        <f t="shared" si="822"/>
        <v>0.59033045125348182</v>
      </c>
      <c r="J7383" s="41">
        <f t="shared" ca="1" si="823"/>
        <v>1</v>
      </c>
      <c r="K7383" s="37">
        <f t="shared" si="824"/>
        <v>26.86</v>
      </c>
      <c r="L7383" s="37">
        <f t="shared" si="825"/>
        <v>26.9</v>
      </c>
      <c r="M7383" s="37">
        <f t="shared" si="826"/>
        <v>26.42</v>
      </c>
      <c r="N7383" s="37">
        <f t="shared" si="827"/>
        <v>26.49</v>
      </c>
      <c r="O7383" s="38">
        <f t="shared" ca="1" si="828"/>
        <v>261500</v>
      </c>
    </row>
    <row r="7384" spans="1:15" x14ac:dyDescent="0.4">
      <c r="A7384">
        <v>7369</v>
      </c>
      <c r="B7384" s="63">
        <v>34675</v>
      </c>
      <c r="C7384" s="37">
        <v>45.359375</v>
      </c>
      <c r="D7384" s="37">
        <v>45.5</v>
      </c>
      <c r="E7384" s="37">
        <v>45.265625</v>
      </c>
      <c r="F7384" s="37">
        <v>45.3125</v>
      </c>
      <c r="G7384" s="38">
        <v>531900</v>
      </c>
      <c r="H7384" s="37">
        <v>26.749351999999998</v>
      </c>
      <c r="I7384" s="41">
        <f t="shared" si="822"/>
        <v>0.59033052689655163</v>
      </c>
      <c r="J7384" s="41">
        <f t="shared" ca="1" si="823"/>
        <v>1</v>
      </c>
      <c r="K7384" s="37">
        <f t="shared" si="824"/>
        <v>26.78</v>
      </c>
      <c r="L7384" s="37">
        <f t="shared" si="825"/>
        <v>26.86</v>
      </c>
      <c r="M7384" s="37">
        <f t="shared" si="826"/>
        <v>26.72</v>
      </c>
      <c r="N7384" s="37">
        <f t="shared" si="827"/>
        <v>26.75</v>
      </c>
      <c r="O7384" s="38">
        <f t="shared" ca="1" si="828"/>
        <v>531900</v>
      </c>
    </row>
    <row r="7385" spans="1:15" x14ac:dyDescent="0.4">
      <c r="A7385">
        <v>7370</v>
      </c>
      <c r="B7385" s="63">
        <v>34674</v>
      </c>
      <c r="C7385" s="37">
        <v>45.4375</v>
      </c>
      <c r="D7385" s="37">
        <v>45.65625</v>
      </c>
      <c r="E7385" s="37">
        <v>45.359375</v>
      </c>
      <c r="F7385" s="37">
        <v>45.640625</v>
      </c>
      <c r="G7385" s="38">
        <v>249900</v>
      </c>
      <c r="H7385" s="37">
        <v>26.943049999999999</v>
      </c>
      <c r="I7385" s="41">
        <f t="shared" si="822"/>
        <v>0.59033043478260872</v>
      </c>
      <c r="J7385" s="41">
        <f t="shared" ca="1" si="823"/>
        <v>1</v>
      </c>
      <c r="K7385" s="37">
        <f t="shared" si="824"/>
        <v>26.82</v>
      </c>
      <c r="L7385" s="37">
        <f t="shared" si="825"/>
        <v>26.95</v>
      </c>
      <c r="M7385" s="37">
        <f t="shared" si="826"/>
        <v>26.78</v>
      </c>
      <c r="N7385" s="37">
        <f t="shared" si="827"/>
        <v>26.94</v>
      </c>
      <c r="O7385" s="38">
        <f t="shared" ca="1" si="828"/>
        <v>249900</v>
      </c>
    </row>
    <row r="7386" spans="1:15" x14ac:dyDescent="0.4">
      <c r="A7386">
        <v>7371</v>
      </c>
      <c r="B7386" s="63">
        <v>34673</v>
      </c>
      <c r="C7386" s="37">
        <v>45.65625</v>
      </c>
      <c r="D7386" s="37">
        <v>45.8125</v>
      </c>
      <c r="E7386" s="37">
        <v>45.5</v>
      </c>
      <c r="F7386" s="37">
        <v>45.609375</v>
      </c>
      <c r="G7386" s="38">
        <v>139200</v>
      </c>
      <c r="H7386" s="37">
        <v>26.924606000000001</v>
      </c>
      <c r="I7386" s="41">
        <f t="shared" si="822"/>
        <v>0.59033051867077768</v>
      </c>
      <c r="J7386" s="41">
        <f t="shared" ca="1" si="823"/>
        <v>1</v>
      </c>
      <c r="K7386" s="37">
        <f t="shared" si="824"/>
        <v>26.95</v>
      </c>
      <c r="L7386" s="37">
        <f t="shared" si="825"/>
        <v>27.04</v>
      </c>
      <c r="M7386" s="37">
        <f t="shared" si="826"/>
        <v>26.86</v>
      </c>
      <c r="N7386" s="37">
        <f t="shared" si="827"/>
        <v>26.92</v>
      </c>
      <c r="O7386" s="38">
        <f t="shared" ca="1" si="828"/>
        <v>139200</v>
      </c>
    </row>
    <row r="7387" spans="1:15" x14ac:dyDescent="0.4">
      <c r="A7387">
        <v>7372</v>
      </c>
      <c r="B7387" s="63">
        <v>34670</v>
      </c>
      <c r="C7387" s="37">
        <v>45.046875</v>
      </c>
      <c r="D7387" s="37">
        <v>45.5625</v>
      </c>
      <c r="E7387" s="37">
        <v>45.046875</v>
      </c>
      <c r="F7387" s="37">
        <v>45.5625</v>
      </c>
      <c r="G7387" s="38">
        <v>318500</v>
      </c>
      <c r="H7387" s="37">
        <v>26.896915</v>
      </c>
      <c r="I7387" s="41">
        <f t="shared" si="822"/>
        <v>0.59033009602194786</v>
      </c>
      <c r="J7387" s="41">
        <f t="shared" ca="1" si="823"/>
        <v>1</v>
      </c>
      <c r="K7387" s="37">
        <f t="shared" si="824"/>
        <v>26.59</v>
      </c>
      <c r="L7387" s="37">
        <f t="shared" si="825"/>
        <v>26.9</v>
      </c>
      <c r="M7387" s="37">
        <f t="shared" si="826"/>
        <v>26.59</v>
      </c>
      <c r="N7387" s="37">
        <f t="shared" si="827"/>
        <v>26.9</v>
      </c>
      <c r="O7387" s="38">
        <f t="shared" ca="1" si="828"/>
        <v>318500</v>
      </c>
    </row>
    <row r="7388" spans="1:15" x14ac:dyDescent="0.4">
      <c r="A7388">
        <v>7373</v>
      </c>
      <c r="B7388" s="63">
        <v>34669</v>
      </c>
      <c r="C7388" s="37">
        <v>45.640625</v>
      </c>
      <c r="D7388" s="37">
        <v>45.640625</v>
      </c>
      <c r="E7388" s="37">
        <v>45.046875</v>
      </c>
      <c r="F7388" s="37">
        <v>45.140625</v>
      </c>
      <c r="G7388" s="38">
        <v>439000</v>
      </c>
      <c r="H7388" s="37">
        <v>26.647879</v>
      </c>
      <c r="I7388" s="41">
        <f t="shared" si="822"/>
        <v>0.59033030668051223</v>
      </c>
      <c r="J7388" s="41">
        <f t="shared" ca="1" si="823"/>
        <v>1</v>
      </c>
      <c r="K7388" s="37">
        <f t="shared" si="824"/>
        <v>26.94</v>
      </c>
      <c r="L7388" s="37">
        <f t="shared" si="825"/>
        <v>26.94</v>
      </c>
      <c r="M7388" s="37">
        <f t="shared" si="826"/>
        <v>26.59</v>
      </c>
      <c r="N7388" s="37">
        <f t="shared" si="827"/>
        <v>26.65</v>
      </c>
      <c r="O7388" s="38">
        <f t="shared" ca="1" si="828"/>
        <v>439000</v>
      </c>
    </row>
    <row r="7389" spans="1:15" x14ac:dyDescent="0.4">
      <c r="A7389">
        <v>7374</v>
      </c>
      <c r="B7389" s="63">
        <v>34668</v>
      </c>
      <c r="C7389" s="37">
        <v>45.890625</v>
      </c>
      <c r="D7389" s="37">
        <v>45.953125</v>
      </c>
      <c r="E7389" s="37">
        <v>45.59375</v>
      </c>
      <c r="F7389" s="37">
        <v>45.59375</v>
      </c>
      <c r="G7389" s="38">
        <v>218800</v>
      </c>
      <c r="H7389" s="37">
        <v>26.915386000000002</v>
      </c>
      <c r="I7389" s="41">
        <f t="shared" si="822"/>
        <v>0.59033060452364639</v>
      </c>
      <c r="J7389" s="41">
        <f t="shared" ca="1" si="823"/>
        <v>1</v>
      </c>
      <c r="K7389" s="37">
        <f t="shared" si="824"/>
        <v>27.09</v>
      </c>
      <c r="L7389" s="37">
        <f t="shared" si="825"/>
        <v>27.13</v>
      </c>
      <c r="M7389" s="37">
        <f t="shared" si="826"/>
        <v>26.92</v>
      </c>
      <c r="N7389" s="37">
        <f t="shared" si="827"/>
        <v>26.92</v>
      </c>
      <c r="O7389" s="38">
        <f t="shared" ca="1" si="828"/>
        <v>218800</v>
      </c>
    </row>
    <row r="7390" spans="1:15" x14ac:dyDescent="0.4">
      <c r="A7390">
        <v>7375</v>
      </c>
      <c r="B7390" s="63">
        <v>34667</v>
      </c>
      <c r="C7390" s="37">
        <v>45.65625</v>
      </c>
      <c r="D7390" s="37">
        <v>45.75</v>
      </c>
      <c r="E7390" s="37">
        <v>45.5</v>
      </c>
      <c r="F7390" s="37">
        <v>45.65625</v>
      </c>
      <c r="G7390" s="38">
        <v>105500</v>
      </c>
      <c r="H7390" s="37">
        <v>26.952279999999998</v>
      </c>
      <c r="I7390" s="41">
        <f t="shared" si="822"/>
        <v>0.59033056810403828</v>
      </c>
      <c r="J7390" s="41">
        <f t="shared" ca="1" si="823"/>
        <v>1</v>
      </c>
      <c r="K7390" s="37">
        <f t="shared" si="824"/>
        <v>26.95</v>
      </c>
      <c r="L7390" s="37">
        <f t="shared" si="825"/>
        <v>27.01</v>
      </c>
      <c r="M7390" s="37">
        <f t="shared" si="826"/>
        <v>26.86</v>
      </c>
      <c r="N7390" s="37">
        <f t="shared" si="827"/>
        <v>26.95</v>
      </c>
      <c r="O7390" s="38">
        <f t="shared" ca="1" si="828"/>
        <v>105500</v>
      </c>
    </row>
    <row r="7391" spans="1:15" x14ac:dyDescent="0.4">
      <c r="A7391">
        <v>7376</v>
      </c>
      <c r="B7391" s="63">
        <v>34666</v>
      </c>
      <c r="C7391" s="37">
        <v>45.453125</v>
      </c>
      <c r="D7391" s="37">
        <v>45.6875</v>
      </c>
      <c r="E7391" s="37">
        <v>45.34375</v>
      </c>
      <c r="F7391" s="37">
        <v>45.671875</v>
      </c>
      <c r="G7391" s="38">
        <v>79900</v>
      </c>
      <c r="H7391" s="37">
        <v>26.961507999999998</v>
      </c>
      <c r="I7391" s="41">
        <f t="shared" si="822"/>
        <v>0.59033065754361957</v>
      </c>
      <c r="J7391" s="41">
        <f t="shared" ca="1" si="823"/>
        <v>1</v>
      </c>
      <c r="K7391" s="37">
        <f t="shared" si="824"/>
        <v>26.83</v>
      </c>
      <c r="L7391" s="37">
        <f t="shared" si="825"/>
        <v>26.97</v>
      </c>
      <c r="M7391" s="37">
        <f t="shared" si="826"/>
        <v>26.77</v>
      </c>
      <c r="N7391" s="37">
        <f t="shared" si="827"/>
        <v>26.96</v>
      </c>
      <c r="O7391" s="38">
        <f t="shared" ca="1" si="828"/>
        <v>79900</v>
      </c>
    </row>
    <row r="7392" spans="1:15" x14ac:dyDescent="0.4">
      <c r="A7392">
        <v>7377</v>
      </c>
      <c r="B7392" s="63">
        <v>34663</v>
      </c>
      <c r="C7392" s="37">
        <v>45.28125</v>
      </c>
      <c r="D7392" s="37">
        <v>45.53125</v>
      </c>
      <c r="E7392" s="37">
        <v>45.28125</v>
      </c>
      <c r="F7392" s="37">
        <v>45.46875</v>
      </c>
      <c r="G7392" s="38">
        <v>77300</v>
      </c>
      <c r="H7392" s="37">
        <v>26.841598999999999</v>
      </c>
      <c r="I7392" s="41">
        <f t="shared" si="822"/>
        <v>0.59033069965635732</v>
      </c>
      <c r="J7392" s="41">
        <f t="shared" ca="1" si="823"/>
        <v>1</v>
      </c>
      <c r="K7392" s="37">
        <f t="shared" si="824"/>
        <v>26.73</v>
      </c>
      <c r="L7392" s="37">
        <f t="shared" si="825"/>
        <v>26.88</v>
      </c>
      <c r="M7392" s="37">
        <f t="shared" si="826"/>
        <v>26.73</v>
      </c>
      <c r="N7392" s="37">
        <f t="shared" si="827"/>
        <v>26.84</v>
      </c>
      <c r="O7392" s="38">
        <f t="shared" ca="1" si="828"/>
        <v>77300</v>
      </c>
    </row>
    <row r="7393" spans="1:15" x14ac:dyDescent="0.4">
      <c r="A7393">
        <v>7378</v>
      </c>
      <c r="B7393" s="63">
        <v>34661</v>
      </c>
      <c r="C7393" s="37">
        <v>45.03125</v>
      </c>
      <c r="D7393" s="37">
        <v>45.265625</v>
      </c>
      <c r="E7393" s="37">
        <v>44.609375</v>
      </c>
      <c r="F7393" s="37">
        <v>45.25</v>
      </c>
      <c r="G7393" s="38">
        <v>601600</v>
      </c>
      <c r="H7393" s="37">
        <v>26.712461000000001</v>
      </c>
      <c r="I7393" s="41">
        <f t="shared" si="822"/>
        <v>0.59033062983425422</v>
      </c>
      <c r="J7393" s="41">
        <f t="shared" ca="1" si="823"/>
        <v>1</v>
      </c>
      <c r="K7393" s="37">
        <f t="shared" si="824"/>
        <v>26.58</v>
      </c>
      <c r="L7393" s="37">
        <f t="shared" si="825"/>
        <v>26.72</v>
      </c>
      <c r="M7393" s="37">
        <f t="shared" si="826"/>
        <v>26.33</v>
      </c>
      <c r="N7393" s="37">
        <f t="shared" si="827"/>
        <v>26.71</v>
      </c>
      <c r="O7393" s="38">
        <f t="shared" ca="1" si="828"/>
        <v>601600</v>
      </c>
    </row>
    <row r="7394" spans="1:15" x14ac:dyDescent="0.4">
      <c r="A7394">
        <v>7379</v>
      </c>
      <c r="B7394" s="63">
        <v>34660</v>
      </c>
      <c r="C7394" s="37">
        <v>45.828125</v>
      </c>
      <c r="D7394" s="37">
        <v>46</v>
      </c>
      <c r="E7394" s="37">
        <v>45</v>
      </c>
      <c r="F7394" s="37">
        <v>45</v>
      </c>
      <c r="G7394" s="38">
        <v>483600</v>
      </c>
      <c r="H7394" s="37">
        <v>26.564854</v>
      </c>
      <c r="I7394" s="41">
        <f t="shared" si="822"/>
        <v>0.59033008888888894</v>
      </c>
      <c r="J7394" s="41">
        <f t="shared" ca="1" si="823"/>
        <v>1</v>
      </c>
      <c r="K7394" s="37">
        <f t="shared" si="824"/>
        <v>27.05</v>
      </c>
      <c r="L7394" s="37">
        <f t="shared" si="825"/>
        <v>27.16</v>
      </c>
      <c r="M7394" s="37">
        <f t="shared" si="826"/>
        <v>26.56</v>
      </c>
      <c r="N7394" s="37">
        <f t="shared" si="827"/>
        <v>26.56</v>
      </c>
      <c r="O7394" s="38">
        <f t="shared" ca="1" si="828"/>
        <v>483600</v>
      </c>
    </row>
    <row r="7395" spans="1:15" x14ac:dyDescent="0.4">
      <c r="A7395">
        <v>7380</v>
      </c>
      <c r="B7395" s="63">
        <v>34659</v>
      </c>
      <c r="C7395" s="37">
        <v>46.4375</v>
      </c>
      <c r="D7395" s="37">
        <v>46.578125</v>
      </c>
      <c r="E7395" s="37">
        <v>46</v>
      </c>
      <c r="F7395" s="37">
        <v>46</v>
      </c>
      <c r="G7395" s="38">
        <v>283100</v>
      </c>
      <c r="H7395" s="37">
        <v>27.155193000000001</v>
      </c>
      <c r="I7395" s="41">
        <f t="shared" si="822"/>
        <v>0.59033028260869569</v>
      </c>
      <c r="J7395" s="41">
        <f t="shared" ca="1" si="823"/>
        <v>1</v>
      </c>
      <c r="K7395" s="37">
        <f t="shared" si="824"/>
        <v>27.41</v>
      </c>
      <c r="L7395" s="37">
        <f t="shared" si="825"/>
        <v>27.5</v>
      </c>
      <c r="M7395" s="37">
        <f t="shared" si="826"/>
        <v>27.16</v>
      </c>
      <c r="N7395" s="37">
        <f t="shared" si="827"/>
        <v>27.16</v>
      </c>
      <c r="O7395" s="38">
        <f t="shared" ca="1" si="828"/>
        <v>283100</v>
      </c>
    </row>
    <row r="7396" spans="1:15" x14ac:dyDescent="0.4">
      <c r="A7396">
        <v>7381</v>
      </c>
      <c r="B7396" s="63">
        <v>34656</v>
      </c>
      <c r="C7396" s="37">
        <v>46.546875</v>
      </c>
      <c r="D7396" s="37">
        <v>46.625</v>
      </c>
      <c r="E7396" s="37">
        <v>46.265625</v>
      </c>
      <c r="F7396" s="37">
        <v>46.46875</v>
      </c>
      <c r="G7396" s="38">
        <v>269300</v>
      </c>
      <c r="H7396" s="37">
        <v>27.431929</v>
      </c>
      <c r="I7396" s="41">
        <f t="shared" si="822"/>
        <v>0.59033068459986549</v>
      </c>
      <c r="J7396" s="41">
        <f t="shared" ca="1" si="823"/>
        <v>1</v>
      </c>
      <c r="K7396" s="37">
        <f t="shared" si="824"/>
        <v>27.48</v>
      </c>
      <c r="L7396" s="37">
        <f t="shared" si="825"/>
        <v>27.52</v>
      </c>
      <c r="M7396" s="37">
        <f t="shared" si="826"/>
        <v>27.31</v>
      </c>
      <c r="N7396" s="37">
        <f t="shared" si="827"/>
        <v>27.43</v>
      </c>
      <c r="O7396" s="38">
        <f t="shared" ca="1" si="828"/>
        <v>269300</v>
      </c>
    </row>
    <row r="7397" spans="1:15" x14ac:dyDescent="0.4">
      <c r="A7397">
        <v>7382</v>
      </c>
      <c r="B7397" s="63">
        <v>34655</v>
      </c>
      <c r="C7397" s="37">
        <v>46.875</v>
      </c>
      <c r="D7397" s="37">
        <v>46.875</v>
      </c>
      <c r="E7397" s="37">
        <v>46.34375</v>
      </c>
      <c r="F7397" s="37">
        <v>46.53125</v>
      </c>
      <c r="G7397" s="38">
        <v>104700</v>
      </c>
      <c r="H7397" s="37">
        <v>27.468810999999999</v>
      </c>
      <c r="I7397" s="41">
        <f t="shared" si="822"/>
        <v>0.59033039086635319</v>
      </c>
      <c r="J7397" s="41">
        <f t="shared" ca="1" si="823"/>
        <v>1</v>
      </c>
      <c r="K7397" s="37">
        <f t="shared" si="824"/>
        <v>27.67</v>
      </c>
      <c r="L7397" s="37">
        <f t="shared" si="825"/>
        <v>27.67</v>
      </c>
      <c r="M7397" s="37">
        <f t="shared" si="826"/>
        <v>27.36</v>
      </c>
      <c r="N7397" s="37">
        <f t="shared" si="827"/>
        <v>27.47</v>
      </c>
      <c r="O7397" s="38">
        <f t="shared" ca="1" si="828"/>
        <v>104700</v>
      </c>
    </row>
    <row r="7398" spans="1:15" x14ac:dyDescent="0.4">
      <c r="A7398">
        <v>7383</v>
      </c>
      <c r="B7398" s="63">
        <v>34654</v>
      </c>
      <c r="C7398" s="37">
        <v>46.765625</v>
      </c>
      <c r="D7398" s="37">
        <v>46.84375</v>
      </c>
      <c r="E7398" s="37">
        <v>46.609375</v>
      </c>
      <c r="F7398" s="37">
        <v>46.84375</v>
      </c>
      <c r="G7398" s="38">
        <v>106900</v>
      </c>
      <c r="H7398" s="37">
        <v>27.653299000000001</v>
      </c>
      <c r="I7398" s="41">
        <f t="shared" si="822"/>
        <v>0.59033059906604402</v>
      </c>
      <c r="J7398" s="41">
        <f t="shared" ca="1" si="823"/>
        <v>1</v>
      </c>
      <c r="K7398" s="37">
        <f t="shared" si="824"/>
        <v>27.61</v>
      </c>
      <c r="L7398" s="37">
        <f t="shared" si="825"/>
        <v>27.65</v>
      </c>
      <c r="M7398" s="37">
        <f t="shared" si="826"/>
        <v>27.51</v>
      </c>
      <c r="N7398" s="37">
        <f t="shared" si="827"/>
        <v>27.65</v>
      </c>
      <c r="O7398" s="38">
        <f t="shared" ca="1" si="828"/>
        <v>106900</v>
      </c>
    </row>
    <row r="7399" spans="1:15" x14ac:dyDescent="0.4">
      <c r="A7399">
        <v>7384</v>
      </c>
      <c r="B7399" s="63">
        <v>34653</v>
      </c>
      <c r="C7399" s="37">
        <v>46.796875</v>
      </c>
      <c r="D7399" s="37">
        <v>47.09375</v>
      </c>
      <c r="E7399" s="37">
        <v>46.328125</v>
      </c>
      <c r="F7399" s="37">
        <v>46.6875</v>
      </c>
      <c r="G7399" s="38">
        <v>316900</v>
      </c>
      <c r="H7399" s="37">
        <v>27.561046999999999</v>
      </c>
      <c r="I7399" s="41">
        <f t="shared" si="822"/>
        <v>0.59033032396251672</v>
      </c>
      <c r="J7399" s="41">
        <f t="shared" ca="1" si="823"/>
        <v>1</v>
      </c>
      <c r="K7399" s="37">
        <f t="shared" si="824"/>
        <v>27.63</v>
      </c>
      <c r="L7399" s="37">
        <f t="shared" si="825"/>
        <v>27.8</v>
      </c>
      <c r="M7399" s="37">
        <f t="shared" si="826"/>
        <v>27.35</v>
      </c>
      <c r="N7399" s="37">
        <f t="shared" si="827"/>
        <v>27.56</v>
      </c>
      <c r="O7399" s="38">
        <f t="shared" ca="1" si="828"/>
        <v>316900</v>
      </c>
    </row>
    <row r="7400" spans="1:15" x14ac:dyDescent="0.4">
      <c r="A7400">
        <v>7385</v>
      </c>
      <c r="B7400" s="63">
        <v>34652</v>
      </c>
      <c r="C7400" s="37">
        <v>46.609375</v>
      </c>
      <c r="D7400" s="37">
        <v>46.859375</v>
      </c>
      <c r="E7400" s="37">
        <v>46.609375</v>
      </c>
      <c r="F7400" s="37">
        <v>46.84375</v>
      </c>
      <c r="G7400" s="38">
        <v>181400</v>
      </c>
      <c r="H7400" s="37">
        <v>27.653299000000001</v>
      </c>
      <c r="I7400" s="41">
        <f t="shared" si="822"/>
        <v>0.59033059906604402</v>
      </c>
      <c r="J7400" s="41">
        <f t="shared" ca="1" si="823"/>
        <v>1</v>
      </c>
      <c r="K7400" s="37">
        <f t="shared" si="824"/>
        <v>27.51</v>
      </c>
      <c r="L7400" s="37">
        <f t="shared" si="825"/>
        <v>27.66</v>
      </c>
      <c r="M7400" s="37">
        <f t="shared" si="826"/>
        <v>27.51</v>
      </c>
      <c r="N7400" s="37">
        <f t="shared" si="827"/>
        <v>27.65</v>
      </c>
      <c r="O7400" s="38">
        <f t="shared" ca="1" si="828"/>
        <v>181400</v>
      </c>
    </row>
    <row r="7401" spans="1:15" x14ac:dyDescent="0.4">
      <c r="A7401">
        <v>7386</v>
      </c>
      <c r="B7401" s="63">
        <v>34649</v>
      </c>
      <c r="C7401" s="37">
        <v>46.515625</v>
      </c>
      <c r="D7401" s="37">
        <v>46.5625</v>
      </c>
      <c r="E7401" s="37">
        <v>46.28125</v>
      </c>
      <c r="F7401" s="37">
        <v>46.40625</v>
      </c>
      <c r="G7401" s="38">
        <v>302200</v>
      </c>
      <c r="H7401" s="37">
        <v>27.395025</v>
      </c>
      <c r="I7401" s="41">
        <f t="shared" si="822"/>
        <v>0.59033050505050511</v>
      </c>
      <c r="J7401" s="41">
        <f t="shared" ca="1" si="823"/>
        <v>1</v>
      </c>
      <c r="K7401" s="37">
        <f t="shared" si="824"/>
        <v>27.46</v>
      </c>
      <c r="L7401" s="37">
        <f t="shared" si="825"/>
        <v>27.49</v>
      </c>
      <c r="M7401" s="37">
        <f t="shared" si="826"/>
        <v>27.32</v>
      </c>
      <c r="N7401" s="37">
        <f t="shared" si="827"/>
        <v>27.4</v>
      </c>
      <c r="O7401" s="38">
        <f t="shared" ca="1" si="828"/>
        <v>302200</v>
      </c>
    </row>
    <row r="7402" spans="1:15" x14ac:dyDescent="0.4">
      <c r="A7402">
        <v>7387</v>
      </c>
      <c r="B7402" s="63">
        <v>34648</v>
      </c>
      <c r="C7402" s="37">
        <v>46.9375</v>
      </c>
      <c r="D7402" s="37">
        <v>47.03125</v>
      </c>
      <c r="E7402" s="37">
        <v>46.546875</v>
      </c>
      <c r="F7402" s="37">
        <v>46.578125</v>
      </c>
      <c r="G7402" s="38">
        <v>172100</v>
      </c>
      <c r="H7402" s="37">
        <v>27.496493999999998</v>
      </c>
      <c r="I7402" s="41">
        <f t="shared" si="822"/>
        <v>0.59033063267359942</v>
      </c>
      <c r="J7402" s="41">
        <f t="shared" ca="1" si="823"/>
        <v>1</v>
      </c>
      <c r="K7402" s="37">
        <f t="shared" si="824"/>
        <v>27.71</v>
      </c>
      <c r="L7402" s="37">
        <f t="shared" si="825"/>
        <v>27.76</v>
      </c>
      <c r="M7402" s="37">
        <f t="shared" si="826"/>
        <v>27.48</v>
      </c>
      <c r="N7402" s="37">
        <f t="shared" si="827"/>
        <v>27.5</v>
      </c>
      <c r="O7402" s="38">
        <f t="shared" ca="1" si="828"/>
        <v>172100</v>
      </c>
    </row>
    <row r="7403" spans="1:15" x14ac:dyDescent="0.4">
      <c r="A7403">
        <v>7388</v>
      </c>
      <c r="B7403" s="63">
        <v>34647</v>
      </c>
      <c r="C7403" s="37">
        <v>47.328125</v>
      </c>
      <c r="D7403" s="37">
        <v>47.328125</v>
      </c>
      <c r="E7403" s="37">
        <v>46.5</v>
      </c>
      <c r="F7403" s="37">
        <v>46.90625</v>
      </c>
      <c r="G7403" s="38">
        <v>318500</v>
      </c>
      <c r="H7403" s="37">
        <v>27.690176000000001</v>
      </c>
      <c r="I7403" s="41">
        <f t="shared" si="822"/>
        <v>0.59033020119920054</v>
      </c>
      <c r="J7403" s="41">
        <f t="shared" ca="1" si="823"/>
        <v>1</v>
      </c>
      <c r="K7403" s="37">
        <f t="shared" si="824"/>
        <v>27.94</v>
      </c>
      <c r="L7403" s="37">
        <f t="shared" si="825"/>
        <v>27.94</v>
      </c>
      <c r="M7403" s="37">
        <f t="shared" si="826"/>
        <v>27.45</v>
      </c>
      <c r="N7403" s="37">
        <f t="shared" si="827"/>
        <v>27.69</v>
      </c>
      <c r="O7403" s="38">
        <f t="shared" ca="1" si="828"/>
        <v>318500</v>
      </c>
    </row>
    <row r="7404" spans="1:15" x14ac:dyDescent="0.4">
      <c r="A7404">
        <v>7389</v>
      </c>
      <c r="B7404" s="63">
        <v>34646</v>
      </c>
      <c r="C7404" s="37">
        <v>46.625</v>
      </c>
      <c r="D7404" s="37">
        <v>46.984375</v>
      </c>
      <c r="E7404" s="37">
        <v>46.546875</v>
      </c>
      <c r="F7404" s="37">
        <v>46.828125</v>
      </c>
      <c r="G7404" s="38">
        <v>308300</v>
      </c>
      <c r="H7404" s="37">
        <v>27.644055999999999</v>
      </c>
      <c r="I7404" s="41">
        <f t="shared" si="822"/>
        <v>0.59033019152485822</v>
      </c>
      <c r="J7404" s="41">
        <f t="shared" ca="1" si="823"/>
        <v>1</v>
      </c>
      <c r="K7404" s="37">
        <f t="shared" si="824"/>
        <v>27.52</v>
      </c>
      <c r="L7404" s="37">
        <f t="shared" si="825"/>
        <v>27.74</v>
      </c>
      <c r="M7404" s="37">
        <f t="shared" si="826"/>
        <v>27.48</v>
      </c>
      <c r="N7404" s="37">
        <f t="shared" si="827"/>
        <v>27.64</v>
      </c>
      <c r="O7404" s="38">
        <f t="shared" ca="1" si="828"/>
        <v>308300</v>
      </c>
    </row>
    <row r="7405" spans="1:15" x14ac:dyDescent="0.4">
      <c r="A7405">
        <v>7390</v>
      </c>
      <c r="B7405" s="63">
        <v>34645</v>
      </c>
      <c r="C7405" s="37">
        <v>46.4375</v>
      </c>
      <c r="D7405" s="37">
        <v>46.59375</v>
      </c>
      <c r="E7405" s="37">
        <v>46.3125</v>
      </c>
      <c r="F7405" s="37">
        <v>46.46875</v>
      </c>
      <c r="G7405" s="38">
        <v>115000</v>
      </c>
      <c r="H7405" s="37">
        <v>27.431929</v>
      </c>
      <c r="I7405" s="41">
        <f t="shared" si="822"/>
        <v>0.59033068459986549</v>
      </c>
      <c r="J7405" s="41">
        <f t="shared" ca="1" si="823"/>
        <v>1</v>
      </c>
      <c r="K7405" s="37">
        <f t="shared" si="824"/>
        <v>27.41</v>
      </c>
      <c r="L7405" s="37">
        <f t="shared" si="825"/>
        <v>27.51</v>
      </c>
      <c r="M7405" s="37">
        <f t="shared" si="826"/>
        <v>27.34</v>
      </c>
      <c r="N7405" s="37">
        <f t="shared" si="827"/>
        <v>27.43</v>
      </c>
      <c r="O7405" s="38">
        <f t="shared" ca="1" si="828"/>
        <v>115000</v>
      </c>
    </row>
    <row r="7406" spans="1:15" x14ac:dyDescent="0.4">
      <c r="A7406">
        <v>7391</v>
      </c>
      <c r="B7406" s="63">
        <v>34642</v>
      </c>
      <c r="C7406" s="37">
        <v>47.15625</v>
      </c>
      <c r="D7406" s="37">
        <v>47.15625</v>
      </c>
      <c r="E7406" s="37">
        <v>46.328125</v>
      </c>
      <c r="F7406" s="37">
        <v>46.328125</v>
      </c>
      <c r="G7406" s="38">
        <v>124400</v>
      </c>
      <c r="H7406" s="37">
        <v>27.348891999999999</v>
      </c>
      <c r="I7406" s="41">
        <f t="shared" si="822"/>
        <v>0.59033021517706574</v>
      </c>
      <c r="J7406" s="41">
        <f t="shared" ca="1" si="823"/>
        <v>1</v>
      </c>
      <c r="K7406" s="37">
        <f t="shared" si="824"/>
        <v>27.84</v>
      </c>
      <c r="L7406" s="37">
        <f t="shared" si="825"/>
        <v>27.84</v>
      </c>
      <c r="M7406" s="37">
        <f t="shared" si="826"/>
        <v>27.35</v>
      </c>
      <c r="N7406" s="37">
        <f t="shared" si="827"/>
        <v>27.35</v>
      </c>
      <c r="O7406" s="38">
        <f t="shared" ca="1" si="828"/>
        <v>124400</v>
      </c>
    </row>
    <row r="7407" spans="1:15" x14ac:dyDescent="0.4">
      <c r="A7407">
        <v>7392</v>
      </c>
      <c r="B7407" s="63">
        <v>34641</v>
      </c>
      <c r="C7407" s="37">
        <v>46.84375</v>
      </c>
      <c r="D7407" s="37">
        <v>47.015625</v>
      </c>
      <c r="E7407" s="37">
        <v>46.78125</v>
      </c>
      <c r="F7407" s="37">
        <v>46.9375</v>
      </c>
      <c r="G7407" s="38">
        <v>87000</v>
      </c>
      <c r="H7407" s="37">
        <v>27.708632999999999</v>
      </c>
      <c r="I7407" s="41">
        <f t="shared" si="822"/>
        <v>0.59033039680426092</v>
      </c>
      <c r="J7407" s="41">
        <f t="shared" ca="1" si="823"/>
        <v>1</v>
      </c>
      <c r="K7407" s="37">
        <f t="shared" si="824"/>
        <v>27.65</v>
      </c>
      <c r="L7407" s="37">
        <f t="shared" si="825"/>
        <v>27.75</v>
      </c>
      <c r="M7407" s="37">
        <f t="shared" si="826"/>
        <v>27.62</v>
      </c>
      <c r="N7407" s="37">
        <f t="shared" si="827"/>
        <v>27.71</v>
      </c>
      <c r="O7407" s="38">
        <f t="shared" ca="1" si="828"/>
        <v>87000</v>
      </c>
    </row>
    <row r="7408" spans="1:15" x14ac:dyDescent="0.4">
      <c r="A7408">
        <v>7393</v>
      </c>
      <c r="B7408" s="63">
        <v>34640</v>
      </c>
      <c r="C7408" s="37">
        <v>46.8125</v>
      </c>
      <c r="D7408" s="37">
        <v>47.234375</v>
      </c>
      <c r="E7408" s="37">
        <v>46.6875</v>
      </c>
      <c r="F7408" s="37">
        <v>46.6875</v>
      </c>
      <c r="G7408" s="38">
        <v>115600</v>
      </c>
      <c r="H7408" s="37">
        <v>27.561046999999999</v>
      </c>
      <c r="I7408" s="41">
        <f t="shared" si="822"/>
        <v>0.59033032396251672</v>
      </c>
      <c r="J7408" s="41">
        <f t="shared" ca="1" si="823"/>
        <v>1</v>
      </c>
      <c r="K7408" s="37">
        <f t="shared" si="824"/>
        <v>27.63</v>
      </c>
      <c r="L7408" s="37">
        <f t="shared" si="825"/>
        <v>27.88</v>
      </c>
      <c r="M7408" s="37">
        <f t="shared" si="826"/>
        <v>27.56</v>
      </c>
      <c r="N7408" s="37">
        <f t="shared" si="827"/>
        <v>27.56</v>
      </c>
      <c r="O7408" s="38">
        <f t="shared" ca="1" si="828"/>
        <v>115600</v>
      </c>
    </row>
    <row r="7409" spans="1:15" x14ac:dyDescent="0.4">
      <c r="A7409">
        <v>7394</v>
      </c>
      <c r="B7409" s="63">
        <v>34639</v>
      </c>
      <c r="C7409" s="37">
        <v>47.28125</v>
      </c>
      <c r="D7409" s="37">
        <v>47.28125</v>
      </c>
      <c r="E7409" s="37">
        <v>46.9375</v>
      </c>
      <c r="F7409" s="37">
        <v>46.953125</v>
      </c>
      <c r="G7409" s="38">
        <v>435200</v>
      </c>
      <c r="H7409" s="37">
        <v>27.717848</v>
      </c>
      <c r="I7409" s="41">
        <f t="shared" si="822"/>
        <v>0.5903302069883527</v>
      </c>
      <c r="J7409" s="41">
        <f t="shared" ca="1" si="823"/>
        <v>1</v>
      </c>
      <c r="K7409" s="37">
        <f t="shared" si="824"/>
        <v>27.91</v>
      </c>
      <c r="L7409" s="37">
        <f t="shared" si="825"/>
        <v>27.91</v>
      </c>
      <c r="M7409" s="37">
        <f t="shared" si="826"/>
        <v>27.71</v>
      </c>
      <c r="N7409" s="37">
        <f t="shared" si="827"/>
        <v>27.72</v>
      </c>
      <c r="O7409" s="38">
        <f t="shared" ca="1" si="828"/>
        <v>435200</v>
      </c>
    </row>
    <row r="7410" spans="1:15" x14ac:dyDescent="0.4">
      <c r="A7410">
        <v>7395</v>
      </c>
      <c r="B7410" s="63">
        <v>34638</v>
      </c>
      <c r="C7410" s="37">
        <v>47.546875</v>
      </c>
      <c r="D7410" s="37">
        <v>47.59375</v>
      </c>
      <c r="E7410" s="37">
        <v>47.46875</v>
      </c>
      <c r="F7410" s="37">
        <v>47.484375</v>
      </c>
      <c r="G7410" s="38">
        <v>36300</v>
      </c>
      <c r="H7410" s="37">
        <v>28.031462000000001</v>
      </c>
      <c r="I7410" s="41">
        <f t="shared" si="822"/>
        <v>0.59033022968081605</v>
      </c>
      <c r="J7410" s="41">
        <f t="shared" ca="1" si="823"/>
        <v>1</v>
      </c>
      <c r="K7410" s="37">
        <f t="shared" si="824"/>
        <v>28.07</v>
      </c>
      <c r="L7410" s="37">
        <f t="shared" si="825"/>
        <v>28.1</v>
      </c>
      <c r="M7410" s="37">
        <f t="shared" si="826"/>
        <v>28.02</v>
      </c>
      <c r="N7410" s="37">
        <f t="shared" si="827"/>
        <v>28.03</v>
      </c>
      <c r="O7410" s="38">
        <f t="shared" ca="1" si="828"/>
        <v>36300</v>
      </c>
    </row>
    <row r="7411" spans="1:15" x14ac:dyDescent="0.4">
      <c r="A7411">
        <v>7396</v>
      </c>
      <c r="B7411" s="63">
        <v>34635</v>
      </c>
      <c r="C7411" s="37">
        <v>46.765625</v>
      </c>
      <c r="D7411" s="37">
        <v>47.703125</v>
      </c>
      <c r="E7411" s="37">
        <v>46.765625</v>
      </c>
      <c r="F7411" s="37">
        <v>47.65625</v>
      </c>
      <c r="G7411" s="38">
        <v>192100</v>
      </c>
      <c r="H7411" s="37">
        <v>28.132916999999999</v>
      </c>
      <c r="I7411" s="41">
        <f t="shared" si="822"/>
        <v>0.59033006163934421</v>
      </c>
      <c r="J7411" s="41">
        <f t="shared" ca="1" si="823"/>
        <v>1</v>
      </c>
      <c r="K7411" s="37">
        <f t="shared" si="824"/>
        <v>27.61</v>
      </c>
      <c r="L7411" s="37">
        <f t="shared" si="825"/>
        <v>28.16</v>
      </c>
      <c r="M7411" s="37">
        <f t="shared" si="826"/>
        <v>27.61</v>
      </c>
      <c r="N7411" s="37">
        <f t="shared" si="827"/>
        <v>28.13</v>
      </c>
      <c r="O7411" s="38">
        <f t="shared" ca="1" si="828"/>
        <v>192100</v>
      </c>
    </row>
    <row r="7412" spans="1:15" x14ac:dyDescent="0.4">
      <c r="A7412">
        <v>7397</v>
      </c>
      <c r="B7412" s="63">
        <v>34634</v>
      </c>
      <c r="C7412" s="37">
        <v>46.5625</v>
      </c>
      <c r="D7412" s="37">
        <v>46.671875</v>
      </c>
      <c r="E7412" s="37">
        <v>46.453125</v>
      </c>
      <c r="F7412" s="37">
        <v>46.671875</v>
      </c>
      <c r="G7412" s="38">
        <v>210300</v>
      </c>
      <c r="H7412" s="37">
        <v>27.551821</v>
      </c>
      <c r="I7412" s="41">
        <f t="shared" si="822"/>
        <v>0.59033027920990966</v>
      </c>
      <c r="J7412" s="41">
        <f t="shared" ca="1" si="823"/>
        <v>1</v>
      </c>
      <c r="K7412" s="37">
        <f t="shared" si="824"/>
        <v>27.49</v>
      </c>
      <c r="L7412" s="37">
        <f t="shared" si="825"/>
        <v>27.55</v>
      </c>
      <c r="M7412" s="37">
        <f t="shared" si="826"/>
        <v>27.42</v>
      </c>
      <c r="N7412" s="37">
        <f t="shared" si="827"/>
        <v>27.55</v>
      </c>
      <c r="O7412" s="38">
        <f t="shared" ca="1" si="828"/>
        <v>210300</v>
      </c>
    </row>
    <row r="7413" spans="1:15" x14ac:dyDescent="0.4">
      <c r="A7413">
        <v>7398</v>
      </c>
      <c r="B7413" s="63">
        <v>34633</v>
      </c>
      <c r="C7413" s="37">
        <v>46.390625</v>
      </c>
      <c r="D7413" s="37">
        <v>46.4375</v>
      </c>
      <c r="E7413" s="37">
        <v>46.171875</v>
      </c>
      <c r="F7413" s="37">
        <v>46.390625</v>
      </c>
      <c r="G7413" s="38">
        <v>201000</v>
      </c>
      <c r="H7413" s="37">
        <v>27.385798000000001</v>
      </c>
      <c r="I7413" s="41">
        <f t="shared" si="822"/>
        <v>0.59033043853149214</v>
      </c>
      <c r="J7413" s="41">
        <f t="shared" ca="1" si="823"/>
        <v>1</v>
      </c>
      <c r="K7413" s="37">
        <f t="shared" si="824"/>
        <v>27.39</v>
      </c>
      <c r="L7413" s="37">
        <f t="shared" si="825"/>
        <v>27.41</v>
      </c>
      <c r="M7413" s="37">
        <f t="shared" si="826"/>
        <v>27.26</v>
      </c>
      <c r="N7413" s="37">
        <f t="shared" si="827"/>
        <v>27.39</v>
      </c>
      <c r="O7413" s="38">
        <f t="shared" ca="1" si="828"/>
        <v>201000</v>
      </c>
    </row>
    <row r="7414" spans="1:15" x14ac:dyDescent="0.4">
      <c r="A7414">
        <v>7399</v>
      </c>
      <c r="B7414" s="63">
        <v>34632</v>
      </c>
      <c r="C7414" s="37">
        <v>46.015625</v>
      </c>
      <c r="D7414" s="37">
        <v>46.3125</v>
      </c>
      <c r="E7414" s="37">
        <v>46</v>
      </c>
      <c r="F7414" s="37">
        <v>46.21875</v>
      </c>
      <c r="G7414" s="38">
        <v>91800</v>
      </c>
      <c r="H7414" s="37">
        <v>27.284334000000001</v>
      </c>
      <c r="I7414" s="41">
        <f t="shared" si="822"/>
        <v>0.59033041784989859</v>
      </c>
      <c r="J7414" s="41">
        <f t="shared" ca="1" si="823"/>
        <v>1</v>
      </c>
      <c r="K7414" s="37">
        <f t="shared" si="824"/>
        <v>27.16</v>
      </c>
      <c r="L7414" s="37">
        <f t="shared" si="825"/>
        <v>27.34</v>
      </c>
      <c r="M7414" s="37">
        <f t="shared" si="826"/>
        <v>27.16</v>
      </c>
      <c r="N7414" s="37">
        <f t="shared" si="827"/>
        <v>27.28</v>
      </c>
      <c r="O7414" s="38">
        <f t="shared" ca="1" si="828"/>
        <v>91800</v>
      </c>
    </row>
    <row r="7415" spans="1:15" x14ac:dyDescent="0.4">
      <c r="A7415">
        <v>7400</v>
      </c>
      <c r="B7415" s="63">
        <v>34631</v>
      </c>
      <c r="C7415" s="37">
        <v>46.578125</v>
      </c>
      <c r="D7415" s="37">
        <v>46.765625</v>
      </c>
      <c r="E7415" s="37">
        <v>46.15625</v>
      </c>
      <c r="F7415" s="37">
        <v>46.171875</v>
      </c>
      <c r="G7415" s="38">
        <v>149600</v>
      </c>
      <c r="H7415" s="37">
        <v>27.256664000000001</v>
      </c>
      <c r="I7415" s="41">
        <f t="shared" si="822"/>
        <v>0.59033045549915397</v>
      </c>
      <c r="J7415" s="41">
        <f t="shared" ca="1" si="823"/>
        <v>1</v>
      </c>
      <c r="K7415" s="37">
        <f t="shared" si="824"/>
        <v>27.5</v>
      </c>
      <c r="L7415" s="37">
        <f t="shared" si="825"/>
        <v>27.61</v>
      </c>
      <c r="M7415" s="37">
        <f t="shared" si="826"/>
        <v>27.25</v>
      </c>
      <c r="N7415" s="37">
        <f t="shared" si="827"/>
        <v>27.26</v>
      </c>
      <c r="O7415" s="38">
        <f t="shared" ca="1" si="828"/>
        <v>149600</v>
      </c>
    </row>
    <row r="7416" spans="1:15" x14ac:dyDescent="0.4">
      <c r="A7416">
        <v>7401</v>
      </c>
      <c r="B7416" s="63">
        <v>34628</v>
      </c>
      <c r="C7416" s="37">
        <v>46.625</v>
      </c>
      <c r="D7416" s="37">
        <v>46.6875</v>
      </c>
      <c r="E7416" s="37">
        <v>46.359375</v>
      </c>
      <c r="F7416" s="37">
        <v>46.5625</v>
      </c>
      <c r="G7416" s="38">
        <v>87800</v>
      </c>
      <c r="H7416" s="37">
        <v>27.487266999999999</v>
      </c>
      <c r="I7416" s="41">
        <f t="shared" si="822"/>
        <v>0.59033056644295301</v>
      </c>
      <c r="J7416" s="41">
        <f t="shared" ca="1" si="823"/>
        <v>1</v>
      </c>
      <c r="K7416" s="37">
        <f t="shared" si="824"/>
        <v>27.52</v>
      </c>
      <c r="L7416" s="37">
        <f t="shared" si="825"/>
        <v>27.56</v>
      </c>
      <c r="M7416" s="37">
        <f t="shared" si="826"/>
        <v>27.37</v>
      </c>
      <c r="N7416" s="37">
        <f t="shared" si="827"/>
        <v>27.49</v>
      </c>
      <c r="O7416" s="38">
        <f t="shared" ca="1" si="828"/>
        <v>87800</v>
      </c>
    </row>
    <row r="7417" spans="1:15" x14ac:dyDescent="0.4">
      <c r="A7417">
        <v>7402</v>
      </c>
      <c r="B7417" s="63">
        <v>34627</v>
      </c>
      <c r="C7417" s="37">
        <v>47.0625</v>
      </c>
      <c r="D7417" s="37">
        <v>47.0625</v>
      </c>
      <c r="E7417" s="37">
        <v>46.609375</v>
      </c>
      <c r="F7417" s="37">
        <v>46.75</v>
      </c>
      <c r="G7417" s="38">
        <v>290300</v>
      </c>
      <c r="H7417" s="37">
        <v>27.597954000000001</v>
      </c>
      <c r="I7417" s="41">
        <f t="shared" si="822"/>
        <v>0.5903305668449198</v>
      </c>
      <c r="J7417" s="41">
        <f t="shared" ca="1" si="823"/>
        <v>1</v>
      </c>
      <c r="K7417" s="37">
        <f t="shared" si="824"/>
        <v>27.78</v>
      </c>
      <c r="L7417" s="37">
        <f t="shared" si="825"/>
        <v>27.78</v>
      </c>
      <c r="M7417" s="37">
        <f t="shared" si="826"/>
        <v>27.51</v>
      </c>
      <c r="N7417" s="37">
        <f t="shared" si="827"/>
        <v>27.6</v>
      </c>
      <c r="O7417" s="38">
        <f t="shared" ca="1" si="828"/>
        <v>290300</v>
      </c>
    </row>
    <row r="7418" spans="1:15" x14ac:dyDescent="0.4">
      <c r="A7418">
        <v>7403</v>
      </c>
      <c r="B7418" s="63">
        <v>34626</v>
      </c>
      <c r="C7418" s="37">
        <v>46.671875</v>
      </c>
      <c r="D7418" s="37">
        <v>47.234375</v>
      </c>
      <c r="E7418" s="37">
        <v>46.65625</v>
      </c>
      <c r="F7418" s="37">
        <v>47.0625</v>
      </c>
      <c r="G7418" s="38">
        <v>136700</v>
      </c>
      <c r="H7418" s="37">
        <v>27.782423000000001</v>
      </c>
      <c r="I7418" s="41">
        <f t="shared" si="822"/>
        <v>0.59033036918990711</v>
      </c>
      <c r="J7418" s="41">
        <f t="shared" ca="1" si="823"/>
        <v>1</v>
      </c>
      <c r="K7418" s="37">
        <f t="shared" si="824"/>
        <v>27.55</v>
      </c>
      <c r="L7418" s="37">
        <f t="shared" si="825"/>
        <v>27.88</v>
      </c>
      <c r="M7418" s="37">
        <f t="shared" si="826"/>
        <v>27.54</v>
      </c>
      <c r="N7418" s="37">
        <f t="shared" si="827"/>
        <v>27.78</v>
      </c>
      <c r="O7418" s="38">
        <f t="shared" ca="1" si="828"/>
        <v>136700</v>
      </c>
    </row>
    <row r="7419" spans="1:15" x14ac:dyDescent="0.4">
      <c r="A7419">
        <v>7404</v>
      </c>
      <c r="B7419" s="63">
        <v>34625</v>
      </c>
      <c r="C7419" s="37">
        <v>46.90625</v>
      </c>
      <c r="D7419" s="37">
        <v>46.90625</v>
      </c>
      <c r="E7419" s="37">
        <v>46.6875</v>
      </c>
      <c r="F7419" s="37">
        <v>46.84375</v>
      </c>
      <c r="G7419" s="38">
        <v>132100</v>
      </c>
      <c r="H7419" s="37">
        <v>27.653299000000001</v>
      </c>
      <c r="I7419" s="41">
        <f t="shared" si="822"/>
        <v>0.59033059906604402</v>
      </c>
      <c r="J7419" s="41">
        <f t="shared" ca="1" si="823"/>
        <v>1</v>
      </c>
      <c r="K7419" s="37">
        <f t="shared" si="824"/>
        <v>27.69</v>
      </c>
      <c r="L7419" s="37">
        <f t="shared" si="825"/>
        <v>27.69</v>
      </c>
      <c r="M7419" s="37">
        <f t="shared" si="826"/>
        <v>27.56</v>
      </c>
      <c r="N7419" s="37">
        <f t="shared" si="827"/>
        <v>27.65</v>
      </c>
      <c r="O7419" s="38">
        <f t="shared" ca="1" si="828"/>
        <v>132100</v>
      </c>
    </row>
    <row r="7420" spans="1:15" x14ac:dyDescent="0.4">
      <c r="A7420">
        <v>7405</v>
      </c>
      <c r="B7420" s="63">
        <v>34624</v>
      </c>
      <c r="C7420" s="37">
        <v>47</v>
      </c>
      <c r="D7420" s="37">
        <v>47.0625</v>
      </c>
      <c r="E7420" s="37">
        <v>46.90625</v>
      </c>
      <c r="F7420" s="37">
        <v>46.953125</v>
      </c>
      <c r="G7420" s="38">
        <v>282300</v>
      </c>
      <c r="H7420" s="37">
        <v>27.717848</v>
      </c>
      <c r="I7420" s="41">
        <f t="shared" si="822"/>
        <v>0.5903302069883527</v>
      </c>
      <c r="J7420" s="41">
        <f t="shared" ca="1" si="823"/>
        <v>1</v>
      </c>
      <c r="K7420" s="37">
        <f t="shared" si="824"/>
        <v>27.75</v>
      </c>
      <c r="L7420" s="37">
        <f t="shared" si="825"/>
        <v>27.78</v>
      </c>
      <c r="M7420" s="37">
        <f t="shared" si="826"/>
        <v>27.69</v>
      </c>
      <c r="N7420" s="37">
        <f t="shared" si="827"/>
        <v>27.72</v>
      </c>
      <c r="O7420" s="38">
        <f t="shared" ca="1" si="828"/>
        <v>282300</v>
      </c>
    </row>
    <row r="7421" spans="1:15" x14ac:dyDescent="0.4">
      <c r="A7421">
        <v>7406</v>
      </c>
      <c r="B7421" s="63">
        <v>34621</v>
      </c>
      <c r="C7421" s="37">
        <v>47</v>
      </c>
      <c r="D7421" s="37">
        <v>47.0625</v>
      </c>
      <c r="E7421" s="37">
        <v>46.6875</v>
      </c>
      <c r="F7421" s="37">
        <v>47.046875</v>
      </c>
      <c r="G7421" s="38">
        <v>72800</v>
      </c>
      <c r="H7421" s="37">
        <v>27.773192999999999</v>
      </c>
      <c r="I7421" s="41">
        <f t="shared" si="822"/>
        <v>0.59033023978744603</v>
      </c>
      <c r="J7421" s="41">
        <f t="shared" ca="1" si="823"/>
        <v>1</v>
      </c>
      <c r="K7421" s="37">
        <f t="shared" si="824"/>
        <v>27.75</v>
      </c>
      <c r="L7421" s="37">
        <f t="shared" si="825"/>
        <v>27.78</v>
      </c>
      <c r="M7421" s="37">
        <f t="shared" si="826"/>
        <v>27.56</v>
      </c>
      <c r="N7421" s="37">
        <f t="shared" si="827"/>
        <v>27.77</v>
      </c>
      <c r="O7421" s="38">
        <f t="shared" ca="1" si="828"/>
        <v>72800</v>
      </c>
    </row>
    <row r="7422" spans="1:15" x14ac:dyDescent="0.4">
      <c r="A7422">
        <v>7407</v>
      </c>
      <c r="B7422" s="63">
        <v>34620</v>
      </c>
      <c r="C7422" s="37">
        <v>47.21875</v>
      </c>
      <c r="D7422" s="37">
        <v>47.328125</v>
      </c>
      <c r="E7422" s="37">
        <v>46.796875</v>
      </c>
      <c r="F7422" s="37">
        <v>46.84375</v>
      </c>
      <c r="G7422" s="38">
        <v>1564500</v>
      </c>
      <c r="H7422" s="37">
        <v>27.653299000000001</v>
      </c>
      <c r="I7422" s="41">
        <f t="shared" si="822"/>
        <v>0.59033059906604402</v>
      </c>
      <c r="J7422" s="41">
        <f t="shared" ca="1" si="823"/>
        <v>1</v>
      </c>
      <c r="K7422" s="37">
        <f t="shared" si="824"/>
        <v>27.87</v>
      </c>
      <c r="L7422" s="37">
        <f t="shared" si="825"/>
        <v>27.94</v>
      </c>
      <c r="M7422" s="37">
        <f t="shared" si="826"/>
        <v>27.63</v>
      </c>
      <c r="N7422" s="37">
        <f t="shared" si="827"/>
        <v>27.65</v>
      </c>
      <c r="O7422" s="38">
        <f t="shared" ca="1" si="828"/>
        <v>1564500</v>
      </c>
    </row>
    <row r="7423" spans="1:15" x14ac:dyDescent="0.4">
      <c r="A7423">
        <v>7408</v>
      </c>
      <c r="B7423" s="63">
        <v>34619</v>
      </c>
      <c r="C7423" s="37">
        <v>46.6875</v>
      </c>
      <c r="D7423" s="37">
        <v>46.75</v>
      </c>
      <c r="E7423" s="37">
        <v>46.578125</v>
      </c>
      <c r="F7423" s="37">
        <v>46.6875</v>
      </c>
      <c r="G7423" s="38">
        <v>162400</v>
      </c>
      <c r="H7423" s="37">
        <v>27.561046999999999</v>
      </c>
      <c r="I7423" s="41">
        <f t="shared" si="822"/>
        <v>0.59033032396251672</v>
      </c>
      <c r="J7423" s="41">
        <f t="shared" ca="1" si="823"/>
        <v>1</v>
      </c>
      <c r="K7423" s="37">
        <f t="shared" si="824"/>
        <v>27.56</v>
      </c>
      <c r="L7423" s="37">
        <f t="shared" si="825"/>
        <v>27.6</v>
      </c>
      <c r="M7423" s="37">
        <f t="shared" si="826"/>
        <v>27.5</v>
      </c>
      <c r="N7423" s="37">
        <f t="shared" si="827"/>
        <v>27.56</v>
      </c>
      <c r="O7423" s="38">
        <f t="shared" ca="1" si="828"/>
        <v>162400</v>
      </c>
    </row>
    <row r="7424" spans="1:15" x14ac:dyDescent="0.4">
      <c r="A7424">
        <v>7409</v>
      </c>
      <c r="B7424" s="63">
        <v>34618</v>
      </c>
      <c r="C7424" s="37">
        <v>46.140625</v>
      </c>
      <c r="D7424" s="37">
        <v>46.75</v>
      </c>
      <c r="E7424" s="37">
        <v>46.140625</v>
      </c>
      <c r="F7424" s="37">
        <v>46.625</v>
      </c>
      <c r="G7424" s="38">
        <v>461400</v>
      </c>
      <c r="H7424" s="37">
        <v>27.524149000000001</v>
      </c>
      <c r="I7424" s="41">
        <f t="shared" si="822"/>
        <v>0.59033027345844502</v>
      </c>
      <c r="J7424" s="41">
        <f t="shared" ca="1" si="823"/>
        <v>1</v>
      </c>
      <c r="K7424" s="37">
        <f t="shared" si="824"/>
        <v>27.24</v>
      </c>
      <c r="L7424" s="37">
        <f t="shared" si="825"/>
        <v>27.6</v>
      </c>
      <c r="M7424" s="37">
        <f t="shared" si="826"/>
        <v>27.24</v>
      </c>
      <c r="N7424" s="37">
        <f t="shared" si="827"/>
        <v>27.52</v>
      </c>
      <c r="O7424" s="38">
        <f t="shared" ca="1" si="828"/>
        <v>461400</v>
      </c>
    </row>
    <row r="7425" spans="1:15" x14ac:dyDescent="0.4">
      <c r="A7425">
        <v>7410</v>
      </c>
      <c r="B7425" s="63">
        <v>34617</v>
      </c>
      <c r="C7425" s="37">
        <v>45.65625</v>
      </c>
      <c r="D7425" s="37">
        <v>46.015625</v>
      </c>
      <c r="E7425" s="37">
        <v>45.640625</v>
      </c>
      <c r="F7425" s="37">
        <v>45.9375</v>
      </c>
      <c r="G7425" s="38">
        <v>213600</v>
      </c>
      <c r="H7425" s="37">
        <v>27.118319</v>
      </c>
      <c r="I7425" s="41">
        <f t="shared" si="822"/>
        <v>0.59033075374149657</v>
      </c>
      <c r="J7425" s="41">
        <f t="shared" ca="1" si="823"/>
        <v>1</v>
      </c>
      <c r="K7425" s="37">
        <f t="shared" si="824"/>
        <v>26.95</v>
      </c>
      <c r="L7425" s="37">
        <f t="shared" si="825"/>
        <v>27.16</v>
      </c>
      <c r="M7425" s="37">
        <f t="shared" si="826"/>
        <v>26.94</v>
      </c>
      <c r="N7425" s="37">
        <f t="shared" si="827"/>
        <v>27.12</v>
      </c>
      <c r="O7425" s="38">
        <f t="shared" ca="1" si="828"/>
        <v>213600</v>
      </c>
    </row>
    <row r="7426" spans="1:15" x14ac:dyDescent="0.4">
      <c r="A7426">
        <v>7411</v>
      </c>
      <c r="B7426" s="63">
        <v>34614</v>
      </c>
      <c r="C7426" s="37">
        <v>45.25</v>
      </c>
      <c r="D7426" s="37">
        <v>45.578125</v>
      </c>
      <c r="E7426" s="37">
        <v>45.203125</v>
      </c>
      <c r="F7426" s="37">
        <v>45.453125</v>
      </c>
      <c r="G7426" s="38">
        <v>188700</v>
      </c>
      <c r="H7426" s="37">
        <v>26.832356999999998</v>
      </c>
      <c r="I7426" s="41">
        <f t="shared" si="822"/>
        <v>0.59033030182193191</v>
      </c>
      <c r="J7426" s="41">
        <f t="shared" ca="1" si="823"/>
        <v>1</v>
      </c>
      <c r="K7426" s="37">
        <f t="shared" si="824"/>
        <v>26.71</v>
      </c>
      <c r="L7426" s="37">
        <f t="shared" si="825"/>
        <v>26.91</v>
      </c>
      <c r="M7426" s="37">
        <f t="shared" si="826"/>
        <v>26.68</v>
      </c>
      <c r="N7426" s="37">
        <f t="shared" si="827"/>
        <v>26.83</v>
      </c>
      <c r="O7426" s="38">
        <f t="shared" ca="1" si="828"/>
        <v>188700</v>
      </c>
    </row>
    <row r="7427" spans="1:15" x14ac:dyDescent="0.4">
      <c r="A7427">
        <v>7412</v>
      </c>
      <c r="B7427" s="63">
        <v>34613</v>
      </c>
      <c r="C7427" s="37">
        <v>45.421875</v>
      </c>
      <c r="D7427" s="37">
        <v>45.453125</v>
      </c>
      <c r="E7427" s="37">
        <v>45.171875</v>
      </c>
      <c r="F7427" s="37">
        <v>45.25</v>
      </c>
      <c r="G7427" s="38">
        <v>345200</v>
      </c>
      <c r="H7427" s="37">
        <v>26.712461000000001</v>
      </c>
      <c r="I7427" s="41">
        <f t="shared" si="822"/>
        <v>0.59033062983425422</v>
      </c>
      <c r="J7427" s="41">
        <f t="shared" ca="1" si="823"/>
        <v>1</v>
      </c>
      <c r="K7427" s="37">
        <f t="shared" si="824"/>
        <v>26.81</v>
      </c>
      <c r="L7427" s="37">
        <f t="shared" si="825"/>
        <v>26.83</v>
      </c>
      <c r="M7427" s="37">
        <f t="shared" si="826"/>
        <v>26.67</v>
      </c>
      <c r="N7427" s="37">
        <f t="shared" si="827"/>
        <v>26.71</v>
      </c>
      <c r="O7427" s="38">
        <f t="shared" ca="1" si="828"/>
        <v>345200</v>
      </c>
    </row>
    <row r="7428" spans="1:15" x14ac:dyDescent="0.4">
      <c r="A7428">
        <v>7413</v>
      </c>
      <c r="B7428" s="63">
        <v>34612</v>
      </c>
      <c r="C7428" s="37">
        <v>45.296875</v>
      </c>
      <c r="D7428" s="37">
        <v>45.390625</v>
      </c>
      <c r="E7428" s="37">
        <v>45</v>
      </c>
      <c r="F7428" s="37">
        <v>45.390625</v>
      </c>
      <c r="G7428" s="38">
        <v>461900</v>
      </c>
      <c r="H7428" s="37">
        <v>26.795466999999999</v>
      </c>
      <c r="I7428" s="41">
        <f t="shared" si="822"/>
        <v>0.59033042616178999</v>
      </c>
      <c r="J7428" s="41">
        <f t="shared" ca="1" si="823"/>
        <v>1</v>
      </c>
      <c r="K7428" s="37">
        <f t="shared" si="824"/>
        <v>26.74</v>
      </c>
      <c r="L7428" s="37">
        <f t="shared" si="825"/>
        <v>26.8</v>
      </c>
      <c r="M7428" s="37">
        <f t="shared" si="826"/>
        <v>26.56</v>
      </c>
      <c r="N7428" s="37">
        <f t="shared" si="827"/>
        <v>26.8</v>
      </c>
      <c r="O7428" s="38">
        <f t="shared" ca="1" si="828"/>
        <v>461900</v>
      </c>
    </row>
    <row r="7429" spans="1:15" x14ac:dyDescent="0.4">
      <c r="A7429">
        <v>7414</v>
      </c>
      <c r="B7429" s="63">
        <v>34611</v>
      </c>
      <c r="C7429" s="37">
        <v>46.296875</v>
      </c>
      <c r="D7429" s="37">
        <v>46.296875</v>
      </c>
      <c r="E7429" s="37">
        <v>45.34375</v>
      </c>
      <c r="F7429" s="37">
        <v>45.375</v>
      </c>
      <c r="G7429" s="38">
        <v>84200</v>
      </c>
      <c r="H7429" s="37">
        <v>26.786242000000001</v>
      </c>
      <c r="I7429" s="41">
        <f t="shared" si="822"/>
        <v>0.5903304022038568</v>
      </c>
      <c r="J7429" s="41">
        <f t="shared" ca="1" si="823"/>
        <v>1</v>
      </c>
      <c r="K7429" s="37">
        <f t="shared" si="824"/>
        <v>27.33</v>
      </c>
      <c r="L7429" s="37">
        <f t="shared" si="825"/>
        <v>27.33</v>
      </c>
      <c r="M7429" s="37">
        <f t="shared" si="826"/>
        <v>26.77</v>
      </c>
      <c r="N7429" s="37">
        <f t="shared" si="827"/>
        <v>26.79</v>
      </c>
      <c r="O7429" s="38">
        <f t="shared" ca="1" si="828"/>
        <v>84200</v>
      </c>
    </row>
    <row r="7430" spans="1:15" x14ac:dyDescent="0.4">
      <c r="A7430">
        <v>7415</v>
      </c>
      <c r="B7430" s="63">
        <v>34610</v>
      </c>
      <c r="C7430" s="37">
        <v>46.203125</v>
      </c>
      <c r="D7430" s="37">
        <v>46.25</v>
      </c>
      <c r="E7430" s="37">
        <v>45.984375</v>
      </c>
      <c r="F7430" s="37">
        <v>46.0625</v>
      </c>
      <c r="G7430" s="38">
        <v>72600</v>
      </c>
      <c r="H7430" s="37">
        <v>27.192091000000001</v>
      </c>
      <c r="I7430" s="41">
        <f t="shared" si="822"/>
        <v>0.59033033378561739</v>
      </c>
      <c r="J7430" s="41">
        <f t="shared" ca="1" si="823"/>
        <v>1</v>
      </c>
      <c r="K7430" s="37">
        <f t="shared" si="824"/>
        <v>27.28</v>
      </c>
      <c r="L7430" s="37">
        <f t="shared" si="825"/>
        <v>27.3</v>
      </c>
      <c r="M7430" s="37">
        <f t="shared" si="826"/>
        <v>27.15</v>
      </c>
      <c r="N7430" s="37">
        <f t="shared" si="827"/>
        <v>27.19</v>
      </c>
      <c r="O7430" s="38">
        <f t="shared" ca="1" si="828"/>
        <v>72600</v>
      </c>
    </row>
    <row r="7431" spans="1:15" x14ac:dyDescent="0.4">
      <c r="A7431">
        <v>7416</v>
      </c>
      <c r="B7431" s="63">
        <v>34607</v>
      </c>
      <c r="C7431" s="37">
        <v>46.21875</v>
      </c>
      <c r="D7431" s="37">
        <v>46.4375</v>
      </c>
      <c r="E7431" s="37">
        <v>46.171875</v>
      </c>
      <c r="F7431" s="37">
        <v>46.171875</v>
      </c>
      <c r="G7431" s="38">
        <v>5200</v>
      </c>
      <c r="H7431" s="37">
        <v>27.256664000000001</v>
      </c>
      <c r="I7431" s="41">
        <f t="shared" si="822"/>
        <v>0.59033045549915397</v>
      </c>
      <c r="J7431" s="41">
        <f t="shared" ca="1" si="823"/>
        <v>1</v>
      </c>
      <c r="K7431" s="37">
        <f t="shared" si="824"/>
        <v>27.28</v>
      </c>
      <c r="L7431" s="37">
        <f t="shared" si="825"/>
        <v>27.41</v>
      </c>
      <c r="M7431" s="37">
        <f t="shared" si="826"/>
        <v>27.26</v>
      </c>
      <c r="N7431" s="37">
        <f t="shared" si="827"/>
        <v>27.26</v>
      </c>
      <c r="O7431" s="38">
        <f t="shared" ca="1" si="828"/>
        <v>5200</v>
      </c>
    </row>
    <row r="7432" spans="1:15" x14ac:dyDescent="0.4">
      <c r="A7432">
        <v>7417</v>
      </c>
      <c r="B7432" s="63">
        <v>34606</v>
      </c>
      <c r="C7432" s="37">
        <v>46.46875</v>
      </c>
      <c r="D7432" s="37">
        <v>46.46875</v>
      </c>
      <c r="E7432" s="37">
        <v>46.09375</v>
      </c>
      <c r="F7432" s="37">
        <v>46.234375</v>
      </c>
      <c r="G7432" s="38">
        <v>195900</v>
      </c>
      <c r="H7432" s="37">
        <v>27.293558000000001</v>
      </c>
      <c r="I7432" s="41">
        <f t="shared" si="822"/>
        <v>0.59033041973639744</v>
      </c>
      <c r="J7432" s="41">
        <f t="shared" ca="1" si="823"/>
        <v>1</v>
      </c>
      <c r="K7432" s="37">
        <f t="shared" si="824"/>
        <v>27.43</v>
      </c>
      <c r="L7432" s="37">
        <f t="shared" si="825"/>
        <v>27.43</v>
      </c>
      <c r="M7432" s="37">
        <f t="shared" si="826"/>
        <v>27.21</v>
      </c>
      <c r="N7432" s="37">
        <f t="shared" si="827"/>
        <v>27.29</v>
      </c>
      <c r="O7432" s="38">
        <f t="shared" ca="1" si="828"/>
        <v>195900</v>
      </c>
    </row>
    <row r="7433" spans="1:15" x14ac:dyDescent="0.4">
      <c r="A7433">
        <v>7418</v>
      </c>
      <c r="B7433" s="63">
        <v>34605</v>
      </c>
      <c r="C7433" s="37">
        <v>46.359375</v>
      </c>
      <c r="D7433" s="37">
        <v>46.53125</v>
      </c>
      <c r="E7433" s="37">
        <v>46.328125</v>
      </c>
      <c r="F7433" s="37">
        <v>46.46875</v>
      </c>
      <c r="G7433" s="38">
        <v>324000</v>
      </c>
      <c r="H7433" s="37">
        <v>27.431929</v>
      </c>
      <c r="I7433" s="41">
        <f t="shared" si="822"/>
        <v>0.59033068459986549</v>
      </c>
      <c r="J7433" s="41">
        <f t="shared" ca="1" si="823"/>
        <v>1</v>
      </c>
      <c r="K7433" s="37">
        <f t="shared" si="824"/>
        <v>27.37</v>
      </c>
      <c r="L7433" s="37">
        <f t="shared" si="825"/>
        <v>27.47</v>
      </c>
      <c r="M7433" s="37">
        <f t="shared" si="826"/>
        <v>27.35</v>
      </c>
      <c r="N7433" s="37">
        <f t="shared" si="827"/>
        <v>27.43</v>
      </c>
      <c r="O7433" s="38">
        <f t="shared" ca="1" si="828"/>
        <v>324000</v>
      </c>
    </row>
    <row r="7434" spans="1:15" x14ac:dyDescent="0.4">
      <c r="A7434">
        <v>7419</v>
      </c>
      <c r="B7434" s="63">
        <v>34604</v>
      </c>
      <c r="C7434" s="37">
        <v>46.140625</v>
      </c>
      <c r="D7434" s="37">
        <v>46.265625</v>
      </c>
      <c r="E7434" s="37">
        <v>46</v>
      </c>
      <c r="F7434" s="37">
        <v>46.109375</v>
      </c>
      <c r="G7434" s="38">
        <v>479500</v>
      </c>
      <c r="H7434" s="37">
        <v>27.219750999999999</v>
      </c>
      <c r="I7434" s="41">
        <f t="shared" si="822"/>
        <v>0.59033007929515413</v>
      </c>
      <c r="J7434" s="41">
        <f t="shared" ca="1" si="823"/>
        <v>1</v>
      </c>
      <c r="K7434" s="37">
        <f t="shared" si="824"/>
        <v>27.24</v>
      </c>
      <c r="L7434" s="37">
        <f t="shared" si="825"/>
        <v>27.31</v>
      </c>
      <c r="M7434" s="37">
        <f t="shared" si="826"/>
        <v>27.16</v>
      </c>
      <c r="N7434" s="37">
        <f t="shared" si="827"/>
        <v>27.22</v>
      </c>
      <c r="O7434" s="38">
        <f t="shared" ca="1" si="828"/>
        <v>479500</v>
      </c>
    </row>
    <row r="7435" spans="1:15" x14ac:dyDescent="0.4">
      <c r="A7435">
        <v>7420</v>
      </c>
      <c r="B7435" s="63">
        <v>34603</v>
      </c>
      <c r="C7435" s="37">
        <v>46.078125</v>
      </c>
      <c r="D7435" s="37">
        <v>46.171875</v>
      </c>
      <c r="E7435" s="37">
        <v>45.984375</v>
      </c>
      <c r="F7435" s="37">
        <v>46.140625</v>
      </c>
      <c r="G7435" s="38">
        <v>223000</v>
      </c>
      <c r="H7435" s="37">
        <v>27.238216000000001</v>
      </c>
      <c r="I7435" s="41">
        <f t="shared" si="822"/>
        <v>0.59033045174398924</v>
      </c>
      <c r="J7435" s="41">
        <f t="shared" ca="1" si="823"/>
        <v>1</v>
      </c>
      <c r="K7435" s="37">
        <f t="shared" si="824"/>
        <v>27.2</v>
      </c>
      <c r="L7435" s="37">
        <f t="shared" si="825"/>
        <v>27.26</v>
      </c>
      <c r="M7435" s="37">
        <f t="shared" si="826"/>
        <v>27.15</v>
      </c>
      <c r="N7435" s="37">
        <f t="shared" si="827"/>
        <v>27.24</v>
      </c>
      <c r="O7435" s="38">
        <f t="shared" ca="1" si="828"/>
        <v>223000</v>
      </c>
    </row>
    <row r="7436" spans="1:15" x14ac:dyDescent="0.4">
      <c r="A7436">
        <v>7421</v>
      </c>
      <c r="B7436" s="63">
        <v>34600</v>
      </c>
      <c r="C7436" s="37">
        <v>46.078125</v>
      </c>
      <c r="D7436" s="37">
        <v>46.171875</v>
      </c>
      <c r="E7436" s="37">
        <v>45.828125</v>
      </c>
      <c r="F7436" s="37">
        <v>45.90625</v>
      </c>
      <c r="G7436" s="38">
        <v>176600</v>
      </c>
      <c r="H7436" s="37">
        <v>27.099854000000001</v>
      </c>
      <c r="I7436" s="41">
        <f t="shared" si="822"/>
        <v>0.59033037985023828</v>
      </c>
      <c r="J7436" s="41">
        <f t="shared" ca="1" si="823"/>
        <v>1</v>
      </c>
      <c r="K7436" s="37">
        <f t="shared" si="824"/>
        <v>27.2</v>
      </c>
      <c r="L7436" s="37">
        <f t="shared" si="825"/>
        <v>27.26</v>
      </c>
      <c r="M7436" s="37">
        <f t="shared" si="826"/>
        <v>27.05</v>
      </c>
      <c r="N7436" s="37">
        <f t="shared" si="827"/>
        <v>27.1</v>
      </c>
      <c r="O7436" s="38">
        <f t="shared" ca="1" si="828"/>
        <v>176600</v>
      </c>
    </row>
    <row r="7437" spans="1:15" x14ac:dyDescent="0.4">
      <c r="A7437">
        <v>7422</v>
      </c>
      <c r="B7437" s="63">
        <v>34599</v>
      </c>
      <c r="C7437" s="37">
        <v>46.28125</v>
      </c>
      <c r="D7437" s="37">
        <v>46.28125</v>
      </c>
      <c r="E7437" s="37">
        <v>46.015625</v>
      </c>
      <c r="F7437" s="37">
        <v>46.0625</v>
      </c>
      <c r="G7437" s="38">
        <v>266400</v>
      </c>
      <c r="H7437" s="37">
        <v>27.192091000000001</v>
      </c>
      <c r="I7437" s="41">
        <f t="shared" si="822"/>
        <v>0.59033033378561739</v>
      </c>
      <c r="J7437" s="41">
        <f t="shared" ca="1" si="823"/>
        <v>1</v>
      </c>
      <c r="K7437" s="37">
        <f t="shared" si="824"/>
        <v>27.32</v>
      </c>
      <c r="L7437" s="37">
        <f t="shared" si="825"/>
        <v>27.32</v>
      </c>
      <c r="M7437" s="37">
        <f t="shared" si="826"/>
        <v>27.16</v>
      </c>
      <c r="N7437" s="37">
        <f t="shared" si="827"/>
        <v>27.19</v>
      </c>
      <c r="O7437" s="38">
        <f t="shared" ca="1" si="828"/>
        <v>266400</v>
      </c>
    </row>
    <row r="7438" spans="1:15" x14ac:dyDescent="0.4">
      <c r="A7438">
        <v>7423</v>
      </c>
      <c r="B7438" s="63">
        <v>34598</v>
      </c>
      <c r="C7438" s="37">
        <v>46.3125</v>
      </c>
      <c r="D7438" s="37">
        <v>46.3125</v>
      </c>
      <c r="E7438" s="37">
        <v>45.734375</v>
      </c>
      <c r="F7438" s="37">
        <v>46.171875</v>
      </c>
      <c r="G7438" s="38">
        <v>397500</v>
      </c>
      <c r="H7438" s="37">
        <v>27.256664000000001</v>
      </c>
      <c r="I7438" s="41">
        <f t="shared" si="822"/>
        <v>0.59033045549915397</v>
      </c>
      <c r="J7438" s="41">
        <f t="shared" ca="1" si="823"/>
        <v>1</v>
      </c>
      <c r="K7438" s="37">
        <f t="shared" si="824"/>
        <v>27.34</v>
      </c>
      <c r="L7438" s="37">
        <f t="shared" si="825"/>
        <v>27.34</v>
      </c>
      <c r="M7438" s="37">
        <f t="shared" si="826"/>
        <v>27</v>
      </c>
      <c r="N7438" s="37">
        <f t="shared" si="827"/>
        <v>27.26</v>
      </c>
      <c r="O7438" s="38">
        <f t="shared" ca="1" si="828"/>
        <v>397500</v>
      </c>
    </row>
    <row r="7439" spans="1:15" x14ac:dyDescent="0.4">
      <c r="A7439">
        <v>7424</v>
      </c>
      <c r="B7439" s="63">
        <v>34597</v>
      </c>
      <c r="C7439" s="37">
        <v>46.8125</v>
      </c>
      <c r="D7439" s="37">
        <v>46.859375</v>
      </c>
      <c r="E7439" s="37">
        <v>46.171875</v>
      </c>
      <c r="F7439" s="37">
        <v>46.171875</v>
      </c>
      <c r="G7439" s="38">
        <v>355600</v>
      </c>
      <c r="H7439" s="37">
        <v>27.256664000000001</v>
      </c>
      <c r="I7439" s="41">
        <f t="shared" si="822"/>
        <v>0.59033045549915397</v>
      </c>
      <c r="J7439" s="41">
        <f t="shared" ca="1" si="823"/>
        <v>1</v>
      </c>
      <c r="K7439" s="37">
        <f t="shared" si="824"/>
        <v>27.63</v>
      </c>
      <c r="L7439" s="37">
        <f t="shared" si="825"/>
        <v>27.66</v>
      </c>
      <c r="M7439" s="37">
        <f t="shared" si="826"/>
        <v>27.26</v>
      </c>
      <c r="N7439" s="37">
        <f t="shared" si="827"/>
        <v>27.26</v>
      </c>
      <c r="O7439" s="38">
        <f t="shared" ca="1" si="828"/>
        <v>355600</v>
      </c>
    </row>
    <row r="7440" spans="1:15" x14ac:dyDescent="0.4">
      <c r="A7440">
        <v>7425</v>
      </c>
      <c r="B7440" s="63">
        <v>34596</v>
      </c>
      <c r="C7440" s="37">
        <v>47.125</v>
      </c>
      <c r="D7440" s="37">
        <v>47.328125</v>
      </c>
      <c r="E7440" s="37">
        <v>47.015625</v>
      </c>
      <c r="F7440" s="37">
        <v>47.0625</v>
      </c>
      <c r="G7440" s="38">
        <v>167300</v>
      </c>
      <c r="H7440" s="37">
        <v>27.782423000000001</v>
      </c>
      <c r="I7440" s="41">
        <f t="shared" si="822"/>
        <v>0.59033036918990711</v>
      </c>
      <c r="J7440" s="41">
        <f t="shared" ca="1" si="823"/>
        <v>1</v>
      </c>
      <c r="K7440" s="37">
        <f t="shared" si="824"/>
        <v>27.82</v>
      </c>
      <c r="L7440" s="37">
        <f t="shared" si="825"/>
        <v>27.94</v>
      </c>
      <c r="M7440" s="37">
        <f t="shared" si="826"/>
        <v>27.75</v>
      </c>
      <c r="N7440" s="37">
        <f t="shared" si="827"/>
        <v>27.78</v>
      </c>
      <c r="O7440" s="38">
        <f t="shared" ca="1" si="828"/>
        <v>167300</v>
      </c>
    </row>
    <row r="7441" spans="1:15" x14ac:dyDescent="0.4">
      <c r="A7441">
        <v>7426</v>
      </c>
      <c r="B7441" s="63">
        <v>34593</v>
      </c>
      <c r="C7441" s="37">
        <v>47</v>
      </c>
      <c r="D7441" s="37">
        <v>47.140625</v>
      </c>
      <c r="E7441" s="37">
        <v>46.84375</v>
      </c>
      <c r="F7441" s="37">
        <v>47.015625</v>
      </c>
      <c r="G7441" s="38">
        <v>571300</v>
      </c>
      <c r="H7441" s="37">
        <v>27.754743999999999</v>
      </c>
      <c r="I7441" s="41">
        <f t="shared" ref="I7441:I7504" si="829">IF(F7441=0,1,H7441/F7441)</f>
        <v>0.5903302146892655</v>
      </c>
      <c r="J7441" s="41">
        <f t="shared" ref="J7441:J7504" ca="1" si="830">INDEX(OFFSET($T$15,0,0,$S$13+1,1),MATCH(B7441,OFFSET($Q$15,0,0,$S$13+1,1),-1))</f>
        <v>1</v>
      </c>
      <c r="K7441" s="37">
        <f t="shared" ref="K7441:K7504" si="831">ROUND($I7441*C7441,2)</f>
        <v>27.75</v>
      </c>
      <c r="L7441" s="37">
        <f t="shared" ref="L7441:L7504" si="832">ROUND($I7441*D7441,2)</f>
        <v>27.83</v>
      </c>
      <c r="M7441" s="37">
        <f t="shared" ref="M7441:M7504" si="833">ROUND($I7441*E7441,2)</f>
        <v>27.65</v>
      </c>
      <c r="N7441" s="37">
        <f t="shared" ref="N7441:N7504" si="834">ROUND($I7441*F7441,2)</f>
        <v>27.75</v>
      </c>
      <c r="O7441" s="38">
        <f t="shared" ref="O7441:O7504" ca="1" si="835">G7441*J7441</f>
        <v>571300</v>
      </c>
    </row>
    <row r="7442" spans="1:15" x14ac:dyDescent="0.4">
      <c r="A7442">
        <v>7427</v>
      </c>
      <c r="B7442" s="63">
        <v>34592</v>
      </c>
      <c r="C7442" s="37">
        <v>47.171875</v>
      </c>
      <c r="D7442" s="37">
        <v>47.640625</v>
      </c>
      <c r="E7442" s="37">
        <v>47.171875</v>
      </c>
      <c r="F7442" s="37">
        <v>47.640625</v>
      </c>
      <c r="G7442" s="38">
        <v>779800</v>
      </c>
      <c r="H7442" s="37">
        <v>27.953707000000001</v>
      </c>
      <c r="I7442" s="41">
        <f t="shared" si="829"/>
        <v>0.58676197048212531</v>
      </c>
      <c r="J7442" s="41">
        <f t="shared" ca="1" si="830"/>
        <v>1</v>
      </c>
      <c r="K7442" s="37">
        <f t="shared" si="831"/>
        <v>27.68</v>
      </c>
      <c r="L7442" s="37">
        <f t="shared" si="832"/>
        <v>27.95</v>
      </c>
      <c r="M7442" s="37">
        <f t="shared" si="833"/>
        <v>27.68</v>
      </c>
      <c r="N7442" s="37">
        <f t="shared" si="834"/>
        <v>27.95</v>
      </c>
      <c r="O7442" s="38">
        <f t="shared" ca="1" si="835"/>
        <v>779800</v>
      </c>
    </row>
    <row r="7443" spans="1:15" x14ac:dyDescent="0.4">
      <c r="A7443">
        <v>7428</v>
      </c>
      <c r="B7443" s="63">
        <v>34591</v>
      </c>
      <c r="C7443" s="37">
        <v>46.84375</v>
      </c>
      <c r="D7443" s="37">
        <v>47.109375</v>
      </c>
      <c r="E7443" s="37">
        <v>46.84375</v>
      </c>
      <c r="F7443" s="37">
        <v>47.046875</v>
      </c>
      <c r="G7443" s="38">
        <v>423500</v>
      </c>
      <c r="H7443" s="37">
        <v>27.605293</v>
      </c>
      <c r="I7443" s="41">
        <f t="shared" si="829"/>
        <v>0.58676145865161078</v>
      </c>
      <c r="J7443" s="41">
        <f t="shared" ca="1" si="830"/>
        <v>1</v>
      </c>
      <c r="K7443" s="37">
        <f t="shared" si="831"/>
        <v>27.49</v>
      </c>
      <c r="L7443" s="37">
        <f t="shared" si="832"/>
        <v>27.64</v>
      </c>
      <c r="M7443" s="37">
        <f t="shared" si="833"/>
        <v>27.49</v>
      </c>
      <c r="N7443" s="37">
        <f t="shared" si="834"/>
        <v>27.61</v>
      </c>
      <c r="O7443" s="38">
        <f t="shared" ca="1" si="835"/>
        <v>423500</v>
      </c>
    </row>
    <row r="7444" spans="1:15" x14ac:dyDescent="0.4">
      <c r="A7444">
        <v>7429</v>
      </c>
      <c r="B7444" s="63">
        <v>34590</v>
      </c>
      <c r="C7444" s="37">
        <v>46.953125</v>
      </c>
      <c r="D7444" s="37">
        <v>47.125</v>
      </c>
      <c r="E7444" s="37">
        <v>46.859375</v>
      </c>
      <c r="F7444" s="37">
        <v>47</v>
      </c>
      <c r="G7444" s="38">
        <v>389200</v>
      </c>
      <c r="H7444" s="37">
        <v>27.577787000000001</v>
      </c>
      <c r="I7444" s="41">
        <f t="shared" si="829"/>
        <v>0.5867614255319149</v>
      </c>
      <c r="J7444" s="41">
        <f t="shared" ca="1" si="830"/>
        <v>1</v>
      </c>
      <c r="K7444" s="37">
        <f t="shared" si="831"/>
        <v>27.55</v>
      </c>
      <c r="L7444" s="37">
        <f t="shared" si="832"/>
        <v>27.65</v>
      </c>
      <c r="M7444" s="37">
        <f t="shared" si="833"/>
        <v>27.5</v>
      </c>
      <c r="N7444" s="37">
        <f t="shared" si="834"/>
        <v>27.58</v>
      </c>
      <c r="O7444" s="38">
        <f t="shared" ca="1" si="835"/>
        <v>389200</v>
      </c>
    </row>
    <row r="7445" spans="1:15" x14ac:dyDescent="0.4">
      <c r="A7445">
        <v>7430</v>
      </c>
      <c r="B7445" s="63">
        <v>34589</v>
      </c>
      <c r="C7445" s="37">
        <v>47</v>
      </c>
      <c r="D7445" s="37">
        <v>47.0625</v>
      </c>
      <c r="E7445" s="37">
        <v>46.78125</v>
      </c>
      <c r="F7445" s="37">
        <v>46.859375</v>
      </c>
      <c r="G7445" s="38">
        <v>129400</v>
      </c>
      <c r="H7445" s="37">
        <v>27.495293</v>
      </c>
      <c r="I7445" s="41">
        <f t="shared" si="829"/>
        <v>0.58676183794598202</v>
      </c>
      <c r="J7445" s="41">
        <f t="shared" ca="1" si="830"/>
        <v>1</v>
      </c>
      <c r="K7445" s="37">
        <f t="shared" si="831"/>
        <v>27.58</v>
      </c>
      <c r="L7445" s="37">
        <f t="shared" si="832"/>
        <v>27.61</v>
      </c>
      <c r="M7445" s="37">
        <f t="shared" si="833"/>
        <v>27.45</v>
      </c>
      <c r="N7445" s="37">
        <f t="shared" si="834"/>
        <v>27.5</v>
      </c>
      <c r="O7445" s="38">
        <f t="shared" ca="1" si="835"/>
        <v>129400</v>
      </c>
    </row>
    <row r="7446" spans="1:15" x14ac:dyDescent="0.4">
      <c r="A7446">
        <v>7431</v>
      </c>
      <c r="B7446" s="63">
        <v>34586</v>
      </c>
      <c r="C7446" s="37">
        <v>47.03125</v>
      </c>
      <c r="D7446" s="37">
        <v>47.125</v>
      </c>
      <c r="E7446" s="37">
        <v>46.8125</v>
      </c>
      <c r="F7446" s="37">
        <v>47</v>
      </c>
      <c r="G7446" s="38">
        <v>488400</v>
      </c>
      <c r="H7446" s="37">
        <v>27.577787000000001</v>
      </c>
      <c r="I7446" s="41">
        <f t="shared" si="829"/>
        <v>0.5867614255319149</v>
      </c>
      <c r="J7446" s="41">
        <f t="shared" ca="1" si="830"/>
        <v>1</v>
      </c>
      <c r="K7446" s="37">
        <f t="shared" si="831"/>
        <v>27.6</v>
      </c>
      <c r="L7446" s="37">
        <f t="shared" si="832"/>
        <v>27.65</v>
      </c>
      <c r="M7446" s="37">
        <f t="shared" si="833"/>
        <v>27.47</v>
      </c>
      <c r="N7446" s="37">
        <f t="shared" si="834"/>
        <v>27.58</v>
      </c>
      <c r="O7446" s="38">
        <f t="shared" ca="1" si="835"/>
        <v>488400</v>
      </c>
    </row>
    <row r="7447" spans="1:15" x14ac:dyDescent="0.4">
      <c r="A7447">
        <v>7432</v>
      </c>
      <c r="B7447" s="63">
        <v>34585</v>
      </c>
      <c r="C7447" s="37">
        <v>47.359375</v>
      </c>
      <c r="D7447" s="37">
        <v>47.5625</v>
      </c>
      <c r="E7447" s="37">
        <v>47.34375</v>
      </c>
      <c r="F7447" s="37">
        <v>47.5</v>
      </c>
      <c r="G7447" s="38">
        <v>284800</v>
      </c>
      <c r="H7447" s="37">
        <v>27.871193000000002</v>
      </c>
      <c r="I7447" s="41">
        <f t="shared" si="829"/>
        <v>0.58676195789473684</v>
      </c>
      <c r="J7447" s="41">
        <f t="shared" ca="1" si="830"/>
        <v>1</v>
      </c>
      <c r="K7447" s="37">
        <f t="shared" si="831"/>
        <v>27.79</v>
      </c>
      <c r="L7447" s="37">
        <f t="shared" si="832"/>
        <v>27.91</v>
      </c>
      <c r="M7447" s="37">
        <f t="shared" si="833"/>
        <v>27.78</v>
      </c>
      <c r="N7447" s="37">
        <f t="shared" si="834"/>
        <v>27.87</v>
      </c>
      <c r="O7447" s="38">
        <f t="shared" ca="1" si="835"/>
        <v>284800</v>
      </c>
    </row>
    <row r="7448" spans="1:15" x14ac:dyDescent="0.4">
      <c r="A7448">
        <v>7433</v>
      </c>
      <c r="B7448" s="63">
        <v>34584</v>
      </c>
      <c r="C7448" s="37">
        <v>47.421875</v>
      </c>
      <c r="D7448" s="37">
        <v>47.421875</v>
      </c>
      <c r="E7448" s="37">
        <v>47.21875</v>
      </c>
      <c r="F7448" s="37">
        <v>47.265625</v>
      </c>
      <c r="G7448" s="38">
        <v>27900</v>
      </c>
      <c r="H7448" s="37">
        <v>27.733671000000001</v>
      </c>
      <c r="I7448" s="41">
        <f t="shared" si="829"/>
        <v>0.58676196495867772</v>
      </c>
      <c r="J7448" s="41">
        <f t="shared" ca="1" si="830"/>
        <v>1</v>
      </c>
      <c r="K7448" s="37">
        <f t="shared" si="831"/>
        <v>27.83</v>
      </c>
      <c r="L7448" s="37">
        <f t="shared" si="832"/>
        <v>27.83</v>
      </c>
      <c r="M7448" s="37">
        <f t="shared" si="833"/>
        <v>27.71</v>
      </c>
      <c r="N7448" s="37">
        <f t="shared" si="834"/>
        <v>27.73</v>
      </c>
      <c r="O7448" s="38">
        <f t="shared" ca="1" si="835"/>
        <v>27900</v>
      </c>
    </row>
    <row r="7449" spans="1:15" x14ac:dyDescent="0.4">
      <c r="A7449">
        <v>7434</v>
      </c>
      <c r="B7449" s="63">
        <v>34583</v>
      </c>
      <c r="C7449" s="37">
        <v>47.265625</v>
      </c>
      <c r="D7449" s="37">
        <v>47.359375</v>
      </c>
      <c r="E7449" s="37">
        <v>47.125</v>
      </c>
      <c r="F7449" s="37">
        <v>47.3125</v>
      </c>
      <c r="G7449" s="38">
        <v>229800</v>
      </c>
      <c r="H7449" s="37">
        <v>27.761156</v>
      </c>
      <c r="I7449" s="41">
        <f t="shared" si="829"/>
        <v>0.5867615535006605</v>
      </c>
      <c r="J7449" s="41">
        <f t="shared" ca="1" si="830"/>
        <v>1</v>
      </c>
      <c r="K7449" s="37">
        <f t="shared" si="831"/>
        <v>27.73</v>
      </c>
      <c r="L7449" s="37">
        <f t="shared" si="832"/>
        <v>27.79</v>
      </c>
      <c r="M7449" s="37">
        <f t="shared" si="833"/>
        <v>27.65</v>
      </c>
      <c r="N7449" s="37">
        <f t="shared" si="834"/>
        <v>27.76</v>
      </c>
      <c r="O7449" s="38">
        <f t="shared" ca="1" si="835"/>
        <v>229800</v>
      </c>
    </row>
    <row r="7450" spans="1:15" x14ac:dyDescent="0.4">
      <c r="A7450">
        <v>7435</v>
      </c>
      <c r="B7450" s="63">
        <v>34579</v>
      </c>
      <c r="C7450" s="37">
        <v>47.71875</v>
      </c>
      <c r="D7450" s="37">
        <v>47.71875</v>
      </c>
      <c r="E7450" s="37">
        <v>47.21875</v>
      </c>
      <c r="F7450" s="37">
        <v>47.296875</v>
      </c>
      <c r="G7450" s="38">
        <v>99600</v>
      </c>
      <c r="H7450" s="37">
        <v>27.751991</v>
      </c>
      <c r="I7450" s="41">
        <f t="shared" si="829"/>
        <v>0.58676162008589361</v>
      </c>
      <c r="J7450" s="41">
        <f t="shared" ca="1" si="830"/>
        <v>1</v>
      </c>
      <c r="K7450" s="37">
        <f t="shared" si="831"/>
        <v>28</v>
      </c>
      <c r="L7450" s="37">
        <f t="shared" si="832"/>
        <v>28</v>
      </c>
      <c r="M7450" s="37">
        <f t="shared" si="833"/>
        <v>27.71</v>
      </c>
      <c r="N7450" s="37">
        <f t="shared" si="834"/>
        <v>27.75</v>
      </c>
      <c r="O7450" s="38">
        <f t="shared" ca="1" si="835"/>
        <v>99600</v>
      </c>
    </row>
    <row r="7451" spans="1:15" x14ac:dyDescent="0.4">
      <c r="A7451">
        <v>7436</v>
      </c>
      <c r="B7451" s="63">
        <v>34578</v>
      </c>
      <c r="C7451" s="37">
        <v>47.5</v>
      </c>
      <c r="D7451" s="37">
        <v>47.53125</v>
      </c>
      <c r="E7451" s="37">
        <v>47.328125</v>
      </c>
      <c r="F7451" s="37">
        <v>47.5</v>
      </c>
      <c r="G7451" s="38">
        <v>294600</v>
      </c>
      <c r="H7451" s="37">
        <v>27.871193000000002</v>
      </c>
      <c r="I7451" s="41">
        <f t="shared" si="829"/>
        <v>0.58676195789473684</v>
      </c>
      <c r="J7451" s="41">
        <f t="shared" ca="1" si="830"/>
        <v>1</v>
      </c>
      <c r="K7451" s="37">
        <f t="shared" si="831"/>
        <v>27.87</v>
      </c>
      <c r="L7451" s="37">
        <f t="shared" si="832"/>
        <v>27.89</v>
      </c>
      <c r="M7451" s="37">
        <f t="shared" si="833"/>
        <v>27.77</v>
      </c>
      <c r="N7451" s="37">
        <f t="shared" si="834"/>
        <v>27.87</v>
      </c>
      <c r="O7451" s="38">
        <f t="shared" ca="1" si="835"/>
        <v>294600</v>
      </c>
    </row>
    <row r="7452" spans="1:15" x14ac:dyDescent="0.4">
      <c r="A7452">
        <v>7437</v>
      </c>
      <c r="B7452" s="63">
        <v>34577</v>
      </c>
      <c r="C7452" s="37">
        <v>47.703125</v>
      </c>
      <c r="D7452" s="37">
        <v>47.890625</v>
      </c>
      <c r="E7452" s="37">
        <v>47.59375</v>
      </c>
      <c r="F7452" s="37">
        <v>47.65625</v>
      </c>
      <c r="G7452" s="38">
        <v>356200</v>
      </c>
      <c r="H7452" s="37">
        <v>27.962854</v>
      </c>
      <c r="I7452" s="41">
        <f t="shared" si="829"/>
        <v>0.58676152655737701</v>
      </c>
      <c r="J7452" s="41">
        <f t="shared" ca="1" si="830"/>
        <v>1</v>
      </c>
      <c r="K7452" s="37">
        <f t="shared" si="831"/>
        <v>27.99</v>
      </c>
      <c r="L7452" s="37">
        <f t="shared" si="832"/>
        <v>28.1</v>
      </c>
      <c r="M7452" s="37">
        <f t="shared" si="833"/>
        <v>27.93</v>
      </c>
      <c r="N7452" s="37">
        <f t="shared" si="834"/>
        <v>27.96</v>
      </c>
      <c r="O7452" s="38">
        <f t="shared" ca="1" si="835"/>
        <v>356200</v>
      </c>
    </row>
    <row r="7453" spans="1:15" x14ac:dyDescent="0.4">
      <c r="A7453">
        <v>7438</v>
      </c>
      <c r="B7453" s="63">
        <v>34576</v>
      </c>
      <c r="C7453" s="37">
        <v>47.640625</v>
      </c>
      <c r="D7453" s="37">
        <v>47.859375</v>
      </c>
      <c r="E7453" s="37">
        <v>47.578125</v>
      </c>
      <c r="F7453" s="37">
        <v>47.78125</v>
      </c>
      <c r="G7453" s="38">
        <v>36000</v>
      </c>
      <c r="H7453" s="37">
        <v>28.036218999999999</v>
      </c>
      <c r="I7453" s="41">
        <f t="shared" si="829"/>
        <v>0.58676194113799862</v>
      </c>
      <c r="J7453" s="41">
        <f t="shared" ca="1" si="830"/>
        <v>1</v>
      </c>
      <c r="K7453" s="37">
        <f t="shared" si="831"/>
        <v>27.95</v>
      </c>
      <c r="L7453" s="37">
        <f t="shared" si="832"/>
        <v>28.08</v>
      </c>
      <c r="M7453" s="37">
        <f t="shared" si="833"/>
        <v>27.92</v>
      </c>
      <c r="N7453" s="37">
        <f t="shared" si="834"/>
        <v>28.04</v>
      </c>
      <c r="O7453" s="38">
        <f t="shared" ca="1" si="835"/>
        <v>36000</v>
      </c>
    </row>
    <row r="7454" spans="1:15" x14ac:dyDescent="0.4">
      <c r="A7454">
        <v>7439</v>
      </c>
      <c r="B7454" s="63">
        <v>34575</v>
      </c>
      <c r="C7454" s="37">
        <v>47.8125</v>
      </c>
      <c r="D7454" s="37">
        <v>47.984375</v>
      </c>
      <c r="E7454" s="37">
        <v>47.640625</v>
      </c>
      <c r="F7454" s="37">
        <v>47.65625</v>
      </c>
      <c r="G7454" s="38">
        <v>350300</v>
      </c>
      <c r="H7454" s="37">
        <v>27.962854</v>
      </c>
      <c r="I7454" s="41">
        <f t="shared" si="829"/>
        <v>0.58676152655737701</v>
      </c>
      <c r="J7454" s="41">
        <f t="shared" ca="1" si="830"/>
        <v>1</v>
      </c>
      <c r="K7454" s="37">
        <f t="shared" si="831"/>
        <v>28.05</v>
      </c>
      <c r="L7454" s="37">
        <f t="shared" si="832"/>
        <v>28.16</v>
      </c>
      <c r="M7454" s="37">
        <f t="shared" si="833"/>
        <v>27.95</v>
      </c>
      <c r="N7454" s="37">
        <f t="shared" si="834"/>
        <v>27.96</v>
      </c>
      <c r="O7454" s="38">
        <f t="shared" ca="1" si="835"/>
        <v>350300</v>
      </c>
    </row>
    <row r="7455" spans="1:15" x14ac:dyDescent="0.4">
      <c r="A7455">
        <v>7440</v>
      </c>
      <c r="B7455" s="63">
        <v>34572</v>
      </c>
      <c r="C7455" s="37">
        <v>47.125</v>
      </c>
      <c r="D7455" s="37">
        <v>47.78125</v>
      </c>
      <c r="E7455" s="37">
        <v>47.125</v>
      </c>
      <c r="F7455" s="37">
        <v>47.6875</v>
      </c>
      <c r="G7455" s="38">
        <v>339500</v>
      </c>
      <c r="H7455" s="37">
        <v>27.981186000000001</v>
      </c>
      <c r="I7455" s="41">
        <f t="shared" si="829"/>
        <v>0.58676143643512457</v>
      </c>
      <c r="J7455" s="41">
        <f t="shared" ca="1" si="830"/>
        <v>1</v>
      </c>
      <c r="K7455" s="37">
        <f t="shared" si="831"/>
        <v>27.65</v>
      </c>
      <c r="L7455" s="37">
        <f t="shared" si="832"/>
        <v>28.04</v>
      </c>
      <c r="M7455" s="37">
        <f t="shared" si="833"/>
        <v>27.65</v>
      </c>
      <c r="N7455" s="37">
        <f t="shared" si="834"/>
        <v>27.98</v>
      </c>
      <c r="O7455" s="38">
        <f t="shared" ca="1" si="835"/>
        <v>339500</v>
      </c>
    </row>
    <row r="7456" spans="1:15" x14ac:dyDescent="0.4">
      <c r="A7456">
        <v>7441</v>
      </c>
      <c r="B7456" s="63">
        <v>34571</v>
      </c>
      <c r="C7456" s="37">
        <v>47.09375</v>
      </c>
      <c r="D7456" s="37">
        <v>47.203125</v>
      </c>
      <c r="E7456" s="37">
        <v>46.890625</v>
      </c>
      <c r="F7456" s="37">
        <v>47.015625</v>
      </c>
      <c r="G7456" s="38">
        <v>147400</v>
      </c>
      <c r="H7456" s="37">
        <v>27.586957999999999</v>
      </c>
      <c r="I7456" s="41">
        <f t="shared" si="829"/>
        <v>0.58676148620804247</v>
      </c>
      <c r="J7456" s="41">
        <f t="shared" ca="1" si="830"/>
        <v>1</v>
      </c>
      <c r="K7456" s="37">
        <f t="shared" si="831"/>
        <v>27.63</v>
      </c>
      <c r="L7456" s="37">
        <f t="shared" si="832"/>
        <v>27.7</v>
      </c>
      <c r="M7456" s="37">
        <f t="shared" si="833"/>
        <v>27.51</v>
      </c>
      <c r="N7456" s="37">
        <f t="shared" si="834"/>
        <v>27.59</v>
      </c>
      <c r="O7456" s="38">
        <f t="shared" ca="1" si="835"/>
        <v>147400</v>
      </c>
    </row>
    <row r="7457" spans="1:15" x14ac:dyDescent="0.4">
      <c r="A7457">
        <v>7442</v>
      </c>
      <c r="B7457" s="63">
        <v>34570</v>
      </c>
      <c r="C7457" s="37">
        <v>46.6875</v>
      </c>
      <c r="D7457" s="37">
        <v>47.140625</v>
      </c>
      <c r="E7457" s="37">
        <v>46.671875</v>
      </c>
      <c r="F7457" s="37">
        <v>47.140625</v>
      </c>
      <c r="G7457" s="38">
        <v>254700</v>
      </c>
      <c r="H7457" s="37">
        <v>27.660309000000002</v>
      </c>
      <c r="I7457" s="41">
        <f t="shared" si="829"/>
        <v>0.58676160954590662</v>
      </c>
      <c r="J7457" s="41">
        <f t="shared" ca="1" si="830"/>
        <v>1</v>
      </c>
      <c r="K7457" s="37">
        <f t="shared" si="831"/>
        <v>27.39</v>
      </c>
      <c r="L7457" s="37">
        <f t="shared" si="832"/>
        <v>27.66</v>
      </c>
      <c r="M7457" s="37">
        <f t="shared" si="833"/>
        <v>27.39</v>
      </c>
      <c r="N7457" s="37">
        <f t="shared" si="834"/>
        <v>27.66</v>
      </c>
      <c r="O7457" s="38">
        <f t="shared" ca="1" si="835"/>
        <v>254700</v>
      </c>
    </row>
    <row r="7458" spans="1:15" x14ac:dyDescent="0.4">
      <c r="A7458">
        <v>7443</v>
      </c>
      <c r="B7458" s="63">
        <v>34569</v>
      </c>
      <c r="C7458" s="37">
        <v>46.578125</v>
      </c>
      <c r="D7458" s="37">
        <v>46.859375</v>
      </c>
      <c r="E7458" s="37">
        <v>46.515625</v>
      </c>
      <c r="F7458" s="37">
        <v>46.640625</v>
      </c>
      <c r="G7458" s="38">
        <v>268600</v>
      </c>
      <c r="H7458" s="37">
        <v>27.366931999999998</v>
      </c>
      <c r="I7458" s="41">
        <f t="shared" si="829"/>
        <v>0.58676169112227805</v>
      </c>
      <c r="J7458" s="41">
        <f t="shared" ca="1" si="830"/>
        <v>1</v>
      </c>
      <c r="K7458" s="37">
        <f t="shared" si="831"/>
        <v>27.33</v>
      </c>
      <c r="L7458" s="37">
        <f t="shared" si="832"/>
        <v>27.5</v>
      </c>
      <c r="M7458" s="37">
        <f t="shared" si="833"/>
        <v>27.29</v>
      </c>
      <c r="N7458" s="37">
        <f t="shared" si="834"/>
        <v>27.37</v>
      </c>
      <c r="O7458" s="38">
        <f t="shared" ca="1" si="835"/>
        <v>268600</v>
      </c>
    </row>
    <row r="7459" spans="1:15" x14ac:dyDescent="0.4">
      <c r="A7459">
        <v>7444</v>
      </c>
      <c r="B7459" s="63">
        <v>34568</v>
      </c>
      <c r="C7459" s="37">
        <v>46.4375</v>
      </c>
      <c r="D7459" s="37">
        <v>46.4375</v>
      </c>
      <c r="E7459" s="37">
        <v>46.28125</v>
      </c>
      <c r="F7459" s="37">
        <v>46.375</v>
      </c>
      <c r="G7459" s="38">
        <v>79700</v>
      </c>
      <c r="H7459" s="37">
        <v>27.211081</v>
      </c>
      <c r="I7459" s="41">
        <f t="shared" si="829"/>
        <v>0.58676185444743933</v>
      </c>
      <c r="J7459" s="41">
        <f t="shared" ca="1" si="830"/>
        <v>1</v>
      </c>
      <c r="K7459" s="37">
        <f t="shared" si="831"/>
        <v>27.25</v>
      </c>
      <c r="L7459" s="37">
        <f t="shared" si="832"/>
        <v>27.25</v>
      </c>
      <c r="M7459" s="37">
        <f t="shared" si="833"/>
        <v>27.16</v>
      </c>
      <c r="N7459" s="37">
        <f t="shared" si="834"/>
        <v>27.21</v>
      </c>
      <c r="O7459" s="38">
        <f t="shared" ca="1" si="835"/>
        <v>79700</v>
      </c>
    </row>
    <row r="7460" spans="1:15" x14ac:dyDescent="0.4">
      <c r="A7460">
        <v>7445</v>
      </c>
      <c r="B7460" s="63">
        <v>34565</v>
      </c>
      <c r="C7460" s="37">
        <v>46.46875</v>
      </c>
      <c r="D7460" s="37">
        <v>46.515625</v>
      </c>
      <c r="E7460" s="37">
        <v>46.3125</v>
      </c>
      <c r="F7460" s="37">
        <v>46.421875</v>
      </c>
      <c r="G7460" s="38">
        <v>103200</v>
      </c>
      <c r="H7460" s="37">
        <v>27.238564</v>
      </c>
      <c r="I7460" s="41">
        <f t="shared" si="829"/>
        <v>0.58676139212386402</v>
      </c>
      <c r="J7460" s="41">
        <f t="shared" ca="1" si="830"/>
        <v>1</v>
      </c>
      <c r="K7460" s="37">
        <f t="shared" si="831"/>
        <v>27.27</v>
      </c>
      <c r="L7460" s="37">
        <f t="shared" si="832"/>
        <v>27.29</v>
      </c>
      <c r="M7460" s="37">
        <f t="shared" si="833"/>
        <v>27.17</v>
      </c>
      <c r="N7460" s="37">
        <f t="shared" si="834"/>
        <v>27.24</v>
      </c>
      <c r="O7460" s="38">
        <f t="shared" ca="1" si="835"/>
        <v>103200</v>
      </c>
    </row>
    <row r="7461" spans="1:15" x14ac:dyDescent="0.4">
      <c r="A7461">
        <v>7446</v>
      </c>
      <c r="B7461" s="63">
        <v>34564</v>
      </c>
      <c r="C7461" s="37">
        <v>46.453125</v>
      </c>
      <c r="D7461" s="37">
        <v>46.5625</v>
      </c>
      <c r="E7461" s="37">
        <v>46.40625</v>
      </c>
      <c r="F7461" s="37">
        <v>46.453125</v>
      </c>
      <c r="G7461" s="38">
        <v>620000</v>
      </c>
      <c r="H7461" s="37">
        <v>27.256929</v>
      </c>
      <c r="I7461" s="41">
        <f t="shared" si="829"/>
        <v>0.5867620100908173</v>
      </c>
      <c r="J7461" s="41">
        <f t="shared" ca="1" si="830"/>
        <v>1</v>
      </c>
      <c r="K7461" s="37">
        <f t="shared" si="831"/>
        <v>27.26</v>
      </c>
      <c r="L7461" s="37">
        <f t="shared" si="832"/>
        <v>27.32</v>
      </c>
      <c r="M7461" s="37">
        <f t="shared" si="833"/>
        <v>27.23</v>
      </c>
      <c r="N7461" s="37">
        <f t="shared" si="834"/>
        <v>27.26</v>
      </c>
      <c r="O7461" s="38">
        <f t="shared" ca="1" si="835"/>
        <v>620000</v>
      </c>
    </row>
    <row r="7462" spans="1:15" x14ac:dyDescent="0.4">
      <c r="A7462">
        <v>7447</v>
      </c>
      <c r="B7462" s="63">
        <v>34563</v>
      </c>
      <c r="C7462" s="37">
        <v>46.703125</v>
      </c>
      <c r="D7462" s="37">
        <v>46.734375</v>
      </c>
      <c r="E7462" s="37">
        <v>46.578125</v>
      </c>
      <c r="F7462" s="37">
        <v>46.609375</v>
      </c>
      <c r="G7462" s="38">
        <v>133700</v>
      </c>
      <c r="H7462" s="37">
        <v>27.348580999999999</v>
      </c>
      <c r="I7462" s="41">
        <f t="shared" si="829"/>
        <v>0.58676137579617837</v>
      </c>
      <c r="J7462" s="41">
        <f t="shared" ca="1" si="830"/>
        <v>1</v>
      </c>
      <c r="K7462" s="37">
        <f t="shared" si="831"/>
        <v>27.4</v>
      </c>
      <c r="L7462" s="37">
        <f t="shared" si="832"/>
        <v>27.42</v>
      </c>
      <c r="M7462" s="37">
        <f t="shared" si="833"/>
        <v>27.33</v>
      </c>
      <c r="N7462" s="37">
        <f t="shared" si="834"/>
        <v>27.35</v>
      </c>
      <c r="O7462" s="38">
        <f t="shared" ca="1" si="835"/>
        <v>133700</v>
      </c>
    </row>
    <row r="7463" spans="1:15" x14ac:dyDescent="0.4">
      <c r="A7463">
        <v>7448</v>
      </c>
      <c r="B7463" s="63">
        <v>34562</v>
      </c>
      <c r="C7463" s="37">
        <v>46.34375</v>
      </c>
      <c r="D7463" s="37">
        <v>46.6875</v>
      </c>
      <c r="E7463" s="37">
        <v>46.15625</v>
      </c>
      <c r="F7463" s="37">
        <v>46.640625</v>
      </c>
      <c r="G7463" s="38">
        <v>1089500</v>
      </c>
      <c r="H7463" s="37">
        <v>27.366931999999998</v>
      </c>
      <c r="I7463" s="41">
        <f t="shared" si="829"/>
        <v>0.58676169112227805</v>
      </c>
      <c r="J7463" s="41">
        <f t="shared" ca="1" si="830"/>
        <v>1</v>
      </c>
      <c r="K7463" s="37">
        <f t="shared" si="831"/>
        <v>27.19</v>
      </c>
      <c r="L7463" s="37">
        <f t="shared" si="832"/>
        <v>27.39</v>
      </c>
      <c r="M7463" s="37">
        <f t="shared" si="833"/>
        <v>27.08</v>
      </c>
      <c r="N7463" s="37">
        <f t="shared" si="834"/>
        <v>27.37</v>
      </c>
      <c r="O7463" s="38">
        <f t="shared" ca="1" si="835"/>
        <v>1089500</v>
      </c>
    </row>
    <row r="7464" spans="1:15" x14ac:dyDescent="0.4">
      <c r="A7464">
        <v>7449</v>
      </c>
      <c r="B7464" s="63">
        <v>34561</v>
      </c>
      <c r="C7464" s="37">
        <v>46.375</v>
      </c>
      <c r="D7464" s="37">
        <v>46.484375</v>
      </c>
      <c r="E7464" s="37">
        <v>46.3125</v>
      </c>
      <c r="F7464" s="37">
        <v>46.3125</v>
      </c>
      <c r="G7464" s="38">
        <v>325900</v>
      </c>
      <c r="H7464" s="37">
        <v>27.174389000000001</v>
      </c>
      <c r="I7464" s="41">
        <f t="shared" si="829"/>
        <v>0.5867614358974359</v>
      </c>
      <c r="J7464" s="41">
        <f t="shared" ca="1" si="830"/>
        <v>1</v>
      </c>
      <c r="K7464" s="37">
        <f t="shared" si="831"/>
        <v>27.21</v>
      </c>
      <c r="L7464" s="37">
        <f t="shared" si="832"/>
        <v>27.28</v>
      </c>
      <c r="M7464" s="37">
        <f t="shared" si="833"/>
        <v>27.17</v>
      </c>
      <c r="N7464" s="37">
        <f t="shared" si="834"/>
        <v>27.17</v>
      </c>
      <c r="O7464" s="38">
        <f t="shared" ca="1" si="835"/>
        <v>325900</v>
      </c>
    </row>
    <row r="7465" spans="1:15" x14ac:dyDescent="0.4">
      <c r="A7465">
        <v>7450</v>
      </c>
      <c r="B7465" s="63">
        <v>34558</v>
      </c>
      <c r="C7465" s="37">
        <v>46.046875</v>
      </c>
      <c r="D7465" s="37">
        <v>46.34375</v>
      </c>
      <c r="E7465" s="37">
        <v>46.046875</v>
      </c>
      <c r="F7465" s="37">
        <v>46.328125</v>
      </c>
      <c r="G7465" s="38">
        <v>184100</v>
      </c>
      <c r="H7465" s="37">
        <v>27.183562999999999</v>
      </c>
      <c r="I7465" s="41">
        <f t="shared" si="829"/>
        <v>0.58676156222596965</v>
      </c>
      <c r="J7465" s="41">
        <f t="shared" ca="1" si="830"/>
        <v>1</v>
      </c>
      <c r="K7465" s="37">
        <f t="shared" si="831"/>
        <v>27.02</v>
      </c>
      <c r="L7465" s="37">
        <f t="shared" si="832"/>
        <v>27.19</v>
      </c>
      <c r="M7465" s="37">
        <f t="shared" si="833"/>
        <v>27.02</v>
      </c>
      <c r="N7465" s="37">
        <f t="shared" si="834"/>
        <v>27.18</v>
      </c>
      <c r="O7465" s="38">
        <f t="shared" ca="1" si="835"/>
        <v>184100</v>
      </c>
    </row>
    <row r="7466" spans="1:15" x14ac:dyDescent="0.4">
      <c r="A7466">
        <v>7451</v>
      </c>
      <c r="B7466" s="63">
        <v>34557</v>
      </c>
      <c r="C7466" s="37">
        <v>46.03125</v>
      </c>
      <c r="D7466" s="37">
        <v>46.234375</v>
      </c>
      <c r="E7466" s="37">
        <v>45.734375</v>
      </c>
      <c r="F7466" s="37">
        <v>45.96875</v>
      </c>
      <c r="G7466" s="38">
        <v>876200</v>
      </c>
      <c r="H7466" s="37">
        <v>26.972702000000002</v>
      </c>
      <c r="I7466" s="41">
        <f t="shared" si="829"/>
        <v>0.58676170224337187</v>
      </c>
      <c r="J7466" s="41">
        <f t="shared" ca="1" si="830"/>
        <v>1</v>
      </c>
      <c r="K7466" s="37">
        <f t="shared" si="831"/>
        <v>27.01</v>
      </c>
      <c r="L7466" s="37">
        <f t="shared" si="832"/>
        <v>27.13</v>
      </c>
      <c r="M7466" s="37">
        <f t="shared" si="833"/>
        <v>26.84</v>
      </c>
      <c r="N7466" s="37">
        <f t="shared" si="834"/>
        <v>26.97</v>
      </c>
      <c r="O7466" s="38">
        <f t="shared" ca="1" si="835"/>
        <v>876200</v>
      </c>
    </row>
    <row r="7467" spans="1:15" x14ac:dyDescent="0.4">
      <c r="A7467">
        <v>7452</v>
      </c>
      <c r="B7467" s="63">
        <v>34556</v>
      </c>
      <c r="C7467" s="37">
        <v>46</v>
      </c>
      <c r="D7467" s="37">
        <v>46.1875</v>
      </c>
      <c r="E7467" s="37">
        <v>45.9375</v>
      </c>
      <c r="F7467" s="37">
        <v>46.140625</v>
      </c>
      <c r="G7467" s="38">
        <v>840300</v>
      </c>
      <c r="H7467" s="37">
        <v>27.073557000000001</v>
      </c>
      <c r="I7467" s="41">
        <f t="shared" si="829"/>
        <v>0.58676181781239423</v>
      </c>
      <c r="J7467" s="41">
        <f t="shared" ca="1" si="830"/>
        <v>1</v>
      </c>
      <c r="K7467" s="37">
        <f t="shared" si="831"/>
        <v>26.99</v>
      </c>
      <c r="L7467" s="37">
        <f t="shared" si="832"/>
        <v>27.1</v>
      </c>
      <c r="M7467" s="37">
        <f t="shared" si="833"/>
        <v>26.95</v>
      </c>
      <c r="N7467" s="37">
        <f t="shared" si="834"/>
        <v>27.07</v>
      </c>
      <c r="O7467" s="38">
        <f t="shared" ca="1" si="835"/>
        <v>840300</v>
      </c>
    </row>
    <row r="7468" spans="1:15" x14ac:dyDescent="0.4">
      <c r="A7468">
        <v>7453</v>
      </c>
      <c r="B7468" s="63">
        <v>34555</v>
      </c>
      <c r="C7468" s="37">
        <v>45.71875</v>
      </c>
      <c r="D7468" s="37">
        <v>45.96875</v>
      </c>
      <c r="E7468" s="37">
        <v>45.71875</v>
      </c>
      <c r="F7468" s="37">
        <v>45.96875</v>
      </c>
      <c r="G7468" s="38">
        <v>105900</v>
      </c>
      <c r="H7468" s="37">
        <v>26.972702000000002</v>
      </c>
      <c r="I7468" s="41">
        <f t="shared" si="829"/>
        <v>0.58676170224337187</v>
      </c>
      <c r="J7468" s="41">
        <f t="shared" ca="1" si="830"/>
        <v>1</v>
      </c>
      <c r="K7468" s="37">
        <f t="shared" si="831"/>
        <v>26.83</v>
      </c>
      <c r="L7468" s="37">
        <f t="shared" si="832"/>
        <v>26.97</v>
      </c>
      <c r="M7468" s="37">
        <f t="shared" si="833"/>
        <v>26.83</v>
      </c>
      <c r="N7468" s="37">
        <f t="shared" si="834"/>
        <v>26.97</v>
      </c>
      <c r="O7468" s="38">
        <f t="shared" ca="1" si="835"/>
        <v>105900</v>
      </c>
    </row>
    <row r="7469" spans="1:15" x14ac:dyDescent="0.4">
      <c r="A7469">
        <v>7454</v>
      </c>
      <c r="B7469" s="63">
        <v>34554</v>
      </c>
      <c r="C7469" s="37">
        <v>45.828125</v>
      </c>
      <c r="D7469" s="37">
        <v>45.9375</v>
      </c>
      <c r="E7469" s="37">
        <v>45.78125</v>
      </c>
      <c r="F7469" s="37">
        <v>45.890625</v>
      </c>
      <c r="G7469" s="38">
        <v>328600</v>
      </c>
      <c r="H7469" s="37">
        <v>26.926867000000001</v>
      </c>
      <c r="I7469" s="41">
        <f t="shared" si="829"/>
        <v>0.58676182771535579</v>
      </c>
      <c r="J7469" s="41">
        <f t="shared" ca="1" si="830"/>
        <v>1</v>
      </c>
      <c r="K7469" s="37">
        <f t="shared" si="831"/>
        <v>26.89</v>
      </c>
      <c r="L7469" s="37">
        <f t="shared" si="832"/>
        <v>26.95</v>
      </c>
      <c r="M7469" s="37">
        <f t="shared" si="833"/>
        <v>26.86</v>
      </c>
      <c r="N7469" s="37">
        <f t="shared" si="834"/>
        <v>26.93</v>
      </c>
      <c r="O7469" s="38">
        <f t="shared" ca="1" si="835"/>
        <v>328600</v>
      </c>
    </row>
    <row r="7470" spans="1:15" x14ac:dyDescent="0.4">
      <c r="A7470">
        <v>7455</v>
      </c>
      <c r="B7470" s="63">
        <v>34551</v>
      </c>
      <c r="C7470" s="37">
        <v>45.703125</v>
      </c>
      <c r="D7470" s="37">
        <v>45.84375</v>
      </c>
      <c r="E7470" s="37">
        <v>45.65625</v>
      </c>
      <c r="F7470" s="37">
        <v>45.78125</v>
      </c>
      <c r="G7470" s="38">
        <v>138400</v>
      </c>
      <c r="H7470" s="37">
        <v>26.862690000000001</v>
      </c>
      <c r="I7470" s="41">
        <f t="shared" si="829"/>
        <v>0.58676182935153587</v>
      </c>
      <c r="J7470" s="41">
        <f t="shared" ca="1" si="830"/>
        <v>1</v>
      </c>
      <c r="K7470" s="37">
        <f t="shared" si="831"/>
        <v>26.82</v>
      </c>
      <c r="L7470" s="37">
        <f t="shared" si="832"/>
        <v>26.9</v>
      </c>
      <c r="M7470" s="37">
        <f t="shared" si="833"/>
        <v>26.79</v>
      </c>
      <c r="N7470" s="37">
        <f t="shared" si="834"/>
        <v>26.86</v>
      </c>
      <c r="O7470" s="38">
        <f t="shared" ca="1" si="835"/>
        <v>138400</v>
      </c>
    </row>
    <row r="7471" spans="1:15" x14ac:dyDescent="0.4">
      <c r="A7471">
        <v>7456</v>
      </c>
      <c r="B7471" s="63">
        <v>34550</v>
      </c>
      <c r="C7471" s="37">
        <v>46.171875</v>
      </c>
      <c r="D7471" s="37">
        <v>46.21875</v>
      </c>
      <c r="E7471" s="37">
        <v>45.921875</v>
      </c>
      <c r="F7471" s="37">
        <v>45.9375</v>
      </c>
      <c r="G7471" s="38">
        <v>231700</v>
      </c>
      <c r="H7471" s="37">
        <v>26.954377999999998</v>
      </c>
      <c r="I7471" s="41">
        <f t="shared" si="829"/>
        <v>0.58676197006802722</v>
      </c>
      <c r="J7471" s="41">
        <f t="shared" ca="1" si="830"/>
        <v>1</v>
      </c>
      <c r="K7471" s="37">
        <f t="shared" si="831"/>
        <v>27.09</v>
      </c>
      <c r="L7471" s="37">
        <f t="shared" si="832"/>
        <v>27.12</v>
      </c>
      <c r="M7471" s="37">
        <f t="shared" si="833"/>
        <v>26.95</v>
      </c>
      <c r="N7471" s="37">
        <f t="shared" si="834"/>
        <v>26.95</v>
      </c>
      <c r="O7471" s="38">
        <f t="shared" ca="1" si="835"/>
        <v>231700</v>
      </c>
    </row>
    <row r="7472" spans="1:15" x14ac:dyDescent="0.4">
      <c r="A7472">
        <v>7457</v>
      </c>
      <c r="B7472" s="63">
        <v>34549</v>
      </c>
      <c r="C7472" s="37">
        <v>46.171875</v>
      </c>
      <c r="D7472" s="37">
        <v>46.234375</v>
      </c>
      <c r="E7472" s="37">
        <v>46.09375</v>
      </c>
      <c r="F7472" s="37">
        <v>46.203125</v>
      </c>
      <c r="G7472" s="38">
        <v>144100</v>
      </c>
      <c r="H7472" s="37">
        <v>27.110227999999999</v>
      </c>
      <c r="I7472" s="41">
        <f t="shared" si="829"/>
        <v>0.58676178288806224</v>
      </c>
      <c r="J7472" s="41">
        <f t="shared" ca="1" si="830"/>
        <v>1</v>
      </c>
      <c r="K7472" s="37">
        <f t="shared" si="831"/>
        <v>27.09</v>
      </c>
      <c r="L7472" s="37">
        <f t="shared" si="832"/>
        <v>27.13</v>
      </c>
      <c r="M7472" s="37">
        <f t="shared" si="833"/>
        <v>27.05</v>
      </c>
      <c r="N7472" s="37">
        <f t="shared" si="834"/>
        <v>27.11</v>
      </c>
      <c r="O7472" s="38">
        <f t="shared" ca="1" si="835"/>
        <v>144100</v>
      </c>
    </row>
    <row r="7473" spans="1:15" x14ac:dyDescent="0.4">
      <c r="A7473">
        <v>7458</v>
      </c>
      <c r="B7473" s="63">
        <v>34548</v>
      </c>
      <c r="C7473" s="37">
        <v>46.28125</v>
      </c>
      <c r="D7473" s="37">
        <v>46.375</v>
      </c>
      <c r="E7473" s="37">
        <v>46.03125</v>
      </c>
      <c r="F7473" s="37">
        <v>46.1875</v>
      </c>
      <c r="G7473" s="38">
        <v>505500</v>
      </c>
      <c r="H7473" s="37">
        <v>27.10108</v>
      </c>
      <c r="I7473" s="41">
        <f t="shared" si="829"/>
        <v>0.58676221921515559</v>
      </c>
      <c r="J7473" s="41">
        <f t="shared" ca="1" si="830"/>
        <v>1</v>
      </c>
      <c r="K7473" s="37">
        <f t="shared" si="831"/>
        <v>27.16</v>
      </c>
      <c r="L7473" s="37">
        <f t="shared" si="832"/>
        <v>27.21</v>
      </c>
      <c r="M7473" s="37">
        <f t="shared" si="833"/>
        <v>27.01</v>
      </c>
      <c r="N7473" s="37">
        <f t="shared" si="834"/>
        <v>27.1</v>
      </c>
      <c r="O7473" s="38">
        <f t="shared" ca="1" si="835"/>
        <v>505500</v>
      </c>
    </row>
    <row r="7474" spans="1:15" x14ac:dyDescent="0.4">
      <c r="A7474">
        <v>7459</v>
      </c>
      <c r="B7474" s="63">
        <v>34547</v>
      </c>
      <c r="C7474" s="37">
        <v>45.9375</v>
      </c>
      <c r="D7474" s="37">
        <v>46.15625</v>
      </c>
      <c r="E7474" s="37">
        <v>45.890625</v>
      </c>
      <c r="F7474" s="37">
        <v>46.125</v>
      </c>
      <c r="G7474" s="38">
        <v>486300</v>
      </c>
      <c r="H7474" s="37">
        <v>27.064388000000001</v>
      </c>
      <c r="I7474" s="41">
        <f t="shared" si="829"/>
        <v>0.58676179945799456</v>
      </c>
      <c r="J7474" s="41">
        <f t="shared" ca="1" si="830"/>
        <v>1</v>
      </c>
      <c r="K7474" s="37">
        <f t="shared" si="831"/>
        <v>26.95</v>
      </c>
      <c r="L7474" s="37">
        <f t="shared" si="832"/>
        <v>27.08</v>
      </c>
      <c r="M7474" s="37">
        <f t="shared" si="833"/>
        <v>26.93</v>
      </c>
      <c r="N7474" s="37">
        <f t="shared" si="834"/>
        <v>27.06</v>
      </c>
      <c r="O7474" s="38">
        <f t="shared" ca="1" si="835"/>
        <v>486300</v>
      </c>
    </row>
    <row r="7475" spans="1:15" x14ac:dyDescent="0.4">
      <c r="A7475">
        <v>7460</v>
      </c>
      <c r="B7475" s="63">
        <v>34544</v>
      </c>
      <c r="C7475" s="37">
        <v>45.765625</v>
      </c>
      <c r="D7475" s="37">
        <v>46.046875</v>
      </c>
      <c r="E7475" s="37">
        <v>45.75</v>
      </c>
      <c r="F7475" s="37">
        <v>45.90625</v>
      </c>
      <c r="G7475" s="38">
        <v>459100</v>
      </c>
      <c r="H7475" s="37">
        <v>26.936035</v>
      </c>
      <c r="I7475" s="41">
        <f t="shared" si="829"/>
        <v>0.58676182437031998</v>
      </c>
      <c r="J7475" s="41">
        <f t="shared" ca="1" si="830"/>
        <v>1</v>
      </c>
      <c r="K7475" s="37">
        <f t="shared" si="831"/>
        <v>26.85</v>
      </c>
      <c r="L7475" s="37">
        <f t="shared" si="832"/>
        <v>27.02</v>
      </c>
      <c r="M7475" s="37">
        <f t="shared" si="833"/>
        <v>26.84</v>
      </c>
      <c r="N7475" s="37">
        <f t="shared" si="834"/>
        <v>26.94</v>
      </c>
      <c r="O7475" s="38">
        <f t="shared" ca="1" si="835"/>
        <v>459100</v>
      </c>
    </row>
    <row r="7476" spans="1:15" x14ac:dyDescent="0.4">
      <c r="A7476">
        <v>7461</v>
      </c>
      <c r="B7476" s="63">
        <v>34543</v>
      </c>
      <c r="C7476" s="37">
        <v>45.359375</v>
      </c>
      <c r="D7476" s="37">
        <v>45.578125</v>
      </c>
      <c r="E7476" s="37">
        <v>45.359375</v>
      </c>
      <c r="F7476" s="37">
        <v>45.453125</v>
      </c>
      <c r="G7476" s="38">
        <v>828200</v>
      </c>
      <c r="H7476" s="37">
        <v>26.670152999999999</v>
      </c>
      <c r="I7476" s="41">
        <f t="shared" si="829"/>
        <v>0.58676170230319691</v>
      </c>
      <c r="J7476" s="41">
        <f t="shared" ca="1" si="830"/>
        <v>1</v>
      </c>
      <c r="K7476" s="37">
        <f t="shared" si="831"/>
        <v>26.62</v>
      </c>
      <c r="L7476" s="37">
        <f t="shared" si="832"/>
        <v>26.74</v>
      </c>
      <c r="M7476" s="37">
        <f t="shared" si="833"/>
        <v>26.62</v>
      </c>
      <c r="N7476" s="37">
        <f t="shared" si="834"/>
        <v>26.67</v>
      </c>
      <c r="O7476" s="38">
        <f t="shared" ca="1" si="835"/>
        <v>828200</v>
      </c>
    </row>
    <row r="7477" spans="1:15" x14ac:dyDescent="0.4">
      <c r="A7477">
        <v>7462</v>
      </c>
      <c r="B7477" s="63">
        <v>34542</v>
      </c>
      <c r="C7477" s="37">
        <v>45.359375</v>
      </c>
      <c r="D7477" s="37">
        <v>45.359375</v>
      </c>
      <c r="E7477" s="37">
        <v>45.171875</v>
      </c>
      <c r="F7477" s="37">
        <v>45.359375</v>
      </c>
      <c r="G7477" s="38">
        <v>83200</v>
      </c>
      <c r="H7477" s="37">
        <v>26.615144999999998</v>
      </c>
      <c r="I7477" s="41">
        <f t="shared" si="829"/>
        <v>0.58676172235618318</v>
      </c>
      <c r="J7477" s="41">
        <f t="shared" ca="1" si="830"/>
        <v>1</v>
      </c>
      <c r="K7477" s="37">
        <f t="shared" si="831"/>
        <v>26.62</v>
      </c>
      <c r="L7477" s="37">
        <f t="shared" si="832"/>
        <v>26.62</v>
      </c>
      <c r="M7477" s="37">
        <f t="shared" si="833"/>
        <v>26.51</v>
      </c>
      <c r="N7477" s="37">
        <f t="shared" si="834"/>
        <v>26.62</v>
      </c>
      <c r="O7477" s="38">
        <f t="shared" ca="1" si="835"/>
        <v>83200</v>
      </c>
    </row>
    <row r="7478" spans="1:15" x14ac:dyDescent="0.4">
      <c r="A7478">
        <v>7463</v>
      </c>
      <c r="B7478" s="63">
        <v>34541</v>
      </c>
      <c r="C7478" s="37">
        <v>45.390625</v>
      </c>
      <c r="D7478" s="37">
        <v>45.421875</v>
      </c>
      <c r="E7478" s="37">
        <v>45.3125</v>
      </c>
      <c r="F7478" s="37">
        <v>45.359375</v>
      </c>
      <c r="G7478" s="38">
        <v>489600</v>
      </c>
      <c r="H7478" s="37">
        <v>26.615144999999998</v>
      </c>
      <c r="I7478" s="41">
        <f t="shared" si="829"/>
        <v>0.58676172235618318</v>
      </c>
      <c r="J7478" s="41">
        <f t="shared" ca="1" si="830"/>
        <v>1</v>
      </c>
      <c r="K7478" s="37">
        <f t="shared" si="831"/>
        <v>26.63</v>
      </c>
      <c r="L7478" s="37">
        <f t="shared" si="832"/>
        <v>26.65</v>
      </c>
      <c r="M7478" s="37">
        <f t="shared" si="833"/>
        <v>26.59</v>
      </c>
      <c r="N7478" s="37">
        <f t="shared" si="834"/>
        <v>26.62</v>
      </c>
      <c r="O7478" s="38">
        <f t="shared" ca="1" si="835"/>
        <v>489600</v>
      </c>
    </row>
    <row r="7479" spans="1:15" x14ac:dyDescent="0.4">
      <c r="A7479">
        <v>7464</v>
      </c>
      <c r="B7479" s="63">
        <v>34540</v>
      </c>
      <c r="C7479" s="37">
        <v>45.359375</v>
      </c>
      <c r="D7479" s="37">
        <v>45.453125</v>
      </c>
      <c r="E7479" s="37">
        <v>45.3125</v>
      </c>
      <c r="F7479" s="37">
        <v>45.40625</v>
      </c>
      <c r="G7479" s="38">
        <v>120900</v>
      </c>
      <c r="H7479" s="37">
        <v>26.642641000000001</v>
      </c>
      <c r="I7479" s="41">
        <f t="shared" si="829"/>
        <v>0.58676153613214044</v>
      </c>
      <c r="J7479" s="41">
        <f t="shared" ca="1" si="830"/>
        <v>1</v>
      </c>
      <c r="K7479" s="37">
        <f t="shared" si="831"/>
        <v>26.62</v>
      </c>
      <c r="L7479" s="37">
        <f t="shared" si="832"/>
        <v>26.67</v>
      </c>
      <c r="M7479" s="37">
        <f t="shared" si="833"/>
        <v>26.59</v>
      </c>
      <c r="N7479" s="37">
        <f t="shared" si="834"/>
        <v>26.64</v>
      </c>
      <c r="O7479" s="38">
        <f t="shared" ca="1" si="835"/>
        <v>120900</v>
      </c>
    </row>
    <row r="7480" spans="1:15" x14ac:dyDescent="0.4">
      <c r="A7480">
        <v>7465</v>
      </c>
      <c r="B7480" s="63">
        <v>34537</v>
      </c>
      <c r="C7480" s="37">
        <v>45.375</v>
      </c>
      <c r="D7480" s="37">
        <v>45.40625</v>
      </c>
      <c r="E7480" s="37">
        <v>45.25</v>
      </c>
      <c r="F7480" s="37">
        <v>45.34375</v>
      </c>
      <c r="G7480" s="38">
        <v>151600</v>
      </c>
      <c r="H7480" s="37">
        <v>26.605972000000001</v>
      </c>
      <c r="I7480" s="41">
        <f t="shared" si="829"/>
        <v>0.58676161543762928</v>
      </c>
      <c r="J7480" s="41">
        <f t="shared" ca="1" si="830"/>
        <v>1</v>
      </c>
      <c r="K7480" s="37">
        <f t="shared" si="831"/>
        <v>26.62</v>
      </c>
      <c r="L7480" s="37">
        <f t="shared" si="832"/>
        <v>26.64</v>
      </c>
      <c r="M7480" s="37">
        <f t="shared" si="833"/>
        <v>26.55</v>
      </c>
      <c r="N7480" s="37">
        <f t="shared" si="834"/>
        <v>26.61</v>
      </c>
      <c r="O7480" s="38">
        <f t="shared" ca="1" si="835"/>
        <v>151600</v>
      </c>
    </row>
    <row r="7481" spans="1:15" x14ac:dyDescent="0.4">
      <c r="A7481">
        <v>7466</v>
      </c>
      <c r="B7481" s="63">
        <v>34536</v>
      </c>
      <c r="C7481" s="37">
        <v>45.171875</v>
      </c>
      <c r="D7481" s="37">
        <v>45.296875</v>
      </c>
      <c r="E7481" s="37">
        <v>45.078125</v>
      </c>
      <c r="F7481" s="37">
        <v>45.265625</v>
      </c>
      <c r="G7481" s="38">
        <v>86300</v>
      </c>
      <c r="H7481" s="37">
        <v>26.560138999999999</v>
      </c>
      <c r="I7481" s="41">
        <f t="shared" si="829"/>
        <v>0.58676178667587153</v>
      </c>
      <c r="J7481" s="41">
        <f t="shared" ca="1" si="830"/>
        <v>1</v>
      </c>
      <c r="K7481" s="37">
        <f t="shared" si="831"/>
        <v>26.51</v>
      </c>
      <c r="L7481" s="37">
        <f t="shared" si="832"/>
        <v>26.58</v>
      </c>
      <c r="M7481" s="37">
        <f t="shared" si="833"/>
        <v>26.45</v>
      </c>
      <c r="N7481" s="37">
        <f t="shared" si="834"/>
        <v>26.56</v>
      </c>
      <c r="O7481" s="38">
        <f t="shared" ca="1" si="835"/>
        <v>86300</v>
      </c>
    </row>
    <row r="7482" spans="1:15" x14ac:dyDescent="0.4">
      <c r="A7482">
        <v>7467</v>
      </c>
      <c r="B7482" s="63">
        <v>34535</v>
      </c>
      <c r="C7482" s="37">
        <v>45.40625</v>
      </c>
      <c r="D7482" s="37">
        <v>45.40625</v>
      </c>
      <c r="E7482" s="37">
        <v>45.0625</v>
      </c>
      <c r="F7482" s="37">
        <v>45.171875</v>
      </c>
      <c r="G7482" s="38">
        <v>185300</v>
      </c>
      <c r="H7482" s="37">
        <v>26.505130999999999</v>
      </c>
      <c r="I7482" s="41">
        <f t="shared" si="829"/>
        <v>0.5867618069872016</v>
      </c>
      <c r="J7482" s="41">
        <f t="shared" ca="1" si="830"/>
        <v>1</v>
      </c>
      <c r="K7482" s="37">
        <f t="shared" si="831"/>
        <v>26.64</v>
      </c>
      <c r="L7482" s="37">
        <f t="shared" si="832"/>
        <v>26.64</v>
      </c>
      <c r="M7482" s="37">
        <f t="shared" si="833"/>
        <v>26.44</v>
      </c>
      <c r="N7482" s="37">
        <f t="shared" si="834"/>
        <v>26.51</v>
      </c>
      <c r="O7482" s="38">
        <f t="shared" ca="1" si="835"/>
        <v>185300</v>
      </c>
    </row>
    <row r="7483" spans="1:15" x14ac:dyDescent="0.4">
      <c r="A7483">
        <v>7468</v>
      </c>
      <c r="B7483" s="63">
        <v>34534</v>
      </c>
      <c r="C7483" s="37">
        <v>45.546875</v>
      </c>
      <c r="D7483" s="37">
        <v>45.5625</v>
      </c>
      <c r="E7483" s="37">
        <v>45.375</v>
      </c>
      <c r="F7483" s="37">
        <v>45.375</v>
      </c>
      <c r="G7483" s="38">
        <v>609500</v>
      </c>
      <c r="H7483" s="37">
        <v>26.624319</v>
      </c>
      <c r="I7483" s="41">
        <f t="shared" si="829"/>
        <v>0.5867618512396694</v>
      </c>
      <c r="J7483" s="41">
        <f t="shared" ca="1" si="830"/>
        <v>1</v>
      </c>
      <c r="K7483" s="37">
        <f t="shared" si="831"/>
        <v>26.73</v>
      </c>
      <c r="L7483" s="37">
        <f t="shared" si="832"/>
        <v>26.73</v>
      </c>
      <c r="M7483" s="37">
        <f t="shared" si="833"/>
        <v>26.62</v>
      </c>
      <c r="N7483" s="37">
        <f t="shared" si="834"/>
        <v>26.62</v>
      </c>
      <c r="O7483" s="38">
        <f t="shared" ca="1" si="835"/>
        <v>609500</v>
      </c>
    </row>
    <row r="7484" spans="1:15" x14ac:dyDescent="0.4">
      <c r="A7484">
        <v>7469</v>
      </c>
      <c r="B7484" s="63">
        <v>34533</v>
      </c>
      <c r="C7484" s="37">
        <v>45.390625</v>
      </c>
      <c r="D7484" s="37">
        <v>45.578125</v>
      </c>
      <c r="E7484" s="37">
        <v>45.390625</v>
      </c>
      <c r="F7484" s="37">
        <v>45.46875</v>
      </c>
      <c r="G7484" s="38">
        <v>72300</v>
      </c>
      <c r="H7484" s="37">
        <v>26.679323</v>
      </c>
      <c r="I7484" s="41">
        <f t="shared" si="829"/>
        <v>0.58676174295532646</v>
      </c>
      <c r="J7484" s="41">
        <f t="shared" ca="1" si="830"/>
        <v>1</v>
      </c>
      <c r="K7484" s="37">
        <f t="shared" si="831"/>
        <v>26.63</v>
      </c>
      <c r="L7484" s="37">
        <f t="shared" si="832"/>
        <v>26.74</v>
      </c>
      <c r="M7484" s="37">
        <f t="shared" si="833"/>
        <v>26.63</v>
      </c>
      <c r="N7484" s="37">
        <f t="shared" si="834"/>
        <v>26.68</v>
      </c>
      <c r="O7484" s="38">
        <f t="shared" ca="1" si="835"/>
        <v>72300</v>
      </c>
    </row>
    <row r="7485" spans="1:15" x14ac:dyDescent="0.4">
      <c r="A7485">
        <v>7470</v>
      </c>
      <c r="B7485" s="63">
        <v>34530</v>
      </c>
      <c r="C7485" s="37">
        <v>45.34375</v>
      </c>
      <c r="D7485" s="37">
        <v>45.484375</v>
      </c>
      <c r="E7485" s="37">
        <v>45.328125</v>
      </c>
      <c r="F7485" s="37">
        <v>45.390625</v>
      </c>
      <c r="G7485" s="38">
        <v>49100</v>
      </c>
      <c r="H7485" s="37">
        <v>26.633478</v>
      </c>
      <c r="I7485" s="41">
        <f t="shared" si="829"/>
        <v>0.58676164956970744</v>
      </c>
      <c r="J7485" s="41">
        <f t="shared" ca="1" si="830"/>
        <v>1</v>
      </c>
      <c r="K7485" s="37">
        <f t="shared" si="831"/>
        <v>26.61</v>
      </c>
      <c r="L7485" s="37">
        <f t="shared" si="832"/>
        <v>26.69</v>
      </c>
      <c r="M7485" s="37">
        <f t="shared" si="833"/>
        <v>26.6</v>
      </c>
      <c r="N7485" s="37">
        <f t="shared" si="834"/>
        <v>26.63</v>
      </c>
      <c r="O7485" s="38">
        <f t="shared" ca="1" si="835"/>
        <v>49100</v>
      </c>
    </row>
    <row r="7486" spans="1:15" x14ac:dyDescent="0.4">
      <c r="A7486">
        <v>7471</v>
      </c>
      <c r="B7486" s="63">
        <v>34529</v>
      </c>
      <c r="C7486" s="37">
        <v>45.109375</v>
      </c>
      <c r="D7486" s="37">
        <v>45.46875</v>
      </c>
      <c r="E7486" s="37">
        <v>45.078125</v>
      </c>
      <c r="F7486" s="37">
        <v>45.375</v>
      </c>
      <c r="G7486" s="38">
        <v>494200</v>
      </c>
      <c r="H7486" s="37">
        <v>26.624319</v>
      </c>
      <c r="I7486" s="41">
        <f t="shared" si="829"/>
        <v>0.5867618512396694</v>
      </c>
      <c r="J7486" s="41">
        <f t="shared" ca="1" si="830"/>
        <v>1</v>
      </c>
      <c r="K7486" s="37">
        <f t="shared" si="831"/>
        <v>26.47</v>
      </c>
      <c r="L7486" s="37">
        <f t="shared" si="832"/>
        <v>26.68</v>
      </c>
      <c r="M7486" s="37">
        <f t="shared" si="833"/>
        <v>26.45</v>
      </c>
      <c r="N7486" s="37">
        <f t="shared" si="834"/>
        <v>26.62</v>
      </c>
      <c r="O7486" s="38">
        <f t="shared" ca="1" si="835"/>
        <v>494200</v>
      </c>
    </row>
    <row r="7487" spans="1:15" x14ac:dyDescent="0.4">
      <c r="A7487">
        <v>7472</v>
      </c>
      <c r="B7487" s="63">
        <v>34528</v>
      </c>
      <c r="C7487" s="37">
        <v>44.828125</v>
      </c>
      <c r="D7487" s="37">
        <v>45.03125</v>
      </c>
      <c r="E7487" s="37">
        <v>44.828125</v>
      </c>
      <c r="F7487" s="37">
        <v>44.890625</v>
      </c>
      <c r="G7487" s="38">
        <v>532700</v>
      </c>
      <c r="H7487" s="37">
        <v>26.340105000000001</v>
      </c>
      <c r="I7487" s="41">
        <f t="shared" si="829"/>
        <v>0.58676182387747999</v>
      </c>
      <c r="J7487" s="41">
        <f t="shared" ca="1" si="830"/>
        <v>1</v>
      </c>
      <c r="K7487" s="37">
        <f t="shared" si="831"/>
        <v>26.3</v>
      </c>
      <c r="L7487" s="37">
        <f t="shared" si="832"/>
        <v>26.42</v>
      </c>
      <c r="M7487" s="37">
        <f t="shared" si="833"/>
        <v>26.3</v>
      </c>
      <c r="N7487" s="37">
        <f t="shared" si="834"/>
        <v>26.34</v>
      </c>
      <c r="O7487" s="38">
        <f t="shared" ca="1" si="835"/>
        <v>532700</v>
      </c>
    </row>
    <row r="7488" spans="1:15" x14ac:dyDescent="0.4">
      <c r="A7488">
        <v>7473</v>
      </c>
      <c r="B7488" s="63">
        <v>34527</v>
      </c>
      <c r="C7488" s="37">
        <v>44.765625</v>
      </c>
      <c r="D7488" s="37">
        <v>44.828125</v>
      </c>
      <c r="E7488" s="37">
        <v>44.515625</v>
      </c>
      <c r="F7488" s="37">
        <v>44.8125</v>
      </c>
      <c r="G7488" s="38">
        <v>257300</v>
      </c>
      <c r="H7488" s="37">
        <v>26.294252</v>
      </c>
      <c r="I7488" s="41">
        <f t="shared" si="829"/>
        <v>0.58676155090655513</v>
      </c>
      <c r="J7488" s="41">
        <f t="shared" ca="1" si="830"/>
        <v>1</v>
      </c>
      <c r="K7488" s="37">
        <f t="shared" si="831"/>
        <v>26.27</v>
      </c>
      <c r="L7488" s="37">
        <f t="shared" si="832"/>
        <v>26.3</v>
      </c>
      <c r="M7488" s="37">
        <f t="shared" si="833"/>
        <v>26.12</v>
      </c>
      <c r="N7488" s="37">
        <f t="shared" si="834"/>
        <v>26.29</v>
      </c>
      <c r="O7488" s="38">
        <f t="shared" ca="1" si="835"/>
        <v>257300</v>
      </c>
    </row>
    <row r="7489" spans="1:15" x14ac:dyDescent="0.4">
      <c r="A7489">
        <v>7474</v>
      </c>
      <c r="B7489" s="63">
        <v>34526</v>
      </c>
      <c r="C7489" s="37">
        <v>44.9375</v>
      </c>
      <c r="D7489" s="37">
        <v>45.015625</v>
      </c>
      <c r="E7489" s="37">
        <v>44.53125</v>
      </c>
      <c r="F7489" s="37">
        <v>44.75</v>
      </c>
      <c r="G7489" s="38">
        <v>124000</v>
      </c>
      <c r="H7489" s="37">
        <v>26.257593</v>
      </c>
      <c r="I7489" s="41">
        <f t="shared" si="829"/>
        <v>0.58676185474860332</v>
      </c>
      <c r="J7489" s="41">
        <f t="shared" ca="1" si="830"/>
        <v>1</v>
      </c>
      <c r="K7489" s="37">
        <f t="shared" si="831"/>
        <v>26.37</v>
      </c>
      <c r="L7489" s="37">
        <f t="shared" si="832"/>
        <v>26.41</v>
      </c>
      <c r="M7489" s="37">
        <f t="shared" si="833"/>
        <v>26.13</v>
      </c>
      <c r="N7489" s="37">
        <f t="shared" si="834"/>
        <v>26.26</v>
      </c>
      <c r="O7489" s="38">
        <f t="shared" ca="1" si="835"/>
        <v>124000</v>
      </c>
    </row>
    <row r="7490" spans="1:15" x14ac:dyDescent="0.4">
      <c r="A7490">
        <v>7475</v>
      </c>
      <c r="B7490" s="63">
        <v>34523</v>
      </c>
      <c r="C7490" s="37">
        <v>44.640625</v>
      </c>
      <c r="D7490" s="37">
        <v>44.984375</v>
      </c>
      <c r="E7490" s="37">
        <v>44.625</v>
      </c>
      <c r="F7490" s="37">
        <v>44.90625</v>
      </c>
      <c r="G7490" s="38">
        <v>148400</v>
      </c>
      <c r="H7490" s="37">
        <v>26.349274000000001</v>
      </c>
      <c r="I7490" s="41">
        <f t="shared" si="829"/>
        <v>0.58676184272790544</v>
      </c>
      <c r="J7490" s="41">
        <f t="shared" ca="1" si="830"/>
        <v>1</v>
      </c>
      <c r="K7490" s="37">
        <f t="shared" si="831"/>
        <v>26.19</v>
      </c>
      <c r="L7490" s="37">
        <f t="shared" si="832"/>
        <v>26.4</v>
      </c>
      <c r="M7490" s="37">
        <f t="shared" si="833"/>
        <v>26.18</v>
      </c>
      <c r="N7490" s="37">
        <f t="shared" si="834"/>
        <v>26.35</v>
      </c>
      <c r="O7490" s="38">
        <f t="shared" ca="1" si="835"/>
        <v>148400</v>
      </c>
    </row>
    <row r="7491" spans="1:15" x14ac:dyDescent="0.4">
      <c r="A7491">
        <v>7476</v>
      </c>
      <c r="B7491" s="63">
        <v>34522</v>
      </c>
      <c r="C7491" s="37">
        <v>44.734375</v>
      </c>
      <c r="D7491" s="37">
        <v>44.921875</v>
      </c>
      <c r="E7491" s="37">
        <v>44.6875</v>
      </c>
      <c r="F7491" s="37">
        <v>44.921875</v>
      </c>
      <c r="G7491" s="38">
        <v>66700</v>
      </c>
      <c r="H7491" s="37">
        <v>26.358436999999999</v>
      </c>
      <c r="I7491" s="41">
        <f t="shared" si="829"/>
        <v>0.58676172799999993</v>
      </c>
      <c r="J7491" s="41">
        <f t="shared" ca="1" si="830"/>
        <v>1</v>
      </c>
      <c r="K7491" s="37">
        <f t="shared" si="831"/>
        <v>26.25</v>
      </c>
      <c r="L7491" s="37">
        <f t="shared" si="832"/>
        <v>26.36</v>
      </c>
      <c r="M7491" s="37">
        <f t="shared" si="833"/>
        <v>26.22</v>
      </c>
      <c r="N7491" s="37">
        <f t="shared" si="834"/>
        <v>26.36</v>
      </c>
      <c r="O7491" s="38">
        <f t="shared" ca="1" si="835"/>
        <v>66700</v>
      </c>
    </row>
    <row r="7492" spans="1:15" x14ac:dyDescent="0.4">
      <c r="A7492">
        <v>7477</v>
      </c>
      <c r="B7492" s="63">
        <v>34521</v>
      </c>
      <c r="C7492" s="37">
        <v>44.625</v>
      </c>
      <c r="D7492" s="37">
        <v>44.8125</v>
      </c>
      <c r="E7492" s="37">
        <v>44.46875</v>
      </c>
      <c r="F7492" s="37">
        <v>44.734375</v>
      </c>
      <c r="G7492" s="38">
        <v>174800</v>
      </c>
      <c r="H7492" s="37">
        <v>26.248415000000001</v>
      </c>
      <c r="I7492" s="41">
        <f t="shared" si="829"/>
        <v>0.58676163464896969</v>
      </c>
      <c r="J7492" s="41">
        <f t="shared" ca="1" si="830"/>
        <v>1</v>
      </c>
      <c r="K7492" s="37">
        <f t="shared" si="831"/>
        <v>26.18</v>
      </c>
      <c r="L7492" s="37">
        <f t="shared" si="832"/>
        <v>26.29</v>
      </c>
      <c r="M7492" s="37">
        <f t="shared" si="833"/>
        <v>26.09</v>
      </c>
      <c r="N7492" s="37">
        <f t="shared" si="834"/>
        <v>26.25</v>
      </c>
      <c r="O7492" s="38">
        <f t="shared" ca="1" si="835"/>
        <v>174800</v>
      </c>
    </row>
    <row r="7493" spans="1:15" x14ac:dyDescent="0.4">
      <c r="A7493">
        <v>7478</v>
      </c>
      <c r="B7493" s="63">
        <v>34520</v>
      </c>
      <c r="C7493" s="37">
        <v>44.65625</v>
      </c>
      <c r="D7493" s="37">
        <v>44.859375</v>
      </c>
      <c r="E7493" s="37">
        <v>44.515625</v>
      </c>
      <c r="F7493" s="37">
        <v>44.796875</v>
      </c>
      <c r="G7493" s="38">
        <v>112000</v>
      </c>
      <c r="H7493" s="37">
        <v>26.285086</v>
      </c>
      <c r="I7493" s="41">
        <f t="shared" si="829"/>
        <v>0.58676159888385071</v>
      </c>
      <c r="J7493" s="41">
        <f t="shared" ca="1" si="830"/>
        <v>1</v>
      </c>
      <c r="K7493" s="37">
        <f t="shared" si="831"/>
        <v>26.2</v>
      </c>
      <c r="L7493" s="37">
        <f t="shared" si="832"/>
        <v>26.32</v>
      </c>
      <c r="M7493" s="37">
        <f t="shared" si="833"/>
        <v>26.12</v>
      </c>
      <c r="N7493" s="37">
        <f t="shared" si="834"/>
        <v>26.29</v>
      </c>
      <c r="O7493" s="38">
        <f t="shared" ca="1" si="835"/>
        <v>112000</v>
      </c>
    </row>
    <row r="7494" spans="1:15" x14ac:dyDescent="0.4">
      <c r="A7494">
        <v>7479</v>
      </c>
      <c r="B7494" s="63">
        <v>34516</v>
      </c>
      <c r="C7494" s="37">
        <v>44.6875</v>
      </c>
      <c r="D7494" s="37">
        <v>44.6875</v>
      </c>
      <c r="E7494" s="37">
        <v>44.375</v>
      </c>
      <c r="F7494" s="37">
        <v>44.5625</v>
      </c>
      <c r="G7494" s="38">
        <v>406900</v>
      </c>
      <c r="H7494" s="37">
        <v>26.147559999999999</v>
      </c>
      <c r="I7494" s="41">
        <f t="shared" si="829"/>
        <v>0.58676151472650773</v>
      </c>
      <c r="J7494" s="41">
        <f t="shared" ca="1" si="830"/>
        <v>1</v>
      </c>
      <c r="K7494" s="37">
        <f t="shared" si="831"/>
        <v>26.22</v>
      </c>
      <c r="L7494" s="37">
        <f t="shared" si="832"/>
        <v>26.22</v>
      </c>
      <c r="M7494" s="37">
        <f t="shared" si="833"/>
        <v>26.04</v>
      </c>
      <c r="N7494" s="37">
        <f t="shared" si="834"/>
        <v>26.15</v>
      </c>
      <c r="O7494" s="38">
        <f t="shared" ca="1" si="835"/>
        <v>406900</v>
      </c>
    </row>
    <row r="7495" spans="1:15" x14ac:dyDescent="0.4">
      <c r="A7495">
        <v>7480</v>
      </c>
      <c r="B7495" s="63">
        <v>34515</v>
      </c>
      <c r="C7495" s="37">
        <v>44.828125</v>
      </c>
      <c r="D7495" s="37">
        <v>44.84375</v>
      </c>
      <c r="E7495" s="37">
        <v>44.3125</v>
      </c>
      <c r="F7495" s="37">
        <v>44.46875</v>
      </c>
      <c r="G7495" s="38">
        <v>271900</v>
      </c>
      <c r="H7495" s="37">
        <v>26.092566000000001</v>
      </c>
      <c r="I7495" s="41">
        <f t="shared" si="829"/>
        <v>0.58676184961349265</v>
      </c>
      <c r="J7495" s="41">
        <f t="shared" ca="1" si="830"/>
        <v>1</v>
      </c>
      <c r="K7495" s="37">
        <f t="shared" si="831"/>
        <v>26.3</v>
      </c>
      <c r="L7495" s="37">
        <f t="shared" si="832"/>
        <v>26.31</v>
      </c>
      <c r="M7495" s="37">
        <f t="shared" si="833"/>
        <v>26</v>
      </c>
      <c r="N7495" s="37">
        <f t="shared" si="834"/>
        <v>26.09</v>
      </c>
      <c r="O7495" s="38">
        <f t="shared" ca="1" si="835"/>
        <v>271900</v>
      </c>
    </row>
    <row r="7496" spans="1:15" x14ac:dyDescent="0.4">
      <c r="A7496">
        <v>7481</v>
      </c>
      <c r="B7496" s="63">
        <v>34514</v>
      </c>
      <c r="C7496" s="37">
        <v>44.671875</v>
      </c>
      <c r="D7496" s="37">
        <v>45.015625</v>
      </c>
      <c r="E7496" s="37">
        <v>44.625</v>
      </c>
      <c r="F7496" s="37">
        <v>44.75</v>
      </c>
      <c r="G7496" s="38">
        <v>311800</v>
      </c>
      <c r="H7496" s="37">
        <v>26.257593</v>
      </c>
      <c r="I7496" s="41">
        <f t="shared" si="829"/>
        <v>0.58676185474860332</v>
      </c>
      <c r="J7496" s="41">
        <f t="shared" ca="1" si="830"/>
        <v>1</v>
      </c>
      <c r="K7496" s="37">
        <f t="shared" si="831"/>
        <v>26.21</v>
      </c>
      <c r="L7496" s="37">
        <f t="shared" si="832"/>
        <v>26.41</v>
      </c>
      <c r="M7496" s="37">
        <f t="shared" si="833"/>
        <v>26.18</v>
      </c>
      <c r="N7496" s="37">
        <f t="shared" si="834"/>
        <v>26.26</v>
      </c>
      <c r="O7496" s="38">
        <f t="shared" ca="1" si="835"/>
        <v>311800</v>
      </c>
    </row>
    <row r="7497" spans="1:15" x14ac:dyDescent="0.4">
      <c r="A7497">
        <v>7482</v>
      </c>
      <c r="B7497" s="63">
        <v>34513</v>
      </c>
      <c r="C7497" s="37">
        <v>44.84375</v>
      </c>
      <c r="D7497" s="37">
        <v>44.84375</v>
      </c>
      <c r="E7497" s="37">
        <v>44.25</v>
      </c>
      <c r="F7497" s="37">
        <v>44.609375</v>
      </c>
      <c r="G7497" s="38">
        <v>5382300</v>
      </c>
      <c r="H7497" s="37">
        <v>26.175073999999999</v>
      </c>
      <c r="I7497" s="41">
        <f t="shared" si="829"/>
        <v>0.58676172889667244</v>
      </c>
      <c r="J7497" s="41">
        <f t="shared" ca="1" si="830"/>
        <v>1</v>
      </c>
      <c r="K7497" s="37">
        <f t="shared" si="831"/>
        <v>26.31</v>
      </c>
      <c r="L7497" s="37">
        <f t="shared" si="832"/>
        <v>26.31</v>
      </c>
      <c r="M7497" s="37">
        <f t="shared" si="833"/>
        <v>25.96</v>
      </c>
      <c r="N7497" s="37">
        <f t="shared" si="834"/>
        <v>26.18</v>
      </c>
      <c r="O7497" s="38">
        <f t="shared" ca="1" si="835"/>
        <v>5382300</v>
      </c>
    </row>
    <row r="7498" spans="1:15" x14ac:dyDescent="0.4">
      <c r="A7498">
        <v>7483</v>
      </c>
      <c r="B7498" s="63">
        <v>34512</v>
      </c>
      <c r="C7498" s="37">
        <v>44.234375</v>
      </c>
      <c r="D7498" s="37">
        <v>44.828125</v>
      </c>
      <c r="E7498" s="37">
        <v>44.015625</v>
      </c>
      <c r="F7498" s="37">
        <v>44.828125</v>
      </c>
      <c r="G7498" s="38">
        <v>371200</v>
      </c>
      <c r="H7498" s="37">
        <v>26.303426999999999</v>
      </c>
      <c r="I7498" s="41">
        <f t="shared" si="829"/>
        <v>0.58676170372952241</v>
      </c>
      <c r="J7498" s="41">
        <f t="shared" ca="1" si="830"/>
        <v>1</v>
      </c>
      <c r="K7498" s="37">
        <f t="shared" si="831"/>
        <v>25.96</v>
      </c>
      <c r="L7498" s="37">
        <f t="shared" si="832"/>
        <v>26.3</v>
      </c>
      <c r="M7498" s="37">
        <f t="shared" si="833"/>
        <v>25.83</v>
      </c>
      <c r="N7498" s="37">
        <f t="shared" si="834"/>
        <v>26.3</v>
      </c>
      <c r="O7498" s="38">
        <f t="shared" ca="1" si="835"/>
        <v>371200</v>
      </c>
    </row>
    <row r="7499" spans="1:15" x14ac:dyDescent="0.4">
      <c r="A7499">
        <v>7484</v>
      </c>
      <c r="B7499" s="63">
        <v>34509</v>
      </c>
      <c r="C7499" s="37">
        <v>44.78125</v>
      </c>
      <c r="D7499" s="37">
        <v>44.78125</v>
      </c>
      <c r="E7499" s="37">
        <v>44</v>
      </c>
      <c r="F7499" s="37">
        <v>44.0625</v>
      </c>
      <c r="G7499" s="38">
        <v>353800</v>
      </c>
      <c r="H7499" s="37">
        <v>25.854181000000001</v>
      </c>
      <c r="I7499" s="41">
        <f t="shared" si="829"/>
        <v>0.58676155460992907</v>
      </c>
      <c r="J7499" s="41">
        <f t="shared" ca="1" si="830"/>
        <v>1</v>
      </c>
      <c r="K7499" s="37">
        <f t="shared" si="831"/>
        <v>26.28</v>
      </c>
      <c r="L7499" s="37">
        <f t="shared" si="832"/>
        <v>26.28</v>
      </c>
      <c r="M7499" s="37">
        <f t="shared" si="833"/>
        <v>25.82</v>
      </c>
      <c r="N7499" s="37">
        <f t="shared" si="834"/>
        <v>25.85</v>
      </c>
      <c r="O7499" s="38">
        <f t="shared" ca="1" si="835"/>
        <v>353800</v>
      </c>
    </row>
    <row r="7500" spans="1:15" x14ac:dyDescent="0.4">
      <c r="A7500">
        <v>7485</v>
      </c>
      <c r="B7500" s="63">
        <v>34508</v>
      </c>
      <c r="C7500" s="37">
        <v>45.34375</v>
      </c>
      <c r="D7500" s="37">
        <v>45.40625</v>
      </c>
      <c r="E7500" s="37">
        <v>44.9375</v>
      </c>
      <c r="F7500" s="37">
        <v>45</v>
      </c>
      <c r="G7500" s="38">
        <v>922500</v>
      </c>
      <c r="H7500" s="37">
        <v>26.404267999999998</v>
      </c>
      <c r="I7500" s="41">
        <f t="shared" si="829"/>
        <v>0.58676151111111108</v>
      </c>
      <c r="J7500" s="41">
        <f t="shared" ca="1" si="830"/>
        <v>1</v>
      </c>
      <c r="K7500" s="37">
        <f t="shared" si="831"/>
        <v>26.61</v>
      </c>
      <c r="L7500" s="37">
        <f t="shared" si="832"/>
        <v>26.64</v>
      </c>
      <c r="M7500" s="37">
        <f t="shared" si="833"/>
        <v>26.37</v>
      </c>
      <c r="N7500" s="37">
        <f t="shared" si="834"/>
        <v>26.4</v>
      </c>
      <c r="O7500" s="38">
        <f t="shared" ca="1" si="835"/>
        <v>922500</v>
      </c>
    </row>
    <row r="7501" spans="1:15" x14ac:dyDescent="0.4">
      <c r="A7501">
        <v>7486</v>
      </c>
      <c r="B7501" s="63">
        <v>34507</v>
      </c>
      <c r="C7501" s="37">
        <v>45.21875</v>
      </c>
      <c r="D7501" s="37">
        <v>45.421875</v>
      </c>
      <c r="E7501" s="37">
        <v>45.171875</v>
      </c>
      <c r="F7501" s="37">
        <v>45.265625</v>
      </c>
      <c r="G7501" s="38">
        <v>279900</v>
      </c>
      <c r="H7501" s="37">
        <v>26.560138999999999</v>
      </c>
      <c r="I7501" s="41">
        <f t="shared" si="829"/>
        <v>0.58676178667587153</v>
      </c>
      <c r="J7501" s="41">
        <f t="shared" ca="1" si="830"/>
        <v>1</v>
      </c>
      <c r="K7501" s="37">
        <f t="shared" si="831"/>
        <v>26.53</v>
      </c>
      <c r="L7501" s="37">
        <f t="shared" si="832"/>
        <v>26.65</v>
      </c>
      <c r="M7501" s="37">
        <f t="shared" si="833"/>
        <v>26.51</v>
      </c>
      <c r="N7501" s="37">
        <f t="shared" si="834"/>
        <v>26.56</v>
      </c>
      <c r="O7501" s="38">
        <f t="shared" ca="1" si="835"/>
        <v>279900</v>
      </c>
    </row>
    <row r="7502" spans="1:15" x14ac:dyDescent="0.4">
      <c r="A7502">
        <v>7487</v>
      </c>
      <c r="B7502" s="63">
        <v>34506</v>
      </c>
      <c r="C7502" s="37">
        <v>45.453125</v>
      </c>
      <c r="D7502" s="37">
        <v>45.453125</v>
      </c>
      <c r="E7502" s="37">
        <v>44.90625</v>
      </c>
      <c r="F7502" s="37">
        <v>45.09375</v>
      </c>
      <c r="G7502" s="38">
        <v>139200</v>
      </c>
      <c r="H7502" s="37">
        <v>26.459274000000001</v>
      </c>
      <c r="I7502" s="41">
        <f t="shared" si="829"/>
        <v>0.58676144698544697</v>
      </c>
      <c r="J7502" s="41">
        <f t="shared" ca="1" si="830"/>
        <v>1</v>
      </c>
      <c r="K7502" s="37">
        <f t="shared" si="831"/>
        <v>26.67</v>
      </c>
      <c r="L7502" s="37">
        <f t="shared" si="832"/>
        <v>26.67</v>
      </c>
      <c r="M7502" s="37">
        <f t="shared" si="833"/>
        <v>26.35</v>
      </c>
      <c r="N7502" s="37">
        <f t="shared" si="834"/>
        <v>26.46</v>
      </c>
      <c r="O7502" s="38">
        <f t="shared" ca="1" si="835"/>
        <v>139200</v>
      </c>
    </row>
    <row r="7503" spans="1:15" x14ac:dyDescent="0.4">
      <c r="A7503">
        <v>7488</v>
      </c>
      <c r="B7503" s="63">
        <v>34505</v>
      </c>
      <c r="C7503" s="37">
        <v>45.546875</v>
      </c>
      <c r="D7503" s="37">
        <v>45.625</v>
      </c>
      <c r="E7503" s="37">
        <v>45.4375</v>
      </c>
      <c r="F7503" s="37">
        <v>45.484375</v>
      </c>
      <c r="G7503" s="38">
        <v>137400</v>
      </c>
      <c r="H7503" s="37">
        <v>26.688497999999999</v>
      </c>
      <c r="I7503" s="41">
        <f t="shared" si="829"/>
        <v>0.58676189350738572</v>
      </c>
      <c r="J7503" s="41">
        <f t="shared" ca="1" si="830"/>
        <v>1</v>
      </c>
      <c r="K7503" s="37">
        <f t="shared" si="831"/>
        <v>26.73</v>
      </c>
      <c r="L7503" s="37">
        <f t="shared" si="832"/>
        <v>26.77</v>
      </c>
      <c r="M7503" s="37">
        <f t="shared" si="833"/>
        <v>26.66</v>
      </c>
      <c r="N7503" s="37">
        <f t="shared" si="834"/>
        <v>26.69</v>
      </c>
      <c r="O7503" s="38">
        <f t="shared" ca="1" si="835"/>
        <v>137400</v>
      </c>
    </row>
    <row r="7504" spans="1:15" x14ac:dyDescent="0.4">
      <c r="A7504">
        <v>7489</v>
      </c>
      <c r="B7504" s="63">
        <v>34502</v>
      </c>
      <c r="C7504" s="37">
        <v>46.15625</v>
      </c>
      <c r="D7504" s="37">
        <v>46.203125</v>
      </c>
      <c r="E7504" s="37">
        <v>45.8125</v>
      </c>
      <c r="F7504" s="37">
        <v>45.875</v>
      </c>
      <c r="G7504" s="38">
        <v>403800</v>
      </c>
      <c r="H7504" s="37">
        <v>26.917687999999998</v>
      </c>
      <c r="I7504" s="41">
        <f t="shared" si="829"/>
        <v>0.58676159128065386</v>
      </c>
      <c r="J7504" s="41">
        <f t="shared" ca="1" si="830"/>
        <v>1</v>
      </c>
      <c r="K7504" s="37">
        <f t="shared" si="831"/>
        <v>27.08</v>
      </c>
      <c r="L7504" s="37">
        <f t="shared" si="832"/>
        <v>27.11</v>
      </c>
      <c r="M7504" s="37">
        <f t="shared" si="833"/>
        <v>26.88</v>
      </c>
      <c r="N7504" s="37">
        <f t="shared" si="834"/>
        <v>26.92</v>
      </c>
      <c r="O7504" s="38">
        <f t="shared" ca="1" si="835"/>
        <v>403800</v>
      </c>
    </row>
    <row r="7505" spans="1:15" x14ac:dyDescent="0.4">
      <c r="A7505">
        <v>7490</v>
      </c>
      <c r="B7505" s="63">
        <v>34501</v>
      </c>
      <c r="C7505" s="37">
        <v>46.34375</v>
      </c>
      <c r="D7505" s="37">
        <v>46.46875</v>
      </c>
      <c r="E7505" s="37">
        <v>46.296875</v>
      </c>
      <c r="F7505" s="37">
        <v>46.4375</v>
      </c>
      <c r="G7505" s="38">
        <v>44000</v>
      </c>
      <c r="H7505" s="37">
        <v>27.068787</v>
      </c>
      <c r="I7505" s="41">
        <f t="shared" ref="I7505:I7568" si="836">IF(F7505=0,1,H7505/F7505)</f>
        <v>0.58290793001345897</v>
      </c>
      <c r="J7505" s="41">
        <f t="shared" ref="J7505:J7568" ca="1" si="837">INDEX(OFFSET($T$15,0,0,$S$13+1,1),MATCH(B7505,OFFSET($Q$15,0,0,$S$13+1,1),-1))</f>
        <v>1</v>
      </c>
      <c r="K7505" s="37">
        <f t="shared" ref="K7505:K7568" si="838">ROUND($I7505*C7505,2)</f>
        <v>27.01</v>
      </c>
      <c r="L7505" s="37">
        <f t="shared" ref="L7505:L7568" si="839">ROUND($I7505*D7505,2)</f>
        <v>27.09</v>
      </c>
      <c r="M7505" s="37">
        <f t="shared" ref="M7505:M7568" si="840">ROUND($I7505*E7505,2)</f>
        <v>26.99</v>
      </c>
      <c r="N7505" s="37">
        <f t="shared" ref="N7505:N7568" si="841">ROUND($I7505*F7505,2)</f>
        <v>27.07</v>
      </c>
      <c r="O7505" s="38">
        <f t="shared" ref="O7505:O7568" ca="1" si="842">G7505*J7505</f>
        <v>44000</v>
      </c>
    </row>
    <row r="7506" spans="1:15" x14ac:dyDescent="0.4">
      <c r="A7506">
        <v>7491</v>
      </c>
      <c r="B7506" s="63">
        <v>34500</v>
      </c>
      <c r="C7506" s="37">
        <v>46.546875</v>
      </c>
      <c r="D7506" s="37">
        <v>46.5625</v>
      </c>
      <c r="E7506" s="37">
        <v>46.3125</v>
      </c>
      <c r="F7506" s="37">
        <v>46.34375</v>
      </c>
      <c r="G7506" s="38">
        <v>142800</v>
      </c>
      <c r="H7506" s="37">
        <v>27.014127999999999</v>
      </c>
      <c r="I7506" s="41">
        <f t="shared" si="836"/>
        <v>0.58290768442346597</v>
      </c>
      <c r="J7506" s="41">
        <f t="shared" ca="1" si="837"/>
        <v>1</v>
      </c>
      <c r="K7506" s="37">
        <f t="shared" si="838"/>
        <v>27.13</v>
      </c>
      <c r="L7506" s="37">
        <f t="shared" si="839"/>
        <v>27.14</v>
      </c>
      <c r="M7506" s="37">
        <f t="shared" si="840"/>
        <v>27</v>
      </c>
      <c r="N7506" s="37">
        <f t="shared" si="841"/>
        <v>27.01</v>
      </c>
      <c r="O7506" s="38">
        <f t="shared" ca="1" si="842"/>
        <v>142800</v>
      </c>
    </row>
    <row r="7507" spans="1:15" x14ac:dyDescent="0.4">
      <c r="A7507">
        <v>7492</v>
      </c>
      <c r="B7507" s="63">
        <v>34499</v>
      </c>
      <c r="C7507" s="37">
        <v>46.3125</v>
      </c>
      <c r="D7507" s="37">
        <v>46.546875</v>
      </c>
      <c r="E7507" s="37">
        <v>46.3125</v>
      </c>
      <c r="F7507" s="37">
        <v>46.53125</v>
      </c>
      <c r="G7507" s="38">
        <v>161000</v>
      </c>
      <c r="H7507" s="37">
        <v>27.123425000000001</v>
      </c>
      <c r="I7507" s="41">
        <f t="shared" si="836"/>
        <v>0.58290772330423102</v>
      </c>
      <c r="J7507" s="41">
        <f t="shared" ca="1" si="837"/>
        <v>1</v>
      </c>
      <c r="K7507" s="37">
        <f t="shared" si="838"/>
        <v>27</v>
      </c>
      <c r="L7507" s="37">
        <f t="shared" si="839"/>
        <v>27.13</v>
      </c>
      <c r="M7507" s="37">
        <f t="shared" si="840"/>
        <v>27</v>
      </c>
      <c r="N7507" s="37">
        <f t="shared" si="841"/>
        <v>27.12</v>
      </c>
      <c r="O7507" s="38">
        <f t="shared" ca="1" si="842"/>
        <v>161000</v>
      </c>
    </row>
    <row r="7508" spans="1:15" x14ac:dyDescent="0.4">
      <c r="A7508">
        <v>7493</v>
      </c>
      <c r="B7508" s="63">
        <v>34498</v>
      </c>
      <c r="C7508" s="37">
        <v>46.046875</v>
      </c>
      <c r="D7508" s="37">
        <v>46.1875</v>
      </c>
      <c r="E7508" s="37">
        <v>46.03125</v>
      </c>
      <c r="F7508" s="37">
        <v>46.171875</v>
      </c>
      <c r="G7508" s="38">
        <v>109700</v>
      </c>
      <c r="H7508" s="37">
        <v>26.913955999999999</v>
      </c>
      <c r="I7508" s="41">
        <f t="shared" si="836"/>
        <v>0.58290801489001687</v>
      </c>
      <c r="J7508" s="41">
        <f t="shared" ca="1" si="837"/>
        <v>1</v>
      </c>
      <c r="K7508" s="37">
        <f t="shared" si="838"/>
        <v>26.84</v>
      </c>
      <c r="L7508" s="37">
        <f t="shared" si="839"/>
        <v>26.92</v>
      </c>
      <c r="M7508" s="37">
        <f t="shared" si="840"/>
        <v>26.83</v>
      </c>
      <c r="N7508" s="37">
        <f t="shared" si="841"/>
        <v>26.91</v>
      </c>
      <c r="O7508" s="38">
        <f t="shared" ca="1" si="842"/>
        <v>109700</v>
      </c>
    </row>
    <row r="7509" spans="1:15" x14ac:dyDescent="0.4">
      <c r="A7509">
        <v>7494</v>
      </c>
      <c r="B7509" s="63">
        <v>34495</v>
      </c>
      <c r="C7509" s="37">
        <v>46.078125</v>
      </c>
      <c r="D7509" s="37">
        <v>46.203125</v>
      </c>
      <c r="E7509" s="37">
        <v>46.078125</v>
      </c>
      <c r="F7509" s="37">
        <v>46.109375</v>
      </c>
      <c r="G7509" s="38">
        <v>83100</v>
      </c>
      <c r="H7509" s="37">
        <v>26.877500999999999</v>
      </c>
      <c r="I7509" s="41">
        <f t="shared" si="836"/>
        <v>0.58290751067434765</v>
      </c>
      <c r="J7509" s="41">
        <f t="shared" ca="1" si="837"/>
        <v>1</v>
      </c>
      <c r="K7509" s="37">
        <f t="shared" si="838"/>
        <v>26.86</v>
      </c>
      <c r="L7509" s="37">
        <f t="shared" si="839"/>
        <v>26.93</v>
      </c>
      <c r="M7509" s="37">
        <f t="shared" si="840"/>
        <v>26.86</v>
      </c>
      <c r="N7509" s="37">
        <f t="shared" si="841"/>
        <v>26.88</v>
      </c>
      <c r="O7509" s="38">
        <f t="shared" ca="1" si="842"/>
        <v>83100</v>
      </c>
    </row>
    <row r="7510" spans="1:15" x14ac:dyDescent="0.4">
      <c r="A7510">
        <v>7495</v>
      </c>
      <c r="B7510" s="63">
        <v>34494</v>
      </c>
      <c r="C7510" s="37">
        <v>45.984375</v>
      </c>
      <c r="D7510" s="37">
        <v>46.03125</v>
      </c>
      <c r="E7510" s="37">
        <v>45.890625</v>
      </c>
      <c r="F7510" s="37">
        <v>46.03125</v>
      </c>
      <c r="G7510" s="38">
        <v>80500</v>
      </c>
      <c r="H7510" s="37">
        <v>26.831976000000001</v>
      </c>
      <c r="I7510" s="41">
        <f t="shared" si="836"/>
        <v>0.58290782892057025</v>
      </c>
      <c r="J7510" s="41">
        <f t="shared" ca="1" si="837"/>
        <v>1</v>
      </c>
      <c r="K7510" s="37">
        <f t="shared" si="838"/>
        <v>26.8</v>
      </c>
      <c r="L7510" s="37">
        <f t="shared" si="839"/>
        <v>26.83</v>
      </c>
      <c r="M7510" s="37">
        <f t="shared" si="840"/>
        <v>26.75</v>
      </c>
      <c r="N7510" s="37">
        <f t="shared" si="841"/>
        <v>26.83</v>
      </c>
      <c r="O7510" s="38">
        <f t="shared" ca="1" si="842"/>
        <v>80500</v>
      </c>
    </row>
    <row r="7511" spans="1:15" x14ac:dyDescent="0.4">
      <c r="A7511">
        <v>7496</v>
      </c>
      <c r="B7511" s="63">
        <v>34493</v>
      </c>
      <c r="C7511" s="37">
        <v>46.265625</v>
      </c>
      <c r="D7511" s="37">
        <v>46.265625</v>
      </c>
      <c r="E7511" s="37">
        <v>45.78125</v>
      </c>
      <c r="F7511" s="37">
        <v>45.78125</v>
      </c>
      <c r="G7511" s="38">
        <v>131900</v>
      </c>
      <c r="H7511" s="37">
        <v>26.686257999999999</v>
      </c>
      <c r="I7511" s="41">
        <f t="shared" si="836"/>
        <v>0.58290802457337876</v>
      </c>
      <c r="J7511" s="41">
        <f t="shared" ca="1" si="837"/>
        <v>1</v>
      </c>
      <c r="K7511" s="37">
        <f t="shared" si="838"/>
        <v>26.97</v>
      </c>
      <c r="L7511" s="37">
        <f t="shared" si="839"/>
        <v>26.97</v>
      </c>
      <c r="M7511" s="37">
        <f t="shared" si="840"/>
        <v>26.69</v>
      </c>
      <c r="N7511" s="37">
        <f t="shared" si="841"/>
        <v>26.69</v>
      </c>
      <c r="O7511" s="38">
        <f t="shared" ca="1" si="842"/>
        <v>131900</v>
      </c>
    </row>
    <row r="7512" spans="1:15" x14ac:dyDescent="0.4">
      <c r="A7512">
        <v>7497</v>
      </c>
      <c r="B7512" s="63">
        <v>34492</v>
      </c>
      <c r="C7512" s="37">
        <v>46.140625</v>
      </c>
      <c r="D7512" s="37">
        <v>46.21875</v>
      </c>
      <c r="E7512" s="37">
        <v>46.03125</v>
      </c>
      <c r="F7512" s="37">
        <v>46.15625</v>
      </c>
      <c r="G7512" s="38">
        <v>120600</v>
      </c>
      <c r="H7512" s="37">
        <v>26.904834999999999</v>
      </c>
      <c r="I7512" s="41">
        <f t="shared" si="836"/>
        <v>0.58290773188896405</v>
      </c>
      <c r="J7512" s="41">
        <f t="shared" ca="1" si="837"/>
        <v>1</v>
      </c>
      <c r="K7512" s="37">
        <f t="shared" si="838"/>
        <v>26.9</v>
      </c>
      <c r="L7512" s="37">
        <f t="shared" si="839"/>
        <v>26.94</v>
      </c>
      <c r="M7512" s="37">
        <f t="shared" si="840"/>
        <v>26.83</v>
      </c>
      <c r="N7512" s="37">
        <f t="shared" si="841"/>
        <v>26.9</v>
      </c>
      <c r="O7512" s="38">
        <f t="shared" ca="1" si="842"/>
        <v>120600</v>
      </c>
    </row>
    <row r="7513" spans="1:15" x14ac:dyDescent="0.4">
      <c r="A7513">
        <v>7498</v>
      </c>
      <c r="B7513" s="63">
        <v>34491</v>
      </c>
      <c r="C7513" s="37">
        <v>46.328125</v>
      </c>
      <c r="D7513" s="37">
        <v>46.46875</v>
      </c>
      <c r="E7513" s="37">
        <v>46.1875</v>
      </c>
      <c r="F7513" s="37">
        <v>46.21875</v>
      </c>
      <c r="G7513" s="38">
        <v>99300</v>
      </c>
      <c r="H7513" s="37">
        <v>26.941272999999999</v>
      </c>
      <c r="I7513" s="41">
        <f t="shared" si="836"/>
        <v>0.5829078674780257</v>
      </c>
      <c r="J7513" s="41">
        <f t="shared" ca="1" si="837"/>
        <v>1</v>
      </c>
      <c r="K7513" s="37">
        <f t="shared" si="838"/>
        <v>27.01</v>
      </c>
      <c r="L7513" s="37">
        <f t="shared" si="839"/>
        <v>27.09</v>
      </c>
      <c r="M7513" s="37">
        <f t="shared" si="840"/>
        <v>26.92</v>
      </c>
      <c r="N7513" s="37">
        <f t="shared" si="841"/>
        <v>26.94</v>
      </c>
      <c r="O7513" s="38">
        <f t="shared" ca="1" si="842"/>
        <v>99300</v>
      </c>
    </row>
    <row r="7514" spans="1:15" x14ac:dyDescent="0.4">
      <c r="A7514">
        <v>7499</v>
      </c>
      <c r="B7514" s="63">
        <v>34488</v>
      </c>
      <c r="C7514" s="37">
        <v>46</v>
      </c>
      <c r="D7514" s="37">
        <v>46.390625</v>
      </c>
      <c r="E7514" s="37">
        <v>45.859375</v>
      </c>
      <c r="F7514" s="37">
        <v>46.234375</v>
      </c>
      <c r="G7514" s="38">
        <v>550400</v>
      </c>
      <c r="H7514" s="37">
        <v>26.950379999999999</v>
      </c>
      <c r="I7514" s="41">
        <f t="shared" si="836"/>
        <v>0.58290784724569111</v>
      </c>
      <c r="J7514" s="41">
        <f t="shared" ca="1" si="837"/>
        <v>1</v>
      </c>
      <c r="K7514" s="37">
        <f t="shared" si="838"/>
        <v>26.81</v>
      </c>
      <c r="L7514" s="37">
        <f t="shared" si="839"/>
        <v>27.04</v>
      </c>
      <c r="M7514" s="37">
        <f t="shared" si="840"/>
        <v>26.73</v>
      </c>
      <c r="N7514" s="37">
        <f t="shared" si="841"/>
        <v>26.95</v>
      </c>
      <c r="O7514" s="38">
        <f t="shared" ca="1" si="842"/>
        <v>550400</v>
      </c>
    </row>
    <row r="7515" spans="1:15" x14ac:dyDescent="0.4">
      <c r="A7515">
        <v>7500</v>
      </c>
      <c r="B7515" s="63">
        <v>34487</v>
      </c>
      <c r="C7515" s="37">
        <v>46.046875</v>
      </c>
      <c r="D7515" s="37">
        <v>46.046875</v>
      </c>
      <c r="E7515" s="37">
        <v>45.890625</v>
      </c>
      <c r="F7515" s="37">
        <v>45.96875</v>
      </c>
      <c r="G7515" s="38">
        <v>55100</v>
      </c>
      <c r="H7515" s="37">
        <v>26.795544</v>
      </c>
      <c r="I7515" s="41">
        <f t="shared" si="836"/>
        <v>0.58290782324949009</v>
      </c>
      <c r="J7515" s="41">
        <f t="shared" ca="1" si="837"/>
        <v>1</v>
      </c>
      <c r="K7515" s="37">
        <f t="shared" si="838"/>
        <v>26.84</v>
      </c>
      <c r="L7515" s="37">
        <f t="shared" si="839"/>
        <v>26.84</v>
      </c>
      <c r="M7515" s="37">
        <f t="shared" si="840"/>
        <v>26.75</v>
      </c>
      <c r="N7515" s="37">
        <f t="shared" si="841"/>
        <v>26.8</v>
      </c>
      <c r="O7515" s="38">
        <f t="shared" ca="1" si="842"/>
        <v>55100</v>
      </c>
    </row>
    <row r="7516" spans="1:15" x14ac:dyDescent="0.4">
      <c r="A7516">
        <v>7501</v>
      </c>
      <c r="B7516" s="63">
        <v>34486</v>
      </c>
      <c r="C7516" s="37">
        <v>45.703125</v>
      </c>
      <c r="D7516" s="37">
        <v>46.015625</v>
      </c>
      <c r="E7516" s="37">
        <v>45.5625</v>
      </c>
      <c r="F7516" s="37">
        <v>46.015625</v>
      </c>
      <c r="G7516" s="38">
        <v>200500</v>
      </c>
      <c r="H7516" s="37">
        <v>26.822883999999998</v>
      </c>
      <c r="I7516" s="41">
        <f t="shared" si="836"/>
        <v>0.58290817521222404</v>
      </c>
      <c r="J7516" s="41">
        <f t="shared" ca="1" si="837"/>
        <v>1</v>
      </c>
      <c r="K7516" s="37">
        <f t="shared" si="838"/>
        <v>26.64</v>
      </c>
      <c r="L7516" s="37">
        <f t="shared" si="839"/>
        <v>26.82</v>
      </c>
      <c r="M7516" s="37">
        <f t="shared" si="840"/>
        <v>26.56</v>
      </c>
      <c r="N7516" s="37">
        <f t="shared" si="841"/>
        <v>26.82</v>
      </c>
      <c r="O7516" s="38">
        <f t="shared" ca="1" si="842"/>
        <v>200500</v>
      </c>
    </row>
    <row r="7517" spans="1:15" x14ac:dyDescent="0.4">
      <c r="A7517">
        <v>7502</v>
      </c>
      <c r="B7517" s="63">
        <v>34485</v>
      </c>
      <c r="C7517" s="37">
        <v>45.734375</v>
      </c>
      <c r="D7517" s="37">
        <v>45.90625</v>
      </c>
      <c r="E7517" s="37">
        <v>45.65625</v>
      </c>
      <c r="F7517" s="37">
        <v>45.8125</v>
      </c>
      <c r="G7517" s="38">
        <v>160000</v>
      </c>
      <c r="H7517" s="37">
        <v>26.704477000000001</v>
      </c>
      <c r="I7517" s="41">
        <f t="shared" si="836"/>
        <v>0.58290809276944067</v>
      </c>
      <c r="J7517" s="41">
        <f t="shared" ca="1" si="837"/>
        <v>1</v>
      </c>
      <c r="K7517" s="37">
        <f t="shared" si="838"/>
        <v>26.66</v>
      </c>
      <c r="L7517" s="37">
        <f t="shared" si="839"/>
        <v>26.76</v>
      </c>
      <c r="M7517" s="37">
        <f t="shared" si="840"/>
        <v>26.61</v>
      </c>
      <c r="N7517" s="37">
        <f t="shared" si="841"/>
        <v>26.7</v>
      </c>
      <c r="O7517" s="38">
        <f t="shared" ca="1" si="842"/>
        <v>160000</v>
      </c>
    </row>
    <row r="7518" spans="1:15" x14ac:dyDescent="0.4">
      <c r="A7518">
        <v>7503</v>
      </c>
      <c r="B7518" s="63">
        <v>34481</v>
      </c>
      <c r="C7518" s="37">
        <v>45.75</v>
      </c>
      <c r="D7518" s="37">
        <v>45.875</v>
      </c>
      <c r="E7518" s="37">
        <v>45.671875</v>
      </c>
      <c r="F7518" s="37">
        <v>45.875</v>
      </c>
      <c r="G7518" s="38">
        <v>162000</v>
      </c>
      <c r="H7518" s="37">
        <v>26.740895999999999</v>
      </c>
      <c r="I7518" s="41">
        <f t="shared" si="836"/>
        <v>0.58290781471389641</v>
      </c>
      <c r="J7518" s="41">
        <f t="shared" ca="1" si="837"/>
        <v>1</v>
      </c>
      <c r="K7518" s="37">
        <f t="shared" si="838"/>
        <v>26.67</v>
      </c>
      <c r="L7518" s="37">
        <f t="shared" si="839"/>
        <v>26.74</v>
      </c>
      <c r="M7518" s="37">
        <f t="shared" si="840"/>
        <v>26.62</v>
      </c>
      <c r="N7518" s="37">
        <f t="shared" si="841"/>
        <v>26.74</v>
      </c>
      <c r="O7518" s="38">
        <f t="shared" ca="1" si="842"/>
        <v>162000</v>
      </c>
    </row>
    <row r="7519" spans="1:15" x14ac:dyDescent="0.4">
      <c r="A7519">
        <v>7504</v>
      </c>
      <c r="B7519" s="63">
        <v>34480</v>
      </c>
      <c r="C7519" s="37">
        <v>45.78125</v>
      </c>
      <c r="D7519" s="37">
        <v>45.9375</v>
      </c>
      <c r="E7519" s="37">
        <v>45.734375</v>
      </c>
      <c r="F7519" s="37">
        <v>45.828125</v>
      </c>
      <c r="G7519" s="38">
        <v>369600</v>
      </c>
      <c r="H7519" s="37">
        <v>26.713583</v>
      </c>
      <c r="I7519" s="41">
        <f t="shared" si="836"/>
        <v>0.5829080504602796</v>
      </c>
      <c r="J7519" s="41">
        <f t="shared" ca="1" si="837"/>
        <v>1</v>
      </c>
      <c r="K7519" s="37">
        <f t="shared" si="838"/>
        <v>26.69</v>
      </c>
      <c r="L7519" s="37">
        <f t="shared" si="839"/>
        <v>26.78</v>
      </c>
      <c r="M7519" s="37">
        <f t="shared" si="840"/>
        <v>26.66</v>
      </c>
      <c r="N7519" s="37">
        <f t="shared" si="841"/>
        <v>26.71</v>
      </c>
      <c r="O7519" s="38">
        <f t="shared" ca="1" si="842"/>
        <v>369600</v>
      </c>
    </row>
    <row r="7520" spans="1:15" x14ac:dyDescent="0.4">
      <c r="A7520">
        <v>7505</v>
      </c>
      <c r="B7520" s="63">
        <v>34479</v>
      </c>
      <c r="C7520" s="37">
        <v>45.5</v>
      </c>
      <c r="D7520" s="37">
        <v>45.828125</v>
      </c>
      <c r="E7520" s="37">
        <v>45.34375</v>
      </c>
      <c r="F7520" s="37">
        <v>45.796875</v>
      </c>
      <c r="G7520" s="38">
        <v>738200</v>
      </c>
      <c r="H7520" s="37">
        <v>26.695366</v>
      </c>
      <c r="I7520" s="41">
        <f t="shared" si="836"/>
        <v>0.5829080259297168</v>
      </c>
      <c r="J7520" s="41">
        <f t="shared" ca="1" si="837"/>
        <v>1</v>
      </c>
      <c r="K7520" s="37">
        <f t="shared" si="838"/>
        <v>26.52</v>
      </c>
      <c r="L7520" s="37">
        <f t="shared" si="839"/>
        <v>26.71</v>
      </c>
      <c r="M7520" s="37">
        <f t="shared" si="840"/>
        <v>26.43</v>
      </c>
      <c r="N7520" s="37">
        <f t="shared" si="841"/>
        <v>26.7</v>
      </c>
      <c r="O7520" s="38">
        <f t="shared" ca="1" si="842"/>
        <v>738200</v>
      </c>
    </row>
    <row r="7521" spans="1:15" x14ac:dyDescent="0.4">
      <c r="A7521">
        <v>7506</v>
      </c>
      <c r="B7521" s="63">
        <v>34478</v>
      </c>
      <c r="C7521" s="37">
        <v>45.609375</v>
      </c>
      <c r="D7521" s="37">
        <v>45.84375</v>
      </c>
      <c r="E7521" s="37">
        <v>45.609375</v>
      </c>
      <c r="F7521" s="37">
        <v>45.671875</v>
      </c>
      <c r="G7521" s="38">
        <v>549600</v>
      </c>
      <c r="H7521" s="37">
        <v>26.622506999999999</v>
      </c>
      <c r="I7521" s="41">
        <f t="shared" si="836"/>
        <v>0.58290812452959284</v>
      </c>
      <c r="J7521" s="41">
        <f t="shared" ca="1" si="837"/>
        <v>1</v>
      </c>
      <c r="K7521" s="37">
        <f t="shared" si="838"/>
        <v>26.59</v>
      </c>
      <c r="L7521" s="37">
        <f t="shared" si="839"/>
        <v>26.72</v>
      </c>
      <c r="M7521" s="37">
        <f t="shared" si="840"/>
        <v>26.59</v>
      </c>
      <c r="N7521" s="37">
        <f t="shared" si="841"/>
        <v>26.62</v>
      </c>
      <c r="O7521" s="38">
        <f t="shared" ca="1" si="842"/>
        <v>549600</v>
      </c>
    </row>
    <row r="7522" spans="1:15" x14ac:dyDescent="0.4">
      <c r="A7522">
        <v>7507</v>
      </c>
      <c r="B7522" s="63">
        <v>34477</v>
      </c>
      <c r="C7522" s="37">
        <v>45.515625</v>
      </c>
      <c r="D7522" s="37">
        <v>45.53125</v>
      </c>
      <c r="E7522" s="37">
        <v>45.34375</v>
      </c>
      <c r="F7522" s="37">
        <v>45.484375</v>
      </c>
      <c r="G7522" s="38">
        <v>262700</v>
      </c>
      <c r="H7522" s="37">
        <v>26.513206</v>
      </c>
      <c r="I7522" s="41">
        <f t="shared" si="836"/>
        <v>0.58290799862590181</v>
      </c>
      <c r="J7522" s="41">
        <f t="shared" ca="1" si="837"/>
        <v>1</v>
      </c>
      <c r="K7522" s="37">
        <f t="shared" si="838"/>
        <v>26.53</v>
      </c>
      <c r="L7522" s="37">
        <f t="shared" si="839"/>
        <v>26.54</v>
      </c>
      <c r="M7522" s="37">
        <f t="shared" si="840"/>
        <v>26.43</v>
      </c>
      <c r="N7522" s="37">
        <f t="shared" si="841"/>
        <v>26.51</v>
      </c>
      <c r="O7522" s="38">
        <f t="shared" ca="1" si="842"/>
        <v>262700</v>
      </c>
    </row>
    <row r="7523" spans="1:15" x14ac:dyDescent="0.4">
      <c r="A7523">
        <v>7508</v>
      </c>
      <c r="B7523" s="63">
        <v>34474</v>
      </c>
      <c r="C7523" s="37">
        <v>45.65625</v>
      </c>
      <c r="D7523" s="37">
        <v>45.6875</v>
      </c>
      <c r="E7523" s="37">
        <v>45.5</v>
      </c>
      <c r="F7523" s="37">
        <v>45.5625</v>
      </c>
      <c r="G7523" s="38">
        <v>370400</v>
      </c>
      <c r="H7523" s="37">
        <v>26.558727000000001</v>
      </c>
      <c r="I7523" s="41">
        <f t="shared" si="836"/>
        <v>0.58290758847736623</v>
      </c>
      <c r="J7523" s="41">
        <f t="shared" ca="1" si="837"/>
        <v>1</v>
      </c>
      <c r="K7523" s="37">
        <f t="shared" si="838"/>
        <v>26.61</v>
      </c>
      <c r="L7523" s="37">
        <f t="shared" si="839"/>
        <v>26.63</v>
      </c>
      <c r="M7523" s="37">
        <f t="shared" si="840"/>
        <v>26.52</v>
      </c>
      <c r="N7523" s="37">
        <f t="shared" si="841"/>
        <v>26.56</v>
      </c>
      <c r="O7523" s="38">
        <f t="shared" ca="1" si="842"/>
        <v>370400</v>
      </c>
    </row>
    <row r="7524" spans="1:15" x14ac:dyDescent="0.4">
      <c r="A7524">
        <v>7509</v>
      </c>
      <c r="B7524" s="63">
        <v>34473</v>
      </c>
      <c r="C7524" s="37">
        <v>45.421875</v>
      </c>
      <c r="D7524" s="37">
        <v>45.859375</v>
      </c>
      <c r="E7524" s="37">
        <v>45.421875</v>
      </c>
      <c r="F7524" s="37">
        <v>45.734375</v>
      </c>
      <c r="G7524" s="38">
        <v>531000</v>
      </c>
      <c r="H7524" s="37">
        <v>26.658928</v>
      </c>
      <c r="I7524" s="41">
        <f t="shared" si="836"/>
        <v>0.58290788930645709</v>
      </c>
      <c r="J7524" s="41">
        <f t="shared" ca="1" si="837"/>
        <v>1</v>
      </c>
      <c r="K7524" s="37">
        <f t="shared" si="838"/>
        <v>26.48</v>
      </c>
      <c r="L7524" s="37">
        <f t="shared" si="839"/>
        <v>26.73</v>
      </c>
      <c r="M7524" s="37">
        <f t="shared" si="840"/>
        <v>26.48</v>
      </c>
      <c r="N7524" s="37">
        <f t="shared" si="841"/>
        <v>26.66</v>
      </c>
      <c r="O7524" s="38">
        <f t="shared" ca="1" si="842"/>
        <v>531000</v>
      </c>
    </row>
    <row r="7525" spans="1:15" x14ac:dyDescent="0.4">
      <c r="A7525">
        <v>7510</v>
      </c>
      <c r="B7525" s="63">
        <v>34472</v>
      </c>
      <c r="C7525" s="37">
        <v>45.21875</v>
      </c>
      <c r="D7525" s="37">
        <v>45.6875</v>
      </c>
      <c r="E7525" s="37">
        <v>45.015625</v>
      </c>
      <c r="F7525" s="37">
        <v>45.515625</v>
      </c>
      <c r="G7525" s="38">
        <v>824800</v>
      </c>
      <c r="H7525" s="37">
        <v>26.531416</v>
      </c>
      <c r="I7525" s="41">
        <f t="shared" si="836"/>
        <v>0.58290786955029184</v>
      </c>
      <c r="J7525" s="41">
        <f t="shared" ca="1" si="837"/>
        <v>1</v>
      </c>
      <c r="K7525" s="37">
        <f t="shared" si="838"/>
        <v>26.36</v>
      </c>
      <c r="L7525" s="37">
        <f t="shared" si="839"/>
        <v>26.63</v>
      </c>
      <c r="M7525" s="37">
        <f t="shared" si="840"/>
        <v>26.24</v>
      </c>
      <c r="N7525" s="37">
        <f t="shared" si="841"/>
        <v>26.53</v>
      </c>
      <c r="O7525" s="38">
        <f t="shared" ca="1" si="842"/>
        <v>824800</v>
      </c>
    </row>
    <row r="7526" spans="1:15" x14ac:dyDescent="0.4">
      <c r="A7526">
        <v>7511</v>
      </c>
      <c r="B7526" s="63">
        <v>34471</v>
      </c>
      <c r="C7526" s="37">
        <v>44.5625</v>
      </c>
      <c r="D7526" s="37">
        <v>45.1875</v>
      </c>
      <c r="E7526" s="37">
        <v>44.5</v>
      </c>
      <c r="F7526" s="37">
        <v>45.1875</v>
      </c>
      <c r="G7526" s="38">
        <v>470200</v>
      </c>
      <c r="H7526" s="37">
        <v>26.340140999999999</v>
      </c>
      <c r="I7526" s="41">
        <f t="shared" si="836"/>
        <v>0.58290768464730291</v>
      </c>
      <c r="J7526" s="41">
        <f t="shared" ca="1" si="837"/>
        <v>1</v>
      </c>
      <c r="K7526" s="37">
        <f t="shared" si="838"/>
        <v>25.98</v>
      </c>
      <c r="L7526" s="37">
        <f t="shared" si="839"/>
        <v>26.34</v>
      </c>
      <c r="M7526" s="37">
        <f t="shared" si="840"/>
        <v>25.94</v>
      </c>
      <c r="N7526" s="37">
        <f t="shared" si="841"/>
        <v>26.34</v>
      </c>
      <c r="O7526" s="38">
        <f t="shared" ca="1" si="842"/>
        <v>470200</v>
      </c>
    </row>
    <row r="7527" spans="1:15" x14ac:dyDescent="0.4">
      <c r="A7527">
        <v>7512</v>
      </c>
      <c r="B7527" s="63">
        <v>34470</v>
      </c>
      <c r="C7527" s="37">
        <v>44.609375</v>
      </c>
      <c r="D7527" s="37">
        <v>44.75</v>
      </c>
      <c r="E7527" s="37">
        <v>44.515625</v>
      </c>
      <c r="F7527" s="37">
        <v>44.53125</v>
      </c>
      <c r="G7527" s="38">
        <v>450400</v>
      </c>
      <c r="H7527" s="37">
        <v>25.957616999999999</v>
      </c>
      <c r="I7527" s="41">
        <f t="shared" si="836"/>
        <v>0.58290789052631575</v>
      </c>
      <c r="J7527" s="41">
        <f t="shared" ca="1" si="837"/>
        <v>1</v>
      </c>
      <c r="K7527" s="37">
        <f t="shared" si="838"/>
        <v>26</v>
      </c>
      <c r="L7527" s="37">
        <f t="shared" si="839"/>
        <v>26.09</v>
      </c>
      <c r="M7527" s="37">
        <f t="shared" si="840"/>
        <v>25.95</v>
      </c>
      <c r="N7527" s="37">
        <f t="shared" si="841"/>
        <v>25.96</v>
      </c>
      <c r="O7527" s="38">
        <f t="shared" ca="1" si="842"/>
        <v>450400</v>
      </c>
    </row>
    <row r="7528" spans="1:15" x14ac:dyDescent="0.4">
      <c r="A7528">
        <v>7513</v>
      </c>
      <c r="B7528" s="63">
        <v>34467</v>
      </c>
      <c r="C7528" s="37">
        <v>44.640625</v>
      </c>
      <c r="D7528" s="37">
        <v>44.640625</v>
      </c>
      <c r="E7528" s="37">
        <v>44.296875</v>
      </c>
      <c r="F7528" s="37">
        <v>44.515625</v>
      </c>
      <c r="G7528" s="38">
        <v>321300</v>
      </c>
      <c r="H7528" s="37">
        <v>25.948502000000001</v>
      </c>
      <c r="I7528" s="41">
        <f t="shared" si="836"/>
        <v>0.58290773183573186</v>
      </c>
      <c r="J7528" s="41">
        <f t="shared" ca="1" si="837"/>
        <v>1</v>
      </c>
      <c r="K7528" s="37">
        <f t="shared" si="838"/>
        <v>26.02</v>
      </c>
      <c r="L7528" s="37">
        <f t="shared" si="839"/>
        <v>26.02</v>
      </c>
      <c r="M7528" s="37">
        <f t="shared" si="840"/>
        <v>25.82</v>
      </c>
      <c r="N7528" s="37">
        <f t="shared" si="841"/>
        <v>25.95</v>
      </c>
      <c r="O7528" s="38">
        <f t="shared" ca="1" si="842"/>
        <v>321300</v>
      </c>
    </row>
    <row r="7529" spans="1:15" x14ac:dyDescent="0.4">
      <c r="A7529">
        <v>7514</v>
      </c>
      <c r="B7529" s="63">
        <v>34466</v>
      </c>
      <c r="C7529" s="37">
        <v>44.578125</v>
      </c>
      <c r="D7529" s="37">
        <v>44.625</v>
      </c>
      <c r="E7529" s="37">
        <v>44.40625</v>
      </c>
      <c r="F7529" s="37">
        <v>44.515625</v>
      </c>
      <c r="G7529" s="38">
        <v>305200</v>
      </c>
      <c r="H7529" s="37">
        <v>25.948502000000001</v>
      </c>
      <c r="I7529" s="41">
        <f t="shared" si="836"/>
        <v>0.58290773183573186</v>
      </c>
      <c r="J7529" s="41">
        <f t="shared" ca="1" si="837"/>
        <v>1</v>
      </c>
      <c r="K7529" s="37">
        <f t="shared" si="838"/>
        <v>25.98</v>
      </c>
      <c r="L7529" s="37">
        <f t="shared" si="839"/>
        <v>26.01</v>
      </c>
      <c r="M7529" s="37">
        <f t="shared" si="840"/>
        <v>25.88</v>
      </c>
      <c r="N7529" s="37">
        <f t="shared" si="841"/>
        <v>25.95</v>
      </c>
      <c r="O7529" s="38">
        <f t="shared" ca="1" si="842"/>
        <v>305200</v>
      </c>
    </row>
    <row r="7530" spans="1:15" x14ac:dyDescent="0.4">
      <c r="A7530">
        <v>7515</v>
      </c>
      <c r="B7530" s="63">
        <v>34465</v>
      </c>
      <c r="C7530" s="37">
        <v>44.65625</v>
      </c>
      <c r="D7530" s="37">
        <v>44.71875</v>
      </c>
      <c r="E7530" s="37">
        <v>44.171875</v>
      </c>
      <c r="F7530" s="37">
        <v>44.296875</v>
      </c>
      <c r="G7530" s="38">
        <v>210600</v>
      </c>
      <c r="H7530" s="37">
        <v>25.820996999999998</v>
      </c>
      <c r="I7530" s="41">
        <f t="shared" si="836"/>
        <v>0.58290786878306877</v>
      </c>
      <c r="J7530" s="41">
        <f t="shared" ca="1" si="837"/>
        <v>1</v>
      </c>
      <c r="K7530" s="37">
        <f t="shared" si="838"/>
        <v>26.03</v>
      </c>
      <c r="L7530" s="37">
        <f t="shared" si="839"/>
        <v>26.07</v>
      </c>
      <c r="M7530" s="37">
        <f t="shared" si="840"/>
        <v>25.75</v>
      </c>
      <c r="N7530" s="37">
        <f t="shared" si="841"/>
        <v>25.82</v>
      </c>
      <c r="O7530" s="38">
        <f t="shared" ca="1" si="842"/>
        <v>210600</v>
      </c>
    </row>
    <row r="7531" spans="1:15" x14ac:dyDescent="0.4">
      <c r="A7531">
        <v>7516</v>
      </c>
      <c r="B7531" s="63">
        <v>34464</v>
      </c>
      <c r="C7531" s="37">
        <v>44.578125</v>
      </c>
      <c r="D7531" s="37">
        <v>44.84375</v>
      </c>
      <c r="E7531" s="37">
        <v>44.546875</v>
      </c>
      <c r="F7531" s="37">
        <v>44.703125</v>
      </c>
      <c r="G7531" s="38">
        <v>583400</v>
      </c>
      <c r="H7531" s="37">
        <v>26.057796</v>
      </c>
      <c r="I7531" s="41">
        <f t="shared" si="836"/>
        <v>0.5829077049982524</v>
      </c>
      <c r="J7531" s="41">
        <f t="shared" ca="1" si="837"/>
        <v>1</v>
      </c>
      <c r="K7531" s="37">
        <f t="shared" si="838"/>
        <v>25.98</v>
      </c>
      <c r="L7531" s="37">
        <f t="shared" si="839"/>
        <v>26.14</v>
      </c>
      <c r="M7531" s="37">
        <f t="shared" si="840"/>
        <v>25.97</v>
      </c>
      <c r="N7531" s="37">
        <f t="shared" si="841"/>
        <v>26.06</v>
      </c>
      <c r="O7531" s="38">
        <f t="shared" ca="1" si="842"/>
        <v>583400</v>
      </c>
    </row>
    <row r="7532" spans="1:15" x14ac:dyDescent="0.4">
      <c r="A7532">
        <v>7517</v>
      </c>
      <c r="B7532" s="63">
        <v>34463</v>
      </c>
      <c r="C7532" s="37">
        <v>44.625</v>
      </c>
      <c r="D7532" s="37">
        <v>44.75</v>
      </c>
      <c r="E7532" s="37">
        <v>44.28125</v>
      </c>
      <c r="F7532" s="37">
        <v>44.359375</v>
      </c>
      <c r="G7532" s="38">
        <v>499300</v>
      </c>
      <c r="H7532" s="37">
        <v>25.857426</v>
      </c>
      <c r="I7532" s="41">
        <f t="shared" si="836"/>
        <v>0.58290780697428668</v>
      </c>
      <c r="J7532" s="41">
        <f t="shared" ca="1" si="837"/>
        <v>1</v>
      </c>
      <c r="K7532" s="37">
        <f t="shared" si="838"/>
        <v>26.01</v>
      </c>
      <c r="L7532" s="37">
        <f t="shared" si="839"/>
        <v>26.09</v>
      </c>
      <c r="M7532" s="37">
        <f t="shared" si="840"/>
        <v>25.81</v>
      </c>
      <c r="N7532" s="37">
        <f t="shared" si="841"/>
        <v>25.86</v>
      </c>
      <c r="O7532" s="38">
        <f t="shared" ca="1" si="842"/>
        <v>499300</v>
      </c>
    </row>
    <row r="7533" spans="1:15" x14ac:dyDescent="0.4">
      <c r="A7533">
        <v>7518</v>
      </c>
      <c r="B7533" s="63">
        <v>34460</v>
      </c>
      <c r="C7533" s="37">
        <v>44.96875</v>
      </c>
      <c r="D7533" s="37">
        <v>44.96875</v>
      </c>
      <c r="E7533" s="37">
        <v>44.59375</v>
      </c>
      <c r="F7533" s="37">
        <v>44.75</v>
      </c>
      <c r="G7533" s="38">
        <v>216300</v>
      </c>
      <c r="H7533" s="37">
        <v>26.085132999999999</v>
      </c>
      <c r="I7533" s="41">
        <f t="shared" si="836"/>
        <v>0.58290799999999998</v>
      </c>
      <c r="J7533" s="41">
        <f t="shared" ca="1" si="837"/>
        <v>1</v>
      </c>
      <c r="K7533" s="37">
        <f t="shared" si="838"/>
        <v>26.21</v>
      </c>
      <c r="L7533" s="37">
        <f t="shared" si="839"/>
        <v>26.21</v>
      </c>
      <c r="M7533" s="37">
        <f t="shared" si="840"/>
        <v>25.99</v>
      </c>
      <c r="N7533" s="37">
        <f t="shared" si="841"/>
        <v>26.09</v>
      </c>
      <c r="O7533" s="38">
        <f t="shared" ca="1" si="842"/>
        <v>216300</v>
      </c>
    </row>
    <row r="7534" spans="1:15" x14ac:dyDescent="0.4">
      <c r="A7534">
        <v>7519</v>
      </c>
      <c r="B7534" s="63">
        <v>34459</v>
      </c>
      <c r="C7534" s="37">
        <v>45.296875</v>
      </c>
      <c r="D7534" s="37">
        <v>45.375</v>
      </c>
      <c r="E7534" s="37">
        <v>45.1875</v>
      </c>
      <c r="F7534" s="37">
        <v>45.1875</v>
      </c>
      <c r="G7534" s="38">
        <v>659800</v>
      </c>
      <c r="H7534" s="37">
        <v>26.340140999999999</v>
      </c>
      <c r="I7534" s="41">
        <f t="shared" si="836"/>
        <v>0.58290768464730291</v>
      </c>
      <c r="J7534" s="41">
        <f t="shared" ca="1" si="837"/>
        <v>1</v>
      </c>
      <c r="K7534" s="37">
        <f t="shared" si="838"/>
        <v>26.4</v>
      </c>
      <c r="L7534" s="37">
        <f t="shared" si="839"/>
        <v>26.45</v>
      </c>
      <c r="M7534" s="37">
        <f t="shared" si="840"/>
        <v>26.34</v>
      </c>
      <c r="N7534" s="37">
        <f t="shared" si="841"/>
        <v>26.34</v>
      </c>
      <c r="O7534" s="38">
        <f t="shared" ca="1" si="842"/>
        <v>659800</v>
      </c>
    </row>
    <row r="7535" spans="1:15" x14ac:dyDescent="0.4">
      <c r="A7535">
        <v>7520</v>
      </c>
      <c r="B7535" s="63">
        <v>34458</v>
      </c>
      <c r="C7535" s="37">
        <v>45.421875</v>
      </c>
      <c r="D7535" s="37">
        <v>45.421875</v>
      </c>
      <c r="E7535" s="37">
        <v>45.078125</v>
      </c>
      <c r="F7535" s="37">
        <v>45.25</v>
      </c>
      <c r="G7535" s="38">
        <v>401900</v>
      </c>
      <c r="H7535" s="37">
        <v>26.376595999999999</v>
      </c>
      <c r="I7535" s="41">
        <f t="shared" si="836"/>
        <v>0.58290819889502765</v>
      </c>
      <c r="J7535" s="41">
        <f t="shared" ca="1" si="837"/>
        <v>1</v>
      </c>
      <c r="K7535" s="37">
        <f t="shared" si="838"/>
        <v>26.48</v>
      </c>
      <c r="L7535" s="37">
        <f t="shared" si="839"/>
        <v>26.48</v>
      </c>
      <c r="M7535" s="37">
        <f t="shared" si="840"/>
        <v>26.28</v>
      </c>
      <c r="N7535" s="37">
        <f t="shared" si="841"/>
        <v>26.38</v>
      </c>
      <c r="O7535" s="38">
        <f t="shared" ca="1" si="842"/>
        <v>401900</v>
      </c>
    </row>
    <row r="7536" spans="1:15" x14ac:dyDescent="0.4">
      <c r="A7536">
        <v>7521</v>
      </c>
      <c r="B7536" s="63">
        <v>34457</v>
      </c>
      <c r="C7536" s="37">
        <v>45.390625</v>
      </c>
      <c r="D7536" s="37">
        <v>45.40625</v>
      </c>
      <c r="E7536" s="37">
        <v>45.0625</v>
      </c>
      <c r="F7536" s="37">
        <v>45.328125</v>
      </c>
      <c r="G7536" s="38">
        <v>183400</v>
      </c>
      <c r="H7536" s="37">
        <v>26.422127</v>
      </c>
      <c r="I7536" s="41">
        <f t="shared" si="836"/>
        <v>0.58290800689417444</v>
      </c>
      <c r="J7536" s="41">
        <f t="shared" ca="1" si="837"/>
        <v>1</v>
      </c>
      <c r="K7536" s="37">
        <f t="shared" si="838"/>
        <v>26.46</v>
      </c>
      <c r="L7536" s="37">
        <f t="shared" si="839"/>
        <v>26.47</v>
      </c>
      <c r="M7536" s="37">
        <f t="shared" si="840"/>
        <v>26.27</v>
      </c>
      <c r="N7536" s="37">
        <f t="shared" si="841"/>
        <v>26.42</v>
      </c>
      <c r="O7536" s="38">
        <f t="shared" ca="1" si="842"/>
        <v>183400</v>
      </c>
    </row>
    <row r="7537" spans="1:15" x14ac:dyDescent="0.4">
      <c r="A7537">
        <v>7522</v>
      </c>
      <c r="B7537" s="63">
        <v>34456</v>
      </c>
      <c r="C7537" s="37">
        <v>45.09375</v>
      </c>
      <c r="D7537" s="37">
        <v>45.71875</v>
      </c>
      <c r="E7537" s="37">
        <v>44.9375</v>
      </c>
      <c r="F7537" s="37">
        <v>45.375</v>
      </c>
      <c r="G7537" s="38">
        <v>275000</v>
      </c>
      <c r="H7537" s="37">
        <v>26.449442000000001</v>
      </c>
      <c r="I7537" s="41">
        <f t="shared" si="836"/>
        <v>0.58290781267217628</v>
      </c>
      <c r="J7537" s="41">
        <f t="shared" ca="1" si="837"/>
        <v>1</v>
      </c>
      <c r="K7537" s="37">
        <f t="shared" si="838"/>
        <v>26.29</v>
      </c>
      <c r="L7537" s="37">
        <f t="shared" si="839"/>
        <v>26.65</v>
      </c>
      <c r="M7537" s="37">
        <f t="shared" si="840"/>
        <v>26.19</v>
      </c>
      <c r="N7537" s="37">
        <f t="shared" si="841"/>
        <v>26.45</v>
      </c>
      <c r="O7537" s="38">
        <f t="shared" ca="1" si="842"/>
        <v>275000</v>
      </c>
    </row>
    <row r="7538" spans="1:15" x14ac:dyDescent="0.4">
      <c r="A7538">
        <v>7523</v>
      </c>
      <c r="B7538" s="63">
        <v>34453</v>
      </c>
      <c r="C7538" s="37">
        <v>44.875</v>
      </c>
      <c r="D7538" s="37">
        <v>45.15625</v>
      </c>
      <c r="E7538" s="37">
        <v>44.8125</v>
      </c>
      <c r="F7538" s="37">
        <v>45.09375</v>
      </c>
      <c r="G7538" s="38">
        <v>481900</v>
      </c>
      <c r="H7538" s="37">
        <v>26.285485999999999</v>
      </c>
      <c r="I7538" s="41">
        <f t="shared" si="836"/>
        <v>0.58290752044352045</v>
      </c>
      <c r="J7538" s="41">
        <f t="shared" ca="1" si="837"/>
        <v>1</v>
      </c>
      <c r="K7538" s="37">
        <f t="shared" si="838"/>
        <v>26.16</v>
      </c>
      <c r="L7538" s="37">
        <f t="shared" si="839"/>
        <v>26.32</v>
      </c>
      <c r="M7538" s="37">
        <f t="shared" si="840"/>
        <v>26.12</v>
      </c>
      <c r="N7538" s="37">
        <f t="shared" si="841"/>
        <v>26.29</v>
      </c>
      <c r="O7538" s="38">
        <f t="shared" ca="1" si="842"/>
        <v>481900</v>
      </c>
    </row>
    <row r="7539" spans="1:15" x14ac:dyDescent="0.4">
      <c r="A7539">
        <v>7524</v>
      </c>
      <c r="B7539" s="63">
        <v>34452</v>
      </c>
      <c r="C7539" s="37">
        <v>45.1875</v>
      </c>
      <c r="D7539" s="37">
        <v>45.25</v>
      </c>
      <c r="E7539" s="37">
        <v>44.8125</v>
      </c>
      <c r="F7539" s="37">
        <v>44.953125</v>
      </c>
      <c r="G7539" s="38">
        <v>287000</v>
      </c>
      <c r="H7539" s="37">
        <v>26.203538999999999</v>
      </c>
      <c r="I7539" s="41">
        <f t="shared" si="836"/>
        <v>0.58290806256517202</v>
      </c>
      <c r="J7539" s="41">
        <f t="shared" ca="1" si="837"/>
        <v>1</v>
      </c>
      <c r="K7539" s="37">
        <f t="shared" si="838"/>
        <v>26.34</v>
      </c>
      <c r="L7539" s="37">
        <f t="shared" si="839"/>
        <v>26.38</v>
      </c>
      <c r="M7539" s="37">
        <f t="shared" si="840"/>
        <v>26.12</v>
      </c>
      <c r="N7539" s="37">
        <f t="shared" si="841"/>
        <v>26.2</v>
      </c>
      <c r="O7539" s="38">
        <f t="shared" ca="1" si="842"/>
        <v>287000</v>
      </c>
    </row>
    <row r="7540" spans="1:15" x14ac:dyDescent="0.4">
      <c r="A7540">
        <v>7525</v>
      </c>
      <c r="B7540" s="63">
        <v>34450</v>
      </c>
      <c r="C7540" s="37">
        <v>45.265625</v>
      </c>
      <c r="D7540" s="37">
        <v>45.34375</v>
      </c>
      <c r="E7540" s="37">
        <v>45.1875</v>
      </c>
      <c r="F7540" s="37">
        <v>45.28125</v>
      </c>
      <c r="G7540" s="38">
        <v>399000</v>
      </c>
      <c r="H7540" s="37">
        <v>26.394805999999999</v>
      </c>
      <c r="I7540" s="41">
        <f t="shared" si="836"/>
        <v>0.58290806901311243</v>
      </c>
      <c r="J7540" s="41">
        <f t="shared" ca="1" si="837"/>
        <v>1</v>
      </c>
      <c r="K7540" s="37">
        <f t="shared" si="838"/>
        <v>26.39</v>
      </c>
      <c r="L7540" s="37">
        <f t="shared" si="839"/>
        <v>26.43</v>
      </c>
      <c r="M7540" s="37">
        <f t="shared" si="840"/>
        <v>26.34</v>
      </c>
      <c r="N7540" s="37">
        <f t="shared" si="841"/>
        <v>26.39</v>
      </c>
      <c r="O7540" s="38">
        <f t="shared" ca="1" si="842"/>
        <v>399000</v>
      </c>
    </row>
    <row r="7541" spans="1:15" x14ac:dyDescent="0.4">
      <c r="A7541">
        <v>7526</v>
      </c>
      <c r="B7541" s="63">
        <v>34449</v>
      </c>
      <c r="C7541" s="37">
        <v>44.84375</v>
      </c>
      <c r="D7541" s="37">
        <v>45.359375</v>
      </c>
      <c r="E7541" s="37">
        <v>44.84375</v>
      </c>
      <c r="F7541" s="37">
        <v>45.328125</v>
      </c>
      <c r="G7541" s="38">
        <v>394600</v>
      </c>
      <c r="H7541" s="37">
        <v>26.422127</v>
      </c>
      <c r="I7541" s="41">
        <f t="shared" si="836"/>
        <v>0.58290800689417444</v>
      </c>
      <c r="J7541" s="41">
        <f t="shared" ca="1" si="837"/>
        <v>1</v>
      </c>
      <c r="K7541" s="37">
        <f t="shared" si="838"/>
        <v>26.14</v>
      </c>
      <c r="L7541" s="37">
        <f t="shared" si="839"/>
        <v>26.44</v>
      </c>
      <c r="M7541" s="37">
        <f t="shared" si="840"/>
        <v>26.14</v>
      </c>
      <c r="N7541" s="37">
        <f t="shared" si="841"/>
        <v>26.42</v>
      </c>
      <c r="O7541" s="38">
        <f t="shared" ca="1" si="842"/>
        <v>394600</v>
      </c>
    </row>
    <row r="7542" spans="1:15" x14ac:dyDescent="0.4">
      <c r="A7542">
        <v>7527</v>
      </c>
      <c r="B7542" s="63">
        <v>34446</v>
      </c>
      <c r="C7542" s="37">
        <v>45.015625</v>
      </c>
      <c r="D7542" s="37">
        <v>45.046875</v>
      </c>
      <c r="E7542" s="37">
        <v>44.734375</v>
      </c>
      <c r="F7542" s="37">
        <v>44.859375</v>
      </c>
      <c r="G7542" s="38">
        <v>301800</v>
      </c>
      <c r="H7542" s="37">
        <v>26.148886000000001</v>
      </c>
      <c r="I7542" s="41">
        <f t="shared" si="836"/>
        <v>0.58290794287704639</v>
      </c>
      <c r="J7542" s="41">
        <f t="shared" ca="1" si="837"/>
        <v>1</v>
      </c>
      <c r="K7542" s="37">
        <f t="shared" si="838"/>
        <v>26.24</v>
      </c>
      <c r="L7542" s="37">
        <f t="shared" si="839"/>
        <v>26.26</v>
      </c>
      <c r="M7542" s="37">
        <f t="shared" si="840"/>
        <v>26.08</v>
      </c>
      <c r="N7542" s="37">
        <f t="shared" si="841"/>
        <v>26.15</v>
      </c>
      <c r="O7542" s="38">
        <f t="shared" ca="1" si="842"/>
        <v>301800</v>
      </c>
    </row>
    <row r="7543" spans="1:15" x14ac:dyDescent="0.4">
      <c r="A7543">
        <v>7528</v>
      </c>
      <c r="B7543" s="63">
        <v>34445</v>
      </c>
      <c r="C7543" s="37">
        <v>44.5</v>
      </c>
      <c r="D7543" s="37">
        <v>44.96875</v>
      </c>
      <c r="E7543" s="37">
        <v>44.34375</v>
      </c>
      <c r="F7543" s="37">
        <v>44.90625</v>
      </c>
      <c r="G7543" s="38">
        <v>200300</v>
      </c>
      <c r="H7543" s="37">
        <v>26.176207999999999</v>
      </c>
      <c r="I7543" s="41">
        <f t="shared" si="836"/>
        <v>0.58290790257480862</v>
      </c>
      <c r="J7543" s="41">
        <f t="shared" ca="1" si="837"/>
        <v>1</v>
      </c>
      <c r="K7543" s="37">
        <f t="shared" si="838"/>
        <v>25.94</v>
      </c>
      <c r="L7543" s="37">
        <f t="shared" si="839"/>
        <v>26.21</v>
      </c>
      <c r="M7543" s="37">
        <f t="shared" si="840"/>
        <v>25.85</v>
      </c>
      <c r="N7543" s="37">
        <f t="shared" si="841"/>
        <v>26.18</v>
      </c>
      <c r="O7543" s="38">
        <f t="shared" ca="1" si="842"/>
        <v>200300</v>
      </c>
    </row>
    <row r="7544" spans="1:15" x14ac:dyDescent="0.4">
      <c r="A7544">
        <v>7529</v>
      </c>
      <c r="B7544" s="63">
        <v>34444</v>
      </c>
      <c r="C7544" s="37">
        <v>44.40625</v>
      </c>
      <c r="D7544" s="37">
        <v>44.515625</v>
      </c>
      <c r="E7544" s="37">
        <v>44.078125</v>
      </c>
      <c r="F7544" s="37">
        <v>44.3125</v>
      </c>
      <c r="G7544" s="38">
        <v>508000</v>
      </c>
      <c r="H7544" s="37">
        <v>25.830107000000002</v>
      </c>
      <c r="I7544" s="41">
        <f t="shared" si="836"/>
        <v>0.58290791537376596</v>
      </c>
      <c r="J7544" s="41">
        <f t="shared" ca="1" si="837"/>
        <v>1</v>
      </c>
      <c r="K7544" s="37">
        <f t="shared" si="838"/>
        <v>25.88</v>
      </c>
      <c r="L7544" s="37">
        <f t="shared" si="839"/>
        <v>25.95</v>
      </c>
      <c r="M7544" s="37">
        <f t="shared" si="840"/>
        <v>25.69</v>
      </c>
      <c r="N7544" s="37">
        <f t="shared" si="841"/>
        <v>25.83</v>
      </c>
      <c r="O7544" s="38">
        <f t="shared" ca="1" si="842"/>
        <v>508000</v>
      </c>
    </row>
    <row r="7545" spans="1:15" x14ac:dyDescent="0.4">
      <c r="A7545">
        <v>7530</v>
      </c>
      <c r="B7545" s="63">
        <v>34443</v>
      </c>
      <c r="C7545" s="37">
        <v>44.25</v>
      </c>
      <c r="D7545" s="37">
        <v>44.53125</v>
      </c>
      <c r="E7545" s="37">
        <v>43.984375</v>
      </c>
      <c r="F7545" s="37">
        <v>44.359375</v>
      </c>
      <c r="G7545" s="38">
        <v>472200</v>
      </c>
      <c r="H7545" s="37">
        <v>25.857426</v>
      </c>
      <c r="I7545" s="41">
        <f t="shared" si="836"/>
        <v>0.58290780697428668</v>
      </c>
      <c r="J7545" s="41">
        <f t="shared" ca="1" si="837"/>
        <v>1</v>
      </c>
      <c r="K7545" s="37">
        <f t="shared" si="838"/>
        <v>25.79</v>
      </c>
      <c r="L7545" s="37">
        <f t="shared" si="839"/>
        <v>25.96</v>
      </c>
      <c r="M7545" s="37">
        <f t="shared" si="840"/>
        <v>25.64</v>
      </c>
      <c r="N7545" s="37">
        <f t="shared" si="841"/>
        <v>25.86</v>
      </c>
      <c r="O7545" s="38">
        <f t="shared" ca="1" si="842"/>
        <v>472200</v>
      </c>
    </row>
    <row r="7546" spans="1:15" x14ac:dyDescent="0.4">
      <c r="A7546">
        <v>7531</v>
      </c>
      <c r="B7546" s="63">
        <v>34442</v>
      </c>
      <c r="C7546" s="37">
        <v>44.640625</v>
      </c>
      <c r="D7546" s="37">
        <v>44.765625</v>
      </c>
      <c r="E7546" s="37">
        <v>44.15625</v>
      </c>
      <c r="F7546" s="37">
        <v>44.296875</v>
      </c>
      <c r="G7546" s="38">
        <v>369100</v>
      </c>
      <c r="H7546" s="37">
        <v>25.820996999999998</v>
      </c>
      <c r="I7546" s="41">
        <f t="shared" si="836"/>
        <v>0.58290786878306877</v>
      </c>
      <c r="J7546" s="41">
        <f t="shared" ca="1" si="837"/>
        <v>1</v>
      </c>
      <c r="K7546" s="37">
        <f t="shared" si="838"/>
        <v>26.02</v>
      </c>
      <c r="L7546" s="37">
        <f t="shared" si="839"/>
        <v>26.09</v>
      </c>
      <c r="M7546" s="37">
        <f t="shared" si="840"/>
        <v>25.74</v>
      </c>
      <c r="N7546" s="37">
        <f t="shared" si="841"/>
        <v>25.82</v>
      </c>
      <c r="O7546" s="38">
        <f t="shared" ca="1" si="842"/>
        <v>369100</v>
      </c>
    </row>
    <row r="7547" spans="1:15" x14ac:dyDescent="0.4">
      <c r="A7547">
        <v>7532</v>
      </c>
      <c r="B7547" s="63">
        <v>34439</v>
      </c>
      <c r="C7547" s="37">
        <v>44.578125</v>
      </c>
      <c r="D7547" s="37">
        <v>44.78125</v>
      </c>
      <c r="E7547" s="37">
        <v>44.515625</v>
      </c>
      <c r="F7547" s="37">
        <v>44.59375</v>
      </c>
      <c r="G7547" s="38">
        <v>387300</v>
      </c>
      <c r="H7547" s="37">
        <v>25.994057000000002</v>
      </c>
      <c r="I7547" s="41">
        <f t="shared" si="836"/>
        <v>0.58290807568325165</v>
      </c>
      <c r="J7547" s="41">
        <f t="shared" ca="1" si="837"/>
        <v>1</v>
      </c>
      <c r="K7547" s="37">
        <f t="shared" si="838"/>
        <v>25.98</v>
      </c>
      <c r="L7547" s="37">
        <f t="shared" si="839"/>
        <v>26.1</v>
      </c>
      <c r="M7547" s="37">
        <f t="shared" si="840"/>
        <v>25.95</v>
      </c>
      <c r="N7547" s="37">
        <f t="shared" si="841"/>
        <v>25.99</v>
      </c>
      <c r="O7547" s="38">
        <f t="shared" ca="1" si="842"/>
        <v>387300</v>
      </c>
    </row>
    <row r="7548" spans="1:15" x14ac:dyDescent="0.4">
      <c r="A7548">
        <v>7533</v>
      </c>
      <c r="B7548" s="63">
        <v>34438</v>
      </c>
      <c r="C7548" s="37">
        <v>44.5</v>
      </c>
      <c r="D7548" s="37">
        <v>44.828125</v>
      </c>
      <c r="E7548" s="37">
        <v>44.40625</v>
      </c>
      <c r="F7548" s="37">
        <v>44.59375</v>
      </c>
      <c r="G7548" s="38">
        <v>419900</v>
      </c>
      <c r="H7548" s="37">
        <v>25.994057000000002</v>
      </c>
      <c r="I7548" s="41">
        <f t="shared" si="836"/>
        <v>0.58290807568325165</v>
      </c>
      <c r="J7548" s="41">
        <f t="shared" ca="1" si="837"/>
        <v>1</v>
      </c>
      <c r="K7548" s="37">
        <f t="shared" si="838"/>
        <v>25.94</v>
      </c>
      <c r="L7548" s="37">
        <f t="shared" si="839"/>
        <v>26.13</v>
      </c>
      <c r="M7548" s="37">
        <f t="shared" si="840"/>
        <v>25.88</v>
      </c>
      <c r="N7548" s="37">
        <f t="shared" si="841"/>
        <v>25.99</v>
      </c>
      <c r="O7548" s="38">
        <f t="shared" ca="1" si="842"/>
        <v>419900</v>
      </c>
    </row>
    <row r="7549" spans="1:15" x14ac:dyDescent="0.4">
      <c r="A7549">
        <v>7534</v>
      </c>
      <c r="B7549" s="63">
        <v>34437</v>
      </c>
      <c r="C7549" s="37">
        <v>44.796875</v>
      </c>
      <c r="D7549" s="37">
        <v>44.90625</v>
      </c>
      <c r="E7549" s="37">
        <v>44.25</v>
      </c>
      <c r="F7549" s="37">
        <v>44.578125</v>
      </c>
      <c r="G7549" s="38">
        <v>364100</v>
      </c>
      <c r="H7549" s="37">
        <v>25.984949</v>
      </c>
      <c r="I7549" s="41">
        <f t="shared" si="836"/>
        <v>0.58290807430774627</v>
      </c>
      <c r="J7549" s="41">
        <f t="shared" ca="1" si="837"/>
        <v>1</v>
      </c>
      <c r="K7549" s="37">
        <f t="shared" si="838"/>
        <v>26.11</v>
      </c>
      <c r="L7549" s="37">
        <f t="shared" si="839"/>
        <v>26.18</v>
      </c>
      <c r="M7549" s="37">
        <f t="shared" si="840"/>
        <v>25.79</v>
      </c>
      <c r="N7549" s="37">
        <f t="shared" si="841"/>
        <v>25.98</v>
      </c>
      <c r="O7549" s="38">
        <f t="shared" ca="1" si="842"/>
        <v>364100</v>
      </c>
    </row>
    <row r="7550" spans="1:15" x14ac:dyDescent="0.4">
      <c r="A7550">
        <v>7535</v>
      </c>
      <c r="B7550" s="63">
        <v>34436</v>
      </c>
      <c r="C7550" s="37">
        <v>44.921875</v>
      </c>
      <c r="D7550" s="37">
        <v>45</v>
      </c>
      <c r="E7550" s="37">
        <v>44.71875</v>
      </c>
      <c r="F7550" s="37">
        <v>44.8125</v>
      </c>
      <c r="G7550" s="38">
        <v>1409200</v>
      </c>
      <c r="H7550" s="37">
        <v>26.121548000000001</v>
      </c>
      <c r="I7550" s="41">
        <f t="shared" si="836"/>
        <v>0.58290762622036263</v>
      </c>
      <c r="J7550" s="41">
        <f t="shared" ca="1" si="837"/>
        <v>1</v>
      </c>
      <c r="K7550" s="37">
        <f t="shared" si="838"/>
        <v>26.19</v>
      </c>
      <c r="L7550" s="37">
        <f t="shared" si="839"/>
        <v>26.23</v>
      </c>
      <c r="M7550" s="37">
        <f t="shared" si="840"/>
        <v>26.07</v>
      </c>
      <c r="N7550" s="37">
        <f t="shared" si="841"/>
        <v>26.12</v>
      </c>
      <c r="O7550" s="38">
        <f t="shared" ca="1" si="842"/>
        <v>1409200</v>
      </c>
    </row>
    <row r="7551" spans="1:15" x14ac:dyDescent="0.4">
      <c r="A7551">
        <v>7536</v>
      </c>
      <c r="B7551" s="63">
        <v>34435</v>
      </c>
      <c r="C7551" s="37">
        <v>44.8125</v>
      </c>
      <c r="D7551" s="37">
        <v>45.0625</v>
      </c>
      <c r="E7551" s="37">
        <v>44.703125</v>
      </c>
      <c r="F7551" s="37">
        <v>44.875</v>
      </c>
      <c r="G7551" s="38">
        <v>203300</v>
      </c>
      <c r="H7551" s="37">
        <v>26.157993000000001</v>
      </c>
      <c r="I7551" s="41">
        <f t="shared" si="836"/>
        <v>0.58290792200557107</v>
      </c>
      <c r="J7551" s="41">
        <f t="shared" ca="1" si="837"/>
        <v>1</v>
      </c>
      <c r="K7551" s="37">
        <f t="shared" si="838"/>
        <v>26.12</v>
      </c>
      <c r="L7551" s="37">
        <f t="shared" si="839"/>
        <v>26.27</v>
      </c>
      <c r="M7551" s="37">
        <f t="shared" si="840"/>
        <v>26.06</v>
      </c>
      <c r="N7551" s="37">
        <f t="shared" si="841"/>
        <v>26.16</v>
      </c>
      <c r="O7551" s="38">
        <f t="shared" ca="1" si="842"/>
        <v>203300</v>
      </c>
    </row>
    <row r="7552" spans="1:15" x14ac:dyDescent="0.4">
      <c r="A7552">
        <v>7537</v>
      </c>
      <c r="B7552" s="63">
        <v>34432</v>
      </c>
      <c r="C7552" s="37">
        <v>44.9375</v>
      </c>
      <c r="D7552" s="37">
        <v>44.9375</v>
      </c>
      <c r="E7552" s="37">
        <v>44.46875</v>
      </c>
      <c r="F7552" s="37">
        <v>44.6875</v>
      </c>
      <c r="G7552" s="38">
        <v>242400</v>
      </c>
      <c r="H7552" s="37">
        <v>26.048701999999999</v>
      </c>
      <c r="I7552" s="41">
        <f t="shared" si="836"/>
        <v>0.5829080167832168</v>
      </c>
      <c r="J7552" s="41">
        <f t="shared" ca="1" si="837"/>
        <v>1</v>
      </c>
      <c r="K7552" s="37">
        <f t="shared" si="838"/>
        <v>26.19</v>
      </c>
      <c r="L7552" s="37">
        <f t="shared" si="839"/>
        <v>26.19</v>
      </c>
      <c r="M7552" s="37">
        <f t="shared" si="840"/>
        <v>25.92</v>
      </c>
      <c r="N7552" s="37">
        <f t="shared" si="841"/>
        <v>26.05</v>
      </c>
      <c r="O7552" s="38">
        <f t="shared" ca="1" si="842"/>
        <v>242400</v>
      </c>
    </row>
    <row r="7553" spans="1:15" x14ac:dyDescent="0.4">
      <c r="A7553">
        <v>7538</v>
      </c>
      <c r="B7553" s="63">
        <v>34431</v>
      </c>
      <c r="C7553" s="37">
        <v>44.78125</v>
      </c>
      <c r="D7553" s="37">
        <v>45.125</v>
      </c>
      <c r="E7553" s="37">
        <v>44.53125</v>
      </c>
      <c r="F7553" s="37">
        <v>45.03125</v>
      </c>
      <c r="G7553" s="38">
        <v>666100</v>
      </c>
      <c r="H7553" s="37">
        <v>26.249067</v>
      </c>
      <c r="I7553" s="41">
        <f t="shared" si="836"/>
        <v>0.58290780291464261</v>
      </c>
      <c r="J7553" s="41">
        <f t="shared" ca="1" si="837"/>
        <v>1</v>
      </c>
      <c r="K7553" s="37">
        <f t="shared" si="838"/>
        <v>26.1</v>
      </c>
      <c r="L7553" s="37">
        <f t="shared" si="839"/>
        <v>26.3</v>
      </c>
      <c r="M7553" s="37">
        <f t="shared" si="840"/>
        <v>25.96</v>
      </c>
      <c r="N7553" s="37">
        <f t="shared" si="841"/>
        <v>26.25</v>
      </c>
      <c r="O7553" s="38">
        <f t="shared" ca="1" si="842"/>
        <v>666100</v>
      </c>
    </row>
    <row r="7554" spans="1:15" x14ac:dyDescent="0.4">
      <c r="A7554">
        <v>7539</v>
      </c>
      <c r="B7554" s="63">
        <v>34430</v>
      </c>
      <c r="C7554" s="37">
        <v>44.875</v>
      </c>
      <c r="D7554" s="37">
        <v>44.90625</v>
      </c>
      <c r="E7554" s="37">
        <v>44.5</v>
      </c>
      <c r="F7554" s="37">
        <v>44.8125</v>
      </c>
      <c r="G7554" s="38">
        <v>516500</v>
      </c>
      <c r="H7554" s="37">
        <v>26.121548000000001</v>
      </c>
      <c r="I7554" s="41">
        <f t="shared" si="836"/>
        <v>0.58290762622036263</v>
      </c>
      <c r="J7554" s="41">
        <f t="shared" ca="1" si="837"/>
        <v>1</v>
      </c>
      <c r="K7554" s="37">
        <f t="shared" si="838"/>
        <v>26.16</v>
      </c>
      <c r="L7554" s="37">
        <f t="shared" si="839"/>
        <v>26.18</v>
      </c>
      <c r="M7554" s="37">
        <f t="shared" si="840"/>
        <v>25.94</v>
      </c>
      <c r="N7554" s="37">
        <f t="shared" si="841"/>
        <v>26.12</v>
      </c>
      <c r="O7554" s="38">
        <f t="shared" ca="1" si="842"/>
        <v>516500</v>
      </c>
    </row>
    <row r="7555" spans="1:15" x14ac:dyDescent="0.4">
      <c r="A7555">
        <v>7540</v>
      </c>
      <c r="B7555" s="63">
        <v>34429</v>
      </c>
      <c r="C7555" s="37">
        <v>44.34375</v>
      </c>
      <c r="D7555" s="37">
        <v>44.8125</v>
      </c>
      <c r="E7555" s="37">
        <v>44.34375</v>
      </c>
      <c r="F7555" s="37">
        <v>44.8125</v>
      </c>
      <c r="G7555" s="38">
        <v>1179000</v>
      </c>
      <c r="H7555" s="37">
        <v>26.121548000000001</v>
      </c>
      <c r="I7555" s="41">
        <f t="shared" si="836"/>
        <v>0.58290762622036263</v>
      </c>
      <c r="J7555" s="41">
        <f t="shared" ca="1" si="837"/>
        <v>1</v>
      </c>
      <c r="K7555" s="37">
        <f t="shared" si="838"/>
        <v>25.85</v>
      </c>
      <c r="L7555" s="37">
        <f t="shared" si="839"/>
        <v>26.12</v>
      </c>
      <c r="M7555" s="37">
        <f t="shared" si="840"/>
        <v>25.85</v>
      </c>
      <c r="N7555" s="37">
        <f t="shared" si="841"/>
        <v>26.12</v>
      </c>
      <c r="O7555" s="38">
        <f t="shared" ca="1" si="842"/>
        <v>1179000</v>
      </c>
    </row>
    <row r="7556" spans="1:15" x14ac:dyDescent="0.4">
      <c r="A7556">
        <v>7541</v>
      </c>
      <c r="B7556" s="63">
        <v>34428</v>
      </c>
      <c r="C7556" s="37">
        <v>43.34375</v>
      </c>
      <c r="D7556" s="37">
        <v>44.03125</v>
      </c>
      <c r="E7556" s="37">
        <v>43.34375</v>
      </c>
      <c r="F7556" s="37">
        <v>43.90625</v>
      </c>
      <c r="G7556" s="38">
        <v>2627300</v>
      </c>
      <c r="H7556" s="37">
        <v>25.593295999999999</v>
      </c>
      <c r="I7556" s="41">
        <f t="shared" si="836"/>
        <v>0.58290780925266905</v>
      </c>
      <c r="J7556" s="41">
        <f t="shared" ca="1" si="837"/>
        <v>1</v>
      </c>
      <c r="K7556" s="37">
        <f t="shared" si="838"/>
        <v>25.27</v>
      </c>
      <c r="L7556" s="37">
        <f t="shared" si="839"/>
        <v>25.67</v>
      </c>
      <c r="M7556" s="37">
        <f t="shared" si="840"/>
        <v>25.27</v>
      </c>
      <c r="N7556" s="37">
        <f t="shared" si="841"/>
        <v>25.59</v>
      </c>
      <c r="O7556" s="38">
        <f t="shared" ca="1" si="842"/>
        <v>2627300</v>
      </c>
    </row>
    <row r="7557" spans="1:15" x14ac:dyDescent="0.4">
      <c r="A7557">
        <v>7542</v>
      </c>
      <c r="B7557" s="63">
        <v>34424</v>
      </c>
      <c r="C7557" s="37">
        <v>44.46875</v>
      </c>
      <c r="D7557" s="37">
        <v>44.6875</v>
      </c>
      <c r="E7557" s="37">
        <v>43.53125</v>
      </c>
      <c r="F7557" s="37">
        <v>44.59375</v>
      </c>
      <c r="G7557" s="38">
        <v>788800</v>
      </c>
      <c r="H7557" s="37">
        <v>25.994057000000002</v>
      </c>
      <c r="I7557" s="41">
        <f t="shared" si="836"/>
        <v>0.58290807568325165</v>
      </c>
      <c r="J7557" s="41">
        <f t="shared" ca="1" si="837"/>
        <v>1</v>
      </c>
      <c r="K7557" s="37">
        <f t="shared" si="838"/>
        <v>25.92</v>
      </c>
      <c r="L7557" s="37">
        <f t="shared" si="839"/>
        <v>26.05</v>
      </c>
      <c r="M7557" s="37">
        <f t="shared" si="840"/>
        <v>25.37</v>
      </c>
      <c r="N7557" s="37">
        <f t="shared" si="841"/>
        <v>25.99</v>
      </c>
      <c r="O7557" s="38">
        <f t="shared" ca="1" si="842"/>
        <v>788800</v>
      </c>
    </row>
    <row r="7558" spans="1:15" x14ac:dyDescent="0.4">
      <c r="A7558">
        <v>7543</v>
      </c>
      <c r="B7558" s="63">
        <v>34423</v>
      </c>
      <c r="C7558" s="37">
        <v>45.125</v>
      </c>
      <c r="D7558" s="37">
        <v>45.25</v>
      </c>
      <c r="E7558" s="37">
        <v>44.46875</v>
      </c>
      <c r="F7558" s="37">
        <v>44.46875</v>
      </c>
      <c r="G7558" s="38">
        <v>1123900</v>
      </c>
      <c r="H7558" s="37">
        <v>25.921192000000001</v>
      </c>
      <c r="I7558" s="41">
        <f t="shared" si="836"/>
        <v>0.58290804216444136</v>
      </c>
      <c r="J7558" s="41">
        <f t="shared" ca="1" si="837"/>
        <v>1</v>
      </c>
      <c r="K7558" s="37">
        <f t="shared" si="838"/>
        <v>26.3</v>
      </c>
      <c r="L7558" s="37">
        <f t="shared" si="839"/>
        <v>26.38</v>
      </c>
      <c r="M7558" s="37">
        <f t="shared" si="840"/>
        <v>25.92</v>
      </c>
      <c r="N7558" s="37">
        <f t="shared" si="841"/>
        <v>25.92</v>
      </c>
      <c r="O7558" s="38">
        <f t="shared" ca="1" si="842"/>
        <v>1123900</v>
      </c>
    </row>
    <row r="7559" spans="1:15" x14ac:dyDescent="0.4">
      <c r="A7559">
        <v>7544</v>
      </c>
      <c r="B7559" s="63">
        <v>34422</v>
      </c>
      <c r="C7559" s="37">
        <v>46</v>
      </c>
      <c r="D7559" s="37">
        <v>46.03125</v>
      </c>
      <c r="E7559" s="37">
        <v>45.09375</v>
      </c>
      <c r="F7559" s="37">
        <v>45.09375</v>
      </c>
      <c r="G7559" s="38">
        <v>338400</v>
      </c>
      <c r="H7559" s="37">
        <v>26.285485999999999</v>
      </c>
      <c r="I7559" s="41">
        <f t="shared" si="836"/>
        <v>0.58290752044352045</v>
      </c>
      <c r="J7559" s="41">
        <f t="shared" ca="1" si="837"/>
        <v>1</v>
      </c>
      <c r="K7559" s="37">
        <f t="shared" si="838"/>
        <v>26.81</v>
      </c>
      <c r="L7559" s="37">
        <f t="shared" si="839"/>
        <v>26.83</v>
      </c>
      <c r="M7559" s="37">
        <f t="shared" si="840"/>
        <v>26.29</v>
      </c>
      <c r="N7559" s="37">
        <f t="shared" si="841"/>
        <v>26.29</v>
      </c>
      <c r="O7559" s="38">
        <f t="shared" ca="1" si="842"/>
        <v>338400</v>
      </c>
    </row>
    <row r="7560" spans="1:15" x14ac:dyDescent="0.4">
      <c r="A7560">
        <v>7545</v>
      </c>
      <c r="B7560" s="63">
        <v>34421</v>
      </c>
      <c r="C7560" s="37">
        <v>46</v>
      </c>
      <c r="D7560" s="37">
        <v>46.0625</v>
      </c>
      <c r="E7560" s="37">
        <v>45.59375</v>
      </c>
      <c r="F7560" s="37">
        <v>46</v>
      </c>
      <c r="G7560" s="38">
        <v>1117200</v>
      </c>
      <c r="H7560" s="37">
        <v>26.813763000000002</v>
      </c>
      <c r="I7560" s="41">
        <f t="shared" si="836"/>
        <v>0.58290789130434784</v>
      </c>
      <c r="J7560" s="41">
        <f t="shared" ca="1" si="837"/>
        <v>1</v>
      </c>
      <c r="K7560" s="37">
        <f t="shared" si="838"/>
        <v>26.81</v>
      </c>
      <c r="L7560" s="37">
        <f t="shared" si="839"/>
        <v>26.85</v>
      </c>
      <c r="M7560" s="37">
        <f t="shared" si="840"/>
        <v>26.58</v>
      </c>
      <c r="N7560" s="37">
        <f t="shared" si="841"/>
        <v>26.81</v>
      </c>
      <c r="O7560" s="38">
        <f t="shared" ca="1" si="842"/>
        <v>1117200</v>
      </c>
    </row>
    <row r="7561" spans="1:15" x14ac:dyDescent="0.4">
      <c r="A7561">
        <v>7546</v>
      </c>
      <c r="B7561" s="63">
        <v>34418</v>
      </c>
      <c r="C7561" s="37">
        <v>46.40625</v>
      </c>
      <c r="D7561" s="37">
        <v>46.53125</v>
      </c>
      <c r="E7561" s="37">
        <v>45.9375</v>
      </c>
      <c r="F7561" s="37">
        <v>45.9375</v>
      </c>
      <c r="G7561" s="38">
        <v>100900</v>
      </c>
      <c r="H7561" s="37">
        <v>26.777346000000001</v>
      </c>
      <c r="I7561" s="41">
        <f t="shared" si="836"/>
        <v>0.58290821224489797</v>
      </c>
      <c r="J7561" s="41">
        <f t="shared" ca="1" si="837"/>
        <v>1</v>
      </c>
      <c r="K7561" s="37">
        <f t="shared" si="838"/>
        <v>27.05</v>
      </c>
      <c r="L7561" s="37">
        <f t="shared" si="839"/>
        <v>27.12</v>
      </c>
      <c r="M7561" s="37">
        <f t="shared" si="840"/>
        <v>26.78</v>
      </c>
      <c r="N7561" s="37">
        <f t="shared" si="841"/>
        <v>26.78</v>
      </c>
      <c r="O7561" s="38">
        <f t="shared" ca="1" si="842"/>
        <v>100900</v>
      </c>
    </row>
    <row r="7562" spans="1:15" x14ac:dyDescent="0.4">
      <c r="A7562">
        <v>7547</v>
      </c>
      <c r="B7562" s="63">
        <v>34417</v>
      </c>
      <c r="C7562" s="37">
        <v>46.75</v>
      </c>
      <c r="D7562" s="37">
        <v>46.84375</v>
      </c>
      <c r="E7562" s="37">
        <v>46.15625</v>
      </c>
      <c r="F7562" s="37">
        <v>46.375</v>
      </c>
      <c r="G7562" s="38">
        <v>1200500</v>
      </c>
      <c r="H7562" s="37">
        <v>27.032357999999999</v>
      </c>
      <c r="I7562" s="41">
        <f t="shared" si="836"/>
        <v>0.58290798921832876</v>
      </c>
      <c r="J7562" s="41">
        <f t="shared" ca="1" si="837"/>
        <v>1</v>
      </c>
      <c r="K7562" s="37">
        <f t="shared" si="838"/>
        <v>27.25</v>
      </c>
      <c r="L7562" s="37">
        <f t="shared" si="839"/>
        <v>27.31</v>
      </c>
      <c r="M7562" s="37">
        <f t="shared" si="840"/>
        <v>26.9</v>
      </c>
      <c r="N7562" s="37">
        <f t="shared" si="841"/>
        <v>27.03</v>
      </c>
      <c r="O7562" s="38">
        <f t="shared" ca="1" si="842"/>
        <v>1200500</v>
      </c>
    </row>
    <row r="7563" spans="1:15" x14ac:dyDescent="0.4">
      <c r="A7563">
        <v>7548</v>
      </c>
      <c r="B7563" s="63">
        <v>34416</v>
      </c>
      <c r="C7563" s="37">
        <v>46.9375</v>
      </c>
      <c r="D7563" s="37">
        <v>47.0625</v>
      </c>
      <c r="E7563" s="37">
        <v>46.90625</v>
      </c>
      <c r="F7563" s="37">
        <v>46.9375</v>
      </c>
      <c r="G7563" s="38">
        <v>698500</v>
      </c>
      <c r="H7563" s="37">
        <v>27.360233000000001</v>
      </c>
      <c r="I7563" s="41">
        <f t="shared" si="836"/>
        <v>0.58290776031957392</v>
      </c>
      <c r="J7563" s="41">
        <f t="shared" ca="1" si="837"/>
        <v>1</v>
      </c>
      <c r="K7563" s="37">
        <f t="shared" si="838"/>
        <v>27.36</v>
      </c>
      <c r="L7563" s="37">
        <f t="shared" si="839"/>
        <v>27.43</v>
      </c>
      <c r="M7563" s="37">
        <f t="shared" si="840"/>
        <v>27.34</v>
      </c>
      <c r="N7563" s="37">
        <f t="shared" si="841"/>
        <v>27.36</v>
      </c>
      <c r="O7563" s="38">
        <f t="shared" ca="1" si="842"/>
        <v>698500</v>
      </c>
    </row>
    <row r="7564" spans="1:15" x14ac:dyDescent="0.4">
      <c r="A7564">
        <v>7549</v>
      </c>
      <c r="B7564" s="63">
        <v>34415</v>
      </c>
      <c r="C7564" s="37">
        <v>46.84375</v>
      </c>
      <c r="D7564" s="37">
        <v>47.0625</v>
      </c>
      <c r="E7564" s="37">
        <v>46.75</v>
      </c>
      <c r="F7564" s="37">
        <v>46.96875</v>
      </c>
      <c r="G7564" s="38">
        <v>435700</v>
      </c>
      <c r="H7564" s="37">
        <v>27.378454000000001</v>
      </c>
      <c r="I7564" s="41">
        <f t="shared" si="836"/>
        <v>0.58290786959414509</v>
      </c>
      <c r="J7564" s="41">
        <f t="shared" ca="1" si="837"/>
        <v>1</v>
      </c>
      <c r="K7564" s="37">
        <f t="shared" si="838"/>
        <v>27.31</v>
      </c>
      <c r="L7564" s="37">
        <f t="shared" si="839"/>
        <v>27.43</v>
      </c>
      <c r="M7564" s="37">
        <f t="shared" si="840"/>
        <v>27.25</v>
      </c>
      <c r="N7564" s="37">
        <f t="shared" si="841"/>
        <v>27.38</v>
      </c>
      <c r="O7564" s="38">
        <f t="shared" ca="1" si="842"/>
        <v>435700</v>
      </c>
    </row>
    <row r="7565" spans="1:15" x14ac:dyDescent="0.4">
      <c r="A7565">
        <v>7550</v>
      </c>
      <c r="B7565" s="63">
        <v>34414</v>
      </c>
      <c r="C7565" s="37">
        <v>46.8125</v>
      </c>
      <c r="D7565" s="37">
        <v>46.9375</v>
      </c>
      <c r="E7565" s="37">
        <v>46.71875</v>
      </c>
      <c r="F7565" s="37">
        <v>46.84375</v>
      </c>
      <c r="G7565" s="38">
        <v>324800</v>
      </c>
      <c r="H7565" s="37">
        <v>27.305600999999999</v>
      </c>
      <c r="I7565" s="41">
        <f t="shared" si="836"/>
        <v>0.58290809339559702</v>
      </c>
      <c r="J7565" s="41">
        <f t="shared" ca="1" si="837"/>
        <v>1</v>
      </c>
      <c r="K7565" s="37">
        <f t="shared" si="838"/>
        <v>27.29</v>
      </c>
      <c r="L7565" s="37">
        <f t="shared" si="839"/>
        <v>27.36</v>
      </c>
      <c r="M7565" s="37">
        <f t="shared" si="840"/>
        <v>27.23</v>
      </c>
      <c r="N7565" s="37">
        <f t="shared" si="841"/>
        <v>27.31</v>
      </c>
      <c r="O7565" s="38">
        <f t="shared" ca="1" si="842"/>
        <v>324800</v>
      </c>
    </row>
    <row r="7566" spans="1:15" x14ac:dyDescent="0.4">
      <c r="A7566">
        <v>7551</v>
      </c>
      <c r="B7566" s="63">
        <v>34411</v>
      </c>
      <c r="C7566" s="37">
        <v>46.75</v>
      </c>
      <c r="D7566" s="37">
        <v>47.03125</v>
      </c>
      <c r="E7566" s="37">
        <v>46.71875</v>
      </c>
      <c r="F7566" s="37">
        <v>46.96875</v>
      </c>
      <c r="G7566" s="38">
        <v>365500</v>
      </c>
      <c r="H7566" s="37">
        <v>27.378454000000001</v>
      </c>
      <c r="I7566" s="41">
        <f t="shared" si="836"/>
        <v>0.58290786959414509</v>
      </c>
      <c r="J7566" s="41">
        <f t="shared" ca="1" si="837"/>
        <v>1</v>
      </c>
      <c r="K7566" s="37">
        <f t="shared" si="838"/>
        <v>27.25</v>
      </c>
      <c r="L7566" s="37">
        <f t="shared" si="839"/>
        <v>27.41</v>
      </c>
      <c r="M7566" s="37">
        <f t="shared" si="840"/>
        <v>27.23</v>
      </c>
      <c r="N7566" s="37">
        <f t="shared" si="841"/>
        <v>27.38</v>
      </c>
      <c r="O7566" s="38">
        <f t="shared" ca="1" si="842"/>
        <v>365500</v>
      </c>
    </row>
    <row r="7567" spans="1:15" x14ac:dyDescent="0.4">
      <c r="A7567">
        <v>7552</v>
      </c>
      <c r="B7567" s="63">
        <v>34410</v>
      </c>
      <c r="C7567" s="37">
        <v>47.09375</v>
      </c>
      <c r="D7567" s="37">
        <v>47.3125</v>
      </c>
      <c r="E7567" s="37">
        <v>47.09375</v>
      </c>
      <c r="F7567" s="37">
        <v>47.25</v>
      </c>
      <c r="G7567" s="38">
        <v>133000</v>
      </c>
      <c r="H7567" s="37">
        <v>27.384443000000001</v>
      </c>
      <c r="I7567" s="41">
        <f t="shared" si="836"/>
        <v>0.5795649312169312</v>
      </c>
      <c r="J7567" s="41">
        <f t="shared" ca="1" si="837"/>
        <v>1</v>
      </c>
      <c r="K7567" s="37">
        <f t="shared" si="838"/>
        <v>27.29</v>
      </c>
      <c r="L7567" s="37">
        <f t="shared" si="839"/>
        <v>27.42</v>
      </c>
      <c r="M7567" s="37">
        <f t="shared" si="840"/>
        <v>27.29</v>
      </c>
      <c r="N7567" s="37">
        <f t="shared" si="841"/>
        <v>27.38</v>
      </c>
      <c r="O7567" s="38">
        <f t="shared" ca="1" si="842"/>
        <v>133000</v>
      </c>
    </row>
    <row r="7568" spans="1:15" x14ac:dyDescent="0.4">
      <c r="A7568">
        <v>7553</v>
      </c>
      <c r="B7568" s="63">
        <v>34409</v>
      </c>
      <c r="C7568" s="37">
        <v>46.9375</v>
      </c>
      <c r="D7568" s="37">
        <v>47.25</v>
      </c>
      <c r="E7568" s="37">
        <v>46.78125</v>
      </c>
      <c r="F7568" s="37">
        <v>47.25</v>
      </c>
      <c r="G7568" s="38">
        <v>455500</v>
      </c>
      <c r="H7568" s="37">
        <v>27.384443000000001</v>
      </c>
      <c r="I7568" s="41">
        <f t="shared" si="836"/>
        <v>0.5795649312169312</v>
      </c>
      <c r="J7568" s="41">
        <f t="shared" ca="1" si="837"/>
        <v>1</v>
      </c>
      <c r="K7568" s="37">
        <f t="shared" si="838"/>
        <v>27.2</v>
      </c>
      <c r="L7568" s="37">
        <f t="shared" si="839"/>
        <v>27.38</v>
      </c>
      <c r="M7568" s="37">
        <f t="shared" si="840"/>
        <v>27.11</v>
      </c>
      <c r="N7568" s="37">
        <f t="shared" si="841"/>
        <v>27.38</v>
      </c>
      <c r="O7568" s="38">
        <f t="shared" ca="1" si="842"/>
        <v>455500</v>
      </c>
    </row>
    <row r="7569" spans="1:15" x14ac:dyDescent="0.4">
      <c r="A7569">
        <v>7554</v>
      </c>
      <c r="B7569" s="63">
        <v>34408</v>
      </c>
      <c r="C7569" s="37">
        <v>47</v>
      </c>
      <c r="D7569" s="37">
        <v>47.09375</v>
      </c>
      <c r="E7569" s="37">
        <v>46.84375</v>
      </c>
      <c r="F7569" s="37">
        <v>46.875</v>
      </c>
      <c r="G7569" s="38">
        <v>748600</v>
      </c>
      <c r="H7569" s="37">
        <v>27.167093000000001</v>
      </c>
      <c r="I7569" s="41">
        <f t="shared" ref="I7569" si="843">IF(F7569=0,1,H7569/F7569)</f>
        <v>0.57956465066666674</v>
      </c>
      <c r="J7569" s="41">
        <f t="shared" ref="J7569" ca="1" si="844">INDEX(OFFSET($T$15,0,0,$S$13+1,1),MATCH(B7569,OFFSET($Q$15,0,0,$S$13+1,1),-1))</f>
        <v>1</v>
      </c>
      <c r="K7569" s="37">
        <f t="shared" ref="K7569" si="845">ROUND($I7569*C7569,2)</f>
        <v>27.24</v>
      </c>
      <c r="L7569" s="37">
        <f t="shared" ref="L7569" si="846">ROUND($I7569*D7569,2)</f>
        <v>27.29</v>
      </c>
      <c r="M7569" s="37">
        <f t="shared" ref="M7569" si="847">ROUND($I7569*E7569,2)</f>
        <v>27.15</v>
      </c>
      <c r="N7569" s="37">
        <f t="shared" ref="N7569" si="848">ROUND($I7569*F7569,2)</f>
        <v>27.17</v>
      </c>
      <c r="O7569" s="38">
        <f t="shared" ref="O7569" ca="1" si="849">G7569*J7569</f>
        <v>748600</v>
      </c>
    </row>
    <row r="7570" spans="1:15" x14ac:dyDescent="0.4">
      <c r="B7570" s="63"/>
      <c r="C7570" s="37"/>
      <c r="D7570" s="37"/>
      <c r="E7570" s="37"/>
      <c r="F7570" s="37"/>
      <c r="G7570" s="38"/>
      <c r="H7570" s="37"/>
      <c r="I7570" s="41"/>
      <c r="J7570" s="41"/>
      <c r="K7570" s="37"/>
      <c r="L7570" s="37"/>
      <c r="M7570" s="37"/>
      <c r="N7570" s="37"/>
      <c r="O7570" s="38"/>
    </row>
    <row r="7571" spans="1:15" x14ac:dyDescent="0.4">
      <c r="B7571" s="63"/>
      <c r="C7571" s="37"/>
      <c r="D7571" s="37"/>
      <c r="E7571" s="37"/>
      <c r="F7571" s="37"/>
      <c r="G7571" s="38"/>
      <c r="H7571" s="37"/>
      <c r="I7571" s="41"/>
      <c r="J7571" s="41"/>
      <c r="K7571" s="37"/>
      <c r="L7571" s="37"/>
      <c r="M7571" s="37"/>
      <c r="N7571" s="37"/>
      <c r="O7571" s="38"/>
    </row>
    <row r="7572" spans="1:15" x14ac:dyDescent="0.4">
      <c r="B7572" s="63"/>
      <c r="C7572" s="37"/>
      <c r="D7572" s="37"/>
      <c r="E7572" s="37"/>
      <c r="F7572" s="37"/>
      <c r="G7572" s="38"/>
      <c r="H7572" s="37"/>
      <c r="I7572" s="41"/>
      <c r="J7572" s="41"/>
      <c r="K7572" s="37"/>
      <c r="L7572" s="37"/>
      <c r="M7572" s="37"/>
      <c r="N7572" s="37"/>
      <c r="O7572" s="38"/>
    </row>
    <row r="7573" spans="1:15" x14ac:dyDescent="0.4">
      <c r="B7573" s="63"/>
      <c r="C7573" s="37"/>
      <c r="D7573" s="37"/>
      <c r="E7573" s="37"/>
      <c r="F7573" s="37"/>
      <c r="G7573" s="38"/>
      <c r="H7573" s="37"/>
      <c r="I7573" s="41"/>
      <c r="J7573" s="41"/>
      <c r="K7573" s="37"/>
      <c r="L7573" s="37"/>
      <c r="M7573" s="37"/>
      <c r="N7573" s="37"/>
      <c r="O7573" s="38"/>
    </row>
    <row r="7574" spans="1:15" x14ac:dyDescent="0.4">
      <c r="B7574" s="63"/>
      <c r="C7574" s="37"/>
      <c r="D7574" s="37"/>
      <c r="E7574" s="37"/>
      <c r="F7574" s="37"/>
      <c r="G7574" s="38"/>
      <c r="H7574" s="37"/>
      <c r="I7574" s="41"/>
      <c r="J7574" s="41"/>
      <c r="K7574" s="37"/>
      <c r="L7574" s="37"/>
      <c r="M7574" s="37"/>
      <c r="N7574" s="37"/>
      <c r="O7574" s="38"/>
    </row>
    <row r="7575" spans="1:15" x14ac:dyDescent="0.4">
      <c r="B7575" s="63"/>
      <c r="C7575" s="37"/>
      <c r="D7575" s="37"/>
      <c r="E7575" s="37"/>
      <c r="F7575" s="37"/>
      <c r="G7575" s="38"/>
      <c r="H7575" s="37"/>
      <c r="I7575" s="41"/>
      <c r="J7575" s="41"/>
      <c r="K7575" s="37"/>
      <c r="L7575" s="37"/>
      <c r="M7575" s="37"/>
      <c r="N7575" s="37"/>
      <c r="O7575" s="38"/>
    </row>
    <row r="7576" spans="1:15" x14ac:dyDescent="0.4">
      <c r="B7576" s="63"/>
      <c r="C7576" s="37"/>
      <c r="D7576" s="37"/>
      <c r="E7576" s="37"/>
      <c r="F7576" s="37"/>
      <c r="G7576" s="38"/>
      <c r="H7576" s="37"/>
      <c r="I7576" s="41"/>
      <c r="J7576" s="41"/>
      <c r="K7576" s="37"/>
      <c r="L7576" s="37"/>
      <c r="M7576" s="37"/>
      <c r="N7576" s="37"/>
      <c r="O7576" s="38"/>
    </row>
    <row r="7577" spans="1:15" x14ac:dyDescent="0.4">
      <c r="B7577" s="63"/>
      <c r="C7577" s="37"/>
      <c r="D7577" s="37"/>
      <c r="E7577" s="37"/>
      <c r="F7577" s="37"/>
      <c r="G7577" s="38"/>
      <c r="H7577" s="37"/>
      <c r="I7577" s="41"/>
      <c r="J7577" s="41"/>
      <c r="K7577" s="37"/>
      <c r="L7577" s="37"/>
      <c r="M7577" s="37"/>
      <c r="N7577" s="37"/>
      <c r="O7577" s="38"/>
    </row>
    <row r="7578" spans="1:15" x14ac:dyDescent="0.4">
      <c r="B7578" s="63"/>
      <c r="C7578" s="37"/>
      <c r="D7578" s="37"/>
      <c r="E7578" s="37"/>
      <c r="F7578" s="37"/>
      <c r="G7578" s="38"/>
      <c r="H7578" s="37"/>
      <c r="I7578" s="41"/>
      <c r="J7578" s="41"/>
      <c r="K7578" s="37"/>
      <c r="L7578" s="37"/>
      <c r="M7578" s="37"/>
      <c r="N7578" s="37"/>
      <c r="O7578" s="38"/>
    </row>
    <row r="7579" spans="1:15" x14ac:dyDescent="0.4">
      <c r="B7579" s="63"/>
      <c r="C7579" s="37"/>
      <c r="D7579" s="37"/>
      <c r="E7579" s="37"/>
      <c r="F7579" s="37"/>
      <c r="G7579" s="38"/>
      <c r="H7579" s="37"/>
      <c r="I7579" s="41"/>
      <c r="J7579" s="41"/>
      <c r="K7579" s="37"/>
      <c r="L7579" s="37"/>
      <c r="M7579" s="37"/>
      <c r="N7579" s="37"/>
      <c r="O7579" s="38"/>
    </row>
    <row r="7580" spans="1:15" x14ac:dyDescent="0.4">
      <c r="B7580" s="63"/>
      <c r="C7580" s="37"/>
      <c r="D7580" s="37"/>
      <c r="E7580" s="37"/>
      <c r="F7580" s="37"/>
      <c r="G7580" s="38"/>
      <c r="H7580" s="37"/>
      <c r="I7580" s="41"/>
      <c r="J7580" s="41"/>
      <c r="K7580" s="37"/>
      <c r="L7580" s="37"/>
      <c r="M7580" s="37"/>
      <c r="N7580" s="37"/>
      <c r="O7580" s="38"/>
    </row>
    <row r="7581" spans="1:15" x14ac:dyDescent="0.4">
      <c r="B7581" s="63"/>
      <c r="C7581" s="37"/>
      <c r="D7581" s="37"/>
      <c r="E7581" s="37"/>
      <c r="F7581" s="37"/>
      <c r="G7581" s="38"/>
      <c r="H7581" s="37"/>
      <c r="I7581" s="41"/>
      <c r="J7581" s="41"/>
      <c r="K7581" s="37"/>
      <c r="L7581" s="37"/>
      <c r="M7581" s="37"/>
      <c r="N7581" s="37"/>
      <c r="O7581" s="38"/>
    </row>
    <row r="7582" spans="1:15" x14ac:dyDescent="0.4">
      <c r="B7582" s="63"/>
      <c r="C7582" s="37"/>
      <c r="D7582" s="37"/>
      <c r="E7582" s="37"/>
      <c r="F7582" s="37"/>
      <c r="G7582" s="38"/>
      <c r="H7582" s="37"/>
      <c r="I7582" s="41"/>
      <c r="J7582" s="41"/>
      <c r="K7582" s="37"/>
      <c r="L7582" s="37"/>
      <c r="M7582" s="37"/>
      <c r="N7582" s="37"/>
      <c r="O7582" s="38"/>
    </row>
    <row r="7583" spans="1:15" x14ac:dyDescent="0.4">
      <c r="B7583" s="63"/>
      <c r="C7583" s="37"/>
      <c r="D7583" s="37"/>
      <c r="E7583" s="37"/>
      <c r="F7583" s="37"/>
      <c r="G7583" s="38"/>
      <c r="H7583" s="37"/>
      <c r="I7583" s="41"/>
      <c r="J7583" s="41"/>
      <c r="K7583" s="37"/>
      <c r="L7583" s="37"/>
      <c r="M7583" s="37"/>
      <c r="N7583" s="37"/>
      <c r="O7583" s="38"/>
    </row>
    <row r="7584" spans="1:15" x14ac:dyDescent="0.4">
      <c r="B7584" s="63"/>
      <c r="C7584" s="37"/>
      <c r="D7584" s="37"/>
      <c r="E7584" s="37"/>
      <c r="F7584" s="37"/>
      <c r="G7584" s="38"/>
      <c r="H7584" s="37"/>
      <c r="I7584" s="41"/>
      <c r="J7584" s="41"/>
      <c r="K7584" s="37"/>
      <c r="L7584" s="37"/>
      <c r="M7584" s="37"/>
      <c r="N7584" s="37"/>
      <c r="O7584" s="38"/>
    </row>
    <row r="7585" spans="2:15" x14ac:dyDescent="0.4">
      <c r="B7585" s="63"/>
      <c r="C7585" s="37"/>
      <c r="D7585" s="37"/>
      <c r="E7585" s="37"/>
      <c r="F7585" s="37"/>
      <c r="G7585" s="38"/>
      <c r="H7585" s="37"/>
      <c r="I7585" s="41"/>
      <c r="J7585" s="41"/>
      <c r="K7585" s="37"/>
      <c r="L7585" s="37"/>
      <c r="M7585" s="37"/>
      <c r="N7585" s="37"/>
      <c r="O7585" s="38"/>
    </row>
    <row r="7586" spans="2:15" x14ac:dyDescent="0.4">
      <c r="B7586" s="63"/>
      <c r="C7586" s="37"/>
      <c r="D7586" s="37"/>
      <c r="E7586" s="37"/>
      <c r="F7586" s="37"/>
      <c r="G7586" s="38"/>
      <c r="H7586" s="37"/>
      <c r="I7586" s="41"/>
      <c r="J7586" s="41"/>
      <c r="K7586" s="37"/>
      <c r="L7586" s="37"/>
      <c r="M7586" s="37"/>
      <c r="N7586" s="37"/>
      <c r="O7586" s="38"/>
    </row>
    <row r="7587" spans="2:15" x14ac:dyDescent="0.4">
      <c r="B7587" s="63"/>
      <c r="C7587" s="37"/>
      <c r="D7587" s="37"/>
      <c r="E7587" s="37"/>
      <c r="F7587" s="37"/>
      <c r="G7587" s="38"/>
      <c r="H7587" s="37"/>
      <c r="I7587" s="41"/>
      <c r="J7587" s="41"/>
      <c r="K7587" s="37"/>
      <c r="L7587" s="37"/>
      <c r="M7587" s="37"/>
      <c r="N7587" s="37"/>
      <c r="O7587" s="38"/>
    </row>
    <row r="7588" spans="2:15" x14ac:dyDescent="0.4">
      <c r="B7588" s="63"/>
      <c r="C7588" s="37"/>
      <c r="D7588" s="37"/>
      <c r="E7588" s="37"/>
      <c r="F7588" s="37"/>
      <c r="G7588" s="38"/>
      <c r="H7588" s="37"/>
      <c r="I7588" s="41"/>
      <c r="J7588" s="41"/>
      <c r="K7588" s="37"/>
      <c r="L7588" s="37"/>
      <c r="M7588" s="37"/>
      <c r="N7588" s="37"/>
      <c r="O7588" s="38"/>
    </row>
    <row r="7589" spans="2:15" x14ac:dyDescent="0.4">
      <c r="B7589" s="63"/>
      <c r="C7589" s="37"/>
      <c r="D7589" s="37"/>
      <c r="E7589" s="37"/>
      <c r="F7589" s="37"/>
      <c r="G7589" s="38"/>
      <c r="H7589" s="37"/>
      <c r="I7589" s="41"/>
      <c r="J7589" s="41"/>
      <c r="K7589" s="37"/>
      <c r="L7589" s="37"/>
      <c r="M7589" s="37"/>
      <c r="N7589" s="37"/>
      <c r="O7589" s="38"/>
    </row>
    <row r="7590" spans="2:15" x14ac:dyDescent="0.4">
      <c r="B7590" s="63"/>
      <c r="C7590" s="37"/>
      <c r="D7590" s="37"/>
      <c r="E7590" s="37"/>
      <c r="F7590" s="37"/>
      <c r="G7590" s="38"/>
      <c r="H7590" s="37"/>
      <c r="I7590" s="41"/>
      <c r="J7590" s="41"/>
      <c r="K7590" s="37"/>
      <c r="L7590" s="37"/>
      <c r="M7590" s="37"/>
      <c r="N7590" s="37"/>
      <c r="O7590" s="38"/>
    </row>
    <row r="7591" spans="2:15" x14ac:dyDescent="0.4">
      <c r="B7591" s="63"/>
      <c r="C7591" s="37"/>
      <c r="D7591" s="37"/>
      <c r="E7591" s="37"/>
      <c r="F7591" s="37"/>
      <c r="G7591" s="38"/>
      <c r="H7591" s="37"/>
      <c r="I7591" s="41"/>
      <c r="J7591" s="41"/>
      <c r="K7591" s="37"/>
      <c r="L7591" s="37"/>
      <c r="M7591" s="37"/>
      <c r="N7591" s="37"/>
      <c r="O7591" s="38"/>
    </row>
    <row r="7592" spans="2:15" x14ac:dyDescent="0.4">
      <c r="B7592" s="63"/>
      <c r="C7592" s="37"/>
      <c r="D7592" s="37"/>
      <c r="E7592" s="37"/>
      <c r="F7592" s="37"/>
      <c r="G7592" s="38"/>
      <c r="H7592" s="37"/>
      <c r="I7592" s="41"/>
      <c r="J7592" s="41"/>
      <c r="K7592" s="37"/>
      <c r="L7592" s="37"/>
      <c r="M7592" s="37"/>
      <c r="N7592" s="37"/>
      <c r="O7592" s="38"/>
    </row>
    <row r="7593" spans="2:15" x14ac:dyDescent="0.4">
      <c r="B7593" s="63"/>
      <c r="C7593" s="37"/>
      <c r="D7593" s="37"/>
      <c r="E7593" s="37"/>
      <c r="F7593" s="37"/>
      <c r="G7593" s="38"/>
      <c r="H7593" s="37"/>
      <c r="I7593" s="41"/>
      <c r="J7593" s="41"/>
      <c r="K7593" s="37"/>
      <c r="L7593" s="37"/>
      <c r="M7593" s="37"/>
      <c r="N7593" s="37"/>
      <c r="O7593" s="38"/>
    </row>
    <row r="7594" spans="2:15" x14ac:dyDescent="0.4">
      <c r="B7594" s="63"/>
      <c r="C7594" s="37"/>
      <c r="D7594" s="37"/>
      <c r="E7594" s="37"/>
      <c r="F7594" s="37"/>
      <c r="G7594" s="38"/>
      <c r="H7594" s="37"/>
      <c r="I7594" s="41"/>
      <c r="J7594" s="41"/>
      <c r="K7594" s="37"/>
      <c r="L7594" s="37"/>
      <c r="M7594" s="37"/>
      <c r="N7594" s="37"/>
      <c r="O7594" s="38"/>
    </row>
    <row r="7595" spans="2:15" x14ac:dyDescent="0.4">
      <c r="B7595" s="63"/>
      <c r="C7595" s="37"/>
      <c r="D7595" s="37"/>
      <c r="E7595" s="37"/>
      <c r="F7595" s="37"/>
      <c r="G7595" s="38"/>
      <c r="H7595" s="37"/>
      <c r="I7595" s="41"/>
      <c r="J7595" s="41"/>
      <c r="K7595" s="37"/>
      <c r="L7595" s="37"/>
      <c r="M7595" s="37"/>
      <c r="N7595" s="37"/>
      <c r="O7595" s="38"/>
    </row>
    <row r="7596" spans="2:15" x14ac:dyDescent="0.4">
      <c r="B7596" s="63"/>
      <c r="C7596" s="37"/>
      <c r="D7596" s="37"/>
      <c r="E7596" s="37"/>
      <c r="F7596" s="37"/>
      <c r="G7596" s="38"/>
      <c r="H7596" s="37"/>
      <c r="I7596" s="41"/>
      <c r="J7596" s="41"/>
      <c r="K7596" s="37"/>
      <c r="L7596" s="37"/>
      <c r="M7596" s="37"/>
      <c r="N7596" s="37"/>
      <c r="O7596" s="38"/>
    </row>
    <row r="7597" spans="2:15" x14ac:dyDescent="0.4">
      <c r="B7597" s="63"/>
      <c r="C7597" s="37"/>
      <c r="D7597" s="37"/>
      <c r="E7597" s="37"/>
      <c r="F7597" s="37"/>
      <c r="G7597" s="38"/>
      <c r="H7597" s="37"/>
      <c r="I7597" s="41"/>
      <c r="J7597" s="41"/>
      <c r="K7597" s="37"/>
      <c r="L7597" s="37"/>
      <c r="M7597" s="37"/>
      <c r="N7597" s="37"/>
      <c r="O7597" s="38"/>
    </row>
    <row r="7598" spans="2:15" x14ac:dyDescent="0.4">
      <c r="B7598" s="63"/>
      <c r="C7598" s="37"/>
      <c r="D7598" s="37"/>
      <c r="E7598" s="37"/>
      <c r="F7598" s="37"/>
      <c r="G7598" s="38"/>
      <c r="H7598" s="37"/>
      <c r="I7598" s="41"/>
      <c r="J7598" s="41"/>
      <c r="K7598" s="37"/>
      <c r="L7598" s="37"/>
      <c r="M7598" s="37"/>
      <c r="N7598" s="37"/>
      <c r="O7598" s="38"/>
    </row>
    <row r="7599" spans="2:15" x14ac:dyDescent="0.4">
      <c r="B7599" s="63"/>
      <c r="C7599" s="37"/>
      <c r="D7599" s="37"/>
      <c r="E7599" s="37"/>
      <c r="F7599" s="37"/>
      <c r="G7599" s="38"/>
      <c r="H7599" s="37"/>
      <c r="I7599" s="41"/>
      <c r="J7599" s="41"/>
      <c r="K7599" s="37"/>
      <c r="L7599" s="37"/>
      <c r="M7599" s="37"/>
      <c r="N7599" s="37"/>
      <c r="O7599" s="38"/>
    </row>
    <row r="7600" spans="2:15" x14ac:dyDescent="0.4">
      <c r="B7600" s="63"/>
      <c r="C7600" s="37"/>
      <c r="D7600" s="37"/>
      <c r="E7600" s="37"/>
      <c r="F7600" s="37"/>
      <c r="G7600" s="38"/>
      <c r="H7600" s="37"/>
      <c r="I7600" s="41"/>
      <c r="J7600" s="41"/>
      <c r="K7600" s="37"/>
      <c r="L7600" s="37"/>
      <c r="M7600" s="37"/>
      <c r="N7600" s="37"/>
      <c r="O7600" s="38"/>
    </row>
    <row r="7601" spans="2:15" x14ac:dyDescent="0.4">
      <c r="B7601" s="63"/>
      <c r="C7601" s="37"/>
      <c r="D7601" s="37"/>
      <c r="E7601" s="37"/>
      <c r="F7601" s="37"/>
      <c r="G7601" s="38"/>
      <c r="H7601" s="37"/>
      <c r="I7601" s="41"/>
      <c r="J7601" s="41"/>
      <c r="K7601" s="37"/>
      <c r="L7601" s="37"/>
      <c r="M7601" s="37"/>
      <c r="N7601" s="37"/>
      <c r="O7601" s="38"/>
    </row>
    <row r="7602" spans="2:15" x14ac:dyDescent="0.4">
      <c r="B7602" s="63"/>
      <c r="C7602" s="37"/>
      <c r="D7602" s="37"/>
      <c r="E7602" s="37"/>
      <c r="F7602" s="37"/>
      <c r="G7602" s="38"/>
      <c r="H7602" s="37"/>
      <c r="I7602" s="41"/>
      <c r="J7602" s="41"/>
      <c r="K7602" s="37"/>
      <c r="L7602" s="37"/>
      <c r="M7602" s="37"/>
      <c r="N7602" s="37"/>
      <c r="O7602" s="38"/>
    </row>
    <row r="7603" spans="2:15" x14ac:dyDescent="0.4">
      <c r="B7603" s="63"/>
      <c r="C7603" s="37"/>
      <c r="D7603" s="37"/>
      <c r="E7603" s="37"/>
      <c r="F7603" s="37"/>
      <c r="G7603" s="38"/>
      <c r="H7603" s="37"/>
      <c r="I7603" s="41"/>
      <c r="J7603" s="41"/>
      <c r="K7603" s="37"/>
      <c r="L7603" s="37"/>
      <c r="M7603" s="37"/>
      <c r="N7603" s="37"/>
      <c r="O7603" s="38"/>
    </row>
    <row r="7604" spans="2:15" x14ac:dyDescent="0.4">
      <c r="B7604" s="63"/>
      <c r="C7604" s="37"/>
      <c r="D7604" s="37"/>
      <c r="E7604" s="37"/>
      <c r="F7604" s="37"/>
      <c r="G7604" s="38"/>
      <c r="H7604" s="37"/>
      <c r="I7604" s="41"/>
      <c r="J7604" s="41"/>
      <c r="K7604" s="37"/>
      <c r="L7604" s="37"/>
      <c r="M7604" s="37"/>
      <c r="N7604" s="37"/>
      <c r="O7604" s="38"/>
    </row>
    <row r="7605" spans="2:15" x14ac:dyDescent="0.4">
      <c r="B7605" s="63"/>
      <c r="C7605" s="37"/>
      <c r="D7605" s="37"/>
      <c r="E7605" s="37"/>
      <c r="F7605" s="37"/>
      <c r="G7605" s="38"/>
      <c r="H7605" s="37"/>
      <c r="I7605" s="41"/>
      <c r="J7605" s="41"/>
      <c r="K7605" s="37"/>
      <c r="L7605" s="37"/>
      <c r="M7605" s="37"/>
      <c r="N7605" s="37"/>
      <c r="O7605" s="38"/>
    </row>
    <row r="7606" spans="2:15" x14ac:dyDescent="0.4">
      <c r="B7606" s="63"/>
      <c r="C7606" s="37"/>
      <c r="D7606" s="37"/>
      <c r="E7606" s="37"/>
      <c r="F7606" s="37"/>
      <c r="G7606" s="38"/>
      <c r="H7606" s="37"/>
      <c r="I7606" s="41"/>
      <c r="J7606" s="41"/>
      <c r="K7606" s="37"/>
      <c r="L7606" s="37"/>
      <c r="M7606" s="37"/>
      <c r="N7606" s="37"/>
      <c r="O7606" s="38"/>
    </row>
    <row r="7607" spans="2:15" x14ac:dyDescent="0.4">
      <c r="B7607" s="63"/>
      <c r="C7607" s="37"/>
      <c r="D7607" s="37"/>
      <c r="E7607" s="37"/>
      <c r="F7607" s="37"/>
      <c r="G7607" s="38"/>
      <c r="H7607" s="37"/>
      <c r="I7607" s="41"/>
      <c r="J7607" s="41"/>
      <c r="K7607" s="37"/>
      <c r="L7607" s="37"/>
      <c r="M7607" s="37"/>
      <c r="N7607" s="37"/>
      <c r="O7607" s="38"/>
    </row>
    <row r="7608" spans="2:15" x14ac:dyDescent="0.4">
      <c r="B7608" s="63"/>
      <c r="C7608" s="37"/>
      <c r="D7608" s="37"/>
      <c r="E7608" s="37"/>
      <c r="F7608" s="37"/>
      <c r="G7608" s="38"/>
      <c r="H7608" s="37"/>
      <c r="I7608" s="41"/>
      <c r="J7608" s="41"/>
      <c r="K7608" s="37"/>
      <c r="L7608" s="37"/>
      <c r="M7608" s="37"/>
      <c r="N7608" s="37"/>
      <c r="O7608" s="38"/>
    </row>
    <row r="7609" spans="2:15" x14ac:dyDescent="0.4">
      <c r="B7609" s="63"/>
      <c r="C7609" s="37"/>
      <c r="D7609" s="37"/>
      <c r="E7609" s="37"/>
      <c r="F7609" s="37"/>
      <c r="G7609" s="38"/>
      <c r="H7609" s="37"/>
      <c r="I7609" s="41"/>
      <c r="J7609" s="41"/>
      <c r="K7609" s="37"/>
      <c r="L7609" s="37"/>
      <c r="M7609" s="37"/>
      <c r="N7609" s="37"/>
      <c r="O7609" s="38"/>
    </row>
    <row r="7610" spans="2:15" x14ac:dyDescent="0.4">
      <c r="B7610" s="63"/>
      <c r="C7610" s="37"/>
      <c r="D7610" s="37"/>
      <c r="E7610" s="37"/>
      <c r="F7610" s="37"/>
      <c r="G7610" s="38"/>
      <c r="H7610" s="37"/>
      <c r="I7610" s="41"/>
      <c r="J7610" s="41"/>
      <c r="K7610" s="37"/>
      <c r="L7610" s="37"/>
      <c r="M7610" s="37"/>
      <c r="N7610" s="37"/>
      <c r="O7610" s="38"/>
    </row>
    <row r="7611" spans="2:15" x14ac:dyDescent="0.4">
      <c r="B7611" s="63"/>
      <c r="C7611" s="37"/>
      <c r="D7611" s="37"/>
      <c r="E7611" s="37"/>
      <c r="F7611" s="37"/>
      <c r="G7611" s="38"/>
      <c r="H7611" s="37"/>
      <c r="I7611" s="41"/>
      <c r="J7611" s="41"/>
      <c r="K7611" s="37"/>
      <c r="L7611" s="37"/>
      <c r="M7611" s="37"/>
      <c r="N7611" s="37"/>
      <c r="O7611" s="38"/>
    </row>
    <row r="7612" spans="2:15" x14ac:dyDescent="0.4">
      <c r="B7612" s="63"/>
      <c r="C7612" s="37"/>
      <c r="D7612" s="37"/>
      <c r="E7612" s="37"/>
      <c r="F7612" s="37"/>
      <c r="G7612" s="38"/>
      <c r="H7612" s="37"/>
      <c r="I7612" s="41"/>
      <c r="J7612" s="41"/>
      <c r="K7612" s="37"/>
      <c r="L7612" s="37"/>
      <c r="M7612" s="37"/>
      <c r="N7612" s="37"/>
      <c r="O7612" s="38"/>
    </row>
    <row r="7613" spans="2:15" x14ac:dyDescent="0.4">
      <c r="B7613" s="63"/>
      <c r="C7613" s="37"/>
      <c r="D7613" s="37"/>
      <c r="E7613" s="37"/>
      <c r="F7613" s="37"/>
      <c r="G7613" s="38"/>
      <c r="H7613" s="37"/>
      <c r="I7613" s="41"/>
      <c r="J7613" s="41"/>
      <c r="K7613" s="37"/>
      <c r="L7613" s="37"/>
      <c r="M7613" s="37"/>
      <c r="N7613" s="37"/>
      <c r="O7613" s="38"/>
    </row>
    <row r="7614" spans="2:15" x14ac:dyDescent="0.4">
      <c r="B7614" s="63"/>
      <c r="C7614" s="37"/>
      <c r="D7614" s="37"/>
      <c r="E7614" s="37"/>
      <c r="F7614" s="37"/>
      <c r="G7614" s="38"/>
      <c r="H7614" s="37"/>
      <c r="I7614" s="41"/>
      <c r="J7614" s="41"/>
      <c r="K7614" s="37"/>
      <c r="L7614" s="37"/>
      <c r="M7614" s="37"/>
      <c r="N7614" s="37"/>
      <c r="O7614" s="38"/>
    </row>
    <row r="7615" spans="2:15" x14ac:dyDescent="0.4">
      <c r="B7615" s="63"/>
      <c r="C7615" s="37"/>
      <c r="D7615" s="37"/>
      <c r="E7615" s="37"/>
      <c r="F7615" s="37"/>
      <c r="G7615" s="38"/>
      <c r="H7615" s="37"/>
      <c r="I7615" s="41"/>
      <c r="J7615" s="41"/>
      <c r="K7615" s="37"/>
      <c r="L7615" s="37"/>
      <c r="M7615" s="37"/>
      <c r="N7615" s="37"/>
      <c r="O7615" s="38"/>
    </row>
    <row r="7616" spans="2:15" x14ac:dyDescent="0.4">
      <c r="B7616" s="63"/>
      <c r="C7616" s="37"/>
      <c r="D7616" s="37"/>
      <c r="E7616" s="37"/>
      <c r="F7616" s="37"/>
      <c r="G7616" s="38"/>
      <c r="H7616" s="37"/>
      <c r="I7616" s="41"/>
      <c r="J7616" s="41"/>
      <c r="K7616" s="37"/>
      <c r="L7616" s="37"/>
      <c r="M7616" s="37"/>
      <c r="N7616" s="37"/>
      <c r="O7616" s="38"/>
    </row>
    <row r="7617" spans="2:15" x14ac:dyDescent="0.4">
      <c r="B7617" s="63"/>
      <c r="C7617" s="37"/>
      <c r="D7617" s="37"/>
      <c r="E7617" s="37"/>
      <c r="F7617" s="37"/>
      <c r="G7617" s="38"/>
      <c r="H7617" s="37"/>
      <c r="I7617" s="41"/>
      <c r="J7617" s="41"/>
      <c r="K7617" s="37"/>
      <c r="L7617" s="37"/>
      <c r="M7617" s="37"/>
      <c r="N7617" s="37"/>
      <c r="O7617" s="38"/>
    </row>
    <row r="7618" spans="2:15" x14ac:dyDescent="0.4">
      <c r="B7618" s="63"/>
      <c r="C7618" s="37"/>
      <c r="D7618" s="37"/>
      <c r="E7618" s="37"/>
      <c r="F7618" s="37"/>
      <c r="G7618" s="38"/>
      <c r="H7618" s="37"/>
      <c r="I7618" s="41"/>
      <c r="J7618" s="41"/>
      <c r="K7618" s="37"/>
      <c r="L7618" s="37"/>
      <c r="M7618" s="37"/>
      <c r="N7618" s="37"/>
      <c r="O7618" s="38"/>
    </row>
    <row r="7619" spans="2:15" x14ac:dyDescent="0.4">
      <c r="B7619" s="63"/>
      <c r="C7619" s="37"/>
      <c r="D7619" s="37"/>
      <c r="E7619" s="37"/>
      <c r="F7619" s="37"/>
      <c r="G7619" s="38"/>
      <c r="H7619" s="37"/>
      <c r="I7619" s="41"/>
      <c r="J7619" s="41"/>
      <c r="K7619" s="37"/>
      <c r="L7619" s="37"/>
      <c r="M7619" s="37"/>
      <c r="N7619" s="37"/>
      <c r="O7619" s="38"/>
    </row>
    <row r="7620" spans="2:15" x14ac:dyDescent="0.4">
      <c r="B7620" s="63"/>
      <c r="C7620" s="37"/>
      <c r="D7620" s="37"/>
      <c r="E7620" s="37"/>
      <c r="F7620" s="37"/>
      <c r="G7620" s="38"/>
      <c r="H7620" s="37"/>
      <c r="I7620" s="41"/>
      <c r="J7620" s="41"/>
      <c r="K7620" s="37"/>
      <c r="L7620" s="37"/>
      <c r="M7620" s="37"/>
      <c r="N7620" s="37"/>
      <c r="O7620" s="38"/>
    </row>
    <row r="7621" spans="2:15" x14ac:dyDescent="0.4">
      <c r="B7621" s="63"/>
      <c r="C7621" s="37"/>
      <c r="D7621" s="37"/>
      <c r="E7621" s="37"/>
      <c r="F7621" s="37"/>
      <c r="G7621" s="38"/>
      <c r="H7621" s="37"/>
      <c r="I7621" s="41"/>
      <c r="J7621" s="41"/>
      <c r="K7621" s="37"/>
      <c r="L7621" s="37"/>
      <c r="M7621" s="37"/>
      <c r="N7621" s="37"/>
      <c r="O7621" s="38"/>
    </row>
    <row r="7622" spans="2:15" x14ac:dyDescent="0.4">
      <c r="B7622" s="63"/>
      <c r="C7622" s="37"/>
      <c r="D7622" s="37"/>
      <c r="E7622" s="37"/>
      <c r="F7622" s="37"/>
      <c r="G7622" s="38"/>
      <c r="H7622" s="37"/>
      <c r="I7622" s="41"/>
      <c r="J7622" s="41"/>
      <c r="K7622" s="37"/>
      <c r="L7622" s="37"/>
      <c r="M7622" s="37"/>
      <c r="N7622" s="37"/>
      <c r="O7622" s="38"/>
    </row>
    <row r="7623" spans="2:15" x14ac:dyDescent="0.4">
      <c r="B7623" s="63"/>
      <c r="C7623" s="37"/>
      <c r="D7623" s="37"/>
      <c r="E7623" s="37"/>
      <c r="F7623" s="37"/>
      <c r="G7623" s="38"/>
      <c r="H7623" s="37"/>
      <c r="I7623" s="41"/>
      <c r="J7623" s="41"/>
      <c r="K7623" s="37"/>
      <c r="L7623" s="37"/>
      <c r="M7623" s="37"/>
      <c r="N7623" s="37"/>
      <c r="O7623" s="38"/>
    </row>
    <row r="7624" spans="2:15" x14ac:dyDescent="0.4">
      <c r="B7624" s="63"/>
      <c r="C7624" s="37"/>
      <c r="D7624" s="37"/>
      <c r="E7624" s="37"/>
      <c r="F7624" s="37"/>
      <c r="G7624" s="38"/>
      <c r="H7624" s="37"/>
      <c r="I7624" s="41"/>
      <c r="J7624" s="41"/>
      <c r="K7624" s="37"/>
      <c r="L7624" s="37"/>
      <c r="M7624" s="37"/>
      <c r="N7624" s="37"/>
      <c r="O7624" s="38"/>
    </row>
    <row r="7625" spans="2:15" x14ac:dyDescent="0.4">
      <c r="B7625" s="63"/>
      <c r="C7625" s="37"/>
      <c r="D7625" s="37"/>
      <c r="E7625" s="37"/>
      <c r="F7625" s="37"/>
      <c r="G7625" s="38"/>
      <c r="H7625" s="37"/>
      <c r="I7625" s="41"/>
      <c r="J7625" s="41"/>
      <c r="K7625" s="37"/>
      <c r="L7625" s="37"/>
      <c r="M7625" s="37"/>
      <c r="N7625" s="37"/>
      <c r="O7625" s="38"/>
    </row>
    <row r="7626" spans="2:15" x14ac:dyDescent="0.4">
      <c r="B7626" s="63"/>
      <c r="C7626" s="37"/>
      <c r="D7626" s="37"/>
      <c r="E7626" s="37"/>
      <c r="F7626" s="37"/>
      <c r="G7626" s="38"/>
      <c r="H7626" s="37"/>
      <c r="I7626" s="41"/>
      <c r="J7626" s="41"/>
      <c r="K7626" s="37"/>
      <c r="L7626" s="37"/>
      <c r="M7626" s="37"/>
      <c r="N7626" s="37"/>
      <c r="O7626" s="38"/>
    </row>
    <row r="7627" spans="2:15" x14ac:dyDescent="0.4">
      <c r="B7627" s="63"/>
      <c r="C7627" s="37"/>
      <c r="D7627" s="37"/>
      <c r="E7627" s="37"/>
      <c r="F7627" s="37"/>
      <c r="G7627" s="38"/>
      <c r="H7627" s="37"/>
      <c r="I7627" s="41"/>
      <c r="J7627" s="41"/>
      <c r="K7627" s="37"/>
      <c r="L7627" s="37"/>
      <c r="M7627" s="37"/>
      <c r="N7627" s="37"/>
      <c r="O7627" s="38"/>
    </row>
    <row r="7628" spans="2:15" x14ac:dyDescent="0.4">
      <c r="B7628" s="63"/>
      <c r="C7628" s="37"/>
      <c r="D7628" s="37"/>
      <c r="E7628" s="37"/>
      <c r="F7628" s="37"/>
      <c r="G7628" s="38"/>
      <c r="H7628" s="37"/>
      <c r="I7628" s="41"/>
      <c r="J7628" s="41"/>
      <c r="K7628" s="37"/>
      <c r="L7628" s="37"/>
      <c r="M7628" s="37"/>
      <c r="N7628" s="37"/>
      <c r="O7628" s="38"/>
    </row>
    <row r="7629" spans="2:15" x14ac:dyDescent="0.4">
      <c r="B7629" s="63"/>
      <c r="C7629" s="37"/>
      <c r="D7629" s="37"/>
      <c r="E7629" s="37"/>
      <c r="F7629" s="37"/>
      <c r="G7629" s="38"/>
      <c r="H7629" s="37"/>
      <c r="I7629" s="41"/>
      <c r="J7629" s="41"/>
      <c r="K7629" s="37"/>
      <c r="L7629" s="37"/>
      <c r="M7629" s="37"/>
      <c r="N7629" s="37"/>
      <c r="O7629" s="38"/>
    </row>
    <row r="7630" spans="2:15" x14ac:dyDescent="0.4">
      <c r="B7630" s="63"/>
      <c r="C7630" s="37"/>
      <c r="D7630" s="37"/>
      <c r="E7630" s="37"/>
      <c r="F7630" s="37"/>
      <c r="G7630" s="38"/>
      <c r="H7630" s="37"/>
      <c r="I7630" s="41"/>
      <c r="J7630" s="41"/>
      <c r="K7630" s="37"/>
      <c r="L7630" s="37"/>
      <c r="M7630" s="37"/>
      <c r="N7630" s="37"/>
      <c r="O7630" s="38"/>
    </row>
    <row r="7631" spans="2:15" x14ac:dyDescent="0.4">
      <c r="B7631" s="63"/>
      <c r="C7631" s="37"/>
      <c r="D7631" s="37"/>
      <c r="E7631" s="37"/>
      <c r="F7631" s="37"/>
      <c r="G7631" s="38"/>
      <c r="H7631" s="37"/>
      <c r="I7631" s="41"/>
      <c r="J7631" s="41"/>
      <c r="K7631" s="37"/>
      <c r="L7631" s="37"/>
      <c r="M7631" s="37"/>
      <c r="N7631" s="37"/>
      <c r="O7631" s="38"/>
    </row>
    <row r="7632" spans="2:15" x14ac:dyDescent="0.4">
      <c r="B7632" s="63"/>
      <c r="C7632" s="37"/>
      <c r="D7632" s="37"/>
      <c r="E7632" s="37"/>
      <c r="F7632" s="37"/>
      <c r="G7632" s="38"/>
      <c r="H7632" s="37"/>
      <c r="I7632" s="41"/>
      <c r="J7632" s="41"/>
      <c r="K7632" s="37"/>
      <c r="L7632" s="37"/>
      <c r="M7632" s="37"/>
      <c r="N7632" s="37"/>
      <c r="O7632" s="38"/>
    </row>
    <row r="7633" spans="2:15" x14ac:dyDescent="0.4">
      <c r="B7633" s="63"/>
      <c r="C7633" s="37"/>
      <c r="D7633" s="37"/>
      <c r="E7633" s="37"/>
      <c r="F7633" s="37"/>
      <c r="G7633" s="38"/>
      <c r="H7633" s="37"/>
      <c r="I7633" s="41"/>
      <c r="J7633" s="41"/>
      <c r="K7633" s="37"/>
      <c r="L7633" s="37"/>
      <c r="M7633" s="37"/>
      <c r="N7633" s="37"/>
      <c r="O7633" s="38"/>
    </row>
    <row r="7634" spans="2:15" x14ac:dyDescent="0.4">
      <c r="B7634" s="63"/>
      <c r="C7634" s="37"/>
      <c r="D7634" s="37"/>
      <c r="E7634" s="37"/>
      <c r="F7634" s="37"/>
      <c r="G7634" s="38"/>
      <c r="H7634" s="37"/>
      <c r="I7634" s="41"/>
      <c r="J7634" s="41"/>
      <c r="K7634" s="37"/>
      <c r="L7634" s="37"/>
      <c r="M7634" s="37"/>
      <c r="N7634" s="37"/>
      <c r="O7634" s="38"/>
    </row>
    <row r="7635" spans="2:15" x14ac:dyDescent="0.4">
      <c r="B7635" s="63"/>
      <c r="C7635" s="37"/>
      <c r="D7635" s="37"/>
      <c r="E7635" s="37"/>
      <c r="F7635" s="37"/>
      <c r="G7635" s="38"/>
      <c r="H7635" s="37"/>
      <c r="I7635" s="41"/>
      <c r="J7635" s="41"/>
      <c r="K7635" s="37"/>
      <c r="L7635" s="37"/>
      <c r="M7635" s="37"/>
      <c r="N7635" s="37"/>
      <c r="O7635" s="38"/>
    </row>
    <row r="7636" spans="2:15" x14ac:dyDescent="0.4">
      <c r="B7636" s="63"/>
      <c r="C7636" s="37"/>
      <c r="D7636" s="37"/>
      <c r="E7636" s="37"/>
      <c r="F7636" s="37"/>
      <c r="G7636" s="38"/>
      <c r="H7636" s="37"/>
      <c r="I7636" s="41"/>
      <c r="J7636" s="41"/>
      <c r="K7636" s="37"/>
      <c r="L7636" s="37"/>
      <c r="M7636" s="37"/>
      <c r="N7636" s="37"/>
      <c r="O7636" s="38"/>
    </row>
    <row r="7637" spans="2:15" x14ac:dyDescent="0.4">
      <c r="B7637" s="63"/>
      <c r="C7637" s="37"/>
      <c r="D7637" s="37"/>
      <c r="E7637" s="37"/>
      <c r="F7637" s="37"/>
      <c r="G7637" s="38"/>
      <c r="H7637" s="37"/>
      <c r="I7637" s="41"/>
      <c r="J7637" s="41"/>
      <c r="K7637" s="37"/>
      <c r="L7637" s="37"/>
      <c r="M7637" s="37"/>
      <c r="N7637" s="37"/>
      <c r="O7637" s="38"/>
    </row>
    <row r="7638" spans="2:15" x14ac:dyDescent="0.4">
      <c r="B7638" s="63"/>
      <c r="C7638" s="37"/>
      <c r="D7638" s="37"/>
      <c r="E7638" s="37"/>
      <c r="F7638" s="37"/>
      <c r="G7638" s="38"/>
      <c r="H7638" s="37"/>
      <c r="I7638" s="41"/>
      <c r="J7638" s="41"/>
      <c r="K7638" s="37"/>
      <c r="L7638" s="37"/>
      <c r="M7638" s="37"/>
      <c r="N7638" s="37"/>
      <c r="O7638" s="38"/>
    </row>
    <row r="7639" spans="2:15" x14ac:dyDescent="0.4">
      <c r="B7639" s="63"/>
      <c r="C7639" s="37"/>
      <c r="D7639" s="37"/>
      <c r="E7639" s="37"/>
      <c r="F7639" s="37"/>
      <c r="G7639" s="38"/>
      <c r="H7639" s="37"/>
      <c r="I7639" s="41"/>
      <c r="J7639" s="41"/>
      <c r="K7639" s="37"/>
      <c r="L7639" s="37"/>
      <c r="M7639" s="37"/>
      <c r="N7639" s="37"/>
      <c r="O7639" s="38"/>
    </row>
    <row r="7640" spans="2:15" x14ac:dyDescent="0.4">
      <c r="B7640" s="63"/>
      <c r="C7640" s="37"/>
      <c r="D7640" s="37"/>
      <c r="E7640" s="37"/>
      <c r="F7640" s="37"/>
      <c r="G7640" s="38"/>
      <c r="H7640" s="37"/>
      <c r="I7640" s="41"/>
      <c r="J7640" s="41"/>
      <c r="K7640" s="37"/>
      <c r="L7640" s="37"/>
      <c r="M7640" s="37"/>
      <c r="N7640" s="37"/>
      <c r="O7640" s="38"/>
    </row>
    <row r="7641" spans="2:15" x14ac:dyDescent="0.4">
      <c r="B7641" s="63"/>
      <c r="C7641" s="37"/>
      <c r="D7641" s="37"/>
      <c r="E7641" s="37"/>
      <c r="F7641" s="37"/>
      <c r="G7641" s="38"/>
      <c r="H7641" s="37"/>
      <c r="I7641" s="41"/>
      <c r="J7641" s="41"/>
      <c r="K7641" s="37"/>
      <c r="L7641" s="37"/>
      <c r="M7641" s="37"/>
      <c r="N7641" s="37"/>
      <c r="O7641" s="38"/>
    </row>
    <row r="7642" spans="2:15" x14ac:dyDescent="0.4">
      <c r="B7642" s="63"/>
      <c r="C7642" s="37"/>
      <c r="D7642" s="37"/>
      <c r="E7642" s="37"/>
      <c r="F7642" s="37"/>
      <c r="G7642" s="38"/>
      <c r="H7642" s="37"/>
      <c r="I7642" s="41"/>
      <c r="J7642" s="41"/>
      <c r="K7642" s="37"/>
      <c r="L7642" s="37"/>
      <c r="M7642" s="37"/>
      <c r="N7642" s="37"/>
      <c r="O7642" s="38"/>
    </row>
    <row r="7643" spans="2:15" x14ac:dyDescent="0.4">
      <c r="B7643" s="63"/>
      <c r="C7643" s="37"/>
      <c r="D7643" s="37"/>
      <c r="E7643" s="37"/>
      <c r="F7643" s="37"/>
      <c r="G7643" s="38"/>
      <c r="H7643" s="37"/>
      <c r="I7643" s="41"/>
      <c r="J7643" s="41"/>
      <c r="K7643" s="37"/>
      <c r="L7643" s="37"/>
      <c r="M7643" s="37"/>
      <c r="N7643" s="37"/>
      <c r="O7643" s="38"/>
    </row>
    <row r="7644" spans="2:15" x14ac:dyDescent="0.4">
      <c r="B7644" s="63"/>
      <c r="C7644" s="37"/>
      <c r="D7644" s="37"/>
      <c r="E7644" s="37"/>
      <c r="F7644" s="37"/>
      <c r="G7644" s="38"/>
      <c r="H7644" s="37"/>
      <c r="I7644" s="41"/>
      <c r="J7644" s="41"/>
      <c r="K7644" s="37"/>
      <c r="L7644" s="37"/>
      <c r="M7644" s="37"/>
      <c r="N7644" s="37"/>
      <c r="O7644" s="38"/>
    </row>
    <row r="7645" spans="2:15" x14ac:dyDescent="0.4">
      <c r="B7645" s="63"/>
      <c r="C7645" s="37"/>
      <c r="D7645" s="37"/>
      <c r="E7645" s="37"/>
      <c r="F7645" s="37"/>
      <c r="G7645" s="38"/>
      <c r="H7645" s="37"/>
      <c r="I7645" s="41"/>
      <c r="J7645" s="41"/>
      <c r="K7645" s="37"/>
      <c r="L7645" s="37"/>
      <c r="M7645" s="37"/>
      <c r="N7645" s="37"/>
      <c r="O7645" s="38"/>
    </row>
    <row r="7646" spans="2:15" x14ac:dyDescent="0.4">
      <c r="B7646" s="63"/>
      <c r="C7646" s="37"/>
      <c r="D7646" s="37"/>
      <c r="E7646" s="37"/>
      <c r="F7646" s="37"/>
      <c r="G7646" s="38"/>
      <c r="H7646" s="37"/>
      <c r="I7646" s="41"/>
      <c r="J7646" s="41"/>
      <c r="K7646" s="37"/>
      <c r="L7646" s="37"/>
      <c r="M7646" s="37"/>
      <c r="N7646" s="37"/>
      <c r="O7646" s="38"/>
    </row>
    <row r="7647" spans="2:15" x14ac:dyDescent="0.4">
      <c r="B7647" s="63"/>
      <c r="C7647" s="37"/>
      <c r="D7647" s="37"/>
      <c r="E7647" s="37"/>
      <c r="F7647" s="37"/>
      <c r="G7647" s="38"/>
      <c r="H7647" s="37"/>
      <c r="I7647" s="41"/>
      <c r="J7647" s="41"/>
      <c r="K7647" s="37"/>
      <c r="L7647" s="37"/>
      <c r="M7647" s="37"/>
      <c r="N7647" s="37"/>
      <c r="O7647" s="38"/>
    </row>
    <row r="7648" spans="2:15" x14ac:dyDescent="0.4">
      <c r="B7648" s="63"/>
      <c r="C7648" s="37"/>
      <c r="D7648" s="37"/>
      <c r="E7648" s="37"/>
      <c r="F7648" s="37"/>
      <c r="G7648" s="38"/>
      <c r="H7648" s="37"/>
      <c r="I7648" s="41"/>
      <c r="J7648" s="41"/>
      <c r="K7648" s="37"/>
      <c r="L7648" s="37"/>
      <c r="M7648" s="37"/>
      <c r="N7648" s="37"/>
      <c r="O7648" s="38"/>
    </row>
    <row r="7649" spans="2:15" x14ac:dyDescent="0.4">
      <c r="B7649" s="63"/>
      <c r="C7649" s="37"/>
      <c r="D7649" s="37"/>
      <c r="E7649" s="37"/>
      <c r="F7649" s="37"/>
      <c r="G7649" s="38"/>
      <c r="H7649" s="37"/>
      <c r="I7649" s="41"/>
      <c r="J7649" s="41"/>
      <c r="K7649" s="37"/>
      <c r="L7649" s="37"/>
      <c r="M7649" s="37"/>
      <c r="N7649" s="37"/>
      <c r="O7649" s="38"/>
    </row>
    <row r="7650" spans="2:15" x14ac:dyDescent="0.4">
      <c r="B7650" s="63"/>
      <c r="C7650" s="37"/>
      <c r="D7650" s="37"/>
      <c r="E7650" s="37"/>
      <c r="F7650" s="37"/>
      <c r="G7650" s="38"/>
      <c r="H7650" s="37"/>
      <c r="I7650" s="41"/>
      <c r="J7650" s="41"/>
      <c r="K7650" s="37"/>
      <c r="L7650" s="37"/>
      <c r="M7650" s="37"/>
      <c r="N7650" s="37"/>
      <c r="O7650" s="38"/>
    </row>
    <row r="7651" spans="2:15" x14ac:dyDescent="0.4">
      <c r="B7651" s="63"/>
      <c r="C7651" s="37"/>
      <c r="D7651" s="37"/>
      <c r="E7651" s="37"/>
      <c r="F7651" s="37"/>
      <c r="G7651" s="38"/>
      <c r="H7651" s="37"/>
      <c r="I7651" s="41"/>
      <c r="J7651" s="41"/>
      <c r="K7651" s="37"/>
      <c r="L7651" s="37"/>
      <c r="M7651" s="37"/>
      <c r="N7651" s="37"/>
      <c r="O7651" s="38"/>
    </row>
    <row r="7652" spans="2:15" x14ac:dyDescent="0.4">
      <c r="B7652" s="63"/>
      <c r="C7652" s="37"/>
      <c r="D7652" s="37"/>
      <c r="E7652" s="37"/>
      <c r="F7652" s="37"/>
      <c r="G7652" s="38"/>
      <c r="H7652" s="37"/>
      <c r="I7652" s="41"/>
      <c r="J7652" s="41"/>
      <c r="K7652" s="37"/>
      <c r="L7652" s="37"/>
      <c r="M7652" s="37"/>
      <c r="N7652" s="37"/>
      <c r="O7652" s="38"/>
    </row>
    <row r="7653" spans="2:15" x14ac:dyDescent="0.4">
      <c r="B7653" s="63"/>
      <c r="C7653" s="37"/>
      <c r="D7653" s="37"/>
      <c r="E7653" s="37"/>
      <c r="F7653" s="37"/>
      <c r="G7653" s="38"/>
      <c r="H7653" s="37"/>
      <c r="I7653" s="41"/>
      <c r="J7653" s="41"/>
      <c r="K7653" s="37"/>
      <c r="L7653" s="37"/>
      <c r="M7653" s="37"/>
      <c r="N7653" s="37"/>
      <c r="O7653" s="38"/>
    </row>
    <row r="7654" spans="2:15" x14ac:dyDescent="0.4">
      <c r="B7654" s="63"/>
      <c r="C7654" s="37"/>
      <c r="D7654" s="37"/>
      <c r="E7654" s="37"/>
      <c r="F7654" s="37"/>
      <c r="G7654" s="38"/>
      <c r="H7654" s="37"/>
      <c r="I7654" s="41"/>
      <c r="J7654" s="41"/>
      <c r="K7654" s="37"/>
      <c r="L7654" s="37"/>
      <c r="M7654" s="37"/>
      <c r="N7654" s="37"/>
      <c r="O7654" s="38"/>
    </row>
    <row r="7655" spans="2:15" x14ac:dyDescent="0.4">
      <c r="B7655" s="63"/>
      <c r="C7655" s="37"/>
      <c r="D7655" s="37"/>
      <c r="E7655" s="37"/>
      <c r="F7655" s="37"/>
      <c r="G7655" s="38"/>
      <c r="H7655" s="37"/>
      <c r="I7655" s="41"/>
      <c r="J7655" s="41"/>
      <c r="K7655" s="37"/>
      <c r="L7655" s="37"/>
      <c r="M7655" s="37"/>
      <c r="N7655" s="37"/>
      <c r="O7655" s="38"/>
    </row>
    <row r="7656" spans="2:15" x14ac:dyDescent="0.4">
      <c r="B7656" s="63"/>
      <c r="C7656" s="37"/>
      <c r="D7656" s="37"/>
      <c r="E7656" s="37"/>
      <c r="F7656" s="37"/>
      <c r="G7656" s="38"/>
      <c r="H7656" s="37"/>
      <c r="I7656" s="41"/>
      <c r="J7656" s="41"/>
      <c r="K7656" s="37"/>
      <c r="L7656" s="37"/>
      <c r="M7656" s="37"/>
      <c r="N7656" s="37"/>
      <c r="O7656" s="38"/>
    </row>
    <row r="7657" spans="2:15" x14ac:dyDescent="0.4">
      <c r="B7657" s="63"/>
      <c r="C7657" s="37"/>
      <c r="D7657" s="37"/>
      <c r="E7657" s="37"/>
      <c r="F7657" s="37"/>
      <c r="G7657" s="38"/>
      <c r="H7657" s="37"/>
      <c r="I7657" s="41"/>
      <c r="J7657" s="41"/>
      <c r="K7657" s="37"/>
      <c r="L7657" s="37"/>
      <c r="M7657" s="37"/>
      <c r="N7657" s="37"/>
      <c r="O7657" s="38"/>
    </row>
    <row r="7658" spans="2:15" x14ac:dyDescent="0.4">
      <c r="B7658" s="63"/>
      <c r="C7658" s="37"/>
      <c r="D7658" s="37"/>
      <c r="E7658" s="37"/>
      <c r="F7658" s="37"/>
      <c r="G7658" s="38"/>
      <c r="H7658" s="37"/>
      <c r="I7658" s="41"/>
      <c r="J7658" s="41"/>
      <c r="K7658" s="37"/>
      <c r="L7658" s="37"/>
      <c r="M7658" s="37"/>
      <c r="N7658" s="37"/>
      <c r="O7658" s="38"/>
    </row>
    <row r="7659" spans="2:15" x14ac:dyDescent="0.4">
      <c r="B7659" s="63"/>
      <c r="C7659" s="37"/>
      <c r="D7659" s="37"/>
      <c r="E7659" s="37"/>
      <c r="F7659" s="37"/>
      <c r="G7659" s="38"/>
      <c r="H7659" s="37"/>
      <c r="I7659" s="41"/>
      <c r="J7659" s="41"/>
      <c r="K7659" s="37"/>
      <c r="L7659" s="37"/>
      <c r="M7659" s="37"/>
      <c r="N7659" s="37"/>
      <c r="O7659" s="38"/>
    </row>
    <row r="7660" spans="2:15" x14ac:dyDescent="0.4">
      <c r="B7660" s="63"/>
      <c r="C7660" s="37"/>
      <c r="D7660" s="37"/>
      <c r="E7660" s="37"/>
      <c r="F7660" s="37"/>
      <c r="G7660" s="38"/>
      <c r="H7660" s="37"/>
      <c r="I7660" s="41"/>
      <c r="J7660" s="41"/>
      <c r="K7660" s="37"/>
      <c r="L7660" s="37"/>
      <c r="M7660" s="37"/>
      <c r="N7660" s="37"/>
      <c r="O7660" s="38"/>
    </row>
    <row r="7661" spans="2:15" x14ac:dyDescent="0.4">
      <c r="B7661" s="63"/>
      <c r="C7661" s="37"/>
      <c r="D7661" s="37"/>
      <c r="E7661" s="37"/>
      <c r="F7661" s="37"/>
      <c r="G7661" s="38"/>
      <c r="H7661" s="37"/>
      <c r="I7661" s="41"/>
      <c r="J7661" s="41"/>
      <c r="K7661" s="37"/>
      <c r="L7661" s="37"/>
      <c r="M7661" s="37"/>
      <c r="N7661" s="37"/>
      <c r="O7661" s="38"/>
    </row>
    <row r="7662" spans="2:15" x14ac:dyDescent="0.4">
      <c r="B7662" s="63"/>
      <c r="C7662" s="37"/>
      <c r="D7662" s="37"/>
      <c r="E7662" s="37"/>
      <c r="F7662" s="37"/>
      <c r="G7662" s="38"/>
      <c r="H7662" s="37"/>
      <c r="I7662" s="41"/>
      <c r="J7662" s="41"/>
      <c r="K7662" s="37"/>
      <c r="L7662" s="37"/>
      <c r="M7662" s="37"/>
      <c r="N7662" s="37"/>
      <c r="O7662" s="38"/>
    </row>
    <row r="7663" spans="2:15" x14ac:dyDescent="0.4">
      <c r="B7663" s="63"/>
      <c r="C7663" s="37"/>
      <c r="D7663" s="37"/>
      <c r="E7663" s="37"/>
      <c r="F7663" s="37"/>
      <c r="G7663" s="38"/>
      <c r="H7663" s="37"/>
      <c r="I7663" s="41"/>
      <c r="J7663" s="41"/>
      <c r="K7663" s="37"/>
      <c r="L7663" s="37"/>
      <c r="M7663" s="37"/>
      <c r="N7663" s="37"/>
      <c r="O7663" s="38"/>
    </row>
    <row r="7664" spans="2:15" x14ac:dyDescent="0.4">
      <c r="B7664" s="63"/>
      <c r="C7664" s="37"/>
      <c r="D7664" s="37"/>
      <c r="E7664" s="37"/>
      <c r="F7664" s="37"/>
      <c r="G7664" s="38"/>
      <c r="H7664" s="37"/>
      <c r="I7664" s="41"/>
      <c r="J7664" s="41"/>
      <c r="K7664" s="37"/>
      <c r="L7664" s="37"/>
      <c r="M7664" s="37"/>
      <c r="N7664" s="37"/>
      <c r="O7664" s="38"/>
    </row>
    <row r="7665" spans="2:15" x14ac:dyDescent="0.4">
      <c r="B7665" s="63"/>
      <c r="C7665" s="37"/>
      <c r="D7665" s="37"/>
      <c r="E7665" s="37"/>
      <c r="F7665" s="37"/>
      <c r="G7665" s="38"/>
      <c r="H7665" s="37"/>
      <c r="I7665" s="41"/>
      <c r="J7665" s="41"/>
      <c r="K7665" s="37"/>
      <c r="L7665" s="37"/>
      <c r="M7665" s="37"/>
      <c r="N7665" s="37"/>
      <c r="O7665" s="38"/>
    </row>
    <row r="7666" spans="2:15" x14ac:dyDescent="0.4">
      <c r="B7666" s="63"/>
      <c r="C7666" s="37"/>
      <c r="D7666" s="37"/>
      <c r="E7666" s="37"/>
      <c r="F7666" s="37"/>
      <c r="G7666" s="38"/>
      <c r="H7666" s="37"/>
      <c r="I7666" s="41"/>
      <c r="J7666" s="41"/>
      <c r="K7666" s="37"/>
      <c r="L7666" s="37"/>
      <c r="M7666" s="37"/>
      <c r="N7666" s="37"/>
      <c r="O7666" s="38"/>
    </row>
    <row r="7667" spans="2:15" x14ac:dyDescent="0.4">
      <c r="B7667" s="63"/>
      <c r="C7667" s="37"/>
      <c r="D7667" s="37"/>
      <c r="E7667" s="37"/>
      <c r="F7667" s="37"/>
      <c r="G7667" s="38"/>
      <c r="H7667" s="37"/>
      <c r="I7667" s="41"/>
      <c r="J7667" s="41"/>
      <c r="K7667" s="37"/>
      <c r="L7667" s="37"/>
      <c r="M7667" s="37"/>
      <c r="N7667" s="37"/>
      <c r="O7667" s="38"/>
    </row>
    <row r="7668" spans="2:15" x14ac:dyDescent="0.4">
      <c r="B7668" s="63"/>
      <c r="C7668" s="37"/>
      <c r="D7668" s="37"/>
      <c r="E7668" s="37"/>
      <c r="F7668" s="37"/>
      <c r="G7668" s="38"/>
      <c r="H7668" s="37"/>
      <c r="I7668" s="41"/>
      <c r="J7668" s="41"/>
      <c r="K7668" s="37"/>
      <c r="L7668" s="37"/>
      <c r="M7668" s="37"/>
      <c r="N7668" s="37"/>
      <c r="O7668" s="38"/>
    </row>
    <row r="7669" spans="2:15" x14ac:dyDescent="0.4">
      <c r="B7669" s="63"/>
      <c r="C7669" s="37"/>
      <c r="D7669" s="37"/>
      <c r="E7669" s="37"/>
      <c r="F7669" s="37"/>
      <c r="G7669" s="38"/>
      <c r="H7669" s="37"/>
      <c r="I7669" s="41"/>
      <c r="J7669" s="41"/>
      <c r="K7669" s="37"/>
      <c r="L7669" s="37"/>
      <c r="M7669" s="37"/>
      <c r="N7669" s="37"/>
      <c r="O7669" s="38"/>
    </row>
    <row r="7670" spans="2:15" x14ac:dyDescent="0.4">
      <c r="B7670" s="63"/>
      <c r="C7670" s="37"/>
      <c r="D7670" s="37"/>
      <c r="E7670" s="37"/>
      <c r="F7670" s="37"/>
      <c r="G7670" s="38"/>
      <c r="H7670" s="37"/>
      <c r="I7670" s="41"/>
      <c r="J7670" s="41"/>
      <c r="K7670" s="37"/>
      <c r="L7670" s="37"/>
      <c r="M7670" s="37"/>
      <c r="N7670" s="37"/>
      <c r="O7670" s="38"/>
    </row>
    <row r="7671" spans="2:15" x14ac:dyDescent="0.4">
      <c r="B7671" s="63"/>
      <c r="C7671" s="37"/>
      <c r="D7671" s="37"/>
      <c r="E7671" s="37"/>
      <c r="F7671" s="37"/>
      <c r="G7671" s="38"/>
      <c r="H7671" s="37"/>
      <c r="I7671" s="41"/>
      <c r="J7671" s="41"/>
      <c r="K7671" s="37"/>
      <c r="L7671" s="37"/>
      <c r="M7671" s="37"/>
      <c r="N7671" s="37"/>
      <c r="O7671" s="38"/>
    </row>
    <row r="7672" spans="2:15" x14ac:dyDescent="0.4">
      <c r="B7672" s="63"/>
      <c r="C7672" s="37"/>
      <c r="D7672" s="37"/>
      <c r="E7672" s="37"/>
      <c r="F7672" s="37"/>
      <c r="G7672" s="38"/>
      <c r="H7672" s="37"/>
      <c r="I7672" s="41"/>
      <c r="J7672" s="41"/>
      <c r="K7672" s="37"/>
      <c r="L7672" s="37"/>
      <c r="M7672" s="37"/>
      <c r="N7672" s="37"/>
      <c r="O7672" s="38"/>
    </row>
    <row r="7673" spans="2:15" x14ac:dyDescent="0.4">
      <c r="B7673" s="63"/>
      <c r="C7673" s="37"/>
      <c r="D7673" s="37"/>
      <c r="E7673" s="37"/>
      <c r="F7673" s="37"/>
      <c r="G7673" s="38"/>
      <c r="H7673" s="37"/>
      <c r="I7673" s="41"/>
      <c r="J7673" s="41"/>
      <c r="K7673" s="37"/>
      <c r="L7673" s="37"/>
      <c r="M7673" s="37"/>
      <c r="N7673" s="37"/>
      <c r="O7673" s="38"/>
    </row>
    <row r="7674" spans="2:15" x14ac:dyDescent="0.4">
      <c r="B7674" s="63"/>
      <c r="C7674" s="37"/>
      <c r="D7674" s="37"/>
      <c r="E7674" s="37"/>
      <c r="F7674" s="37"/>
      <c r="G7674" s="38"/>
      <c r="H7674" s="37"/>
      <c r="I7674" s="41"/>
      <c r="J7674" s="41"/>
      <c r="K7674" s="37"/>
      <c r="L7674" s="37"/>
      <c r="M7674" s="37"/>
      <c r="N7674" s="37"/>
      <c r="O7674" s="38"/>
    </row>
    <row r="7675" spans="2:15" x14ac:dyDescent="0.4">
      <c r="B7675" s="63"/>
      <c r="C7675" s="37"/>
      <c r="D7675" s="37"/>
      <c r="E7675" s="37"/>
      <c r="F7675" s="37"/>
      <c r="G7675" s="38"/>
      <c r="H7675" s="37"/>
      <c r="I7675" s="41"/>
      <c r="J7675" s="41"/>
      <c r="K7675" s="37"/>
      <c r="L7675" s="37"/>
      <c r="M7675" s="37"/>
      <c r="N7675" s="37"/>
      <c r="O7675" s="38"/>
    </row>
    <row r="7676" spans="2:15" x14ac:dyDescent="0.4">
      <c r="B7676" s="63"/>
      <c r="C7676" s="37"/>
      <c r="D7676" s="37"/>
      <c r="E7676" s="37"/>
      <c r="F7676" s="37"/>
      <c r="G7676" s="38"/>
      <c r="H7676" s="37"/>
      <c r="I7676" s="41"/>
      <c r="J7676" s="41"/>
      <c r="K7676" s="37"/>
      <c r="L7676" s="37"/>
      <c r="M7676" s="37"/>
      <c r="N7676" s="37"/>
      <c r="O7676" s="38"/>
    </row>
    <row r="7677" spans="2:15" x14ac:dyDescent="0.4">
      <c r="B7677" s="63"/>
      <c r="C7677" s="37"/>
      <c r="D7677" s="37"/>
      <c r="E7677" s="37"/>
      <c r="F7677" s="37"/>
      <c r="G7677" s="38"/>
      <c r="H7677" s="37"/>
      <c r="I7677" s="41"/>
      <c r="J7677" s="41"/>
      <c r="K7677" s="37"/>
      <c r="L7677" s="37"/>
      <c r="M7677" s="37"/>
      <c r="N7677" s="37"/>
      <c r="O7677" s="38"/>
    </row>
    <row r="7678" spans="2:15" x14ac:dyDescent="0.4">
      <c r="B7678" s="63"/>
      <c r="C7678" s="37"/>
      <c r="D7678" s="37"/>
      <c r="E7678" s="37"/>
      <c r="F7678" s="37"/>
      <c r="G7678" s="38"/>
      <c r="H7678" s="37"/>
      <c r="I7678" s="41"/>
      <c r="J7678" s="41"/>
      <c r="K7678" s="37"/>
      <c r="L7678" s="37"/>
      <c r="M7678" s="37"/>
      <c r="N7678" s="37"/>
      <c r="O7678" s="38"/>
    </row>
    <row r="7679" spans="2:15" x14ac:dyDescent="0.4">
      <c r="B7679" s="63"/>
      <c r="C7679" s="37"/>
      <c r="D7679" s="37"/>
      <c r="E7679" s="37"/>
      <c r="F7679" s="37"/>
      <c r="G7679" s="38"/>
      <c r="H7679" s="37"/>
      <c r="I7679" s="41"/>
      <c r="J7679" s="41"/>
      <c r="K7679" s="37"/>
      <c r="L7679" s="37"/>
      <c r="M7679" s="37"/>
      <c r="N7679" s="37"/>
      <c r="O7679" s="38"/>
    </row>
    <row r="7680" spans="2:15" x14ac:dyDescent="0.4">
      <c r="B7680" s="63"/>
      <c r="C7680" s="37"/>
      <c r="D7680" s="37"/>
      <c r="E7680" s="37"/>
      <c r="F7680" s="37"/>
      <c r="G7680" s="38"/>
      <c r="H7680" s="37"/>
      <c r="I7680" s="41"/>
      <c r="J7680" s="41"/>
      <c r="K7680" s="37"/>
      <c r="L7680" s="37"/>
      <c r="M7680" s="37"/>
      <c r="N7680" s="37"/>
      <c r="O7680" s="38"/>
    </row>
    <row r="7681" spans="2:15" x14ac:dyDescent="0.4">
      <c r="B7681" s="63"/>
      <c r="C7681" s="37"/>
      <c r="D7681" s="37"/>
      <c r="E7681" s="37"/>
      <c r="F7681" s="37"/>
      <c r="G7681" s="38"/>
      <c r="H7681" s="37"/>
      <c r="I7681" s="41"/>
      <c r="J7681" s="41"/>
      <c r="K7681" s="37"/>
      <c r="L7681" s="37"/>
      <c r="M7681" s="37"/>
      <c r="N7681" s="37"/>
      <c r="O7681" s="38"/>
    </row>
    <row r="7682" spans="2:15" x14ac:dyDescent="0.4">
      <c r="B7682" s="63"/>
      <c r="C7682" s="37"/>
      <c r="D7682" s="37"/>
      <c r="E7682" s="37"/>
      <c r="F7682" s="37"/>
      <c r="G7682" s="38"/>
      <c r="H7682" s="37"/>
      <c r="I7682" s="41"/>
      <c r="J7682" s="41"/>
      <c r="K7682" s="37"/>
      <c r="L7682" s="37"/>
      <c r="M7682" s="37"/>
      <c r="N7682" s="37"/>
      <c r="O7682" s="38"/>
    </row>
    <row r="7683" spans="2:15" x14ac:dyDescent="0.4">
      <c r="B7683" s="63"/>
      <c r="C7683" s="37"/>
      <c r="D7683" s="37"/>
      <c r="E7683" s="37"/>
      <c r="F7683" s="37"/>
      <c r="G7683" s="38"/>
      <c r="H7683" s="37"/>
      <c r="I7683" s="41"/>
      <c r="J7683" s="41"/>
      <c r="K7683" s="37"/>
      <c r="L7683" s="37"/>
      <c r="M7683" s="37"/>
      <c r="N7683" s="37"/>
      <c r="O7683" s="38"/>
    </row>
    <row r="7684" spans="2:15" x14ac:dyDescent="0.4">
      <c r="B7684" s="63"/>
      <c r="C7684" s="37"/>
      <c r="D7684" s="37"/>
      <c r="E7684" s="37"/>
      <c r="F7684" s="37"/>
      <c r="G7684" s="38"/>
      <c r="H7684" s="37"/>
      <c r="I7684" s="41"/>
      <c r="J7684" s="41"/>
      <c r="K7684" s="37"/>
      <c r="L7684" s="37"/>
      <c r="M7684" s="37"/>
      <c r="N7684" s="37"/>
      <c r="O7684" s="38"/>
    </row>
    <row r="7685" spans="2:15" x14ac:dyDescent="0.4">
      <c r="B7685" s="63"/>
      <c r="C7685" s="37"/>
      <c r="D7685" s="37"/>
      <c r="E7685" s="37"/>
      <c r="F7685" s="37"/>
      <c r="G7685" s="38"/>
      <c r="H7685" s="37"/>
      <c r="I7685" s="41"/>
      <c r="J7685" s="41"/>
      <c r="K7685" s="37"/>
      <c r="L7685" s="37"/>
      <c r="M7685" s="37"/>
      <c r="N7685" s="37"/>
      <c r="O7685" s="38"/>
    </row>
    <row r="7686" spans="2:15" x14ac:dyDescent="0.4">
      <c r="B7686" s="63"/>
      <c r="C7686" s="37"/>
      <c r="D7686" s="37"/>
      <c r="E7686" s="37"/>
      <c r="F7686" s="37"/>
      <c r="G7686" s="38"/>
      <c r="H7686" s="37"/>
      <c r="I7686" s="41"/>
      <c r="J7686" s="41"/>
      <c r="K7686" s="37"/>
      <c r="L7686" s="37"/>
      <c r="M7686" s="37"/>
      <c r="N7686" s="37"/>
      <c r="O7686" s="38"/>
    </row>
    <row r="7687" spans="2:15" x14ac:dyDescent="0.4">
      <c r="B7687" s="63"/>
      <c r="C7687" s="37"/>
      <c r="D7687" s="37"/>
      <c r="E7687" s="37"/>
      <c r="F7687" s="37"/>
      <c r="G7687" s="38"/>
      <c r="H7687" s="37"/>
      <c r="I7687" s="41"/>
      <c r="J7687" s="41"/>
      <c r="K7687" s="37"/>
      <c r="L7687" s="37"/>
      <c r="M7687" s="37"/>
      <c r="N7687" s="37"/>
      <c r="O7687" s="38"/>
    </row>
    <row r="7688" spans="2:15" x14ac:dyDescent="0.4">
      <c r="B7688" s="63"/>
      <c r="C7688" s="37"/>
      <c r="D7688" s="37"/>
      <c r="E7688" s="37"/>
      <c r="F7688" s="37"/>
      <c r="G7688" s="38"/>
      <c r="H7688" s="37"/>
      <c r="I7688" s="41"/>
      <c r="J7688" s="41"/>
      <c r="K7688" s="37"/>
      <c r="L7688" s="37"/>
      <c r="M7688" s="37"/>
      <c r="N7688" s="37"/>
      <c r="O7688" s="38"/>
    </row>
    <row r="7689" spans="2:15" x14ac:dyDescent="0.4">
      <c r="B7689" s="63"/>
      <c r="C7689" s="37"/>
      <c r="D7689" s="37"/>
      <c r="E7689" s="37"/>
      <c r="F7689" s="37"/>
      <c r="G7689" s="38"/>
      <c r="H7689" s="37"/>
      <c r="I7689" s="41"/>
      <c r="J7689" s="41"/>
      <c r="K7689" s="37"/>
      <c r="L7689" s="37"/>
      <c r="M7689" s="37"/>
      <c r="N7689" s="37"/>
      <c r="O7689" s="38"/>
    </row>
    <row r="7690" spans="2:15" x14ac:dyDescent="0.4">
      <c r="B7690" s="63"/>
      <c r="C7690" s="37"/>
      <c r="D7690" s="37"/>
      <c r="E7690" s="37"/>
      <c r="F7690" s="37"/>
      <c r="G7690" s="38"/>
      <c r="H7690" s="37"/>
      <c r="I7690" s="41"/>
      <c r="J7690" s="41"/>
      <c r="K7690" s="37"/>
      <c r="L7690" s="37"/>
      <c r="M7690" s="37"/>
      <c r="N7690" s="37"/>
      <c r="O7690" s="38"/>
    </row>
    <row r="7691" spans="2:15" x14ac:dyDescent="0.4">
      <c r="B7691" s="63"/>
      <c r="C7691" s="37"/>
      <c r="D7691" s="37"/>
      <c r="E7691" s="37"/>
      <c r="F7691" s="37"/>
      <c r="G7691" s="38"/>
      <c r="H7691" s="37"/>
      <c r="I7691" s="41"/>
      <c r="J7691" s="41"/>
      <c r="K7691" s="37"/>
      <c r="L7691" s="37"/>
      <c r="M7691" s="37"/>
      <c r="N7691" s="37"/>
      <c r="O7691" s="38"/>
    </row>
    <row r="7692" spans="2:15" x14ac:dyDescent="0.4">
      <c r="B7692" s="63"/>
      <c r="C7692" s="37"/>
      <c r="D7692" s="37"/>
      <c r="E7692" s="37"/>
      <c r="F7692" s="37"/>
      <c r="G7692" s="38"/>
      <c r="H7692" s="37"/>
      <c r="I7692" s="41"/>
      <c r="J7692" s="41"/>
      <c r="K7692" s="37"/>
      <c r="L7692" s="37"/>
      <c r="M7692" s="37"/>
      <c r="N7692" s="37"/>
      <c r="O7692" s="38"/>
    </row>
    <row r="7693" spans="2:15" x14ac:dyDescent="0.4">
      <c r="B7693" s="63"/>
      <c r="C7693" s="37"/>
      <c r="D7693" s="37"/>
      <c r="E7693" s="37"/>
      <c r="F7693" s="37"/>
      <c r="G7693" s="38"/>
      <c r="H7693" s="37"/>
      <c r="I7693" s="41"/>
      <c r="J7693" s="41"/>
      <c r="K7693" s="37"/>
      <c r="L7693" s="37"/>
      <c r="M7693" s="37"/>
      <c r="N7693" s="37"/>
      <c r="O7693" s="38"/>
    </row>
    <row r="7694" spans="2:15" x14ac:dyDescent="0.4">
      <c r="B7694" s="63"/>
      <c r="C7694" s="37"/>
      <c r="D7694" s="37"/>
      <c r="E7694" s="37"/>
      <c r="F7694" s="37"/>
      <c r="G7694" s="38"/>
      <c r="H7694" s="37"/>
      <c r="I7694" s="41"/>
      <c r="J7694" s="41"/>
      <c r="K7694" s="37"/>
      <c r="L7694" s="37"/>
      <c r="M7694" s="37"/>
      <c r="N7694" s="37"/>
      <c r="O7694" s="38"/>
    </row>
    <row r="7695" spans="2:15" x14ac:dyDescent="0.4">
      <c r="B7695" s="63"/>
      <c r="C7695" s="37"/>
      <c r="D7695" s="37"/>
      <c r="E7695" s="37"/>
      <c r="F7695" s="37"/>
      <c r="G7695" s="38"/>
      <c r="H7695" s="37"/>
      <c r="I7695" s="41"/>
      <c r="J7695" s="41"/>
      <c r="K7695" s="37"/>
      <c r="L7695" s="37"/>
      <c r="M7695" s="37"/>
      <c r="N7695" s="37"/>
      <c r="O7695" s="38"/>
    </row>
    <row r="7696" spans="2:15" x14ac:dyDescent="0.4">
      <c r="B7696" s="63"/>
      <c r="C7696" s="37"/>
      <c r="D7696" s="37"/>
      <c r="E7696" s="37"/>
      <c r="F7696" s="37"/>
      <c r="G7696" s="38"/>
      <c r="H7696" s="37"/>
      <c r="I7696" s="41"/>
      <c r="J7696" s="41"/>
      <c r="K7696" s="37"/>
      <c r="L7696" s="37"/>
      <c r="M7696" s="37"/>
      <c r="N7696" s="37"/>
      <c r="O7696" s="38"/>
    </row>
    <row r="7697" spans="2:15" x14ac:dyDescent="0.4">
      <c r="B7697" s="63"/>
      <c r="C7697" s="37"/>
      <c r="D7697" s="37"/>
      <c r="E7697" s="37"/>
      <c r="F7697" s="37"/>
      <c r="G7697" s="38"/>
      <c r="H7697" s="37"/>
      <c r="I7697" s="41"/>
      <c r="J7697" s="41"/>
      <c r="K7697" s="37"/>
      <c r="L7697" s="37"/>
      <c r="M7697" s="37"/>
      <c r="N7697" s="37"/>
      <c r="O7697" s="38"/>
    </row>
    <row r="7698" spans="2:15" x14ac:dyDescent="0.4">
      <c r="B7698" s="63"/>
      <c r="C7698" s="37"/>
      <c r="D7698" s="37"/>
      <c r="E7698" s="37"/>
      <c r="F7698" s="37"/>
      <c r="G7698" s="38"/>
      <c r="H7698" s="37"/>
      <c r="I7698" s="41"/>
      <c r="J7698" s="41"/>
      <c r="K7698" s="37"/>
      <c r="L7698" s="37"/>
      <c r="M7698" s="37"/>
      <c r="N7698" s="37"/>
      <c r="O7698" s="38"/>
    </row>
    <row r="7699" spans="2:15" x14ac:dyDescent="0.4">
      <c r="B7699" s="63"/>
      <c r="C7699" s="37"/>
      <c r="D7699" s="37"/>
      <c r="E7699" s="37"/>
      <c r="F7699" s="37"/>
      <c r="G7699" s="38"/>
      <c r="H7699" s="37"/>
      <c r="I7699" s="41"/>
      <c r="J7699" s="41"/>
      <c r="K7699" s="37"/>
      <c r="L7699" s="37"/>
      <c r="M7699" s="37"/>
      <c r="N7699" s="37"/>
      <c r="O7699" s="38"/>
    </row>
    <row r="7700" spans="2:15" x14ac:dyDescent="0.4">
      <c r="B7700" s="63"/>
      <c r="C7700" s="37"/>
      <c r="D7700" s="37"/>
      <c r="E7700" s="37"/>
      <c r="F7700" s="37"/>
      <c r="G7700" s="38"/>
      <c r="H7700" s="37"/>
      <c r="I7700" s="41"/>
      <c r="J7700" s="41"/>
      <c r="K7700" s="37"/>
      <c r="L7700" s="37"/>
      <c r="M7700" s="37"/>
      <c r="N7700" s="37"/>
      <c r="O7700" s="38"/>
    </row>
    <row r="7701" spans="2:15" x14ac:dyDescent="0.4">
      <c r="B7701" s="63"/>
      <c r="C7701" s="37"/>
      <c r="D7701" s="37"/>
      <c r="E7701" s="37"/>
      <c r="F7701" s="37"/>
      <c r="G7701" s="38"/>
      <c r="H7701" s="37"/>
      <c r="I7701" s="41"/>
      <c r="J7701" s="41"/>
      <c r="K7701" s="37"/>
      <c r="L7701" s="37"/>
      <c r="M7701" s="37"/>
      <c r="N7701" s="37"/>
      <c r="O7701" s="38"/>
    </row>
    <row r="7702" spans="2:15" x14ac:dyDescent="0.4">
      <c r="B7702" s="63"/>
      <c r="C7702" s="37"/>
      <c r="D7702" s="37"/>
      <c r="E7702" s="37"/>
      <c r="F7702" s="37"/>
      <c r="G7702" s="38"/>
      <c r="H7702" s="37"/>
      <c r="I7702" s="41"/>
      <c r="J7702" s="41"/>
      <c r="K7702" s="37"/>
      <c r="L7702" s="37"/>
      <c r="M7702" s="37"/>
      <c r="N7702" s="37"/>
      <c r="O7702" s="38"/>
    </row>
    <row r="7703" spans="2:15" x14ac:dyDescent="0.4">
      <c r="B7703" s="63"/>
      <c r="C7703" s="37"/>
      <c r="D7703" s="37"/>
      <c r="E7703" s="37"/>
      <c r="F7703" s="37"/>
      <c r="G7703" s="38"/>
      <c r="H7703" s="37"/>
      <c r="I7703" s="41"/>
      <c r="J7703" s="41"/>
      <c r="K7703" s="37"/>
      <c r="L7703" s="37"/>
      <c r="M7703" s="37"/>
      <c r="N7703" s="37"/>
      <c r="O7703" s="38"/>
    </row>
    <row r="7704" spans="2:15" x14ac:dyDescent="0.4">
      <c r="B7704" s="63"/>
      <c r="C7704" s="37"/>
      <c r="D7704" s="37"/>
      <c r="E7704" s="37"/>
      <c r="F7704" s="37"/>
      <c r="G7704" s="38"/>
      <c r="H7704" s="37"/>
      <c r="I7704" s="41"/>
      <c r="J7704" s="41"/>
      <c r="K7704" s="37"/>
      <c r="L7704" s="37"/>
      <c r="M7704" s="37"/>
      <c r="N7704" s="37"/>
      <c r="O7704" s="38"/>
    </row>
    <row r="7705" spans="2:15" x14ac:dyDescent="0.4">
      <c r="B7705" s="63"/>
      <c r="C7705" s="37"/>
      <c r="D7705" s="37"/>
      <c r="E7705" s="37"/>
      <c r="F7705" s="37"/>
      <c r="G7705" s="38"/>
      <c r="H7705" s="37"/>
      <c r="I7705" s="41"/>
      <c r="J7705" s="41"/>
      <c r="K7705" s="37"/>
      <c r="L7705" s="37"/>
      <c r="M7705" s="37"/>
      <c r="N7705" s="37"/>
      <c r="O7705" s="38"/>
    </row>
    <row r="7706" spans="2:15" x14ac:dyDescent="0.4">
      <c r="B7706" s="63"/>
      <c r="C7706" s="37"/>
      <c r="D7706" s="37"/>
      <c r="E7706" s="37"/>
      <c r="F7706" s="37"/>
      <c r="G7706" s="38"/>
      <c r="H7706" s="37"/>
      <c r="I7706" s="41"/>
      <c r="J7706" s="41"/>
      <c r="K7706" s="37"/>
      <c r="L7706" s="37"/>
      <c r="M7706" s="37"/>
      <c r="N7706" s="37"/>
      <c r="O7706" s="38"/>
    </row>
    <row r="7707" spans="2:15" x14ac:dyDescent="0.4">
      <c r="B7707" s="63"/>
      <c r="C7707" s="37"/>
      <c r="D7707" s="37"/>
      <c r="E7707" s="37"/>
      <c r="F7707" s="37"/>
      <c r="G7707" s="38"/>
      <c r="H7707" s="37"/>
      <c r="I7707" s="41"/>
      <c r="J7707" s="41"/>
      <c r="K7707" s="37"/>
      <c r="L7707" s="37"/>
      <c r="M7707" s="37"/>
      <c r="N7707" s="37"/>
      <c r="O7707" s="38"/>
    </row>
    <row r="7708" spans="2:15" x14ac:dyDescent="0.4">
      <c r="B7708" s="63"/>
      <c r="C7708" s="37"/>
      <c r="D7708" s="37"/>
      <c r="E7708" s="37"/>
      <c r="F7708" s="37"/>
      <c r="G7708" s="38"/>
      <c r="H7708" s="37"/>
      <c r="I7708" s="41"/>
      <c r="J7708" s="41"/>
      <c r="K7708" s="37"/>
      <c r="L7708" s="37"/>
      <c r="M7708" s="37"/>
      <c r="N7708" s="37"/>
      <c r="O7708" s="38"/>
    </row>
    <row r="7709" spans="2:15" x14ac:dyDescent="0.4">
      <c r="B7709" s="63"/>
      <c r="C7709" s="37"/>
      <c r="D7709" s="37"/>
      <c r="E7709" s="37"/>
      <c r="F7709" s="37"/>
      <c r="G7709" s="38"/>
      <c r="H7709" s="37"/>
      <c r="I7709" s="41"/>
      <c r="J7709" s="41"/>
      <c r="K7709" s="37"/>
      <c r="L7709" s="37"/>
      <c r="M7709" s="37"/>
      <c r="N7709" s="37"/>
      <c r="O7709" s="38"/>
    </row>
    <row r="7710" spans="2:15" x14ac:dyDescent="0.4">
      <c r="B7710" s="63"/>
      <c r="C7710" s="37"/>
      <c r="D7710" s="37"/>
      <c r="E7710" s="37"/>
      <c r="F7710" s="37"/>
      <c r="G7710" s="38"/>
      <c r="H7710" s="37"/>
      <c r="I7710" s="41"/>
      <c r="J7710" s="41"/>
      <c r="K7710" s="37"/>
      <c r="L7710" s="37"/>
      <c r="M7710" s="37"/>
      <c r="N7710" s="37"/>
      <c r="O7710" s="38"/>
    </row>
    <row r="7711" spans="2:15" x14ac:dyDescent="0.4">
      <c r="B7711" s="63"/>
      <c r="C7711" s="37"/>
      <c r="D7711" s="37"/>
      <c r="E7711" s="37"/>
      <c r="F7711" s="37"/>
      <c r="G7711" s="38"/>
      <c r="H7711" s="37"/>
      <c r="I7711" s="41"/>
      <c r="J7711" s="41"/>
      <c r="K7711" s="37"/>
      <c r="L7711" s="37"/>
      <c r="M7711" s="37"/>
      <c r="N7711" s="37"/>
      <c r="O7711" s="38"/>
    </row>
    <row r="7712" spans="2:15" x14ac:dyDescent="0.4">
      <c r="B7712" s="63"/>
      <c r="C7712" s="37"/>
      <c r="D7712" s="37"/>
      <c r="E7712" s="37"/>
      <c r="F7712" s="37"/>
      <c r="G7712" s="38"/>
      <c r="H7712" s="37"/>
      <c r="I7712" s="41"/>
      <c r="J7712" s="41"/>
      <c r="K7712" s="37"/>
      <c r="L7712" s="37"/>
      <c r="M7712" s="37"/>
      <c r="N7712" s="37"/>
      <c r="O7712" s="38"/>
    </row>
    <row r="7713" spans="2:15" x14ac:dyDescent="0.4">
      <c r="B7713" s="63"/>
      <c r="C7713" s="37"/>
      <c r="D7713" s="37"/>
      <c r="E7713" s="37"/>
      <c r="F7713" s="37"/>
      <c r="G7713" s="38"/>
      <c r="H7713" s="37"/>
      <c r="I7713" s="41"/>
      <c r="J7713" s="41"/>
      <c r="K7713" s="37"/>
      <c r="L7713" s="37"/>
      <c r="M7713" s="37"/>
      <c r="N7713" s="37"/>
      <c r="O7713" s="38"/>
    </row>
    <row r="7714" spans="2:15" x14ac:dyDescent="0.4">
      <c r="B7714" s="63"/>
      <c r="C7714" s="37"/>
      <c r="D7714" s="37"/>
      <c r="E7714" s="37"/>
      <c r="F7714" s="37"/>
      <c r="G7714" s="38"/>
      <c r="H7714" s="37"/>
      <c r="I7714" s="41"/>
      <c r="J7714" s="41"/>
      <c r="K7714" s="37"/>
      <c r="L7714" s="37"/>
      <c r="M7714" s="37"/>
      <c r="N7714" s="37"/>
      <c r="O7714" s="38"/>
    </row>
    <row r="7715" spans="2:15" x14ac:dyDescent="0.4">
      <c r="B7715" s="63"/>
      <c r="C7715" s="37"/>
      <c r="D7715" s="37"/>
      <c r="E7715" s="37"/>
      <c r="F7715" s="37"/>
      <c r="G7715" s="38"/>
      <c r="H7715" s="37"/>
      <c r="I7715" s="41"/>
      <c r="J7715" s="41"/>
      <c r="K7715" s="37"/>
      <c r="L7715" s="37"/>
      <c r="M7715" s="37"/>
      <c r="N7715" s="37"/>
      <c r="O7715" s="38"/>
    </row>
    <row r="7716" spans="2:15" x14ac:dyDescent="0.4">
      <c r="B7716" s="63"/>
      <c r="C7716" s="37"/>
      <c r="D7716" s="37"/>
      <c r="E7716" s="37"/>
      <c r="F7716" s="37"/>
      <c r="G7716" s="38"/>
      <c r="H7716" s="37"/>
      <c r="I7716" s="41"/>
      <c r="J7716" s="41"/>
      <c r="K7716" s="37"/>
      <c r="L7716" s="37"/>
      <c r="M7716" s="37"/>
      <c r="N7716" s="37"/>
      <c r="O7716" s="38"/>
    </row>
    <row r="7717" spans="2:15" x14ac:dyDescent="0.4">
      <c r="B7717" s="63"/>
      <c r="C7717" s="37"/>
      <c r="D7717" s="37"/>
      <c r="E7717" s="37"/>
      <c r="F7717" s="37"/>
      <c r="G7717" s="38"/>
      <c r="H7717" s="37"/>
      <c r="I7717" s="41"/>
      <c r="J7717" s="41"/>
      <c r="K7717" s="37"/>
      <c r="L7717" s="37"/>
      <c r="M7717" s="37"/>
      <c r="N7717" s="37"/>
      <c r="O7717" s="38"/>
    </row>
    <row r="7718" spans="2:15" x14ac:dyDescent="0.4">
      <c r="B7718" s="63"/>
      <c r="C7718" s="37"/>
      <c r="D7718" s="37"/>
      <c r="E7718" s="37"/>
      <c r="F7718" s="37"/>
      <c r="G7718" s="38"/>
      <c r="H7718" s="37"/>
      <c r="I7718" s="41"/>
      <c r="J7718" s="41"/>
      <c r="K7718" s="37"/>
      <c r="L7718" s="37"/>
      <c r="M7718" s="37"/>
      <c r="N7718" s="37"/>
      <c r="O7718" s="38"/>
    </row>
    <row r="7719" spans="2:15" x14ac:dyDescent="0.4">
      <c r="B7719" s="63"/>
      <c r="C7719" s="37"/>
      <c r="D7719" s="37"/>
      <c r="E7719" s="37"/>
      <c r="F7719" s="37"/>
      <c r="G7719" s="38"/>
      <c r="H7719" s="37"/>
      <c r="I7719" s="41"/>
      <c r="J7719" s="41"/>
      <c r="K7719" s="37"/>
      <c r="L7719" s="37"/>
      <c r="M7719" s="37"/>
      <c r="N7719" s="37"/>
      <c r="O7719" s="38"/>
    </row>
    <row r="7720" spans="2:15" x14ac:dyDescent="0.4">
      <c r="B7720" s="63"/>
      <c r="C7720" s="37"/>
      <c r="D7720" s="37"/>
      <c r="E7720" s="37"/>
      <c r="F7720" s="37"/>
      <c r="G7720" s="38"/>
      <c r="H7720" s="37"/>
      <c r="I7720" s="41"/>
      <c r="J7720" s="41"/>
      <c r="K7720" s="37"/>
      <c r="L7720" s="37"/>
      <c r="M7720" s="37"/>
      <c r="N7720" s="37"/>
      <c r="O7720" s="38"/>
    </row>
    <row r="7721" spans="2:15" x14ac:dyDescent="0.4">
      <c r="B7721" s="63"/>
      <c r="C7721" s="37"/>
      <c r="D7721" s="37"/>
      <c r="E7721" s="37"/>
      <c r="F7721" s="37"/>
      <c r="G7721" s="38"/>
      <c r="H7721" s="37"/>
      <c r="I7721" s="41"/>
      <c r="J7721" s="41"/>
      <c r="K7721" s="37"/>
      <c r="L7721" s="37"/>
      <c r="M7721" s="37"/>
      <c r="N7721" s="37"/>
      <c r="O7721" s="38"/>
    </row>
    <row r="7722" spans="2:15" x14ac:dyDescent="0.4">
      <c r="B7722" s="63"/>
      <c r="C7722" s="37"/>
      <c r="D7722" s="37"/>
      <c r="E7722" s="37"/>
      <c r="F7722" s="37"/>
      <c r="G7722" s="38"/>
      <c r="H7722" s="37"/>
      <c r="I7722" s="41"/>
      <c r="J7722" s="41"/>
      <c r="K7722" s="37"/>
      <c r="L7722" s="37"/>
      <c r="M7722" s="37"/>
      <c r="N7722" s="37"/>
      <c r="O7722" s="38"/>
    </row>
    <row r="7723" spans="2:15" x14ac:dyDescent="0.4">
      <c r="B7723" s="63"/>
      <c r="C7723" s="37"/>
      <c r="D7723" s="37"/>
      <c r="E7723" s="37"/>
      <c r="F7723" s="37"/>
      <c r="G7723" s="38"/>
      <c r="H7723" s="37"/>
      <c r="I7723" s="41"/>
      <c r="J7723" s="41"/>
      <c r="K7723" s="37"/>
      <c r="L7723" s="37"/>
      <c r="M7723" s="37"/>
      <c r="N7723" s="37"/>
      <c r="O7723" s="38"/>
    </row>
    <row r="7724" spans="2:15" x14ac:dyDescent="0.4">
      <c r="B7724" s="63"/>
      <c r="C7724" s="37"/>
      <c r="D7724" s="37"/>
      <c r="E7724" s="37"/>
      <c r="F7724" s="37"/>
      <c r="G7724" s="38"/>
      <c r="H7724" s="37"/>
      <c r="I7724" s="41"/>
      <c r="J7724" s="41"/>
      <c r="K7724" s="37"/>
      <c r="L7724" s="37"/>
      <c r="M7724" s="37"/>
      <c r="N7724" s="37"/>
      <c r="O7724" s="38"/>
    </row>
    <row r="7725" spans="2:15" x14ac:dyDescent="0.4">
      <c r="B7725" s="63"/>
      <c r="C7725" s="37"/>
      <c r="D7725" s="37"/>
      <c r="E7725" s="37"/>
      <c r="F7725" s="37"/>
      <c r="G7725" s="38"/>
      <c r="H7725" s="37"/>
      <c r="I7725" s="41"/>
      <c r="J7725" s="41"/>
      <c r="K7725" s="37"/>
      <c r="L7725" s="37"/>
      <c r="M7725" s="37"/>
      <c r="N7725" s="37"/>
      <c r="O7725" s="38"/>
    </row>
    <row r="7726" spans="2:15" x14ac:dyDescent="0.4">
      <c r="B7726" s="63"/>
      <c r="C7726" s="37"/>
      <c r="D7726" s="37"/>
      <c r="E7726" s="37"/>
      <c r="F7726" s="37"/>
      <c r="G7726" s="38"/>
      <c r="H7726" s="37"/>
      <c r="I7726" s="41"/>
      <c r="J7726" s="41"/>
      <c r="K7726" s="37"/>
      <c r="L7726" s="37"/>
      <c r="M7726" s="37"/>
      <c r="N7726" s="37"/>
      <c r="O7726" s="38"/>
    </row>
    <row r="7727" spans="2:15" x14ac:dyDescent="0.4">
      <c r="B7727" s="63"/>
      <c r="C7727" s="37"/>
      <c r="D7727" s="37"/>
      <c r="E7727" s="37"/>
      <c r="F7727" s="37"/>
      <c r="G7727" s="38"/>
      <c r="H7727" s="37"/>
      <c r="I7727" s="41"/>
      <c r="J7727" s="41"/>
      <c r="K7727" s="37"/>
      <c r="L7727" s="37"/>
      <c r="M7727" s="37"/>
      <c r="N7727" s="37"/>
      <c r="O7727" s="38"/>
    </row>
    <row r="7728" spans="2:15" x14ac:dyDescent="0.4">
      <c r="B7728" s="63"/>
      <c r="C7728" s="37"/>
      <c r="D7728" s="37"/>
      <c r="E7728" s="37"/>
      <c r="F7728" s="37"/>
      <c r="G7728" s="38"/>
      <c r="H7728" s="37"/>
      <c r="I7728" s="41"/>
      <c r="J7728" s="41"/>
      <c r="K7728" s="37"/>
      <c r="L7728" s="37"/>
      <c r="M7728" s="37"/>
      <c r="N7728" s="37"/>
      <c r="O7728" s="38"/>
    </row>
    <row r="7729" spans="2:15" x14ac:dyDescent="0.4">
      <c r="B7729" s="63"/>
      <c r="C7729" s="37"/>
      <c r="D7729" s="37"/>
      <c r="E7729" s="37"/>
      <c r="F7729" s="37"/>
      <c r="G7729" s="38"/>
      <c r="H7729" s="37"/>
      <c r="I7729" s="41"/>
      <c r="J7729" s="41"/>
      <c r="K7729" s="37"/>
      <c r="L7729" s="37"/>
      <c r="M7729" s="37"/>
      <c r="N7729" s="37"/>
      <c r="O7729" s="38"/>
    </row>
    <row r="7730" spans="2:15" x14ac:dyDescent="0.4">
      <c r="B7730" s="63"/>
      <c r="C7730" s="37"/>
      <c r="D7730" s="37"/>
      <c r="E7730" s="37"/>
      <c r="F7730" s="37"/>
      <c r="G7730" s="38"/>
      <c r="H7730" s="37"/>
      <c r="I7730" s="41"/>
      <c r="J7730" s="41"/>
      <c r="K7730" s="37"/>
      <c r="L7730" s="37"/>
      <c r="M7730" s="37"/>
      <c r="N7730" s="37"/>
      <c r="O7730" s="38"/>
    </row>
    <row r="7731" spans="2:15" x14ac:dyDescent="0.4">
      <c r="B7731" s="63"/>
      <c r="C7731" s="37"/>
      <c r="D7731" s="37"/>
      <c r="E7731" s="37"/>
      <c r="F7731" s="37"/>
      <c r="G7731" s="38"/>
      <c r="H7731" s="37"/>
      <c r="I7731" s="41"/>
      <c r="J7731" s="41"/>
      <c r="K7731" s="37"/>
      <c r="L7731" s="37"/>
      <c r="M7731" s="37"/>
      <c r="N7731" s="37"/>
      <c r="O7731" s="38"/>
    </row>
    <row r="7732" spans="2:15" x14ac:dyDescent="0.4">
      <c r="B7732" s="63"/>
      <c r="C7732" s="37"/>
      <c r="D7732" s="37"/>
      <c r="E7732" s="37"/>
      <c r="F7732" s="37"/>
      <c r="G7732" s="38"/>
      <c r="H7732" s="37"/>
      <c r="I7732" s="41"/>
      <c r="J7732" s="41"/>
      <c r="K7732" s="37"/>
      <c r="L7732" s="37"/>
      <c r="M7732" s="37"/>
      <c r="N7732" s="37"/>
      <c r="O7732" s="38"/>
    </row>
    <row r="7733" spans="2:15" x14ac:dyDescent="0.4">
      <c r="B7733" s="63"/>
      <c r="C7733" s="37"/>
      <c r="D7733" s="37"/>
      <c r="E7733" s="37"/>
      <c r="F7733" s="37"/>
      <c r="G7733" s="38"/>
      <c r="H7733" s="37"/>
      <c r="I7733" s="41"/>
      <c r="J7733" s="41"/>
      <c r="K7733" s="37"/>
      <c r="L7733" s="37"/>
      <c r="M7733" s="37"/>
      <c r="N7733" s="37"/>
      <c r="O7733" s="38"/>
    </row>
    <row r="7734" spans="2:15" x14ac:dyDescent="0.4">
      <c r="B7734" s="63"/>
      <c r="C7734" s="37"/>
      <c r="D7734" s="37"/>
      <c r="E7734" s="37"/>
      <c r="F7734" s="37"/>
      <c r="G7734" s="38"/>
      <c r="H7734" s="37"/>
      <c r="I7734" s="41"/>
      <c r="J7734" s="41"/>
      <c r="K7734" s="37"/>
      <c r="L7734" s="37"/>
      <c r="M7734" s="37"/>
      <c r="N7734" s="37"/>
      <c r="O7734" s="38"/>
    </row>
    <row r="7735" spans="2:15" x14ac:dyDescent="0.4">
      <c r="B7735" s="63"/>
      <c r="C7735" s="37"/>
      <c r="D7735" s="37"/>
      <c r="E7735" s="37"/>
      <c r="F7735" s="37"/>
      <c r="G7735" s="38"/>
      <c r="H7735" s="37"/>
      <c r="I7735" s="41"/>
      <c r="J7735" s="41"/>
      <c r="K7735" s="37"/>
      <c r="L7735" s="37"/>
      <c r="M7735" s="37"/>
      <c r="N7735" s="37"/>
      <c r="O7735" s="38"/>
    </row>
    <row r="7736" spans="2:15" x14ac:dyDescent="0.4">
      <c r="B7736" s="63"/>
      <c r="C7736" s="37"/>
      <c r="D7736" s="37"/>
      <c r="E7736" s="37"/>
      <c r="F7736" s="37"/>
      <c r="G7736" s="38"/>
      <c r="H7736" s="37"/>
      <c r="I7736" s="41"/>
      <c r="J7736" s="41"/>
      <c r="K7736" s="37"/>
      <c r="L7736" s="37"/>
      <c r="M7736" s="37"/>
      <c r="N7736" s="37"/>
      <c r="O7736" s="38"/>
    </row>
    <row r="7737" spans="2:15" x14ac:dyDescent="0.4">
      <c r="B7737" s="63"/>
      <c r="C7737" s="37"/>
      <c r="D7737" s="37"/>
      <c r="E7737" s="37"/>
      <c r="F7737" s="37"/>
      <c r="G7737" s="38"/>
      <c r="H7737" s="37"/>
      <c r="I7737" s="41"/>
      <c r="J7737" s="41"/>
      <c r="K7737" s="37"/>
      <c r="L7737" s="37"/>
      <c r="M7737" s="37"/>
      <c r="N7737" s="37"/>
      <c r="O7737" s="38"/>
    </row>
    <row r="7738" spans="2:15" x14ac:dyDescent="0.4">
      <c r="B7738" s="63"/>
      <c r="C7738" s="37"/>
      <c r="D7738" s="37"/>
      <c r="E7738" s="37"/>
      <c r="F7738" s="37"/>
      <c r="G7738" s="38"/>
      <c r="H7738" s="37"/>
      <c r="I7738" s="41"/>
      <c r="J7738" s="41"/>
      <c r="K7738" s="37"/>
      <c r="L7738" s="37"/>
      <c r="M7738" s="37"/>
      <c r="N7738" s="37"/>
      <c r="O7738" s="38"/>
    </row>
    <row r="7739" spans="2:15" x14ac:dyDescent="0.4">
      <c r="B7739" s="63"/>
      <c r="C7739" s="37"/>
      <c r="D7739" s="37"/>
      <c r="E7739" s="37"/>
      <c r="F7739" s="37"/>
      <c r="G7739" s="38"/>
      <c r="H7739" s="37"/>
      <c r="I7739" s="41"/>
      <c r="J7739" s="41"/>
      <c r="K7739" s="37"/>
      <c r="L7739" s="37"/>
      <c r="M7739" s="37"/>
      <c r="N7739" s="37"/>
      <c r="O7739" s="38"/>
    </row>
    <row r="7740" spans="2:15" x14ac:dyDescent="0.4">
      <c r="B7740" s="63"/>
      <c r="C7740" s="37"/>
      <c r="D7740" s="37"/>
      <c r="E7740" s="37"/>
      <c r="F7740" s="37"/>
      <c r="G7740" s="38"/>
      <c r="H7740" s="37"/>
      <c r="I7740" s="41"/>
      <c r="J7740" s="41"/>
      <c r="K7740" s="37"/>
      <c r="L7740" s="37"/>
      <c r="M7740" s="37"/>
      <c r="N7740" s="37"/>
      <c r="O7740" s="38"/>
    </row>
    <row r="7741" spans="2:15" x14ac:dyDescent="0.4">
      <c r="B7741" s="63"/>
      <c r="C7741" s="37"/>
      <c r="D7741" s="37"/>
      <c r="E7741" s="37"/>
      <c r="F7741" s="37"/>
      <c r="G7741" s="38"/>
      <c r="H7741" s="37"/>
      <c r="I7741" s="41"/>
      <c r="J7741" s="41"/>
      <c r="K7741" s="37"/>
      <c r="L7741" s="37"/>
      <c r="M7741" s="37"/>
      <c r="N7741" s="37"/>
      <c r="O7741" s="38"/>
    </row>
    <row r="7742" spans="2:15" x14ac:dyDescent="0.4">
      <c r="B7742" s="63"/>
      <c r="C7742" s="37"/>
      <c r="D7742" s="37"/>
      <c r="E7742" s="37"/>
      <c r="F7742" s="37"/>
      <c r="G7742" s="38"/>
      <c r="H7742" s="37"/>
      <c r="I7742" s="41"/>
      <c r="J7742" s="41"/>
      <c r="K7742" s="37"/>
      <c r="L7742" s="37"/>
      <c r="M7742" s="37"/>
      <c r="N7742" s="37"/>
      <c r="O7742" s="38"/>
    </row>
    <row r="7743" spans="2:15" x14ac:dyDescent="0.4">
      <c r="B7743" s="63"/>
      <c r="C7743" s="37"/>
      <c r="D7743" s="37"/>
      <c r="E7743" s="37"/>
      <c r="F7743" s="37"/>
      <c r="G7743" s="38"/>
      <c r="H7743" s="37"/>
      <c r="I7743" s="41"/>
      <c r="J7743" s="41"/>
      <c r="K7743" s="37"/>
      <c r="L7743" s="37"/>
      <c r="M7743" s="37"/>
      <c r="N7743" s="37"/>
      <c r="O7743" s="38"/>
    </row>
    <row r="7744" spans="2:15" x14ac:dyDescent="0.4">
      <c r="B7744" s="63"/>
      <c r="C7744" s="37"/>
      <c r="D7744" s="37"/>
      <c r="E7744" s="37"/>
      <c r="F7744" s="37"/>
      <c r="G7744" s="38"/>
      <c r="H7744" s="37"/>
      <c r="I7744" s="41"/>
      <c r="J7744" s="41"/>
      <c r="K7744" s="37"/>
      <c r="L7744" s="37"/>
      <c r="M7744" s="37"/>
      <c r="N7744" s="37"/>
      <c r="O7744" s="38"/>
    </row>
    <row r="7745" spans="2:15" x14ac:dyDescent="0.4">
      <c r="B7745" s="63"/>
      <c r="C7745" s="37"/>
      <c r="D7745" s="37"/>
      <c r="E7745" s="37"/>
      <c r="F7745" s="37"/>
      <c r="G7745" s="38"/>
      <c r="H7745" s="37"/>
      <c r="I7745" s="41"/>
      <c r="J7745" s="41"/>
      <c r="K7745" s="37"/>
      <c r="L7745" s="37"/>
      <c r="M7745" s="37"/>
      <c r="N7745" s="37"/>
      <c r="O7745" s="38"/>
    </row>
    <row r="7746" spans="2:15" x14ac:dyDescent="0.4">
      <c r="B7746" s="63"/>
      <c r="C7746" s="37"/>
      <c r="D7746" s="37"/>
      <c r="E7746" s="37"/>
      <c r="F7746" s="37"/>
      <c r="G7746" s="38"/>
      <c r="H7746" s="37"/>
      <c r="I7746" s="41"/>
      <c r="J7746" s="41"/>
      <c r="K7746" s="37"/>
      <c r="L7746" s="37"/>
      <c r="M7746" s="37"/>
      <c r="N7746" s="37"/>
      <c r="O7746" s="38"/>
    </row>
    <row r="7747" spans="2:15" x14ac:dyDescent="0.4">
      <c r="B7747" s="63"/>
      <c r="C7747" s="37"/>
      <c r="D7747" s="37"/>
      <c r="E7747" s="37"/>
      <c r="F7747" s="37"/>
      <c r="G7747" s="38"/>
      <c r="H7747" s="37"/>
      <c r="I7747" s="41"/>
      <c r="J7747" s="41"/>
      <c r="K7747" s="37"/>
      <c r="L7747" s="37"/>
      <c r="M7747" s="37"/>
      <c r="N7747" s="37"/>
      <c r="O7747" s="38"/>
    </row>
    <row r="7748" spans="2:15" x14ac:dyDescent="0.4">
      <c r="B7748" s="63"/>
      <c r="C7748" s="37"/>
      <c r="D7748" s="37"/>
      <c r="E7748" s="37"/>
      <c r="F7748" s="37"/>
      <c r="G7748" s="38"/>
      <c r="H7748" s="37"/>
      <c r="I7748" s="41"/>
      <c r="J7748" s="41"/>
      <c r="K7748" s="37"/>
      <c r="L7748" s="37"/>
      <c r="M7748" s="37"/>
      <c r="N7748" s="37"/>
      <c r="O7748" s="38"/>
    </row>
    <row r="7749" spans="2:15" x14ac:dyDescent="0.4">
      <c r="B7749" s="63"/>
      <c r="C7749" s="37"/>
      <c r="D7749" s="37"/>
      <c r="E7749" s="37"/>
      <c r="F7749" s="37"/>
      <c r="G7749" s="38"/>
      <c r="H7749" s="37"/>
      <c r="I7749" s="41"/>
      <c r="J7749" s="41"/>
      <c r="K7749" s="37"/>
      <c r="L7749" s="37"/>
      <c r="M7749" s="37"/>
      <c r="N7749" s="37"/>
      <c r="O7749" s="38"/>
    </row>
    <row r="7750" spans="2:15" x14ac:dyDescent="0.4">
      <c r="B7750" s="63"/>
      <c r="C7750" s="37"/>
      <c r="D7750" s="37"/>
      <c r="E7750" s="37"/>
      <c r="F7750" s="37"/>
      <c r="G7750" s="38"/>
      <c r="H7750" s="37"/>
      <c r="I7750" s="41"/>
      <c r="J7750" s="41"/>
      <c r="K7750" s="37"/>
      <c r="L7750" s="37"/>
      <c r="M7750" s="37"/>
      <c r="N7750" s="37"/>
      <c r="O7750" s="38"/>
    </row>
    <row r="7751" spans="2:15" x14ac:dyDescent="0.4">
      <c r="B7751" s="63"/>
      <c r="C7751" s="37"/>
      <c r="D7751" s="37"/>
      <c r="E7751" s="37"/>
      <c r="F7751" s="37"/>
      <c r="G7751" s="38"/>
      <c r="H7751" s="37"/>
      <c r="I7751" s="41"/>
      <c r="J7751" s="41"/>
      <c r="K7751" s="37"/>
      <c r="L7751" s="37"/>
      <c r="M7751" s="37"/>
      <c r="N7751" s="37"/>
      <c r="O7751" s="38"/>
    </row>
    <row r="7752" spans="2:15" x14ac:dyDescent="0.4">
      <c r="B7752" s="63"/>
      <c r="C7752" s="37"/>
      <c r="D7752" s="37"/>
      <c r="E7752" s="37"/>
      <c r="F7752" s="37"/>
      <c r="G7752" s="38"/>
      <c r="H7752" s="37"/>
      <c r="I7752" s="41"/>
      <c r="J7752" s="41"/>
      <c r="K7752" s="37"/>
      <c r="L7752" s="37"/>
      <c r="M7752" s="37"/>
      <c r="N7752" s="37"/>
      <c r="O7752" s="38"/>
    </row>
    <row r="7753" spans="2:15" x14ac:dyDescent="0.4">
      <c r="B7753" s="63"/>
      <c r="C7753" s="37"/>
      <c r="D7753" s="37"/>
      <c r="E7753" s="37"/>
      <c r="F7753" s="37"/>
      <c r="G7753" s="38"/>
      <c r="H7753" s="37"/>
      <c r="I7753" s="41"/>
      <c r="J7753" s="41"/>
      <c r="K7753" s="37"/>
      <c r="L7753" s="37"/>
      <c r="M7753" s="37"/>
      <c r="N7753" s="37"/>
      <c r="O7753" s="38"/>
    </row>
    <row r="7754" spans="2:15" x14ac:dyDescent="0.4">
      <c r="B7754" s="63"/>
      <c r="C7754" s="37"/>
      <c r="D7754" s="37"/>
      <c r="E7754" s="37"/>
      <c r="F7754" s="37"/>
      <c r="G7754" s="38"/>
      <c r="H7754" s="37"/>
      <c r="I7754" s="41"/>
      <c r="J7754" s="41"/>
      <c r="K7754" s="37"/>
      <c r="L7754" s="37"/>
      <c r="M7754" s="37"/>
      <c r="N7754" s="37"/>
      <c r="O7754" s="38"/>
    </row>
    <row r="7755" spans="2:15" x14ac:dyDescent="0.4">
      <c r="B7755" s="63"/>
      <c r="C7755" s="37"/>
      <c r="D7755" s="37"/>
      <c r="E7755" s="37"/>
      <c r="F7755" s="37"/>
      <c r="G7755" s="38"/>
      <c r="H7755" s="37"/>
      <c r="I7755" s="41"/>
      <c r="J7755" s="41"/>
      <c r="K7755" s="37"/>
      <c r="L7755" s="37"/>
      <c r="M7755" s="37"/>
      <c r="N7755" s="37"/>
      <c r="O7755" s="38"/>
    </row>
    <row r="7756" spans="2:15" x14ac:dyDescent="0.4">
      <c r="B7756" s="63"/>
      <c r="C7756" s="37"/>
      <c r="D7756" s="37"/>
      <c r="E7756" s="37"/>
      <c r="F7756" s="37"/>
      <c r="G7756" s="38"/>
      <c r="H7756" s="37"/>
      <c r="I7756" s="41"/>
      <c r="J7756" s="41"/>
      <c r="K7756" s="37"/>
      <c r="L7756" s="37"/>
      <c r="M7756" s="37"/>
      <c r="N7756" s="37"/>
      <c r="O7756" s="38"/>
    </row>
    <row r="7757" spans="2:15" x14ac:dyDescent="0.4">
      <c r="B7757" s="63"/>
      <c r="C7757" s="37"/>
      <c r="D7757" s="37"/>
      <c r="E7757" s="37"/>
      <c r="F7757" s="37"/>
      <c r="G7757" s="38"/>
      <c r="H7757" s="37"/>
      <c r="I7757" s="41"/>
      <c r="J7757" s="41"/>
      <c r="K7757" s="37"/>
      <c r="L7757" s="37"/>
      <c r="M7757" s="37"/>
      <c r="N7757" s="37"/>
      <c r="O7757" s="38"/>
    </row>
    <row r="7758" spans="2:15" x14ac:dyDescent="0.4">
      <c r="B7758" s="63"/>
      <c r="C7758" s="37"/>
      <c r="D7758" s="37"/>
      <c r="E7758" s="37"/>
      <c r="F7758" s="37"/>
      <c r="G7758" s="38"/>
      <c r="H7758" s="37"/>
      <c r="I7758" s="41"/>
      <c r="J7758" s="41"/>
      <c r="K7758" s="37"/>
      <c r="L7758" s="37"/>
      <c r="M7758" s="37"/>
      <c r="N7758" s="37"/>
      <c r="O7758" s="38"/>
    </row>
    <row r="7759" spans="2:15" x14ac:dyDescent="0.4">
      <c r="B7759" s="63"/>
      <c r="C7759" s="37"/>
      <c r="D7759" s="37"/>
      <c r="E7759" s="37"/>
      <c r="F7759" s="37"/>
      <c r="G7759" s="38"/>
      <c r="H7759" s="37"/>
      <c r="I7759" s="41"/>
      <c r="J7759" s="41"/>
      <c r="K7759" s="37"/>
      <c r="L7759" s="37"/>
      <c r="M7759" s="37"/>
      <c r="N7759" s="37"/>
      <c r="O7759" s="38"/>
    </row>
    <row r="7760" spans="2:15" x14ac:dyDescent="0.4">
      <c r="B7760" s="63"/>
      <c r="C7760" s="37"/>
      <c r="D7760" s="37"/>
      <c r="E7760" s="37"/>
      <c r="F7760" s="37"/>
      <c r="G7760" s="38"/>
      <c r="H7760" s="37"/>
      <c r="I7760" s="41"/>
      <c r="J7760" s="41"/>
      <c r="K7760" s="37"/>
      <c r="L7760" s="37"/>
      <c r="M7760" s="37"/>
      <c r="N7760" s="37"/>
      <c r="O7760" s="38"/>
    </row>
    <row r="7761" spans="2:15" x14ac:dyDescent="0.4">
      <c r="B7761" s="63"/>
      <c r="C7761" s="37"/>
      <c r="D7761" s="37"/>
      <c r="E7761" s="37"/>
      <c r="F7761" s="37"/>
      <c r="G7761" s="38"/>
      <c r="H7761" s="37"/>
      <c r="I7761" s="41"/>
      <c r="J7761" s="41"/>
      <c r="K7761" s="37"/>
      <c r="L7761" s="37"/>
      <c r="M7761" s="37"/>
      <c r="N7761" s="37"/>
      <c r="O7761" s="38"/>
    </row>
    <row r="7762" spans="2:15" x14ac:dyDescent="0.4">
      <c r="B7762" s="63"/>
      <c r="C7762" s="37"/>
      <c r="D7762" s="37"/>
      <c r="E7762" s="37"/>
      <c r="F7762" s="37"/>
      <c r="G7762" s="38"/>
      <c r="H7762" s="37"/>
      <c r="I7762" s="41"/>
      <c r="J7762" s="41"/>
      <c r="K7762" s="37"/>
      <c r="L7762" s="37"/>
      <c r="M7762" s="37"/>
      <c r="N7762" s="37"/>
      <c r="O7762" s="38"/>
    </row>
    <row r="7763" spans="2:15" x14ac:dyDescent="0.4">
      <c r="B7763" s="63"/>
      <c r="C7763" s="37"/>
      <c r="D7763" s="37"/>
      <c r="E7763" s="37"/>
      <c r="F7763" s="37"/>
      <c r="G7763" s="38"/>
      <c r="H7763" s="37"/>
      <c r="I7763" s="41"/>
      <c r="J7763" s="41"/>
      <c r="K7763" s="37"/>
      <c r="L7763" s="37"/>
      <c r="M7763" s="37"/>
      <c r="N7763" s="37"/>
      <c r="O7763" s="38"/>
    </row>
    <row r="7764" spans="2:15" x14ac:dyDescent="0.4">
      <c r="B7764" s="63"/>
      <c r="C7764" s="37"/>
      <c r="D7764" s="37"/>
      <c r="E7764" s="37"/>
      <c r="F7764" s="37"/>
      <c r="G7764" s="38"/>
      <c r="H7764" s="37"/>
      <c r="I7764" s="41"/>
      <c r="J7764" s="41"/>
      <c r="K7764" s="37"/>
      <c r="L7764" s="37"/>
      <c r="M7764" s="37"/>
      <c r="N7764" s="37"/>
      <c r="O7764" s="38"/>
    </row>
    <row r="7765" spans="2:15" x14ac:dyDescent="0.4">
      <c r="B7765" s="63"/>
      <c r="C7765" s="37"/>
      <c r="D7765" s="37"/>
      <c r="E7765" s="37"/>
      <c r="F7765" s="37"/>
      <c r="G7765" s="38"/>
      <c r="H7765" s="37"/>
      <c r="I7765" s="41"/>
      <c r="J7765" s="41"/>
      <c r="K7765" s="37"/>
      <c r="L7765" s="37"/>
      <c r="M7765" s="37"/>
      <c r="N7765" s="37"/>
      <c r="O7765" s="38"/>
    </row>
    <row r="7766" spans="2:15" x14ac:dyDescent="0.4">
      <c r="B7766" s="63"/>
      <c r="C7766" s="37"/>
      <c r="D7766" s="37"/>
      <c r="E7766" s="37"/>
      <c r="F7766" s="37"/>
      <c r="G7766" s="38"/>
      <c r="H7766" s="37"/>
      <c r="I7766" s="41"/>
      <c r="J7766" s="41"/>
      <c r="K7766" s="37"/>
      <c r="L7766" s="37"/>
      <c r="M7766" s="37"/>
      <c r="N7766" s="37"/>
      <c r="O7766" s="38"/>
    </row>
    <row r="7767" spans="2:15" x14ac:dyDescent="0.4">
      <c r="B7767" s="63"/>
      <c r="C7767" s="37"/>
      <c r="D7767" s="37"/>
      <c r="E7767" s="37"/>
      <c r="F7767" s="37"/>
      <c r="G7767" s="38"/>
      <c r="H7767" s="37"/>
      <c r="I7767" s="41"/>
      <c r="J7767" s="41"/>
      <c r="K7767" s="37"/>
      <c r="L7767" s="37"/>
      <c r="M7767" s="37"/>
      <c r="N7767" s="37"/>
      <c r="O7767" s="38"/>
    </row>
    <row r="7768" spans="2:15" x14ac:dyDescent="0.4">
      <c r="B7768" s="63"/>
      <c r="C7768" s="37"/>
      <c r="D7768" s="37"/>
      <c r="E7768" s="37"/>
      <c r="F7768" s="37"/>
      <c r="G7768" s="38"/>
      <c r="H7768" s="37"/>
      <c r="I7768" s="41"/>
      <c r="J7768" s="41"/>
      <c r="K7768" s="37"/>
      <c r="L7768" s="37"/>
      <c r="M7768" s="37"/>
      <c r="N7768" s="37"/>
      <c r="O7768" s="38"/>
    </row>
    <row r="7769" spans="2:15" x14ac:dyDescent="0.4">
      <c r="B7769" s="63"/>
      <c r="C7769" s="37"/>
      <c r="D7769" s="37"/>
      <c r="E7769" s="37"/>
      <c r="F7769" s="37"/>
      <c r="G7769" s="38"/>
      <c r="H7769" s="37"/>
      <c r="I7769" s="41"/>
      <c r="J7769" s="41"/>
      <c r="K7769" s="37"/>
      <c r="L7769" s="37"/>
      <c r="M7769" s="37"/>
      <c r="N7769" s="37"/>
      <c r="O7769" s="38"/>
    </row>
    <row r="7770" spans="2:15" x14ac:dyDescent="0.4">
      <c r="B7770" s="63"/>
      <c r="C7770" s="37"/>
      <c r="D7770" s="37"/>
      <c r="E7770" s="37"/>
      <c r="F7770" s="37"/>
      <c r="G7770" s="38"/>
      <c r="H7770" s="37"/>
      <c r="I7770" s="41"/>
      <c r="J7770" s="41"/>
      <c r="K7770" s="37"/>
      <c r="L7770" s="37"/>
      <c r="M7770" s="37"/>
      <c r="N7770" s="37"/>
      <c r="O7770" s="38"/>
    </row>
    <row r="7771" spans="2:15" x14ac:dyDescent="0.4">
      <c r="B7771" s="63"/>
      <c r="C7771" s="37"/>
      <c r="D7771" s="37"/>
      <c r="E7771" s="37"/>
      <c r="F7771" s="37"/>
      <c r="G7771" s="38"/>
      <c r="H7771" s="37"/>
      <c r="I7771" s="41"/>
      <c r="J7771" s="41"/>
      <c r="K7771" s="37"/>
      <c r="L7771" s="37"/>
      <c r="M7771" s="37"/>
      <c r="N7771" s="37"/>
      <c r="O7771" s="38"/>
    </row>
    <row r="7772" spans="2:15" x14ac:dyDescent="0.4">
      <c r="B7772" s="63"/>
      <c r="C7772" s="37"/>
      <c r="D7772" s="37"/>
      <c r="E7772" s="37"/>
      <c r="F7772" s="37"/>
      <c r="G7772" s="38"/>
      <c r="H7772" s="37"/>
      <c r="I7772" s="41"/>
      <c r="J7772" s="41"/>
      <c r="K7772" s="37"/>
      <c r="L7772" s="37"/>
      <c r="M7772" s="37"/>
      <c r="N7772" s="37"/>
      <c r="O7772" s="38"/>
    </row>
    <row r="7773" spans="2:15" x14ac:dyDescent="0.4">
      <c r="B7773" s="63"/>
      <c r="C7773" s="37"/>
      <c r="D7773" s="37"/>
      <c r="E7773" s="37"/>
      <c r="F7773" s="37"/>
      <c r="G7773" s="38"/>
      <c r="H7773" s="37"/>
      <c r="I7773" s="41"/>
      <c r="J7773" s="41"/>
      <c r="K7773" s="37"/>
      <c r="L7773" s="37"/>
      <c r="M7773" s="37"/>
      <c r="N7773" s="37"/>
      <c r="O7773" s="38"/>
    </row>
    <row r="7774" spans="2:15" x14ac:dyDescent="0.4">
      <c r="B7774" s="63"/>
      <c r="C7774" s="37"/>
      <c r="D7774" s="37"/>
      <c r="E7774" s="37"/>
      <c r="F7774" s="37"/>
      <c r="G7774" s="38"/>
      <c r="H7774" s="37"/>
      <c r="I7774" s="41"/>
      <c r="J7774" s="41"/>
      <c r="K7774" s="37"/>
      <c r="L7774" s="37"/>
      <c r="M7774" s="37"/>
      <c r="N7774" s="37"/>
      <c r="O7774" s="38"/>
    </row>
    <row r="7775" spans="2:15" x14ac:dyDescent="0.4">
      <c r="B7775" s="63"/>
      <c r="C7775" s="37"/>
      <c r="D7775" s="37"/>
      <c r="E7775" s="37"/>
      <c r="F7775" s="37"/>
      <c r="G7775" s="38"/>
      <c r="H7775" s="37"/>
      <c r="I7775" s="41"/>
      <c r="J7775" s="41"/>
      <c r="K7775" s="37"/>
      <c r="L7775" s="37"/>
      <c r="M7775" s="37"/>
      <c r="N7775" s="37"/>
      <c r="O7775" s="38"/>
    </row>
    <row r="7776" spans="2:15" x14ac:dyDescent="0.4">
      <c r="B7776" s="63"/>
      <c r="C7776" s="37"/>
      <c r="D7776" s="37"/>
      <c r="E7776" s="37"/>
      <c r="F7776" s="37"/>
      <c r="G7776" s="38"/>
      <c r="H7776" s="37"/>
      <c r="I7776" s="41"/>
      <c r="J7776" s="41"/>
      <c r="K7776" s="37"/>
      <c r="L7776" s="37"/>
      <c r="M7776" s="37"/>
      <c r="N7776" s="37"/>
      <c r="O7776" s="38"/>
    </row>
    <row r="7777" spans="2:15" x14ac:dyDescent="0.4">
      <c r="B7777" s="63"/>
      <c r="C7777" s="37"/>
      <c r="D7777" s="37"/>
      <c r="E7777" s="37"/>
      <c r="F7777" s="37"/>
      <c r="G7777" s="38"/>
      <c r="H7777" s="37"/>
      <c r="I7777" s="41"/>
      <c r="J7777" s="41"/>
      <c r="K7777" s="37"/>
      <c r="L7777" s="37"/>
      <c r="M7777" s="37"/>
      <c r="N7777" s="37"/>
      <c r="O7777" s="38"/>
    </row>
    <row r="7778" spans="2:15" x14ac:dyDescent="0.4">
      <c r="B7778" s="63"/>
      <c r="C7778" s="37"/>
      <c r="D7778" s="37"/>
      <c r="E7778" s="37"/>
      <c r="F7778" s="37"/>
      <c r="G7778" s="38"/>
      <c r="H7778" s="37"/>
      <c r="I7778" s="41"/>
      <c r="J7778" s="41"/>
      <c r="K7778" s="37"/>
      <c r="L7778" s="37"/>
      <c r="M7778" s="37"/>
      <c r="N7778" s="37"/>
      <c r="O7778" s="38"/>
    </row>
    <row r="7779" spans="2:15" x14ac:dyDescent="0.4">
      <c r="B7779" s="63"/>
      <c r="C7779" s="37"/>
      <c r="D7779" s="37"/>
      <c r="E7779" s="37"/>
      <c r="F7779" s="37"/>
      <c r="G7779" s="38"/>
      <c r="H7779" s="37"/>
      <c r="I7779" s="41"/>
      <c r="J7779" s="41"/>
      <c r="K7779" s="37"/>
      <c r="L7779" s="37"/>
      <c r="M7779" s="37"/>
      <c r="N7779" s="37"/>
      <c r="O7779" s="38"/>
    </row>
    <row r="7780" spans="2:15" x14ac:dyDescent="0.4">
      <c r="B7780" s="63"/>
      <c r="C7780" s="37"/>
      <c r="D7780" s="37"/>
      <c r="E7780" s="37"/>
      <c r="F7780" s="37"/>
      <c r="G7780" s="38"/>
      <c r="H7780" s="37"/>
      <c r="I7780" s="41"/>
      <c r="J7780" s="41"/>
      <c r="K7780" s="37"/>
      <c r="L7780" s="37"/>
      <c r="M7780" s="37"/>
      <c r="N7780" s="37"/>
      <c r="O7780" s="38"/>
    </row>
    <row r="7781" spans="2:15" x14ac:dyDescent="0.4">
      <c r="B7781" s="63"/>
      <c r="C7781" s="37"/>
      <c r="D7781" s="37"/>
      <c r="E7781" s="37"/>
      <c r="F7781" s="37"/>
      <c r="G7781" s="38"/>
      <c r="H7781" s="37"/>
      <c r="I7781" s="41"/>
      <c r="J7781" s="41"/>
      <c r="K7781" s="37"/>
      <c r="L7781" s="37"/>
      <c r="M7781" s="37"/>
      <c r="N7781" s="37"/>
      <c r="O7781" s="38"/>
    </row>
    <row r="7782" spans="2:15" x14ac:dyDescent="0.4">
      <c r="B7782" s="63"/>
      <c r="C7782" s="37"/>
      <c r="D7782" s="37"/>
      <c r="E7782" s="37"/>
      <c r="F7782" s="37"/>
      <c r="G7782" s="38"/>
      <c r="H7782" s="37"/>
      <c r="I7782" s="41"/>
      <c r="J7782" s="41"/>
      <c r="K7782" s="37"/>
      <c r="L7782" s="37"/>
      <c r="M7782" s="37"/>
      <c r="N7782" s="37"/>
      <c r="O7782" s="38"/>
    </row>
    <row r="7783" spans="2:15" x14ac:dyDescent="0.4">
      <c r="B7783" s="63"/>
      <c r="C7783" s="37"/>
      <c r="D7783" s="37"/>
      <c r="E7783" s="37"/>
      <c r="F7783" s="37"/>
      <c r="G7783" s="38"/>
      <c r="H7783" s="37"/>
      <c r="I7783" s="41"/>
      <c r="J7783" s="41"/>
      <c r="K7783" s="37"/>
      <c r="L7783" s="37"/>
      <c r="M7783" s="37"/>
      <c r="N7783" s="37"/>
      <c r="O7783" s="38"/>
    </row>
    <row r="7784" spans="2:15" x14ac:dyDescent="0.4">
      <c r="B7784" s="63"/>
      <c r="C7784" s="37"/>
      <c r="D7784" s="37"/>
      <c r="E7784" s="37"/>
      <c r="F7784" s="37"/>
      <c r="G7784" s="38"/>
      <c r="H7784" s="37"/>
      <c r="I7784" s="41"/>
      <c r="J7784" s="41"/>
      <c r="K7784" s="37"/>
      <c r="L7784" s="37"/>
      <c r="M7784" s="37"/>
      <c r="N7784" s="37"/>
      <c r="O7784" s="38"/>
    </row>
    <row r="7785" spans="2:15" x14ac:dyDescent="0.4">
      <c r="B7785" s="63"/>
      <c r="C7785" s="37"/>
      <c r="D7785" s="37"/>
      <c r="E7785" s="37"/>
      <c r="F7785" s="37"/>
      <c r="G7785" s="38"/>
      <c r="H7785" s="37"/>
      <c r="I7785" s="41"/>
      <c r="J7785" s="41"/>
      <c r="K7785" s="37"/>
      <c r="L7785" s="37"/>
      <c r="M7785" s="37"/>
      <c r="N7785" s="37"/>
      <c r="O7785" s="38"/>
    </row>
    <row r="7786" spans="2:15" x14ac:dyDescent="0.4">
      <c r="B7786" s="63"/>
      <c r="C7786" s="37"/>
      <c r="D7786" s="37"/>
      <c r="E7786" s="37"/>
      <c r="F7786" s="37"/>
      <c r="G7786" s="38"/>
      <c r="H7786" s="37"/>
      <c r="I7786" s="41"/>
      <c r="J7786" s="41"/>
      <c r="K7786" s="37"/>
      <c r="L7786" s="37"/>
      <c r="M7786" s="37"/>
      <c r="N7786" s="37"/>
      <c r="O7786" s="38"/>
    </row>
    <row r="7787" spans="2:15" x14ac:dyDescent="0.4">
      <c r="B7787" s="63"/>
      <c r="C7787" s="37"/>
      <c r="D7787" s="37"/>
      <c r="E7787" s="37"/>
      <c r="F7787" s="37"/>
      <c r="G7787" s="38"/>
      <c r="H7787" s="37"/>
      <c r="I7787" s="41"/>
      <c r="J7787" s="41"/>
      <c r="K7787" s="37"/>
      <c r="L7787" s="37"/>
      <c r="M7787" s="37"/>
      <c r="N7787" s="37"/>
      <c r="O7787" s="38"/>
    </row>
    <row r="7788" spans="2:15" x14ac:dyDescent="0.4">
      <c r="B7788" s="63"/>
      <c r="C7788" s="37"/>
      <c r="D7788" s="37"/>
      <c r="E7788" s="37"/>
      <c r="F7788" s="37"/>
      <c r="G7788" s="38"/>
      <c r="H7788" s="37"/>
      <c r="I7788" s="41"/>
      <c r="J7788" s="41"/>
      <c r="K7788" s="37"/>
      <c r="L7788" s="37"/>
      <c r="M7788" s="37"/>
      <c r="N7788" s="37"/>
      <c r="O7788" s="38"/>
    </row>
    <row r="7789" spans="2:15" x14ac:dyDescent="0.4">
      <c r="B7789" s="63"/>
      <c r="C7789" s="37"/>
      <c r="D7789" s="37"/>
      <c r="E7789" s="37"/>
      <c r="F7789" s="37"/>
      <c r="G7789" s="38"/>
      <c r="H7789" s="37"/>
      <c r="I7789" s="41"/>
      <c r="J7789" s="41"/>
      <c r="K7789" s="37"/>
      <c r="L7789" s="37"/>
      <c r="M7789" s="37"/>
      <c r="N7789" s="37"/>
      <c r="O7789" s="38"/>
    </row>
    <row r="7790" spans="2:15" x14ac:dyDescent="0.4">
      <c r="B7790" s="63"/>
      <c r="C7790" s="37"/>
      <c r="D7790" s="37"/>
      <c r="E7790" s="37"/>
      <c r="F7790" s="37"/>
      <c r="G7790" s="38"/>
      <c r="H7790" s="37"/>
      <c r="I7790" s="41"/>
      <c r="J7790" s="41"/>
      <c r="K7790" s="37"/>
      <c r="L7790" s="37"/>
      <c r="M7790" s="37"/>
      <c r="N7790" s="37"/>
      <c r="O7790" s="38"/>
    </row>
    <row r="7791" spans="2:15" x14ac:dyDescent="0.4">
      <c r="B7791" s="63"/>
      <c r="C7791" s="37"/>
      <c r="D7791" s="37"/>
      <c r="E7791" s="37"/>
      <c r="F7791" s="37"/>
      <c r="G7791" s="38"/>
      <c r="H7791" s="37"/>
      <c r="I7791" s="41"/>
      <c r="J7791" s="41"/>
      <c r="K7791" s="37"/>
      <c r="L7791" s="37"/>
      <c r="M7791" s="37"/>
      <c r="N7791" s="37"/>
      <c r="O7791" s="38"/>
    </row>
    <row r="7792" spans="2:15" x14ac:dyDescent="0.4">
      <c r="B7792" s="63"/>
      <c r="C7792" s="37"/>
      <c r="D7792" s="37"/>
      <c r="E7792" s="37"/>
      <c r="F7792" s="37"/>
      <c r="G7792" s="38"/>
      <c r="H7792" s="37"/>
      <c r="I7792" s="41"/>
      <c r="J7792" s="41"/>
      <c r="K7792" s="37"/>
      <c r="L7792" s="37"/>
      <c r="M7792" s="37"/>
      <c r="N7792" s="37"/>
      <c r="O7792" s="38"/>
    </row>
    <row r="7793" spans="2:15" x14ac:dyDescent="0.4">
      <c r="B7793" s="63"/>
      <c r="C7793" s="37"/>
      <c r="D7793" s="37"/>
      <c r="E7793" s="37"/>
      <c r="F7793" s="37"/>
      <c r="G7793" s="38"/>
      <c r="H7793" s="37"/>
      <c r="I7793" s="41"/>
      <c r="J7793" s="41"/>
      <c r="K7793" s="37"/>
      <c r="L7793" s="37"/>
      <c r="M7793" s="37"/>
      <c r="N7793" s="37"/>
      <c r="O7793" s="38"/>
    </row>
    <row r="7794" spans="2:15" x14ac:dyDescent="0.4">
      <c r="B7794" s="63"/>
      <c r="C7794" s="37"/>
      <c r="D7794" s="37"/>
      <c r="E7794" s="37"/>
      <c r="F7794" s="37"/>
      <c r="G7794" s="38"/>
      <c r="H7794" s="37"/>
      <c r="I7794" s="41"/>
      <c r="J7794" s="41"/>
      <c r="K7794" s="37"/>
      <c r="L7794" s="37"/>
      <c r="M7794" s="37"/>
      <c r="N7794" s="37"/>
      <c r="O7794" s="38"/>
    </row>
    <row r="7795" spans="2:15" x14ac:dyDescent="0.4">
      <c r="B7795" s="63"/>
      <c r="C7795" s="37"/>
      <c r="D7795" s="37"/>
      <c r="E7795" s="37"/>
      <c r="F7795" s="37"/>
      <c r="G7795" s="38"/>
      <c r="H7795" s="37"/>
      <c r="I7795" s="41"/>
      <c r="J7795" s="41"/>
      <c r="K7795" s="37"/>
      <c r="L7795" s="37"/>
      <c r="M7795" s="37"/>
      <c r="N7795" s="37"/>
      <c r="O7795" s="38"/>
    </row>
    <row r="7796" spans="2:15" x14ac:dyDescent="0.4">
      <c r="B7796" s="63"/>
      <c r="C7796" s="37"/>
      <c r="D7796" s="37"/>
      <c r="E7796" s="37"/>
      <c r="F7796" s="37"/>
      <c r="G7796" s="38"/>
      <c r="H7796" s="37"/>
      <c r="I7796" s="41"/>
      <c r="J7796" s="41"/>
      <c r="K7796" s="37"/>
      <c r="L7796" s="37"/>
      <c r="M7796" s="37"/>
      <c r="N7796" s="37"/>
      <c r="O7796" s="38"/>
    </row>
    <row r="7797" spans="2:15" x14ac:dyDescent="0.4">
      <c r="B7797" s="63"/>
      <c r="C7797" s="37"/>
      <c r="D7797" s="37"/>
      <c r="E7797" s="37"/>
      <c r="F7797" s="37"/>
      <c r="G7797" s="38"/>
      <c r="H7797" s="37"/>
      <c r="I7797" s="41"/>
      <c r="J7797" s="41"/>
      <c r="K7797" s="37"/>
      <c r="L7797" s="37"/>
      <c r="M7797" s="37"/>
      <c r="N7797" s="37"/>
      <c r="O7797" s="38"/>
    </row>
    <row r="7798" spans="2:15" x14ac:dyDescent="0.4">
      <c r="B7798" s="63"/>
      <c r="C7798" s="37"/>
      <c r="D7798" s="37"/>
      <c r="E7798" s="37"/>
      <c r="F7798" s="37"/>
      <c r="G7798" s="38"/>
      <c r="H7798" s="37"/>
      <c r="I7798" s="41"/>
      <c r="J7798" s="41"/>
      <c r="K7798" s="37"/>
      <c r="L7798" s="37"/>
      <c r="M7798" s="37"/>
      <c r="N7798" s="37"/>
      <c r="O7798" s="38"/>
    </row>
    <row r="7799" spans="2:15" x14ac:dyDescent="0.4">
      <c r="B7799" s="63"/>
      <c r="C7799" s="37"/>
      <c r="D7799" s="37"/>
      <c r="E7799" s="37"/>
      <c r="F7799" s="37"/>
      <c r="G7799" s="38"/>
      <c r="H7799" s="37"/>
      <c r="I7799" s="41"/>
      <c r="J7799" s="41"/>
      <c r="K7799" s="37"/>
      <c r="L7799" s="37"/>
      <c r="M7799" s="37"/>
      <c r="N7799" s="37"/>
      <c r="O7799" s="38"/>
    </row>
    <row r="7800" spans="2:15" x14ac:dyDescent="0.4">
      <c r="B7800" s="63"/>
      <c r="C7800" s="37"/>
      <c r="D7800" s="37"/>
      <c r="E7800" s="37"/>
      <c r="F7800" s="37"/>
      <c r="G7800" s="38"/>
      <c r="H7800" s="37"/>
      <c r="I7800" s="41"/>
      <c r="J7800" s="41"/>
      <c r="K7800" s="37"/>
      <c r="L7800" s="37"/>
      <c r="M7800" s="37"/>
      <c r="N7800" s="37"/>
      <c r="O7800" s="38"/>
    </row>
    <row r="7801" spans="2:15" x14ac:dyDescent="0.4">
      <c r="B7801" s="63"/>
      <c r="C7801" s="37"/>
      <c r="D7801" s="37"/>
      <c r="E7801" s="37"/>
      <c r="F7801" s="37"/>
      <c r="G7801" s="38"/>
      <c r="H7801" s="37"/>
      <c r="I7801" s="41"/>
      <c r="J7801" s="41"/>
      <c r="K7801" s="37"/>
      <c r="L7801" s="37"/>
      <c r="M7801" s="37"/>
      <c r="N7801" s="37"/>
      <c r="O7801" s="38"/>
    </row>
    <row r="7802" spans="2:15" x14ac:dyDescent="0.4">
      <c r="B7802" s="63"/>
      <c r="C7802" s="37"/>
      <c r="D7802" s="37"/>
      <c r="E7802" s="37"/>
      <c r="F7802" s="37"/>
      <c r="G7802" s="38"/>
      <c r="H7802" s="37"/>
      <c r="I7802" s="41"/>
      <c r="J7802" s="41"/>
      <c r="K7802" s="37"/>
      <c r="L7802" s="37"/>
      <c r="M7802" s="37"/>
      <c r="N7802" s="37"/>
      <c r="O7802" s="38"/>
    </row>
    <row r="7803" spans="2:15" x14ac:dyDescent="0.4">
      <c r="B7803" s="63"/>
      <c r="C7803" s="37"/>
      <c r="D7803" s="37"/>
      <c r="E7803" s="37"/>
      <c r="F7803" s="37"/>
      <c r="G7803" s="38"/>
      <c r="H7803" s="37"/>
      <c r="I7803" s="41"/>
      <c r="J7803" s="41"/>
      <c r="K7803" s="37"/>
      <c r="L7803" s="37"/>
      <c r="M7803" s="37"/>
      <c r="N7803" s="37"/>
      <c r="O7803" s="38"/>
    </row>
    <row r="7804" spans="2:15" x14ac:dyDescent="0.4">
      <c r="B7804" s="63"/>
      <c r="C7804" s="37"/>
      <c r="D7804" s="37"/>
      <c r="E7804" s="37"/>
      <c r="F7804" s="37"/>
      <c r="G7804" s="38"/>
      <c r="H7804" s="37"/>
      <c r="I7804" s="41"/>
      <c r="J7804" s="41"/>
      <c r="K7804" s="37"/>
      <c r="L7804" s="37"/>
      <c r="M7804" s="37"/>
      <c r="N7804" s="37"/>
      <c r="O7804" s="38"/>
    </row>
    <row r="7805" spans="2:15" x14ac:dyDescent="0.4">
      <c r="B7805" s="63"/>
      <c r="C7805" s="37"/>
      <c r="D7805" s="37"/>
      <c r="E7805" s="37"/>
      <c r="F7805" s="37"/>
      <c r="G7805" s="38"/>
      <c r="H7805" s="37"/>
      <c r="I7805" s="41"/>
      <c r="J7805" s="41"/>
      <c r="K7805" s="37"/>
      <c r="L7805" s="37"/>
      <c r="M7805" s="37"/>
      <c r="N7805" s="37"/>
      <c r="O7805" s="38"/>
    </row>
    <row r="7806" spans="2:15" x14ac:dyDescent="0.4">
      <c r="B7806" s="63"/>
      <c r="C7806" s="37"/>
      <c r="D7806" s="37"/>
      <c r="E7806" s="37"/>
      <c r="F7806" s="37"/>
      <c r="G7806" s="38"/>
      <c r="H7806" s="37"/>
      <c r="I7806" s="41"/>
      <c r="J7806" s="41"/>
      <c r="K7806" s="37"/>
      <c r="L7806" s="37"/>
      <c r="M7806" s="37"/>
      <c r="N7806" s="37"/>
      <c r="O7806" s="38"/>
    </row>
    <row r="7807" spans="2:15" x14ac:dyDescent="0.4">
      <c r="B7807" s="63"/>
      <c r="C7807" s="37"/>
      <c r="D7807" s="37"/>
      <c r="E7807" s="37"/>
      <c r="F7807" s="37"/>
      <c r="G7807" s="38"/>
      <c r="H7807" s="37"/>
      <c r="I7807" s="41"/>
      <c r="J7807" s="41"/>
      <c r="K7807" s="37"/>
      <c r="L7807" s="37"/>
      <c r="M7807" s="37"/>
      <c r="N7807" s="37"/>
      <c r="O7807" s="38"/>
    </row>
    <row r="7808" spans="2:15" x14ac:dyDescent="0.4">
      <c r="B7808" s="63"/>
      <c r="C7808" s="37"/>
      <c r="D7808" s="37"/>
      <c r="E7808" s="37"/>
      <c r="F7808" s="37"/>
      <c r="G7808" s="38"/>
      <c r="H7808" s="37"/>
      <c r="I7808" s="41"/>
      <c r="J7808" s="41"/>
      <c r="K7808" s="37"/>
      <c r="L7808" s="37"/>
      <c r="M7808" s="37"/>
      <c r="N7808" s="37"/>
      <c r="O7808" s="38"/>
    </row>
    <row r="7809" spans="2:15" x14ac:dyDescent="0.4">
      <c r="B7809" s="63"/>
      <c r="C7809" s="37"/>
      <c r="D7809" s="37"/>
      <c r="E7809" s="37"/>
      <c r="F7809" s="37"/>
      <c r="G7809" s="38"/>
      <c r="H7809" s="37"/>
      <c r="I7809" s="41"/>
      <c r="J7809" s="41"/>
      <c r="K7809" s="37"/>
      <c r="L7809" s="37"/>
      <c r="M7809" s="37"/>
      <c r="N7809" s="37"/>
      <c r="O7809" s="38"/>
    </row>
    <row r="7810" spans="2:15" x14ac:dyDescent="0.4">
      <c r="B7810" s="63"/>
      <c r="C7810" s="37"/>
      <c r="D7810" s="37"/>
      <c r="E7810" s="37"/>
      <c r="F7810" s="37"/>
      <c r="G7810" s="38"/>
      <c r="H7810" s="37"/>
      <c r="I7810" s="41"/>
      <c r="J7810" s="41"/>
      <c r="K7810" s="37"/>
      <c r="L7810" s="37"/>
      <c r="M7810" s="37"/>
      <c r="N7810" s="37"/>
      <c r="O7810" s="38"/>
    </row>
    <row r="7811" spans="2:15" x14ac:dyDescent="0.4">
      <c r="B7811" s="63"/>
      <c r="C7811" s="37"/>
      <c r="D7811" s="37"/>
      <c r="E7811" s="37"/>
      <c r="F7811" s="37"/>
      <c r="G7811" s="38"/>
      <c r="H7811" s="37"/>
      <c r="I7811" s="41"/>
      <c r="J7811" s="41"/>
      <c r="K7811" s="37"/>
      <c r="L7811" s="37"/>
      <c r="M7811" s="37"/>
      <c r="N7811" s="37"/>
      <c r="O7811" s="38"/>
    </row>
    <row r="7812" spans="2:15" x14ac:dyDescent="0.4">
      <c r="B7812" s="63"/>
      <c r="C7812" s="37"/>
      <c r="D7812" s="37"/>
      <c r="E7812" s="37"/>
      <c r="F7812" s="37"/>
      <c r="G7812" s="38"/>
      <c r="H7812" s="37"/>
      <c r="I7812" s="41"/>
      <c r="J7812" s="41"/>
      <c r="K7812" s="37"/>
      <c r="L7812" s="37"/>
      <c r="M7812" s="37"/>
      <c r="N7812" s="37"/>
      <c r="O7812" s="38"/>
    </row>
    <row r="7813" spans="2:15" x14ac:dyDescent="0.4">
      <c r="B7813" s="63"/>
      <c r="C7813" s="37"/>
      <c r="D7813" s="37"/>
      <c r="E7813" s="37"/>
      <c r="F7813" s="37"/>
      <c r="G7813" s="38"/>
      <c r="H7813" s="37"/>
      <c r="I7813" s="41"/>
      <c r="J7813" s="41"/>
      <c r="K7813" s="37"/>
      <c r="L7813" s="37"/>
      <c r="M7813" s="37"/>
      <c r="N7813" s="37"/>
      <c r="O7813" s="38"/>
    </row>
    <row r="7814" spans="2:15" x14ac:dyDescent="0.4">
      <c r="B7814" s="63"/>
      <c r="C7814" s="37"/>
      <c r="D7814" s="37"/>
      <c r="E7814" s="37"/>
      <c r="F7814" s="37"/>
      <c r="G7814" s="38"/>
      <c r="H7814" s="37"/>
      <c r="I7814" s="41"/>
      <c r="J7814" s="41"/>
      <c r="K7814" s="37"/>
      <c r="L7814" s="37"/>
      <c r="M7814" s="37"/>
      <c r="N7814" s="37"/>
      <c r="O7814" s="38"/>
    </row>
    <row r="7815" spans="2:15" x14ac:dyDescent="0.4">
      <c r="B7815" s="63"/>
      <c r="C7815" s="37"/>
      <c r="D7815" s="37"/>
      <c r="E7815" s="37"/>
      <c r="F7815" s="37"/>
      <c r="G7815" s="38"/>
      <c r="H7815" s="37"/>
      <c r="I7815" s="41"/>
      <c r="J7815" s="41"/>
      <c r="K7815" s="37"/>
      <c r="L7815" s="37"/>
      <c r="M7815" s="37"/>
      <c r="N7815" s="37"/>
      <c r="O7815" s="38"/>
    </row>
    <row r="7816" spans="2:15" x14ac:dyDescent="0.4">
      <c r="B7816" s="63"/>
      <c r="C7816" s="37"/>
      <c r="D7816" s="37"/>
      <c r="E7816" s="37"/>
      <c r="F7816" s="37"/>
      <c r="G7816" s="38"/>
      <c r="H7816" s="37"/>
      <c r="I7816" s="41"/>
      <c r="J7816" s="41"/>
      <c r="K7816" s="37"/>
      <c r="L7816" s="37"/>
      <c r="M7816" s="37"/>
      <c r="N7816" s="37"/>
      <c r="O7816" s="38"/>
    </row>
    <row r="7817" spans="2:15" x14ac:dyDescent="0.4">
      <c r="B7817" s="63"/>
      <c r="C7817" s="37"/>
      <c r="D7817" s="37"/>
      <c r="E7817" s="37"/>
      <c r="F7817" s="37"/>
      <c r="G7817" s="38"/>
      <c r="H7817" s="37"/>
      <c r="I7817" s="41"/>
      <c r="J7817" s="41"/>
      <c r="K7817" s="37"/>
      <c r="L7817" s="37"/>
      <c r="M7817" s="37"/>
      <c r="N7817" s="37"/>
      <c r="O7817" s="38"/>
    </row>
    <row r="7818" spans="2:15" x14ac:dyDescent="0.4">
      <c r="B7818" s="63"/>
      <c r="C7818" s="37"/>
      <c r="D7818" s="37"/>
      <c r="E7818" s="37"/>
      <c r="F7818" s="37"/>
      <c r="G7818" s="38"/>
      <c r="H7818" s="37"/>
      <c r="I7818" s="41"/>
      <c r="J7818" s="41"/>
      <c r="K7818" s="37"/>
      <c r="L7818" s="37"/>
      <c r="M7818" s="37"/>
      <c r="N7818" s="37"/>
      <c r="O7818" s="38"/>
    </row>
    <row r="7819" spans="2:15" x14ac:dyDescent="0.4">
      <c r="B7819" s="63"/>
      <c r="C7819" s="37"/>
      <c r="D7819" s="37"/>
      <c r="E7819" s="37"/>
      <c r="F7819" s="37"/>
      <c r="G7819" s="38"/>
      <c r="H7819" s="37"/>
      <c r="I7819" s="41"/>
      <c r="J7819" s="41"/>
      <c r="K7819" s="37"/>
      <c r="L7819" s="37"/>
      <c r="M7819" s="37"/>
      <c r="N7819" s="37"/>
      <c r="O7819" s="38"/>
    </row>
    <row r="7820" spans="2:15" x14ac:dyDescent="0.4">
      <c r="B7820" s="63"/>
      <c r="C7820" s="37"/>
      <c r="D7820" s="37"/>
      <c r="E7820" s="37"/>
      <c r="F7820" s="37"/>
      <c r="G7820" s="38"/>
      <c r="H7820" s="37"/>
      <c r="I7820" s="41"/>
      <c r="J7820" s="41"/>
      <c r="K7820" s="37"/>
      <c r="L7820" s="37"/>
      <c r="M7820" s="37"/>
      <c r="N7820" s="37"/>
      <c r="O7820" s="38"/>
    </row>
    <row r="7821" spans="2:15" x14ac:dyDescent="0.4">
      <c r="B7821" s="63"/>
      <c r="C7821" s="37"/>
      <c r="D7821" s="37"/>
      <c r="E7821" s="37"/>
      <c r="F7821" s="37"/>
      <c r="G7821" s="38"/>
      <c r="H7821" s="37"/>
      <c r="I7821" s="41"/>
      <c r="J7821" s="41"/>
      <c r="K7821" s="37"/>
      <c r="L7821" s="37"/>
      <c r="M7821" s="37"/>
      <c r="N7821" s="37"/>
      <c r="O7821" s="38"/>
    </row>
    <row r="7822" spans="2:15" x14ac:dyDescent="0.4">
      <c r="B7822" s="63"/>
      <c r="C7822" s="37"/>
      <c r="D7822" s="37"/>
      <c r="E7822" s="37"/>
      <c r="F7822" s="37"/>
      <c r="G7822" s="38"/>
      <c r="H7822" s="37"/>
      <c r="I7822" s="41"/>
      <c r="J7822" s="41"/>
      <c r="K7822" s="37"/>
      <c r="L7822" s="37"/>
      <c r="M7822" s="37"/>
      <c r="N7822" s="37"/>
      <c r="O7822" s="38"/>
    </row>
    <row r="7823" spans="2:15" x14ac:dyDescent="0.4">
      <c r="B7823" s="63"/>
      <c r="C7823" s="37"/>
      <c r="D7823" s="37"/>
      <c r="E7823" s="37"/>
      <c r="F7823" s="37"/>
      <c r="G7823" s="38"/>
      <c r="H7823" s="37"/>
      <c r="I7823" s="41"/>
      <c r="J7823" s="41"/>
      <c r="K7823" s="37"/>
      <c r="L7823" s="37"/>
      <c r="M7823" s="37"/>
      <c r="N7823" s="37"/>
      <c r="O7823" s="38"/>
    </row>
    <row r="7824" spans="2:15" x14ac:dyDescent="0.4">
      <c r="B7824" s="63"/>
      <c r="C7824" s="37"/>
      <c r="D7824" s="37"/>
      <c r="E7824" s="37"/>
      <c r="F7824" s="37"/>
      <c r="G7824" s="38"/>
      <c r="H7824" s="37"/>
      <c r="I7824" s="41"/>
      <c r="J7824" s="41"/>
      <c r="K7824" s="37"/>
      <c r="L7824" s="37"/>
      <c r="M7824" s="37"/>
      <c r="N7824" s="37"/>
      <c r="O7824" s="38"/>
    </row>
    <row r="7825" spans="2:15" x14ac:dyDescent="0.4">
      <c r="B7825" s="63"/>
      <c r="C7825" s="37"/>
      <c r="D7825" s="37"/>
      <c r="E7825" s="37"/>
      <c r="F7825" s="37"/>
      <c r="G7825" s="38"/>
      <c r="H7825" s="37"/>
      <c r="I7825" s="41"/>
      <c r="J7825" s="41"/>
      <c r="K7825" s="37"/>
      <c r="L7825" s="37"/>
      <c r="M7825" s="37"/>
      <c r="N7825" s="37"/>
      <c r="O7825" s="38"/>
    </row>
    <row r="7826" spans="2:15" x14ac:dyDescent="0.4">
      <c r="B7826" s="63"/>
      <c r="C7826" s="37"/>
      <c r="D7826" s="37"/>
      <c r="E7826" s="37"/>
      <c r="F7826" s="37"/>
      <c r="G7826" s="38"/>
      <c r="H7826" s="37"/>
      <c r="I7826" s="41"/>
      <c r="J7826" s="41"/>
      <c r="K7826" s="37"/>
      <c r="L7826" s="37"/>
      <c r="M7826" s="37"/>
      <c r="N7826" s="37"/>
      <c r="O7826" s="38"/>
    </row>
    <row r="7827" spans="2:15" x14ac:dyDescent="0.4">
      <c r="B7827" s="63"/>
      <c r="C7827" s="37"/>
      <c r="D7827" s="37"/>
      <c r="E7827" s="37"/>
      <c r="F7827" s="37"/>
      <c r="G7827" s="38"/>
      <c r="H7827" s="37"/>
      <c r="I7827" s="41"/>
      <c r="J7827" s="41"/>
      <c r="K7827" s="37"/>
      <c r="L7827" s="37"/>
      <c r="M7827" s="37"/>
      <c r="N7827" s="37"/>
      <c r="O7827" s="38"/>
    </row>
    <row r="7828" spans="2:15" x14ac:dyDescent="0.4">
      <c r="B7828" s="63"/>
      <c r="C7828" s="37"/>
      <c r="D7828" s="37"/>
      <c r="E7828" s="37"/>
      <c r="F7828" s="37"/>
      <c r="G7828" s="38"/>
      <c r="H7828" s="37"/>
      <c r="I7828" s="41"/>
      <c r="J7828" s="41"/>
      <c r="K7828" s="37"/>
      <c r="L7828" s="37"/>
      <c r="M7828" s="37"/>
      <c r="N7828" s="37"/>
      <c r="O7828" s="38"/>
    </row>
    <row r="7829" spans="2:15" x14ac:dyDescent="0.4">
      <c r="B7829" s="63"/>
      <c r="C7829" s="37"/>
      <c r="D7829" s="37"/>
      <c r="E7829" s="37"/>
      <c r="F7829" s="37"/>
      <c r="G7829" s="38"/>
      <c r="H7829" s="37"/>
      <c r="I7829" s="41"/>
      <c r="J7829" s="41"/>
      <c r="K7829" s="37"/>
      <c r="L7829" s="37"/>
      <c r="M7829" s="37"/>
      <c r="N7829" s="37"/>
      <c r="O7829" s="38"/>
    </row>
    <row r="7830" spans="2:15" x14ac:dyDescent="0.4">
      <c r="B7830" s="63"/>
      <c r="C7830" s="37"/>
      <c r="D7830" s="37"/>
      <c r="E7830" s="37"/>
      <c r="F7830" s="37"/>
      <c r="G7830" s="38"/>
      <c r="H7830" s="37"/>
      <c r="I7830" s="41"/>
      <c r="J7830" s="41"/>
      <c r="K7830" s="37"/>
      <c r="L7830" s="37"/>
      <c r="M7830" s="37"/>
      <c r="N7830" s="37"/>
      <c r="O7830" s="38"/>
    </row>
    <row r="7831" spans="2:15" x14ac:dyDescent="0.4">
      <c r="B7831" s="63"/>
      <c r="C7831" s="37"/>
      <c r="D7831" s="37"/>
      <c r="E7831" s="37"/>
      <c r="F7831" s="37"/>
      <c r="G7831" s="38"/>
      <c r="H7831" s="37"/>
      <c r="I7831" s="41"/>
      <c r="J7831" s="41"/>
      <c r="K7831" s="37"/>
      <c r="L7831" s="37"/>
      <c r="M7831" s="37"/>
      <c r="N7831" s="37"/>
      <c r="O7831" s="38"/>
    </row>
    <row r="7832" spans="2:15" x14ac:dyDescent="0.4">
      <c r="B7832" s="63"/>
      <c r="C7832" s="37"/>
      <c r="D7832" s="37"/>
      <c r="E7832" s="37"/>
      <c r="F7832" s="37"/>
      <c r="G7832" s="38"/>
      <c r="H7832" s="37"/>
      <c r="I7832" s="41"/>
      <c r="J7832" s="41"/>
      <c r="K7832" s="37"/>
      <c r="L7832" s="37"/>
      <c r="M7832" s="37"/>
      <c r="N7832" s="37"/>
      <c r="O7832" s="38"/>
    </row>
    <row r="7833" spans="2:15" x14ac:dyDescent="0.4">
      <c r="B7833" s="63"/>
      <c r="C7833" s="37"/>
      <c r="D7833" s="37"/>
      <c r="E7833" s="37"/>
      <c r="F7833" s="37"/>
      <c r="G7833" s="38"/>
      <c r="H7833" s="37"/>
      <c r="I7833" s="41"/>
      <c r="J7833" s="41"/>
      <c r="K7833" s="37"/>
      <c r="L7833" s="37"/>
      <c r="M7833" s="37"/>
      <c r="N7833" s="37"/>
      <c r="O7833" s="38"/>
    </row>
    <row r="7834" spans="2:15" x14ac:dyDescent="0.4">
      <c r="B7834" s="63"/>
      <c r="C7834" s="37"/>
      <c r="D7834" s="37"/>
      <c r="E7834" s="37"/>
      <c r="F7834" s="37"/>
      <c r="G7834" s="38"/>
      <c r="H7834" s="37"/>
      <c r="I7834" s="41"/>
      <c r="J7834" s="41"/>
      <c r="K7834" s="37"/>
      <c r="L7834" s="37"/>
      <c r="M7834" s="37"/>
      <c r="N7834" s="37"/>
      <c r="O7834" s="38"/>
    </row>
    <row r="7835" spans="2:15" x14ac:dyDescent="0.4">
      <c r="B7835" s="63"/>
      <c r="C7835" s="37"/>
      <c r="D7835" s="37"/>
      <c r="E7835" s="37"/>
      <c r="F7835" s="37"/>
      <c r="G7835" s="38"/>
      <c r="H7835" s="37"/>
      <c r="I7835" s="41"/>
      <c r="J7835" s="41"/>
      <c r="K7835" s="37"/>
      <c r="L7835" s="37"/>
      <c r="M7835" s="37"/>
      <c r="N7835" s="37"/>
      <c r="O7835" s="38"/>
    </row>
    <row r="7836" spans="2:15" x14ac:dyDescent="0.4">
      <c r="B7836" s="63"/>
      <c r="C7836" s="37"/>
      <c r="D7836" s="37"/>
      <c r="E7836" s="37"/>
      <c r="F7836" s="37"/>
      <c r="G7836" s="38"/>
      <c r="H7836" s="37"/>
      <c r="I7836" s="41"/>
      <c r="J7836" s="41"/>
      <c r="K7836" s="37"/>
      <c r="L7836" s="37"/>
      <c r="M7836" s="37"/>
      <c r="N7836" s="37"/>
      <c r="O7836" s="38"/>
    </row>
    <row r="7837" spans="2:15" x14ac:dyDescent="0.4">
      <c r="B7837" s="63"/>
      <c r="C7837" s="37"/>
      <c r="D7837" s="37"/>
      <c r="E7837" s="37"/>
      <c r="F7837" s="37"/>
      <c r="G7837" s="38"/>
      <c r="H7837" s="37"/>
      <c r="I7837" s="41"/>
      <c r="J7837" s="41"/>
      <c r="K7837" s="37"/>
      <c r="L7837" s="37"/>
      <c r="M7837" s="37"/>
      <c r="N7837" s="37"/>
      <c r="O7837" s="38"/>
    </row>
    <row r="7838" spans="2:15" x14ac:dyDescent="0.4">
      <c r="B7838" s="63"/>
      <c r="C7838" s="37"/>
      <c r="D7838" s="37"/>
      <c r="E7838" s="37"/>
      <c r="F7838" s="37"/>
      <c r="G7838" s="38"/>
      <c r="H7838" s="37"/>
      <c r="I7838" s="41"/>
      <c r="J7838" s="41"/>
      <c r="K7838" s="37"/>
      <c r="L7838" s="37"/>
      <c r="M7838" s="37"/>
      <c r="N7838" s="37"/>
      <c r="O7838" s="38"/>
    </row>
    <row r="7839" spans="2:15" x14ac:dyDescent="0.4">
      <c r="B7839" s="63"/>
      <c r="C7839" s="37"/>
      <c r="D7839" s="37"/>
      <c r="E7839" s="37"/>
      <c r="F7839" s="37"/>
      <c r="G7839" s="38"/>
      <c r="H7839" s="37"/>
      <c r="I7839" s="41"/>
      <c r="J7839" s="41"/>
      <c r="K7839" s="37"/>
      <c r="L7839" s="37"/>
      <c r="M7839" s="37"/>
      <c r="N7839" s="37"/>
      <c r="O7839" s="38"/>
    </row>
    <row r="7840" spans="2:15" x14ac:dyDescent="0.4">
      <c r="B7840" s="63"/>
      <c r="C7840" s="37"/>
      <c r="D7840" s="37"/>
      <c r="E7840" s="37"/>
      <c r="F7840" s="37"/>
      <c r="G7840" s="38"/>
      <c r="H7840" s="37"/>
      <c r="I7840" s="41"/>
      <c r="J7840" s="41"/>
      <c r="K7840" s="37"/>
      <c r="L7840" s="37"/>
      <c r="M7840" s="37"/>
      <c r="N7840" s="37"/>
      <c r="O7840" s="38"/>
    </row>
    <row r="7841" spans="2:15" x14ac:dyDescent="0.4">
      <c r="B7841" s="63"/>
      <c r="C7841" s="37"/>
      <c r="D7841" s="37"/>
      <c r="E7841" s="37"/>
      <c r="F7841" s="37"/>
      <c r="G7841" s="38"/>
      <c r="H7841" s="37"/>
      <c r="I7841" s="41"/>
      <c r="J7841" s="41"/>
      <c r="K7841" s="37"/>
      <c r="L7841" s="37"/>
      <c r="M7841" s="37"/>
      <c r="N7841" s="37"/>
      <c r="O7841" s="38"/>
    </row>
    <row r="7842" spans="2:15" x14ac:dyDescent="0.4">
      <c r="B7842" s="63"/>
      <c r="C7842" s="37"/>
      <c r="D7842" s="37"/>
      <c r="E7842" s="37"/>
      <c r="F7842" s="37"/>
      <c r="G7842" s="38"/>
      <c r="H7842" s="37"/>
      <c r="I7842" s="41"/>
      <c r="J7842" s="41"/>
      <c r="K7842" s="37"/>
      <c r="L7842" s="37"/>
      <c r="M7842" s="37"/>
      <c r="N7842" s="37"/>
      <c r="O7842" s="38"/>
    </row>
    <row r="7843" spans="2:15" x14ac:dyDescent="0.4">
      <c r="B7843" s="63"/>
      <c r="C7843" s="37"/>
      <c r="D7843" s="37"/>
      <c r="E7843" s="37"/>
      <c r="F7843" s="37"/>
      <c r="G7843" s="38"/>
      <c r="H7843" s="37"/>
      <c r="I7843" s="41"/>
      <c r="J7843" s="41"/>
      <c r="K7843" s="37"/>
      <c r="L7843" s="37"/>
      <c r="M7843" s="37"/>
      <c r="N7843" s="37"/>
      <c r="O7843" s="38"/>
    </row>
    <row r="7844" spans="2:15" x14ac:dyDescent="0.4">
      <c r="B7844" s="63"/>
      <c r="C7844" s="37"/>
      <c r="D7844" s="37"/>
      <c r="E7844" s="37"/>
      <c r="F7844" s="37"/>
      <c r="G7844" s="38"/>
      <c r="H7844" s="37"/>
      <c r="I7844" s="41"/>
      <c r="J7844" s="41"/>
      <c r="K7844" s="37"/>
      <c r="L7844" s="37"/>
      <c r="M7844" s="37"/>
      <c r="N7844" s="37"/>
      <c r="O7844" s="38"/>
    </row>
    <row r="7845" spans="2:15" x14ac:dyDescent="0.4">
      <c r="B7845" s="63"/>
      <c r="C7845" s="37"/>
      <c r="D7845" s="37"/>
      <c r="E7845" s="37"/>
      <c r="F7845" s="37"/>
      <c r="G7845" s="38"/>
      <c r="H7845" s="37"/>
      <c r="I7845" s="41"/>
      <c r="J7845" s="41"/>
      <c r="K7845" s="37"/>
      <c r="L7845" s="37"/>
      <c r="M7845" s="37"/>
      <c r="N7845" s="37"/>
      <c r="O7845" s="38"/>
    </row>
    <row r="7846" spans="2:15" x14ac:dyDescent="0.4">
      <c r="B7846" s="63"/>
      <c r="C7846" s="37"/>
      <c r="D7846" s="37"/>
      <c r="E7846" s="37"/>
      <c r="F7846" s="37"/>
      <c r="G7846" s="38"/>
      <c r="H7846" s="37"/>
      <c r="I7846" s="41"/>
      <c r="J7846" s="41"/>
      <c r="K7846" s="37"/>
      <c r="L7846" s="37"/>
      <c r="M7846" s="37"/>
      <c r="N7846" s="37"/>
      <c r="O7846" s="38"/>
    </row>
    <row r="7847" spans="2:15" x14ac:dyDescent="0.4">
      <c r="B7847" s="63"/>
      <c r="C7847" s="37"/>
      <c r="D7847" s="37"/>
      <c r="E7847" s="37"/>
      <c r="F7847" s="37"/>
      <c r="G7847" s="38"/>
      <c r="H7847" s="37"/>
      <c r="I7847" s="41"/>
      <c r="J7847" s="41"/>
      <c r="K7847" s="37"/>
      <c r="L7847" s="37"/>
      <c r="M7847" s="37"/>
      <c r="N7847" s="37"/>
      <c r="O7847" s="38"/>
    </row>
    <row r="7848" spans="2:15" x14ac:dyDescent="0.4">
      <c r="B7848" s="63"/>
      <c r="C7848" s="37"/>
      <c r="D7848" s="37"/>
      <c r="E7848" s="37"/>
      <c r="F7848" s="37"/>
      <c r="G7848" s="38"/>
      <c r="H7848" s="37"/>
      <c r="I7848" s="41"/>
      <c r="J7848" s="41"/>
      <c r="K7848" s="37"/>
      <c r="L7848" s="37"/>
      <c r="M7848" s="37"/>
      <c r="N7848" s="37"/>
      <c r="O7848" s="38"/>
    </row>
    <row r="7849" spans="2:15" x14ac:dyDescent="0.4">
      <c r="B7849" s="63"/>
      <c r="C7849" s="37"/>
      <c r="D7849" s="37"/>
      <c r="E7849" s="37"/>
      <c r="F7849" s="37"/>
      <c r="G7849" s="38"/>
      <c r="H7849" s="37"/>
      <c r="I7849" s="41"/>
      <c r="J7849" s="41"/>
      <c r="K7849" s="37"/>
      <c r="L7849" s="37"/>
      <c r="M7849" s="37"/>
      <c r="N7849" s="37"/>
      <c r="O7849" s="38"/>
    </row>
    <row r="7850" spans="2:15" x14ac:dyDescent="0.4">
      <c r="B7850" s="63"/>
      <c r="C7850" s="37"/>
      <c r="D7850" s="37"/>
      <c r="E7850" s="37"/>
      <c r="F7850" s="37"/>
      <c r="G7850" s="38"/>
      <c r="H7850" s="37"/>
      <c r="I7850" s="41"/>
      <c r="J7850" s="41"/>
      <c r="K7850" s="37"/>
      <c r="L7850" s="37"/>
      <c r="M7850" s="37"/>
      <c r="N7850" s="37"/>
      <c r="O7850" s="38"/>
    </row>
    <row r="7851" spans="2:15" x14ac:dyDescent="0.4">
      <c r="B7851" s="63"/>
      <c r="C7851" s="37"/>
      <c r="D7851" s="37"/>
      <c r="E7851" s="37"/>
      <c r="F7851" s="37"/>
      <c r="G7851" s="38"/>
      <c r="H7851" s="37"/>
      <c r="I7851" s="41"/>
      <c r="J7851" s="41"/>
      <c r="K7851" s="37"/>
      <c r="L7851" s="37"/>
      <c r="M7851" s="37"/>
      <c r="N7851" s="37"/>
      <c r="O7851" s="38"/>
    </row>
    <row r="7852" spans="2:15" x14ac:dyDescent="0.4">
      <c r="B7852" s="63"/>
      <c r="C7852" s="37"/>
      <c r="D7852" s="37"/>
      <c r="E7852" s="37"/>
      <c r="F7852" s="37"/>
      <c r="G7852" s="38"/>
      <c r="H7852" s="37"/>
      <c r="I7852" s="41"/>
      <c r="J7852" s="41"/>
      <c r="K7852" s="37"/>
      <c r="L7852" s="37"/>
      <c r="M7852" s="37"/>
      <c r="N7852" s="37"/>
      <c r="O7852" s="38"/>
    </row>
    <row r="7853" spans="2:15" x14ac:dyDescent="0.4">
      <c r="B7853" s="63"/>
      <c r="C7853" s="37"/>
      <c r="D7853" s="37"/>
      <c r="E7853" s="37"/>
      <c r="F7853" s="37"/>
      <c r="G7853" s="38"/>
      <c r="H7853" s="37"/>
      <c r="I7853" s="41"/>
      <c r="J7853" s="41"/>
      <c r="K7853" s="37"/>
      <c r="L7853" s="37"/>
      <c r="M7853" s="37"/>
      <c r="N7853" s="37"/>
      <c r="O7853" s="38"/>
    </row>
    <row r="7854" spans="2:15" x14ac:dyDescent="0.4">
      <c r="B7854" s="63"/>
      <c r="C7854" s="37"/>
      <c r="D7854" s="37"/>
      <c r="E7854" s="37"/>
      <c r="F7854" s="37"/>
      <c r="G7854" s="38"/>
      <c r="H7854" s="37"/>
      <c r="I7854" s="41"/>
      <c r="J7854" s="41"/>
      <c r="K7854" s="37"/>
      <c r="L7854" s="37"/>
      <c r="M7854" s="37"/>
      <c r="N7854" s="37"/>
      <c r="O7854" s="38"/>
    </row>
    <row r="7855" spans="2:15" x14ac:dyDescent="0.4">
      <c r="B7855" s="63"/>
      <c r="C7855" s="37"/>
      <c r="D7855" s="37"/>
      <c r="E7855" s="37"/>
      <c r="F7855" s="37"/>
      <c r="G7855" s="38"/>
      <c r="H7855" s="37"/>
      <c r="I7855" s="41"/>
      <c r="J7855" s="41"/>
      <c r="K7855" s="37"/>
      <c r="L7855" s="37"/>
      <c r="M7855" s="37"/>
      <c r="N7855" s="37"/>
      <c r="O7855" s="38"/>
    </row>
    <row r="7856" spans="2:15" x14ac:dyDescent="0.4">
      <c r="B7856" s="63"/>
      <c r="C7856" s="37"/>
      <c r="D7856" s="37"/>
      <c r="E7856" s="37"/>
      <c r="F7856" s="37"/>
      <c r="G7856" s="38"/>
      <c r="H7856" s="37"/>
      <c r="I7856" s="41"/>
      <c r="J7856" s="41"/>
      <c r="K7856" s="37"/>
      <c r="L7856" s="37"/>
      <c r="M7856" s="37"/>
      <c r="N7856" s="37"/>
      <c r="O7856" s="38"/>
    </row>
    <row r="7857" spans="2:15" x14ac:dyDescent="0.4">
      <c r="B7857" s="63"/>
      <c r="C7857" s="37"/>
      <c r="D7857" s="37"/>
      <c r="E7857" s="37"/>
      <c r="F7857" s="37"/>
      <c r="G7857" s="38"/>
      <c r="H7857" s="37"/>
      <c r="I7857" s="41"/>
      <c r="J7857" s="41"/>
      <c r="K7857" s="37"/>
      <c r="L7857" s="37"/>
      <c r="M7857" s="37"/>
      <c r="N7857" s="37"/>
      <c r="O7857" s="38"/>
    </row>
    <row r="7858" spans="2:15" x14ac:dyDescent="0.4">
      <c r="B7858" s="63"/>
      <c r="C7858" s="37"/>
      <c r="D7858" s="37"/>
      <c r="E7858" s="37"/>
      <c r="F7858" s="37"/>
      <c r="G7858" s="38"/>
      <c r="H7858" s="37"/>
      <c r="I7858" s="41"/>
      <c r="J7858" s="41"/>
      <c r="K7858" s="37"/>
      <c r="L7858" s="37"/>
      <c r="M7858" s="37"/>
      <c r="N7858" s="37"/>
      <c r="O7858" s="38"/>
    </row>
    <row r="7859" spans="2:15" x14ac:dyDescent="0.4">
      <c r="B7859" s="63"/>
      <c r="C7859" s="37"/>
      <c r="D7859" s="37"/>
      <c r="E7859" s="37"/>
      <c r="F7859" s="37"/>
      <c r="G7859" s="38"/>
      <c r="H7859" s="37"/>
      <c r="I7859" s="41"/>
      <c r="J7859" s="41"/>
      <c r="K7859" s="37"/>
      <c r="L7859" s="37"/>
      <c r="M7859" s="37"/>
      <c r="N7859" s="37"/>
      <c r="O7859" s="38"/>
    </row>
    <row r="7860" spans="2:15" x14ac:dyDescent="0.4">
      <c r="B7860" s="63"/>
      <c r="C7860" s="37"/>
      <c r="D7860" s="37"/>
      <c r="E7860" s="37"/>
      <c r="F7860" s="37"/>
      <c r="G7860" s="38"/>
      <c r="H7860" s="37"/>
      <c r="I7860" s="41"/>
      <c r="J7860" s="41"/>
      <c r="K7860" s="37"/>
      <c r="L7860" s="37"/>
      <c r="M7860" s="37"/>
      <c r="N7860" s="37"/>
      <c r="O7860" s="38"/>
    </row>
    <row r="7861" spans="2:15" x14ac:dyDescent="0.4">
      <c r="B7861" s="63"/>
      <c r="C7861" s="37"/>
      <c r="D7861" s="37"/>
      <c r="E7861" s="37"/>
      <c r="F7861" s="37"/>
      <c r="G7861" s="38"/>
      <c r="H7861" s="37"/>
      <c r="I7861" s="41"/>
      <c r="J7861" s="41"/>
      <c r="K7861" s="37"/>
      <c r="L7861" s="37"/>
      <c r="M7861" s="37"/>
      <c r="N7861" s="37"/>
      <c r="O7861" s="38"/>
    </row>
    <row r="7862" spans="2:15" x14ac:dyDescent="0.4">
      <c r="B7862" s="63"/>
      <c r="C7862" s="37"/>
      <c r="D7862" s="37"/>
      <c r="E7862" s="37"/>
      <c r="F7862" s="37"/>
      <c r="G7862" s="38"/>
      <c r="H7862" s="37"/>
      <c r="I7862" s="41"/>
      <c r="J7862" s="41"/>
      <c r="K7862" s="37"/>
      <c r="L7862" s="37"/>
      <c r="M7862" s="37"/>
      <c r="N7862" s="37"/>
      <c r="O7862" s="38"/>
    </row>
    <row r="7863" spans="2:15" x14ac:dyDescent="0.4">
      <c r="B7863" s="63"/>
      <c r="C7863" s="37"/>
      <c r="D7863" s="37"/>
      <c r="E7863" s="37"/>
      <c r="F7863" s="37"/>
      <c r="G7863" s="38"/>
      <c r="H7863" s="37"/>
      <c r="I7863" s="41"/>
      <c r="J7863" s="41"/>
      <c r="K7863" s="37"/>
      <c r="L7863" s="37"/>
      <c r="M7863" s="37"/>
      <c r="N7863" s="37"/>
      <c r="O7863" s="38"/>
    </row>
    <row r="7864" spans="2:15" x14ac:dyDescent="0.4">
      <c r="B7864" s="63"/>
      <c r="C7864" s="37"/>
      <c r="D7864" s="37"/>
      <c r="E7864" s="37"/>
      <c r="F7864" s="37"/>
      <c r="G7864" s="38"/>
      <c r="H7864" s="37"/>
      <c r="I7864" s="41"/>
      <c r="J7864" s="41"/>
      <c r="K7864" s="37"/>
      <c r="L7864" s="37"/>
      <c r="M7864" s="37"/>
      <c r="N7864" s="37"/>
      <c r="O7864" s="38"/>
    </row>
    <row r="7865" spans="2:15" x14ac:dyDescent="0.4">
      <c r="B7865" s="63"/>
      <c r="C7865" s="37"/>
      <c r="D7865" s="37"/>
      <c r="E7865" s="37"/>
      <c r="F7865" s="37"/>
      <c r="G7865" s="38"/>
      <c r="H7865" s="37"/>
      <c r="I7865" s="41"/>
      <c r="J7865" s="41"/>
      <c r="K7865" s="37"/>
      <c r="L7865" s="37"/>
      <c r="M7865" s="37"/>
      <c r="N7865" s="37"/>
      <c r="O7865" s="38"/>
    </row>
    <row r="7866" spans="2:15" x14ac:dyDescent="0.4">
      <c r="B7866" s="63"/>
      <c r="C7866" s="37"/>
      <c r="D7866" s="37"/>
      <c r="E7866" s="37"/>
      <c r="F7866" s="37"/>
      <c r="G7866" s="38"/>
      <c r="H7866" s="37"/>
      <c r="I7866" s="41"/>
      <c r="J7866" s="41"/>
      <c r="K7866" s="37"/>
      <c r="L7866" s="37"/>
      <c r="M7866" s="37"/>
      <c r="N7866" s="37"/>
      <c r="O7866" s="38"/>
    </row>
    <row r="7867" spans="2:15" x14ac:dyDescent="0.4">
      <c r="B7867" s="63"/>
      <c r="C7867" s="37"/>
      <c r="D7867" s="37"/>
      <c r="E7867" s="37"/>
      <c r="F7867" s="37"/>
      <c r="G7867" s="38"/>
      <c r="H7867" s="37"/>
      <c r="I7867" s="41"/>
      <c r="J7867" s="41"/>
      <c r="K7867" s="37"/>
      <c r="L7867" s="37"/>
      <c r="M7867" s="37"/>
      <c r="N7867" s="37"/>
      <c r="O7867" s="38"/>
    </row>
    <row r="7868" spans="2:15" x14ac:dyDescent="0.4">
      <c r="B7868" s="63"/>
      <c r="C7868" s="37"/>
      <c r="D7868" s="37"/>
      <c r="E7868" s="37"/>
      <c r="F7868" s="37"/>
      <c r="G7868" s="38"/>
      <c r="H7868" s="37"/>
      <c r="I7868" s="41"/>
      <c r="J7868" s="41"/>
      <c r="K7868" s="37"/>
      <c r="L7868" s="37"/>
      <c r="M7868" s="37"/>
      <c r="N7868" s="37"/>
      <c r="O7868" s="38"/>
    </row>
    <row r="7869" spans="2:15" x14ac:dyDescent="0.4">
      <c r="B7869" s="63"/>
      <c r="C7869" s="37"/>
      <c r="D7869" s="37"/>
      <c r="E7869" s="37"/>
      <c r="F7869" s="37"/>
      <c r="G7869" s="38"/>
      <c r="H7869" s="37"/>
      <c r="I7869" s="41"/>
      <c r="J7869" s="41"/>
      <c r="K7869" s="37"/>
      <c r="L7869" s="37"/>
      <c r="M7869" s="37"/>
      <c r="N7869" s="37"/>
      <c r="O7869" s="38"/>
    </row>
    <row r="7870" spans="2:15" x14ac:dyDescent="0.4">
      <c r="B7870" s="63"/>
      <c r="C7870" s="37"/>
      <c r="D7870" s="37"/>
      <c r="E7870" s="37"/>
      <c r="F7870" s="37"/>
      <c r="G7870" s="38"/>
      <c r="H7870" s="37"/>
      <c r="I7870" s="41"/>
      <c r="J7870" s="41"/>
      <c r="K7870" s="37"/>
      <c r="L7870" s="37"/>
      <c r="M7870" s="37"/>
      <c r="N7870" s="37"/>
      <c r="O7870" s="38"/>
    </row>
    <row r="7871" spans="2:15" x14ac:dyDescent="0.4">
      <c r="B7871" s="63"/>
      <c r="C7871" s="37"/>
      <c r="D7871" s="37"/>
      <c r="E7871" s="37"/>
      <c r="F7871" s="37"/>
      <c r="G7871" s="38"/>
      <c r="H7871" s="37"/>
      <c r="I7871" s="41"/>
      <c r="J7871" s="41"/>
      <c r="K7871" s="37"/>
      <c r="L7871" s="37"/>
      <c r="M7871" s="37"/>
      <c r="N7871" s="37"/>
      <c r="O7871" s="38"/>
    </row>
    <row r="7872" spans="2:15" x14ac:dyDescent="0.4">
      <c r="B7872" s="63"/>
      <c r="C7872" s="37"/>
      <c r="D7872" s="37"/>
      <c r="E7872" s="37"/>
      <c r="F7872" s="37"/>
      <c r="G7872" s="38"/>
      <c r="H7872" s="37"/>
      <c r="I7872" s="41"/>
      <c r="J7872" s="41"/>
      <c r="K7872" s="37"/>
      <c r="L7872" s="37"/>
      <c r="M7872" s="37"/>
      <c r="N7872" s="37"/>
      <c r="O7872" s="38"/>
    </row>
    <row r="7873" spans="2:15" x14ac:dyDescent="0.4">
      <c r="B7873" s="63"/>
      <c r="C7873" s="37"/>
      <c r="D7873" s="37"/>
      <c r="E7873" s="37"/>
      <c r="F7873" s="37"/>
      <c r="G7873" s="38"/>
      <c r="H7873" s="37"/>
      <c r="I7873" s="41"/>
      <c r="J7873" s="41"/>
      <c r="K7873" s="37"/>
      <c r="L7873" s="37"/>
      <c r="M7873" s="37"/>
      <c r="N7873" s="37"/>
      <c r="O7873" s="38"/>
    </row>
    <row r="7874" spans="2:15" x14ac:dyDescent="0.4">
      <c r="B7874" s="63"/>
      <c r="C7874" s="37"/>
      <c r="D7874" s="37"/>
      <c r="E7874" s="37"/>
      <c r="F7874" s="37"/>
      <c r="G7874" s="38"/>
      <c r="H7874" s="37"/>
      <c r="I7874" s="41"/>
      <c r="J7874" s="41"/>
      <c r="K7874" s="37"/>
      <c r="L7874" s="37"/>
      <c r="M7874" s="37"/>
      <c r="N7874" s="37"/>
      <c r="O7874" s="38"/>
    </row>
    <row r="7875" spans="2:15" x14ac:dyDescent="0.4">
      <c r="B7875" s="63"/>
      <c r="C7875" s="37"/>
      <c r="D7875" s="37"/>
      <c r="E7875" s="37"/>
      <c r="F7875" s="37"/>
      <c r="G7875" s="38"/>
      <c r="H7875" s="37"/>
      <c r="I7875" s="41"/>
      <c r="J7875" s="41"/>
      <c r="K7875" s="37"/>
      <c r="L7875" s="37"/>
      <c r="M7875" s="37"/>
      <c r="N7875" s="37"/>
      <c r="O7875" s="38"/>
    </row>
    <row r="7876" spans="2:15" x14ac:dyDescent="0.4">
      <c r="B7876" s="63"/>
      <c r="C7876" s="37"/>
      <c r="D7876" s="37"/>
      <c r="E7876" s="37"/>
      <c r="F7876" s="37"/>
      <c r="G7876" s="38"/>
      <c r="H7876" s="37"/>
      <c r="I7876" s="41"/>
      <c r="J7876" s="41"/>
      <c r="K7876" s="37"/>
      <c r="L7876" s="37"/>
      <c r="M7876" s="37"/>
      <c r="N7876" s="37"/>
      <c r="O7876" s="38"/>
    </row>
    <row r="7877" spans="2:15" x14ac:dyDescent="0.4">
      <c r="B7877" s="63"/>
      <c r="C7877" s="37"/>
      <c r="D7877" s="37"/>
      <c r="E7877" s="37"/>
      <c r="F7877" s="37"/>
      <c r="G7877" s="38"/>
      <c r="H7877" s="37"/>
      <c r="I7877" s="41"/>
      <c r="J7877" s="41"/>
      <c r="K7877" s="37"/>
      <c r="L7877" s="37"/>
      <c r="M7877" s="37"/>
      <c r="N7877" s="37"/>
      <c r="O7877" s="38"/>
    </row>
    <row r="7878" spans="2:15" x14ac:dyDescent="0.4">
      <c r="B7878" s="63"/>
      <c r="C7878" s="37"/>
      <c r="D7878" s="37"/>
      <c r="E7878" s="37"/>
      <c r="F7878" s="37"/>
      <c r="G7878" s="38"/>
      <c r="H7878" s="37"/>
      <c r="I7878" s="41"/>
      <c r="J7878" s="41"/>
      <c r="K7878" s="37"/>
      <c r="L7878" s="37"/>
      <c r="M7878" s="37"/>
      <c r="N7878" s="37"/>
      <c r="O7878" s="38"/>
    </row>
    <row r="7879" spans="2:15" x14ac:dyDescent="0.4">
      <c r="B7879" s="63"/>
      <c r="C7879" s="37"/>
      <c r="D7879" s="37"/>
      <c r="E7879" s="37"/>
      <c r="F7879" s="37"/>
      <c r="G7879" s="38"/>
      <c r="H7879" s="37"/>
      <c r="I7879" s="41"/>
      <c r="J7879" s="41"/>
      <c r="K7879" s="37"/>
      <c r="L7879" s="37"/>
      <c r="M7879" s="37"/>
      <c r="N7879" s="37"/>
      <c r="O7879" s="38"/>
    </row>
    <row r="7880" spans="2:15" x14ac:dyDescent="0.4">
      <c r="B7880" s="63"/>
      <c r="C7880" s="37"/>
      <c r="D7880" s="37"/>
      <c r="E7880" s="37"/>
      <c r="F7880" s="37"/>
      <c r="G7880" s="38"/>
      <c r="H7880" s="37"/>
      <c r="I7880" s="41"/>
      <c r="J7880" s="41"/>
      <c r="K7880" s="37"/>
      <c r="L7880" s="37"/>
      <c r="M7880" s="37"/>
      <c r="N7880" s="37"/>
      <c r="O7880" s="38"/>
    </row>
    <row r="7881" spans="2:15" x14ac:dyDescent="0.4">
      <c r="B7881" s="63"/>
      <c r="C7881" s="37"/>
      <c r="D7881" s="37"/>
      <c r="E7881" s="37"/>
      <c r="F7881" s="37"/>
      <c r="G7881" s="38"/>
      <c r="H7881" s="37"/>
      <c r="I7881" s="41"/>
      <c r="J7881" s="41"/>
      <c r="K7881" s="37"/>
      <c r="L7881" s="37"/>
      <c r="M7881" s="37"/>
      <c r="N7881" s="37"/>
      <c r="O7881" s="38"/>
    </row>
    <row r="7882" spans="2:15" x14ac:dyDescent="0.4">
      <c r="B7882" s="63"/>
      <c r="C7882" s="37"/>
      <c r="D7882" s="37"/>
      <c r="E7882" s="37"/>
      <c r="F7882" s="37"/>
      <c r="G7882" s="38"/>
      <c r="H7882" s="37"/>
      <c r="I7882" s="41"/>
      <c r="J7882" s="41"/>
      <c r="K7882" s="37"/>
      <c r="L7882" s="37"/>
      <c r="M7882" s="37"/>
      <c r="N7882" s="37"/>
      <c r="O7882" s="38"/>
    </row>
    <row r="7883" spans="2:15" x14ac:dyDescent="0.4">
      <c r="B7883" s="63"/>
      <c r="C7883" s="37"/>
      <c r="D7883" s="37"/>
      <c r="E7883" s="37"/>
      <c r="F7883" s="37"/>
      <c r="G7883" s="38"/>
      <c r="H7883" s="37"/>
      <c r="I7883" s="41"/>
      <c r="J7883" s="41"/>
      <c r="K7883" s="37"/>
      <c r="L7883" s="37"/>
      <c r="M7883" s="37"/>
      <c r="N7883" s="37"/>
      <c r="O7883" s="38"/>
    </row>
    <row r="7884" spans="2:15" x14ac:dyDescent="0.4">
      <c r="B7884" s="63"/>
      <c r="C7884" s="37"/>
      <c r="D7884" s="37"/>
      <c r="E7884" s="37"/>
      <c r="F7884" s="37"/>
      <c r="G7884" s="38"/>
      <c r="H7884" s="37"/>
      <c r="I7884" s="41"/>
      <c r="J7884" s="41"/>
      <c r="K7884" s="37"/>
      <c r="L7884" s="37"/>
      <c r="M7884" s="37"/>
      <c r="N7884" s="37"/>
      <c r="O7884" s="38"/>
    </row>
    <row r="7885" spans="2:15" x14ac:dyDescent="0.4">
      <c r="B7885" s="63"/>
      <c r="C7885" s="37"/>
      <c r="D7885" s="37"/>
      <c r="E7885" s="37"/>
      <c r="F7885" s="37"/>
      <c r="G7885" s="38"/>
      <c r="H7885" s="37"/>
      <c r="I7885" s="41"/>
      <c r="J7885" s="41"/>
      <c r="K7885" s="37"/>
      <c r="L7885" s="37"/>
      <c r="M7885" s="37"/>
      <c r="N7885" s="37"/>
      <c r="O7885" s="38"/>
    </row>
    <row r="7886" spans="2:15" x14ac:dyDescent="0.4">
      <c r="B7886" s="63"/>
      <c r="C7886" s="37"/>
      <c r="D7886" s="37"/>
      <c r="E7886" s="37"/>
      <c r="F7886" s="37"/>
      <c r="G7886" s="38"/>
      <c r="H7886" s="37"/>
      <c r="I7886" s="41"/>
      <c r="J7886" s="41"/>
      <c r="K7886" s="37"/>
      <c r="L7886" s="37"/>
      <c r="M7886" s="37"/>
      <c r="N7886" s="37"/>
      <c r="O7886" s="38"/>
    </row>
    <row r="7887" spans="2:15" x14ac:dyDescent="0.4">
      <c r="B7887" s="63"/>
      <c r="C7887" s="37"/>
      <c r="D7887" s="37"/>
      <c r="E7887" s="37"/>
      <c r="F7887" s="37"/>
      <c r="G7887" s="38"/>
      <c r="H7887" s="37"/>
      <c r="I7887" s="41"/>
      <c r="J7887" s="41"/>
      <c r="K7887" s="37"/>
      <c r="L7887" s="37"/>
      <c r="M7887" s="37"/>
      <c r="N7887" s="37"/>
      <c r="O7887" s="38"/>
    </row>
    <row r="7888" spans="2:15" x14ac:dyDescent="0.4">
      <c r="B7888" s="63"/>
      <c r="C7888" s="37"/>
      <c r="D7888" s="37"/>
      <c r="E7888" s="37"/>
      <c r="F7888" s="37"/>
      <c r="G7888" s="38"/>
      <c r="H7888" s="37"/>
      <c r="I7888" s="41"/>
      <c r="J7888" s="41"/>
      <c r="K7888" s="37"/>
      <c r="L7888" s="37"/>
      <c r="M7888" s="37"/>
      <c r="N7888" s="37"/>
      <c r="O7888" s="38"/>
    </row>
    <row r="7889" spans="2:15" x14ac:dyDescent="0.4">
      <c r="B7889" s="63"/>
      <c r="C7889" s="37"/>
      <c r="D7889" s="37"/>
      <c r="E7889" s="37"/>
      <c r="F7889" s="37"/>
      <c r="G7889" s="38"/>
      <c r="H7889" s="37"/>
      <c r="I7889" s="41"/>
      <c r="J7889" s="41"/>
      <c r="K7889" s="37"/>
      <c r="L7889" s="37"/>
      <c r="M7889" s="37"/>
      <c r="N7889" s="37"/>
      <c r="O7889" s="38"/>
    </row>
    <row r="7890" spans="2:15" x14ac:dyDescent="0.4">
      <c r="B7890" s="63"/>
      <c r="C7890" s="37"/>
      <c r="D7890" s="37"/>
      <c r="E7890" s="37"/>
      <c r="F7890" s="37"/>
      <c r="G7890" s="38"/>
      <c r="H7890" s="37"/>
      <c r="I7890" s="41"/>
      <c r="J7890" s="41"/>
      <c r="K7890" s="37"/>
      <c r="L7890" s="37"/>
      <c r="M7890" s="37"/>
      <c r="N7890" s="37"/>
      <c r="O7890" s="38"/>
    </row>
    <row r="7891" spans="2:15" x14ac:dyDescent="0.4">
      <c r="B7891" s="63"/>
      <c r="C7891" s="37"/>
      <c r="D7891" s="37"/>
      <c r="E7891" s="37"/>
      <c r="F7891" s="37"/>
      <c r="G7891" s="38"/>
      <c r="H7891" s="37"/>
      <c r="I7891" s="41"/>
      <c r="J7891" s="41"/>
      <c r="K7891" s="37"/>
      <c r="L7891" s="37"/>
      <c r="M7891" s="37"/>
      <c r="N7891" s="37"/>
      <c r="O7891" s="38"/>
    </row>
    <row r="7892" spans="2:15" x14ac:dyDescent="0.4">
      <c r="B7892" s="63"/>
      <c r="C7892" s="37"/>
      <c r="D7892" s="37"/>
      <c r="E7892" s="37"/>
      <c r="F7892" s="37"/>
      <c r="G7892" s="38"/>
      <c r="H7892" s="37"/>
      <c r="I7892" s="41"/>
      <c r="J7892" s="41"/>
      <c r="K7892" s="37"/>
      <c r="L7892" s="37"/>
      <c r="M7892" s="37"/>
      <c r="N7892" s="37"/>
      <c r="O7892" s="38"/>
    </row>
    <row r="7893" spans="2:15" x14ac:dyDescent="0.4">
      <c r="B7893" s="63"/>
      <c r="C7893" s="37"/>
      <c r="D7893" s="37"/>
      <c r="E7893" s="37"/>
      <c r="F7893" s="37"/>
      <c r="G7893" s="38"/>
      <c r="H7893" s="37"/>
      <c r="I7893" s="41"/>
      <c r="J7893" s="41"/>
      <c r="K7893" s="37"/>
      <c r="L7893" s="37"/>
      <c r="M7893" s="37"/>
      <c r="N7893" s="37"/>
      <c r="O7893" s="38"/>
    </row>
    <row r="7894" spans="2:15" x14ac:dyDescent="0.4">
      <c r="B7894" s="63"/>
      <c r="C7894" s="37"/>
      <c r="D7894" s="37"/>
      <c r="E7894" s="37"/>
      <c r="F7894" s="37"/>
      <c r="G7894" s="38"/>
      <c r="H7894" s="37"/>
      <c r="I7894" s="41"/>
      <c r="J7894" s="41"/>
      <c r="K7894" s="37"/>
      <c r="L7894" s="37"/>
      <c r="M7894" s="37"/>
      <c r="N7894" s="37"/>
      <c r="O7894" s="38"/>
    </row>
    <row r="7895" spans="2:15" x14ac:dyDescent="0.4">
      <c r="B7895" s="63"/>
      <c r="C7895" s="37"/>
      <c r="D7895" s="37"/>
      <c r="E7895" s="37"/>
      <c r="F7895" s="37"/>
      <c r="G7895" s="38"/>
      <c r="H7895" s="37"/>
      <c r="I7895" s="41"/>
      <c r="J7895" s="41"/>
      <c r="K7895" s="37"/>
      <c r="L7895" s="37"/>
      <c r="M7895" s="37"/>
      <c r="N7895" s="37"/>
      <c r="O7895" s="38"/>
    </row>
    <row r="7896" spans="2:15" x14ac:dyDescent="0.4">
      <c r="B7896" s="63"/>
      <c r="C7896" s="37"/>
      <c r="D7896" s="37"/>
      <c r="E7896" s="37"/>
      <c r="F7896" s="37"/>
      <c r="G7896" s="38"/>
      <c r="H7896" s="37"/>
      <c r="I7896" s="41"/>
      <c r="J7896" s="41"/>
      <c r="K7896" s="37"/>
      <c r="L7896" s="37"/>
      <c r="M7896" s="37"/>
      <c r="N7896" s="37"/>
      <c r="O7896" s="38"/>
    </row>
    <row r="7897" spans="2:15" x14ac:dyDescent="0.4">
      <c r="B7897" s="63"/>
      <c r="C7897" s="37"/>
      <c r="D7897" s="37"/>
      <c r="E7897" s="37"/>
      <c r="F7897" s="37"/>
      <c r="G7897" s="38"/>
      <c r="H7897" s="37"/>
      <c r="I7897" s="41"/>
      <c r="J7897" s="41"/>
      <c r="K7897" s="37"/>
      <c r="L7897" s="37"/>
      <c r="M7897" s="37"/>
      <c r="N7897" s="37"/>
      <c r="O7897" s="38"/>
    </row>
    <row r="7898" spans="2:15" x14ac:dyDescent="0.4">
      <c r="B7898" s="63"/>
      <c r="C7898" s="37"/>
      <c r="D7898" s="37"/>
      <c r="E7898" s="37"/>
      <c r="F7898" s="37"/>
      <c r="G7898" s="38"/>
      <c r="H7898" s="37"/>
      <c r="I7898" s="41"/>
      <c r="J7898" s="41"/>
      <c r="K7898" s="37"/>
      <c r="L7898" s="37"/>
      <c r="M7898" s="37"/>
      <c r="N7898" s="37"/>
      <c r="O7898" s="38"/>
    </row>
    <row r="7899" spans="2:15" x14ac:dyDescent="0.4">
      <c r="B7899" s="63"/>
      <c r="C7899" s="37"/>
      <c r="D7899" s="37"/>
      <c r="E7899" s="37"/>
      <c r="F7899" s="37"/>
      <c r="G7899" s="38"/>
      <c r="H7899" s="37"/>
      <c r="I7899" s="41"/>
      <c r="J7899" s="41"/>
      <c r="K7899" s="37"/>
      <c r="L7899" s="37"/>
      <c r="M7899" s="37"/>
      <c r="N7899" s="37"/>
      <c r="O7899" s="38"/>
    </row>
    <row r="7900" spans="2:15" x14ac:dyDescent="0.4">
      <c r="B7900" s="63"/>
      <c r="C7900" s="37"/>
      <c r="D7900" s="37"/>
      <c r="E7900" s="37"/>
      <c r="F7900" s="37"/>
      <c r="G7900" s="38"/>
      <c r="H7900" s="37"/>
      <c r="I7900" s="41"/>
      <c r="J7900" s="41"/>
      <c r="K7900" s="37"/>
      <c r="L7900" s="37"/>
      <c r="M7900" s="37"/>
      <c r="N7900" s="37"/>
      <c r="O7900" s="38"/>
    </row>
    <row r="7901" spans="2:15" x14ac:dyDescent="0.4">
      <c r="B7901" s="63"/>
      <c r="C7901" s="37"/>
      <c r="D7901" s="37"/>
      <c r="E7901" s="37"/>
      <c r="F7901" s="37"/>
      <c r="G7901" s="38"/>
      <c r="H7901" s="37"/>
      <c r="I7901" s="41"/>
      <c r="J7901" s="41"/>
      <c r="K7901" s="37"/>
      <c r="L7901" s="37"/>
      <c r="M7901" s="37"/>
      <c r="N7901" s="37"/>
      <c r="O7901" s="38"/>
    </row>
    <row r="7902" spans="2:15" x14ac:dyDescent="0.4">
      <c r="B7902" s="63"/>
      <c r="C7902" s="37"/>
      <c r="D7902" s="37"/>
      <c r="E7902" s="37"/>
      <c r="F7902" s="37"/>
      <c r="G7902" s="38"/>
      <c r="H7902" s="37"/>
      <c r="I7902" s="41"/>
      <c r="J7902" s="41"/>
      <c r="K7902" s="37"/>
      <c r="L7902" s="37"/>
      <c r="M7902" s="37"/>
      <c r="N7902" s="37"/>
      <c r="O7902" s="38"/>
    </row>
    <row r="7903" spans="2:15" x14ac:dyDescent="0.4">
      <c r="B7903" s="63"/>
      <c r="C7903" s="37"/>
      <c r="D7903" s="37"/>
      <c r="E7903" s="37"/>
      <c r="F7903" s="37"/>
      <c r="G7903" s="38"/>
      <c r="H7903" s="37"/>
      <c r="I7903" s="41"/>
      <c r="J7903" s="41"/>
      <c r="K7903" s="37"/>
      <c r="L7903" s="37"/>
      <c r="M7903" s="37"/>
      <c r="N7903" s="37"/>
      <c r="O7903" s="38"/>
    </row>
    <row r="7904" spans="2:15" x14ac:dyDescent="0.4">
      <c r="B7904" s="63"/>
      <c r="C7904" s="37"/>
      <c r="D7904" s="37"/>
      <c r="E7904" s="37"/>
      <c r="F7904" s="37"/>
      <c r="G7904" s="38"/>
      <c r="H7904" s="37"/>
      <c r="I7904" s="41"/>
      <c r="J7904" s="41"/>
      <c r="K7904" s="37"/>
      <c r="L7904" s="37"/>
      <c r="M7904" s="37"/>
      <c r="N7904" s="37"/>
      <c r="O7904" s="38"/>
    </row>
    <row r="7905" spans="2:15" x14ac:dyDescent="0.4">
      <c r="B7905" s="63"/>
      <c r="C7905" s="37"/>
      <c r="D7905" s="37"/>
      <c r="E7905" s="37"/>
      <c r="F7905" s="37"/>
      <c r="G7905" s="38"/>
      <c r="H7905" s="37"/>
      <c r="I7905" s="41"/>
      <c r="J7905" s="41"/>
      <c r="K7905" s="37"/>
      <c r="L7905" s="37"/>
      <c r="M7905" s="37"/>
      <c r="N7905" s="37"/>
      <c r="O7905" s="38"/>
    </row>
    <row r="7906" spans="2:15" x14ac:dyDescent="0.4">
      <c r="B7906" s="63"/>
      <c r="C7906" s="37"/>
      <c r="D7906" s="37"/>
      <c r="E7906" s="37"/>
      <c r="F7906" s="37"/>
      <c r="G7906" s="38"/>
      <c r="H7906" s="37"/>
      <c r="I7906" s="41"/>
      <c r="J7906" s="41"/>
      <c r="K7906" s="37"/>
      <c r="L7906" s="37"/>
      <c r="M7906" s="37"/>
      <c r="N7906" s="37"/>
      <c r="O7906" s="38"/>
    </row>
    <row r="7907" spans="2:15" x14ac:dyDescent="0.4">
      <c r="B7907" s="63"/>
      <c r="C7907" s="37"/>
      <c r="D7907" s="37"/>
      <c r="E7907" s="37"/>
      <c r="F7907" s="37"/>
      <c r="G7907" s="38"/>
      <c r="H7907" s="37"/>
      <c r="I7907" s="41"/>
      <c r="J7907" s="41"/>
      <c r="K7907" s="37"/>
      <c r="L7907" s="37"/>
      <c r="M7907" s="37"/>
      <c r="N7907" s="37"/>
      <c r="O7907" s="38"/>
    </row>
    <row r="7908" spans="2:15" x14ac:dyDescent="0.4">
      <c r="B7908" s="63"/>
      <c r="C7908" s="37"/>
      <c r="D7908" s="37"/>
      <c r="E7908" s="37"/>
      <c r="F7908" s="37"/>
      <c r="G7908" s="38"/>
      <c r="H7908" s="37"/>
      <c r="I7908" s="41"/>
      <c r="J7908" s="41"/>
      <c r="K7908" s="37"/>
      <c r="L7908" s="37"/>
      <c r="M7908" s="37"/>
      <c r="N7908" s="37"/>
      <c r="O7908" s="38"/>
    </row>
    <row r="7909" spans="2:15" x14ac:dyDescent="0.4">
      <c r="B7909" s="63"/>
      <c r="C7909" s="37"/>
      <c r="D7909" s="37"/>
      <c r="E7909" s="37"/>
      <c r="F7909" s="37"/>
      <c r="G7909" s="38"/>
      <c r="H7909" s="37"/>
      <c r="I7909" s="41"/>
      <c r="J7909" s="41"/>
      <c r="K7909" s="37"/>
      <c r="L7909" s="37"/>
      <c r="M7909" s="37"/>
      <c r="N7909" s="37"/>
      <c r="O7909" s="38"/>
    </row>
    <row r="7910" spans="2:15" x14ac:dyDescent="0.4">
      <c r="B7910" s="63"/>
      <c r="C7910" s="37"/>
      <c r="D7910" s="37"/>
      <c r="E7910" s="37"/>
      <c r="F7910" s="37"/>
      <c r="G7910" s="38"/>
      <c r="H7910" s="37"/>
      <c r="I7910" s="41"/>
      <c r="J7910" s="41"/>
      <c r="K7910" s="37"/>
      <c r="L7910" s="37"/>
      <c r="M7910" s="37"/>
      <c r="N7910" s="37"/>
      <c r="O7910" s="38"/>
    </row>
    <row r="7911" spans="2:15" x14ac:dyDescent="0.4">
      <c r="B7911" s="63"/>
      <c r="C7911" s="37"/>
      <c r="D7911" s="37"/>
      <c r="E7911" s="37"/>
      <c r="F7911" s="37"/>
      <c r="G7911" s="38"/>
      <c r="H7911" s="37"/>
      <c r="I7911" s="41"/>
      <c r="J7911" s="41"/>
      <c r="K7911" s="37"/>
      <c r="L7911" s="37"/>
      <c r="M7911" s="37"/>
      <c r="N7911" s="37"/>
      <c r="O7911" s="38"/>
    </row>
    <row r="7912" spans="2:15" x14ac:dyDescent="0.4">
      <c r="B7912" s="63"/>
      <c r="C7912" s="37"/>
      <c r="D7912" s="37"/>
      <c r="E7912" s="37"/>
      <c r="F7912" s="37"/>
      <c r="G7912" s="38"/>
      <c r="H7912" s="37"/>
      <c r="I7912" s="41"/>
      <c r="J7912" s="41"/>
      <c r="K7912" s="37"/>
      <c r="L7912" s="37"/>
      <c r="M7912" s="37"/>
      <c r="N7912" s="37"/>
      <c r="O7912" s="38"/>
    </row>
    <row r="7913" spans="2:15" x14ac:dyDescent="0.4">
      <c r="B7913" s="63"/>
      <c r="C7913" s="37"/>
      <c r="D7913" s="37"/>
      <c r="E7913" s="37"/>
      <c r="F7913" s="37"/>
      <c r="G7913" s="38"/>
      <c r="H7913" s="37"/>
      <c r="I7913" s="41"/>
      <c r="J7913" s="41"/>
      <c r="K7913" s="37"/>
      <c r="L7913" s="37"/>
      <c r="M7913" s="37"/>
      <c r="N7913" s="37"/>
      <c r="O7913" s="38"/>
    </row>
    <row r="7914" spans="2:15" x14ac:dyDescent="0.4">
      <c r="B7914" s="63"/>
      <c r="C7914" s="37"/>
      <c r="D7914" s="37"/>
      <c r="E7914" s="37"/>
      <c r="F7914" s="37"/>
      <c r="G7914" s="38"/>
      <c r="H7914" s="37"/>
      <c r="I7914" s="41"/>
      <c r="J7914" s="41"/>
      <c r="K7914" s="37"/>
      <c r="L7914" s="37"/>
      <c r="M7914" s="37"/>
      <c r="N7914" s="37"/>
      <c r="O7914" s="38"/>
    </row>
    <row r="7915" spans="2:15" x14ac:dyDescent="0.4">
      <c r="B7915" s="63"/>
      <c r="C7915" s="37"/>
      <c r="D7915" s="37"/>
      <c r="E7915" s="37"/>
      <c r="F7915" s="37"/>
      <c r="G7915" s="38"/>
      <c r="H7915" s="37"/>
      <c r="I7915" s="41"/>
      <c r="J7915" s="41"/>
      <c r="K7915" s="37"/>
      <c r="L7915" s="37"/>
      <c r="M7915" s="37"/>
      <c r="N7915" s="37"/>
      <c r="O7915" s="38"/>
    </row>
    <row r="7916" spans="2:15" x14ac:dyDescent="0.4">
      <c r="B7916" s="63"/>
      <c r="C7916" s="37"/>
      <c r="D7916" s="37"/>
      <c r="E7916" s="37"/>
      <c r="F7916" s="37"/>
      <c r="G7916" s="38"/>
      <c r="H7916" s="37"/>
      <c r="I7916" s="41"/>
      <c r="J7916" s="41"/>
      <c r="K7916" s="37"/>
      <c r="L7916" s="37"/>
      <c r="M7916" s="37"/>
      <c r="N7916" s="37"/>
      <c r="O7916" s="38"/>
    </row>
    <row r="7917" spans="2:15" x14ac:dyDescent="0.4">
      <c r="B7917" s="63"/>
      <c r="C7917" s="37"/>
      <c r="D7917" s="37"/>
      <c r="E7917" s="37"/>
      <c r="F7917" s="37"/>
      <c r="G7917" s="38"/>
      <c r="H7917" s="37"/>
      <c r="I7917" s="41"/>
      <c r="J7917" s="41"/>
      <c r="K7917" s="37"/>
      <c r="L7917" s="37"/>
      <c r="M7917" s="37"/>
      <c r="N7917" s="37"/>
      <c r="O7917" s="38"/>
    </row>
    <row r="7918" spans="2:15" x14ac:dyDescent="0.4">
      <c r="B7918" s="63"/>
      <c r="C7918" s="37"/>
      <c r="D7918" s="37"/>
      <c r="E7918" s="37"/>
      <c r="F7918" s="37"/>
      <c r="G7918" s="38"/>
      <c r="H7918" s="37"/>
      <c r="I7918" s="41"/>
      <c r="J7918" s="41"/>
      <c r="K7918" s="37"/>
      <c r="L7918" s="37"/>
      <c r="M7918" s="37"/>
      <c r="N7918" s="37"/>
      <c r="O7918" s="38"/>
    </row>
    <row r="7919" spans="2:15" x14ac:dyDescent="0.4">
      <c r="B7919" s="63"/>
      <c r="C7919" s="37"/>
      <c r="D7919" s="37"/>
      <c r="E7919" s="37"/>
      <c r="F7919" s="37"/>
      <c r="G7919" s="38"/>
      <c r="H7919" s="37"/>
      <c r="I7919" s="41"/>
      <c r="J7919" s="41"/>
      <c r="K7919" s="37"/>
      <c r="L7919" s="37"/>
      <c r="M7919" s="37"/>
      <c r="N7919" s="37"/>
      <c r="O7919" s="38"/>
    </row>
    <row r="7920" spans="2:15" x14ac:dyDescent="0.4">
      <c r="B7920" s="63"/>
      <c r="C7920" s="37"/>
      <c r="D7920" s="37"/>
      <c r="E7920" s="37"/>
      <c r="F7920" s="37"/>
      <c r="G7920" s="38"/>
      <c r="H7920" s="37"/>
      <c r="I7920" s="41"/>
      <c r="J7920" s="41"/>
      <c r="K7920" s="37"/>
      <c r="L7920" s="37"/>
      <c r="M7920" s="37"/>
      <c r="N7920" s="37"/>
      <c r="O7920" s="38"/>
    </row>
    <row r="7921" spans="2:15" x14ac:dyDescent="0.4">
      <c r="B7921" s="63"/>
      <c r="C7921" s="37"/>
      <c r="D7921" s="37"/>
      <c r="E7921" s="37"/>
      <c r="F7921" s="37"/>
      <c r="G7921" s="38"/>
      <c r="H7921" s="37"/>
      <c r="I7921" s="41"/>
      <c r="J7921" s="41"/>
      <c r="K7921" s="37"/>
      <c r="L7921" s="37"/>
      <c r="M7921" s="37"/>
      <c r="N7921" s="37"/>
      <c r="O7921" s="38"/>
    </row>
    <row r="7922" spans="2:15" x14ac:dyDescent="0.4">
      <c r="B7922" s="63"/>
      <c r="C7922" s="37"/>
      <c r="D7922" s="37"/>
      <c r="E7922" s="37"/>
      <c r="F7922" s="37"/>
      <c r="G7922" s="38"/>
      <c r="H7922" s="37"/>
      <c r="I7922" s="41"/>
      <c r="J7922" s="41"/>
      <c r="K7922" s="37"/>
      <c r="L7922" s="37"/>
      <c r="M7922" s="37"/>
      <c r="N7922" s="37"/>
      <c r="O7922" s="38"/>
    </row>
    <row r="7923" spans="2:15" x14ac:dyDescent="0.4">
      <c r="B7923" s="63"/>
      <c r="C7923" s="37"/>
      <c r="D7923" s="37"/>
      <c r="E7923" s="37"/>
      <c r="F7923" s="37"/>
      <c r="G7923" s="38"/>
      <c r="H7923" s="37"/>
      <c r="I7923" s="41"/>
      <c r="J7923" s="41"/>
      <c r="K7923" s="37"/>
      <c r="L7923" s="37"/>
      <c r="M7923" s="37"/>
      <c r="N7923" s="37"/>
      <c r="O7923" s="38"/>
    </row>
    <row r="7924" spans="2:15" x14ac:dyDescent="0.4">
      <c r="B7924" s="63"/>
      <c r="C7924" s="37"/>
      <c r="D7924" s="37"/>
      <c r="E7924" s="37"/>
      <c r="F7924" s="37"/>
      <c r="G7924" s="38"/>
      <c r="H7924" s="37"/>
      <c r="I7924" s="41"/>
      <c r="J7924" s="41"/>
      <c r="K7924" s="37"/>
      <c r="L7924" s="37"/>
      <c r="M7924" s="37"/>
      <c r="N7924" s="37"/>
      <c r="O7924" s="38"/>
    </row>
    <row r="7925" spans="2:15" x14ac:dyDescent="0.4">
      <c r="B7925" s="63"/>
      <c r="C7925" s="37"/>
      <c r="D7925" s="37"/>
      <c r="E7925" s="37"/>
      <c r="F7925" s="37"/>
      <c r="G7925" s="38"/>
      <c r="H7925" s="37"/>
      <c r="I7925" s="41"/>
      <c r="J7925" s="41"/>
      <c r="K7925" s="37"/>
      <c r="L7925" s="37"/>
      <c r="M7925" s="37"/>
      <c r="N7925" s="37"/>
      <c r="O7925" s="38"/>
    </row>
    <row r="7926" spans="2:15" x14ac:dyDescent="0.4">
      <c r="B7926" s="63"/>
      <c r="C7926" s="37"/>
      <c r="D7926" s="37"/>
      <c r="E7926" s="37"/>
      <c r="F7926" s="37"/>
      <c r="G7926" s="38"/>
      <c r="H7926" s="37"/>
      <c r="I7926" s="41"/>
      <c r="J7926" s="41"/>
      <c r="K7926" s="37"/>
      <c r="L7926" s="37"/>
      <c r="M7926" s="37"/>
      <c r="N7926" s="37"/>
      <c r="O7926" s="38"/>
    </row>
    <row r="7927" spans="2:15" x14ac:dyDescent="0.4">
      <c r="B7927" s="63"/>
      <c r="C7927" s="37"/>
      <c r="D7927" s="37"/>
      <c r="E7927" s="37"/>
      <c r="F7927" s="37"/>
      <c r="G7927" s="38"/>
      <c r="H7927" s="37"/>
      <c r="I7927" s="41"/>
      <c r="J7927" s="41"/>
      <c r="K7927" s="37"/>
      <c r="L7927" s="37"/>
      <c r="M7927" s="37"/>
      <c r="N7927" s="37"/>
      <c r="O7927" s="38"/>
    </row>
    <row r="7928" spans="2:15" x14ac:dyDescent="0.4">
      <c r="B7928" s="63"/>
      <c r="C7928" s="37"/>
      <c r="D7928" s="37"/>
      <c r="E7928" s="37"/>
      <c r="F7928" s="37"/>
      <c r="G7928" s="38"/>
      <c r="H7928" s="37"/>
      <c r="I7928" s="41"/>
      <c r="J7928" s="41"/>
      <c r="K7928" s="37"/>
      <c r="L7928" s="37"/>
      <c r="M7928" s="37"/>
      <c r="N7928" s="37"/>
      <c r="O7928" s="38"/>
    </row>
    <row r="7929" spans="2:15" x14ac:dyDescent="0.4">
      <c r="B7929" s="63"/>
      <c r="C7929" s="37"/>
      <c r="D7929" s="37"/>
      <c r="E7929" s="37"/>
      <c r="F7929" s="37"/>
      <c r="G7929" s="38"/>
      <c r="H7929" s="37"/>
      <c r="I7929" s="41"/>
      <c r="J7929" s="41"/>
      <c r="K7929" s="37"/>
      <c r="L7929" s="37"/>
      <c r="M7929" s="37"/>
      <c r="N7929" s="37"/>
      <c r="O7929" s="38"/>
    </row>
    <row r="7930" spans="2:15" x14ac:dyDescent="0.4">
      <c r="B7930" s="63"/>
      <c r="C7930" s="37"/>
      <c r="D7930" s="37"/>
      <c r="E7930" s="37"/>
      <c r="F7930" s="37"/>
      <c r="G7930" s="38"/>
      <c r="H7930" s="37"/>
      <c r="I7930" s="41"/>
      <c r="J7930" s="41"/>
      <c r="K7930" s="37"/>
      <c r="L7930" s="37"/>
      <c r="M7930" s="37"/>
      <c r="N7930" s="37"/>
      <c r="O7930" s="38"/>
    </row>
    <row r="7931" spans="2:15" x14ac:dyDescent="0.4">
      <c r="B7931" s="63"/>
      <c r="C7931" s="37"/>
      <c r="D7931" s="37"/>
      <c r="E7931" s="37"/>
      <c r="F7931" s="37"/>
      <c r="G7931" s="38"/>
      <c r="H7931" s="37"/>
      <c r="I7931" s="41"/>
      <c r="J7931" s="41"/>
      <c r="K7931" s="37"/>
      <c r="L7931" s="37"/>
      <c r="M7931" s="37"/>
      <c r="N7931" s="37"/>
      <c r="O7931" s="38"/>
    </row>
    <row r="7932" spans="2:15" x14ac:dyDescent="0.4">
      <c r="B7932" s="63"/>
      <c r="C7932" s="37"/>
      <c r="D7932" s="37"/>
      <c r="E7932" s="37"/>
      <c r="F7932" s="37"/>
      <c r="G7932" s="38"/>
      <c r="H7932" s="37"/>
      <c r="I7932" s="41"/>
      <c r="J7932" s="41"/>
      <c r="K7932" s="37"/>
      <c r="L7932" s="37"/>
      <c r="M7932" s="37"/>
      <c r="N7932" s="37"/>
      <c r="O7932" s="38"/>
    </row>
    <row r="7933" spans="2:15" x14ac:dyDescent="0.4">
      <c r="B7933" s="63"/>
      <c r="C7933" s="37"/>
      <c r="D7933" s="37"/>
      <c r="E7933" s="37"/>
      <c r="F7933" s="37"/>
      <c r="G7933" s="38"/>
      <c r="H7933" s="37"/>
      <c r="I7933" s="41"/>
      <c r="J7933" s="41"/>
      <c r="K7933" s="37"/>
      <c r="L7933" s="37"/>
      <c r="M7933" s="37"/>
      <c r="N7933" s="37"/>
      <c r="O7933" s="38"/>
    </row>
    <row r="7934" spans="2:15" x14ac:dyDescent="0.4">
      <c r="B7934" s="63"/>
      <c r="C7934" s="37"/>
      <c r="D7934" s="37"/>
      <c r="E7934" s="37"/>
      <c r="F7934" s="37"/>
      <c r="G7934" s="38"/>
      <c r="H7934" s="37"/>
      <c r="I7934" s="41"/>
      <c r="J7934" s="41"/>
      <c r="K7934" s="37"/>
      <c r="L7934" s="37"/>
      <c r="M7934" s="37"/>
      <c r="N7934" s="37"/>
      <c r="O7934" s="38"/>
    </row>
    <row r="7935" spans="2:15" x14ac:dyDescent="0.4">
      <c r="B7935" s="63"/>
      <c r="C7935" s="37"/>
      <c r="D7935" s="37"/>
      <c r="E7935" s="37"/>
      <c r="F7935" s="37"/>
      <c r="G7935" s="38"/>
      <c r="H7935" s="37"/>
      <c r="I7935" s="41"/>
      <c r="J7935" s="41"/>
      <c r="K7935" s="37"/>
      <c r="L7935" s="37"/>
      <c r="M7935" s="37"/>
      <c r="N7935" s="37"/>
      <c r="O7935" s="38"/>
    </row>
    <row r="7936" spans="2:15" x14ac:dyDescent="0.4">
      <c r="B7936" s="63"/>
      <c r="C7936" s="37"/>
      <c r="D7936" s="37"/>
      <c r="E7936" s="37"/>
      <c r="F7936" s="37"/>
      <c r="G7936" s="38"/>
      <c r="H7936" s="37"/>
      <c r="I7936" s="41"/>
      <c r="J7936" s="41"/>
      <c r="K7936" s="37"/>
      <c r="L7936" s="37"/>
      <c r="M7936" s="37"/>
      <c r="N7936" s="37"/>
      <c r="O7936" s="38"/>
    </row>
    <row r="7937" spans="2:15" x14ac:dyDescent="0.4">
      <c r="B7937" s="63"/>
      <c r="C7937" s="37"/>
      <c r="D7937" s="37"/>
      <c r="E7937" s="37"/>
      <c r="F7937" s="37"/>
      <c r="G7937" s="38"/>
      <c r="H7937" s="37"/>
      <c r="I7937" s="41"/>
      <c r="J7937" s="41"/>
      <c r="K7937" s="37"/>
      <c r="L7937" s="37"/>
      <c r="M7937" s="37"/>
      <c r="N7937" s="37"/>
      <c r="O7937" s="38"/>
    </row>
    <row r="7938" spans="2:15" x14ac:dyDescent="0.4">
      <c r="B7938" s="63"/>
      <c r="C7938" s="37"/>
      <c r="D7938" s="37"/>
      <c r="E7938" s="37"/>
      <c r="F7938" s="37"/>
      <c r="G7938" s="38"/>
      <c r="H7938" s="37"/>
      <c r="I7938" s="41"/>
      <c r="J7938" s="41"/>
      <c r="K7938" s="37"/>
      <c r="L7938" s="37"/>
      <c r="M7938" s="37"/>
      <c r="N7938" s="37"/>
      <c r="O7938" s="38"/>
    </row>
    <row r="7939" spans="2:15" x14ac:dyDescent="0.4">
      <c r="B7939" s="63"/>
      <c r="C7939" s="37"/>
      <c r="D7939" s="37"/>
      <c r="E7939" s="37"/>
      <c r="F7939" s="37"/>
      <c r="G7939" s="38"/>
      <c r="H7939" s="37"/>
      <c r="I7939" s="41"/>
      <c r="J7939" s="41"/>
      <c r="K7939" s="37"/>
      <c r="L7939" s="37"/>
      <c r="M7939" s="37"/>
      <c r="N7939" s="37"/>
      <c r="O7939" s="38"/>
    </row>
    <row r="7940" spans="2:15" x14ac:dyDescent="0.4">
      <c r="B7940" s="63"/>
      <c r="C7940" s="37"/>
      <c r="D7940" s="37"/>
      <c r="E7940" s="37"/>
      <c r="F7940" s="37"/>
      <c r="G7940" s="38"/>
      <c r="H7940" s="37"/>
      <c r="I7940" s="41"/>
      <c r="J7940" s="41"/>
      <c r="K7940" s="37"/>
      <c r="L7940" s="37"/>
      <c r="M7940" s="37"/>
      <c r="N7940" s="37"/>
      <c r="O7940" s="38"/>
    </row>
    <row r="7941" spans="2:15" x14ac:dyDescent="0.4">
      <c r="B7941" s="63"/>
      <c r="C7941" s="37"/>
      <c r="D7941" s="37"/>
      <c r="E7941" s="37"/>
      <c r="F7941" s="37"/>
      <c r="G7941" s="38"/>
      <c r="H7941" s="37"/>
      <c r="I7941" s="41"/>
      <c r="J7941" s="41"/>
      <c r="K7941" s="37"/>
      <c r="L7941" s="37"/>
      <c r="M7941" s="37"/>
      <c r="N7941" s="37"/>
      <c r="O7941" s="38"/>
    </row>
    <row r="7942" spans="2:15" x14ac:dyDescent="0.4">
      <c r="B7942" s="63"/>
      <c r="C7942" s="37"/>
      <c r="D7942" s="37"/>
      <c r="E7942" s="37"/>
      <c r="F7942" s="37"/>
      <c r="G7942" s="38"/>
      <c r="H7942" s="37"/>
      <c r="I7942" s="41"/>
      <c r="J7942" s="41"/>
      <c r="K7942" s="37"/>
      <c r="L7942" s="37"/>
      <c r="M7942" s="37"/>
      <c r="N7942" s="37"/>
      <c r="O7942" s="38"/>
    </row>
    <row r="7943" spans="2:15" x14ac:dyDescent="0.4">
      <c r="B7943" s="63"/>
      <c r="C7943" s="37"/>
      <c r="D7943" s="37"/>
      <c r="E7943" s="37"/>
      <c r="F7943" s="37"/>
      <c r="G7943" s="38"/>
      <c r="H7943" s="37"/>
      <c r="I7943" s="41"/>
      <c r="J7943" s="41"/>
      <c r="K7943" s="37"/>
      <c r="L7943" s="37"/>
      <c r="M7943" s="37"/>
      <c r="N7943" s="37"/>
      <c r="O7943" s="38"/>
    </row>
    <row r="7944" spans="2:15" x14ac:dyDescent="0.4">
      <c r="B7944" s="63"/>
      <c r="C7944" s="37"/>
      <c r="D7944" s="37"/>
      <c r="E7944" s="37"/>
      <c r="F7944" s="37"/>
      <c r="G7944" s="38"/>
      <c r="H7944" s="37"/>
      <c r="I7944" s="41"/>
      <c r="J7944" s="41"/>
      <c r="K7944" s="37"/>
      <c r="L7944" s="37"/>
      <c r="M7944" s="37"/>
      <c r="N7944" s="37"/>
      <c r="O7944" s="38"/>
    </row>
    <row r="7945" spans="2:15" x14ac:dyDescent="0.4">
      <c r="B7945" s="63"/>
      <c r="C7945" s="37"/>
      <c r="D7945" s="37"/>
      <c r="E7945" s="37"/>
      <c r="F7945" s="37"/>
      <c r="G7945" s="38"/>
      <c r="H7945" s="37"/>
      <c r="I7945" s="41"/>
      <c r="J7945" s="41"/>
      <c r="K7945" s="37"/>
      <c r="L7945" s="37"/>
      <c r="M7945" s="37"/>
      <c r="N7945" s="37"/>
      <c r="O7945" s="38"/>
    </row>
    <row r="7946" spans="2:15" x14ac:dyDescent="0.4">
      <c r="B7946" s="63"/>
      <c r="C7946" s="37"/>
      <c r="D7946" s="37"/>
      <c r="E7946" s="37"/>
      <c r="F7946" s="37"/>
      <c r="G7946" s="38"/>
      <c r="H7946" s="37"/>
      <c r="I7946" s="41"/>
      <c r="J7946" s="41"/>
      <c r="K7946" s="37"/>
      <c r="L7946" s="37"/>
      <c r="M7946" s="37"/>
      <c r="N7946" s="37"/>
      <c r="O7946" s="38"/>
    </row>
    <row r="7947" spans="2:15" x14ac:dyDescent="0.4">
      <c r="B7947" s="63"/>
      <c r="C7947" s="37"/>
      <c r="D7947" s="37"/>
      <c r="E7947" s="37"/>
      <c r="F7947" s="37"/>
      <c r="G7947" s="38"/>
      <c r="H7947" s="37"/>
      <c r="I7947" s="41"/>
      <c r="J7947" s="41"/>
      <c r="K7947" s="37"/>
      <c r="L7947" s="37"/>
      <c r="M7947" s="37"/>
      <c r="N7947" s="37"/>
      <c r="O7947" s="38"/>
    </row>
    <row r="7948" spans="2:15" x14ac:dyDescent="0.4">
      <c r="B7948" s="63"/>
      <c r="C7948" s="37"/>
      <c r="D7948" s="37"/>
      <c r="E7948" s="37"/>
      <c r="F7948" s="37"/>
      <c r="G7948" s="38"/>
      <c r="H7948" s="37"/>
      <c r="I7948" s="41"/>
      <c r="J7948" s="41"/>
      <c r="K7948" s="37"/>
      <c r="L7948" s="37"/>
      <c r="M7948" s="37"/>
      <c r="N7948" s="37"/>
      <c r="O7948" s="38"/>
    </row>
    <row r="7949" spans="2:15" x14ac:dyDescent="0.4">
      <c r="B7949" s="63"/>
      <c r="C7949" s="37"/>
      <c r="D7949" s="37"/>
      <c r="E7949" s="37"/>
      <c r="F7949" s="37"/>
      <c r="G7949" s="38"/>
      <c r="H7949" s="37"/>
      <c r="I7949" s="41"/>
      <c r="J7949" s="41"/>
      <c r="K7949" s="37"/>
      <c r="L7949" s="37"/>
      <c r="M7949" s="37"/>
      <c r="N7949" s="37"/>
      <c r="O7949" s="38"/>
    </row>
    <row r="7950" spans="2:15" x14ac:dyDescent="0.4">
      <c r="B7950" s="63"/>
      <c r="C7950" s="37"/>
      <c r="D7950" s="37"/>
      <c r="E7950" s="37"/>
      <c r="F7950" s="37"/>
      <c r="G7950" s="38"/>
      <c r="H7950" s="37"/>
      <c r="I7950" s="41"/>
      <c r="J7950" s="41"/>
      <c r="K7950" s="37"/>
      <c r="L7950" s="37"/>
      <c r="M7950" s="37"/>
      <c r="N7950" s="37"/>
      <c r="O7950" s="38"/>
    </row>
    <row r="7951" spans="2:15" x14ac:dyDescent="0.4">
      <c r="B7951" s="63"/>
      <c r="C7951" s="37"/>
      <c r="D7951" s="37"/>
      <c r="E7951" s="37"/>
      <c r="F7951" s="37"/>
      <c r="G7951" s="38"/>
      <c r="H7951" s="37"/>
      <c r="I7951" s="41"/>
      <c r="J7951" s="41"/>
      <c r="K7951" s="37"/>
      <c r="L7951" s="37"/>
      <c r="M7951" s="37"/>
      <c r="N7951" s="37"/>
      <c r="O7951" s="38"/>
    </row>
    <row r="7952" spans="2:15" x14ac:dyDescent="0.4">
      <c r="B7952" s="63"/>
      <c r="C7952" s="37"/>
      <c r="D7952" s="37"/>
      <c r="E7952" s="37"/>
      <c r="F7952" s="37"/>
      <c r="G7952" s="38"/>
      <c r="H7952" s="37"/>
      <c r="I7952" s="41"/>
      <c r="J7952" s="41"/>
      <c r="K7952" s="37"/>
      <c r="L7952" s="37"/>
      <c r="M7952" s="37"/>
      <c r="N7952" s="37"/>
      <c r="O7952" s="38"/>
    </row>
    <row r="7953" spans="2:15" x14ac:dyDescent="0.4">
      <c r="B7953" s="63"/>
      <c r="C7953" s="37"/>
      <c r="D7953" s="37"/>
      <c r="E7953" s="37"/>
      <c r="F7953" s="37"/>
      <c r="G7953" s="38"/>
      <c r="H7953" s="37"/>
      <c r="I7953" s="41"/>
      <c r="J7953" s="41"/>
      <c r="K7953" s="37"/>
      <c r="L7953" s="37"/>
      <c r="M7953" s="37"/>
      <c r="N7953" s="37"/>
      <c r="O7953" s="38"/>
    </row>
    <row r="7954" spans="2:15" x14ac:dyDescent="0.4">
      <c r="B7954" s="63"/>
      <c r="C7954" s="37"/>
      <c r="D7954" s="37"/>
      <c r="E7954" s="37"/>
      <c r="F7954" s="37"/>
      <c r="G7954" s="38"/>
      <c r="H7954" s="37"/>
      <c r="I7954" s="41"/>
      <c r="J7954" s="41"/>
      <c r="K7954" s="37"/>
      <c r="L7954" s="37"/>
      <c r="M7954" s="37"/>
      <c r="N7954" s="37"/>
      <c r="O7954" s="38"/>
    </row>
    <row r="7955" spans="2:15" x14ac:dyDescent="0.4">
      <c r="B7955" s="63"/>
      <c r="C7955" s="37"/>
      <c r="D7955" s="37"/>
      <c r="E7955" s="37"/>
      <c r="F7955" s="37"/>
      <c r="G7955" s="38"/>
      <c r="H7955" s="37"/>
      <c r="I7955" s="41"/>
      <c r="J7955" s="41"/>
      <c r="K7955" s="37"/>
      <c r="L7955" s="37"/>
      <c r="M7955" s="37"/>
      <c r="N7955" s="37"/>
      <c r="O7955" s="38"/>
    </row>
    <row r="7956" spans="2:15" x14ac:dyDescent="0.4">
      <c r="B7956" s="63"/>
      <c r="C7956" s="37"/>
      <c r="D7956" s="37"/>
      <c r="E7956" s="37"/>
      <c r="F7956" s="37"/>
      <c r="G7956" s="38"/>
      <c r="H7956" s="37"/>
      <c r="I7956" s="41"/>
      <c r="J7956" s="41"/>
      <c r="K7956" s="37"/>
      <c r="L7956" s="37"/>
      <c r="M7956" s="37"/>
      <c r="N7956" s="37"/>
      <c r="O7956" s="38"/>
    </row>
    <row r="7957" spans="2:15" x14ac:dyDescent="0.4">
      <c r="B7957" s="63"/>
      <c r="C7957" s="37"/>
      <c r="D7957" s="37"/>
      <c r="E7957" s="37"/>
      <c r="F7957" s="37"/>
      <c r="G7957" s="38"/>
      <c r="H7957" s="37"/>
      <c r="I7957" s="41"/>
      <c r="J7957" s="41"/>
      <c r="K7957" s="37"/>
      <c r="L7957" s="37"/>
      <c r="M7957" s="37"/>
      <c r="N7957" s="37"/>
      <c r="O7957" s="38"/>
    </row>
    <row r="7958" spans="2:15" x14ac:dyDescent="0.4">
      <c r="B7958" s="63"/>
      <c r="C7958" s="37"/>
      <c r="D7958" s="37"/>
      <c r="E7958" s="37"/>
      <c r="F7958" s="37"/>
      <c r="G7958" s="38"/>
      <c r="H7958" s="37"/>
      <c r="I7958" s="41"/>
      <c r="J7958" s="41"/>
      <c r="K7958" s="37"/>
      <c r="L7958" s="37"/>
      <c r="M7958" s="37"/>
      <c r="N7958" s="37"/>
      <c r="O7958" s="38"/>
    </row>
    <row r="7959" spans="2:15" x14ac:dyDescent="0.4">
      <c r="B7959" s="63"/>
      <c r="C7959" s="37"/>
      <c r="D7959" s="37"/>
      <c r="E7959" s="37"/>
      <c r="F7959" s="37"/>
      <c r="G7959" s="38"/>
      <c r="H7959" s="37"/>
      <c r="I7959" s="41"/>
      <c r="J7959" s="41"/>
      <c r="K7959" s="37"/>
      <c r="L7959" s="37"/>
      <c r="M7959" s="37"/>
      <c r="N7959" s="37"/>
      <c r="O7959" s="38"/>
    </row>
    <row r="7960" spans="2:15" x14ac:dyDescent="0.4">
      <c r="B7960" s="63"/>
      <c r="C7960" s="37"/>
      <c r="D7960" s="37"/>
      <c r="E7960" s="37"/>
      <c r="F7960" s="37"/>
      <c r="G7960" s="38"/>
      <c r="H7960" s="37"/>
      <c r="I7960" s="41"/>
      <c r="J7960" s="41"/>
      <c r="K7960" s="37"/>
      <c r="L7960" s="37"/>
      <c r="M7960" s="37"/>
      <c r="N7960" s="37"/>
      <c r="O7960" s="38"/>
    </row>
    <row r="7961" spans="2:15" x14ac:dyDescent="0.4">
      <c r="B7961" s="63"/>
      <c r="C7961" s="37"/>
      <c r="D7961" s="37"/>
      <c r="E7961" s="37"/>
      <c r="F7961" s="37"/>
      <c r="G7961" s="38"/>
      <c r="H7961" s="37"/>
      <c r="I7961" s="41"/>
      <c r="J7961" s="41"/>
      <c r="K7961" s="37"/>
      <c r="L7961" s="37"/>
      <c r="M7961" s="37"/>
      <c r="N7961" s="37"/>
      <c r="O7961" s="38"/>
    </row>
    <row r="7962" spans="2:15" x14ac:dyDescent="0.4">
      <c r="B7962" s="63"/>
      <c r="C7962" s="37"/>
      <c r="D7962" s="37"/>
      <c r="E7962" s="37"/>
      <c r="F7962" s="37"/>
      <c r="G7962" s="38"/>
      <c r="H7962" s="37"/>
      <c r="I7962" s="41"/>
      <c r="J7962" s="41"/>
      <c r="K7962" s="37"/>
      <c r="L7962" s="37"/>
      <c r="M7962" s="37"/>
      <c r="N7962" s="37"/>
      <c r="O7962" s="38"/>
    </row>
    <row r="7963" spans="2:15" x14ac:dyDescent="0.4">
      <c r="B7963" s="63"/>
      <c r="C7963" s="37"/>
      <c r="D7963" s="37"/>
      <c r="E7963" s="37"/>
      <c r="F7963" s="37"/>
      <c r="G7963" s="38"/>
      <c r="H7963" s="37"/>
      <c r="I7963" s="41"/>
      <c r="J7963" s="41"/>
      <c r="K7963" s="37"/>
      <c r="L7963" s="37"/>
      <c r="M7963" s="37"/>
      <c r="N7963" s="37"/>
      <c r="O7963" s="38"/>
    </row>
    <row r="7964" spans="2:15" x14ac:dyDescent="0.4">
      <c r="B7964" s="63"/>
      <c r="C7964" s="37"/>
      <c r="D7964" s="37"/>
      <c r="E7964" s="37"/>
      <c r="F7964" s="37"/>
      <c r="G7964" s="38"/>
      <c r="H7964" s="37"/>
      <c r="I7964" s="41"/>
      <c r="J7964" s="41"/>
      <c r="K7964" s="37"/>
      <c r="L7964" s="37"/>
      <c r="M7964" s="37"/>
      <c r="N7964" s="37"/>
      <c r="O7964" s="38"/>
    </row>
    <row r="7965" spans="2:15" x14ac:dyDescent="0.4">
      <c r="B7965" s="63"/>
      <c r="C7965" s="37"/>
      <c r="D7965" s="37"/>
      <c r="E7965" s="37"/>
      <c r="F7965" s="37"/>
      <c r="G7965" s="38"/>
      <c r="H7965" s="37"/>
      <c r="I7965" s="41"/>
      <c r="J7965" s="41"/>
      <c r="K7965" s="37"/>
      <c r="L7965" s="37"/>
      <c r="M7965" s="37"/>
      <c r="N7965" s="37"/>
      <c r="O7965" s="38"/>
    </row>
    <row r="7966" spans="2:15" x14ac:dyDescent="0.4">
      <c r="B7966" s="63"/>
      <c r="C7966" s="37"/>
      <c r="D7966" s="37"/>
      <c r="E7966" s="37"/>
      <c r="F7966" s="37"/>
      <c r="G7966" s="38"/>
      <c r="H7966" s="37"/>
      <c r="I7966" s="41"/>
      <c r="J7966" s="41"/>
      <c r="K7966" s="37"/>
      <c r="L7966" s="37"/>
      <c r="M7966" s="37"/>
      <c r="N7966" s="37"/>
      <c r="O7966" s="38"/>
    </row>
    <row r="7967" spans="2:15" x14ac:dyDescent="0.4">
      <c r="B7967" s="63"/>
      <c r="C7967" s="37"/>
      <c r="D7967" s="37"/>
      <c r="E7967" s="37"/>
      <c r="F7967" s="37"/>
      <c r="G7967" s="38"/>
      <c r="H7967" s="37"/>
      <c r="I7967" s="41"/>
      <c r="J7967" s="41"/>
      <c r="K7967" s="37"/>
      <c r="L7967" s="37"/>
      <c r="M7967" s="37"/>
      <c r="N7967" s="37"/>
      <c r="O7967" s="38"/>
    </row>
    <row r="7968" spans="2:15" x14ac:dyDescent="0.4">
      <c r="B7968" s="63"/>
      <c r="C7968" s="37"/>
      <c r="D7968" s="37"/>
      <c r="E7968" s="37"/>
      <c r="F7968" s="37"/>
      <c r="G7968" s="38"/>
      <c r="H7968" s="37"/>
      <c r="I7968" s="41"/>
      <c r="J7968" s="41"/>
      <c r="K7968" s="37"/>
      <c r="L7968" s="37"/>
      <c r="M7968" s="37"/>
      <c r="N7968" s="37"/>
      <c r="O7968" s="38"/>
    </row>
    <row r="7969" spans="2:15" x14ac:dyDescent="0.4">
      <c r="B7969" s="63"/>
      <c r="C7969" s="37"/>
      <c r="D7969" s="37"/>
      <c r="E7969" s="37"/>
      <c r="F7969" s="37"/>
      <c r="G7969" s="38"/>
      <c r="H7969" s="37"/>
      <c r="I7969" s="41"/>
      <c r="J7969" s="41"/>
      <c r="K7969" s="37"/>
      <c r="L7969" s="37"/>
      <c r="M7969" s="37"/>
      <c r="N7969" s="37"/>
      <c r="O7969" s="38"/>
    </row>
    <row r="7970" spans="2:15" x14ac:dyDescent="0.4">
      <c r="B7970" s="63"/>
      <c r="C7970" s="37"/>
      <c r="D7970" s="37"/>
      <c r="E7970" s="37"/>
      <c r="F7970" s="37"/>
      <c r="G7970" s="38"/>
      <c r="H7970" s="37"/>
      <c r="I7970" s="41"/>
      <c r="J7970" s="41"/>
      <c r="K7970" s="37"/>
      <c r="L7970" s="37"/>
      <c r="M7970" s="37"/>
      <c r="N7970" s="37"/>
      <c r="O7970" s="38"/>
    </row>
    <row r="7971" spans="2:15" x14ac:dyDescent="0.4">
      <c r="B7971" s="63"/>
      <c r="C7971" s="37"/>
      <c r="D7971" s="37"/>
      <c r="E7971" s="37"/>
      <c r="F7971" s="37"/>
      <c r="G7971" s="38"/>
      <c r="H7971" s="37"/>
      <c r="I7971" s="41"/>
      <c r="J7971" s="41"/>
      <c r="K7971" s="37"/>
      <c r="L7971" s="37"/>
      <c r="M7971" s="37"/>
      <c r="N7971" s="37"/>
      <c r="O7971" s="38"/>
    </row>
    <row r="7972" spans="2:15" x14ac:dyDescent="0.4">
      <c r="B7972" s="63"/>
      <c r="C7972" s="37"/>
      <c r="D7972" s="37"/>
      <c r="E7972" s="37"/>
      <c r="F7972" s="37"/>
      <c r="G7972" s="38"/>
      <c r="H7972" s="37"/>
      <c r="I7972" s="41"/>
      <c r="J7972" s="41"/>
      <c r="K7972" s="37"/>
      <c r="L7972" s="37"/>
      <c r="M7972" s="37"/>
      <c r="N7972" s="37"/>
      <c r="O7972" s="38"/>
    </row>
    <row r="7973" spans="2:15" x14ac:dyDescent="0.4">
      <c r="B7973" s="63"/>
      <c r="C7973" s="37"/>
      <c r="D7973" s="37"/>
      <c r="E7973" s="37"/>
      <c r="F7973" s="37"/>
      <c r="G7973" s="38"/>
      <c r="H7973" s="37"/>
      <c r="I7973" s="41"/>
      <c r="J7973" s="41"/>
      <c r="K7973" s="37"/>
      <c r="L7973" s="37"/>
      <c r="M7973" s="37"/>
      <c r="N7973" s="37"/>
      <c r="O7973" s="38"/>
    </row>
    <row r="7974" spans="2:15" x14ac:dyDescent="0.4">
      <c r="B7974" s="63"/>
      <c r="C7974" s="37"/>
      <c r="D7974" s="37"/>
      <c r="E7974" s="37"/>
      <c r="F7974" s="37"/>
      <c r="G7974" s="38"/>
      <c r="H7974" s="37"/>
      <c r="I7974" s="41"/>
      <c r="J7974" s="41"/>
      <c r="K7974" s="37"/>
      <c r="L7974" s="37"/>
      <c r="M7974" s="37"/>
      <c r="N7974" s="37"/>
      <c r="O7974" s="38"/>
    </row>
    <row r="7975" spans="2:15" x14ac:dyDescent="0.4">
      <c r="B7975" s="63"/>
      <c r="C7975" s="37"/>
      <c r="D7975" s="37"/>
      <c r="E7975" s="37"/>
      <c r="F7975" s="37"/>
      <c r="G7975" s="38"/>
      <c r="H7975" s="37"/>
      <c r="I7975" s="41"/>
      <c r="J7975" s="41"/>
      <c r="K7975" s="37"/>
      <c r="L7975" s="37"/>
      <c r="M7975" s="37"/>
      <c r="N7975" s="37"/>
      <c r="O7975" s="38"/>
    </row>
    <row r="7976" spans="2:15" x14ac:dyDescent="0.4">
      <c r="B7976" s="63"/>
      <c r="C7976" s="37"/>
      <c r="D7976" s="37"/>
      <c r="E7976" s="37"/>
      <c r="F7976" s="37"/>
      <c r="G7976" s="38"/>
      <c r="H7976" s="37"/>
      <c r="I7976" s="41"/>
      <c r="J7976" s="41"/>
      <c r="K7976" s="37"/>
      <c r="L7976" s="37"/>
      <c r="M7976" s="37"/>
      <c r="N7976" s="37"/>
      <c r="O7976" s="38"/>
    </row>
    <row r="7977" spans="2:15" x14ac:dyDescent="0.4">
      <c r="B7977" s="63"/>
      <c r="C7977" s="37"/>
      <c r="D7977" s="37"/>
      <c r="E7977" s="37"/>
      <c r="F7977" s="37"/>
      <c r="G7977" s="38"/>
      <c r="H7977" s="37"/>
      <c r="I7977" s="41"/>
      <c r="J7977" s="41"/>
      <c r="K7977" s="37"/>
      <c r="L7977" s="37"/>
      <c r="M7977" s="37"/>
      <c r="N7977" s="37"/>
      <c r="O7977" s="38"/>
    </row>
    <row r="7978" spans="2:15" x14ac:dyDescent="0.4">
      <c r="B7978" s="63"/>
      <c r="C7978" s="37"/>
      <c r="D7978" s="37"/>
      <c r="E7978" s="37"/>
      <c r="F7978" s="37"/>
      <c r="G7978" s="38"/>
      <c r="H7978" s="37"/>
      <c r="I7978" s="41"/>
      <c r="J7978" s="41"/>
      <c r="K7978" s="37"/>
      <c r="L7978" s="37"/>
      <c r="M7978" s="37"/>
      <c r="N7978" s="37"/>
      <c r="O7978" s="38"/>
    </row>
    <row r="7979" spans="2:15" x14ac:dyDescent="0.4">
      <c r="B7979" s="63"/>
      <c r="C7979" s="37"/>
      <c r="D7979" s="37"/>
      <c r="E7979" s="37"/>
      <c r="F7979" s="37"/>
      <c r="G7979" s="38"/>
      <c r="H7979" s="37"/>
      <c r="I7979" s="41"/>
      <c r="J7979" s="41"/>
      <c r="K7979" s="37"/>
      <c r="L7979" s="37"/>
      <c r="M7979" s="37"/>
      <c r="N7979" s="37"/>
      <c r="O7979" s="38"/>
    </row>
    <row r="7980" spans="2:15" x14ac:dyDescent="0.4">
      <c r="B7980" s="63"/>
      <c r="C7980" s="37"/>
      <c r="D7980" s="37"/>
      <c r="E7980" s="37"/>
      <c r="F7980" s="37"/>
      <c r="G7980" s="38"/>
      <c r="H7980" s="37"/>
      <c r="I7980" s="41"/>
      <c r="J7980" s="41"/>
      <c r="K7980" s="37"/>
      <c r="L7980" s="37"/>
      <c r="M7980" s="37"/>
      <c r="N7980" s="37"/>
      <c r="O7980" s="38"/>
    </row>
    <row r="7981" spans="2:15" x14ac:dyDescent="0.4">
      <c r="B7981" s="63"/>
      <c r="C7981" s="37"/>
      <c r="D7981" s="37"/>
      <c r="E7981" s="37"/>
      <c r="F7981" s="37"/>
      <c r="G7981" s="38"/>
      <c r="H7981" s="37"/>
      <c r="I7981" s="41"/>
      <c r="J7981" s="41"/>
      <c r="K7981" s="37"/>
      <c r="L7981" s="37"/>
      <c r="M7981" s="37"/>
      <c r="N7981" s="37"/>
      <c r="O7981" s="38"/>
    </row>
    <row r="7982" spans="2:15" x14ac:dyDescent="0.4">
      <c r="B7982" s="63"/>
      <c r="C7982" s="37"/>
      <c r="D7982" s="37"/>
      <c r="E7982" s="37"/>
      <c r="F7982" s="37"/>
      <c r="G7982" s="38"/>
      <c r="H7982" s="37"/>
      <c r="I7982" s="41"/>
      <c r="J7982" s="41"/>
      <c r="K7982" s="37"/>
      <c r="L7982" s="37"/>
      <c r="M7982" s="37"/>
      <c r="N7982" s="37"/>
      <c r="O7982" s="38"/>
    </row>
    <row r="7983" spans="2:15" x14ac:dyDescent="0.4">
      <c r="B7983" s="63"/>
      <c r="C7983" s="37"/>
      <c r="D7983" s="37"/>
      <c r="E7983" s="37"/>
      <c r="F7983" s="37"/>
      <c r="G7983" s="38"/>
      <c r="H7983" s="37"/>
      <c r="I7983" s="41"/>
      <c r="J7983" s="41"/>
      <c r="K7983" s="37"/>
      <c r="L7983" s="37"/>
      <c r="M7983" s="37"/>
      <c r="N7983" s="37"/>
      <c r="O7983" s="38"/>
    </row>
    <row r="7984" spans="2:15" x14ac:dyDescent="0.4">
      <c r="B7984" s="63"/>
      <c r="C7984" s="37"/>
      <c r="D7984" s="37"/>
      <c r="E7984" s="37"/>
      <c r="F7984" s="37"/>
      <c r="G7984" s="38"/>
      <c r="H7984" s="37"/>
      <c r="I7984" s="41"/>
      <c r="J7984" s="41"/>
      <c r="K7984" s="37"/>
      <c r="L7984" s="37"/>
      <c r="M7984" s="37"/>
      <c r="N7984" s="37"/>
      <c r="O7984" s="38"/>
    </row>
    <row r="7985" spans="2:15" x14ac:dyDescent="0.4">
      <c r="B7985" s="63"/>
      <c r="C7985" s="37"/>
      <c r="D7985" s="37"/>
      <c r="E7985" s="37"/>
      <c r="F7985" s="37"/>
      <c r="G7985" s="38"/>
      <c r="H7985" s="37"/>
      <c r="I7985" s="41"/>
      <c r="J7985" s="41"/>
      <c r="K7985" s="37"/>
      <c r="L7985" s="37"/>
      <c r="M7985" s="37"/>
      <c r="N7985" s="37"/>
      <c r="O7985" s="38"/>
    </row>
    <row r="7986" spans="2:15" x14ac:dyDescent="0.4">
      <c r="B7986" s="63"/>
      <c r="C7986" s="37"/>
      <c r="D7986" s="37"/>
      <c r="E7986" s="37"/>
      <c r="F7986" s="37"/>
      <c r="G7986" s="38"/>
      <c r="H7986" s="37"/>
      <c r="I7986" s="41"/>
      <c r="J7986" s="41"/>
      <c r="K7986" s="37"/>
      <c r="L7986" s="37"/>
      <c r="M7986" s="37"/>
      <c r="N7986" s="37"/>
      <c r="O7986" s="38"/>
    </row>
    <row r="7987" spans="2:15" x14ac:dyDescent="0.4">
      <c r="B7987" s="63"/>
      <c r="C7987" s="37"/>
      <c r="D7987" s="37"/>
      <c r="E7987" s="37"/>
      <c r="F7987" s="37"/>
      <c r="G7987" s="38"/>
      <c r="H7987" s="37"/>
      <c r="I7987" s="41"/>
      <c r="J7987" s="41"/>
      <c r="K7987" s="37"/>
      <c r="L7987" s="37"/>
      <c r="M7987" s="37"/>
      <c r="N7987" s="37"/>
      <c r="O7987" s="38"/>
    </row>
    <row r="7988" spans="2:15" x14ac:dyDescent="0.4">
      <c r="B7988" s="63"/>
      <c r="C7988" s="37"/>
      <c r="D7988" s="37"/>
      <c r="E7988" s="37"/>
      <c r="F7988" s="37"/>
      <c r="G7988" s="38"/>
      <c r="H7988" s="37"/>
      <c r="I7988" s="41"/>
      <c r="J7988" s="41"/>
      <c r="K7988" s="37"/>
      <c r="L7988" s="37"/>
      <c r="M7988" s="37"/>
      <c r="N7988" s="37"/>
      <c r="O7988" s="38"/>
    </row>
    <row r="7989" spans="2:15" x14ac:dyDescent="0.4">
      <c r="B7989" s="63"/>
      <c r="C7989" s="37"/>
      <c r="D7989" s="37"/>
      <c r="E7989" s="37"/>
      <c r="F7989" s="37"/>
      <c r="G7989" s="38"/>
      <c r="H7989" s="37"/>
      <c r="I7989" s="41"/>
      <c r="J7989" s="41"/>
      <c r="K7989" s="37"/>
      <c r="L7989" s="37"/>
      <c r="M7989" s="37"/>
      <c r="N7989" s="37"/>
      <c r="O7989" s="38"/>
    </row>
    <row r="7990" spans="2:15" x14ac:dyDescent="0.4">
      <c r="B7990" s="63"/>
      <c r="C7990" s="37"/>
      <c r="D7990" s="37"/>
      <c r="E7990" s="37"/>
      <c r="F7990" s="37"/>
      <c r="G7990" s="38"/>
      <c r="H7990" s="37"/>
      <c r="I7990" s="41"/>
      <c r="J7990" s="41"/>
      <c r="K7990" s="37"/>
      <c r="L7990" s="37"/>
      <c r="M7990" s="37"/>
      <c r="N7990" s="37"/>
      <c r="O7990" s="38"/>
    </row>
    <row r="7991" spans="2:15" x14ac:dyDescent="0.4">
      <c r="B7991" s="63"/>
      <c r="C7991" s="37"/>
      <c r="D7991" s="37"/>
      <c r="E7991" s="37"/>
      <c r="F7991" s="37"/>
      <c r="G7991" s="38"/>
      <c r="H7991" s="37"/>
      <c r="I7991" s="41"/>
      <c r="J7991" s="41"/>
      <c r="K7991" s="37"/>
      <c r="L7991" s="37"/>
      <c r="M7991" s="37"/>
      <c r="N7991" s="37"/>
      <c r="O7991" s="38"/>
    </row>
    <row r="7992" spans="2:15" x14ac:dyDescent="0.4">
      <c r="B7992" s="63"/>
      <c r="C7992" s="37"/>
      <c r="D7992" s="37"/>
      <c r="E7992" s="37"/>
      <c r="F7992" s="37"/>
      <c r="G7992" s="38"/>
      <c r="H7992" s="37"/>
      <c r="I7992" s="41"/>
      <c r="J7992" s="41"/>
      <c r="K7992" s="37"/>
      <c r="L7992" s="37"/>
      <c r="M7992" s="37"/>
      <c r="N7992" s="37"/>
      <c r="O7992" s="38"/>
    </row>
    <row r="7993" spans="2:15" x14ac:dyDescent="0.4">
      <c r="B7993" s="63"/>
      <c r="C7993" s="37"/>
      <c r="D7993" s="37"/>
      <c r="E7993" s="37"/>
      <c r="F7993" s="37"/>
      <c r="G7993" s="38"/>
      <c r="H7993" s="37"/>
      <c r="I7993" s="41"/>
      <c r="J7993" s="41"/>
      <c r="K7993" s="37"/>
      <c r="L7993" s="37"/>
      <c r="M7993" s="37"/>
      <c r="N7993" s="37"/>
      <c r="O7993" s="38"/>
    </row>
    <row r="7994" spans="2:15" x14ac:dyDescent="0.4">
      <c r="B7994" s="63"/>
      <c r="C7994" s="37"/>
      <c r="D7994" s="37"/>
      <c r="E7994" s="37"/>
      <c r="F7994" s="37"/>
      <c r="G7994" s="38"/>
      <c r="H7994" s="37"/>
      <c r="I7994" s="41"/>
      <c r="J7994" s="41"/>
      <c r="K7994" s="37"/>
      <c r="L7994" s="37"/>
      <c r="M7994" s="37"/>
      <c r="N7994" s="37"/>
      <c r="O7994" s="38"/>
    </row>
    <row r="7995" spans="2:15" x14ac:dyDescent="0.4">
      <c r="B7995" s="63"/>
      <c r="C7995" s="37"/>
      <c r="D7995" s="37"/>
      <c r="E7995" s="37"/>
      <c r="F7995" s="37"/>
      <c r="G7995" s="38"/>
      <c r="H7995" s="37"/>
      <c r="I7995" s="41"/>
      <c r="J7995" s="41"/>
      <c r="K7995" s="37"/>
      <c r="L7995" s="37"/>
      <c r="M7995" s="37"/>
      <c r="N7995" s="37"/>
      <c r="O7995" s="38"/>
    </row>
    <row r="7996" spans="2:15" x14ac:dyDescent="0.4">
      <c r="B7996" s="63"/>
      <c r="C7996" s="37"/>
      <c r="D7996" s="37"/>
      <c r="E7996" s="37"/>
      <c r="F7996" s="37"/>
      <c r="G7996" s="38"/>
      <c r="H7996" s="37"/>
      <c r="I7996" s="41"/>
      <c r="J7996" s="41"/>
      <c r="K7996" s="37"/>
      <c r="L7996" s="37"/>
      <c r="M7996" s="37"/>
      <c r="N7996" s="37"/>
      <c r="O7996" s="38"/>
    </row>
    <row r="7997" spans="2:15" x14ac:dyDescent="0.4">
      <c r="B7997" s="63"/>
      <c r="C7997" s="37"/>
      <c r="D7997" s="37"/>
      <c r="E7997" s="37"/>
      <c r="F7997" s="37"/>
      <c r="G7997" s="38"/>
      <c r="H7997" s="37"/>
      <c r="I7997" s="41"/>
      <c r="J7997" s="41"/>
      <c r="K7997" s="37"/>
      <c r="L7997" s="37"/>
      <c r="M7997" s="37"/>
      <c r="N7997" s="37"/>
      <c r="O7997" s="38"/>
    </row>
    <row r="7998" spans="2:15" x14ac:dyDescent="0.4">
      <c r="B7998" s="63"/>
      <c r="C7998" s="37"/>
      <c r="D7998" s="37"/>
      <c r="E7998" s="37"/>
      <c r="F7998" s="37"/>
      <c r="G7998" s="38"/>
      <c r="H7998" s="37"/>
      <c r="I7998" s="41"/>
      <c r="J7998" s="41"/>
      <c r="K7998" s="37"/>
      <c r="L7998" s="37"/>
      <c r="M7998" s="37"/>
      <c r="N7998" s="37"/>
      <c r="O7998" s="38"/>
    </row>
    <row r="7999" spans="2:15" x14ac:dyDescent="0.4">
      <c r="B7999" s="63"/>
      <c r="C7999" s="37"/>
      <c r="D7999" s="37"/>
      <c r="E7999" s="37"/>
      <c r="F7999" s="37"/>
      <c r="G7999" s="38"/>
      <c r="H7999" s="37"/>
      <c r="I7999" s="41"/>
      <c r="J7999" s="41"/>
      <c r="K7999" s="37"/>
      <c r="L7999" s="37"/>
      <c r="M7999" s="37"/>
      <c r="N7999" s="37"/>
      <c r="O7999" s="38"/>
    </row>
    <row r="8000" spans="2:15" x14ac:dyDescent="0.4">
      <c r="B8000" s="63"/>
      <c r="C8000" s="37"/>
      <c r="D8000" s="37"/>
      <c r="E8000" s="37"/>
      <c r="F8000" s="37"/>
      <c r="G8000" s="38"/>
      <c r="H8000" s="37"/>
      <c r="I8000" s="41"/>
      <c r="J8000" s="41"/>
      <c r="K8000" s="37"/>
      <c r="L8000" s="37"/>
      <c r="M8000" s="37"/>
      <c r="N8000" s="37"/>
      <c r="O8000" s="38"/>
    </row>
    <row r="8001" spans="2:15" x14ac:dyDescent="0.4">
      <c r="B8001" s="63"/>
      <c r="C8001" s="37"/>
      <c r="D8001" s="37"/>
      <c r="E8001" s="37"/>
      <c r="F8001" s="37"/>
      <c r="G8001" s="38"/>
      <c r="H8001" s="37"/>
      <c r="I8001" s="41"/>
      <c r="J8001" s="41"/>
      <c r="K8001" s="37"/>
      <c r="L8001" s="37"/>
      <c r="M8001" s="37"/>
      <c r="N8001" s="37"/>
      <c r="O8001" s="38"/>
    </row>
    <row r="8002" spans="2:15" x14ac:dyDescent="0.4">
      <c r="B8002" s="63"/>
      <c r="C8002" s="37"/>
      <c r="D8002" s="37"/>
      <c r="E8002" s="37"/>
      <c r="F8002" s="37"/>
      <c r="G8002" s="38"/>
      <c r="H8002" s="37"/>
      <c r="I8002" s="41"/>
      <c r="J8002" s="41"/>
      <c r="K8002" s="37"/>
      <c r="L8002" s="37"/>
      <c r="M8002" s="37"/>
      <c r="N8002" s="37"/>
      <c r="O8002" s="38"/>
    </row>
    <row r="8003" spans="2:15" x14ac:dyDescent="0.4">
      <c r="B8003" s="63"/>
      <c r="C8003" s="37"/>
      <c r="D8003" s="37"/>
      <c r="E8003" s="37"/>
      <c r="F8003" s="37"/>
      <c r="G8003" s="38"/>
      <c r="H8003" s="37"/>
      <c r="I8003" s="41"/>
      <c r="J8003" s="41"/>
      <c r="K8003" s="37"/>
      <c r="L8003" s="37"/>
      <c r="M8003" s="37"/>
      <c r="N8003" s="37"/>
      <c r="O8003" s="38"/>
    </row>
    <row r="8004" spans="2:15" x14ac:dyDescent="0.4">
      <c r="B8004" s="63"/>
      <c r="C8004" s="37"/>
      <c r="D8004" s="37"/>
      <c r="E8004" s="37"/>
      <c r="F8004" s="37"/>
      <c r="G8004" s="38"/>
      <c r="H8004" s="37"/>
      <c r="I8004" s="41"/>
      <c r="J8004" s="41"/>
      <c r="K8004" s="37"/>
      <c r="L8004" s="37"/>
      <c r="M8004" s="37"/>
      <c r="N8004" s="37"/>
      <c r="O8004" s="38"/>
    </row>
    <row r="8005" spans="2:15" x14ac:dyDescent="0.4">
      <c r="B8005" s="63"/>
      <c r="C8005" s="37"/>
      <c r="D8005" s="37"/>
      <c r="E8005" s="37"/>
      <c r="F8005" s="37"/>
      <c r="G8005" s="38"/>
      <c r="H8005" s="37"/>
      <c r="I8005" s="41"/>
      <c r="J8005" s="41"/>
      <c r="K8005" s="37"/>
      <c r="L8005" s="37"/>
      <c r="M8005" s="37"/>
      <c r="N8005" s="37"/>
      <c r="O8005" s="38"/>
    </row>
    <row r="8006" spans="2:15" x14ac:dyDescent="0.4">
      <c r="B8006" s="63"/>
      <c r="C8006" s="37"/>
      <c r="D8006" s="37"/>
      <c r="E8006" s="37"/>
      <c r="F8006" s="37"/>
      <c r="G8006" s="38"/>
      <c r="H8006" s="37"/>
      <c r="I8006" s="41"/>
      <c r="J8006" s="41"/>
      <c r="K8006" s="37"/>
      <c r="L8006" s="37"/>
      <c r="M8006" s="37"/>
      <c r="N8006" s="37"/>
      <c r="O8006" s="38"/>
    </row>
    <row r="8007" spans="2:15" x14ac:dyDescent="0.4">
      <c r="B8007" s="63"/>
      <c r="C8007" s="37"/>
      <c r="D8007" s="37"/>
      <c r="E8007" s="37"/>
      <c r="F8007" s="37"/>
      <c r="G8007" s="38"/>
      <c r="H8007" s="37"/>
      <c r="I8007" s="41"/>
      <c r="J8007" s="41"/>
      <c r="K8007" s="37"/>
      <c r="L8007" s="37"/>
      <c r="M8007" s="37"/>
      <c r="N8007" s="37"/>
      <c r="O8007" s="38"/>
    </row>
    <row r="8008" spans="2:15" x14ac:dyDescent="0.4">
      <c r="B8008" s="63"/>
      <c r="C8008" s="37"/>
      <c r="D8008" s="37"/>
      <c r="E8008" s="37"/>
      <c r="F8008" s="37"/>
      <c r="G8008" s="38"/>
      <c r="H8008" s="37"/>
      <c r="I8008" s="41"/>
      <c r="J8008" s="41"/>
      <c r="K8008" s="37"/>
      <c r="L8008" s="37"/>
      <c r="M8008" s="37"/>
      <c r="N8008" s="37"/>
      <c r="O8008" s="38"/>
    </row>
    <row r="8009" spans="2:15" x14ac:dyDescent="0.4">
      <c r="B8009" s="63"/>
      <c r="C8009" s="37"/>
      <c r="D8009" s="37"/>
      <c r="E8009" s="37"/>
      <c r="F8009" s="37"/>
      <c r="G8009" s="38"/>
      <c r="H8009" s="37"/>
      <c r="I8009" s="41"/>
      <c r="J8009" s="41"/>
      <c r="K8009" s="37"/>
      <c r="L8009" s="37"/>
      <c r="M8009" s="37"/>
      <c r="N8009" s="37"/>
      <c r="O8009" s="38"/>
    </row>
    <row r="8010" spans="2:15" x14ac:dyDescent="0.4">
      <c r="B8010" s="63"/>
      <c r="C8010" s="37"/>
      <c r="D8010" s="37"/>
      <c r="E8010" s="37"/>
      <c r="F8010" s="37"/>
      <c r="G8010" s="38"/>
      <c r="H8010" s="37"/>
      <c r="I8010" s="41"/>
      <c r="J8010" s="41"/>
      <c r="K8010" s="37"/>
      <c r="L8010" s="37"/>
      <c r="M8010" s="37"/>
      <c r="N8010" s="37"/>
      <c r="O8010" s="38"/>
    </row>
    <row r="8011" spans="2:15" x14ac:dyDescent="0.4">
      <c r="B8011" s="63"/>
      <c r="C8011" s="37"/>
      <c r="D8011" s="37"/>
      <c r="E8011" s="37"/>
      <c r="F8011" s="37"/>
      <c r="G8011" s="38"/>
      <c r="H8011" s="37"/>
      <c r="I8011" s="41"/>
      <c r="J8011" s="41"/>
      <c r="K8011" s="37"/>
      <c r="L8011" s="37"/>
      <c r="M8011" s="37"/>
      <c r="N8011" s="37"/>
      <c r="O8011" s="38"/>
    </row>
    <row r="8012" spans="2:15" x14ac:dyDescent="0.4">
      <c r="B8012" s="63"/>
      <c r="C8012" s="37"/>
      <c r="D8012" s="37"/>
      <c r="E8012" s="37"/>
      <c r="F8012" s="37"/>
      <c r="G8012" s="38"/>
      <c r="H8012" s="37"/>
      <c r="I8012" s="41"/>
      <c r="J8012" s="41"/>
      <c r="K8012" s="37"/>
      <c r="L8012" s="37"/>
      <c r="M8012" s="37"/>
      <c r="N8012" s="37"/>
      <c r="O8012" s="38"/>
    </row>
    <row r="8013" spans="2:15" x14ac:dyDescent="0.4">
      <c r="B8013" s="63"/>
      <c r="C8013" s="37"/>
      <c r="D8013" s="37"/>
      <c r="E8013" s="37"/>
      <c r="F8013" s="37"/>
      <c r="G8013" s="38"/>
      <c r="H8013" s="37"/>
      <c r="I8013" s="41"/>
      <c r="J8013" s="41"/>
      <c r="K8013" s="37"/>
      <c r="L8013" s="37"/>
      <c r="M8013" s="37"/>
      <c r="N8013" s="37"/>
      <c r="O8013" s="38"/>
    </row>
    <row r="8014" spans="2:15" x14ac:dyDescent="0.4">
      <c r="B8014" s="63"/>
      <c r="C8014" s="37"/>
      <c r="D8014" s="37"/>
      <c r="E8014" s="37"/>
      <c r="F8014" s="37"/>
      <c r="G8014" s="38"/>
      <c r="H8014" s="37"/>
      <c r="I8014" s="41"/>
      <c r="J8014" s="41"/>
      <c r="K8014" s="37"/>
      <c r="L8014" s="37"/>
      <c r="M8014" s="37"/>
      <c r="N8014" s="37"/>
      <c r="O8014" s="38"/>
    </row>
    <row r="8015" spans="2:15" x14ac:dyDescent="0.4">
      <c r="B8015" s="63"/>
      <c r="C8015" s="37"/>
      <c r="D8015" s="37"/>
      <c r="E8015" s="37"/>
      <c r="F8015" s="37"/>
      <c r="G8015" s="38"/>
      <c r="H8015" s="37"/>
      <c r="I8015" s="41"/>
      <c r="J8015" s="41"/>
      <c r="K8015" s="37"/>
      <c r="L8015" s="37"/>
      <c r="M8015" s="37"/>
      <c r="N8015" s="37"/>
      <c r="O8015" s="38"/>
    </row>
    <row r="8016" spans="2:15" x14ac:dyDescent="0.4">
      <c r="B8016" s="63"/>
      <c r="C8016" s="37"/>
      <c r="D8016" s="37"/>
      <c r="E8016" s="37"/>
      <c r="F8016" s="37"/>
      <c r="G8016" s="38"/>
      <c r="H8016" s="37"/>
      <c r="I8016" s="41"/>
      <c r="J8016" s="41"/>
      <c r="K8016" s="37"/>
      <c r="L8016" s="37"/>
      <c r="M8016" s="37"/>
      <c r="N8016" s="37"/>
      <c r="O8016" s="38"/>
    </row>
    <row r="8017" spans="2:15" x14ac:dyDescent="0.4">
      <c r="B8017" s="63"/>
      <c r="C8017" s="37"/>
      <c r="D8017" s="37"/>
      <c r="E8017" s="37"/>
      <c r="F8017" s="37"/>
      <c r="G8017" s="38"/>
      <c r="H8017" s="37"/>
      <c r="I8017" s="41"/>
      <c r="J8017" s="41"/>
      <c r="K8017" s="37"/>
      <c r="L8017" s="37"/>
      <c r="M8017" s="37"/>
      <c r="N8017" s="37"/>
      <c r="O8017" s="38"/>
    </row>
    <row r="8018" spans="2:15" x14ac:dyDescent="0.4">
      <c r="B8018" s="63"/>
      <c r="C8018" s="37"/>
      <c r="D8018" s="37"/>
      <c r="E8018" s="37"/>
      <c r="F8018" s="37"/>
      <c r="G8018" s="38"/>
      <c r="H8018" s="37"/>
      <c r="I8018" s="41"/>
      <c r="J8018" s="41"/>
      <c r="K8018" s="37"/>
      <c r="L8018" s="37"/>
      <c r="M8018" s="37"/>
      <c r="N8018" s="37"/>
      <c r="O8018" s="38"/>
    </row>
    <row r="8019" spans="2:15" x14ac:dyDescent="0.4">
      <c r="B8019" s="63"/>
      <c r="C8019" s="37"/>
      <c r="D8019" s="37"/>
      <c r="E8019" s="37"/>
      <c r="F8019" s="37"/>
      <c r="G8019" s="38"/>
      <c r="H8019" s="37"/>
      <c r="I8019" s="41"/>
      <c r="J8019" s="41"/>
      <c r="K8019" s="37"/>
      <c r="L8019" s="37"/>
      <c r="M8019" s="37"/>
      <c r="N8019" s="37"/>
      <c r="O8019" s="38"/>
    </row>
    <row r="8020" spans="2:15" x14ac:dyDescent="0.4">
      <c r="B8020" s="63"/>
      <c r="C8020" s="37"/>
      <c r="D8020" s="37"/>
      <c r="E8020" s="37"/>
      <c r="F8020" s="37"/>
      <c r="G8020" s="38"/>
      <c r="H8020" s="37"/>
      <c r="I8020" s="41"/>
      <c r="J8020" s="41"/>
      <c r="K8020" s="37"/>
      <c r="L8020" s="37"/>
      <c r="M8020" s="37"/>
      <c r="N8020" s="37"/>
      <c r="O8020" s="38"/>
    </row>
    <row r="8021" spans="2:15" x14ac:dyDescent="0.4">
      <c r="B8021" s="63"/>
      <c r="C8021" s="37"/>
      <c r="D8021" s="37"/>
      <c r="E8021" s="37"/>
      <c r="F8021" s="37"/>
      <c r="G8021" s="38"/>
      <c r="H8021" s="37"/>
      <c r="I8021" s="41"/>
      <c r="J8021" s="41"/>
      <c r="K8021" s="37"/>
      <c r="L8021" s="37"/>
      <c r="M8021" s="37"/>
      <c r="N8021" s="37"/>
      <c r="O8021" s="38"/>
    </row>
    <row r="8022" spans="2:15" x14ac:dyDescent="0.4">
      <c r="B8022" s="63"/>
      <c r="C8022" s="37"/>
      <c r="D8022" s="37"/>
      <c r="E8022" s="37"/>
      <c r="F8022" s="37"/>
      <c r="G8022" s="38"/>
      <c r="H8022" s="37"/>
      <c r="I8022" s="41"/>
      <c r="J8022" s="41"/>
      <c r="K8022" s="37"/>
      <c r="L8022" s="37"/>
      <c r="M8022" s="37"/>
      <c r="N8022" s="37"/>
      <c r="O8022" s="38"/>
    </row>
    <row r="8023" spans="2:15" x14ac:dyDescent="0.4">
      <c r="B8023" s="63"/>
      <c r="C8023" s="37"/>
      <c r="D8023" s="37"/>
      <c r="E8023" s="37"/>
      <c r="F8023" s="37"/>
      <c r="G8023" s="38"/>
      <c r="H8023" s="37"/>
      <c r="I8023" s="41"/>
      <c r="J8023" s="41"/>
      <c r="K8023" s="37"/>
      <c r="L8023" s="37"/>
      <c r="M8023" s="37"/>
      <c r="N8023" s="37"/>
      <c r="O8023" s="38"/>
    </row>
    <row r="8024" spans="2:15" x14ac:dyDescent="0.4">
      <c r="B8024" s="63"/>
      <c r="C8024" s="37"/>
      <c r="D8024" s="37"/>
      <c r="E8024" s="37"/>
      <c r="F8024" s="37"/>
      <c r="G8024" s="38"/>
      <c r="H8024" s="37"/>
      <c r="I8024" s="41"/>
      <c r="J8024" s="41"/>
      <c r="K8024" s="37"/>
      <c r="L8024" s="37"/>
      <c r="M8024" s="37"/>
      <c r="N8024" s="37"/>
      <c r="O8024" s="38"/>
    </row>
    <row r="8025" spans="2:15" x14ac:dyDescent="0.4">
      <c r="B8025" s="63"/>
      <c r="C8025" s="37"/>
      <c r="D8025" s="37"/>
      <c r="E8025" s="37"/>
      <c r="F8025" s="37"/>
      <c r="G8025" s="38"/>
      <c r="H8025" s="37"/>
      <c r="I8025" s="41"/>
      <c r="J8025" s="41"/>
      <c r="K8025" s="37"/>
      <c r="L8025" s="37"/>
      <c r="M8025" s="37"/>
      <c r="N8025" s="37"/>
      <c r="O8025" s="38"/>
    </row>
    <row r="8026" spans="2:15" x14ac:dyDescent="0.4">
      <c r="B8026" s="63"/>
      <c r="C8026" s="37"/>
      <c r="D8026" s="37"/>
      <c r="E8026" s="37"/>
      <c r="F8026" s="37"/>
      <c r="G8026" s="38"/>
      <c r="H8026" s="37"/>
      <c r="I8026" s="41"/>
      <c r="J8026" s="41"/>
      <c r="K8026" s="37"/>
      <c r="L8026" s="37"/>
      <c r="M8026" s="37"/>
      <c r="N8026" s="37"/>
      <c r="O8026" s="38"/>
    </row>
    <row r="8027" spans="2:15" x14ac:dyDescent="0.4">
      <c r="B8027" s="63"/>
      <c r="C8027" s="37"/>
      <c r="D8027" s="37"/>
      <c r="E8027" s="37"/>
      <c r="F8027" s="37"/>
      <c r="G8027" s="38"/>
      <c r="H8027" s="37"/>
      <c r="I8027" s="41"/>
      <c r="J8027" s="41"/>
      <c r="K8027" s="37"/>
      <c r="L8027" s="37"/>
      <c r="M8027" s="37"/>
      <c r="N8027" s="37"/>
      <c r="O8027" s="38"/>
    </row>
    <row r="8028" spans="2:15" x14ac:dyDescent="0.4">
      <c r="B8028" s="63"/>
      <c r="C8028" s="37"/>
      <c r="D8028" s="37"/>
      <c r="E8028" s="37"/>
      <c r="F8028" s="37"/>
      <c r="G8028" s="38"/>
      <c r="H8028" s="37"/>
      <c r="I8028" s="41"/>
      <c r="J8028" s="41"/>
      <c r="K8028" s="37"/>
      <c r="L8028" s="37"/>
      <c r="M8028" s="37"/>
      <c r="N8028" s="37"/>
      <c r="O8028" s="38"/>
    </row>
    <row r="8029" spans="2:15" x14ac:dyDescent="0.4">
      <c r="B8029" s="63"/>
      <c r="C8029" s="37"/>
      <c r="D8029" s="37"/>
      <c r="E8029" s="37"/>
      <c r="F8029" s="37"/>
      <c r="G8029" s="38"/>
      <c r="H8029" s="37"/>
      <c r="I8029" s="41"/>
      <c r="J8029" s="41"/>
      <c r="K8029" s="37"/>
      <c r="L8029" s="37"/>
      <c r="M8029" s="37"/>
      <c r="N8029" s="37"/>
      <c r="O8029" s="38"/>
    </row>
    <row r="8030" spans="2:15" x14ac:dyDescent="0.4">
      <c r="B8030" s="63"/>
      <c r="C8030" s="37"/>
      <c r="D8030" s="37"/>
      <c r="E8030" s="37"/>
      <c r="F8030" s="37"/>
      <c r="G8030" s="38"/>
      <c r="H8030" s="37"/>
      <c r="I8030" s="41"/>
      <c r="J8030" s="41"/>
      <c r="K8030" s="37"/>
      <c r="L8030" s="37"/>
      <c r="M8030" s="37"/>
      <c r="N8030" s="37"/>
      <c r="O8030" s="38"/>
    </row>
    <row r="8031" spans="2:15" x14ac:dyDescent="0.4">
      <c r="B8031" s="63"/>
      <c r="C8031" s="37"/>
      <c r="D8031" s="37"/>
      <c r="E8031" s="37"/>
      <c r="F8031" s="37"/>
      <c r="G8031" s="38"/>
      <c r="H8031" s="37"/>
      <c r="I8031" s="41"/>
      <c r="J8031" s="41"/>
      <c r="K8031" s="37"/>
      <c r="L8031" s="37"/>
      <c r="M8031" s="37"/>
      <c r="N8031" s="37"/>
      <c r="O8031" s="38"/>
    </row>
    <row r="8032" spans="2:15" x14ac:dyDescent="0.4">
      <c r="B8032" s="63"/>
      <c r="C8032" s="37"/>
      <c r="D8032" s="37"/>
      <c r="E8032" s="37"/>
      <c r="F8032" s="37"/>
      <c r="G8032" s="38"/>
      <c r="H8032" s="37"/>
      <c r="I8032" s="41"/>
      <c r="J8032" s="41"/>
      <c r="K8032" s="37"/>
      <c r="L8032" s="37"/>
      <c r="M8032" s="37"/>
      <c r="N8032" s="37"/>
      <c r="O8032" s="38"/>
    </row>
    <row r="8033" spans="2:15" x14ac:dyDescent="0.4">
      <c r="B8033" s="63"/>
      <c r="C8033" s="37"/>
      <c r="D8033" s="37"/>
      <c r="E8033" s="37"/>
      <c r="F8033" s="37"/>
      <c r="G8033" s="38"/>
      <c r="H8033" s="37"/>
      <c r="I8033" s="41"/>
      <c r="J8033" s="41"/>
      <c r="K8033" s="37"/>
      <c r="L8033" s="37"/>
      <c r="M8033" s="37"/>
      <c r="N8033" s="37"/>
      <c r="O8033" s="38"/>
    </row>
    <row r="8034" spans="2:15" x14ac:dyDescent="0.4">
      <c r="B8034" s="63"/>
      <c r="C8034" s="37"/>
      <c r="D8034" s="37"/>
      <c r="E8034" s="37"/>
      <c r="F8034" s="37"/>
      <c r="G8034" s="38"/>
      <c r="H8034" s="37"/>
      <c r="I8034" s="41"/>
      <c r="J8034" s="41"/>
      <c r="K8034" s="37"/>
      <c r="L8034" s="37"/>
      <c r="M8034" s="37"/>
      <c r="N8034" s="37"/>
      <c r="O8034" s="38"/>
    </row>
    <row r="8035" spans="2:15" x14ac:dyDescent="0.4">
      <c r="B8035" s="63"/>
      <c r="C8035" s="37"/>
      <c r="D8035" s="37"/>
      <c r="E8035" s="37"/>
      <c r="F8035" s="37"/>
      <c r="G8035" s="38"/>
      <c r="H8035" s="37"/>
      <c r="I8035" s="41"/>
      <c r="J8035" s="41"/>
      <c r="K8035" s="37"/>
      <c r="L8035" s="37"/>
      <c r="M8035" s="37"/>
      <c r="N8035" s="37"/>
      <c r="O8035" s="38"/>
    </row>
    <row r="8036" spans="2:15" x14ac:dyDescent="0.4">
      <c r="B8036" s="63"/>
      <c r="C8036" s="37"/>
      <c r="D8036" s="37"/>
      <c r="E8036" s="37"/>
      <c r="F8036" s="37"/>
      <c r="G8036" s="38"/>
      <c r="H8036" s="37"/>
      <c r="I8036" s="41"/>
      <c r="J8036" s="41"/>
      <c r="K8036" s="37"/>
      <c r="L8036" s="37"/>
      <c r="M8036" s="37"/>
      <c r="N8036" s="37"/>
      <c r="O8036" s="38"/>
    </row>
    <row r="8037" spans="2:15" x14ac:dyDescent="0.4">
      <c r="B8037" s="63"/>
      <c r="C8037" s="37"/>
      <c r="D8037" s="37"/>
      <c r="E8037" s="37"/>
      <c r="F8037" s="37"/>
      <c r="G8037" s="38"/>
      <c r="H8037" s="37"/>
      <c r="I8037" s="41"/>
      <c r="J8037" s="41"/>
      <c r="K8037" s="37"/>
      <c r="L8037" s="37"/>
      <c r="M8037" s="37"/>
      <c r="N8037" s="37"/>
      <c r="O8037" s="38"/>
    </row>
    <row r="8038" spans="2:15" x14ac:dyDescent="0.4">
      <c r="B8038" s="63"/>
      <c r="C8038" s="37"/>
      <c r="D8038" s="37"/>
      <c r="E8038" s="37"/>
      <c r="F8038" s="37"/>
      <c r="G8038" s="38"/>
      <c r="H8038" s="37"/>
      <c r="I8038" s="41"/>
      <c r="J8038" s="41"/>
      <c r="K8038" s="37"/>
      <c r="L8038" s="37"/>
      <c r="M8038" s="37"/>
      <c r="N8038" s="37"/>
      <c r="O8038" s="38"/>
    </row>
    <row r="8039" spans="2:15" x14ac:dyDescent="0.4">
      <c r="B8039" s="63"/>
      <c r="C8039" s="37"/>
      <c r="D8039" s="37"/>
      <c r="E8039" s="37"/>
      <c r="F8039" s="37"/>
      <c r="G8039" s="38"/>
      <c r="H8039" s="37"/>
      <c r="I8039" s="41"/>
      <c r="J8039" s="41"/>
      <c r="K8039" s="37"/>
      <c r="L8039" s="37"/>
      <c r="M8039" s="37"/>
      <c r="N8039" s="37"/>
      <c r="O8039" s="38"/>
    </row>
    <row r="8040" spans="2:15" x14ac:dyDescent="0.4">
      <c r="B8040" s="63"/>
      <c r="C8040" s="37"/>
      <c r="D8040" s="37"/>
      <c r="E8040" s="37"/>
      <c r="F8040" s="37"/>
      <c r="G8040" s="38"/>
      <c r="H8040" s="37"/>
      <c r="I8040" s="41"/>
      <c r="J8040" s="41"/>
      <c r="K8040" s="37"/>
      <c r="L8040" s="37"/>
      <c r="M8040" s="37"/>
      <c r="N8040" s="37"/>
      <c r="O8040" s="38"/>
    </row>
    <row r="8041" spans="2:15" x14ac:dyDescent="0.4">
      <c r="B8041" s="63"/>
      <c r="C8041" s="37"/>
      <c r="D8041" s="37"/>
      <c r="E8041" s="37"/>
      <c r="F8041" s="37"/>
      <c r="G8041" s="38"/>
      <c r="H8041" s="37"/>
      <c r="I8041" s="41"/>
      <c r="J8041" s="41"/>
      <c r="K8041" s="37"/>
      <c r="L8041" s="37"/>
      <c r="M8041" s="37"/>
      <c r="N8041" s="37"/>
      <c r="O8041" s="38"/>
    </row>
    <row r="8042" spans="2:15" x14ac:dyDescent="0.4">
      <c r="B8042" s="63"/>
      <c r="C8042" s="37"/>
      <c r="D8042" s="37"/>
      <c r="E8042" s="37"/>
      <c r="F8042" s="37"/>
      <c r="G8042" s="38"/>
      <c r="H8042" s="37"/>
      <c r="I8042" s="41"/>
      <c r="J8042" s="41"/>
      <c r="K8042" s="37"/>
      <c r="L8042" s="37"/>
      <c r="M8042" s="37"/>
      <c r="N8042" s="37"/>
      <c r="O8042" s="38"/>
    </row>
    <row r="8043" spans="2:15" x14ac:dyDescent="0.4">
      <c r="B8043" s="63"/>
      <c r="C8043" s="37"/>
      <c r="D8043" s="37"/>
      <c r="E8043" s="37"/>
      <c r="F8043" s="37"/>
      <c r="G8043" s="38"/>
      <c r="H8043" s="37"/>
      <c r="I8043" s="41"/>
      <c r="J8043" s="41"/>
      <c r="K8043" s="37"/>
      <c r="L8043" s="37"/>
      <c r="M8043" s="37"/>
      <c r="N8043" s="37"/>
      <c r="O8043" s="38"/>
    </row>
    <row r="8044" spans="2:15" x14ac:dyDescent="0.4">
      <c r="B8044" s="63"/>
      <c r="C8044" s="37"/>
      <c r="D8044" s="37"/>
      <c r="E8044" s="37"/>
      <c r="F8044" s="37"/>
      <c r="G8044" s="38"/>
      <c r="H8044" s="37"/>
      <c r="I8044" s="41"/>
      <c r="J8044" s="41"/>
      <c r="K8044" s="37"/>
      <c r="L8044" s="37"/>
      <c r="M8044" s="37"/>
      <c r="N8044" s="37"/>
      <c r="O8044" s="38"/>
    </row>
    <row r="8045" spans="2:15" x14ac:dyDescent="0.4">
      <c r="B8045" s="63"/>
      <c r="C8045" s="37"/>
      <c r="D8045" s="37"/>
      <c r="E8045" s="37"/>
      <c r="F8045" s="37"/>
      <c r="G8045" s="38"/>
      <c r="H8045" s="37"/>
      <c r="I8045" s="41"/>
      <c r="J8045" s="41"/>
      <c r="K8045" s="37"/>
      <c r="L8045" s="37"/>
      <c r="M8045" s="37"/>
      <c r="N8045" s="37"/>
      <c r="O8045" s="38"/>
    </row>
    <row r="8046" spans="2:15" x14ac:dyDescent="0.4">
      <c r="B8046" s="63"/>
      <c r="C8046" s="37"/>
      <c r="D8046" s="37"/>
      <c r="E8046" s="37"/>
      <c r="F8046" s="37"/>
      <c r="G8046" s="38"/>
      <c r="H8046" s="37"/>
      <c r="I8046" s="41"/>
      <c r="J8046" s="41"/>
      <c r="K8046" s="37"/>
      <c r="L8046" s="37"/>
      <c r="M8046" s="37"/>
      <c r="N8046" s="37"/>
      <c r="O8046" s="38"/>
    </row>
    <row r="8047" spans="2:15" x14ac:dyDescent="0.4">
      <c r="B8047" s="63"/>
      <c r="C8047" s="37"/>
      <c r="D8047" s="37"/>
      <c r="E8047" s="37"/>
      <c r="F8047" s="37"/>
      <c r="G8047" s="38"/>
      <c r="H8047" s="37"/>
      <c r="I8047" s="41"/>
      <c r="J8047" s="41"/>
      <c r="K8047" s="37"/>
      <c r="L8047" s="37"/>
      <c r="M8047" s="37"/>
      <c r="N8047" s="37"/>
      <c r="O8047" s="38"/>
    </row>
    <row r="8048" spans="2:15" x14ac:dyDescent="0.4">
      <c r="B8048" s="63"/>
      <c r="C8048" s="37"/>
      <c r="D8048" s="37"/>
      <c r="E8048" s="37"/>
      <c r="F8048" s="37"/>
      <c r="G8048" s="38"/>
      <c r="H8048" s="37"/>
      <c r="I8048" s="41"/>
      <c r="J8048" s="41"/>
      <c r="K8048" s="37"/>
      <c r="L8048" s="37"/>
      <c r="M8048" s="37"/>
      <c r="N8048" s="37"/>
      <c r="O8048" s="38"/>
    </row>
    <row r="8049" spans="2:15" x14ac:dyDescent="0.4">
      <c r="B8049" s="63"/>
      <c r="C8049" s="37"/>
      <c r="D8049" s="37"/>
      <c r="E8049" s="37"/>
      <c r="F8049" s="37"/>
      <c r="G8049" s="38"/>
      <c r="H8049" s="37"/>
      <c r="I8049" s="41"/>
      <c r="J8049" s="41"/>
      <c r="K8049" s="37"/>
      <c r="L8049" s="37"/>
      <c r="M8049" s="37"/>
      <c r="N8049" s="37"/>
      <c r="O8049" s="38"/>
    </row>
    <row r="8050" spans="2:15" x14ac:dyDescent="0.4">
      <c r="B8050" s="63"/>
      <c r="C8050" s="37"/>
      <c r="D8050" s="37"/>
      <c r="E8050" s="37"/>
      <c r="F8050" s="37"/>
      <c r="G8050" s="38"/>
      <c r="H8050" s="37"/>
      <c r="I8050" s="41"/>
      <c r="J8050" s="41"/>
      <c r="K8050" s="37"/>
      <c r="L8050" s="37"/>
      <c r="M8050" s="37"/>
      <c r="N8050" s="37"/>
      <c r="O8050" s="38"/>
    </row>
    <row r="8051" spans="2:15" x14ac:dyDescent="0.4">
      <c r="B8051" s="63"/>
      <c r="C8051" s="37"/>
      <c r="D8051" s="37"/>
      <c r="E8051" s="37"/>
      <c r="F8051" s="37"/>
      <c r="G8051" s="38"/>
      <c r="H8051" s="37"/>
      <c r="I8051" s="41"/>
      <c r="J8051" s="41"/>
      <c r="K8051" s="37"/>
      <c r="L8051" s="37"/>
      <c r="M8051" s="37"/>
      <c r="N8051" s="37"/>
      <c r="O8051" s="38"/>
    </row>
    <row r="8052" spans="2:15" x14ac:dyDescent="0.4">
      <c r="B8052" s="63"/>
      <c r="C8052" s="37"/>
      <c r="D8052" s="37"/>
      <c r="E8052" s="37"/>
      <c r="F8052" s="37"/>
      <c r="G8052" s="38"/>
      <c r="H8052" s="37"/>
      <c r="I8052" s="41"/>
      <c r="J8052" s="41"/>
      <c r="K8052" s="37"/>
      <c r="L8052" s="37"/>
      <c r="M8052" s="37"/>
      <c r="N8052" s="37"/>
      <c r="O8052" s="38"/>
    </row>
    <row r="8053" spans="2:15" x14ac:dyDescent="0.4">
      <c r="B8053" s="63"/>
      <c r="C8053" s="37"/>
      <c r="D8053" s="37"/>
      <c r="E8053" s="37"/>
      <c r="F8053" s="37"/>
      <c r="G8053" s="38"/>
      <c r="H8053" s="37"/>
      <c r="I8053" s="41"/>
      <c r="J8053" s="41"/>
      <c r="K8053" s="37"/>
      <c r="L8053" s="37"/>
      <c r="M8053" s="37"/>
      <c r="N8053" s="37"/>
      <c r="O8053" s="38"/>
    </row>
    <row r="8054" spans="2:15" x14ac:dyDescent="0.4">
      <c r="B8054" s="63"/>
      <c r="C8054" s="37"/>
      <c r="D8054" s="37"/>
      <c r="E8054" s="37"/>
      <c r="F8054" s="37"/>
      <c r="G8054" s="38"/>
      <c r="H8054" s="37"/>
      <c r="I8054" s="41"/>
      <c r="J8054" s="41"/>
      <c r="K8054" s="37"/>
      <c r="L8054" s="37"/>
      <c r="M8054" s="37"/>
      <c r="N8054" s="37"/>
      <c r="O8054" s="38"/>
    </row>
    <row r="8055" spans="2:15" x14ac:dyDescent="0.4">
      <c r="B8055" s="63"/>
      <c r="C8055" s="37"/>
      <c r="D8055" s="37"/>
      <c r="E8055" s="37"/>
      <c r="F8055" s="37"/>
      <c r="G8055" s="38"/>
      <c r="H8055" s="37"/>
      <c r="I8055" s="41"/>
      <c r="J8055" s="41"/>
      <c r="K8055" s="37"/>
      <c r="L8055" s="37"/>
      <c r="M8055" s="37"/>
      <c r="N8055" s="37"/>
      <c r="O8055" s="38"/>
    </row>
    <row r="8056" spans="2:15" x14ac:dyDescent="0.4">
      <c r="B8056" s="63"/>
      <c r="C8056" s="37"/>
      <c r="D8056" s="37"/>
      <c r="E8056" s="37"/>
      <c r="F8056" s="37"/>
      <c r="G8056" s="38"/>
      <c r="H8056" s="37"/>
      <c r="I8056" s="41"/>
      <c r="J8056" s="41"/>
      <c r="K8056" s="37"/>
      <c r="L8056" s="37"/>
      <c r="M8056" s="37"/>
      <c r="N8056" s="37"/>
      <c r="O8056" s="38"/>
    </row>
    <row r="8057" spans="2:15" x14ac:dyDescent="0.4">
      <c r="B8057" s="63"/>
      <c r="C8057" s="37"/>
      <c r="D8057" s="37"/>
      <c r="E8057" s="37"/>
      <c r="F8057" s="37"/>
      <c r="G8057" s="38"/>
      <c r="H8057" s="37"/>
      <c r="I8057" s="41"/>
      <c r="J8057" s="41"/>
      <c r="K8057" s="37"/>
      <c r="L8057" s="37"/>
      <c r="M8057" s="37"/>
      <c r="N8057" s="37"/>
      <c r="O8057" s="38"/>
    </row>
    <row r="8058" spans="2:15" x14ac:dyDescent="0.4">
      <c r="B8058" s="63"/>
      <c r="C8058" s="37"/>
      <c r="D8058" s="37"/>
      <c r="E8058" s="37"/>
      <c r="F8058" s="37"/>
      <c r="G8058" s="38"/>
      <c r="H8058" s="37"/>
      <c r="I8058" s="41"/>
      <c r="J8058" s="41"/>
      <c r="K8058" s="37"/>
      <c r="L8058" s="37"/>
      <c r="M8058" s="37"/>
      <c r="N8058" s="37"/>
      <c r="O8058" s="38"/>
    </row>
    <row r="8059" spans="2:15" x14ac:dyDescent="0.4">
      <c r="B8059" s="63"/>
      <c r="C8059" s="37"/>
      <c r="D8059" s="37"/>
      <c r="E8059" s="37"/>
      <c r="F8059" s="37"/>
      <c r="G8059" s="38"/>
      <c r="H8059" s="37"/>
      <c r="I8059" s="41"/>
      <c r="J8059" s="41"/>
      <c r="K8059" s="37"/>
      <c r="L8059" s="37"/>
      <c r="M8059" s="37"/>
      <c r="N8059" s="37"/>
      <c r="O8059" s="38"/>
    </row>
    <row r="8060" spans="2:15" x14ac:dyDescent="0.4">
      <c r="B8060" s="63"/>
      <c r="C8060" s="37"/>
      <c r="D8060" s="37"/>
      <c r="E8060" s="37"/>
      <c r="F8060" s="37"/>
      <c r="G8060" s="38"/>
      <c r="H8060" s="37"/>
      <c r="I8060" s="41"/>
      <c r="J8060" s="41"/>
      <c r="K8060" s="37"/>
      <c r="L8060" s="37"/>
      <c r="M8060" s="37"/>
      <c r="N8060" s="37"/>
      <c r="O8060" s="38"/>
    </row>
    <row r="8061" spans="2:15" x14ac:dyDescent="0.4">
      <c r="B8061" s="63"/>
      <c r="C8061" s="37"/>
      <c r="D8061" s="37"/>
      <c r="E8061" s="37"/>
      <c r="F8061" s="37"/>
      <c r="G8061" s="38"/>
      <c r="H8061" s="37"/>
      <c r="I8061" s="41"/>
      <c r="J8061" s="41"/>
      <c r="K8061" s="37"/>
      <c r="L8061" s="37"/>
      <c r="M8061" s="37"/>
      <c r="N8061" s="37"/>
      <c r="O8061" s="38"/>
    </row>
    <row r="8062" spans="2:15" x14ac:dyDescent="0.4">
      <c r="B8062" s="63"/>
      <c r="C8062" s="37"/>
      <c r="D8062" s="37"/>
      <c r="E8062" s="37"/>
      <c r="F8062" s="37"/>
      <c r="G8062" s="38"/>
      <c r="H8062" s="37"/>
      <c r="I8062" s="41"/>
      <c r="J8062" s="41"/>
      <c r="K8062" s="37"/>
      <c r="L8062" s="37"/>
      <c r="M8062" s="37"/>
      <c r="N8062" s="37"/>
      <c r="O8062" s="38"/>
    </row>
    <row r="8063" spans="2:15" x14ac:dyDescent="0.4">
      <c r="B8063" s="63"/>
      <c r="C8063" s="37"/>
      <c r="D8063" s="37"/>
      <c r="E8063" s="37"/>
      <c r="F8063" s="37"/>
      <c r="G8063" s="38"/>
      <c r="H8063" s="37"/>
      <c r="I8063" s="41"/>
      <c r="J8063" s="41"/>
      <c r="K8063" s="37"/>
      <c r="L8063" s="37"/>
      <c r="M8063" s="37"/>
      <c r="N8063" s="37"/>
      <c r="O8063" s="38"/>
    </row>
    <row r="8064" spans="2:15" x14ac:dyDescent="0.4">
      <c r="B8064" s="63"/>
      <c r="C8064" s="37"/>
      <c r="D8064" s="37"/>
      <c r="E8064" s="37"/>
      <c r="F8064" s="37"/>
      <c r="G8064" s="38"/>
      <c r="H8064" s="37"/>
      <c r="I8064" s="41"/>
      <c r="J8064" s="41"/>
      <c r="K8064" s="37"/>
      <c r="L8064" s="37"/>
      <c r="M8064" s="37"/>
      <c r="N8064" s="37"/>
      <c r="O8064" s="38"/>
    </row>
    <row r="8065" spans="2:15" x14ac:dyDescent="0.4">
      <c r="B8065" s="63"/>
      <c r="C8065" s="37"/>
      <c r="D8065" s="37"/>
      <c r="E8065" s="37"/>
      <c r="F8065" s="37"/>
      <c r="G8065" s="38"/>
      <c r="H8065" s="37"/>
      <c r="I8065" s="41"/>
      <c r="J8065" s="41"/>
      <c r="K8065" s="37"/>
      <c r="L8065" s="37"/>
      <c r="M8065" s="37"/>
      <c r="N8065" s="37"/>
      <c r="O8065" s="38"/>
    </row>
    <row r="8066" spans="2:15" x14ac:dyDescent="0.4">
      <c r="B8066" s="63"/>
      <c r="C8066" s="37"/>
      <c r="D8066" s="37"/>
      <c r="E8066" s="37"/>
      <c r="F8066" s="37"/>
      <c r="G8066" s="38"/>
      <c r="H8066" s="37"/>
      <c r="I8066" s="41"/>
      <c r="J8066" s="41"/>
      <c r="K8066" s="37"/>
      <c r="L8066" s="37"/>
      <c r="M8066" s="37"/>
      <c r="N8066" s="37"/>
      <c r="O8066" s="38"/>
    </row>
    <row r="8067" spans="2:15" x14ac:dyDescent="0.4">
      <c r="B8067" s="63"/>
      <c r="C8067" s="37"/>
      <c r="D8067" s="37"/>
      <c r="E8067" s="37"/>
      <c r="F8067" s="37"/>
      <c r="G8067" s="38"/>
      <c r="H8067" s="37"/>
      <c r="I8067" s="41"/>
      <c r="J8067" s="41"/>
      <c r="K8067" s="37"/>
      <c r="L8067" s="37"/>
      <c r="M8067" s="37"/>
      <c r="N8067" s="37"/>
      <c r="O8067" s="38"/>
    </row>
    <row r="8068" spans="2:15" x14ac:dyDescent="0.4">
      <c r="B8068" s="63"/>
      <c r="C8068" s="37"/>
      <c r="D8068" s="37"/>
      <c r="E8068" s="37"/>
      <c r="F8068" s="37"/>
      <c r="G8068" s="38"/>
      <c r="H8068" s="37"/>
      <c r="I8068" s="41"/>
      <c r="J8068" s="41"/>
      <c r="K8068" s="37"/>
      <c r="L8068" s="37"/>
      <c r="M8068" s="37"/>
      <c r="N8068" s="37"/>
      <c r="O8068" s="38"/>
    </row>
    <row r="8069" spans="2:15" x14ac:dyDescent="0.4">
      <c r="B8069" s="63"/>
      <c r="C8069" s="37"/>
      <c r="D8069" s="37"/>
      <c r="E8069" s="37"/>
      <c r="F8069" s="37"/>
      <c r="G8069" s="38"/>
      <c r="H8069" s="37"/>
      <c r="I8069" s="41"/>
      <c r="J8069" s="41"/>
      <c r="K8069" s="37"/>
      <c r="L8069" s="37"/>
      <c r="M8069" s="37"/>
      <c r="N8069" s="37"/>
      <c r="O8069" s="38"/>
    </row>
    <row r="8070" spans="2:15" x14ac:dyDescent="0.4">
      <c r="B8070" s="63"/>
      <c r="C8070" s="37"/>
      <c r="D8070" s="37"/>
      <c r="E8070" s="37"/>
      <c r="F8070" s="37"/>
      <c r="G8070" s="38"/>
      <c r="H8070" s="37"/>
      <c r="I8070" s="41"/>
      <c r="J8070" s="41"/>
      <c r="K8070" s="37"/>
      <c r="L8070" s="37"/>
      <c r="M8070" s="37"/>
      <c r="N8070" s="37"/>
      <c r="O8070" s="38"/>
    </row>
    <row r="8071" spans="2:15" x14ac:dyDescent="0.4">
      <c r="B8071" s="63"/>
      <c r="C8071" s="37"/>
      <c r="D8071" s="37"/>
      <c r="E8071" s="37"/>
      <c r="F8071" s="37"/>
      <c r="G8071" s="38"/>
      <c r="H8071" s="37"/>
      <c r="I8071" s="41"/>
      <c r="J8071" s="41"/>
      <c r="K8071" s="37"/>
      <c r="L8071" s="37"/>
      <c r="M8071" s="37"/>
      <c r="N8071" s="37"/>
      <c r="O8071" s="38"/>
    </row>
    <row r="8072" spans="2:15" x14ac:dyDescent="0.4">
      <c r="B8072" s="63"/>
      <c r="C8072" s="37"/>
      <c r="D8072" s="37"/>
      <c r="E8072" s="37"/>
      <c r="F8072" s="37"/>
      <c r="G8072" s="38"/>
      <c r="H8072" s="37"/>
      <c r="I8072" s="41"/>
      <c r="J8072" s="41"/>
      <c r="K8072" s="37"/>
      <c r="L8072" s="37"/>
      <c r="M8072" s="37"/>
      <c r="N8072" s="37"/>
      <c r="O8072" s="38"/>
    </row>
    <row r="8073" spans="2:15" x14ac:dyDescent="0.4">
      <c r="B8073" s="63"/>
      <c r="C8073" s="37"/>
      <c r="D8073" s="37"/>
      <c r="E8073" s="37"/>
      <c r="F8073" s="37"/>
      <c r="G8073" s="38"/>
      <c r="H8073" s="37"/>
      <c r="I8073" s="41"/>
      <c r="J8073" s="41"/>
      <c r="K8073" s="37"/>
      <c r="L8073" s="37"/>
      <c r="M8073" s="37"/>
      <c r="N8073" s="37"/>
      <c r="O8073" s="38"/>
    </row>
    <row r="8074" spans="2:15" x14ac:dyDescent="0.4">
      <c r="B8074" s="63"/>
      <c r="C8074" s="37"/>
      <c r="D8074" s="37"/>
      <c r="E8074" s="37"/>
      <c r="F8074" s="37"/>
      <c r="G8074" s="38"/>
      <c r="H8074" s="37"/>
      <c r="I8074" s="41"/>
      <c r="J8074" s="41"/>
      <c r="K8074" s="37"/>
      <c r="L8074" s="37"/>
      <c r="M8074" s="37"/>
      <c r="N8074" s="37"/>
      <c r="O8074" s="38"/>
    </row>
    <row r="8075" spans="2:15" x14ac:dyDescent="0.4">
      <c r="B8075" s="63"/>
      <c r="C8075" s="37"/>
      <c r="D8075" s="37"/>
      <c r="E8075" s="37"/>
      <c r="F8075" s="37"/>
      <c r="G8075" s="38"/>
      <c r="H8075" s="37"/>
      <c r="I8075" s="41"/>
      <c r="J8075" s="41"/>
      <c r="K8075" s="37"/>
      <c r="L8075" s="37"/>
      <c r="M8075" s="37"/>
      <c r="N8075" s="37"/>
      <c r="O8075" s="38"/>
    </row>
    <row r="8076" spans="2:15" x14ac:dyDescent="0.4">
      <c r="B8076" s="63"/>
      <c r="C8076" s="37"/>
      <c r="D8076" s="37"/>
      <c r="E8076" s="37"/>
      <c r="F8076" s="37"/>
      <c r="G8076" s="38"/>
      <c r="H8076" s="37"/>
      <c r="I8076" s="41"/>
      <c r="J8076" s="41"/>
      <c r="K8076" s="37"/>
      <c r="L8076" s="37"/>
      <c r="M8076" s="37"/>
      <c r="N8076" s="37"/>
      <c r="O8076" s="38"/>
    </row>
    <row r="8077" spans="2:15" x14ac:dyDescent="0.4">
      <c r="B8077" s="63"/>
      <c r="C8077" s="37"/>
      <c r="D8077" s="37"/>
      <c r="E8077" s="37"/>
      <c r="F8077" s="37"/>
      <c r="G8077" s="38"/>
      <c r="H8077" s="37"/>
      <c r="I8077" s="41"/>
      <c r="J8077" s="41"/>
      <c r="K8077" s="37"/>
      <c r="L8077" s="37"/>
      <c r="M8077" s="37"/>
      <c r="N8077" s="37"/>
      <c r="O8077" s="38"/>
    </row>
    <row r="8078" spans="2:15" x14ac:dyDescent="0.4">
      <c r="B8078" s="63"/>
      <c r="C8078" s="37"/>
      <c r="D8078" s="37"/>
      <c r="E8078" s="37"/>
      <c r="F8078" s="37"/>
      <c r="G8078" s="38"/>
      <c r="H8078" s="37"/>
      <c r="I8078" s="41"/>
      <c r="J8078" s="41"/>
      <c r="K8078" s="37"/>
      <c r="L8078" s="37"/>
      <c r="M8078" s="37"/>
      <c r="N8078" s="37"/>
      <c r="O8078" s="38"/>
    </row>
    <row r="8079" spans="2:15" x14ac:dyDescent="0.4">
      <c r="B8079" s="63"/>
      <c r="C8079" s="37"/>
      <c r="D8079" s="37"/>
      <c r="E8079" s="37"/>
      <c r="F8079" s="37"/>
      <c r="G8079" s="38"/>
      <c r="H8079" s="37"/>
      <c r="I8079" s="41"/>
      <c r="J8079" s="41"/>
      <c r="K8079" s="37"/>
      <c r="L8079" s="37"/>
      <c r="M8079" s="37"/>
      <c r="N8079" s="37"/>
      <c r="O8079" s="38"/>
    </row>
    <row r="8080" spans="2:15" x14ac:dyDescent="0.4">
      <c r="B8080" s="63"/>
      <c r="C8080" s="37"/>
      <c r="D8080" s="37"/>
      <c r="E8080" s="37"/>
      <c r="F8080" s="37"/>
      <c r="G8080" s="38"/>
      <c r="H8080" s="37"/>
      <c r="I8080" s="41"/>
      <c r="J8080" s="41"/>
      <c r="K8080" s="37"/>
      <c r="L8080" s="37"/>
      <c r="M8080" s="37"/>
      <c r="N8080" s="37"/>
      <c r="O8080" s="38"/>
    </row>
    <row r="8081" spans="2:15" x14ac:dyDescent="0.4">
      <c r="B8081" s="63"/>
      <c r="C8081" s="37"/>
      <c r="D8081" s="37"/>
      <c r="E8081" s="37"/>
      <c r="F8081" s="37"/>
      <c r="G8081" s="38"/>
      <c r="H8081" s="37"/>
      <c r="I8081" s="41"/>
      <c r="J8081" s="41"/>
      <c r="K8081" s="37"/>
      <c r="L8081" s="37"/>
      <c r="M8081" s="37"/>
      <c r="N8081" s="37"/>
      <c r="O8081" s="38"/>
    </row>
    <row r="8082" spans="2:15" x14ac:dyDescent="0.4">
      <c r="B8082" s="63"/>
      <c r="C8082" s="37"/>
      <c r="D8082" s="37"/>
      <c r="E8082" s="37"/>
      <c r="F8082" s="37"/>
      <c r="G8082" s="38"/>
      <c r="H8082" s="37"/>
      <c r="I8082" s="41"/>
      <c r="J8082" s="41"/>
      <c r="K8082" s="37"/>
      <c r="L8082" s="37"/>
      <c r="M8082" s="37"/>
      <c r="N8082" s="37"/>
      <c r="O8082" s="38"/>
    </row>
    <row r="8083" spans="2:15" x14ac:dyDescent="0.4">
      <c r="B8083" s="63"/>
      <c r="C8083" s="37"/>
      <c r="D8083" s="37"/>
      <c r="E8083" s="37"/>
      <c r="F8083" s="37"/>
      <c r="G8083" s="38"/>
      <c r="H8083" s="37"/>
      <c r="I8083" s="41"/>
      <c r="J8083" s="41"/>
      <c r="K8083" s="37"/>
      <c r="L8083" s="37"/>
      <c r="M8083" s="37"/>
      <c r="N8083" s="37"/>
      <c r="O8083" s="38"/>
    </row>
    <row r="8084" spans="2:15" x14ac:dyDescent="0.4">
      <c r="B8084" s="63"/>
      <c r="C8084" s="37"/>
      <c r="D8084" s="37"/>
      <c r="E8084" s="37"/>
      <c r="F8084" s="37"/>
      <c r="G8084" s="38"/>
      <c r="H8084" s="37"/>
      <c r="I8084" s="41"/>
      <c r="J8084" s="41"/>
      <c r="K8084" s="37"/>
      <c r="L8084" s="37"/>
      <c r="M8084" s="37"/>
      <c r="N8084" s="37"/>
      <c r="O8084" s="38"/>
    </row>
    <row r="8085" spans="2:15" x14ac:dyDescent="0.4">
      <c r="B8085" s="63"/>
      <c r="C8085" s="37"/>
      <c r="D8085" s="37"/>
      <c r="E8085" s="37"/>
      <c r="F8085" s="37"/>
      <c r="G8085" s="38"/>
      <c r="H8085" s="37"/>
      <c r="I8085" s="41"/>
      <c r="J8085" s="41"/>
      <c r="K8085" s="37"/>
      <c r="L8085" s="37"/>
      <c r="M8085" s="37"/>
      <c r="N8085" s="37"/>
      <c r="O8085" s="38"/>
    </row>
    <row r="8086" spans="2:15" x14ac:dyDescent="0.4">
      <c r="B8086" s="63"/>
      <c r="C8086" s="37"/>
      <c r="D8086" s="37"/>
      <c r="E8086" s="37"/>
      <c r="F8086" s="37"/>
      <c r="G8086" s="38"/>
      <c r="H8086" s="37"/>
      <c r="I8086" s="41"/>
      <c r="J8086" s="41"/>
      <c r="K8086" s="37"/>
      <c r="L8086" s="37"/>
      <c r="M8086" s="37"/>
      <c r="N8086" s="37"/>
      <c r="O8086" s="38"/>
    </row>
    <row r="8087" spans="2:15" x14ac:dyDescent="0.4">
      <c r="B8087" s="63"/>
      <c r="C8087" s="37"/>
      <c r="D8087" s="37"/>
      <c r="E8087" s="37"/>
      <c r="F8087" s="37"/>
      <c r="G8087" s="38"/>
      <c r="H8087" s="37"/>
      <c r="I8087" s="41"/>
      <c r="J8087" s="41"/>
      <c r="K8087" s="37"/>
      <c r="L8087" s="37"/>
      <c r="M8087" s="37"/>
      <c r="N8087" s="37"/>
      <c r="O8087" s="38"/>
    </row>
    <row r="8088" spans="2:15" x14ac:dyDescent="0.4">
      <c r="B8088" s="63"/>
      <c r="C8088" s="37"/>
      <c r="D8088" s="37"/>
      <c r="E8088" s="37"/>
      <c r="F8088" s="37"/>
      <c r="G8088" s="38"/>
      <c r="H8088" s="37"/>
      <c r="I8088" s="41"/>
      <c r="J8088" s="41"/>
      <c r="K8088" s="37"/>
      <c r="L8088" s="37"/>
      <c r="M8088" s="37"/>
      <c r="N8088" s="37"/>
      <c r="O8088" s="38"/>
    </row>
    <row r="8089" spans="2:15" x14ac:dyDescent="0.4">
      <c r="B8089" s="63"/>
      <c r="C8089" s="37"/>
      <c r="D8089" s="37"/>
      <c r="E8089" s="37"/>
      <c r="F8089" s="37"/>
      <c r="G8089" s="38"/>
      <c r="H8089" s="37"/>
      <c r="I8089" s="41"/>
      <c r="J8089" s="41"/>
      <c r="K8089" s="37"/>
      <c r="L8089" s="37"/>
      <c r="M8089" s="37"/>
      <c r="N8089" s="37"/>
      <c r="O8089" s="38"/>
    </row>
    <row r="8090" spans="2:15" x14ac:dyDescent="0.4">
      <c r="B8090" s="63"/>
      <c r="C8090" s="37"/>
      <c r="D8090" s="37"/>
      <c r="E8090" s="37"/>
      <c r="F8090" s="37"/>
      <c r="G8090" s="38"/>
      <c r="H8090" s="37"/>
      <c r="I8090" s="41"/>
      <c r="J8090" s="41"/>
      <c r="K8090" s="37"/>
      <c r="L8090" s="37"/>
      <c r="M8090" s="37"/>
      <c r="N8090" s="37"/>
      <c r="O8090" s="38"/>
    </row>
    <row r="8091" spans="2:15" x14ac:dyDescent="0.4">
      <c r="B8091" s="63"/>
      <c r="C8091" s="37"/>
      <c r="D8091" s="37"/>
      <c r="E8091" s="37"/>
      <c r="F8091" s="37"/>
      <c r="G8091" s="38"/>
      <c r="H8091" s="37"/>
      <c r="I8091" s="41"/>
      <c r="J8091" s="41"/>
      <c r="K8091" s="37"/>
      <c r="L8091" s="37"/>
      <c r="M8091" s="37"/>
      <c r="N8091" s="37"/>
      <c r="O8091" s="38"/>
    </row>
    <row r="8092" spans="2:15" x14ac:dyDescent="0.4">
      <c r="B8092" s="63"/>
      <c r="C8092" s="37"/>
      <c r="D8092" s="37"/>
      <c r="E8092" s="37"/>
      <c r="F8092" s="37"/>
      <c r="G8092" s="38"/>
      <c r="H8092" s="37"/>
      <c r="I8092" s="41"/>
      <c r="J8092" s="41"/>
      <c r="K8092" s="37"/>
      <c r="L8092" s="37"/>
      <c r="M8092" s="37"/>
      <c r="N8092" s="37"/>
      <c r="O8092" s="38"/>
    </row>
    <row r="8093" spans="2:15" x14ac:dyDescent="0.4">
      <c r="B8093" s="63"/>
      <c r="C8093" s="37"/>
      <c r="D8093" s="37"/>
      <c r="E8093" s="37"/>
      <c r="F8093" s="37"/>
      <c r="G8093" s="38"/>
      <c r="H8093" s="37"/>
      <c r="I8093" s="41"/>
      <c r="J8093" s="41"/>
      <c r="K8093" s="37"/>
      <c r="L8093" s="37"/>
      <c r="M8093" s="37"/>
      <c r="N8093" s="37"/>
      <c r="O8093" s="38"/>
    </row>
    <row r="8094" spans="2:15" x14ac:dyDescent="0.4">
      <c r="B8094" s="63"/>
      <c r="C8094" s="37"/>
      <c r="D8094" s="37"/>
      <c r="E8094" s="37"/>
      <c r="F8094" s="37"/>
      <c r="G8094" s="38"/>
      <c r="H8094" s="37"/>
      <c r="I8094" s="41"/>
      <c r="J8094" s="41"/>
      <c r="K8094" s="37"/>
      <c r="L8094" s="37"/>
      <c r="M8094" s="37"/>
      <c r="N8094" s="37"/>
      <c r="O8094" s="38"/>
    </row>
    <row r="8095" spans="2:15" x14ac:dyDescent="0.4">
      <c r="B8095" s="63"/>
      <c r="C8095" s="37"/>
      <c r="D8095" s="37"/>
      <c r="E8095" s="37"/>
      <c r="F8095" s="37"/>
      <c r="G8095" s="38"/>
      <c r="H8095" s="37"/>
      <c r="I8095" s="41"/>
      <c r="J8095" s="41"/>
      <c r="K8095" s="37"/>
      <c r="L8095" s="37"/>
      <c r="M8095" s="37"/>
      <c r="N8095" s="37"/>
      <c r="O8095" s="38"/>
    </row>
    <row r="8096" spans="2:15" x14ac:dyDescent="0.4">
      <c r="B8096" s="63"/>
      <c r="C8096" s="37"/>
      <c r="D8096" s="37"/>
      <c r="E8096" s="37"/>
      <c r="F8096" s="37"/>
      <c r="G8096" s="38"/>
      <c r="H8096" s="37"/>
      <c r="I8096" s="41"/>
      <c r="J8096" s="41"/>
      <c r="K8096" s="37"/>
      <c r="L8096" s="37"/>
      <c r="M8096" s="37"/>
      <c r="N8096" s="37"/>
      <c r="O8096" s="38"/>
    </row>
    <row r="8097" spans="2:15" x14ac:dyDescent="0.4">
      <c r="B8097" s="63"/>
      <c r="C8097" s="37"/>
      <c r="D8097" s="37"/>
      <c r="E8097" s="37"/>
      <c r="F8097" s="37"/>
      <c r="G8097" s="38"/>
      <c r="H8097" s="37"/>
      <c r="I8097" s="41"/>
      <c r="J8097" s="41"/>
      <c r="K8097" s="37"/>
      <c r="L8097" s="37"/>
      <c r="M8097" s="37"/>
      <c r="N8097" s="37"/>
      <c r="O8097" s="38"/>
    </row>
    <row r="8098" spans="2:15" x14ac:dyDescent="0.4">
      <c r="B8098" s="63"/>
      <c r="C8098" s="37"/>
      <c r="D8098" s="37"/>
      <c r="E8098" s="37"/>
      <c r="F8098" s="37"/>
      <c r="G8098" s="38"/>
      <c r="H8098" s="37"/>
      <c r="I8098" s="41"/>
      <c r="J8098" s="41"/>
      <c r="K8098" s="37"/>
      <c r="L8098" s="37"/>
      <c r="M8098" s="37"/>
      <c r="N8098" s="37"/>
      <c r="O8098" s="38"/>
    </row>
    <row r="8099" spans="2:15" x14ac:dyDescent="0.4">
      <c r="B8099" s="63"/>
      <c r="C8099" s="37"/>
      <c r="D8099" s="37"/>
      <c r="E8099" s="37"/>
      <c r="F8099" s="37"/>
      <c r="G8099" s="38"/>
      <c r="H8099" s="37"/>
      <c r="I8099" s="41"/>
      <c r="J8099" s="41"/>
      <c r="K8099" s="37"/>
      <c r="L8099" s="37"/>
      <c r="M8099" s="37"/>
      <c r="N8099" s="37"/>
      <c r="O8099" s="38"/>
    </row>
    <row r="8100" spans="2:15" x14ac:dyDescent="0.4">
      <c r="B8100" s="63"/>
      <c r="C8100" s="37"/>
      <c r="D8100" s="37"/>
      <c r="E8100" s="37"/>
      <c r="F8100" s="37"/>
      <c r="G8100" s="38"/>
      <c r="H8100" s="37"/>
      <c r="I8100" s="41"/>
      <c r="J8100" s="41"/>
      <c r="K8100" s="37"/>
      <c r="L8100" s="37"/>
      <c r="M8100" s="37"/>
      <c r="N8100" s="37"/>
      <c r="O8100" s="38"/>
    </row>
    <row r="8101" spans="2:15" x14ac:dyDescent="0.4">
      <c r="B8101" s="63"/>
      <c r="C8101" s="37"/>
      <c r="D8101" s="37"/>
      <c r="E8101" s="37"/>
      <c r="F8101" s="37"/>
      <c r="G8101" s="38"/>
      <c r="H8101" s="37"/>
      <c r="I8101" s="41"/>
      <c r="J8101" s="41"/>
      <c r="K8101" s="37"/>
      <c r="L8101" s="37"/>
      <c r="M8101" s="37"/>
      <c r="N8101" s="37"/>
      <c r="O8101" s="38"/>
    </row>
    <row r="8102" spans="2:15" x14ac:dyDescent="0.4">
      <c r="B8102" s="63"/>
      <c r="C8102" s="37"/>
      <c r="D8102" s="37"/>
      <c r="E8102" s="37"/>
      <c r="F8102" s="37"/>
      <c r="G8102" s="38"/>
      <c r="H8102" s="37"/>
      <c r="I8102" s="41"/>
      <c r="J8102" s="41"/>
      <c r="K8102" s="37"/>
      <c r="L8102" s="37"/>
      <c r="M8102" s="37"/>
      <c r="N8102" s="37"/>
      <c r="O8102" s="38"/>
    </row>
    <row r="8103" spans="2:15" x14ac:dyDescent="0.4">
      <c r="B8103" s="63"/>
      <c r="C8103" s="37"/>
      <c r="D8103" s="37"/>
      <c r="E8103" s="37"/>
      <c r="F8103" s="37"/>
      <c r="G8103" s="38"/>
      <c r="H8103" s="37"/>
      <c r="I8103" s="41"/>
      <c r="J8103" s="41"/>
      <c r="K8103" s="37"/>
      <c r="L8103" s="37"/>
      <c r="M8103" s="37"/>
      <c r="N8103" s="37"/>
      <c r="O8103" s="38"/>
    </row>
    <row r="8104" spans="2:15" x14ac:dyDescent="0.4">
      <c r="B8104" s="63"/>
      <c r="C8104" s="37"/>
      <c r="D8104" s="37"/>
      <c r="E8104" s="37"/>
      <c r="F8104" s="37"/>
      <c r="G8104" s="38"/>
      <c r="H8104" s="37"/>
      <c r="I8104" s="41"/>
      <c r="J8104" s="41"/>
      <c r="K8104" s="37"/>
      <c r="L8104" s="37"/>
      <c r="M8104" s="37"/>
      <c r="N8104" s="37"/>
      <c r="O8104" s="38"/>
    </row>
    <row r="8105" spans="2:15" x14ac:dyDescent="0.4">
      <c r="B8105" s="63"/>
      <c r="C8105" s="37"/>
      <c r="D8105" s="37"/>
      <c r="E8105" s="37"/>
      <c r="F8105" s="37"/>
      <c r="G8105" s="38"/>
      <c r="H8105" s="37"/>
      <c r="I8105" s="41"/>
      <c r="J8105" s="41"/>
      <c r="K8105" s="37"/>
      <c r="L8105" s="37"/>
      <c r="M8105" s="37"/>
      <c r="N8105" s="37"/>
      <c r="O8105" s="38"/>
    </row>
    <row r="8106" spans="2:15" x14ac:dyDescent="0.4">
      <c r="B8106" s="63"/>
      <c r="C8106" s="37"/>
      <c r="D8106" s="37"/>
      <c r="E8106" s="37"/>
      <c r="F8106" s="37"/>
      <c r="G8106" s="38"/>
      <c r="H8106" s="37"/>
      <c r="I8106" s="41"/>
      <c r="J8106" s="41"/>
      <c r="K8106" s="37"/>
      <c r="L8106" s="37"/>
      <c r="M8106" s="37"/>
      <c r="N8106" s="37"/>
      <c r="O8106" s="38"/>
    </row>
    <row r="8107" spans="2:15" x14ac:dyDescent="0.4">
      <c r="B8107" s="63"/>
      <c r="C8107" s="37"/>
      <c r="D8107" s="37"/>
      <c r="E8107" s="37"/>
      <c r="F8107" s="37"/>
      <c r="G8107" s="38"/>
      <c r="H8107" s="37"/>
      <c r="I8107" s="41"/>
      <c r="J8107" s="41"/>
      <c r="K8107" s="37"/>
      <c r="L8107" s="37"/>
      <c r="M8107" s="37"/>
      <c r="N8107" s="37"/>
      <c r="O8107" s="38"/>
    </row>
    <row r="8108" spans="2:15" x14ac:dyDescent="0.4">
      <c r="B8108" s="63"/>
      <c r="C8108" s="37"/>
      <c r="D8108" s="37"/>
      <c r="E8108" s="37"/>
      <c r="F8108" s="37"/>
      <c r="G8108" s="38"/>
      <c r="H8108" s="37"/>
      <c r="I8108" s="41"/>
      <c r="J8108" s="41"/>
      <c r="K8108" s="37"/>
      <c r="L8108" s="37"/>
      <c r="M8108" s="37"/>
      <c r="N8108" s="37"/>
      <c r="O8108" s="38"/>
    </row>
    <row r="8109" spans="2:15" x14ac:dyDescent="0.4">
      <c r="B8109" s="63"/>
      <c r="C8109" s="37"/>
      <c r="D8109" s="37"/>
      <c r="E8109" s="37"/>
      <c r="F8109" s="37"/>
      <c r="G8109" s="38"/>
      <c r="H8109" s="37"/>
      <c r="I8109" s="41"/>
      <c r="J8109" s="41"/>
      <c r="K8109" s="37"/>
      <c r="L8109" s="37"/>
      <c r="M8109" s="37"/>
      <c r="N8109" s="37"/>
      <c r="O8109" s="38"/>
    </row>
    <row r="8110" spans="2:15" x14ac:dyDescent="0.4">
      <c r="B8110" s="63"/>
      <c r="C8110" s="37"/>
      <c r="D8110" s="37"/>
      <c r="E8110" s="37"/>
      <c r="F8110" s="37"/>
      <c r="G8110" s="38"/>
      <c r="H8110" s="37"/>
      <c r="I8110" s="41"/>
      <c r="J8110" s="41"/>
      <c r="K8110" s="37"/>
      <c r="L8110" s="37"/>
      <c r="M8110" s="37"/>
      <c r="N8110" s="37"/>
      <c r="O8110" s="38"/>
    </row>
    <row r="8111" spans="2:15" x14ac:dyDescent="0.4">
      <c r="B8111" s="63"/>
      <c r="C8111" s="37"/>
      <c r="D8111" s="37"/>
      <c r="E8111" s="37"/>
      <c r="F8111" s="37"/>
      <c r="G8111" s="38"/>
      <c r="H8111" s="37"/>
      <c r="I8111" s="41"/>
      <c r="J8111" s="41"/>
      <c r="K8111" s="37"/>
      <c r="L8111" s="37"/>
      <c r="M8111" s="37"/>
      <c r="N8111" s="37"/>
      <c r="O8111" s="38"/>
    </row>
    <row r="8112" spans="2:15" x14ac:dyDescent="0.4">
      <c r="B8112" s="63"/>
      <c r="C8112" s="37"/>
      <c r="D8112" s="37"/>
      <c r="E8112" s="37"/>
      <c r="F8112" s="37"/>
      <c r="G8112" s="38"/>
      <c r="H8112" s="37"/>
      <c r="I8112" s="41"/>
      <c r="J8112" s="41"/>
      <c r="K8112" s="37"/>
      <c r="L8112" s="37"/>
      <c r="M8112" s="37"/>
      <c r="N8112" s="37"/>
      <c r="O8112" s="38"/>
    </row>
    <row r="8113" spans="2:15" x14ac:dyDescent="0.4">
      <c r="B8113" s="63"/>
      <c r="C8113" s="37"/>
      <c r="D8113" s="37"/>
      <c r="E8113" s="37"/>
      <c r="F8113" s="37"/>
      <c r="G8113" s="38"/>
      <c r="H8113" s="37"/>
      <c r="I8113" s="41"/>
      <c r="J8113" s="41"/>
      <c r="K8113" s="37"/>
      <c r="L8113" s="37"/>
      <c r="M8113" s="37"/>
      <c r="N8113" s="37"/>
      <c r="O8113" s="38"/>
    </row>
    <row r="8114" spans="2:15" x14ac:dyDescent="0.4">
      <c r="B8114" s="63"/>
      <c r="C8114" s="37"/>
      <c r="D8114" s="37"/>
      <c r="E8114" s="37"/>
      <c r="F8114" s="37"/>
      <c r="G8114" s="38"/>
      <c r="H8114" s="37"/>
      <c r="I8114" s="41"/>
      <c r="J8114" s="41"/>
      <c r="K8114" s="37"/>
      <c r="L8114" s="37"/>
      <c r="M8114" s="37"/>
      <c r="N8114" s="37"/>
      <c r="O8114" s="38"/>
    </row>
    <row r="8115" spans="2:15" x14ac:dyDescent="0.4">
      <c r="B8115" s="63"/>
      <c r="C8115" s="37"/>
      <c r="D8115" s="37"/>
      <c r="E8115" s="37"/>
      <c r="F8115" s="37"/>
      <c r="G8115" s="38"/>
      <c r="H8115" s="37"/>
      <c r="I8115" s="41"/>
      <c r="J8115" s="41"/>
      <c r="K8115" s="37"/>
      <c r="L8115" s="37"/>
      <c r="M8115" s="37"/>
      <c r="N8115" s="37"/>
      <c r="O8115" s="38"/>
    </row>
    <row r="8116" spans="2:15" x14ac:dyDescent="0.4">
      <c r="B8116" s="63"/>
      <c r="C8116" s="37"/>
      <c r="D8116" s="37"/>
      <c r="E8116" s="37"/>
      <c r="F8116" s="37"/>
      <c r="G8116" s="38"/>
      <c r="H8116" s="37"/>
      <c r="I8116" s="41"/>
      <c r="J8116" s="41"/>
      <c r="K8116" s="37"/>
      <c r="L8116" s="37"/>
      <c r="M8116" s="37"/>
      <c r="N8116" s="37"/>
      <c r="O8116" s="38"/>
    </row>
    <row r="8117" spans="2:15" x14ac:dyDescent="0.4">
      <c r="B8117" s="63"/>
      <c r="C8117" s="37"/>
      <c r="D8117" s="37"/>
      <c r="E8117" s="37"/>
      <c r="F8117" s="37"/>
      <c r="G8117" s="38"/>
      <c r="H8117" s="37"/>
      <c r="I8117" s="41"/>
      <c r="J8117" s="41"/>
      <c r="K8117" s="37"/>
      <c r="L8117" s="37"/>
      <c r="M8117" s="37"/>
      <c r="N8117" s="37"/>
      <c r="O8117" s="38"/>
    </row>
    <row r="8118" spans="2:15" x14ac:dyDescent="0.4">
      <c r="B8118" s="63"/>
      <c r="C8118" s="37"/>
      <c r="D8118" s="37"/>
      <c r="E8118" s="37"/>
      <c r="F8118" s="37"/>
      <c r="G8118" s="38"/>
      <c r="H8118" s="37"/>
      <c r="I8118" s="41"/>
      <c r="J8118" s="41"/>
      <c r="K8118" s="37"/>
      <c r="L8118" s="37"/>
      <c r="M8118" s="37"/>
      <c r="N8118" s="37"/>
      <c r="O8118" s="38"/>
    </row>
    <row r="8119" spans="2:15" x14ac:dyDescent="0.4">
      <c r="B8119" s="63"/>
      <c r="C8119" s="37"/>
      <c r="D8119" s="37"/>
      <c r="E8119" s="37"/>
      <c r="F8119" s="37"/>
      <c r="G8119" s="38"/>
      <c r="H8119" s="37"/>
      <c r="I8119" s="41"/>
      <c r="J8119" s="41"/>
      <c r="K8119" s="37"/>
      <c r="L8119" s="37"/>
      <c r="M8119" s="37"/>
      <c r="N8119" s="37"/>
      <c r="O8119" s="38"/>
    </row>
    <row r="8120" spans="2:15" x14ac:dyDescent="0.4">
      <c r="B8120" s="63"/>
      <c r="C8120" s="37"/>
      <c r="D8120" s="37"/>
      <c r="E8120" s="37"/>
      <c r="F8120" s="37"/>
      <c r="G8120" s="38"/>
      <c r="H8120" s="37"/>
      <c r="I8120" s="41"/>
      <c r="J8120" s="41"/>
      <c r="K8120" s="37"/>
      <c r="L8120" s="37"/>
      <c r="M8120" s="37"/>
      <c r="N8120" s="37"/>
      <c r="O8120" s="38"/>
    </row>
    <row r="8121" spans="2:15" x14ac:dyDescent="0.4">
      <c r="B8121" s="63"/>
      <c r="C8121" s="37"/>
      <c r="D8121" s="37"/>
      <c r="E8121" s="37"/>
      <c r="F8121" s="37"/>
      <c r="G8121" s="38"/>
      <c r="H8121" s="37"/>
      <c r="I8121" s="41"/>
      <c r="J8121" s="41"/>
      <c r="K8121" s="37"/>
      <c r="L8121" s="37"/>
      <c r="M8121" s="37"/>
      <c r="N8121" s="37"/>
      <c r="O8121" s="38"/>
    </row>
    <row r="8122" spans="2:15" x14ac:dyDescent="0.4">
      <c r="B8122" s="63"/>
      <c r="C8122" s="37"/>
      <c r="D8122" s="37"/>
      <c r="E8122" s="37"/>
      <c r="F8122" s="37"/>
      <c r="G8122" s="38"/>
      <c r="H8122" s="37"/>
      <c r="I8122" s="41"/>
      <c r="J8122" s="41"/>
      <c r="K8122" s="37"/>
      <c r="L8122" s="37"/>
      <c r="M8122" s="37"/>
      <c r="N8122" s="37"/>
      <c r="O8122" s="38"/>
    </row>
    <row r="8123" spans="2:15" x14ac:dyDescent="0.4">
      <c r="B8123" s="63"/>
      <c r="C8123" s="37"/>
      <c r="D8123" s="37"/>
      <c r="E8123" s="37"/>
      <c r="F8123" s="37"/>
      <c r="G8123" s="38"/>
      <c r="H8123" s="37"/>
      <c r="I8123" s="41"/>
      <c r="J8123" s="41"/>
      <c r="K8123" s="37"/>
      <c r="L8123" s="37"/>
      <c r="M8123" s="37"/>
      <c r="N8123" s="37"/>
      <c r="O8123" s="38"/>
    </row>
    <row r="8124" spans="2:15" x14ac:dyDescent="0.4">
      <c r="B8124" s="63"/>
      <c r="C8124" s="37"/>
      <c r="D8124" s="37"/>
      <c r="E8124" s="37"/>
      <c r="F8124" s="37"/>
      <c r="G8124" s="38"/>
      <c r="H8124" s="37"/>
      <c r="I8124" s="41"/>
      <c r="J8124" s="41"/>
      <c r="K8124" s="37"/>
      <c r="L8124" s="37"/>
      <c r="M8124" s="37"/>
      <c r="N8124" s="37"/>
      <c r="O8124" s="38"/>
    </row>
    <row r="8125" spans="2:15" x14ac:dyDescent="0.4">
      <c r="B8125" s="63"/>
      <c r="C8125" s="37"/>
      <c r="D8125" s="37"/>
      <c r="E8125" s="37"/>
      <c r="F8125" s="37"/>
      <c r="G8125" s="38"/>
      <c r="H8125" s="37"/>
      <c r="I8125" s="41"/>
      <c r="J8125" s="41"/>
      <c r="K8125" s="37"/>
      <c r="L8125" s="37"/>
      <c r="M8125" s="37"/>
      <c r="N8125" s="37"/>
      <c r="O8125" s="38"/>
    </row>
    <row r="8126" spans="2:15" x14ac:dyDescent="0.4">
      <c r="B8126" s="63"/>
      <c r="C8126" s="37"/>
      <c r="D8126" s="37"/>
      <c r="E8126" s="37"/>
      <c r="F8126" s="37"/>
      <c r="G8126" s="38"/>
      <c r="H8126" s="37"/>
      <c r="I8126" s="41"/>
      <c r="J8126" s="41"/>
      <c r="K8126" s="37"/>
      <c r="L8126" s="37"/>
      <c r="M8126" s="37"/>
      <c r="N8126" s="37"/>
      <c r="O8126" s="38"/>
    </row>
    <row r="8127" spans="2:15" x14ac:dyDescent="0.4">
      <c r="B8127" s="63"/>
      <c r="C8127" s="37"/>
      <c r="D8127" s="37"/>
      <c r="E8127" s="37"/>
      <c r="F8127" s="37"/>
      <c r="G8127" s="38"/>
      <c r="H8127" s="37"/>
      <c r="I8127" s="41"/>
      <c r="J8127" s="41"/>
      <c r="K8127" s="37"/>
      <c r="L8127" s="37"/>
      <c r="M8127" s="37"/>
      <c r="N8127" s="37"/>
      <c r="O8127" s="38"/>
    </row>
    <row r="8128" spans="2:15" x14ac:dyDescent="0.4">
      <c r="B8128" s="63"/>
      <c r="C8128" s="37"/>
      <c r="D8128" s="37"/>
      <c r="E8128" s="37"/>
      <c r="F8128" s="37"/>
      <c r="G8128" s="38"/>
      <c r="H8128" s="37"/>
      <c r="I8128" s="41"/>
      <c r="J8128" s="41"/>
      <c r="K8128" s="37"/>
      <c r="L8128" s="37"/>
      <c r="M8128" s="37"/>
      <c r="N8128" s="37"/>
      <c r="O8128" s="38"/>
    </row>
    <row r="8129" spans="2:15" x14ac:dyDescent="0.4">
      <c r="B8129" s="63"/>
      <c r="C8129" s="37"/>
      <c r="D8129" s="37"/>
      <c r="E8129" s="37"/>
      <c r="F8129" s="37"/>
      <c r="G8129" s="38"/>
      <c r="H8129" s="37"/>
      <c r="I8129" s="41"/>
      <c r="J8129" s="41"/>
      <c r="K8129" s="37"/>
      <c r="L8129" s="37"/>
      <c r="M8129" s="37"/>
      <c r="N8129" s="37"/>
      <c r="O8129" s="38"/>
    </row>
    <row r="8130" spans="2:15" x14ac:dyDescent="0.4">
      <c r="B8130" s="63"/>
      <c r="C8130" s="37"/>
      <c r="D8130" s="37"/>
      <c r="E8130" s="37"/>
      <c r="F8130" s="37"/>
      <c r="G8130" s="38"/>
      <c r="H8130" s="37"/>
      <c r="I8130" s="41"/>
      <c r="J8130" s="41"/>
      <c r="K8130" s="37"/>
      <c r="L8130" s="37"/>
      <c r="M8130" s="37"/>
      <c r="N8130" s="37"/>
      <c r="O8130" s="38"/>
    </row>
    <row r="8131" spans="2:15" x14ac:dyDescent="0.4">
      <c r="B8131" s="63"/>
      <c r="C8131" s="37"/>
      <c r="D8131" s="37"/>
      <c r="E8131" s="37"/>
      <c r="F8131" s="37"/>
      <c r="G8131" s="38"/>
      <c r="H8131" s="37"/>
      <c r="I8131" s="41"/>
      <c r="J8131" s="41"/>
      <c r="K8131" s="37"/>
      <c r="L8131" s="37"/>
      <c r="M8131" s="37"/>
      <c r="N8131" s="37"/>
      <c r="O8131" s="38"/>
    </row>
    <row r="8132" spans="2:15" x14ac:dyDescent="0.4">
      <c r="B8132" s="63"/>
      <c r="C8132" s="37"/>
      <c r="D8132" s="37"/>
      <c r="E8132" s="37"/>
      <c r="F8132" s="37"/>
      <c r="G8132" s="38"/>
      <c r="H8132" s="37"/>
      <c r="I8132" s="41"/>
      <c r="J8132" s="41"/>
      <c r="K8132" s="37"/>
      <c r="L8132" s="37"/>
      <c r="M8132" s="37"/>
      <c r="N8132" s="37"/>
      <c r="O8132" s="38"/>
    </row>
    <row r="8133" spans="2:15" x14ac:dyDescent="0.4">
      <c r="B8133" s="63"/>
      <c r="C8133" s="37"/>
      <c r="D8133" s="37"/>
      <c r="E8133" s="37"/>
      <c r="F8133" s="37"/>
      <c r="G8133" s="38"/>
      <c r="H8133" s="37"/>
      <c r="I8133" s="41"/>
      <c r="J8133" s="41"/>
      <c r="K8133" s="37"/>
      <c r="L8133" s="37"/>
      <c r="M8133" s="37"/>
      <c r="N8133" s="37"/>
      <c r="O8133" s="38"/>
    </row>
    <row r="8134" spans="2:15" x14ac:dyDescent="0.4">
      <c r="B8134" s="63"/>
      <c r="C8134" s="37"/>
      <c r="D8134" s="37"/>
      <c r="E8134" s="37"/>
      <c r="F8134" s="37"/>
      <c r="G8134" s="38"/>
      <c r="H8134" s="37"/>
      <c r="I8134" s="41"/>
      <c r="J8134" s="41"/>
      <c r="K8134" s="37"/>
      <c r="L8134" s="37"/>
      <c r="M8134" s="37"/>
      <c r="N8134" s="37"/>
      <c r="O8134" s="38"/>
    </row>
    <row r="8135" spans="2:15" x14ac:dyDescent="0.4">
      <c r="B8135" s="63"/>
      <c r="C8135" s="37"/>
      <c r="D8135" s="37"/>
      <c r="E8135" s="37"/>
      <c r="F8135" s="37"/>
      <c r="G8135" s="38"/>
      <c r="H8135" s="37"/>
      <c r="I8135" s="41"/>
      <c r="J8135" s="41"/>
      <c r="K8135" s="37"/>
      <c r="L8135" s="37"/>
      <c r="M8135" s="37"/>
      <c r="N8135" s="37"/>
      <c r="O8135" s="38"/>
    </row>
    <row r="8136" spans="2:15" x14ac:dyDescent="0.4">
      <c r="B8136" s="63"/>
      <c r="C8136" s="37"/>
      <c r="D8136" s="37"/>
      <c r="E8136" s="37"/>
      <c r="F8136" s="37"/>
      <c r="G8136" s="38"/>
      <c r="H8136" s="37"/>
      <c r="I8136" s="41"/>
      <c r="J8136" s="41"/>
      <c r="K8136" s="37"/>
      <c r="L8136" s="37"/>
      <c r="M8136" s="37"/>
      <c r="N8136" s="37"/>
      <c r="O8136" s="38"/>
    </row>
    <row r="8137" spans="2:15" x14ac:dyDescent="0.4">
      <c r="B8137" s="63"/>
      <c r="C8137" s="37"/>
      <c r="D8137" s="37"/>
      <c r="E8137" s="37"/>
      <c r="F8137" s="37"/>
      <c r="G8137" s="38"/>
      <c r="H8137" s="37"/>
      <c r="I8137" s="41"/>
      <c r="J8137" s="41"/>
      <c r="K8137" s="37"/>
      <c r="L8137" s="37"/>
      <c r="M8137" s="37"/>
      <c r="N8137" s="37"/>
      <c r="O8137" s="38"/>
    </row>
    <row r="8138" spans="2:15" x14ac:dyDescent="0.4">
      <c r="B8138" s="63"/>
      <c r="C8138" s="37"/>
      <c r="D8138" s="37"/>
      <c r="E8138" s="37"/>
      <c r="F8138" s="37"/>
      <c r="G8138" s="38"/>
      <c r="H8138" s="37"/>
      <c r="I8138" s="41"/>
      <c r="J8138" s="41"/>
      <c r="K8138" s="37"/>
      <c r="L8138" s="37"/>
      <c r="M8138" s="37"/>
      <c r="N8138" s="37"/>
      <c r="O8138" s="38"/>
    </row>
    <row r="8139" spans="2:15" x14ac:dyDescent="0.4">
      <c r="B8139" s="63"/>
      <c r="C8139" s="37"/>
      <c r="D8139" s="37"/>
      <c r="E8139" s="37"/>
      <c r="F8139" s="37"/>
      <c r="G8139" s="38"/>
      <c r="H8139" s="37"/>
      <c r="I8139" s="41"/>
      <c r="J8139" s="41"/>
      <c r="K8139" s="37"/>
      <c r="L8139" s="37"/>
      <c r="M8139" s="37"/>
      <c r="N8139" s="37"/>
      <c r="O8139" s="38"/>
    </row>
    <row r="8140" spans="2:15" x14ac:dyDescent="0.4">
      <c r="B8140" s="63"/>
      <c r="C8140" s="37"/>
      <c r="D8140" s="37"/>
      <c r="E8140" s="37"/>
      <c r="F8140" s="37"/>
      <c r="G8140" s="38"/>
      <c r="H8140" s="37"/>
      <c r="I8140" s="41"/>
      <c r="J8140" s="41"/>
      <c r="K8140" s="37"/>
      <c r="L8140" s="37"/>
      <c r="M8140" s="37"/>
      <c r="N8140" s="37"/>
      <c r="O8140" s="38"/>
    </row>
    <row r="8141" spans="2:15" x14ac:dyDescent="0.4">
      <c r="B8141" s="63"/>
      <c r="C8141" s="37"/>
      <c r="D8141" s="37"/>
      <c r="E8141" s="37"/>
      <c r="F8141" s="37"/>
      <c r="G8141" s="38"/>
      <c r="H8141" s="37"/>
      <c r="I8141" s="41"/>
      <c r="J8141" s="41"/>
      <c r="K8141" s="37"/>
      <c r="L8141" s="37"/>
      <c r="M8141" s="37"/>
      <c r="N8141" s="37"/>
      <c r="O8141" s="38"/>
    </row>
    <row r="8142" spans="2:15" x14ac:dyDescent="0.4">
      <c r="B8142" s="63"/>
      <c r="C8142" s="37"/>
      <c r="D8142" s="37"/>
      <c r="E8142" s="37"/>
      <c r="F8142" s="37"/>
      <c r="G8142" s="38"/>
      <c r="H8142" s="37"/>
      <c r="I8142" s="41"/>
      <c r="J8142" s="41"/>
      <c r="K8142" s="37"/>
      <c r="L8142" s="37"/>
      <c r="M8142" s="37"/>
      <c r="N8142" s="37"/>
      <c r="O8142" s="38"/>
    </row>
    <row r="8143" spans="2:15" x14ac:dyDescent="0.4">
      <c r="B8143" s="63"/>
      <c r="C8143" s="37"/>
      <c r="D8143" s="37"/>
      <c r="E8143" s="37"/>
      <c r="F8143" s="37"/>
      <c r="G8143" s="38"/>
      <c r="H8143" s="37"/>
      <c r="I8143" s="41"/>
      <c r="J8143" s="41"/>
      <c r="K8143" s="37"/>
      <c r="L8143" s="37"/>
      <c r="M8143" s="37"/>
      <c r="N8143" s="37"/>
      <c r="O8143" s="38"/>
    </row>
    <row r="8144" spans="2:15" x14ac:dyDescent="0.4">
      <c r="B8144" s="63"/>
      <c r="C8144" s="37"/>
      <c r="D8144" s="37"/>
      <c r="E8144" s="37"/>
      <c r="F8144" s="37"/>
      <c r="G8144" s="38"/>
      <c r="H8144" s="37"/>
      <c r="I8144" s="41"/>
      <c r="J8144" s="41"/>
      <c r="K8144" s="37"/>
      <c r="L8144" s="37"/>
      <c r="M8144" s="37"/>
      <c r="N8144" s="37"/>
      <c r="O8144" s="38"/>
    </row>
    <row r="8145" spans="2:15" x14ac:dyDescent="0.4">
      <c r="B8145" s="63"/>
      <c r="C8145" s="37"/>
      <c r="D8145" s="37"/>
      <c r="E8145" s="37"/>
      <c r="F8145" s="37"/>
      <c r="G8145" s="38"/>
      <c r="H8145" s="37"/>
      <c r="I8145" s="41"/>
      <c r="J8145" s="41"/>
      <c r="K8145" s="37"/>
      <c r="L8145" s="37"/>
      <c r="M8145" s="37"/>
      <c r="N8145" s="37"/>
      <c r="O8145" s="38"/>
    </row>
    <row r="8146" spans="2:15" x14ac:dyDescent="0.4">
      <c r="B8146" s="63"/>
      <c r="C8146" s="37"/>
      <c r="D8146" s="37"/>
      <c r="E8146" s="37"/>
      <c r="F8146" s="37"/>
      <c r="G8146" s="38"/>
      <c r="H8146" s="37"/>
      <c r="I8146" s="41"/>
      <c r="J8146" s="41"/>
      <c r="K8146" s="37"/>
      <c r="L8146" s="37"/>
      <c r="M8146" s="37"/>
      <c r="N8146" s="37"/>
      <c r="O8146" s="38"/>
    </row>
    <row r="8147" spans="2:15" x14ac:dyDescent="0.4">
      <c r="B8147" s="63"/>
      <c r="C8147" s="37"/>
      <c r="D8147" s="37"/>
      <c r="E8147" s="37"/>
      <c r="F8147" s="37"/>
      <c r="G8147" s="38"/>
      <c r="H8147" s="37"/>
      <c r="I8147" s="41"/>
      <c r="J8147" s="41"/>
      <c r="K8147" s="37"/>
      <c r="L8147" s="37"/>
      <c r="M8147" s="37"/>
      <c r="N8147" s="37"/>
      <c r="O8147" s="38"/>
    </row>
    <row r="8148" spans="2:15" x14ac:dyDescent="0.4">
      <c r="B8148" s="63"/>
      <c r="C8148" s="37"/>
      <c r="D8148" s="37"/>
      <c r="E8148" s="37"/>
      <c r="F8148" s="37"/>
      <c r="G8148" s="38"/>
      <c r="H8148" s="37"/>
      <c r="I8148" s="41"/>
      <c r="J8148" s="41"/>
      <c r="K8148" s="37"/>
      <c r="L8148" s="37"/>
      <c r="M8148" s="37"/>
      <c r="N8148" s="37"/>
      <c r="O8148" s="38"/>
    </row>
    <row r="8149" spans="2:15" x14ac:dyDescent="0.4">
      <c r="B8149" s="63"/>
      <c r="C8149" s="37"/>
      <c r="D8149" s="37"/>
      <c r="E8149" s="37"/>
      <c r="F8149" s="37"/>
      <c r="G8149" s="38"/>
      <c r="H8149" s="37"/>
      <c r="I8149" s="41"/>
      <c r="J8149" s="41"/>
      <c r="K8149" s="37"/>
      <c r="L8149" s="37"/>
      <c r="M8149" s="37"/>
      <c r="N8149" s="37"/>
      <c r="O8149" s="38"/>
    </row>
    <row r="8150" spans="2:15" x14ac:dyDescent="0.4">
      <c r="B8150" s="63"/>
      <c r="C8150" s="37"/>
      <c r="D8150" s="37"/>
      <c r="E8150" s="37"/>
      <c r="F8150" s="37"/>
      <c r="G8150" s="38"/>
      <c r="H8150" s="37"/>
      <c r="I8150" s="41"/>
      <c r="J8150" s="41"/>
      <c r="K8150" s="37"/>
      <c r="L8150" s="37"/>
      <c r="M8150" s="37"/>
      <c r="N8150" s="37"/>
      <c r="O8150" s="38"/>
    </row>
    <row r="8151" spans="2:15" x14ac:dyDescent="0.4">
      <c r="B8151" s="63"/>
      <c r="C8151" s="37"/>
      <c r="D8151" s="37"/>
      <c r="E8151" s="37"/>
      <c r="F8151" s="37"/>
      <c r="G8151" s="38"/>
      <c r="H8151" s="37"/>
      <c r="I8151" s="41"/>
      <c r="J8151" s="41"/>
      <c r="K8151" s="37"/>
      <c r="L8151" s="37"/>
      <c r="M8151" s="37"/>
      <c r="N8151" s="37"/>
      <c r="O8151" s="38"/>
    </row>
    <row r="8152" spans="2:15" x14ac:dyDescent="0.4">
      <c r="B8152" s="63"/>
      <c r="C8152" s="37"/>
      <c r="D8152" s="37"/>
      <c r="E8152" s="37"/>
      <c r="F8152" s="37"/>
      <c r="G8152" s="38"/>
      <c r="H8152" s="37"/>
      <c r="I8152" s="41"/>
      <c r="J8152" s="41"/>
      <c r="K8152" s="37"/>
      <c r="L8152" s="37"/>
      <c r="M8152" s="37"/>
      <c r="N8152" s="37"/>
      <c r="O8152" s="38"/>
    </row>
    <row r="8153" spans="2:15" x14ac:dyDescent="0.4">
      <c r="B8153" s="63"/>
      <c r="C8153" s="37"/>
      <c r="D8153" s="37"/>
      <c r="E8153" s="37"/>
      <c r="F8153" s="37"/>
      <c r="G8153" s="38"/>
      <c r="H8153" s="37"/>
      <c r="I8153" s="41"/>
      <c r="J8153" s="41"/>
      <c r="K8153" s="37"/>
      <c r="L8153" s="37"/>
      <c r="M8153" s="37"/>
      <c r="N8153" s="37"/>
      <c r="O8153" s="38"/>
    </row>
    <row r="8154" spans="2:15" x14ac:dyDescent="0.4">
      <c r="B8154" s="63"/>
      <c r="C8154" s="37"/>
      <c r="D8154" s="37"/>
      <c r="E8154" s="37"/>
      <c r="F8154" s="37"/>
      <c r="G8154" s="38"/>
      <c r="H8154" s="37"/>
      <c r="I8154" s="41"/>
      <c r="J8154" s="41"/>
      <c r="K8154" s="37"/>
      <c r="L8154" s="37"/>
      <c r="M8154" s="37"/>
      <c r="N8154" s="37"/>
      <c r="O8154" s="38"/>
    </row>
    <row r="8155" spans="2:15" x14ac:dyDescent="0.4">
      <c r="B8155" s="63"/>
      <c r="C8155" s="37"/>
      <c r="D8155" s="37"/>
      <c r="E8155" s="37"/>
      <c r="F8155" s="37"/>
      <c r="G8155" s="38"/>
      <c r="H8155" s="37"/>
      <c r="I8155" s="41"/>
      <c r="J8155" s="41"/>
      <c r="K8155" s="37"/>
      <c r="L8155" s="37"/>
      <c r="M8155" s="37"/>
      <c r="N8155" s="37"/>
      <c r="O8155" s="38"/>
    </row>
    <row r="8156" spans="2:15" x14ac:dyDescent="0.4">
      <c r="B8156" s="63"/>
      <c r="C8156" s="37"/>
      <c r="D8156" s="37"/>
      <c r="E8156" s="37"/>
      <c r="F8156" s="37"/>
      <c r="G8156" s="38"/>
      <c r="H8156" s="37"/>
      <c r="I8156" s="41"/>
      <c r="J8156" s="41"/>
      <c r="K8156" s="37"/>
      <c r="L8156" s="37"/>
      <c r="M8156" s="37"/>
      <c r="N8156" s="37"/>
      <c r="O8156" s="38"/>
    </row>
    <row r="8157" spans="2:15" x14ac:dyDescent="0.4">
      <c r="B8157" s="63"/>
      <c r="C8157" s="37"/>
      <c r="D8157" s="37"/>
      <c r="E8157" s="37"/>
      <c r="F8157" s="37"/>
      <c r="G8157" s="38"/>
      <c r="H8157" s="37"/>
      <c r="I8157" s="41"/>
      <c r="J8157" s="41"/>
      <c r="K8157" s="37"/>
      <c r="L8157" s="37"/>
      <c r="M8157" s="37"/>
      <c r="N8157" s="37"/>
      <c r="O8157" s="38"/>
    </row>
    <row r="8158" spans="2:15" x14ac:dyDescent="0.4">
      <c r="B8158" s="63"/>
      <c r="C8158" s="37"/>
      <c r="D8158" s="37"/>
      <c r="E8158" s="37"/>
      <c r="F8158" s="37"/>
      <c r="G8158" s="38"/>
      <c r="H8158" s="37"/>
      <c r="I8158" s="41"/>
      <c r="J8158" s="41"/>
      <c r="K8158" s="37"/>
      <c r="L8158" s="37"/>
      <c r="M8158" s="37"/>
      <c r="N8158" s="37"/>
      <c r="O8158" s="38"/>
    </row>
    <row r="8159" spans="2:15" x14ac:dyDescent="0.4">
      <c r="B8159" s="63"/>
      <c r="C8159" s="37"/>
      <c r="D8159" s="37"/>
      <c r="E8159" s="37"/>
      <c r="F8159" s="37"/>
      <c r="G8159" s="38"/>
      <c r="H8159" s="37"/>
      <c r="I8159" s="41"/>
      <c r="J8159" s="41"/>
      <c r="K8159" s="37"/>
      <c r="L8159" s="37"/>
      <c r="M8159" s="37"/>
      <c r="N8159" s="37"/>
      <c r="O8159" s="38"/>
    </row>
    <row r="8160" spans="2:15" x14ac:dyDescent="0.4">
      <c r="B8160" s="63"/>
      <c r="C8160" s="37"/>
      <c r="D8160" s="37"/>
      <c r="E8160" s="37"/>
      <c r="F8160" s="37"/>
      <c r="G8160" s="38"/>
      <c r="H8160" s="37"/>
      <c r="I8160" s="41"/>
      <c r="J8160" s="41"/>
      <c r="K8160" s="37"/>
      <c r="L8160" s="37"/>
      <c r="M8160" s="37"/>
      <c r="N8160" s="37"/>
      <c r="O8160" s="38"/>
    </row>
    <row r="8161" spans="2:15" x14ac:dyDescent="0.4">
      <c r="B8161" s="63"/>
      <c r="C8161" s="37"/>
      <c r="D8161" s="37"/>
      <c r="E8161" s="37"/>
      <c r="F8161" s="37"/>
      <c r="G8161" s="38"/>
      <c r="H8161" s="37"/>
      <c r="I8161" s="41"/>
      <c r="J8161" s="41"/>
      <c r="K8161" s="37"/>
      <c r="L8161" s="37"/>
      <c r="M8161" s="37"/>
      <c r="N8161" s="37"/>
      <c r="O8161" s="38"/>
    </row>
    <row r="8162" spans="2:15" x14ac:dyDescent="0.4">
      <c r="B8162" s="63"/>
      <c r="C8162" s="37"/>
      <c r="D8162" s="37"/>
      <c r="E8162" s="37"/>
      <c r="F8162" s="37"/>
      <c r="G8162" s="38"/>
      <c r="H8162" s="37"/>
      <c r="I8162" s="41"/>
      <c r="J8162" s="41"/>
      <c r="K8162" s="37"/>
      <c r="L8162" s="37"/>
      <c r="M8162" s="37"/>
      <c r="N8162" s="37"/>
      <c r="O8162" s="38"/>
    </row>
    <row r="8163" spans="2:15" x14ac:dyDescent="0.4">
      <c r="B8163" s="63"/>
      <c r="C8163" s="37"/>
      <c r="D8163" s="37"/>
      <c r="E8163" s="37"/>
      <c r="F8163" s="37"/>
      <c r="G8163" s="38"/>
      <c r="H8163" s="37"/>
      <c r="I8163" s="41"/>
      <c r="J8163" s="41"/>
      <c r="K8163" s="37"/>
      <c r="L8163" s="37"/>
      <c r="M8163" s="37"/>
      <c r="N8163" s="37"/>
      <c r="O8163" s="38"/>
    </row>
    <row r="8164" spans="2:15" x14ac:dyDescent="0.4">
      <c r="B8164" s="63"/>
      <c r="C8164" s="37"/>
      <c r="D8164" s="37"/>
      <c r="E8164" s="37"/>
      <c r="F8164" s="37"/>
      <c r="G8164" s="38"/>
      <c r="H8164" s="37"/>
      <c r="I8164" s="41"/>
      <c r="J8164" s="41"/>
      <c r="K8164" s="37"/>
      <c r="L8164" s="37"/>
      <c r="M8164" s="37"/>
      <c r="N8164" s="37"/>
      <c r="O8164" s="38"/>
    </row>
    <row r="8165" spans="2:15" x14ac:dyDescent="0.4">
      <c r="B8165" s="63"/>
      <c r="C8165" s="37"/>
      <c r="D8165" s="37"/>
      <c r="E8165" s="37"/>
      <c r="F8165" s="37"/>
      <c r="G8165" s="38"/>
      <c r="H8165" s="37"/>
      <c r="I8165" s="41"/>
      <c r="J8165" s="41"/>
      <c r="K8165" s="37"/>
      <c r="L8165" s="37"/>
      <c r="M8165" s="37"/>
      <c r="N8165" s="37"/>
      <c r="O8165" s="38"/>
    </row>
    <row r="8166" spans="2:15" x14ac:dyDescent="0.4">
      <c r="B8166" s="63"/>
      <c r="C8166" s="37"/>
      <c r="D8166" s="37"/>
      <c r="E8166" s="37"/>
      <c r="F8166" s="37"/>
      <c r="G8166" s="38"/>
      <c r="H8166" s="37"/>
      <c r="I8166" s="41"/>
      <c r="J8166" s="41"/>
      <c r="K8166" s="37"/>
      <c r="L8166" s="37"/>
      <c r="M8166" s="37"/>
      <c r="N8166" s="37"/>
      <c r="O8166" s="38"/>
    </row>
    <row r="8167" spans="2:15" x14ac:dyDescent="0.4">
      <c r="B8167" s="63"/>
      <c r="C8167" s="37"/>
      <c r="D8167" s="37"/>
      <c r="E8167" s="37"/>
      <c r="F8167" s="37"/>
      <c r="G8167" s="38"/>
      <c r="H8167" s="37"/>
      <c r="I8167" s="41"/>
      <c r="J8167" s="41"/>
      <c r="K8167" s="37"/>
      <c r="L8167" s="37"/>
      <c r="M8167" s="37"/>
      <c r="N8167" s="37"/>
      <c r="O8167" s="38"/>
    </row>
    <row r="8168" spans="2:15" x14ac:dyDescent="0.4">
      <c r="B8168" s="63"/>
      <c r="C8168" s="37"/>
      <c r="D8168" s="37"/>
      <c r="E8168" s="37"/>
      <c r="F8168" s="37"/>
      <c r="G8168" s="38"/>
      <c r="H8168" s="37"/>
      <c r="I8168" s="41"/>
      <c r="J8168" s="41"/>
      <c r="K8168" s="37"/>
      <c r="L8168" s="37"/>
      <c r="M8168" s="37"/>
      <c r="N8168" s="37"/>
      <c r="O8168" s="38"/>
    </row>
    <row r="8169" spans="2:15" x14ac:dyDescent="0.4">
      <c r="B8169" s="63"/>
      <c r="C8169" s="37"/>
      <c r="D8169" s="37"/>
      <c r="E8169" s="37"/>
      <c r="F8169" s="37"/>
      <c r="G8169" s="38"/>
      <c r="H8169" s="37"/>
      <c r="I8169" s="41"/>
      <c r="J8169" s="41"/>
      <c r="K8169" s="37"/>
      <c r="L8169" s="37"/>
      <c r="M8169" s="37"/>
      <c r="N8169" s="37"/>
      <c r="O8169" s="38"/>
    </row>
    <row r="8170" spans="2:15" x14ac:dyDescent="0.4">
      <c r="B8170" s="63"/>
      <c r="C8170" s="37"/>
      <c r="D8170" s="37"/>
      <c r="E8170" s="37"/>
      <c r="F8170" s="37"/>
      <c r="G8170" s="38"/>
      <c r="H8170" s="37"/>
      <c r="I8170" s="41"/>
      <c r="J8170" s="41"/>
      <c r="K8170" s="37"/>
      <c r="L8170" s="37"/>
      <c r="M8170" s="37"/>
      <c r="N8170" s="37"/>
      <c r="O8170" s="38"/>
    </row>
    <row r="8171" spans="2:15" x14ac:dyDescent="0.4">
      <c r="B8171" s="63"/>
      <c r="C8171" s="37"/>
      <c r="D8171" s="37"/>
      <c r="E8171" s="37"/>
      <c r="F8171" s="37"/>
      <c r="G8171" s="38"/>
      <c r="H8171" s="37"/>
      <c r="I8171" s="41"/>
      <c r="J8171" s="41"/>
      <c r="K8171" s="37"/>
      <c r="L8171" s="37"/>
      <c r="M8171" s="37"/>
      <c r="N8171" s="37"/>
      <c r="O8171" s="38"/>
    </row>
    <row r="8172" spans="2:15" x14ac:dyDescent="0.4">
      <c r="B8172" s="63"/>
      <c r="C8172" s="37"/>
      <c r="D8172" s="37"/>
      <c r="E8172" s="37"/>
      <c r="F8172" s="37"/>
      <c r="G8172" s="38"/>
      <c r="H8172" s="37"/>
      <c r="I8172" s="41"/>
      <c r="J8172" s="41"/>
      <c r="K8172" s="37"/>
      <c r="L8172" s="37"/>
      <c r="M8172" s="37"/>
      <c r="N8172" s="37"/>
      <c r="O8172" s="38"/>
    </row>
    <row r="8173" spans="2:15" x14ac:dyDescent="0.4">
      <c r="B8173" s="63"/>
      <c r="C8173" s="37"/>
      <c r="D8173" s="37"/>
      <c r="E8173" s="37"/>
      <c r="F8173" s="37"/>
      <c r="G8173" s="38"/>
      <c r="H8173" s="37"/>
      <c r="I8173" s="41"/>
      <c r="J8173" s="41"/>
      <c r="K8173" s="37"/>
      <c r="L8173" s="37"/>
      <c r="M8173" s="37"/>
      <c r="N8173" s="37"/>
      <c r="O8173" s="38"/>
    </row>
    <row r="8174" spans="2:15" x14ac:dyDescent="0.4">
      <c r="B8174" s="63"/>
      <c r="C8174" s="37"/>
      <c r="D8174" s="37"/>
      <c r="E8174" s="37"/>
      <c r="F8174" s="37"/>
      <c r="G8174" s="38"/>
      <c r="H8174" s="37"/>
      <c r="I8174" s="41"/>
      <c r="J8174" s="41"/>
      <c r="K8174" s="37"/>
      <c r="L8174" s="37"/>
      <c r="M8174" s="37"/>
      <c r="N8174" s="37"/>
      <c r="O8174" s="38"/>
    </row>
    <row r="8175" spans="2:15" x14ac:dyDescent="0.4">
      <c r="B8175" s="63"/>
      <c r="C8175" s="37"/>
      <c r="D8175" s="37"/>
      <c r="E8175" s="37"/>
      <c r="F8175" s="37"/>
      <c r="G8175" s="38"/>
      <c r="H8175" s="37"/>
      <c r="I8175" s="41"/>
      <c r="J8175" s="41"/>
      <c r="K8175" s="37"/>
      <c r="L8175" s="37"/>
      <c r="M8175" s="37"/>
      <c r="N8175" s="37"/>
      <c r="O8175" s="38"/>
    </row>
    <row r="8176" spans="2:15" x14ac:dyDescent="0.4">
      <c r="B8176" s="63"/>
      <c r="C8176" s="37"/>
      <c r="D8176" s="37"/>
      <c r="E8176" s="37"/>
      <c r="F8176" s="37"/>
      <c r="G8176" s="38"/>
      <c r="H8176" s="37"/>
      <c r="I8176" s="41"/>
      <c r="J8176" s="41"/>
      <c r="K8176" s="37"/>
      <c r="L8176" s="37"/>
      <c r="M8176" s="37"/>
      <c r="N8176" s="37"/>
      <c r="O8176" s="38"/>
    </row>
    <row r="8177" spans="2:15" x14ac:dyDescent="0.4">
      <c r="B8177" s="63"/>
      <c r="C8177" s="37"/>
      <c r="D8177" s="37"/>
      <c r="E8177" s="37"/>
      <c r="F8177" s="37"/>
      <c r="G8177" s="38"/>
      <c r="H8177" s="37"/>
      <c r="I8177" s="41"/>
      <c r="J8177" s="41"/>
      <c r="K8177" s="37"/>
      <c r="L8177" s="37"/>
      <c r="M8177" s="37"/>
      <c r="N8177" s="37"/>
      <c r="O8177" s="38"/>
    </row>
    <row r="8178" spans="2:15" x14ac:dyDescent="0.4">
      <c r="B8178" s="63"/>
      <c r="C8178" s="37"/>
      <c r="D8178" s="37"/>
      <c r="E8178" s="37"/>
      <c r="F8178" s="37"/>
      <c r="G8178" s="38"/>
      <c r="H8178" s="37"/>
      <c r="I8178" s="41"/>
      <c r="J8178" s="41"/>
      <c r="K8178" s="37"/>
      <c r="L8178" s="37"/>
      <c r="M8178" s="37"/>
      <c r="N8178" s="37"/>
      <c r="O8178" s="38"/>
    </row>
    <row r="8179" spans="2:15" x14ac:dyDescent="0.4">
      <c r="B8179" s="63"/>
      <c r="C8179" s="37"/>
      <c r="D8179" s="37"/>
      <c r="E8179" s="37"/>
      <c r="F8179" s="37"/>
      <c r="G8179" s="38"/>
      <c r="H8179" s="37"/>
      <c r="I8179" s="41"/>
      <c r="J8179" s="41"/>
      <c r="K8179" s="37"/>
      <c r="L8179" s="37"/>
      <c r="M8179" s="37"/>
      <c r="N8179" s="37"/>
      <c r="O8179" s="38"/>
    </row>
    <row r="8180" spans="2:15" x14ac:dyDescent="0.4">
      <c r="B8180" s="63"/>
      <c r="C8180" s="37"/>
      <c r="D8180" s="37"/>
      <c r="E8180" s="37"/>
      <c r="F8180" s="37"/>
      <c r="G8180" s="38"/>
      <c r="H8180" s="37"/>
      <c r="I8180" s="41"/>
      <c r="J8180" s="41"/>
      <c r="K8180" s="37"/>
      <c r="L8180" s="37"/>
      <c r="M8180" s="37"/>
      <c r="N8180" s="37"/>
      <c r="O8180" s="38"/>
    </row>
    <row r="8181" spans="2:15" x14ac:dyDescent="0.4">
      <c r="B8181" s="63"/>
      <c r="C8181" s="37"/>
      <c r="D8181" s="37"/>
      <c r="E8181" s="37"/>
      <c r="F8181" s="37"/>
      <c r="G8181" s="38"/>
      <c r="H8181" s="37"/>
      <c r="I8181" s="41"/>
      <c r="J8181" s="41"/>
      <c r="K8181" s="37"/>
      <c r="L8181" s="37"/>
      <c r="M8181" s="37"/>
      <c r="N8181" s="37"/>
      <c r="O8181" s="38"/>
    </row>
    <row r="8182" spans="2:15" x14ac:dyDescent="0.4">
      <c r="B8182" s="63"/>
      <c r="C8182" s="37"/>
      <c r="D8182" s="37"/>
      <c r="E8182" s="37"/>
      <c r="F8182" s="37"/>
      <c r="G8182" s="38"/>
      <c r="H8182" s="37"/>
      <c r="I8182" s="41"/>
      <c r="J8182" s="41"/>
      <c r="K8182" s="37"/>
      <c r="L8182" s="37"/>
      <c r="M8182" s="37"/>
      <c r="N8182" s="37"/>
      <c r="O8182" s="38"/>
    </row>
    <row r="8183" spans="2:15" x14ac:dyDescent="0.4">
      <c r="B8183" s="63"/>
      <c r="C8183" s="37"/>
      <c r="D8183" s="37"/>
      <c r="E8183" s="37"/>
      <c r="F8183" s="37"/>
      <c r="G8183" s="38"/>
      <c r="H8183" s="37"/>
      <c r="I8183" s="41"/>
      <c r="J8183" s="41"/>
      <c r="K8183" s="37"/>
      <c r="L8183" s="37"/>
      <c r="M8183" s="37"/>
      <c r="N8183" s="37"/>
      <c r="O8183" s="38"/>
    </row>
    <row r="8184" spans="2:15" x14ac:dyDescent="0.4">
      <c r="B8184" s="63"/>
      <c r="C8184" s="37"/>
      <c r="D8184" s="37"/>
      <c r="E8184" s="37"/>
      <c r="F8184" s="37"/>
      <c r="G8184" s="38"/>
      <c r="H8184" s="37"/>
      <c r="I8184" s="41"/>
      <c r="J8184" s="41"/>
      <c r="K8184" s="37"/>
      <c r="L8184" s="37"/>
      <c r="M8184" s="37"/>
      <c r="N8184" s="37"/>
      <c r="O8184" s="38"/>
    </row>
    <row r="8185" spans="2:15" x14ac:dyDescent="0.4">
      <c r="B8185" s="63"/>
      <c r="C8185" s="37"/>
      <c r="D8185" s="37"/>
      <c r="E8185" s="37"/>
      <c r="F8185" s="37"/>
      <c r="G8185" s="38"/>
      <c r="H8185" s="37"/>
      <c r="I8185" s="41"/>
      <c r="J8185" s="41"/>
      <c r="K8185" s="37"/>
      <c r="L8185" s="37"/>
      <c r="M8185" s="37"/>
      <c r="N8185" s="37"/>
      <c r="O8185" s="38"/>
    </row>
    <row r="8186" spans="2:15" x14ac:dyDescent="0.4">
      <c r="B8186" s="63"/>
      <c r="C8186" s="37"/>
      <c r="D8186" s="37"/>
      <c r="E8186" s="37"/>
      <c r="F8186" s="37"/>
      <c r="G8186" s="38"/>
      <c r="H8186" s="37"/>
      <c r="I8186" s="41"/>
      <c r="J8186" s="41"/>
      <c r="K8186" s="37"/>
      <c r="L8186" s="37"/>
      <c r="M8186" s="37"/>
      <c r="N8186" s="37"/>
      <c r="O8186" s="38"/>
    </row>
    <row r="8187" spans="2:15" x14ac:dyDescent="0.4">
      <c r="B8187" s="63"/>
      <c r="C8187" s="37"/>
      <c r="D8187" s="37"/>
      <c r="E8187" s="37"/>
      <c r="F8187" s="37"/>
      <c r="G8187" s="38"/>
      <c r="H8187" s="37"/>
      <c r="I8187" s="41"/>
      <c r="J8187" s="41"/>
      <c r="K8187" s="37"/>
      <c r="L8187" s="37"/>
      <c r="M8187" s="37"/>
      <c r="N8187" s="37"/>
      <c r="O8187" s="38"/>
    </row>
    <row r="8188" spans="2:15" x14ac:dyDescent="0.4">
      <c r="B8188" s="63"/>
      <c r="C8188" s="37"/>
      <c r="D8188" s="37"/>
      <c r="E8188" s="37"/>
      <c r="F8188" s="37"/>
      <c r="G8188" s="38"/>
      <c r="H8188" s="37"/>
      <c r="I8188" s="41"/>
      <c r="J8188" s="41"/>
      <c r="K8188" s="37"/>
      <c r="L8188" s="37"/>
      <c r="M8188" s="37"/>
      <c r="N8188" s="37"/>
      <c r="O8188" s="38"/>
    </row>
    <row r="8189" spans="2:15" x14ac:dyDescent="0.4">
      <c r="B8189" s="63"/>
      <c r="C8189" s="37"/>
      <c r="D8189" s="37"/>
      <c r="E8189" s="37"/>
      <c r="F8189" s="37"/>
      <c r="G8189" s="38"/>
      <c r="H8189" s="37"/>
      <c r="I8189" s="41"/>
      <c r="J8189" s="41"/>
      <c r="K8189" s="37"/>
      <c r="L8189" s="37"/>
      <c r="M8189" s="37"/>
      <c r="N8189" s="37"/>
      <c r="O8189" s="38"/>
    </row>
    <row r="8190" spans="2:15" x14ac:dyDescent="0.4">
      <c r="B8190" s="63"/>
      <c r="C8190" s="37"/>
      <c r="D8190" s="37"/>
      <c r="E8190" s="37"/>
      <c r="F8190" s="37"/>
      <c r="G8190" s="38"/>
      <c r="H8190" s="37"/>
      <c r="I8190" s="41"/>
      <c r="J8190" s="41"/>
      <c r="K8190" s="37"/>
      <c r="L8190" s="37"/>
      <c r="M8190" s="37"/>
      <c r="N8190" s="37"/>
      <c r="O8190" s="38"/>
    </row>
    <row r="8191" spans="2:15" x14ac:dyDescent="0.4">
      <c r="B8191" s="63"/>
      <c r="C8191" s="37"/>
      <c r="D8191" s="37"/>
      <c r="E8191" s="37"/>
      <c r="F8191" s="37"/>
      <c r="G8191" s="38"/>
      <c r="H8191" s="37"/>
      <c r="I8191" s="41"/>
      <c r="J8191" s="41"/>
      <c r="K8191" s="37"/>
      <c r="L8191" s="37"/>
      <c r="M8191" s="37"/>
      <c r="N8191" s="37"/>
      <c r="O8191" s="38"/>
    </row>
    <row r="8192" spans="2:15" x14ac:dyDescent="0.4">
      <c r="B8192" s="63"/>
      <c r="C8192" s="37"/>
      <c r="D8192" s="37"/>
      <c r="E8192" s="37"/>
      <c r="F8192" s="37"/>
      <c r="G8192" s="38"/>
      <c r="H8192" s="37"/>
      <c r="I8192" s="41"/>
      <c r="J8192" s="41"/>
      <c r="K8192" s="37"/>
      <c r="L8192" s="37"/>
      <c r="M8192" s="37"/>
      <c r="N8192" s="37"/>
      <c r="O8192" s="38"/>
    </row>
    <row r="8193" spans="2:15" x14ac:dyDescent="0.4">
      <c r="B8193" s="63"/>
      <c r="C8193" s="37"/>
      <c r="D8193" s="37"/>
      <c r="E8193" s="37"/>
      <c r="F8193" s="37"/>
      <c r="G8193" s="38"/>
      <c r="H8193" s="37"/>
      <c r="I8193" s="41"/>
      <c r="J8193" s="41"/>
      <c r="K8193" s="37"/>
      <c r="L8193" s="37"/>
      <c r="M8193" s="37"/>
      <c r="N8193" s="37"/>
      <c r="O8193" s="38"/>
    </row>
    <row r="8194" spans="2:15" x14ac:dyDescent="0.4">
      <c r="B8194" s="63"/>
      <c r="C8194" s="37"/>
      <c r="D8194" s="37"/>
      <c r="E8194" s="37"/>
      <c r="F8194" s="37"/>
      <c r="G8194" s="38"/>
      <c r="H8194" s="37"/>
      <c r="I8194" s="41"/>
      <c r="J8194" s="41"/>
      <c r="K8194" s="37"/>
      <c r="L8194" s="37"/>
      <c r="M8194" s="37"/>
      <c r="N8194" s="37"/>
      <c r="O8194" s="38"/>
    </row>
    <row r="8195" spans="2:15" x14ac:dyDescent="0.4">
      <c r="B8195" s="63"/>
      <c r="C8195" s="37"/>
      <c r="D8195" s="37"/>
      <c r="E8195" s="37"/>
      <c r="F8195" s="37"/>
      <c r="G8195" s="38"/>
      <c r="H8195" s="37"/>
      <c r="I8195" s="41"/>
      <c r="J8195" s="41"/>
      <c r="K8195" s="37"/>
      <c r="L8195" s="37"/>
      <c r="M8195" s="37"/>
      <c r="N8195" s="37"/>
      <c r="O8195" s="38"/>
    </row>
    <row r="8196" spans="2:15" x14ac:dyDescent="0.4">
      <c r="B8196" s="63"/>
      <c r="C8196" s="37"/>
      <c r="D8196" s="37"/>
      <c r="E8196" s="37"/>
      <c r="F8196" s="37"/>
      <c r="G8196" s="38"/>
      <c r="H8196" s="37"/>
      <c r="I8196" s="41"/>
      <c r="J8196" s="41"/>
      <c r="K8196" s="37"/>
      <c r="L8196" s="37"/>
      <c r="M8196" s="37"/>
      <c r="N8196" s="37"/>
      <c r="O8196" s="38"/>
    </row>
    <row r="8197" spans="2:15" x14ac:dyDescent="0.4">
      <c r="B8197" s="63"/>
      <c r="C8197" s="37"/>
      <c r="D8197" s="37"/>
      <c r="E8197" s="37"/>
      <c r="F8197" s="37"/>
      <c r="G8197" s="38"/>
      <c r="H8197" s="37"/>
      <c r="I8197" s="41"/>
      <c r="J8197" s="41"/>
      <c r="K8197" s="37"/>
      <c r="L8197" s="37"/>
      <c r="M8197" s="37"/>
      <c r="N8197" s="37"/>
      <c r="O8197" s="38"/>
    </row>
    <row r="8198" spans="2:15" x14ac:dyDescent="0.4">
      <c r="B8198" s="63"/>
      <c r="C8198" s="37"/>
      <c r="D8198" s="37"/>
      <c r="E8198" s="37"/>
      <c r="F8198" s="37"/>
      <c r="G8198" s="38"/>
      <c r="H8198" s="37"/>
      <c r="I8198" s="41"/>
      <c r="J8198" s="41"/>
      <c r="K8198" s="37"/>
      <c r="L8198" s="37"/>
      <c r="M8198" s="37"/>
      <c r="N8198" s="37"/>
      <c r="O8198" s="38"/>
    </row>
    <row r="8199" spans="2:15" x14ac:dyDescent="0.4">
      <c r="B8199" s="63"/>
      <c r="C8199" s="37"/>
      <c r="D8199" s="37"/>
      <c r="E8199" s="37"/>
      <c r="F8199" s="37"/>
      <c r="G8199" s="38"/>
      <c r="H8199" s="37"/>
      <c r="I8199" s="41"/>
      <c r="J8199" s="41"/>
      <c r="K8199" s="37"/>
      <c r="L8199" s="37"/>
      <c r="M8199" s="37"/>
      <c r="N8199" s="37"/>
      <c r="O8199" s="38"/>
    </row>
    <row r="8200" spans="2:15" x14ac:dyDescent="0.4">
      <c r="B8200" s="63"/>
      <c r="C8200" s="37"/>
      <c r="D8200" s="37"/>
      <c r="E8200" s="37"/>
      <c r="F8200" s="37"/>
      <c r="G8200" s="38"/>
      <c r="H8200" s="37"/>
      <c r="I8200" s="41"/>
      <c r="J8200" s="41"/>
      <c r="K8200" s="37"/>
      <c r="L8200" s="37"/>
      <c r="M8200" s="37"/>
      <c r="N8200" s="37"/>
      <c r="O8200" s="38"/>
    </row>
    <row r="8201" spans="2:15" x14ac:dyDescent="0.4">
      <c r="B8201" s="63"/>
      <c r="C8201" s="37"/>
      <c r="D8201" s="37"/>
      <c r="E8201" s="37"/>
      <c r="F8201" s="37"/>
      <c r="G8201" s="38"/>
      <c r="H8201" s="37"/>
      <c r="I8201" s="41"/>
      <c r="J8201" s="41"/>
      <c r="K8201" s="37"/>
      <c r="L8201" s="37"/>
      <c r="M8201" s="37"/>
      <c r="N8201" s="37"/>
      <c r="O8201" s="38"/>
    </row>
    <row r="8202" spans="2:15" x14ac:dyDescent="0.4">
      <c r="B8202" s="63"/>
      <c r="C8202" s="37"/>
      <c r="D8202" s="37"/>
      <c r="E8202" s="37"/>
      <c r="F8202" s="37"/>
      <c r="G8202" s="38"/>
      <c r="H8202" s="37"/>
      <c r="I8202" s="41"/>
      <c r="J8202" s="41"/>
      <c r="K8202" s="37"/>
      <c r="L8202" s="37"/>
      <c r="M8202" s="37"/>
      <c r="N8202" s="37"/>
      <c r="O8202" s="38"/>
    </row>
    <row r="8203" spans="2:15" x14ac:dyDescent="0.4">
      <c r="B8203" s="63"/>
      <c r="C8203" s="37"/>
      <c r="D8203" s="37"/>
      <c r="E8203" s="37"/>
      <c r="F8203" s="37"/>
      <c r="G8203" s="38"/>
      <c r="H8203" s="37"/>
      <c r="I8203" s="41"/>
      <c r="J8203" s="41"/>
      <c r="K8203" s="37"/>
      <c r="L8203" s="37"/>
      <c r="M8203" s="37"/>
      <c r="N8203" s="37"/>
      <c r="O8203" s="38"/>
    </row>
    <row r="8204" spans="2:15" x14ac:dyDescent="0.4">
      <c r="B8204" s="63"/>
      <c r="C8204" s="37"/>
      <c r="D8204" s="37"/>
      <c r="E8204" s="37"/>
      <c r="F8204" s="37"/>
      <c r="G8204" s="38"/>
      <c r="H8204" s="37"/>
      <c r="I8204" s="41"/>
      <c r="J8204" s="41"/>
      <c r="K8204" s="37"/>
      <c r="L8204" s="37"/>
      <c r="M8204" s="37"/>
      <c r="N8204" s="37"/>
      <c r="O8204" s="38"/>
    </row>
    <row r="8205" spans="2:15" x14ac:dyDescent="0.4">
      <c r="B8205" s="63"/>
      <c r="C8205" s="37"/>
      <c r="D8205" s="37"/>
      <c r="E8205" s="37"/>
      <c r="F8205" s="37"/>
      <c r="G8205" s="38"/>
      <c r="H8205" s="37"/>
      <c r="I8205" s="41"/>
      <c r="J8205" s="41"/>
      <c r="K8205" s="37"/>
      <c r="L8205" s="37"/>
      <c r="M8205" s="37"/>
      <c r="N8205" s="37"/>
      <c r="O8205" s="38"/>
    </row>
    <row r="8206" spans="2:15" x14ac:dyDescent="0.4">
      <c r="B8206" s="63"/>
      <c r="C8206" s="37"/>
      <c r="D8206" s="37"/>
      <c r="E8206" s="37"/>
      <c r="F8206" s="37"/>
      <c r="G8206" s="38"/>
      <c r="H8206" s="37"/>
      <c r="I8206" s="41"/>
      <c r="J8206" s="41"/>
      <c r="K8206" s="37"/>
      <c r="L8206" s="37"/>
      <c r="M8206" s="37"/>
      <c r="N8206" s="37"/>
      <c r="O8206" s="38"/>
    </row>
    <row r="8207" spans="2:15" x14ac:dyDescent="0.4">
      <c r="B8207" s="63"/>
      <c r="C8207" s="37"/>
      <c r="D8207" s="37"/>
      <c r="E8207" s="37"/>
      <c r="F8207" s="37"/>
      <c r="G8207" s="38"/>
      <c r="H8207" s="37"/>
      <c r="I8207" s="41"/>
      <c r="J8207" s="41"/>
      <c r="K8207" s="37"/>
      <c r="L8207" s="37"/>
      <c r="M8207" s="37"/>
      <c r="N8207" s="37"/>
      <c r="O8207" s="38"/>
    </row>
    <row r="8208" spans="2:15" x14ac:dyDescent="0.4">
      <c r="B8208" s="63"/>
      <c r="C8208" s="37"/>
      <c r="D8208" s="37"/>
      <c r="E8208" s="37"/>
      <c r="F8208" s="37"/>
      <c r="G8208" s="38"/>
      <c r="H8208" s="37"/>
      <c r="I8208" s="41"/>
      <c r="J8208" s="41"/>
      <c r="K8208" s="37"/>
      <c r="L8208" s="37"/>
      <c r="M8208" s="37"/>
      <c r="N8208" s="37"/>
      <c r="O8208" s="38"/>
    </row>
    <row r="8209" spans="2:15" x14ac:dyDescent="0.4">
      <c r="B8209" s="63"/>
      <c r="C8209" s="37"/>
      <c r="D8209" s="37"/>
      <c r="E8209" s="37"/>
      <c r="F8209" s="37"/>
      <c r="G8209" s="38"/>
      <c r="H8209" s="37"/>
      <c r="I8209" s="41"/>
      <c r="J8209" s="41"/>
      <c r="K8209" s="37"/>
      <c r="L8209" s="37"/>
      <c r="M8209" s="37"/>
      <c r="N8209" s="37"/>
      <c r="O8209" s="38"/>
    </row>
    <row r="8210" spans="2:15" x14ac:dyDescent="0.4">
      <c r="B8210" s="63"/>
      <c r="C8210" s="37"/>
      <c r="D8210" s="37"/>
      <c r="E8210" s="37"/>
      <c r="F8210" s="37"/>
      <c r="G8210" s="38"/>
      <c r="H8210" s="37"/>
      <c r="I8210" s="41"/>
      <c r="J8210" s="41"/>
      <c r="K8210" s="37"/>
      <c r="L8210" s="37"/>
      <c r="M8210" s="37"/>
      <c r="N8210" s="37"/>
      <c r="O8210" s="38"/>
    </row>
    <row r="8211" spans="2:15" x14ac:dyDescent="0.4">
      <c r="B8211" s="63"/>
      <c r="C8211" s="37"/>
      <c r="D8211" s="37"/>
      <c r="E8211" s="37"/>
      <c r="F8211" s="37"/>
      <c r="G8211" s="38"/>
      <c r="H8211" s="37"/>
      <c r="I8211" s="41"/>
      <c r="J8211" s="41"/>
      <c r="K8211" s="37"/>
      <c r="L8211" s="37"/>
      <c r="M8211" s="37"/>
      <c r="N8211" s="37"/>
      <c r="O8211" s="38"/>
    </row>
    <row r="8212" spans="2:15" x14ac:dyDescent="0.4">
      <c r="B8212" s="63"/>
      <c r="C8212" s="37"/>
      <c r="D8212" s="37"/>
      <c r="E8212" s="37"/>
      <c r="F8212" s="37"/>
      <c r="G8212" s="38"/>
      <c r="H8212" s="37"/>
      <c r="I8212" s="41"/>
      <c r="J8212" s="41"/>
      <c r="K8212" s="37"/>
      <c r="L8212" s="37"/>
      <c r="M8212" s="37"/>
      <c r="N8212" s="37"/>
      <c r="O8212" s="38"/>
    </row>
    <row r="8213" spans="2:15" x14ac:dyDescent="0.4">
      <c r="B8213" s="63"/>
      <c r="C8213" s="37"/>
      <c r="D8213" s="37"/>
      <c r="E8213" s="37"/>
      <c r="F8213" s="37"/>
      <c r="G8213" s="38"/>
      <c r="H8213" s="37"/>
      <c r="I8213" s="41"/>
      <c r="J8213" s="41"/>
      <c r="K8213" s="37"/>
      <c r="L8213" s="37"/>
      <c r="M8213" s="37"/>
      <c r="N8213" s="37"/>
      <c r="O8213" s="38"/>
    </row>
    <row r="8214" spans="2:15" x14ac:dyDescent="0.4">
      <c r="B8214" s="63"/>
      <c r="C8214" s="37"/>
      <c r="D8214" s="37"/>
      <c r="E8214" s="37"/>
      <c r="F8214" s="37"/>
      <c r="G8214" s="38"/>
      <c r="H8214" s="37"/>
      <c r="I8214" s="41"/>
      <c r="J8214" s="41"/>
      <c r="K8214" s="37"/>
      <c r="L8214" s="37"/>
      <c r="M8214" s="37"/>
      <c r="N8214" s="37"/>
      <c r="O8214" s="38"/>
    </row>
    <row r="8215" spans="2:15" x14ac:dyDescent="0.4">
      <c r="B8215" s="63"/>
      <c r="C8215" s="37"/>
      <c r="D8215" s="37"/>
      <c r="E8215" s="37"/>
      <c r="F8215" s="37"/>
      <c r="G8215" s="38"/>
      <c r="H8215" s="37"/>
      <c r="I8215" s="41"/>
      <c r="J8215" s="41"/>
      <c r="K8215" s="37"/>
      <c r="L8215" s="37"/>
      <c r="M8215" s="37"/>
      <c r="N8215" s="37"/>
      <c r="O8215" s="38"/>
    </row>
    <row r="8216" spans="2:15" x14ac:dyDescent="0.4">
      <c r="B8216" s="63"/>
      <c r="C8216" s="37"/>
      <c r="D8216" s="37"/>
      <c r="E8216" s="37"/>
      <c r="F8216" s="37"/>
      <c r="G8216" s="38"/>
      <c r="H8216" s="37"/>
      <c r="I8216" s="41"/>
      <c r="J8216" s="41"/>
      <c r="K8216" s="37"/>
      <c r="L8216" s="37"/>
      <c r="M8216" s="37"/>
      <c r="N8216" s="37"/>
      <c r="O8216" s="38"/>
    </row>
    <row r="8217" spans="2:15" x14ac:dyDescent="0.4">
      <c r="B8217" s="63"/>
      <c r="C8217" s="37"/>
      <c r="D8217" s="37"/>
      <c r="E8217" s="37"/>
      <c r="F8217" s="37"/>
      <c r="G8217" s="38"/>
      <c r="H8217" s="37"/>
      <c r="I8217" s="41"/>
      <c r="J8217" s="41"/>
      <c r="K8217" s="37"/>
      <c r="L8217" s="37"/>
      <c r="M8217" s="37"/>
      <c r="N8217" s="37"/>
      <c r="O8217" s="38"/>
    </row>
    <row r="8218" spans="2:15" x14ac:dyDescent="0.4">
      <c r="B8218" s="63"/>
      <c r="C8218" s="37"/>
      <c r="D8218" s="37"/>
      <c r="E8218" s="37"/>
      <c r="F8218" s="37"/>
      <c r="G8218" s="38"/>
      <c r="H8218" s="37"/>
      <c r="I8218" s="41"/>
      <c r="J8218" s="41"/>
      <c r="K8218" s="37"/>
      <c r="L8218" s="37"/>
      <c r="M8218" s="37"/>
      <c r="N8218" s="37"/>
      <c r="O8218" s="38"/>
    </row>
    <row r="8219" spans="2:15" x14ac:dyDescent="0.4">
      <c r="B8219" s="63"/>
      <c r="C8219" s="37"/>
      <c r="D8219" s="37"/>
      <c r="E8219" s="37"/>
      <c r="F8219" s="37"/>
      <c r="G8219" s="38"/>
      <c r="H8219" s="37"/>
      <c r="I8219" s="41"/>
      <c r="J8219" s="41"/>
      <c r="K8219" s="37"/>
      <c r="L8219" s="37"/>
      <c r="M8219" s="37"/>
      <c r="N8219" s="37"/>
      <c r="O8219" s="38"/>
    </row>
    <row r="8220" spans="2:15" x14ac:dyDescent="0.4">
      <c r="B8220" s="63"/>
      <c r="C8220" s="37"/>
      <c r="D8220" s="37"/>
      <c r="E8220" s="37"/>
      <c r="F8220" s="37"/>
      <c r="G8220" s="38"/>
      <c r="H8220" s="37"/>
      <c r="I8220" s="41"/>
      <c r="J8220" s="41"/>
      <c r="K8220" s="37"/>
      <c r="L8220" s="37"/>
      <c r="M8220" s="37"/>
      <c r="N8220" s="37"/>
      <c r="O8220" s="38"/>
    </row>
    <row r="8221" spans="2:15" x14ac:dyDescent="0.4">
      <c r="B8221" s="63"/>
      <c r="C8221" s="37"/>
      <c r="D8221" s="37"/>
      <c r="E8221" s="37"/>
      <c r="F8221" s="37"/>
      <c r="G8221" s="38"/>
      <c r="H8221" s="37"/>
      <c r="I8221" s="41"/>
      <c r="J8221" s="41"/>
      <c r="K8221" s="37"/>
      <c r="L8221" s="37"/>
      <c r="M8221" s="37"/>
      <c r="N8221" s="37"/>
      <c r="O8221" s="38"/>
    </row>
    <row r="8222" spans="2:15" x14ac:dyDescent="0.4">
      <c r="B8222" s="63"/>
      <c r="C8222" s="37"/>
      <c r="D8222" s="37"/>
      <c r="E8222" s="37"/>
      <c r="F8222" s="37"/>
      <c r="G8222" s="38"/>
      <c r="H8222" s="37"/>
      <c r="I8222" s="41"/>
      <c r="J8222" s="41"/>
      <c r="K8222" s="37"/>
      <c r="L8222" s="37"/>
      <c r="M8222" s="37"/>
      <c r="N8222" s="37"/>
      <c r="O8222" s="38"/>
    </row>
    <row r="8223" spans="2:15" x14ac:dyDescent="0.4">
      <c r="B8223" s="63"/>
      <c r="C8223" s="37"/>
      <c r="D8223" s="37"/>
      <c r="E8223" s="37"/>
      <c r="F8223" s="37"/>
      <c r="G8223" s="38"/>
      <c r="H8223" s="37"/>
      <c r="I8223" s="41"/>
      <c r="J8223" s="41"/>
      <c r="K8223" s="37"/>
      <c r="L8223" s="37"/>
      <c r="M8223" s="37"/>
      <c r="N8223" s="37"/>
      <c r="O8223" s="38"/>
    </row>
    <row r="8224" spans="2:15" x14ac:dyDescent="0.4">
      <c r="B8224" s="63"/>
      <c r="C8224" s="37"/>
      <c r="D8224" s="37"/>
      <c r="E8224" s="37"/>
      <c r="F8224" s="37"/>
      <c r="G8224" s="38"/>
      <c r="H8224" s="37"/>
      <c r="I8224" s="41"/>
      <c r="J8224" s="41"/>
      <c r="K8224" s="37"/>
      <c r="L8224" s="37"/>
      <c r="M8224" s="37"/>
      <c r="N8224" s="37"/>
      <c r="O8224" s="38"/>
    </row>
    <row r="8225" spans="2:15" x14ac:dyDescent="0.4">
      <c r="B8225" s="63"/>
      <c r="C8225" s="37"/>
      <c r="D8225" s="37"/>
      <c r="E8225" s="37"/>
      <c r="F8225" s="37"/>
      <c r="G8225" s="38"/>
      <c r="H8225" s="37"/>
      <c r="I8225" s="41"/>
      <c r="J8225" s="41"/>
      <c r="K8225" s="37"/>
      <c r="L8225" s="37"/>
      <c r="M8225" s="37"/>
      <c r="N8225" s="37"/>
      <c r="O8225" s="38"/>
    </row>
    <row r="8226" spans="2:15" x14ac:dyDescent="0.4">
      <c r="B8226" s="63"/>
      <c r="C8226" s="37"/>
      <c r="D8226" s="37"/>
      <c r="E8226" s="37"/>
      <c r="F8226" s="37"/>
      <c r="G8226" s="38"/>
      <c r="H8226" s="37"/>
      <c r="I8226" s="41"/>
      <c r="J8226" s="41"/>
      <c r="K8226" s="37"/>
      <c r="L8226" s="37"/>
      <c r="M8226" s="37"/>
      <c r="N8226" s="37"/>
      <c r="O8226" s="38"/>
    </row>
    <row r="8227" spans="2:15" x14ac:dyDescent="0.4">
      <c r="B8227" s="63"/>
      <c r="C8227" s="37"/>
      <c r="D8227" s="37"/>
      <c r="E8227" s="37"/>
      <c r="F8227" s="37"/>
      <c r="G8227" s="38"/>
      <c r="H8227" s="37"/>
      <c r="I8227" s="41"/>
      <c r="J8227" s="41"/>
      <c r="K8227" s="37"/>
      <c r="L8227" s="37"/>
      <c r="M8227" s="37"/>
      <c r="N8227" s="37"/>
      <c r="O8227" s="38"/>
    </row>
    <row r="8228" spans="2:15" x14ac:dyDescent="0.4">
      <c r="B8228" s="63"/>
      <c r="C8228" s="37"/>
      <c r="D8228" s="37"/>
      <c r="E8228" s="37"/>
      <c r="F8228" s="37"/>
      <c r="G8228" s="38"/>
      <c r="H8228" s="37"/>
      <c r="I8228" s="41"/>
      <c r="J8228" s="41"/>
      <c r="K8228" s="37"/>
      <c r="L8228" s="37"/>
      <c r="M8228" s="37"/>
      <c r="N8228" s="37"/>
      <c r="O8228" s="38"/>
    </row>
    <row r="8229" spans="2:15" x14ac:dyDescent="0.4">
      <c r="B8229" s="63"/>
      <c r="C8229" s="37"/>
      <c r="D8229" s="37"/>
      <c r="E8229" s="37"/>
      <c r="F8229" s="37"/>
      <c r="G8229" s="38"/>
      <c r="H8229" s="37"/>
      <c r="I8229" s="41"/>
      <c r="J8229" s="41"/>
      <c r="K8229" s="37"/>
      <c r="L8229" s="37"/>
      <c r="M8229" s="37"/>
      <c r="N8229" s="37"/>
      <c r="O8229" s="38"/>
    </row>
    <row r="8230" spans="2:15" x14ac:dyDescent="0.4">
      <c r="B8230" s="63"/>
      <c r="C8230" s="37"/>
      <c r="D8230" s="37"/>
      <c r="E8230" s="37"/>
      <c r="F8230" s="37"/>
      <c r="G8230" s="38"/>
      <c r="H8230" s="37"/>
      <c r="I8230" s="41"/>
      <c r="J8230" s="41"/>
      <c r="K8230" s="37"/>
      <c r="L8230" s="37"/>
      <c r="M8230" s="37"/>
      <c r="N8230" s="37"/>
      <c r="O8230" s="38"/>
    </row>
    <row r="8231" spans="2:15" x14ac:dyDescent="0.4">
      <c r="B8231" s="63"/>
      <c r="C8231" s="37"/>
      <c r="D8231" s="37"/>
      <c r="E8231" s="37"/>
      <c r="F8231" s="37"/>
      <c r="G8231" s="38"/>
      <c r="H8231" s="37"/>
      <c r="I8231" s="41"/>
      <c r="J8231" s="41"/>
      <c r="K8231" s="37"/>
      <c r="L8231" s="37"/>
      <c r="M8231" s="37"/>
      <c r="N8231" s="37"/>
      <c r="O8231" s="38"/>
    </row>
    <row r="8232" spans="2:15" x14ac:dyDescent="0.4">
      <c r="B8232" s="63"/>
      <c r="C8232" s="37"/>
      <c r="D8232" s="37"/>
      <c r="E8232" s="37"/>
      <c r="F8232" s="37"/>
      <c r="G8232" s="38"/>
      <c r="H8232" s="37"/>
      <c r="I8232" s="41"/>
      <c r="J8232" s="41"/>
      <c r="K8232" s="37"/>
      <c r="L8232" s="37"/>
      <c r="M8232" s="37"/>
      <c r="N8232" s="37"/>
      <c r="O8232" s="38"/>
    </row>
    <row r="8233" spans="2:15" x14ac:dyDescent="0.4">
      <c r="B8233" s="63"/>
      <c r="C8233" s="37"/>
      <c r="D8233" s="37"/>
      <c r="E8233" s="37"/>
      <c r="F8233" s="37"/>
      <c r="G8233" s="38"/>
      <c r="H8233" s="37"/>
      <c r="I8233" s="41"/>
      <c r="J8233" s="41"/>
      <c r="K8233" s="37"/>
      <c r="L8233" s="37"/>
      <c r="M8233" s="37"/>
      <c r="N8233" s="37"/>
      <c r="O8233" s="38"/>
    </row>
    <row r="8234" spans="2:15" x14ac:dyDescent="0.4">
      <c r="B8234" s="63"/>
      <c r="C8234" s="37"/>
      <c r="D8234" s="37"/>
      <c r="E8234" s="37"/>
      <c r="F8234" s="37"/>
      <c r="G8234" s="38"/>
      <c r="H8234" s="37"/>
      <c r="I8234" s="41"/>
      <c r="J8234" s="41"/>
      <c r="K8234" s="37"/>
      <c r="L8234" s="37"/>
      <c r="M8234" s="37"/>
      <c r="N8234" s="37"/>
      <c r="O8234" s="38"/>
    </row>
    <row r="8235" spans="2:15" x14ac:dyDescent="0.4">
      <c r="B8235" s="63"/>
      <c r="C8235" s="37"/>
      <c r="D8235" s="37"/>
      <c r="E8235" s="37"/>
      <c r="F8235" s="37"/>
      <c r="G8235" s="38"/>
      <c r="H8235" s="37"/>
      <c r="I8235" s="41"/>
      <c r="J8235" s="41"/>
      <c r="K8235" s="37"/>
      <c r="L8235" s="37"/>
      <c r="M8235" s="37"/>
      <c r="N8235" s="37"/>
      <c r="O8235" s="38"/>
    </row>
    <row r="8236" spans="2:15" x14ac:dyDescent="0.4">
      <c r="B8236" s="63"/>
      <c r="C8236" s="37"/>
      <c r="D8236" s="37"/>
      <c r="E8236" s="37"/>
      <c r="F8236" s="37"/>
      <c r="G8236" s="38"/>
      <c r="H8236" s="37"/>
      <c r="I8236" s="41"/>
      <c r="J8236" s="41"/>
      <c r="K8236" s="37"/>
      <c r="L8236" s="37"/>
      <c r="M8236" s="37"/>
      <c r="N8236" s="37"/>
      <c r="O8236" s="38"/>
    </row>
    <row r="8237" spans="2:15" x14ac:dyDescent="0.4">
      <c r="B8237" s="63"/>
      <c r="C8237" s="37"/>
      <c r="D8237" s="37"/>
      <c r="E8237" s="37"/>
      <c r="F8237" s="37"/>
      <c r="G8237" s="38"/>
      <c r="H8237" s="37"/>
      <c r="I8237" s="41"/>
      <c r="J8237" s="41"/>
      <c r="K8237" s="37"/>
      <c r="L8237" s="37"/>
      <c r="M8237" s="37"/>
      <c r="N8237" s="37"/>
      <c r="O8237" s="38"/>
    </row>
    <row r="8238" spans="2:15" x14ac:dyDescent="0.4">
      <c r="B8238" s="63"/>
      <c r="C8238" s="37"/>
      <c r="D8238" s="37"/>
      <c r="E8238" s="37"/>
      <c r="F8238" s="37"/>
      <c r="G8238" s="38"/>
      <c r="H8238" s="37"/>
      <c r="I8238" s="41"/>
      <c r="J8238" s="41"/>
      <c r="K8238" s="37"/>
      <c r="L8238" s="37"/>
      <c r="M8238" s="37"/>
      <c r="N8238" s="37"/>
      <c r="O8238" s="38"/>
    </row>
    <row r="8239" spans="2:15" x14ac:dyDescent="0.4">
      <c r="B8239" s="63"/>
      <c r="C8239" s="37"/>
      <c r="D8239" s="37"/>
      <c r="E8239" s="37"/>
      <c r="F8239" s="37"/>
      <c r="G8239" s="38"/>
      <c r="H8239" s="37"/>
      <c r="I8239" s="41"/>
      <c r="J8239" s="41"/>
      <c r="K8239" s="37"/>
      <c r="L8239" s="37"/>
      <c r="M8239" s="37"/>
      <c r="N8239" s="37"/>
      <c r="O8239" s="38"/>
    </row>
    <row r="8240" spans="2:15" x14ac:dyDescent="0.4">
      <c r="B8240" s="63"/>
      <c r="C8240" s="37"/>
      <c r="D8240" s="37"/>
      <c r="E8240" s="37"/>
      <c r="F8240" s="37"/>
      <c r="G8240" s="38"/>
      <c r="H8240" s="37"/>
      <c r="I8240" s="41"/>
      <c r="J8240" s="41"/>
      <c r="K8240" s="37"/>
      <c r="L8240" s="37"/>
      <c r="M8240" s="37"/>
      <c r="N8240" s="37"/>
      <c r="O8240" s="38"/>
    </row>
    <row r="8241" spans="2:15" x14ac:dyDescent="0.4">
      <c r="B8241" s="63"/>
      <c r="C8241" s="37"/>
      <c r="D8241" s="37"/>
      <c r="E8241" s="37"/>
      <c r="F8241" s="37"/>
      <c r="G8241" s="38"/>
      <c r="H8241" s="37"/>
      <c r="I8241" s="41"/>
      <c r="J8241" s="41"/>
      <c r="K8241" s="37"/>
      <c r="L8241" s="37"/>
      <c r="M8241" s="37"/>
      <c r="N8241" s="37"/>
      <c r="O8241" s="38"/>
    </row>
    <row r="8242" spans="2:15" x14ac:dyDescent="0.4">
      <c r="B8242" s="63"/>
      <c r="C8242" s="37"/>
      <c r="D8242" s="37"/>
      <c r="E8242" s="37"/>
      <c r="F8242" s="37"/>
      <c r="G8242" s="38"/>
      <c r="H8242" s="37"/>
      <c r="I8242" s="41"/>
      <c r="J8242" s="41"/>
      <c r="K8242" s="37"/>
      <c r="L8242" s="37"/>
      <c r="M8242" s="37"/>
      <c r="N8242" s="37"/>
      <c r="O8242" s="38"/>
    </row>
    <row r="8243" spans="2:15" x14ac:dyDescent="0.4">
      <c r="B8243" s="63"/>
      <c r="C8243" s="37"/>
      <c r="D8243" s="37"/>
      <c r="E8243" s="37"/>
      <c r="F8243" s="37"/>
      <c r="G8243" s="38"/>
      <c r="H8243" s="37"/>
      <c r="I8243" s="41"/>
      <c r="J8243" s="41"/>
      <c r="K8243" s="37"/>
      <c r="L8243" s="37"/>
      <c r="M8243" s="37"/>
      <c r="N8243" s="37"/>
      <c r="O8243" s="38"/>
    </row>
    <row r="8244" spans="2:15" x14ac:dyDescent="0.4">
      <c r="B8244" s="63"/>
      <c r="C8244" s="37"/>
      <c r="D8244" s="37"/>
      <c r="E8244" s="37"/>
      <c r="F8244" s="37"/>
      <c r="G8244" s="38"/>
      <c r="H8244" s="37"/>
      <c r="I8244" s="41"/>
      <c r="J8244" s="41"/>
      <c r="K8244" s="37"/>
      <c r="L8244" s="37"/>
      <c r="M8244" s="37"/>
      <c r="N8244" s="37"/>
      <c r="O8244" s="38"/>
    </row>
    <row r="8245" spans="2:15" x14ac:dyDescent="0.4">
      <c r="B8245" s="63"/>
      <c r="C8245" s="37"/>
      <c r="D8245" s="37"/>
      <c r="E8245" s="37"/>
      <c r="F8245" s="37"/>
      <c r="G8245" s="38"/>
      <c r="H8245" s="37"/>
      <c r="I8245" s="41"/>
      <c r="J8245" s="41"/>
      <c r="K8245" s="37"/>
      <c r="L8245" s="37"/>
      <c r="M8245" s="37"/>
      <c r="N8245" s="37"/>
      <c r="O8245" s="38"/>
    </row>
    <row r="8246" spans="2:15" x14ac:dyDescent="0.4">
      <c r="B8246" s="63"/>
      <c r="C8246" s="37"/>
      <c r="D8246" s="37"/>
      <c r="E8246" s="37"/>
      <c r="F8246" s="37"/>
      <c r="G8246" s="38"/>
      <c r="H8246" s="37"/>
      <c r="I8246" s="41"/>
      <c r="J8246" s="41"/>
      <c r="K8246" s="37"/>
      <c r="L8246" s="37"/>
      <c r="M8246" s="37"/>
      <c r="N8246" s="37"/>
      <c r="O8246" s="38"/>
    </row>
    <row r="8247" spans="2:15" x14ac:dyDescent="0.4">
      <c r="B8247" s="63"/>
      <c r="C8247" s="37"/>
      <c r="D8247" s="37"/>
      <c r="E8247" s="37"/>
      <c r="F8247" s="37"/>
      <c r="G8247" s="38"/>
      <c r="H8247" s="37"/>
      <c r="I8247" s="41"/>
      <c r="J8247" s="41"/>
      <c r="K8247" s="37"/>
      <c r="L8247" s="37"/>
      <c r="M8247" s="37"/>
      <c r="N8247" s="37"/>
      <c r="O8247" s="38"/>
    </row>
    <row r="8248" spans="2:15" x14ac:dyDescent="0.4">
      <c r="B8248" s="63"/>
      <c r="C8248" s="37"/>
      <c r="D8248" s="37"/>
      <c r="E8248" s="37"/>
      <c r="F8248" s="37"/>
      <c r="G8248" s="38"/>
      <c r="H8248" s="37"/>
      <c r="I8248" s="41"/>
      <c r="J8248" s="41"/>
      <c r="K8248" s="37"/>
      <c r="L8248" s="37"/>
      <c r="M8248" s="37"/>
      <c r="N8248" s="37"/>
      <c r="O8248" s="38"/>
    </row>
    <row r="8249" spans="2:15" x14ac:dyDescent="0.4">
      <c r="B8249" s="63"/>
      <c r="C8249" s="37"/>
      <c r="D8249" s="37"/>
      <c r="E8249" s="37"/>
      <c r="F8249" s="37"/>
      <c r="G8249" s="38"/>
      <c r="H8249" s="37"/>
      <c r="I8249" s="41"/>
      <c r="J8249" s="41"/>
      <c r="K8249" s="37"/>
      <c r="L8249" s="37"/>
      <c r="M8249" s="37"/>
      <c r="N8249" s="37"/>
      <c r="O8249" s="38"/>
    </row>
    <row r="8250" spans="2:15" x14ac:dyDescent="0.4">
      <c r="B8250" s="63"/>
      <c r="C8250" s="37"/>
      <c r="D8250" s="37"/>
      <c r="E8250" s="37"/>
      <c r="F8250" s="37"/>
      <c r="G8250" s="38"/>
      <c r="H8250" s="37"/>
      <c r="I8250" s="41"/>
      <c r="J8250" s="41"/>
      <c r="K8250" s="37"/>
      <c r="L8250" s="37"/>
      <c r="M8250" s="37"/>
      <c r="N8250" s="37"/>
      <c r="O8250" s="38"/>
    </row>
    <row r="8251" spans="2:15" x14ac:dyDescent="0.4">
      <c r="B8251" s="63"/>
      <c r="C8251" s="37"/>
      <c r="D8251" s="37"/>
      <c r="E8251" s="37"/>
      <c r="F8251" s="37"/>
      <c r="G8251" s="38"/>
      <c r="H8251" s="37"/>
      <c r="I8251" s="41"/>
      <c r="J8251" s="41"/>
      <c r="K8251" s="37"/>
      <c r="L8251" s="37"/>
      <c r="M8251" s="37"/>
      <c r="N8251" s="37"/>
      <c r="O8251" s="38"/>
    </row>
    <row r="8252" spans="2:15" x14ac:dyDescent="0.4">
      <c r="B8252" s="63"/>
      <c r="C8252" s="37"/>
      <c r="D8252" s="37"/>
      <c r="E8252" s="37"/>
      <c r="F8252" s="37"/>
      <c r="G8252" s="38"/>
      <c r="H8252" s="37"/>
      <c r="I8252" s="41"/>
      <c r="J8252" s="41"/>
      <c r="K8252" s="37"/>
      <c r="L8252" s="37"/>
      <c r="M8252" s="37"/>
      <c r="N8252" s="37"/>
      <c r="O8252" s="38"/>
    </row>
    <row r="8253" spans="2:15" x14ac:dyDescent="0.4">
      <c r="B8253" s="63"/>
      <c r="C8253" s="37"/>
      <c r="D8253" s="37"/>
      <c r="E8253" s="37"/>
      <c r="F8253" s="37"/>
      <c r="G8253" s="38"/>
      <c r="H8253" s="37"/>
      <c r="I8253" s="41"/>
      <c r="J8253" s="41"/>
      <c r="K8253" s="37"/>
      <c r="L8253" s="37"/>
      <c r="M8253" s="37"/>
      <c r="N8253" s="37"/>
      <c r="O8253" s="38"/>
    </row>
    <row r="8254" spans="2:15" x14ac:dyDescent="0.4">
      <c r="B8254" s="63"/>
      <c r="C8254" s="37"/>
      <c r="D8254" s="37"/>
      <c r="E8254" s="37"/>
      <c r="F8254" s="37"/>
      <c r="G8254" s="38"/>
      <c r="H8254" s="37"/>
      <c r="I8254" s="41"/>
      <c r="J8254" s="41"/>
      <c r="K8254" s="37"/>
      <c r="L8254" s="37"/>
      <c r="M8254" s="37"/>
      <c r="N8254" s="37"/>
      <c r="O8254" s="38"/>
    </row>
    <row r="8255" spans="2:15" x14ac:dyDescent="0.4">
      <c r="B8255" s="63"/>
      <c r="C8255" s="37"/>
      <c r="D8255" s="37"/>
      <c r="E8255" s="37"/>
      <c r="F8255" s="37"/>
      <c r="G8255" s="38"/>
      <c r="H8255" s="37"/>
      <c r="I8255" s="41"/>
      <c r="J8255" s="41"/>
      <c r="K8255" s="37"/>
      <c r="L8255" s="37"/>
      <c r="M8255" s="37"/>
      <c r="N8255" s="37"/>
      <c r="O8255" s="38"/>
    </row>
    <row r="8256" spans="2:15" x14ac:dyDescent="0.4">
      <c r="B8256" s="63"/>
      <c r="C8256" s="37"/>
      <c r="D8256" s="37"/>
      <c r="E8256" s="37"/>
      <c r="F8256" s="37"/>
      <c r="G8256" s="38"/>
      <c r="H8256" s="37"/>
      <c r="I8256" s="41"/>
      <c r="J8256" s="41"/>
      <c r="K8256" s="37"/>
      <c r="L8256" s="37"/>
      <c r="M8256" s="37"/>
      <c r="N8256" s="37"/>
      <c r="O8256" s="38"/>
    </row>
    <row r="8257" spans="2:15" x14ac:dyDescent="0.4">
      <c r="B8257" s="63"/>
      <c r="C8257" s="37"/>
      <c r="D8257" s="37"/>
      <c r="E8257" s="37"/>
      <c r="F8257" s="37"/>
      <c r="G8257" s="38"/>
      <c r="H8257" s="37"/>
      <c r="I8257" s="41"/>
      <c r="J8257" s="41"/>
      <c r="K8257" s="37"/>
      <c r="L8257" s="37"/>
      <c r="M8257" s="37"/>
      <c r="N8257" s="37"/>
      <c r="O8257" s="38"/>
    </row>
    <row r="8258" spans="2:15" x14ac:dyDescent="0.4">
      <c r="B8258" s="63"/>
      <c r="C8258" s="37"/>
      <c r="D8258" s="37"/>
      <c r="E8258" s="37"/>
      <c r="F8258" s="37"/>
      <c r="G8258" s="38"/>
      <c r="H8258" s="37"/>
      <c r="I8258" s="41"/>
      <c r="J8258" s="41"/>
      <c r="K8258" s="37"/>
      <c r="L8258" s="37"/>
      <c r="M8258" s="37"/>
      <c r="N8258" s="37"/>
      <c r="O8258" s="38"/>
    </row>
    <row r="8259" spans="2:15" x14ac:dyDescent="0.4">
      <c r="B8259" s="63"/>
      <c r="C8259" s="37"/>
      <c r="D8259" s="37"/>
      <c r="E8259" s="37"/>
      <c r="F8259" s="37"/>
      <c r="G8259" s="38"/>
      <c r="H8259" s="37"/>
      <c r="I8259" s="41"/>
      <c r="J8259" s="41"/>
      <c r="K8259" s="37"/>
      <c r="L8259" s="37"/>
      <c r="M8259" s="37"/>
      <c r="N8259" s="37"/>
      <c r="O8259" s="38"/>
    </row>
    <row r="8260" spans="2:15" x14ac:dyDescent="0.4">
      <c r="B8260" s="63"/>
      <c r="C8260" s="37"/>
      <c r="D8260" s="37"/>
      <c r="E8260" s="37"/>
      <c r="F8260" s="37"/>
      <c r="G8260" s="38"/>
      <c r="H8260" s="37"/>
      <c r="I8260" s="41"/>
      <c r="J8260" s="41"/>
      <c r="K8260" s="37"/>
      <c r="L8260" s="37"/>
      <c r="M8260" s="37"/>
      <c r="N8260" s="37"/>
      <c r="O8260" s="38"/>
    </row>
    <row r="8261" spans="2:15" x14ac:dyDescent="0.4">
      <c r="B8261" s="63"/>
      <c r="C8261" s="37"/>
      <c r="D8261" s="37"/>
      <c r="E8261" s="37"/>
      <c r="F8261" s="37"/>
      <c r="G8261" s="38"/>
      <c r="H8261" s="37"/>
      <c r="I8261" s="41"/>
      <c r="J8261" s="41"/>
      <c r="K8261" s="37"/>
      <c r="L8261" s="37"/>
      <c r="M8261" s="37"/>
      <c r="N8261" s="37"/>
      <c r="O8261" s="38"/>
    </row>
    <row r="8262" spans="2:15" x14ac:dyDescent="0.4">
      <c r="B8262" s="63"/>
      <c r="C8262" s="37"/>
      <c r="D8262" s="37"/>
      <c r="E8262" s="37"/>
      <c r="F8262" s="37"/>
      <c r="G8262" s="38"/>
      <c r="H8262" s="37"/>
      <c r="I8262" s="41"/>
      <c r="J8262" s="41"/>
      <c r="K8262" s="37"/>
      <c r="L8262" s="37"/>
      <c r="M8262" s="37"/>
      <c r="N8262" s="37"/>
      <c r="O8262" s="38"/>
    </row>
    <row r="8263" spans="2:15" x14ac:dyDescent="0.4">
      <c r="B8263" s="63"/>
      <c r="C8263" s="37"/>
      <c r="D8263" s="37"/>
      <c r="E8263" s="37"/>
      <c r="F8263" s="37"/>
      <c r="G8263" s="38"/>
      <c r="H8263" s="37"/>
      <c r="I8263" s="41"/>
      <c r="J8263" s="41"/>
      <c r="K8263" s="37"/>
      <c r="L8263" s="37"/>
      <c r="M8263" s="37"/>
      <c r="N8263" s="37"/>
      <c r="O8263" s="38"/>
    </row>
    <row r="8264" spans="2:15" x14ac:dyDescent="0.4">
      <c r="B8264" s="63"/>
      <c r="C8264" s="37"/>
      <c r="D8264" s="37"/>
      <c r="E8264" s="37"/>
      <c r="F8264" s="37"/>
      <c r="G8264" s="38"/>
      <c r="H8264" s="37"/>
      <c r="I8264" s="41"/>
      <c r="J8264" s="41"/>
      <c r="K8264" s="37"/>
      <c r="L8264" s="37"/>
      <c r="M8264" s="37"/>
      <c r="N8264" s="37"/>
      <c r="O8264" s="38"/>
    </row>
    <row r="8265" spans="2:15" x14ac:dyDescent="0.4">
      <c r="B8265" s="63"/>
      <c r="C8265" s="37"/>
      <c r="D8265" s="37"/>
      <c r="E8265" s="37"/>
      <c r="F8265" s="37"/>
      <c r="G8265" s="38"/>
      <c r="H8265" s="37"/>
      <c r="I8265" s="41"/>
      <c r="J8265" s="41"/>
      <c r="K8265" s="37"/>
      <c r="L8265" s="37"/>
      <c r="M8265" s="37"/>
      <c r="N8265" s="37"/>
      <c r="O8265" s="38"/>
    </row>
    <row r="8266" spans="2:15" x14ac:dyDescent="0.4">
      <c r="B8266" s="63"/>
      <c r="C8266" s="37"/>
      <c r="D8266" s="37"/>
      <c r="E8266" s="37"/>
      <c r="F8266" s="37"/>
      <c r="G8266" s="38"/>
      <c r="H8266" s="37"/>
      <c r="I8266" s="41"/>
      <c r="J8266" s="41"/>
      <c r="K8266" s="37"/>
      <c r="L8266" s="37"/>
      <c r="M8266" s="37"/>
      <c r="N8266" s="37"/>
      <c r="O8266" s="38"/>
    </row>
    <row r="8267" spans="2:15" x14ac:dyDescent="0.4">
      <c r="B8267" s="63"/>
      <c r="C8267" s="37"/>
      <c r="D8267" s="37"/>
      <c r="E8267" s="37"/>
      <c r="F8267" s="37"/>
      <c r="G8267" s="38"/>
      <c r="H8267" s="37"/>
      <c r="I8267" s="41"/>
      <c r="J8267" s="41"/>
      <c r="K8267" s="37"/>
      <c r="L8267" s="37"/>
      <c r="M8267" s="37"/>
      <c r="N8267" s="37"/>
      <c r="O8267" s="38"/>
    </row>
    <row r="8268" spans="2:15" x14ac:dyDescent="0.4">
      <c r="B8268" s="63"/>
      <c r="C8268" s="37"/>
      <c r="D8268" s="37"/>
      <c r="E8268" s="37"/>
      <c r="F8268" s="37"/>
      <c r="G8268" s="38"/>
      <c r="H8268" s="37"/>
      <c r="I8268" s="41"/>
      <c r="J8268" s="41"/>
      <c r="K8268" s="37"/>
      <c r="L8268" s="37"/>
      <c r="M8268" s="37"/>
      <c r="N8268" s="37"/>
      <c r="O8268" s="38"/>
    </row>
    <row r="8269" spans="2:15" x14ac:dyDescent="0.4">
      <c r="B8269" s="63"/>
      <c r="C8269" s="37"/>
      <c r="D8269" s="37"/>
      <c r="E8269" s="37"/>
      <c r="F8269" s="37"/>
      <c r="G8269" s="38"/>
      <c r="H8269" s="37"/>
      <c r="I8269" s="41"/>
      <c r="J8269" s="41"/>
      <c r="K8269" s="37"/>
      <c r="L8269" s="37"/>
      <c r="M8269" s="37"/>
      <c r="N8269" s="37"/>
      <c r="O8269" s="38"/>
    </row>
    <row r="8270" spans="2:15" x14ac:dyDescent="0.4">
      <c r="B8270" s="63"/>
      <c r="C8270" s="37"/>
      <c r="D8270" s="37"/>
      <c r="E8270" s="37"/>
      <c r="F8270" s="37"/>
      <c r="G8270" s="38"/>
      <c r="H8270" s="37"/>
      <c r="I8270" s="41"/>
      <c r="J8270" s="41"/>
      <c r="K8270" s="37"/>
      <c r="L8270" s="37"/>
      <c r="M8270" s="37"/>
      <c r="N8270" s="37"/>
      <c r="O8270" s="38"/>
    </row>
    <row r="8271" spans="2:15" x14ac:dyDescent="0.4">
      <c r="B8271" s="63"/>
      <c r="C8271" s="37"/>
      <c r="D8271" s="37"/>
      <c r="E8271" s="37"/>
      <c r="F8271" s="37"/>
      <c r="G8271" s="38"/>
      <c r="H8271" s="37"/>
      <c r="I8271" s="41"/>
      <c r="J8271" s="41"/>
      <c r="K8271" s="37"/>
      <c r="L8271" s="37"/>
      <c r="M8271" s="37"/>
      <c r="N8271" s="37"/>
      <c r="O8271" s="38"/>
    </row>
    <row r="8272" spans="2:15" x14ac:dyDescent="0.4">
      <c r="B8272" s="63"/>
      <c r="C8272" s="37"/>
      <c r="D8272" s="37"/>
      <c r="E8272" s="37"/>
      <c r="F8272" s="37"/>
      <c r="G8272" s="38"/>
      <c r="H8272" s="37"/>
      <c r="I8272" s="41"/>
      <c r="J8272" s="41"/>
      <c r="K8272" s="37"/>
      <c r="L8272" s="37"/>
      <c r="M8272" s="37"/>
      <c r="N8272" s="37"/>
      <c r="O8272" s="38"/>
    </row>
    <row r="8273" spans="2:15" x14ac:dyDescent="0.4">
      <c r="B8273" s="63"/>
      <c r="C8273" s="37"/>
      <c r="D8273" s="37"/>
      <c r="E8273" s="37"/>
      <c r="F8273" s="37"/>
      <c r="G8273" s="38"/>
      <c r="H8273" s="37"/>
      <c r="I8273" s="41"/>
      <c r="J8273" s="41"/>
      <c r="K8273" s="37"/>
      <c r="L8273" s="37"/>
      <c r="M8273" s="37"/>
      <c r="N8273" s="37"/>
      <c r="O8273" s="38"/>
    </row>
    <row r="8274" spans="2:15" x14ac:dyDescent="0.4">
      <c r="B8274" s="63"/>
      <c r="C8274" s="37"/>
      <c r="D8274" s="37"/>
      <c r="E8274" s="37"/>
      <c r="F8274" s="37"/>
      <c r="G8274" s="38"/>
      <c r="H8274" s="37"/>
      <c r="I8274" s="41"/>
      <c r="J8274" s="41"/>
      <c r="K8274" s="37"/>
      <c r="L8274" s="37"/>
      <c r="M8274" s="37"/>
      <c r="N8274" s="37"/>
      <c r="O8274" s="38"/>
    </row>
    <row r="8275" spans="2:15" x14ac:dyDescent="0.4">
      <c r="B8275" s="63"/>
      <c r="C8275" s="37"/>
      <c r="D8275" s="37"/>
      <c r="E8275" s="37"/>
      <c r="F8275" s="37"/>
      <c r="G8275" s="38"/>
      <c r="H8275" s="37"/>
      <c r="I8275" s="41"/>
      <c r="J8275" s="41"/>
      <c r="K8275" s="37"/>
      <c r="L8275" s="37"/>
      <c r="M8275" s="37"/>
      <c r="N8275" s="37"/>
      <c r="O8275" s="38"/>
    </row>
    <row r="8276" spans="2:15" x14ac:dyDescent="0.4">
      <c r="B8276" s="63"/>
      <c r="C8276" s="37"/>
      <c r="D8276" s="37"/>
      <c r="E8276" s="37"/>
      <c r="F8276" s="37"/>
      <c r="G8276" s="38"/>
      <c r="H8276" s="37"/>
      <c r="I8276" s="41"/>
      <c r="J8276" s="41"/>
      <c r="K8276" s="37"/>
      <c r="L8276" s="37"/>
      <c r="M8276" s="37"/>
      <c r="N8276" s="37"/>
      <c r="O8276" s="38"/>
    </row>
    <row r="8277" spans="2:15" x14ac:dyDescent="0.4">
      <c r="B8277" s="63"/>
      <c r="C8277" s="37"/>
      <c r="D8277" s="37"/>
      <c r="E8277" s="37"/>
      <c r="F8277" s="37"/>
      <c r="G8277" s="38"/>
      <c r="H8277" s="37"/>
      <c r="I8277" s="41"/>
      <c r="J8277" s="41"/>
      <c r="K8277" s="37"/>
      <c r="L8277" s="37"/>
      <c r="M8277" s="37"/>
      <c r="N8277" s="37"/>
      <c r="O8277" s="38"/>
    </row>
    <row r="8278" spans="2:15" x14ac:dyDescent="0.4">
      <c r="B8278" s="63"/>
      <c r="C8278" s="37"/>
      <c r="D8278" s="37"/>
      <c r="E8278" s="37"/>
      <c r="F8278" s="37"/>
      <c r="G8278" s="38"/>
      <c r="H8278" s="37"/>
      <c r="I8278" s="41"/>
      <c r="J8278" s="41"/>
      <c r="K8278" s="37"/>
      <c r="L8278" s="37"/>
      <c r="M8278" s="37"/>
      <c r="N8278" s="37"/>
      <c r="O8278" s="38"/>
    </row>
    <row r="8279" spans="2:15" x14ac:dyDescent="0.4">
      <c r="B8279" s="63"/>
      <c r="C8279" s="37"/>
      <c r="D8279" s="37"/>
      <c r="E8279" s="37"/>
      <c r="F8279" s="37"/>
      <c r="G8279" s="38"/>
      <c r="H8279" s="37"/>
      <c r="I8279" s="41"/>
      <c r="J8279" s="41"/>
      <c r="K8279" s="37"/>
      <c r="L8279" s="37"/>
      <c r="M8279" s="37"/>
      <c r="N8279" s="37"/>
      <c r="O8279" s="38"/>
    </row>
    <row r="8280" spans="2:15" x14ac:dyDescent="0.4">
      <c r="B8280" s="63"/>
      <c r="C8280" s="37"/>
      <c r="D8280" s="37"/>
      <c r="E8280" s="37"/>
      <c r="F8280" s="37"/>
      <c r="G8280" s="38"/>
      <c r="H8280" s="37"/>
      <c r="I8280" s="41"/>
      <c r="J8280" s="41"/>
      <c r="K8280" s="37"/>
      <c r="L8280" s="37"/>
      <c r="M8280" s="37"/>
      <c r="N8280" s="37"/>
      <c r="O8280" s="38"/>
    </row>
    <row r="8281" spans="2:15" x14ac:dyDescent="0.4">
      <c r="B8281" s="63"/>
      <c r="C8281" s="37"/>
      <c r="D8281" s="37"/>
      <c r="E8281" s="37"/>
      <c r="F8281" s="37"/>
      <c r="G8281" s="38"/>
      <c r="H8281" s="37"/>
      <c r="I8281" s="41"/>
      <c r="J8281" s="41"/>
      <c r="K8281" s="37"/>
      <c r="L8281" s="37"/>
      <c r="M8281" s="37"/>
      <c r="N8281" s="37"/>
      <c r="O8281" s="38"/>
    </row>
    <row r="8282" spans="2:15" x14ac:dyDescent="0.4">
      <c r="B8282" s="63"/>
      <c r="C8282" s="37"/>
      <c r="D8282" s="37"/>
      <c r="E8282" s="37"/>
      <c r="F8282" s="37"/>
      <c r="G8282" s="38"/>
      <c r="H8282" s="37"/>
      <c r="I8282" s="41"/>
      <c r="J8282" s="41"/>
      <c r="K8282" s="37"/>
      <c r="L8282" s="37"/>
      <c r="M8282" s="37"/>
      <c r="N8282" s="37"/>
      <c r="O8282" s="38"/>
    </row>
    <row r="8283" spans="2:15" x14ac:dyDescent="0.4">
      <c r="B8283" s="63"/>
      <c r="C8283" s="37"/>
      <c r="D8283" s="37"/>
      <c r="E8283" s="37"/>
      <c r="F8283" s="37"/>
      <c r="G8283" s="38"/>
      <c r="H8283" s="37"/>
      <c r="I8283" s="41"/>
      <c r="J8283" s="41"/>
      <c r="K8283" s="37"/>
      <c r="L8283" s="37"/>
      <c r="M8283" s="37"/>
      <c r="N8283" s="37"/>
      <c r="O8283" s="38"/>
    </row>
    <row r="8284" spans="2:15" x14ac:dyDescent="0.4">
      <c r="B8284" s="63"/>
      <c r="C8284" s="37"/>
      <c r="D8284" s="37"/>
      <c r="E8284" s="37"/>
      <c r="F8284" s="37"/>
      <c r="G8284" s="38"/>
      <c r="H8284" s="37"/>
      <c r="I8284" s="41"/>
      <c r="J8284" s="41"/>
      <c r="K8284" s="37"/>
      <c r="L8284" s="37"/>
      <c r="M8284" s="37"/>
      <c r="N8284" s="37"/>
      <c r="O8284" s="38"/>
    </row>
    <row r="8285" spans="2:15" x14ac:dyDescent="0.4">
      <c r="B8285" s="63"/>
      <c r="C8285" s="37"/>
      <c r="D8285" s="37"/>
      <c r="E8285" s="37"/>
      <c r="F8285" s="37"/>
      <c r="G8285" s="38"/>
      <c r="H8285" s="37"/>
      <c r="I8285" s="41"/>
      <c r="J8285" s="41"/>
      <c r="K8285" s="37"/>
      <c r="L8285" s="37"/>
      <c r="M8285" s="37"/>
      <c r="N8285" s="37"/>
      <c r="O8285" s="38"/>
    </row>
    <row r="8286" spans="2:15" x14ac:dyDescent="0.4">
      <c r="B8286" s="63"/>
      <c r="C8286" s="37"/>
      <c r="D8286" s="37"/>
      <c r="E8286" s="37"/>
      <c r="F8286" s="37"/>
      <c r="G8286" s="38"/>
      <c r="H8286" s="37"/>
      <c r="I8286" s="41"/>
      <c r="J8286" s="41"/>
      <c r="K8286" s="37"/>
      <c r="L8286" s="37"/>
      <c r="M8286" s="37"/>
      <c r="N8286" s="37"/>
      <c r="O8286" s="38"/>
    </row>
    <row r="8287" spans="2:15" x14ac:dyDescent="0.4">
      <c r="B8287" s="63"/>
      <c r="C8287" s="37"/>
      <c r="D8287" s="37"/>
      <c r="E8287" s="37"/>
      <c r="F8287" s="37"/>
      <c r="G8287" s="38"/>
      <c r="H8287" s="37"/>
      <c r="I8287" s="41"/>
      <c r="J8287" s="41"/>
      <c r="K8287" s="37"/>
      <c r="L8287" s="37"/>
      <c r="M8287" s="37"/>
      <c r="N8287" s="37"/>
      <c r="O8287" s="38"/>
    </row>
    <row r="8288" spans="2:15" x14ac:dyDescent="0.4">
      <c r="B8288" s="63"/>
      <c r="C8288" s="37"/>
      <c r="D8288" s="37"/>
      <c r="E8288" s="37"/>
      <c r="F8288" s="37"/>
      <c r="G8288" s="38"/>
      <c r="H8288" s="37"/>
      <c r="I8288" s="41"/>
      <c r="J8288" s="41"/>
      <c r="K8288" s="37"/>
      <c r="L8288" s="37"/>
      <c r="M8288" s="37"/>
      <c r="N8288" s="37"/>
      <c r="O8288" s="38"/>
    </row>
    <row r="8289" spans="2:15" x14ac:dyDescent="0.4">
      <c r="B8289" s="63"/>
      <c r="C8289" s="37"/>
      <c r="D8289" s="37"/>
      <c r="E8289" s="37"/>
      <c r="F8289" s="37"/>
      <c r="G8289" s="38"/>
      <c r="H8289" s="37"/>
      <c r="I8289" s="41"/>
      <c r="J8289" s="41"/>
      <c r="K8289" s="37"/>
      <c r="L8289" s="37"/>
      <c r="M8289" s="37"/>
      <c r="N8289" s="37"/>
      <c r="O8289" s="38"/>
    </row>
    <row r="8290" spans="2:15" x14ac:dyDescent="0.4">
      <c r="B8290" s="63"/>
      <c r="C8290" s="37"/>
      <c r="D8290" s="37"/>
      <c r="E8290" s="37"/>
      <c r="F8290" s="37"/>
      <c r="G8290" s="38"/>
      <c r="H8290" s="37"/>
      <c r="I8290" s="41"/>
      <c r="J8290" s="41"/>
      <c r="K8290" s="37"/>
      <c r="L8290" s="37"/>
      <c r="M8290" s="37"/>
      <c r="N8290" s="37"/>
      <c r="O8290" s="38"/>
    </row>
    <row r="8291" spans="2:15" x14ac:dyDescent="0.4">
      <c r="B8291" s="63"/>
      <c r="C8291" s="37"/>
      <c r="D8291" s="37"/>
      <c r="E8291" s="37"/>
      <c r="F8291" s="37"/>
      <c r="G8291" s="38"/>
      <c r="H8291" s="37"/>
      <c r="I8291" s="41"/>
      <c r="J8291" s="41"/>
      <c r="K8291" s="37"/>
      <c r="L8291" s="37"/>
      <c r="M8291" s="37"/>
      <c r="N8291" s="37"/>
      <c r="O8291" s="38"/>
    </row>
    <row r="8292" spans="2:15" x14ac:dyDescent="0.4">
      <c r="B8292" s="63"/>
      <c r="C8292" s="37"/>
      <c r="D8292" s="37"/>
      <c r="E8292" s="37"/>
      <c r="F8292" s="37"/>
      <c r="G8292" s="38"/>
      <c r="H8292" s="37"/>
      <c r="I8292" s="41"/>
      <c r="J8292" s="41"/>
      <c r="K8292" s="37"/>
      <c r="L8292" s="37"/>
      <c r="M8292" s="37"/>
      <c r="N8292" s="37"/>
      <c r="O8292" s="38"/>
    </row>
    <row r="8293" spans="2:15" x14ac:dyDescent="0.4">
      <c r="B8293" s="63"/>
      <c r="C8293" s="37"/>
      <c r="D8293" s="37"/>
      <c r="E8293" s="37"/>
      <c r="F8293" s="37"/>
      <c r="G8293" s="38"/>
      <c r="H8293" s="37"/>
      <c r="I8293" s="41"/>
      <c r="J8293" s="41"/>
      <c r="K8293" s="37"/>
      <c r="L8293" s="37"/>
      <c r="M8293" s="37"/>
      <c r="N8293" s="37"/>
      <c r="O8293" s="38"/>
    </row>
    <row r="8294" spans="2:15" x14ac:dyDescent="0.4">
      <c r="B8294" s="63"/>
      <c r="C8294" s="37"/>
      <c r="D8294" s="37"/>
      <c r="E8294" s="37"/>
      <c r="F8294" s="37"/>
      <c r="G8294" s="38"/>
      <c r="H8294" s="37"/>
      <c r="I8294" s="41"/>
      <c r="J8294" s="41"/>
      <c r="K8294" s="37"/>
      <c r="L8294" s="37"/>
      <c r="M8294" s="37"/>
      <c r="N8294" s="37"/>
      <c r="O8294" s="38"/>
    </row>
    <row r="8295" spans="2:15" x14ac:dyDescent="0.4">
      <c r="B8295" s="63"/>
      <c r="C8295" s="37"/>
      <c r="D8295" s="37"/>
      <c r="E8295" s="37"/>
      <c r="F8295" s="37"/>
      <c r="G8295" s="38"/>
      <c r="H8295" s="37"/>
      <c r="I8295" s="41"/>
      <c r="J8295" s="41"/>
      <c r="K8295" s="37"/>
      <c r="L8295" s="37"/>
      <c r="M8295" s="37"/>
      <c r="N8295" s="37"/>
      <c r="O8295" s="38"/>
    </row>
    <row r="8296" spans="2:15" x14ac:dyDescent="0.4">
      <c r="B8296" s="63"/>
      <c r="C8296" s="37"/>
      <c r="D8296" s="37"/>
      <c r="E8296" s="37"/>
      <c r="F8296" s="37"/>
      <c r="G8296" s="38"/>
      <c r="H8296" s="37"/>
      <c r="I8296" s="41"/>
      <c r="J8296" s="41"/>
      <c r="K8296" s="37"/>
      <c r="L8296" s="37"/>
      <c r="M8296" s="37"/>
      <c r="N8296" s="37"/>
      <c r="O8296" s="38"/>
    </row>
    <row r="8297" spans="2:15" x14ac:dyDescent="0.4">
      <c r="B8297" s="63"/>
      <c r="C8297" s="37"/>
      <c r="D8297" s="37"/>
      <c r="E8297" s="37"/>
      <c r="F8297" s="37"/>
      <c r="G8297" s="38"/>
      <c r="H8297" s="37"/>
      <c r="I8297" s="41"/>
      <c r="J8297" s="41"/>
      <c r="K8297" s="37"/>
      <c r="L8297" s="37"/>
      <c r="M8297" s="37"/>
      <c r="N8297" s="37"/>
      <c r="O8297" s="38"/>
    </row>
    <row r="8298" spans="2:15" x14ac:dyDescent="0.4">
      <c r="B8298" s="63"/>
      <c r="C8298" s="37"/>
      <c r="D8298" s="37"/>
      <c r="E8298" s="37"/>
      <c r="F8298" s="37"/>
      <c r="G8298" s="38"/>
      <c r="H8298" s="37"/>
      <c r="I8298" s="41"/>
      <c r="J8298" s="41"/>
      <c r="K8298" s="37"/>
      <c r="L8298" s="37"/>
      <c r="M8298" s="37"/>
      <c r="N8298" s="37"/>
      <c r="O8298" s="38"/>
    </row>
    <row r="8299" spans="2:15" x14ac:dyDescent="0.4">
      <c r="B8299" s="63"/>
      <c r="C8299" s="37"/>
      <c r="D8299" s="37"/>
      <c r="E8299" s="37"/>
      <c r="F8299" s="37"/>
      <c r="G8299" s="38"/>
      <c r="H8299" s="37"/>
      <c r="I8299" s="41"/>
      <c r="J8299" s="41"/>
      <c r="K8299" s="37"/>
      <c r="L8299" s="37"/>
      <c r="M8299" s="37"/>
      <c r="N8299" s="37"/>
      <c r="O8299" s="38"/>
    </row>
    <row r="8300" spans="2:15" x14ac:dyDescent="0.4">
      <c r="B8300" s="63"/>
      <c r="C8300" s="37"/>
      <c r="D8300" s="37"/>
      <c r="E8300" s="37"/>
      <c r="F8300" s="37"/>
      <c r="G8300" s="38"/>
      <c r="H8300" s="37"/>
      <c r="I8300" s="41"/>
      <c r="J8300" s="41"/>
      <c r="K8300" s="37"/>
      <c r="L8300" s="37"/>
      <c r="M8300" s="37"/>
      <c r="N8300" s="37"/>
      <c r="O8300" s="38"/>
    </row>
    <row r="8301" spans="2:15" x14ac:dyDescent="0.4">
      <c r="B8301" s="63"/>
      <c r="C8301" s="37"/>
      <c r="D8301" s="37"/>
      <c r="E8301" s="37"/>
      <c r="F8301" s="37"/>
      <c r="G8301" s="38"/>
      <c r="H8301" s="37"/>
      <c r="I8301" s="41"/>
      <c r="J8301" s="41"/>
      <c r="K8301" s="37"/>
      <c r="L8301" s="37"/>
      <c r="M8301" s="37"/>
      <c r="N8301" s="37"/>
      <c r="O8301" s="38"/>
    </row>
    <row r="8302" spans="2:15" x14ac:dyDescent="0.4">
      <c r="B8302" s="63"/>
      <c r="C8302" s="37"/>
      <c r="D8302" s="37"/>
      <c r="E8302" s="37"/>
      <c r="F8302" s="37"/>
      <c r="G8302" s="38"/>
      <c r="H8302" s="37"/>
      <c r="I8302" s="41"/>
      <c r="J8302" s="41"/>
      <c r="K8302" s="37"/>
      <c r="L8302" s="37"/>
      <c r="M8302" s="37"/>
      <c r="N8302" s="37"/>
      <c r="O8302" s="38"/>
    </row>
    <row r="8303" spans="2:15" x14ac:dyDescent="0.4">
      <c r="B8303" s="63"/>
      <c r="C8303" s="37"/>
      <c r="D8303" s="37"/>
      <c r="E8303" s="37"/>
      <c r="F8303" s="37"/>
      <c r="G8303" s="38"/>
      <c r="H8303" s="37"/>
      <c r="I8303" s="41"/>
      <c r="J8303" s="41"/>
      <c r="K8303" s="37"/>
      <c r="L8303" s="37"/>
      <c r="M8303" s="37"/>
      <c r="N8303" s="37"/>
      <c r="O8303" s="38"/>
    </row>
    <row r="8304" spans="2:15" x14ac:dyDescent="0.4">
      <c r="B8304" s="63"/>
      <c r="C8304" s="37"/>
      <c r="D8304" s="37"/>
      <c r="E8304" s="37"/>
      <c r="F8304" s="37"/>
      <c r="G8304" s="38"/>
      <c r="H8304" s="37"/>
      <c r="I8304" s="41"/>
      <c r="J8304" s="41"/>
      <c r="K8304" s="37"/>
      <c r="L8304" s="37"/>
      <c r="M8304" s="37"/>
      <c r="N8304" s="37"/>
      <c r="O8304" s="38"/>
    </row>
    <row r="8305" spans="2:15" x14ac:dyDescent="0.4">
      <c r="B8305" s="63"/>
      <c r="C8305" s="37"/>
      <c r="D8305" s="37"/>
      <c r="E8305" s="37"/>
      <c r="F8305" s="37"/>
      <c r="G8305" s="38"/>
      <c r="H8305" s="37"/>
      <c r="I8305" s="41"/>
      <c r="J8305" s="41"/>
      <c r="K8305" s="37"/>
      <c r="L8305" s="37"/>
      <c r="M8305" s="37"/>
      <c r="N8305" s="37"/>
      <c r="O8305" s="38"/>
    </row>
    <row r="8306" spans="2:15" x14ac:dyDescent="0.4">
      <c r="B8306" s="63"/>
      <c r="C8306" s="37"/>
      <c r="D8306" s="37"/>
      <c r="E8306" s="37"/>
      <c r="F8306" s="37"/>
      <c r="G8306" s="38"/>
      <c r="H8306" s="37"/>
      <c r="I8306" s="41"/>
      <c r="J8306" s="41"/>
      <c r="K8306" s="37"/>
      <c r="L8306" s="37"/>
      <c r="M8306" s="37"/>
      <c r="N8306" s="37"/>
      <c r="O8306" s="38"/>
    </row>
    <row r="8307" spans="2:15" x14ac:dyDescent="0.4">
      <c r="B8307" s="63"/>
      <c r="C8307" s="37"/>
      <c r="D8307" s="37"/>
      <c r="E8307" s="37"/>
      <c r="F8307" s="37"/>
      <c r="G8307" s="38"/>
      <c r="H8307" s="37"/>
      <c r="I8307" s="41"/>
      <c r="J8307" s="41"/>
      <c r="K8307" s="37"/>
      <c r="L8307" s="37"/>
      <c r="M8307" s="37"/>
      <c r="N8307" s="37"/>
      <c r="O8307" s="38"/>
    </row>
    <row r="8308" spans="2:15" x14ac:dyDescent="0.4">
      <c r="B8308" s="63"/>
      <c r="C8308" s="37"/>
      <c r="D8308" s="37"/>
      <c r="E8308" s="37"/>
      <c r="F8308" s="37"/>
      <c r="G8308" s="38"/>
      <c r="H8308" s="37"/>
      <c r="I8308" s="41"/>
      <c r="J8308" s="41"/>
      <c r="K8308" s="37"/>
      <c r="L8308" s="37"/>
      <c r="M8308" s="37"/>
      <c r="N8308" s="37"/>
      <c r="O8308" s="38"/>
    </row>
    <row r="8309" spans="2:15" x14ac:dyDescent="0.4">
      <c r="B8309" s="63"/>
      <c r="C8309" s="37"/>
      <c r="D8309" s="37"/>
      <c r="E8309" s="37"/>
      <c r="F8309" s="37"/>
      <c r="G8309" s="38"/>
      <c r="H8309" s="37"/>
      <c r="I8309" s="41"/>
      <c r="J8309" s="41"/>
      <c r="K8309" s="37"/>
      <c r="L8309" s="37"/>
      <c r="M8309" s="37"/>
      <c r="N8309" s="37"/>
      <c r="O8309" s="38"/>
    </row>
    <row r="8310" spans="2:15" x14ac:dyDescent="0.4">
      <c r="B8310" s="63"/>
      <c r="C8310" s="37"/>
      <c r="D8310" s="37"/>
      <c r="E8310" s="37"/>
      <c r="F8310" s="37"/>
      <c r="G8310" s="38"/>
      <c r="H8310" s="37"/>
      <c r="I8310" s="41"/>
      <c r="J8310" s="41"/>
      <c r="K8310" s="37"/>
      <c r="L8310" s="37"/>
      <c r="M8310" s="37"/>
      <c r="N8310" s="37"/>
      <c r="O8310" s="38"/>
    </row>
    <row r="8311" spans="2:15" x14ac:dyDescent="0.4">
      <c r="B8311" s="63"/>
      <c r="C8311" s="37"/>
      <c r="D8311" s="37"/>
      <c r="E8311" s="37"/>
      <c r="F8311" s="37"/>
      <c r="G8311" s="38"/>
      <c r="H8311" s="37"/>
      <c r="I8311" s="41"/>
      <c r="J8311" s="41"/>
      <c r="K8311" s="37"/>
      <c r="L8311" s="37"/>
      <c r="M8311" s="37"/>
      <c r="N8311" s="37"/>
      <c r="O8311" s="38"/>
    </row>
    <row r="8312" spans="2:15" x14ac:dyDescent="0.4">
      <c r="B8312" s="63"/>
      <c r="C8312" s="37"/>
      <c r="D8312" s="37"/>
      <c r="E8312" s="37"/>
      <c r="F8312" s="37"/>
      <c r="G8312" s="38"/>
      <c r="H8312" s="37"/>
      <c r="I8312" s="41"/>
      <c r="J8312" s="41"/>
      <c r="K8312" s="37"/>
      <c r="L8312" s="37"/>
      <c r="M8312" s="37"/>
      <c r="N8312" s="37"/>
      <c r="O8312" s="38"/>
    </row>
    <row r="8313" spans="2:15" x14ac:dyDescent="0.4">
      <c r="B8313" s="63"/>
      <c r="C8313" s="37"/>
      <c r="D8313" s="37"/>
      <c r="E8313" s="37"/>
      <c r="F8313" s="37"/>
      <c r="G8313" s="38"/>
      <c r="H8313" s="37"/>
      <c r="I8313" s="41"/>
      <c r="J8313" s="41"/>
      <c r="K8313" s="37"/>
      <c r="L8313" s="37"/>
      <c r="M8313" s="37"/>
      <c r="N8313" s="37"/>
      <c r="O8313" s="38"/>
    </row>
    <row r="8314" spans="2:15" x14ac:dyDescent="0.4">
      <c r="B8314" s="63"/>
      <c r="C8314" s="37"/>
      <c r="D8314" s="37"/>
      <c r="E8314" s="37"/>
      <c r="F8314" s="37"/>
      <c r="G8314" s="38"/>
      <c r="H8314" s="37"/>
      <c r="I8314" s="41"/>
      <c r="J8314" s="41"/>
      <c r="K8314" s="37"/>
      <c r="L8314" s="37"/>
      <c r="M8314" s="37"/>
      <c r="N8314" s="37"/>
      <c r="O8314" s="38"/>
    </row>
    <row r="8315" spans="2:15" x14ac:dyDescent="0.4">
      <c r="B8315" s="63"/>
      <c r="C8315" s="37"/>
      <c r="D8315" s="37"/>
      <c r="E8315" s="37"/>
      <c r="F8315" s="37"/>
      <c r="G8315" s="38"/>
      <c r="H8315" s="37"/>
      <c r="I8315" s="41"/>
      <c r="J8315" s="41"/>
      <c r="K8315" s="37"/>
      <c r="L8315" s="37"/>
      <c r="M8315" s="37"/>
      <c r="N8315" s="37"/>
      <c r="O8315" s="38"/>
    </row>
    <row r="8316" spans="2:15" x14ac:dyDescent="0.4">
      <c r="B8316" s="63"/>
      <c r="C8316" s="37"/>
      <c r="D8316" s="37"/>
      <c r="E8316" s="37"/>
      <c r="F8316" s="37"/>
      <c r="G8316" s="38"/>
      <c r="H8316" s="37"/>
      <c r="I8316" s="41"/>
      <c r="J8316" s="41"/>
      <c r="K8316" s="37"/>
      <c r="L8316" s="37"/>
      <c r="M8316" s="37"/>
      <c r="N8316" s="37"/>
      <c r="O8316" s="38"/>
    </row>
    <row r="8317" spans="2:15" x14ac:dyDescent="0.4">
      <c r="B8317" s="63"/>
      <c r="C8317" s="37"/>
      <c r="D8317" s="37"/>
      <c r="E8317" s="37"/>
      <c r="F8317" s="37"/>
      <c r="G8317" s="38"/>
      <c r="H8317" s="37"/>
      <c r="I8317" s="41"/>
      <c r="J8317" s="41"/>
      <c r="K8317" s="37"/>
      <c r="L8317" s="37"/>
      <c r="M8317" s="37"/>
      <c r="N8317" s="37"/>
      <c r="O8317" s="38"/>
    </row>
    <row r="8318" spans="2:15" x14ac:dyDescent="0.4">
      <c r="B8318" s="63"/>
      <c r="C8318" s="37"/>
      <c r="D8318" s="37"/>
      <c r="E8318" s="37"/>
      <c r="F8318" s="37"/>
      <c r="G8318" s="38"/>
      <c r="H8318" s="37"/>
      <c r="I8318" s="41"/>
      <c r="J8318" s="41"/>
      <c r="K8318" s="37"/>
      <c r="L8318" s="37"/>
      <c r="M8318" s="37"/>
      <c r="N8318" s="37"/>
      <c r="O8318" s="38"/>
    </row>
    <row r="8319" spans="2:15" x14ac:dyDescent="0.4">
      <c r="B8319" s="63"/>
      <c r="C8319" s="37"/>
      <c r="D8319" s="37"/>
      <c r="E8319" s="37"/>
      <c r="F8319" s="37"/>
      <c r="G8319" s="38"/>
      <c r="H8319" s="37"/>
      <c r="I8319" s="41"/>
      <c r="J8319" s="41"/>
      <c r="K8319" s="37"/>
      <c r="L8319" s="37"/>
      <c r="M8319" s="37"/>
      <c r="N8319" s="37"/>
      <c r="O8319" s="38"/>
    </row>
    <row r="8320" spans="2:15" x14ac:dyDescent="0.4">
      <c r="B8320" s="63"/>
      <c r="C8320" s="37"/>
      <c r="D8320" s="37"/>
      <c r="E8320" s="37"/>
      <c r="F8320" s="37"/>
      <c r="G8320" s="38"/>
      <c r="H8320" s="37"/>
      <c r="I8320" s="41"/>
      <c r="J8320" s="41"/>
      <c r="K8320" s="37"/>
      <c r="L8320" s="37"/>
      <c r="M8320" s="37"/>
      <c r="N8320" s="37"/>
      <c r="O8320" s="38"/>
    </row>
    <row r="8321" spans="2:15" x14ac:dyDescent="0.4">
      <c r="B8321" s="63"/>
      <c r="C8321" s="37"/>
      <c r="D8321" s="37"/>
      <c r="E8321" s="37"/>
      <c r="F8321" s="37"/>
      <c r="G8321" s="38"/>
      <c r="H8321" s="37"/>
      <c r="I8321" s="41"/>
      <c r="J8321" s="41"/>
      <c r="K8321" s="37"/>
      <c r="L8321" s="37"/>
      <c r="M8321" s="37"/>
      <c r="N8321" s="37"/>
      <c r="O8321" s="38"/>
    </row>
    <row r="8322" spans="2:15" x14ac:dyDescent="0.4">
      <c r="B8322" s="63"/>
      <c r="C8322" s="37"/>
      <c r="D8322" s="37"/>
      <c r="E8322" s="37"/>
      <c r="F8322" s="37"/>
      <c r="G8322" s="38"/>
      <c r="H8322" s="37"/>
      <c r="I8322" s="41"/>
      <c r="J8322" s="41"/>
      <c r="K8322" s="37"/>
      <c r="L8322" s="37"/>
      <c r="M8322" s="37"/>
      <c r="N8322" s="37"/>
      <c r="O8322" s="38"/>
    </row>
    <row r="8323" spans="2:15" x14ac:dyDescent="0.4">
      <c r="B8323" s="63"/>
      <c r="C8323" s="37"/>
      <c r="D8323" s="37"/>
      <c r="E8323" s="37"/>
      <c r="F8323" s="37"/>
      <c r="G8323" s="38"/>
      <c r="H8323" s="37"/>
      <c r="I8323" s="41"/>
      <c r="J8323" s="41"/>
      <c r="K8323" s="37"/>
      <c r="L8323" s="37"/>
      <c r="M8323" s="37"/>
      <c r="N8323" s="37"/>
      <c r="O8323" s="38"/>
    </row>
    <row r="8324" spans="2:15" x14ac:dyDescent="0.4">
      <c r="B8324" s="63"/>
      <c r="C8324" s="37"/>
      <c r="D8324" s="37"/>
      <c r="E8324" s="37"/>
      <c r="F8324" s="37"/>
      <c r="G8324" s="38"/>
      <c r="H8324" s="37"/>
      <c r="I8324" s="41"/>
      <c r="J8324" s="41"/>
      <c r="K8324" s="37"/>
      <c r="L8324" s="37"/>
      <c r="M8324" s="37"/>
      <c r="N8324" s="37"/>
      <c r="O8324" s="38"/>
    </row>
    <row r="8325" spans="2:15" x14ac:dyDescent="0.4">
      <c r="B8325" s="63"/>
      <c r="C8325" s="37"/>
      <c r="D8325" s="37"/>
      <c r="E8325" s="37"/>
      <c r="F8325" s="37"/>
      <c r="G8325" s="38"/>
      <c r="H8325" s="37"/>
      <c r="I8325" s="41"/>
      <c r="J8325" s="41"/>
      <c r="K8325" s="37"/>
      <c r="L8325" s="37"/>
      <c r="M8325" s="37"/>
      <c r="N8325" s="37"/>
      <c r="O8325" s="38"/>
    </row>
    <row r="8326" spans="2:15" x14ac:dyDescent="0.4">
      <c r="B8326" s="63"/>
      <c r="C8326" s="37"/>
      <c r="D8326" s="37"/>
      <c r="E8326" s="37"/>
      <c r="F8326" s="37"/>
      <c r="G8326" s="38"/>
      <c r="H8326" s="37"/>
      <c r="I8326" s="41"/>
      <c r="J8326" s="41"/>
      <c r="K8326" s="37"/>
      <c r="L8326" s="37"/>
      <c r="M8326" s="37"/>
      <c r="N8326" s="37"/>
      <c r="O8326" s="38"/>
    </row>
    <row r="8327" spans="2:15" x14ac:dyDescent="0.4">
      <c r="B8327" s="63"/>
      <c r="C8327" s="37"/>
      <c r="D8327" s="37"/>
      <c r="E8327" s="37"/>
      <c r="F8327" s="37"/>
      <c r="G8327" s="38"/>
      <c r="H8327" s="37"/>
      <c r="I8327" s="41"/>
      <c r="J8327" s="41"/>
      <c r="K8327" s="37"/>
      <c r="L8327" s="37"/>
      <c r="M8327" s="37"/>
      <c r="N8327" s="37"/>
      <c r="O8327" s="38"/>
    </row>
    <row r="8328" spans="2:15" x14ac:dyDescent="0.4">
      <c r="B8328" s="63"/>
      <c r="C8328" s="37"/>
      <c r="D8328" s="37"/>
      <c r="E8328" s="37"/>
      <c r="F8328" s="37"/>
      <c r="G8328" s="38"/>
      <c r="H8328" s="37"/>
      <c r="I8328" s="41"/>
      <c r="J8328" s="41"/>
      <c r="K8328" s="37"/>
      <c r="L8328" s="37"/>
      <c r="M8328" s="37"/>
      <c r="N8328" s="37"/>
      <c r="O8328" s="38"/>
    </row>
    <row r="8329" spans="2:15" x14ac:dyDescent="0.4">
      <c r="B8329" s="63"/>
      <c r="C8329" s="37"/>
      <c r="D8329" s="37"/>
      <c r="E8329" s="37"/>
      <c r="F8329" s="37"/>
      <c r="G8329" s="38"/>
      <c r="H8329" s="37"/>
      <c r="I8329" s="41"/>
      <c r="J8329" s="41"/>
      <c r="K8329" s="37"/>
      <c r="L8329" s="37"/>
      <c r="M8329" s="37"/>
      <c r="N8329" s="37"/>
      <c r="O8329" s="38"/>
    </row>
    <row r="8330" spans="2:15" x14ac:dyDescent="0.4">
      <c r="B8330" s="63"/>
      <c r="C8330" s="37"/>
      <c r="D8330" s="37"/>
      <c r="E8330" s="37"/>
      <c r="F8330" s="37"/>
      <c r="G8330" s="38"/>
      <c r="H8330" s="37"/>
      <c r="I8330" s="41"/>
      <c r="J8330" s="41"/>
      <c r="K8330" s="37"/>
      <c r="L8330" s="37"/>
      <c r="M8330" s="37"/>
      <c r="N8330" s="37"/>
      <c r="O8330" s="38"/>
    </row>
    <row r="8331" spans="2:15" x14ac:dyDescent="0.4">
      <c r="B8331" s="63"/>
      <c r="C8331" s="37"/>
      <c r="D8331" s="37"/>
      <c r="E8331" s="37"/>
      <c r="F8331" s="37"/>
      <c r="G8331" s="38"/>
      <c r="H8331" s="37"/>
      <c r="I8331" s="41"/>
      <c r="J8331" s="41"/>
      <c r="K8331" s="37"/>
      <c r="L8331" s="37"/>
      <c r="M8331" s="37"/>
      <c r="N8331" s="37"/>
      <c r="O8331" s="38"/>
    </row>
    <row r="8332" spans="2:15" x14ac:dyDescent="0.4">
      <c r="B8332" s="63"/>
      <c r="C8332" s="37"/>
      <c r="D8332" s="37"/>
      <c r="E8332" s="37"/>
      <c r="F8332" s="37"/>
      <c r="G8332" s="38"/>
      <c r="H8332" s="37"/>
      <c r="I8332" s="41"/>
      <c r="J8332" s="41"/>
      <c r="K8332" s="37"/>
      <c r="L8332" s="37"/>
      <c r="M8332" s="37"/>
      <c r="N8332" s="37"/>
      <c r="O8332" s="38"/>
    </row>
    <row r="8333" spans="2:15" x14ac:dyDescent="0.4">
      <c r="B8333" s="63"/>
      <c r="C8333" s="37"/>
      <c r="D8333" s="37"/>
      <c r="E8333" s="37"/>
      <c r="F8333" s="37"/>
      <c r="G8333" s="38"/>
      <c r="H8333" s="37"/>
      <c r="I8333" s="41"/>
      <c r="J8333" s="41"/>
      <c r="K8333" s="37"/>
      <c r="L8333" s="37"/>
      <c r="M8333" s="37"/>
      <c r="N8333" s="37"/>
      <c r="O8333" s="38"/>
    </row>
    <row r="8334" spans="2:15" x14ac:dyDescent="0.4">
      <c r="B8334" s="63"/>
      <c r="C8334" s="37"/>
      <c r="D8334" s="37"/>
      <c r="E8334" s="37"/>
      <c r="F8334" s="37"/>
      <c r="G8334" s="38"/>
      <c r="H8334" s="37"/>
      <c r="I8334" s="41"/>
      <c r="J8334" s="41"/>
      <c r="K8334" s="37"/>
      <c r="L8334" s="37"/>
      <c r="M8334" s="37"/>
      <c r="N8334" s="37"/>
      <c r="O8334" s="38"/>
    </row>
    <row r="8335" spans="2:15" x14ac:dyDescent="0.4">
      <c r="B8335" s="63"/>
      <c r="C8335" s="37"/>
      <c r="D8335" s="37"/>
      <c r="E8335" s="37"/>
      <c r="F8335" s="37"/>
      <c r="G8335" s="38"/>
      <c r="H8335" s="37"/>
      <c r="I8335" s="41"/>
      <c r="J8335" s="41"/>
      <c r="K8335" s="37"/>
      <c r="L8335" s="37"/>
      <c r="M8335" s="37"/>
      <c r="N8335" s="37"/>
      <c r="O8335" s="38"/>
    </row>
    <row r="8336" spans="2:15" x14ac:dyDescent="0.4">
      <c r="B8336" s="63"/>
      <c r="C8336" s="37"/>
      <c r="D8336" s="37"/>
      <c r="E8336" s="37"/>
      <c r="F8336" s="37"/>
      <c r="G8336" s="38"/>
      <c r="H8336" s="37"/>
      <c r="I8336" s="41"/>
      <c r="J8336" s="41"/>
      <c r="K8336" s="37"/>
      <c r="L8336" s="37"/>
      <c r="M8336" s="37"/>
      <c r="N8336" s="37"/>
      <c r="O8336" s="38"/>
    </row>
    <row r="8337" spans="2:15" x14ac:dyDescent="0.4">
      <c r="B8337" s="63"/>
      <c r="C8337" s="37"/>
      <c r="D8337" s="37"/>
      <c r="E8337" s="37"/>
      <c r="F8337" s="37"/>
      <c r="G8337" s="38"/>
      <c r="H8337" s="37"/>
      <c r="I8337" s="41"/>
      <c r="J8337" s="41"/>
      <c r="K8337" s="37"/>
      <c r="L8337" s="37"/>
      <c r="M8337" s="37"/>
      <c r="N8337" s="37"/>
      <c r="O8337" s="38"/>
    </row>
    <row r="8338" spans="2:15" x14ac:dyDescent="0.4">
      <c r="B8338" s="63"/>
      <c r="C8338" s="37"/>
      <c r="D8338" s="37"/>
      <c r="E8338" s="37"/>
      <c r="F8338" s="37"/>
      <c r="G8338" s="38"/>
      <c r="H8338" s="37"/>
      <c r="I8338" s="41"/>
      <c r="J8338" s="41"/>
      <c r="K8338" s="37"/>
      <c r="L8338" s="37"/>
      <c r="M8338" s="37"/>
      <c r="N8338" s="37"/>
      <c r="O8338" s="38"/>
    </row>
    <row r="8339" spans="2:15" x14ac:dyDescent="0.4">
      <c r="B8339" s="63"/>
      <c r="C8339" s="37"/>
      <c r="D8339" s="37"/>
      <c r="E8339" s="37"/>
      <c r="F8339" s="37"/>
      <c r="G8339" s="38"/>
      <c r="H8339" s="37"/>
      <c r="I8339" s="41"/>
      <c r="J8339" s="41"/>
      <c r="K8339" s="37"/>
      <c r="L8339" s="37"/>
      <c r="M8339" s="37"/>
      <c r="N8339" s="37"/>
      <c r="O8339" s="38"/>
    </row>
    <row r="8340" spans="2:15" x14ac:dyDescent="0.4">
      <c r="B8340" s="63"/>
      <c r="C8340" s="37"/>
      <c r="D8340" s="37"/>
      <c r="E8340" s="37"/>
      <c r="F8340" s="37"/>
      <c r="G8340" s="38"/>
      <c r="H8340" s="37"/>
      <c r="I8340" s="41"/>
      <c r="J8340" s="41"/>
      <c r="K8340" s="37"/>
      <c r="L8340" s="37"/>
      <c r="M8340" s="37"/>
      <c r="N8340" s="37"/>
      <c r="O8340" s="38"/>
    </row>
    <row r="8341" spans="2:15" x14ac:dyDescent="0.4">
      <c r="B8341" s="63"/>
      <c r="C8341" s="37"/>
      <c r="D8341" s="37"/>
      <c r="E8341" s="37"/>
      <c r="F8341" s="37"/>
      <c r="G8341" s="38"/>
      <c r="H8341" s="37"/>
      <c r="I8341" s="41"/>
      <c r="J8341" s="41"/>
      <c r="K8341" s="37"/>
      <c r="L8341" s="37"/>
      <c r="M8341" s="37"/>
      <c r="N8341" s="37"/>
      <c r="O8341" s="38"/>
    </row>
    <row r="8342" spans="2:15" x14ac:dyDescent="0.4">
      <c r="B8342" s="63"/>
      <c r="C8342" s="37"/>
      <c r="D8342" s="37"/>
      <c r="E8342" s="37"/>
      <c r="F8342" s="37"/>
      <c r="G8342" s="38"/>
      <c r="H8342" s="37"/>
      <c r="I8342" s="41"/>
      <c r="J8342" s="41"/>
      <c r="K8342" s="37"/>
      <c r="L8342" s="37"/>
      <c r="M8342" s="37"/>
      <c r="N8342" s="37"/>
      <c r="O8342" s="38"/>
    </row>
    <row r="8343" spans="2:15" x14ac:dyDescent="0.4">
      <c r="B8343" s="63"/>
      <c r="C8343" s="37"/>
      <c r="D8343" s="37"/>
      <c r="E8343" s="37"/>
      <c r="F8343" s="37"/>
      <c r="G8343" s="38"/>
      <c r="H8343" s="37"/>
      <c r="I8343" s="41"/>
      <c r="J8343" s="41"/>
      <c r="K8343" s="37"/>
      <c r="L8343" s="37"/>
      <c r="M8343" s="37"/>
      <c r="N8343" s="37"/>
      <c r="O8343" s="38"/>
    </row>
    <row r="8344" spans="2:15" x14ac:dyDescent="0.4">
      <c r="B8344" s="63"/>
      <c r="C8344" s="37"/>
      <c r="D8344" s="37"/>
      <c r="E8344" s="37"/>
      <c r="F8344" s="37"/>
      <c r="G8344" s="38"/>
      <c r="H8344" s="37"/>
      <c r="I8344" s="41"/>
      <c r="J8344" s="41"/>
      <c r="K8344" s="37"/>
      <c r="L8344" s="37"/>
      <c r="M8344" s="37"/>
      <c r="N8344" s="37"/>
      <c r="O8344" s="38"/>
    </row>
    <row r="8345" spans="2:15" x14ac:dyDescent="0.4">
      <c r="B8345" s="63"/>
      <c r="C8345" s="37"/>
      <c r="D8345" s="37"/>
      <c r="E8345" s="37"/>
      <c r="F8345" s="37"/>
      <c r="G8345" s="38"/>
      <c r="H8345" s="37"/>
      <c r="I8345" s="41"/>
      <c r="J8345" s="41"/>
      <c r="K8345" s="37"/>
      <c r="L8345" s="37"/>
      <c r="M8345" s="37"/>
      <c r="N8345" s="37"/>
      <c r="O8345" s="38"/>
    </row>
    <row r="8346" spans="2:15" x14ac:dyDescent="0.4">
      <c r="B8346" s="63"/>
      <c r="C8346" s="37"/>
      <c r="D8346" s="37"/>
      <c r="E8346" s="37"/>
      <c r="F8346" s="37"/>
      <c r="G8346" s="38"/>
      <c r="H8346" s="37"/>
      <c r="I8346" s="41"/>
      <c r="J8346" s="41"/>
      <c r="K8346" s="37"/>
      <c r="L8346" s="37"/>
      <c r="M8346" s="37"/>
      <c r="N8346" s="37"/>
      <c r="O8346" s="38"/>
    </row>
    <row r="8347" spans="2:15" x14ac:dyDescent="0.4">
      <c r="B8347" s="63"/>
      <c r="C8347" s="37"/>
      <c r="D8347" s="37"/>
      <c r="E8347" s="37"/>
      <c r="F8347" s="37"/>
      <c r="G8347" s="38"/>
      <c r="H8347" s="37"/>
      <c r="I8347" s="41"/>
      <c r="J8347" s="41"/>
      <c r="K8347" s="37"/>
      <c r="L8347" s="37"/>
      <c r="M8347" s="37"/>
      <c r="N8347" s="37"/>
      <c r="O8347" s="38"/>
    </row>
    <row r="8348" spans="2:15" x14ac:dyDescent="0.4">
      <c r="B8348" s="63"/>
      <c r="C8348" s="37"/>
      <c r="D8348" s="37"/>
      <c r="E8348" s="37"/>
      <c r="F8348" s="37"/>
      <c r="G8348" s="38"/>
      <c r="H8348" s="37"/>
      <c r="I8348" s="41"/>
      <c r="J8348" s="41"/>
      <c r="K8348" s="37"/>
      <c r="L8348" s="37"/>
      <c r="M8348" s="37"/>
      <c r="N8348" s="37"/>
      <c r="O8348" s="38"/>
    </row>
    <row r="8349" spans="2:15" x14ac:dyDescent="0.4">
      <c r="B8349" s="63"/>
      <c r="C8349" s="37"/>
      <c r="D8349" s="37"/>
      <c r="E8349" s="37"/>
      <c r="F8349" s="37"/>
      <c r="G8349" s="38"/>
      <c r="H8349" s="37"/>
      <c r="I8349" s="41"/>
      <c r="J8349" s="41"/>
      <c r="K8349" s="37"/>
      <c r="L8349" s="37"/>
      <c r="M8349" s="37"/>
      <c r="N8349" s="37"/>
      <c r="O8349" s="38"/>
    </row>
    <row r="8350" spans="2:15" x14ac:dyDescent="0.4">
      <c r="B8350" s="63"/>
      <c r="C8350" s="37"/>
      <c r="D8350" s="37"/>
      <c r="E8350" s="37"/>
      <c r="F8350" s="37"/>
      <c r="G8350" s="38"/>
      <c r="H8350" s="37"/>
      <c r="I8350" s="41"/>
      <c r="J8350" s="41"/>
      <c r="K8350" s="37"/>
      <c r="L8350" s="37"/>
      <c r="M8350" s="37"/>
      <c r="N8350" s="37"/>
      <c r="O8350" s="38"/>
    </row>
    <row r="8351" spans="2:15" x14ac:dyDescent="0.4">
      <c r="B8351" s="63"/>
      <c r="C8351" s="37"/>
      <c r="D8351" s="37"/>
      <c r="E8351" s="37"/>
      <c r="F8351" s="37"/>
      <c r="G8351" s="38"/>
      <c r="H8351" s="37"/>
      <c r="I8351" s="41"/>
      <c r="J8351" s="41"/>
      <c r="K8351" s="37"/>
      <c r="L8351" s="37"/>
      <c r="M8351" s="37"/>
      <c r="N8351" s="37"/>
      <c r="O8351" s="38"/>
    </row>
    <row r="8352" spans="2:15" x14ac:dyDescent="0.4">
      <c r="B8352" s="63"/>
      <c r="C8352" s="37"/>
      <c r="D8352" s="37"/>
      <c r="E8352" s="37"/>
      <c r="F8352" s="37"/>
      <c r="G8352" s="38"/>
      <c r="H8352" s="37"/>
      <c r="I8352" s="41"/>
      <c r="J8352" s="41"/>
      <c r="K8352" s="37"/>
      <c r="L8352" s="37"/>
      <c r="M8352" s="37"/>
      <c r="N8352" s="37"/>
      <c r="O8352" s="38"/>
    </row>
    <row r="8353" spans="2:15" x14ac:dyDescent="0.4">
      <c r="B8353" s="63"/>
      <c r="C8353" s="37"/>
      <c r="D8353" s="37"/>
      <c r="E8353" s="37"/>
      <c r="F8353" s="37"/>
      <c r="G8353" s="38"/>
      <c r="H8353" s="37"/>
      <c r="I8353" s="41"/>
      <c r="J8353" s="41"/>
      <c r="K8353" s="37"/>
      <c r="L8353" s="37"/>
      <c r="M8353" s="37"/>
      <c r="N8353" s="37"/>
      <c r="O8353" s="38"/>
    </row>
    <row r="8354" spans="2:15" x14ac:dyDescent="0.4">
      <c r="B8354" s="63"/>
      <c r="C8354" s="37"/>
      <c r="D8354" s="37"/>
      <c r="E8354" s="37"/>
      <c r="F8354" s="37"/>
      <c r="G8354" s="38"/>
      <c r="H8354" s="37"/>
      <c r="I8354" s="41"/>
      <c r="J8354" s="41"/>
      <c r="K8354" s="37"/>
      <c r="L8354" s="37"/>
      <c r="M8354" s="37"/>
      <c r="N8354" s="37"/>
      <c r="O8354" s="38"/>
    </row>
    <row r="8355" spans="2:15" x14ac:dyDescent="0.4">
      <c r="B8355" s="63"/>
      <c r="C8355" s="37"/>
      <c r="D8355" s="37"/>
      <c r="E8355" s="37"/>
      <c r="F8355" s="37"/>
      <c r="G8355" s="38"/>
      <c r="H8355" s="37"/>
      <c r="I8355" s="41"/>
      <c r="J8355" s="41"/>
      <c r="K8355" s="37"/>
      <c r="L8355" s="37"/>
      <c r="M8355" s="37"/>
      <c r="N8355" s="37"/>
      <c r="O8355" s="38"/>
    </row>
    <row r="8356" spans="2:15" x14ac:dyDescent="0.4">
      <c r="B8356" s="63"/>
      <c r="C8356" s="37"/>
      <c r="D8356" s="37"/>
      <c r="E8356" s="37"/>
      <c r="F8356" s="37"/>
      <c r="G8356" s="38"/>
      <c r="H8356" s="37"/>
      <c r="I8356" s="41"/>
      <c r="J8356" s="41"/>
      <c r="K8356" s="37"/>
      <c r="L8356" s="37"/>
      <c r="M8356" s="37"/>
      <c r="N8356" s="37"/>
      <c r="O8356" s="38"/>
    </row>
    <row r="8357" spans="2:15" x14ac:dyDescent="0.4">
      <c r="B8357" s="63"/>
      <c r="C8357" s="37"/>
      <c r="D8357" s="37"/>
      <c r="E8357" s="37"/>
      <c r="F8357" s="37"/>
      <c r="G8357" s="38"/>
      <c r="H8357" s="37"/>
      <c r="I8357" s="41"/>
      <c r="J8357" s="41"/>
      <c r="K8357" s="37"/>
      <c r="L8357" s="37"/>
      <c r="M8357" s="37"/>
      <c r="N8357" s="37"/>
      <c r="O8357" s="38"/>
    </row>
    <row r="8358" spans="2:15" x14ac:dyDescent="0.4">
      <c r="B8358" s="63"/>
      <c r="C8358" s="37"/>
      <c r="D8358" s="37"/>
      <c r="E8358" s="37"/>
      <c r="F8358" s="37"/>
      <c r="G8358" s="38"/>
      <c r="H8358" s="37"/>
      <c r="I8358" s="41"/>
      <c r="J8358" s="41"/>
      <c r="K8358" s="37"/>
      <c r="L8358" s="37"/>
      <c r="M8358" s="37"/>
      <c r="N8358" s="37"/>
      <c r="O8358" s="38"/>
    </row>
    <row r="8359" spans="2:15" x14ac:dyDescent="0.4">
      <c r="B8359" s="63"/>
      <c r="C8359" s="37"/>
      <c r="D8359" s="37"/>
      <c r="E8359" s="37"/>
      <c r="F8359" s="37"/>
      <c r="G8359" s="38"/>
      <c r="H8359" s="37"/>
      <c r="I8359" s="41"/>
      <c r="J8359" s="41"/>
      <c r="K8359" s="37"/>
      <c r="L8359" s="37"/>
      <c r="M8359" s="37"/>
      <c r="N8359" s="37"/>
      <c r="O8359" s="38"/>
    </row>
    <row r="8360" spans="2:15" x14ac:dyDescent="0.4">
      <c r="B8360" s="63"/>
      <c r="C8360" s="37"/>
      <c r="D8360" s="37"/>
      <c r="E8360" s="37"/>
      <c r="F8360" s="37"/>
      <c r="G8360" s="38"/>
      <c r="H8360" s="37"/>
      <c r="I8360" s="41"/>
      <c r="J8360" s="41"/>
      <c r="K8360" s="37"/>
      <c r="L8360" s="37"/>
      <c r="M8360" s="37"/>
      <c r="N8360" s="37"/>
      <c r="O8360" s="38"/>
    </row>
    <row r="8361" spans="2:15" x14ac:dyDescent="0.4">
      <c r="B8361" s="63"/>
      <c r="C8361" s="37"/>
      <c r="D8361" s="37"/>
      <c r="E8361" s="37"/>
      <c r="F8361" s="37"/>
      <c r="G8361" s="38"/>
      <c r="H8361" s="37"/>
      <c r="I8361" s="41"/>
      <c r="J8361" s="41"/>
      <c r="K8361" s="37"/>
      <c r="L8361" s="37"/>
      <c r="M8361" s="37"/>
      <c r="N8361" s="37"/>
      <c r="O8361" s="38"/>
    </row>
    <row r="8362" spans="2:15" x14ac:dyDescent="0.4">
      <c r="B8362" s="63"/>
      <c r="C8362" s="37"/>
      <c r="D8362" s="37"/>
      <c r="E8362" s="37"/>
      <c r="F8362" s="37"/>
      <c r="G8362" s="38"/>
      <c r="H8362" s="37"/>
      <c r="I8362" s="41"/>
      <c r="J8362" s="41"/>
      <c r="K8362" s="37"/>
      <c r="L8362" s="37"/>
      <c r="M8362" s="37"/>
      <c r="N8362" s="37"/>
      <c r="O8362" s="38"/>
    </row>
    <row r="8363" spans="2:15" x14ac:dyDescent="0.4">
      <c r="B8363" s="63"/>
      <c r="C8363" s="37"/>
      <c r="D8363" s="37"/>
      <c r="E8363" s="37"/>
      <c r="F8363" s="37"/>
      <c r="G8363" s="38"/>
      <c r="H8363" s="37"/>
      <c r="I8363" s="41"/>
      <c r="J8363" s="41"/>
      <c r="K8363" s="37"/>
      <c r="L8363" s="37"/>
      <c r="M8363" s="37"/>
      <c r="N8363" s="37"/>
      <c r="O8363" s="38"/>
    </row>
    <row r="8364" spans="2:15" x14ac:dyDescent="0.4">
      <c r="B8364" s="63"/>
      <c r="C8364" s="37"/>
      <c r="D8364" s="37"/>
      <c r="E8364" s="37"/>
      <c r="F8364" s="37"/>
      <c r="G8364" s="38"/>
      <c r="H8364" s="37"/>
      <c r="I8364" s="41"/>
      <c r="J8364" s="41"/>
      <c r="K8364" s="37"/>
      <c r="L8364" s="37"/>
      <c r="M8364" s="37"/>
      <c r="N8364" s="37"/>
      <c r="O8364" s="38"/>
    </row>
    <row r="8365" spans="2:15" x14ac:dyDescent="0.4">
      <c r="B8365" s="63"/>
      <c r="C8365" s="37"/>
      <c r="D8365" s="37"/>
      <c r="E8365" s="37"/>
      <c r="F8365" s="37"/>
      <c r="G8365" s="38"/>
      <c r="H8365" s="37"/>
      <c r="I8365" s="41"/>
      <c r="J8365" s="41"/>
      <c r="K8365" s="37"/>
      <c r="L8365" s="37"/>
      <c r="M8365" s="37"/>
      <c r="N8365" s="37"/>
      <c r="O8365" s="38"/>
    </row>
    <row r="8366" spans="2:15" x14ac:dyDescent="0.4">
      <c r="B8366" s="63"/>
      <c r="C8366" s="37"/>
      <c r="D8366" s="37"/>
      <c r="E8366" s="37"/>
      <c r="F8366" s="37"/>
      <c r="G8366" s="38"/>
      <c r="H8366" s="37"/>
      <c r="I8366" s="41"/>
      <c r="J8366" s="41"/>
      <c r="K8366" s="37"/>
      <c r="L8366" s="37"/>
      <c r="M8366" s="37"/>
      <c r="N8366" s="37"/>
      <c r="O8366" s="38"/>
    </row>
    <row r="8367" spans="2:15" x14ac:dyDescent="0.4">
      <c r="B8367" s="63"/>
      <c r="C8367" s="37"/>
      <c r="D8367" s="37"/>
      <c r="E8367" s="37"/>
      <c r="F8367" s="37"/>
      <c r="G8367" s="38"/>
      <c r="H8367" s="37"/>
      <c r="I8367" s="41"/>
      <c r="J8367" s="41"/>
      <c r="K8367" s="37"/>
      <c r="L8367" s="37"/>
      <c r="M8367" s="37"/>
      <c r="N8367" s="37"/>
      <c r="O8367" s="38"/>
    </row>
    <row r="8368" spans="2:15" x14ac:dyDescent="0.4">
      <c r="B8368" s="63"/>
      <c r="C8368" s="37"/>
      <c r="D8368" s="37"/>
      <c r="E8368" s="37"/>
      <c r="F8368" s="37"/>
      <c r="G8368" s="38"/>
      <c r="H8368" s="37"/>
      <c r="I8368" s="41"/>
      <c r="J8368" s="41"/>
      <c r="K8368" s="37"/>
      <c r="L8368" s="37"/>
      <c r="M8368" s="37"/>
      <c r="N8368" s="37"/>
      <c r="O8368" s="38"/>
    </row>
    <row r="8369" spans="2:15" x14ac:dyDescent="0.4">
      <c r="B8369" s="63"/>
      <c r="C8369" s="37"/>
      <c r="D8369" s="37"/>
      <c r="E8369" s="37"/>
      <c r="F8369" s="37"/>
      <c r="G8369" s="38"/>
      <c r="H8369" s="37"/>
      <c r="I8369" s="41"/>
      <c r="J8369" s="41"/>
      <c r="K8369" s="37"/>
      <c r="L8369" s="37"/>
      <c r="M8369" s="37"/>
      <c r="N8369" s="37"/>
      <c r="O8369" s="38"/>
    </row>
    <row r="8370" spans="2:15" x14ac:dyDescent="0.4">
      <c r="B8370" s="63"/>
      <c r="C8370" s="37"/>
      <c r="D8370" s="37"/>
      <c r="E8370" s="37"/>
      <c r="F8370" s="37"/>
      <c r="G8370" s="38"/>
      <c r="H8370" s="37"/>
      <c r="I8370" s="41"/>
      <c r="J8370" s="41"/>
      <c r="K8370" s="37"/>
      <c r="L8370" s="37"/>
      <c r="M8370" s="37"/>
      <c r="N8370" s="37"/>
      <c r="O8370" s="38"/>
    </row>
    <row r="8371" spans="2:15" x14ac:dyDescent="0.4">
      <c r="B8371" s="63"/>
      <c r="C8371" s="37"/>
      <c r="D8371" s="37"/>
      <c r="E8371" s="37"/>
      <c r="F8371" s="37"/>
      <c r="G8371" s="38"/>
      <c r="H8371" s="37"/>
      <c r="I8371" s="41"/>
      <c r="J8371" s="41"/>
      <c r="K8371" s="37"/>
      <c r="L8371" s="37"/>
      <c r="M8371" s="37"/>
      <c r="N8371" s="37"/>
      <c r="O8371" s="38"/>
    </row>
    <row r="8372" spans="2:15" x14ac:dyDescent="0.4">
      <c r="B8372" s="63"/>
      <c r="C8372" s="37"/>
      <c r="D8372" s="37"/>
      <c r="E8372" s="37"/>
      <c r="F8372" s="37"/>
      <c r="G8372" s="38"/>
      <c r="H8372" s="37"/>
      <c r="I8372" s="41"/>
      <c r="J8372" s="41"/>
      <c r="K8372" s="37"/>
      <c r="L8372" s="37"/>
      <c r="M8372" s="37"/>
      <c r="N8372" s="37"/>
      <c r="O8372" s="38"/>
    </row>
    <row r="8373" spans="2:15" x14ac:dyDescent="0.4">
      <c r="B8373" s="63"/>
      <c r="C8373" s="37"/>
      <c r="D8373" s="37"/>
      <c r="E8373" s="37"/>
      <c r="F8373" s="37"/>
      <c r="G8373" s="38"/>
      <c r="H8373" s="37"/>
      <c r="I8373" s="41"/>
      <c r="J8373" s="41"/>
      <c r="K8373" s="37"/>
      <c r="L8373" s="37"/>
      <c r="M8373" s="37"/>
      <c r="N8373" s="37"/>
      <c r="O8373" s="38"/>
    </row>
    <row r="8374" spans="2:15" x14ac:dyDescent="0.4">
      <c r="B8374" s="63"/>
      <c r="C8374" s="37"/>
      <c r="D8374" s="37"/>
      <c r="E8374" s="37"/>
      <c r="F8374" s="37"/>
      <c r="G8374" s="38"/>
      <c r="H8374" s="37"/>
      <c r="I8374" s="41"/>
      <c r="J8374" s="41"/>
      <c r="K8374" s="37"/>
      <c r="L8374" s="37"/>
      <c r="M8374" s="37"/>
      <c r="N8374" s="37"/>
      <c r="O8374" s="38"/>
    </row>
    <row r="8375" spans="2:15" x14ac:dyDescent="0.4">
      <c r="B8375" s="63"/>
      <c r="C8375" s="37"/>
      <c r="D8375" s="37"/>
      <c r="E8375" s="37"/>
      <c r="F8375" s="37"/>
      <c r="G8375" s="38"/>
      <c r="H8375" s="37"/>
      <c r="I8375" s="41"/>
      <c r="J8375" s="41"/>
      <c r="K8375" s="37"/>
      <c r="L8375" s="37"/>
      <c r="M8375" s="37"/>
      <c r="N8375" s="37"/>
      <c r="O8375" s="38"/>
    </row>
    <row r="8376" spans="2:15" x14ac:dyDescent="0.4">
      <c r="B8376" s="63"/>
      <c r="C8376" s="37"/>
      <c r="D8376" s="37"/>
      <c r="E8376" s="37"/>
      <c r="F8376" s="37"/>
      <c r="G8376" s="38"/>
      <c r="H8376" s="37"/>
      <c r="I8376" s="41"/>
      <c r="J8376" s="41"/>
      <c r="K8376" s="37"/>
      <c r="L8376" s="37"/>
      <c r="M8376" s="37"/>
      <c r="N8376" s="37"/>
      <c r="O8376" s="38"/>
    </row>
    <row r="8377" spans="2:15" x14ac:dyDescent="0.4">
      <c r="B8377" s="63"/>
      <c r="C8377" s="37"/>
      <c r="D8377" s="37"/>
      <c r="E8377" s="37"/>
      <c r="F8377" s="37"/>
      <c r="G8377" s="38"/>
      <c r="H8377" s="37"/>
      <c r="I8377" s="41"/>
      <c r="J8377" s="41"/>
      <c r="K8377" s="37"/>
      <c r="L8377" s="37"/>
      <c r="M8377" s="37"/>
      <c r="N8377" s="37"/>
      <c r="O8377" s="38"/>
    </row>
    <row r="8378" spans="2:15" x14ac:dyDescent="0.4">
      <c r="B8378" s="63"/>
      <c r="C8378" s="37"/>
      <c r="D8378" s="37"/>
      <c r="E8378" s="37"/>
      <c r="F8378" s="37"/>
      <c r="G8378" s="38"/>
      <c r="H8378" s="37"/>
      <c r="I8378" s="41"/>
      <c r="J8378" s="41"/>
      <c r="K8378" s="37"/>
      <c r="L8378" s="37"/>
      <c r="M8378" s="37"/>
      <c r="N8378" s="37"/>
      <c r="O8378" s="38"/>
    </row>
    <row r="8379" spans="2:15" x14ac:dyDescent="0.4">
      <c r="B8379" s="63"/>
      <c r="C8379" s="37"/>
      <c r="D8379" s="37"/>
      <c r="E8379" s="37"/>
      <c r="F8379" s="37"/>
      <c r="G8379" s="38"/>
      <c r="H8379" s="37"/>
      <c r="I8379" s="41"/>
      <c r="J8379" s="41"/>
      <c r="K8379" s="37"/>
      <c r="L8379" s="37"/>
      <c r="M8379" s="37"/>
      <c r="N8379" s="37"/>
      <c r="O8379" s="38"/>
    </row>
    <row r="8380" spans="2:15" x14ac:dyDescent="0.4">
      <c r="B8380" s="63"/>
      <c r="C8380" s="37"/>
      <c r="D8380" s="37"/>
      <c r="E8380" s="37"/>
      <c r="F8380" s="37"/>
      <c r="G8380" s="38"/>
      <c r="H8380" s="37"/>
      <c r="I8380" s="41"/>
      <c r="J8380" s="41"/>
      <c r="K8380" s="37"/>
      <c r="L8380" s="37"/>
      <c r="M8380" s="37"/>
      <c r="N8380" s="37"/>
      <c r="O8380" s="38"/>
    </row>
    <row r="8381" spans="2:15" x14ac:dyDescent="0.4">
      <c r="B8381" s="63"/>
      <c r="C8381" s="37"/>
      <c r="D8381" s="37"/>
      <c r="E8381" s="37"/>
      <c r="F8381" s="37"/>
      <c r="G8381" s="38"/>
      <c r="H8381" s="37"/>
      <c r="I8381" s="41"/>
      <c r="J8381" s="41"/>
      <c r="K8381" s="37"/>
      <c r="L8381" s="37"/>
      <c r="M8381" s="37"/>
      <c r="N8381" s="37"/>
      <c r="O8381" s="38"/>
    </row>
    <row r="8382" spans="2:15" x14ac:dyDescent="0.4">
      <c r="B8382" s="63"/>
      <c r="C8382" s="37"/>
      <c r="D8382" s="37"/>
      <c r="E8382" s="37"/>
      <c r="F8382" s="37"/>
      <c r="G8382" s="38"/>
      <c r="H8382" s="37"/>
      <c r="I8382" s="41"/>
      <c r="J8382" s="41"/>
      <c r="K8382" s="37"/>
      <c r="L8382" s="37"/>
      <c r="M8382" s="37"/>
      <c r="N8382" s="37"/>
      <c r="O8382" s="38"/>
    </row>
    <row r="8383" spans="2:15" x14ac:dyDescent="0.4">
      <c r="B8383" s="63"/>
      <c r="C8383" s="37"/>
      <c r="D8383" s="37"/>
      <c r="E8383" s="37"/>
      <c r="F8383" s="37"/>
      <c r="G8383" s="38"/>
      <c r="H8383" s="37"/>
      <c r="I8383" s="41"/>
      <c r="J8383" s="41"/>
      <c r="K8383" s="37"/>
      <c r="L8383" s="37"/>
      <c r="M8383" s="37"/>
      <c r="N8383" s="37"/>
      <c r="O8383" s="38"/>
    </row>
    <row r="8384" spans="2:15" x14ac:dyDescent="0.4">
      <c r="B8384" s="63"/>
      <c r="C8384" s="37"/>
      <c r="D8384" s="37"/>
      <c r="E8384" s="37"/>
      <c r="F8384" s="37"/>
      <c r="G8384" s="38"/>
      <c r="H8384" s="37"/>
      <c r="I8384" s="41"/>
      <c r="J8384" s="41"/>
      <c r="K8384" s="37"/>
      <c r="L8384" s="37"/>
      <c r="M8384" s="37"/>
      <c r="N8384" s="37"/>
      <c r="O8384" s="38"/>
    </row>
    <row r="8385" spans="2:15" x14ac:dyDescent="0.4">
      <c r="B8385" s="63"/>
      <c r="C8385" s="37"/>
      <c r="D8385" s="37"/>
      <c r="E8385" s="37"/>
      <c r="F8385" s="37"/>
      <c r="G8385" s="38"/>
      <c r="H8385" s="37"/>
      <c r="I8385" s="41"/>
      <c r="J8385" s="41"/>
      <c r="K8385" s="37"/>
      <c r="L8385" s="37"/>
      <c r="M8385" s="37"/>
      <c r="N8385" s="37"/>
      <c r="O8385" s="38"/>
    </row>
    <row r="8386" spans="2:15" x14ac:dyDescent="0.4">
      <c r="B8386" s="63"/>
      <c r="C8386" s="37"/>
      <c r="D8386" s="37"/>
      <c r="E8386" s="37"/>
      <c r="F8386" s="37"/>
      <c r="G8386" s="38"/>
      <c r="H8386" s="37"/>
      <c r="I8386" s="41"/>
      <c r="J8386" s="41"/>
      <c r="K8386" s="37"/>
      <c r="L8386" s="37"/>
      <c r="M8386" s="37"/>
      <c r="N8386" s="37"/>
      <c r="O8386" s="38"/>
    </row>
    <row r="8387" spans="2:15" x14ac:dyDescent="0.4">
      <c r="B8387" s="63"/>
      <c r="C8387" s="37"/>
      <c r="D8387" s="37"/>
      <c r="E8387" s="37"/>
      <c r="F8387" s="37"/>
      <c r="G8387" s="38"/>
      <c r="H8387" s="37"/>
      <c r="I8387" s="41"/>
      <c r="J8387" s="41"/>
      <c r="K8387" s="37"/>
      <c r="L8387" s="37"/>
      <c r="M8387" s="37"/>
      <c r="N8387" s="37"/>
      <c r="O8387" s="38"/>
    </row>
    <row r="8388" spans="2:15" x14ac:dyDescent="0.4">
      <c r="B8388" s="63"/>
      <c r="C8388" s="37"/>
      <c r="D8388" s="37"/>
      <c r="E8388" s="37"/>
      <c r="F8388" s="37"/>
      <c r="G8388" s="38"/>
      <c r="H8388" s="37"/>
      <c r="I8388" s="41"/>
      <c r="J8388" s="41"/>
      <c r="K8388" s="37"/>
      <c r="L8388" s="37"/>
      <c r="M8388" s="37"/>
      <c r="N8388" s="37"/>
      <c r="O8388" s="38"/>
    </row>
    <row r="8389" spans="2:15" x14ac:dyDescent="0.4">
      <c r="B8389" s="63"/>
      <c r="C8389" s="37"/>
      <c r="D8389" s="37"/>
      <c r="E8389" s="37"/>
      <c r="F8389" s="37"/>
      <c r="G8389" s="38"/>
      <c r="H8389" s="37"/>
      <c r="I8389" s="41"/>
      <c r="J8389" s="41"/>
      <c r="K8389" s="37"/>
      <c r="L8389" s="37"/>
      <c r="M8389" s="37"/>
      <c r="N8389" s="37"/>
      <c r="O8389" s="38"/>
    </row>
    <row r="8390" spans="2:15" x14ac:dyDescent="0.4">
      <c r="B8390" s="63"/>
      <c r="C8390" s="37"/>
      <c r="D8390" s="37"/>
      <c r="E8390" s="37"/>
      <c r="F8390" s="37"/>
      <c r="G8390" s="38"/>
      <c r="H8390" s="37"/>
      <c r="I8390" s="41"/>
      <c r="J8390" s="41"/>
      <c r="K8390" s="37"/>
      <c r="L8390" s="37"/>
      <c r="M8390" s="37"/>
      <c r="N8390" s="37"/>
      <c r="O8390" s="38"/>
    </row>
    <row r="8391" spans="2:15" x14ac:dyDescent="0.4">
      <c r="B8391" s="63"/>
      <c r="C8391" s="37"/>
      <c r="D8391" s="37"/>
      <c r="E8391" s="37"/>
      <c r="F8391" s="37"/>
      <c r="G8391" s="38"/>
      <c r="H8391" s="37"/>
      <c r="I8391" s="41"/>
      <c r="J8391" s="41"/>
      <c r="K8391" s="37"/>
      <c r="L8391" s="37"/>
      <c r="M8391" s="37"/>
      <c r="N8391" s="37"/>
      <c r="O8391" s="38"/>
    </row>
    <row r="8392" spans="2:15" x14ac:dyDescent="0.4">
      <c r="B8392" s="63"/>
      <c r="C8392" s="37"/>
      <c r="D8392" s="37"/>
      <c r="E8392" s="37"/>
      <c r="F8392" s="37"/>
      <c r="G8392" s="38"/>
      <c r="H8392" s="37"/>
      <c r="I8392" s="41"/>
      <c r="J8392" s="41"/>
      <c r="K8392" s="37"/>
      <c r="L8392" s="37"/>
      <c r="M8392" s="37"/>
      <c r="N8392" s="37"/>
      <c r="O8392" s="38"/>
    </row>
    <row r="8393" spans="2:15" x14ac:dyDescent="0.4">
      <c r="B8393" s="63"/>
      <c r="C8393" s="37"/>
      <c r="D8393" s="37"/>
      <c r="E8393" s="37"/>
      <c r="F8393" s="37"/>
      <c r="G8393" s="38"/>
      <c r="H8393" s="37"/>
      <c r="I8393" s="41"/>
      <c r="J8393" s="41"/>
      <c r="K8393" s="37"/>
      <c r="L8393" s="37"/>
      <c r="M8393" s="37"/>
      <c r="N8393" s="37"/>
      <c r="O8393" s="38"/>
    </row>
    <row r="8394" spans="2:15" x14ac:dyDescent="0.4">
      <c r="B8394" s="63"/>
      <c r="C8394" s="37"/>
      <c r="D8394" s="37"/>
      <c r="E8394" s="37"/>
      <c r="F8394" s="37"/>
      <c r="G8394" s="38"/>
      <c r="H8394" s="37"/>
      <c r="I8394" s="41"/>
      <c r="J8394" s="41"/>
      <c r="K8394" s="37"/>
      <c r="L8394" s="37"/>
      <c r="M8394" s="37"/>
      <c r="N8394" s="37"/>
      <c r="O8394" s="38"/>
    </row>
    <row r="8395" spans="2:15" x14ac:dyDescent="0.4">
      <c r="B8395" s="63"/>
      <c r="C8395" s="37"/>
      <c r="D8395" s="37"/>
      <c r="E8395" s="37"/>
      <c r="F8395" s="37"/>
      <c r="G8395" s="38"/>
      <c r="H8395" s="37"/>
      <c r="I8395" s="41"/>
      <c r="J8395" s="41"/>
      <c r="K8395" s="37"/>
      <c r="L8395" s="37"/>
      <c r="M8395" s="37"/>
      <c r="N8395" s="37"/>
      <c r="O8395" s="38"/>
    </row>
    <row r="8396" spans="2:15" x14ac:dyDescent="0.4">
      <c r="B8396" s="63"/>
      <c r="C8396" s="37"/>
      <c r="D8396" s="37"/>
      <c r="E8396" s="37"/>
      <c r="F8396" s="37"/>
      <c r="G8396" s="38"/>
      <c r="H8396" s="37"/>
      <c r="I8396" s="41"/>
      <c r="J8396" s="41"/>
      <c r="K8396" s="37"/>
      <c r="L8396" s="37"/>
      <c r="M8396" s="37"/>
      <c r="N8396" s="37"/>
      <c r="O8396" s="38"/>
    </row>
    <row r="8397" spans="2:15" x14ac:dyDescent="0.4">
      <c r="B8397" s="63"/>
      <c r="C8397" s="37"/>
      <c r="D8397" s="37"/>
      <c r="E8397" s="37"/>
      <c r="F8397" s="37"/>
      <c r="G8397" s="38"/>
      <c r="H8397" s="37"/>
      <c r="I8397" s="41"/>
      <c r="J8397" s="41"/>
      <c r="K8397" s="37"/>
      <c r="L8397" s="37"/>
      <c r="M8397" s="37"/>
      <c r="N8397" s="37"/>
      <c r="O8397" s="38"/>
    </row>
    <row r="8398" spans="2:15" x14ac:dyDescent="0.4">
      <c r="B8398" s="63"/>
      <c r="C8398" s="37"/>
      <c r="D8398" s="37"/>
      <c r="E8398" s="37"/>
      <c r="F8398" s="37"/>
      <c r="G8398" s="38"/>
      <c r="H8398" s="37"/>
      <c r="I8398" s="41"/>
      <c r="J8398" s="41"/>
      <c r="K8398" s="37"/>
      <c r="L8398" s="37"/>
      <c r="M8398" s="37"/>
      <c r="N8398" s="37"/>
      <c r="O8398" s="38"/>
    </row>
    <row r="8399" spans="2:15" x14ac:dyDescent="0.4">
      <c r="B8399" s="63"/>
      <c r="C8399" s="37"/>
      <c r="D8399" s="37"/>
      <c r="E8399" s="37"/>
      <c r="F8399" s="37"/>
      <c r="G8399" s="38"/>
      <c r="H8399" s="37"/>
      <c r="I8399" s="41"/>
      <c r="J8399" s="41"/>
      <c r="K8399" s="37"/>
      <c r="L8399" s="37"/>
      <c r="M8399" s="37"/>
      <c r="N8399" s="37"/>
      <c r="O8399" s="38"/>
    </row>
    <row r="8400" spans="2:15" x14ac:dyDescent="0.4">
      <c r="B8400" s="63"/>
      <c r="C8400" s="37"/>
      <c r="D8400" s="37"/>
      <c r="E8400" s="37"/>
      <c r="F8400" s="37"/>
      <c r="G8400" s="38"/>
      <c r="H8400" s="37"/>
      <c r="I8400" s="41"/>
      <c r="J8400" s="41"/>
      <c r="K8400" s="37"/>
      <c r="L8400" s="37"/>
      <c r="M8400" s="37"/>
      <c r="N8400" s="37"/>
      <c r="O8400" s="38"/>
    </row>
    <row r="8401" spans="2:15" x14ac:dyDescent="0.4">
      <c r="B8401" s="63"/>
      <c r="C8401" s="37"/>
      <c r="D8401" s="37"/>
      <c r="E8401" s="37"/>
      <c r="F8401" s="37"/>
      <c r="G8401" s="38"/>
      <c r="H8401" s="37"/>
      <c r="I8401" s="41"/>
      <c r="J8401" s="41"/>
      <c r="K8401" s="37"/>
      <c r="L8401" s="37"/>
      <c r="M8401" s="37"/>
      <c r="N8401" s="37"/>
      <c r="O8401" s="38"/>
    </row>
    <row r="8402" spans="2:15" x14ac:dyDescent="0.4">
      <c r="B8402" s="63"/>
      <c r="C8402" s="37"/>
      <c r="D8402" s="37"/>
      <c r="E8402" s="37"/>
      <c r="F8402" s="37"/>
      <c r="G8402" s="38"/>
      <c r="H8402" s="37"/>
      <c r="I8402" s="41"/>
      <c r="J8402" s="41"/>
      <c r="K8402" s="37"/>
      <c r="L8402" s="37"/>
      <c r="M8402" s="37"/>
      <c r="N8402" s="37"/>
      <c r="O8402" s="38"/>
    </row>
    <row r="8403" spans="2:15" x14ac:dyDescent="0.4">
      <c r="B8403" s="63"/>
      <c r="C8403" s="37"/>
      <c r="D8403" s="37"/>
      <c r="E8403" s="37"/>
      <c r="F8403" s="37"/>
      <c r="G8403" s="38"/>
      <c r="H8403" s="37"/>
      <c r="I8403" s="41"/>
      <c r="J8403" s="41"/>
      <c r="K8403" s="37"/>
      <c r="L8403" s="37"/>
      <c r="M8403" s="37"/>
      <c r="N8403" s="37"/>
      <c r="O8403" s="38"/>
    </row>
    <row r="8404" spans="2:15" x14ac:dyDescent="0.4">
      <c r="B8404" s="63"/>
      <c r="C8404" s="37"/>
      <c r="D8404" s="37"/>
      <c r="E8404" s="37"/>
      <c r="F8404" s="37"/>
      <c r="G8404" s="38"/>
      <c r="H8404" s="37"/>
      <c r="I8404" s="41"/>
      <c r="J8404" s="41"/>
      <c r="K8404" s="37"/>
      <c r="L8404" s="37"/>
      <c r="M8404" s="37"/>
      <c r="N8404" s="37"/>
      <c r="O8404" s="38"/>
    </row>
    <row r="8405" spans="2:15" x14ac:dyDescent="0.4">
      <c r="B8405" s="63"/>
      <c r="C8405" s="37"/>
      <c r="D8405" s="37"/>
      <c r="E8405" s="37"/>
      <c r="F8405" s="37"/>
      <c r="G8405" s="38"/>
      <c r="H8405" s="37"/>
      <c r="I8405" s="41"/>
      <c r="J8405" s="41"/>
      <c r="K8405" s="37"/>
      <c r="L8405" s="37"/>
      <c r="M8405" s="37"/>
      <c r="N8405" s="37"/>
      <c r="O8405" s="38"/>
    </row>
    <row r="8406" spans="2:15" x14ac:dyDescent="0.4">
      <c r="B8406" s="63"/>
      <c r="C8406" s="37"/>
      <c r="D8406" s="37"/>
      <c r="E8406" s="37"/>
      <c r="F8406" s="37"/>
      <c r="G8406" s="38"/>
      <c r="H8406" s="37"/>
      <c r="I8406" s="41"/>
      <c r="J8406" s="41"/>
      <c r="K8406" s="37"/>
      <c r="L8406" s="37"/>
      <c r="M8406" s="37"/>
      <c r="N8406" s="37"/>
      <c r="O8406" s="38"/>
    </row>
    <row r="8407" spans="2:15" x14ac:dyDescent="0.4">
      <c r="B8407" s="63"/>
      <c r="C8407" s="37"/>
      <c r="D8407" s="37"/>
      <c r="E8407" s="37"/>
      <c r="F8407" s="37"/>
      <c r="G8407" s="38"/>
      <c r="H8407" s="37"/>
      <c r="I8407" s="41"/>
      <c r="J8407" s="41"/>
      <c r="K8407" s="37"/>
      <c r="L8407" s="37"/>
      <c r="M8407" s="37"/>
      <c r="N8407" s="37"/>
      <c r="O8407" s="38"/>
    </row>
    <row r="8408" spans="2:15" x14ac:dyDescent="0.4">
      <c r="B8408" s="63"/>
      <c r="C8408" s="37"/>
      <c r="D8408" s="37"/>
      <c r="E8408" s="37"/>
      <c r="F8408" s="37"/>
      <c r="G8408" s="38"/>
      <c r="H8408" s="37"/>
      <c r="I8408" s="41"/>
      <c r="J8408" s="41"/>
      <c r="K8408" s="37"/>
      <c r="L8408" s="37"/>
      <c r="M8408" s="37"/>
      <c r="N8408" s="37"/>
      <c r="O8408" s="38"/>
    </row>
    <row r="8409" spans="2:15" x14ac:dyDescent="0.4">
      <c r="B8409" s="63"/>
      <c r="C8409" s="37"/>
      <c r="D8409" s="37"/>
      <c r="E8409" s="37"/>
      <c r="F8409" s="37"/>
      <c r="G8409" s="38"/>
      <c r="H8409" s="37"/>
      <c r="I8409" s="41"/>
      <c r="J8409" s="41"/>
      <c r="K8409" s="37"/>
      <c r="L8409" s="37"/>
      <c r="M8409" s="37"/>
      <c r="N8409" s="37"/>
      <c r="O8409" s="38"/>
    </row>
    <row r="8410" spans="2:15" x14ac:dyDescent="0.4">
      <c r="B8410" s="63"/>
      <c r="C8410" s="37"/>
      <c r="D8410" s="37"/>
      <c r="E8410" s="37"/>
      <c r="F8410" s="37"/>
      <c r="G8410" s="38"/>
      <c r="H8410" s="37"/>
      <c r="I8410" s="41"/>
      <c r="J8410" s="41"/>
      <c r="K8410" s="37"/>
      <c r="L8410" s="37"/>
      <c r="M8410" s="37"/>
      <c r="N8410" s="37"/>
      <c r="O8410" s="38"/>
    </row>
    <row r="8411" spans="2:15" x14ac:dyDescent="0.4">
      <c r="B8411" s="63"/>
      <c r="C8411" s="37"/>
      <c r="D8411" s="37"/>
      <c r="E8411" s="37"/>
      <c r="F8411" s="37"/>
      <c r="G8411" s="38"/>
      <c r="H8411" s="37"/>
      <c r="I8411" s="41"/>
      <c r="J8411" s="41"/>
      <c r="K8411" s="37"/>
      <c r="L8411" s="37"/>
      <c r="M8411" s="37"/>
      <c r="N8411" s="37"/>
      <c r="O8411" s="38"/>
    </row>
    <row r="8412" spans="2:15" x14ac:dyDescent="0.4">
      <c r="B8412" s="63"/>
      <c r="C8412" s="37"/>
      <c r="D8412" s="37"/>
      <c r="E8412" s="37"/>
      <c r="F8412" s="37"/>
      <c r="G8412" s="38"/>
      <c r="H8412" s="37"/>
      <c r="I8412" s="41"/>
      <c r="J8412" s="41"/>
      <c r="K8412" s="37"/>
      <c r="L8412" s="37"/>
      <c r="M8412" s="37"/>
      <c r="N8412" s="37"/>
      <c r="O8412" s="38"/>
    </row>
    <row r="8413" spans="2:15" x14ac:dyDescent="0.4">
      <c r="B8413" s="63"/>
      <c r="C8413" s="37"/>
      <c r="D8413" s="37"/>
      <c r="E8413" s="37"/>
      <c r="F8413" s="37"/>
      <c r="G8413" s="38"/>
      <c r="H8413" s="37"/>
      <c r="I8413" s="41"/>
      <c r="J8413" s="41"/>
      <c r="K8413" s="37"/>
      <c r="L8413" s="37"/>
      <c r="M8413" s="37"/>
      <c r="N8413" s="37"/>
      <c r="O8413" s="38"/>
    </row>
    <row r="8414" spans="2:15" x14ac:dyDescent="0.4">
      <c r="B8414" s="63"/>
      <c r="C8414" s="37"/>
      <c r="D8414" s="37"/>
      <c r="E8414" s="37"/>
      <c r="F8414" s="37"/>
      <c r="G8414" s="38"/>
      <c r="H8414" s="37"/>
      <c r="I8414" s="41"/>
      <c r="J8414" s="41"/>
      <c r="K8414" s="37"/>
      <c r="L8414" s="37"/>
      <c r="M8414" s="37"/>
      <c r="N8414" s="37"/>
      <c r="O8414" s="38"/>
    </row>
    <row r="8415" spans="2:15" x14ac:dyDescent="0.4">
      <c r="B8415" s="63"/>
      <c r="C8415" s="37"/>
      <c r="D8415" s="37"/>
      <c r="E8415" s="37"/>
      <c r="F8415" s="37"/>
      <c r="G8415" s="38"/>
      <c r="H8415" s="37"/>
      <c r="I8415" s="41"/>
      <c r="J8415" s="41"/>
      <c r="K8415" s="37"/>
      <c r="L8415" s="37"/>
      <c r="M8415" s="37"/>
      <c r="N8415" s="37"/>
      <c r="O8415" s="38"/>
    </row>
    <row r="8416" spans="2:15" x14ac:dyDescent="0.4">
      <c r="B8416" s="63"/>
      <c r="C8416" s="37"/>
      <c r="D8416" s="37"/>
      <c r="E8416" s="37"/>
      <c r="F8416" s="37"/>
      <c r="G8416" s="38"/>
      <c r="H8416" s="37"/>
      <c r="I8416" s="41"/>
      <c r="J8416" s="41"/>
      <c r="K8416" s="37"/>
      <c r="L8416" s="37"/>
      <c r="M8416" s="37"/>
      <c r="N8416" s="37"/>
      <c r="O8416" s="38"/>
    </row>
    <row r="8417" spans="2:15" x14ac:dyDescent="0.4">
      <c r="B8417" s="63"/>
      <c r="C8417" s="37"/>
      <c r="D8417" s="37"/>
      <c r="E8417" s="37"/>
      <c r="F8417" s="37"/>
      <c r="G8417" s="38"/>
      <c r="H8417" s="37"/>
      <c r="I8417" s="41"/>
      <c r="J8417" s="41"/>
      <c r="K8417" s="37"/>
      <c r="L8417" s="37"/>
      <c r="M8417" s="37"/>
      <c r="N8417" s="37"/>
      <c r="O8417" s="38"/>
    </row>
    <row r="8418" spans="2:15" x14ac:dyDescent="0.4">
      <c r="B8418" s="63"/>
      <c r="C8418" s="37"/>
      <c r="D8418" s="37"/>
      <c r="E8418" s="37"/>
      <c r="F8418" s="37"/>
      <c r="G8418" s="38"/>
      <c r="H8418" s="37"/>
      <c r="I8418" s="41"/>
      <c r="J8418" s="41"/>
      <c r="K8418" s="37"/>
      <c r="L8418" s="37"/>
      <c r="M8418" s="37"/>
      <c r="N8418" s="37"/>
      <c r="O8418" s="38"/>
    </row>
    <row r="8419" spans="2:15" x14ac:dyDescent="0.4">
      <c r="B8419" s="63"/>
      <c r="C8419" s="37"/>
      <c r="D8419" s="37"/>
      <c r="E8419" s="37"/>
      <c r="F8419" s="37"/>
      <c r="G8419" s="38"/>
      <c r="H8419" s="37"/>
      <c r="I8419" s="41"/>
      <c r="J8419" s="41"/>
      <c r="K8419" s="37"/>
      <c r="L8419" s="37"/>
      <c r="M8419" s="37"/>
      <c r="N8419" s="37"/>
      <c r="O8419" s="38"/>
    </row>
    <row r="8420" spans="2:15" x14ac:dyDescent="0.4">
      <c r="B8420" s="63"/>
      <c r="C8420" s="37"/>
      <c r="D8420" s="37"/>
      <c r="E8420" s="37"/>
      <c r="F8420" s="37"/>
      <c r="G8420" s="38"/>
      <c r="H8420" s="37"/>
      <c r="I8420" s="41"/>
      <c r="J8420" s="41"/>
      <c r="K8420" s="37"/>
      <c r="L8420" s="37"/>
      <c r="M8420" s="37"/>
      <c r="N8420" s="37"/>
      <c r="O8420" s="38"/>
    </row>
    <row r="8421" spans="2:15" x14ac:dyDescent="0.4">
      <c r="B8421" s="63"/>
      <c r="C8421" s="37"/>
      <c r="D8421" s="37"/>
      <c r="E8421" s="37"/>
      <c r="F8421" s="37"/>
      <c r="G8421" s="38"/>
      <c r="H8421" s="37"/>
      <c r="I8421" s="41"/>
      <c r="J8421" s="41"/>
      <c r="K8421" s="37"/>
      <c r="L8421" s="37"/>
      <c r="M8421" s="37"/>
      <c r="N8421" s="37"/>
      <c r="O8421" s="38"/>
    </row>
    <row r="8422" spans="2:15" x14ac:dyDescent="0.4">
      <c r="B8422" s="63"/>
      <c r="C8422" s="37"/>
      <c r="D8422" s="37"/>
      <c r="E8422" s="37"/>
      <c r="F8422" s="37"/>
      <c r="G8422" s="38"/>
      <c r="H8422" s="37"/>
      <c r="I8422" s="41"/>
      <c r="J8422" s="41"/>
      <c r="K8422" s="37"/>
      <c r="L8422" s="37"/>
      <c r="M8422" s="37"/>
      <c r="N8422" s="37"/>
      <c r="O8422" s="38"/>
    </row>
    <row r="8423" spans="2:15" x14ac:dyDescent="0.4">
      <c r="B8423" s="63"/>
      <c r="C8423" s="37"/>
      <c r="D8423" s="37"/>
      <c r="E8423" s="37"/>
      <c r="F8423" s="37"/>
      <c r="G8423" s="38"/>
      <c r="H8423" s="37"/>
      <c r="I8423" s="41"/>
      <c r="J8423" s="41"/>
      <c r="K8423" s="37"/>
      <c r="L8423" s="37"/>
      <c r="M8423" s="37"/>
      <c r="N8423" s="37"/>
      <c r="O8423" s="38"/>
    </row>
    <row r="8424" spans="2:15" x14ac:dyDescent="0.4">
      <c r="B8424" s="63"/>
      <c r="C8424" s="37"/>
      <c r="D8424" s="37"/>
      <c r="E8424" s="37"/>
      <c r="F8424" s="37"/>
      <c r="G8424" s="38"/>
      <c r="H8424" s="37"/>
      <c r="I8424" s="41"/>
      <c r="J8424" s="41"/>
      <c r="K8424" s="37"/>
      <c r="L8424" s="37"/>
      <c r="M8424" s="37"/>
      <c r="N8424" s="37"/>
      <c r="O8424" s="38"/>
    </row>
    <row r="8425" spans="2:15" x14ac:dyDescent="0.4">
      <c r="B8425" s="63"/>
      <c r="C8425" s="37"/>
      <c r="D8425" s="37"/>
      <c r="E8425" s="37"/>
      <c r="F8425" s="37"/>
      <c r="G8425" s="38"/>
      <c r="H8425" s="37"/>
      <c r="I8425" s="41"/>
      <c r="J8425" s="41"/>
      <c r="K8425" s="37"/>
      <c r="L8425" s="37"/>
      <c r="M8425" s="37"/>
      <c r="N8425" s="37"/>
      <c r="O8425" s="38"/>
    </row>
    <row r="8426" spans="2:15" x14ac:dyDescent="0.4">
      <c r="B8426" s="63"/>
      <c r="C8426" s="37"/>
      <c r="D8426" s="37"/>
      <c r="E8426" s="37"/>
      <c r="F8426" s="37"/>
      <c r="G8426" s="38"/>
      <c r="H8426" s="37"/>
      <c r="I8426" s="41"/>
      <c r="J8426" s="41"/>
      <c r="K8426" s="37"/>
      <c r="L8426" s="37"/>
      <c r="M8426" s="37"/>
      <c r="N8426" s="37"/>
      <c r="O8426" s="38"/>
    </row>
    <row r="8427" spans="2:15" x14ac:dyDescent="0.4">
      <c r="B8427" s="63"/>
      <c r="C8427" s="37"/>
      <c r="D8427" s="37"/>
      <c r="E8427" s="37"/>
      <c r="F8427" s="37"/>
      <c r="G8427" s="38"/>
      <c r="H8427" s="37"/>
      <c r="I8427" s="41"/>
      <c r="J8427" s="41"/>
      <c r="K8427" s="37"/>
      <c r="L8427" s="37"/>
      <c r="M8427" s="37"/>
      <c r="N8427" s="37"/>
      <c r="O8427" s="38"/>
    </row>
    <row r="8428" spans="2:15" x14ac:dyDescent="0.4">
      <c r="B8428" s="63"/>
      <c r="C8428" s="37"/>
      <c r="D8428" s="37"/>
      <c r="E8428" s="37"/>
      <c r="F8428" s="37"/>
      <c r="G8428" s="38"/>
      <c r="H8428" s="37"/>
      <c r="I8428" s="41"/>
      <c r="J8428" s="41"/>
      <c r="K8428" s="37"/>
      <c r="L8428" s="37"/>
      <c r="M8428" s="37"/>
      <c r="N8428" s="37"/>
      <c r="O8428" s="38"/>
    </row>
    <row r="8429" spans="2:15" x14ac:dyDescent="0.4">
      <c r="B8429" s="63"/>
      <c r="C8429" s="37"/>
      <c r="D8429" s="37"/>
      <c r="E8429" s="37"/>
      <c r="F8429" s="37"/>
      <c r="G8429" s="38"/>
      <c r="H8429" s="37"/>
      <c r="I8429" s="41"/>
      <c r="J8429" s="41"/>
      <c r="K8429" s="37"/>
      <c r="L8429" s="37"/>
      <c r="M8429" s="37"/>
      <c r="N8429" s="37"/>
      <c r="O8429" s="38"/>
    </row>
    <row r="8430" spans="2:15" x14ac:dyDescent="0.4">
      <c r="B8430" s="63"/>
      <c r="C8430" s="37"/>
      <c r="D8430" s="37"/>
      <c r="E8430" s="37"/>
      <c r="F8430" s="37"/>
      <c r="G8430" s="38"/>
      <c r="H8430" s="37"/>
      <c r="I8430" s="41"/>
      <c r="J8430" s="41"/>
      <c r="K8430" s="37"/>
      <c r="L8430" s="37"/>
      <c r="M8430" s="37"/>
      <c r="N8430" s="37"/>
      <c r="O8430" s="38"/>
    </row>
    <row r="8431" spans="2:15" x14ac:dyDescent="0.4">
      <c r="B8431" s="63"/>
      <c r="C8431" s="37"/>
      <c r="D8431" s="37"/>
      <c r="E8431" s="37"/>
      <c r="F8431" s="37"/>
      <c r="G8431" s="38"/>
      <c r="H8431" s="37"/>
      <c r="I8431" s="41"/>
      <c r="J8431" s="41"/>
      <c r="K8431" s="37"/>
      <c r="L8431" s="37"/>
      <c r="M8431" s="37"/>
      <c r="N8431" s="37"/>
      <c r="O8431" s="38"/>
    </row>
    <row r="8432" spans="2:15" x14ac:dyDescent="0.4">
      <c r="B8432" s="63"/>
      <c r="C8432" s="37"/>
      <c r="D8432" s="37"/>
      <c r="E8432" s="37"/>
      <c r="F8432" s="37"/>
      <c r="G8432" s="38"/>
      <c r="H8432" s="37"/>
      <c r="I8432" s="41"/>
      <c r="J8432" s="41"/>
      <c r="K8432" s="37"/>
      <c r="L8432" s="37"/>
      <c r="M8432" s="37"/>
      <c r="N8432" s="37"/>
      <c r="O8432" s="38"/>
    </row>
    <row r="8433" spans="2:15" x14ac:dyDescent="0.4">
      <c r="B8433" s="63"/>
      <c r="C8433" s="37"/>
      <c r="D8433" s="37"/>
      <c r="E8433" s="37"/>
      <c r="F8433" s="37"/>
      <c r="G8433" s="38"/>
      <c r="H8433" s="37"/>
      <c r="I8433" s="41"/>
      <c r="J8433" s="41"/>
      <c r="K8433" s="37"/>
      <c r="L8433" s="37"/>
      <c r="M8433" s="37"/>
      <c r="N8433" s="37"/>
      <c r="O8433" s="38"/>
    </row>
    <row r="8434" spans="2:15" x14ac:dyDescent="0.4">
      <c r="B8434" s="63"/>
      <c r="C8434" s="37"/>
      <c r="D8434" s="37"/>
      <c r="E8434" s="37"/>
      <c r="F8434" s="37"/>
      <c r="G8434" s="38"/>
      <c r="H8434" s="37"/>
      <c r="I8434" s="41"/>
      <c r="J8434" s="41"/>
      <c r="K8434" s="37"/>
      <c r="L8434" s="37"/>
      <c r="M8434" s="37"/>
      <c r="N8434" s="37"/>
      <c r="O8434" s="38"/>
    </row>
    <row r="8435" spans="2:15" x14ac:dyDescent="0.4">
      <c r="B8435" s="63"/>
      <c r="C8435" s="37"/>
      <c r="D8435" s="37"/>
      <c r="E8435" s="37"/>
      <c r="F8435" s="37"/>
      <c r="G8435" s="38"/>
      <c r="H8435" s="37"/>
      <c r="I8435" s="41"/>
      <c r="J8435" s="41"/>
      <c r="K8435" s="37"/>
      <c r="L8435" s="37"/>
      <c r="M8435" s="37"/>
      <c r="N8435" s="37"/>
      <c r="O8435" s="38"/>
    </row>
    <row r="8436" spans="2:15" x14ac:dyDescent="0.4">
      <c r="B8436" s="63"/>
      <c r="C8436" s="37"/>
      <c r="D8436" s="37"/>
      <c r="E8436" s="37"/>
      <c r="F8436" s="37"/>
      <c r="G8436" s="38"/>
      <c r="H8436" s="37"/>
      <c r="I8436" s="41"/>
      <c r="J8436" s="41"/>
      <c r="K8436" s="37"/>
      <c r="L8436" s="37"/>
      <c r="M8436" s="37"/>
      <c r="N8436" s="37"/>
      <c r="O8436" s="38"/>
    </row>
    <row r="8437" spans="2:15" x14ac:dyDescent="0.4">
      <c r="B8437" s="63"/>
      <c r="C8437" s="37"/>
      <c r="D8437" s="37"/>
      <c r="E8437" s="37"/>
      <c r="F8437" s="37"/>
      <c r="G8437" s="38"/>
      <c r="H8437" s="37"/>
      <c r="I8437" s="41"/>
      <c r="J8437" s="41"/>
      <c r="K8437" s="37"/>
      <c r="L8437" s="37"/>
      <c r="M8437" s="37"/>
      <c r="N8437" s="37"/>
      <c r="O8437" s="38"/>
    </row>
    <row r="8438" spans="2:15" x14ac:dyDescent="0.4">
      <c r="B8438" s="63"/>
      <c r="C8438" s="37"/>
      <c r="D8438" s="37"/>
      <c r="E8438" s="37"/>
      <c r="F8438" s="37"/>
      <c r="G8438" s="38"/>
      <c r="H8438" s="37"/>
      <c r="I8438" s="41"/>
      <c r="J8438" s="41"/>
      <c r="K8438" s="37"/>
      <c r="L8438" s="37"/>
      <c r="M8438" s="37"/>
      <c r="N8438" s="37"/>
      <c r="O8438" s="38"/>
    </row>
    <row r="8439" spans="2:15" x14ac:dyDescent="0.4">
      <c r="B8439" s="63"/>
      <c r="C8439" s="37"/>
      <c r="D8439" s="37"/>
      <c r="E8439" s="37"/>
      <c r="F8439" s="37"/>
      <c r="G8439" s="38"/>
      <c r="H8439" s="37"/>
      <c r="I8439" s="41"/>
      <c r="J8439" s="41"/>
      <c r="K8439" s="37"/>
      <c r="L8439" s="37"/>
      <c r="M8439" s="37"/>
      <c r="N8439" s="37"/>
      <c r="O8439" s="38"/>
    </row>
    <row r="8440" spans="2:15" x14ac:dyDescent="0.4">
      <c r="B8440" s="63"/>
      <c r="C8440" s="37"/>
      <c r="D8440" s="37"/>
      <c r="E8440" s="37"/>
      <c r="F8440" s="37"/>
      <c r="G8440" s="38"/>
      <c r="H8440" s="37"/>
      <c r="I8440" s="41"/>
      <c r="J8440" s="41"/>
      <c r="K8440" s="37"/>
      <c r="L8440" s="37"/>
      <c r="M8440" s="37"/>
      <c r="N8440" s="37"/>
      <c r="O8440" s="38"/>
    </row>
    <row r="8441" spans="2:15" x14ac:dyDescent="0.4">
      <c r="B8441" s="63"/>
      <c r="C8441" s="37"/>
      <c r="D8441" s="37"/>
      <c r="E8441" s="37"/>
      <c r="F8441" s="37"/>
      <c r="G8441" s="38"/>
      <c r="H8441" s="37"/>
      <c r="I8441" s="41"/>
      <c r="J8441" s="41"/>
      <c r="K8441" s="37"/>
      <c r="L8441" s="37"/>
      <c r="M8441" s="37"/>
      <c r="N8441" s="37"/>
      <c r="O8441" s="38"/>
    </row>
    <row r="8442" spans="2:15" x14ac:dyDescent="0.4">
      <c r="B8442" s="63"/>
      <c r="C8442" s="37"/>
      <c r="D8442" s="37"/>
      <c r="E8442" s="37"/>
      <c r="F8442" s="37"/>
      <c r="G8442" s="38"/>
      <c r="H8442" s="37"/>
      <c r="I8442" s="41"/>
      <c r="J8442" s="41"/>
      <c r="K8442" s="37"/>
      <c r="L8442" s="37"/>
      <c r="M8442" s="37"/>
      <c r="N8442" s="37"/>
      <c r="O8442" s="38"/>
    </row>
    <row r="8443" spans="2:15" x14ac:dyDescent="0.4">
      <c r="B8443" s="63"/>
      <c r="C8443" s="37"/>
      <c r="D8443" s="37"/>
      <c r="E8443" s="37"/>
      <c r="F8443" s="37"/>
      <c r="G8443" s="38"/>
      <c r="H8443" s="37"/>
      <c r="I8443" s="41"/>
      <c r="J8443" s="41"/>
      <c r="K8443" s="37"/>
      <c r="L8443" s="37"/>
      <c r="M8443" s="37"/>
      <c r="N8443" s="37"/>
      <c r="O8443" s="38"/>
    </row>
    <row r="8444" spans="2:15" x14ac:dyDescent="0.4">
      <c r="B8444" s="63"/>
      <c r="C8444" s="37"/>
      <c r="D8444" s="37"/>
      <c r="E8444" s="37"/>
      <c r="F8444" s="37"/>
      <c r="G8444" s="38"/>
      <c r="H8444" s="37"/>
      <c r="I8444" s="41"/>
      <c r="J8444" s="41"/>
      <c r="K8444" s="37"/>
      <c r="L8444" s="37"/>
      <c r="M8444" s="37"/>
      <c r="N8444" s="37"/>
      <c r="O8444" s="38"/>
    </row>
    <row r="8445" spans="2:15" x14ac:dyDescent="0.4">
      <c r="B8445" s="63"/>
      <c r="C8445" s="37"/>
      <c r="D8445" s="37"/>
      <c r="E8445" s="37"/>
      <c r="F8445" s="37"/>
      <c r="G8445" s="38"/>
      <c r="H8445" s="37"/>
      <c r="I8445" s="41"/>
      <c r="J8445" s="41"/>
      <c r="K8445" s="37"/>
      <c r="L8445" s="37"/>
      <c r="M8445" s="37"/>
      <c r="N8445" s="37"/>
      <c r="O8445" s="38"/>
    </row>
    <row r="8446" spans="2:15" x14ac:dyDescent="0.4">
      <c r="B8446" s="63"/>
      <c r="C8446" s="37"/>
      <c r="D8446" s="37"/>
      <c r="E8446" s="37"/>
      <c r="F8446" s="37"/>
      <c r="G8446" s="38"/>
      <c r="H8446" s="37"/>
      <c r="I8446" s="41"/>
      <c r="J8446" s="41"/>
      <c r="K8446" s="37"/>
      <c r="L8446" s="37"/>
      <c r="M8446" s="37"/>
      <c r="N8446" s="37"/>
      <c r="O8446" s="38"/>
    </row>
    <row r="8447" spans="2:15" x14ac:dyDescent="0.4">
      <c r="B8447" s="63"/>
      <c r="C8447" s="37"/>
      <c r="D8447" s="37"/>
      <c r="E8447" s="37"/>
      <c r="F8447" s="37"/>
      <c r="G8447" s="38"/>
      <c r="H8447" s="37"/>
      <c r="I8447" s="41"/>
      <c r="J8447" s="41"/>
      <c r="K8447" s="37"/>
      <c r="L8447" s="37"/>
      <c r="M8447" s="37"/>
      <c r="N8447" s="37"/>
      <c r="O8447" s="38"/>
    </row>
    <row r="8448" spans="2:15" x14ac:dyDescent="0.4">
      <c r="B8448" s="63"/>
      <c r="C8448" s="37"/>
      <c r="D8448" s="37"/>
      <c r="E8448" s="37"/>
      <c r="F8448" s="37"/>
      <c r="G8448" s="38"/>
      <c r="H8448" s="37"/>
      <c r="I8448" s="41"/>
      <c r="J8448" s="41"/>
      <c r="K8448" s="37"/>
      <c r="L8448" s="37"/>
      <c r="M8448" s="37"/>
      <c r="N8448" s="37"/>
      <c r="O8448" s="38"/>
    </row>
    <row r="8449" spans="2:15" x14ac:dyDescent="0.4">
      <c r="B8449" s="63"/>
      <c r="C8449" s="37"/>
      <c r="D8449" s="37"/>
      <c r="E8449" s="37"/>
      <c r="F8449" s="37"/>
      <c r="G8449" s="38"/>
      <c r="H8449" s="37"/>
      <c r="I8449" s="41"/>
      <c r="J8449" s="41"/>
      <c r="K8449" s="37"/>
      <c r="L8449" s="37"/>
      <c r="M8449" s="37"/>
      <c r="N8449" s="37"/>
      <c r="O8449" s="38"/>
    </row>
    <row r="8450" spans="2:15" x14ac:dyDescent="0.4">
      <c r="B8450" s="63"/>
      <c r="C8450" s="37"/>
      <c r="D8450" s="37"/>
      <c r="E8450" s="37"/>
      <c r="F8450" s="37"/>
      <c r="G8450" s="38"/>
      <c r="H8450" s="37"/>
      <c r="I8450" s="41"/>
      <c r="J8450" s="41"/>
      <c r="K8450" s="37"/>
      <c r="L8450" s="37"/>
      <c r="M8450" s="37"/>
      <c r="N8450" s="37"/>
      <c r="O8450" s="38"/>
    </row>
    <row r="8451" spans="2:15" x14ac:dyDescent="0.4">
      <c r="B8451" s="63"/>
      <c r="C8451" s="37"/>
      <c r="D8451" s="37"/>
      <c r="E8451" s="37"/>
      <c r="F8451" s="37"/>
      <c r="G8451" s="38"/>
      <c r="H8451" s="37"/>
      <c r="I8451" s="41"/>
      <c r="J8451" s="41"/>
      <c r="K8451" s="37"/>
      <c r="L8451" s="37"/>
      <c r="M8451" s="37"/>
      <c r="N8451" s="37"/>
      <c r="O8451" s="38"/>
    </row>
    <row r="8452" spans="2:15" x14ac:dyDescent="0.4">
      <c r="B8452" s="63"/>
      <c r="C8452" s="37"/>
      <c r="D8452" s="37"/>
      <c r="E8452" s="37"/>
      <c r="F8452" s="37"/>
      <c r="G8452" s="38"/>
      <c r="H8452" s="37"/>
      <c r="I8452" s="41"/>
      <c r="J8452" s="41"/>
      <c r="K8452" s="37"/>
      <c r="L8452" s="37"/>
      <c r="M8452" s="37"/>
      <c r="N8452" s="37"/>
      <c r="O8452" s="38"/>
    </row>
    <row r="8453" spans="2:15" x14ac:dyDescent="0.4">
      <c r="B8453" s="63"/>
      <c r="C8453" s="37"/>
      <c r="D8453" s="37"/>
      <c r="E8453" s="37"/>
      <c r="F8453" s="37"/>
      <c r="G8453" s="38"/>
      <c r="H8453" s="37"/>
      <c r="I8453" s="41"/>
      <c r="J8453" s="41"/>
      <c r="K8453" s="37"/>
      <c r="L8453" s="37"/>
      <c r="M8453" s="37"/>
      <c r="N8453" s="37"/>
      <c r="O8453" s="38"/>
    </row>
    <row r="8454" spans="2:15" x14ac:dyDescent="0.4">
      <c r="B8454" s="63"/>
      <c r="C8454" s="37"/>
      <c r="D8454" s="37"/>
      <c r="E8454" s="37"/>
      <c r="F8454" s="37"/>
      <c r="G8454" s="38"/>
      <c r="H8454" s="37"/>
      <c r="I8454" s="41"/>
      <c r="J8454" s="41"/>
      <c r="K8454" s="37"/>
      <c r="L8454" s="37"/>
      <c r="M8454" s="37"/>
      <c r="N8454" s="37"/>
      <c r="O8454" s="38"/>
    </row>
    <row r="8455" spans="2:15" x14ac:dyDescent="0.4">
      <c r="B8455" s="63"/>
      <c r="C8455" s="37"/>
      <c r="D8455" s="37"/>
      <c r="E8455" s="37"/>
      <c r="F8455" s="37"/>
      <c r="G8455" s="38"/>
      <c r="H8455" s="37"/>
      <c r="I8455" s="41"/>
      <c r="J8455" s="41"/>
      <c r="K8455" s="37"/>
      <c r="L8455" s="37"/>
      <c r="M8455" s="37"/>
      <c r="N8455" s="37"/>
      <c r="O8455" s="38"/>
    </row>
    <row r="8456" spans="2:15" x14ac:dyDescent="0.4">
      <c r="B8456" s="63"/>
      <c r="C8456" s="37"/>
      <c r="D8456" s="37"/>
      <c r="E8456" s="37"/>
      <c r="F8456" s="37"/>
      <c r="G8456" s="38"/>
      <c r="H8456" s="37"/>
      <c r="I8456" s="41"/>
      <c r="J8456" s="41"/>
      <c r="K8456" s="37"/>
      <c r="L8456" s="37"/>
      <c r="M8456" s="37"/>
      <c r="N8456" s="37"/>
      <c r="O8456" s="38"/>
    </row>
    <row r="8457" spans="2:15" x14ac:dyDescent="0.4">
      <c r="B8457" s="63"/>
      <c r="C8457" s="37"/>
      <c r="D8457" s="37"/>
      <c r="E8457" s="37"/>
      <c r="F8457" s="37"/>
      <c r="G8457" s="38"/>
      <c r="H8457" s="37"/>
      <c r="I8457" s="41"/>
      <c r="J8457" s="41"/>
      <c r="K8457" s="37"/>
      <c r="L8457" s="37"/>
      <c r="M8457" s="37"/>
      <c r="N8457" s="37"/>
      <c r="O8457" s="38"/>
    </row>
    <row r="8458" spans="2:15" x14ac:dyDescent="0.4">
      <c r="B8458" s="63"/>
      <c r="C8458" s="37"/>
      <c r="D8458" s="37"/>
      <c r="E8458" s="37"/>
      <c r="F8458" s="37"/>
      <c r="G8458" s="38"/>
      <c r="H8458" s="37"/>
      <c r="I8458" s="41"/>
      <c r="J8458" s="41"/>
      <c r="K8458" s="37"/>
      <c r="L8458" s="37"/>
      <c r="M8458" s="37"/>
      <c r="N8458" s="37"/>
      <c r="O8458" s="38"/>
    </row>
    <row r="8459" spans="2:15" x14ac:dyDescent="0.4">
      <c r="B8459" s="63"/>
      <c r="C8459" s="37"/>
      <c r="D8459" s="37"/>
      <c r="E8459" s="37"/>
      <c r="F8459" s="37"/>
      <c r="G8459" s="38"/>
      <c r="H8459" s="37"/>
      <c r="I8459" s="41"/>
      <c r="J8459" s="41"/>
      <c r="K8459" s="37"/>
      <c r="L8459" s="37"/>
      <c r="M8459" s="37"/>
      <c r="N8459" s="37"/>
      <c r="O8459" s="38"/>
    </row>
    <row r="8460" spans="2:15" x14ac:dyDescent="0.4">
      <c r="B8460" s="63"/>
      <c r="C8460" s="37"/>
      <c r="D8460" s="37"/>
      <c r="E8460" s="37"/>
      <c r="F8460" s="37"/>
      <c r="G8460" s="38"/>
      <c r="H8460" s="37"/>
      <c r="I8460" s="41"/>
      <c r="J8460" s="41"/>
      <c r="K8460" s="37"/>
      <c r="L8460" s="37"/>
      <c r="M8460" s="37"/>
      <c r="N8460" s="37"/>
      <c r="O8460" s="38"/>
    </row>
    <row r="8461" spans="2:15" x14ac:dyDescent="0.4">
      <c r="B8461" s="63"/>
      <c r="C8461" s="37"/>
      <c r="D8461" s="37"/>
      <c r="E8461" s="37"/>
      <c r="F8461" s="37"/>
      <c r="G8461" s="38"/>
      <c r="H8461" s="37"/>
      <c r="I8461" s="41"/>
      <c r="J8461" s="41"/>
      <c r="K8461" s="37"/>
      <c r="L8461" s="37"/>
      <c r="M8461" s="37"/>
      <c r="N8461" s="37"/>
      <c r="O8461" s="38"/>
    </row>
    <row r="8462" spans="2:15" x14ac:dyDescent="0.4">
      <c r="B8462" s="63"/>
      <c r="C8462" s="37"/>
      <c r="D8462" s="37"/>
      <c r="E8462" s="37"/>
      <c r="F8462" s="37"/>
      <c r="G8462" s="38"/>
      <c r="H8462" s="37"/>
      <c r="I8462" s="41"/>
      <c r="J8462" s="41"/>
      <c r="K8462" s="37"/>
      <c r="L8462" s="37"/>
      <c r="M8462" s="37"/>
      <c r="N8462" s="37"/>
      <c r="O8462" s="38"/>
    </row>
    <row r="8463" spans="2:15" x14ac:dyDescent="0.4">
      <c r="B8463" s="63"/>
      <c r="C8463" s="37"/>
      <c r="D8463" s="37"/>
      <c r="E8463" s="37"/>
      <c r="F8463" s="37"/>
      <c r="G8463" s="38"/>
      <c r="H8463" s="37"/>
      <c r="I8463" s="41"/>
      <c r="J8463" s="41"/>
      <c r="K8463" s="37"/>
      <c r="L8463" s="37"/>
      <c r="M8463" s="37"/>
      <c r="N8463" s="37"/>
      <c r="O8463" s="38"/>
    </row>
    <row r="8464" spans="2:15" x14ac:dyDescent="0.4">
      <c r="B8464" s="63"/>
      <c r="C8464" s="37"/>
      <c r="D8464" s="37"/>
      <c r="E8464" s="37"/>
      <c r="F8464" s="37"/>
      <c r="G8464" s="38"/>
      <c r="H8464" s="37"/>
      <c r="I8464" s="41"/>
      <c r="J8464" s="41"/>
      <c r="K8464" s="37"/>
      <c r="L8464" s="37"/>
      <c r="M8464" s="37"/>
      <c r="N8464" s="37"/>
      <c r="O8464" s="38"/>
    </row>
    <row r="8465" spans="2:15" x14ac:dyDescent="0.4">
      <c r="B8465" s="63"/>
      <c r="C8465" s="37"/>
      <c r="D8465" s="37"/>
      <c r="E8465" s="37"/>
      <c r="F8465" s="37"/>
      <c r="G8465" s="38"/>
      <c r="H8465" s="37"/>
      <c r="I8465" s="41"/>
      <c r="J8465" s="41"/>
      <c r="K8465" s="37"/>
      <c r="L8465" s="37"/>
      <c r="M8465" s="37"/>
      <c r="N8465" s="37"/>
      <c r="O8465" s="38"/>
    </row>
    <row r="8466" spans="2:15" x14ac:dyDescent="0.4">
      <c r="B8466" s="63"/>
      <c r="C8466" s="37"/>
      <c r="D8466" s="37"/>
      <c r="E8466" s="37"/>
      <c r="F8466" s="37"/>
      <c r="G8466" s="38"/>
      <c r="H8466" s="37"/>
      <c r="I8466" s="41"/>
      <c r="J8466" s="41"/>
      <c r="K8466" s="37"/>
      <c r="L8466" s="37"/>
      <c r="M8466" s="37"/>
      <c r="N8466" s="37"/>
      <c r="O8466" s="38"/>
    </row>
    <row r="8467" spans="2:15" x14ac:dyDescent="0.4">
      <c r="B8467" s="63"/>
      <c r="C8467" s="37"/>
      <c r="D8467" s="37"/>
      <c r="E8467" s="37"/>
      <c r="F8467" s="37"/>
      <c r="G8467" s="38"/>
      <c r="H8467" s="37"/>
      <c r="I8467" s="41"/>
      <c r="J8467" s="41"/>
      <c r="K8467" s="37"/>
      <c r="L8467" s="37"/>
      <c r="M8467" s="37"/>
      <c r="N8467" s="37"/>
      <c r="O8467" s="38"/>
    </row>
    <row r="8468" spans="2:15" x14ac:dyDescent="0.4">
      <c r="B8468" s="63"/>
      <c r="C8468" s="37"/>
      <c r="D8468" s="37"/>
      <c r="E8468" s="37"/>
      <c r="F8468" s="37"/>
      <c r="G8468" s="38"/>
      <c r="H8468" s="37"/>
      <c r="I8468" s="41"/>
      <c r="J8468" s="41"/>
      <c r="K8468" s="37"/>
      <c r="L8468" s="37"/>
      <c r="M8468" s="37"/>
      <c r="N8468" s="37"/>
      <c r="O8468" s="38"/>
    </row>
    <row r="8469" spans="2:15" x14ac:dyDescent="0.4">
      <c r="B8469" s="63"/>
      <c r="C8469" s="37"/>
      <c r="D8469" s="37"/>
      <c r="E8469" s="37"/>
      <c r="F8469" s="37"/>
      <c r="G8469" s="38"/>
      <c r="H8469" s="37"/>
      <c r="I8469" s="41"/>
      <c r="J8469" s="41"/>
      <c r="K8469" s="37"/>
      <c r="L8469" s="37"/>
      <c r="M8469" s="37"/>
      <c r="N8469" s="37"/>
      <c r="O8469" s="38"/>
    </row>
    <row r="8470" spans="2:15" x14ac:dyDescent="0.4">
      <c r="B8470" s="63"/>
      <c r="C8470" s="37"/>
      <c r="D8470" s="37"/>
      <c r="E8470" s="37"/>
      <c r="F8470" s="37"/>
      <c r="G8470" s="38"/>
      <c r="H8470" s="37"/>
      <c r="I8470" s="41"/>
      <c r="J8470" s="41"/>
      <c r="K8470" s="37"/>
      <c r="L8470" s="37"/>
      <c r="M8470" s="37"/>
      <c r="N8470" s="37"/>
      <c r="O8470" s="38"/>
    </row>
    <row r="8471" spans="2:15" x14ac:dyDescent="0.4">
      <c r="B8471" s="63"/>
      <c r="C8471" s="37"/>
      <c r="D8471" s="37"/>
      <c r="E8471" s="37"/>
      <c r="F8471" s="37"/>
      <c r="G8471" s="38"/>
      <c r="H8471" s="37"/>
      <c r="I8471" s="41"/>
      <c r="J8471" s="41"/>
      <c r="K8471" s="37"/>
      <c r="L8471" s="37"/>
      <c r="M8471" s="37"/>
      <c r="N8471" s="37"/>
      <c r="O8471" s="38"/>
    </row>
    <row r="8472" spans="2:15" x14ac:dyDescent="0.4">
      <c r="B8472" s="63"/>
      <c r="C8472" s="37"/>
      <c r="D8472" s="37"/>
      <c r="E8472" s="37"/>
      <c r="F8472" s="37"/>
      <c r="G8472" s="38"/>
      <c r="H8472" s="37"/>
      <c r="I8472" s="41"/>
      <c r="J8472" s="41"/>
      <c r="K8472" s="37"/>
      <c r="L8472" s="37"/>
      <c r="M8472" s="37"/>
      <c r="N8472" s="37"/>
      <c r="O8472" s="38"/>
    </row>
    <row r="8473" spans="2:15" x14ac:dyDescent="0.4">
      <c r="B8473" s="63"/>
      <c r="C8473" s="37"/>
      <c r="D8473" s="37"/>
      <c r="E8473" s="37"/>
      <c r="F8473" s="37"/>
      <c r="G8473" s="38"/>
      <c r="H8473" s="37"/>
      <c r="I8473" s="41"/>
      <c r="J8473" s="41"/>
      <c r="K8473" s="37"/>
      <c r="L8473" s="37"/>
      <c r="M8473" s="37"/>
      <c r="N8473" s="37"/>
      <c r="O8473" s="38"/>
    </row>
    <row r="8474" spans="2:15" x14ac:dyDescent="0.4">
      <c r="B8474" s="63"/>
      <c r="C8474" s="37"/>
      <c r="D8474" s="37"/>
      <c r="E8474" s="37"/>
      <c r="F8474" s="37"/>
      <c r="G8474" s="38"/>
      <c r="H8474" s="37"/>
      <c r="I8474" s="41"/>
      <c r="J8474" s="41"/>
      <c r="K8474" s="37"/>
      <c r="L8474" s="37"/>
      <c r="M8474" s="37"/>
      <c r="N8474" s="37"/>
      <c r="O8474" s="38"/>
    </row>
    <row r="8475" spans="2:15" x14ac:dyDescent="0.4">
      <c r="B8475" s="63"/>
      <c r="C8475" s="37"/>
      <c r="D8475" s="37"/>
      <c r="E8475" s="37"/>
      <c r="F8475" s="37"/>
      <c r="G8475" s="38"/>
      <c r="H8475" s="37"/>
      <c r="I8475" s="41"/>
      <c r="J8475" s="41"/>
      <c r="K8475" s="37"/>
      <c r="L8475" s="37"/>
      <c r="M8475" s="37"/>
      <c r="N8475" s="37"/>
      <c r="O8475" s="38"/>
    </row>
    <row r="8476" spans="2:15" x14ac:dyDescent="0.4">
      <c r="B8476" s="63"/>
      <c r="C8476" s="37"/>
      <c r="D8476" s="37"/>
      <c r="E8476" s="37"/>
      <c r="F8476" s="37"/>
      <c r="G8476" s="38"/>
      <c r="H8476" s="37"/>
      <c r="I8476" s="41"/>
      <c r="J8476" s="41"/>
      <c r="K8476" s="37"/>
      <c r="L8476" s="37"/>
      <c r="M8476" s="37"/>
      <c r="N8476" s="37"/>
      <c r="O8476" s="38"/>
    </row>
    <row r="8477" spans="2:15" x14ac:dyDescent="0.4">
      <c r="B8477" s="63"/>
      <c r="C8477" s="37"/>
      <c r="D8477" s="37"/>
      <c r="E8477" s="37"/>
      <c r="F8477" s="37"/>
      <c r="G8477" s="38"/>
      <c r="H8477" s="37"/>
      <c r="I8477" s="41"/>
      <c r="J8477" s="41"/>
      <c r="K8477" s="37"/>
      <c r="L8477" s="37"/>
      <c r="M8477" s="37"/>
      <c r="N8477" s="37"/>
      <c r="O8477" s="38"/>
    </row>
    <row r="8478" spans="2:15" x14ac:dyDescent="0.4">
      <c r="B8478" s="63"/>
      <c r="C8478" s="37"/>
      <c r="D8478" s="37"/>
      <c r="E8478" s="37"/>
      <c r="F8478" s="37"/>
      <c r="G8478" s="38"/>
      <c r="H8478" s="37"/>
      <c r="I8478" s="41"/>
      <c r="J8478" s="41"/>
      <c r="K8478" s="37"/>
      <c r="L8478" s="37"/>
      <c r="M8478" s="37"/>
      <c r="N8478" s="37"/>
      <c r="O8478" s="38"/>
    </row>
    <row r="8479" spans="2:15" x14ac:dyDescent="0.4">
      <c r="B8479" s="63"/>
      <c r="C8479" s="37"/>
      <c r="D8479" s="37"/>
      <c r="E8479" s="37"/>
      <c r="F8479" s="37"/>
      <c r="G8479" s="38"/>
      <c r="H8479" s="37"/>
      <c r="I8479" s="41"/>
      <c r="J8479" s="41"/>
      <c r="K8479" s="37"/>
      <c r="L8479" s="37"/>
      <c r="M8479" s="37"/>
      <c r="N8479" s="37"/>
      <c r="O8479" s="38"/>
    </row>
    <row r="8480" spans="2:15" x14ac:dyDescent="0.4">
      <c r="B8480" s="63"/>
      <c r="C8480" s="37"/>
      <c r="D8480" s="37"/>
      <c r="E8480" s="37"/>
      <c r="F8480" s="37"/>
      <c r="G8480" s="38"/>
      <c r="H8480" s="37"/>
      <c r="I8480" s="41"/>
      <c r="J8480" s="41"/>
      <c r="K8480" s="37"/>
      <c r="L8480" s="37"/>
      <c r="M8480" s="37"/>
      <c r="N8480" s="37"/>
      <c r="O8480" s="38"/>
    </row>
    <row r="8481" spans="2:15" x14ac:dyDescent="0.4">
      <c r="B8481" s="63"/>
      <c r="C8481" s="37"/>
      <c r="D8481" s="37"/>
      <c r="E8481" s="37"/>
      <c r="F8481" s="37"/>
      <c r="G8481" s="38"/>
      <c r="H8481" s="37"/>
      <c r="I8481" s="41"/>
      <c r="J8481" s="41"/>
      <c r="K8481" s="37"/>
      <c r="L8481" s="37"/>
      <c r="M8481" s="37"/>
      <c r="N8481" s="37"/>
      <c r="O8481" s="38"/>
    </row>
    <row r="8482" spans="2:15" x14ac:dyDescent="0.4">
      <c r="B8482" s="63"/>
      <c r="C8482" s="37"/>
      <c r="D8482" s="37"/>
      <c r="E8482" s="37"/>
      <c r="F8482" s="37"/>
      <c r="G8482" s="38"/>
      <c r="H8482" s="37"/>
      <c r="I8482" s="41"/>
      <c r="J8482" s="41"/>
      <c r="K8482" s="37"/>
      <c r="L8482" s="37"/>
      <c r="M8482" s="37"/>
      <c r="N8482" s="37"/>
      <c r="O8482" s="38"/>
    </row>
    <row r="8483" spans="2:15" x14ac:dyDescent="0.4">
      <c r="B8483" s="63"/>
      <c r="C8483" s="37"/>
      <c r="D8483" s="37"/>
      <c r="E8483" s="37"/>
      <c r="F8483" s="37"/>
      <c r="G8483" s="38"/>
      <c r="H8483" s="37"/>
      <c r="I8483" s="41"/>
      <c r="J8483" s="41"/>
      <c r="K8483" s="37"/>
      <c r="L8483" s="37"/>
      <c r="M8483" s="37"/>
      <c r="N8483" s="37"/>
      <c r="O8483" s="38"/>
    </row>
    <row r="8484" spans="2:15" x14ac:dyDescent="0.4">
      <c r="B8484" s="63"/>
      <c r="C8484" s="37"/>
      <c r="D8484" s="37"/>
      <c r="E8484" s="37"/>
      <c r="F8484" s="37"/>
      <c r="G8484" s="38"/>
      <c r="H8484" s="37"/>
      <c r="I8484" s="41"/>
      <c r="J8484" s="41"/>
      <c r="K8484" s="37"/>
      <c r="L8484" s="37"/>
      <c r="M8484" s="37"/>
      <c r="N8484" s="37"/>
      <c r="O8484" s="38"/>
    </row>
    <row r="8485" spans="2:15" x14ac:dyDescent="0.4">
      <c r="B8485" s="63"/>
      <c r="C8485" s="37"/>
      <c r="D8485" s="37"/>
      <c r="E8485" s="37"/>
      <c r="F8485" s="37"/>
      <c r="G8485" s="38"/>
      <c r="H8485" s="37"/>
      <c r="I8485" s="41"/>
      <c r="J8485" s="41"/>
      <c r="K8485" s="37"/>
      <c r="L8485" s="37"/>
      <c r="M8485" s="37"/>
      <c r="N8485" s="37"/>
      <c r="O8485" s="38"/>
    </row>
    <row r="8486" spans="2:15" x14ac:dyDescent="0.4">
      <c r="B8486" s="63"/>
      <c r="C8486" s="37"/>
      <c r="D8486" s="37"/>
      <c r="E8486" s="37"/>
      <c r="F8486" s="37"/>
      <c r="G8486" s="38"/>
      <c r="H8486" s="37"/>
      <c r="I8486" s="41"/>
      <c r="J8486" s="41"/>
      <c r="K8486" s="37"/>
      <c r="L8486" s="37"/>
      <c r="M8486" s="37"/>
      <c r="N8486" s="37"/>
      <c r="O8486" s="38"/>
    </row>
    <row r="8487" spans="2:15" x14ac:dyDescent="0.4">
      <c r="B8487" s="63"/>
      <c r="C8487" s="37"/>
      <c r="D8487" s="37"/>
      <c r="E8487" s="37"/>
      <c r="F8487" s="37"/>
      <c r="G8487" s="38"/>
      <c r="H8487" s="37"/>
      <c r="I8487" s="41"/>
      <c r="J8487" s="41"/>
      <c r="K8487" s="37"/>
      <c r="L8487" s="37"/>
      <c r="M8487" s="37"/>
      <c r="N8487" s="37"/>
      <c r="O8487" s="38"/>
    </row>
    <row r="8488" spans="2:15" x14ac:dyDescent="0.4">
      <c r="B8488" s="63"/>
      <c r="C8488" s="37"/>
      <c r="D8488" s="37"/>
      <c r="E8488" s="37"/>
      <c r="F8488" s="37"/>
      <c r="G8488" s="38"/>
      <c r="H8488" s="37"/>
      <c r="I8488" s="41"/>
      <c r="J8488" s="41"/>
      <c r="K8488" s="37"/>
      <c r="L8488" s="37"/>
      <c r="M8488" s="37"/>
      <c r="N8488" s="37"/>
      <c r="O8488" s="38"/>
    </row>
    <row r="8489" spans="2:15" x14ac:dyDescent="0.4">
      <c r="B8489" s="63"/>
      <c r="C8489" s="37"/>
      <c r="D8489" s="37"/>
      <c r="E8489" s="37"/>
      <c r="F8489" s="37"/>
      <c r="G8489" s="38"/>
      <c r="H8489" s="37"/>
      <c r="I8489" s="41"/>
      <c r="J8489" s="41"/>
      <c r="K8489" s="37"/>
      <c r="L8489" s="37"/>
      <c r="M8489" s="37"/>
      <c r="N8489" s="37"/>
      <c r="O8489" s="38"/>
    </row>
    <row r="8490" spans="2:15" x14ac:dyDescent="0.4">
      <c r="B8490" s="63"/>
      <c r="C8490" s="37"/>
      <c r="D8490" s="37"/>
      <c r="E8490" s="37"/>
      <c r="F8490" s="37"/>
      <c r="G8490" s="38"/>
      <c r="H8490" s="37"/>
      <c r="I8490" s="41"/>
      <c r="J8490" s="41"/>
      <c r="K8490" s="37"/>
      <c r="L8490" s="37"/>
      <c r="M8490" s="37"/>
      <c r="N8490" s="37"/>
      <c r="O8490" s="38"/>
    </row>
    <row r="8491" spans="2:15" x14ac:dyDescent="0.4">
      <c r="B8491" s="63"/>
      <c r="C8491" s="37"/>
      <c r="D8491" s="37"/>
      <c r="E8491" s="37"/>
      <c r="F8491" s="37"/>
      <c r="G8491" s="38"/>
      <c r="H8491" s="37"/>
      <c r="I8491" s="41"/>
      <c r="J8491" s="41"/>
      <c r="K8491" s="37"/>
      <c r="L8491" s="37"/>
      <c r="M8491" s="37"/>
      <c r="N8491" s="37"/>
      <c r="O8491" s="38"/>
    </row>
    <row r="8492" spans="2:15" x14ac:dyDescent="0.4">
      <c r="B8492" s="63"/>
      <c r="C8492" s="37"/>
      <c r="D8492" s="37"/>
      <c r="E8492" s="37"/>
      <c r="F8492" s="37"/>
      <c r="G8492" s="38"/>
      <c r="H8492" s="37"/>
      <c r="I8492" s="41"/>
      <c r="J8492" s="41"/>
      <c r="K8492" s="37"/>
      <c r="L8492" s="37"/>
      <c r="M8492" s="37"/>
      <c r="N8492" s="37"/>
      <c r="O8492" s="38"/>
    </row>
    <row r="8493" spans="2:15" x14ac:dyDescent="0.4">
      <c r="B8493" s="63"/>
      <c r="C8493" s="37"/>
      <c r="D8493" s="37"/>
      <c r="E8493" s="37"/>
      <c r="F8493" s="37"/>
      <c r="G8493" s="38"/>
      <c r="H8493" s="37"/>
      <c r="I8493" s="41"/>
      <c r="J8493" s="41"/>
      <c r="K8493" s="37"/>
      <c r="L8493" s="37"/>
      <c r="M8493" s="37"/>
      <c r="N8493" s="37"/>
      <c r="O8493" s="38"/>
    </row>
    <row r="8494" spans="2:15" x14ac:dyDescent="0.4">
      <c r="B8494" s="63"/>
      <c r="C8494" s="37"/>
      <c r="D8494" s="37"/>
      <c r="E8494" s="37"/>
      <c r="F8494" s="37"/>
      <c r="G8494" s="38"/>
      <c r="H8494" s="37"/>
      <c r="I8494" s="41"/>
      <c r="J8494" s="41"/>
      <c r="K8494" s="37"/>
      <c r="L8494" s="37"/>
      <c r="M8494" s="37"/>
      <c r="N8494" s="37"/>
      <c r="O8494" s="38"/>
    </row>
    <row r="8495" spans="2:15" x14ac:dyDescent="0.4">
      <c r="B8495" s="63"/>
      <c r="C8495" s="37"/>
      <c r="D8495" s="37"/>
      <c r="E8495" s="37"/>
      <c r="F8495" s="37"/>
      <c r="G8495" s="38"/>
      <c r="H8495" s="37"/>
      <c r="I8495" s="41"/>
      <c r="J8495" s="41"/>
      <c r="K8495" s="37"/>
      <c r="L8495" s="37"/>
      <c r="M8495" s="37"/>
      <c r="N8495" s="37"/>
      <c r="O8495" s="38"/>
    </row>
    <row r="8496" spans="2:15" x14ac:dyDescent="0.4">
      <c r="B8496" s="63"/>
      <c r="C8496" s="37"/>
      <c r="D8496" s="37"/>
      <c r="E8496" s="37"/>
      <c r="F8496" s="37"/>
      <c r="G8496" s="38"/>
      <c r="H8496" s="37"/>
      <c r="I8496" s="41"/>
      <c r="J8496" s="41"/>
      <c r="K8496" s="37"/>
      <c r="L8496" s="37"/>
      <c r="M8496" s="37"/>
      <c r="N8496" s="37"/>
      <c r="O8496" s="38"/>
    </row>
    <row r="8497" spans="2:15" x14ac:dyDescent="0.4">
      <c r="B8497" s="63"/>
      <c r="C8497" s="37"/>
      <c r="D8497" s="37"/>
      <c r="E8497" s="37"/>
      <c r="F8497" s="37"/>
      <c r="G8497" s="38"/>
      <c r="H8497" s="37"/>
      <c r="I8497" s="41"/>
      <c r="J8497" s="41"/>
      <c r="K8497" s="37"/>
      <c r="L8497" s="37"/>
      <c r="M8497" s="37"/>
      <c r="N8497" s="37"/>
      <c r="O8497" s="38"/>
    </row>
    <row r="8498" spans="2:15" x14ac:dyDescent="0.4">
      <c r="B8498" s="63"/>
      <c r="C8498" s="37"/>
      <c r="D8498" s="37"/>
      <c r="E8498" s="37"/>
      <c r="F8498" s="37"/>
      <c r="G8498" s="38"/>
      <c r="H8498" s="37"/>
      <c r="I8498" s="41"/>
      <c r="J8498" s="41"/>
      <c r="K8498" s="37"/>
      <c r="L8498" s="37"/>
      <c r="M8498" s="37"/>
      <c r="N8498" s="37"/>
      <c r="O8498" s="38"/>
    </row>
    <row r="8499" spans="2:15" x14ac:dyDescent="0.4">
      <c r="B8499" s="63"/>
      <c r="C8499" s="37"/>
      <c r="D8499" s="37"/>
      <c r="E8499" s="37"/>
      <c r="F8499" s="37"/>
      <c r="G8499" s="38"/>
      <c r="H8499" s="37"/>
      <c r="I8499" s="41"/>
      <c r="J8499" s="41"/>
      <c r="K8499" s="37"/>
      <c r="L8499" s="37"/>
      <c r="M8499" s="37"/>
      <c r="N8499" s="37"/>
      <c r="O8499" s="38"/>
    </row>
    <row r="8500" spans="2:15" x14ac:dyDescent="0.4">
      <c r="B8500" s="63"/>
      <c r="C8500" s="37"/>
      <c r="D8500" s="37"/>
      <c r="E8500" s="37"/>
      <c r="F8500" s="37"/>
      <c r="G8500" s="38"/>
      <c r="H8500" s="37"/>
      <c r="I8500" s="41"/>
      <c r="J8500" s="41"/>
      <c r="K8500" s="37"/>
      <c r="L8500" s="37"/>
      <c r="M8500" s="37"/>
      <c r="N8500" s="37"/>
      <c r="O8500" s="38"/>
    </row>
    <row r="8501" spans="2:15" x14ac:dyDescent="0.4">
      <c r="B8501" s="63"/>
      <c r="C8501" s="37"/>
      <c r="D8501" s="37"/>
      <c r="E8501" s="37"/>
      <c r="F8501" s="37"/>
      <c r="G8501" s="38"/>
      <c r="H8501" s="37"/>
      <c r="I8501" s="41"/>
      <c r="J8501" s="41"/>
      <c r="K8501" s="37"/>
      <c r="L8501" s="37"/>
      <c r="M8501" s="37"/>
      <c r="N8501" s="37"/>
      <c r="O8501" s="38"/>
    </row>
    <row r="8502" spans="2:15" x14ac:dyDescent="0.4">
      <c r="B8502" s="63"/>
      <c r="C8502" s="37"/>
      <c r="D8502" s="37"/>
      <c r="E8502" s="37"/>
      <c r="F8502" s="37"/>
      <c r="G8502" s="38"/>
      <c r="H8502" s="37"/>
      <c r="I8502" s="41"/>
      <c r="J8502" s="41"/>
      <c r="K8502" s="37"/>
      <c r="L8502" s="37"/>
      <c r="M8502" s="37"/>
      <c r="N8502" s="37"/>
      <c r="O8502" s="38"/>
    </row>
    <row r="8503" spans="2:15" x14ac:dyDescent="0.4">
      <c r="B8503" s="63"/>
      <c r="C8503" s="37"/>
      <c r="D8503" s="37"/>
      <c r="E8503" s="37"/>
      <c r="F8503" s="37"/>
      <c r="G8503" s="38"/>
      <c r="H8503" s="37"/>
      <c r="I8503" s="41"/>
      <c r="J8503" s="41"/>
      <c r="K8503" s="37"/>
      <c r="L8503" s="37"/>
      <c r="M8503" s="37"/>
      <c r="N8503" s="37"/>
      <c r="O8503" s="38"/>
    </row>
    <row r="8504" spans="2:15" x14ac:dyDescent="0.4">
      <c r="B8504" s="63"/>
      <c r="C8504" s="37"/>
      <c r="D8504" s="37"/>
      <c r="E8504" s="37"/>
      <c r="F8504" s="37"/>
      <c r="G8504" s="38"/>
      <c r="H8504" s="37"/>
      <c r="I8504" s="41"/>
      <c r="J8504" s="41"/>
      <c r="K8504" s="37"/>
      <c r="L8504" s="37"/>
      <c r="M8504" s="37"/>
      <c r="N8504" s="37"/>
      <c r="O8504" s="38"/>
    </row>
    <row r="8505" spans="2:15" x14ac:dyDescent="0.4">
      <c r="B8505" s="63"/>
      <c r="C8505" s="37"/>
      <c r="D8505" s="37"/>
      <c r="E8505" s="37"/>
      <c r="F8505" s="37"/>
      <c r="G8505" s="38"/>
      <c r="H8505" s="37"/>
      <c r="I8505" s="41"/>
      <c r="J8505" s="41"/>
      <c r="K8505" s="37"/>
      <c r="L8505" s="37"/>
      <c r="M8505" s="37"/>
      <c r="N8505" s="37"/>
      <c r="O8505" s="38"/>
    </row>
    <row r="8506" spans="2:15" x14ac:dyDescent="0.4">
      <c r="B8506" s="63"/>
      <c r="C8506" s="37"/>
      <c r="D8506" s="37"/>
      <c r="E8506" s="37"/>
      <c r="F8506" s="37"/>
      <c r="G8506" s="38"/>
      <c r="H8506" s="37"/>
      <c r="I8506" s="41"/>
      <c r="J8506" s="41"/>
      <c r="K8506" s="37"/>
      <c r="L8506" s="37"/>
      <c r="M8506" s="37"/>
      <c r="N8506" s="37"/>
      <c r="O8506" s="38"/>
    </row>
    <row r="8507" spans="2:15" x14ac:dyDescent="0.4">
      <c r="B8507" s="63"/>
      <c r="C8507" s="37"/>
      <c r="D8507" s="37"/>
      <c r="E8507" s="37"/>
      <c r="F8507" s="37"/>
      <c r="G8507" s="38"/>
      <c r="H8507" s="37"/>
      <c r="I8507" s="41"/>
      <c r="J8507" s="41"/>
      <c r="K8507" s="37"/>
      <c r="L8507" s="37"/>
      <c r="M8507" s="37"/>
      <c r="N8507" s="37"/>
      <c r="O8507" s="38"/>
    </row>
    <row r="8508" spans="2:15" x14ac:dyDescent="0.4">
      <c r="B8508" s="63"/>
      <c r="C8508" s="37"/>
      <c r="D8508" s="37"/>
      <c r="E8508" s="37"/>
      <c r="F8508" s="37"/>
      <c r="G8508" s="38"/>
      <c r="H8508" s="37"/>
      <c r="I8508" s="41"/>
      <c r="J8508" s="41"/>
      <c r="K8508" s="37"/>
      <c r="L8508" s="37"/>
      <c r="M8508" s="37"/>
      <c r="N8508" s="37"/>
      <c r="O8508" s="38"/>
    </row>
    <row r="8509" spans="2:15" x14ac:dyDescent="0.4">
      <c r="B8509" s="63"/>
      <c r="C8509" s="37"/>
      <c r="D8509" s="37"/>
      <c r="E8509" s="37"/>
      <c r="F8509" s="37"/>
      <c r="G8509" s="38"/>
      <c r="H8509" s="37"/>
      <c r="I8509" s="41"/>
      <c r="J8509" s="41"/>
      <c r="K8509" s="37"/>
      <c r="L8509" s="37"/>
      <c r="M8509" s="37"/>
      <c r="N8509" s="37"/>
      <c r="O8509" s="38"/>
    </row>
    <row r="8510" spans="2:15" x14ac:dyDescent="0.4">
      <c r="B8510" s="63"/>
      <c r="C8510" s="37"/>
      <c r="D8510" s="37"/>
      <c r="E8510" s="37"/>
      <c r="F8510" s="37"/>
      <c r="G8510" s="38"/>
      <c r="H8510" s="37"/>
      <c r="I8510" s="41"/>
      <c r="J8510" s="41"/>
      <c r="K8510" s="37"/>
      <c r="L8510" s="37"/>
      <c r="M8510" s="37"/>
      <c r="N8510" s="37"/>
      <c r="O8510" s="38"/>
    </row>
    <row r="8511" spans="2:15" x14ac:dyDescent="0.4">
      <c r="B8511" s="63"/>
      <c r="C8511" s="37"/>
      <c r="D8511" s="37"/>
      <c r="E8511" s="37"/>
      <c r="F8511" s="37"/>
      <c r="G8511" s="38"/>
      <c r="H8511" s="37"/>
      <c r="I8511" s="41"/>
      <c r="J8511" s="41"/>
      <c r="K8511" s="37"/>
      <c r="L8511" s="37"/>
      <c r="M8511" s="37"/>
      <c r="N8511" s="37"/>
      <c r="O8511" s="38"/>
    </row>
    <row r="8512" spans="2:15" x14ac:dyDescent="0.4">
      <c r="B8512" s="63"/>
      <c r="C8512" s="37"/>
      <c r="D8512" s="37"/>
      <c r="E8512" s="37"/>
      <c r="F8512" s="37"/>
      <c r="G8512" s="38"/>
      <c r="H8512" s="37"/>
      <c r="I8512" s="41"/>
      <c r="J8512" s="41"/>
      <c r="K8512" s="37"/>
      <c r="L8512" s="37"/>
      <c r="M8512" s="37"/>
      <c r="N8512" s="37"/>
      <c r="O8512" s="38"/>
    </row>
    <row r="8513" spans="2:15" x14ac:dyDescent="0.4">
      <c r="B8513" s="63"/>
      <c r="C8513" s="37"/>
      <c r="D8513" s="37"/>
      <c r="E8513" s="37"/>
      <c r="F8513" s="37"/>
      <c r="G8513" s="38"/>
      <c r="H8513" s="37"/>
      <c r="I8513" s="41"/>
      <c r="J8513" s="41"/>
      <c r="K8513" s="37"/>
      <c r="L8513" s="37"/>
      <c r="M8513" s="37"/>
      <c r="N8513" s="37"/>
      <c r="O8513" s="38"/>
    </row>
    <row r="8514" spans="2:15" x14ac:dyDescent="0.4">
      <c r="B8514" s="63"/>
      <c r="C8514" s="37"/>
      <c r="D8514" s="37"/>
      <c r="E8514" s="37"/>
      <c r="F8514" s="37"/>
      <c r="G8514" s="38"/>
      <c r="H8514" s="37"/>
      <c r="I8514" s="41"/>
      <c r="J8514" s="41"/>
      <c r="K8514" s="37"/>
      <c r="L8514" s="37"/>
      <c r="M8514" s="37"/>
      <c r="N8514" s="37"/>
      <c r="O8514" s="38"/>
    </row>
    <row r="8515" spans="2:15" x14ac:dyDescent="0.4">
      <c r="B8515" s="63"/>
      <c r="C8515" s="37"/>
      <c r="D8515" s="37"/>
      <c r="E8515" s="37"/>
      <c r="F8515" s="37"/>
      <c r="G8515" s="38"/>
      <c r="H8515" s="37"/>
      <c r="I8515" s="41"/>
      <c r="J8515" s="41"/>
      <c r="K8515" s="37"/>
      <c r="L8515" s="37"/>
      <c r="M8515" s="37"/>
      <c r="N8515" s="37"/>
      <c r="O8515" s="38"/>
    </row>
    <row r="8516" spans="2:15" x14ac:dyDescent="0.4">
      <c r="B8516" s="63"/>
      <c r="C8516" s="37"/>
      <c r="D8516" s="37"/>
      <c r="E8516" s="37"/>
      <c r="F8516" s="37"/>
      <c r="G8516" s="38"/>
      <c r="H8516" s="37"/>
      <c r="I8516" s="41"/>
      <c r="J8516" s="41"/>
      <c r="K8516" s="37"/>
      <c r="L8516" s="37"/>
      <c r="M8516" s="37"/>
      <c r="N8516" s="37"/>
      <c r="O8516" s="38"/>
    </row>
    <row r="8517" spans="2:15" x14ac:dyDescent="0.4">
      <c r="B8517" s="63"/>
      <c r="C8517" s="37"/>
      <c r="D8517" s="37"/>
      <c r="E8517" s="37"/>
      <c r="F8517" s="37"/>
      <c r="G8517" s="38"/>
      <c r="H8517" s="37"/>
      <c r="I8517" s="41"/>
      <c r="J8517" s="41"/>
      <c r="K8517" s="37"/>
      <c r="L8517" s="37"/>
      <c r="M8517" s="37"/>
      <c r="N8517" s="37"/>
      <c r="O8517" s="38"/>
    </row>
    <row r="8518" spans="2:15" x14ac:dyDescent="0.4">
      <c r="B8518" s="63"/>
      <c r="C8518" s="37"/>
      <c r="D8518" s="37"/>
      <c r="E8518" s="37"/>
      <c r="F8518" s="37"/>
      <c r="G8518" s="38"/>
      <c r="H8518" s="37"/>
      <c r="I8518" s="41"/>
      <c r="J8518" s="41"/>
      <c r="K8518" s="37"/>
      <c r="L8518" s="37"/>
      <c r="M8518" s="37"/>
      <c r="N8518" s="37"/>
      <c r="O8518" s="38"/>
    </row>
    <row r="8519" spans="2:15" x14ac:dyDescent="0.4">
      <c r="B8519" s="63"/>
      <c r="C8519" s="37"/>
      <c r="D8519" s="37"/>
      <c r="E8519" s="37"/>
      <c r="F8519" s="37"/>
      <c r="G8519" s="38"/>
      <c r="H8519" s="37"/>
      <c r="I8519" s="41"/>
      <c r="J8519" s="41"/>
      <c r="K8519" s="37"/>
      <c r="L8519" s="37"/>
      <c r="M8519" s="37"/>
      <c r="N8519" s="37"/>
      <c r="O8519" s="38"/>
    </row>
    <row r="8520" spans="2:15" x14ac:dyDescent="0.4">
      <c r="B8520" s="63"/>
      <c r="C8520" s="37"/>
      <c r="D8520" s="37"/>
      <c r="E8520" s="37"/>
      <c r="F8520" s="37"/>
      <c r="G8520" s="38"/>
      <c r="H8520" s="37"/>
      <c r="I8520" s="41"/>
      <c r="J8520" s="41"/>
      <c r="K8520" s="37"/>
      <c r="L8520" s="37"/>
      <c r="M8520" s="37"/>
      <c r="N8520" s="37"/>
      <c r="O8520" s="38"/>
    </row>
    <row r="8521" spans="2:15" x14ac:dyDescent="0.4">
      <c r="B8521" s="63"/>
      <c r="C8521" s="37"/>
      <c r="D8521" s="37"/>
      <c r="E8521" s="37"/>
      <c r="F8521" s="37"/>
      <c r="G8521" s="38"/>
      <c r="H8521" s="37"/>
      <c r="I8521" s="41"/>
      <c r="J8521" s="41"/>
      <c r="K8521" s="37"/>
      <c r="L8521" s="37"/>
      <c r="M8521" s="37"/>
      <c r="N8521" s="37"/>
      <c r="O8521" s="38"/>
    </row>
    <row r="8522" spans="2:15" x14ac:dyDescent="0.4">
      <c r="B8522" s="63"/>
      <c r="C8522" s="37"/>
      <c r="D8522" s="37"/>
      <c r="E8522" s="37"/>
      <c r="F8522" s="37"/>
      <c r="G8522" s="38"/>
      <c r="H8522" s="37"/>
      <c r="I8522" s="41"/>
      <c r="J8522" s="41"/>
      <c r="K8522" s="37"/>
      <c r="L8522" s="37"/>
      <c r="M8522" s="37"/>
      <c r="N8522" s="37"/>
      <c r="O8522" s="38"/>
    </row>
    <row r="8523" spans="2:15" x14ac:dyDescent="0.4">
      <c r="B8523" s="63"/>
      <c r="C8523" s="37"/>
      <c r="D8523" s="37"/>
      <c r="E8523" s="37"/>
      <c r="F8523" s="37"/>
      <c r="G8523" s="38"/>
      <c r="H8523" s="37"/>
      <c r="I8523" s="41"/>
      <c r="J8523" s="41"/>
      <c r="K8523" s="37"/>
      <c r="L8523" s="37"/>
      <c r="M8523" s="37"/>
      <c r="N8523" s="37"/>
      <c r="O8523" s="38"/>
    </row>
    <row r="8524" spans="2:15" x14ac:dyDescent="0.4">
      <c r="B8524" s="63"/>
      <c r="C8524" s="37"/>
      <c r="D8524" s="37"/>
      <c r="E8524" s="37"/>
      <c r="F8524" s="37"/>
      <c r="G8524" s="38"/>
      <c r="H8524" s="37"/>
      <c r="I8524" s="41"/>
      <c r="J8524" s="41"/>
      <c r="K8524" s="37"/>
      <c r="L8524" s="37"/>
      <c r="M8524" s="37"/>
      <c r="N8524" s="37"/>
      <c r="O8524" s="38"/>
    </row>
    <row r="8525" spans="2:15" x14ac:dyDescent="0.4">
      <c r="B8525" s="63"/>
      <c r="C8525" s="37"/>
      <c r="D8525" s="37"/>
      <c r="E8525" s="37"/>
      <c r="F8525" s="37"/>
      <c r="G8525" s="38"/>
      <c r="H8525" s="37"/>
      <c r="I8525" s="41"/>
      <c r="J8525" s="41"/>
      <c r="K8525" s="37"/>
      <c r="L8525" s="37"/>
      <c r="M8525" s="37"/>
      <c r="N8525" s="37"/>
      <c r="O8525" s="38"/>
    </row>
    <row r="8526" spans="2:15" x14ac:dyDescent="0.4">
      <c r="B8526" s="63"/>
      <c r="C8526" s="37"/>
      <c r="D8526" s="37"/>
      <c r="E8526" s="37"/>
      <c r="F8526" s="37"/>
      <c r="G8526" s="38"/>
      <c r="H8526" s="37"/>
      <c r="I8526" s="41"/>
      <c r="J8526" s="41"/>
      <c r="K8526" s="37"/>
      <c r="L8526" s="37"/>
      <c r="M8526" s="37"/>
      <c r="N8526" s="37"/>
      <c r="O8526" s="38"/>
    </row>
    <row r="8527" spans="2:15" x14ac:dyDescent="0.4">
      <c r="B8527" s="63"/>
      <c r="C8527" s="37"/>
      <c r="D8527" s="37"/>
      <c r="E8527" s="37"/>
      <c r="F8527" s="37"/>
      <c r="G8527" s="38"/>
      <c r="H8527" s="37"/>
      <c r="I8527" s="41"/>
      <c r="J8527" s="41"/>
      <c r="K8527" s="37"/>
      <c r="L8527" s="37"/>
      <c r="M8527" s="37"/>
      <c r="N8527" s="37"/>
      <c r="O8527" s="38"/>
    </row>
    <row r="8528" spans="2:15" x14ac:dyDescent="0.4">
      <c r="B8528" s="63"/>
      <c r="C8528" s="37"/>
      <c r="D8528" s="37"/>
      <c r="E8528" s="37"/>
      <c r="F8528" s="37"/>
      <c r="G8528" s="38"/>
      <c r="H8528" s="37"/>
      <c r="I8528" s="41"/>
      <c r="J8528" s="41"/>
      <c r="K8528" s="37"/>
      <c r="L8528" s="37"/>
      <c r="M8528" s="37"/>
      <c r="N8528" s="37"/>
      <c r="O8528" s="38"/>
    </row>
    <row r="8529" spans="2:15" x14ac:dyDescent="0.4">
      <c r="B8529" s="63"/>
      <c r="C8529" s="37"/>
      <c r="D8529" s="37"/>
      <c r="E8529" s="37"/>
      <c r="F8529" s="37"/>
      <c r="G8529" s="38"/>
      <c r="H8529" s="37"/>
      <c r="I8529" s="41"/>
      <c r="J8529" s="41"/>
      <c r="K8529" s="37"/>
      <c r="L8529" s="37"/>
      <c r="M8529" s="37"/>
      <c r="N8529" s="37"/>
      <c r="O8529" s="38"/>
    </row>
    <row r="8530" spans="2:15" x14ac:dyDescent="0.4">
      <c r="B8530" s="63"/>
      <c r="C8530" s="37"/>
      <c r="D8530" s="37"/>
      <c r="E8530" s="37"/>
      <c r="F8530" s="37"/>
      <c r="G8530" s="38"/>
      <c r="H8530" s="37"/>
      <c r="I8530" s="41"/>
      <c r="J8530" s="41"/>
      <c r="K8530" s="37"/>
      <c r="L8530" s="37"/>
      <c r="M8530" s="37"/>
      <c r="N8530" s="37"/>
      <c r="O8530" s="38"/>
    </row>
    <row r="8531" spans="2:15" x14ac:dyDescent="0.4">
      <c r="B8531" s="63"/>
      <c r="C8531" s="37"/>
      <c r="D8531" s="37"/>
      <c r="E8531" s="37"/>
      <c r="F8531" s="37"/>
      <c r="G8531" s="38"/>
      <c r="H8531" s="37"/>
      <c r="I8531" s="41"/>
      <c r="J8531" s="41"/>
      <c r="K8531" s="37"/>
      <c r="L8531" s="37"/>
      <c r="M8531" s="37"/>
      <c r="N8531" s="37"/>
      <c r="O8531" s="38"/>
    </row>
    <row r="8532" spans="2:15" x14ac:dyDescent="0.4">
      <c r="B8532" s="63"/>
      <c r="C8532" s="37"/>
      <c r="D8532" s="37"/>
      <c r="E8532" s="37"/>
      <c r="F8532" s="37"/>
      <c r="G8532" s="38"/>
      <c r="H8532" s="37"/>
      <c r="I8532" s="41"/>
      <c r="J8532" s="41"/>
      <c r="K8532" s="37"/>
      <c r="L8532" s="37"/>
      <c r="M8532" s="37"/>
      <c r="N8532" s="37"/>
      <c r="O8532" s="38"/>
    </row>
    <row r="8533" spans="2:15" x14ac:dyDescent="0.4">
      <c r="B8533" s="63"/>
      <c r="C8533" s="37"/>
      <c r="D8533" s="37"/>
      <c r="E8533" s="37"/>
      <c r="F8533" s="37"/>
      <c r="G8533" s="38"/>
      <c r="H8533" s="37"/>
      <c r="I8533" s="41"/>
      <c r="J8533" s="41"/>
      <c r="K8533" s="37"/>
      <c r="L8533" s="37"/>
      <c r="M8533" s="37"/>
      <c r="N8533" s="37"/>
      <c r="O8533" s="38"/>
    </row>
    <row r="8534" spans="2:15" x14ac:dyDescent="0.4">
      <c r="B8534" s="63"/>
      <c r="C8534" s="37"/>
      <c r="D8534" s="37"/>
      <c r="E8534" s="37"/>
      <c r="F8534" s="37"/>
      <c r="G8534" s="38"/>
      <c r="H8534" s="37"/>
      <c r="I8534" s="41"/>
      <c r="J8534" s="41"/>
      <c r="K8534" s="37"/>
      <c r="L8534" s="37"/>
      <c r="M8534" s="37"/>
      <c r="N8534" s="37"/>
      <c r="O8534" s="38"/>
    </row>
    <row r="8535" spans="2:15" x14ac:dyDescent="0.4">
      <c r="B8535" s="63"/>
      <c r="C8535" s="37"/>
      <c r="D8535" s="37"/>
      <c r="E8535" s="37"/>
      <c r="F8535" s="37"/>
      <c r="G8535" s="38"/>
      <c r="H8535" s="37"/>
      <c r="I8535" s="41"/>
      <c r="J8535" s="41"/>
      <c r="K8535" s="37"/>
      <c r="L8535" s="37"/>
      <c r="M8535" s="37"/>
      <c r="N8535" s="37"/>
      <c r="O8535" s="38"/>
    </row>
    <row r="8536" spans="2:15" x14ac:dyDescent="0.4">
      <c r="B8536" s="63"/>
      <c r="C8536" s="37"/>
      <c r="D8536" s="37"/>
      <c r="E8536" s="37"/>
      <c r="F8536" s="37"/>
      <c r="G8536" s="38"/>
      <c r="H8536" s="37"/>
      <c r="I8536" s="41"/>
      <c r="J8536" s="41"/>
      <c r="K8536" s="37"/>
      <c r="L8536" s="37"/>
      <c r="M8536" s="37"/>
      <c r="N8536" s="37"/>
      <c r="O8536" s="38"/>
    </row>
    <row r="8537" spans="2:15" x14ac:dyDescent="0.4">
      <c r="B8537" s="63"/>
      <c r="C8537" s="37"/>
      <c r="D8537" s="37"/>
      <c r="E8537" s="37"/>
      <c r="F8537" s="37"/>
      <c r="G8537" s="38"/>
      <c r="H8537" s="37"/>
      <c r="I8537" s="41"/>
      <c r="J8537" s="41"/>
      <c r="K8537" s="37"/>
      <c r="L8537" s="37"/>
      <c r="M8537" s="37"/>
      <c r="N8537" s="37"/>
      <c r="O8537" s="38"/>
    </row>
    <row r="8538" spans="2:15" x14ac:dyDescent="0.4">
      <c r="B8538" s="63"/>
      <c r="C8538" s="37"/>
      <c r="D8538" s="37"/>
      <c r="E8538" s="37"/>
      <c r="F8538" s="37"/>
      <c r="G8538" s="38"/>
      <c r="H8538" s="37"/>
      <c r="I8538" s="41"/>
      <c r="J8538" s="41"/>
      <c r="K8538" s="37"/>
      <c r="L8538" s="37"/>
      <c r="M8538" s="37"/>
      <c r="N8538" s="37"/>
      <c r="O8538" s="38"/>
    </row>
    <row r="8539" spans="2:15" x14ac:dyDescent="0.4">
      <c r="B8539" s="63"/>
      <c r="C8539" s="37"/>
      <c r="D8539" s="37"/>
      <c r="E8539" s="37"/>
      <c r="F8539" s="37"/>
      <c r="G8539" s="38"/>
      <c r="H8539" s="37"/>
      <c r="I8539" s="41"/>
      <c r="J8539" s="41"/>
      <c r="K8539" s="37"/>
      <c r="L8539" s="37"/>
      <c r="M8539" s="37"/>
      <c r="N8539" s="37"/>
      <c r="O8539" s="38"/>
    </row>
    <row r="8540" spans="2:15" x14ac:dyDescent="0.4">
      <c r="B8540" s="63"/>
      <c r="C8540" s="37"/>
      <c r="D8540" s="37"/>
      <c r="E8540" s="37"/>
      <c r="F8540" s="37"/>
      <c r="G8540" s="38"/>
      <c r="H8540" s="37"/>
      <c r="I8540" s="41"/>
      <c r="J8540" s="41"/>
      <c r="K8540" s="37"/>
      <c r="L8540" s="37"/>
      <c r="M8540" s="37"/>
      <c r="N8540" s="37"/>
      <c r="O8540" s="38"/>
    </row>
    <row r="8541" spans="2:15" x14ac:dyDescent="0.4">
      <c r="B8541" s="63"/>
      <c r="C8541" s="37"/>
      <c r="D8541" s="37"/>
      <c r="E8541" s="37"/>
      <c r="F8541" s="37"/>
      <c r="G8541" s="38"/>
      <c r="H8541" s="37"/>
      <c r="I8541" s="41"/>
      <c r="J8541" s="41"/>
      <c r="K8541" s="37"/>
      <c r="L8541" s="37"/>
      <c r="M8541" s="37"/>
      <c r="N8541" s="37"/>
      <c r="O8541" s="38"/>
    </row>
    <row r="8542" spans="2:15" x14ac:dyDescent="0.4">
      <c r="B8542" s="63"/>
      <c r="C8542" s="37"/>
      <c r="D8542" s="37"/>
      <c r="E8542" s="37"/>
      <c r="F8542" s="37"/>
      <c r="G8542" s="38"/>
      <c r="H8542" s="37"/>
      <c r="I8542" s="41"/>
      <c r="J8542" s="41"/>
      <c r="K8542" s="37"/>
      <c r="L8542" s="37"/>
      <c r="M8542" s="37"/>
      <c r="N8542" s="37"/>
      <c r="O8542" s="38"/>
    </row>
    <row r="8543" spans="2:15" x14ac:dyDescent="0.4">
      <c r="B8543" s="63"/>
      <c r="C8543" s="37"/>
      <c r="D8543" s="37"/>
      <c r="E8543" s="37"/>
      <c r="F8543" s="37"/>
      <c r="G8543" s="38"/>
      <c r="H8543" s="37"/>
      <c r="I8543" s="41"/>
      <c r="J8543" s="41"/>
      <c r="K8543" s="37"/>
      <c r="L8543" s="37"/>
      <c r="M8543" s="37"/>
      <c r="N8543" s="37"/>
      <c r="O8543" s="38"/>
    </row>
    <row r="8544" spans="2:15" x14ac:dyDescent="0.4">
      <c r="B8544" s="63"/>
      <c r="C8544" s="37"/>
      <c r="D8544" s="37"/>
      <c r="E8544" s="37"/>
      <c r="F8544" s="37"/>
      <c r="G8544" s="38"/>
      <c r="H8544" s="37"/>
      <c r="I8544" s="41"/>
      <c r="J8544" s="41"/>
      <c r="K8544" s="37"/>
      <c r="L8544" s="37"/>
      <c r="M8544" s="37"/>
      <c r="N8544" s="37"/>
      <c r="O8544" s="38"/>
    </row>
    <row r="8545" spans="2:15" x14ac:dyDescent="0.4">
      <c r="B8545" s="63"/>
      <c r="C8545" s="37"/>
      <c r="D8545" s="37"/>
      <c r="E8545" s="37"/>
      <c r="F8545" s="37"/>
      <c r="G8545" s="38"/>
      <c r="H8545" s="37"/>
      <c r="I8545" s="41"/>
      <c r="J8545" s="41"/>
      <c r="K8545" s="37"/>
      <c r="L8545" s="37"/>
      <c r="M8545" s="37"/>
      <c r="N8545" s="37"/>
      <c r="O8545" s="38"/>
    </row>
    <row r="8546" spans="2:15" x14ac:dyDescent="0.4">
      <c r="B8546" s="63"/>
      <c r="C8546" s="37"/>
      <c r="D8546" s="37"/>
      <c r="E8546" s="37"/>
      <c r="F8546" s="37"/>
      <c r="G8546" s="38"/>
      <c r="H8546" s="37"/>
      <c r="I8546" s="41"/>
      <c r="J8546" s="41"/>
      <c r="K8546" s="37"/>
      <c r="L8546" s="37"/>
      <c r="M8546" s="37"/>
      <c r="N8546" s="37"/>
      <c r="O8546" s="38"/>
    </row>
    <row r="8547" spans="2:15" x14ac:dyDescent="0.4">
      <c r="B8547" s="63"/>
      <c r="C8547" s="37"/>
      <c r="D8547" s="37"/>
      <c r="E8547" s="37"/>
      <c r="F8547" s="37"/>
      <c r="G8547" s="38"/>
      <c r="H8547" s="37"/>
      <c r="I8547" s="41"/>
      <c r="J8547" s="41"/>
      <c r="K8547" s="37"/>
      <c r="L8547" s="37"/>
      <c r="M8547" s="37"/>
      <c r="N8547" s="37"/>
      <c r="O8547" s="38"/>
    </row>
    <row r="8548" spans="2:15" x14ac:dyDescent="0.4">
      <c r="B8548" s="63"/>
      <c r="C8548" s="37"/>
      <c r="D8548" s="37"/>
      <c r="E8548" s="37"/>
      <c r="F8548" s="37"/>
      <c r="G8548" s="38"/>
      <c r="H8548" s="37"/>
      <c r="I8548" s="41"/>
      <c r="J8548" s="41"/>
      <c r="K8548" s="37"/>
      <c r="L8548" s="37"/>
      <c r="M8548" s="37"/>
      <c r="N8548" s="37"/>
      <c r="O8548" s="38"/>
    </row>
    <row r="8549" spans="2:15" x14ac:dyDescent="0.4">
      <c r="B8549" s="63"/>
      <c r="C8549" s="37"/>
      <c r="D8549" s="37"/>
      <c r="E8549" s="37"/>
      <c r="F8549" s="37"/>
      <c r="G8549" s="38"/>
      <c r="H8549" s="37"/>
      <c r="I8549" s="41"/>
      <c r="J8549" s="41"/>
      <c r="K8549" s="37"/>
      <c r="L8549" s="37"/>
      <c r="M8549" s="37"/>
      <c r="N8549" s="37"/>
      <c r="O8549" s="38"/>
    </row>
    <row r="8550" spans="2:15" x14ac:dyDescent="0.4">
      <c r="B8550" s="63"/>
      <c r="C8550" s="37"/>
      <c r="D8550" s="37"/>
      <c r="E8550" s="37"/>
      <c r="F8550" s="37"/>
      <c r="G8550" s="38"/>
      <c r="H8550" s="37"/>
      <c r="I8550" s="41"/>
      <c r="J8550" s="41"/>
      <c r="K8550" s="37"/>
      <c r="L8550" s="37"/>
      <c r="M8550" s="37"/>
      <c r="N8550" s="37"/>
      <c r="O8550" s="38"/>
    </row>
    <row r="8551" spans="2:15" x14ac:dyDescent="0.4">
      <c r="B8551" s="63"/>
      <c r="C8551" s="37"/>
      <c r="D8551" s="37"/>
      <c r="E8551" s="37"/>
      <c r="F8551" s="37"/>
      <c r="G8551" s="38"/>
      <c r="H8551" s="37"/>
      <c r="I8551" s="41"/>
      <c r="J8551" s="41"/>
      <c r="K8551" s="37"/>
      <c r="L8551" s="37"/>
      <c r="M8551" s="37"/>
      <c r="N8551" s="37"/>
      <c r="O8551" s="38"/>
    </row>
    <row r="8552" spans="2:15" x14ac:dyDescent="0.4">
      <c r="B8552" s="63"/>
      <c r="C8552" s="37"/>
      <c r="D8552" s="37"/>
      <c r="E8552" s="37"/>
      <c r="F8552" s="37"/>
      <c r="G8552" s="38"/>
      <c r="H8552" s="37"/>
      <c r="I8552" s="41"/>
      <c r="J8552" s="41"/>
      <c r="K8552" s="37"/>
      <c r="L8552" s="37"/>
      <c r="M8552" s="37"/>
      <c r="N8552" s="37"/>
      <c r="O8552" s="38"/>
    </row>
    <row r="8553" spans="2:15" x14ac:dyDescent="0.4">
      <c r="B8553" s="63"/>
      <c r="C8553" s="37"/>
      <c r="D8553" s="37"/>
      <c r="E8553" s="37"/>
      <c r="F8553" s="37"/>
      <c r="G8553" s="38"/>
      <c r="H8553" s="37"/>
      <c r="I8553" s="41"/>
      <c r="J8553" s="41"/>
      <c r="K8553" s="37"/>
      <c r="L8553" s="37"/>
      <c r="M8553" s="37"/>
      <c r="N8553" s="37"/>
      <c r="O8553" s="38"/>
    </row>
    <row r="8554" spans="2:15" x14ac:dyDescent="0.4">
      <c r="B8554" s="63"/>
      <c r="C8554" s="37"/>
      <c r="D8554" s="37"/>
      <c r="E8554" s="37"/>
      <c r="F8554" s="37"/>
      <c r="G8554" s="38"/>
      <c r="H8554" s="37"/>
      <c r="I8554" s="41"/>
      <c r="J8554" s="41"/>
      <c r="K8554" s="37"/>
      <c r="L8554" s="37"/>
      <c r="M8554" s="37"/>
      <c r="N8554" s="37"/>
      <c r="O8554" s="38"/>
    </row>
    <row r="8555" spans="2:15" x14ac:dyDescent="0.4">
      <c r="B8555" s="63"/>
      <c r="C8555" s="37"/>
      <c r="D8555" s="37"/>
      <c r="E8555" s="37"/>
      <c r="F8555" s="37"/>
      <c r="G8555" s="38"/>
      <c r="H8555" s="37"/>
      <c r="I8555" s="41"/>
      <c r="J8555" s="41"/>
      <c r="K8555" s="37"/>
      <c r="L8555" s="37"/>
      <c r="M8555" s="37"/>
      <c r="N8555" s="37"/>
      <c r="O8555" s="38"/>
    </row>
    <row r="8556" spans="2:15" x14ac:dyDescent="0.4">
      <c r="B8556" s="63"/>
      <c r="C8556" s="37"/>
      <c r="D8556" s="37"/>
      <c r="E8556" s="37"/>
      <c r="F8556" s="37"/>
      <c r="G8556" s="38"/>
      <c r="H8556" s="37"/>
      <c r="I8556" s="41"/>
      <c r="J8556" s="41"/>
      <c r="K8556" s="37"/>
      <c r="L8556" s="37"/>
      <c r="M8556" s="37"/>
      <c r="N8556" s="37"/>
      <c r="O8556" s="38"/>
    </row>
    <row r="8557" spans="2:15" x14ac:dyDescent="0.4">
      <c r="B8557" s="63"/>
      <c r="C8557" s="37"/>
      <c r="D8557" s="37"/>
      <c r="E8557" s="37"/>
      <c r="F8557" s="37"/>
      <c r="G8557" s="38"/>
      <c r="H8557" s="37"/>
      <c r="I8557" s="41"/>
      <c r="J8557" s="41"/>
      <c r="K8557" s="37"/>
      <c r="L8557" s="37"/>
      <c r="M8557" s="37"/>
      <c r="N8557" s="37"/>
      <c r="O8557" s="38"/>
    </row>
    <row r="8558" spans="2:15" x14ac:dyDescent="0.4">
      <c r="B8558" s="63"/>
      <c r="C8558" s="37"/>
      <c r="D8558" s="37"/>
      <c r="E8558" s="37"/>
      <c r="F8558" s="37"/>
      <c r="G8558" s="38"/>
      <c r="H8558" s="37"/>
      <c r="I8558" s="41"/>
      <c r="J8558" s="41"/>
      <c r="K8558" s="37"/>
      <c r="L8558" s="37"/>
      <c r="M8558" s="37"/>
      <c r="N8558" s="37"/>
      <c r="O8558" s="38"/>
    </row>
    <row r="8559" spans="2:15" x14ac:dyDescent="0.4">
      <c r="B8559" s="63"/>
      <c r="C8559" s="37"/>
      <c r="D8559" s="37"/>
      <c r="E8559" s="37"/>
      <c r="F8559" s="37"/>
      <c r="G8559" s="38"/>
      <c r="H8559" s="37"/>
      <c r="I8559" s="41"/>
      <c r="J8559" s="41"/>
      <c r="K8559" s="37"/>
      <c r="L8559" s="37"/>
      <c r="M8559" s="37"/>
      <c r="N8559" s="37"/>
      <c r="O8559" s="38"/>
    </row>
    <row r="8560" spans="2:15" x14ac:dyDescent="0.4">
      <c r="B8560" s="63"/>
      <c r="C8560" s="37"/>
      <c r="D8560" s="37"/>
      <c r="E8560" s="37"/>
      <c r="F8560" s="37"/>
      <c r="G8560" s="38"/>
      <c r="H8560" s="37"/>
      <c r="I8560" s="41"/>
      <c r="J8560" s="41"/>
      <c r="K8560" s="37"/>
      <c r="L8560" s="37"/>
      <c r="M8560" s="37"/>
      <c r="N8560" s="37"/>
      <c r="O8560" s="38"/>
    </row>
    <row r="8561" spans="2:15" x14ac:dyDescent="0.4">
      <c r="B8561" s="63"/>
      <c r="C8561" s="37"/>
      <c r="D8561" s="37"/>
      <c r="E8561" s="37"/>
      <c r="F8561" s="37"/>
      <c r="G8561" s="38"/>
      <c r="H8561" s="37"/>
      <c r="I8561" s="41"/>
      <c r="J8561" s="41"/>
      <c r="K8561" s="37"/>
      <c r="L8561" s="37"/>
      <c r="M8561" s="37"/>
      <c r="N8561" s="37"/>
      <c r="O8561" s="38"/>
    </row>
    <row r="8562" spans="2:15" x14ac:dyDescent="0.4">
      <c r="B8562" s="63"/>
      <c r="C8562" s="37"/>
      <c r="D8562" s="37"/>
      <c r="E8562" s="37"/>
      <c r="F8562" s="37"/>
      <c r="G8562" s="38"/>
      <c r="H8562" s="37"/>
      <c r="I8562" s="41"/>
      <c r="J8562" s="41"/>
      <c r="K8562" s="37"/>
      <c r="L8562" s="37"/>
      <c r="M8562" s="37"/>
      <c r="N8562" s="37"/>
      <c r="O8562" s="38"/>
    </row>
    <row r="8563" spans="2:15" x14ac:dyDescent="0.4">
      <c r="B8563" s="63"/>
      <c r="C8563" s="37"/>
      <c r="D8563" s="37"/>
      <c r="E8563" s="37"/>
      <c r="F8563" s="37"/>
      <c r="G8563" s="38"/>
      <c r="H8563" s="37"/>
      <c r="I8563" s="41"/>
      <c r="J8563" s="41"/>
      <c r="K8563" s="37"/>
      <c r="L8563" s="37"/>
      <c r="M8563" s="37"/>
      <c r="N8563" s="37"/>
      <c r="O8563" s="38"/>
    </row>
    <row r="8564" spans="2:15" x14ac:dyDescent="0.4">
      <c r="B8564" s="63"/>
      <c r="C8564" s="37"/>
      <c r="D8564" s="37"/>
      <c r="E8564" s="37"/>
      <c r="F8564" s="37"/>
      <c r="G8564" s="38"/>
      <c r="H8564" s="37"/>
      <c r="I8564" s="41"/>
      <c r="J8564" s="41"/>
      <c r="K8564" s="37"/>
      <c r="L8564" s="37"/>
      <c r="M8564" s="37"/>
      <c r="N8564" s="37"/>
      <c r="O8564" s="38"/>
    </row>
    <row r="8565" spans="2:15" x14ac:dyDescent="0.4">
      <c r="B8565" s="63"/>
      <c r="C8565" s="37"/>
      <c r="D8565" s="37"/>
      <c r="E8565" s="37"/>
      <c r="F8565" s="37"/>
      <c r="G8565" s="38"/>
      <c r="H8565" s="37"/>
      <c r="I8565" s="41"/>
      <c r="J8565" s="41"/>
      <c r="K8565" s="37"/>
      <c r="L8565" s="37"/>
      <c r="M8565" s="37"/>
      <c r="N8565" s="37"/>
      <c r="O8565" s="38"/>
    </row>
    <row r="8566" spans="2:15" x14ac:dyDescent="0.4">
      <c r="B8566" s="63"/>
      <c r="C8566" s="37"/>
      <c r="D8566" s="37"/>
      <c r="E8566" s="37"/>
      <c r="F8566" s="37"/>
      <c r="G8566" s="38"/>
      <c r="H8566" s="37"/>
      <c r="I8566" s="41"/>
      <c r="J8566" s="41"/>
      <c r="K8566" s="37"/>
      <c r="L8566" s="37"/>
      <c r="M8566" s="37"/>
      <c r="N8566" s="37"/>
      <c r="O8566" s="38"/>
    </row>
    <row r="8567" spans="2:15" x14ac:dyDescent="0.4">
      <c r="B8567" s="63"/>
      <c r="C8567" s="37"/>
      <c r="D8567" s="37"/>
      <c r="E8567" s="37"/>
      <c r="F8567" s="37"/>
      <c r="G8567" s="38"/>
      <c r="H8567" s="37"/>
      <c r="I8567" s="41"/>
      <c r="J8567" s="41"/>
      <c r="K8567" s="37"/>
      <c r="L8567" s="37"/>
      <c r="M8567" s="37"/>
      <c r="N8567" s="37"/>
      <c r="O8567" s="38"/>
    </row>
    <row r="8568" spans="2:15" x14ac:dyDescent="0.4">
      <c r="B8568" s="63"/>
      <c r="C8568" s="37"/>
      <c r="D8568" s="37"/>
      <c r="E8568" s="37"/>
      <c r="F8568" s="37"/>
      <c r="G8568" s="38"/>
      <c r="H8568" s="37"/>
      <c r="I8568" s="41"/>
      <c r="J8568" s="41"/>
      <c r="K8568" s="37"/>
      <c r="L8568" s="37"/>
      <c r="M8568" s="37"/>
      <c r="N8568" s="37"/>
      <c r="O8568" s="38"/>
    </row>
    <row r="8569" spans="2:15" x14ac:dyDescent="0.4">
      <c r="B8569" s="63"/>
      <c r="C8569" s="37"/>
      <c r="D8569" s="37"/>
      <c r="E8569" s="37"/>
      <c r="F8569" s="37"/>
      <c r="G8569" s="38"/>
      <c r="H8569" s="37"/>
      <c r="I8569" s="41"/>
      <c r="J8569" s="41"/>
      <c r="K8569" s="37"/>
      <c r="L8569" s="37"/>
      <c r="M8569" s="37"/>
      <c r="N8569" s="37"/>
      <c r="O8569" s="38"/>
    </row>
    <row r="8570" spans="2:15" x14ac:dyDescent="0.4">
      <c r="B8570" s="63"/>
      <c r="C8570" s="37"/>
      <c r="D8570" s="37"/>
      <c r="E8570" s="37"/>
      <c r="F8570" s="37"/>
      <c r="G8570" s="38"/>
      <c r="H8570" s="37"/>
      <c r="I8570" s="41"/>
      <c r="J8570" s="41"/>
      <c r="K8570" s="37"/>
      <c r="L8570" s="37"/>
      <c r="M8570" s="37"/>
      <c r="N8570" s="37"/>
      <c r="O8570" s="38"/>
    </row>
    <row r="8571" spans="2:15" x14ac:dyDescent="0.4">
      <c r="B8571" s="63"/>
      <c r="C8571" s="37"/>
      <c r="D8571" s="37"/>
      <c r="E8571" s="37"/>
      <c r="F8571" s="37"/>
      <c r="G8571" s="38"/>
      <c r="H8571" s="37"/>
      <c r="I8571" s="41"/>
      <c r="J8571" s="41"/>
      <c r="K8571" s="37"/>
      <c r="L8571" s="37"/>
      <c r="M8571" s="37"/>
      <c r="N8571" s="37"/>
      <c r="O8571" s="38"/>
    </row>
    <row r="8572" spans="2:15" x14ac:dyDescent="0.4">
      <c r="B8572" s="63"/>
      <c r="C8572" s="37"/>
      <c r="D8572" s="37"/>
      <c r="E8572" s="37"/>
      <c r="F8572" s="37"/>
      <c r="G8572" s="38"/>
      <c r="H8572" s="37"/>
      <c r="I8572" s="41"/>
      <c r="J8572" s="41"/>
      <c r="K8572" s="37"/>
      <c r="L8572" s="37"/>
      <c r="M8572" s="37"/>
      <c r="N8572" s="37"/>
      <c r="O8572" s="38"/>
    </row>
    <row r="8573" spans="2:15" x14ac:dyDescent="0.4">
      <c r="B8573" s="63"/>
      <c r="C8573" s="37"/>
      <c r="D8573" s="37"/>
      <c r="E8573" s="37"/>
      <c r="F8573" s="37"/>
      <c r="G8573" s="38"/>
      <c r="H8573" s="37"/>
      <c r="I8573" s="41"/>
      <c r="J8573" s="41"/>
      <c r="K8573" s="37"/>
      <c r="L8573" s="37"/>
      <c r="M8573" s="37"/>
      <c r="N8573" s="37"/>
      <c r="O8573" s="38"/>
    </row>
    <row r="8574" spans="2:15" x14ac:dyDescent="0.4">
      <c r="B8574" s="63"/>
      <c r="C8574" s="37"/>
      <c r="D8574" s="37"/>
      <c r="E8574" s="37"/>
      <c r="F8574" s="37"/>
      <c r="G8574" s="38"/>
      <c r="H8574" s="37"/>
      <c r="I8574" s="41"/>
      <c r="J8574" s="41"/>
      <c r="K8574" s="37"/>
      <c r="L8574" s="37"/>
      <c r="M8574" s="37"/>
      <c r="N8574" s="37"/>
      <c r="O8574" s="38"/>
    </row>
    <row r="8575" spans="2:15" x14ac:dyDescent="0.4">
      <c r="B8575" s="63"/>
      <c r="C8575" s="37"/>
      <c r="D8575" s="37"/>
      <c r="E8575" s="37"/>
      <c r="F8575" s="37"/>
      <c r="G8575" s="38"/>
      <c r="H8575" s="37"/>
      <c r="I8575" s="41"/>
      <c r="J8575" s="41"/>
      <c r="K8575" s="37"/>
      <c r="L8575" s="37"/>
      <c r="M8575" s="37"/>
      <c r="N8575" s="37"/>
      <c r="O8575" s="38"/>
    </row>
    <row r="8576" spans="2:15" x14ac:dyDescent="0.4">
      <c r="B8576" s="63"/>
      <c r="C8576" s="37"/>
      <c r="D8576" s="37"/>
      <c r="E8576" s="37"/>
      <c r="F8576" s="37"/>
      <c r="G8576" s="38"/>
      <c r="H8576" s="37"/>
      <c r="I8576" s="41"/>
      <c r="J8576" s="41"/>
      <c r="K8576" s="37"/>
      <c r="L8576" s="37"/>
      <c r="M8576" s="37"/>
      <c r="N8576" s="37"/>
      <c r="O8576" s="38"/>
    </row>
    <row r="8577" spans="2:15" x14ac:dyDescent="0.4">
      <c r="B8577" s="63"/>
      <c r="C8577" s="37"/>
      <c r="D8577" s="37"/>
      <c r="E8577" s="37"/>
      <c r="F8577" s="37"/>
      <c r="G8577" s="38"/>
      <c r="H8577" s="37"/>
      <c r="I8577" s="41"/>
      <c r="J8577" s="41"/>
      <c r="K8577" s="37"/>
      <c r="L8577" s="37"/>
      <c r="M8577" s="37"/>
      <c r="N8577" s="37"/>
      <c r="O8577" s="38"/>
    </row>
    <row r="8578" spans="2:15" x14ac:dyDescent="0.4">
      <c r="B8578" s="63"/>
      <c r="C8578" s="37"/>
      <c r="D8578" s="37"/>
      <c r="E8578" s="37"/>
      <c r="F8578" s="37"/>
      <c r="G8578" s="38"/>
      <c r="H8578" s="37"/>
      <c r="I8578" s="41"/>
      <c r="J8578" s="41"/>
      <c r="K8578" s="37"/>
      <c r="L8578" s="37"/>
      <c r="M8578" s="37"/>
      <c r="N8578" s="37"/>
      <c r="O8578" s="38"/>
    </row>
    <row r="8579" spans="2:15" x14ac:dyDescent="0.4">
      <c r="B8579" s="63"/>
      <c r="C8579" s="37"/>
      <c r="D8579" s="37"/>
      <c r="E8579" s="37"/>
      <c r="F8579" s="37"/>
      <c r="G8579" s="38"/>
      <c r="H8579" s="37"/>
      <c r="I8579" s="41"/>
      <c r="J8579" s="41"/>
      <c r="K8579" s="37"/>
      <c r="L8579" s="37"/>
      <c r="M8579" s="37"/>
      <c r="N8579" s="37"/>
      <c r="O8579" s="38"/>
    </row>
    <row r="8580" spans="2:15" x14ac:dyDescent="0.4">
      <c r="B8580" s="63"/>
      <c r="C8580" s="37"/>
      <c r="D8580" s="37"/>
      <c r="E8580" s="37"/>
      <c r="F8580" s="37"/>
      <c r="G8580" s="38"/>
      <c r="H8580" s="37"/>
      <c r="I8580" s="41"/>
      <c r="J8580" s="41"/>
      <c r="K8580" s="37"/>
      <c r="L8580" s="37"/>
      <c r="M8580" s="37"/>
      <c r="N8580" s="37"/>
      <c r="O8580" s="38"/>
    </row>
    <row r="8581" spans="2:15" x14ac:dyDescent="0.4">
      <c r="B8581" s="63"/>
      <c r="C8581" s="37"/>
      <c r="D8581" s="37"/>
      <c r="E8581" s="37"/>
      <c r="F8581" s="37"/>
      <c r="G8581" s="38"/>
      <c r="H8581" s="37"/>
      <c r="I8581" s="41"/>
      <c r="J8581" s="41"/>
      <c r="K8581" s="37"/>
      <c r="L8581" s="37"/>
      <c r="M8581" s="37"/>
      <c r="N8581" s="37"/>
      <c r="O8581" s="38"/>
    </row>
    <row r="8582" spans="2:15" x14ac:dyDescent="0.4">
      <c r="B8582" s="63"/>
      <c r="C8582" s="37"/>
      <c r="D8582" s="37"/>
      <c r="E8582" s="37"/>
      <c r="F8582" s="37"/>
      <c r="G8582" s="38"/>
      <c r="H8582" s="37"/>
      <c r="I8582" s="41"/>
      <c r="J8582" s="41"/>
      <c r="K8582" s="37"/>
      <c r="L8582" s="37"/>
      <c r="M8582" s="37"/>
      <c r="N8582" s="37"/>
      <c r="O8582" s="38"/>
    </row>
    <row r="8583" spans="2:15" x14ac:dyDescent="0.4">
      <c r="B8583" s="63"/>
      <c r="C8583" s="37"/>
      <c r="D8583" s="37"/>
      <c r="E8583" s="37"/>
      <c r="F8583" s="37"/>
      <c r="G8583" s="38"/>
      <c r="H8583" s="37"/>
      <c r="I8583" s="41"/>
      <c r="J8583" s="41"/>
      <c r="K8583" s="37"/>
      <c r="L8583" s="37"/>
      <c r="M8583" s="37"/>
      <c r="N8583" s="37"/>
      <c r="O8583" s="38"/>
    </row>
    <row r="8584" spans="2:15" x14ac:dyDescent="0.4">
      <c r="B8584" s="63"/>
      <c r="C8584" s="37"/>
      <c r="D8584" s="37"/>
      <c r="E8584" s="37"/>
      <c r="F8584" s="37"/>
      <c r="G8584" s="38"/>
      <c r="H8584" s="37"/>
      <c r="I8584" s="41"/>
      <c r="J8584" s="41"/>
      <c r="K8584" s="37"/>
      <c r="L8584" s="37"/>
      <c r="M8584" s="37"/>
      <c r="N8584" s="37"/>
      <c r="O8584" s="38"/>
    </row>
    <row r="8585" spans="2:15" x14ac:dyDescent="0.4">
      <c r="B8585" s="63"/>
      <c r="C8585" s="37"/>
      <c r="D8585" s="37"/>
      <c r="E8585" s="37"/>
      <c r="F8585" s="37"/>
      <c r="G8585" s="38"/>
      <c r="H8585" s="37"/>
      <c r="I8585" s="41"/>
      <c r="J8585" s="41"/>
      <c r="K8585" s="37"/>
      <c r="L8585" s="37"/>
      <c r="M8585" s="37"/>
      <c r="N8585" s="37"/>
      <c r="O8585" s="38"/>
    </row>
    <row r="8586" spans="2:15" x14ac:dyDescent="0.4">
      <c r="B8586" s="63"/>
      <c r="C8586" s="37"/>
      <c r="D8586" s="37"/>
      <c r="E8586" s="37"/>
      <c r="F8586" s="37"/>
      <c r="G8586" s="38"/>
      <c r="H8586" s="37"/>
      <c r="I8586" s="41"/>
      <c r="J8586" s="41"/>
      <c r="K8586" s="37"/>
      <c r="L8586" s="37"/>
      <c r="M8586" s="37"/>
      <c r="N8586" s="37"/>
      <c r="O8586" s="38"/>
    </row>
    <row r="8587" spans="2:15" x14ac:dyDescent="0.4">
      <c r="B8587" s="63"/>
      <c r="C8587" s="37"/>
      <c r="D8587" s="37"/>
      <c r="E8587" s="37"/>
      <c r="F8587" s="37"/>
      <c r="G8587" s="38"/>
      <c r="H8587" s="37"/>
      <c r="I8587" s="41"/>
      <c r="J8587" s="41"/>
      <c r="K8587" s="37"/>
      <c r="L8587" s="37"/>
      <c r="M8587" s="37"/>
      <c r="N8587" s="37"/>
      <c r="O8587" s="38"/>
    </row>
    <row r="8588" spans="2:15" x14ac:dyDescent="0.4">
      <c r="B8588" s="63"/>
      <c r="C8588" s="37"/>
      <c r="D8588" s="37"/>
      <c r="E8588" s="37"/>
      <c r="F8588" s="37"/>
      <c r="G8588" s="38"/>
      <c r="H8588" s="37"/>
      <c r="I8588" s="41"/>
      <c r="J8588" s="41"/>
      <c r="K8588" s="37"/>
      <c r="L8588" s="37"/>
      <c r="M8588" s="37"/>
      <c r="N8588" s="37"/>
      <c r="O8588" s="38"/>
    </row>
    <row r="8589" spans="2:15" x14ac:dyDescent="0.4">
      <c r="B8589" s="63"/>
      <c r="C8589" s="37"/>
      <c r="D8589" s="37"/>
      <c r="E8589" s="37"/>
      <c r="F8589" s="37"/>
      <c r="G8589" s="38"/>
      <c r="H8589" s="37"/>
      <c r="I8589" s="41"/>
      <c r="J8589" s="41"/>
      <c r="K8589" s="37"/>
      <c r="L8589" s="37"/>
      <c r="M8589" s="37"/>
      <c r="N8589" s="37"/>
      <c r="O8589" s="38"/>
    </row>
    <row r="8590" spans="2:15" x14ac:dyDescent="0.4">
      <c r="B8590" s="63"/>
      <c r="C8590" s="37"/>
      <c r="D8590" s="37"/>
      <c r="E8590" s="37"/>
      <c r="F8590" s="37"/>
      <c r="G8590" s="38"/>
      <c r="H8590" s="37"/>
      <c r="I8590" s="41"/>
      <c r="J8590" s="41"/>
      <c r="K8590" s="37"/>
      <c r="L8590" s="37"/>
      <c r="M8590" s="37"/>
      <c r="N8590" s="37"/>
      <c r="O8590" s="38"/>
    </row>
    <row r="8591" spans="2:15" x14ac:dyDescent="0.4">
      <c r="B8591" s="63"/>
      <c r="C8591" s="37"/>
      <c r="D8591" s="37"/>
      <c r="E8591" s="37"/>
      <c r="F8591" s="37"/>
      <c r="G8591" s="38"/>
      <c r="H8591" s="37"/>
      <c r="I8591" s="41"/>
      <c r="J8591" s="41"/>
      <c r="K8591" s="37"/>
      <c r="L8591" s="37"/>
      <c r="M8591" s="37"/>
      <c r="N8591" s="37"/>
      <c r="O8591" s="38"/>
    </row>
    <row r="8592" spans="2:15" x14ac:dyDescent="0.4">
      <c r="B8592" s="63"/>
      <c r="C8592" s="37"/>
      <c r="D8592" s="37"/>
      <c r="E8592" s="37"/>
      <c r="F8592" s="37"/>
      <c r="G8592" s="38"/>
      <c r="H8592" s="37"/>
      <c r="I8592" s="41"/>
      <c r="J8592" s="41"/>
      <c r="K8592" s="37"/>
      <c r="L8592" s="37"/>
      <c r="M8592" s="37"/>
      <c r="N8592" s="37"/>
      <c r="O8592" s="38"/>
    </row>
    <row r="8593" spans="2:15" x14ac:dyDescent="0.4">
      <c r="B8593" s="63"/>
      <c r="C8593" s="37"/>
      <c r="D8593" s="37"/>
      <c r="E8593" s="37"/>
      <c r="F8593" s="37"/>
      <c r="G8593" s="38"/>
      <c r="H8593" s="37"/>
      <c r="I8593" s="41"/>
      <c r="J8593" s="41"/>
      <c r="K8593" s="37"/>
      <c r="L8593" s="37"/>
      <c r="M8593" s="37"/>
      <c r="N8593" s="37"/>
      <c r="O8593" s="38"/>
    </row>
    <row r="8594" spans="2:15" x14ac:dyDescent="0.4">
      <c r="B8594" s="63"/>
      <c r="C8594" s="37"/>
      <c r="D8594" s="37"/>
      <c r="E8594" s="37"/>
      <c r="F8594" s="37"/>
      <c r="G8594" s="38"/>
      <c r="H8594" s="37"/>
      <c r="I8594" s="41"/>
      <c r="J8594" s="41"/>
      <c r="K8594" s="37"/>
      <c r="L8594" s="37"/>
      <c r="M8594" s="37"/>
      <c r="N8594" s="37"/>
      <c r="O8594" s="38"/>
    </row>
    <row r="8595" spans="2:15" x14ac:dyDescent="0.4">
      <c r="B8595" s="63"/>
      <c r="C8595" s="37"/>
      <c r="D8595" s="37"/>
      <c r="E8595" s="37"/>
      <c r="F8595" s="37"/>
      <c r="G8595" s="38"/>
      <c r="H8595" s="37"/>
      <c r="I8595" s="41"/>
      <c r="J8595" s="41"/>
      <c r="K8595" s="37"/>
      <c r="L8595" s="37"/>
      <c r="M8595" s="37"/>
      <c r="N8595" s="37"/>
      <c r="O8595" s="38"/>
    </row>
    <row r="8596" spans="2:15" x14ac:dyDescent="0.4">
      <c r="B8596" s="63"/>
      <c r="C8596" s="37"/>
      <c r="D8596" s="37"/>
      <c r="E8596" s="37"/>
      <c r="F8596" s="37"/>
      <c r="G8596" s="38"/>
      <c r="H8596" s="37"/>
      <c r="I8596" s="41"/>
      <c r="J8596" s="41"/>
      <c r="K8596" s="37"/>
      <c r="L8596" s="37"/>
      <c r="M8596" s="37"/>
      <c r="N8596" s="37"/>
      <c r="O8596" s="38"/>
    </row>
    <row r="8597" spans="2:15" x14ac:dyDescent="0.4">
      <c r="B8597" s="63"/>
      <c r="C8597" s="37"/>
      <c r="D8597" s="37"/>
      <c r="E8597" s="37"/>
      <c r="F8597" s="37"/>
      <c r="G8597" s="38"/>
      <c r="H8597" s="37"/>
      <c r="I8597" s="41"/>
      <c r="J8597" s="41"/>
      <c r="K8597" s="37"/>
      <c r="L8597" s="37"/>
      <c r="M8597" s="37"/>
      <c r="N8597" s="37"/>
      <c r="O8597" s="38"/>
    </row>
    <row r="8598" spans="2:15" x14ac:dyDescent="0.4">
      <c r="B8598" s="63"/>
      <c r="C8598" s="37"/>
      <c r="D8598" s="37"/>
      <c r="E8598" s="37"/>
      <c r="F8598" s="37"/>
      <c r="G8598" s="38"/>
      <c r="H8598" s="37"/>
      <c r="I8598" s="41"/>
      <c r="J8598" s="41"/>
      <c r="K8598" s="37"/>
      <c r="L8598" s="37"/>
      <c r="M8598" s="37"/>
      <c r="N8598" s="37"/>
      <c r="O8598" s="38"/>
    </row>
    <row r="8599" spans="2:15" x14ac:dyDescent="0.4">
      <c r="B8599" s="63"/>
      <c r="C8599" s="37"/>
      <c r="D8599" s="37"/>
      <c r="E8599" s="37"/>
      <c r="F8599" s="37"/>
      <c r="G8599" s="38"/>
      <c r="H8599" s="37"/>
      <c r="I8599" s="41"/>
      <c r="J8599" s="41"/>
      <c r="K8599" s="37"/>
      <c r="L8599" s="37"/>
      <c r="M8599" s="37"/>
      <c r="N8599" s="37"/>
      <c r="O8599" s="38"/>
    </row>
    <row r="8600" spans="2:15" x14ac:dyDescent="0.4">
      <c r="B8600" s="63"/>
      <c r="C8600" s="37"/>
      <c r="D8600" s="37"/>
      <c r="E8600" s="37"/>
      <c r="F8600" s="37"/>
      <c r="G8600" s="38"/>
      <c r="H8600" s="37"/>
      <c r="I8600" s="41"/>
      <c r="J8600" s="41"/>
      <c r="K8600" s="37"/>
      <c r="L8600" s="37"/>
      <c r="M8600" s="37"/>
      <c r="N8600" s="37"/>
      <c r="O8600" s="38"/>
    </row>
    <row r="8601" spans="2:15" x14ac:dyDescent="0.4">
      <c r="B8601" s="63"/>
      <c r="C8601" s="37"/>
      <c r="D8601" s="37"/>
      <c r="E8601" s="37"/>
      <c r="F8601" s="37"/>
      <c r="G8601" s="38"/>
      <c r="H8601" s="37"/>
      <c r="I8601" s="41"/>
      <c r="J8601" s="41"/>
      <c r="K8601" s="37"/>
      <c r="L8601" s="37"/>
      <c r="M8601" s="37"/>
      <c r="N8601" s="37"/>
      <c r="O8601" s="38"/>
    </row>
    <row r="8602" spans="2:15" x14ac:dyDescent="0.4">
      <c r="B8602" s="63"/>
      <c r="C8602" s="37"/>
      <c r="D8602" s="37"/>
      <c r="E8602" s="37"/>
      <c r="F8602" s="37"/>
      <c r="G8602" s="38"/>
      <c r="H8602" s="37"/>
      <c r="I8602" s="41"/>
      <c r="J8602" s="41"/>
      <c r="K8602" s="37"/>
      <c r="L8602" s="37"/>
      <c r="M8602" s="37"/>
      <c r="N8602" s="37"/>
      <c r="O8602" s="38"/>
    </row>
    <row r="8603" spans="2:15" x14ac:dyDescent="0.4">
      <c r="B8603" s="63"/>
      <c r="C8603" s="37"/>
      <c r="D8603" s="37"/>
      <c r="E8603" s="37"/>
      <c r="F8603" s="37"/>
      <c r="G8603" s="38"/>
      <c r="H8603" s="37"/>
      <c r="I8603" s="41"/>
      <c r="J8603" s="41"/>
      <c r="K8603" s="37"/>
      <c r="L8603" s="37"/>
      <c r="M8603" s="37"/>
      <c r="N8603" s="37"/>
      <c r="O8603" s="38"/>
    </row>
    <row r="8604" spans="2:15" x14ac:dyDescent="0.4">
      <c r="B8604" s="63"/>
      <c r="C8604" s="37"/>
      <c r="D8604" s="37"/>
      <c r="E8604" s="37"/>
      <c r="F8604" s="37"/>
      <c r="G8604" s="38"/>
      <c r="H8604" s="37"/>
      <c r="I8604" s="41"/>
      <c r="J8604" s="41"/>
      <c r="K8604" s="37"/>
      <c r="L8604" s="37"/>
      <c r="M8604" s="37"/>
      <c r="N8604" s="37"/>
      <c r="O8604" s="38"/>
    </row>
    <row r="8605" spans="2:15" x14ac:dyDescent="0.4">
      <c r="B8605" s="63"/>
      <c r="C8605" s="37"/>
      <c r="D8605" s="37"/>
      <c r="E8605" s="37"/>
      <c r="F8605" s="37"/>
      <c r="G8605" s="38"/>
      <c r="H8605" s="37"/>
      <c r="I8605" s="41"/>
      <c r="J8605" s="41"/>
      <c r="K8605" s="37"/>
      <c r="L8605" s="37"/>
      <c r="M8605" s="37"/>
      <c r="N8605" s="37"/>
      <c r="O8605" s="38"/>
    </row>
    <row r="8606" spans="2:15" x14ac:dyDescent="0.4">
      <c r="B8606" s="63"/>
      <c r="C8606" s="37"/>
      <c r="D8606" s="37"/>
      <c r="E8606" s="37"/>
      <c r="F8606" s="37"/>
      <c r="G8606" s="38"/>
      <c r="H8606" s="37"/>
      <c r="I8606" s="41"/>
      <c r="J8606" s="41"/>
      <c r="K8606" s="37"/>
      <c r="L8606" s="37"/>
      <c r="M8606" s="37"/>
      <c r="N8606" s="37"/>
      <c r="O8606" s="38"/>
    </row>
    <row r="8607" spans="2:15" x14ac:dyDescent="0.4">
      <c r="B8607" s="63"/>
      <c r="C8607" s="37"/>
      <c r="D8607" s="37"/>
      <c r="E8607" s="37"/>
      <c r="F8607" s="37"/>
      <c r="G8607" s="38"/>
      <c r="H8607" s="37"/>
      <c r="I8607" s="41"/>
      <c r="J8607" s="41"/>
      <c r="K8607" s="37"/>
      <c r="L8607" s="37"/>
      <c r="M8607" s="37"/>
      <c r="N8607" s="37"/>
      <c r="O8607" s="38"/>
    </row>
    <row r="8608" spans="2:15" x14ac:dyDescent="0.4">
      <c r="B8608" s="63"/>
      <c r="C8608" s="37"/>
      <c r="D8608" s="37"/>
      <c r="E8608" s="37"/>
      <c r="F8608" s="37"/>
      <c r="G8608" s="38"/>
      <c r="H8608" s="37"/>
      <c r="I8608" s="41"/>
      <c r="J8608" s="41"/>
      <c r="K8608" s="37"/>
      <c r="L8608" s="37"/>
      <c r="M8608" s="37"/>
      <c r="N8608" s="37"/>
      <c r="O8608" s="38"/>
    </row>
    <row r="8609" spans="2:15" x14ac:dyDescent="0.4">
      <c r="B8609" s="63"/>
      <c r="C8609" s="37"/>
      <c r="D8609" s="37"/>
      <c r="E8609" s="37"/>
      <c r="F8609" s="37"/>
      <c r="G8609" s="38"/>
      <c r="H8609" s="37"/>
      <c r="I8609" s="41"/>
      <c r="J8609" s="41"/>
      <c r="K8609" s="37"/>
      <c r="L8609" s="37"/>
      <c r="M8609" s="37"/>
      <c r="N8609" s="37"/>
      <c r="O8609" s="38"/>
    </row>
    <row r="8610" spans="2:15" x14ac:dyDescent="0.4">
      <c r="B8610" s="63"/>
      <c r="C8610" s="37"/>
      <c r="D8610" s="37"/>
      <c r="E8610" s="37"/>
      <c r="F8610" s="37"/>
      <c r="G8610" s="38"/>
      <c r="H8610" s="37"/>
      <c r="I8610" s="41"/>
      <c r="J8610" s="41"/>
      <c r="K8610" s="37"/>
      <c r="L8610" s="37"/>
      <c r="M8610" s="37"/>
      <c r="N8610" s="37"/>
      <c r="O8610" s="38"/>
    </row>
    <row r="8611" spans="2:15" x14ac:dyDescent="0.4">
      <c r="B8611" s="63"/>
      <c r="C8611" s="37"/>
      <c r="D8611" s="37"/>
      <c r="E8611" s="37"/>
      <c r="F8611" s="37"/>
      <c r="G8611" s="38"/>
      <c r="H8611" s="37"/>
      <c r="I8611" s="41"/>
      <c r="J8611" s="41"/>
      <c r="K8611" s="37"/>
      <c r="L8611" s="37"/>
      <c r="M8611" s="37"/>
      <c r="N8611" s="37"/>
      <c r="O8611" s="38"/>
    </row>
    <row r="8612" spans="2:15" x14ac:dyDescent="0.4">
      <c r="B8612" s="63"/>
      <c r="C8612" s="37"/>
      <c r="D8612" s="37"/>
      <c r="E8612" s="37"/>
      <c r="F8612" s="37"/>
      <c r="G8612" s="38"/>
      <c r="H8612" s="37"/>
      <c r="I8612" s="41"/>
      <c r="J8612" s="41"/>
      <c r="K8612" s="37"/>
      <c r="L8612" s="37"/>
      <c r="M8612" s="37"/>
      <c r="N8612" s="37"/>
      <c r="O8612" s="38"/>
    </row>
    <row r="8613" spans="2:15" x14ac:dyDescent="0.4">
      <c r="B8613" s="63"/>
      <c r="C8613" s="37"/>
      <c r="D8613" s="37"/>
      <c r="E8613" s="37"/>
      <c r="F8613" s="37"/>
      <c r="G8613" s="38"/>
      <c r="H8613" s="37"/>
      <c r="I8613" s="41"/>
      <c r="J8613" s="41"/>
      <c r="K8613" s="37"/>
      <c r="L8613" s="37"/>
      <c r="M8613" s="37"/>
      <c r="N8613" s="37"/>
      <c r="O8613" s="38"/>
    </row>
    <row r="8614" spans="2:15" x14ac:dyDescent="0.4">
      <c r="B8614" s="63"/>
      <c r="C8614" s="37"/>
      <c r="D8614" s="37"/>
      <c r="E8614" s="37"/>
      <c r="F8614" s="37"/>
      <c r="G8614" s="38"/>
      <c r="H8614" s="37"/>
      <c r="I8614" s="41"/>
      <c r="J8614" s="41"/>
      <c r="K8614" s="37"/>
      <c r="L8614" s="37"/>
      <c r="M8614" s="37"/>
      <c r="N8614" s="37"/>
      <c r="O8614" s="38"/>
    </row>
    <row r="8615" spans="2:15" x14ac:dyDescent="0.4">
      <c r="B8615" s="63"/>
      <c r="C8615" s="37"/>
      <c r="D8615" s="37"/>
      <c r="E8615" s="37"/>
      <c r="F8615" s="37"/>
      <c r="G8615" s="38"/>
      <c r="H8615" s="37"/>
      <c r="I8615" s="41"/>
      <c r="J8615" s="41"/>
      <c r="K8615" s="37"/>
      <c r="L8615" s="37"/>
      <c r="M8615" s="37"/>
      <c r="N8615" s="37"/>
      <c r="O8615" s="38"/>
    </row>
    <row r="8616" spans="2:15" x14ac:dyDescent="0.4">
      <c r="B8616" s="63"/>
      <c r="C8616" s="37"/>
      <c r="D8616" s="37"/>
      <c r="E8616" s="37"/>
      <c r="F8616" s="37"/>
      <c r="G8616" s="38"/>
      <c r="H8616" s="37"/>
      <c r="I8616" s="41"/>
      <c r="J8616" s="41"/>
      <c r="K8616" s="37"/>
      <c r="L8616" s="37"/>
      <c r="M8616" s="37"/>
      <c r="N8616" s="37"/>
      <c r="O8616" s="38"/>
    </row>
    <row r="8617" spans="2:15" x14ac:dyDescent="0.4">
      <c r="B8617" s="63"/>
      <c r="C8617" s="37"/>
      <c r="D8617" s="37"/>
      <c r="E8617" s="37"/>
      <c r="F8617" s="37"/>
      <c r="G8617" s="38"/>
      <c r="H8617" s="37"/>
      <c r="I8617" s="41"/>
      <c r="J8617" s="41"/>
      <c r="K8617" s="37"/>
      <c r="L8617" s="37"/>
      <c r="M8617" s="37"/>
      <c r="N8617" s="37"/>
      <c r="O8617" s="38"/>
    </row>
    <row r="8618" spans="2:15" x14ac:dyDescent="0.4">
      <c r="B8618" s="63"/>
      <c r="C8618" s="37"/>
      <c r="D8618" s="37"/>
      <c r="E8618" s="37"/>
      <c r="F8618" s="37"/>
      <c r="G8618" s="38"/>
      <c r="H8618" s="37"/>
      <c r="I8618" s="41"/>
      <c r="J8618" s="41"/>
      <c r="K8618" s="37"/>
      <c r="L8618" s="37"/>
      <c r="M8618" s="37"/>
      <c r="N8618" s="37"/>
      <c r="O8618" s="38"/>
    </row>
    <row r="8619" spans="2:15" x14ac:dyDescent="0.4">
      <c r="B8619" s="63"/>
      <c r="C8619" s="37"/>
      <c r="D8619" s="37"/>
      <c r="E8619" s="37"/>
      <c r="F8619" s="37"/>
      <c r="G8619" s="38"/>
      <c r="H8619" s="37"/>
      <c r="I8619" s="41"/>
      <c r="J8619" s="41"/>
      <c r="K8619" s="37"/>
      <c r="L8619" s="37"/>
      <c r="M8619" s="37"/>
      <c r="N8619" s="37"/>
      <c r="O8619" s="38"/>
    </row>
    <row r="8620" spans="2:15" x14ac:dyDescent="0.4">
      <c r="B8620" s="63"/>
      <c r="C8620" s="37"/>
      <c r="D8620" s="37"/>
      <c r="E8620" s="37"/>
      <c r="F8620" s="37"/>
      <c r="G8620" s="38"/>
      <c r="H8620" s="37"/>
      <c r="I8620" s="41"/>
      <c r="J8620" s="41"/>
      <c r="K8620" s="37"/>
      <c r="L8620" s="37"/>
      <c r="M8620" s="37"/>
      <c r="N8620" s="37"/>
      <c r="O8620" s="38"/>
    </row>
    <row r="8621" spans="2:15" x14ac:dyDescent="0.4">
      <c r="B8621" s="63"/>
      <c r="C8621" s="37"/>
      <c r="D8621" s="37"/>
      <c r="E8621" s="37"/>
      <c r="F8621" s="37"/>
      <c r="G8621" s="38"/>
      <c r="H8621" s="37"/>
      <c r="I8621" s="41"/>
      <c r="J8621" s="41"/>
      <c r="K8621" s="37"/>
      <c r="L8621" s="37"/>
      <c r="M8621" s="37"/>
      <c r="N8621" s="37"/>
      <c r="O8621" s="38"/>
    </row>
    <row r="8622" spans="2:15" x14ac:dyDescent="0.4">
      <c r="B8622" s="63"/>
      <c r="C8622" s="37"/>
      <c r="D8622" s="37"/>
      <c r="E8622" s="37"/>
      <c r="F8622" s="37"/>
      <c r="G8622" s="38"/>
      <c r="H8622" s="37"/>
      <c r="I8622" s="41"/>
      <c r="J8622" s="41"/>
      <c r="K8622" s="37"/>
      <c r="L8622" s="37"/>
      <c r="M8622" s="37"/>
      <c r="N8622" s="37"/>
      <c r="O8622" s="38"/>
    </row>
    <row r="8623" spans="2:15" x14ac:dyDescent="0.4">
      <c r="B8623" s="63"/>
      <c r="C8623" s="37"/>
      <c r="D8623" s="37"/>
      <c r="E8623" s="37"/>
      <c r="F8623" s="37"/>
      <c r="G8623" s="38"/>
      <c r="H8623" s="37"/>
      <c r="I8623" s="41"/>
      <c r="J8623" s="41"/>
      <c r="K8623" s="37"/>
      <c r="L8623" s="37"/>
      <c r="M8623" s="37"/>
      <c r="N8623" s="37"/>
      <c r="O8623" s="38"/>
    </row>
    <row r="8624" spans="2:15" x14ac:dyDescent="0.4">
      <c r="B8624" s="63"/>
      <c r="C8624" s="37"/>
      <c r="D8624" s="37"/>
      <c r="E8624" s="37"/>
      <c r="F8624" s="37"/>
      <c r="G8624" s="38"/>
      <c r="H8624" s="37"/>
      <c r="I8624" s="41"/>
      <c r="J8624" s="41"/>
      <c r="K8624" s="37"/>
      <c r="L8624" s="37"/>
      <c r="M8624" s="37"/>
      <c r="N8624" s="37"/>
      <c r="O8624" s="38"/>
    </row>
    <row r="8625" spans="2:15" x14ac:dyDescent="0.4">
      <c r="B8625" s="63"/>
      <c r="C8625" s="37"/>
      <c r="D8625" s="37"/>
      <c r="E8625" s="37"/>
      <c r="F8625" s="37"/>
      <c r="G8625" s="38"/>
      <c r="H8625" s="37"/>
      <c r="I8625" s="41"/>
      <c r="J8625" s="41"/>
      <c r="K8625" s="37"/>
      <c r="L8625" s="37"/>
      <c r="M8625" s="37"/>
      <c r="N8625" s="37"/>
      <c r="O8625" s="38"/>
    </row>
    <row r="8626" spans="2:15" x14ac:dyDescent="0.4">
      <c r="B8626" s="63"/>
      <c r="C8626" s="37"/>
      <c r="D8626" s="37"/>
      <c r="E8626" s="37"/>
      <c r="F8626" s="37"/>
      <c r="G8626" s="38"/>
      <c r="H8626" s="37"/>
      <c r="I8626" s="41"/>
      <c r="J8626" s="41"/>
      <c r="K8626" s="37"/>
      <c r="L8626" s="37"/>
      <c r="M8626" s="37"/>
      <c r="N8626" s="37"/>
      <c r="O8626" s="38"/>
    </row>
    <row r="8627" spans="2:15" x14ac:dyDescent="0.4">
      <c r="B8627" s="63"/>
      <c r="C8627" s="37"/>
      <c r="D8627" s="37"/>
      <c r="E8627" s="37"/>
      <c r="F8627" s="37"/>
      <c r="G8627" s="38"/>
      <c r="H8627" s="37"/>
      <c r="I8627" s="41"/>
      <c r="J8627" s="41"/>
      <c r="K8627" s="37"/>
      <c r="L8627" s="37"/>
      <c r="M8627" s="37"/>
      <c r="N8627" s="37"/>
      <c r="O8627" s="38"/>
    </row>
    <row r="8628" spans="2:15" x14ac:dyDescent="0.4">
      <c r="B8628" s="63"/>
      <c r="C8628" s="37"/>
      <c r="D8628" s="37"/>
      <c r="E8628" s="37"/>
      <c r="F8628" s="37"/>
      <c r="G8628" s="38"/>
      <c r="H8628" s="37"/>
      <c r="I8628" s="41"/>
      <c r="J8628" s="41"/>
      <c r="K8628" s="37"/>
      <c r="L8628" s="37"/>
      <c r="M8628" s="37"/>
      <c r="N8628" s="37"/>
      <c r="O8628" s="38"/>
    </row>
    <row r="8629" spans="2:15" x14ac:dyDescent="0.4">
      <c r="B8629" s="63"/>
      <c r="C8629" s="37"/>
      <c r="D8629" s="37"/>
      <c r="E8629" s="37"/>
      <c r="F8629" s="37"/>
      <c r="G8629" s="38"/>
      <c r="H8629" s="37"/>
      <c r="I8629" s="41"/>
      <c r="J8629" s="41"/>
      <c r="K8629" s="37"/>
      <c r="L8629" s="37"/>
      <c r="M8629" s="37"/>
      <c r="N8629" s="37"/>
      <c r="O8629" s="38"/>
    </row>
    <row r="8630" spans="2:15" x14ac:dyDescent="0.4">
      <c r="B8630" s="63"/>
      <c r="C8630" s="37"/>
      <c r="D8630" s="37"/>
      <c r="E8630" s="37"/>
      <c r="F8630" s="37"/>
      <c r="G8630" s="38"/>
      <c r="H8630" s="37"/>
      <c r="I8630" s="41"/>
      <c r="J8630" s="41"/>
      <c r="K8630" s="37"/>
      <c r="L8630" s="37"/>
      <c r="M8630" s="37"/>
      <c r="N8630" s="37"/>
      <c r="O8630" s="38"/>
    </row>
    <row r="8631" spans="2:15" x14ac:dyDescent="0.4">
      <c r="B8631" s="63"/>
      <c r="C8631" s="37"/>
      <c r="D8631" s="37"/>
      <c r="E8631" s="37"/>
      <c r="F8631" s="37"/>
      <c r="G8631" s="38"/>
      <c r="H8631" s="37"/>
      <c r="I8631" s="41"/>
      <c r="J8631" s="41"/>
      <c r="K8631" s="37"/>
      <c r="L8631" s="37"/>
      <c r="M8631" s="37"/>
      <c r="N8631" s="37"/>
      <c r="O8631" s="38"/>
    </row>
    <row r="8632" spans="2:15" x14ac:dyDescent="0.4">
      <c r="B8632" s="63"/>
      <c r="C8632" s="37"/>
      <c r="D8632" s="37"/>
      <c r="E8632" s="37"/>
      <c r="F8632" s="37"/>
      <c r="G8632" s="38"/>
      <c r="H8632" s="37"/>
      <c r="I8632" s="41"/>
      <c r="J8632" s="41"/>
      <c r="K8632" s="37"/>
      <c r="L8632" s="37"/>
      <c r="M8632" s="37"/>
      <c r="N8632" s="37"/>
      <c r="O8632" s="38"/>
    </row>
    <row r="8633" spans="2:15" x14ac:dyDescent="0.4">
      <c r="B8633" s="63"/>
      <c r="C8633" s="37"/>
      <c r="D8633" s="37"/>
      <c r="E8633" s="37"/>
      <c r="F8633" s="37"/>
      <c r="G8633" s="38"/>
      <c r="H8633" s="37"/>
      <c r="I8633" s="41"/>
      <c r="J8633" s="41"/>
      <c r="K8633" s="37"/>
      <c r="L8633" s="37"/>
      <c r="M8633" s="37"/>
      <c r="N8633" s="37"/>
      <c r="O8633" s="38"/>
    </row>
    <row r="8634" spans="2:15" x14ac:dyDescent="0.4">
      <c r="B8634" s="63"/>
      <c r="C8634" s="37"/>
      <c r="D8634" s="37"/>
      <c r="E8634" s="37"/>
      <c r="F8634" s="37"/>
      <c r="G8634" s="38"/>
      <c r="H8634" s="37"/>
      <c r="I8634" s="41"/>
      <c r="J8634" s="41"/>
      <c r="K8634" s="37"/>
      <c r="L8634" s="37"/>
      <c r="M8634" s="37"/>
      <c r="N8634" s="37"/>
      <c r="O8634" s="38"/>
    </row>
    <row r="8635" spans="2:15" x14ac:dyDescent="0.4">
      <c r="B8635" s="63"/>
      <c r="C8635" s="37"/>
      <c r="D8635" s="37"/>
      <c r="E8635" s="37"/>
      <c r="F8635" s="37"/>
      <c r="G8635" s="38"/>
      <c r="H8635" s="37"/>
      <c r="I8635" s="41"/>
      <c r="J8635" s="41"/>
      <c r="K8635" s="37"/>
      <c r="L8635" s="37"/>
      <c r="M8635" s="37"/>
      <c r="N8635" s="37"/>
      <c r="O8635" s="38"/>
    </row>
    <row r="8636" spans="2:15" x14ac:dyDescent="0.4">
      <c r="B8636" s="63"/>
      <c r="C8636" s="37"/>
      <c r="D8636" s="37"/>
      <c r="E8636" s="37"/>
      <c r="F8636" s="37"/>
      <c r="G8636" s="38"/>
      <c r="H8636" s="37"/>
      <c r="I8636" s="41"/>
      <c r="J8636" s="41"/>
      <c r="K8636" s="37"/>
      <c r="L8636" s="37"/>
      <c r="M8636" s="37"/>
      <c r="N8636" s="37"/>
      <c r="O8636" s="38"/>
    </row>
    <row r="8637" spans="2:15" x14ac:dyDescent="0.4">
      <c r="B8637" s="63"/>
      <c r="C8637" s="37"/>
      <c r="D8637" s="37"/>
      <c r="E8637" s="37"/>
      <c r="F8637" s="37"/>
      <c r="G8637" s="38"/>
      <c r="H8637" s="37"/>
      <c r="I8637" s="41"/>
      <c r="J8637" s="41"/>
      <c r="K8637" s="37"/>
      <c r="L8637" s="37"/>
      <c r="M8637" s="37"/>
      <c r="N8637" s="37"/>
      <c r="O8637" s="38"/>
    </row>
    <row r="8638" spans="2:15" x14ac:dyDescent="0.4">
      <c r="B8638" s="63"/>
      <c r="C8638" s="37"/>
      <c r="D8638" s="37"/>
      <c r="E8638" s="37"/>
      <c r="F8638" s="37"/>
      <c r="G8638" s="38"/>
      <c r="H8638" s="37"/>
      <c r="I8638" s="41"/>
      <c r="J8638" s="41"/>
      <c r="K8638" s="37"/>
      <c r="L8638" s="37"/>
      <c r="M8638" s="37"/>
      <c r="N8638" s="37"/>
      <c r="O8638" s="38"/>
    </row>
    <row r="8639" spans="2:15" x14ac:dyDescent="0.4">
      <c r="B8639" s="63"/>
      <c r="C8639" s="37"/>
      <c r="D8639" s="37"/>
      <c r="E8639" s="37"/>
      <c r="F8639" s="37"/>
      <c r="G8639" s="38"/>
      <c r="H8639" s="37"/>
      <c r="I8639" s="41"/>
      <c r="J8639" s="41"/>
      <c r="K8639" s="37"/>
      <c r="L8639" s="37"/>
      <c r="M8639" s="37"/>
      <c r="N8639" s="37"/>
      <c r="O8639" s="38"/>
    </row>
    <row r="8640" spans="2:15" x14ac:dyDescent="0.4">
      <c r="B8640" s="63"/>
      <c r="C8640" s="37"/>
      <c r="D8640" s="37"/>
      <c r="E8640" s="37"/>
      <c r="F8640" s="37"/>
      <c r="G8640" s="38"/>
      <c r="H8640" s="37"/>
      <c r="I8640" s="41"/>
      <c r="J8640" s="41"/>
      <c r="K8640" s="37"/>
      <c r="L8640" s="37"/>
      <c r="M8640" s="37"/>
      <c r="N8640" s="37"/>
      <c r="O8640" s="38"/>
    </row>
    <row r="8641" spans="2:15" x14ac:dyDescent="0.4">
      <c r="B8641" s="63"/>
      <c r="C8641" s="37"/>
      <c r="D8641" s="37"/>
      <c r="E8641" s="37"/>
      <c r="F8641" s="37"/>
      <c r="G8641" s="38"/>
      <c r="H8641" s="37"/>
      <c r="I8641" s="41"/>
      <c r="J8641" s="41"/>
      <c r="K8641" s="37"/>
      <c r="L8641" s="37"/>
      <c r="M8641" s="37"/>
      <c r="N8641" s="37"/>
      <c r="O8641" s="38"/>
    </row>
    <row r="8642" spans="2:15" x14ac:dyDescent="0.4">
      <c r="B8642" s="63"/>
      <c r="C8642" s="37"/>
      <c r="D8642" s="37"/>
      <c r="E8642" s="37"/>
      <c r="F8642" s="37"/>
      <c r="G8642" s="38"/>
      <c r="H8642" s="37"/>
      <c r="I8642" s="41"/>
      <c r="J8642" s="41"/>
      <c r="K8642" s="37"/>
      <c r="L8642" s="37"/>
      <c r="M8642" s="37"/>
      <c r="N8642" s="37"/>
      <c r="O8642" s="38"/>
    </row>
    <row r="8643" spans="2:15" x14ac:dyDescent="0.4">
      <c r="B8643" s="63"/>
      <c r="C8643" s="37"/>
      <c r="D8643" s="37"/>
      <c r="E8643" s="37"/>
      <c r="F8643" s="37"/>
      <c r="G8643" s="38"/>
      <c r="H8643" s="37"/>
      <c r="I8643" s="41"/>
      <c r="J8643" s="41"/>
      <c r="K8643" s="37"/>
      <c r="L8643" s="37"/>
      <c r="M8643" s="37"/>
      <c r="N8643" s="37"/>
      <c r="O8643" s="38"/>
    </row>
    <row r="8644" spans="2:15" x14ac:dyDescent="0.4">
      <c r="B8644" s="63"/>
      <c r="C8644" s="37"/>
      <c r="D8644" s="37"/>
      <c r="E8644" s="37"/>
      <c r="F8644" s="37"/>
      <c r="G8644" s="38"/>
      <c r="H8644" s="37"/>
      <c r="I8644" s="41"/>
      <c r="J8644" s="41"/>
      <c r="K8644" s="37"/>
      <c r="L8644" s="37"/>
      <c r="M8644" s="37"/>
      <c r="N8644" s="37"/>
      <c r="O8644" s="38"/>
    </row>
    <row r="8645" spans="2:15" x14ac:dyDescent="0.4">
      <c r="B8645" s="63"/>
      <c r="C8645" s="37"/>
      <c r="D8645" s="37"/>
      <c r="E8645" s="37"/>
      <c r="F8645" s="37"/>
      <c r="G8645" s="38"/>
      <c r="H8645" s="37"/>
      <c r="I8645" s="41"/>
      <c r="J8645" s="41"/>
      <c r="K8645" s="37"/>
      <c r="L8645" s="37"/>
      <c r="M8645" s="37"/>
      <c r="N8645" s="37"/>
      <c r="O8645" s="38"/>
    </row>
    <row r="8646" spans="2:15" x14ac:dyDescent="0.4">
      <c r="B8646" s="63"/>
      <c r="C8646" s="37"/>
      <c r="D8646" s="37"/>
      <c r="E8646" s="37"/>
      <c r="F8646" s="37"/>
      <c r="G8646" s="38"/>
      <c r="H8646" s="37"/>
      <c r="I8646" s="41"/>
      <c r="J8646" s="41"/>
      <c r="K8646" s="37"/>
      <c r="L8646" s="37"/>
      <c r="M8646" s="37"/>
      <c r="N8646" s="37"/>
      <c r="O8646" s="38"/>
    </row>
    <row r="8647" spans="2:15" x14ac:dyDescent="0.4">
      <c r="B8647" s="63"/>
      <c r="C8647" s="37"/>
      <c r="D8647" s="37"/>
      <c r="E8647" s="37"/>
      <c r="F8647" s="37"/>
      <c r="G8647" s="38"/>
      <c r="H8647" s="37"/>
      <c r="I8647" s="41"/>
      <c r="J8647" s="41"/>
      <c r="K8647" s="37"/>
      <c r="L8647" s="37"/>
      <c r="M8647" s="37"/>
      <c r="N8647" s="37"/>
      <c r="O8647" s="38"/>
    </row>
    <row r="8648" spans="2:15" x14ac:dyDescent="0.4">
      <c r="B8648" s="63"/>
      <c r="C8648" s="37"/>
      <c r="D8648" s="37"/>
      <c r="E8648" s="37"/>
      <c r="F8648" s="37"/>
      <c r="G8648" s="38"/>
      <c r="H8648" s="37"/>
      <c r="I8648" s="41"/>
      <c r="J8648" s="41"/>
      <c r="K8648" s="37"/>
      <c r="L8648" s="37"/>
      <c r="M8648" s="37"/>
      <c r="N8648" s="37"/>
      <c r="O8648" s="38"/>
    </row>
    <row r="8649" spans="2:15" x14ac:dyDescent="0.4">
      <c r="B8649" s="63"/>
      <c r="C8649" s="37"/>
      <c r="D8649" s="37"/>
      <c r="E8649" s="37"/>
      <c r="F8649" s="37"/>
      <c r="G8649" s="38"/>
      <c r="H8649" s="37"/>
      <c r="I8649" s="41"/>
      <c r="J8649" s="41"/>
      <c r="K8649" s="37"/>
      <c r="L8649" s="37"/>
      <c r="M8649" s="37"/>
      <c r="N8649" s="37"/>
      <c r="O8649" s="38"/>
    </row>
    <row r="8650" spans="2:15" x14ac:dyDescent="0.4">
      <c r="B8650" s="63"/>
      <c r="C8650" s="37"/>
      <c r="D8650" s="37"/>
      <c r="E8650" s="37"/>
      <c r="F8650" s="37"/>
      <c r="G8650" s="38"/>
      <c r="H8650" s="37"/>
      <c r="I8650" s="41"/>
      <c r="J8650" s="41"/>
      <c r="K8650" s="37"/>
      <c r="L8650" s="37"/>
      <c r="M8650" s="37"/>
      <c r="N8650" s="37"/>
      <c r="O8650" s="38"/>
    </row>
    <row r="8651" spans="2:15" x14ac:dyDescent="0.4">
      <c r="B8651" s="63"/>
      <c r="C8651" s="37"/>
      <c r="D8651" s="37"/>
      <c r="E8651" s="37"/>
      <c r="F8651" s="37"/>
      <c r="G8651" s="38"/>
      <c r="H8651" s="37"/>
      <c r="I8651" s="41"/>
      <c r="J8651" s="41"/>
      <c r="K8651" s="37"/>
      <c r="L8651" s="37"/>
      <c r="M8651" s="37"/>
      <c r="N8651" s="37"/>
      <c r="O8651" s="38"/>
    </row>
    <row r="8652" spans="2:15" x14ac:dyDescent="0.4">
      <c r="B8652" s="63"/>
      <c r="C8652" s="37"/>
      <c r="D8652" s="37"/>
      <c r="E8652" s="37"/>
      <c r="F8652" s="37"/>
      <c r="G8652" s="38"/>
      <c r="H8652" s="37"/>
      <c r="I8652" s="41"/>
      <c r="J8652" s="41"/>
      <c r="K8652" s="37"/>
      <c r="L8652" s="37"/>
      <c r="M8652" s="37"/>
      <c r="N8652" s="37"/>
      <c r="O8652" s="38"/>
    </row>
    <row r="8653" spans="2:15" x14ac:dyDescent="0.4">
      <c r="B8653" s="63"/>
      <c r="C8653" s="37"/>
      <c r="D8653" s="37"/>
      <c r="E8653" s="37"/>
      <c r="F8653" s="37"/>
      <c r="G8653" s="38"/>
      <c r="H8653" s="37"/>
      <c r="I8653" s="41"/>
      <c r="J8653" s="41"/>
      <c r="K8653" s="37"/>
      <c r="L8653" s="37"/>
      <c r="M8653" s="37"/>
      <c r="N8653" s="37"/>
      <c r="O8653" s="38"/>
    </row>
    <row r="8654" spans="2:15" x14ac:dyDescent="0.4">
      <c r="B8654" s="63"/>
      <c r="C8654" s="37"/>
      <c r="D8654" s="37"/>
      <c r="E8654" s="37"/>
      <c r="F8654" s="37"/>
      <c r="G8654" s="38"/>
      <c r="H8654" s="37"/>
      <c r="I8654" s="41"/>
      <c r="J8654" s="41"/>
      <c r="K8654" s="37"/>
      <c r="L8654" s="37"/>
      <c r="M8654" s="37"/>
      <c r="N8654" s="37"/>
      <c r="O8654" s="38"/>
    </row>
    <row r="8655" spans="2:15" x14ac:dyDescent="0.4">
      <c r="B8655" s="63"/>
      <c r="C8655" s="37"/>
      <c r="D8655" s="37"/>
      <c r="E8655" s="37"/>
      <c r="F8655" s="37"/>
      <c r="G8655" s="38"/>
      <c r="H8655" s="37"/>
      <c r="I8655" s="41"/>
      <c r="J8655" s="41"/>
      <c r="K8655" s="37"/>
      <c r="L8655" s="37"/>
      <c r="M8655" s="37"/>
      <c r="N8655" s="37"/>
      <c r="O8655" s="38"/>
    </row>
    <row r="8656" spans="2:15" x14ac:dyDescent="0.4">
      <c r="B8656" s="63"/>
      <c r="C8656" s="37"/>
      <c r="D8656" s="37"/>
      <c r="E8656" s="37"/>
      <c r="F8656" s="37"/>
      <c r="G8656" s="38"/>
      <c r="H8656" s="37"/>
      <c r="I8656" s="41"/>
      <c r="J8656" s="41"/>
      <c r="K8656" s="37"/>
      <c r="L8656" s="37"/>
      <c r="M8656" s="37"/>
      <c r="N8656" s="37"/>
      <c r="O8656" s="38"/>
    </row>
    <row r="8657" spans="2:15" x14ac:dyDescent="0.4">
      <c r="B8657" s="63"/>
      <c r="C8657" s="37"/>
      <c r="D8657" s="37"/>
      <c r="E8657" s="37"/>
      <c r="F8657" s="37"/>
      <c r="G8657" s="38"/>
      <c r="H8657" s="37"/>
      <c r="I8657" s="41"/>
      <c r="J8657" s="41"/>
      <c r="K8657" s="37"/>
      <c r="L8657" s="37"/>
      <c r="M8657" s="37"/>
      <c r="N8657" s="37"/>
      <c r="O8657" s="38"/>
    </row>
    <row r="8658" spans="2:15" x14ac:dyDescent="0.4">
      <c r="B8658" s="63"/>
      <c r="C8658" s="37"/>
      <c r="D8658" s="37"/>
      <c r="E8658" s="37"/>
      <c r="F8658" s="37"/>
      <c r="G8658" s="38"/>
      <c r="H8658" s="37"/>
      <c r="I8658" s="41"/>
      <c r="J8658" s="41"/>
      <c r="K8658" s="37"/>
      <c r="L8658" s="37"/>
      <c r="M8658" s="37"/>
      <c r="N8658" s="37"/>
      <c r="O8658" s="38"/>
    </row>
    <row r="8659" spans="2:15" x14ac:dyDescent="0.4">
      <c r="B8659" s="63"/>
      <c r="C8659" s="37"/>
      <c r="D8659" s="37"/>
      <c r="E8659" s="37"/>
      <c r="F8659" s="37"/>
      <c r="G8659" s="38"/>
      <c r="H8659" s="37"/>
      <c r="I8659" s="41"/>
      <c r="J8659" s="41"/>
      <c r="K8659" s="37"/>
      <c r="L8659" s="37"/>
      <c r="M8659" s="37"/>
      <c r="N8659" s="37"/>
      <c r="O8659" s="38"/>
    </row>
    <row r="8660" spans="2:15" x14ac:dyDescent="0.4">
      <c r="B8660" s="63"/>
      <c r="C8660" s="37"/>
      <c r="D8660" s="37"/>
      <c r="E8660" s="37"/>
      <c r="F8660" s="37"/>
      <c r="G8660" s="38"/>
      <c r="H8660" s="37"/>
      <c r="I8660" s="41"/>
      <c r="J8660" s="41"/>
      <c r="K8660" s="37"/>
      <c r="L8660" s="37"/>
      <c r="M8660" s="37"/>
      <c r="N8660" s="37"/>
      <c r="O8660" s="38"/>
    </row>
    <row r="8661" spans="2:15" x14ac:dyDescent="0.4">
      <c r="B8661" s="63"/>
      <c r="C8661" s="37"/>
      <c r="D8661" s="37"/>
      <c r="E8661" s="37"/>
      <c r="F8661" s="37"/>
      <c r="G8661" s="38"/>
      <c r="H8661" s="37"/>
      <c r="I8661" s="41"/>
      <c r="J8661" s="41"/>
      <c r="K8661" s="37"/>
      <c r="L8661" s="37"/>
      <c r="M8661" s="37"/>
      <c r="N8661" s="37"/>
      <c r="O8661" s="38"/>
    </row>
    <row r="8662" spans="2:15" x14ac:dyDescent="0.4">
      <c r="B8662" s="63"/>
      <c r="C8662" s="37"/>
      <c r="D8662" s="37"/>
      <c r="E8662" s="37"/>
      <c r="F8662" s="37"/>
      <c r="G8662" s="38"/>
      <c r="H8662" s="37"/>
      <c r="I8662" s="41"/>
      <c r="J8662" s="41"/>
      <c r="K8662" s="37"/>
      <c r="L8662" s="37"/>
      <c r="M8662" s="37"/>
      <c r="N8662" s="37"/>
      <c r="O8662" s="38"/>
    </row>
    <row r="8663" spans="2:15" x14ac:dyDescent="0.4">
      <c r="B8663" s="63"/>
      <c r="C8663" s="37"/>
      <c r="D8663" s="37"/>
      <c r="E8663" s="37"/>
      <c r="F8663" s="37"/>
      <c r="G8663" s="38"/>
      <c r="H8663" s="37"/>
      <c r="I8663" s="41"/>
      <c r="J8663" s="41"/>
      <c r="K8663" s="37"/>
      <c r="L8663" s="37"/>
      <c r="M8663" s="37"/>
      <c r="N8663" s="37"/>
      <c r="O8663" s="38"/>
    </row>
    <row r="8664" spans="2:15" x14ac:dyDescent="0.4">
      <c r="B8664" s="63"/>
      <c r="C8664" s="37"/>
      <c r="D8664" s="37"/>
      <c r="E8664" s="37"/>
      <c r="F8664" s="37"/>
      <c r="G8664" s="38"/>
      <c r="H8664" s="37"/>
      <c r="I8664" s="41"/>
      <c r="J8664" s="41"/>
      <c r="K8664" s="37"/>
      <c r="L8664" s="37"/>
      <c r="M8664" s="37"/>
      <c r="N8664" s="37"/>
      <c r="O8664" s="38"/>
    </row>
    <row r="8665" spans="2:15" x14ac:dyDescent="0.4">
      <c r="B8665" s="63"/>
      <c r="C8665" s="37"/>
      <c r="D8665" s="37"/>
      <c r="E8665" s="37"/>
      <c r="F8665" s="37"/>
      <c r="G8665" s="38"/>
      <c r="H8665" s="37"/>
      <c r="I8665" s="41"/>
      <c r="J8665" s="41"/>
      <c r="K8665" s="37"/>
      <c r="L8665" s="37"/>
      <c r="M8665" s="37"/>
      <c r="N8665" s="37"/>
      <c r="O8665" s="38"/>
    </row>
    <row r="8666" spans="2:15" x14ac:dyDescent="0.4">
      <c r="B8666" s="63"/>
      <c r="C8666" s="37"/>
      <c r="D8666" s="37"/>
      <c r="E8666" s="37"/>
      <c r="F8666" s="37"/>
      <c r="G8666" s="38"/>
      <c r="H8666" s="37"/>
      <c r="I8666" s="41"/>
      <c r="J8666" s="41"/>
      <c r="K8666" s="37"/>
      <c r="L8666" s="37"/>
      <c r="M8666" s="37"/>
      <c r="N8666" s="37"/>
      <c r="O8666" s="38"/>
    </row>
    <row r="8667" spans="2:15" x14ac:dyDescent="0.4">
      <c r="B8667" s="63"/>
      <c r="C8667" s="37"/>
      <c r="D8667" s="37"/>
      <c r="E8667" s="37"/>
      <c r="F8667" s="37"/>
      <c r="G8667" s="38"/>
      <c r="H8667" s="37"/>
      <c r="I8667" s="41"/>
      <c r="J8667" s="41"/>
      <c r="K8667" s="37"/>
      <c r="L8667" s="37"/>
      <c r="M8667" s="37"/>
      <c r="N8667" s="37"/>
      <c r="O8667" s="38"/>
    </row>
    <row r="8668" spans="2:15" x14ac:dyDescent="0.4">
      <c r="B8668" s="63"/>
      <c r="C8668" s="37"/>
      <c r="D8668" s="37"/>
      <c r="E8668" s="37"/>
      <c r="F8668" s="37"/>
      <c r="G8668" s="38"/>
      <c r="H8668" s="37"/>
      <c r="I8668" s="41"/>
      <c r="J8668" s="41"/>
      <c r="K8668" s="37"/>
      <c r="L8668" s="37"/>
      <c r="M8668" s="37"/>
      <c r="N8668" s="37"/>
      <c r="O8668" s="38"/>
    </row>
    <row r="8669" spans="2:15" x14ac:dyDescent="0.4">
      <c r="B8669" s="63"/>
      <c r="C8669" s="37"/>
      <c r="D8669" s="37"/>
      <c r="E8669" s="37"/>
      <c r="F8669" s="37"/>
      <c r="G8669" s="38"/>
      <c r="H8669" s="37"/>
      <c r="I8669" s="41"/>
      <c r="J8669" s="41"/>
      <c r="K8669" s="37"/>
      <c r="L8669" s="37"/>
      <c r="M8669" s="37"/>
      <c r="N8669" s="37"/>
      <c r="O8669" s="38"/>
    </row>
    <row r="8670" spans="2:15" x14ac:dyDescent="0.4">
      <c r="B8670" s="63"/>
      <c r="C8670" s="37"/>
      <c r="D8670" s="37"/>
      <c r="E8670" s="37"/>
      <c r="F8670" s="37"/>
      <c r="G8670" s="38"/>
      <c r="H8670" s="37"/>
      <c r="I8670" s="41"/>
      <c r="J8670" s="41"/>
      <c r="K8670" s="37"/>
      <c r="L8670" s="37"/>
      <c r="M8670" s="37"/>
      <c r="N8670" s="37"/>
      <c r="O8670" s="38"/>
    </row>
    <row r="8671" spans="2:15" x14ac:dyDescent="0.4">
      <c r="B8671" s="63"/>
      <c r="C8671" s="37"/>
      <c r="D8671" s="37"/>
      <c r="E8671" s="37"/>
      <c r="F8671" s="37"/>
      <c r="G8671" s="38"/>
      <c r="H8671" s="37"/>
      <c r="I8671" s="41"/>
      <c r="J8671" s="41"/>
      <c r="K8671" s="37"/>
      <c r="L8671" s="37"/>
      <c r="M8671" s="37"/>
      <c r="N8671" s="37"/>
      <c r="O8671" s="38"/>
    </row>
    <row r="8672" spans="2:15" x14ac:dyDescent="0.4">
      <c r="B8672" s="63"/>
      <c r="C8672" s="37"/>
      <c r="D8672" s="37"/>
      <c r="E8672" s="37"/>
      <c r="F8672" s="37"/>
      <c r="G8672" s="38"/>
      <c r="H8672" s="37"/>
      <c r="I8672" s="41"/>
      <c r="J8672" s="41"/>
      <c r="K8672" s="37"/>
      <c r="L8672" s="37"/>
      <c r="M8672" s="37"/>
      <c r="N8672" s="37"/>
      <c r="O8672" s="38"/>
    </row>
    <row r="8673" spans="2:15" x14ac:dyDescent="0.4">
      <c r="B8673" s="63"/>
      <c r="C8673" s="37"/>
      <c r="D8673" s="37"/>
      <c r="E8673" s="37"/>
      <c r="F8673" s="37"/>
      <c r="G8673" s="38"/>
      <c r="H8673" s="37"/>
      <c r="I8673" s="41"/>
      <c r="J8673" s="41"/>
      <c r="K8673" s="37"/>
      <c r="L8673" s="37"/>
      <c r="M8673" s="37"/>
      <c r="N8673" s="37"/>
      <c r="O8673" s="38"/>
    </row>
    <row r="8674" spans="2:15" x14ac:dyDescent="0.4">
      <c r="B8674" s="63"/>
      <c r="C8674" s="37"/>
      <c r="D8674" s="37"/>
      <c r="E8674" s="37"/>
      <c r="F8674" s="37"/>
      <c r="G8674" s="38"/>
      <c r="H8674" s="37"/>
      <c r="I8674" s="41"/>
      <c r="J8674" s="41"/>
      <c r="K8674" s="37"/>
      <c r="L8674" s="37"/>
      <c r="M8674" s="37"/>
      <c r="N8674" s="37"/>
      <c r="O8674" s="38"/>
    </row>
    <row r="8675" spans="2:15" x14ac:dyDescent="0.4">
      <c r="B8675" s="63"/>
      <c r="C8675" s="37"/>
      <c r="D8675" s="37"/>
      <c r="E8675" s="37"/>
      <c r="F8675" s="37"/>
      <c r="G8675" s="38"/>
      <c r="H8675" s="37"/>
      <c r="I8675" s="41"/>
      <c r="J8675" s="41"/>
      <c r="K8675" s="37"/>
      <c r="L8675" s="37"/>
      <c r="M8675" s="37"/>
      <c r="N8675" s="37"/>
      <c r="O8675" s="38"/>
    </row>
    <row r="8676" spans="2:15" x14ac:dyDescent="0.4">
      <c r="B8676" s="63"/>
      <c r="C8676" s="37"/>
      <c r="D8676" s="37"/>
      <c r="E8676" s="37"/>
      <c r="F8676" s="37"/>
      <c r="G8676" s="38"/>
      <c r="H8676" s="37"/>
      <c r="I8676" s="41"/>
      <c r="J8676" s="41"/>
      <c r="K8676" s="37"/>
      <c r="L8676" s="37"/>
      <c r="M8676" s="37"/>
      <c r="N8676" s="37"/>
      <c r="O8676" s="38"/>
    </row>
    <row r="8677" spans="2:15" x14ac:dyDescent="0.4">
      <c r="B8677" s="63"/>
      <c r="C8677" s="37"/>
      <c r="D8677" s="37"/>
      <c r="E8677" s="37"/>
      <c r="F8677" s="37"/>
      <c r="G8677" s="38"/>
      <c r="H8677" s="37"/>
      <c r="I8677" s="41"/>
      <c r="J8677" s="41"/>
      <c r="K8677" s="37"/>
      <c r="L8677" s="37"/>
      <c r="M8677" s="37"/>
      <c r="N8677" s="37"/>
      <c r="O8677" s="38"/>
    </row>
    <row r="8678" spans="2:15" x14ac:dyDescent="0.4">
      <c r="B8678" s="63"/>
      <c r="C8678" s="37"/>
      <c r="D8678" s="37"/>
      <c r="E8678" s="37"/>
      <c r="F8678" s="37"/>
      <c r="G8678" s="38"/>
      <c r="H8678" s="37"/>
      <c r="I8678" s="41"/>
      <c r="J8678" s="41"/>
      <c r="K8678" s="37"/>
      <c r="L8678" s="37"/>
      <c r="M8678" s="37"/>
      <c r="N8678" s="37"/>
      <c r="O8678" s="38"/>
    </row>
    <row r="8679" spans="2:15" x14ac:dyDescent="0.4">
      <c r="B8679" s="63"/>
      <c r="C8679" s="37"/>
      <c r="D8679" s="37"/>
      <c r="E8679" s="37"/>
      <c r="F8679" s="37"/>
      <c r="G8679" s="38"/>
      <c r="H8679" s="37"/>
      <c r="I8679" s="41"/>
      <c r="J8679" s="41"/>
      <c r="K8679" s="37"/>
      <c r="L8679" s="37"/>
      <c r="M8679" s="37"/>
      <c r="N8679" s="37"/>
      <c r="O8679" s="38"/>
    </row>
    <row r="8680" spans="2:15" x14ac:dyDescent="0.4">
      <c r="B8680" s="63"/>
      <c r="C8680" s="37"/>
      <c r="D8680" s="37"/>
      <c r="E8680" s="37"/>
      <c r="F8680" s="37"/>
      <c r="G8680" s="38"/>
      <c r="H8680" s="37"/>
      <c r="I8680" s="41"/>
      <c r="J8680" s="41"/>
      <c r="K8680" s="37"/>
      <c r="L8680" s="37"/>
      <c r="M8680" s="37"/>
      <c r="N8680" s="37"/>
      <c r="O8680" s="38"/>
    </row>
    <row r="8681" spans="2:15" x14ac:dyDescent="0.4">
      <c r="B8681" s="63"/>
      <c r="C8681" s="37"/>
      <c r="D8681" s="37"/>
      <c r="E8681" s="37"/>
      <c r="F8681" s="37"/>
      <c r="G8681" s="38"/>
      <c r="H8681" s="37"/>
      <c r="I8681" s="41"/>
      <c r="J8681" s="41"/>
      <c r="K8681" s="37"/>
      <c r="L8681" s="37"/>
      <c r="M8681" s="37"/>
      <c r="N8681" s="37"/>
      <c r="O8681" s="38"/>
    </row>
    <row r="8682" spans="2:15" x14ac:dyDescent="0.4">
      <c r="B8682" s="63"/>
      <c r="C8682" s="37"/>
      <c r="D8682" s="37"/>
      <c r="E8682" s="37"/>
      <c r="F8682" s="37"/>
      <c r="G8682" s="38"/>
      <c r="H8682" s="37"/>
      <c r="I8682" s="41"/>
      <c r="J8682" s="41"/>
      <c r="K8682" s="37"/>
      <c r="L8682" s="37"/>
      <c r="M8682" s="37"/>
      <c r="N8682" s="37"/>
      <c r="O8682" s="38"/>
    </row>
    <row r="8683" spans="2:15" x14ac:dyDescent="0.4">
      <c r="B8683" s="63"/>
      <c r="C8683" s="37"/>
      <c r="D8683" s="37"/>
      <c r="E8683" s="37"/>
      <c r="F8683" s="37"/>
      <c r="G8683" s="38"/>
      <c r="H8683" s="37"/>
      <c r="I8683" s="41"/>
      <c r="J8683" s="41"/>
      <c r="K8683" s="37"/>
      <c r="L8683" s="37"/>
      <c r="M8683" s="37"/>
      <c r="N8683" s="37"/>
      <c r="O8683" s="38"/>
    </row>
    <row r="8684" spans="2:15" x14ac:dyDescent="0.4">
      <c r="B8684" s="63"/>
      <c r="C8684" s="37"/>
      <c r="D8684" s="37"/>
      <c r="E8684" s="37"/>
      <c r="F8684" s="37"/>
      <c r="G8684" s="38"/>
      <c r="H8684" s="37"/>
      <c r="I8684" s="41"/>
      <c r="J8684" s="41"/>
      <c r="K8684" s="37"/>
      <c r="L8684" s="37"/>
      <c r="M8684" s="37"/>
      <c r="N8684" s="37"/>
      <c r="O8684" s="38"/>
    </row>
    <row r="8685" spans="2:15" x14ac:dyDescent="0.4">
      <c r="B8685" s="63"/>
      <c r="C8685" s="37"/>
      <c r="D8685" s="37"/>
      <c r="E8685" s="37"/>
      <c r="F8685" s="37"/>
      <c r="G8685" s="38"/>
      <c r="H8685" s="37"/>
      <c r="I8685" s="41"/>
      <c r="J8685" s="41"/>
      <c r="K8685" s="37"/>
      <c r="L8685" s="37"/>
      <c r="M8685" s="37"/>
      <c r="N8685" s="37"/>
      <c r="O8685" s="38"/>
    </row>
    <row r="8686" spans="2:15" x14ac:dyDescent="0.4">
      <c r="B8686" s="63"/>
      <c r="C8686" s="37"/>
      <c r="D8686" s="37"/>
      <c r="E8686" s="37"/>
      <c r="F8686" s="37"/>
      <c r="G8686" s="38"/>
      <c r="H8686" s="37"/>
      <c r="I8686" s="41"/>
      <c r="J8686" s="41"/>
      <c r="K8686" s="37"/>
      <c r="L8686" s="37"/>
      <c r="M8686" s="37"/>
      <c r="N8686" s="37"/>
      <c r="O8686" s="38"/>
    </row>
    <row r="8687" spans="2:15" x14ac:dyDescent="0.4">
      <c r="B8687" s="63"/>
      <c r="C8687" s="37"/>
      <c r="D8687" s="37"/>
      <c r="E8687" s="37"/>
      <c r="F8687" s="37"/>
      <c r="G8687" s="38"/>
      <c r="H8687" s="37"/>
      <c r="I8687" s="41"/>
      <c r="J8687" s="41"/>
      <c r="K8687" s="37"/>
      <c r="L8687" s="37"/>
      <c r="M8687" s="37"/>
      <c r="N8687" s="37"/>
      <c r="O8687" s="38"/>
    </row>
    <row r="8688" spans="2:15" x14ac:dyDescent="0.4">
      <c r="B8688" s="63"/>
      <c r="C8688" s="37"/>
      <c r="D8688" s="37"/>
      <c r="E8688" s="37"/>
      <c r="F8688" s="37"/>
      <c r="G8688" s="38"/>
      <c r="H8688" s="37"/>
      <c r="I8688" s="41"/>
      <c r="J8688" s="41"/>
      <c r="K8688" s="37"/>
      <c r="L8688" s="37"/>
      <c r="M8688" s="37"/>
      <c r="N8688" s="37"/>
      <c r="O8688" s="38"/>
    </row>
    <row r="8689" spans="2:15" x14ac:dyDescent="0.4">
      <c r="B8689" s="63"/>
      <c r="C8689" s="37"/>
      <c r="D8689" s="37"/>
      <c r="E8689" s="37"/>
      <c r="F8689" s="37"/>
      <c r="G8689" s="38"/>
      <c r="H8689" s="37"/>
      <c r="I8689" s="41"/>
      <c r="J8689" s="41"/>
      <c r="K8689" s="37"/>
      <c r="L8689" s="37"/>
      <c r="M8689" s="37"/>
      <c r="N8689" s="37"/>
      <c r="O8689" s="38"/>
    </row>
    <row r="8690" spans="2:15" x14ac:dyDescent="0.4">
      <c r="B8690" s="63"/>
      <c r="C8690" s="37"/>
      <c r="D8690" s="37"/>
      <c r="E8690" s="37"/>
      <c r="F8690" s="37"/>
      <c r="G8690" s="38"/>
      <c r="H8690" s="37"/>
      <c r="I8690" s="41"/>
      <c r="J8690" s="41"/>
      <c r="K8690" s="37"/>
      <c r="L8690" s="37"/>
      <c r="M8690" s="37"/>
      <c r="N8690" s="37"/>
      <c r="O8690" s="38"/>
    </row>
    <row r="8691" spans="2:15" x14ac:dyDescent="0.4">
      <c r="B8691" s="63"/>
      <c r="C8691" s="37"/>
      <c r="D8691" s="37"/>
      <c r="E8691" s="37"/>
      <c r="F8691" s="37"/>
      <c r="G8691" s="38"/>
      <c r="H8691" s="37"/>
      <c r="I8691" s="41"/>
      <c r="J8691" s="41"/>
      <c r="K8691" s="37"/>
      <c r="L8691" s="37"/>
      <c r="M8691" s="37"/>
      <c r="N8691" s="37"/>
      <c r="O8691" s="38"/>
    </row>
    <row r="8692" spans="2:15" x14ac:dyDescent="0.4">
      <c r="B8692" s="63"/>
      <c r="C8692" s="37"/>
      <c r="D8692" s="37"/>
      <c r="E8692" s="37"/>
      <c r="F8692" s="37"/>
      <c r="G8692" s="38"/>
      <c r="H8692" s="37"/>
      <c r="I8692" s="41"/>
      <c r="J8692" s="41"/>
      <c r="K8692" s="37"/>
      <c r="L8692" s="37"/>
      <c r="M8692" s="37"/>
      <c r="N8692" s="37"/>
      <c r="O8692" s="38"/>
    </row>
    <row r="8693" spans="2:15" x14ac:dyDescent="0.4">
      <c r="B8693" s="63"/>
      <c r="C8693" s="37"/>
      <c r="D8693" s="37"/>
      <c r="E8693" s="37"/>
      <c r="F8693" s="37"/>
      <c r="G8693" s="38"/>
      <c r="H8693" s="37"/>
      <c r="I8693" s="41"/>
      <c r="J8693" s="41"/>
      <c r="K8693" s="37"/>
      <c r="L8693" s="37"/>
      <c r="M8693" s="37"/>
      <c r="N8693" s="37"/>
      <c r="O8693" s="38"/>
    </row>
    <row r="8694" spans="2:15" x14ac:dyDescent="0.4">
      <c r="B8694" s="63"/>
      <c r="C8694" s="37"/>
      <c r="D8694" s="37"/>
      <c r="E8694" s="37"/>
      <c r="F8694" s="37"/>
      <c r="G8694" s="38"/>
      <c r="H8694" s="37"/>
      <c r="I8694" s="41"/>
      <c r="J8694" s="41"/>
      <c r="K8694" s="37"/>
      <c r="L8694" s="37"/>
      <c r="M8694" s="37"/>
      <c r="N8694" s="37"/>
      <c r="O8694" s="38"/>
    </row>
    <row r="8695" spans="2:15" x14ac:dyDescent="0.4">
      <c r="B8695" s="63"/>
      <c r="C8695" s="37"/>
      <c r="D8695" s="37"/>
      <c r="E8695" s="37"/>
      <c r="F8695" s="37"/>
      <c r="G8695" s="38"/>
      <c r="H8695" s="37"/>
      <c r="I8695" s="41"/>
      <c r="J8695" s="41"/>
      <c r="K8695" s="37"/>
      <c r="L8695" s="37"/>
      <c r="M8695" s="37"/>
      <c r="N8695" s="37"/>
      <c r="O8695" s="38"/>
    </row>
    <row r="8696" spans="2:15" x14ac:dyDescent="0.4">
      <c r="B8696" s="63"/>
      <c r="C8696" s="37"/>
      <c r="D8696" s="37"/>
      <c r="E8696" s="37"/>
      <c r="F8696" s="37"/>
      <c r="G8696" s="38"/>
      <c r="H8696" s="37"/>
      <c r="I8696" s="41"/>
      <c r="J8696" s="41"/>
      <c r="K8696" s="37"/>
      <c r="L8696" s="37"/>
      <c r="M8696" s="37"/>
      <c r="N8696" s="37"/>
      <c r="O8696" s="38"/>
    </row>
    <row r="8697" spans="2:15" x14ac:dyDescent="0.4">
      <c r="B8697" s="63"/>
      <c r="C8697" s="37"/>
      <c r="D8697" s="37"/>
      <c r="E8697" s="37"/>
      <c r="F8697" s="37"/>
      <c r="G8697" s="38"/>
      <c r="H8697" s="37"/>
      <c r="I8697" s="41"/>
      <c r="J8697" s="41"/>
      <c r="K8697" s="37"/>
      <c r="L8697" s="37"/>
      <c r="M8697" s="37"/>
      <c r="N8697" s="37"/>
      <c r="O8697" s="38"/>
    </row>
    <row r="8698" spans="2:15" x14ac:dyDescent="0.4">
      <c r="B8698" s="63"/>
      <c r="C8698" s="37"/>
      <c r="D8698" s="37"/>
      <c r="E8698" s="37"/>
      <c r="F8698" s="37"/>
      <c r="G8698" s="38"/>
      <c r="H8698" s="37"/>
      <c r="I8698" s="41"/>
      <c r="J8698" s="41"/>
      <c r="K8698" s="37"/>
      <c r="L8698" s="37"/>
      <c r="M8698" s="37"/>
      <c r="N8698" s="37"/>
      <c r="O8698" s="38"/>
    </row>
    <row r="8699" spans="2:15" x14ac:dyDescent="0.4">
      <c r="B8699" s="63"/>
      <c r="C8699" s="37"/>
      <c r="D8699" s="37"/>
      <c r="E8699" s="37"/>
      <c r="F8699" s="37"/>
      <c r="G8699" s="38"/>
      <c r="H8699" s="37"/>
      <c r="I8699" s="41"/>
      <c r="J8699" s="41"/>
      <c r="K8699" s="37"/>
      <c r="L8699" s="37"/>
      <c r="M8699" s="37"/>
      <c r="N8699" s="37"/>
      <c r="O8699" s="38"/>
    </row>
    <row r="8700" spans="2:15" x14ac:dyDescent="0.4">
      <c r="B8700" s="63"/>
      <c r="C8700" s="37"/>
      <c r="D8700" s="37"/>
      <c r="E8700" s="37"/>
      <c r="F8700" s="37"/>
      <c r="G8700" s="38"/>
      <c r="H8700" s="37"/>
      <c r="I8700" s="41"/>
      <c r="J8700" s="41"/>
      <c r="K8700" s="37"/>
      <c r="L8700" s="37"/>
      <c r="M8700" s="37"/>
      <c r="N8700" s="37"/>
      <c r="O8700" s="38"/>
    </row>
    <row r="8701" spans="2:15" x14ac:dyDescent="0.4">
      <c r="B8701" s="63"/>
      <c r="C8701" s="37"/>
      <c r="D8701" s="37"/>
      <c r="E8701" s="37"/>
      <c r="F8701" s="37"/>
      <c r="G8701" s="38"/>
      <c r="H8701" s="37"/>
      <c r="I8701" s="41"/>
      <c r="J8701" s="41"/>
      <c r="K8701" s="37"/>
      <c r="L8701" s="37"/>
      <c r="M8701" s="37"/>
      <c r="N8701" s="37"/>
      <c r="O8701" s="38"/>
    </row>
    <row r="8702" spans="2:15" x14ac:dyDescent="0.4">
      <c r="B8702" s="63"/>
      <c r="C8702" s="37"/>
      <c r="D8702" s="37"/>
      <c r="E8702" s="37"/>
      <c r="F8702" s="37"/>
      <c r="G8702" s="38"/>
      <c r="H8702" s="37"/>
      <c r="I8702" s="41"/>
      <c r="J8702" s="41"/>
      <c r="K8702" s="37"/>
      <c r="L8702" s="37"/>
      <c r="M8702" s="37"/>
      <c r="N8702" s="37"/>
      <c r="O8702" s="38"/>
    </row>
    <row r="8703" spans="2:15" x14ac:dyDescent="0.4">
      <c r="B8703" s="63"/>
      <c r="C8703" s="37"/>
      <c r="D8703" s="37"/>
      <c r="E8703" s="37"/>
      <c r="F8703" s="37"/>
      <c r="G8703" s="38"/>
      <c r="H8703" s="37"/>
      <c r="I8703" s="41"/>
      <c r="J8703" s="41"/>
      <c r="K8703" s="37"/>
      <c r="L8703" s="37"/>
      <c r="M8703" s="37"/>
      <c r="N8703" s="37"/>
      <c r="O8703" s="38"/>
    </row>
    <row r="8704" spans="2:15" x14ac:dyDescent="0.4">
      <c r="B8704" s="63"/>
      <c r="C8704" s="37"/>
      <c r="D8704" s="37"/>
      <c r="E8704" s="37"/>
      <c r="F8704" s="37"/>
      <c r="G8704" s="38"/>
      <c r="H8704" s="37"/>
      <c r="I8704" s="41"/>
      <c r="J8704" s="41"/>
      <c r="K8704" s="37"/>
      <c r="L8704" s="37"/>
      <c r="M8704" s="37"/>
      <c r="N8704" s="37"/>
      <c r="O8704" s="38"/>
    </row>
    <row r="8705" spans="2:15" x14ac:dyDescent="0.4">
      <c r="B8705" s="63"/>
      <c r="C8705" s="37"/>
      <c r="D8705" s="37"/>
      <c r="E8705" s="37"/>
      <c r="F8705" s="37"/>
      <c r="G8705" s="38"/>
      <c r="H8705" s="37"/>
      <c r="I8705" s="41"/>
      <c r="J8705" s="41"/>
      <c r="K8705" s="37"/>
      <c r="L8705" s="37"/>
      <c r="M8705" s="37"/>
      <c r="N8705" s="37"/>
      <c r="O8705" s="38"/>
    </row>
    <row r="8706" spans="2:15" x14ac:dyDescent="0.4">
      <c r="B8706" s="63"/>
      <c r="C8706" s="37"/>
      <c r="D8706" s="37"/>
      <c r="E8706" s="37"/>
      <c r="F8706" s="37"/>
      <c r="G8706" s="38"/>
      <c r="H8706" s="37"/>
      <c r="I8706" s="41"/>
      <c r="J8706" s="41"/>
      <c r="K8706" s="37"/>
      <c r="L8706" s="37"/>
      <c r="M8706" s="37"/>
      <c r="N8706" s="37"/>
      <c r="O8706" s="38"/>
    </row>
    <row r="8707" spans="2:15" x14ac:dyDescent="0.4">
      <c r="B8707" s="63"/>
      <c r="C8707" s="37"/>
      <c r="D8707" s="37"/>
      <c r="E8707" s="37"/>
      <c r="F8707" s="37"/>
      <c r="G8707" s="38"/>
      <c r="H8707" s="37"/>
      <c r="I8707" s="41"/>
      <c r="J8707" s="41"/>
      <c r="K8707" s="37"/>
      <c r="L8707" s="37"/>
      <c r="M8707" s="37"/>
      <c r="N8707" s="37"/>
      <c r="O8707" s="38"/>
    </row>
    <row r="8708" spans="2:15" x14ac:dyDescent="0.4">
      <c r="B8708" s="63"/>
      <c r="C8708" s="37"/>
      <c r="D8708" s="37"/>
      <c r="E8708" s="37"/>
      <c r="F8708" s="37"/>
      <c r="G8708" s="38"/>
      <c r="H8708" s="37"/>
      <c r="I8708" s="41"/>
      <c r="J8708" s="41"/>
      <c r="K8708" s="37"/>
      <c r="L8708" s="37"/>
      <c r="M8708" s="37"/>
      <c r="N8708" s="37"/>
      <c r="O8708" s="38"/>
    </row>
    <row r="8709" spans="2:15" x14ac:dyDescent="0.4">
      <c r="B8709" s="63"/>
      <c r="C8709" s="37"/>
      <c r="D8709" s="37"/>
      <c r="E8709" s="37"/>
      <c r="F8709" s="37"/>
      <c r="G8709" s="38"/>
      <c r="H8709" s="37"/>
      <c r="I8709" s="41"/>
      <c r="J8709" s="41"/>
      <c r="K8709" s="37"/>
      <c r="L8709" s="37"/>
      <c r="M8709" s="37"/>
      <c r="N8709" s="37"/>
      <c r="O8709" s="38"/>
    </row>
    <row r="8710" spans="2:15" x14ac:dyDescent="0.4">
      <c r="B8710" s="63"/>
      <c r="C8710" s="37"/>
      <c r="D8710" s="37"/>
      <c r="E8710" s="37"/>
      <c r="F8710" s="37"/>
      <c r="G8710" s="38"/>
      <c r="H8710" s="37"/>
      <c r="I8710" s="41"/>
      <c r="J8710" s="41"/>
      <c r="K8710" s="37"/>
      <c r="L8710" s="37"/>
      <c r="M8710" s="37"/>
      <c r="N8710" s="37"/>
      <c r="O8710" s="38"/>
    </row>
    <row r="8711" spans="2:15" x14ac:dyDescent="0.4">
      <c r="B8711" s="63"/>
      <c r="C8711" s="37"/>
      <c r="D8711" s="37"/>
      <c r="E8711" s="37"/>
      <c r="F8711" s="37"/>
      <c r="G8711" s="38"/>
      <c r="H8711" s="37"/>
      <c r="I8711" s="41"/>
      <c r="J8711" s="41"/>
      <c r="K8711" s="37"/>
      <c r="L8711" s="37"/>
      <c r="M8711" s="37"/>
      <c r="N8711" s="37"/>
      <c r="O8711" s="38"/>
    </row>
    <row r="8712" spans="2:15" x14ac:dyDescent="0.4">
      <c r="B8712" s="63"/>
      <c r="C8712" s="37"/>
      <c r="D8712" s="37"/>
      <c r="E8712" s="37"/>
      <c r="F8712" s="37"/>
      <c r="G8712" s="38"/>
      <c r="H8712" s="37"/>
      <c r="I8712" s="41"/>
      <c r="J8712" s="41"/>
      <c r="K8712" s="37"/>
      <c r="L8712" s="37"/>
      <c r="M8712" s="37"/>
      <c r="N8712" s="37"/>
      <c r="O8712" s="38"/>
    </row>
    <row r="8713" spans="2:15" x14ac:dyDescent="0.4">
      <c r="B8713" s="63"/>
      <c r="C8713" s="37"/>
      <c r="D8713" s="37"/>
      <c r="E8713" s="37"/>
      <c r="F8713" s="37"/>
      <c r="G8713" s="38"/>
      <c r="H8713" s="37"/>
      <c r="I8713" s="41"/>
      <c r="J8713" s="41"/>
      <c r="K8713" s="37"/>
      <c r="L8713" s="37"/>
      <c r="M8713" s="37"/>
      <c r="N8713" s="37"/>
      <c r="O8713" s="38"/>
    </row>
    <row r="8714" spans="2:15" x14ac:dyDescent="0.4">
      <c r="B8714" s="63"/>
      <c r="C8714" s="37"/>
      <c r="D8714" s="37"/>
      <c r="E8714" s="37"/>
      <c r="F8714" s="37"/>
      <c r="G8714" s="38"/>
      <c r="H8714" s="37"/>
      <c r="I8714" s="41"/>
      <c r="J8714" s="41"/>
      <c r="K8714" s="37"/>
      <c r="L8714" s="37"/>
      <c r="M8714" s="37"/>
      <c r="N8714" s="37"/>
      <c r="O8714" s="38"/>
    </row>
    <row r="8715" spans="2:15" x14ac:dyDescent="0.4">
      <c r="B8715" s="63"/>
      <c r="C8715" s="37"/>
      <c r="D8715" s="37"/>
      <c r="E8715" s="37"/>
      <c r="F8715" s="37"/>
      <c r="G8715" s="38"/>
      <c r="H8715" s="37"/>
      <c r="I8715" s="41"/>
      <c r="J8715" s="41"/>
      <c r="K8715" s="37"/>
      <c r="L8715" s="37"/>
      <c r="M8715" s="37"/>
      <c r="N8715" s="37"/>
      <c r="O8715" s="38"/>
    </row>
    <row r="8716" spans="2:15" x14ac:dyDescent="0.4">
      <c r="B8716" s="63"/>
      <c r="C8716" s="37"/>
      <c r="D8716" s="37"/>
      <c r="E8716" s="37"/>
      <c r="F8716" s="37"/>
      <c r="G8716" s="38"/>
      <c r="H8716" s="37"/>
      <c r="I8716" s="41"/>
      <c r="J8716" s="41"/>
      <c r="K8716" s="37"/>
      <c r="L8716" s="37"/>
      <c r="M8716" s="37"/>
      <c r="N8716" s="37"/>
      <c r="O8716" s="38"/>
    </row>
    <row r="8717" spans="2:15" x14ac:dyDescent="0.4">
      <c r="B8717" s="63"/>
      <c r="C8717" s="37"/>
      <c r="D8717" s="37"/>
      <c r="E8717" s="37"/>
      <c r="F8717" s="37"/>
      <c r="G8717" s="38"/>
      <c r="H8717" s="37"/>
      <c r="I8717" s="41"/>
      <c r="J8717" s="41"/>
      <c r="K8717" s="37"/>
      <c r="L8717" s="37"/>
      <c r="M8717" s="37"/>
      <c r="N8717" s="37"/>
      <c r="O8717" s="38"/>
    </row>
    <row r="8718" spans="2:15" x14ac:dyDescent="0.4">
      <c r="B8718" s="63"/>
      <c r="C8718" s="37"/>
      <c r="D8718" s="37"/>
      <c r="E8718" s="37"/>
      <c r="F8718" s="37"/>
      <c r="G8718" s="38"/>
      <c r="H8718" s="37"/>
      <c r="I8718" s="41"/>
      <c r="J8718" s="41"/>
      <c r="K8718" s="37"/>
      <c r="L8718" s="37"/>
      <c r="M8718" s="37"/>
      <c r="N8718" s="37"/>
      <c r="O8718" s="38"/>
    </row>
    <row r="8719" spans="2:15" x14ac:dyDescent="0.4">
      <c r="B8719" s="63"/>
      <c r="C8719" s="37"/>
      <c r="D8719" s="37"/>
      <c r="E8719" s="37"/>
      <c r="F8719" s="37"/>
      <c r="G8719" s="38"/>
      <c r="H8719" s="37"/>
      <c r="I8719" s="41"/>
      <c r="J8719" s="41"/>
      <c r="K8719" s="37"/>
      <c r="L8719" s="37"/>
      <c r="M8719" s="37"/>
      <c r="N8719" s="37"/>
      <c r="O8719" s="38"/>
    </row>
    <row r="8720" spans="2:15" x14ac:dyDescent="0.4">
      <c r="B8720" s="63"/>
      <c r="C8720" s="37"/>
      <c r="D8720" s="37"/>
      <c r="E8720" s="37"/>
      <c r="F8720" s="37"/>
      <c r="G8720" s="38"/>
      <c r="H8720" s="37"/>
      <c r="I8720" s="41"/>
      <c r="J8720" s="41"/>
      <c r="K8720" s="37"/>
      <c r="L8720" s="37"/>
      <c r="M8720" s="37"/>
      <c r="N8720" s="37"/>
      <c r="O8720" s="38"/>
    </row>
    <row r="8721" spans="2:15" x14ac:dyDescent="0.4">
      <c r="B8721" s="63"/>
      <c r="C8721" s="37"/>
      <c r="D8721" s="37"/>
      <c r="E8721" s="37"/>
      <c r="F8721" s="37"/>
      <c r="G8721" s="38"/>
      <c r="H8721" s="37"/>
      <c r="I8721" s="41"/>
      <c r="J8721" s="41"/>
      <c r="K8721" s="37"/>
      <c r="L8721" s="37"/>
      <c r="M8721" s="37"/>
      <c r="N8721" s="37"/>
      <c r="O8721" s="38"/>
    </row>
    <row r="8722" spans="2:15" x14ac:dyDescent="0.4">
      <c r="B8722" s="63"/>
      <c r="C8722" s="37"/>
      <c r="D8722" s="37"/>
      <c r="E8722" s="37"/>
      <c r="F8722" s="37"/>
      <c r="G8722" s="38"/>
      <c r="H8722" s="37"/>
      <c r="I8722" s="41"/>
      <c r="J8722" s="41"/>
      <c r="K8722" s="37"/>
      <c r="L8722" s="37"/>
      <c r="M8722" s="37"/>
      <c r="N8722" s="37"/>
      <c r="O8722" s="38"/>
    </row>
    <row r="8723" spans="2:15" x14ac:dyDescent="0.4">
      <c r="B8723" s="63"/>
      <c r="C8723" s="37"/>
      <c r="D8723" s="37"/>
      <c r="E8723" s="37"/>
      <c r="F8723" s="37"/>
      <c r="G8723" s="38"/>
      <c r="H8723" s="37"/>
      <c r="I8723" s="41"/>
      <c r="J8723" s="41"/>
      <c r="K8723" s="37"/>
      <c r="L8723" s="37"/>
      <c r="M8723" s="37"/>
      <c r="N8723" s="37"/>
      <c r="O8723" s="38"/>
    </row>
    <row r="8724" spans="2:15" x14ac:dyDescent="0.4">
      <c r="B8724" s="63"/>
      <c r="C8724" s="37"/>
      <c r="D8724" s="37"/>
      <c r="E8724" s="37"/>
      <c r="F8724" s="37"/>
      <c r="G8724" s="38"/>
      <c r="H8724" s="37"/>
      <c r="I8724" s="41"/>
      <c r="J8724" s="41"/>
      <c r="K8724" s="37"/>
      <c r="L8724" s="37"/>
      <c r="M8724" s="37"/>
      <c r="N8724" s="37"/>
      <c r="O8724" s="38"/>
    </row>
    <row r="8725" spans="2:15" x14ac:dyDescent="0.4">
      <c r="B8725" s="63"/>
      <c r="C8725" s="37"/>
      <c r="D8725" s="37"/>
      <c r="E8725" s="37"/>
      <c r="F8725" s="37"/>
      <c r="G8725" s="38"/>
      <c r="H8725" s="37"/>
      <c r="I8725" s="41"/>
      <c r="J8725" s="41"/>
      <c r="K8725" s="37"/>
      <c r="L8725" s="37"/>
      <c r="M8725" s="37"/>
      <c r="N8725" s="37"/>
      <c r="O8725" s="38"/>
    </row>
    <row r="8726" spans="2:15" x14ac:dyDescent="0.4">
      <c r="B8726" s="63"/>
      <c r="C8726" s="37"/>
      <c r="D8726" s="37"/>
      <c r="E8726" s="37"/>
      <c r="F8726" s="37"/>
      <c r="G8726" s="38"/>
      <c r="H8726" s="37"/>
      <c r="I8726" s="41"/>
      <c r="J8726" s="41"/>
      <c r="K8726" s="37"/>
      <c r="L8726" s="37"/>
      <c r="M8726" s="37"/>
      <c r="N8726" s="37"/>
      <c r="O8726" s="38"/>
    </row>
    <row r="8727" spans="2:15" x14ac:dyDescent="0.4">
      <c r="B8727" s="63"/>
      <c r="C8727" s="37"/>
      <c r="D8727" s="37"/>
      <c r="E8727" s="37"/>
      <c r="F8727" s="37"/>
      <c r="G8727" s="38"/>
      <c r="H8727" s="37"/>
      <c r="I8727" s="41"/>
      <c r="J8727" s="41"/>
      <c r="K8727" s="37"/>
      <c r="L8727" s="37"/>
      <c r="M8727" s="37"/>
      <c r="N8727" s="37"/>
      <c r="O8727" s="38"/>
    </row>
    <row r="8728" spans="2:15" x14ac:dyDescent="0.4">
      <c r="B8728" s="63"/>
      <c r="C8728" s="37"/>
      <c r="D8728" s="37"/>
      <c r="E8728" s="37"/>
      <c r="F8728" s="37"/>
      <c r="G8728" s="38"/>
      <c r="H8728" s="37"/>
      <c r="I8728" s="41"/>
      <c r="J8728" s="41"/>
      <c r="K8728" s="37"/>
      <c r="L8728" s="37"/>
      <c r="M8728" s="37"/>
      <c r="N8728" s="37"/>
      <c r="O8728" s="38"/>
    </row>
    <row r="8729" spans="2:15" x14ac:dyDescent="0.4">
      <c r="B8729" s="63"/>
      <c r="C8729" s="37"/>
      <c r="D8729" s="37"/>
      <c r="E8729" s="37"/>
      <c r="F8729" s="37"/>
      <c r="G8729" s="38"/>
      <c r="H8729" s="37"/>
      <c r="I8729" s="41"/>
      <c r="J8729" s="41"/>
      <c r="K8729" s="37"/>
      <c r="L8729" s="37"/>
      <c r="M8729" s="37"/>
      <c r="N8729" s="37"/>
      <c r="O8729" s="38"/>
    </row>
    <row r="8730" spans="2:15" x14ac:dyDescent="0.4">
      <c r="B8730" s="63"/>
      <c r="C8730" s="37"/>
      <c r="D8730" s="37"/>
      <c r="E8730" s="37"/>
      <c r="F8730" s="37"/>
      <c r="G8730" s="38"/>
      <c r="H8730" s="37"/>
      <c r="I8730" s="41"/>
      <c r="J8730" s="41"/>
      <c r="K8730" s="37"/>
      <c r="L8730" s="37"/>
      <c r="M8730" s="37"/>
      <c r="N8730" s="37"/>
      <c r="O8730" s="38"/>
    </row>
    <row r="8731" spans="2:15" x14ac:dyDescent="0.4">
      <c r="B8731" s="63"/>
      <c r="C8731" s="37"/>
      <c r="D8731" s="37"/>
      <c r="E8731" s="37"/>
      <c r="F8731" s="37"/>
      <c r="G8731" s="38"/>
      <c r="H8731" s="37"/>
      <c r="I8731" s="41"/>
      <c r="J8731" s="41"/>
      <c r="K8731" s="37"/>
      <c r="L8731" s="37"/>
      <c r="M8731" s="37"/>
      <c r="N8731" s="37"/>
      <c r="O8731" s="38"/>
    </row>
    <row r="8732" spans="2:15" x14ac:dyDescent="0.4">
      <c r="B8732" s="63"/>
      <c r="C8732" s="37"/>
      <c r="D8732" s="37"/>
      <c r="E8732" s="37"/>
      <c r="F8732" s="37"/>
      <c r="G8732" s="38"/>
      <c r="H8732" s="37"/>
      <c r="I8732" s="41"/>
      <c r="J8732" s="41"/>
      <c r="K8732" s="37"/>
      <c r="L8732" s="37"/>
      <c r="M8732" s="37"/>
      <c r="N8732" s="37"/>
      <c r="O8732" s="38"/>
    </row>
    <row r="8733" spans="2:15" x14ac:dyDescent="0.4">
      <c r="B8733" s="63"/>
      <c r="C8733" s="37"/>
      <c r="D8733" s="37"/>
      <c r="E8733" s="37"/>
      <c r="F8733" s="37"/>
      <c r="G8733" s="38"/>
      <c r="H8733" s="37"/>
      <c r="I8733" s="41"/>
      <c r="J8733" s="41"/>
      <c r="K8733" s="37"/>
      <c r="L8733" s="37"/>
      <c r="M8733" s="37"/>
      <c r="N8733" s="37"/>
      <c r="O8733" s="38"/>
    </row>
    <row r="8734" spans="2:15" x14ac:dyDescent="0.4">
      <c r="B8734" s="63"/>
      <c r="C8734" s="37"/>
      <c r="D8734" s="37"/>
      <c r="E8734" s="37"/>
      <c r="F8734" s="37"/>
      <c r="G8734" s="38"/>
      <c r="H8734" s="37"/>
      <c r="I8734" s="41"/>
      <c r="J8734" s="41"/>
      <c r="K8734" s="37"/>
      <c r="L8734" s="37"/>
      <c r="M8734" s="37"/>
      <c r="N8734" s="37"/>
      <c r="O8734" s="38"/>
    </row>
    <row r="8735" spans="2:15" x14ac:dyDescent="0.4">
      <c r="B8735" s="63"/>
      <c r="C8735" s="37"/>
      <c r="D8735" s="37"/>
      <c r="E8735" s="37"/>
      <c r="F8735" s="37"/>
      <c r="G8735" s="38"/>
      <c r="H8735" s="37"/>
      <c r="I8735" s="41"/>
      <c r="J8735" s="41"/>
      <c r="K8735" s="37"/>
      <c r="L8735" s="37"/>
      <c r="M8735" s="37"/>
      <c r="N8735" s="37"/>
      <c r="O8735" s="38"/>
    </row>
    <row r="8736" spans="2:15" x14ac:dyDescent="0.4">
      <c r="B8736" s="63"/>
      <c r="C8736" s="37"/>
      <c r="D8736" s="37"/>
      <c r="E8736" s="37"/>
      <c r="F8736" s="37"/>
      <c r="G8736" s="38"/>
      <c r="H8736" s="37"/>
      <c r="I8736" s="41"/>
      <c r="J8736" s="41"/>
      <c r="K8736" s="37"/>
      <c r="L8736" s="37"/>
      <c r="M8736" s="37"/>
      <c r="N8736" s="37"/>
      <c r="O8736" s="38"/>
    </row>
    <row r="8737" spans="2:15" x14ac:dyDescent="0.4">
      <c r="B8737" s="63"/>
      <c r="C8737" s="37"/>
      <c r="D8737" s="37"/>
      <c r="E8737" s="37"/>
      <c r="F8737" s="37"/>
      <c r="G8737" s="38"/>
      <c r="H8737" s="37"/>
      <c r="I8737" s="41"/>
      <c r="J8737" s="41"/>
      <c r="K8737" s="37"/>
      <c r="L8737" s="37"/>
      <c r="M8737" s="37"/>
      <c r="N8737" s="37"/>
      <c r="O8737" s="38"/>
    </row>
    <row r="8738" spans="2:15" x14ac:dyDescent="0.4">
      <c r="B8738" s="63"/>
      <c r="C8738" s="37"/>
      <c r="D8738" s="37"/>
      <c r="E8738" s="37"/>
      <c r="F8738" s="37"/>
      <c r="G8738" s="38"/>
      <c r="H8738" s="37"/>
      <c r="I8738" s="41"/>
      <c r="J8738" s="41"/>
      <c r="K8738" s="37"/>
      <c r="L8738" s="37"/>
      <c r="M8738" s="37"/>
      <c r="N8738" s="37"/>
      <c r="O8738" s="38"/>
    </row>
    <row r="8739" spans="2:15" x14ac:dyDescent="0.4">
      <c r="B8739" s="63"/>
      <c r="C8739" s="37"/>
      <c r="D8739" s="37"/>
      <c r="E8739" s="37"/>
      <c r="F8739" s="37"/>
      <c r="G8739" s="38"/>
      <c r="H8739" s="37"/>
      <c r="I8739" s="41"/>
      <c r="J8739" s="41"/>
      <c r="K8739" s="37"/>
      <c r="L8739" s="37"/>
      <c r="M8739" s="37"/>
      <c r="N8739" s="37"/>
      <c r="O8739" s="38"/>
    </row>
    <row r="8740" spans="2:15" x14ac:dyDescent="0.4">
      <c r="B8740" s="63"/>
      <c r="C8740" s="37"/>
      <c r="D8740" s="37"/>
      <c r="E8740" s="37"/>
      <c r="F8740" s="37"/>
      <c r="G8740" s="38"/>
      <c r="H8740" s="37"/>
      <c r="I8740" s="41"/>
      <c r="J8740" s="41"/>
      <c r="K8740" s="37"/>
      <c r="L8740" s="37"/>
      <c r="M8740" s="37"/>
      <c r="N8740" s="37"/>
      <c r="O8740" s="38"/>
    </row>
    <row r="8741" spans="2:15" x14ac:dyDescent="0.4">
      <c r="B8741" s="63"/>
      <c r="C8741" s="37"/>
      <c r="D8741" s="37"/>
      <c r="E8741" s="37"/>
      <c r="F8741" s="37"/>
      <c r="G8741" s="38"/>
      <c r="H8741" s="37"/>
      <c r="I8741" s="41"/>
      <c r="J8741" s="41"/>
      <c r="K8741" s="37"/>
      <c r="L8741" s="37"/>
      <c r="M8741" s="37"/>
      <c r="N8741" s="37"/>
      <c r="O8741" s="38"/>
    </row>
    <row r="8742" spans="2:15" x14ac:dyDescent="0.4">
      <c r="B8742" s="63"/>
      <c r="C8742" s="37"/>
      <c r="D8742" s="37"/>
      <c r="E8742" s="37"/>
      <c r="F8742" s="37"/>
      <c r="G8742" s="38"/>
      <c r="H8742" s="37"/>
      <c r="I8742" s="41"/>
      <c r="J8742" s="41"/>
      <c r="K8742" s="37"/>
      <c r="L8742" s="37"/>
      <c r="M8742" s="37"/>
      <c r="N8742" s="37"/>
      <c r="O8742" s="38"/>
    </row>
    <row r="8743" spans="2:15" x14ac:dyDescent="0.4">
      <c r="B8743" s="63"/>
      <c r="C8743" s="37"/>
      <c r="D8743" s="37"/>
      <c r="E8743" s="37"/>
      <c r="F8743" s="37"/>
      <c r="G8743" s="38"/>
      <c r="H8743" s="37"/>
      <c r="I8743" s="41"/>
      <c r="J8743" s="41"/>
      <c r="K8743" s="37"/>
      <c r="L8743" s="37"/>
      <c r="M8743" s="37"/>
      <c r="N8743" s="37"/>
      <c r="O8743" s="38"/>
    </row>
    <row r="8744" spans="2:15" x14ac:dyDescent="0.4">
      <c r="B8744" s="63"/>
      <c r="C8744" s="37"/>
      <c r="D8744" s="37"/>
      <c r="E8744" s="37"/>
      <c r="F8744" s="37"/>
      <c r="G8744" s="38"/>
      <c r="H8744" s="37"/>
      <c r="I8744" s="41"/>
      <c r="J8744" s="41"/>
      <c r="K8744" s="37"/>
      <c r="L8744" s="37"/>
      <c r="M8744" s="37"/>
      <c r="N8744" s="37"/>
      <c r="O8744" s="38"/>
    </row>
    <row r="8745" spans="2:15" x14ac:dyDescent="0.4">
      <c r="B8745" s="63"/>
      <c r="C8745" s="37"/>
      <c r="D8745" s="37"/>
      <c r="E8745" s="37"/>
      <c r="F8745" s="37"/>
      <c r="G8745" s="38"/>
      <c r="H8745" s="37"/>
      <c r="I8745" s="41"/>
      <c r="J8745" s="41"/>
      <c r="K8745" s="37"/>
      <c r="L8745" s="37"/>
      <c r="M8745" s="37"/>
      <c r="N8745" s="37"/>
      <c r="O8745" s="38"/>
    </row>
    <row r="8746" spans="2:15" x14ac:dyDescent="0.4">
      <c r="B8746" s="63"/>
      <c r="C8746" s="37"/>
      <c r="D8746" s="37"/>
      <c r="E8746" s="37"/>
      <c r="F8746" s="37"/>
      <c r="G8746" s="38"/>
      <c r="H8746" s="37"/>
      <c r="I8746" s="41"/>
      <c r="J8746" s="41"/>
      <c r="K8746" s="37"/>
      <c r="L8746" s="37"/>
      <c r="M8746" s="37"/>
      <c r="N8746" s="37"/>
      <c r="O8746" s="38"/>
    </row>
    <row r="8747" spans="2:15" x14ac:dyDescent="0.4">
      <c r="B8747" s="63"/>
      <c r="C8747" s="37"/>
      <c r="D8747" s="37"/>
      <c r="E8747" s="37"/>
      <c r="F8747" s="37"/>
      <c r="G8747" s="38"/>
      <c r="H8747" s="37"/>
      <c r="I8747" s="41"/>
      <c r="J8747" s="41"/>
      <c r="K8747" s="37"/>
      <c r="L8747" s="37"/>
      <c r="M8747" s="37"/>
      <c r="N8747" s="37"/>
      <c r="O8747" s="38"/>
    </row>
    <row r="8748" spans="2:15" x14ac:dyDescent="0.4">
      <c r="B8748" s="63"/>
      <c r="C8748" s="37"/>
      <c r="D8748" s="37"/>
      <c r="E8748" s="37"/>
      <c r="F8748" s="37"/>
      <c r="G8748" s="38"/>
      <c r="H8748" s="37"/>
      <c r="I8748" s="41"/>
      <c r="J8748" s="41"/>
      <c r="K8748" s="37"/>
      <c r="L8748" s="37"/>
      <c r="M8748" s="37"/>
      <c r="N8748" s="37"/>
      <c r="O8748" s="38"/>
    </row>
    <row r="8749" spans="2:15" x14ac:dyDescent="0.4">
      <c r="B8749" s="63"/>
      <c r="C8749" s="37"/>
      <c r="D8749" s="37"/>
      <c r="E8749" s="37"/>
      <c r="F8749" s="37"/>
      <c r="G8749" s="38"/>
      <c r="H8749" s="37"/>
      <c r="I8749" s="41"/>
      <c r="J8749" s="41"/>
      <c r="K8749" s="37"/>
      <c r="L8749" s="37"/>
      <c r="M8749" s="37"/>
      <c r="N8749" s="37"/>
      <c r="O8749" s="38"/>
    </row>
    <row r="8750" spans="2:15" x14ac:dyDescent="0.4">
      <c r="B8750" s="63"/>
      <c r="C8750" s="37"/>
      <c r="D8750" s="37"/>
      <c r="E8750" s="37"/>
      <c r="F8750" s="37"/>
      <c r="G8750" s="38"/>
      <c r="H8750" s="37"/>
      <c r="I8750" s="41"/>
      <c r="J8750" s="41"/>
      <c r="K8750" s="37"/>
      <c r="L8750" s="37"/>
      <c r="M8750" s="37"/>
      <c r="N8750" s="37"/>
      <c r="O8750" s="38"/>
    </row>
    <row r="8751" spans="2:15" x14ac:dyDescent="0.4">
      <c r="B8751" s="63"/>
      <c r="C8751" s="37"/>
      <c r="D8751" s="37"/>
      <c r="E8751" s="37"/>
      <c r="F8751" s="37"/>
      <c r="G8751" s="38"/>
      <c r="H8751" s="37"/>
      <c r="I8751" s="41"/>
      <c r="J8751" s="41"/>
      <c r="K8751" s="37"/>
      <c r="L8751" s="37"/>
      <c r="M8751" s="37"/>
      <c r="N8751" s="37"/>
      <c r="O8751" s="38"/>
    </row>
    <row r="8752" spans="2:15" x14ac:dyDescent="0.4">
      <c r="B8752" s="63"/>
      <c r="C8752" s="37"/>
      <c r="D8752" s="37"/>
      <c r="E8752" s="37"/>
      <c r="F8752" s="37"/>
      <c r="G8752" s="38"/>
      <c r="H8752" s="37"/>
      <c r="I8752" s="41"/>
      <c r="J8752" s="41"/>
      <c r="K8752" s="37"/>
      <c r="L8752" s="37"/>
      <c r="M8752" s="37"/>
      <c r="N8752" s="37"/>
      <c r="O8752" s="38"/>
    </row>
    <row r="8753" spans="2:15" x14ac:dyDescent="0.4">
      <c r="B8753" s="63"/>
      <c r="C8753" s="37"/>
      <c r="D8753" s="37"/>
      <c r="E8753" s="37"/>
      <c r="F8753" s="37"/>
      <c r="G8753" s="38"/>
      <c r="H8753" s="37"/>
      <c r="I8753" s="41"/>
      <c r="J8753" s="41"/>
      <c r="K8753" s="37"/>
      <c r="L8753" s="37"/>
      <c r="M8753" s="37"/>
      <c r="N8753" s="37"/>
      <c r="O8753" s="38"/>
    </row>
    <row r="8754" spans="2:15" x14ac:dyDescent="0.4">
      <c r="B8754" s="63"/>
      <c r="C8754" s="37"/>
      <c r="D8754" s="37"/>
      <c r="E8754" s="37"/>
      <c r="F8754" s="37"/>
      <c r="G8754" s="38"/>
      <c r="H8754" s="37"/>
      <c r="I8754" s="41"/>
      <c r="J8754" s="41"/>
      <c r="K8754" s="37"/>
      <c r="L8754" s="37"/>
      <c r="M8754" s="37"/>
      <c r="N8754" s="37"/>
      <c r="O8754" s="38"/>
    </row>
    <row r="8755" spans="2:15" x14ac:dyDescent="0.4">
      <c r="B8755" s="63"/>
      <c r="C8755" s="37"/>
      <c r="D8755" s="37"/>
      <c r="E8755" s="37"/>
      <c r="F8755" s="37"/>
      <c r="G8755" s="38"/>
      <c r="H8755" s="37"/>
      <c r="I8755" s="41"/>
      <c r="J8755" s="41"/>
      <c r="K8755" s="37"/>
      <c r="L8755" s="37"/>
      <c r="M8755" s="37"/>
      <c r="N8755" s="37"/>
      <c r="O8755" s="38"/>
    </row>
    <row r="8756" spans="2:15" x14ac:dyDescent="0.4">
      <c r="B8756" s="63"/>
      <c r="C8756" s="37"/>
      <c r="D8756" s="37"/>
      <c r="E8756" s="37"/>
      <c r="F8756" s="37"/>
      <c r="G8756" s="38"/>
      <c r="H8756" s="37"/>
      <c r="I8756" s="41"/>
      <c r="J8756" s="41"/>
      <c r="K8756" s="37"/>
      <c r="L8756" s="37"/>
      <c r="M8756" s="37"/>
      <c r="N8756" s="37"/>
      <c r="O8756" s="38"/>
    </row>
    <row r="8757" spans="2:15" x14ac:dyDescent="0.4">
      <c r="B8757" s="63"/>
      <c r="C8757" s="37"/>
      <c r="D8757" s="37"/>
      <c r="E8757" s="37"/>
      <c r="F8757" s="37"/>
      <c r="G8757" s="38"/>
      <c r="H8757" s="37"/>
      <c r="I8757" s="41"/>
      <c r="J8757" s="41"/>
      <c r="K8757" s="37"/>
      <c r="L8757" s="37"/>
      <c r="M8757" s="37"/>
      <c r="N8757" s="37"/>
      <c r="O8757" s="38"/>
    </row>
    <row r="8758" spans="2:15" x14ac:dyDescent="0.4">
      <c r="B8758" s="63"/>
      <c r="C8758" s="37"/>
      <c r="D8758" s="37"/>
      <c r="E8758" s="37"/>
      <c r="F8758" s="37"/>
      <c r="G8758" s="38"/>
      <c r="H8758" s="37"/>
      <c r="I8758" s="41"/>
      <c r="J8758" s="41"/>
      <c r="K8758" s="37"/>
      <c r="L8758" s="37"/>
      <c r="M8758" s="37"/>
      <c r="N8758" s="37"/>
      <c r="O8758" s="38"/>
    </row>
    <row r="8759" spans="2:15" x14ac:dyDescent="0.4">
      <c r="B8759" s="63"/>
      <c r="C8759" s="37"/>
      <c r="D8759" s="37"/>
      <c r="E8759" s="37"/>
      <c r="F8759" s="37"/>
      <c r="G8759" s="38"/>
      <c r="H8759" s="37"/>
      <c r="I8759" s="41"/>
      <c r="J8759" s="41"/>
      <c r="K8759" s="37"/>
      <c r="L8759" s="37"/>
      <c r="M8759" s="37"/>
      <c r="N8759" s="37"/>
      <c r="O8759" s="38"/>
    </row>
    <row r="8760" spans="2:15" x14ac:dyDescent="0.4">
      <c r="B8760" s="63"/>
      <c r="C8760" s="37"/>
      <c r="D8760" s="37"/>
      <c r="E8760" s="37"/>
      <c r="F8760" s="37"/>
      <c r="G8760" s="38"/>
      <c r="H8760" s="37"/>
      <c r="I8760" s="41"/>
      <c r="J8760" s="41"/>
      <c r="K8760" s="37"/>
      <c r="L8760" s="37"/>
      <c r="M8760" s="37"/>
      <c r="N8760" s="37"/>
      <c r="O8760" s="38"/>
    </row>
    <row r="8761" spans="2:15" x14ac:dyDescent="0.4">
      <c r="B8761" s="63"/>
      <c r="C8761" s="37"/>
      <c r="D8761" s="37"/>
      <c r="E8761" s="37"/>
      <c r="F8761" s="37"/>
      <c r="G8761" s="38"/>
      <c r="H8761" s="37"/>
      <c r="I8761" s="41"/>
      <c r="J8761" s="41"/>
      <c r="K8761" s="37"/>
      <c r="L8761" s="37"/>
      <c r="M8761" s="37"/>
      <c r="N8761" s="37"/>
      <c r="O8761" s="38"/>
    </row>
    <row r="8762" spans="2:15" x14ac:dyDescent="0.4">
      <c r="B8762" s="63"/>
      <c r="C8762" s="37"/>
      <c r="D8762" s="37"/>
      <c r="E8762" s="37"/>
      <c r="F8762" s="37"/>
      <c r="G8762" s="38"/>
      <c r="H8762" s="37"/>
      <c r="I8762" s="41"/>
      <c r="J8762" s="41"/>
      <c r="K8762" s="37"/>
      <c r="L8762" s="37"/>
      <c r="M8762" s="37"/>
      <c r="N8762" s="37"/>
      <c r="O8762" s="38"/>
    </row>
    <row r="8763" spans="2:15" x14ac:dyDescent="0.4">
      <c r="B8763" s="63"/>
      <c r="C8763" s="37"/>
      <c r="D8763" s="37"/>
      <c r="E8763" s="37"/>
      <c r="F8763" s="37"/>
      <c r="G8763" s="38"/>
      <c r="H8763" s="37"/>
      <c r="I8763" s="41"/>
      <c r="J8763" s="41"/>
      <c r="K8763" s="37"/>
      <c r="L8763" s="37"/>
      <c r="M8763" s="37"/>
      <c r="N8763" s="37"/>
      <c r="O8763" s="38"/>
    </row>
    <row r="8764" spans="2:15" x14ac:dyDescent="0.4">
      <c r="B8764" s="63"/>
      <c r="C8764" s="37"/>
      <c r="D8764" s="37"/>
      <c r="E8764" s="37"/>
      <c r="F8764" s="37"/>
      <c r="G8764" s="38"/>
      <c r="H8764" s="37"/>
      <c r="I8764" s="41"/>
      <c r="J8764" s="41"/>
      <c r="K8764" s="37"/>
      <c r="L8764" s="37"/>
      <c r="M8764" s="37"/>
      <c r="N8764" s="37"/>
      <c r="O8764" s="38"/>
    </row>
    <row r="8765" spans="2:15" x14ac:dyDescent="0.4">
      <c r="B8765" s="63"/>
      <c r="C8765" s="37"/>
      <c r="D8765" s="37"/>
      <c r="E8765" s="37"/>
      <c r="F8765" s="37"/>
      <c r="G8765" s="38"/>
      <c r="H8765" s="37"/>
      <c r="I8765" s="41"/>
      <c r="J8765" s="41"/>
      <c r="K8765" s="37"/>
      <c r="L8765" s="37"/>
      <c r="M8765" s="37"/>
      <c r="N8765" s="37"/>
      <c r="O8765" s="38"/>
    </row>
    <row r="8766" spans="2:15" x14ac:dyDescent="0.4">
      <c r="B8766" s="63"/>
      <c r="C8766" s="37"/>
      <c r="D8766" s="37"/>
      <c r="E8766" s="37"/>
      <c r="F8766" s="37"/>
      <c r="G8766" s="38"/>
      <c r="H8766" s="37"/>
      <c r="I8766" s="41"/>
      <c r="J8766" s="41"/>
      <c r="K8766" s="37"/>
      <c r="L8766" s="37"/>
      <c r="M8766" s="37"/>
      <c r="N8766" s="37"/>
      <c r="O8766" s="38"/>
    </row>
    <row r="8767" spans="2:15" x14ac:dyDescent="0.4">
      <c r="B8767" s="63"/>
      <c r="C8767" s="37"/>
      <c r="D8767" s="37"/>
      <c r="E8767" s="37"/>
      <c r="F8767" s="37"/>
      <c r="G8767" s="38"/>
      <c r="H8767" s="37"/>
      <c r="I8767" s="41"/>
      <c r="J8767" s="41"/>
      <c r="K8767" s="37"/>
      <c r="L8767" s="37"/>
      <c r="M8767" s="37"/>
      <c r="N8767" s="37"/>
      <c r="O8767" s="38"/>
    </row>
    <row r="8768" spans="2:15" x14ac:dyDescent="0.4">
      <c r="B8768" s="63"/>
      <c r="C8768" s="37"/>
      <c r="D8768" s="37"/>
      <c r="E8768" s="37"/>
      <c r="F8768" s="37"/>
      <c r="G8768" s="38"/>
      <c r="H8768" s="37"/>
      <c r="I8768" s="41"/>
      <c r="J8768" s="41"/>
      <c r="K8768" s="37"/>
      <c r="L8768" s="37"/>
      <c r="M8768" s="37"/>
      <c r="N8768" s="37"/>
      <c r="O8768" s="38"/>
    </row>
    <row r="8769" spans="2:15" x14ac:dyDescent="0.4">
      <c r="B8769" s="63"/>
      <c r="C8769" s="37"/>
      <c r="D8769" s="37"/>
      <c r="E8769" s="37"/>
      <c r="F8769" s="37"/>
      <c r="G8769" s="38"/>
      <c r="H8769" s="37"/>
      <c r="I8769" s="41"/>
      <c r="J8769" s="41"/>
      <c r="K8769" s="37"/>
      <c r="L8769" s="37"/>
      <c r="M8769" s="37"/>
      <c r="N8769" s="37"/>
      <c r="O8769" s="38"/>
    </row>
    <row r="8770" spans="2:15" x14ac:dyDescent="0.4">
      <c r="B8770" s="63"/>
      <c r="C8770" s="37"/>
      <c r="D8770" s="37"/>
      <c r="E8770" s="37"/>
      <c r="F8770" s="37"/>
      <c r="G8770" s="38"/>
      <c r="H8770" s="37"/>
      <c r="I8770" s="41"/>
      <c r="J8770" s="41"/>
      <c r="K8770" s="37"/>
      <c r="L8770" s="37"/>
      <c r="M8770" s="37"/>
      <c r="N8770" s="37"/>
      <c r="O8770" s="38"/>
    </row>
    <row r="8771" spans="2:15" x14ac:dyDescent="0.4">
      <c r="B8771" s="63"/>
      <c r="C8771" s="37"/>
      <c r="D8771" s="37"/>
      <c r="E8771" s="37"/>
      <c r="F8771" s="37"/>
      <c r="G8771" s="38"/>
      <c r="H8771" s="37"/>
      <c r="I8771" s="41"/>
      <c r="J8771" s="41"/>
      <c r="K8771" s="37"/>
      <c r="L8771" s="37"/>
      <c r="M8771" s="37"/>
      <c r="N8771" s="37"/>
      <c r="O8771" s="38"/>
    </row>
    <row r="8772" spans="2:15" x14ac:dyDescent="0.4">
      <c r="B8772" s="63"/>
      <c r="C8772" s="37"/>
      <c r="D8772" s="37"/>
      <c r="E8772" s="37"/>
      <c r="F8772" s="37"/>
      <c r="G8772" s="38"/>
      <c r="H8772" s="37"/>
      <c r="I8772" s="41"/>
      <c r="J8772" s="41"/>
      <c r="K8772" s="37"/>
      <c r="L8772" s="37"/>
      <c r="M8772" s="37"/>
      <c r="N8772" s="37"/>
      <c r="O8772" s="38"/>
    </row>
    <row r="8773" spans="2:15" x14ac:dyDescent="0.4">
      <c r="B8773" s="63"/>
      <c r="C8773" s="37"/>
      <c r="D8773" s="37"/>
      <c r="E8773" s="37"/>
      <c r="F8773" s="37"/>
      <c r="G8773" s="38"/>
      <c r="H8773" s="37"/>
      <c r="I8773" s="41"/>
      <c r="J8773" s="41"/>
      <c r="K8773" s="37"/>
      <c r="L8773" s="37"/>
      <c r="M8773" s="37"/>
      <c r="N8773" s="37"/>
      <c r="O8773" s="38"/>
    </row>
    <row r="8774" spans="2:15" x14ac:dyDescent="0.4">
      <c r="B8774" s="63"/>
      <c r="C8774" s="37"/>
      <c r="D8774" s="37"/>
      <c r="E8774" s="37"/>
      <c r="F8774" s="37"/>
      <c r="G8774" s="38"/>
      <c r="H8774" s="37"/>
      <c r="I8774" s="41"/>
      <c r="J8774" s="41"/>
      <c r="K8774" s="37"/>
      <c r="L8774" s="37"/>
      <c r="M8774" s="37"/>
      <c r="N8774" s="37"/>
      <c r="O8774" s="38"/>
    </row>
    <row r="8775" spans="2:15" x14ac:dyDescent="0.4">
      <c r="B8775" s="63"/>
      <c r="C8775" s="37"/>
      <c r="D8775" s="37"/>
      <c r="E8775" s="37"/>
      <c r="F8775" s="37"/>
      <c r="G8775" s="38"/>
      <c r="H8775" s="37"/>
      <c r="I8775" s="41"/>
      <c r="J8775" s="41"/>
      <c r="K8775" s="37"/>
      <c r="L8775" s="37"/>
      <c r="M8775" s="37"/>
      <c r="N8775" s="37"/>
      <c r="O8775" s="38"/>
    </row>
    <row r="8776" spans="2:15" x14ac:dyDescent="0.4">
      <c r="B8776" s="63"/>
      <c r="C8776" s="37"/>
      <c r="D8776" s="37"/>
      <c r="E8776" s="37"/>
      <c r="F8776" s="37"/>
      <c r="G8776" s="38"/>
      <c r="H8776" s="37"/>
      <c r="I8776" s="41"/>
      <c r="J8776" s="41"/>
      <c r="K8776" s="37"/>
      <c r="L8776" s="37"/>
      <c r="M8776" s="37"/>
      <c r="N8776" s="37"/>
      <c r="O8776" s="38"/>
    </row>
    <row r="8777" spans="2:15" x14ac:dyDescent="0.4">
      <c r="B8777" s="63"/>
      <c r="C8777" s="37"/>
      <c r="D8777" s="37"/>
      <c r="E8777" s="37"/>
      <c r="F8777" s="37"/>
      <c r="G8777" s="38"/>
      <c r="H8777" s="37"/>
      <c r="I8777" s="41"/>
      <c r="J8777" s="41"/>
      <c r="K8777" s="37"/>
      <c r="L8777" s="37"/>
      <c r="M8777" s="37"/>
      <c r="N8777" s="37"/>
      <c r="O8777" s="38"/>
    </row>
    <row r="8778" spans="2:15" x14ac:dyDescent="0.4">
      <c r="B8778" s="63"/>
      <c r="C8778" s="37"/>
      <c r="D8778" s="37"/>
      <c r="E8778" s="37"/>
      <c r="F8778" s="37"/>
      <c r="G8778" s="38"/>
      <c r="H8778" s="37"/>
      <c r="I8778" s="41"/>
      <c r="J8778" s="41"/>
      <c r="K8778" s="37"/>
      <c r="L8778" s="37"/>
      <c r="M8778" s="37"/>
      <c r="N8778" s="37"/>
      <c r="O8778" s="38"/>
    </row>
    <row r="8779" spans="2:15" x14ac:dyDescent="0.4">
      <c r="B8779" s="63"/>
      <c r="C8779" s="37"/>
      <c r="D8779" s="37"/>
      <c r="E8779" s="37"/>
      <c r="F8779" s="37"/>
      <c r="G8779" s="38"/>
      <c r="H8779" s="37"/>
      <c r="I8779" s="41"/>
      <c r="J8779" s="41"/>
      <c r="K8779" s="37"/>
      <c r="L8779" s="37"/>
      <c r="M8779" s="37"/>
      <c r="N8779" s="37"/>
      <c r="O8779" s="38"/>
    </row>
    <row r="8780" spans="2:15" x14ac:dyDescent="0.4">
      <c r="B8780" s="63"/>
      <c r="C8780" s="37"/>
      <c r="D8780" s="37"/>
      <c r="E8780" s="37"/>
      <c r="F8780" s="37"/>
      <c r="G8780" s="38"/>
      <c r="H8780" s="37"/>
      <c r="I8780" s="41"/>
      <c r="J8780" s="41"/>
      <c r="K8780" s="37"/>
      <c r="L8780" s="37"/>
      <c r="M8780" s="37"/>
      <c r="N8780" s="37"/>
      <c r="O8780" s="38"/>
    </row>
    <row r="8781" spans="2:15" x14ac:dyDescent="0.4">
      <c r="B8781" s="63"/>
      <c r="C8781" s="37"/>
      <c r="D8781" s="37"/>
      <c r="E8781" s="37"/>
      <c r="F8781" s="37"/>
      <c r="G8781" s="38"/>
      <c r="H8781" s="37"/>
      <c r="I8781" s="41"/>
      <c r="J8781" s="41"/>
      <c r="K8781" s="37"/>
      <c r="L8781" s="37"/>
      <c r="M8781" s="37"/>
      <c r="N8781" s="37"/>
      <c r="O8781" s="38"/>
    </row>
    <row r="8782" spans="2:15" x14ac:dyDescent="0.4">
      <c r="B8782" s="63"/>
      <c r="C8782" s="37"/>
      <c r="D8782" s="37"/>
      <c r="E8782" s="37"/>
      <c r="F8782" s="37"/>
      <c r="G8782" s="38"/>
      <c r="H8782" s="37"/>
      <c r="I8782" s="41"/>
      <c r="J8782" s="41"/>
      <c r="K8782" s="37"/>
      <c r="L8782" s="37"/>
      <c r="M8782" s="37"/>
      <c r="N8782" s="37"/>
      <c r="O8782" s="38"/>
    </row>
    <row r="8783" spans="2:15" x14ac:dyDescent="0.4">
      <c r="B8783" s="63"/>
      <c r="C8783" s="37"/>
      <c r="D8783" s="37"/>
      <c r="E8783" s="37"/>
      <c r="F8783" s="37"/>
      <c r="G8783" s="38"/>
      <c r="H8783" s="37"/>
      <c r="I8783" s="41"/>
      <c r="J8783" s="41"/>
      <c r="K8783" s="37"/>
      <c r="L8783" s="37"/>
      <c r="M8783" s="37"/>
      <c r="N8783" s="37"/>
      <c r="O8783" s="38"/>
    </row>
    <row r="8784" spans="2:15" x14ac:dyDescent="0.4">
      <c r="B8784" s="63"/>
      <c r="C8784" s="37"/>
      <c r="D8784" s="37"/>
      <c r="E8784" s="37"/>
      <c r="F8784" s="37"/>
      <c r="G8784" s="38"/>
      <c r="H8784" s="37"/>
      <c r="I8784" s="41"/>
      <c r="J8784" s="41"/>
      <c r="K8784" s="37"/>
      <c r="L8784" s="37"/>
      <c r="M8784" s="37"/>
      <c r="N8784" s="37"/>
      <c r="O8784" s="38"/>
    </row>
    <row r="8785" spans="2:15" x14ac:dyDescent="0.4">
      <c r="B8785" s="63"/>
      <c r="C8785" s="37"/>
      <c r="D8785" s="37"/>
      <c r="E8785" s="37"/>
      <c r="F8785" s="37"/>
      <c r="G8785" s="38"/>
      <c r="H8785" s="37"/>
      <c r="I8785" s="41"/>
      <c r="J8785" s="41"/>
      <c r="K8785" s="37"/>
      <c r="L8785" s="37"/>
      <c r="M8785" s="37"/>
      <c r="N8785" s="37"/>
      <c r="O8785" s="38"/>
    </row>
    <row r="8786" spans="2:15" x14ac:dyDescent="0.4">
      <c r="B8786" s="63"/>
      <c r="C8786" s="37"/>
      <c r="D8786" s="37"/>
      <c r="E8786" s="37"/>
      <c r="F8786" s="37"/>
      <c r="G8786" s="38"/>
      <c r="H8786" s="37"/>
      <c r="I8786" s="41"/>
      <c r="J8786" s="41"/>
      <c r="K8786" s="37"/>
      <c r="L8786" s="37"/>
      <c r="M8786" s="37"/>
      <c r="N8786" s="37"/>
      <c r="O8786" s="38"/>
    </row>
    <row r="8787" spans="2:15" x14ac:dyDescent="0.4">
      <c r="B8787" s="63"/>
      <c r="C8787" s="37"/>
      <c r="D8787" s="37"/>
      <c r="E8787" s="37"/>
      <c r="F8787" s="37"/>
      <c r="G8787" s="38"/>
      <c r="H8787" s="37"/>
      <c r="I8787" s="41"/>
      <c r="J8787" s="41"/>
      <c r="K8787" s="37"/>
      <c r="L8787" s="37"/>
      <c r="M8787" s="37"/>
      <c r="N8787" s="37"/>
      <c r="O8787" s="38"/>
    </row>
    <row r="8788" spans="2:15" x14ac:dyDescent="0.4">
      <c r="B8788" s="63"/>
      <c r="C8788" s="37"/>
      <c r="D8788" s="37"/>
      <c r="E8788" s="37"/>
      <c r="F8788" s="37"/>
      <c r="G8788" s="38"/>
      <c r="H8788" s="37"/>
      <c r="I8788" s="41"/>
      <c r="J8788" s="41"/>
      <c r="K8788" s="37"/>
      <c r="L8788" s="37"/>
      <c r="M8788" s="37"/>
      <c r="N8788" s="37"/>
      <c r="O8788" s="38"/>
    </row>
    <row r="8789" spans="2:15" x14ac:dyDescent="0.4">
      <c r="B8789" s="63"/>
      <c r="C8789" s="37"/>
      <c r="D8789" s="37"/>
      <c r="E8789" s="37"/>
      <c r="F8789" s="37"/>
      <c r="G8789" s="38"/>
      <c r="H8789" s="37"/>
      <c r="I8789" s="41"/>
      <c r="J8789" s="41"/>
      <c r="K8789" s="37"/>
      <c r="L8789" s="37"/>
      <c r="M8789" s="37"/>
      <c r="N8789" s="37"/>
      <c r="O8789" s="38"/>
    </row>
    <row r="8790" spans="2:15" x14ac:dyDescent="0.4">
      <c r="B8790" s="63"/>
      <c r="C8790" s="37"/>
      <c r="D8790" s="37"/>
      <c r="E8790" s="37"/>
      <c r="F8790" s="37"/>
      <c r="G8790" s="38"/>
      <c r="H8790" s="37"/>
      <c r="I8790" s="41"/>
      <c r="J8790" s="41"/>
      <c r="K8790" s="37"/>
      <c r="L8790" s="37"/>
      <c r="M8790" s="37"/>
      <c r="N8790" s="37"/>
      <c r="O8790" s="38"/>
    </row>
    <row r="8791" spans="2:15" x14ac:dyDescent="0.4">
      <c r="B8791" s="63"/>
      <c r="C8791" s="37"/>
      <c r="D8791" s="37"/>
      <c r="E8791" s="37"/>
      <c r="F8791" s="37"/>
      <c r="G8791" s="38"/>
      <c r="H8791" s="37"/>
      <c r="I8791" s="41"/>
      <c r="J8791" s="41"/>
      <c r="K8791" s="37"/>
      <c r="L8791" s="37"/>
      <c r="M8791" s="37"/>
      <c r="N8791" s="37"/>
      <c r="O8791" s="38"/>
    </row>
    <row r="8792" spans="2:15" x14ac:dyDescent="0.4">
      <c r="B8792" s="63"/>
      <c r="C8792" s="37"/>
      <c r="D8792" s="37"/>
      <c r="E8792" s="37"/>
      <c r="F8792" s="37"/>
      <c r="G8792" s="38"/>
      <c r="H8792" s="37"/>
      <c r="I8792" s="41"/>
      <c r="J8792" s="41"/>
      <c r="K8792" s="37"/>
      <c r="L8792" s="37"/>
      <c r="M8792" s="37"/>
      <c r="N8792" s="37"/>
      <c r="O8792" s="38"/>
    </row>
    <row r="8793" spans="2:15" x14ac:dyDescent="0.4">
      <c r="B8793" s="63"/>
      <c r="C8793" s="37"/>
      <c r="D8793" s="37"/>
      <c r="E8793" s="37"/>
      <c r="F8793" s="37"/>
      <c r="G8793" s="38"/>
      <c r="H8793" s="37"/>
      <c r="I8793" s="41"/>
      <c r="J8793" s="41"/>
      <c r="K8793" s="37"/>
      <c r="L8793" s="37"/>
      <c r="M8793" s="37"/>
      <c r="N8793" s="37"/>
      <c r="O8793" s="38"/>
    </row>
    <row r="8794" spans="2:15" x14ac:dyDescent="0.4">
      <c r="B8794" s="63"/>
      <c r="C8794" s="37"/>
      <c r="D8794" s="37"/>
      <c r="E8794" s="37"/>
      <c r="F8794" s="37"/>
      <c r="G8794" s="38"/>
      <c r="H8794" s="37"/>
      <c r="I8794" s="41"/>
      <c r="J8794" s="41"/>
      <c r="K8794" s="37"/>
      <c r="L8794" s="37"/>
      <c r="M8794" s="37"/>
      <c r="N8794" s="37"/>
      <c r="O8794" s="38"/>
    </row>
    <row r="8795" spans="2:15" x14ac:dyDescent="0.4">
      <c r="B8795" s="63"/>
      <c r="C8795" s="37"/>
      <c r="D8795" s="37"/>
      <c r="E8795" s="37"/>
      <c r="F8795" s="37"/>
      <c r="G8795" s="38"/>
      <c r="H8795" s="37"/>
      <c r="I8795" s="41"/>
      <c r="J8795" s="41"/>
      <c r="K8795" s="37"/>
      <c r="L8795" s="37"/>
      <c r="M8795" s="37"/>
      <c r="N8795" s="37"/>
      <c r="O8795" s="38"/>
    </row>
    <row r="8796" spans="2:15" x14ac:dyDescent="0.4">
      <c r="B8796" s="63"/>
      <c r="C8796" s="37"/>
      <c r="D8796" s="37"/>
      <c r="E8796" s="37"/>
      <c r="F8796" s="37"/>
      <c r="G8796" s="38"/>
      <c r="H8796" s="37"/>
      <c r="I8796" s="41"/>
      <c r="J8796" s="41"/>
      <c r="K8796" s="37"/>
      <c r="L8796" s="37"/>
      <c r="M8796" s="37"/>
      <c r="N8796" s="37"/>
      <c r="O8796" s="38"/>
    </row>
    <row r="8797" spans="2:15" x14ac:dyDescent="0.4">
      <c r="B8797" s="63"/>
      <c r="C8797" s="37"/>
      <c r="D8797" s="37"/>
      <c r="E8797" s="37"/>
      <c r="F8797" s="37"/>
      <c r="G8797" s="38"/>
      <c r="H8797" s="37"/>
      <c r="I8797" s="41"/>
      <c r="J8797" s="41"/>
      <c r="K8797" s="37"/>
      <c r="L8797" s="37"/>
      <c r="M8797" s="37"/>
      <c r="N8797" s="37"/>
      <c r="O8797" s="38"/>
    </row>
    <row r="8798" spans="2:15" x14ac:dyDescent="0.4">
      <c r="B8798" s="63"/>
      <c r="C8798" s="37"/>
      <c r="D8798" s="37"/>
      <c r="E8798" s="37"/>
      <c r="F8798" s="37"/>
      <c r="G8798" s="38"/>
      <c r="H8798" s="37"/>
      <c r="I8798" s="41"/>
      <c r="J8798" s="41"/>
      <c r="K8798" s="37"/>
      <c r="L8798" s="37"/>
      <c r="M8798" s="37"/>
      <c r="N8798" s="37"/>
      <c r="O8798" s="38"/>
    </row>
    <row r="8799" spans="2:15" x14ac:dyDescent="0.4">
      <c r="B8799" s="63"/>
      <c r="C8799" s="37"/>
      <c r="D8799" s="37"/>
      <c r="E8799" s="37"/>
      <c r="F8799" s="37"/>
      <c r="G8799" s="38"/>
      <c r="H8799" s="37"/>
      <c r="I8799" s="41"/>
      <c r="J8799" s="41"/>
      <c r="K8799" s="37"/>
      <c r="L8799" s="37"/>
      <c r="M8799" s="37"/>
      <c r="N8799" s="37"/>
      <c r="O8799" s="38"/>
    </row>
    <row r="8800" spans="2:15" x14ac:dyDescent="0.4">
      <c r="B8800" s="63"/>
      <c r="C8800" s="37"/>
      <c r="D8800" s="37"/>
      <c r="E8800" s="37"/>
      <c r="F8800" s="37"/>
      <c r="G8800" s="38"/>
      <c r="H8800" s="37"/>
      <c r="I8800" s="41"/>
      <c r="J8800" s="41"/>
      <c r="K8800" s="37"/>
      <c r="L8800" s="37"/>
      <c r="M8800" s="37"/>
      <c r="N8800" s="37"/>
      <c r="O8800" s="38"/>
    </row>
    <row r="8801" spans="2:15" x14ac:dyDescent="0.4">
      <c r="B8801" s="63"/>
      <c r="C8801" s="37"/>
      <c r="D8801" s="37"/>
      <c r="E8801" s="37"/>
      <c r="F8801" s="37"/>
      <c r="G8801" s="38"/>
      <c r="H8801" s="37"/>
      <c r="I8801" s="41"/>
      <c r="J8801" s="41"/>
      <c r="K8801" s="37"/>
      <c r="L8801" s="37"/>
      <c r="M8801" s="37"/>
      <c r="N8801" s="37"/>
      <c r="O8801" s="38"/>
    </row>
    <row r="8802" spans="2:15" x14ac:dyDescent="0.4">
      <c r="B8802" s="63"/>
      <c r="C8802" s="37"/>
      <c r="D8802" s="37"/>
      <c r="E8802" s="37"/>
      <c r="F8802" s="37"/>
      <c r="G8802" s="38"/>
      <c r="H8802" s="37"/>
      <c r="I8802" s="41"/>
      <c r="J8802" s="41"/>
      <c r="K8802" s="37"/>
      <c r="L8802" s="37"/>
      <c r="M8802" s="37"/>
      <c r="N8802" s="37"/>
      <c r="O8802" s="38"/>
    </row>
    <row r="8803" spans="2:15" x14ac:dyDescent="0.4">
      <c r="B8803" s="63"/>
      <c r="C8803" s="37"/>
      <c r="D8803" s="37"/>
      <c r="E8803" s="37"/>
      <c r="F8803" s="37"/>
      <c r="G8803" s="38"/>
      <c r="H8803" s="37"/>
      <c r="I8803" s="41"/>
      <c r="J8803" s="41"/>
      <c r="K8803" s="37"/>
      <c r="L8803" s="37"/>
      <c r="M8803" s="37"/>
      <c r="N8803" s="37"/>
      <c r="O8803" s="38"/>
    </row>
    <row r="8804" spans="2:15" x14ac:dyDescent="0.4">
      <c r="B8804" s="63"/>
      <c r="C8804" s="37"/>
      <c r="D8804" s="37"/>
      <c r="E8804" s="37"/>
      <c r="F8804" s="37"/>
      <c r="G8804" s="38"/>
      <c r="H8804" s="37"/>
      <c r="I8804" s="41"/>
      <c r="J8804" s="41"/>
      <c r="K8804" s="37"/>
      <c r="L8804" s="37"/>
      <c r="M8804" s="37"/>
      <c r="N8804" s="37"/>
      <c r="O8804" s="38"/>
    </row>
    <row r="8805" spans="2:15" x14ac:dyDescent="0.4">
      <c r="B8805" s="63"/>
      <c r="C8805" s="37"/>
      <c r="D8805" s="37"/>
      <c r="E8805" s="37"/>
      <c r="F8805" s="37"/>
      <c r="G8805" s="38"/>
      <c r="H8805" s="37"/>
      <c r="I8805" s="41"/>
      <c r="J8805" s="41"/>
      <c r="K8805" s="37"/>
      <c r="L8805" s="37"/>
      <c r="M8805" s="37"/>
      <c r="N8805" s="37"/>
      <c r="O8805" s="38"/>
    </row>
    <row r="8806" spans="2:15" x14ac:dyDescent="0.4">
      <c r="B8806" s="63"/>
      <c r="C8806" s="37"/>
      <c r="D8806" s="37"/>
      <c r="E8806" s="37"/>
      <c r="F8806" s="37"/>
      <c r="G8806" s="38"/>
      <c r="H8806" s="37"/>
      <c r="I8806" s="41"/>
      <c r="J8806" s="41"/>
      <c r="K8806" s="37"/>
      <c r="L8806" s="37"/>
      <c r="M8806" s="37"/>
      <c r="N8806" s="37"/>
      <c r="O8806" s="38"/>
    </row>
    <row r="8807" spans="2:15" x14ac:dyDescent="0.4">
      <c r="B8807" s="63"/>
      <c r="C8807" s="37"/>
      <c r="D8807" s="37"/>
      <c r="E8807" s="37"/>
      <c r="F8807" s="37"/>
      <c r="G8807" s="38"/>
      <c r="H8807" s="37"/>
      <c r="I8807" s="41"/>
      <c r="J8807" s="41"/>
      <c r="K8807" s="37"/>
      <c r="L8807" s="37"/>
      <c r="M8807" s="37"/>
      <c r="N8807" s="37"/>
      <c r="O8807" s="38"/>
    </row>
    <row r="8808" spans="2:15" x14ac:dyDescent="0.4">
      <c r="B8808" s="63"/>
      <c r="C8808" s="37"/>
      <c r="D8808" s="37"/>
      <c r="E8808" s="37"/>
      <c r="F8808" s="37"/>
      <c r="G8808" s="38"/>
      <c r="H8808" s="37"/>
      <c r="I8808" s="41"/>
      <c r="J8808" s="41"/>
      <c r="K8808" s="37"/>
      <c r="L8808" s="37"/>
      <c r="M8808" s="37"/>
      <c r="N8808" s="37"/>
      <c r="O8808" s="38"/>
    </row>
    <row r="8809" spans="2:15" x14ac:dyDescent="0.4">
      <c r="B8809" s="63"/>
      <c r="C8809" s="37"/>
      <c r="D8809" s="37"/>
      <c r="E8809" s="37"/>
      <c r="F8809" s="37"/>
      <c r="G8809" s="38"/>
      <c r="H8809" s="37"/>
      <c r="I8809" s="41"/>
      <c r="J8809" s="41"/>
      <c r="K8809" s="37"/>
      <c r="L8809" s="37"/>
      <c r="M8809" s="37"/>
      <c r="N8809" s="37"/>
      <c r="O8809" s="38"/>
    </row>
    <row r="8810" spans="2:15" x14ac:dyDescent="0.4">
      <c r="B8810" s="63"/>
      <c r="C8810" s="37"/>
      <c r="D8810" s="37"/>
      <c r="E8810" s="37"/>
      <c r="F8810" s="37"/>
      <c r="G8810" s="38"/>
      <c r="H8810" s="37"/>
      <c r="I8810" s="41"/>
      <c r="J8810" s="41"/>
      <c r="K8810" s="37"/>
      <c r="L8810" s="37"/>
      <c r="M8810" s="37"/>
      <c r="N8810" s="37"/>
      <c r="O8810" s="38"/>
    </row>
    <row r="8811" spans="2:15" x14ac:dyDescent="0.4">
      <c r="B8811" s="63"/>
      <c r="C8811" s="37"/>
      <c r="D8811" s="37"/>
      <c r="E8811" s="37"/>
      <c r="F8811" s="37"/>
      <c r="G8811" s="38"/>
      <c r="H8811" s="37"/>
      <c r="I8811" s="41"/>
      <c r="J8811" s="41"/>
      <c r="K8811" s="37"/>
      <c r="L8811" s="37"/>
      <c r="M8811" s="37"/>
      <c r="N8811" s="37"/>
      <c r="O8811" s="38"/>
    </row>
    <row r="8812" spans="2:15" x14ac:dyDescent="0.4">
      <c r="B8812" s="63"/>
      <c r="C8812" s="37"/>
      <c r="D8812" s="37"/>
      <c r="E8812" s="37"/>
      <c r="F8812" s="37"/>
      <c r="G8812" s="38"/>
      <c r="H8812" s="37"/>
      <c r="I8812" s="41"/>
      <c r="J8812" s="41"/>
      <c r="K8812" s="37"/>
      <c r="L8812" s="37"/>
      <c r="M8812" s="37"/>
      <c r="N8812" s="37"/>
      <c r="O8812" s="38"/>
    </row>
    <row r="8813" spans="2:15" x14ac:dyDescent="0.4">
      <c r="B8813" s="63"/>
      <c r="C8813" s="37"/>
      <c r="D8813" s="37"/>
      <c r="E8813" s="37"/>
      <c r="F8813" s="37"/>
      <c r="G8813" s="38"/>
      <c r="H8813" s="37"/>
      <c r="I8813" s="41"/>
      <c r="J8813" s="41"/>
      <c r="K8813" s="37"/>
      <c r="L8813" s="37"/>
      <c r="M8813" s="37"/>
      <c r="N8813" s="37"/>
      <c r="O8813" s="38"/>
    </row>
    <row r="8814" spans="2:15" x14ac:dyDescent="0.4">
      <c r="B8814" s="63"/>
      <c r="C8814" s="37"/>
      <c r="D8814" s="37"/>
      <c r="E8814" s="37"/>
      <c r="F8814" s="37"/>
      <c r="G8814" s="38"/>
      <c r="H8814" s="37"/>
      <c r="I8814" s="41"/>
      <c r="J8814" s="41"/>
      <c r="K8814" s="37"/>
      <c r="L8814" s="37"/>
      <c r="M8814" s="37"/>
      <c r="N8814" s="37"/>
      <c r="O8814" s="38"/>
    </row>
    <row r="8815" spans="2:15" x14ac:dyDescent="0.4">
      <c r="B8815" s="63"/>
      <c r="C8815" s="37"/>
      <c r="D8815" s="37"/>
      <c r="E8815" s="37"/>
      <c r="F8815" s="37"/>
      <c r="G8815" s="38"/>
      <c r="H8815" s="37"/>
      <c r="I8815" s="41"/>
      <c r="J8815" s="41"/>
      <c r="K8815" s="37"/>
      <c r="L8815" s="37"/>
      <c r="M8815" s="37"/>
      <c r="N8815" s="37"/>
      <c r="O8815" s="38"/>
    </row>
    <row r="8816" spans="2:15" x14ac:dyDescent="0.4">
      <c r="B8816" s="63"/>
      <c r="C8816" s="37"/>
      <c r="D8816" s="37"/>
      <c r="E8816" s="37"/>
      <c r="F8816" s="37"/>
      <c r="G8816" s="38"/>
      <c r="H8816" s="37"/>
      <c r="I8816" s="41"/>
      <c r="J8816" s="41"/>
      <c r="K8816" s="37"/>
      <c r="L8816" s="37"/>
      <c r="M8816" s="37"/>
      <c r="N8816" s="37"/>
      <c r="O8816" s="38"/>
    </row>
    <row r="8817" spans="2:15" x14ac:dyDescent="0.4">
      <c r="B8817" s="63"/>
      <c r="C8817" s="37"/>
      <c r="D8817" s="37"/>
      <c r="E8817" s="37"/>
      <c r="F8817" s="37"/>
      <c r="G8817" s="38"/>
      <c r="H8817" s="37"/>
      <c r="I8817" s="41"/>
      <c r="J8817" s="41"/>
      <c r="K8817" s="37"/>
      <c r="L8817" s="37"/>
      <c r="M8817" s="37"/>
      <c r="N8817" s="37"/>
      <c r="O8817" s="38"/>
    </row>
    <row r="8818" spans="2:15" x14ac:dyDescent="0.4">
      <c r="B8818" s="63"/>
      <c r="C8818" s="37"/>
      <c r="D8818" s="37"/>
      <c r="E8818" s="37"/>
      <c r="F8818" s="37"/>
      <c r="G8818" s="38"/>
      <c r="H8818" s="37"/>
      <c r="I8818" s="41"/>
      <c r="J8818" s="41"/>
      <c r="K8818" s="37"/>
      <c r="L8818" s="37"/>
      <c r="M8818" s="37"/>
      <c r="N8818" s="37"/>
      <c r="O8818" s="38"/>
    </row>
    <row r="8819" spans="2:15" x14ac:dyDescent="0.4">
      <c r="B8819" s="63"/>
      <c r="C8819" s="37"/>
      <c r="D8819" s="37"/>
      <c r="E8819" s="37"/>
      <c r="F8819" s="37"/>
      <c r="G8819" s="38"/>
      <c r="H8819" s="37"/>
      <c r="I8819" s="41"/>
      <c r="J8819" s="41"/>
      <c r="K8819" s="37"/>
      <c r="L8819" s="37"/>
      <c r="M8819" s="37"/>
      <c r="N8819" s="37"/>
      <c r="O8819" s="38"/>
    </row>
    <row r="8820" spans="2:15" x14ac:dyDescent="0.4">
      <c r="B8820" s="63"/>
      <c r="C8820" s="37"/>
      <c r="D8820" s="37"/>
      <c r="E8820" s="37"/>
      <c r="F8820" s="37"/>
      <c r="G8820" s="38"/>
      <c r="H8820" s="37"/>
      <c r="I8820" s="41"/>
      <c r="J8820" s="41"/>
      <c r="K8820" s="37"/>
      <c r="L8820" s="37"/>
      <c r="M8820" s="37"/>
      <c r="N8820" s="37"/>
      <c r="O8820" s="38"/>
    </row>
    <row r="8821" spans="2:15" x14ac:dyDescent="0.4">
      <c r="B8821" s="63"/>
      <c r="C8821" s="37"/>
      <c r="D8821" s="37"/>
      <c r="E8821" s="37"/>
      <c r="F8821" s="37"/>
      <c r="G8821" s="38"/>
      <c r="H8821" s="37"/>
      <c r="I8821" s="41"/>
      <c r="J8821" s="41"/>
      <c r="K8821" s="37"/>
      <c r="L8821" s="37"/>
      <c r="M8821" s="37"/>
      <c r="N8821" s="37"/>
      <c r="O8821" s="38"/>
    </row>
    <row r="8822" spans="2:15" x14ac:dyDescent="0.4">
      <c r="B8822" s="63"/>
      <c r="C8822" s="37"/>
      <c r="D8822" s="37"/>
      <c r="E8822" s="37"/>
      <c r="F8822" s="37"/>
      <c r="G8822" s="38"/>
      <c r="H8822" s="37"/>
      <c r="I8822" s="41"/>
      <c r="J8822" s="41"/>
      <c r="K8822" s="37"/>
      <c r="L8822" s="37"/>
      <c r="M8822" s="37"/>
      <c r="N8822" s="37"/>
      <c r="O8822" s="38"/>
    </row>
    <row r="8823" spans="2:15" x14ac:dyDescent="0.4">
      <c r="B8823" s="63"/>
      <c r="C8823" s="37"/>
      <c r="D8823" s="37"/>
      <c r="E8823" s="37"/>
      <c r="F8823" s="37"/>
      <c r="G8823" s="38"/>
      <c r="H8823" s="37"/>
      <c r="I8823" s="41"/>
      <c r="J8823" s="41"/>
      <c r="K8823" s="37"/>
      <c r="L8823" s="37"/>
      <c r="M8823" s="37"/>
      <c r="N8823" s="37"/>
      <c r="O8823" s="38"/>
    </row>
    <row r="8824" spans="2:15" x14ac:dyDescent="0.4">
      <c r="B8824" s="63"/>
      <c r="C8824" s="37"/>
      <c r="D8824" s="37"/>
      <c r="E8824" s="37"/>
      <c r="F8824" s="37"/>
      <c r="G8824" s="38"/>
      <c r="H8824" s="37"/>
      <c r="I8824" s="41"/>
      <c r="J8824" s="41"/>
      <c r="K8824" s="37"/>
      <c r="L8824" s="37"/>
      <c r="M8824" s="37"/>
      <c r="N8824" s="37"/>
      <c r="O8824" s="38"/>
    </row>
    <row r="8825" spans="2:15" x14ac:dyDescent="0.4">
      <c r="B8825" s="63"/>
      <c r="C8825" s="37"/>
      <c r="D8825" s="37"/>
      <c r="E8825" s="37"/>
      <c r="F8825" s="37"/>
      <c r="G8825" s="38"/>
      <c r="H8825" s="37"/>
      <c r="I8825" s="41"/>
      <c r="J8825" s="41"/>
      <c r="K8825" s="37"/>
      <c r="L8825" s="37"/>
      <c r="M8825" s="37"/>
      <c r="N8825" s="37"/>
      <c r="O8825" s="38"/>
    </row>
    <row r="8826" spans="2:15" x14ac:dyDescent="0.4">
      <c r="B8826" s="63"/>
      <c r="C8826" s="37"/>
      <c r="D8826" s="37"/>
      <c r="E8826" s="37"/>
      <c r="F8826" s="37"/>
      <c r="G8826" s="38"/>
      <c r="H8826" s="37"/>
      <c r="I8826" s="41"/>
      <c r="J8826" s="41"/>
      <c r="K8826" s="37"/>
      <c r="L8826" s="37"/>
      <c r="M8826" s="37"/>
      <c r="N8826" s="37"/>
      <c r="O8826" s="38"/>
    </row>
    <row r="8827" spans="2:15" x14ac:dyDescent="0.4">
      <c r="B8827" s="63"/>
      <c r="C8827" s="37"/>
      <c r="D8827" s="37"/>
      <c r="E8827" s="37"/>
      <c r="F8827" s="37"/>
      <c r="G8827" s="38"/>
      <c r="H8827" s="37"/>
      <c r="I8827" s="41"/>
      <c r="J8827" s="41"/>
      <c r="K8827" s="37"/>
      <c r="L8827" s="37"/>
      <c r="M8827" s="37"/>
      <c r="N8827" s="37"/>
      <c r="O8827" s="38"/>
    </row>
    <row r="8828" spans="2:15" x14ac:dyDescent="0.4">
      <c r="B8828" s="63"/>
      <c r="C8828" s="37"/>
      <c r="D8828" s="37"/>
      <c r="E8828" s="37"/>
      <c r="F8828" s="37"/>
      <c r="G8828" s="38"/>
      <c r="H8828" s="37"/>
      <c r="I8828" s="41"/>
      <c r="J8828" s="41"/>
      <c r="K8828" s="37"/>
      <c r="L8828" s="37"/>
      <c r="M8828" s="37"/>
      <c r="N8828" s="37"/>
      <c r="O8828" s="38"/>
    </row>
    <row r="8829" spans="2:15" x14ac:dyDescent="0.4">
      <c r="B8829" s="63"/>
      <c r="C8829" s="37"/>
      <c r="D8829" s="37"/>
      <c r="E8829" s="37"/>
      <c r="F8829" s="37"/>
      <c r="G8829" s="38"/>
      <c r="H8829" s="37"/>
      <c r="I8829" s="41"/>
      <c r="J8829" s="41"/>
      <c r="K8829" s="37"/>
      <c r="L8829" s="37"/>
      <c r="M8829" s="37"/>
      <c r="N8829" s="37"/>
      <c r="O8829" s="38"/>
    </row>
    <row r="8830" spans="2:15" x14ac:dyDescent="0.4">
      <c r="B8830" s="63"/>
      <c r="C8830" s="37"/>
      <c r="D8830" s="37"/>
      <c r="E8830" s="37"/>
      <c r="F8830" s="37"/>
      <c r="G8830" s="38"/>
      <c r="H8830" s="37"/>
      <c r="I8830" s="41"/>
      <c r="J8830" s="41"/>
      <c r="K8830" s="37"/>
      <c r="L8830" s="37"/>
      <c r="M8830" s="37"/>
      <c r="N8830" s="37"/>
      <c r="O8830" s="38"/>
    </row>
    <row r="8831" spans="2:15" x14ac:dyDescent="0.4">
      <c r="B8831" s="63"/>
      <c r="C8831" s="37"/>
      <c r="D8831" s="37"/>
      <c r="E8831" s="37"/>
      <c r="F8831" s="37"/>
      <c r="G8831" s="38"/>
      <c r="H8831" s="37"/>
      <c r="I8831" s="41"/>
      <c r="J8831" s="41"/>
      <c r="K8831" s="37"/>
      <c r="L8831" s="37"/>
      <c r="M8831" s="37"/>
      <c r="N8831" s="37"/>
      <c r="O8831" s="38"/>
    </row>
    <row r="8832" spans="2:15" x14ac:dyDescent="0.4">
      <c r="B8832" s="63"/>
      <c r="C8832" s="37"/>
      <c r="D8832" s="37"/>
      <c r="E8832" s="37"/>
      <c r="F8832" s="37"/>
      <c r="G8832" s="38"/>
      <c r="H8832" s="37"/>
      <c r="I8832" s="41"/>
      <c r="J8832" s="41"/>
      <c r="K8832" s="37"/>
      <c r="L8832" s="37"/>
      <c r="M8832" s="37"/>
      <c r="N8832" s="37"/>
      <c r="O8832" s="38"/>
    </row>
    <row r="8833" spans="2:15" x14ac:dyDescent="0.4">
      <c r="B8833" s="63"/>
      <c r="C8833" s="37"/>
      <c r="D8833" s="37"/>
      <c r="E8833" s="37"/>
      <c r="F8833" s="37"/>
      <c r="G8833" s="38"/>
      <c r="H8833" s="37"/>
      <c r="I8833" s="41"/>
      <c r="J8833" s="41"/>
      <c r="K8833" s="37"/>
      <c r="L8833" s="37"/>
      <c r="M8833" s="37"/>
      <c r="N8833" s="37"/>
      <c r="O8833" s="38"/>
    </row>
    <row r="8834" spans="2:15" x14ac:dyDescent="0.4">
      <c r="B8834" s="63"/>
      <c r="C8834" s="37"/>
      <c r="D8834" s="37"/>
      <c r="E8834" s="37"/>
      <c r="F8834" s="37"/>
      <c r="G8834" s="38"/>
      <c r="H8834" s="37"/>
      <c r="I8834" s="41"/>
      <c r="J8834" s="41"/>
      <c r="K8834" s="37"/>
      <c r="L8834" s="37"/>
      <c r="M8834" s="37"/>
      <c r="N8834" s="37"/>
      <c r="O8834" s="38"/>
    </row>
    <row r="8835" spans="2:15" x14ac:dyDescent="0.4">
      <c r="B8835" s="63"/>
      <c r="C8835" s="37"/>
      <c r="D8835" s="37"/>
      <c r="E8835" s="37"/>
      <c r="F8835" s="37"/>
      <c r="G8835" s="38"/>
      <c r="H8835" s="37"/>
      <c r="I8835" s="41"/>
      <c r="J8835" s="41"/>
      <c r="K8835" s="37"/>
      <c r="L8835" s="37"/>
      <c r="M8835" s="37"/>
      <c r="N8835" s="37"/>
      <c r="O8835" s="38"/>
    </row>
    <row r="8836" spans="2:15" x14ac:dyDescent="0.4">
      <c r="B8836" s="63"/>
      <c r="C8836" s="37"/>
      <c r="D8836" s="37"/>
      <c r="E8836" s="37"/>
      <c r="F8836" s="37"/>
      <c r="G8836" s="38"/>
      <c r="H8836" s="37"/>
      <c r="I8836" s="41"/>
      <c r="J8836" s="41"/>
      <c r="K8836" s="37"/>
      <c r="L8836" s="37"/>
      <c r="M8836" s="37"/>
      <c r="N8836" s="37"/>
      <c r="O8836" s="38"/>
    </row>
    <row r="8837" spans="2:15" x14ac:dyDescent="0.4">
      <c r="B8837" s="63"/>
      <c r="C8837" s="37"/>
      <c r="D8837" s="37"/>
      <c r="E8837" s="37"/>
      <c r="F8837" s="37"/>
      <c r="G8837" s="38"/>
      <c r="H8837" s="37"/>
      <c r="I8837" s="41"/>
      <c r="J8837" s="41"/>
      <c r="K8837" s="37"/>
      <c r="L8837" s="37"/>
      <c r="M8837" s="37"/>
      <c r="N8837" s="37"/>
      <c r="O8837" s="38"/>
    </row>
    <row r="8838" spans="2:15" x14ac:dyDescent="0.4">
      <c r="B8838" s="63"/>
      <c r="C8838" s="37"/>
      <c r="D8838" s="37"/>
      <c r="E8838" s="37"/>
      <c r="F8838" s="37"/>
      <c r="G8838" s="38"/>
      <c r="H8838" s="37"/>
      <c r="I8838" s="41"/>
      <c r="J8838" s="41"/>
      <c r="K8838" s="37"/>
      <c r="L8838" s="37"/>
      <c r="M8838" s="37"/>
      <c r="N8838" s="37"/>
      <c r="O8838" s="38"/>
    </row>
    <row r="8839" spans="2:15" x14ac:dyDescent="0.4">
      <c r="B8839" s="63"/>
      <c r="C8839" s="37"/>
      <c r="D8839" s="37"/>
      <c r="E8839" s="37"/>
      <c r="F8839" s="37"/>
      <c r="G8839" s="38"/>
      <c r="H8839" s="37"/>
      <c r="I8839" s="41"/>
      <c r="J8839" s="41"/>
      <c r="K8839" s="37"/>
      <c r="L8839" s="37"/>
      <c r="M8839" s="37"/>
      <c r="N8839" s="37"/>
      <c r="O8839" s="38"/>
    </row>
    <row r="8840" spans="2:15" x14ac:dyDescent="0.4">
      <c r="B8840" s="63"/>
      <c r="C8840" s="37"/>
      <c r="D8840" s="37"/>
      <c r="E8840" s="37"/>
      <c r="F8840" s="37"/>
      <c r="G8840" s="38"/>
      <c r="H8840" s="37"/>
      <c r="I8840" s="41"/>
      <c r="J8840" s="41"/>
      <c r="K8840" s="37"/>
      <c r="L8840" s="37"/>
      <c r="M8840" s="37"/>
      <c r="N8840" s="37"/>
      <c r="O8840" s="38"/>
    </row>
    <row r="8841" spans="2:15" x14ac:dyDescent="0.4">
      <c r="B8841" s="63"/>
      <c r="C8841" s="37"/>
      <c r="D8841" s="37"/>
      <c r="E8841" s="37"/>
      <c r="F8841" s="37"/>
      <c r="G8841" s="38"/>
      <c r="H8841" s="37"/>
      <c r="I8841" s="41"/>
      <c r="J8841" s="41"/>
      <c r="K8841" s="37"/>
      <c r="L8841" s="37"/>
      <c r="M8841" s="37"/>
      <c r="N8841" s="37"/>
      <c r="O8841" s="38"/>
    </row>
    <row r="8842" spans="2:15" x14ac:dyDescent="0.4">
      <c r="B8842" s="63"/>
      <c r="C8842" s="37"/>
      <c r="D8842" s="37"/>
      <c r="E8842" s="37"/>
      <c r="F8842" s="37"/>
      <c r="G8842" s="38"/>
      <c r="H8842" s="37"/>
      <c r="I8842" s="41"/>
      <c r="J8842" s="41"/>
      <c r="K8842" s="37"/>
      <c r="L8842" s="37"/>
      <c r="M8842" s="37"/>
      <c r="N8842" s="37"/>
      <c r="O8842" s="38"/>
    </row>
    <row r="8843" spans="2:15" x14ac:dyDescent="0.4">
      <c r="B8843" s="63"/>
      <c r="C8843" s="37"/>
      <c r="D8843" s="37"/>
      <c r="E8843" s="37"/>
      <c r="F8843" s="37"/>
      <c r="G8843" s="38"/>
      <c r="H8843" s="37"/>
      <c r="I8843" s="41"/>
      <c r="J8843" s="41"/>
      <c r="K8843" s="37"/>
      <c r="L8843" s="37"/>
      <c r="M8843" s="37"/>
      <c r="N8843" s="37"/>
      <c r="O8843" s="38"/>
    </row>
    <row r="8844" spans="2:15" x14ac:dyDescent="0.4">
      <c r="B8844" s="63"/>
      <c r="C8844" s="37"/>
      <c r="D8844" s="37"/>
      <c r="E8844" s="37"/>
      <c r="F8844" s="37"/>
      <c r="G8844" s="38"/>
      <c r="H8844" s="37"/>
      <c r="I8844" s="41"/>
      <c r="J8844" s="41"/>
      <c r="K8844" s="37"/>
      <c r="L8844" s="37"/>
      <c r="M8844" s="37"/>
      <c r="N8844" s="37"/>
      <c r="O8844" s="38"/>
    </row>
    <row r="8845" spans="2:15" x14ac:dyDescent="0.4">
      <c r="B8845" s="63"/>
      <c r="C8845" s="37"/>
      <c r="D8845" s="37"/>
      <c r="E8845" s="37"/>
      <c r="F8845" s="37"/>
      <c r="G8845" s="38"/>
      <c r="H8845" s="37"/>
      <c r="I8845" s="41"/>
      <c r="J8845" s="41"/>
      <c r="K8845" s="37"/>
      <c r="L8845" s="37"/>
      <c r="M8845" s="37"/>
      <c r="N8845" s="37"/>
      <c r="O8845" s="38"/>
    </row>
    <row r="8846" spans="2:15" x14ac:dyDescent="0.4">
      <c r="B8846" s="63"/>
      <c r="C8846" s="37"/>
      <c r="D8846" s="37"/>
      <c r="E8846" s="37"/>
      <c r="F8846" s="37"/>
      <c r="G8846" s="38"/>
      <c r="H8846" s="37"/>
      <c r="I8846" s="41"/>
      <c r="J8846" s="41"/>
      <c r="K8846" s="37"/>
      <c r="L8846" s="37"/>
      <c r="M8846" s="37"/>
      <c r="N8846" s="37"/>
      <c r="O8846" s="38"/>
    </row>
    <row r="8847" spans="2:15" x14ac:dyDescent="0.4">
      <c r="B8847" s="63"/>
      <c r="C8847" s="37"/>
      <c r="D8847" s="37"/>
      <c r="E8847" s="37"/>
      <c r="F8847" s="37"/>
      <c r="G8847" s="38"/>
      <c r="H8847" s="37"/>
      <c r="I8847" s="41"/>
      <c r="J8847" s="41"/>
      <c r="K8847" s="37"/>
      <c r="L8847" s="37"/>
      <c r="M8847" s="37"/>
      <c r="N8847" s="37"/>
      <c r="O8847" s="38"/>
    </row>
    <row r="8848" spans="2:15" x14ac:dyDescent="0.4">
      <c r="B8848" s="63"/>
      <c r="C8848" s="37"/>
      <c r="D8848" s="37"/>
      <c r="E8848" s="37"/>
      <c r="F8848" s="37"/>
      <c r="G8848" s="38"/>
      <c r="H8848" s="37"/>
      <c r="I8848" s="41"/>
      <c r="J8848" s="41"/>
      <c r="K8848" s="37"/>
      <c r="L8848" s="37"/>
      <c r="M8848" s="37"/>
      <c r="N8848" s="37"/>
      <c r="O8848" s="38"/>
    </row>
    <row r="8849" spans="2:15" x14ac:dyDescent="0.4">
      <c r="B8849" s="63"/>
      <c r="C8849" s="37"/>
      <c r="D8849" s="37"/>
      <c r="E8849" s="37"/>
      <c r="F8849" s="37"/>
      <c r="G8849" s="38"/>
      <c r="H8849" s="37"/>
      <c r="I8849" s="41"/>
      <c r="J8849" s="41"/>
      <c r="K8849" s="37"/>
      <c r="L8849" s="37"/>
      <c r="M8849" s="37"/>
      <c r="N8849" s="37"/>
      <c r="O8849" s="38"/>
    </row>
    <row r="8850" spans="2:15" x14ac:dyDescent="0.4">
      <c r="B8850" s="63"/>
      <c r="C8850" s="37"/>
      <c r="D8850" s="37"/>
      <c r="E8850" s="37"/>
      <c r="F8850" s="37"/>
      <c r="G8850" s="38"/>
      <c r="H8850" s="37"/>
      <c r="I8850" s="41"/>
      <c r="J8850" s="41"/>
      <c r="K8850" s="37"/>
      <c r="L8850" s="37"/>
      <c r="M8850" s="37"/>
      <c r="N8850" s="37"/>
      <c r="O8850" s="38"/>
    </row>
    <row r="8851" spans="2:15" x14ac:dyDescent="0.4">
      <c r="B8851" s="63"/>
      <c r="C8851" s="37"/>
      <c r="D8851" s="37"/>
      <c r="E8851" s="37"/>
      <c r="F8851" s="37"/>
      <c r="G8851" s="38"/>
      <c r="H8851" s="37"/>
      <c r="I8851" s="41"/>
      <c r="J8851" s="41"/>
      <c r="K8851" s="37"/>
      <c r="L8851" s="37"/>
      <c r="M8851" s="37"/>
      <c r="N8851" s="37"/>
      <c r="O8851" s="38"/>
    </row>
    <row r="8852" spans="2:15" x14ac:dyDescent="0.4">
      <c r="B8852" s="63"/>
      <c r="C8852" s="37"/>
      <c r="D8852" s="37"/>
      <c r="E8852" s="37"/>
      <c r="F8852" s="37"/>
      <c r="G8852" s="38"/>
      <c r="H8852" s="37"/>
      <c r="I8852" s="41"/>
      <c r="J8852" s="41"/>
      <c r="K8852" s="37"/>
      <c r="L8852" s="37"/>
      <c r="M8852" s="37"/>
      <c r="N8852" s="37"/>
      <c r="O8852" s="38"/>
    </row>
    <row r="8853" spans="2:15" x14ac:dyDescent="0.4">
      <c r="B8853" s="63"/>
      <c r="C8853" s="37"/>
      <c r="D8853" s="37"/>
      <c r="E8853" s="37"/>
      <c r="F8853" s="37"/>
      <c r="G8853" s="38"/>
      <c r="H8853" s="37"/>
      <c r="I8853" s="41"/>
      <c r="J8853" s="41"/>
      <c r="K8853" s="37"/>
      <c r="L8853" s="37"/>
      <c r="M8853" s="37"/>
      <c r="N8853" s="37"/>
      <c r="O8853" s="38"/>
    </row>
    <row r="8854" spans="2:15" x14ac:dyDescent="0.4">
      <c r="B8854" s="63"/>
      <c r="C8854" s="37"/>
      <c r="D8854" s="37"/>
      <c r="E8854" s="37"/>
      <c r="F8854" s="37"/>
      <c r="G8854" s="38"/>
      <c r="H8854" s="37"/>
      <c r="I8854" s="41"/>
      <c r="J8854" s="41"/>
      <c r="K8854" s="37"/>
      <c r="L8854" s="37"/>
      <c r="M8854" s="37"/>
      <c r="N8854" s="37"/>
      <c r="O8854" s="38"/>
    </row>
    <row r="8855" spans="2:15" x14ac:dyDescent="0.4">
      <c r="B8855" s="63"/>
      <c r="C8855" s="37"/>
      <c r="D8855" s="37"/>
      <c r="E8855" s="37"/>
      <c r="F8855" s="37"/>
      <c r="G8855" s="38"/>
      <c r="H8855" s="37"/>
      <c r="I8855" s="41"/>
      <c r="J8855" s="41"/>
      <c r="K8855" s="37"/>
      <c r="L8855" s="37"/>
      <c r="M8855" s="37"/>
      <c r="N8855" s="37"/>
      <c r="O8855" s="38"/>
    </row>
    <row r="8856" spans="2:15" x14ac:dyDescent="0.4">
      <c r="B8856" s="63"/>
      <c r="C8856" s="37"/>
      <c r="D8856" s="37"/>
      <c r="E8856" s="37"/>
      <c r="F8856" s="37"/>
      <c r="G8856" s="38"/>
      <c r="H8856" s="37"/>
      <c r="I8856" s="41"/>
      <c r="J8856" s="41"/>
      <c r="K8856" s="37"/>
      <c r="L8856" s="37"/>
      <c r="M8856" s="37"/>
      <c r="N8856" s="37"/>
      <c r="O8856" s="38"/>
    </row>
    <row r="8857" spans="2:15" x14ac:dyDescent="0.4">
      <c r="B8857" s="63"/>
      <c r="C8857" s="37"/>
      <c r="D8857" s="37"/>
      <c r="E8857" s="37"/>
      <c r="F8857" s="37"/>
      <c r="G8857" s="38"/>
      <c r="H8857" s="37"/>
      <c r="I8857" s="41"/>
      <c r="J8857" s="41"/>
      <c r="K8857" s="37"/>
      <c r="L8857" s="37"/>
      <c r="M8857" s="37"/>
      <c r="N8857" s="37"/>
      <c r="O8857" s="38"/>
    </row>
    <row r="8858" spans="2:15" x14ac:dyDescent="0.4">
      <c r="B8858" s="63"/>
      <c r="C8858" s="37"/>
      <c r="D8858" s="37"/>
      <c r="E8858" s="37"/>
      <c r="F8858" s="37"/>
      <c r="G8858" s="38"/>
      <c r="H8858" s="37"/>
      <c r="I8858" s="41"/>
      <c r="J8858" s="41"/>
      <c r="K8858" s="37"/>
      <c r="L8858" s="37"/>
      <c r="M8858" s="37"/>
      <c r="N8858" s="37"/>
      <c r="O8858" s="38"/>
    </row>
    <row r="8859" spans="2:15" x14ac:dyDescent="0.4">
      <c r="B8859" s="63"/>
      <c r="C8859" s="37"/>
      <c r="D8859" s="37"/>
      <c r="E8859" s="37"/>
      <c r="F8859" s="37"/>
      <c r="G8859" s="38"/>
      <c r="H8859" s="37"/>
      <c r="I8859" s="41"/>
      <c r="J8859" s="41"/>
      <c r="K8859" s="37"/>
      <c r="L8859" s="37"/>
      <c r="M8859" s="37"/>
      <c r="N8859" s="37"/>
      <c r="O8859" s="38"/>
    </row>
    <row r="8860" spans="2:15" x14ac:dyDescent="0.4">
      <c r="B8860" s="63"/>
      <c r="C8860" s="37"/>
      <c r="D8860" s="37"/>
      <c r="E8860" s="37"/>
      <c r="F8860" s="37"/>
      <c r="G8860" s="38"/>
      <c r="H8860" s="37"/>
      <c r="I8860" s="41"/>
      <c r="J8860" s="41"/>
      <c r="K8860" s="37"/>
      <c r="L8860" s="37"/>
      <c r="M8860" s="37"/>
      <c r="N8860" s="37"/>
      <c r="O8860" s="38"/>
    </row>
    <row r="8861" spans="2:15" x14ac:dyDescent="0.4">
      <c r="B8861" s="63"/>
      <c r="C8861" s="37"/>
      <c r="D8861" s="37"/>
      <c r="E8861" s="37"/>
      <c r="F8861" s="37"/>
      <c r="G8861" s="38"/>
      <c r="H8861" s="37"/>
      <c r="I8861" s="41"/>
      <c r="J8861" s="41"/>
      <c r="K8861" s="37"/>
      <c r="L8861" s="37"/>
      <c r="M8861" s="37"/>
      <c r="N8861" s="37"/>
      <c r="O8861" s="38"/>
    </row>
    <row r="8862" spans="2:15" x14ac:dyDescent="0.4">
      <c r="B8862" s="63"/>
      <c r="C8862" s="37"/>
      <c r="D8862" s="37"/>
      <c r="E8862" s="37"/>
      <c r="F8862" s="37"/>
      <c r="G8862" s="38"/>
      <c r="H8862" s="37"/>
      <c r="I8862" s="41"/>
      <c r="J8862" s="41"/>
      <c r="K8862" s="37"/>
      <c r="L8862" s="37"/>
      <c r="M8862" s="37"/>
      <c r="N8862" s="37"/>
      <c r="O8862" s="38"/>
    </row>
    <row r="8863" spans="2:15" x14ac:dyDescent="0.4">
      <c r="B8863" s="63"/>
      <c r="C8863" s="37"/>
      <c r="D8863" s="37"/>
      <c r="E8863" s="37"/>
      <c r="F8863" s="37"/>
      <c r="G8863" s="38"/>
      <c r="H8863" s="37"/>
      <c r="I8863" s="41"/>
      <c r="J8863" s="41"/>
      <c r="K8863" s="37"/>
      <c r="L8863" s="37"/>
      <c r="M8863" s="37"/>
      <c r="N8863" s="37"/>
      <c r="O8863" s="38"/>
    </row>
    <row r="8864" spans="2:15" x14ac:dyDescent="0.4">
      <c r="B8864" s="63"/>
      <c r="C8864" s="37"/>
      <c r="D8864" s="37"/>
      <c r="E8864" s="37"/>
      <c r="F8864" s="37"/>
      <c r="G8864" s="38"/>
      <c r="H8864" s="37"/>
      <c r="I8864" s="41"/>
      <c r="J8864" s="41"/>
      <c r="K8864" s="37"/>
      <c r="L8864" s="37"/>
      <c r="M8864" s="37"/>
      <c r="N8864" s="37"/>
      <c r="O8864" s="38"/>
    </row>
    <row r="8865" spans="2:15" x14ac:dyDescent="0.4">
      <c r="B8865" s="63"/>
      <c r="C8865" s="37"/>
      <c r="D8865" s="37"/>
      <c r="E8865" s="37"/>
      <c r="F8865" s="37"/>
      <c r="G8865" s="38"/>
      <c r="H8865" s="37"/>
      <c r="I8865" s="41"/>
      <c r="J8865" s="41"/>
      <c r="K8865" s="37"/>
      <c r="L8865" s="37"/>
      <c r="M8865" s="37"/>
      <c r="N8865" s="37"/>
      <c r="O8865" s="38"/>
    </row>
    <row r="8866" spans="2:15" x14ac:dyDescent="0.4">
      <c r="B8866" s="63"/>
      <c r="C8866" s="37"/>
      <c r="D8866" s="37"/>
      <c r="E8866" s="37"/>
      <c r="F8866" s="37"/>
      <c r="G8866" s="38"/>
      <c r="H8866" s="37"/>
      <c r="I8866" s="41"/>
      <c r="J8866" s="41"/>
      <c r="K8866" s="37"/>
      <c r="L8866" s="37"/>
      <c r="M8866" s="37"/>
      <c r="N8866" s="37"/>
      <c r="O8866" s="38"/>
    </row>
    <row r="8867" spans="2:15" x14ac:dyDescent="0.4">
      <c r="B8867" s="63"/>
      <c r="C8867" s="37"/>
      <c r="D8867" s="37"/>
      <c r="E8867" s="37"/>
      <c r="F8867" s="37"/>
      <c r="G8867" s="38"/>
      <c r="H8867" s="37"/>
      <c r="I8867" s="41"/>
      <c r="J8867" s="41"/>
      <c r="K8867" s="37"/>
      <c r="L8867" s="37"/>
      <c r="M8867" s="37"/>
      <c r="N8867" s="37"/>
      <c r="O8867" s="38"/>
    </row>
    <row r="8868" spans="2:15" x14ac:dyDescent="0.4">
      <c r="B8868" s="63"/>
      <c r="C8868" s="37"/>
      <c r="D8868" s="37"/>
      <c r="E8868" s="37"/>
      <c r="F8868" s="37"/>
      <c r="G8868" s="38"/>
      <c r="H8868" s="37"/>
      <c r="I8868" s="41"/>
      <c r="J8868" s="41"/>
      <c r="K8868" s="37"/>
      <c r="L8868" s="37"/>
      <c r="M8868" s="37"/>
      <c r="N8868" s="37"/>
      <c r="O8868" s="38"/>
    </row>
    <row r="8869" spans="2:15" x14ac:dyDescent="0.4">
      <c r="B8869" s="63"/>
      <c r="C8869" s="37"/>
      <c r="D8869" s="37"/>
      <c r="E8869" s="37"/>
      <c r="F8869" s="37"/>
      <c r="G8869" s="38"/>
      <c r="H8869" s="37"/>
      <c r="I8869" s="41"/>
      <c r="J8869" s="41"/>
      <c r="K8869" s="37"/>
      <c r="L8869" s="37"/>
      <c r="M8869" s="37"/>
      <c r="N8869" s="37"/>
      <c r="O8869" s="38"/>
    </row>
    <row r="8870" spans="2:15" x14ac:dyDescent="0.4">
      <c r="B8870" s="63"/>
      <c r="C8870" s="37"/>
      <c r="D8870" s="37"/>
      <c r="E8870" s="37"/>
      <c r="F8870" s="37"/>
      <c r="G8870" s="38"/>
      <c r="H8870" s="37"/>
      <c r="I8870" s="41"/>
      <c r="J8870" s="41"/>
      <c r="K8870" s="37"/>
      <c r="L8870" s="37"/>
      <c r="M8870" s="37"/>
      <c r="N8870" s="37"/>
      <c r="O8870" s="38"/>
    </row>
    <row r="8871" spans="2:15" x14ac:dyDescent="0.4">
      <c r="B8871" s="63"/>
      <c r="C8871" s="37"/>
      <c r="D8871" s="37"/>
      <c r="E8871" s="37"/>
      <c r="F8871" s="37"/>
      <c r="G8871" s="38"/>
      <c r="H8871" s="37"/>
      <c r="I8871" s="41"/>
      <c r="J8871" s="41"/>
      <c r="K8871" s="37"/>
      <c r="L8871" s="37"/>
      <c r="M8871" s="37"/>
      <c r="N8871" s="37"/>
      <c r="O8871" s="38"/>
    </row>
    <row r="8872" spans="2:15" x14ac:dyDescent="0.4">
      <c r="B8872" s="63"/>
      <c r="C8872" s="37"/>
      <c r="D8872" s="37"/>
      <c r="E8872" s="37"/>
      <c r="F8872" s="37"/>
      <c r="G8872" s="38"/>
      <c r="H8872" s="37"/>
      <c r="I8872" s="41"/>
      <c r="J8872" s="41"/>
      <c r="K8872" s="37"/>
      <c r="L8872" s="37"/>
      <c r="M8872" s="37"/>
      <c r="N8872" s="37"/>
      <c r="O8872" s="38"/>
    </row>
    <row r="8873" spans="2:15" x14ac:dyDescent="0.4">
      <c r="B8873" s="63"/>
      <c r="C8873" s="37"/>
      <c r="D8873" s="37"/>
      <c r="E8873" s="37"/>
      <c r="F8873" s="37"/>
      <c r="G8873" s="38"/>
      <c r="H8873" s="37"/>
      <c r="I8873" s="41"/>
      <c r="J8873" s="41"/>
      <c r="K8873" s="37"/>
      <c r="L8873" s="37"/>
      <c r="M8873" s="37"/>
      <c r="N8873" s="37"/>
      <c r="O8873" s="38"/>
    </row>
    <row r="8874" spans="2:15" x14ac:dyDescent="0.4">
      <c r="B8874" s="63"/>
      <c r="C8874" s="37"/>
      <c r="D8874" s="37"/>
      <c r="E8874" s="37"/>
      <c r="F8874" s="37"/>
      <c r="G8874" s="38"/>
      <c r="H8874" s="37"/>
      <c r="I8874" s="41"/>
      <c r="J8874" s="41"/>
      <c r="K8874" s="37"/>
      <c r="L8874" s="37"/>
      <c r="M8874" s="37"/>
      <c r="N8874" s="37"/>
      <c r="O8874" s="38"/>
    </row>
    <row r="8875" spans="2:15" x14ac:dyDescent="0.4">
      <c r="B8875" s="63"/>
      <c r="C8875" s="37"/>
      <c r="D8875" s="37"/>
      <c r="E8875" s="37"/>
      <c r="F8875" s="37"/>
      <c r="G8875" s="38"/>
      <c r="H8875" s="37"/>
      <c r="I8875" s="41"/>
      <c r="J8875" s="41"/>
      <c r="K8875" s="37"/>
      <c r="L8875" s="37"/>
      <c r="M8875" s="37"/>
      <c r="N8875" s="37"/>
      <c r="O8875" s="38"/>
    </row>
    <row r="8876" spans="2:15" x14ac:dyDescent="0.4">
      <c r="B8876" s="63"/>
      <c r="C8876" s="37"/>
      <c r="D8876" s="37"/>
      <c r="E8876" s="37"/>
      <c r="F8876" s="37"/>
      <c r="G8876" s="38"/>
      <c r="H8876" s="37"/>
      <c r="I8876" s="41"/>
      <c r="J8876" s="41"/>
      <c r="K8876" s="37"/>
      <c r="L8876" s="37"/>
      <c r="M8876" s="37"/>
      <c r="N8876" s="37"/>
      <c r="O8876" s="38"/>
    </row>
    <row r="8877" spans="2:15" x14ac:dyDescent="0.4">
      <c r="B8877" s="63"/>
      <c r="C8877" s="37"/>
      <c r="D8877" s="37"/>
      <c r="E8877" s="37"/>
      <c r="F8877" s="37"/>
      <c r="G8877" s="38"/>
      <c r="H8877" s="37"/>
      <c r="I8877" s="41"/>
      <c r="J8877" s="41"/>
      <c r="K8877" s="37"/>
      <c r="L8877" s="37"/>
      <c r="M8877" s="37"/>
      <c r="N8877" s="37"/>
      <c r="O8877" s="38"/>
    </row>
    <row r="8878" spans="2:15" x14ac:dyDescent="0.4">
      <c r="B8878" s="63"/>
      <c r="C8878" s="37"/>
      <c r="D8878" s="37"/>
      <c r="E8878" s="37"/>
      <c r="F8878" s="37"/>
      <c r="G8878" s="38"/>
      <c r="H8878" s="37"/>
      <c r="I8878" s="41"/>
      <c r="J8878" s="41"/>
      <c r="K8878" s="37"/>
      <c r="L8878" s="37"/>
      <c r="M8878" s="37"/>
      <c r="N8878" s="37"/>
      <c r="O8878" s="38"/>
    </row>
    <row r="8879" spans="2:15" x14ac:dyDescent="0.4">
      <c r="B8879" s="63"/>
      <c r="C8879" s="37"/>
      <c r="D8879" s="37"/>
      <c r="E8879" s="37"/>
      <c r="F8879" s="37"/>
      <c r="G8879" s="38"/>
      <c r="H8879" s="37"/>
      <c r="I8879" s="41"/>
      <c r="J8879" s="41"/>
      <c r="K8879" s="37"/>
      <c r="L8879" s="37"/>
      <c r="M8879" s="37"/>
      <c r="N8879" s="37"/>
      <c r="O8879" s="38"/>
    </row>
    <row r="8880" spans="2:15" x14ac:dyDescent="0.4">
      <c r="B8880" s="63"/>
      <c r="C8880" s="37"/>
      <c r="D8880" s="37"/>
      <c r="E8880" s="37"/>
      <c r="F8880" s="37"/>
      <c r="G8880" s="38"/>
      <c r="H8880" s="37"/>
      <c r="I8880" s="41"/>
      <c r="J8880" s="41"/>
      <c r="K8880" s="37"/>
      <c r="L8880" s="37"/>
      <c r="M8880" s="37"/>
      <c r="N8880" s="37"/>
      <c r="O8880" s="38"/>
    </row>
    <row r="8881" spans="2:15" x14ac:dyDescent="0.4">
      <c r="B8881" s="63"/>
      <c r="C8881" s="37"/>
      <c r="D8881" s="37"/>
      <c r="E8881" s="37"/>
      <c r="F8881" s="37"/>
      <c r="G8881" s="38"/>
      <c r="H8881" s="37"/>
      <c r="I8881" s="41"/>
      <c r="J8881" s="41"/>
      <c r="K8881" s="37"/>
      <c r="L8881" s="37"/>
      <c r="M8881" s="37"/>
      <c r="N8881" s="37"/>
      <c r="O8881" s="38"/>
    </row>
    <row r="8882" spans="2:15" x14ac:dyDescent="0.4">
      <c r="B8882" s="63"/>
      <c r="C8882" s="37"/>
      <c r="D8882" s="37"/>
      <c r="E8882" s="37"/>
      <c r="F8882" s="37"/>
      <c r="G8882" s="38"/>
      <c r="H8882" s="37"/>
      <c r="I8882" s="41"/>
      <c r="J8882" s="41"/>
      <c r="K8882" s="37"/>
      <c r="L8882" s="37"/>
      <c r="M8882" s="37"/>
      <c r="N8882" s="37"/>
      <c r="O8882" s="38"/>
    </row>
    <row r="8883" spans="2:15" x14ac:dyDescent="0.4">
      <c r="B8883" s="63"/>
      <c r="C8883" s="37"/>
      <c r="D8883" s="37"/>
      <c r="E8883" s="37"/>
      <c r="F8883" s="37"/>
      <c r="G8883" s="38"/>
      <c r="H8883" s="37"/>
      <c r="I8883" s="41"/>
      <c r="J8883" s="41"/>
      <c r="K8883" s="37"/>
      <c r="L8883" s="37"/>
      <c r="M8883" s="37"/>
      <c r="N8883" s="37"/>
      <c r="O8883" s="38"/>
    </row>
    <row r="8884" spans="2:15" x14ac:dyDescent="0.4">
      <c r="B8884" s="63"/>
      <c r="C8884" s="37"/>
      <c r="D8884" s="37"/>
      <c r="E8884" s="37"/>
      <c r="F8884" s="37"/>
      <c r="G8884" s="38"/>
      <c r="H8884" s="37"/>
      <c r="I8884" s="41"/>
      <c r="J8884" s="41"/>
      <c r="K8884" s="37"/>
      <c r="L8884" s="37"/>
      <c r="M8884" s="37"/>
      <c r="N8884" s="37"/>
      <c r="O8884" s="38"/>
    </row>
    <row r="8885" spans="2:15" x14ac:dyDescent="0.4">
      <c r="B8885" s="63"/>
      <c r="C8885" s="37"/>
      <c r="D8885" s="37"/>
      <c r="E8885" s="37"/>
      <c r="F8885" s="37"/>
      <c r="G8885" s="38"/>
      <c r="H8885" s="37"/>
      <c r="I8885" s="41"/>
      <c r="J8885" s="41"/>
      <c r="K8885" s="37"/>
      <c r="L8885" s="37"/>
      <c r="M8885" s="37"/>
      <c r="N8885" s="37"/>
      <c r="O8885" s="38"/>
    </row>
    <row r="8886" spans="2:15" x14ac:dyDescent="0.4">
      <c r="B8886" s="63"/>
      <c r="C8886" s="37"/>
      <c r="D8886" s="37"/>
      <c r="E8886" s="37"/>
      <c r="F8886" s="37"/>
      <c r="G8886" s="38"/>
      <c r="H8886" s="37"/>
      <c r="I8886" s="41"/>
      <c r="J8886" s="41"/>
      <c r="K8886" s="37"/>
      <c r="L8886" s="37"/>
      <c r="M8886" s="37"/>
      <c r="N8886" s="37"/>
      <c r="O8886" s="38"/>
    </row>
    <row r="8887" spans="2:15" x14ac:dyDescent="0.4">
      <c r="B8887" s="63"/>
      <c r="C8887" s="37"/>
      <c r="D8887" s="37"/>
      <c r="E8887" s="37"/>
      <c r="F8887" s="37"/>
      <c r="G8887" s="38"/>
      <c r="H8887" s="37"/>
      <c r="I8887" s="41"/>
      <c r="J8887" s="41"/>
      <c r="K8887" s="37"/>
      <c r="L8887" s="37"/>
      <c r="M8887" s="37"/>
      <c r="N8887" s="37"/>
      <c r="O8887" s="38"/>
    </row>
    <row r="8888" spans="2:15" x14ac:dyDescent="0.4">
      <c r="B8888" s="63"/>
      <c r="C8888" s="37"/>
      <c r="D8888" s="37"/>
      <c r="E8888" s="37"/>
      <c r="F8888" s="37"/>
      <c r="G8888" s="38"/>
      <c r="H8888" s="37"/>
      <c r="I8888" s="41"/>
      <c r="J8888" s="41"/>
      <c r="K8888" s="37"/>
      <c r="L8888" s="37"/>
      <c r="M8888" s="37"/>
      <c r="N8888" s="37"/>
      <c r="O8888" s="38"/>
    </row>
    <row r="8889" spans="2:15" x14ac:dyDescent="0.4">
      <c r="B8889" s="63"/>
      <c r="C8889" s="37"/>
      <c r="D8889" s="37"/>
      <c r="E8889" s="37"/>
      <c r="F8889" s="37"/>
      <c r="G8889" s="38"/>
      <c r="H8889" s="37"/>
      <c r="I8889" s="41"/>
      <c r="J8889" s="41"/>
      <c r="K8889" s="37"/>
      <c r="L8889" s="37"/>
      <c r="M8889" s="37"/>
      <c r="N8889" s="37"/>
      <c r="O8889" s="38"/>
    </row>
    <row r="8890" spans="2:15" x14ac:dyDescent="0.4">
      <c r="B8890" s="63"/>
      <c r="C8890" s="37"/>
      <c r="D8890" s="37"/>
      <c r="E8890" s="37"/>
      <c r="F8890" s="37"/>
      <c r="G8890" s="38"/>
      <c r="H8890" s="37"/>
      <c r="I8890" s="41"/>
      <c r="J8890" s="41"/>
      <c r="K8890" s="37"/>
      <c r="L8890" s="37"/>
      <c r="M8890" s="37"/>
      <c r="N8890" s="37"/>
      <c r="O8890" s="38"/>
    </row>
    <row r="8891" spans="2:15" x14ac:dyDescent="0.4">
      <c r="B8891" s="63"/>
      <c r="C8891" s="37"/>
      <c r="D8891" s="37"/>
      <c r="E8891" s="37"/>
      <c r="F8891" s="37"/>
      <c r="G8891" s="38"/>
      <c r="H8891" s="37"/>
      <c r="I8891" s="41"/>
      <c r="J8891" s="41"/>
      <c r="K8891" s="37"/>
      <c r="L8891" s="37"/>
      <c r="M8891" s="37"/>
      <c r="N8891" s="37"/>
      <c r="O8891" s="38"/>
    </row>
    <row r="8892" spans="2:15" x14ac:dyDescent="0.4">
      <c r="B8892" s="63"/>
      <c r="C8892" s="37"/>
      <c r="D8892" s="37"/>
      <c r="E8892" s="37"/>
      <c r="F8892" s="37"/>
      <c r="G8892" s="38"/>
      <c r="H8892" s="37"/>
      <c r="I8892" s="41"/>
      <c r="J8892" s="41"/>
      <c r="K8892" s="37"/>
      <c r="L8892" s="37"/>
      <c r="M8892" s="37"/>
      <c r="N8892" s="37"/>
      <c r="O8892" s="38"/>
    </row>
    <row r="8893" spans="2:15" x14ac:dyDescent="0.4">
      <c r="B8893" s="63"/>
      <c r="C8893" s="37"/>
      <c r="D8893" s="37"/>
      <c r="E8893" s="37"/>
      <c r="F8893" s="37"/>
      <c r="G8893" s="38"/>
      <c r="H8893" s="37"/>
      <c r="I8893" s="41"/>
      <c r="J8893" s="41"/>
      <c r="K8893" s="37"/>
      <c r="L8893" s="37"/>
      <c r="M8893" s="37"/>
      <c r="N8893" s="37"/>
      <c r="O8893" s="38"/>
    </row>
    <row r="8894" spans="2:15" x14ac:dyDescent="0.4">
      <c r="B8894" s="63"/>
      <c r="C8894" s="37"/>
      <c r="D8894" s="37"/>
      <c r="E8894" s="37"/>
      <c r="F8894" s="37"/>
      <c r="G8894" s="38"/>
      <c r="H8894" s="37"/>
      <c r="I8894" s="41"/>
      <c r="J8894" s="41"/>
      <c r="K8894" s="37"/>
      <c r="L8894" s="37"/>
      <c r="M8894" s="37"/>
      <c r="N8894" s="37"/>
      <c r="O8894" s="38"/>
    </row>
    <row r="8895" spans="2:15" x14ac:dyDescent="0.4">
      <c r="B8895" s="63"/>
      <c r="C8895" s="37"/>
      <c r="D8895" s="37"/>
      <c r="E8895" s="37"/>
      <c r="F8895" s="37"/>
      <c r="G8895" s="38"/>
      <c r="H8895" s="37"/>
      <c r="I8895" s="41"/>
      <c r="J8895" s="41"/>
      <c r="K8895" s="37"/>
      <c r="L8895" s="37"/>
      <c r="M8895" s="37"/>
      <c r="N8895" s="37"/>
      <c r="O8895" s="38"/>
    </row>
    <row r="8896" spans="2:15" x14ac:dyDescent="0.4">
      <c r="B8896" s="63"/>
      <c r="C8896" s="37"/>
      <c r="D8896" s="37"/>
      <c r="E8896" s="37"/>
      <c r="F8896" s="37"/>
      <c r="G8896" s="38"/>
      <c r="H8896" s="37"/>
      <c r="I8896" s="41"/>
      <c r="J8896" s="41"/>
      <c r="K8896" s="37"/>
      <c r="L8896" s="37"/>
      <c r="M8896" s="37"/>
      <c r="N8896" s="37"/>
      <c r="O8896" s="38"/>
    </row>
    <row r="8897" spans="2:15" x14ac:dyDescent="0.4">
      <c r="B8897" s="63"/>
      <c r="C8897" s="37"/>
      <c r="D8897" s="37"/>
      <c r="E8897" s="37"/>
      <c r="F8897" s="37"/>
      <c r="G8897" s="38"/>
      <c r="H8897" s="37"/>
      <c r="I8897" s="41"/>
      <c r="J8897" s="41"/>
      <c r="K8897" s="37"/>
      <c r="L8897" s="37"/>
      <c r="M8897" s="37"/>
      <c r="N8897" s="37"/>
      <c r="O8897" s="38"/>
    </row>
    <row r="8898" spans="2:15" x14ac:dyDescent="0.4">
      <c r="B8898" s="63"/>
      <c r="C8898" s="37"/>
      <c r="D8898" s="37"/>
      <c r="E8898" s="37"/>
      <c r="F8898" s="37"/>
      <c r="G8898" s="38"/>
      <c r="H8898" s="37"/>
      <c r="I8898" s="41"/>
      <c r="J8898" s="41"/>
      <c r="K8898" s="37"/>
      <c r="L8898" s="37"/>
      <c r="M8898" s="37"/>
      <c r="N8898" s="37"/>
      <c r="O8898" s="38"/>
    </row>
    <row r="8899" spans="2:15" x14ac:dyDescent="0.4">
      <c r="B8899" s="63"/>
      <c r="C8899" s="37"/>
      <c r="D8899" s="37"/>
      <c r="E8899" s="37"/>
      <c r="F8899" s="37"/>
      <c r="G8899" s="38"/>
      <c r="H8899" s="37"/>
      <c r="I8899" s="41"/>
      <c r="J8899" s="41"/>
      <c r="K8899" s="37"/>
      <c r="L8899" s="37"/>
      <c r="M8899" s="37"/>
      <c r="N8899" s="37"/>
      <c r="O8899" s="38"/>
    </row>
    <row r="8900" spans="2:15" x14ac:dyDescent="0.4">
      <c r="B8900" s="63"/>
      <c r="C8900" s="37"/>
      <c r="D8900" s="37"/>
      <c r="E8900" s="37"/>
      <c r="F8900" s="37"/>
      <c r="G8900" s="38"/>
      <c r="H8900" s="37"/>
      <c r="I8900" s="41"/>
      <c r="J8900" s="41"/>
      <c r="K8900" s="37"/>
      <c r="L8900" s="37"/>
      <c r="M8900" s="37"/>
      <c r="N8900" s="37"/>
      <c r="O8900" s="38"/>
    </row>
    <row r="8901" spans="2:15" x14ac:dyDescent="0.4">
      <c r="B8901" s="63"/>
      <c r="C8901" s="37"/>
      <c r="D8901" s="37"/>
      <c r="E8901" s="37"/>
      <c r="F8901" s="37"/>
      <c r="G8901" s="38"/>
      <c r="H8901" s="37"/>
      <c r="I8901" s="41"/>
      <c r="J8901" s="41"/>
      <c r="K8901" s="37"/>
      <c r="L8901" s="37"/>
      <c r="M8901" s="37"/>
      <c r="N8901" s="37"/>
      <c r="O8901" s="38"/>
    </row>
    <row r="8902" spans="2:15" x14ac:dyDescent="0.4">
      <c r="B8902" s="63"/>
      <c r="C8902" s="37"/>
      <c r="D8902" s="37"/>
      <c r="E8902" s="37"/>
      <c r="F8902" s="37"/>
      <c r="G8902" s="38"/>
      <c r="H8902" s="37"/>
      <c r="I8902" s="41"/>
      <c r="J8902" s="41"/>
      <c r="K8902" s="37"/>
      <c r="L8902" s="37"/>
      <c r="M8902" s="37"/>
      <c r="N8902" s="37"/>
      <c r="O8902" s="38"/>
    </row>
    <row r="8903" spans="2:15" x14ac:dyDescent="0.4">
      <c r="B8903" s="63"/>
      <c r="C8903" s="37"/>
      <c r="D8903" s="37"/>
      <c r="E8903" s="37"/>
      <c r="F8903" s="37"/>
      <c r="G8903" s="38"/>
      <c r="H8903" s="37"/>
      <c r="I8903" s="41"/>
      <c r="J8903" s="41"/>
      <c r="K8903" s="37"/>
      <c r="L8903" s="37"/>
      <c r="M8903" s="37"/>
      <c r="N8903" s="37"/>
      <c r="O8903" s="38"/>
    </row>
    <row r="8904" spans="2:15" x14ac:dyDescent="0.4">
      <c r="B8904" s="63"/>
      <c r="C8904" s="37"/>
      <c r="D8904" s="37"/>
      <c r="E8904" s="37"/>
      <c r="F8904" s="37"/>
      <c r="G8904" s="38"/>
      <c r="H8904" s="37"/>
      <c r="I8904" s="41"/>
      <c r="J8904" s="41"/>
      <c r="K8904" s="37"/>
      <c r="L8904" s="37"/>
      <c r="M8904" s="37"/>
      <c r="N8904" s="37"/>
      <c r="O8904" s="38"/>
    </row>
    <row r="8905" spans="2:15" x14ac:dyDescent="0.4">
      <c r="B8905" s="63"/>
      <c r="C8905" s="37"/>
      <c r="D8905" s="37"/>
      <c r="E8905" s="37"/>
      <c r="F8905" s="37"/>
      <c r="G8905" s="38"/>
      <c r="H8905" s="37"/>
      <c r="I8905" s="41"/>
      <c r="J8905" s="41"/>
      <c r="K8905" s="37"/>
      <c r="L8905" s="37"/>
      <c r="M8905" s="37"/>
      <c r="N8905" s="37"/>
      <c r="O8905" s="38"/>
    </row>
    <row r="8906" spans="2:15" x14ac:dyDescent="0.4">
      <c r="B8906" s="63"/>
      <c r="C8906" s="37"/>
      <c r="D8906" s="37"/>
      <c r="E8906" s="37"/>
      <c r="F8906" s="37"/>
      <c r="G8906" s="38"/>
      <c r="H8906" s="37"/>
      <c r="I8906" s="41"/>
      <c r="J8906" s="41"/>
      <c r="K8906" s="37"/>
      <c r="L8906" s="37"/>
      <c r="M8906" s="37"/>
      <c r="N8906" s="37"/>
      <c r="O8906" s="38"/>
    </row>
    <row r="8907" spans="2:15" x14ac:dyDescent="0.4">
      <c r="B8907" s="63"/>
      <c r="C8907" s="37"/>
      <c r="D8907" s="37"/>
      <c r="E8907" s="37"/>
      <c r="F8907" s="37"/>
      <c r="G8907" s="38"/>
      <c r="H8907" s="37"/>
      <c r="I8907" s="41"/>
      <c r="J8907" s="41"/>
      <c r="K8907" s="37"/>
      <c r="L8907" s="37"/>
      <c r="M8907" s="37"/>
      <c r="N8907" s="37"/>
      <c r="O8907" s="38"/>
    </row>
    <row r="8908" spans="2:15" x14ac:dyDescent="0.4">
      <c r="B8908" s="63"/>
      <c r="C8908" s="37"/>
      <c r="D8908" s="37"/>
      <c r="E8908" s="37"/>
      <c r="F8908" s="37"/>
      <c r="G8908" s="38"/>
      <c r="H8908" s="37"/>
      <c r="I8908" s="41"/>
      <c r="J8908" s="41"/>
      <c r="K8908" s="37"/>
      <c r="L8908" s="37"/>
      <c r="M8908" s="37"/>
      <c r="N8908" s="37"/>
      <c r="O8908" s="38"/>
    </row>
    <row r="8909" spans="2:15" x14ac:dyDescent="0.4">
      <c r="B8909" s="63"/>
      <c r="C8909" s="37"/>
      <c r="D8909" s="37"/>
      <c r="E8909" s="37"/>
      <c r="F8909" s="37"/>
      <c r="G8909" s="38"/>
      <c r="H8909" s="37"/>
      <c r="I8909" s="41"/>
      <c r="J8909" s="41"/>
      <c r="K8909" s="37"/>
      <c r="L8909" s="37"/>
      <c r="M8909" s="37"/>
      <c r="N8909" s="37"/>
      <c r="O8909" s="38"/>
    </row>
    <row r="8910" spans="2:15" x14ac:dyDescent="0.4">
      <c r="B8910" s="63"/>
      <c r="C8910" s="37"/>
      <c r="D8910" s="37"/>
      <c r="E8910" s="37"/>
      <c r="F8910" s="37"/>
      <c r="G8910" s="38"/>
      <c r="H8910" s="37"/>
      <c r="I8910" s="41"/>
      <c r="J8910" s="41"/>
      <c r="K8910" s="37"/>
      <c r="L8910" s="37"/>
      <c r="M8910" s="37"/>
      <c r="N8910" s="37"/>
      <c r="O8910" s="38"/>
    </row>
    <row r="8911" spans="2:15" x14ac:dyDescent="0.4">
      <c r="B8911" s="63"/>
      <c r="C8911" s="37"/>
      <c r="D8911" s="37"/>
      <c r="E8911" s="37"/>
      <c r="F8911" s="37"/>
      <c r="G8911" s="38"/>
      <c r="H8911" s="37"/>
      <c r="I8911" s="41"/>
      <c r="J8911" s="41"/>
      <c r="K8911" s="37"/>
      <c r="L8911" s="37"/>
      <c r="M8911" s="37"/>
      <c r="N8911" s="37"/>
      <c r="O8911" s="38"/>
    </row>
    <row r="8912" spans="2:15" x14ac:dyDescent="0.4">
      <c r="B8912" s="63"/>
      <c r="C8912" s="37"/>
      <c r="D8912" s="37"/>
      <c r="E8912" s="37"/>
      <c r="F8912" s="37"/>
      <c r="G8912" s="38"/>
      <c r="H8912" s="37"/>
      <c r="I8912" s="41"/>
      <c r="J8912" s="41"/>
      <c r="K8912" s="37"/>
      <c r="L8912" s="37"/>
      <c r="M8912" s="37"/>
      <c r="N8912" s="37"/>
      <c r="O8912" s="38"/>
    </row>
    <row r="8913" spans="2:15" x14ac:dyDescent="0.4">
      <c r="B8913" s="63"/>
      <c r="C8913" s="37"/>
      <c r="D8913" s="37"/>
      <c r="E8913" s="37"/>
      <c r="F8913" s="37"/>
      <c r="G8913" s="38"/>
      <c r="H8913" s="37"/>
      <c r="I8913" s="41"/>
      <c r="J8913" s="41"/>
      <c r="K8913" s="37"/>
      <c r="L8913" s="37"/>
      <c r="M8913" s="37"/>
      <c r="N8913" s="37"/>
      <c r="O8913" s="38"/>
    </row>
    <row r="8914" spans="2:15" x14ac:dyDescent="0.4">
      <c r="B8914" s="63"/>
      <c r="C8914" s="37"/>
      <c r="D8914" s="37"/>
      <c r="E8914" s="37"/>
      <c r="F8914" s="37"/>
      <c r="G8914" s="38"/>
      <c r="H8914" s="37"/>
      <c r="I8914" s="41"/>
      <c r="J8914" s="41"/>
      <c r="K8914" s="37"/>
      <c r="L8914" s="37"/>
      <c r="M8914" s="37"/>
      <c r="N8914" s="37"/>
      <c r="O8914" s="38"/>
    </row>
    <row r="8915" spans="2:15" x14ac:dyDescent="0.4">
      <c r="B8915" s="63"/>
      <c r="C8915" s="37"/>
      <c r="D8915" s="37"/>
      <c r="E8915" s="37"/>
      <c r="F8915" s="37"/>
      <c r="G8915" s="38"/>
      <c r="H8915" s="37"/>
      <c r="I8915" s="41"/>
      <c r="J8915" s="41"/>
      <c r="K8915" s="37"/>
      <c r="L8915" s="37"/>
      <c r="M8915" s="37"/>
      <c r="N8915" s="37"/>
      <c r="O8915" s="38"/>
    </row>
    <row r="8916" spans="2:15" x14ac:dyDescent="0.4">
      <c r="B8916" s="63"/>
      <c r="C8916" s="37"/>
      <c r="D8916" s="37"/>
      <c r="E8916" s="37"/>
      <c r="F8916" s="37"/>
      <c r="G8916" s="38"/>
      <c r="H8916" s="37"/>
      <c r="I8916" s="41"/>
      <c r="J8916" s="41"/>
      <c r="K8916" s="37"/>
      <c r="L8916" s="37"/>
      <c r="M8916" s="37"/>
      <c r="N8916" s="37"/>
      <c r="O8916" s="38"/>
    </row>
    <row r="8917" spans="2:15" x14ac:dyDescent="0.4">
      <c r="B8917" s="63"/>
      <c r="C8917" s="37"/>
      <c r="D8917" s="37"/>
      <c r="E8917" s="37"/>
      <c r="F8917" s="37"/>
      <c r="G8917" s="38"/>
      <c r="H8917" s="37"/>
      <c r="I8917" s="41"/>
      <c r="J8917" s="41"/>
      <c r="K8917" s="37"/>
      <c r="L8917" s="37"/>
      <c r="M8917" s="37"/>
      <c r="N8917" s="37"/>
      <c r="O8917" s="38"/>
    </row>
    <row r="8918" spans="2:15" x14ac:dyDescent="0.4">
      <c r="B8918" s="63"/>
      <c r="C8918" s="37"/>
      <c r="D8918" s="37"/>
      <c r="E8918" s="37"/>
      <c r="F8918" s="37"/>
      <c r="G8918" s="38"/>
      <c r="H8918" s="37"/>
      <c r="I8918" s="41"/>
      <c r="J8918" s="41"/>
      <c r="K8918" s="37"/>
      <c r="L8918" s="37"/>
      <c r="M8918" s="37"/>
      <c r="N8918" s="37"/>
      <c r="O8918" s="38"/>
    </row>
    <row r="8919" spans="2:15" x14ac:dyDescent="0.4">
      <c r="B8919" s="63"/>
      <c r="C8919" s="37"/>
      <c r="D8919" s="37"/>
      <c r="E8919" s="37"/>
      <c r="F8919" s="37"/>
      <c r="G8919" s="38"/>
      <c r="H8919" s="37"/>
      <c r="I8919" s="41"/>
      <c r="J8919" s="41"/>
      <c r="K8919" s="37"/>
      <c r="L8919" s="37"/>
      <c r="M8919" s="37"/>
      <c r="N8919" s="37"/>
      <c r="O8919" s="38"/>
    </row>
    <row r="8920" spans="2:15" x14ac:dyDescent="0.4">
      <c r="B8920" s="63"/>
      <c r="C8920" s="37"/>
      <c r="D8920" s="37"/>
      <c r="E8920" s="37"/>
      <c r="F8920" s="37"/>
      <c r="G8920" s="38"/>
      <c r="H8920" s="37"/>
      <c r="I8920" s="41"/>
      <c r="J8920" s="41"/>
      <c r="K8920" s="37"/>
      <c r="L8920" s="37"/>
      <c r="M8920" s="37"/>
      <c r="N8920" s="37"/>
      <c r="O8920" s="38"/>
    </row>
    <row r="8921" spans="2:15" x14ac:dyDescent="0.4">
      <c r="B8921" s="63"/>
      <c r="C8921" s="37"/>
      <c r="D8921" s="37"/>
      <c r="E8921" s="37"/>
      <c r="F8921" s="37"/>
      <c r="G8921" s="38"/>
      <c r="H8921" s="37"/>
      <c r="I8921" s="41"/>
      <c r="J8921" s="41"/>
      <c r="K8921" s="37"/>
      <c r="L8921" s="37"/>
      <c r="M8921" s="37"/>
      <c r="N8921" s="37"/>
      <c r="O8921" s="38"/>
    </row>
    <row r="8922" spans="2:15" x14ac:dyDescent="0.4">
      <c r="B8922" s="63"/>
      <c r="C8922" s="37"/>
      <c r="D8922" s="37"/>
      <c r="E8922" s="37"/>
      <c r="F8922" s="37"/>
      <c r="G8922" s="38"/>
      <c r="H8922" s="37"/>
      <c r="I8922" s="41"/>
      <c r="J8922" s="41"/>
      <c r="K8922" s="37"/>
      <c r="L8922" s="37"/>
      <c r="M8922" s="37"/>
      <c r="N8922" s="37"/>
      <c r="O8922" s="38"/>
    </row>
    <row r="8923" spans="2:15" x14ac:dyDescent="0.4">
      <c r="B8923" s="63"/>
      <c r="C8923" s="37"/>
      <c r="D8923" s="37"/>
      <c r="E8923" s="37"/>
      <c r="F8923" s="37"/>
      <c r="G8923" s="38"/>
      <c r="H8923" s="37"/>
      <c r="I8923" s="41"/>
      <c r="J8923" s="41"/>
      <c r="K8923" s="37"/>
      <c r="L8923" s="37"/>
      <c r="M8923" s="37"/>
      <c r="N8923" s="37"/>
      <c r="O8923" s="38"/>
    </row>
    <row r="8924" spans="2:15" x14ac:dyDescent="0.4">
      <c r="B8924" s="63"/>
      <c r="C8924" s="37"/>
      <c r="D8924" s="37"/>
      <c r="E8924" s="37"/>
      <c r="F8924" s="37"/>
      <c r="G8924" s="38"/>
      <c r="H8924" s="37"/>
      <c r="I8924" s="41"/>
      <c r="J8924" s="41"/>
      <c r="K8924" s="37"/>
      <c r="L8924" s="37"/>
      <c r="M8924" s="37"/>
      <c r="N8924" s="37"/>
      <c r="O8924" s="38"/>
    </row>
    <row r="8925" spans="2:15" x14ac:dyDescent="0.4">
      <c r="B8925" s="63"/>
      <c r="C8925" s="37"/>
      <c r="D8925" s="37"/>
      <c r="E8925" s="37"/>
      <c r="F8925" s="37"/>
      <c r="G8925" s="38"/>
      <c r="H8925" s="37"/>
      <c r="I8925" s="41"/>
      <c r="J8925" s="41"/>
      <c r="K8925" s="37"/>
      <c r="L8925" s="37"/>
      <c r="M8925" s="37"/>
      <c r="N8925" s="37"/>
      <c r="O8925" s="38"/>
    </row>
    <row r="8926" spans="2:15" x14ac:dyDescent="0.4">
      <c r="B8926" s="63"/>
      <c r="C8926" s="37"/>
      <c r="D8926" s="37"/>
      <c r="E8926" s="37"/>
      <c r="F8926" s="37"/>
      <c r="G8926" s="38"/>
      <c r="H8926" s="37"/>
      <c r="I8926" s="41"/>
      <c r="J8926" s="41"/>
      <c r="K8926" s="37"/>
      <c r="L8926" s="37"/>
      <c r="M8926" s="37"/>
      <c r="N8926" s="37"/>
      <c r="O8926" s="38"/>
    </row>
    <row r="8927" spans="2:15" x14ac:dyDescent="0.4">
      <c r="B8927" s="63"/>
      <c r="C8927" s="37"/>
      <c r="D8927" s="37"/>
      <c r="E8927" s="37"/>
      <c r="F8927" s="37"/>
      <c r="G8927" s="38"/>
      <c r="H8927" s="37"/>
      <c r="I8927" s="41"/>
      <c r="J8927" s="41"/>
      <c r="K8927" s="37"/>
      <c r="L8927" s="37"/>
      <c r="M8927" s="37"/>
      <c r="N8927" s="37"/>
      <c r="O8927" s="38"/>
    </row>
    <row r="8928" spans="2:15" x14ac:dyDescent="0.4">
      <c r="B8928" s="63"/>
      <c r="C8928" s="37"/>
      <c r="D8928" s="37"/>
      <c r="E8928" s="37"/>
      <c r="F8928" s="37"/>
      <c r="G8928" s="38"/>
      <c r="H8928" s="37"/>
      <c r="I8928" s="41"/>
      <c r="J8928" s="41"/>
      <c r="K8928" s="37"/>
      <c r="L8928" s="37"/>
      <c r="M8928" s="37"/>
      <c r="N8928" s="37"/>
      <c r="O8928" s="38"/>
    </row>
    <row r="8929" spans="2:15" x14ac:dyDescent="0.4">
      <c r="B8929" s="63"/>
      <c r="C8929" s="37"/>
      <c r="D8929" s="37"/>
      <c r="E8929" s="37"/>
      <c r="F8929" s="37"/>
      <c r="G8929" s="38"/>
      <c r="H8929" s="37"/>
      <c r="I8929" s="41"/>
      <c r="J8929" s="41"/>
      <c r="K8929" s="37"/>
      <c r="L8929" s="37"/>
      <c r="M8929" s="37"/>
      <c r="N8929" s="37"/>
      <c r="O8929" s="38"/>
    </row>
    <row r="8930" spans="2:15" x14ac:dyDescent="0.4">
      <c r="B8930" s="63"/>
      <c r="C8930" s="37"/>
      <c r="D8930" s="37"/>
      <c r="E8930" s="37"/>
      <c r="F8930" s="37"/>
      <c r="G8930" s="38"/>
      <c r="H8930" s="37"/>
      <c r="I8930" s="41"/>
      <c r="J8930" s="41"/>
      <c r="K8930" s="37"/>
      <c r="L8930" s="37"/>
      <c r="M8930" s="37"/>
      <c r="N8930" s="37"/>
      <c r="O8930" s="38"/>
    </row>
    <row r="8931" spans="2:15" x14ac:dyDescent="0.4">
      <c r="B8931" s="63"/>
      <c r="C8931" s="37"/>
      <c r="D8931" s="37"/>
      <c r="E8931" s="37"/>
      <c r="F8931" s="37"/>
      <c r="G8931" s="38"/>
      <c r="H8931" s="37"/>
      <c r="I8931" s="41"/>
      <c r="J8931" s="41"/>
      <c r="K8931" s="37"/>
      <c r="L8931" s="37"/>
      <c r="M8931" s="37"/>
      <c r="N8931" s="37"/>
      <c r="O8931" s="38"/>
    </row>
    <row r="8932" spans="2:15" x14ac:dyDescent="0.4">
      <c r="B8932" s="63"/>
      <c r="C8932" s="37"/>
      <c r="D8932" s="37"/>
      <c r="E8932" s="37"/>
      <c r="F8932" s="37"/>
      <c r="G8932" s="38"/>
      <c r="H8932" s="37"/>
      <c r="I8932" s="41"/>
      <c r="J8932" s="41"/>
      <c r="K8932" s="37"/>
      <c r="L8932" s="37"/>
      <c r="M8932" s="37"/>
      <c r="N8932" s="37"/>
      <c r="O8932" s="38"/>
    </row>
    <row r="8933" spans="2:15" x14ac:dyDescent="0.4">
      <c r="B8933" s="63"/>
      <c r="C8933" s="37"/>
      <c r="D8933" s="37"/>
      <c r="E8933" s="37"/>
      <c r="F8933" s="37"/>
      <c r="G8933" s="38"/>
      <c r="H8933" s="37"/>
      <c r="I8933" s="41"/>
      <c r="J8933" s="41"/>
      <c r="K8933" s="37"/>
      <c r="L8933" s="37"/>
      <c r="M8933" s="37"/>
      <c r="N8933" s="37"/>
      <c r="O8933" s="38"/>
    </row>
    <row r="8934" spans="2:15" x14ac:dyDescent="0.4">
      <c r="B8934" s="63"/>
      <c r="C8934" s="37"/>
      <c r="D8934" s="37"/>
      <c r="E8934" s="37"/>
      <c r="F8934" s="37"/>
      <c r="G8934" s="38"/>
      <c r="H8934" s="37"/>
      <c r="I8934" s="41"/>
      <c r="J8934" s="41"/>
      <c r="K8934" s="37"/>
      <c r="L8934" s="37"/>
      <c r="M8934" s="37"/>
      <c r="N8934" s="37"/>
      <c r="O8934" s="38"/>
    </row>
    <row r="8935" spans="2:15" x14ac:dyDescent="0.4">
      <c r="B8935" s="63"/>
      <c r="C8935" s="37"/>
      <c r="D8935" s="37"/>
      <c r="E8935" s="37"/>
      <c r="F8935" s="37"/>
      <c r="G8935" s="38"/>
      <c r="H8935" s="37"/>
      <c r="I8935" s="41"/>
      <c r="J8935" s="41"/>
      <c r="K8935" s="37"/>
      <c r="L8935" s="37"/>
      <c r="M8935" s="37"/>
      <c r="N8935" s="37"/>
      <c r="O8935" s="38"/>
    </row>
    <row r="8936" spans="2:15" x14ac:dyDescent="0.4">
      <c r="B8936" s="63"/>
      <c r="C8936" s="37"/>
      <c r="D8936" s="37"/>
      <c r="E8936" s="37"/>
      <c r="F8936" s="37"/>
      <c r="G8936" s="38"/>
      <c r="H8936" s="37"/>
      <c r="I8936" s="41"/>
      <c r="J8936" s="41"/>
      <c r="K8936" s="37"/>
      <c r="L8936" s="37"/>
      <c r="M8936" s="37"/>
      <c r="N8936" s="37"/>
      <c r="O8936" s="38"/>
    </row>
    <row r="8937" spans="2:15" x14ac:dyDescent="0.4">
      <c r="B8937" s="63"/>
      <c r="C8937" s="37"/>
      <c r="D8937" s="37"/>
      <c r="E8937" s="37"/>
      <c r="F8937" s="37"/>
      <c r="G8937" s="38"/>
      <c r="H8937" s="37"/>
      <c r="I8937" s="41"/>
      <c r="J8937" s="41"/>
      <c r="K8937" s="37"/>
      <c r="L8937" s="37"/>
      <c r="M8937" s="37"/>
      <c r="N8937" s="37"/>
      <c r="O8937" s="38"/>
    </row>
    <row r="8938" spans="2:15" x14ac:dyDescent="0.4">
      <c r="B8938" s="63"/>
      <c r="C8938" s="37"/>
      <c r="D8938" s="37"/>
      <c r="E8938" s="37"/>
      <c r="F8938" s="37"/>
      <c r="G8938" s="38"/>
      <c r="H8938" s="37"/>
      <c r="I8938" s="41"/>
      <c r="J8938" s="41"/>
      <c r="K8938" s="37"/>
      <c r="L8938" s="37"/>
      <c r="M8938" s="37"/>
      <c r="N8938" s="37"/>
      <c r="O8938" s="38"/>
    </row>
    <row r="8939" spans="2:15" x14ac:dyDescent="0.4">
      <c r="B8939" s="63"/>
      <c r="C8939" s="37"/>
      <c r="D8939" s="37"/>
      <c r="E8939" s="37"/>
      <c r="F8939" s="37"/>
      <c r="G8939" s="38"/>
      <c r="H8939" s="37"/>
      <c r="I8939" s="41"/>
      <c r="J8939" s="41"/>
      <c r="K8939" s="37"/>
      <c r="L8939" s="37"/>
      <c r="M8939" s="37"/>
      <c r="N8939" s="37"/>
      <c r="O8939" s="38"/>
    </row>
    <row r="8940" spans="2:15" x14ac:dyDescent="0.4">
      <c r="B8940" s="63"/>
      <c r="C8940" s="37"/>
      <c r="D8940" s="37"/>
      <c r="E8940" s="37"/>
      <c r="F8940" s="37"/>
      <c r="G8940" s="38"/>
      <c r="H8940" s="37"/>
      <c r="I8940" s="41"/>
      <c r="J8940" s="41"/>
      <c r="K8940" s="37"/>
      <c r="L8940" s="37"/>
      <c r="M8940" s="37"/>
      <c r="N8940" s="37"/>
      <c r="O8940" s="38"/>
    </row>
    <row r="8941" spans="2:15" x14ac:dyDescent="0.4">
      <c r="B8941" s="63"/>
      <c r="C8941" s="37"/>
      <c r="D8941" s="37"/>
      <c r="E8941" s="37"/>
      <c r="F8941" s="37"/>
      <c r="G8941" s="38"/>
      <c r="H8941" s="37"/>
      <c r="I8941" s="41"/>
      <c r="J8941" s="41"/>
      <c r="K8941" s="37"/>
      <c r="L8941" s="37"/>
      <c r="M8941" s="37"/>
      <c r="N8941" s="37"/>
      <c r="O8941" s="38"/>
    </row>
    <row r="8942" spans="2:15" x14ac:dyDescent="0.4">
      <c r="B8942" s="63"/>
      <c r="C8942" s="37"/>
      <c r="D8942" s="37"/>
      <c r="E8942" s="37"/>
      <c r="F8942" s="37"/>
      <c r="G8942" s="38"/>
      <c r="H8942" s="37"/>
      <c r="I8942" s="41"/>
      <c r="J8942" s="41"/>
      <c r="K8942" s="37"/>
      <c r="L8942" s="37"/>
      <c r="M8942" s="37"/>
      <c r="N8942" s="37"/>
      <c r="O8942" s="38"/>
    </row>
    <row r="8943" spans="2:15" x14ac:dyDescent="0.4">
      <c r="B8943" s="63"/>
      <c r="C8943" s="37"/>
      <c r="D8943" s="37"/>
      <c r="E8943" s="37"/>
      <c r="F8943" s="37"/>
      <c r="G8943" s="38"/>
      <c r="H8943" s="37"/>
      <c r="I8943" s="41"/>
      <c r="J8943" s="41"/>
      <c r="K8943" s="37"/>
      <c r="L8943" s="37"/>
      <c r="M8943" s="37"/>
      <c r="N8943" s="37"/>
      <c r="O8943" s="38"/>
    </row>
    <row r="8944" spans="2:15" x14ac:dyDescent="0.4">
      <c r="B8944" s="63"/>
      <c r="C8944" s="37"/>
      <c r="D8944" s="37"/>
      <c r="E8944" s="37"/>
      <c r="F8944" s="37"/>
      <c r="G8944" s="38"/>
      <c r="H8944" s="37"/>
      <c r="I8944" s="41"/>
      <c r="J8944" s="41"/>
      <c r="K8944" s="37"/>
      <c r="L8944" s="37"/>
      <c r="M8944" s="37"/>
      <c r="N8944" s="37"/>
      <c r="O8944" s="38"/>
    </row>
    <row r="8945" spans="2:15" x14ac:dyDescent="0.4">
      <c r="B8945" s="63"/>
      <c r="C8945" s="37"/>
      <c r="D8945" s="37"/>
      <c r="E8945" s="37"/>
      <c r="F8945" s="37"/>
      <c r="G8945" s="38"/>
      <c r="H8945" s="37"/>
      <c r="I8945" s="41"/>
      <c r="J8945" s="41"/>
      <c r="K8945" s="37"/>
      <c r="L8945" s="37"/>
      <c r="M8945" s="37"/>
      <c r="N8945" s="37"/>
      <c r="O8945" s="38"/>
    </row>
    <row r="8946" spans="2:15" x14ac:dyDescent="0.4">
      <c r="B8946" s="63"/>
      <c r="C8946" s="37"/>
      <c r="D8946" s="37"/>
      <c r="E8946" s="37"/>
      <c r="F8946" s="37"/>
      <c r="G8946" s="38"/>
      <c r="H8946" s="37"/>
      <c r="I8946" s="41"/>
      <c r="J8946" s="41"/>
      <c r="K8946" s="37"/>
      <c r="L8946" s="37"/>
      <c r="M8946" s="37"/>
      <c r="N8946" s="37"/>
      <c r="O8946" s="38"/>
    </row>
    <row r="8947" spans="2:15" x14ac:dyDescent="0.4">
      <c r="B8947" s="63"/>
      <c r="C8947" s="37"/>
      <c r="D8947" s="37"/>
      <c r="E8947" s="37"/>
      <c r="F8947" s="37"/>
      <c r="G8947" s="38"/>
      <c r="H8947" s="37"/>
      <c r="I8947" s="41"/>
      <c r="J8947" s="41"/>
      <c r="K8947" s="37"/>
      <c r="L8947" s="37"/>
      <c r="M8947" s="37"/>
      <c r="N8947" s="37"/>
      <c r="O8947" s="38"/>
    </row>
    <row r="8948" spans="2:15" x14ac:dyDescent="0.4">
      <c r="B8948" s="63"/>
      <c r="C8948" s="37"/>
      <c r="D8948" s="37"/>
      <c r="E8948" s="37"/>
      <c r="F8948" s="37"/>
      <c r="G8948" s="38"/>
      <c r="H8948" s="37"/>
      <c r="I8948" s="41"/>
      <c r="J8948" s="41"/>
      <c r="K8948" s="37"/>
      <c r="L8948" s="37"/>
      <c r="M8948" s="37"/>
      <c r="N8948" s="37"/>
      <c r="O8948" s="38"/>
    </row>
    <row r="8949" spans="2:15" x14ac:dyDescent="0.4">
      <c r="B8949" s="63"/>
      <c r="C8949" s="37"/>
      <c r="D8949" s="37"/>
      <c r="E8949" s="37"/>
      <c r="F8949" s="37"/>
      <c r="G8949" s="38"/>
      <c r="H8949" s="37"/>
      <c r="I8949" s="41"/>
      <c r="J8949" s="41"/>
      <c r="K8949" s="37"/>
      <c r="L8949" s="37"/>
      <c r="M8949" s="37"/>
      <c r="N8949" s="37"/>
      <c r="O8949" s="38"/>
    </row>
    <row r="8950" spans="2:15" x14ac:dyDescent="0.4">
      <c r="B8950" s="63"/>
      <c r="C8950" s="37"/>
      <c r="D8950" s="37"/>
      <c r="E8950" s="37"/>
      <c r="F8950" s="37"/>
      <c r="G8950" s="38"/>
      <c r="H8950" s="37"/>
      <c r="I8950" s="41"/>
      <c r="J8950" s="41"/>
      <c r="K8950" s="37"/>
      <c r="L8950" s="37"/>
      <c r="M8950" s="37"/>
      <c r="N8950" s="37"/>
      <c r="O8950" s="38"/>
    </row>
    <row r="8951" spans="2:15" x14ac:dyDescent="0.4">
      <c r="B8951" s="63"/>
      <c r="C8951" s="37"/>
      <c r="D8951" s="37"/>
      <c r="E8951" s="37"/>
      <c r="F8951" s="37"/>
      <c r="G8951" s="38"/>
      <c r="H8951" s="37"/>
      <c r="I8951" s="41"/>
      <c r="J8951" s="41"/>
      <c r="K8951" s="37"/>
      <c r="L8951" s="37"/>
      <c r="M8951" s="37"/>
      <c r="N8951" s="37"/>
      <c r="O8951" s="38"/>
    </row>
    <row r="8952" spans="2:15" x14ac:dyDescent="0.4">
      <c r="B8952" s="63"/>
      <c r="C8952" s="37"/>
      <c r="D8952" s="37"/>
      <c r="E8952" s="37"/>
      <c r="F8952" s="37"/>
      <c r="G8952" s="38"/>
      <c r="H8952" s="37"/>
      <c r="I8952" s="41"/>
      <c r="J8952" s="41"/>
      <c r="K8952" s="37"/>
      <c r="L8952" s="37"/>
      <c r="M8952" s="37"/>
      <c r="N8952" s="37"/>
      <c r="O8952" s="38"/>
    </row>
    <row r="8953" spans="2:15" x14ac:dyDescent="0.4">
      <c r="B8953" s="63"/>
      <c r="C8953" s="37"/>
      <c r="D8953" s="37"/>
      <c r="E8953" s="37"/>
      <c r="F8953" s="37"/>
      <c r="G8953" s="38"/>
      <c r="H8953" s="37"/>
      <c r="I8953" s="41"/>
      <c r="J8953" s="41"/>
      <c r="K8953" s="37"/>
      <c r="L8953" s="37"/>
      <c r="M8953" s="37"/>
      <c r="N8953" s="37"/>
      <c r="O8953" s="38"/>
    </row>
    <row r="8954" spans="2:15" x14ac:dyDescent="0.4">
      <c r="B8954" s="63"/>
      <c r="C8954" s="37"/>
      <c r="D8954" s="37"/>
      <c r="E8954" s="37"/>
      <c r="F8954" s="37"/>
      <c r="G8954" s="38"/>
      <c r="H8954" s="37"/>
      <c r="I8954" s="41"/>
      <c r="J8954" s="41"/>
      <c r="K8954" s="37"/>
      <c r="L8954" s="37"/>
      <c r="M8954" s="37"/>
      <c r="N8954" s="37"/>
      <c r="O8954" s="38"/>
    </row>
    <row r="8955" spans="2:15" x14ac:dyDescent="0.4">
      <c r="B8955" s="63"/>
      <c r="C8955" s="37"/>
      <c r="D8955" s="37"/>
      <c r="E8955" s="37"/>
      <c r="F8955" s="37"/>
      <c r="G8955" s="38"/>
      <c r="H8955" s="37"/>
      <c r="I8955" s="41"/>
      <c r="J8955" s="41"/>
      <c r="K8955" s="37"/>
      <c r="L8955" s="37"/>
      <c r="M8955" s="37"/>
      <c r="N8955" s="37"/>
      <c r="O8955" s="38"/>
    </row>
    <row r="8956" spans="2:15" x14ac:dyDescent="0.4">
      <c r="B8956" s="63"/>
      <c r="C8956" s="37"/>
      <c r="D8956" s="37"/>
      <c r="E8956" s="37"/>
      <c r="F8956" s="37"/>
      <c r="G8956" s="38"/>
      <c r="H8956" s="37"/>
      <c r="I8956" s="41"/>
      <c r="J8956" s="41"/>
      <c r="K8956" s="37"/>
      <c r="L8956" s="37"/>
      <c r="M8956" s="37"/>
      <c r="N8956" s="37"/>
      <c r="O8956" s="38"/>
    </row>
    <row r="8957" spans="2:15" x14ac:dyDescent="0.4">
      <c r="B8957" s="63"/>
      <c r="C8957" s="37"/>
      <c r="D8957" s="37"/>
      <c r="E8957" s="37"/>
      <c r="F8957" s="37"/>
      <c r="G8957" s="38"/>
      <c r="H8957" s="37"/>
      <c r="I8957" s="41"/>
      <c r="J8957" s="41"/>
      <c r="K8957" s="37"/>
      <c r="L8957" s="37"/>
      <c r="M8957" s="37"/>
      <c r="N8957" s="37"/>
      <c r="O8957" s="38"/>
    </row>
    <row r="8958" spans="2:15" x14ac:dyDescent="0.4">
      <c r="B8958" s="63"/>
      <c r="C8958" s="37"/>
      <c r="D8958" s="37"/>
      <c r="E8958" s="37"/>
      <c r="F8958" s="37"/>
      <c r="G8958" s="38"/>
      <c r="H8958" s="37"/>
      <c r="I8958" s="41"/>
      <c r="J8958" s="41"/>
      <c r="K8958" s="37"/>
      <c r="L8958" s="37"/>
      <c r="M8958" s="37"/>
      <c r="N8958" s="37"/>
      <c r="O8958" s="38"/>
    </row>
    <row r="8959" spans="2:15" x14ac:dyDescent="0.4">
      <c r="B8959" s="63"/>
      <c r="C8959" s="37"/>
      <c r="D8959" s="37"/>
      <c r="E8959" s="37"/>
      <c r="F8959" s="37"/>
      <c r="G8959" s="38"/>
      <c r="H8959" s="37"/>
      <c r="I8959" s="41"/>
      <c r="J8959" s="41"/>
      <c r="K8959" s="37"/>
      <c r="L8959" s="37"/>
      <c r="M8959" s="37"/>
      <c r="N8959" s="37"/>
      <c r="O8959" s="38"/>
    </row>
    <row r="8960" spans="2:15" x14ac:dyDescent="0.4">
      <c r="B8960" s="63"/>
      <c r="C8960" s="37"/>
      <c r="D8960" s="37"/>
      <c r="E8960" s="37"/>
      <c r="F8960" s="37"/>
      <c r="G8960" s="38"/>
      <c r="H8960" s="37"/>
      <c r="I8960" s="41"/>
      <c r="J8960" s="41"/>
      <c r="K8960" s="37"/>
      <c r="L8960" s="37"/>
      <c r="M8960" s="37"/>
      <c r="N8960" s="37"/>
      <c r="O8960" s="38"/>
    </row>
    <row r="8961" spans="2:15" x14ac:dyDescent="0.4">
      <c r="B8961" s="63"/>
      <c r="C8961" s="37"/>
      <c r="D8961" s="37"/>
      <c r="E8961" s="37"/>
      <c r="F8961" s="37"/>
      <c r="G8961" s="38"/>
      <c r="H8961" s="37"/>
      <c r="I8961" s="41"/>
      <c r="J8961" s="41"/>
      <c r="K8961" s="37"/>
      <c r="L8961" s="37"/>
      <c r="M8961" s="37"/>
      <c r="N8961" s="37"/>
      <c r="O8961" s="38"/>
    </row>
    <row r="8962" spans="2:15" x14ac:dyDescent="0.4">
      <c r="B8962" s="63"/>
      <c r="C8962" s="37"/>
      <c r="D8962" s="37"/>
      <c r="E8962" s="37"/>
      <c r="F8962" s="37"/>
      <c r="G8962" s="38"/>
      <c r="H8962" s="37"/>
      <c r="I8962" s="41"/>
      <c r="J8962" s="41"/>
      <c r="K8962" s="37"/>
      <c r="L8962" s="37"/>
      <c r="M8962" s="37"/>
      <c r="N8962" s="37"/>
      <c r="O8962" s="38"/>
    </row>
    <row r="8963" spans="2:15" x14ac:dyDescent="0.4">
      <c r="B8963" s="63"/>
      <c r="C8963" s="37"/>
      <c r="D8963" s="37"/>
      <c r="E8963" s="37"/>
      <c r="F8963" s="37"/>
      <c r="G8963" s="38"/>
      <c r="H8963" s="37"/>
      <c r="I8963" s="41"/>
      <c r="J8963" s="41"/>
      <c r="K8963" s="37"/>
      <c r="L8963" s="37"/>
      <c r="M8963" s="37"/>
      <c r="N8963" s="37"/>
      <c r="O8963" s="38"/>
    </row>
    <row r="8964" spans="2:15" x14ac:dyDescent="0.4">
      <c r="B8964" s="63"/>
      <c r="C8964" s="37"/>
      <c r="D8964" s="37"/>
      <c r="E8964" s="37"/>
      <c r="F8964" s="37"/>
      <c r="G8964" s="38"/>
      <c r="H8964" s="37"/>
      <c r="I8964" s="41"/>
      <c r="J8964" s="41"/>
      <c r="K8964" s="37"/>
      <c r="L8964" s="37"/>
      <c r="M8964" s="37"/>
      <c r="N8964" s="37"/>
      <c r="O8964" s="38"/>
    </row>
    <row r="8965" spans="2:15" x14ac:dyDescent="0.4">
      <c r="B8965" s="63"/>
      <c r="C8965" s="37"/>
      <c r="D8965" s="37"/>
      <c r="E8965" s="37"/>
      <c r="F8965" s="37"/>
      <c r="G8965" s="38"/>
      <c r="H8965" s="37"/>
      <c r="I8965" s="41"/>
      <c r="J8965" s="41"/>
      <c r="K8965" s="37"/>
      <c r="L8965" s="37"/>
      <c r="M8965" s="37"/>
      <c r="N8965" s="37"/>
      <c r="O8965" s="38"/>
    </row>
    <row r="8966" spans="2:15" x14ac:dyDescent="0.4">
      <c r="B8966" s="63"/>
      <c r="C8966" s="37"/>
      <c r="D8966" s="37"/>
      <c r="E8966" s="37"/>
      <c r="F8966" s="37"/>
      <c r="G8966" s="38"/>
      <c r="H8966" s="37"/>
      <c r="I8966" s="41"/>
      <c r="J8966" s="41"/>
      <c r="K8966" s="37"/>
      <c r="L8966" s="37"/>
      <c r="M8966" s="37"/>
      <c r="N8966" s="37"/>
      <c r="O8966" s="38"/>
    </row>
    <row r="8967" spans="2:15" x14ac:dyDescent="0.4">
      <c r="B8967" s="63"/>
      <c r="C8967" s="37"/>
      <c r="D8967" s="37"/>
      <c r="E8967" s="37"/>
      <c r="F8967" s="37"/>
      <c r="G8967" s="38"/>
      <c r="H8967" s="37"/>
      <c r="I8967" s="41"/>
      <c r="J8967" s="41"/>
      <c r="K8967" s="37"/>
      <c r="L8967" s="37"/>
      <c r="M8967" s="37"/>
      <c r="N8967" s="37"/>
      <c r="O8967" s="38"/>
    </row>
    <row r="8968" spans="2:15" x14ac:dyDescent="0.4">
      <c r="B8968" s="63"/>
      <c r="C8968" s="37"/>
      <c r="D8968" s="37"/>
      <c r="E8968" s="37"/>
      <c r="F8968" s="37"/>
      <c r="G8968" s="38"/>
      <c r="H8968" s="37"/>
      <c r="I8968" s="41"/>
      <c r="J8968" s="41"/>
      <c r="K8968" s="37"/>
      <c r="L8968" s="37"/>
      <c r="M8968" s="37"/>
      <c r="N8968" s="37"/>
      <c r="O8968" s="38"/>
    </row>
    <row r="8969" spans="2:15" x14ac:dyDescent="0.4">
      <c r="B8969" s="63"/>
      <c r="C8969" s="37"/>
      <c r="D8969" s="37"/>
      <c r="E8969" s="37"/>
      <c r="F8969" s="37"/>
      <c r="G8969" s="38"/>
      <c r="H8969" s="37"/>
      <c r="I8969" s="41"/>
      <c r="J8969" s="41"/>
      <c r="K8969" s="37"/>
      <c r="L8969" s="37"/>
      <c r="M8969" s="37"/>
      <c r="N8969" s="37"/>
      <c r="O8969" s="38"/>
    </row>
    <row r="8970" spans="2:15" x14ac:dyDescent="0.4">
      <c r="B8970" s="63"/>
      <c r="C8970" s="37"/>
      <c r="D8970" s="37"/>
      <c r="E8970" s="37"/>
      <c r="F8970" s="37"/>
      <c r="G8970" s="38"/>
      <c r="H8970" s="37"/>
      <c r="I8970" s="41"/>
      <c r="J8970" s="41"/>
      <c r="K8970" s="37"/>
      <c r="L8970" s="37"/>
      <c r="M8970" s="37"/>
      <c r="N8970" s="37"/>
      <c r="O8970" s="38"/>
    </row>
    <row r="8971" spans="2:15" x14ac:dyDescent="0.4">
      <c r="B8971" s="63"/>
      <c r="C8971" s="37"/>
      <c r="D8971" s="37"/>
      <c r="E8971" s="37"/>
      <c r="F8971" s="37"/>
      <c r="G8971" s="38"/>
      <c r="H8971" s="37"/>
      <c r="I8971" s="41"/>
      <c r="J8971" s="41"/>
      <c r="K8971" s="37"/>
      <c r="L8971" s="37"/>
      <c r="M8971" s="37"/>
      <c r="N8971" s="37"/>
      <c r="O8971" s="38"/>
    </row>
    <row r="8972" spans="2:15" x14ac:dyDescent="0.4">
      <c r="B8972" s="63"/>
      <c r="C8972" s="37"/>
      <c r="D8972" s="37"/>
      <c r="E8972" s="37"/>
      <c r="F8972" s="37"/>
      <c r="G8972" s="38"/>
      <c r="H8972" s="37"/>
      <c r="I8972" s="41"/>
      <c r="J8972" s="41"/>
      <c r="K8972" s="37"/>
      <c r="L8972" s="37"/>
      <c r="M8972" s="37"/>
      <c r="N8972" s="37"/>
      <c r="O8972" s="38"/>
    </row>
    <row r="8973" spans="2:15" x14ac:dyDescent="0.4">
      <c r="B8973" s="63"/>
      <c r="C8973" s="37"/>
      <c r="D8973" s="37"/>
      <c r="E8973" s="37"/>
      <c r="F8973" s="37"/>
      <c r="G8973" s="38"/>
      <c r="H8973" s="37"/>
      <c r="I8973" s="41"/>
      <c r="J8973" s="41"/>
      <c r="K8973" s="37"/>
      <c r="L8973" s="37"/>
      <c r="M8973" s="37"/>
      <c r="N8973" s="37"/>
      <c r="O8973" s="38"/>
    </row>
    <row r="8974" spans="2:15" x14ac:dyDescent="0.4">
      <c r="B8974" s="63"/>
      <c r="C8974" s="37"/>
      <c r="D8974" s="37"/>
      <c r="E8974" s="37"/>
      <c r="F8974" s="37"/>
      <c r="G8974" s="38"/>
      <c r="H8974" s="37"/>
      <c r="I8974" s="41"/>
      <c r="J8974" s="41"/>
      <c r="K8974" s="37"/>
      <c r="L8974" s="37"/>
      <c r="M8974" s="37"/>
      <c r="N8974" s="37"/>
      <c r="O8974" s="38"/>
    </row>
    <row r="8975" spans="2:15" x14ac:dyDescent="0.4">
      <c r="B8975" s="63"/>
      <c r="C8975" s="37"/>
      <c r="D8975" s="37"/>
      <c r="E8975" s="37"/>
      <c r="F8975" s="37"/>
      <c r="G8975" s="38"/>
      <c r="H8975" s="37"/>
      <c r="I8975" s="41"/>
      <c r="J8975" s="41"/>
      <c r="K8975" s="37"/>
      <c r="L8975" s="37"/>
      <c r="M8975" s="37"/>
      <c r="N8975" s="37"/>
      <c r="O8975" s="38"/>
    </row>
    <row r="8976" spans="2:15" x14ac:dyDescent="0.4">
      <c r="B8976" s="63"/>
      <c r="C8976" s="37"/>
      <c r="D8976" s="37"/>
      <c r="E8976" s="37"/>
      <c r="F8976" s="37"/>
      <c r="G8976" s="38"/>
      <c r="H8976" s="37"/>
      <c r="I8976" s="41"/>
      <c r="J8976" s="41"/>
      <c r="K8976" s="37"/>
      <c r="L8976" s="37"/>
      <c r="M8976" s="37"/>
      <c r="N8976" s="37"/>
      <c r="O8976" s="38"/>
    </row>
    <row r="8977" spans="2:15" x14ac:dyDescent="0.4">
      <c r="B8977" s="63"/>
      <c r="C8977" s="37"/>
      <c r="D8977" s="37"/>
      <c r="E8977" s="37"/>
      <c r="F8977" s="37"/>
      <c r="G8977" s="38"/>
      <c r="H8977" s="37"/>
      <c r="I8977" s="41"/>
      <c r="J8977" s="41"/>
      <c r="K8977" s="37"/>
      <c r="L8977" s="37"/>
      <c r="M8977" s="37"/>
      <c r="N8977" s="37"/>
      <c r="O8977" s="38"/>
    </row>
    <row r="8978" spans="2:15" x14ac:dyDescent="0.4">
      <c r="B8978" s="63"/>
      <c r="C8978" s="37"/>
      <c r="D8978" s="37"/>
      <c r="E8978" s="37"/>
      <c r="F8978" s="37"/>
      <c r="G8978" s="38"/>
      <c r="H8978" s="37"/>
      <c r="I8978" s="41"/>
      <c r="J8978" s="41"/>
      <c r="K8978" s="37"/>
      <c r="L8978" s="37"/>
      <c r="M8978" s="37"/>
      <c r="N8978" s="37"/>
      <c r="O8978" s="38"/>
    </row>
    <row r="8979" spans="2:15" x14ac:dyDescent="0.4">
      <c r="B8979" s="63"/>
      <c r="C8979" s="37"/>
      <c r="D8979" s="37"/>
      <c r="E8979" s="37"/>
      <c r="F8979" s="37"/>
      <c r="G8979" s="38"/>
      <c r="H8979" s="37"/>
      <c r="I8979" s="41"/>
      <c r="J8979" s="41"/>
      <c r="K8979" s="37"/>
      <c r="L8979" s="37"/>
      <c r="M8979" s="37"/>
      <c r="N8979" s="37"/>
      <c r="O8979" s="38"/>
    </row>
    <row r="8980" spans="2:15" x14ac:dyDescent="0.4">
      <c r="B8980" s="63"/>
      <c r="C8980" s="37"/>
      <c r="D8980" s="37"/>
      <c r="E8980" s="37"/>
      <c r="F8980" s="37"/>
      <c r="G8980" s="38"/>
      <c r="H8980" s="37"/>
      <c r="I8980" s="41"/>
      <c r="J8980" s="41"/>
      <c r="K8980" s="37"/>
      <c r="L8980" s="37"/>
      <c r="M8980" s="37"/>
      <c r="N8980" s="37"/>
      <c r="O8980" s="38"/>
    </row>
    <row r="8981" spans="2:15" x14ac:dyDescent="0.4">
      <c r="B8981" s="63"/>
      <c r="C8981" s="37"/>
      <c r="D8981" s="37"/>
      <c r="E8981" s="37"/>
      <c r="F8981" s="37"/>
      <c r="G8981" s="38"/>
      <c r="H8981" s="37"/>
      <c r="I8981" s="41"/>
      <c r="J8981" s="41"/>
      <c r="K8981" s="37"/>
      <c r="L8981" s="37"/>
      <c r="M8981" s="37"/>
      <c r="N8981" s="37"/>
      <c r="O8981" s="38"/>
    </row>
    <row r="8982" spans="2:15" x14ac:dyDescent="0.4">
      <c r="B8982" s="63"/>
      <c r="C8982" s="37"/>
      <c r="D8982" s="37"/>
      <c r="E8982" s="37"/>
      <c r="F8982" s="37"/>
      <c r="G8982" s="38"/>
      <c r="H8982" s="37"/>
      <c r="I8982" s="41"/>
      <c r="J8982" s="41"/>
      <c r="K8982" s="37"/>
      <c r="L8982" s="37"/>
      <c r="M8982" s="37"/>
      <c r="N8982" s="37"/>
      <c r="O8982" s="38"/>
    </row>
    <row r="8983" spans="2:15" x14ac:dyDescent="0.4">
      <c r="B8983" s="63"/>
      <c r="C8983" s="37"/>
      <c r="D8983" s="37"/>
      <c r="E8983" s="37"/>
      <c r="F8983" s="37"/>
      <c r="G8983" s="38"/>
      <c r="H8983" s="37"/>
      <c r="I8983" s="41"/>
      <c r="J8983" s="41"/>
      <c r="K8983" s="37"/>
      <c r="L8983" s="37"/>
      <c r="M8983" s="37"/>
      <c r="N8983" s="37"/>
      <c r="O8983" s="38"/>
    </row>
    <row r="8984" spans="2:15" x14ac:dyDescent="0.4">
      <c r="B8984" s="63"/>
      <c r="C8984" s="37"/>
      <c r="D8984" s="37"/>
      <c r="E8984" s="37"/>
      <c r="F8984" s="37"/>
      <c r="G8984" s="38"/>
      <c r="H8984" s="37"/>
      <c r="I8984" s="41"/>
      <c r="J8984" s="41"/>
      <c r="K8984" s="37"/>
      <c r="L8984" s="37"/>
      <c r="M8984" s="37"/>
      <c r="N8984" s="37"/>
      <c r="O8984" s="38"/>
    </row>
    <row r="8985" spans="2:15" x14ac:dyDescent="0.4">
      <c r="B8985" s="63"/>
      <c r="C8985" s="37"/>
      <c r="D8985" s="37"/>
      <c r="E8985" s="37"/>
      <c r="F8985" s="37"/>
      <c r="G8985" s="38"/>
      <c r="H8985" s="37"/>
      <c r="I8985" s="41"/>
      <c r="J8985" s="41"/>
      <c r="K8985" s="37"/>
      <c r="L8985" s="37"/>
      <c r="M8985" s="37"/>
      <c r="N8985" s="37"/>
      <c r="O8985" s="38"/>
    </row>
    <row r="8986" spans="2:15" x14ac:dyDescent="0.4">
      <c r="B8986" s="63"/>
      <c r="C8986" s="37"/>
      <c r="D8986" s="37"/>
      <c r="E8986" s="37"/>
      <c r="F8986" s="37"/>
      <c r="G8986" s="38"/>
      <c r="H8986" s="37"/>
      <c r="I8986" s="41"/>
      <c r="J8986" s="41"/>
      <c r="K8986" s="37"/>
      <c r="L8986" s="37"/>
      <c r="M8986" s="37"/>
      <c r="N8986" s="37"/>
      <c r="O8986" s="38"/>
    </row>
    <row r="8987" spans="2:15" x14ac:dyDescent="0.4">
      <c r="B8987" s="63"/>
      <c r="C8987" s="37"/>
      <c r="D8987" s="37"/>
      <c r="E8987" s="37"/>
      <c r="F8987" s="37"/>
      <c r="G8987" s="38"/>
      <c r="H8987" s="37"/>
      <c r="I8987" s="41"/>
      <c r="J8987" s="41"/>
      <c r="K8987" s="37"/>
      <c r="L8987" s="37"/>
      <c r="M8987" s="37"/>
      <c r="N8987" s="37"/>
      <c r="O8987" s="38"/>
    </row>
    <row r="8988" spans="2:15" x14ac:dyDescent="0.4">
      <c r="B8988" s="63"/>
      <c r="C8988" s="37"/>
      <c r="D8988" s="37"/>
      <c r="E8988" s="37"/>
      <c r="F8988" s="37"/>
      <c r="G8988" s="38"/>
      <c r="H8988" s="37"/>
      <c r="I8988" s="41"/>
      <c r="J8988" s="41"/>
      <c r="K8988" s="37"/>
      <c r="L8988" s="37"/>
      <c r="M8988" s="37"/>
      <c r="N8988" s="37"/>
      <c r="O8988" s="38"/>
    </row>
    <row r="8989" spans="2:15" x14ac:dyDescent="0.4">
      <c r="B8989" s="63"/>
      <c r="C8989" s="37"/>
      <c r="D8989" s="37"/>
      <c r="E8989" s="37"/>
      <c r="F8989" s="37"/>
      <c r="G8989" s="38"/>
      <c r="H8989" s="37"/>
      <c r="I8989" s="41"/>
      <c r="J8989" s="41"/>
      <c r="K8989" s="37"/>
      <c r="L8989" s="37"/>
      <c r="M8989" s="37"/>
      <c r="N8989" s="37"/>
      <c r="O8989" s="38"/>
    </row>
    <row r="8990" spans="2:15" x14ac:dyDescent="0.4">
      <c r="B8990" s="63"/>
      <c r="C8990" s="37"/>
      <c r="D8990" s="37"/>
      <c r="E8990" s="37"/>
      <c r="F8990" s="37"/>
      <c r="G8990" s="38"/>
      <c r="H8990" s="37"/>
      <c r="I8990" s="41"/>
      <c r="J8990" s="41"/>
      <c r="K8990" s="37"/>
      <c r="L8990" s="37"/>
      <c r="M8990" s="37"/>
      <c r="N8990" s="37"/>
      <c r="O8990" s="38"/>
    </row>
    <row r="8991" spans="2:15" x14ac:dyDescent="0.4">
      <c r="B8991" s="63"/>
      <c r="C8991" s="37"/>
      <c r="D8991" s="37"/>
      <c r="E8991" s="37"/>
      <c r="F8991" s="37"/>
      <c r="G8991" s="38"/>
      <c r="H8991" s="37"/>
      <c r="I8991" s="41"/>
      <c r="J8991" s="41"/>
      <c r="K8991" s="37"/>
      <c r="L8991" s="37"/>
      <c r="M8991" s="37"/>
      <c r="N8991" s="37"/>
      <c r="O8991" s="38"/>
    </row>
    <row r="8992" spans="2:15" x14ac:dyDescent="0.4">
      <c r="B8992" s="63"/>
      <c r="C8992" s="37"/>
      <c r="D8992" s="37"/>
      <c r="E8992" s="37"/>
      <c r="F8992" s="37"/>
      <c r="G8992" s="38"/>
      <c r="H8992" s="37"/>
      <c r="I8992" s="41"/>
      <c r="J8992" s="41"/>
      <c r="K8992" s="37"/>
      <c r="L8992" s="37"/>
      <c r="M8992" s="37"/>
      <c r="N8992" s="37"/>
      <c r="O8992" s="38"/>
    </row>
    <row r="8993" spans="2:15" x14ac:dyDescent="0.4">
      <c r="B8993" s="63"/>
      <c r="C8993" s="37"/>
      <c r="D8993" s="37"/>
      <c r="E8993" s="37"/>
      <c r="F8993" s="37"/>
      <c r="G8993" s="38"/>
      <c r="H8993" s="37"/>
      <c r="I8993" s="41"/>
      <c r="J8993" s="41"/>
      <c r="K8993" s="37"/>
      <c r="L8993" s="37"/>
      <c r="M8993" s="37"/>
      <c r="N8993" s="37"/>
      <c r="O8993" s="38"/>
    </row>
    <row r="8994" spans="2:15" x14ac:dyDescent="0.4">
      <c r="B8994" s="63"/>
      <c r="C8994" s="37"/>
      <c r="D8994" s="37"/>
      <c r="E8994" s="37"/>
      <c r="F8994" s="37"/>
      <c r="G8994" s="38"/>
      <c r="H8994" s="37"/>
      <c r="I8994" s="41"/>
      <c r="J8994" s="41"/>
      <c r="K8994" s="37"/>
      <c r="L8994" s="37"/>
      <c r="M8994" s="37"/>
      <c r="N8994" s="37"/>
      <c r="O8994" s="38"/>
    </row>
    <row r="8995" spans="2:15" x14ac:dyDescent="0.4">
      <c r="B8995" s="63"/>
      <c r="C8995" s="37"/>
      <c r="D8995" s="37"/>
      <c r="E8995" s="37"/>
      <c r="F8995" s="37"/>
      <c r="G8995" s="38"/>
      <c r="H8995" s="37"/>
      <c r="I8995" s="41"/>
      <c r="J8995" s="41"/>
      <c r="K8995" s="37"/>
      <c r="L8995" s="37"/>
      <c r="M8995" s="37"/>
      <c r="N8995" s="37"/>
      <c r="O8995" s="38"/>
    </row>
    <row r="8996" spans="2:15" x14ac:dyDescent="0.4">
      <c r="B8996" s="63"/>
      <c r="C8996" s="37"/>
      <c r="D8996" s="37"/>
      <c r="E8996" s="37"/>
      <c r="F8996" s="37"/>
      <c r="G8996" s="38"/>
      <c r="H8996" s="37"/>
      <c r="I8996" s="41"/>
      <c r="J8996" s="41"/>
      <c r="K8996" s="37"/>
      <c r="L8996" s="37"/>
      <c r="M8996" s="37"/>
      <c r="N8996" s="37"/>
      <c r="O8996" s="38"/>
    </row>
    <row r="8997" spans="2:15" x14ac:dyDescent="0.4">
      <c r="B8997" s="63"/>
      <c r="C8997" s="37"/>
      <c r="D8997" s="37"/>
      <c r="E8997" s="37"/>
      <c r="F8997" s="37"/>
      <c r="G8997" s="38"/>
      <c r="H8997" s="37"/>
      <c r="I8997" s="41"/>
      <c r="J8997" s="41"/>
      <c r="K8997" s="37"/>
      <c r="L8997" s="37"/>
      <c r="M8997" s="37"/>
      <c r="N8997" s="37"/>
      <c r="O8997" s="38"/>
    </row>
    <row r="8998" spans="2:15" x14ac:dyDescent="0.4">
      <c r="B8998" s="63"/>
      <c r="C8998" s="37"/>
      <c r="D8998" s="37"/>
      <c r="E8998" s="37"/>
      <c r="F8998" s="37"/>
      <c r="G8998" s="38"/>
      <c r="H8998" s="37"/>
      <c r="I8998" s="41"/>
      <c r="J8998" s="41"/>
      <c r="K8998" s="37"/>
      <c r="L8998" s="37"/>
      <c r="M8998" s="37"/>
      <c r="N8998" s="37"/>
      <c r="O8998" s="38"/>
    </row>
    <row r="8999" spans="2:15" x14ac:dyDescent="0.4">
      <c r="B8999" s="63"/>
      <c r="C8999" s="37"/>
      <c r="D8999" s="37"/>
      <c r="E8999" s="37"/>
      <c r="F8999" s="37"/>
      <c r="G8999" s="38"/>
      <c r="H8999" s="37"/>
      <c r="I8999" s="41"/>
      <c r="J8999" s="41"/>
      <c r="K8999" s="37"/>
      <c r="L8999" s="37"/>
      <c r="M8999" s="37"/>
      <c r="N8999" s="37"/>
      <c r="O8999" s="38"/>
    </row>
    <row r="9000" spans="2:15" x14ac:dyDescent="0.4">
      <c r="B9000" s="63"/>
      <c r="C9000" s="37"/>
      <c r="D9000" s="37"/>
      <c r="E9000" s="37"/>
      <c r="F9000" s="37"/>
      <c r="G9000" s="38"/>
      <c r="H9000" s="37"/>
      <c r="I9000" s="41"/>
      <c r="J9000" s="41"/>
      <c r="K9000" s="37"/>
      <c r="L9000" s="37"/>
      <c r="M9000" s="37"/>
      <c r="N9000" s="37"/>
      <c r="O9000" s="38"/>
    </row>
    <row r="9001" spans="2:15" x14ac:dyDescent="0.4">
      <c r="B9001" s="63"/>
      <c r="C9001" s="37"/>
      <c r="D9001" s="37"/>
      <c r="E9001" s="37"/>
      <c r="F9001" s="37"/>
      <c r="G9001" s="38"/>
      <c r="H9001" s="37"/>
      <c r="I9001" s="41"/>
      <c r="J9001" s="41"/>
      <c r="K9001" s="37"/>
      <c r="L9001" s="37"/>
      <c r="M9001" s="37"/>
      <c r="N9001" s="37"/>
      <c r="O9001" s="38"/>
    </row>
    <row r="9002" spans="2:15" x14ac:dyDescent="0.4">
      <c r="B9002" s="63"/>
      <c r="C9002" s="37"/>
      <c r="D9002" s="37"/>
      <c r="E9002" s="37"/>
      <c r="F9002" s="37"/>
      <c r="G9002" s="38"/>
      <c r="H9002" s="37"/>
      <c r="I9002" s="41"/>
      <c r="J9002" s="41"/>
      <c r="K9002" s="37"/>
      <c r="L9002" s="37"/>
      <c r="M9002" s="37"/>
      <c r="N9002" s="37"/>
      <c r="O9002" s="38"/>
    </row>
    <row r="9003" spans="2:15" x14ac:dyDescent="0.4">
      <c r="B9003" s="63"/>
      <c r="C9003" s="37"/>
      <c r="D9003" s="37"/>
      <c r="E9003" s="37"/>
      <c r="F9003" s="37"/>
      <c r="G9003" s="38"/>
      <c r="H9003" s="37"/>
      <c r="I9003" s="41"/>
      <c r="J9003" s="41"/>
      <c r="K9003" s="37"/>
      <c r="L9003" s="37"/>
      <c r="M9003" s="37"/>
      <c r="N9003" s="37"/>
      <c r="O9003" s="38"/>
    </row>
    <row r="9004" spans="2:15" x14ac:dyDescent="0.4">
      <c r="B9004" s="63"/>
      <c r="C9004" s="37"/>
      <c r="D9004" s="37"/>
      <c r="E9004" s="37"/>
      <c r="F9004" s="37"/>
      <c r="G9004" s="38"/>
      <c r="H9004" s="37"/>
      <c r="I9004" s="41"/>
      <c r="J9004" s="41"/>
      <c r="K9004" s="37"/>
      <c r="L9004" s="37"/>
      <c r="M9004" s="37"/>
      <c r="N9004" s="37"/>
      <c r="O9004" s="38"/>
    </row>
    <row r="9005" spans="2:15" x14ac:dyDescent="0.4">
      <c r="B9005" s="63"/>
      <c r="C9005" s="37"/>
      <c r="D9005" s="37"/>
      <c r="E9005" s="37"/>
      <c r="F9005" s="37"/>
      <c r="G9005" s="38"/>
      <c r="H9005" s="37"/>
      <c r="I9005" s="41"/>
      <c r="J9005" s="41"/>
      <c r="K9005" s="37"/>
      <c r="L9005" s="37"/>
      <c r="M9005" s="37"/>
      <c r="N9005" s="37"/>
      <c r="O9005" s="38"/>
    </row>
    <row r="9006" spans="2:15" x14ac:dyDescent="0.4">
      <c r="B9006" s="63"/>
      <c r="C9006" s="37"/>
      <c r="D9006" s="37"/>
      <c r="E9006" s="37"/>
      <c r="F9006" s="37"/>
      <c r="G9006" s="38"/>
      <c r="H9006" s="37"/>
      <c r="I9006" s="41"/>
      <c r="J9006" s="41"/>
      <c r="K9006" s="37"/>
      <c r="L9006" s="37"/>
      <c r="M9006" s="37"/>
      <c r="N9006" s="37"/>
      <c r="O9006" s="38"/>
    </row>
    <row r="9007" spans="2:15" x14ac:dyDescent="0.4">
      <c r="B9007" s="63"/>
      <c r="C9007" s="37"/>
      <c r="D9007" s="37"/>
      <c r="E9007" s="37"/>
      <c r="F9007" s="37"/>
      <c r="G9007" s="38"/>
      <c r="H9007" s="37"/>
      <c r="I9007" s="41"/>
      <c r="J9007" s="41"/>
      <c r="K9007" s="37"/>
      <c r="L9007" s="37"/>
      <c r="M9007" s="37"/>
      <c r="N9007" s="37"/>
      <c r="O9007" s="38"/>
    </row>
    <row r="9008" spans="2:15" x14ac:dyDescent="0.4">
      <c r="B9008" s="63"/>
      <c r="C9008" s="37"/>
      <c r="D9008" s="37"/>
      <c r="E9008" s="37"/>
      <c r="F9008" s="37"/>
      <c r="G9008" s="38"/>
      <c r="H9008" s="37"/>
      <c r="I9008" s="41"/>
      <c r="J9008" s="41"/>
      <c r="K9008" s="37"/>
      <c r="L9008" s="37"/>
      <c r="M9008" s="37"/>
      <c r="N9008" s="37"/>
      <c r="O9008" s="38"/>
    </row>
    <row r="9009" spans="2:15" x14ac:dyDescent="0.4">
      <c r="B9009" s="63"/>
      <c r="C9009" s="37"/>
      <c r="D9009" s="37"/>
      <c r="E9009" s="37"/>
      <c r="F9009" s="37"/>
      <c r="G9009" s="38"/>
      <c r="H9009" s="37"/>
      <c r="I9009" s="41"/>
      <c r="J9009" s="41"/>
      <c r="K9009" s="37"/>
      <c r="L9009" s="37"/>
      <c r="M9009" s="37"/>
      <c r="N9009" s="37"/>
      <c r="O9009" s="38"/>
    </row>
    <row r="9010" spans="2:15" x14ac:dyDescent="0.4">
      <c r="B9010" s="63"/>
      <c r="C9010" s="37"/>
      <c r="D9010" s="37"/>
      <c r="E9010" s="37"/>
      <c r="F9010" s="37"/>
      <c r="G9010" s="38"/>
      <c r="H9010" s="37"/>
      <c r="I9010" s="41"/>
      <c r="J9010" s="41"/>
      <c r="K9010" s="37"/>
      <c r="L9010" s="37"/>
      <c r="M9010" s="37"/>
      <c r="N9010" s="37"/>
      <c r="O9010" s="38"/>
    </row>
    <row r="9011" spans="2:15" x14ac:dyDescent="0.4">
      <c r="B9011" s="63"/>
      <c r="C9011" s="37"/>
      <c r="D9011" s="37"/>
      <c r="E9011" s="37"/>
      <c r="F9011" s="37"/>
      <c r="G9011" s="38"/>
      <c r="H9011" s="37"/>
      <c r="I9011" s="41"/>
      <c r="J9011" s="41"/>
      <c r="K9011" s="37"/>
      <c r="L9011" s="37"/>
      <c r="M9011" s="37"/>
      <c r="N9011" s="37"/>
      <c r="O9011" s="38"/>
    </row>
    <row r="9012" spans="2:15" x14ac:dyDescent="0.4">
      <c r="B9012" s="63"/>
      <c r="C9012" s="37"/>
      <c r="D9012" s="37"/>
      <c r="E9012" s="37"/>
      <c r="F9012" s="37"/>
      <c r="G9012" s="38"/>
      <c r="H9012" s="37"/>
      <c r="I9012" s="41"/>
      <c r="J9012" s="41"/>
      <c r="K9012" s="37"/>
      <c r="L9012" s="37"/>
      <c r="M9012" s="37"/>
      <c r="N9012" s="37"/>
      <c r="O9012" s="38"/>
    </row>
    <row r="9013" spans="2:15" x14ac:dyDescent="0.4">
      <c r="B9013" s="63"/>
      <c r="C9013" s="37"/>
      <c r="D9013" s="37"/>
      <c r="E9013" s="37"/>
      <c r="F9013" s="37"/>
      <c r="G9013" s="38"/>
      <c r="H9013" s="37"/>
      <c r="I9013" s="41"/>
      <c r="J9013" s="41"/>
      <c r="K9013" s="37"/>
      <c r="L9013" s="37"/>
      <c r="M9013" s="37"/>
      <c r="N9013" s="37"/>
      <c r="O9013" s="38"/>
    </row>
    <row r="9014" spans="2:15" x14ac:dyDescent="0.4">
      <c r="B9014" s="63"/>
      <c r="C9014" s="37"/>
      <c r="D9014" s="37"/>
      <c r="E9014" s="37"/>
      <c r="F9014" s="37"/>
      <c r="G9014" s="38"/>
      <c r="H9014" s="37"/>
      <c r="I9014" s="41"/>
      <c r="J9014" s="41"/>
      <c r="K9014" s="37"/>
      <c r="L9014" s="37"/>
      <c r="M9014" s="37"/>
      <c r="N9014" s="37"/>
      <c r="O9014" s="38"/>
    </row>
    <row r="9015" spans="2:15" x14ac:dyDescent="0.4">
      <c r="B9015" s="63"/>
      <c r="C9015" s="37"/>
      <c r="D9015" s="37"/>
      <c r="E9015" s="37"/>
      <c r="F9015" s="37"/>
      <c r="G9015" s="38"/>
      <c r="H9015" s="37"/>
      <c r="I9015" s="41"/>
      <c r="J9015" s="41"/>
      <c r="K9015" s="37"/>
      <c r="L9015" s="37"/>
      <c r="M9015" s="37"/>
      <c r="N9015" s="37"/>
      <c r="O9015" s="38"/>
    </row>
    <row r="9016" spans="2:15" x14ac:dyDescent="0.4">
      <c r="B9016" s="63"/>
      <c r="C9016" s="37"/>
      <c r="D9016" s="37"/>
      <c r="E9016" s="37"/>
      <c r="F9016" s="37"/>
      <c r="G9016" s="38"/>
      <c r="H9016" s="37"/>
      <c r="I9016" s="41"/>
      <c r="J9016" s="41"/>
      <c r="K9016" s="37"/>
      <c r="L9016" s="37"/>
      <c r="M9016" s="37"/>
      <c r="N9016" s="37"/>
      <c r="O9016" s="38"/>
    </row>
    <row r="9017" spans="2:15" x14ac:dyDescent="0.4">
      <c r="B9017" s="63"/>
      <c r="C9017" s="37"/>
      <c r="D9017" s="37"/>
      <c r="E9017" s="37"/>
      <c r="F9017" s="37"/>
      <c r="G9017" s="38"/>
      <c r="H9017" s="37"/>
      <c r="I9017" s="41"/>
      <c r="J9017" s="41"/>
      <c r="K9017" s="37"/>
      <c r="L9017" s="37"/>
      <c r="M9017" s="37"/>
      <c r="N9017" s="37"/>
      <c r="O9017" s="38"/>
    </row>
    <row r="9018" spans="2:15" x14ac:dyDescent="0.4">
      <c r="B9018" s="63"/>
      <c r="C9018" s="37"/>
      <c r="D9018" s="37"/>
      <c r="E9018" s="37"/>
      <c r="F9018" s="37"/>
      <c r="G9018" s="38"/>
      <c r="H9018" s="37"/>
      <c r="I9018" s="41"/>
      <c r="J9018" s="41"/>
      <c r="K9018" s="37"/>
      <c r="L9018" s="37"/>
      <c r="M9018" s="37"/>
      <c r="N9018" s="37"/>
      <c r="O9018" s="38"/>
    </row>
    <row r="9019" spans="2:15" x14ac:dyDescent="0.4">
      <c r="B9019" s="63"/>
      <c r="C9019" s="37"/>
      <c r="D9019" s="37"/>
      <c r="E9019" s="37"/>
      <c r="F9019" s="37"/>
      <c r="G9019" s="38"/>
      <c r="H9019" s="37"/>
      <c r="I9019" s="41"/>
      <c r="J9019" s="41"/>
      <c r="K9019" s="37"/>
      <c r="L9019" s="37"/>
      <c r="M9019" s="37"/>
      <c r="N9019" s="37"/>
      <c r="O9019" s="38"/>
    </row>
    <row r="9020" spans="2:15" x14ac:dyDescent="0.4">
      <c r="B9020" s="63"/>
      <c r="C9020" s="37"/>
      <c r="D9020" s="37"/>
      <c r="E9020" s="37"/>
      <c r="F9020" s="37"/>
      <c r="G9020" s="38"/>
      <c r="H9020" s="37"/>
      <c r="I9020" s="41"/>
      <c r="J9020" s="41"/>
      <c r="K9020" s="37"/>
      <c r="L9020" s="37"/>
      <c r="M9020" s="37"/>
      <c r="N9020" s="37"/>
      <c r="O9020" s="38"/>
    </row>
    <row r="9021" spans="2:15" x14ac:dyDescent="0.4">
      <c r="B9021" s="63"/>
      <c r="C9021" s="37"/>
      <c r="D9021" s="37"/>
      <c r="E9021" s="37"/>
      <c r="F9021" s="37"/>
      <c r="G9021" s="38"/>
      <c r="H9021" s="37"/>
      <c r="I9021" s="41"/>
      <c r="J9021" s="41"/>
      <c r="K9021" s="37"/>
      <c r="L9021" s="37"/>
      <c r="M9021" s="37"/>
      <c r="N9021" s="37"/>
      <c r="O9021" s="38"/>
    </row>
    <row r="9022" spans="2:15" x14ac:dyDescent="0.4">
      <c r="B9022" s="63"/>
      <c r="C9022" s="37"/>
      <c r="D9022" s="37"/>
      <c r="E9022" s="37"/>
      <c r="F9022" s="37"/>
      <c r="G9022" s="38"/>
      <c r="H9022" s="37"/>
      <c r="I9022" s="41"/>
      <c r="J9022" s="41"/>
      <c r="K9022" s="37"/>
      <c r="L9022" s="37"/>
      <c r="M9022" s="37"/>
      <c r="N9022" s="37"/>
      <c r="O9022" s="38"/>
    </row>
    <row r="9023" spans="2:15" x14ac:dyDescent="0.4">
      <c r="B9023" s="63"/>
      <c r="C9023" s="37"/>
      <c r="D9023" s="37"/>
      <c r="E9023" s="37"/>
      <c r="F9023" s="37"/>
      <c r="G9023" s="38"/>
      <c r="H9023" s="37"/>
      <c r="I9023" s="41"/>
      <c r="J9023" s="41"/>
      <c r="K9023" s="37"/>
      <c r="L9023" s="37"/>
      <c r="M9023" s="37"/>
      <c r="N9023" s="37"/>
      <c r="O9023" s="38"/>
    </row>
    <row r="9024" spans="2:15" x14ac:dyDescent="0.4">
      <c r="B9024" s="63"/>
      <c r="C9024" s="37"/>
      <c r="D9024" s="37"/>
      <c r="E9024" s="37"/>
      <c r="F9024" s="37"/>
      <c r="G9024" s="38"/>
      <c r="H9024" s="37"/>
      <c r="I9024" s="41"/>
      <c r="J9024" s="41"/>
      <c r="K9024" s="37"/>
      <c r="L9024" s="37"/>
      <c r="M9024" s="37"/>
      <c r="N9024" s="37"/>
      <c r="O9024" s="38"/>
    </row>
    <row r="9025" spans="2:15" x14ac:dyDescent="0.4">
      <c r="B9025" s="63"/>
      <c r="C9025" s="37"/>
      <c r="D9025" s="37"/>
      <c r="E9025" s="37"/>
      <c r="F9025" s="37"/>
      <c r="G9025" s="38"/>
      <c r="H9025" s="37"/>
      <c r="I9025" s="41"/>
      <c r="J9025" s="41"/>
      <c r="K9025" s="37"/>
      <c r="L9025" s="37"/>
      <c r="M9025" s="37"/>
      <c r="N9025" s="37"/>
      <c r="O9025" s="38"/>
    </row>
    <row r="9026" spans="2:15" x14ac:dyDescent="0.4">
      <c r="B9026" s="63"/>
      <c r="C9026" s="37"/>
      <c r="D9026" s="37"/>
      <c r="E9026" s="37"/>
      <c r="F9026" s="37"/>
      <c r="G9026" s="38"/>
      <c r="H9026" s="37"/>
      <c r="I9026" s="41"/>
      <c r="J9026" s="41"/>
      <c r="K9026" s="37"/>
      <c r="L9026" s="37"/>
      <c r="M9026" s="37"/>
      <c r="N9026" s="37"/>
      <c r="O9026" s="38"/>
    </row>
    <row r="9027" spans="2:15" x14ac:dyDescent="0.4">
      <c r="B9027" s="63"/>
      <c r="C9027" s="37"/>
      <c r="D9027" s="37"/>
      <c r="E9027" s="37"/>
      <c r="F9027" s="37"/>
      <c r="G9027" s="38"/>
      <c r="H9027" s="37"/>
      <c r="I9027" s="41"/>
      <c r="J9027" s="41"/>
      <c r="K9027" s="37"/>
      <c r="L9027" s="37"/>
      <c r="M9027" s="37"/>
      <c r="N9027" s="37"/>
      <c r="O9027" s="38"/>
    </row>
    <row r="9028" spans="2:15" x14ac:dyDescent="0.4">
      <c r="B9028" s="63"/>
      <c r="C9028" s="37"/>
      <c r="D9028" s="37"/>
      <c r="E9028" s="37"/>
      <c r="F9028" s="37"/>
      <c r="G9028" s="38"/>
      <c r="H9028" s="37"/>
      <c r="I9028" s="41"/>
      <c r="J9028" s="41"/>
      <c r="K9028" s="37"/>
      <c r="L9028" s="37"/>
      <c r="M9028" s="37"/>
      <c r="N9028" s="37"/>
      <c r="O9028" s="38"/>
    </row>
    <row r="9029" spans="2:15" x14ac:dyDescent="0.4">
      <c r="B9029" s="63"/>
      <c r="C9029" s="37"/>
      <c r="D9029" s="37"/>
      <c r="E9029" s="37"/>
      <c r="F9029" s="37"/>
      <c r="G9029" s="38"/>
      <c r="H9029" s="37"/>
      <c r="I9029" s="41"/>
      <c r="J9029" s="41"/>
      <c r="K9029" s="37"/>
      <c r="L9029" s="37"/>
      <c r="M9029" s="37"/>
      <c r="N9029" s="37"/>
      <c r="O9029" s="38"/>
    </row>
    <row r="9030" spans="2:15" x14ac:dyDescent="0.4">
      <c r="B9030" s="63"/>
      <c r="C9030" s="37"/>
      <c r="D9030" s="37"/>
      <c r="E9030" s="37"/>
      <c r="F9030" s="37"/>
      <c r="G9030" s="38"/>
      <c r="H9030" s="37"/>
      <c r="I9030" s="41"/>
      <c r="J9030" s="41"/>
      <c r="K9030" s="37"/>
      <c r="L9030" s="37"/>
      <c r="M9030" s="37"/>
      <c r="N9030" s="37"/>
      <c r="O9030" s="38"/>
    </row>
    <row r="9031" spans="2:15" x14ac:dyDescent="0.4">
      <c r="B9031" s="63"/>
      <c r="C9031" s="37"/>
      <c r="D9031" s="37"/>
      <c r="E9031" s="37"/>
      <c r="F9031" s="37"/>
      <c r="G9031" s="38"/>
      <c r="H9031" s="37"/>
      <c r="I9031" s="41"/>
      <c r="J9031" s="41"/>
      <c r="K9031" s="37"/>
      <c r="L9031" s="37"/>
      <c r="M9031" s="37"/>
      <c r="N9031" s="37"/>
      <c r="O9031" s="38"/>
    </row>
    <row r="9032" spans="2:15" x14ac:dyDescent="0.4">
      <c r="B9032" s="63"/>
      <c r="C9032" s="37"/>
      <c r="D9032" s="37"/>
      <c r="E9032" s="37"/>
      <c r="F9032" s="37"/>
      <c r="G9032" s="38"/>
      <c r="H9032" s="37"/>
      <c r="I9032" s="41"/>
      <c r="J9032" s="41"/>
      <c r="K9032" s="37"/>
      <c r="L9032" s="37"/>
      <c r="M9032" s="37"/>
      <c r="N9032" s="37"/>
      <c r="O9032" s="38"/>
    </row>
    <row r="9033" spans="2:15" x14ac:dyDescent="0.4">
      <c r="B9033" s="63"/>
      <c r="C9033" s="37"/>
      <c r="D9033" s="37"/>
      <c r="E9033" s="37"/>
      <c r="F9033" s="37"/>
      <c r="G9033" s="38"/>
      <c r="H9033" s="37"/>
      <c r="I9033" s="41"/>
      <c r="J9033" s="41"/>
      <c r="K9033" s="37"/>
      <c r="L9033" s="37"/>
      <c r="M9033" s="37"/>
      <c r="N9033" s="37"/>
      <c r="O9033" s="38"/>
    </row>
    <row r="9034" spans="2:15" x14ac:dyDescent="0.4">
      <c r="B9034" s="63"/>
      <c r="C9034" s="37"/>
      <c r="D9034" s="37"/>
      <c r="E9034" s="37"/>
      <c r="F9034" s="37"/>
      <c r="G9034" s="38"/>
      <c r="H9034" s="37"/>
      <c r="I9034" s="41"/>
      <c r="J9034" s="41"/>
      <c r="K9034" s="37"/>
      <c r="L9034" s="37"/>
      <c r="M9034" s="37"/>
      <c r="N9034" s="37"/>
      <c r="O9034" s="38"/>
    </row>
    <row r="9035" spans="2:15" x14ac:dyDescent="0.4">
      <c r="B9035" s="63"/>
      <c r="C9035" s="37"/>
      <c r="D9035" s="37"/>
      <c r="E9035" s="37"/>
      <c r="F9035" s="37"/>
      <c r="G9035" s="38"/>
      <c r="H9035" s="37"/>
      <c r="I9035" s="41"/>
      <c r="J9035" s="41"/>
      <c r="K9035" s="37"/>
      <c r="L9035" s="37"/>
      <c r="M9035" s="37"/>
      <c r="N9035" s="37"/>
      <c r="O9035" s="38"/>
    </row>
    <row r="9036" spans="2:15" x14ac:dyDescent="0.4">
      <c r="B9036" s="63"/>
      <c r="C9036" s="37"/>
      <c r="D9036" s="37"/>
      <c r="E9036" s="37"/>
      <c r="F9036" s="37"/>
      <c r="G9036" s="38"/>
      <c r="H9036" s="37"/>
      <c r="I9036" s="41"/>
      <c r="J9036" s="41"/>
      <c r="K9036" s="37"/>
      <c r="L9036" s="37"/>
      <c r="M9036" s="37"/>
      <c r="N9036" s="37"/>
      <c r="O9036" s="38"/>
    </row>
    <row r="9037" spans="2:15" x14ac:dyDescent="0.4">
      <c r="B9037" s="63"/>
      <c r="C9037" s="37"/>
      <c r="D9037" s="37"/>
      <c r="E9037" s="37"/>
      <c r="F9037" s="37"/>
      <c r="G9037" s="38"/>
      <c r="H9037" s="37"/>
      <c r="I9037" s="41"/>
      <c r="J9037" s="41"/>
      <c r="K9037" s="37"/>
      <c r="L9037" s="37"/>
      <c r="M9037" s="37"/>
      <c r="N9037" s="37"/>
      <c r="O9037" s="38"/>
    </row>
    <row r="9038" spans="2:15" x14ac:dyDescent="0.4">
      <c r="B9038" s="63"/>
      <c r="C9038" s="37"/>
      <c r="D9038" s="37"/>
      <c r="E9038" s="37"/>
      <c r="F9038" s="37"/>
      <c r="G9038" s="38"/>
      <c r="H9038" s="37"/>
      <c r="I9038" s="41"/>
      <c r="J9038" s="41"/>
      <c r="K9038" s="37"/>
      <c r="L9038" s="37"/>
      <c r="M9038" s="37"/>
      <c r="N9038" s="37"/>
      <c r="O9038" s="38"/>
    </row>
    <row r="9039" spans="2:15" x14ac:dyDescent="0.4">
      <c r="B9039" s="63"/>
      <c r="C9039" s="37"/>
      <c r="D9039" s="37"/>
      <c r="E9039" s="37"/>
      <c r="F9039" s="37"/>
      <c r="G9039" s="38"/>
      <c r="H9039" s="37"/>
      <c r="I9039" s="41"/>
      <c r="J9039" s="41"/>
      <c r="K9039" s="37"/>
      <c r="L9039" s="37"/>
      <c r="M9039" s="37"/>
      <c r="N9039" s="37"/>
      <c r="O9039" s="38"/>
    </row>
    <row r="9040" spans="2:15" x14ac:dyDescent="0.4">
      <c r="B9040" s="63"/>
      <c r="C9040" s="37"/>
      <c r="D9040" s="37"/>
      <c r="E9040" s="37"/>
      <c r="F9040" s="37"/>
      <c r="G9040" s="38"/>
      <c r="H9040" s="37"/>
      <c r="I9040" s="41"/>
      <c r="J9040" s="41"/>
      <c r="K9040" s="37"/>
      <c r="L9040" s="37"/>
      <c r="M9040" s="37"/>
      <c r="N9040" s="37"/>
      <c r="O9040" s="38"/>
    </row>
    <row r="9041" spans="2:15" x14ac:dyDescent="0.4">
      <c r="B9041" s="63"/>
      <c r="C9041" s="37"/>
      <c r="D9041" s="37"/>
      <c r="E9041" s="37"/>
      <c r="F9041" s="37"/>
      <c r="G9041" s="38"/>
      <c r="H9041" s="37"/>
      <c r="I9041" s="41"/>
      <c r="J9041" s="41"/>
      <c r="K9041" s="37"/>
      <c r="L9041" s="37"/>
      <c r="M9041" s="37"/>
      <c r="N9041" s="37"/>
      <c r="O9041" s="38"/>
    </row>
    <row r="9042" spans="2:15" x14ac:dyDescent="0.4">
      <c r="B9042" s="63"/>
      <c r="C9042" s="37"/>
      <c r="D9042" s="37"/>
      <c r="E9042" s="37"/>
      <c r="F9042" s="37"/>
      <c r="G9042" s="38"/>
      <c r="H9042" s="37"/>
      <c r="I9042" s="41"/>
      <c r="J9042" s="41"/>
      <c r="K9042" s="37"/>
      <c r="L9042" s="37"/>
      <c r="M9042" s="37"/>
      <c r="N9042" s="37"/>
      <c r="O9042" s="38"/>
    </row>
    <row r="9043" spans="2:15" x14ac:dyDescent="0.4">
      <c r="B9043" s="63"/>
      <c r="C9043" s="37"/>
      <c r="D9043" s="37"/>
      <c r="E9043" s="37"/>
      <c r="F9043" s="37"/>
      <c r="G9043" s="38"/>
      <c r="H9043" s="37"/>
      <c r="I9043" s="41"/>
      <c r="J9043" s="41"/>
      <c r="K9043" s="37"/>
      <c r="L9043" s="37"/>
      <c r="M9043" s="37"/>
      <c r="N9043" s="37"/>
      <c r="O9043" s="38"/>
    </row>
    <row r="9044" spans="2:15" x14ac:dyDescent="0.4">
      <c r="B9044" s="63"/>
      <c r="C9044" s="37"/>
      <c r="D9044" s="37"/>
      <c r="E9044" s="37"/>
      <c r="F9044" s="37"/>
      <c r="G9044" s="38"/>
      <c r="H9044" s="37"/>
      <c r="I9044" s="41"/>
      <c r="J9044" s="41"/>
      <c r="K9044" s="37"/>
      <c r="L9044" s="37"/>
      <c r="M9044" s="37"/>
      <c r="N9044" s="37"/>
      <c r="O9044" s="38"/>
    </row>
    <row r="9045" spans="2:15" x14ac:dyDescent="0.4">
      <c r="B9045" s="63"/>
      <c r="C9045" s="37"/>
      <c r="D9045" s="37"/>
      <c r="E9045" s="37"/>
      <c r="F9045" s="37"/>
      <c r="G9045" s="38"/>
      <c r="H9045" s="37"/>
      <c r="I9045" s="41"/>
      <c r="J9045" s="41"/>
      <c r="K9045" s="37"/>
      <c r="L9045" s="37"/>
      <c r="M9045" s="37"/>
      <c r="N9045" s="37"/>
      <c r="O9045" s="38"/>
    </row>
    <row r="9046" spans="2:15" x14ac:dyDescent="0.4">
      <c r="B9046" s="63"/>
      <c r="C9046" s="37"/>
      <c r="D9046" s="37"/>
      <c r="E9046" s="37"/>
      <c r="F9046" s="37"/>
      <c r="G9046" s="38"/>
      <c r="H9046" s="37"/>
      <c r="I9046" s="41"/>
      <c r="J9046" s="41"/>
      <c r="K9046" s="37"/>
      <c r="L9046" s="37"/>
      <c r="M9046" s="37"/>
      <c r="N9046" s="37"/>
      <c r="O9046" s="38"/>
    </row>
    <row r="9047" spans="2:15" x14ac:dyDescent="0.4">
      <c r="B9047" s="63"/>
      <c r="C9047" s="37"/>
      <c r="D9047" s="37"/>
      <c r="E9047" s="37"/>
      <c r="F9047" s="37"/>
      <c r="G9047" s="38"/>
      <c r="H9047" s="37"/>
      <c r="I9047" s="41"/>
      <c r="J9047" s="41"/>
      <c r="K9047" s="37"/>
      <c r="L9047" s="37"/>
      <c r="M9047" s="37"/>
      <c r="N9047" s="37"/>
      <c r="O9047" s="38"/>
    </row>
    <row r="9048" spans="2:15" x14ac:dyDescent="0.4">
      <c r="B9048" s="63"/>
      <c r="C9048" s="37"/>
      <c r="D9048" s="37"/>
      <c r="E9048" s="37"/>
      <c r="F9048" s="37"/>
      <c r="G9048" s="38"/>
      <c r="H9048" s="37"/>
      <c r="I9048" s="41"/>
      <c r="J9048" s="41"/>
      <c r="K9048" s="37"/>
      <c r="L9048" s="37"/>
      <c r="M9048" s="37"/>
      <c r="N9048" s="37"/>
      <c r="O9048" s="38"/>
    </row>
    <row r="9049" spans="2:15" x14ac:dyDescent="0.4">
      <c r="B9049" s="63"/>
      <c r="C9049" s="37"/>
      <c r="D9049" s="37"/>
      <c r="E9049" s="37"/>
      <c r="F9049" s="37"/>
      <c r="G9049" s="38"/>
      <c r="H9049" s="37"/>
      <c r="I9049" s="41"/>
      <c r="J9049" s="41"/>
      <c r="K9049" s="37"/>
      <c r="L9049" s="37"/>
      <c r="M9049" s="37"/>
      <c r="N9049" s="37"/>
      <c r="O9049" s="38"/>
    </row>
    <row r="9050" spans="2:15" x14ac:dyDescent="0.4">
      <c r="B9050" s="63"/>
      <c r="C9050" s="37"/>
      <c r="D9050" s="37"/>
      <c r="E9050" s="37"/>
      <c r="F9050" s="37"/>
      <c r="G9050" s="38"/>
      <c r="H9050" s="37"/>
      <c r="I9050" s="41"/>
      <c r="J9050" s="41"/>
      <c r="K9050" s="37"/>
      <c r="L9050" s="37"/>
      <c r="M9050" s="37"/>
      <c r="N9050" s="37"/>
      <c r="O9050" s="38"/>
    </row>
    <row r="9051" spans="2:15" x14ac:dyDescent="0.4">
      <c r="B9051" s="63"/>
      <c r="C9051" s="37"/>
      <c r="D9051" s="37"/>
      <c r="E9051" s="37"/>
      <c r="F9051" s="37"/>
      <c r="G9051" s="38"/>
      <c r="H9051" s="37"/>
      <c r="I9051" s="41"/>
      <c r="J9051" s="41"/>
      <c r="K9051" s="37"/>
      <c r="L9051" s="37"/>
      <c r="M9051" s="37"/>
      <c r="N9051" s="37"/>
      <c r="O9051" s="38"/>
    </row>
    <row r="9052" spans="2:15" x14ac:dyDescent="0.4">
      <c r="B9052" s="63"/>
      <c r="C9052" s="37"/>
      <c r="D9052" s="37"/>
      <c r="E9052" s="37"/>
      <c r="F9052" s="37"/>
      <c r="G9052" s="38"/>
      <c r="H9052" s="37"/>
      <c r="I9052" s="41"/>
      <c r="J9052" s="41"/>
      <c r="K9052" s="37"/>
      <c r="L9052" s="37"/>
      <c r="M9052" s="37"/>
      <c r="N9052" s="37"/>
      <c r="O9052" s="38"/>
    </row>
    <row r="9053" spans="2:15" x14ac:dyDescent="0.4">
      <c r="B9053" s="63"/>
      <c r="C9053" s="37"/>
      <c r="D9053" s="37"/>
      <c r="E9053" s="37"/>
      <c r="F9053" s="37"/>
      <c r="G9053" s="38"/>
      <c r="H9053" s="37"/>
      <c r="I9053" s="41"/>
      <c r="J9053" s="41"/>
      <c r="K9053" s="37"/>
      <c r="L9053" s="37"/>
      <c r="M9053" s="37"/>
      <c r="N9053" s="37"/>
      <c r="O9053" s="38"/>
    </row>
    <row r="9054" spans="2:15" x14ac:dyDescent="0.4">
      <c r="B9054" s="63"/>
      <c r="C9054" s="37"/>
      <c r="D9054" s="37"/>
      <c r="E9054" s="37"/>
      <c r="F9054" s="37"/>
      <c r="G9054" s="38"/>
      <c r="H9054" s="37"/>
      <c r="I9054" s="41"/>
      <c r="J9054" s="41"/>
      <c r="K9054" s="37"/>
      <c r="L9054" s="37"/>
      <c r="M9054" s="37"/>
      <c r="N9054" s="37"/>
      <c r="O9054" s="38"/>
    </row>
    <row r="9055" spans="2:15" x14ac:dyDescent="0.4">
      <c r="B9055" s="63"/>
      <c r="C9055" s="37"/>
      <c r="D9055" s="37"/>
      <c r="E9055" s="37"/>
      <c r="F9055" s="37"/>
      <c r="G9055" s="38"/>
      <c r="H9055" s="37"/>
      <c r="I9055" s="41"/>
      <c r="J9055" s="41"/>
      <c r="K9055" s="37"/>
      <c r="L9055" s="37"/>
      <c r="M9055" s="37"/>
      <c r="N9055" s="37"/>
      <c r="O9055" s="38"/>
    </row>
    <row r="9056" spans="2:15" x14ac:dyDescent="0.4">
      <c r="B9056" s="63"/>
      <c r="C9056" s="37"/>
      <c r="D9056" s="37"/>
      <c r="E9056" s="37"/>
      <c r="F9056" s="37"/>
      <c r="G9056" s="38"/>
      <c r="H9056" s="37"/>
      <c r="I9056" s="41"/>
      <c r="J9056" s="41"/>
      <c r="K9056" s="37"/>
      <c r="L9056" s="37"/>
      <c r="M9056" s="37"/>
      <c r="N9056" s="37"/>
      <c r="O9056" s="38"/>
    </row>
    <row r="9057" spans="2:15" x14ac:dyDescent="0.4">
      <c r="B9057" s="63"/>
      <c r="C9057" s="37"/>
      <c r="D9057" s="37"/>
      <c r="E9057" s="37"/>
      <c r="F9057" s="37"/>
      <c r="G9057" s="38"/>
      <c r="H9057" s="37"/>
      <c r="I9057" s="41"/>
      <c r="J9057" s="41"/>
      <c r="K9057" s="37"/>
      <c r="L9057" s="37"/>
      <c r="M9057" s="37"/>
      <c r="N9057" s="37"/>
      <c r="O9057" s="38"/>
    </row>
    <row r="9058" spans="2:15" x14ac:dyDescent="0.4">
      <c r="B9058" s="63"/>
      <c r="C9058" s="37"/>
      <c r="D9058" s="37"/>
      <c r="E9058" s="37"/>
      <c r="F9058" s="37"/>
      <c r="G9058" s="38"/>
      <c r="H9058" s="37"/>
      <c r="I9058" s="41"/>
      <c r="J9058" s="41"/>
      <c r="K9058" s="37"/>
      <c r="L9058" s="37"/>
      <c r="M9058" s="37"/>
      <c r="N9058" s="37"/>
      <c r="O9058" s="38"/>
    </row>
    <row r="9059" spans="2:15" x14ac:dyDescent="0.4">
      <c r="B9059" s="63"/>
      <c r="C9059" s="37"/>
      <c r="D9059" s="37"/>
      <c r="E9059" s="37"/>
      <c r="F9059" s="37"/>
      <c r="G9059" s="38"/>
      <c r="H9059" s="37"/>
      <c r="I9059" s="41"/>
      <c r="J9059" s="41"/>
      <c r="K9059" s="37"/>
      <c r="L9059" s="37"/>
      <c r="M9059" s="37"/>
      <c r="N9059" s="37"/>
      <c r="O9059" s="38"/>
    </row>
    <row r="9060" spans="2:15" x14ac:dyDescent="0.4">
      <c r="B9060" s="63"/>
      <c r="C9060" s="37"/>
      <c r="D9060" s="37"/>
      <c r="E9060" s="37"/>
      <c r="F9060" s="37"/>
      <c r="G9060" s="38"/>
      <c r="H9060" s="37"/>
      <c r="I9060" s="41"/>
      <c r="J9060" s="41"/>
      <c r="K9060" s="37"/>
      <c r="L9060" s="37"/>
      <c r="M9060" s="37"/>
      <c r="N9060" s="37"/>
      <c r="O9060" s="38"/>
    </row>
    <row r="9061" spans="2:15" x14ac:dyDescent="0.4">
      <c r="B9061" s="63"/>
      <c r="C9061" s="37"/>
      <c r="D9061" s="37"/>
      <c r="E9061" s="37"/>
      <c r="F9061" s="37"/>
      <c r="G9061" s="38"/>
      <c r="H9061" s="37"/>
      <c r="I9061" s="41"/>
      <c r="J9061" s="41"/>
      <c r="K9061" s="37"/>
      <c r="L9061" s="37"/>
      <c r="M9061" s="37"/>
      <c r="N9061" s="37"/>
      <c r="O9061" s="38"/>
    </row>
    <row r="9062" spans="2:15" x14ac:dyDescent="0.4">
      <c r="B9062" s="63"/>
      <c r="C9062" s="37"/>
      <c r="D9062" s="37"/>
      <c r="E9062" s="37"/>
      <c r="F9062" s="37"/>
      <c r="G9062" s="38"/>
      <c r="H9062" s="37"/>
      <c r="I9062" s="41"/>
      <c r="J9062" s="41"/>
      <c r="K9062" s="37"/>
      <c r="L9062" s="37"/>
      <c r="M9062" s="37"/>
      <c r="N9062" s="37"/>
      <c r="O9062" s="38"/>
    </row>
    <row r="9063" spans="2:15" x14ac:dyDescent="0.4">
      <c r="B9063" s="63"/>
      <c r="C9063" s="37"/>
      <c r="D9063" s="37"/>
      <c r="E9063" s="37"/>
      <c r="F9063" s="37"/>
      <c r="G9063" s="38"/>
      <c r="H9063" s="37"/>
      <c r="I9063" s="41"/>
      <c r="J9063" s="41"/>
      <c r="K9063" s="37"/>
      <c r="L9063" s="37"/>
      <c r="M9063" s="37"/>
      <c r="N9063" s="37"/>
      <c r="O9063" s="38"/>
    </row>
    <row r="9064" spans="2:15" x14ac:dyDescent="0.4">
      <c r="B9064" s="63"/>
      <c r="C9064" s="37"/>
      <c r="D9064" s="37"/>
      <c r="E9064" s="37"/>
      <c r="F9064" s="37"/>
      <c r="G9064" s="38"/>
      <c r="H9064" s="37"/>
      <c r="I9064" s="41"/>
      <c r="J9064" s="41"/>
      <c r="K9064" s="37"/>
      <c r="L9064" s="37"/>
      <c r="M9064" s="37"/>
      <c r="N9064" s="37"/>
      <c r="O9064" s="38"/>
    </row>
    <row r="9065" spans="2:15" x14ac:dyDescent="0.4">
      <c r="B9065" s="63"/>
      <c r="C9065" s="37"/>
      <c r="D9065" s="37"/>
      <c r="E9065" s="37"/>
      <c r="F9065" s="37"/>
      <c r="G9065" s="38"/>
      <c r="H9065" s="37"/>
      <c r="I9065" s="41"/>
      <c r="J9065" s="41"/>
      <c r="K9065" s="37"/>
      <c r="L9065" s="37"/>
      <c r="M9065" s="37"/>
      <c r="N9065" s="37"/>
      <c r="O9065" s="38"/>
    </row>
    <row r="9066" spans="2:15" x14ac:dyDescent="0.4">
      <c r="B9066" s="63"/>
      <c r="C9066" s="37"/>
      <c r="D9066" s="37"/>
      <c r="E9066" s="37"/>
      <c r="F9066" s="37"/>
      <c r="G9066" s="38"/>
      <c r="H9066" s="37"/>
      <c r="I9066" s="41"/>
      <c r="J9066" s="41"/>
      <c r="K9066" s="37"/>
      <c r="L9066" s="37"/>
      <c r="M9066" s="37"/>
      <c r="N9066" s="37"/>
      <c r="O9066" s="38"/>
    </row>
    <row r="9067" spans="2:15" x14ac:dyDescent="0.4">
      <c r="B9067" s="63"/>
      <c r="C9067" s="37"/>
      <c r="D9067" s="37"/>
      <c r="E9067" s="37"/>
      <c r="F9067" s="37"/>
      <c r="G9067" s="38"/>
      <c r="H9067" s="37"/>
      <c r="I9067" s="41"/>
      <c r="J9067" s="41"/>
      <c r="K9067" s="37"/>
      <c r="L9067" s="37"/>
      <c r="M9067" s="37"/>
      <c r="N9067" s="37"/>
      <c r="O9067" s="38"/>
    </row>
    <row r="9068" spans="2:15" x14ac:dyDescent="0.4">
      <c r="B9068" s="63"/>
      <c r="C9068" s="37"/>
      <c r="D9068" s="37"/>
      <c r="E9068" s="37"/>
      <c r="F9068" s="37"/>
      <c r="G9068" s="38"/>
      <c r="H9068" s="37"/>
      <c r="I9068" s="41"/>
      <c r="J9068" s="41"/>
      <c r="K9068" s="37"/>
      <c r="L9068" s="37"/>
      <c r="M9068" s="37"/>
      <c r="N9068" s="37"/>
      <c r="O9068" s="38"/>
    </row>
    <row r="9069" spans="2:15" x14ac:dyDescent="0.4">
      <c r="B9069" s="63"/>
      <c r="C9069" s="37"/>
      <c r="D9069" s="37"/>
      <c r="E9069" s="37"/>
      <c r="F9069" s="37"/>
      <c r="G9069" s="38"/>
      <c r="H9069" s="37"/>
      <c r="I9069" s="41"/>
      <c r="J9069" s="41"/>
      <c r="K9069" s="37"/>
      <c r="L9069" s="37"/>
      <c r="M9069" s="37"/>
      <c r="N9069" s="37"/>
      <c r="O9069" s="38"/>
    </row>
    <row r="9070" spans="2:15" x14ac:dyDescent="0.4">
      <c r="B9070" s="63"/>
      <c r="C9070" s="37"/>
      <c r="D9070" s="37"/>
      <c r="E9070" s="37"/>
      <c r="F9070" s="37"/>
      <c r="G9070" s="38"/>
      <c r="H9070" s="37"/>
      <c r="I9070" s="41"/>
      <c r="J9070" s="41"/>
      <c r="K9070" s="37"/>
      <c r="L9070" s="37"/>
      <c r="M9070" s="37"/>
      <c r="N9070" s="37"/>
      <c r="O9070" s="38"/>
    </row>
    <row r="9071" spans="2:15" x14ac:dyDescent="0.4">
      <c r="B9071" s="63"/>
      <c r="C9071" s="37"/>
      <c r="D9071" s="37"/>
      <c r="E9071" s="37"/>
      <c r="F9071" s="37"/>
      <c r="G9071" s="38"/>
      <c r="H9071" s="37"/>
      <c r="I9071" s="41"/>
      <c r="J9071" s="41"/>
      <c r="K9071" s="37"/>
      <c r="L9071" s="37"/>
      <c r="M9071" s="37"/>
      <c r="N9071" s="37"/>
      <c r="O9071" s="38"/>
    </row>
    <row r="9072" spans="2:15" x14ac:dyDescent="0.4">
      <c r="B9072" s="63"/>
      <c r="C9072" s="37"/>
      <c r="D9072" s="37"/>
      <c r="E9072" s="37"/>
      <c r="F9072" s="37"/>
      <c r="G9072" s="38"/>
      <c r="H9072" s="37"/>
      <c r="I9072" s="41"/>
      <c r="J9072" s="41"/>
      <c r="K9072" s="37"/>
      <c r="L9072" s="37"/>
      <c r="M9072" s="37"/>
      <c r="N9072" s="37"/>
      <c r="O9072" s="38"/>
    </row>
    <row r="9073" spans="2:15" x14ac:dyDescent="0.4">
      <c r="B9073" s="63"/>
      <c r="C9073" s="37"/>
      <c r="D9073" s="37"/>
      <c r="E9073" s="37"/>
      <c r="F9073" s="37"/>
      <c r="G9073" s="38"/>
      <c r="H9073" s="37"/>
      <c r="I9073" s="41"/>
      <c r="J9073" s="41"/>
      <c r="K9073" s="37"/>
      <c r="L9073" s="37"/>
      <c r="M9073" s="37"/>
      <c r="N9073" s="37"/>
      <c r="O9073" s="38"/>
    </row>
    <row r="9074" spans="2:15" x14ac:dyDescent="0.4">
      <c r="B9074" s="63"/>
      <c r="C9074" s="37"/>
      <c r="D9074" s="37"/>
      <c r="E9074" s="37"/>
      <c r="F9074" s="37"/>
      <c r="G9074" s="38"/>
      <c r="H9074" s="37"/>
      <c r="I9074" s="41"/>
      <c r="J9074" s="41"/>
      <c r="K9074" s="37"/>
      <c r="L9074" s="37"/>
      <c r="M9074" s="37"/>
      <c r="N9074" s="37"/>
      <c r="O9074" s="38"/>
    </row>
    <row r="9075" spans="2:15" x14ac:dyDescent="0.4">
      <c r="B9075" s="63"/>
      <c r="C9075" s="37"/>
      <c r="D9075" s="37"/>
      <c r="E9075" s="37"/>
      <c r="F9075" s="37"/>
      <c r="G9075" s="38"/>
      <c r="H9075" s="37"/>
      <c r="I9075" s="41"/>
      <c r="J9075" s="41"/>
      <c r="K9075" s="37"/>
      <c r="L9075" s="37"/>
      <c r="M9075" s="37"/>
      <c r="N9075" s="37"/>
      <c r="O9075" s="38"/>
    </row>
    <row r="9076" spans="2:15" x14ac:dyDescent="0.4">
      <c r="B9076" s="63"/>
      <c r="C9076" s="37"/>
      <c r="D9076" s="37"/>
      <c r="E9076" s="37"/>
      <c r="F9076" s="37"/>
      <c r="G9076" s="38"/>
      <c r="H9076" s="37"/>
      <c r="I9076" s="41"/>
      <c r="J9076" s="41"/>
      <c r="K9076" s="37"/>
      <c r="L9076" s="37"/>
      <c r="M9076" s="37"/>
      <c r="N9076" s="37"/>
      <c r="O9076" s="38"/>
    </row>
    <row r="9077" spans="2:15" x14ac:dyDescent="0.4">
      <c r="B9077" s="63"/>
      <c r="C9077" s="37"/>
      <c r="D9077" s="37"/>
      <c r="E9077" s="37"/>
      <c r="F9077" s="37"/>
      <c r="G9077" s="38"/>
      <c r="H9077" s="37"/>
      <c r="I9077" s="41"/>
      <c r="J9077" s="41"/>
      <c r="K9077" s="37"/>
      <c r="L9077" s="37"/>
      <c r="M9077" s="37"/>
      <c r="N9077" s="37"/>
      <c r="O9077" s="38"/>
    </row>
    <row r="9078" spans="2:15" x14ac:dyDescent="0.4">
      <c r="B9078" s="63"/>
      <c r="C9078" s="37"/>
      <c r="D9078" s="37"/>
      <c r="E9078" s="37"/>
      <c r="F9078" s="37"/>
      <c r="G9078" s="38"/>
      <c r="H9078" s="37"/>
      <c r="I9078" s="41"/>
      <c r="J9078" s="41"/>
      <c r="K9078" s="37"/>
      <c r="L9078" s="37"/>
      <c r="M9078" s="37"/>
      <c r="N9078" s="37"/>
      <c r="O9078" s="38"/>
    </row>
    <row r="9079" spans="2:15" x14ac:dyDescent="0.4">
      <c r="B9079" s="63"/>
      <c r="C9079" s="37"/>
      <c r="D9079" s="37"/>
      <c r="E9079" s="37"/>
      <c r="F9079" s="37"/>
      <c r="G9079" s="38"/>
      <c r="H9079" s="37"/>
      <c r="I9079" s="41"/>
      <c r="J9079" s="41"/>
      <c r="K9079" s="37"/>
      <c r="L9079" s="37"/>
      <c r="M9079" s="37"/>
      <c r="N9079" s="37"/>
      <c r="O9079" s="38"/>
    </row>
    <row r="9080" spans="2:15" x14ac:dyDescent="0.4">
      <c r="B9080" s="63"/>
      <c r="C9080" s="37"/>
      <c r="D9080" s="37"/>
      <c r="E9080" s="37"/>
      <c r="F9080" s="37"/>
      <c r="G9080" s="38"/>
      <c r="H9080" s="37"/>
      <c r="I9080" s="41"/>
      <c r="J9080" s="41"/>
      <c r="K9080" s="37"/>
      <c r="L9080" s="37"/>
      <c r="M9080" s="37"/>
      <c r="N9080" s="37"/>
      <c r="O9080" s="38"/>
    </row>
    <row r="9081" spans="2:15" x14ac:dyDescent="0.4">
      <c r="B9081" s="63"/>
      <c r="C9081" s="37"/>
      <c r="D9081" s="37"/>
      <c r="E9081" s="37"/>
      <c r="F9081" s="37"/>
      <c r="G9081" s="38"/>
      <c r="H9081" s="37"/>
      <c r="I9081" s="41"/>
      <c r="J9081" s="41"/>
      <c r="K9081" s="37"/>
      <c r="L9081" s="37"/>
      <c r="M9081" s="37"/>
      <c r="N9081" s="37"/>
      <c r="O9081" s="38"/>
    </row>
    <row r="9082" spans="2:15" x14ac:dyDescent="0.4">
      <c r="B9082" s="63"/>
      <c r="C9082" s="37"/>
      <c r="D9082" s="37"/>
      <c r="E9082" s="37"/>
      <c r="F9082" s="37"/>
      <c r="G9082" s="38"/>
      <c r="H9082" s="37"/>
      <c r="I9082" s="41"/>
      <c r="J9082" s="41"/>
      <c r="K9082" s="37"/>
      <c r="L9082" s="37"/>
      <c r="M9082" s="37"/>
      <c r="N9082" s="37"/>
      <c r="O9082" s="38"/>
    </row>
    <row r="9083" spans="2:15" x14ac:dyDescent="0.4">
      <c r="B9083" s="63"/>
      <c r="C9083" s="37"/>
      <c r="D9083" s="37"/>
      <c r="E9083" s="37"/>
      <c r="F9083" s="37"/>
      <c r="G9083" s="38"/>
      <c r="H9083" s="37"/>
      <c r="I9083" s="41"/>
      <c r="J9083" s="41"/>
      <c r="K9083" s="37"/>
      <c r="L9083" s="37"/>
      <c r="M9083" s="37"/>
      <c r="N9083" s="37"/>
      <c r="O9083" s="38"/>
    </row>
    <row r="9084" spans="2:15" x14ac:dyDescent="0.4">
      <c r="B9084" s="63"/>
      <c r="C9084" s="37"/>
      <c r="D9084" s="37"/>
      <c r="E9084" s="37"/>
      <c r="F9084" s="37"/>
      <c r="G9084" s="38"/>
      <c r="H9084" s="37"/>
      <c r="I9084" s="41"/>
      <c r="J9084" s="41"/>
      <c r="K9084" s="37"/>
      <c r="L9084" s="37"/>
      <c r="M9084" s="37"/>
      <c r="N9084" s="37"/>
      <c r="O9084" s="38"/>
    </row>
    <row r="9085" spans="2:15" x14ac:dyDescent="0.4">
      <c r="B9085" s="63"/>
      <c r="C9085" s="37"/>
      <c r="D9085" s="37"/>
      <c r="E9085" s="37"/>
      <c r="F9085" s="37"/>
      <c r="G9085" s="38"/>
      <c r="H9085" s="37"/>
      <c r="I9085" s="41"/>
      <c r="J9085" s="41"/>
      <c r="K9085" s="37"/>
      <c r="L9085" s="37"/>
      <c r="M9085" s="37"/>
      <c r="N9085" s="37"/>
      <c r="O9085" s="38"/>
    </row>
    <row r="9086" spans="2:15" x14ac:dyDescent="0.4">
      <c r="B9086" s="63"/>
      <c r="C9086" s="37"/>
      <c r="D9086" s="37"/>
      <c r="E9086" s="37"/>
      <c r="F9086" s="37"/>
      <c r="G9086" s="38"/>
      <c r="H9086" s="37"/>
      <c r="I9086" s="41"/>
      <c r="J9086" s="41"/>
      <c r="K9086" s="37"/>
      <c r="L9086" s="37"/>
      <c r="M9086" s="37"/>
      <c r="N9086" s="37"/>
      <c r="O9086" s="38"/>
    </row>
    <row r="9087" spans="2:15" x14ac:dyDescent="0.4">
      <c r="B9087" s="63"/>
      <c r="C9087" s="37"/>
      <c r="D9087" s="37"/>
      <c r="E9087" s="37"/>
      <c r="F9087" s="37"/>
      <c r="G9087" s="38"/>
      <c r="H9087" s="37"/>
      <c r="I9087" s="41"/>
      <c r="J9087" s="41"/>
      <c r="K9087" s="37"/>
      <c r="L9087" s="37"/>
      <c r="M9087" s="37"/>
      <c r="N9087" s="37"/>
      <c r="O9087" s="38"/>
    </row>
    <row r="9088" spans="2:15" x14ac:dyDescent="0.4">
      <c r="B9088" s="63"/>
      <c r="C9088" s="37"/>
      <c r="D9088" s="37"/>
      <c r="E9088" s="37"/>
      <c r="F9088" s="37"/>
      <c r="G9088" s="38"/>
      <c r="H9088" s="37"/>
      <c r="I9088" s="41"/>
      <c r="J9088" s="41"/>
      <c r="K9088" s="37"/>
      <c r="L9088" s="37"/>
      <c r="M9088" s="37"/>
      <c r="N9088" s="37"/>
      <c r="O9088" s="38"/>
    </row>
    <row r="9089" spans="2:15" x14ac:dyDescent="0.4">
      <c r="B9089" s="63"/>
      <c r="C9089" s="37"/>
      <c r="D9089" s="37"/>
      <c r="E9089" s="37"/>
      <c r="F9089" s="37"/>
      <c r="G9089" s="38"/>
      <c r="H9089" s="37"/>
      <c r="I9089" s="41"/>
      <c r="J9089" s="41"/>
      <c r="K9089" s="37"/>
      <c r="L9089" s="37"/>
      <c r="M9089" s="37"/>
      <c r="N9089" s="37"/>
      <c r="O9089" s="38"/>
    </row>
    <row r="9090" spans="2:15" x14ac:dyDescent="0.4">
      <c r="B9090" s="63"/>
      <c r="C9090" s="37"/>
      <c r="D9090" s="37"/>
      <c r="E9090" s="37"/>
      <c r="F9090" s="37"/>
      <c r="G9090" s="38"/>
      <c r="H9090" s="37"/>
      <c r="I9090" s="41"/>
      <c r="J9090" s="41"/>
      <c r="K9090" s="37"/>
      <c r="L9090" s="37"/>
      <c r="M9090" s="37"/>
      <c r="N9090" s="37"/>
      <c r="O9090" s="38"/>
    </row>
    <row r="9091" spans="2:15" x14ac:dyDescent="0.4">
      <c r="B9091" s="63"/>
      <c r="C9091" s="37"/>
      <c r="D9091" s="37"/>
      <c r="E9091" s="37"/>
      <c r="F9091" s="37"/>
      <c r="G9091" s="38"/>
      <c r="H9091" s="37"/>
      <c r="I9091" s="41"/>
      <c r="J9091" s="41"/>
      <c r="K9091" s="37"/>
      <c r="L9091" s="37"/>
      <c r="M9091" s="37"/>
      <c r="N9091" s="37"/>
      <c r="O9091" s="38"/>
    </row>
    <row r="9092" spans="2:15" x14ac:dyDescent="0.4">
      <c r="B9092" s="63"/>
      <c r="C9092" s="37"/>
      <c r="D9092" s="37"/>
      <c r="E9092" s="37"/>
      <c r="F9092" s="37"/>
      <c r="G9092" s="38"/>
      <c r="H9092" s="37"/>
      <c r="I9092" s="41"/>
      <c r="J9092" s="41"/>
      <c r="K9092" s="37"/>
      <c r="L9092" s="37"/>
      <c r="M9092" s="37"/>
      <c r="N9092" s="37"/>
      <c r="O9092" s="38"/>
    </row>
    <row r="9093" spans="2:15" x14ac:dyDescent="0.4">
      <c r="B9093" s="63"/>
      <c r="C9093" s="37"/>
      <c r="D9093" s="37"/>
      <c r="E9093" s="37"/>
      <c r="F9093" s="37"/>
      <c r="G9093" s="38"/>
      <c r="H9093" s="37"/>
      <c r="I9093" s="41"/>
      <c r="J9093" s="41"/>
      <c r="K9093" s="37"/>
      <c r="L9093" s="37"/>
      <c r="M9093" s="37"/>
      <c r="N9093" s="37"/>
      <c r="O9093" s="38"/>
    </row>
    <row r="9094" spans="2:15" x14ac:dyDescent="0.4">
      <c r="B9094" s="63"/>
      <c r="C9094" s="37"/>
      <c r="D9094" s="37"/>
      <c r="E9094" s="37"/>
      <c r="F9094" s="37"/>
      <c r="G9094" s="38"/>
      <c r="H9094" s="37"/>
      <c r="I9094" s="41"/>
      <c r="J9094" s="41"/>
      <c r="K9094" s="37"/>
      <c r="L9094" s="37"/>
      <c r="M9094" s="37"/>
      <c r="N9094" s="37"/>
      <c r="O9094" s="38"/>
    </row>
    <row r="9095" spans="2:15" x14ac:dyDescent="0.4">
      <c r="B9095" s="63"/>
      <c r="C9095" s="37"/>
      <c r="D9095" s="37"/>
      <c r="E9095" s="37"/>
      <c r="F9095" s="37"/>
      <c r="G9095" s="38"/>
      <c r="H9095" s="37"/>
      <c r="I9095" s="41"/>
      <c r="J9095" s="41"/>
      <c r="K9095" s="37"/>
      <c r="L9095" s="37"/>
      <c r="M9095" s="37"/>
      <c r="N9095" s="37"/>
      <c r="O9095" s="38"/>
    </row>
    <row r="9096" spans="2:15" x14ac:dyDescent="0.4">
      <c r="B9096" s="63"/>
      <c r="C9096" s="37"/>
      <c r="D9096" s="37"/>
      <c r="E9096" s="37"/>
      <c r="F9096" s="37"/>
      <c r="G9096" s="38"/>
      <c r="H9096" s="37"/>
      <c r="I9096" s="41"/>
      <c r="J9096" s="41"/>
      <c r="K9096" s="37"/>
      <c r="L9096" s="37"/>
      <c r="M9096" s="37"/>
      <c r="N9096" s="37"/>
      <c r="O9096" s="38"/>
    </row>
    <row r="9097" spans="2:15" x14ac:dyDescent="0.4">
      <c r="B9097" s="63"/>
      <c r="C9097" s="37"/>
      <c r="D9097" s="37"/>
      <c r="E9097" s="37"/>
      <c r="F9097" s="37"/>
      <c r="G9097" s="38"/>
      <c r="H9097" s="37"/>
      <c r="I9097" s="41"/>
      <c r="J9097" s="41"/>
      <c r="K9097" s="37"/>
      <c r="L9097" s="37"/>
      <c r="M9097" s="37"/>
      <c r="N9097" s="37"/>
      <c r="O9097" s="38"/>
    </row>
    <row r="9098" spans="2:15" x14ac:dyDescent="0.4">
      <c r="B9098" s="63"/>
      <c r="C9098" s="37"/>
      <c r="D9098" s="37"/>
      <c r="E9098" s="37"/>
      <c r="F9098" s="37"/>
      <c r="G9098" s="38"/>
      <c r="H9098" s="37"/>
      <c r="I9098" s="41"/>
      <c r="J9098" s="41"/>
      <c r="K9098" s="37"/>
      <c r="L9098" s="37"/>
      <c r="M9098" s="37"/>
      <c r="N9098" s="37"/>
      <c r="O9098" s="38"/>
    </row>
    <row r="9099" spans="2:15" x14ac:dyDescent="0.4">
      <c r="B9099" s="63"/>
      <c r="C9099" s="37"/>
      <c r="D9099" s="37"/>
      <c r="E9099" s="37"/>
      <c r="F9099" s="37"/>
      <c r="G9099" s="38"/>
      <c r="H9099" s="37"/>
      <c r="I9099" s="41"/>
      <c r="J9099" s="41"/>
      <c r="K9099" s="37"/>
      <c r="L9099" s="37"/>
      <c r="M9099" s="37"/>
      <c r="N9099" s="37"/>
      <c r="O9099" s="38"/>
    </row>
    <row r="9100" spans="2:15" x14ac:dyDescent="0.4">
      <c r="B9100" s="63"/>
      <c r="C9100" s="37"/>
      <c r="D9100" s="37"/>
      <c r="E9100" s="37"/>
      <c r="F9100" s="37"/>
      <c r="G9100" s="38"/>
      <c r="H9100" s="37"/>
      <c r="I9100" s="41"/>
      <c r="J9100" s="41"/>
      <c r="K9100" s="37"/>
      <c r="L9100" s="37"/>
      <c r="M9100" s="37"/>
      <c r="N9100" s="37"/>
      <c r="O9100" s="38"/>
    </row>
    <row r="9101" spans="2:15" x14ac:dyDescent="0.4">
      <c r="B9101" s="63"/>
      <c r="C9101" s="37"/>
      <c r="D9101" s="37"/>
      <c r="E9101" s="37"/>
      <c r="F9101" s="37"/>
      <c r="G9101" s="38"/>
      <c r="H9101" s="37"/>
      <c r="I9101" s="41"/>
      <c r="J9101" s="41"/>
      <c r="K9101" s="37"/>
      <c r="L9101" s="37"/>
      <c r="M9101" s="37"/>
      <c r="N9101" s="37"/>
      <c r="O9101" s="38"/>
    </row>
    <row r="9102" spans="2:15" x14ac:dyDescent="0.4">
      <c r="B9102" s="63"/>
      <c r="C9102" s="37"/>
      <c r="D9102" s="37"/>
      <c r="E9102" s="37"/>
      <c r="F9102" s="37"/>
      <c r="G9102" s="38"/>
      <c r="H9102" s="37"/>
      <c r="I9102" s="41"/>
      <c r="J9102" s="41"/>
      <c r="K9102" s="37"/>
      <c r="L9102" s="37"/>
      <c r="M9102" s="37"/>
      <c r="N9102" s="37"/>
      <c r="O9102" s="38"/>
    </row>
    <row r="9103" spans="2:15" x14ac:dyDescent="0.4">
      <c r="B9103" s="63"/>
      <c r="C9103" s="37"/>
      <c r="D9103" s="37"/>
      <c r="E9103" s="37"/>
      <c r="F9103" s="37"/>
      <c r="G9103" s="38"/>
      <c r="H9103" s="37"/>
      <c r="I9103" s="41"/>
      <c r="J9103" s="41"/>
      <c r="K9103" s="37"/>
      <c r="L9103" s="37"/>
      <c r="M9103" s="37"/>
      <c r="N9103" s="37"/>
      <c r="O9103" s="38"/>
    </row>
    <row r="9104" spans="2:15" x14ac:dyDescent="0.4">
      <c r="B9104" s="63"/>
      <c r="C9104" s="37"/>
      <c r="D9104" s="37"/>
      <c r="E9104" s="37"/>
      <c r="F9104" s="37"/>
      <c r="G9104" s="38"/>
      <c r="H9104" s="37"/>
      <c r="I9104" s="41"/>
      <c r="J9104" s="41"/>
      <c r="K9104" s="37"/>
      <c r="L9104" s="37"/>
      <c r="M9104" s="37"/>
      <c r="N9104" s="37"/>
      <c r="O9104" s="38"/>
    </row>
    <row r="9105" spans="2:15" x14ac:dyDescent="0.4">
      <c r="B9105" s="63"/>
      <c r="C9105" s="37"/>
      <c r="D9105" s="37"/>
      <c r="E9105" s="37"/>
      <c r="F9105" s="37"/>
      <c r="G9105" s="38"/>
      <c r="H9105" s="37"/>
      <c r="I9105" s="41"/>
      <c r="J9105" s="41"/>
      <c r="K9105" s="37"/>
      <c r="L9105" s="37"/>
      <c r="M9105" s="37"/>
      <c r="N9105" s="37"/>
      <c r="O9105" s="38"/>
    </row>
    <row r="9106" spans="2:15" x14ac:dyDescent="0.4">
      <c r="B9106" s="63"/>
      <c r="C9106" s="37"/>
      <c r="D9106" s="37"/>
      <c r="E9106" s="37"/>
      <c r="F9106" s="37"/>
      <c r="G9106" s="38"/>
      <c r="H9106" s="37"/>
      <c r="I9106" s="41"/>
      <c r="J9106" s="41"/>
      <c r="K9106" s="37"/>
      <c r="L9106" s="37"/>
      <c r="M9106" s="37"/>
      <c r="N9106" s="37"/>
      <c r="O9106" s="38"/>
    </row>
    <row r="9107" spans="2:15" x14ac:dyDescent="0.4">
      <c r="B9107" s="63"/>
      <c r="C9107" s="37"/>
      <c r="D9107" s="37"/>
      <c r="E9107" s="37"/>
      <c r="F9107" s="37"/>
      <c r="G9107" s="38"/>
      <c r="H9107" s="37"/>
      <c r="I9107" s="41"/>
      <c r="J9107" s="41"/>
      <c r="K9107" s="37"/>
      <c r="L9107" s="37"/>
      <c r="M9107" s="37"/>
      <c r="N9107" s="37"/>
      <c r="O9107" s="38"/>
    </row>
    <row r="9108" spans="2:15" x14ac:dyDescent="0.4">
      <c r="B9108" s="63"/>
      <c r="C9108" s="37"/>
      <c r="D9108" s="37"/>
      <c r="E9108" s="37"/>
      <c r="F9108" s="37"/>
      <c r="G9108" s="38"/>
      <c r="H9108" s="37"/>
      <c r="I9108" s="41"/>
      <c r="J9108" s="41"/>
      <c r="K9108" s="37"/>
      <c r="L9108" s="37"/>
      <c r="M9108" s="37"/>
      <c r="N9108" s="37"/>
      <c r="O9108" s="38"/>
    </row>
    <row r="9109" spans="2:15" x14ac:dyDescent="0.4">
      <c r="B9109" s="63"/>
      <c r="C9109" s="37"/>
      <c r="D9109" s="37"/>
      <c r="E9109" s="37"/>
      <c r="F9109" s="37"/>
      <c r="G9109" s="38"/>
      <c r="H9109" s="37"/>
      <c r="I9109" s="41"/>
      <c r="J9109" s="41"/>
      <c r="K9109" s="37"/>
      <c r="L9109" s="37"/>
      <c r="M9109" s="37"/>
      <c r="N9109" s="37"/>
      <c r="O9109" s="38"/>
    </row>
    <row r="9110" spans="2:15" x14ac:dyDescent="0.4">
      <c r="B9110" s="63"/>
      <c r="C9110" s="37"/>
      <c r="D9110" s="37"/>
      <c r="E9110" s="37"/>
      <c r="F9110" s="37"/>
      <c r="G9110" s="38"/>
      <c r="H9110" s="37"/>
      <c r="I9110" s="41"/>
      <c r="J9110" s="41"/>
      <c r="K9110" s="37"/>
      <c r="L9110" s="37"/>
      <c r="M9110" s="37"/>
      <c r="N9110" s="37"/>
      <c r="O9110" s="38"/>
    </row>
    <row r="9111" spans="2:15" x14ac:dyDescent="0.4">
      <c r="B9111" s="63"/>
      <c r="C9111" s="37"/>
      <c r="D9111" s="37"/>
      <c r="E9111" s="37"/>
      <c r="F9111" s="37"/>
      <c r="G9111" s="38"/>
      <c r="H9111" s="37"/>
      <c r="I9111" s="41"/>
      <c r="J9111" s="41"/>
      <c r="K9111" s="37"/>
      <c r="L9111" s="37"/>
      <c r="M9111" s="37"/>
      <c r="N9111" s="37"/>
      <c r="O9111" s="38"/>
    </row>
    <row r="9112" spans="2:15" x14ac:dyDescent="0.4">
      <c r="B9112" s="63"/>
      <c r="C9112" s="37"/>
      <c r="D9112" s="37"/>
      <c r="E9112" s="37"/>
      <c r="F9112" s="37"/>
      <c r="G9112" s="38"/>
      <c r="H9112" s="37"/>
      <c r="I9112" s="41"/>
      <c r="J9112" s="41"/>
      <c r="K9112" s="37"/>
      <c r="L9112" s="37"/>
      <c r="M9112" s="37"/>
      <c r="N9112" s="37"/>
      <c r="O9112" s="38"/>
    </row>
    <row r="9113" spans="2:15" x14ac:dyDescent="0.4">
      <c r="B9113" s="63"/>
      <c r="C9113" s="37"/>
      <c r="D9113" s="37"/>
      <c r="E9113" s="37"/>
      <c r="F9113" s="37"/>
      <c r="G9113" s="38"/>
      <c r="H9113" s="37"/>
      <c r="I9113" s="41"/>
      <c r="J9113" s="41"/>
      <c r="K9113" s="37"/>
      <c r="L9113" s="37"/>
      <c r="M9113" s="37"/>
      <c r="N9113" s="37"/>
      <c r="O9113" s="38"/>
    </row>
    <row r="9114" spans="2:15" x14ac:dyDescent="0.4">
      <c r="B9114" s="63"/>
      <c r="C9114" s="37"/>
      <c r="D9114" s="37"/>
      <c r="E9114" s="37"/>
      <c r="F9114" s="37"/>
      <c r="G9114" s="38"/>
      <c r="H9114" s="37"/>
      <c r="I9114" s="41"/>
      <c r="J9114" s="41"/>
      <c r="K9114" s="37"/>
      <c r="L9114" s="37"/>
      <c r="M9114" s="37"/>
      <c r="N9114" s="37"/>
      <c r="O9114" s="38"/>
    </row>
    <row r="9115" spans="2:15" x14ac:dyDescent="0.4">
      <c r="B9115" s="63"/>
      <c r="C9115" s="37"/>
      <c r="D9115" s="37"/>
      <c r="E9115" s="37"/>
      <c r="F9115" s="37"/>
      <c r="G9115" s="38"/>
      <c r="H9115" s="37"/>
      <c r="I9115" s="41"/>
      <c r="J9115" s="41"/>
      <c r="K9115" s="37"/>
      <c r="L9115" s="37"/>
      <c r="M9115" s="37"/>
      <c r="N9115" s="37"/>
      <c r="O9115" s="38"/>
    </row>
    <row r="9116" spans="2:15" x14ac:dyDescent="0.4">
      <c r="B9116" s="63"/>
      <c r="C9116" s="37"/>
      <c r="D9116" s="37"/>
      <c r="E9116" s="37"/>
      <c r="F9116" s="37"/>
      <c r="G9116" s="38"/>
      <c r="H9116" s="37"/>
      <c r="I9116" s="41"/>
      <c r="J9116" s="41"/>
      <c r="K9116" s="37"/>
      <c r="L9116" s="37"/>
      <c r="M9116" s="37"/>
      <c r="N9116" s="37"/>
      <c r="O9116" s="38"/>
    </row>
    <row r="9117" spans="2:15" x14ac:dyDescent="0.4">
      <c r="B9117" s="63"/>
      <c r="C9117" s="37"/>
      <c r="D9117" s="37"/>
      <c r="E9117" s="37"/>
      <c r="F9117" s="37"/>
      <c r="G9117" s="38"/>
      <c r="H9117" s="37"/>
      <c r="I9117" s="41"/>
      <c r="J9117" s="41"/>
      <c r="K9117" s="37"/>
      <c r="L9117" s="37"/>
      <c r="M9117" s="37"/>
      <c r="N9117" s="37"/>
      <c r="O9117" s="38"/>
    </row>
    <row r="9118" spans="2:15" x14ac:dyDescent="0.4">
      <c r="B9118" s="63"/>
      <c r="C9118" s="37"/>
      <c r="D9118" s="37"/>
      <c r="E9118" s="37"/>
      <c r="F9118" s="37"/>
      <c r="G9118" s="38"/>
      <c r="H9118" s="37"/>
      <c r="I9118" s="41"/>
      <c r="J9118" s="41"/>
      <c r="K9118" s="37"/>
      <c r="L9118" s="37"/>
      <c r="M9118" s="37"/>
      <c r="N9118" s="37"/>
      <c r="O9118" s="38"/>
    </row>
    <row r="9119" spans="2:15" x14ac:dyDescent="0.4">
      <c r="B9119" s="63"/>
      <c r="C9119" s="37"/>
      <c r="D9119" s="37"/>
      <c r="E9119" s="37"/>
      <c r="F9119" s="37"/>
      <c r="G9119" s="38"/>
      <c r="H9119" s="37"/>
      <c r="I9119" s="41"/>
      <c r="J9119" s="41"/>
      <c r="K9119" s="37"/>
      <c r="L9119" s="37"/>
      <c r="M9119" s="37"/>
      <c r="N9119" s="37"/>
      <c r="O9119" s="38"/>
    </row>
    <row r="9120" spans="2:15" x14ac:dyDescent="0.4">
      <c r="B9120" s="63"/>
      <c r="C9120" s="37"/>
      <c r="D9120" s="37"/>
      <c r="E9120" s="37"/>
      <c r="F9120" s="37"/>
      <c r="G9120" s="38"/>
      <c r="H9120" s="37"/>
      <c r="I9120" s="41"/>
      <c r="J9120" s="41"/>
      <c r="K9120" s="37"/>
      <c r="L9120" s="37"/>
      <c r="M9120" s="37"/>
      <c r="N9120" s="37"/>
      <c r="O9120" s="38"/>
    </row>
    <row r="9121" spans="2:15" x14ac:dyDescent="0.4">
      <c r="B9121" s="63"/>
      <c r="C9121" s="37"/>
      <c r="D9121" s="37"/>
      <c r="E9121" s="37"/>
      <c r="F9121" s="37"/>
      <c r="G9121" s="38"/>
      <c r="H9121" s="37"/>
      <c r="I9121" s="41"/>
      <c r="J9121" s="41"/>
      <c r="K9121" s="37"/>
      <c r="L9121" s="37"/>
      <c r="M9121" s="37"/>
      <c r="N9121" s="37"/>
      <c r="O9121" s="38"/>
    </row>
    <row r="9122" spans="2:15" x14ac:dyDescent="0.4">
      <c r="B9122" s="63"/>
      <c r="C9122" s="37"/>
      <c r="D9122" s="37"/>
      <c r="E9122" s="37"/>
      <c r="F9122" s="37"/>
      <c r="G9122" s="38"/>
      <c r="H9122" s="37"/>
      <c r="I9122" s="41"/>
      <c r="J9122" s="41"/>
      <c r="K9122" s="37"/>
      <c r="L9122" s="37"/>
      <c r="M9122" s="37"/>
      <c r="N9122" s="37"/>
      <c r="O9122" s="38"/>
    </row>
    <row r="9123" spans="2:15" x14ac:dyDescent="0.4">
      <c r="B9123" s="63"/>
      <c r="C9123" s="37"/>
      <c r="D9123" s="37"/>
      <c r="E9123" s="37"/>
      <c r="F9123" s="37"/>
      <c r="G9123" s="38"/>
      <c r="H9123" s="37"/>
      <c r="I9123" s="41"/>
      <c r="J9123" s="41"/>
      <c r="K9123" s="37"/>
      <c r="L9123" s="37"/>
      <c r="M9123" s="37"/>
      <c r="N9123" s="37"/>
      <c r="O9123" s="38"/>
    </row>
    <row r="9124" spans="2:15" x14ac:dyDescent="0.4">
      <c r="B9124" s="63"/>
      <c r="C9124" s="37"/>
      <c r="D9124" s="37"/>
      <c r="E9124" s="37"/>
      <c r="F9124" s="37"/>
      <c r="G9124" s="38"/>
      <c r="H9124" s="37"/>
      <c r="I9124" s="41"/>
      <c r="J9124" s="41"/>
      <c r="K9124" s="37"/>
      <c r="L9124" s="37"/>
      <c r="M9124" s="37"/>
      <c r="N9124" s="37"/>
      <c r="O9124" s="38"/>
    </row>
    <row r="9125" spans="2:15" x14ac:dyDescent="0.4">
      <c r="B9125" s="63"/>
      <c r="C9125" s="37"/>
      <c r="D9125" s="37"/>
      <c r="E9125" s="37"/>
      <c r="F9125" s="37"/>
      <c r="G9125" s="38"/>
      <c r="H9125" s="37"/>
      <c r="I9125" s="41"/>
      <c r="J9125" s="41"/>
      <c r="K9125" s="37"/>
      <c r="L9125" s="37"/>
      <c r="M9125" s="37"/>
      <c r="N9125" s="37"/>
      <c r="O9125" s="38"/>
    </row>
    <row r="9126" spans="2:15" x14ac:dyDescent="0.4">
      <c r="B9126" s="63"/>
      <c r="C9126" s="37"/>
      <c r="D9126" s="37"/>
      <c r="E9126" s="37"/>
      <c r="F9126" s="37"/>
      <c r="G9126" s="38"/>
      <c r="H9126" s="37"/>
      <c r="I9126" s="41"/>
      <c r="J9126" s="41"/>
      <c r="K9126" s="37"/>
      <c r="L9126" s="37"/>
      <c r="M9126" s="37"/>
      <c r="N9126" s="37"/>
      <c r="O9126" s="38"/>
    </row>
    <row r="9127" spans="2:15" x14ac:dyDescent="0.4">
      <c r="B9127" s="63"/>
      <c r="C9127" s="37"/>
      <c r="D9127" s="37"/>
      <c r="E9127" s="37"/>
      <c r="F9127" s="37"/>
      <c r="G9127" s="38"/>
      <c r="H9127" s="37"/>
      <c r="I9127" s="41"/>
      <c r="J9127" s="41"/>
      <c r="K9127" s="37"/>
      <c r="L9127" s="37"/>
      <c r="M9127" s="37"/>
      <c r="N9127" s="37"/>
      <c r="O9127" s="38"/>
    </row>
    <row r="9128" spans="2:15" x14ac:dyDescent="0.4">
      <c r="B9128" s="63"/>
      <c r="C9128" s="37"/>
      <c r="D9128" s="37"/>
      <c r="E9128" s="37"/>
      <c r="F9128" s="37"/>
      <c r="G9128" s="38"/>
      <c r="H9128" s="37"/>
      <c r="I9128" s="41"/>
      <c r="J9128" s="41"/>
      <c r="K9128" s="37"/>
      <c r="L9128" s="37"/>
      <c r="M9128" s="37"/>
      <c r="N9128" s="37"/>
      <c r="O9128" s="38"/>
    </row>
    <row r="9129" spans="2:15" x14ac:dyDescent="0.4">
      <c r="B9129" s="63"/>
      <c r="C9129" s="37"/>
      <c r="D9129" s="37"/>
      <c r="E9129" s="37"/>
      <c r="F9129" s="37"/>
      <c r="G9129" s="38"/>
      <c r="H9129" s="37"/>
      <c r="I9129" s="41"/>
      <c r="J9129" s="41"/>
      <c r="K9129" s="37"/>
      <c r="L9129" s="37"/>
      <c r="M9129" s="37"/>
      <c r="N9129" s="37"/>
      <c r="O9129" s="38"/>
    </row>
    <row r="9130" spans="2:15" x14ac:dyDescent="0.4">
      <c r="B9130" s="63"/>
      <c r="C9130" s="37"/>
      <c r="D9130" s="37"/>
      <c r="E9130" s="37"/>
      <c r="F9130" s="37"/>
      <c r="G9130" s="38"/>
      <c r="H9130" s="37"/>
      <c r="I9130" s="41"/>
      <c r="J9130" s="41"/>
      <c r="K9130" s="37"/>
      <c r="L9130" s="37"/>
      <c r="M9130" s="37"/>
      <c r="N9130" s="37"/>
      <c r="O9130" s="38"/>
    </row>
    <row r="9131" spans="2:15" x14ac:dyDescent="0.4">
      <c r="B9131" s="63"/>
      <c r="C9131" s="37"/>
      <c r="D9131" s="37"/>
      <c r="E9131" s="37"/>
      <c r="F9131" s="37"/>
      <c r="G9131" s="38"/>
      <c r="H9131" s="37"/>
      <c r="I9131" s="41"/>
      <c r="J9131" s="41"/>
      <c r="K9131" s="37"/>
      <c r="L9131" s="37"/>
      <c r="M9131" s="37"/>
      <c r="N9131" s="37"/>
      <c r="O9131" s="38"/>
    </row>
    <row r="9132" spans="2:15" x14ac:dyDescent="0.4">
      <c r="B9132" s="63"/>
      <c r="C9132" s="37"/>
      <c r="D9132" s="37"/>
      <c r="E9132" s="37"/>
      <c r="F9132" s="37"/>
      <c r="G9132" s="38"/>
      <c r="H9132" s="37"/>
      <c r="I9132" s="41"/>
      <c r="J9132" s="41"/>
      <c r="K9132" s="37"/>
      <c r="L9132" s="37"/>
      <c r="M9132" s="37"/>
      <c r="N9132" s="37"/>
      <c r="O9132" s="38"/>
    </row>
    <row r="9133" spans="2:15" x14ac:dyDescent="0.4">
      <c r="B9133" s="63"/>
      <c r="C9133" s="37"/>
      <c r="D9133" s="37"/>
      <c r="E9133" s="37"/>
      <c r="F9133" s="37"/>
      <c r="G9133" s="38"/>
      <c r="H9133" s="37"/>
      <c r="I9133" s="41"/>
      <c r="J9133" s="41"/>
      <c r="K9133" s="37"/>
      <c r="L9133" s="37"/>
      <c r="M9133" s="37"/>
      <c r="N9133" s="37"/>
      <c r="O9133" s="38"/>
    </row>
    <row r="9134" spans="2:15" x14ac:dyDescent="0.4">
      <c r="B9134" s="63"/>
      <c r="C9134" s="37"/>
      <c r="D9134" s="37"/>
      <c r="E9134" s="37"/>
      <c r="F9134" s="37"/>
      <c r="G9134" s="38"/>
      <c r="H9134" s="37"/>
      <c r="I9134" s="41"/>
      <c r="J9134" s="41"/>
      <c r="K9134" s="37"/>
      <c r="L9134" s="37"/>
      <c r="M9134" s="37"/>
      <c r="N9134" s="37"/>
      <c r="O9134" s="38"/>
    </row>
    <row r="9135" spans="2:15" x14ac:dyDescent="0.4">
      <c r="B9135" s="63"/>
      <c r="C9135" s="37"/>
      <c r="D9135" s="37"/>
      <c r="E9135" s="37"/>
      <c r="F9135" s="37"/>
      <c r="G9135" s="38"/>
      <c r="H9135" s="37"/>
      <c r="I9135" s="41"/>
      <c r="J9135" s="41"/>
      <c r="K9135" s="37"/>
      <c r="L9135" s="37"/>
      <c r="M9135" s="37"/>
      <c r="N9135" s="37"/>
      <c r="O9135" s="38"/>
    </row>
    <row r="9136" spans="2:15" x14ac:dyDescent="0.4">
      <c r="B9136" s="63"/>
      <c r="C9136" s="37"/>
      <c r="D9136" s="37"/>
      <c r="E9136" s="37"/>
      <c r="F9136" s="37"/>
      <c r="G9136" s="38"/>
      <c r="H9136" s="37"/>
      <c r="I9136" s="41"/>
      <c r="J9136" s="41"/>
      <c r="K9136" s="37"/>
      <c r="L9136" s="37"/>
      <c r="M9136" s="37"/>
      <c r="N9136" s="37"/>
      <c r="O9136" s="38"/>
    </row>
    <row r="9137" spans="2:15" x14ac:dyDescent="0.4">
      <c r="B9137" s="63"/>
      <c r="C9137" s="37"/>
      <c r="D9137" s="37"/>
      <c r="E9137" s="37"/>
      <c r="F9137" s="37"/>
      <c r="G9137" s="38"/>
      <c r="H9137" s="37"/>
      <c r="I9137" s="41"/>
      <c r="J9137" s="41"/>
      <c r="K9137" s="37"/>
      <c r="L9137" s="37"/>
      <c r="M9137" s="37"/>
      <c r="N9137" s="37"/>
      <c r="O9137" s="38"/>
    </row>
    <row r="9138" spans="2:15" x14ac:dyDescent="0.4">
      <c r="B9138" s="63"/>
      <c r="C9138" s="37"/>
      <c r="D9138" s="37"/>
      <c r="E9138" s="37"/>
      <c r="F9138" s="37"/>
      <c r="G9138" s="38"/>
      <c r="H9138" s="37"/>
      <c r="I9138" s="41"/>
      <c r="J9138" s="41"/>
      <c r="K9138" s="37"/>
      <c r="L9138" s="37"/>
      <c r="M9138" s="37"/>
      <c r="N9138" s="37"/>
      <c r="O9138" s="38"/>
    </row>
    <row r="9139" spans="2:15" x14ac:dyDescent="0.4">
      <c r="B9139" s="63"/>
      <c r="C9139" s="37"/>
      <c r="D9139" s="37"/>
      <c r="E9139" s="37"/>
      <c r="F9139" s="37"/>
      <c r="G9139" s="38"/>
      <c r="H9139" s="37"/>
      <c r="I9139" s="41"/>
      <c r="J9139" s="41"/>
      <c r="K9139" s="37"/>
      <c r="L9139" s="37"/>
      <c r="M9139" s="37"/>
      <c r="N9139" s="37"/>
      <c r="O9139" s="38"/>
    </row>
    <row r="9140" spans="2:15" x14ac:dyDescent="0.4">
      <c r="B9140" s="63"/>
      <c r="C9140" s="37"/>
      <c r="D9140" s="37"/>
      <c r="E9140" s="37"/>
      <c r="F9140" s="37"/>
      <c r="G9140" s="38"/>
      <c r="H9140" s="37"/>
      <c r="I9140" s="41"/>
      <c r="J9140" s="41"/>
      <c r="K9140" s="37"/>
      <c r="L9140" s="37"/>
      <c r="M9140" s="37"/>
      <c r="N9140" s="37"/>
      <c r="O9140" s="38"/>
    </row>
    <row r="9141" spans="2:15" x14ac:dyDescent="0.4">
      <c r="B9141" s="63"/>
      <c r="C9141" s="37"/>
      <c r="D9141" s="37"/>
      <c r="E9141" s="37"/>
      <c r="F9141" s="37"/>
      <c r="G9141" s="38"/>
      <c r="H9141" s="37"/>
      <c r="I9141" s="41"/>
      <c r="J9141" s="41"/>
      <c r="K9141" s="37"/>
      <c r="L9141" s="37"/>
      <c r="M9141" s="37"/>
      <c r="N9141" s="37"/>
      <c r="O9141" s="38"/>
    </row>
    <row r="9142" spans="2:15" x14ac:dyDescent="0.4">
      <c r="B9142" s="63"/>
      <c r="C9142" s="37"/>
      <c r="D9142" s="37"/>
      <c r="E9142" s="37"/>
      <c r="F9142" s="37"/>
      <c r="G9142" s="38"/>
      <c r="H9142" s="37"/>
      <c r="I9142" s="41"/>
      <c r="J9142" s="41"/>
      <c r="K9142" s="37"/>
      <c r="L9142" s="37"/>
      <c r="M9142" s="37"/>
      <c r="N9142" s="37"/>
      <c r="O9142" s="38"/>
    </row>
    <row r="9143" spans="2:15" x14ac:dyDescent="0.4">
      <c r="B9143" s="63"/>
      <c r="C9143" s="37"/>
      <c r="D9143" s="37"/>
      <c r="E9143" s="37"/>
      <c r="F9143" s="37"/>
      <c r="G9143" s="38"/>
      <c r="H9143" s="37"/>
      <c r="I9143" s="41"/>
      <c r="J9143" s="41"/>
      <c r="K9143" s="37"/>
      <c r="L9143" s="37"/>
      <c r="M9143" s="37"/>
      <c r="N9143" s="37"/>
      <c r="O9143" s="38"/>
    </row>
    <row r="9144" spans="2:15" x14ac:dyDescent="0.4">
      <c r="B9144" s="63"/>
      <c r="C9144" s="37"/>
      <c r="D9144" s="37"/>
      <c r="E9144" s="37"/>
      <c r="F9144" s="37"/>
      <c r="G9144" s="38"/>
      <c r="H9144" s="37"/>
      <c r="I9144" s="41"/>
      <c r="J9144" s="41"/>
      <c r="K9144" s="37"/>
      <c r="L9144" s="37"/>
      <c r="M9144" s="37"/>
      <c r="N9144" s="37"/>
      <c r="O9144" s="38"/>
    </row>
    <row r="9145" spans="2:15" x14ac:dyDescent="0.4">
      <c r="B9145" s="63"/>
      <c r="C9145" s="37"/>
      <c r="D9145" s="37"/>
      <c r="E9145" s="37"/>
      <c r="F9145" s="37"/>
      <c r="G9145" s="38"/>
      <c r="H9145" s="37"/>
      <c r="I9145" s="41"/>
      <c r="J9145" s="41"/>
      <c r="K9145" s="37"/>
      <c r="L9145" s="37"/>
      <c r="M9145" s="37"/>
      <c r="N9145" s="37"/>
      <c r="O9145" s="38"/>
    </row>
    <row r="9146" spans="2:15" x14ac:dyDescent="0.4">
      <c r="B9146" s="63"/>
      <c r="C9146" s="37"/>
      <c r="D9146" s="37"/>
      <c r="E9146" s="37"/>
      <c r="F9146" s="37"/>
      <c r="G9146" s="38"/>
      <c r="H9146" s="37"/>
      <c r="I9146" s="41"/>
      <c r="J9146" s="41"/>
      <c r="K9146" s="37"/>
      <c r="L9146" s="37"/>
      <c r="M9146" s="37"/>
      <c r="N9146" s="37"/>
      <c r="O9146" s="38"/>
    </row>
    <row r="9147" spans="2:15" x14ac:dyDescent="0.4">
      <c r="B9147" s="63"/>
      <c r="C9147" s="37"/>
      <c r="D9147" s="37"/>
      <c r="E9147" s="37"/>
      <c r="F9147" s="37"/>
      <c r="G9147" s="38"/>
      <c r="H9147" s="37"/>
      <c r="I9147" s="41"/>
      <c r="J9147" s="41"/>
      <c r="K9147" s="37"/>
      <c r="L9147" s="37"/>
      <c r="M9147" s="37"/>
      <c r="N9147" s="37"/>
      <c r="O9147" s="38"/>
    </row>
    <row r="9148" spans="2:15" x14ac:dyDescent="0.4">
      <c r="B9148" s="63"/>
      <c r="C9148" s="37"/>
      <c r="D9148" s="37"/>
      <c r="E9148" s="37"/>
      <c r="F9148" s="37"/>
      <c r="G9148" s="38"/>
      <c r="H9148" s="37"/>
      <c r="I9148" s="41"/>
      <c r="J9148" s="41"/>
      <c r="K9148" s="37"/>
      <c r="L9148" s="37"/>
      <c r="M9148" s="37"/>
      <c r="N9148" s="37"/>
      <c r="O9148" s="38"/>
    </row>
    <row r="9149" spans="2:15" x14ac:dyDescent="0.4">
      <c r="B9149" s="63"/>
      <c r="C9149" s="37"/>
      <c r="D9149" s="37"/>
      <c r="E9149" s="37"/>
      <c r="F9149" s="37"/>
      <c r="G9149" s="38"/>
      <c r="H9149" s="37"/>
      <c r="I9149" s="41"/>
      <c r="J9149" s="41"/>
      <c r="K9149" s="37"/>
      <c r="L9149" s="37"/>
      <c r="M9149" s="37"/>
      <c r="N9149" s="37"/>
      <c r="O9149" s="38"/>
    </row>
    <row r="9150" spans="2:15" x14ac:dyDescent="0.4">
      <c r="B9150" s="63"/>
      <c r="C9150" s="37"/>
      <c r="D9150" s="37"/>
      <c r="E9150" s="37"/>
      <c r="F9150" s="37"/>
      <c r="G9150" s="38"/>
      <c r="H9150" s="37"/>
      <c r="I9150" s="41"/>
      <c r="J9150" s="41"/>
      <c r="K9150" s="37"/>
      <c r="L9150" s="37"/>
      <c r="M9150" s="37"/>
      <c r="N9150" s="37"/>
      <c r="O9150" s="38"/>
    </row>
    <row r="9151" spans="2:15" x14ac:dyDescent="0.4">
      <c r="B9151" s="63"/>
      <c r="C9151" s="37"/>
      <c r="D9151" s="37"/>
      <c r="E9151" s="37"/>
      <c r="F9151" s="37"/>
      <c r="G9151" s="38"/>
      <c r="H9151" s="37"/>
      <c r="I9151" s="41"/>
      <c r="J9151" s="41"/>
      <c r="K9151" s="37"/>
      <c r="L9151" s="37"/>
      <c r="M9151" s="37"/>
      <c r="N9151" s="37"/>
      <c r="O9151" s="38"/>
    </row>
    <row r="9152" spans="2:15" x14ac:dyDescent="0.4">
      <c r="B9152" s="63"/>
      <c r="C9152" s="37"/>
      <c r="D9152" s="37"/>
      <c r="E9152" s="37"/>
      <c r="F9152" s="37"/>
      <c r="G9152" s="38"/>
      <c r="H9152" s="37"/>
      <c r="I9152" s="41"/>
      <c r="J9152" s="41"/>
      <c r="K9152" s="37"/>
      <c r="L9152" s="37"/>
      <c r="M9152" s="37"/>
      <c r="N9152" s="37"/>
      <c r="O9152" s="38"/>
    </row>
    <row r="9153" spans="2:15" x14ac:dyDescent="0.4">
      <c r="B9153" s="63"/>
      <c r="C9153" s="37"/>
      <c r="D9153" s="37"/>
      <c r="E9153" s="37"/>
      <c r="F9153" s="37"/>
      <c r="G9153" s="38"/>
      <c r="H9153" s="37"/>
      <c r="I9153" s="41"/>
      <c r="J9153" s="41"/>
      <c r="K9153" s="37"/>
      <c r="L9153" s="37"/>
      <c r="M9153" s="37"/>
      <c r="N9153" s="37"/>
      <c r="O9153" s="38"/>
    </row>
    <row r="9154" spans="2:15" x14ac:dyDescent="0.4">
      <c r="B9154" s="63"/>
      <c r="C9154" s="37"/>
      <c r="D9154" s="37"/>
      <c r="E9154" s="37"/>
      <c r="F9154" s="37"/>
      <c r="G9154" s="38"/>
      <c r="H9154" s="37"/>
      <c r="I9154" s="41"/>
      <c r="J9154" s="41"/>
      <c r="K9154" s="37"/>
      <c r="L9154" s="37"/>
      <c r="M9154" s="37"/>
      <c r="N9154" s="37"/>
      <c r="O9154" s="38"/>
    </row>
    <row r="9155" spans="2:15" x14ac:dyDescent="0.4">
      <c r="B9155" s="63"/>
      <c r="C9155" s="37"/>
      <c r="D9155" s="37"/>
      <c r="E9155" s="37"/>
      <c r="F9155" s="37"/>
      <c r="G9155" s="38"/>
      <c r="H9155" s="37"/>
      <c r="I9155" s="41"/>
      <c r="J9155" s="41"/>
      <c r="K9155" s="37"/>
      <c r="L9155" s="37"/>
      <c r="M9155" s="37"/>
      <c r="N9155" s="37"/>
      <c r="O9155" s="38"/>
    </row>
    <row r="9156" spans="2:15" x14ac:dyDescent="0.4">
      <c r="B9156" s="63"/>
      <c r="C9156" s="37"/>
      <c r="D9156" s="37"/>
      <c r="E9156" s="37"/>
      <c r="F9156" s="37"/>
      <c r="G9156" s="38"/>
      <c r="H9156" s="37"/>
      <c r="I9156" s="41"/>
      <c r="J9156" s="41"/>
      <c r="K9156" s="37"/>
      <c r="L9156" s="37"/>
      <c r="M9156" s="37"/>
      <c r="N9156" s="37"/>
      <c r="O9156" s="38"/>
    </row>
    <row r="9157" spans="2:15" x14ac:dyDescent="0.4">
      <c r="B9157" s="63"/>
      <c r="C9157" s="37"/>
      <c r="D9157" s="37"/>
      <c r="E9157" s="37"/>
      <c r="F9157" s="37"/>
      <c r="G9157" s="38"/>
      <c r="H9157" s="37"/>
      <c r="I9157" s="41"/>
      <c r="J9157" s="41"/>
      <c r="K9157" s="37"/>
      <c r="L9157" s="37"/>
      <c r="M9157" s="37"/>
      <c r="N9157" s="37"/>
      <c r="O9157" s="38"/>
    </row>
    <row r="9158" spans="2:15" x14ac:dyDescent="0.4">
      <c r="B9158" s="63"/>
      <c r="C9158" s="37"/>
      <c r="D9158" s="37"/>
      <c r="E9158" s="37"/>
      <c r="F9158" s="37"/>
      <c r="G9158" s="38"/>
      <c r="H9158" s="37"/>
      <c r="I9158" s="41"/>
      <c r="J9158" s="41"/>
      <c r="K9158" s="37"/>
      <c r="L9158" s="37"/>
      <c r="M9158" s="37"/>
      <c r="N9158" s="37"/>
      <c r="O9158" s="38"/>
    </row>
    <row r="9159" spans="2:15" x14ac:dyDescent="0.4">
      <c r="B9159" s="63"/>
      <c r="C9159" s="37"/>
      <c r="D9159" s="37"/>
      <c r="E9159" s="37"/>
      <c r="F9159" s="37"/>
      <c r="G9159" s="38"/>
      <c r="H9159" s="37"/>
      <c r="I9159" s="41"/>
      <c r="J9159" s="41"/>
      <c r="K9159" s="37"/>
      <c r="L9159" s="37"/>
      <c r="M9159" s="37"/>
      <c r="N9159" s="37"/>
      <c r="O9159" s="38"/>
    </row>
    <row r="9160" spans="2:15" x14ac:dyDescent="0.4">
      <c r="B9160" s="63"/>
      <c r="C9160" s="37"/>
      <c r="D9160" s="37"/>
      <c r="E9160" s="37"/>
      <c r="F9160" s="37"/>
      <c r="G9160" s="38"/>
      <c r="H9160" s="37"/>
      <c r="I9160" s="41"/>
      <c r="J9160" s="41"/>
      <c r="K9160" s="37"/>
      <c r="L9160" s="37"/>
      <c r="M9160" s="37"/>
      <c r="N9160" s="37"/>
      <c r="O9160" s="38"/>
    </row>
    <row r="9161" spans="2:15" x14ac:dyDescent="0.4">
      <c r="B9161" s="63"/>
      <c r="C9161" s="37"/>
      <c r="D9161" s="37"/>
      <c r="E9161" s="37"/>
      <c r="F9161" s="37"/>
      <c r="G9161" s="38"/>
      <c r="H9161" s="37"/>
      <c r="I9161" s="41"/>
      <c r="J9161" s="41"/>
      <c r="K9161" s="37"/>
      <c r="L9161" s="37"/>
      <c r="M9161" s="37"/>
      <c r="N9161" s="37"/>
      <c r="O9161" s="38"/>
    </row>
    <row r="9162" spans="2:15" x14ac:dyDescent="0.4">
      <c r="B9162" s="63"/>
      <c r="C9162" s="37"/>
      <c r="D9162" s="37"/>
      <c r="E9162" s="37"/>
      <c r="F9162" s="37"/>
      <c r="G9162" s="38"/>
      <c r="H9162" s="37"/>
      <c r="I9162" s="41"/>
      <c r="J9162" s="41"/>
      <c r="K9162" s="37"/>
      <c r="L9162" s="37"/>
      <c r="M9162" s="37"/>
      <c r="N9162" s="37"/>
      <c r="O9162" s="38"/>
    </row>
    <row r="9163" spans="2:15" x14ac:dyDescent="0.4">
      <c r="B9163" s="63"/>
      <c r="C9163" s="37"/>
      <c r="D9163" s="37"/>
      <c r="E9163" s="37"/>
      <c r="F9163" s="37"/>
      <c r="G9163" s="38"/>
      <c r="H9163" s="37"/>
      <c r="I9163" s="41"/>
      <c r="J9163" s="41"/>
      <c r="K9163" s="37"/>
      <c r="L9163" s="37"/>
      <c r="M9163" s="37"/>
      <c r="N9163" s="37"/>
      <c r="O9163" s="38"/>
    </row>
    <row r="9164" spans="2:15" x14ac:dyDescent="0.4">
      <c r="B9164" s="63"/>
      <c r="C9164" s="37"/>
      <c r="D9164" s="37"/>
      <c r="E9164" s="37"/>
      <c r="F9164" s="37"/>
      <c r="G9164" s="38"/>
      <c r="H9164" s="37"/>
      <c r="I9164" s="41"/>
      <c r="J9164" s="41"/>
      <c r="K9164" s="37"/>
      <c r="L9164" s="37"/>
      <c r="M9164" s="37"/>
      <c r="N9164" s="37"/>
      <c r="O9164" s="38"/>
    </row>
    <row r="9165" spans="2:15" x14ac:dyDescent="0.4">
      <c r="B9165" s="63"/>
      <c r="C9165" s="37"/>
      <c r="D9165" s="37"/>
      <c r="E9165" s="37"/>
      <c r="F9165" s="37"/>
      <c r="G9165" s="38"/>
      <c r="H9165" s="37"/>
      <c r="I9165" s="41"/>
      <c r="J9165" s="41"/>
      <c r="K9165" s="37"/>
      <c r="L9165" s="37"/>
      <c r="M9165" s="37"/>
      <c r="N9165" s="37"/>
      <c r="O9165" s="38"/>
    </row>
    <row r="9166" spans="2:15" x14ac:dyDescent="0.4">
      <c r="B9166" s="63"/>
      <c r="C9166" s="37"/>
      <c r="D9166" s="37"/>
      <c r="E9166" s="37"/>
      <c r="F9166" s="37"/>
      <c r="G9166" s="38"/>
      <c r="H9166" s="37"/>
      <c r="I9166" s="41"/>
      <c r="J9166" s="41"/>
      <c r="K9166" s="37"/>
      <c r="L9166" s="37"/>
      <c r="M9166" s="37"/>
      <c r="N9166" s="37"/>
      <c r="O9166" s="38"/>
    </row>
    <row r="9167" spans="2:15" x14ac:dyDescent="0.4">
      <c r="B9167" s="63"/>
      <c r="C9167" s="37"/>
      <c r="D9167" s="37"/>
      <c r="E9167" s="37"/>
      <c r="F9167" s="37"/>
      <c r="G9167" s="38"/>
      <c r="H9167" s="37"/>
      <c r="I9167" s="41"/>
      <c r="J9167" s="41"/>
      <c r="K9167" s="37"/>
      <c r="L9167" s="37"/>
      <c r="M9167" s="37"/>
      <c r="N9167" s="37"/>
      <c r="O9167" s="38"/>
    </row>
    <row r="9168" spans="2:15" x14ac:dyDescent="0.4">
      <c r="B9168" s="63"/>
      <c r="C9168" s="37"/>
      <c r="D9168" s="37"/>
      <c r="E9168" s="37"/>
      <c r="F9168" s="37"/>
      <c r="G9168" s="38"/>
      <c r="H9168" s="37"/>
      <c r="I9168" s="41"/>
      <c r="J9168" s="41"/>
      <c r="K9168" s="37"/>
      <c r="L9168" s="37"/>
      <c r="M9168" s="37"/>
      <c r="N9168" s="37"/>
      <c r="O9168" s="38"/>
    </row>
    <row r="9169" spans="2:15" x14ac:dyDescent="0.4">
      <c r="B9169" s="63"/>
      <c r="C9169" s="37"/>
      <c r="D9169" s="37"/>
      <c r="E9169" s="37"/>
      <c r="F9169" s="37"/>
      <c r="G9169" s="38"/>
      <c r="H9169" s="37"/>
      <c r="I9169" s="41"/>
      <c r="J9169" s="41"/>
      <c r="K9169" s="37"/>
      <c r="L9169" s="37"/>
      <c r="M9169" s="37"/>
      <c r="N9169" s="37"/>
      <c r="O9169" s="38"/>
    </row>
    <row r="9170" spans="2:15" x14ac:dyDescent="0.4">
      <c r="B9170" s="63"/>
      <c r="C9170" s="37"/>
      <c r="D9170" s="37"/>
      <c r="E9170" s="37"/>
      <c r="F9170" s="37"/>
      <c r="G9170" s="38"/>
      <c r="H9170" s="37"/>
      <c r="I9170" s="41"/>
      <c r="J9170" s="41"/>
      <c r="K9170" s="37"/>
      <c r="L9170" s="37"/>
      <c r="M9170" s="37"/>
      <c r="N9170" s="37"/>
      <c r="O9170" s="38"/>
    </row>
    <row r="9171" spans="2:15" x14ac:dyDescent="0.4">
      <c r="B9171" s="63"/>
      <c r="C9171" s="37"/>
      <c r="D9171" s="37"/>
      <c r="E9171" s="37"/>
      <c r="F9171" s="37"/>
      <c r="G9171" s="38"/>
      <c r="H9171" s="37"/>
      <c r="I9171" s="41"/>
      <c r="J9171" s="41"/>
      <c r="K9171" s="37"/>
      <c r="L9171" s="37"/>
      <c r="M9171" s="37"/>
      <c r="N9171" s="37"/>
      <c r="O9171" s="38"/>
    </row>
    <row r="9172" spans="2:15" x14ac:dyDescent="0.4">
      <c r="B9172" s="63"/>
      <c r="C9172" s="37"/>
      <c r="D9172" s="37"/>
      <c r="E9172" s="37"/>
      <c r="F9172" s="37"/>
      <c r="G9172" s="38"/>
      <c r="H9172" s="37"/>
      <c r="I9172" s="41"/>
      <c r="J9172" s="41"/>
      <c r="K9172" s="37"/>
      <c r="L9172" s="37"/>
      <c r="M9172" s="37"/>
      <c r="N9172" s="37"/>
      <c r="O9172" s="38"/>
    </row>
    <row r="9173" spans="2:15" x14ac:dyDescent="0.4">
      <c r="B9173" s="63"/>
      <c r="C9173" s="37"/>
      <c r="D9173" s="37"/>
      <c r="E9173" s="37"/>
      <c r="F9173" s="37"/>
      <c r="G9173" s="38"/>
      <c r="H9173" s="37"/>
      <c r="I9173" s="41"/>
      <c r="J9173" s="41"/>
      <c r="K9173" s="37"/>
      <c r="L9173" s="37"/>
      <c r="M9173" s="37"/>
      <c r="N9173" s="37"/>
      <c r="O9173" s="38"/>
    </row>
    <row r="9174" spans="2:15" x14ac:dyDescent="0.4">
      <c r="B9174" s="63"/>
      <c r="C9174" s="37"/>
      <c r="D9174" s="37"/>
      <c r="E9174" s="37"/>
      <c r="F9174" s="37"/>
      <c r="G9174" s="38"/>
      <c r="H9174" s="37"/>
      <c r="I9174" s="41"/>
      <c r="J9174" s="41"/>
      <c r="K9174" s="37"/>
      <c r="L9174" s="37"/>
      <c r="M9174" s="37"/>
      <c r="N9174" s="37"/>
      <c r="O9174" s="38"/>
    </row>
    <row r="9175" spans="2:15" x14ac:dyDescent="0.4">
      <c r="B9175" s="63"/>
      <c r="C9175" s="37"/>
      <c r="D9175" s="37"/>
      <c r="E9175" s="37"/>
      <c r="F9175" s="37"/>
      <c r="G9175" s="38"/>
      <c r="H9175" s="37"/>
      <c r="I9175" s="41"/>
      <c r="J9175" s="41"/>
      <c r="K9175" s="37"/>
      <c r="L9175" s="37"/>
      <c r="M9175" s="37"/>
      <c r="N9175" s="37"/>
      <c r="O9175" s="38"/>
    </row>
    <row r="9176" spans="2:15" x14ac:dyDescent="0.4">
      <c r="B9176" s="63"/>
      <c r="C9176" s="37"/>
      <c r="D9176" s="37"/>
      <c r="E9176" s="37"/>
      <c r="F9176" s="37"/>
      <c r="G9176" s="38"/>
      <c r="H9176" s="37"/>
      <c r="I9176" s="41"/>
      <c r="J9176" s="41"/>
      <c r="K9176" s="37"/>
      <c r="L9176" s="37"/>
      <c r="M9176" s="37"/>
      <c r="N9176" s="37"/>
      <c r="O9176" s="38"/>
    </row>
    <row r="9177" spans="2:15" x14ac:dyDescent="0.4">
      <c r="B9177" s="63"/>
      <c r="C9177" s="37"/>
      <c r="D9177" s="37"/>
      <c r="E9177" s="37"/>
      <c r="F9177" s="37"/>
      <c r="G9177" s="38"/>
      <c r="H9177" s="37"/>
      <c r="I9177" s="41"/>
      <c r="J9177" s="41"/>
      <c r="K9177" s="37"/>
      <c r="L9177" s="37"/>
      <c r="M9177" s="37"/>
      <c r="N9177" s="37"/>
      <c r="O9177" s="38"/>
    </row>
    <row r="9178" spans="2:15" x14ac:dyDescent="0.4">
      <c r="B9178" s="63"/>
      <c r="C9178" s="37"/>
      <c r="D9178" s="37"/>
      <c r="E9178" s="37"/>
      <c r="F9178" s="37"/>
      <c r="G9178" s="38"/>
      <c r="H9178" s="37"/>
      <c r="I9178" s="41"/>
      <c r="J9178" s="41"/>
      <c r="K9178" s="37"/>
      <c r="L9178" s="37"/>
      <c r="M9178" s="37"/>
      <c r="N9178" s="37"/>
      <c r="O9178" s="38"/>
    </row>
    <row r="9179" spans="2:15" x14ac:dyDescent="0.4">
      <c r="B9179" s="63"/>
      <c r="C9179" s="37"/>
      <c r="D9179" s="37"/>
      <c r="E9179" s="37"/>
      <c r="F9179" s="37"/>
      <c r="G9179" s="38"/>
      <c r="H9179" s="37"/>
      <c r="I9179" s="41"/>
      <c r="J9179" s="41"/>
      <c r="K9179" s="37"/>
      <c r="L9179" s="37"/>
      <c r="M9179" s="37"/>
      <c r="N9179" s="37"/>
      <c r="O9179" s="38"/>
    </row>
    <row r="9180" spans="2:15" x14ac:dyDescent="0.4">
      <c r="B9180" s="63"/>
      <c r="C9180" s="37"/>
      <c r="D9180" s="37"/>
      <c r="E9180" s="37"/>
      <c r="F9180" s="37"/>
      <c r="G9180" s="38"/>
      <c r="H9180" s="37"/>
      <c r="I9180" s="41"/>
      <c r="J9180" s="41"/>
      <c r="K9180" s="37"/>
      <c r="L9180" s="37"/>
      <c r="M9180" s="37"/>
      <c r="N9180" s="37"/>
      <c r="O9180" s="38"/>
    </row>
    <row r="9181" spans="2:15" x14ac:dyDescent="0.4">
      <c r="B9181" s="63"/>
      <c r="C9181" s="37"/>
      <c r="D9181" s="37"/>
      <c r="E9181" s="37"/>
      <c r="F9181" s="37"/>
      <c r="G9181" s="38"/>
      <c r="H9181" s="37"/>
      <c r="I9181" s="41"/>
      <c r="J9181" s="41"/>
      <c r="K9181" s="37"/>
      <c r="L9181" s="37"/>
      <c r="M9181" s="37"/>
      <c r="N9181" s="37"/>
      <c r="O9181" s="38"/>
    </row>
    <row r="9182" spans="2:15" x14ac:dyDescent="0.4">
      <c r="B9182" s="63"/>
      <c r="C9182" s="37"/>
      <c r="D9182" s="37"/>
      <c r="E9182" s="37"/>
      <c r="F9182" s="37"/>
      <c r="G9182" s="38"/>
      <c r="H9182" s="37"/>
      <c r="I9182" s="41"/>
      <c r="J9182" s="41"/>
      <c r="K9182" s="37"/>
      <c r="L9182" s="37"/>
      <c r="M9182" s="37"/>
      <c r="N9182" s="37"/>
      <c r="O9182" s="38"/>
    </row>
    <row r="9183" spans="2:15" x14ac:dyDescent="0.4">
      <c r="B9183" s="63"/>
      <c r="C9183" s="37"/>
      <c r="D9183" s="37"/>
      <c r="E9183" s="37"/>
      <c r="F9183" s="37"/>
      <c r="G9183" s="38"/>
      <c r="H9183" s="37"/>
      <c r="I9183" s="41"/>
      <c r="J9183" s="41"/>
      <c r="K9183" s="37"/>
      <c r="L9183" s="37"/>
      <c r="M9183" s="37"/>
      <c r="N9183" s="37"/>
      <c r="O9183" s="38"/>
    </row>
    <row r="9184" spans="2:15" x14ac:dyDescent="0.4">
      <c r="B9184" s="63"/>
      <c r="C9184" s="37"/>
      <c r="D9184" s="37"/>
      <c r="E9184" s="37"/>
      <c r="F9184" s="37"/>
      <c r="G9184" s="38"/>
      <c r="H9184" s="37"/>
      <c r="I9184" s="41"/>
      <c r="J9184" s="41"/>
      <c r="K9184" s="37"/>
      <c r="L9184" s="37"/>
      <c r="M9184" s="37"/>
      <c r="N9184" s="37"/>
      <c r="O9184" s="38"/>
    </row>
    <row r="9185" spans="2:15" x14ac:dyDescent="0.4">
      <c r="B9185" s="63"/>
      <c r="C9185" s="37"/>
      <c r="D9185" s="37"/>
      <c r="E9185" s="37"/>
      <c r="F9185" s="37"/>
      <c r="G9185" s="38"/>
      <c r="H9185" s="37"/>
      <c r="I9185" s="41"/>
      <c r="J9185" s="41"/>
      <c r="K9185" s="37"/>
      <c r="L9185" s="37"/>
      <c r="M9185" s="37"/>
      <c r="N9185" s="37"/>
      <c r="O9185" s="38"/>
    </row>
    <row r="9186" spans="2:15" x14ac:dyDescent="0.4">
      <c r="B9186" s="63"/>
      <c r="C9186" s="37"/>
      <c r="D9186" s="37"/>
      <c r="E9186" s="37"/>
      <c r="F9186" s="37"/>
      <c r="G9186" s="38"/>
      <c r="H9186" s="37"/>
      <c r="I9186" s="41"/>
      <c r="J9186" s="41"/>
      <c r="K9186" s="37"/>
      <c r="L9186" s="37"/>
      <c r="M9186" s="37"/>
      <c r="N9186" s="37"/>
      <c r="O9186" s="38"/>
    </row>
    <row r="9187" spans="2:15" x14ac:dyDescent="0.4">
      <c r="B9187" s="63"/>
      <c r="C9187" s="37"/>
      <c r="D9187" s="37"/>
      <c r="E9187" s="37"/>
      <c r="F9187" s="37"/>
      <c r="G9187" s="38"/>
      <c r="H9187" s="37"/>
      <c r="I9187" s="41"/>
      <c r="J9187" s="41"/>
      <c r="K9187" s="37"/>
      <c r="L9187" s="37"/>
      <c r="M9187" s="37"/>
      <c r="N9187" s="37"/>
      <c r="O9187" s="38"/>
    </row>
    <row r="9188" spans="2:15" x14ac:dyDescent="0.4">
      <c r="B9188" s="63"/>
      <c r="C9188" s="37"/>
      <c r="D9188" s="37"/>
      <c r="E9188" s="37"/>
      <c r="F9188" s="37"/>
      <c r="G9188" s="38"/>
      <c r="H9188" s="37"/>
      <c r="I9188" s="41"/>
      <c r="J9188" s="41"/>
      <c r="K9188" s="37"/>
      <c r="L9188" s="37"/>
      <c r="M9188" s="37"/>
      <c r="N9188" s="37"/>
      <c r="O9188" s="38"/>
    </row>
    <row r="9189" spans="2:15" x14ac:dyDescent="0.4">
      <c r="B9189" s="63"/>
      <c r="C9189" s="37"/>
      <c r="D9189" s="37"/>
      <c r="E9189" s="37"/>
      <c r="F9189" s="37"/>
      <c r="G9189" s="38"/>
      <c r="H9189" s="37"/>
      <c r="I9189" s="41"/>
      <c r="J9189" s="41"/>
      <c r="K9189" s="37"/>
      <c r="L9189" s="37"/>
      <c r="M9189" s="37"/>
      <c r="N9189" s="37"/>
      <c r="O9189" s="38"/>
    </row>
    <row r="9190" spans="2:15" x14ac:dyDescent="0.4">
      <c r="B9190" s="63"/>
      <c r="C9190" s="37"/>
      <c r="D9190" s="37"/>
      <c r="E9190" s="37"/>
      <c r="F9190" s="37"/>
      <c r="G9190" s="38"/>
      <c r="H9190" s="37"/>
      <c r="I9190" s="41"/>
      <c r="J9190" s="41"/>
      <c r="K9190" s="37"/>
      <c r="L9190" s="37"/>
      <c r="M9190" s="37"/>
      <c r="N9190" s="37"/>
      <c r="O9190" s="38"/>
    </row>
    <row r="9191" spans="2:15" x14ac:dyDescent="0.4">
      <c r="B9191" s="63"/>
      <c r="C9191" s="37"/>
      <c r="D9191" s="37"/>
      <c r="E9191" s="37"/>
      <c r="F9191" s="37"/>
      <c r="G9191" s="38"/>
      <c r="H9191" s="37"/>
      <c r="I9191" s="41"/>
      <c r="J9191" s="41"/>
      <c r="K9191" s="37"/>
      <c r="L9191" s="37"/>
      <c r="M9191" s="37"/>
      <c r="N9191" s="37"/>
      <c r="O9191" s="38"/>
    </row>
    <row r="9192" spans="2:15" x14ac:dyDescent="0.4">
      <c r="B9192" s="63"/>
      <c r="C9192" s="37"/>
      <c r="D9192" s="37"/>
      <c r="E9192" s="37"/>
      <c r="F9192" s="37"/>
      <c r="G9192" s="38"/>
      <c r="H9192" s="37"/>
      <c r="I9192" s="41"/>
      <c r="J9192" s="41"/>
      <c r="K9192" s="37"/>
      <c r="L9192" s="37"/>
      <c r="M9192" s="37"/>
      <c r="N9192" s="37"/>
      <c r="O9192" s="38"/>
    </row>
    <row r="9193" spans="2:15" x14ac:dyDescent="0.4">
      <c r="B9193" s="63"/>
      <c r="C9193" s="37"/>
      <c r="D9193" s="37"/>
      <c r="E9193" s="37"/>
      <c r="F9193" s="37"/>
      <c r="G9193" s="38"/>
      <c r="H9193" s="37"/>
      <c r="I9193" s="41"/>
      <c r="J9193" s="41"/>
      <c r="K9193" s="37"/>
      <c r="L9193" s="37"/>
      <c r="M9193" s="37"/>
      <c r="N9193" s="37"/>
      <c r="O9193" s="38"/>
    </row>
    <row r="9194" spans="2:15" x14ac:dyDescent="0.4">
      <c r="B9194" s="63"/>
      <c r="C9194" s="37"/>
      <c r="D9194" s="37"/>
      <c r="E9194" s="37"/>
      <c r="F9194" s="37"/>
      <c r="G9194" s="38"/>
      <c r="H9194" s="37"/>
      <c r="I9194" s="41"/>
      <c r="J9194" s="41"/>
      <c r="K9194" s="37"/>
      <c r="L9194" s="37"/>
      <c r="M9194" s="37"/>
      <c r="N9194" s="37"/>
      <c r="O9194" s="38"/>
    </row>
    <row r="9195" spans="2:15" x14ac:dyDescent="0.4">
      <c r="B9195" s="63"/>
      <c r="C9195" s="37"/>
      <c r="D9195" s="37"/>
      <c r="E9195" s="37"/>
      <c r="F9195" s="37"/>
      <c r="G9195" s="38"/>
      <c r="H9195" s="37"/>
      <c r="I9195" s="41"/>
      <c r="J9195" s="41"/>
      <c r="K9195" s="37"/>
      <c r="L9195" s="37"/>
      <c r="M9195" s="37"/>
      <c r="N9195" s="37"/>
      <c r="O9195" s="38"/>
    </row>
    <row r="9196" spans="2:15" x14ac:dyDescent="0.4">
      <c r="B9196" s="63"/>
      <c r="C9196" s="37"/>
      <c r="D9196" s="37"/>
      <c r="E9196" s="37"/>
      <c r="F9196" s="37"/>
      <c r="G9196" s="38"/>
      <c r="H9196" s="37"/>
      <c r="I9196" s="41"/>
      <c r="J9196" s="41"/>
      <c r="K9196" s="37"/>
      <c r="L9196" s="37"/>
      <c r="M9196" s="37"/>
      <c r="N9196" s="37"/>
      <c r="O9196" s="38"/>
    </row>
    <row r="9197" spans="2:15" x14ac:dyDescent="0.4">
      <c r="B9197" s="63"/>
      <c r="C9197" s="37"/>
      <c r="D9197" s="37"/>
      <c r="E9197" s="37"/>
      <c r="F9197" s="37"/>
      <c r="G9197" s="38"/>
      <c r="H9197" s="37"/>
      <c r="I9197" s="41"/>
      <c r="J9197" s="41"/>
      <c r="K9197" s="37"/>
      <c r="L9197" s="37"/>
      <c r="M9197" s="37"/>
      <c r="N9197" s="37"/>
      <c r="O9197" s="38"/>
    </row>
    <row r="9198" spans="2:15" x14ac:dyDescent="0.4">
      <c r="B9198" s="63"/>
      <c r="C9198" s="37"/>
      <c r="D9198" s="37"/>
      <c r="E9198" s="37"/>
      <c r="F9198" s="37"/>
      <c r="G9198" s="38"/>
      <c r="H9198" s="37"/>
      <c r="I9198" s="41"/>
      <c r="J9198" s="41"/>
      <c r="K9198" s="37"/>
      <c r="L9198" s="37"/>
      <c r="M9198" s="37"/>
      <c r="N9198" s="37"/>
      <c r="O9198" s="38"/>
    </row>
    <row r="9199" spans="2:15" x14ac:dyDescent="0.4">
      <c r="B9199" s="63"/>
      <c r="C9199" s="37"/>
      <c r="D9199" s="37"/>
      <c r="E9199" s="37"/>
      <c r="F9199" s="37"/>
      <c r="G9199" s="38"/>
      <c r="H9199" s="37"/>
      <c r="I9199" s="41"/>
      <c r="J9199" s="41"/>
      <c r="K9199" s="37"/>
      <c r="L9199" s="37"/>
      <c r="M9199" s="37"/>
      <c r="N9199" s="37"/>
      <c r="O9199" s="38"/>
    </row>
    <row r="9200" spans="2:15" x14ac:dyDescent="0.4">
      <c r="B9200" s="63"/>
      <c r="C9200" s="37"/>
      <c r="D9200" s="37"/>
      <c r="E9200" s="37"/>
      <c r="F9200" s="37"/>
      <c r="G9200" s="38"/>
      <c r="H9200" s="37"/>
      <c r="I9200" s="41"/>
      <c r="J9200" s="41"/>
      <c r="K9200" s="37"/>
      <c r="L9200" s="37"/>
      <c r="M9200" s="37"/>
      <c r="N9200" s="37"/>
      <c r="O9200" s="38"/>
    </row>
    <row r="9201" spans="2:15" x14ac:dyDescent="0.4">
      <c r="B9201" s="63"/>
      <c r="C9201" s="37"/>
      <c r="D9201" s="37"/>
      <c r="E9201" s="37"/>
      <c r="F9201" s="37"/>
      <c r="G9201" s="38"/>
      <c r="H9201" s="37"/>
      <c r="I9201" s="41"/>
      <c r="J9201" s="41"/>
      <c r="K9201" s="37"/>
      <c r="L9201" s="37"/>
      <c r="M9201" s="37"/>
      <c r="N9201" s="37"/>
      <c r="O9201" s="38"/>
    </row>
    <row r="9202" spans="2:15" x14ac:dyDescent="0.4">
      <c r="B9202" s="63"/>
      <c r="C9202" s="37"/>
      <c r="D9202" s="37"/>
      <c r="E9202" s="37"/>
      <c r="F9202" s="37"/>
      <c r="G9202" s="38"/>
      <c r="H9202" s="37"/>
      <c r="I9202" s="41"/>
      <c r="J9202" s="41"/>
      <c r="K9202" s="37"/>
      <c r="L9202" s="37"/>
      <c r="M9202" s="37"/>
      <c r="N9202" s="37"/>
      <c r="O9202" s="38"/>
    </row>
    <row r="9203" spans="2:15" x14ac:dyDescent="0.4">
      <c r="B9203" s="63"/>
      <c r="C9203" s="37"/>
      <c r="D9203" s="37"/>
      <c r="E9203" s="37"/>
      <c r="F9203" s="37"/>
      <c r="G9203" s="38"/>
      <c r="H9203" s="37"/>
      <c r="I9203" s="41"/>
      <c r="J9203" s="41"/>
      <c r="K9203" s="37"/>
      <c r="L9203" s="37"/>
      <c r="M9203" s="37"/>
      <c r="N9203" s="37"/>
      <c r="O9203" s="38"/>
    </row>
    <row r="9204" spans="2:15" x14ac:dyDescent="0.4">
      <c r="B9204" s="63"/>
      <c r="C9204" s="37"/>
      <c r="D9204" s="37"/>
      <c r="E9204" s="37"/>
      <c r="F9204" s="37"/>
      <c r="G9204" s="38"/>
      <c r="H9204" s="37"/>
      <c r="I9204" s="41"/>
      <c r="J9204" s="41"/>
      <c r="K9204" s="37"/>
      <c r="L9204" s="37"/>
      <c r="M9204" s="37"/>
      <c r="N9204" s="37"/>
      <c r="O9204" s="38"/>
    </row>
    <row r="9205" spans="2:15" x14ac:dyDescent="0.4">
      <c r="B9205" s="63"/>
      <c r="C9205" s="37"/>
      <c r="D9205" s="37"/>
      <c r="E9205" s="37"/>
      <c r="F9205" s="37"/>
      <c r="G9205" s="38"/>
      <c r="H9205" s="37"/>
      <c r="I9205" s="41"/>
      <c r="J9205" s="41"/>
      <c r="K9205" s="37"/>
      <c r="L9205" s="37"/>
      <c r="M9205" s="37"/>
      <c r="N9205" s="37"/>
      <c r="O9205" s="38"/>
    </row>
    <row r="9206" spans="2:15" x14ac:dyDescent="0.4">
      <c r="B9206" s="63"/>
      <c r="C9206" s="37"/>
      <c r="D9206" s="37"/>
      <c r="E9206" s="37"/>
      <c r="F9206" s="37"/>
      <c r="G9206" s="38"/>
      <c r="H9206" s="37"/>
      <c r="I9206" s="41"/>
      <c r="J9206" s="41"/>
      <c r="K9206" s="37"/>
      <c r="L9206" s="37"/>
      <c r="M9206" s="37"/>
      <c r="N9206" s="37"/>
      <c r="O9206" s="38"/>
    </row>
    <row r="9207" spans="2:15" x14ac:dyDescent="0.4">
      <c r="B9207" s="63"/>
      <c r="C9207" s="37"/>
      <c r="D9207" s="37"/>
      <c r="E9207" s="37"/>
      <c r="F9207" s="37"/>
      <c r="G9207" s="38"/>
      <c r="H9207" s="37"/>
      <c r="I9207" s="41"/>
      <c r="J9207" s="41"/>
      <c r="K9207" s="37"/>
      <c r="L9207" s="37"/>
      <c r="M9207" s="37"/>
      <c r="N9207" s="37"/>
      <c r="O9207" s="38"/>
    </row>
    <row r="9208" spans="2:15" x14ac:dyDescent="0.4">
      <c r="B9208" s="63"/>
      <c r="C9208" s="37"/>
      <c r="D9208" s="37"/>
      <c r="E9208" s="37"/>
      <c r="F9208" s="37"/>
      <c r="G9208" s="38"/>
      <c r="H9208" s="37"/>
      <c r="I9208" s="41"/>
      <c r="J9208" s="41"/>
      <c r="K9208" s="37"/>
      <c r="L9208" s="37"/>
      <c r="M9208" s="37"/>
      <c r="N9208" s="37"/>
      <c r="O9208" s="38"/>
    </row>
    <row r="9209" spans="2:15" x14ac:dyDescent="0.4">
      <c r="B9209" s="63"/>
      <c r="C9209" s="37"/>
      <c r="D9209" s="37"/>
      <c r="E9209" s="37"/>
      <c r="F9209" s="37"/>
      <c r="G9209" s="38"/>
      <c r="H9209" s="37"/>
      <c r="I9209" s="41"/>
      <c r="J9209" s="41"/>
      <c r="K9209" s="37"/>
      <c r="L9209" s="37"/>
      <c r="M9209" s="37"/>
      <c r="N9209" s="37"/>
      <c r="O9209" s="38"/>
    </row>
    <row r="9210" spans="2:15" x14ac:dyDescent="0.4">
      <c r="B9210" s="63"/>
      <c r="C9210" s="37"/>
      <c r="D9210" s="37"/>
      <c r="E9210" s="37"/>
      <c r="F9210" s="37"/>
      <c r="G9210" s="38"/>
      <c r="H9210" s="37"/>
      <c r="I9210" s="41"/>
      <c r="J9210" s="41"/>
      <c r="K9210" s="37"/>
      <c r="L9210" s="37"/>
      <c r="M9210" s="37"/>
      <c r="N9210" s="37"/>
      <c r="O9210" s="38"/>
    </row>
    <row r="9211" spans="2:15" x14ac:dyDescent="0.4">
      <c r="B9211" s="63"/>
      <c r="C9211" s="37"/>
      <c r="D9211" s="37"/>
      <c r="E9211" s="37"/>
      <c r="F9211" s="37"/>
      <c r="G9211" s="38"/>
      <c r="H9211" s="37"/>
      <c r="I9211" s="41"/>
      <c r="J9211" s="41"/>
      <c r="K9211" s="37"/>
      <c r="L9211" s="37"/>
      <c r="M9211" s="37"/>
      <c r="N9211" s="37"/>
      <c r="O9211" s="38"/>
    </row>
    <row r="9212" spans="2:15" x14ac:dyDescent="0.4">
      <c r="B9212" s="63"/>
      <c r="C9212" s="37"/>
      <c r="D9212" s="37"/>
      <c r="E9212" s="37"/>
      <c r="F9212" s="37"/>
      <c r="G9212" s="38"/>
      <c r="H9212" s="37"/>
      <c r="I9212" s="41"/>
      <c r="J9212" s="41"/>
      <c r="K9212" s="37"/>
      <c r="L9212" s="37"/>
      <c r="M9212" s="37"/>
      <c r="N9212" s="37"/>
      <c r="O9212" s="38"/>
    </row>
    <row r="9213" spans="2:15" x14ac:dyDescent="0.4">
      <c r="B9213" s="63"/>
      <c r="C9213" s="37"/>
      <c r="D9213" s="37"/>
      <c r="E9213" s="37"/>
      <c r="F9213" s="37"/>
      <c r="G9213" s="38"/>
      <c r="H9213" s="37"/>
      <c r="I9213" s="41"/>
      <c r="J9213" s="41"/>
      <c r="K9213" s="37"/>
      <c r="L9213" s="37"/>
      <c r="M9213" s="37"/>
      <c r="N9213" s="37"/>
      <c r="O9213" s="38"/>
    </row>
    <row r="9214" spans="2:15" x14ac:dyDescent="0.4">
      <c r="B9214" s="63"/>
      <c r="C9214" s="37"/>
      <c r="D9214" s="37"/>
      <c r="E9214" s="37"/>
      <c r="F9214" s="37"/>
      <c r="G9214" s="38"/>
      <c r="H9214" s="37"/>
      <c r="I9214" s="41"/>
      <c r="J9214" s="41"/>
      <c r="K9214" s="37"/>
      <c r="L9214" s="37"/>
      <c r="M9214" s="37"/>
      <c r="N9214" s="37"/>
      <c r="O9214" s="38"/>
    </row>
    <row r="9215" spans="2:15" x14ac:dyDescent="0.4">
      <c r="B9215" s="63"/>
      <c r="C9215" s="37"/>
      <c r="D9215" s="37"/>
      <c r="E9215" s="37"/>
      <c r="F9215" s="37"/>
      <c r="G9215" s="38"/>
      <c r="H9215" s="37"/>
      <c r="I9215" s="41"/>
      <c r="J9215" s="41"/>
      <c r="K9215" s="37"/>
      <c r="L9215" s="37"/>
      <c r="M9215" s="37"/>
      <c r="N9215" s="37"/>
      <c r="O9215" s="38"/>
    </row>
    <row r="9216" spans="2:15" x14ac:dyDescent="0.4">
      <c r="B9216" s="63"/>
      <c r="C9216" s="37"/>
      <c r="D9216" s="37"/>
      <c r="E9216" s="37"/>
      <c r="F9216" s="37"/>
      <c r="G9216" s="38"/>
      <c r="H9216" s="37"/>
      <c r="I9216" s="41"/>
      <c r="J9216" s="41"/>
      <c r="K9216" s="37"/>
      <c r="L9216" s="37"/>
      <c r="M9216" s="37"/>
      <c r="N9216" s="37"/>
      <c r="O9216" s="38"/>
    </row>
    <row r="9217" spans="2:15" x14ac:dyDescent="0.4">
      <c r="B9217" s="63"/>
      <c r="C9217" s="37"/>
      <c r="D9217" s="37"/>
      <c r="E9217" s="37"/>
      <c r="F9217" s="37"/>
      <c r="G9217" s="38"/>
      <c r="H9217" s="37"/>
      <c r="I9217" s="41"/>
      <c r="J9217" s="41"/>
      <c r="K9217" s="37"/>
      <c r="L9217" s="37"/>
      <c r="M9217" s="37"/>
      <c r="N9217" s="37"/>
      <c r="O9217" s="38"/>
    </row>
    <row r="9218" spans="2:15" x14ac:dyDescent="0.4">
      <c r="B9218" s="63"/>
      <c r="C9218" s="37"/>
      <c r="D9218" s="37"/>
      <c r="E9218" s="37"/>
      <c r="F9218" s="37"/>
      <c r="G9218" s="38"/>
      <c r="H9218" s="37"/>
      <c r="I9218" s="41"/>
      <c r="J9218" s="41"/>
      <c r="K9218" s="37"/>
      <c r="L9218" s="37"/>
      <c r="M9218" s="37"/>
      <c r="N9218" s="37"/>
      <c r="O9218" s="38"/>
    </row>
    <row r="9219" spans="2:15" x14ac:dyDescent="0.4">
      <c r="B9219" s="63"/>
      <c r="C9219" s="37"/>
      <c r="D9219" s="37"/>
      <c r="E9219" s="37"/>
      <c r="F9219" s="37"/>
      <c r="G9219" s="38"/>
      <c r="H9219" s="37"/>
      <c r="I9219" s="41"/>
      <c r="J9219" s="41"/>
      <c r="K9219" s="37"/>
      <c r="L9219" s="37"/>
      <c r="M9219" s="37"/>
      <c r="N9219" s="37"/>
      <c r="O9219" s="38"/>
    </row>
    <row r="9220" spans="2:15" x14ac:dyDescent="0.4">
      <c r="B9220" s="63"/>
      <c r="C9220" s="37"/>
      <c r="D9220" s="37"/>
      <c r="E9220" s="37"/>
      <c r="F9220" s="37"/>
      <c r="G9220" s="38"/>
      <c r="H9220" s="37"/>
      <c r="I9220" s="41"/>
      <c r="J9220" s="41"/>
      <c r="K9220" s="37"/>
      <c r="L9220" s="37"/>
      <c r="M9220" s="37"/>
      <c r="N9220" s="37"/>
      <c r="O9220" s="38"/>
    </row>
    <row r="9221" spans="2:15" x14ac:dyDescent="0.4">
      <c r="B9221" s="63"/>
      <c r="C9221" s="37"/>
      <c r="D9221" s="37"/>
      <c r="E9221" s="37"/>
      <c r="F9221" s="37"/>
      <c r="G9221" s="38"/>
      <c r="H9221" s="37"/>
      <c r="I9221" s="41"/>
      <c r="J9221" s="41"/>
      <c r="K9221" s="37"/>
      <c r="L9221" s="37"/>
      <c r="M9221" s="37"/>
      <c r="N9221" s="37"/>
      <c r="O9221" s="38"/>
    </row>
    <row r="9222" spans="2:15" x14ac:dyDescent="0.4">
      <c r="B9222" s="63"/>
      <c r="C9222" s="37"/>
      <c r="D9222" s="37"/>
      <c r="E9222" s="37"/>
      <c r="F9222" s="37"/>
      <c r="G9222" s="38"/>
      <c r="H9222" s="37"/>
      <c r="I9222" s="41"/>
      <c r="J9222" s="41"/>
      <c r="K9222" s="37"/>
      <c r="L9222" s="37"/>
      <c r="M9222" s="37"/>
      <c r="N9222" s="37"/>
      <c r="O9222" s="38"/>
    </row>
    <row r="9223" spans="2:15" x14ac:dyDescent="0.4">
      <c r="B9223" s="63"/>
      <c r="C9223" s="37"/>
      <c r="D9223" s="37"/>
      <c r="E9223" s="37"/>
      <c r="F9223" s="37"/>
      <c r="G9223" s="38"/>
      <c r="H9223" s="37"/>
      <c r="I9223" s="41"/>
      <c r="J9223" s="41"/>
      <c r="K9223" s="37"/>
      <c r="L9223" s="37"/>
      <c r="M9223" s="37"/>
      <c r="N9223" s="37"/>
      <c r="O9223" s="38"/>
    </row>
    <row r="9224" spans="2:15" x14ac:dyDescent="0.4">
      <c r="B9224" s="63"/>
      <c r="C9224" s="37"/>
      <c r="D9224" s="37"/>
      <c r="E9224" s="37"/>
      <c r="F9224" s="37"/>
      <c r="G9224" s="38"/>
      <c r="H9224" s="37"/>
      <c r="I9224" s="41"/>
      <c r="J9224" s="41"/>
      <c r="K9224" s="37"/>
      <c r="L9224" s="37"/>
      <c r="M9224" s="37"/>
      <c r="N9224" s="37"/>
      <c r="O9224" s="38"/>
    </row>
    <row r="9225" spans="2:15" x14ac:dyDescent="0.4">
      <c r="B9225" s="63"/>
      <c r="C9225" s="37"/>
      <c r="D9225" s="37"/>
      <c r="E9225" s="37"/>
      <c r="F9225" s="37"/>
      <c r="G9225" s="38"/>
      <c r="H9225" s="37"/>
      <c r="I9225" s="41"/>
      <c r="J9225" s="41"/>
      <c r="K9225" s="37"/>
      <c r="L9225" s="37"/>
      <c r="M9225" s="37"/>
      <c r="N9225" s="37"/>
      <c r="O9225" s="38"/>
    </row>
    <row r="9226" spans="2:15" x14ac:dyDescent="0.4">
      <c r="B9226" s="63"/>
      <c r="C9226" s="37"/>
      <c r="D9226" s="37"/>
      <c r="E9226" s="37"/>
      <c r="F9226" s="37"/>
      <c r="G9226" s="38"/>
      <c r="H9226" s="37"/>
      <c r="I9226" s="41"/>
      <c r="J9226" s="41"/>
      <c r="K9226" s="37"/>
      <c r="L9226" s="37"/>
      <c r="M9226" s="37"/>
      <c r="N9226" s="37"/>
      <c r="O9226" s="38"/>
    </row>
    <row r="9227" spans="2:15" x14ac:dyDescent="0.4">
      <c r="B9227" s="63"/>
      <c r="C9227" s="37"/>
      <c r="D9227" s="37"/>
      <c r="E9227" s="37"/>
      <c r="F9227" s="37"/>
      <c r="G9227" s="38"/>
      <c r="H9227" s="37"/>
      <c r="I9227" s="41"/>
      <c r="J9227" s="41"/>
      <c r="K9227" s="37"/>
      <c r="L9227" s="37"/>
      <c r="M9227" s="37"/>
      <c r="N9227" s="37"/>
      <c r="O9227" s="38"/>
    </row>
    <row r="9228" spans="2:15" x14ac:dyDescent="0.4">
      <c r="B9228" s="63"/>
      <c r="C9228" s="37"/>
      <c r="D9228" s="37"/>
      <c r="E9228" s="37"/>
      <c r="F9228" s="37"/>
      <c r="G9228" s="38"/>
      <c r="H9228" s="37"/>
      <c r="I9228" s="41"/>
      <c r="J9228" s="41"/>
      <c r="K9228" s="37"/>
      <c r="L9228" s="37"/>
      <c r="M9228" s="37"/>
      <c r="N9228" s="37"/>
      <c r="O9228" s="38"/>
    </row>
    <row r="9229" spans="2:15" x14ac:dyDescent="0.4">
      <c r="B9229" s="63"/>
      <c r="C9229" s="37"/>
      <c r="D9229" s="37"/>
      <c r="E9229" s="37"/>
      <c r="F9229" s="37"/>
      <c r="G9229" s="38"/>
      <c r="H9229" s="37"/>
      <c r="I9229" s="41"/>
      <c r="J9229" s="41"/>
      <c r="K9229" s="37"/>
      <c r="L9229" s="37"/>
      <c r="M9229" s="37"/>
      <c r="N9229" s="37"/>
      <c r="O9229" s="38"/>
    </row>
    <row r="9230" spans="2:15" x14ac:dyDescent="0.4">
      <c r="B9230" s="63"/>
      <c r="C9230" s="37"/>
      <c r="D9230" s="37"/>
      <c r="E9230" s="37"/>
      <c r="F9230" s="37"/>
      <c r="G9230" s="38"/>
      <c r="H9230" s="37"/>
      <c r="I9230" s="41"/>
      <c r="J9230" s="41"/>
      <c r="K9230" s="37"/>
      <c r="L9230" s="37"/>
      <c r="M9230" s="37"/>
      <c r="N9230" s="37"/>
      <c r="O9230" s="38"/>
    </row>
    <row r="9231" spans="2:15" x14ac:dyDescent="0.4">
      <c r="B9231" s="63"/>
      <c r="C9231" s="37"/>
      <c r="D9231" s="37"/>
      <c r="E9231" s="37"/>
      <c r="F9231" s="37"/>
      <c r="G9231" s="38"/>
      <c r="H9231" s="37"/>
      <c r="I9231" s="41"/>
      <c r="J9231" s="41"/>
      <c r="K9231" s="37"/>
      <c r="L9231" s="37"/>
      <c r="M9231" s="37"/>
      <c r="N9231" s="37"/>
      <c r="O9231" s="38"/>
    </row>
    <row r="9232" spans="2:15" x14ac:dyDescent="0.4">
      <c r="B9232" s="63"/>
      <c r="C9232" s="37"/>
      <c r="D9232" s="37"/>
      <c r="E9232" s="37"/>
      <c r="F9232" s="37"/>
      <c r="G9232" s="38"/>
      <c r="H9232" s="37"/>
      <c r="I9232" s="41"/>
      <c r="J9232" s="41"/>
      <c r="K9232" s="37"/>
      <c r="L9232" s="37"/>
      <c r="M9232" s="37"/>
      <c r="N9232" s="37"/>
      <c r="O9232" s="38"/>
    </row>
    <row r="9233" spans="2:15" x14ac:dyDescent="0.4">
      <c r="B9233" s="63"/>
      <c r="C9233" s="37"/>
      <c r="D9233" s="37"/>
      <c r="E9233" s="37"/>
      <c r="F9233" s="37"/>
      <c r="G9233" s="38"/>
      <c r="H9233" s="37"/>
      <c r="I9233" s="41"/>
      <c r="J9233" s="41"/>
      <c r="K9233" s="37"/>
      <c r="L9233" s="37"/>
      <c r="M9233" s="37"/>
      <c r="N9233" s="37"/>
      <c r="O9233" s="38"/>
    </row>
    <row r="9234" spans="2:15" x14ac:dyDescent="0.4">
      <c r="B9234" s="63"/>
      <c r="C9234" s="37"/>
      <c r="D9234" s="37"/>
      <c r="E9234" s="37"/>
      <c r="F9234" s="37"/>
      <c r="G9234" s="38"/>
      <c r="H9234" s="37"/>
      <c r="I9234" s="41"/>
      <c r="J9234" s="41"/>
      <c r="K9234" s="37"/>
      <c r="L9234" s="37"/>
      <c r="M9234" s="37"/>
      <c r="N9234" s="37"/>
      <c r="O9234" s="38"/>
    </row>
    <row r="9235" spans="2:15" x14ac:dyDescent="0.4">
      <c r="B9235" s="63"/>
      <c r="C9235" s="37"/>
      <c r="D9235" s="37"/>
      <c r="E9235" s="37"/>
      <c r="F9235" s="37"/>
      <c r="G9235" s="38"/>
      <c r="H9235" s="37"/>
      <c r="I9235" s="41"/>
      <c r="J9235" s="41"/>
      <c r="K9235" s="37"/>
      <c r="L9235" s="37"/>
      <c r="M9235" s="37"/>
      <c r="N9235" s="37"/>
      <c r="O9235" s="38"/>
    </row>
    <row r="9236" spans="2:15" x14ac:dyDescent="0.4">
      <c r="B9236" s="63"/>
      <c r="C9236" s="37"/>
      <c r="D9236" s="37"/>
      <c r="E9236" s="37"/>
      <c r="F9236" s="37"/>
      <c r="G9236" s="38"/>
      <c r="H9236" s="37"/>
      <c r="I9236" s="41"/>
      <c r="J9236" s="41"/>
      <c r="K9236" s="37"/>
      <c r="L9236" s="37"/>
      <c r="M9236" s="37"/>
      <c r="N9236" s="37"/>
      <c r="O9236" s="38"/>
    </row>
    <row r="9237" spans="2:15" x14ac:dyDescent="0.4">
      <c r="B9237" s="63"/>
      <c r="C9237" s="37"/>
      <c r="D9237" s="37"/>
      <c r="E9237" s="37"/>
      <c r="F9237" s="37"/>
      <c r="G9237" s="38"/>
      <c r="H9237" s="37"/>
      <c r="I9237" s="41"/>
      <c r="J9237" s="41"/>
      <c r="K9237" s="37"/>
      <c r="L9237" s="37"/>
      <c r="M9237" s="37"/>
      <c r="N9237" s="37"/>
      <c r="O9237" s="38"/>
    </row>
    <row r="9238" spans="2:15" x14ac:dyDescent="0.4">
      <c r="B9238" s="63"/>
      <c r="C9238" s="37"/>
      <c r="D9238" s="37"/>
      <c r="E9238" s="37"/>
      <c r="F9238" s="37"/>
      <c r="G9238" s="38"/>
      <c r="H9238" s="37"/>
      <c r="I9238" s="41"/>
      <c r="J9238" s="41"/>
      <c r="K9238" s="37"/>
      <c r="L9238" s="37"/>
      <c r="M9238" s="37"/>
      <c r="N9238" s="37"/>
      <c r="O9238" s="38"/>
    </row>
    <row r="9239" spans="2:15" x14ac:dyDescent="0.4">
      <c r="B9239" s="63"/>
      <c r="C9239" s="37"/>
      <c r="D9239" s="37"/>
      <c r="E9239" s="37"/>
      <c r="F9239" s="37"/>
      <c r="G9239" s="38"/>
      <c r="H9239" s="37"/>
      <c r="I9239" s="41"/>
      <c r="J9239" s="41"/>
      <c r="K9239" s="37"/>
      <c r="L9239" s="37"/>
      <c r="M9239" s="37"/>
      <c r="N9239" s="37"/>
      <c r="O9239" s="38"/>
    </row>
    <row r="9240" spans="2:15" x14ac:dyDescent="0.4">
      <c r="B9240" s="63"/>
      <c r="C9240" s="37"/>
      <c r="D9240" s="37"/>
      <c r="E9240" s="37"/>
      <c r="F9240" s="37"/>
      <c r="G9240" s="38"/>
      <c r="H9240" s="37"/>
      <c r="I9240" s="41"/>
      <c r="J9240" s="41"/>
      <c r="K9240" s="37"/>
      <c r="L9240" s="37"/>
      <c r="M9240" s="37"/>
      <c r="N9240" s="37"/>
      <c r="O9240" s="38"/>
    </row>
    <row r="9241" spans="2:15" x14ac:dyDescent="0.4">
      <c r="B9241" s="63"/>
      <c r="C9241" s="37"/>
      <c r="D9241" s="37"/>
      <c r="E9241" s="37"/>
      <c r="F9241" s="37"/>
      <c r="G9241" s="38"/>
      <c r="H9241" s="37"/>
      <c r="I9241" s="41"/>
      <c r="J9241" s="41"/>
      <c r="K9241" s="37"/>
      <c r="L9241" s="37"/>
      <c r="M9241" s="37"/>
      <c r="N9241" s="37"/>
      <c r="O9241" s="38"/>
    </row>
    <row r="9242" spans="2:15" x14ac:dyDescent="0.4">
      <c r="B9242" s="63"/>
      <c r="C9242" s="37"/>
      <c r="D9242" s="37"/>
      <c r="E9242" s="37"/>
      <c r="F9242" s="37"/>
      <c r="G9242" s="38"/>
      <c r="H9242" s="37"/>
      <c r="I9242" s="41"/>
      <c r="J9242" s="41"/>
      <c r="K9242" s="37"/>
      <c r="L9242" s="37"/>
      <c r="M9242" s="37"/>
      <c r="N9242" s="37"/>
      <c r="O9242" s="38"/>
    </row>
    <row r="9243" spans="2:15" x14ac:dyDescent="0.4">
      <c r="B9243" s="63"/>
      <c r="C9243" s="37"/>
      <c r="D9243" s="37"/>
      <c r="E9243" s="37"/>
      <c r="F9243" s="37"/>
      <c r="G9243" s="38"/>
      <c r="H9243" s="37"/>
      <c r="I9243" s="41"/>
      <c r="J9243" s="41"/>
      <c r="K9243" s="37"/>
      <c r="L9243" s="37"/>
      <c r="M9243" s="37"/>
      <c r="N9243" s="37"/>
      <c r="O9243" s="38"/>
    </row>
    <row r="9244" spans="2:15" x14ac:dyDescent="0.4">
      <c r="B9244" s="63"/>
      <c r="C9244" s="37"/>
      <c r="D9244" s="37"/>
      <c r="E9244" s="37"/>
      <c r="F9244" s="37"/>
      <c r="G9244" s="38"/>
      <c r="H9244" s="37"/>
      <c r="I9244" s="41"/>
      <c r="J9244" s="41"/>
      <c r="K9244" s="37"/>
      <c r="L9244" s="37"/>
      <c r="M9244" s="37"/>
      <c r="N9244" s="37"/>
      <c r="O9244" s="38"/>
    </row>
    <row r="9245" spans="2:15" x14ac:dyDescent="0.4">
      <c r="B9245" s="63"/>
      <c r="C9245" s="37"/>
      <c r="D9245" s="37"/>
      <c r="E9245" s="37"/>
      <c r="F9245" s="37"/>
      <c r="G9245" s="38"/>
      <c r="H9245" s="37"/>
      <c r="I9245" s="41"/>
      <c r="J9245" s="41"/>
      <c r="K9245" s="37"/>
      <c r="L9245" s="37"/>
      <c r="M9245" s="37"/>
      <c r="N9245" s="37"/>
      <c r="O9245" s="38"/>
    </row>
    <row r="9246" spans="2:15" x14ac:dyDescent="0.4">
      <c r="B9246" s="63"/>
      <c r="C9246" s="37"/>
      <c r="D9246" s="37"/>
      <c r="E9246" s="37"/>
      <c r="F9246" s="37"/>
      <c r="G9246" s="38"/>
      <c r="H9246" s="37"/>
      <c r="I9246" s="41"/>
      <c r="J9246" s="41"/>
      <c r="K9246" s="37"/>
      <c r="L9246" s="37"/>
      <c r="M9246" s="37"/>
      <c r="N9246" s="37"/>
      <c r="O9246" s="38"/>
    </row>
    <row r="9247" spans="2:15" x14ac:dyDescent="0.4">
      <c r="B9247" s="63"/>
      <c r="C9247" s="37"/>
      <c r="D9247" s="37"/>
      <c r="E9247" s="37"/>
      <c r="F9247" s="37"/>
      <c r="G9247" s="38"/>
      <c r="H9247" s="37"/>
      <c r="I9247" s="41"/>
      <c r="J9247" s="41"/>
      <c r="K9247" s="37"/>
      <c r="L9247" s="37"/>
      <c r="M9247" s="37"/>
      <c r="N9247" s="37"/>
      <c r="O9247" s="38"/>
    </row>
    <row r="9248" spans="2:15" x14ac:dyDescent="0.4">
      <c r="B9248" s="63"/>
      <c r="C9248" s="37"/>
      <c r="D9248" s="37"/>
      <c r="E9248" s="37"/>
      <c r="F9248" s="37"/>
      <c r="G9248" s="38"/>
      <c r="H9248" s="37"/>
      <c r="I9248" s="41"/>
      <c r="J9248" s="41"/>
      <c r="K9248" s="37"/>
      <c r="L9248" s="37"/>
      <c r="M9248" s="37"/>
      <c r="N9248" s="37"/>
      <c r="O9248" s="38"/>
    </row>
    <row r="9249" spans="2:15" x14ac:dyDescent="0.4">
      <c r="B9249" s="63"/>
      <c r="C9249" s="37"/>
      <c r="D9249" s="37"/>
      <c r="E9249" s="37"/>
      <c r="F9249" s="37"/>
      <c r="G9249" s="38"/>
      <c r="H9249" s="37"/>
      <c r="I9249" s="41"/>
      <c r="J9249" s="41"/>
      <c r="K9249" s="37"/>
      <c r="L9249" s="37"/>
      <c r="M9249" s="37"/>
      <c r="N9249" s="37"/>
      <c r="O9249" s="38"/>
    </row>
    <row r="9250" spans="2:15" x14ac:dyDescent="0.4">
      <c r="B9250" s="63"/>
      <c r="C9250" s="37"/>
      <c r="D9250" s="37"/>
      <c r="E9250" s="37"/>
      <c r="F9250" s="37"/>
      <c r="G9250" s="38"/>
      <c r="H9250" s="37"/>
      <c r="I9250" s="41"/>
      <c r="J9250" s="41"/>
      <c r="K9250" s="37"/>
      <c r="L9250" s="37"/>
      <c r="M9250" s="37"/>
      <c r="N9250" s="37"/>
      <c r="O9250" s="38"/>
    </row>
    <row r="9251" spans="2:15" x14ac:dyDescent="0.4">
      <c r="B9251" s="63"/>
      <c r="C9251" s="37"/>
      <c r="D9251" s="37"/>
      <c r="E9251" s="37"/>
      <c r="F9251" s="37"/>
      <c r="G9251" s="38"/>
      <c r="H9251" s="37"/>
      <c r="I9251" s="41"/>
      <c r="J9251" s="41"/>
      <c r="K9251" s="37"/>
      <c r="L9251" s="37"/>
      <c r="M9251" s="37"/>
      <c r="N9251" s="37"/>
      <c r="O9251" s="38"/>
    </row>
    <row r="9252" spans="2:15" x14ac:dyDescent="0.4">
      <c r="B9252" s="63"/>
      <c r="C9252" s="37"/>
      <c r="D9252" s="37"/>
      <c r="E9252" s="37"/>
      <c r="F9252" s="37"/>
      <c r="G9252" s="38"/>
      <c r="H9252" s="37"/>
      <c r="I9252" s="41"/>
      <c r="J9252" s="41"/>
      <c r="K9252" s="37"/>
      <c r="L9252" s="37"/>
      <c r="M9252" s="37"/>
      <c r="N9252" s="37"/>
      <c r="O9252" s="38"/>
    </row>
    <row r="9253" spans="2:15" x14ac:dyDescent="0.4">
      <c r="B9253" s="63"/>
      <c r="C9253" s="37"/>
      <c r="D9253" s="37"/>
      <c r="E9253" s="37"/>
      <c r="F9253" s="37"/>
      <c r="G9253" s="38"/>
      <c r="H9253" s="37"/>
      <c r="I9253" s="41"/>
      <c r="J9253" s="41"/>
      <c r="K9253" s="37"/>
      <c r="L9253" s="37"/>
      <c r="M9253" s="37"/>
      <c r="N9253" s="37"/>
      <c r="O9253" s="38"/>
    </row>
    <row r="9254" spans="2:15" x14ac:dyDescent="0.4">
      <c r="B9254" s="63"/>
      <c r="C9254" s="37"/>
      <c r="D9254" s="37"/>
      <c r="E9254" s="37"/>
      <c r="F9254" s="37"/>
      <c r="G9254" s="38"/>
      <c r="H9254" s="37"/>
      <c r="I9254" s="41"/>
      <c r="J9254" s="41"/>
      <c r="K9254" s="37"/>
      <c r="L9254" s="37"/>
      <c r="M9254" s="37"/>
      <c r="N9254" s="37"/>
      <c r="O9254" s="38"/>
    </row>
    <row r="9255" spans="2:15" x14ac:dyDescent="0.4">
      <c r="B9255" s="63"/>
      <c r="C9255" s="37"/>
      <c r="D9255" s="37"/>
      <c r="E9255" s="37"/>
      <c r="F9255" s="37"/>
      <c r="G9255" s="38"/>
      <c r="H9255" s="37"/>
      <c r="I9255" s="41"/>
      <c r="J9255" s="41"/>
      <c r="K9255" s="37"/>
      <c r="L9255" s="37"/>
      <c r="M9255" s="37"/>
      <c r="N9255" s="37"/>
      <c r="O9255" s="38"/>
    </row>
    <row r="9256" spans="2:15" x14ac:dyDescent="0.4">
      <c r="B9256" s="63"/>
      <c r="C9256" s="37"/>
      <c r="D9256" s="37"/>
      <c r="E9256" s="37"/>
      <c r="F9256" s="37"/>
      <c r="G9256" s="38"/>
      <c r="H9256" s="37"/>
      <c r="I9256" s="41"/>
      <c r="J9256" s="41"/>
      <c r="K9256" s="37"/>
      <c r="L9256" s="37"/>
      <c r="M9256" s="37"/>
      <c r="N9256" s="37"/>
      <c r="O9256" s="38"/>
    </row>
    <row r="9257" spans="2:15" x14ac:dyDescent="0.4">
      <c r="B9257" s="63"/>
      <c r="C9257" s="37"/>
      <c r="D9257" s="37"/>
      <c r="E9257" s="37"/>
      <c r="F9257" s="37"/>
      <c r="G9257" s="38"/>
      <c r="H9257" s="37"/>
      <c r="I9257" s="41"/>
      <c r="J9257" s="41"/>
      <c r="K9257" s="37"/>
      <c r="L9257" s="37"/>
      <c r="M9257" s="37"/>
      <c r="N9257" s="37"/>
      <c r="O9257" s="38"/>
    </row>
    <row r="9258" spans="2:15" x14ac:dyDescent="0.4">
      <c r="B9258" s="63"/>
      <c r="C9258" s="37"/>
      <c r="D9258" s="37"/>
      <c r="E9258" s="37"/>
      <c r="F9258" s="37"/>
      <c r="G9258" s="38"/>
      <c r="H9258" s="37"/>
      <c r="I9258" s="41"/>
      <c r="J9258" s="41"/>
      <c r="K9258" s="37"/>
      <c r="L9258" s="37"/>
      <c r="M9258" s="37"/>
      <c r="N9258" s="37"/>
      <c r="O9258" s="38"/>
    </row>
    <row r="9259" spans="2:15" x14ac:dyDescent="0.4">
      <c r="B9259" s="63"/>
      <c r="C9259" s="37"/>
      <c r="D9259" s="37"/>
      <c r="E9259" s="37"/>
      <c r="F9259" s="37"/>
      <c r="G9259" s="38"/>
      <c r="H9259" s="37"/>
      <c r="I9259" s="41"/>
      <c r="J9259" s="41"/>
      <c r="K9259" s="37"/>
      <c r="L9259" s="37"/>
      <c r="M9259" s="37"/>
      <c r="N9259" s="37"/>
      <c r="O9259" s="38"/>
    </row>
    <row r="9260" spans="2:15" x14ac:dyDescent="0.4">
      <c r="B9260" s="63"/>
      <c r="C9260" s="37"/>
      <c r="D9260" s="37"/>
      <c r="E9260" s="37"/>
      <c r="F9260" s="37"/>
      <c r="G9260" s="38"/>
      <c r="H9260" s="37"/>
      <c r="I9260" s="41"/>
      <c r="J9260" s="41"/>
      <c r="K9260" s="37"/>
      <c r="L9260" s="37"/>
      <c r="M9260" s="37"/>
      <c r="N9260" s="37"/>
      <c r="O9260" s="38"/>
    </row>
    <row r="9261" spans="2:15" x14ac:dyDescent="0.4">
      <c r="B9261" s="63"/>
      <c r="C9261" s="37"/>
      <c r="D9261" s="37"/>
      <c r="E9261" s="37"/>
      <c r="F9261" s="37"/>
      <c r="G9261" s="38"/>
      <c r="H9261" s="37"/>
      <c r="I9261" s="41"/>
      <c r="J9261" s="41"/>
      <c r="K9261" s="37"/>
      <c r="L9261" s="37"/>
      <c r="M9261" s="37"/>
      <c r="N9261" s="37"/>
      <c r="O9261" s="38"/>
    </row>
    <row r="9262" spans="2:15" x14ac:dyDescent="0.4">
      <c r="B9262" s="63"/>
      <c r="C9262" s="37"/>
      <c r="D9262" s="37"/>
      <c r="E9262" s="37"/>
      <c r="F9262" s="37"/>
      <c r="G9262" s="38"/>
      <c r="H9262" s="37"/>
      <c r="I9262" s="41"/>
      <c r="J9262" s="41"/>
      <c r="K9262" s="37"/>
      <c r="L9262" s="37"/>
      <c r="M9262" s="37"/>
      <c r="N9262" s="37"/>
      <c r="O9262" s="38"/>
    </row>
    <row r="9263" spans="2:15" x14ac:dyDescent="0.4">
      <c r="B9263" s="63"/>
      <c r="C9263" s="37"/>
      <c r="D9263" s="37"/>
      <c r="E9263" s="37"/>
      <c r="F9263" s="37"/>
      <c r="G9263" s="38"/>
      <c r="H9263" s="37"/>
      <c r="I9263" s="41"/>
      <c r="J9263" s="41"/>
      <c r="K9263" s="37"/>
      <c r="L9263" s="37"/>
      <c r="M9263" s="37"/>
      <c r="N9263" s="37"/>
      <c r="O9263" s="38"/>
    </row>
    <row r="9264" spans="2:15" x14ac:dyDescent="0.4">
      <c r="B9264" s="63"/>
      <c r="C9264" s="37"/>
      <c r="D9264" s="37"/>
      <c r="E9264" s="37"/>
      <c r="F9264" s="37"/>
      <c r="G9264" s="38"/>
      <c r="H9264" s="37"/>
      <c r="I9264" s="41"/>
      <c r="J9264" s="41"/>
      <c r="K9264" s="37"/>
      <c r="L9264" s="37"/>
      <c r="M9264" s="37"/>
      <c r="N9264" s="37"/>
      <c r="O9264" s="38"/>
    </row>
    <row r="9265" spans="2:15" x14ac:dyDescent="0.4">
      <c r="B9265" s="63"/>
      <c r="C9265" s="37"/>
      <c r="D9265" s="37"/>
      <c r="E9265" s="37"/>
      <c r="F9265" s="37"/>
      <c r="G9265" s="38"/>
      <c r="H9265" s="37"/>
      <c r="I9265" s="41"/>
      <c r="J9265" s="41"/>
      <c r="K9265" s="37"/>
      <c r="L9265" s="37"/>
      <c r="M9265" s="37"/>
      <c r="N9265" s="37"/>
      <c r="O9265" s="38"/>
    </row>
    <row r="9266" spans="2:15" x14ac:dyDescent="0.4">
      <c r="B9266" s="63"/>
      <c r="C9266" s="37"/>
      <c r="D9266" s="37"/>
      <c r="E9266" s="37"/>
      <c r="F9266" s="37"/>
      <c r="G9266" s="38"/>
      <c r="H9266" s="37"/>
      <c r="I9266" s="41"/>
      <c r="J9266" s="41"/>
      <c r="K9266" s="37"/>
      <c r="L9266" s="37"/>
      <c r="M9266" s="37"/>
      <c r="N9266" s="37"/>
      <c r="O9266" s="38"/>
    </row>
    <row r="9267" spans="2:15" x14ac:dyDescent="0.4">
      <c r="B9267" s="63"/>
      <c r="C9267" s="37"/>
      <c r="D9267" s="37"/>
      <c r="E9267" s="37"/>
      <c r="F9267" s="37"/>
      <c r="G9267" s="38"/>
      <c r="H9267" s="37"/>
      <c r="I9267" s="41"/>
      <c r="J9267" s="41"/>
      <c r="K9267" s="37"/>
      <c r="L9267" s="37"/>
      <c r="M9267" s="37"/>
      <c r="N9267" s="37"/>
      <c r="O9267" s="38"/>
    </row>
    <row r="9268" spans="2:15" x14ac:dyDescent="0.4">
      <c r="B9268" s="63"/>
      <c r="C9268" s="37"/>
      <c r="D9268" s="37"/>
      <c r="E9268" s="37"/>
      <c r="F9268" s="37"/>
      <c r="G9268" s="38"/>
      <c r="H9268" s="37"/>
      <c r="I9268" s="41"/>
      <c r="J9268" s="41"/>
      <c r="K9268" s="37"/>
      <c r="L9268" s="37"/>
      <c r="M9268" s="37"/>
      <c r="N9268" s="37"/>
      <c r="O9268" s="38"/>
    </row>
    <row r="9269" spans="2:15" x14ac:dyDescent="0.4">
      <c r="B9269" s="63"/>
      <c r="C9269" s="37"/>
      <c r="D9269" s="37"/>
      <c r="E9269" s="37"/>
      <c r="F9269" s="37"/>
      <c r="G9269" s="38"/>
      <c r="H9269" s="37"/>
      <c r="I9269" s="41"/>
      <c r="J9269" s="41"/>
      <c r="K9269" s="37"/>
      <c r="L9269" s="37"/>
      <c r="M9269" s="37"/>
      <c r="N9269" s="37"/>
      <c r="O9269" s="38"/>
    </row>
    <row r="9270" spans="2:15" x14ac:dyDescent="0.4">
      <c r="B9270" s="63"/>
      <c r="C9270" s="37"/>
      <c r="D9270" s="37"/>
      <c r="E9270" s="37"/>
      <c r="F9270" s="37"/>
      <c r="G9270" s="38"/>
      <c r="H9270" s="37"/>
      <c r="I9270" s="41"/>
      <c r="J9270" s="41"/>
      <c r="K9270" s="37"/>
      <c r="L9270" s="37"/>
      <c r="M9270" s="37"/>
      <c r="N9270" s="37"/>
      <c r="O9270" s="38"/>
    </row>
    <row r="9271" spans="2:15" x14ac:dyDescent="0.4">
      <c r="B9271" s="63"/>
      <c r="C9271" s="37"/>
      <c r="D9271" s="37"/>
      <c r="E9271" s="37"/>
      <c r="F9271" s="37"/>
      <c r="G9271" s="38"/>
      <c r="H9271" s="37"/>
      <c r="I9271" s="41"/>
      <c r="J9271" s="41"/>
      <c r="K9271" s="37"/>
      <c r="L9271" s="37"/>
      <c r="M9271" s="37"/>
      <c r="N9271" s="37"/>
      <c r="O9271" s="38"/>
    </row>
    <row r="9272" spans="2:15" x14ac:dyDescent="0.4">
      <c r="B9272" s="63"/>
      <c r="C9272" s="37"/>
      <c r="D9272" s="37"/>
      <c r="E9272" s="37"/>
      <c r="F9272" s="37"/>
      <c r="G9272" s="38"/>
      <c r="H9272" s="37"/>
      <c r="I9272" s="41"/>
      <c r="J9272" s="41"/>
      <c r="K9272" s="37"/>
      <c r="L9272" s="37"/>
      <c r="M9272" s="37"/>
      <c r="N9272" s="37"/>
      <c r="O9272" s="38"/>
    </row>
    <row r="9273" spans="2:15" x14ac:dyDescent="0.4">
      <c r="B9273" s="63"/>
      <c r="C9273" s="37"/>
      <c r="D9273" s="37"/>
      <c r="E9273" s="37"/>
      <c r="F9273" s="37"/>
      <c r="G9273" s="38"/>
      <c r="H9273" s="37"/>
      <c r="I9273" s="41"/>
      <c r="J9273" s="41"/>
      <c r="K9273" s="37"/>
      <c r="L9273" s="37"/>
      <c r="M9273" s="37"/>
      <c r="N9273" s="37"/>
      <c r="O9273" s="38"/>
    </row>
    <row r="9274" spans="2:15" x14ac:dyDescent="0.4">
      <c r="B9274" s="63"/>
      <c r="C9274" s="37"/>
      <c r="D9274" s="37"/>
      <c r="E9274" s="37"/>
      <c r="F9274" s="37"/>
      <c r="G9274" s="38"/>
      <c r="H9274" s="37"/>
      <c r="I9274" s="41"/>
      <c r="J9274" s="41"/>
      <c r="K9274" s="37"/>
      <c r="L9274" s="37"/>
      <c r="M9274" s="37"/>
      <c r="N9274" s="37"/>
      <c r="O9274" s="38"/>
    </row>
    <row r="9275" spans="2:15" x14ac:dyDescent="0.4">
      <c r="B9275" s="63"/>
      <c r="C9275" s="37"/>
      <c r="D9275" s="37"/>
      <c r="E9275" s="37"/>
      <c r="F9275" s="37"/>
      <c r="G9275" s="38"/>
      <c r="H9275" s="37"/>
      <c r="I9275" s="41"/>
      <c r="J9275" s="41"/>
      <c r="K9275" s="37"/>
      <c r="L9275" s="37"/>
      <c r="M9275" s="37"/>
      <c r="N9275" s="37"/>
      <c r="O9275" s="38"/>
    </row>
    <row r="9276" spans="2:15" x14ac:dyDescent="0.4">
      <c r="B9276" s="63"/>
      <c r="C9276" s="37"/>
      <c r="D9276" s="37"/>
      <c r="E9276" s="37"/>
      <c r="F9276" s="37"/>
      <c r="G9276" s="38"/>
      <c r="H9276" s="37"/>
      <c r="I9276" s="41"/>
      <c r="J9276" s="41"/>
      <c r="K9276" s="37"/>
      <c r="L9276" s="37"/>
      <c r="M9276" s="37"/>
      <c r="N9276" s="37"/>
      <c r="O9276" s="38"/>
    </row>
    <row r="9277" spans="2:15" x14ac:dyDescent="0.4">
      <c r="B9277" s="63"/>
      <c r="C9277" s="37"/>
      <c r="D9277" s="37"/>
      <c r="E9277" s="37"/>
      <c r="F9277" s="37"/>
      <c r="G9277" s="38"/>
      <c r="H9277" s="37"/>
      <c r="I9277" s="41"/>
      <c r="J9277" s="41"/>
      <c r="K9277" s="37"/>
      <c r="L9277" s="37"/>
      <c r="M9277" s="37"/>
      <c r="N9277" s="37"/>
      <c r="O9277" s="38"/>
    </row>
    <row r="9278" spans="2:15" x14ac:dyDescent="0.4">
      <c r="B9278" s="63"/>
      <c r="C9278" s="37"/>
      <c r="D9278" s="37"/>
      <c r="E9278" s="37"/>
      <c r="F9278" s="37"/>
      <c r="G9278" s="38"/>
      <c r="H9278" s="37"/>
      <c r="I9278" s="41"/>
      <c r="J9278" s="41"/>
      <c r="K9278" s="37"/>
      <c r="L9278" s="37"/>
      <c r="M9278" s="37"/>
      <c r="N9278" s="37"/>
      <c r="O9278" s="38"/>
    </row>
    <row r="9279" spans="2:15" x14ac:dyDescent="0.4">
      <c r="B9279" s="63"/>
      <c r="C9279" s="37"/>
      <c r="D9279" s="37"/>
      <c r="E9279" s="37"/>
      <c r="F9279" s="37"/>
      <c r="G9279" s="38"/>
      <c r="H9279" s="37"/>
      <c r="I9279" s="41"/>
      <c r="J9279" s="41"/>
      <c r="K9279" s="37"/>
      <c r="L9279" s="37"/>
      <c r="M9279" s="37"/>
      <c r="N9279" s="37"/>
      <c r="O9279" s="38"/>
    </row>
    <row r="9280" spans="2:15" x14ac:dyDescent="0.4">
      <c r="B9280" s="63"/>
      <c r="C9280" s="37"/>
      <c r="D9280" s="37"/>
      <c r="E9280" s="37"/>
      <c r="F9280" s="37"/>
      <c r="G9280" s="38"/>
      <c r="H9280" s="37"/>
      <c r="I9280" s="41"/>
      <c r="J9280" s="41"/>
      <c r="K9280" s="37"/>
      <c r="L9280" s="37"/>
      <c r="M9280" s="37"/>
      <c r="N9280" s="37"/>
      <c r="O9280" s="38"/>
    </row>
    <row r="9281" spans="2:15" x14ac:dyDescent="0.4">
      <c r="B9281" s="63"/>
      <c r="C9281" s="37"/>
      <c r="D9281" s="37"/>
      <c r="E9281" s="37"/>
      <c r="F9281" s="37"/>
      <c r="G9281" s="38"/>
      <c r="H9281" s="37"/>
      <c r="I9281" s="41"/>
      <c r="J9281" s="41"/>
      <c r="K9281" s="37"/>
      <c r="L9281" s="37"/>
      <c r="M9281" s="37"/>
      <c r="N9281" s="37"/>
      <c r="O9281" s="38"/>
    </row>
    <row r="9282" spans="2:15" x14ac:dyDescent="0.4">
      <c r="B9282" s="63"/>
      <c r="C9282" s="37"/>
      <c r="D9282" s="37"/>
      <c r="E9282" s="37"/>
      <c r="F9282" s="37"/>
      <c r="G9282" s="38"/>
      <c r="H9282" s="37"/>
      <c r="I9282" s="41"/>
      <c r="J9282" s="41"/>
      <c r="K9282" s="37"/>
      <c r="L9282" s="37"/>
      <c r="M9282" s="37"/>
      <c r="N9282" s="37"/>
      <c r="O9282" s="38"/>
    </row>
    <row r="9283" spans="2:15" x14ac:dyDescent="0.4">
      <c r="B9283" s="63"/>
      <c r="C9283" s="37"/>
      <c r="D9283" s="37"/>
      <c r="E9283" s="37"/>
      <c r="F9283" s="37"/>
      <c r="G9283" s="38"/>
      <c r="H9283" s="37"/>
      <c r="I9283" s="41"/>
      <c r="J9283" s="41"/>
      <c r="K9283" s="37"/>
      <c r="L9283" s="37"/>
      <c r="M9283" s="37"/>
      <c r="N9283" s="37"/>
      <c r="O9283" s="38"/>
    </row>
    <row r="9284" spans="2:15" x14ac:dyDescent="0.4">
      <c r="B9284" s="63"/>
      <c r="C9284" s="37"/>
      <c r="D9284" s="37"/>
      <c r="E9284" s="37"/>
      <c r="F9284" s="37"/>
      <c r="G9284" s="38"/>
      <c r="H9284" s="37"/>
      <c r="I9284" s="41"/>
      <c r="J9284" s="41"/>
      <c r="K9284" s="37"/>
      <c r="L9284" s="37"/>
      <c r="M9284" s="37"/>
      <c r="N9284" s="37"/>
      <c r="O9284" s="38"/>
    </row>
    <row r="9285" spans="2:15" x14ac:dyDescent="0.4">
      <c r="B9285" s="63"/>
      <c r="C9285" s="37"/>
      <c r="D9285" s="37"/>
      <c r="E9285" s="37"/>
      <c r="F9285" s="37"/>
      <c r="G9285" s="38"/>
      <c r="H9285" s="37"/>
      <c r="I9285" s="41"/>
      <c r="J9285" s="41"/>
      <c r="K9285" s="37"/>
      <c r="L9285" s="37"/>
      <c r="M9285" s="37"/>
      <c r="N9285" s="37"/>
      <c r="O9285" s="38"/>
    </row>
    <row r="9286" spans="2:15" x14ac:dyDescent="0.4">
      <c r="B9286" s="63"/>
      <c r="C9286" s="37"/>
      <c r="D9286" s="37"/>
      <c r="E9286" s="37"/>
      <c r="F9286" s="37"/>
      <c r="G9286" s="38"/>
      <c r="H9286" s="37"/>
      <c r="I9286" s="41"/>
      <c r="J9286" s="41"/>
      <c r="K9286" s="37"/>
      <c r="L9286" s="37"/>
      <c r="M9286" s="37"/>
      <c r="N9286" s="37"/>
      <c r="O9286" s="38"/>
    </row>
    <row r="9287" spans="2:15" x14ac:dyDescent="0.4">
      <c r="B9287" s="63"/>
      <c r="C9287" s="37"/>
      <c r="D9287" s="37"/>
      <c r="E9287" s="37"/>
      <c r="F9287" s="37"/>
      <c r="G9287" s="38"/>
      <c r="H9287" s="37"/>
      <c r="I9287" s="41"/>
      <c r="J9287" s="41"/>
      <c r="K9287" s="37"/>
      <c r="L9287" s="37"/>
      <c r="M9287" s="37"/>
      <c r="N9287" s="37"/>
      <c r="O9287" s="38"/>
    </row>
    <row r="9288" spans="2:15" x14ac:dyDescent="0.4">
      <c r="B9288" s="63"/>
      <c r="C9288" s="37"/>
      <c r="D9288" s="37"/>
      <c r="E9288" s="37"/>
      <c r="F9288" s="37"/>
      <c r="G9288" s="38"/>
      <c r="H9288" s="37"/>
      <c r="I9288" s="41"/>
      <c r="J9288" s="41"/>
      <c r="K9288" s="37"/>
      <c r="L9288" s="37"/>
      <c r="M9288" s="37"/>
      <c r="N9288" s="37"/>
      <c r="O9288" s="38"/>
    </row>
    <row r="9289" spans="2:15" x14ac:dyDescent="0.4">
      <c r="B9289" s="63"/>
      <c r="C9289" s="37"/>
      <c r="D9289" s="37"/>
      <c r="E9289" s="37"/>
      <c r="F9289" s="37"/>
      <c r="G9289" s="38"/>
      <c r="H9289" s="37"/>
      <c r="I9289" s="41"/>
      <c r="J9289" s="41"/>
      <c r="K9289" s="37"/>
      <c r="L9289" s="37"/>
      <c r="M9289" s="37"/>
      <c r="N9289" s="37"/>
      <c r="O9289" s="38"/>
    </row>
    <row r="9290" spans="2:15" x14ac:dyDescent="0.4">
      <c r="B9290" s="63"/>
      <c r="C9290" s="37"/>
      <c r="D9290" s="37"/>
      <c r="E9290" s="37"/>
      <c r="F9290" s="37"/>
      <c r="G9290" s="38"/>
      <c r="H9290" s="37"/>
      <c r="I9290" s="41"/>
      <c r="J9290" s="41"/>
      <c r="K9290" s="37"/>
      <c r="L9290" s="37"/>
      <c r="M9290" s="37"/>
      <c r="N9290" s="37"/>
      <c r="O9290" s="38"/>
    </row>
    <row r="9291" spans="2:15" x14ac:dyDescent="0.4">
      <c r="B9291" s="63"/>
      <c r="C9291" s="37"/>
      <c r="D9291" s="37"/>
      <c r="E9291" s="37"/>
      <c r="F9291" s="37"/>
      <c r="G9291" s="38"/>
      <c r="H9291" s="37"/>
      <c r="I9291" s="41"/>
      <c r="J9291" s="41"/>
      <c r="K9291" s="37"/>
      <c r="L9291" s="37"/>
      <c r="M9291" s="37"/>
      <c r="N9291" s="37"/>
      <c r="O9291" s="38"/>
    </row>
    <row r="9292" spans="2:15" x14ac:dyDescent="0.4">
      <c r="B9292" s="63"/>
      <c r="C9292" s="37"/>
      <c r="D9292" s="37"/>
      <c r="E9292" s="37"/>
      <c r="F9292" s="37"/>
      <c r="G9292" s="38"/>
      <c r="H9292" s="37"/>
      <c r="I9292" s="41"/>
      <c r="J9292" s="41"/>
      <c r="K9292" s="37"/>
      <c r="L9292" s="37"/>
      <c r="M9292" s="37"/>
      <c r="N9292" s="37"/>
      <c r="O9292" s="38"/>
    </row>
    <row r="9293" spans="2:15" x14ac:dyDescent="0.4">
      <c r="B9293" s="63"/>
      <c r="C9293" s="37"/>
      <c r="D9293" s="37"/>
      <c r="E9293" s="37"/>
      <c r="F9293" s="37"/>
      <c r="G9293" s="38"/>
      <c r="H9293" s="37"/>
      <c r="I9293" s="41"/>
      <c r="J9293" s="41"/>
      <c r="K9293" s="37"/>
      <c r="L9293" s="37"/>
      <c r="M9293" s="37"/>
      <c r="N9293" s="37"/>
      <c r="O9293" s="38"/>
    </row>
    <row r="9294" spans="2:15" x14ac:dyDescent="0.4">
      <c r="B9294" s="63"/>
      <c r="C9294" s="37"/>
      <c r="D9294" s="37"/>
      <c r="E9294" s="37"/>
      <c r="F9294" s="37"/>
      <c r="G9294" s="38"/>
      <c r="H9294" s="37"/>
      <c r="I9294" s="41"/>
      <c r="J9294" s="41"/>
      <c r="K9294" s="37"/>
      <c r="L9294" s="37"/>
      <c r="M9294" s="37"/>
      <c r="N9294" s="37"/>
      <c r="O9294" s="38"/>
    </row>
    <row r="9295" spans="2:15" x14ac:dyDescent="0.4">
      <c r="B9295" s="63"/>
      <c r="C9295" s="37"/>
      <c r="D9295" s="37"/>
      <c r="E9295" s="37"/>
      <c r="F9295" s="37"/>
      <c r="G9295" s="38"/>
      <c r="H9295" s="37"/>
      <c r="I9295" s="41"/>
      <c r="J9295" s="41"/>
      <c r="K9295" s="37"/>
      <c r="L9295" s="37"/>
      <c r="M9295" s="37"/>
      <c r="N9295" s="37"/>
      <c r="O9295" s="38"/>
    </row>
    <row r="9296" spans="2:15" x14ac:dyDescent="0.4">
      <c r="B9296" s="63"/>
      <c r="C9296" s="37"/>
      <c r="D9296" s="37"/>
      <c r="E9296" s="37"/>
      <c r="F9296" s="37"/>
      <c r="G9296" s="38"/>
      <c r="H9296" s="37"/>
      <c r="I9296" s="41"/>
      <c r="J9296" s="41"/>
      <c r="K9296" s="37"/>
      <c r="L9296" s="37"/>
      <c r="M9296" s="37"/>
      <c r="N9296" s="37"/>
      <c r="O9296" s="38"/>
    </row>
    <row r="9297" spans="2:15" x14ac:dyDescent="0.4">
      <c r="B9297" s="63"/>
      <c r="C9297" s="37"/>
      <c r="D9297" s="37"/>
      <c r="E9297" s="37"/>
      <c r="F9297" s="37"/>
      <c r="G9297" s="38"/>
      <c r="H9297" s="37"/>
      <c r="I9297" s="41"/>
      <c r="J9297" s="41"/>
      <c r="K9297" s="37"/>
      <c r="L9297" s="37"/>
      <c r="M9297" s="37"/>
      <c r="N9297" s="37"/>
      <c r="O9297" s="38"/>
    </row>
    <row r="9298" spans="2:15" x14ac:dyDescent="0.4">
      <c r="B9298" s="63"/>
      <c r="C9298" s="37"/>
      <c r="D9298" s="37"/>
      <c r="E9298" s="37"/>
      <c r="F9298" s="37"/>
      <c r="G9298" s="38"/>
      <c r="H9298" s="37"/>
      <c r="I9298" s="41"/>
      <c r="J9298" s="41"/>
      <c r="K9298" s="37"/>
      <c r="L9298" s="37"/>
      <c r="M9298" s="37"/>
      <c r="N9298" s="37"/>
      <c r="O9298" s="38"/>
    </row>
    <row r="9299" spans="2:15" x14ac:dyDescent="0.4">
      <c r="B9299" s="63"/>
      <c r="C9299" s="37"/>
      <c r="D9299" s="37"/>
      <c r="E9299" s="37"/>
      <c r="F9299" s="37"/>
      <c r="G9299" s="38"/>
      <c r="H9299" s="37"/>
      <c r="I9299" s="41"/>
      <c r="J9299" s="41"/>
      <c r="K9299" s="37"/>
      <c r="L9299" s="37"/>
      <c r="M9299" s="37"/>
      <c r="N9299" s="37"/>
      <c r="O9299" s="38"/>
    </row>
    <row r="9300" spans="2:15" x14ac:dyDescent="0.4">
      <c r="B9300" s="63"/>
      <c r="C9300" s="37"/>
      <c r="D9300" s="37"/>
      <c r="E9300" s="37"/>
      <c r="F9300" s="37"/>
      <c r="G9300" s="38"/>
      <c r="H9300" s="37"/>
      <c r="I9300" s="41"/>
      <c r="J9300" s="41"/>
      <c r="K9300" s="37"/>
      <c r="L9300" s="37"/>
      <c r="M9300" s="37"/>
      <c r="N9300" s="37"/>
      <c r="O9300" s="38"/>
    </row>
    <row r="9301" spans="2:15" x14ac:dyDescent="0.4">
      <c r="B9301" s="63"/>
      <c r="C9301" s="37"/>
      <c r="D9301" s="37"/>
      <c r="E9301" s="37"/>
      <c r="F9301" s="37"/>
      <c r="G9301" s="38"/>
      <c r="H9301" s="37"/>
      <c r="I9301" s="41"/>
      <c r="J9301" s="41"/>
      <c r="K9301" s="37"/>
      <c r="L9301" s="37"/>
      <c r="M9301" s="37"/>
      <c r="N9301" s="37"/>
      <c r="O9301" s="38"/>
    </row>
    <row r="9302" spans="2:15" x14ac:dyDescent="0.4">
      <c r="B9302" s="63"/>
      <c r="C9302" s="37"/>
      <c r="D9302" s="37"/>
      <c r="E9302" s="37"/>
      <c r="F9302" s="37"/>
      <c r="G9302" s="38"/>
      <c r="H9302" s="37"/>
      <c r="I9302" s="41"/>
      <c r="J9302" s="41"/>
      <c r="K9302" s="37"/>
      <c r="L9302" s="37"/>
      <c r="M9302" s="37"/>
      <c r="N9302" s="37"/>
      <c r="O9302" s="38"/>
    </row>
    <row r="9303" spans="2:15" x14ac:dyDescent="0.4">
      <c r="B9303" s="63"/>
      <c r="C9303" s="37"/>
      <c r="D9303" s="37"/>
      <c r="E9303" s="37"/>
      <c r="F9303" s="37"/>
      <c r="G9303" s="38"/>
      <c r="H9303" s="37"/>
      <c r="I9303" s="41"/>
      <c r="J9303" s="41"/>
      <c r="K9303" s="37"/>
      <c r="L9303" s="37"/>
      <c r="M9303" s="37"/>
      <c r="N9303" s="37"/>
      <c r="O9303" s="38"/>
    </row>
    <row r="9304" spans="2:15" x14ac:dyDescent="0.4">
      <c r="B9304" s="63"/>
      <c r="C9304" s="37"/>
      <c r="D9304" s="37"/>
      <c r="E9304" s="37"/>
      <c r="F9304" s="37"/>
      <c r="G9304" s="38"/>
      <c r="H9304" s="37"/>
      <c r="I9304" s="41"/>
      <c r="J9304" s="41"/>
      <c r="K9304" s="37"/>
      <c r="L9304" s="37"/>
      <c r="M9304" s="37"/>
      <c r="N9304" s="37"/>
      <c r="O9304" s="38"/>
    </row>
    <row r="9305" spans="2:15" x14ac:dyDescent="0.4">
      <c r="B9305" s="63"/>
      <c r="C9305" s="37"/>
      <c r="D9305" s="37"/>
      <c r="E9305" s="37"/>
      <c r="F9305" s="37"/>
      <c r="G9305" s="38"/>
      <c r="H9305" s="37"/>
      <c r="I9305" s="41"/>
      <c r="J9305" s="41"/>
      <c r="K9305" s="37"/>
      <c r="L9305" s="37"/>
      <c r="M9305" s="37"/>
      <c r="N9305" s="37"/>
      <c r="O9305" s="38"/>
    </row>
    <row r="9306" spans="2:15" x14ac:dyDescent="0.4">
      <c r="B9306" s="63"/>
      <c r="C9306" s="37"/>
      <c r="D9306" s="37"/>
      <c r="E9306" s="37"/>
      <c r="F9306" s="37"/>
      <c r="G9306" s="38"/>
      <c r="H9306" s="37"/>
      <c r="I9306" s="41"/>
      <c r="J9306" s="41"/>
      <c r="K9306" s="37"/>
      <c r="L9306" s="37"/>
      <c r="M9306" s="37"/>
      <c r="N9306" s="37"/>
      <c r="O9306" s="38"/>
    </row>
    <row r="9307" spans="2:15" x14ac:dyDescent="0.4">
      <c r="B9307" s="63"/>
      <c r="C9307" s="37"/>
      <c r="D9307" s="37"/>
      <c r="E9307" s="37"/>
      <c r="F9307" s="37"/>
      <c r="G9307" s="38"/>
      <c r="H9307" s="37"/>
      <c r="I9307" s="41"/>
      <c r="J9307" s="41"/>
      <c r="K9307" s="37"/>
      <c r="L9307" s="37"/>
      <c r="M9307" s="37"/>
      <c r="N9307" s="37"/>
      <c r="O9307" s="38"/>
    </row>
    <row r="9308" spans="2:15" x14ac:dyDescent="0.4">
      <c r="B9308" s="63"/>
      <c r="C9308" s="37"/>
      <c r="D9308" s="37"/>
      <c r="E9308" s="37"/>
      <c r="F9308" s="37"/>
      <c r="G9308" s="38"/>
      <c r="H9308" s="37"/>
      <c r="I9308" s="41"/>
      <c r="J9308" s="41"/>
      <c r="K9308" s="37"/>
      <c r="L9308" s="37"/>
      <c r="M9308" s="37"/>
      <c r="N9308" s="37"/>
      <c r="O9308" s="38"/>
    </row>
    <row r="9309" spans="2:15" x14ac:dyDescent="0.4">
      <c r="B9309" s="63"/>
      <c r="C9309" s="37"/>
      <c r="D9309" s="37"/>
      <c r="E9309" s="37"/>
      <c r="F9309" s="37"/>
      <c r="G9309" s="38"/>
      <c r="H9309" s="37"/>
      <c r="I9309" s="41"/>
      <c r="J9309" s="41"/>
      <c r="K9309" s="37"/>
      <c r="L9309" s="37"/>
      <c r="M9309" s="37"/>
      <c r="N9309" s="37"/>
      <c r="O9309" s="38"/>
    </row>
    <row r="9310" spans="2:15" x14ac:dyDescent="0.4">
      <c r="B9310" s="63"/>
      <c r="C9310" s="37"/>
      <c r="D9310" s="37"/>
      <c r="E9310" s="37"/>
      <c r="F9310" s="37"/>
      <c r="G9310" s="38"/>
      <c r="H9310" s="37"/>
      <c r="I9310" s="41"/>
      <c r="J9310" s="41"/>
      <c r="K9310" s="37"/>
      <c r="L9310" s="37"/>
      <c r="M9310" s="37"/>
      <c r="N9310" s="37"/>
      <c r="O9310" s="38"/>
    </row>
    <row r="9311" spans="2:15" x14ac:dyDescent="0.4">
      <c r="B9311" s="63"/>
      <c r="C9311" s="37"/>
      <c r="D9311" s="37"/>
      <c r="E9311" s="37"/>
      <c r="F9311" s="37"/>
      <c r="G9311" s="38"/>
      <c r="H9311" s="37"/>
      <c r="I9311" s="41"/>
      <c r="J9311" s="41"/>
      <c r="K9311" s="37"/>
      <c r="L9311" s="37"/>
      <c r="M9311" s="37"/>
      <c r="N9311" s="37"/>
      <c r="O9311" s="38"/>
    </row>
    <row r="9312" spans="2:15" x14ac:dyDescent="0.4">
      <c r="B9312" s="63"/>
      <c r="C9312" s="37"/>
      <c r="D9312" s="37"/>
      <c r="E9312" s="37"/>
      <c r="F9312" s="37"/>
      <c r="G9312" s="38"/>
      <c r="H9312" s="37"/>
      <c r="I9312" s="41"/>
      <c r="J9312" s="41"/>
      <c r="K9312" s="37"/>
      <c r="L9312" s="37"/>
      <c r="M9312" s="37"/>
      <c r="N9312" s="37"/>
      <c r="O9312" s="38"/>
    </row>
    <row r="9313" spans="2:15" x14ac:dyDescent="0.4">
      <c r="B9313" s="63"/>
      <c r="C9313" s="37"/>
      <c r="D9313" s="37"/>
      <c r="E9313" s="37"/>
      <c r="F9313" s="37"/>
      <c r="G9313" s="38"/>
      <c r="H9313" s="37"/>
      <c r="I9313" s="41"/>
      <c r="J9313" s="41"/>
      <c r="K9313" s="37"/>
      <c r="L9313" s="37"/>
      <c r="M9313" s="37"/>
      <c r="N9313" s="37"/>
      <c r="O9313" s="38"/>
    </row>
    <row r="9314" spans="2:15" x14ac:dyDescent="0.4">
      <c r="B9314" s="63"/>
      <c r="C9314" s="37"/>
      <c r="D9314" s="37"/>
      <c r="E9314" s="37"/>
      <c r="F9314" s="37"/>
      <c r="G9314" s="38"/>
      <c r="H9314" s="37"/>
      <c r="I9314" s="41"/>
      <c r="J9314" s="41"/>
      <c r="K9314" s="37"/>
      <c r="L9314" s="37"/>
      <c r="M9314" s="37"/>
      <c r="N9314" s="37"/>
      <c r="O9314" s="38"/>
    </row>
    <row r="9315" spans="2:15" x14ac:dyDescent="0.4">
      <c r="B9315" s="63"/>
      <c r="C9315" s="37"/>
      <c r="D9315" s="37"/>
      <c r="E9315" s="37"/>
      <c r="F9315" s="37"/>
      <c r="G9315" s="38"/>
      <c r="H9315" s="37"/>
      <c r="I9315" s="41"/>
      <c r="J9315" s="41"/>
      <c r="K9315" s="37"/>
      <c r="L9315" s="37"/>
      <c r="M9315" s="37"/>
      <c r="N9315" s="37"/>
      <c r="O9315" s="38"/>
    </row>
    <row r="9316" spans="2:15" x14ac:dyDescent="0.4">
      <c r="B9316" s="63"/>
      <c r="C9316" s="37"/>
      <c r="D9316" s="37"/>
      <c r="E9316" s="37"/>
      <c r="F9316" s="37"/>
      <c r="G9316" s="38"/>
      <c r="H9316" s="37"/>
      <c r="I9316" s="41"/>
      <c r="J9316" s="41"/>
      <c r="K9316" s="37"/>
      <c r="L9316" s="37"/>
      <c r="M9316" s="37"/>
      <c r="N9316" s="37"/>
      <c r="O9316" s="38"/>
    </row>
    <row r="9317" spans="2:15" x14ac:dyDescent="0.4">
      <c r="B9317" s="63"/>
      <c r="C9317" s="37"/>
      <c r="D9317" s="37"/>
      <c r="E9317" s="37"/>
      <c r="F9317" s="37"/>
      <c r="G9317" s="38"/>
      <c r="H9317" s="37"/>
      <c r="I9317" s="41"/>
      <c r="J9317" s="41"/>
      <c r="K9317" s="37"/>
      <c r="L9317" s="37"/>
      <c r="M9317" s="37"/>
      <c r="N9317" s="37"/>
      <c r="O9317" s="38"/>
    </row>
    <row r="9318" spans="2:15" x14ac:dyDescent="0.4">
      <c r="B9318" s="63"/>
      <c r="C9318" s="37"/>
      <c r="D9318" s="37"/>
      <c r="E9318" s="37"/>
      <c r="F9318" s="37"/>
      <c r="G9318" s="38"/>
      <c r="H9318" s="37"/>
      <c r="I9318" s="41"/>
      <c r="J9318" s="41"/>
      <c r="K9318" s="37"/>
      <c r="L9318" s="37"/>
      <c r="M9318" s="37"/>
      <c r="N9318" s="37"/>
      <c r="O9318" s="38"/>
    </row>
    <row r="9319" spans="2:15" x14ac:dyDescent="0.4">
      <c r="B9319" s="63"/>
      <c r="C9319" s="37"/>
      <c r="D9319" s="37"/>
      <c r="E9319" s="37"/>
      <c r="F9319" s="37"/>
      <c r="G9319" s="38"/>
      <c r="H9319" s="37"/>
      <c r="I9319" s="41"/>
      <c r="J9319" s="41"/>
      <c r="K9319" s="37"/>
      <c r="L9319" s="37"/>
      <c r="M9319" s="37"/>
      <c r="N9319" s="37"/>
      <c r="O9319" s="38"/>
    </row>
    <row r="9320" spans="2:15" x14ac:dyDescent="0.4">
      <c r="B9320" s="63"/>
      <c r="C9320" s="37"/>
      <c r="D9320" s="37"/>
      <c r="E9320" s="37"/>
      <c r="F9320" s="37"/>
      <c r="G9320" s="38"/>
      <c r="H9320" s="37"/>
      <c r="I9320" s="41"/>
      <c r="J9320" s="41"/>
      <c r="K9320" s="37"/>
      <c r="L9320" s="37"/>
      <c r="M9320" s="37"/>
      <c r="N9320" s="37"/>
      <c r="O9320" s="38"/>
    </row>
    <row r="9321" spans="2:15" x14ac:dyDescent="0.4">
      <c r="B9321" s="63"/>
      <c r="C9321" s="37"/>
      <c r="D9321" s="37"/>
      <c r="E9321" s="37"/>
      <c r="F9321" s="37"/>
      <c r="G9321" s="38"/>
      <c r="H9321" s="37"/>
      <c r="I9321" s="41"/>
      <c r="J9321" s="41"/>
      <c r="K9321" s="37"/>
      <c r="L9321" s="37"/>
      <c r="M9321" s="37"/>
      <c r="N9321" s="37"/>
      <c r="O9321" s="38"/>
    </row>
    <row r="9322" spans="2:15" x14ac:dyDescent="0.4">
      <c r="B9322" s="63"/>
      <c r="C9322" s="37"/>
      <c r="D9322" s="37"/>
      <c r="E9322" s="37"/>
      <c r="F9322" s="37"/>
      <c r="G9322" s="38"/>
      <c r="H9322" s="37"/>
      <c r="I9322" s="41"/>
      <c r="J9322" s="41"/>
      <c r="K9322" s="37"/>
      <c r="L9322" s="37"/>
      <c r="M9322" s="37"/>
      <c r="N9322" s="37"/>
      <c r="O9322" s="38"/>
    </row>
    <row r="9323" spans="2:15" x14ac:dyDescent="0.4">
      <c r="B9323" s="63"/>
      <c r="C9323" s="37"/>
      <c r="D9323" s="37"/>
      <c r="E9323" s="37"/>
      <c r="F9323" s="37"/>
      <c r="G9323" s="38"/>
      <c r="H9323" s="37"/>
      <c r="I9323" s="41"/>
      <c r="J9323" s="41"/>
      <c r="K9323" s="37"/>
      <c r="L9323" s="37"/>
      <c r="M9323" s="37"/>
      <c r="N9323" s="37"/>
      <c r="O9323" s="38"/>
    </row>
    <row r="9324" spans="2:15" x14ac:dyDescent="0.4">
      <c r="B9324" s="63"/>
      <c r="C9324" s="37"/>
      <c r="D9324" s="37"/>
      <c r="E9324" s="37"/>
      <c r="F9324" s="37"/>
      <c r="G9324" s="38"/>
      <c r="H9324" s="37"/>
      <c r="I9324" s="41"/>
      <c r="J9324" s="41"/>
      <c r="K9324" s="37"/>
      <c r="L9324" s="37"/>
      <c r="M9324" s="37"/>
      <c r="N9324" s="37"/>
      <c r="O9324" s="38"/>
    </row>
    <row r="9325" spans="2:15" x14ac:dyDescent="0.4">
      <c r="B9325" s="63"/>
      <c r="C9325" s="37"/>
      <c r="D9325" s="37"/>
      <c r="E9325" s="37"/>
      <c r="F9325" s="37"/>
      <c r="G9325" s="38"/>
      <c r="H9325" s="37"/>
      <c r="I9325" s="41"/>
      <c r="J9325" s="41"/>
      <c r="K9325" s="37"/>
      <c r="L9325" s="37"/>
      <c r="M9325" s="37"/>
      <c r="N9325" s="37"/>
      <c r="O9325" s="38"/>
    </row>
    <row r="9326" spans="2:15" x14ac:dyDescent="0.4">
      <c r="B9326" s="63"/>
      <c r="C9326" s="37"/>
      <c r="D9326" s="37"/>
      <c r="E9326" s="37"/>
      <c r="F9326" s="37"/>
      <c r="G9326" s="38"/>
      <c r="H9326" s="37"/>
      <c r="I9326" s="41"/>
      <c r="J9326" s="41"/>
      <c r="K9326" s="37"/>
      <c r="L9326" s="37"/>
      <c r="M9326" s="37"/>
      <c r="N9326" s="37"/>
      <c r="O9326" s="38"/>
    </row>
    <row r="9327" spans="2:15" x14ac:dyDescent="0.4">
      <c r="B9327" s="63"/>
      <c r="C9327" s="37"/>
      <c r="D9327" s="37"/>
      <c r="E9327" s="37"/>
      <c r="F9327" s="37"/>
      <c r="G9327" s="38"/>
      <c r="H9327" s="37"/>
      <c r="I9327" s="41"/>
      <c r="J9327" s="41"/>
      <c r="K9327" s="37"/>
      <c r="L9327" s="37"/>
      <c r="M9327" s="37"/>
      <c r="N9327" s="37"/>
      <c r="O9327" s="38"/>
    </row>
    <row r="9328" spans="2:15" x14ac:dyDescent="0.4">
      <c r="B9328" s="63"/>
      <c r="C9328" s="37"/>
      <c r="D9328" s="37"/>
      <c r="E9328" s="37"/>
      <c r="F9328" s="37"/>
      <c r="G9328" s="38"/>
      <c r="H9328" s="37"/>
      <c r="I9328" s="41"/>
      <c r="J9328" s="41"/>
      <c r="K9328" s="37"/>
      <c r="L9328" s="37"/>
      <c r="M9328" s="37"/>
      <c r="N9328" s="37"/>
      <c r="O9328" s="38"/>
    </row>
    <row r="9329" spans="2:15" x14ac:dyDescent="0.4">
      <c r="B9329" s="63"/>
      <c r="C9329" s="37"/>
      <c r="D9329" s="37"/>
      <c r="E9329" s="37"/>
      <c r="F9329" s="37"/>
      <c r="G9329" s="38"/>
      <c r="H9329" s="37"/>
      <c r="I9329" s="41"/>
      <c r="J9329" s="41"/>
      <c r="K9329" s="37"/>
      <c r="L9329" s="37"/>
      <c r="M9329" s="37"/>
      <c r="N9329" s="37"/>
      <c r="O9329" s="38"/>
    </row>
    <row r="9330" spans="2:15" x14ac:dyDescent="0.4">
      <c r="B9330" s="63"/>
      <c r="C9330" s="37"/>
      <c r="D9330" s="37"/>
      <c r="E9330" s="37"/>
      <c r="F9330" s="37"/>
      <c r="G9330" s="38"/>
      <c r="H9330" s="37"/>
      <c r="I9330" s="41"/>
      <c r="J9330" s="41"/>
      <c r="K9330" s="37"/>
      <c r="L9330" s="37"/>
      <c r="M9330" s="37"/>
      <c r="N9330" s="37"/>
      <c r="O9330" s="38"/>
    </row>
    <row r="9331" spans="2:15" x14ac:dyDescent="0.4">
      <c r="B9331" s="63"/>
      <c r="C9331" s="37"/>
      <c r="D9331" s="37"/>
      <c r="E9331" s="37"/>
      <c r="F9331" s="37"/>
      <c r="G9331" s="38"/>
      <c r="H9331" s="37"/>
      <c r="I9331" s="41"/>
      <c r="J9331" s="41"/>
      <c r="K9331" s="37"/>
      <c r="L9331" s="37"/>
      <c r="M9331" s="37"/>
      <c r="N9331" s="37"/>
      <c r="O9331" s="38"/>
    </row>
    <row r="9332" spans="2:15" x14ac:dyDescent="0.4">
      <c r="B9332" s="63"/>
      <c r="C9332" s="37"/>
      <c r="D9332" s="37"/>
      <c r="E9332" s="37"/>
      <c r="F9332" s="37"/>
      <c r="G9332" s="38"/>
      <c r="H9332" s="37"/>
      <c r="I9332" s="41"/>
      <c r="J9332" s="41"/>
      <c r="K9332" s="37"/>
      <c r="L9332" s="37"/>
      <c r="M9332" s="37"/>
      <c r="N9332" s="37"/>
      <c r="O9332" s="38"/>
    </row>
    <row r="9333" spans="2:15" x14ac:dyDescent="0.4">
      <c r="B9333" s="63"/>
      <c r="C9333" s="37"/>
      <c r="D9333" s="37"/>
      <c r="E9333" s="37"/>
      <c r="F9333" s="37"/>
      <c r="G9333" s="38"/>
      <c r="H9333" s="37"/>
      <c r="I9333" s="41"/>
      <c r="J9333" s="41"/>
      <c r="K9333" s="37"/>
      <c r="L9333" s="37"/>
      <c r="M9333" s="37"/>
      <c r="N9333" s="37"/>
      <c r="O9333" s="38"/>
    </row>
    <row r="9334" spans="2:15" x14ac:dyDescent="0.4">
      <c r="B9334" s="63"/>
      <c r="C9334" s="37"/>
      <c r="D9334" s="37"/>
      <c r="E9334" s="37"/>
      <c r="F9334" s="37"/>
      <c r="G9334" s="38"/>
      <c r="H9334" s="37"/>
      <c r="I9334" s="41"/>
      <c r="J9334" s="41"/>
      <c r="K9334" s="37"/>
      <c r="L9334" s="37"/>
      <c r="M9334" s="37"/>
      <c r="N9334" s="37"/>
      <c r="O9334" s="38"/>
    </row>
    <row r="9335" spans="2:15" x14ac:dyDescent="0.4">
      <c r="B9335" s="63"/>
      <c r="C9335" s="37"/>
      <c r="D9335" s="37"/>
      <c r="E9335" s="37"/>
      <c r="F9335" s="37"/>
      <c r="G9335" s="38"/>
      <c r="H9335" s="37"/>
      <c r="I9335" s="41"/>
      <c r="J9335" s="41"/>
      <c r="K9335" s="37"/>
      <c r="L9335" s="37"/>
      <c r="M9335" s="37"/>
      <c r="N9335" s="37"/>
      <c r="O9335" s="38"/>
    </row>
    <row r="9336" spans="2:15" x14ac:dyDescent="0.4">
      <c r="B9336" s="63"/>
      <c r="C9336" s="37"/>
      <c r="D9336" s="37"/>
      <c r="E9336" s="37"/>
      <c r="F9336" s="37"/>
      <c r="G9336" s="38"/>
      <c r="H9336" s="37"/>
      <c r="I9336" s="41"/>
      <c r="J9336" s="41"/>
      <c r="K9336" s="37"/>
      <c r="L9336" s="37"/>
      <c r="M9336" s="37"/>
      <c r="N9336" s="37"/>
      <c r="O9336" s="38"/>
    </row>
    <row r="9337" spans="2:15" x14ac:dyDescent="0.4">
      <c r="B9337" s="63"/>
      <c r="C9337" s="37"/>
      <c r="D9337" s="37"/>
      <c r="E9337" s="37"/>
      <c r="F9337" s="37"/>
      <c r="G9337" s="38"/>
      <c r="H9337" s="37"/>
      <c r="I9337" s="41"/>
      <c r="J9337" s="41"/>
      <c r="K9337" s="37"/>
      <c r="L9337" s="37"/>
      <c r="M9337" s="37"/>
      <c r="N9337" s="37"/>
      <c r="O9337" s="38"/>
    </row>
    <row r="9338" spans="2:15" x14ac:dyDescent="0.4">
      <c r="B9338" s="63"/>
      <c r="C9338" s="37"/>
      <c r="D9338" s="37"/>
      <c r="E9338" s="37"/>
      <c r="F9338" s="37"/>
      <c r="G9338" s="38"/>
      <c r="H9338" s="37"/>
      <c r="I9338" s="41"/>
      <c r="J9338" s="41"/>
      <c r="K9338" s="37"/>
      <c r="L9338" s="37"/>
      <c r="M9338" s="37"/>
      <c r="N9338" s="37"/>
      <c r="O9338" s="38"/>
    </row>
    <row r="9339" spans="2:15" x14ac:dyDescent="0.4">
      <c r="B9339" s="63"/>
      <c r="C9339" s="37"/>
      <c r="D9339" s="37"/>
      <c r="E9339" s="37"/>
      <c r="F9339" s="37"/>
      <c r="G9339" s="38"/>
      <c r="H9339" s="37"/>
      <c r="I9339" s="41"/>
      <c r="J9339" s="41"/>
      <c r="K9339" s="37"/>
      <c r="L9339" s="37"/>
      <c r="M9339" s="37"/>
      <c r="N9339" s="37"/>
      <c r="O9339" s="38"/>
    </row>
    <row r="9340" spans="2:15" x14ac:dyDescent="0.4">
      <c r="B9340" s="63"/>
      <c r="C9340" s="37"/>
      <c r="D9340" s="37"/>
      <c r="E9340" s="37"/>
      <c r="F9340" s="37"/>
      <c r="G9340" s="38"/>
      <c r="H9340" s="37"/>
      <c r="I9340" s="41"/>
      <c r="J9340" s="41"/>
      <c r="K9340" s="37"/>
      <c r="L9340" s="37"/>
      <c r="M9340" s="37"/>
      <c r="N9340" s="37"/>
      <c r="O9340" s="38"/>
    </row>
    <row r="9341" spans="2:15" x14ac:dyDescent="0.4">
      <c r="B9341" s="63"/>
      <c r="C9341" s="37"/>
      <c r="D9341" s="37"/>
      <c r="E9341" s="37"/>
      <c r="F9341" s="37"/>
      <c r="G9341" s="38"/>
      <c r="H9341" s="37"/>
      <c r="I9341" s="41"/>
      <c r="J9341" s="41"/>
      <c r="K9341" s="37"/>
      <c r="L9341" s="37"/>
      <c r="M9341" s="37"/>
      <c r="N9341" s="37"/>
      <c r="O9341" s="38"/>
    </row>
    <row r="9342" spans="2:15" x14ac:dyDescent="0.4">
      <c r="B9342" s="63"/>
      <c r="C9342" s="37"/>
      <c r="D9342" s="37"/>
      <c r="E9342" s="37"/>
      <c r="F9342" s="37"/>
      <c r="G9342" s="38"/>
      <c r="H9342" s="37"/>
      <c r="I9342" s="41"/>
      <c r="J9342" s="41"/>
      <c r="K9342" s="37"/>
      <c r="L9342" s="37"/>
      <c r="M9342" s="37"/>
      <c r="N9342" s="37"/>
      <c r="O9342" s="38"/>
    </row>
    <row r="9343" spans="2:15" x14ac:dyDescent="0.4">
      <c r="B9343" s="63"/>
      <c r="C9343" s="37"/>
      <c r="D9343" s="37"/>
      <c r="E9343" s="37"/>
      <c r="F9343" s="37"/>
      <c r="G9343" s="38"/>
      <c r="H9343" s="37"/>
      <c r="I9343" s="41"/>
      <c r="J9343" s="41"/>
      <c r="K9343" s="37"/>
      <c r="L9343" s="37"/>
      <c r="M9343" s="37"/>
      <c r="N9343" s="37"/>
      <c r="O9343" s="38"/>
    </row>
    <row r="9344" spans="2:15" x14ac:dyDescent="0.4">
      <c r="B9344" s="63"/>
      <c r="C9344" s="37"/>
      <c r="D9344" s="37"/>
      <c r="E9344" s="37"/>
      <c r="F9344" s="37"/>
      <c r="G9344" s="38"/>
      <c r="H9344" s="37"/>
      <c r="I9344" s="41"/>
      <c r="J9344" s="41"/>
      <c r="K9344" s="37"/>
      <c r="L9344" s="37"/>
      <c r="M9344" s="37"/>
      <c r="N9344" s="37"/>
      <c r="O9344" s="38"/>
    </row>
    <row r="9345" spans="2:15" x14ac:dyDescent="0.4">
      <c r="B9345" s="63"/>
      <c r="C9345" s="37"/>
      <c r="D9345" s="37"/>
      <c r="E9345" s="37"/>
      <c r="F9345" s="37"/>
      <c r="G9345" s="38"/>
      <c r="H9345" s="37"/>
      <c r="I9345" s="41"/>
      <c r="J9345" s="41"/>
      <c r="K9345" s="37"/>
      <c r="L9345" s="37"/>
      <c r="M9345" s="37"/>
      <c r="N9345" s="37"/>
      <c r="O9345" s="38"/>
    </row>
    <row r="9346" spans="2:15" x14ac:dyDescent="0.4">
      <c r="B9346" s="63"/>
      <c r="C9346" s="37"/>
      <c r="D9346" s="37"/>
      <c r="E9346" s="37"/>
      <c r="F9346" s="37"/>
      <c r="G9346" s="38"/>
      <c r="H9346" s="37"/>
      <c r="I9346" s="41"/>
      <c r="J9346" s="41"/>
      <c r="K9346" s="37"/>
      <c r="L9346" s="37"/>
      <c r="M9346" s="37"/>
      <c r="N9346" s="37"/>
      <c r="O9346" s="38"/>
    </row>
    <row r="9347" spans="2:15" x14ac:dyDescent="0.4">
      <c r="B9347" s="63"/>
      <c r="C9347" s="37"/>
      <c r="D9347" s="37"/>
      <c r="E9347" s="37"/>
      <c r="F9347" s="37"/>
      <c r="G9347" s="38"/>
      <c r="H9347" s="37"/>
      <c r="I9347" s="41"/>
      <c r="J9347" s="41"/>
      <c r="K9347" s="37"/>
      <c r="L9347" s="37"/>
      <c r="M9347" s="37"/>
      <c r="N9347" s="37"/>
      <c r="O9347" s="38"/>
    </row>
    <row r="9348" spans="2:15" x14ac:dyDescent="0.4">
      <c r="B9348" s="63"/>
      <c r="C9348" s="37"/>
      <c r="D9348" s="37"/>
      <c r="E9348" s="37"/>
      <c r="F9348" s="37"/>
      <c r="G9348" s="38"/>
      <c r="H9348" s="37"/>
      <c r="I9348" s="41"/>
      <c r="J9348" s="41"/>
      <c r="K9348" s="37"/>
      <c r="L9348" s="37"/>
      <c r="M9348" s="37"/>
      <c r="N9348" s="37"/>
      <c r="O9348" s="38"/>
    </row>
    <row r="9349" spans="2:15" x14ac:dyDescent="0.4">
      <c r="B9349" s="63"/>
      <c r="C9349" s="37"/>
      <c r="D9349" s="37"/>
      <c r="E9349" s="37"/>
      <c r="F9349" s="37"/>
      <c r="G9349" s="38"/>
      <c r="H9349" s="37"/>
      <c r="I9349" s="41"/>
      <c r="J9349" s="41"/>
      <c r="K9349" s="37"/>
      <c r="L9349" s="37"/>
      <c r="M9349" s="37"/>
      <c r="N9349" s="37"/>
      <c r="O9349" s="38"/>
    </row>
    <row r="9350" spans="2:15" x14ac:dyDescent="0.4">
      <c r="B9350" s="63"/>
      <c r="C9350" s="37"/>
      <c r="D9350" s="37"/>
      <c r="E9350" s="37"/>
      <c r="F9350" s="37"/>
      <c r="G9350" s="38"/>
      <c r="H9350" s="37"/>
      <c r="I9350" s="41"/>
      <c r="J9350" s="41"/>
      <c r="K9350" s="37"/>
      <c r="L9350" s="37"/>
      <c r="M9350" s="37"/>
      <c r="N9350" s="37"/>
      <c r="O9350" s="38"/>
    </row>
    <row r="9351" spans="2:15" x14ac:dyDescent="0.4">
      <c r="B9351" s="63"/>
      <c r="C9351" s="37"/>
      <c r="D9351" s="37"/>
      <c r="E9351" s="37"/>
      <c r="F9351" s="37"/>
      <c r="G9351" s="38"/>
      <c r="H9351" s="37"/>
      <c r="I9351" s="41"/>
      <c r="J9351" s="41"/>
      <c r="K9351" s="37"/>
      <c r="L9351" s="37"/>
      <c r="M9351" s="37"/>
      <c r="N9351" s="37"/>
      <c r="O9351" s="38"/>
    </row>
    <row r="9352" spans="2:15" x14ac:dyDescent="0.4">
      <c r="B9352" s="63"/>
      <c r="C9352" s="37"/>
      <c r="D9352" s="37"/>
      <c r="E9352" s="37"/>
      <c r="F9352" s="37"/>
      <c r="G9352" s="38"/>
      <c r="H9352" s="37"/>
      <c r="I9352" s="41"/>
      <c r="J9352" s="41"/>
      <c r="K9352" s="37"/>
      <c r="L9352" s="37"/>
      <c r="M9352" s="37"/>
      <c r="N9352" s="37"/>
      <c r="O9352" s="38"/>
    </row>
    <row r="9353" spans="2:15" x14ac:dyDescent="0.4">
      <c r="B9353" s="63"/>
      <c r="C9353" s="37"/>
      <c r="D9353" s="37"/>
      <c r="E9353" s="37"/>
      <c r="F9353" s="37"/>
      <c r="G9353" s="38"/>
      <c r="H9353" s="37"/>
      <c r="I9353" s="41"/>
      <c r="J9353" s="41"/>
      <c r="K9353" s="37"/>
      <c r="L9353" s="37"/>
      <c r="M9353" s="37"/>
      <c r="N9353" s="37"/>
      <c r="O9353" s="38"/>
    </row>
    <row r="9354" spans="2:15" x14ac:dyDescent="0.4">
      <c r="B9354" s="63"/>
      <c r="C9354" s="37"/>
      <c r="D9354" s="37"/>
      <c r="E9354" s="37"/>
      <c r="F9354" s="37"/>
      <c r="G9354" s="38"/>
      <c r="H9354" s="37"/>
      <c r="I9354" s="41"/>
      <c r="J9354" s="41"/>
      <c r="K9354" s="37"/>
      <c r="L9354" s="37"/>
      <c r="M9354" s="37"/>
      <c r="N9354" s="37"/>
      <c r="O9354" s="38"/>
    </row>
    <row r="9355" spans="2:15" x14ac:dyDescent="0.4">
      <c r="B9355" s="63"/>
      <c r="C9355" s="37"/>
      <c r="D9355" s="37"/>
      <c r="E9355" s="37"/>
      <c r="F9355" s="37"/>
      <c r="G9355" s="38"/>
      <c r="H9355" s="37"/>
      <c r="I9355" s="41"/>
      <c r="J9355" s="41"/>
      <c r="K9355" s="37"/>
      <c r="L9355" s="37"/>
      <c r="M9355" s="37"/>
      <c r="N9355" s="37"/>
      <c r="O9355" s="38"/>
    </row>
    <row r="9356" spans="2:15" x14ac:dyDescent="0.4">
      <c r="B9356" s="63"/>
      <c r="C9356" s="37"/>
      <c r="D9356" s="37"/>
      <c r="E9356" s="37"/>
      <c r="F9356" s="37"/>
      <c r="G9356" s="38"/>
      <c r="H9356" s="37"/>
      <c r="I9356" s="41"/>
      <c r="J9356" s="41"/>
      <c r="K9356" s="37"/>
      <c r="L9356" s="37"/>
      <c r="M9356" s="37"/>
      <c r="N9356" s="37"/>
      <c r="O9356" s="38"/>
    </row>
    <row r="9357" spans="2:15" x14ac:dyDescent="0.4">
      <c r="B9357" s="63"/>
      <c r="C9357" s="37"/>
      <c r="D9357" s="37"/>
      <c r="E9357" s="37"/>
      <c r="F9357" s="37"/>
      <c r="G9357" s="38"/>
      <c r="H9357" s="37"/>
      <c r="I9357" s="41"/>
      <c r="J9357" s="41"/>
      <c r="K9357" s="37"/>
      <c r="L9357" s="37"/>
      <c r="M9357" s="37"/>
      <c r="N9357" s="37"/>
      <c r="O9357" s="38"/>
    </row>
    <row r="9358" spans="2:15" x14ac:dyDescent="0.4">
      <c r="B9358" s="63"/>
      <c r="C9358" s="37"/>
      <c r="D9358" s="37"/>
      <c r="E9358" s="37"/>
      <c r="F9358" s="37"/>
      <c r="G9358" s="38"/>
      <c r="H9358" s="37"/>
      <c r="I9358" s="41"/>
      <c r="J9358" s="41"/>
      <c r="K9358" s="37"/>
      <c r="L9358" s="37"/>
      <c r="M9358" s="37"/>
      <c r="N9358" s="37"/>
      <c r="O9358" s="38"/>
    </row>
    <row r="9359" spans="2:15" x14ac:dyDescent="0.4">
      <c r="B9359" s="63"/>
      <c r="C9359" s="37"/>
      <c r="D9359" s="37"/>
      <c r="E9359" s="37"/>
      <c r="F9359" s="37"/>
      <c r="G9359" s="38"/>
      <c r="H9359" s="37"/>
      <c r="I9359" s="41"/>
      <c r="J9359" s="41"/>
      <c r="K9359" s="37"/>
      <c r="L9359" s="37"/>
      <c r="M9359" s="37"/>
      <c r="N9359" s="37"/>
      <c r="O9359" s="38"/>
    </row>
    <row r="9360" spans="2:15" x14ac:dyDescent="0.4">
      <c r="B9360" s="63"/>
      <c r="C9360" s="37"/>
      <c r="D9360" s="37"/>
      <c r="E9360" s="37"/>
      <c r="F9360" s="37"/>
      <c r="G9360" s="38"/>
      <c r="H9360" s="37"/>
      <c r="I9360" s="41"/>
      <c r="J9360" s="41"/>
      <c r="K9360" s="37"/>
      <c r="L9360" s="37"/>
      <c r="M9360" s="37"/>
      <c r="N9360" s="37"/>
      <c r="O9360" s="38"/>
    </row>
    <row r="9361" spans="2:15" x14ac:dyDescent="0.4">
      <c r="B9361" s="63"/>
      <c r="C9361" s="37"/>
      <c r="D9361" s="37"/>
      <c r="E9361" s="37"/>
      <c r="F9361" s="37"/>
      <c r="G9361" s="38"/>
      <c r="H9361" s="37"/>
      <c r="I9361" s="41"/>
      <c r="J9361" s="41"/>
      <c r="K9361" s="37"/>
      <c r="L9361" s="37"/>
      <c r="M9361" s="37"/>
      <c r="N9361" s="37"/>
      <c r="O9361" s="38"/>
    </row>
    <row r="9362" spans="2:15" x14ac:dyDescent="0.4">
      <c r="B9362" s="63"/>
      <c r="C9362" s="37"/>
      <c r="D9362" s="37"/>
      <c r="E9362" s="37"/>
      <c r="F9362" s="37"/>
      <c r="G9362" s="38"/>
      <c r="H9362" s="37"/>
      <c r="I9362" s="41"/>
      <c r="J9362" s="41"/>
      <c r="K9362" s="37"/>
      <c r="L9362" s="37"/>
      <c r="M9362" s="37"/>
      <c r="N9362" s="37"/>
      <c r="O9362" s="38"/>
    </row>
    <row r="9363" spans="2:15" x14ac:dyDescent="0.4">
      <c r="B9363" s="63"/>
      <c r="C9363" s="37"/>
      <c r="D9363" s="37"/>
      <c r="E9363" s="37"/>
      <c r="F9363" s="37"/>
      <c r="G9363" s="38"/>
      <c r="H9363" s="37"/>
      <c r="I9363" s="41"/>
      <c r="J9363" s="41"/>
      <c r="K9363" s="37"/>
      <c r="L9363" s="37"/>
      <c r="M9363" s="37"/>
      <c r="N9363" s="37"/>
      <c r="O9363" s="38"/>
    </row>
    <row r="9364" spans="2:15" x14ac:dyDescent="0.4">
      <c r="B9364" s="63"/>
      <c r="C9364" s="37"/>
      <c r="D9364" s="37"/>
      <c r="E9364" s="37"/>
      <c r="F9364" s="37"/>
      <c r="G9364" s="38"/>
      <c r="H9364" s="37"/>
      <c r="I9364" s="41"/>
      <c r="J9364" s="41"/>
      <c r="K9364" s="37"/>
      <c r="L9364" s="37"/>
      <c r="M9364" s="37"/>
      <c r="N9364" s="37"/>
      <c r="O9364" s="38"/>
    </row>
    <row r="9365" spans="2:15" x14ac:dyDescent="0.4">
      <c r="B9365" s="63"/>
      <c r="C9365" s="37"/>
      <c r="D9365" s="37"/>
      <c r="E9365" s="37"/>
      <c r="F9365" s="37"/>
      <c r="G9365" s="38"/>
      <c r="H9365" s="37"/>
      <c r="I9365" s="41"/>
      <c r="J9365" s="41"/>
      <c r="K9365" s="37"/>
      <c r="L9365" s="37"/>
      <c r="M9365" s="37"/>
      <c r="N9365" s="37"/>
      <c r="O9365" s="38"/>
    </row>
    <row r="9366" spans="2:15" x14ac:dyDescent="0.4">
      <c r="B9366" s="63"/>
      <c r="C9366" s="37"/>
      <c r="D9366" s="37"/>
      <c r="E9366" s="37"/>
      <c r="F9366" s="37"/>
      <c r="G9366" s="38"/>
      <c r="H9366" s="37"/>
      <c r="I9366" s="41"/>
      <c r="J9366" s="41"/>
      <c r="K9366" s="37"/>
      <c r="L9366" s="37"/>
      <c r="M9366" s="37"/>
      <c r="N9366" s="37"/>
      <c r="O9366" s="38"/>
    </row>
    <row r="9367" spans="2:15" x14ac:dyDescent="0.4">
      <c r="B9367" s="63"/>
      <c r="C9367" s="37"/>
      <c r="D9367" s="37"/>
      <c r="E9367" s="37"/>
      <c r="F9367" s="37"/>
      <c r="G9367" s="38"/>
      <c r="H9367" s="37"/>
      <c r="I9367" s="41"/>
      <c r="J9367" s="41"/>
      <c r="K9367" s="37"/>
      <c r="L9367" s="37"/>
      <c r="M9367" s="37"/>
      <c r="N9367" s="37"/>
      <c r="O9367" s="38"/>
    </row>
    <row r="9368" spans="2:15" x14ac:dyDescent="0.4">
      <c r="B9368" s="63"/>
      <c r="C9368" s="37"/>
      <c r="D9368" s="37"/>
      <c r="E9368" s="37"/>
      <c r="F9368" s="37"/>
      <c r="G9368" s="38"/>
      <c r="H9368" s="37"/>
      <c r="I9368" s="41"/>
      <c r="J9368" s="41"/>
      <c r="K9368" s="37"/>
      <c r="L9368" s="37"/>
      <c r="M9368" s="37"/>
      <c r="N9368" s="37"/>
      <c r="O9368" s="38"/>
    </row>
    <row r="9369" spans="2:15" x14ac:dyDescent="0.4">
      <c r="B9369" s="63"/>
      <c r="C9369" s="37"/>
      <c r="D9369" s="37"/>
      <c r="E9369" s="37"/>
      <c r="F9369" s="37"/>
      <c r="G9369" s="38"/>
      <c r="H9369" s="37"/>
      <c r="I9369" s="41"/>
      <c r="J9369" s="41"/>
      <c r="K9369" s="37"/>
      <c r="L9369" s="37"/>
      <c r="M9369" s="37"/>
      <c r="N9369" s="37"/>
      <c r="O9369" s="38"/>
    </row>
    <row r="9370" spans="2:15" x14ac:dyDescent="0.4">
      <c r="B9370" s="63"/>
      <c r="C9370" s="37"/>
      <c r="D9370" s="37"/>
      <c r="E9370" s="37"/>
      <c r="F9370" s="37"/>
      <c r="G9370" s="38"/>
      <c r="H9370" s="37"/>
      <c r="I9370" s="41"/>
      <c r="J9370" s="41"/>
      <c r="K9370" s="37"/>
      <c r="L9370" s="37"/>
      <c r="M9370" s="37"/>
      <c r="N9370" s="37"/>
      <c r="O9370" s="38"/>
    </row>
    <row r="9371" spans="2:15" x14ac:dyDescent="0.4">
      <c r="B9371" s="63"/>
      <c r="C9371" s="37"/>
      <c r="D9371" s="37"/>
      <c r="E9371" s="37"/>
      <c r="F9371" s="37"/>
      <c r="G9371" s="38"/>
      <c r="H9371" s="37"/>
      <c r="I9371" s="41"/>
      <c r="J9371" s="41"/>
      <c r="K9371" s="37"/>
      <c r="L9371" s="37"/>
      <c r="M9371" s="37"/>
      <c r="N9371" s="37"/>
      <c r="O9371" s="38"/>
    </row>
    <row r="9372" spans="2:15" x14ac:dyDescent="0.4">
      <c r="B9372" s="63"/>
      <c r="C9372" s="37"/>
      <c r="D9372" s="37"/>
      <c r="E9372" s="37"/>
      <c r="F9372" s="37"/>
      <c r="G9372" s="38"/>
      <c r="H9372" s="37"/>
      <c r="I9372" s="41"/>
      <c r="J9372" s="41"/>
      <c r="K9372" s="37"/>
      <c r="L9372" s="37"/>
      <c r="M9372" s="37"/>
      <c r="N9372" s="37"/>
      <c r="O9372" s="38"/>
    </row>
    <row r="9373" spans="2:15" x14ac:dyDescent="0.4">
      <c r="B9373" s="63"/>
      <c r="C9373" s="37"/>
      <c r="D9373" s="37"/>
      <c r="E9373" s="37"/>
      <c r="F9373" s="37"/>
      <c r="G9373" s="38"/>
      <c r="H9373" s="37"/>
      <c r="I9373" s="41"/>
      <c r="J9373" s="41"/>
      <c r="K9373" s="37"/>
      <c r="L9373" s="37"/>
      <c r="M9373" s="37"/>
      <c r="N9373" s="37"/>
      <c r="O9373" s="38"/>
    </row>
    <row r="9374" spans="2:15" x14ac:dyDescent="0.4">
      <c r="B9374" s="63"/>
      <c r="C9374" s="37"/>
      <c r="D9374" s="37"/>
      <c r="E9374" s="37"/>
      <c r="F9374" s="37"/>
      <c r="G9374" s="38"/>
      <c r="H9374" s="37"/>
      <c r="I9374" s="41"/>
      <c r="J9374" s="41"/>
      <c r="K9374" s="37"/>
      <c r="L9374" s="37"/>
      <c r="M9374" s="37"/>
      <c r="N9374" s="37"/>
      <c r="O9374" s="38"/>
    </row>
    <row r="9375" spans="2:15" x14ac:dyDescent="0.4">
      <c r="B9375" s="63"/>
      <c r="C9375" s="37"/>
      <c r="D9375" s="37"/>
      <c r="E9375" s="37"/>
      <c r="F9375" s="37"/>
      <c r="G9375" s="38"/>
      <c r="H9375" s="37"/>
      <c r="I9375" s="41"/>
      <c r="J9375" s="41"/>
      <c r="K9375" s="37"/>
      <c r="L9375" s="37"/>
      <c r="M9375" s="37"/>
      <c r="N9375" s="37"/>
      <c r="O9375" s="38"/>
    </row>
    <row r="9376" spans="2:15" x14ac:dyDescent="0.4">
      <c r="B9376" s="63"/>
      <c r="C9376" s="37"/>
      <c r="D9376" s="37"/>
      <c r="E9376" s="37"/>
      <c r="F9376" s="37"/>
      <c r="G9376" s="38"/>
      <c r="H9376" s="37"/>
      <c r="I9376" s="41"/>
      <c r="J9376" s="41"/>
      <c r="K9376" s="37"/>
      <c r="L9376" s="37"/>
      <c r="M9376" s="37"/>
      <c r="N9376" s="37"/>
      <c r="O9376" s="38"/>
    </row>
    <row r="9377" spans="2:15" x14ac:dyDescent="0.4">
      <c r="B9377" s="63"/>
      <c r="C9377" s="37"/>
      <c r="D9377" s="37"/>
      <c r="E9377" s="37"/>
      <c r="F9377" s="37"/>
      <c r="G9377" s="38"/>
      <c r="H9377" s="37"/>
      <c r="I9377" s="41"/>
      <c r="J9377" s="41"/>
      <c r="K9377" s="37"/>
      <c r="L9377" s="37"/>
      <c r="M9377" s="37"/>
      <c r="N9377" s="37"/>
      <c r="O9377" s="38"/>
    </row>
    <row r="9378" spans="2:15" x14ac:dyDescent="0.4">
      <c r="B9378" s="63"/>
      <c r="C9378" s="37"/>
      <c r="D9378" s="37"/>
      <c r="E9378" s="37"/>
      <c r="F9378" s="37"/>
      <c r="G9378" s="38"/>
      <c r="H9378" s="37"/>
      <c r="I9378" s="41"/>
      <c r="J9378" s="41"/>
      <c r="K9378" s="37"/>
      <c r="L9378" s="37"/>
      <c r="M9378" s="37"/>
      <c r="N9378" s="37"/>
      <c r="O9378" s="38"/>
    </row>
    <row r="9379" spans="2:15" x14ac:dyDescent="0.4">
      <c r="B9379" s="63"/>
      <c r="C9379" s="37"/>
      <c r="D9379" s="37"/>
      <c r="E9379" s="37"/>
      <c r="F9379" s="37"/>
      <c r="G9379" s="38"/>
      <c r="H9379" s="37"/>
      <c r="I9379" s="41"/>
      <c r="J9379" s="41"/>
      <c r="K9379" s="37"/>
      <c r="L9379" s="37"/>
      <c r="M9379" s="37"/>
      <c r="N9379" s="37"/>
      <c r="O9379" s="38"/>
    </row>
    <row r="9380" spans="2:15" x14ac:dyDescent="0.4">
      <c r="B9380" s="63"/>
      <c r="C9380" s="37"/>
      <c r="D9380" s="37"/>
      <c r="E9380" s="37"/>
      <c r="F9380" s="37"/>
      <c r="G9380" s="38"/>
      <c r="H9380" s="37"/>
      <c r="I9380" s="41"/>
      <c r="J9380" s="41"/>
      <c r="K9380" s="37"/>
      <c r="L9380" s="37"/>
      <c r="M9380" s="37"/>
      <c r="N9380" s="37"/>
      <c r="O9380" s="38"/>
    </row>
    <row r="9381" spans="2:15" x14ac:dyDescent="0.4">
      <c r="B9381" s="63"/>
      <c r="C9381" s="37"/>
      <c r="D9381" s="37"/>
      <c r="E9381" s="37"/>
      <c r="F9381" s="37"/>
      <c r="G9381" s="38"/>
      <c r="H9381" s="37"/>
      <c r="I9381" s="41"/>
      <c r="J9381" s="41"/>
      <c r="K9381" s="37"/>
      <c r="L9381" s="37"/>
      <c r="M9381" s="37"/>
      <c r="N9381" s="37"/>
      <c r="O9381" s="38"/>
    </row>
    <row r="9382" spans="2:15" x14ac:dyDescent="0.4">
      <c r="B9382" s="63"/>
      <c r="C9382" s="37"/>
      <c r="D9382" s="37"/>
      <c r="E9382" s="37"/>
      <c r="F9382" s="37"/>
      <c r="G9382" s="38"/>
      <c r="H9382" s="37"/>
      <c r="I9382" s="41"/>
      <c r="J9382" s="41"/>
      <c r="K9382" s="37"/>
      <c r="L9382" s="37"/>
      <c r="M9382" s="37"/>
      <c r="N9382" s="37"/>
      <c r="O9382" s="38"/>
    </row>
    <row r="9383" spans="2:15" x14ac:dyDescent="0.4">
      <c r="B9383" s="63"/>
      <c r="C9383" s="37"/>
      <c r="D9383" s="37"/>
      <c r="E9383" s="37"/>
      <c r="F9383" s="37"/>
      <c r="G9383" s="38"/>
      <c r="H9383" s="37"/>
      <c r="I9383" s="41"/>
      <c r="J9383" s="41"/>
      <c r="K9383" s="37"/>
      <c r="L9383" s="37"/>
      <c r="M9383" s="37"/>
      <c r="N9383" s="37"/>
      <c r="O9383" s="38"/>
    </row>
    <row r="9384" spans="2:15" x14ac:dyDescent="0.4">
      <c r="B9384" s="63"/>
      <c r="C9384" s="37"/>
      <c r="D9384" s="37"/>
      <c r="E9384" s="37"/>
      <c r="F9384" s="37"/>
      <c r="G9384" s="38"/>
      <c r="H9384" s="37"/>
      <c r="I9384" s="41"/>
      <c r="J9384" s="41"/>
      <c r="K9384" s="37"/>
      <c r="L9384" s="37"/>
      <c r="M9384" s="37"/>
      <c r="N9384" s="37"/>
      <c r="O9384" s="38"/>
    </row>
    <row r="9385" spans="2:15" x14ac:dyDescent="0.4">
      <c r="B9385" s="63"/>
      <c r="C9385" s="37"/>
      <c r="D9385" s="37"/>
      <c r="E9385" s="37"/>
      <c r="F9385" s="37"/>
      <c r="G9385" s="38"/>
      <c r="H9385" s="37"/>
      <c r="I9385" s="41"/>
      <c r="J9385" s="41"/>
      <c r="K9385" s="37"/>
      <c r="L9385" s="37"/>
      <c r="M9385" s="37"/>
      <c r="N9385" s="37"/>
      <c r="O9385" s="38"/>
    </row>
    <row r="9386" spans="2:15" x14ac:dyDescent="0.4">
      <c r="B9386" s="63"/>
      <c r="C9386" s="37"/>
      <c r="D9386" s="37"/>
      <c r="E9386" s="37"/>
      <c r="F9386" s="37"/>
      <c r="G9386" s="38"/>
      <c r="H9386" s="37"/>
      <c r="I9386" s="41"/>
      <c r="J9386" s="41"/>
      <c r="K9386" s="37"/>
      <c r="L9386" s="37"/>
      <c r="M9386" s="37"/>
      <c r="N9386" s="37"/>
      <c r="O9386" s="38"/>
    </row>
    <row r="9387" spans="2:15" x14ac:dyDescent="0.4">
      <c r="B9387" s="63"/>
      <c r="C9387" s="37"/>
      <c r="D9387" s="37"/>
      <c r="E9387" s="37"/>
      <c r="F9387" s="37"/>
      <c r="G9387" s="38"/>
      <c r="H9387" s="37"/>
      <c r="I9387" s="41"/>
      <c r="J9387" s="41"/>
      <c r="K9387" s="37"/>
      <c r="L9387" s="37"/>
      <c r="M9387" s="37"/>
      <c r="N9387" s="37"/>
      <c r="O9387" s="38"/>
    </row>
    <row r="9388" spans="2:15" x14ac:dyDescent="0.4">
      <c r="B9388" s="63"/>
      <c r="C9388" s="37"/>
      <c r="D9388" s="37"/>
      <c r="E9388" s="37"/>
      <c r="F9388" s="37"/>
      <c r="G9388" s="38"/>
      <c r="H9388" s="37"/>
      <c r="I9388" s="41"/>
      <c r="J9388" s="41"/>
      <c r="K9388" s="37"/>
      <c r="L9388" s="37"/>
      <c r="M9388" s="37"/>
      <c r="N9388" s="37"/>
      <c r="O9388" s="38"/>
    </row>
    <row r="9389" spans="2:15" x14ac:dyDescent="0.4">
      <c r="B9389" s="63"/>
      <c r="C9389" s="37"/>
      <c r="D9389" s="37"/>
      <c r="E9389" s="37"/>
      <c r="F9389" s="37"/>
      <c r="G9389" s="38"/>
      <c r="H9389" s="37"/>
      <c r="I9389" s="41"/>
      <c r="J9389" s="41"/>
      <c r="K9389" s="37"/>
      <c r="L9389" s="37"/>
      <c r="M9389" s="37"/>
      <c r="N9389" s="37"/>
      <c r="O9389" s="38"/>
    </row>
    <row r="9390" spans="2:15" x14ac:dyDescent="0.4">
      <c r="B9390" s="63"/>
      <c r="C9390" s="37"/>
      <c r="D9390" s="37"/>
      <c r="E9390" s="37"/>
      <c r="F9390" s="37"/>
      <c r="G9390" s="38"/>
      <c r="H9390" s="37"/>
      <c r="I9390" s="41"/>
      <c r="J9390" s="41"/>
      <c r="K9390" s="37"/>
      <c r="L9390" s="37"/>
      <c r="M9390" s="37"/>
      <c r="N9390" s="37"/>
      <c r="O9390" s="38"/>
    </row>
    <row r="9391" spans="2:15" x14ac:dyDescent="0.4">
      <c r="B9391" s="63"/>
      <c r="C9391" s="37"/>
      <c r="D9391" s="37"/>
      <c r="E9391" s="37"/>
      <c r="F9391" s="37"/>
      <c r="G9391" s="38"/>
      <c r="H9391" s="37"/>
      <c r="I9391" s="41"/>
      <c r="J9391" s="41"/>
      <c r="K9391" s="37"/>
      <c r="L9391" s="37"/>
      <c r="M9391" s="37"/>
      <c r="N9391" s="37"/>
      <c r="O9391" s="38"/>
    </row>
    <row r="9392" spans="2:15" x14ac:dyDescent="0.4">
      <c r="B9392" s="63"/>
      <c r="C9392" s="37"/>
      <c r="D9392" s="37"/>
      <c r="E9392" s="37"/>
      <c r="F9392" s="37"/>
      <c r="G9392" s="38"/>
      <c r="H9392" s="37"/>
      <c r="I9392" s="41"/>
      <c r="J9392" s="41"/>
      <c r="K9392" s="37"/>
      <c r="L9392" s="37"/>
      <c r="M9392" s="37"/>
      <c r="N9392" s="37"/>
      <c r="O9392" s="38"/>
    </row>
    <row r="9393" spans="2:15" x14ac:dyDescent="0.4">
      <c r="B9393" s="63"/>
      <c r="C9393" s="37"/>
      <c r="D9393" s="37"/>
      <c r="E9393" s="37"/>
      <c r="F9393" s="37"/>
      <c r="G9393" s="38"/>
      <c r="H9393" s="37"/>
      <c r="I9393" s="41"/>
      <c r="J9393" s="41"/>
      <c r="K9393" s="37"/>
      <c r="L9393" s="37"/>
      <c r="M9393" s="37"/>
      <c r="N9393" s="37"/>
      <c r="O9393" s="38"/>
    </row>
    <row r="9394" spans="2:15" x14ac:dyDescent="0.4">
      <c r="B9394" s="63"/>
      <c r="C9394" s="37"/>
      <c r="D9394" s="37"/>
      <c r="E9394" s="37"/>
      <c r="F9394" s="37"/>
      <c r="G9394" s="38"/>
      <c r="H9394" s="37"/>
      <c r="I9394" s="41"/>
      <c r="J9394" s="41"/>
      <c r="K9394" s="37"/>
      <c r="L9394" s="37"/>
      <c r="M9394" s="37"/>
      <c r="N9394" s="37"/>
      <c r="O9394" s="38"/>
    </row>
    <row r="9395" spans="2:15" x14ac:dyDescent="0.4">
      <c r="B9395" s="63"/>
      <c r="C9395" s="37"/>
      <c r="D9395" s="37"/>
      <c r="E9395" s="37"/>
      <c r="F9395" s="37"/>
      <c r="G9395" s="38"/>
      <c r="H9395" s="37"/>
      <c r="I9395" s="41"/>
      <c r="J9395" s="41"/>
      <c r="K9395" s="37"/>
      <c r="L9395" s="37"/>
      <c r="M9395" s="37"/>
      <c r="N9395" s="37"/>
      <c r="O9395" s="38"/>
    </row>
    <row r="9396" spans="2:15" x14ac:dyDescent="0.4">
      <c r="B9396" s="63"/>
      <c r="C9396" s="37"/>
      <c r="D9396" s="37"/>
      <c r="E9396" s="37"/>
      <c r="F9396" s="37"/>
      <c r="G9396" s="38"/>
      <c r="H9396" s="37"/>
      <c r="I9396" s="41"/>
      <c r="J9396" s="41"/>
      <c r="K9396" s="37"/>
      <c r="L9396" s="37"/>
      <c r="M9396" s="37"/>
      <c r="N9396" s="37"/>
      <c r="O9396" s="38"/>
    </row>
    <row r="9397" spans="2:15" x14ac:dyDescent="0.4">
      <c r="B9397" s="63"/>
      <c r="C9397" s="37"/>
      <c r="D9397" s="37"/>
      <c r="E9397" s="37"/>
      <c r="F9397" s="37"/>
      <c r="G9397" s="38"/>
      <c r="H9397" s="37"/>
      <c r="I9397" s="41"/>
      <c r="J9397" s="41"/>
      <c r="K9397" s="37"/>
      <c r="L9397" s="37"/>
      <c r="M9397" s="37"/>
      <c r="N9397" s="37"/>
      <c r="O9397" s="38"/>
    </row>
    <row r="9398" spans="2:15" x14ac:dyDescent="0.4">
      <c r="B9398" s="63"/>
      <c r="C9398" s="37"/>
      <c r="D9398" s="37"/>
      <c r="E9398" s="37"/>
      <c r="F9398" s="37"/>
      <c r="G9398" s="38"/>
      <c r="H9398" s="37"/>
      <c r="I9398" s="41"/>
      <c r="J9398" s="41"/>
      <c r="K9398" s="37"/>
      <c r="L9398" s="37"/>
      <c r="M9398" s="37"/>
      <c r="N9398" s="37"/>
      <c r="O9398" s="38"/>
    </row>
    <row r="9399" spans="2:15" x14ac:dyDescent="0.4">
      <c r="B9399" s="63"/>
      <c r="C9399" s="37"/>
      <c r="D9399" s="37"/>
      <c r="E9399" s="37"/>
      <c r="F9399" s="37"/>
      <c r="G9399" s="38"/>
      <c r="H9399" s="37"/>
      <c r="I9399" s="41"/>
      <c r="J9399" s="41"/>
      <c r="K9399" s="37"/>
      <c r="L9399" s="37"/>
      <c r="M9399" s="37"/>
      <c r="N9399" s="37"/>
      <c r="O9399" s="38"/>
    </row>
    <row r="9400" spans="2:15" x14ac:dyDescent="0.4">
      <c r="B9400" s="63"/>
      <c r="C9400" s="37"/>
      <c r="D9400" s="37"/>
      <c r="E9400" s="37"/>
      <c r="F9400" s="37"/>
      <c r="G9400" s="38"/>
      <c r="H9400" s="37"/>
      <c r="I9400" s="41"/>
      <c r="J9400" s="41"/>
      <c r="K9400" s="37"/>
      <c r="L9400" s="37"/>
      <c r="M9400" s="37"/>
      <c r="N9400" s="37"/>
      <c r="O9400" s="38"/>
    </row>
    <row r="9401" spans="2:15" x14ac:dyDescent="0.4">
      <c r="B9401" s="63"/>
      <c r="C9401" s="37"/>
      <c r="D9401" s="37"/>
      <c r="E9401" s="37"/>
      <c r="F9401" s="37"/>
      <c r="G9401" s="38"/>
      <c r="H9401" s="37"/>
      <c r="I9401" s="41"/>
      <c r="J9401" s="41"/>
      <c r="K9401" s="37"/>
      <c r="L9401" s="37"/>
      <c r="M9401" s="37"/>
      <c r="N9401" s="37"/>
      <c r="O9401" s="38"/>
    </row>
    <row r="9402" spans="2:15" x14ac:dyDescent="0.4">
      <c r="B9402" s="63"/>
      <c r="C9402" s="37"/>
      <c r="D9402" s="37"/>
      <c r="E9402" s="37"/>
      <c r="F9402" s="37"/>
      <c r="G9402" s="38"/>
      <c r="H9402" s="37"/>
      <c r="I9402" s="41"/>
      <c r="J9402" s="41"/>
      <c r="K9402" s="37"/>
      <c r="L9402" s="37"/>
      <c r="M9402" s="37"/>
      <c r="N9402" s="37"/>
      <c r="O9402" s="38"/>
    </row>
    <row r="9403" spans="2:15" x14ac:dyDescent="0.4">
      <c r="B9403" s="63"/>
      <c r="C9403" s="37"/>
      <c r="D9403" s="37"/>
      <c r="E9403" s="37"/>
      <c r="F9403" s="37"/>
      <c r="G9403" s="38"/>
      <c r="H9403" s="37"/>
      <c r="I9403" s="41"/>
      <c r="J9403" s="41"/>
      <c r="K9403" s="37"/>
      <c r="L9403" s="37"/>
      <c r="M9403" s="37"/>
      <c r="N9403" s="37"/>
      <c r="O9403" s="38"/>
    </row>
    <row r="9404" spans="2:15" x14ac:dyDescent="0.4">
      <c r="B9404" s="63"/>
      <c r="C9404" s="37"/>
      <c r="D9404" s="37"/>
      <c r="E9404" s="37"/>
      <c r="F9404" s="37"/>
      <c r="G9404" s="38"/>
      <c r="H9404" s="37"/>
      <c r="I9404" s="41"/>
      <c r="J9404" s="41"/>
      <c r="K9404" s="37"/>
      <c r="L9404" s="37"/>
      <c r="M9404" s="37"/>
      <c r="N9404" s="37"/>
      <c r="O9404" s="38"/>
    </row>
    <row r="9405" spans="2:15" x14ac:dyDescent="0.4">
      <c r="B9405" s="63"/>
      <c r="C9405" s="37"/>
      <c r="D9405" s="37"/>
      <c r="E9405" s="37"/>
      <c r="F9405" s="37"/>
      <c r="G9405" s="38"/>
      <c r="H9405" s="37"/>
      <c r="I9405" s="41"/>
      <c r="J9405" s="41"/>
      <c r="K9405" s="37"/>
      <c r="L9405" s="37"/>
      <c r="M9405" s="37"/>
      <c r="N9405" s="37"/>
      <c r="O9405" s="38"/>
    </row>
    <row r="9406" spans="2:15" x14ac:dyDescent="0.4">
      <c r="B9406" s="63"/>
      <c r="C9406" s="37"/>
      <c r="D9406" s="37"/>
      <c r="E9406" s="37"/>
      <c r="F9406" s="37"/>
      <c r="G9406" s="38"/>
      <c r="H9406" s="37"/>
      <c r="I9406" s="41"/>
      <c r="J9406" s="41"/>
      <c r="K9406" s="37"/>
      <c r="L9406" s="37"/>
      <c r="M9406" s="37"/>
      <c r="N9406" s="37"/>
      <c r="O9406" s="38"/>
    </row>
    <row r="9407" spans="2:15" x14ac:dyDescent="0.4">
      <c r="B9407" s="63"/>
      <c r="C9407" s="37"/>
      <c r="D9407" s="37"/>
      <c r="E9407" s="37"/>
      <c r="F9407" s="37"/>
      <c r="G9407" s="38"/>
      <c r="H9407" s="37"/>
      <c r="I9407" s="41"/>
      <c r="J9407" s="41"/>
      <c r="K9407" s="37"/>
      <c r="L9407" s="37"/>
      <c r="M9407" s="37"/>
      <c r="N9407" s="37"/>
      <c r="O9407" s="38"/>
    </row>
    <row r="9408" spans="2:15" x14ac:dyDescent="0.4">
      <c r="B9408" s="63"/>
      <c r="C9408" s="37"/>
      <c r="D9408" s="37"/>
      <c r="E9408" s="37"/>
      <c r="F9408" s="37"/>
      <c r="G9408" s="38"/>
      <c r="H9408" s="37"/>
      <c r="I9408" s="41"/>
      <c r="J9408" s="41"/>
      <c r="K9408" s="37"/>
      <c r="L9408" s="37"/>
      <c r="M9408" s="37"/>
      <c r="N9408" s="37"/>
      <c r="O9408" s="38"/>
    </row>
    <row r="9409" spans="2:15" x14ac:dyDescent="0.4">
      <c r="B9409" s="63"/>
      <c r="C9409" s="37"/>
      <c r="D9409" s="37"/>
      <c r="E9409" s="37"/>
      <c r="F9409" s="37"/>
      <c r="G9409" s="38"/>
      <c r="H9409" s="37"/>
      <c r="I9409" s="41"/>
      <c r="J9409" s="41"/>
      <c r="K9409" s="37"/>
      <c r="L9409" s="37"/>
      <c r="M9409" s="37"/>
      <c r="N9409" s="37"/>
      <c r="O9409" s="38"/>
    </row>
    <row r="9410" spans="2:15" x14ac:dyDescent="0.4">
      <c r="B9410" s="63"/>
      <c r="C9410" s="37"/>
      <c r="D9410" s="37"/>
      <c r="E9410" s="37"/>
      <c r="F9410" s="37"/>
      <c r="G9410" s="38"/>
      <c r="H9410" s="37"/>
      <c r="I9410" s="41"/>
      <c r="J9410" s="41"/>
      <c r="K9410" s="37"/>
      <c r="L9410" s="37"/>
      <c r="M9410" s="37"/>
      <c r="N9410" s="37"/>
      <c r="O9410" s="38"/>
    </row>
    <row r="9411" spans="2:15" x14ac:dyDescent="0.4">
      <c r="B9411" s="63"/>
      <c r="C9411" s="37"/>
      <c r="D9411" s="37"/>
      <c r="E9411" s="37"/>
      <c r="F9411" s="37"/>
      <c r="G9411" s="38"/>
      <c r="H9411" s="37"/>
      <c r="I9411" s="41"/>
      <c r="J9411" s="41"/>
      <c r="K9411" s="37"/>
      <c r="L9411" s="37"/>
      <c r="M9411" s="37"/>
      <c r="N9411" s="37"/>
      <c r="O9411" s="38"/>
    </row>
    <row r="9412" spans="2:15" x14ac:dyDescent="0.4">
      <c r="B9412" s="63"/>
      <c r="C9412" s="37"/>
      <c r="D9412" s="37"/>
      <c r="E9412" s="37"/>
      <c r="F9412" s="37"/>
      <c r="G9412" s="38"/>
      <c r="H9412" s="37"/>
      <c r="I9412" s="41"/>
      <c r="J9412" s="41"/>
      <c r="K9412" s="37"/>
      <c r="L9412" s="37"/>
      <c r="M9412" s="37"/>
      <c r="N9412" s="37"/>
      <c r="O9412" s="38"/>
    </row>
    <row r="9413" spans="2:15" x14ac:dyDescent="0.4">
      <c r="B9413" s="63"/>
      <c r="C9413" s="37"/>
      <c r="D9413" s="37"/>
      <c r="E9413" s="37"/>
      <c r="F9413" s="37"/>
      <c r="G9413" s="38"/>
      <c r="H9413" s="37"/>
      <c r="I9413" s="41"/>
      <c r="J9413" s="41"/>
      <c r="K9413" s="37"/>
      <c r="L9413" s="37"/>
      <c r="M9413" s="37"/>
      <c r="N9413" s="37"/>
      <c r="O9413" s="38"/>
    </row>
    <row r="9414" spans="2:15" x14ac:dyDescent="0.4">
      <c r="B9414" s="63"/>
      <c r="C9414" s="37"/>
      <c r="D9414" s="37"/>
      <c r="E9414" s="37"/>
      <c r="F9414" s="37"/>
      <c r="G9414" s="38"/>
      <c r="H9414" s="37"/>
      <c r="I9414" s="41"/>
      <c r="J9414" s="41"/>
      <c r="K9414" s="37"/>
      <c r="L9414" s="37"/>
      <c r="M9414" s="37"/>
      <c r="N9414" s="37"/>
      <c r="O9414" s="38"/>
    </row>
    <row r="9415" spans="2:15" x14ac:dyDescent="0.4">
      <c r="B9415" s="63"/>
      <c r="C9415" s="37"/>
      <c r="D9415" s="37"/>
      <c r="E9415" s="37"/>
      <c r="F9415" s="37"/>
      <c r="G9415" s="38"/>
      <c r="H9415" s="37"/>
      <c r="I9415" s="41"/>
      <c r="J9415" s="41"/>
      <c r="K9415" s="37"/>
      <c r="L9415" s="37"/>
      <c r="M9415" s="37"/>
      <c r="N9415" s="37"/>
      <c r="O9415" s="38"/>
    </row>
    <row r="9416" spans="2:15" x14ac:dyDescent="0.4">
      <c r="B9416" s="63"/>
      <c r="C9416" s="37"/>
      <c r="D9416" s="37"/>
      <c r="E9416" s="37"/>
      <c r="F9416" s="37"/>
      <c r="G9416" s="38"/>
      <c r="H9416" s="37"/>
      <c r="I9416" s="41"/>
      <c r="J9416" s="41"/>
      <c r="K9416" s="37"/>
      <c r="L9416" s="37"/>
      <c r="M9416" s="37"/>
      <c r="N9416" s="37"/>
      <c r="O9416" s="38"/>
    </row>
    <row r="9417" spans="2:15" x14ac:dyDescent="0.4">
      <c r="B9417" s="63"/>
      <c r="C9417" s="37"/>
      <c r="D9417" s="37"/>
      <c r="E9417" s="37"/>
      <c r="F9417" s="37"/>
      <c r="G9417" s="38"/>
      <c r="H9417" s="37"/>
      <c r="I9417" s="41"/>
      <c r="J9417" s="41"/>
      <c r="K9417" s="37"/>
      <c r="L9417" s="37"/>
      <c r="M9417" s="37"/>
      <c r="N9417" s="37"/>
      <c r="O9417" s="38"/>
    </row>
    <row r="9418" spans="2:15" x14ac:dyDescent="0.4">
      <c r="B9418" s="63"/>
      <c r="C9418" s="37"/>
      <c r="D9418" s="37"/>
      <c r="E9418" s="37"/>
      <c r="F9418" s="37"/>
      <c r="G9418" s="38"/>
      <c r="H9418" s="37"/>
      <c r="I9418" s="41"/>
      <c r="J9418" s="41"/>
      <c r="K9418" s="37"/>
      <c r="L9418" s="37"/>
      <c r="M9418" s="37"/>
      <c r="N9418" s="37"/>
      <c r="O9418" s="38"/>
    </row>
    <row r="9419" spans="2:15" x14ac:dyDescent="0.4">
      <c r="B9419" s="63"/>
      <c r="C9419" s="37"/>
      <c r="D9419" s="37"/>
      <c r="E9419" s="37"/>
      <c r="F9419" s="37"/>
      <c r="G9419" s="38"/>
      <c r="H9419" s="37"/>
      <c r="I9419" s="41"/>
      <c r="J9419" s="41"/>
      <c r="K9419" s="37"/>
      <c r="L9419" s="37"/>
      <c r="M9419" s="37"/>
      <c r="N9419" s="37"/>
      <c r="O9419" s="38"/>
    </row>
    <row r="9420" spans="2:15" x14ac:dyDescent="0.4">
      <c r="B9420" s="63"/>
      <c r="C9420" s="37"/>
      <c r="D9420" s="37"/>
      <c r="E9420" s="37"/>
      <c r="F9420" s="37"/>
      <c r="G9420" s="38"/>
      <c r="H9420" s="37"/>
      <c r="I9420" s="41"/>
      <c r="J9420" s="41"/>
      <c r="K9420" s="37"/>
      <c r="L9420" s="37"/>
      <c r="M9420" s="37"/>
      <c r="N9420" s="37"/>
      <c r="O9420" s="38"/>
    </row>
    <row r="9421" spans="2:15" x14ac:dyDescent="0.4">
      <c r="B9421" s="63"/>
      <c r="C9421" s="37"/>
      <c r="D9421" s="37"/>
      <c r="E9421" s="37"/>
      <c r="F9421" s="37"/>
      <c r="G9421" s="38"/>
      <c r="H9421" s="37"/>
      <c r="I9421" s="41"/>
      <c r="J9421" s="41"/>
      <c r="K9421" s="37"/>
      <c r="L9421" s="37"/>
      <c r="M9421" s="37"/>
      <c r="N9421" s="37"/>
      <c r="O9421" s="38"/>
    </row>
    <row r="9422" spans="2:15" x14ac:dyDescent="0.4">
      <c r="B9422" s="63"/>
      <c r="C9422" s="37"/>
      <c r="D9422" s="37"/>
      <c r="E9422" s="37"/>
      <c r="F9422" s="37"/>
      <c r="G9422" s="38"/>
      <c r="H9422" s="37"/>
      <c r="I9422" s="41"/>
      <c r="J9422" s="41"/>
      <c r="K9422" s="37"/>
      <c r="L9422" s="37"/>
      <c r="M9422" s="37"/>
      <c r="N9422" s="37"/>
      <c r="O9422" s="38"/>
    </row>
    <row r="9423" spans="2:15" x14ac:dyDescent="0.4">
      <c r="B9423" s="63"/>
      <c r="C9423" s="37"/>
      <c r="D9423" s="37"/>
      <c r="E9423" s="37"/>
      <c r="F9423" s="37"/>
      <c r="G9423" s="38"/>
      <c r="H9423" s="37"/>
      <c r="I9423" s="41"/>
      <c r="J9423" s="41"/>
      <c r="K9423" s="37"/>
      <c r="L9423" s="37"/>
      <c r="M9423" s="37"/>
      <c r="N9423" s="37"/>
      <c r="O9423" s="38"/>
    </row>
    <row r="9424" spans="2:15" x14ac:dyDescent="0.4">
      <c r="B9424" s="63"/>
      <c r="C9424" s="37"/>
      <c r="D9424" s="37"/>
      <c r="E9424" s="37"/>
      <c r="F9424" s="37"/>
      <c r="G9424" s="38"/>
      <c r="H9424" s="37"/>
      <c r="I9424" s="41"/>
      <c r="J9424" s="41"/>
      <c r="K9424" s="37"/>
      <c r="L9424" s="37"/>
      <c r="M9424" s="37"/>
      <c r="N9424" s="37"/>
      <c r="O9424" s="38"/>
    </row>
    <row r="9425" spans="2:15" x14ac:dyDescent="0.4">
      <c r="B9425" s="63"/>
      <c r="C9425" s="37"/>
      <c r="D9425" s="37"/>
      <c r="E9425" s="37"/>
      <c r="F9425" s="37"/>
      <c r="G9425" s="38"/>
      <c r="H9425" s="37"/>
      <c r="I9425" s="41"/>
      <c r="J9425" s="41"/>
      <c r="K9425" s="37"/>
      <c r="L9425" s="37"/>
      <c r="M9425" s="37"/>
      <c r="N9425" s="37"/>
      <c r="O9425" s="38"/>
    </row>
    <row r="9426" spans="2:15" x14ac:dyDescent="0.4">
      <c r="B9426" s="63"/>
      <c r="C9426" s="37"/>
      <c r="D9426" s="37"/>
      <c r="E9426" s="37"/>
      <c r="F9426" s="37"/>
      <c r="G9426" s="38"/>
      <c r="H9426" s="37"/>
      <c r="I9426" s="41"/>
      <c r="J9426" s="41"/>
      <c r="K9426" s="37"/>
      <c r="L9426" s="37"/>
      <c r="M9426" s="37"/>
      <c r="N9426" s="37"/>
      <c r="O9426" s="38"/>
    </row>
    <row r="9427" spans="2:15" x14ac:dyDescent="0.4">
      <c r="B9427" s="63"/>
      <c r="C9427" s="37"/>
      <c r="D9427" s="37"/>
      <c r="E9427" s="37"/>
      <c r="F9427" s="37"/>
      <c r="G9427" s="38"/>
      <c r="H9427" s="37"/>
      <c r="I9427" s="41"/>
      <c r="J9427" s="41"/>
      <c r="K9427" s="37"/>
      <c r="L9427" s="37"/>
      <c r="M9427" s="37"/>
      <c r="N9427" s="37"/>
      <c r="O9427" s="38"/>
    </row>
    <row r="9428" spans="2:15" x14ac:dyDescent="0.4">
      <c r="B9428" s="63"/>
      <c r="C9428" s="37"/>
      <c r="D9428" s="37"/>
      <c r="E9428" s="37"/>
      <c r="F9428" s="37"/>
      <c r="G9428" s="38"/>
      <c r="H9428" s="37"/>
      <c r="I9428" s="41"/>
      <c r="J9428" s="41"/>
      <c r="K9428" s="37"/>
      <c r="L9428" s="37"/>
      <c r="M9428" s="37"/>
      <c r="N9428" s="37"/>
      <c r="O9428" s="38"/>
    </row>
    <row r="9429" spans="2:15" x14ac:dyDescent="0.4">
      <c r="B9429" s="63"/>
      <c r="C9429" s="37"/>
      <c r="D9429" s="37"/>
      <c r="E9429" s="37"/>
      <c r="F9429" s="37"/>
      <c r="G9429" s="38"/>
      <c r="H9429" s="37"/>
      <c r="I9429" s="41"/>
      <c r="J9429" s="41"/>
      <c r="K9429" s="37"/>
      <c r="L9429" s="37"/>
      <c r="M9429" s="37"/>
      <c r="N9429" s="37"/>
      <c r="O9429" s="38"/>
    </row>
    <row r="9430" spans="2:15" x14ac:dyDescent="0.4">
      <c r="B9430" s="63"/>
      <c r="C9430" s="37"/>
      <c r="D9430" s="37"/>
      <c r="E9430" s="37"/>
      <c r="F9430" s="37"/>
      <c r="G9430" s="38"/>
      <c r="H9430" s="37"/>
      <c r="I9430" s="41"/>
      <c r="J9430" s="41"/>
      <c r="K9430" s="37"/>
      <c r="L9430" s="37"/>
      <c r="M9430" s="37"/>
      <c r="N9430" s="37"/>
      <c r="O9430" s="38"/>
    </row>
    <row r="9431" spans="2:15" x14ac:dyDescent="0.4">
      <c r="B9431" s="63"/>
      <c r="C9431" s="37"/>
      <c r="D9431" s="37"/>
      <c r="E9431" s="37"/>
      <c r="F9431" s="37"/>
      <c r="G9431" s="38"/>
      <c r="H9431" s="37"/>
      <c r="I9431" s="41"/>
      <c r="J9431" s="41"/>
      <c r="K9431" s="37"/>
      <c r="L9431" s="37"/>
      <c r="M9431" s="37"/>
      <c r="N9431" s="37"/>
      <c r="O9431" s="38"/>
    </row>
    <row r="9432" spans="2:15" x14ac:dyDescent="0.4">
      <c r="B9432" s="63"/>
      <c r="C9432" s="37"/>
      <c r="D9432" s="37"/>
      <c r="E9432" s="37"/>
      <c r="F9432" s="37"/>
      <c r="G9432" s="38"/>
      <c r="H9432" s="37"/>
      <c r="I9432" s="41"/>
      <c r="J9432" s="41"/>
      <c r="K9432" s="37"/>
      <c r="L9432" s="37"/>
      <c r="M9432" s="37"/>
      <c r="N9432" s="37"/>
      <c r="O9432" s="38"/>
    </row>
    <row r="9433" spans="2:15" x14ac:dyDescent="0.4">
      <c r="B9433" s="63"/>
      <c r="C9433" s="37"/>
      <c r="D9433" s="37"/>
      <c r="E9433" s="37"/>
      <c r="F9433" s="37"/>
      <c r="G9433" s="38"/>
      <c r="H9433" s="37"/>
      <c r="I9433" s="41"/>
      <c r="J9433" s="41"/>
      <c r="K9433" s="37"/>
      <c r="L9433" s="37"/>
      <c r="M9433" s="37"/>
      <c r="N9433" s="37"/>
      <c r="O9433" s="38"/>
    </row>
    <row r="9434" spans="2:15" x14ac:dyDescent="0.4">
      <c r="B9434" s="63"/>
      <c r="C9434" s="37"/>
      <c r="D9434" s="37"/>
      <c r="E9434" s="37"/>
      <c r="F9434" s="37"/>
      <c r="G9434" s="38"/>
      <c r="H9434" s="37"/>
      <c r="I9434" s="41"/>
      <c r="J9434" s="41"/>
      <c r="K9434" s="37"/>
      <c r="L9434" s="37"/>
      <c r="M9434" s="37"/>
      <c r="N9434" s="37"/>
      <c r="O9434" s="38"/>
    </row>
    <row r="9435" spans="2:15" x14ac:dyDescent="0.4">
      <c r="B9435" s="63"/>
      <c r="C9435" s="37"/>
      <c r="D9435" s="37"/>
      <c r="E9435" s="37"/>
      <c r="F9435" s="37"/>
      <c r="G9435" s="38"/>
      <c r="H9435" s="37"/>
      <c r="I9435" s="41"/>
      <c r="J9435" s="41"/>
      <c r="K9435" s="37"/>
      <c r="L9435" s="37"/>
      <c r="M9435" s="37"/>
      <c r="N9435" s="37"/>
      <c r="O9435" s="38"/>
    </row>
    <row r="9436" spans="2:15" x14ac:dyDescent="0.4">
      <c r="B9436" s="63"/>
      <c r="C9436" s="37"/>
      <c r="D9436" s="37"/>
      <c r="E9436" s="37"/>
      <c r="F9436" s="37"/>
      <c r="G9436" s="38"/>
      <c r="H9436" s="37"/>
      <c r="I9436" s="41"/>
      <c r="J9436" s="41"/>
      <c r="K9436" s="37"/>
      <c r="L9436" s="37"/>
      <c r="M9436" s="37"/>
      <c r="N9436" s="37"/>
      <c r="O9436" s="38"/>
    </row>
    <row r="9437" spans="2:15" x14ac:dyDescent="0.4">
      <c r="B9437" s="63"/>
      <c r="C9437" s="37"/>
      <c r="D9437" s="37"/>
      <c r="E9437" s="37"/>
      <c r="F9437" s="37"/>
      <c r="G9437" s="38"/>
      <c r="H9437" s="37"/>
      <c r="I9437" s="41"/>
      <c r="J9437" s="41"/>
      <c r="K9437" s="37"/>
      <c r="L9437" s="37"/>
      <c r="M9437" s="37"/>
      <c r="N9437" s="37"/>
      <c r="O9437" s="38"/>
    </row>
    <row r="9438" spans="2:15" x14ac:dyDescent="0.4">
      <c r="B9438" s="63"/>
      <c r="C9438" s="37"/>
      <c r="D9438" s="37"/>
      <c r="E9438" s="37"/>
      <c r="F9438" s="37"/>
      <c r="G9438" s="38"/>
      <c r="H9438" s="37"/>
      <c r="I9438" s="41"/>
      <c r="J9438" s="41"/>
      <c r="K9438" s="37"/>
      <c r="L9438" s="37"/>
      <c r="M9438" s="37"/>
      <c r="N9438" s="37"/>
      <c r="O9438" s="38"/>
    </row>
    <row r="9439" spans="2:15" x14ac:dyDescent="0.4">
      <c r="B9439" s="63"/>
      <c r="C9439" s="37"/>
      <c r="D9439" s="37"/>
      <c r="E9439" s="37"/>
      <c r="F9439" s="37"/>
      <c r="G9439" s="38"/>
      <c r="H9439" s="37"/>
      <c r="I9439" s="41"/>
      <c r="J9439" s="41"/>
      <c r="K9439" s="37"/>
      <c r="L9439" s="37"/>
      <c r="M9439" s="37"/>
      <c r="N9439" s="37"/>
      <c r="O9439" s="38"/>
    </row>
    <row r="9440" spans="2:15" x14ac:dyDescent="0.4">
      <c r="B9440" s="63"/>
      <c r="C9440" s="37"/>
      <c r="D9440" s="37"/>
      <c r="E9440" s="37"/>
      <c r="F9440" s="37"/>
      <c r="G9440" s="38"/>
      <c r="H9440" s="37"/>
      <c r="I9440" s="41"/>
      <c r="J9440" s="41"/>
      <c r="K9440" s="37"/>
      <c r="L9440" s="37"/>
      <c r="M9440" s="37"/>
      <c r="N9440" s="37"/>
      <c r="O9440" s="38"/>
    </row>
    <row r="9441" spans="2:15" x14ac:dyDescent="0.4">
      <c r="B9441" s="63"/>
      <c r="C9441" s="37"/>
      <c r="D9441" s="37"/>
      <c r="E9441" s="37"/>
      <c r="F9441" s="37"/>
      <c r="G9441" s="38"/>
      <c r="H9441" s="37"/>
      <c r="I9441" s="41"/>
      <c r="J9441" s="41"/>
      <c r="K9441" s="37"/>
      <c r="L9441" s="37"/>
      <c r="M9441" s="37"/>
      <c r="N9441" s="37"/>
      <c r="O9441" s="38"/>
    </row>
    <row r="9442" spans="2:15" x14ac:dyDescent="0.4">
      <c r="B9442" s="63"/>
      <c r="C9442" s="37"/>
      <c r="D9442" s="37"/>
      <c r="E9442" s="37"/>
      <c r="F9442" s="37"/>
      <c r="G9442" s="38"/>
      <c r="H9442" s="37"/>
      <c r="I9442" s="41"/>
      <c r="J9442" s="41"/>
      <c r="K9442" s="37"/>
      <c r="L9442" s="37"/>
      <c r="M9442" s="37"/>
      <c r="N9442" s="37"/>
      <c r="O9442" s="38"/>
    </row>
    <row r="9443" spans="2:15" x14ac:dyDescent="0.4">
      <c r="B9443" s="63"/>
      <c r="C9443" s="37"/>
      <c r="D9443" s="37"/>
      <c r="E9443" s="37"/>
      <c r="F9443" s="37"/>
      <c r="G9443" s="38"/>
      <c r="H9443" s="37"/>
      <c r="I9443" s="41"/>
      <c r="J9443" s="41"/>
      <c r="K9443" s="37"/>
      <c r="L9443" s="37"/>
      <c r="M9443" s="37"/>
      <c r="N9443" s="37"/>
      <c r="O9443" s="38"/>
    </row>
    <row r="9444" spans="2:15" x14ac:dyDescent="0.4">
      <c r="B9444" s="63"/>
      <c r="C9444" s="37"/>
      <c r="D9444" s="37"/>
      <c r="E9444" s="37"/>
      <c r="F9444" s="37"/>
      <c r="G9444" s="38"/>
      <c r="H9444" s="37"/>
      <c r="I9444" s="41"/>
      <c r="J9444" s="41"/>
      <c r="K9444" s="37"/>
      <c r="L9444" s="37"/>
      <c r="M9444" s="37"/>
      <c r="N9444" s="37"/>
      <c r="O9444" s="38"/>
    </row>
    <row r="9445" spans="2:15" x14ac:dyDescent="0.4">
      <c r="B9445" s="63"/>
      <c r="C9445" s="37"/>
      <c r="D9445" s="37"/>
      <c r="E9445" s="37"/>
      <c r="F9445" s="37"/>
      <c r="G9445" s="38"/>
      <c r="H9445" s="37"/>
      <c r="I9445" s="41"/>
      <c r="J9445" s="41"/>
      <c r="K9445" s="37"/>
      <c r="L9445" s="37"/>
      <c r="M9445" s="37"/>
      <c r="N9445" s="37"/>
      <c r="O9445" s="38"/>
    </row>
    <row r="9446" spans="2:15" x14ac:dyDescent="0.4">
      <c r="B9446" s="63"/>
      <c r="C9446" s="37"/>
      <c r="D9446" s="37"/>
      <c r="E9446" s="37"/>
      <c r="F9446" s="37"/>
      <c r="G9446" s="38"/>
      <c r="H9446" s="37"/>
      <c r="I9446" s="41"/>
      <c r="J9446" s="41"/>
      <c r="K9446" s="37"/>
      <c r="L9446" s="37"/>
      <c r="M9446" s="37"/>
      <c r="N9446" s="37"/>
      <c r="O9446" s="38"/>
    </row>
    <row r="9447" spans="2:15" x14ac:dyDescent="0.4">
      <c r="B9447" s="63"/>
      <c r="C9447" s="37"/>
      <c r="D9447" s="37"/>
      <c r="E9447" s="37"/>
      <c r="F9447" s="37"/>
      <c r="G9447" s="38"/>
      <c r="H9447" s="37"/>
      <c r="I9447" s="41"/>
      <c r="J9447" s="41"/>
      <c r="K9447" s="37"/>
      <c r="L9447" s="37"/>
      <c r="M9447" s="37"/>
      <c r="N9447" s="37"/>
      <c r="O9447" s="38"/>
    </row>
    <row r="9448" spans="2:15" x14ac:dyDescent="0.4">
      <c r="B9448" s="63"/>
      <c r="C9448" s="37"/>
      <c r="D9448" s="37"/>
      <c r="E9448" s="37"/>
      <c r="F9448" s="37"/>
      <c r="G9448" s="38"/>
      <c r="H9448" s="37"/>
      <c r="I9448" s="41"/>
      <c r="J9448" s="41"/>
      <c r="K9448" s="37"/>
      <c r="L9448" s="37"/>
      <c r="M9448" s="37"/>
      <c r="N9448" s="37"/>
      <c r="O9448" s="38"/>
    </row>
    <row r="9449" spans="2:15" x14ac:dyDescent="0.4">
      <c r="B9449" s="63"/>
      <c r="C9449" s="37"/>
      <c r="D9449" s="37"/>
      <c r="E9449" s="37"/>
      <c r="F9449" s="37"/>
      <c r="G9449" s="38"/>
      <c r="H9449" s="37"/>
      <c r="I9449" s="41"/>
      <c r="J9449" s="41"/>
      <c r="K9449" s="37"/>
      <c r="L9449" s="37"/>
      <c r="M9449" s="37"/>
      <c r="N9449" s="37"/>
      <c r="O9449" s="38"/>
    </row>
    <row r="9450" spans="2:15" x14ac:dyDescent="0.4">
      <c r="B9450" s="63"/>
      <c r="C9450" s="37"/>
      <c r="D9450" s="37"/>
      <c r="E9450" s="37"/>
      <c r="F9450" s="37"/>
      <c r="G9450" s="38"/>
      <c r="H9450" s="37"/>
      <c r="I9450" s="41"/>
      <c r="J9450" s="41"/>
      <c r="K9450" s="37"/>
      <c r="L9450" s="37"/>
      <c r="M9450" s="37"/>
      <c r="N9450" s="37"/>
      <c r="O9450" s="38"/>
    </row>
    <row r="9451" spans="2:15" x14ac:dyDescent="0.4">
      <c r="B9451" s="63"/>
      <c r="C9451" s="37"/>
      <c r="D9451" s="37"/>
      <c r="E9451" s="37"/>
      <c r="F9451" s="37"/>
      <c r="G9451" s="38"/>
      <c r="H9451" s="37"/>
      <c r="I9451" s="41"/>
      <c r="J9451" s="41"/>
      <c r="K9451" s="37"/>
      <c r="L9451" s="37"/>
      <c r="M9451" s="37"/>
      <c r="N9451" s="37"/>
      <c r="O9451" s="38"/>
    </row>
    <row r="9452" spans="2:15" x14ac:dyDescent="0.4">
      <c r="B9452" s="63"/>
      <c r="C9452" s="37"/>
      <c r="D9452" s="37"/>
      <c r="E9452" s="37"/>
      <c r="F9452" s="37"/>
      <c r="G9452" s="38"/>
      <c r="H9452" s="37"/>
      <c r="I9452" s="41"/>
      <c r="J9452" s="41"/>
      <c r="K9452" s="37"/>
      <c r="L9452" s="37"/>
      <c r="M9452" s="37"/>
      <c r="N9452" s="37"/>
      <c r="O9452" s="38"/>
    </row>
    <row r="9453" spans="2:15" x14ac:dyDescent="0.4">
      <c r="B9453" s="63"/>
      <c r="C9453" s="37"/>
      <c r="D9453" s="37"/>
      <c r="E9453" s="37"/>
      <c r="F9453" s="37"/>
      <c r="G9453" s="38"/>
      <c r="H9453" s="37"/>
      <c r="I9453" s="41"/>
      <c r="J9453" s="41"/>
      <c r="K9453" s="37"/>
      <c r="L9453" s="37"/>
      <c r="M9453" s="37"/>
      <c r="N9453" s="37"/>
      <c r="O9453" s="38"/>
    </row>
    <row r="9454" spans="2:15" x14ac:dyDescent="0.4">
      <c r="B9454" s="63"/>
      <c r="C9454" s="37"/>
      <c r="D9454" s="37"/>
      <c r="E9454" s="37"/>
      <c r="F9454" s="37"/>
      <c r="G9454" s="38"/>
      <c r="H9454" s="37"/>
      <c r="I9454" s="41"/>
      <c r="J9454" s="41"/>
      <c r="K9454" s="37"/>
      <c r="L9454" s="37"/>
      <c r="M9454" s="37"/>
      <c r="N9454" s="37"/>
      <c r="O9454" s="38"/>
    </row>
    <row r="9455" spans="2:15" x14ac:dyDescent="0.4">
      <c r="B9455" s="63"/>
      <c r="C9455" s="37"/>
      <c r="D9455" s="37"/>
      <c r="E9455" s="37"/>
      <c r="F9455" s="37"/>
      <c r="G9455" s="38"/>
      <c r="H9455" s="37"/>
      <c r="I9455" s="41"/>
      <c r="J9455" s="41"/>
      <c r="K9455" s="37"/>
      <c r="L9455" s="37"/>
      <c r="M9455" s="37"/>
      <c r="N9455" s="37"/>
      <c r="O9455" s="38"/>
    </row>
    <row r="9456" spans="2:15" x14ac:dyDescent="0.4">
      <c r="B9456" s="63"/>
      <c r="C9456" s="37"/>
      <c r="D9456" s="37"/>
      <c r="E9456" s="37"/>
      <c r="F9456" s="37"/>
      <c r="G9456" s="38"/>
      <c r="H9456" s="37"/>
      <c r="I9456" s="41"/>
      <c r="J9456" s="41"/>
      <c r="K9456" s="37"/>
      <c r="L9456" s="37"/>
      <c r="M9456" s="37"/>
      <c r="N9456" s="37"/>
      <c r="O9456" s="38"/>
    </row>
    <row r="9457" spans="2:15" x14ac:dyDescent="0.4">
      <c r="B9457" s="63"/>
      <c r="C9457" s="37"/>
      <c r="D9457" s="37"/>
      <c r="E9457" s="37"/>
      <c r="F9457" s="37"/>
      <c r="G9457" s="38"/>
      <c r="H9457" s="37"/>
      <c r="I9457" s="41"/>
      <c r="J9457" s="41"/>
      <c r="K9457" s="37"/>
      <c r="L9457" s="37"/>
      <c r="M9457" s="37"/>
      <c r="N9457" s="37"/>
      <c r="O9457" s="38"/>
    </row>
    <row r="9458" spans="2:15" x14ac:dyDescent="0.4">
      <c r="B9458" s="63"/>
      <c r="C9458" s="37"/>
      <c r="D9458" s="37"/>
      <c r="E9458" s="37"/>
      <c r="F9458" s="37"/>
      <c r="G9458" s="38"/>
      <c r="H9458" s="37"/>
      <c r="I9458" s="41"/>
      <c r="J9458" s="41"/>
      <c r="K9458" s="37"/>
      <c r="L9458" s="37"/>
      <c r="M9458" s="37"/>
      <c r="N9458" s="37"/>
      <c r="O9458" s="38"/>
    </row>
    <row r="9459" spans="2:15" x14ac:dyDescent="0.4">
      <c r="B9459" s="63"/>
      <c r="C9459" s="37"/>
      <c r="D9459" s="37"/>
      <c r="E9459" s="37"/>
      <c r="F9459" s="37"/>
      <c r="G9459" s="38"/>
      <c r="H9459" s="37"/>
      <c r="I9459" s="41"/>
      <c r="J9459" s="41"/>
      <c r="K9459" s="37"/>
      <c r="L9459" s="37"/>
      <c r="M9459" s="37"/>
      <c r="N9459" s="37"/>
      <c r="O9459" s="38"/>
    </row>
    <row r="9460" spans="2:15" x14ac:dyDescent="0.4">
      <c r="B9460" s="63"/>
      <c r="C9460" s="37"/>
      <c r="D9460" s="37"/>
      <c r="E9460" s="37"/>
      <c r="F9460" s="37"/>
      <c r="G9460" s="38"/>
      <c r="H9460" s="37"/>
      <c r="I9460" s="41"/>
      <c r="J9460" s="41"/>
      <c r="K9460" s="37"/>
      <c r="L9460" s="37"/>
      <c r="M9460" s="37"/>
      <c r="N9460" s="37"/>
      <c r="O9460" s="38"/>
    </row>
    <row r="9461" spans="2:15" x14ac:dyDescent="0.4">
      <c r="B9461" s="63"/>
      <c r="C9461" s="37"/>
      <c r="D9461" s="37"/>
      <c r="E9461" s="37"/>
      <c r="F9461" s="37"/>
      <c r="G9461" s="38"/>
      <c r="H9461" s="37"/>
      <c r="I9461" s="41"/>
      <c r="J9461" s="41"/>
      <c r="K9461" s="37"/>
      <c r="L9461" s="37"/>
      <c r="M9461" s="37"/>
      <c r="N9461" s="37"/>
      <c r="O9461" s="38"/>
    </row>
    <row r="9462" spans="2:15" x14ac:dyDescent="0.4">
      <c r="B9462" s="63"/>
      <c r="C9462" s="37"/>
      <c r="D9462" s="37"/>
      <c r="E9462" s="37"/>
      <c r="F9462" s="37"/>
      <c r="G9462" s="38"/>
      <c r="H9462" s="37"/>
      <c r="I9462" s="41"/>
      <c r="J9462" s="41"/>
      <c r="K9462" s="37"/>
      <c r="L9462" s="37"/>
      <c r="M9462" s="37"/>
      <c r="N9462" s="37"/>
      <c r="O9462" s="38"/>
    </row>
    <row r="9463" spans="2:15" x14ac:dyDescent="0.4">
      <c r="B9463" s="63"/>
      <c r="C9463" s="37"/>
      <c r="D9463" s="37"/>
      <c r="E9463" s="37"/>
      <c r="F9463" s="37"/>
      <c r="G9463" s="38"/>
      <c r="H9463" s="37"/>
      <c r="I9463" s="41"/>
      <c r="J9463" s="41"/>
      <c r="K9463" s="37"/>
      <c r="L9463" s="37"/>
      <c r="M9463" s="37"/>
      <c r="N9463" s="37"/>
      <c r="O9463" s="38"/>
    </row>
    <row r="9464" spans="2:15" x14ac:dyDescent="0.4">
      <c r="B9464" s="63"/>
      <c r="C9464" s="37"/>
      <c r="D9464" s="37"/>
      <c r="E9464" s="37"/>
      <c r="F9464" s="37"/>
      <c r="G9464" s="38"/>
      <c r="H9464" s="37"/>
      <c r="I9464" s="41"/>
      <c r="J9464" s="41"/>
      <c r="K9464" s="37"/>
      <c r="L9464" s="37"/>
      <c r="M9464" s="37"/>
      <c r="N9464" s="37"/>
      <c r="O9464" s="38"/>
    </row>
    <row r="9465" spans="2:15" x14ac:dyDescent="0.4">
      <c r="B9465" s="63"/>
      <c r="C9465" s="37"/>
      <c r="D9465" s="37"/>
      <c r="E9465" s="37"/>
      <c r="F9465" s="37"/>
      <c r="G9465" s="38"/>
      <c r="H9465" s="37"/>
      <c r="I9465" s="41"/>
      <c r="J9465" s="41"/>
      <c r="K9465" s="37"/>
      <c r="L9465" s="37"/>
      <c r="M9465" s="37"/>
      <c r="N9465" s="37"/>
      <c r="O9465" s="38"/>
    </row>
    <row r="9466" spans="2:15" x14ac:dyDescent="0.4">
      <c r="B9466" s="63"/>
      <c r="C9466" s="37"/>
      <c r="D9466" s="37"/>
      <c r="E9466" s="37"/>
      <c r="F9466" s="37"/>
      <c r="G9466" s="38"/>
      <c r="H9466" s="37"/>
      <c r="I9466" s="41"/>
      <c r="J9466" s="41"/>
      <c r="K9466" s="37"/>
      <c r="L9466" s="37"/>
      <c r="M9466" s="37"/>
      <c r="N9466" s="37"/>
      <c r="O9466" s="38"/>
    </row>
    <row r="9467" spans="2:15" x14ac:dyDescent="0.4">
      <c r="B9467" s="63"/>
      <c r="C9467" s="37"/>
      <c r="D9467" s="37"/>
      <c r="E9467" s="37"/>
      <c r="F9467" s="37"/>
      <c r="G9467" s="38"/>
      <c r="H9467" s="37"/>
      <c r="I9467" s="41"/>
      <c r="J9467" s="41"/>
      <c r="K9467" s="37"/>
      <c r="L9467" s="37"/>
      <c r="M9467" s="37"/>
      <c r="N9467" s="37"/>
      <c r="O9467" s="38"/>
    </row>
    <row r="9468" spans="2:15" x14ac:dyDescent="0.4">
      <c r="B9468" s="63"/>
      <c r="C9468" s="37"/>
      <c r="D9468" s="37"/>
      <c r="E9468" s="37"/>
      <c r="F9468" s="37"/>
      <c r="G9468" s="38"/>
      <c r="H9468" s="37"/>
      <c r="I9468" s="41"/>
      <c r="J9468" s="41"/>
      <c r="K9468" s="37"/>
      <c r="L9468" s="37"/>
      <c r="M9468" s="37"/>
      <c r="N9468" s="37"/>
      <c r="O9468" s="38"/>
    </row>
    <row r="9469" spans="2:15" x14ac:dyDescent="0.4">
      <c r="B9469" s="63"/>
      <c r="C9469" s="37"/>
      <c r="D9469" s="37"/>
      <c r="E9469" s="37"/>
      <c r="F9469" s="37"/>
      <c r="G9469" s="38"/>
      <c r="H9469" s="37"/>
      <c r="I9469" s="41"/>
      <c r="J9469" s="41"/>
      <c r="K9469" s="37"/>
      <c r="L9469" s="37"/>
      <c r="M9469" s="37"/>
      <c r="N9469" s="37"/>
      <c r="O9469" s="38"/>
    </row>
    <row r="9470" spans="2:15" x14ac:dyDescent="0.4">
      <c r="B9470" s="63"/>
      <c r="C9470" s="37"/>
      <c r="D9470" s="37"/>
      <c r="E9470" s="37"/>
      <c r="F9470" s="37"/>
      <c r="G9470" s="38"/>
      <c r="H9470" s="37"/>
      <c r="I9470" s="41"/>
      <c r="J9470" s="41"/>
      <c r="K9470" s="37"/>
      <c r="L9470" s="37"/>
      <c r="M9470" s="37"/>
      <c r="N9470" s="37"/>
      <c r="O9470" s="38"/>
    </row>
    <row r="9471" spans="2:15" x14ac:dyDescent="0.4">
      <c r="B9471" s="63"/>
      <c r="C9471" s="37"/>
      <c r="D9471" s="37"/>
      <c r="E9471" s="37"/>
      <c r="F9471" s="37"/>
      <c r="G9471" s="38"/>
      <c r="H9471" s="37"/>
      <c r="I9471" s="41"/>
      <c r="J9471" s="41"/>
      <c r="K9471" s="37"/>
      <c r="L9471" s="37"/>
      <c r="M9471" s="37"/>
      <c r="N9471" s="37"/>
      <c r="O9471" s="38"/>
    </row>
    <row r="9472" spans="2:15" x14ac:dyDescent="0.4">
      <c r="B9472" s="63"/>
      <c r="C9472" s="37"/>
      <c r="D9472" s="37"/>
      <c r="E9472" s="37"/>
      <c r="F9472" s="37"/>
      <c r="G9472" s="38"/>
      <c r="H9472" s="37"/>
      <c r="I9472" s="41"/>
      <c r="J9472" s="41"/>
      <c r="K9472" s="37"/>
      <c r="L9472" s="37"/>
      <c r="M9472" s="37"/>
      <c r="N9472" s="37"/>
      <c r="O9472" s="38"/>
    </row>
    <row r="9473" spans="2:15" x14ac:dyDescent="0.4">
      <c r="B9473" s="63"/>
      <c r="C9473" s="37"/>
      <c r="D9473" s="37"/>
      <c r="E9473" s="37"/>
      <c r="F9473" s="37"/>
      <c r="G9473" s="38"/>
      <c r="H9473" s="37"/>
      <c r="I9473" s="41"/>
      <c r="J9473" s="41"/>
      <c r="K9473" s="37"/>
      <c r="L9473" s="37"/>
      <c r="M9473" s="37"/>
      <c r="N9473" s="37"/>
      <c r="O9473" s="38"/>
    </row>
    <row r="9474" spans="2:15" x14ac:dyDescent="0.4">
      <c r="B9474" s="63"/>
      <c r="C9474" s="37"/>
      <c r="D9474" s="37"/>
      <c r="E9474" s="37"/>
      <c r="F9474" s="37"/>
      <c r="G9474" s="38"/>
      <c r="H9474" s="37"/>
      <c r="I9474" s="41"/>
      <c r="J9474" s="41"/>
      <c r="K9474" s="37"/>
      <c r="L9474" s="37"/>
      <c r="M9474" s="37"/>
      <c r="N9474" s="37"/>
      <c r="O9474" s="38"/>
    </row>
    <row r="9475" spans="2:15" x14ac:dyDescent="0.4">
      <c r="B9475" s="63"/>
      <c r="C9475" s="37"/>
      <c r="D9475" s="37"/>
      <c r="E9475" s="37"/>
      <c r="F9475" s="37"/>
      <c r="G9475" s="38"/>
      <c r="H9475" s="37"/>
      <c r="I9475" s="41"/>
      <c r="J9475" s="41"/>
      <c r="K9475" s="37"/>
      <c r="L9475" s="37"/>
      <c r="M9475" s="37"/>
      <c r="N9475" s="37"/>
      <c r="O9475" s="38"/>
    </row>
    <row r="9476" spans="2:15" x14ac:dyDescent="0.4">
      <c r="B9476" s="63"/>
      <c r="C9476" s="37"/>
      <c r="D9476" s="37"/>
      <c r="E9476" s="37"/>
      <c r="F9476" s="37"/>
      <c r="G9476" s="38"/>
      <c r="H9476" s="37"/>
      <c r="I9476" s="41"/>
      <c r="J9476" s="41"/>
      <c r="K9476" s="37"/>
      <c r="L9476" s="37"/>
      <c r="M9476" s="37"/>
      <c r="N9476" s="37"/>
      <c r="O9476" s="38"/>
    </row>
    <row r="9477" spans="2:15" x14ac:dyDescent="0.4">
      <c r="B9477" s="63"/>
      <c r="C9477" s="37"/>
      <c r="D9477" s="37"/>
      <c r="E9477" s="37"/>
      <c r="F9477" s="37"/>
      <c r="G9477" s="38"/>
      <c r="H9477" s="37"/>
      <c r="I9477" s="41"/>
      <c r="J9477" s="41"/>
      <c r="K9477" s="37"/>
      <c r="L9477" s="37"/>
      <c r="M9477" s="37"/>
      <c r="N9477" s="37"/>
      <c r="O9477" s="38"/>
    </row>
    <row r="9478" spans="2:15" x14ac:dyDescent="0.4">
      <c r="B9478" s="63"/>
      <c r="C9478" s="37"/>
      <c r="D9478" s="37"/>
      <c r="E9478" s="37"/>
      <c r="F9478" s="37"/>
      <c r="G9478" s="38"/>
      <c r="H9478" s="37"/>
      <c r="I9478" s="41"/>
      <c r="J9478" s="41"/>
      <c r="K9478" s="37"/>
      <c r="L9478" s="37"/>
      <c r="M9478" s="37"/>
      <c r="N9478" s="37"/>
      <c r="O9478" s="38"/>
    </row>
    <row r="9479" spans="2:15" x14ac:dyDescent="0.4">
      <c r="B9479" s="63"/>
      <c r="C9479" s="37"/>
      <c r="D9479" s="37"/>
      <c r="E9479" s="37"/>
      <c r="F9479" s="37"/>
      <c r="G9479" s="38"/>
      <c r="H9479" s="37"/>
      <c r="I9479" s="41"/>
      <c r="J9479" s="41"/>
      <c r="K9479" s="37"/>
      <c r="L9479" s="37"/>
      <c r="M9479" s="37"/>
      <c r="N9479" s="37"/>
      <c r="O9479" s="38"/>
    </row>
    <row r="9480" spans="2:15" x14ac:dyDescent="0.4">
      <c r="B9480" s="63"/>
      <c r="C9480" s="37"/>
      <c r="D9480" s="37"/>
      <c r="E9480" s="37"/>
      <c r="F9480" s="37"/>
      <c r="G9480" s="38"/>
      <c r="H9480" s="37"/>
      <c r="I9480" s="41"/>
      <c r="J9480" s="41"/>
      <c r="K9480" s="37"/>
      <c r="L9480" s="37"/>
      <c r="M9480" s="37"/>
      <c r="N9480" s="37"/>
      <c r="O9480" s="38"/>
    </row>
    <row r="9481" spans="2:15" x14ac:dyDescent="0.4">
      <c r="B9481" s="63"/>
      <c r="C9481" s="37"/>
      <c r="D9481" s="37"/>
      <c r="E9481" s="37"/>
      <c r="F9481" s="37"/>
      <c r="G9481" s="38"/>
      <c r="H9481" s="37"/>
      <c r="I9481" s="41"/>
      <c r="J9481" s="41"/>
      <c r="K9481" s="37"/>
      <c r="L9481" s="37"/>
      <c r="M9481" s="37"/>
      <c r="N9481" s="37"/>
      <c r="O9481" s="38"/>
    </row>
    <row r="9482" spans="2:15" x14ac:dyDescent="0.4">
      <c r="B9482" s="63"/>
      <c r="C9482" s="37"/>
      <c r="D9482" s="37"/>
      <c r="E9482" s="37"/>
      <c r="F9482" s="37"/>
      <c r="G9482" s="38"/>
      <c r="H9482" s="37"/>
      <c r="I9482" s="41"/>
      <c r="J9482" s="41"/>
      <c r="K9482" s="37"/>
      <c r="L9482" s="37"/>
      <c r="M9482" s="37"/>
      <c r="N9482" s="37"/>
      <c r="O9482" s="38"/>
    </row>
    <row r="9483" spans="2:15" x14ac:dyDescent="0.4">
      <c r="B9483" s="63"/>
      <c r="C9483" s="37"/>
      <c r="D9483" s="37"/>
      <c r="E9483" s="37"/>
      <c r="F9483" s="37"/>
      <c r="G9483" s="38"/>
      <c r="H9483" s="37"/>
      <c r="I9483" s="41"/>
      <c r="J9483" s="41"/>
      <c r="K9483" s="37"/>
      <c r="L9483" s="37"/>
      <c r="M9483" s="37"/>
      <c r="N9483" s="37"/>
      <c r="O9483" s="38"/>
    </row>
    <row r="9484" spans="2:15" x14ac:dyDescent="0.4">
      <c r="B9484" s="63"/>
      <c r="C9484" s="37"/>
      <c r="D9484" s="37"/>
      <c r="E9484" s="37"/>
      <c r="F9484" s="37"/>
      <c r="G9484" s="38"/>
      <c r="H9484" s="37"/>
      <c r="I9484" s="41"/>
      <c r="J9484" s="41"/>
      <c r="K9484" s="37"/>
      <c r="L9484" s="37"/>
      <c r="M9484" s="37"/>
      <c r="N9484" s="37"/>
      <c r="O9484" s="38"/>
    </row>
    <row r="9485" spans="2:15" x14ac:dyDescent="0.4">
      <c r="B9485" s="63"/>
      <c r="C9485" s="37"/>
      <c r="D9485" s="37"/>
      <c r="E9485" s="37"/>
      <c r="F9485" s="37"/>
      <c r="G9485" s="38"/>
      <c r="H9485" s="37"/>
      <c r="I9485" s="41"/>
      <c r="J9485" s="41"/>
      <c r="K9485" s="37"/>
      <c r="L9485" s="37"/>
      <c r="M9485" s="37"/>
      <c r="N9485" s="37"/>
      <c r="O9485" s="38"/>
    </row>
    <row r="9486" spans="2:15" x14ac:dyDescent="0.4">
      <c r="B9486" s="63"/>
      <c r="C9486" s="37"/>
      <c r="D9486" s="37"/>
      <c r="E9486" s="37"/>
      <c r="F9486" s="37"/>
      <c r="G9486" s="38"/>
      <c r="H9486" s="37"/>
      <c r="I9486" s="41"/>
      <c r="J9486" s="41"/>
      <c r="K9486" s="37"/>
      <c r="L9486" s="37"/>
      <c r="M9486" s="37"/>
      <c r="N9486" s="37"/>
      <c r="O9486" s="38"/>
    </row>
    <row r="9487" spans="2:15" x14ac:dyDescent="0.4">
      <c r="B9487" s="63"/>
      <c r="C9487" s="37"/>
      <c r="D9487" s="37"/>
      <c r="E9487" s="37"/>
      <c r="F9487" s="37"/>
      <c r="G9487" s="38"/>
      <c r="H9487" s="37"/>
      <c r="I9487" s="41"/>
      <c r="J9487" s="41"/>
      <c r="K9487" s="37"/>
      <c r="L9487" s="37"/>
      <c r="M9487" s="37"/>
      <c r="N9487" s="37"/>
      <c r="O9487" s="38"/>
    </row>
    <row r="9488" spans="2:15" x14ac:dyDescent="0.4">
      <c r="B9488" s="63"/>
      <c r="C9488" s="37"/>
      <c r="D9488" s="37"/>
      <c r="E9488" s="37"/>
      <c r="F9488" s="37"/>
      <c r="G9488" s="38"/>
      <c r="H9488" s="37"/>
      <c r="I9488" s="41"/>
      <c r="J9488" s="41"/>
      <c r="K9488" s="37"/>
      <c r="L9488" s="37"/>
      <c r="M9488" s="37"/>
      <c r="N9488" s="37"/>
      <c r="O9488" s="38"/>
    </row>
    <row r="9489" spans="2:15" x14ac:dyDescent="0.4">
      <c r="B9489" s="63"/>
      <c r="C9489" s="37"/>
      <c r="D9489" s="37"/>
      <c r="E9489" s="37"/>
      <c r="F9489" s="37"/>
      <c r="G9489" s="38"/>
      <c r="H9489" s="37"/>
      <c r="I9489" s="41"/>
      <c r="J9489" s="41"/>
      <c r="K9489" s="37"/>
      <c r="L9489" s="37"/>
      <c r="M9489" s="37"/>
      <c r="N9489" s="37"/>
      <c r="O9489" s="38"/>
    </row>
    <row r="9490" spans="2:15" x14ac:dyDescent="0.4">
      <c r="B9490" s="63"/>
      <c r="C9490" s="37"/>
      <c r="D9490" s="37"/>
      <c r="E9490" s="37"/>
      <c r="F9490" s="37"/>
      <c r="G9490" s="38"/>
      <c r="H9490" s="37"/>
      <c r="I9490" s="41"/>
      <c r="J9490" s="41"/>
      <c r="K9490" s="37"/>
      <c r="L9490" s="37"/>
      <c r="M9490" s="37"/>
      <c r="N9490" s="37"/>
      <c r="O9490" s="38"/>
    </row>
    <row r="9491" spans="2:15" x14ac:dyDescent="0.4">
      <c r="B9491" s="63"/>
      <c r="C9491" s="37"/>
      <c r="D9491" s="37"/>
      <c r="E9491" s="37"/>
      <c r="F9491" s="37"/>
      <c r="G9491" s="38"/>
      <c r="H9491" s="37"/>
      <c r="I9491" s="41"/>
      <c r="J9491" s="41"/>
      <c r="K9491" s="37"/>
      <c r="L9491" s="37"/>
      <c r="M9491" s="37"/>
      <c r="N9491" s="37"/>
      <c r="O9491" s="38"/>
    </row>
    <row r="9492" spans="2:15" x14ac:dyDescent="0.4">
      <c r="B9492" s="63"/>
      <c r="C9492" s="37"/>
      <c r="D9492" s="37"/>
      <c r="E9492" s="37"/>
      <c r="F9492" s="37"/>
      <c r="G9492" s="38"/>
      <c r="H9492" s="37"/>
      <c r="I9492" s="41"/>
      <c r="J9492" s="41"/>
      <c r="K9492" s="37"/>
      <c r="L9492" s="37"/>
      <c r="M9492" s="37"/>
      <c r="N9492" s="37"/>
      <c r="O9492" s="38"/>
    </row>
    <row r="9493" spans="2:15" x14ac:dyDescent="0.4">
      <c r="B9493" s="63"/>
      <c r="C9493" s="37"/>
      <c r="D9493" s="37"/>
      <c r="E9493" s="37"/>
      <c r="F9493" s="37"/>
      <c r="G9493" s="38"/>
      <c r="H9493" s="37"/>
      <c r="I9493" s="41"/>
      <c r="J9493" s="41"/>
      <c r="K9493" s="37"/>
      <c r="L9493" s="37"/>
      <c r="M9493" s="37"/>
      <c r="N9493" s="37"/>
      <c r="O9493" s="38"/>
    </row>
    <row r="9494" spans="2:15" x14ac:dyDescent="0.4">
      <c r="B9494" s="63"/>
      <c r="C9494" s="37"/>
      <c r="D9494" s="37"/>
      <c r="E9494" s="37"/>
      <c r="F9494" s="37"/>
      <c r="G9494" s="38"/>
      <c r="H9494" s="37"/>
      <c r="I9494" s="41"/>
      <c r="J9494" s="41"/>
      <c r="K9494" s="37"/>
      <c r="L9494" s="37"/>
      <c r="M9494" s="37"/>
      <c r="N9494" s="37"/>
      <c r="O9494" s="38"/>
    </row>
    <row r="9495" spans="2:15" x14ac:dyDescent="0.4">
      <c r="B9495" s="63"/>
      <c r="C9495" s="37"/>
      <c r="D9495" s="37"/>
      <c r="E9495" s="37"/>
      <c r="F9495" s="37"/>
      <c r="G9495" s="38"/>
      <c r="H9495" s="37"/>
      <c r="I9495" s="41"/>
      <c r="J9495" s="41"/>
      <c r="K9495" s="37"/>
      <c r="L9495" s="37"/>
      <c r="M9495" s="37"/>
      <c r="N9495" s="37"/>
      <c r="O9495" s="38"/>
    </row>
    <row r="9496" spans="2:15" x14ac:dyDescent="0.4">
      <c r="B9496" s="63"/>
      <c r="C9496" s="37"/>
      <c r="D9496" s="37"/>
      <c r="E9496" s="37"/>
      <c r="F9496" s="37"/>
      <c r="G9496" s="38"/>
      <c r="H9496" s="37"/>
      <c r="I9496" s="41"/>
      <c r="J9496" s="41"/>
      <c r="K9496" s="37"/>
      <c r="L9496" s="37"/>
      <c r="M9496" s="37"/>
      <c r="N9496" s="37"/>
      <c r="O9496" s="38"/>
    </row>
    <row r="9497" spans="2:15" x14ac:dyDescent="0.4">
      <c r="B9497" s="63"/>
      <c r="C9497" s="37"/>
      <c r="D9497" s="37"/>
      <c r="E9497" s="37"/>
      <c r="F9497" s="37"/>
      <c r="G9497" s="38"/>
      <c r="H9497" s="37"/>
      <c r="I9497" s="41"/>
      <c r="J9497" s="41"/>
      <c r="K9497" s="37"/>
      <c r="L9497" s="37"/>
      <c r="M9497" s="37"/>
      <c r="N9497" s="37"/>
      <c r="O9497" s="38"/>
    </row>
    <row r="9498" spans="2:15" x14ac:dyDescent="0.4">
      <c r="B9498" s="63"/>
      <c r="C9498" s="37"/>
      <c r="D9498" s="37"/>
      <c r="E9498" s="37"/>
      <c r="F9498" s="37"/>
      <c r="G9498" s="38"/>
      <c r="H9498" s="37"/>
      <c r="I9498" s="41"/>
      <c r="J9498" s="41"/>
      <c r="K9498" s="37"/>
      <c r="L9498" s="37"/>
      <c r="M9498" s="37"/>
      <c r="N9498" s="37"/>
      <c r="O9498" s="38"/>
    </row>
    <row r="9499" spans="2:15" x14ac:dyDescent="0.4">
      <c r="B9499" s="63"/>
      <c r="C9499" s="37"/>
      <c r="D9499" s="37"/>
      <c r="E9499" s="37"/>
      <c r="F9499" s="37"/>
      <c r="G9499" s="38"/>
      <c r="H9499" s="37"/>
      <c r="I9499" s="41"/>
      <c r="J9499" s="41"/>
      <c r="K9499" s="37"/>
      <c r="L9499" s="37"/>
      <c r="M9499" s="37"/>
      <c r="N9499" s="37"/>
      <c r="O9499" s="38"/>
    </row>
    <row r="9500" spans="2:15" x14ac:dyDescent="0.4">
      <c r="B9500" s="63"/>
      <c r="C9500" s="37"/>
      <c r="D9500" s="37"/>
      <c r="E9500" s="37"/>
      <c r="F9500" s="37"/>
      <c r="G9500" s="38"/>
      <c r="H9500" s="37"/>
      <c r="I9500" s="41"/>
      <c r="J9500" s="41"/>
      <c r="K9500" s="37"/>
      <c r="L9500" s="37"/>
      <c r="M9500" s="37"/>
      <c r="N9500" s="37"/>
      <c r="O9500" s="38"/>
    </row>
    <row r="9501" spans="2:15" x14ac:dyDescent="0.4">
      <c r="B9501" s="63"/>
      <c r="C9501" s="37"/>
      <c r="D9501" s="37"/>
      <c r="E9501" s="37"/>
      <c r="F9501" s="37"/>
      <c r="G9501" s="38"/>
      <c r="H9501" s="37"/>
      <c r="I9501" s="41"/>
      <c r="J9501" s="41"/>
      <c r="K9501" s="37"/>
      <c r="L9501" s="37"/>
      <c r="M9501" s="37"/>
      <c r="N9501" s="37"/>
      <c r="O9501" s="38"/>
    </row>
    <row r="9502" spans="2:15" x14ac:dyDescent="0.4">
      <c r="B9502" s="63"/>
      <c r="C9502" s="37"/>
      <c r="D9502" s="37"/>
      <c r="E9502" s="37"/>
      <c r="F9502" s="37"/>
      <c r="G9502" s="38"/>
      <c r="H9502" s="37"/>
      <c r="I9502" s="41"/>
      <c r="J9502" s="41"/>
      <c r="K9502" s="37"/>
      <c r="L9502" s="37"/>
      <c r="M9502" s="37"/>
      <c r="N9502" s="37"/>
      <c r="O9502" s="38"/>
    </row>
    <row r="9503" spans="2:15" x14ac:dyDescent="0.4">
      <c r="B9503" s="63"/>
      <c r="C9503" s="37"/>
      <c r="D9503" s="37"/>
      <c r="E9503" s="37"/>
      <c r="F9503" s="37"/>
      <c r="G9503" s="38"/>
      <c r="H9503" s="37"/>
      <c r="I9503" s="41"/>
      <c r="J9503" s="41"/>
      <c r="K9503" s="37"/>
      <c r="L9503" s="37"/>
      <c r="M9503" s="37"/>
      <c r="N9503" s="37"/>
      <c r="O9503" s="38"/>
    </row>
    <row r="9504" spans="2:15" x14ac:dyDescent="0.4">
      <c r="B9504" s="63"/>
      <c r="C9504" s="37"/>
      <c r="D9504" s="37"/>
      <c r="E9504" s="37"/>
      <c r="F9504" s="37"/>
      <c r="G9504" s="38"/>
      <c r="H9504" s="37"/>
      <c r="I9504" s="41"/>
      <c r="J9504" s="41"/>
      <c r="K9504" s="37"/>
      <c r="L9504" s="37"/>
      <c r="M9504" s="37"/>
      <c r="N9504" s="37"/>
      <c r="O9504" s="38"/>
    </row>
    <row r="9505" spans="2:15" x14ac:dyDescent="0.4">
      <c r="B9505" s="63"/>
      <c r="C9505" s="37"/>
      <c r="D9505" s="37"/>
      <c r="E9505" s="37"/>
      <c r="F9505" s="37"/>
      <c r="G9505" s="38"/>
      <c r="H9505" s="37"/>
      <c r="I9505" s="41"/>
      <c r="J9505" s="41"/>
      <c r="K9505" s="37"/>
      <c r="L9505" s="37"/>
      <c r="M9505" s="37"/>
      <c r="N9505" s="37"/>
      <c r="O9505" s="38"/>
    </row>
    <row r="9506" spans="2:15" x14ac:dyDescent="0.4">
      <c r="B9506" s="63"/>
      <c r="C9506" s="37"/>
      <c r="D9506" s="37"/>
      <c r="E9506" s="37"/>
      <c r="F9506" s="37"/>
      <c r="G9506" s="38"/>
      <c r="H9506" s="37"/>
      <c r="I9506" s="41"/>
      <c r="J9506" s="41"/>
      <c r="K9506" s="37"/>
      <c r="L9506" s="37"/>
      <c r="M9506" s="37"/>
      <c r="N9506" s="37"/>
      <c r="O9506" s="38"/>
    </row>
    <row r="9507" spans="2:15" x14ac:dyDescent="0.4">
      <c r="B9507" s="63"/>
      <c r="C9507" s="37"/>
      <c r="D9507" s="37"/>
      <c r="E9507" s="37"/>
      <c r="F9507" s="37"/>
      <c r="G9507" s="38"/>
      <c r="H9507" s="37"/>
      <c r="I9507" s="41"/>
      <c r="J9507" s="41"/>
      <c r="K9507" s="37"/>
      <c r="L9507" s="37"/>
      <c r="M9507" s="37"/>
      <c r="N9507" s="37"/>
      <c r="O9507" s="38"/>
    </row>
    <row r="9508" spans="2:15" x14ac:dyDescent="0.4">
      <c r="B9508" s="63"/>
      <c r="C9508" s="37"/>
      <c r="D9508" s="37"/>
      <c r="E9508" s="37"/>
      <c r="F9508" s="37"/>
      <c r="G9508" s="38"/>
      <c r="H9508" s="37"/>
      <c r="I9508" s="41"/>
      <c r="J9508" s="41"/>
      <c r="K9508" s="37"/>
      <c r="L9508" s="37"/>
      <c r="M9508" s="37"/>
      <c r="N9508" s="37"/>
      <c r="O9508" s="38"/>
    </row>
    <row r="9509" spans="2:15" x14ac:dyDescent="0.4">
      <c r="B9509" s="63"/>
      <c r="C9509" s="37"/>
      <c r="D9509" s="37"/>
      <c r="E9509" s="37"/>
      <c r="F9509" s="37"/>
      <c r="G9509" s="38"/>
      <c r="H9509" s="37"/>
      <c r="I9509" s="41"/>
      <c r="J9509" s="41"/>
      <c r="K9509" s="37"/>
      <c r="L9509" s="37"/>
      <c r="M9509" s="37"/>
      <c r="N9509" s="37"/>
      <c r="O9509" s="38"/>
    </row>
    <row r="9510" spans="2:15" x14ac:dyDescent="0.4">
      <c r="B9510" s="63"/>
      <c r="C9510" s="37"/>
      <c r="D9510" s="37"/>
      <c r="E9510" s="37"/>
      <c r="F9510" s="37"/>
      <c r="G9510" s="38"/>
      <c r="H9510" s="37"/>
      <c r="I9510" s="41"/>
      <c r="J9510" s="41"/>
      <c r="K9510" s="37"/>
      <c r="L9510" s="37"/>
      <c r="M9510" s="37"/>
      <c r="N9510" s="37"/>
      <c r="O9510" s="38"/>
    </row>
    <row r="9511" spans="2:15" x14ac:dyDescent="0.4">
      <c r="B9511" s="63"/>
      <c r="C9511" s="37"/>
      <c r="D9511" s="37"/>
      <c r="E9511" s="37"/>
      <c r="F9511" s="37"/>
      <c r="G9511" s="38"/>
      <c r="H9511" s="37"/>
      <c r="I9511" s="41"/>
      <c r="J9511" s="41"/>
      <c r="K9511" s="37"/>
      <c r="L9511" s="37"/>
      <c r="M9511" s="37"/>
      <c r="N9511" s="37"/>
      <c r="O9511" s="38"/>
    </row>
    <row r="9512" spans="2:15" x14ac:dyDescent="0.4">
      <c r="B9512" s="63"/>
      <c r="C9512" s="37"/>
      <c r="D9512" s="37"/>
      <c r="E9512" s="37"/>
      <c r="F9512" s="37"/>
      <c r="G9512" s="38"/>
      <c r="H9512" s="37"/>
      <c r="I9512" s="41"/>
      <c r="J9512" s="41"/>
      <c r="K9512" s="37"/>
      <c r="L9512" s="37"/>
      <c r="M9512" s="37"/>
      <c r="N9512" s="37"/>
      <c r="O9512" s="38"/>
    </row>
    <row r="9513" spans="2:15" x14ac:dyDescent="0.4">
      <c r="B9513" s="63"/>
      <c r="C9513" s="37"/>
      <c r="D9513" s="37"/>
      <c r="E9513" s="37"/>
      <c r="F9513" s="37"/>
      <c r="G9513" s="38"/>
      <c r="H9513" s="37"/>
      <c r="I9513" s="41"/>
      <c r="J9513" s="41"/>
      <c r="K9513" s="37"/>
      <c r="L9513" s="37"/>
      <c r="M9513" s="37"/>
      <c r="N9513" s="37"/>
      <c r="O9513" s="38"/>
    </row>
    <row r="9514" spans="2:15" x14ac:dyDescent="0.4">
      <c r="B9514" s="63"/>
      <c r="C9514" s="37"/>
      <c r="D9514" s="37"/>
      <c r="E9514" s="37"/>
      <c r="F9514" s="37"/>
      <c r="G9514" s="38"/>
      <c r="H9514" s="37"/>
      <c r="I9514" s="41"/>
      <c r="J9514" s="41"/>
      <c r="K9514" s="37"/>
      <c r="L9514" s="37"/>
      <c r="M9514" s="37"/>
      <c r="N9514" s="37"/>
      <c r="O9514" s="38"/>
    </row>
    <row r="9515" spans="2:15" x14ac:dyDescent="0.4">
      <c r="B9515" s="63"/>
      <c r="C9515" s="37"/>
      <c r="D9515" s="37"/>
      <c r="E9515" s="37"/>
      <c r="F9515" s="37"/>
      <c r="G9515" s="38"/>
      <c r="H9515" s="37"/>
      <c r="I9515" s="41"/>
      <c r="J9515" s="41"/>
      <c r="K9515" s="37"/>
      <c r="L9515" s="37"/>
      <c r="M9515" s="37"/>
      <c r="N9515" s="37"/>
      <c r="O9515" s="38"/>
    </row>
    <row r="9516" spans="2:15" x14ac:dyDescent="0.4">
      <c r="B9516" s="63"/>
      <c r="C9516" s="37"/>
      <c r="D9516" s="37"/>
      <c r="E9516" s="37"/>
      <c r="F9516" s="37"/>
      <c r="G9516" s="38"/>
      <c r="H9516" s="37"/>
      <c r="I9516" s="41"/>
      <c r="J9516" s="41"/>
      <c r="K9516" s="37"/>
      <c r="L9516" s="37"/>
      <c r="M9516" s="37"/>
      <c r="N9516" s="37"/>
      <c r="O9516" s="38"/>
    </row>
    <row r="9517" spans="2:15" x14ac:dyDescent="0.4">
      <c r="B9517" s="63"/>
      <c r="C9517" s="37"/>
      <c r="D9517" s="37"/>
      <c r="E9517" s="37"/>
      <c r="F9517" s="37"/>
      <c r="G9517" s="38"/>
      <c r="H9517" s="37"/>
      <c r="I9517" s="41"/>
      <c r="J9517" s="41"/>
      <c r="K9517" s="37"/>
      <c r="L9517" s="37"/>
      <c r="M9517" s="37"/>
      <c r="N9517" s="37"/>
      <c r="O9517" s="38"/>
    </row>
    <row r="9518" spans="2:15" x14ac:dyDescent="0.4">
      <c r="B9518" s="63"/>
      <c r="C9518" s="37"/>
      <c r="D9518" s="37"/>
      <c r="E9518" s="37"/>
      <c r="F9518" s="37"/>
      <c r="G9518" s="38"/>
      <c r="H9518" s="37"/>
      <c r="I9518" s="41"/>
      <c r="J9518" s="41"/>
      <c r="K9518" s="37"/>
      <c r="L9518" s="37"/>
      <c r="M9518" s="37"/>
      <c r="N9518" s="37"/>
      <c r="O9518" s="38"/>
    </row>
    <row r="9519" spans="2:15" x14ac:dyDescent="0.4">
      <c r="B9519" s="63"/>
      <c r="C9519" s="37"/>
      <c r="D9519" s="37"/>
      <c r="E9519" s="37"/>
      <c r="F9519" s="37"/>
      <c r="G9519" s="38"/>
      <c r="H9519" s="37"/>
      <c r="I9519" s="41"/>
      <c r="J9519" s="41"/>
      <c r="K9519" s="37"/>
      <c r="L9519" s="37"/>
      <c r="M9519" s="37"/>
      <c r="N9519" s="37"/>
      <c r="O9519" s="38"/>
    </row>
    <row r="9520" spans="2:15" x14ac:dyDescent="0.4">
      <c r="B9520" s="63"/>
      <c r="C9520" s="37"/>
      <c r="D9520" s="37"/>
      <c r="E9520" s="37"/>
      <c r="F9520" s="37"/>
      <c r="G9520" s="38"/>
      <c r="H9520" s="37"/>
      <c r="I9520" s="41"/>
      <c r="J9520" s="41"/>
      <c r="K9520" s="37"/>
      <c r="L9520" s="37"/>
      <c r="M9520" s="37"/>
      <c r="N9520" s="37"/>
      <c r="O9520" s="38"/>
    </row>
    <row r="9521" spans="2:15" x14ac:dyDescent="0.4">
      <c r="B9521" s="63"/>
      <c r="C9521" s="37"/>
      <c r="D9521" s="37"/>
      <c r="E9521" s="37"/>
      <c r="F9521" s="37"/>
      <c r="G9521" s="38"/>
      <c r="H9521" s="37"/>
      <c r="I9521" s="41"/>
      <c r="J9521" s="41"/>
      <c r="K9521" s="37"/>
      <c r="L9521" s="37"/>
      <c r="M9521" s="37"/>
      <c r="N9521" s="37"/>
      <c r="O9521" s="38"/>
    </row>
    <row r="9522" spans="2:15" x14ac:dyDescent="0.4">
      <c r="B9522" s="63"/>
      <c r="C9522" s="37"/>
      <c r="D9522" s="37"/>
      <c r="E9522" s="37"/>
      <c r="F9522" s="37"/>
      <c r="G9522" s="38"/>
      <c r="H9522" s="37"/>
      <c r="I9522" s="41"/>
      <c r="J9522" s="41"/>
      <c r="K9522" s="37"/>
      <c r="L9522" s="37"/>
      <c r="M9522" s="37"/>
      <c r="N9522" s="37"/>
      <c r="O9522" s="38"/>
    </row>
    <row r="9523" spans="2:15" x14ac:dyDescent="0.4">
      <c r="B9523" s="63"/>
      <c r="C9523" s="37"/>
      <c r="D9523" s="37"/>
      <c r="E9523" s="37"/>
      <c r="F9523" s="37"/>
      <c r="G9523" s="38"/>
      <c r="H9523" s="37"/>
      <c r="I9523" s="41"/>
      <c r="J9523" s="41"/>
      <c r="K9523" s="37"/>
      <c r="L9523" s="37"/>
      <c r="M9523" s="37"/>
      <c r="N9523" s="37"/>
      <c r="O9523" s="38"/>
    </row>
    <row r="9524" spans="2:15" x14ac:dyDescent="0.4">
      <c r="B9524" s="63"/>
      <c r="C9524" s="37"/>
      <c r="D9524" s="37"/>
      <c r="E9524" s="37"/>
      <c r="F9524" s="37"/>
      <c r="G9524" s="38"/>
      <c r="H9524" s="37"/>
      <c r="I9524" s="41"/>
      <c r="J9524" s="41"/>
      <c r="K9524" s="37"/>
      <c r="L9524" s="37"/>
      <c r="M9524" s="37"/>
      <c r="N9524" s="37"/>
      <c r="O9524" s="38"/>
    </row>
    <row r="9525" spans="2:15" x14ac:dyDescent="0.4">
      <c r="B9525" s="63"/>
      <c r="C9525" s="37"/>
      <c r="D9525" s="37"/>
      <c r="E9525" s="37"/>
      <c r="F9525" s="37"/>
      <c r="G9525" s="38"/>
      <c r="H9525" s="37"/>
      <c r="I9525" s="41"/>
      <c r="J9525" s="41"/>
      <c r="K9525" s="37"/>
      <c r="L9525" s="37"/>
      <c r="M9525" s="37"/>
      <c r="N9525" s="37"/>
      <c r="O9525" s="38"/>
    </row>
    <row r="9526" spans="2:15" x14ac:dyDescent="0.4">
      <c r="B9526" s="63"/>
      <c r="C9526" s="37"/>
      <c r="D9526" s="37"/>
      <c r="E9526" s="37"/>
      <c r="F9526" s="37"/>
      <c r="G9526" s="38"/>
      <c r="H9526" s="37"/>
      <c r="I9526" s="41"/>
      <c r="J9526" s="41"/>
      <c r="K9526" s="37"/>
      <c r="L9526" s="37"/>
      <c r="M9526" s="37"/>
      <c r="N9526" s="37"/>
      <c r="O9526" s="38"/>
    </row>
    <row r="9527" spans="2:15" x14ac:dyDescent="0.4">
      <c r="B9527" s="63"/>
      <c r="C9527" s="37"/>
      <c r="D9527" s="37"/>
      <c r="E9527" s="37"/>
      <c r="F9527" s="37"/>
      <c r="G9527" s="38"/>
      <c r="H9527" s="37"/>
      <c r="I9527" s="41"/>
      <c r="J9527" s="41"/>
      <c r="K9527" s="37"/>
      <c r="L9527" s="37"/>
      <c r="M9527" s="37"/>
      <c r="N9527" s="37"/>
      <c r="O9527" s="38"/>
    </row>
    <row r="9528" spans="2:15" x14ac:dyDescent="0.4">
      <c r="B9528" s="63"/>
      <c r="C9528" s="37"/>
      <c r="D9528" s="37"/>
      <c r="E9528" s="37"/>
      <c r="F9528" s="37"/>
      <c r="G9528" s="38"/>
      <c r="H9528" s="37"/>
      <c r="I9528" s="41"/>
      <c r="J9528" s="41"/>
      <c r="K9528" s="37"/>
      <c r="L9528" s="37"/>
      <c r="M9528" s="37"/>
      <c r="N9528" s="37"/>
      <c r="O9528" s="38"/>
    </row>
    <row r="9529" spans="2:15" x14ac:dyDescent="0.4">
      <c r="B9529" s="63"/>
      <c r="C9529" s="37"/>
      <c r="D9529" s="37"/>
      <c r="E9529" s="37"/>
      <c r="F9529" s="37"/>
      <c r="G9529" s="38"/>
      <c r="H9529" s="37"/>
      <c r="I9529" s="41"/>
      <c r="J9529" s="41"/>
      <c r="K9529" s="37"/>
      <c r="L9529" s="37"/>
      <c r="M9529" s="37"/>
      <c r="N9529" s="37"/>
      <c r="O9529" s="38"/>
    </row>
    <row r="9530" spans="2:15" x14ac:dyDescent="0.4">
      <c r="B9530" s="63"/>
      <c r="C9530" s="37"/>
      <c r="D9530" s="37"/>
      <c r="E9530" s="37"/>
      <c r="F9530" s="37"/>
      <c r="G9530" s="38"/>
      <c r="H9530" s="37"/>
      <c r="I9530" s="41"/>
      <c r="J9530" s="41"/>
      <c r="K9530" s="37"/>
      <c r="L9530" s="37"/>
      <c r="M9530" s="37"/>
      <c r="N9530" s="37"/>
      <c r="O9530" s="38"/>
    </row>
    <row r="9531" spans="2:15" x14ac:dyDescent="0.4">
      <c r="B9531" s="63"/>
      <c r="C9531" s="37"/>
      <c r="D9531" s="37"/>
      <c r="E9531" s="37"/>
      <c r="F9531" s="37"/>
      <c r="G9531" s="38"/>
      <c r="H9531" s="37"/>
      <c r="I9531" s="41"/>
      <c r="J9531" s="41"/>
      <c r="K9531" s="37"/>
      <c r="L9531" s="37"/>
      <c r="M9531" s="37"/>
      <c r="N9531" s="37"/>
      <c r="O9531" s="38"/>
    </row>
    <row r="9532" spans="2:15" x14ac:dyDescent="0.4">
      <c r="B9532" s="63"/>
      <c r="C9532" s="37"/>
      <c r="D9532" s="37"/>
      <c r="E9532" s="37"/>
      <c r="F9532" s="37"/>
      <c r="G9532" s="38"/>
      <c r="H9532" s="37"/>
      <c r="I9532" s="41"/>
      <c r="J9532" s="41"/>
      <c r="K9532" s="37"/>
      <c r="L9532" s="37"/>
      <c r="M9532" s="37"/>
      <c r="N9532" s="37"/>
      <c r="O9532" s="38"/>
    </row>
    <row r="9533" spans="2:15" x14ac:dyDescent="0.4">
      <c r="B9533" s="63"/>
      <c r="C9533" s="37"/>
      <c r="D9533" s="37"/>
      <c r="E9533" s="37"/>
      <c r="F9533" s="37"/>
      <c r="G9533" s="38"/>
      <c r="H9533" s="37"/>
      <c r="I9533" s="41"/>
      <c r="J9533" s="41"/>
      <c r="K9533" s="37"/>
      <c r="L9533" s="37"/>
      <c r="M9533" s="37"/>
      <c r="N9533" s="37"/>
      <c r="O9533" s="38"/>
    </row>
    <row r="9534" spans="2:15" x14ac:dyDescent="0.4">
      <c r="B9534" s="63"/>
      <c r="C9534" s="37"/>
      <c r="D9534" s="37"/>
      <c r="E9534" s="37"/>
      <c r="F9534" s="37"/>
      <c r="G9534" s="38"/>
      <c r="H9534" s="37"/>
      <c r="I9534" s="41"/>
      <c r="J9534" s="41"/>
      <c r="K9534" s="37"/>
      <c r="L9534" s="37"/>
      <c r="M9534" s="37"/>
      <c r="N9534" s="37"/>
      <c r="O9534" s="38"/>
    </row>
    <row r="9535" spans="2:15" x14ac:dyDescent="0.4">
      <c r="B9535" s="63"/>
      <c r="C9535" s="37"/>
      <c r="D9535" s="37"/>
      <c r="E9535" s="37"/>
      <c r="F9535" s="37"/>
      <c r="G9535" s="38"/>
      <c r="H9535" s="37"/>
      <c r="I9535" s="41"/>
      <c r="J9535" s="41"/>
      <c r="K9535" s="37"/>
      <c r="L9535" s="37"/>
      <c r="M9535" s="37"/>
      <c r="N9535" s="37"/>
      <c r="O9535" s="38"/>
    </row>
    <row r="9536" spans="2:15" x14ac:dyDescent="0.4">
      <c r="B9536" s="63"/>
      <c r="C9536" s="37"/>
      <c r="D9536" s="37"/>
      <c r="E9536" s="37"/>
      <c r="F9536" s="37"/>
      <c r="G9536" s="38"/>
      <c r="H9536" s="37"/>
      <c r="I9536" s="41"/>
      <c r="J9536" s="41"/>
      <c r="K9536" s="37"/>
      <c r="L9536" s="37"/>
      <c r="M9536" s="37"/>
      <c r="N9536" s="37"/>
      <c r="O9536" s="38"/>
    </row>
    <row r="9537" spans="2:15" x14ac:dyDescent="0.4">
      <c r="B9537" s="63"/>
      <c r="C9537" s="37"/>
      <c r="D9537" s="37"/>
      <c r="E9537" s="37"/>
      <c r="F9537" s="37"/>
      <c r="G9537" s="38"/>
      <c r="H9537" s="37"/>
      <c r="I9537" s="41"/>
      <c r="J9537" s="41"/>
      <c r="K9537" s="37"/>
      <c r="L9537" s="37"/>
      <c r="M9537" s="37"/>
      <c r="N9537" s="37"/>
      <c r="O9537" s="38"/>
    </row>
    <row r="9538" spans="2:15" x14ac:dyDescent="0.4">
      <c r="B9538" s="63"/>
      <c r="C9538" s="37"/>
      <c r="D9538" s="37"/>
      <c r="E9538" s="37"/>
      <c r="F9538" s="37"/>
      <c r="G9538" s="38"/>
      <c r="H9538" s="37"/>
      <c r="I9538" s="41"/>
      <c r="J9538" s="41"/>
      <c r="K9538" s="37"/>
      <c r="L9538" s="37"/>
      <c r="M9538" s="37"/>
      <c r="N9538" s="37"/>
      <c r="O9538" s="38"/>
    </row>
    <row r="9539" spans="2:15" x14ac:dyDescent="0.4">
      <c r="B9539" s="63"/>
      <c r="C9539" s="37"/>
      <c r="D9539" s="37"/>
      <c r="E9539" s="37"/>
      <c r="F9539" s="37"/>
      <c r="G9539" s="38"/>
      <c r="H9539" s="37"/>
      <c r="I9539" s="41"/>
      <c r="J9539" s="41"/>
      <c r="K9539" s="37"/>
      <c r="L9539" s="37"/>
      <c r="M9539" s="37"/>
      <c r="N9539" s="37"/>
      <c r="O9539" s="38"/>
    </row>
    <row r="9540" spans="2:15" x14ac:dyDescent="0.4">
      <c r="B9540" s="63"/>
      <c r="C9540" s="37"/>
      <c r="D9540" s="37"/>
      <c r="E9540" s="37"/>
      <c r="F9540" s="37"/>
      <c r="G9540" s="38"/>
      <c r="H9540" s="37"/>
      <c r="I9540" s="41"/>
      <c r="J9540" s="41"/>
      <c r="K9540" s="37"/>
      <c r="L9540" s="37"/>
      <c r="M9540" s="37"/>
      <c r="N9540" s="37"/>
      <c r="O9540" s="38"/>
    </row>
    <row r="9541" spans="2:15" x14ac:dyDescent="0.4">
      <c r="B9541" s="63"/>
      <c r="C9541" s="37"/>
      <c r="D9541" s="37"/>
      <c r="E9541" s="37"/>
      <c r="F9541" s="37"/>
      <c r="G9541" s="38"/>
      <c r="H9541" s="37"/>
      <c r="I9541" s="41"/>
      <c r="J9541" s="41"/>
      <c r="K9541" s="37"/>
      <c r="L9541" s="37"/>
      <c r="M9541" s="37"/>
      <c r="N9541" s="37"/>
      <c r="O9541" s="38"/>
    </row>
    <row r="9542" spans="2:15" x14ac:dyDescent="0.4">
      <c r="B9542" s="63"/>
      <c r="C9542" s="37"/>
      <c r="D9542" s="37"/>
      <c r="E9542" s="37"/>
      <c r="F9542" s="37"/>
      <c r="G9542" s="38"/>
      <c r="H9542" s="37"/>
      <c r="I9542" s="41"/>
      <c r="J9542" s="41"/>
      <c r="K9542" s="37"/>
      <c r="L9542" s="37"/>
      <c r="M9542" s="37"/>
      <c r="N9542" s="37"/>
      <c r="O9542" s="38"/>
    </row>
    <row r="9543" spans="2:15" x14ac:dyDescent="0.4">
      <c r="B9543" s="63"/>
      <c r="C9543" s="37"/>
      <c r="D9543" s="37"/>
      <c r="E9543" s="37"/>
      <c r="F9543" s="37"/>
      <c r="G9543" s="38"/>
      <c r="H9543" s="37"/>
      <c r="I9543" s="41"/>
      <c r="J9543" s="41"/>
      <c r="K9543" s="37"/>
      <c r="L9543" s="37"/>
      <c r="M9543" s="37"/>
      <c r="N9543" s="37"/>
      <c r="O9543" s="38"/>
    </row>
    <row r="9544" spans="2:15" x14ac:dyDescent="0.4">
      <c r="B9544" s="63"/>
      <c r="C9544" s="37"/>
      <c r="D9544" s="37"/>
      <c r="E9544" s="37"/>
      <c r="F9544" s="37"/>
      <c r="G9544" s="38"/>
      <c r="H9544" s="37"/>
      <c r="I9544" s="41"/>
      <c r="J9544" s="41"/>
      <c r="K9544" s="37"/>
      <c r="L9544" s="37"/>
      <c r="M9544" s="37"/>
      <c r="N9544" s="37"/>
      <c r="O9544" s="38"/>
    </row>
    <row r="9545" spans="2:15" x14ac:dyDescent="0.4">
      <c r="B9545" s="63"/>
      <c r="C9545" s="37"/>
      <c r="D9545" s="37"/>
      <c r="E9545" s="37"/>
      <c r="F9545" s="37"/>
      <c r="G9545" s="38"/>
      <c r="H9545" s="37"/>
      <c r="I9545" s="41"/>
      <c r="J9545" s="41"/>
      <c r="K9545" s="37"/>
      <c r="L9545" s="37"/>
      <c r="M9545" s="37"/>
      <c r="N9545" s="37"/>
      <c r="O9545" s="38"/>
    </row>
    <row r="9546" spans="2:15" x14ac:dyDescent="0.4">
      <c r="B9546" s="63"/>
      <c r="C9546" s="37"/>
      <c r="D9546" s="37"/>
      <c r="E9546" s="37"/>
      <c r="F9546" s="37"/>
      <c r="G9546" s="38"/>
      <c r="H9546" s="37"/>
      <c r="I9546" s="41"/>
      <c r="J9546" s="41"/>
      <c r="K9546" s="37"/>
      <c r="L9546" s="37"/>
      <c r="M9546" s="37"/>
      <c r="N9546" s="37"/>
      <c r="O9546" s="38"/>
    </row>
    <row r="9547" spans="2:15" x14ac:dyDescent="0.4">
      <c r="B9547" s="63"/>
      <c r="C9547" s="37"/>
      <c r="D9547" s="37"/>
      <c r="E9547" s="37"/>
      <c r="F9547" s="37"/>
      <c r="G9547" s="38"/>
      <c r="H9547" s="37"/>
      <c r="I9547" s="41"/>
      <c r="J9547" s="41"/>
      <c r="K9547" s="37"/>
      <c r="L9547" s="37"/>
      <c r="M9547" s="37"/>
      <c r="N9547" s="37"/>
      <c r="O9547" s="38"/>
    </row>
    <row r="9548" spans="2:15" x14ac:dyDescent="0.4">
      <c r="B9548" s="63"/>
      <c r="C9548" s="37"/>
      <c r="D9548" s="37"/>
      <c r="E9548" s="37"/>
      <c r="F9548" s="37"/>
      <c r="G9548" s="38"/>
      <c r="H9548" s="37"/>
      <c r="I9548" s="41"/>
      <c r="J9548" s="41"/>
      <c r="K9548" s="37"/>
      <c r="L9548" s="37"/>
      <c r="M9548" s="37"/>
      <c r="N9548" s="37"/>
      <c r="O9548" s="38"/>
    </row>
    <row r="9549" spans="2:15" x14ac:dyDescent="0.4">
      <c r="B9549" s="63"/>
      <c r="C9549" s="37"/>
      <c r="D9549" s="37"/>
      <c r="E9549" s="37"/>
      <c r="F9549" s="37"/>
      <c r="G9549" s="38"/>
      <c r="H9549" s="37"/>
      <c r="I9549" s="41"/>
      <c r="J9549" s="41"/>
      <c r="K9549" s="37"/>
      <c r="L9549" s="37"/>
      <c r="M9549" s="37"/>
      <c r="N9549" s="37"/>
      <c r="O9549" s="38"/>
    </row>
    <row r="9550" spans="2:15" x14ac:dyDescent="0.4">
      <c r="B9550" s="63"/>
      <c r="C9550" s="37"/>
      <c r="D9550" s="37"/>
      <c r="E9550" s="37"/>
      <c r="F9550" s="37"/>
      <c r="G9550" s="38"/>
      <c r="H9550" s="37"/>
      <c r="I9550" s="41"/>
      <c r="J9550" s="41"/>
      <c r="K9550" s="37"/>
      <c r="L9550" s="37"/>
      <c r="M9550" s="37"/>
      <c r="N9550" s="37"/>
      <c r="O9550" s="38"/>
    </row>
    <row r="9551" spans="2:15" x14ac:dyDescent="0.4">
      <c r="B9551" s="63"/>
      <c r="C9551" s="37"/>
      <c r="D9551" s="37"/>
      <c r="E9551" s="37"/>
      <c r="F9551" s="37"/>
      <c r="G9551" s="38"/>
      <c r="H9551" s="37"/>
      <c r="I9551" s="41"/>
      <c r="J9551" s="41"/>
      <c r="K9551" s="37"/>
      <c r="L9551" s="37"/>
      <c r="M9551" s="37"/>
      <c r="N9551" s="37"/>
      <c r="O9551" s="38"/>
    </row>
    <row r="9552" spans="2:15" x14ac:dyDescent="0.4">
      <c r="B9552" s="63"/>
      <c r="C9552" s="37"/>
      <c r="D9552" s="37"/>
      <c r="E9552" s="37"/>
      <c r="F9552" s="37"/>
      <c r="G9552" s="38"/>
      <c r="H9552" s="37"/>
      <c r="I9552" s="41"/>
      <c r="J9552" s="41"/>
      <c r="K9552" s="37"/>
      <c r="L9552" s="37"/>
      <c r="M9552" s="37"/>
      <c r="N9552" s="37"/>
      <c r="O9552" s="38"/>
    </row>
    <row r="9553" spans="2:15" x14ac:dyDescent="0.4">
      <c r="B9553" s="63"/>
      <c r="C9553" s="37"/>
      <c r="D9553" s="37"/>
      <c r="E9553" s="37"/>
      <c r="F9553" s="37"/>
      <c r="G9553" s="38"/>
      <c r="H9553" s="37"/>
      <c r="I9553" s="41"/>
      <c r="J9553" s="41"/>
      <c r="K9553" s="37"/>
      <c r="L9553" s="37"/>
      <c r="M9553" s="37"/>
      <c r="N9553" s="37"/>
      <c r="O9553" s="38"/>
    </row>
    <row r="9554" spans="2:15" x14ac:dyDescent="0.4">
      <c r="B9554" s="63"/>
      <c r="C9554" s="37"/>
      <c r="D9554" s="37"/>
      <c r="E9554" s="37"/>
      <c r="F9554" s="37"/>
      <c r="G9554" s="38"/>
      <c r="H9554" s="37"/>
      <c r="I9554" s="41"/>
      <c r="J9554" s="41"/>
      <c r="K9554" s="37"/>
      <c r="L9554" s="37"/>
      <c r="M9554" s="37"/>
      <c r="N9554" s="37"/>
      <c r="O9554" s="38"/>
    </row>
    <row r="9555" spans="2:15" x14ac:dyDescent="0.4">
      <c r="B9555" s="63"/>
      <c r="C9555" s="37"/>
      <c r="D9555" s="37"/>
      <c r="E9555" s="37"/>
      <c r="F9555" s="37"/>
      <c r="G9555" s="38"/>
      <c r="H9555" s="37"/>
      <c r="I9555" s="41"/>
      <c r="J9555" s="41"/>
      <c r="K9555" s="37"/>
      <c r="L9555" s="37"/>
      <c r="M9555" s="37"/>
      <c r="N9555" s="37"/>
      <c r="O9555" s="38"/>
    </row>
    <row r="9556" spans="2:15" x14ac:dyDescent="0.4">
      <c r="B9556" s="63"/>
      <c r="C9556" s="37"/>
      <c r="D9556" s="37"/>
      <c r="E9556" s="37"/>
      <c r="F9556" s="37"/>
      <c r="G9556" s="38"/>
      <c r="H9556" s="37"/>
      <c r="I9556" s="41"/>
      <c r="J9556" s="41"/>
      <c r="K9556" s="37"/>
      <c r="L9556" s="37"/>
      <c r="M9556" s="37"/>
      <c r="N9556" s="37"/>
      <c r="O9556" s="38"/>
    </row>
    <row r="9557" spans="2:15" x14ac:dyDescent="0.4">
      <c r="B9557" s="63"/>
      <c r="C9557" s="37"/>
      <c r="D9557" s="37"/>
      <c r="E9557" s="37"/>
      <c r="F9557" s="37"/>
      <c r="G9557" s="38"/>
      <c r="H9557" s="37"/>
      <c r="I9557" s="41"/>
      <c r="J9557" s="41"/>
      <c r="K9557" s="37"/>
      <c r="L9557" s="37"/>
      <c r="M9557" s="37"/>
      <c r="N9557" s="37"/>
      <c r="O9557" s="38"/>
    </row>
    <row r="9558" spans="2:15" x14ac:dyDescent="0.4">
      <c r="B9558" s="63"/>
      <c r="C9558" s="37"/>
      <c r="D9558" s="37"/>
      <c r="E9558" s="37"/>
      <c r="F9558" s="37"/>
      <c r="G9558" s="38"/>
      <c r="H9558" s="37"/>
      <c r="I9558" s="41"/>
      <c r="J9558" s="41"/>
      <c r="K9558" s="37"/>
      <c r="L9558" s="37"/>
      <c r="M9558" s="37"/>
      <c r="N9558" s="37"/>
      <c r="O9558" s="38"/>
    </row>
    <row r="9559" spans="2:15" x14ac:dyDescent="0.4">
      <c r="B9559" s="63"/>
      <c r="C9559" s="37"/>
      <c r="D9559" s="37"/>
      <c r="E9559" s="37"/>
      <c r="F9559" s="37"/>
      <c r="G9559" s="38"/>
      <c r="H9559" s="37"/>
      <c r="I9559" s="41"/>
      <c r="J9559" s="41"/>
      <c r="K9559" s="37"/>
      <c r="L9559" s="37"/>
      <c r="M9559" s="37"/>
      <c r="N9559" s="37"/>
      <c r="O9559" s="38"/>
    </row>
    <row r="9560" spans="2:15" x14ac:dyDescent="0.4">
      <c r="B9560" s="63"/>
      <c r="C9560" s="37"/>
      <c r="D9560" s="37"/>
      <c r="E9560" s="37"/>
      <c r="F9560" s="37"/>
      <c r="G9560" s="38"/>
      <c r="H9560" s="37"/>
      <c r="I9560" s="41"/>
      <c r="J9560" s="41"/>
      <c r="K9560" s="37"/>
      <c r="L9560" s="37"/>
      <c r="M9560" s="37"/>
      <c r="N9560" s="37"/>
      <c r="O9560" s="38"/>
    </row>
    <row r="9561" spans="2:15" x14ac:dyDescent="0.4">
      <c r="B9561" s="63"/>
      <c r="C9561" s="37"/>
      <c r="D9561" s="37"/>
      <c r="E9561" s="37"/>
      <c r="F9561" s="37"/>
      <c r="G9561" s="38"/>
      <c r="H9561" s="37"/>
      <c r="I9561" s="41"/>
      <c r="J9561" s="41"/>
      <c r="K9561" s="37"/>
      <c r="L9561" s="37"/>
      <c r="M9561" s="37"/>
      <c r="N9561" s="37"/>
      <c r="O9561" s="38"/>
    </row>
    <row r="9562" spans="2:15" x14ac:dyDescent="0.4">
      <c r="B9562" s="63"/>
      <c r="C9562" s="37"/>
      <c r="D9562" s="37"/>
      <c r="E9562" s="37"/>
      <c r="F9562" s="37"/>
      <c r="G9562" s="38"/>
      <c r="H9562" s="37"/>
      <c r="I9562" s="41"/>
      <c r="J9562" s="41"/>
      <c r="K9562" s="37"/>
      <c r="L9562" s="37"/>
      <c r="M9562" s="37"/>
      <c r="N9562" s="37"/>
      <c r="O9562" s="38"/>
    </row>
    <row r="9563" spans="2:15" x14ac:dyDescent="0.4">
      <c r="B9563" s="63"/>
      <c r="C9563" s="37"/>
      <c r="D9563" s="37"/>
      <c r="E9563" s="37"/>
      <c r="F9563" s="37"/>
      <c r="G9563" s="38"/>
      <c r="H9563" s="37"/>
      <c r="I9563" s="41"/>
      <c r="J9563" s="41"/>
      <c r="K9563" s="37"/>
      <c r="L9563" s="37"/>
      <c r="M9563" s="37"/>
      <c r="N9563" s="37"/>
      <c r="O9563" s="38"/>
    </row>
    <row r="9564" spans="2:15" x14ac:dyDescent="0.4">
      <c r="B9564" s="63"/>
      <c r="C9564" s="37"/>
      <c r="D9564" s="37"/>
      <c r="E9564" s="37"/>
      <c r="F9564" s="37"/>
      <c r="G9564" s="38"/>
      <c r="H9564" s="37"/>
      <c r="I9564" s="41"/>
      <c r="J9564" s="41"/>
      <c r="K9564" s="37"/>
      <c r="L9564" s="37"/>
      <c r="M9564" s="37"/>
      <c r="N9564" s="37"/>
      <c r="O9564" s="38"/>
    </row>
    <row r="9565" spans="2:15" x14ac:dyDescent="0.4">
      <c r="B9565" s="63"/>
      <c r="C9565" s="37"/>
      <c r="D9565" s="37"/>
      <c r="E9565" s="37"/>
      <c r="F9565" s="37"/>
      <c r="G9565" s="38"/>
      <c r="H9565" s="37"/>
      <c r="I9565" s="41"/>
      <c r="J9565" s="41"/>
      <c r="K9565" s="37"/>
      <c r="L9565" s="37"/>
      <c r="M9565" s="37"/>
      <c r="N9565" s="37"/>
      <c r="O9565" s="38"/>
    </row>
    <row r="9566" spans="2:15" x14ac:dyDescent="0.4">
      <c r="B9566" s="63"/>
      <c r="C9566" s="37"/>
      <c r="D9566" s="37"/>
      <c r="E9566" s="37"/>
      <c r="F9566" s="37"/>
      <c r="G9566" s="38"/>
      <c r="H9566" s="37"/>
      <c r="I9566" s="41"/>
      <c r="J9566" s="41"/>
      <c r="K9566" s="37"/>
      <c r="L9566" s="37"/>
      <c r="M9566" s="37"/>
      <c r="N9566" s="37"/>
      <c r="O9566" s="38"/>
    </row>
    <row r="9567" spans="2:15" x14ac:dyDescent="0.4">
      <c r="B9567" s="63"/>
      <c r="C9567" s="37"/>
      <c r="D9567" s="37"/>
      <c r="E9567" s="37"/>
      <c r="F9567" s="37"/>
      <c r="G9567" s="38"/>
      <c r="H9567" s="37"/>
      <c r="I9567" s="41"/>
      <c r="J9567" s="41"/>
      <c r="K9567" s="37"/>
      <c r="L9567" s="37"/>
      <c r="M9567" s="37"/>
      <c r="N9567" s="37"/>
      <c r="O9567" s="38"/>
    </row>
    <row r="9568" spans="2:15" x14ac:dyDescent="0.4">
      <c r="B9568" s="63"/>
      <c r="C9568" s="37"/>
      <c r="D9568" s="37"/>
      <c r="E9568" s="37"/>
      <c r="F9568" s="37"/>
      <c r="G9568" s="38"/>
      <c r="H9568" s="37"/>
      <c r="I9568" s="41"/>
      <c r="J9568" s="41"/>
      <c r="K9568" s="37"/>
      <c r="L9568" s="37"/>
      <c r="M9568" s="37"/>
      <c r="N9568" s="37"/>
      <c r="O9568" s="38"/>
    </row>
    <row r="9569" spans="2:15" x14ac:dyDescent="0.4">
      <c r="B9569" s="63"/>
      <c r="C9569" s="37"/>
      <c r="D9569" s="37"/>
      <c r="E9569" s="37"/>
      <c r="F9569" s="37"/>
      <c r="G9569" s="38"/>
      <c r="H9569" s="37"/>
      <c r="I9569" s="41"/>
      <c r="J9569" s="41"/>
      <c r="K9569" s="37"/>
      <c r="L9569" s="37"/>
      <c r="M9569" s="37"/>
      <c r="N9569" s="37"/>
      <c r="O9569" s="38"/>
    </row>
    <row r="9570" spans="2:15" x14ac:dyDescent="0.4">
      <c r="B9570" s="63"/>
      <c r="C9570" s="37"/>
      <c r="D9570" s="37"/>
      <c r="E9570" s="37"/>
      <c r="F9570" s="37"/>
      <c r="G9570" s="38"/>
      <c r="H9570" s="37"/>
      <c r="I9570" s="41"/>
      <c r="J9570" s="41"/>
      <c r="K9570" s="37"/>
      <c r="L9570" s="37"/>
      <c r="M9570" s="37"/>
      <c r="N9570" s="37"/>
      <c r="O9570" s="38"/>
    </row>
    <row r="9571" spans="2:15" x14ac:dyDescent="0.4">
      <c r="B9571" s="63"/>
      <c r="C9571" s="37"/>
      <c r="D9571" s="37"/>
      <c r="E9571" s="37"/>
      <c r="F9571" s="37"/>
      <c r="G9571" s="38"/>
      <c r="H9571" s="37"/>
      <c r="I9571" s="41"/>
      <c r="J9571" s="41"/>
      <c r="K9571" s="37"/>
      <c r="L9571" s="37"/>
      <c r="M9571" s="37"/>
      <c r="N9571" s="37"/>
      <c r="O9571" s="38"/>
    </row>
    <row r="9572" spans="2:15" x14ac:dyDescent="0.4">
      <c r="B9572" s="63"/>
      <c r="C9572" s="37"/>
      <c r="D9572" s="37"/>
      <c r="E9572" s="37"/>
      <c r="F9572" s="37"/>
      <c r="G9572" s="38"/>
      <c r="H9572" s="37"/>
      <c r="I9572" s="41"/>
      <c r="J9572" s="41"/>
      <c r="K9572" s="37"/>
      <c r="L9572" s="37"/>
      <c r="M9572" s="37"/>
      <c r="N9572" s="37"/>
      <c r="O9572" s="38"/>
    </row>
    <row r="9573" spans="2:15" x14ac:dyDescent="0.4">
      <c r="B9573" s="63"/>
      <c r="C9573" s="37"/>
      <c r="D9573" s="37"/>
      <c r="E9573" s="37"/>
      <c r="F9573" s="37"/>
      <c r="G9573" s="38"/>
      <c r="H9573" s="37"/>
      <c r="I9573" s="41"/>
      <c r="J9573" s="41"/>
      <c r="K9573" s="37"/>
      <c r="L9573" s="37"/>
      <c r="M9573" s="37"/>
      <c r="N9573" s="37"/>
      <c r="O9573" s="38"/>
    </row>
    <row r="9574" spans="2:15" x14ac:dyDescent="0.4">
      <c r="B9574" s="63"/>
      <c r="C9574" s="37"/>
      <c r="D9574" s="37"/>
      <c r="E9574" s="37"/>
      <c r="F9574" s="37"/>
      <c r="G9574" s="38"/>
      <c r="H9574" s="37"/>
      <c r="I9574" s="41"/>
      <c r="J9574" s="41"/>
      <c r="K9574" s="37"/>
      <c r="L9574" s="37"/>
      <c r="M9574" s="37"/>
      <c r="N9574" s="37"/>
      <c r="O9574" s="38"/>
    </row>
    <row r="9575" spans="2:15" x14ac:dyDescent="0.4">
      <c r="B9575" s="63"/>
      <c r="C9575" s="37"/>
      <c r="D9575" s="37"/>
      <c r="E9575" s="37"/>
      <c r="F9575" s="37"/>
      <c r="G9575" s="38"/>
      <c r="H9575" s="37"/>
      <c r="I9575" s="41"/>
      <c r="J9575" s="41"/>
      <c r="K9575" s="37"/>
      <c r="L9575" s="37"/>
      <c r="M9575" s="37"/>
      <c r="N9575" s="37"/>
      <c r="O9575" s="38"/>
    </row>
    <row r="9576" spans="2:15" x14ac:dyDescent="0.4">
      <c r="B9576" s="63"/>
      <c r="C9576" s="37"/>
      <c r="D9576" s="37"/>
      <c r="E9576" s="37"/>
      <c r="F9576" s="37"/>
      <c r="G9576" s="38"/>
      <c r="H9576" s="37"/>
      <c r="I9576" s="41"/>
      <c r="J9576" s="41"/>
      <c r="K9576" s="37"/>
      <c r="L9576" s="37"/>
      <c r="M9576" s="37"/>
      <c r="N9576" s="37"/>
      <c r="O9576" s="38"/>
    </row>
    <row r="9577" spans="2:15" x14ac:dyDescent="0.4">
      <c r="B9577" s="63"/>
      <c r="C9577" s="37"/>
      <c r="D9577" s="37"/>
      <c r="E9577" s="37"/>
      <c r="F9577" s="37"/>
      <c r="G9577" s="38"/>
      <c r="H9577" s="37"/>
      <c r="I9577" s="41"/>
      <c r="J9577" s="41"/>
      <c r="K9577" s="37"/>
      <c r="L9577" s="37"/>
      <c r="M9577" s="37"/>
      <c r="N9577" s="37"/>
      <c r="O9577" s="38"/>
    </row>
    <row r="9578" spans="2:15" x14ac:dyDescent="0.4">
      <c r="B9578" s="63"/>
      <c r="C9578" s="37"/>
      <c r="D9578" s="37"/>
      <c r="E9578" s="37"/>
      <c r="F9578" s="37"/>
      <c r="G9578" s="38"/>
      <c r="H9578" s="37"/>
      <c r="I9578" s="41"/>
      <c r="J9578" s="41"/>
      <c r="K9578" s="37"/>
      <c r="L9578" s="37"/>
      <c r="M9578" s="37"/>
      <c r="N9578" s="37"/>
      <c r="O9578" s="38"/>
    </row>
    <row r="9579" spans="2:15" x14ac:dyDescent="0.4">
      <c r="B9579" s="63"/>
      <c r="C9579" s="37"/>
      <c r="D9579" s="37"/>
      <c r="E9579" s="37"/>
      <c r="F9579" s="37"/>
      <c r="G9579" s="38"/>
      <c r="H9579" s="37"/>
      <c r="I9579" s="41"/>
      <c r="J9579" s="41"/>
      <c r="K9579" s="37"/>
      <c r="L9579" s="37"/>
      <c r="M9579" s="37"/>
      <c r="N9579" s="37"/>
      <c r="O9579" s="38"/>
    </row>
    <row r="9580" spans="2:15" x14ac:dyDescent="0.4">
      <c r="B9580" s="63"/>
      <c r="C9580" s="37"/>
      <c r="D9580" s="37"/>
      <c r="E9580" s="37"/>
      <c r="F9580" s="37"/>
      <c r="G9580" s="38"/>
      <c r="H9580" s="37"/>
      <c r="I9580" s="41"/>
      <c r="J9580" s="41"/>
      <c r="K9580" s="37"/>
      <c r="L9580" s="37"/>
      <c r="M9580" s="37"/>
      <c r="N9580" s="37"/>
      <c r="O9580" s="38"/>
    </row>
    <row r="9581" spans="2:15" x14ac:dyDescent="0.4">
      <c r="B9581" s="63"/>
      <c r="C9581" s="37"/>
      <c r="D9581" s="37"/>
      <c r="E9581" s="37"/>
      <c r="F9581" s="37"/>
      <c r="G9581" s="38"/>
      <c r="H9581" s="37"/>
      <c r="I9581" s="41"/>
      <c r="J9581" s="41"/>
      <c r="K9581" s="37"/>
      <c r="L9581" s="37"/>
      <c r="M9581" s="37"/>
      <c r="N9581" s="37"/>
      <c r="O9581" s="38"/>
    </row>
    <row r="9582" spans="2:15" x14ac:dyDescent="0.4">
      <c r="B9582" s="63"/>
      <c r="C9582" s="37"/>
      <c r="D9582" s="37"/>
      <c r="E9582" s="37"/>
      <c r="F9582" s="37"/>
      <c r="G9582" s="38"/>
      <c r="H9582" s="37"/>
      <c r="I9582" s="41"/>
      <c r="J9582" s="41"/>
      <c r="K9582" s="37"/>
      <c r="L9582" s="37"/>
      <c r="M9582" s="37"/>
      <c r="N9582" s="37"/>
      <c r="O9582" s="38"/>
    </row>
    <row r="9583" spans="2:15" x14ac:dyDescent="0.4">
      <c r="B9583" s="63"/>
      <c r="C9583" s="37"/>
      <c r="D9583" s="37"/>
      <c r="E9583" s="37"/>
      <c r="F9583" s="37"/>
      <c r="G9583" s="38"/>
      <c r="H9583" s="37"/>
      <c r="I9583" s="41"/>
      <c r="J9583" s="41"/>
      <c r="K9583" s="37"/>
      <c r="L9583" s="37"/>
      <c r="M9583" s="37"/>
      <c r="N9583" s="37"/>
      <c r="O9583" s="38"/>
    </row>
    <row r="9584" spans="2:15" x14ac:dyDescent="0.4">
      <c r="B9584" s="63"/>
      <c r="C9584" s="37"/>
      <c r="D9584" s="37"/>
      <c r="E9584" s="37"/>
      <c r="F9584" s="37"/>
      <c r="G9584" s="38"/>
      <c r="H9584" s="37"/>
      <c r="I9584" s="41"/>
      <c r="J9584" s="41"/>
      <c r="K9584" s="37"/>
      <c r="L9584" s="37"/>
      <c r="M9584" s="37"/>
      <c r="N9584" s="37"/>
      <c r="O9584" s="38"/>
    </row>
    <row r="9585" spans="2:15" x14ac:dyDescent="0.4">
      <c r="B9585" s="63"/>
      <c r="C9585" s="37"/>
      <c r="D9585" s="37"/>
      <c r="E9585" s="37"/>
      <c r="F9585" s="37"/>
      <c r="G9585" s="38"/>
      <c r="H9585" s="37"/>
      <c r="I9585" s="41"/>
      <c r="J9585" s="41"/>
      <c r="K9585" s="37"/>
      <c r="L9585" s="37"/>
      <c r="M9585" s="37"/>
      <c r="N9585" s="37"/>
      <c r="O9585" s="38"/>
    </row>
    <row r="9586" spans="2:15" x14ac:dyDescent="0.4">
      <c r="B9586" s="63"/>
      <c r="C9586" s="37"/>
      <c r="D9586" s="37"/>
      <c r="E9586" s="37"/>
      <c r="F9586" s="37"/>
      <c r="G9586" s="38"/>
      <c r="H9586" s="37"/>
      <c r="I9586" s="41"/>
      <c r="J9586" s="41"/>
      <c r="K9586" s="37"/>
      <c r="L9586" s="37"/>
      <c r="M9586" s="37"/>
      <c r="N9586" s="37"/>
      <c r="O9586" s="38"/>
    </row>
    <row r="9587" spans="2:15" x14ac:dyDescent="0.4">
      <c r="B9587" s="63"/>
      <c r="C9587" s="37"/>
      <c r="D9587" s="37"/>
      <c r="E9587" s="37"/>
      <c r="F9587" s="37"/>
      <c r="G9587" s="38"/>
      <c r="H9587" s="37"/>
      <c r="I9587" s="41"/>
      <c r="J9587" s="41"/>
      <c r="K9587" s="37"/>
      <c r="L9587" s="37"/>
      <c r="M9587" s="37"/>
      <c r="N9587" s="37"/>
      <c r="O9587" s="38"/>
    </row>
    <row r="9588" spans="2:15" x14ac:dyDescent="0.4">
      <c r="B9588" s="63"/>
      <c r="C9588" s="37"/>
      <c r="D9588" s="37"/>
      <c r="E9588" s="37"/>
      <c r="F9588" s="37"/>
      <c r="G9588" s="38"/>
      <c r="H9588" s="37"/>
      <c r="I9588" s="41"/>
      <c r="J9588" s="41"/>
      <c r="K9588" s="37"/>
      <c r="L9588" s="37"/>
      <c r="M9588" s="37"/>
      <c r="N9588" s="37"/>
      <c r="O9588" s="38"/>
    </row>
    <row r="9589" spans="2:15" x14ac:dyDescent="0.4">
      <c r="B9589" s="63"/>
      <c r="C9589" s="37"/>
      <c r="D9589" s="37"/>
      <c r="E9589" s="37"/>
      <c r="F9589" s="37"/>
      <c r="G9589" s="38"/>
      <c r="H9589" s="37"/>
      <c r="I9589" s="41"/>
      <c r="J9589" s="41"/>
      <c r="K9589" s="37"/>
      <c r="L9589" s="37"/>
      <c r="M9589" s="37"/>
      <c r="N9589" s="37"/>
      <c r="O9589" s="38"/>
    </row>
    <row r="9590" spans="2:15" x14ac:dyDescent="0.4">
      <c r="B9590" s="63"/>
      <c r="C9590" s="37"/>
      <c r="D9590" s="37"/>
      <c r="E9590" s="37"/>
      <c r="F9590" s="37"/>
      <c r="G9590" s="38"/>
      <c r="H9590" s="37"/>
      <c r="I9590" s="41"/>
      <c r="J9590" s="41"/>
      <c r="K9590" s="37"/>
      <c r="L9590" s="37"/>
      <c r="M9590" s="37"/>
      <c r="N9590" s="37"/>
      <c r="O9590" s="38"/>
    </row>
    <row r="9591" spans="2:15" x14ac:dyDescent="0.4">
      <c r="B9591" s="63"/>
      <c r="C9591" s="37"/>
      <c r="D9591" s="37"/>
      <c r="E9591" s="37"/>
      <c r="F9591" s="37"/>
      <c r="G9591" s="38"/>
      <c r="H9591" s="37"/>
      <c r="I9591" s="41"/>
      <c r="J9591" s="41"/>
      <c r="K9591" s="37"/>
      <c r="L9591" s="37"/>
      <c r="M9591" s="37"/>
      <c r="N9591" s="37"/>
      <c r="O9591" s="38"/>
    </row>
    <row r="9592" spans="2:15" x14ac:dyDescent="0.4">
      <c r="B9592" s="63"/>
      <c r="C9592" s="37"/>
      <c r="D9592" s="37"/>
      <c r="E9592" s="37"/>
      <c r="F9592" s="37"/>
      <c r="G9592" s="38"/>
      <c r="H9592" s="37"/>
      <c r="I9592" s="41"/>
      <c r="J9592" s="41"/>
      <c r="K9592" s="37"/>
      <c r="L9592" s="37"/>
      <c r="M9592" s="37"/>
      <c r="N9592" s="37"/>
      <c r="O9592" s="38"/>
    </row>
    <row r="9593" spans="2:15" x14ac:dyDescent="0.4">
      <c r="B9593" s="63"/>
      <c r="C9593" s="37"/>
      <c r="D9593" s="37"/>
      <c r="E9593" s="37"/>
      <c r="F9593" s="37"/>
      <c r="G9593" s="38"/>
      <c r="H9593" s="37"/>
      <c r="I9593" s="41"/>
      <c r="J9593" s="41"/>
      <c r="K9593" s="37"/>
      <c r="L9593" s="37"/>
      <c r="M9593" s="37"/>
      <c r="N9593" s="37"/>
      <c r="O9593" s="38"/>
    </row>
    <row r="9594" spans="2:15" x14ac:dyDescent="0.4">
      <c r="B9594" s="63"/>
      <c r="C9594" s="37"/>
      <c r="D9594" s="37"/>
      <c r="E9594" s="37"/>
      <c r="F9594" s="37"/>
      <c r="G9594" s="38"/>
      <c r="H9594" s="37"/>
      <c r="I9594" s="41"/>
      <c r="J9594" s="41"/>
      <c r="K9594" s="37"/>
      <c r="L9594" s="37"/>
      <c r="M9594" s="37"/>
      <c r="N9594" s="37"/>
      <c r="O9594" s="38"/>
    </row>
    <row r="9595" spans="2:15" x14ac:dyDescent="0.4">
      <c r="B9595" s="63"/>
      <c r="C9595" s="37"/>
      <c r="D9595" s="37"/>
      <c r="E9595" s="37"/>
      <c r="F9595" s="37"/>
      <c r="G9595" s="38"/>
      <c r="H9595" s="37"/>
      <c r="I9595" s="41"/>
      <c r="J9595" s="41"/>
      <c r="K9595" s="37"/>
      <c r="L9595" s="37"/>
      <c r="M9595" s="37"/>
      <c r="N9595" s="37"/>
      <c r="O9595" s="38"/>
    </row>
    <row r="9596" spans="2:15" x14ac:dyDescent="0.4">
      <c r="B9596" s="63"/>
      <c r="C9596" s="37"/>
      <c r="D9596" s="37"/>
      <c r="E9596" s="37"/>
      <c r="F9596" s="37"/>
      <c r="G9596" s="38"/>
      <c r="H9596" s="37"/>
      <c r="I9596" s="41"/>
      <c r="J9596" s="41"/>
      <c r="K9596" s="37"/>
      <c r="L9596" s="37"/>
      <c r="M9596" s="37"/>
      <c r="N9596" s="37"/>
      <c r="O9596" s="38"/>
    </row>
    <row r="9597" spans="2:15" x14ac:dyDescent="0.4">
      <c r="B9597" s="63"/>
      <c r="C9597" s="37"/>
      <c r="D9597" s="37"/>
      <c r="E9597" s="37"/>
      <c r="F9597" s="37"/>
      <c r="G9597" s="38"/>
      <c r="H9597" s="37"/>
      <c r="I9597" s="41"/>
      <c r="J9597" s="41"/>
      <c r="K9597" s="37"/>
      <c r="L9597" s="37"/>
      <c r="M9597" s="37"/>
      <c r="N9597" s="37"/>
      <c r="O9597" s="38"/>
    </row>
    <row r="9598" spans="2:15" x14ac:dyDescent="0.4">
      <c r="B9598" s="63"/>
      <c r="C9598" s="37"/>
      <c r="D9598" s="37"/>
      <c r="E9598" s="37"/>
      <c r="F9598" s="37"/>
      <c r="G9598" s="38"/>
      <c r="H9598" s="37"/>
      <c r="I9598" s="41"/>
      <c r="J9598" s="41"/>
      <c r="K9598" s="37"/>
      <c r="L9598" s="37"/>
      <c r="M9598" s="37"/>
      <c r="N9598" s="37"/>
      <c r="O9598" s="38"/>
    </row>
    <row r="9599" spans="2:15" x14ac:dyDescent="0.4">
      <c r="B9599" s="63"/>
      <c r="C9599" s="37"/>
      <c r="D9599" s="37"/>
      <c r="E9599" s="37"/>
      <c r="F9599" s="37"/>
      <c r="G9599" s="38"/>
      <c r="H9599" s="37"/>
      <c r="I9599" s="41"/>
      <c r="J9599" s="41"/>
      <c r="K9599" s="37"/>
      <c r="L9599" s="37"/>
      <c r="M9599" s="37"/>
      <c r="N9599" s="37"/>
      <c r="O9599" s="38"/>
    </row>
    <row r="9600" spans="2:15" x14ac:dyDescent="0.4">
      <c r="B9600" s="63"/>
      <c r="C9600" s="37"/>
      <c r="D9600" s="37"/>
      <c r="E9600" s="37"/>
      <c r="F9600" s="37"/>
      <c r="G9600" s="38"/>
      <c r="H9600" s="37"/>
      <c r="I9600" s="41"/>
      <c r="J9600" s="41"/>
      <c r="K9600" s="37"/>
      <c r="L9600" s="37"/>
      <c r="M9600" s="37"/>
      <c r="N9600" s="37"/>
      <c r="O9600" s="38"/>
    </row>
    <row r="9601" spans="2:15" x14ac:dyDescent="0.4">
      <c r="B9601" s="63"/>
      <c r="C9601" s="37"/>
      <c r="D9601" s="37"/>
      <c r="E9601" s="37"/>
      <c r="F9601" s="37"/>
      <c r="G9601" s="38"/>
      <c r="H9601" s="37"/>
      <c r="I9601" s="41"/>
      <c r="J9601" s="41"/>
      <c r="K9601" s="37"/>
      <c r="L9601" s="37"/>
      <c r="M9601" s="37"/>
      <c r="N9601" s="37"/>
      <c r="O9601" s="38"/>
    </row>
    <row r="9602" spans="2:15" x14ac:dyDescent="0.4">
      <c r="B9602" s="63"/>
      <c r="C9602" s="37"/>
      <c r="D9602" s="37"/>
      <c r="E9602" s="37"/>
      <c r="F9602" s="37"/>
      <c r="G9602" s="38"/>
      <c r="H9602" s="37"/>
      <c r="I9602" s="41"/>
      <c r="J9602" s="41"/>
      <c r="K9602" s="37"/>
      <c r="L9602" s="37"/>
      <c r="M9602" s="37"/>
      <c r="N9602" s="37"/>
      <c r="O9602" s="38"/>
    </row>
    <row r="9603" spans="2:15" x14ac:dyDescent="0.4">
      <c r="B9603" s="63"/>
      <c r="C9603" s="37"/>
      <c r="D9603" s="37"/>
      <c r="E9603" s="37"/>
      <c r="F9603" s="37"/>
      <c r="G9603" s="38"/>
      <c r="H9603" s="37"/>
      <c r="I9603" s="41"/>
      <c r="J9603" s="41"/>
      <c r="K9603" s="37"/>
      <c r="L9603" s="37"/>
      <c r="M9603" s="37"/>
      <c r="N9603" s="37"/>
      <c r="O9603" s="38"/>
    </row>
    <row r="9604" spans="2:15" x14ac:dyDescent="0.4">
      <c r="B9604" s="63"/>
      <c r="C9604" s="37"/>
      <c r="D9604" s="37"/>
      <c r="E9604" s="37"/>
      <c r="F9604" s="37"/>
      <c r="G9604" s="38"/>
      <c r="H9604" s="37"/>
      <c r="I9604" s="41"/>
      <c r="J9604" s="41"/>
      <c r="K9604" s="37"/>
      <c r="L9604" s="37"/>
      <c r="M9604" s="37"/>
      <c r="N9604" s="37"/>
      <c r="O9604" s="38"/>
    </row>
    <row r="9605" spans="2:15" x14ac:dyDescent="0.4">
      <c r="B9605" s="63"/>
      <c r="C9605" s="37"/>
      <c r="D9605" s="37"/>
      <c r="E9605" s="37"/>
      <c r="F9605" s="37"/>
      <c r="G9605" s="38"/>
      <c r="H9605" s="37"/>
      <c r="I9605" s="41"/>
      <c r="J9605" s="41"/>
      <c r="K9605" s="37"/>
      <c r="L9605" s="37"/>
      <c r="M9605" s="37"/>
      <c r="N9605" s="37"/>
      <c r="O9605" s="38"/>
    </row>
    <row r="9606" spans="2:15" x14ac:dyDescent="0.4">
      <c r="B9606" s="63"/>
      <c r="C9606" s="37"/>
      <c r="D9606" s="37"/>
      <c r="E9606" s="37"/>
      <c r="F9606" s="37"/>
      <c r="G9606" s="38"/>
      <c r="H9606" s="37"/>
      <c r="I9606" s="41"/>
      <c r="J9606" s="41"/>
      <c r="K9606" s="37"/>
      <c r="L9606" s="37"/>
      <c r="M9606" s="37"/>
      <c r="N9606" s="37"/>
      <c r="O9606" s="38"/>
    </row>
    <row r="9607" spans="2:15" x14ac:dyDescent="0.4">
      <c r="B9607" s="63"/>
      <c r="C9607" s="37"/>
      <c r="D9607" s="37"/>
      <c r="E9607" s="37"/>
      <c r="F9607" s="37"/>
      <c r="G9607" s="38"/>
      <c r="H9607" s="37"/>
      <c r="I9607" s="41"/>
      <c r="J9607" s="41"/>
      <c r="K9607" s="37"/>
      <c r="L9607" s="37"/>
      <c r="M9607" s="37"/>
      <c r="N9607" s="37"/>
      <c r="O9607" s="38"/>
    </row>
    <row r="9608" spans="2:15" x14ac:dyDescent="0.4">
      <c r="B9608" s="63"/>
      <c r="C9608" s="37"/>
      <c r="D9608" s="37"/>
      <c r="E9608" s="37"/>
      <c r="F9608" s="37"/>
      <c r="G9608" s="38"/>
      <c r="H9608" s="37"/>
      <c r="I9608" s="41"/>
      <c r="J9608" s="41"/>
      <c r="K9608" s="37"/>
      <c r="L9608" s="37"/>
      <c r="M9608" s="37"/>
      <c r="N9608" s="37"/>
      <c r="O9608" s="38"/>
    </row>
    <row r="9609" spans="2:15" x14ac:dyDescent="0.4">
      <c r="B9609" s="63"/>
      <c r="C9609" s="37"/>
      <c r="D9609" s="37"/>
      <c r="E9609" s="37"/>
      <c r="F9609" s="37"/>
      <c r="G9609" s="38"/>
      <c r="H9609" s="37"/>
      <c r="I9609" s="41"/>
      <c r="J9609" s="41"/>
      <c r="K9609" s="37"/>
      <c r="L9609" s="37"/>
      <c r="M9609" s="37"/>
      <c r="N9609" s="37"/>
      <c r="O9609" s="38"/>
    </row>
    <row r="9610" spans="2:15" x14ac:dyDescent="0.4">
      <c r="B9610" s="63"/>
      <c r="C9610" s="37"/>
      <c r="D9610" s="37"/>
      <c r="E9610" s="37"/>
      <c r="F9610" s="37"/>
      <c r="G9610" s="38"/>
      <c r="H9610" s="37"/>
      <c r="I9610" s="41"/>
      <c r="J9610" s="41"/>
      <c r="K9610" s="37"/>
      <c r="L9610" s="37"/>
      <c r="M9610" s="37"/>
      <c r="N9610" s="37"/>
      <c r="O9610" s="38"/>
    </row>
    <row r="9611" spans="2:15" x14ac:dyDescent="0.4">
      <c r="B9611" s="63"/>
      <c r="C9611" s="37"/>
      <c r="D9611" s="37"/>
      <c r="E9611" s="37"/>
      <c r="F9611" s="37"/>
      <c r="G9611" s="38"/>
      <c r="H9611" s="37"/>
      <c r="I9611" s="41"/>
      <c r="J9611" s="41"/>
      <c r="K9611" s="37"/>
      <c r="L9611" s="37"/>
      <c r="M9611" s="37"/>
      <c r="N9611" s="37"/>
      <c r="O9611" s="38"/>
    </row>
    <row r="9612" spans="2:15" x14ac:dyDescent="0.4">
      <c r="B9612" s="63"/>
      <c r="C9612" s="37"/>
      <c r="D9612" s="37"/>
      <c r="E9612" s="37"/>
      <c r="F9612" s="37"/>
      <c r="G9612" s="38"/>
      <c r="H9612" s="37"/>
      <c r="I9612" s="41"/>
      <c r="J9612" s="41"/>
      <c r="K9612" s="37"/>
      <c r="L9612" s="37"/>
      <c r="M9612" s="37"/>
      <c r="N9612" s="37"/>
      <c r="O9612" s="38"/>
    </row>
    <row r="9613" spans="2:15" x14ac:dyDescent="0.4">
      <c r="B9613" s="63"/>
      <c r="C9613" s="37"/>
      <c r="D9613" s="37"/>
      <c r="E9613" s="37"/>
      <c r="F9613" s="37"/>
      <c r="G9613" s="38"/>
      <c r="H9613" s="37"/>
      <c r="I9613" s="41"/>
      <c r="J9613" s="41"/>
      <c r="K9613" s="37"/>
      <c r="L9613" s="37"/>
      <c r="M9613" s="37"/>
      <c r="N9613" s="37"/>
      <c r="O9613" s="38"/>
    </row>
    <row r="9614" spans="2:15" x14ac:dyDescent="0.4">
      <c r="B9614" s="63"/>
      <c r="C9614" s="37"/>
      <c r="D9614" s="37"/>
      <c r="E9614" s="37"/>
      <c r="F9614" s="37"/>
      <c r="G9614" s="38"/>
      <c r="H9614" s="37"/>
      <c r="I9614" s="41"/>
      <c r="J9614" s="41"/>
      <c r="K9614" s="37"/>
      <c r="L9614" s="37"/>
      <c r="M9614" s="37"/>
      <c r="N9614" s="37"/>
      <c r="O9614" s="38"/>
    </row>
    <row r="9615" spans="2:15" x14ac:dyDescent="0.4">
      <c r="B9615" s="63"/>
      <c r="C9615" s="37"/>
      <c r="D9615" s="37"/>
      <c r="E9615" s="37"/>
      <c r="F9615" s="37"/>
      <c r="G9615" s="38"/>
      <c r="H9615" s="37"/>
      <c r="I9615" s="41"/>
      <c r="J9615" s="41"/>
      <c r="K9615" s="37"/>
      <c r="L9615" s="37"/>
      <c r="M9615" s="37"/>
      <c r="N9615" s="37"/>
      <c r="O9615" s="38"/>
    </row>
    <row r="9616" spans="2:15" x14ac:dyDescent="0.4">
      <c r="B9616" s="63"/>
      <c r="C9616" s="37"/>
      <c r="D9616" s="37"/>
      <c r="E9616" s="37"/>
      <c r="F9616" s="37"/>
      <c r="G9616" s="38"/>
      <c r="H9616" s="37"/>
      <c r="I9616" s="41"/>
      <c r="J9616" s="41"/>
      <c r="K9616" s="37"/>
      <c r="L9616" s="37"/>
      <c r="M9616" s="37"/>
      <c r="N9616" s="37"/>
      <c r="O9616" s="38"/>
    </row>
    <row r="9617" spans="2:15" x14ac:dyDescent="0.4">
      <c r="B9617" s="63"/>
      <c r="C9617" s="37"/>
      <c r="D9617" s="37"/>
      <c r="E9617" s="37"/>
      <c r="F9617" s="37"/>
      <c r="G9617" s="38"/>
      <c r="H9617" s="37"/>
      <c r="I9617" s="41"/>
      <c r="J9617" s="41"/>
      <c r="K9617" s="37"/>
      <c r="L9617" s="37"/>
      <c r="M9617" s="37"/>
      <c r="N9617" s="37"/>
      <c r="O9617" s="38"/>
    </row>
    <row r="9618" spans="2:15" x14ac:dyDescent="0.4">
      <c r="B9618" s="63"/>
      <c r="C9618" s="37"/>
      <c r="D9618" s="37"/>
      <c r="E9618" s="37"/>
      <c r="F9618" s="37"/>
      <c r="G9618" s="38"/>
      <c r="H9618" s="37"/>
      <c r="I9618" s="41"/>
      <c r="J9618" s="41"/>
      <c r="K9618" s="37"/>
      <c r="L9618" s="37"/>
      <c r="M9618" s="37"/>
      <c r="N9618" s="37"/>
      <c r="O9618" s="38"/>
    </row>
    <row r="9619" spans="2:15" x14ac:dyDescent="0.4">
      <c r="B9619" s="63"/>
      <c r="C9619" s="37"/>
      <c r="D9619" s="37"/>
      <c r="E9619" s="37"/>
      <c r="F9619" s="37"/>
      <c r="G9619" s="38"/>
      <c r="H9619" s="37"/>
      <c r="I9619" s="41"/>
      <c r="J9619" s="41"/>
      <c r="K9619" s="37"/>
      <c r="L9619" s="37"/>
      <c r="M9619" s="37"/>
      <c r="N9619" s="37"/>
      <c r="O9619" s="38"/>
    </row>
    <row r="9620" spans="2:15" x14ac:dyDescent="0.4">
      <c r="B9620" s="63"/>
      <c r="C9620" s="37"/>
      <c r="D9620" s="37"/>
      <c r="E9620" s="37"/>
      <c r="F9620" s="37"/>
      <c r="G9620" s="38"/>
      <c r="H9620" s="37"/>
      <c r="I9620" s="41"/>
      <c r="J9620" s="41"/>
      <c r="K9620" s="37"/>
      <c r="L9620" s="37"/>
      <c r="M9620" s="37"/>
      <c r="N9620" s="37"/>
      <c r="O9620" s="38"/>
    </row>
    <row r="9621" spans="2:15" x14ac:dyDescent="0.4">
      <c r="B9621" s="63"/>
      <c r="C9621" s="37"/>
      <c r="D9621" s="37"/>
      <c r="E9621" s="37"/>
      <c r="F9621" s="37"/>
      <c r="G9621" s="38"/>
      <c r="H9621" s="37"/>
      <c r="I9621" s="41"/>
      <c r="J9621" s="41"/>
      <c r="K9621" s="37"/>
      <c r="L9621" s="37"/>
      <c r="M9621" s="37"/>
      <c r="N9621" s="37"/>
      <c r="O9621" s="38"/>
    </row>
    <row r="9622" spans="2:15" x14ac:dyDescent="0.4">
      <c r="B9622" s="63"/>
      <c r="C9622" s="37"/>
      <c r="D9622" s="37"/>
      <c r="E9622" s="37"/>
      <c r="F9622" s="37"/>
      <c r="G9622" s="38"/>
      <c r="H9622" s="37"/>
      <c r="I9622" s="41"/>
      <c r="J9622" s="41"/>
      <c r="K9622" s="37"/>
      <c r="L9622" s="37"/>
      <c r="M9622" s="37"/>
      <c r="N9622" s="37"/>
      <c r="O9622" s="38"/>
    </row>
    <row r="9623" spans="2:15" x14ac:dyDescent="0.4">
      <c r="B9623" s="63"/>
      <c r="C9623" s="37"/>
      <c r="D9623" s="37"/>
      <c r="E9623" s="37"/>
      <c r="F9623" s="37"/>
      <c r="G9623" s="38"/>
      <c r="H9623" s="37"/>
      <c r="I9623" s="41"/>
      <c r="J9623" s="41"/>
      <c r="K9623" s="37"/>
      <c r="L9623" s="37"/>
      <c r="M9623" s="37"/>
      <c r="N9623" s="37"/>
      <c r="O9623" s="38"/>
    </row>
    <row r="9624" spans="2:15" x14ac:dyDescent="0.4">
      <c r="B9624" s="63"/>
      <c r="C9624" s="37"/>
      <c r="D9624" s="37"/>
      <c r="E9624" s="37"/>
      <c r="F9624" s="37"/>
      <c r="G9624" s="38"/>
      <c r="H9624" s="37"/>
      <c r="I9624" s="41"/>
      <c r="J9624" s="41"/>
      <c r="K9624" s="37"/>
      <c r="L9624" s="37"/>
      <c r="M9624" s="37"/>
      <c r="N9624" s="37"/>
      <c r="O9624" s="38"/>
    </row>
    <row r="9625" spans="2:15" x14ac:dyDescent="0.4">
      <c r="B9625" s="63"/>
      <c r="C9625" s="37"/>
      <c r="D9625" s="37"/>
      <c r="E9625" s="37"/>
      <c r="F9625" s="37"/>
      <c r="G9625" s="38"/>
      <c r="H9625" s="37"/>
      <c r="I9625" s="41"/>
      <c r="J9625" s="41"/>
      <c r="K9625" s="37"/>
      <c r="L9625" s="37"/>
      <c r="M9625" s="37"/>
      <c r="N9625" s="37"/>
      <c r="O9625" s="38"/>
    </row>
    <row r="9626" spans="2:15" x14ac:dyDescent="0.4">
      <c r="B9626" s="63"/>
      <c r="C9626" s="37"/>
      <c r="D9626" s="37"/>
      <c r="E9626" s="37"/>
      <c r="F9626" s="37"/>
      <c r="G9626" s="38"/>
      <c r="H9626" s="37"/>
      <c r="I9626" s="41"/>
      <c r="J9626" s="41"/>
      <c r="K9626" s="37"/>
      <c r="L9626" s="37"/>
      <c r="M9626" s="37"/>
      <c r="N9626" s="37"/>
      <c r="O9626" s="38"/>
    </row>
    <row r="9627" spans="2:15" x14ac:dyDescent="0.4">
      <c r="B9627" s="63"/>
      <c r="C9627" s="37"/>
      <c r="D9627" s="37"/>
      <c r="E9627" s="37"/>
      <c r="F9627" s="37"/>
      <c r="G9627" s="38"/>
      <c r="H9627" s="37"/>
      <c r="I9627" s="41"/>
      <c r="J9627" s="41"/>
      <c r="K9627" s="37"/>
      <c r="L9627" s="37"/>
      <c r="M9627" s="37"/>
      <c r="N9627" s="37"/>
      <c r="O9627" s="38"/>
    </row>
    <row r="9628" spans="2:15" x14ac:dyDescent="0.4">
      <c r="B9628" s="63"/>
      <c r="C9628" s="37"/>
      <c r="D9628" s="37"/>
      <c r="E9628" s="37"/>
      <c r="F9628" s="37"/>
      <c r="G9628" s="38"/>
      <c r="H9628" s="37"/>
      <c r="I9628" s="41"/>
      <c r="J9628" s="41"/>
      <c r="K9628" s="37"/>
      <c r="L9628" s="37"/>
      <c r="M9628" s="37"/>
      <c r="N9628" s="37"/>
      <c r="O9628" s="38"/>
    </row>
    <row r="9629" spans="2:15" x14ac:dyDescent="0.4">
      <c r="B9629" s="63"/>
      <c r="C9629" s="37"/>
      <c r="D9629" s="37"/>
      <c r="E9629" s="37"/>
      <c r="F9629" s="37"/>
      <c r="G9629" s="38"/>
      <c r="H9629" s="37"/>
      <c r="I9629" s="41"/>
      <c r="J9629" s="41"/>
      <c r="K9629" s="37"/>
      <c r="L9629" s="37"/>
      <c r="M9629" s="37"/>
      <c r="N9629" s="37"/>
      <c r="O9629" s="38"/>
    </row>
    <row r="9630" spans="2:15" x14ac:dyDescent="0.4">
      <c r="B9630" s="63"/>
      <c r="C9630" s="37"/>
      <c r="D9630" s="37"/>
      <c r="E9630" s="37"/>
      <c r="F9630" s="37"/>
      <c r="G9630" s="38"/>
      <c r="H9630" s="37"/>
      <c r="I9630" s="41"/>
      <c r="J9630" s="41"/>
      <c r="K9630" s="37"/>
      <c r="L9630" s="37"/>
      <c r="M9630" s="37"/>
      <c r="N9630" s="37"/>
      <c r="O9630" s="38"/>
    </row>
    <row r="9631" spans="2:15" x14ac:dyDescent="0.4">
      <c r="B9631" s="63"/>
      <c r="C9631" s="37"/>
      <c r="D9631" s="37"/>
      <c r="E9631" s="37"/>
      <c r="F9631" s="37"/>
      <c r="G9631" s="38"/>
      <c r="H9631" s="37"/>
      <c r="I9631" s="41"/>
      <c r="J9631" s="41"/>
      <c r="K9631" s="37"/>
      <c r="L9631" s="37"/>
      <c r="M9631" s="37"/>
      <c r="N9631" s="37"/>
      <c r="O9631" s="38"/>
    </row>
    <row r="9632" spans="2:15" x14ac:dyDescent="0.4">
      <c r="B9632" s="63"/>
      <c r="C9632" s="37"/>
      <c r="D9632" s="37"/>
      <c r="E9632" s="37"/>
      <c r="F9632" s="37"/>
      <c r="G9632" s="38"/>
      <c r="H9632" s="37"/>
      <c r="I9632" s="41"/>
      <c r="J9632" s="41"/>
      <c r="K9632" s="37"/>
      <c r="L9632" s="37"/>
      <c r="M9632" s="37"/>
      <c r="N9632" s="37"/>
      <c r="O9632" s="38"/>
    </row>
    <row r="9633" spans="2:15" x14ac:dyDescent="0.4">
      <c r="B9633" s="63"/>
      <c r="C9633" s="37"/>
      <c r="D9633" s="37"/>
      <c r="E9633" s="37"/>
      <c r="F9633" s="37"/>
      <c r="G9633" s="38"/>
      <c r="H9633" s="37"/>
      <c r="I9633" s="41"/>
      <c r="J9633" s="41"/>
      <c r="K9633" s="37"/>
      <c r="L9633" s="37"/>
      <c r="M9633" s="37"/>
      <c r="N9633" s="37"/>
      <c r="O9633" s="38"/>
    </row>
    <row r="9634" spans="2:15" x14ac:dyDescent="0.4">
      <c r="B9634" s="63"/>
      <c r="C9634" s="37"/>
      <c r="D9634" s="37"/>
      <c r="E9634" s="37"/>
      <c r="F9634" s="37"/>
      <c r="G9634" s="38"/>
      <c r="H9634" s="37"/>
      <c r="I9634" s="41"/>
      <c r="J9634" s="41"/>
      <c r="K9634" s="37"/>
      <c r="L9634" s="37"/>
      <c r="M9634" s="37"/>
      <c r="N9634" s="37"/>
      <c r="O9634" s="38"/>
    </row>
    <row r="9635" spans="2:15" x14ac:dyDescent="0.4">
      <c r="B9635" s="63"/>
      <c r="C9635" s="37"/>
      <c r="D9635" s="37"/>
      <c r="E9635" s="37"/>
      <c r="F9635" s="37"/>
      <c r="G9635" s="38"/>
      <c r="H9635" s="37"/>
      <c r="I9635" s="41"/>
      <c r="J9635" s="41"/>
      <c r="K9635" s="37"/>
      <c r="L9635" s="37"/>
      <c r="M9635" s="37"/>
      <c r="N9635" s="37"/>
      <c r="O9635" s="38"/>
    </row>
    <row r="9636" spans="2:15" x14ac:dyDescent="0.4">
      <c r="B9636" s="63"/>
      <c r="C9636" s="37"/>
      <c r="D9636" s="37"/>
      <c r="E9636" s="37"/>
      <c r="F9636" s="37"/>
      <c r="G9636" s="38"/>
      <c r="H9636" s="37"/>
      <c r="I9636" s="41"/>
      <c r="J9636" s="41"/>
      <c r="K9636" s="37"/>
      <c r="L9636" s="37"/>
      <c r="M9636" s="37"/>
      <c r="N9636" s="37"/>
      <c r="O9636" s="38"/>
    </row>
    <row r="9637" spans="2:15" x14ac:dyDescent="0.4">
      <c r="B9637" s="63"/>
      <c r="C9637" s="37"/>
      <c r="D9637" s="37"/>
      <c r="E9637" s="37"/>
      <c r="F9637" s="37"/>
      <c r="G9637" s="38"/>
      <c r="H9637" s="37"/>
      <c r="I9637" s="41"/>
      <c r="J9637" s="41"/>
      <c r="K9637" s="37"/>
      <c r="L9637" s="37"/>
      <c r="M9637" s="37"/>
      <c r="N9637" s="37"/>
      <c r="O9637" s="38"/>
    </row>
    <row r="9638" spans="2:15" x14ac:dyDescent="0.4">
      <c r="B9638" s="63"/>
      <c r="C9638" s="37"/>
      <c r="D9638" s="37"/>
      <c r="E9638" s="37"/>
      <c r="F9638" s="37"/>
      <c r="G9638" s="38"/>
      <c r="H9638" s="37"/>
      <c r="I9638" s="41"/>
      <c r="J9638" s="41"/>
      <c r="K9638" s="37"/>
      <c r="L9638" s="37"/>
      <c r="M9638" s="37"/>
      <c r="N9638" s="37"/>
      <c r="O9638" s="38"/>
    </row>
    <row r="9639" spans="2:15" x14ac:dyDescent="0.4">
      <c r="B9639" s="63"/>
      <c r="C9639" s="37"/>
      <c r="D9639" s="37"/>
      <c r="E9639" s="37"/>
      <c r="F9639" s="37"/>
      <c r="G9639" s="38"/>
      <c r="H9639" s="37"/>
      <c r="I9639" s="41"/>
      <c r="J9639" s="41"/>
      <c r="K9639" s="37"/>
      <c r="L9639" s="37"/>
      <c r="M9639" s="37"/>
      <c r="N9639" s="37"/>
      <c r="O9639" s="38"/>
    </row>
    <row r="9640" spans="2:15" x14ac:dyDescent="0.4">
      <c r="B9640" s="63"/>
      <c r="C9640" s="37"/>
      <c r="D9640" s="37"/>
      <c r="E9640" s="37"/>
      <c r="F9640" s="37"/>
      <c r="G9640" s="38"/>
      <c r="H9640" s="37"/>
      <c r="I9640" s="41"/>
      <c r="J9640" s="41"/>
      <c r="K9640" s="37"/>
      <c r="L9640" s="37"/>
      <c r="M9640" s="37"/>
      <c r="N9640" s="37"/>
      <c r="O9640" s="38"/>
    </row>
    <row r="9641" spans="2:15" x14ac:dyDescent="0.4">
      <c r="B9641" s="63"/>
      <c r="C9641" s="37"/>
      <c r="D9641" s="37"/>
      <c r="E9641" s="37"/>
      <c r="F9641" s="37"/>
      <c r="G9641" s="38"/>
      <c r="H9641" s="37"/>
      <c r="I9641" s="41"/>
      <c r="J9641" s="41"/>
      <c r="K9641" s="37"/>
      <c r="L9641" s="37"/>
      <c r="M9641" s="37"/>
      <c r="N9641" s="37"/>
      <c r="O9641" s="38"/>
    </row>
    <row r="9642" spans="2:15" x14ac:dyDescent="0.4">
      <c r="B9642" s="63"/>
      <c r="C9642" s="37"/>
      <c r="D9642" s="37"/>
      <c r="E9642" s="37"/>
      <c r="F9642" s="37"/>
      <c r="G9642" s="38"/>
      <c r="H9642" s="37"/>
      <c r="I9642" s="41"/>
      <c r="J9642" s="41"/>
      <c r="K9642" s="37"/>
      <c r="L9642" s="37"/>
      <c r="M9642" s="37"/>
      <c r="N9642" s="37"/>
      <c r="O9642" s="38"/>
    </row>
    <row r="9643" spans="2:15" x14ac:dyDescent="0.4">
      <c r="B9643" s="63"/>
      <c r="C9643" s="37"/>
      <c r="D9643" s="37"/>
      <c r="E9643" s="37"/>
      <c r="F9643" s="37"/>
      <c r="G9643" s="38"/>
      <c r="H9643" s="37"/>
      <c r="I9643" s="41"/>
      <c r="J9643" s="41"/>
      <c r="K9643" s="37"/>
      <c r="L9643" s="37"/>
      <c r="M9643" s="37"/>
      <c r="N9643" s="37"/>
      <c r="O9643" s="38"/>
    </row>
    <row r="9644" spans="2:15" x14ac:dyDescent="0.4">
      <c r="B9644" s="63"/>
      <c r="C9644" s="37"/>
      <c r="D9644" s="37"/>
      <c r="E9644" s="37"/>
      <c r="F9644" s="37"/>
      <c r="G9644" s="38"/>
      <c r="H9644" s="37"/>
      <c r="I9644" s="41"/>
      <c r="J9644" s="41"/>
      <c r="K9644" s="37"/>
      <c r="L9644" s="37"/>
      <c r="M9644" s="37"/>
      <c r="N9644" s="37"/>
      <c r="O9644" s="38"/>
    </row>
    <row r="9645" spans="2:15" x14ac:dyDescent="0.4">
      <c r="B9645" s="63"/>
      <c r="C9645" s="37"/>
      <c r="D9645" s="37"/>
      <c r="E9645" s="37"/>
      <c r="F9645" s="37"/>
      <c r="G9645" s="38"/>
      <c r="H9645" s="37"/>
      <c r="I9645" s="41"/>
      <c r="J9645" s="41"/>
      <c r="K9645" s="37"/>
      <c r="L9645" s="37"/>
      <c r="M9645" s="37"/>
      <c r="N9645" s="37"/>
      <c r="O9645" s="38"/>
    </row>
    <row r="9646" spans="2:15" x14ac:dyDescent="0.4">
      <c r="B9646" s="63"/>
      <c r="C9646" s="37"/>
      <c r="D9646" s="37"/>
      <c r="E9646" s="37"/>
      <c r="F9646" s="37"/>
      <c r="G9646" s="38"/>
      <c r="H9646" s="37"/>
      <c r="I9646" s="41"/>
      <c r="J9646" s="41"/>
      <c r="K9646" s="37"/>
      <c r="L9646" s="37"/>
      <c r="M9646" s="37"/>
      <c r="N9646" s="37"/>
      <c r="O9646" s="38"/>
    </row>
    <row r="9647" spans="2:15" x14ac:dyDescent="0.4">
      <c r="B9647" s="63"/>
      <c r="C9647" s="37"/>
      <c r="D9647" s="37"/>
      <c r="E9647" s="37"/>
      <c r="F9647" s="37"/>
      <c r="G9647" s="38"/>
      <c r="H9647" s="37"/>
      <c r="I9647" s="41"/>
      <c r="J9647" s="41"/>
      <c r="K9647" s="37"/>
      <c r="L9647" s="37"/>
      <c r="M9647" s="37"/>
      <c r="N9647" s="37"/>
      <c r="O9647" s="38"/>
    </row>
    <row r="9648" spans="2:15" x14ac:dyDescent="0.4">
      <c r="B9648" s="63"/>
      <c r="C9648" s="37"/>
      <c r="D9648" s="37"/>
      <c r="E9648" s="37"/>
      <c r="F9648" s="37"/>
      <c r="G9648" s="38"/>
      <c r="H9648" s="37"/>
      <c r="I9648" s="41"/>
      <c r="J9648" s="41"/>
      <c r="K9648" s="37"/>
      <c r="L9648" s="37"/>
      <c r="M9648" s="37"/>
      <c r="N9648" s="37"/>
      <c r="O9648" s="38"/>
    </row>
    <row r="9649" spans="2:15" x14ac:dyDescent="0.4">
      <c r="B9649" s="63"/>
      <c r="C9649" s="37"/>
      <c r="D9649" s="37"/>
      <c r="E9649" s="37"/>
      <c r="F9649" s="37"/>
      <c r="G9649" s="38"/>
      <c r="H9649" s="37"/>
      <c r="I9649" s="41"/>
      <c r="J9649" s="41"/>
      <c r="K9649" s="37"/>
      <c r="L9649" s="37"/>
      <c r="M9649" s="37"/>
      <c r="N9649" s="37"/>
      <c r="O9649" s="38"/>
    </row>
    <row r="9650" spans="2:15" x14ac:dyDescent="0.4">
      <c r="B9650" s="63"/>
      <c r="C9650" s="37"/>
      <c r="D9650" s="37"/>
      <c r="E9650" s="37"/>
      <c r="F9650" s="37"/>
      <c r="G9650" s="38"/>
      <c r="H9650" s="37"/>
      <c r="I9650" s="41"/>
      <c r="J9650" s="41"/>
      <c r="K9650" s="37"/>
      <c r="L9650" s="37"/>
      <c r="M9650" s="37"/>
      <c r="N9650" s="37"/>
      <c r="O9650" s="38"/>
    </row>
    <row r="9651" spans="2:15" x14ac:dyDescent="0.4">
      <c r="B9651" s="63"/>
      <c r="C9651" s="37"/>
      <c r="D9651" s="37"/>
      <c r="E9651" s="37"/>
      <c r="F9651" s="37"/>
      <c r="G9651" s="38"/>
      <c r="H9651" s="37"/>
      <c r="I9651" s="41"/>
      <c r="J9651" s="41"/>
      <c r="K9651" s="37"/>
      <c r="L9651" s="37"/>
      <c r="M9651" s="37"/>
      <c r="N9651" s="37"/>
      <c r="O9651" s="38"/>
    </row>
    <row r="9652" spans="2:15" x14ac:dyDescent="0.4">
      <c r="B9652" s="63"/>
      <c r="C9652" s="37"/>
      <c r="D9652" s="37"/>
      <c r="E9652" s="37"/>
      <c r="F9652" s="37"/>
      <c r="G9652" s="38"/>
      <c r="H9652" s="37"/>
      <c r="I9652" s="41"/>
      <c r="J9652" s="41"/>
      <c r="K9652" s="37"/>
      <c r="L9652" s="37"/>
      <c r="M9652" s="37"/>
      <c r="N9652" s="37"/>
      <c r="O9652" s="38"/>
    </row>
    <row r="9653" spans="2:15" x14ac:dyDescent="0.4">
      <c r="B9653" s="63"/>
      <c r="C9653" s="37"/>
      <c r="D9653" s="37"/>
      <c r="E9653" s="37"/>
      <c r="F9653" s="37"/>
      <c r="G9653" s="38"/>
      <c r="H9653" s="37"/>
      <c r="I9653" s="41"/>
      <c r="J9653" s="41"/>
      <c r="K9653" s="37"/>
      <c r="L9653" s="37"/>
      <c r="M9653" s="37"/>
      <c r="N9653" s="37"/>
      <c r="O9653" s="38"/>
    </row>
    <row r="9654" spans="2:15" x14ac:dyDescent="0.4">
      <c r="B9654" s="63"/>
      <c r="C9654" s="37"/>
      <c r="D9654" s="37"/>
      <c r="E9654" s="37"/>
      <c r="F9654" s="37"/>
      <c r="G9654" s="38"/>
      <c r="H9654" s="37"/>
      <c r="I9654" s="41"/>
      <c r="J9654" s="41"/>
      <c r="K9654" s="37"/>
      <c r="L9654" s="37"/>
      <c r="M9654" s="37"/>
      <c r="N9654" s="37"/>
      <c r="O9654" s="38"/>
    </row>
    <row r="9655" spans="2:15" x14ac:dyDescent="0.4">
      <c r="B9655" s="63"/>
      <c r="C9655" s="37"/>
      <c r="D9655" s="37"/>
      <c r="E9655" s="37"/>
      <c r="F9655" s="37"/>
      <c r="G9655" s="38"/>
      <c r="H9655" s="37"/>
      <c r="I9655" s="41"/>
      <c r="J9655" s="41"/>
      <c r="K9655" s="37"/>
      <c r="L9655" s="37"/>
      <c r="M9655" s="37"/>
      <c r="N9655" s="37"/>
      <c r="O9655" s="38"/>
    </row>
    <row r="9656" spans="2:15" x14ac:dyDescent="0.4">
      <c r="B9656" s="63"/>
      <c r="C9656" s="37"/>
      <c r="D9656" s="37"/>
      <c r="E9656" s="37"/>
      <c r="F9656" s="37"/>
      <c r="G9656" s="38"/>
      <c r="H9656" s="37"/>
      <c r="I9656" s="41"/>
      <c r="J9656" s="41"/>
      <c r="K9656" s="37"/>
      <c r="L9656" s="37"/>
      <c r="M9656" s="37"/>
      <c r="N9656" s="37"/>
      <c r="O9656" s="38"/>
    </row>
    <row r="9657" spans="2:15" x14ac:dyDescent="0.4">
      <c r="B9657" s="63"/>
      <c r="C9657" s="37"/>
      <c r="D9657" s="37"/>
      <c r="E9657" s="37"/>
      <c r="F9657" s="37"/>
      <c r="G9657" s="38"/>
      <c r="H9657" s="37"/>
      <c r="I9657" s="41"/>
      <c r="J9657" s="41"/>
      <c r="K9657" s="37"/>
      <c r="L9657" s="37"/>
      <c r="M9657" s="37"/>
      <c r="N9657" s="37"/>
      <c r="O9657" s="38"/>
    </row>
    <row r="9658" spans="2:15" x14ac:dyDescent="0.4">
      <c r="B9658" s="63"/>
      <c r="C9658" s="37"/>
      <c r="D9658" s="37"/>
      <c r="E9658" s="37"/>
      <c r="F9658" s="37"/>
      <c r="G9658" s="38"/>
      <c r="H9658" s="37"/>
      <c r="I9658" s="41"/>
      <c r="J9658" s="41"/>
      <c r="K9658" s="37"/>
      <c r="L9658" s="37"/>
      <c r="M9658" s="37"/>
      <c r="N9658" s="37"/>
      <c r="O9658" s="38"/>
    </row>
    <row r="9659" spans="2:15" x14ac:dyDescent="0.4">
      <c r="B9659" s="63"/>
      <c r="C9659" s="37"/>
      <c r="D9659" s="37"/>
      <c r="E9659" s="37"/>
      <c r="F9659" s="37"/>
      <c r="G9659" s="38"/>
      <c r="H9659" s="37"/>
      <c r="I9659" s="41"/>
      <c r="J9659" s="41"/>
      <c r="K9659" s="37"/>
      <c r="L9659" s="37"/>
      <c r="M9659" s="37"/>
      <c r="N9659" s="37"/>
      <c r="O9659" s="38"/>
    </row>
    <row r="9660" spans="2:15" x14ac:dyDescent="0.4">
      <c r="B9660" s="63"/>
      <c r="C9660" s="37"/>
      <c r="D9660" s="37"/>
      <c r="E9660" s="37"/>
      <c r="F9660" s="37"/>
      <c r="G9660" s="38"/>
      <c r="H9660" s="37"/>
      <c r="I9660" s="41"/>
      <c r="J9660" s="41"/>
      <c r="K9660" s="37"/>
      <c r="L9660" s="37"/>
      <c r="M9660" s="37"/>
      <c r="N9660" s="37"/>
      <c r="O9660" s="38"/>
    </row>
    <row r="9661" spans="2:15" x14ac:dyDescent="0.4">
      <c r="B9661" s="63"/>
      <c r="C9661" s="37"/>
      <c r="D9661" s="37"/>
      <c r="E9661" s="37"/>
      <c r="F9661" s="37"/>
      <c r="G9661" s="38"/>
      <c r="H9661" s="37"/>
      <c r="I9661" s="41"/>
      <c r="J9661" s="41"/>
      <c r="K9661" s="37"/>
      <c r="L9661" s="37"/>
      <c r="M9661" s="37"/>
      <c r="N9661" s="37"/>
      <c r="O9661" s="38"/>
    </row>
    <row r="9662" spans="2:15" x14ac:dyDescent="0.4">
      <c r="B9662" s="63"/>
      <c r="C9662" s="37"/>
      <c r="D9662" s="37"/>
      <c r="E9662" s="37"/>
      <c r="F9662" s="37"/>
      <c r="G9662" s="38"/>
      <c r="H9662" s="37"/>
      <c r="I9662" s="41"/>
      <c r="J9662" s="41"/>
      <c r="K9662" s="37"/>
      <c r="L9662" s="37"/>
      <c r="M9662" s="37"/>
      <c r="N9662" s="37"/>
      <c r="O9662" s="38"/>
    </row>
    <row r="9663" spans="2:15" x14ac:dyDescent="0.4">
      <c r="B9663" s="63"/>
      <c r="C9663" s="37"/>
      <c r="D9663" s="37"/>
      <c r="E9663" s="37"/>
      <c r="F9663" s="37"/>
      <c r="G9663" s="38"/>
      <c r="H9663" s="37"/>
      <c r="I9663" s="41"/>
      <c r="J9663" s="41"/>
      <c r="K9663" s="37"/>
      <c r="L9663" s="37"/>
      <c r="M9663" s="37"/>
      <c r="N9663" s="37"/>
      <c r="O9663" s="38"/>
    </row>
    <row r="9664" spans="2:15" x14ac:dyDescent="0.4">
      <c r="B9664" s="63"/>
      <c r="C9664" s="37"/>
      <c r="D9664" s="37"/>
      <c r="E9664" s="37"/>
      <c r="F9664" s="37"/>
      <c r="G9664" s="38"/>
      <c r="H9664" s="37"/>
      <c r="I9664" s="41"/>
      <c r="J9664" s="41"/>
      <c r="K9664" s="37"/>
      <c r="L9664" s="37"/>
      <c r="M9664" s="37"/>
      <c r="N9664" s="37"/>
      <c r="O9664" s="38"/>
    </row>
    <row r="9665" spans="2:15" x14ac:dyDescent="0.4">
      <c r="B9665" s="63"/>
      <c r="C9665" s="37"/>
      <c r="D9665" s="37"/>
      <c r="E9665" s="37"/>
      <c r="F9665" s="37"/>
      <c r="G9665" s="38"/>
      <c r="H9665" s="37"/>
      <c r="I9665" s="41"/>
      <c r="J9665" s="41"/>
      <c r="K9665" s="37"/>
      <c r="L9665" s="37"/>
      <c r="M9665" s="37"/>
      <c r="N9665" s="37"/>
      <c r="O9665" s="38"/>
    </row>
    <row r="9666" spans="2:15" x14ac:dyDescent="0.4">
      <c r="B9666" s="63"/>
      <c r="C9666" s="37"/>
      <c r="D9666" s="37"/>
      <c r="E9666" s="37"/>
      <c r="F9666" s="37"/>
      <c r="G9666" s="38"/>
      <c r="H9666" s="37"/>
      <c r="I9666" s="41"/>
      <c r="J9666" s="41"/>
      <c r="K9666" s="37"/>
      <c r="L9666" s="37"/>
      <c r="M9666" s="37"/>
      <c r="N9666" s="37"/>
      <c r="O9666" s="38"/>
    </row>
    <row r="9667" spans="2:15" x14ac:dyDescent="0.4">
      <c r="B9667" s="63"/>
      <c r="C9667" s="37"/>
      <c r="D9667" s="37"/>
      <c r="E9667" s="37"/>
      <c r="F9667" s="37"/>
      <c r="G9667" s="38"/>
      <c r="H9667" s="37"/>
      <c r="I9667" s="41"/>
      <c r="J9667" s="41"/>
      <c r="K9667" s="37"/>
      <c r="L9667" s="37"/>
      <c r="M9667" s="37"/>
      <c r="N9667" s="37"/>
      <c r="O9667" s="38"/>
    </row>
    <row r="9668" spans="2:15" x14ac:dyDescent="0.4">
      <c r="B9668" s="63"/>
      <c r="C9668" s="37"/>
      <c r="D9668" s="37"/>
      <c r="E9668" s="37"/>
      <c r="F9668" s="37"/>
      <c r="G9668" s="38"/>
      <c r="H9668" s="37"/>
      <c r="I9668" s="41"/>
      <c r="J9668" s="41"/>
      <c r="K9668" s="37"/>
      <c r="L9668" s="37"/>
      <c r="M9668" s="37"/>
      <c r="N9668" s="37"/>
      <c r="O9668" s="38"/>
    </row>
    <row r="9669" spans="2:15" x14ac:dyDescent="0.4">
      <c r="B9669" s="63"/>
      <c r="C9669" s="37"/>
      <c r="D9669" s="37"/>
      <c r="E9669" s="37"/>
      <c r="F9669" s="37"/>
      <c r="G9669" s="38"/>
      <c r="H9669" s="37"/>
      <c r="I9669" s="41"/>
      <c r="J9669" s="41"/>
      <c r="K9669" s="37"/>
      <c r="L9669" s="37"/>
      <c r="M9669" s="37"/>
      <c r="N9669" s="37"/>
      <c r="O9669" s="38"/>
    </row>
    <row r="9670" spans="2:15" x14ac:dyDescent="0.4">
      <c r="B9670" s="63"/>
      <c r="C9670" s="37"/>
      <c r="D9670" s="37"/>
      <c r="E9670" s="37"/>
      <c r="F9670" s="37"/>
      <c r="G9670" s="38"/>
      <c r="H9670" s="37"/>
      <c r="I9670" s="41"/>
      <c r="J9670" s="41"/>
      <c r="K9670" s="37"/>
      <c r="L9670" s="37"/>
      <c r="M9670" s="37"/>
      <c r="N9670" s="37"/>
      <c r="O9670" s="38"/>
    </row>
    <row r="9671" spans="2:15" x14ac:dyDescent="0.4">
      <c r="B9671" s="63"/>
      <c r="C9671" s="37"/>
      <c r="D9671" s="37"/>
      <c r="E9671" s="37"/>
      <c r="F9671" s="37"/>
      <c r="G9671" s="38"/>
      <c r="H9671" s="37"/>
      <c r="I9671" s="41"/>
      <c r="J9671" s="41"/>
      <c r="K9671" s="37"/>
      <c r="L9671" s="37"/>
      <c r="M9671" s="37"/>
      <c r="N9671" s="37"/>
      <c r="O9671" s="38"/>
    </row>
    <row r="9672" spans="2:15" x14ac:dyDescent="0.4">
      <c r="B9672" s="63"/>
      <c r="C9672" s="37"/>
      <c r="D9672" s="37"/>
      <c r="E9672" s="37"/>
      <c r="F9672" s="37"/>
      <c r="G9672" s="38"/>
      <c r="H9672" s="37"/>
      <c r="I9672" s="41"/>
      <c r="J9672" s="41"/>
      <c r="K9672" s="37"/>
      <c r="L9672" s="37"/>
      <c r="M9672" s="37"/>
      <c r="N9672" s="37"/>
      <c r="O9672" s="38"/>
    </row>
    <row r="9673" spans="2:15" x14ac:dyDescent="0.4">
      <c r="B9673" s="63"/>
      <c r="C9673" s="37"/>
      <c r="D9673" s="37"/>
      <c r="E9673" s="37"/>
      <c r="F9673" s="37"/>
      <c r="G9673" s="38"/>
      <c r="H9673" s="37"/>
      <c r="I9673" s="41"/>
      <c r="J9673" s="41"/>
      <c r="K9673" s="37"/>
      <c r="L9673" s="37"/>
      <c r="M9673" s="37"/>
      <c r="N9673" s="37"/>
      <c r="O9673" s="38"/>
    </row>
    <row r="9674" spans="2:15" x14ac:dyDescent="0.4">
      <c r="B9674" s="63"/>
      <c r="C9674" s="37"/>
      <c r="D9674" s="37"/>
      <c r="E9674" s="37"/>
      <c r="F9674" s="37"/>
      <c r="G9674" s="38"/>
      <c r="H9674" s="37"/>
      <c r="I9674" s="41"/>
      <c r="J9674" s="41"/>
      <c r="K9674" s="37"/>
      <c r="L9674" s="37"/>
      <c r="M9674" s="37"/>
      <c r="N9674" s="37"/>
      <c r="O9674" s="38"/>
    </row>
    <row r="9675" spans="2:15" x14ac:dyDescent="0.4">
      <c r="B9675" s="63"/>
      <c r="C9675" s="37"/>
      <c r="D9675" s="37"/>
      <c r="E9675" s="37"/>
      <c r="F9675" s="37"/>
      <c r="G9675" s="38"/>
      <c r="H9675" s="37"/>
      <c r="I9675" s="41"/>
      <c r="J9675" s="41"/>
      <c r="K9675" s="37"/>
      <c r="L9675" s="37"/>
      <c r="M9675" s="37"/>
      <c r="N9675" s="37"/>
      <c r="O9675" s="38"/>
    </row>
    <row r="9676" spans="2:15" x14ac:dyDescent="0.4">
      <c r="B9676" s="63"/>
      <c r="C9676" s="37"/>
      <c r="D9676" s="37"/>
      <c r="E9676" s="37"/>
      <c r="F9676" s="37"/>
      <c r="G9676" s="38"/>
      <c r="H9676" s="37"/>
      <c r="I9676" s="41"/>
      <c r="J9676" s="41"/>
      <c r="K9676" s="37"/>
      <c r="L9676" s="37"/>
      <c r="M9676" s="37"/>
      <c r="N9676" s="37"/>
      <c r="O9676" s="38"/>
    </row>
    <row r="9677" spans="2:15" x14ac:dyDescent="0.4">
      <c r="B9677" s="63"/>
      <c r="C9677" s="37"/>
      <c r="D9677" s="37"/>
      <c r="E9677" s="37"/>
      <c r="F9677" s="37"/>
      <c r="G9677" s="38"/>
      <c r="H9677" s="37"/>
      <c r="I9677" s="41"/>
      <c r="J9677" s="41"/>
      <c r="K9677" s="37"/>
      <c r="L9677" s="37"/>
      <c r="M9677" s="37"/>
      <c r="N9677" s="37"/>
      <c r="O9677" s="38"/>
    </row>
    <row r="9678" spans="2:15" x14ac:dyDescent="0.4">
      <c r="B9678" s="63"/>
      <c r="C9678" s="37"/>
      <c r="D9678" s="37"/>
      <c r="E9678" s="37"/>
      <c r="F9678" s="37"/>
      <c r="G9678" s="38"/>
      <c r="H9678" s="37"/>
      <c r="I9678" s="41"/>
      <c r="J9678" s="41"/>
      <c r="K9678" s="37"/>
      <c r="L9678" s="37"/>
      <c r="M9678" s="37"/>
      <c r="N9678" s="37"/>
      <c r="O9678" s="38"/>
    </row>
    <row r="9679" spans="2:15" x14ac:dyDescent="0.4">
      <c r="B9679" s="63"/>
      <c r="C9679" s="37"/>
      <c r="D9679" s="37"/>
      <c r="E9679" s="37"/>
      <c r="F9679" s="37"/>
      <c r="G9679" s="38"/>
      <c r="H9679" s="37"/>
      <c r="I9679" s="41"/>
      <c r="J9679" s="41"/>
      <c r="K9679" s="37"/>
      <c r="L9679" s="37"/>
      <c r="M9679" s="37"/>
      <c r="N9679" s="37"/>
      <c r="O9679" s="38"/>
    </row>
    <row r="9680" spans="2:15" x14ac:dyDescent="0.4">
      <c r="B9680" s="63"/>
      <c r="C9680" s="37"/>
      <c r="D9680" s="37"/>
      <c r="E9680" s="37"/>
      <c r="F9680" s="37"/>
      <c r="G9680" s="38"/>
      <c r="H9680" s="37"/>
      <c r="I9680" s="41"/>
      <c r="J9680" s="41"/>
      <c r="K9680" s="37"/>
      <c r="L9680" s="37"/>
      <c r="M9680" s="37"/>
      <c r="N9680" s="37"/>
      <c r="O9680" s="38"/>
    </row>
    <row r="9681" spans="2:15" x14ac:dyDescent="0.4">
      <c r="B9681" s="63"/>
      <c r="C9681" s="37"/>
      <c r="D9681" s="37"/>
      <c r="E9681" s="37"/>
      <c r="F9681" s="37"/>
      <c r="G9681" s="38"/>
      <c r="H9681" s="37"/>
      <c r="I9681" s="41"/>
      <c r="J9681" s="41"/>
      <c r="K9681" s="37"/>
      <c r="L9681" s="37"/>
      <c r="M9681" s="37"/>
      <c r="N9681" s="37"/>
      <c r="O9681" s="38"/>
    </row>
    <row r="9682" spans="2:15" x14ac:dyDescent="0.4">
      <c r="B9682" s="63"/>
      <c r="C9682" s="37"/>
      <c r="D9682" s="37"/>
      <c r="E9682" s="37"/>
      <c r="F9682" s="37"/>
      <c r="G9682" s="38"/>
      <c r="H9682" s="37"/>
      <c r="I9682" s="41"/>
      <c r="J9682" s="41"/>
      <c r="K9682" s="37"/>
      <c r="L9682" s="37"/>
      <c r="M9682" s="37"/>
      <c r="N9682" s="37"/>
      <c r="O9682" s="38"/>
    </row>
    <row r="9683" spans="2:15" x14ac:dyDescent="0.4">
      <c r="B9683" s="63"/>
      <c r="C9683" s="37"/>
      <c r="D9683" s="37"/>
      <c r="E9683" s="37"/>
      <c r="F9683" s="37"/>
      <c r="G9683" s="38"/>
      <c r="H9683" s="37"/>
      <c r="I9683" s="41"/>
      <c r="J9683" s="41"/>
      <c r="K9683" s="37"/>
      <c r="L9683" s="37"/>
      <c r="M9683" s="37"/>
      <c r="N9683" s="37"/>
      <c r="O9683" s="38"/>
    </row>
    <row r="9684" spans="2:15" x14ac:dyDescent="0.4">
      <c r="B9684" s="63"/>
      <c r="C9684" s="37"/>
      <c r="D9684" s="37"/>
      <c r="E9684" s="37"/>
      <c r="F9684" s="37"/>
      <c r="G9684" s="38"/>
      <c r="H9684" s="37"/>
      <c r="I9684" s="41"/>
      <c r="J9684" s="41"/>
      <c r="K9684" s="37"/>
      <c r="L9684" s="37"/>
      <c r="M9684" s="37"/>
      <c r="N9684" s="37"/>
      <c r="O9684" s="38"/>
    </row>
    <row r="9685" spans="2:15" x14ac:dyDescent="0.4">
      <c r="B9685" s="63"/>
      <c r="C9685" s="37"/>
      <c r="D9685" s="37"/>
      <c r="E9685" s="37"/>
      <c r="F9685" s="37"/>
      <c r="G9685" s="38"/>
      <c r="H9685" s="37"/>
      <c r="I9685" s="41"/>
      <c r="J9685" s="41"/>
      <c r="K9685" s="37"/>
      <c r="L9685" s="37"/>
      <c r="M9685" s="37"/>
      <c r="N9685" s="37"/>
      <c r="O9685" s="38"/>
    </row>
    <row r="9686" spans="2:15" x14ac:dyDescent="0.4">
      <c r="B9686" s="63"/>
      <c r="C9686" s="37"/>
      <c r="D9686" s="37"/>
      <c r="E9686" s="37"/>
      <c r="F9686" s="37"/>
      <c r="G9686" s="38"/>
      <c r="H9686" s="37"/>
      <c r="I9686" s="41"/>
      <c r="J9686" s="41"/>
      <c r="K9686" s="37"/>
      <c r="L9686" s="37"/>
      <c r="M9686" s="37"/>
      <c r="N9686" s="37"/>
      <c r="O9686" s="38"/>
    </row>
    <row r="9687" spans="2:15" x14ac:dyDescent="0.4">
      <c r="B9687" s="63"/>
      <c r="C9687" s="37"/>
      <c r="D9687" s="37"/>
      <c r="E9687" s="37"/>
      <c r="F9687" s="37"/>
      <c r="G9687" s="38"/>
      <c r="H9687" s="37"/>
      <c r="I9687" s="41"/>
      <c r="J9687" s="41"/>
      <c r="K9687" s="37"/>
      <c r="L9687" s="37"/>
      <c r="M9687" s="37"/>
      <c r="N9687" s="37"/>
      <c r="O9687" s="38"/>
    </row>
    <row r="9688" spans="2:15" x14ac:dyDescent="0.4">
      <c r="B9688" s="63"/>
      <c r="C9688" s="37"/>
      <c r="D9688" s="37"/>
      <c r="E9688" s="37"/>
      <c r="F9688" s="37"/>
      <c r="G9688" s="38"/>
      <c r="H9688" s="37"/>
      <c r="I9688" s="41"/>
      <c r="J9688" s="41"/>
      <c r="K9688" s="37"/>
      <c r="L9688" s="37"/>
      <c r="M9688" s="37"/>
      <c r="N9688" s="37"/>
      <c r="O9688" s="38"/>
    </row>
    <row r="9689" spans="2:15" x14ac:dyDescent="0.4">
      <c r="B9689" s="63"/>
      <c r="C9689" s="37"/>
      <c r="D9689" s="37"/>
      <c r="E9689" s="37"/>
      <c r="F9689" s="37"/>
      <c r="G9689" s="38"/>
      <c r="H9689" s="37"/>
      <c r="I9689" s="41"/>
      <c r="J9689" s="41"/>
      <c r="K9689" s="37"/>
      <c r="L9689" s="37"/>
      <c r="M9689" s="37"/>
      <c r="N9689" s="37"/>
      <c r="O9689" s="38"/>
    </row>
    <row r="9690" spans="2:15" x14ac:dyDescent="0.4">
      <c r="B9690" s="63"/>
      <c r="C9690" s="37"/>
      <c r="D9690" s="37"/>
      <c r="E9690" s="37"/>
      <c r="F9690" s="37"/>
      <c r="G9690" s="38"/>
      <c r="H9690" s="37"/>
      <c r="I9690" s="41"/>
      <c r="J9690" s="41"/>
      <c r="K9690" s="37"/>
      <c r="L9690" s="37"/>
      <c r="M9690" s="37"/>
      <c r="N9690" s="37"/>
      <c r="O9690" s="38"/>
    </row>
    <row r="9691" spans="2:15" x14ac:dyDescent="0.4">
      <c r="B9691" s="63"/>
      <c r="C9691" s="37"/>
      <c r="D9691" s="37"/>
      <c r="E9691" s="37"/>
      <c r="F9691" s="37"/>
      <c r="G9691" s="38"/>
      <c r="H9691" s="37"/>
      <c r="I9691" s="41"/>
      <c r="J9691" s="41"/>
      <c r="K9691" s="37"/>
      <c r="L9691" s="37"/>
      <c r="M9691" s="37"/>
      <c r="N9691" s="37"/>
      <c r="O9691" s="38"/>
    </row>
    <row r="9692" spans="2:15" x14ac:dyDescent="0.4">
      <c r="B9692" s="63"/>
      <c r="C9692" s="37"/>
      <c r="D9692" s="37"/>
      <c r="E9692" s="37"/>
      <c r="F9692" s="37"/>
      <c r="G9692" s="38"/>
      <c r="H9692" s="37"/>
      <c r="I9692" s="41"/>
      <c r="J9692" s="41"/>
      <c r="K9692" s="37"/>
      <c r="L9692" s="37"/>
      <c r="M9692" s="37"/>
      <c r="N9692" s="37"/>
      <c r="O9692" s="38"/>
    </row>
    <row r="9693" spans="2:15" x14ac:dyDescent="0.4">
      <c r="B9693" s="63"/>
      <c r="C9693" s="37"/>
      <c r="D9693" s="37"/>
      <c r="E9693" s="37"/>
      <c r="F9693" s="37"/>
      <c r="G9693" s="38"/>
      <c r="H9693" s="37"/>
      <c r="I9693" s="41"/>
      <c r="J9693" s="41"/>
      <c r="K9693" s="37"/>
      <c r="L9693" s="37"/>
      <c r="M9693" s="37"/>
      <c r="N9693" s="37"/>
      <c r="O9693" s="38"/>
    </row>
    <row r="9694" spans="2:15" x14ac:dyDescent="0.4">
      <c r="B9694" s="63"/>
      <c r="C9694" s="37"/>
      <c r="D9694" s="37"/>
      <c r="E9694" s="37"/>
      <c r="F9694" s="37"/>
      <c r="G9694" s="38"/>
      <c r="H9694" s="37"/>
      <c r="I9694" s="41"/>
      <c r="J9694" s="41"/>
      <c r="K9694" s="37"/>
      <c r="L9694" s="37"/>
      <c r="M9694" s="37"/>
      <c r="N9694" s="37"/>
      <c r="O9694" s="38"/>
    </row>
    <row r="9695" spans="2:15" x14ac:dyDescent="0.4">
      <c r="B9695" s="63"/>
      <c r="C9695" s="37"/>
      <c r="D9695" s="37"/>
      <c r="E9695" s="37"/>
      <c r="F9695" s="37"/>
      <c r="G9695" s="38"/>
      <c r="H9695" s="37"/>
      <c r="I9695" s="41"/>
      <c r="J9695" s="41"/>
      <c r="K9695" s="37"/>
      <c r="L9695" s="37"/>
      <c r="M9695" s="37"/>
      <c r="N9695" s="37"/>
      <c r="O9695" s="38"/>
    </row>
    <row r="9696" spans="2:15" x14ac:dyDescent="0.4">
      <c r="B9696" s="63"/>
      <c r="C9696" s="37"/>
      <c r="D9696" s="37"/>
      <c r="E9696" s="37"/>
      <c r="F9696" s="37"/>
      <c r="G9696" s="38"/>
      <c r="H9696" s="37"/>
      <c r="I9696" s="41"/>
      <c r="J9696" s="41"/>
      <c r="K9696" s="37"/>
      <c r="L9696" s="37"/>
      <c r="M9696" s="37"/>
      <c r="N9696" s="37"/>
      <c r="O9696" s="38"/>
    </row>
    <row r="9697" spans="2:15" x14ac:dyDescent="0.4">
      <c r="B9697" s="63"/>
      <c r="C9697" s="37"/>
      <c r="D9697" s="37"/>
      <c r="E9697" s="37"/>
      <c r="F9697" s="37"/>
      <c r="G9697" s="38"/>
      <c r="H9697" s="37"/>
      <c r="I9697" s="41"/>
      <c r="J9697" s="41"/>
      <c r="K9697" s="37"/>
      <c r="L9697" s="37"/>
      <c r="M9697" s="37"/>
      <c r="N9697" s="37"/>
      <c r="O9697" s="38"/>
    </row>
    <row r="9698" spans="2:15" x14ac:dyDescent="0.4">
      <c r="B9698" s="63"/>
      <c r="C9698" s="37"/>
      <c r="D9698" s="37"/>
      <c r="E9698" s="37"/>
      <c r="F9698" s="37"/>
      <c r="G9698" s="38"/>
      <c r="H9698" s="37"/>
      <c r="I9698" s="41"/>
      <c r="J9698" s="41"/>
      <c r="K9698" s="37"/>
      <c r="L9698" s="37"/>
      <c r="M9698" s="37"/>
      <c r="N9698" s="37"/>
      <c r="O9698" s="38"/>
    </row>
    <row r="9699" spans="2:15" x14ac:dyDescent="0.4">
      <c r="B9699" s="63"/>
      <c r="C9699" s="37"/>
      <c r="D9699" s="37"/>
      <c r="E9699" s="37"/>
      <c r="F9699" s="37"/>
      <c r="G9699" s="38"/>
      <c r="H9699" s="37"/>
      <c r="I9699" s="41"/>
      <c r="J9699" s="41"/>
      <c r="K9699" s="37"/>
      <c r="L9699" s="37"/>
      <c r="M9699" s="37"/>
      <c r="N9699" s="37"/>
      <c r="O9699" s="38"/>
    </row>
    <row r="9700" spans="2:15" x14ac:dyDescent="0.4">
      <c r="B9700" s="63"/>
      <c r="C9700" s="37"/>
      <c r="D9700" s="37"/>
      <c r="E9700" s="37"/>
      <c r="F9700" s="37"/>
      <c r="G9700" s="38"/>
      <c r="H9700" s="37"/>
      <c r="I9700" s="41"/>
      <c r="J9700" s="41"/>
      <c r="K9700" s="37"/>
      <c r="L9700" s="37"/>
      <c r="M9700" s="37"/>
      <c r="N9700" s="37"/>
      <c r="O9700" s="38"/>
    </row>
    <row r="9701" spans="2:15" x14ac:dyDescent="0.4">
      <c r="B9701" s="63"/>
      <c r="C9701" s="37"/>
      <c r="D9701" s="37"/>
      <c r="E9701" s="37"/>
      <c r="F9701" s="37"/>
      <c r="G9701" s="38"/>
      <c r="H9701" s="37"/>
      <c r="I9701" s="41"/>
      <c r="J9701" s="41"/>
      <c r="K9701" s="37"/>
      <c r="L9701" s="37"/>
      <c r="M9701" s="37"/>
      <c r="N9701" s="37"/>
      <c r="O9701" s="38"/>
    </row>
    <row r="9702" spans="2:15" x14ac:dyDescent="0.4">
      <c r="B9702" s="63"/>
      <c r="C9702" s="37"/>
      <c r="D9702" s="37"/>
      <c r="E9702" s="37"/>
      <c r="F9702" s="37"/>
      <c r="G9702" s="38"/>
      <c r="H9702" s="37"/>
      <c r="I9702" s="41"/>
      <c r="J9702" s="41"/>
      <c r="K9702" s="37"/>
      <c r="L9702" s="37"/>
      <c r="M9702" s="37"/>
      <c r="N9702" s="37"/>
      <c r="O9702" s="38"/>
    </row>
    <row r="9703" spans="2:15" x14ac:dyDescent="0.4">
      <c r="B9703" s="63"/>
      <c r="C9703" s="37"/>
      <c r="D9703" s="37"/>
      <c r="E9703" s="37"/>
      <c r="F9703" s="37"/>
      <c r="G9703" s="38"/>
      <c r="H9703" s="37"/>
      <c r="I9703" s="41"/>
      <c r="J9703" s="41"/>
      <c r="K9703" s="37"/>
      <c r="L9703" s="37"/>
      <c r="M9703" s="37"/>
      <c r="N9703" s="37"/>
      <c r="O9703" s="38"/>
    </row>
    <row r="9704" spans="2:15" x14ac:dyDescent="0.4">
      <c r="B9704" s="63"/>
      <c r="C9704" s="37"/>
      <c r="D9704" s="37"/>
      <c r="E9704" s="37"/>
      <c r="F9704" s="37"/>
      <c r="G9704" s="38"/>
      <c r="H9704" s="37"/>
      <c r="I9704" s="41"/>
      <c r="J9704" s="41"/>
      <c r="K9704" s="37"/>
      <c r="L9704" s="37"/>
      <c r="M9704" s="37"/>
      <c r="N9704" s="37"/>
      <c r="O9704" s="38"/>
    </row>
    <row r="9705" spans="2:15" x14ac:dyDescent="0.4">
      <c r="B9705" s="63"/>
      <c r="C9705" s="37"/>
      <c r="D9705" s="37"/>
      <c r="E9705" s="37"/>
      <c r="F9705" s="37"/>
      <c r="G9705" s="38"/>
      <c r="H9705" s="37"/>
      <c r="I9705" s="41"/>
      <c r="J9705" s="41"/>
      <c r="K9705" s="37"/>
      <c r="L9705" s="37"/>
      <c r="M9705" s="37"/>
      <c r="N9705" s="37"/>
      <c r="O9705" s="38"/>
    </row>
    <row r="9706" spans="2:15" x14ac:dyDescent="0.4">
      <c r="B9706" s="63"/>
      <c r="C9706" s="37"/>
      <c r="D9706" s="37"/>
      <c r="E9706" s="37"/>
      <c r="F9706" s="37"/>
      <c r="G9706" s="38"/>
      <c r="H9706" s="37"/>
      <c r="I9706" s="41"/>
      <c r="J9706" s="41"/>
      <c r="K9706" s="37"/>
      <c r="L9706" s="37"/>
      <c r="M9706" s="37"/>
      <c r="N9706" s="37"/>
      <c r="O9706" s="38"/>
    </row>
    <row r="9707" spans="2:15" x14ac:dyDescent="0.4">
      <c r="B9707" s="63"/>
      <c r="C9707" s="37"/>
      <c r="D9707" s="37"/>
      <c r="E9707" s="37"/>
      <c r="F9707" s="37"/>
      <c r="G9707" s="38"/>
      <c r="H9707" s="37"/>
      <c r="I9707" s="41"/>
      <c r="J9707" s="41"/>
      <c r="K9707" s="37"/>
      <c r="L9707" s="37"/>
      <c r="M9707" s="37"/>
      <c r="N9707" s="37"/>
      <c r="O9707" s="38"/>
    </row>
    <row r="9708" spans="2:15" x14ac:dyDescent="0.4">
      <c r="B9708" s="63"/>
      <c r="C9708" s="37"/>
      <c r="D9708" s="37"/>
      <c r="E9708" s="37"/>
      <c r="F9708" s="37"/>
      <c r="G9708" s="38"/>
      <c r="H9708" s="37"/>
      <c r="I9708" s="41"/>
      <c r="J9708" s="41"/>
      <c r="K9708" s="37"/>
      <c r="L9708" s="37"/>
      <c r="M9708" s="37"/>
      <c r="N9708" s="37"/>
      <c r="O9708" s="38"/>
    </row>
    <row r="9709" spans="2:15" x14ac:dyDescent="0.4">
      <c r="B9709" s="63"/>
      <c r="C9709" s="37"/>
      <c r="D9709" s="37"/>
      <c r="E9709" s="37"/>
      <c r="F9709" s="37"/>
      <c r="G9709" s="38"/>
      <c r="H9709" s="37"/>
      <c r="I9709" s="41"/>
      <c r="J9709" s="41"/>
      <c r="K9709" s="37"/>
      <c r="L9709" s="37"/>
      <c r="M9709" s="37"/>
      <c r="N9709" s="37"/>
      <c r="O9709" s="38"/>
    </row>
    <row r="9710" spans="2:15" x14ac:dyDescent="0.4">
      <c r="B9710" s="63"/>
      <c r="C9710" s="37"/>
      <c r="D9710" s="37"/>
      <c r="E9710" s="37"/>
      <c r="F9710" s="37"/>
      <c r="G9710" s="38"/>
      <c r="H9710" s="37"/>
      <c r="I9710" s="41"/>
      <c r="J9710" s="41"/>
      <c r="K9710" s="37"/>
      <c r="L9710" s="37"/>
      <c r="M9710" s="37"/>
      <c r="N9710" s="37"/>
      <c r="O9710" s="38"/>
    </row>
    <row r="9711" spans="2:15" x14ac:dyDescent="0.4">
      <c r="B9711" s="63"/>
      <c r="C9711" s="37"/>
      <c r="D9711" s="37"/>
      <c r="E9711" s="37"/>
      <c r="F9711" s="37"/>
      <c r="G9711" s="38"/>
      <c r="H9711" s="37"/>
      <c r="I9711" s="41"/>
      <c r="J9711" s="41"/>
      <c r="K9711" s="37"/>
      <c r="L9711" s="37"/>
      <c r="M9711" s="37"/>
      <c r="N9711" s="37"/>
      <c r="O9711" s="38"/>
    </row>
    <row r="9712" spans="2:15" x14ac:dyDescent="0.4">
      <c r="B9712" s="63"/>
      <c r="C9712" s="37"/>
      <c r="D9712" s="37"/>
      <c r="E9712" s="37"/>
      <c r="F9712" s="37"/>
      <c r="G9712" s="38"/>
      <c r="H9712" s="37"/>
      <c r="I9712" s="41"/>
      <c r="J9712" s="41"/>
      <c r="K9712" s="37"/>
      <c r="L9712" s="37"/>
      <c r="M9712" s="37"/>
      <c r="N9712" s="37"/>
      <c r="O9712" s="38"/>
    </row>
    <row r="9713" spans="2:15" x14ac:dyDescent="0.4">
      <c r="B9713" s="63"/>
      <c r="C9713" s="37"/>
      <c r="D9713" s="37"/>
      <c r="E9713" s="37"/>
      <c r="F9713" s="37"/>
      <c r="G9713" s="38"/>
      <c r="H9713" s="37"/>
      <c r="I9713" s="41"/>
      <c r="J9713" s="41"/>
      <c r="K9713" s="37"/>
      <c r="L9713" s="37"/>
      <c r="M9713" s="37"/>
      <c r="N9713" s="37"/>
      <c r="O9713" s="38"/>
    </row>
    <row r="9714" spans="2:15" x14ac:dyDescent="0.4">
      <c r="B9714" s="63"/>
      <c r="C9714" s="37"/>
      <c r="D9714" s="37"/>
      <c r="E9714" s="37"/>
      <c r="F9714" s="37"/>
      <c r="G9714" s="38"/>
      <c r="H9714" s="37"/>
      <c r="I9714" s="41"/>
      <c r="J9714" s="41"/>
      <c r="K9714" s="37"/>
      <c r="L9714" s="37"/>
      <c r="M9714" s="37"/>
      <c r="N9714" s="37"/>
      <c r="O9714" s="38"/>
    </row>
    <row r="9715" spans="2:15" x14ac:dyDescent="0.4">
      <c r="B9715" s="63"/>
      <c r="C9715" s="37"/>
      <c r="D9715" s="37"/>
      <c r="E9715" s="37"/>
      <c r="F9715" s="37"/>
      <c r="G9715" s="38"/>
      <c r="H9715" s="37"/>
      <c r="I9715" s="41"/>
      <c r="J9715" s="41"/>
      <c r="K9715" s="37"/>
      <c r="L9715" s="37"/>
      <c r="M9715" s="37"/>
      <c r="N9715" s="37"/>
      <c r="O9715" s="38"/>
    </row>
    <row r="9716" spans="2:15" x14ac:dyDescent="0.4">
      <c r="B9716" s="63"/>
      <c r="C9716" s="37"/>
      <c r="D9716" s="37"/>
      <c r="E9716" s="37"/>
      <c r="F9716" s="37"/>
      <c r="G9716" s="38"/>
      <c r="H9716" s="37"/>
      <c r="I9716" s="41"/>
      <c r="J9716" s="41"/>
      <c r="K9716" s="37"/>
      <c r="L9716" s="37"/>
      <c r="M9716" s="37"/>
      <c r="N9716" s="37"/>
      <c r="O9716" s="38"/>
    </row>
    <row r="9717" spans="2:15" x14ac:dyDescent="0.4">
      <c r="B9717" s="63"/>
      <c r="C9717" s="37"/>
      <c r="D9717" s="37"/>
      <c r="E9717" s="37"/>
      <c r="F9717" s="37"/>
      <c r="G9717" s="38"/>
      <c r="H9717" s="37"/>
      <c r="I9717" s="41"/>
      <c r="J9717" s="41"/>
      <c r="K9717" s="37"/>
      <c r="L9717" s="37"/>
      <c r="M9717" s="37"/>
      <c r="N9717" s="37"/>
      <c r="O9717" s="38"/>
    </row>
    <row r="9718" spans="2:15" x14ac:dyDescent="0.4">
      <c r="B9718" s="63"/>
      <c r="C9718" s="37"/>
      <c r="D9718" s="37"/>
      <c r="E9718" s="37"/>
      <c r="F9718" s="37"/>
      <c r="G9718" s="38"/>
      <c r="H9718" s="37"/>
      <c r="I9718" s="41"/>
      <c r="J9718" s="41"/>
      <c r="K9718" s="37"/>
      <c r="L9718" s="37"/>
      <c r="M9718" s="37"/>
      <c r="N9718" s="37"/>
      <c r="O9718" s="38"/>
    </row>
    <row r="9719" spans="2:15" x14ac:dyDescent="0.4">
      <c r="B9719" s="63"/>
      <c r="C9719" s="37"/>
      <c r="D9719" s="37"/>
      <c r="E9719" s="37"/>
      <c r="F9719" s="37"/>
      <c r="G9719" s="38"/>
      <c r="H9719" s="37"/>
      <c r="I9719" s="41"/>
      <c r="J9719" s="41"/>
      <c r="K9719" s="37"/>
      <c r="L9719" s="37"/>
      <c r="M9719" s="37"/>
      <c r="N9719" s="37"/>
      <c r="O9719" s="38"/>
    </row>
    <row r="9720" spans="2:15" x14ac:dyDescent="0.4">
      <c r="B9720" s="63"/>
      <c r="C9720" s="37"/>
      <c r="D9720" s="37"/>
      <c r="E9720" s="37"/>
      <c r="F9720" s="37"/>
      <c r="G9720" s="38"/>
      <c r="H9720" s="37"/>
      <c r="I9720" s="41"/>
      <c r="J9720" s="41"/>
      <c r="K9720" s="37"/>
      <c r="L9720" s="37"/>
      <c r="M9720" s="37"/>
      <c r="N9720" s="37"/>
      <c r="O9720" s="38"/>
    </row>
    <row r="9721" spans="2:15" x14ac:dyDescent="0.4">
      <c r="B9721" s="63"/>
      <c r="C9721" s="37"/>
      <c r="D9721" s="37"/>
      <c r="E9721" s="37"/>
      <c r="F9721" s="37"/>
      <c r="G9721" s="38"/>
      <c r="H9721" s="37"/>
      <c r="I9721" s="41"/>
      <c r="J9721" s="41"/>
      <c r="K9721" s="37"/>
      <c r="L9721" s="37"/>
      <c r="M9721" s="37"/>
      <c r="N9721" s="37"/>
      <c r="O9721" s="38"/>
    </row>
    <row r="9722" spans="2:15" x14ac:dyDescent="0.4">
      <c r="B9722" s="63"/>
      <c r="C9722" s="37"/>
      <c r="D9722" s="37"/>
      <c r="E9722" s="37"/>
      <c r="F9722" s="37"/>
      <c r="G9722" s="38"/>
      <c r="H9722" s="37"/>
      <c r="I9722" s="41"/>
      <c r="J9722" s="41"/>
      <c r="K9722" s="37"/>
      <c r="L9722" s="37"/>
      <c r="M9722" s="37"/>
      <c r="N9722" s="37"/>
      <c r="O9722" s="38"/>
    </row>
    <row r="9723" spans="2:15" x14ac:dyDescent="0.4">
      <c r="B9723" s="63"/>
      <c r="C9723" s="37"/>
      <c r="D9723" s="37"/>
      <c r="E9723" s="37"/>
      <c r="F9723" s="37"/>
      <c r="G9723" s="38"/>
      <c r="H9723" s="37"/>
      <c r="I9723" s="41"/>
      <c r="J9723" s="41"/>
      <c r="K9723" s="37"/>
      <c r="L9723" s="37"/>
      <c r="M9723" s="37"/>
      <c r="N9723" s="37"/>
      <c r="O9723" s="38"/>
    </row>
    <row r="9724" spans="2:15" x14ac:dyDescent="0.4">
      <c r="B9724" s="63"/>
      <c r="C9724" s="37"/>
      <c r="D9724" s="37"/>
      <c r="E9724" s="37"/>
      <c r="F9724" s="37"/>
      <c r="G9724" s="38"/>
      <c r="H9724" s="37"/>
      <c r="I9724" s="41"/>
      <c r="J9724" s="41"/>
      <c r="K9724" s="37"/>
      <c r="L9724" s="37"/>
      <c r="M9724" s="37"/>
      <c r="N9724" s="37"/>
      <c r="O9724" s="38"/>
    </row>
    <row r="9725" spans="2:15" x14ac:dyDescent="0.4">
      <c r="B9725" s="63"/>
      <c r="C9725" s="37"/>
      <c r="D9725" s="37"/>
      <c r="E9725" s="37"/>
      <c r="F9725" s="37"/>
      <c r="G9725" s="38"/>
      <c r="H9725" s="37"/>
      <c r="I9725" s="41"/>
      <c r="J9725" s="41"/>
      <c r="K9725" s="37"/>
      <c r="L9725" s="37"/>
      <c r="M9725" s="37"/>
      <c r="N9725" s="37"/>
      <c r="O9725" s="38"/>
    </row>
    <row r="9726" spans="2:15" x14ac:dyDescent="0.4">
      <c r="B9726" s="63"/>
      <c r="C9726" s="37"/>
      <c r="D9726" s="37"/>
      <c r="E9726" s="37"/>
      <c r="F9726" s="37"/>
      <c r="G9726" s="38"/>
      <c r="H9726" s="37"/>
      <c r="I9726" s="41"/>
      <c r="J9726" s="41"/>
      <c r="K9726" s="37"/>
      <c r="L9726" s="37"/>
      <c r="M9726" s="37"/>
      <c r="N9726" s="37"/>
      <c r="O9726" s="38"/>
    </row>
    <row r="9727" spans="2:15" x14ac:dyDescent="0.4">
      <c r="B9727" s="63"/>
      <c r="C9727" s="37"/>
      <c r="D9727" s="37"/>
      <c r="E9727" s="37"/>
      <c r="F9727" s="37"/>
      <c r="G9727" s="38"/>
      <c r="H9727" s="37"/>
      <c r="I9727" s="41"/>
      <c r="J9727" s="41"/>
      <c r="K9727" s="37"/>
      <c r="L9727" s="37"/>
      <c r="M9727" s="37"/>
      <c r="N9727" s="37"/>
      <c r="O9727" s="38"/>
    </row>
    <row r="9728" spans="2:15" x14ac:dyDescent="0.4">
      <c r="B9728" s="63"/>
      <c r="C9728" s="37"/>
      <c r="D9728" s="37"/>
      <c r="E9728" s="37"/>
      <c r="F9728" s="37"/>
      <c r="G9728" s="38"/>
      <c r="H9728" s="37"/>
      <c r="I9728" s="41"/>
      <c r="J9728" s="41"/>
      <c r="K9728" s="37"/>
      <c r="L9728" s="37"/>
      <c r="M9728" s="37"/>
      <c r="N9728" s="37"/>
      <c r="O9728" s="38"/>
    </row>
    <row r="9729" spans="2:15" x14ac:dyDescent="0.4">
      <c r="B9729" s="63"/>
      <c r="C9729" s="37"/>
      <c r="D9729" s="37"/>
      <c r="E9729" s="37"/>
      <c r="F9729" s="37"/>
      <c r="G9729" s="38"/>
      <c r="H9729" s="37"/>
      <c r="I9729" s="41"/>
      <c r="J9729" s="41"/>
      <c r="K9729" s="37"/>
      <c r="L9729" s="37"/>
      <c r="M9729" s="37"/>
      <c r="N9729" s="37"/>
      <c r="O9729" s="38"/>
    </row>
    <row r="9730" spans="2:15" x14ac:dyDescent="0.4">
      <c r="B9730" s="63"/>
      <c r="C9730" s="37"/>
      <c r="D9730" s="37"/>
      <c r="E9730" s="37"/>
      <c r="F9730" s="37"/>
      <c r="G9730" s="38"/>
      <c r="H9730" s="37"/>
      <c r="I9730" s="41"/>
      <c r="J9730" s="41"/>
      <c r="K9730" s="37"/>
      <c r="L9730" s="37"/>
      <c r="M9730" s="37"/>
      <c r="N9730" s="37"/>
      <c r="O9730" s="38"/>
    </row>
    <row r="9731" spans="2:15" x14ac:dyDescent="0.4">
      <c r="B9731" s="63"/>
      <c r="C9731" s="37"/>
      <c r="D9731" s="37"/>
      <c r="E9731" s="37"/>
      <c r="F9731" s="37"/>
      <c r="G9731" s="38"/>
      <c r="H9731" s="37"/>
      <c r="I9731" s="41"/>
      <c r="J9731" s="41"/>
      <c r="K9731" s="37"/>
      <c r="L9731" s="37"/>
      <c r="M9731" s="37"/>
      <c r="N9731" s="37"/>
      <c r="O9731" s="38"/>
    </row>
    <row r="9732" spans="2:15" x14ac:dyDescent="0.4">
      <c r="B9732" s="63"/>
      <c r="C9732" s="37"/>
      <c r="D9732" s="37"/>
      <c r="E9732" s="37"/>
      <c r="F9732" s="37"/>
      <c r="G9732" s="38"/>
      <c r="H9732" s="37"/>
      <c r="I9732" s="41"/>
      <c r="J9732" s="41"/>
      <c r="K9732" s="37"/>
      <c r="L9732" s="37"/>
      <c r="M9732" s="37"/>
      <c r="N9732" s="37"/>
      <c r="O9732" s="38"/>
    </row>
    <row r="9733" spans="2:15" x14ac:dyDescent="0.4">
      <c r="B9733" s="63"/>
      <c r="C9733" s="37"/>
      <c r="D9733" s="37"/>
      <c r="E9733" s="37"/>
      <c r="F9733" s="37"/>
      <c r="G9733" s="38"/>
      <c r="H9733" s="37"/>
      <c r="I9733" s="41"/>
      <c r="J9733" s="41"/>
      <c r="K9733" s="37"/>
      <c r="L9733" s="37"/>
      <c r="M9733" s="37"/>
      <c r="N9733" s="37"/>
      <c r="O9733" s="38"/>
    </row>
    <row r="9734" spans="2:15" x14ac:dyDescent="0.4">
      <c r="B9734" s="63"/>
      <c r="C9734" s="37"/>
      <c r="D9734" s="37"/>
      <c r="E9734" s="37"/>
      <c r="F9734" s="37"/>
      <c r="G9734" s="38"/>
      <c r="H9734" s="37"/>
      <c r="I9734" s="41"/>
      <c r="J9734" s="41"/>
      <c r="K9734" s="37"/>
      <c r="L9734" s="37"/>
      <c r="M9734" s="37"/>
      <c r="N9734" s="37"/>
      <c r="O9734" s="38"/>
    </row>
    <row r="9735" spans="2:15" x14ac:dyDescent="0.4">
      <c r="B9735" s="63"/>
      <c r="C9735" s="37"/>
      <c r="D9735" s="37"/>
      <c r="E9735" s="37"/>
      <c r="F9735" s="37"/>
      <c r="G9735" s="38"/>
      <c r="H9735" s="37"/>
      <c r="I9735" s="41"/>
      <c r="J9735" s="41"/>
      <c r="K9735" s="37"/>
      <c r="L9735" s="37"/>
      <c r="M9735" s="37"/>
      <c r="N9735" s="37"/>
      <c r="O9735" s="38"/>
    </row>
    <row r="9736" spans="2:15" x14ac:dyDescent="0.4">
      <c r="B9736" s="63"/>
      <c r="C9736" s="37"/>
      <c r="D9736" s="37"/>
      <c r="E9736" s="37"/>
      <c r="F9736" s="37"/>
      <c r="G9736" s="38"/>
      <c r="H9736" s="37"/>
      <c r="I9736" s="41"/>
      <c r="J9736" s="41"/>
      <c r="K9736" s="37"/>
      <c r="L9736" s="37"/>
      <c r="M9736" s="37"/>
      <c r="N9736" s="37"/>
      <c r="O9736" s="38"/>
    </row>
    <row r="9737" spans="2:15" x14ac:dyDescent="0.4">
      <c r="B9737" s="63"/>
      <c r="C9737" s="37"/>
      <c r="D9737" s="37"/>
      <c r="E9737" s="37"/>
      <c r="F9737" s="37"/>
      <c r="G9737" s="38"/>
      <c r="H9737" s="37"/>
      <c r="I9737" s="41"/>
      <c r="J9737" s="41"/>
      <c r="K9737" s="37"/>
      <c r="L9737" s="37"/>
      <c r="M9737" s="37"/>
      <c r="N9737" s="37"/>
      <c r="O9737" s="38"/>
    </row>
    <row r="9738" spans="2:15" x14ac:dyDescent="0.4">
      <c r="B9738" s="63"/>
      <c r="C9738" s="37"/>
      <c r="D9738" s="37"/>
      <c r="E9738" s="37"/>
      <c r="F9738" s="37"/>
      <c r="G9738" s="38"/>
      <c r="H9738" s="37"/>
      <c r="I9738" s="41"/>
      <c r="J9738" s="41"/>
      <c r="K9738" s="37"/>
      <c r="L9738" s="37"/>
      <c r="M9738" s="37"/>
      <c r="N9738" s="37"/>
      <c r="O9738" s="38"/>
    </row>
    <row r="9739" spans="2:15" x14ac:dyDescent="0.4">
      <c r="B9739" s="63"/>
      <c r="C9739" s="37"/>
      <c r="D9739" s="37"/>
      <c r="E9739" s="37"/>
      <c r="F9739" s="37"/>
      <c r="G9739" s="38"/>
      <c r="H9739" s="37"/>
      <c r="I9739" s="41"/>
      <c r="J9739" s="41"/>
      <c r="K9739" s="37"/>
      <c r="L9739" s="37"/>
      <c r="M9739" s="37"/>
      <c r="N9739" s="37"/>
      <c r="O9739" s="38"/>
    </row>
    <row r="9740" spans="2:15" x14ac:dyDescent="0.4">
      <c r="B9740" s="63"/>
      <c r="C9740" s="37"/>
      <c r="D9740" s="37"/>
      <c r="E9740" s="37"/>
      <c r="F9740" s="37"/>
      <c r="G9740" s="38"/>
      <c r="H9740" s="37"/>
      <c r="I9740" s="41"/>
      <c r="J9740" s="41"/>
      <c r="K9740" s="37"/>
      <c r="L9740" s="37"/>
      <c r="M9740" s="37"/>
      <c r="N9740" s="37"/>
      <c r="O9740" s="38"/>
    </row>
    <row r="9741" spans="2:15" x14ac:dyDescent="0.4">
      <c r="B9741" s="63"/>
      <c r="C9741" s="37"/>
      <c r="D9741" s="37"/>
      <c r="E9741" s="37"/>
      <c r="F9741" s="37"/>
      <c r="G9741" s="38"/>
      <c r="H9741" s="37"/>
      <c r="I9741" s="41"/>
      <c r="J9741" s="41"/>
      <c r="K9741" s="37"/>
      <c r="L9741" s="37"/>
      <c r="M9741" s="37"/>
      <c r="N9741" s="37"/>
      <c r="O9741" s="38"/>
    </row>
    <row r="9742" spans="2:15" x14ac:dyDescent="0.4">
      <c r="B9742" s="63"/>
      <c r="C9742" s="37"/>
      <c r="D9742" s="37"/>
      <c r="E9742" s="37"/>
      <c r="F9742" s="37"/>
      <c r="G9742" s="38"/>
      <c r="H9742" s="37"/>
      <c r="I9742" s="41"/>
      <c r="J9742" s="41"/>
      <c r="K9742" s="37"/>
      <c r="L9742" s="37"/>
      <c r="M9742" s="37"/>
      <c r="N9742" s="37"/>
      <c r="O9742" s="38"/>
    </row>
    <row r="9743" spans="2:15" x14ac:dyDescent="0.4">
      <c r="B9743" s="63"/>
      <c r="C9743" s="37"/>
      <c r="D9743" s="37"/>
      <c r="E9743" s="37"/>
      <c r="F9743" s="37"/>
      <c r="G9743" s="38"/>
      <c r="H9743" s="37"/>
      <c r="I9743" s="41"/>
      <c r="J9743" s="41"/>
      <c r="K9743" s="37"/>
      <c r="L9743" s="37"/>
      <c r="M9743" s="37"/>
      <c r="N9743" s="37"/>
      <c r="O9743" s="38"/>
    </row>
    <row r="9744" spans="2:15" x14ac:dyDescent="0.4">
      <c r="B9744" s="63"/>
      <c r="C9744" s="37"/>
      <c r="D9744" s="37"/>
      <c r="E9744" s="37"/>
      <c r="F9744" s="37"/>
      <c r="G9744" s="38"/>
      <c r="H9744" s="37"/>
      <c r="I9744" s="41"/>
      <c r="J9744" s="41"/>
      <c r="K9744" s="37"/>
      <c r="L9744" s="37"/>
      <c r="M9744" s="37"/>
      <c r="N9744" s="37"/>
      <c r="O9744" s="38"/>
    </row>
    <row r="9745" spans="2:15" x14ac:dyDescent="0.4">
      <c r="B9745" s="63"/>
      <c r="C9745" s="37"/>
      <c r="D9745" s="37"/>
      <c r="E9745" s="37"/>
      <c r="F9745" s="37"/>
      <c r="G9745" s="38"/>
      <c r="H9745" s="37"/>
      <c r="I9745" s="41"/>
      <c r="J9745" s="41"/>
      <c r="K9745" s="37"/>
      <c r="L9745" s="37"/>
      <c r="M9745" s="37"/>
      <c r="N9745" s="37"/>
      <c r="O9745" s="38"/>
    </row>
    <row r="9746" spans="2:15" x14ac:dyDescent="0.4">
      <c r="B9746" s="63"/>
      <c r="C9746" s="37"/>
      <c r="D9746" s="37"/>
      <c r="E9746" s="37"/>
      <c r="F9746" s="37"/>
      <c r="G9746" s="38"/>
      <c r="H9746" s="37"/>
      <c r="I9746" s="41"/>
      <c r="J9746" s="41"/>
      <c r="K9746" s="37"/>
      <c r="L9746" s="37"/>
      <c r="M9746" s="37"/>
      <c r="N9746" s="37"/>
      <c r="O9746" s="38"/>
    </row>
    <row r="9747" spans="2:15" x14ac:dyDescent="0.4">
      <c r="B9747" s="63"/>
      <c r="C9747" s="37"/>
      <c r="D9747" s="37"/>
      <c r="E9747" s="37"/>
      <c r="F9747" s="37"/>
      <c r="G9747" s="38"/>
      <c r="H9747" s="37"/>
      <c r="I9747" s="41"/>
      <c r="J9747" s="41"/>
      <c r="K9747" s="37"/>
      <c r="L9747" s="37"/>
      <c r="M9747" s="37"/>
      <c r="N9747" s="37"/>
      <c r="O9747" s="38"/>
    </row>
    <row r="9748" spans="2:15" x14ac:dyDescent="0.4">
      <c r="B9748" s="63"/>
      <c r="C9748" s="37"/>
      <c r="D9748" s="37"/>
      <c r="E9748" s="37"/>
      <c r="F9748" s="37"/>
      <c r="G9748" s="38"/>
      <c r="H9748" s="37"/>
      <c r="I9748" s="41"/>
      <c r="J9748" s="41"/>
      <c r="K9748" s="37"/>
      <c r="L9748" s="37"/>
      <c r="M9748" s="37"/>
      <c r="N9748" s="37"/>
      <c r="O9748" s="38"/>
    </row>
    <row r="9749" spans="2:15" x14ac:dyDescent="0.4">
      <c r="B9749" s="63"/>
      <c r="C9749" s="37"/>
      <c r="D9749" s="37"/>
      <c r="E9749" s="37"/>
      <c r="F9749" s="37"/>
      <c r="G9749" s="38"/>
      <c r="H9749" s="37"/>
      <c r="I9749" s="41"/>
      <c r="J9749" s="41"/>
      <c r="K9749" s="37"/>
      <c r="L9749" s="37"/>
      <c r="M9749" s="37"/>
      <c r="N9749" s="37"/>
      <c r="O9749" s="38"/>
    </row>
    <row r="9750" spans="2:15" x14ac:dyDescent="0.4">
      <c r="B9750" s="63"/>
      <c r="C9750" s="37"/>
      <c r="D9750" s="37"/>
      <c r="E9750" s="37"/>
      <c r="F9750" s="37"/>
      <c r="G9750" s="38"/>
      <c r="H9750" s="37"/>
      <c r="I9750" s="41"/>
      <c r="J9750" s="41"/>
      <c r="K9750" s="37"/>
      <c r="L9750" s="37"/>
      <c r="M9750" s="37"/>
      <c r="N9750" s="37"/>
      <c r="O9750" s="38"/>
    </row>
    <row r="9751" spans="2:15" x14ac:dyDescent="0.4">
      <c r="B9751" s="63"/>
      <c r="C9751" s="37"/>
      <c r="D9751" s="37"/>
      <c r="E9751" s="37"/>
      <c r="F9751" s="37"/>
      <c r="G9751" s="38"/>
      <c r="H9751" s="37"/>
      <c r="I9751" s="41"/>
      <c r="J9751" s="41"/>
      <c r="K9751" s="37"/>
      <c r="L9751" s="37"/>
      <c r="M9751" s="37"/>
      <c r="N9751" s="37"/>
      <c r="O9751" s="38"/>
    </row>
    <row r="9752" spans="2:15" x14ac:dyDescent="0.4">
      <c r="B9752" s="63"/>
      <c r="C9752" s="37"/>
      <c r="D9752" s="37"/>
      <c r="E9752" s="37"/>
      <c r="F9752" s="37"/>
      <c r="G9752" s="38"/>
      <c r="H9752" s="37"/>
      <c r="I9752" s="41"/>
      <c r="J9752" s="41"/>
      <c r="K9752" s="37"/>
      <c r="L9752" s="37"/>
      <c r="M9752" s="37"/>
      <c r="N9752" s="37"/>
      <c r="O9752" s="38"/>
    </row>
    <row r="9753" spans="2:15" x14ac:dyDescent="0.4">
      <c r="B9753" s="63"/>
      <c r="C9753" s="37"/>
      <c r="D9753" s="37"/>
      <c r="E9753" s="37"/>
      <c r="F9753" s="37"/>
      <c r="G9753" s="38"/>
      <c r="H9753" s="37"/>
      <c r="I9753" s="41"/>
      <c r="J9753" s="41"/>
      <c r="K9753" s="37"/>
      <c r="L9753" s="37"/>
      <c r="M9753" s="37"/>
      <c r="N9753" s="37"/>
      <c r="O9753" s="38"/>
    </row>
    <row r="9754" spans="2:15" x14ac:dyDescent="0.4">
      <c r="B9754" s="63"/>
      <c r="C9754" s="37"/>
      <c r="D9754" s="37"/>
      <c r="E9754" s="37"/>
      <c r="F9754" s="37"/>
      <c r="G9754" s="38"/>
      <c r="H9754" s="37"/>
      <c r="I9754" s="41"/>
      <c r="J9754" s="41"/>
      <c r="K9754" s="37"/>
      <c r="L9754" s="37"/>
      <c r="M9754" s="37"/>
      <c r="N9754" s="37"/>
      <c r="O9754" s="38"/>
    </row>
    <row r="9755" spans="2:15" x14ac:dyDescent="0.4">
      <c r="B9755" s="63"/>
      <c r="C9755" s="37"/>
      <c r="D9755" s="37"/>
      <c r="E9755" s="37"/>
      <c r="F9755" s="37"/>
      <c r="G9755" s="38"/>
      <c r="H9755" s="37"/>
      <c r="I9755" s="41"/>
      <c r="J9755" s="41"/>
      <c r="K9755" s="37"/>
      <c r="L9755" s="37"/>
      <c r="M9755" s="37"/>
      <c r="N9755" s="37"/>
      <c r="O9755" s="38"/>
    </row>
    <row r="9756" spans="2:15" x14ac:dyDescent="0.4">
      <c r="B9756" s="63"/>
      <c r="C9756" s="37"/>
      <c r="D9756" s="37"/>
      <c r="E9756" s="37"/>
      <c r="F9756" s="37"/>
      <c r="G9756" s="38"/>
      <c r="H9756" s="37"/>
      <c r="I9756" s="41"/>
      <c r="J9756" s="41"/>
      <c r="K9756" s="37"/>
      <c r="L9756" s="37"/>
      <c r="M9756" s="37"/>
      <c r="N9756" s="37"/>
      <c r="O9756" s="38"/>
    </row>
    <row r="9757" spans="2:15" x14ac:dyDescent="0.4">
      <c r="B9757" s="63"/>
      <c r="C9757" s="37"/>
      <c r="D9757" s="37"/>
      <c r="E9757" s="37"/>
      <c r="F9757" s="37"/>
      <c r="G9757" s="38"/>
      <c r="H9757" s="37"/>
      <c r="I9757" s="41"/>
      <c r="J9757" s="41"/>
      <c r="K9757" s="37"/>
      <c r="L9757" s="37"/>
      <c r="M9757" s="37"/>
      <c r="N9757" s="37"/>
      <c r="O9757" s="38"/>
    </row>
    <row r="9758" spans="2:15" x14ac:dyDescent="0.4">
      <c r="B9758" s="63"/>
      <c r="C9758" s="37"/>
      <c r="D9758" s="37"/>
      <c r="E9758" s="37"/>
      <c r="F9758" s="37"/>
      <c r="G9758" s="38"/>
      <c r="H9758" s="37"/>
      <c r="I9758" s="41"/>
      <c r="J9758" s="41"/>
      <c r="K9758" s="37"/>
      <c r="L9758" s="37"/>
      <c r="M9758" s="37"/>
      <c r="N9758" s="37"/>
      <c r="O9758" s="38"/>
    </row>
    <row r="9759" spans="2:15" x14ac:dyDescent="0.4">
      <c r="B9759" s="63"/>
      <c r="C9759" s="37"/>
      <c r="D9759" s="37"/>
      <c r="E9759" s="37"/>
      <c r="F9759" s="37"/>
      <c r="G9759" s="38"/>
      <c r="H9759" s="37"/>
      <c r="I9759" s="41"/>
      <c r="J9759" s="41"/>
      <c r="K9759" s="37"/>
      <c r="L9759" s="37"/>
      <c r="M9759" s="37"/>
      <c r="N9759" s="37"/>
      <c r="O9759" s="38"/>
    </row>
    <row r="9760" spans="2:15" x14ac:dyDescent="0.4">
      <c r="B9760" s="63"/>
      <c r="C9760" s="37"/>
      <c r="D9760" s="37"/>
      <c r="E9760" s="37"/>
      <c r="F9760" s="37"/>
      <c r="G9760" s="38"/>
      <c r="H9760" s="37"/>
      <c r="I9760" s="41"/>
      <c r="J9760" s="41"/>
      <c r="K9760" s="37"/>
      <c r="L9760" s="37"/>
      <c r="M9760" s="37"/>
      <c r="N9760" s="37"/>
      <c r="O9760" s="38"/>
    </row>
    <row r="9761" spans="2:15" x14ac:dyDescent="0.4">
      <c r="B9761" s="63"/>
      <c r="C9761" s="37"/>
      <c r="D9761" s="37"/>
      <c r="E9761" s="37"/>
      <c r="F9761" s="37"/>
      <c r="G9761" s="38"/>
      <c r="H9761" s="37"/>
      <c r="I9761" s="41"/>
      <c r="J9761" s="41"/>
      <c r="K9761" s="37"/>
      <c r="L9761" s="37"/>
      <c r="M9761" s="37"/>
      <c r="N9761" s="37"/>
      <c r="O9761" s="38"/>
    </row>
    <row r="9762" spans="2:15" x14ac:dyDescent="0.4">
      <c r="B9762" s="63"/>
      <c r="C9762" s="37"/>
      <c r="D9762" s="37"/>
      <c r="E9762" s="37"/>
      <c r="F9762" s="37"/>
      <c r="G9762" s="38"/>
      <c r="H9762" s="37"/>
      <c r="I9762" s="41"/>
      <c r="J9762" s="41"/>
      <c r="K9762" s="37"/>
      <c r="L9762" s="37"/>
      <c r="M9762" s="37"/>
      <c r="N9762" s="37"/>
      <c r="O9762" s="38"/>
    </row>
    <row r="9763" spans="2:15" x14ac:dyDescent="0.4">
      <c r="B9763" s="63"/>
      <c r="C9763" s="37"/>
      <c r="D9763" s="37"/>
      <c r="E9763" s="37"/>
      <c r="F9763" s="37"/>
      <c r="G9763" s="38"/>
      <c r="H9763" s="37"/>
      <c r="I9763" s="41"/>
      <c r="J9763" s="41"/>
      <c r="K9763" s="37"/>
      <c r="L9763" s="37"/>
      <c r="M9763" s="37"/>
      <c r="N9763" s="37"/>
      <c r="O9763" s="38"/>
    </row>
    <row r="9764" spans="2:15" x14ac:dyDescent="0.4">
      <c r="B9764" s="63"/>
      <c r="C9764" s="37"/>
      <c r="D9764" s="37"/>
      <c r="E9764" s="37"/>
      <c r="F9764" s="37"/>
      <c r="G9764" s="38"/>
      <c r="H9764" s="37"/>
      <c r="I9764" s="41"/>
      <c r="J9764" s="41"/>
      <c r="K9764" s="37"/>
      <c r="L9764" s="37"/>
      <c r="M9764" s="37"/>
      <c r="N9764" s="37"/>
      <c r="O9764" s="38"/>
    </row>
    <row r="9765" spans="2:15" x14ac:dyDescent="0.4">
      <c r="B9765" s="63"/>
      <c r="C9765" s="37"/>
      <c r="D9765" s="37"/>
      <c r="E9765" s="37"/>
      <c r="F9765" s="37"/>
      <c r="G9765" s="38"/>
      <c r="H9765" s="37"/>
      <c r="I9765" s="41"/>
      <c r="J9765" s="41"/>
      <c r="K9765" s="37"/>
      <c r="L9765" s="37"/>
      <c r="M9765" s="37"/>
      <c r="N9765" s="37"/>
      <c r="O9765" s="38"/>
    </row>
    <row r="9766" spans="2:15" x14ac:dyDescent="0.4">
      <c r="B9766" s="63"/>
      <c r="C9766" s="37"/>
      <c r="D9766" s="37"/>
      <c r="E9766" s="37"/>
      <c r="F9766" s="37"/>
      <c r="G9766" s="38"/>
      <c r="H9766" s="37"/>
      <c r="I9766" s="41"/>
      <c r="J9766" s="41"/>
      <c r="K9766" s="37"/>
      <c r="L9766" s="37"/>
      <c r="M9766" s="37"/>
      <c r="N9766" s="37"/>
      <c r="O9766" s="38"/>
    </row>
    <row r="9767" spans="2:15" x14ac:dyDescent="0.4">
      <c r="B9767" s="63"/>
      <c r="C9767" s="37"/>
      <c r="D9767" s="37"/>
      <c r="E9767" s="37"/>
      <c r="F9767" s="37"/>
      <c r="G9767" s="38"/>
      <c r="H9767" s="37"/>
      <c r="I9767" s="41"/>
      <c r="J9767" s="41"/>
      <c r="K9767" s="37"/>
      <c r="L9767" s="37"/>
      <c r="M9767" s="37"/>
      <c r="N9767" s="37"/>
      <c r="O9767" s="38"/>
    </row>
    <row r="9768" spans="2:15" x14ac:dyDescent="0.4">
      <c r="B9768" s="63"/>
      <c r="C9768" s="37"/>
      <c r="D9768" s="37"/>
      <c r="E9768" s="37"/>
      <c r="F9768" s="37"/>
      <c r="G9768" s="38"/>
      <c r="H9768" s="37"/>
      <c r="I9768" s="41"/>
      <c r="J9768" s="41"/>
      <c r="K9768" s="37"/>
      <c r="L9768" s="37"/>
      <c r="M9768" s="37"/>
      <c r="N9768" s="37"/>
      <c r="O9768" s="38"/>
    </row>
    <row r="9769" spans="2:15" x14ac:dyDescent="0.4">
      <c r="B9769" s="63"/>
      <c r="C9769" s="37"/>
      <c r="D9769" s="37"/>
      <c r="E9769" s="37"/>
      <c r="F9769" s="37"/>
      <c r="G9769" s="38"/>
      <c r="H9769" s="37"/>
      <c r="I9769" s="41"/>
      <c r="J9769" s="41"/>
      <c r="K9769" s="37"/>
      <c r="L9769" s="37"/>
      <c r="M9769" s="37"/>
      <c r="N9769" s="37"/>
      <c r="O9769" s="38"/>
    </row>
    <row r="9770" spans="2:15" x14ac:dyDescent="0.4">
      <c r="B9770" s="63"/>
      <c r="C9770" s="37"/>
      <c r="D9770" s="37"/>
      <c r="E9770" s="37"/>
      <c r="F9770" s="37"/>
      <c r="G9770" s="38"/>
      <c r="H9770" s="37"/>
      <c r="I9770" s="41"/>
      <c r="J9770" s="41"/>
      <c r="K9770" s="37"/>
      <c r="L9770" s="37"/>
      <c r="M9770" s="37"/>
      <c r="N9770" s="37"/>
      <c r="O9770" s="38"/>
    </row>
    <row r="9771" spans="2:15" x14ac:dyDescent="0.4">
      <c r="B9771" s="63"/>
      <c r="C9771" s="37"/>
      <c r="D9771" s="37"/>
      <c r="E9771" s="37"/>
      <c r="F9771" s="37"/>
      <c r="G9771" s="38"/>
      <c r="H9771" s="37"/>
      <c r="I9771" s="41"/>
      <c r="J9771" s="41"/>
      <c r="K9771" s="37"/>
      <c r="L9771" s="37"/>
      <c r="M9771" s="37"/>
      <c r="N9771" s="37"/>
      <c r="O9771" s="38"/>
    </row>
    <row r="9772" spans="2:15" x14ac:dyDescent="0.4">
      <c r="B9772" s="63"/>
      <c r="C9772" s="37"/>
      <c r="D9772" s="37"/>
      <c r="E9772" s="37"/>
      <c r="F9772" s="37"/>
      <c r="G9772" s="38"/>
      <c r="H9772" s="37"/>
      <c r="I9772" s="41"/>
      <c r="J9772" s="41"/>
      <c r="K9772" s="37"/>
      <c r="L9772" s="37"/>
      <c r="M9772" s="37"/>
      <c r="N9772" s="37"/>
      <c r="O9772" s="38"/>
    </row>
    <row r="9773" spans="2:15" x14ac:dyDescent="0.4">
      <c r="B9773" s="63"/>
      <c r="C9773" s="37"/>
      <c r="D9773" s="37"/>
      <c r="E9773" s="37"/>
      <c r="F9773" s="37"/>
      <c r="G9773" s="38"/>
      <c r="H9773" s="37"/>
      <c r="I9773" s="41"/>
      <c r="J9773" s="41"/>
      <c r="K9773" s="37"/>
      <c r="L9773" s="37"/>
      <c r="M9773" s="37"/>
      <c r="N9773" s="37"/>
      <c r="O9773" s="38"/>
    </row>
    <row r="9774" spans="2:15" x14ac:dyDescent="0.4">
      <c r="B9774" s="63"/>
      <c r="C9774" s="37"/>
      <c r="D9774" s="37"/>
      <c r="E9774" s="37"/>
      <c r="F9774" s="37"/>
      <c r="G9774" s="38"/>
      <c r="H9774" s="37"/>
      <c r="I9774" s="41"/>
      <c r="J9774" s="41"/>
      <c r="K9774" s="37"/>
      <c r="L9774" s="37"/>
      <c r="M9774" s="37"/>
      <c r="N9774" s="37"/>
      <c r="O9774" s="38"/>
    </row>
    <row r="9775" spans="2:15" x14ac:dyDescent="0.4">
      <c r="B9775" s="63"/>
      <c r="C9775" s="37"/>
      <c r="D9775" s="37"/>
      <c r="E9775" s="37"/>
      <c r="F9775" s="37"/>
      <c r="G9775" s="38"/>
      <c r="H9775" s="37"/>
      <c r="I9775" s="41"/>
      <c r="J9775" s="41"/>
      <c r="K9775" s="37"/>
      <c r="L9775" s="37"/>
      <c r="M9775" s="37"/>
      <c r="N9775" s="37"/>
      <c r="O9775" s="38"/>
    </row>
    <row r="9776" spans="2:15" x14ac:dyDescent="0.4">
      <c r="B9776" s="63"/>
      <c r="C9776" s="37"/>
      <c r="D9776" s="37"/>
      <c r="E9776" s="37"/>
      <c r="F9776" s="37"/>
      <c r="G9776" s="38"/>
      <c r="H9776" s="37"/>
      <c r="I9776" s="41"/>
      <c r="J9776" s="41"/>
      <c r="K9776" s="37"/>
      <c r="L9776" s="37"/>
      <c r="M9776" s="37"/>
      <c r="N9776" s="37"/>
      <c r="O9776" s="38"/>
    </row>
    <row r="9777" spans="2:15" x14ac:dyDescent="0.4">
      <c r="B9777" s="63"/>
      <c r="C9777" s="37"/>
      <c r="D9777" s="37"/>
      <c r="E9777" s="37"/>
      <c r="F9777" s="37"/>
      <c r="G9777" s="38"/>
      <c r="H9777" s="37"/>
      <c r="I9777" s="41"/>
      <c r="J9777" s="41"/>
      <c r="K9777" s="37"/>
      <c r="L9777" s="37"/>
      <c r="M9777" s="37"/>
      <c r="N9777" s="37"/>
      <c r="O9777" s="38"/>
    </row>
    <row r="9778" spans="2:15" x14ac:dyDescent="0.4">
      <c r="B9778" s="63"/>
      <c r="C9778" s="37"/>
      <c r="D9778" s="37"/>
      <c r="E9778" s="37"/>
      <c r="F9778" s="37"/>
      <c r="G9778" s="38"/>
      <c r="H9778" s="37"/>
      <c r="I9778" s="41"/>
      <c r="J9778" s="41"/>
      <c r="K9778" s="37"/>
      <c r="L9778" s="37"/>
      <c r="M9778" s="37"/>
      <c r="N9778" s="37"/>
      <c r="O9778" s="38"/>
    </row>
    <row r="9779" spans="2:15" x14ac:dyDescent="0.4">
      <c r="B9779" s="63"/>
      <c r="C9779" s="37"/>
      <c r="D9779" s="37"/>
      <c r="E9779" s="37"/>
      <c r="F9779" s="37"/>
      <c r="G9779" s="38"/>
      <c r="H9779" s="37"/>
      <c r="I9779" s="41"/>
      <c r="J9779" s="41"/>
      <c r="K9779" s="37"/>
      <c r="L9779" s="37"/>
      <c r="M9779" s="37"/>
      <c r="N9779" s="37"/>
      <c r="O9779" s="38"/>
    </row>
    <row r="9780" spans="2:15" x14ac:dyDescent="0.4">
      <c r="B9780" s="63"/>
      <c r="C9780" s="37"/>
      <c r="D9780" s="37"/>
      <c r="E9780" s="37"/>
      <c r="F9780" s="37"/>
      <c r="G9780" s="38"/>
      <c r="H9780" s="37"/>
      <c r="I9780" s="41"/>
      <c r="J9780" s="41"/>
      <c r="K9780" s="37"/>
      <c r="L9780" s="37"/>
      <c r="M9780" s="37"/>
      <c r="N9780" s="37"/>
      <c r="O9780" s="38"/>
    </row>
    <row r="9781" spans="2:15" x14ac:dyDescent="0.4">
      <c r="B9781" s="63"/>
      <c r="C9781" s="37"/>
      <c r="D9781" s="37"/>
      <c r="E9781" s="37"/>
      <c r="F9781" s="37"/>
      <c r="G9781" s="38"/>
      <c r="H9781" s="37"/>
      <c r="I9781" s="41"/>
      <c r="J9781" s="41"/>
      <c r="K9781" s="37"/>
      <c r="L9781" s="37"/>
      <c r="M9781" s="37"/>
      <c r="N9781" s="37"/>
      <c r="O9781" s="38"/>
    </row>
    <row r="9782" spans="2:15" x14ac:dyDescent="0.4">
      <c r="B9782" s="63"/>
      <c r="C9782" s="37"/>
      <c r="D9782" s="37"/>
      <c r="E9782" s="37"/>
      <c r="F9782" s="37"/>
      <c r="G9782" s="38"/>
      <c r="H9782" s="37"/>
      <c r="I9782" s="41"/>
      <c r="J9782" s="41"/>
      <c r="K9782" s="37"/>
      <c r="L9782" s="37"/>
      <c r="M9782" s="37"/>
      <c r="N9782" s="37"/>
      <c r="O9782" s="38"/>
    </row>
    <row r="9783" spans="2:15" x14ac:dyDescent="0.4">
      <c r="B9783" s="63"/>
      <c r="C9783" s="37"/>
      <c r="D9783" s="37"/>
      <c r="E9783" s="37"/>
      <c r="F9783" s="37"/>
      <c r="G9783" s="38"/>
      <c r="H9783" s="37"/>
      <c r="I9783" s="41"/>
      <c r="J9783" s="41"/>
      <c r="K9783" s="37"/>
      <c r="L9783" s="37"/>
      <c r="M9783" s="37"/>
      <c r="N9783" s="37"/>
      <c r="O9783" s="38"/>
    </row>
    <row r="9784" spans="2:15" x14ac:dyDescent="0.4">
      <c r="B9784" s="63"/>
      <c r="C9784" s="37"/>
      <c r="D9784" s="37"/>
      <c r="E9784" s="37"/>
      <c r="F9784" s="37"/>
      <c r="G9784" s="38"/>
      <c r="H9784" s="37"/>
      <c r="I9784" s="41"/>
      <c r="J9784" s="41"/>
      <c r="K9784" s="37"/>
      <c r="L9784" s="37"/>
      <c r="M9784" s="37"/>
      <c r="N9784" s="37"/>
      <c r="O9784" s="38"/>
    </row>
    <row r="9785" spans="2:15" x14ac:dyDescent="0.4">
      <c r="B9785" s="63"/>
      <c r="C9785" s="37"/>
      <c r="D9785" s="37"/>
      <c r="E9785" s="37"/>
      <c r="F9785" s="37"/>
      <c r="G9785" s="38"/>
      <c r="H9785" s="37"/>
      <c r="I9785" s="41"/>
      <c r="J9785" s="41"/>
      <c r="K9785" s="37"/>
      <c r="L9785" s="37"/>
      <c r="M9785" s="37"/>
      <c r="N9785" s="37"/>
      <c r="O9785" s="38"/>
    </row>
    <row r="9786" spans="2:15" x14ac:dyDescent="0.4">
      <c r="B9786" s="63"/>
      <c r="C9786" s="37"/>
      <c r="D9786" s="37"/>
      <c r="E9786" s="37"/>
      <c r="F9786" s="37"/>
      <c r="G9786" s="38"/>
      <c r="H9786" s="37"/>
      <c r="I9786" s="41"/>
      <c r="J9786" s="41"/>
      <c r="K9786" s="37"/>
      <c r="L9786" s="37"/>
      <c r="M9786" s="37"/>
      <c r="N9786" s="37"/>
      <c r="O9786" s="38"/>
    </row>
    <row r="9787" spans="2:15" x14ac:dyDescent="0.4">
      <c r="B9787" s="63"/>
      <c r="C9787" s="37"/>
      <c r="D9787" s="37"/>
      <c r="E9787" s="37"/>
      <c r="F9787" s="37"/>
      <c r="G9787" s="38"/>
      <c r="H9787" s="37"/>
      <c r="I9787" s="41"/>
      <c r="J9787" s="41"/>
      <c r="K9787" s="37"/>
      <c r="L9787" s="37"/>
      <c r="M9787" s="37"/>
      <c r="N9787" s="37"/>
      <c r="O9787" s="38"/>
    </row>
    <row r="9788" spans="2:15" x14ac:dyDescent="0.4">
      <c r="B9788" s="63"/>
      <c r="C9788" s="37"/>
      <c r="D9788" s="37"/>
      <c r="E9788" s="37"/>
      <c r="F9788" s="37"/>
      <c r="G9788" s="38"/>
      <c r="H9788" s="37"/>
      <c r="I9788" s="41"/>
      <c r="J9788" s="41"/>
      <c r="K9788" s="37"/>
      <c r="L9788" s="37"/>
      <c r="M9788" s="37"/>
      <c r="N9788" s="37"/>
      <c r="O9788" s="38"/>
    </row>
    <row r="9789" spans="2:15" x14ac:dyDescent="0.4">
      <c r="B9789" s="63"/>
      <c r="C9789" s="37"/>
      <c r="D9789" s="37"/>
      <c r="E9789" s="37"/>
      <c r="F9789" s="37"/>
      <c r="G9789" s="38"/>
      <c r="H9789" s="37"/>
      <c r="I9789" s="41"/>
      <c r="J9789" s="41"/>
      <c r="K9789" s="37"/>
      <c r="L9789" s="37"/>
      <c r="M9789" s="37"/>
      <c r="N9789" s="37"/>
      <c r="O9789" s="38"/>
    </row>
    <row r="9790" spans="2:15" x14ac:dyDescent="0.4">
      <c r="B9790" s="63"/>
      <c r="C9790" s="37"/>
      <c r="D9790" s="37"/>
      <c r="E9790" s="37"/>
      <c r="F9790" s="37"/>
      <c r="G9790" s="38"/>
      <c r="H9790" s="37"/>
      <c r="I9790" s="41"/>
      <c r="J9790" s="41"/>
      <c r="K9790" s="37"/>
      <c r="L9790" s="37"/>
      <c r="M9790" s="37"/>
      <c r="N9790" s="37"/>
      <c r="O9790" s="38"/>
    </row>
    <row r="9791" spans="2:15" x14ac:dyDescent="0.4">
      <c r="B9791" s="63"/>
      <c r="C9791" s="37"/>
      <c r="D9791" s="37"/>
      <c r="E9791" s="37"/>
      <c r="F9791" s="37"/>
      <c r="G9791" s="38"/>
      <c r="H9791" s="37"/>
      <c r="I9791" s="41"/>
      <c r="J9791" s="41"/>
      <c r="K9791" s="37"/>
      <c r="L9791" s="37"/>
      <c r="M9791" s="37"/>
      <c r="N9791" s="37"/>
      <c r="O9791" s="38"/>
    </row>
    <row r="9792" spans="2:15" x14ac:dyDescent="0.4">
      <c r="B9792" s="63"/>
      <c r="C9792" s="37"/>
      <c r="D9792" s="37"/>
      <c r="E9792" s="37"/>
      <c r="F9792" s="37"/>
      <c r="G9792" s="38"/>
      <c r="H9792" s="37"/>
      <c r="I9792" s="41"/>
      <c r="J9792" s="41"/>
      <c r="K9792" s="37"/>
      <c r="L9792" s="37"/>
      <c r="M9792" s="37"/>
      <c r="N9792" s="37"/>
      <c r="O9792" s="38"/>
    </row>
    <row r="9793" spans="2:15" x14ac:dyDescent="0.4">
      <c r="B9793" s="63"/>
      <c r="C9793" s="37"/>
      <c r="D9793" s="37"/>
      <c r="E9793" s="37"/>
      <c r="F9793" s="37"/>
      <c r="G9793" s="38"/>
      <c r="H9793" s="37"/>
      <c r="I9793" s="41"/>
      <c r="J9793" s="41"/>
      <c r="K9793" s="37"/>
      <c r="L9793" s="37"/>
      <c r="M9793" s="37"/>
      <c r="N9793" s="37"/>
      <c r="O9793" s="38"/>
    </row>
    <row r="9794" spans="2:15" x14ac:dyDescent="0.4">
      <c r="B9794" s="63"/>
      <c r="C9794" s="37"/>
      <c r="D9794" s="37"/>
      <c r="E9794" s="37"/>
      <c r="F9794" s="37"/>
      <c r="G9794" s="38"/>
      <c r="H9794" s="37"/>
      <c r="I9794" s="41"/>
      <c r="J9794" s="41"/>
      <c r="K9794" s="37"/>
      <c r="L9794" s="37"/>
      <c r="M9794" s="37"/>
      <c r="N9794" s="37"/>
      <c r="O9794" s="38"/>
    </row>
    <row r="9795" spans="2:15" x14ac:dyDescent="0.4">
      <c r="B9795" s="63"/>
      <c r="C9795" s="37"/>
      <c r="D9795" s="37"/>
      <c r="E9795" s="37"/>
      <c r="F9795" s="37"/>
      <c r="G9795" s="38"/>
      <c r="H9795" s="37"/>
      <c r="I9795" s="41"/>
      <c r="J9795" s="41"/>
      <c r="K9795" s="37"/>
      <c r="L9795" s="37"/>
      <c r="M9795" s="37"/>
      <c r="N9795" s="37"/>
      <c r="O9795" s="38"/>
    </row>
    <row r="9796" spans="2:15" x14ac:dyDescent="0.4">
      <c r="B9796" s="63"/>
      <c r="C9796" s="37"/>
      <c r="D9796" s="37"/>
      <c r="E9796" s="37"/>
      <c r="F9796" s="37"/>
      <c r="G9796" s="38"/>
      <c r="H9796" s="37"/>
      <c r="I9796" s="41"/>
      <c r="J9796" s="41"/>
      <c r="K9796" s="37"/>
      <c r="L9796" s="37"/>
      <c r="M9796" s="37"/>
      <c r="N9796" s="37"/>
      <c r="O9796" s="38"/>
    </row>
    <row r="9797" spans="2:15" x14ac:dyDescent="0.4">
      <c r="B9797" s="63"/>
      <c r="C9797" s="37"/>
      <c r="D9797" s="37"/>
      <c r="E9797" s="37"/>
      <c r="F9797" s="37"/>
      <c r="G9797" s="38"/>
      <c r="H9797" s="37"/>
      <c r="I9797" s="41"/>
      <c r="J9797" s="41"/>
      <c r="K9797" s="37"/>
      <c r="L9797" s="37"/>
      <c r="M9797" s="37"/>
      <c r="N9797" s="37"/>
      <c r="O9797" s="38"/>
    </row>
    <row r="9798" spans="2:15" x14ac:dyDescent="0.4">
      <c r="B9798" s="63"/>
      <c r="C9798" s="37"/>
      <c r="D9798" s="37"/>
      <c r="E9798" s="37"/>
      <c r="F9798" s="37"/>
      <c r="G9798" s="38"/>
      <c r="H9798" s="37"/>
      <c r="I9798" s="41"/>
      <c r="J9798" s="41"/>
      <c r="K9798" s="37"/>
      <c r="L9798" s="37"/>
      <c r="M9798" s="37"/>
      <c r="N9798" s="37"/>
      <c r="O9798" s="38"/>
    </row>
    <row r="9799" spans="2:15" x14ac:dyDescent="0.4">
      <c r="B9799" s="63"/>
      <c r="C9799" s="37"/>
      <c r="D9799" s="37"/>
      <c r="E9799" s="37"/>
      <c r="F9799" s="37"/>
      <c r="G9799" s="38"/>
      <c r="H9799" s="37"/>
      <c r="I9799" s="41"/>
      <c r="J9799" s="41"/>
      <c r="K9799" s="37"/>
      <c r="L9799" s="37"/>
      <c r="M9799" s="37"/>
      <c r="N9799" s="37"/>
      <c r="O9799" s="38"/>
    </row>
    <row r="9800" spans="2:15" x14ac:dyDescent="0.4">
      <c r="B9800" s="63"/>
      <c r="C9800" s="37"/>
      <c r="D9800" s="37"/>
      <c r="E9800" s="37"/>
      <c r="F9800" s="37"/>
      <c r="G9800" s="38"/>
      <c r="H9800" s="37"/>
      <c r="I9800" s="41"/>
      <c r="J9800" s="41"/>
      <c r="K9800" s="37"/>
      <c r="L9800" s="37"/>
      <c r="M9800" s="37"/>
      <c r="N9800" s="37"/>
      <c r="O9800" s="38"/>
    </row>
    <row r="9801" spans="2:15" x14ac:dyDescent="0.4">
      <c r="B9801" s="63"/>
      <c r="C9801" s="37"/>
      <c r="D9801" s="37"/>
      <c r="E9801" s="37"/>
      <c r="F9801" s="37"/>
      <c r="G9801" s="38"/>
      <c r="H9801" s="37"/>
      <c r="I9801" s="41"/>
      <c r="J9801" s="41"/>
      <c r="K9801" s="37"/>
      <c r="L9801" s="37"/>
      <c r="M9801" s="37"/>
      <c r="N9801" s="37"/>
      <c r="O9801" s="38"/>
    </row>
    <row r="9802" spans="2:15" x14ac:dyDescent="0.4">
      <c r="B9802" s="63"/>
      <c r="C9802" s="37"/>
      <c r="D9802" s="37"/>
      <c r="E9802" s="37"/>
      <c r="F9802" s="37"/>
      <c r="G9802" s="38"/>
      <c r="H9802" s="37"/>
      <c r="I9802" s="41"/>
      <c r="J9802" s="41"/>
      <c r="K9802" s="37"/>
      <c r="L9802" s="37"/>
      <c r="M9802" s="37"/>
      <c r="N9802" s="37"/>
      <c r="O9802" s="38"/>
    </row>
    <row r="9803" spans="2:15" x14ac:dyDescent="0.4">
      <c r="B9803" s="63"/>
      <c r="C9803" s="37"/>
      <c r="D9803" s="37"/>
      <c r="E9803" s="37"/>
      <c r="F9803" s="37"/>
      <c r="G9803" s="38"/>
      <c r="H9803" s="37"/>
      <c r="I9803" s="41"/>
      <c r="J9803" s="41"/>
      <c r="K9803" s="37"/>
      <c r="L9803" s="37"/>
      <c r="M9803" s="37"/>
      <c r="N9803" s="37"/>
      <c r="O9803" s="38"/>
    </row>
    <row r="9804" spans="2:15" x14ac:dyDescent="0.4">
      <c r="B9804" s="63"/>
      <c r="C9804" s="37"/>
      <c r="D9804" s="37"/>
      <c r="E9804" s="37"/>
      <c r="F9804" s="37"/>
      <c r="G9804" s="38"/>
      <c r="H9804" s="37"/>
      <c r="I9804" s="41"/>
      <c r="J9804" s="41"/>
      <c r="K9804" s="37"/>
      <c r="L9804" s="37"/>
      <c r="M9804" s="37"/>
      <c r="N9804" s="37"/>
      <c r="O9804" s="38"/>
    </row>
    <row r="9805" spans="2:15" x14ac:dyDescent="0.4">
      <c r="B9805" s="63"/>
      <c r="C9805" s="37"/>
      <c r="D9805" s="37"/>
      <c r="E9805" s="37"/>
      <c r="F9805" s="37"/>
      <c r="G9805" s="38"/>
      <c r="H9805" s="37"/>
      <c r="I9805" s="41"/>
      <c r="J9805" s="41"/>
      <c r="K9805" s="37"/>
      <c r="L9805" s="37"/>
      <c r="M9805" s="37"/>
      <c r="N9805" s="37"/>
      <c r="O9805" s="38"/>
    </row>
    <row r="9806" spans="2:15" x14ac:dyDescent="0.4">
      <c r="B9806" s="63"/>
      <c r="C9806" s="37"/>
      <c r="D9806" s="37"/>
      <c r="E9806" s="37"/>
      <c r="F9806" s="37"/>
      <c r="G9806" s="38"/>
      <c r="H9806" s="37"/>
      <c r="I9806" s="41"/>
      <c r="J9806" s="41"/>
      <c r="K9806" s="37"/>
      <c r="L9806" s="37"/>
      <c r="M9806" s="37"/>
      <c r="N9806" s="37"/>
      <c r="O9806" s="38"/>
    </row>
    <row r="9807" spans="2:15" x14ac:dyDescent="0.4">
      <c r="B9807" s="63"/>
      <c r="C9807" s="37"/>
      <c r="D9807" s="37"/>
      <c r="E9807" s="37"/>
      <c r="F9807" s="37"/>
      <c r="G9807" s="38"/>
      <c r="H9807" s="37"/>
      <c r="I9807" s="41"/>
      <c r="J9807" s="41"/>
      <c r="K9807" s="37"/>
      <c r="L9807" s="37"/>
      <c r="M9807" s="37"/>
      <c r="N9807" s="37"/>
      <c r="O9807" s="38"/>
    </row>
    <row r="9808" spans="2:15" x14ac:dyDescent="0.4">
      <c r="B9808" s="63"/>
      <c r="C9808" s="37"/>
      <c r="D9808" s="37"/>
      <c r="E9808" s="37"/>
      <c r="F9808" s="37"/>
      <c r="G9808" s="38"/>
      <c r="H9808" s="37"/>
      <c r="I9808" s="41"/>
      <c r="J9808" s="41"/>
      <c r="K9808" s="37"/>
      <c r="L9808" s="37"/>
      <c r="M9808" s="37"/>
      <c r="N9808" s="37"/>
      <c r="O9808" s="38"/>
    </row>
    <row r="9809" spans="2:15" x14ac:dyDescent="0.4">
      <c r="B9809" s="63"/>
      <c r="C9809" s="37"/>
      <c r="D9809" s="37"/>
      <c r="E9809" s="37"/>
      <c r="F9809" s="37"/>
      <c r="G9809" s="38"/>
      <c r="H9809" s="37"/>
      <c r="I9809" s="41"/>
      <c r="J9809" s="41"/>
      <c r="K9809" s="37"/>
      <c r="L9809" s="37"/>
      <c r="M9809" s="37"/>
      <c r="N9809" s="37"/>
      <c r="O9809" s="38"/>
    </row>
    <row r="9810" spans="2:15" x14ac:dyDescent="0.4">
      <c r="B9810" s="63"/>
      <c r="C9810" s="37"/>
      <c r="D9810" s="37"/>
      <c r="E9810" s="37"/>
      <c r="F9810" s="37"/>
      <c r="G9810" s="38"/>
      <c r="H9810" s="37"/>
      <c r="I9810" s="41"/>
      <c r="J9810" s="41"/>
      <c r="K9810" s="37"/>
      <c r="L9810" s="37"/>
      <c r="M9810" s="37"/>
      <c r="N9810" s="37"/>
      <c r="O9810" s="38"/>
    </row>
    <row r="9811" spans="2:15" x14ac:dyDescent="0.4">
      <c r="B9811" s="63"/>
      <c r="C9811" s="37"/>
      <c r="D9811" s="37"/>
      <c r="E9811" s="37"/>
      <c r="F9811" s="37"/>
      <c r="G9811" s="38"/>
      <c r="H9811" s="37"/>
      <c r="I9811" s="41"/>
      <c r="J9811" s="41"/>
      <c r="K9811" s="37"/>
      <c r="L9811" s="37"/>
      <c r="M9811" s="37"/>
      <c r="N9811" s="37"/>
      <c r="O9811" s="38"/>
    </row>
    <row r="9812" spans="2:15" x14ac:dyDescent="0.4">
      <c r="B9812" s="63"/>
      <c r="C9812" s="37"/>
      <c r="D9812" s="37"/>
      <c r="E9812" s="37"/>
      <c r="F9812" s="37"/>
      <c r="G9812" s="38"/>
      <c r="H9812" s="37"/>
      <c r="I9812" s="41"/>
      <c r="J9812" s="41"/>
      <c r="K9812" s="37"/>
      <c r="L9812" s="37"/>
      <c r="M9812" s="37"/>
      <c r="N9812" s="37"/>
      <c r="O9812" s="38"/>
    </row>
    <row r="9813" spans="2:15" x14ac:dyDescent="0.4">
      <c r="B9813" s="63"/>
      <c r="C9813" s="37"/>
      <c r="D9813" s="37"/>
      <c r="E9813" s="37"/>
      <c r="F9813" s="37"/>
      <c r="G9813" s="38"/>
      <c r="H9813" s="37"/>
      <c r="I9813" s="41"/>
      <c r="J9813" s="41"/>
      <c r="K9813" s="37"/>
      <c r="L9813" s="37"/>
      <c r="M9813" s="37"/>
      <c r="N9813" s="37"/>
      <c r="O9813" s="38"/>
    </row>
    <row r="9814" spans="2:15" x14ac:dyDescent="0.4">
      <c r="B9814" s="63"/>
      <c r="C9814" s="37"/>
      <c r="D9814" s="37"/>
      <c r="E9814" s="37"/>
      <c r="F9814" s="37"/>
      <c r="G9814" s="38"/>
      <c r="H9814" s="37"/>
      <c r="I9814" s="41"/>
      <c r="J9814" s="41"/>
      <c r="K9814" s="37"/>
      <c r="L9814" s="37"/>
      <c r="M9814" s="37"/>
      <c r="N9814" s="37"/>
      <c r="O9814" s="38"/>
    </row>
    <row r="9815" spans="2:15" x14ac:dyDescent="0.4">
      <c r="B9815" s="63"/>
      <c r="C9815" s="37"/>
      <c r="D9815" s="37"/>
      <c r="E9815" s="37"/>
      <c r="F9815" s="37"/>
      <c r="G9815" s="38"/>
      <c r="H9815" s="37"/>
      <c r="I9815" s="41"/>
      <c r="J9815" s="41"/>
      <c r="K9815" s="37"/>
      <c r="L9815" s="37"/>
      <c r="M9815" s="37"/>
      <c r="N9815" s="37"/>
      <c r="O9815" s="38"/>
    </row>
    <row r="9816" spans="2:15" x14ac:dyDescent="0.4">
      <c r="B9816" s="63"/>
      <c r="C9816" s="37"/>
      <c r="D9816" s="37"/>
      <c r="E9816" s="37"/>
      <c r="F9816" s="37"/>
      <c r="G9816" s="38"/>
      <c r="H9816" s="37"/>
      <c r="I9816" s="41"/>
      <c r="J9816" s="41"/>
      <c r="K9816" s="37"/>
      <c r="L9816" s="37"/>
      <c r="M9816" s="37"/>
      <c r="N9816" s="37"/>
      <c r="O9816" s="38"/>
    </row>
    <row r="9817" spans="2:15" x14ac:dyDescent="0.4">
      <c r="B9817" s="63"/>
      <c r="C9817" s="37"/>
      <c r="D9817" s="37"/>
      <c r="E9817" s="37"/>
      <c r="F9817" s="37"/>
      <c r="G9817" s="38"/>
      <c r="H9817" s="37"/>
      <c r="I9817" s="41"/>
      <c r="J9817" s="41"/>
      <c r="K9817" s="37"/>
      <c r="L9817" s="37"/>
      <c r="M9817" s="37"/>
      <c r="N9817" s="37"/>
      <c r="O9817" s="38"/>
    </row>
    <row r="9818" spans="2:15" x14ac:dyDescent="0.4">
      <c r="B9818" s="63"/>
      <c r="C9818" s="37"/>
      <c r="D9818" s="37"/>
      <c r="E9818" s="37"/>
      <c r="F9818" s="37"/>
      <c r="G9818" s="38"/>
      <c r="H9818" s="37"/>
      <c r="I9818" s="41"/>
      <c r="J9818" s="41"/>
      <c r="K9818" s="37"/>
      <c r="L9818" s="37"/>
      <c r="M9818" s="37"/>
      <c r="N9818" s="37"/>
      <c r="O9818" s="38"/>
    </row>
    <row r="9819" spans="2:15" x14ac:dyDescent="0.4">
      <c r="B9819" s="63"/>
      <c r="C9819" s="37"/>
      <c r="D9819" s="37"/>
      <c r="E9819" s="37"/>
      <c r="F9819" s="37"/>
      <c r="G9819" s="38"/>
      <c r="H9819" s="37"/>
      <c r="I9819" s="41"/>
      <c r="J9819" s="41"/>
      <c r="K9819" s="37"/>
      <c r="L9819" s="37"/>
      <c r="M9819" s="37"/>
      <c r="N9819" s="37"/>
      <c r="O9819" s="38"/>
    </row>
    <row r="9820" spans="2:15" x14ac:dyDescent="0.4">
      <c r="B9820" s="63"/>
      <c r="C9820" s="37"/>
      <c r="D9820" s="37"/>
      <c r="E9820" s="37"/>
      <c r="F9820" s="37"/>
      <c r="G9820" s="38"/>
      <c r="H9820" s="37"/>
      <c r="I9820" s="41"/>
      <c r="J9820" s="41"/>
      <c r="K9820" s="37"/>
      <c r="L9820" s="37"/>
      <c r="M9820" s="37"/>
      <c r="N9820" s="37"/>
      <c r="O9820" s="38"/>
    </row>
    <row r="9821" spans="2:15" x14ac:dyDescent="0.4">
      <c r="B9821" s="63"/>
      <c r="C9821" s="37"/>
      <c r="D9821" s="37"/>
      <c r="E9821" s="37"/>
      <c r="F9821" s="37"/>
      <c r="G9821" s="38"/>
      <c r="H9821" s="37"/>
      <c r="I9821" s="41"/>
      <c r="J9821" s="41"/>
      <c r="K9821" s="37"/>
      <c r="L9821" s="37"/>
      <c r="M9821" s="37"/>
      <c r="N9821" s="37"/>
      <c r="O9821" s="38"/>
    </row>
    <row r="9822" spans="2:15" x14ac:dyDescent="0.4">
      <c r="B9822" s="63"/>
      <c r="C9822" s="37"/>
      <c r="D9822" s="37"/>
      <c r="E9822" s="37"/>
      <c r="F9822" s="37"/>
      <c r="G9822" s="38"/>
      <c r="H9822" s="37"/>
      <c r="I9822" s="41"/>
      <c r="J9822" s="41"/>
      <c r="K9822" s="37"/>
      <c r="L9822" s="37"/>
      <c r="M9822" s="37"/>
      <c r="N9822" s="37"/>
      <c r="O9822" s="38"/>
    </row>
    <row r="9823" spans="2:15" x14ac:dyDescent="0.4">
      <c r="B9823" s="63"/>
      <c r="C9823" s="37"/>
      <c r="D9823" s="37"/>
      <c r="E9823" s="37"/>
      <c r="F9823" s="37"/>
      <c r="G9823" s="38"/>
      <c r="H9823" s="37"/>
      <c r="I9823" s="41"/>
      <c r="J9823" s="41"/>
      <c r="K9823" s="37"/>
      <c r="L9823" s="37"/>
      <c r="M9823" s="37"/>
      <c r="N9823" s="37"/>
      <c r="O9823" s="38"/>
    </row>
    <row r="9824" spans="2:15" x14ac:dyDescent="0.4">
      <c r="B9824" s="63"/>
      <c r="C9824" s="37"/>
      <c r="D9824" s="37"/>
      <c r="E9824" s="37"/>
      <c r="F9824" s="37"/>
      <c r="G9824" s="38"/>
      <c r="H9824" s="37"/>
      <c r="I9824" s="41"/>
      <c r="J9824" s="41"/>
      <c r="K9824" s="37"/>
      <c r="L9824" s="37"/>
      <c r="M9824" s="37"/>
      <c r="N9824" s="37"/>
      <c r="O9824" s="38"/>
    </row>
    <row r="9825" spans="2:15" x14ac:dyDescent="0.4">
      <c r="B9825" s="63"/>
      <c r="C9825" s="37"/>
      <c r="D9825" s="37"/>
      <c r="E9825" s="37"/>
      <c r="F9825" s="37"/>
      <c r="G9825" s="38"/>
      <c r="H9825" s="37"/>
      <c r="I9825" s="41"/>
      <c r="J9825" s="41"/>
      <c r="K9825" s="37"/>
      <c r="L9825" s="37"/>
      <c r="M9825" s="37"/>
      <c r="N9825" s="37"/>
      <c r="O9825" s="38"/>
    </row>
    <row r="9826" spans="2:15" x14ac:dyDescent="0.4">
      <c r="B9826" s="63"/>
      <c r="C9826" s="37"/>
      <c r="D9826" s="37"/>
      <c r="E9826" s="37"/>
      <c r="F9826" s="37"/>
      <c r="G9826" s="38"/>
      <c r="H9826" s="37"/>
      <c r="I9826" s="41"/>
      <c r="J9826" s="41"/>
      <c r="K9826" s="37"/>
      <c r="L9826" s="37"/>
      <c r="M9826" s="37"/>
      <c r="N9826" s="37"/>
      <c r="O9826" s="38"/>
    </row>
    <row r="9827" spans="2:15" x14ac:dyDescent="0.4">
      <c r="B9827" s="63"/>
      <c r="C9827" s="37"/>
      <c r="D9827" s="37"/>
      <c r="E9827" s="37"/>
      <c r="F9827" s="37"/>
      <c r="G9827" s="38"/>
      <c r="H9827" s="37"/>
      <c r="I9827" s="41"/>
      <c r="J9827" s="41"/>
      <c r="K9827" s="37"/>
      <c r="L9827" s="37"/>
      <c r="M9827" s="37"/>
      <c r="N9827" s="37"/>
      <c r="O9827" s="38"/>
    </row>
    <row r="9828" spans="2:15" x14ac:dyDescent="0.4">
      <c r="B9828" s="63"/>
      <c r="C9828" s="37"/>
      <c r="D9828" s="37"/>
      <c r="E9828" s="37"/>
      <c r="F9828" s="37"/>
      <c r="G9828" s="38"/>
      <c r="H9828" s="37"/>
      <c r="I9828" s="41"/>
      <c r="J9828" s="41"/>
      <c r="K9828" s="37"/>
      <c r="L9828" s="37"/>
      <c r="M9828" s="37"/>
      <c r="N9828" s="37"/>
      <c r="O9828" s="38"/>
    </row>
    <row r="9829" spans="2:15" x14ac:dyDescent="0.4">
      <c r="B9829" s="63"/>
      <c r="C9829" s="37"/>
      <c r="D9829" s="37"/>
      <c r="E9829" s="37"/>
      <c r="F9829" s="37"/>
      <c r="G9829" s="38"/>
      <c r="H9829" s="37"/>
      <c r="I9829" s="41"/>
      <c r="J9829" s="41"/>
      <c r="K9829" s="37"/>
      <c r="L9829" s="37"/>
      <c r="M9829" s="37"/>
      <c r="N9829" s="37"/>
      <c r="O9829" s="38"/>
    </row>
    <row r="9830" spans="2:15" x14ac:dyDescent="0.4">
      <c r="B9830" s="63"/>
      <c r="C9830" s="37"/>
      <c r="D9830" s="37"/>
      <c r="E9830" s="37"/>
      <c r="F9830" s="37"/>
      <c r="G9830" s="38"/>
      <c r="H9830" s="37"/>
      <c r="I9830" s="41"/>
      <c r="J9830" s="41"/>
      <c r="K9830" s="37"/>
      <c r="L9830" s="37"/>
      <c r="M9830" s="37"/>
      <c r="N9830" s="37"/>
      <c r="O9830" s="38"/>
    </row>
    <row r="9831" spans="2:15" x14ac:dyDescent="0.4">
      <c r="B9831" s="63"/>
      <c r="C9831" s="37"/>
      <c r="D9831" s="37"/>
      <c r="E9831" s="37"/>
      <c r="F9831" s="37"/>
      <c r="G9831" s="38"/>
      <c r="H9831" s="37"/>
      <c r="I9831" s="41"/>
      <c r="J9831" s="41"/>
      <c r="K9831" s="37"/>
      <c r="L9831" s="37"/>
      <c r="M9831" s="37"/>
      <c r="N9831" s="37"/>
      <c r="O9831" s="38"/>
    </row>
    <row r="9832" spans="2:15" x14ac:dyDescent="0.4">
      <c r="B9832" s="63"/>
      <c r="C9832" s="37"/>
      <c r="D9832" s="37"/>
      <c r="E9832" s="37"/>
      <c r="F9832" s="37"/>
      <c r="G9832" s="38"/>
      <c r="H9832" s="37"/>
      <c r="I9832" s="41"/>
      <c r="J9832" s="41"/>
      <c r="K9832" s="37"/>
      <c r="L9832" s="37"/>
      <c r="M9832" s="37"/>
      <c r="N9832" s="37"/>
      <c r="O9832" s="38"/>
    </row>
    <row r="9833" spans="2:15" x14ac:dyDescent="0.4">
      <c r="B9833" s="63"/>
      <c r="C9833" s="37"/>
      <c r="D9833" s="37"/>
      <c r="E9833" s="37"/>
      <c r="F9833" s="37"/>
      <c r="G9833" s="38"/>
      <c r="H9833" s="37"/>
      <c r="I9833" s="41"/>
      <c r="J9833" s="41"/>
      <c r="K9833" s="37"/>
      <c r="L9833" s="37"/>
      <c r="M9833" s="37"/>
      <c r="N9833" s="37"/>
      <c r="O9833" s="38"/>
    </row>
    <row r="9834" spans="2:15" x14ac:dyDescent="0.4">
      <c r="B9834" s="63"/>
      <c r="C9834" s="37"/>
      <c r="D9834" s="37"/>
      <c r="E9834" s="37"/>
      <c r="F9834" s="37"/>
      <c r="G9834" s="38"/>
      <c r="H9834" s="37"/>
      <c r="I9834" s="41"/>
      <c r="J9834" s="41"/>
      <c r="K9834" s="37"/>
      <c r="L9834" s="37"/>
      <c r="M9834" s="37"/>
      <c r="N9834" s="37"/>
      <c r="O9834" s="38"/>
    </row>
    <row r="9835" spans="2:15" x14ac:dyDescent="0.4">
      <c r="B9835" s="63"/>
      <c r="C9835" s="37"/>
      <c r="D9835" s="37"/>
      <c r="E9835" s="37"/>
      <c r="F9835" s="37"/>
      <c r="G9835" s="38"/>
      <c r="H9835" s="37"/>
      <c r="I9835" s="41"/>
      <c r="J9835" s="41"/>
      <c r="K9835" s="37"/>
      <c r="L9835" s="37"/>
      <c r="M9835" s="37"/>
      <c r="N9835" s="37"/>
      <c r="O9835" s="38"/>
    </row>
    <row r="9836" spans="2:15" x14ac:dyDescent="0.4">
      <c r="B9836" s="63"/>
      <c r="C9836" s="37"/>
      <c r="D9836" s="37"/>
      <c r="E9836" s="37"/>
      <c r="F9836" s="37"/>
      <c r="G9836" s="38"/>
      <c r="H9836" s="37"/>
      <c r="I9836" s="41"/>
      <c r="J9836" s="41"/>
      <c r="K9836" s="37"/>
      <c r="L9836" s="37"/>
      <c r="M9836" s="37"/>
      <c r="N9836" s="37"/>
      <c r="O9836" s="38"/>
    </row>
    <row r="9837" spans="2:15" x14ac:dyDescent="0.4">
      <c r="B9837" s="63"/>
      <c r="C9837" s="37"/>
      <c r="D9837" s="37"/>
      <c r="E9837" s="37"/>
      <c r="F9837" s="37"/>
      <c r="G9837" s="38"/>
      <c r="H9837" s="37"/>
      <c r="I9837" s="41"/>
      <c r="J9837" s="41"/>
      <c r="K9837" s="37"/>
      <c r="L9837" s="37"/>
      <c r="M9837" s="37"/>
      <c r="N9837" s="37"/>
      <c r="O9837" s="38"/>
    </row>
    <row r="9838" spans="2:15" x14ac:dyDescent="0.4">
      <c r="B9838" s="63"/>
      <c r="C9838" s="37"/>
      <c r="D9838" s="37"/>
      <c r="E9838" s="37"/>
      <c r="F9838" s="37"/>
      <c r="G9838" s="38"/>
      <c r="H9838" s="37"/>
      <c r="I9838" s="41"/>
      <c r="J9838" s="41"/>
      <c r="K9838" s="37"/>
      <c r="L9838" s="37"/>
      <c r="M9838" s="37"/>
      <c r="N9838" s="37"/>
      <c r="O9838" s="38"/>
    </row>
    <row r="9839" spans="2:15" x14ac:dyDescent="0.4">
      <c r="B9839" s="63"/>
      <c r="C9839" s="37"/>
      <c r="D9839" s="37"/>
      <c r="E9839" s="37"/>
      <c r="F9839" s="37"/>
      <c r="G9839" s="38"/>
      <c r="H9839" s="37"/>
      <c r="I9839" s="41"/>
      <c r="J9839" s="41"/>
      <c r="K9839" s="37"/>
      <c r="L9839" s="37"/>
      <c r="M9839" s="37"/>
      <c r="N9839" s="37"/>
      <c r="O9839" s="38"/>
    </row>
    <row r="9840" spans="2:15" x14ac:dyDescent="0.4">
      <c r="B9840" s="63"/>
      <c r="C9840" s="37"/>
      <c r="D9840" s="37"/>
      <c r="E9840" s="37"/>
      <c r="F9840" s="37"/>
      <c r="G9840" s="38"/>
      <c r="H9840" s="37"/>
      <c r="I9840" s="41"/>
      <c r="J9840" s="41"/>
      <c r="K9840" s="37"/>
      <c r="L9840" s="37"/>
      <c r="M9840" s="37"/>
      <c r="N9840" s="37"/>
      <c r="O9840" s="38"/>
    </row>
    <row r="9841" spans="2:15" x14ac:dyDescent="0.4">
      <c r="B9841" s="63"/>
      <c r="C9841" s="37"/>
      <c r="D9841" s="37"/>
      <c r="E9841" s="37"/>
      <c r="F9841" s="37"/>
      <c r="G9841" s="38"/>
      <c r="H9841" s="37"/>
      <c r="I9841" s="41"/>
      <c r="J9841" s="41"/>
      <c r="K9841" s="37"/>
      <c r="L9841" s="37"/>
      <c r="M9841" s="37"/>
      <c r="N9841" s="37"/>
      <c r="O9841" s="38"/>
    </row>
    <row r="9842" spans="2:15" x14ac:dyDescent="0.4">
      <c r="B9842" s="63"/>
      <c r="C9842" s="37"/>
      <c r="D9842" s="37"/>
      <c r="E9842" s="37"/>
      <c r="F9842" s="37"/>
      <c r="G9842" s="38"/>
      <c r="H9842" s="37"/>
      <c r="I9842" s="41"/>
      <c r="J9842" s="41"/>
      <c r="K9842" s="37"/>
      <c r="L9842" s="37"/>
      <c r="M9842" s="37"/>
      <c r="N9842" s="37"/>
      <c r="O9842" s="38"/>
    </row>
    <row r="9843" spans="2:15" x14ac:dyDescent="0.4">
      <c r="B9843" s="63"/>
      <c r="C9843" s="37"/>
      <c r="D9843" s="37"/>
      <c r="E9843" s="37"/>
      <c r="F9843" s="37"/>
      <c r="G9843" s="38"/>
      <c r="H9843" s="37"/>
      <c r="I9843" s="41"/>
      <c r="J9843" s="41"/>
      <c r="K9843" s="37"/>
      <c r="L9843" s="37"/>
      <c r="M9843" s="37"/>
      <c r="N9843" s="37"/>
      <c r="O9843" s="38"/>
    </row>
    <row r="9844" spans="2:15" x14ac:dyDescent="0.4">
      <c r="B9844" s="63"/>
      <c r="C9844" s="37"/>
      <c r="D9844" s="37"/>
      <c r="E9844" s="37"/>
      <c r="F9844" s="37"/>
      <c r="G9844" s="38"/>
      <c r="H9844" s="37"/>
      <c r="I9844" s="41"/>
      <c r="J9844" s="41"/>
      <c r="K9844" s="37"/>
      <c r="L9844" s="37"/>
      <c r="M9844" s="37"/>
      <c r="N9844" s="37"/>
      <c r="O9844" s="38"/>
    </row>
    <row r="9845" spans="2:15" x14ac:dyDescent="0.4">
      <c r="B9845" s="63"/>
      <c r="C9845" s="37"/>
      <c r="D9845" s="37"/>
      <c r="E9845" s="37"/>
      <c r="F9845" s="37"/>
      <c r="G9845" s="38"/>
      <c r="H9845" s="37"/>
      <c r="I9845" s="41"/>
      <c r="J9845" s="41"/>
      <c r="K9845" s="37"/>
      <c r="L9845" s="37"/>
      <c r="M9845" s="37"/>
      <c r="N9845" s="37"/>
      <c r="O9845" s="38"/>
    </row>
    <row r="9846" spans="2:15" x14ac:dyDescent="0.4">
      <c r="B9846" s="63"/>
      <c r="C9846" s="37"/>
      <c r="D9846" s="37"/>
      <c r="E9846" s="37"/>
      <c r="F9846" s="37"/>
      <c r="G9846" s="38"/>
      <c r="H9846" s="37"/>
      <c r="I9846" s="41"/>
      <c r="J9846" s="41"/>
      <c r="K9846" s="37"/>
      <c r="L9846" s="37"/>
      <c r="M9846" s="37"/>
      <c r="N9846" s="37"/>
      <c r="O9846" s="38"/>
    </row>
    <row r="9847" spans="2:15" x14ac:dyDescent="0.4">
      <c r="B9847" s="63"/>
      <c r="C9847" s="37"/>
      <c r="D9847" s="37"/>
      <c r="E9847" s="37"/>
      <c r="F9847" s="37"/>
      <c r="G9847" s="38"/>
      <c r="H9847" s="37"/>
      <c r="I9847" s="41"/>
      <c r="J9847" s="41"/>
      <c r="K9847" s="37"/>
      <c r="L9847" s="37"/>
      <c r="M9847" s="37"/>
      <c r="N9847" s="37"/>
      <c r="O9847" s="38"/>
    </row>
    <row r="9848" spans="2:15" x14ac:dyDescent="0.4">
      <c r="B9848" s="63"/>
      <c r="C9848" s="37"/>
      <c r="D9848" s="37"/>
      <c r="E9848" s="37"/>
      <c r="F9848" s="37"/>
      <c r="G9848" s="38"/>
      <c r="H9848" s="37"/>
      <c r="I9848" s="41"/>
      <c r="J9848" s="41"/>
      <c r="K9848" s="37"/>
      <c r="L9848" s="37"/>
      <c r="M9848" s="37"/>
      <c r="N9848" s="37"/>
      <c r="O9848" s="38"/>
    </row>
    <row r="9849" spans="2:15" x14ac:dyDescent="0.4">
      <c r="B9849" s="63"/>
      <c r="C9849" s="37"/>
      <c r="D9849" s="37"/>
      <c r="E9849" s="37"/>
      <c r="F9849" s="37"/>
      <c r="G9849" s="38"/>
      <c r="H9849" s="37"/>
      <c r="I9849" s="41"/>
      <c r="J9849" s="41"/>
      <c r="K9849" s="37"/>
      <c r="L9849" s="37"/>
      <c r="M9849" s="37"/>
      <c r="N9849" s="37"/>
      <c r="O9849" s="38"/>
    </row>
    <row r="9850" spans="2:15" x14ac:dyDescent="0.4">
      <c r="B9850" s="63"/>
      <c r="C9850" s="37"/>
      <c r="D9850" s="37"/>
      <c r="E9850" s="37"/>
      <c r="F9850" s="37"/>
      <c r="G9850" s="38"/>
      <c r="H9850" s="37"/>
      <c r="I9850" s="41"/>
      <c r="J9850" s="41"/>
      <c r="K9850" s="37"/>
      <c r="L9850" s="37"/>
      <c r="M9850" s="37"/>
      <c r="N9850" s="37"/>
      <c r="O9850" s="38"/>
    </row>
    <row r="9851" spans="2:15" x14ac:dyDescent="0.4">
      <c r="B9851" s="63"/>
      <c r="C9851" s="37"/>
      <c r="D9851" s="37"/>
      <c r="E9851" s="37"/>
      <c r="F9851" s="37"/>
      <c r="G9851" s="38"/>
      <c r="H9851" s="37"/>
      <c r="I9851" s="41"/>
      <c r="J9851" s="41"/>
      <c r="K9851" s="37"/>
      <c r="L9851" s="37"/>
      <c r="M9851" s="37"/>
      <c r="N9851" s="37"/>
      <c r="O9851" s="38"/>
    </row>
    <row r="9852" spans="2:15" x14ac:dyDescent="0.4">
      <c r="B9852" s="63"/>
      <c r="C9852" s="37"/>
      <c r="D9852" s="37"/>
      <c r="E9852" s="37"/>
      <c r="F9852" s="37"/>
      <c r="G9852" s="38"/>
      <c r="H9852" s="37"/>
      <c r="I9852" s="41"/>
      <c r="J9852" s="41"/>
      <c r="K9852" s="37"/>
      <c r="L9852" s="37"/>
      <c r="M9852" s="37"/>
      <c r="N9852" s="37"/>
      <c r="O9852" s="38"/>
    </row>
    <row r="9853" spans="2:15" x14ac:dyDescent="0.4">
      <c r="B9853" s="63"/>
      <c r="C9853" s="37"/>
      <c r="D9853" s="37"/>
      <c r="E9853" s="37"/>
      <c r="F9853" s="37"/>
      <c r="G9853" s="38"/>
      <c r="H9853" s="37"/>
      <c r="I9853" s="41"/>
      <c r="J9853" s="41"/>
      <c r="K9853" s="37"/>
      <c r="L9853" s="37"/>
      <c r="M9853" s="37"/>
      <c r="N9853" s="37"/>
      <c r="O9853" s="38"/>
    </row>
    <row r="9854" spans="2:15" x14ac:dyDescent="0.4">
      <c r="B9854" s="63"/>
      <c r="C9854" s="37"/>
      <c r="D9854" s="37"/>
      <c r="E9854" s="37"/>
      <c r="F9854" s="37"/>
      <c r="G9854" s="38"/>
      <c r="H9854" s="37"/>
      <c r="I9854" s="41"/>
      <c r="J9854" s="41"/>
      <c r="K9854" s="37"/>
      <c r="L9854" s="37"/>
      <c r="M9854" s="37"/>
      <c r="N9854" s="37"/>
      <c r="O9854" s="38"/>
    </row>
    <row r="9855" spans="2:15" x14ac:dyDescent="0.4">
      <c r="B9855" s="63"/>
      <c r="C9855" s="37"/>
      <c r="D9855" s="37"/>
      <c r="E9855" s="37"/>
      <c r="F9855" s="37"/>
      <c r="G9855" s="38"/>
      <c r="H9855" s="37"/>
      <c r="I9855" s="41"/>
      <c r="J9855" s="41"/>
      <c r="K9855" s="37"/>
      <c r="L9855" s="37"/>
      <c r="M9855" s="37"/>
      <c r="N9855" s="37"/>
      <c r="O9855" s="38"/>
    </row>
    <row r="9856" spans="2:15" x14ac:dyDescent="0.4">
      <c r="B9856" s="63"/>
      <c r="C9856" s="37"/>
      <c r="D9856" s="37"/>
      <c r="E9856" s="37"/>
      <c r="F9856" s="37"/>
      <c r="G9856" s="38"/>
      <c r="H9856" s="37"/>
      <c r="I9856" s="41"/>
      <c r="J9856" s="41"/>
      <c r="K9856" s="37"/>
      <c r="L9856" s="37"/>
      <c r="M9856" s="37"/>
      <c r="N9856" s="37"/>
      <c r="O9856" s="38"/>
    </row>
    <row r="9857" spans="2:15" x14ac:dyDescent="0.4">
      <c r="B9857" s="63"/>
      <c r="C9857" s="37"/>
      <c r="D9857" s="37"/>
      <c r="E9857" s="37"/>
      <c r="F9857" s="37"/>
      <c r="G9857" s="38"/>
      <c r="H9857" s="37"/>
      <c r="I9857" s="41"/>
      <c r="J9857" s="41"/>
      <c r="K9857" s="37"/>
      <c r="L9857" s="37"/>
      <c r="M9857" s="37"/>
      <c r="N9857" s="37"/>
      <c r="O9857" s="38"/>
    </row>
    <row r="9858" spans="2:15" x14ac:dyDescent="0.4">
      <c r="B9858" s="63"/>
      <c r="C9858" s="37"/>
      <c r="D9858" s="37"/>
      <c r="E9858" s="37"/>
      <c r="F9858" s="37"/>
      <c r="G9858" s="38"/>
      <c r="H9858" s="37"/>
      <c r="I9858" s="41"/>
      <c r="J9858" s="41"/>
      <c r="K9858" s="37"/>
      <c r="L9858" s="37"/>
      <c r="M9858" s="37"/>
      <c r="N9858" s="37"/>
      <c r="O9858" s="38"/>
    </row>
    <row r="9859" spans="2:15" x14ac:dyDescent="0.4">
      <c r="B9859" s="63"/>
      <c r="C9859" s="37"/>
      <c r="D9859" s="37"/>
      <c r="E9859" s="37"/>
      <c r="F9859" s="37"/>
      <c r="G9859" s="38"/>
      <c r="H9859" s="37"/>
      <c r="I9859" s="41"/>
      <c r="J9859" s="41"/>
      <c r="K9859" s="37"/>
      <c r="L9859" s="37"/>
      <c r="M9859" s="37"/>
      <c r="N9859" s="37"/>
      <c r="O9859" s="38"/>
    </row>
    <row r="9860" spans="2:15" x14ac:dyDescent="0.4">
      <c r="B9860" s="63"/>
      <c r="C9860" s="37"/>
      <c r="D9860" s="37"/>
      <c r="E9860" s="37"/>
      <c r="F9860" s="37"/>
      <c r="G9860" s="38"/>
      <c r="H9860" s="37"/>
      <c r="I9860" s="41"/>
      <c r="J9860" s="41"/>
      <c r="K9860" s="37"/>
      <c r="L9860" s="37"/>
      <c r="M9860" s="37"/>
      <c r="N9860" s="37"/>
      <c r="O9860" s="38"/>
    </row>
    <row r="9861" spans="2:15" x14ac:dyDescent="0.4">
      <c r="B9861" s="63"/>
      <c r="C9861" s="37"/>
      <c r="D9861" s="37"/>
      <c r="E9861" s="37"/>
      <c r="F9861" s="37"/>
      <c r="G9861" s="38"/>
      <c r="H9861" s="37"/>
      <c r="I9861" s="41"/>
      <c r="J9861" s="41"/>
      <c r="K9861" s="37"/>
      <c r="L9861" s="37"/>
      <c r="M9861" s="37"/>
      <c r="N9861" s="37"/>
      <c r="O9861" s="38"/>
    </row>
    <row r="9862" spans="2:15" x14ac:dyDescent="0.4">
      <c r="B9862" s="63"/>
      <c r="C9862" s="37"/>
      <c r="D9862" s="37"/>
      <c r="E9862" s="37"/>
      <c r="F9862" s="37"/>
      <c r="G9862" s="38"/>
      <c r="H9862" s="37"/>
      <c r="I9862" s="41"/>
      <c r="J9862" s="41"/>
      <c r="K9862" s="37"/>
      <c r="L9862" s="37"/>
      <c r="M9862" s="37"/>
      <c r="N9862" s="37"/>
      <c r="O9862" s="38"/>
    </row>
    <row r="9863" spans="2:15" x14ac:dyDescent="0.4">
      <c r="B9863" s="63"/>
      <c r="C9863" s="37"/>
      <c r="D9863" s="37"/>
      <c r="E9863" s="37"/>
      <c r="F9863" s="37"/>
      <c r="G9863" s="38"/>
      <c r="H9863" s="37"/>
      <c r="I9863" s="41"/>
      <c r="J9863" s="41"/>
      <c r="K9863" s="37"/>
      <c r="L9863" s="37"/>
      <c r="M9863" s="37"/>
      <c r="N9863" s="37"/>
      <c r="O9863" s="38"/>
    </row>
    <row r="9864" spans="2:15" x14ac:dyDescent="0.4">
      <c r="B9864" s="63"/>
      <c r="C9864" s="37"/>
      <c r="D9864" s="37"/>
      <c r="E9864" s="37"/>
      <c r="F9864" s="37"/>
      <c r="G9864" s="38"/>
      <c r="H9864" s="37"/>
      <c r="I9864" s="41"/>
      <c r="J9864" s="41"/>
      <c r="K9864" s="37"/>
      <c r="L9864" s="37"/>
      <c r="M9864" s="37"/>
      <c r="N9864" s="37"/>
      <c r="O9864" s="38"/>
    </row>
    <row r="9865" spans="2:15" x14ac:dyDescent="0.4">
      <c r="B9865" s="63"/>
      <c r="C9865" s="37"/>
      <c r="D9865" s="37"/>
      <c r="E9865" s="37"/>
      <c r="F9865" s="37"/>
      <c r="G9865" s="38"/>
      <c r="H9865" s="37"/>
      <c r="I9865" s="41"/>
      <c r="J9865" s="41"/>
      <c r="K9865" s="37"/>
      <c r="L9865" s="37"/>
      <c r="M9865" s="37"/>
      <c r="N9865" s="37"/>
      <c r="O9865" s="38"/>
    </row>
    <row r="9866" spans="2:15" x14ac:dyDescent="0.4">
      <c r="B9866" s="63"/>
      <c r="C9866" s="37"/>
      <c r="D9866" s="37"/>
      <c r="E9866" s="37"/>
      <c r="F9866" s="37"/>
      <c r="G9866" s="38"/>
      <c r="H9866" s="37"/>
      <c r="I9866" s="41"/>
      <c r="J9866" s="41"/>
      <c r="K9866" s="37"/>
      <c r="L9866" s="37"/>
      <c r="M9866" s="37"/>
      <c r="N9866" s="37"/>
      <c r="O9866" s="38"/>
    </row>
    <row r="9867" spans="2:15" x14ac:dyDescent="0.4">
      <c r="B9867" s="63"/>
      <c r="C9867" s="37"/>
      <c r="D9867" s="37"/>
      <c r="E9867" s="37"/>
      <c r="F9867" s="37"/>
      <c r="G9867" s="38"/>
      <c r="H9867" s="37"/>
      <c r="I9867" s="41"/>
      <c r="J9867" s="41"/>
      <c r="K9867" s="37"/>
      <c r="L9867" s="37"/>
      <c r="M9867" s="37"/>
      <c r="N9867" s="37"/>
      <c r="O9867" s="38"/>
    </row>
    <row r="9868" spans="2:15" x14ac:dyDescent="0.4">
      <c r="B9868" s="63"/>
      <c r="C9868" s="37"/>
      <c r="D9868" s="37"/>
      <c r="E9868" s="37"/>
      <c r="F9868" s="37"/>
      <c r="G9868" s="38"/>
      <c r="H9868" s="37"/>
      <c r="I9868" s="41"/>
      <c r="J9868" s="41"/>
      <c r="K9868" s="37"/>
      <c r="L9868" s="37"/>
      <c r="M9868" s="37"/>
      <c r="N9868" s="37"/>
      <c r="O9868" s="38"/>
    </row>
    <row r="9869" spans="2:15" x14ac:dyDescent="0.4">
      <c r="B9869" s="63"/>
      <c r="C9869" s="37"/>
      <c r="D9869" s="37"/>
      <c r="E9869" s="37"/>
      <c r="F9869" s="37"/>
      <c r="G9869" s="38"/>
      <c r="H9869" s="37"/>
      <c r="I9869" s="41"/>
      <c r="J9869" s="41"/>
      <c r="K9869" s="37"/>
      <c r="L9869" s="37"/>
      <c r="M9869" s="37"/>
      <c r="N9869" s="37"/>
      <c r="O9869" s="38"/>
    </row>
    <row r="9870" spans="2:15" x14ac:dyDescent="0.4">
      <c r="B9870" s="63"/>
      <c r="C9870" s="37"/>
      <c r="D9870" s="37"/>
      <c r="E9870" s="37"/>
      <c r="F9870" s="37"/>
      <c r="G9870" s="38"/>
      <c r="H9870" s="37"/>
      <c r="I9870" s="41"/>
      <c r="J9870" s="41"/>
      <c r="K9870" s="37"/>
      <c r="L9870" s="37"/>
      <c r="M9870" s="37"/>
      <c r="N9870" s="37"/>
      <c r="O9870" s="38"/>
    </row>
    <row r="9871" spans="2:15" x14ac:dyDescent="0.4">
      <c r="B9871" s="63"/>
      <c r="C9871" s="37"/>
      <c r="D9871" s="37"/>
      <c r="E9871" s="37"/>
      <c r="F9871" s="37"/>
      <c r="G9871" s="38"/>
      <c r="H9871" s="37"/>
      <c r="I9871" s="41"/>
      <c r="J9871" s="41"/>
      <c r="K9871" s="37"/>
      <c r="L9871" s="37"/>
      <c r="M9871" s="37"/>
      <c r="N9871" s="37"/>
      <c r="O9871" s="38"/>
    </row>
    <row r="9872" spans="2:15" x14ac:dyDescent="0.4">
      <c r="B9872" s="63"/>
      <c r="C9872" s="37"/>
      <c r="D9872" s="37"/>
      <c r="E9872" s="37"/>
      <c r="F9872" s="37"/>
      <c r="G9872" s="38"/>
      <c r="H9872" s="37"/>
      <c r="I9872" s="41"/>
      <c r="J9872" s="41"/>
      <c r="K9872" s="37"/>
      <c r="L9872" s="37"/>
      <c r="M9872" s="37"/>
      <c r="N9872" s="37"/>
      <c r="O9872" s="38"/>
    </row>
    <row r="9873" spans="2:15" x14ac:dyDescent="0.4">
      <c r="B9873" s="63"/>
      <c r="C9873" s="37"/>
      <c r="D9873" s="37"/>
      <c r="E9873" s="37"/>
      <c r="F9873" s="37"/>
      <c r="G9873" s="38"/>
      <c r="H9873" s="37"/>
      <c r="I9873" s="41"/>
      <c r="J9873" s="41"/>
      <c r="K9873" s="37"/>
      <c r="L9873" s="37"/>
      <c r="M9873" s="37"/>
      <c r="N9873" s="37"/>
      <c r="O9873" s="38"/>
    </row>
    <row r="9874" spans="2:15" x14ac:dyDescent="0.4">
      <c r="B9874" s="63"/>
      <c r="C9874" s="37"/>
      <c r="D9874" s="37"/>
      <c r="E9874" s="37"/>
      <c r="F9874" s="37"/>
      <c r="G9874" s="38"/>
      <c r="H9874" s="37"/>
      <c r="I9874" s="41"/>
      <c r="J9874" s="41"/>
      <c r="K9874" s="37"/>
      <c r="L9874" s="37"/>
      <c r="M9874" s="37"/>
      <c r="N9874" s="37"/>
      <c r="O9874" s="38"/>
    </row>
    <row r="9875" spans="2:15" x14ac:dyDescent="0.4">
      <c r="B9875" s="63"/>
      <c r="C9875" s="37"/>
      <c r="D9875" s="37"/>
      <c r="E9875" s="37"/>
      <c r="F9875" s="37"/>
      <c r="G9875" s="38"/>
      <c r="H9875" s="37"/>
      <c r="I9875" s="41"/>
      <c r="J9875" s="41"/>
      <c r="K9875" s="37"/>
      <c r="L9875" s="37"/>
      <c r="M9875" s="37"/>
      <c r="N9875" s="37"/>
      <c r="O9875" s="38"/>
    </row>
    <row r="9876" spans="2:15" x14ac:dyDescent="0.4">
      <c r="B9876" s="63"/>
      <c r="C9876" s="37"/>
      <c r="D9876" s="37"/>
      <c r="E9876" s="37"/>
      <c r="F9876" s="37"/>
      <c r="G9876" s="38"/>
      <c r="H9876" s="37"/>
      <c r="I9876" s="41"/>
      <c r="J9876" s="41"/>
      <c r="K9876" s="37"/>
      <c r="L9876" s="37"/>
      <c r="M9876" s="37"/>
      <c r="N9876" s="37"/>
      <c r="O9876" s="38"/>
    </row>
    <row r="9877" spans="2:15" x14ac:dyDescent="0.4">
      <c r="B9877" s="63"/>
      <c r="C9877" s="37"/>
      <c r="D9877" s="37"/>
      <c r="E9877" s="37"/>
      <c r="F9877" s="37"/>
      <c r="G9877" s="38"/>
      <c r="H9877" s="37"/>
      <c r="I9877" s="41"/>
      <c r="J9877" s="41"/>
      <c r="K9877" s="37"/>
      <c r="L9877" s="37"/>
      <c r="M9877" s="37"/>
      <c r="N9877" s="37"/>
      <c r="O9877" s="38"/>
    </row>
    <row r="9878" spans="2:15" x14ac:dyDescent="0.4">
      <c r="B9878" s="63"/>
      <c r="C9878" s="37"/>
      <c r="D9878" s="37"/>
      <c r="E9878" s="37"/>
      <c r="F9878" s="37"/>
      <c r="G9878" s="38"/>
      <c r="H9878" s="37"/>
      <c r="I9878" s="41"/>
      <c r="J9878" s="41"/>
      <c r="K9878" s="37"/>
      <c r="L9878" s="37"/>
      <c r="M9878" s="37"/>
      <c r="N9878" s="37"/>
      <c r="O9878" s="38"/>
    </row>
    <row r="9879" spans="2:15" x14ac:dyDescent="0.4">
      <c r="B9879" s="63"/>
      <c r="C9879" s="37"/>
      <c r="D9879" s="37"/>
      <c r="E9879" s="37"/>
      <c r="F9879" s="37"/>
      <c r="G9879" s="38"/>
      <c r="H9879" s="37"/>
      <c r="I9879" s="41"/>
      <c r="J9879" s="41"/>
      <c r="K9879" s="37"/>
      <c r="L9879" s="37"/>
      <c r="M9879" s="37"/>
      <c r="N9879" s="37"/>
      <c r="O9879" s="38"/>
    </row>
    <row r="9880" spans="2:15" x14ac:dyDescent="0.4">
      <c r="B9880" s="63"/>
      <c r="C9880" s="37"/>
      <c r="D9880" s="37"/>
      <c r="E9880" s="37"/>
      <c r="F9880" s="37"/>
      <c r="G9880" s="38"/>
      <c r="H9880" s="37"/>
      <c r="I9880" s="41"/>
      <c r="J9880" s="41"/>
      <c r="K9880" s="37"/>
      <c r="L9880" s="37"/>
      <c r="M9880" s="37"/>
      <c r="N9880" s="37"/>
      <c r="O9880" s="38"/>
    </row>
    <row r="9881" spans="2:15" x14ac:dyDescent="0.4">
      <c r="B9881" s="63"/>
      <c r="C9881" s="37"/>
      <c r="D9881" s="37"/>
      <c r="E9881" s="37"/>
      <c r="F9881" s="37"/>
      <c r="G9881" s="38"/>
      <c r="H9881" s="37"/>
      <c r="I9881" s="41"/>
      <c r="J9881" s="41"/>
      <c r="K9881" s="37"/>
      <c r="L9881" s="37"/>
      <c r="M9881" s="37"/>
      <c r="N9881" s="37"/>
      <c r="O9881" s="38"/>
    </row>
    <row r="9882" spans="2:15" x14ac:dyDescent="0.4">
      <c r="B9882" s="63"/>
      <c r="C9882" s="37"/>
      <c r="D9882" s="37"/>
      <c r="E9882" s="37"/>
      <c r="F9882" s="37"/>
      <c r="G9882" s="38"/>
      <c r="H9882" s="37"/>
      <c r="I9882" s="41"/>
      <c r="J9882" s="41"/>
      <c r="K9882" s="37"/>
      <c r="L9882" s="37"/>
      <c r="M9882" s="37"/>
      <c r="N9882" s="37"/>
      <c r="O9882" s="38"/>
    </row>
    <row r="9883" spans="2:15" x14ac:dyDescent="0.4">
      <c r="B9883" s="63"/>
      <c r="C9883" s="37"/>
      <c r="D9883" s="37"/>
      <c r="E9883" s="37"/>
      <c r="F9883" s="37"/>
      <c r="G9883" s="38"/>
      <c r="H9883" s="37"/>
      <c r="I9883" s="41"/>
      <c r="J9883" s="41"/>
      <c r="K9883" s="37"/>
      <c r="L9883" s="37"/>
      <c r="M9883" s="37"/>
      <c r="N9883" s="37"/>
      <c r="O9883" s="38"/>
    </row>
    <row r="9884" spans="2:15" x14ac:dyDescent="0.4">
      <c r="B9884" s="63"/>
      <c r="C9884" s="37"/>
      <c r="D9884" s="37"/>
      <c r="E9884" s="37"/>
      <c r="F9884" s="37"/>
      <c r="G9884" s="38"/>
      <c r="H9884" s="37"/>
      <c r="I9884" s="41"/>
      <c r="J9884" s="41"/>
      <c r="K9884" s="37"/>
      <c r="L9884" s="37"/>
      <c r="M9884" s="37"/>
      <c r="N9884" s="37"/>
      <c r="O9884" s="38"/>
    </row>
    <row r="9885" spans="2:15" x14ac:dyDescent="0.4">
      <c r="B9885" s="63"/>
      <c r="C9885" s="37"/>
      <c r="D9885" s="37"/>
      <c r="E9885" s="37"/>
      <c r="F9885" s="37"/>
      <c r="G9885" s="38"/>
      <c r="H9885" s="37"/>
      <c r="I9885" s="41"/>
      <c r="J9885" s="41"/>
      <c r="K9885" s="37"/>
      <c r="L9885" s="37"/>
      <c r="M9885" s="37"/>
      <c r="N9885" s="37"/>
      <c r="O9885" s="38"/>
    </row>
    <row r="9886" spans="2:15" x14ac:dyDescent="0.4">
      <c r="B9886" s="63"/>
      <c r="C9886" s="37"/>
      <c r="D9886" s="37"/>
      <c r="E9886" s="37"/>
      <c r="F9886" s="37"/>
      <c r="G9886" s="38"/>
      <c r="H9886" s="37"/>
      <c r="I9886" s="41"/>
      <c r="J9886" s="41"/>
      <c r="K9886" s="37"/>
      <c r="L9886" s="37"/>
      <c r="M9886" s="37"/>
      <c r="N9886" s="37"/>
      <c r="O9886" s="38"/>
    </row>
    <row r="9887" spans="2:15" x14ac:dyDescent="0.4">
      <c r="B9887" s="63"/>
      <c r="C9887" s="37"/>
      <c r="D9887" s="37"/>
      <c r="E9887" s="37"/>
      <c r="F9887" s="37"/>
      <c r="G9887" s="38"/>
      <c r="H9887" s="37"/>
      <c r="I9887" s="41"/>
      <c r="J9887" s="41"/>
      <c r="K9887" s="37"/>
      <c r="L9887" s="37"/>
      <c r="M9887" s="37"/>
      <c r="N9887" s="37"/>
      <c r="O9887" s="38"/>
    </row>
    <row r="9888" spans="2:15" x14ac:dyDescent="0.4">
      <c r="B9888" s="63"/>
      <c r="C9888" s="37"/>
      <c r="D9888" s="37"/>
      <c r="E9888" s="37"/>
      <c r="F9888" s="37"/>
      <c r="G9888" s="38"/>
      <c r="H9888" s="37"/>
      <c r="I9888" s="41"/>
      <c r="J9888" s="41"/>
      <c r="K9888" s="37"/>
      <c r="L9888" s="37"/>
      <c r="M9888" s="37"/>
      <c r="N9888" s="37"/>
      <c r="O9888" s="38"/>
    </row>
    <row r="9889" spans="2:15" x14ac:dyDescent="0.4">
      <c r="B9889" s="63"/>
      <c r="C9889" s="37"/>
      <c r="D9889" s="37"/>
      <c r="E9889" s="37"/>
      <c r="F9889" s="37"/>
      <c r="G9889" s="38"/>
      <c r="H9889" s="37"/>
      <c r="I9889" s="41"/>
      <c r="J9889" s="41"/>
      <c r="K9889" s="37"/>
      <c r="L9889" s="37"/>
      <c r="M9889" s="37"/>
      <c r="N9889" s="37"/>
      <c r="O9889" s="38"/>
    </row>
    <row r="9890" spans="2:15" x14ac:dyDescent="0.4">
      <c r="B9890" s="63"/>
      <c r="C9890" s="37"/>
      <c r="D9890" s="37"/>
      <c r="E9890" s="37"/>
      <c r="F9890" s="37"/>
      <c r="G9890" s="38"/>
      <c r="H9890" s="37"/>
      <c r="I9890" s="41"/>
      <c r="J9890" s="41"/>
      <c r="K9890" s="37"/>
      <c r="L9890" s="37"/>
      <c r="M9890" s="37"/>
      <c r="N9890" s="37"/>
      <c r="O9890" s="38"/>
    </row>
    <row r="9891" spans="2:15" x14ac:dyDescent="0.4">
      <c r="B9891" s="63"/>
      <c r="C9891" s="37"/>
      <c r="D9891" s="37"/>
      <c r="E9891" s="37"/>
      <c r="F9891" s="37"/>
      <c r="G9891" s="38"/>
      <c r="H9891" s="37"/>
      <c r="I9891" s="41"/>
      <c r="J9891" s="41"/>
      <c r="K9891" s="37"/>
      <c r="L9891" s="37"/>
      <c r="M9891" s="37"/>
      <c r="N9891" s="37"/>
      <c r="O9891" s="38"/>
    </row>
    <row r="9892" spans="2:15" x14ac:dyDescent="0.4">
      <c r="B9892" s="63"/>
      <c r="C9892" s="37"/>
      <c r="D9892" s="37"/>
      <c r="E9892" s="37"/>
      <c r="F9892" s="37"/>
      <c r="G9892" s="38"/>
      <c r="H9892" s="37"/>
      <c r="I9892" s="41"/>
      <c r="J9892" s="41"/>
      <c r="K9892" s="37"/>
      <c r="L9892" s="37"/>
      <c r="M9892" s="37"/>
      <c r="N9892" s="37"/>
      <c r="O9892" s="38"/>
    </row>
    <row r="9893" spans="2:15" x14ac:dyDescent="0.4">
      <c r="B9893" s="63"/>
      <c r="C9893" s="37"/>
      <c r="D9893" s="37"/>
      <c r="E9893" s="37"/>
      <c r="F9893" s="37"/>
      <c r="G9893" s="38"/>
      <c r="H9893" s="37"/>
      <c r="I9893" s="41"/>
      <c r="J9893" s="41"/>
      <c r="K9893" s="37"/>
      <c r="L9893" s="37"/>
      <c r="M9893" s="37"/>
      <c r="N9893" s="37"/>
      <c r="O9893" s="38"/>
    </row>
    <row r="9894" spans="2:15" x14ac:dyDescent="0.4">
      <c r="B9894" s="63"/>
      <c r="C9894" s="37"/>
      <c r="D9894" s="37"/>
      <c r="E9894" s="37"/>
      <c r="F9894" s="37"/>
      <c r="G9894" s="38"/>
      <c r="H9894" s="37"/>
      <c r="I9894" s="41"/>
      <c r="J9894" s="41"/>
      <c r="K9894" s="37"/>
      <c r="L9894" s="37"/>
      <c r="M9894" s="37"/>
      <c r="N9894" s="37"/>
      <c r="O9894" s="38"/>
    </row>
    <row r="9895" spans="2:15" x14ac:dyDescent="0.4">
      <c r="B9895" s="63"/>
      <c r="C9895" s="37"/>
      <c r="D9895" s="37"/>
      <c r="E9895" s="37"/>
      <c r="F9895" s="37"/>
      <c r="G9895" s="38"/>
      <c r="H9895" s="37"/>
      <c r="I9895" s="41"/>
      <c r="J9895" s="41"/>
      <c r="K9895" s="37"/>
      <c r="L9895" s="37"/>
      <c r="M9895" s="37"/>
      <c r="N9895" s="37"/>
      <c r="O9895" s="38"/>
    </row>
    <row r="9896" spans="2:15" x14ac:dyDescent="0.4">
      <c r="B9896" s="63"/>
      <c r="C9896" s="37"/>
      <c r="D9896" s="37"/>
      <c r="E9896" s="37"/>
      <c r="F9896" s="37"/>
      <c r="G9896" s="38"/>
      <c r="H9896" s="37"/>
      <c r="I9896" s="41"/>
      <c r="J9896" s="41"/>
      <c r="K9896" s="37"/>
      <c r="L9896" s="37"/>
      <c r="M9896" s="37"/>
      <c r="N9896" s="37"/>
      <c r="O9896" s="38"/>
    </row>
    <row r="9897" spans="2:15" x14ac:dyDescent="0.4">
      <c r="B9897" s="63"/>
      <c r="C9897" s="37"/>
      <c r="D9897" s="37"/>
      <c r="E9897" s="37"/>
      <c r="F9897" s="37"/>
      <c r="G9897" s="38"/>
      <c r="H9897" s="37"/>
      <c r="I9897" s="41"/>
      <c r="J9897" s="41"/>
      <c r="K9897" s="37"/>
      <c r="L9897" s="37"/>
      <c r="M9897" s="37"/>
      <c r="N9897" s="37"/>
      <c r="O9897" s="38"/>
    </row>
    <row r="9898" spans="2:15" x14ac:dyDescent="0.4">
      <c r="B9898" s="63"/>
      <c r="C9898" s="37"/>
      <c r="D9898" s="37"/>
      <c r="E9898" s="37"/>
      <c r="F9898" s="37"/>
      <c r="G9898" s="38"/>
      <c r="H9898" s="37"/>
      <c r="I9898" s="41"/>
      <c r="J9898" s="41"/>
      <c r="K9898" s="37"/>
      <c r="L9898" s="37"/>
      <c r="M9898" s="37"/>
      <c r="N9898" s="37"/>
      <c r="O9898" s="38"/>
    </row>
    <row r="9899" spans="2:15" x14ac:dyDescent="0.4">
      <c r="B9899" s="63"/>
      <c r="C9899" s="37"/>
      <c r="D9899" s="37"/>
      <c r="E9899" s="37"/>
      <c r="F9899" s="37"/>
      <c r="G9899" s="38"/>
      <c r="H9899" s="37"/>
      <c r="I9899" s="41"/>
      <c r="J9899" s="41"/>
      <c r="K9899" s="37"/>
      <c r="L9899" s="37"/>
      <c r="M9899" s="37"/>
      <c r="N9899" s="37"/>
      <c r="O9899" s="38"/>
    </row>
    <row r="9900" spans="2:15" x14ac:dyDescent="0.4">
      <c r="B9900" s="63"/>
      <c r="C9900" s="37"/>
      <c r="D9900" s="37"/>
      <c r="E9900" s="37"/>
      <c r="F9900" s="37"/>
      <c r="G9900" s="38"/>
      <c r="H9900" s="37"/>
      <c r="I9900" s="41"/>
      <c r="J9900" s="41"/>
      <c r="K9900" s="37"/>
      <c r="L9900" s="37"/>
      <c r="M9900" s="37"/>
      <c r="N9900" s="37"/>
      <c r="O9900" s="38"/>
    </row>
    <row r="9901" spans="2:15" x14ac:dyDescent="0.4">
      <c r="B9901" s="63"/>
      <c r="C9901" s="37"/>
      <c r="D9901" s="37"/>
      <c r="E9901" s="37"/>
      <c r="F9901" s="37"/>
      <c r="G9901" s="38"/>
      <c r="H9901" s="37"/>
      <c r="I9901" s="41"/>
      <c r="J9901" s="41"/>
      <c r="K9901" s="37"/>
      <c r="L9901" s="37"/>
      <c r="M9901" s="37"/>
      <c r="N9901" s="37"/>
      <c r="O9901" s="38"/>
    </row>
    <row r="9902" spans="2:15" x14ac:dyDescent="0.4">
      <c r="B9902" s="63"/>
      <c r="C9902" s="37"/>
      <c r="D9902" s="37"/>
      <c r="E9902" s="37"/>
      <c r="F9902" s="37"/>
      <c r="G9902" s="38"/>
      <c r="H9902" s="37"/>
      <c r="I9902" s="41"/>
      <c r="J9902" s="41"/>
      <c r="K9902" s="37"/>
      <c r="L9902" s="37"/>
      <c r="M9902" s="37"/>
      <c r="N9902" s="37"/>
      <c r="O9902" s="38"/>
    </row>
    <row r="9903" spans="2:15" x14ac:dyDescent="0.4">
      <c r="B9903" s="63"/>
      <c r="C9903" s="37"/>
      <c r="D9903" s="37"/>
      <c r="E9903" s="37"/>
      <c r="F9903" s="37"/>
      <c r="G9903" s="38"/>
      <c r="H9903" s="37"/>
      <c r="I9903" s="41"/>
      <c r="J9903" s="41"/>
      <c r="K9903" s="37"/>
      <c r="L9903" s="37"/>
      <c r="M9903" s="37"/>
      <c r="N9903" s="37"/>
      <c r="O9903" s="38"/>
    </row>
    <row r="9904" spans="2:15" x14ac:dyDescent="0.4">
      <c r="B9904" s="63"/>
      <c r="C9904" s="37"/>
      <c r="D9904" s="37"/>
      <c r="E9904" s="37"/>
      <c r="F9904" s="37"/>
      <c r="G9904" s="38"/>
      <c r="H9904" s="37"/>
      <c r="I9904" s="41"/>
      <c r="J9904" s="41"/>
      <c r="K9904" s="37"/>
      <c r="L9904" s="37"/>
      <c r="M9904" s="37"/>
      <c r="N9904" s="37"/>
      <c r="O9904" s="38"/>
    </row>
    <row r="9905" spans="2:15" x14ac:dyDescent="0.4">
      <c r="B9905" s="63"/>
      <c r="C9905" s="37"/>
      <c r="D9905" s="37"/>
      <c r="E9905" s="37"/>
      <c r="F9905" s="37"/>
      <c r="G9905" s="38"/>
      <c r="H9905" s="37"/>
      <c r="I9905" s="41"/>
      <c r="J9905" s="41"/>
      <c r="K9905" s="37"/>
      <c r="L9905" s="37"/>
      <c r="M9905" s="37"/>
      <c r="N9905" s="37"/>
      <c r="O9905" s="38"/>
    </row>
    <row r="9906" spans="2:15" x14ac:dyDescent="0.4">
      <c r="B9906" s="63"/>
      <c r="C9906" s="37"/>
      <c r="D9906" s="37"/>
      <c r="E9906" s="37"/>
      <c r="F9906" s="37"/>
      <c r="G9906" s="38"/>
      <c r="H9906" s="37"/>
      <c r="I9906" s="41"/>
      <c r="J9906" s="41"/>
      <c r="K9906" s="37"/>
      <c r="L9906" s="37"/>
      <c r="M9906" s="37"/>
      <c r="N9906" s="37"/>
      <c r="O9906" s="38"/>
    </row>
    <row r="9907" spans="2:15" x14ac:dyDescent="0.4">
      <c r="B9907" s="63"/>
      <c r="C9907" s="37"/>
      <c r="D9907" s="37"/>
      <c r="E9907" s="37"/>
      <c r="F9907" s="37"/>
      <c r="G9907" s="38"/>
      <c r="H9907" s="37"/>
      <c r="I9907" s="41"/>
      <c r="J9907" s="41"/>
      <c r="K9907" s="37"/>
      <c r="L9907" s="37"/>
      <c r="M9907" s="37"/>
      <c r="N9907" s="37"/>
      <c r="O9907" s="38"/>
    </row>
    <row r="9908" spans="2:15" x14ac:dyDescent="0.4">
      <c r="B9908" s="63"/>
      <c r="C9908" s="37"/>
      <c r="D9908" s="37"/>
      <c r="E9908" s="37"/>
      <c r="F9908" s="37"/>
      <c r="G9908" s="38"/>
      <c r="H9908" s="37"/>
      <c r="I9908" s="41"/>
      <c r="J9908" s="41"/>
      <c r="K9908" s="37"/>
      <c r="L9908" s="37"/>
      <c r="M9908" s="37"/>
      <c r="N9908" s="37"/>
      <c r="O9908" s="38"/>
    </row>
    <row r="9909" spans="2:15" x14ac:dyDescent="0.4">
      <c r="B9909" s="63"/>
      <c r="C9909" s="37"/>
      <c r="D9909" s="37"/>
      <c r="E9909" s="37"/>
      <c r="F9909" s="37"/>
      <c r="G9909" s="38"/>
      <c r="H9909" s="37"/>
      <c r="I9909" s="41"/>
      <c r="J9909" s="41"/>
      <c r="K9909" s="37"/>
      <c r="L9909" s="37"/>
      <c r="M9909" s="37"/>
      <c r="N9909" s="37"/>
      <c r="O9909" s="38"/>
    </row>
    <row r="9910" spans="2:15" x14ac:dyDescent="0.4">
      <c r="B9910" s="63"/>
      <c r="C9910" s="37"/>
      <c r="D9910" s="37"/>
      <c r="E9910" s="37"/>
      <c r="F9910" s="37"/>
      <c r="G9910" s="38"/>
      <c r="H9910" s="37"/>
      <c r="I9910" s="41"/>
      <c r="J9910" s="41"/>
      <c r="K9910" s="37"/>
      <c r="L9910" s="37"/>
      <c r="M9910" s="37"/>
      <c r="N9910" s="37"/>
      <c r="O9910" s="38"/>
    </row>
    <row r="9911" spans="2:15" x14ac:dyDescent="0.4">
      <c r="B9911" s="63"/>
      <c r="C9911" s="37"/>
      <c r="D9911" s="37"/>
      <c r="E9911" s="37"/>
      <c r="F9911" s="37"/>
      <c r="G9911" s="38"/>
      <c r="H9911" s="37"/>
      <c r="I9911" s="41"/>
      <c r="J9911" s="41"/>
      <c r="K9911" s="37"/>
      <c r="L9911" s="37"/>
      <c r="M9911" s="37"/>
      <c r="N9911" s="37"/>
      <c r="O9911" s="38"/>
    </row>
    <row r="9912" spans="2:15" x14ac:dyDescent="0.4">
      <c r="B9912" s="63"/>
      <c r="C9912" s="37"/>
      <c r="D9912" s="37"/>
      <c r="E9912" s="37"/>
      <c r="F9912" s="37"/>
      <c r="G9912" s="38"/>
      <c r="H9912" s="37"/>
      <c r="I9912" s="41"/>
      <c r="J9912" s="41"/>
      <c r="K9912" s="37"/>
      <c r="L9912" s="37"/>
      <c r="M9912" s="37"/>
      <c r="N9912" s="37"/>
      <c r="O9912" s="38"/>
    </row>
    <row r="9913" spans="2:15" x14ac:dyDescent="0.4">
      <c r="B9913" s="63"/>
      <c r="C9913" s="37"/>
      <c r="D9913" s="37"/>
      <c r="E9913" s="37"/>
      <c r="F9913" s="37"/>
      <c r="G9913" s="38"/>
      <c r="H9913" s="37"/>
      <c r="I9913" s="41"/>
      <c r="J9913" s="41"/>
      <c r="K9913" s="37"/>
      <c r="L9913" s="37"/>
      <c r="M9913" s="37"/>
      <c r="N9913" s="37"/>
      <c r="O9913" s="38"/>
    </row>
    <row r="9914" spans="2:15" x14ac:dyDescent="0.4">
      <c r="B9914" s="63"/>
      <c r="C9914" s="37"/>
      <c r="D9914" s="37"/>
      <c r="E9914" s="37"/>
      <c r="F9914" s="37"/>
      <c r="G9914" s="38"/>
      <c r="H9914" s="37"/>
      <c r="I9914" s="41"/>
      <c r="J9914" s="41"/>
      <c r="K9914" s="37"/>
      <c r="L9914" s="37"/>
      <c r="M9914" s="37"/>
      <c r="N9914" s="37"/>
      <c r="O9914" s="38"/>
    </row>
    <row r="9915" spans="2:15" x14ac:dyDescent="0.4">
      <c r="B9915" s="63"/>
      <c r="C9915" s="37"/>
      <c r="D9915" s="37"/>
      <c r="E9915" s="37"/>
      <c r="F9915" s="37"/>
      <c r="G9915" s="38"/>
      <c r="H9915" s="37"/>
      <c r="I9915" s="41"/>
      <c r="J9915" s="41"/>
      <c r="K9915" s="37"/>
      <c r="L9915" s="37"/>
      <c r="M9915" s="37"/>
      <c r="N9915" s="37"/>
      <c r="O9915" s="38"/>
    </row>
    <row r="9916" spans="2:15" x14ac:dyDescent="0.4">
      <c r="B9916" s="63"/>
      <c r="C9916" s="37"/>
      <c r="D9916" s="37"/>
      <c r="E9916" s="37"/>
      <c r="F9916" s="37"/>
      <c r="G9916" s="38"/>
      <c r="H9916" s="37"/>
      <c r="I9916" s="41"/>
      <c r="J9916" s="41"/>
      <c r="K9916" s="37"/>
      <c r="L9916" s="37"/>
      <c r="M9916" s="37"/>
      <c r="N9916" s="37"/>
      <c r="O9916" s="38"/>
    </row>
    <row r="9917" spans="2:15" x14ac:dyDescent="0.4">
      <c r="B9917" s="63"/>
      <c r="C9917" s="37"/>
      <c r="D9917" s="37"/>
      <c r="E9917" s="37"/>
      <c r="F9917" s="37"/>
      <c r="G9917" s="38"/>
      <c r="H9917" s="37"/>
      <c r="I9917" s="41"/>
      <c r="J9917" s="41"/>
      <c r="K9917" s="37"/>
      <c r="L9917" s="37"/>
      <c r="M9917" s="37"/>
      <c r="N9917" s="37"/>
      <c r="O9917" s="38"/>
    </row>
    <row r="9918" spans="2:15" x14ac:dyDescent="0.4">
      <c r="B9918" s="63"/>
      <c r="C9918" s="37"/>
      <c r="D9918" s="37"/>
      <c r="E9918" s="37"/>
      <c r="F9918" s="37"/>
      <c r="G9918" s="38"/>
      <c r="H9918" s="37"/>
      <c r="I9918" s="41"/>
      <c r="J9918" s="41"/>
      <c r="K9918" s="37"/>
      <c r="L9918" s="37"/>
      <c r="M9918" s="37"/>
      <c r="N9918" s="37"/>
      <c r="O9918" s="38"/>
    </row>
    <row r="9919" spans="2:15" x14ac:dyDescent="0.4">
      <c r="B9919" s="63"/>
      <c r="C9919" s="37"/>
      <c r="D9919" s="37"/>
      <c r="E9919" s="37"/>
      <c r="F9919" s="37"/>
      <c r="G9919" s="38"/>
      <c r="H9919" s="37"/>
      <c r="I9919" s="41"/>
      <c r="J9919" s="41"/>
      <c r="K9919" s="37"/>
      <c r="L9919" s="37"/>
      <c r="M9919" s="37"/>
      <c r="N9919" s="37"/>
      <c r="O9919" s="38"/>
    </row>
    <row r="9920" spans="2:15" x14ac:dyDescent="0.4">
      <c r="B9920" s="63"/>
      <c r="C9920" s="37"/>
      <c r="D9920" s="37"/>
      <c r="E9920" s="37"/>
      <c r="F9920" s="37"/>
      <c r="G9920" s="38"/>
      <c r="H9920" s="37"/>
      <c r="I9920" s="41"/>
      <c r="J9920" s="41"/>
      <c r="K9920" s="37"/>
      <c r="L9920" s="37"/>
      <c r="M9920" s="37"/>
      <c r="N9920" s="37"/>
      <c r="O9920" s="38"/>
    </row>
    <row r="9921" spans="2:15" x14ac:dyDescent="0.4">
      <c r="B9921" s="63"/>
      <c r="C9921" s="37"/>
      <c r="D9921" s="37"/>
      <c r="E9921" s="37"/>
      <c r="F9921" s="37"/>
      <c r="G9921" s="38"/>
      <c r="H9921" s="37"/>
      <c r="I9921" s="41"/>
      <c r="J9921" s="41"/>
      <c r="K9921" s="37"/>
      <c r="L9921" s="37"/>
      <c r="M9921" s="37"/>
      <c r="N9921" s="37"/>
      <c r="O9921" s="38"/>
    </row>
    <row r="9922" spans="2:15" x14ac:dyDescent="0.4">
      <c r="B9922" s="63"/>
      <c r="C9922" s="37"/>
      <c r="D9922" s="37"/>
      <c r="E9922" s="37"/>
      <c r="F9922" s="37"/>
      <c r="G9922" s="38"/>
      <c r="H9922" s="37"/>
      <c r="I9922" s="41"/>
      <c r="J9922" s="41"/>
      <c r="K9922" s="37"/>
      <c r="L9922" s="37"/>
      <c r="M9922" s="37"/>
      <c r="N9922" s="37"/>
      <c r="O9922" s="38"/>
    </row>
    <row r="9923" spans="2:15" x14ac:dyDescent="0.4">
      <c r="B9923" s="63"/>
      <c r="C9923" s="37"/>
      <c r="D9923" s="37"/>
      <c r="E9923" s="37"/>
      <c r="F9923" s="37"/>
      <c r="G9923" s="38"/>
      <c r="H9923" s="37"/>
      <c r="I9923" s="41"/>
      <c r="J9923" s="41"/>
      <c r="K9923" s="37"/>
      <c r="L9923" s="37"/>
      <c r="M9923" s="37"/>
      <c r="N9923" s="37"/>
      <c r="O9923" s="38"/>
    </row>
    <row r="9924" spans="2:15" x14ac:dyDescent="0.4">
      <c r="B9924" s="63"/>
      <c r="C9924" s="37"/>
      <c r="D9924" s="37"/>
      <c r="E9924" s="37"/>
      <c r="F9924" s="37"/>
      <c r="G9924" s="38"/>
      <c r="H9924" s="37"/>
      <c r="I9924" s="41"/>
      <c r="J9924" s="41"/>
      <c r="K9924" s="37"/>
      <c r="L9924" s="37"/>
      <c r="M9924" s="37"/>
      <c r="N9924" s="37"/>
      <c r="O9924" s="38"/>
    </row>
    <row r="9925" spans="2:15" x14ac:dyDescent="0.4">
      <c r="B9925" s="63"/>
      <c r="C9925" s="37"/>
      <c r="D9925" s="37"/>
      <c r="E9925" s="37"/>
      <c r="F9925" s="37"/>
      <c r="G9925" s="38"/>
      <c r="H9925" s="37"/>
      <c r="I9925" s="41"/>
      <c r="J9925" s="41"/>
      <c r="K9925" s="37"/>
      <c r="L9925" s="37"/>
      <c r="M9925" s="37"/>
      <c r="N9925" s="37"/>
      <c r="O9925" s="38"/>
    </row>
    <row r="9926" spans="2:15" x14ac:dyDescent="0.4">
      <c r="B9926" s="63"/>
      <c r="C9926" s="37"/>
      <c r="D9926" s="37"/>
      <c r="E9926" s="37"/>
      <c r="F9926" s="37"/>
      <c r="G9926" s="38"/>
      <c r="H9926" s="37"/>
      <c r="I9926" s="41"/>
      <c r="J9926" s="41"/>
      <c r="K9926" s="37"/>
      <c r="L9926" s="37"/>
      <c r="M9926" s="37"/>
      <c r="N9926" s="37"/>
      <c r="O9926" s="38"/>
    </row>
    <row r="9927" spans="2:15" x14ac:dyDescent="0.4">
      <c r="B9927" s="63"/>
      <c r="C9927" s="37"/>
      <c r="D9927" s="37"/>
      <c r="E9927" s="37"/>
      <c r="F9927" s="37"/>
      <c r="G9927" s="38"/>
      <c r="H9927" s="37"/>
      <c r="I9927" s="41"/>
      <c r="J9927" s="41"/>
      <c r="K9927" s="37"/>
      <c r="L9927" s="37"/>
      <c r="M9927" s="37"/>
      <c r="N9927" s="37"/>
      <c r="O9927" s="38"/>
    </row>
    <row r="9928" spans="2:15" x14ac:dyDescent="0.4">
      <c r="B9928" s="63"/>
      <c r="C9928" s="37"/>
      <c r="D9928" s="37"/>
      <c r="E9928" s="37"/>
      <c r="F9928" s="37"/>
      <c r="G9928" s="38"/>
      <c r="H9928" s="37"/>
      <c r="I9928" s="41"/>
      <c r="J9928" s="41"/>
      <c r="K9928" s="37"/>
      <c r="L9928" s="37"/>
      <c r="M9928" s="37"/>
      <c r="N9928" s="37"/>
      <c r="O9928" s="38"/>
    </row>
    <row r="9929" spans="2:15" x14ac:dyDescent="0.4">
      <c r="B9929" s="63"/>
      <c r="C9929" s="37"/>
      <c r="D9929" s="37"/>
      <c r="E9929" s="37"/>
      <c r="F9929" s="37"/>
      <c r="G9929" s="38"/>
      <c r="H9929" s="37"/>
      <c r="I9929" s="41"/>
      <c r="J9929" s="41"/>
      <c r="K9929" s="37"/>
      <c r="L9929" s="37"/>
      <c r="M9929" s="37"/>
      <c r="N9929" s="37"/>
      <c r="O9929" s="38"/>
    </row>
    <row r="9930" spans="2:15" x14ac:dyDescent="0.4">
      <c r="B9930" s="63"/>
      <c r="C9930" s="37"/>
      <c r="D9930" s="37"/>
      <c r="E9930" s="37"/>
      <c r="F9930" s="37"/>
      <c r="G9930" s="38"/>
      <c r="H9930" s="37"/>
      <c r="I9930" s="41"/>
      <c r="J9930" s="41"/>
      <c r="K9930" s="37"/>
      <c r="L9930" s="37"/>
      <c r="M9930" s="37"/>
      <c r="N9930" s="37"/>
      <c r="O9930" s="38"/>
    </row>
    <row r="9931" spans="2:15" x14ac:dyDescent="0.4">
      <c r="B9931" s="63"/>
      <c r="C9931" s="37"/>
      <c r="D9931" s="37"/>
      <c r="E9931" s="37"/>
      <c r="F9931" s="37"/>
      <c r="G9931" s="38"/>
      <c r="H9931" s="37"/>
      <c r="I9931" s="41"/>
      <c r="J9931" s="41"/>
      <c r="K9931" s="37"/>
      <c r="L9931" s="37"/>
      <c r="M9931" s="37"/>
      <c r="N9931" s="37"/>
      <c r="O9931" s="38"/>
    </row>
    <row r="9932" spans="2:15" x14ac:dyDescent="0.4">
      <c r="B9932" s="63"/>
      <c r="C9932" s="37"/>
      <c r="D9932" s="37"/>
      <c r="E9932" s="37"/>
      <c r="F9932" s="37"/>
      <c r="G9932" s="38"/>
      <c r="H9932" s="37"/>
      <c r="I9932" s="41"/>
      <c r="J9932" s="41"/>
      <c r="K9932" s="37"/>
      <c r="L9932" s="37"/>
      <c r="M9932" s="37"/>
      <c r="N9932" s="37"/>
      <c r="O9932" s="38"/>
    </row>
    <row r="9933" spans="2:15" x14ac:dyDescent="0.4">
      <c r="B9933" s="63"/>
      <c r="C9933" s="37"/>
      <c r="D9933" s="37"/>
      <c r="E9933" s="37"/>
      <c r="F9933" s="37"/>
      <c r="G9933" s="38"/>
      <c r="H9933" s="37"/>
      <c r="I9933" s="41"/>
      <c r="J9933" s="41"/>
      <c r="K9933" s="37"/>
      <c r="L9933" s="37"/>
      <c r="M9933" s="37"/>
      <c r="N9933" s="37"/>
      <c r="O9933" s="38"/>
    </row>
    <row r="9934" spans="2:15" x14ac:dyDescent="0.4">
      <c r="B9934" s="63"/>
      <c r="C9934" s="37"/>
      <c r="D9934" s="37"/>
      <c r="E9934" s="37"/>
      <c r="F9934" s="37"/>
      <c r="G9934" s="38"/>
      <c r="H9934" s="37"/>
      <c r="I9934" s="41"/>
      <c r="J9934" s="41"/>
      <c r="K9934" s="37"/>
      <c r="L9934" s="37"/>
      <c r="M9934" s="37"/>
      <c r="N9934" s="37"/>
      <c r="O9934" s="38"/>
    </row>
    <row r="9935" spans="2:15" x14ac:dyDescent="0.4">
      <c r="B9935" s="63"/>
      <c r="C9935" s="37"/>
      <c r="D9935" s="37"/>
      <c r="E9935" s="37"/>
      <c r="F9935" s="37"/>
      <c r="G9935" s="38"/>
      <c r="H9935" s="37"/>
      <c r="I9935" s="41"/>
      <c r="J9935" s="41"/>
      <c r="K9935" s="37"/>
      <c r="L9935" s="37"/>
      <c r="M9935" s="37"/>
      <c r="N9935" s="37"/>
      <c r="O9935" s="38"/>
    </row>
    <row r="9936" spans="2:15" x14ac:dyDescent="0.4">
      <c r="B9936" s="63"/>
      <c r="C9936" s="37"/>
      <c r="D9936" s="37"/>
      <c r="E9936" s="37"/>
      <c r="F9936" s="37"/>
      <c r="G9936" s="38"/>
      <c r="H9936" s="37"/>
      <c r="I9936" s="41"/>
      <c r="J9936" s="41"/>
      <c r="K9936" s="37"/>
      <c r="L9936" s="37"/>
      <c r="M9936" s="37"/>
      <c r="N9936" s="37"/>
      <c r="O9936" s="38"/>
    </row>
    <row r="9937" spans="2:15" x14ac:dyDescent="0.4">
      <c r="B9937" s="63"/>
      <c r="C9937" s="37"/>
      <c r="D9937" s="37"/>
      <c r="E9937" s="37"/>
      <c r="F9937" s="37"/>
      <c r="G9937" s="38"/>
      <c r="H9937" s="37"/>
      <c r="I9937" s="41"/>
      <c r="J9937" s="41"/>
      <c r="K9937" s="37"/>
      <c r="L9937" s="37"/>
      <c r="M9937" s="37"/>
      <c r="N9937" s="37"/>
      <c r="O9937" s="38"/>
    </row>
    <row r="9938" spans="2:15" x14ac:dyDescent="0.4">
      <c r="B9938" s="63"/>
      <c r="C9938" s="37"/>
      <c r="D9938" s="37"/>
      <c r="E9938" s="37"/>
      <c r="F9938" s="37"/>
      <c r="G9938" s="38"/>
      <c r="H9938" s="37"/>
      <c r="I9938" s="41"/>
      <c r="J9938" s="41"/>
      <c r="K9938" s="37"/>
      <c r="L9938" s="37"/>
      <c r="M9938" s="37"/>
      <c r="N9938" s="37"/>
      <c r="O9938" s="38"/>
    </row>
    <row r="9939" spans="2:15" x14ac:dyDescent="0.4">
      <c r="B9939" s="63"/>
      <c r="C9939" s="37"/>
      <c r="D9939" s="37"/>
      <c r="E9939" s="37"/>
      <c r="F9939" s="37"/>
      <c r="G9939" s="38"/>
      <c r="H9939" s="37"/>
      <c r="I9939" s="41"/>
      <c r="J9939" s="41"/>
      <c r="K9939" s="37"/>
      <c r="L9939" s="37"/>
      <c r="M9939" s="37"/>
      <c r="N9939" s="37"/>
      <c r="O9939" s="38"/>
    </row>
    <row r="9940" spans="2:15" x14ac:dyDescent="0.4">
      <c r="B9940" s="63"/>
      <c r="C9940" s="37"/>
      <c r="D9940" s="37"/>
      <c r="E9940" s="37"/>
      <c r="F9940" s="37"/>
      <c r="G9940" s="38"/>
      <c r="H9940" s="37"/>
      <c r="I9940" s="41"/>
      <c r="J9940" s="41"/>
      <c r="K9940" s="37"/>
      <c r="L9940" s="37"/>
      <c r="M9940" s="37"/>
      <c r="N9940" s="37"/>
      <c r="O9940" s="38"/>
    </row>
    <row r="9941" spans="2:15" x14ac:dyDescent="0.4">
      <c r="B9941" s="63"/>
      <c r="C9941" s="37"/>
      <c r="D9941" s="37"/>
      <c r="E9941" s="37"/>
      <c r="F9941" s="37"/>
      <c r="G9941" s="38"/>
      <c r="H9941" s="37"/>
      <c r="I9941" s="41"/>
      <c r="J9941" s="41"/>
      <c r="K9941" s="37"/>
      <c r="L9941" s="37"/>
      <c r="M9941" s="37"/>
      <c r="N9941" s="37"/>
      <c r="O9941" s="38"/>
    </row>
    <row r="9942" spans="2:15" x14ac:dyDescent="0.4">
      <c r="B9942" s="63"/>
      <c r="C9942" s="37"/>
      <c r="D9942" s="37"/>
      <c r="E9942" s="37"/>
      <c r="F9942" s="37"/>
      <c r="G9942" s="38"/>
      <c r="H9942" s="37"/>
      <c r="I9942" s="41"/>
      <c r="J9942" s="41"/>
      <c r="K9942" s="37"/>
      <c r="L9942" s="37"/>
      <c r="M9942" s="37"/>
      <c r="N9942" s="37"/>
      <c r="O9942" s="38"/>
    </row>
    <row r="9943" spans="2:15" x14ac:dyDescent="0.4">
      <c r="B9943" s="63"/>
      <c r="C9943" s="37"/>
      <c r="D9943" s="37"/>
      <c r="E9943" s="37"/>
      <c r="F9943" s="37"/>
      <c r="G9943" s="38"/>
      <c r="H9943" s="37"/>
      <c r="I9943" s="41"/>
      <c r="J9943" s="41"/>
      <c r="K9943" s="37"/>
      <c r="L9943" s="37"/>
      <c r="M9943" s="37"/>
      <c r="N9943" s="37"/>
      <c r="O9943" s="38"/>
    </row>
    <row r="9944" spans="2:15" x14ac:dyDescent="0.4">
      <c r="B9944" s="63"/>
      <c r="C9944" s="37"/>
      <c r="D9944" s="37"/>
      <c r="E9944" s="37"/>
      <c r="F9944" s="37"/>
      <c r="G9944" s="38"/>
      <c r="H9944" s="37"/>
      <c r="I9944" s="41"/>
      <c r="J9944" s="41"/>
      <c r="K9944" s="37"/>
      <c r="L9944" s="37"/>
      <c r="M9944" s="37"/>
      <c r="N9944" s="37"/>
      <c r="O9944" s="38"/>
    </row>
    <row r="9945" spans="2:15" x14ac:dyDescent="0.4">
      <c r="B9945" s="63"/>
      <c r="C9945" s="37"/>
      <c r="D9945" s="37"/>
      <c r="E9945" s="37"/>
      <c r="F9945" s="37"/>
      <c r="G9945" s="38"/>
      <c r="H9945" s="37"/>
      <c r="I9945" s="41"/>
      <c r="J9945" s="41"/>
      <c r="K9945" s="37"/>
      <c r="L9945" s="37"/>
      <c r="M9945" s="37"/>
      <c r="N9945" s="37"/>
      <c r="O9945" s="38"/>
    </row>
    <row r="9946" spans="2:15" x14ac:dyDescent="0.4">
      <c r="B9946" s="63"/>
      <c r="C9946" s="37"/>
      <c r="D9946" s="37"/>
      <c r="E9946" s="37"/>
      <c r="F9946" s="37"/>
      <c r="G9946" s="38"/>
      <c r="H9946" s="37"/>
      <c r="I9946" s="41"/>
      <c r="J9946" s="41"/>
      <c r="K9946" s="37"/>
      <c r="L9946" s="37"/>
      <c r="M9946" s="37"/>
      <c r="N9946" s="37"/>
      <c r="O9946" s="38"/>
    </row>
    <row r="9947" spans="2:15" x14ac:dyDescent="0.4">
      <c r="B9947" s="63"/>
      <c r="C9947" s="37"/>
      <c r="D9947" s="37"/>
      <c r="E9947" s="37"/>
      <c r="F9947" s="37"/>
      <c r="G9947" s="38"/>
      <c r="H9947" s="37"/>
      <c r="I9947" s="41"/>
      <c r="J9947" s="41"/>
      <c r="K9947" s="37"/>
      <c r="L9947" s="37"/>
      <c r="M9947" s="37"/>
      <c r="N9947" s="37"/>
      <c r="O9947" s="38"/>
    </row>
    <row r="9948" spans="2:15" x14ac:dyDescent="0.4">
      <c r="B9948" s="63"/>
      <c r="C9948" s="37"/>
      <c r="D9948" s="37"/>
      <c r="E9948" s="37"/>
      <c r="F9948" s="37"/>
      <c r="G9948" s="38"/>
      <c r="H9948" s="37"/>
      <c r="I9948" s="41"/>
      <c r="J9948" s="41"/>
      <c r="K9948" s="37"/>
      <c r="L9948" s="37"/>
      <c r="M9948" s="37"/>
      <c r="N9948" s="37"/>
      <c r="O9948" s="38"/>
    </row>
    <row r="9949" spans="2:15" x14ac:dyDescent="0.4">
      <c r="B9949" s="63"/>
      <c r="C9949" s="37"/>
      <c r="D9949" s="37"/>
      <c r="E9949" s="37"/>
      <c r="F9949" s="37"/>
      <c r="G9949" s="38"/>
      <c r="H9949" s="37"/>
      <c r="I9949" s="41"/>
      <c r="J9949" s="41"/>
      <c r="K9949" s="37"/>
      <c r="L9949" s="37"/>
      <c r="M9949" s="37"/>
      <c r="N9949" s="37"/>
      <c r="O9949" s="38"/>
    </row>
    <row r="9950" spans="2:15" x14ac:dyDescent="0.4">
      <c r="B9950" s="63"/>
      <c r="C9950" s="37"/>
      <c r="D9950" s="37"/>
      <c r="E9950" s="37"/>
      <c r="F9950" s="37"/>
      <c r="G9950" s="38"/>
      <c r="H9950" s="37"/>
      <c r="I9950" s="41"/>
      <c r="J9950" s="41"/>
      <c r="K9950" s="37"/>
      <c r="L9950" s="37"/>
      <c r="M9950" s="37"/>
      <c r="N9950" s="37"/>
      <c r="O9950" s="38"/>
    </row>
    <row r="9951" spans="2:15" x14ac:dyDescent="0.4">
      <c r="B9951" s="63"/>
      <c r="C9951" s="37"/>
      <c r="D9951" s="37"/>
      <c r="E9951" s="37"/>
      <c r="F9951" s="37"/>
      <c r="G9951" s="38"/>
      <c r="H9951" s="37"/>
      <c r="I9951" s="41"/>
      <c r="J9951" s="41"/>
      <c r="K9951" s="37"/>
      <c r="L9951" s="37"/>
      <c r="M9951" s="37"/>
      <c r="N9951" s="37"/>
      <c r="O9951" s="38"/>
    </row>
    <row r="9952" spans="2:15" x14ac:dyDescent="0.4">
      <c r="B9952" s="63"/>
      <c r="C9952" s="37"/>
      <c r="D9952" s="37"/>
      <c r="E9952" s="37"/>
      <c r="F9952" s="37"/>
      <c r="G9952" s="38"/>
      <c r="H9952" s="37"/>
      <c r="I9952" s="41"/>
      <c r="J9952" s="41"/>
      <c r="K9952" s="37"/>
      <c r="L9952" s="37"/>
      <c r="M9952" s="37"/>
      <c r="N9952" s="37"/>
      <c r="O9952" s="38"/>
    </row>
    <row r="9953" spans="2:15" x14ac:dyDescent="0.4">
      <c r="B9953" s="63"/>
      <c r="C9953" s="37"/>
      <c r="D9953" s="37"/>
      <c r="E9953" s="37"/>
      <c r="F9953" s="37"/>
      <c r="G9953" s="38"/>
      <c r="H9953" s="37"/>
      <c r="I9953" s="41"/>
      <c r="J9953" s="41"/>
      <c r="K9953" s="37"/>
      <c r="L9953" s="37"/>
      <c r="M9953" s="37"/>
      <c r="N9953" s="37"/>
      <c r="O9953" s="38"/>
    </row>
    <row r="9954" spans="2:15" x14ac:dyDescent="0.4">
      <c r="B9954" s="63"/>
      <c r="C9954" s="37"/>
      <c r="D9954" s="37"/>
      <c r="E9954" s="37"/>
      <c r="F9954" s="37"/>
      <c r="G9954" s="38"/>
      <c r="H9954" s="37"/>
      <c r="I9954" s="41"/>
      <c r="J9954" s="41"/>
      <c r="K9954" s="37"/>
      <c r="L9954" s="37"/>
      <c r="M9954" s="37"/>
      <c r="N9954" s="37"/>
      <c r="O9954" s="38"/>
    </row>
    <row r="9955" spans="2:15" x14ac:dyDescent="0.4">
      <c r="B9955" s="63"/>
      <c r="C9955" s="37"/>
      <c r="D9955" s="37"/>
      <c r="E9955" s="37"/>
      <c r="F9955" s="37"/>
      <c r="G9955" s="38"/>
      <c r="H9955" s="37"/>
      <c r="I9955" s="41"/>
      <c r="J9955" s="41"/>
      <c r="K9955" s="37"/>
      <c r="L9955" s="37"/>
      <c r="M9955" s="37"/>
      <c r="N9955" s="37"/>
      <c r="O9955" s="38"/>
    </row>
    <row r="9956" spans="2:15" x14ac:dyDescent="0.4">
      <c r="B9956" s="63"/>
      <c r="C9956" s="37"/>
      <c r="D9956" s="37"/>
      <c r="E9956" s="37"/>
      <c r="F9956" s="37"/>
      <c r="G9956" s="38"/>
      <c r="H9956" s="37"/>
      <c r="I9956" s="41"/>
      <c r="J9956" s="41"/>
      <c r="K9956" s="37"/>
      <c r="L9956" s="37"/>
      <c r="M9956" s="37"/>
      <c r="N9956" s="37"/>
      <c r="O9956" s="38"/>
    </row>
    <row r="9957" spans="2:15" x14ac:dyDescent="0.4">
      <c r="B9957" s="63"/>
      <c r="C9957" s="37"/>
      <c r="D9957" s="37"/>
      <c r="E9957" s="37"/>
      <c r="F9957" s="37"/>
      <c r="G9957" s="38"/>
      <c r="H9957" s="37"/>
      <c r="I9957" s="41"/>
      <c r="J9957" s="41"/>
      <c r="K9957" s="37"/>
      <c r="L9957" s="37"/>
      <c r="M9957" s="37"/>
      <c r="N9957" s="37"/>
      <c r="O9957" s="38"/>
    </row>
    <row r="9958" spans="2:15" x14ac:dyDescent="0.4">
      <c r="B9958" s="63"/>
      <c r="C9958" s="37"/>
      <c r="D9958" s="37"/>
      <c r="E9958" s="37"/>
      <c r="F9958" s="37"/>
      <c r="G9958" s="38"/>
      <c r="H9958" s="37"/>
      <c r="I9958" s="41"/>
      <c r="J9958" s="41"/>
      <c r="K9958" s="37"/>
      <c r="L9958" s="37"/>
      <c r="M9958" s="37"/>
      <c r="N9958" s="37"/>
      <c r="O9958" s="38"/>
    </row>
    <row r="9959" spans="2:15" x14ac:dyDescent="0.4">
      <c r="B9959" s="63"/>
      <c r="C9959" s="37"/>
      <c r="D9959" s="37"/>
      <c r="E9959" s="37"/>
      <c r="F9959" s="37"/>
      <c r="G9959" s="38"/>
      <c r="H9959" s="37"/>
      <c r="I9959" s="41"/>
      <c r="J9959" s="41"/>
      <c r="K9959" s="37"/>
      <c r="L9959" s="37"/>
      <c r="M9959" s="37"/>
      <c r="N9959" s="37"/>
      <c r="O9959" s="38"/>
    </row>
    <row r="9960" spans="2:15" x14ac:dyDescent="0.4">
      <c r="B9960" s="63"/>
      <c r="C9960" s="37"/>
      <c r="D9960" s="37"/>
      <c r="E9960" s="37"/>
      <c r="F9960" s="37"/>
      <c r="G9960" s="38"/>
      <c r="H9960" s="37"/>
      <c r="I9960" s="41"/>
      <c r="J9960" s="41"/>
      <c r="K9960" s="37"/>
      <c r="L9960" s="37"/>
      <c r="M9960" s="37"/>
      <c r="N9960" s="37"/>
      <c r="O9960" s="38"/>
    </row>
    <row r="9961" spans="2:15" x14ac:dyDescent="0.4">
      <c r="B9961" s="63"/>
      <c r="C9961" s="37"/>
      <c r="D9961" s="37"/>
      <c r="E9961" s="37"/>
      <c r="F9961" s="37"/>
      <c r="G9961" s="38"/>
      <c r="H9961" s="37"/>
      <c r="I9961" s="41"/>
      <c r="J9961" s="41"/>
      <c r="K9961" s="37"/>
      <c r="L9961" s="37"/>
      <c r="M9961" s="37"/>
      <c r="N9961" s="37"/>
      <c r="O9961" s="38"/>
    </row>
    <row r="9962" spans="2:15" x14ac:dyDescent="0.4">
      <c r="B9962" s="63"/>
      <c r="C9962" s="37"/>
      <c r="D9962" s="37"/>
      <c r="E9962" s="37"/>
      <c r="F9962" s="37"/>
      <c r="G9962" s="38"/>
      <c r="H9962" s="37"/>
      <c r="I9962" s="41"/>
      <c r="J9962" s="41"/>
      <c r="K9962" s="37"/>
      <c r="L9962" s="37"/>
      <c r="M9962" s="37"/>
      <c r="N9962" s="37"/>
      <c r="O9962" s="38"/>
    </row>
    <row r="9963" spans="2:15" x14ac:dyDescent="0.4">
      <c r="B9963" s="63"/>
      <c r="C9963" s="37"/>
      <c r="D9963" s="37"/>
      <c r="E9963" s="37"/>
      <c r="F9963" s="37"/>
      <c r="G9963" s="38"/>
      <c r="H9963" s="37"/>
      <c r="I9963" s="41"/>
      <c r="J9963" s="41"/>
      <c r="K9963" s="37"/>
      <c r="L9963" s="37"/>
      <c r="M9963" s="37"/>
      <c r="N9963" s="37"/>
      <c r="O9963" s="38"/>
    </row>
    <row r="9964" spans="2:15" x14ac:dyDescent="0.4">
      <c r="B9964" s="63"/>
      <c r="C9964" s="37"/>
      <c r="D9964" s="37"/>
      <c r="E9964" s="37"/>
      <c r="F9964" s="37"/>
      <c r="G9964" s="38"/>
      <c r="H9964" s="37"/>
      <c r="I9964" s="41"/>
      <c r="J9964" s="41"/>
      <c r="K9964" s="37"/>
      <c r="L9964" s="37"/>
      <c r="M9964" s="37"/>
      <c r="N9964" s="37"/>
      <c r="O9964" s="38"/>
    </row>
    <row r="9965" spans="2:15" x14ac:dyDescent="0.4">
      <c r="B9965" s="63"/>
      <c r="C9965" s="37"/>
      <c r="D9965" s="37"/>
      <c r="E9965" s="37"/>
      <c r="F9965" s="37"/>
      <c r="G9965" s="38"/>
      <c r="H9965" s="37"/>
      <c r="I9965" s="41"/>
      <c r="J9965" s="41"/>
      <c r="K9965" s="37"/>
      <c r="L9965" s="37"/>
      <c r="M9965" s="37"/>
      <c r="N9965" s="37"/>
      <c r="O9965" s="38"/>
    </row>
    <row r="9966" spans="2:15" x14ac:dyDescent="0.4">
      <c r="B9966" s="63"/>
      <c r="C9966" s="37"/>
      <c r="D9966" s="37"/>
      <c r="E9966" s="37"/>
      <c r="F9966" s="37"/>
      <c r="G9966" s="38"/>
      <c r="H9966" s="37"/>
      <c r="I9966" s="41"/>
      <c r="J9966" s="41"/>
      <c r="K9966" s="37"/>
      <c r="L9966" s="37"/>
      <c r="M9966" s="37"/>
      <c r="N9966" s="37"/>
      <c r="O9966" s="38"/>
    </row>
    <row r="9967" spans="2:15" x14ac:dyDescent="0.4">
      <c r="B9967" s="63"/>
      <c r="C9967" s="37"/>
      <c r="D9967" s="37"/>
      <c r="E9967" s="37"/>
      <c r="F9967" s="37"/>
      <c r="G9967" s="38"/>
      <c r="H9967" s="37"/>
      <c r="I9967" s="41"/>
      <c r="J9967" s="41"/>
      <c r="K9967" s="37"/>
      <c r="L9967" s="37"/>
      <c r="M9967" s="37"/>
      <c r="N9967" s="37"/>
      <c r="O9967" s="38"/>
    </row>
    <row r="9968" spans="2:15" x14ac:dyDescent="0.4">
      <c r="B9968" s="63"/>
      <c r="C9968" s="37"/>
      <c r="D9968" s="37"/>
      <c r="E9968" s="37"/>
      <c r="F9968" s="37"/>
      <c r="G9968" s="38"/>
      <c r="H9968" s="37"/>
      <c r="I9968" s="41"/>
      <c r="J9968" s="41"/>
      <c r="K9968" s="37"/>
      <c r="L9968" s="37"/>
      <c r="M9968" s="37"/>
      <c r="N9968" s="37"/>
      <c r="O9968" s="38"/>
    </row>
    <row r="9969" spans="2:15" x14ac:dyDescent="0.4">
      <c r="B9969" s="63"/>
      <c r="C9969" s="37"/>
      <c r="D9969" s="37"/>
      <c r="E9969" s="37"/>
      <c r="F9969" s="37"/>
      <c r="G9969" s="38"/>
      <c r="H9969" s="37"/>
      <c r="I9969" s="41"/>
      <c r="J9969" s="41"/>
      <c r="K9969" s="37"/>
      <c r="L9969" s="37"/>
      <c r="M9969" s="37"/>
      <c r="N9969" s="37"/>
      <c r="O9969" s="38"/>
    </row>
    <row r="9970" spans="2:15" x14ac:dyDescent="0.4">
      <c r="B9970" s="63"/>
      <c r="C9970" s="37"/>
      <c r="D9970" s="37"/>
      <c r="E9970" s="37"/>
      <c r="F9970" s="37"/>
      <c r="G9970" s="38"/>
      <c r="H9970" s="37"/>
      <c r="I9970" s="41"/>
      <c r="J9970" s="41"/>
      <c r="K9970" s="37"/>
      <c r="L9970" s="37"/>
      <c r="M9970" s="37"/>
      <c r="N9970" s="37"/>
      <c r="O9970" s="38"/>
    </row>
    <row r="9971" spans="2:15" x14ac:dyDescent="0.4">
      <c r="B9971" s="63"/>
      <c r="C9971" s="37"/>
      <c r="D9971" s="37"/>
      <c r="E9971" s="37"/>
      <c r="F9971" s="37"/>
      <c r="G9971" s="38"/>
      <c r="H9971" s="37"/>
      <c r="I9971" s="41"/>
      <c r="J9971" s="41"/>
      <c r="K9971" s="37"/>
      <c r="L9971" s="37"/>
      <c r="M9971" s="37"/>
      <c r="N9971" s="37"/>
      <c r="O9971" s="38"/>
    </row>
    <row r="9972" spans="2:15" x14ac:dyDescent="0.4">
      <c r="B9972" s="63"/>
      <c r="C9972" s="37"/>
      <c r="D9972" s="37"/>
      <c r="E9972" s="37"/>
      <c r="F9972" s="37"/>
      <c r="G9972" s="38"/>
      <c r="H9972" s="37"/>
      <c r="I9972" s="41"/>
      <c r="J9972" s="41"/>
      <c r="K9972" s="37"/>
      <c r="L9972" s="37"/>
      <c r="M9972" s="37"/>
      <c r="N9972" s="37"/>
      <c r="O9972" s="38"/>
    </row>
    <row r="9973" spans="2:15" x14ac:dyDescent="0.4">
      <c r="B9973" s="63"/>
      <c r="C9973" s="37"/>
      <c r="D9973" s="37"/>
      <c r="E9973" s="37"/>
      <c r="F9973" s="37"/>
      <c r="G9973" s="38"/>
      <c r="H9973" s="37"/>
      <c r="I9973" s="41"/>
      <c r="J9973" s="41"/>
      <c r="K9973" s="37"/>
      <c r="L9973" s="37"/>
      <c r="M9973" s="37"/>
      <c r="N9973" s="37"/>
      <c r="O9973" s="38"/>
    </row>
    <row r="9974" spans="2:15" x14ac:dyDescent="0.4">
      <c r="B9974" s="63"/>
      <c r="C9974" s="37"/>
      <c r="D9974" s="37"/>
      <c r="E9974" s="37"/>
      <c r="F9974" s="37"/>
      <c r="G9974" s="38"/>
      <c r="H9974" s="37"/>
      <c r="I9974" s="41"/>
      <c r="J9974" s="41"/>
      <c r="K9974" s="37"/>
      <c r="L9974" s="37"/>
      <c r="M9974" s="37"/>
      <c r="N9974" s="37"/>
      <c r="O9974" s="38"/>
    </row>
    <row r="9975" spans="2:15" x14ac:dyDescent="0.4">
      <c r="B9975" s="63"/>
      <c r="C9975" s="37"/>
      <c r="D9975" s="37"/>
      <c r="E9975" s="37"/>
      <c r="F9975" s="37"/>
      <c r="G9975" s="38"/>
      <c r="H9975" s="37"/>
      <c r="I9975" s="41"/>
      <c r="J9975" s="41"/>
      <c r="K9975" s="37"/>
      <c r="L9975" s="37"/>
      <c r="M9975" s="37"/>
      <c r="N9975" s="37"/>
      <c r="O9975" s="38"/>
    </row>
    <row r="9976" spans="2:15" x14ac:dyDescent="0.4">
      <c r="B9976" s="63"/>
      <c r="C9976" s="37"/>
      <c r="D9976" s="37"/>
      <c r="E9976" s="37"/>
      <c r="F9976" s="37"/>
      <c r="G9976" s="38"/>
      <c r="H9976" s="37"/>
      <c r="I9976" s="41"/>
      <c r="J9976" s="41"/>
      <c r="K9976" s="37"/>
      <c r="L9976" s="37"/>
      <c r="M9976" s="37"/>
      <c r="N9976" s="37"/>
      <c r="O9976" s="38"/>
    </row>
    <row r="9977" spans="2:15" x14ac:dyDescent="0.4">
      <c r="B9977" s="63"/>
      <c r="C9977" s="37"/>
      <c r="D9977" s="37"/>
      <c r="E9977" s="37"/>
      <c r="F9977" s="37"/>
      <c r="G9977" s="38"/>
      <c r="H9977" s="37"/>
      <c r="I9977" s="41"/>
      <c r="J9977" s="41"/>
      <c r="K9977" s="37"/>
      <c r="L9977" s="37"/>
      <c r="M9977" s="37"/>
      <c r="N9977" s="37"/>
      <c r="O9977" s="38"/>
    </row>
    <row r="9978" spans="2:15" x14ac:dyDescent="0.4">
      <c r="B9978" s="63"/>
      <c r="C9978" s="37"/>
      <c r="D9978" s="37"/>
      <c r="E9978" s="37"/>
      <c r="F9978" s="37"/>
      <c r="G9978" s="38"/>
      <c r="H9978" s="37"/>
      <c r="I9978" s="41"/>
      <c r="J9978" s="41"/>
      <c r="K9978" s="37"/>
      <c r="L9978" s="37"/>
      <c r="M9978" s="37"/>
      <c r="N9978" s="37"/>
      <c r="O9978" s="38"/>
    </row>
    <row r="9979" spans="2:15" x14ac:dyDescent="0.4">
      <c r="B9979" s="63"/>
      <c r="C9979" s="37"/>
      <c r="D9979" s="37"/>
      <c r="E9979" s="37"/>
      <c r="F9979" s="37"/>
      <c r="G9979" s="38"/>
      <c r="H9979" s="37"/>
      <c r="I9979" s="41"/>
      <c r="J9979" s="41"/>
      <c r="K9979" s="37"/>
      <c r="L9979" s="37"/>
      <c r="M9979" s="37"/>
      <c r="N9979" s="37"/>
      <c r="O9979" s="38"/>
    </row>
    <row r="9980" spans="2:15" x14ac:dyDescent="0.4">
      <c r="B9980" s="63"/>
      <c r="C9980" s="37"/>
      <c r="D9980" s="37"/>
      <c r="E9980" s="37"/>
      <c r="F9980" s="37"/>
      <c r="G9980" s="38"/>
      <c r="H9980" s="37"/>
      <c r="I9980" s="41"/>
      <c r="J9980" s="41"/>
      <c r="K9980" s="37"/>
      <c r="L9980" s="37"/>
      <c r="M9980" s="37"/>
      <c r="N9980" s="37"/>
      <c r="O9980" s="38"/>
    </row>
    <row r="9981" spans="2:15" x14ac:dyDescent="0.4">
      <c r="B9981" s="63"/>
      <c r="C9981" s="37"/>
      <c r="D9981" s="37"/>
      <c r="E9981" s="37"/>
      <c r="F9981" s="37"/>
      <c r="G9981" s="38"/>
      <c r="H9981" s="37"/>
      <c r="I9981" s="41"/>
      <c r="J9981" s="41"/>
      <c r="K9981" s="37"/>
      <c r="L9981" s="37"/>
      <c r="M9981" s="37"/>
      <c r="N9981" s="37"/>
      <c r="O9981" s="38"/>
    </row>
    <row r="9982" spans="2:15" x14ac:dyDescent="0.4">
      <c r="B9982" s="63"/>
      <c r="C9982" s="37"/>
      <c r="D9982" s="37"/>
      <c r="E9982" s="37"/>
      <c r="F9982" s="37"/>
      <c r="G9982" s="38"/>
      <c r="H9982" s="37"/>
      <c r="I9982" s="41"/>
      <c r="J9982" s="41"/>
      <c r="K9982" s="37"/>
      <c r="L9982" s="37"/>
      <c r="M9982" s="37"/>
      <c r="N9982" s="37"/>
      <c r="O9982" s="38"/>
    </row>
    <row r="9983" spans="2:15" x14ac:dyDescent="0.4">
      <c r="B9983" s="63"/>
      <c r="C9983" s="37"/>
      <c r="D9983" s="37"/>
      <c r="E9983" s="37"/>
      <c r="F9983" s="37"/>
      <c r="G9983" s="38"/>
      <c r="H9983" s="37"/>
      <c r="I9983" s="41"/>
      <c r="J9983" s="41"/>
      <c r="K9983" s="37"/>
      <c r="L9983" s="37"/>
      <c r="M9983" s="37"/>
      <c r="N9983" s="37"/>
      <c r="O9983" s="38"/>
    </row>
    <row r="9984" spans="2:15" x14ac:dyDescent="0.4">
      <c r="B9984" s="63"/>
      <c r="C9984" s="37"/>
      <c r="D9984" s="37"/>
      <c r="E9984" s="37"/>
      <c r="F9984" s="37"/>
      <c r="G9984" s="38"/>
      <c r="H9984" s="37"/>
      <c r="I9984" s="41"/>
      <c r="J9984" s="41"/>
      <c r="K9984" s="37"/>
      <c r="L9984" s="37"/>
      <c r="M9984" s="37"/>
      <c r="N9984" s="37"/>
      <c r="O9984" s="38"/>
    </row>
    <row r="9985" spans="2:15" x14ac:dyDescent="0.4">
      <c r="B9985" s="63"/>
      <c r="C9985" s="37"/>
      <c r="D9985" s="37"/>
      <c r="E9985" s="37"/>
      <c r="F9985" s="37"/>
      <c r="G9985" s="38"/>
      <c r="H9985" s="37"/>
      <c r="I9985" s="41"/>
      <c r="J9985" s="41"/>
      <c r="K9985" s="37"/>
      <c r="L9985" s="37"/>
      <c r="M9985" s="37"/>
      <c r="N9985" s="37"/>
      <c r="O9985" s="38"/>
    </row>
    <row r="9986" spans="2:15" x14ac:dyDescent="0.4">
      <c r="B9986" s="63"/>
      <c r="C9986" s="37"/>
      <c r="D9986" s="37"/>
      <c r="E9986" s="37"/>
      <c r="F9986" s="37"/>
      <c r="G9986" s="38"/>
      <c r="H9986" s="37"/>
      <c r="I9986" s="41"/>
      <c r="J9986" s="41"/>
      <c r="K9986" s="37"/>
      <c r="L9986" s="37"/>
      <c r="M9986" s="37"/>
      <c r="N9986" s="37"/>
      <c r="O9986" s="38"/>
    </row>
    <row r="9987" spans="2:15" x14ac:dyDescent="0.4">
      <c r="B9987" s="63"/>
      <c r="C9987" s="37"/>
      <c r="D9987" s="37"/>
      <c r="E9987" s="37"/>
      <c r="F9987" s="37"/>
      <c r="G9987" s="38"/>
      <c r="H9987" s="37"/>
      <c r="I9987" s="41"/>
      <c r="J9987" s="41"/>
      <c r="K9987" s="37"/>
      <c r="L9987" s="37"/>
      <c r="M9987" s="37"/>
      <c r="N9987" s="37"/>
      <c r="O9987" s="38"/>
    </row>
    <row r="9988" spans="2:15" x14ac:dyDescent="0.4">
      <c r="B9988" s="63"/>
      <c r="C9988" s="37"/>
      <c r="D9988" s="37"/>
      <c r="E9988" s="37"/>
      <c r="F9988" s="37"/>
      <c r="G9988" s="38"/>
      <c r="H9988" s="37"/>
      <c r="I9988" s="41"/>
      <c r="J9988" s="41"/>
      <c r="K9988" s="37"/>
      <c r="L9988" s="37"/>
      <c r="M9988" s="37"/>
      <c r="N9988" s="37"/>
      <c r="O9988" s="38"/>
    </row>
    <row r="9989" spans="2:15" x14ac:dyDescent="0.4">
      <c r="B9989" s="63"/>
      <c r="C9989" s="37"/>
      <c r="D9989" s="37"/>
      <c r="E9989" s="37"/>
      <c r="F9989" s="37"/>
      <c r="G9989" s="38"/>
      <c r="H9989" s="37"/>
      <c r="I9989" s="41"/>
      <c r="J9989" s="41"/>
      <c r="K9989" s="37"/>
      <c r="L9989" s="37"/>
      <c r="M9989" s="37"/>
      <c r="N9989" s="37"/>
      <c r="O9989" s="38"/>
    </row>
    <row r="9990" spans="2:15" x14ac:dyDescent="0.4">
      <c r="B9990" s="63"/>
      <c r="C9990" s="37"/>
      <c r="D9990" s="37"/>
      <c r="E9990" s="37"/>
      <c r="F9990" s="37"/>
      <c r="G9990" s="38"/>
      <c r="H9990" s="37"/>
      <c r="I9990" s="41"/>
      <c r="J9990" s="41"/>
      <c r="K9990" s="37"/>
      <c r="L9990" s="37"/>
      <c r="M9990" s="37"/>
      <c r="N9990" s="37"/>
      <c r="O9990" s="38"/>
    </row>
    <row r="9991" spans="2:15" x14ac:dyDescent="0.4">
      <c r="B9991" s="63"/>
      <c r="C9991" s="37"/>
      <c r="D9991" s="37"/>
      <c r="E9991" s="37"/>
      <c r="F9991" s="37"/>
      <c r="G9991" s="38"/>
      <c r="H9991" s="37"/>
      <c r="I9991" s="41"/>
      <c r="J9991" s="41"/>
      <c r="K9991" s="37"/>
      <c r="L9991" s="37"/>
      <c r="M9991" s="37"/>
      <c r="N9991" s="37"/>
      <c r="O9991" s="38"/>
    </row>
    <row r="9992" spans="2:15" x14ac:dyDescent="0.4">
      <c r="B9992" s="63"/>
      <c r="C9992" s="37"/>
      <c r="D9992" s="37"/>
      <c r="E9992" s="37"/>
      <c r="F9992" s="37"/>
      <c r="G9992" s="38"/>
      <c r="H9992" s="37"/>
      <c r="I9992" s="41"/>
      <c r="J9992" s="41"/>
      <c r="K9992" s="37"/>
      <c r="L9992" s="37"/>
      <c r="M9992" s="37"/>
      <c r="N9992" s="37"/>
      <c r="O9992" s="38"/>
    </row>
    <row r="9993" spans="2:15" x14ac:dyDescent="0.4">
      <c r="B9993" s="63"/>
      <c r="C9993" s="37"/>
      <c r="D9993" s="37"/>
      <c r="E9993" s="37"/>
      <c r="F9993" s="37"/>
      <c r="G9993" s="38"/>
      <c r="H9993" s="37"/>
      <c r="I9993" s="41"/>
      <c r="J9993" s="41"/>
      <c r="K9993" s="37"/>
      <c r="L9993" s="37"/>
      <c r="M9993" s="37"/>
      <c r="N9993" s="37"/>
      <c r="O9993" s="38"/>
    </row>
    <row r="9994" spans="2:15" x14ac:dyDescent="0.4">
      <c r="B9994" s="63"/>
      <c r="C9994" s="37"/>
      <c r="D9994" s="37"/>
      <c r="E9994" s="37"/>
      <c r="F9994" s="37"/>
      <c r="G9994" s="38"/>
      <c r="H9994" s="37"/>
      <c r="I9994" s="41"/>
      <c r="J9994" s="41"/>
      <c r="K9994" s="37"/>
      <c r="L9994" s="37"/>
      <c r="M9994" s="37"/>
      <c r="N9994" s="37"/>
      <c r="O9994" s="38"/>
    </row>
    <row r="9995" spans="2:15" x14ac:dyDescent="0.4">
      <c r="B9995" s="63"/>
      <c r="C9995" s="37"/>
      <c r="D9995" s="37"/>
      <c r="E9995" s="37"/>
      <c r="F9995" s="37"/>
      <c r="G9995" s="38"/>
      <c r="H9995" s="37"/>
      <c r="I9995" s="41"/>
      <c r="J9995" s="41"/>
      <c r="K9995" s="37"/>
      <c r="L9995" s="37"/>
      <c r="M9995" s="37"/>
      <c r="N9995" s="37"/>
      <c r="O9995" s="38"/>
    </row>
    <row r="9996" spans="2:15" x14ac:dyDescent="0.4">
      <c r="B9996" s="63"/>
      <c r="C9996" s="37"/>
      <c r="D9996" s="37"/>
      <c r="E9996" s="37"/>
      <c r="F9996" s="37"/>
      <c r="G9996" s="38"/>
      <c r="H9996" s="37"/>
      <c r="I9996" s="41"/>
      <c r="J9996" s="41"/>
      <c r="K9996" s="37"/>
      <c r="L9996" s="37"/>
      <c r="M9996" s="37"/>
      <c r="N9996" s="37"/>
      <c r="O9996" s="38"/>
    </row>
    <row r="9997" spans="2:15" x14ac:dyDescent="0.4">
      <c r="B9997" s="63"/>
      <c r="C9997" s="37"/>
      <c r="D9997" s="37"/>
      <c r="E9997" s="37"/>
      <c r="F9997" s="37"/>
      <c r="G9997" s="38"/>
      <c r="H9997" s="37"/>
      <c r="I9997" s="41"/>
      <c r="J9997" s="41"/>
      <c r="K9997" s="37"/>
      <c r="L9997" s="37"/>
      <c r="M9997" s="37"/>
      <c r="N9997" s="37"/>
      <c r="O9997" s="38"/>
    </row>
    <row r="9998" spans="2:15" x14ac:dyDescent="0.4">
      <c r="B9998" s="63"/>
      <c r="C9998" s="37"/>
      <c r="D9998" s="37"/>
      <c r="E9998" s="37"/>
      <c r="F9998" s="37"/>
      <c r="G9998" s="38"/>
      <c r="H9998" s="37"/>
      <c r="I9998" s="41"/>
      <c r="J9998" s="41"/>
      <c r="K9998" s="37"/>
      <c r="L9998" s="37"/>
      <c r="M9998" s="37"/>
      <c r="N9998" s="37"/>
      <c r="O9998" s="38"/>
    </row>
    <row r="9999" spans="2:15" x14ac:dyDescent="0.4">
      <c r="B9999" s="63"/>
      <c r="C9999" s="37"/>
      <c r="D9999" s="37"/>
      <c r="E9999" s="37"/>
      <c r="F9999" s="37"/>
      <c r="G9999" s="38"/>
      <c r="H9999" s="37"/>
      <c r="I9999" s="41"/>
      <c r="J9999" s="41"/>
      <c r="K9999" s="37"/>
      <c r="L9999" s="37"/>
      <c r="M9999" s="37"/>
      <c r="N9999" s="37"/>
      <c r="O9999" s="38"/>
    </row>
    <row r="10000" spans="2:15" x14ac:dyDescent="0.4">
      <c r="B10000" s="63"/>
      <c r="C10000" s="37"/>
      <c r="D10000" s="37"/>
      <c r="E10000" s="37"/>
      <c r="F10000" s="37"/>
      <c r="G10000" s="38"/>
      <c r="H10000" s="37"/>
      <c r="I10000" s="41"/>
      <c r="J10000" s="41"/>
      <c r="K10000" s="37"/>
      <c r="L10000" s="37"/>
      <c r="M10000" s="37"/>
      <c r="N10000" s="37"/>
      <c r="O10000" s="38"/>
    </row>
    <row r="10001" spans="2:15" x14ac:dyDescent="0.4">
      <c r="B10001" s="63"/>
      <c r="C10001" s="37"/>
      <c r="D10001" s="37"/>
      <c r="E10001" s="37"/>
      <c r="F10001" s="37"/>
      <c r="G10001" s="38"/>
      <c r="H10001" s="37"/>
      <c r="I10001" s="41"/>
      <c r="J10001" s="41"/>
      <c r="K10001" s="37"/>
      <c r="L10001" s="37"/>
      <c r="M10001" s="37"/>
      <c r="N10001" s="37"/>
      <c r="O10001" s="38"/>
    </row>
    <row r="10002" spans="2:15" x14ac:dyDescent="0.4">
      <c r="B10002" s="63"/>
      <c r="C10002" s="37"/>
      <c r="D10002" s="37"/>
      <c r="E10002" s="37"/>
      <c r="F10002" s="37"/>
      <c r="G10002" s="38"/>
      <c r="H10002" s="37"/>
      <c r="I10002" s="41"/>
      <c r="J10002" s="41"/>
      <c r="K10002" s="37"/>
      <c r="L10002" s="37"/>
      <c r="M10002" s="37"/>
      <c r="N10002" s="37"/>
      <c r="O10002" s="38"/>
    </row>
    <row r="10003" spans="2:15" x14ac:dyDescent="0.4">
      <c r="B10003" s="63"/>
      <c r="C10003" s="37"/>
      <c r="D10003" s="37"/>
      <c r="E10003" s="37"/>
      <c r="F10003" s="37"/>
      <c r="G10003" s="38"/>
      <c r="H10003" s="37"/>
      <c r="I10003" s="41"/>
      <c r="J10003" s="41"/>
      <c r="K10003" s="37"/>
      <c r="L10003" s="37"/>
      <c r="M10003" s="37"/>
      <c r="N10003" s="37"/>
      <c r="O10003" s="38"/>
    </row>
    <row r="10004" spans="2:15" x14ac:dyDescent="0.4">
      <c r="B10004" s="63"/>
      <c r="C10004" s="37"/>
      <c r="D10004" s="37"/>
      <c r="E10004" s="37"/>
      <c r="F10004" s="37"/>
      <c r="G10004" s="38"/>
      <c r="H10004" s="37"/>
      <c r="I10004" s="41"/>
      <c r="J10004" s="41"/>
      <c r="K10004" s="37"/>
      <c r="L10004" s="37"/>
      <c r="M10004" s="37"/>
      <c r="N10004" s="37"/>
      <c r="O10004" s="38"/>
    </row>
    <row r="10005" spans="2:15" x14ac:dyDescent="0.4">
      <c r="B10005" s="63"/>
      <c r="C10005" s="37"/>
      <c r="D10005" s="37"/>
      <c r="E10005" s="37"/>
      <c r="F10005" s="37"/>
      <c r="G10005" s="38"/>
      <c r="H10005" s="37"/>
      <c r="I10005" s="41"/>
      <c r="J10005" s="41"/>
      <c r="K10005" s="37"/>
      <c r="L10005" s="37"/>
      <c r="M10005" s="37"/>
      <c r="N10005" s="37"/>
      <c r="O10005" s="38"/>
    </row>
    <row r="10006" spans="2:15" x14ac:dyDescent="0.4">
      <c r="B10006" s="63"/>
      <c r="C10006" s="37"/>
      <c r="D10006" s="37"/>
      <c r="E10006" s="37"/>
      <c r="F10006" s="37"/>
      <c r="G10006" s="38"/>
      <c r="H10006" s="37"/>
      <c r="I10006" s="41"/>
      <c r="J10006" s="41"/>
      <c r="K10006" s="37"/>
      <c r="L10006" s="37"/>
      <c r="M10006" s="37"/>
      <c r="N10006" s="37"/>
      <c r="O10006" s="38"/>
    </row>
    <row r="10007" spans="2:15" x14ac:dyDescent="0.4">
      <c r="B10007" s="63"/>
      <c r="C10007" s="37"/>
      <c r="D10007" s="37"/>
      <c r="E10007" s="37"/>
      <c r="F10007" s="37"/>
      <c r="G10007" s="38"/>
      <c r="H10007" s="37"/>
      <c r="I10007" s="41"/>
      <c r="J10007" s="41"/>
      <c r="K10007" s="37"/>
      <c r="L10007" s="37"/>
      <c r="M10007" s="37"/>
      <c r="N10007" s="37"/>
      <c r="O10007" s="38"/>
    </row>
    <row r="10008" spans="2:15" x14ac:dyDescent="0.4">
      <c r="B10008" s="63"/>
      <c r="C10008" s="37"/>
      <c r="D10008" s="37"/>
      <c r="E10008" s="37"/>
      <c r="F10008" s="37"/>
      <c r="G10008" s="38"/>
      <c r="H10008" s="37"/>
      <c r="I10008" s="41"/>
      <c r="J10008" s="41"/>
      <c r="K10008" s="37"/>
      <c r="L10008" s="37"/>
      <c r="M10008" s="37"/>
      <c r="N10008" s="37"/>
      <c r="O10008" s="38"/>
    </row>
    <row r="10009" spans="2:15" x14ac:dyDescent="0.4">
      <c r="B10009" s="63"/>
      <c r="C10009" s="37"/>
      <c r="D10009" s="37"/>
      <c r="E10009" s="37"/>
      <c r="F10009" s="37"/>
      <c r="G10009" s="38"/>
      <c r="H10009" s="37"/>
      <c r="I10009" s="41"/>
      <c r="J10009" s="41"/>
      <c r="K10009" s="37"/>
      <c r="L10009" s="37"/>
      <c r="M10009" s="37"/>
      <c r="N10009" s="37"/>
      <c r="O10009" s="38"/>
    </row>
    <row r="10010" spans="2:15" x14ac:dyDescent="0.4">
      <c r="B10010" s="63"/>
      <c r="C10010" s="37"/>
      <c r="D10010" s="37"/>
      <c r="E10010" s="37"/>
      <c r="F10010" s="37"/>
      <c r="G10010" s="38"/>
      <c r="H10010" s="37"/>
      <c r="I10010" s="41"/>
      <c r="J10010" s="41"/>
      <c r="K10010" s="37"/>
      <c r="L10010" s="37"/>
      <c r="M10010" s="37"/>
      <c r="N10010" s="37"/>
      <c r="O10010" s="38"/>
    </row>
    <row r="10011" spans="2:15" x14ac:dyDescent="0.4">
      <c r="B10011" s="63"/>
      <c r="C10011" s="37"/>
      <c r="D10011" s="37"/>
      <c r="E10011" s="37"/>
      <c r="F10011" s="37"/>
      <c r="G10011" s="38"/>
      <c r="H10011" s="37"/>
      <c r="I10011" s="41"/>
      <c r="J10011" s="41"/>
      <c r="K10011" s="37"/>
      <c r="L10011" s="37"/>
      <c r="M10011" s="37"/>
      <c r="N10011" s="37"/>
      <c r="O10011" s="38"/>
    </row>
    <row r="10012" spans="2:15" x14ac:dyDescent="0.4">
      <c r="B10012" s="63"/>
      <c r="C10012" s="37"/>
      <c r="D10012" s="37"/>
      <c r="E10012" s="37"/>
      <c r="F10012" s="37"/>
      <c r="G10012" s="38"/>
      <c r="H10012" s="37"/>
      <c r="I10012" s="41"/>
      <c r="J10012" s="41"/>
      <c r="K10012" s="37"/>
      <c r="L10012" s="37"/>
      <c r="M10012" s="37"/>
      <c r="N10012" s="37"/>
      <c r="O10012" s="38"/>
    </row>
    <row r="10013" spans="2:15" x14ac:dyDescent="0.4">
      <c r="B10013" s="63"/>
      <c r="C10013" s="37"/>
      <c r="D10013" s="37"/>
      <c r="E10013" s="37"/>
      <c r="F10013" s="37"/>
      <c r="G10013" s="38"/>
      <c r="H10013" s="37"/>
      <c r="I10013" s="41"/>
      <c r="J10013" s="41"/>
      <c r="K10013" s="37"/>
      <c r="L10013" s="37"/>
      <c r="M10013" s="37"/>
      <c r="N10013" s="37"/>
      <c r="O10013" s="38"/>
    </row>
    <row r="10014" spans="2:15" x14ac:dyDescent="0.4">
      <c r="B10014" s="63"/>
      <c r="C10014" s="37"/>
      <c r="D10014" s="37"/>
      <c r="E10014" s="37"/>
      <c r="F10014" s="37"/>
      <c r="G10014" s="38"/>
      <c r="H10014" s="37"/>
      <c r="I10014" s="41"/>
      <c r="J10014" s="41"/>
      <c r="K10014" s="37"/>
      <c r="L10014" s="37"/>
      <c r="M10014" s="37"/>
      <c r="N10014" s="37"/>
      <c r="O10014" s="38"/>
    </row>
    <row r="10015" spans="2:15" x14ac:dyDescent="0.4">
      <c r="B10015" s="63"/>
      <c r="C10015" s="37"/>
      <c r="D10015" s="37"/>
      <c r="E10015" s="37"/>
      <c r="F10015" s="37"/>
      <c r="G10015" s="38"/>
      <c r="H10015" s="37"/>
      <c r="I10015" s="41"/>
      <c r="J10015" s="41"/>
      <c r="K10015" s="37"/>
      <c r="L10015" s="37"/>
      <c r="M10015" s="37"/>
      <c r="N10015" s="37"/>
      <c r="O10015" s="38"/>
    </row>
    <row r="10016" spans="2:15" x14ac:dyDescent="0.4">
      <c r="B10016" s="63"/>
      <c r="C10016" s="37"/>
      <c r="D10016" s="37"/>
      <c r="E10016" s="37"/>
      <c r="F10016" s="37"/>
      <c r="G10016" s="38"/>
      <c r="H10016" s="37"/>
      <c r="I10016" s="41"/>
      <c r="J10016" s="41"/>
      <c r="K10016" s="37"/>
      <c r="L10016" s="37"/>
      <c r="M10016" s="37"/>
      <c r="N10016" s="37"/>
      <c r="O10016" s="38"/>
    </row>
    <row r="10017" spans="2:15" x14ac:dyDescent="0.4">
      <c r="B10017" s="63"/>
      <c r="C10017" s="37"/>
      <c r="D10017" s="37"/>
      <c r="E10017" s="37"/>
      <c r="F10017" s="37"/>
      <c r="G10017" s="38"/>
      <c r="H10017" s="37"/>
      <c r="I10017" s="41"/>
      <c r="J10017" s="41"/>
      <c r="K10017" s="37"/>
      <c r="L10017" s="37"/>
      <c r="M10017" s="37"/>
      <c r="N10017" s="37"/>
      <c r="O10017" s="38"/>
    </row>
    <row r="10018" spans="2:15" x14ac:dyDescent="0.4">
      <c r="B10018" s="63"/>
      <c r="C10018" s="37"/>
      <c r="D10018" s="37"/>
      <c r="E10018" s="37"/>
      <c r="F10018" s="37"/>
      <c r="G10018" s="38"/>
      <c r="H10018" s="37"/>
      <c r="I10018" s="41"/>
      <c r="J10018" s="41"/>
      <c r="K10018" s="37"/>
      <c r="L10018" s="37"/>
      <c r="M10018" s="37"/>
      <c r="N10018" s="37"/>
      <c r="O10018" s="38"/>
    </row>
    <row r="10019" spans="2:15" x14ac:dyDescent="0.4">
      <c r="B10019" s="63"/>
      <c r="C10019" s="37"/>
      <c r="D10019" s="37"/>
      <c r="E10019" s="37"/>
      <c r="F10019" s="37"/>
      <c r="G10019" s="38"/>
      <c r="H10019" s="37"/>
      <c r="I10019" s="41"/>
      <c r="J10019" s="41"/>
      <c r="K10019" s="37"/>
      <c r="L10019" s="37"/>
      <c r="M10019" s="37"/>
      <c r="N10019" s="37"/>
      <c r="O10019" s="38"/>
    </row>
    <row r="10020" spans="2:15" x14ac:dyDescent="0.4">
      <c r="B10020" s="63"/>
      <c r="C10020" s="37"/>
      <c r="D10020" s="37"/>
      <c r="E10020" s="37"/>
      <c r="F10020" s="37"/>
      <c r="G10020" s="38"/>
      <c r="H10020" s="37"/>
      <c r="I10020" s="41"/>
      <c r="J10020" s="41"/>
      <c r="K10020" s="37"/>
      <c r="L10020" s="37"/>
      <c r="M10020" s="37"/>
      <c r="N10020" s="37"/>
      <c r="O10020" s="38"/>
    </row>
    <row r="10021" spans="2:15" x14ac:dyDescent="0.4">
      <c r="B10021" s="63"/>
      <c r="C10021" s="37"/>
      <c r="D10021" s="37"/>
      <c r="E10021" s="37"/>
      <c r="F10021" s="37"/>
      <c r="G10021" s="38"/>
      <c r="H10021" s="37"/>
      <c r="I10021" s="41"/>
      <c r="J10021" s="41"/>
      <c r="K10021" s="37"/>
      <c r="L10021" s="37"/>
      <c r="M10021" s="37"/>
      <c r="N10021" s="37"/>
      <c r="O10021" s="38"/>
    </row>
    <row r="10022" spans="2:15" x14ac:dyDescent="0.4">
      <c r="B10022" s="63"/>
      <c r="C10022" s="37"/>
      <c r="D10022" s="37"/>
      <c r="E10022" s="37"/>
      <c r="F10022" s="37"/>
      <c r="G10022" s="38"/>
      <c r="H10022" s="37"/>
      <c r="I10022" s="41"/>
      <c r="J10022" s="41"/>
      <c r="K10022" s="37"/>
      <c r="L10022" s="37"/>
      <c r="M10022" s="37"/>
      <c r="N10022" s="37"/>
      <c r="O10022" s="38"/>
    </row>
    <row r="10023" spans="2:15" x14ac:dyDescent="0.4">
      <c r="B10023" s="63"/>
      <c r="C10023" s="37"/>
      <c r="D10023" s="37"/>
      <c r="E10023" s="37"/>
      <c r="F10023" s="37"/>
      <c r="G10023" s="38"/>
      <c r="H10023" s="37"/>
      <c r="I10023" s="41"/>
      <c r="J10023" s="41"/>
      <c r="K10023" s="37"/>
      <c r="L10023" s="37"/>
      <c r="M10023" s="37"/>
      <c r="N10023" s="37"/>
      <c r="O10023" s="38"/>
    </row>
    <row r="10024" spans="2:15" x14ac:dyDescent="0.4">
      <c r="B10024" s="63"/>
      <c r="C10024" s="37"/>
      <c r="D10024" s="37"/>
      <c r="E10024" s="37"/>
      <c r="F10024" s="37"/>
      <c r="G10024" s="38"/>
      <c r="H10024" s="37"/>
      <c r="I10024" s="41"/>
      <c r="J10024" s="41"/>
      <c r="K10024" s="37"/>
      <c r="L10024" s="37"/>
      <c r="M10024" s="37"/>
      <c r="N10024" s="37"/>
      <c r="O10024" s="38"/>
    </row>
    <row r="10025" spans="2:15" x14ac:dyDescent="0.4">
      <c r="B10025" s="63"/>
      <c r="C10025" s="37"/>
      <c r="D10025" s="37"/>
      <c r="E10025" s="37"/>
      <c r="F10025" s="37"/>
      <c r="G10025" s="38"/>
      <c r="H10025" s="37"/>
      <c r="I10025" s="41"/>
      <c r="J10025" s="41"/>
      <c r="K10025" s="37"/>
      <c r="L10025" s="37"/>
      <c r="M10025" s="37"/>
      <c r="N10025" s="37"/>
      <c r="O10025" s="38"/>
    </row>
    <row r="10026" spans="2:15" x14ac:dyDescent="0.4">
      <c r="B10026" s="63"/>
      <c r="C10026" s="37"/>
      <c r="D10026" s="37"/>
      <c r="E10026" s="37"/>
      <c r="F10026" s="37"/>
      <c r="G10026" s="38"/>
      <c r="H10026" s="37"/>
      <c r="I10026" s="41"/>
      <c r="J10026" s="41"/>
      <c r="K10026" s="37"/>
      <c r="L10026" s="37"/>
      <c r="M10026" s="37"/>
      <c r="N10026" s="37"/>
      <c r="O10026" s="38"/>
    </row>
    <row r="10027" spans="2:15" x14ac:dyDescent="0.4">
      <c r="B10027" s="63"/>
      <c r="C10027" s="37"/>
      <c r="D10027" s="37"/>
      <c r="E10027" s="37"/>
      <c r="F10027" s="37"/>
      <c r="G10027" s="38"/>
      <c r="H10027" s="37"/>
      <c r="I10027" s="41"/>
      <c r="J10027" s="41"/>
      <c r="K10027" s="37"/>
      <c r="L10027" s="37"/>
      <c r="M10027" s="37"/>
      <c r="N10027" s="37"/>
      <c r="O10027" s="38"/>
    </row>
    <row r="10028" spans="2:15" x14ac:dyDescent="0.4">
      <c r="B10028" s="63"/>
      <c r="C10028" s="37"/>
      <c r="D10028" s="37"/>
      <c r="E10028" s="37"/>
      <c r="F10028" s="37"/>
      <c r="G10028" s="38"/>
      <c r="H10028" s="37"/>
      <c r="I10028" s="41"/>
      <c r="J10028" s="41"/>
      <c r="K10028" s="37"/>
      <c r="L10028" s="37"/>
      <c r="M10028" s="37"/>
      <c r="N10028" s="37"/>
      <c r="O10028" s="38"/>
    </row>
    <row r="10029" spans="2:15" x14ac:dyDescent="0.4">
      <c r="B10029" s="63"/>
      <c r="C10029" s="37"/>
      <c r="D10029" s="37"/>
      <c r="E10029" s="37"/>
      <c r="F10029" s="37"/>
      <c r="G10029" s="38"/>
      <c r="H10029" s="37"/>
      <c r="I10029" s="41"/>
      <c r="J10029" s="41"/>
      <c r="K10029" s="37"/>
      <c r="L10029" s="37"/>
      <c r="M10029" s="37"/>
      <c r="N10029" s="37"/>
      <c r="O10029" s="38"/>
    </row>
    <row r="10030" spans="2:15" x14ac:dyDescent="0.4">
      <c r="B10030" s="63"/>
      <c r="C10030" s="37"/>
      <c r="D10030" s="37"/>
      <c r="E10030" s="37"/>
      <c r="F10030" s="37"/>
      <c r="G10030" s="38"/>
      <c r="H10030" s="37"/>
      <c r="I10030" s="41"/>
      <c r="J10030" s="41"/>
      <c r="K10030" s="37"/>
      <c r="L10030" s="37"/>
      <c r="M10030" s="37"/>
      <c r="N10030" s="37"/>
      <c r="O10030" s="38"/>
    </row>
    <row r="10031" spans="2:15" x14ac:dyDescent="0.4">
      <c r="B10031" s="63"/>
      <c r="C10031" s="37"/>
      <c r="D10031" s="37"/>
      <c r="E10031" s="37"/>
      <c r="F10031" s="37"/>
      <c r="G10031" s="38"/>
      <c r="H10031" s="37"/>
      <c r="I10031" s="41"/>
      <c r="J10031" s="41"/>
      <c r="K10031" s="37"/>
      <c r="L10031" s="37"/>
      <c r="M10031" s="37"/>
      <c r="N10031" s="37"/>
      <c r="O10031" s="38"/>
    </row>
    <row r="10032" spans="2:15" x14ac:dyDescent="0.4">
      <c r="B10032" s="63"/>
      <c r="C10032" s="37"/>
      <c r="D10032" s="37"/>
      <c r="E10032" s="37"/>
      <c r="F10032" s="37"/>
      <c r="G10032" s="38"/>
      <c r="H10032" s="37"/>
      <c r="I10032" s="41"/>
      <c r="J10032" s="41"/>
      <c r="K10032" s="37"/>
      <c r="L10032" s="37"/>
      <c r="M10032" s="37"/>
      <c r="N10032" s="37"/>
      <c r="O10032" s="38"/>
    </row>
    <row r="10033" spans="2:15" x14ac:dyDescent="0.4">
      <c r="B10033" s="63"/>
      <c r="C10033" s="37"/>
      <c r="D10033" s="37"/>
      <c r="E10033" s="37"/>
      <c r="F10033" s="37"/>
      <c r="G10033" s="38"/>
      <c r="H10033" s="37"/>
      <c r="I10033" s="41"/>
      <c r="J10033" s="41"/>
      <c r="K10033" s="37"/>
      <c r="L10033" s="37"/>
      <c r="M10033" s="37"/>
      <c r="N10033" s="37"/>
      <c r="O10033" s="38"/>
    </row>
    <row r="10034" spans="2:15" x14ac:dyDescent="0.4">
      <c r="B10034" s="63"/>
      <c r="C10034" s="37"/>
      <c r="D10034" s="37"/>
      <c r="E10034" s="37"/>
      <c r="F10034" s="37"/>
      <c r="G10034" s="38"/>
      <c r="H10034" s="37"/>
      <c r="I10034" s="41"/>
      <c r="J10034" s="41"/>
      <c r="K10034" s="37"/>
      <c r="L10034" s="37"/>
      <c r="M10034" s="37"/>
      <c r="N10034" s="37"/>
      <c r="O10034" s="38"/>
    </row>
    <row r="10035" spans="2:15" x14ac:dyDescent="0.4">
      <c r="B10035" s="63"/>
      <c r="C10035" s="37"/>
      <c r="D10035" s="37"/>
      <c r="E10035" s="37"/>
      <c r="F10035" s="37"/>
      <c r="G10035" s="38"/>
      <c r="H10035" s="37"/>
      <c r="I10035" s="41"/>
      <c r="J10035" s="41"/>
      <c r="K10035" s="37"/>
      <c r="L10035" s="37"/>
      <c r="M10035" s="37"/>
      <c r="N10035" s="37"/>
      <c r="O10035" s="38"/>
    </row>
    <row r="10036" spans="2:15" x14ac:dyDescent="0.4">
      <c r="B10036" s="63"/>
      <c r="C10036" s="37"/>
      <c r="D10036" s="37"/>
      <c r="E10036" s="37"/>
      <c r="F10036" s="37"/>
      <c r="G10036" s="38"/>
      <c r="H10036" s="37"/>
      <c r="I10036" s="41"/>
      <c r="J10036" s="41"/>
      <c r="K10036" s="37"/>
      <c r="L10036" s="37"/>
      <c r="M10036" s="37"/>
      <c r="N10036" s="37"/>
      <c r="O10036" s="38"/>
    </row>
    <row r="10037" spans="2:15" x14ac:dyDescent="0.4">
      <c r="B10037" s="63"/>
      <c r="C10037" s="37"/>
      <c r="D10037" s="37"/>
      <c r="E10037" s="37"/>
      <c r="F10037" s="37"/>
      <c r="G10037" s="38"/>
      <c r="H10037" s="37"/>
      <c r="I10037" s="41"/>
      <c r="J10037" s="41"/>
      <c r="K10037" s="37"/>
      <c r="L10037" s="37"/>
      <c r="M10037" s="37"/>
      <c r="N10037" s="37"/>
      <c r="O10037" s="38"/>
    </row>
    <row r="10038" spans="2:15" x14ac:dyDescent="0.4">
      <c r="B10038" s="63"/>
      <c r="C10038" s="37"/>
      <c r="D10038" s="37"/>
      <c r="E10038" s="37"/>
      <c r="F10038" s="37"/>
      <c r="G10038" s="38"/>
      <c r="H10038" s="37"/>
      <c r="I10038" s="41"/>
      <c r="J10038" s="41"/>
      <c r="K10038" s="37"/>
      <c r="L10038" s="37"/>
      <c r="M10038" s="37"/>
      <c r="N10038" s="37"/>
      <c r="O10038" s="38"/>
    </row>
    <row r="10039" spans="2:15" x14ac:dyDescent="0.4">
      <c r="B10039" s="63"/>
      <c r="C10039" s="37"/>
      <c r="D10039" s="37"/>
      <c r="E10039" s="37"/>
      <c r="F10039" s="37"/>
      <c r="G10039" s="38"/>
      <c r="H10039" s="37"/>
      <c r="I10039" s="41"/>
      <c r="J10039" s="41"/>
      <c r="K10039" s="37"/>
      <c r="L10039" s="37"/>
      <c r="M10039" s="37"/>
      <c r="N10039" s="37"/>
      <c r="O10039" s="38"/>
    </row>
    <row r="10040" spans="2:15" x14ac:dyDescent="0.4">
      <c r="B10040" s="63"/>
      <c r="C10040" s="37"/>
      <c r="D10040" s="37"/>
      <c r="E10040" s="37"/>
      <c r="F10040" s="37"/>
      <c r="G10040" s="38"/>
      <c r="H10040" s="37"/>
      <c r="I10040" s="41"/>
      <c r="J10040" s="41"/>
      <c r="K10040" s="37"/>
      <c r="L10040" s="37"/>
      <c r="M10040" s="37"/>
      <c r="N10040" s="37"/>
      <c r="O10040" s="38"/>
    </row>
    <row r="10041" spans="2:15" x14ac:dyDescent="0.4">
      <c r="B10041" s="63"/>
      <c r="C10041" s="37"/>
      <c r="D10041" s="37"/>
      <c r="E10041" s="37"/>
      <c r="F10041" s="37"/>
      <c r="G10041" s="38"/>
      <c r="H10041" s="37"/>
      <c r="I10041" s="41"/>
      <c r="J10041" s="41"/>
      <c r="K10041" s="37"/>
      <c r="L10041" s="37"/>
      <c r="M10041" s="37"/>
      <c r="N10041" s="37"/>
      <c r="O10041" s="38"/>
    </row>
    <row r="10042" spans="2:15" x14ac:dyDescent="0.4">
      <c r="B10042" s="63"/>
      <c r="C10042" s="37"/>
      <c r="D10042" s="37"/>
      <c r="E10042" s="37"/>
      <c r="F10042" s="37"/>
      <c r="G10042" s="38"/>
      <c r="H10042" s="37"/>
      <c r="I10042" s="41"/>
      <c r="J10042" s="41"/>
      <c r="K10042" s="37"/>
      <c r="L10042" s="37"/>
      <c r="M10042" s="37"/>
      <c r="N10042" s="37"/>
      <c r="O10042" s="38"/>
    </row>
    <row r="10043" spans="2:15" x14ac:dyDescent="0.4">
      <c r="B10043" s="63"/>
      <c r="C10043" s="37"/>
      <c r="D10043" s="37"/>
      <c r="E10043" s="37"/>
      <c r="F10043" s="37"/>
      <c r="G10043" s="38"/>
      <c r="H10043" s="37"/>
      <c r="I10043" s="41"/>
      <c r="J10043" s="41"/>
      <c r="K10043" s="37"/>
      <c r="L10043" s="37"/>
      <c r="M10043" s="37"/>
      <c r="N10043" s="37"/>
      <c r="O10043" s="38"/>
    </row>
    <row r="10044" spans="2:15" x14ac:dyDescent="0.4">
      <c r="B10044" s="63"/>
      <c r="C10044" s="37"/>
      <c r="D10044" s="37"/>
      <c r="E10044" s="37"/>
      <c r="F10044" s="37"/>
      <c r="G10044" s="38"/>
      <c r="H10044" s="37"/>
      <c r="I10044" s="41"/>
      <c r="J10044" s="41"/>
      <c r="K10044" s="37"/>
      <c r="L10044" s="37"/>
      <c r="M10044" s="37"/>
      <c r="N10044" s="37"/>
      <c r="O10044" s="38"/>
    </row>
    <row r="10045" spans="2:15" x14ac:dyDescent="0.4">
      <c r="B10045" s="63"/>
      <c r="C10045" s="37"/>
      <c r="D10045" s="37"/>
      <c r="E10045" s="37"/>
      <c r="F10045" s="37"/>
      <c r="G10045" s="38"/>
      <c r="H10045" s="37"/>
      <c r="I10045" s="41"/>
      <c r="J10045" s="41"/>
      <c r="K10045" s="37"/>
      <c r="L10045" s="37"/>
      <c r="M10045" s="37"/>
      <c r="N10045" s="37"/>
      <c r="O10045" s="38"/>
    </row>
    <row r="10046" spans="2:15" x14ac:dyDescent="0.4">
      <c r="B10046" s="63"/>
      <c r="C10046" s="37"/>
      <c r="D10046" s="37"/>
      <c r="E10046" s="37"/>
      <c r="F10046" s="37"/>
      <c r="G10046" s="38"/>
      <c r="H10046" s="37"/>
      <c r="I10046" s="41"/>
      <c r="J10046" s="41"/>
      <c r="K10046" s="37"/>
      <c r="L10046" s="37"/>
      <c r="M10046" s="37"/>
      <c r="N10046" s="37"/>
      <c r="O10046" s="38"/>
    </row>
    <row r="10047" spans="2:15" x14ac:dyDescent="0.4">
      <c r="B10047" s="63"/>
      <c r="C10047" s="37"/>
      <c r="D10047" s="37"/>
      <c r="E10047" s="37"/>
      <c r="F10047" s="37"/>
      <c r="G10047" s="38"/>
      <c r="H10047" s="37"/>
      <c r="I10047" s="41"/>
      <c r="J10047" s="41"/>
      <c r="K10047" s="37"/>
      <c r="L10047" s="37"/>
      <c r="M10047" s="37"/>
      <c r="N10047" s="37"/>
      <c r="O10047" s="38"/>
    </row>
    <row r="10048" spans="2:15" x14ac:dyDescent="0.4">
      <c r="B10048" s="63"/>
      <c r="C10048" s="37"/>
      <c r="D10048" s="37"/>
      <c r="E10048" s="37"/>
      <c r="F10048" s="37"/>
      <c r="G10048" s="38"/>
      <c r="H10048" s="37"/>
      <c r="I10048" s="41"/>
      <c r="J10048" s="41"/>
      <c r="K10048" s="37"/>
      <c r="L10048" s="37"/>
      <c r="M10048" s="37"/>
      <c r="N10048" s="37"/>
      <c r="O10048" s="38"/>
    </row>
    <row r="10049" spans="2:15" x14ac:dyDescent="0.4">
      <c r="B10049" s="63"/>
      <c r="C10049" s="37"/>
      <c r="D10049" s="37"/>
      <c r="E10049" s="37"/>
      <c r="F10049" s="37"/>
      <c r="G10049" s="38"/>
      <c r="H10049" s="37"/>
      <c r="I10049" s="41"/>
      <c r="J10049" s="41"/>
      <c r="K10049" s="37"/>
      <c r="L10049" s="37"/>
      <c r="M10049" s="37"/>
      <c r="N10049" s="37"/>
      <c r="O10049" s="38"/>
    </row>
    <row r="10050" spans="2:15" x14ac:dyDescent="0.4">
      <c r="B10050" s="63"/>
      <c r="C10050" s="37"/>
      <c r="D10050" s="37"/>
      <c r="E10050" s="37"/>
      <c r="F10050" s="37"/>
      <c r="G10050" s="38"/>
      <c r="H10050" s="37"/>
      <c r="I10050" s="41"/>
      <c r="J10050" s="41"/>
      <c r="K10050" s="37"/>
      <c r="L10050" s="37"/>
      <c r="M10050" s="37"/>
      <c r="N10050" s="37"/>
      <c r="O10050" s="38"/>
    </row>
    <row r="10051" spans="2:15" x14ac:dyDescent="0.4">
      <c r="B10051" s="63"/>
      <c r="C10051" s="37"/>
      <c r="D10051" s="37"/>
      <c r="E10051" s="37"/>
      <c r="F10051" s="37"/>
      <c r="G10051" s="38"/>
      <c r="H10051" s="37"/>
      <c r="I10051" s="41"/>
      <c r="J10051" s="41"/>
      <c r="K10051" s="37"/>
      <c r="L10051" s="37"/>
      <c r="M10051" s="37"/>
      <c r="N10051" s="37"/>
      <c r="O10051" s="38"/>
    </row>
    <row r="10052" spans="2:15" x14ac:dyDescent="0.4">
      <c r="B10052" s="63"/>
      <c r="C10052" s="37"/>
      <c r="D10052" s="37"/>
      <c r="E10052" s="37"/>
      <c r="F10052" s="37"/>
      <c r="G10052" s="38"/>
      <c r="H10052" s="37"/>
      <c r="I10052" s="41"/>
      <c r="J10052" s="41"/>
      <c r="K10052" s="37"/>
      <c r="L10052" s="37"/>
      <c r="M10052" s="37"/>
      <c r="N10052" s="37"/>
      <c r="O10052" s="38"/>
    </row>
    <row r="10053" spans="2:15" x14ac:dyDescent="0.4">
      <c r="B10053" s="63"/>
      <c r="C10053" s="37"/>
      <c r="D10053" s="37"/>
      <c r="E10053" s="37"/>
      <c r="F10053" s="37"/>
      <c r="G10053" s="38"/>
      <c r="H10053" s="37"/>
      <c r="I10053" s="41"/>
      <c r="J10053" s="41"/>
      <c r="K10053" s="37"/>
      <c r="L10053" s="37"/>
      <c r="M10053" s="37"/>
      <c r="N10053" s="37"/>
      <c r="O10053" s="38"/>
    </row>
    <row r="10054" spans="2:15" x14ac:dyDescent="0.4">
      <c r="B10054" s="63"/>
      <c r="C10054" s="37"/>
      <c r="D10054" s="37"/>
      <c r="E10054" s="37"/>
      <c r="F10054" s="37"/>
      <c r="G10054" s="38"/>
      <c r="H10054" s="37"/>
      <c r="I10054" s="41"/>
      <c r="J10054" s="41"/>
      <c r="K10054" s="37"/>
      <c r="L10054" s="37"/>
      <c r="M10054" s="37"/>
      <c r="N10054" s="37"/>
      <c r="O10054" s="38"/>
    </row>
    <row r="10055" spans="2:15" x14ac:dyDescent="0.4">
      <c r="B10055" s="63"/>
      <c r="C10055" s="37"/>
      <c r="D10055" s="37"/>
      <c r="E10055" s="37"/>
      <c r="F10055" s="37"/>
      <c r="G10055" s="38"/>
      <c r="H10055" s="37"/>
      <c r="I10055" s="41"/>
      <c r="J10055" s="41"/>
      <c r="K10055" s="37"/>
      <c r="L10055" s="37"/>
      <c r="M10055" s="37"/>
      <c r="N10055" s="37"/>
      <c r="O10055" s="38"/>
    </row>
    <row r="10056" spans="2:15" x14ac:dyDescent="0.4">
      <c r="B10056" s="63"/>
      <c r="C10056" s="37"/>
      <c r="D10056" s="37"/>
      <c r="E10056" s="37"/>
      <c r="F10056" s="37"/>
      <c r="G10056" s="38"/>
      <c r="H10056" s="37"/>
      <c r="I10056" s="41"/>
      <c r="J10056" s="41"/>
      <c r="K10056" s="37"/>
      <c r="L10056" s="37"/>
      <c r="M10056" s="37"/>
      <c r="N10056" s="37"/>
      <c r="O10056" s="38"/>
    </row>
    <row r="10057" spans="2:15" x14ac:dyDescent="0.4">
      <c r="B10057" s="63"/>
      <c r="C10057" s="37"/>
      <c r="D10057" s="37"/>
      <c r="E10057" s="37"/>
      <c r="F10057" s="37"/>
      <c r="G10057" s="38"/>
      <c r="H10057" s="37"/>
      <c r="I10057" s="41"/>
      <c r="J10057" s="41"/>
      <c r="K10057" s="37"/>
      <c r="L10057" s="37"/>
      <c r="M10057" s="37"/>
      <c r="N10057" s="37"/>
      <c r="O10057" s="38"/>
    </row>
    <row r="10058" spans="2:15" x14ac:dyDescent="0.4">
      <c r="B10058" s="63"/>
      <c r="C10058" s="37"/>
      <c r="D10058" s="37"/>
      <c r="E10058" s="37"/>
      <c r="F10058" s="37"/>
      <c r="G10058" s="38"/>
      <c r="H10058" s="37"/>
      <c r="I10058" s="41"/>
      <c r="J10058" s="41"/>
      <c r="K10058" s="37"/>
      <c r="L10058" s="37"/>
      <c r="M10058" s="37"/>
      <c r="N10058" s="37"/>
      <c r="O10058" s="38"/>
    </row>
    <row r="10059" spans="2:15" x14ac:dyDescent="0.4">
      <c r="B10059" s="63"/>
      <c r="C10059" s="37"/>
      <c r="D10059" s="37"/>
      <c r="E10059" s="37"/>
      <c r="F10059" s="37"/>
      <c r="G10059" s="38"/>
      <c r="H10059" s="37"/>
      <c r="I10059" s="41"/>
      <c r="J10059" s="41"/>
      <c r="K10059" s="37"/>
      <c r="L10059" s="37"/>
      <c r="M10059" s="37"/>
      <c r="N10059" s="37"/>
      <c r="O10059" s="38"/>
    </row>
    <row r="10060" spans="2:15" x14ac:dyDescent="0.4">
      <c r="B10060" s="63"/>
      <c r="C10060" s="37"/>
      <c r="D10060" s="37"/>
      <c r="E10060" s="37"/>
      <c r="F10060" s="37"/>
      <c r="G10060" s="38"/>
      <c r="H10060" s="37"/>
      <c r="I10060" s="41"/>
      <c r="J10060" s="41"/>
      <c r="K10060" s="37"/>
      <c r="L10060" s="37"/>
      <c r="M10060" s="37"/>
      <c r="N10060" s="37"/>
      <c r="O10060" s="38"/>
    </row>
    <row r="10061" spans="2:15" x14ac:dyDescent="0.4">
      <c r="B10061" s="63"/>
      <c r="C10061" s="37"/>
      <c r="D10061" s="37"/>
      <c r="E10061" s="37"/>
      <c r="F10061" s="37"/>
      <c r="G10061" s="38"/>
      <c r="H10061" s="37"/>
      <c r="I10061" s="41"/>
      <c r="J10061" s="41"/>
      <c r="K10061" s="37"/>
      <c r="L10061" s="37"/>
      <c r="M10061" s="37"/>
      <c r="N10061" s="37"/>
      <c r="O10061" s="38"/>
    </row>
    <row r="10062" spans="2:15" x14ac:dyDescent="0.4">
      <c r="B10062" s="63"/>
      <c r="C10062" s="37"/>
      <c r="D10062" s="37"/>
      <c r="E10062" s="37"/>
      <c r="F10062" s="37"/>
      <c r="G10062" s="38"/>
      <c r="H10062" s="37"/>
      <c r="I10062" s="41"/>
      <c r="J10062" s="41"/>
      <c r="K10062" s="37"/>
      <c r="L10062" s="37"/>
      <c r="M10062" s="37"/>
      <c r="N10062" s="37"/>
      <c r="O10062" s="38"/>
    </row>
    <row r="10063" spans="2:15" x14ac:dyDescent="0.4">
      <c r="B10063" s="63"/>
      <c r="C10063" s="37"/>
      <c r="D10063" s="37"/>
      <c r="E10063" s="37"/>
      <c r="F10063" s="37"/>
      <c r="G10063" s="38"/>
      <c r="H10063" s="37"/>
      <c r="I10063" s="41"/>
      <c r="J10063" s="41"/>
      <c r="K10063" s="37"/>
      <c r="L10063" s="37"/>
      <c r="M10063" s="37"/>
      <c r="N10063" s="37"/>
      <c r="O10063" s="38"/>
    </row>
    <row r="10064" spans="2:15" x14ac:dyDescent="0.4">
      <c r="B10064" s="63"/>
      <c r="C10064" s="37"/>
      <c r="D10064" s="37"/>
      <c r="E10064" s="37"/>
      <c r="F10064" s="37"/>
      <c r="G10064" s="38"/>
      <c r="H10064" s="37"/>
      <c r="I10064" s="41"/>
      <c r="J10064" s="41"/>
      <c r="K10064" s="37"/>
      <c r="L10064" s="37"/>
      <c r="M10064" s="37"/>
      <c r="N10064" s="37"/>
      <c r="O10064" s="38"/>
    </row>
    <row r="10065" spans="2:15" x14ac:dyDescent="0.4">
      <c r="B10065" s="63"/>
      <c r="C10065" s="37"/>
      <c r="D10065" s="37"/>
      <c r="E10065" s="37"/>
      <c r="F10065" s="37"/>
      <c r="G10065" s="38"/>
      <c r="H10065" s="37"/>
      <c r="I10065" s="41"/>
      <c r="J10065" s="41"/>
      <c r="K10065" s="37"/>
      <c r="L10065" s="37"/>
      <c r="M10065" s="37"/>
      <c r="N10065" s="37"/>
      <c r="O10065" s="38"/>
    </row>
    <row r="10066" spans="2:15" x14ac:dyDescent="0.4">
      <c r="B10066" s="63"/>
      <c r="C10066" s="37"/>
      <c r="D10066" s="37"/>
      <c r="E10066" s="37"/>
      <c r="F10066" s="37"/>
      <c r="G10066" s="38"/>
      <c r="H10066" s="37"/>
      <c r="I10066" s="41"/>
      <c r="J10066" s="41"/>
      <c r="K10066" s="37"/>
      <c r="L10066" s="37"/>
      <c r="M10066" s="37"/>
      <c r="N10066" s="37"/>
      <c r="O10066" s="38"/>
    </row>
    <row r="10067" spans="2:15" x14ac:dyDescent="0.4">
      <c r="B10067" s="63"/>
      <c r="C10067" s="37"/>
      <c r="D10067" s="37"/>
      <c r="E10067" s="37"/>
      <c r="F10067" s="37"/>
      <c r="G10067" s="38"/>
      <c r="H10067" s="37"/>
      <c r="I10067" s="41"/>
      <c r="J10067" s="41"/>
      <c r="K10067" s="37"/>
      <c r="L10067" s="37"/>
      <c r="M10067" s="37"/>
      <c r="N10067" s="37"/>
      <c r="O10067" s="38"/>
    </row>
    <row r="10068" spans="2:15" x14ac:dyDescent="0.4">
      <c r="B10068" s="63"/>
      <c r="C10068" s="37"/>
      <c r="D10068" s="37"/>
      <c r="E10068" s="37"/>
      <c r="F10068" s="37"/>
      <c r="G10068" s="38"/>
      <c r="H10068" s="37"/>
      <c r="I10068" s="41"/>
      <c r="J10068" s="41"/>
      <c r="K10068" s="37"/>
      <c r="L10068" s="37"/>
      <c r="M10068" s="37"/>
      <c r="N10068" s="37"/>
      <c r="O10068" s="38"/>
    </row>
    <row r="10069" spans="2:15" x14ac:dyDescent="0.4">
      <c r="B10069" s="63"/>
      <c r="C10069" s="37"/>
      <c r="D10069" s="37"/>
      <c r="E10069" s="37"/>
      <c r="F10069" s="37"/>
      <c r="G10069" s="38"/>
      <c r="H10069" s="37"/>
      <c r="I10069" s="41"/>
      <c r="J10069" s="41"/>
      <c r="K10069" s="37"/>
      <c r="L10069" s="37"/>
      <c r="M10069" s="37"/>
      <c r="N10069" s="37"/>
      <c r="O10069" s="38"/>
    </row>
    <row r="10070" spans="2:15" x14ac:dyDescent="0.4">
      <c r="B10070" s="63"/>
      <c r="C10070" s="37"/>
      <c r="D10070" s="37"/>
      <c r="E10070" s="37"/>
      <c r="F10070" s="37"/>
      <c r="G10070" s="38"/>
      <c r="H10070" s="37"/>
      <c r="I10070" s="41"/>
      <c r="J10070" s="41"/>
      <c r="K10070" s="37"/>
      <c r="L10070" s="37"/>
      <c r="M10070" s="37"/>
      <c r="N10070" s="37"/>
      <c r="O10070" s="38"/>
    </row>
    <row r="10071" spans="2:15" x14ac:dyDescent="0.4">
      <c r="B10071" s="63"/>
      <c r="C10071" s="37"/>
      <c r="D10071" s="37"/>
      <c r="E10071" s="37"/>
      <c r="F10071" s="37"/>
      <c r="G10071" s="38"/>
      <c r="H10071" s="37"/>
      <c r="I10071" s="41"/>
      <c r="J10071" s="41"/>
      <c r="K10071" s="37"/>
      <c r="L10071" s="37"/>
      <c r="M10071" s="37"/>
      <c r="N10071" s="37"/>
      <c r="O10071" s="38"/>
    </row>
    <row r="10072" spans="2:15" x14ac:dyDescent="0.4">
      <c r="B10072" s="63"/>
      <c r="C10072" s="37"/>
      <c r="D10072" s="37"/>
      <c r="E10072" s="37"/>
      <c r="F10072" s="37"/>
      <c r="G10072" s="38"/>
      <c r="H10072" s="37"/>
      <c r="I10072" s="41"/>
      <c r="J10072" s="41"/>
      <c r="K10072" s="37"/>
      <c r="L10072" s="37"/>
      <c r="M10072" s="37"/>
      <c r="N10072" s="37"/>
      <c r="O10072" s="38"/>
    </row>
    <row r="10073" spans="2:15" x14ac:dyDescent="0.4">
      <c r="B10073" s="63"/>
      <c r="C10073" s="37"/>
      <c r="D10073" s="37"/>
      <c r="E10073" s="37"/>
      <c r="F10073" s="37"/>
      <c r="G10073" s="38"/>
      <c r="H10073" s="37"/>
      <c r="I10073" s="41"/>
      <c r="J10073" s="41"/>
      <c r="K10073" s="37"/>
      <c r="L10073" s="37"/>
      <c r="M10073" s="37"/>
      <c r="N10073" s="37"/>
      <c r="O10073" s="38"/>
    </row>
    <row r="10074" spans="2:15" x14ac:dyDescent="0.4">
      <c r="B10074" s="63"/>
      <c r="C10074" s="37"/>
      <c r="D10074" s="37"/>
      <c r="E10074" s="37"/>
      <c r="F10074" s="37"/>
      <c r="G10074" s="38"/>
      <c r="H10074" s="37"/>
      <c r="I10074" s="41"/>
      <c r="J10074" s="41"/>
      <c r="K10074" s="37"/>
      <c r="L10074" s="37"/>
      <c r="M10074" s="37"/>
      <c r="N10074" s="37"/>
      <c r="O10074" s="38"/>
    </row>
    <row r="10075" spans="2:15" x14ac:dyDescent="0.4">
      <c r="B10075" s="63"/>
      <c r="C10075" s="37"/>
      <c r="D10075" s="37"/>
      <c r="E10075" s="37"/>
      <c r="F10075" s="37"/>
      <c r="G10075" s="38"/>
      <c r="H10075" s="37"/>
      <c r="I10075" s="41"/>
      <c r="J10075" s="41"/>
      <c r="K10075" s="37"/>
      <c r="L10075" s="37"/>
      <c r="M10075" s="37"/>
      <c r="N10075" s="37"/>
      <c r="O10075" s="38"/>
    </row>
    <row r="10076" spans="2:15" x14ac:dyDescent="0.4">
      <c r="B10076" s="63"/>
      <c r="C10076" s="37"/>
      <c r="D10076" s="37"/>
      <c r="E10076" s="37"/>
      <c r="F10076" s="37"/>
      <c r="G10076" s="38"/>
      <c r="H10076" s="37"/>
      <c r="I10076" s="41"/>
      <c r="J10076" s="41"/>
      <c r="K10076" s="37"/>
      <c r="L10076" s="37"/>
      <c r="M10076" s="37"/>
      <c r="N10076" s="37"/>
      <c r="O10076" s="38"/>
    </row>
    <row r="10077" spans="2:15" x14ac:dyDescent="0.4">
      <c r="B10077" s="63"/>
      <c r="C10077" s="37"/>
      <c r="D10077" s="37"/>
      <c r="E10077" s="37"/>
      <c r="F10077" s="37"/>
      <c r="G10077" s="38"/>
      <c r="H10077" s="37"/>
      <c r="I10077" s="41"/>
      <c r="J10077" s="41"/>
      <c r="K10077" s="37"/>
      <c r="L10077" s="37"/>
      <c r="M10077" s="37"/>
      <c r="N10077" s="37"/>
      <c r="O10077" s="38"/>
    </row>
    <row r="10078" spans="2:15" x14ac:dyDescent="0.4">
      <c r="B10078" s="63"/>
      <c r="C10078" s="37"/>
      <c r="D10078" s="37"/>
      <c r="E10078" s="37"/>
      <c r="F10078" s="37"/>
      <c r="G10078" s="38"/>
      <c r="H10078" s="37"/>
      <c r="I10078" s="41"/>
      <c r="J10078" s="41"/>
      <c r="K10078" s="37"/>
      <c r="L10078" s="37"/>
      <c r="M10078" s="37"/>
      <c r="N10078" s="37"/>
      <c r="O10078" s="38"/>
    </row>
    <row r="10079" spans="2:15" x14ac:dyDescent="0.4">
      <c r="B10079" s="63"/>
      <c r="C10079" s="37"/>
      <c r="D10079" s="37"/>
      <c r="E10079" s="37"/>
      <c r="F10079" s="37"/>
      <c r="G10079" s="38"/>
      <c r="H10079" s="37"/>
      <c r="I10079" s="41"/>
      <c r="J10079" s="41"/>
      <c r="K10079" s="37"/>
      <c r="L10079" s="37"/>
      <c r="M10079" s="37"/>
      <c r="N10079" s="37"/>
      <c r="O10079" s="38"/>
    </row>
    <row r="10080" spans="2:15" x14ac:dyDescent="0.4">
      <c r="B10080" s="63"/>
      <c r="C10080" s="37"/>
      <c r="D10080" s="37"/>
      <c r="E10080" s="37"/>
      <c r="F10080" s="37"/>
      <c r="G10080" s="38"/>
      <c r="H10080" s="37"/>
      <c r="I10080" s="41"/>
      <c r="J10080" s="41"/>
      <c r="K10080" s="37"/>
      <c r="L10080" s="37"/>
      <c r="M10080" s="37"/>
      <c r="N10080" s="37"/>
      <c r="O10080" s="38"/>
    </row>
    <row r="10081" spans="2:15" x14ac:dyDescent="0.4">
      <c r="B10081" s="63"/>
      <c r="C10081" s="37"/>
      <c r="D10081" s="37"/>
      <c r="E10081" s="37"/>
      <c r="F10081" s="37"/>
      <c r="G10081" s="38"/>
      <c r="H10081" s="37"/>
      <c r="I10081" s="41"/>
      <c r="J10081" s="41"/>
      <c r="K10081" s="37"/>
      <c r="L10081" s="37"/>
      <c r="M10081" s="37"/>
      <c r="N10081" s="37"/>
      <c r="O10081" s="38"/>
    </row>
    <row r="10082" spans="2:15" x14ac:dyDescent="0.4">
      <c r="B10082" s="63"/>
      <c r="C10082" s="37"/>
      <c r="D10082" s="37"/>
      <c r="E10082" s="37"/>
      <c r="F10082" s="37"/>
      <c r="G10082" s="38"/>
      <c r="H10082" s="37"/>
      <c r="I10082" s="41"/>
      <c r="J10082" s="41"/>
      <c r="K10082" s="37"/>
      <c r="L10082" s="37"/>
      <c r="M10082" s="37"/>
      <c r="N10082" s="37"/>
      <c r="O10082" s="38"/>
    </row>
    <row r="10083" spans="2:15" x14ac:dyDescent="0.4">
      <c r="B10083" s="63"/>
      <c r="C10083" s="37"/>
      <c r="D10083" s="37"/>
      <c r="E10083" s="37"/>
      <c r="F10083" s="37"/>
      <c r="G10083" s="38"/>
      <c r="H10083" s="37"/>
      <c r="I10083" s="41"/>
      <c r="J10083" s="41"/>
      <c r="K10083" s="37"/>
      <c r="L10083" s="37"/>
      <c r="M10083" s="37"/>
      <c r="N10083" s="37"/>
      <c r="O10083" s="38"/>
    </row>
    <row r="10084" spans="2:15" x14ac:dyDescent="0.4">
      <c r="B10084" s="63"/>
      <c r="C10084" s="37"/>
      <c r="D10084" s="37"/>
      <c r="E10084" s="37"/>
      <c r="F10084" s="37"/>
      <c r="G10084" s="38"/>
      <c r="H10084" s="37"/>
      <c r="I10084" s="41"/>
      <c r="J10084" s="41"/>
      <c r="K10084" s="37"/>
      <c r="L10084" s="37"/>
      <c r="M10084" s="37"/>
      <c r="N10084" s="37"/>
      <c r="O10084" s="38"/>
    </row>
    <row r="10085" spans="2:15" x14ac:dyDescent="0.4">
      <c r="B10085" s="63"/>
      <c r="C10085" s="37"/>
      <c r="D10085" s="37"/>
      <c r="E10085" s="37"/>
      <c r="F10085" s="37"/>
      <c r="G10085" s="38"/>
      <c r="H10085" s="37"/>
      <c r="I10085" s="41"/>
      <c r="J10085" s="41"/>
      <c r="K10085" s="37"/>
      <c r="L10085" s="37"/>
      <c r="M10085" s="37"/>
      <c r="N10085" s="37"/>
      <c r="O10085" s="38"/>
    </row>
    <row r="10086" spans="2:15" x14ac:dyDescent="0.4">
      <c r="B10086" s="63"/>
      <c r="C10086" s="37"/>
      <c r="D10086" s="37"/>
      <c r="E10086" s="37"/>
      <c r="F10086" s="37"/>
      <c r="G10086" s="38"/>
      <c r="H10086" s="37"/>
      <c r="I10086" s="41"/>
      <c r="J10086" s="41"/>
      <c r="K10086" s="37"/>
      <c r="L10086" s="37"/>
      <c r="M10086" s="37"/>
      <c r="N10086" s="37"/>
      <c r="O10086" s="38"/>
    </row>
    <row r="10087" spans="2:15" x14ac:dyDescent="0.4">
      <c r="B10087" s="63"/>
      <c r="C10087" s="37"/>
      <c r="D10087" s="37"/>
      <c r="E10087" s="37"/>
      <c r="F10087" s="37"/>
      <c r="G10087" s="38"/>
      <c r="H10087" s="37"/>
      <c r="I10087" s="41"/>
      <c r="J10087" s="41"/>
      <c r="K10087" s="37"/>
      <c r="L10087" s="37"/>
      <c r="M10087" s="37"/>
      <c r="N10087" s="37"/>
      <c r="O10087" s="38"/>
    </row>
    <row r="10088" spans="2:15" x14ac:dyDescent="0.4">
      <c r="B10088" s="63"/>
      <c r="C10088" s="37"/>
      <c r="D10088" s="37"/>
      <c r="E10088" s="37"/>
      <c r="F10088" s="37"/>
      <c r="G10088" s="38"/>
      <c r="H10088" s="37"/>
      <c r="I10088" s="41"/>
      <c r="J10088" s="41"/>
      <c r="K10088" s="37"/>
      <c r="L10088" s="37"/>
      <c r="M10088" s="37"/>
      <c r="N10088" s="37"/>
      <c r="O10088" s="38"/>
    </row>
    <row r="10089" spans="2:15" x14ac:dyDescent="0.4">
      <c r="B10089" s="63"/>
      <c r="C10089" s="37"/>
      <c r="D10089" s="37"/>
      <c r="E10089" s="37"/>
      <c r="F10089" s="37"/>
      <c r="G10089" s="38"/>
      <c r="H10089" s="37"/>
      <c r="I10089" s="41"/>
      <c r="J10089" s="41"/>
      <c r="K10089" s="37"/>
      <c r="L10089" s="37"/>
      <c r="M10089" s="37"/>
      <c r="N10089" s="37"/>
      <c r="O10089" s="38"/>
    </row>
    <row r="10090" spans="2:15" x14ac:dyDescent="0.4">
      <c r="B10090" s="63"/>
      <c r="C10090" s="37"/>
      <c r="D10090" s="37"/>
      <c r="E10090" s="37"/>
      <c r="F10090" s="37"/>
      <c r="G10090" s="38"/>
      <c r="H10090" s="37"/>
      <c r="I10090" s="41"/>
      <c r="J10090" s="41"/>
      <c r="K10090" s="37"/>
      <c r="L10090" s="37"/>
      <c r="M10090" s="37"/>
      <c r="N10090" s="37"/>
      <c r="O10090" s="38"/>
    </row>
    <row r="10091" spans="2:15" x14ac:dyDescent="0.4">
      <c r="B10091" s="63"/>
      <c r="C10091" s="37"/>
      <c r="D10091" s="37"/>
      <c r="E10091" s="37"/>
      <c r="F10091" s="37"/>
      <c r="G10091" s="38"/>
      <c r="H10091" s="37"/>
      <c r="I10091" s="41"/>
      <c r="J10091" s="41"/>
      <c r="K10091" s="37"/>
      <c r="L10091" s="37"/>
      <c r="M10091" s="37"/>
      <c r="N10091" s="37"/>
      <c r="O10091" s="38"/>
    </row>
    <row r="10092" spans="2:15" x14ac:dyDescent="0.4">
      <c r="B10092" s="63"/>
      <c r="C10092" s="37"/>
      <c r="D10092" s="37"/>
      <c r="E10092" s="37"/>
      <c r="F10092" s="37"/>
      <c r="G10092" s="38"/>
      <c r="H10092" s="37"/>
      <c r="I10092" s="41"/>
      <c r="J10092" s="41"/>
      <c r="K10092" s="37"/>
      <c r="L10092" s="37"/>
      <c r="M10092" s="37"/>
      <c r="N10092" s="37"/>
      <c r="O10092" s="38"/>
    </row>
    <row r="10093" spans="2:15" x14ac:dyDescent="0.4">
      <c r="B10093" s="63"/>
      <c r="C10093" s="37"/>
      <c r="D10093" s="37"/>
      <c r="E10093" s="37"/>
      <c r="F10093" s="37"/>
      <c r="G10093" s="38"/>
      <c r="H10093" s="37"/>
      <c r="I10093" s="41"/>
      <c r="J10093" s="41"/>
      <c r="K10093" s="37"/>
      <c r="L10093" s="37"/>
      <c r="M10093" s="37"/>
      <c r="N10093" s="37"/>
      <c r="O10093" s="38"/>
    </row>
    <row r="10094" spans="2:15" x14ac:dyDescent="0.4">
      <c r="B10094" s="63"/>
      <c r="C10094" s="37"/>
      <c r="D10094" s="37"/>
      <c r="E10094" s="37"/>
      <c r="F10094" s="37"/>
      <c r="G10094" s="38"/>
      <c r="H10094" s="37"/>
      <c r="I10094" s="41"/>
      <c r="J10094" s="41"/>
      <c r="K10094" s="37"/>
      <c r="L10094" s="37"/>
      <c r="M10094" s="37"/>
      <c r="N10094" s="37"/>
      <c r="O10094" s="38"/>
    </row>
    <row r="10095" spans="2:15" x14ac:dyDescent="0.4">
      <c r="B10095" s="63"/>
      <c r="C10095" s="37"/>
      <c r="D10095" s="37"/>
      <c r="E10095" s="37"/>
      <c r="F10095" s="37"/>
      <c r="G10095" s="38"/>
      <c r="H10095" s="37"/>
      <c r="I10095" s="41"/>
      <c r="J10095" s="41"/>
      <c r="K10095" s="37"/>
      <c r="L10095" s="37"/>
      <c r="M10095" s="37"/>
      <c r="N10095" s="37"/>
      <c r="O10095" s="38"/>
    </row>
    <row r="10096" spans="2:15" x14ac:dyDescent="0.4">
      <c r="B10096" s="63"/>
      <c r="C10096" s="37"/>
      <c r="D10096" s="37"/>
      <c r="E10096" s="37"/>
      <c r="F10096" s="37"/>
      <c r="G10096" s="38"/>
      <c r="H10096" s="37"/>
      <c r="I10096" s="41"/>
      <c r="J10096" s="41"/>
      <c r="K10096" s="37"/>
      <c r="L10096" s="37"/>
      <c r="M10096" s="37"/>
      <c r="N10096" s="37"/>
      <c r="O10096" s="38"/>
    </row>
    <row r="10097" spans="2:15" x14ac:dyDescent="0.4">
      <c r="B10097" s="63"/>
      <c r="C10097" s="37"/>
      <c r="D10097" s="37"/>
      <c r="E10097" s="37"/>
      <c r="F10097" s="37"/>
      <c r="G10097" s="38"/>
      <c r="H10097" s="37"/>
      <c r="I10097" s="41"/>
      <c r="J10097" s="41"/>
      <c r="K10097" s="37"/>
      <c r="L10097" s="37"/>
      <c r="M10097" s="37"/>
      <c r="N10097" s="37"/>
      <c r="O10097" s="38"/>
    </row>
    <row r="10098" spans="2:15" x14ac:dyDescent="0.4">
      <c r="B10098" s="63"/>
      <c r="C10098" s="37"/>
      <c r="D10098" s="37"/>
      <c r="E10098" s="37"/>
      <c r="F10098" s="37"/>
      <c r="G10098" s="38"/>
      <c r="H10098" s="37"/>
      <c r="I10098" s="41"/>
      <c r="J10098" s="41"/>
      <c r="K10098" s="37"/>
      <c r="L10098" s="37"/>
      <c r="M10098" s="37"/>
      <c r="N10098" s="37"/>
      <c r="O10098" s="38"/>
    </row>
    <row r="10099" spans="2:15" x14ac:dyDescent="0.4">
      <c r="B10099" s="63"/>
      <c r="C10099" s="37"/>
      <c r="D10099" s="37"/>
      <c r="E10099" s="37"/>
      <c r="F10099" s="37"/>
      <c r="G10099" s="38"/>
      <c r="H10099" s="37"/>
      <c r="I10099" s="41"/>
      <c r="J10099" s="41"/>
      <c r="K10099" s="37"/>
      <c r="L10099" s="37"/>
      <c r="M10099" s="37"/>
      <c r="N10099" s="37"/>
      <c r="O10099" s="38"/>
    </row>
    <row r="10100" spans="2:15" x14ac:dyDescent="0.4">
      <c r="B10100" s="63"/>
      <c r="C10100" s="37"/>
      <c r="D10100" s="37"/>
      <c r="E10100" s="37"/>
      <c r="F10100" s="37"/>
      <c r="G10100" s="38"/>
      <c r="H10100" s="37"/>
      <c r="I10100" s="41"/>
      <c r="J10100" s="41"/>
      <c r="K10100" s="37"/>
      <c r="L10100" s="37"/>
      <c r="M10100" s="37"/>
      <c r="N10100" s="37"/>
      <c r="O10100" s="38"/>
    </row>
    <row r="10101" spans="2:15" x14ac:dyDescent="0.4">
      <c r="B10101" s="63"/>
      <c r="C10101" s="37"/>
      <c r="D10101" s="37"/>
      <c r="E10101" s="37"/>
      <c r="F10101" s="37"/>
      <c r="G10101" s="38"/>
      <c r="H10101" s="37"/>
      <c r="I10101" s="41"/>
      <c r="J10101" s="41"/>
      <c r="K10101" s="37"/>
      <c r="L10101" s="37"/>
      <c r="M10101" s="37"/>
      <c r="N10101" s="37"/>
      <c r="O10101" s="38"/>
    </row>
    <row r="10102" spans="2:15" x14ac:dyDescent="0.4">
      <c r="B10102" s="63"/>
      <c r="C10102" s="37"/>
      <c r="D10102" s="37"/>
      <c r="E10102" s="37"/>
      <c r="F10102" s="37"/>
      <c r="G10102" s="38"/>
      <c r="H10102" s="37"/>
      <c r="I10102" s="41"/>
      <c r="J10102" s="41"/>
      <c r="K10102" s="37"/>
      <c r="L10102" s="37"/>
      <c r="M10102" s="37"/>
      <c r="N10102" s="37"/>
      <c r="O10102" s="38"/>
    </row>
    <row r="10103" spans="2:15" x14ac:dyDescent="0.4">
      <c r="B10103" s="63"/>
      <c r="C10103" s="37"/>
      <c r="D10103" s="37"/>
      <c r="E10103" s="37"/>
      <c r="F10103" s="37"/>
      <c r="G10103" s="38"/>
      <c r="H10103" s="37"/>
      <c r="I10103" s="41"/>
      <c r="J10103" s="41"/>
      <c r="K10103" s="37"/>
      <c r="L10103" s="37"/>
      <c r="M10103" s="37"/>
      <c r="N10103" s="37"/>
      <c r="O10103" s="38"/>
    </row>
    <row r="10104" spans="2:15" x14ac:dyDescent="0.4">
      <c r="B10104" s="63"/>
      <c r="C10104" s="37"/>
      <c r="D10104" s="37"/>
      <c r="E10104" s="37"/>
      <c r="F10104" s="37"/>
      <c r="G10104" s="38"/>
      <c r="H10104" s="37"/>
      <c r="I10104" s="41"/>
      <c r="J10104" s="41"/>
      <c r="K10104" s="37"/>
      <c r="L10104" s="37"/>
      <c r="M10104" s="37"/>
      <c r="N10104" s="37"/>
      <c r="O10104" s="38"/>
    </row>
    <row r="10105" spans="2:15" x14ac:dyDescent="0.4">
      <c r="B10105" s="63"/>
      <c r="C10105" s="37"/>
      <c r="D10105" s="37"/>
      <c r="E10105" s="37"/>
      <c r="F10105" s="37"/>
      <c r="G10105" s="38"/>
      <c r="H10105" s="37"/>
      <c r="I10105" s="41"/>
      <c r="J10105" s="41"/>
      <c r="K10105" s="37"/>
      <c r="L10105" s="37"/>
      <c r="M10105" s="37"/>
      <c r="N10105" s="37"/>
      <c r="O10105" s="38"/>
    </row>
    <row r="10106" spans="2:15" x14ac:dyDescent="0.4">
      <c r="B10106" s="63"/>
      <c r="C10106" s="37"/>
      <c r="D10106" s="37"/>
      <c r="E10106" s="37"/>
      <c r="F10106" s="37"/>
      <c r="G10106" s="38"/>
      <c r="H10106" s="37"/>
      <c r="I10106" s="41"/>
      <c r="J10106" s="41"/>
      <c r="K10106" s="37"/>
      <c r="L10106" s="37"/>
      <c r="M10106" s="37"/>
      <c r="N10106" s="37"/>
      <c r="O10106" s="38"/>
    </row>
    <row r="10107" spans="2:15" x14ac:dyDescent="0.4">
      <c r="B10107" s="63"/>
      <c r="C10107" s="37"/>
      <c r="D10107" s="37"/>
      <c r="E10107" s="37"/>
      <c r="F10107" s="37"/>
      <c r="G10107" s="38"/>
      <c r="H10107" s="37"/>
      <c r="I10107" s="41"/>
      <c r="J10107" s="41"/>
      <c r="K10107" s="37"/>
      <c r="L10107" s="37"/>
      <c r="M10107" s="37"/>
      <c r="N10107" s="37"/>
      <c r="O10107" s="38"/>
    </row>
    <row r="10108" spans="2:15" x14ac:dyDescent="0.4">
      <c r="B10108" s="63"/>
      <c r="C10108" s="37"/>
      <c r="D10108" s="37"/>
      <c r="E10108" s="37"/>
      <c r="F10108" s="37"/>
      <c r="G10108" s="38"/>
      <c r="H10108" s="37"/>
      <c r="I10108" s="41"/>
      <c r="J10108" s="41"/>
      <c r="K10108" s="37"/>
      <c r="L10108" s="37"/>
      <c r="M10108" s="37"/>
      <c r="N10108" s="37"/>
      <c r="O10108" s="38"/>
    </row>
    <row r="10109" spans="2:15" x14ac:dyDescent="0.4">
      <c r="B10109" s="63"/>
      <c r="C10109" s="37"/>
      <c r="D10109" s="37"/>
      <c r="E10109" s="37"/>
      <c r="F10109" s="37"/>
      <c r="G10109" s="38"/>
      <c r="H10109" s="37"/>
      <c r="I10109" s="41"/>
      <c r="J10109" s="41"/>
      <c r="K10109" s="37"/>
      <c r="L10109" s="37"/>
      <c r="M10109" s="37"/>
      <c r="N10109" s="37"/>
      <c r="O10109" s="38"/>
    </row>
    <row r="10110" spans="2:15" x14ac:dyDescent="0.4">
      <c r="B10110" s="63"/>
      <c r="C10110" s="37"/>
      <c r="D10110" s="37"/>
      <c r="E10110" s="37"/>
      <c r="F10110" s="37"/>
      <c r="G10110" s="38"/>
      <c r="H10110" s="37"/>
      <c r="I10110" s="41"/>
      <c r="J10110" s="41"/>
      <c r="K10110" s="37"/>
      <c r="L10110" s="37"/>
      <c r="M10110" s="37"/>
      <c r="N10110" s="37"/>
      <c r="O10110" s="38"/>
    </row>
    <row r="10111" spans="2:15" x14ac:dyDescent="0.4">
      <c r="B10111" s="63"/>
      <c r="C10111" s="37"/>
      <c r="D10111" s="37"/>
      <c r="E10111" s="37"/>
      <c r="F10111" s="37"/>
      <c r="G10111" s="38"/>
      <c r="H10111" s="37"/>
      <c r="I10111" s="41"/>
      <c r="J10111" s="41"/>
      <c r="K10111" s="37"/>
      <c r="L10111" s="37"/>
      <c r="M10111" s="37"/>
      <c r="N10111" s="37"/>
      <c r="O10111" s="38"/>
    </row>
    <row r="10112" spans="2:15" x14ac:dyDescent="0.4">
      <c r="B10112" s="63"/>
      <c r="C10112" s="37"/>
      <c r="D10112" s="37"/>
      <c r="E10112" s="37"/>
      <c r="F10112" s="37"/>
      <c r="G10112" s="38"/>
      <c r="H10112" s="37"/>
      <c r="I10112" s="41"/>
      <c r="J10112" s="41"/>
      <c r="K10112" s="37"/>
      <c r="L10112" s="37"/>
      <c r="M10112" s="37"/>
      <c r="N10112" s="37"/>
      <c r="O10112" s="38"/>
    </row>
    <row r="10113" spans="2:15" x14ac:dyDescent="0.4">
      <c r="B10113" s="63"/>
      <c r="C10113" s="37"/>
      <c r="D10113" s="37"/>
      <c r="E10113" s="37"/>
      <c r="F10113" s="37"/>
      <c r="G10113" s="38"/>
      <c r="H10113" s="37"/>
      <c r="I10113" s="41"/>
      <c r="J10113" s="41"/>
      <c r="K10113" s="37"/>
      <c r="L10113" s="37"/>
      <c r="M10113" s="37"/>
      <c r="N10113" s="37"/>
      <c r="O10113" s="38"/>
    </row>
    <row r="10114" spans="2:15" x14ac:dyDescent="0.4">
      <c r="B10114" s="63"/>
      <c r="C10114" s="37"/>
      <c r="D10114" s="37"/>
      <c r="E10114" s="37"/>
      <c r="F10114" s="37"/>
      <c r="G10114" s="38"/>
      <c r="H10114" s="37"/>
      <c r="I10114" s="41"/>
      <c r="J10114" s="41"/>
      <c r="K10114" s="37"/>
      <c r="L10114" s="37"/>
      <c r="M10114" s="37"/>
      <c r="N10114" s="37"/>
      <c r="O10114" s="38"/>
    </row>
    <row r="10115" spans="2:15" x14ac:dyDescent="0.4">
      <c r="B10115" s="63"/>
      <c r="C10115" s="37"/>
      <c r="D10115" s="37"/>
      <c r="E10115" s="37"/>
      <c r="F10115" s="37"/>
      <c r="G10115" s="38"/>
      <c r="H10115" s="37"/>
      <c r="I10115" s="41"/>
      <c r="J10115" s="41"/>
      <c r="K10115" s="37"/>
      <c r="L10115" s="37"/>
      <c r="M10115" s="37"/>
      <c r="N10115" s="37"/>
      <c r="O10115" s="38"/>
    </row>
    <row r="10116" spans="2:15" x14ac:dyDescent="0.4">
      <c r="B10116" s="63"/>
      <c r="C10116" s="37"/>
      <c r="D10116" s="37"/>
      <c r="E10116" s="37"/>
      <c r="F10116" s="37"/>
      <c r="G10116" s="38"/>
      <c r="H10116" s="37"/>
      <c r="I10116" s="41"/>
      <c r="J10116" s="41"/>
      <c r="K10116" s="37"/>
      <c r="L10116" s="37"/>
      <c r="M10116" s="37"/>
      <c r="N10116" s="37"/>
      <c r="O10116" s="38"/>
    </row>
    <row r="10117" spans="2:15" x14ac:dyDescent="0.4">
      <c r="B10117" s="63"/>
      <c r="C10117" s="37"/>
      <c r="D10117" s="37"/>
      <c r="E10117" s="37"/>
      <c r="F10117" s="37"/>
      <c r="G10117" s="38"/>
      <c r="H10117" s="37"/>
      <c r="I10117" s="41"/>
      <c r="J10117" s="41"/>
      <c r="K10117" s="37"/>
      <c r="L10117" s="37"/>
      <c r="M10117" s="37"/>
      <c r="N10117" s="37"/>
      <c r="O10117" s="38"/>
    </row>
    <row r="10118" spans="2:15" x14ac:dyDescent="0.4">
      <c r="B10118" s="63"/>
      <c r="C10118" s="37"/>
      <c r="D10118" s="37"/>
      <c r="E10118" s="37"/>
      <c r="F10118" s="37"/>
      <c r="G10118" s="38"/>
      <c r="H10118" s="37"/>
      <c r="I10118" s="41"/>
      <c r="J10118" s="41"/>
      <c r="K10118" s="37"/>
      <c r="L10118" s="37"/>
      <c r="M10118" s="37"/>
      <c r="N10118" s="37"/>
      <c r="O10118" s="38"/>
    </row>
    <row r="10119" spans="2:15" x14ac:dyDescent="0.4">
      <c r="B10119" s="63"/>
      <c r="C10119" s="37"/>
      <c r="D10119" s="37"/>
      <c r="E10119" s="37"/>
      <c r="F10119" s="37"/>
      <c r="G10119" s="38"/>
      <c r="H10119" s="37"/>
      <c r="I10119" s="41"/>
      <c r="J10119" s="41"/>
      <c r="K10119" s="37"/>
      <c r="L10119" s="37"/>
      <c r="M10119" s="37"/>
      <c r="N10119" s="37"/>
      <c r="O10119" s="38"/>
    </row>
    <row r="10120" spans="2:15" x14ac:dyDescent="0.4">
      <c r="B10120" s="63"/>
      <c r="C10120" s="37"/>
      <c r="D10120" s="37"/>
      <c r="E10120" s="37"/>
      <c r="F10120" s="37"/>
      <c r="G10120" s="38"/>
      <c r="H10120" s="37"/>
      <c r="I10120" s="41"/>
      <c r="J10120" s="41"/>
      <c r="K10120" s="37"/>
      <c r="L10120" s="37"/>
      <c r="M10120" s="37"/>
      <c r="N10120" s="37"/>
      <c r="O10120" s="38"/>
    </row>
    <row r="10121" spans="2:15" x14ac:dyDescent="0.4">
      <c r="B10121" s="63"/>
      <c r="C10121" s="37"/>
      <c r="D10121" s="37"/>
      <c r="E10121" s="37"/>
      <c r="F10121" s="37"/>
      <c r="G10121" s="38"/>
      <c r="H10121" s="37"/>
      <c r="I10121" s="41"/>
      <c r="J10121" s="41"/>
      <c r="K10121" s="37"/>
      <c r="L10121" s="37"/>
      <c r="M10121" s="37"/>
      <c r="N10121" s="37"/>
      <c r="O10121" s="38"/>
    </row>
    <row r="10122" spans="2:15" x14ac:dyDescent="0.4">
      <c r="B10122" s="63"/>
      <c r="C10122" s="37"/>
      <c r="D10122" s="37"/>
      <c r="E10122" s="37"/>
      <c r="F10122" s="37"/>
      <c r="G10122" s="38"/>
      <c r="H10122" s="37"/>
      <c r="I10122" s="41"/>
      <c r="J10122" s="41"/>
      <c r="K10122" s="37"/>
      <c r="L10122" s="37"/>
      <c r="M10122" s="37"/>
      <c r="N10122" s="37"/>
      <c r="O10122" s="38"/>
    </row>
    <row r="10123" spans="2:15" x14ac:dyDescent="0.4">
      <c r="B10123" s="63"/>
      <c r="C10123" s="37"/>
      <c r="D10123" s="37"/>
      <c r="E10123" s="37"/>
      <c r="F10123" s="37"/>
      <c r="G10123" s="38"/>
      <c r="H10123" s="37"/>
      <c r="I10123" s="41"/>
      <c r="J10123" s="41"/>
      <c r="K10123" s="37"/>
      <c r="L10123" s="37"/>
      <c r="M10123" s="37"/>
      <c r="N10123" s="37"/>
      <c r="O10123" s="38"/>
    </row>
    <row r="10124" spans="2:15" x14ac:dyDescent="0.4">
      <c r="B10124" s="63"/>
      <c r="C10124" s="37"/>
      <c r="D10124" s="37"/>
      <c r="E10124" s="37"/>
      <c r="F10124" s="37"/>
      <c r="G10124" s="38"/>
      <c r="H10124" s="37"/>
      <c r="I10124" s="41"/>
      <c r="J10124" s="41"/>
      <c r="K10124" s="37"/>
      <c r="L10124" s="37"/>
      <c r="M10124" s="37"/>
      <c r="N10124" s="37"/>
      <c r="O10124" s="38"/>
    </row>
    <row r="10125" spans="2:15" x14ac:dyDescent="0.4">
      <c r="B10125" s="63"/>
      <c r="C10125" s="37"/>
      <c r="D10125" s="37"/>
      <c r="E10125" s="37"/>
      <c r="F10125" s="37"/>
      <c r="G10125" s="38"/>
      <c r="H10125" s="37"/>
      <c r="I10125" s="41"/>
      <c r="J10125" s="41"/>
      <c r="K10125" s="37"/>
      <c r="L10125" s="37"/>
      <c r="M10125" s="37"/>
      <c r="N10125" s="37"/>
      <c r="O10125" s="38"/>
    </row>
    <row r="10126" spans="2:15" x14ac:dyDescent="0.4">
      <c r="B10126" s="63"/>
      <c r="C10126" s="37"/>
      <c r="D10126" s="37"/>
      <c r="E10126" s="37"/>
      <c r="F10126" s="37"/>
      <c r="G10126" s="38"/>
      <c r="H10126" s="37"/>
      <c r="I10126" s="41"/>
      <c r="J10126" s="41"/>
      <c r="K10126" s="37"/>
      <c r="L10126" s="37"/>
      <c r="M10126" s="37"/>
      <c r="N10126" s="37"/>
      <c r="O10126" s="38"/>
    </row>
    <row r="10127" spans="2:15" x14ac:dyDescent="0.4">
      <c r="B10127" s="63"/>
      <c r="C10127" s="37"/>
      <c r="D10127" s="37"/>
      <c r="E10127" s="37"/>
      <c r="F10127" s="37"/>
      <c r="G10127" s="38"/>
      <c r="H10127" s="37"/>
      <c r="I10127" s="41"/>
      <c r="J10127" s="41"/>
      <c r="K10127" s="37"/>
      <c r="L10127" s="37"/>
      <c r="M10127" s="37"/>
      <c r="N10127" s="37"/>
      <c r="O10127" s="38"/>
    </row>
    <row r="10128" spans="2:15" x14ac:dyDescent="0.4">
      <c r="B10128" s="63"/>
      <c r="C10128" s="37"/>
      <c r="D10128" s="37"/>
      <c r="E10128" s="37"/>
      <c r="F10128" s="37"/>
      <c r="G10128" s="38"/>
      <c r="H10128" s="37"/>
      <c r="I10128" s="41"/>
      <c r="J10128" s="41"/>
      <c r="K10128" s="37"/>
      <c r="L10128" s="37"/>
      <c r="M10128" s="37"/>
      <c r="N10128" s="37"/>
      <c r="O10128" s="38"/>
    </row>
    <row r="10129" spans="2:15" x14ac:dyDescent="0.4">
      <c r="B10129" s="63"/>
      <c r="C10129" s="37"/>
      <c r="D10129" s="37"/>
      <c r="E10129" s="37"/>
      <c r="F10129" s="37"/>
      <c r="G10129" s="38"/>
      <c r="H10129" s="37"/>
      <c r="I10129" s="41"/>
      <c r="J10129" s="41"/>
      <c r="K10129" s="37"/>
      <c r="L10129" s="37"/>
      <c r="M10129" s="37"/>
      <c r="N10129" s="37"/>
      <c r="O10129" s="38"/>
    </row>
    <row r="10130" spans="2:15" x14ac:dyDescent="0.4">
      <c r="B10130" s="63"/>
      <c r="C10130" s="37"/>
      <c r="D10130" s="37"/>
      <c r="E10130" s="37"/>
      <c r="F10130" s="37"/>
      <c r="G10130" s="38"/>
      <c r="H10130" s="37"/>
      <c r="I10130" s="41"/>
      <c r="J10130" s="41"/>
      <c r="K10130" s="37"/>
      <c r="L10130" s="37"/>
      <c r="M10130" s="37"/>
      <c r="N10130" s="37"/>
      <c r="O10130" s="38"/>
    </row>
    <row r="10131" spans="2:15" x14ac:dyDescent="0.4">
      <c r="B10131" s="63"/>
      <c r="C10131" s="37"/>
      <c r="D10131" s="37"/>
      <c r="E10131" s="37"/>
      <c r="F10131" s="37"/>
      <c r="G10131" s="38"/>
      <c r="H10131" s="37"/>
      <c r="I10131" s="41"/>
      <c r="J10131" s="41"/>
      <c r="K10131" s="37"/>
      <c r="L10131" s="37"/>
      <c r="M10131" s="37"/>
      <c r="N10131" s="37"/>
      <c r="O10131" s="38"/>
    </row>
    <row r="10132" spans="2:15" x14ac:dyDescent="0.4">
      <c r="B10132" s="63"/>
      <c r="C10132" s="37"/>
      <c r="D10132" s="37"/>
      <c r="E10132" s="37"/>
      <c r="F10132" s="37"/>
      <c r="G10132" s="38"/>
      <c r="H10132" s="37"/>
      <c r="I10132" s="41"/>
      <c r="J10132" s="41"/>
      <c r="K10132" s="37"/>
      <c r="L10132" s="37"/>
      <c r="M10132" s="37"/>
      <c r="N10132" s="37"/>
      <c r="O10132" s="38"/>
    </row>
    <row r="10133" spans="2:15" x14ac:dyDescent="0.4">
      <c r="B10133" s="63"/>
      <c r="C10133" s="37"/>
      <c r="D10133" s="37"/>
      <c r="E10133" s="37"/>
      <c r="F10133" s="37"/>
      <c r="G10133" s="38"/>
      <c r="H10133" s="37"/>
      <c r="I10133" s="41"/>
      <c r="J10133" s="41"/>
      <c r="K10133" s="37"/>
      <c r="L10133" s="37"/>
      <c r="M10133" s="37"/>
      <c r="N10133" s="37"/>
      <c r="O10133" s="38"/>
    </row>
    <row r="10134" spans="2:15" x14ac:dyDescent="0.4">
      <c r="B10134" s="63"/>
      <c r="C10134" s="37"/>
      <c r="D10134" s="37"/>
      <c r="E10134" s="37"/>
      <c r="F10134" s="37"/>
      <c r="G10134" s="38"/>
      <c r="H10134" s="37"/>
      <c r="I10134" s="41"/>
      <c r="J10134" s="41"/>
      <c r="K10134" s="37"/>
      <c r="L10134" s="37"/>
      <c r="M10134" s="37"/>
      <c r="N10134" s="37"/>
      <c r="O10134" s="38"/>
    </row>
    <row r="10135" spans="2:15" x14ac:dyDescent="0.4">
      <c r="B10135" s="63"/>
      <c r="C10135" s="37"/>
      <c r="D10135" s="37"/>
      <c r="E10135" s="37"/>
      <c r="F10135" s="37"/>
      <c r="G10135" s="38"/>
      <c r="H10135" s="37"/>
      <c r="I10135" s="41"/>
      <c r="J10135" s="41"/>
      <c r="K10135" s="37"/>
      <c r="L10135" s="37"/>
      <c r="M10135" s="37"/>
      <c r="N10135" s="37"/>
      <c r="O10135" s="38"/>
    </row>
    <row r="10136" spans="2:15" x14ac:dyDescent="0.4">
      <c r="B10136" s="63"/>
      <c r="C10136" s="37"/>
      <c r="D10136" s="37"/>
      <c r="E10136" s="37"/>
      <c r="F10136" s="37"/>
      <c r="G10136" s="38"/>
      <c r="H10136" s="37"/>
      <c r="I10136" s="41"/>
      <c r="J10136" s="41"/>
      <c r="K10136" s="37"/>
      <c r="L10136" s="37"/>
      <c r="M10136" s="37"/>
      <c r="N10136" s="37"/>
      <c r="O10136" s="38"/>
    </row>
    <row r="10137" spans="2:15" x14ac:dyDescent="0.4">
      <c r="B10137" s="63"/>
      <c r="C10137" s="37"/>
      <c r="D10137" s="37"/>
      <c r="E10137" s="37"/>
      <c r="F10137" s="37"/>
      <c r="G10137" s="38"/>
      <c r="H10137" s="37"/>
      <c r="I10137" s="41"/>
      <c r="J10137" s="41"/>
      <c r="K10137" s="37"/>
      <c r="L10137" s="37"/>
      <c r="M10137" s="37"/>
      <c r="N10137" s="37"/>
      <c r="O10137" s="38"/>
    </row>
    <row r="10138" spans="2:15" x14ac:dyDescent="0.4">
      <c r="B10138" s="63"/>
      <c r="C10138" s="37"/>
      <c r="D10138" s="37"/>
      <c r="E10138" s="37"/>
      <c r="F10138" s="37"/>
      <c r="G10138" s="38"/>
      <c r="H10138" s="37"/>
      <c r="I10138" s="41"/>
      <c r="J10138" s="41"/>
      <c r="K10138" s="37"/>
      <c r="L10138" s="37"/>
      <c r="M10138" s="37"/>
      <c r="N10138" s="37"/>
      <c r="O10138" s="38"/>
    </row>
    <row r="10139" spans="2:15" x14ac:dyDescent="0.4">
      <c r="B10139" s="63"/>
      <c r="C10139" s="37"/>
      <c r="D10139" s="37"/>
      <c r="E10139" s="37"/>
      <c r="F10139" s="37"/>
      <c r="G10139" s="38"/>
      <c r="H10139" s="37"/>
      <c r="I10139" s="41"/>
      <c r="J10139" s="41"/>
      <c r="K10139" s="37"/>
      <c r="L10139" s="37"/>
      <c r="M10139" s="37"/>
      <c r="N10139" s="37"/>
      <c r="O10139" s="38"/>
    </row>
    <row r="10140" spans="2:15" x14ac:dyDescent="0.4">
      <c r="B10140" s="63"/>
      <c r="C10140" s="37"/>
      <c r="D10140" s="37"/>
      <c r="E10140" s="37"/>
      <c r="F10140" s="37"/>
      <c r="G10140" s="38"/>
      <c r="H10140" s="37"/>
      <c r="I10140" s="41"/>
      <c r="J10140" s="41"/>
      <c r="K10140" s="37"/>
      <c r="L10140" s="37"/>
      <c r="M10140" s="37"/>
      <c r="N10140" s="37"/>
      <c r="O10140" s="38"/>
    </row>
    <row r="10141" spans="2:15" x14ac:dyDescent="0.4">
      <c r="B10141" s="63"/>
      <c r="C10141" s="37"/>
      <c r="D10141" s="37"/>
      <c r="E10141" s="37"/>
      <c r="F10141" s="37"/>
      <c r="G10141" s="38"/>
      <c r="H10141" s="37"/>
      <c r="I10141" s="41"/>
      <c r="J10141" s="41"/>
      <c r="K10141" s="37"/>
      <c r="L10141" s="37"/>
      <c r="M10141" s="37"/>
      <c r="N10141" s="37"/>
      <c r="O10141" s="38"/>
    </row>
    <row r="10142" spans="2:15" x14ac:dyDescent="0.4">
      <c r="B10142" s="63"/>
      <c r="C10142" s="37"/>
      <c r="D10142" s="37"/>
      <c r="E10142" s="37"/>
      <c r="F10142" s="37"/>
      <c r="G10142" s="38"/>
      <c r="H10142" s="37"/>
      <c r="I10142" s="41"/>
      <c r="J10142" s="41"/>
      <c r="K10142" s="37"/>
      <c r="L10142" s="37"/>
      <c r="M10142" s="37"/>
      <c r="N10142" s="37"/>
      <c r="O10142" s="38"/>
    </row>
    <row r="10143" spans="2:15" x14ac:dyDescent="0.4">
      <c r="B10143" s="63"/>
      <c r="C10143" s="37"/>
      <c r="D10143" s="37"/>
      <c r="E10143" s="37"/>
      <c r="F10143" s="37"/>
      <c r="G10143" s="38"/>
      <c r="H10143" s="37"/>
      <c r="I10143" s="41"/>
      <c r="J10143" s="41"/>
      <c r="K10143" s="37"/>
      <c r="L10143" s="37"/>
      <c r="M10143" s="37"/>
      <c r="N10143" s="37"/>
      <c r="O10143" s="38"/>
    </row>
    <row r="10144" spans="2:15" x14ac:dyDescent="0.4">
      <c r="B10144" s="63"/>
      <c r="C10144" s="37"/>
      <c r="D10144" s="37"/>
      <c r="E10144" s="37"/>
      <c r="F10144" s="37"/>
      <c r="G10144" s="38"/>
      <c r="H10144" s="37"/>
      <c r="I10144" s="41"/>
      <c r="J10144" s="41"/>
      <c r="K10144" s="37"/>
      <c r="L10144" s="37"/>
      <c r="M10144" s="37"/>
      <c r="N10144" s="37"/>
      <c r="O10144" s="38"/>
    </row>
    <row r="10145" spans="2:15" x14ac:dyDescent="0.4">
      <c r="B10145" s="63"/>
      <c r="C10145" s="37"/>
      <c r="D10145" s="37"/>
      <c r="E10145" s="37"/>
      <c r="F10145" s="37"/>
      <c r="G10145" s="38"/>
      <c r="H10145" s="37"/>
      <c r="I10145" s="41"/>
      <c r="J10145" s="41"/>
      <c r="K10145" s="37"/>
      <c r="L10145" s="37"/>
      <c r="M10145" s="37"/>
      <c r="N10145" s="37"/>
      <c r="O10145" s="38"/>
    </row>
    <row r="10146" spans="2:15" x14ac:dyDescent="0.4">
      <c r="B10146" s="63"/>
      <c r="C10146" s="37"/>
      <c r="D10146" s="37"/>
      <c r="E10146" s="37"/>
      <c r="F10146" s="37"/>
      <c r="G10146" s="38"/>
      <c r="H10146" s="37"/>
      <c r="I10146" s="41"/>
      <c r="J10146" s="41"/>
      <c r="K10146" s="37"/>
      <c r="L10146" s="37"/>
      <c r="M10146" s="37"/>
      <c r="N10146" s="37"/>
      <c r="O10146" s="38"/>
    </row>
    <row r="10147" spans="2:15" x14ac:dyDescent="0.4">
      <c r="B10147" s="63"/>
      <c r="C10147" s="37"/>
      <c r="D10147" s="37"/>
      <c r="E10147" s="37"/>
      <c r="F10147" s="37"/>
      <c r="G10147" s="38"/>
      <c r="H10147" s="37"/>
      <c r="I10147" s="41"/>
      <c r="J10147" s="41"/>
      <c r="K10147" s="37"/>
      <c r="L10147" s="37"/>
      <c r="M10147" s="37"/>
      <c r="N10147" s="37"/>
      <c r="O10147" s="38"/>
    </row>
    <row r="10148" spans="2:15" x14ac:dyDescent="0.4">
      <c r="B10148" s="63"/>
      <c r="C10148" s="37"/>
      <c r="D10148" s="37"/>
      <c r="E10148" s="37"/>
      <c r="F10148" s="37"/>
      <c r="G10148" s="38"/>
      <c r="H10148" s="37"/>
      <c r="I10148" s="41"/>
      <c r="J10148" s="41"/>
      <c r="K10148" s="37"/>
      <c r="L10148" s="37"/>
      <c r="M10148" s="37"/>
      <c r="N10148" s="37"/>
      <c r="O10148" s="38"/>
    </row>
    <row r="10149" spans="2:15" x14ac:dyDescent="0.4">
      <c r="B10149" s="63"/>
      <c r="C10149" s="37"/>
      <c r="D10149" s="37"/>
      <c r="E10149" s="37"/>
      <c r="F10149" s="37"/>
      <c r="G10149" s="38"/>
      <c r="H10149" s="37"/>
      <c r="I10149" s="41"/>
      <c r="J10149" s="41"/>
      <c r="K10149" s="37"/>
      <c r="L10149" s="37"/>
      <c r="M10149" s="37"/>
      <c r="N10149" s="37"/>
      <c r="O10149" s="38"/>
    </row>
    <row r="10150" spans="2:15" x14ac:dyDescent="0.4">
      <c r="B10150" s="63"/>
      <c r="C10150" s="37"/>
      <c r="D10150" s="37"/>
      <c r="E10150" s="37"/>
      <c r="F10150" s="37"/>
      <c r="G10150" s="38"/>
      <c r="H10150" s="37"/>
      <c r="I10150" s="41"/>
      <c r="J10150" s="41"/>
      <c r="K10150" s="37"/>
      <c r="L10150" s="37"/>
      <c r="M10150" s="37"/>
      <c r="N10150" s="37"/>
      <c r="O10150" s="38"/>
    </row>
    <row r="10151" spans="2:15" x14ac:dyDescent="0.4">
      <c r="B10151" s="63"/>
      <c r="C10151" s="37"/>
      <c r="D10151" s="37"/>
      <c r="E10151" s="37"/>
      <c r="F10151" s="37"/>
      <c r="G10151" s="38"/>
      <c r="H10151" s="37"/>
      <c r="I10151" s="41"/>
      <c r="J10151" s="41"/>
      <c r="K10151" s="37"/>
      <c r="L10151" s="37"/>
      <c r="M10151" s="37"/>
      <c r="N10151" s="37"/>
      <c r="O10151" s="38"/>
    </row>
    <row r="10152" spans="2:15" x14ac:dyDescent="0.4">
      <c r="B10152" s="63"/>
      <c r="C10152" s="37"/>
      <c r="D10152" s="37"/>
      <c r="E10152" s="37"/>
      <c r="F10152" s="37"/>
      <c r="G10152" s="38"/>
      <c r="H10152" s="37"/>
      <c r="I10152" s="41"/>
      <c r="J10152" s="41"/>
      <c r="K10152" s="37"/>
      <c r="L10152" s="37"/>
      <c r="M10152" s="37"/>
      <c r="N10152" s="37"/>
      <c r="O10152" s="38"/>
    </row>
    <row r="10153" spans="2:15" x14ac:dyDescent="0.4">
      <c r="B10153" s="63"/>
      <c r="C10153" s="37"/>
      <c r="D10153" s="37"/>
      <c r="E10153" s="37"/>
      <c r="F10153" s="37"/>
      <c r="G10153" s="38"/>
      <c r="H10153" s="37"/>
      <c r="I10153" s="41"/>
      <c r="J10153" s="41"/>
      <c r="K10153" s="37"/>
      <c r="L10153" s="37"/>
      <c r="M10153" s="37"/>
      <c r="N10153" s="37"/>
      <c r="O10153" s="38"/>
    </row>
    <row r="10154" spans="2:15" x14ac:dyDescent="0.4">
      <c r="B10154" s="63"/>
      <c r="C10154" s="37"/>
      <c r="D10154" s="37"/>
      <c r="E10154" s="37"/>
      <c r="F10154" s="37"/>
      <c r="G10154" s="38"/>
      <c r="H10154" s="37"/>
      <c r="I10154" s="41"/>
      <c r="J10154" s="41"/>
      <c r="K10154" s="37"/>
      <c r="L10154" s="37"/>
      <c r="M10154" s="37"/>
      <c r="N10154" s="37"/>
      <c r="O10154" s="38"/>
    </row>
    <row r="10155" spans="2:15" x14ac:dyDescent="0.4">
      <c r="B10155" s="63"/>
      <c r="C10155" s="37"/>
      <c r="D10155" s="37"/>
      <c r="E10155" s="37"/>
      <c r="F10155" s="37"/>
      <c r="G10155" s="38"/>
      <c r="H10155" s="37"/>
      <c r="I10155" s="41"/>
      <c r="J10155" s="41"/>
      <c r="K10155" s="37"/>
      <c r="L10155" s="37"/>
      <c r="M10155" s="37"/>
      <c r="N10155" s="37"/>
      <c r="O10155" s="38"/>
    </row>
    <row r="10156" spans="2:15" x14ac:dyDescent="0.4">
      <c r="B10156" s="63"/>
      <c r="C10156" s="37"/>
      <c r="D10156" s="37"/>
      <c r="E10156" s="37"/>
      <c r="F10156" s="37"/>
      <c r="G10156" s="38"/>
      <c r="H10156" s="37"/>
      <c r="I10156" s="41"/>
      <c r="J10156" s="41"/>
      <c r="K10156" s="37"/>
      <c r="L10156" s="37"/>
      <c r="M10156" s="37"/>
      <c r="N10156" s="37"/>
      <c r="O10156" s="38"/>
    </row>
    <row r="10157" spans="2:15" x14ac:dyDescent="0.4">
      <c r="B10157" s="63"/>
      <c r="C10157" s="37"/>
      <c r="D10157" s="37"/>
      <c r="E10157" s="37"/>
      <c r="F10157" s="37"/>
      <c r="G10157" s="38"/>
      <c r="H10157" s="37"/>
      <c r="I10157" s="41"/>
      <c r="J10157" s="41"/>
      <c r="K10157" s="37"/>
      <c r="L10157" s="37"/>
      <c r="M10157" s="37"/>
      <c r="N10157" s="37"/>
      <c r="O10157" s="38"/>
    </row>
    <row r="10158" spans="2:15" x14ac:dyDescent="0.4">
      <c r="B10158" s="63"/>
      <c r="C10158" s="37"/>
      <c r="D10158" s="37"/>
      <c r="E10158" s="37"/>
      <c r="F10158" s="37"/>
      <c r="G10158" s="38"/>
      <c r="H10158" s="37"/>
      <c r="I10158" s="41"/>
      <c r="J10158" s="41"/>
      <c r="K10158" s="37"/>
      <c r="L10158" s="37"/>
      <c r="M10158" s="37"/>
      <c r="N10158" s="37"/>
      <c r="O10158" s="38"/>
    </row>
    <row r="10159" spans="2:15" x14ac:dyDescent="0.4">
      <c r="B10159" s="63"/>
      <c r="C10159" s="37"/>
      <c r="D10159" s="37"/>
      <c r="E10159" s="37"/>
      <c r="F10159" s="37"/>
      <c r="G10159" s="38"/>
      <c r="H10159" s="37"/>
      <c r="I10159" s="41"/>
      <c r="J10159" s="41"/>
      <c r="K10159" s="37"/>
      <c r="L10159" s="37"/>
      <c r="M10159" s="37"/>
      <c r="N10159" s="37"/>
      <c r="O10159" s="38"/>
    </row>
    <row r="10160" spans="2:15" x14ac:dyDescent="0.4">
      <c r="B10160" s="63"/>
      <c r="C10160" s="37"/>
      <c r="D10160" s="37"/>
      <c r="E10160" s="37"/>
      <c r="F10160" s="37"/>
      <c r="G10160" s="38"/>
      <c r="H10160" s="37"/>
      <c r="I10160" s="41"/>
      <c r="J10160" s="41"/>
      <c r="K10160" s="37"/>
      <c r="L10160" s="37"/>
      <c r="M10160" s="37"/>
      <c r="N10160" s="37"/>
      <c r="O10160" s="38"/>
    </row>
    <row r="10161" spans="2:15" x14ac:dyDescent="0.4">
      <c r="B10161" s="63"/>
      <c r="C10161" s="37"/>
      <c r="D10161" s="37"/>
      <c r="E10161" s="37"/>
      <c r="F10161" s="37"/>
      <c r="G10161" s="38"/>
      <c r="H10161" s="37"/>
      <c r="I10161" s="41"/>
      <c r="J10161" s="41"/>
      <c r="K10161" s="37"/>
      <c r="L10161" s="37"/>
      <c r="M10161" s="37"/>
      <c r="N10161" s="37"/>
      <c r="O10161" s="38"/>
    </row>
    <row r="10162" spans="2:15" x14ac:dyDescent="0.4">
      <c r="B10162" s="63"/>
      <c r="C10162" s="37"/>
      <c r="D10162" s="37"/>
      <c r="E10162" s="37"/>
      <c r="F10162" s="37"/>
      <c r="G10162" s="38"/>
      <c r="H10162" s="37"/>
      <c r="I10162" s="41"/>
      <c r="J10162" s="41"/>
      <c r="K10162" s="37"/>
      <c r="L10162" s="37"/>
      <c r="M10162" s="37"/>
      <c r="N10162" s="37"/>
      <c r="O10162" s="38"/>
    </row>
    <row r="10163" spans="2:15" x14ac:dyDescent="0.4">
      <c r="B10163" s="63"/>
      <c r="C10163" s="37"/>
      <c r="D10163" s="37"/>
      <c r="E10163" s="37"/>
      <c r="F10163" s="37"/>
      <c r="G10163" s="38"/>
      <c r="H10163" s="37"/>
      <c r="I10163" s="41"/>
      <c r="J10163" s="41"/>
      <c r="K10163" s="37"/>
      <c r="L10163" s="37"/>
      <c r="M10163" s="37"/>
      <c r="N10163" s="37"/>
      <c r="O10163" s="38"/>
    </row>
    <row r="10164" spans="2:15" x14ac:dyDescent="0.4">
      <c r="B10164" s="63"/>
      <c r="C10164" s="37"/>
      <c r="D10164" s="37"/>
      <c r="E10164" s="37"/>
      <c r="F10164" s="37"/>
      <c r="G10164" s="38"/>
      <c r="H10164" s="37"/>
      <c r="I10164" s="41"/>
      <c r="J10164" s="41"/>
      <c r="K10164" s="37"/>
      <c r="L10164" s="37"/>
      <c r="M10164" s="37"/>
      <c r="N10164" s="37"/>
      <c r="O10164" s="38"/>
    </row>
    <row r="10165" spans="2:15" x14ac:dyDescent="0.4">
      <c r="B10165" s="63"/>
      <c r="C10165" s="37"/>
      <c r="D10165" s="37"/>
      <c r="E10165" s="37"/>
      <c r="F10165" s="37"/>
      <c r="G10165" s="38"/>
      <c r="H10165" s="37"/>
      <c r="I10165" s="41"/>
      <c r="J10165" s="41"/>
      <c r="K10165" s="37"/>
      <c r="L10165" s="37"/>
      <c r="M10165" s="37"/>
      <c r="N10165" s="37"/>
      <c r="O10165" s="38"/>
    </row>
    <row r="10166" spans="2:15" x14ac:dyDescent="0.4">
      <c r="B10166" s="63"/>
      <c r="C10166" s="37"/>
      <c r="D10166" s="37"/>
      <c r="E10166" s="37"/>
      <c r="F10166" s="37"/>
      <c r="G10166" s="38"/>
      <c r="H10166" s="37"/>
      <c r="I10166" s="41"/>
      <c r="J10166" s="41"/>
      <c r="K10166" s="37"/>
      <c r="L10166" s="37"/>
      <c r="M10166" s="37"/>
      <c r="N10166" s="37"/>
      <c r="O10166" s="38"/>
    </row>
    <row r="10167" spans="2:15" x14ac:dyDescent="0.4">
      <c r="B10167" s="63"/>
      <c r="C10167" s="37"/>
      <c r="D10167" s="37"/>
      <c r="E10167" s="37"/>
      <c r="F10167" s="37"/>
      <c r="G10167" s="38"/>
      <c r="H10167" s="37"/>
      <c r="I10167" s="41"/>
      <c r="J10167" s="41"/>
      <c r="K10167" s="37"/>
      <c r="L10167" s="37"/>
      <c r="M10167" s="37"/>
      <c r="N10167" s="37"/>
      <c r="O10167" s="38"/>
    </row>
    <row r="10168" spans="2:15" x14ac:dyDescent="0.4">
      <c r="B10168" s="63"/>
      <c r="C10168" s="37"/>
      <c r="D10168" s="37"/>
      <c r="E10168" s="37"/>
      <c r="F10168" s="37"/>
      <c r="G10168" s="38"/>
      <c r="H10168" s="37"/>
      <c r="I10168" s="41"/>
      <c r="J10168" s="41"/>
      <c r="K10168" s="37"/>
      <c r="L10168" s="37"/>
      <c r="M10168" s="37"/>
      <c r="N10168" s="37"/>
      <c r="O10168" s="38"/>
    </row>
    <row r="10169" spans="2:15" x14ac:dyDescent="0.4">
      <c r="B10169" s="63"/>
      <c r="C10169" s="37"/>
      <c r="D10169" s="37"/>
      <c r="E10169" s="37"/>
      <c r="F10169" s="37"/>
      <c r="G10169" s="38"/>
      <c r="H10169" s="37"/>
      <c r="I10169" s="41"/>
      <c r="J10169" s="41"/>
      <c r="K10169" s="37"/>
      <c r="L10169" s="37"/>
      <c r="M10169" s="37"/>
      <c r="N10169" s="37"/>
      <c r="O10169" s="38"/>
    </row>
    <row r="10170" spans="2:15" x14ac:dyDescent="0.4">
      <c r="B10170" s="63"/>
      <c r="C10170" s="37"/>
      <c r="D10170" s="37"/>
      <c r="E10170" s="37"/>
      <c r="F10170" s="37"/>
      <c r="G10170" s="38"/>
      <c r="H10170" s="37"/>
      <c r="I10170" s="41"/>
      <c r="J10170" s="41"/>
      <c r="K10170" s="37"/>
      <c r="L10170" s="37"/>
      <c r="M10170" s="37"/>
      <c r="N10170" s="37"/>
      <c r="O10170" s="38"/>
    </row>
    <row r="10171" spans="2:15" x14ac:dyDescent="0.4">
      <c r="B10171" s="63"/>
      <c r="C10171" s="37"/>
      <c r="D10171" s="37"/>
      <c r="E10171" s="37"/>
      <c r="F10171" s="37"/>
      <c r="G10171" s="38"/>
      <c r="H10171" s="37"/>
      <c r="I10171" s="41"/>
      <c r="J10171" s="41"/>
      <c r="K10171" s="37"/>
      <c r="L10171" s="37"/>
      <c r="M10171" s="37"/>
      <c r="N10171" s="37"/>
      <c r="O10171" s="38"/>
    </row>
    <row r="10172" spans="2:15" x14ac:dyDescent="0.4">
      <c r="B10172" s="63"/>
      <c r="C10172" s="37"/>
      <c r="D10172" s="37"/>
      <c r="E10172" s="37"/>
      <c r="F10172" s="37"/>
      <c r="G10172" s="38"/>
      <c r="H10172" s="37"/>
      <c r="I10172" s="41"/>
      <c r="J10172" s="41"/>
      <c r="K10172" s="37"/>
      <c r="L10172" s="37"/>
      <c r="M10172" s="37"/>
      <c r="N10172" s="37"/>
      <c r="O10172" s="38"/>
    </row>
    <row r="10173" spans="2:15" x14ac:dyDescent="0.4">
      <c r="B10173" s="63"/>
      <c r="C10173" s="37"/>
      <c r="D10173" s="37"/>
      <c r="E10173" s="37"/>
      <c r="F10173" s="37"/>
      <c r="G10173" s="38"/>
      <c r="H10173" s="37"/>
      <c r="I10173" s="41"/>
      <c r="J10173" s="41"/>
      <c r="K10173" s="37"/>
      <c r="L10173" s="37"/>
      <c r="M10173" s="37"/>
      <c r="N10173" s="37"/>
      <c r="O10173" s="38"/>
    </row>
    <row r="10174" spans="2:15" x14ac:dyDescent="0.4">
      <c r="B10174" s="63"/>
      <c r="C10174" s="37"/>
      <c r="D10174" s="37"/>
      <c r="E10174" s="37"/>
      <c r="F10174" s="37"/>
      <c r="G10174" s="38"/>
      <c r="H10174" s="37"/>
      <c r="I10174" s="41"/>
      <c r="J10174" s="41"/>
      <c r="K10174" s="37"/>
      <c r="L10174" s="37"/>
      <c r="M10174" s="37"/>
      <c r="N10174" s="37"/>
      <c r="O10174" s="38"/>
    </row>
    <row r="10175" spans="2:15" x14ac:dyDescent="0.4">
      <c r="B10175" s="63"/>
      <c r="C10175" s="37"/>
      <c r="D10175" s="37"/>
      <c r="E10175" s="37"/>
      <c r="F10175" s="37"/>
      <c r="G10175" s="38"/>
      <c r="H10175" s="37"/>
      <c r="I10175" s="41"/>
      <c r="J10175" s="41"/>
      <c r="K10175" s="37"/>
      <c r="L10175" s="37"/>
      <c r="M10175" s="37"/>
      <c r="N10175" s="37"/>
      <c r="O10175" s="38"/>
    </row>
    <row r="10176" spans="2:15" x14ac:dyDescent="0.4">
      <c r="B10176" s="63"/>
      <c r="C10176" s="37"/>
      <c r="D10176" s="37"/>
      <c r="E10176" s="37"/>
      <c r="F10176" s="37"/>
      <c r="G10176" s="38"/>
      <c r="H10176" s="37"/>
      <c r="I10176" s="41"/>
      <c r="J10176" s="41"/>
      <c r="K10176" s="37"/>
      <c r="L10176" s="37"/>
      <c r="M10176" s="37"/>
      <c r="N10176" s="37"/>
      <c r="O10176" s="38"/>
    </row>
    <row r="10177" spans="2:15" x14ac:dyDescent="0.4">
      <c r="B10177" s="63"/>
      <c r="C10177" s="37"/>
      <c r="D10177" s="37"/>
      <c r="E10177" s="37"/>
      <c r="F10177" s="37"/>
      <c r="G10177" s="38"/>
      <c r="H10177" s="37"/>
      <c r="I10177" s="41"/>
      <c r="J10177" s="41"/>
      <c r="K10177" s="37"/>
      <c r="L10177" s="37"/>
      <c r="M10177" s="37"/>
      <c r="N10177" s="37"/>
      <c r="O10177" s="38"/>
    </row>
    <row r="10178" spans="2:15" x14ac:dyDescent="0.4">
      <c r="B10178" s="63"/>
      <c r="C10178" s="37"/>
      <c r="D10178" s="37"/>
      <c r="E10178" s="37"/>
      <c r="F10178" s="37"/>
      <c r="G10178" s="38"/>
      <c r="H10178" s="37"/>
      <c r="I10178" s="41"/>
      <c r="J10178" s="41"/>
      <c r="K10178" s="37"/>
      <c r="L10178" s="37"/>
      <c r="M10178" s="37"/>
      <c r="N10178" s="37"/>
      <c r="O10178" s="38"/>
    </row>
    <row r="10179" spans="2:15" x14ac:dyDescent="0.4">
      <c r="B10179" s="63"/>
      <c r="C10179" s="37"/>
      <c r="D10179" s="37"/>
      <c r="E10179" s="37"/>
      <c r="F10179" s="37"/>
      <c r="G10179" s="38"/>
      <c r="H10179" s="37"/>
      <c r="I10179" s="41"/>
      <c r="J10179" s="41"/>
      <c r="K10179" s="37"/>
      <c r="L10179" s="37"/>
      <c r="M10179" s="37"/>
      <c r="N10179" s="37"/>
      <c r="O10179" s="38"/>
    </row>
    <row r="10180" spans="2:15" x14ac:dyDescent="0.4">
      <c r="B10180" s="63"/>
      <c r="C10180" s="37"/>
      <c r="D10180" s="37"/>
      <c r="E10180" s="37"/>
      <c r="F10180" s="37"/>
      <c r="G10180" s="38"/>
      <c r="H10180" s="37"/>
      <c r="I10180" s="41"/>
      <c r="J10180" s="41"/>
      <c r="K10180" s="37"/>
      <c r="L10180" s="37"/>
      <c r="M10180" s="37"/>
      <c r="N10180" s="37"/>
      <c r="O10180" s="38"/>
    </row>
    <row r="10181" spans="2:15" x14ac:dyDescent="0.4">
      <c r="B10181" s="63"/>
      <c r="C10181" s="37"/>
      <c r="D10181" s="37"/>
      <c r="E10181" s="37"/>
      <c r="F10181" s="37"/>
      <c r="G10181" s="38"/>
      <c r="H10181" s="37"/>
      <c r="I10181" s="41"/>
      <c r="J10181" s="41"/>
      <c r="K10181" s="37"/>
      <c r="L10181" s="37"/>
      <c r="M10181" s="37"/>
      <c r="N10181" s="37"/>
      <c r="O10181" s="38"/>
    </row>
    <row r="10182" spans="2:15" x14ac:dyDescent="0.4">
      <c r="B10182" s="63"/>
      <c r="C10182" s="37"/>
      <c r="D10182" s="37"/>
      <c r="E10182" s="37"/>
      <c r="F10182" s="37"/>
      <c r="G10182" s="38"/>
      <c r="H10182" s="37"/>
      <c r="I10182" s="41"/>
      <c r="J10182" s="41"/>
      <c r="K10182" s="37"/>
      <c r="L10182" s="37"/>
      <c r="M10182" s="37"/>
      <c r="N10182" s="37"/>
      <c r="O10182" s="38"/>
    </row>
    <row r="10183" spans="2:15" x14ac:dyDescent="0.4">
      <c r="B10183" s="63"/>
      <c r="C10183" s="37"/>
      <c r="D10183" s="37"/>
      <c r="E10183" s="37"/>
      <c r="F10183" s="37"/>
      <c r="G10183" s="38"/>
      <c r="H10183" s="37"/>
      <c r="I10183" s="41"/>
      <c r="J10183" s="41"/>
      <c r="K10183" s="37"/>
      <c r="L10183" s="37"/>
      <c r="M10183" s="37"/>
      <c r="N10183" s="37"/>
      <c r="O10183" s="38"/>
    </row>
    <row r="10184" spans="2:15" x14ac:dyDescent="0.4">
      <c r="B10184" s="63"/>
      <c r="C10184" s="37"/>
      <c r="D10184" s="37"/>
      <c r="E10184" s="37"/>
      <c r="F10184" s="37"/>
      <c r="G10184" s="38"/>
      <c r="H10184" s="37"/>
      <c r="I10184" s="41"/>
      <c r="J10184" s="41"/>
      <c r="K10184" s="37"/>
      <c r="L10184" s="37"/>
      <c r="M10184" s="37"/>
      <c r="N10184" s="37"/>
      <c r="O10184" s="38"/>
    </row>
    <row r="10185" spans="2:15" x14ac:dyDescent="0.4">
      <c r="B10185" s="63"/>
      <c r="C10185" s="37"/>
      <c r="D10185" s="37"/>
      <c r="E10185" s="37"/>
      <c r="F10185" s="37"/>
      <c r="G10185" s="38"/>
      <c r="H10185" s="37"/>
      <c r="I10185" s="41"/>
      <c r="J10185" s="41"/>
      <c r="K10185" s="37"/>
      <c r="L10185" s="37"/>
      <c r="M10185" s="37"/>
      <c r="N10185" s="37"/>
      <c r="O10185" s="38"/>
    </row>
    <row r="10186" spans="2:15" x14ac:dyDescent="0.4">
      <c r="B10186" s="63"/>
      <c r="C10186" s="37"/>
      <c r="D10186" s="37"/>
      <c r="E10186" s="37"/>
      <c r="F10186" s="37"/>
      <c r="G10186" s="38"/>
      <c r="H10186" s="37"/>
      <c r="I10186" s="41"/>
      <c r="J10186" s="41"/>
      <c r="K10186" s="37"/>
      <c r="L10186" s="37"/>
      <c r="M10186" s="37"/>
      <c r="N10186" s="37"/>
      <c r="O10186" s="38"/>
    </row>
    <row r="10187" spans="2:15" x14ac:dyDescent="0.4">
      <c r="B10187" s="63"/>
      <c r="C10187" s="37"/>
      <c r="D10187" s="37"/>
      <c r="E10187" s="37"/>
      <c r="F10187" s="37"/>
      <c r="G10187" s="38"/>
      <c r="H10187" s="37"/>
      <c r="I10187" s="41"/>
      <c r="J10187" s="41"/>
      <c r="K10187" s="37"/>
      <c r="L10187" s="37"/>
      <c r="M10187" s="37"/>
      <c r="N10187" s="37"/>
      <c r="O10187" s="38"/>
    </row>
    <row r="10188" spans="2:15" x14ac:dyDescent="0.4">
      <c r="B10188" s="63"/>
      <c r="C10188" s="37"/>
      <c r="D10188" s="37"/>
      <c r="E10188" s="37"/>
      <c r="F10188" s="37"/>
      <c r="G10188" s="38"/>
      <c r="H10188" s="37"/>
      <c r="I10188" s="41"/>
      <c r="J10188" s="41"/>
      <c r="K10188" s="37"/>
      <c r="L10188" s="37"/>
      <c r="M10188" s="37"/>
      <c r="N10188" s="37"/>
      <c r="O10188" s="38"/>
    </row>
    <row r="10189" spans="2:15" x14ac:dyDescent="0.4">
      <c r="B10189" s="63"/>
      <c r="C10189" s="37"/>
      <c r="D10189" s="37"/>
      <c r="E10189" s="37"/>
      <c r="F10189" s="37"/>
      <c r="G10189" s="38"/>
      <c r="H10189" s="37"/>
      <c r="I10189" s="41"/>
      <c r="J10189" s="41"/>
      <c r="K10189" s="37"/>
      <c r="L10189" s="37"/>
      <c r="M10189" s="37"/>
      <c r="N10189" s="37"/>
      <c r="O10189" s="38"/>
    </row>
    <row r="10190" spans="2:15" x14ac:dyDescent="0.4">
      <c r="B10190" s="63"/>
      <c r="C10190" s="37"/>
      <c r="D10190" s="37"/>
      <c r="E10190" s="37"/>
      <c r="F10190" s="37"/>
      <c r="G10190" s="38"/>
      <c r="H10190" s="37"/>
      <c r="I10190" s="41"/>
      <c r="J10190" s="41"/>
      <c r="K10190" s="37"/>
      <c r="L10190" s="37"/>
      <c r="M10190" s="37"/>
      <c r="N10190" s="37"/>
      <c r="O10190" s="38"/>
    </row>
    <row r="10191" spans="2:15" x14ac:dyDescent="0.4">
      <c r="B10191" s="63"/>
      <c r="C10191" s="37"/>
      <c r="D10191" s="37"/>
      <c r="E10191" s="37"/>
      <c r="F10191" s="37"/>
      <c r="G10191" s="38"/>
      <c r="H10191" s="37"/>
      <c r="I10191" s="41"/>
      <c r="J10191" s="41"/>
      <c r="K10191" s="37"/>
      <c r="L10191" s="37"/>
      <c r="M10191" s="37"/>
      <c r="N10191" s="37"/>
      <c r="O10191" s="38"/>
    </row>
    <row r="10192" spans="2:15" x14ac:dyDescent="0.4">
      <c r="B10192" s="63"/>
      <c r="C10192" s="37"/>
      <c r="D10192" s="37"/>
      <c r="E10192" s="37"/>
      <c r="F10192" s="37"/>
      <c r="G10192" s="38"/>
      <c r="H10192" s="37"/>
      <c r="I10192" s="41"/>
      <c r="J10192" s="41"/>
      <c r="K10192" s="37"/>
      <c r="L10192" s="37"/>
      <c r="M10192" s="37"/>
      <c r="N10192" s="37"/>
      <c r="O10192" s="38"/>
    </row>
    <row r="10193" spans="2:15" x14ac:dyDescent="0.4">
      <c r="B10193" s="63"/>
      <c r="C10193" s="37"/>
      <c r="D10193" s="37"/>
      <c r="E10193" s="37"/>
      <c r="F10193" s="37"/>
      <c r="G10193" s="38"/>
      <c r="H10193" s="37"/>
      <c r="I10193" s="41"/>
      <c r="J10193" s="41"/>
      <c r="K10193" s="37"/>
      <c r="L10193" s="37"/>
      <c r="M10193" s="37"/>
      <c r="N10193" s="37"/>
      <c r="O10193" s="38"/>
    </row>
    <row r="10194" spans="2:15" x14ac:dyDescent="0.4">
      <c r="B10194" s="63"/>
      <c r="C10194" s="37"/>
      <c r="D10194" s="37"/>
      <c r="E10194" s="37"/>
      <c r="F10194" s="37"/>
      <c r="G10194" s="38"/>
      <c r="H10194" s="37"/>
      <c r="I10194" s="41"/>
      <c r="J10194" s="41"/>
      <c r="K10194" s="37"/>
      <c r="L10194" s="37"/>
      <c r="M10194" s="37"/>
      <c r="N10194" s="37"/>
      <c r="O10194" s="38"/>
    </row>
    <row r="10195" spans="2:15" x14ac:dyDescent="0.4">
      <c r="B10195" s="63"/>
      <c r="C10195" s="37"/>
      <c r="D10195" s="37"/>
      <c r="E10195" s="37"/>
      <c r="F10195" s="37"/>
      <c r="G10195" s="38"/>
      <c r="H10195" s="37"/>
      <c r="I10195" s="41"/>
      <c r="J10195" s="41"/>
      <c r="K10195" s="37"/>
      <c r="L10195" s="37"/>
      <c r="M10195" s="37"/>
      <c r="N10195" s="37"/>
      <c r="O10195" s="38"/>
    </row>
    <row r="10196" spans="2:15" x14ac:dyDescent="0.4">
      <c r="B10196" s="63"/>
      <c r="C10196" s="37"/>
      <c r="D10196" s="37"/>
      <c r="E10196" s="37"/>
      <c r="F10196" s="37"/>
      <c r="G10196" s="38"/>
      <c r="H10196" s="37"/>
      <c r="I10196" s="41"/>
      <c r="J10196" s="41"/>
      <c r="K10196" s="37"/>
      <c r="L10196" s="37"/>
      <c r="M10196" s="37"/>
      <c r="N10196" s="37"/>
      <c r="O10196" s="38"/>
    </row>
    <row r="10197" spans="2:15" x14ac:dyDescent="0.4">
      <c r="B10197" s="63"/>
      <c r="C10197" s="37"/>
      <c r="D10197" s="37"/>
      <c r="E10197" s="37"/>
      <c r="F10197" s="37"/>
      <c r="G10197" s="38"/>
      <c r="H10197" s="37"/>
      <c r="I10197" s="41"/>
      <c r="J10197" s="41"/>
      <c r="K10197" s="37"/>
      <c r="L10197" s="37"/>
      <c r="M10197" s="37"/>
      <c r="N10197" s="37"/>
      <c r="O10197" s="38"/>
    </row>
    <row r="10198" spans="2:15" x14ac:dyDescent="0.4">
      <c r="B10198" s="63"/>
      <c r="C10198" s="37"/>
      <c r="D10198" s="37"/>
      <c r="E10198" s="37"/>
      <c r="F10198" s="37"/>
      <c r="G10198" s="38"/>
      <c r="H10198" s="37"/>
      <c r="I10198" s="41"/>
      <c r="J10198" s="41"/>
      <c r="K10198" s="37"/>
      <c r="L10198" s="37"/>
      <c r="M10198" s="37"/>
      <c r="N10198" s="37"/>
      <c r="O10198" s="38"/>
    </row>
    <row r="10199" spans="2:15" x14ac:dyDescent="0.4">
      <c r="B10199" s="63"/>
      <c r="C10199" s="37"/>
      <c r="D10199" s="37"/>
      <c r="E10199" s="37"/>
      <c r="F10199" s="37"/>
      <c r="G10199" s="38"/>
      <c r="H10199" s="37"/>
      <c r="I10199" s="41"/>
      <c r="J10199" s="41"/>
      <c r="K10199" s="37"/>
      <c r="L10199" s="37"/>
      <c r="M10199" s="37"/>
      <c r="N10199" s="37"/>
      <c r="O10199" s="38"/>
    </row>
    <row r="10200" spans="2:15" x14ac:dyDescent="0.4">
      <c r="B10200" s="63"/>
      <c r="C10200" s="37"/>
      <c r="D10200" s="37"/>
      <c r="E10200" s="37"/>
      <c r="F10200" s="37"/>
      <c r="G10200" s="38"/>
      <c r="H10200" s="37"/>
      <c r="I10200" s="41"/>
      <c r="J10200" s="41"/>
      <c r="K10200" s="37"/>
      <c r="L10200" s="37"/>
      <c r="M10200" s="37"/>
      <c r="N10200" s="37"/>
      <c r="O10200" s="38"/>
    </row>
    <row r="10201" spans="2:15" x14ac:dyDescent="0.4">
      <c r="B10201" s="63"/>
      <c r="C10201" s="37"/>
      <c r="D10201" s="37"/>
      <c r="E10201" s="37"/>
      <c r="F10201" s="37"/>
      <c r="G10201" s="38"/>
      <c r="H10201" s="37"/>
      <c r="I10201" s="41"/>
      <c r="J10201" s="41"/>
      <c r="K10201" s="37"/>
      <c r="L10201" s="37"/>
      <c r="M10201" s="37"/>
      <c r="N10201" s="37"/>
      <c r="O10201" s="38"/>
    </row>
    <row r="10202" spans="2:15" x14ac:dyDescent="0.4">
      <c r="B10202" s="63"/>
      <c r="C10202" s="37"/>
      <c r="D10202" s="37"/>
      <c r="E10202" s="37"/>
      <c r="F10202" s="37"/>
      <c r="G10202" s="38"/>
      <c r="H10202" s="37"/>
      <c r="I10202" s="41"/>
      <c r="J10202" s="41"/>
      <c r="K10202" s="37"/>
      <c r="L10202" s="37"/>
      <c r="M10202" s="37"/>
      <c r="N10202" s="37"/>
      <c r="O10202" s="38"/>
    </row>
    <row r="10203" spans="2:15" x14ac:dyDescent="0.4">
      <c r="B10203" s="63"/>
      <c r="C10203" s="37"/>
      <c r="D10203" s="37"/>
      <c r="E10203" s="37"/>
      <c r="F10203" s="37"/>
      <c r="G10203" s="38"/>
      <c r="H10203" s="37"/>
      <c r="I10203" s="41"/>
      <c r="J10203" s="41"/>
      <c r="K10203" s="37"/>
      <c r="L10203" s="37"/>
      <c r="M10203" s="37"/>
      <c r="N10203" s="37"/>
      <c r="O10203" s="38"/>
    </row>
    <row r="10204" spans="2:15" x14ac:dyDescent="0.4">
      <c r="B10204" s="63"/>
      <c r="C10204" s="37"/>
      <c r="D10204" s="37"/>
      <c r="E10204" s="37"/>
      <c r="F10204" s="37"/>
      <c r="G10204" s="38"/>
      <c r="H10204" s="37"/>
      <c r="I10204" s="41"/>
      <c r="J10204" s="41"/>
      <c r="K10204" s="37"/>
      <c r="L10204" s="37"/>
      <c r="M10204" s="37"/>
      <c r="N10204" s="37"/>
      <c r="O10204" s="38"/>
    </row>
    <row r="10205" spans="2:15" x14ac:dyDescent="0.4">
      <c r="B10205" s="63"/>
      <c r="C10205" s="37"/>
      <c r="D10205" s="37"/>
      <c r="E10205" s="37"/>
      <c r="F10205" s="37"/>
      <c r="G10205" s="38"/>
      <c r="H10205" s="37"/>
      <c r="I10205" s="41"/>
      <c r="J10205" s="41"/>
      <c r="K10205" s="37"/>
      <c r="L10205" s="37"/>
      <c r="M10205" s="37"/>
      <c r="N10205" s="37"/>
      <c r="O10205" s="38"/>
    </row>
    <row r="10206" spans="2:15" x14ac:dyDescent="0.4">
      <c r="B10206" s="63"/>
      <c r="C10206" s="37"/>
      <c r="D10206" s="37"/>
      <c r="E10206" s="37"/>
      <c r="F10206" s="37"/>
      <c r="G10206" s="38"/>
      <c r="H10206" s="37"/>
      <c r="I10206" s="41"/>
      <c r="J10206" s="41"/>
      <c r="K10206" s="37"/>
      <c r="L10206" s="37"/>
      <c r="M10206" s="37"/>
      <c r="N10206" s="37"/>
      <c r="O10206" s="38"/>
    </row>
    <row r="10207" spans="2:15" x14ac:dyDescent="0.4">
      <c r="B10207" s="63"/>
      <c r="C10207" s="37"/>
      <c r="D10207" s="37"/>
      <c r="E10207" s="37"/>
      <c r="F10207" s="37"/>
      <c r="G10207" s="38"/>
      <c r="H10207" s="37"/>
      <c r="I10207" s="41"/>
      <c r="J10207" s="41"/>
      <c r="K10207" s="37"/>
      <c r="L10207" s="37"/>
      <c r="M10207" s="37"/>
      <c r="N10207" s="37"/>
      <c r="O10207" s="38"/>
    </row>
    <row r="10208" spans="2:15" x14ac:dyDescent="0.4">
      <c r="B10208" s="63"/>
      <c r="C10208" s="37"/>
      <c r="D10208" s="37"/>
      <c r="E10208" s="37"/>
      <c r="F10208" s="37"/>
      <c r="G10208" s="38"/>
      <c r="H10208" s="37"/>
      <c r="I10208" s="41"/>
      <c r="J10208" s="41"/>
      <c r="K10208" s="37"/>
      <c r="L10208" s="37"/>
      <c r="M10208" s="37"/>
      <c r="N10208" s="37"/>
      <c r="O10208" s="38"/>
    </row>
    <row r="10209" spans="2:15" x14ac:dyDescent="0.4">
      <c r="B10209" s="63"/>
      <c r="C10209" s="37"/>
      <c r="D10209" s="37"/>
      <c r="E10209" s="37"/>
      <c r="F10209" s="37"/>
      <c r="G10209" s="38"/>
      <c r="H10209" s="37"/>
      <c r="I10209" s="41"/>
      <c r="J10209" s="41"/>
      <c r="K10209" s="37"/>
      <c r="L10209" s="37"/>
      <c r="M10209" s="37"/>
      <c r="N10209" s="37"/>
      <c r="O10209" s="38"/>
    </row>
    <row r="10210" spans="2:15" x14ac:dyDescent="0.4">
      <c r="B10210" s="63"/>
      <c r="C10210" s="37"/>
      <c r="D10210" s="37"/>
      <c r="E10210" s="37"/>
      <c r="F10210" s="37"/>
      <c r="G10210" s="38"/>
      <c r="H10210" s="37"/>
      <c r="I10210" s="41"/>
      <c r="J10210" s="41"/>
      <c r="K10210" s="37"/>
      <c r="L10210" s="37"/>
      <c r="M10210" s="37"/>
      <c r="N10210" s="37"/>
      <c r="O10210" s="38"/>
    </row>
    <row r="10211" spans="2:15" x14ac:dyDescent="0.4">
      <c r="B10211" s="63"/>
      <c r="C10211" s="37"/>
      <c r="D10211" s="37"/>
      <c r="E10211" s="37"/>
      <c r="F10211" s="37"/>
      <c r="G10211" s="38"/>
      <c r="H10211" s="37"/>
      <c r="I10211" s="41"/>
      <c r="J10211" s="41"/>
      <c r="K10211" s="37"/>
      <c r="L10211" s="37"/>
      <c r="M10211" s="37"/>
      <c r="N10211" s="37"/>
      <c r="O10211" s="38"/>
    </row>
    <row r="10212" spans="2:15" x14ac:dyDescent="0.4">
      <c r="B10212" s="63"/>
      <c r="C10212" s="37"/>
      <c r="D10212" s="37"/>
      <c r="E10212" s="37"/>
      <c r="F10212" s="37"/>
      <c r="G10212" s="38"/>
      <c r="H10212" s="37"/>
      <c r="I10212" s="41"/>
      <c r="J10212" s="41"/>
      <c r="K10212" s="37"/>
      <c r="L10212" s="37"/>
      <c r="M10212" s="37"/>
      <c r="N10212" s="37"/>
      <c r="O10212" s="38"/>
    </row>
    <row r="10213" spans="2:15" x14ac:dyDescent="0.4">
      <c r="B10213" s="63"/>
      <c r="C10213" s="37"/>
      <c r="D10213" s="37"/>
      <c r="E10213" s="37"/>
      <c r="F10213" s="37"/>
      <c r="G10213" s="38"/>
      <c r="H10213" s="37"/>
      <c r="I10213" s="41"/>
      <c r="J10213" s="41"/>
      <c r="K10213" s="37"/>
      <c r="L10213" s="37"/>
      <c r="M10213" s="37"/>
      <c r="N10213" s="37"/>
      <c r="O10213" s="38"/>
    </row>
    <row r="10214" spans="2:15" x14ac:dyDescent="0.4">
      <c r="B10214" s="63"/>
      <c r="C10214" s="37"/>
      <c r="D10214" s="37"/>
      <c r="E10214" s="37"/>
      <c r="F10214" s="37"/>
      <c r="G10214" s="38"/>
      <c r="H10214" s="37"/>
      <c r="I10214" s="41"/>
      <c r="J10214" s="41"/>
      <c r="K10214" s="37"/>
      <c r="L10214" s="37"/>
      <c r="M10214" s="37"/>
      <c r="N10214" s="37"/>
      <c r="O10214" s="38"/>
    </row>
    <row r="10215" spans="2:15" x14ac:dyDescent="0.4">
      <c r="B10215" s="63"/>
      <c r="C10215" s="37"/>
      <c r="D10215" s="37"/>
      <c r="E10215" s="37"/>
      <c r="F10215" s="37"/>
      <c r="G10215" s="38"/>
      <c r="H10215" s="37"/>
      <c r="I10215" s="41"/>
      <c r="J10215" s="41"/>
      <c r="K10215" s="37"/>
      <c r="L10215" s="37"/>
      <c r="M10215" s="37"/>
      <c r="N10215" s="37"/>
      <c r="O10215" s="38"/>
    </row>
    <row r="10216" spans="2:15" x14ac:dyDescent="0.4">
      <c r="B10216" s="63"/>
      <c r="C10216" s="37"/>
      <c r="D10216" s="37"/>
      <c r="E10216" s="37"/>
      <c r="F10216" s="37"/>
      <c r="G10216" s="38"/>
      <c r="H10216" s="37"/>
      <c r="I10216" s="41"/>
      <c r="J10216" s="41"/>
      <c r="K10216" s="37"/>
      <c r="L10216" s="37"/>
      <c r="M10216" s="37"/>
      <c r="N10216" s="37"/>
      <c r="O10216" s="38"/>
    </row>
    <row r="10217" spans="2:15" x14ac:dyDescent="0.4">
      <c r="B10217" s="63"/>
      <c r="C10217" s="37"/>
      <c r="D10217" s="37"/>
      <c r="E10217" s="37"/>
      <c r="F10217" s="37"/>
      <c r="G10217" s="38"/>
      <c r="H10217" s="37"/>
      <c r="I10217" s="41"/>
      <c r="J10217" s="41"/>
      <c r="K10217" s="37"/>
      <c r="L10217" s="37"/>
      <c r="M10217" s="37"/>
      <c r="N10217" s="37"/>
      <c r="O10217" s="38"/>
    </row>
    <row r="10218" spans="2:15" x14ac:dyDescent="0.4">
      <c r="B10218" s="63"/>
      <c r="C10218" s="37"/>
      <c r="D10218" s="37"/>
      <c r="E10218" s="37"/>
      <c r="F10218" s="37"/>
      <c r="G10218" s="38"/>
      <c r="H10218" s="37"/>
      <c r="I10218" s="41"/>
      <c r="J10218" s="41"/>
      <c r="K10218" s="37"/>
      <c r="L10218" s="37"/>
      <c r="M10218" s="37"/>
      <c r="N10218" s="37"/>
      <c r="O10218" s="38"/>
    </row>
    <row r="10219" spans="2:15" x14ac:dyDescent="0.4">
      <c r="B10219" s="63"/>
      <c r="C10219" s="37"/>
      <c r="D10219" s="37"/>
      <c r="E10219" s="37"/>
      <c r="F10219" s="37"/>
      <c r="G10219" s="38"/>
      <c r="H10219" s="37"/>
      <c r="I10219" s="41"/>
      <c r="J10219" s="41"/>
      <c r="K10219" s="37"/>
      <c r="L10219" s="37"/>
      <c r="M10219" s="37"/>
      <c r="N10219" s="37"/>
      <c r="O10219" s="38"/>
    </row>
    <row r="10220" spans="2:15" x14ac:dyDescent="0.4">
      <c r="B10220" s="63"/>
      <c r="C10220" s="37"/>
      <c r="D10220" s="37"/>
      <c r="E10220" s="37"/>
      <c r="F10220" s="37"/>
      <c r="G10220" s="38"/>
      <c r="H10220" s="37"/>
      <c r="I10220" s="41"/>
      <c r="J10220" s="41"/>
      <c r="K10220" s="37"/>
      <c r="L10220" s="37"/>
      <c r="M10220" s="37"/>
      <c r="N10220" s="37"/>
      <c r="O10220" s="38"/>
    </row>
    <row r="10221" spans="2:15" x14ac:dyDescent="0.4">
      <c r="B10221" s="63"/>
      <c r="C10221" s="37"/>
      <c r="D10221" s="37"/>
      <c r="E10221" s="37"/>
      <c r="F10221" s="37"/>
      <c r="G10221" s="38"/>
      <c r="H10221" s="37"/>
      <c r="I10221" s="41"/>
      <c r="J10221" s="41"/>
      <c r="K10221" s="37"/>
      <c r="L10221" s="37"/>
      <c r="M10221" s="37"/>
      <c r="N10221" s="37"/>
      <c r="O10221" s="38"/>
    </row>
    <row r="10222" spans="2:15" x14ac:dyDescent="0.4">
      <c r="B10222" s="63"/>
      <c r="C10222" s="37"/>
      <c r="D10222" s="37"/>
      <c r="E10222" s="37"/>
      <c r="F10222" s="37"/>
      <c r="G10222" s="38"/>
      <c r="H10222" s="37"/>
      <c r="I10222" s="41"/>
      <c r="J10222" s="41"/>
      <c r="K10222" s="37"/>
      <c r="L10222" s="37"/>
      <c r="M10222" s="37"/>
      <c r="N10222" s="37"/>
      <c r="O10222" s="38"/>
    </row>
    <row r="10223" spans="2:15" x14ac:dyDescent="0.4">
      <c r="B10223" s="63"/>
      <c r="C10223" s="37"/>
      <c r="D10223" s="37"/>
      <c r="E10223" s="37"/>
      <c r="F10223" s="37"/>
      <c r="G10223" s="38"/>
      <c r="H10223" s="37"/>
      <c r="I10223" s="41"/>
      <c r="J10223" s="41"/>
      <c r="K10223" s="37"/>
      <c r="L10223" s="37"/>
      <c r="M10223" s="37"/>
      <c r="N10223" s="37"/>
      <c r="O10223" s="38"/>
    </row>
    <row r="10224" spans="2:15" x14ac:dyDescent="0.4">
      <c r="B10224" s="63"/>
      <c r="C10224" s="37"/>
      <c r="D10224" s="37"/>
      <c r="E10224" s="37"/>
      <c r="F10224" s="37"/>
      <c r="G10224" s="38"/>
      <c r="H10224" s="37"/>
      <c r="I10224" s="41"/>
      <c r="J10224" s="41"/>
      <c r="K10224" s="37"/>
      <c r="L10224" s="37"/>
      <c r="M10224" s="37"/>
      <c r="N10224" s="37"/>
      <c r="O10224" s="38"/>
    </row>
    <row r="10225" spans="2:15" x14ac:dyDescent="0.4">
      <c r="B10225" s="63"/>
      <c r="C10225" s="37"/>
      <c r="D10225" s="37"/>
      <c r="E10225" s="37"/>
      <c r="F10225" s="37"/>
      <c r="G10225" s="38"/>
      <c r="H10225" s="37"/>
      <c r="I10225" s="41"/>
      <c r="J10225" s="41"/>
      <c r="K10225" s="37"/>
      <c r="L10225" s="37"/>
      <c r="M10225" s="37"/>
      <c r="N10225" s="37"/>
      <c r="O10225" s="38"/>
    </row>
    <row r="10226" spans="2:15" x14ac:dyDescent="0.4">
      <c r="B10226" s="63"/>
      <c r="C10226" s="37"/>
      <c r="D10226" s="37"/>
      <c r="E10226" s="37"/>
      <c r="F10226" s="37"/>
      <c r="G10226" s="38"/>
      <c r="H10226" s="37"/>
      <c r="I10226" s="41"/>
      <c r="J10226" s="41"/>
      <c r="K10226" s="37"/>
      <c r="L10226" s="37"/>
      <c r="M10226" s="37"/>
      <c r="N10226" s="37"/>
      <c r="O10226" s="38"/>
    </row>
    <row r="10227" spans="2:15" x14ac:dyDescent="0.4">
      <c r="B10227" s="63"/>
      <c r="C10227" s="37"/>
      <c r="D10227" s="37"/>
      <c r="E10227" s="37"/>
      <c r="F10227" s="37"/>
      <c r="G10227" s="38"/>
      <c r="H10227" s="37"/>
      <c r="I10227" s="41"/>
      <c r="J10227" s="41"/>
      <c r="K10227" s="37"/>
      <c r="L10227" s="37"/>
      <c r="M10227" s="37"/>
      <c r="N10227" s="37"/>
      <c r="O10227" s="38"/>
    </row>
    <row r="10228" spans="2:15" x14ac:dyDescent="0.4">
      <c r="B10228" s="63"/>
      <c r="C10228" s="37"/>
      <c r="D10228" s="37"/>
      <c r="E10228" s="37"/>
      <c r="F10228" s="37"/>
      <c r="G10228" s="38"/>
      <c r="H10228" s="37"/>
      <c r="I10228" s="41"/>
      <c r="J10228" s="41"/>
      <c r="K10228" s="37"/>
      <c r="L10228" s="37"/>
      <c r="M10228" s="37"/>
      <c r="N10228" s="37"/>
      <c r="O10228" s="38"/>
    </row>
    <row r="10229" spans="2:15" x14ac:dyDescent="0.4">
      <c r="B10229" s="63"/>
      <c r="C10229" s="37"/>
      <c r="D10229" s="37"/>
      <c r="E10229" s="37"/>
      <c r="F10229" s="37"/>
      <c r="G10229" s="38"/>
      <c r="H10229" s="37"/>
      <c r="I10229" s="41"/>
      <c r="J10229" s="41"/>
      <c r="K10229" s="37"/>
      <c r="L10229" s="37"/>
      <c r="M10229" s="37"/>
      <c r="N10229" s="37"/>
      <c r="O10229" s="38"/>
    </row>
    <row r="10230" spans="2:15" x14ac:dyDescent="0.4">
      <c r="B10230" s="63"/>
      <c r="C10230" s="37"/>
      <c r="D10230" s="37"/>
      <c r="E10230" s="37"/>
      <c r="F10230" s="37"/>
      <c r="G10230" s="38"/>
      <c r="H10230" s="37"/>
      <c r="I10230" s="41"/>
      <c r="J10230" s="41"/>
      <c r="K10230" s="37"/>
      <c r="L10230" s="37"/>
      <c r="M10230" s="37"/>
      <c r="N10230" s="37"/>
      <c r="O10230" s="38"/>
    </row>
    <row r="10231" spans="2:15" x14ac:dyDescent="0.4">
      <c r="B10231" s="63"/>
      <c r="C10231" s="37"/>
      <c r="D10231" s="37"/>
      <c r="E10231" s="37"/>
      <c r="F10231" s="37"/>
      <c r="G10231" s="38"/>
      <c r="H10231" s="37"/>
      <c r="I10231" s="41"/>
      <c r="J10231" s="41"/>
      <c r="K10231" s="37"/>
      <c r="L10231" s="37"/>
      <c r="M10231" s="37"/>
      <c r="N10231" s="37"/>
      <c r="O10231" s="38"/>
    </row>
    <row r="10232" spans="2:15" x14ac:dyDescent="0.4">
      <c r="B10232" s="63"/>
      <c r="C10232" s="37"/>
      <c r="D10232" s="37"/>
      <c r="E10232" s="37"/>
      <c r="F10232" s="37"/>
      <c r="G10232" s="38"/>
      <c r="H10232" s="37"/>
      <c r="I10232" s="41"/>
      <c r="J10232" s="41"/>
      <c r="K10232" s="37"/>
      <c r="L10232" s="37"/>
      <c r="M10232" s="37"/>
      <c r="N10232" s="37"/>
      <c r="O10232" s="38"/>
    </row>
    <row r="10233" spans="2:15" x14ac:dyDescent="0.4">
      <c r="B10233" s="63"/>
      <c r="C10233" s="37"/>
      <c r="D10233" s="37"/>
      <c r="E10233" s="37"/>
      <c r="F10233" s="37"/>
      <c r="G10233" s="38"/>
      <c r="H10233" s="37"/>
      <c r="I10233" s="41"/>
      <c r="J10233" s="41"/>
      <c r="K10233" s="37"/>
      <c r="L10233" s="37"/>
      <c r="M10233" s="37"/>
      <c r="N10233" s="37"/>
      <c r="O10233" s="38"/>
    </row>
    <row r="10234" spans="2:15" x14ac:dyDescent="0.4">
      <c r="B10234" s="63"/>
      <c r="C10234" s="37"/>
      <c r="D10234" s="37"/>
      <c r="E10234" s="37"/>
      <c r="F10234" s="37"/>
      <c r="G10234" s="38"/>
      <c r="H10234" s="37"/>
      <c r="I10234" s="41"/>
      <c r="J10234" s="41"/>
      <c r="K10234" s="37"/>
      <c r="L10234" s="37"/>
      <c r="M10234" s="37"/>
      <c r="N10234" s="37"/>
      <c r="O10234" s="38"/>
    </row>
    <row r="10235" spans="2:15" x14ac:dyDescent="0.4">
      <c r="B10235" s="63"/>
      <c r="C10235" s="37"/>
      <c r="D10235" s="37"/>
      <c r="E10235" s="37"/>
      <c r="F10235" s="37"/>
      <c r="G10235" s="38"/>
      <c r="H10235" s="37"/>
      <c r="I10235" s="41"/>
      <c r="J10235" s="41"/>
      <c r="K10235" s="37"/>
      <c r="L10235" s="37"/>
      <c r="M10235" s="37"/>
      <c r="N10235" s="37"/>
      <c r="O10235" s="38"/>
    </row>
    <row r="10236" spans="2:15" x14ac:dyDescent="0.4">
      <c r="B10236" s="63"/>
      <c r="C10236" s="37"/>
      <c r="D10236" s="37"/>
      <c r="E10236" s="37"/>
      <c r="F10236" s="37"/>
      <c r="G10236" s="38"/>
      <c r="H10236" s="37"/>
      <c r="I10236" s="41"/>
      <c r="J10236" s="41"/>
      <c r="K10236" s="37"/>
      <c r="L10236" s="37"/>
      <c r="M10236" s="37"/>
      <c r="N10236" s="37"/>
      <c r="O10236" s="38"/>
    </row>
    <row r="10237" spans="2:15" x14ac:dyDescent="0.4">
      <c r="B10237" s="63"/>
      <c r="C10237" s="37"/>
      <c r="D10237" s="37"/>
      <c r="E10237" s="37"/>
      <c r="F10237" s="37"/>
      <c r="G10237" s="38"/>
      <c r="H10237" s="37"/>
      <c r="I10237" s="41"/>
      <c r="J10237" s="41"/>
      <c r="K10237" s="37"/>
      <c r="L10237" s="37"/>
      <c r="M10237" s="37"/>
      <c r="N10237" s="37"/>
      <c r="O10237" s="38"/>
    </row>
    <row r="10238" spans="2:15" x14ac:dyDescent="0.4">
      <c r="B10238" s="63"/>
      <c r="C10238" s="37"/>
      <c r="D10238" s="37"/>
      <c r="E10238" s="37"/>
      <c r="F10238" s="37"/>
      <c r="G10238" s="38"/>
      <c r="H10238" s="37"/>
      <c r="I10238" s="41"/>
      <c r="J10238" s="41"/>
      <c r="K10238" s="37"/>
      <c r="L10238" s="37"/>
      <c r="M10238" s="37"/>
      <c r="N10238" s="37"/>
      <c r="O10238" s="38"/>
    </row>
    <row r="10239" spans="2:15" x14ac:dyDescent="0.4">
      <c r="B10239" s="63"/>
      <c r="C10239" s="37"/>
      <c r="D10239" s="37"/>
      <c r="E10239" s="37"/>
      <c r="F10239" s="37"/>
      <c r="G10239" s="38"/>
      <c r="H10239" s="37"/>
      <c r="I10239" s="41"/>
      <c r="J10239" s="41"/>
      <c r="K10239" s="37"/>
      <c r="L10239" s="37"/>
      <c r="M10239" s="37"/>
      <c r="N10239" s="37"/>
      <c r="O10239" s="38"/>
    </row>
    <row r="10240" spans="2:15" x14ac:dyDescent="0.4">
      <c r="B10240" s="63"/>
      <c r="C10240" s="37"/>
      <c r="D10240" s="37"/>
      <c r="E10240" s="37"/>
      <c r="F10240" s="37"/>
      <c r="G10240" s="38"/>
      <c r="H10240" s="37"/>
      <c r="I10240" s="41"/>
      <c r="J10240" s="41"/>
      <c r="K10240" s="37"/>
      <c r="L10240" s="37"/>
      <c r="M10240" s="37"/>
      <c r="N10240" s="37"/>
      <c r="O10240" s="38"/>
    </row>
    <row r="10241" spans="2:15" x14ac:dyDescent="0.4">
      <c r="B10241" s="63"/>
      <c r="C10241" s="37"/>
      <c r="D10241" s="37"/>
      <c r="E10241" s="37"/>
      <c r="F10241" s="37"/>
      <c r="G10241" s="38"/>
      <c r="H10241" s="37"/>
      <c r="I10241" s="41"/>
      <c r="J10241" s="41"/>
      <c r="K10241" s="37"/>
      <c r="L10241" s="37"/>
      <c r="M10241" s="37"/>
      <c r="N10241" s="37"/>
      <c r="O10241" s="38"/>
    </row>
    <row r="10242" spans="2:15" x14ac:dyDescent="0.4">
      <c r="B10242" s="63"/>
      <c r="C10242" s="37"/>
      <c r="D10242" s="37"/>
      <c r="E10242" s="37"/>
      <c r="F10242" s="37"/>
      <c r="G10242" s="38"/>
      <c r="H10242" s="37"/>
      <c r="I10242" s="41"/>
      <c r="J10242" s="41"/>
      <c r="K10242" s="37"/>
      <c r="L10242" s="37"/>
      <c r="M10242" s="37"/>
      <c r="N10242" s="37"/>
      <c r="O10242" s="38"/>
    </row>
    <row r="10243" spans="2:15" x14ac:dyDescent="0.4">
      <c r="B10243" s="63"/>
      <c r="C10243" s="37"/>
      <c r="D10243" s="37"/>
      <c r="E10243" s="37"/>
      <c r="F10243" s="37"/>
      <c r="G10243" s="38"/>
      <c r="H10243" s="37"/>
      <c r="I10243" s="41"/>
      <c r="J10243" s="41"/>
      <c r="K10243" s="37"/>
      <c r="L10243" s="37"/>
      <c r="M10243" s="37"/>
      <c r="N10243" s="37"/>
      <c r="O10243" s="38"/>
    </row>
    <row r="10244" spans="2:15" x14ac:dyDescent="0.4">
      <c r="B10244" s="63"/>
      <c r="C10244" s="37"/>
      <c r="D10244" s="37"/>
      <c r="E10244" s="37"/>
      <c r="F10244" s="37"/>
      <c r="G10244" s="38"/>
      <c r="H10244" s="37"/>
      <c r="I10244" s="41"/>
      <c r="J10244" s="41"/>
      <c r="K10244" s="37"/>
      <c r="L10244" s="37"/>
      <c r="M10244" s="37"/>
      <c r="N10244" s="37"/>
      <c r="O10244" s="38"/>
    </row>
    <row r="10245" spans="2:15" x14ac:dyDescent="0.4">
      <c r="B10245" s="63"/>
      <c r="C10245" s="37"/>
      <c r="D10245" s="37"/>
      <c r="E10245" s="37"/>
      <c r="F10245" s="37"/>
      <c r="G10245" s="38"/>
      <c r="H10245" s="37"/>
      <c r="I10245" s="41"/>
      <c r="J10245" s="41"/>
      <c r="K10245" s="37"/>
      <c r="L10245" s="37"/>
      <c r="M10245" s="37"/>
      <c r="N10245" s="37"/>
      <c r="O10245" s="38"/>
    </row>
    <row r="10246" spans="2:15" x14ac:dyDescent="0.4">
      <c r="B10246" s="63"/>
      <c r="C10246" s="37"/>
      <c r="D10246" s="37"/>
      <c r="E10246" s="37"/>
      <c r="F10246" s="37"/>
      <c r="G10246" s="38"/>
      <c r="H10246" s="37"/>
      <c r="I10246" s="41"/>
      <c r="J10246" s="41"/>
      <c r="K10246" s="37"/>
      <c r="L10246" s="37"/>
      <c r="M10246" s="37"/>
      <c r="N10246" s="37"/>
      <c r="O10246" s="38"/>
    </row>
    <row r="10247" spans="2:15" x14ac:dyDescent="0.4">
      <c r="B10247" s="63"/>
      <c r="C10247" s="37"/>
      <c r="D10247" s="37"/>
      <c r="E10247" s="37"/>
      <c r="F10247" s="37"/>
      <c r="G10247" s="38"/>
      <c r="H10247" s="37"/>
      <c r="I10247" s="41"/>
      <c r="J10247" s="41"/>
      <c r="K10247" s="37"/>
      <c r="L10247" s="37"/>
      <c r="M10247" s="37"/>
      <c r="N10247" s="37"/>
      <c r="O10247" s="38"/>
    </row>
    <row r="10248" spans="2:15" x14ac:dyDescent="0.4">
      <c r="B10248" s="63"/>
      <c r="C10248" s="37"/>
      <c r="D10248" s="37"/>
      <c r="E10248" s="37"/>
      <c r="F10248" s="37"/>
      <c r="G10248" s="38"/>
      <c r="H10248" s="37"/>
      <c r="I10248" s="41"/>
      <c r="J10248" s="41"/>
      <c r="K10248" s="37"/>
      <c r="L10248" s="37"/>
      <c r="M10248" s="37"/>
      <c r="N10248" s="37"/>
      <c r="O10248" s="38"/>
    </row>
    <row r="10249" spans="2:15" x14ac:dyDescent="0.4">
      <c r="B10249" s="63"/>
      <c r="C10249" s="37"/>
      <c r="D10249" s="37"/>
      <c r="E10249" s="37"/>
      <c r="F10249" s="37"/>
      <c r="G10249" s="38"/>
      <c r="H10249" s="37"/>
      <c r="I10249" s="41"/>
      <c r="J10249" s="41"/>
      <c r="K10249" s="37"/>
      <c r="L10249" s="37"/>
      <c r="M10249" s="37"/>
      <c r="N10249" s="37"/>
      <c r="O10249" s="38"/>
    </row>
    <row r="10250" spans="2:15" x14ac:dyDescent="0.4">
      <c r="B10250" s="63"/>
      <c r="C10250" s="37"/>
      <c r="D10250" s="37"/>
      <c r="E10250" s="37"/>
      <c r="F10250" s="37"/>
      <c r="G10250" s="38"/>
      <c r="H10250" s="37"/>
      <c r="I10250" s="41"/>
      <c r="J10250" s="41"/>
      <c r="K10250" s="37"/>
      <c r="L10250" s="37"/>
      <c r="M10250" s="37"/>
      <c r="N10250" s="37"/>
      <c r="O10250" s="38"/>
    </row>
    <row r="10251" spans="2:15" x14ac:dyDescent="0.4">
      <c r="B10251" s="63"/>
      <c r="C10251" s="37"/>
      <c r="D10251" s="37"/>
      <c r="E10251" s="37"/>
      <c r="F10251" s="37"/>
      <c r="G10251" s="38"/>
      <c r="H10251" s="37"/>
      <c r="I10251" s="41"/>
      <c r="J10251" s="41"/>
      <c r="K10251" s="37"/>
      <c r="L10251" s="37"/>
      <c r="M10251" s="37"/>
      <c r="N10251" s="37"/>
      <c r="O10251" s="38"/>
    </row>
    <row r="10252" spans="2:15" x14ac:dyDescent="0.4">
      <c r="B10252" s="63"/>
      <c r="C10252" s="37"/>
      <c r="D10252" s="37"/>
      <c r="E10252" s="37"/>
      <c r="F10252" s="37"/>
      <c r="G10252" s="38"/>
      <c r="H10252" s="37"/>
      <c r="I10252" s="41"/>
      <c r="J10252" s="41"/>
      <c r="K10252" s="37"/>
      <c r="L10252" s="37"/>
      <c r="M10252" s="37"/>
      <c r="N10252" s="37"/>
      <c r="O10252" s="38"/>
    </row>
    <row r="10253" spans="2:15" x14ac:dyDescent="0.4">
      <c r="B10253" s="63"/>
      <c r="C10253" s="37"/>
      <c r="D10253" s="37"/>
      <c r="E10253" s="37"/>
      <c r="F10253" s="37"/>
      <c r="G10253" s="38"/>
      <c r="H10253" s="37"/>
      <c r="I10253" s="41"/>
      <c r="J10253" s="41"/>
      <c r="K10253" s="37"/>
      <c r="L10253" s="37"/>
      <c r="M10253" s="37"/>
      <c r="N10253" s="37"/>
      <c r="O10253" s="38"/>
    </row>
    <row r="10254" spans="2:15" x14ac:dyDescent="0.4">
      <c r="B10254" s="63"/>
      <c r="C10254" s="37"/>
      <c r="D10254" s="37"/>
      <c r="E10254" s="37"/>
      <c r="F10254" s="37"/>
      <c r="G10254" s="38"/>
      <c r="H10254" s="37"/>
      <c r="I10254" s="41"/>
      <c r="J10254" s="41"/>
      <c r="K10254" s="37"/>
      <c r="L10254" s="37"/>
      <c r="M10254" s="37"/>
      <c r="N10254" s="37"/>
      <c r="O10254" s="38"/>
    </row>
    <row r="10255" spans="2:15" x14ac:dyDescent="0.4">
      <c r="B10255" s="63"/>
      <c r="C10255" s="37"/>
      <c r="D10255" s="37"/>
      <c r="E10255" s="37"/>
      <c r="F10255" s="37"/>
      <c r="G10255" s="38"/>
      <c r="H10255" s="37"/>
      <c r="I10255" s="41"/>
      <c r="J10255" s="41"/>
      <c r="K10255" s="37"/>
      <c r="L10255" s="37"/>
      <c r="M10255" s="37"/>
      <c r="N10255" s="37"/>
      <c r="O10255" s="38"/>
    </row>
    <row r="10256" spans="2:15" x14ac:dyDescent="0.4">
      <c r="B10256" s="63"/>
      <c r="C10256" s="37"/>
      <c r="D10256" s="37"/>
      <c r="E10256" s="37"/>
      <c r="F10256" s="37"/>
      <c r="G10256" s="38"/>
      <c r="H10256" s="37"/>
      <c r="I10256" s="41"/>
      <c r="J10256" s="41"/>
      <c r="K10256" s="37"/>
      <c r="L10256" s="37"/>
      <c r="M10256" s="37"/>
      <c r="N10256" s="37"/>
      <c r="O10256" s="38"/>
    </row>
    <row r="10257" spans="2:15" x14ac:dyDescent="0.4">
      <c r="B10257" s="63"/>
      <c r="C10257" s="37"/>
      <c r="D10257" s="37"/>
      <c r="E10257" s="37"/>
      <c r="F10257" s="37"/>
      <c r="G10257" s="38"/>
      <c r="H10257" s="37"/>
      <c r="I10257" s="41"/>
      <c r="J10257" s="41"/>
      <c r="K10257" s="37"/>
      <c r="L10257" s="37"/>
      <c r="M10257" s="37"/>
      <c r="N10257" s="37"/>
      <c r="O10257" s="38"/>
    </row>
    <row r="10258" spans="2:15" x14ac:dyDescent="0.4">
      <c r="B10258" s="63"/>
      <c r="C10258" s="37"/>
      <c r="D10258" s="37"/>
      <c r="E10258" s="37"/>
      <c r="F10258" s="37"/>
      <c r="G10258" s="38"/>
      <c r="H10258" s="37"/>
      <c r="I10258" s="41"/>
      <c r="J10258" s="41"/>
      <c r="K10258" s="37"/>
      <c r="L10258" s="37"/>
      <c r="M10258" s="37"/>
      <c r="N10258" s="37"/>
      <c r="O10258" s="38"/>
    </row>
    <row r="10259" spans="2:15" x14ac:dyDescent="0.4">
      <c r="B10259" s="63"/>
      <c r="C10259" s="37"/>
      <c r="D10259" s="37"/>
      <c r="E10259" s="37"/>
      <c r="F10259" s="37"/>
      <c r="G10259" s="38"/>
      <c r="H10259" s="37"/>
      <c r="I10259" s="41"/>
      <c r="J10259" s="41"/>
      <c r="K10259" s="37"/>
      <c r="L10259" s="37"/>
      <c r="M10259" s="37"/>
      <c r="N10259" s="37"/>
      <c r="O10259" s="38"/>
    </row>
    <row r="10260" spans="2:15" x14ac:dyDescent="0.4">
      <c r="B10260" s="63"/>
      <c r="C10260" s="37"/>
      <c r="D10260" s="37"/>
      <c r="E10260" s="37"/>
      <c r="F10260" s="37"/>
      <c r="G10260" s="38"/>
      <c r="H10260" s="37"/>
      <c r="I10260" s="41"/>
      <c r="J10260" s="41"/>
      <c r="K10260" s="37"/>
      <c r="L10260" s="37"/>
      <c r="M10260" s="37"/>
      <c r="N10260" s="37"/>
      <c r="O10260" s="38"/>
    </row>
    <row r="10261" spans="2:15" x14ac:dyDescent="0.4">
      <c r="B10261" s="63"/>
      <c r="C10261" s="37"/>
      <c r="D10261" s="37"/>
      <c r="E10261" s="37"/>
      <c r="F10261" s="37"/>
      <c r="G10261" s="38"/>
      <c r="H10261" s="37"/>
      <c r="I10261" s="41"/>
      <c r="J10261" s="41"/>
      <c r="K10261" s="37"/>
      <c r="L10261" s="37"/>
      <c r="M10261" s="37"/>
      <c r="N10261" s="37"/>
      <c r="O10261" s="38"/>
    </row>
    <row r="10262" spans="2:15" x14ac:dyDescent="0.4">
      <c r="B10262" s="63"/>
      <c r="C10262" s="37"/>
      <c r="D10262" s="37"/>
      <c r="E10262" s="37"/>
      <c r="F10262" s="37"/>
      <c r="G10262" s="38"/>
      <c r="H10262" s="37"/>
      <c r="I10262" s="41"/>
      <c r="J10262" s="41"/>
      <c r="K10262" s="37"/>
      <c r="L10262" s="37"/>
      <c r="M10262" s="37"/>
      <c r="N10262" s="37"/>
      <c r="O10262" s="38"/>
    </row>
    <row r="10263" spans="2:15" x14ac:dyDescent="0.4">
      <c r="B10263" s="63"/>
      <c r="C10263" s="37"/>
      <c r="D10263" s="37"/>
      <c r="E10263" s="37"/>
      <c r="F10263" s="37"/>
      <c r="G10263" s="38"/>
      <c r="H10263" s="37"/>
      <c r="I10263" s="41"/>
      <c r="J10263" s="41"/>
      <c r="K10263" s="37"/>
      <c r="L10263" s="37"/>
      <c r="M10263" s="37"/>
      <c r="N10263" s="37"/>
      <c r="O10263" s="38"/>
    </row>
    <row r="10264" spans="2:15" x14ac:dyDescent="0.4">
      <c r="B10264" s="63"/>
      <c r="C10264" s="37"/>
      <c r="D10264" s="37"/>
      <c r="E10264" s="37"/>
      <c r="F10264" s="37"/>
      <c r="G10264" s="38"/>
      <c r="H10264" s="37"/>
      <c r="I10264" s="41"/>
      <c r="J10264" s="41"/>
      <c r="K10264" s="37"/>
      <c r="L10264" s="37"/>
      <c r="M10264" s="37"/>
      <c r="N10264" s="37"/>
      <c r="O10264" s="38"/>
    </row>
    <row r="10265" spans="2:15" x14ac:dyDescent="0.4">
      <c r="B10265" s="63"/>
      <c r="C10265" s="37"/>
      <c r="D10265" s="37"/>
      <c r="E10265" s="37"/>
      <c r="F10265" s="37"/>
      <c r="G10265" s="38"/>
      <c r="H10265" s="37"/>
      <c r="I10265" s="41"/>
      <c r="J10265" s="41"/>
      <c r="K10265" s="37"/>
      <c r="L10265" s="37"/>
      <c r="M10265" s="37"/>
      <c r="N10265" s="37"/>
      <c r="O10265" s="38"/>
    </row>
    <row r="10266" spans="2:15" x14ac:dyDescent="0.4">
      <c r="B10266" s="63"/>
      <c r="C10266" s="37"/>
      <c r="D10266" s="37"/>
      <c r="E10266" s="37"/>
      <c r="F10266" s="37"/>
      <c r="G10266" s="38"/>
      <c r="H10266" s="37"/>
      <c r="I10266" s="41"/>
      <c r="J10266" s="41"/>
      <c r="K10266" s="37"/>
      <c r="L10266" s="37"/>
      <c r="M10266" s="37"/>
      <c r="N10266" s="37"/>
      <c r="O10266" s="38"/>
    </row>
    <row r="10267" spans="2:15" x14ac:dyDescent="0.4">
      <c r="B10267" s="63"/>
      <c r="C10267" s="37"/>
      <c r="D10267" s="37"/>
      <c r="E10267" s="37"/>
      <c r="F10267" s="37"/>
      <c r="G10267" s="38"/>
      <c r="H10267" s="37"/>
      <c r="I10267" s="41"/>
      <c r="J10267" s="41"/>
      <c r="K10267" s="37"/>
      <c r="L10267" s="37"/>
      <c r="M10267" s="37"/>
      <c r="N10267" s="37"/>
      <c r="O10267" s="38"/>
    </row>
    <row r="10268" spans="2:15" x14ac:dyDescent="0.4">
      <c r="B10268" s="63"/>
      <c r="C10268" s="37"/>
      <c r="D10268" s="37"/>
      <c r="E10268" s="37"/>
      <c r="F10268" s="37"/>
      <c r="G10268" s="38"/>
      <c r="H10268" s="37"/>
      <c r="I10268" s="41"/>
      <c r="J10268" s="41"/>
      <c r="K10268" s="37"/>
      <c r="L10268" s="37"/>
      <c r="M10268" s="37"/>
      <c r="N10268" s="37"/>
      <c r="O10268" s="38"/>
    </row>
    <row r="10269" spans="2:15" x14ac:dyDescent="0.4">
      <c r="B10269" s="63"/>
      <c r="C10269" s="37"/>
      <c r="D10269" s="37"/>
      <c r="E10269" s="37"/>
      <c r="F10269" s="37"/>
      <c r="G10269" s="38"/>
      <c r="H10269" s="37"/>
      <c r="I10269" s="41"/>
      <c r="J10269" s="41"/>
      <c r="K10269" s="37"/>
      <c r="L10269" s="37"/>
      <c r="M10269" s="37"/>
      <c r="N10269" s="37"/>
      <c r="O10269" s="38"/>
    </row>
    <row r="10270" spans="2:15" x14ac:dyDescent="0.4">
      <c r="B10270" s="63"/>
      <c r="C10270" s="37"/>
      <c r="D10270" s="37"/>
      <c r="E10270" s="37"/>
      <c r="F10270" s="37"/>
      <c r="G10270" s="38"/>
      <c r="H10270" s="37"/>
      <c r="I10270" s="41"/>
      <c r="J10270" s="41"/>
      <c r="K10270" s="37"/>
      <c r="L10270" s="37"/>
      <c r="M10270" s="37"/>
      <c r="N10270" s="37"/>
      <c r="O10270" s="38"/>
    </row>
    <row r="10271" spans="2:15" x14ac:dyDescent="0.4">
      <c r="B10271" s="63"/>
      <c r="C10271" s="37"/>
      <c r="D10271" s="37"/>
      <c r="E10271" s="37"/>
      <c r="F10271" s="37"/>
      <c r="G10271" s="38"/>
      <c r="H10271" s="37"/>
      <c r="I10271" s="41"/>
      <c r="J10271" s="41"/>
      <c r="K10271" s="37"/>
      <c r="L10271" s="37"/>
      <c r="M10271" s="37"/>
      <c r="N10271" s="37"/>
      <c r="O10271" s="38"/>
    </row>
    <row r="10272" spans="2:15" x14ac:dyDescent="0.4">
      <c r="B10272" s="63"/>
      <c r="C10272" s="37"/>
      <c r="D10272" s="37"/>
      <c r="E10272" s="37"/>
      <c r="F10272" s="37"/>
      <c r="G10272" s="38"/>
      <c r="H10272" s="37"/>
      <c r="I10272" s="41"/>
      <c r="J10272" s="41"/>
      <c r="K10272" s="37"/>
      <c r="L10272" s="37"/>
      <c r="M10272" s="37"/>
      <c r="N10272" s="37"/>
      <c r="O10272" s="38"/>
    </row>
    <row r="10273" spans="2:15" x14ac:dyDescent="0.4">
      <c r="B10273" s="63"/>
      <c r="C10273" s="37"/>
      <c r="D10273" s="37"/>
      <c r="E10273" s="37"/>
      <c r="F10273" s="37"/>
      <c r="G10273" s="38"/>
      <c r="H10273" s="37"/>
      <c r="I10273" s="41"/>
      <c r="J10273" s="41"/>
      <c r="K10273" s="37"/>
      <c r="L10273" s="37"/>
      <c r="M10273" s="37"/>
      <c r="N10273" s="37"/>
      <c r="O10273" s="38"/>
    </row>
    <row r="10274" spans="2:15" x14ac:dyDescent="0.4">
      <c r="B10274" s="63"/>
      <c r="C10274" s="37"/>
      <c r="D10274" s="37"/>
      <c r="E10274" s="37"/>
      <c r="F10274" s="37"/>
      <c r="G10274" s="38"/>
      <c r="H10274" s="37"/>
      <c r="I10274" s="41"/>
      <c r="J10274" s="41"/>
      <c r="K10274" s="37"/>
      <c r="L10274" s="37"/>
      <c r="M10274" s="37"/>
      <c r="N10274" s="37"/>
      <c r="O10274" s="38"/>
    </row>
    <row r="10275" spans="2:15" x14ac:dyDescent="0.4">
      <c r="B10275" s="63"/>
      <c r="C10275" s="37"/>
      <c r="D10275" s="37"/>
      <c r="E10275" s="37"/>
      <c r="F10275" s="37"/>
      <c r="G10275" s="38"/>
      <c r="H10275" s="37"/>
      <c r="I10275" s="41"/>
      <c r="J10275" s="41"/>
      <c r="K10275" s="37"/>
      <c r="L10275" s="37"/>
      <c r="M10275" s="37"/>
      <c r="N10275" s="37"/>
      <c r="O10275" s="38"/>
    </row>
    <row r="10276" spans="2:15" x14ac:dyDescent="0.4">
      <c r="B10276" s="63"/>
      <c r="C10276" s="37"/>
      <c r="D10276" s="37"/>
      <c r="E10276" s="37"/>
      <c r="F10276" s="37"/>
      <c r="G10276" s="38"/>
      <c r="H10276" s="37"/>
      <c r="I10276" s="41"/>
      <c r="J10276" s="41"/>
      <c r="K10276" s="37"/>
      <c r="L10276" s="37"/>
      <c r="M10276" s="37"/>
      <c r="N10276" s="37"/>
      <c r="O10276" s="38"/>
    </row>
    <row r="10277" spans="2:15" x14ac:dyDescent="0.4">
      <c r="B10277" s="63"/>
      <c r="C10277" s="37"/>
      <c r="D10277" s="37"/>
      <c r="E10277" s="37"/>
      <c r="F10277" s="37"/>
      <c r="G10277" s="38"/>
      <c r="H10277" s="37"/>
      <c r="I10277" s="41"/>
      <c r="J10277" s="41"/>
      <c r="K10277" s="37"/>
      <c r="L10277" s="37"/>
      <c r="M10277" s="37"/>
      <c r="N10277" s="37"/>
      <c r="O10277" s="38"/>
    </row>
    <row r="10278" spans="2:15" x14ac:dyDescent="0.4">
      <c r="B10278" s="63"/>
      <c r="C10278" s="37"/>
      <c r="D10278" s="37"/>
      <c r="E10278" s="37"/>
      <c r="F10278" s="37"/>
      <c r="G10278" s="38"/>
      <c r="H10278" s="37"/>
      <c r="I10278" s="41"/>
      <c r="J10278" s="41"/>
      <c r="K10278" s="37"/>
      <c r="L10278" s="37"/>
      <c r="M10278" s="37"/>
      <c r="N10278" s="37"/>
      <c r="O10278" s="38"/>
    </row>
    <row r="10279" spans="2:15" x14ac:dyDescent="0.4">
      <c r="B10279" s="63"/>
      <c r="C10279" s="37"/>
      <c r="D10279" s="37"/>
      <c r="E10279" s="37"/>
      <c r="F10279" s="37"/>
      <c r="G10279" s="38"/>
      <c r="H10279" s="37"/>
      <c r="I10279" s="41"/>
      <c r="J10279" s="41"/>
      <c r="K10279" s="37"/>
      <c r="L10279" s="37"/>
      <c r="M10279" s="37"/>
      <c r="N10279" s="37"/>
      <c r="O10279" s="38"/>
    </row>
    <row r="10280" spans="2:15" x14ac:dyDescent="0.4">
      <c r="B10280" s="63"/>
      <c r="C10280" s="37"/>
      <c r="D10280" s="37"/>
      <c r="E10280" s="37"/>
      <c r="F10280" s="37"/>
      <c r="G10280" s="38"/>
      <c r="H10280" s="37"/>
      <c r="I10280" s="41"/>
      <c r="J10280" s="41"/>
      <c r="K10280" s="37"/>
      <c r="L10280" s="37"/>
      <c r="M10280" s="37"/>
      <c r="N10280" s="37"/>
      <c r="O10280" s="38"/>
    </row>
    <row r="10281" spans="2:15" x14ac:dyDescent="0.4">
      <c r="B10281" s="63"/>
      <c r="C10281" s="37"/>
      <c r="D10281" s="37"/>
      <c r="E10281" s="37"/>
      <c r="F10281" s="37"/>
      <c r="G10281" s="38"/>
      <c r="H10281" s="37"/>
      <c r="I10281" s="41"/>
      <c r="J10281" s="41"/>
      <c r="K10281" s="37"/>
      <c r="L10281" s="37"/>
      <c r="M10281" s="37"/>
      <c r="N10281" s="37"/>
      <c r="O10281" s="38"/>
    </row>
    <row r="10282" spans="2:15" x14ac:dyDescent="0.4">
      <c r="B10282" s="63"/>
      <c r="C10282" s="37"/>
      <c r="D10282" s="37"/>
      <c r="E10282" s="37"/>
      <c r="F10282" s="37"/>
      <c r="G10282" s="38"/>
      <c r="H10282" s="37"/>
      <c r="I10282" s="41"/>
      <c r="J10282" s="41"/>
      <c r="K10282" s="37"/>
      <c r="L10282" s="37"/>
      <c r="M10282" s="37"/>
      <c r="N10282" s="37"/>
      <c r="O10282" s="38"/>
    </row>
    <row r="10283" spans="2:15" x14ac:dyDescent="0.4">
      <c r="B10283" s="63"/>
      <c r="C10283" s="37"/>
      <c r="D10283" s="37"/>
      <c r="E10283" s="37"/>
      <c r="F10283" s="37"/>
      <c r="G10283" s="38"/>
      <c r="H10283" s="37"/>
      <c r="I10283" s="41"/>
      <c r="J10283" s="41"/>
      <c r="K10283" s="37"/>
      <c r="L10283" s="37"/>
      <c r="M10283" s="37"/>
      <c r="N10283" s="37"/>
      <c r="O10283" s="38"/>
    </row>
    <row r="10284" spans="2:15" x14ac:dyDescent="0.4">
      <c r="B10284" s="63"/>
      <c r="C10284" s="37"/>
      <c r="D10284" s="37"/>
      <c r="E10284" s="37"/>
      <c r="F10284" s="37"/>
      <c r="G10284" s="38"/>
      <c r="H10284" s="37"/>
      <c r="I10284" s="41"/>
      <c r="J10284" s="41"/>
      <c r="K10284" s="37"/>
      <c r="L10284" s="37"/>
      <c r="M10284" s="37"/>
      <c r="N10284" s="37"/>
      <c r="O10284" s="38"/>
    </row>
    <row r="10285" spans="2:15" x14ac:dyDescent="0.4">
      <c r="B10285" s="63"/>
      <c r="C10285" s="37"/>
      <c r="D10285" s="37"/>
      <c r="E10285" s="37"/>
      <c r="F10285" s="37"/>
      <c r="G10285" s="38"/>
      <c r="H10285" s="37"/>
      <c r="I10285" s="41"/>
      <c r="J10285" s="41"/>
      <c r="K10285" s="37"/>
      <c r="L10285" s="37"/>
      <c r="M10285" s="37"/>
      <c r="N10285" s="37"/>
      <c r="O10285" s="38"/>
    </row>
    <row r="10286" spans="2:15" x14ac:dyDescent="0.4">
      <c r="B10286" s="63"/>
      <c r="C10286" s="37"/>
      <c r="D10286" s="37"/>
      <c r="E10286" s="37"/>
      <c r="F10286" s="37"/>
      <c r="G10286" s="38"/>
      <c r="H10286" s="37"/>
      <c r="I10286" s="41"/>
      <c r="J10286" s="41"/>
      <c r="K10286" s="37"/>
      <c r="L10286" s="37"/>
      <c r="M10286" s="37"/>
      <c r="N10286" s="37"/>
      <c r="O10286" s="38"/>
    </row>
    <row r="10287" spans="2:15" x14ac:dyDescent="0.4">
      <c r="B10287" s="63"/>
      <c r="C10287" s="37"/>
      <c r="D10287" s="37"/>
      <c r="E10287" s="37"/>
      <c r="F10287" s="37"/>
      <c r="G10287" s="38"/>
      <c r="H10287" s="37"/>
      <c r="I10287" s="41"/>
      <c r="J10287" s="41"/>
      <c r="K10287" s="37"/>
      <c r="L10287" s="37"/>
      <c r="M10287" s="37"/>
      <c r="N10287" s="37"/>
      <c r="O10287" s="38"/>
    </row>
    <row r="10288" spans="2:15" x14ac:dyDescent="0.4">
      <c r="B10288" s="63"/>
      <c r="C10288" s="37"/>
      <c r="D10288" s="37"/>
      <c r="E10288" s="37"/>
      <c r="F10288" s="37"/>
      <c r="G10288" s="38"/>
      <c r="H10288" s="37"/>
      <c r="I10288" s="41"/>
      <c r="J10288" s="41"/>
      <c r="K10288" s="37"/>
      <c r="L10288" s="37"/>
      <c r="M10288" s="37"/>
      <c r="N10288" s="37"/>
      <c r="O10288" s="38"/>
    </row>
    <row r="10289" spans="2:15" x14ac:dyDescent="0.4">
      <c r="B10289" s="63"/>
      <c r="C10289" s="37"/>
      <c r="D10289" s="37"/>
      <c r="E10289" s="37"/>
      <c r="F10289" s="37"/>
      <c r="G10289" s="38"/>
      <c r="H10289" s="37"/>
      <c r="I10289" s="41"/>
      <c r="J10289" s="41"/>
      <c r="K10289" s="37"/>
      <c r="L10289" s="37"/>
      <c r="M10289" s="37"/>
      <c r="N10289" s="37"/>
      <c r="O10289" s="38"/>
    </row>
    <row r="10290" spans="2:15" x14ac:dyDescent="0.4">
      <c r="B10290" s="63"/>
      <c r="C10290" s="37"/>
      <c r="D10290" s="37"/>
      <c r="E10290" s="37"/>
      <c r="F10290" s="37"/>
      <c r="G10290" s="38"/>
      <c r="H10290" s="37"/>
      <c r="I10290" s="41"/>
      <c r="J10290" s="41"/>
      <c r="K10290" s="37"/>
      <c r="L10290" s="37"/>
      <c r="M10290" s="37"/>
      <c r="N10290" s="37"/>
      <c r="O10290" s="38"/>
    </row>
    <row r="10291" spans="2:15" x14ac:dyDescent="0.4">
      <c r="B10291" s="63"/>
      <c r="C10291" s="37"/>
      <c r="D10291" s="37"/>
      <c r="E10291" s="37"/>
      <c r="F10291" s="37"/>
      <c r="G10291" s="38"/>
      <c r="H10291" s="37"/>
      <c r="I10291" s="41"/>
      <c r="J10291" s="41"/>
      <c r="K10291" s="37"/>
      <c r="L10291" s="37"/>
      <c r="M10291" s="37"/>
      <c r="N10291" s="37"/>
      <c r="O10291" s="38"/>
    </row>
    <row r="10292" spans="2:15" x14ac:dyDescent="0.4">
      <c r="B10292" s="63"/>
      <c r="C10292" s="37"/>
      <c r="D10292" s="37"/>
      <c r="E10292" s="37"/>
      <c r="F10292" s="37"/>
      <c r="G10292" s="38"/>
      <c r="H10292" s="37"/>
      <c r="I10292" s="41"/>
      <c r="J10292" s="41"/>
      <c r="K10292" s="37"/>
      <c r="L10292" s="37"/>
      <c r="M10292" s="37"/>
      <c r="N10292" s="37"/>
      <c r="O10292" s="38"/>
    </row>
    <row r="10293" spans="2:15" x14ac:dyDescent="0.4">
      <c r="B10293" s="63"/>
      <c r="C10293" s="37"/>
      <c r="D10293" s="37"/>
      <c r="E10293" s="37"/>
      <c r="F10293" s="37"/>
      <c r="G10293" s="38"/>
      <c r="H10293" s="37"/>
      <c r="I10293" s="41"/>
      <c r="J10293" s="41"/>
      <c r="K10293" s="37"/>
      <c r="L10293" s="37"/>
      <c r="M10293" s="37"/>
      <c r="N10293" s="37"/>
      <c r="O10293" s="38"/>
    </row>
    <row r="10294" spans="2:15" x14ac:dyDescent="0.4">
      <c r="B10294" s="63"/>
      <c r="C10294" s="37"/>
      <c r="D10294" s="37"/>
      <c r="E10294" s="37"/>
      <c r="F10294" s="37"/>
      <c r="G10294" s="38"/>
      <c r="H10294" s="37"/>
      <c r="I10294" s="41"/>
      <c r="J10294" s="41"/>
      <c r="K10294" s="37"/>
      <c r="L10294" s="37"/>
      <c r="M10294" s="37"/>
      <c r="N10294" s="37"/>
      <c r="O10294" s="38"/>
    </row>
    <row r="10295" spans="2:15" x14ac:dyDescent="0.4">
      <c r="B10295" s="63"/>
      <c r="C10295" s="37"/>
      <c r="D10295" s="37"/>
      <c r="E10295" s="37"/>
      <c r="F10295" s="37"/>
      <c r="G10295" s="38"/>
      <c r="H10295" s="37"/>
      <c r="I10295" s="41"/>
      <c r="J10295" s="41"/>
      <c r="K10295" s="37"/>
      <c r="L10295" s="37"/>
      <c r="M10295" s="37"/>
      <c r="N10295" s="37"/>
      <c r="O10295" s="38"/>
    </row>
    <row r="10296" spans="2:15" x14ac:dyDescent="0.4">
      <c r="B10296" s="63"/>
      <c r="C10296" s="37"/>
      <c r="D10296" s="37"/>
      <c r="E10296" s="37"/>
      <c r="F10296" s="37"/>
      <c r="G10296" s="38"/>
      <c r="H10296" s="37"/>
      <c r="I10296" s="41"/>
      <c r="J10296" s="41"/>
      <c r="K10296" s="37"/>
      <c r="L10296" s="37"/>
      <c r="M10296" s="37"/>
      <c r="N10296" s="37"/>
      <c r="O10296" s="38"/>
    </row>
    <row r="10297" spans="2:15" x14ac:dyDescent="0.4">
      <c r="B10297" s="63"/>
      <c r="C10297" s="37"/>
      <c r="D10297" s="37"/>
      <c r="E10297" s="37"/>
      <c r="F10297" s="37"/>
      <c r="G10297" s="38"/>
      <c r="H10297" s="37"/>
      <c r="I10297" s="41"/>
      <c r="J10297" s="41"/>
      <c r="K10297" s="37"/>
      <c r="L10297" s="37"/>
      <c r="M10297" s="37"/>
      <c r="N10297" s="37"/>
      <c r="O10297" s="38"/>
    </row>
    <row r="10298" spans="2:15" x14ac:dyDescent="0.4">
      <c r="B10298" s="63"/>
      <c r="C10298" s="37"/>
      <c r="D10298" s="37"/>
      <c r="E10298" s="37"/>
      <c r="F10298" s="37"/>
      <c r="G10298" s="38"/>
      <c r="H10298" s="37"/>
      <c r="I10298" s="41"/>
      <c r="J10298" s="41"/>
      <c r="K10298" s="37"/>
      <c r="L10298" s="37"/>
      <c r="M10298" s="37"/>
      <c r="N10298" s="37"/>
      <c r="O10298" s="38"/>
    </row>
    <row r="10299" spans="2:15" x14ac:dyDescent="0.4">
      <c r="B10299" s="63"/>
      <c r="C10299" s="37"/>
      <c r="D10299" s="37"/>
      <c r="E10299" s="37"/>
      <c r="F10299" s="37"/>
      <c r="G10299" s="38"/>
      <c r="H10299" s="37"/>
      <c r="I10299" s="41"/>
      <c r="J10299" s="41"/>
      <c r="K10299" s="37"/>
      <c r="L10299" s="37"/>
      <c r="M10299" s="37"/>
      <c r="N10299" s="37"/>
      <c r="O10299" s="38"/>
    </row>
    <row r="10300" spans="2:15" x14ac:dyDescent="0.4">
      <c r="B10300" s="63"/>
      <c r="C10300" s="37"/>
      <c r="D10300" s="37"/>
      <c r="E10300" s="37"/>
      <c r="F10300" s="37"/>
      <c r="G10300" s="38"/>
      <c r="H10300" s="37"/>
      <c r="I10300" s="41"/>
      <c r="J10300" s="41"/>
      <c r="K10300" s="37"/>
      <c r="L10300" s="37"/>
      <c r="M10300" s="37"/>
      <c r="N10300" s="37"/>
      <c r="O10300" s="38"/>
    </row>
    <row r="10301" spans="2:15" x14ac:dyDescent="0.4">
      <c r="B10301" s="63"/>
      <c r="C10301" s="37"/>
      <c r="D10301" s="37"/>
      <c r="E10301" s="37"/>
      <c r="F10301" s="37"/>
      <c r="G10301" s="38"/>
      <c r="H10301" s="37"/>
      <c r="I10301" s="41"/>
      <c r="J10301" s="41"/>
      <c r="K10301" s="37"/>
      <c r="L10301" s="37"/>
      <c r="M10301" s="37"/>
      <c r="N10301" s="37"/>
      <c r="O10301" s="38"/>
    </row>
    <row r="10302" spans="2:15" x14ac:dyDescent="0.4">
      <c r="B10302" s="63"/>
      <c r="C10302" s="37"/>
      <c r="D10302" s="37"/>
      <c r="E10302" s="37"/>
      <c r="F10302" s="37"/>
      <c r="G10302" s="38"/>
      <c r="H10302" s="37"/>
      <c r="I10302" s="41"/>
      <c r="J10302" s="41"/>
      <c r="K10302" s="37"/>
      <c r="L10302" s="37"/>
      <c r="M10302" s="37"/>
      <c r="N10302" s="37"/>
      <c r="O10302" s="38"/>
    </row>
    <row r="10303" spans="2:15" x14ac:dyDescent="0.4">
      <c r="B10303" s="63"/>
      <c r="C10303" s="37"/>
      <c r="D10303" s="37"/>
      <c r="E10303" s="37"/>
      <c r="F10303" s="37"/>
      <c r="G10303" s="38"/>
      <c r="H10303" s="37"/>
      <c r="I10303" s="41"/>
      <c r="J10303" s="41"/>
      <c r="K10303" s="37"/>
      <c r="L10303" s="37"/>
      <c r="M10303" s="37"/>
      <c r="N10303" s="37"/>
      <c r="O10303" s="38"/>
    </row>
    <row r="10304" spans="2:15" x14ac:dyDescent="0.4">
      <c r="B10304" s="63"/>
      <c r="C10304" s="37"/>
      <c r="D10304" s="37"/>
      <c r="E10304" s="37"/>
      <c r="F10304" s="37"/>
      <c r="G10304" s="38"/>
      <c r="H10304" s="37"/>
      <c r="I10304" s="41"/>
      <c r="J10304" s="41"/>
      <c r="K10304" s="37"/>
      <c r="L10304" s="37"/>
      <c r="M10304" s="37"/>
      <c r="N10304" s="37"/>
      <c r="O10304" s="38"/>
    </row>
    <row r="10305" spans="2:15" x14ac:dyDescent="0.4">
      <c r="B10305" s="63"/>
      <c r="C10305" s="37"/>
      <c r="D10305" s="37"/>
      <c r="E10305" s="37"/>
      <c r="F10305" s="37"/>
      <c r="G10305" s="38"/>
      <c r="H10305" s="37"/>
      <c r="I10305" s="41"/>
      <c r="J10305" s="41"/>
      <c r="K10305" s="37"/>
      <c r="L10305" s="37"/>
      <c r="M10305" s="37"/>
      <c r="N10305" s="37"/>
      <c r="O10305" s="38"/>
    </row>
    <row r="10306" spans="2:15" x14ac:dyDescent="0.4">
      <c r="B10306" s="63"/>
      <c r="C10306" s="37"/>
      <c r="D10306" s="37"/>
      <c r="E10306" s="37"/>
      <c r="F10306" s="37"/>
      <c r="G10306" s="38"/>
      <c r="H10306" s="37"/>
      <c r="I10306" s="41"/>
      <c r="J10306" s="41"/>
      <c r="K10306" s="37"/>
      <c r="L10306" s="37"/>
      <c r="M10306" s="37"/>
      <c r="N10306" s="37"/>
      <c r="O10306" s="38"/>
    </row>
    <row r="10307" spans="2:15" x14ac:dyDescent="0.4">
      <c r="B10307" s="63"/>
      <c r="C10307" s="37"/>
      <c r="D10307" s="37"/>
      <c r="E10307" s="37"/>
      <c r="F10307" s="37"/>
      <c r="G10307" s="38"/>
      <c r="H10307" s="37"/>
      <c r="I10307" s="41"/>
      <c r="J10307" s="41"/>
      <c r="K10307" s="37"/>
      <c r="L10307" s="37"/>
      <c r="M10307" s="37"/>
      <c r="N10307" s="37"/>
      <c r="O10307" s="38"/>
    </row>
    <row r="10308" spans="2:15" x14ac:dyDescent="0.4">
      <c r="B10308" s="63"/>
      <c r="C10308" s="37"/>
      <c r="D10308" s="37"/>
      <c r="E10308" s="37"/>
      <c r="F10308" s="37"/>
      <c r="G10308" s="38"/>
      <c r="H10308" s="37"/>
      <c r="I10308" s="41"/>
      <c r="J10308" s="41"/>
      <c r="K10308" s="37"/>
      <c r="L10308" s="37"/>
      <c r="M10308" s="37"/>
      <c r="N10308" s="37"/>
      <c r="O10308" s="38"/>
    </row>
    <row r="10309" spans="2:15" x14ac:dyDescent="0.4">
      <c r="B10309" s="63"/>
      <c r="C10309" s="37"/>
      <c r="D10309" s="37"/>
      <c r="E10309" s="37"/>
      <c r="F10309" s="37"/>
      <c r="G10309" s="38"/>
      <c r="H10309" s="37"/>
      <c r="I10309" s="41"/>
      <c r="J10309" s="41"/>
      <c r="K10309" s="37"/>
      <c r="L10309" s="37"/>
      <c r="M10309" s="37"/>
      <c r="N10309" s="37"/>
      <c r="O10309" s="38"/>
    </row>
    <row r="10310" spans="2:15" x14ac:dyDescent="0.4">
      <c r="B10310" s="63"/>
      <c r="C10310" s="37"/>
      <c r="D10310" s="37"/>
      <c r="E10310" s="37"/>
      <c r="F10310" s="37"/>
      <c r="G10310" s="38"/>
      <c r="H10310" s="37"/>
      <c r="I10310" s="41"/>
      <c r="J10310" s="41"/>
      <c r="K10310" s="37"/>
      <c r="L10310" s="37"/>
      <c r="M10310" s="37"/>
      <c r="N10310" s="37"/>
      <c r="O10310" s="38"/>
    </row>
    <row r="10311" spans="2:15" x14ac:dyDescent="0.4">
      <c r="B10311" s="63"/>
      <c r="C10311" s="37"/>
      <c r="D10311" s="37"/>
      <c r="E10311" s="37"/>
      <c r="F10311" s="37"/>
      <c r="G10311" s="38"/>
      <c r="H10311" s="37"/>
      <c r="I10311" s="41"/>
      <c r="J10311" s="41"/>
      <c r="K10311" s="37"/>
      <c r="L10311" s="37"/>
      <c r="M10311" s="37"/>
      <c r="N10311" s="37"/>
      <c r="O10311" s="38"/>
    </row>
    <row r="10312" spans="2:15" x14ac:dyDescent="0.4">
      <c r="B10312" s="63"/>
      <c r="C10312" s="37"/>
      <c r="D10312" s="37"/>
      <c r="E10312" s="37"/>
      <c r="F10312" s="37"/>
      <c r="G10312" s="38"/>
      <c r="H10312" s="37"/>
      <c r="I10312" s="41"/>
      <c r="J10312" s="41"/>
      <c r="K10312" s="37"/>
      <c r="L10312" s="37"/>
      <c r="M10312" s="37"/>
      <c r="N10312" s="37"/>
      <c r="O10312" s="38"/>
    </row>
    <row r="10313" spans="2:15" x14ac:dyDescent="0.4">
      <c r="B10313" s="63"/>
      <c r="C10313" s="37"/>
      <c r="D10313" s="37"/>
      <c r="E10313" s="37"/>
      <c r="F10313" s="37"/>
      <c r="G10313" s="38"/>
      <c r="H10313" s="37"/>
      <c r="I10313" s="41"/>
      <c r="J10313" s="41"/>
      <c r="K10313" s="37"/>
      <c r="L10313" s="37"/>
      <c r="M10313" s="37"/>
      <c r="N10313" s="37"/>
      <c r="O10313" s="38"/>
    </row>
    <row r="10314" spans="2:15" x14ac:dyDescent="0.4">
      <c r="B10314" s="63"/>
      <c r="C10314" s="37"/>
      <c r="D10314" s="37"/>
      <c r="E10314" s="37"/>
      <c r="F10314" s="37"/>
      <c r="G10314" s="38"/>
      <c r="H10314" s="37"/>
      <c r="I10314" s="41"/>
      <c r="J10314" s="41"/>
      <c r="K10314" s="37"/>
      <c r="L10314" s="37"/>
      <c r="M10314" s="37"/>
      <c r="N10314" s="37"/>
      <c r="O10314" s="38"/>
    </row>
    <row r="10315" spans="2:15" x14ac:dyDescent="0.4">
      <c r="B10315" s="63"/>
      <c r="C10315" s="37"/>
      <c r="D10315" s="37"/>
      <c r="E10315" s="37"/>
      <c r="F10315" s="37"/>
      <c r="G10315" s="38"/>
      <c r="H10315" s="37"/>
      <c r="I10315" s="41"/>
      <c r="J10315" s="41"/>
      <c r="K10315" s="37"/>
      <c r="L10315" s="37"/>
      <c r="M10315" s="37"/>
      <c r="N10315" s="37"/>
      <c r="O10315" s="38"/>
    </row>
    <row r="10316" spans="2:15" x14ac:dyDescent="0.4">
      <c r="B10316" s="63"/>
      <c r="C10316" s="37"/>
      <c r="D10316" s="37"/>
      <c r="E10316" s="37"/>
      <c r="F10316" s="37"/>
      <c r="G10316" s="38"/>
      <c r="H10316" s="37"/>
      <c r="I10316" s="41"/>
      <c r="J10316" s="41"/>
      <c r="K10316" s="37"/>
      <c r="L10316" s="37"/>
      <c r="M10316" s="37"/>
      <c r="N10316" s="37"/>
      <c r="O10316" s="38"/>
    </row>
    <row r="10317" spans="2:15" x14ac:dyDescent="0.4">
      <c r="B10317" s="63"/>
      <c r="C10317" s="37"/>
      <c r="D10317" s="37"/>
      <c r="E10317" s="37"/>
      <c r="F10317" s="37"/>
      <c r="G10317" s="38"/>
      <c r="H10317" s="37"/>
      <c r="I10317" s="41"/>
      <c r="J10317" s="41"/>
      <c r="K10317" s="37"/>
      <c r="L10317" s="37"/>
      <c r="M10317" s="37"/>
      <c r="N10317" s="37"/>
      <c r="O10317" s="38"/>
    </row>
    <row r="10318" spans="2:15" x14ac:dyDescent="0.4">
      <c r="B10318" s="63"/>
      <c r="C10318" s="37"/>
      <c r="D10318" s="37"/>
      <c r="E10318" s="37"/>
      <c r="F10318" s="37"/>
      <c r="G10318" s="38"/>
      <c r="H10318" s="37"/>
      <c r="I10318" s="41"/>
      <c r="J10318" s="41"/>
      <c r="K10318" s="37"/>
      <c r="L10318" s="37"/>
      <c r="M10318" s="37"/>
      <c r="N10318" s="37"/>
      <c r="O10318" s="38"/>
    </row>
    <row r="10319" spans="2:15" x14ac:dyDescent="0.4">
      <c r="B10319" s="63"/>
      <c r="C10319" s="37"/>
      <c r="D10319" s="37"/>
      <c r="E10319" s="37"/>
      <c r="F10319" s="37"/>
      <c r="G10319" s="38"/>
      <c r="H10319" s="37"/>
      <c r="I10319" s="41"/>
      <c r="J10319" s="41"/>
      <c r="K10319" s="37"/>
      <c r="L10319" s="37"/>
      <c r="M10319" s="37"/>
      <c r="N10319" s="37"/>
      <c r="O10319" s="38"/>
    </row>
    <row r="10320" spans="2:15" x14ac:dyDescent="0.4">
      <c r="B10320" s="63"/>
      <c r="C10320" s="37"/>
      <c r="D10320" s="37"/>
      <c r="E10320" s="37"/>
      <c r="F10320" s="37"/>
      <c r="G10320" s="38"/>
      <c r="H10320" s="37"/>
      <c r="I10320" s="41"/>
      <c r="J10320" s="41"/>
      <c r="K10320" s="37"/>
      <c r="L10320" s="37"/>
      <c r="M10320" s="37"/>
      <c r="N10320" s="37"/>
      <c r="O10320" s="38"/>
    </row>
    <row r="10321" spans="2:15" x14ac:dyDescent="0.4">
      <c r="B10321" s="63"/>
      <c r="C10321" s="37"/>
      <c r="D10321" s="37"/>
      <c r="E10321" s="37"/>
      <c r="F10321" s="37"/>
      <c r="G10321" s="38"/>
      <c r="H10321" s="37"/>
      <c r="I10321" s="41"/>
      <c r="J10321" s="41"/>
      <c r="K10321" s="37"/>
      <c r="L10321" s="37"/>
      <c r="M10321" s="37"/>
      <c r="N10321" s="37"/>
      <c r="O10321" s="38"/>
    </row>
    <row r="10322" spans="2:15" x14ac:dyDescent="0.4">
      <c r="B10322" s="63"/>
      <c r="C10322" s="37"/>
      <c r="D10322" s="37"/>
      <c r="E10322" s="37"/>
      <c r="F10322" s="37"/>
      <c r="G10322" s="38"/>
      <c r="H10322" s="37"/>
      <c r="I10322" s="41"/>
      <c r="J10322" s="41"/>
      <c r="K10322" s="37"/>
      <c r="L10322" s="37"/>
      <c r="M10322" s="37"/>
      <c r="N10322" s="37"/>
      <c r="O10322" s="38"/>
    </row>
    <row r="10323" spans="2:15" x14ac:dyDescent="0.4">
      <c r="B10323" s="63"/>
      <c r="C10323" s="37"/>
      <c r="D10323" s="37"/>
      <c r="E10323" s="37"/>
      <c r="F10323" s="37"/>
      <c r="G10323" s="38"/>
      <c r="H10323" s="37"/>
      <c r="I10323" s="41"/>
      <c r="J10323" s="41"/>
      <c r="K10323" s="37"/>
      <c r="L10323" s="37"/>
      <c r="M10323" s="37"/>
      <c r="N10323" s="37"/>
      <c r="O10323" s="38"/>
    </row>
    <row r="10324" spans="2:15" x14ac:dyDescent="0.4">
      <c r="B10324" s="63"/>
      <c r="C10324" s="37"/>
      <c r="D10324" s="37"/>
      <c r="E10324" s="37"/>
      <c r="F10324" s="37"/>
      <c r="G10324" s="38"/>
      <c r="H10324" s="37"/>
      <c r="I10324" s="41"/>
      <c r="J10324" s="41"/>
      <c r="K10324" s="37"/>
      <c r="L10324" s="37"/>
      <c r="M10324" s="37"/>
      <c r="N10324" s="37"/>
      <c r="O10324" s="38"/>
    </row>
    <row r="10325" spans="2:15" x14ac:dyDescent="0.4">
      <c r="B10325" s="63"/>
      <c r="C10325" s="37"/>
      <c r="D10325" s="37"/>
      <c r="E10325" s="37"/>
      <c r="F10325" s="37"/>
      <c r="G10325" s="38"/>
      <c r="H10325" s="37"/>
      <c r="I10325" s="41"/>
      <c r="J10325" s="41"/>
      <c r="K10325" s="37"/>
      <c r="L10325" s="37"/>
      <c r="M10325" s="37"/>
      <c r="N10325" s="37"/>
      <c r="O10325" s="38"/>
    </row>
    <row r="10326" spans="2:15" x14ac:dyDescent="0.4">
      <c r="B10326" s="63"/>
      <c r="C10326" s="37"/>
      <c r="D10326" s="37"/>
      <c r="E10326" s="37"/>
      <c r="F10326" s="37"/>
      <c r="G10326" s="38"/>
      <c r="H10326" s="37"/>
      <c r="I10326" s="41"/>
      <c r="J10326" s="41"/>
      <c r="K10326" s="37"/>
      <c r="L10326" s="37"/>
      <c r="M10326" s="37"/>
      <c r="N10326" s="37"/>
      <c r="O10326" s="38"/>
    </row>
    <row r="10327" spans="2:15" x14ac:dyDescent="0.4">
      <c r="B10327" s="63"/>
      <c r="C10327" s="37"/>
      <c r="D10327" s="37"/>
      <c r="E10327" s="37"/>
      <c r="F10327" s="37"/>
      <c r="G10327" s="38"/>
      <c r="H10327" s="37"/>
      <c r="I10327" s="41"/>
      <c r="J10327" s="41"/>
      <c r="K10327" s="37"/>
      <c r="L10327" s="37"/>
      <c r="M10327" s="37"/>
      <c r="N10327" s="37"/>
      <c r="O10327" s="38"/>
    </row>
    <row r="10328" spans="2:15" x14ac:dyDescent="0.4">
      <c r="B10328" s="63"/>
      <c r="C10328" s="37"/>
      <c r="D10328" s="37"/>
      <c r="E10328" s="37"/>
      <c r="F10328" s="37"/>
      <c r="G10328" s="38"/>
      <c r="H10328" s="37"/>
      <c r="I10328" s="41"/>
      <c r="J10328" s="41"/>
      <c r="K10328" s="37"/>
      <c r="L10328" s="37"/>
      <c r="M10328" s="37"/>
      <c r="N10328" s="37"/>
      <c r="O10328" s="38"/>
    </row>
    <row r="10329" spans="2:15" x14ac:dyDescent="0.4">
      <c r="B10329" s="63"/>
      <c r="C10329" s="37"/>
      <c r="D10329" s="37"/>
      <c r="E10329" s="37"/>
      <c r="F10329" s="37"/>
      <c r="G10329" s="38"/>
      <c r="H10329" s="37"/>
      <c r="I10329" s="41"/>
      <c r="J10329" s="41"/>
      <c r="K10329" s="37"/>
      <c r="L10329" s="37"/>
      <c r="M10329" s="37"/>
      <c r="N10329" s="37"/>
      <c r="O10329" s="38"/>
    </row>
    <row r="10330" spans="2:15" x14ac:dyDescent="0.4">
      <c r="B10330" s="63"/>
      <c r="C10330" s="37"/>
      <c r="D10330" s="37"/>
      <c r="E10330" s="37"/>
      <c r="F10330" s="37"/>
      <c r="G10330" s="38"/>
      <c r="H10330" s="37"/>
      <c r="I10330" s="41"/>
      <c r="J10330" s="41"/>
      <c r="K10330" s="37"/>
      <c r="L10330" s="37"/>
      <c r="M10330" s="37"/>
      <c r="N10330" s="37"/>
      <c r="O10330" s="38"/>
    </row>
    <row r="10331" spans="2:15" x14ac:dyDescent="0.4">
      <c r="B10331" s="63"/>
      <c r="C10331" s="37"/>
      <c r="D10331" s="37"/>
      <c r="E10331" s="37"/>
      <c r="F10331" s="37"/>
      <c r="G10331" s="38"/>
      <c r="H10331" s="37"/>
      <c r="I10331" s="41"/>
      <c r="J10331" s="41"/>
      <c r="K10331" s="37"/>
      <c r="L10331" s="37"/>
      <c r="M10331" s="37"/>
      <c r="N10331" s="37"/>
      <c r="O10331" s="38"/>
    </row>
    <row r="10332" spans="2:15" x14ac:dyDescent="0.4">
      <c r="B10332" s="63"/>
      <c r="C10332" s="37"/>
      <c r="D10332" s="37"/>
      <c r="E10332" s="37"/>
      <c r="F10332" s="37"/>
      <c r="G10332" s="38"/>
      <c r="H10332" s="37"/>
      <c r="I10332" s="41"/>
      <c r="J10332" s="41"/>
      <c r="K10332" s="37"/>
      <c r="L10332" s="37"/>
      <c r="M10332" s="37"/>
      <c r="N10332" s="37"/>
      <c r="O10332" s="38"/>
    </row>
    <row r="10333" spans="2:15" x14ac:dyDescent="0.4">
      <c r="B10333" s="63"/>
      <c r="C10333" s="37"/>
      <c r="D10333" s="37"/>
      <c r="E10333" s="37"/>
      <c r="F10333" s="37"/>
      <c r="G10333" s="38"/>
      <c r="H10333" s="37"/>
      <c r="I10333" s="41"/>
      <c r="J10333" s="41"/>
      <c r="K10333" s="37"/>
      <c r="L10333" s="37"/>
      <c r="M10333" s="37"/>
      <c r="N10333" s="37"/>
      <c r="O10333" s="38"/>
    </row>
    <row r="10334" spans="2:15" x14ac:dyDescent="0.4">
      <c r="B10334" s="63"/>
      <c r="C10334" s="37"/>
      <c r="D10334" s="37"/>
      <c r="E10334" s="37"/>
      <c r="F10334" s="37"/>
      <c r="G10334" s="38"/>
      <c r="H10334" s="37"/>
      <c r="I10334" s="41"/>
      <c r="J10334" s="41"/>
      <c r="K10334" s="37"/>
      <c r="L10334" s="37"/>
      <c r="M10334" s="37"/>
      <c r="N10334" s="37"/>
      <c r="O10334" s="38"/>
    </row>
    <row r="10335" spans="2:15" x14ac:dyDescent="0.4">
      <c r="B10335" s="63"/>
      <c r="C10335" s="37"/>
      <c r="D10335" s="37"/>
      <c r="E10335" s="37"/>
      <c r="F10335" s="37"/>
      <c r="G10335" s="38"/>
      <c r="H10335" s="37"/>
      <c r="I10335" s="41"/>
      <c r="J10335" s="41"/>
      <c r="K10335" s="37"/>
      <c r="L10335" s="37"/>
      <c r="M10335" s="37"/>
      <c r="N10335" s="37"/>
      <c r="O10335" s="38"/>
    </row>
    <row r="10336" spans="2:15" x14ac:dyDescent="0.4">
      <c r="B10336" s="63"/>
      <c r="C10336" s="37"/>
      <c r="D10336" s="37"/>
      <c r="E10336" s="37"/>
      <c r="F10336" s="37"/>
      <c r="G10336" s="38"/>
      <c r="H10336" s="37"/>
      <c r="I10336" s="41"/>
      <c r="J10336" s="41"/>
      <c r="K10336" s="37"/>
      <c r="L10336" s="37"/>
      <c r="M10336" s="37"/>
      <c r="N10336" s="37"/>
      <c r="O10336" s="38"/>
    </row>
    <row r="10337" spans="2:15" x14ac:dyDescent="0.4">
      <c r="B10337" s="63"/>
      <c r="C10337" s="37"/>
      <c r="D10337" s="37"/>
      <c r="E10337" s="37"/>
      <c r="F10337" s="37"/>
      <c r="G10337" s="38"/>
      <c r="H10337" s="37"/>
      <c r="I10337" s="41"/>
      <c r="J10337" s="41"/>
      <c r="K10337" s="37"/>
      <c r="L10337" s="37"/>
      <c r="M10337" s="37"/>
      <c r="N10337" s="37"/>
      <c r="O10337" s="38"/>
    </row>
    <row r="10338" spans="2:15" x14ac:dyDescent="0.4">
      <c r="B10338" s="63"/>
      <c r="C10338" s="37"/>
      <c r="D10338" s="37"/>
      <c r="E10338" s="37"/>
      <c r="F10338" s="37"/>
      <c r="G10338" s="38"/>
      <c r="H10338" s="37"/>
      <c r="I10338" s="41"/>
      <c r="J10338" s="41"/>
      <c r="K10338" s="37"/>
      <c r="L10338" s="37"/>
      <c r="M10338" s="37"/>
      <c r="N10338" s="37"/>
      <c r="O10338" s="38"/>
    </row>
    <row r="10339" spans="2:15" x14ac:dyDescent="0.4">
      <c r="B10339" s="63"/>
      <c r="C10339" s="37"/>
      <c r="D10339" s="37"/>
      <c r="E10339" s="37"/>
      <c r="F10339" s="37"/>
      <c r="G10339" s="38"/>
      <c r="H10339" s="37"/>
      <c r="I10339" s="41"/>
      <c r="J10339" s="41"/>
      <c r="K10339" s="37"/>
      <c r="L10339" s="37"/>
      <c r="M10339" s="37"/>
      <c r="N10339" s="37"/>
      <c r="O10339" s="38"/>
    </row>
    <row r="10340" spans="2:15" x14ac:dyDescent="0.4">
      <c r="B10340" s="63"/>
      <c r="C10340" s="37"/>
      <c r="D10340" s="37"/>
      <c r="E10340" s="37"/>
      <c r="F10340" s="37"/>
      <c r="G10340" s="38"/>
      <c r="H10340" s="37"/>
      <c r="I10340" s="41"/>
      <c r="J10340" s="41"/>
      <c r="K10340" s="37"/>
      <c r="L10340" s="37"/>
      <c r="M10340" s="37"/>
      <c r="N10340" s="37"/>
      <c r="O10340" s="38"/>
    </row>
    <row r="10341" spans="2:15" x14ac:dyDescent="0.4">
      <c r="B10341" s="63"/>
      <c r="C10341" s="37"/>
      <c r="D10341" s="37"/>
      <c r="E10341" s="37"/>
      <c r="F10341" s="37"/>
      <c r="G10341" s="38"/>
      <c r="H10341" s="37"/>
      <c r="I10341" s="41"/>
      <c r="J10341" s="41"/>
      <c r="K10341" s="37"/>
      <c r="L10341" s="37"/>
      <c r="M10341" s="37"/>
      <c r="N10341" s="37"/>
      <c r="O10341" s="38"/>
    </row>
    <row r="10342" spans="2:15" x14ac:dyDescent="0.4">
      <c r="B10342" s="63"/>
      <c r="C10342" s="37"/>
      <c r="D10342" s="37"/>
      <c r="E10342" s="37"/>
      <c r="F10342" s="37"/>
      <c r="G10342" s="38"/>
      <c r="H10342" s="37"/>
      <c r="I10342" s="41"/>
      <c r="J10342" s="41"/>
      <c r="K10342" s="37"/>
      <c r="L10342" s="37"/>
      <c r="M10342" s="37"/>
      <c r="N10342" s="37"/>
      <c r="O10342" s="38"/>
    </row>
    <row r="10343" spans="2:15" x14ac:dyDescent="0.4">
      <c r="B10343" s="63"/>
      <c r="C10343" s="37"/>
      <c r="D10343" s="37"/>
      <c r="E10343" s="37"/>
      <c r="F10343" s="37"/>
      <c r="G10343" s="38"/>
      <c r="H10343" s="37"/>
      <c r="I10343" s="41"/>
      <c r="J10343" s="41"/>
      <c r="K10343" s="37"/>
      <c r="L10343" s="37"/>
      <c r="M10343" s="37"/>
      <c r="N10343" s="37"/>
      <c r="O10343" s="38"/>
    </row>
    <row r="10344" spans="2:15" x14ac:dyDescent="0.4">
      <c r="B10344" s="63"/>
      <c r="C10344" s="37"/>
      <c r="D10344" s="37"/>
      <c r="E10344" s="37"/>
      <c r="F10344" s="37"/>
      <c r="G10344" s="38"/>
      <c r="H10344" s="37"/>
      <c r="I10344" s="41"/>
      <c r="J10344" s="41"/>
      <c r="K10344" s="37"/>
      <c r="L10344" s="37"/>
      <c r="M10344" s="37"/>
      <c r="N10344" s="37"/>
      <c r="O10344" s="38"/>
    </row>
    <row r="10345" spans="2:15" x14ac:dyDescent="0.4">
      <c r="B10345" s="63"/>
      <c r="C10345" s="37"/>
      <c r="D10345" s="37"/>
      <c r="E10345" s="37"/>
      <c r="F10345" s="37"/>
      <c r="G10345" s="38"/>
      <c r="H10345" s="37"/>
      <c r="I10345" s="41"/>
      <c r="J10345" s="41"/>
      <c r="K10345" s="37"/>
      <c r="L10345" s="37"/>
      <c r="M10345" s="37"/>
      <c r="N10345" s="37"/>
      <c r="O10345" s="38"/>
    </row>
    <row r="10346" spans="2:15" x14ac:dyDescent="0.4">
      <c r="B10346" s="63"/>
      <c r="C10346" s="37"/>
      <c r="D10346" s="37"/>
      <c r="E10346" s="37"/>
      <c r="F10346" s="37"/>
      <c r="G10346" s="38"/>
      <c r="H10346" s="37"/>
      <c r="I10346" s="41"/>
      <c r="J10346" s="41"/>
      <c r="K10346" s="37"/>
      <c r="L10346" s="37"/>
      <c r="M10346" s="37"/>
      <c r="N10346" s="37"/>
      <c r="O10346" s="38"/>
    </row>
    <row r="10347" spans="2:15" x14ac:dyDescent="0.4">
      <c r="B10347" s="63"/>
      <c r="C10347" s="37"/>
      <c r="D10347" s="37"/>
      <c r="E10347" s="37"/>
      <c r="F10347" s="37"/>
      <c r="G10347" s="38"/>
      <c r="H10347" s="37"/>
      <c r="I10347" s="41"/>
      <c r="J10347" s="41"/>
      <c r="K10347" s="37"/>
      <c r="L10347" s="37"/>
      <c r="M10347" s="37"/>
      <c r="N10347" s="37"/>
      <c r="O10347" s="38"/>
    </row>
    <row r="10348" spans="2:15" x14ac:dyDescent="0.4">
      <c r="B10348" s="63"/>
      <c r="C10348" s="37"/>
      <c r="D10348" s="37"/>
      <c r="E10348" s="37"/>
      <c r="F10348" s="37"/>
      <c r="G10348" s="38"/>
      <c r="H10348" s="37"/>
      <c r="I10348" s="41"/>
      <c r="J10348" s="41"/>
      <c r="K10348" s="37"/>
      <c r="L10348" s="37"/>
      <c r="M10348" s="37"/>
      <c r="N10348" s="37"/>
      <c r="O10348" s="38"/>
    </row>
    <row r="10349" spans="2:15" x14ac:dyDescent="0.4">
      <c r="B10349" s="63"/>
      <c r="C10349" s="37"/>
      <c r="D10349" s="37"/>
      <c r="E10349" s="37"/>
      <c r="F10349" s="37"/>
      <c r="G10349" s="38"/>
      <c r="H10349" s="37"/>
      <c r="I10349" s="41"/>
      <c r="J10349" s="41"/>
      <c r="K10349" s="37"/>
      <c r="L10349" s="37"/>
      <c r="M10349" s="37"/>
      <c r="N10349" s="37"/>
      <c r="O10349" s="38"/>
    </row>
    <row r="10350" spans="2:15" x14ac:dyDescent="0.4">
      <c r="B10350" s="63"/>
      <c r="C10350" s="37"/>
      <c r="D10350" s="37"/>
      <c r="E10350" s="37"/>
      <c r="F10350" s="37"/>
      <c r="G10350" s="38"/>
      <c r="H10350" s="37"/>
      <c r="I10350" s="41"/>
      <c r="J10350" s="41"/>
      <c r="K10350" s="37"/>
      <c r="L10350" s="37"/>
      <c r="M10350" s="37"/>
      <c r="N10350" s="37"/>
      <c r="O10350" s="38"/>
    </row>
    <row r="10351" spans="2:15" x14ac:dyDescent="0.4">
      <c r="B10351" s="63"/>
      <c r="C10351" s="37"/>
      <c r="D10351" s="37"/>
      <c r="E10351" s="37"/>
      <c r="F10351" s="37"/>
      <c r="G10351" s="38"/>
      <c r="H10351" s="37"/>
      <c r="I10351" s="41"/>
      <c r="J10351" s="41"/>
      <c r="K10351" s="37"/>
      <c r="L10351" s="37"/>
      <c r="M10351" s="37"/>
      <c r="N10351" s="37"/>
      <c r="O10351" s="38"/>
    </row>
    <row r="10352" spans="2:15" x14ac:dyDescent="0.4">
      <c r="B10352" s="63"/>
      <c r="C10352" s="37"/>
      <c r="D10352" s="37"/>
      <c r="E10352" s="37"/>
      <c r="F10352" s="37"/>
      <c r="G10352" s="38"/>
      <c r="H10352" s="37"/>
      <c r="I10352" s="41"/>
      <c r="J10352" s="41"/>
      <c r="K10352" s="37"/>
      <c r="L10352" s="37"/>
      <c r="M10352" s="37"/>
      <c r="N10352" s="37"/>
      <c r="O10352" s="38"/>
    </row>
    <row r="10353" spans="2:15" x14ac:dyDescent="0.4">
      <c r="B10353" s="63"/>
      <c r="C10353" s="37"/>
      <c r="D10353" s="37"/>
      <c r="E10353" s="37"/>
      <c r="F10353" s="37"/>
      <c r="G10353" s="38"/>
      <c r="H10353" s="37"/>
      <c r="I10353" s="41"/>
      <c r="J10353" s="41"/>
      <c r="K10353" s="37"/>
      <c r="L10353" s="37"/>
      <c r="M10353" s="37"/>
      <c r="N10353" s="37"/>
      <c r="O10353" s="38"/>
    </row>
    <row r="10354" spans="2:15" x14ac:dyDescent="0.4">
      <c r="B10354" s="63"/>
      <c r="C10354" s="37"/>
      <c r="D10354" s="37"/>
      <c r="E10354" s="37"/>
      <c r="F10354" s="37"/>
      <c r="G10354" s="38"/>
      <c r="H10354" s="37"/>
      <c r="I10354" s="41"/>
      <c r="J10354" s="41"/>
      <c r="K10354" s="37"/>
      <c r="L10354" s="37"/>
      <c r="M10354" s="37"/>
      <c r="N10354" s="37"/>
      <c r="O10354" s="38"/>
    </row>
    <row r="10355" spans="2:15" x14ac:dyDescent="0.4">
      <c r="B10355" s="63"/>
      <c r="C10355" s="37"/>
      <c r="D10355" s="37"/>
      <c r="E10355" s="37"/>
      <c r="F10355" s="37"/>
      <c r="G10355" s="38"/>
      <c r="H10355" s="37"/>
      <c r="I10355" s="41"/>
      <c r="J10355" s="41"/>
      <c r="K10355" s="37"/>
      <c r="L10355" s="37"/>
      <c r="M10355" s="37"/>
      <c r="N10355" s="37"/>
      <c r="O10355" s="38"/>
    </row>
    <row r="10356" spans="2:15" x14ac:dyDescent="0.4">
      <c r="B10356" s="63"/>
      <c r="C10356" s="37"/>
      <c r="D10356" s="37"/>
      <c r="E10356" s="37"/>
      <c r="F10356" s="37"/>
      <c r="G10356" s="38"/>
      <c r="H10356" s="37"/>
      <c r="I10356" s="41"/>
      <c r="J10356" s="41"/>
      <c r="K10356" s="37"/>
      <c r="L10356" s="37"/>
      <c r="M10356" s="37"/>
      <c r="N10356" s="37"/>
      <c r="O10356" s="38"/>
    </row>
    <row r="10357" spans="2:15" x14ac:dyDescent="0.4">
      <c r="B10357" s="63"/>
      <c r="C10357" s="37"/>
      <c r="D10357" s="37"/>
      <c r="E10357" s="37"/>
      <c r="F10357" s="37"/>
      <c r="G10357" s="38"/>
      <c r="H10357" s="37"/>
      <c r="I10357" s="41"/>
      <c r="J10357" s="41"/>
      <c r="K10357" s="37"/>
      <c r="L10357" s="37"/>
      <c r="M10357" s="37"/>
      <c r="N10357" s="37"/>
      <c r="O10357" s="38"/>
    </row>
    <row r="10358" spans="2:15" x14ac:dyDescent="0.4">
      <c r="B10358" s="63"/>
      <c r="C10358" s="37"/>
      <c r="D10358" s="37"/>
      <c r="E10358" s="37"/>
      <c r="F10358" s="37"/>
      <c r="G10358" s="38"/>
      <c r="H10358" s="37"/>
      <c r="I10358" s="41"/>
      <c r="J10358" s="41"/>
      <c r="K10358" s="37"/>
      <c r="L10358" s="37"/>
      <c r="M10358" s="37"/>
      <c r="N10358" s="37"/>
      <c r="O10358" s="38"/>
    </row>
    <row r="10359" spans="2:15" x14ac:dyDescent="0.4">
      <c r="B10359" s="63"/>
      <c r="C10359" s="37"/>
      <c r="D10359" s="37"/>
      <c r="E10359" s="37"/>
      <c r="F10359" s="37"/>
      <c r="G10359" s="38"/>
      <c r="H10359" s="37"/>
      <c r="I10359" s="41"/>
      <c r="J10359" s="41"/>
      <c r="K10359" s="37"/>
      <c r="L10359" s="37"/>
      <c r="M10359" s="37"/>
      <c r="N10359" s="37"/>
      <c r="O10359" s="38"/>
    </row>
    <row r="10360" spans="2:15" x14ac:dyDescent="0.4">
      <c r="B10360" s="63"/>
      <c r="C10360" s="37"/>
      <c r="D10360" s="37"/>
      <c r="E10360" s="37"/>
      <c r="F10360" s="37"/>
      <c r="G10360" s="38"/>
      <c r="H10360" s="37"/>
      <c r="I10360" s="41"/>
      <c r="J10360" s="41"/>
      <c r="K10360" s="37"/>
      <c r="L10360" s="37"/>
      <c r="M10360" s="37"/>
      <c r="N10360" s="37"/>
      <c r="O10360" s="38"/>
    </row>
    <row r="10361" spans="2:15" x14ac:dyDescent="0.4">
      <c r="B10361" s="63"/>
      <c r="C10361" s="37"/>
      <c r="D10361" s="37"/>
      <c r="E10361" s="37"/>
      <c r="F10361" s="37"/>
      <c r="G10361" s="38"/>
      <c r="H10361" s="37"/>
      <c r="I10361" s="41"/>
      <c r="J10361" s="41"/>
      <c r="K10361" s="37"/>
      <c r="L10361" s="37"/>
      <c r="M10361" s="37"/>
      <c r="N10361" s="37"/>
      <c r="O10361" s="38"/>
    </row>
    <row r="10362" spans="2:15" x14ac:dyDescent="0.4">
      <c r="B10362" s="63"/>
      <c r="C10362" s="37"/>
      <c r="D10362" s="37"/>
      <c r="E10362" s="37"/>
      <c r="F10362" s="37"/>
      <c r="G10362" s="38"/>
      <c r="H10362" s="37"/>
      <c r="I10362" s="41"/>
      <c r="J10362" s="41"/>
      <c r="K10362" s="37"/>
      <c r="L10362" s="37"/>
      <c r="M10362" s="37"/>
      <c r="N10362" s="37"/>
      <c r="O10362" s="38"/>
    </row>
    <row r="10363" spans="2:15" x14ac:dyDescent="0.4">
      <c r="B10363" s="63"/>
      <c r="C10363" s="37"/>
      <c r="D10363" s="37"/>
      <c r="E10363" s="37"/>
      <c r="F10363" s="37"/>
      <c r="G10363" s="38"/>
      <c r="H10363" s="37"/>
      <c r="I10363" s="41"/>
      <c r="J10363" s="41"/>
      <c r="K10363" s="37"/>
      <c r="L10363" s="37"/>
      <c r="M10363" s="37"/>
      <c r="N10363" s="37"/>
      <c r="O10363" s="38"/>
    </row>
    <row r="10364" spans="2:15" x14ac:dyDescent="0.4">
      <c r="B10364" s="63"/>
      <c r="C10364" s="37"/>
      <c r="D10364" s="37"/>
      <c r="E10364" s="37"/>
      <c r="F10364" s="37"/>
      <c r="G10364" s="38"/>
      <c r="H10364" s="37"/>
      <c r="I10364" s="41"/>
      <c r="J10364" s="41"/>
      <c r="K10364" s="37"/>
      <c r="L10364" s="37"/>
      <c r="M10364" s="37"/>
      <c r="N10364" s="37"/>
      <c r="O10364" s="38"/>
    </row>
    <row r="10365" spans="2:15" x14ac:dyDescent="0.4">
      <c r="B10365" s="63"/>
      <c r="C10365" s="37"/>
      <c r="D10365" s="37"/>
      <c r="E10365" s="37"/>
      <c r="F10365" s="37"/>
      <c r="G10365" s="38"/>
      <c r="H10365" s="37"/>
      <c r="I10365" s="41"/>
      <c r="J10365" s="41"/>
      <c r="K10365" s="37"/>
      <c r="L10365" s="37"/>
      <c r="M10365" s="37"/>
      <c r="N10365" s="37"/>
      <c r="O10365" s="38"/>
    </row>
    <row r="10366" spans="2:15" x14ac:dyDescent="0.4">
      <c r="B10366" s="63"/>
      <c r="C10366" s="37"/>
      <c r="D10366" s="37"/>
      <c r="E10366" s="37"/>
      <c r="F10366" s="37"/>
      <c r="G10366" s="38"/>
      <c r="H10366" s="37"/>
      <c r="I10366" s="41"/>
      <c r="J10366" s="41"/>
      <c r="K10366" s="37"/>
      <c r="L10366" s="37"/>
      <c r="M10366" s="37"/>
      <c r="N10366" s="37"/>
      <c r="O10366" s="38"/>
    </row>
    <row r="10367" spans="2:15" x14ac:dyDescent="0.4">
      <c r="B10367" s="63"/>
      <c r="C10367" s="37"/>
      <c r="D10367" s="37"/>
      <c r="E10367" s="37"/>
      <c r="F10367" s="37"/>
      <c r="G10367" s="38"/>
      <c r="H10367" s="37"/>
      <c r="I10367" s="41"/>
      <c r="J10367" s="41"/>
      <c r="K10367" s="37"/>
      <c r="L10367" s="37"/>
      <c r="M10367" s="37"/>
      <c r="N10367" s="37"/>
      <c r="O10367" s="38"/>
    </row>
    <row r="10368" spans="2:15" x14ac:dyDescent="0.4">
      <c r="B10368" s="63"/>
      <c r="C10368" s="37"/>
      <c r="D10368" s="37"/>
      <c r="E10368" s="37"/>
      <c r="F10368" s="37"/>
      <c r="G10368" s="38"/>
      <c r="H10368" s="37"/>
      <c r="I10368" s="41"/>
      <c r="J10368" s="41"/>
      <c r="K10368" s="37"/>
      <c r="L10368" s="37"/>
      <c r="M10368" s="37"/>
      <c r="N10368" s="37"/>
      <c r="O10368" s="38"/>
    </row>
    <row r="10369" spans="2:15" x14ac:dyDescent="0.4">
      <c r="B10369" s="63"/>
      <c r="C10369" s="37"/>
      <c r="D10369" s="37"/>
      <c r="E10369" s="37"/>
      <c r="F10369" s="37"/>
      <c r="G10369" s="38"/>
      <c r="H10369" s="37"/>
      <c r="I10369" s="41"/>
      <c r="J10369" s="41"/>
      <c r="K10369" s="37"/>
      <c r="L10369" s="37"/>
      <c r="M10369" s="37"/>
      <c r="N10369" s="37"/>
      <c r="O10369" s="38"/>
    </row>
    <row r="10370" spans="2:15" x14ac:dyDescent="0.4">
      <c r="B10370" s="63"/>
      <c r="C10370" s="37"/>
      <c r="D10370" s="37"/>
      <c r="E10370" s="37"/>
      <c r="F10370" s="37"/>
      <c r="G10370" s="38"/>
      <c r="H10370" s="37"/>
      <c r="I10370" s="41"/>
      <c r="J10370" s="41"/>
      <c r="K10370" s="37"/>
      <c r="L10370" s="37"/>
      <c r="M10370" s="37"/>
      <c r="N10370" s="37"/>
      <c r="O10370" s="38"/>
    </row>
    <row r="10371" spans="2:15" x14ac:dyDescent="0.4">
      <c r="B10371" s="63"/>
      <c r="C10371" s="37"/>
      <c r="D10371" s="37"/>
      <c r="E10371" s="37"/>
      <c r="F10371" s="37"/>
      <c r="G10371" s="38"/>
      <c r="H10371" s="37"/>
      <c r="I10371" s="41"/>
      <c r="J10371" s="41"/>
      <c r="K10371" s="37"/>
      <c r="L10371" s="37"/>
      <c r="M10371" s="37"/>
      <c r="N10371" s="37"/>
      <c r="O10371" s="38"/>
    </row>
    <row r="10372" spans="2:15" x14ac:dyDescent="0.4">
      <c r="B10372" s="63"/>
      <c r="C10372" s="37"/>
      <c r="D10372" s="37"/>
      <c r="E10372" s="37"/>
      <c r="F10372" s="37"/>
      <c r="G10372" s="38"/>
      <c r="H10372" s="37"/>
      <c r="I10372" s="41"/>
      <c r="J10372" s="41"/>
      <c r="K10372" s="37"/>
      <c r="L10372" s="37"/>
      <c r="M10372" s="37"/>
      <c r="N10372" s="37"/>
      <c r="O10372" s="38"/>
    </row>
    <row r="10373" spans="2:15" x14ac:dyDescent="0.4">
      <c r="B10373" s="63"/>
      <c r="C10373" s="37"/>
      <c r="D10373" s="37"/>
      <c r="E10373" s="37"/>
      <c r="F10373" s="37"/>
      <c r="G10373" s="38"/>
      <c r="H10373" s="37"/>
      <c r="I10373" s="41"/>
      <c r="J10373" s="41"/>
      <c r="K10373" s="37"/>
      <c r="L10373" s="37"/>
      <c r="M10373" s="37"/>
      <c r="N10373" s="37"/>
      <c r="O10373" s="38"/>
    </row>
    <row r="10374" spans="2:15" x14ac:dyDescent="0.4">
      <c r="B10374" s="63"/>
      <c r="C10374" s="37"/>
      <c r="D10374" s="37"/>
      <c r="E10374" s="37"/>
      <c r="F10374" s="37"/>
      <c r="G10374" s="38"/>
      <c r="H10374" s="37"/>
      <c r="I10374" s="41"/>
      <c r="J10374" s="41"/>
      <c r="K10374" s="37"/>
      <c r="L10374" s="37"/>
      <c r="M10374" s="37"/>
      <c r="N10374" s="37"/>
      <c r="O10374" s="38"/>
    </row>
    <row r="10375" spans="2:15" x14ac:dyDescent="0.4">
      <c r="B10375" s="63"/>
      <c r="C10375" s="37"/>
      <c r="D10375" s="37"/>
      <c r="E10375" s="37"/>
      <c r="F10375" s="37"/>
      <c r="G10375" s="38"/>
      <c r="H10375" s="37"/>
      <c r="I10375" s="41"/>
      <c r="J10375" s="41"/>
      <c r="K10375" s="37"/>
      <c r="L10375" s="37"/>
      <c r="M10375" s="37"/>
      <c r="N10375" s="37"/>
      <c r="O10375" s="38"/>
    </row>
    <row r="10376" spans="2:15" x14ac:dyDescent="0.4">
      <c r="B10376" s="63"/>
      <c r="C10376" s="37"/>
      <c r="D10376" s="37"/>
      <c r="E10376" s="37"/>
      <c r="F10376" s="37"/>
      <c r="G10376" s="38"/>
      <c r="H10376" s="37"/>
      <c r="I10376" s="41"/>
      <c r="J10376" s="41"/>
      <c r="K10376" s="37"/>
      <c r="L10376" s="37"/>
      <c r="M10376" s="37"/>
      <c r="N10376" s="37"/>
      <c r="O10376" s="38"/>
    </row>
    <row r="10377" spans="2:15" x14ac:dyDescent="0.4">
      <c r="B10377" s="63"/>
      <c r="C10377" s="37"/>
      <c r="D10377" s="37"/>
      <c r="E10377" s="37"/>
      <c r="F10377" s="37"/>
      <c r="G10377" s="38"/>
      <c r="H10377" s="37"/>
      <c r="I10377" s="41"/>
      <c r="J10377" s="41"/>
      <c r="K10377" s="37"/>
      <c r="L10377" s="37"/>
      <c r="M10377" s="37"/>
      <c r="N10377" s="37"/>
      <c r="O10377" s="38"/>
    </row>
    <row r="10378" spans="2:15" x14ac:dyDescent="0.4">
      <c r="B10378" s="63"/>
      <c r="C10378" s="37"/>
      <c r="D10378" s="37"/>
      <c r="E10378" s="37"/>
      <c r="F10378" s="37"/>
      <c r="G10378" s="38"/>
      <c r="H10378" s="37"/>
      <c r="I10378" s="41"/>
      <c r="J10378" s="41"/>
      <c r="K10378" s="37"/>
      <c r="L10378" s="37"/>
      <c r="M10378" s="37"/>
      <c r="N10378" s="37"/>
      <c r="O10378" s="38"/>
    </row>
    <row r="10379" spans="2:15" x14ac:dyDescent="0.4">
      <c r="B10379" s="63"/>
      <c r="C10379" s="37"/>
      <c r="D10379" s="37"/>
      <c r="E10379" s="37"/>
      <c r="F10379" s="37"/>
      <c r="G10379" s="38"/>
      <c r="H10379" s="37"/>
      <c r="I10379" s="41"/>
      <c r="J10379" s="41"/>
      <c r="K10379" s="37"/>
      <c r="L10379" s="37"/>
      <c r="M10379" s="37"/>
      <c r="N10379" s="37"/>
      <c r="O10379" s="38"/>
    </row>
    <row r="10380" spans="2:15" x14ac:dyDescent="0.4">
      <c r="B10380" s="63"/>
      <c r="C10380" s="37"/>
      <c r="D10380" s="37"/>
      <c r="E10380" s="37"/>
      <c r="F10380" s="37"/>
      <c r="G10380" s="38"/>
      <c r="H10380" s="37"/>
      <c r="I10380" s="41"/>
      <c r="J10380" s="41"/>
      <c r="K10380" s="37"/>
      <c r="L10380" s="37"/>
      <c r="M10380" s="37"/>
      <c r="N10380" s="37"/>
      <c r="O10380" s="38"/>
    </row>
    <row r="10381" spans="2:15" x14ac:dyDescent="0.4">
      <c r="B10381" s="63"/>
      <c r="C10381" s="37"/>
      <c r="D10381" s="37"/>
      <c r="E10381" s="37"/>
      <c r="F10381" s="37"/>
      <c r="G10381" s="38"/>
      <c r="H10381" s="37"/>
      <c r="I10381" s="41"/>
      <c r="J10381" s="41"/>
      <c r="K10381" s="37"/>
      <c r="L10381" s="37"/>
      <c r="M10381" s="37"/>
      <c r="N10381" s="37"/>
      <c r="O10381" s="38"/>
    </row>
    <row r="10382" spans="2:15" x14ac:dyDescent="0.4">
      <c r="B10382" s="63"/>
      <c r="C10382" s="37"/>
      <c r="D10382" s="37"/>
      <c r="E10382" s="37"/>
      <c r="F10382" s="37"/>
      <c r="G10382" s="38"/>
      <c r="H10382" s="37"/>
      <c r="I10382" s="41"/>
      <c r="J10382" s="41"/>
      <c r="K10382" s="37"/>
      <c r="L10382" s="37"/>
      <c r="M10382" s="37"/>
      <c r="N10382" s="37"/>
      <c r="O10382" s="38"/>
    </row>
    <row r="10383" spans="2:15" x14ac:dyDescent="0.4">
      <c r="B10383" s="63"/>
      <c r="C10383" s="37"/>
      <c r="D10383" s="37"/>
      <c r="E10383" s="37"/>
      <c r="F10383" s="37"/>
      <c r="G10383" s="38"/>
      <c r="H10383" s="37"/>
      <c r="I10383" s="41"/>
      <c r="J10383" s="41"/>
      <c r="K10383" s="37"/>
      <c r="L10383" s="37"/>
      <c r="M10383" s="37"/>
      <c r="N10383" s="37"/>
      <c r="O10383" s="38"/>
    </row>
    <row r="10384" spans="2:15" x14ac:dyDescent="0.4">
      <c r="B10384" s="63"/>
      <c r="C10384" s="37"/>
      <c r="D10384" s="37"/>
      <c r="E10384" s="37"/>
      <c r="F10384" s="37"/>
      <c r="G10384" s="38"/>
      <c r="H10384" s="37"/>
      <c r="I10384" s="41"/>
      <c r="J10384" s="41"/>
      <c r="K10384" s="37"/>
      <c r="L10384" s="37"/>
      <c r="M10384" s="37"/>
      <c r="N10384" s="37"/>
      <c r="O10384" s="38"/>
    </row>
    <row r="10385" spans="2:15" x14ac:dyDescent="0.4">
      <c r="B10385" s="63"/>
      <c r="C10385" s="37"/>
      <c r="D10385" s="37"/>
      <c r="E10385" s="37"/>
      <c r="F10385" s="37"/>
      <c r="G10385" s="38"/>
      <c r="H10385" s="37"/>
      <c r="I10385" s="41"/>
      <c r="J10385" s="41"/>
      <c r="K10385" s="37"/>
      <c r="L10385" s="37"/>
      <c r="M10385" s="37"/>
      <c r="N10385" s="37"/>
      <c r="O10385" s="38"/>
    </row>
    <row r="10386" spans="2:15" x14ac:dyDescent="0.4">
      <c r="B10386" s="63"/>
      <c r="C10386" s="37"/>
      <c r="D10386" s="37"/>
      <c r="E10386" s="37"/>
      <c r="F10386" s="37"/>
      <c r="G10386" s="38"/>
      <c r="H10386" s="37"/>
      <c r="I10386" s="41"/>
      <c r="J10386" s="41"/>
      <c r="K10386" s="37"/>
      <c r="L10386" s="37"/>
      <c r="M10386" s="37"/>
      <c r="N10386" s="37"/>
      <c r="O10386" s="38"/>
    </row>
    <row r="10387" spans="2:15" x14ac:dyDescent="0.4">
      <c r="B10387" s="63"/>
      <c r="C10387" s="37"/>
      <c r="D10387" s="37"/>
      <c r="E10387" s="37"/>
      <c r="F10387" s="37"/>
      <c r="G10387" s="38"/>
      <c r="H10387" s="37"/>
      <c r="I10387" s="41"/>
      <c r="J10387" s="41"/>
      <c r="K10387" s="37"/>
      <c r="L10387" s="37"/>
      <c r="M10387" s="37"/>
      <c r="N10387" s="37"/>
      <c r="O10387" s="38"/>
    </row>
    <row r="10388" spans="2:15" x14ac:dyDescent="0.4">
      <c r="B10388" s="63"/>
      <c r="C10388" s="37"/>
      <c r="D10388" s="37"/>
      <c r="E10388" s="37"/>
      <c r="F10388" s="37"/>
      <c r="G10388" s="38"/>
      <c r="H10388" s="37"/>
      <c r="I10388" s="41"/>
      <c r="J10388" s="41"/>
      <c r="K10388" s="37"/>
      <c r="L10388" s="37"/>
      <c r="M10388" s="37"/>
      <c r="N10388" s="37"/>
      <c r="O10388" s="38"/>
    </row>
    <row r="10389" spans="2:15" x14ac:dyDescent="0.4">
      <c r="B10389" s="63"/>
      <c r="C10389" s="37"/>
      <c r="D10389" s="37"/>
      <c r="E10389" s="37"/>
      <c r="F10389" s="37"/>
      <c r="G10389" s="38"/>
      <c r="H10389" s="37"/>
      <c r="I10389" s="41"/>
      <c r="J10389" s="41"/>
      <c r="K10389" s="37"/>
      <c r="L10389" s="37"/>
      <c r="M10389" s="37"/>
      <c r="N10389" s="37"/>
      <c r="O10389" s="38"/>
    </row>
    <row r="10390" spans="2:15" x14ac:dyDescent="0.4">
      <c r="B10390" s="63"/>
      <c r="C10390" s="37"/>
      <c r="D10390" s="37"/>
      <c r="E10390" s="37"/>
      <c r="F10390" s="37"/>
      <c r="G10390" s="38"/>
      <c r="H10390" s="37"/>
      <c r="I10390" s="41"/>
      <c r="J10390" s="41"/>
      <c r="K10390" s="37"/>
      <c r="L10390" s="37"/>
      <c r="M10390" s="37"/>
      <c r="N10390" s="37"/>
      <c r="O10390" s="38"/>
    </row>
    <row r="10391" spans="2:15" x14ac:dyDescent="0.4">
      <c r="B10391" s="63"/>
      <c r="C10391" s="37"/>
      <c r="D10391" s="37"/>
      <c r="E10391" s="37"/>
      <c r="F10391" s="37"/>
      <c r="G10391" s="38"/>
      <c r="H10391" s="37"/>
      <c r="I10391" s="41"/>
      <c r="J10391" s="41"/>
      <c r="K10391" s="37"/>
      <c r="L10391" s="37"/>
      <c r="M10391" s="37"/>
      <c r="N10391" s="37"/>
      <c r="O10391" s="38"/>
    </row>
    <row r="10392" spans="2:15" x14ac:dyDescent="0.4">
      <c r="B10392" s="63"/>
      <c r="C10392" s="37"/>
      <c r="D10392" s="37"/>
      <c r="E10392" s="37"/>
      <c r="F10392" s="37"/>
      <c r="G10392" s="38"/>
      <c r="H10392" s="37"/>
      <c r="I10392" s="41"/>
      <c r="J10392" s="41"/>
      <c r="K10392" s="37"/>
      <c r="L10392" s="37"/>
      <c r="M10392" s="37"/>
      <c r="N10392" s="37"/>
      <c r="O10392" s="38"/>
    </row>
    <row r="10393" spans="2:15" x14ac:dyDescent="0.4">
      <c r="B10393" s="63"/>
      <c r="C10393" s="37"/>
      <c r="D10393" s="37"/>
      <c r="E10393" s="37"/>
      <c r="F10393" s="37"/>
      <c r="G10393" s="38"/>
      <c r="H10393" s="37"/>
      <c r="I10393" s="41"/>
      <c r="J10393" s="41"/>
      <c r="K10393" s="37"/>
      <c r="L10393" s="37"/>
      <c r="M10393" s="37"/>
      <c r="N10393" s="37"/>
      <c r="O10393" s="38"/>
    </row>
    <row r="10394" spans="2:15" x14ac:dyDescent="0.4">
      <c r="B10394" s="63"/>
      <c r="C10394" s="37"/>
      <c r="D10394" s="37"/>
      <c r="E10394" s="37"/>
      <c r="F10394" s="37"/>
      <c r="G10394" s="38"/>
      <c r="H10394" s="37"/>
      <c r="I10394" s="41"/>
      <c r="J10394" s="41"/>
      <c r="K10394" s="37"/>
      <c r="L10394" s="37"/>
      <c r="M10394" s="37"/>
      <c r="N10394" s="37"/>
      <c r="O10394" s="38"/>
    </row>
    <row r="10395" spans="2:15" x14ac:dyDescent="0.4">
      <c r="B10395" s="63"/>
      <c r="C10395" s="37"/>
      <c r="D10395" s="37"/>
      <c r="E10395" s="37"/>
      <c r="F10395" s="37"/>
      <c r="G10395" s="38"/>
      <c r="H10395" s="37"/>
      <c r="I10395" s="41"/>
      <c r="J10395" s="41"/>
      <c r="K10395" s="37"/>
      <c r="L10395" s="37"/>
      <c r="M10395" s="37"/>
      <c r="N10395" s="37"/>
      <c r="O10395" s="38"/>
    </row>
    <row r="10396" spans="2:15" x14ac:dyDescent="0.4">
      <c r="B10396" s="63"/>
      <c r="C10396" s="37"/>
      <c r="D10396" s="37"/>
      <c r="E10396" s="37"/>
      <c r="F10396" s="37"/>
      <c r="G10396" s="38"/>
      <c r="H10396" s="37"/>
      <c r="I10396" s="41"/>
      <c r="J10396" s="41"/>
      <c r="K10396" s="37"/>
      <c r="L10396" s="37"/>
      <c r="M10396" s="37"/>
      <c r="N10396" s="37"/>
      <c r="O10396" s="38"/>
    </row>
    <row r="10397" spans="2:15" x14ac:dyDescent="0.4">
      <c r="B10397" s="63"/>
      <c r="C10397" s="37"/>
      <c r="D10397" s="37"/>
      <c r="E10397" s="37"/>
      <c r="F10397" s="37"/>
      <c r="G10397" s="38"/>
      <c r="H10397" s="37"/>
      <c r="I10397" s="41"/>
      <c r="J10397" s="41"/>
      <c r="K10397" s="37"/>
      <c r="L10397" s="37"/>
      <c r="M10397" s="37"/>
      <c r="N10397" s="37"/>
      <c r="O10397" s="38"/>
    </row>
    <row r="10398" spans="2:15" x14ac:dyDescent="0.4">
      <c r="B10398" s="63"/>
      <c r="C10398" s="37"/>
      <c r="D10398" s="37"/>
      <c r="E10398" s="37"/>
      <c r="F10398" s="37"/>
      <c r="G10398" s="38"/>
      <c r="H10398" s="37"/>
      <c r="I10398" s="41"/>
      <c r="J10398" s="41"/>
      <c r="K10398" s="37"/>
      <c r="L10398" s="37"/>
      <c r="M10398" s="37"/>
      <c r="N10398" s="37"/>
      <c r="O10398" s="38"/>
    </row>
    <row r="10399" spans="2:15" x14ac:dyDescent="0.4">
      <c r="B10399" s="63"/>
      <c r="C10399" s="37"/>
      <c r="D10399" s="37"/>
      <c r="E10399" s="37"/>
      <c r="F10399" s="37"/>
      <c r="G10399" s="38"/>
      <c r="H10399" s="37"/>
      <c r="I10399" s="41"/>
      <c r="J10399" s="41"/>
      <c r="K10399" s="37"/>
      <c r="L10399" s="37"/>
      <c r="M10399" s="37"/>
      <c r="N10399" s="37"/>
      <c r="O10399" s="38"/>
    </row>
    <row r="10400" spans="2:15" x14ac:dyDescent="0.4">
      <c r="B10400" s="63"/>
      <c r="C10400" s="37"/>
      <c r="D10400" s="37"/>
      <c r="E10400" s="37"/>
      <c r="F10400" s="37"/>
      <c r="G10400" s="38"/>
      <c r="H10400" s="37"/>
      <c r="I10400" s="41"/>
      <c r="J10400" s="41"/>
      <c r="K10400" s="37"/>
      <c r="L10400" s="37"/>
      <c r="M10400" s="37"/>
      <c r="N10400" s="37"/>
      <c r="O10400" s="38"/>
    </row>
    <row r="10401" spans="2:15" x14ac:dyDescent="0.4">
      <c r="B10401" s="63"/>
      <c r="C10401" s="37"/>
      <c r="D10401" s="37"/>
      <c r="E10401" s="37"/>
      <c r="F10401" s="37"/>
      <c r="G10401" s="38"/>
      <c r="H10401" s="37"/>
      <c r="I10401" s="41"/>
      <c r="J10401" s="41"/>
      <c r="K10401" s="37"/>
      <c r="L10401" s="37"/>
      <c r="M10401" s="37"/>
      <c r="N10401" s="37"/>
      <c r="O10401" s="38"/>
    </row>
    <row r="10402" spans="2:15" x14ac:dyDescent="0.4">
      <c r="B10402" s="63"/>
      <c r="C10402" s="37"/>
      <c r="D10402" s="37"/>
      <c r="E10402" s="37"/>
      <c r="F10402" s="37"/>
      <c r="G10402" s="38"/>
      <c r="H10402" s="37"/>
      <c r="I10402" s="41"/>
      <c r="J10402" s="41"/>
      <c r="K10402" s="37"/>
      <c r="L10402" s="37"/>
      <c r="M10402" s="37"/>
      <c r="N10402" s="37"/>
      <c r="O10402" s="38"/>
    </row>
    <row r="10403" spans="2:15" x14ac:dyDescent="0.4">
      <c r="B10403" s="63"/>
      <c r="C10403" s="37"/>
      <c r="D10403" s="37"/>
      <c r="E10403" s="37"/>
      <c r="F10403" s="37"/>
      <c r="G10403" s="38"/>
      <c r="H10403" s="37"/>
      <c r="I10403" s="41"/>
      <c r="J10403" s="41"/>
      <c r="K10403" s="37"/>
      <c r="L10403" s="37"/>
      <c r="M10403" s="37"/>
      <c r="N10403" s="37"/>
      <c r="O10403" s="38"/>
    </row>
    <row r="10404" spans="2:15" x14ac:dyDescent="0.4">
      <c r="B10404" s="63"/>
      <c r="C10404" s="37"/>
      <c r="D10404" s="37"/>
      <c r="E10404" s="37"/>
      <c r="F10404" s="37"/>
      <c r="G10404" s="38"/>
      <c r="H10404" s="37"/>
      <c r="I10404" s="41"/>
      <c r="J10404" s="41"/>
      <c r="K10404" s="37"/>
      <c r="L10404" s="37"/>
      <c r="M10404" s="37"/>
      <c r="N10404" s="37"/>
      <c r="O10404" s="38"/>
    </row>
    <row r="10405" spans="2:15" x14ac:dyDescent="0.4">
      <c r="B10405" s="63"/>
      <c r="C10405" s="37"/>
      <c r="D10405" s="37"/>
      <c r="E10405" s="37"/>
      <c r="F10405" s="37"/>
      <c r="G10405" s="38"/>
      <c r="H10405" s="37"/>
      <c r="I10405" s="41"/>
      <c r="J10405" s="41"/>
      <c r="K10405" s="37"/>
      <c r="L10405" s="37"/>
      <c r="M10405" s="37"/>
      <c r="N10405" s="37"/>
      <c r="O10405" s="38"/>
    </row>
    <row r="10406" spans="2:15" x14ac:dyDescent="0.4">
      <c r="B10406" s="63"/>
      <c r="C10406" s="37"/>
      <c r="D10406" s="37"/>
      <c r="E10406" s="37"/>
      <c r="F10406" s="37"/>
      <c r="G10406" s="38"/>
      <c r="H10406" s="37"/>
      <c r="I10406" s="41"/>
      <c r="J10406" s="41"/>
      <c r="K10406" s="37"/>
      <c r="L10406" s="37"/>
      <c r="M10406" s="37"/>
      <c r="N10406" s="37"/>
      <c r="O10406" s="38"/>
    </row>
    <row r="10407" spans="2:15" x14ac:dyDescent="0.4">
      <c r="B10407" s="63"/>
      <c r="C10407" s="37"/>
      <c r="D10407" s="37"/>
      <c r="E10407" s="37"/>
      <c r="F10407" s="37"/>
      <c r="G10407" s="38"/>
      <c r="H10407" s="37"/>
      <c r="I10407" s="41"/>
      <c r="J10407" s="41"/>
      <c r="K10407" s="37"/>
      <c r="L10407" s="37"/>
      <c r="M10407" s="37"/>
      <c r="N10407" s="37"/>
      <c r="O10407" s="38"/>
    </row>
    <row r="10408" spans="2:15" x14ac:dyDescent="0.4">
      <c r="B10408" s="63"/>
      <c r="C10408" s="37"/>
      <c r="D10408" s="37"/>
      <c r="E10408" s="37"/>
      <c r="F10408" s="37"/>
      <c r="G10408" s="38"/>
      <c r="H10408" s="37"/>
      <c r="I10408" s="41"/>
      <c r="J10408" s="41"/>
      <c r="K10408" s="37"/>
      <c r="L10408" s="37"/>
      <c r="M10408" s="37"/>
      <c r="N10408" s="37"/>
      <c r="O10408" s="38"/>
    </row>
    <row r="10409" spans="2:15" x14ac:dyDescent="0.4">
      <c r="B10409" s="63"/>
      <c r="C10409" s="37"/>
      <c r="D10409" s="37"/>
      <c r="E10409" s="37"/>
      <c r="F10409" s="37"/>
      <c r="G10409" s="38"/>
      <c r="H10409" s="37"/>
      <c r="I10409" s="41"/>
      <c r="J10409" s="41"/>
      <c r="K10409" s="37"/>
      <c r="L10409" s="37"/>
      <c r="M10409" s="37"/>
      <c r="N10409" s="37"/>
      <c r="O10409" s="38"/>
    </row>
    <row r="10410" spans="2:15" x14ac:dyDescent="0.4">
      <c r="B10410" s="63"/>
      <c r="C10410" s="37"/>
      <c r="D10410" s="37"/>
      <c r="E10410" s="37"/>
      <c r="F10410" s="37"/>
      <c r="G10410" s="38"/>
      <c r="H10410" s="37"/>
      <c r="I10410" s="41"/>
      <c r="J10410" s="41"/>
      <c r="K10410" s="37"/>
      <c r="L10410" s="37"/>
      <c r="M10410" s="37"/>
      <c r="N10410" s="37"/>
      <c r="O10410" s="38"/>
    </row>
    <row r="10411" spans="2:15" x14ac:dyDescent="0.4">
      <c r="B10411" s="63"/>
      <c r="C10411" s="37"/>
      <c r="D10411" s="37"/>
      <c r="E10411" s="37"/>
      <c r="F10411" s="37"/>
      <c r="G10411" s="38"/>
      <c r="H10411" s="37"/>
      <c r="I10411" s="41"/>
      <c r="J10411" s="41"/>
      <c r="K10411" s="37"/>
      <c r="L10411" s="37"/>
      <c r="M10411" s="37"/>
      <c r="N10411" s="37"/>
      <c r="O10411" s="38"/>
    </row>
    <row r="10412" spans="2:15" x14ac:dyDescent="0.4">
      <c r="B10412" s="63"/>
      <c r="C10412" s="37"/>
      <c r="D10412" s="37"/>
      <c r="E10412" s="37"/>
      <c r="F10412" s="37"/>
      <c r="G10412" s="38"/>
      <c r="H10412" s="37"/>
      <c r="I10412" s="41"/>
      <c r="J10412" s="41"/>
      <c r="K10412" s="37"/>
      <c r="L10412" s="37"/>
      <c r="M10412" s="37"/>
      <c r="N10412" s="37"/>
      <c r="O10412" s="38"/>
    </row>
    <row r="10413" spans="2:15" x14ac:dyDescent="0.4">
      <c r="B10413" s="63"/>
      <c r="C10413" s="37"/>
      <c r="D10413" s="37"/>
      <c r="E10413" s="37"/>
      <c r="F10413" s="37"/>
      <c r="G10413" s="38"/>
      <c r="H10413" s="37"/>
      <c r="I10413" s="41"/>
      <c r="J10413" s="41"/>
      <c r="K10413" s="37"/>
      <c r="L10413" s="37"/>
      <c r="M10413" s="37"/>
      <c r="N10413" s="37"/>
      <c r="O10413" s="38"/>
    </row>
    <row r="10414" spans="2:15" x14ac:dyDescent="0.4">
      <c r="B10414" s="63"/>
      <c r="C10414" s="37"/>
      <c r="D10414" s="37"/>
      <c r="E10414" s="37"/>
      <c r="F10414" s="37"/>
      <c r="G10414" s="38"/>
      <c r="H10414" s="37"/>
      <c r="I10414" s="41"/>
      <c r="J10414" s="41"/>
      <c r="K10414" s="37"/>
      <c r="L10414" s="37"/>
      <c r="M10414" s="37"/>
      <c r="N10414" s="37"/>
      <c r="O10414" s="38"/>
    </row>
    <row r="10415" spans="2:15" x14ac:dyDescent="0.4">
      <c r="B10415" s="63"/>
      <c r="C10415" s="37"/>
      <c r="D10415" s="37"/>
      <c r="E10415" s="37"/>
      <c r="F10415" s="37"/>
      <c r="G10415" s="38"/>
      <c r="H10415" s="37"/>
      <c r="I10415" s="41"/>
      <c r="J10415" s="41"/>
      <c r="K10415" s="37"/>
      <c r="L10415" s="37"/>
      <c r="M10415" s="37"/>
      <c r="N10415" s="37"/>
      <c r="O10415" s="38"/>
    </row>
    <row r="10416" spans="2:15" x14ac:dyDescent="0.4">
      <c r="B10416" s="63"/>
      <c r="C10416" s="37"/>
      <c r="D10416" s="37"/>
      <c r="E10416" s="37"/>
      <c r="F10416" s="37"/>
      <c r="G10416" s="38"/>
      <c r="H10416" s="37"/>
      <c r="I10416" s="41"/>
      <c r="J10416" s="41"/>
      <c r="K10416" s="37"/>
      <c r="L10416" s="37"/>
      <c r="M10416" s="37"/>
      <c r="N10416" s="37"/>
      <c r="O10416" s="38"/>
    </row>
    <row r="10417" spans="2:15" x14ac:dyDescent="0.4">
      <c r="B10417" s="63"/>
      <c r="C10417" s="37"/>
      <c r="D10417" s="37"/>
      <c r="E10417" s="37"/>
      <c r="F10417" s="37"/>
      <c r="G10417" s="38"/>
      <c r="H10417" s="37"/>
      <c r="I10417" s="41"/>
      <c r="J10417" s="41"/>
      <c r="K10417" s="37"/>
      <c r="L10417" s="37"/>
      <c r="M10417" s="37"/>
      <c r="N10417" s="37"/>
      <c r="O10417" s="38"/>
    </row>
    <row r="10418" spans="2:15" x14ac:dyDescent="0.4">
      <c r="B10418" s="63"/>
      <c r="C10418" s="37"/>
      <c r="D10418" s="37"/>
      <c r="E10418" s="37"/>
      <c r="F10418" s="37"/>
      <c r="G10418" s="38"/>
      <c r="H10418" s="37"/>
      <c r="I10418" s="41"/>
      <c r="J10418" s="41"/>
      <c r="K10418" s="37"/>
      <c r="L10418" s="37"/>
      <c r="M10418" s="37"/>
      <c r="N10418" s="37"/>
      <c r="O10418" s="38"/>
    </row>
    <row r="10419" spans="2:15" x14ac:dyDescent="0.4">
      <c r="B10419" s="63"/>
      <c r="C10419" s="37"/>
      <c r="D10419" s="37"/>
      <c r="E10419" s="37"/>
      <c r="F10419" s="37"/>
      <c r="G10419" s="38"/>
      <c r="H10419" s="37"/>
      <c r="I10419" s="41"/>
      <c r="J10419" s="41"/>
      <c r="K10419" s="37"/>
      <c r="L10419" s="37"/>
      <c r="M10419" s="37"/>
      <c r="N10419" s="37"/>
      <c r="O10419" s="38"/>
    </row>
    <row r="10420" spans="2:15" x14ac:dyDescent="0.4">
      <c r="B10420" s="63"/>
      <c r="C10420" s="37"/>
      <c r="D10420" s="37"/>
      <c r="E10420" s="37"/>
      <c r="F10420" s="37"/>
      <c r="G10420" s="38"/>
      <c r="H10420" s="37"/>
      <c r="I10420" s="41"/>
      <c r="J10420" s="41"/>
      <c r="K10420" s="37"/>
      <c r="L10420" s="37"/>
      <c r="M10420" s="37"/>
      <c r="N10420" s="37"/>
      <c r="O10420" s="38"/>
    </row>
    <row r="10421" spans="2:15" x14ac:dyDescent="0.4">
      <c r="B10421" s="63"/>
      <c r="C10421" s="37"/>
      <c r="D10421" s="37"/>
      <c r="E10421" s="37"/>
      <c r="F10421" s="37"/>
      <c r="G10421" s="38"/>
      <c r="H10421" s="37"/>
      <c r="I10421" s="41"/>
      <c r="J10421" s="41"/>
      <c r="K10421" s="37"/>
      <c r="L10421" s="37"/>
      <c r="M10421" s="37"/>
      <c r="N10421" s="37"/>
      <c r="O10421" s="38"/>
    </row>
    <row r="10422" spans="2:15" x14ac:dyDescent="0.4">
      <c r="B10422" s="63"/>
      <c r="C10422" s="37"/>
      <c r="D10422" s="37"/>
      <c r="E10422" s="37"/>
      <c r="F10422" s="37"/>
      <c r="G10422" s="38"/>
      <c r="H10422" s="37"/>
      <c r="I10422" s="41"/>
      <c r="J10422" s="41"/>
      <c r="K10422" s="37"/>
      <c r="L10422" s="37"/>
      <c r="M10422" s="37"/>
      <c r="N10422" s="37"/>
      <c r="O10422" s="38"/>
    </row>
    <row r="10423" spans="2:15" x14ac:dyDescent="0.4">
      <c r="B10423" s="63"/>
      <c r="C10423" s="37"/>
      <c r="D10423" s="37"/>
      <c r="E10423" s="37"/>
      <c r="F10423" s="37"/>
      <c r="G10423" s="38"/>
      <c r="H10423" s="37"/>
      <c r="I10423" s="41"/>
      <c r="J10423" s="41"/>
      <c r="K10423" s="37"/>
      <c r="L10423" s="37"/>
      <c r="M10423" s="37"/>
      <c r="N10423" s="37"/>
      <c r="O10423" s="38"/>
    </row>
    <row r="10424" spans="2:15" x14ac:dyDescent="0.4">
      <c r="B10424" s="63"/>
      <c r="C10424" s="37"/>
      <c r="D10424" s="37"/>
      <c r="E10424" s="37"/>
      <c r="F10424" s="37"/>
      <c r="G10424" s="38"/>
      <c r="H10424" s="37"/>
      <c r="I10424" s="41"/>
      <c r="J10424" s="41"/>
      <c r="K10424" s="37"/>
      <c r="L10424" s="37"/>
      <c r="M10424" s="37"/>
      <c r="N10424" s="37"/>
      <c r="O10424" s="38"/>
    </row>
    <row r="10425" spans="2:15" x14ac:dyDescent="0.4">
      <c r="B10425" s="63"/>
      <c r="C10425" s="37"/>
      <c r="D10425" s="37"/>
      <c r="E10425" s="37"/>
      <c r="F10425" s="37"/>
      <c r="G10425" s="38"/>
      <c r="H10425" s="37"/>
      <c r="I10425" s="41"/>
      <c r="J10425" s="41"/>
      <c r="K10425" s="37"/>
      <c r="L10425" s="37"/>
      <c r="M10425" s="37"/>
      <c r="N10425" s="37"/>
      <c r="O10425" s="38"/>
    </row>
    <row r="10426" spans="2:15" x14ac:dyDescent="0.4">
      <c r="B10426" s="63"/>
      <c r="C10426" s="37"/>
      <c r="D10426" s="37"/>
      <c r="E10426" s="37"/>
      <c r="F10426" s="37"/>
      <c r="G10426" s="38"/>
      <c r="H10426" s="37"/>
      <c r="I10426" s="41"/>
      <c r="J10426" s="41"/>
      <c r="K10426" s="37"/>
      <c r="L10426" s="37"/>
      <c r="M10426" s="37"/>
      <c r="N10426" s="37"/>
      <c r="O10426" s="38"/>
    </row>
    <row r="10427" spans="2:15" x14ac:dyDescent="0.4">
      <c r="B10427" s="63"/>
      <c r="C10427" s="37"/>
      <c r="D10427" s="37"/>
      <c r="E10427" s="37"/>
      <c r="F10427" s="37"/>
      <c r="G10427" s="38"/>
      <c r="H10427" s="37"/>
      <c r="I10427" s="41"/>
      <c r="J10427" s="41"/>
      <c r="K10427" s="37"/>
      <c r="L10427" s="37"/>
      <c r="M10427" s="37"/>
      <c r="N10427" s="37"/>
      <c r="O10427" s="38"/>
    </row>
    <row r="10428" spans="2:15" x14ac:dyDescent="0.4">
      <c r="B10428" s="63"/>
      <c r="C10428" s="37"/>
      <c r="D10428" s="37"/>
      <c r="E10428" s="37"/>
      <c r="F10428" s="37"/>
      <c r="G10428" s="38"/>
      <c r="H10428" s="37"/>
      <c r="I10428" s="41"/>
      <c r="J10428" s="41"/>
      <c r="K10428" s="37"/>
      <c r="L10428" s="37"/>
      <c r="M10428" s="37"/>
      <c r="N10428" s="37"/>
      <c r="O10428" s="38"/>
    </row>
    <row r="10429" spans="2:15" x14ac:dyDescent="0.4">
      <c r="B10429" s="63"/>
      <c r="C10429" s="37"/>
      <c r="D10429" s="37"/>
      <c r="E10429" s="37"/>
      <c r="F10429" s="37"/>
      <c r="G10429" s="38"/>
      <c r="H10429" s="37"/>
      <c r="I10429" s="41"/>
      <c r="J10429" s="41"/>
      <c r="K10429" s="37"/>
      <c r="L10429" s="37"/>
      <c r="M10429" s="37"/>
      <c r="N10429" s="37"/>
      <c r="O10429" s="38"/>
    </row>
    <row r="10430" spans="2:15" x14ac:dyDescent="0.4">
      <c r="B10430" s="63"/>
      <c r="C10430" s="37"/>
      <c r="D10430" s="37"/>
      <c r="E10430" s="37"/>
      <c r="F10430" s="37"/>
      <c r="G10430" s="38"/>
      <c r="H10430" s="37"/>
      <c r="I10430" s="41"/>
      <c r="J10430" s="41"/>
      <c r="K10430" s="37"/>
      <c r="L10430" s="37"/>
      <c r="M10430" s="37"/>
      <c r="N10430" s="37"/>
      <c r="O10430" s="38"/>
    </row>
    <row r="10431" spans="2:15" x14ac:dyDescent="0.4">
      <c r="B10431" s="63"/>
      <c r="C10431" s="37"/>
      <c r="D10431" s="37"/>
      <c r="E10431" s="37"/>
      <c r="F10431" s="37"/>
      <c r="G10431" s="38"/>
      <c r="H10431" s="37"/>
      <c r="I10431" s="41"/>
      <c r="J10431" s="41"/>
      <c r="K10431" s="37"/>
      <c r="L10431" s="37"/>
      <c r="M10431" s="37"/>
      <c r="N10431" s="37"/>
      <c r="O10431" s="38"/>
    </row>
    <row r="10432" spans="2:15" x14ac:dyDescent="0.4">
      <c r="B10432" s="63"/>
      <c r="C10432" s="37"/>
      <c r="D10432" s="37"/>
      <c r="E10432" s="37"/>
      <c r="F10432" s="37"/>
      <c r="G10432" s="38"/>
      <c r="H10432" s="37"/>
      <c r="I10432" s="41"/>
      <c r="J10432" s="41"/>
      <c r="K10432" s="37"/>
      <c r="L10432" s="37"/>
      <c r="M10432" s="37"/>
      <c r="N10432" s="37"/>
      <c r="O10432" s="38"/>
    </row>
    <row r="10433" spans="2:15" x14ac:dyDescent="0.4">
      <c r="B10433" s="63"/>
      <c r="C10433" s="37"/>
      <c r="D10433" s="37"/>
      <c r="E10433" s="37"/>
      <c r="F10433" s="37"/>
      <c r="G10433" s="38"/>
      <c r="H10433" s="37"/>
      <c r="I10433" s="41"/>
      <c r="J10433" s="41"/>
      <c r="K10433" s="37"/>
      <c r="L10433" s="37"/>
      <c r="M10433" s="37"/>
      <c r="N10433" s="37"/>
      <c r="O10433" s="38"/>
    </row>
    <row r="10434" spans="2:15" x14ac:dyDescent="0.4">
      <c r="B10434" s="63"/>
      <c r="C10434" s="37"/>
      <c r="D10434" s="37"/>
      <c r="E10434" s="37"/>
      <c r="F10434" s="37"/>
      <c r="G10434" s="38"/>
      <c r="H10434" s="37"/>
      <c r="I10434" s="41"/>
      <c r="J10434" s="41"/>
      <c r="K10434" s="37"/>
      <c r="L10434" s="37"/>
      <c r="M10434" s="37"/>
      <c r="N10434" s="37"/>
      <c r="O10434" s="38"/>
    </row>
    <row r="10435" spans="2:15" x14ac:dyDescent="0.4">
      <c r="B10435" s="63"/>
      <c r="C10435" s="37"/>
      <c r="D10435" s="37"/>
      <c r="E10435" s="37"/>
      <c r="F10435" s="37"/>
      <c r="G10435" s="38"/>
      <c r="H10435" s="37"/>
      <c r="I10435" s="41"/>
      <c r="J10435" s="41"/>
      <c r="K10435" s="37"/>
      <c r="L10435" s="37"/>
      <c r="M10435" s="37"/>
      <c r="N10435" s="37"/>
      <c r="O10435" s="38"/>
    </row>
    <row r="10436" spans="2:15" x14ac:dyDescent="0.4">
      <c r="B10436" s="63"/>
      <c r="C10436" s="37"/>
      <c r="D10436" s="37"/>
      <c r="E10436" s="37"/>
      <c r="F10436" s="37"/>
      <c r="G10436" s="38"/>
      <c r="H10436" s="37"/>
      <c r="I10436" s="41"/>
      <c r="J10436" s="41"/>
      <c r="K10436" s="37"/>
      <c r="L10436" s="37"/>
      <c r="M10436" s="37"/>
      <c r="N10436" s="37"/>
      <c r="O10436" s="38"/>
    </row>
    <row r="10437" spans="2:15" x14ac:dyDescent="0.4">
      <c r="B10437" s="63"/>
      <c r="C10437" s="37"/>
      <c r="D10437" s="37"/>
      <c r="E10437" s="37"/>
      <c r="F10437" s="37"/>
      <c r="G10437" s="38"/>
      <c r="H10437" s="37"/>
      <c r="I10437" s="41"/>
      <c r="J10437" s="41"/>
      <c r="K10437" s="37"/>
      <c r="L10437" s="37"/>
      <c r="M10437" s="37"/>
      <c r="N10437" s="37"/>
      <c r="O10437" s="38"/>
    </row>
    <row r="10438" spans="2:15" x14ac:dyDescent="0.4">
      <c r="B10438" s="63"/>
      <c r="C10438" s="37"/>
      <c r="D10438" s="37"/>
      <c r="E10438" s="37"/>
      <c r="F10438" s="37"/>
      <c r="G10438" s="38"/>
      <c r="H10438" s="37"/>
      <c r="I10438" s="41"/>
      <c r="J10438" s="41"/>
      <c r="K10438" s="37"/>
      <c r="L10438" s="37"/>
      <c r="M10438" s="37"/>
      <c r="N10438" s="37"/>
      <c r="O10438" s="38"/>
    </row>
    <row r="10439" spans="2:15" x14ac:dyDescent="0.4">
      <c r="B10439" s="63"/>
      <c r="C10439" s="37"/>
      <c r="D10439" s="37"/>
      <c r="E10439" s="37"/>
      <c r="F10439" s="37"/>
      <c r="G10439" s="38"/>
      <c r="H10439" s="37"/>
      <c r="I10439" s="41"/>
      <c r="J10439" s="41"/>
      <c r="K10439" s="37"/>
      <c r="L10439" s="37"/>
      <c r="M10439" s="37"/>
      <c r="N10439" s="37"/>
      <c r="O10439" s="38"/>
    </row>
    <row r="10440" spans="2:15" x14ac:dyDescent="0.4">
      <c r="B10440" s="63"/>
      <c r="C10440" s="37"/>
      <c r="D10440" s="37"/>
      <c r="E10440" s="37"/>
      <c r="F10440" s="37"/>
      <c r="G10440" s="38"/>
      <c r="H10440" s="37"/>
      <c r="I10440" s="41"/>
      <c r="J10440" s="41"/>
      <c r="K10440" s="37"/>
      <c r="L10440" s="37"/>
      <c r="M10440" s="37"/>
      <c r="N10440" s="37"/>
      <c r="O10440" s="38"/>
    </row>
    <row r="10441" spans="2:15" x14ac:dyDescent="0.4">
      <c r="B10441" s="63"/>
      <c r="C10441" s="37"/>
      <c r="D10441" s="37"/>
      <c r="E10441" s="37"/>
      <c r="F10441" s="37"/>
      <c r="G10441" s="38"/>
      <c r="H10441" s="37"/>
      <c r="I10441" s="41"/>
      <c r="J10441" s="41"/>
      <c r="K10441" s="37"/>
      <c r="L10441" s="37"/>
      <c r="M10441" s="37"/>
      <c r="N10441" s="37"/>
      <c r="O10441" s="38"/>
    </row>
    <row r="10442" spans="2:15" x14ac:dyDescent="0.4">
      <c r="B10442" s="63"/>
      <c r="C10442" s="37"/>
      <c r="D10442" s="37"/>
      <c r="E10442" s="37"/>
      <c r="F10442" s="37"/>
      <c r="G10442" s="38"/>
      <c r="H10442" s="37"/>
      <c r="I10442" s="41"/>
      <c r="J10442" s="41"/>
      <c r="K10442" s="37"/>
      <c r="L10442" s="37"/>
      <c r="M10442" s="37"/>
      <c r="N10442" s="37"/>
      <c r="O10442" s="38"/>
    </row>
    <row r="10443" spans="2:15" x14ac:dyDescent="0.4">
      <c r="B10443" s="63"/>
      <c r="C10443" s="37"/>
      <c r="D10443" s="37"/>
      <c r="E10443" s="37"/>
      <c r="F10443" s="37"/>
      <c r="G10443" s="38"/>
      <c r="H10443" s="37"/>
      <c r="I10443" s="41"/>
      <c r="J10443" s="41"/>
      <c r="K10443" s="37"/>
      <c r="L10443" s="37"/>
      <c r="M10443" s="37"/>
      <c r="N10443" s="37"/>
      <c r="O10443" s="38"/>
    </row>
    <row r="10444" spans="2:15" x14ac:dyDescent="0.4">
      <c r="B10444" s="63"/>
      <c r="C10444" s="37"/>
      <c r="D10444" s="37"/>
      <c r="E10444" s="37"/>
      <c r="F10444" s="37"/>
      <c r="G10444" s="38"/>
      <c r="H10444" s="37"/>
      <c r="I10444" s="41"/>
      <c r="J10444" s="41"/>
      <c r="K10444" s="37"/>
      <c r="L10444" s="37"/>
      <c r="M10444" s="37"/>
      <c r="N10444" s="37"/>
      <c r="O10444" s="38"/>
    </row>
    <row r="10445" spans="2:15" x14ac:dyDescent="0.4">
      <c r="B10445" s="63"/>
      <c r="C10445" s="37"/>
      <c r="D10445" s="37"/>
      <c r="E10445" s="37"/>
      <c r="F10445" s="37"/>
      <c r="G10445" s="38"/>
      <c r="H10445" s="37"/>
      <c r="I10445" s="41"/>
      <c r="J10445" s="41"/>
      <c r="K10445" s="37"/>
      <c r="L10445" s="37"/>
      <c r="M10445" s="37"/>
      <c r="N10445" s="37"/>
      <c r="O10445" s="38"/>
    </row>
    <row r="10446" spans="2:15" x14ac:dyDescent="0.4">
      <c r="B10446" s="63"/>
      <c r="C10446" s="37"/>
      <c r="D10446" s="37"/>
      <c r="E10446" s="37"/>
      <c r="F10446" s="37"/>
      <c r="G10446" s="38"/>
      <c r="H10446" s="37"/>
      <c r="I10446" s="41"/>
      <c r="J10446" s="41"/>
      <c r="K10446" s="37"/>
      <c r="L10446" s="37"/>
      <c r="M10446" s="37"/>
      <c r="N10446" s="37"/>
      <c r="O10446" s="38"/>
    </row>
    <row r="10447" spans="2:15" x14ac:dyDescent="0.4">
      <c r="B10447" s="63"/>
      <c r="C10447" s="37"/>
      <c r="D10447" s="37"/>
      <c r="E10447" s="37"/>
      <c r="F10447" s="37"/>
      <c r="G10447" s="38"/>
      <c r="H10447" s="37"/>
      <c r="I10447" s="41"/>
      <c r="J10447" s="41"/>
      <c r="K10447" s="37"/>
      <c r="L10447" s="37"/>
      <c r="M10447" s="37"/>
      <c r="N10447" s="37"/>
      <c r="O10447" s="38"/>
    </row>
    <row r="10448" spans="2:15" x14ac:dyDescent="0.4">
      <c r="B10448" s="63"/>
      <c r="C10448" s="37"/>
      <c r="D10448" s="37"/>
      <c r="E10448" s="37"/>
      <c r="F10448" s="37"/>
      <c r="G10448" s="38"/>
      <c r="H10448" s="37"/>
      <c r="I10448" s="41"/>
      <c r="J10448" s="41"/>
      <c r="K10448" s="37"/>
      <c r="L10448" s="37"/>
      <c r="M10448" s="37"/>
      <c r="N10448" s="37"/>
      <c r="O10448" s="38"/>
    </row>
    <row r="10449" spans="2:15" x14ac:dyDescent="0.4">
      <c r="B10449" s="63"/>
      <c r="C10449" s="37"/>
      <c r="D10449" s="37"/>
      <c r="E10449" s="37"/>
      <c r="F10449" s="37"/>
      <c r="G10449" s="38"/>
      <c r="H10449" s="37"/>
      <c r="I10449" s="41"/>
      <c r="J10449" s="41"/>
      <c r="K10449" s="37"/>
      <c r="L10449" s="37"/>
      <c r="M10449" s="37"/>
      <c r="N10449" s="37"/>
      <c r="O10449" s="38"/>
    </row>
    <row r="10450" spans="2:15" x14ac:dyDescent="0.4">
      <c r="B10450" s="63"/>
      <c r="C10450" s="37"/>
      <c r="D10450" s="37"/>
      <c r="E10450" s="37"/>
      <c r="F10450" s="37"/>
      <c r="G10450" s="38"/>
      <c r="H10450" s="37"/>
      <c r="I10450" s="41"/>
      <c r="J10450" s="41"/>
      <c r="K10450" s="37"/>
      <c r="L10450" s="37"/>
      <c r="M10450" s="37"/>
      <c r="N10450" s="37"/>
      <c r="O10450" s="38"/>
    </row>
    <row r="10451" spans="2:15" x14ac:dyDescent="0.4">
      <c r="B10451" s="63"/>
      <c r="C10451" s="37"/>
      <c r="D10451" s="37"/>
      <c r="E10451" s="37"/>
      <c r="F10451" s="37"/>
      <c r="G10451" s="38"/>
      <c r="H10451" s="37"/>
      <c r="I10451" s="41"/>
      <c r="J10451" s="41"/>
      <c r="K10451" s="37"/>
      <c r="L10451" s="37"/>
      <c r="M10451" s="37"/>
      <c r="N10451" s="37"/>
      <c r="O10451" s="38"/>
    </row>
    <row r="10452" spans="2:15" x14ac:dyDescent="0.4">
      <c r="B10452" s="63"/>
      <c r="C10452" s="37"/>
      <c r="D10452" s="37"/>
      <c r="E10452" s="37"/>
      <c r="F10452" s="37"/>
      <c r="G10452" s="38"/>
      <c r="H10452" s="37"/>
      <c r="I10452" s="41"/>
      <c r="J10452" s="41"/>
      <c r="K10452" s="37"/>
      <c r="L10452" s="37"/>
      <c r="M10452" s="37"/>
      <c r="N10452" s="37"/>
      <c r="O10452" s="38"/>
    </row>
    <row r="10453" spans="2:15" x14ac:dyDescent="0.4">
      <c r="B10453" s="63"/>
      <c r="C10453" s="37"/>
      <c r="D10453" s="37"/>
      <c r="E10453" s="37"/>
      <c r="F10453" s="37"/>
      <c r="G10453" s="38"/>
      <c r="H10453" s="37"/>
      <c r="I10453" s="41"/>
      <c r="J10453" s="41"/>
      <c r="K10453" s="37"/>
      <c r="L10453" s="37"/>
      <c r="M10453" s="37"/>
      <c r="N10453" s="37"/>
      <c r="O10453" s="38"/>
    </row>
    <row r="10454" spans="2:15" x14ac:dyDescent="0.4">
      <c r="B10454" s="63"/>
      <c r="C10454" s="37"/>
      <c r="D10454" s="37"/>
      <c r="E10454" s="37"/>
      <c r="F10454" s="37"/>
      <c r="G10454" s="38"/>
      <c r="H10454" s="37"/>
      <c r="I10454" s="41"/>
      <c r="J10454" s="41"/>
      <c r="K10454" s="37"/>
      <c r="L10454" s="37"/>
      <c r="M10454" s="37"/>
      <c r="N10454" s="37"/>
      <c r="O10454" s="38"/>
    </row>
    <row r="10455" spans="2:15" x14ac:dyDescent="0.4">
      <c r="B10455" s="63"/>
      <c r="C10455" s="37"/>
      <c r="D10455" s="37"/>
      <c r="E10455" s="37"/>
      <c r="F10455" s="37"/>
      <c r="G10455" s="38"/>
      <c r="H10455" s="37"/>
      <c r="I10455" s="41"/>
      <c r="J10455" s="41"/>
      <c r="K10455" s="37"/>
      <c r="L10455" s="37"/>
      <c r="M10455" s="37"/>
      <c r="N10455" s="37"/>
      <c r="O10455" s="38"/>
    </row>
    <row r="10456" spans="2:15" x14ac:dyDescent="0.4">
      <c r="B10456" s="63"/>
      <c r="C10456" s="37"/>
      <c r="D10456" s="37"/>
      <c r="E10456" s="37"/>
      <c r="F10456" s="37"/>
      <c r="G10456" s="38"/>
      <c r="H10456" s="37"/>
      <c r="I10456" s="41"/>
      <c r="J10456" s="41"/>
      <c r="K10456" s="37"/>
      <c r="L10456" s="37"/>
      <c r="M10456" s="37"/>
      <c r="N10456" s="37"/>
      <c r="O10456" s="38"/>
    </row>
    <row r="10457" spans="2:15" x14ac:dyDescent="0.4">
      <c r="B10457" s="63"/>
      <c r="C10457" s="37"/>
      <c r="D10457" s="37"/>
      <c r="E10457" s="37"/>
      <c r="F10457" s="37"/>
      <c r="G10457" s="38"/>
      <c r="H10457" s="37"/>
      <c r="I10457" s="41"/>
      <c r="J10457" s="41"/>
      <c r="K10457" s="37"/>
      <c r="L10457" s="37"/>
      <c r="M10457" s="37"/>
      <c r="N10457" s="37"/>
      <c r="O10457" s="38"/>
    </row>
    <row r="10458" spans="2:15" x14ac:dyDescent="0.4">
      <c r="B10458" s="63"/>
      <c r="C10458" s="37"/>
      <c r="D10458" s="37"/>
      <c r="E10458" s="37"/>
      <c r="F10458" s="37"/>
      <c r="G10458" s="38"/>
      <c r="H10458" s="37"/>
      <c r="I10458" s="41"/>
      <c r="J10458" s="41"/>
      <c r="K10458" s="37"/>
      <c r="L10458" s="37"/>
      <c r="M10458" s="37"/>
      <c r="N10458" s="37"/>
      <c r="O10458" s="38"/>
    </row>
    <row r="10459" spans="2:15" x14ac:dyDescent="0.4">
      <c r="B10459" s="63"/>
      <c r="C10459" s="37"/>
      <c r="D10459" s="37"/>
      <c r="E10459" s="37"/>
      <c r="F10459" s="37"/>
      <c r="G10459" s="38"/>
      <c r="H10459" s="37"/>
      <c r="I10459" s="41"/>
      <c r="J10459" s="41"/>
      <c r="K10459" s="37"/>
      <c r="L10459" s="37"/>
      <c r="M10459" s="37"/>
      <c r="N10459" s="37"/>
      <c r="O10459" s="38"/>
    </row>
    <row r="10460" spans="2:15" x14ac:dyDescent="0.4">
      <c r="B10460" s="63"/>
      <c r="C10460" s="37"/>
      <c r="D10460" s="37"/>
      <c r="E10460" s="37"/>
      <c r="F10460" s="37"/>
      <c r="G10460" s="38"/>
      <c r="H10460" s="37"/>
      <c r="I10460" s="41"/>
      <c r="J10460" s="41"/>
      <c r="K10460" s="37"/>
      <c r="L10460" s="37"/>
      <c r="M10460" s="37"/>
      <c r="N10460" s="37"/>
      <c r="O10460" s="38"/>
    </row>
    <row r="10461" spans="2:15" x14ac:dyDescent="0.4">
      <c r="B10461" s="63"/>
      <c r="C10461" s="37"/>
      <c r="D10461" s="37"/>
      <c r="E10461" s="37"/>
      <c r="F10461" s="37"/>
      <c r="G10461" s="38"/>
      <c r="H10461" s="37"/>
      <c r="I10461" s="41"/>
      <c r="J10461" s="41"/>
      <c r="K10461" s="37"/>
      <c r="L10461" s="37"/>
      <c r="M10461" s="37"/>
      <c r="N10461" s="37"/>
      <c r="O10461" s="38"/>
    </row>
    <row r="10462" spans="2:15" x14ac:dyDescent="0.4">
      <c r="B10462" s="63"/>
      <c r="C10462" s="37"/>
      <c r="D10462" s="37"/>
      <c r="E10462" s="37"/>
      <c r="F10462" s="37"/>
      <c r="G10462" s="38"/>
      <c r="H10462" s="37"/>
      <c r="I10462" s="41"/>
      <c r="J10462" s="41"/>
      <c r="K10462" s="37"/>
      <c r="L10462" s="37"/>
      <c r="M10462" s="37"/>
      <c r="N10462" s="37"/>
      <c r="O10462" s="38"/>
    </row>
    <row r="10463" spans="2:15" x14ac:dyDescent="0.4">
      <c r="B10463" s="63"/>
      <c r="C10463" s="37"/>
      <c r="D10463" s="37"/>
      <c r="E10463" s="37"/>
      <c r="F10463" s="37"/>
      <c r="G10463" s="38"/>
      <c r="H10463" s="37"/>
      <c r="I10463" s="41"/>
      <c r="J10463" s="41"/>
      <c r="K10463" s="37"/>
      <c r="L10463" s="37"/>
      <c r="M10463" s="37"/>
      <c r="N10463" s="37"/>
      <c r="O10463" s="38"/>
    </row>
    <row r="10464" spans="2:15" x14ac:dyDescent="0.4">
      <c r="B10464" s="63"/>
      <c r="C10464" s="37"/>
      <c r="D10464" s="37"/>
      <c r="E10464" s="37"/>
      <c r="F10464" s="37"/>
      <c r="G10464" s="38"/>
      <c r="H10464" s="37"/>
      <c r="I10464" s="41"/>
      <c r="J10464" s="41"/>
      <c r="K10464" s="37"/>
      <c r="L10464" s="37"/>
      <c r="M10464" s="37"/>
      <c r="N10464" s="37"/>
      <c r="O10464" s="38"/>
    </row>
    <row r="10465" spans="2:15" x14ac:dyDescent="0.4">
      <c r="B10465" s="63"/>
      <c r="C10465" s="37"/>
      <c r="D10465" s="37"/>
      <c r="E10465" s="37"/>
      <c r="F10465" s="37"/>
      <c r="G10465" s="38"/>
      <c r="H10465" s="37"/>
      <c r="I10465" s="41"/>
      <c r="J10465" s="41"/>
      <c r="K10465" s="37"/>
      <c r="L10465" s="37"/>
      <c r="M10465" s="37"/>
      <c r="N10465" s="37"/>
      <c r="O10465" s="38"/>
    </row>
    <row r="10466" spans="2:15" x14ac:dyDescent="0.4">
      <c r="B10466" s="63"/>
      <c r="C10466" s="37"/>
      <c r="D10466" s="37"/>
      <c r="E10466" s="37"/>
      <c r="F10466" s="37"/>
      <c r="G10466" s="38"/>
      <c r="H10466" s="37"/>
      <c r="I10466" s="41"/>
      <c r="J10466" s="41"/>
      <c r="K10466" s="37"/>
      <c r="L10466" s="37"/>
      <c r="M10466" s="37"/>
      <c r="N10466" s="37"/>
      <c r="O10466" s="38"/>
    </row>
    <row r="10467" spans="2:15" x14ac:dyDescent="0.4">
      <c r="B10467" s="63"/>
      <c r="C10467" s="37"/>
      <c r="D10467" s="37"/>
      <c r="E10467" s="37"/>
      <c r="F10467" s="37"/>
      <c r="G10467" s="38"/>
      <c r="H10467" s="37"/>
      <c r="I10467" s="41"/>
      <c r="J10467" s="41"/>
      <c r="K10467" s="37"/>
      <c r="L10467" s="37"/>
      <c r="M10467" s="37"/>
      <c r="N10467" s="37"/>
      <c r="O10467" s="38"/>
    </row>
    <row r="10468" spans="2:15" x14ac:dyDescent="0.4">
      <c r="B10468" s="63"/>
      <c r="C10468" s="37"/>
      <c r="D10468" s="37"/>
      <c r="E10468" s="37"/>
      <c r="F10468" s="37"/>
      <c r="G10468" s="38"/>
      <c r="H10468" s="37"/>
      <c r="I10468" s="41"/>
      <c r="J10468" s="41"/>
      <c r="K10468" s="37"/>
      <c r="L10468" s="37"/>
      <c r="M10468" s="37"/>
      <c r="N10468" s="37"/>
      <c r="O10468" s="38"/>
    </row>
    <row r="10469" spans="2:15" x14ac:dyDescent="0.4">
      <c r="B10469" s="63"/>
      <c r="C10469" s="37"/>
      <c r="D10469" s="37"/>
      <c r="E10469" s="37"/>
      <c r="F10469" s="37"/>
      <c r="G10469" s="38"/>
      <c r="H10469" s="37"/>
      <c r="I10469" s="41"/>
      <c r="J10469" s="41"/>
      <c r="K10469" s="37"/>
      <c r="L10469" s="37"/>
      <c r="M10469" s="37"/>
      <c r="N10469" s="37"/>
      <c r="O10469" s="38"/>
    </row>
    <row r="10470" spans="2:15" x14ac:dyDescent="0.4">
      <c r="B10470" s="63"/>
      <c r="C10470" s="37"/>
      <c r="D10470" s="37"/>
      <c r="E10470" s="37"/>
      <c r="F10470" s="37"/>
      <c r="G10470" s="38"/>
      <c r="H10470" s="37"/>
      <c r="I10470" s="41"/>
      <c r="J10470" s="41"/>
      <c r="K10470" s="37"/>
      <c r="L10470" s="37"/>
      <c r="M10470" s="37"/>
      <c r="N10470" s="37"/>
      <c r="O10470" s="38"/>
    </row>
    <row r="10471" spans="2:15" x14ac:dyDescent="0.4">
      <c r="B10471" s="63"/>
      <c r="C10471" s="37"/>
      <c r="D10471" s="37"/>
      <c r="E10471" s="37"/>
      <c r="F10471" s="37"/>
      <c r="G10471" s="38"/>
      <c r="H10471" s="37"/>
      <c r="I10471" s="41"/>
      <c r="J10471" s="41"/>
      <c r="K10471" s="37"/>
      <c r="L10471" s="37"/>
      <c r="M10471" s="37"/>
      <c r="N10471" s="37"/>
      <c r="O10471" s="38"/>
    </row>
    <row r="10472" spans="2:15" x14ac:dyDescent="0.4">
      <c r="B10472" s="63"/>
      <c r="C10472" s="37"/>
      <c r="D10472" s="37"/>
      <c r="E10472" s="37"/>
      <c r="F10472" s="37"/>
      <c r="G10472" s="38"/>
      <c r="H10472" s="37"/>
      <c r="I10472" s="41"/>
      <c r="J10472" s="41"/>
      <c r="K10472" s="37"/>
      <c r="L10472" s="37"/>
      <c r="M10472" s="37"/>
      <c r="N10472" s="37"/>
      <c r="O10472" s="38"/>
    </row>
    <row r="10473" spans="2:15" x14ac:dyDescent="0.4">
      <c r="B10473" s="63"/>
      <c r="C10473" s="37"/>
      <c r="D10473" s="37"/>
      <c r="E10473" s="37"/>
      <c r="F10473" s="37"/>
      <c r="G10473" s="38"/>
      <c r="H10473" s="37"/>
      <c r="I10473" s="41"/>
      <c r="J10473" s="41"/>
      <c r="K10473" s="37"/>
      <c r="L10473" s="37"/>
      <c r="M10473" s="37"/>
      <c r="N10473" s="37"/>
      <c r="O10473" s="38"/>
    </row>
    <row r="10474" spans="2:15" x14ac:dyDescent="0.4">
      <c r="B10474" s="63"/>
      <c r="C10474" s="37"/>
      <c r="D10474" s="37"/>
      <c r="E10474" s="37"/>
      <c r="F10474" s="37"/>
      <c r="G10474" s="38"/>
      <c r="H10474" s="37"/>
      <c r="I10474" s="41"/>
      <c r="J10474" s="41"/>
      <c r="K10474" s="37"/>
      <c r="L10474" s="37"/>
      <c r="M10474" s="37"/>
      <c r="N10474" s="37"/>
      <c r="O10474" s="38"/>
    </row>
    <row r="10475" spans="2:15" x14ac:dyDescent="0.4">
      <c r="B10475" s="63"/>
      <c r="C10475" s="37"/>
      <c r="D10475" s="37"/>
      <c r="E10475" s="37"/>
      <c r="F10475" s="37"/>
      <c r="G10475" s="38"/>
      <c r="H10475" s="37"/>
      <c r="I10475" s="41"/>
      <c r="J10475" s="41"/>
      <c r="K10475" s="37"/>
      <c r="L10475" s="37"/>
      <c r="M10475" s="37"/>
      <c r="N10475" s="37"/>
      <c r="O10475" s="38"/>
    </row>
    <row r="10476" spans="2:15" x14ac:dyDescent="0.4">
      <c r="B10476" s="63"/>
      <c r="C10476" s="37"/>
      <c r="D10476" s="37"/>
      <c r="E10476" s="37"/>
      <c r="F10476" s="37"/>
      <c r="G10476" s="38"/>
      <c r="H10476" s="37"/>
      <c r="I10476" s="41"/>
      <c r="J10476" s="41"/>
      <c r="K10476" s="37"/>
      <c r="L10476" s="37"/>
      <c r="M10476" s="37"/>
      <c r="N10476" s="37"/>
      <c r="O10476" s="38"/>
    </row>
    <row r="10477" spans="2:15" x14ac:dyDescent="0.4">
      <c r="B10477" s="63"/>
      <c r="C10477" s="37"/>
      <c r="D10477" s="37"/>
      <c r="E10477" s="37"/>
      <c r="F10477" s="37"/>
      <c r="G10477" s="38"/>
      <c r="H10477" s="37"/>
      <c r="I10477" s="41"/>
      <c r="J10477" s="41"/>
      <c r="K10477" s="37"/>
      <c r="L10477" s="37"/>
      <c r="M10477" s="37"/>
      <c r="N10477" s="37"/>
      <c r="O10477" s="38"/>
    </row>
    <row r="10478" spans="2:15" x14ac:dyDescent="0.4">
      <c r="B10478" s="63"/>
      <c r="C10478" s="37"/>
      <c r="D10478" s="37"/>
      <c r="E10478" s="37"/>
      <c r="F10478" s="37"/>
      <c r="G10478" s="38"/>
      <c r="H10478" s="37"/>
      <c r="I10478" s="41"/>
      <c r="J10478" s="41"/>
      <c r="K10478" s="37"/>
      <c r="L10478" s="37"/>
      <c r="M10478" s="37"/>
      <c r="N10478" s="37"/>
      <c r="O10478" s="38"/>
    </row>
    <row r="10479" spans="2:15" x14ac:dyDescent="0.4">
      <c r="B10479" s="63"/>
      <c r="C10479" s="37"/>
      <c r="D10479" s="37"/>
      <c r="E10479" s="37"/>
      <c r="F10479" s="37"/>
      <c r="G10479" s="38"/>
      <c r="H10479" s="37"/>
      <c r="I10479" s="41"/>
      <c r="J10479" s="41"/>
      <c r="K10479" s="37"/>
      <c r="L10479" s="37"/>
      <c r="M10479" s="37"/>
      <c r="N10479" s="37"/>
      <c r="O10479" s="38"/>
    </row>
    <row r="10480" spans="2:15" x14ac:dyDescent="0.4">
      <c r="B10480" s="63"/>
      <c r="C10480" s="37"/>
      <c r="D10480" s="37"/>
      <c r="E10480" s="37"/>
      <c r="F10480" s="37"/>
      <c r="G10480" s="38"/>
      <c r="H10480" s="37"/>
      <c r="I10480" s="41"/>
      <c r="J10480" s="41"/>
      <c r="K10480" s="37"/>
      <c r="L10480" s="37"/>
      <c r="M10480" s="37"/>
      <c r="N10480" s="37"/>
      <c r="O10480" s="38"/>
    </row>
    <row r="10481" spans="2:15" x14ac:dyDescent="0.4">
      <c r="B10481" s="63"/>
      <c r="C10481" s="37"/>
      <c r="D10481" s="37"/>
      <c r="E10481" s="37"/>
      <c r="F10481" s="37"/>
      <c r="G10481" s="38"/>
      <c r="H10481" s="37"/>
      <c r="I10481" s="41"/>
      <c r="J10481" s="41"/>
      <c r="K10481" s="37"/>
      <c r="L10481" s="37"/>
      <c r="M10481" s="37"/>
      <c r="N10481" s="37"/>
      <c r="O10481" s="38"/>
    </row>
    <row r="10482" spans="2:15" x14ac:dyDescent="0.4">
      <c r="B10482" s="63"/>
      <c r="C10482" s="37"/>
      <c r="D10482" s="37"/>
      <c r="E10482" s="37"/>
      <c r="F10482" s="37"/>
      <c r="G10482" s="38"/>
      <c r="H10482" s="37"/>
      <c r="I10482" s="41"/>
      <c r="J10482" s="41"/>
      <c r="K10482" s="37"/>
      <c r="L10482" s="37"/>
      <c r="M10482" s="37"/>
      <c r="N10482" s="37"/>
      <c r="O10482" s="38"/>
    </row>
    <row r="10483" spans="2:15" x14ac:dyDescent="0.4">
      <c r="B10483" s="63"/>
      <c r="C10483" s="37"/>
      <c r="D10483" s="37"/>
      <c r="E10483" s="37"/>
      <c r="F10483" s="37"/>
      <c r="G10483" s="38"/>
      <c r="H10483" s="37"/>
      <c r="I10483" s="41"/>
      <c r="J10483" s="41"/>
      <c r="K10483" s="37"/>
      <c r="L10483" s="37"/>
      <c r="M10483" s="37"/>
      <c r="N10483" s="37"/>
      <c r="O10483" s="38"/>
    </row>
    <row r="10484" spans="2:15" x14ac:dyDescent="0.4">
      <c r="B10484" s="63"/>
      <c r="C10484" s="37"/>
      <c r="D10484" s="37"/>
      <c r="E10484" s="37"/>
      <c r="F10484" s="37"/>
      <c r="G10484" s="38"/>
      <c r="H10484" s="37"/>
      <c r="I10484" s="41"/>
      <c r="J10484" s="41"/>
      <c r="K10484" s="37"/>
      <c r="L10484" s="37"/>
      <c r="M10484" s="37"/>
      <c r="N10484" s="37"/>
      <c r="O10484" s="38"/>
    </row>
    <row r="10485" spans="2:15" x14ac:dyDescent="0.4">
      <c r="B10485" s="63"/>
      <c r="C10485" s="37"/>
      <c r="D10485" s="37"/>
      <c r="E10485" s="37"/>
      <c r="F10485" s="37"/>
      <c r="G10485" s="38"/>
      <c r="H10485" s="37"/>
      <c r="I10485" s="41"/>
      <c r="J10485" s="41"/>
      <c r="K10485" s="37"/>
      <c r="L10485" s="37"/>
      <c r="M10485" s="37"/>
      <c r="N10485" s="37"/>
      <c r="O10485" s="38"/>
    </row>
    <row r="10486" spans="2:15" x14ac:dyDescent="0.4">
      <c r="B10486" s="63"/>
      <c r="C10486" s="37"/>
      <c r="D10486" s="37"/>
      <c r="E10486" s="37"/>
      <c r="F10486" s="37"/>
      <c r="G10486" s="38"/>
      <c r="H10486" s="37"/>
      <c r="I10486" s="41"/>
      <c r="J10486" s="41"/>
      <c r="K10486" s="37"/>
      <c r="L10486" s="37"/>
      <c r="M10486" s="37"/>
      <c r="N10486" s="37"/>
      <c r="O10486" s="38"/>
    </row>
    <row r="10487" spans="2:15" x14ac:dyDescent="0.4">
      <c r="B10487" s="63"/>
      <c r="C10487" s="37"/>
      <c r="D10487" s="37"/>
      <c r="E10487" s="37"/>
      <c r="F10487" s="37"/>
      <c r="G10487" s="38"/>
      <c r="H10487" s="37"/>
      <c r="I10487" s="41"/>
      <c r="J10487" s="41"/>
      <c r="K10487" s="37"/>
      <c r="L10487" s="37"/>
      <c r="M10487" s="37"/>
      <c r="N10487" s="37"/>
      <c r="O10487" s="38"/>
    </row>
    <row r="10488" spans="2:15" x14ac:dyDescent="0.4">
      <c r="B10488" s="63"/>
      <c r="C10488" s="37"/>
      <c r="D10488" s="37"/>
      <c r="E10488" s="37"/>
      <c r="F10488" s="37"/>
      <c r="G10488" s="38"/>
      <c r="H10488" s="37"/>
      <c r="I10488" s="41"/>
      <c r="J10488" s="41"/>
      <c r="K10488" s="37"/>
      <c r="L10488" s="37"/>
      <c r="M10488" s="37"/>
      <c r="N10488" s="37"/>
      <c r="O10488" s="38"/>
    </row>
    <row r="10489" spans="2:15" x14ac:dyDescent="0.4">
      <c r="B10489" s="63"/>
      <c r="C10489" s="37"/>
      <c r="D10489" s="37"/>
      <c r="E10489" s="37"/>
      <c r="F10489" s="37"/>
      <c r="G10489" s="38"/>
      <c r="H10489" s="37"/>
      <c r="I10489" s="41"/>
      <c r="J10489" s="41"/>
      <c r="K10489" s="37"/>
      <c r="L10489" s="37"/>
      <c r="M10489" s="37"/>
      <c r="N10489" s="37"/>
      <c r="O10489" s="38"/>
    </row>
    <row r="10490" spans="2:15" x14ac:dyDescent="0.4">
      <c r="B10490" s="63"/>
      <c r="C10490" s="37"/>
      <c r="D10490" s="37"/>
      <c r="E10490" s="37"/>
      <c r="F10490" s="37"/>
      <c r="G10490" s="38"/>
      <c r="H10490" s="37"/>
      <c r="I10490" s="41"/>
      <c r="J10490" s="41"/>
      <c r="K10490" s="37"/>
      <c r="L10490" s="37"/>
      <c r="M10490" s="37"/>
      <c r="N10490" s="37"/>
      <c r="O10490" s="38"/>
    </row>
    <row r="10491" spans="2:15" x14ac:dyDescent="0.4">
      <c r="B10491" s="63"/>
      <c r="C10491" s="37"/>
      <c r="D10491" s="37"/>
      <c r="E10491" s="37"/>
      <c r="F10491" s="37"/>
      <c r="G10491" s="38"/>
      <c r="H10491" s="37"/>
      <c r="I10491" s="41"/>
      <c r="J10491" s="41"/>
      <c r="K10491" s="37"/>
      <c r="L10491" s="37"/>
      <c r="M10491" s="37"/>
      <c r="N10491" s="37"/>
      <c r="O10491" s="38"/>
    </row>
    <row r="10492" spans="2:15" x14ac:dyDescent="0.4">
      <c r="B10492" s="63"/>
      <c r="C10492" s="37"/>
      <c r="D10492" s="37"/>
      <c r="E10492" s="37"/>
      <c r="F10492" s="37"/>
      <c r="G10492" s="38"/>
      <c r="H10492" s="37"/>
      <c r="I10492" s="41"/>
      <c r="J10492" s="41"/>
      <c r="K10492" s="37"/>
      <c r="L10492" s="37"/>
      <c r="M10492" s="37"/>
      <c r="N10492" s="37"/>
      <c r="O10492" s="38"/>
    </row>
    <row r="10493" spans="2:15" x14ac:dyDescent="0.4">
      <c r="B10493" s="63"/>
      <c r="C10493" s="37"/>
      <c r="D10493" s="37"/>
      <c r="E10493" s="37"/>
      <c r="F10493" s="37"/>
      <c r="G10493" s="38"/>
      <c r="H10493" s="37"/>
      <c r="I10493" s="41"/>
      <c r="J10493" s="41"/>
      <c r="K10493" s="37"/>
      <c r="L10493" s="37"/>
      <c r="M10493" s="37"/>
      <c r="N10493" s="37"/>
      <c r="O10493" s="38"/>
    </row>
    <row r="10494" spans="2:15" x14ac:dyDescent="0.4">
      <c r="B10494" s="63"/>
      <c r="C10494" s="37"/>
      <c r="D10494" s="37"/>
      <c r="E10494" s="37"/>
      <c r="F10494" s="37"/>
      <c r="G10494" s="38"/>
      <c r="H10494" s="37"/>
      <c r="I10494" s="41"/>
      <c r="J10494" s="41"/>
      <c r="K10494" s="37"/>
      <c r="L10494" s="37"/>
      <c r="M10494" s="37"/>
      <c r="N10494" s="37"/>
      <c r="O10494" s="38"/>
    </row>
    <row r="10495" spans="2:15" x14ac:dyDescent="0.4">
      <c r="B10495" s="63"/>
      <c r="C10495" s="37"/>
      <c r="D10495" s="37"/>
      <c r="E10495" s="37"/>
      <c r="F10495" s="37"/>
      <c r="G10495" s="38"/>
      <c r="H10495" s="37"/>
      <c r="I10495" s="41"/>
      <c r="J10495" s="41"/>
      <c r="K10495" s="37"/>
      <c r="L10495" s="37"/>
      <c r="M10495" s="37"/>
      <c r="N10495" s="37"/>
      <c r="O10495" s="38"/>
    </row>
    <row r="10496" spans="2:15" x14ac:dyDescent="0.4">
      <c r="B10496" s="63"/>
      <c r="C10496" s="37"/>
      <c r="D10496" s="37"/>
      <c r="E10496" s="37"/>
      <c r="F10496" s="37"/>
      <c r="G10496" s="38"/>
      <c r="H10496" s="37"/>
      <c r="I10496" s="41"/>
      <c r="J10496" s="41"/>
      <c r="K10496" s="37"/>
      <c r="L10496" s="37"/>
      <c r="M10496" s="37"/>
      <c r="N10496" s="37"/>
      <c r="O10496" s="38"/>
    </row>
    <row r="10497" spans="2:15" x14ac:dyDescent="0.4">
      <c r="B10497" s="63"/>
      <c r="C10497" s="37"/>
      <c r="D10497" s="37"/>
      <c r="E10497" s="37"/>
      <c r="F10497" s="37"/>
      <c r="G10497" s="38"/>
      <c r="H10497" s="37"/>
      <c r="I10497" s="41"/>
      <c r="J10497" s="41"/>
      <c r="K10497" s="37"/>
      <c r="L10497" s="37"/>
      <c r="M10497" s="37"/>
      <c r="N10497" s="37"/>
      <c r="O10497" s="38"/>
    </row>
    <row r="10498" spans="2:15" x14ac:dyDescent="0.4">
      <c r="B10498" s="63"/>
      <c r="C10498" s="37"/>
      <c r="D10498" s="37"/>
      <c r="E10498" s="37"/>
      <c r="F10498" s="37"/>
      <c r="G10498" s="38"/>
      <c r="H10498" s="37"/>
      <c r="I10498" s="41"/>
      <c r="J10498" s="41"/>
      <c r="K10498" s="37"/>
      <c r="L10498" s="37"/>
      <c r="M10498" s="37"/>
      <c r="N10498" s="37"/>
      <c r="O10498" s="38"/>
    </row>
    <row r="10499" spans="2:15" x14ac:dyDescent="0.4">
      <c r="B10499" s="63"/>
      <c r="C10499" s="37"/>
      <c r="D10499" s="37"/>
      <c r="E10499" s="37"/>
      <c r="F10499" s="37"/>
      <c r="G10499" s="38"/>
      <c r="H10499" s="37"/>
      <c r="I10499" s="41"/>
      <c r="J10499" s="41"/>
      <c r="K10499" s="37"/>
      <c r="L10499" s="37"/>
      <c r="M10499" s="37"/>
      <c r="N10499" s="37"/>
      <c r="O10499" s="38"/>
    </row>
    <row r="10500" spans="2:15" x14ac:dyDescent="0.4">
      <c r="B10500" s="63"/>
      <c r="C10500" s="37"/>
      <c r="D10500" s="37"/>
      <c r="E10500" s="37"/>
      <c r="F10500" s="37"/>
      <c r="G10500" s="38"/>
      <c r="H10500" s="37"/>
      <c r="I10500" s="41"/>
      <c r="J10500" s="41"/>
      <c r="K10500" s="37"/>
      <c r="L10500" s="37"/>
      <c r="M10500" s="37"/>
      <c r="N10500" s="37"/>
      <c r="O10500" s="38"/>
    </row>
    <row r="10501" spans="2:15" x14ac:dyDescent="0.4">
      <c r="B10501" s="63"/>
      <c r="C10501" s="37"/>
      <c r="D10501" s="37"/>
      <c r="E10501" s="37"/>
      <c r="F10501" s="37"/>
      <c r="G10501" s="38"/>
      <c r="H10501" s="37"/>
      <c r="I10501" s="41"/>
      <c r="J10501" s="41"/>
      <c r="K10501" s="37"/>
      <c r="L10501" s="37"/>
      <c r="M10501" s="37"/>
      <c r="N10501" s="37"/>
      <c r="O10501" s="38"/>
    </row>
    <row r="10502" spans="2:15" x14ac:dyDescent="0.4">
      <c r="B10502" s="63"/>
      <c r="C10502" s="37"/>
      <c r="D10502" s="37"/>
      <c r="E10502" s="37"/>
      <c r="F10502" s="37"/>
      <c r="G10502" s="38"/>
      <c r="H10502" s="37"/>
      <c r="I10502" s="41"/>
      <c r="J10502" s="41"/>
      <c r="K10502" s="37"/>
      <c r="L10502" s="37"/>
      <c r="M10502" s="37"/>
      <c r="N10502" s="37"/>
      <c r="O10502" s="38"/>
    </row>
    <row r="10503" spans="2:15" x14ac:dyDescent="0.4">
      <c r="B10503" s="63"/>
      <c r="C10503" s="37"/>
      <c r="D10503" s="37"/>
      <c r="E10503" s="37"/>
      <c r="F10503" s="37"/>
      <c r="G10503" s="38"/>
      <c r="H10503" s="37"/>
      <c r="I10503" s="41"/>
      <c r="J10503" s="41"/>
      <c r="K10503" s="37"/>
      <c r="L10503" s="37"/>
      <c r="M10503" s="37"/>
      <c r="N10503" s="37"/>
      <c r="O10503" s="38"/>
    </row>
    <row r="10504" spans="2:15" x14ac:dyDescent="0.4">
      <c r="B10504" s="63"/>
      <c r="C10504" s="37"/>
      <c r="D10504" s="37"/>
      <c r="E10504" s="37"/>
      <c r="F10504" s="37"/>
      <c r="G10504" s="38"/>
      <c r="H10504" s="37"/>
      <c r="I10504" s="41"/>
      <c r="J10504" s="41"/>
      <c r="K10504" s="37"/>
      <c r="L10504" s="37"/>
      <c r="M10504" s="37"/>
      <c r="N10504" s="37"/>
      <c r="O10504" s="38"/>
    </row>
    <row r="10505" spans="2:15" x14ac:dyDescent="0.4">
      <c r="B10505" s="63"/>
      <c r="C10505" s="37"/>
      <c r="D10505" s="37"/>
      <c r="E10505" s="37"/>
      <c r="F10505" s="37"/>
      <c r="G10505" s="38"/>
      <c r="H10505" s="37"/>
      <c r="I10505" s="41"/>
      <c r="J10505" s="41"/>
      <c r="K10505" s="37"/>
      <c r="L10505" s="37"/>
      <c r="M10505" s="37"/>
      <c r="N10505" s="37"/>
      <c r="O10505" s="38"/>
    </row>
    <row r="10506" spans="2:15" x14ac:dyDescent="0.4">
      <c r="B10506" s="63"/>
      <c r="C10506" s="37"/>
      <c r="D10506" s="37"/>
      <c r="E10506" s="37"/>
      <c r="F10506" s="37"/>
      <c r="G10506" s="38"/>
      <c r="H10506" s="37"/>
      <c r="I10506" s="41"/>
      <c r="J10506" s="41"/>
      <c r="K10506" s="37"/>
      <c r="L10506" s="37"/>
      <c r="M10506" s="37"/>
      <c r="N10506" s="37"/>
      <c r="O10506" s="38"/>
    </row>
    <row r="10507" spans="2:15" x14ac:dyDescent="0.4">
      <c r="B10507" s="63"/>
      <c r="C10507" s="37"/>
      <c r="D10507" s="37"/>
      <c r="E10507" s="37"/>
      <c r="F10507" s="37"/>
      <c r="G10507" s="38"/>
      <c r="H10507" s="37"/>
      <c r="I10507" s="41"/>
      <c r="J10507" s="41"/>
      <c r="K10507" s="37"/>
      <c r="L10507" s="37"/>
      <c r="M10507" s="37"/>
      <c r="N10507" s="37"/>
      <c r="O10507" s="38"/>
    </row>
    <row r="10508" spans="2:15" x14ac:dyDescent="0.4">
      <c r="B10508" s="63"/>
      <c r="C10508" s="37"/>
      <c r="D10508" s="37"/>
      <c r="E10508" s="37"/>
      <c r="F10508" s="37"/>
      <c r="G10508" s="38"/>
      <c r="H10508" s="37"/>
      <c r="I10508" s="41"/>
      <c r="J10508" s="41"/>
      <c r="K10508" s="37"/>
      <c r="L10508" s="37"/>
      <c r="M10508" s="37"/>
      <c r="N10508" s="37"/>
      <c r="O10508" s="38"/>
    </row>
    <row r="10509" spans="2:15" x14ac:dyDescent="0.4">
      <c r="B10509" s="63"/>
      <c r="C10509" s="37"/>
      <c r="D10509" s="37"/>
      <c r="E10509" s="37"/>
      <c r="F10509" s="37"/>
      <c r="G10509" s="38"/>
      <c r="H10509" s="37"/>
      <c r="I10509" s="41"/>
      <c r="J10509" s="41"/>
      <c r="K10509" s="37"/>
      <c r="L10509" s="37"/>
      <c r="M10509" s="37"/>
      <c r="N10509" s="37"/>
      <c r="O10509" s="38"/>
    </row>
    <row r="10510" spans="2:15" x14ac:dyDescent="0.4">
      <c r="B10510" s="63"/>
      <c r="C10510" s="37"/>
      <c r="D10510" s="37"/>
      <c r="E10510" s="37"/>
      <c r="F10510" s="37"/>
      <c r="G10510" s="38"/>
      <c r="H10510" s="37"/>
      <c r="I10510" s="41"/>
      <c r="J10510" s="41"/>
      <c r="K10510" s="37"/>
      <c r="L10510" s="37"/>
      <c r="M10510" s="37"/>
      <c r="N10510" s="37"/>
      <c r="O10510" s="38"/>
    </row>
    <row r="10511" spans="2:15" x14ac:dyDescent="0.4">
      <c r="B10511" s="63"/>
      <c r="C10511" s="37"/>
      <c r="D10511" s="37"/>
      <c r="E10511" s="37"/>
      <c r="F10511" s="37"/>
      <c r="G10511" s="38"/>
      <c r="H10511" s="37"/>
      <c r="I10511" s="41"/>
      <c r="J10511" s="41"/>
      <c r="K10511" s="37"/>
      <c r="L10511" s="37"/>
      <c r="M10511" s="37"/>
      <c r="N10511" s="37"/>
      <c r="O10511" s="38"/>
    </row>
    <row r="10512" spans="2:15" x14ac:dyDescent="0.4">
      <c r="B10512" s="63"/>
      <c r="C10512" s="37"/>
      <c r="D10512" s="37"/>
      <c r="E10512" s="37"/>
      <c r="F10512" s="37"/>
      <c r="G10512" s="38"/>
      <c r="H10512" s="37"/>
      <c r="I10512" s="41"/>
      <c r="J10512" s="41"/>
      <c r="K10512" s="37"/>
      <c r="L10512" s="37"/>
      <c r="M10512" s="37"/>
      <c r="N10512" s="37"/>
      <c r="O10512" s="38"/>
    </row>
    <row r="10513" spans="2:15" x14ac:dyDescent="0.4">
      <c r="B10513" s="63"/>
      <c r="C10513" s="37"/>
      <c r="D10513" s="37"/>
      <c r="E10513" s="37"/>
      <c r="F10513" s="37"/>
      <c r="G10513" s="38"/>
      <c r="H10513" s="37"/>
      <c r="I10513" s="41"/>
      <c r="J10513" s="41"/>
      <c r="K10513" s="37"/>
      <c r="L10513" s="37"/>
      <c r="M10513" s="37"/>
      <c r="N10513" s="37"/>
      <c r="O10513" s="38"/>
    </row>
    <row r="10514" spans="2:15" x14ac:dyDescent="0.4">
      <c r="B10514" s="63"/>
      <c r="C10514" s="37"/>
      <c r="D10514" s="37"/>
      <c r="E10514" s="37"/>
      <c r="F10514" s="37"/>
      <c r="G10514" s="38"/>
      <c r="H10514" s="37"/>
      <c r="I10514" s="41"/>
      <c r="J10514" s="41"/>
      <c r="K10514" s="37"/>
      <c r="L10514" s="37"/>
      <c r="M10514" s="37"/>
      <c r="N10514" s="37"/>
      <c r="O10514" s="38"/>
    </row>
    <row r="10515" spans="2:15" x14ac:dyDescent="0.4">
      <c r="B10515" s="63"/>
      <c r="C10515" s="37"/>
      <c r="D10515" s="37"/>
      <c r="E10515" s="37"/>
      <c r="F10515" s="37"/>
      <c r="G10515" s="38"/>
      <c r="H10515" s="37"/>
      <c r="I10515" s="41"/>
      <c r="J10515" s="41"/>
      <c r="K10515" s="37"/>
      <c r="L10515" s="37"/>
      <c r="M10515" s="37"/>
      <c r="N10515" s="37"/>
      <c r="O10515" s="38"/>
    </row>
    <row r="10516" spans="2:15" x14ac:dyDescent="0.4">
      <c r="B10516" s="63"/>
      <c r="C10516" s="37"/>
      <c r="D10516" s="37"/>
      <c r="E10516" s="37"/>
      <c r="F10516" s="37"/>
      <c r="G10516" s="38"/>
      <c r="H10516" s="37"/>
      <c r="I10516" s="41"/>
      <c r="J10516" s="41"/>
      <c r="K10516" s="37"/>
      <c r="L10516" s="37"/>
      <c r="M10516" s="37"/>
      <c r="N10516" s="37"/>
      <c r="O10516" s="38"/>
    </row>
    <row r="10517" spans="2:15" x14ac:dyDescent="0.4">
      <c r="B10517" s="63"/>
      <c r="C10517" s="37"/>
      <c r="D10517" s="37"/>
      <c r="E10517" s="37"/>
      <c r="F10517" s="37"/>
      <c r="G10517" s="38"/>
      <c r="H10517" s="37"/>
      <c r="I10517" s="41"/>
      <c r="J10517" s="41"/>
      <c r="K10517" s="37"/>
      <c r="L10517" s="37"/>
      <c r="M10517" s="37"/>
      <c r="N10517" s="37"/>
      <c r="O10517" s="38"/>
    </row>
    <row r="10518" spans="2:15" x14ac:dyDescent="0.4">
      <c r="B10518" s="63"/>
      <c r="C10518" s="37"/>
      <c r="D10518" s="37"/>
      <c r="E10518" s="37"/>
      <c r="F10518" s="37"/>
      <c r="G10518" s="38"/>
      <c r="H10518" s="37"/>
      <c r="I10518" s="41"/>
      <c r="J10518" s="41"/>
      <c r="K10518" s="37"/>
      <c r="L10518" s="37"/>
      <c r="M10518" s="37"/>
      <c r="N10518" s="37"/>
      <c r="O10518" s="38"/>
    </row>
    <row r="10519" spans="2:15" x14ac:dyDescent="0.4">
      <c r="B10519" s="63"/>
      <c r="C10519" s="37"/>
      <c r="D10519" s="37"/>
      <c r="E10519" s="37"/>
      <c r="F10519" s="37"/>
      <c r="G10519" s="38"/>
      <c r="H10519" s="37"/>
      <c r="I10519" s="41"/>
      <c r="J10519" s="41"/>
      <c r="K10519" s="37"/>
      <c r="L10519" s="37"/>
      <c r="M10519" s="37"/>
      <c r="N10519" s="37"/>
      <c r="O10519" s="38"/>
    </row>
    <row r="10520" spans="2:15" x14ac:dyDescent="0.4">
      <c r="B10520" s="63"/>
      <c r="C10520" s="37"/>
      <c r="D10520" s="37"/>
      <c r="E10520" s="37"/>
      <c r="F10520" s="37"/>
      <c r="G10520" s="38"/>
      <c r="H10520" s="37"/>
      <c r="I10520" s="41"/>
      <c r="J10520" s="41"/>
      <c r="K10520" s="37"/>
      <c r="L10520" s="37"/>
      <c r="M10520" s="37"/>
      <c r="N10520" s="37"/>
      <c r="O10520" s="38"/>
    </row>
    <row r="10521" spans="2:15" x14ac:dyDescent="0.4">
      <c r="B10521" s="63"/>
      <c r="C10521" s="37"/>
      <c r="D10521" s="37"/>
      <c r="E10521" s="37"/>
      <c r="F10521" s="37"/>
      <c r="G10521" s="38"/>
      <c r="H10521" s="37"/>
      <c r="I10521" s="41"/>
      <c r="J10521" s="41"/>
      <c r="K10521" s="37"/>
      <c r="L10521" s="37"/>
      <c r="M10521" s="37"/>
      <c r="N10521" s="37"/>
      <c r="O10521" s="38"/>
    </row>
    <row r="10522" spans="2:15" x14ac:dyDescent="0.4">
      <c r="B10522" s="63"/>
      <c r="C10522" s="37"/>
      <c r="D10522" s="37"/>
      <c r="E10522" s="37"/>
      <c r="F10522" s="37"/>
      <c r="G10522" s="38"/>
      <c r="H10522" s="37"/>
      <c r="I10522" s="41"/>
      <c r="J10522" s="41"/>
      <c r="K10522" s="37"/>
      <c r="L10522" s="37"/>
      <c r="M10522" s="37"/>
      <c r="N10522" s="37"/>
      <c r="O10522" s="38"/>
    </row>
    <row r="10523" spans="2:15" x14ac:dyDescent="0.4">
      <c r="B10523" s="63"/>
      <c r="C10523" s="37"/>
      <c r="D10523" s="37"/>
      <c r="E10523" s="37"/>
      <c r="F10523" s="37"/>
      <c r="G10523" s="38"/>
      <c r="H10523" s="37"/>
      <c r="I10523" s="41"/>
      <c r="J10523" s="41"/>
      <c r="K10523" s="37"/>
      <c r="L10523" s="37"/>
      <c r="M10523" s="37"/>
      <c r="N10523" s="37"/>
      <c r="O10523" s="38"/>
    </row>
    <row r="10524" spans="2:15" x14ac:dyDescent="0.4">
      <c r="B10524" s="63"/>
      <c r="C10524" s="37"/>
      <c r="D10524" s="37"/>
      <c r="E10524" s="37"/>
      <c r="F10524" s="37"/>
      <c r="G10524" s="38"/>
      <c r="H10524" s="37"/>
      <c r="I10524" s="41"/>
      <c r="J10524" s="41"/>
      <c r="K10524" s="37"/>
      <c r="L10524" s="37"/>
      <c r="M10524" s="37"/>
      <c r="N10524" s="37"/>
      <c r="O10524" s="38"/>
    </row>
    <row r="10525" spans="2:15" x14ac:dyDescent="0.4">
      <c r="B10525" s="63"/>
      <c r="C10525" s="37"/>
      <c r="D10525" s="37"/>
      <c r="E10525" s="37"/>
      <c r="F10525" s="37"/>
      <c r="G10525" s="38"/>
      <c r="H10525" s="37"/>
      <c r="I10525" s="41"/>
      <c r="J10525" s="41"/>
      <c r="K10525" s="37"/>
      <c r="L10525" s="37"/>
      <c r="M10525" s="37"/>
      <c r="N10525" s="37"/>
      <c r="O10525" s="38"/>
    </row>
    <row r="10526" spans="2:15" x14ac:dyDescent="0.4">
      <c r="B10526" s="63"/>
      <c r="C10526" s="37"/>
      <c r="D10526" s="37"/>
      <c r="E10526" s="37"/>
      <c r="F10526" s="37"/>
      <c r="G10526" s="38"/>
      <c r="H10526" s="37"/>
      <c r="I10526" s="41"/>
      <c r="J10526" s="41"/>
      <c r="K10526" s="37"/>
      <c r="L10526" s="37"/>
      <c r="M10526" s="37"/>
      <c r="N10526" s="37"/>
      <c r="O10526" s="38"/>
    </row>
    <row r="10527" spans="2:15" x14ac:dyDescent="0.4">
      <c r="B10527" s="63"/>
      <c r="C10527" s="37"/>
      <c r="D10527" s="37"/>
      <c r="E10527" s="37"/>
      <c r="F10527" s="37"/>
      <c r="G10527" s="38"/>
      <c r="H10527" s="37"/>
      <c r="I10527" s="41"/>
      <c r="J10527" s="41"/>
      <c r="K10527" s="37"/>
      <c r="L10527" s="37"/>
      <c r="M10527" s="37"/>
      <c r="N10527" s="37"/>
      <c r="O10527" s="38"/>
    </row>
    <row r="10528" spans="2:15" x14ac:dyDescent="0.4">
      <c r="B10528" s="63"/>
      <c r="C10528" s="37"/>
      <c r="D10528" s="37"/>
      <c r="E10528" s="37"/>
      <c r="F10528" s="37"/>
      <c r="G10528" s="38"/>
      <c r="H10528" s="37"/>
      <c r="I10528" s="41"/>
      <c r="J10528" s="41"/>
      <c r="K10528" s="37"/>
      <c r="L10528" s="37"/>
      <c r="M10528" s="37"/>
      <c r="N10528" s="37"/>
      <c r="O10528" s="38"/>
    </row>
    <row r="10529" spans="2:15" x14ac:dyDescent="0.4">
      <c r="B10529" s="63"/>
      <c r="C10529" s="37"/>
      <c r="D10529" s="37"/>
      <c r="E10529" s="37"/>
      <c r="F10529" s="37"/>
      <c r="G10529" s="38"/>
      <c r="H10529" s="37"/>
      <c r="I10529" s="41"/>
      <c r="J10529" s="41"/>
      <c r="K10529" s="37"/>
      <c r="L10529" s="37"/>
      <c r="M10529" s="37"/>
      <c r="N10529" s="37"/>
      <c r="O10529" s="38"/>
    </row>
    <row r="10530" spans="2:15" x14ac:dyDescent="0.4">
      <c r="B10530" s="63"/>
      <c r="C10530" s="37"/>
      <c r="D10530" s="37"/>
      <c r="E10530" s="37"/>
      <c r="F10530" s="37"/>
      <c r="G10530" s="38"/>
      <c r="H10530" s="37"/>
      <c r="I10530" s="41"/>
      <c r="J10530" s="41"/>
      <c r="K10530" s="37"/>
      <c r="L10530" s="37"/>
      <c r="M10530" s="37"/>
      <c r="N10530" s="37"/>
      <c r="O10530" s="38"/>
    </row>
    <row r="10531" spans="2:15" x14ac:dyDescent="0.4">
      <c r="B10531" s="63"/>
      <c r="C10531" s="37"/>
      <c r="D10531" s="37"/>
      <c r="E10531" s="37"/>
      <c r="F10531" s="37"/>
      <c r="G10531" s="38"/>
      <c r="H10531" s="37"/>
      <c r="I10531" s="41"/>
      <c r="J10531" s="41"/>
      <c r="K10531" s="37"/>
      <c r="L10531" s="37"/>
      <c r="M10531" s="37"/>
      <c r="N10531" s="37"/>
      <c r="O10531" s="38"/>
    </row>
    <row r="10532" spans="2:15" x14ac:dyDescent="0.4">
      <c r="B10532" s="63"/>
      <c r="C10532" s="37"/>
      <c r="D10532" s="37"/>
      <c r="E10532" s="37"/>
      <c r="F10532" s="37"/>
      <c r="G10532" s="38"/>
      <c r="H10532" s="37"/>
      <c r="I10532" s="41"/>
      <c r="J10532" s="41"/>
      <c r="K10532" s="37"/>
      <c r="L10532" s="37"/>
      <c r="M10532" s="37"/>
      <c r="N10532" s="37"/>
      <c r="O10532" s="38"/>
    </row>
    <row r="10533" spans="2:15" x14ac:dyDescent="0.4">
      <c r="B10533" s="63"/>
      <c r="C10533" s="37"/>
      <c r="D10533" s="37"/>
      <c r="E10533" s="37"/>
      <c r="F10533" s="37"/>
      <c r="G10533" s="38"/>
      <c r="H10533" s="37"/>
      <c r="I10533" s="41"/>
      <c r="J10533" s="41"/>
      <c r="K10533" s="37"/>
      <c r="L10533" s="37"/>
      <c r="M10533" s="37"/>
      <c r="N10533" s="37"/>
      <c r="O10533" s="38"/>
    </row>
    <row r="10534" spans="2:15" x14ac:dyDescent="0.4">
      <c r="B10534" s="63"/>
      <c r="C10534" s="37"/>
      <c r="D10534" s="37"/>
      <c r="E10534" s="37"/>
      <c r="F10534" s="37"/>
      <c r="G10534" s="38"/>
      <c r="H10534" s="37"/>
      <c r="I10534" s="41"/>
      <c r="J10534" s="41"/>
      <c r="K10534" s="37"/>
      <c r="L10534" s="37"/>
      <c r="M10534" s="37"/>
      <c r="N10534" s="37"/>
      <c r="O10534" s="38"/>
    </row>
    <row r="10535" spans="2:15" x14ac:dyDescent="0.4">
      <c r="B10535" s="63"/>
      <c r="C10535" s="37"/>
      <c r="D10535" s="37"/>
      <c r="E10535" s="37"/>
      <c r="F10535" s="37"/>
      <c r="G10535" s="38"/>
      <c r="H10535" s="37"/>
      <c r="I10535" s="41"/>
      <c r="J10535" s="41"/>
      <c r="K10535" s="37"/>
      <c r="L10535" s="37"/>
      <c r="M10535" s="37"/>
      <c r="N10535" s="37"/>
      <c r="O10535" s="38"/>
    </row>
    <row r="10536" spans="2:15" x14ac:dyDescent="0.4">
      <c r="B10536" s="63"/>
      <c r="C10536" s="37"/>
      <c r="D10536" s="37"/>
      <c r="E10536" s="37"/>
      <c r="F10536" s="37"/>
      <c r="G10536" s="38"/>
      <c r="H10536" s="37"/>
      <c r="I10536" s="41"/>
      <c r="J10536" s="41"/>
      <c r="K10536" s="37"/>
      <c r="L10536" s="37"/>
      <c r="M10536" s="37"/>
      <c r="N10536" s="37"/>
      <c r="O10536" s="38"/>
    </row>
    <row r="10537" spans="2:15" x14ac:dyDescent="0.4">
      <c r="B10537" s="63"/>
      <c r="C10537" s="37"/>
      <c r="D10537" s="37"/>
      <c r="E10537" s="37"/>
      <c r="F10537" s="37"/>
      <c r="G10537" s="38"/>
      <c r="H10537" s="37"/>
      <c r="I10537" s="41"/>
      <c r="J10537" s="41"/>
      <c r="K10537" s="37"/>
      <c r="L10537" s="37"/>
      <c r="M10537" s="37"/>
      <c r="N10537" s="37"/>
      <c r="O10537" s="38"/>
    </row>
    <row r="10538" spans="2:15" x14ac:dyDescent="0.4">
      <c r="B10538" s="63"/>
      <c r="C10538" s="37"/>
      <c r="D10538" s="37"/>
      <c r="E10538" s="37"/>
      <c r="F10538" s="37"/>
      <c r="G10538" s="38"/>
      <c r="H10538" s="37"/>
      <c r="I10538" s="41"/>
      <c r="J10538" s="41"/>
      <c r="K10538" s="37"/>
      <c r="L10538" s="37"/>
      <c r="M10538" s="37"/>
      <c r="N10538" s="37"/>
      <c r="O10538" s="38"/>
    </row>
    <row r="10539" spans="2:15" x14ac:dyDescent="0.4">
      <c r="B10539" s="63"/>
      <c r="C10539" s="37"/>
      <c r="D10539" s="37"/>
      <c r="E10539" s="37"/>
      <c r="F10539" s="37"/>
      <c r="G10539" s="38"/>
      <c r="H10539" s="37"/>
      <c r="I10539" s="41"/>
      <c r="J10539" s="41"/>
      <c r="K10539" s="37"/>
      <c r="L10539" s="37"/>
      <c r="M10539" s="37"/>
      <c r="N10539" s="37"/>
      <c r="O10539" s="38"/>
    </row>
    <row r="10540" spans="2:15" x14ac:dyDescent="0.4">
      <c r="B10540" s="63"/>
      <c r="C10540" s="37"/>
      <c r="D10540" s="37"/>
      <c r="E10540" s="37"/>
      <c r="F10540" s="37"/>
      <c r="G10540" s="38"/>
      <c r="H10540" s="37"/>
      <c r="I10540" s="41"/>
      <c r="J10540" s="41"/>
      <c r="K10540" s="37"/>
      <c r="L10540" s="37"/>
      <c r="M10540" s="37"/>
      <c r="N10540" s="37"/>
      <c r="O10540" s="38"/>
    </row>
    <row r="10541" spans="2:15" x14ac:dyDescent="0.4">
      <c r="B10541" s="63"/>
      <c r="C10541" s="37"/>
      <c r="D10541" s="37"/>
      <c r="E10541" s="37"/>
      <c r="F10541" s="37"/>
      <c r="G10541" s="38"/>
      <c r="H10541" s="37"/>
      <c r="I10541" s="41"/>
      <c r="J10541" s="41"/>
      <c r="K10541" s="37"/>
      <c r="L10541" s="37"/>
      <c r="M10541" s="37"/>
      <c r="N10541" s="37"/>
      <c r="O10541" s="38"/>
    </row>
    <row r="10542" spans="2:15" x14ac:dyDescent="0.4">
      <c r="B10542" s="63"/>
      <c r="C10542" s="37"/>
      <c r="D10542" s="37"/>
      <c r="E10542" s="37"/>
      <c r="F10542" s="37"/>
      <c r="G10542" s="38"/>
      <c r="H10542" s="37"/>
      <c r="I10542" s="41"/>
      <c r="J10542" s="41"/>
      <c r="K10542" s="37"/>
      <c r="L10542" s="37"/>
      <c r="M10542" s="37"/>
      <c r="N10542" s="37"/>
      <c r="O10542" s="38"/>
    </row>
    <row r="10543" spans="2:15" x14ac:dyDescent="0.4">
      <c r="B10543" s="63"/>
      <c r="C10543" s="37"/>
      <c r="D10543" s="37"/>
      <c r="E10543" s="37"/>
      <c r="F10543" s="37"/>
      <c r="G10543" s="38"/>
      <c r="H10543" s="37"/>
      <c r="I10543" s="41"/>
      <c r="J10543" s="41"/>
      <c r="K10543" s="37"/>
      <c r="L10543" s="37"/>
      <c r="M10543" s="37"/>
      <c r="N10543" s="37"/>
      <c r="O10543" s="38"/>
    </row>
    <row r="10544" spans="2:15" x14ac:dyDescent="0.4">
      <c r="B10544" s="63"/>
      <c r="C10544" s="37"/>
      <c r="D10544" s="37"/>
      <c r="E10544" s="37"/>
      <c r="F10544" s="37"/>
      <c r="G10544" s="38"/>
      <c r="H10544" s="37"/>
      <c r="I10544" s="41"/>
      <c r="J10544" s="41"/>
      <c r="K10544" s="37"/>
      <c r="L10544" s="37"/>
      <c r="M10544" s="37"/>
      <c r="N10544" s="37"/>
      <c r="O10544" s="38"/>
    </row>
    <row r="10545" spans="2:15" x14ac:dyDescent="0.4">
      <c r="B10545" s="63"/>
      <c r="C10545" s="37"/>
      <c r="D10545" s="37"/>
      <c r="E10545" s="37"/>
      <c r="F10545" s="37"/>
      <c r="G10545" s="38"/>
      <c r="H10545" s="37"/>
      <c r="I10545" s="41"/>
      <c r="J10545" s="41"/>
      <c r="K10545" s="37"/>
      <c r="L10545" s="37"/>
      <c r="M10545" s="37"/>
      <c r="N10545" s="37"/>
      <c r="O10545" s="38"/>
    </row>
    <row r="10546" spans="2:15" x14ac:dyDescent="0.4">
      <c r="B10546" s="63"/>
      <c r="C10546" s="37"/>
      <c r="D10546" s="37"/>
      <c r="E10546" s="37"/>
      <c r="F10546" s="37"/>
      <c r="G10546" s="38"/>
      <c r="H10546" s="37"/>
      <c r="I10546" s="41"/>
      <c r="J10546" s="41"/>
      <c r="K10546" s="37"/>
      <c r="L10546" s="37"/>
      <c r="M10546" s="37"/>
      <c r="N10546" s="37"/>
      <c r="O10546" s="38"/>
    </row>
    <row r="10547" spans="2:15" x14ac:dyDescent="0.4">
      <c r="B10547" s="63"/>
      <c r="C10547" s="37"/>
      <c r="D10547" s="37"/>
      <c r="E10547" s="37"/>
      <c r="F10547" s="37"/>
      <c r="G10547" s="38"/>
      <c r="H10547" s="37"/>
      <c r="I10547" s="41"/>
      <c r="J10547" s="41"/>
      <c r="K10547" s="37"/>
      <c r="L10547" s="37"/>
      <c r="M10547" s="37"/>
      <c r="N10547" s="37"/>
      <c r="O10547" s="38"/>
    </row>
    <row r="10548" spans="2:15" x14ac:dyDescent="0.4">
      <c r="B10548" s="63"/>
      <c r="C10548" s="37"/>
      <c r="D10548" s="37"/>
      <c r="E10548" s="37"/>
      <c r="F10548" s="37"/>
      <c r="G10548" s="38"/>
      <c r="H10548" s="37"/>
      <c r="I10548" s="41"/>
      <c r="J10548" s="41"/>
      <c r="K10548" s="37"/>
      <c r="L10548" s="37"/>
      <c r="M10548" s="37"/>
      <c r="N10548" s="37"/>
      <c r="O10548" s="38"/>
    </row>
    <row r="10549" spans="2:15" x14ac:dyDescent="0.4">
      <c r="B10549" s="63"/>
      <c r="C10549" s="37"/>
      <c r="D10549" s="37"/>
      <c r="E10549" s="37"/>
      <c r="F10549" s="37"/>
      <c r="G10549" s="38"/>
      <c r="H10549" s="37"/>
      <c r="I10549" s="41"/>
      <c r="J10549" s="41"/>
      <c r="K10549" s="37"/>
      <c r="L10549" s="37"/>
      <c r="M10549" s="37"/>
      <c r="N10549" s="37"/>
      <c r="O10549" s="38"/>
    </row>
    <row r="10550" spans="2:15" x14ac:dyDescent="0.4">
      <c r="B10550" s="63"/>
      <c r="C10550" s="37"/>
      <c r="D10550" s="37"/>
      <c r="E10550" s="37"/>
      <c r="F10550" s="37"/>
      <c r="G10550" s="38"/>
      <c r="H10550" s="37"/>
      <c r="I10550" s="41"/>
      <c r="J10550" s="41"/>
      <c r="K10550" s="37"/>
      <c r="L10550" s="37"/>
      <c r="M10550" s="37"/>
      <c r="N10550" s="37"/>
      <c r="O10550" s="38"/>
    </row>
    <row r="10551" spans="2:15" x14ac:dyDescent="0.4">
      <c r="B10551" s="63"/>
      <c r="C10551" s="37"/>
      <c r="D10551" s="37"/>
      <c r="E10551" s="37"/>
      <c r="F10551" s="37"/>
      <c r="G10551" s="38"/>
      <c r="H10551" s="37"/>
      <c r="I10551" s="41"/>
      <c r="J10551" s="41"/>
      <c r="K10551" s="37"/>
      <c r="L10551" s="37"/>
      <c r="M10551" s="37"/>
      <c r="N10551" s="37"/>
      <c r="O10551" s="38"/>
    </row>
    <row r="10552" spans="2:15" x14ac:dyDescent="0.4">
      <c r="B10552" s="63"/>
      <c r="C10552" s="37"/>
      <c r="D10552" s="37"/>
      <c r="E10552" s="37"/>
      <c r="F10552" s="37"/>
      <c r="G10552" s="38"/>
      <c r="H10552" s="37"/>
      <c r="I10552" s="41"/>
      <c r="J10552" s="41"/>
      <c r="K10552" s="37"/>
      <c r="L10552" s="37"/>
      <c r="M10552" s="37"/>
      <c r="N10552" s="37"/>
      <c r="O10552" s="38"/>
    </row>
    <row r="10553" spans="2:15" x14ac:dyDescent="0.4">
      <c r="B10553" s="63"/>
      <c r="C10553" s="37"/>
      <c r="D10553" s="37"/>
      <c r="E10553" s="37"/>
      <c r="F10553" s="37"/>
      <c r="G10553" s="38"/>
      <c r="H10553" s="37"/>
      <c r="I10553" s="41"/>
      <c r="J10553" s="41"/>
      <c r="K10553" s="37"/>
      <c r="L10553" s="37"/>
      <c r="M10553" s="37"/>
      <c r="N10553" s="37"/>
      <c r="O10553" s="38"/>
    </row>
    <row r="10554" spans="2:15" x14ac:dyDescent="0.4">
      <c r="B10554" s="63"/>
      <c r="C10554" s="37"/>
      <c r="D10554" s="37"/>
      <c r="E10554" s="37"/>
      <c r="F10554" s="37"/>
      <c r="G10554" s="38"/>
      <c r="H10554" s="37"/>
      <c r="I10554" s="41"/>
      <c r="J10554" s="41"/>
      <c r="K10554" s="37"/>
      <c r="L10554" s="37"/>
      <c r="M10554" s="37"/>
      <c r="N10554" s="37"/>
      <c r="O10554" s="38"/>
    </row>
    <row r="10555" spans="2:15" x14ac:dyDescent="0.4">
      <c r="B10555" s="63"/>
      <c r="C10555" s="37"/>
      <c r="D10555" s="37"/>
      <c r="E10555" s="37"/>
      <c r="F10555" s="37"/>
      <c r="G10555" s="38"/>
      <c r="H10555" s="37"/>
      <c r="I10555" s="41"/>
      <c r="J10555" s="41"/>
      <c r="K10555" s="37"/>
      <c r="L10555" s="37"/>
      <c r="M10555" s="37"/>
      <c r="N10555" s="37"/>
      <c r="O10555" s="38"/>
    </row>
    <row r="10556" spans="2:15" x14ac:dyDescent="0.4">
      <c r="B10556" s="63"/>
      <c r="C10556" s="37"/>
      <c r="D10556" s="37"/>
      <c r="E10556" s="37"/>
      <c r="F10556" s="37"/>
      <c r="G10556" s="38"/>
      <c r="H10556" s="37"/>
      <c r="I10556" s="41"/>
      <c r="J10556" s="41"/>
      <c r="K10556" s="37"/>
      <c r="L10556" s="37"/>
      <c r="M10556" s="37"/>
      <c r="N10556" s="37"/>
      <c r="O10556" s="38"/>
    </row>
    <row r="10557" spans="2:15" x14ac:dyDescent="0.4">
      <c r="B10557" s="63"/>
      <c r="C10557" s="37"/>
      <c r="D10557" s="37"/>
      <c r="E10557" s="37"/>
      <c r="F10557" s="37"/>
      <c r="G10557" s="38"/>
      <c r="H10557" s="37"/>
      <c r="I10557" s="41"/>
      <c r="J10557" s="41"/>
      <c r="K10557" s="37"/>
      <c r="L10557" s="37"/>
      <c r="M10557" s="37"/>
      <c r="N10557" s="37"/>
      <c r="O10557" s="38"/>
    </row>
    <row r="10558" spans="2:15" x14ac:dyDescent="0.4">
      <c r="B10558" s="63"/>
      <c r="C10558" s="37"/>
      <c r="D10558" s="37"/>
      <c r="E10558" s="37"/>
      <c r="F10558" s="37"/>
      <c r="G10558" s="38"/>
      <c r="H10558" s="37"/>
      <c r="I10558" s="41"/>
      <c r="J10558" s="41"/>
      <c r="K10558" s="37"/>
      <c r="L10558" s="37"/>
      <c r="M10558" s="37"/>
      <c r="N10558" s="37"/>
      <c r="O10558" s="38"/>
    </row>
    <row r="10559" spans="2:15" x14ac:dyDescent="0.4">
      <c r="B10559" s="63"/>
      <c r="C10559" s="37"/>
      <c r="D10559" s="37"/>
      <c r="E10559" s="37"/>
      <c r="F10559" s="37"/>
      <c r="G10559" s="38"/>
      <c r="H10559" s="37"/>
      <c r="I10559" s="41"/>
      <c r="J10559" s="41"/>
      <c r="K10559" s="37"/>
      <c r="L10559" s="37"/>
      <c r="M10559" s="37"/>
      <c r="N10559" s="37"/>
      <c r="O10559" s="38"/>
    </row>
    <row r="10560" spans="2:15" x14ac:dyDescent="0.4">
      <c r="B10560" s="63"/>
      <c r="C10560" s="37"/>
      <c r="D10560" s="37"/>
      <c r="E10560" s="37"/>
      <c r="F10560" s="37"/>
      <c r="G10560" s="38"/>
      <c r="H10560" s="37"/>
      <c r="I10560" s="41"/>
      <c r="J10560" s="41"/>
      <c r="K10560" s="37"/>
      <c r="L10560" s="37"/>
      <c r="M10560" s="37"/>
      <c r="N10560" s="37"/>
      <c r="O10560" s="38"/>
    </row>
    <row r="10561" spans="2:15" x14ac:dyDescent="0.4">
      <c r="B10561" s="63"/>
      <c r="C10561" s="37"/>
      <c r="D10561" s="37"/>
      <c r="E10561" s="37"/>
      <c r="F10561" s="37"/>
      <c r="G10561" s="38"/>
      <c r="H10561" s="37"/>
      <c r="I10561" s="41"/>
      <c r="J10561" s="41"/>
      <c r="K10561" s="37"/>
      <c r="L10561" s="37"/>
      <c r="M10561" s="37"/>
      <c r="N10561" s="37"/>
      <c r="O10561" s="38"/>
    </row>
    <row r="10562" spans="2:15" x14ac:dyDescent="0.4">
      <c r="B10562" s="63"/>
      <c r="C10562" s="37"/>
      <c r="D10562" s="37"/>
      <c r="E10562" s="37"/>
      <c r="F10562" s="37"/>
      <c r="G10562" s="38"/>
      <c r="H10562" s="37"/>
      <c r="I10562" s="41"/>
      <c r="J10562" s="41"/>
      <c r="K10562" s="37"/>
      <c r="L10562" s="37"/>
      <c r="M10562" s="37"/>
      <c r="N10562" s="37"/>
      <c r="O10562" s="38"/>
    </row>
    <row r="10563" spans="2:15" x14ac:dyDescent="0.4">
      <c r="B10563" s="63"/>
      <c r="C10563" s="37"/>
      <c r="D10563" s="37"/>
      <c r="E10563" s="37"/>
      <c r="F10563" s="37"/>
      <c r="G10563" s="38"/>
      <c r="H10563" s="37"/>
      <c r="I10563" s="41"/>
      <c r="J10563" s="41"/>
      <c r="K10563" s="37"/>
      <c r="L10563" s="37"/>
      <c r="M10563" s="37"/>
      <c r="N10563" s="37"/>
      <c r="O10563" s="38"/>
    </row>
    <row r="10564" spans="2:15" x14ac:dyDescent="0.4">
      <c r="B10564" s="63"/>
      <c r="C10564" s="37"/>
      <c r="D10564" s="37"/>
      <c r="E10564" s="37"/>
      <c r="F10564" s="37"/>
      <c r="G10564" s="38"/>
      <c r="H10564" s="37"/>
      <c r="I10564" s="41"/>
      <c r="J10564" s="41"/>
      <c r="K10564" s="37"/>
      <c r="L10564" s="37"/>
      <c r="M10564" s="37"/>
      <c r="N10564" s="37"/>
      <c r="O10564" s="38"/>
    </row>
    <row r="10565" spans="2:15" x14ac:dyDescent="0.4">
      <c r="B10565" s="63"/>
      <c r="C10565" s="37"/>
      <c r="D10565" s="37"/>
      <c r="E10565" s="37"/>
      <c r="F10565" s="37"/>
      <c r="G10565" s="38"/>
      <c r="H10565" s="37"/>
      <c r="I10565" s="41"/>
      <c r="J10565" s="41"/>
      <c r="K10565" s="37"/>
      <c r="L10565" s="37"/>
      <c r="M10565" s="37"/>
      <c r="N10565" s="37"/>
      <c r="O10565" s="38"/>
    </row>
    <row r="10566" spans="2:15" x14ac:dyDescent="0.4">
      <c r="B10566" s="63"/>
      <c r="C10566" s="37"/>
      <c r="D10566" s="37"/>
      <c r="E10566" s="37"/>
      <c r="F10566" s="37"/>
      <c r="G10566" s="38"/>
      <c r="H10566" s="37"/>
      <c r="I10566" s="41"/>
      <c r="J10566" s="41"/>
      <c r="K10566" s="37"/>
      <c r="L10566" s="37"/>
      <c r="M10566" s="37"/>
      <c r="N10566" s="37"/>
      <c r="O10566" s="38"/>
    </row>
    <row r="10567" spans="2:15" x14ac:dyDescent="0.4">
      <c r="B10567" s="63"/>
      <c r="C10567" s="37"/>
      <c r="D10567" s="37"/>
      <c r="E10567" s="37"/>
      <c r="F10567" s="37"/>
      <c r="G10567" s="38"/>
      <c r="H10567" s="37"/>
      <c r="I10567" s="41"/>
      <c r="J10567" s="41"/>
      <c r="K10567" s="37"/>
      <c r="L10567" s="37"/>
      <c r="M10567" s="37"/>
      <c r="N10567" s="37"/>
      <c r="O10567" s="38"/>
    </row>
    <row r="10568" spans="2:15" x14ac:dyDescent="0.4">
      <c r="B10568" s="63"/>
      <c r="C10568" s="37"/>
      <c r="D10568" s="37"/>
      <c r="E10568" s="37"/>
      <c r="F10568" s="37"/>
      <c r="G10568" s="38"/>
      <c r="H10568" s="37"/>
      <c r="I10568" s="41"/>
      <c r="J10568" s="41"/>
      <c r="K10568" s="37"/>
      <c r="L10568" s="37"/>
      <c r="M10568" s="37"/>
      <c r="N10568" s="37"/>
      <c r="O10568" s="38"/>
    </row>
    <row r="10569" spans="2:15" x14ac:dyDescent="0.4">
      <c r="B10569" s="63"/>
      <c r="C10569" s="37"/>
      <c r="D10569" s="37"/>
      <c r="E10569" s="37"/>
      <c r="F10569" s="37"/>
      <c r="G10569" s="38"/>
      <c r="H10569" s="37"/>
      <c r="I10569" s="41"/>
      <c r="J10569" s="41"/>
      <c r="K10569" s="37"/>
      <c r="L10569" s="37"/>
      <c r="M10569" s="37"/>
      <c r="N10569" s="37"/>
      <c r="O10569" s="38"/>
    </row>
    <row r="10570" spans="2:15" x14ac:dyDescent="0.4">
      <c r="B10570" s="63"/>
      <c r="C10570" s="37"/>
      <c r="D10570" s="37"/>
      <c r="E10570" s="37"/>
      <c r="F10570" s="37"/>
      <c r="G10570" s="38"/>
      <c r="H10570" s="37"/>
      <c r="I10570" s="41"/>
      <c r="J10570" s="41"/>
      <c r="K10570" s="37"/>
      <c r="L10570" s="37"/>
      <c r="M10570" s="37"/>
      <c r="N10570" s="37"/>
      <c r="O10570" s="38"/>
    </row>
    <row r="10571" spans="2:15" x14ac:dyDescent="0.4">
      <c r="B10571" s="63"/>
      <c r="C10571" s="37"/>
      <c r="D10571" s="37"/>
      <c r="E10571" s="37"/>
      <c r="F10571" s="37"/>
      <c r="G10571" s="38"/>
      <c r="H10571" s="37"/>
      <c r="I10571" s="41"/>
      <c r="J10571" s="41"/>
      <c r="K10571" s="37"/>
      <c r="L10571" s="37"/>
      <c r="M10571" s="37"/>
      <c r="N10571" s="37"/>
      <c r="O10571" s="38"/>
    </row>
    <row r="10572" spans="2:15" x14ac:dyDescent="0.4">
      <c r="B10572" s="63"/>
      <c r="C10572" s="37"/>
      <c r="D10572" s="37"/>
      <c r="E10572" s="37"/>
      <c r="F10572" s="37"/>
      <c r="G10572" s="38"/>
      <c r="H10572" s="37"/>
      <c r="I10572" s="41"/>
      <c r="J10572" s="41"/>
      <c r="K10572" s="37"/>
      <c r="L10572" s="37"/>
      <c r="M10572" s="37"/>
      <c r="N10572" s="37"/>
      <c r="O10572" s="38"/>
    </row>
    <row r="10573" spans="2:15" x14ac:dyDescent="0.4">
      <c r="B10573" s="63"/>
      <c r="C10573" s="37"/>
      <c r="D10573" s="37"/>
      <c r="E10573" s="37"/>
      <c r="F10573" s="37"/>
      <c r="G10573" s="38"/>
      <c r="H10573" s="37"/>
      <c r="I10573" s="41"/>
      <c r="J10573" s="41"/>
      <c r="K10573" s="37"/>
      <c r="L10573" s="37"/>
      <c r="M10573" s="37"/>
      <c r="N10573" s="37"/>
      <c r="O10573" s="38"/>
    </row>
    <row r="10574" spans="2:15" x14ac:dyDescent="0.4">
      <c r="B10574" s="63"/>
      <c r="C10574" s="37"/>
      <c r="D10574" s="37"/>
      <c r="E10574" s="37"/>
      <c r="F10574" s="37"/>
      <c r="G10574" s="38"/>
      <c r="H10574" s="37"/>
      <c r="I10574" s="41"/>
      <c r="J10574" s="41"/>
      <c r="K10574" s="37"/>
      <c r="L10574" s="37"/>
      <c r="M10574" s="37"/>
      <c r="N10574" s="37"/>
      <c r="O10574" s="38"/>
    </row>
    <row r="10575" spans="2:15" x14ac:dyDescent="0.4">
      <c r="B10575" s="63"/>
      <c r="C10575" s="37"/>
      <c r="D10575" s="37"/>
      <c r="E10575" s="37"/>
      <c r="F10575" s="37"/>
      <c r="G10575" s="38"/>
      <c r="H10575" s="37"/>
      <c r="I10575" s="41"/>
      <c r="J10575" s="41"/>
      <c r="K10575" s="37"/>
      <c r="L10575" s="37"/>
      <c r="M10575" s="37"/>
      <c r="N10575" s="37"/>
      <c r="O10575" s="38"/>
    </row>
    <row r="10576" spans="2:15" x14ac:dyDescent="0.4">
      <c r="B10576" s="63"/>
      <c r="C10576" s="37"/>
      <c r="D10576" s="37"/>
      <c r="E10576" s="37"/>
      <c r="F10576" s="37"/>
      <c r="G10576" s="38"/>
      <c r="H10576" s="37"/>
      <c r="I10576" s="41"/>
      <c r="J10576" s="41"/>
      <c r="K10576" s="37"/>
      <c r="L10576" s="37"/>
      <c r="M10576" s="37"/>
      <c r="N10576" s="37"/>
      <c r="O10576" s="38"/>
    </row>
    <row r="10577" spans="2:15" x14ac:dyDescent="0.4">
      <c r="B10577" s="63"/>
      <c r="C10577" s="37"/>
      <c r="D10577" s="37"/>
      <c r="E10577" s="37"/>
      <c r="F10577" s="37"/>
      <c r="G10577" s="38"/>
      <c r="H10577" s="37"/>
      <c r="I10577" s="41"/>
      <c r="J10577" s="41"/>
      <c r="K10577" s="37"/>
      <c r="L10577" s="37"/>
      <c r="M10577" s="37"/>
      <c r="N10577" s="37"/>
      <c r="O10577" s="38"/>
    </row>
    <row r="10578" spans="2:15" x14ac:dyDescent="0.4">
      <c r="B10578" s="63"/>
      <c r="C10578" s="37"/>
      <c r="D10578" s="37"/>
      <c r="E10578" s="37"/>
      <c r="F10578" s="37"/>
      <c r="G10578" s="38"/>
      <c r="H10578" s="37"/>
      <c r="I10578" s="41"/>
      <c r="J10578" s="41"/>
      <c r="K10578" s="37"/>
      <c r="L10578" s="37"/>
      <c r="M10578" s="37"/>
      <c r="N10578" s="37"/>
      <c r="O10578" s="38"/>
    </row>
    <row r="10579" spans="2:15" x14ac:dyDescent="0.4">
      <c r="B10579" s="63"/>
      <c r="C10579" s="37"/>
      <c r="D10579" s="37"/>
      <c r="E10579" s="37"/>
      <c r="F10579" s="37"/>
      <c r="G10579" s="38"/>
      <c r="H10579" s="37"/>
      <c r="I10579" s="41"/>
      <c r="J10579" s="41"/>
      <c r="K10579" s="37"/>
      <c r="L10579" s="37"/>
      <c r="M10579" s="37"/>
      <c r="N10579" s="37"/>
      <c r="O10579" s="38"/>
    </row>
    <row r="10580" spans="2:15" x14ac:dyDescent="0.4">
      <c r="B10580" s="63"/>
      <c r="C10580" s="37"/>
      <c r="D10580" s="37"/>
      <c r="E10580" s="37"/>
      <c r="F10580" s="37"/>
      <c r="G10580" s="38"/>
      <c r="H10580" s="37"/>
      <c r="I10580" s="41"/>
      <c r="J10580" s="41"/>
      <c r="K10580" s="37"/>
      <c r="L10580" s="37"/>
      <c r="M10580" s="37"/>
      <c r="N10580" s="37"/>
      <c r="O10580" s="38"/>
    </row>
    <row r="10581" spans="2:15" x14ac:dyDescent="0.4">
      <c r="B10581" s="63"/>
      <c r="C10581" s="37"/>
      <c r="D10581" s="37"/>
      <c r="E10581" s="37"/>
      <c r="F10581" s="37"/>
      <c r="G10581" s="38"/>
      <c r="H10581" s="37"/>
      <c r="I10581" s="41"/>
      <c r="J10581" s="41"/>
      <c r="K10581" s="37"/>
      <c r="L10581" s="37"/>
      <c r="M10581" s="37"/>
      <c r="N10581" s="37"/>
      <c r="O10581" s="38"/>
    </row>
    <row r="10582" spans="2:15" x14ac:dyDescent="0.4">
      <c r="B10582" s="63"/>
      <c r="C10582" s="37"/>
      <c r="D10582" s="37"/>
      <c r="E10582" s="37"/>
      <c r="F10582" s="37"/>
      <c r="G10582" s="38"/>
      <c r="H10582" s="37"/>
      <c r="I10582" s="41"/>
      <c r="J10582" s="41"/>
      <c r="K10582" s="37"/>
      <c r="L10582" s="37"/>
      <c r="M10582" s="37"/>
      <c r="N10582" s="37"/>
      <c r="O10582" s="38"/>
    </row>
    <row r="10583" spans="2:15" x14ac:dyDescent="0.4">
      <c r="B10583" s="63"/>
      <c r="C10583" s="37"/>
      <c r="D10583" s="37"/>
      <c r="E10583" s="37"/>
      <c r="F10583" s="37"/>
      <c r="G10583" s="38"/>
      <c r="H10583" s="37"/>
      <c r="I10583" s="41"/>
      <c r="J10583" s="41"/>
      <c r="K10583" s="37"/>
      <c r="L10583" s="37"/>
      <c r="M10583" s="37"/>
      <c r="N10583" s="37"/>
      <c r="O10583" s="38"/>
    </row>
    <row r="10584" spans="2:15" x14ac:dyDescent="0.4">
      <c r="B10584" s="63"/>
      <c r="C10584" s="37"/>
      <c r="D10584" s="37"/>
      <c r="E10584" s="37"/>
      <c r="F10584" s="37"/>
      <c r="G10584" s="38"/>
      <c r="H10584" s="37"/>
      <c r="I10584" s="41"/>
      <c r="J10584" s="41"/>
      <c r="K10584" s="37"/>
      <c r="L10584" s="37"/>
      <c r="M10584" s="37"/>
      <c r="N10584" s="37"/>
      <c r="O10584" s="38"/>
    </row>
    <row r="10585" spans="2:15" x14ac:dyDescent="0.4">
      <c r="B10585" s="63"/>
      <c r="C10585" s="37"/>
      <c r="D10585" s="37"/>
      <c r="E10585" s="37"/>
      <c r="F10585" s="37"/>
      <c r="G10585" s="38"/>
      <c r="H10585" s="37"/>
      <c r="I10585" s="41"/>
      <c r="J10585" s="41"/>
      <c r="K10585" s="37"/>
      <c r="L10585" s="37"/>
      <c r="M10585" s="37"/>
      <c r="N10585" s="37"/>
      <c r="O10585" s="38"/>
    </row>
    <row r="10586" spans="2:15" x14ac:dyDescent="0.4">
      <c r="B10586" s="63"/>
      <c r="C10586" s="37"/>
      <c r="D10586" s="37"/>
      <c r="E10586" s="37"/>
      <c r="F10586" s="37"/>
      <c r="G10586" s="38"/>
      <c r="H10586" s="37"/>
      <c r="I10586" s="41"/>
      <c r="J10586" s="41"/>
      <c r="K10586" s="37"/>
      <c r="L10586" s="37"/>
      <c r="M10586" s="37"/>
      <c r="N10586" s="37"/>
      <c r="O10586" s="38"/>
    </row>
    <row r="10587" spans="2:15" x14ac:dyDescent="0.4">
      <c r="B10587" s="63"/>
      <c r="C10587" s="37"/>
      <c r="D10587" s="37"/>
      <c r="E10587" s="37"/>
      <c r="F10587" s="37"/>
      <c r="G10587" s="38"/>
      <c r="H10587" s="37"/>
      <c r="I10587" s="41"/>
      <c r="J10587" s="41"/>
      <c r="K10587" s="37"/>
      <c r="L10587" s="37"/>
      <c r="M10587" s="37"/>
      <c r="N10587" s="37"/>
      <c r="O10587" s="38"/>
    </row>
    <row r="10588" spans="2:15" x14ac:dyDescent="0.4">
      <c r="B10588" s="63"/>
      <c r="C10588" s="37"/>
      <c r="D10588" s="37"/>
      <c r="E10588" s="37"/>
      <c r="F10588" s="37"/>
      <c r="G10588" s="38"/>
      <c r="H10588" s="37"/>
      <c r="I10588" s="41"/>
      <c r="J10588" s="41"/>
      <c r="K10588" s="37"/>
      <c r="L10588" s="37"/>
      <c r="M10588" s="37"/>
      <c r="N10588" s="37"/>
      <c r="O10588" s="38"/>
    </row>
    <row r="10589" spans="2:15" x14ac:dyDescent="0.4">
      <c r="B10589" s="63"/>
      <c r="C10589" s="37"/>
      <c r="D10589" s="37"/>
      <c r="E10589" s="37"/>
      <c r="F10589" s="37"/>
      <c r="G10589" s="38"/>
      <c r="H10589" s="37"/>
      <c r="I10589" s="41"/>
      <c r="J10589" s="41"/>
      <c r="K10589" s="37"/>
      <c r="L10589" s="37"/>
      <c r="M10589" s="37"/>
      <c r="N10589" s="37"/>
      <c r="O10589" s="38"/>
    </row>
    <row r="10590" spans="2:15" x14ac:dyDescent="0.4">
      <c r="B10590" s="63"/>
      <c r="C10590" s="37"/>
      <c r="D10590" s="37"/>
      <c r="E10590" s="37"/>
      <c r="F10590" s="37"/>
      <c r="G10590" s="38"/>
      <c r="H10590" s="37"/>
      <c r="I10590" s="41"/>
      <c r="J10590" s="41"/>
      <c r="K10590" s="37"/>
      <c r="L10590" s="37"/>
      <c r="M10590" s="37"/>
      <c r="N10590" s="37"/>
      <c r="O10590" s="38"/>
    </row>
    <row r="10591" spans="2:15" x14ac:dyDescent="0.4">
      <c r="B10591" s="63"/>
      <c r="C10591" s="37"/>
      <c r="D10591" s="37"/>
      <c r="E10591" s="37"/>
      <c r="F10591" s="37"/>
      <c r="G10591" s="38"/>
      <c r="H10591" s="37"/>
      <c r="I10591" s="41"/>
      <c r="J10591" s="41"/>
      <c r="K10591" s="37"/>
      <c r="L10591" s="37"/>
      <c r="M10591" s="37"/>
      <c r="N10591" s="37"/>
      <c r="O10591" s="38"/>
    </row>
    <row r="10592" spans="2:15" x14ac:dyDescent="0.4">
      <c r="B10592" s="63"/>
      <c r="C10592" s="37"/>
      <c r="D10592" s="37"/>
      <c r="E10592" s="37"/>
      <c r="F10592" s="37"/>
      <c r="G10592" s="38"/>
      <c r="H10592" s="37"/>
      <c r="I10592" s="41"/>
      <c r="J10592" s="41"/>
      <c r="K10592" s="37"/>
      <c r="L10592" s="37"/>
      <c r="M10592" s="37"/>
      <c r="N10592" s="37"/>
      <c r="O10592" s="38"/>
    </row>
    <row r="10593" spans="2:15" x14ac:dyDescent="0.4">
      <c r="B10593" s="63"/>
      <c r="C10593" s="37"/>
      <c r="D10593" s="37"/>
      <c r="E10593" s="37"/>
      <c r="F10593" s="37"/>
      <c r="G10593" s="38"/>
      <c r="H10593" s="37"/>
      <c r="I10593" s="41"/>
      <c r="J10593" s="41"/>
      <c r="K10593" s="37"/>
      <c r="L10593" s="37"/>
      <c r="M10593" s="37"/>
      <c r="N10593" s="37"/>
      <c r="O10593" s="38"/>
    </row>
    <row r="10594" spans="2:15" x14ac:dyDescent="0.4">
      <c r="B10594" s="63"/>
      <c r="C10594" s="37"/>
      <c r="D10594" s="37"/>
      <c r="E10594" s="37"/>
      <c r="F10594" s="37"/>
      <c r="G10594" s="38"/>
      <c r="H10594" s="37"/>
      <c r="I10594" s="41"/>
      <c r="J10594" s="41"/>
      <c r="K10594" s="37"/>
      <c r="L10594" s="37"/>
      <c r="M10594" s="37"/>
      <c r="N10594" s="37"/>
      <c r="O10594" s="38"/>
    </row>
    <row r="10595" spans="2:15" x14ac:dyDescent="0.4">
      <c r="B10595" s="63"/>
      <c r="C10595" s="37"/>
      <c r="D10595" s="37"/>
      <c r="E10595" s="37"/>
      <c r="F10595" s="37"/>
      <c r="G10595" s="38"/>
      <c r="H10595" s="37"/>
      <c r="I10595" s="41"/>
      <c r="J10595" s="41"/>
      <c r="K10595" s="37"/>
      <c r="L10595" s="37"/>
      <c r="M10595" s="37"/>
      <c r="N10595" s="37"/>
      <c r="O10595" s="38"/>
    </row>
    <row r="10596" spans="2:15" x14ac:dyDescent="0.4">
      <c r="B10596" s="63"/>
      <c r="C10596" s="37"/>
      <c r="D10596" s="37"/>
      <c r="E10596" s="37"/>
      <c r="F10596" s="37"/>
      <c r="G10596" s="38"/>
      <c r="H10596" s="37"/>
      <c r="I10596" s="41"/>
      <c r="J10596" s="41"/>
      <c r="K10596" s="37"/>
      <c r="L10596" s="37"/>
      <c r="M10596" s="37"/>
      <c r="N10596" s="37"/>
      <c r="O10596" s="38"/>
    </row>
    <row r="10597" spans="2:15" x14ac:dyDescent="0.4">
      <c r="B10597" s="63"/>
      <c r="C10597" s="37"/>
      <c r="D10597" s="37"/>
      <c r="E10597" s="37"/>
      <c r="F10597" s="37"/>
      <c r="G10597" s="38"/>
      <c r="H10597" s="37"/>
      <c r="I10597" s="41"/>
      <c r="J10597" s="41"/>
      <c r="K10597" s="37"/>
      <c r="L10597" s="37"/>
      <c r="M10597" s="37"/>
      <c r="N10597" s="37"/>
      <c r="O10597" s="38"/>
    </row>
    <row r="10598" spans="2:15" x14ac:dyDescent="0.4">
      <c r="B10598" s="63"/>
      <c r="C10598" s="37"/>
      <c r="D10598" s="37"/>
      <c r="E10598" s="37"/>
      <c r="F10598" s="37"/>
      <c r="G10598" s="38"/>
      <c r="H10598" s="37"/>
      <c r="I10598" s="41"/>
      <c r="J10598" s="41"/>
      <c r="K10598" s="37"/>
      <c r="L10598" s="37"/>
      <c r="M10598" s="37"/>
      <c r="N10598" s="37"/>
      <c r="O10598" s="38"/>
    </row>
    <row r="10599" spans="2:15" x14ac:dyDescent="0.4">
      <c r="B10599" s="63"/>
      <c r="C10599" s="37"/>
      <c r="D10599" s="37"/>
      <c r="E10599" s="37"/>
      <c r="F10599" s="37"/>
      <c r="G10599" s="38"/>
      <c r="H10599" s="37"/>
      <c r="I10599" s="41"/>
      <c r="J10599" s="41"/>
      <c r="K10599" s="37"/>
      <c r="L10599" s="37"/>
      <c r="M10599" s="37"/>
      <c r="N10599" s="37"/>
      <c r="O10599" s="38"/>
    </row>
    <row r="10600" spans="2:15" x14ac:dyDescent="0.4">
      <c r="B10600" s="63"/>
      <c r="C10600" s="37"/>
      <c r="D10600" s="37"/>
      <c r="E10600" s="37"/>
      <c r="F10600" s="37"/>
      <c r="G10600" s="38"/>
      <c r="H10600" s="37"/>
      <c r="I10600" s="41"/>
      <c r="J10600" s="41"/>
      <c r="K10600" s="37"/>
      <c r="L10600" s="37"/>
      <c r="M10600" s="37"/>
      <c r="N10600" s="37"/>
      <c r="O10600" s="38"/>
    </row>
    <row r="10601" spans="2:15" x14ac:dyDescent="0.4">
      <c r="B10601" s="63"/>
      <c r="C10601" s="37"/>
      <c r="D10601" s="37"/>
      <c r="E10601" s="37"/>
      <c r="F10601" s="37"/>
      <c r="G10601" s="38"/>
      <c r="H10601" s="37"/>
      <c r="I10601" s="41"/>
      <c r="J10601" s="41"/>
      <c r="K10601" s="37"/>
      <c r="L10601" s="37"/>
      <c r="M10601" s="37"/>
      <c r="N10601" s="37"/>
      <c r="O10601" s="38"/>
    </row>
    <row r="10602" spans="2:15" x14ac:dyDescent="0.4">
      <c r="B10602" s="63"/>
      <c r="C10602" s="37"/>
      <c r="D10602" s="37"/>
      <c r="E10602" s="37"/>
      <c r="F10602" s="37"/>
      <c r="G10602" s="38"/>
      <c r="H10602" s="37"/>
      <c r="I10602" s="41"/>
      <c r="J10602" s="41"/>
      <c r="K10602" s="37"/>
      <c r="L10602" s="37"/>
      <c r="M10602" s="37"/>
      <c r="N10602" s="37"/>
      <c r="O10602" s="38"/>
    </row>
    <row r="10603" spans="2:15" x14ac:dyDescent="0.4">
      <c r="B10603" s="63"/>
      <c r="C10603" s="37"/>
      <c r="D10603" s="37"/>
      <c r="E10603" s="37"/>
      <c r="F10603" s="37"/>
      <c r="G10603" s="38"/>
      <c r="H10603" s="37"/>
      <c r="I10603" s="41"/>
      <c r="J10603" s="41"/>
      <c r="K10603" s="37"/>
      <c r="L10603" s="37"/>
      <c r="M10603" s="37"/>
      <c r="N10603" s="37"/>
      <c r="O10603" s="38"/>
    </row>
    <row r="10604" spans="2:15" x14ac:dyDescent="0.4">
      <c r="B10604" s="63"/>
      <c r="C10604" s="37"/>
      <c r="D10604" s="37"/>
      <c r="E10604" s="37"/>
      <c r="F10604" s="37"/>
      <c r="G10604" s="38"/>
      <c r="H10604" s="37"/>
      <c r="I10604" s="41"/>
      <c r="J10604" s="41"/>
      <c r="K10604" s="37"/>
      <c r="L10604" s="37"/>
      <c r="M10604" s="37"/>
      <c r="N10604" s="37"/>
      <c r="O10604" s="38"/>
    </row>
    <row r="10605" spans="2:15" x14ac:dyDescent="0.4">
      <c r="B10605" s="63"/>
      <c r="C10605" s="37"/>
      <c r="D10605" s="37"/>
      <c r="E10605" s="37"/>
      <c r="F10605" s="37"/>
      <c r="G10605" s="38"/>
      <c r="H10605" s="37"/>
      <c r="I10605" s="41"/>
      <c r="J10605" s="41"/>
      <c r="K10605" s="37"/>
      <c r="L10605" s="37"/>
      <c r="M10605" s="37"/>
      <c r="N10605" s="37"/>
      <c r="O10605" s="38"/>
    </row>
    <row r="10606" spans="2:15" x14ac:dyDescent="0.4">
      <c r="B10606" s="63"/>
      <c r="C10606" s="37"/>
      <c r="D10606" s="37"/>
      <c r="E10606" s="37"/>
      <c r="F10606" s="37"/>
      <c r="G10606" s="38"/>
      <c r="H10606" s="37"/>
      <c r="I10606" s="41"/>
      <c r="J10606" s="41"/>
      <c r="K10606" s="37"/>
      <c r="L10606" s="37"/>
      <c r="M10606" s="37"/>
      <c r="N10606" s="37"/>
      <c r="O10606" s="38"/>
    </row>
    <row r="10607" spans="2:15" x14ac:dyDescent="0.4">
      <c r="B10607" s="63"/>
      <c r="C10607" s="37"/>
      <c r="D10607" s="37"/>
      <c r="E10607" s="37"/>
      <c r="F10607" s="37"/>
      <c r="G10607" s="38"/>
      <c r="H10607" s="37"/>
      <c r="I10607" s="41"/>
      <c r="J10607" s="41"/>
      <c r="K10607" s="37"/>
      <c r="L10607" s="37"/>
      <c r="M10607" s="37"/>
      <c r="N10607" s="37"/>
      <c r="O10607" s="38"/>
    </row>
    <row r="10608" spans="2:15" x14ac:dyDescent="0.4">
      <c r="B10608" s="63"/>
      <c r="C10608" s="37"/>
      <c r="D10608" s="37"/>
      <c r="E10608" s="37"/>
      <c r="F10608" s="37"/>
      <c r="G10608" s="38"/>
      <c r="H10608" s="37"/>
      <c r="I10608" s="41"/>
      <c r="J10608" s="41"/>
      <c r="K10608" s="37"/>
      <c r="L10608" s="37"/>
      <c r="M10608" s="37"/>
      <c r="N10608" s="37"/>
      <c r="O10608" s="38"/>
    </row>
    <row r="10609" spans="2:15" x14ac:dyDescent="0.4">
      <c r="B10609" s="63"/>
      <c r="C10609" s="37"/>
      <c r="D10609" s="37"/>
      <c r="E10609" s="37"/>
      <c r="F10609" s="37"/>
      <c r="G10609" s="38"/>
      <c r="H10609" s="37"/>
      <c r="I10609" s="41"/>
      <c r="J10609" s="41"/>
      <c r="K10609" s="37"/>
      <c r="L10609" s="37"/>
      <c r="M10609" s="37"/>
      <c r="N10609" s="37"/>
      <c r="O10609" s="38"/>
    </row>
    <row r="10610" spans="2:15" x14ac:dyDescent="0.4">
      <c r="B10610" s="63"/>
      <c r="C10610" s="37"/>
      <c r="D10610" s="37"/>
      <c r="E10610" s="37"/>
      <c r="F10610" s="37"/>
      <c r="G10610" s="38"/>
      <c r="H10610" s="37"/>
      <c r="I10610" s="41"/>
      <c r="J10610" s="41"/>
      <c r="K10610" s="37"/>
      <c r="L10610" s="37"/>
      <c r="M10610" s="37"/>
      <c r="N10610" s="37"/>
      <c r="O10610" s="38"/>
    </row>
    <row r="10611" spans="2:15" x14ac:dyDescent="0.4">
      <c r="B10611" s="63"/>
      <c r="C10611" s="37"/>
      <c r="D10611" s="37"/>
      <c r="E10611" s="37"/>
      <c r="F10611" s="37"/>
      <c r="G10611" s="38"/>
      <c r="H10611" s="37"/>
      <c r="I10611" s="41"/>
      <c r="J10611" s="41"/>
      <c r="K10611" s="37"/>
      <c r="L10611" s="37"/>
      <c r="M10611" s="37"/>
      <c r="N10611" s="37"/>
      <c r="O10611" s="38"/>
    </row>
    <row r="10612" spans="2:15" x14ac:dyDescent="0.4">
      <c r="B10612" s="63"/>
      <c r="C10612" s="37"/>
      <c r="D10612" s="37"/>
      <c r="E10612" s="37"/>
      <c r="F10612" s="37"/>
      <c r="G10612" s="38"/>
      <c r="H10612" s="37"/>
      <c r="I10612" s="41"/>
      <c r="J10612" s="41"/>
      <c r="K10612" s="37"/>
      <c r="L10612" s="37"/>
      <c r="M10612" s="37"/>
      <c r="N10612" s="37"/>
      <c r="O10612" s="38"/>
    </row>
    <row r="10613" spans="2:15" x14ac:dyDescent="0.4">
      <c r="B10613" s="63"/>
      <c r="C10613" s="37"/>
      <c r="D10613" s="37"/>
      <c r="E10613" s="37"/>
      <c r="F10613" s="37"/>
      <c r="G10613" s="38"/>
      <c r="H10613" s="37"/>
      <c r="I10613" s="41"/>
      <c r="J10613" s="41"/>
      <c r="K10613" s="37"/>
      <c r="L10613" s="37"/>
      <c r="M10613" s="37"/>
      <c r="N10613" s="37"/>
      <c r="O10613" s="38"/>
    </row>
    <row r="10614" spans="2:15" x14ac:dyDescent="0.4">
      <c r="B10614" s="63"/>
      <c r="C10614" s="37"/>
      <c r="D10614" s="37"/>
      <c r="E10614" s="37"/>
      <c r="F10614" s="37"/>
      <c r="G10614" s="38"/>
      <c r="H10614" s="37"/>
      <c r="I10614" s="41"/>
      <c r="J10614" s="41"/>
      <c r="K10614" s="37"/>
      <c r="L10614" s="37"/>
      <c r="M10614" s="37"/>
      <c r="N10614" s="37"/>
      <c r="O10614" s="38"/>
    </row>
    <row r="10615" spans="2:15" x14ac:dyDescent="0.4">
      <c r="B10615" s="63"/>
      <c r="C10615" s="37"/>
      <c r="D10615" s="37"/>
      <c r="E10615" s="37"/>
      <c r="F10615" s="37"/>
      <c r="G10615" s="38"/>
      <c r="H10615" s="37"/>
      <c r="I10615" s="41"/>
      <c r="J10615" s="41"/>
      <c r="K10615" s="37"/>
      <c r="L10615" s="37"/>
      <c r="M10615" s="37"/>
      <c r="N10615" s="37"/>
      <c r="O10615" s="38"/>
    </row>
    <row r="10616" spans="2:15" x14ac:dyDescent="0.4">
      <c r="B10616" s="63"/>
      <c r="C10616" s="37"/>
      <c r="D10616" s="37"/>
      <c r="E10616" s="37"/>
      <c r="F10616" s="37"/>
      <c r="G10616" s="38"/>
      <c r="H10616" s="37"/>
      <c r="I10616" s="41"/>
      <c r="J10616" s="41"/>
      <c r="K10616" s="37"/>
      <c r="L10616" s="37"/>
      <c r="M10616" s="37"/>
      <c r="N10616" s="37"/>
      <c r="O10616" s="38"/>
    </row>
    <row r="10617" spans="2:15" x14ac:dyDescent="0.4">
      <c r="B10617" s="63"/>
      <c r="C10617" s="37"/>
      <c r="D10617" s="37"/>
      <c r="E10617" s="37"/>
      <c r="F10617" s="37"/>
      <c r="G10617" s="38"/>
      <c r="H10617" s="37"/>
      <c r="I10617" s="41"/>
      <c r="J10617" s="41"/>
      <c r="K10617" s="37"/>
      <c r="L10617" s="37"/>
      <c r="M10617" s="37"/>
      <c r="N10617" s="37"/>
      <c r="O10617" s="38"/>
    </row>
    <row r="10618" spans="2:15" x14ac:dyDescent="0.4">
      <c r="B10618" s="63"/>
      <c r="C10618" s="37"/>
      <c r="D10618" s="37"/>
      <c r="E10618" s="37"/>
      <c r="F10618" s="37"/>
      <c r="G10618" s="38"/>
      <c r="H10618" s="37"/>
      <c r="I10618" s="41"/>
      <c r="J10618" s="41"/>
      <c r="K10618" s="37"/>
      <c r="L10618" s="37"/>
      <c r="M10618" s="37"/>
      <c r="N10618" s="37"/>
      <c r="O10618" s="38"/>
    </row>
    <row r="10619" spans="2:15" x14ac:dyDescent="0.4">
      <c r="B10619" s="63"/>
      <c r="C10619" s="37"/>
      <c r="D10619" s="37"/>
      <c r="E10619" s="37"/>
      <c r="F10619" s="37"/>
      <c r="G10619" s="38"/>
      <c r="H10619" s="37"/>
      <c r="I10619" s="41"/>
      <c r="J10619" s="41"/>
      <c r="K10619" s="37"/>
      <c r="L10619" s="37"/>
      <c r="M10619" s="37"/>
      <c r="N10619" s="37"/>
      <c r="O10619" s="38"/>
    </row>
    <row r="10620" spans="2:15" x14ac:dyDescent="0.4">
      <c r="B10620" s="63"/>
      <c r="C10620" s="37"/>
      <c r="D10620" s="37"/>
      <c r="E10620" s="37"/>
      <c r="F10620" s="37"/>
      <c r="G10620" s="38"/>
      <c r="H10620" s="37"/>
      <c r="I10620" s="41"/>
      <c r="J10620" s="41"/>
      <c r="K10620" s="37"/>
      <c r="L10620" s="37"/>
      <c r="M10620" s="37"/>
      <c r="N10620" s="37"/>
      <c r="O10620" s="38"/>
    </row>
    <row r="10621" spans="2:15" x14ac:dyDescent="0.4">
      <c r="B10621" s="63"/>
      <c r="C10621" s="37"/>
      <c r="D10621" s="37"/>
      <c r="E10621" s="37"/>
      <c r="F10621" s="37"/>
      <c r="G10621" s="38"/>
      <c r="H10621" s="37"/>
      <c r="I10621" s="41"/>
      <c r="J10621" s="41"/>
      <c r="K10621" s="37"/>
      <c r="L10621" s="37"/>
      <c r="M10621" s="37"/>
      <c r="N10621" s="37"/>
      <c r="O10621" s="38"/>
    </row>
    <row r="10622" spans="2:15" x14ac:dyDescent="0.4">
      <c r="B10622" s="63"/>
      <c r="C10622" s="37"/>
      <c r="D10622" s="37"/>
      <c r="E10622" s="37"/>
      <c r="F10622" s="37"/>
      <c r="G10622" s="38"/>
      <c r="H10622" s="37"/>
      <c r="I10622" s="41"/>
      <c r="J10622" s="41"/>
      <c r="K10622" s="37"/>
      <c r="L10622" s="37"/>
      <c r="M10622" s="37"/>
      <c r="N10622" s="37"/>
      <c r="O10622" s="38"/>
    </row>
    <row r="10623" spans="2:15" x14ac:dyDescent="0.4">
      <c r="B10623" s="63"/>
      <c r="C10623" s="37"/>
      <c r="D10623" s="37"/>
      <c r="E10623" s="37"/>
      <c r="F10623" s="37"/>
      <c r="G10623" s="38"/>
      <c r="H10623" s="37"/>
      <c r="I10623" s="41"/>
      <c r="J10623" s="41"/>
      <c r="K10623" s="37"/>
      <c r="L10623" s="37"/>
      <c r="M10623" s="37"/>
      <c r="N10623" s="37"/>
      <c r="O10623" s="38"/>
    </row>
    <row r="10624" spans="2:15" x14ac:dyDescent="0.4">
      <c r="B10624" s="63"/>
      <c r="C10624" s="37"/>
      <c r="D10624" s="37"/>
      <c r="E10624" s="37"/>
      <c r="F10624" s="37"/>
      <c r="G10624" s="38"/>
      <c r="H10624" s="37"/>
      <c r="I10624" s="41"/>
      <c r="J10624" s="41"/>
      <c r="K10624" s="37"/>
      <c r="L10624" s="37"/>
      <c r="M10624" s="37"/>
      <c r="N10624" s="37"/>
      <c r="O10624" s="38"/>
    </row>
    <row r="10625" spans="2:15" x14ac:dyDescent="0.4">
      <c r="B10625" s="63"/>
      <c r="C10625" s="37"/>
      <c r="D10625" s="37"/>
      <c r="E10625" s="37"/>
      <c r="F10625" s="37"/>
      <c r="G10625" s="38"/>
      <c r="H10625" s="37"/>
      <c r="I10625" s="41"/>
      <c r="J10625" s="41"/>
      <c r="K10625" s="37"/>
      <c r="L10625" s="37"/>
      <c r="M10625" s="37"/>
      <c r="N10625" s="37"/>
      <c r="O10625" s="38"/>
    </row>
    <row r="10626" spans="2:15" x14ac:dyDescent="0.4">
      <c r="B10626" s="63"/>
      <c r="C10626" s="37"/>
      <c r="D10626" s="37"/>
      <c r="E10626" s="37"/>
      <c r="F10626" s="37"/>
      <c r="G10626" s="38"/>
      <c r="H10626" s="37"/>
      <c r="I10626" s="41"/>
      <c r="J10626" s="41"/>
      <c r="K10626" s="37"/>
      <c r="L10626" s="37"/>
      <c r="M10626" s="37"/>
      <c r="N10626" s="37"/>
      <c r="O10626" s="38"/>
    </row>
    <row r="10627" spans="2:15" x14ac:dyDescent="0.4">
      <c r="B10627" s="63"/>
      <c r="C10627" s="37"/>
      <c r="D10627" s="37"/>
      <c r="E10627" s="37"/>
      <c r="F10627" s="37"/>
      <c r="G10627" s="38"/>
      <c r="H10627" s="37"/>
      <c r="I10627" s="41"/>
      <c r="J10627" s="41"/>
      <c r="K10627" s="37"/>
      <c r="L10627" s="37"/>
      <c r="M10627" s="37"/>
      <c r="N10627" s="37"/>
      <c r="O10627" s="38"/>
    </row>
    <row r="10628" spans="2:15" x14ac:dyDescent="0.4">
      <c r="B10628" s="63"/>
      <c r="C10628" s="37"/>
      <c r="D10628" s="37"/>
      <c r="E10628" s="37"/>
      <c r="F10628" s="37"/>
      <c r="G10628" s="38"/>
      <c r="H10628" s="37"/>
      <c r="I10628" s="41"/>
      <c r="J10628" s="41"/>
      <c r="K10628" s="37"/>
      <c r="L10628" s="37"/>
      <c r="M10628" s="37"/>
      <c r="N10628" s="37"/>
      <c r="O10628" s="38"/>
    </row>
    <row r="10629" spans="2:15" x14ac:dyDescent="0.4">
      <c r="B10629" s="63"/>
      <c r="C10629" s="37"/>
      <c r="D10629" s="37"/>
      <c r="E10629" s="37"/>
      <c r="F10629" s="37"/>
      <c r="G10629" s="38"/>
      <c r="H10629" s="37"/>
      <c r="I10629" s="41"/>
      <c r="J10629" s="41"/>
      <c r="K10629" s="37"/>
      <c r="L10629" s="37"/>
      <c r="M10629" s="37"/>
      <c r="N10629" s="37"/>
      <c r="O10629" s="38"/>
    </row>
    <row r="10630" spans="2:15" x14ac:dyDescent="0.4">
      <c r="B10630" s="63"/>
      <c r="C10630" s="37"/>
      <c r="D10630" s="37"/>
      <c r="E10630" s="37"/>
      <c r="F10630" s="37"/>
      <c r="G10630" s="38"/>
      <c r="H10630" s="37"/>
      <c r="I10630" s="41"/>
      <c r="J10630" s="41"/>
      <c r="K10630" s="37"/>
      <c r="L10630" s="37"/>
      <c r="M10630" s="37"/>
      <c r="N10630" s="37"/>
      <c r="O10630" s="38"/>
    </row>
    <row r="10631" spans="2:15" x14ac:dyDescent="0.4">
      <c r="B10631" s="63"/>
      <c r="C10631" s="37"/>
      <c r="D10631" s="37"/>
      <c r="E10631" s="37"/>
      <c r="F10631" s="37"/>
      <c r="G10631" s="38"/>
      <c r="H10631" s="37"/>
      <c r="I10631" s="41"/>
      <c r="J10631" s="41"/>
      <c r="K10631" s="37"/>
      <c r="L10631" s="37"/>
      <c r="M10631" s="37"/>
      <c r="N10631" s="37"/>
      <c r="O10631" s="38"/>
    </row>
    <row r="10632" spans="2:15" x14ac:dyDescent="0.4">
      <c r="B10632" s="63"/>
      <c r="C10632" s="37"/>
      <c r="D10632" s="37"/>
      <c r="E10632" s="37"/>
      <c r="F10632" s="37"/>
      <c r="G10632" s="38"/>
      <c r="H10632" s="37"/>
      <c r="I10632" s="41"/>
      <c r="J10632" s="41"/>
      <c r="K10632" s="37"/>
      <c r="L10632" s="37"/>
      <c r="M10632" s="37"/>
      <c r="N10632" s="37"/>
      <c r="O10632" s="38"/>
    </row>
    <row r="10633" spans="2:15" x14ac:dyDescent="0.4">
      <c r="B10633" s="63"/>
      <c r="C10633" s="37"/>
      <c r="D10633" s="37"/>
      <c r="E10633" s="37"/>
      <c r="F10633" s="37"/>
      <c r="G10633" s="38"/>
      <c r="H10633" s="37"/>
      <c r="I10633" s="41"/>
      <c r="J10633" s="41"/>
      <c r="K10633" s="37"/>
      <c r="L10633" s="37"/>
      <c r="M10633" s="37"/>
      <c r="N10633" s="37"/>
      <c r="O10633" s="38"/>
    </row>
    <row r="10634" spans="2:15" x14ac:dyDescent="0.4">
      <c r="B10634" s="63"/>
      <c r="C10634" s="37"/>
      <c r="D10634" s="37"/>
      <c r="E10634" s="37"/>
      <c r="F10634" s="37"/>
      <c r="G10634" s="38"/>
      <c r="H10634" s="37"/>
      <c r="I10634" s="41"/>
      <c r="J10634" s="41"/>
      <c r="K10634" s="37"/>
      <c r="L10634" s="37"/>
      <c r="M10634" s="37"/>
      <c r="N10634" s="37"/>
      <c r="O10634" s="38"/>
    </row>
    <row r="10635" spans="2:15" x14ac:dyDescent="0.4">
      <c r="B10635" s="63"/>
      <c r="C10635" s="37"/>
      <c r="D10635" s="37"/>
      <c r="E10635" s="37"/>
      <c r="F10635" s="37"/>
      <c r="G10635" s="38"/>
      <c r="H10635" s="37"/>
      <c r="I10635" s="41"/>
      <c r="J10635" s="41"/>
      <c r="K10635" s="37"/>
      <c r="L10635" s="37"/>
      <c r="M10635" s="37"/>
      <c r="N10635" s="37"/>
      <c r="O10635" s="38"/>
    </row>
    <row r="10636" spans="2:15" x14ac:dyDescent="0.4">
      <c r="B10636" s="63"/>
      <c r="C10636" s="37"/>
      <c r="D10636" s="37"/>
      <c r="E10636" s="37"/>
      <c r="F10636" s="37"/>
      <c r="G10636" s="38"/>
      <c r="H10636" s="37"/>
      <c r="I10636" s="41"/>
      <c r="J10636" s="41"/>
      <c r="K10636" s="37"/>
      <c r="L10636" s="37"/>
      <c r="M10636" s="37"/>
      <c r="N10636" s="37"/>
      <c r="O10636" s="38"/>
    </row>
    <row r="10637" spans="2:15" x14ac:dyDescent="0.4">
      <c r="B10637" s="63"/>
      <c r="C10637" s="37"/>
      <c r="D10637" s="37"/>
      <c r="E10637" s="37"/>
      <c r="F10637" s="37"/>
      <c r="G10637" s="38"/>
      <c r="H10637" s="37"/>
      <c r="I10637" s="41"/>
      <c r="J10637" s="41"/>
      <c r="K10637" s="37"/>
      <c r="L10637" s="37"/>
      <c r="M10637" s="37"/>
      <c r="N10637" s="37"/>
      <c r="O10637" s="38"/>
    </row>
    <row r="10638" spans="2:15" x14ac:dyDescent="0.4">
      <c r="B10638" s="63"/>
      <c r="C10638" s="37"/>
      <c r="D10638" s="37"/>
      <c r="E10638" s="37"/>
      <c r="F10638" s="37"/>
      <c r="G10638" s="38"/>
      <c r="H10638" s="37"/>
      <c r="I10638" s="41"/>
      <c r="J10638" s="41"/>
      <c r="K10638" s="37"/>
      <c r="L10638" s="37"/>
      <c r="M10638" s="37"/>
      <c r="N10638" s="37"/>
      <c r="O10638" s="38"/>
    </row>
    <row r="10639" spans="2:15" x14ac:dyDescent="0.4">
      <c r="B10639" s="63"/>
      <c r="C10639" s="37"/>
      <c r="D10639" s="37"/>
      <c r="E10639" s="37"/>
      <c r="F10639" s="37"/>
      <c r="G10639" s="38"/>
      <c r="H10639" s="37"/>
      <c r="I10639" s="41"/>
      <c r="J10639" s="41"/>
      <c r="K10639" s="37"/>
      <c r="L10639" s="37"/>
      <c r="M10639" s="37"/>
      <c r="N10639" s="37"/>
      <c r="O10639" s="38"/>
    </row>
    <row r="10640" spans="2:15" x14ac:dyDescent="0.4">
      <c r="B10640" s="63"/>
      <c r="C10640" s="37"/>
      <c r="D10640" s="37"/>
      <c r="E10640" s="37"/>
      <c r="F10640" s="37"/>
      <c r="G10640" s="38"/>
      <c r="H10640" s="37"/>
      <c r="I10640" s="41"/>
      <c r="J10640" s="41"/>
      <c r="K10640" s="37"/>
      <c r="L10640" s="37"/>
      <c r="M10640" s="37"/>
      <c r="N10640" s="37"/>
      <c r="O10640" s="38"/>
    </row>
    <row r="10641" spans="2:15" x14ac:dyDescent="0.4">
      <c r="B10641" s="63"/>
      <c r="C10641" s="37"/>
      <c r="D10641" s="37"/>
      <c r="E10641" s="37"/>
      <c r="F10641" s="37"/>
      <c r="G10641" s="38"/>
      <c r="H10641" s="37"/>
      <c r="I10641" s="41"/>
      <c r="J10641" s="41"/>
      <c r="K10641" s="37"/>
      <c r="L10641" s="37"/>
      <c r="M10641" s="37"/>
      <c r="N10641" s="37"/>
      <c r="O10641" s="38"/>
    </row>
    <row r="10642" spans="2:15" x14ac:dyDescent="0.4">
      <c r="B10642" s="63"/>
      <c r="C10642" s="37"/>
      <c r="D10642" s="37"/>
      <c r="E10642" s="37"/>
      <c r="F10642" s="37"/>
      <c r="G10642" s="38"/>
      <c r="H10642" s="37"/>
      <c r="I10642" s="41"/>
      <c r="J10642" s="41"/>
      <c r="K10642" s="37"/>
      <c r="L10642" s="37"/>
      <c r="M10642" s="37"/>
      <c r="N10642" s="37"/>
      <c r="O10642" s="38"/>
    </row>
    <row r="10643" spans="2:15" x14ac:dyDescent="0.4">
      <c r="B10643" s="63"/>
      <c r="C10643" s="37"/>
      <c r="D10643" s="37"/>
      <c r="E10643" s="37"/>
      <c r="F10643" s="37"/>
      <c r="G10643" s="38"/>
      <c r="H10643" s="37"/>
      <c r="I10643" s="41"/>
      <c r="J10643" s="41"/>
      <c r="K10643" s="37"/>
      <c r="L10643" s="37"/>
      <c r="M10643" s="37"/>
      <c r="N10643" s="37"/>
      <c r="O10643" s="38"/>
    </row>
    <row r="10644" spans="2:15" x14ac:dyDescent="0.4">
      <c r="B10644" s="63"/>
      <c r="C10644" s="37"/>
      <c r="D10644" s="37"/>
      <c r="E10644" s="37"/>
      <c r="F10644" s="37"/>
      <c r="G10644" s="38"/>
      <c r="H10644" s="37"/>
      <c r="I10644" s="41"/>
      <c r="J10644" s="41"/>
      <c r="K10644" s="37"/>
      <c r="L10644" s="37"/>
      <c r="M10644" s="37"/>
      <c r="N10644" s="37"/>
      <c r="O10644" s="38"/>
    </row>
    <row r="10645" spans="2:15" x14ac:dyDescent="0.4">
      <c r="B10645" s="63"/>
      <c r="C10645" s="37"/>
      <c r="D10645" s="37"/>
      <c r="E10645" s="37"/>
      <c r="F10645" s="37"/>
      <c r="G10645" s="38"/>
      <c r="H10645" s="37"/>
      <c r="I10645" s="41"/>
      <c r="J10645" s="41"/>
      <c r="K10645" s="37"/>
      <c r="L10645" s="37"/>
      <c r="M10645" s="37"/>
      <c r="N10645" s="37"/>
      <c r="O10645" s="38"/>
    </row>
    <row r="10646" spans="2:15" x14ac:dyDescent="0.4">
      <c r="B10646" s="63"/>
      <c r="C10646" s="37"/>
      <c r="D10646" s="37"/>
      <c r="E10646" s="37"/>
      <c r="F10646" s="37"/>
      <c r="G10646" s="38"/>
      <c r="H10646" s="37"/>
      <c r="I10646" s="41"/>
      <c r="J10646" s="41"/>
      <c r="K10646" s="37"/>
      <c r="L10646" s="37"/>
      <c r="M10646" s="37"/>
      <c r="N10646" s="37"/>
      <c r="O10646" s="38"/>
    </row>
    <row r="10647" spans="2:15" x14ac:dyDescent="0.4">
      <c r="B10647" s="63"/>
      <c r="C10647" s="37"/>
      <c r="D10647" s="37"/>
      <c r="E10647" s="37"/>
      <c r="F10647" s="37"/>
      <c r="G10647" s="38"/>
      <c r="H10647" s="37"/>
      <c r="I10647" s="41"/>
      <c r="J10647" s="41"/>
      <c r="K10647" s="37"/>
      <c r="L10647" s="37"/>
      <c r="M10647" s="37"/>
      <c r="N10647" s="37"/>
      <c r="O10647" s="38"/>
    </row>
    <row r="10648" spans="2:15" x14ac:dyDescent="0.4">
      <c r="B10648" s="63"/>
      <c r="C10648" s="37"/>
      <c r="D10648" s="37"/>
      <c r="E10648" s="37"/>
      <c r="F10648" s="37"/>
      <c r="G10648" s="38"/>
      <c r="H10648" s="37"/>
      <c r="I10648" s="41"/>
      <c r="J10648" s="41"/>
      <c r="K10648" s="37"/>
      <c r="L10648" s="37"/>
      <c r="M10648" s="37"/>
      <c r="N10648" s="37"/>
      <c r="O10648" s="38"/>
    </row>
    <row r="10649" spans="2:15" x14ac:dyDescent="0.4">
      <c r="B10649" s="63"/>
      <c r="C10649" s="37"/>
      <c r="D10649" s="37"/>
      <c r="E10649" s="37"/>
      <c r="F10649" s="37"/>
      <c r="G10649" s="38"/>
      <c r="H10649" s="37"/>
      <c r="I10649" s="41"/>
      <c r="J10649" s="41"/>
      <c r="K10649" s="37"/>
      <c r="L10649" s="37"/>
      <c r="M10649" s="37"/>
      <c r="N10649" s="37"/>
      <c r="O10649" s="38"/>
    </row>
    <row r="10650" spans="2:15" x14ac:dyDescent="0.4">
      <c r="B10650" s="63"/>
      <c r="C10650" s="37"/>
      <c r="D10650" s="37"/>
      <c r="E10650" s="37"/>
      <c r="F10650" s="37"/>
      <c r="G10650" s="38"/>
      <c r="H10650" s="37"/>
      <c r="I10650" s="41"/>
      <c r="J10650" s="41"/>
      <c r="K10650" s="37"/>
      <c r="L10650" s="37"/>
      <c r="M10650" s="37"/>
      <c r="N10650" s="37"/>
      <c r="O10650" s="38"/>
    </row>
    <row r="10651" spans="2:15" x14ac:dyDescent="0.4">
      <c r="B10651" s="63"/>
      <c r="C10651" s="37"/>
      <c r="D10651" s="37"/>
      <c r="E10651" s="37"/>
      <c r="F10651" s="37"/>
      <c r="G10651" s="38"/>
      <c r="H10651" s="37"/>
      <c r="I10651" s="41"/>
      <c r="J10651" s="41"/>
      <c r="K10651" s="37"/>
      <c r="L10651" s="37"/>
      <c r="M10651" s="37"/>
      <c r="N10651" s="37"/>
      <c r="O10651" s="38"/>
    </row>
    <row r="10652" spans="2:15" x14ac:dyDescent="0.4">
      <c r="B10652" s="63"/>
      <c r="C10652" s="37"/>
      <c r="D10652" s="37"/>
      <c r="E10652" s="37"/>
      <c r="F10652" s="37"/>
      <c r="G10652" s="38"/>
      <c r="H10652" s="37"/>
      <c r="I10652" s="41"/>
      <c r="J10652" s="41"/>
      <c r="K10652" s="37"/>
      <c r="L10652" s="37"/>
      <c r="M10652" s="37"/>
      <c r="N10652" s="37"/>
      <c r="O10652" s="38"/>
    </row>
    <row r="10653" spans="2:15" x14ac:dyDescent="0.4">
      <c r="B10653" s="63"/>
      <c r="C10653" s="37"/>
      <c r="D10653" s="37"/>
      <c r="E10653" s="37"/>
      <c r="F10653" s="37"/>
      <c r="G10653" s="38"/>
      <c r="H10653" s="37"/>
      <c r="I10653" s="41"/>
      <c r="J10653" s="41"/>
      <c r="K10653" s="37"/>
      <c r="L10653" s="37"/>
      <c r="M10653" s="37"/>
      <c r="N10653" s="37"/>
      <c r="O10653" s="38"/>
    </row>
    <row r="10654" spans="2:15" x14ac:dyDescent="0.4">
      <c r="B10654" s="63"/>
      <c r="C10654" s="37"/>
      <c r="D10654" s="37"/>
      <c r="E10654" s="37"/>
      <c r="F10654" s="37"/>
      <c r="G10654" s="38"/>
      <c r="H10654" s="37"/>
      <c r="I10654" s="41"/>
      <c r="J10654" s="41"/>
      <c r="K10654" s="37"/>
      <c r="L10654" s="37"/>
      <c r="M10654" s="37"/>
      <c r="N10654" s="37"/>
      <c r="O10654" s="38"/>
    </row>
    <row r="10655" spans="2:15" x14ac:dyDescent="0.4">
      <c r="B10655" s="63"/>
      <c r="C10655" s="37"/>
      <c r="D10655" s="37"/>
      <c r="E10655" s="37"/>
      <c r="F10655" s="37"/>
      <c r="G10655" s="38"/>
      <c r="H10655" s="37"/>
      <c r="I10655" s="41"/>
      <c r="J10655" s="41"/>
      <c r="K10655" s="37"/>
      <c r="L10655" s="37"/>
      <c r="M10655" s="37"/>
      <c r="N10655" s="37"/>
      <c r="O10655" s="38"/>
    </row>
    <row r="10656" spans="2:15" x14ac:dyDescent="0.4">
      <c r="B10656" s="63"/>
      <c r="C10656" s="37"/>
      <c r="D10656" s="37"/>
      <c r="E10656" s="37"/>
      <c r="F10656" s="37"/>
      <c r="G10656" s="38"/>
      <c r="H10656" s="37"/>
      <c r="I10656" s="41"/>
      <c r="J10656" s="41"/>
      <c r="K10656" s="37"/>
      <c r="L10656" s="37"/>
      <c r="M10656" s="37"/>
      <c r="N10656" s="37"/>
      <c r="O10656" s="38"/>
    </row>
    <row r="10657" spans="2:15" x14ac:dyDescent="0.4">
      <c r="B10657" s="63"/>
      <c r="C10657" s="37"/>
      <c r="D10657" s="37"/>
      <c r="E10657" s="37"/>
      <c r="F10657" s="37"/>
      <c r="G10657" s="38"/>
      <c r="H10657" s="37"/>
      <c r="I10657" s="41"/>
      <c r="J10657" s="41"/>
      <c r="K10657" s="37"/>
      <c r="L10657" s="37"/>
      <c r="M10657" s="37"/>
      <c r="N10657" s="37"/>
      <c r="O10657" s="38"/>
    </row>
    <row r="10658" spans="2:15" x14ac:dyDescent="0.4">
      <c r="B10658" s="63"/>
      <c r="C10658" s="37"/>
      <c r="D10658" s="37"/>
      <c r="E10658" s="37"/>
      <c r="F10658" s="37"/>
      <c r="G10658" s="38"/>
      <c r="H10658" s="37"/>
      <c r="I10658" s="41"/>
      <c r="J10658" s="41"/>
      <c r="K10658" s="37"/>
      <c r="L10658" s="37"/>
      <c r="M10658" s="37"/>
      <c r="N10658" s="37"/>
      <c r="O10658" s="38"/>
    </row>
    <row r="10659" spans="2:15" x14ac:dyDescent="0.4">
      <c r="B10659" s="63"/>
      <c r="C10659" s="37"/>
      <c r="D10659" s="37"/>
      <c r="E10659" s="37"/>
      <c r="F10659" s="37"/>
      <c r="G10659" s="38"/>
      <c r="H10659" s="37"/>
      <c r="I10659" s="41"/>
      <c r="J10659" s="41"/>
      <c r="K10659" s="37"/>
      <c r="L10659" s="37"/>
      <c r="M10659" s="37"/>
      <c r="N10659" s="37"/>
      <c r="O10659" s="38"/>
    </row>
    <row r="10660" spans="2:15" x14ac:dyDescent="0.4">
      <c r="B10660" s="63"/>
      <c r="C10660" s="37"/>
      <c r="D10660" s="37"/>
      <c r="E10660" s="37"/>
      <c r="F10660" s="37"/>
      <c r="G10660" s="38"/>
      <c r="H10660" s="37"/>
      <c r="I10660" s="41"/>
      <c r="J10660" s="41"/>
      <c r="K10660" s="37"/>
      <c r="L10660" s="37"/>
      <c r="M10660" s="37"/>
      <c r="N10660" s="37"/>
      <c r="O10660" s="38"/>
    </row>
    <row r="10661" spans="2:15" x14ac:dyDescent="0.4">
      <c r="B10661" s="63"/>
      <c r="C10661" s="37"/>
      <c r="D10661" s="37"/>
      <c r="E10661" s="37"/>
      <c r="F10661" s="37"/>
      <c r="G10661" s="38"/>
      <c r="H10661" s="37"/>
      <c r="I10661" s="41"/>
      <c r="J10661" s="41"/>
      <c r="K10661" s="37"/>
      <c r="L10661" s="37"/>
      <c r="M10661" s="37"/>
      <c r="N10661" s="37"/>
      <c r="O10661" s="38"/>
    </row>
    <row r="10662" spans="2:15" x14ac:dyDescent="0.4">
      <c r="B10662" s="63"/>
      <c r="C10662" s="37"/>
      <c r="D10662" s="37"/>
      <c r="E10662" s="37"/>
      <c r="F10662" s="37"/>
      <c r="G10662" s="38"/>
      <c r="H10662" s="37"/>
      <c r="I10662" s="41"/>
      <c r="J10662" s="41"/>
      <c r="K10662" s="37"/>
      <c r="L10662" s="37"/>
      <c r="M10662" s="37"/>
      <c r="N10662" s="37"/>
      <c r="O10662" s="38"/>
    </row>
    <row r="10663" spans="2:15" x14ac:dyDescent="0.4">
      <c r="B10663" s="63"/>
      <c r="C10663" s="37"/>
      <c r="D10663" s="37"/>
      <c r="E10663" s="37"/>
      <c r="F10663" s="37"/>
      <c r="G10663" s="38"/>
      <c r="H10663" s="37"/>
      <c r="I10663" s="41"/>
      <c r="J10663" s="41"/>
      <c r="K10663" s="37"/>
      <c r="L10663" s="37"/>
      <c r="M10663" s="37"/>
      <c r="N10663" s="37"/>
      <c r="O10663" s="38"/>
    </row>
    <row r="10664" spans="2:15" x14ac:dyDescent="0.4">
      <c r="B10664" s="63"/>
      <c r="C10664" s="37"/>
      <c r="D10664" s="37"/>
      <c r="E10664" s="37"/>
      <c r="F10664" s="37"/>
      <c r="G10664" s="38"/>
      <c r="H10664" s="37"/>
      <c r="I10664" s="41"/>
      <c r="J10664" s="41"/>
      <c r="K10664" s="37"/>
      <c r="L10664" s="37"/>
      <c r="M10664" s="37"/>
      <c r="N10664" s="37"/>
      <c r="O10664" s="38"/>
    </row>
    <row r="10665" spans="2:15" x14ac:dyDescent="0.4">
      <c r="B10665" s="63"/>
      <c r="C10665" s="37"/>
      <c r="D10665" s="37"/>
      <c r="E10665" s="37"/>
      <c r="F10665" s="37"/>
      <c r="G10665" s="38"/>
      <c r="H10665" s="37"/>
      <c r="I10665" s="41"/>
      <c r="J10665" s="41"/>
      <c r="K10665" s="37"/>
      <c r="L10665" s="37"/>
      <c r="M10665" s="37"/>
      <c r="N10665" s="37"/>
      <c r="O10665" s="38"/>
    </row>
    <row r="10666" spans="2:15" x14ac:dyDescent="0.4">
      <c r="B10666" s="63"/>
      <c r="C10666" s="37"/>
      <c r="D10666" s="37"/>
      <c r="E10666" s="37"/>
      <c r="F10666" s="37"/>
      <c r="G10666" s="38"/>
      <c r="H10666" s="37"/>
      <c r="I10666" s="41"/>
      <c r="J10666" s="41"/>
      <c r="K10666" s="37"/>
      <c r="L10666" s="37"/>
      <c r="M10666" s="37"/>
      <c r="N10666" s="37"/>
      <c r="O10666" s="38"/>
    </row>
    <row r="10667" spans="2:15" x14ac:dyDescent="0.4">
      <c r="B10667" s="63"/>
      <c r="C10667" s="37"/>
      <c r="D10667" s="37"/>
      <c r="E10667" s="37"/>
      <c r="F10667" s="37"/>
      <c r="G10667" s="38"/>
      <c r="H10667" s="37"/>
      <c r="I10667" s="41"/>
      <c r="J10667" s="41"/>
      <c r="K10667" s="37"/>
      <c r="L10667" s="37"/>
      <c r="M10667" s="37"/>
      <c r="N10667" s="37"/>
      <c r="O10667" s="38"/>
    </row>
    <row r="10668" spans="2:15" x14ac:dyDescent="0.4">
      <c r="B10668" s="63"/>
      <c r="C10668" s="37"/>
      <c r="D10668" s="37"/>
      <c r="E10668" s="37"/>
      <c r="F10668" s="37"/>
      <c r="G10668" s="38"/>
      <c r="H10668" s="37"/>
      <c r="I10668" s="41"/>
      <c r="J10668" s="41"/>
      <c r="K10668" s="37"/>
      <c r="L10668" s="37"/>
      <c r="M10668" s="37"/>
      <c r="N10668" s="37"/>
      <c r="O10668" s="38"/>
    </row>
    <row r="10669" spans="2:15" x14ac:dyDescent="0.4">
      <c r="B10669" s="63"/>
      <c r="C10669" s="37"/>
      <c r="D10669" s="37"/>
      <c r="E10669" s="37"/>
      <c r="F10669" s="37"/>
      <c r="G10669" s="38"/>
      <c r="H10669" s="37"/>
      <c r="I10669" s="41"/>
      <c r="J10669" s="41"/>
      <c r="K10669" s="37"/>
      <c r="L10669" s="37"/>
      <c r="M10669" s="37"/>
      <c r="N10669" s="37"/>
      <c r="O10669" s="38"/>
    </row>
    <row r="10670" spans="2:15" x14ac:dyDescent="0.4">
      <c r="B10670" s="63"/>
      <c r="C10670" s="37"/>
      <c r="D10670" s="37"/>
      <c r="E10670" s="37"/>
      <c r="F10670" s="37"/>
      <c r="G10670" s="38"/>
      <c r="H10670" s="37"/>
      <c r="I10670" s="41"/>
      <c r="J10670" s="41"/>
      <c r="K10670" s="37"/>
      <c r="L10670" s="37"/>
      <c r="M10670" s="37"/>
      <c r="N10670" s="37"/>
      <c r="O10670" s="38"/>
    </row>
    <row r="10671" spans="2:15" x14ac:dyDescent="0.4">
      <c r="B10671" s="63"/>
      <c r="C10671" s="37"/>
      <c r="D10671" s="37"/>
      <c r="E10671" s="37"/>
      <c r="F10671" s="37"/>
      <c r="G10671" s="38"/>
      <c r="H10671" s="37"/>
      <c r="I10671" s="41"/>
      <c r="J10671" s="41"/>
      <c r="K10671" s="37"/>
      <c r="L10671" s="37"/>
      <c r="M10671" s="37"/>
      <c r="N10671" s="37"/>
      <c r="O10671" s="38"/>
    </row>
    <row r="10672" spans="2:15" x14ac:dyDescent="0.4">
      <c r="B10672" s="63"/>
      <c r="C10672" s="37"/>
      <c r="D10672" s="37"/>
      <c r="E10672" s="37"/>
      <c r="F10672" s="37"/>
      <c r="G10672" s="38"/>
      <c r="H10672" s="37"/>
      <c r="I10672" s="41"/>
      <c r="J10672" s="41"/>
      <c r="K10672" s="37"/>
      <c r="L10672" s="37"/>
      <c r="M10672" s="37"/>
      <c r="N10672" s="37"/>
      <c r="O10672" s="38"/>
    </row>
    <row r="10673" spans="2:15" x14ac:dyDescent="0.4">
      <c r="B10673" s="63"/>
      <c r="C10673" s="37"/>
      <c r="D10673" s="37"/>
      <c r="E10673" s="37"/>
      <c r="F10673" s="37"/>
      <c r="G10673" s="38"/>
      <c r="H10673" s="37"/>
      <c r="I10673" s="41"/>
      <c r="J10673" s="41"/>
      <c r="K10673" s="37"/>
      <c r="L10673" s="37"/>
      <c r="M10673" s="37"/>
      <c r="N10673" s="37"/>
      <c r="O10673" s="38"/>
    </row>
    <row r="10674" spans="2:15" x14ac:dyDescent="0.4">
      <c r="B10674" s="63"/>
      <c r="C10674" s="37"/>
      <c r="D10674" s="37"/>
      <c r="E10674" s="37"/>
      <c r="F10674" s="37"/>
      <c r="G10674" s="38"/>
      <c r="H10674" s="37"/>
      <c r="I10674" s="41"/>
      <c r="J10674" s="41"/>
      <c r="K10674" s="37"/>
      <c r="L10674" s="37"/>
      <c r="M10674" s="37"/>
      <c r="N10674" s="37"/>
      <c r="O10674" s="38"/>
    </row>
    <row r="10675" spans="2:15" x14ac:dyDescent="0.4">
      <c r="B10675" s="63"/>
      <c r="C10675" s="37"/>
      <c r="D10675" s="37"/>
      <c r="E10675" s="37"/>
      <c r="F10675" s="37"/>
      <c r="G10675" s="38"/>
      <c r="H10675" s="37"/>
      <c r="I10675" s="41"/>
      <c r="J10675" s="41"/>
      <c r="K10675" s="37"/>
      <c r="L10675" s="37"/>
      <c r="M10675" s="37"/>
      <c r="N10675" s="37"/>
      <c r="O10675" s="38"/>
    </row>
    <row r="10676" spans="2:15" x14ac:dyDescent="0.4">
      <c r="B10676" s="63"/>
      <c r="C10676" s="37"/>
      <c r="D10676" s="37"/>
      <c r="E10676" s="37"/>
      <c r="F10676" s="37"/>
      <c r="G10676" s="38"/>
      <c r="H10676" s="37"/>
      <c r="I10676" s="41"/>
      <c r="J10676" s="41"/>
      <c r="K10676" s="37"/>
      <c r="L10676" s="37"/>
      <c r="M10676" s="37"/>
      <c r="N10676" s="37"/>
      <c r="O10676" s="38"/>
    </row>
    <row r="10677" spans="2:15" x14ac:dyDescent="0.4">
      <c r="B10677" s="63"/>
      <c r="C10677" s="37"/>
      <c r="D10677" s="37"/>
      <c r="E10677" s="37"/>
      <c r="F10677" s="37"/>
      <c r="G10677" s="38"/>
      <c r="H10677" s="37"/>
      <c r="I10677" s="41"/>
      <c r="J10677" s="41"/>
      <c r="K10677" s="37"/>
      <c r="L10677" s="37"/>
      <c r="M10677" s="37"/>
      <c r="N10677" s="37"/>
      <c r="O10677" s="38"/>
    </row>
    <row r="10678" spans="2:15" x14ac:dyDescent="0.4">
      <c r="B10678" s="63"/>
      <c r="C10678" s="37"/>
      <c r="D10678" s="37"/>
      <c r="E10678" s="37"/>
      <c r="F10678" s="37"/>
      <c r="G10678" s="38"/>
      <c r="H10678" s="37"/>
      <c r="I10678" s="41"/>
      <c r="J10678" s="41"/>
      <c r="K10678" s="37"/>
      <c r="L10678" s="37"/>
      <c r="M10678" s="37"/>
      <c r="N10678" s="37"/>
      <c r="O10678" s="38"/>
    </row>
    <row r="10679" spans="2:15" x14ac:dyDescent="0.4">
      <c r="B10679" s="63"/>
      <c r="C10679" s="37"/>
      <c r="D10679" s="37"/>
      <c r="E10679" s="37"/>
      <c r="F10679" s="37"/>
      <c r="G10679" s="38"/>
      <c r="H10679" s="37"/>
      <c r="I10679" s="41"/>
      <c r="J10679" s="41"/>
      <c r="K10679" s="37"/>
      <c r="L10679" s="37"/>
      <c r="M10679" s="37"/>
      <c r="N10679" s="37"/>
      <c r="O10679" s="38"/>
    </row>
    <row r="10680" spans="2:15" x14ac:dyDescent="0.4">
      <c r="B10680" s="63"/>
      <c r="C10680" s="37"/>
      <c r="D10680" s="37"/>
      <c r="E10680" s="37"/>
      <c r="F10680" s="37"/>
      <c r="G10680" s="38"/>
      <c r="H10680" s="37"/>
      <c r="I10680" s="41"/>
      <c r="J10680" s="41"/>
      <c r="K10680" s="37"/>
      <c r="L10680" s="37"/>
      <c r="M10680" s="37"/>
      <c r="N10680" s="37"/>
      <c r="O10680" s="38"/>
    </row>
    <row r="10681" spans="2:15" x14ac:dyDescent="0.4">
      <c r="B10681" s="63"/>
      <c r="C10681" s="37"/>
      <c r="D10681" s="37"/>
      <c r="E10681" s="37"/>
      <c r="F10681" s="37"/>
      <c r="G10681" s="38"/>
      <c r="H10681" s="37"/>
      <c r="I10681" s="41"/>
      <c r="J10681" s="41"/>
      <c r="K10681" s="37"/>
      <c r="L10681" s="37"/>
      <c r="M10681" s="37"/>
      <c r="N10681" s="37"/>
      <c r="O10681" s="38"/>
    </row>
    <row r="10682" spans="2:15" x14ac:dyDescent="0.4">
      <c r="B10682" s="63"/>
      <c r="C10682" s="37"/>
      <c r="D10682" s="37"/>
      <c r="E10682" s="37"/>
      <c r="F10682" s="37"/>
      <c r="G10682" s="38"/>
      <c r="H10682" s="37"/>
      <c r="I10682" s="41"/>
      <c r="J10682" s="41"/>
      <c r="K10682" s="37"/>
      <c r="L10682" s="37"/>
      <c r="M10682" s="37"/>
      <c r="N10682" s="37"/>
      <c r="O10682" s="38"/>
    </row>
    <row r="10683" spans="2:15" x14ac:dyDescent="0.4">
      <c r="B10683" s="63"/>
      <c r="C10683" s="37"/>
      <c r="D10683" s="37"/>
      <c r="E10683" s="37"/>
      <c r="F10683" s="37"/>
      <c r="G10683" s="38"/>
      <c r="H10683" s="37"/>
      <c r="I10683" s="41"/>
      <c r="J10683" s="41"/>
      <c r="K10683" s="37"/>
      <c r="L10683" s="37"/>
      <c r="M10683" s="37"/>
      <c r="N10683" s="37"/>
      <c r="O10683" s="38"/>
    </row>
    <row r="10684" spans="2:15" x14ac:dyDescent="0.4">
      <c r="B10684" s="63"/>
      <c r="C10684" s="37"/>
      <c r="D10684" s="37"/>
      <c r="E10684" s="37"/>
      <c r="F10684" s="37"/>
      <c r="G10684" s="38"/>
      <c r="H10684" s="37"/>
      <c r="I10684" s="41"/>
      <c r="J10684" s="41"/>
      <c r="K10684" s="37"/>
      <c r="L10684" s="37"/>
      <c r="M10684" s="37"/>
      <c r="N10684" s="37"/>
      <c r="O10684" s="38"/>
    </row>
    <row r="10685" spans="2:15" x14ac:dyDescent="0.4">
      <c r="B10685" s="63"/>
      <c r="C10685" s="37"/>
      <c r="D10685" s="37"/>
      <c r="E10685" s="37"/>
      <c r="F10685" s="37"/>
      <c r="G10685" s="38"/>
      <c r="H10685" s="37"/>
      <c r="I10685" s="41"/>
      <c r="J10685" s="41"/>
      <c r="K10685" s="37"/>
      <c r="L10685" s="37"/>
      <c r="M10685" s="37"/>
      <c r="N10685" s="37"/>
      <c r="O10685" s="38"/>
    </row>
    <row r="10686" spans="2:15" x14ac:dyDescent="0.4">
      <c r="B10686" s="63"/>
      <c r="C10686" s="37"/>
      <c r="D10686" s="37"/>
      <c r="E10686" s="37"/>
      <c r="F10686" s="37"/>
      <c r="G10686" s="38"/>
      <c r="H10686" s="37"/>
      <c r="I10686" s="41"/>
      <c r="J10686" s="41"/>
      <c r="K10686" s="37"/>
      <c r="L10686" s="37"/>
      <c r="M10686" s="37"/>
      <c r="N10686" s="37"/>
      <c r="O10686" s="38"/>
    </row>
    <row r="10687" spans="2:15" x14ac:dyDescent="0.4">
      <c r="B10687" s="63"/>
      <c r="C10687" s="37"/>
      <c r="D10687" s="37"/>
      <c r="E10687" s="37"/>
      <c r="F10687" s="37"/>
      <c r="G10687" s="38"/>
      <c r="H10687" s="37"/>
      <c r="I10687" s="41"/>
      <c r="J10687" s="41"/>
      <c r="K10687" s="37"/>
      <c r="L10687" s="37"/>
      <c r="M10687" s="37"/>
      <c r="N10687" s="37"/>
      <c r="O10687" s="38"/>
    </row>
    <row r="10688" spans="2:15" x14ac:dyDescent="0.4">
      <c r="B10688" s="63"/>
      <c r="C10688" s="37"/>
      <c r="D10688" s="37"/>
      <c r="E10688" s="37"/>
      <c r="F10688" s="37"/>
      <c r="G10688" s="38"/>
      <c r="H10688" s="37"/>
      <c r="I10688" s="41"/>
      <c r="J10688" s="41"/>
      <c r="K10688" s="37"/>
      <c r="L10688" s="37"/>
      <c r="M10688" s="37"/>
      <c r="N10688" s="37"/>
      <c r="O10688" s="38"/>
    </row>
    <row r="10689" spans="2:15" x14ac:dyDescent="0.4">
      <c r="B10689" s="63"/>
      <c r="C10689" s="37"/>
      <c r="D10689" s="37"/>
      <c r="E10689" s="37"/>
      <c r="F10689" s="37"/>
      <c r="G10689" s="38"/>
      <c r="H10689" s="37"/>
      <c r="I10689" s="41"/>
      <c r="J10689" s="41"/>
      <c r="K10689" s="37"/>
      <c r="L10689" s="37"/>
      <c r="M10689" s="37"/>
      <c r="N10689" s="37"/>
      <c r="O10689" s="38"/>
    </row>
    <row r="10690" spans="2:15" x14ac:dyDescent="0.4">
      <c r="B10690" s="63"/>
      <c r="C10690" s="37"/>
      <c r="D10690" s="37"/>
      <c r="E10690" s="37"/>
      <c r="F10690" s="37"/>
      <c r="G10690" s="38"/>
      <c r="H10690" s="37"/>
      <c r="I10690" s="41"/>
      <c r="J10690" s="41"/>
      <c r="K10690" s="37"/>
      <c r="L10690" s="37"/>
      <c r="M10690" s="37"/>
      <c r="N10690" s="37"/>
      <c r="O10690" s="38"/>
    </row>
    <row r="10691" spans="2:15" x14ac:dyDescent="0.4">
      <c r="B10691" s="63"/>
      <c r="C10691" s="37"/>
      <c r="D10691" s="37"/>
      <c r="E10691" s="37"/>
      <c r="F10691" s="37"/>
      <c r="G10691" s="38"/>
      <c r="H10691" s="37"/>
      <c r="I10691" s="41"/>
      <c r="J10691" s="41"/>
      <c r="K10691" s="37"/>
      <c r="L10691" s="37"/>
      <c r="M10691" s="37"/>
      <c r="N10691" s="37"/>
      <c r="O10691" s="38"/>
    </row>
    <row r="10692" spans="2:15" x14ac:dyDescent="0.4">
      <c r="B10692" s="63"/>
      <c r="C10692" s="37"/>
      <c r="D10692" s="37"/>
      <c r="E10692" s="37"/>
      <c r="F10692" s="37"/>
      <c r="G10692" s="38"/>
      <c r="H10692" s="37"/>
      <c r="I10692" s="41"/>
      <c r="J10692" s="41"/>
      <c r="K10692" s="37"/>
      <c r="L10692" s="37"/>
      <c r="M10692" s="37"/>
      <c r="N10692" s="37"/>
      <c r="O10692" s="38"/>
    </row>
    <row r="10693" spans="2:15" x14ac:dyDescent="0.4">
      <c r="B10693" s="63"/>
      <c r="C10693" s="37"/>
      <c r="D10693" s="37"/>
      <c r="E10693" s="37"/>
      <c r="F10693" s="37"/>
      <c r="G10693" s="38"/>
      <c r="H10693" s="37"/>
      <c r="I10693" s="41"/>
      <c r="J10693" s="41"/>
      <c r="K10693" s="37"/>
      <c r="L10693" s="37"/>
      <c r="M10693" s="37"/>
      <c r="N10693" s="37"/>
      <c r="O10693" s="38"/>
    </row>
    <row r="10694" spans="2:15" x14ac:dyDescent="0.4">
      <c r="B10694" s="63"/>
      <c r="C10694" s="37"/>
      <c r="D10694" s="37"/>
      <c r="E10694" s="37"/>
      <c r="F10694" s="37"/>
      <c r="G10694" s="38"/>
      <c r="H10694" s="37"/>
      <c r="I10694" s="41"/>
      <c r="J10694" s="41"/>
      <c r="K10694" s="37"/>
      <c r="L10694" s="37"/>
      <c r="M10694" s="37"/>
      <c r="N10694" s="37"/>
      <c r="O10694" s="38"/>
    </row>
    <row r="10695" spans="2:15" x14ac:dyDescent="0.4">
      <c r="B10695" s="63"/>
      <c r="C10695" s="37"/>
      <c r="D10695" s="37"/>
      <c r="E10695" s="37"/>
      <c r="F10695" s="37"/>
      <c r="G10695" s="38"/>
      <c r="H10695" s="37"/>
      <c r="I10695" s="41"/>
      <c r="J10695" s="41"/>
      <c r="K10695" s="37"/>
      <c r="L10695" s="37"/>
      <c r="M10695" s="37"/>
      <c r="N10695" s="37"/>
      <c r="O10695" s="38"/>
    </row>
    <row r="10696" spans="2:15" x14ac:dyDescent="0.4">
      <c r="B10696" s="63"/>
      <c r="C10696" s="37"/>
      <c r="D10696" s="37"/>
      <c r="E10696" s="37"/>
      <c r="F10696" s="37"/>
      <c r="G10696" s="38"/>
      <c r="H10696" s="37"/>
      <c r="I10696" s="41"/>
      <c r="J10696" s="41"/>
      <c r="K10696" s="37"/>
      <c r="L10696" s="37"/>
      <c r="M10696" s="37"/>
      <c r="N10696" s="37"/>
      <c r="O10696" s="38"/>
    </row>
    <row r="10697" spans="2:15" x14ac:dyDescent="0.4">
      <c r="B10697" s="63"/>
      <c r="C10697" s="37"/>
      <c r="D10697" s="37"/>
      <c r="E10697" s="37"/>
      <c r="F10697" s="37"/>
      <c r="G10697" s="38"/>
      <c r="H10697" s="37"/>
      <c r="I10697" s="41"/>
      <c r="J10697" s="41"/>
      <c r="K10697" s="37"/>
      <c r="L10697" s="37"/>
      <c r="M10697" s="37"/>
      <c r="N10697" s="37"/>
      <c r="O10697" s="38"/>
    </row>
    <row r="10698" spans="2:15" x14ac:dyDescent="0.4">
      <c r="B10698" s="63"/>
      <c r="C10698" s="37"/>
      <c r="D10698" s="37"/>
      <c r="E10698" s="37"/>
      <c r="F10698" s="37"/>
      <c r="G10698" s="38"/>
      <c r="H10698" s="37"/>
      <c r="I10698" s="41"/>
      <c r="J10698" s="41"/>
      <c r="K10698" s="37"/>
      <c r="L10698" s="37"/>
      <c r="M10698" s="37"/>
      <c r="N10698" s="37"/>
      <c r="O10698" s="38"/>
    </row>
    <row r="10699" spans="2:15" x14ac:dyDescent="0.4">
      <c r="B10699" s="63"/>
      <c r="C10699" s="37"/>
      <c r="D10699" s="37"/>
      <c r="E10699" s="37"/>
      <c r="F10699" s="37"/>
      <c r="G10699" s="38"/>
      <c r="H10699" s="37"/>
      <c r="I10699" s="41"/>
      <c r="J10699" s="41"/>
      <c r="K10699" s="37"/>
      <c r="L10699" s="37"/>
      <c r="M10699" s="37"/>
      <c r="N10699" s="37"/>
      <c r="O10699" s="38"/>
    </row>
    <row r="10700" spans="2:15" x14ac:dyDescent="0.4">
      <c r="B10700" s="63"/>
      <c r="C10700" s="37"/>
      <c r="D10700" s="37"/>
      <c r="E10700" s="37"/>
      <c r="F10700" s="37"/>
      <c r="G10700" s="38"/>
      <c r="H10700" s="37"/>
      <c r="I10700" s="41"/>
      <c r="J10700" s="41"/>
      <c r="K10700" s="37"/>
      <c r="L10700" s="37"/>
      <c r="M10700" s="37"/>
      <c r="N10700" s="37"/>
      <c r="O10700" s="38"/>
    </row>
    <row r="10701" spans="2:15" x14ac:dyDescent="0.4">
      <c r="B10701" s="63"/>
      <c r="C10701" s="37"/>
      <c r="D10701" s="37"/>
      <c r="E10701" s="37"/>
      <c r="F10701" s="37"/>
      <c r="G10701" s="38"/>
      <c r="H10701" s="37"/>
      <c r="I10701" s="41"/>
      <c r="J10701" s="41"/>
      <c r="K10701" s="37"/>
      <c r="L10701" s="37"/>
      <c r="M10701" s="37"/>
      <c r="N10701" s="37"/>
      <c r="O10701" s="38"/>
    </row>
    <row r="10702" spans="2:15" x14ac:dyDescent="0.4">
      <c r="B10702" s="63"/>
      <c r="C10702" s="37"/>
      <c r="D10702" s="37"/>
      <c r="E10702" s="37"/>
      <c r="F10702" s="37"/>
      <c r="G10702" s="38"/>
      <c r="H10702" s="37"/>
      <c r="I10702" s="41"/>
      <c r="J10702" s="41"/>
      <c r="K10702" s="37"/>
      <c r="L10702" s="37"/>
      <c r="M10702" s="37"/>
      <c r="N10702" s="37"/>
      <c r="O10702" s="38"/>
    </row>
    <row r="10703" spans="2:15" x14ac:dyDescent="0.4">
      <c r="B10703" s="63"/>
      <c r="C10703" s="37"/>
      <c r="D10703" s="37"/>
      <c r="E10703" s="37"/>
      <c r="F10703" s="37"/>
      <c r="G10703" s="38"/>
      <c r="H10703" s="37"/>
      <c r="I10703" s="41"/>
      <c r="J10703" s="41"/>
      <c r="K10703" s="37"/>
      <c r="L10703" s="37"/>
      <c r="M10703" s="37"/>
      <c r="N10703" s="37"/>
      <c r="O10703" s="38"/>
    </row>
    <row r="10704" spans="2:15" x14ac:dyDescent="0.4">
      <c r="B10704" s="63"/>
      <c r="C10704" s="37"/>
      <c r="D10704" s="37"/>
      <c r="E10704" s="37"/>
      <c r="F10704" s="37"/>
      <c r="G10704" s="38"/>
      <c r="H10704" s="37"/>
      <c r="I10704" s="41"/>
      <c r="J10704" s="41"/>
      <c r="K10704" s="37"/>
      <c r="L10704" s="37"/>
      <c r="M10704" s="37"/>
      <c r="N10704" s="37"/>
      <c r="O10704" s="38"/>
    </row>
    <row r="10705" spans="2:15" x14ac:dyDescent="0.4">
      <c r="B10705" s="63"/>
      <c r="C10705" s="37"/>
      <c r="D10705" s="37"/>
      <c r="E10705" s="37"/>
      <c r="F10705" s="37"/>
      <c r="G10705" s="38"/>
      <c r="H10705" s="37"/>
      <c r="I10705" s="41"/>
      <c r="J10705" s="41"/>
      <c r="K10705" s="37"/>
      <c r="L10705" s="37"/>
      <c r="M10705" s="37"/>
      <c r="N10705" s="37"/>
      <c r="O10705" s="38"/>
    </row>
    <row r="10706" spans="2:15" x14ac:dyDescent="0.4">
      <c r="B10706" s="63"/>
      <c r="C10706" s="37"/>
      <c r="D10706" s="37"/>
      <c r="E10706" s="37"/>
      <c r="F10706" s="37"/>
      <c r="G10706" s="38"/>
      <c r="H10706" s="37"/>
      <c r="I10706" s="41"/>
      <c r="J10706" s="41"/>
      <c r="K10706" s="37"/>
      <c r="L10706" s="37"/>
      <c r="M10706" s="37"/>
      <c r="N10706" s="37"/>
      <c r="O10706" s="38"/>
    </row>
    <row r="10707" spans="2:15" x14ac:dyDescent="0.4">
      <c r="B10707" s="63"/>
      <c r="C10707" s="37"/>
      <c r="D10707" s="37"/>
      <c r="E10707" s="37"/>
      <c r="F10707" s="37"/>
      <c r="G10707" s="38"/>
      <c r="H10707" s="37"/>
      <c r="I10707" s="41"/>
      <c r="J10707" s="41"/>
      <c r="K10707" s="37"/>
      <c r="L10707" s="37"/>
      <c r="M10707" s="37"/>
      <c r="N10707" s="37"/>
      <c r="O10707" s="38"/>
    </row>
    <row r="10708" spans="2:15" x14ac:dyDescent="0.4">
      <c r="B10708" s="63"/>
      <c r="C10708" s="37"/>
      <c r="D10708" s="37"/>
      <c r="E10708" s="37"/>
      <c r="F10708" s="37"/>
      <c r="G10708" s="38"/>
      <c r="H10708" s="37"/>
      <c r="I10708" s="41"/>
      <c r="J10708" s="41"/>
      <c r="K10708" s="37"/>
      <c r="L10708" s="37"/>
      <c r="M10708" s="37"/>
      <c r="N10708" s="37"/>
      <c r="O10708" s="38"/>
    </row>
    <row r="10709" spans="2:15" x14ac:dyDescent="0.4">
      <c r="B10709" s="63"/>
      <c r="C10709" s="37"/>
      <c r="D10709" s="37"/>
      <c r="E10709" s="37"/>
      <c r="F10709" s="37"/>
      <c r="G10709" s="38"/>
      <c r="H10709" s="37"/>
      <c r="I10709" s="41"/>
      <c r="J10709" s="41"/>
      <c r="K10709" s="37"/>
      <c r="L10709" s="37"/>
      <c r="M10709" s="37"/>
      <c r="N10709" s="37"/>
      <c r="O10709" s="38"/>
    </row>
    <row r="10710" spans="2:15" x14ac:dyDescent="0.4">
      <c r="B10710" s="63"/>
      <c r="C10710" s="37"/>
      <c r="D10710" s="37"/>
      <c r="E10710" s="37"/>
      <c r="F10710" s="37"/>
      <c r="G10710" s="38"/>
      <c r="H10710" s="37"/>
      <c r="I10710" s="41"/>
      <c r="J10710" s="41"/>
      <c r="K10710" s="37"/>
      <c r="L10710" s="37"/>
      <c r="M10710" s="37"/>
      <c r="N10710" s="37"/>
      <c r="O10710" s="38"/>
    </row>
    <row r="10711" spans="2:15" x14ac:dyDescent="0.4">
      <c r="B10711" s="63"/>
      <c r="C10711" s="37"/>
      <c r="D10711" s="37"/>
      <c r="E10711" s="37"/>
      <c r="F10711" s="37"/>
      <c r="G10711" s="38"/>
      <c r="H10711" s="37"/>
      <c r="I10711" s="41"/>
      <c r="J10711" s="41"/>
      <c r="K10711" s="37"/>
      <c r="L10711" s="37"/>
      <c r="M10711" s="37"/>
      <c r="N10711" s="37"/>
      <c r="O10711" s="38"/>
    </row>
    <row r="10712" spans="2:15" x14ac:dyDescent="0.4">
      <c r="B10712" s="63"/>
      <c r="C10712" s="37"/>
      <c r="D10712" s="37"/>
      <c r="E10712" s="37"/>
      <c r="F10712" s="37"/>
      <c r="G10712" s="38"/>
      <c r="H10712" s="37"/>
      <c r="I10712" s="41"/>
      <c r="J10712" s="41"/>
      <c r="K10712" s="37"/>
      <c r="L10712" s="37"/>
      <c r="M10712" s="37"/>
      <c r="N10712" s="37"/>
      <c r="O10712" s="38"/>
    </row>
    <row r="10713" spans="2:15" x14ac:dyDescent="0.4">
      <c r="B10713" s="63"/>
      <c r="C10713" s="37"/>
      <c r="D10713" s="37"/>
      <c r="E10713" s="37"/>
      <c r="F10713" s="37"/>
      <c r="G10713" s="38"/>
      <c r="H10713" s="37"/>
      <c r="I10713" s="41"/>
      <c r="J10713" s="41"/>
      <c r="K10713" s="37"/>
      <c r="L10713" s="37"/>
      <c r="M10713" s="37"/>
      <c r="N10713" s="37"/>
      <c r="O10713" s="38"/>
    </row>
    <row r="10714" spans="2:15" x14ac:dyDescent="0.4">
      <c r="B10714" s="63"/>
      <c r="C10714" s="37"/>
      <c r="D10714" s="37"/>
      <c r="E10714" s="37"/>
      <c r="F10714" s="37"/>
      <c r="G10714" s="38"/>
      <c r="H10714" s="37"/>
      <c r="I10714" s="41"/>
      <c r="J10714" s="41"/>
      <c r="K10714" s="37"/>
      <c r="L10714" s="37"/>
      <c r="M10714" s="37"/>
      <c r="N10714" s="37"/>
      <c r="O10714" s="38"/>
    </row>
    <row r="10715" spans="2:15" x14ac:dyDescent="0.4">
      <c r="B10715" s="63"/>
      <c r="C10715" s="37"/>
      <c r="D10715" s="37"/>
      <c r="E10715" s="37"/>
      <c r="F10715" s="37"/>
      <c r="G10715" s="38"/>
      <c r="H10715" s="37"/>
      <c r="I10715" s="41"/>
      <c r="J10715" s="41"/>
      <c r="K10715" s="37"/>
      <c r="L10715" s="37"/>
      <c r="M10715" s="37"/>
      <c r="N10715" s="37"/>
      <c r="O10715" s="38"/>
    </row>
    <row r="10716" spans="2:15" x14ac:dyDescent="0.4">
      <c r="B10716" s="63"/>
      <c r="C10716" s="37"/>
      <c r="D10716" s="37"/>
      <c r="E10716" s="37"/>
      <c r="F10716" s="37"/>
      <c r="G10716" s="38"/>
      <c r="H10716" s="37"/>
      <c r="I10716" s="41"/>
      <c r="J10716" s="41"/>
      <c r="K10716" s="37"/>
      <c r="L10716" s="37"/>
      <c r="M10716" s="37"/>
      <c r="N10716" s="37"/>
      <c r="O10716" s="38"/>
    </row>
    <row r="10717" spans="2:15" x14ac:dyDescent="0.4">
      <c r="B10717" s="63"/>
      <c r="C10717" s="37"/>
      <c r="D10717" s="37"/>
      <c r="E10717" s="37"/>
      <c r="F10717" s="37"/>
      <c r="G10717" s="38"/>
      <c r="H10717" s="37"/>
      <c r="I10717" s="41"/>
      <c r="J10717" s="41"/>
      <c r="K10717" s="37"/>
      <c r="L10717" s="37"/>
      <c r="M10717" s="37"/>
      <c r="N10717" s="37"/>
      <c r="O10717" s="38"/>
    </row>
    <row r="10718" spans="2:15" x14ac:dyDescent="0.4">
      <c r="B10718" s="63"/>
      <c r="C10718" s="37"/>
      <c r="D10718" s="37"/>
      <c r="E10718" s="37"/>
      <c r="F10718" s="37"/>
      <c r="G10718" s="38"/>
      <c r="H10718" s="37"/>
      <c r="I10718" s="41"/>
      <c r="J10718" s="41"/>
      <c r="K10718" s="37"/>
      <c r="L10718" s="37"/>
      <c r="M10718" s="37"/>
      <c r="N10718" s="37"/>
      <c r="O10718" s="38"/>
    </row>
    <row r="10719" spans="2:15" x14ac:dyDescent="0.4">
      <c r="B10719" s="63"/>
      <c r="C10719" s="37"/>
      <c r="D10719" s="37"/>
      <c r="E10719" s="37"/>
      <c r="F10719" s="37"/>
      <c r="G10719" s="38"/>
      <c r="H10719" s="37"/>
      <c r="I10719" s="41"/>
      <c r="J10719" s="41"/>
      <c r="K10719" s="37"/>
      <c r="L10719" s="37"/>
      <c r="M10719" s="37"/>
      <c r="N10719" s="37"/>
      <c r="O10719" s="38"/>
    </row>
    <row r="10720" spans="2:15" x14ac:dyDescent="0.4">
      <c r="B10720" s="63"/>
      <c r="C10720" s="37"/>
      <c r="D10720" s="37"/>
      <c r="E10720" s="37"/>
      <c r="F10720" s="37"/>
      <c r="G10720" s="38"/>
      <c r="H10720" s="37"/>
      <c r="I10720" s="41"/>
      <c r="J10720" s="41"/>
      <c r="K10720" s="37"/>
      <c r="L10720" s="37"/>
      <c r="M10720" s="37"/>
      <c r="N10720" s="37"/>
      <c r="O10720" s="38"/>
    </row>
    <row r="10721" spans="2:15" x14ac:dyDescent="0.4">
      <c r="B10721" s="63"/>
      <c r="C10721" s="37"/>
      <c r="D10721" s="37"/>
      <c r="E10721" s="37"/>
      <c r="F10721" s="37"/>
      <c r="G10721" s="38"/>
      <c r="H10721" s="37"/>
      <c r="I10721" s="41"/>
      <c r="J10721" s="41"/>
      <c r="K10721" s="37"/>
      <c r="L10721" s="37"/>
      <c r="M10721" s="37"/>
      <c r="N10721" s="37"/>
      <c r="O10721" s="38"/>
    </row>
    <row r="10722" spans="2:15" x14ac:dyDescent="0.4">
      <c r="B10722" s="63"/>
      <c r="C10722" s="37"/>
      <c r="D10722" s="37"/>
      <c r="E10722" s="37"/>
      <c r="F10722" s="37"/>
      <c r="G10722" s="38"/>
      <c r="H10722" s="37"/>
      <c r="I10722" s="41"/>
      <c r="J10722" s="41"/>
      <c r="K10722" s="37"/>
      <c r="L10722" s="37"/>
      <c r="M10722" s="37"/>
      <c r="N10722" s="37"/>
      <c r="O10722" s="38"/>
    </row>
    <row r="10723" spans="2:15" x14ac:dyDescent="0.4">
      <c r="B10723" s="63"/>
      <c r="C10723" s="37"/>
      <c r="D10723" s="37"/>
      <c r="E10723" s="37"/>
      <c r="F10723" s="37"/>
      <c r="G10723" s="38"/>
      <c r="H10723" s="37"/>
      <c r="I10723" s="41"/>
      <c r="J10723" s="41"/>
      <c r="K10723" s="37"/>
      <c r="L10723" s="37"/>
      <c r="M10723" s="37"/>
      <c r="N10723" s="37"/>
      <c r="O10723" s="38"/>
    </row>
    <row r="10724" spans="2:15" x14ac:dyDescent="0.4">
      <c r="B10724" s="63"/>
      <c r="C10724" s="37"/>
      <c r="D10724" s="37"/>
      <c r="E10724" s="37"/>
      <c r="F10724" s="37"/>
      <c r="G10724" s="38"/>
      <c r="H10724" s="37"/>
      <c r="I10724" s="41"/>
      <c r="J10724" s="41"/>
      <c r="K10724" s="37"/>
      <c r="L10724" s="37"/>
      <c r="M10724" s="37"/>
      <c r="N10724" s="37"/>
      <c r="O10724" s="38"/>
    </row>
    <row r="10725" spans="2:15" x14ac:dyDescent="0.4">
      <c r="B10725" s="63"/>
      <c r="C10725" s="37"/>
      <c r="D10725" s="37"/>
      <c r="E10725" s="37"/>
      <c r="F10725" s="37"/>
      <c r="G10725" s="38"/>
      <c r="H10725" s="37"/>
      <c r="I10725" s="41"/>
      <c r="J10725" s="41"/>
      <c r="K10725" s="37"/>
      <c r="L10725" s="37"/>
      <c r="M10725" s="37"/>
      <c r="N10725" s="37"/>
      <c r="O10725" s="38"/>
    </row>
    <row r="10726" spans="2:15" x14ac:dyDescent="0.4">
      <c r="B10726" s="63"/>
      <c r="C10726" s="37"/>
      <c r="D10726" s="37"/>
      <c r="E10726" s="37"/>
      <c r="F10726" s="37"/>
      <c r="G10726" s="38"/>
      <c r="H10726" s="37"/>
      <c r="I10726" s="41"/>
      <c r="J10726" s="41"/>
      <c r="K10726" s="37"/>
      <c r="L10726" s="37"/>
      <c r="M10726" s="37"/>
      <c r="N10726" s="37"/>
      <c r="O10726" s="38"/>
    </row>
    <row r="10727" spans="2:15" x14ac:dyDescent="0.4">
      <c r="B10727" s="63"/>
      <c r="C10727" s="37"/>
      <c r="D10727" s="37"/>
      <c r="E10727" s="37"/>
      <c r="F10727" s="37"/>
      <c r="G10727" s="38"/>
      <c r="H10727" s="37"/>
      <c r="I10727" s="41"/>
      <c r="J10727" s="41"/>
      <c r="K10727" s="37"/>
      <c r="L10727" s="37"/>
      <c r="M10727" s="37"/>
      <c r="N10727" s="37"/>
      <c r="O10727" s="38"/>
    </row>
    <row r="10728" spans="2:15" x14ac:dyDescent="0.4">
      <c r="B10728" s="63"/>
      <c r="C10728" s="37"/>
      <c r="D10728" s="37"/>
      <c r="E10728" s="37"/>
      <c r="F10728" s="37"/>
      <c r="G10728" s="38"/>
      <c r="H10728" s="37"/>
      <c r="I10728" s="41"/>
      <c r="J10728" s="41"/>
      <c r="K10728" s="37"/>
      <c r="L10728" s="37"/>
      <c r="M10728" s="37"/>
      <c r="N10728" s="37"/>
      <c r="O10728" s="38"/>
    </row>
    <row r="10729" spans="2:15" x14ac:dyDescent="0.4">
      <c r="B10729" s="63"/>
      <c r="C10729" s="37"/>
      <c r="D10729" s="37"/>
      <c r="E10729" s="37"/>
      <c r="F10729" s="37"/>
      <c r="G10729" s="38"/>
      <c r="H10729" s="37"/>
      <c r="I10729" s="41"/>
      <c r="J10729" s="41"/>
      <c r="K10729" s="37"/>
      <c r="L10729" s="37"/>
      <c r="M10729" s="37"/>
      <c r="N10729" s="37"/>
      <c r="O10729" s="38"/>
    </row>
    <row r="10730" spans="2:15" x14ac:dyDescent="0.4">
      <c r="B10730" s="63"/>
      <c r="C10730" s="37"/>
      <c r="D10730" s="37"/>
      <c r="E10730" s="37"/>
      <c r="F10730" s="37"/>
      <c r="G10730" s="38"/>
      <c r="H10730" s="37"/>
      <c r="I10730" s="41"/>
      <c r="J10730" s="41"/>
      <c r="K10730" s="37"/>
      <c r="L10730" s="37"/>
      <c r="M10730" s="37"/>
      <c r="N10730" s="37"/>
      <c r="O10730" s="38"/>
    </row>
    <row r="10731" spans="2:15" x14ac:dyDescent="0.4">
      <c r="B10731" s="63"/>
      <c r="C10731" s="37"/>
      <c r="D10731" s="37"/>
      <c r="E10731" s="37"/>
      <c r="F10731" s="37"/>
      <c r="G10731" s="38"/>
      <c r="H10731" s="37"/>
      <c r="I10731" s="41"/>
      <c r="J10731" s="41"/>
      <c r="K10731" s="37"/>
      <c r="L10731" s="37"/>
      <c r="M10731" s="37"/>
      <c r="N10731" s="37"/>
      <c r="O10731" s="38"/>
    </row>
    <row r="10732" spans="2:15" x14ac:dyDescent="0.4">
      <c r="B10732" s="63"/>
      <c r="C10732" s="37"/>
      <c r="D10732" s="37"/>
      <c r="E10732" s="37"/>
      <c r="F10732" s="37"/>
      <c r="G10732" s="38"/>
      <c r="H10732" s="37"/>
      <c r="I10732" s="41"/>
      <c r="J10732" s="41"/>
      <c r="K10732" s="37"/>
      <c r="L10732" s="37"/>
      <c r="M10732" s="37"/>
      <c r="N10732" s="37"/>
      <c r="O10732" s="38"/>
    </row>
    <row r="10733" spans="2:15" x14ac:dyDescent="0.4">
      <c r="B10733" s="63"/>
      <c r="C10733" s="37"/>
      <c r="D10733" s="37"/>
      <c r="E10733" s="37"/>
      <c r="F10733" s="37"/>
      <c r="G10733" s="38"/>
      <c r="H10733" s="37"/>
      <c r="I10733" s="41"/>
      <c r="J10733" s="41"/>
      <c r="K10733" s="37"/>
      <c r="L10733" s="37"/>
      <c r="M10733" s="37"/>
      <c r="N10733" s="37"/>
      <c r="O10733" s="38"/>
    </row>
    <row r="10734" spans="2:15" x14ac:dyDescent="0.4">
      <c r="B10734" s="63"/>
      <c r="C10734" s="37"/>
      <c r="D10734" s="37"/>
      <c r="E10734" s="37"/>
      <c r="F10734" s="37"/>
      <c r="G10734" s="38"/>
      <c r="H10734" s="37"/>
      <c r="I10734" s="41"/>
      <c r="J10734" s="41"/>
      <c r="K10734" s="37"/>
      <c r="L10734" s="37"/>
      <c r="M10734" s="37"/>
      <c r="N10734" s="37"/>
      <c r="O10734" s="38"/>
    </row>
    <row r="10735" spans="2:15" x14ac:dyDescent="0.4">
      <c r="B10735" s="63"/>
      <c r="C10735" s="37"/>
      <c r="D10735" s="37"/>
      <c r="E10735" s="37"/>
      <c r="F10735" s="37"/>
      <c r="G10735" s="38"/>
      <c r="H10735" s="37"/>
      <c r="I10735" s="41"/>
      <c r="J10735" s="41"/>
      <c r="K10735" s="37"/>
      <c r="L10735" s="37"/>
      <c r="M10735" s="37"/>
      <c r="N10735" s="37"/>
      <c r="O10735" s="38"/>
    </row>
    <row r="10736" spans="2:15" x14ac:dyDescent="0.4">
      <c r="B10736" s="63"/>
      <c r="C10736" s="37"/>
      <c r="D10736" s="37"/>
      <c r="E10736" s="37"/>
      <c r="F10736" s="37"/>
      <c r="G10736" s="38"/>
      <c r="H10736" s="37"/>
      <c r="I10736" s="41"/>
      <c r="J10736" s="41"/>
      <c r="K10736" s="37"/>
      <c r="L10736" s="37"/>
      <c r="M10736" s="37"/>
      <c r="N10736" s="37"/>
      <c r="O10736" s="38"/>
    </row>
    <row r="10737" spans="2:15" x14ac:dyDescent="0.4">
      <c r="B10737" s="63"/>
      <c r="C10737" s="37"/>
      <c r="D10737" s="37"/>
      <c r="E10737" s="37"/>
      <c r="F10737" s="37"/>
      <c r="G10737" s="38"/>
      <c r="H10737" s="37"/>
      <c r="I10737" s="41"/>
      <c r="J10737" s="41"/>
      <c r="K10737" s="37"/>
      <c r="L10737" s="37"/>
      <c r="M10737" s="37"/>
      <c r="N10737" s="37"/>
      <c r="O10737" s="38"/>
    </row>
    <row r="10738" spans="2:15" x14ac:dyDescent="0.4">
      <c r="B10738" s="63"/>
      <c r="C10738" s="37"/>
      <c r="D10738" s="37"/>
      <c r="E10738" s="37"/>
      <c r="F10738" s="37"/>
      <c r="G10738" s="38"/>
      <c r="H10738" s="37"/>
      <c r="I10738" s="41"/>
      <c r="J10738" s="41"/>
      <c r="K10738" s="37"/>
      <c r="L10738" s="37"/>
      <c r="M10738" s="37"/>
      <c r="N10738" s="37"/>
      <c r="O10738" s="38"/>
    </row>
    <row r="10739" spans="2:15" x14ac:dyDescent="0.4">
      <c r="B10739" s="63"/>
      <c r="C10739" s="37"/>
      <c r="D10739" s="37"/>
      <c r="E10739" s="37"/>
      <c r="F10739" s="37"/>
      <c r="G10739" s="38"/>
      <c r="H10739" s="37"/>
      <c r="I10739" s="41"/>
      <c r="J10739" s="41"/>
      <c r="K10739" s="37"/>
      <c r="L10739" s="37"/>
      <c r="M10739" s="37"/>
      <c r="N10739" s="37"/>
      <c r="O10739" s="38"/>
    </row>
    <row r="10740" spans="2:15" x14ac:dyDescent="0.4">
      <c r="B10740" s="63"/>
      <c r="C10740" s="37"/>
      <c r="D10740" s="37"/>
      <c r="E10740" s="37"/>
      <c r="F10740" s="37"/>
      <c r="G10740" s="38"/>
      <c r="H10740" s="37"/>
      <c r="I10740" s="41"/>
      <c r="J10740" s="41"/>
      <c r="K10740" s="37"/>
      <c r="L10740" s="37"/>
      <c r="M10740" s="37"/>
      <c r="N10740" s="37"/>
      <c r="O10740" s="38"/>
    </row>
    <row r="10741" spans="2:15" x14ac:dyDescent="0.4">
      <c r="B10741" s="63"/>
      <c r="C10741" s="37"/>
      <c r="D10741" s="37"/>
      <c r="E10741" s="37"/>
      <c r="F10741" s="37"/>
      <c r="G10741" s="38"/>
      <c r="H10741" s="37"/>
      <c r="I10741" s="41"/>
      <c r="J10741" s="41"/>
      <c r="K10741" s="37"/>
      <c r="L10741" s="37"/>
      <c r="M10741" s="37"/>
      <c r="N10741" s="37"/>
      <c r="O10741" s="38"/>
    </row>
    <row r="10742" spans="2:15" x14ac:dyDescent="0.4">
      <c r="B10742" s="63"/>
      <c r="C10742" s="37"/>
      <c r="D10742" s="37"/>
      <c r="E10742" s="37"/>
      <c r="F10742" s="37"/>
      <c r="G10742" s="38"/>
      <c r="H10742" s="37"/>
      <c r="I10742" s="41"/>
      <c r="J10742" s="41"/>
      <c r="K10742" s="37"/>
      <c r="L10742" s="37"/>
      <c r="M10742" s="37"/>
      <c r="N10742" s="37"/>
      <c r="O10742" s="38"/>
    </row>
    <row r="10743" spans="2:15" x14ac:dyDescent="0.4">
      <c r="B10743" s="63"/>
      <c r="C10743" s="37"/>
      <c r="D10743" s="37"/>
      <c r="E10743" s="37"/>
      <c r="F10743" s="37"/>
      <c r="G10743" s="38"/>
      <c r="H10743" s="37"/>
      <c r="I10743" s="41"/>
      <c r="J10743" s="41"/>
      <c r="K10743" s="37"/>
      <c r="L10743" s="37"/>
      <c r="M10743" s="37"/>
      <c r="N10743" s="37"/>
      <c r="O10743" s="38"/>
    </row>
    <row r="10744" spans="2:15" x14ac:dyDescent="0.4">
      <c r="B10744" s="63"/>
      <c r="C10744" s="37"/>
      <c r="D10744" s="37"/>
      <c r="E10744" s="37"/>
      <c r="F10744" s="37"/>
      <c r="G10744" s="38"/>
      <c r="H10744" s="37"/>
      <c r="I10744" s="41"/>
      <c r="J10744" s="41"/>
      <c r="K10744" s="37"/>
      <c r="L10744" s="37"/>
      <c r="M10744" s="37"/>
      <c r="N10744" s="37"/>
      <c r="O10744" s="38"/>
    </row>
    <row r="10745" spans="2:15" x14ac:dyDescent="0.4">
      <c r="B10745" s="63"/>
      <c r="C10745" s="37"/>
      <c r="D10745" s="37"/>
      <c r="E10745" s="37"/>
      <c r="F10745" s="37"/>
      <c r="G10745" s="38"/>
      <c r="H10745" s="37"/>
      <c r="I10745" s="41"/>
      <c r="J10745" s="41"/>
      <c r="K10745" s="37"/>
      <c r="L10745" s="37"/>
      <c r="M10745" s="37"/>
      <c r="N10745" s="37"/>
      <c r="O10745" s="38"/>
    </row>
    <row r="10746" spans="2:15" x14ac:dyDescent="0.4">
      <c r="B10746" s="63"/>
      <c r="C10746" s="37"/>
      <c r="D10746" s="37"/>
      <c r="E10746" s="37"/>
      <c r="F10746" s="37"/>
      <c r="G10746" s="38"/>
      <c r="H10746" s="37"/>
      <c r="I10746" s="41"/>
      <c r="J10746" s="41"/>
      <c r="K10746" s="37"/>
      <c r="L10746" s="37"/>
      <c r="M10746" s="37"/>
      <c r="N10746" s="37"/>
      <c r="O10746" s="38"/>
    </row>
    <row r="10747" spans="2:15" x14ac:dyDescent="0.4">
      <c r="B10747" s="63"/>
      <c r="C10747" s="37"/>
      <c r="D10747" s="37"/>
      <c r="E10747" s="37"/>
      <c r="F10747" s="37"/>
      <c r="G10747" s="38"/>
      <c r="H10747" s="37"/>
      <c r="I10747" s="41"/>
      <c r="J10747" s="41"/>
      <c r="K10747" s="37"/>
      <c r="L10747" s="37"/>
      <c r="M10747" s="37"/>
      <c r="N10747" s="37"/>
      <c r="O10747" s="38"/>
    </row>
    <row r="10748" spans="2:15" x14ac:dyDescent="0.4">
      <c r="B10748" s="63"/>
      <c r="C10748" s="37"/>
      <c r="D10748" s="37"/>
      <c r="E10748" s="37"/>
      <c r="F10748" s="37"/>
      <c r="G10748" s="38"/>
      <c r="H10748" s="37"/>
      <c r="I10748" s="41"/>
      <c r="J10748" s="41"/>
      <c r="K10748" s="37"/>
      <c r="L10748" s="37"/>
      <c r="M10748" s="37"/>
      <c r="N10748" s="37"/>
      <c r="O10748" s="38"/>
    </row>
    <row r="10749" spans="2:15" x14ac:dyDescent="0.4">
      <c r="B10749" s="63"/>
      <c r="C10749" s="37"/>
      <c r="D10749" s="37"/>
      <c r="E10749" s="37"/>
      <c r="F10749" s="37"/>
      <c r="G10749" s="38"/>
      <c r="H10749" s="37"/>
      <c r="I10749" s="41"/>
      <c r="J10749" s="41"/>
      <c r="K10749" s="37"/>
      <c r="L10749" s="37"/>
      <c r="M10749" s="37"/>
      <c r="N10749" s="37"/>
      <c r="O10749" s="38"/>
    </row>
    <row r="10750" spans="2:15" x14ac:dyDescent="0.4">
      <c r="B10750" s="63"/>
      <c r="C10750" s="37"/>
      <c r="D10750" s="37"/>
      <c r="E10750" s="37"/>
      <c r="F10750" s="37"/>
      <c r="G10750" s="38"/>
      <c r="H10750" s="37"/>
      <c r="I10750" s="41"/>
      <c r="J10750" s="41"/>
      <c r="K10750" s="37"/>
      <c r="L10750" s="37"/>
      <c r="M10750" s="37"/>
      <c r="N10750" s="37"/>
      <c r="O10750" s="38"/>
    </row>
    <row r="10751" spans="2:15" x14ac:dyDescent="0.4">
      <c r="B10751" s="63"/>
      <c r="C10751" s="37"/>
      <c r="D10751" s="37"/>
      <c r="E10751" s="37"/>
      <c r="F10751" s="37"/>
      <c r="G10751" s="38"/>
      <c r="H10751" s="37"/>
      <c r="I10751" s="41"/>
      <c r="J10751" s="41"/>
      <c r="K10751" s="37"/>
      <c r="L10751" s="37"/>
      <c r="M10751" s="37"/>
      <c r="N10751" s="37"/>
      <c r="O10751" s="38"/>
    </row>
    <row r="10752" spans="2:15" x14ac:dyDescent="0.4">
      <c r="B10752" s="63"/>
      <c r="C10752" s="37"/>
      <c r="D10752" s="37"/>
      <c r="E10752" s="37"/>
      <c r="F10752" s="37"/>
      <c r="G10752" s="38"/>
      <c r="H10752" s="37"/>
      <c r="I10752" s="41"/>
      <c r="J10752" s="41"/>
      <c r="K10752" s="37"/>
      <c r="L10752" s="37"/>
      <c r="M10752" s="37"/>
      <c r="N10752" s="37"/>
      <c r="O10752" s="38"/>
    </row>
    <row r="10753" spans="2:15" x14ac:dyDescent="0.4">
      <c r="B10753" s="63"/>
      <c r="C10753" s="37"/>
      <c r="D10753" s="37"/>
      <c r="E10753" s="37"/>
      <c r="F10753" s="37"/>
      <c r="G10753" s="38"/>
      <c r="H10753" s="37"/>
      <c r="I10753" s="41"/>
      <c r="J10753" s="41"/>
      <c r="K10753" s="37"/>
      <c r="L10753" s="37"/>
      <c r="M10753" s="37"/>
      <c r="N10753" s="37"/>
      <c r="O10753" s="38"/>
    </row>
    <row r="10754" spans="2:15" x14ac:dyDescent="0.4">
      <c r="B10754" s="63"/>
      <c r="C10754" s="37"/>
      <c r="D10754" s="37"/>
      <c r="E10754" s="37"/>
      <c r="F10754" s="37"/>
      <c r="G10754" s="38"/>
      <c r="H10754" s="37"/>
      <c r="I10754" s="41"/>
      <c r="J10754" s="41"/>
      <c r="K10754" s="37"/>
      <c r="L10754" s="37"/>
      <c r="M10754" s="37"/>
      <c r="N10754" s="37"/>
      <c r="O10754" s="38"/>
    </row>
    <row r="10755" spans="2:15" x14ac:dyDescent="0.4">
      <c r="B10755" s="63"/>
      <c r="C10755" s="37"/>
      <c r="D10755" s="37"/>
      <c r="E10755" s="37"/>
      <c r="F10755" s="37"/>
      <c r="G10755" s="38"/>
      <c r="H10755" s="37"/>
      <c r="I10755" s="41"/>
      <c r="J10755" s="41"/>
      <c r="K10755" s="37"/>
      <c r="L10755" s="37"/>
      <c r="M10755" s="37"/>
      <c r="N10755" s="37"/>
      <c r="O10755" s="38"/>
    </row>
    <row r="10756" spans="2:15" x14ac:dyDescent="0.4">
      <c r="B10756" s="63"/>
      <c r="C10756" s="37"/>
      <c r="D10756" s="37"/>
      <c r="E10756" s="37"/>
      <c r="F10756" s="37"/>
      <c r="G10756" s="38"/>
      <c r="H10756" s="37"/>
      <c r="I10756" s="41"/>
      <c r="J10756" s="41"/>
      <c r="K10756" s="37"/>
      <c r="L10756" s="37"/>
      <c r="M10756" s="37"/>
      <c r="N10756" s="37"/>
      <c r="O10756" s="38"/>
    </row>
    <row r="10757" spans="2:15" x14ac:dyDescent="0.4">
      <c r="B10757" s="63"/>
      <c r="C10757" s="37"/>
      <c r="D10757" s="37"/>
      <c r="E10757" s="37"/>
      <c r="F10757" s="37"/>
      <c r="G10757" s="38"/>
      <c r="H10757" s="37"/>
      <c r="I10757" s="41"/>
      <c r="J10757" s="41"/>
      <c r="K10757" s="37"/>
      <c r="L10757" s="37"/>
      <c r="M10757" s="37"/>
      <c r="N10757" s="37"/>
      <c r="O10757" s="38"/>
    </row>
    <row r="10758" spans="2:15" x14ac:dyDescent="0.4">
      <c r="B10758" s="63"/>
      <c r="C10758" s="37"/>
      <c r="D10758" s="37"/>
      <c r="E10758" s="37"/>
      <c r="F10758" s="37"/>
      <c r="G10758" s="38"/>
      <c r="H10758" s="37"/>
      <c r="I10758" s="41"/>
      <c r="J10758" s="41"/>
      <c r="K10758" s="37"/>
      <c r="L10758" s="37"/>
      <c r="M10758" s="37"/>
      <c r="N10758" s="37"/>
      <c r="O10758" s="38"/>
    </row>
    <row r="10759" spans="2:15" x14ac:dyDescent="0.4">
      <c r="B10759" s="63"/>
      <c r="C10759" s="37"/>
      <c r="D10759" s="37"/>
      <c r="E10759" s="37"/>
      <c r="F10759" s="37"/>
      <c r="G10759" s="38"/>
      <c r="H10759" s="37"/>
      <c r="I10759" s="41"/>
      <c r="J10759" s="41"/>
      <c r="K10759" s="37"/>
      <c r="L10759" s="37"/>
      <c r="M10759" s="37"/>
      <c r="N10759" s="37"/>
      <c r="O10759" s="38"/>
    </row>
    <row r="10760" spans="2:15" x14ac:dyDescent="0.4">
      <c r="B10760" s="63"/>
      <c r="C10760" s="37"/>
      <c r="D10760" s="37"/>
      <c r="E10760" s="37"/>
      <c r="F10760" s="37"/>
      <c r="G10760" s="38"/>
      <c r="H10760" s="37"/>
      <c r="I10760" s="41"/>
      <c r="J10760" s="41"/>
      <c r="K10760" s="37"/>
      <c r="L10760" s="37"/>
      <c r="M10760" s="37"/>
      <c r="N10760" s="37"/>
      <c r="O10760" s="38"/>
    </row>
    <row r="10761" spans="2:15" x14ac:dyDescent="0.4">
      <c r="B10761" s="63"/>
      <c r="C10761" s="37"/>
      <c r="D10761" s="37"/>
      <c r="E10761" s="37"/>
      <c r="F10761" s="37"/>
      <c r="G10761" s="38"/>
      <c r="H10761" s="37"/>
      <c r="I10761" s="41"/>
      <c r="J10761" s="41"/>
      <c r="K10761" s="37"/>
      <c r="L10761" s="37"/>
      <c r="M10761" s="37"/>
      <c r="N10761" s="37"/>
      <c r="O10761" s="38"/>
    </row>
    <row r="10762" spans="2:15" x14ac:dyDescent="0.4">
      <c r="B10762" s="63"/>
      <c r="C10762" s="37"/>
      <c r="D10762" s="37"/>
      <c r="E10762" s="37"/>
      <c r="F10762" s="37"/>
      <c r="G10762" s="38"/>
      <c r="H10762" s="37"/>
      <c r="I10762" s="41"/>
      <c r="J10762" s="41"/>
      <c r="K10762" s="37"/>
      <c r="L10762" s="37"/>
      <c r="M10762" s="37"/>
      <c r="N10762" s="37"/>
      <c r="O10762" s="38"/>
    </row>
    <row r="10763" spans="2:15" x14ac:dyDescent="0.4">
      <c r="B10763" s="63"/>
      <c r="C10763" s="37"/>
      <c r="D10763" s="37"/>
      <c r="E10763" s="37"/>
      <c r="F10763" s="37"/>
      <c r="G10763" s="38"/>
      <c r="H10763" s="37"/>
      <c r="I10763" s="41"/>
      <c r="J10763" s="41"/>
      <c r="K10763" s="37"/>
      <c r="L10763" s="37"/>
      <c r="M10763" s="37"/>
      <c r="N10763" s="37"/>
      <c r="O10763" s="38"/>
    </row>
    <row r="10764" spans="2:15" x14ac:dyDescent="0.4">
      <c r="B10764" s="63"/>
      <c r="C10764" s="37"/>
      <c r="D10764" s="37"/>
      <c r="E10764" s="37"/>
      <c r="F10764" s="37"/>
      <c r="G10764" s="38"/>
      <c r="H10764" s="37"/>
      <c r="I10764" s="41"/>
      <c r="J10764" s="41"/>
      <c r="K10764" s="37"/>
      <c r="L10764" s="37"/>
      <c r="M10764" s="37"/>
      <c r="N10764" s="37"/>
      <c r="O10764" s="38"/>
    </row>
    <row r="10765" spans="2:15" x14ac:dyDescent="0.4">
      <c r="B10765" s="63"/>
      <c r="C10765" s="37"/>
      <c r="D10765" s="37"/>
      <c r="E10765" s="37"/>
      <c r="F10765" s="37"/>
      <c r="G10765" s="38"/>
      <c r="H10765" s="37"/>
      <c r="I10765" s="41"/>
      <c r="J10765" s="41"/>
      <c r="K10765" s="37"/>
      <c r="L10765" s="37"/>
      <c r="M10765" s="37"/>
      <c r="N10765" s="37"/>
      <c r="O10765" s="38"/>
    </row>
    <row r="10766" spans="2:15" x14ac:dyDescent="0.4">
      <c r="B10766" s="63"/>
      <c r="C10766" s="37"/>
      <c r="D10766" s="37"/>
      <c r="E10766" s="37"/>
      <c r="F10766" s="37"/>
      <c r="G10766" s="38"/>
      <c r="H10766" s="37"/>
      <c r="I10766" s="41"/>
      <c r="J10766" s="41"/>
      <c r="K10766" s="37"/>
      <c r="L10766" s="37"/>
      <c r="M10766" s="37"/>
      <c r="N10766" s="37"/>
      <c r="O10766" s="38"/>
    </row>
    <row r="10767" spans="2:15" x14ac:dyDescent="0.4">
      <c r="B10767" s="63"/>
      <c r="C10767" s="37"/>
      <c r="D10767" s="37"/>
      <c r="E10767" s="37"/>
      <c r="F10767" s="37"/>
      <c r="G10767" s="38"/>
      <c r="H10767" s="37"/>
      <c r="I10767" s="41"/>
      <c r="J10767" s="41"/>
      <c r="K10767" s="37"/>
      <c r="L10767" s="37"/>
      <c r="M10767" s="37"/>
      <c r="N10767" s="37"/>
      <c r="O10767" s="38"/>
    </row>
    <row r="10768" spans="2:15" x14ac:dyDescent="0.4">
      <c r="B10768" s="63"/>
      <c r="C10768" s="37"/>
      <c r="D10768" s="37"/>
      <c r="E10768" s="37"/>
      <c r="F10768" s="37"/>
      <c r="G10768" s="38"/>
      <c r="H10768" s="37"/>
      <c r="I10768" s="41"/>
      <c r="J10768" s="41"/>
      <c r="K10768" s="37"/>
      <c r="L10768" s="37"/>
      <c r="M10768" s="37"/>
      <c r="N10768" s="37"/>
      <c r="O10768" s="38"/>
    </row>
    <row r="10769" spans="2:15" x14ac:dyDescent="0.4">
      <c r="B10769" s="63"/>
      <c r="C10769" s="37"/>
      <c r="D10769" s="37"/>
      <c r="E10769" s="37"/>
      <c r="F10769" s="37"/>
      <c r="G10769" s="38"/>
      <c r="H10769" s="37"/>
      <c r="I10769" s="41"/>
      <c r="J10769" s="41"/>
      <c r="K10769" s="37"/>
      <c r="L10769" s="37"/>
      <c r="M10769" s="37"/>
      <c r="N10769" s="37"/>
      <c r="O10769" s="38"/>
    </row>
    <row r="10770" spans="2:15" x14ac:dyDescent="0.4">
      <c r="B10770" s="63"/>
      <c r="C10770" s="37"/>
      <c r="D10770" s="37"/>
      <c r="E10770" s="37"/>
      <c r="F10770" s="37"/>
      <c r="G10770" s="38"/>
      <c r="H10770" s="37"/>
      <c r="I10770" s="41"/>
      <c r="J10770" s="41"/>
      <c r="K10770" s="37"/>
      <c r="L10770" s="37"/>
      <c r="M10770" s="37"/>
      <c r="N10770" s="37"/>
      <c r="O10770" s="38"/>
    </row>
    <row r="10771" spans="2:15" x14ac:dyDescent="0.4">
      <c r="B10771" s="63"/>
      <c r="C10771" s="37"/>
      <c r="D10771" s="37"/>
      <c r="E10771" s="37"/>
      <c r="F10771" s="37"/>
      <c r="G10771" s="38"/>
      <c r="H10771" s="37"/>
      <c r="I10771" s="41"/>
      <c r="J10771" s="41"/>
      <c r="K10771" s="37"/>
      <c r="L10771" s="37"/>
      <c r="M10771" s="37"/>
      <c r="N10771" s="37"/>
      <c r="O10771" s="38"/>
    </row>
    <row r="10772" spans="2:15" x14ac:dyDescent="0.4">
      <c r="B10772" s="63"/>
      <c r="C10772" s="37"/>
      <c r="D10772" s="37"/>
      <c r="E10772" s="37"/>
      <c r="F10772" s="37"/>
      <c r="G10772" s="38"/>
      <c r="H10772" s="37"/>
      <c r="I10772" s="41"/>
      <c r="J10772" s="41"/>
      <c r="K10772" s="37"/>
      <c r="L10772" s="37"/>
      <c r="M10772" s="37"/>
      <c r="N10772" s="37"/>
      <c r="O10772" s="38"/>
    </row>
    <row r="10773" spans="2:15" x14ac:dyDescent="0.4">
      <c r="B10773" s="63"/>
      <c r="C10773" s="37"/>
      <c r="D10773" s="37"/>
      <c r="E10773" s="37"/>
      <c r="F10773" s="37"/>
      <c r="G10773" s="38"/>
      <c r="H10773" s="37"/>
      <c r="I10773" s="41"/>
      <c r="J10773" s="41"/>
      <c r="K10773" s="37"/>
      <c r="L10773" s="37"/>
      <c r="M10773" s="37"/>
      <c r="N10773" s="37"/>
      <c r="O10773" s="38"/>
    </row>
    <row r="10774" spans="2:15" x14ac:dyDescent="0.4">
      <c r="B10774" s="63"/>
      <c r="C10774" s="37"/>
      <c r="D10774" s="37"/>
      <c r="E10774" s="37"/>
      <c r="F10774" s="37"/>
      <c r="G10774" s="38"/>
      <c r="H10774" s="37"/>
      <c r="I10774" s="41"/>
      <c r="J10774" s="41"/>
      <c r="K10774" s="37"/>
      <c r="L10774" s="37"/>
      <c r="M10774" s="37"/>
      <c r="N10774" s="37"/>
      <c r="O10774" s="38"/>
    </row>
    <row r="10775" spans="2:15" x14ac:dyDescent="0.4">
      <c r="B10775" s="63"/>
      <c r="C10775" s="37"/>
      <c r="D10775" s="37"/>
      <c r="E10775" s="37"/>
      <c r="F10775" s="37"/>
      <c r="G10775" s="38"/>
      <c r="H10775" s="37"/>
      <c r="I10775" s="41"/>
      <c r="J10775" s="41"/>
      <c r="K10775" s="37"/>
      <c r="L10775" s="37"/>
      <c r="M10775" s="37"/>
      <c r="N10775" s="37"/>
      <c r="O10775" s="38"/>
    </row>
    <row r="10776" spans="2:15" x14ac:dyDescent="0.4">
      <c r="B10776" s="63"/>
      <c r="C10776" s="37"/>
      <c r="D10776" s="37"/>
      <c r="E10776" s="37"/>
      <c r="F10776" s="37"/>
      <c r="G10776" s="38"/>
      <c r="H10776" s="37"/>
      <c r="I10776" s="41"/>
      <c r="J10776" s="41"/>
      <c r="K10776" s="37"/>
      <c r="L10776" s="37"/>
      <c r="M10776" s="37"/>
      <c r="N10776" s="37"/>
      <c r="O10776" s="38"/>
    </row>
    <row r="10777" spans="2:15" x14ac:dyDescent="0.4">
      <c r="B10777" s="63"/>
      <c r="C10777" s="37"/>
      <c r="D10777" s="37"/>
      <c r="E10777" s="37"/>
      <c r="F10777" s="37"/>
      <c r="G10777" s="38"/>
      <c r="H10777" s="37"/>
      <c r="I10777" s="41"/>
      <c r="J10777" s="41"/>
      <c r="K10777" s="37"/>
      <c r="L10777" s="37"/>
      <c r="M10777" s="37"/>
      <c r="N10777" s="37"/>
      <c r="O10777" s="38"/>
    </row>
    <row r="10778" spans="2:15" x14ac:dyDescent="0.4">
      <c r="B10778" s="63"/>
      <c r="C10778" s="37"/>
      <c r="D10778" s="37"/>
      <c r="E10778" s="37"/>
      <c r="F10778" s="37"/>
      <c r="G10778" s="38"/>
      <c r="H10778" s="37"/>
      <c r="I10778" s="41"/>
      <c r="J10778" s="41"/>
      <c r="K10778" s="37"/>
      <c r="L10778" s="37"/>
      <c r="M10778" s="37"/>
      <c r="N10778" s="37"/>
      <c r="O10778" s="38"/>
    </row>
    <row r="10779" spans="2:15" x14ac:dyDescent="0.4">
      <c r="B10779" s="63"/>
      <c r="C10779" s="37"/>
      <c r="D10779" s="37"/>
      <c r="E10779" s="37"/>
      <c r="F10779" s="37"/>
      <c r="G10779" s="38"/>
      <c r="H10779" s="37"/>
      <c r="I10779" s="41"/>
      <c r="J10779" s="41"/>
      <c r="K10779" s="37"/>
      <c r="L10779" s="37"/>
      <c r="M10779" s="37"/>
      <c r="N10779" s="37"/>
      <c r="O10779" s="38"/>
    </row>
    <row r="10780" spans="2:15" x14ac:dyDescent="0.4">
      <c r="B10780" s="63"/>
      <c r="C10780" s="37"/>
      <c r="D10780" s="37"/>
      <c r="E10780" s="37"/>
      <c r="F10780" s="37"/>
      <c r="G10780" s="38"/>
      <c r="H10780" s="37"/>
      <c r="I10780" s="41"/>
      <c r="J10780" s="41"/>
      <c r="K10780" s="37"/>
      <c r="L10780" s="37"/>
      <c r="M10780" s="37"/>
      <c r="N10780" s="37"/>
      <c r="O10780" s="38"/>
    </row>
    <row r="10781" spans="2:15" x14ac:dyDescent="0.4">
      <c r="B10781" s="63"/>
      <c r="C10781" s="37"/>
      <c r="D10781" s="37"/>
      <c r="E10781" s="37"/>
      <c r="F10781" s="37"/>
      <c r="G10781" s="38"/>
      <c r="H10781" s="37"/>
      <c r="I10781" s="41"/>
      <c r="J10781" s="41"/>
      <c r="K10781" s="37"/>
      <c r="L10781" s="37"/>
      <c r="M10781" s="37"/>
      <c r="N10781" s="37"/>
      <c r="O10781" s="38"/>
    </row>
    <row r="10782" spans="2:15" x14ac:dyDescent="0.4">
      <c r="B10782" s="63"/>
      <c r="C10782" s="37"/>
      <c r="D10782" s="37"/>
      <c r="E10782" s="37"/>
      <c r="F10782" s="37"/>
      <c r="G10782" s="38"/>
      <c r="H10782" s="37"/>
      <c r="I10782" s="41"/>
      <c r="J10782" s="41"/>
      <c r="K10782" s="37"/>
      <c r="L10782" s="37"/>
      <c r="M10782" s="37"/>
      <c r="N10782" s="37"/>
      <c r="O10782" s="38"/>
    </row>
    <row r="10783" spans="2:15" x14ac:dyDescent="0.4">
      <c r="B10783" s="63"/>
      <c r="C10783" s="37"/>
      <c r="D10783" s="37"/>
      <c r="E10783" s="37"/>
      <c r="F10783" s="37"/>
      <c r="G10783" s="38"/>
      <c r="H10783" s="37"/>
      <c r="I10783" s="41"/>
      <c r="J10783" s="41"/>
      <c r="K10783" s="37"/>
      <c r="L10783" s="37"/>
      <c r="M10783" s="37"/>
      <c r="N10783" s="37"/>
      <c r="O10783" s="38"/>
    </row>
    <row r="10784" spans="2:15" x14ac:dyDescent="0.4">
      <c r="B10784" s="63"/>
      <c r="C10784" s="37"/>
      <c r="D10784" s="37"/>
      <c r="E10784" s="37"/>
      <c r="F10784" s="37"/>
      <c r="G10784" s="38"/>
      <c r="H10784" s="37"/>
      <c r="I10784" s="41"/>
      <c r="J10784" s="41"/>
      <c r="K10784" s="37"/>
      <c r="L10784" s="37"/>
      <c r="M10784" s="37"/>
      <c r="N10784" s="37"/>
      <c r="O10784" s="38"/>
    </row>
    <row r="10785" spans="2:15" x14ac:dyDescent="0.4">
      <c r="B10785" s="63"/>
      <c r="C10785" s="37"/>
      <c r="D10785" s="37"/>
      <c r="E10785" s="37"/>
      <c r="F10785" s="37"/>
      <c r="G10785" s="38"/>
      <c r="H10785" s="37"/>
      <c r="I10785" s="41"/>
      <c r="J10785" s="41"/>
      <c r="K10785" s="37"/>
      <c r="L10785" s="37"/>
      <c r="M10785" s="37"/>
      <c r="N10785" s="37"/>
      <c r="O10785" s="38"/>
    </row>
    <row r="10786" spans="2:15" x14ac:dyDescent="0.4">
      <c r="B10786" s="63"/>
      <c r="C10786" s="37"/>
      <c r="D10786" s="37"/>
      <c r="E10786" s="37"/>
      <c r="F10786" s="37"/>
      <c r="G10786" s="38"/>
      <c r="H10786" s="37"/>
      <c r="I10786" s="41"/>
      <c r="J10786" s="41"/>
      <c r="K10786" s="37"/>
      <c r="L10786" s="37"/>
      <c r="M10786" s="37"/>
      <c r="N10786" s="37"/>
      <c r="O10786" s="38"/>
    </row>
    <row r="10787" spans="2:15" x14ac:dyDescent="0.4">
      <c r="B10787" s="63"/>
      <c r="C10787" s="37"/>
      <c r="D10787" s="37"/>
      <c r="E10787" s="37"/>
      <c r="F10787" s="37"/>
      <c r="G10787" s="38"/>
      <c r="H10787" s="37"/>
      <c r="I10787" s="41"/>
      <c r="J10787" s="41"/>
      <c r="K10787" s="37"/>
      <c r="L10787" s="37"/>
      <c r="M10787" s="37"/>
      <c r="N10787" s="37"/>
      <c r="O10787" s="38"/>
    </row>
    <row r="10788" spans="2:15" x14ac:dyDescent="0.4">
      <c r="B10788" s="63"/>
      <c r="C10788" s="37"/>
      <c r="D10788" s="37"/>
      <c r="E10788" s="37"/>
      <c r="F10788" s="37"/>
      <c r="G10788" s="38"/>
      <c r="H10788" s="37"/>
      <c r="I10788" s="41"/>
      <c r="J10788" s="41"/>
      <c r="K10788" s="37"/>
      <c r="L10788" s="37"/>
      <c r="M10788" s="37"/>
      <c r="N10788" s="37"/>
      <c r="O10788" s="38"/>
    </row>
    <row r="10789" spans="2:15" x14ac:dyDescent="0.4">
      <c r="B10789" s="63"/>
      <c r="C10789" s="37"/>
      <c r="D10789" s="37"/>
      <c r="E10789" s="37"/>
      <c r="F10789" s="37"/>
      <c r="G10789" s="38"/>
      <c r="H10789" s="37"/>
      <c r="I10789" s="41"/>
      <c r="J10789" s="41"/>
      <c r="K10789" s="37"/>
      <c r="L10789" s="37"/>
      <c r="M10789" s="37"/>
      <c r="N10789" s="37"/>
      <c r="O10789" s="38"/>
    </row>
    <row r="10790" spans="2:15" x14ac:dyDescent="0.4">
      <c r="B10790" s="63"/>
      <c r="C10790" s="37"/>
      <c r="D10790" s="37"/>
      <c r="E10790" s="37"/>
      <c r="F10790" s="37"/>
      <c r="G10790" s="38"/>
      <c r="H10790" s="37"/>
      <c r="I10790" s="41"/>
      <c r="J10790" s="41"/>
      <c r="K10790" s="37"/>
      <c r="L10790" s="37"/>
      <c r="M10790" s="37"/>
      <c r="N10790" s="37"/>
      <c r="O10790" s="38"/>
    </row>
    <row r="10791" spans="2:15" x14ac:dyDescent="0.4">
      <c r="B10791" s="63"/>
      <c r="C10791" s="37"/>
      <c r="D10791" s="37"/>
      <c r="E10791" s="37"/>
      <c r="F10791" s="37"/>
      <c r="G10791" s="38"/>
      <c r="H10791" s="37"/>
      <c r="I10791" s="41"/>
      <c r="J10791" s="41"/>
      <c r="K10791" s="37"/>
      <c r="L10791" s="37"/>
      <c r="M10791" s="37"/>
      <c r="N10791" s="37"/>
      <c r="O10791" s="38"/>
    </row>
    <row r="10792" spans="2:15" x14ac:dyDescent="0.4">
      <c r="B10792" s="63"/>
      <c r="C10792" s="37"/>
      <c r="D10792" s="37"/>
      <c r="E10792" s="37"/>
      <c r="F10792" s="37"/>
      <c r="G10792" s="38"/>
      <c r="H10792" s="37"/>
      <c r="I10792" s="41"/>
      <c r="J10792" s="41"/>
      <c r="K10792" s="37"/>
      <c r="L10792" s="37"/>
      <c r="M10792" s="37"/>
      <c r="N10792" s="37"/>
      <c r="O10792" s="38"/>
    </row>
    <row r="10793" spans="2:15" x14ac:dyDescent="0.4">
      <c r="B10793" s="63"/>
      <c r="C10793" s="37"/>
      <c r="D10793" s="37"/>
      <c r="E10793" s="37"/>
      <c r="F10793" s="37"/>
      <c r="G10793" s="38"/>
      <c r="H10793" s="37"/>
      <c r="I10793" s="41"/>
      <c r="J10793" s="41"/>
      <c r="K10793" s="37"/>
      <c r="L10793" s="37"/>
      <c r="M10793" s="37"/>
      <c r="N10793" s="37"/>
      <c r="O10793" s="38"/>
    </row>
    <row r="10794" spans="2:15" x14ac:dyDescent="0.4">
      <c r="B10794" s="63"/>
      <c r="C10794" s="37"/>
      <c r="D10794" s="37"/>
      <c r="E10794" s="37"/>
      <c r="F10794" s="37"/>
      <c r="G10794" s="38"/>
      <c r="H10794" s="37"/>
      <c r="I10794" s="41"/>
      <c r="J10794" s="41"/>
      <c r="K10794" s="37"/>
      <c r="L10794" s="37"/>
      <c r="M10794" s="37"/>
      <c r="N10794" s="37"/>
      <c r="O10794" s="38"/>
    </row>
    <row r="10795" spans="2:15" x14ac:dyDescent="0.4">
      <c r="B10795" s="63"/>
      <c r="C10795" s="37"/>
      <c r="D10795" s="37"/>
      <c r="E10795" s="37"/>
      <c r="F10795" s="37"/>
      <c r="G10795" s="38"/>
      <c r="H10795" s="37"/>
      <c r="I10795" s="41"/>
      <c r="J10795" s="41"/>
      <c r="K10795" s="37"/>
      <c r="L10795" s="37"/>
      <c r="M10795" s="37"/>
      <c r="N10795" s="37"/>
      <c r="O10795" s="38"/>
    </row>
    <row r="10796" spans="2:15" x14ac:dyDescent="0.4">
      <c r="B10796" s="63"/>
      <c r="C10796" s="37"/>
      <c r="D10796" s="37"/>
      <c r="E10796" s="37"/>
      <c r="F10796" s="37"/>
      <c r="G10796" s="38"/>
      <c r="H10796" s="37"/>
      <c r="I10796" s="41"/>
      <c r="J10796" s="41"/>
      <c r="K10796" s="37"/>
      <c r="L10796" s="37"/>
      <c r="M10796" s="37"/>
      <c r="N10796" s="37"/>
      <c r="O10796" s="38"/>
    </row>
    <row r="10797" spans="2:15" x14ac:dyDescent="0.4">
      <c r="B10797" s="63"/>
      <c r="C10797" s="37"/>
      <c r="D10797" s="37"/>
      <c r="E10797" s="37"/>
      <c r="F10797" s="37"/>
      <c r="G10797" s="38"/>
      <c r="H10797" s="37"/>
      <c r="I10797" s="41"/>
      <c r="J10797" s="41"/>
      <c r="K10797" s="37"/>
      <c r="L10797" s="37"/>
      <c r="M10797" s="37"/>
      <c r="N10797" s="37"/>
      <c r="O10797" s="38"/>
    </row>
    <row r="10798" spans="2:15" x14ac:dyDescent="0.4">
      <c r="B10798" s="63"/>
      <c r="C10798" s="37"/>
      <c r="D10798" s="37"/>
      <c r="E10798" s="37"/>
      <c r="F10798" s="37"/>
      <c r="G10798" s="38"/>
      <c r="H10798" s="37"/>
      <c r="I10798" s="41"/>
      <c r="J10798" s="41"/>
      <c r="K10798" s="37"/>
      <c r="L10798" s="37"/>
      <c r="M10798" s="37"/>
      <c r="N10798" s="37"/>
      <c r="O10798" s="38"/>
    </row>
    <row r="10799" spans="2:15" x14ac:dyDescent="0.4">
      <c r="B10799" s="63"/>
      <c r="C10799" s="37"/>
      <c r="D10799" s="37"/>
      <c r="E10799" s="37"/>
      <c r="F10799" s="37"/>
      <c r="G10799" s="38"/>
      <c r="H10799" s="37"/>
      <c r="I10799" s="41"/>
      <c r="J10799" s="41"/>
      <c r="K10799" s="37"/>
      <c r="L10799" s="37"/>
      <c r="M10799" s="37"/>
      <c r="N10799" s="37"/>
      <c r="O10799" s="38"/>
    </row>
    <row r="10800" spans="2:15" x14ac:dyDescent="0.4">
      <c r="B10800" s="63"/>
      <c r="C10800" s="37"/>
      <c r="D10800" s="37"/>
      <c r="E10800" s="37"/>
      <c r="F10800" s="37"/>
      <c r="G10800" s="38"/>
      <c r="H10800" s="37"/>
      <c r="I10800" s="41"/>
      <c r="J10800" s="41"/>
      <c r="K10800" s="37"/>
      <c r="L10800" s="37"/>
      <c r="M10800" s="37"/>
      <c r="N10800" s="37"/>
      <c r="O10800" s="38"/>
    </row>
    <row r="10801" spans="2:15" x14ac:dyDescent="0.4">
      <c r="B10801" s="63"/>
      <c r="C10801" s="37"/>
      <c r="D10801" s="37"/>
      <c r="E10801" s="37"/>
      <c r="F10801" s="37"/>
      <c r="G10801" s="38"/>
      <c r="H10801" s="37"/>
      <c r="I10801" s="41"/>
      <c r="J10801" s="41"/>
      <c r="K10801" s="37"/>
      <c r="L10801" s="37"/>
      <c r="M10801" s="37"/>
      <c r="N10801" s="37"/>
      <c r="O10801" s="38"/>
    </row>
    <row r="10802" spans="2:15" x14ac:dyDescent="0.4">
      <c r="B10802" s="63"/>
      <c r="C10802" s="37"/>
      <c r="D10802" s="37"/>
      <c r="E10802" s="37"/>
      <c r="F10802" s="37"/>
      <c r="G10802" s="38"/>
      <c r="H10802" s="37"/>
      <c r="I10802" s="41"/>
      <c r="J10802" s="41"/>
      <c r="K10802" s="37"/>
      <c r="L10802" s="37"/>
      <c r="M10802" s="37"/>
      <c r="N10802" s="37"/>
      <c r="O10802" s="38"/>
    </row>
    <row r="10803" spans="2:15" x14ac:dyDescent="0.4">
      <c r="B10803" s="63"/>
      <c r="C10803" s="37"/>
      <c r="D10803" s="37"/>
      <c r="E10803" s="37"/>
      <c r="F10803" s="37"/>
      <c r="G10803" s="38"/>
      <c r="H10803" s="37"/>
      <c r="I10803" s="41"/>
      <c r="J10803" s="41"/>
      <c r="K10803" s="37"/>
      <c r="L10803" s="37"/>
      <c r="M10803" s="37"/>
      <c r="N10803" s="37"/>
      <c r="O10803" s="38"/>
    </row>
    <row r="10804" spans="2:15" x14ac:dyDescent="0.4">
      <c r="B10804" s="63"/>
      <c r="C10804" s="37"/>
      <c r="D10804" s="37"/>
      <c r="E10804" s="37"/>
      <c r="F10804" s="37"/>
      <c r="G10804" s="38"/>
      <c r="H10804" s="37"/>
      <c r="I10804" s="41"/>
      <c r="J10804" s="41"/>
      <c r="K10804" s="37"/>
      <c r="L10804" s="37"/>
      <c r="M10804" s="37"/>
      <c r="N10804" s="37"/>
      <c r="O10804" s="38"/>
    </row>
    <row r="10805" spans="2:15" x14ac:dyDescent="0.4">
      <c r="B10805" s="63"/>
      <c r="C10805" s="37"/>
      <c r="D10805" s="37"/>
      <c r="E10805" s="37"/>
      <c r="F10805" s="37"/>
      <c r="G10805" s="38"/>
      <c r="H10805" s="37"/>
      <c r="I10805" s="41"/>
      <c r="J10805" s="41"/>
      <c r="K10805" s="37"/>
      <c r="L10805" s="37"/>
      <c r="M10805" s="37"/>
      <c r="N10805" s="37"/>
      <c r="O10805" s="38"/>
    </row>
    <row r="10806" spans="2:15" x14ac:dyDescent="0.4">
      <c r="B10806" s="63"/>
      <c r="C10806" s="37"/>
      <c r="D10806" s="37"/>
      <c r="E10806" s="37"/>
      <c r="F10806" s="37"/>
      <c r="G10806" s="38"/>
      <c r="H10806" s="37"/>
      <c r="I10806" s="41"/>
      <c r="J10806" s="41"/>
      <c r="K10806" s="37"/>
      <c r="L10806" s="37"/>
      <c r="M10806" s="37"/>
      <c r="N10806" s="37"/>
      <c r="O10806" s="38"/>
    </row>
    <row r="10807" spans="2:15" x14ac:dyDescent="0.4">
      <c r="B10807" s="63"/>
      <c r="C10807" s="37"/>
      <c r="D10807" s="37"/>
      <c r="E10807" s="37"/>
      <c r="F10807" s="37"/>
      <c r="G10807" s="38"/>
      <c r="H10807" s="37"/>
      <c r="I10807" s="41"/>
      <c r="J10807" s="41"/>
      <c r="K10807" s="37"/>
      <c r="L10807" s="37"/>
      <c r="M10807" s="37"/>
      <c r="N10807" s="37"/>
      <c r="O10807" s="38"/>
    </row>
    <row r="10808" spans="2:15" x14ac:dyDescent="0.4">
      <c r="B10808" s="63"/>
      <c r="C10808" s="37"/>
      <c r="D10808" s="37"/>
      <c r="E10808" s="37"/>
      <c r="F10808" s="37"/>
      <c r="G10808" s="38"/>
      <c r="H10808" s="37"/>
      <c r="I10808" s="41"/>
      <c r="J10808" s="41"/>
      <c r="K10808" s="37"/>
      <c r="L10808" s="37"/>
      <c r="M10808" s="37"/>
      <c r="N10808" s="37"/>
      <c r="O10808" s="38"/>
    </row>
    <row r="10809" spans="2:15" x14ac:dyDescent="0.4">
      <c r="B10809" s="63"/>
      <c r="C10809" s="37"/>
      <c r="D10809" s="37"/>
      <c r="E10809" s="37"/>
      <c r="F10809" s="37"/>
      <c r="G10809" s="38"/>
      <c r="H10809" s="37"/>
      <c r="I10809" s="41"/>
      <c r="J10809" s="41"/>
      <c r="K10809" s="37"/>
      <c r="L10809" s="37"/>
      <c r="M10809" s="37"/>
      <c r="N10809" s="37"/>
      <c r="O10809" s="38"/>
    </row>
    <row r="10810" spans="2:15" x14ac:dyDescent="0.4">
      <c r="B10810" s="63"/>
      <c r="C10810" s="37"/>
      <c r="D10810" s="37"/>
      <c r="E10810" s="37"/>
      <c r="F10810" s="37"/>
      <c r="G10810" s="38"/>
      <c r="H10810" s="37"/>
      <c r="I10810" s="41"/>
      <c r="J10810" s="41"/>
      <c r="K10810" s="37"/>
      <c r="L10810" s="37"/>
      <c r="M10810" s="37"/>
      <c r="N10810" s="37"/>
      <c r="O10810" s="38"/>
    </row>
    <row r="10811" spans="2:15" x14ac:dyDescent="0.4">
      <c r="B10811" s="63"/>
      <c r="C10811" s="37"/>
      <c r="D10811" s="37"/>
      <c r="E10811" s="37"/>
      <c r="F10811" s="37"/>
      <c r="G10811" s="38"/>
      <c r="H10811" s="37"/>
      <c r="I10811" s="41"/>
      <c r="J10811" s="41"/>
      <c r="K10811" s="37"/>
      <c r="L10811" s="37"/>
      <c r="M10811" s="37"/>
      <c r="N10811" s="37"/>
      <c r="O10811" s="38"/>
    </row>
    <row r="10812" spans="2:15" x14ac:dyDescent="0.4">
      <c r="B10812" s="63"/>
      <c r="C10812" s="37"/>
      <c r="D10812" s="37"/>
      <c r="E10812" s="37"/>
      <c r="F10812" s="37"/>
      <c r="G10812" s="38"/>
      <c r="H10812" s="37"/>
      <c r="I10812" s="41"/>
      <c r="J10812" s="41"/>
      <c r="K10812" s="37"/>
      <c r="L10812" s="37"/>
      <c r="M10812" s="37"/>
      <c r="N10812" s="37"/>
      <c r="O10812" s="38"/>
    </row>
    <row r="10813" spans="2:15" x14ac:dyDescent="0.4">
      <c r="B10813" s="63"/>
      <c r="C10813" s="37"/>
      <c r="D10813" s="37"/>
      <c r="E10813" s="37"/>
      <c r="F10813" s="37"/>
      <c r="G10813" s="38"/>
      <c r="H10813" s="37"/>
      <c r="I10813" s="41"/>
      <c r="J10813" s="41"/>
      <c r="K10813" s="37"/>
      <c r="L10813" s="37"/>
      <c r="M10813" s="37"/>
      <c r="N10813" s="37"/>
      <c r="O10813" s="38"/>
    </row>
    <row r="10814" spans="2:15" x14ac:dyDescent="0.4">
      <c r="B10814" s="63"/>
      <c r="C10814" s="37"/>
      <c r="D10814" s="37"/>
      <c r="E10814" s="37"/>
      <c r="F10814" s="37"/>
      <c r="G10814" s="38"/>
      <c r="H10814" s="37"/>
      <c r="I10814" s="41"/>
      <c r="J10814" s="41"/>
      <c r="K10814" s="37"/>
      <c r="L10814" s="37"/>
      <c r="M10814" s="37"/>
      <c r="N10814" s="37"/>
      <c r="O10814" s="38"/>
    </row>
    <row r="10815" spans="2:15" x14ac:dyDescent="0.4">
      <c r="B10815" s="63"/>
      <c r="C10815" s="37"/>
      <c r="D10815" s="37"/>
      <c r="E10815" s="37"/>
      <c r="F10815" s="37"/>
      <c r="G10815" s="38"/>
      <c r="H10815" s="37"/>
      <c r="I10815" s="41"/>
      <c r="J10815" s="41"/>
      <c r="K10815" s="37"/>
      <c r="L10815" s="37"/>
      <c r="M10815" s="37"/>
      <c r="N10815" s="37"/>
      <c r="O10815" s="38"/>
    </row>
    <row r="10816" spans="2:15" x14ac:dyDescent="0.4">
      <c r="B10816" s="63"/>
      <c r="C10816" s="37"/>
      <c r="D10816" s="37"/>
      <c r="E10816" s="37"/>
      <c r="F10816" s="37"/>
      <c r="G10816" s="38"/>
      <c r="H10816" s="37"/>
      <c r="I10816" s="41"/>
      <c r="J10816" s="41"/>
      <c r="K10816" s="37"/>
      <c r="L10816" s="37"/>
      <c r="M10816" s="37"/>
      <c r="N10816" s="37"/>
      <c r="O10816" s="38"/>
    </row>
    <row r="10817" spans="2:15" x14ac:dyDescent="0.4">
      <c r="B10817" s="63"/>
      <c r="C10817" s="37"/>
      <c r="D10817" s="37"/>
      <c r="E10817" s="37"/>
      <c r="F10817" s="37"/>
      <c r="G10817" s="38"/>
      <c r="H10817" s="37"/>
      <c r="I10817" s="41"/>
      <c r="J10817" s="41"/>
      <c r="K10817" s="37"/>
      <c r="L10817" s="37"/>
      <c r="M10817" s="37"/>
      <c r="N10817" s="37"/>
      <c r="O10817" s="38"/>
    </row>
    <row r="10818" spans="2:15" x14ac:dyDescent="0.4">
      <c r="B10818" s="63"/>
      <c r="C10818" s="37"/>
      <c r="D10818" s="37"/>
      <c r="E10818" s="37"/>
      <c r="F10818" s="37"/>
      <c r="G10818" s="38"/>
      <c r="H10818" s="37"/>
      <c r="I10818" s="41"/>
      <c r="J10818" s="41"/>
      <c r="K10818" s="37"/>
      <c r="L10818" s="37"/>
      <c r="M10818" s="37"/>
      <c r="N10818" s="37"/>
      <c r="O10818" s="38"/>
    </row>
    <row r="10819" spans="2:15" x14ac:dyDescent="0.4">
      <c r="B10819" s="63"/>
      <c r="C10819" s="37"/>
      <c r="D10819" s="37"/>
      <c r="E10819" s="37"/>
      <c r="F10819" s="37"/>
      <c r="G10819" s="38"/>
      <c r="H10819" s="37"/>
      <c r="I10819" s="41"/>
      <c r="J10819" s="41"/>
      <c r="K10819" s="37"/>
      <c r="L10819" s="37"/>
      <c r="M10819" s="37"/>
      <c r="N10819" s="37"/>
      <c r="O10819" s="38"/>
    </row>
    <row r="10820" spans="2:15" x14ac:dyDescent="0.4">
      <c r="B10820" s="63"/>
      <c r="C10820" s="37"/>
      <c r="D10820" s="37"/>
      <c r="E10820" s="37"/>
      <c r="F10820" s="37"/>
      <c r="G10820" s="38"/>
      <c r="H10820" s="37"/>
      <c r="I10820" s="41"/>
      <c r="J10820" s="41"/>
      <c r="K10820" s="37"/>
      <c r="L10820" s="37"/>
      <c r="M10820" s="37"/>
      <c r="N10820" s="37"/>
      <c r="O10820" s="38"/>
    </row>
    <row r="10821" spans="2:15" x14ac:dyDescent="0.4">
      <c r="B10821" s="63"/>
      <c r="C10821" s="37"/>
      <c r="D10821" s="37"/>
      <c r="E10821" s="37"/>
      <c r="F10821" s="37"/>
      <c r="G10821" s="38"/>
      <c r="H10821" s="37"/>
      <c r="I10821" s="41"/>
      <c r="J10821" s="41"/>
      <c r="K10821" s="37"/>
      <c r="L10821" s="37"/>
      <c r="M10821" s="37"/>
      <c r="N10821" s="37"/>
      <c r="O10821" s="38"/>
    </row>
    <row r="10822" spans="2:15" x14ac:dyDescent="0.4">
      <c r="B10822" s="63"/>
      <c r="C10822" s="37"/>
      <c r="D10822" s="37"/>
      <c r="E10822" s="37"/>
      <c r="F10822" s="37"/>
      <c r="G10822" s="38"/>
      <c r="H10822" s="37"/>
      <c r="I10822" s="41"/>
      <c r="J10822" s="41"/>
      <c r="K10822" s="37"/>
      <c r="L10822" s="37"/>
      <c r="M10822" s="37"/>
      <c r="N10822" s="37"/>
      <c r="O10822" s="38"/>
    </row>
    <row r="10823" spans="2:15" x14ac:dyDescent="0.4">
      <c r="B10823" s="63"/>
      <c r="C10823" s="37"/>
      <c r="D10823" s="37"/>
      <c r="E10823" s="37"/>
      <c r="F10823" s="37"/>
      <c r="G10823" s="38"/>
      <c r="H10823" s="37"/>
      <c r="I10823" s="41"/>
      <c r="J10823" s="41"/>
      <c r="K10823" s="37"/>
      <c r="L10823" s="37"/>
      <c r="M10823" s="37"/>
      <c r="N10823" s="37"/>
      <c r="O10823" s="38"/>
    </row>
    <row r="10824" spans="2:15" x14ac:dyDescent="0.4">
      <c r="B10824" s="63"/>
      <c r="C10824" s="37"/>
      <c r="D10824" s="37"/>
      <c r="E10824" s="37"/>
      <c r="F10824" s="37"/>
      <c r="G10824" s="38"/>
      <c r="H10824" s="37"/>
      <c r="I10824" s="41"/>
      <c r="J10824" s="41"/>
      <c r="K10824" s="37"/>
      <c r="L10824" s="37"/>
      <c r="M10824" s="37"/>
      <c r="N10824" s="37"/>
      <c r="O10824" s="38"/>
    </row>
    <row r="10825" spans="2:15" x14ac:dyDescent="0.4">
      <c r="B10825" s="63"/>
      <c r="C10825" s="37"/>
      <c r="D10825" s="37"/>
      <c r="E10825" s="37"/>
      <c r="F10825" s="37"/>
      <c r="G10825" s="38"/>
      <c r="H10825" s="37"/>
      <c r="I10825" s="41"/>
      <c r="J10825" s="41"/>
      <c r="K10825" s="37"/>
      <c r="L10825" s="37"/>
      <c r="M10825" s="37"/>
      <c r="N10825" s="37"/>
      <c r="O10825" s="38"/>
    </row>
    <row r="10826" spans="2:15" x14ac:dyDescent="0.4">
      <c r="B10826" s="63"/>
      <c r="C10826" s="37"/>
      <c r="D10826" s="37"/>
      <c r="E10826" s="37"/>
      <c r="F10826" s="37"/>
      <c r="G10826" s="38"/>
      <c r="H10826" s="37"/>
      <c r="I10826" s="41"/>
      <c r="J10826" s="41"/>
      <c r="K10826" s="37"/>
      <c r="L10826" s="37"/>
      <c r="M10826" s="37"/>
      <c r="N10826" s="37"/>
      <c r="O10826" s="38"/>
    </row>
    <row r="10827" spans="2:15" x14ac:dyDescent="0.4">
      <c r="B10827" s="63"/>
      <c r="C10827" s="37"/>
      <c r="D10827" s="37"/>
      <c r="E10827" s="37"/>
      <c r="F10827" s="37"/>
      <c r="G10827" s="38"/>
      <c r="H10827" s="37"/>
      <c r="I10827" s="41"/>
      <c r="J10827" s="41"/>
      <c r="K10827" s="37"/>
      <c r="L10827" s="37"/>
      <c r="M10827" s="37"/>
      <c r="N10827" s="37"/>
      <c r="O10827" s="38"/>
    </row>
    <row r="10828" spans="2:15" x14ac:dyDescent="0.4">
      <c r="B10828" s="63"/>
      <c r="C10828" s="37"/>
      <c r="D10828" s="37"/>
      <c r="E10828" s="37"/>
      <c r="F10828" s="37"/>
      <c r="G10828" s="38"/>
      <c r="H10828" s="37"/>
      <c r="I10828" s="41"/>
      <c r="J10828" s="41"/>
      <c r="K10828" s="37"/>
      <c r="L10828" s="37"/>
      <c r="M10828" s="37"/>
      <c r="N10828" s="37"/>
      <c r="O10828" s="38"/>
    </row>
    <row r="10829" spans="2:15" x14ac:dyDescent="0.4">
      <c r="B10829" s="63"/>
      <c r="C10829" s="37"/>
      <c r="D10829" s="37"/>
      <c r="E10829" s="37"/>
      <c r="F10829" s="37"/>
      <c r="G10829" s="38"/>
      <c r="H10829" s="37"/>
      <c r="I10829" s="41"/>
      <c r="J10829" s="41"/>
      <c r="K10829" s="37"/>
      <c r="L10829" s="37"/>
      <c r="M10829" s="37"/>
      <c r="N10829" s="37"/>
      <c r="O10829" s="38"/>
    </row>
    <row r="10830" spans="2:15" x14ac:dyDescent="0.4">
      <c r="B10830" s="63"/>
      <c r="C10830" s="37"/>
      <c r="D10830" s="37"/>
      <c r="E10830" s="37"/>
      <c r="F10830" s="37"/>
      <c r="G10830" s="38"/>
      <c r="H10830" s="37"/>
      <c r="I10830" s="41"/>
      <c r="J10830" s="41"/>
      <c r="K10830" s="37"/>
      <c r="L10830" s="37"/>
      <c r="M10830" s="37"/>
      <c r="N10830" s="37"/>
      <c r="O10830" s="38"/>
    </row>
    <row r="10831" spans="2:15" x14ac:dyDescent="0.4">
      <c r="B10831" s="63"/>
      <c r="C10831" s="37"/>
      <c r="D10831" s="37"/>
      <c r="E10831" s="37"/>
      <c r="F10831" s="37"/>
      <c r="G10831" s="38"/>
      <c r="H10831" s="37"/>
      <c r="I10831" s="41"/>
      <c r="J10831" s="41"/>
      <c r="K10831" s="37"/>
      <c r="L10831" s="37"/>
      <c r="M10831" s="37"/>
      <c r="N10831" s="37"/>
      <c r="O10831" s="38"/>
    </row>
    <row r="10832" spans="2:15" x14ac:dyDescent="0.4">
      <c r="B10832" s="63"/>
      <c r="C10832" s="37"/>
      <c r="D10832" s="37"/>
      <c r="E10832" s="37"/>
      <c r="F10832" s="37"/>
      <c r="G10832" s="38"/>
      <c r="H10832" s="37"/>
      <c r="I10832" s="41"/>
      <c r="J10832" s="41"/>
      <c r="K10832" s="37"/>
      <c r="L10832" s="37"/>
      <c r="M10832" s="37"/>
      <c r="N10832" s="37"/>
      <c r="O10832" s="38"/>
    </row>
    <row r="10833" spans="2:15" x14ac:dyDescent="0.4">
      <c r="B10833" s="63"/>
      <c r="C10833" s="37"/>
      <c r="D10833" s="37"/>
      <c r="E10833" s="37"/>
      <c r="F10833" s="37"/>
      <c r="G10833" s="38"/>
      <c r="H10833" s="37"/>
      <c r="I10833" s="41"/>
      <c r="J10833" s="41"/>
      <c r="K10833" s="37"/>
      <c r="L10833" s="37"/>
      <c r="M10833" s="37"/>
      <c r="N10833" s="37"/>
      <c r="O10833" s="38"/>
    </row>
    <row r="10834" spans="2:15" x14ac:dyDescent="0.4">
      <c r="B10834" s="63"/>
      <c r="C10834" s="37"/>
      <c r="D10834" s="37"/>
      <c r="E10834" s="37"/>
      <c r="F10834" s="37"/>
      <c r="G10834" s="38"/>
      <c r="H10834" s="37"/>
      <c r="I10834" s="41"/>
      <c r="J10834" s="41"/>
      <c r="K10834" s="37"/>
      <c r="L10834" s="37"/>
      <c r="M10834" s="37"/>
      <c r="N10834" s="37"/>
      <c r="O10834" s="38"/>
    </row>
    <row r="10835" spans="2:15" x14ac:dyDescent="0.4">
      <c r="B10835" s="63"/>
      <c r="C10835" s="37"/>
      <c r="D10835" s="37"/>
      <c r="E10835" s="37"/>
      <c r="F10835" s="37"/>
      <c r="G10835" s="38"/>
      <c r="H10835" s="37"/>
      <c r="I10835" s="41"/>
      <c r="J10835" s="41"/>
      <c r="K10835" s="37"/>
      <c r="L10835" s="37"/>
      <c r="M10835" s="37"/>
      <c r="N10835" s="37"/>
      <c r="O10835" s="38"/>
    </row>
    <row r="10836" spans="2:15" x14ac:dyDescent="0.4">
      <c r="B10836" s="63"/>
      <c r="C10836" s="37"/>
      <c r="D10836" s="37"/>
      <c r="E10836" s="37"/>
      <c r="F10836" s="37"/>
      <c r="G10836" s="38"/>
      <c r="H10836" s="37"/>
      <c r="I10836" s="41"/>
      <c r="J10836" s="41"/>
      <c r="K10836" s="37"/>
      <c r="L10836" s="37"/>
      <c r="M10836" s="37"/>
      <c r="N10836" s="37"/>
      <c r="O10836" s="38"/>
    </row>
    <row r="10837" spans="2:15" x14ac:dyDescent="0.4">
      <c r="B10837" s="63"/>
      <c r="C10837" s="37"/>
      <c r="D10837" s="37"/>
      <c r="E10837" s="37"/>
      <c r="F10837" s="37"/>
      <c r="G10837" s="38"/>
      <c r="H10837" s="37"/>
      <c r="I10837" s="41"/>
      <c r="J10837" s="41"/>
      <c r="K10837" s="37"/>
      <c r="L10837" s="37"/>
      <c r="M10837" s="37"/>
      <c r="N10837" s="37"/>
      <c r="O10837" s="38"/>
    </row>
    <row r="10838" spans="2:15" x14ac:dyDescent="0.4">
      <c r="B10838" s="63"/>
      <c r="C10838" s="37"/>
      <c r="D10838" s="37"/>
      <c r="E10838" s="37"/>
      <c r="F10838" s="37"/>
      <c r="G10838" s="38"/>
      <c r="H10838" s="37"/>
      <c r="I10838" s="41"/>
      <c r="J10838" s="41"/>
      <c r="K10838" s="37"/>
      <c r="L10838" s="37"/>
      <c r="M10838" s="37"/>
      <c r="N10838" s="37"/>
      <c r="O10838" s="38"/>
    </row>
    <row r="10839" spans="2:15" x14ac:dyDescent="0.4">
      <c r="B10839" s="63"/>
      <c r="C10839" s="37"/>
      <c r="D10839" s="37"/>
      <c r="E10839" s="37"/>
      <c r="F10839" s="37"/>
      <c r="G10839" s="38"/>
      <c r="H10839" s="37"/>
      <c r="I10839" s="41"/>
      <c r="J10839" s="41"/>
      <c r="K10839" s="37"/>
      <c r="L10839" s="37"/>
      <c r="M10839" s="37"/>
      <c r="N10839" s="37"/>
      <c r="O10839" s="38"/>
    </row>
    <row r="10840" spans="2:15" x14ac:dyDescent="0.4">
      <c r="B10840" s="63"/>
      <c r="C10840" s="37"/>
      <c r="D10840" s="37"/>
      <c r="E10840" s="37"/>
      <c r="F10840" s="37"/>
      <c r="G10840" s="38"/>
      <c r="H10840" s="37"/>
      <c r="I10840" s="41"/>
      <c r="J10840" s="41"/>
      <c r="K10840" s="37"/>
      <c r="L10840" s="37"/>
      <c r="M10840" s="37"/>
      <c r="N10840" s="37"/>
      <c r="O10840" s="38"/>
    </row>
    <row r="10841" spans="2:15" x14ac:dyDescent="0.4">
      <c r="B10841" s="63"/>
      <c r="C10841" s="37"/>
      <c r="D10841" s="37"/>
      <c r="E10841" s="37"/>
      <c r="F10841" s="37"/>
      <c r="G10841" s="38"/>
      <c r="H10841" s="37"/>
      <c r="I10841" s="41"/>
      <c r="J10841" s="41"/>
      <c r="K10841" s="37"/>
      <c r="L10841" s="37"/>
      <c r="M10841" s="37"/>
      <c r="N10841" s="37"/>
      <c r="O10841" s="38"/>
    </row>
    <row r="10842" spans="2:15" x14ac:dyDescent="0.4">
      <c r="B10842" s="63"/>
      <c r="C10842" s="37"/>
      <c r="D10842" s="37"/>
      <c r="E10842" s="37"/>
      <c r="F10842" s="37"/>
      <c r="G10842" s="38"/>
      <c r="H10842" s="37"/>
      <c r="I10842" s="41"/>
      <c r="J10842" s="41"/>
      <c r="K10842" s="37"/>
      <c r="L10842" s="37"/>
      <c r="M10842" s="37"/>
      <c r="N10842" s="37"/>
      <c r="O10842" s="38"/>
    </row>
    <row r="10843" spans="2:15" x14ac:dyDescent="0.4">
      <c r="B10843" s="63"/>
      <c r="C10843" s="37"/>
      <c r="D10843" s="37"/>
      <c r="E10843" s="37"/>
      <c r="F10843" s="37"/>
      <c r="G10843" s="38"/>
      <c r="H10843" s="37"/>
      <c r="I10843" s="41"/>
      <c r="J10843" s="41"/>
      <c r="K10843" s="37"/>
      <c r="L10843" s="37"/>
      <c r="M10843" s="37"/>
      <c r="N10843" s="37"/>
      <c r="O10843" s="38"/>
    </row>
    <row r="10844" spans="2:15" x14ac:dyDescent="0.4">
      <c r="B10844" s="63"/>
      <c r="C10844" s="37"/>
      <c r="D10844" s="37"/>
      <c r="E10844" s="37"/>
      <c r="F10844" s="37"/>
      <c r="G10844" s="38"/>
      <c r="H10844" s="37"/>
      <c r="I10844" s="41"/>
      <c r="J10844" s="41"/>
      <c r="K10844" s="37"/>
      <c r="L10844" s="37"/>
      <c r="M10844" s="37"/>
      <c r="N10844" s="37"/>
      <c r="O10844" s="38"/>
    </row>
    <row r="10845" spans="2:15" x14ac:dyDescent="0.4">
      <c r="B10845" s="63"/>
      <c r="C10845" s="37"/>
      <c r="D10845" s="37"/>
      <c r="E10845" s="37"/>
      <c r="F10845" s="37"/>
      <c r="G10845" s="38"/>
      <c r="H10845" s="37"/>
      <c r="I10845" s="41"/>
      <c r="J10845" s="41"/>
      <c r="K10845" s="37"/>
      <c r="L10845" s="37"/>
      <c r="M10845" s="37"/>
      <c r="N10845" s="37"/>
      <c r="O10845" s="38"/>
    </row>
    <row r="10846" spans="2:15" x14ac:dyDescent="0.4">
      <c r="B10846" s="63"/>
      <c r="C10846" s="37"/>
      <c r="D10846" s="37"/>
      <c r="E10846" s="37"/>
      <c r="F10846" s="37"/>
      <c r="G10846" s="38"/>
      <c r="H10846" s="37"/>
      <c r="I10846" s="41"/>
      <c r="J10846" s="41"/>
      <c r="K10846" s="37"/>
      <c r="L10846" s="37"/>
      <c r="M10846" s="37"/>
      <c r="N10846" s="37"/>
      <c r="O10846" s="38"/>
    </row>
    <row r="10847" spans="2:15" x14ac:dyDescent="0.4">
      <c r="B10847" s="63"/>
      <c r="C10847" s="37"/>
      <c r="D10847" s="37"/>
      <c r="E10847" s="37"/>
      <c r="F10847" s="37"/>
      <c r="G10847" s="38"/>
      <c r="H10847" s="37"/>
      <c r="I10847" s="41"/>
      <c r="J10847" s="41"/>
      <c r="K10847" s="37"/>
      <c r="L10847" s="37"/>
      <c r="M10847" s="37"/>
      <c r="N10847" s="37"/>
      <c r="O10847" s="38"/>
    </row>
    <row r="10848" spans="2:15" x14ac:dyDescent="0.4">
      <c r="B10848" s="63"/>
      <c r="C10848" s="37"/>
      <c r="D10848" s="37"/>
      <c r="E10848" s="37"/>
      <c r="F10848" s="37"/>
      <c r="G10848" s="38"/>
      <c r="H10848" s="37"/>
      <c r="I10848" s="41"/>
      <c r="J10848" s="41"/>
      <c r="K10848" s="37"/>
      <c r="L10848" s="37"/>
      <c r="M10848" s="37"/>
      <c r="N10848" s="37"/>
      <c r="O10848" s="38"/>
    </row>
    <row r="10849" spans="2:15" x14ac:dyDescent="0.4">
      <c r="B10849" s="63"/>
      <c r="C10849" s="37"/>
      <c r="D10849" s="37"/>
      <c r="E10849" s="37"/>
      <c r="F10849" s="37"/>
      <c r="G10849" s="38"/>
      <c r="H10849" s="37"/>
      <c r="I10849" s="41"/>
      <c r="J10849" s="41"/>
      <c r="K10849" s="37"/>
      <c r="L10849" s="37"/>
      <c r="M10849" s="37"/>
      <c r="N10849" s="37"/>
      <c r="O10849" s="38"/>
    </row>
    <row r="10850" spans="2:15" x14ac:dyDescent="0.4">
      <c r="B10850" s="63"/>
      <c r="C10850" s="37"/>
      <c r="D10850" s="37"/>
      <c r="E10850" s="37"/>
      <c r="F10850" s="37"/>
      <c r="G10850" s="38"/>
      <c r="H10850" s="37"/>
      <c r="I10850" s="41"/>
      <c r="J10850" s="41"/>
      <c r="K10850" s="37"/>
      <c r="L10850" s="37"/>
      <c r="M10850" s="37"/>
      <c r="N10850" s="37"/>
      <c r="O10850" s="38"/>
    </row>
    <row r="10851" spans="2:15" x14ac:dyDescent="0.4">
      <c r="B10851" s="63"/>
      <c r="C10851" s="37"/>
      <c r="D10851" s="37"/>
      <c r="E10851" s="37"/>
      <c r="F10851" s="37"/>
      <c r="G10851" s="38"/>
      <c r="H10851" s="37"/>
      <c r="I10851" s="41"/>
      <c r="J10851" s="41"/>
      <c r="K10851" s="37"/>
      <c r="L10851" s="37"/>
      <c r="M10851" s="37"/>
      <c r="N10851" s="37"/>
      <c r="O10851" s="38"/>
    </row>
    <row r="10852" spans="2:15" x14ac:dyDescent="0.4">
      <c r="B10852" s="63"/>
      <c r="C10852" s="37"/>
      <c r="D10852" s="37"/>
      <c r="E10852" s="37"/>
      <c r="F10852" s="37"/>
      <c r="G10852" s="38"/>
      <c r="H10852" s="37"/>
      <c r="I10852" s="41"/>
      <c r="J10852" s="41"/>
      <c r="K10852" s="37"/>
      <c r="L10852" s="37"/>
      <c r="M10852" s="37"/>
      <c r="N10852" s="37"/>
      <c r="O10852" s="38"/>
    </row>
    <row r="10853" spans="2:15" x14ac:dyDescent="0.4">
      <c r="B10853" s="63"/>
      <c r="C10853" s="37"/>
      <c r="D10853" s="37"/>
      <c r="E10853" s="37"/>
      <c r="F10853" s="37"/>
      <c r="G10853" s="38"/>
      <c r="H10853" s="37"/>
      <c r="I10853" s="41"/>
      <c r="J10853" s="41"/>
      <c r="K10853" s="37"/>
      <c r="L10853" s="37"/>
      <c r="M10853" s="37"/>
      <c r="N10853" s="37"/>
      <c r="O10853" s="38"/>
    </row>
    <row r="10854" spans="2:15" x14ac:dyDescent="0.4">
      <c r="B10854" s="63"/>
      <c r="C10854" s="37"/>
      <c r="D10854" s="37"/>
      <c r="E10854" s="37"/>
      <c r="F10854" s="37"/>
      <c r="G10854" s="38"/>
      <c r="H10854" s="37"/>
      <c r="I10854" s="41"/>
      <c r="J10854" s="41"/>
      <c r="K10854" s="37"/>
      <c r="L10854" s="37"/>
      <c r="M10854" s="37"/>
      <c r="N10854" s="37"/>
      <c r="O10854" s="38"/>
    </row>
    <row r="10855" spans="2:15" x14ac:dyDescent="0.4">
      <c r="B10855" s="63"/>
      <c r="C10855" s="37"/>
      <c r="D10855" s="37"/>
      <c r="E10855" s="37"/>
      <c r="F10855" s="37"/>
      <c r="G10855" s="38"/>
      <c r="H10855" s="37"/>
      <c r="I10855" s="41"/>
      <c r="J10855" s="41"/>
      <c r="K10855" s="37"/>
      <c r="L10855" s="37"/>
      <c r="M10855" s="37"/>
      <c r="N10855" s="37"/>
      <c r="O10855" s="38"/>
    </row>
    <row r="10856" spans="2:15" x14ac:dyDescent="0.4">
      <c r="B10856" s="63"/>
      <c r="C10856" s="37"/>
      <c r="D10856" s="37"/>
      <c r="E10856" s="37"/>
      <c r="F10856" s="37"/>
      <c r="G10856" s="38"/>
      <c r="H10856" s="37"/>
      <c r="I10856" s="41"/>
      <c r="J10856" s="41"/>
      <c r="K10856" s="37"/>
      <c r="L10856" s="37"/>
      <c r="M10856" s="37"/>
      <c r="N10856" s="37"/>
      <c r="O10856" s="38"/>
    </row>
    <row r="10857" spans="2:15" x14ac:dyDescent="0.4">
      <c r="B10857" s="63"/>
      <c r="C10857" s="37"/>
      <c r="D10857" s="37"/>
      <c r="E10857" s="37"/>
      <c r="F10857" s="37"/>
      <c r="G10857" s="38"/>
      <c r="H10857" s="37"/>
      <c r="I10857" s="41"/>
      <c r="J10857" s="41"/>
      <c r="K10857" s="37"/>
      <c r="L10857" s="37"/>
      <c r="M10857" s="37"/>
      <c r="N10857" s="37"/>
      <c r="O10857" s="38"/>
    </row>
    <row r="10858" spans="2:15" x14ac:dyDescent="0.4">
      <c r="B10858" s="63"/>
      <c r="C10858" s="37"/>
      <c r="D10858" s="37"/>
      <c r="E10858" s="37"/>
      <c r="F10858" s="37"/>
      <c r="G10858" s="38"/>
      <c r="H10858" s="37"/>
      <c r="I10858" s="41"/>
      <c r="J10858" s="41"/>
      <c r="K10858" s="37"/>
      <c r="L10858" s="37"/>
      <c r="M10858" s="37"/>
      <c r="N10858" s="37"/>
      <c r="O10858" s="38"/>
    </row>
    <row r="10859" spans="2:15" x14ac:dyDescent="0.4">
      <c r="B10859" s="63"/>
      <c r="C10859" s="37"/>
      <c r="D10859" s="37"/>
      <c r="E10859" s="37"/>
      <c r="F10859" s="37"/>
      <c r="G10859" s="38"/>
      <c r="H10859" s="37"/>
      <c r="I10859" s="41"/>
      <c r="J10859" s="41"/>
      <c r="K10859" s="37"/>
      <c r="L10859" s="37"/>
      <c r="M10859" s="37"/>
      <c r="N10859" s="37"/>
      <c r="O10859" s="38"/>
    </row>
    <row r="10860" spans="2:15" x14ac:dyDescent="0.4">
      <c r="B10860" s="63"/>
      <c r="C10860" s="37"/>
      <c r="D10860" s="37"/>
      <c r="E10860" s="37"/>
      <c r="F10860" s="37"/>
      <c r="G10860" s="38"/>
      <c r="H10860" s="37"/>
      <c r="I10860" s="41"/>
      <c r="J10860" s="41"/>
      <c r="K10860" s="37"/>
      <c r="L10860" s="37"/>
      <c r="M10860" s="37"/>
      <c r="N10860" s="37"/>
      <c r="O10860" s="38"/>
    </row>
    <row r="10861" spans="2:15" x14ac:dyDescent="0.4">
      <c r="B10861" s="63"/>
      <c r="C10861" s="37"/>
      <c r="D10861" s="37"/>
      <c r="E10861" s="37"/>
      <c r="F10861" s="37"/>
      <c r="G10861" s="38"/>
      <c r="H10861" s="37"/>
      <c r="I10861" s="41"/>
      <c r="J10861" s="41"/>
      <c r="K10861" s="37"/>
      <c r="L10861" s="37"/>
      <c r="M10861" s="37"/>
      <c r="N10861" s="37"/>
      <c r="O10861" s="38"/>
    </row>
    <row r="10862" spans="2:15" x14ac:dyDescent="0.4">
      <c r="B10862" s="63"/>
      <c r="C10862" s="37"/>
      <c r="D10862" s="37"/>
      <c r="E10862" s="37"/>
      <c r="F10862" s="37"/>
      <c r="G10862" s="38"/>
      <c r="H10862" s="37"/>
      <c r="I10862" s="41"/>
      <c r="J10862" s="41"/>
      <c r="K10862" s="37"/>
      <c r="L10862" s="37"/>
      <c r="M10862" s="37"/>
      <c r="N10862" s="37"/>
      <c r="O10862" s="38"/>
    </row>
    <row r="10863" spans="2:15" x14ac:dyDescent="0.4">
      <c r="B10863" s="63"/>
      <c r="C10863" s="37"/>
      <c r="D10863" s="37"/>
      <c r="E10863" s="37"/>
      <c r="F10863" s="37"/>
      <c r="G10863" s="38"/>
      <c r="H10863" s="37"/>
      <c r="I10863" s="41"/>
      <c r="J10863" s="41"/>
      <c r="K10863" s="37"/>
      <c r="L10863" s="37"/>
      <c r="M10863" s="37"/>
      <c r="N10863" s="37"/>
      <c r="O10863" s="38"/>
    </row>
    <row r="10864" spans="2:15" x14ac:dyDescent="0.4">
      <c r="B10864" s="63"/>
      <c r="C10864" s="37"/>
      <c r="D10864" s="37"/>
      <c r="E10864" s="37"/>
      <c r="F10864" s="37"/>
      <c r="G10864" s="38"/>
      <c r="H10864" s="37"/>
      <c r="I10864" s="41"/>
      <c r="J10864" s="41"/>
      <c r="K10864" s="37"/>
      <c r="L10864" s="37"/>
      <c r="M10864" s="37"/>
      <c r="N10864" s="37"/>
      <c r="O10864" s="38"/>
    </row>
    <row r="10865" spans="2:15" x14ac:dyDescent="0.4">
      <c r="B10865" s="63"/>
      <c r="C10865" s="37"/>
      <c r="D10865" s="37"/>
      <c r="E10865" s="37"/>
      <c r="F10865" s="37"/>
      <c r="G10865" s="38"/>
      <c r="H10865" s="37"/>
      <c r="I10865" s="41"/>
      <c r="J10865" s="41"/>
      <c r="K10865" s="37"/>
      <c r="L10865" s="37"/>
      <c r="M10865" s="37"/>
      <c r="N10865" s="37"/>
      <c r="O10865" s="38"/>
    </row>
    <row r="10866" spans="2:15" x14ac:dyDescent="0.4">
      <c r="B10866" s="63"/>
      <c r="C10866" s="37"/>
      <c r="D10866" s="37"/>
      <c r="E10866" s="37"/>
      <c r="F10866" s="37"/>
      <c r="G10866" s="38"/>
      <c r="H10866" s="37"/>
      <c r="I10866" s="41"/>
      <c r="J10866" s="41"/>
      <c r="K10866" s="37"/>
      <c r="L10866" s="37"/>
      <c r="M10866" s="37"/>
      <c r="N10866" s="37"/>
      <c r="O10866" s="38"/>
    </row>
    <row r="10867" spans="2:15" x14ac:dyDescent="0.4">
      <c r="B10867" s="63"/>
      <c r="C10867" s="37"/>
      <c r="D10867" s="37"/>
      <c r="E10867" s="37"/>
      <c r="F10867" s="37"/>
      <c r="G10867" s="38"/>
      <c r="H10867" s="37"/>
      <c r="I10867" s="41"/>
      <c r="J10867" s="41"/>
      <c r="K10867" s="37"/>
      <c r="L10867" s="37"/>
      <c r="M10867" s="37"/>
      <c r="N10867" s="37"/>
      <c r="O10867" s="38"/>
    </row>
    <row r="10868" spans="2:15" x14ac:dyDescent="0.4">
      <c r="B10868" s="63"/>
      <c r="C10868" s="37"/>
      <c r="D10868" s="37"/>
      <c r="E10868" s="37"/>
      <c r="F10868" s="37"/>
      <c r="G10868" s="38"/>
      <c r="H10868" s="37"/>
      <c r="I10868" s="41"/>
      <c r="J10868" s="41"/>
      <c r="K10868" s="37"/>
      <c r="L10868" s="37"/>
      <c r="M10868" s="37"/>
      <c r="N10868" s="37"/>
      <c r="O10868" s="38"/>
    </row>
    <row r="10869" spans="2:15" x14ac:dyDescent="0.4">
      <c r="B10869" s="63"/>
      <c r="C10869" s="37"/>
      <c r="D10869" s="37"/>
      <c r="E10869" s="37"/>
      <c r="F10869" s="37"/>
      <c r="G10869" s="38"/>
      <c r="H10869" s="37"/>
      <c r="I10869" s="41"/>
      <c r="J10869" s="41"/>
      <c r="K10869" s="37"/>
      <c r="L10869" s="37"/>
      <c r="M10869" s="37"/>
      <c r="N10869" s="37"/>
      <c r="O10869" s="38"/>
    </row>
    <row r="10870" spans="2:15" x14ac:dyDescent="0.4">
      <c r="B10870" s="63"/>
      <c r="C10870" s="37"/>
      <c r="D10870" s="37"/>
      <c r="E10870" s="37"/>
      <c r="F10870" s="37"/>
      <c r="G10870" s="38"/>
      <c r="H10870" s="37"/>
      <c r="I10870" s="41"/>
      <c r="J10870" s="41"/>
      <c r="K10870" s="37"/>
      <c r="L10870" s="37"/>
      <c r="M10870" s="37"/>
      <c r="N10870" s="37"/>
      <c r="O10870" s="38"/>
    </row>
    <row r="10871" spans="2:15" x14ac:dyDescent="0.4">
      <c r="B10871" s="63"/>
      <c r="C10871" s="37"/>
      <c r="D10871" s="37"/>
      <c r="E10871" s="37"/>
      <c r="F10871" s="37"/>
      <c r="G10871" s="38"/>
      <c r="H10871" s="37"/>
      <c r="I10871" s="41"/>
      <c r="J10871" s="41"/>
      <c r="K10871" s="37"/>
      <c r="L10871" s="37"/>
      <c r="M10871" s="37"/>
      <c r="N10871" s="37"/>
      <c r="O10871" s="38"/>
    </row>
    <row r="10872" spans="2:15" x14ac:dyDescent="0.4">
      <c r="B10872" s="63"/>
      <c r="C10872" s="37"/>
      <c r="D10872" s="37"/>
      <c r="E10872" s="37"/>
      <c r="F10872" s="37"/>
      <c r="G10872" s="38"/>
      <c r="H10872" s="37"/>
      <c r="I10872" s="41"/>
      <c r="J10872" s="41"/>
      <c r="K10872" s="37"/>
      <c r="L10872" s="37"/>
      <c r="M10872" s="37"/>
      <c r="N10872" s="37"/>
      <c r="O10872" s="38"/>
    </row>
    <row r="10873" spans="2:15" x14ac:dyDescent="0.4">
      <c r="B10873" s="63"/>
      <c r="C10873" s="37"/>
      <c r="D10873" s="37"/>
      <c r="E10873" s="37"/>
      <c r="F10873" s="37"/>
      <c r="G10873" s="38"/>
      <c r="H10873" s="37"/>
      <c r="I10873" s="41"/>
      <c r="J10873" s="41"/>
      <c r="K10873" s="37"/>
      <c r="L10873" s="37"/>
      <c r="M10873" s="37"/>
      <c r="N10873" s="37"/>
      <c r="O10873" s="38"/>
    </row>
    <row r="10874" spans="2:15" x14ac:dyDescent="0.4">
      <c r="B10874" s="63"/>
      <c r="C10874" s="37"/>
      <c r="D10874" s="37"/>
      <c r="E10874" s="37"/>
      <c r="F10874" s="37"/>
      <c r="G10874" s="38"/>
      <c r="H10874" s="37"/>
      <c r="I10874" s="41"/>
      <c r="J10874" s="41"/>
      <c r="K10874" s="37"/>
      <c r="L10874" s="37"/>
      <c r="M10874" s="37"/>
      <c r="N10874" s="37"/>
      <c r="O10874" s="38"/>
    </row>
    <row r="10875" spans="2:15" x14ac:dyDescent="0.4">
      <c r="B10875" s="63"/>
      <c r="C10875" s="37"/>
      <c r="D10875" s="37"/>
      <c r="E10875" s="37"/>
      <c r="F10875" s="37"/>
      <c r="G10875" s="38"/>
      <c r="H10875" s="37"/>
      <c r="I10875" s="41"/>
      <c r="J10875" s="41"/>
      <c r="K10875" s="37"/>
      <c r="L10875" s="37"/>
      <c r="M10875" s="37"/>
      <c r="N10875" s="37"/>
      <c r="O10875" s="38"/>
    </row>
    <row r="10876" spans="2:15" x14ac:dyDescent="0.4">
      <c r="B10876" s="63"/>
      <c r="C10876" s="37"/>
      <c r="D10876" s="37"/>
      <c r="E10876" s="37"/>
      <c r="F10876" s="37"/>
      <c r="G10876" s="38"/>
      <c r="H10876" s="37"/>
      <c r="I10876" s="41"/>
      <c r="J10876" s="41"/>
      <c r="K10876" s="37"/>
      <c r="L10876" s="37"/>
      <c r="M10876" s="37"/>
      <c r="N10876" s="37"/>
      <c r="O10876" s="38"/>
    </row>
    <row r="10877" spans="2:15" x14ac:dyDescent="0.4">
      <c r="B10877" s="63"/>
      <c r="C10877" s="37"/>
      <c r="D10877" s="37"/>
      <c r="E10877" s="37"/>
      <c r="F10877" s="37"/>
      <c r="G10877" s="38"/>
      <c r="H10877" s="37"/>
      <c r="I10877" s="41"/>
      <c r="J10877" s="41"/>
      <c r="K10877" s="37"/>
      <c r="L10877" s="37"/>
      <c r="M10877" s="37"/>
      <c r="N10877" s="37"/>
      <c r="O10877" s="38"/>
    </row>
    <row r="10878" spans="2:15" x14ac:dyDescent="0.4">
      <c r="B10878" s="63"/>
      <c r="C10878" s="37"/>
      <c r="D10878" s="37"/>
      <c r="E10878" s="37"/>
      <c r="F10878" s="37"/>
      <c r="G10878" s="38"/>
      <c r="H10878" s="37"/>
      <c r="I10878" s="41"/>
      <c r="J10878" s="41"/>
      <c r="K10878" s="37"/>
      <c r="L10878" s="37"/>
      <c r="M10878" s="37"/>
      <c r="N10878" s="37"/>
      <c r="O10878" s="38"/>
    </row>
    <row r="10879" spans="2:15" x14ac:dyDescent="0.4">
      <c r="B10879" s="63"/>
      <c r="C10879" s="37"/>
      <c r="D10879" s="37"/>
      <c r="E10879" s="37"/>
      <c r="F10879" s="37"/>
      <c r="G10879" s="38"/>
      <c r="H10879" s="37"/>
      <c r="I10879" s="41"/>
      <c r="J10879" s="41"/>
      <c r="K10879" s="37"/>
      <c r="L10879" s="37"/>
      <c r="M10879" s="37"/>
      <c r="N10879" s="37"/>
      <c r="O10879" s="38"/>
    </row>
    <row r="10880" spans="2:15" x14ac:dyDescent="0.4">
      <c r="B10880" s="63"/>
      <c r="C10880" s="37"/>
      <c r="D10880" s="37"/>
      <c r="E10880" s="37"/>
      <c r="F10880" s="37"/>
      <c r="G10880" s="38"/>
      <c r="H10880" s="37"/>
      <c r="I10880" s="41"/>
      <c r="J10880" s="41"/>
      <c r="K10880" s="37"/>
      <c r="L10880" s="37"/>
      <c r="M10880" s="37"/>
      <c r="N10880" s="37"/>
      <c r="O10880" s="38"/>
    </row>
    <row r="10881" spans="2:15" x14ac:dyDescent="0.4">
      <c r="B10881" s="63"/>
      <c r="C10881" s="37"/>
      <c r="D10881" s="37"/>
      <c r="E10881" s="37"/>
      <c r="F10881" s="37"/>
      <c r="G10881" s="38"/>
      <c r="H10881" s="37"/>
      <c r="I10881" s="41"/>
      <c r="J10881" s="41"/>
      <c r="K10881" s="37"/>
      <c r="L10881" s="37"/>
      <c r="M10881" s="37"/>
      <c r="N10881" s="37"/>
      <c r="O10881" s="38"/>
    </row>
    <row r="10882" spans="2:15" x14ac:dyDescent="0.4">
      <c r="B10882" s="63"/>
      <c r="C10882" s="37"/>
      <c r="D10882" s="37"/>
      <c r="E10882" s="37"/>
      <c r="F10882" s="37"/>
      <c r="G10882" s="38"/>
      <c r="H10882" s="37"/>
      <c r="I10882" s="41"/>
      <c r="J10882" s="41"/>
      <c r="K10882" s="37"/>
      <c r="L10882" s="37"/>
      <c r="M10882" s="37"/>
      <c r="N10882" s="37"/>
      <c r="O10882" s="38"/>
    </row>
    <row r="10883" spans="2:15" x14ac:dyDescent="0.4">
      <c r="B10883" s="63"/>
      <c r="C10883" s="37"/>
      <c r="D10883" s="37"/>
      <c r="E10883" s="37"/>
      <c r="F10883" s="37"/>
      <c r="G10883" s="38"/>
      <c r="H10883" s="37"/>
      <c r="I10883" s="41"/>
      <c r="J10883" s="41"/>
      <c r="K10883" s="37"/>
      <c r="L10883" s="37"/>
      <c r="M10883" s="37"/>
      <c r="N10883" s="37"/>
      <c r="O10883" s="38"/>
    </row>
    <row r="10884" spans="2:15" x14ac:dyDescent="0.4">
      <c r="B10884" s="63"/>
      <c r="C10884" s="37"/>
      <c r="D10884" s="37"/>
      <c r="E10884" s="37"/>
      <c r="F10884" s="37"/>
      <c r="G10884" s="38"/>
      <c r="H10884" s="37"/>
      <c r="I10884" s="41"/>
      <c r="J10884" s="41"/>
      <c r="K10884" s="37"/>
      <c r="L10884" s="37"/>
      <c r="M10884" s="37"/>
      <c r="N10884" s="37"/>
      <c r="O10884" s="38"/>
    </row>
    <row r="10885" spans="2:15" x14ac:dyDescent="0.4">
      <c r="B10885" s="63"/>
      <c r="C10885" s="37"/>
      <c r="D10885" s="37"/>
      <c r="E10885" s="37"/>
      <c r="F10885" s="37"/>
      <c r="G10885" s="38"/>
      <c r="H10885" s="37"/>
      <c r="I10885" s="41"/>
      <c r="J10885" s="41"/>
      <c r="K10885" s="37"/>
      <c r="L10885" s="37"/>
      <c r="M10885" s="37"/>
      <c r="N10885" s="37"/>
      <c r="O10885" s="38"/>
    </row>
    <row r="10886" spans="2:15" x14ac:dyDescent="0.4">
      <c r="B10886" s="63"/>
      <c r="C10886" s="37"/>
      <c r="D10886" s="37"/>
      <c r="E10886" s="37"/>
      <c r="F10886" s="37"/>
      <c r="G10886" s="38"/>
      <c r="H10886" s="37"/>
      <c r="I10886" s="41"/>
      <c r="J10886" s="41"/>
      <c r="K10886" s="37"/>
      <c r="L10886" s="37"/>
      <c r="M10886" s="37"/>
      <c r="N10886" s="37"/>
      <c r="O10886" s="38"/>
    </row>
    <row r="10887" spans="2:15" x14ac:dyDescent="0.4">
      <c r="B10887" s="63"/>
      <c r="C10887" s="37"/>
      <c r="D10887" s="37"/>
      <c r="E10887" s="37"/>
      <c r="F10887" s="37"/>
      <c r="G10887" s="38"/>
      <c r="H10887" s="37"/>
      <c r="I10887" s="41"/>
      <c r="J10887" s="41"/>
      <c r="K10887" s="37"/>
      <c r="L10887" s="37"/>
      <c r="M10887" s="37"/>
      <c r="N10887" s="37"/>
      <c r="O10887" s="38"/>
    </row>
    <row r="10888" spans="2:15" x14ac:dyDescent="0.4">
      <c r="B10888" s="63"/>
      <c r="C10888" s="37"/>
      <c r="D10888" s="37"/>
      <c r="E10888" s="37"/>
      <c r="F10888" s="37"/>
      <c r="G10888" s="38"/>
      <c r="H10888" s="37"/>
      <c r="I10888" s="41"/>
      <c r="J10888" s="41"/>
      <c r="K10888" s="37"/>
      <c r="L10888" s="37"/>
      <c r="M10888" s="37"/>
      <c r="N10888" s="37"/>
      <c r="O10888" s="38"/>
    </row>
    <row r="10889" spans="2:15" x14ac:dyDescent="0.4">
      <c r="B10889" s="63"/>
      <c r="C10889" s="37"/>
      <c r="D10889" s="37"/>
      <c r="E10889" s="37"/>
      <c r="F10889" s="37"/>
      <c r="G10889" s="38"/>
      <c r="H10889" s="37"/>
      <c r="I10889" s="41"/>
      <c r="J10889" s="41"/>
      <c r="K10889" s="37"/>
      <c r="L10889" s="37"/>
      <c r="M10889" s="37"/>
      <c r="N10889" s="37"/>
      <c r="O10889" s="38"/>
    </row>
    <row r="10890" spans="2:15" x14ac:dyDescent="0.4">
      <c r="B10890" s="63"/>
      <c r="C10890" s="37"/>
      <c r="D10890" s="37"/>
      <c r="E10890" s="37"/>
      <c r="F10890" s="37"/>
      <c r="G10890" s="38"/>
      <c r="H10890" s="37"/>
      <c r="I10890" s="41"/>
      <c r="J10890" s="41"/>
      <c r="K10890" s="37"/>
      <c r="L10890" s="37"/>
      <c r="M10890" s="37"/>
      <c r="N10890" s="37"/>
      <c r="O10890" s="38"/>
    </row>
    <row r="10891" spans="2:15" x14ac:dyDescent="0.4">
      <c r="B10891" s="63"/>
      <c r="C10891" s="37"/>
      <c r="D10891" s="37"/>
      <c r="E10891" s="37"/>
      <c r="F10891" s="37"/>
      <c r="G10891" s="38"/>
      <c r="H10891" s="37"/>
      <c r="I10891" s="41"/>
      <c r="J10891" s="41"/>
      <c r="K10891" s="37"/>
      <c r="L10891" s="37"/>
      <c r="M10891" s="37"/>
      <c r="N10891" s="37"/>
      <c r="O10891" s="38"/>
    </row>
    <row r="10892" spans="2:15" x14ac:dyDescent="0.4">
      <c r="B10892" s="63"/>
      <c r="C10892" s="37"/>
      <c r="D10892" s="37"/>
      <c r="E10892" s="37"/>
      <c r="F10892" s="37"/>
      <c r="G10892" s="38"/>
      <c r="H10892" s="37"/>
      <c r="I10892" s="41"/>
      <c r="J10892" s="41"/>
      <c r="K10892" s="37"/>
      <c r="L10892" s="37"/>
      <c r="M10892" s="37"/>
      <c r="N10892" s="37"/>
      <c r="O10892" s="38"/>
    </row>
    <row r="10893" spans="2:15" x14ac:dyDescent="0.4">
      <c r="B10893" s="63"/>
      <c r="C10893" s="37"/>
      <c r="D10893" s="37"/>
      <c r="E10893" s="37"/>
      <c r="F10893" s="37"/>
      <c r="G10893" s="38"/>
      <c r="H10893" s="37"/>
      <c r="I10893" s="41"/>
      <c r="J10893" s="41"/>
      <c r="K10893" s="37"/>
      <c r="L10893" s="37"/>
      <c r="M10893" s="37"/>
      <c r="N10893" s="37"/>
      <c r="O10893" s="38"/>
    </row>
    <row r="10894" spans="2:15" x14ac:dyDescent="0.4">
      <c r="B10894" s="63"/>
      <c r="C10894" s="37"/>
      <c r="D10894" s="37"/>
      <c r="E10894" s="37"/>
      <c r="F10894" s="37"/>
      <c r="G10894" s="38"/>
      <c r="H10894" s="37"/>
      <c r="I10894" s="41"/>
      <c r="J10894" s="41"/>
      <c r="K10894" s="37"/>
      <c r="L10894" s="37"/>
      <c r="M10894" s="37"/>
      <c r="N10894" s="37"/>
      <c r="O10894" s="38"/>
    </row>
    <row r="10895" spans="2:15" x14ac:dyDescent="0.4">
      <c r="B10895" s="63"/>
      <c r="C10895" s="37"/>
      <c r="D10895" s="37"/>
      <c r="E10895" s="37"/>
      <c r="F10895" s="37"/>
      <c r="G10895" s="38"/>
      <c r="H10895" s="37"/>
      <c r="I10895" s="41"/>
      <c r="J10895" s="41"/>
      <c r="K10895" s="37"/>
      <c r="L10895" s="37"/>
      <c r="M10895" s="37"/>
      <c r="N10895" s="37"/>
      <c r="O10895" s="38"/>
    </row>
    <row r="10896" spans="2:15" x14ac:dyDescent="0.4">
      <c r="B10896" s="63"/>
      <c r="C10896" s="37"/>
      <c r="D10896" s="37"/>
      <c r="E10896" s="37"/>
      <c r="F10896" s="37"/>
      <c r="G10896" s="38"/>
      <c r="H10896" s="37"/>
      <c r="I10896" s="41"/>
      <c r="J10896" s="41"/>
      <c r="K10896" s="37"/>
      <c r="L10896" s="37"/>
      <c r="M10896" s="37"/>
      <c r="N10896" s="37"/>
      <c r="O10896" s="38"/>
    </row>
    <row r="10897" spans="2:15" x14ac:dyDescent="0.4">
      <c r="B10897" s="63"/>
      <c r="C10897" s="37"/>
      <c r="D10897" s="37"/>
      <c r="E10897" s="37"/>
      <c r="F10897" s="37"/>
      <c r="G10897" s="38"/>
      <c r="H10897" s="37"/>
      <c r="I10897" s="41"/>
      <c r="J10897" s="41"/>
      <c r="K10897" s="37"/>
      <c r="L10897" s="37"/>
      <c r="M10897" s="37"/>
      <c r="N10897" s="37"/>
      <c r="O10897" s="38"/>
    </row>
    <row r="10898" spans="2:15" x14ac:dyDescent="0.4">
      <c r="B10898" s="63"/>
      <c r="C10898" s="37"/>
      <c r="D10898" s="37"/>
      <c r="E10898" s="37"/>
      <c r="F10898" s="37"/>
      <c r="G10898" s="38"/>
      <c r="H10898" s="37"/>
      <c r="I10898" s="41"/>
      <c r="J10898" s="41"/>
      <c r="K10898" s="37"/>
      <c r="L10898" s="37"/>
      <c r="M10898" s="37"/>
      <c r="N10898" s="37"/>
      <c r="O10898" s="38"/>
    </row>
    <row r="10899" spans="2:15" x14ac:dyDescent="0.4">
      <c r="B10899" s="63"/>
      <c r="C10899" s="37"/>
      <c r="D10899" s="37"/>
      <c r="E10899" s="37"/>
      <c r="F10899" s="37"/>
      <c r="G10899" s="38"/>
      <c r="H10899" s="37"/>
      <c r="I10899" s="41"/>
      <c r="J10899" s="41"/>
      <c r="K10899" s="37"/>
      <c r="L10899" s="37"/>
      <c r="M10899" s="37"/>
      <c r="N10899" s="37"/>
      <c r="O10899" s="38"/>
    </row>
    <row r="10900" spans="2:15" x14ac:dyDescent="0.4">
      <c r="B10900" s="63"/>
      <c r="C10900" s="37"/>
      <c r="D10900" s="37"/>
      <c r="E10900" s="37"/>
      <c r="F10900" s="37"/>
      <c r="G10900" s="38"/>
      <c r="H10900" s="37"/>
      <c r="I10900" s="41"/>
      <c r="J10900" s="41"/>
      <c r="K10900" s="37"/>
      <c r="L10900" s="37"/>
      <c r="M10900" s="37"/>
      <c r="N10900" s="37"/>
      <c r="O10900" s="38"/>
    </row>
    <row r="10901" spans="2:15" x14ac:dyDescent="0.4">
      <c r="B10901" s="63"/>
      <c r="C10901" s="37"/>
      <c r="D10901" s="37"/>
      <c r="E10901" s="37"/>
      <c r="F10901" s="37"/>
      <c r="G10901" s="38"/>
      <c r="H10901" s="37"/>
      <c r="I10901" s="41"/>
      <c r="J10901" s="41"/>
      <c r="K10901" s="37"/>
      <c r="L10901" s="37"/>
      <c r="M10901" s="37"/>
      <c r="N10901" s="37"/>
      <c r="O10901" s="38"/>
    </row>
    <row r="10902" spans="2:15" x14ac:dyDescent="0.4">
      <c r="B10902" s="63"/>
      <c r="C10902" s="37"/>
      <c r="D10902" s="37"/>
      <c r="E10902" s="37"/>
      <c r="F10902" s="37"/>
      <c r="G10902" s="38"/>
      <c r="H10902" s="37"/>
      <c r="I10902" s="41"/>
      <c r="J10902" s="41"/>
      <c r="K10902" s="37"/>
      <c r="L10902" s="37"/>
      <c r="M10902" s="37"/>
      <c r="N10902" s="37"/>
      <c r="O10902" s="38"/>
    </row>
    <row r="10903" spans="2:15" x14ac:dyDescent="0.4">
      <c r="B10903" s="63"/>
      <c r="C10903" s="37"/>
      <c r="D10903" s="37"/>
      <c r="E10903" s="37"/>
      <c r="F10903" s="37"/>
      <c r="G10903" s="38"/>
      <c r="H10903" s="37"/>
      <c r="I10903" s="41"/>
      <c r="J10903" s="41"/>
      <c r="K10903" s="37"/>
      <c r="L10903" s="37"/>
      <c r="M10903" s="37"/>
      <c r="N10903" s="37"/>
      <c r="O10903" s="38"/>
    </row>
    <row r="10904" spans="2:15" x14ac:dyDescent="0.4">
      <c r="B10904" s="63"/>
      <c r="C10904" s="37"/>
      <c r="D10904" s="37"/>
      <c r="E10904" s="37"/>
      <c r="F10904" s="37"/>
      <c r="G10904" s="38"/>
      <c r="H10904" s="37"/>
      <c r="I10904" s="41"/>
      <c r="J10904" s="41"/>
      <c r="K10904" s="37"/>
      <c r="L10904" s="37"/>
      <c r="M10904" s="37"/>
      <c r="N10904" s="37"/>
      <c r="O10904" s="38"/>
    </row>
    <row r="10905" spans="2:15" x14ac:dyDescent="0.4">
      <c r="B10905" s="63"/>
      <c r="C10905" s="37"/>
      <c r="D10905" s="37"/>
      <c r="E10905" s="37"/>
      <c r="F10905" s="37"/>
      <c r="G10905" s="38"/>
      <c r="H10905" s="37"/>
      <c r="I10905" s="41"/>
      <c r="J10905" s="41"/>
      <c r="K10905" s="37"/>
      <c r="L10905" s="37"/>
      <c r="M10905" s="37"/>
      <c r="N10905" s="37"/>
      <c r="O10905" s="38"/>
    </row>
    <row r="10906" spans="2:15" x14ac:dyDescent="0.4">
      <c r="B10906" s="63"/>
      <c r="C10906" s="37"/>
      <c r="D10906" s="37"/>
      <c r="E10906" s="37"/>
      <c r="F10906" s="37"/>
      <c r="G10906" s="38"/>
      <c r="H10906" s="37"/>
      <c r="I10906" s="41"/>
      <c r="J10906" s="41"/>
      <c r="K10906" s="37"/>
      <c r="L10906" s="37"/>
      <c r="M10906" s="37"/>
      <c r="N10906" s="37"/>
      <c r="O10906" s="38"/>
    </row>
    <row r="10907" spans="2:15" x14ac:dyDescent="0.4">
      <c r="B10907" s="63"/>
      <c r="C10907" s="37"/>
      <c r="D10907" s="37"/>
      <c r="E10907" s="37"/>
      <c r="F10907" s="37"/>
      <c r="G10907" s="38"/>
      <c r="H10907" s="37"/>
      <c r="I10907" s="41"/>
      <c r="J10907" s="41"/>
      <c r="K10907" s="37"/>
      <c r="L10907" s="37"/>
      <c r="M10907" s="37"/>
      <c r="N10907" s="37"/>
      <c r="O10907" s="38"/>
    </row>
    <row r="10908" spans="2:15" x14ac:dyDescent="0.4">
      <c r="B10908" s="63"/>
      <c r="C10908" s="37"/>
      <c r="D10908" s="37"/>
      <c r="E10908" s="37"/>
      <c r="F10908" s="37"/>
      <c r="G10908" s="38"/>
      <c r="H10908" s="37"/>
      <c r="I10908" s="41"/>
      <c r="J10908" s="41"/>
      <c r="K10908" s="37"/>
      <c r="L10908" s="37"/>
      <c r="M10908" s="37"/>
      <c r="N10908" s="37"/>
      <c r="O10908" s="38"/>
    </row>
    <row r="10909" spans="2:15" x14ac:dyDescent="0.4">
      <c r="B10909" s="63"/>
      <c r="C10909" s="37"/>
      <c r="D10909" s="37"/>
      <c r="E10909" s="37"/>
      <c r="F10909" s="37"/>
      <c r="G10909" s="38"/>
      <c r="H10909" s="37"/>
      <c r="I10909" s="41"/>
      <c r="J10909" s="41"/>
      <c r="K10909" s="37"/>
      <c r="L10909" s="37"/>
      <c r="M10909" s="37"/>
      <c r="N10909" s="37"/>
      <c r="O10909" s="38"/>
    </row>
    <row r="10910" spans="2:15" x14ac:dyDescent="0.4">
      <c r="B10910" s="63"/>
      <c r="C10910" s="37"/>
      <c r="D10910" s="37"/>
      <c r="E10910" s="37"/>
      <c r="F10910" s="37"/>
      <c r="G10910" s="38"/>
      <c r="H10910" s="37"/>
      <c r="I10910" s="41"/>
      <c r="J10910" s="41"/>
      <c r="K10910" s="37"/>
      <c r="L10910" s="37"/>
      <c r="M10910" s="37"/>
      <c r="N10910" s="37"/>
      <c r="O10910" s="38"/>
    </row>
    <row r="10911" spans="2:15" x14ac:dyDescent="0.4">
      <c r="B10911" s="63"/>
      <c r="C10911" s="37"/>
      <c r="D10911" s="37"/>
      <c r="E10911" s="37"/>
      <c r="F10911" s="37"/>
      <c r="G10911" s="38"/>
      <c r="H10911" s="37"/>
      <c r="I10911" s="41"/>
      <c r="J10911" s="41"/>
      <c r="K10911" s="37"/>
      <c r="L10911" s="37"/>
      <c r="M10911" s="37"/>
      <c r="N10911" s="37"/>
      <c r="O10911" s="38"/>
    </row>
    <row r="10912" spans="2:15" x14ac:dyDescent="0.4">
      <c r="B10912" s="63"/>
      <c r="C10912" s="37"/>
      <c r="D10912" s="37"/>
      <c r="E10912" s="37"/>
      <c r="F10912" s="37"/>
      <c r="G10912" s="38"/>
      <c r="H10912" s="37"/>
      <c r="I10912" s="41"/>
      <c r="J10912" s="41"/>
      <c r="K10912" s="37"/>
      <c r="L10912" s="37"/>
      <c r="M10912" s="37"/>
      <c r="N10912" s="37"/>
      <c r="O10912" s="38"/>
    </row>
    <row r="10913" spans="2:15" x14ac:dyDescent="0.4">
      <c r="B10913" s="63"/>
      <c r="C10913" s="37"/>
      <c r="D10913" s="37"/>
      <c r="E10913" s="37"/>
      <c r="F10913" s="37"/>
      <c r="G10913" s="38"/>
      <c r="H10913" s="37"/>
      <c r="I10913" s="41"/>
      <c r="J10913" s="41"/>
      <c r="K10913" s="37"/>
      <c r="L10913" s="37"/>
      <c r="M10913" s="37"/>
      <c r="N10913" s="37"/>
      <c r="O10913" s="38"/>
    </row>
    <row r="10914" spans="2:15" x14ac:dyDescent="0.4">
      <c r="B10914" s="63"/>
      <c r="C10914" s="37"/>
      <c r="D10914" s="37"/>
      <c r="E10914" s="37"/>
      <c r="F10914" s="37"/>
      <c r="G10914" s="38"/>
      <c r="H10914" s="37"/>
      <c r="I10914" s="41"/>
      <c r="J10914" s="41"/>
      <c r="K10914" s="37"/>
      <c r="L10914" s="37"/>
      <c r="M10914" s="37"/>
      <c r="N10914" s="37"/>
      <c r="O10914" s="38"/>
    </row>
    <row r="10915" spans="2:15" x14ac:dyDescent="0.4">
      <c r="B10915" s="63"/>
      <c r="C10915" s="37"/>
      <c r="D10915" s="37"/>
      <c r="E10915" s="37"/>
      <c r="F10915" s="37"/>
      <c r="G10915" s="38"/>
      <c r="H10915" s="37"/>
      <c r="I10915" s="41"/>
      <c r="J10915" s="41"/>
      <c r="K10915" s="37"/>
      <c r="L10915" s="37"/>
      <c r="M10915" s="37"/>
      <c r="N10915" s="37"/>
      <c r="O10915" s="38"/>
    </row>
    <row r="10916" spans="2:15" x14ac:dyDescent="0.4">
      <c r="B10916" s="63"/>
      <c r="C10916" s="37"/>
      <c r="D10916" s="37"/>
      <c r="E10916" s="37"/>
      <c r="F10916" s="37"/>
      <c r="G10916" s="38"/>
      <c r="H10916" s="37"/>
      <c r="I10916" s="41"/>
      <c r="J10916" s="41"/>
      <c r="K10916" s="37"/>
      <c r="L10916" s="37"/>
      <c r="M10916" s="37"/>
      <c r="N10916" s="37"/>
      <c r="O10916" s="38"/>
    </row>
    <row r="10917" spans="2:15" x14ac:dyDescent="0.4">
      <c r="B10917" s="63"/>
      <c r="C10917" s="37"/>
      <c r="D10917" s="37"/>
      <c r="E10917" s="37"/>
      <c r="F10917" s="37"/>
      <c r="G10917" s="38"/>
      <c r="H10917" s="37"/>
      <c r="I10917" s="41"/>
      <c r="J10917" s="41"/>
      <c r="K10917" s="37"/>
      <c r="L10917" s="37"/>
      <c r="M10917" s="37"/>
      <c r="N10917" s="37"/>
      <c r="O10917" s="38"/>
    </row>
    <row r="10918" spans="2:15" x14ac:dyDescent="0.4">
      <c r="B10918" s="63"/>
      <c r="C10918" s="37"/>
      <c r="D10918" s="37"/>
      <c r="E10918" s="37"/>
      <c r="F10918" s="37"/>
      <c r="G10918" s="38"/>
      <c r="H10918" s="37"/>
      <c r="I10918" s="41"/>
      <c r="J10918" s="41"/>
      <c r="K10918" s="37"/>
      <c r="L10918" s="37"/>
      <c r="M10918" s="37"/>
      <c r="N10918" s="37"/>
      <c r="O10918" s="38"/>
    </row>
    <row r="10919" spans="2:15" x14ac:dyDescent="0.4">
      <c r="B10919" s="63"/>
      <c r="C10919" s="37"/>
      <c r="D10919" s="37"/>
      <c r="E10919" s="37"/>
      <c r="F10919" s="37"/>
      <c r="G10919" s="38"/>
      <c r="H10919" s="37"/>
      <c r="I10919" s="41"/>
      <c r="J10919" s="41"/>
      <c r="K10919" s="37"/>
      <c r="L10919" s="37"/>
      <c r="M10919" s="37"/>
      <c r="N10919" s="37"/>
      <c r="O10919" s="38"/>
    </row>
    <row r="10920" spans="2:15" x14ac:dyDescent="0.4">
      <c r="B10920" s="63"/>
      <c r="C10920" s="37"/>
      <c r="D10920" s="37"/>
      <c r="E10920" s="37"/>
      <c r="F10920" s="37"/>
      <c r="G10920" s="38"/>
      <c r="H10920" s="37"/>
      <c r="I10920" s="41"/>
      <c r="J10920" s="41"/>
      <c r="K10920" s="37"/>
      <c r="L10920" s="37"/>
      <c r="M10920" s="37"/>
      <c r="N10920" s="37"/>
      <c r="O10920" s="38"/>
    </row>
    <row r="10921" spans="2:15" x14ac:dyDescent="0.4">
      <c r="B10921" s="63"/>
      <c r="C10921" s="37"/>
      <c r="D10921" s="37"/>
      <c r="E10921" s="37"/>
      <c r="F10921" s="37"/>
      <c r="G10921" s="38"/>
      <c r="H10921" s="37"/>
      <c r="I10921" s="41"/>
      <c r="J10921" s="41"/>
      <c r="K10921" s="37"/>
      <c r="L10921" s="37"/>
      <c r="M10921" s="37"/>
      <c r="N10921" s="37"/>
      <c r="O10921" s="38"/>
    </row>
    <row r="10922" spans="2:15" x14ac:dyDescent="0.4">
      <c r="B10922" s="63"/>
      <c r="C10922" s="37"/>
      <c r="D10922" s="37"/>
      <c r="E10922" s="37"/>
      <c r="F10922" s="37"/>
      <c r="G10922" s="38"/>
      <c r="H10922" s="37"/>
      <c r="I10922" s="41"/>
      <c r="J10922" s="41"/>
      <c r="K10922" s="37"/>
      <c r="L10922" s="37"/>
      <c r="M10922" s="37"/>
      <c r="N10922" s="37"/>
      <c r="O10922" s="38"/>
    </row>
    <row r="10923" spans="2:15" x14ac:dyDescent="0.4">
      <c r="B10923" s="63"/>
      <c r="C10923" s="37"/>
      <c r="D10923" s="37"/>
      <c r="E10923" s="37"/>
      <c r="F10923" s="37"/>
      <c r="G10923" s="38"/>
      <c r="H10923" s="37"/>
      <c r="I10923" s="41"/>
      <c r="J10923" s="41"/>
      <c r="K10923" s="37"/>
      <c r="L10923" s="37"/>
      <c r="M10923" s="37"/>
      <c r="N10923" s="37"/>
      <c r="O10923" s="38"/>
    </row>
    <row r="10924" spans="2:15" x14ac:dyDescent="0.4">
      <c r="B10924" s="63"/>
      <c r="C10924" s="37"/>
      <c r="D10924" s="37"/>
      <c r="E10924" s="37"/>
      <c r="F10924" s="37"/>
      <c r="G10924" s="38"/>
      <c r="H10924" s="37"/>
      <c r="I10924" s="41"/>
      <c r="J10924" s="41"/>
      <c r="K10924" s="37"/>
      <c r="L10924" s="37"/>
      <c r="M10924" s="37"/>
      <c r="N10924" s="37"/>
      <c r="O10924" s="38"/>
    </row>
    <row r="10925" spans="2:15" x14ac:dyDescent="0.4">
      <c r="B10925" s="63"/>
      <c r="C10925" s="37"/>
      <c r="D10925" s="37"/>
      <c r="E10925" s="37"/>
      <c r="F10925" s="37"/>
      <c r="G10925" s="38"/>
      <c r="H10925" s="37"/>
      <c r="I10925" s="41"/>
      <c r="J10925" s="41"/>
      <c r="K10925" s="37"/>
      <c r="L10925" s="37"/>
      <c r="M10925" s="37"/>
      <c r="N10925" s="37"/>
      <c r="O10925" s="38"/>
    </row>
    <row r="10926" spans="2:15" x14ac:dyDescent="0.4">
      <c r="B10926" s="63"/>
      <c r="C10926" s="37"/>
      <c r="D10926" s="37"/>
      <c r="E10926" s="37"/>
      <c r="F10926" s="37"/>
      <c r="G10926" s="38"/>
      <c r="H10926" s="37"/>
      <c r="I10926" s="41"/>
      <c r="J10926" s="41"/>
      <c r="K10926" s="37"/>
      <c r="L10926" s="37"/>
      <c r="M10926" s="37"/>
      <c r="N10926" s="37"/>
      <c r="O10926" s="38"/>
    </row>
    <row r="10927" spans="2:15" x14ac:dyDescent="0.4">
      <c r="B10927" s="63"/>
      <c r="C10927" s="37"/>
      <c r="D10927" s="37"/>
      <c r="E10927" s="37"/>
      <c r="F10927" s="37"/>
      <c r="G10927" s="38"/>
      <c r="H10927" s="37"/>
      <c r="I10927" s="41"/>
      <c r="J10927" s="41"/>
      <c r="K10927" s="37"/>
      <c r="L10927" s="37"/>
      <c r="M10927" s="37"/>
      <c r="N10927" s="37"/>
      <c r="O10927" s="38"/>
    </row>
    <row r="10928" spans="2:15" x14ac:dyDescent="0.4">
      <c r="B10928" s="63"/>
      <c r="C10928" s="37"/>
      <c r="D10928" s="37"/>
      <c r="E10928" s="37"/>
      <c r="F10928" s="37"/>
      <c r="G10928" s="38"/>
      <c r="H10928" s="37"/>
      <c r="I10928" s="41"/>
      <c r="J10928" s="41"/>
      <c r="K10928" s="37"/>
      <c r="L10928" s="37"/>
      <c r="M10928" s="37"/>
      <c r="N10928" s="37"/>
      <c r="O10928" s="38"/>
    </row>
    <row r="10929" spans="2:15" x14ac:dyDescent="0.4">
      <c r="B10929" s="63"/>
      <c r="C10929" s="37"/>
      <c r="D10929" s="37"/>
      <c r="E10929" s="37"/>
      <c r="F10929" s="37"/>
      <c r="G10929" s="38"/>
      <c r="H10929" s="37"/>
      <c r="I10929" s="41"/>
      <c r="J10929" s="41"/>
      <c r="K10929" s="37"/>
      <c r="L10929" s="37"/>
      <c r="M10929" s="37"/>
      <c r="N10929" s="37"/>
      <c r="O10929" s="38"/>
    </row>
    <row r="10930" spans="2:15" x14ac:dyDescent="0.4">
      <c r="B10930" s="63"/>
      <c r="C10930" s="37"/>
      <c r="D10930" s="37"/>
      <c r="E10930" s="37"/>
      <c r="F10930" s="37"/>
      <c r="G10930" s="38"/>
      <c r="H10930" s="37"/>
      <c r="I10930" s="41"/>
      <c r="J10930" s="41"/>
      <c r="K10930" s="37"/>
      <c r="L10930" s="37"/>
      <c r="M10930" s="37"/>
      <c r="N10930" s="37"/>
      <c r="O10930" s="38"/>
    </row>
    <row r="10931" spans="2:15" x14ac:dyDescent="0.4">
      <c r="B10931" s="63"/>
      <c r="C10931" s="37"/>
      <c r="D10931" s="37"/>
      <c r="E10931" s="37"/>
      <c r="F10931" s="37"/>
      <c r="G10931" s="38"/>
      <c r="H10931" s="37"/>
      <c r="I10931" s="41"/>
      <c r="J10931" s="41"/>
      <c r="K10931" s="37"/>
      <c r="L10931" s="37"/>
      <c r="M10931" s="37"/>
      <c r="N10931" s="37"/>
      <c r="O10931" s="38"/>
    </row>
    <row r="10932" spans="2:15" x14ac:dyDescent="0.4">
      <c r="B10932" s="63"/>
      <c r="C10932" s="37"/>
      <c r="D10932" s="37"/>
      <c r="E10932" s="37"/>
      <c r="F10932" s="37"/>
      <c r="G10932" s="38"/>
      <c r="H10932" s="37"/>
      <c r="I10932" s="41"/>
      <c r="J10932" s="41"/>
      <c r="K10932" s="37"/>
      <c r="L10932" s="37"/>
      <c r="M10932" s="37"/>
      <c r="N10932" s="37"/>
      <c r="O10932" s="38"/>
    </row>
    <row r="10933" spans="2:15" x14ac:dyDescent="0.4">
      <c r="B10933" s="63"/>
      <c r="C10933" s="37"/>
      <c r="D10933" s="37"/>
      <c r="E10933" s="37"/>
      <c r="F10933" s="37"/>
      <c r="G10933" s="38"/>
      <c r="H10933" s="37"/>
      <c r="I10933" s="41"/>
      <c r="J10933" s="41"/>
      <c r="K10933" s="37"/>
      <c r="L10933" s="37"/>
      <c r="M10933" s="37"/>
      <c r="N10933" s="37"/>
      <c r="O10933" s="38"/>
    </row>
    <row r="10934" spans="2:15" x14ac:dyDescent="0.4">
      <c r="B10934" s="63"/>
      <c r="C10934" s="37"/>
      <c r="D10934" s="37"/>
      <c r="E10934" s="37"/>
      <c r="F10934" s="37"/>
      <c r="G10934" s="38"/>
      <c r="H10934" s="37"/>
      <c r="I10934" s="41"/>
      <c r="J10934" s="41"/>
      <c r="K10934" s="37"/>
      <c r="L10934" s="37"/>
      <c r="M10934" s="37"/>
      <c r="N10934" s="37"/>
      <c r="O10934" s="38"/>
    </row>
    <row r="10935" spans="2:15" x14ac:dyDescent="0.4">
      <c r="B10935" s="63"/>
      <c r="C10935" s="37"/>
      <c r="D10935" s="37"/>
      <c r="E10935" s="37"/>
      <c r="F10935" s="37"/>
      <c r="G10935" s="38"/>
      <c r="H10935" s="37"/>
      <c r="I10935" s="41"/>
      <c r="J10935" s="41"/>
      <c r="K10935" s="37"/>
      <c r="L10935" s="37"/>
      <c r="M10935" s="37"/>
      <c r="N10935" s="37"/>
      <c r="O10935" s="38"/>
    </row>
    <row r="10936" spans="2:15" x14ac:dyDescent="0.4">
      <c r="B10936" s="63"/>
      <c r="C10936" s="37"/>
      <c r="D10936" s="37"/>
      <c r="E10936" s="37"/>
      <c r="F10936" s="37"/>
      <c r="G10936" s="38"/>
      <c r="H10936" s="37"/>
      <c r="I10936" s="41"/>
      <c r="J10936" s="41"/>
      <c r="K10936" s="37"/>
      <c r="L10936" s="37"/>
      <c r="M10936" s="37"/>
      <c r="N10936" s="37"/>
      <c r="O10936" s="38"/>
    </row>
    <row r="10937" spans="2:15" x14ac:dyDescent="0.4">
      <c r="B10937" s="63"/>
      <c r="C10937" s="37"/>
      <c r="D10937" s="37"/>
      <c r="E10937" s="37"/>
      <c r="F10937" s="37"/>
      <c r="G10937" s="38"/>
      <c r="H10937" s="37"/>
      <c r="I10937" s="41"/>
      <c r="J10937" s="41"/>
      <c r="K10937" s="37"/>
      <c r="L10937" s="37"/>
      <c r="M10937" s="37"/>
      <c r="N10937" s="37"/>
      <c r="O10937" s="38"/>
    </row>
    <row r="10938" spans="2:15" x14ac:dyDescent="0.4">
      <c r="B10938" s="63"/>
      <c r="C10938" s="37"/>
      <c r="D10938" s="37"/>
      <c r="E10938" s="37"/>
      <c r="F10938" s="37"/>
      <c r="G10938" s="38"/>
      <c r="H10938" s="37"/>
      <c r="I10938" s="41"/>
      <c r="J10938" s="41"/>
      <c r="K10938" s="37"/>
      <c r="L10938" s="37"/>
      <c r="M10938" s="37"/>
      <c r="N10938" s="37"/>
      <c r="O10938" s="38"/>
    </row>
    <row r="10939" spans="2:15" x14ac:dyDescent="0.4">
      <c r="B10939" s="63"/>
      <c r="C10939" s="37"/>
      <c r="D10939" s="37"/>
      <c r="E10939" s="37"/>
      <c r="F10939" s="37"/>
      <c r="G10939" s="38"/>
      <c r="H10939" s="37"/>
      <c r="I10939" s="41"/>
      <c r="J10939" s="41"/>
      <c r="K10939" s="37"/>
      <c r="L10939" s="37"/>
      <c r="M10939" s="37"/>
      <c r="N10939" s="37"/>
      <c r="O10939" s="38"/>
    </row>
    <row r="10940" spans="2:15" x14ac:dyDescent="0.4">
      <c r="B10940" s="63"/>
      <c r="C10940" s="37"/>
      <c r="D10940" s="37"/>
      <c r="E10940" s="37"/>
      <c r="F10940" s="37"/>
      <c r="G10940" s="38"/>
      <c r="H10940" s="37"/>
      <c r="I10940" s="41"/>
      <c r="J10940" s="41"/>
      <c r="K10940" s="37"/>
      <c r="L10940" s="37"/>
      <c r="M10940" s="37"/>
      <c r="N10940" s="37"/>
      <c r="O10940" s="38"/>
    </row>
    <row r="10941" spans="2:15" x14ac:dyDescent="0.4">
      <c r="B10941" s="63"/>
      <c r="C10941" s="37"/>
      <c r="D10941" s="37"/>
      <c r="E10941" s="37"/>
      <c r="F10941" s="37"/>
      <c r="G10941" s="38"/>
      <c r="H10941" s="37"/>
      <c r="I10941" s="41"/>
      <c r="J10941" s="41"/>
      <c r="K10941" s="37"/>
      <c r="L10941" s="37"/>
      <c r="M10941" s="37"/>
      <c r="N10941" s="37"/>
      <c r="O10941" s="38"/>
    </row>
    <row r="10942" spans="2:15" x14ac:dyDescent="0.4">
      <c r="B10942" s="63"/>
      <c r="C10942" s="37"/>
      <c r="D10942" s="37"/>
      <c r="E10942" s="37"/>
      <c r="F10942" s="37"/>
      <c r="G10942" s="38"/>
      <c r="H10942" s="37"/>
      <c r="I10942" s="41"/>
      <c r="J10942" s="41"/>
      <c r="K10942" s="37"/>
      <c r="L10942" s="37"/>
      <c r="M10942" s="37"/>
      <c r="N10942" s="37"/>
      <c r="O10942" s="38"/>
    </row>
    <row r="10943" spans="2:15" x14ac:dyDescent="0.4">
      <c r="B10943" s="63"/>
      <c r="C10943" s="37"/>
      <c r="D10943" s="37"/>
      <c r="E10943" s="37"/>
      <c r="F10943" s="37"/>
      <c r="G10943" s="38"/>
      <c r="H10943" s="37"/>
      <c r="I10943" s="41"/>
      <c r="J10943" s="41"/>
      <c r="K10943" s="37"/>
      <c r="L10943" s="37"/>
      <c r="M10943" s="37"/>
      <c r="N10943" s="37"/>
      <c r="O10943" s="38"/>
    </row>
    <row r="10944" spans="2:15" x14ac:dyDescent="0.4">
      <c r="B10944" s="63"/>
      <c r="C10944" s="37"/>
      <c r="D10944" s="37"/>
      <c r="E10944" s="37"/>
      <c r="F10944" s="37"/>
      <c r="G10944" s="38"/>
      <c r="H10944" s="37"/>
      <c r="I10944" s="41"/>
      <c r="J10944" s="41"/>
      <c r="K10944" s="37"/>
      <c r="L10944" s="37"/>
      <c r="M10944" s="37"/>
      <c r="N10944" s="37"/>
      <c r="O10944" s="38"/>
    </row>
    <row r="10945" spans="2:15" x14ac:dyDescent="0.4">
      <c r="B10945" s="63"/>
      <c r="C10945" s="37"/>
      <c r="D10945" s="37"/>
      <c r="E10945" s="37"/>
      <c r="F10945" s="37"/>
      <c r="G10945" s="38"/>
      <c r="H10945" s="37"/>
      <c r="I10945" s="41"/>
      <c r="J10945" s="41"/>
      <c r="K10945" s="37"/>
      <c r="L10945" s="37"/>
      <c r="M10945" s="37"/>
      <c r="N10945" s="37"/>
      <c r="O10945" s="38"/>
    </row>
    <row r="10946" spans="2:15" x14ac:dyDescent="0.4">
      <c r="B10946" s="63"/>
      <c r="C10946" s="37"/>
      <c r="D10946" s="37"/>
      <c r="E10946" s="37"/>
      <c r="F10946" s="37"/>
      <c r="G10946" s="38"/>
      <c r="H10946" s="37"/>
      <c r="I10946" s="41"/>
      <c r="J10946" s="41"/>
      <c r="K10946" s="37"/>
      <c r="L10946" s="37"/>
      <c r="M10946" s="37"/>
      <c r="N10946" s="37"/>
      <c r="O10946" s="38"/>
    </row>
    <row r="10947" spans="2:15" x14ac:dyDescent="0.4">
      <c r="B10947" s="63"/>
      <c r="C10947" s="37"/>
      <c r="D10947" s="37"/>
      <c r="E10947" s="37"/>
      <c r="F10947" s="37"/>
      <c r="G10947" s="38"/>
      <c r="H10947" s="37"/>
      <c r="I10947" s="41"/>
      <c r="J10947" s="41"/>
      <c r="K10947" s="37"/>
      <c r="L10947" s="37"/>
      <c r="M10947" s="37"/>
      <c r="N10947" s="37"/>
      <c r="O10947" s="38"/>
    </row>
    <row r="10948" spans="2:15" x14ac:dyDescent="0.4">
      <c r="B10948" s="63"/>
      <c r="C10948" s="37"/>
      <c r="D10948" s="37"/>
      <c r="E10948" s="37"/>
      <c r="F10948" s="37"/>
      <c r="G10948" s="38"/>
      <c r="H10948" s="37"/>
      <c r="I10948" s="41"/>
      <c r="J10948" s="41"/>
      <c r="K10948" s="37"/>
      <c r="L10948" s="37"/>
      <c r="M10948" s="37"/>
      <c r="N10948" s="37"/>
      <c r="O10948" s="38"/>
    </row>
    <row r="10949" spans="2:15" x14ac:dyDescent="0.4">
      <c r="B10949" s="63"/>
      <c r="C10949" s="37"/>
      <c r="D10949" s="37"/>
      <c r="E10949" s="37"/>
      <c r="F10949" s="37"/>
      <c r="G10949" s="38"/>
      <c r="H10949" s="37"/>
      <c r="I10949" s="41"/>
      <c r="J10949" s="41"/>
      <c r="K10949" s="37"/>
      <c r="L10949" s="37"/>
      <c r="M10949" s="37"/>
      <c r="N10949" s="37"/>
      <c r="O10949" s="38"/>
    </row>
    <row r="10950" spans="2:15" x14ac:dyDescent="0.4">
      <c r="B10950" s="63"/>
      <c r="C10950" s="37"/>
      <c r="D10950" s="37"/>
      <c r="E10950" s="37"/>
      <c r="F10950" s="37"/>
      <c r="G10950" s="38"/>
      <c r="H10950" s="37"/>
      <c r="I10950" s="41"/>
      <c r="J10950" s="41"/>
      <c r="K10950" s="37"/>
      <c r="L10950" s="37"/>
      <c r="M10950" s="37"/>
      <c r="N10950" s="37"/>
      <c r="O10950" s="38"/>
    </row>
    <row r="10951" spans="2:15" x14ac:dyDescent="0.4">
      <c r="B10951" s="63"/>
      <c r="C10951" s="37"/>
      <c r="D10951" s="37"/>
      <c r="E10951" s="37"/>
      <c r="F10951" s="37"/>
      <c r="G10951" s="38"/>
      <c r="H10951" s="37"/>
      <c r="I10951" s="41"/>
      <c r="J10951" s="41"/>
      <c r="K10951" s="37"/>
      <c r="L10951" s="37"/>
      <c r="M10951" s="37"/>
      <c r="N10951" s="37"/>
      <c r="O10951" s="38"/>
    </row>
    <row r="10952" spans="2:15" x14ac:dyDescent="0.4">
      <c r="B10952" s="63"/>
      <c r="C10952" s="37"/>
      <c r="D10952" s="37"/>
      <c r="E10952" s="37"/>
      <c r="F10952" s="37"/>
      <c r="G10952" s="38"/>
      <c r="H10952" s="37"/>
      <c r="I10952" s="41"/>
      <c r="J10952" s="41"/>
      <c r="K10952" s="37"/>
      <c r="L10952" s="37"/>
      <c r="M10952" s="37"/>
      <c r="N10952" s="37"/>
      <c r="O10952" s="38"/>
    </row>
    <row r="10953" spans="2:15" x14ac:dyDescent="0.4">
      <c r="B10953" s="63"/>
      <c r="C10953" s="37"/>
      <c r="D10953" s="37"/>
      <c r="E10953" s="37"/>
      <c r="F10953" s="37"/>
      <c r="G10953" s="38"/>
      <c r="H10953" s="37"/>
      <c r="I10953" s="41"/>
      <c r="J10953" s="41"/>
      <c r="K10953" s="37"/>
      <c r="L10953" s="37"/>
      <c r="M10953" s="37"/>
      <c r="N10953" s="37"/>
      <c r="O10953" s="38"/>
    </row>
    <row r="10954" spans="2:15" x14ac:dyDescent="0.4">
      <c r="B10954" s="63"/>
      <c r="C10954" s="37"/>
      <c r="D10954" s="37"/>
      <c r="E10954" s="37"/>
      <c r="F10954" s="37"/>
      <c r="G10954" s="38"/>
      <c r="H10954" s="37"/>
      <c r="I10954" s="41"/>
      <c r="J10954" s="41"/>
      <c r="K10954" s="37"/>
      <c r="L10954" s="37"/>
      <c r="M10954" s="37"/>
      <c r="N10954" s="37"/>
      <c r="O10954" s="38"/>
    </row>
    <row r="10955" spans="2:15" x14ac:dyDescent="0.4">
      <c r="B10955" s="63"/>
      <c r="C10955" s="37"/>
      <c r="D10955" s="37"/>
      <c r="E10955" s="37"/>
      <c r="F10955" s="37"/>
      <c r="G10955" s="38"/>
      <c r="H10955" s="37"/>
      <c r="I10955" s="41"/>
      <c r="J10955" s="41"/>
      <c r="K10955" s="37"/>
      <c r="L10955" s="37"/>
      <c r="M10955" s="37"/>
      <c r="N10955" s="37"/>
      <c r="O10955" s="38"/>
    </row>
    <row r="10956" spans="2:15" x14ac:dyDescent="0.4">
      <c r="B10956" s="63"/>
      <c r="C10956" s="37"/>
      <c r="D10956" s="37"/>
      <c r="E10956" s="37"/>
      <c r="F10956" s="37"/>
      <c r="G10956" s="38"/>
      <c r="H10956" s="37"/>
      <c r="I10956" s="41"/>
      <c r="J10956" s="41"/>
      <c r="K10956" s="37"/>
      <c r="L10956" s="37"/>
      <c r="M10956" s="37"/>
      <c r="N10956" s="37"/>
      <c r="O10956" s="38"/>
    </row>
    <row r="10957" spans="2:15" x14ac:dyDescent="0.4">
      <c r="B10957" s="63"/>
      <c r="C10957" s="37"/>
      <c r="D10957" s="37"/>
      <c r="E10957" s="37"/>
      <c r="F10957" s="37"/>
      <c r="G10957" s="38"/>
      <c r="H10957" s="37"/>
      <c r="I10957" s="41"/>
      <c r="J10957" s="41"/>
      <c r="K10957" s="37"/>
      <c r="L10957" s="37"/>
      <c r="M10957" s="37"/>
      <c r="N10957" s="37"/>
      <c r="O10957" s="38"/>
    </row>
    <row r="10958" spans="2:15" x14ac:dyDescent="0.4">
      <c r="B10958" s="63"/>
      <c r="C10958" s="37"/>
      <c r="D10958" s="37"/>
      <c r="E10958" s="37"/>
      <c r="F10958" s="37"/>
      <c r="G10958" s="38"/>
      <c r="H10958" s="37"/>
      <c r="I10958" s="41"/>
      <c r="J10958" s="41"/>
      <c r="K10958" s="37"/>
      <c r="L10958" s="37"/>
      <c r="M10958" s="37"/>
      <c r="N10958" s="37"/>
      <c r="O10958" s="38"/>
    </row>
    <row r="10959" spans="2:15" x14ac:dyDescent="0.4">
      <c r="B10959" s="63"/>
      <c r="C10959" s="37"/>
      <c r="D10959" s="37"/>
      <c r="E10959" s="37"/>
      <c r="F10959" s="37"/>
      <c r="G10959" s="38"/>
      <c r="H10959" s="37"/>
      <c r="I10959" s="41"/>
      <c r="J10959" s="41"/>
      <c r="K10959" s="37"/>
      <c r="L10959" s="37"/>
      <c r="M10959" s="37"/>
      <c r="N10959" s="37"/>
      <c r="O10959" s="38"/>
    </row>
    <row r="10960" spans="2:15" x14ac:dyDescent="0.4">
      <c r="B10960" s="63"/>
      <c r="C10960" s="37"/>
      <c r="D10960" s="37"/>
      <c r="E10960" s="37"/>
      <c r="F10960" s="37"/>
      <c r="G10960" s="38"/>
      <c r="H10960" s="37"/>
      <c r="I10960" s="41"/>
      <c r="J10960" s="41"/>
      <c r="K10960" s="37"/>
      <c r="L10960" s="37"/>
      <c r="M10960" s="37"/>
      <c r="N10960" s="37"/>
      <c r="O10960" s="38"/>
    </row>
    <row r="10961" spans="2:15" x14ac:dyDescent="0.4">
      <c r="B10961" s="63"/>
      <c r="C10961" s="37"/>
      <c r="D10961" s="37"/>
      <c r="E10961" s="37"/>
      <c r="F10961" s="37"/>
      <c r="G10961" s="38"/>
      <c r="H10961" s="37"/>
      <c r="I10961" s="41"/>
      <c r="J10961" s="41"/>
      <c r="K10961" s="37"/>
      <c r="L10961" s="37"/>
      <c r="M10961" s="37"/>
      <c r="N10961" s="37"/>
      <c r="O10961" s="38"/>
    </row>
    <row r="10962" spans="2:15" x14ac:dyDescent="0.4">
      <c r="B10962" s="63"/>
      <c r="C10962" s="37"/>
      <c r="D10962" s="37"/>
      <c r="E10962" s="37"/>
      <c r="F10962" s="37"/>
      <c r="G10962" s="38"/>
      <c r="H10962" s="37"/>
      <c r="I10962" s="41"/>
      <c r="J10962" s="41"/>
      <c r="K10962" s="37"/>
      <c r="L10962" s="37"/>
      <c r="M10962" s="37"/>
      <c r="N10962" s="37"/>
      <c r="O10962" s="38"/>
    </row>
    <row r="10963" spans="2:15" x14ac:dyDescent="0.4">
      <c r="B10963" s="63"/>
      <c r="C10963" s="37"/>
      <c r="D10963" s="37"/>
      <c r="E10963" s="37"/>
      <c r="F10963" s="37"/>
      <c r="G10963" s="38"/>
      <c r="H10963" s="37"/>
      <c r="I10963" s="41"/>
      <c r="J10963" s="41"/>
      <c r="K10963" s="37"/>
      <c r="L10963" s="37"/>
      <c r="M10963" s="37"/>
      <c r="N10963" s="37"/>
      <c r="O10963" s="38"/>
    </row>
    <row r="10964" spans="2:15" x14ac:dyDescent="0.4">
      <c r="B10964" s="63"/>
      <c r="C10964" s="37"/>
      <c r="D10964" s="37"/>
      <c r="E10964" s="37"/>
      <c r="F10964" s="37"/>
      <c r="G10964" s="38"/>
      <c r="H10964" s="37"/>
      <c r="I10964" s="41"/>
      <c r="J10964" s="41"/>
      <c r="K10964" s="37"/>
      <c r="L10964" s="37"/>
      <c r="M10964" s="37"/>
      <c r="N10964" s="37"/>
      <c r="O10964" s="38"/>
    </row>
    <row r="10965" spans="2:15" x14ac:dyDescent="0.4">
      <c r="B10965" s="63"/>
      <c r="C10965" s="37"/>
      <c r="D10965" s="37"/>
      <c r="E10965" s="37"/>
      <c r="F10965" s="37"/>
      <c r="G10965" s="38"/>
      <c r="H10965" s="37"/>
      <c r="I10965" s="41"/>
      <c r="J10965" s="41"/>
      <c r="K10965" s="37"/>
      <c r="L10965" s="37"/>
      <c r="M10965" s="37"/>
      <c r="N10965" s="37"/>
      <c r="O10965" s="38"/>
    </row>
    <row r="10966" spans="2:15" x14ac:dyDescent="0.4">
      <c r="B10966" s="63"/>
      <c r="C10966" s="37"/>
      <c r="D10966" s="37"/>
      <c r="E10966" s="37"/>
      <c r="F10966" s="37"/>
      <c r="G10966" s="38"/>
      <c r="H10966" s="37"/>
      <c r="I10966" s="41"/>
      <c r="J10966" s="41"/>
      <c r="K10966" s="37"/>
      <c r="L10966" s="37"/>
      <c r="M10966" s="37"/>
      <c r="N10966" s="37"/>
      <c r="O10966" s="38"/>
    </row>
    <row r="10967" spans="2:15" x14ac:dyDescent="0.4">
      <c r="B10967" s="63"/>
      <c r="C10967" s="37"/>
      <c r="D10967" s="37"/>
      <c r="E10967" s="37"/>
      <c r="F10967" s="37"/>
      <c r="G10967" s="38"/>
      <c r="H10967" s="37"/>
      <c r="I10967" s="41"/>
      <c r="J10967" s="41"/>
      <c r="K10967" s="37"/>
      <c r="L10967" s="37"/>
      <c r="M10967" s="37"/>
      <c r="N10967" s="37"/>
      <c r="O10967" s="38"/>
    </row>
    <row r="10968" spans="2:15" x14ac:dyDescent="0.4">
      <c r="B10968" s="63"/>
      <c r="C10968" s="37"/>
      <c r="D10968" s="37"/>
      <c r="E10968" s="37"/>
      <c r="F10968" s="37"/>
      <c r="G10968" s="38"/>
      <c r="H10968" s="37"/>
      <c r="I10968" s="41"/>
      <c r="J10968" s="41"/>
      <c r="K10968" s="37"/>
      <c r="L10968" s="37"/>
      <c r="M10968" s="37"/>
      <c r="N10968" s="37"/>
      <c r="O10968" s="38"/>
    </row>
    <row r="10969" spans="2:15" x14ac:dyDescent="0.4">
      <c r="B10969" s="63"/>
      <c r="C10969" s="37"/>
      <c r="D10969" s="37"/>
      <c r="E10969" s="37"/>
      <c r="F10969" s="37"/>
      <c r="G10969" s="38"/>
      <c r="H10969" s="37"/>
      <c r="I10969" s="41"/>
      <c r="J10969" s="41"/>
      <c r="K10969" s="37"/>
      <c r="L10969" s="37"/>
      <c r="M10969" s="37"/>
      <c r="N10969" s="37"/>
      <c r="O10969" s="38"/>
    </row>
    <row r="10970" spans="2:15" x14ac:dyDescent="0.4">
      <c r="B10970" s="63"/>
      <c r="C10970" s="37"/>
      <c r="D10970" s="37"/>
      <c r="E10970" s="37"/>
      <c r="F10970" s="37"/>
      <c r="G10970" s="38"/>
      <c r="H10970" s="37"/>
      <c r="I10970" s="41"/>
      <c r="J10970" s="41"/>
      <c r="K10970" s="37"/>
      <c r="L10970" s="37"/>
      <c r="M10970" s="37"/>
      <c r="N10970" s="37"/>
      <c r="O10970" s="38"/>
    </row>
    <row r="10971" spans="2:15" x14ac:dyDescent="0.4">
      <c r="B10971" s="63"/>
      <c r="C10971" s="37"/>
      <c r="D10971" s="37"/>
      <c r="E10971" s="37"/>
      <c r="F10971" s="37"/>
      <c r="G10971" s="38"/>
      <c r="H10971" s="37"/>
      <c r="I10971" s="41"/>
      <c r="J10971" s="41"/>
      <c r="K10971" s="37"/>
      <c r="L10971" s="37"/>
      <c r="M10971" s="37"/>
      <c r="N10971" s="37"/>
      <c r="O10971" s="38"/>
    </row>
    <row r="10972" spans="2:15" x14ac:dyDescent="0.4">
      <c r="B10972" s="63"/>
      <c r="C10972" s="37"/>
      <c r="D10972" s="37"/>
      <c r="E10972" s="37"/>
      <c r="F10972" s="37"/>
      <c r="G10972" s="38"/>
      <c r="H10972" s="37"/>
      <c r="I10972" s="41"/>
      <c r="J10972" s="41"/>
      <c r="K10972" s="37"/>
      <c r="L10972" s="37"/>
      <c r="M10972" s="37"/>
      <c r="N10972" s="37"/>
      <c r="O10972" s="38"/>
    </row>
    <row r="10973" spans="2:15" x14ac:dyDescent="0.4">
      <c r="B10973" s="63"/>
      <c r="C10973" s="37"/>
      <c r="D10973" s="37"/>
      <c r="E10973" s="37"/>
      <c r="F10973" s="37"/>
      <c r="G10973" s="38"/>
      <c r="H10973" s="37"/>
      <c r="I10973" s="41"/>
      <c r="J10973" s="41"/>
      <c r="K10973" s="37"/>
      <c r="L10973" s="37"/>
      <c r="M10973" s="37"/>
      <c r="N10973" s="37"/>
      <c r="O10973" s="38"/>
    </row>
    <row r="10974" spans="2:15" x14ac:dyDescent="0.4">
      <c r="B10974" s="63"/>
      <c r="C10974" s="37"/>
      <c r="D10974" s="37"/>
      <c r="E10974" s="37"/>
      <c r="F10974" s="37"/>
      <c r="G10974" s="38"/>
      <c r="H10974" s="37"/>
      <c r="I10974" s="41"/>
      <c r="J10974" s="41"/>
      <c r="K10974" s="37"/>
      <c r="L10974" s="37"/>
      <c r="M10974" s="37"/>
      <c r="N10974" s="37"/>
      <c r="O10974" s="38"/>
    </row>
    <row r="10975" spans="2:15" x14ac:dyDescent="0.4">
      <c r="B10975" s="63"/>
      <c r="C10975" s="37"/>
      <c r="D10975" s="37"/>
      <c r="E10975" s="37"/>
      <c r="F10975" s="37"/>
      <c r="G10975" s="38"/>
      <c r="H10975" s="37"/>
      <c r="I10975" s="41"/>
      <c r="J10975" s="41"/>
      <c r="K10975" s="37"/>
      <c r="L10975" s="37"/>
      <c r="M10975" s="37"/>
      <c r="N10975" s="37"/>
      <c r="O10975" s="38"/>
    </row>
    <row r="10976" spans="2:15" x14ac:dyDescent="0.4">
      <c r="B10976" s="63"/>
      <c r="C10976" s="37"/>
      <c r="D10976" s="37"/>
      <c r="E10976" s="37"/>
      <c r="F10976" s="37"/>
      <c r="G10976" s="38"/>
      <c r="H10976" s="37"/>
      <c r="I10976" s="41"/>
      <c r="J10976" s="41"/>
      <c r="K10976" s="37"/>
      <c r="L10976" s="37"/>
      <c r="M10976" s="37"/>
      <c r="N10976" s="37"/>
      <c r="O10976" s="38"/>
    </row>
    <row r="10977" spans="2:15" x14ac:dyDescent="0.4">
      <c r="B10977" s="63"/>
      <c r="C10977" s="37"/>
      <c r="D10977" s="37"/>
      <c r="E10977" s="37"/>
      <c r="F10977" s="37"/>
      <c r="G10977" s="38"/>
      <c r="H10977" s="37"/>
      <c r="I10977" s="41"/>
      <c r="J10977" s="41"/>
      <c r="K10977" s="37"/>
      <c r="L10977" s="37"/>
      <c r="M10977" s="37"/>
      <c r="N10977" s="37"/>
      <c r="O10977" s="38"/>
    </row>
    <row r="10978" spans="2:15" x14ac:dyDescent="0.4">
      <c r="B10978" s="63"/>
      <c r="C10978" s="37"/>
      <c r="D10978" s="37"/>
      <c r="E10978" s="37"/>
      <c r="F10978" s="37"/>
      <c r="G10978" s="38"/>
      <c r="H10978" s="37"/>
      <c r="I10978" s="41"/>
      <c r="J10978" s="41"/>
      <c r="K10978" s="37"/>
      <c r="L10978" s="37"/>
      <c r="M10978" s="37"/>
      <c r="N10978" s="37"/>
      <c r="O10978" s="38"/>
    </row>
    <row r="10979" spans="2:15" x14ac:dyDescent="0.4">
      <c r="B10979" s="63"/>
      <c r="C10979" s="37"/>
      <c r="D10979" s="37"/>
      <c r="E10979" s="37"/>
      <c r="F10979" s="37"/>
      <c r="G10979" s="38"/>
      <c r="H10979" s="37"/>
      <c r="I10979" s="41"/>
      <c r="J10979" s="41"/>
      <c r="K10979" s="37"/>
      <c r="L10979" s="37"/>
      <c r="M10979" s="37"/>
      <c r="N10979" s="37"/>
      <c r="O10979" s="38"/>
    </row>
    <row r="10980" spans="2:15" x14ac:dyDescent="0.4">
      <c r="B10980" s="63"/>
      <c r="C10980" s="37"/>
      <c r="D10980" s="37"/>
      <c r="E10980" s="37"/>
      <c r="F10980" s="37"/>
      <c r="G10980" s="38"/>
      <c r="H10980" s="37"/>
      <c r="I10980" s="41"/>
      <c r="J10980" s="41"/>
      <c r="K10980" s="37"/>
      <c r="L10980" s="37"/>
      <c r="M10980" s="37"/>
      <c r="N10980" s="37"/>
      <c r="O10980" s="38"/>
    </row>
    <row r="10981" spans="2:15" x14ac:dyDescent="0.4">
      <c r="B10981" s="63"/>
      <c r="C10981" s="37"/>
      <c r="D10981" s="37"/>
      <c r="E10981" s="37"/>
      <c r="F10981" s="37"/>
      <c r="G10981" s="38"/>
      <c r="H10981" s="37"/>
      <c r="I10981" s="41"/>
      <c r="J10981" s="41"/>
      <c r="K10981" s="37"/>
      <c r="L10981" s="37"/>
      <c r="M10981" s="37"/>
      <c r="N10981" s="37"/>
      <c r="O10981" s="38"/>
    </row>
    <row r="10982" spans="2:15" x14ac:dyDescent="0.4">
      <c r="B10982" s="63"/>
      <c r="C10982" s="37"/>
      <c r="D10982" s="37"/>
      <c r="E10982" s="37"/>
      <c r="F10982" s="37"/>
      <c r="G10982" s="38"/>
      <c r="H10982" s="37"/>
      <c r="I10982" s="41"/>
      <c r="J10982" s="41"/>
      <c r="K10982" s="37"/>
      <c r="L10982" s="37"/>
      <c r="M10982" s="37"/>
      <c r="N10982" s="37"/>
      <c r="O10982" s="38"/>
    </row>
    <row r="10983" spans="2:15" x14ac:dyDescent="0.4">
      <c r="B10983" s="63"/>
      <c r="C10983" s="37"/>
      <c r="D10983" s="37"/>
      <c r="E10983" s="37"/>
      <c r="F10983" s="37"/>
      <c r="G10983" s="38"/>
      <c r="H10983" s="37"/>
      <c r="I10983" s="41"/>
      <c r="J10983" s="41"/>
      <c r="K10983" s="37"/>
      <c r="L10983" s="37"/>
      <c r="M10983" s="37"/>
      <c r="N10983" s="37"/>
      <c r="O10983" s="38"/>
    </row>
    <row r="10984" spans="2:15" x14ac:dyDescent="0.4">
      <c r="B10984" s="63"/>
      <c r="C10984" s="37"/>
      <c r="D10984" s="37"/>
      <c r="E10984" s="37"/>
      <c r="F10984" s="37"/>
      <c r="G10984" s="38"/>
      <c r="H10984" s="37"/>
      <c r="I10984" s="41"/>
      <c r="J10984" s="41"/>
      <c r="K10984" s="37"/>
      <c r="L10984" s="37"/>
      <c r="M10984" s="37"/>
      <c r="N10984" s="37"/>
      <c r="O10984" s="38"/>
    </row>
    <row r="10985" spans="2:15" x14ac:dyDescent="0.4">
      <c r="B10985" s="63"/>
      <c r="C10985" s="37"/>
      <c r="D10985" s="37"/>
      <c r="E10985" s="37"/>
      <c r="F10985" s="37"/>
      <c r="G10985" s="38"/>
      <c r="H10985" s="37"/>
      <c r="I10985" s="41"/>
      <c r="J10985" s="41"/>
      <c r="K10985" s="37"/>
      <c r="L10985" s="37"/>
      <c r="M10985" s="37"/>
      <c r="N10985" s="37"/>
      <c r="O10985" s="38"/>
    </row>
    <row r="10986" spans="2:15" x14ac:dyDescent="0.4">
      <c r="B10986" s="63"/>
      <c r="C10986" s="37"/>
      <c r="D10986" s="37"/>
      <c r="E10986" s="37"/>
      <c r="F10986" s="37"/>
      <c r="G10986" s="38"/>
      <c r="H10986" s="37"/>
      <c r="I10986" s="41"/>
      <c r="J10986" s="41"/>
      <c r="K10986" s="37"/>
      <c r="L10986" s="37"/>
      <c r="M10986" s="37"/>
      <c r="N10986" s="37"/>
      <c r="O10986" s="38"/>
    </row>
    <row r="10987" spans="2:15" x14ac:dyDescent="0.4">
      <c r="B10987" s="63"/>
      <c r="C10987" s="37"/>
      <c r="D10987" s="37"/>
      <c r="E10987" s="37"/>
      <c r="F10987" s="37"/>
      <c r="G10987" s="38"/>
      <c r="H10987" s="37"/>
      <c r="I10987" s="41"/>
      <c r="J10987" s="41"/>
      <c r="K10987" s="37"/>
      <c r="L10987" s="37"/>
      <c r="M10987" s="37"/>
      <c r="N10987" s="37"/>
      <c r="O10987" s="38"/>
    </row>
    <row r="10988" spans="2:15" x14ac:dyDescent="0.4">
      <c r="B10988" s="63"/>
      <c r="C10988" s="37"/>
      <c r="D10988" s="37"/>
      <c r="E10988" s="37"/>
      <c r="F10988" s="37"/>
      <c r="G10988" s="38"/>
      <c r="H10988" s="37"/>
      <c r="I10988" s="41"/>
      <c r="J10988" s="41"/>
      <c r="K10988" s="37"/>
      <c r="L10988" s="37"/>
      <c r="M10988" s="37"/>
      <c r="N10988" s="37"/>
      <c r="O10988" s="38"/>
    </row>
    <row r="10989" spans="2:15" x14ac:dyDescent="0.4">
      <c r="B10989" s="63"/>
      <c r="C10989" s="37"/>
      <c r="D10989" s="37"/>
      <c r="E10989" s="37"/>
      <c r="F10989" s="37"/>
      <c r="G10989" s="38"/>
      <c r="H10989" s="37"/>
      <c r="I10989" s="41"/>
      <c r="J10989" s="41"/>
      <c r="K10989" s="37"/>
      <c r="L10989" s="37"/>
      <c r="M10989" s="37"/>
      <c r="N10989" s="37"/>
      <c r="O10989" s="38"/>
    </row>
    <row r="10990" spans="2:15" x14ac:dyDescent="0.4">
      <c r="B10990" s="63"/>
      <c r="C10990" s="37"/>
      <c r="D10990" s="37"/>
      <c r="E10990" s="37"/>
      <c r="F10990" s="37"/>
      <c r="G10990" s="38"/>
      <c r="H10990" s="37"/>
      <c r="I10990" s="41"/>
      <c r="J10990" s="41"/>
      <c r="K10990" s="37"/>
      <c r="L10990" s="37"/>
      <c r="M10990" s="37"/>
      <c r="N10990" s="37"/>
      <c r="O10990" s="38"/>
    </row>
    <row r="10991" spans="2:15" x14ac:dyDescent="0.4">
      <c r="B10991" s="63"/>
      <c r="C10991" s="37"/>
      <c r="D10991" s="37"/>
      <c r="E10991" s="37"/>
      <c r="F10991" s="37"/>
      <c r="G10991" s="38"/>
      <c r="H10991" s="37"/>
      <c r="I10991" s="41"/>
      <c r="J10991" s="41"/>
      <c r="K10991" s="37"/>
      <c r="L10991" s="37"/>
      <c r="M10991" s="37"/>
      <c r="N10991" s="37"/>
      <c r="O10991" s="38"/>
    </row>
    <row r="10992" spans="2:15" x14ac:dyDescent="0.4">
      <c r="B10992" s="63"/>
      <c r="C10992" s="37"/>
      <c r="D10992" s="37"/>
      <c r="E10992" s="37"/>
      <c r="F10992" s="37"/>
      <c r="G10992" s="38"/>
      <c r="H10992" s="37"/>
      <c r="I10992" s="41"/>
      <c r="J10992" s="41"/>
      <c r="K10992" s="37"/>
      <c r="L10992" s="37"/>
      <c r="M10992" s="37"/>
      <c r="N10992" s="37"/>
      <c r="O10992" s="38"/>
    </row>
    <row r="10993" spans="2:15" x14ac:dyDescent="0.4">
      <c r="B10993" s="63"/>
      <c r="C10993" s="37"/>
      <c r="D10993" s="37"/>
      <c r="E10993" s="37"/>
      <c r="F10993" s="37"/>
      <c r="G10993" s="38"/>
      <c r="H10993" s="37"/>
      <c r="I10993" s="41"/>
      <c r="J10993" s="41"/>
      <c r="K10993" s="37"/>
      <c r="L10993" s="37"/>
      <c r="M10993" s="37"/>
      <c r="N10993" s="37"/>
      <c r="O10993" s="38"/>
    </row>
    <row r="10994" spans="2:15" x14ac:dyDescent="0.4">
      <c r="B10994" s="63"/>
      <c r="C10994" s="37"/>
      <c r="D10994" s="37"/>
      <c r="E10994" s="37"/>
      <c r="F10994" s="37"/>
      <c r="G10994" s="38"/>
      <c r="H10994" s="37"/>
      <c r="I10994" s="41"/>
      <c r="J10994" s="41"/>
      <c r="K10994" s="37"/>
      <c r="L10994" s="37"/>
      <c r="M10994" s="37"/>
      <c r="N10994" s="37"/>
      <c r="O10994" s="38"/>
    </row>
    <row r="10995" spans="2:15" x14ac:dyDescent="0.4">
      <c r="B10995" s="63"/>
      <c r="C10995" s="37"/>
      <c r="D10995" s="37"/>
      <c r="E10995" s="37"/>
      <c r="F10995" s="37"/>
      <c r="G10995" s="38"/>
      <c r="H10995" s="37"/>
      <c r="I10995" s="41"/>
      <c r="J10995" s="41"/>
      <c r="K10995" s="37"/>
      <c r="L10995" s="37"/>
      <c r="M10995" s="37"/>
      <c r="N10995" s="37"/>
      <c r="O10995" s="38"/>
    </row>
    <row r="10996" spans="2:15" x14ac:dyDescent="0.4">
      <c r="B10996" s="63"/>
      <c r="C10996" s="37"/>
      <c r="D10996" s="37"/>
      <c r="E10996" s="37"/>
      <c r="F10996" s="37"/>
      <c r="G10996" s="38"/>
      <c r="H10996" s="37"/>
      <c r="I10996" s="41"/>
      <c r="J10996" s="41"/>
      <c r="K10996" s="37"/>
      <c r="L10996" s="37"/>
      <c r="M10996" s="37"/>
      <c r="N10996" s="37"/>
      <c r="O10996" s="38"/>
    </row>
    <row r="10997" spans="2:15" x14ac:dyDescent="0.4">
      <c r="B10997" s="63"/>
      <c r="C10997" s="37"/>
      <c r="D10997" s="37"/>
      <c r="E10997" s="37"/>
      <c r="F10997" s="37"/>
      <c r="G10997" s="38"/>
      <c r="H10997" s="37"/>
      <c r="I10997" s="41"/>
      <c r="J10997" s="41"/>
      <c r="K10997" s="37"/>
      <c r="L10997" s="37"/>
      <c r="M10997" s="37"/>
      <c r="N10997" s="37"/>
      <c r="O10997" s="38"/>
    </row>
    <row r="10998" spans="2:15" x14ac:dyDescent="0.4">
      <c r="B10998" s="63"/>
      <c r="C10998" s="37"/>
      <c r="D10998" s="37"/>
      <c r="E10998" s="37"/>
      <c r="F10998" s="37"/>
      <c r="G10998" s="38"/>
      <c r="H10998" s="37"/>
      <c r="I10998" s="41"/>
      <c r="J10998" s="41"/>
      <c r="K10998" s="37"/>
      <c r="L10998" s="37"/>
      <c r="M10998" s="37"/>
      <c r="N10998" s="37"/>
      <c r="O10998" s="38"/>
    </row>
    <row r="10999" spans="2:15" x14ac:dyDescent="0.4">
      <c r="B10999" s="63"/>
      <c r="C10999" s="37"/>
      <c r="D10999" s="37"/>
      <c r="E10999" s="37"/>
      <c r="F10999" s="37"/>
      <c r="G10999" s="38"/>
      <c r="H10999" s="37"/>
      <c r="I10999" s="41"/>
      <c r="J10999" s="41"/>
      <c r="K10999" s="37"/>
      <c r="L10999" s="37"/>
      <c r="M10999" s="37"/>
      <c r="N10999" s="37"/>
      <c r="O10999" s="38"/>
    </row>
    <row r="11000" spans="2:15" x14ac:dyDescent="0.4">
      <c r="B11000" s="63"/>
      <c r="C11000" s="37"/>
      <c r="D11000" s="37"/>
      <c r="E11000" s="37"/>
      <c r="F11000" s="37"/>
      <c r="G11000" s="38"/>
      <c r="H11000" s="37"/>
      <c r="I11000" s="41"/>
      <c r="J11000" s="41"/>
      <c r="K11000" s="37"/>
      <c r="L11000" s="37"/>
      <c r="M11000" s="37"/>
      <c r="N11000" s="37"/>
      <c r="O11000" s="38"/>
    </row>
    <row r="11001" spans="2:15" x14ac:dyDescent="0.4">
      <c r="B11001" s="63"/>
      <c r="C11001" s="37"/>
      <c r="D11001" s="37"/>
      <c r="E11001" s="37"/>
      <c r="F11001" s="37"/>
      <c r="G11001" s="38"/>
      <c r="H11001" s="37"/>
      <c r="I11001" s="41"/>
      <c r="J11001" s="41"/>
      <c r="K11001" s="37"/>
      <c r="L11001" s="37"/>
      <c r="M11001" s="37"/>
      <c r="N11001" s="37"/>
      <c r="O11001" s="38"/>
    </row>
    <row r="11002" spans="2:15" x14ac:dyDescent="0.4">
      <c r="B11002" s="63"/>
      <c r="C11002" s="37"/>
      <c r="D11002" s="37"/>
      <c r="E11002" s="37"/>
      <c r="F11002" s="37"/>
      <c r="G11002" s="38"/>
      <c r="H11002" s="37"/>
      <c r="I11002" s="41"/>
      <c r="J11002" s="41"/>
      <c r="K11002" s="37"/>
      <c r="L11002" s="37"/>
      <c r="M11002" s="37"/>
      <c r="N11002" s="37"/>
      <c r="O11002" s="38"/>
    </row>
    <row r="11003" spans="2:15" x14ac:dyDescent="0.4">
      <c r="B11003" s="63"/>
      <c r="C11003" s="37"/>
      <c r="D11003" s="37"/>
      <c r="E11003" s="37"/>
      <c r="F11003" s="37"/>
      <c r="G11003" s="38"/>
      <c r="H11003" s="37"/>
      <c r="I11003" s="41"/>
      <c r="J11003" s="41"/>
      <c r="K11003" s="37"/>
      <c r="L11003" s="37"/>
      <c r="M11003" s="37"/>
      <c r="N11003" s="37"/>
      <c r="O11003" s="38"/>
    </row>
    <row r="11004" spans="2:15" x14ac:dyDescent="0.4">
      <c r="B11004" s="63"/>
      <c r="C11004" s="37"/>
      <c r="D11004" s="37"/>
      <c r="E11004" s="37"/>
      <c r="F11004" s="37"/>
      <c r="G11004" s="38"/>
      <c r="H11004" s="37"/>
      <c r="I11004" s="41"/>
      <c r="J11004" s="41"/>
      <c r="K11004" s="37"/>
      <c r="L11004" s="37"/>
      <c r="M11004" s="37"/>
      <c r="N11004" s="37"/>
      <c r="O11004" s="38"/>
    </row>
    <row r="11005" spans="2:15" x14ac:dyDescent="0.4">
      <c r="B11005" s="63"/>
      <c r="C11005" s="37"/>
      <c r="D11005" s="37"/>
      <c r="E11005" s="37"/>
      <c r="F11005" s="37"/>
      <c r="G11005" s="38"/>
      <c r="H11005" s="37"/>
      <c r="I11005" s="41"/>
      <c r="J11005" s="41"/>
      <c r="K11005" s="37"/>
      <c r="L11005" s="37"/>
      <c r="M11005" s="37"/>
      <c r="N11005" s="37"/>
      <c r="O11005" s="38"/>
    </row>
    <row r="11006" spans="2:15" x14ac:dyDescent="0.4">
      <c r="B11006" s="63"/>
      <c r="C11006" s="37"/>
      <c r="D11006" s="37"/>
      <c r="E11006" s="37"/>
      <c r="F11006" s="37"/>
      <c r="G11006" s="38"/>
      <c r="H11006" s="37"/>
      <c r="I11006" s="41"/>
      <c r="J11006" s="41"/>
      <c r="K11006" s="37"/>
      <c r="L11006" s="37"/>
      <c r="M11006" s="37"/>
      <c r="N11006" s="37"/>
      <c r="O11006" s="38"/>
    </row>
    <row r="11007" spans="2:15" x14ac:dyDescent="0.4">
      <c r="B11007" s="63"/>
      <c r="C11007" s="37"/>
      <c r="D11007" s="37"/>
      <c r="E11007" s="37"/>
      <c r="F11007" s="37"/>
      <c r="G11007" s="38"/>
      <c r="H11007" s="37"/>
      <c r="I11007" s="41"/>
      <c r="J11007" s="41"/>
      <c r="K11007" s="37"/>
      <c r="L11007" s="37"/>
      <c r="M11007" s="37"/>
      <c r="N11007" s="37"/>
      <c r="O11007" s="38"/>
    </row>
    <row r="11008" spans="2:15" x14ac:dyDescent="0.4">
      <c r="B11008" s="63"/>
      <c r="C11008" s="37"/>
      <c r="D11008" s="37"/>
      <c r="E11008" s="37"/>
      <c r="F11008" s="37"/>
      <c r="G11008" s="38"/>
      <c r="H11008" s="37"/>
      <c r="I11008" s="41"/>
      <c r="J11008" s="41"/>
      <c r="K11008" s="37"/>
      <c r="L11008" s="37"/>
      <c r="M11008" s="37"/>
      <c r="N11008" s="37"/>
      <c r="O11008" s="38"/>
    </row>
    <row r="11009" spans="2:15" x14ac:dyDescent="0.4">
      <c r="B11009" s="63"/>
      <c r="C11009" s="37"/>
      <c r="D11009" s="37"/>
      <c r="E11009" s="37"/>
      <c r="F11009" s="37"/>
      <c r="G11009" s="38"/>
      <c r="H11009" s="37"/>
      <c r="I11009" s="41"/>
      <c r="J11009" s="41"/>
      <c r="K11009" s="37"/>
      <c r="L11009" s="37"/>
      <c r="M11009" s="37"/>
      <c r="N11009" s="37"/>
      <c r="O11009" s="38"/>
    </row>
    <row r="11010" spans="2:15" x14ac:dyDescent="0.4">
      <c r="B11010" s="63"/>
      <c r="C11010" s="37"/>
      <c r="D11010" s="37"/>
      <c r="E11010" s="37"/>
      <c r="F11010" s="37"/>
      <c r="G11010" s="38"/>
      <c r="H11010" s="37"/>
      <c r="I11010" s="41"/>
      <c r="J11010" s="41"/>
      <c r="K11010" s="37"/>
      <c r="L11010" s="37"/>
      <c r="M11010" s="37"/>
      <c r="N11010" s="37"/>
      <c r="O11010" s="38"/>
    </row>
    <row r="11011" spans="2:15" x14ac:dyDescent="0.4">
      <c r="B11011" s="63"/>
      <c r="C11011" s="37"/>
      <c r="D11011" s="37"/>
      <c r="E11011" s="37"/>
      <c r="F11011" s="37"/>
      <c r="G11011" s="38"/>
      <c r="H11011" s="37"/>
      <c r="I11011" s="41"/>
      <c r="J11011" s="41"/>
      <c r="K11011" s="37"/>
      <c r="L11011" s="37"/>
      <c r="M11011" s="37"/>
      <c r="N11011" s="37"/>
      <c r="O11011" s="38"/>
    </row>
    <row r="11012" spans="2:15" x14ac:dyDescent="0.4">
      <c r="B11012" s="63"/>
      <c r="C11012" s="37"/>
      <c r="D11012" s="37"/>
      <c r="E11012" s="37"/>
      <c r="F11012" s="37"/>
      <c r="G11012" s="38"/>
      <c r="H11012" s="37"/>
      <c r="I11012" s="41"/>
      <c r="J11012" s="41"/>
      <c r="K11012" s="37"/>
      <c r="L11012" s="37"/>
      <c r="M11012" s="37"/>
      <c r="N11012" s="37"/>
      <c r="O11012" s="38"/>
    </row>
    <row r="11013" spans="2:15" x14ac:dyDescent="0.4">
      <c r="B11013" s="63"/>
      <c r="C11013" s="37"/>
      <c r="D11013" s="37"/>
      <c r="E11013" s="37"/>
      <c r="F11013" s="37"/>
      <c r="G11013" s="38"/>
      <c r="H11013" s="37"/>
      <c r="I11013" s="41"/>
      <c r="J11013" s="41"/>
      <c r="K11013" s="37"/>
      <c r="L11013" s="37"/>
      <c r="M11013" s="37"/>
      <c r="N11013" s="37"/>
      <c r="O11013" s="38"/>
    </row>
    <row r="11014" spans="2:15" x14ac:dyDescent="0.4">
      <c r="B11014" s="63"/>
      <c r="C11014" s="37"/>
      <c r="D11014" s="37"/>
      <c r="E11014" s="37"/>
      <c r="F11014" s="37"/>
      <c r="G11014" s="38"/>
      <c r="H11014" s="37"/>
      <c r="I11014" s="41"/>
      <c r="J11014" s="41"/>
      <c r="K11014" s="37"/>
      <c r="L11014" s="37"/>
      <c r="M11014" s="37"/>
      <c r="N11014" s="37"/>
      <c r="O11014" s="38"/>
    </row>
    <row r="11015" spans="2:15" x14ac:dyDescent="0.4">
      <c r="B11015" s="63"/>
      <c r="C11015" s="37"/>
      <c r="D11015" s="37"/>
      <c r="E11015" s="37"/>
      <c r="F11015" s="37"/>
      <c r="G11015" s="38"/>
      <c r="H11015" s="37"/>
      <c r="I11015" s="41"/>
      <c r="J11015" s="41"/>
      <c r="K11015" s="37"/>
      <c r="L11015" s="37"/>
      <c r="M11015" s="37"/>
      <c r="N11015" s="37"/>
      <c r="O11015" s="38"/>
    </row>
    <row r="11016" spans="2:15" x14ac:dyDescent="0.4">
      <c r="B11016" s="63"/>
      <c r="C11016" s="37"/>
      <c r="D11016" s="37"/>
      <c r="E11016" s="37"/>
      <c r="F11016" s="37"/>
      <c r="G11016" s="38"/>
      <c r="H11016" s="37"/>
      <c r="I11016" s="41"/>
      <c r="J11016" s="41"/>
      <c r="K11016" s="37"/>
      <c r="L11016" s="37"/>
      <c r="M11016" s="37"/>
      <c r="N11016" s="37"/>
      <c r="O11016" s="38"/>
    </row>
    <row r="11017" spans="2:15" x14ac:dyDescent="0.4">
      <c r="B11017" s="63"/>
      <c r="C11017" s="37"/>
      <c r="D11017" s="37"/>
      <c r="E11017" s="37"/>
      <c r="F11017" s="37"/>
      <c r="G11017" s="38"/>
      <c r="H11017" s="37"/>
      <c r="I11017" s="41"/>
      <c r="J11017" s="41"/>
      <c r="K11017" s="37"/>
      <c r="L11017" s="37"/>
      <c r="M11017" s="37"/>
      <c r="N11017" s="37"/>
      <c r="O11017" s="38"/>
    </row>
    <row r="11018" spans="2:15" x14ac:dyDescent="0.4">
      <c r="B11018" s="63"/>
      <c r="C11018" s="37"/>
      <c r="D11018" s="37"/>
      <c r="E11018" s="37"/>
      <c r="F11018" s="37"/>
      <c r="G11018" s="38"/>
      <c r="H11018" s="37"/>
      <c r="I11018" s="41"/>
      <c r="J11018" s="41"/>
      <c r="K11018" s="37"/>
      <c r="L11018" s="37"/>
      <c r="M11018" s="37"/>
      <c r="N11018" s="37"/>
      <c r="O11018" s="38"/>
    </row>
    <row r="11019" spans="2:15" x14ac:dyDescent="0.4">
      <c r="B11019" s="63"/>
      <c r="C11019" s="37"/>
      <c r="D11019" s="37"/>
      <c r="E11019" s="37"/>
      <c r="F11019" s="37"/>
      <c r="G11019" s="38"/>
      <c r="H11019" s="37"/>
      <c r="I11019" s="41"/>
      <c r="J11019" s="41"/>
      <c r="K11019" s="37"/>
      <c r="L11019" s="37"/>
      <c r="M11019" s="37"/>
      <c r="N11019" s="37"/>
      <c r="O11019" s="38"/>
    </row>
    <row r="11020" spans="2:15" x14ac:dyDescent="0.4">
      <c r="B11020" s="63"/>
      <c r="C11020" s="37"/>
      <c r="D11020" s="37"/>
      <c r="E11020" s="37"/>
      <c r="F11020" s="37"/>
      <c r="G11020" s="38"/>
      <c r="H11020" s="37"/>
      <c r="I11020" s="41"/>
      <c r="J11020" s="41"/>
      <c r="K11020" s="37"/>
      <c r="L11020" s="37"/>
      <c r="M11020" s="37"/>
      <c r="N11020" s="37"/>
      <c r="O11020" s="38"/>
    </row>
    <row r="11021" spans="2:15" x14ac:dyDescent="0.4">
      <c r="B11021" s="63"/>
      <c r="C11021" s="37"/>
      <c r="D11021" s="37"/>
      <c r="E11021" s="37"/>
      <c r="F11021" s="37"/>
      <c r="G11021" s="38"/>
      <c r="H11021" s="37"/>
      <c r="I11021" s="41"/>
      <c r="J11021" s="41"/>
      <c r="K11021" s="37"/>
      <c r="L11021" s="37"/>
      <c r="M11021" s="37"/>
      <c r="N11021" s="37"/>
      <c r="O11021" s="38"/>
    </row>
    <row r="11022" spans="2:15" x14ac:dyDescent="0.4">
      <c r="B11022" s="63"/>
      <c r="C11022" s="37"/>
      <c r="D11022" s="37"/>
      <c r="E11022" s="37"/>
      <c r="F11022" s="37"/>
      <c r="G11022" s="38"/>
      <c r="H11022" s="37"/>
      <c r="I11022" s="41"/>
      <c r="J11022" s="41"/>
      <c r="K11022" s="37"/>
      <c r="L11022" s="37"/>
      <c r="M11022" s="37"/>
      <c r="N11022" s="37"/>
      <c r="O11022" s="38"/>
    </row>
    <row r="11023" spans="2:15" x14ac:dyDescent="0.4">
      <c r="B11023" s="63"/>
      <c r="C11023" s="37"/>
      <c r="D11023" s="37"/>
      <c r="E11023" s="37"/>
      <c r="F11023" s="37"/>
      <c r="G11023" s="38"/>
      <c r="H11023" s="37"/>
      <c r="I11023" s="41"/>
      <c r="J11023" s="41"/>
      <c r="K11023" s="37"/>
      <c r="L11023" s="37"/>
      <c r="M11023" s="37"/>
      <c r="N11023" s="37"/>
      <c r="O11023" s="38"/>
    </row>
    <row r="11024" spans="2:15" x14ac:dyDescent="0.4">
      <c r="B11024" s="63"/>
      <c r="C11024" s="37"/>
      <c r="D11024" s="37"/>
      <c r="E11024" s="37"/>
      <c r="F11024" s="37"/>
      <c r="G11024" s="38"/>
      <c r="H11024" s="37"/>
      <c r="I11024" s="41"/>
      <c r="J11024" s="41"/>
      <c r="K11024" s="37"/>
      <c r="L11024" s="37"/>
      <c r="M11024" s="37"/>
      <c r="N11024" s="37"/>
      <c r="O11024" s="38"/>
    </row>
    <row r="11025" spans="2:15" x14ac:dyDescent="0.4">
      <c r="B11025" s="63"/>
      <c r="C11025" s="37"/>
      <c r="D11025" s="37"/>
      <c r="E11025" s="37"/>
      <c r="F11025" s="37"/>
      <c r="G11025" s="38"/>
      <c r="H11025" s="37"/>
      <c r="I11025" s="41"/>
      <c r="J11025" s="41"/>
      <c r="K11025" s="37"/>
      <c r="L11025" s="37"/>
      <c r="M11025" s="37"/>
      <c r="N11025" s="37"/>
      <c r="O11025" s="38"/>
    </row>
    <row r="11026" spans="2:15" x14ac:dyDescent="0.4">
      <c r="B11026" s="63"/>
      <c r="C11026" s="37"/>
      <c r="D11026" s="37"/>
      <c r="E11026" s="37"/>
      <c r="F11026" s="37"/>
      <c r="G11026" s="38"/>
      <c r="H11026" s="37"/>
      <c r="I11026" s="41"/>
      <c r="J11026" s="41"/>
      <c r="K11026" s="37"/>
      <c r="L11026" s="37"/>
      <c r="M11026" s="37"/>
      <c r="N11026" s="37"/>
      <c r="O11026" s="38"/>
    </row>
    <row r="11027" spans="2:15" x14ac:dyDescent="0.4">
      <c r="B11027" s="63"/>
      <c r="C11027" s="37"/>
      <c r="D11027" s="37"/>
      <c r="E11027" s="37"/>
      <c r="F11027" s="37"/>
      <c r="G11027" s="38"/>
      <c r="H11027" s="37"/>
      <c r="I11027" s="41"/>
      <c r="J11027" s="41"/>
      <c r="K11027" s="37"/>
      <c r="L11027" s="37"/>
      <c r="M11027" s="37"/>
      <c r="N11027" s="37"/>
      <c r="O11027" s="38"/>
    </row>
    <row r="11028" spans="2:15" x14ac:dyDescent="0.4">
      <c r="B11028" s="63"/>
      <c r="C11028" s="37"/>
      <c r="D11028" s="37"/>
      <c r="E11028" s="37"/>
      <c r="F11028" s="37"/>
      <c r="G11028" s="38"/>
      <c r="H11028" s="37"/>
      <c r="I11028" s="41"/>
      <c r="J11028" s="41"/>
      <c r="K11028" s="37"/>
      <c r="L11028" s="37"/>
      <c r="M11028" s="37"/>
      <c r="N11028" s="37"/>
      <c r="O11028" s="38"/>
    </row>
    <row r="11029" spans="2:15" x14ac:dyDescent="0.4">
      <c r="B11029" s="63"/>
      <c r="C11029" s="37"/>
      <c r="D11029" s="37"/>
      <c r="E11029" s="37"/>
      <c r="F11029" s="37"/>
      <c r="G11029" s="38"/>
      <c r="H11029" s="37"/>
      <c r="I11029" s="41"/>
      <c r="J11029" s="41"/>
      <c r="K11029" s="37"/>
      <c r="L11029" s="37"/>
      <c r="M11029" s="37"/>
      <c r="N11029" s="37"/>
      <c r="O11029" s="38"/>
    </row>
    <row r="11030" spans="2:15" x14ac:dyDescent="0.4">
      <c r="B11030" s="63"/>
      <c r="C11030" s="37"/>
      <c r="D11030" s="37"/>
      <c r="E11030" s="37"/>
      <c r="F11030" s="37"/>
      <c r="G11030" s="38"/>
      <c r="H11030" s="37"/>
      <c r="I11030" s="41"/>
      <c r="J11030" s="41"/>
      <c r="K11030" s="37"/>
      <c r="L11030" s="37"/>
      <c r="M11030" s="37"/>
      <c r="N11030" s="37"/>
      <c r="O11030" s="38"/>
    </row>
    <row r="11031" spans="2:15" x14ac:dyDescent="0.4">
      <c r="B11031" s="63"/>
      <c r="C11031" s="37"/>
      <c r="D11031" s="37"/>
      <c r="E11031" s="37"/>
      <c r="F11031" s="37"/>
      <c r="G11031" s="38"/>
      <c r="H11031" s="37"/>
      <c r="I11031" s="41"/>
      <c r="J11031" s="41"/>
      <c r="K11031" s="37"/>
      <c r="L11031" s="37"/>
      <c r="M11031" s="37"/>
      <c r="N11031" s="37"/>
      <c r="O11031" s="38"/>
    </row>
    <row r="11032" spans="2:15" x14ac:dyDescent="0.4">
      <c r="B11032" s="63"/>
      <c r="C11032" s="37"/>
      <c r="D11032" s="37"/>
      <c r="E11032" s="37"/>
      <c r="F11032" s="37"/>
      <c r="G11032" s="38"/>
      <c r="H11032" s="37"/>
      <c r="I11032" s="41"/>
      <c r="J11032" s="41"/>
      <c r="K11032" s="37"/>
      <c r="L11032" s="37"/>
      <c r="M11032" s="37"/>
      <c r="N11032" s="37"/>
      <c r="O11032" s="38"/>
    </row>
    <row r="11033" spans="2:15" x14ac:dyDescent="0.4">
      <c r="B11033" s="63"/>
      <c r="C11033" s="37"/>
      <c r="D11033" s="37"/>
      <c r="E11033" s="37"/>
      <c r="F11033" s="37"/>
      <c r="G11033" s="38"/>
      <c r="H11033" s="37"/>
      <c r="I11033" s="41"/>
      <c r="J11033" s="41"/>
      <c r="K11033" s="37"/>
      <c r="L11033" s="37"/>
      <c r="M11033" s="37"/>
      <c r="N11033" s="37"/>
      <c r="O11033" s="38"/>
    </row>
    <row r="11034" spans="2:15" x14ac:dyDescent="0.4">
      <c r="B11034" s="63"/>
      <c r="C11034" s="37"/>
      <c r="D11034" s="37"/>
      <c r="E11034" s="37"/>
      <c r="F11034" s="37"/>
      <c r="G11034" s="38"/>
      <c r="H11034" s="37"/>
      <c r="I11034" s="41"/>
      <c r="J11034" s="41"/>
      <c r="K11034" s="37"/>
      <c r="L11034" s="37"/>
      <c r="M11034" s="37"/>
      <c r="N11034" s="37"/>
      <c r="O11034" s="38"/>
    </row>
    <row r="11035" spans="2:15" x14ac:dyDescent="0.4">
      <c r="B11035" s="63"/>
      <c r="C11035" s="37"/>
      <c r="D11035" s="37"/>
      <c r="E11035" s="37"/>
      <c r="F11035" s="37"/>
      <c r="G11035" s="38"/>
      <c r="H11035" s="37"/>
      <c r="I11035" s="41"/>
      <c r="J11035" s="41"/>
      <c r="K11035" s="37"/>
      <c r="L11035" s="37"/>
      <c r="M11035" s="37"/>
      <c r="N11035" s="37"/>
      <c r="O11035" s="38"/>
    </row>
    <row r="11036" spans="2:15" x14ac:dyDescent="0.4">
      <c r="B11036" s="63"/>
      <c r="C11036" s="37"/>
      <c r="D11036" s="37"/>
      <c r="E11036" s="37"/>
      <c r="F11036" s="37"/>
      <c r="G11036" s="38"/>
      <c r="H11036" s="37"/>
      <c r="I11036" s="41"/>
      <c r="J11036" s="41"/>
      <c r="K11036" s="37"/>
      <c r="L11036" s="37"/>
      <c r="M11036" s="37"/>
      <c r="N11036" s="37"/>
      <c r="O11036" s="38"/>
    </row>
    <row r="11037" spans="2:15" x14ac:dyDescent="0.4">
      <c r="B11037" s="63"/>
      <c r="C11037" s="37"/>
      <c r="D11037" s="37"/>
      <c r="E11037" s="37"/>
      <c r="F11037" s="37"/>
      <c r="G11037" s="38"/>
      <c r="H11037" s="37"/>
      <c r="I11037" s="41"/>
      <c r="J11037" s="41"/>
      <c r="K11037" s="37"/>
      <c r="L11037" s="37"/>
      <c r="M11037" s="37"/>
      <c r="N11037" s="37"/>
      <c r="O11037" s="38"/>
    </row>
    <row r="11038" spans="2:15" x14ac:dyDescent="0.4">
      <c r="B11038" s="63"/>
      <c r="C11038" s="37"/>
      <c r="D11038" s="37"/>
      <c r="E11038" s="37"/>
      <c r="F11038" s="37"/>
      <c r="G11038" s="38"/>
      <c r="H11038" s="37"/>
      <c r="I11038" s="41"/>
      <c r="J11038" s="41"/>
      <c r="K11038" s="37"/>
      <c r="L11038" s="37"/>
      <c r="M11038" s="37"/>
      <c r="N11038" s="37"/>
      <c r="O11038" s="38"/>
    </row>
    <row r="11039" spans="2:15" x14ac:dyDescent="0.4">
      <c r="B11039" s="63"/>
      <c r="C11039" s="37"/>
      <c r="D11039" s="37"/>
      <c r="E11039" s="37"/>
      <c r="F11039" s="37"/>
      <c r="G11039" s="38"/>
      <c r="H11039" s="37"/>
      <c r="I11039" s="41"/>
      <c r="J11039" s="41"/>
      <c r="K11039" s="37"/>
      <c r="L11039" s="37"/>
      <c r="M11039" s="37"/>
      <c r="N11039" s="37"/>
      <c r="O11039" s="38"/>
    </row>
    <row r="11040" spans="2:15" x14ac:dyDescent="0.4">
      <c r="B11040" s="63"/>
      <c r="C11040" s="37"/>
      <c r="D11040" s="37"/>
      <c r="E11040" s="37"/>
      <c r="F11040" s="37"/>
      <c r="G11040" s="38"/>
      <c r="H11040" s="37"/>
      <c r="I11040" s="41"/>
      <c r="J11040" s="41"/>
      <c r="K11040" s="37"/>
      <c r="L11040" s="37"/>
      <c r="M11040" s="37"/>
      <c r="N11040" s="37"/>
      <c r="O11040" s="38"/>
    </row>
    <row r="11041" spans="2:15" x14ac:dyDescent="0.4">
      <c r="B11041" s="63"/>
      <c r="C11041" s="37"/>
      <c r="D11041" s="37"/>
      <c r="E11041" s="37"/>
      <c r="F11041" s="37"/>
      <c r="G11041" s="38"/>
      <c r="H11041" s="37"/>
      <c r="I11041" s="41"/>
      <c r="J11041" s="41"/>
      <c r="K11041" s="37"/>
      <c r="L11041" s="37"/>
      <c r="M11041" s="37"/>
      <c r="N11041" s="37"/>
      <c r="O11041" s="38"/>
    </row>
    <row r="11042" spans="2:15" x14ac:dyDescent="0.4">
      <c r="B11042" s="63"/>
      <c r="C11042" s="37"/>
      <c r="D11042" s="37"/>
      <c r="E11042" s="37"/>
      <c r="F11042" s="37"/>
      <c r="G11042" s="38"/>
      <c r="H11042" s="37"/>
      <c r="I11042" s="41"/>
      <c r="J11042" s="41"/>
      <c r="K11042" s="37"/>
      <c r="L11042" s="37"/>
      <c r="M11042" s="37"/>
      <c r="N11042" s="37"/>
      <c r="O11042" s="38"/>
    </row>
    <row r="11043" spans="2:15" x14ac:dyDescent="0.4">
      <c r="B11043" s="63"/>
      <c r="C11043" s="37"/>
      <c r="D11043" s="37"/>
      <c r="E11043" s="37"/>
      <c r="F11043" s="37"/>
      <c r="G11043" s="38"/>
      <c r="H11043" s="37"/>
      <c r="I11043" s="41"/>
      <c r="J11043" s="41"/>
      <c r="K11043" s="37"/>
      <c r="L11043" s="37"/>
      <c r="M11043" s="37"/>
      <c r="N11043" s="37"/>
      <c r="O11043" s="38"/>
    </row>
    <row r="11044" spans="2:15" x14ac:dyDescent="0.4">
      <c r="B11044" s="63"/>
      <c r="C11044" s="37"/>
      <c r="D11044" s="37"/>
      <c r="E11044" s="37"/>
      <c r="F11044" s="37"/>
      <c r="G11044" s="38"/>
      <c r="H11044" s="37"/>
      <c r="I11044" s="41"/>
      <c r="J11044" s="41"/>
      <c r="K11044" s="37"/>
      <c r="L11044" s="37"/>
      <c r="M11044" s="37"/>
      <c r="N11044" s="37"/>
      <c r="O11044" s="38"/>
    </row>
    <row r="11045" spans="2:15" x14ac:dyDescent="0.4">
      <c r="B11045" s="63"/>
      <c r="C11045" s="37"/>
      <c r="D11045" s="37"/>
      <c r="E11045" s="37"/>
      <c r="F11045" s="37"/>
      <c r="G11045" s="38"/>
      <c r="H11045" s="37"/>
      <c r="I11045" s="41"/>
      <c r="J11045" s="41"/>
      <c r="K11045" s="37"/>
      <c r="L11045" s="37"/>
      <c r="M11045" s="37"/>
      <c r="N11045" s="37"/>
      <c r="O11045" s="38"/>
    </row>
    <row r="11046" spans="2:15" x14ac:dyDescent="0.4">
      <c r="B11046" s="63"/>
      <c r="C11046" s="37"/>
      <c r="D11046" s="37"/>
      <c r="E11046" s="37"/>
      <c r="F11046" s="37"/>
      <c r="G11046" s="38"/>
      <c r="H11046" s="37"/>
      <c r="I11046" s="41"/>
      <c r="J11046" s="41"/>
      <c r="K11046" s="37"/>
      <c r="L11046" s="37"/>
      <c r="M11046" s="37"/>
      <c r="N11046" s="37"/>
      <c r="O11046" s="38"/>
    </row>
    <row r="11047" spans="2:15" x14ac:dyDescent="0.4">
      <c r="B11047" s="63"/>
      <c r="C11047" s="37"/>
      <c r="D11047" s="37"/>
      <c r="E11047" s="37"/>
      <c r="F11047" s="37"/>
      <c r="G11047" s="38"/>
      <c r="H11047" s="37"/>
      <c r="I11047" s="41"/>
      <c r="J11047" s="41"/>
      <c r="K11047" s="37"/>
      <c r="L11047" s="37"/>
      <c r="M11047" s="37"/>
      <c r="N11047" s="37"/>
      <c r="O11047" s="38"/>
    </row>
    <row r="11048" spans="2:15" x14ac:dyDescent="0.4">
      <c r="B11048" s="63"/>
      <c r="C11048" s="37"/>
      <c r="D11048" s="37"/>
      <c r="E11048" s="37"/>
      <c r="F11048" s="37"/>
      <c r="G11048" s="38"/>
      <c r="H11048" s="37"/>
      <c r="I11048" s="41"/>
      <c r="J11048" s="41"/>
      <c r="K11048" s="37"/>
      <c r="L11048" s="37"/>
      <c r="M11048" s="37"/>
      <c r="N11048" s="37"/>
      <c r="O11048" s="38"/>
    </row>
    <row r="11049" spans="2:15" x14ac:dyDescent="0.4">
      <c r="B11049" s="63"/>
      <c r="C11049" s="37"/>
      <c r="D11049" s="37"/>
      <c r="E11049" s="37"/>
      <c r="F11049" s="37"/>
      <c r="G11049" s="38"/>
      <c r="H11049" s="37"/>
      <c r="I11049" s="41"/>
      <c r="J11049" s="41"/>
      <c r="K11049" s="37"/>
      <c r="L11049" s="37"/>
      <c r="M11049" s="37"/>
      <c r="N11049" s="37"/>
      <c r="O11049" s="38"/>
    </row>
    <row r="11050" spans="2:15" x14ac:dyDescent="0.4">
      <c r="B11050" s="63"/>
      <c r="C11050" s="37"/>
      <c r="D11050" s="37"/>
      <c r="E11050" s="37"/>
      <c r="F11050" s="37"/>
      <c r="G11050" s="38"/>
      <c r="H11050" s="37"/>
      <c r="I11050" s="41"/>
      <c r="J11050" s="41"/>
      <c r="K11050" s="37"/>
      <c r="L11050" s="37"/>
      <c r="M11050" s="37"/>
      <c r="N11050" s="37"/>
      <c r="O11050" s="38"/>
    </row>
    <row r="11051" spans="2:15" x14ac:dyDescent="0.4">
      <c r="B11051" s="63"/>
      <c r="C11051" s="37"/>
      <c r="D11051" s="37"/>
      <c r="E11051" s="37"/>
      <c r="F11051" s="37"/>
      <c r="G11051" s="38"/>
      <c r="H11051" s="37"/>
      <c r="I11051" s="41"/>
      <c r="J11051" s="41"/>
      <c r="K11051" s="37"/>
      <c r="L11051" s="37"/>
      <c r="M11051" s="37"/>
      <c r="N11051" s="37"/>
      <c r="O11051" s="38"/>
    </row>
    <row r="11052" spans="2:15" x14ac:dyDescent="0.4">
      <c r="B11052" s="63"/>
      <c r="C11052" s="37"/>
      <c r="D11052" s="37"/>
      <c r="E11052" s="37"/>
      <c r="F11052" s="37"/>
      <c r="G11052" s="38"/>
      <c r="H11052" s="37"/>
      <c r="I11052" s="41"/>
      <c r="J11052" s="41"/>
      <c r="K11052" s="37"/>
      <c r="L11052" s="37"/>
      <c r="M11052" s="37"/>
      <c r="N11052" s="37"/>
      <c r="O11052" s="38"/>
    </row>
    <row r="11053" spans="2:15" x14ac:dyDescent="0.4">
      <c r="B11053" s="63"/>
      <c r="C11053" s="37"/>
      <c r="D11053" s="37"/>
      <c r="E11053" s="37"/>
      <c r="F11053" s="37"/>
      <c r="G11053" s="38"/>
      <c r="H11053" s="37"/>
      <c r="I11053" s="41"/>
      <c r="J11053" s="41"/>
      <c r="K11053" s="37"/>
      <c r="L11053" s="37"/>
      <c r="M11053" s="37"/>
      <c r="N11053" s="37"/>
      <c r="O11053" s="38"/>
    </row>
    <row r="11054" spans="2:15" x14ac:dyDescent="0.4">
      <c r="B11054" s="63"/>
      <c r="C11054" s="37"/>
      <c r="D11054" s="37"/>
      <c r="E11054" s="37"/>
      <c r="F11054" s="37"/>
      <c r="G11054" s="38"/>
      <c r="H11054" s="37"/>
      <c r="I11054" s="41"/>
      <c r="J11054" s="41"/>
      <c r="K11054" s="37"/>
      <c r="L11054" s="37"/>
      <c r="M11054" s="37"/>
      <c r="N11054" s="37"/>
      <c r="O11054" s="38"/>
    </row>
    <row r="11055" spans="2:15" x14ac:dyDescent="0.4">
      <c r="B11055" s="63"/>
      <c r="C11055" s="37"/>
      <c r="D11055" s="37"/>
      <c r="E11055" s="37"/>
      <c r="F11055" s="37"/>
      <c r="G11055" s="38"/>
      <c r="H11055" s="37"/>
      <c r="I11055" s="41"/>
      <c r="J11055" s="41"/>
      <c r="K11055" s="37"/>
      <c r="L11055" s="37"/>
      <c r="M11055" s="37"/>
      <c r="N11055" s="37"/>
      <c r="O11055" s="38"/>
    </row>
    <row r="11056" spans="2:15" x14ac:dyDescent="0.4">
      <c r="B11056" s="63"/>
      <c r="C11056" s="37"/>
      <c r="D11056" s="37"/>
      <c r="E11056" s="37"/>
      <c r="F11056" s="37"/>
      <c r="G11056" s="38"/>
      <c r="H11056" s="37"/>
      <c r="I11056" s="41"/>
      <c r="J11056" s="41"/>
      <c r="K11056" s="37"/>
      <c r="L11056" s="37"/>
      <c r="M11056" s="37"/>
      <c r="N11056" s="37"/>
      <c r="O11056" s="38"/>
    </row>
    <row r="11057" spans="2:15" x14ac:dyDescent="0.4">
      <c r="B11057" s="63"/>
      <c r="C11057" s="37"/>
      <c r="D11057" s="37"/>
      <c r="E11057" s="37"/>
      <c r="F11057" s="37"/>
      <c r="G11057" s="38"/>
      <c r="H11057" s="37"/>
      <c r="I11057" s="41"/>
      <c r="J11057" s="41"/>
      <c r="K11057" s="37"/>
      <c r="L11057" s="37"/>
      <c r="M11057" s="37"/>
      <c r="N11057" s="37"/>
      <c r="O11057" s="38"/>
    </row>
    <row r="11058" spans="2:15" x14ac:dyDescent="0.4">
      <c r="B11058" s="63"/>
      <c r="C11058" s="37"/>
      <c r="D11058" s="37"/>
      <c r="E11058" s="37"/>
      <c r="F11058" s="37"/>
      <c r="G11058" s="38"/>
      <c r="H11058" s="37"/>
      <c r="I11058" s="41"/>
      <c r="J11058" s="41"/>
      <c r="K11058" s="37"/>
      <c r="L11058" s="37"/>
      <c r="M11058" s="37"/>
      <c r="N11058" s="37"/>
      <c r="O11058" s="38"/>
    </row>
    <row r="11059" spans="2:15" x14ac:dyDescent="0.4">
      <c r="B11059" s="63"/>
      <c r="C11059" s="37"/>
      <c r="D11059" s="37"/>
      <c r="E11059" s="37"/>
      <c r="F11059" s="37"/>
      <c r="G11059" s="38"/>
      <c r="H11059" s="37"/>
      <c r="I11059" s="41"/>
      <c r="J11059" s="41"/>
      <c r="K11059" s="37"/>
      <c r="L11059" s="37"/>
      <c r="M11059" s="37"/>
      <c r="N11059" s="37"/>
      <c r="O11059" s="38"/>
    </row>
    <row r="11060" spans="2:15" x14ac:dyDescent="0.4">
      <c r="B11060" s="63"/>
      <c r="C11060" s="37"/>
      <c r="D11060" s="37"/>
      <c r="E11060" s="37"/>
      <c r="F11060" s="37"/>
      <c r="G11060" s="38"/>
      <c r="H11060" s="37"/>
      <c r="I11060" s="41"/>
      <c r="J11060" s="41"/>
      <c r="K11060" s="37"/>
      <c r="L11060" s="37"/>
      <c r="M11060" s="37"/>
      <c r="N11060" s="37"/>
      <c r="O11060" s="38"/>
    </row>
    <row r="11061" spans="2:15" x14ac:dyDescent="0.4">
      <c r="B11061" s="63"/>
      <c r="C11061" s="37"/>
      <c r="D11061" s="37"/>
      <c r="E11061" s="37"/>
      <c r="F11061" s="37"/>
      <c r="G11061" s="38"/>
      <c r="H11061" s="37"/>
      <c r="I11061" s="41"/>
      <c r="J11061" s="41"/>
      <c r="K11061" s="37"/>
      <c r="L11061" s="37"/>
      <c r="M11061" s="37"/>
      <c r="N11061" s="37"/>
      <c r="O11061" s="38"/>
    </row>
    <row r="11062" spans="2:15" x14ac:dyDescent="0.4">
      <c r="B11062" s="63"/>
      <c r="C11062" s="37"/>
      <c r="D11062" s="37"/>
      <c r="E11062" s="37"/>
      <c r="F11062" s="37"/>
      <c r="G11062" s="38"/>
      <c r="H11062" s="37"/>
      <c r="I11062" s="41"/>
      <c r="J11062" s="41"/>
      <c r="K11062" s="37"/>
      <c r="L11062" s="37"/>
      <c r="M11062" s="37"/>
      <c r="N11062" s="37"/>
      <c r="O11062" s="38"/>
    </row>
    <row r="11063" spans="2:15" x14ac:dyDescent="0.4">
      <c r="B11063" s="63"/>
      <c r="C11063" s="37"/>
      <c r="D11063" s="37"/>
      <c r="E11063" s="37"/>
      <c r="F11063" s="37"/>
      <c r="G11063" s="38"/>
      <c r="H11063" s="37"/>
      <c r="I11063" s="41"/>
      <c r="J11063" s="41"/>
      <c r="K11063" s="37"/>
      <c r="L11063" s="37"/>
      <c r="M11063" s="37"/>
      <c r="N11063" s="37"/>
      <c r="O11063" s="38"/>
    </row>
    <row r="11064" spans="2:15" x14ac:dyDescent="0.4">
      <c r="B11064" s="63"/>
      <c r="C11064" s="37"/>
      <c r="D11064" s="37"/>
      <c r="E11064" s="37"/>
      <c r="F11064" s="37"/>
      <c r="G11064" s="38"/>
      <c r="H11064" s="37"/>
      <c r="I11064" s="41"/>
      <c r="J11064" s="41"/>
      <c r="K11064" s="37"/>
      <c r="L11064" s="37"/>
      <c r="M11064" s="37"/>
      <c r="N11064" s="37"/>
      <c r="O11064" s="38"/>
    </row>
    <row r="11065" spans="2:15" x14ac:dyDescent="0.4">
      <c r="B11065" s="63"/>
      <c r="C11065" s="37"/>
      <c r="D11065" s="37"/>
      <c r="E11065" s="37"/>
      <c r="F11065" s="37"/>
      <c r="G11065" s="38"/>
      <c r="H11065" s="37"/>
      <c r="I11065" s="41"/>
      <c r="J11065" s="41"/>
      <c r="K11065" s="37"/>
      <c r="L11065" s="37"/>
      <c r="M11065" s="37"/>
      <c r="N11065" s="37"/>
      <c r="O11065" s="38"/>
    </row>
    <row r="11066" spans="2:15" x14ac:dyDescent="0.4">
      <c r="B11066" s="63"/>
      <c r="C11066" s="37"/>
      <c r="D11066" s="37"/>
      <c r="E11066" s="37"/>
      <c r="F11066" s="37"/>
      <c r="G11066" s="38"/>
      <c r="H11066" s="37"/>
      <c r="I11066" s="41"/>
      <c r="J11066" s="41"/>
      <c r="K11066" s="37"/>
      <c r="L11066" s="37"/>
      <c r="M11066" s="37"/>
      <c r="N11066" s="37"/>
      <c r="O11066" s="38"/>
    </row>
    <row r="11067" spans="2:15" x14ac:dyDescent="0.4">
      <c r="B11067" s="63"/>
      <c r="C11067" s="37"/>
      <c r="D11067" s="37"/>
      <c r="E11067" s="37"/>
      <c r="F11067" s="37"/>
      <c r="G11067" s="38"/>
      <c r="H11067" s="37"/>
      <c r="I11067" s="41"/>
      <c r="J11067" s="41"/>
      <c r="K11067" s="37"/>
      <c r="L11067" s="37"/>
      <c r="M11067" s="37"/>
      <c r="N11067" s="37"/>
      <c r="O11067" s="38"/>
    </row>
    <row r="11068" spans="2:15" x14ac:dyDescent="0.4">
      <c r="B11068" s="63"/>
      <c r="C11068" s="37"/>
      <c r="D11068" s="37"/>
      <c r="E11068" s="37"/>
      <c r="F11068" s="37"/>
      <c r="G11068" s="38"/>
      <c r="H11068" s="37"/>
      <c r="I11068" s="41"/>
      <c r="J11068" s="41"/>
      <c r="K11068" s="37"/>
      <c r="L11068" s="37"/>
      <c r="M11068" s="37"/>
      <c r="N11068" s="37"/>
      <c r="O11068" s="38"/>
    </row>
    <row r="11069" spans="2:15" x14ac:dyDescent="0.4">
      <c r="B11069" s="63"/>
      <c r="C11069" s="37"/>
      <c r="D11069" s="37"/>
      <c r="E11069" s="37"/>
      <c r="F11069" s="37"/>
      <c r="G11069" s="38"/>
      <c r="H11069" s="37"/>
      <c r="I11069" s="41"/>
      <c r="J11069" s="41"/>
      <c r="K11069" s="37"/>
      <c r="L11069" s="37"/>
      <c r="M11069" s="37"/>
      <c r="N11069" s="37"/>
      <c r="O11069" s="38"/>
    </row>
    <row r="11070" spans="2:15" x14ac:dyDescent="0.4">
      <c r="B11070" s="63"/>
      <c r="C11070" s="37"/>
      <c r="D11070" s="37"/>
      <c r="E11070" s="37"/>
      <c r="F11070" s="37"/>
      <c r="G11070" s="38"/>
      <c r="H11070" s="37"/>
      <c r="I11070" s="41"/>
      <c r="J11070" s="41"/>
      <c r="K11070" s="37"/>
      <c r="L11070" s="37"/>
      <c r="M11070" s="37"/>
      <c r="N11070" s="37"/>
      <c r="O11070" s="38"/>
    </row>
    <row r="11071" spans="2:15" x14ac:dyDescent="0.4">
      <c r="B11071" s="63"/>
      <c r="C11071" s="37"/>
      <c r="D11071" s="37"/>
      <c r="E11071" s="37"/>
      <c r="F11071" s="37"/>
      <c r="G11071" s="38"/>
      <c r="H11071" s="37"/>
      <c r="I11071" s="41"/>
      <c r="J11071" s="41"/>
      <c r="K11071" s="37"/>
      <c r="L11071" s="37"/>
      <c r="M11071" s="37"/>
      <c r="N11071" s="37"/>
      <c r="O11071" s="38"/>
    </row>
    <row r="11072" spans="2:15" x14ac:dyDescent="0.4">
      <c r="B11072" s="63"/>
      <c r="C11072" s="37"/>
      <c r="D11072" s="37"/>
      <c r="E11072" s="37"/>
      <c r="F11072" s="37"/>
      <c r="G11072" s="38"/>
      <c r="H11072" s="37"/>
      <c r="I11072" s="41"/>
      <c r="J11072" s="41"/>
      <c r="K11072" s="37"/>
      <c r="L11072" s="37"/>
      <c r="M11072" s="37"/>
      <c r="N11072" s="37"/>
      <c r="O11072" s="38"/>
    </row>
    <row r="11073" spans="2:15" x14ac:dyDescent="0.4">
      <c r="B11073" s="63"/>
      <c r="C11073" s="37"/>
      <c r="D11073" s="37"/>
      <c r="E11073" s="37"/>
      <c r="F11073" s="37"/>
      <c r="G11073" s="38"/>
      <c r="H11073" s="37"/>
      <c r="I11073" s="41"/>
      <c r="J11073" s="41"/>
      <c r="K11073" s="37"/>
      <c r="L11073" s="37"/>
      <c r="M11073" s="37"/>
      <c r="N11073" s="37"/>
      <c r="O11073" s="38"/>
    </row>
    <row r="11074" spans="2:15" x14ac:dyDescent="0.4">
      <c r="B11074" s="63"/>
      <c r="C11074" s="37"/>
      <c r="D11074" s="37"/>
      <c r="E11074" s="37"/>
      <c r="F11074" s="37"/>
      <c r="G11074" s="38"/>
      <c r="H11074" s="37"/>
      <c r="I11074" s="41"/>
      <c r="J11074" s="41"/>
      <c r="K11074" s="37"/>
      <c r="L11074" s="37"/>
      <c r="M11074" s="37"/>
      <c r="N11074" s="37"/>
      <c r="O11074" s="38"/>
    </row>
    <row r="11075" spans="2:15" x14ac:dyDescent="0.4">
      <c r="B11075" s="63"/>
      <c r="C11075" s="37"/>
      <c r="D11075" s="37"/>
      <c r="E11075" s="37"/>
      <c r="F11075" s="37"/>
      <c r="G11075" s="38"/>
      <c r="H11075" s="37"/>
      <c r="I11075" s="41"/>
      <c r="J11075" s="41"/>
      <c r="K11075" s="37"/>
      <c r="L11075" s="37"/>
      <c r="M11075" s="37"/>
      <c r="N11075" s="37"/>
      <c r="O11075" s="38"/>
    </row>
    <row r="11076" spans="2:15" x14ac:dyDescent="0.4">
      <c r="B11076" s="63"/>
      <c r="C11076" s="37"/>
      <c r="D11076" s="37"/>
      <c r="E11076" s="37"/>
      <c r="F11076" s="37"/>
      <c r="G11076" s="38"/>
      <c r="H11076" s="37"/>
      <c r="I11076" s="41"/>
      <c r="J11076" s="41"/>
      <c r="K11076" s="37"/>
      <c r="L11076" s="37"/>
      <c r="M11076" s="37"/>
      <c r="N11076" s="37"/>
      <c r="O11076" s="38"/>
    </row>
    <row r="11077" spans="2:15" x14ac:dyDescent="0.4">
      <c r="B11077" s="63"/>
      <c r="C11077" s="37"/>
      <c r="D11077" s="37"/>
      <c r="E11077" s="37"/>
      <c r="F11077" s="37"/>
      <c r="G11077" s="38"/>
      <c r="H11077" s="37"/>
      <c r="I11077" s="41"/>
      <c r="J11077" s="41"/>
      <c r="K11077" s="37"/>
      <c r="L11077" s="37"/>
      <c r="M11077" s="37"/>
      <c r="N11077" s="37"/>
      <c r="O11077" s="38"/>
    </row>
    <row r="11078" spans="2:15" x14ac:dyDescent="0.4">
      <c r="B11078" s="63"/>
      <c r="C11078" s="37"/>
      <c r="D11078" s="37"/>
      <c r="E11078" s="37"/>
      <c r="F11078" s="37"/>
      <c r="G11078" s="38"/>
      <c r="H11078" s="37"/>
      <c r="I11078" s="41"/>
      <c r="J11078" s="41"/>
      <c r="K11078" s="37"/>
      <c r="L11078" s="37"/>
      <c r="M11078" s="37"/>
      <c r="N11078" s="37"/>
      <c r="O11078" s="38"/>
    </row>
    <row r="11079" spans="2:15" x14ac:dyDescent="0.4">
      <c r="B11079" s="63"/>
      <c r="C11079" s="37"/>
      <c r="D11079" s="37"/>
      <c r="E11079" s="37"/>
      <c r="F11079" s="37"/>
      <c r="G11079" s="38"/>
      <c r="H11079" s="37"/>
      <c r="I11079" s="41"/>
      <c r="J11079" s="41"/>
      <c r="K11079" s="37"/>
      <c r="L11079" s="37"/>
      <c r="M11079" s="37"/>
      <c r="N11079" s="37"/>
      <c r="O11079" s="38"/>
    </row>
    <row r="11080" spans="2:15" x14ac:dyDescent="0.4">
      <c r="B11080" s="63"/>
      <c r="C11080" s="37"/>
      <c r="D11080" s="37"/>
      <c r="E11080" s="37"/>
      <c r="F11080" s="37"/>
      <c r="G11080" s="38"/>
      <c r="H11080" s="37"/>
      <c r="I11080" s="41"/>
      <c r="J11080" s="41"/>
      <c r="K11080" s="37"/>
      <c r="L11080" s="37"/>
      <c r="M11080" s="37"/>
      <c r="N11080" s="37"/>
      <c r="O11080" s="38"/>
    </row>
    <row r="11081" spans="2:15" x14ac:dyDescent="0.4">
      <c r="B11081" s="63"/>
      <c r="C11081" s="37"/>
      <c r="D11081" s="37"/>
      <c r="E11081" s="37"/>
      <c r="F11081" s="37"/>
      <c r="G11081" s="38"/>
      <c r="H11081" s="37"/>
      <c r="I11081" s="41"/>
      <c r="J11081" s="41"/>
      <c r="K11081" s="37"/>
      <c r="L11081" s="37"/>
      <c r="M11081" s="37"/>
      <c r="N11081" s="37"/>
      <c r="O11081" s="38"/>
    </row>
    <row r="11082" spans="2:15" x14ac:dyDescent="0.4">
      <c r="B11082" s="63"/>
      <c r="C11082" s="37"/>
      <c r="D11082" s="37"/>
      <c r="E11082" s="37"/>
      <c r="F11082" s="37"/>
      <c r="G11082" s="38"/>
      <c r="H11082" s="37"/>
      <c r="I11082" s="41"/>
      <c r="J11082" s="41"/>
      <c r="K11082" s="37"/>
      <c r="L11082" s="37"/>
      <c r="M11082" s="37"/>
      <c r="N11082" s="37"/>
      <c r="O11082" s="38"/>
    </row>
    <row r="11083" spans="2:15" x14ac:dyDescent="0.4">
      <c r="B11083" s="63"/>
      <c r="C11083" s="37"/>
      <c r="D11083" s="37"/>
      <c r="E11083" s="37"/>
      <c r="F11083" s="37"/>
      <c r="G11083" s="38"/>
      <c r="H11083" s="37"/>
      <c r="I11083" s="41"/>
      <c r="J11083" s="41"/>
      <c r="K11083" s="37"/>
      <c r="L11083" s="37"/>
      <c r="M11083" s="37"/>
      <c r="N11083" s="37"/>
      <c r="O11083" s="38"/>
    </row>
    <row r="11084" spans="2:15" x14ac:dyDescent="0.4">
      <c r="B11084" s="63"/>
      <c r="C11084" s="37"/>
      <c r="D11084" s="37"/>
      <c r="E11084" s="37"/>
      <c r="F11084" s="37"/>
      <c r="G11084" s="38"/>
      <c r="H11084" s="37"/>
      <c r="I11084" s="41"/>
      <c r="J11084" s="41"/>
      <c r="K11084" s="37"/>
      <c r="L11084" s="37"/>
      <c r="M11084" s="37"/>
      <c r="N11084" s="37"/>
      <c r="O11084" s="38"/>
    </row>
    <row r="11085" spans="2:15" x14ac:dyDescent="0.4">
      <c r="B11085" s="63"/>
      <c r="C11085" s="37"/>
      <c r="D11085" s="37"/>
      <c r="E11085" s="37"/>
      <c r="F11085" s="37"/>
      <c r="G11085" s="38"/>
      <c r="H11085" s="37"/>
      <c r="I11085" s="41"/>
      <c r="J11085" s="41"/>
      <c r="K11085" s="37"/>
      <c r="L11085" s="37"/>
      <c r="M11085" s="37"/>
      <c r="N11085" s="37"/>
      <c r="O11085" s="38"/>
    </row>
    <row r="11086" spans="2:15" x14ac:dyDescent="0.4">
      <c r="B11086" s="63"/>
      <c r="C11086" s="37"/>
      <c r="D11086" s="37"/>
      <c r="E11086" s="37"/>
      <c r="F11086" s="37"/>
      <c r="G11086" s="38"/>
      <c r="H11086" s="37"/>
      <c r="I11086" s="41"/>
      <c r="J11086" s="41"/>
      <c r="K11086" s="37"/>
      <c r="L11086" s="37"/>
      <c r="M11086" s="37"/>
      <c r="N11086" s="37"/>
      <c r="O11086" s="38"/>
    </row>
    <row r="11087" spans="2:15" x14ac:dyDescent="0.4">
      <c r="B11087" s="63"/>
      <c r="C11087" s="37"/>
      <c r="D11087" s="37"/>
      <c r="E11087" s="37"/>
      <c r="F11087" s="37"/>
      <c r="G11087" s="38"/>
      <c r="H11087" s="37"/>
      <c r="I11087" s="41"/>
      <c r="J11087" s="41"/>
      <c r="K11087" s="37"/>
      <c r="L11087" s="37"/>
      <c r="M11087" s="37"/>
      <c r="N11087" s="37"/>
      <c r="O11087" s="38"/>
    </row>
    <row r="11088" spans="2:15" x14ac:dyDescent="0.4">
      <c r="B11088" s="63"/>
      <c r="C11088" s="37"/>
      <c r="D11088" s="37"/>
      <c r="E11088" s="37"/>
      <c r="F11088" s="37"/>
      <c r="G11088" s="38"/>
      <c r="H11088" s="37"/>
      <c r="I11088" s="41"/>
      <c r="J11088" s="41"/>
      <c r="K11088" s="37"/>
      <c r="L11088" s="37"/>
      <c r="M11088" s="37"/>
      <c r="N11088" s="37"/>
      <c r="O11088" s="38"/>
    </row>
    <row r="11089" spans="2:15" x14ac:dyDescent="0.4">
      <c r="B11089" s="63"/>
      <c r="C11089" s="37"/>
      <c r="D11089" s="37"/>
      <c r="E11089" s="37"/>
      <c r="F11089" s="37"/>
      <c r="G11089" s="38"/>
      <c r="H11089" s="37"/>
      <c r="I11089" s="41"/>
      <c r="J11089" s="41"/>
      <c r="K11089" s="37"/>
      <c r="L11089" s="37"/>
      <c r="M11089" s="37"/>
      <c r="N11089" s="37"/>
      <c r="O11089" s="38"/>
    </row>
    <row r="11090" spans="2:15" x14ac:dyDescent="0.4">
      <c r="B11090" s="63"/>
      <c r="C11090" s="37"/>
      <c r="D11090" s="37"/>
      <c r="E11090" s="37"/>
      <c r="F11090" s="37"/>
      <c r="G11090" s="38"/>
      <c r="H11090" s="37"/>
      <c r="I11090" s="41"/>
      <c r="J11090" s="41"/>
      <c r="K11090" s="37"/>
      <c r="L11090" s="37"/>
      <c r="M11090" s="37"/>
      <c r="N11090" s="37"/>
      <c r="O11090" s="38"/>
    </row>
    <row r="11091" spans="2:15" x14ac:dyDescent="0.4">
      <c r="B11091" s="63"/>
      <c r="C11091" s="37"/>
      <c r="D11091" s="37"/>
      <c r="E11091" s="37"/>
      <c r="F11091" s="37"/>
      <c r="G11091" s="38"/>
      <c r="H11091" s="37"/>
      <c r="I11091" s="41"/>
      <c r="J11091" s="41"/>
      <c r="K11091" s="37"/>
      <c r="L11091" s="37"/>
      <c r="M11091" s="37"/>
      <c r="N11091" s="37"/>
      <c r="O11091" s="38"/>
    </row>
    <row r="11092" spans="2:15" x14ac:dyDescent="0.4">
      <c r="B11092" s="63"/>
      <c r="C11092" s="37"/>
      <c r="D11092" s="37"/>
      <c r="E11092" s="37"/>
      <c r="F11092" s="37"/>
      <c r="G11092" s="38"/>
      <c r="H11092" s="37"/>
      <c r="I11092" s="41"/>
      <c r="J11092" s="41"/>
      <c r="K11092" s="37"/>
      <c r="L11092" s="37"/>
      <c r="M11092" s="37"/>
      <c r="N11092" s="37"/>
      <c r="O11092" s="38"/>
    </row>
    <row r="11093" spans="2:15" x14ac:dyDescent="0.4">
      <c r="B11093" s="63"/>
      <c r="C11093" s="37"/>
      <c r="D11093" s="37"/>
      <c r="E11093" s="37"/>
      <c r="F11093" s="37"/>
      <c r="G11093" s="38"/>
      <c r="H11093" s="37"/>
      <c r="I11093" s="41"/>
      <c r="J11093" s="41"/>
      <c r="K11093" s="37"/>
      <c r="L11093" s="37"/>
      <c r="M11093" s="37"/>
      <c r="N11093" s="37"/>
      <c r="O11093" s="38"/>
    </row>
    <row r="11094" spans="2:15" x14ac:dyDescent="0.4">
      <c r="B11094" s="63"/>
      <c r="C11094" s="37"/>
      <c r="D11094" s="37"/>
      <c r="E11094" s="37"/>
      <c r="F11094" s="37"/>
      <c r="G11094" s="38"/>
      <c r="H11094" s="37"/>
      <c r="I11094" s="41"/>
      <c r="J11094" s="41"/>
      <c r="K11094" s="37"/>
      <c r="L11094" s="37"/>
      <c r="M11094" s="37"/>
      <c r="N11094" s="37"/>
      <c r="O11094" s="38"/>
    </row>
    <row r="11095" spans="2:15" x14ac:dyDescent="0.4">
      <c r="B11095" s="63"/>
      <c r="C11095" s="37"/>
      <c r="D11095" s="37"/>
      <c r="E11095" s="37"/>
      <c r="F11095" s="37"/>
      <c r="G11095" s="38"/>
      <c r="H11095" s="37"/>
      <c r="I11095" s="41"/>
      <c r="J11095" s="41"/>
      <c r="K11095" s="37"/>
      <c r="L11095" s="37"/>
      <c r="M11095" s="37"/>
      <c r="N11095" s="37"/>
      <c r="O11095" s="38"/>
    </row>
    <row r="11096" spans="2:15" x14ac:dyDescent="0.4">
      <c r="B11096" s="63"/>
      <c r="C11096" s="37"/>
      <c r="D11096" s="37"/>
      <c r="E11096" s="37"/>
      <c r="F11096" s="37"/>
      <c r="G11096" s="38"/>
      <c r="H11096" s="37"/>
      <c r="I11096" s="41"/>
      <c r="J11096" s="41"/>
      <c r="K11096" s="37"/>
      <c r="L11096" s="37"/>
      <c r="M11096" s="37"/>
      <c r="N11096" s="37"/>
      <c r="O11096" s="38"/>
    </row>
    <row r="11097" spans="2:15" x14ac:dyDescent="0.4">
      <c r="B11097" s="63"/>
      <c r="C11097" s="37"/>
      <c r="D11097" s="37"/>
      <c r="E11097" s="37"/>
      <c r="F11097" s="37"/>
      <c r="G11097" s="38"/>
      <c r="H11097" s="37"/>
      <c r="I11097" s="41"/>
      <c r="J11097" s="41"/>
      <c r="K11097" s="37"/>
      <c r="L11097" s="37"/>
      <c r="M11097" s="37"/>
      <c r="N11097" s="37"/>
      <c r="O11097" s="38"/>
    </row>
    <row r="11098" spans="2:15" x14ac:dyDescent="0.4">
      <c r="B11098" s="63"/>
      <c r="C11098" s="37"/>
      <c r="D11098" s="37"/>
      <c r="E11098" s="37"/>
      <c r="F11098" s="37"/>
      <c r="G11098" s="38"/>
      <c r="H11098" s="37"/>
      <c r="I11098" s="41"/>
      <c r="J11098" s="41"/>
      <c r="K11098" s="37"/>
      <c r="L11098" s="37"/>
      <c r="M11098" s="37"/>
      <c r="N11098" s="37"/>
      <c r="O11098" s="38"/>
    </row>
    <row r="11099" spans="2:15" x14ac:dyDescent="0.4">
      <c r="B11099" s="63"/>
      <c r="C11099" s="37"/>
      <c r="D11099" s="37"/>
      <c r="E11099" s="37"/>
      <c r="F11099" s="37"/>
      <c r="G11099" s="38"/>
      <c r="H11099" s="37"/>
      <c r="I11099" s="41"/>
      <c r="J11099" s="41"/>
      <c r="K11099" s="37"/>
      <c r="L11099" s="37"/>
      <c r="M11099" s="37"/>
      <c r="N11099" s="37"/>
      <c r="O11099" s="38"/>
    </row>
    <row r="11100" spans="2:15" x14ac:dyDescent="0.4">
      <c r="B11100" s="63"/>
      <c r="C11100" s="37"/>
      <c r="D11100" s="37"/>
      <c r="E11100" s="37"/>
      <c r="F11100" s="37"/>
      <c r="G11100" s="38"/>
      <c r="H11100" s="37"/>
      <c r="I11100" s="41"/>
      <c r="J11100" s="41"/>
      <c r="K11100" s="37"/>
      <c r="L11100" s="37"/>
      <c r="M11100" s="37"/>
      <c r="N11100" s="37"/>
      <c r="O11100" s="38"/>
    </row>
    <row r="11101" spans="2:15" x14ac:dyDescent="0.4">
      <c r="B11101" s="63"/>
      <c r="C11101" s="37"/>
      <c r="D11101" s="37"/>
      <c r="E11101" s="37"/>
      <c r="F11101" s="37"/>
      <c r="G11101" s="38"/>
      <c r="H11101" s="37"/>
      <c r="I11101" s="41"/>
      <c r="J11101" s="41"/>
      <c r="K11101" s="37"/>
      <c r="L11101" s="37"/>
      <c r="M11101" s="37"/>
      <c r="N11101" s="37"/>
      <c r="O11101" s="38"/>
    </row>
    <row r="11102" spans="2:15" x14ac:dyDescent="0.4">
      <c r="B11102" s="63"/>
      <c r="C11102" s="37"/>
      <c r="D11102" s="37"/>
      <c r="E11102" s="37"/>
      <c r="F11102" s="37"/>
      <c r="G11102" s="38"/>
      <c r="H11102" s="37"/>
      <c r="I11102" s="41"/>
      <c r="J11102" s="41"/>
      <c r="K11102" s="37"/>
      <c r="L11102" s="37"/>
      <c r="M11102" s="37"/>
      <c r="N11102" s="37"/>
      <c r="O11102" s="38"/>
    </row>
    <row r="11103" spans="2:15" x14ac:dyDescent="0.4">
      <c r="B11103" s="63"/>
      <c r="C11103" s="37"/>
      <c r="D11103" s="37"/>
      <c r="E11103" s="37"/>
      <c r="F11103" s="37"/>
      <c r="G11103" s="38"/>
      <c r="H11103" s="37"/>
      <c r="I11103" s="41"/>
      <c r="J11103" s="41"/>
      <c r="K11103" s="37"/>
      <c r="L11103" s="37"/>
      <c r="M11103" s="37"/>
      <c r="N11103" s="37"/>
      <c r="O11103" s="38"/>
    </row>
    <row r="11104" spans="2:15" x14ac:dyDescent="0.4">
      <c r="B11104" s="63"/>
      <c r="C11104" s="37"/>
      <c r="D11104" s="37"/>
      <c r="E11104" s="37"/>
      <c r="F11104" s="37"/>
      <c r="G11104" s="38"/>
      <c r="H11104" s="37"/>
      <c r="I11104" s="41"/>
      <c r="J11104" s="41"/>
      <c r="K11104" s="37"/>
      <c r="L11104" s="37"/>
      <c r="M11104" s="37"/>
      <c r="N11104" s="37"/>
      <c r="O11104" s="38"/>
    </row>
    <row r="11105" spans="2:15" x14ac:dyDescent="0.4">
      <c r="B11105" s="63"/>
      <c r="C11105" s="37"/>
      <c r="D11105" s="37"/>
      <c r="E11105" s="37"/>
      <c r="F11105" s="37"/>
      <c r="G11105" s="38"/>
      <c r="H11105" s="37"/>
      <c r="I11105" s="41"/>
      <c r="J11105" s="41"/>
      <c r="K11105" s="37"/>
      <c r="L11105" s="37"/>
      <c r="M11105" s="37"/>
      <c r="N11105" s="37"/>
      <c r="O11105" s="38"/>
    </row>
    <row r="11106" spans="2:15" x14ac:dyDescent="0.4">
      <c r="B11106" s="63"/>
      <c r="C11106" s="37"/>
      <c r="D11106" s="37"/>
      <c r="E11106" s="37"/>
      <c r="F11106" s="37"/>
      <c r="G11106" s="38"/>
      <c r="H11106" s="37"/>
      <c r="I11106" s="41"/>
      <c r="J11106" s="41"/>
      <c r="K11106" s="37"/>
      <c r="L11106" s="37"/>
      <c r="M11106" s="37"/>
      <c r="N11106" s="37"/>
      <c r="O11106" s="38"/>
    </row>
    <row r="11107" spans="2:15" x14ac:dyDescent="0.4">
      <c r="B11107" s="63"/>
      <c r="C11107" s="37"/>
      <c r="D11107" s="37"/>
      <c r="E11107" s="37"/>
      <c r="F11107" s="37"/>
      <c r="G11107" s="38"/>
      <c r="H11107" s="37"/>
      <c r="I11107" s="41"/>
      <c r="J11107" s="41"/>
      <c r="K11107" s="37"/>
      <c r="L11107" s="37"/>
      <c r="M11107" s="37"/>
      <c r="N11107" s="37"/>
      <c r="O11107" s="38"/>
    </row>
    <row r="11108" spans="2:15" x14ac:dyDescent="0.4">
      <c r="B11108" s="63"/>
      <c r="C11108" s="37"/>
      <c r="D11108" s="37"/>
      <c r="E11108" s="37"/>
      <c r="F11108" s="37"/>
      <c r="G11108" s="38"/>
      <c r="H11108" s="37"/>
      <c r="I11108" s="41"/>
      <c r="J11108" s="41"/>
      <c r="K11108" s="37"/>
      <c r="L11108" s="37"/>
      <c r="M11108" s="37"/>
      <c r="N11108" s="37"/>
      <c r="O11108" s="38"/>
    </row>
    <row r="11109" spans="2:15" x14ac:dyDescent="0.4">
      <c r="B11109" s="63"/>
      <c r="C11109" s="37"/>
      <c r="D11109" s="37"/>
      <c r="E11109" s="37"/>
      <c r="F11109" s="37"/>
      <c r="G11109" s="38"/>
      <c r="H11109" s="37"/>
      <c r="I11109" s="41"/>
      <c r="J11109" s="41"/>
      <c r="K11109" s="37"/>
      <c r="L11109" s="37"/>
      <c r="M11109" s="37"/>
      <c r="N11109" s="37"/>
      <c r="O11109" s="38"/>
    </row>
    <row r="11110" spans="2:15" x14ac:dyDescent="0.4">
      <c r="B11110" s="63"/>
      <c r="C11110" s="37"/>
      <c r="D11110" s="37"/>
      <c r="E11110" s="37"/>
      <c r="F11110" s="37"/>
      <c r="G11110" s="38"/>
      <c r="H11110" s="37"/>
      <c r="I11110" s="41"/>
      <c r="J11110" s="41"/>
      <c r="K11110" s="37"/>
      <c r="L11110" s="37"/>
      <c r="M11110" s="37"/>
      <c r="N11110" s="37"/>
      <c r="O11110" s="38"/>
    </row>
    <row r="11111" spans="2:15" x14ac:dyDescent="0.4">
      <c r="B11111" s="63"/>
      <c r="C11111" s="37"/>
      <c r="D11111" s="37"/>
      <c r="E11111" s="37"/>
      <c r="F11111" s="37"/>
      <c r="G11111" s="38"/>
      <c r="H11111" s="37"/>
      <c r="I11111" s="41"/>
      <c r="J11111" s="41"/>
      <c r="K11111" s="37"/>
      <c r="L11111" s="37"/>
      <c r="M11111" s="37"/>
      <c r="N11111" s="37"/>
      <c r="O11111" s="38"/>
    </row>
    <row r="11112" spans="2:15" x14ac:dyDescent="0.4">
      <c r="B11112" s="63"/>
      <c r="C11112" s="37"/>
      <c r="D11112" s="37"/>
      <c r="E11112" s="37"/>
      <c r="F11112" s="37"/>
      <c r="G11112" s="38"/>
      <c r="H11112" s="37"/>
      <c r="I11112" s="41"/>
      <c r="J11112" s="41"/>
      <c r="K11112" s="37"/>
      <c r="L11112" s="37"/>
      <c r="M11112" s="37"/>
      <c r="N11112" s="37"/>
      <c r="O11112" s="38"/>
    </row>
    <row r="11113" spans="2:15" x14ac:dyDescent="0.4">
      <c r="B11113" s="63"/>
      <c r="C11113" s="37"/>
      <c r="D11113" s="37"/>
      <c r="E11113" s="37"/>
      <c r="F11113" s="37"/>
      <c r="G11113" s="38"/>
      <c r="H11113" s="37"/>
      <c r="I11113" s="41"/>
      <c r="J11113" s="41"/>
      <c r="K11113" s="37"/>
      <c r="L11113" s="37"/>
      <c r="M11113" s="37"/>
      <c r="N11113" s="37"/>
      <c r="O11113" s="38"/>
    </row>
    <row r="11114" spans="2:15" x14ac:dyDescent="0.4">
      <c r="B11114" s="63"/>
      <c r="C11114" s="37"/>
      <c r="D11114" s="37"/>
      <c r="E11114" s="37"/>
      <c r="F11114" s="37"/>
      <c r="G11114" s="38"/>
      <c r="H11114" s="37"/>
      <c r="I11114" s="41"/>
      <c r="J11114" s="41"/>
      <c r="K11114" s="37"/>
      <c r="L11114" s="37"/>
      <c r="M11114" s="37"/>
      <c r="N11114" s="37"/>
      <c r="O11114" s="38"/>
    </row>
    <row r="11115" spans="2:15" x14ac:dyDescent="0.4">
      <c r="B11115" s="63"/>
      <c r="C11115" s="37"/>
      <c r="D11115" s="37"/>
      <c r="E11115" s="37"/>
      <c r="F11115" s="37"/>
      <c r="G11115" s="38"/>
      <c r="H11115" s="37"/>
      <c r="I11115" s="41"/>
      <c r="J11115" s="41"/>
      <c r="K11115" s="37"/>
      <c r="L11115" s="37"/>
      <c r="M11115" s="37"/>
      <c r="N11115" s="37"/>
      <c r="O11115" s="38"/>
    </row>
    <row r="11116" spans="2:15" x14ac:dyDescent="0.4">
      <c r="B11116" s="63"/>
      <c r="C11116" s="37"/>
      <c r="D11116" s="37"/>
      <c r="E11116" s="37"/>
      <c r="F11116" s="37"/>
      <c r="G11116" s="38"/>
      <c r="H11116" s="37"/>
      <c r="I11116" s="41"/>
      <c r="J11116" s="41"/>
      <c r="K11116" s="37"/>
      <c r="L11116" s="37"/>
      <c r="M11116" s="37"/>
      <c r="N11116" s="37"/>
      <c r="O11116" s="38"/>
    </row>
    <row r="11117" spans="2:15" x14ac:dyDescent="0.4">
      <c r="B11117" s="63"/>
      <c r="C11117" s="37"/>
      <c r="D11117" s="37"/>
      <c r="E11117" s="37"/>
      <c r="F11117" s="37"/>
      <c r="G11117" s="38"/>
      <c r="H11117" s="37"/>
      <c r="I11117" s="41"/>
      <c r="J11117" s="41"/>
      <c r="K11117" s="37"/>
      <c r="L11117" s="37"/>
      <c r="M11117" s="37"/>
      <c r="N11117" s="37"/>
      <c r="O11117" s="38"/>
    </row>
    <row r="11118" spans="2:15" x14ac:dyDescent="0.4">
      <c r="B11118" s="63"/>
      <c r="C11118" s="37"/>
      <c r="D11118" s="37"/>
      <c r="E11118" s="37"/>
      <c r="F11118" s="37"/>
      <c r="G11118" s="38"/>
      <c r="H11118" s="37"/>
      <c r="I11118" s="41"/>
      <c r="J11118" s="41"/>
      <c r="K11118" s="37"/>
      <c r="L11118" s="37"/>
      <c r="M11118" s="37"/>
      <c r="N11118" s="37"/>
      <c r="O11118" s="38"/>
    </row>
    <row r="11119" spans="2:15" x14ac:dyDescent="0.4">
      <c r="B11119" s="63"/>
      <c r="C11119" s="37"/>
      <c r="D11119" s="37"/>
      <c r="E11119" s="37"/>
      <c r="F11119" s="37"/>
      <c r="G11119" s="38"/>
      <c r="H11119" s="37"/>
      <c r="I11119" s="41"/>
      <c r="J11119" s="41"/>
      <c r="K11119" s="37"/>
      <c r="L11119" s="37"/>
      <c r="M11119" s="37"/>
      <c r="N11119" s="37"/>
      <c r="O11119" s="38"/>
    </row>
    <row r="11120" spans="2:15" x14ac:dyDescent="0.4">
      <c r="B11120" s="63"/>
      <c r="C11120" s="37"/>
      <c r="D11120" s="37"/>
      <c r="E11120" s="37"/>
      <c r="F11120" s="37"/>
      <c r="G11120" s="38"/>
      <c r="H11120" s="37"/>
      <c r="I11120" s="41"/>
      <c r="J11120" s="41"/>
      <c r="K11120" s="37"/>
      <c r="L11120" s="37"/>
      <c r="M11120" s="37"/>
      <c r="N11120" s="37"/>
      <c r="O11120" s="38"/>
    </row>
    <row r="11121" spans="2:15" x14ac:dyDescent="0.4">
      <c r="B11121" s="63"/>
      <c r="C11121" s="37"/>
      <c r="D11121" s="37"/>
      <c r="E11121" s="37"/>
      <c r="F11121" s="37"/>
      <c r="G11121" s="38"/>
      <c r="H11121" s="37"/>
      <c r="I11121" s="41"/>
      <c r="J11121" s="41"/>
      <c r="K11121" s="37"/>
      <c r="L11121" s="37"/>
      <c r="M11121" s="37"/>
      <c r="N11121" s="37"/>
      <c r="O11121" s="38"/>
    </row>
    <row r="11122" spans="2:15" x14ac:dyDescent="0.4">
      <c r="B11122" s="63"/>
      <c r="C11122" s="37"/>
      <c r="D11122" s="37"/>
      <c r="E11122" s="37"/>
      <c r="F11122" s="37"/>
      <c r="G11122" s="38"/>
      <c r="H11122" s="37"/>
      <c r="I11122" s="41"/>
      <c r="J11122" s="41"/>
      <c r="K11122" s="37"/>
      <c r="L11122" s="37"/>
      <c r="M11122" s="37"/>
      <c r="N11122" s="37"/>
      <c r="O11122" s="38"/>
    </row>
    <row r="11123" spans="2:15" x14ac:dyDescent="0.4">
      <c r="B11123" s="63"/>
      <c r="C11123" s="37"/>
      <c r="D11123" s="37"/>
      <c r="E11123" s="37"/>
      <c r="F11123" s="37"/>
      <c r="G11123" s="38"/>
      <c r="H11123" s="37"/>
      <c r="I11123" s="41"/>
      <c r="J11123" s="41"/>
      <c r="K11123" s="37"/>
      <c r="L11123" s="37"/>
      <c r="M11123" s="37"/>
      <c r="N11123" s="37"/>
      <c r="O11123" s="38"/>
    </row>
    <row r="11124" spans="2:15" x14ac:dyDescent="0.4">
      <c r="B11124" s="63"/>
      <c r="C11124" s="37"/>
      <c r="D11124" s="37"/>
      <c r="E11124" s="37"/>
      <c r="F11124" s="37"/>
      <c r="G11124" s="38"/>
      <c r="H11124" s="37"/>
      <c r="I11124" s="41"/>
      <c r="J11124" s="41"/>
      <c r="K11124" s="37"/>
      <c r="L11124" s="37"/>
      <c r="M11124" s="37"/>
      <c r="N11124" s="37"/>
      <c r="O11124" s="38"/>
    </row>
    <row r="11125" spans="2:15" x14ac:dyDescent="0.4">
      <c r="B11125" s="63"/>
      <c r="C11125" s="37"/>
      <c r="D11125" s="37"/>
      <c r="E11125" s="37"/>
      <c r="F11125" s="37"/>
      <c r="G11125" s="38"/>
      <c r="H11125" s="37"/>
      <c r="I11125" s="41"/>
      <c r="J11125" s="41"/>
      <c r="K11125" s="37"/>
      <c r="L11125" s="37"/>
      <c r="M11125" s="37"/>
      <c r="N11125" s="37"/>
      <c r="O11125" s="38"/>
    </row>
    <row r="11126" spans="2:15" x14ac:dyDescent="0.4">
      <c r="B11126" s="63"/>
      <c r="C11126" s="37"/>
      <c r="D11126" s="37"/>
      <c r="E11126" s="37"/>
      <c r="F11126" s="37"/>
      <c r="G11126" s="38"/>
      <c r="H11126" s="37"/>
      <c r="I11126" s="41"/>
      <c r="J11126" s="41"/>
      <c r="K11126" s="37"/>
      <c r="L11126" s="37"/>
      <c r="M11126" s="37"/>
      <c r="N11126" s="37"/>
      <c r="O11126" s="38"/>
    </row>
    <row r="11127" spans="2:15" x14ac:dyDescent="0.4">
      <c r="B11127" s="63"/>
      <c r="C11127" s="37"/>
      <c r="D11127" s="37"/>
      <c r="E11127" s="37"/>
      <c r="F11127" s="37"/>
      <c r="G11127" s="38"/>
      <c r="H11127" s="37"/>
      <c r="I11127" s="41"/>
      <c r="J11127" s="41"/>
      <c r="K11127" s="37"/>
      <c r="L11127" s="37"/>
      <c r="M11127" s="37"/>
      <c r="N11127" s="37"/>
      <c r="O11127" s="38"/>
    </row>
    <row r="11128" spans="2:15" x14ac:dyDescent="0.4">
      <c r="B11128" s="63"/>
      <c r="C11128" s="37"/>
      <c r="D11128" s="37"/>
      <c r="E11128" s="37"/>
      <c r="F11128" s="37"/>
      <c r="G11128" s="38"/>
      <c r="H11128" s="37"/>
      <c r="I11128" s="41"/>
      <c r="J11128" s="41"/>
      <c r="K11128" s="37"/>
      <c r="L11128" s="37"/>
      <c r="M11128" s="37"/>
      <c r="N11128" s="37"/>
      <c r="O11128" s="38"/>
    </row>
    <row r="11129" spans="2:15" x14ac:dyDescent="0.4">
      <c r="B11129" s="63"/>
      <c r="C11129" s="37"/>
      <c r="D11129" s="37"/>
      <c r="E11129" s="37"/>
      <c r="F11129" s="37"/>
      <c r="G11129" s="38"/>
      <c r="H11129" s="37"/>
      <c r="I11129" s="41"/>
      <c r="J11129" s="41"/>
      <c r="K11129" s="37"/>
      <c r="L11129" s="37"/>
      <c r="M11129" s="37"/>
      <c r="N11129" s="37"/>
      <c r="O11129" s="38"/>
    </row>
    <row r="11130" spans="2:15" x14ac:dyDescent="0.4">
      <c r="B11130" s="63"/>
      <c r="C11130" s="37"/>
      <c r="D11130" s="37"/>
      <c r="E11130" s="37"/>
      <c r="F11130" s="37"/>
      <c r="G11130" s="38"/>
      <c r="H11130" s="37"/>
      <c r="I11130" s="41"/>
      <c r="J11130" s="41"/>
      <c r="K11130" s="37"/>
      <c r="L11130" s="37"/>
      <c r="M11130" s="37"/>
      <c r="N11130" s="37"/>
      <c r="O11130" s="38"/>
    </row>
    <row r="11131" spans="2:15" x14ac:dyDescent="0.4">
      <c r="B11131" s="63"/>
      <c r="C11131" s="37"/>
      <c r="D11131" s="37"/>
      <c r="E11131" s="37"/>
      <c r="F11131" s="37"/>
      <c r="G11131" s="38"/>
      <c r="H11131" s="37"/>
      <c r="I11131" s="41"/>
      <c r="J11131" s="41"/>
      <c r="K11131" s="37"/>
      <c r="L11131" s="37"/>
      <c r="M11131" s="37"/>
      <c r="N11131" s="37"/>
      <c r="O11131" s="38"/>
    </row>
    <row r="11132" spans="2:15" x14ac:dyDescent="0.4">
      <c r="B11132" s="63"/>
      <c r="C11132" s="37"/>
      <c r="D11132" s="37"/>
      <c r="E11132" s="37"/>
      <c r="F11132" s="37"/>
      <c r="G11132" s="38"/>
      <c r="H11132" s="37"/>
      <c r="I11132" s="41"/>
      <c r="J11132" s="41"/>
      <c r="K11132" s="37"/>
      <c r="L11132" s="37"/>
      <c r="M11132" s="37"/>
      <c r="N11132" s="37"/>
      <c r="O11132" s="38"/>
    </row>
    <row r="11133" spans="2:15" x14ac:dyDescent="0.4">
      <c r="B11133" s="63"/>
      <c r="C11133" s="37"/>
      <c r="D11133" s="37"/>
      <c r="E11133" s="37"/>
      <c r="F11133" s="37"/>
      <c r="G11133" s="38"/>
      <c r="H11133" s="37"/>
      <c r="I11133" s="41"/>
      <c r="J11133" s="41"/>
      <c r="K11133" s="37"/>
      <c r="L11133" s="37"/>
      <c r="M11133" s="37"/>
      <c r="N11133" s="37"/>
      <c r="O11133" s="38"/>
    </row>
    <row r="11134" spans="2:15" x14ac:dyDescent="0.4">
      <c r="B11134" s="63"/>
      <c r="C11134" s="37"/>
      <c r="D11134" s="37"/>
      <c r="E11134" s="37"/>
      <c r="F11134" s="37"/>
      <c r="G11134" s="38"/>
      <c r="H11134" s="37"/>
      <c r="I11134" s="41"/>
      <c r="J11134" s="41"/>
      <c r="K11134" s="37"/>
      <c r="L11134" s="37"/>
      <c r="M11134" s="37"/>
      <c r="N11134" s="37"/>
      <c r="O11134" s="38"/>
    </row>
    <row r="11135" spans="2:15" x14ac:dyDescent="0.4">
      <c r="B11135" s="63"/>
      <c r="C11135" s="37"/>
      <c r="D11135" s="37"/>
      <c r="E11135" s="37"/>
      <c r="F11135" s="37"/>
      <c r="G11135" s="38"/>
      <c r="H11135" s="37"/>
      <c r="I11135" s="41"/>
      <c r="J11135" s="41"/>
      <c r="K11135" s="37"/>
      <c r="L11135" s="37"/>
      <c r="M11135" s="37"/>
      <c r="N11135" s="37"/>
      <c r="O11135" s="38"/>
    </row>
    <row r="11136" spans="2:15" x14ac:dyDescent="0.4">
      <c r="B11136" s="63"/>
      <c r="C11136" s="37"/>
      <c r="D11136" s="37"/>
      <c r="E11136" s="37"/>
      <c r="F11136" s="37"/>
      <c r="G11136" s="38"/>
      <c r="H11136" s="37"/>
      <c r="I11136" s="41"/>
      <c r="J11136" s="41"/>
      <c r="K11136" s="37"/>
      <c r="L11136" s="37"/>
      <c r="M11136" s="37"/>
      <c r="N11136" s="37"/>
      <c r="O11136" s="38"/>
    </row>
    <row r="11137" spans="2:15" x14ac:dyDescent="0.4">
      <c r="B11137" s="63"/>
      <c r="C11137" s="37"/>
      <c r="D11137" s="37"/>
      <c r="E11137" s="37"/>
      <c r="F11137" s="37"/>
      <c r="G11137" s="38"/>
      <c r="H11137" s="37"/>
      <c r="I11137" s="41"/>
      <c r="J11137" s="41"/>
      <c r="K11137" s="37"/>
      <c r="L11137" s="37"/>
      <c r="M11137" s="37"/>
      <c r="N11137" s="37"/>
      <c r="O11137" s="38"/>
    </row>
    <row r="11138" spans="2:15" x14ac:dyDescent="0.4">
      <c r="B11138" s="63"/>
      <c r="C11138" s="37"/>
      <c r="D11138" s="37"/>
      <c r="E11138" s="37"/>
      <c r="F11138" s="37"/>
      <c r="G11138" s="38"/>
      <c r="H11138" s="37"/>
      <c r="I11138" s="41"/>
      <c r="J11138" s="41"/>
      <c r="K11138" s="37"/>
      <c r="L11138" s="37"/>
      <c r="M11138" s="37"/>
      <c r="N11138" s="37"/>
      <c r="O11138" s="38"/>
    </row>
    <row r="11139" spans="2:15" x14ac:dyDescent="0.4">
      <c r="B11139" s="63"/>
      <c r="C11139" s="37"/>
      <c r="D11139" s="37"/>
      <c r="E11139" s="37"/>
      <c r="F11139" s="37"/>
      <c r="G11139" s="38"/>
      <c r="H11139" s="37"/>
      <c r="I11139" s="41"/>
      <c r="J11139" s="41"/>
      <c r="K11139" s="37"/>
      <c r="L11139" s="37"/>
      <c r="M11139" s="37"/>
      <c r="N11139" s="37"/>
      <c r="O11139" s="38"/>
    </row>
    <row r="11140" spans="2:15" x14ac:dyDescent="0.4">
      <c r="B11140" s="63"/>
      <c r="C11140" s="37"/>
      <c r="D11140" s="37"/>
      <c r="E11140" s="37"/>
      <c r="F11140" s="37"/>
      <c r="G11140" s="38"/>
      <c r="H11140" s="37"/>
      <c r="I11140" s="41"/>
      <c r="J11140" s="41"/>
      <c r="K11140" s="37"/>
      <c r="L11140" s="37"/>
      <c r="M11140" s="37"/>
      <c r="N11140" s="37"/>
      <c r="O11140" s="38"/>
    </row>
    <row r="11141" spans="2:15" x14ac:dyDescent="0.4">
      <c r="B11141" s="63"/>
      <c r="C11141" s="37"/>
      <c r="D11141" s="37"/>
      <c r="E11141" s="37"/>
      <c r="F11141" s="37"/>
      <c r="G11141" s="38"/>
      <c r="H11141" s="37"/>
      <c r="I11141" s="41"/>
      <c r="J11141" s="41"/>
      <c r="K11141" s="37"/>
      <c r="L11141" s="37"/>
      <c r="M11141" s="37"/>
      <c r="N11141" s="37"/>
      <c r="O11141" s="38"/>
    </row>
    <row r="11142" spans="2:15" x14ac:dyDescent="0.4">
      <c r="B11142" s="63"/>
      <c r="C11142" s="37"/>
      <c r="D11142" s="37"/>
      <c r="E11142" s="37"/>
      <c r="F11142" s="37"/>
      <c r="G11142" s="38"/>
      <c r="H11142" s="37"/>
      <c r="I11142" s="41"/>
      <c r="J11142" s="41"/>
      <c r="K11142" s="37"/>
      <c r="L11142" s="37"/>
      <c r="M11142" s="37"/>
      <c r="N11142" s="37"/>
      <c r="O11142" s="38"/>
    </row>
    <row r="11143" spans="2:15" x14ac:dyDescent="0.4">
      <c r="B11143" s="63"/>
      <c r="C11143" s="37"/>
      <c r="D11143" s="37"/>
      <c r="E11143" s="37"/>
      <c r="F11143" s="37"/>
      <c r="G11143" s="38"/>
      <c r="H11143" s="37"/>
      <c r="I11143" s="41"/>
      <c r="J11143" s="41"/>
      <c r="K11143" s="37"/>
      <c r="L11143" s="37"/>
      <c r="M11143" s="37"/>
      <c r="N11143" s="37"/>
      <c r="O11143" s="38"/>
    </row>
    <row r="11144" spans="2:15" x14ac:dyDescent="0.4">
      <c r="B11144" s="63"/>
      <c r="C11144" s="37"/>
      <c r="D11144" s="37"/>
      <c r="E11144" s="37"/>
      <c r="F11144" s="37"/>
      <c r="G11144" s="38"/>
      <c r="H11144" s="37"/>
      <c r="I11144" s="41"/>
      <c r="J11144" s="41"/>
      <c r="K11144" s="37"/>
      <c r="L11144" s="37"/>
      <c r="M11144" s="37"/>
      <c r="N11144" s="37"/>
      <c r="O11144" s="38"/>
    </row>
    <row r="11145" spans="2:15" x14ac:dyDescent="0.4">
      <c r="B11145" s="63"/>
      <c r="C11145" s="37"/>
      <c r="D11145" s="37"/>
      <c r="E11145" s="37"/>
      <c r="F11145" s="37"/>
      <c r="G11145" s="38"/>
      <c r="H11145" s="37"/>
      <c r="I11145" s="41"/>
      <c r="J11145" s="41"/>
      <c r="K11145" s="37"/>
      <c r="L11145" s="37"/>
      <c r="M11145" s="37"/>
      <c r="N11145" s="37"/>
      <c r="O11145" s="38"/>
    </row>
    <row r="11146" spans="2:15" x14ac:dyDescent="0.4">
      <c r="B11146" s="63"/>
      <c r="C11146" s="37"/>
      <c r="D11146" s="37"/>
      <c r="E11146" s="37"/>
      <c r="F11146" s="37"/>
      <c r="G11146" s="38"/>
      <c r="H11146" s="37"/>
      <c r="I11146" s="41"/>
      <c r="J11146" s="41"/>
      <c r="K11146" s="37"/>
      <c r="L11146" s="37"/>
      <c r="M11146" s="37"/>
      <c r="N11146" s="37"/>
      <c r="O11146" s="38"/>
    </row>
    <row r="11147" spans="2:15" x14ac:dyDescent="0.4">
      <c r="B11147" s="63"/>
      <c r="C11147" s="37"/>
      <c r="D11147" s="37"/>
      <c r="E11147" s="37"/>
      <c r="F11147" s="37"/>
      <c r="G11147" s="38"/>
      <c r="H11147" s="37"/>
      <c r="I11147" s="41"/>
      <c r="J11147" s="41"/>
      <c r="K11147" s="37"/>
      <c r="L11147" s="37"/>
      <c r="M11147" s="37"/>
      <c r="N11147" s="37"/>
      <c r="O11147" s="38"/>
    </row>
    <row r="11148" spans="2:15" x14ac:dyDescent="0.4">
      <c r="B11148" s="63"/>
      <c r="C11148" s="37"/>
      <c r="D11148" s="37"/>
      <c r="E11148" s="37"/>
      <c r="F11148" s="37"/>
      <c r="G11148" s="38"/>
      <c r="H11148" s="37"/>
      <c r="I11148" s="41"/>
      <c r="J11148" s="41"/>
      <c r="K11148" s="37"/>
      <c r="L11148" s="37"/>
      <c r="M11148" s="37"/>
      <c r="N11148" s="37"/>
      <c r="O11148" s="38"/>
    </row>
    <row r="11149" spans="2:15" x14ac:dyDescent="0.4">
      <c r="B11149" s="63"/>
      <c r="C11149" s="37"/>
      <c r="D11149" s="37"/>
      <c r="E11149" s="37"/>
      <c r="F11149" s="37"/>
      <c r="G11149" s="38"/>
      <c r="H11149" s="37"/>
      <c r="I11149" s="41"/>
      <c r="J11149" s="41"/>
      <c r="K11149" s="37"/>
      <c r="L11149" s="37"/>
      <c r="M11149" s="37"/>
      <c r="N11149" s="37"/>
      <c r="O11149" s="38"/>
    </row>
    <row r="11150" spans="2:15" x14ac:dyDescent="0.4">
      <c r="B11150" s="63"/>
      <c r="C11150" s="37"/>
      <c r="D11150" s="37"/>
      <c r="E11150" s="37"/>
      <c r="F11150" s="37"/>
      <c r="G11150" s="38"/>
      <c r="H11150" s="37"/>
      <c r="I11150" s="41"/>
      <c r="J11150" s="41"/>
      <c r="K11150" s="37"/>
      <c r="L11150" s="37"/>
      <c r="M11150" s="37"/>
      <c r="N11150" s="37"/>
      <c r="O11150" s="38"/>
    </row>
    <row r="11151" spans="2:15" x14ac:dyDescent="0.4">
      <c r="B11151" s="63"/>
      <c r="C11151" s="37"/>
      <c r="D11151" s="37"/>
      <c r="E11151" s="37"/>
      <c r="F11151" s="37"/>
      <c r="G11151" s="38"/>
      <c r="H11151" s="37"/>
      <c r="I11151" s="41"/>
      <c r="J11151" s="41"/>
      <c r="K11151" s="37"/>
      <c r="L11151" s="37"/>
      <c r="M11151" s="37"/>
      <c r="N11151" s="37"/>
      <c r="O11151" s="38"/>
    </row>
    <row r="11152" spans="2:15" x14ac:dyDescent="0.4">
      <c r="B11152" s="63"/>
      <c r="C11152" s="37"/>
      <c r="D11152" s="37"/>
      <c r="E11152" s="37"/>
      <c r="F11152" s="37"/>
      <c r="G11152" s="38"/>
      <c r="H11152" s="37"/>
      <c r="I11152" s="41"/>
      <c r="J11152" s="41"/>
      <c r="K11152" s="37"/>
      <c r="L11152" s="37"/>
      <c r="M11152" s="37"/>
      <c r="N11152" s="37"/>
      <c r="O11152" s="38"/>
    </row>
    <row r="11153" spans="2:15" x14ac:dyDescent="0.4">
      <c r="B11153" s="63"/>
      <c r="C11153" s="37"/>
      <c r="D11153" s="37"/>
      <c r="E11153" s="37"/>
      <c r="F11153" s="37"/>
      <c r="G11153" s="38"/>
      <c r="H11153" s="37"/>
      <c r="I11153" s="41"/>
      <c r="J11153" s="41"/>
      <c r="K11153" s="37"/>
      <c r="L11153" s="37"/>
      <c r="M11153" s="37"/>
      <c r="N11153" s="37"/>
      <c r="O11153" s="38"/>
    </row>
    <row r="11154" spans="2:15" x14ac:dyDescent="0.4">
      <c r="B11154" s="63"/>
      <c r="C11154" s="37"/>
      <c r="D11154" s="37"/>
      <c r="E11154" s="37"/>
      <c r="F11154" s="37"/>
      <c r="G11154" s="38"/>
      <c r="H11154" s="37"/>
      <c r="I11154" s="41"/>
      <c r="J11154" s="41"/>
      <c r="K11154" s="37"/>
      <c r="L11154" s="37"/>
      <c r="M11154" s="37"/>
      <c r="N11154" s="37"/>
      <c r="O11154" s="38"/>
    </row>
    <row r="11155" spans="2:15" x14ac:dyDescent="0.4">
      <c r="B11155" s="63"/>
      <c r="C11155" s="37"/>
      <c r="D11155" s="37"/>
      <c r="E11155" s="37"/>
      <c r="F11155" s="37"/>
      <c r="G11155" s="38"/>
      <c r="H11155" s="37"/>
      <c r="I11155" s="41"/>
      <c r="J11155" s="41"/>
      <c r="K11155" s="37"/>
      <c r="L11155" s="37"/>
      <c r="M11155" s="37"/>
      <c r="N11155" s="37"/>
      <c r="O11155" s="38"/>
    </row>
    <row r="11156" spans="2:15" x14ac:dyDescent="0.4">
      <c r="B11156" s="63"/>
      <c r="C11156" s="37"/>
      <c r="D11156" s="37"/>
      <c r="E11156" s="37"/>
      <c r="F11156" s="37"/>
      <c r="G11156" s="38"/>
      <c r="H11156" s="37"/>
      <c r="I11156" s="41"/>
      <c r="J11156" s="41"/>
      <c r="K11156" s="37"/>
      <c r="L11156" s="37"/>
      <c r="M11156" s="37"/>
      <c r="N11156" s="37"/>
      <c r="O11156" s="38"/>
    </row>
    <row r="11157" spans="2:15" x14ac:dyDescent="0.4">
      <c r="B11157" s="63"/>
      <c r="C11157" s="37"/>
      <c r="D11157" s="37"/>
      <c r="E11157" s="37"/>
      <c r="F11157" s="37"/>
      <c r="G11157" s="38"/>
      <c r="H11157" s="37"/>
      <c r="I11157" s="41"/>
      <c r="J11157" s="41"/>
      <c r="K11157" s="37"/>
      <c r="L11157" s="37"/>
      <c r="M11157" s="37"/>
      <c r="N11157" s="37"/>
      <c r="O11157" s="38"/>
    </row>
    <row r="11158" spans="2:15" x14ac:dyDescent="0.4">
      <c r="B11158" s="63"/>
      <c r="C11158" s="37"/>
      <c r="D11158" s="37"/>
      <c r="E11158" s="37"/>
      <c r="F11158" s="37"/>
      <c r="G11158" s="38"/>
      <c r="H11158" s="37"/>
      <c r="I11158" s="41"/>
      <c r="J11158" s="41"/>
      <c r="K11158" s="37"/>
      <c r="L11158" s="37"/>
      <c r="M11158" s="37"/>
      <c r="N11158" s="37"/>
      <c r="O11158" s="38"/>
    </row>
    <row r="11159" spans="2:15" x14ac:dyDescent="0.4">
      <c r="B11159" s="63"/>
      <c r="C11159" s="37"/>
      <c r="D11159" s="37"/>
      <c r="E11159" s="37"/>
      <c r="F11159" s="37"/>
      <c r="G11159" s="38"/>
      <c r="H11159" s="37"/>
      <c r="I11159" s="41"/>
      <c r="J11159" s="41"/>
      <c r="K11159" s="37"/>
      <c r="L11159" s="37"/>
      <c r="M11159" s="37"/>
      <c r="N11159" s="37"/>
      <c r="O11159" s="38"/>
    </row>
    <row r="11160" spans="2:15" x14ac:dyDescent="0.4">
      <c r="B11160" s="63"/>
      <c r="C11160" s="37"/>
      <c r="D11160" s="37"/>
      <c r="E11160" s="37"/>
      <c r="F11160" s="37"/>
      <c r="G11160" s="38"/>
      <c r="H11160" s="37"/>
      <c r="I11160" s="41"/>
      <c r="J11160" s="41"/>
      <c r="K11160" s="37"/>
      <c r="L11160" s="37"/>
      <c r="M11160" s="37"/>
      <c r="N11160" s="37"/>
      <c r="O11160" s="38"/>
    </row>
    <row r="11161" spans="2:15" x14ac:dyDescent="0.4">
      <c r="B11161" s="63"/>
      <c r="C11161" s="37"/>
      <c r="D11161" s="37"/>
      <c r="E11161" s="37"/>
      <c r="F11161" s="37"/>
      <c r="G11161" s="38"/>
      <c r="H11161" s="37"/>
      <c r="I11161" s="41"/>
      <c r="J11161" s="41"/>
      <c r="K11161" s="37"/>
      <c r="L11161" s="37"/>
      <c r="M11161" s="37"/>
      <c r="N11161" s="37"/>
      <c r="O11161" s="38"/>
    </row>
    <row r="11162" spans="2:15" x14ac:dyDescent="0.4">
      <c r="B11162" s="63"/>
      <c r="C11162" s="37"/>
      <c r="D11162" s="37"/>
      <c r="E11162" s="37"/>
      <c r="F11162" s="37"/>
      <c r="G11162" s="38"/>
      <c r="H11162" s="37"/>
      <c r="I11162" s="41"/>
      <c r="J11162" s="41"/>
      <c r="K11162" s="37"/>
      <c r="L11162" s="37"/>
      <c r="M11162" s="37"/>
      <c r="N11162" s="37"/>
      <c r="O11162" s="38"/>
    </row>
    <row r="11163" spans="2:15" x14ac:dyDescent="0.4">
      <c r="B11163" s="63"/>
      <c r="C11163" s="37"/>
      <c r="D11163" s="37"/>
      <c r="E11163" s="37"/>
      <c r="F11163" s="37"/>
      <c r="G11163" s="38"/>
      <c r="H11163" s="37"/>
      <c r="I11163" s="41"/>
      <c r="J11163" s="41"/>
      <c r="K11163" s="37"/>
      <c r="L11163" s="37"/>
      <c r="M11163" s="37"/>
      <c r="N11163" s="37"/>
      <c r="O11163" s="38"/>
    </row>
    <row r="11164" spans="2:15" x14ac:dyDescent="0.4">
      <c r="B11164" s="63"/>
      <c r="C11164" s="37"/>
      <c r="D11164" s="37"/>
      <c r="E11164" s="37"/>
      <c r="F11164" s="37"/>
      <c r="G11164" s="38"/>
      <c r="H11164" s="37"/>
      <c r="I11164" s="41"/>
      <c r="J11164" s="41"/>
      <c r="K11164" s="37"/>
      <c r="L11164" s="37"/>
      <c r="M11164" s="37"/>
      <c r="N11164" s="37"/>
      <c r="O11164" s="38"/>
    </row>
    <row r="11165" spans="2:15" x14ac:dyDescent="0.4">
      <c r="B11165" s="63"/>
      <c r="C11165" s="37"/>
      <c r="D11165" s="37"/>
      <c r="E11165" s="37"/>
      <c r="F11165" s="37"/>
      <c r="G11165" s="38"/>
      <c r="H11165" s="37"/>
      <c r="I11165" s="41"/>
      <c r="J11165" s="41"/>
      <c r="K11165" s="37"/>
      <c r="L11165" s="37"/>
      <c r="M11165" s="37"/>
      <c r="N11165" s="37"/>
      <c r="O11165" s="38"/>
    </row>
    <row r="11166" spans="2:15" x14ac:dyDescent="0.4">
      <c r="B11166" s="63"/>
      <c r="C11166" s="37"/>
      <c r="D11166" s="37"/>
      <c r="E11166" s="37"/>
      <c r="F11166" s="37"/>
      <c r="G11166" s="38"/>
      <c r="H11166" s="37"/>
      <c r="I11166" s="41"/>
      <c r="J11166" s="41"/>
      <c r="K11166" s="37"/>
      <c r="L11166" s="37"/>
      <c r="M11166" s="37"/>
      <c r="N11166" s="37"/>
      <c r="O11166" s="38"/>
    </row>
    <row r="11167" spans="2:15" x14ac:dyDescent="0.4">
      <c r="B11167" s="63"/>
      <c r="C11167" s="37"/>
      <c r="D11167" s="37"/>
      <c r="E11167" s="37"/>
      <c r="F11167" s="37"/>
      <c r="G11167" s="38"/>
      <c r="H11167" s="37"/>
      <c r="I11167" s="41"/>
      <c r="J11167" s="41"/>
      <c r="K11167" s="37"/>
      <c r="L11167" s="37"/>
      <c r="M11167" s="37"/>
      <c r="N11167" s="37"/>
      <c r="O11167" s="38"/>
    </row>
    <row r="11168" spans="2:15" x14ac:dyDescent="0.4">
      <c r="B11168" s="63"/>
      <c r="C11168" s="37"/>
      <c r="D11168" s="37"/>
      <c r="E11168" s="37"/>
      <c r="F11168" s="37"/>
      <c r="G11168" s="38"/>
      <c r="H11168" s="37"/>
      <c r="I11168" s="41"/>
      <c r="J11168" s="41"/>
      <c r="K11168" s="37"/>
      <c r="L11168" s="37"/>
      <c r="M11168" s="37"/>
      <c r="N11168" s="37"/>
      <c r="O11168" s="38"/>
    </row>
    <row r="11169" spans="2:15" x14ac:dyDescent="0.4">
      <c r="B11169" s="63"/>
      <c r="C11169" s="37"/>
      <c r="D11169" s="37"/>
      <c r="E11169" s="37"/>
      <c r="F11169" s="37"/>
      <c r="G11169" s="38"/>
      <c r="H11169" s="37"/>
      <c r="I11169" s="41"/>
      <c r="J11169" s="41"/>
      <c r="K11169" s="37"/>
      <c r="L11169" s="37"/>
      <c r="M11169" s="37"/>
      <c r="N11169" s="37"/>
      <c r="O11169" s="38"/>
    </row>
    <row r="11170" spans="2:15" x14ac:dyDescent="0.4">
      <c r="B11170" s="63"/>
      <c r="C11170" s="37"/>
      <c r="D11170" s="37"/>
      <c r="E11170" s="37"/>
      <c r="F11170" s="37"/>
      <c r="G11170" s="38"/>
      <c r="H11170" s="37"/>
      <c r="I11170" s="41"/>
      <c r="J11170" s="41"/>
      <c r="K11170" s="37"/>
      <c r="L11170" s="37"/>
      <c r="M11170" s="37"/>
      <c r="N11170" s="37"/>
      <c r="O11170" s="38"/>
    </row>
    <row r="11171" spans="2:15" x14ac:dyDescent="0.4">
      <c r="B11171" s="63"/>
      <c r="C11171" s="37"/>
      <c r="D11171" s="37"/>
      <c r="E11171" s="37"/>
      <c r="F11171" s="37"/>
      <c r="G11171" s="38"/>
      <c r="H11171" s="37"/>
      <c r="I11171" s="41"/>
      <c r="J11171" s="41"/>
      <c r="K11171" s="37"/>
      <c r="L11171" s="37"/>
      <c r="M11171" s="37"/>
      <c r="N11171" s="37"/>
      <c r="O11171" s="38"/>
    </row>
    <row r="11172" spans="2:15" x14ac:dyDescent="0.4">
      <c r="B11172" s="63"/>
      <c r="C11172" s="37"/>
      <c r="D11172" s="37"/>
      <c r="E11172" s="37"/>
      <c r="F11172" s="37"/>
      <c r="G11172" s="38"/>
      <c r="H11172" s="37"/>
      <c r="I11172" s="41"/>
      <c r="J11172" s="41"/>
      <c r="K11172" s="37"/>
      <c r="L11172" s="37"/>
      <c r="M11172" s="37"/>
      <c r="N11172" s="37"/>
      <c r="O11172" s="38"/>
    </row>
    <row r="11173" spans="2:15" x14ac:dyDescent="0.4">
      <c r="B11173" s="63"/>
      <c r="C11173" s="37"/>
      <c r="D11173" s="37"/>
      <c r="E11173" s="37"/>
      <c r="F11173" s="37"/>
      <c r="G11173" s="38"/>
      <c r="H11173" s="37"/>
      <c r="I11173" s="41"/>
      <c r="J11173" s="41"/>
      <c r="K11173" s="37"/>
      <c r="L11173" s="37"/>
      <c r="M11173" s="37"/>
      <c r="N11173" s="37"/>
      <c r="O11173" s="38"/>
    </row>
    <row r="11174" spans="2:15" x14ac:dyDescent="0.4">
      <c r="B11174" s="63"/>
      <c r="C11174" s="37"/>
      <c r="D11174" s="37"/>
      <c r="E11174" s="37"/>
      <c r="F11174" s="37"/>
      <c r="G11174" s="38"/>
      <c r="H11174" s="37"/>
      <c r="I11174" s="41"/>
      <c r="J11174" s="41"/>
      <c r="K11174" s="37"/>
      <c r="L11174" s="37"/>
      <c r="M11174" s="37"/>
      <c r="N11174" s="37"/>
      <c r="O11174" s="38"/>
    </row>
    <row r="11175" spans="2:15" x14ac:dyDescent="0.4">
      <c r="B11175" s="63"/>
      <c r="C11175" s="37"/>
      <c r="D11175" s="37"/>
      <c r="E11175" s="37"/>
      <c r="F11175" s="37"/>
      <c r="G11175" s="38"/>
      <c r="H11175" s="37"/>
      <c r="I11175" s="41"/>
      <c r="J11175" s="41"/>
      <c r="K11175" s="37"/>
      <c r="L11175" s="37"/>
      <c r="M11175" s="37"/>
      <c r="N11175" s="37"/>
      <c r="O11175" s="38"/>
    </row>
    <row r="11176" spans="2:15" x14ac:dyDescent="0.4">
      <c r="B11176" s="63"/>
      <c r="C11176" s="37"/>
      <c r="D11176" s="37"/>
      <c r="E11176" s="37"/>
      <c r="F11176" s="37"/>
      <c r="G11176" s="38"/>
      <c r="H11176" s="37"/>
      <c r="I11176" s="41"/>
      <c r="J11176" s="41"/>
      <c r="K11176" s="37"/>
      <c r="L11176" s="37"/>
      <c r="M11176" s="37"/>
      <c r="N11176" s="37"/>
      <c r="O11176" s="38"/>
    </row>
    <row r="11177" spans="2:15" x14ac:dyDescent="0.4">
      <c r="B11177" s="63"/>
      <c r="C11177" s="37"/>
      <c r="D11177" s="37"/>
      <c r="E11177" s="37"/>
      <c r="F11177" s="37"/>
      <c r="G11177" s="38"/>
      <c r="H11177" s="37"/>
      <c r="I11177" s="41"/>
      <c r="J11177" s="41"/>
      <c r="K11177" s="37"/>
      <c r="L11177" s="37"/>
      <c r="M11177" s="37"/>
      <c r="N11177" s="37"/>
      <c r="O11177" s="38"/>
    </row>
    <row r="11178" spans="2:15" x14ac:dyDescent="0.4">
      <c r="B11178" s="63"/>
      <c r="C11178" s="37"/>
      <c r="D11178" s="37"/>
      <c r="E11178" s="37"/>
      <c r="F11178" s="37"/>
      <c r="G11178" s="38"/>
      <c r="H11178" s="37"/>
      <c r="I11178" s="41"/>
      <c r="J11178" s="41"/>
      <c r="K11178" s="37"/>
      <c r="L11178" s="37"/>
      <c r="M11178" s="37"/>
      <c r="N11178" s="37"/>
      <c r="O11178" s="38"/>
    </row>
    <row r="11179" spans="2:15" x14ac:dyDescent="0.4">
      <c r="B11179" s="63"/>
      <c r="C11179" s="37"/>
      <c r="D11179" s="37"/>
      <c r="E11179" s="37"/>
      <c r="F11179" s="37"/>
      <c r="G11179" s="38"/>
      <c r="H11179" s="37"/>
      <c r="I11179" s="41"/>
      <c r="J11179" s="41"/>
      <c r="K11179" s="37"/>
      <c r="L11179" s="37"/>
      <c r="M11179" s="37"/>
      <c r="N11179" s="37"/>
      <c r="O11179" s="38"/>
    </row>
    <row r="11180" spans="2:15" x14ac:dyDescent="0.4">
      <c r="B11180" s="63"/>
      <c r="C11180" s="37"/>
      <c r="D11180" s="37"/>
      <c r="E11180" s="37"/>
      <c r="F11180" s="37"/>
      <c r="G11180" s="38"/>
      <c r="H11180" s="37"/>
      <c r="I11180" s="41"/>
      <c r="J11180" s="41"/>
      <c r="K11180" s="37"/>
      <c r="L11180" s="37"/>
      <c r="M11180" s="37"/>
      <c r="N11180" s="37"/>
      <c r="O11180" s="38"/>
    </row>
    <row r="11181" spans="2:15" x14ac:dyDescent="0.4">
      <c r="B11181" s="63"/>
      <c r="C11181" s="37"/>
      <c r="D11181" s="37"/>
      <c r="E11181" s="37"/>
      <c r="F11181" s="37"/>
      <c r="G11181" s="38"/>
      <c r="H11181" s="37"/>
      <c r="I11181" s="41"/>
      <c r="J11181" s="41"/>
      <c r="K11181" s="37"/>
      <c r="L11181" s="37"/>
      <c r="M11181" s="37"/>
      <c r="N11181" s="37"/>
      <c r="O11181" s="38"/>
    </row>
    <row r="11182" spans="2:15" x14ac:dyDescent="0.4">
      <c r="B11182" s="63"/>
      <c r="C11182" s="37"/>
      <c r="D11182" s="37"/>
      <c r="E11182" s="37"/>
      <c r="F11182" s="37"/>
      <c r="G11182" s="38"/>
      <c r="H11182" s="37"/>
      <c r="I11182" s="41"/>
      <c r="J11182" s="41"/>
      <c r="K11182" s="37"/>
      <c r="L11182" s="37"/>
      <c r="M11182" s="37"/>
      <c r="N11182" s="37"/>
      <c r="O11182" s="38"/>
    </row>
    <row r="11183" spans="2:15" x14ac:dyDescent="0.4">
      <c r="B11183" s="63"/>
      <c r="C11183" s="37"/>
      <c r="D11183" s="37"/>
      <c r="E11183" s="37"/>
      <c r="F11183" s="37"/>
      <c r="G11183" s="38"/>
      <c r="H11183" s="37"/>
      <c r="I11183" s="41"/>
      <c r="J11183" s="41"/>
      <c r="K11183" s="37"/>
      <c r="L11183" s="37"/>
      <c r="M11183" s="37"/>
      <c r="N11183" s="37"/>
      <c r="O11183" s="38"/>
    </row>
    <row r="11184" spans="2:15" x14ac:dyDescent="0.4">
      <c r="B11184" s="63"/>
      <c r="C11184" s="37"/>
      <c r="D11184" s="37"/>
      <c r="E11184" s="37"/>
      <c r="F11184" s="37"/>
      <c r="G11184" s="38"/>
      <c r="H11184" s="37"/>
      <c r="I11184" s="41"/>
      <c r="J11184" s="41"/>
      <c r="K11184" s="37"/>
      <c r="L11184" s="37"/>
      <c r="M11184" s="37"/>
      <c r="N11184" s="37"/>
      <c r="O11184" s="38"/>
    </row>
    <row r="11185" spans="2:15" x14ac:dyDescent="0.4">
      <c r="B11185" s="63"/>
      <c r="C11185" s="37"/>
      <c r="D11185" s="37"/>
      <c r="E11185" s="37"/>
      <c r="F11185" s="37"/>
      <c r="G11185" s="38"/>
      <c r="H11185" s="37"/>
      <c r="I11185" s="41"/>
      <c r="J11185" s="41"/>
      <c r="K11185" s="37"/>
      <c r="L11185" s="37"/>
      <c r="M11185" s="37"/>
      <c r="N11185" s="37"/>
      <c r="O11185" s="38"/>
    </row>
    <row r="11186" spans="2:15" x14ac:dyDescent="0.4">
      <c r="B11186" s="63"/>
      <c r="C11186" s="37"/>
      <c r="D11186" s="37"/>
      <c r="E11186" s="37"/>
      <c r="F11186" s="37"/>
      <c r="G11186" s="38"/>
      <c r="H11186" s="37"/>
      <c r="I11186" s="41"/>
      <c r="J11186" s="41"/>
      <c r="K11186" s="37"/>
      <c r="L11186" s="37"/>
      <c r="M11186" s="37"/>
      <c r="N11186" s="37"/>
      <c r="O11186" s="38"/>
    </row>
    <row r="11187" spans="2:15" x14ac:dyDescent="0.4">
      <c r="B11187" s="63"/>
      <c r="C11187" s="37"/>
      <c r="D11187" s="37"/>
      <c r="E11187" s="37"/>
      <c r="F11187" s="37"/>
      <c r="G11187" s="38"/>
      <c r="H11187" s="37"/>
      <c r="I11187" s="41"/>
      <c r="J11187" s="41"/>
      <c r="K11187" s="37"/>
      <c r="L11187" s="37"/>
      <c r="M11187" s="37"/>
      <c r="N11187" s="37"/>
      <c r="O11187" s="38"/>
    </row>
    <row r="11188" spans="2:15" x14ac:dyDescent="0.4">
      <c r="B11188" s="63"/>
      <c r="C11188" s="37"/>
      <c r="D11188" s="37"/>
      <c r="E11188" s="37"/>
      <c r="F11188" s="37"/>
      <c r="G11188" s="38"/>
      <c r="H11188" s="37"/>
      <c r="I11188" s="41"/>
      <c r="J11188" s="41"/>
      <c r="K11188" s="37"/>
      <c r="L11188" s="37"/>
      <c r="M11188" s="37"/>
      <c r="N11188" s="37"/>
      <c r="O11188" s="38"/>
    </row>
    <row r="11189" spans="2:15" x14ac:dyDescent="0.4">
      <c r="B11189" s="63"/>
      <c r="C11189" s="37"/>
      <c r="D11189" s="37"/>
      <c r="E11189" s="37"/>
      <c r="F11189" s="37"/>
      <c r="G11189" s="38"/>
      <c r="H11189" s="37"/>
      <c r="I11189" s="41"/>
      <c r="J11189" s="41"/>
      <c r="K11189" s="37"/>
      <c r="L11189" s="37"/>
      <c r="M11189" s="37"/>
      <c r="N11189" s="37"/>
      <c r="O11189" s="38"/>
    </row>
    <row r="11190" spans="2:15" x14ac:dyDescent="0.4">
      <c r="B11190" s="63"/>
      <c r="C11190" s="37"/>
      <c r="D11190" s="37"/>
      <c r="E11190" s="37"/>
      <c r="F11190" s="37"/>
      <c r="G11190" s="38"/>
      <c r="H11190" s="37"/>
      <c r="I11190" s="41"/>
      <c r="J11190" s="41"/>
      <c r="K11190" s="37"/>
      <c r="L11190" s="37"/>
      <c r="M11190" s="37"/>
      <c r="N11190" s="37"/>
      <c r="O11190" s="38"/>
    </row>
    <row r="11191" spans="2:15" x14ac:dyDescent="0.4">
      <c r="B11191" s="63"/>
      <c r="C11191" s="37"/>
      <c r="D11191" s="37"/>
      <c r="E11191" s="37"/>
      <c r="F11191" s="37"/>
      <c r="G11191" s="38"/>
      <c r="H11191" s="37"/>
      <c r="I11191" s="41"/>
      <c r="J11191" s="41"/>
      <c r="K11191" s="37"/>
      <c r="L11191" s="37"/>
      <c r="M11191" s="37"/>
      <c r="N11191" s="37"/>
      <c r="O11191" s="38"/>
    </row>
    <row r="11192" spans="2:15" x14ac:dyDescent="0.4">
      <c r="B11192" s="63"/>
      <c r="C11192" s="37"/>
      <c r="D11192" s="37"/>
      <c r="E11192" s="37"/>
      <c r="F11192" s="37"/>
      <c r="G11192" s="38"/>
      <c r="H11192" s="37"/>
      <c r="I11192" s="41"/>
      <c r="J11192" s="41"/>
      <c r="K11192" s="37"/>
      <c r="L11192" s="37"/>
      <c r="M11192" s="37"/>
      <c r="N11192" s="37"/>
      <c r="O11192" s="38"/>
    </row>
    <row r="11193" spans="2:15" x14ac:dyDescent="0.4">
      <c r="B11193" s="63"/>
      <c r="C11193" s="37"/>
      <c r="D11193" s="37"/>
      <c r="E11193" s="37"/>
      <c r="F11193" s="37"/>
      <c r="G11193" s="38"/>
      <c r="H11193" s="37"/>
      <c r="I11193" s="41"/>
      <c r="J11193" s="41"/>
      <c r="K11193" s="37"/>
      <c r="L11193" s="37"/>
      <c r="M11193" s="37"/>
      <c r="N11193" s="37"/>
      <c r="O11193" s="38"/>
    </row>
    <row r="11194" spans="2:15" x14ac:dyDescent="0.4">
      <c r="B11194" s="63"/>
      <c r="C11194" s="37"/>
      <c r="D11194" s="37"/>
      <c r="E11194" s="37"/>
      <c r="F11194" s="37"/>
      <c r="G11194" s="38"/>
      <c r="H11194" s="37"/>
      <c r="I11194" s="41"/>
      <c r="J11194" s="41"/>
      <c r="K11194" s="37"/>
      <c r="L11194" s="37"/>
      <c r="M11194" s="37"/>
      <c r="N11194" s="37"/>
      <c r="O11194" s="38"/>
    </row>
    <row r="11195" spans="2:15" x14ac:dyDescent="0.4">
      <c r="B11195" s="63"/>
      <c r="C11195" s="37"/>
      <c r="D11195" s="37"/>
      <c r="E11195" s="37"/>
      <c r="F11195" s="37"/>
      <c r="G11195" s="38"/>
      <c r="H11195" s="37"/>
      <c r="I11195" s="41"/>
      <c r="J11195" s="41"/>
      <c r="K11195" s="37"/>
      <c r="L11195" s="37"/>
      <c r="M11195" s="37"/>
      <c r="N11195" s="37"/>
      <c r="O11195" s="38"/>
    </row>
    <row r="11196" spans="2:15" x14ac:dyDescent="0.4">
      <c r="B11196" s="63"/>
      <c r="C11196" s="37"/>
      <c r="D11196" s="37"/>
      <c r="E11196" s="37"/>
      <c r="F11196" s="37"/>
      <c r="G11196" s="38"/>
      <c r="H11196" s="37"/>
      <c r="I11196" s="41"/>
      <c r="J11196" s="41"/>
      <c r="K11196" s="37"/>
      <c r="L11196" s="37"/>
      <c r="M11196" s="37"/>
      <c r="N11196" s="37"/>
      <c r="O11196" s="38"/>
    </row>
    <row r="11197" spans="2:15" x14ac:dyDescent="0.4">
      <c r="B11197" s="63"/>
      <c r="C11197" s="37"/>
      <c r="D11197" s="37"/>
      <c r="E11197" s="37"/>
      <c r="F11197" s="37"/>
      <c r="G11197" s="38"/>
      <c r="H11197" s="37"/>
      <c r="I11197" s="41"/>
      <c r="J11197" s="41"/>
      <c r="K11197" s="37"/>
      <c r="L11197" s="37"/>
      <c r="M11197" s="37"/>
      <c r="N11197" s="37"/>
      <c r="O11197" s="38"/>
    </row>
    <row r="11198" spans="2:15" x14ac:dyDescent="0.4">
      <c r="B11198" s="63"/>
      <c r="C11198" s="37"/>
      <c r="D11198" s="37"/>
      <c r="E11198" s="37"/>
      <c r="F11198" s="37"/>
      <c r="G11198" s="38"/>
      <c r="H11198" s="37"/>
      <c r="I11198" s="41"/>
      <c r="J11198" s="41"/>
      <c r="K11198" s="37"/>
      <c r="L11198" s="37"/>
      <c r="M11198" s="37"/>
      <c r="N11198" s="37"/>
      <c r="O11198" s="38"/>
    </row>
    <row r="11199" spans="2:15" x14ac:dyDescent="0.4">
      <c r="B11199" s="63"/>
      <c r="C11199" s="37"/>
      <c r="D11199" s="37"/>
      <c r="E11199" s="37"/>
      <c r="F11199" s="37"/>
      <c r="G11199" s="38"/>
      <c r="H11199" s="37"/>
      <c r="I11199" s="41"/>
      <c r="J11199" s="41"/>
      <c r="K11199" s="37"/>
      <c r="L11199" s="37"/>
      <c r="M11199" s="37"/>
      <c r="N11199" s="37"/>
      <c r="O11199" s="38"/>
    </row>
    <row r="11200" spans="2:15" x14ac:dyDescent="0.4">
      <c r="B11200" s="63"/>
      <c r="C11200" s="37"/>
      <c r="D11200" s="37"/>
      <c r="E11200" s="37"/>
      <c r="F11200" s="37"/>
      <c r="G11200" s="38"/>
      <c r="H11200" s="37"/>
      <c r="I11200" s="41"/>
      <c r="J11200" s="41"/>
      <c r="K11200" s="37"/>
      <c r="L11200" s="37"/>
      <c r="M11200" s="37"/>
      <c r="N11200" s="37"/>
      <c r="O11200" s="38"/>
    </row>
    <row r="11201" spans="2:15" x14ac:dyDescent="0.4">
      <c r="B11201" s="63"/>
      <c r="C11201" s="37"/>
      <c r="D11201" s="37"/>
      <c r="E11201" s="37"/>
      <c r="F11201" s="37"/>
      <c r="G11201" s="38"/>
      <c r="H11201" s="37"/>
      <c r="I11201" s="41"/>
      <c r="J11201" s="41"/>
      <c r="K11201" s="37"/>
      <c r="L11201" s="37"/>
      <c r="M11201" s="37"/>
      <c r="N11201" s="37"/>
      <c r="O11201" s="38"/>
    </row>
    <row r="11202" spans="2:15" x14ac:dyDescent="0.4">
      <c r="B11202" s="63"/>
      <c r="C11202" s="37"/>
      <c r="D11202" s="37"/>
      <c r="E11202" s="37"/>
      <c r="F11202" s="37"/>
      <c r="G11202" s="38"/>
      <c r="H11202" s="37"/>
      <c r="I11202" s="41"/>
      <c r="J11202" s="41"/>
      <c r="K11202" s="37"/>
      <c r="L11202" s="37"/>
      <c r="M11202" s="37"/>
      <c r="N11202" s="37"/>
      <c r="O11202" s="38"/>
    </row>
    <row r="11203" spans="2:15" x14ac:dyDescent="0.4">
      <c r="B11203" s="63"/>
      <c r="C11203" s="37"/>
      <c r="D11203" s="37"/>
      <c r="E11203" s="37"/>
      <c r="F11203" s="37"/>
      <c r="G11203" s="38"/>
      <c r="H11203" s="37"/>
      <c r="I11203" s="41"/>
      <c r="J11203" s="41"/>
      <c r="K11203" s="37"/>
      <c r="L11203" s="37"/>
      <c r="M11203" s="37"/>
      <c r="N11203" s="37"/>
      <c r="O11203" s="38"/>
    </row>
    <row r="11204" spans="2:15" x14ac:dyDescent="0.4">
      <c r="B11204" s="63"/>
      <c r="C11204" s="37"/>
      <c r="D11204" s="37"/>
      <c r="E11204" s="37"/>
      <c r="F11204" s="37"/>
      <c r="G11204" s="38"/>
      <c r="H11204" s="37"/>
      <c r="I11204" s="41"/>
      <c r="J11204" s="41"/>
      <c r="K11204" s="37"/>
      <c r="L11204" s="37"/>
      <c r="M11204" s="37"/>
      <c r="N11204" s="37"/>
      <c r="O11204" s="38"/>
    </row>
    <row r="11205" spans="2:15" x14ac:dyDescent="0.4">
      <c r="B11205" s="63"/>
      <c r="C11205" s="37"/>
      <c r="D11205" s="37"/>
      <c r="E11205" s="37"/>
      <c r="F11205" s="37"/>
      <c r="G11205" s="38"/>
      <c r="H11205" s="37"/>
      <c r="I11205" s="41"/>
      <c r="J11205" s="41"/>
      <c r="K11205" s="37"/>
      <c r="L11205" s="37"/>
      <c r="M11205" s="37"/>
      <c r="N11205" s="37"/>
      <c r="O11205" s="38"/>
    </row>
    <row r="11206" spans="2:15" x14ac:dyDescent="0.4">
      <c r="B11206" s="63"/>
      <c r="C11206" s="37"/>
      <c r="D11206" s="37"/>
      <c r="E11206" s="37"/>
      <c r="F11206" s="37"/>
      <c r="G11206" s="38"/>
      <c r="H11206" s="37"/>
      <c r="I11206" s="41"/>
      <c r="J11206" s="41"/>
      <c r="K11206" s="37"/>
      <c r="L11206" s="37"/>
      <c r="M11206" s="37"/>
      <c r="N11206" s="37"/>
      <c r="O11206" s="38"/>
    </row>
    <row r="11207" spans="2:15" x14ac:dyDescent="0.4">
      <c r="B11207" s="63"/>
      <c r="C11207" s="37"/>
      <c r="D11207" s="37"/>
      <c r="E11207" s="37"/>
      <c r="F11207" s="37"/>
      <c r="G11207" s="38"/>
      <c r="H11207" s="37"/>
      <c r="I11207" s="41"/>
      <c r="J11207" s="41"/>
      <c r="K11207" s="37"/>
      <c r="L11207" s="37"/>
      <c r="M11207" s="37"/>
      <c r="N11207" s="37"/>
      <c r="O11207" s="38"/>
    </row>
    <row r="11208" spans="2:15" x14ac:dyDescent="0.4">
      <c r="B11208" s="63"/>
      <c r="C11208" s="37"/>
      <c r="D11208" s="37"/>
      <c r="E11208" s="37"/>
      <c r="F11208" s="37"/>
      <c r="G11208" s="38"/>
      <c r="H11208" s="37"/>
      <c r="I11208" s="41"/>
      <c r="J11208" s="41"/>
      <c r="K11208" s="37"/>
      <c r="L11208" s="37"/>
      <c r="M11208" s="37"/>
      <c r="N11208" s="37"/>
      <c r="O11208" s="38"/>
    </row>
    <row r="11209" spans="2:15" x14ac:dyDescent="0.4">
      <c r="B11209" s="63"/>
      <c r="C11209" s="37"/>
      <c r="D11209" s="37"/>
      <c r="E11209" s="37"/>
      <c r="F11209" s="37"/>
      <c r="G11209" s="38"/>
      <c r="H11209" s="37"/>
      <c r="I11209" s="41"/>
      <c r="J11209" s="41"/>
      <c r="K11209" s="37"/>
      <c r="L11209" s="37"/>
      <c r="M11209" s="37"/>
      <c r="N11209" s="37"/>
      <c r="O11209" s="38"/>
    </row>
    <row r="11210" spans="2:15" x14ac:dyDescent="0.4">
      <c r="B11210" s="63"/>
      <c r="C11210" s="37"/>
      <c r="D11210" s="37"/>
      <c r="E11210" s="37"/>
      <c r="F11210" s="37"/>
      <c r="G11210" s="38"/>
      <c r="H11210" s="37"/>
      <c r="I11210" s="41"/>
      <c r="J11210" s="41"/>
      <c r="K11210" s="37"/>
      <c r="L11210" s="37"/>
      <c r="M11210" s="37"/>
      <c r="N11210" s="37"/>
      <c r="O11210" s="38"/>
    </row>
    <row r="11211" spans="2:15" x14ac:dyDescent="0.4">
      <c r="B11211" s="63"/>
      <c r="C11211" s="37"/>
      <c r="D11211" s="37"/>
      <c r="E11211" s="37"/>
      <c r="F11211" s="37"/>
      <c r="G11211" s="38"/>
      <c r="H11211" s="37"/>
      <c r="I11211" s="41"/>
      <c r="J11211" s="41"/>
      <c r="K11211" s="37"/>
      <c r="L11211" s="37"/>
      <c r="M11211" s="37"/>
      <c r="N11211" s="37"/>
      <c r="O11211" s="38"/>
    </row>
    <row r="11212" spans="2:15" x14ac:dyDescent="0.4">
      <c r="B11212" s="63"/>
      <c r="C11212" s="37"/>
      <c r="D11212" s="37"/>
      <c r="E11212" s="37"/>
      <c r="F11212" s="37"/>
      <c r="G11212" s="38"/>
      <c r="H11212" s="37"/>
      <c r="I11212" s="41"/>
      <c r="J11212" s="41"/>
      <c r="K11212" s="37"/>
      <c r="L11212" s="37"/>
      <c r="M11212" s="37"/>
      <c r="N11212" s="37"/>
      <c r="O11212" s="38"/>
    </row>
    <row r="11213" spans="2:15" x14ac:dyDescent="0.4">
      <c r="B11213" s="63"/>
      <c r="C11213" s="37"/>
      <c r="D11213" s="37"/>
      <c r="E11213" s="37"/>
      <c r="F11213" s="37"/>
      <c r="G11213" s="38"/>
      <c r="H11213" s="37"/>
      <c r="I11213" s="41"/>
      <c r="J11213" s="41"/>
      <c r="K11213" s="37"/>
      <c r="L11213" s="37"/>
      <c r="M11213" s="37"/>
      <c r="N11213" s="37"/>
      <c r="O11213" s="38"/>
    </row>
    <row r="11214" spans="2:15" x14ac:dyDescent="0.4">
      <c r="B11214" s="63"/>
      <c r="C11214" s="37"/>
      <c r="D11214" s="37"/>
      <c r="E11214" s="37"/>
      <c r="F11214" s="37"/>
      <c r="G11214" s="38"/>
      <c r="H11214" s="37"/>
      <c r="I11214" s="41"/>
      <c r="J11214" s="41"/>
      <c r="K11214" s="37"/>
      <c r="L11214" s="37"/>
      <c r="M11214" s="37"/>
      <c r="N11214" s="37"/>
      <c r="O11214" s="38"/>
    </row>
    <row r="11215" spans="2:15" x14ac:dyDescent="0.4">
      <c r="B11215" s="63"/>
      <c r="C11215" s="37"/>
      <c r="D11215" s="37"/>
      <c r="E11215" s="37"/>
      <c r="F11215" s="37"/>
      <c r="G11215" s="38"/>
      <c r="H11215" s="37"/>
      <c r="I11215" s="41"/>
      <c r="J11215" s="41"/>
      <c r="K11215" s="37"/>
      <c r="L11215" s="37"/>
      <c r="M11215" s="37"/>
      <c r="N11215" s="37"/>
      <c r="O11215" s="38"/>
    </row>
    <row r="11216" spans="2:15" x14ac:dyDescent="0.4">
      <c r="B11216" s="63"/>
      <c r="C11216" s="37"/>
      <c r="D11216" s="37"/>
      <c r="E11216" s="37"/>
      <c r="F11216" s="37"/>
      <c r="G11216" s="38"/>
      <c r="H11216" s="37"/>
      <c r="I11216" s="41"/>
      <c r="J11216" s="41"/>
      <c r="K11216" s="37"/>
      <c r="L11216" s="37"/>
      <c r="M11216" s="37"/>
      <c r="N11216" s="37"/>
      <c r="O11216" s="38"/>
    </row>
    <row r="11217" spans="2:15" x14ac:dyDescent="0.4">
      <c r="B11217" s="63"/>
      <c r="C11217" s="37"/>
      <c r="D11217" s="37"/>
      <c r="E11217" s="37"/>
      <c r="F11217" s="37"/>
      <c r="G11217" s="38"/>
      <c r="H11217" s="37"/>
      <c r="I11217" s="41"/>
      <c r="J11217" s="41"/>
      <c r="K11217" s="37"/>
      <c r="L11217" s="37"/>
      <c r="M11217" s="37"/>
      <c r="N11217" s="37"/>
      <c r="O11217" s="38"/>
    </row>
    <row r="11218" spans="2:15" x14ac:dyDescent="0.4">
      <c r="B11218" s="63"/>
      <c r="C11218" s="37"/>
      <c r="D11218" s="37"/>
      <c r="E11218" s="37"/>
      <c r="F11218" s="37"/>
      <c r="G11218" s="38"/>
      <c r="H11218" s="37"/>
      <c r="I11218" s="41"/>
      <c r="J11218" s="41"/>
      <c r="K11218" s="37"/>
      <c r="L11218" s="37"/>
      <c r="M11218" s="37"/>
      <c r="N11218" s="37"/>
      <c r="O11218" s="38"/>
    </row>
    <row r="11219" spans="2:15" x14ac:dyDescent="0.4">
      <c r="B11219" s="63"/>
      <c r="C11219" s="37"/>
      <c r="D11219" s="37"/>
      <c r="E11219" s="37"/>
      <c r="F11219" s="37"/>
      <c r="G11219" s="38"/>
      <c r="H11219" s="37"/>
      <c r="I11219" s="41"/>
      <c r="J11219" s="41"/>
      <c r="K11219" s="37"/>
      <c r="L11219" s="37"/>
      <c r="M11219" s="37"/>
      <c r="N11219" s="37"/>
      <c r="O11219" s="38"/>
    </row>
    <row r="11220" spans="2:15" x14ac:dyDescent="0.4">
      <c r="B11220" s="63"/>
      <c r="C11220" s="37"/>
      <c r="D11220" s="37"/>
      <c r="E11220" s="37"/>
      <c r="F11220" s="37"/>
      <c r="G11220" s="38"/>
      <c r="H11220" s="37"/>
      <c r="I11220" s="41"/>
      <c r="J11220" s="41"/>
      <c r="K11220" s="37"/>
      <c r="L11220" s="37"/>
      <c r="M11220" s="37"/>
      <c r="N11220" s="37"/>
      <c r="O11220" s="38"/>
    </row>
    <row r="11221" spans="2:15" x14ac:dyDescent="0.4">
      <c r="B11221" s="63"/>
      <c r="C11221" s="37"/>
      <c r="D11221" s="37"/>
      <c r="E11221" s="37"/>
      <c r="F11221" s="37"/>
      <c r="G11221" s="38"/>
      <c r="H11221" s="37"/>
      <c r="I11221" s="41"/>
      <c r="J11221" s="41"/>
      <c r="K11221" s="37"/>
      <c r="L11221" s="37"/>
      <c r="M11221" s="37"/>
      <c r="N11221" s="37"/>
      <c r="O11221" s="38"/>
    </row>
    <row r="11222" spans="2:15" x14ac:dyDescent="0.4">
      <c r="B11222" s="63"/>
      <c r="C11222" s="37"/>
      <c r="D11222" s="37"/>
      <c r="E11222" s="37"/>
      <c r="F11222" s="37"/>
      <c r="G11222" s="38"/>
      <c r="H11222" s="37"/>
      <c r="I11222" s="41"/>
      <c r="J11222" s="41"/>
      <c r="K11222" s="37"/>
      <c r="L11222" s="37"/>
      <c r="M11222" s="37"/>
      <c r="N11222" s="37"/>
      <c r="O11222" s="38"/>
    </row>
    <row r="11223" spans="2:15" x14ac:dyDescent="0.4">
      <c r="B11223" s="63"/>
      <c r="C11223" s="37"/>
      <c r="D11223" s="37"/>
      <c r="E11223" s="37"/>
      <c r="F11223" s="37"/>
      <c r="G11223" s="38"/>
      <c r="H11223" s="37"/>
      <c r="I11223" s="41"/>
      <c r="J11223" s="41"/>
      <c r="K11223" s="37"/>
      <c r="L11223" s="37"/>
      <c r="M11223" s="37"/>
      <c r="N11223" s="37"/>
      <c r="O11223" s="38"/>
    </row>
    <row r="11224" spans="2:15" x14ac:dyDescent="0.4">
      <c r="B11224" s="63"/>
      <c r="C11224" s="37"/>
      <c r="D11224" s="37"/>
      <c r="E11224" s="37"/>
      <c r="F11224" s="37"/>
      <c r="G11224" s="38"/>
      <c r="H11224" s="37"/>
      <c r="I11224" s="41"/>
      <c r="J11224" s="41"/>
      <c r="K11224" s="37"/>
      <c r="L11224" s="37"/>
      <c r="M11224" s="37"/>
      <c r="N11224" s="37"/>
      <c r="O11224" s="38"/>
    </row>
    <row r="11225" spans="2:15" x14ac:dyDescent="0.4">
      <c r="B11225" s="63"/>
      <c r="C11225" s="37"/>
      <c r="D11225" s="37"/>
      <c r="E11225" s="37"/>
      <c r="F11225" s="37"/>
      <c r="G11225" s="38"/>
      <c r="H11225" s="37"/>
      <c r="I11225" s="41"/>
      <c r="J11225" s="41"/>
      <c r="K11225" s="37"/>
      <c r="L11225" s="37"/>
      <c r="M11225" s="37"/>
      <c r="N11225" s="37"/>
      <c r="O11225" s="38"/>
    </row>
    <row r="11226" spans="2:15" x14ac:dyDescent="0.4">
      <c r="B11226" s="63"/>
      <c r="C11226" s="37"/>
      <c r="D11226" s="37"/>
      <c r="E11226" s="37"/>
      <c r="F11226" s="37"/>
      <c r="G11226" s="38"/>
      <c r="H11226" s="37"/>
      <c r="I11226" s="41"/>
      <c r="J11226" s="41"/>
      <c r="K11226" s="37"/>
      <c r="L11226" s="37"/>
      <c r="M11226" s="37"/>
      <c r="N11226" s="37"/>
      <c r="O11226" s="38"/>
    </row>
    <row r="11227" spans="2:15" x14ac:dyDescent="0.4">
      <c r="B11227" s="63"/>
      <c r="C11227" s="37"/>
      <c r="D11227" s="37"/>
      <c r="E11227" s="37"/>
      <c r="F11227" s="37"/>
      <c r="G11227" s="38"/>
      <c r="H11227" s="37"/>
      <c r="I11227" s="41"/>
      <c r="J11227" s="41"/>
      <c r="K11227" s="37"/>
      <c r="L11227" s="37"/>
      <c r="M11227" s="37"/>
      <c r="N11227" s="37"/>
      <c r="O11227" s="38"/>
    </row>
    <row r="11228" spans="2:15" x14ac:dyDescent="0.4">
      <c r="B11228" s="63"/>
      <c r="C11228" s="37"/>
      <c r="D11228" s="37"/>
      <c r="E11228" s="37"/>
      <c r="F11228" s="37"/>
      <c r="G11228" s="38"/>
      <c r="H11228" s="37"/>
      <c r="I11228" s="41"/>
      <c r="J11228" s="41"/>
      <c r="K11228" s="37"/>
      <c r="L11228" s="37"/>
      <c r="M11228" s="37"/>
      <c r="N11228" s="37"/>
      <c r="O11228" s="38"/>
    </row>
    <row r="11229" spans="2:15" x14ac:dyDescent="0.4">
      <c r="B11229" s="63"/>
      <c r="C11229" s="37"/>
      <c r="D11229" s="37"/>
      <c r="E11229" s="37"/>
      <c r="F11229" s="37"/>
      <c r="G11229" s="38"/>
      <c r="H11229" s="37"/>
      <c r="I11229" s="41"/>
      <c r="J11229" s="41"/>
      <c r="K11229" s="37"/>
      <c r="L11229" s="37"/>
      <c r="M11229" s="37"/>
      <c r="N11229" s="37"/>
      <c r="O11229" s="38"/>
    </row>
    <row r="11230" spans="2:15" x14ac:dyDescent="0.4">
      <c r="B11230" s="63"/>
      <c r="C11230" s="37"/>
      <c r="D11230" s="37"/>
      <c r="E11230" s="37"/>
      <c r="F11230" s="37"/>
      <c r="G11230" s="38"/>
      <c r="H11230" s="37"/>
      <c r="I11230" s="41"/>
      <c r="J11230" s="41"/>
      <c r="K11230" s="37"/>
      <c r="L11230" s="37"/>
      <c r="M11230" s="37"/>
      <c r="N11230" s="37"/>
      <c r="O11230" s="38"/>
    </row>
    <row r="11231" spans="2:15" x14ac:dyDescent="0.4">
      <c r="B11231" s="63"/>
      <c r="C11231" s="37"/>
      <c r="D11231" s="37"/>
      <c r="E11231" s="37"/>
      <c r="F11231" s="37"/>
      <c r="G11231" s="38"/>
      <c r="H11231" s="37"/>
      <c r="I11231" s="41"/>
      <c r="J11231" s="41"/>
      <c r="K11231" s="37"/>
      <c r="L11231" s="37"/>
      <c r="M11231" s="37"/>
      <c r="N11231" s="37"/>
      <c r="O11231" s="38"/>
    </row>
    <row r="11232" spans="2:15" x14ac:dyDescent="0.4">
      <c r="B11232" s="63"/>
      <c r="C11232" s="37"/>
      <c r="D11232" s="37"/>
      <c r="E11232" s="37"/>
      <c r="F11232" s="37"/>
      <c r="G11232" s="38"/>
      <c r="H11232" s="37"/>
      <c r="I11232" s="41"/>
      <c r="J11232" s="41"/>
      <c r="K11232" s="37"/>
      <c r="L11232" s="37"/>
      <c r="M11232" s="37"/>
      <c r="N11232" s="37"/>
      <c r="O11232" s="38"/>
    </row>
    <row r="11233" spans="2:15" x14ac:dyDescent="0.4">
      <c r="B11233" s="63"/>
      <c r="C11233" s="37"/>
      <c r="D11233" s="37"/>
      <c r="E11233" s="37"/>
      <c r="F11233" s="37"/>
      <c r="G11233" s="38"/>
      <c r="H11233" s="37"/>
      <c r="I11233" s="41"/>
      <c r="J11233" s="41"/>
      <c r="K11233" s="37"/>
      <c r="L11233" s="37"/>
      <c r="M11233" s="37"/>
      <c r="N11233" s="37"/>
      <c r="O11233" s="38"/>
    </row>
    <row r="11234" spans="2:15" x14ac:dyDescent="0.4">
      <c r="B11234" s="63"/>
      <c r="C11234" s="37"/>
      <c r="D11234" s="37"/>
      <c r="E11234" s="37"/>
      <c r="F11234" s="37"/>
      <c r="G11234" s="38"/>
      <c r="H11234" s="37"/>
      <c r="I11234" s="41"/>
      <c r="J11234" s="41"/>
      <c r="K11234" s="37"/>
      <c r="L11234" s="37"/>
      <c r="M11234" s="37"/>
      <c r="N11234" s="37"/>
      <c r="O11234" s="38"/>
    </row>
    <row r="11235" spans="2:15" x14ac:dyDescent="0.4">
      <c r="B11235" s="63"/>
      <c r="C11235" s="37"/>
      <c r="D11235" s="37"/>
      <c r="E11235" s="37"/>
      <c r="F11235" s="37"/>
      <c r="G11235" s="38"/>
      <c r="H11235" s="37"/>
      <c r="I11235" s="41"/>
      <c r="J11235" s="41"/>
      <c r="K11235" s="37"/>
      <c r="L11235" s="37"/>
      <c r="M11235" s="37"/>
      <c r="N11235" s="37"/>
      <c r="O11235" s="38"/>
    </row>
    <row r="11236" spans="2:15" x14ac:dyDescent="0.4">
      <c r="B11236" s="63"/>
      <c r="C11236" s="37"/>
      <c r="D11236" s="37"/>
      <c r="E11236" s="37"/>
      <c r="F11236" s="37"/>
      <c r="G11236" s="38"/>
      <c r="H11236" s="37"/>
      <c r="I11236" s="41"/>
      <c r="J11236" s="41"/>
      <c r="K11236" s="37"/>
      <c r="L11236" s="37"/>
      <c r="M11236" s="37"/>
      <c r="N11236" s="37"/>
      <c r="O11236" s="38"/>
    </row>
    <row r="11237" spans="2:15" x14ac:dyDescent="0.4">
      <c r="B11237" s="63"/>
      <c r="C11237" s="37"/>
      <c r="D11237" s="37"/>
      <c r="E11237" s="37"/>
      <c r="F11237" s="37"/>
      <c r="G11237" s="38"/>
      <c r="H11237" s="37"/>
      <c r="I11237" s="41"/>
      <c r="J11237" s="41"/>
      <c r="K11237" s="37"/>
      <c r="L11237" s="37"/>
      <c r="M11237" s="37"/>
      <c r="N11237" s="37"/>
      <c r="O11237" s="38"/>
    </row>
    <row r="11238" spans="2:15" x14ac:dyDescent="0.4">
      <c r="B11238" s="63"/>
      <c r="C11238" s="37"/>
      <c r="D11238" s="37"/>
      <c r="E11238" s="37"/>
      <c r="F11238" s="37"/>
      <c r="G11238" s="38"/>
      <c r="H11238" s="37"/>
      <c r="I11238" s="41"/>
      <c r="J11238" s="41"/>
      <c r="K11238" s="37"/>
      <c r="L11238" s="37"/>
      <c r="M11238" s="37"/>
      <c r="N11238" s="37"/>
      <c r="O11238" s="38"/>
    </row>
    <row r="11239" spans="2:15" x14ac:dyDescent="0.4">
      <c r="B11239" s="63"/>
      <c r="C11239" s="37"/>
      <c r="D11239" s="37"/>
      <c r="E11239" s="37"/>
      <c r="F11239" s="37"/>
      <c r="G11239" s="38"/>
      <c r="H11239" s="37"/>
      <c r="I11239" s="41"/>
      <c r="J11239" s="41"/>
      <c r="K11239" s="37"/>
      <c r="L11239" s="37"/>
      <c r="M11239" s="37"/>
      <c r="N11239" s="37"/>
      <c r="O11239" s="38"/>
    </row>
    <row r="11240" spans="2:15" x14ac:dyDescent="0.4">
      <c r="B11240" s="63"/>
      <c r="C11240" s="37"/>
      <c r="D11240" s="37"/>
      <c r="E11240" s="37"/>
      <c r="F11240" s="37"/>
      <c r="G11240" s="38"/>
      <c r="H11240" s="37"/>
      <c r="I11240" s="41"/>
      <c r="J11240" s="41"/>
      <c r="K11240" s="37"/>
      <c r="L11240" s="37"/>
      <c r="M11240" s="37"/>
      <c r="N11240" s="37"/>
      <c r="O11240" s="38"/>
    </row>
    <row r="11241" spans="2:15" x14ac:dyDescent="0.4">
      <c r="B11241" s="63"/>
      <c r="C11241" s="37"/>
      <c r="D11241" s="37"/>
      <c r="E11241" s="37"/>
      <c r="F11241" s="37"/>
      <c r="G11241" s="38"/>
      <c r="H11241" s="37"/>
      <c r="I11241" s="41"/>
      <c r="J11241" s="41"/>
      <c r="K11241" s="37"/>
      <c r="L11241" s="37"/>
      <c r="M11241" s="37"/>
      <c r="N11241" s="37"/>
      <c r="O11241" s="38"/>
    </row>
    <row r="11242" spans="2:15" x14ac:dyDescent="0.4">
      <c r="B11242" s="63"/>
      <c r="C11242" s="37"/>
      <c r="D11242" s="37"/>
      <c r="E11242" s="37"/>
      <c r="F11242" s="37"/>
      <c r="G11242" s="38"/>
      <c r="H11242" s="37"/>
      <c r="I11242" s="41"/>
      <c r="J11242" s="41"/>
      <c r="K11242" s="37"/>
      <c r="L11242" s="37"/>
      <c r="M11242" s="37"/>
      <c r="N11242" s="37"/>
      <c r="O11242" s="38"/>
    </row>
    <row r="11243" spans="2:15" x14ac:dyDescent="0.4">
      <c r="B11243" s="63"/>
      <c r="C11243" s="37"/>
      <c r="D11243" s="37"/>
      <c r="E11243" s="37"/>
      <c r="F11243" s="37"/>
      <c r="G11243" s="38"/>
      <c r="H11243" s="37"/>
      <c r="I11243" s="41"/>
      <c r="J11243" s="41"/>
      <c r="K11243" s="37"/>
      <c r="L11243" s="37"/>
      <c r="M11243" s="37"/>
      <c r="N11243" s="37"/>
      <c r="O11243" s="38"/>
    </row>
    <row r="11244" spans="2:15" x14ac:dyDescent="0.4">
      <c r="B11244" s="63"/>
      <c r="C11244" s="37"/>
      <c r="D11244" s="37"/>
      <c r="E11244" s="37"/>
      <c r="F11244" s="37"/>
      <c r="G11244" s="38"/>
      <c r="H11244" s="37"/>
      <c r="I11244" s="41"/>
      <c r="J11244" s="41"/>
      <c r="K11244" s="37"/>
      <c r="L11244" s="37"/>
      <c r="M11244" s="37"/>
      <c r="N11244" s="37"/>
      <c r="O11244" s="38"/>
    </row>
    <row r="11245" spans="2:15" x14ac:dyDescent="0.4">
      <c r="B11245" s="63"/>
      <c r="C11245" s="37"/>
      <c r="D11245" s="37"/>
      <c r="E11245" s="37"/>
      <c r="F11245" s="37"/>
      <c r="G11245" s="38"/>
      <c r="H11245" s="37"/>
      <c r="I11245" s="41"/>
      <c r="J11245" s="41"/>
      <c r="K11245" s="37"/>
      <c r="L11245" s="37"/>
      <c r="M11245" s="37"/>
      <c r="N11245" s="37"/>
      <c r="O11245" s="38"/>
    </row>
    <row r="11246" spans="2:15" x14ac:dyDescent="0.4">
      <c r="B11246" s="63"/>
      <c r="C11246" s="37"/>
      <c r="D11246" s="37"/>
      <c r="E11246" s="37"/>
      <c r="F11246" s="37"/>
      <c r="G11246" s="38"/>
      <c r="H11246" s="37"/>
      <c r="I11246" s="41"/>
      <c r="J11246" s="41"/>
      <c r="K11246" s="37"/>
      <c r="L11246" s="37"/>
      <c r="M11246" s="37"/>
      <c r="N11246" s="37"/>
      <c r="O11246" s="38"/>
    </row>
    <row r="11247" spans="2:15" x14ac:dyDescent="0.4">
      <c r="B11247" s="63"/>
      <c r="C11247" s="37"/>
      <c r="D11247" s="37"/>
      <c r="E11247" s="37"/>
      <c r="F11247" s="37"/>
      <c r="G11247" s="38"/>
      <c r="H11247" s="37"/>
      <c r="I11247" s="41"/>
      <c r="J11247" s="41"/>
      <c r="K11247" s="37"/>
      <c r="L11247" s="37"/>
      <c r="M11247" s="37"/>
      <c r="N11247" s="37"/>
      <c r="O11247" s="38"/>
    </row>
    <row r="11248" spans="2:15" x14ac:dyDescent="0.4">
      <c r="B11248" s="63"/>
      <c r="C11248" s="37"/>
      <c r="D11248" s="37"/>
      <c r="E11248" s="37"/>
      <c r="F11248" s="37"/>
      <c r="G11248" s="38"/>
      <c r="H11248" s="37"/>
      <c r="I11248" s="41"/>
      <c r="J11248" s="41"/>
      <c r="K11248" s="37"/>
      <c r="L11248" s="37"/>
      <c r="M11248" s="37"/>
      <c r="N11248" s="37"/>
      <c r="O11248" s="38"/>
    </row>
    <row r="11249" spans="2:15" x14ac:dyDescent="0.4">
      <c r="B11249" s="63"/>
      <c r="C11249" s="37"/>
      <c r="D11249" s="37"/>
      <c r="E11249" s="37"/>
      <c r="F11249" s="37"/>
      <c r="G11249" s="38"/>
      <c r="H11249" s="37"/>
      <c r="I11249" s="41"/>
      <c r="J11249" s="41"/>
      <c r="K11249" s="37"/>
      <c r="L11249" s="37"/>
      <c r="M11249" s="37"/>
      <c r="N11249" s="37"/>
      <c r="O11249" s="38"/>
    </row>
    <row r="11250" spans="2:15" x14ac:dyDescent="0.4">
      <c r="B11250" s="63"/>
      <c r="C11250" s="37"/>
      <c r="D11250" s="37"/>
      <c r="E11250" s="37"/>
      <c r="F11250" s="37"/>
      <c r="G11250" s="38"/>
      <c r="H11250" s="37"/>
      <c r="I11250" s="41"/>
      <c r="J11250" s="41"/>
      <c r="K11250" s="37"/>
      <c r="L11250" s="37"/>
      <c r="M11250" s="37"/>
      <c r="N11250" s="37"/>
      <c r="O11250" s="38"/>
    </row>
    <row r="11251" spans="2:15" x14ac:dyDescent="0.4">
      <c r="B11251" s="63"/>
      <c r="C11251" s="37"/>
      <c r="D11251" s="37"/>
      <c r="E11251" s="37"/>
      <c r="F11251" s="37"/>
      <c r="G11251" s="38"/>
      <c r="H11251" s="37"/>
      <c r="I11251" s="41"/>
      <c r="J11251" s="41"/>
      <c r="K11251" s="37"/>
      <c r="L11251" s="37"/>
      <c r="M11251" s="37"/>
      <c r="N11251" s="37"/>
      <c r="O11251" s="38"/>
    </row>
    <row r="11252" spans="2:15" x14ac:dyDescent="0.4">
      <c r="B11252" s="63"/>
      <c r="C11252" s="37"/>
      <c r="D11252" s="37"/>
      <c r="E11252" s="37"/>
      <c r="F11252" s="37"/>
      <c r="G11252" s="38"/>
      <c r="H11252" s="37"/>
      <c r="I11252" s="41"/>
      <c r="J11252" s="41"/>
      <c r="K11252" s="37"/>
      <c r="L11252" s="37"/>
      <c r="M11252" s="37"/>
      <c r="N11252" s="37"/>
      <c r="O11252" s="38"/>
    </row>
    <row r="11253" spans="2:15" x14ac:dyDescent="0.4">
      <c r="B11253" s="63"/>
      <c r="C11253" s="37"/>
      <c r="D11253" s="37"/>
      <c r="E11253" s="37"/>
      <c r="F11253" s="37"/>
      <c r="G11253" s="38"/>
      <c r="H11253" s="37"/>
      <c r="I11253" s="41"/>
      <c r="J11253" s="41"/>
      <c r="K11253" s="37"/>
      <c r="L11253" s="37"/>
      <c r="M11253" s="37"/>
      <c r="N11253" s="37"/>
      <c r="O11253" s="38"/>
    </row>
    <row r="11254" spans="2:15" x14ac:dyDescent="0.4">
      <c r="B11254" s="63"/>
      <c r="C11254" s="37"/>
      <c r="D11254" s="37"/>
      <c r="E11254" s="37"/>
      <c r="F11254" s="37"/>
      <c r="G11254" s="38"/>
      <c r="H11254" s="37"/>
      <c r="I11254" s="41"/>
      <c r="J11254" s="41"/>
      <c r="K11254" s="37"/>
      <c r="L11254" s="37"/>
      <c r="M11254" s="37"/>
      <c r="N11254" s="37"/>
      <c r="O11254" s="38"/>
    </row>
    <row r="11255" spans="2:15" x14ac:dyDescent="0.4">
      <c r="B11255" s="63"/>
      <c r="C11255" s="37"/>
      <c r="D11255" s="37"/>
      <c r="E11255" s="37"/>
      <c r="F11255" s="37"/>
      <c r="G11255" s="38"/>
      <c r="H11255" s="37"/>
      <c r="I11255" s="41"/>
      <c r="J11255" s="41"/>
      <c r="K11255" s="37"/>
      <c r="L11255" s="37"/>
      <c r="M11255" s="37"/>
      <c r="N11255" s="37"/>
      <c r="O11255" s="38"/>
    </row>
    <row r="11256" spans="2:15" x14ac:dyDescent="0.4">
      <c r="B11256" s="63"/>
      <c r="C11256" s="37"/>
      <c r="D11256" s="37"/>
      <c r="E11256" s="37"/>
      <c r="F11256" s="37"/>
      <c r="G11256" s="38"/>
      <c r="H11256" s="37"/>
      <c r="I11256" s="41"/>
      <c r="J11256" s="41"/>
      <c r="K11256" s="37"/>
      <c r="L11256" s="37"/>
      <c r="M11256" s="37"/>
      <c r="N11256" s="37"/>
      <c r="O11256" s="38"/>
    </row>
    <row r="11257" spans="2:15" x14ac:dyDescent="0.4">
      <c r="B11257" s="63"/>
      <c r="C11257" s="37"/>
      <c r="D11257" s="37"/>
      <c r="E11257" s="37"/>
      <c r="F11257" s="37"/>
      <c r="G11257" s="38"/>
      <c r="H11257" s="37"/>
      <c r="I11257" s="41"/>
      <c r="J11257" s="41"/>
      <c r="K11257" s="37"/>
      <c r="L11257" s="37"/>
      <c r="M11257" s="37"/>
      <c r="N11257" s="37"/>
      <c r="O11257" s="38"/>
    </row>
    <row r="11258" spans="2:15" x14ac:dyDescent="0.4">
      <c r="B11258" s="63"/>
      <c r="C11258" s="37"/>
      <c r="D11258" s="37"/>
      <c r="E11258" s="37"/>
      <c r="F11258" s="37"/>
      <c r="G11258" s="38"/>
      <c r="H11258" s="37"/>
      <c r="I11258" s="41"/>
      <c r="J11258" s="41"/>
      <c r="K11258" s="37"/>
      <c r="L11258" s="37"/>
      <c r="M11258" s="37"/>
      <c r="N11258" s="37"/>
      <c r="O11258" s="38"/>
    </row>
    <row r="11259" spans="2:15" x14ac:dyDescent="0.4">
      <c r="B11259" s="63"/>
      <c r="C11259" s="37"/>
      <c r="D11259" s="37"/>
      <c r="E11259" s="37"/>
      <c r="F11259" s="37"/>
      <c r="G11259" s="38"/>
      <c r="H11259" s="37"/>
      <c r="I11259" s="41"/>
      <c r="J11259" s="41"/>
      <c r="K11259" s="37"/>
      <c r="L11259" s="37"/>
      <c r="M11259" s="37"/>
      <c r="N11259" s="37"/>
      <c r="O11259" s="38"/>
    </row>
    <row r="11260" spans="2:15" x14ac:dyDescent="0.4">
      <c r="B11260" s="63"/>
      <c r="C11260" s="37"/>
      <c r="D11260" s="37"/>
      <c r="E11260" s="37"/>
      <c r="F11260" s="37"/>
      <c r="G11260" s="38"/>
      <c r="H11260" s="37"/>
      <c r="I11260" s="41"/>
      <c r="J11260" s="41"/>
      <c r="K11260" s="37"/>
      <c r="L11260" s="37"/>
      <c r="M11260" s="37"/>
      <c r="N11260" s="37"/>
      <c r="O11260" s="38"/>
    </row>
    <row r="11261" spans="2:15" x14ac:dyDescent="0.4">
      <c r="B11261" s="63"/>
      <c r="C11261" s="37"/>
      <c r="D11261" s="37"/>
      <c r="E11261" s="37"/>
      <c r="F11261" s="37"/>
      <c r="G11261" s="38"/>
      <c r="H11261" s="37"/>
      <c r="I11261" s="41"/>
      <c r="J11261" s="41"/>
      <c r="K11261" s="37"/>
      <c r="L11261" s="37"/>
      <c r="M11261" s="37"/>
      <c r="N11261" s="37"/>
      <c r="O11261" s="38"/>
    </row>
    <row r="11262" spans="2:15" x14ac:dyDescent="0.4">
      <c r="B11262" s="63"/>
      <c r="C11262" s="37"/>
      <c r="D11262" s="37"/>
      <c r="E11262" s="37"/>
      <c r="F11262" s="37"/>
      <c r="G11262" s="38"/>
      <c r="H11262" s="37"/>
      <c r="I11262" s="41"/>
      <c r="J11262" s="41"/>
      <c r="K11262" s="37"/>
      <c r="L11262" s="37"/>
      <c r="M11262" s="37"/>
      <c r="N11262" s="37"/>
      <c r="O11262" s="38"/>
    </row>
    <row r="11263" spans="2:15" x14ac:dyDescent="0.4">
      <c r="B11263" s="63"/>
      <c r="C11263" s="37"/>
      <c r="D11263" s="37"/>
      <c r="E11263" s="37"/>
      <c r="F11263" s="37"/>
      <c r="G11263" s="38"/>
      <c r="H11263" s="37"/>
      <c r="I11263" s="41"/>
      <c r="J11263" s="41"/>
      <c r="K11263" s="37"/>
      <c r="L11263" s="37"/>
      <c r="M11263" s="37"/>
      <c r="N11263" s="37"/>
      <c r="O11263" s="38"/>
    </row>
    <row r="11264" spans="2:15" x14ac:dyDescent="0.4">
      <c r="B11264" s="63"/>
      <c r="C11264" s="37"/>
      <c r="D11264" s="37"/>
      <c r="E11264" s="37"/>
      <c r="F11264" s="37"/>
      <c r="G11264" s="38"/>
      <c r="H11264" s="37"/>
      <c r="I11264" s="41"/>
      <c r="J11264" s="41"/>
      <c r="K11264" s="37"/>
      <c r="L11264" s="37"/>
      <c r="M11264" s="37"/>
      <c r="N11264" s="37"/>
      <c r="O11264" s="38"/>
    </row>
    <row r="11265" spans="2:15" x14ac:dyDescent="0.4">
      <c r="B11265" s="63"/>
      <c r="C11265" s="37"/>
      <c r="D11265" s="37"/>
      <c r="E11265" s="37"/>
      <c r="F11265" s="37"/>
      <c r="G11265" s="38"/>
      <c r="H11265" s="37"/>
      <c r="I11265" s="41"/>
      <c r="J11265" s="41"/>
      <c r="K11265" s="37"/>
      <c r="L11265" s="37"/>
      <c r="M11265" s="37"/>
      <c r="N11265" s="37"/>
      <c r="O11265" s="38"/>
    </row>
    <row r="11266" spans="2:15" x14ac:dyDescent="0.4">
      <c r="B11266" s="63"/>
      <c r="C11266" s="37"/>
      <c r="D11266" s="37"/>
      <c r="E11266" s="37"/>
      <c r="F11266" s="37"/>
      <c r="G11266" s="38"/>
      <c r="H11266" s="37"/>
      <c r="I11266" s="41"/>
      <c r="J11266" s="41"/>
      <c r="K11266" s="37"/>
      <c r="L11266" s="37"/>
      <c r="M11266" s="37"/>
      <c r="N11266" s="37"/>
      <c r="O11266" s="38"/>
    </row>
    <row r="11267" spans="2:15" x14ac:dyDescent="0.4">
      <c r="B11267" s="63"/>
      <c r="C11267" s="37"/>
      <c r="D11267" s="37"/>
      <c r="E11267" s="37"/>
      <c r="F11267" s="37"/>
      <c r="G11267" s="38"/>
      <c r="H11267" s="37"/>
      <c r="I11267" s="41"/>
      <c r="J11267" s="41"/>
      <c r="K11267" s="37"/>
      <c r="L11267" s="37"/>
      <c r="M11267" s="37"/>
      <c r="N11267" s="37"/>
      <c r="O11267" s="38"/>
    </row>
    <row r="11268" spans="2:15" x14ac:dyDescent="0.4">
      <c r="B11268" s="63"/>
      <c r="C11268" s="37"/>
      <c r="D11268" s="37"/>
      <c r="E11268" s="37"/>
      <c r="F11268" s="37"/>
      <c r="G11268" s="38"/>
      <c r="H11268" s="37"/>
      <c r="I11268" s="41"/>
      <c r="J11268" s="41"/>
      <c r="K11268" s="37"/>
      <c r="L11268" s="37"/>
      <c r="M11268" s="37"/>
      <c r="N11268" s="37"/>
      <c r="O11268" s="38"/>
    </row>
    <row r="11269" spans="2:15" x14ac:dyDescent="0.4">
      <c r="B11269" s="63"/>
      <c r="C11269" s="37"/>
      <c r="D11269" s="37"/>
      <c r="E11269" s="37"/>
      <c r="F11269" s="37"/>
      <c r="G11269" s="38"/>
      <c r="H11269" s="37"/>
      <c r="I11269" s="41"/>
      <c r="J11269" s="41"/>
      <c r="K11269" s="37"/>
      <c r="L11269" s="37"/>
      <c r="M11269" s="37"/>
      <c r="N11269" s="37"/>
      <c r="O11269" s="38"/>
    </row>
    <row r="11270" spans="2:15" x14ac:dyDescent="0.4">
      <c r="B11270" s="63"/>
      <c r="C11270" s="37"/>
      <c r="D11270" s="37"/>
      <c r="E11270" s="37"/>
      <c r="F11270" s="37"/>
      <c r="G11270" s="38"/>
      <c r="H11270" s="37"/>
      <c r="I11270" s="41"/>
      <c r="J11270" s="41"/>
      <c r="K11270" s="37"/>
      <c r="L11270" s="37"/>
      <c r="M11270" s="37"/>
      <c r="N11270" s="37"/>
      <c r="O11270" s="38"/>
    </row>
    <row r="11271" spans="2:15" x14ac:dyDescent="0.4">
      <c r="B11271" s="63"/>
      <c r="C11271" s="37"/>
      <c r="D11271" s="37"/>
      <c r="E11271" s="37"/>
      <c r="F11271" s="37"/>
      <c r="G11271" s="38"/>
      <c r="H11271" s="37"/>
      <c r="I11271" s="41"/>
      <c r="J11271" s="41"/>
      <c r="K11271" s="37"/>
      <c r="L11271" s="37"/>
      <c r="M11271" s="37"/>
      <c r="N11271" s="37"/>
      <c r="O11271" s="38"/>
    </row>
    <row r="11272" spans="2:15" x14ac:dyDescent="0.4">
      <c r="B11272" s="63"/>
      <c r="C11272" s="37"/>
      <c r="D11272" s="37"/>
      <c r="E11272" s="37"/>
      <c r="F11272" s="37"/>
      <c r="G11272" s="38"/>
      <c r="H11272" s="37"/>
      <c r="I11272" s="41"/>
      <c r="J11272" s="41"/>
      <c r="K11272" s="37"/>
      <c r="L11272" s="37"/>
      <c r="M11272" s="37"/>
      <c r="N11272" s="37"/>
      <c r="O11272" s="38"/>
    </row>
    <row r="11273" spans="2:15" x14ac:dyDescent="0.4">
      <c r="B11273" s="63"/>
      <c r="C11273" s="37"/>
      <c r="D11273" s="37"/>
      <c r="E11273" s="37"/>
      <c r="F11273" s="37"/>
      <c r="G11273" s="38"/>
      <c r="H11273" s="37"/>
      <c r="I11273" s="41"/>
      <c r="J11273" s="41"/>
      <c r="K11273" s="37"/>
      <c r="L11273" s="37"/>
      <c r="M11273" s="37"/>
      <c r="N11273" s="37"/>
      <c r="O11273" s="38"/>
    </row>
    <row r="11274" spans="2:15" x14ac:dyDescent="0.4">
      <c r="B11274" s="63"/>
      <c r="C11274" s="37"/>
      <c r="D11274" s="37"/>
      <c r="E11274" s="37"/>
      <c r="F11274" s="37"/>
      <c r="G11274" s="38"/>
      <c r="H11274" s="37"/>
      <c r="I11274" s="41"/>
      <c r="J11274" s="41"/>
      <c r="K11274" s="37"/>
      <c r="L11274" s="37"/>
      <c r="M11274" s="37"/>
      <c r="N11274" s="37"/>
      <c r="O11274" s="38"/>
    </row>
    <row r="11275" spans="2:15" x14ac:dyDescent="0.4">
      <c r="B11275" s="63"/>
      <c r="C11275" s="37"/>
      <c r="D11275" s="37"/>
      <c r="E11275" s="37"/>
      <c r="F11275" s="37"/>
      <c r="G11275" s="38"/>
      <c r="H11275" s="37"/>
      <c r="I11275" s="41"/>
      <c r="J11275" s="41"/>
      <c r="K11275" s="37"/>
      <c r="L11275" s="37"/>
      <c r="M11275" s="37"/>
      <c r="N11275" s="37"/>
      <c r="O11275" s="38"/>
    </row>
    <row r="11276" spans="2:15" x14ac:dyDescent="0.4">
      <c r="B11276" s="63"/>
      <c r="C11276" s="37"/>
      <c r="D11276" s="37"/>
      <c r="E11276" s="37"/>
      <c r="F11276" s="37"/>
      <c r="G11276" s="38"/>
      <c r="H11276" s="37"/>
      <c r="I11276" s="41"/>
      <c r="J11276" s="41"/>
      <c r="K11276" s="37"/>
      <c r="L11276" s="37"/>
      <c r="M11276" s="37"/>
      <c r="N11276" s="37"/>
      <c r="O11276" s="38"/>
    </row>
    <row r="11277" spans="2:15" x14ac:dyDescent="0.4">
      <c r="B11277" s="63"/>
      <c r="C11277" s="37"/>
      <c r="D11277" s="37"/>
      <c r="E11277" s="37"/>
      <c r="F11277" s="37"/>
      <c r="G11277" s="38"/>
      <c r="H11277" s="37"/>
      <c r="I11277" s="41"/>
      <c r="J11277" s="41"/>
      <c r="K11277" s="37"/>
      <c r="L11277" s="37"/>
      <c r="M11277" s="37"/>
      <c r="N11277" s="37"/>
      <c r="O11277" s="38"/>
    </row>
    <row r="11278" spans="2:15" x14ac:dyDescent="0.4">
      <c r="B11278" s="63"/>
      <c r="C11278" s="37"/>
      <c r="D11278" s="37"/>
      <c r="E11278" s="37"/>
      <c r="F11278" s="37"/>
      <c r="G11278" s="38"/>
      <c r="H11278" s="37"/>
      <c r="I11278" s="41"/>
      <c r="J11278" s="41"/>
      <c r="K11278" s="37"/>
      <c r="L11278" s="37"/>
      <c r="M11278" s="37"/>
      <c r="N11278" s="37"/>
      <c r="O11278" s="38"/>
    </row>
    <row r="11279" spans="2:15" x14ac:dyDescent="0.4">
      <c r="B11279" s="63"/>
      <c r="C11279" s="37"/>
      <c r="D11279" s="37"/>
      <c r="E11279" s="37"/>
      <c r="F11279" s="37"/>
      <c r="G11279" s="38"/>
      <c r="H11279" s="37"/>
      <c r="I11279" s="41"/>
      <c r="J11279" s="41"/>
      <c r="K11279" s="37"/>
      <c r="L11279" s="37"/>
      <c r="M11279" s="37"/>
      <c r="N11279" s="37"/>
      <c r="O11279" s="38"/>
    </row>
    <row r="11280" spans="2:15" x14ac:dyDescent="0.4">
      <c r="B11280" s="63"/>
      <c r="C11280" s="37"/>
      <c r="D11280" s="37"/>
      <c r="E11280" s="37"/>
      <c r="F11280" s="37"/>
      <c r="G11280" s="38"/>
      <c r="H11280" s="37"/>
      <c r="I11280" s="41"/>
      <c r="J11280" s="41"/>
      <c r="K11280" s="37"/>
      <c r="L11280" s="37"/>
      <c r="M11280" s="37"/>
      <c r="N11280" s="37"/>
      <c r="O11280" s="38"/>
    </row>
    <row r="11281" spans="2:15" x14ac:dyDescent="0.4">
      <c r="B11281" s="63"/>
      <c r="C11281" s="37"/>
      <c r="D11281" s="37"/>
      <c r="E11281" s="37"/>
      <c r="F11281" s="37"/>
      <c r="G11281" s="38"/>
      <c r="H11281" s="37"/>
      <c r="I11281" s="41"/>
      <c r="J11281" s="41"/>
      <c r="K11281" s="37"/>
      <c r="L11281" s="37"/>
      <c r="M11281" s="37"/>
      <c r="N11281" s="37"/>
      <c r="O11281" s="38"/>
    </row>
    <row r="11282" spans="2:15" x14ac:dyDescent="0.4">
      <c r="B11282" s="63"/>
      <c r="C11282" s="37"/>
      <c r="D11282" s="37"/>
      <c r="E11282" s="37"/>
      <c r="F11282" s="37"/>
      <c r="G11282" s="38"/>
      <c r="H11282" s="37"/>
      <c r="I11282" s="41"/>
      <c r="J11282" s="41"/>
      <c r="K11282" s="37"/>
      <c r="L11282" s="37"/>
      <c r="M11282" s="37"/>
      <c r="N11282" s="37"/>
      <c r="O11282" s="38"/>
    </row>
    <row r="11283" spans="2:15" x14ac:dyDescent="0.4">
      <c r="B11283" s="63"/>
      <c r="C11283" s="37"/>
      <c r="D11283" s="37"/>
      <c r="E11283" s="37"/>
      <c r="F11283" s="37"/>
      <c r="G11283" s="38"/>
      <c r="H11283" s="37"/>
      <c r="I11283" s="41"/>
      <c r="J11283" s="41"/>
      <c r="K11283" s="37"/>
      <c r="L11283" s="37"/>
      <c r="M11283" s="37"/>
      <c r="N11283" s="37"/>
      <c r="O11283" s="38"/>
    </row>
    <row r="11284" spans="2:15" x14ac:dyDescent="0.4">
      <c r="B11284" s="63"/>
      <c r="C11284" s="37"/>
      <c r="D11284" s="37"/>
      <c r="E11284" s="37"/>
      <c r="F11284" s="37"/>
      <c r="G11284" s="38"/>
      <c r="H11284" s="37"/>
      <c r="I11284" s="41"/>
      <c r="J11284" s="41"/>
      <c r="K11284" s="37"/>
      <c r="L11284" s="37"/>
      <c r="M11284" s="37"/>
      <c r="N11284" s="37"/>
      <c r="O11284" s="38"/>
    </row>
    <row r="11285" spans="2:15" x14ac:dyDescent="0.4">
      <c r="B11285" s="63"/>
      <c r="C11285" s="37"/>
      <c r="D11285" s="37"/>
      <c r="E11285" s="37"/>
      <c r="F11285" s="37"/>
      <c r="G11285" s="38"/>
      <c r="H11285" s="37"/>
      <c r="I11285" s="41"/>
      <c r="J11285" s="41"/>
      <c r="K11285" s="37"/>
      <c r="L11285" s="37"/>
      <c r="M11285" s="37"/>
      <c r="N11285" s="37"/>
      <c r="O11285" s="38"/>
    </row>
    <row r="11286" spans="2:15" x14ac:dyDescent="0.4">
      <c r="B11286" s="63"/>
      <c r="C11286" s="37"/>
      <c r="D11286" s="37"/>
      <c r="E11286" s="37"/>
      <c r="F11286" s="37"/>
      <c r="G11286" s="38"/>
      <c r="H11286" s="37"/>
      <c r="I11286" s="41"/>
      <c r="J11286" s="41"/>
      <c r="K11286" s="37"/>
      <c r="L11286" s="37"/>
      <c r="M11286" s="37"/>
      <c r="N11286" s="37"/>
      <c r="O11286" s="38"/>
    </row>
    <row r="11287" spans="2:15" x14ac:dyDescent="0.4">
      <c r="B11287" s="63"/>
      <c r="C11287" s="37"/>
      <c r="D11287" s="37"/>
      <c r="E11287" s="37"/>
      <c r="F11287" s="37"/>
      <c r="G11287" s="38"/>
      <c r="H11287" s="37"/>
      <c r="I11287" s="41"/>
      <c r="J11287" s="41"/>
      <c r="K11287" s="37"/>
      <c r="L11287" s="37"/>
      <c r="M11287" s="37"/>
      <c r="N11287" s="37"/>
      <c r="O11287" s="38"/>
    </row>
    <row r="11288" spans="2:15" x14ac:dyDescent="0.4">
      <c r="B11288" s="63"/>
      <c r="C11288" s="37"/>
      <c r="D11288" s="37"/>
      <c r="E11288" s="37"/>
      <c r="F11288" s="37"/>
      <c r="G11288" s="38"/>
      <c r="H11288" s="37"/>
      <c r="I11288" s="41"/>
      <c r="J11288" s="41"/>
      <c r="K11288" s="37"/>
      <c r="L11288" s="37"/>
      <c r="M11288" s="37"/>
      <c r="N11288" s="37"/>
      <c r="O11288" s="38"/>
    </row>
    <row r="11289" spans="2:15" x14ac:dyDescent="0.4">
      <c r="B11289" s="63"/>
      <c r="C11289" s="37"/>
      <c r="D11289" s="37"/>
      <c r="E11289" s="37"/>
      <c r="F11289" s="37"/>
      <c r="G11289" s="38"/>
      <c r="H11289" s="37"/>
      <c r="I11289" s="41"/>
      <c r="J11289" s="41"/>
      <c r="K11289" s="37"/>
      <c r="L11289" s="37"/>
      <c r="M11289" s="37"/>
      <c r="N11289" s="37"/>
      <c r="O11289" s="38"/>
    </row>
    <row r="11290" spans="2:15" x14ac:dyDescent="0.4">
      <c r="B11290" s="63"/>
      <c r="C11290" s="37"/>
      <c r="D11290" s="37"/>
      <c r="E11290" s="37"/>
      <c r="F11290" s="37"/>
      <c r="G11290" s="38"/>
      <c r="H11290" s="37"/>
      <c r="I11290" s="41"/>
      <c r="J11290" s="41"/>
      <c r="K11290" s="37"/>
      <c r="L11290" s="37"/>
      <c r="M11290" s="37"/>
      <c r="N11290" s="37"/>
      <c r="O11290" s="38"/>
    </row>
    <row r="11291" spans="2:15" x14ac:dyDescent="0.4">
      <c r="B11291" s="63"/>
      <c r="C11291" s="37"/>
      <c r="D11291" s="37"/>
      <c r="E11291" s="37"/>
      <c r="F11291" s="37"/>
      <c r="G11291" s="38"/>
      <c r="H11291" s="37"/>
      <c r="I11291" s="41"/>
      <c r="J11291" s="41"/>
      <c r="K11291" s="37"/>
      <c r="L11291" s="37"/>
      <c r="M11291" s="37"/>
      <c r="N11291" s="37"/>
      <c r="O11291" s="38"/>
    </row>
    <row r="11292" spans="2:15" x14ac:dyDescent="0.4">
      <c r="B11292" s="63"/>
      <c r="C11292" s="37"/>
      <c r="D11292" s="37"/>
      <c r="E11292" s="37"/>
      <c r="F11292" s="37"/>
      <c r="G11292" s="38"/>
      <c r="H11292" s="37"/>
      <c r="I11292" s="41"/>
      <c r="J11292" s="41"/>
      <c r="K11292" s="37"/>
      <c r="L11292" s="37"/>
      <c r="M11292" s="37"/>
      <c r="N11292" s="37"/>
      <c r="O11292" s="38"/>
    </row>
    <row r="11293" spans="2:15" x14ac:dyDescent="0.4">
      <c r="B11293" s="63"/>
      <c r="C11293" s="37"/>
      <c r="D11293" s="37"/>
      <c r="E11293" s="37"/>
      <c r="F11293" s="37"/>
      <c r="G11293" s="38"/>
      <c r="H11293" s="37"/>
      <c r="I11293" s="41"/>
      <c r="J11293" s="41"/>
      <c r="K11293" s="37"/>
      <c r="L11293" s="37"/>
      <c r="M11293" s="37"/>
      <c r="N11293" s="37"/>
      <c r="O11293" s="38"/>
    </row>
    <row r="11294" spans="2:15" x14ac:dyDescent="0.4">
      <c r="B11294" s="63"/>
      <c r="C11294" s="37"/>
      <c r="D11294" s="37"/>
      <c r="E11294" s="37"/>
      <c r="F11294" s="37"/>
      <c r="G11294" s="38"/>
      <c r="H11294" s="37"/>
      <c r="I11294" s="41"/>
      <c r="J11294" s="41"/>
      <c r="K11294" s="37"/>
      <c r="L11294" s="37"/>
      <c r="M11294" s="37"/>
      <c r="N11294" s="37"/>
      <c r="O11294" s="38"/>
    </row>
    <row r="11295" spans="2:15" x14ac:dyDescent="0.4">
      <c r="B11295" s="63"/>
      <c r="C11295" s="37"/>
      <c r="D11295" s="37"/>
      <c r="E11295" s="37"/>
      <c r="F11295" s="37"/>
      <c r="G11295" s="38"/>
      <c r="H11295" s="37"/>
      <c r="I11295" s="41"/>
      <c r="J11295" s="41"/>
      <c r="K11295" s="37"/>
      <c r="L11295" s="37"/>
      <c r="M11295" s="37"/>
      <c r="N11295" s="37"/>
      <c r="O11295" s="38"/>
    </row>
    <row r="11296" spans="2:15" x14ac:dyDescent="0.4">
      <c r="B11296" s="63"/>
      <c r="C11296" s="37"/>
      <c r="D11296" s="37"/>
      <c r="E11296" s="37"/>
      <c r="F11296" s="37"/>
      <c r="G11296" s="38"/>
      <c r="H11296" s="37"/>
      <c r="I11296" s="41"/>
      <c r="J11296" s="41"/>
      <c r="K11296" s="37"/>
      <c r="L11296" s="37"/>
      <c r="M11296" s="37"/>
      <c r="N11296" s="37"/>
      <c r="O11296" s="38"/>
    </row>
    <row r="11297" spans="2:15" x14ac:dyDescent="0.4">
      <c r="B11297" s="63"/>
      <c r="C11297" s="37"/>
      <c r="D11297" s="37"/>
      <c r="E11297" s="37"/>
      <c r="F11297" s="37"/>
      <c r="G11297" s="38"/>
      <c r="H11297" s="37"/>
      <c r="I11297" s="41"/>
      <c r="J11297" s="41"/>
      <c r="K11297" s="37"/>
      <c r="L11297" s="37"/>
      <c r="M11297" s="37"/>
      <c r="N11297" s="37"/>
      <c r="O11297" s="38"/>
    </row>
    <row r="11298" spans="2:15" x14ac:dyDescent="0.4">
      <c r="B11298" s="63"/>
      <c r="C11298" s="37"/>
      <c r="D11298" s="37"/>
      <c r="E11298" s="37"/>
      <c r="F11298" s="37"/>
      <c r="G11298" s="38"/>
      <c r="H11298" s="37"/>
      <c r="I11298" s="41"/>
      <c r="J11298" s="41"/>
      <c r="K11298" s="37"/>
      <c r="L11298" s="37"/>
      <c r="M11298" s="37"/>
      <c r="N11298" s="37"/>
      <c r="O11298" s="38"/>
    </row>
    <row r="11299" spans="2:15" x14ac:dyDescent="0.4">
      <c r="B11299" s="63"/>
      <c r="C11299" s="37"/>
      <c r="D11299" s="37"/>
      <c r="E11299" s="37"/>
      <c r="F11299" s="37"/>
      <c r="G11299" s="38"/>
      <c r="H11299" s="37"/>
      <c r="I11299" s="41"/>
      <c r="J11299" s="41"/>
      <c r="K11299" s="37"/>
      <c r="L11299" s="37"/>
      <c r="M11299" s="37"/>
      <c r="N11299" s="37"/>
      <c r="O11299" s="38"/>
    </row>
    <row r="11300" spans="2:15" x14ac:dyDescent="0.4">
      <c r="B11300" s="63"/>
      <c r="C11300" s="37"/>
      <c r="D11300" s="37"/>
      <c r="E11300" s="37"/>
      <c r="F11300" s="37"/>
      <c r="G11300" s="38"/>
      <c r="H11300" s="37"/>
      <c r="I11300" s="41"/>
      <c r="J11300" s="41"/>
      <c r="K11300" s="37"/>
      <c r="L11300" s="37"/>
      <c r="M11300" s="37"/>
      <c r="N11300" s="37"/>
      <c r="O11300" s="38"/>
    </row>
    <row r="11301" spans="2:15" x14ac:dyDescent="0.4">
      <c r="B11301" s="63"/>
      <c r="C11301" s="37"/>
      <c r="D11301" s="37"/>
      <c r="E11301" s="37"/>
      <c r="F11301" s="37"/>
      <c r="G11301" s="38"/>
      <c r="H11301" s="37"/>
      <c r="I11301" s="41"/>
      <c r="J11301" s="41"/>
      <c r="K11301" s="37"/>
      <c r="L11301" s="37"/>
      <c r="M11301" s="37"/>
      <c r="N11301" s="37"/>
      <c r="O11301" s="38"/>
    </row>
    <row r="11302" spans="2:15" x14ac:dyDescent="0.4">
      <c r="B11302" s="63"/>
      <c r="C11302" s="37"/>
      <c r="D11302" s="37"/>
      <c r="E11302" s="37"/>
      <c r="F11302" s="37"/>
      <c r="G11302" s="38"/>
      <c r="H11302" s="37"/>
      <c r="I11302" s="41"/>
      <c r="J11302" s="41"/>
      <c r="K11302" s="37"/>
      <c r="L11302" s="37"/>
      <c r="M11302" s="37"/>
      <c r="N11302" s="37"/>
      <c r="O11302" s="38"/>
    </row>
    <row r="11303" spans="2:15" x14ac:dyDescent="0.4">
      <c r="B11303" s="63"/>
      <c r="C11303" s="37"/>
      <c r="D11303" s="37"/>
      <c r="E11303" s="37"/>
      <c r="F11303" s="37"/>
      <c r="G11303" s="38"/>
      <c r="H11303" s="37"/>
      <c r="I11303" s="41"/>
      <c r="J11303" s="41"/>
      <c r="K11303" s="37"/>
      <c r="L11303" s="37"/>
      <c r="M11303" s="37"/>
      <c r="N11303" s="37"/>
      <c r="O11303" s="38"/>
    </row>
    <row r="11304" spans="2:15" x14ac:dyDescent="0.4">
      <c r="B11304" s="63"/>
      <c r="C11304" s="37"/>
      <c r="D11304" s="37"/>
      <c r="E11304" s="37"/>
      <c r="F11304" s="37"/>
      <c r="G11304" s="38"/>
      <c r="H11304" s="37"/>
      <c r="I11304" s="41"/>
      <c r="J11304" s="41"/>
      <c r="K11304" s="37"/>
      <c r="L11304" s="37"/>
      <c r="M11304" s="37"/>
      <c r="N11304" s="37"/>
      <c r="O11304" s="38"/>
    </row>
    <row r="11305" spans="2:15" x14ac:dyDescent="0.4">
      <c r="B11305" s="63"/>
      <c r="C11305" s="37"/>
      <c r="D11305" s="37"/>
      <c r="E11305" s="37"/>
      <c r="F11305" s="37"/>
      <c r="G11305" s="38"/>
      <c r="H11305" s="37"/>
      <c r="I11305" s="41"/>
      <c r="J11305" s="41"/>
      <c r="K11305" s="37"/>
      <c r="L11305" s="37"/>
      <c r="M11305" s="37"/>
      <c r="N11305" s="37"/>
      <c r="O11305" s="38"/>
    </row>
    <row r="11306" spans="2:15" x14ac:dyDescent="0.4">
      <c r="B11306" s="63"/>
      <c r="C11306" s="37"/>
      <c r="D11306" s="37"/>
      <c r="E11306" s="37"/>
      <c r="F11306" s="37"/>
      <c r="G11306" s="38"/>
      <c r="H11306" s="37"/>
      <c r="I11306" s="41"/>
      <c r="J11306" s="41"/>
      <c r="K11306" s="37"/>
      <c r="L11306" s="37"/>
      <c r="M11306" s="37"/>
      <c r="N11306" s="37"/>
      <c r="O11306" s="38"/>
    </row>
    <row r="11307" spans="2:15" x14ac:dyDescent="0.4">
      <c r="B11307" s="63"/>
      <c r="C11307" s="37"/>
      <c r="D11307" s="37"/>
      <c r="E11307" s="37"/>
      <c r="F11307" s="37"/>
      <c r="G11307" s="38"/>
      <c r="H11307" s="37"/>
      <c r="I11307" s="41"/>
      <c r="J11307" s="41"/>
      <c r="K11307" s="37"/>
      <c r="L11307" s="37"/>
      <c r="M11307" s="37"/>
      <c r="N11307" s="37"/>
      <c r="O11307" s="38"/>
    </row>
    <row r="11308" spans="2:15" x14ac:dyDescent="0.4">
      <c r="B11308" s="63"/>
      <c r="C11308" s="37"/>
      <c r="D11308" s="37"/>
      <c r="E11308" s="37"/>
      <c r="F11308" s="37"/>
      <c r="G11308" s="38"/>
      <c r="H11308" s="37"/>
      <c r="I11308" s="41"/>
      <c r="J11308" s="41"/>
      <c r="K11308" s="37"/>
      <c r="L11308" s="37"/>
      <c r="M11308" s="37"/>
      <c r="N11308" s="37"/>
      <c r="O11308" s="38"/>
    </row>
    <row r="11309" spans="2:15" x14ac:dyDescent="0.4">
      <c r="B11309" s="63"/>
      <c r="C11309" s="37"/>
      <c r="D11309" s="37"/>
      <c r="E11309" s="37"/>
      <c r="F11309" s="37"/>
      <c r="G11309" s="38"/>
      <c r="H11309" s="37"/>
      <c r="I11309" s="41"/>
      <c r="J11309" s="41"/>
      <c r="K11309" s="37"/>
      <c r="L11309" s="37"/>
      <c r="M11309" s="37"/>
      <c r="N11309" s="37"/>
      <c r="O11309" s="38"/>
    </row>
    <row r="11310" spans="2:15" x14ac:dyDescent="0.4">
      <c r="B11310" s="63"/>
      <c r="C11310" s="37"/>
      <c r="D11310" s="37"/>
      <c r="E11310" s="37"/>
      <c r="F11310" s="37"/>
      <c r="G11310" s="38"/>
      <c r="H11310" s="37"/>
      <c r="I11310" s="41"/>
      <c r="J11310" s="41"/>
      <c r="K11310" s="37"/>
      <c r="L11310" s="37"/>
      <c r="M11310" s="37"/>
      <c r="N11310" s="37"/>
      <c r="O11310" s="38"/>
    </row>
    <row r="11311" spans="2:15" x14ac:dyDescent="0.4">
      <c r="B11311" s="63"/>
      <c r="C11311" s="37"/>
      <c r="D11311" s="37"/>
      <c r="E11311" s="37"/>
      <c r="F11311" s="37"/>
      <c r="G11311" s="38"/>
      <c r="H11311" s="37"/>
      <c r="I11311" s="41"/>
      <c r="J11311" s="41"/>
      <c r="K11311" s="37"/>
      <c r="L11311" s="37"/>
      <c r="M11311" s="37"/>
      <c r="N11311" s="37"/>
      <c r="O11311" s="38"/>
    </row>
    <row r="11312" spans="2:15" x14ac:dyDescent="0.4">
      <c r="B11312" s="63"/>
      <c r="C11312" s="37"/>
      <c r="D11312" s="37"/>
      <c r="E11312" s="37"/>
      <c r="F11312" s="37"/>
      <c r="G11312" s="38"/>
      <c r="H11312" s="37"/>
      <c r="I11312" s="41"/>
      <c r="J11312" s="41"/>
      <c r="K11312" s="37"/>
      <c r="L11312" s="37"/>
      <c r="M11312" s="37"/>
      <c r="N11312" s="37"/>
      <c r="O11312" s="38"/>
    </row>
    <row r="11313" spans="2:15" x14ac:dyDescent="0.4">
      <c r="B11313" s="63"/>
      <c r="C11313" s="37"/>
      <c r="D11313" s="37"/>
      <c r="E11313" s="37"/>
      <c r="F11313" s="37"/>
      <c r="G11313" s="38"/>
      <c r="H11313" s="37"/>
      <c r="I11313" s="41"/>
      <c r="J11313" s="41"/>
      <c r="K11313" s="37"/>
      <c r="L11313" s="37"/>
      <c r="M11313" s="37"/>
      <c r="N11313" s="37"/>
      <c r="O11313" s="38"/>
    </row>
    <row r="11314" spans="2:15" x14ac:dyDescent="0.4">
      <c r="B11314" s="63"/>
      <c r="C11314" s="37"/>
      <c r="D11314" s="37"/>
      <c r="E11314" s="37"/>
      <c r="F11314" s="37"/>
      <c r="G11314" s="38"/>
      <c r="H11314" s="37"/>
      <c r="I11314" s="41"/>
      <c r="J11314" s="41"/>
      <c r="K11314" s="37"/>
      <c r="L11314" s="37"/>
      <c r="M11314" s="37"/>
      <c r="N11314" s="37"/>
      <c r="O11314" s="38"/>
    </row>
    <row r="11315" spans="2:15" x14ac:dyDescent="0.4">
      <c r="B11315" s="63"/>
      <c r="C11315" s="37"/>
      <c r="D11315" s="37"/>
      <c r="E11315" s="37"/>
      <c r="F11315" s="37"/>
      <c r="G11315" s="38"/>
      <c r="H11315" s="37"/>
      <c r="I11315" s="41"/>
      <c r="J11315" s="41"/>
      <c r="K11315" s="37"/>
      <c r="L11315" s="37"/>
      <c r="M11315" s="37"/>
      <c r="N11315" s="37"/>
      <c r="O11315" s="38"/>
    </row>
    <row r="11316" spans="2:15" x14ac:dyDescent="0.4">
      <c r="B11316" s="63"/>
      <c r="C11316" s="37"/>
      <c r="D11316" s="37"/>
      <c r="E11316" s="37"/>
      <c r="F11316" s="37"/>
      <c r="G11316" s="38"/>
      <c r="H11316" s="37"/>
      <c r="I11316" s="41"/>
      <c r="J11316" s="41"/>
      <c r="K11316" s="37"/>
      <c r="L11316" s="37"/>
      <c r="M11316" s="37"/>
      <c r="N11316" s="37"/>
      <c r="O11316" s="38"/>
    </row>
    <row r="11317" spans="2:15" x14ac:dyDescent="0.4">
      <c r="B11317" s="63"/>
      <c r="C11317" s="37"/>
      <c r="D11317" s="37"/>
      <c r="E11317" s="37"/>
      <c r="F11317" s="37"/>
      <c r="G11317" s="38"/>
      <c r="H11317" s="37"/>
      <c r="I11317" s="41"/>
      <c r="J11317" s="41"/>
      <c r="K11317" s="37"/>
      <c r="L11317" s="37"/>
      <c r="M11317" s="37"/>
      <c r="N11317" s="37"/>
      <c r="O11317" s="38"/>
    </row>
    <row r="11318" spans="2:15" x14ac:dyDescent="0.4">
      <c r="B11318" s="63"/>
      <c r="C11318" s="37"/>
      <c r="D11318" s="37"/>
      <c r="E11318" s="37"/>
      <c r="F11318" s="37"/>
      <c r="G11318" s="38"/>
      <c r="H11318" s="37"/>
      <c r="I11318" s="41"/>
      <c r="J11318" s="41"/>
      <c r="K11318" s="37"/>
      <c r="L11318" s="37"/>
      <c r="M11318" s="37"/>
      <c r="N11318" s="37"/>
      <c r="O11318" s="38"/>
    </row>
    <row r="11319" spans="2:15" x14ac:dyDescent="0.4">
      <c r="B11319" s="63"/>
      <c r="C11319" s="37"/>
      <c r="D11319" s="37"/>
      <c r="E11319" s="37"/>
      <c r="F11319" s="37"/>
      <c r="G11319" s="38"/>
      <c r="H11319" s="37"/>
      <c r="I11319" s="41"/>
      <c r="J11319" s="41"/>
      <c r="K11319" s="37"/>
      <c r="L11319" s="37"/>
      <c r="M11319" s="37"/>
      <c r="N11319" s="37"/>
      <c r="O11319" s="38"/>
    </row>
    <row r="11320" spans="2:15" x14ac:dyDescent="0.4">
      <c r="B11320" s="63"/>
      <c r="C11320" s="37"/>
      <c r="D11320" s="37"/>
      <c r="E11320" s="37"/>
      <c r="F11320" s="37"/>
      <c r="G11320" s="38"/>
      <c r="H11320" s="37"/>
      <c r="I11320" s="41"/>
      <c r="J11320" s="41"/>
      <c r="K11320" s="37"/>
      <c r="L11320" s="37"/>
      <c r="M11320" s="37"/>
      <c r="N11320" s="37"/>
      <c r="O11320" s="38"/>
    </row>
    <row r="11321" spans="2:15" x14ac:dyDescent="0.4">
      <c r="B11321" s="63"/>
      <c r="C11321" s="37"/>
      <c r="D11321" s="37"/>
      <c r="E11321" s="37"/>
      <c r="F11321" s="37"/>
      <c r="G11321" s="38"/>
      <c r="H11321" s="37"/>
      <c r="I11321" s="41"/>
      <c r="J11321" s="41"/>
      <c r="K11321" s="37"/>
      <c r="L11321" s="37"/>
      <c r="M11321" s="37"/>
      <c r="N11321" s="37"/>
      <c r="O11321" s="38"/>
    </row>
    <row r="11322" spans="2:15" x14ac:dyDescent="0.4">
      <c r="B11322" s="63"/>
      <c r="C11322" s="37"/>
      <c r="D11322" s="37"/>
      <c r="E11322" s="37"/>
      <c r="F11322" s="37"/>
      <c r="G11322" s="38"/>
      <c r="H11322" s="37"/>
      <c r="I11322" s="41"/>
      <c r="J11322" s="41"/>
      <c r="K11322" s="37"/>
      <c r="L11322" s="37"/>
      <c r="M11322" s="37"/>
      <c r="N11322" s="37"/>
      <c r="O11322" s="38"/>
    </row>
    <row r="11323" spans="2:15" x14ac:dyDescent="0.4">
      <c r="B11323" s="63"/>
      <c r="C11323" s="37"/>
      <c r="D11323" s="37"/>
      <c r="E11323" s="37"/>
      <c r="F11323" s="37"/>
      <c r="G11323" s="38"/>
      <c r="H11323" s="37"/>
      <c r="I11323" s="41"/>
      <c r="J11323" s="41"/>
      <c r="K11323" s="37"/>
      <c r="L11323" s="37"/>
      <c r="M11323" s="37"/>
      <c r="N11323" s="37"/>
      <c r="O11323" s="38"/>
    </row>
    <row r="11324" spans="2:15" x14ac:dyDescent="0.4">
      <c r="B11324" s="63"/>
      <c r="C11324" s="37"/>
      <c r="D11324" s="37"/>
      <c r="E11324" s="37"/>
      <c r="F11324" s="37"/>
      <c r="G11324" s="38"/>
      <c r="H11324" s="37"/>
      <c r="I11324" s="41"/>
      <c r="J11324" s="41"/>
      <c r="K11324" s="37"/>
      <c r="L11324" s="37"/>
      <c r="M11324" s="37"/>
      <c r="N11324" s="37"/>
      <c r="O11324" s="38"/>
    </row>
    <row r="11325" spans="2:15" x14ac:dyDescent="0.4">
      <c r="B11325" s="63"/>
      <c r="C11325" s="37"/>
      <c r="D11325" s="37"/>
      <c r="E11325" s="37"/>
      <c r="F11325" s="37"/>
      <c r="G11325" s="38"/>
      <c r="H11325" s="37"/>
      <c r="I11325" s="41"/>
      <c r="J11325" s="41"/>
      <c r="K11325" s="37"/>
      <c r="L11325" s="37"/>
      <c r="M11325" s="37"/>
      <c r="N11325" s="37"/>
      <c r="O11325" s="38"/>
    </row>
    <row r="11326" spans="2:15" x14ac:dyDescent="0.4">
      <c r="B11326" s="63"/>
      <c r="C11326" s="37"/>
      <c r="D11326" s="37"/>
      <c r="E11326" s="37"/>
      <c r="F11326" s="37"/>
      <c r="G11326" s="38"/>
      <c r="H11326" s="37"/>
      <c r="I11326" s="41"/>
      <c r="J11326" s="41"/>
      <c r="K11326" s="37"/>
      <c r="L11326" s="37"/>
      <c r="M11326" s="37"/>
      <c r="N11326" s="37"/>
      <c r="O11326" s="38"/>
    </row>
    <row r="11327" spans="2:15" x14ac:dyDescent="0.4">
      <c r="B11327" s="63"/>
      <c r="C11327" s="37"/>
      <c r="D11327" s="37"/>
      <c r="E11327" s="37"/>
      <c r="F11327" s="37"/>
      <c r="G11327" s="38"/>
      <c r="H11327" s="37"/>
      <c r="I11327" s="41"/>
      <c r="J11327" s="41"/>
      <c r="K11327" s="37"/>
      <c r="L11327" s="37"/>
      <c r="M11327" s="37"/>
      <c r="N11327" s="37"/>
      <c r="O11327" s="38"/>
    </row>
    <row r="11328" spans="2:15" x14ac:dyDescent="0.4">
      <c r="B11328" s="63"/>
      <c r="C11328" s="37"/>
      <c r="D11328" s="37"/>
      <c r="E11328" s="37"/>
      <c r="F11328" s="37"/>
      <c r="G11328" s="38"/>
      <c r="H11328" s="37"/>
      <c r="I11328" s="41"/>
      <c r="J11328" s="41"/>
      <c r="K11328" s="37"/>
      <c r="L11328" s="37"/>
      <c r="M11328" s="37"/>
      <c r="N11328" s="37"/>
      <c r="O11328" s="38"/>
    </row>
    <row r="11329" spans="2:15" x14ac:dyDescent="0.4">
      <c r="B11329" s="63"/>
      <c r="C11329" s="37"/>
      <c r="D11329" s="37"/>
      <c r="E11329" s="37"/>
      <c r="F11329" s="37"/>
      <c r="G11329" s="38"/>
      <c r="H11329" s="37"/>
      <c r="I11329" s="41"/>
      <c r="J11329" s="41"/>
      <c r="K11329" s="37"/>
      <c r="L11329" s="37"/>
      <c r="M11329" s="37"/>
      <c r="N11329" s="37"/>
      <c r="O11329" s="38"/>
    </row>
    <row r="11330" spans="2:15" x14ac:dyDescent="0.4">
      <c r="B11330" s="63"/>
      <c r="C11330" s="37"/>
      <c r="D11330" s="37"/>
      <c r="E11330" s="37"/>
      <c r="F11330" s="37"/>
      <c r="G11330" s="38"/>
      <c r="H11330" s="37"/>
      <c r="I11330" s="41"/>
      <c r="J11330" s="41"/>
      <c r="K11330" s="37"/>
      <c r="L11330" s="37"/>
      <c r="M11330" s="37"/>
      <c r="N11330" s="37"/>
      <c r="O11330" s="38"/>
    </row>
    <row r="11331" spans="2:15" x14ac:dyDescent="0.4">
      <c r="B11331" s="63"/>
      <c r="C11331" s="37"/>
      <c r="D11331" s="37"/>
      <c r="E11331" s="37"/>
      <c r="F11331" s="37"/>
      <c r="G11331" s="38"/>
      <c r="H11331" s="37"/>
      <c r="I11331" s="41"/>
      <c r="J11331" s="41"/>
      <c r="K11331" s="37"/>
      <c r="L11331" s="37"/>
      <c r="M11331" s="37"/>
      <c r="N11331" s="37"/>
      <c r="O11331" s="38"/>
    </row>
    <row r="11332" spans="2:15" x14ac:dyDescent="0.4">
      <c r="B11332" s="63"/>
      <c r="C11332" s="37"/>
      <c r="D11332" s="37"/>
      <c r="E11332" s="37"/>
      <c r="F11332" s="37"/>
      <c r="G11332" s="38"/>
      <c r="H11332" s="37"/>
      <c r="I11332" s="41"/>
      <c r="J11332" s="41"/>
      <c r="K11332" s="37"/>
      <c r="L11332" s="37"/>
      <c r="M11332" s="37"/>
      <c r="N11332" s="37"/>
      <c r="O11332" s="38"/>
    </row>
    <row r="11333" spans="2:15" x14ac:dyDescent="0.4">
      <c r="B11333" s="63"/>
      <c r="C11333" s="37"/>
      <c r="D11333" s="37"/>
      <c r="E11333" s="37"/>
      <c r="F11333" s="37"/>
      <c r="G11333" s="38"/>
      <c r="H11333" s="37"/>
      <c r="I11333" s="41"/>
      <c r="J11333" s="41"/>
      <c r="K11333" s="37"/>
      <c r="L11333" s="37"/>
      <c r="M11333" s="37"/>
      <c r="N11333" s="37"/>
      <c r="O11333" s="38"/>
    </row>
    <row r="11334" spans="2:15" x14ac:dyDescent="0.4">
      <c r="B11334" s="63"/>
      <c r="C11334" s="37"/>
      <c r="D11334" s="37"/>
      <c r="E11334" s="37"/>
      <c r="F11334" s="37"/>
      <c r="G11334" s="38"/>
      <c r="H11334" s="37"/>
      <c r="I11334" s="41"/>
      <c r="J11334" s="41"/>
      <c r="K11334" s="37"/>
      <c r="L11334" s="37"/>
      <c r="M11334" s="37"/>
      <c r="N11334" s="37"/>
      <c r="O11334" s="38"/>
    </row>
    <row r="11335" spans="2:15" x14ac:dyDescent="0.4">
      <c r="B11335" s="63"/>
      <c r="C11335" s="37"/>
      <c r="D11335" s="37"/>
      <c r="E11335" s="37"/>
      <c r="F11335" s="37"/>
      <c r="G11335" s="38"/>
      <c r="H11335" s="37"/>
      <c r="I11335" s="41"/>
      <c r="J11335" s="41"/>
      <c r="K11335" s="37"/>
      <c r="L11335" s="37"/>
      <c r="M11335" s="37"/>
      <c r="N11335" s="37"/>
      <c r="O11335" s="38"/>
    </row>
    <row r="11336" spans="2:15" x14ac:dyDescent="0.4">
      <c r="B11336" s="63"/>
      <c r="C11336" s="37"/>
      <c r="D11336" s="37"/>
      <c r="E11336" s="37"/>
      <c r="F11336" s="37"/>
      <c r="G11336" s="38"/>
      <c r="H11336" s="37"/>
      <c r="I11336" s="41"/>
      <c r="J11336" s="41"/>
      <c r="K11336" s="37"/>
      <c r="L11336" s="37"/>
      <c r="M11336" s="37"/>
      <c r="N11336" s="37"/>
      <c r="O11336" s="38"/>
    </row>
    <row r="11337" spans="2:15" x14ac:dyDescent="0.4">
      <c r="B11337" s="63"/>
      <c r="C11337" s="37"/>
      <c r="D11337" s="37"/>
      <c r="E11337" s="37"/>
      <c r="F11337" s="37"/>
      <c r="G11337" s="38"/>
      <c r="H11337" s="37"/>
      <c r="I11337" s="41"/>
      <c r="J11337" s="41"/>
      <c r="K11337" s="37"/>
      <c r="L11337" s="37"/>
      <c r="M11337" s="37"/>
      <c r="N11337" s="37"/>
      <c r="O11337" s="38"/>
    </row>
    <row r="11338" spans="2:15" x14ac:dyDescent="0.4">
      <c r="B11338" s="63"/>
      <c r="C11338" s="37"/>
      <c r="D11338" s="37"/>
      <c r="E11338" s="37"/>
      <c r="F11338" s="37"/>
      <c r="G11338" s="38"/>
      <c r="H11338" s="37"/>
      <c r="I11338" s="41"/>
      <c r="J11338" s="41"/>
      <c r="K11338" s="37"/>
      <c r="L11338" s="37"/>
      <c r="M11338" s="37"/>
      <c r="N11338" s="37"/>
      <c r="O11338" s="38"/>
    </row>
    <row r="11339" spans="2:15" x14ac:dyDescent="0.4">
      <c r="B11339" s="63"/>
      <c r="C11339" s="37"/>
      <c r="D11339" s="37"/>
      <c r="E11339" s="37"/>
      <c r="F11339" s="37"/>
      <c r="G11339" s="38"/>
      <c r="H11339" s="37"/>
      <c r="I11339" s="41"/>
      <c r="J11339" s="41"/>
      <c r="K11339" s="37"/>
      <c r="L11339" s="37"/>
      <c r="M11339" s="37"/>
      <c r="N11339" s="37"/>
      <c r="O11339" s="38"/>
    </row>
    <row r="11340" spans="2:15" x14ac:dyDescent="0.4">
      <c r="B11340" s="63"/>
      <c r="C11340" s="37"/>
      <c r="D11340" s="37"/>
      <c r="E11340" s="37"/>
      <c r="F11340" s="37"/>
      <c r="G11340" s="38"/>
      <c r="H11340" s="37"/>
      <c r="I11340" s="41"/>
      <c r="J11340" s="41"/>
      <c r="K11340" s="37"/>
      <c r="L11340" s="37"/>
      <c r="M11340" s="37"/>
      <c r="N11340" s="37"/>
      <c r="O11340" s="38"/>
    </row>
    <row r="11341" spans="2:15" x14ac:dyDescent="0.4">
      <c r="B11341" s="63"/>
      <c r="C11341" s="37"/>
      <c r="D11341" s="37"/>
      <c r="E11341" s="37"/>
      <c r="F11341" s="37"/>
      <c r="G11341" s="38"/>
      <c r="H11341" s="37"/>
      <c r="I11341" s="41"/>
      <c r="J11341" s="41"/>
      <c r="K11341" s="37"/>
      <c r="L11341" s="37"/>
      <c r="M11341" s="37"/>
      <c r="N11341" s="37"/>
      <c r="O11341" s="38"/>
    </row>
    <row r="11342" spans="2:15" x14ac:dyDescent="0.4">
      <c r="B11342" s="63"/>
      <c r="C11342" s="37"/>
      <c r="D11342" s="37"/>
      <c r="E11342" s="37"/>
      <c r="F11342" s="37"/>
      <c r="G11342" s="38"/>
      <c r="H11342" s="37"/>
      <c r="I11342" s="41"/>
      <c r="J11342" s="41"/>
      <c r="K11342" s="37"/>
      <c r="L11342" s="37"/>
      <c r="M11342" s="37"/>
      <c r="N11342" s="37"/>
      <c r="O11342" s="38"/>
    </row>
    <row r="11343" spans="2:15" x14ac:dyDescent="0.4">
      <c r="B11343" s="63"/>
      <c r="C11343" s="37"/>
      <c r="D11343" s="37"/>
      <c r="E11343" s="37"/>
      <c r="F11343" s="37"/>
      <c r="G11343" s="38"/>
      <c r="H11343" s="37"/>
      <c r="I11343" s="41"/>
      <c r="J11343" s="41"/>
      <c r="K11343" s="37"/>
      <c r="L11343" s="37"/>
      <c r="M11343" s="37"/>
      <c r="N11343" s="37"/>
      <c r="O11343" s="38"/>
    </row>
    <row r="11344" spans="2:15" x14ac:dyDescent="0.4">
      <c r="B11344" s="63"/>
      <c r="C11344" s="37"/>
      <c r="D11344" s="37"/>
      <c r="E11344" s="37"/>
      <c r="F11344" s="37"/>
      <c r="G11344" s="38"/>
      <c r="H11344" s="37"/>
      <c r="I11344" s="41"/>
      <c r="J11344" s="41"/>
      <c r="K11344" s="37"/>
      <c r="L11344" s="37"/>
      <c r="M11344" s="37"/>
      <c r="N11344" s="37"/>
      <c r="O11344" s="38"/>
    </row>
    <row r="11345" spans="2:15" x14ac:dyDescent="0.4">
      <c r="B11345" s="63"/>
      <c r="C11345" s="37"/>
      <c r="D11345" s="37"/>
      <c r="E11345" s="37"/>
      <c r="F11345" s="37"/>
      <c r="G11345" s="38"/>
      <c r="H11345" s="37"/>
      <c r="I11345" s="41"/>
      <c r="J11345" s="41"/>
      <c r="K11345" s="37"/>
      <c r="L11345" s="37"/>
      <c r="M11345" s="37"/>
      <c r="N11345" s="37"/>
      <c r="O11345" s="38"/>
    </row>
    <row r="11346" spans="2:15" x14ac:dyDescent="0.4">
      <c r="B11346" s="63"/>
      <c r="C11346" s="37"/>
      <c r="D11346" s="37"/>
      <c r="E11346" s="37"/>
      <c r="F11346" s="37"/>
      <c r="G11346" s="38"/>
      <c r="H11346" s="37"/>
      <c r="I11346" s="41"/>
      <c r="J11346" s="41"/>
      <c r="K11346" s="37"/>
      <c r="L11346" s="37"/>
      <c r="M11346" s="37"/>
      <c r="N11346" s="37"/>
      <c r="O11346" s="38"/>
    </row>
    <row r="11347" spans="2:15" x14ac:dyDescent="0.4">
      <c r="B11347" s="63"/>
      <c r="C11347" s="37"/>
      <c r="D11347" s="37"/>
      <c r="E11347" s="37"/>
      <c r="F11347" s="37"/>
      <c r="G11347" s="38"/>
      <c r="H11347" s="37"/>
      <c r="I11347" s="41"/>
      <c r="J11347" s="41"/>
      <c r="K11347" s="37"/>
      <c r="L11347" s="37"/>
      <c r="M11347" s="37"/>
      <c r="N11347" s="37"/>
      <c r="O11347" s="38"/>
    </row>
    <row r="11348" spans="2:15" x14ac:dyDescent="0.4">
      <c r="B11348" s="63"/>
      <c r="C11348" s="37"/>
      <c r="D11348" s="37"/>
      <c r="E11348" s="37"/>
      <c r="F11348" s="37"/>
      <c r="G11348" s="38"/>
      <c r="H11348" s="37"/>
      <c r="I11348" s="41"/>
      <c r="J11348" s="41"/>
      <c r="K11348" s="37"/>
      <c r="L11348" s="37"/>
      <c r="M11348" s="37"/>
      <c r="N11348" s="37"/>
      <c r="O11348" s="38"/>
    </row>
    <row r="11349" spans="2:15" x14ac:dyDescent="0.4">
      <c r="B11349" s="63"/>
      <c r="C11349" s="37"/>
      <c r="D11349" s="37"/>
      <c r="E11349" s="37"/>
      <c r="F11349" s="37"/>
      <c r="G11349" s="38"/>
      <c r="H11349" s="37"/>
      <c r="I11349" s="41"/>
      <c r="J11349" s="41"/>
      <c r="K11349" s="37"/>
      <c r="L11349" s="37"/>
      <c r="M11349" s="37"/>
      <c r="N11349" s="37"/>
      <c r="O11349" s="38"/>
    </row>
    <row r="11350" spans="2:15" x14ac:dyDescent="0.4">
      <c r="B11350" s="63"/>
      <c r="C11350" s="37"/>
      <c r="D11350" s="37"/>
      <c r="E11350" s="37"/>
      <c r="F11350" s="37"/>
      <c r="G11350" s="38"/>
      <c r="H11350" s="37"/>
      <c r="I11350" s="41"/>
      <c r="J11350" s="41"/>
      <c r="K11350" s="37"/>
      <c r="L11350" s="37"/>
      <c r="M11350" s="37"/>
      <c r="N11350" s="37"/>
      <c r="O11350" s="38"/>
    </row>
    <row r="11351" spans="2:15" x14ac:dyDescent="0.4">
      <c r="B11351" s="63"/>
      <c r="C11351" s="37"/>
      <c r="D11351" s="37"/>
      <c r="E11351" s="37"/>
      <c r="F11351" s="37"/>
      <c r="G11351" s="38"/>
      <c r="H11351" s="37"/>
      <c r="I11351" s="41"/>
      <c r="J11351" s="41"/>
      <c r="K11351" s="37"/>
      <c r="L11351" s="37"/>
      <c r="M11351" s="37"/>
      <c r="N11351" s="37"/>
      <c r="O11351" s="38"/>
    </row>
    <row r="11352" spans="2:15" x14ac:dyDescent="0.4">
      <c r="B11352" s="63"/>
      <c r="C11352" s="37"/>
      <c r="D11352" s="37"/>
      <c r="E11352" s="37"/>
      <c r="F11352" s="37"/>
      <c r="G11352" s="38"/>
      <c r="H11352" s="37"/>
      <c r="I11352" s="41"/>
      <c r="J11352" s="41"/>
      <c r="K11352" s="37"/>
      <c r="L11352" s="37"/>
      <c r="M11352" s="37"/>
      <c r="N11352" s="37"/>
      <c r="O11352" s="38"/>
    </row>
    <row r="11353" spans="2:15" x14ac:dyDescent="0.4">
      <c r="B11353" s="63"/>
      <c r="C11353" s="37"/>
      <c r="D11353" s="37"/>
      <c r="E11353" s="37"/>
      <c r="F11353" s="37"/>
      <c r="G11353" s="38"/>
      <c r="H11353" s="37"/>
      <c r="I11353" s="41"/>
      <c r="J11353" s="41"/>
      <c r="K11353" s="37"/>
      <c r="L11353" s="37"/>
      <c r="M11353" s="37"/>
      <c r="N11353" s="37"/>
      <c r="O11353" s="38"/>
    </row>
    <row r="11354" spans="2:15" x14ac:dyDescent="0.4">
      <c r="B11354" s="63"/>
      <c r="C11354" s="37"/>
      <c r="D11354" s="37"/>
      <c r="E11354" s="37"/>
      <c r="F11354" s="37"/>
      <c r="G11354" s="38"/>
      <c r="H11354" s="37"/>
      <c r="I11354" s="41"/>
      <c r="J11354" s="41"/>
      <c r="K11354" s="37"/>
      <c r="L11354" s="37"/>
      <c r="M11354" s="37"/>
      <c r="N11354" s="37"/>
      <c r="O11354" s="38"/>
    </row>
    <row r="11355" spans="2:15" x14ac:dyDescent="0.4">
      <c r="B11355" s="63"/>
      <c r="C11355" s="37"/>
      <c r="D11355" s="37"/>
      <c r="E11355" s="37"/>
      <c r="F11355" s="37"/>
      <c r="G11355" s="38"/>
      <c r="H11355" s="37"/>
      <c r="I11355" s="41"/>
      <c r="J11355" s="41"/>
      <c r="K11355" s="37"/>
      <c r="L11355" s="37"/>
      <c r="M11355" s="37"/>
      <c r="N11355" s="37"/>
      <c r="O11355" s="38"/>
    </row>
    <row r="11356" spans="2:15" x14ac:dyDescent="0.4">
      <c r="B11356" s="63"/>
      <c r="C11356" s="37"/>
      <c r="D11356" s="37"/>
      <c r="E11356" s="37"/>
      <c r="F11356" s="37"/>
      <c r="G11356" s="38"/>
      <c r="H11356" s="37"/>
      <c r="I11356" s="41"/>
      <c r="J11356" s="41"/>
      <c r="K11356" s="37"/>
      <c r="L11356" s="37"/>
      <c r="M11356" s="37"/>
      <c r="N11356" s="37"/>
      <c r="O11356" s="38"/>
    </row>
    <row r="11357" spans="2:15" x14ac:dyDescent="0.4">
      <c r="B11357" s="63"/>
      <c r="C11357" s="37"/>
      <c r="D11357" s="37"/>
      <c r="E11357" s="37"/>
      <c r="F11357" s="37"/>
      <c r="G11357" s="38"/>
      <c r="H11357" s="37"/>
      <c r="I11357" s="41"/>
      <c r="J11357" s="41"/>
      <c r="K11357" s="37"/>
      <c r="L11357" s="37"/>
      <c r="M11357" s="37"/>
      <c r="N11357" s="37"/>
      <c r="O11357" s="38"/>
    </row>
    <row r="11358" spans="2:15" x14ac:dyDescent="0.4">
      <c r="B11358" s="63"/>
      <c r="C11358" s="37"/>
      <c r="D11358" s="37"/>
      <c r="E11358" s="37"/>
      <c r="F11358" s="37"/>
      <c r="G11358" s="38"/>
      <c r="H11358" s="37"/>
      <c r="I11358" s="41"/>
      <c r="J11358" s="41"/>
      <c r="K11358" s="37"/>
      <c r="L11358" s="37"/>
      <c r="M11358" s="37"/>
      <c r="N11358" s="37"/>
      <c r="O11358" s="38"/>
    </row>
    <row r="11359" spans="2:15" x14ac:dyDescent="0.4">
      <c r="B11359" s="63"/>
      <c r="C11359" s="37"/>
      <c r="D11359" s="37"/>
      <c r="E11359" s="37"/>
      <c r="F11359" s="37"/>
      <c r="G11359" s="38"/>
      <c r="H11359" s="37"/>
      <c r="I11359" s="41"/>
      <c r="J11359" s="41"/>
      <c r="K11359" s="37"/>
      <c r="L11359" s="37"/>
      <c r="M11359" s="37"/>
      <c r="N11359" s="37"/>
      <c r="O11359" s="38"/>
    </row>
    <row r="11360" spans="2:15" x14ac:dyDescent="0.4">
      <c r="B11360" s="63"/>
      <c r="C11360" s="37"/>
      <c r="D11360" s="37"/>
      <c r="E11360" s="37"/>
      <c r="F11360" s="37"/>
      <c r="G11360" s="38"/>
      <c r="H11360" s="37"/>
      <c r="I11360" s="41"/>
      <c r="J11360" s="41"/>
      <c r="K11360" s="37"/>
      <c r="L11360" s="37"/>
      <c r="M11360" s="37"/>
      <c r="N11360" s="37"/>
      <c r="O11360" s="38"/>
    </row>
    <row r="11361" spans="2:15" x14ac:dyDescent="0.4">
      <c r="B11361" s="63"/>
      <c r="C11361" s="37"/>
      <c r="D11361" s="37"/>
      <c r="E11361" s="37"/>
      <c r="F11361" s="37"/>
      <c r="G11361" s="38"/>
      <c r="H11361" s="37"/>
      <c r="I11361" s="41"/>
      <c r="J11361" s="41"/>
      <c r="K11361" s="37"/>
      <c r="L11361" s="37"/>
      <c r="M11361" s="37"/>
      <c r="N11361" s="37"/>
      <c r="O11361" s="38"/>
    </row>
    <row r="11362" spans="2:15" x14ac:dyDescent="0.4">
      <c r="B11362" s="63"/>
      <c r="C11362" s="37"/>
      <c r="D11362" s="37"/>
      <c r="E11362" s="37"/>
      <c r="F11362" s="37"/>
      <c r="G11362" s="38"/>
      <c r="H11362" s="37"/>
      <c r="I11362" s="41"/>
      <c r="J11362" s="41"/>
      <c r="K11362" s="37"/>
      <c r="L11362" s="37"/>
      <c r="M11362" s="37"/>
      <c r="N11362" s="37"/>
      <c r="O11362" s="38"/>
    </row>
    <row r="11363" spans="2:15" x14ac:dyDescent="0.4">
      <c r="B11363" s="63"/>
      <c r="C11363" s="37"/>
      <c r="D11363" s="37"/>
      <c r="E11363" s="37"/>
      <c r="F11363" s="37"/>
      <c r="G11363" s="38"/>
      <c r="H11363" s="37"/>
      <c r="I11363" s="41"/>
      <c r="J11363" s="41"/>
      <c r="K11363" s="37"/>
      <c r="L11363" s="37"/>
      <c r="M11363" s="37"/>
      <c r="N11363" s="37"/>
      <c r="O11363" s="38"/>
    </row>
    <row r="11364" spans="2:15" x14ac:dyDescent="0.4">
      <c r="B11364" s="63"/>
      <c r="C11364" s="37"/>
      <c r="D11364" s="37"/>
      <c r="E11364" s="37"/>
      <c r="F11364" s="37"/>
      <c r="G11364" s="38"/>
      <c r="H11364" s="37"/>
      <c r="I11364" s="41"/>
      <c r="J11364" s="41"/>
      <c r="K11364" s="37"/>
      <c r="L11364" s="37"/>
      <c r="M11364" s="37"/>
      <c r="N11364" s="37"/>
      <c r="O11364" s="38"/>
    </row>
    <row r="11365" spans="2:15" x14ac:dyDescent="0.4">
      <c r="B11365" s="63"/>
      <c r="C11365" s="37"/>
      <c r="D11365" s="37"/>
      <c r="E11365" s="37"/>
      <c r="F11365" s="37"/>
      <c r="G11365" s="38"/>
      <c r="H11365" s="37"/>
      <c r="I11365" s="41"/>
      <c r="J11365" s="41"/>
      <c r="K11365" s="37"/>
      <c r="L11365" s="37"/>
      <c r="M11365" s="37"/>
      <c r="N11365" s="37"/>
      <c r="O11365" s="38"/>
    </row>
    <row r="11366" spans="2:15" x14ac:dyDescent="0.4">
      <c r="B11366" s="63"/>
      <c r="C11366" s="37"/>
      <c r="D11366" s="37"/>
      <c r="E11366" s="37"/>
      <c r="F11366" s="37"/>
      <c r="G11366" s="38"/>
      <c r="H11366" s="37"/>
      <c r="I11366" s="41"/>
      <c r="J11366" s="41"/>
      <c r="K11366" s="37"/>
      <c r="L11366" s="37"/>
      <c r="M11366" s="37"/>
      <c r="N11366" s="37"/>
      <c r="O11366" s="38"/>
    </row>
    <row r="11367" spans="2:15" x14ac:dyDescent="0.4">
      <c r="B11367" s="63"/>
      <c r="C11367" s="37"/>
      <c r="D11367" s="37"/>
      <c r="E11367" s="37"/>
      <c r="F11367" s="37"/>
      <c r="G11367" s="38"/>
      <c r="H11367" s="37"/>
      <c r="I11367" s="41"/>
      <c r="J11367" s="41"/>
      <c r="K11367" s="37"/>
      <c r="L11367" s="37"/>
      <c r="M11367" s="37"/>
      <c r="N11367" s="37"/>
      <c r="O11367" s="38"/>
    </row>
    <row r="11368" spans="2:15" x14ac:dyDescent="0.4">
      <c r="B11368" s="63"/>
      <c r="C11368" s="37"/>
      <c r="D11368" s="37"/>
      <c r="E11368" s="37"/>
      <c r="F11368" s="37"/>
      <c r="G11368" s="38"/>
      <c r="H11368" s="37"/>
      <c r="I11368" s="41"/>
      <c r="J11368" s="41"/>
      <c r="K11368" s="37"/>
      <c r="L11368" s="37"/>
      <c r="M11368" s="37"/>
      <c r="N11368" s="37"/>
      <c r="O11368" s="38"/>
    </row>
    <row r="11369" spans="2:15" x14ac:dyDescent="0.4">
      <c r="B11369" s="63"/>
      <c r="C11369" s="37"/>
      <c r="D11369" s="37"/>
      <c r="E11369" s="37"/>
      <c r="F11369" s="37"/>
      <c r="G11369" s="38"/>
      <c r="H11369" s="37"/>
      <c r="I11369" s="41"/>
      <c r="J11369" s="41"/>
      <c r="K11369" s="37"/>
      <c r="L11369" s="37"/>
      <c r="M11369" s="37"/>
      <c r="N11369" s="37"/>
      <c r="O11369" s="38"/>
    </row>
    <row r="11370" spans="2:15" x14ac:dyDescent="0.4">
      <c r="B11370" s="63"/>
      <c r="C11370" s="37"/>
      <c r="D11370" s="37"/>
      <c r="E11370" s="37"/>
      <c r="F11370" s="37"/>
      <c r="G11370" s="38"/>
      <c r="H11370" s="37"/>
      <c r="I11370" s="41"/>
      <c r="J11370" s="41"/>
      <c r="K11370" s="37"/>
      <c r="L11370" s="37"/>
      <c r="M11370" s="37"/>
      <c r="N11370" s="37"/>
      <c r="O11370" s="38"/>
    </row>
    <row r="11371" spans="2:15" x14ac:dyDescent="0.4">
      <c r="B11371" s="63"/>
      <c r="C11371" s="37"/>
      <c r="D11371" s="37"/>
      <c r="E11371" s="37"/>
      <c r="F11371" s="37"/>
      <c r="G11371" s="38"/>
      <c r="H11371" s="37"/>
      <c r="I11371" s="41"/>
      <c r="J11371" s="41"/>
      <c r="K11371" s="37"/>
      <c r="L11371" s="37"/>
      <c r="M11371" s="37"/>
      <c r="N11371" s="37"/>
      <c r="O11371" s="38"/>
    </row>
    <row r="11372" spans="2:15" x14ac:dyDescent="0.4">
      <c r="B11372" s="63"/>
      <c r="C11372" s="37"/>
      <c r="D11372" s="37"/>
      <c r="E11372" s="37"/>
      <c r="F11372" s="37"/>
      <c r="G11372" s="38"/>
      <c r="H11372" s="37"/>
      <c r="I11372" s="41"/>
      <c r="J11372" s="41"/>
      <c r="K11372" s="37"/>
      <c r="L11372" s="37"/>
      <c r="M11372" s="37"/>
      <c r="N11372" s="37"/>
      <c r="O11372" s="38"/>
    </row>
    <row r="11373" spans="2:15" x14ac:dyDescent="0.4">
      <c r="B11373" s="63"/>
      <c r="C11373" s="37"/>
      <c r="D11373" s="37"/>
      <c r="E11373" s="37"/>
      <c r="F11373" s="37"/>
      <c r="G11373" s="38"/>
      <c r="H11373" s="37"/>
      <c r="I11373" s="41"/>
      <c r="J11373" s="41"/>
      <c r="K11373" s="37"/>
      <c r="L11373" s="37"/>
      <c r="M11373" s="37"/>
      <c r="N11373" s="37"/>
      <c r="O11373" s="38"/>
    </row>
    <row r="11374" spans="2:15" x14ac:dyDescent="0.4">
      <c r="B11374" s="63"/>
      <c r="C11374" s="37"/>
      <c r="D11374" s="37"/>
      <c r="E11374" s="37"/>
      <c r="F11374" s="37"/>
      <c r="G11374" s="38"/>
      <c r="H11374" s="37"/>
      <c r="I11374" s="41"/>
      <c r="J11374" s="41"/>
      <c r="K11374" s="37"/>
      <c r="L11374" s="37"/>
      <c r="M11374" s="37"/>
      <c r="N11374" s="37"/>
      <c r="O11374" s="38"/>
    </row>
    <row r="11375" spans="2:15" x14ac:dyDescent="0.4">
      <c r="B11375" s="63"/>
      <c r="C11375" s="37"/>
      <c r="D11375" s="37"/>
      <c r="E11375" s="37"/>
      <c r="F11375" s="37"/>
      <c r="G11375" s="38"/>
      <c r="H11375" s="37"/>
      <c r="I11375" s="41"/>
      <c r="J11375" s="41"/>
      <c r="K11375" s="37"/>
      <c r="L11375" s="37"/>
      <c r="M11375" s="37"/>
      <c r="N11375" s="37"/>
      <c r="O11375" s="38"/>
    </row>
    <row r="11376" spans="2:15" x14ac:dyDescent="0.4">
      <c r="B11376" s="63"/>
      <c r="C11376" s="37"/>
      <c r="D11376" s="37"/>
      <c r="E11376" s="37"/>
      <c r="F11376" s="37"/>
      <c r="G11376" s="38"/>
      <c r="H11376" s="37"/>
      <c r="I11376" s="41"/>
      <c r="J11376" s="41"/>
      <c r="K11376" s="37"/>
      <c r="L11376" s="37"/>
      <c r="M11376" s="37"/>
      <c r="N11376" s="37"/>
      <c r="O11376" s="38"/>
    </row>
    <row r="11377" spans="2:15" x14ac:dyDescent="0.4">
      <c r="B11377" s="63"/>
      <c r="C11377" s="37"/>
      <c r="D11377" s="37"/>
      <c r="E11377" s="37"/>
      <c r="F11377" s="37"/>
      <c r="G11377" s="38"/>
      <c r="H11377" s="37"/>
      <c r="I11377" s="41"/>
      <c r="J11377" s="41"/>
      <c r="K11377" s="37"/>
      <c r="L11377" s="37"/>
      <c r="M11377" s="37"/>
      <c r="N11377" s="37"/>
      <c r="O11377" s="38"/>
    </row>
    <row r="11378" spans="2:15" x14ac:dyDescent="0.4">
      <c r="B11378" s="63"/>
      <c r="C11378" s="37"/>
      <c r="D11378" s="37"/>
      <c r="E11378" s="37"/>
      <c r="F11378" s="37"/>
      <c r="G11378" s="38"/>
      <c r="H11378" s="37"/>
      <c r="I11378" s="41"/>
      <c r="J11378" s="41"/>
      <c r="K11378" s="37"/>
      <c r="L11378" s="37"/>
      <c r="M11378" s="37"/>
      <c r="N11378" s="37"/>
      <c r="O11378" s="38"/>
    </row>
    <row r="11379" spans="2:15" x14ac:dyDescent="0.4">
      <c r="B11379" s="63"/>
      <c r="C11379" s="37"/>
      <c r="D11379" s="37"/>
      <c r="E11379" s="37"/>
      <c r="F11379" s="37"/>
      <c r="G11379" s="38"/>
      <c r="H11379" s="37"/>
      <c r="I11379" s="41"/>
      <c r="J11379" s="41"/>
      <c r="K11379" s="37"/>
      <c r="L11379" s="37"/>
      <c r="M11379" s="37"/>
      <c r="N11379" s="37"/>
      <c r="O11379" s="38"/>
    </row>
    <row r="11380" spans="2:15" x14ac:dyDescent="0.4">
      <c r="B11380" s="63"/>
      <c r="C11380" s="37"/>
      <c r="D11380" s="37"/>
      <c r="E11380" s="37"/>
      <c r="F11380" s="37"/>
      <c r="G11380" s="38"/>
      <c r="H11380" s="37"/>
      <c r="I11380" s="41"/>
      <c r="J11380" s="41"/>
      <c r="K11380" s="37"/>
      <c r="L11380" s="37"/>
      <c r="M11380" s="37"/>
      <c r="N11380" s="37"/>
      <c r="O11380" s="38"/>
    </row>
    <row r="11381" spans="2:15" x14ac:dyDescent="0.4">
      <c r="B11381" s="63"/>
      <c r="C11381" s="37"/>
      <c r="D11381" s="37"/>
      <c r="E11381" s="37"/>
      <c r="F11381" s="37"/>
      <c r="G11381" s="38"/>
      <c r="H11381" s="37"/>
      <c r="I11381" s="41"/>
      <c r="J11381" s="41"/>
      <c r="K11381" s="37"/>
      <c r="L11381" s="37"/>
      <c r="M11381" s="37"/>
      <c r="N11381" s="37"/>
      <c r="O11381" s="38"/>
    </row>
    <row r="11382" spans="2:15" x14ac:dyDescent="0.4">
      <c r="B11382" s="63"/>
      <c r="C11382" s="37"/>
      <c r="D11382" s="37"/>
      <c r="E11382" s="37"/>
      <c r="F11382" s="37"/>
      <c r="G11382" s="38"/>
      <c r="H11382" s="37"/>
      <c r="I11382" s="41"/>
      <c r="J11382" s="41"/>
      <c r="K11382" s="37"/>
      <c r="L11382" s="37"/>
      <c r="M11382" s="37"/>
      <c r="N11382" s="37"/>
      <c r="O11382" s="38"/>
    </row>
    <row r="11383" spans="2:15" x14ac:dyDescent="0.4">
      <c r="B11383" s="63"/>
      <c r="C11383" s="37"/>
      <c r="D11383" s="37"/>
      <c r="E11383" s="37"/>
      <c r="F11383" s="37"/>
      <c r="G11383" s="38"/>
      <c r="H11383" s="37"/>
      <c r="I11383" s="41"/>
      <c r="J11383" s="41"/>
      <c r="K11383" s="37"/>
      <c r="L11383" s="37"/>
      <c r="M11383" s="37"/>
      <c r="N11383" s="37"/>
      <c r="O11383" s="38"/>
    </row>
    <row r="11384" spans="2:15" x14ac:dyDescent="0.4">
      <c r="B11384" s="63"/>
      <c r="C11384" s="37"/>
      <c r="D11384" s="37"/>
      <c r="E11384" s="37"/>
      <c r="F11384" s="37"/>
      <c r="G11384" s="38"/>
      <c r="H11384" s="37"/>
      <c r="I11384" s="41"/>
      <c r="J11384" s="41"/>
      <c r="K11384" s="37"/>
      <c r="L11384" s="37"/>
      <c r="M11384" s="37"/>
      <c r="N11384" s="37"/>
      <c r="O11384" s="38"/>
    </row>
    <row r="11385" spans="2:15" x14ac:dyDescent="0.4">
      <c r="B11385" s="63"/>
      <c r="C11385" s="37"/>
      <c r="D11385" s="37"/>
      <c r="E11385" s="37"/>
      <c r="F11385" s="37"/>
      <c r="G11385" s="38"/>
      <c r="H11385" s="37"/>
      <c r="I11385" s="41"/>
      <c r="J11385" s="41"/>
      <c r="K11385" s="37"/>
      <c r="L11385" s="37"/>
      <c r="M11385" s="37"/>
      <c r="N11385" s="37"/>
      <c r="O11385" s="38"/>
    </row>
    <row r="11386" spans="2:15" x14ac:dyDescent="0.4">
      <c r="B11386" s="63"/>
      <c r="C11386" s="37"/>
      <c r="D11386" s="37"/>
      <c r="E11386" s="37"/>
      <c r="F11386" s="37"/>
      <c r="G11386" s="38"/>
      <c r="H11386" s="37"/>
      <c r="I11386" s="41"/>
      <c r="J11386" s="41"/>
      <c r="K11386" s="37"/>
      <c r="L11386" s="37"/>
      <c r="M11386" s="37"/>
      <c r="N11386" s="37"/>
      <c r="O11386" s="38"/>
    </row>
    <row r="11387" spans="2:15" x14ac:dyDescent="0.4">
      <c r="B11387" s="63"/>
      <c r="C11387" s="37"/>
      <c r="D11387" s="37"/>
      <c r="E11387" s="37"/>
      <c r="F11387" s="37"/>
      <c r="G11387" s="38"/>
      <c r="H11387" s="37"/>
      <c r="I11387" s="41"/>
      <c r="J11387" s="41"/>
      <c r="K11387" s="37"/>
      <c r="L11387" s="37"/>
      <c r="M11387" s="37"/>
      <c r="N11387" s="37"/>
      <c r="O11387" s="38"/>
    </row>
    <row r="11388" spans="2:15" x14ac:dyDescent="0.4">
      <c r="B11388" s="63"/>
      <c r="C11388" s="37"/>
      <c r="D11388" s="37"/>
      <c r="E11388" s="37"/>
      <c r="F11388" s="37"/>
      <c r="G11388" s="38"/>
      <c r="H11388" s="37"/>
      <c r="I11388" s="41"/>
      <c r="J11388" s="41"/>
      <c r="K11388" s="37"/>
      <c r="L11388" s="37"/>
      <c r="M11388" s="37"/>
      <c r="N11388" s="37"/>
      <c r="O11388" s="38"/>
    </row>
    <row r="11389" spans="2:15" x14ac:dyDescent="0.4">
      <c r="B11389" s="63"/>
      <c r="C11389" s="37"/>
      <c r="D11389" s="37"/>
      <c r="E11389" s="37"/>
      <c r="F11389" s="37"/>
      <c r="G11389" s="38"/>
      <c r="H11389" s="37"/>
      <c r="I11389" s="41"/>
      <c r="J11389" s="41"/>
      <c r="K11389" s="37"/>
      <c r="L11389" s="37"/>
      <c r="M11389" s="37"/>
      <c r="N11389" s="37"/>
      <c r="O11389" s="38"/>
    </row>
    <row r="11390" spans="2:15" x14ac:dyDescent="0.4">
      <c r="B11390" s="63"/>
      <c r="C11390" s="37"/>
      <c r="D11390" s="37"/>
      <c r="E11390" s="37"/>
      <c r="F11390" s="37"/>
      <c r="G11390" s="38"/>
      <c r="H11390" s="37"/>
      <c r="I11390" s="41"/>
      <c r="J11390" s="41"/>
      <c r="K11390" s="37"/>
      <c r="L11390" s="37"/>
      <c r="M11390" s="37"/>
      <c r="N11390" s="37"/>
      <c r="O11390" s="38"/>
    </row>
    <row r="11391" spans="2:15" x14ac:dyDescent="0.4">
      <c r="B11391" s="63"/>
      <c r="C11391" s="37"/>
      <c r="D11391" s="37"/>
      <c r="E11391" s="37"/>
      <c r="F11391" s="37"/>
      <c r="G11391" s="38"/>
      <c r="H11391" s="37"/>
      <c r="I11391" s="41"/>
      <c r="J11391" s="41"/>
      <c r="K11391" s="37"/>
      <c r="L11391" s="37"/>
      <c r="M11391" s="37"/>
      <c r="N11391" s="37"/>
      <c r="O11391" s="38"/>
    </row>
    <row r="11392" spans="2:15" x14ac:dyDescent="0.4">
      <c r="B11392" s="63"/>
      <c r="C11392" s="37"/>
      <c r="D11392" s="37"/>
      <c r="E11392" s="37"/>
      <c r="F11392" s="37"/>
      <c r="G11392" s="38"/>
      <c r="H11392" s="37"/>
      <c r="I11392" s="41"/>
      <c r="J11392" s="41"/>
      <c r="K11392" s="37"/>
      <c r="L11392" s="37"/>
      <c r="M11392" s="37"/>
      <c r="N11392" s="37"/>
      <c r="O11392" s="38"/>
    </row>
    <row r="11393" spans="2:15" x14ac:dyDescent="0.4">
      <c r="B11393" s="63"/>
      <c r="C11393" s="37"/>
      <c r="D11393" s="37"/>
      <c r="E11393" s="37"/>
      <c r="F11393" s="37"/>
      <c r="G11393" s="38"/>
      <c r="H11393" s="37"/>
      <c r="I11393" s="41"/>
      <c r="J11393" s="41"/>
      <c r="K11393" s="37"/>
      <c r="L11393" s="37"/>
      <c r="M11393" s="37"/>
      <c r="N11393" s="37"/>
      <c r="O11393" s="38"/>
    </row>
    <row r="11394" spans="2:15" x14ac:dyDescent="0.4">
      <c r="B11394" s="63"/>
      <c r="C11394" s="37"/>
      <c r="D11394" s="37"/>
      <c r="E11394" s="37"/>
      <c r="F11394" s="37"/>
      <c r="G11394" s="38"/>
      <c r="H11394" s="37"/>
      <c r="I11394" s="41"/>
      <c r="J11394" s="41"/>
      <c r="K11394" s="37"/>
      <c r="L11394" s="37"/>
      <c r="M11394" s="37"/>
      <c r="N11394" s="37"/>
      <c r="O11394" s="38"/>
    </row>
    <row r="11395" spans="2:15" x14ac:dyDescent="0.4">
      <c r="B11395" s="63"/>
      <c r="C11395" s="37"/>
      <c r="D11395" s="37"/>
      <c r="E11395" s="37"/>
      <c r="F11395" s="37"/>
      <c r="G11395" s="38"/>
      <c r="H11395" s="37"/>
      <c r="I11395" s="41"/>
      <c r="J11395" s="41"/>
      <c r="K11395" s="37"/>
      <c r="L11395" s="37"/>
      <c r="M11395" s="37"/>
      <c r="N11395" s="37"/>
      <c r="O11395" s="38"/>
    </row>
    <row r="11396" spans="2:15" x14ac:dyDescent="0.4">
      <c r="B11396" s="63"/>
      <c r="C11396" s="37"/>
      <c r="D11396" s="37"/>
      <c r="E11396" s="37"/>
      <c r="F11396" s="37"/>
      <c r="G11396" s="38"/>
      <c r="H11396" s="37"/>
      <c r="I11396" s="41"/>
      <c r="J11396" s="41"/>
      <c r="K11396" s="37"/>
      <c r="L11396" s="37"/>
      <c r="M11396" s="37"/>
      <c r="N11396" s="37"/>
      <c r="O11396" s="38"/>
    </row>
    <row r="11397" spans="2:15" x14ac:dyDescent="0.4">
      <c r="B11397" s="63"/>
      <c r="C11397" s="37"/>
      <c r="D11397" s="37"/>
      <c r="E11397" s="37"/>
      <c r="F11397" s="37"/>
      <c r="G11397" s="38"/>
      <c r="H11397" s="37"/>
      <c r="I11397" s="41"/>
      <c r="J11397" s="41"/>
      <c r="K11397" s="37"/>
      <c r="L11397" s="37"/>
      <c r="M11397" s="37"/>
      <c r="N11397" s="37"/>
      <c r="O11397" s="38"/>
    </row>
    <row r="11398" spans="2:15" x14ac:dyDescent="0.4">
      <c r="B11398" s="63"/>
      <c r="C11398" s="37"/>
      <c r="D11398" s="37"/>
      <c r="E11398" s="37"/>
      <c r="F11398" s="37"/>
      <c r="G11398" s="38"/>
      <c r="H11398" s="37"/>
      <c r="I11398" s="41"/>
      <c r="J11398" s="41"/>
      <c r="K11398" s="37"/>
      <c r="L11398" s="37"/>
      <c r="M11398" s="37"/>
      <c r="N11398" s="37"/>
      <c r="O11398" s="38"/>
    </row>
    <row r="11399" spans="2:15" x14ac:dyDescent="0.4">
      <c r="B11399" s="63"/>
      <c r="C11399" s="37"/>
      <c r="D11399" s="37"/>
      <c r="E11399" s="37"/>
      <c r="F11399" s="37"/>
      <c r="G11399" s="38"/>
      <c r="H11399" s="37"/>
      <c r="I11399" s="41"/>
      <c r="J11399" s="41"/>
      <c r="K11399" s="37"/>
      <c r="L11399" s="37"/>
      <c r="M11399" s="37"/>
      <c r="N11399" s="37"/>
      <c r="O11399" s="38"/>
    </row>
    <row r="11400" spans="2:15" x14ac:dyDescent="0.4">
      <c r="B11400" s="63"/>
      <c r="C11400" s="37"/>
      <c r="D11400" s="37"/>
      <c r="E11400" s="37"/>
      <c r="F11400" s="37"/>
      <c r="G11400" s="38"/>
      <c r="H11400" s="37"/>
      <c r="I11400" s="41"/>
      <c r="J11400" s="41"/>
      <c r="K11400" s="37"/>
      <c r="L11400" s="37"/>
      <c r="M11400" s="37"/>
      <c r="N11400" s="37"/>
      <c r="O11400" s="38"/>
    </row>
    <row r="11401" spans="2:15" x14ac:dyDescent="0.4">
      <c r="B11401" s="63"/>
      <c r="C11401" s="37"/>
      <c r="D11401" s="37"/>
      <c r="E11401" s="37"/>
      <c r="F11401" s="37"/>
      <c r="G11401" s="38"/>
      <c r="H11401" s="37"/>
      <c r="I11401" s="41"/>
      <c r="J11401" s="41"/>
      <c r="K11401" s="37"/>
      <c r="L11401" s="37"/>
      <c r="M11401" s="37"/>
      <c r="N11401" s="37"/>
      <c r="O11401" s="38"/>
    </row>
    <row r="11402" spans="2:15" x14ac:dyDescent="0.4">
      <c r="B11402" s="63"/>
      <c r="C11402" s="37"/>
      <c r="D11402" s="37"/>
      <c r="E11402" s="37"/>
      <c r="F11402" s="37"/>
      <c r="G11402" s="38"/>
      <c r="H11402" s="37"/>
      <c r="I11402" s="41"/>
      <c r="J11402" s="41"/>
      <c r="K11402" s="37"/>
      <c r="L11402" s="37"/>
      <c r="M11402" s="37"/>
      <c r="N11402" s="37"/>
      <c r="O11402" s="38"/>
    </row>
    <row r="11403" spans="2:15" x14ac:dyDescent="0.4">
      <c r="B11403" s="63"/>
      <c r="C11403" s="37"/>
      <c r="D11403" s="37"/>
      <c r="E11403" s="37"/>
      <c r="F11403" s="37"/>
      <c r="G11403" s="38"/>
      <c r="H11403" s="37"/>
      <c r="I11403" s="41"/>
      <c r="J11403" s="41"/>
      <c r="K11403" s="37"/>
      <c r="L11403" s="37"/>
      <c r="M11403" s="37"/>
      <c r="N11403" s="37"/>
      <c r="O11403" s="38"/>
    </row>
    <row r="11404" spans="2:15" x14ac:dyDescent="0.4">
      <c r="B11404" s="63"/>
      <c r="C11404" s="37"/>
      <c r="D11404" s="37"/>
      <c r="E11404" s="37"/>
      <c r="F11404" s="37"/>
      <c r="G11404" s="38"/>
      <c r="H11404" s="37"/>
      <c r="I11404" s="41"/>
      <c r="J11404" s="41"/>
      <c r="K11404" s="37"/>
      <c r="L11404" s="37"/>
      <c r="M11404" s="37"/>
      <c r="N11404" s="37"/>
      <c r="O11404" s="38"/>
    </row>
    <row r="11405" spans="2:15" x14ac:dyDescent="0.4">
      <c r="B11405" s="63"/>
      <c r="C11405" s="37"/>
      <c r="D11405" s="37"/>
      <c r="E11405" s="37"/>
      <c r="F11405" s="37"/>
      <c r="G11405" s="38"/>
      <c r="H11405" s="37"/>
      <c r="I11405" s="41"/>
      <c r="J11405" s="41"/>
      <c r="K11405" s="37"/>
      <c r="L11405" s="37"/>
      <c r="M11405" s="37"/>
      <c r="N11405" s="37"/>
      <c r="O11405" s="38"/>
    </row>
    <row r="11406" spans="2:15" x14ac:dyDescent="0.4">
      <c r="B11406" s="63"/>
      <c r="C11406" s="37"/>
      <c r="D11406" s="37"/>
      <c r="E11406" s="37"/>
      <c r="F11406" s="37"/>
      <c r="G11406" s="38"/>
      <c r="H11406" s="37"/>
      <c r="I11406" s="41"/>
      <c r="J11406" s="41"/>
      <c r="K11406" s="37"/>
      <c r="L11406" s="37"/>
      <c r="M11406" s="37"/>
      <c r="N11406" s="37"/>
      <c r="O11406" s="38"/>
    </row>
    <row r="11407" spans="2:15" x14ac:dyDescent="0.4">
      <c r="B11407" s="63"/>
      <c r="C11407" s="37"/>
      <c r="D11407" s="37"/>
      <c r="E11407" s="37"/>
      <c r="F11407" s="37"/>
      <c r="G11407" s="38"/>
      <c r="H11407" s="37"/>
      <c r="I11407" s="41"/>
      <c r="J11407" s="41"/>
      <c r="K11407" s="37"/>
      <c r="L11407" s="37"/>
      <c r="M11407" s="37"/>
      <c r="N11407" s="37"/>
      <c r="O11407" s="38"/>
    </row>
    <row r="11408" spans="2:15" x14ac:dyDescent="0.4">
      <c r="B11408" s="63"/>
      <c r="C11408" s="37"/>
      <c r="D11408" s="37"/>
      <c r="E11408" s="37"/>
      <c r="F11408" s="37"/>
      <c r="G11408" s="38"/>
      <c r="H11408" s="37"/>
      <c r="I11408" s="41"/>
      <c r="J11408" s="41"/>
      <c r="K11408" s="37"/>
      <c r="L11408" s="37"/>
      <c r="M11408" s="37"/>
      <c r="N11408" s="37"/>
      <c r="O11408" s="38"/>
    </row>
    <row r="11409" spans="2:15" x14ac:dyDescent="0.4">
      <c r="B11409" s="63"/>
      <c r="C11409" s="37"/>
      <c r="D11409" s="37"/>
      <c r="E11409" s="37"/>
      <c r="F11409" s="37"/>
      <c r="G11409" s="38"/>
      <c r="H11409" s="37"/>
      <c r="I11409" s="41"/>
      <c r="J11409" s="41"/>
      <c r="K11409" s="37"/>
      <c r="L11409" s="37"/>
      <c r="M11409" s="37"/>
      <c r="N11409" s="37"/>
      <c r="O11409" s="38"/>
    </row>
    <row r="11410" spans="2:15" x14ac:dyDescent="0.4">
      <c r="B11410" s="63"/>
      <c r="C11410" s="37"/>
      <c r="D11410" s="37"/>
      <c r="E11410" s="37"/>
      <c r="F11410" s="37"/>
      <c r="G11410" s="38"/>
      <c r="H11410" s="37"/>
      <c r="I11410" s="41"/>
      <c r="J11410" s="41"/>
      <c r="K11410" s="37"/>
      <c r="L11410" s="37"/>
      <c r="M11410" s="37"/>
      <c r="N11410" s="37"/>
      <c r="O11410" s="38"/>
    </row>
    <row r="11411" spans="2:15" x14ac:dyDescent="0.4">
      <c r="B11411" s="63"/>
      <c r="C11411" s="37"/>
      <c r="D11411" s="37"/>
      <c r="E11411" s="37"/>
      <c r="F11411" s="37"/>
      <c r="G11411" s="38"/>
      <c r="H11411" s="37"/>
      <c r="I11411" s="41"/>
      <c r="J11411" s="41"/>
      <c r="K11411" s="37"/>
      <c r="L11411" s="37"/>
      <c r="M11411" s="37"/>
      <c r="N11411" s="37"/>
      <c r="O11411" s="38"/>
    </row>
    <row r="11412" spans="2:15" x14ac:dyDescent="0.4">
      <c r="B11412" s="63"/>
      <c r="C11412" s="37"/>
      <c r="D11412" s="37"/>
      <c r="E11412" s="37"/>
      <c r="F11412" s="37"/>
      <c r="G11412" s="38"/>
      <c r="H11412" s="37"/>
      <c r="I11412" s="41"/>
      <c r="J11412" s="41"/>
      <c r="K11412" s="37"/>
      <c r="L11412" s="37"/>
      <c r="M11412" s="37"/>
      <c r="N11412" s="37"/>
      <c r="O11412" s="38"/>
    </row>
    <row r="11413" spans="2:15" x14ac:dyDescent="0.4">
      <c r="B11413" s="63"/>
      <c r="C11413" s="37"/>
      <c r="D11413" s="37"/>
      <c r="E11413" s="37"/>
      <c r="F11413" s="37"/>
      <c r="G11413" s="38"/>
      <c r="H11413" s="37"/>
      <c r="I11413" s="41"/>
      <c r="J11413" s="41"/>
      <c r="K11413" s="37"/>
      <c r="L11413" s="37"/>
      <c r="M11413" s="37"/>
      <c r="N11413" s="37"/>
      <c r="O11413" s="38"/>
    </row>
    <row r="11414" spans="2:15" x14ac:dyDescent="0.4">
      <c r="B11414" s="63"/>
      <c r="C11414" s="37"/>
      <c r="D11414" s="37"/>
      <c r="E11414" s="37"/>
      <c r="F11414" s="37"/>
      <c r="G11414" s="38"/>
      <c r="H11414" s="37"/>
      <c r="I11414" s="41"/>
      <c r="J11414" s="41"/>
      <c r="K11414" s="37"/>
      <c r="L11414" s="37"/>
      <c r="M11414" s="37"/>
      <c r="N11414" s="37"/>
      <c r="O11414" s="38"/>
    </row>
    <row r="11415" spans="2:15" x14ac:dyDescent="0.4">
      <c r="B11415" s="63"/>
      <c r="C11415" s="37"/>
      <c r="D11415" s="37"/>
      <c r="E11415" s="37"/>
      <c r="F11415" s="37"/>
      <c r="G11415" s="38"/>
      <c r="H11415" s="37"/>
      <c r="I11415" s="41"/>
      <c r="J11415" s="41"/>
      <c r="K11415" s="37"/>
      <c r="L11415" s="37"/>
      <c r="M11415" s="37"/>
      <c r="N11415" s="37"/>
      <c r="O11415" s="38"/>
    </row>
    <row r="11416" spans="2:15" x14ac:dyDescent="0.4">
      <c r="B11416" s="63"/>
      <c r="C11416" s="37"/>
      <c r="D11416" s="37"/>
      <c r="E11416" s="37"/>
      <c r="F11416" s="37"/>
      <c r="G11416" s="38"/>
      <c r="H11416" s="37"/>
      <c r="I11416" s="41"/>
      <c r="J11416" s="41"/>
      <c r="K11416" s="37"/>
      <c r="L11416" s="37"/>
      <c r="M11416" s="37"/>
      <c r="N11416" s="37"/>
      <c r="O11416" s="38"/>
    </row>
    <row r="11417" spans="2:15" x14ac:dyDescent="0.4">
      <c r="B11417" s="63"/>
      <c r="C11417" s="37"/>
      <c r="D11417" s="37"/>
      <c r="E11417" s="37"/>
      <c r="F11417" s="37"/>
      <c r="G11417" s="38"/>
      <c r="H11417" s="37"/>
      <c r="I11417" s="41"/>
      <c r="J11417" s="41"/>
      <c r="K11417" s="37"/>
      <c r="L11417" s="37"/>
      <c r="M11417" s="37"/>
      <c r="N11417" s="37"/>
      <c r="O11417" s="38"/>
    </row>
    <row r="11418" spans="2:15" x14ac:dyDescent="0.4">
      <c r="B11418" s="63"/>
      <c r="C11418" s="37"/>
      <c r="D11418" s="37"/>
      <c r="E11418" s="37"/>
      <c r="F11418" s="37"/>
      <c r="G11418" s="38"/>
      <c r="H11418" s="37"/>
      <c r="I11418" s="41"/>
      <c r="J11418" s="41"/>
      <c r="K11418" s="37"/>
      <c r="L11418" s="37"/>
      <c r="M11418" s="37"/>
      <c r="N11418" s="37"/>
      <c r="O11418" s="38"/>
    </row>
    <row r="11419" spans="2:15" x14ac:dyDescent="0.4">
      <c r="B11419" s="63"/>
      <c r="C11419" s="37"/>
      <c r="D11419" s="37"/>
      <c r="E11419" s="37"/>
      <c r="F11419" s="37"/>
      <c r="G11419" s="38"/>
      <c r="H11419" s="37"/>
      <c r="I11419" s="41"/>
      <c r="J11419" s="41"/>
      <c r="K11419" s="37"/>
      <c r="L11419" s="37"/>
      <c r="M11419" s="37"/>
      <c r="N11419" s="37"/>
      <c r="O11419" s="38"/>
    </row>
    <row r="11420" spans="2:15" x14ac:dyDescent="0.4">
      <c r="B11420" s="63"/>
      <c r="C11420" s="37"/>
      <c r="D11420" s="37"/>
      <c r="E11420" s="37"/>
      <c r="F11420" s="37"/>
      <c r="G11420" s="38"/>
      <c r="H11420" s="37"/>
      <c r="I11420" s="41"/>
      <c r="J11420" s="41"/>
      <c r="K11420" s="37"/>
      <c r="L11420" s="37"/>
      <c r="M11420" s="37"/>
      <c r="N11420" s="37"/>
      <c r="O11420" s="38"/>
    </row>
    <row r="11421" spans="2:15" x14ac:dyDescent="0.4">
      <c r="B11421" s="63"/>
      <c r="C11421" s="37"/>
      <c r="D11421" s="37"/>
      <c r="E11421" s="37"/>
      <c r="F11421" s="37"/>
      <c r="G11421" s="38"/>
      <c r="H11421" s="37"/>
      <c r="I11421" s="41"/>
      <c r="J11421" s="41"/>
      <c r="K11421" s="37"/>
      <c r="L11421" s="37"/>
      <c r="M11421" s="37"/>
      <c r="N11421" s="37"/>
      <c r="O11421" s="38"/>
    </row>
    <row r="11422" spans="2:15" x14ac:dyDescent="0.4">
      <c r="B11422" s="63"/>
      <c r="C11422" s="37"/>
      <c r="D11422" s="37"/>
      <c r="E11422" s="37"/>
      <c r="F11422" s="37"/>
      <c r="G11422" s="38"/>
      <c r="H11422" s="37"/>
      <c r="I11422" s="41"/>
      <c r="J11422" s="41"/>
      <c r="K11422" s="37"/>
      <c r="L11422" s="37"/>
      <c r="M11422" s="37"/>
      <c r="N11422" s="37"/>
      <c r="O11422" s="38"/>
    </row>
    <row r="11423" spans="2:15" x14ac:dyDescent="0.4">
      <c r="B11423" s="63"/>
      <c r="C11423" s="37"/>
      <c r="D11423" s="37"/>
      <c r="E11423" s="37"/>
      <c r="F11423" s="37"/>
      <c r="G11423" s="38"/>
      <c r="H11423" s="37"/>
      <c r="I11423" s="41"/>
      <c r="J11423" s="41"/>
      <c r="K11423" s="37"/>
      <c r="L11423" s="37"/>
      <c r="M11423" s="37"/>
      <c r="N11423" s="37"/>
      <c r="O11423" s="38"/>
    </row>
    <row r="11424" spans="2:15" x14ac:dyDescent="0.4">
      <c r="B11424" s="63"/>
      <c r="C11424" s="37"/>
      <c r="D11424" s="37"/>
      <c r="E11424" s="37"/>
      <c r="F11424" s="37"/>
      <c r="G11424" s="38"/>
      <c r="H11424" s="37"/>
      <c r="I11424" s="41"/>
      <c r="J11424" s="41"/>
      <c r="K11424" s="37"/>
      <c r="L11424" s="37"/>
      <c r="M11424" s="37"/>
      <c r="N11424" s="37"/>
      <c r="O11424" s="38"/>
    </row>
    <row r="11425" spans="2:15" x14ac:dyDescent="0.4">
      <c r="B11425" s="63"/>
      <c r="C11425" s="37"/>
      <c r="D11425" s="37"/>
      <c r="E11425" s="37"/>
      <c r="F11425" s="37"/>
      <c r="G11425" s="38"/>
      <c r="H11425" s="37"/>
      <c r="I11425" s="41"/>
      <c r="J11425" s="41"/>
      <c r="K11425" s="37"/>
      <c r="L11425" s="37"/>
      <c r="M11425" s="37"/>
      <c r="N11425" s="37"/>
      <c r="O11425" s="38"/>
    </row>
    <row r="11426" spans="2:15" x14ac:dyDescent="0.4">
      <c r="B11426" s="63"/>
      <c r="C11426" s="37"/>
      <c r="D11426" s="37"/>
      <c r="E11426" s="37"/>
      <c r="F11426" s="37"/>
      <c r="G11426" s="38"/>
      <c r="H11426" s="37"/>
      <c r="I11426" s="41"/>
      <c r="J11426" s="41"/>
      <c r="K11426" s="37"/>
      <c r="L11426" s="37"/>
      <c r="M11426" s="37"/>
      <c r="N11426" s="37"/>
      <c r="O11426" s="38"/>
    </row>
    <row r="11427" spans="2:15" x14ac:dyDescent="0.4">
      <c r="B11427" s="63"/>
      <c r="C11427" s="37"/>
      <c r="D11427" s="37"/>
      <c r="E11427" s="37"/>
      <c r="F11427" s="37"/>
      <c r="G11427" s="38"/>
      <c r="H11427" s="37"/>
      <c r="I11427" s="41"/>
      <c r="J11427" s="41"/>
      <c r="K11427" s="37"/>
      <c r="L11427" s="37"/>
      <c r="M11427" s="37"/>
      <c r="N11427" s="37"/>
      <c r="O11427" s="38"/>
    </row>
    <row r="11428" spans="2:15" x14ac:dyDescent="0.4">
      <c r="B11428" s="63"/>
      <c r="C11428" s="37"/>
      <c r="D11428" s="37"/>
      <c r="E11428" s="37"/>
      <c r="F11428" s="37"/>
      <c r="G11428" s="38"/>
      <c r="H11428" s="37"/>
      <c r="I11428" s="41"/>
      <c r="J11428" s="41"/>
      <c r="K11428" s="37"/>
      <c r="L11428" s="37"/>
      <c r="M11428" s="37"/>
      <c r="N11428" s="37"/>
      <c r="O11428" s="38"/>
    </row>
    <row r="11429" spans="2:15" x14ac:dyDescent="0.4">
      <c r="B11429" s="63"/>
      <c r="C11429" s="37"/>
      <c r="D11429" s="37"/>
      <c r="E11429" s="37"/>
      <c r="F11429" s="37"/>
      <c r="G11429" s="38"/>
      <c r="H11429" s="37"/>
      <c r="I11429" s="41"/>
      <c r="J11429" s="41"/>
      <c r="K11429" s="37"/>
      <c r="L11429" s="37"/>
      <c r="M11429" s="37"/>
      <c r="N11429" s="37"/>
      <c r="O11429" s="38"/>
    </row>
    <row r="11430" spans="2:15" x14ac:dyDescent="0.4">
      <c r="B11430" s="63"/>
      <c r="C11430" s="37"/>
      <c r="D11430" s="37"/>
      <c r="E11430" s="37"/>
      <c r="F11430" s="37"/>
      <c r="G11430" s="38"/>
      <c r="H11430" s="37"/>
      <c r="I11430" s="41"/>
      <c r="J11430" s="41"/>
      <c r="K11430" s="37"/>
      <c r="L11430" s="37"/>
      <c r="M11430" s="37"/>
      <c r="N11430" s="37"/>
      <c r="O11430" s="38"/>
    </row>
    <row r="11431" spans="2:15" x14ac:dyDescent="0.4">
      <c r="B11431" s="63"/>
      <c r="C11431" s="37"/>
      <c r="D11431" s="37"/>
      <c r="E11431" s="37"/>
      <c r="F11431" s="37"/>
      <c r="G11431" s="38"/>
      <c r="H11431" s="37"/>
      <c r="I11431" s="41"/>
      <c r="J11431" s="41"/>
      <c r="K11431" s="37"/>
      <c r="L11431" s="37"/>
      <c r="M11431" s="37"/>
      <c r="N11431" s="37"/>
      <c r="O11431" s="38"/>
    </row>
    <row r="11432" spans="2:15" x14ac:dyDescent="0.4">
      <c r="B11432" s="63"/>
      <c r="C11432" s="37"/>
      <c r="D11432" s="37"/>
      <c r="E11432" s="37"/>
      <c r="F11432" s="37"/>
      <c r="G11432" s="38"/>
      <c r="H11432" s="37"/>
      <c r="I11432" s="41"/>
      <c r="J11432" s="41"/>
      <c r="K11432" s="37"/>
      <c r="L11432" s="37"/>
      <c r="M11432" s="37"/>
      <c r="N11432" s="37"/>
      <c r="O11432" s="38"/>
    </row>
    <row r="11433" spans="2:15" x14ac:dyDescent="0.4">
      <c r="B11433" s="63"/>
      <c r="C11433" s="37"/>
      <c r="D11433" s="37"/>
      <c r="E11433" s="37"/>
      <c r="F11433" s="37"/>
      <c r="G11433" s="38"/>
      <c r="H11433" s="37"/>
      <c r="I11433" s="41"/>
      <c r="J11433" s="41"/>
      <c r="K11433" s="37"/>
      <c r="L11433" s="37"/>
      <c r="M11433" s="37"/>
      <c r="N11433" s="37"/>
      <c r="O11433" s="38"/>
    </row>
    <row r="11434" spans="2:15" x14ac:dyDescent="0.4">
      <c r="B11434" s="63"/>
      <c r="C11434" s="37"/>
      <c r="D11434" s="37"/>
      <c r="E11434" s="37"/>
      <c r="F11434" s="37"/>
      <c r="G11434" s="38"/>
      <c r="H11434" s="37"/>
      <c r="I11434" s="41"/>
      <c r="J11434" s="41"/>
      <c r="K11434" s="37"/>
      <c r="L11434" s="37"/>
      <c r="M11434" s="37"/>
      <c r="N11434" s="37"/>
      <c r="O11434" s="38"/>
    </row>
    <row r="11435" spans="2:15" x14ac:dyDescent="0.4">
      <c r="B11435" s="63"/>
      <c r="C11435" s="37"/>
      <c r="D11435" s="37"/>
      <c r="E11435" s="37"/>
      <c r="F11435" s="37"/>
      <c r="G11435" s="38"/>
      <c r="H11435" s="37"/>
      <c r="I11435" s="41"/>
      <c r="J11435" s="41"/>
      <c r="K11435" s="37"/>
      <c r="L11435" s="37"/>
      <c r="M11435" s="37"/>
      <c r="N11435" s="37"/>
      <c r="O11435" s="38"/>
    </row>
    <row r="11436" spans="2:15" x14ac:dyDescent="0.4">
      <c r="B11436" s="63"/>
      <c r="C11436" s="37"/>
      <c r="D11436" s="37"/>
      <c r="E11436" s="37"/>
      <c r="F11436" s="37"/>
      <c r="G11436" s="38"/>
      <c r="H11436" s="37"/>
      <c r="I11436" s="41"/>
      <c r="J11436" s="41"/>
      <c r="K11436" s="37"/>
      <c r="L11436" s="37"/>
      <c r="M11436" s="37"/>
      <c r="N11436" s="37"/>
      <c r="O11436" s="38"/>
    </row>
    <row r="11437" spans="2:15" x14ac:dyDescent="0.4">
      <c r="B11437" s="63"/>
      <c r="C11437" s="37"/>
      <c r="D11437" s="37"/>
      <c r="E11437" s="37"/>
      <c r="F11437" s="37"/>
      <c r="G11437" s="38"/>
      <c r="H11437" s="37"/>
      <c r="I11437" s="41"/>
      <c r="J11437" s="41"/>
      <c r="K11437" s="37"/>
      <c r="L11437" s="37"/>
      <c r="M11437" s="37"/>
      <c r="N11437" s="37"/>
      <c r="O11437" s="38"/>
    </row>
    <row r="11438" spans="2:15" x14ac:dyDescent="0.4">
      <c r="B11438" s="63"/>
      <c r="C11438" s="37"/>
      <c r="D11438" s="37"/>
      <c r="E11438" s="37"/>
      <c r="F11438" s="37"/>
      <c r="G11438" s="38"/>
      <c r="H11438" s="37"/>
      <c r="I11438" s="41"/>
      <c r="J11438" s="41"/>
      <c r="K11438" s="37"/>
      <c r="L11438" s="37"/>
      <c r="M11438" s="37"/>
      <c r="N11438" s="37"/>
      <c r="O11438" s="38"/>
    </row>
    <row r="11439" spans="2:15" x14ac:dyDescent="0.4">
      <c r="B11439" s="63"/>
      <c r="C11439" s="37"/>
      <c r="D11439" s="37"/>
      <c r="E11439" s="37"/>
      <c r="F11439" s="37"/>
      <c r="G11439" s="38"/>
      <c r="H11439" s="37"/>
      <c r="I11439" s="41"/>
      <c r="J11439" s="41"/>
      <c r="K11439" s="37"/>
      <c r="L11439" s="37"/>
      <c r="M11439" s="37"/>
      <c r="N11439" s="37"/>
      <c r="O11439" s="38"/>
    </row>
    <row r="11440" spans="2:15" x14ac:dyDescent="0.4">
      <c r="B11440" s="63"/>
      <c r="C11440" s="37"/>
      <c r="D11440" s="37"/>
      <c r="E11440" s="37"/>
      <c r="F11440" s="37"/>
      <c r="G11440" s="38"/>
      <c r="H11440" s="37"/>
      <c r="I11440" s="41"/>
      <c r="J11440" s="41"/>
      <c r="K11440" s="37"/>
      <c r="L11440" s="37"/>
      <c r="M11440" s="37"/>
      <c r="N11440" s="37"/>
      <c r="O11440" s="38"/>
    </row>
    <row r="11441" spans="2:15" x14ac:dyDescent="0.4">
      <c r="B11441" s="63"/>
      <c r="C11441" s="37"/>
      <c r="D11441" s="37"/>
      <c r="E11441" s="37"/>
      <c r="F11441" s="37"/>
      <c r="G11441" s="38"/>
      <c r="H11441" s="37"/>
      <c r="I11441" s="41"/>
      <c r="J11441" s="41"/>
      <c r="K11441" s="37"/>
      <c r="L11441" s="37"/>
      <c r="M11441" s="37"/>
      <c r="N11441" s="37"/>
      <c r="O11441" s="38"/>
    </row>
    <row r="11442" spans="2:15" x14ac:dyDescent="0.4">
      <c r="B11442" s="63"/>
      <c r="C11442" s="37"/>
      <c r="D11442" s="37"/>
      <c r="E11442" s="37"/>
      <c r="F11442" s="37"/>
      <c r="G11442" s="38"/>
      <c r="H11442" s="37"/>
      <c r="I11442" s="41"/>
      <c r="J11442" s="41"/>
      <c r="K11442" s="37"/>
      <c r="L11442" s="37"/>
      <c r="M11442" s="37"/>
      <c r="N11442" s="37"/>
      <c r="O11442" s="38"/>
    </row>
    <row r="11443" spans="2:15" x14ac:dyDescent="0.4">
      <c r="B11443" s="63"/>
      <c r="C11443" s="37"/>
      <c r="D11443" s="37"/>
      <c r="E11443" s="37"/>
      <c r="F11443" s="37"/>
      <c r="G11443" s="38"/>
      <c r="H11443" s="37"/>
      <c r="I11443" s="41"/>
      <c r="J11443" s="41"/>
      <c r="K11443" s="37"/>
      <c r="L11443" s="37"/>
      <c r="M11443" s="37"/>
      <c r="N11443" s="37"/>
      <c r="O11443" s="38"/>
    </row>
    <row r="11444" spans="2:15" x14ac:dyDescent="0.4">
      <c r="B11444" s="63"/>
      <c r="C11444" s="37"/>
      <c r="D11444" s="37"/>
      <c r="E11444" s="37"/>
      <c r="F11444" s="37"/>
      <c r="G11444" s="38"/>
      <c r="H11444" s="37"/>
      <c r="I11444" s="41"/>
      <c r="J11444" s="41"/>
      <c r="K11444" s="37"/>
      <c r="L11444" s="37"/>
      <c r="M11444" s="37"/>
      <c r="N11444" s="37"/>
      <c r="O11444" s="38"/>
    </row>
    <row r="11445" spans="2:15" x14ac:dyDescent="0.4">
      <c r="B11445" s="63"/>
      <c r="C11445" s="37"/>
      <c r="D11445" s="37"/>
      <c r="E11445" s="37"/>
      <c r="F11445" s="37"/>
      <c r="G11445" s="38"/>
      <c r="H11445" s="37"/>
      <c r="I11445" s="41"/>
      <c r="J11445" s="41"/>
      <c r="K11445" s="37"/>
      <c r="L11445" s="37"/>
      <c r="M11445" s="37"/>
      <c r="N11445" s="37"/>
      <c r="O11445" s="38"/>
    </row>
    <row r="11446" spans="2:15" x14ac:dyDescent="0.4">
      <c r="B11446" s="63"/>
      <c r="C11446" s="37"/>
      <c r="D11446" s="37"/>
      <c r="E11446" s="37"/>
      <c r="F11446" s="37"/>
      <c r="G11446" s="38"/>
      <c r="H11446" s="37"/>
      <c r="I11446" s="41"/>
      <c r="J11446" s="41"/>
      <c r="K11446" s="37"/>
      <c r="L11446" s="37"/>
      <c r="M11446" s="37"/>
      <c r="N11446" s="37"/>
      <c r="O11446" s="38"/>
    </row>
    <row r="11447" spans="2:15" x14ac:dyDescent="0.4">
      <c r="B11447" s="63"/>
      <c r="C11447" s="37"/>
      <c r="D11447" s="37"/>
      <c r="E11447" s="37"/>
      <c r="F11447" s="37"/>
      <c r="G11447" s="38"/>
      <c r="H11447" s="37"/>
      <c r="I11447" s="41"/>
      <c r="J11447" s="41"/>
      <c r="K11447" s="37"/>
      <c r="L11447" s="37"/>
      <c r="M11447" s="37"/>
      <c r="N11447" s="37"/>
      <c r="O11447" s="38"/>
    </row>
    <row r="11448" spans="2:15" x14ac:dyDescent="0.4">
      <c r="B11448" s="63"/>
      <c r="C11448" s="37"/>
      <c r="D11448" s="37"/>
      <c r="E11448" s="37"/>
      <c r="F11448" s="37"/>
      <c r="G11448" s="38"/>
      <c r="H11448" s="37"/>
      <c r="I11448" s="41"/>
      <c r="J11448" s="41"/>
      <c r="K11448" s="37"/>
      <c r="L11448" s="37"/>
      <c r="M11448" s="37"/>
      <c r="N11448" s="37"/>
      <c r="O11448" s="38"/>
    </row>
    <row r="11449" spans="2:15" x14ac:dyDescent="0.4">
      <c r="B11449" s="63"/>
      <c r="C11449" s="37"/>
      <c r="D11449" s="37"/>
      <c r="E11449" s="37"/>
      <c r="F11449" s="37"/>
      <c r="G11449" s="38"/>
      <c r="H11449" s="37"/>
      <c r="I11449" s="41"/>
      <c r="J11449" s="41"/>
      <c r="K11449" s="37"/>
      <c r="L11449" s="37"/>
      <c r="M11449" s="37"/>
      <c r="N11449" s="37"/>
      <c r="O11449" s="38"/>
    </row>
    <row r="11450" spans="2:15" x14ac:dyDescent="0.4">
      <c r="B11450" s="63"/>
      <c r="C11450" s="37"/>
      <c r="D11450" s="37"/>
      <c r="E11450" s="37"/>
      <c r="F11450" s="37"/>
      <c r="G11450" s="38"/>
      <c r="H11450" s="37"/>
      <c r="I11450" s="41"/>
      <c r="J11450" s="41"/>
      <c r="K11450" s="37"/>
      <c r="L11450" s="37"/>
      <c r="M11450" s="37"/>
      <c r="N11450" s="37"/>
      <c r="O11450" s="38"/>
    </row>
    <row r="11451" spans="2:15" x14ac:dyDescent="0.4">
      <c r="B11451" s="63"/>
      <c r="C11451" s="37"/>
      <c r="D11451" s="37"/>
      <c r="E11451" s="37"/>
      <c r="F11451" s="37"/>
      <c r="G11451" s="38"/>
      <c r="H11451" s="37"/>
      <c r="I11451" s="41"/>
      <c r="J11451" s="41"/>
      <c r="K11451" s="37"/>
      <c r="L11451" s="37"/>
      <c r="M11451" s="37"/>
      <c r="N11451" s="37"/>
      <c r="O11451" s="38"/>
    </row>
    <row r="11452" spans="2:15" x14ac:dyDescent="0.4">
      <c r="B11452" s="63"/>
      <c r="C11452" s="37"/>
      <c r="D11452" s="37"/>
      <c r="E11452" s="37"/>
      <c r="F11452" s="37"/>
      <c r="G11452" s="38"/>
      <c r="H11452" s="37"/>
      <c r="I11452" s="41"/>
      <c r="J11452" s="41"/>
      <c r="K11452" s="37"/>
      <c r="L11452" s="37"/>
      <c r="M11452" s="37"/>
      <c r="N11452" s="37"/>
      <c r="O11452" s="38"/>
    </row>
    <row r="11453" spans="2:15" x14ac:dyDescent="0.4">
      <c r="B11453" s="63"/>
      <c r="C11453" s="37"/>
      <c r="D11453" s="37"/>
      <c r="E11453" s="37"/>
      <c r="F11453" s="37"/>
      <c r="G11453" s="38"/>
      <c r="H11453" s="37"/>
      <c r="I11453" s="41"/>
      <c r="J11453" s="41"/>
      <c r="K11453" s="37"/>
      <c r="L11453" s="37"/>
      <c r="M11453" s="37"/>
      <c r="N11453" s="37"/>
      <c r="O11453" s="38"/>
    </row>
    <row r="11454" spans="2:15" x14ac:dyDescent="0.4">
      <c r="B11454" s="63"/>
      <c r="C11454" s="37"/>
      <c r="D11454" s="37"/>
      <c r="E11454" s="37"/>
      <c r="F11454" s="37"/>
      <c r="G11454" s="38"/>
      <c r="H11454" s="37"/>
      <c r="I11454" s="41"/>
      <c r="J11454" s="41"/>
      <c r="K11454" s="37"/>
      <c r="L11454" s="37"/>
      <c r="M11454" s="37"/>
      <c r="N11454" s="37"/>
      <c r="O11454" s="38"/>
    </row>
    <row r="11455" spans="2:15" x14ac:dyDescent="0.4">
      <c r="B11455" s="63"/>
      <c r="C11455" s="37"/>
      <c r="D11455" s="37"/>
      <c r="E11455" s="37"/>
      <c r="F11455" s="37"/>
      <c r="G11455" s="38"/>
      <c r="H11455" s="37"/>
      <c r="I11455" s="41"/>
      <c r="J11455" s="41"/>
      <c r="K11455" s="37"/>
      <c r="L11455" s="37"/>
      <c r="M11455" s="37"/>
      <c r="N11455" s="37"/>
      <c r="O11455" s="38"/>
    </row>
    <row r="11456" spans="2:15" x14ac:dyDescent="0.4">
      <c r="B11456" s="63"/>
      <c r="C11456" s="37"/>
      <c r="D11456" s="37"/>
      <c r="E11456" s="37"/>
      <c r="F11456" s="37"/>
      <c r="G11456" s="38"/>
      <c r="H11456" s="37"/>
      <c r="I11456" s="41"/>
      <c r="J11456" s="41"/>
      <c r="K11456" s="37"/>
      <c r="L11456" s="37"/>
      <c r="M11456" s="37"/>
      <c r="N11456" s="37"/>
      <c r="O11456" s="38"/>
    </row>
    <row r="11457" spans="2:15" x14ac:dyDescent="0.4">
      <c r="B11457" s="63"/>
      <c r="C11457" s="37"/>
      <c r="D11457" s="37"/>
      <c r="E11457" s="37"/>
      <c r="F11457" s="37"/>
      <c r="G11457" s="38"/>
      <c r="H11457" s="37"/>
      <c r="I11457" s="41"/>
      <c r="J11457" s="41"/>
      <c r="K11457" s="37"/>
      <c r="L11457" s="37"/>
      <c r="M11457" s="37"/>
      <c r="N11457" s="37"/>
      <c r="O11457" s="38"/>
    </row>
    <row r="11458" spans="2:15" x14ac:dyDescent="0.4">
      <c r="B11458" s="63"/>
      <c r="C11458" s="37"/>
      <c r="D11458" s="37"/>
      <c r="E11458" s="37"/>
      <c r="F11458" s="37"/>
      <c r="G11458" s="38"/>
      <c r="H11458" s="37"/>
      <c r="I11458" s="41"/>
      <c r="J11458" s="41"/>
      <c r="K11458" s="37"/>
      <c r="L11458" s="37"/>
      <c r="M11458" s="37"/>
      <c r="N11458" s="37"/>
      <c r="O11458" s="38"/>
    </row>
    <row r="11459" spans="2:15" x14ac:dyDescent="0.4">
      <c r="B11459" s="63"/>
      <c r="C11459" s="37"/>
      <c r="D11459" s="37"/>
      <c r="E11459" s="37"/>
      <c r="F11459" s="37"/>
      <c r="G11459" s="38"/>
      <c r="H11459" s="37"/>
      <c r="I11459" s="41"/>
      <c r="J11459" s="41"/>
      <c r="K11459" s="37"/>
      <c r="L11459" s="37"/>
      <c r="M11459" s="37"/>
      <c r="N11459" s="37"/>
      <c r="O11459" s="38"/>
    </row>
    <row r="11460" spans="2:15" x14ac:dyDescent="0.4">
      <c r="B11460" s="63"/>
      <c r="C11460" s="37"/>
      <c r="D11460" s="37"/>
      <c r="E11460" s="37"/>
      <c r="F11460" s="37"/>
      <c r="G11460" s="38"/>
      <c r="H11460" s="37"/>
      <c r="I11460" s="41"/>
      <c r="J11460" s="41"/>
      <c r="K11460" s="37"/>
      <c r="L11460" s="37"/>
      <c r="M11460" s="37"/>
      <c r="N11460" s="37"/>
      <c r="O11460" s="38"/>
    </row>
    <row r="11461" spans="2:15" x14ac:dyDescent="0.4">
      <c r="B11461" s="63"/>
      <c r="C11461" s="37"/>
      <c r="D11461" s="37"/>
      <c r="E11461" s="37"/>
      <c r="F11461" s="37"/>
      <c r="G11461" s="38"/>
      <c r="H11461" s="37"/>
      <c r="I11461" s="41"/>
      <c r="J11461" s="41"/>
      <c r="K11461" s="37"/>
      <c r="L11461" s="37"/>
      <c r="M11461" s="37"/>
      <c r="N11461" s="37"/>
      <c r="O11461" s="38"/>
    </row>
    <row r="11462" spans="2:15" x14ac:dyDescent="0.4">
      <c r="B11462" s="63"/>
      <c r="C11462" s="37"/>
      <c r="D11462" s="37"/>
      <c r="E11462" s="37"/>
      <c r="F11462" s="37"/>
      <c r="G11462" s="38"/>
      <c r="H11462" s="37"/>
      <c r="I11462" s="41"/>
      <c r="J11462" s="41"/>
      <c r="K11462" s="37"/>
      <c r="L11462" s="37"/>
      <c r="M11462" s="37"/>
      <c r="N11462" s="37"/>
      <c r="O11462" s="38"/>
    </row>
    <row r="11463" spans="2:15" x14ac:dyDescent="0.4">
      <c r="B11463" s="63"/>
      <c r="C11463" s="37"/>
      <c r="D11463" s="37"/>
      <c r="E11463" s="37"/>
      <c r="F11463" s="37"/>
      <c r="G11463" s="38"/>
      <c r="H11463" s="37"/>
      <c r="I11463" s="41"/>
      <c r="J11463" s="41"/>
      <c r="K11463" s="37"/>
      <c r="L11463" s="37"/>
      <c r="M11463" s="37"/>
      <c r="N11463" s="37"/>
      <c r="O11463" s="38"/>
    </row>
    <row r="11464" spans="2:15" x14ac:dyDescent="0.4">
      <c r="B11464" s="63"/>
      <c r="C11464" s="37"/>
      <c r="D11464" s="37"/>
      <c r="E11464" s="37"/>
      <c r="F11464" s="37"/>
      <c r="G11464" s="38"/>
      <c r="H11464" s="37"/>
      <c r="I11464" s="41"/>
      <c r="J11464" s="41"/>
      <c r="K11464" s="37"/>
      <c r="L11464" s="37"/>
      <c r="M11464" s="37"/>
      <c r="N11464" s="37"/>
      <c r="O11464" s="38"/>
    </row>
    <row r="11465" spans="2:15" x14ac:dyDescent="0.4">
      <c r="B11465" s="63"/>
      <c r="C11465" s="37"/>
      <c r="D11465" s="37"/>
      <c r="E11465" s="37"/>
      <c r="F11465" s="37"/>
      <c r="G11465" s="38"/>
      <c r="H11465" s="37"/>
      <c r="I11465" s="41"/>
      <c r="J11465" s="41"/>
      <c r="K11465" s="37"/>
      <c r="L11465" s="37"/>
      <c r="M11465" s="37"/>
      <c r="N11465" s="37"/>
      <c r="O11465" s="38"/>
    </row>
    <row r="11466" spans="2:15" x14ac:dyDescent="0.4">
      <c r="B11466" s="63"/>
      <c r="C11466" s="37"/>
      <c r="D11466" s="37"/>
      <c r="E11466" s="37"/>
      <c r="F11466" s="37"/>
      <c r="G11466" s="38"/>
      <c r="H11466" s="37"/>
      <c r="I11466" s="41"/>
      <c r="J11466" s="41"/>
      <c r="K11466" s="37"/>
      <c r="L11466" s="37"/>
      <c r="M11466" s="37"/>
      <c r="N11466" s="37"/>
      <c r="O11466" s="38"/>
    </row>
    <row r="11467" spans="2:15" x14ac:dyDescent="0.4">
      <c r="B11467" s="63"/>
      <c r="C11467" s="37"/>
      <c r="D11467" s="37"/>
      <c r="E11467" s="37"/>
      <c r="F11467" s="37"/>
      <c r="G11467" s="38"/>
      <c r="H11467" s="37"/>
      <c r="I11467" s="41"/>
      <c r="J11467" s="41"/>
      <c r="K11467" s="37"/>
      <c r="L11467" s="37"/>
      <c r="M11467" s="37"/>
      <c r="N11467" s="37"/>
      <c r="O11467" s="38"/>
    </row>
    <row r="11468" spans="2:15" x14ac:dyDescent="0.4">
      <c r="B11468" s="63"/>
      <c r="C11468" s="37"/>
      <c r="D11468" s="37"/>
      <c r="E11468" s="37"/>
      <c r="F11468" s="37"/>
      <c r="G11468" s="38"/>
      <c r="H11468" s="37"/>
      <c r="I11468" s="41"/>
      <c r="J11468" s="41"/>
      <c r="K11468" s="37"/>
      <c r="L11468" s="37"/>
      <c r="M11468" s="37"/>
      <c r="N11468" s="37"/>
      <c r="O11468" s="38"/>
    </row>
    <row r="11469" spans="2:15" x14ac:dyDescent="0.4">
      <c r="B11469" s="63"/>
      <c r="C11469" s="37"/>
      <c r="D11469" s="37"/>
      <c r="E11469" s="37"/>
      <c r="F11469" s="37"/>
      <c r="G11469" s="38"/>
      <c r="H11469" s="37"/>
      <c r="I11469" s="41"/>
      <c r="J11469" s="41"/>
      <c r="K11469" s="37"/>
      <c r="L11469" s="37"/>
      <c r="M11469" s="37"/>
      <c r="N11469" s="37"/>
      <c r="O11469" s="38"/>
    </row>
    <row r="11470" spans="2:15" x14ac:dyDescent="0.4">
      <c r="B11470" s="63"/>
      <c r="C11470" s="37"/>
      <c r="D11470" s="37"/>
      <c r="E11470" s="37"/>
      <c r="F11470" s="37"/>
      <c r="G11470" s="38"/>
      <c r="H11470" s="37"/>
      <c r="I11470" s="41"/>
      <c r="J11470" s="41"/>
      <c r="K11470" s="37"/>
      <c r="L11470" s="37"/>
      <c r="M11470" s="37"/>
      <c r="N11470" s="37"/>
      <c r="O11470" s="38"/>
    </row>
    <row r="11471" spans="2:15" x14ac:dyDescent="0.4">
      <c r="B11471" s="63"/>
      <c r="C11471" s="37"/>
      <c r="D11471" s="37"/>
      <c r="E11471" s="37"/>
      <c r="F11471" s="37"/>
      <c r="G11471" s="38"/>
      <c r="H11471" s="37"/>
      <c r="I11471" s="41"/>
      <c r="J11471" s="41"/>
      <c r="K11471" s="37"/>
      <c r="L11471" s="37"/>
      <c r="M11471" s="37"/>
      <c r="N11471" s="37"/>
      <c r="O11471" s="38"/>
    </row>
    <row r="11472" spans="2:15" x14ac:dyDescent="0.4">
      <c r="B11472" s="63"/>
      <c r="C11472" s="37"/>
      <c r="D11472" s="37"/>
      <c r="E11472" s="37"/>
      <c r="F11472" s="37"/>
      <c r="G11472" s="38"/>
      <c r="H11472" s="37"/>
      <c r="I11472" s="41"/>
      <c r="J11472" s="41"/>
      <c r="K11472" s="37"/>
      <c r="L11472" s="37"/>
      <c r="M11472" s="37"/>
      <c r="N11472" s="37"/>
      <c r="O11472" s="38"/>
    </row>
    <row r="11473" spans="2:15" x14ac:dyDescent="0.4">
      <c r="B11473" s="63"/>
      <c r="C11473" s="37"/>
      <c r="D11473" s="37"/>
      <c r="E11473" s="37"/>
      <c r="F11473" s="37"/>
      <c r="G11473" s="38"/>
      <c r="H11473" s="37"/>
      <c r="I11473" s="41"/>
      <c r="J11473" s="41"/>
      <c r="K11473" s="37"/>
      <c r="L11473" s="37"/>
      <c r="M11473" s="37"/>
      <c r="N11473" s="37"/>
      <c r="O11473" s="38"/>
    </row>
    <row r="11474" spans="2:15" x14ac:dyDescent="0.4">
      <c r="B11474" s="63"/>
      <c r="C11474" s="37"/>
      <c r="D11474" s="37"/>
      <c r="E11474" s="37"/>
      <c r="F11474" s="37"/>
      <c r="G11474" s="38"/>
      <c r="H11474" s="37"/>
      <c r="I11474" s="41"/>
      <c r="J11474" s="41"/>
      <c r="K11474" s="37"/>
      <c r="L11474" s="37"/>
      <c r="M11474" s="37"/>
      <c r="N11474" s="37"/>
      <c r="O11474" s="38"/>
    </row>
    <row r="11475" spans="2:15" x14ac:dyDescent="0.4">
      <c r="B11475" s="63"/>
      <c r="C11475" s="37"/>
      <c r="D11475" s="37"/>
      <c r="E11475" s="37"/>
      <c r="F11475" s="37"/>
      <c r="G11475" s="38"/>
      <c r="H11475" s="37"/>
      <c r="I11475" s="41"/>
      <c r="J11475" s="41"/>
      <c r="K11475" s="37"/>
      <c r="L11475" s="37"/>
      <c r="M11475" s="37"/>
      <c r="N11475" s="37"/>
      <c r="O11475" s="38"/>
    </row>
    <row r="11476" spans="2:15" x14ac:dyDescent="0.4">
      <c r="B11476" s="63"/>
      <c r="C11476" s="37"/>
      <c r="D11476" s="37"/>
      <c r="E11476" s="37"/>
      <c r="F11476" s="37"/>
      <c r="G11476" s="38"/>
      <c r="H11476" s="37"/>
      <c r="I11476" s="41"/>
      <c r="J11476" s="41"/>
      <c r="K11476" s="37"/>
      <c r="L11476" s="37"/>
      <c r="M11476" s="37"/>
      <c r="N11476" s="37"/>
      <c r="O11476" s="38"/>
    </row>
    <row r="11477" spans="2:15" x14ac:dyDescent="0.4">
      <c r="B11477" s="63"/>
      <c r="C11477" s="37"/>
      <c r="D11477" s="37"/>
      <c r="E11477" s="37"/>
      <c r="F11477" s="37"/>
      <c r="G11477" s="38"/>
      <c r="H11477" s="37"/>
      <c r="I11477" s="41"/>
      <c r="J11477" s="41"/>
      <c r="K11477" s="37"/>
      <c r="L11477" s="37"/>
      <c r="M11477" s="37"/>
      <c r="N11477" s="37"/>
      <c r="O11477" s="38"/>
    </row>
    <row r="11478" spans="2:15" x14ac:dyDescent="0.4">
      <c r="B11478" s="63"/>
      <c r="C11478" s="37"/>
      <c r="D11478" s="37"/>
      <c r="E11478" s="37"/>
      <c r="F11478" s="37"/>
      <c r="G11478" s="38"/>
      <c r="H11478" s="37"/>
      <c r="I11478" s="41"/>
      <c r="J11478" s="41"/>
      <c r="K11478" s="37"/>
      <c r="L11478" s="37"/>
      <c r="M11478" s="37"/>
      <c r="N11478" s="37"/>
      <c r="O11478" s="38"/>
    </row>
    <row r="11479" spans="2:15" x14ac:dyDescent="0.4">
      <c r="B11479" s="63"/>
      <c r="C11479" s="37"/>
      <c r="D11479" s="37"/>
      <c r="E11479" s="37"/>
      <c r="F11479" s="37"/>
      <c r="G11479" s="38"/>
      <c r="H11479" s="37"/>
      <c r="I11479" s="41"/>
      <c r="J11479" s="41"/>
      <c r="K11479" s="37"/>
      <c r="L11479" s="37"/>
      <c r="M11479" s="37"/>
      <c r="N11479" s="37"/>
      <c r="O11479" s="38"/>
    </row>
    <row r="11480" spans="2:15" x14ac:dyDescent="0.4">
      <c r="B11480" s="63"/>
      <c r="C11480" s="37"/>
      <c r="D11480" s="37"/>
      <c r="E11480" s="37"/>
      <c r="F11480" s="37"/>
      <c r="G11480" s="38"/>
      <c r="H11480" s="37"/>
      <c r="I11480" s="41"/>
      <c r="J11480" s="41"/>
      <c r="K11480" s="37"/>
      <c r="L11480" s="37"/>
      <c r="M11480" s="37"/>
      <c r="N11480" s="37"/>
      <c r="O11480" s="38"/>
    </row>
    <row r="11481" spans="2:15" x14ac:dyDescent="0.4">
      <c r="B11481" s="63"/>
      <c r="C11481" s="37"/>
      <c r="D11481" s="37"/>
      <c r="E11481" s="37"/>
      <c r="F11481" s="37"/>
      <c r="G11481" s="38"/>
      <c r="H11481" s="37"/>
      <c r="I11481" s="41"/>
      <c r="J11481" s="41"/>
      <c r="K11481" s="37"/>
      <c r="L11481" s="37"/>
      <c r="M11481" s="37"/>
      <c r="N11481" s="37"/>
      <c r="O11481" s="38"/>
    </row>
    <row r="11482" spans="2:15" x14ac:dyDescent="0.4">
      <c r="B11482" s="63"/>
      <c r="C11482" s="37"/>
      <c r="D11482" s="37"/>
      <c r="E11482" s="37"/>
      <c r="F11482" s="37"/>
      <c r="G11482" s="38"/>
      <c r="H11482" s="37"/>
      <c r="I11482" s="41"/>
      <c r="J11482" s="41"/>
      <c r="K11482" s="37"/>
      <c r="L11482" s="37"/>
      <c r="M11482" s="37"/>
      <c r="N11482" s="37"/>
      <c r="O11482" s="38"/>
    </row>
    <row r="11483" spans="2:15" x14ac:dyDescent="0.4">
      <c r="B11483" s="63"/>
      <c r="C11483" s="37"/>
      <c r="D11483" s="37"/>
      <c r="E11483" s="37"/>
      <c r="F11483" s="37"/>
      <c r="G11483" s="38"/>
      <c r="H11483" s="37"/>
      <c r="I11483" s="41"/>
      <c r="J11483" s="41"/>
      <c r="K11483" s="37"/>
      <c r="L11483" s="37"/>
      <c r="M11483" s="37"/>
      <c r="N11483" s="37"/>
      <c r="O11483" s="38"/>
    </row>
    <row r="11484" spans="2:15" x14ac:dyDescent="0.4">
      <c r="B11484" s="63"/>
      <c r="C11484" s="37"/>
      <c r="D11484" s="37"/>
      <c r="E11484" s="37"/>
      <c r="F11484" s="37"/>
      <c r="G11484" s="38"/>
      <c r="H11484" s="37"/>
      <c r="I11484" s="41"/>
      <c r="J11484" s="41"/>
      <c r="K11484" s="37"/>
      <c r="L11484" s="37"/>
      <c r="M11484" s="37"/>
      <c r="N11484" s="37"/>
      <c r="O11484" s="38"/>
    </row>
    <row r="11485" spans="2:15" x14ac:dyDescent="0.4">
      <c r="B11485" s="63"/>
      <c r="C11485" s="37"/>
      <c r="D11485" s="37"/>
      <c r="E11485" s="37"/>
      <c r="F11485" s="37"/>
      <c r="G11485" s="38"/>
      <c r="H11485" s="37"/>
      <c r="I11485" s="41"/>
      <c r="J11485" s="41"/>
      <c r="K11485" s="37"/>
      <c r="L11485" s="37"/>
      <c r="M11485" s="37"/>
      <c r="N11485" s="37"/>
      <c r="O11485" s="38"/>
    </row>
    <row r="11486" spans="2:15" x14ac:dyDescent="0.4">
      <c r="B11486" s="63"/>
      <c r="C11486" s="37"/>
      <c r="D11486" s="37"/>
      <c r="E11486" s="37"/>
      <c r="F11486" s="37"/>
      <c r="G11486" s="38"/>
      <c r="H11486" s="37"/>
      <c r="I11486" s="41"/>
      <c r="J11486" s="41"/>
      <c r="K11486" s="37"/>
      <c r="L11486" s="37"/>
      <c r="M11486" s="37"/>
      <c r="N11486" s="37"/>
      <c r="O11486" s="38"/>
    </row>
    <row r="11487" spans="2:15" x14ac:dyDescent="0.4">
      <c r="B11487" s="63"/>
      <c r="C11487" s="37"/>
      <c r="D11487" s="37"/>
      <c r="E11487" s="37"/>
      <c r="F11487" s="37"/>
      <c r="G11487" s="38"/>
      <c r="H11487" s="37"/>
      <c r="I11487" s="41"/>
      <c r="J11487" s="41"/>
      <c r="K11487" s="37"/>
      <c r="L11487" s="37"/>
      <c r="M11487" s="37"/>
      <c r="N11487" s="37"/>
      <c r="O11487" s="38"/>
    </row>
    <row r="11488" spans="2:15" x14ac:dyDescent="0.4">
      <c r="B11488" s="63"/>
      <c r="C11488" s="37"/>
      <c r="D11488" s="37"/>
      <c r="E11488" s="37"/>
      <c r="F11488" s="37"/>
      <c r="G11488" s="38"/>
      <c r="H11488" s="37"/>
      <c r="I11488" s="41"/>
      <c r="J11488" s="41"/>
      <c r="K11488" s="37"/>
      <c r="L11488" s="37"/>
      <c r="M11488" s="37"/>
      <c r="N11488" s="37"/>
      <c r="O11488" s="38"/>
    </row>
    <row r="11489" spans="2:15" x14ac:dyDescent="0.4">
      <c r="B11489" s="63"/>
      <c r="C11489" s="37"/>
      <c r="D11489" s="37"/>
      <c r="E11489" s="37"/>
      <c r="F11489" s="37"/>
      <c r="G11489" s="38"/>
      <c r="H11489" s="37"/>
      <c r="I11489" s="41"/>
      <c r="J11489" s="41"/>
      <c r="K11489" s="37"/>
      <c r="L11489" s="37"/>
      <c r="M11489" s="37"/>
      <c r="N11489" s="37"/>
      <c r="O11489" s="38"/>
    </row>
    <row r="11490" spans="2:15" x14ac:dyDescent="0.4">
      <c r="B11490" s="63"/>
      <c r="C11490" s="37"/>
      <c r="D11490" s="37"/>
      <c r="E11490" s="37"/>
      <c r="F11490" s="37"/>
      <c r="G11490" s="38"/>
      <c r="H11490" s="37"/>
      <c r="I11490" s="41"/>
      <c r="J11490" s="41"/>
      <c r="K11490" s="37"/>
      <c r="L11490" s="37"/>
      <c r="M11490" s="37"/>
      <c r="N11490" s="37"/>
      <c r="O11490" s="38"/>
    </row>
    <row r="11491" spans="2:15" x14ac:dyDescent="0.4">
      <c r="B11491" s="63"/>
      <c r="C11491" s="37"/>
      <c r="D11491" s="37"/>
      <c r="E11491" s="37"/>
      <c r="F11491" s="37"/>
      <c r="G11491" s="38"/>
      <c r="H11491" s="37"/>
      <c r="I11491" s="41"/>
      <c r="J11491" s="41"/>
      <c r="K11491" s="37"/>
      <c r="L11491" s="37"/>
      <c r="M11491" s="37"/>
      <c r="N11491" s="37"/>
      <c r="O11491" s="38"/>
    </row>
    <row r="11492" spans="2:15" x14ac:dyDescent="0.4">
      <c r="B11492" s="63"/>
      <c r="C11492" s="37"/>
      <c r="D11492" s="37"/>
      <c r="E11492" s="37"/>
      <c r="F11492" s="37"/>
      <c r="G11492" s="38"/>
      <c r="H11492" s="37"/>
      <c r="I11492" s="41"/>
      <c r="J11492" s="41"/>
      <c r="K11492" s="37"/>
      <c r="L11492" s="37"/>
      <c r="M11492" s="37"/>
      <c r="N11492" s="37"/>
      <c r="O11492" s="38"/>
    </row>
    <row r="11493" spans="2:15" x14ac:dyDescent="0.4">
      <c r="B11493" s="63"/>
      <c r="C11493" s="37"/>
      <c r="D11493" s="37"/>
      <c r="E11493" s="37"/>
      <c r="F11493" s="37"/>
      <c r="G11493" s="38"/>
      <c r="H11493" s="37"/>
      <c r="I11493" s="41"/>
      <c r="J11493" s="41"/>
      <c r="K11493" s="37"/>
      <c r="L11493" s="37"/>
      <c r="M11493" s="37"/>
      <c r="N11493" s="37"/>
      <c r="O11493" s="38"/>
    </row>
    <row r="11494" spans="2:15" x14ac:dyDescent="0.4">
      <c r="B11494" s="63"/>
      <c r="C11494" s="37"/>
      <c r="D11494" s="37"/>
      <c r="E11494" s="37"/>
      <c r="F11494" s="37"/>
      <c r="G11494" s="38"/>
      <c r="H11494" s="37"/>
      <c r="I11494" s="41"/>
      <c r="J11494" s="41"/>
      <c r="K11494" s="37"/>
      <c r="L11494" s="37"/>
      <c r="M11494" s="37"/>
      <c r="N11494" s="37"/>
      <c r="O11494" s="38"/>
    </row>
    <row r="11495" spans="2:15" x14ac:dyDescent="0.4">
      <c r="B11495" s="63"/>
      <c r="C11495" s="37"/>
      <c r="D11495" s="37"/>
      <c r="E11495" s="37"/>
      <c r="F11495" s="37"/>
      <c r="G11495" s="38"/>
      <c r="H11495" s="37"/>
      <c r="I11495" s="41"/>
      <c r="J11495" s="41"/>
      <c r="K11495" s="37"/>
      <c r="L11495" s="37"/>
      <c r="M11495" s="37"/>
      <c r="N11495" s="37"/>
      <c r="O11495" s="38"/>
    </row>
    <row r="11496" spans="2:15" x14ac:dyDescent="0.4">
      <c r="B11496" s="63"/>
      <c r="C11496" s="37"/>
      <c r="D11496" s="37"/>
      <c r="E11496" s="37"/>
      <c r="F11496" s="37"/>
      <c r="G11496" s="38"/>
      <c r="H11496" s="37"/>
      <c r="I11496" s="41"/>
      <c r="J11496" s="41"/>
      <c r="K11496" s="37"/>
      <c r="L11496" s="37"/>
      <c r="M11496" s="37"/>
      <c r="N11496" s="37"/>
      <c r="O11496" s="38"/>
    </row>
    <row r="11497" spans="2:15" x14ac:dyDescent="0.4">
      <c r="B11497" s="63"/>
      <c r="C11497" s="37"/>
      <c r="D11497" s="37"/>
      <c r="E11497" s="37"/>
      <c r="F11497" s="37"/>
      <c r="G11497" s="38"/>
      <c r="H11497" s="37"/>
      <c r="I11497" s="41"/>
      <c r="J11497" s="41"/>
      <c r="K11497" s="37"/>
      <c r="L11497" s="37"/>
      <c r="M11497" s="37"/>
      <c r="N11497" s="37"/>
      <c r="O11497" s="38"/>
    </row>
    <row r="11498" spans="2:15" x14ac:dyDescent="0.4">
      <c r="B11498" s="63"/>
      <c r="C11498" s="37"/>
      <c r="D11498" s="37"/>
      <c r="E11498" s="37"/>
      <c r="F11498" s="37"/>
      <c r="G11498" s="38"/>
      <c r="H11498" s="37"/>
      <c r="I11498" s="41"/>
      <c r="J11498" s="41"/>
      <c r="K11498" s="37"/>
      <c r="L11498" s="37"/>
      <c r="M11498" s="37"/>
      <c r="N11498" s="37"/>
      <c r="O11498" s="38"/>
    </row>
    <row r="11499" spans="2:15" x14ac:dyDescent="0.4">
      <c r="B11499" s="63"/>
      <c r="C11499" s="37"/>
      <c r="D11499" s="37"/>
      <c r="E11499" s="37"/>
      <c r="F11499" s="37"/>
      <c r="G11499" s="38"/>
      <c r="H11499" s="37"/>
      <c r="I11499" s="41"/>
      <c r="J11499" s="41"/>
      <c r="K11499" s="37"/>
      <c r="L11499" s="37"/>
      <c r="M11499" s="37"/>
      <c r="N11499" s="37"/>
      <c r="O11499" s="38"/>
    </row>
    <row r="11500" spans="2:15" x14ac:dyDescent="0.4">
      <c r="B11500" s="63"/>
      <c r="C11500" s="37"/>
      <c r="D11500" s="37"/>
      <c r="E11500" s="37"/>
      <c r="F11500" s="37"/>
      <c r="G11500" s="38"/>
      <c r="H11500" s="37"/>
      <c r="I11500" s="41"/>
      <c r="J11500" s="41"/>
      <c r="K11500" s="37"/>
      <c r="L11500" s="37"/>
      <c r="M11500" s="37"/>
      <c r="N11500" s="37"/>
      <c r="O11500" s="38"/>
    </row>
    <row r="11501" spans="2:15" x14ac:dyDescent="0.4">
      <c r="B11501" s="63"/>
      <c r="C11501" s="37"/>
      <c r="D11501" s="37"/>
      <c r="E11501" s="37"/>
      <c r="F11501" s="37"/>
      <c r="G11501" s="38"/>
      <c r="H11501" s="37"/>
      <c r="I11501" s="41"/>
      <c r="J11501" s="41"/>
      <c r="K11501" s="37"/>
      <c r="L11501" s="37"/>
      <c r="M11501" s="37"/>
      <c r="N11501" s="37"/>
      <c r="O11501" s="38"/>
    </row>
    <row r="11502" spans="2:15" x14ac:dyDescent="0.4">
      <c r="B11502" s="63"/>
      <c r="C11502" s="37"/>
      <c r="D11502" s="37"/>
      <c r="E11502" s="37"/>
      <c r="F11502" s="37"/>
      <c r="G11502" s="38"/>
      <c r="H11502" s="37"/>
      <c r="I11502" s="41"/>
      <c r="J11502" s="41"/>
      <c r="K11502" s="37"/>
      <c r="L11502" s="37"/>
      <c r="M11502" s="37"/>
      <c r="N11502" s="37"/>
      <c r="O11502" s="38"/>
    </row>
    <row r="11503" spans="2:15" x14ac:dyDescent="0.4">
      <c r="B11503" s="63"/>
      <c r="C11503" s="37"/>
      <c r="D11503" s="37"/>
      <c r="E11503" s="37"/>
      <c r="F11503" s="37"/>
      <c r="G11503" s="38"/>
      <c r="H11503" s="37"/>
      <c r="I11503" s="41"/>
      <c r="J11503" s="41"/>
      <c r="K11503" s="37"/>
      <c r="L11503" s="37"/>
      <c r="M11503" s="37"/>
      <c r="N11503" s="37"/>
      <c r="O11503" s="38"/>
    </row>
    <row r="11504" spans="2:15" x14ac:dyDescent="0.4">
      <c r="B11504" s="63"/>
      <c r="C11504" s="37"/>
      <c r="D11504" s="37"/>
      <c r="E11504" s="37"/>
      <c r="F11504" s="37"/>
      <c r="G11504" s="38"/>
      <c r="H11504" s="37"/>
      <c r="I11504" s="41"/>
      <c r="J11504" s="41"/>
      <c r="K11504" s="37"/>
      <c r="L11504" s="37"/>
      <c r="M11504" s="37"/>
      <c r="N11504" s="37"/>
      <c r="O11504" s="38"/>
    </row>
    <row r="11505" spans="2:15" x14ac:dyDescent="0.4">
      <c r="B11505" s="63"/>
      <c r="C11505" s="37"/>
      <c r="D11505" s="37"/>
      <c r="E11505" s="37"/>
      <c r="F11505" s="37"/>
      <c r="G11505" s="38"/>
      <c r="H11505" s="37"/>
      <c r="I11505" s="41"/>
      <c r="J11505" s="41"/>
      <c r="K11505" s="37"/>
      <c r="L11505" s="37"/>
      <c r="M11505" s="37"/>
      <c r="N11505" s="37"/>
      <c r="O11505" s="38"/>
    </row>
    <row r="11506" spans="2:15" x14ac:dyDescent="0.4">
      <c r="B11506" s="63"/>
      <c r="C11506" s="37"/>
      <c r="D11506" s="37"/>
      <c r="E11506" s="37"/>
      <c r="F11506" s="37"/>
      <c r="G11506" s="38"/>
      <c r="H11506" s="37"/>
      <c r="I11506" s="41"/>
      <c r="J11506" s="41"/>
      <c r="K11506" s="37"/>
      <c r="L11506" s="37"/>
      <c r="M11506" s="37"/>
      <c r="N11506" s="37"/>
      <c r="O11506" s="38"/>
    </row>
    <row r="11507" spans="2:15" x14ac:dyDescent="0.4">
      <c r="B11507" s="63"/>
      <c r="C11507" s="37"/>
      <c r="D11507" s="37"/>
      <c r="E11507" s="37"/>
      <c r="F11507" s="37"/>
      <c r="G11507" s="38"/>
      <c r="H11507" s="37"/>
      <c r="I11507" s="41"/>
      <c r="J11507" s="41"/>
      <c r="K11507" s="37"/>
      <c r="L11507" s="37"/>
      <c r="M11507" s="37"/>
      <c r="N11507" s="37"/>
      <c r="O11507" s="38"/>
    </row>
    <row r="11508" spans="2:15" x14ac:dyDescent="0.4">
      <c r="B11508" s="63"/>
      <c r="C11508" s="37"/>
      <c r="D11508" s="37"/>
      <c r="E11508" s="37"/>
      <c r="F11508" s="37"/>
      <c r="G11508" s="38"/>
      <c r="H11508" s="37"/>
      <c r="I11508" s="41"/>
      <c r="J11508" s="41"/>
      <c r="K11508" s="37"/>
      <c r="L11508" s="37"/>
      <c r="M11508" s="37"/>
      <c r="N11508" s="37"/>
      <c r="O11508" s="38"/>
    </row>
    <row r="11509" spans="2:15" x14ac:dyDescent="0.4">
      <c r="B11509" s="63"/>
      <c r="C11509" s="37"/>
      <c r="D11509" s="37"/>
      <c r="E11509" s="37"/>
      <c r="F11509" s="37"/>
      <c r="G11509" s="38"/>
      <c r="H11509" s="37"/>
      <c r="I11509" s="41"/>
      <c r="J11509" s="41"/>
      <c r="K11509" s="37"/>
      <c r="L11509" s="37"/>
      <c r="M11509" s="37"/>
      <c r="N11509" s="37"/>
      <c r="O11509" s="38"/>
    </row>
    <row r="11510" spans="2:15" x14ac:dyDescent="0.4">
      <c r="B11510" s="63"/>
      <c r="C11510" s="37"/>
      <c r="D11510" s="37"/>
      <c r="E11510" s="37"/>
      <c r="F11510" s="37"/>
      <c r="G11510" s="38"/>
      <c r="H11510" s="37"/>
      <c r="I11510" s="41"/>
      <c r="J11510" s="41"/>
      <c r="K11510" s="37"/>
      <c r="L11510" s="37"/>
      <c r="M11510" s="37"/>
      <c r="N11510" s="37"/>
      <c r="O11510" s="38"/>
    </row>
    <row r="11511" spans="2:15" x14ac:dyDescent="0.4">
      <c r="B11511" s="63"/>
      <c r="C11511" s="37"/>
      <c r="D11511" s="37"/>
      <c r="E11511" s="37"/>
      <c r="F11511" s="37"/>
      <c r="G11511" s="38"/>
      <c r="H11511" s="37"/>
      <c r="I11511" s="41"/>
      <c r="J11511" s="41"/>
      <c r="K11511" s="37"/>
      <c r="L11511" s="37"/>
      <c r="M11511" s="37"/>
      <c r="N11511" s="37"/>
      <c r="O11511" s="38"/>
    </row>
    <row r="11512" spans="2:15" x14ac:dyDescent="0.4">
      <c r="B11512" s="63"/>
      <c r="C11512" s="37"/>
      <c r="D11512" s="37"/>
      <c r="E11512" s="37"/>
      <c r="F11512" s="37"/>
      <c r="G11512" s="38"/>
      <c r="H11512" s="37"/>
      <c r="I11512" s="41"/>
      <c r="J11512" s="41"/>
      <c r="K11512" s="37"/>
      <c r="L11512" s="37"/>
      <c r="M11512" s="37"/>
      <c r="N11512" s="37"/>
      <c r="O11512" s="38"/>
    </row>
    <row r="11513" spans="2:15" x14ac:dyDescent="0.4">
      <c r="B11513" s="63"/>
      <c r="C11513" s="37"/>
      <c r="D11513" s="37"/>
      <c r="E11513" s="37"/>
      <c r="F11513" s="37"/>
      <c r="G11513" s="38"/>
      <c r="H11513" s="37"/>
      <c r="I11513" s="41"/>
      <c r="J11513" s="41"/>
      <c r="K11513" s="37"/>
      <c r="L11513" s="37"/>
      <c r="M11513" s="37"/>
      <c r="N11513" s="37"/>
      <c r="O11513" s="38"/>
    </row>
    <row r="11514" spans="2:15" x14ac:dyDescent="0.4">
      <c r="B11514" s="63"/>
      <c r="C11514" s="37"/>
      <c r="D11514" s="37"/>
      <c r="E11514" s="37"/>
      <c r="F11514" s="37"/>
      <c r="G11514" s="38"/>
      <c r="H11514" s="37"/>
      <c r="I11514" s="41"/>
      <c r="J11514" s="41"/>
      <c r="K11514" s="37"/>
      <c r="L11514" s="37"/>
      <c r="M11514" s="37"/>
      <c r="N11514" s="37"/>
      <c r="O11514" s="38"/>
    </row>
    <row r="11515" spans="2:15" x14ac:dyDescent="0.4">
      <c r="B11515" s="63"/>
      <c r="C11515" s="37"/>
      <c r="D11515" s="37"/>
      <c r="E11515" s="37"/>
      <c r="F11515" s="37"/>
      <c r="G11515" s="38"/>
      <c r="H11515" s="37"/>
      <c r="I11515" s="41"/>
      <c r="J11515" s="41"/>
      <c r="K11515" s="37"/>
      <c r="L11515" s="37"/>
      <c r="M11515" s="37"/>
      <c r="N11515" s="37"/>
      <c r="O11515" s="38"/>
    </row>
    <row r="11516" spans="2:15" x14ac:dyDescent="0.4">
      <c r="B11516" s="63"/>
      <c r="C11516" s="37"/>
      <c r="D11516" s="37"/>
      <c r="E11516" s="37"/>
      <c r="F11516" s="37"/>
      <c r="G11516" s="38"/>
      <c r="H11516" s="37"/>
      <c r="I11516" s="41"/>
      <c r="J11516" s="41"/>
      <c r="K11516" s="37"/>
      <c r="L11516" s="37"/>
      <c r="M11516" s="37"/>
      <c r="N11516" s="37"/>
      <c r="O11516" s="38"/>
    </row>
    <row r="11517" spans="2:15" x14ac:dyDescent="0.4">
      <c r="B11517" s="63"/>
      <c r="C11517" s="37"/>
      <c r="D11517" s="37"/>
      <c r="E11517" s="37"/>
      <c r="F11517" s="37"/>
      <c r="G11517" s="38"/>
      <c r="H11517" s="37"/>
      <c r="I11517" s="41"/>
      <c r="J11517" s="41"/>
      <c r="K11517" s="37"/>
      <c r="L11517" s="37"/>
      <c r="M11517" s="37"/>
      <c r="N11517" s="37"/>
      <c r="O11517" s="38"/>
    </row>
    <row r="11518" spans="2:15" x14ac:dyDescent="0.4">
      <c r="B11518" s="63"/>
      <c r="C11518" s="37"/>
      <c r="D11518" s="37"/>
      <c r="E11518" s="37"/>
      <c r="F11518" s="37"/>
      <c r="G11518" s="38"/>
      <c r="H11518" s="37"/>
      <c r="I11518" s="41"/>
      <c r="J11518" s="41"/>
      <c r="K11518" s="37"/>
      <c r="L11518" s="37"/>
      <c r="M11518" s="37"/>
      <c r="N11518" s="37"/>
      <c r="O11518" s="38"/>
    </row>
    <row r="11519" spans="2:15" x14ac:dyDescent="0.4">
      <c r="B11519" s="63"/>
      <c r="C11519" s="37"/>
      <c r="D11519" s="37"/>
      <c r="E11519" s="37"/>
      <c r="F11519" s="37"/>
      <c r="G11519" s="38"/>
      <c r="H11519" s="37"/>
      <c r="I11519" s="41"/>
      <c r="J11519" s="41"/>
      <c r="K11519" s="37"/>
      <c r="L11519" s="37"/>
      <c r="M11519" s="37"/>
      <c r="N11519" s="37"/>
      <c r="O11519" s="38"/>
    </row>
    <row r="11520" spans="2:15" x14ac:dyDescent="0.4">
      <c r="B11520" s="63"/>
      <c r="C11520" s="37"/>
      <c r="D11520" s="37"/>
      <c r="E11520" s="37"/>
      <c r="F11520" s="37"/>
      <c r="G11520" s="38"/>
      <c r="H11520" s="37"/>
      <c r="I11520" s="41"/>
      <c r="J11520" s="41"/>
      <c r="K11520" s="37"/>
      <c r="L11520" s="37"/>
      <c r="M11520" s="37"/>
      <c r="N11520" s="37"/>
      <c r="O11520" s="38"/>
    </row>
    <row r="11521" spans="2:15" x14ac:dyDescent="0.4">
      <c r="B11521" s="63"/>
      <c r="C11521" s="37"/>
      <c r="D11521" s="37"/>
      <c r="E11521" s="37"/>
      <c r="F11521" s="37"/>
      <c r="G11521" s="38"/>
      <c r="H11521" s="37"/>
      <c r="I11521" s="41"/>
      <c r="J11521" s="41"/>
      <c r="K11521" s="37"/>
      <c r="L11521" s="37"/>
      <c r="M11521" s="37"/>
      <c r="N11521" s="37"/>
      <c r="O11521" s="38"/>
    </row>
    <row r="11522" spans="2:15" x14ac:dyDescent="0.4">
      <c r="B11522" s="63"/>
      <c r="C11522" s="37"/>
      <c r="D11522" s="37"/>
      <c r="E11522" s="37"/>
      <c r="F11522" s="37"/>
      <c r="G11522" s="38"/>
      <c r="H11522" s="37"/>
      <c r="I11522" s="41"/>
      <c r="J11522" s="41"/>
      <c r="K11522" s="37"/>
      <c r="L11522" s="37"/>
      <c r="M11522" s="37"/>
      <c r="N11522" s="37"/>
      <c r="O11522" s="38"/>
    </row>
    <row r="11523" spans="2:15" x14ac:dyDescent="0.4">
      <c r="B11523" s="63"/>
      <c r="C11523" s="37"/>
      <c r="D11523" s="37"/>
      <c r="E11523" s="37"/>
      <c r="F11523" s="37"/>
      <c r="G11523" s="38"/>
      <c r="H11523" s="37"/>
      <c r="I11523" s="41"/>
      <c r="J11523" s="41"/>
      <c r="K11523" s="37"/>
      <c r="L11523" s="37"/>
      <c r="M11523" s="37"/>
      <c r="N11523" s="37"/>
      <c r="O11523" s="38"/>
    </row>
    <row r="11524" spans="2:15" x14ac:dyDescent="0.4">
      <c r="B11524" s="63"/>
      <c r="C11524" s="37"/>
      <c r="D11524" s="37"/>
      <c r="E11524" s="37"/>
      <c r="F11524" s="37"/>
      <c r="G11524" s="38"/>
      <c r="H11524" s="37"/>
      <c r="I11524" s="41"/>
      <c r="J11524" s="41"/>
      <c r="K11524" s="37"/>
      <c r="L11524" s="37"/>
      <c r="M11524" s="37"/>
      <c r="N11524" s="37"/>
      <c r="O11524" s="38"/>
    </row>
    <row r="11525" spans="2:15" x14ac:dyDescent="0.4">
      <c r="B11525" s="63"/>
      <c r="C11525" s="37"/>
      <c r="D11525" s="37"/>
      <c r="E11525" s="37"/>
      <c r="F11525" s="37"/>
      <c r="G11525" s="38"/>
      <c r="H11525" s="37"/>
      <c r="I11525" s="41"/>
      <c r="J11525" s="41"/>
      <c r="K11525" s="37"/>
      <c r="L11525" s="37"/>
      <c r="M11525" s="37"/>
      <c r="N11525" s="37"/>
      <c r="O11525" s="38"/>
    </row>
    <row r="11526" spans="2:15" x14ac:dyDescent="0.4">
      <c r="B11526" s="63"/>
      <c r="C11526" s="37"/>
      <c r="D11526" s="37"/>
      <c r="E11526" s="37"/>
      <c r="F11526" s="37"/>
      <c r="G11526" s="38"/>
      <c r="H11526" s="37"/>
      <c r="I11526" s="41"/>
      <c r="J11526" s="41"/>
      <c r="K11526" s="37"/>
      <c r="L11526" s="37"/>
      <c r="M11526" s="37"/>
      <c r="N11526" s="37"/>
      <c r="O11526" s="38"/>
    </row>
    <row r="11527" spans="2:15" x14ac:dyDescent="0.4">
      <c r="B11527" s="63"/>
      <c r="C11527" s="37"/>
      <c r="D11527" s="37"/>
      <c r="E11527" s="37"/>
      <c r="F11527" s="37"/>
      <c r="G11527" s="38"/>
      <c r="H11527" s="37"/>
      <c r="I11527" s="41"/>
      <c r="J11527" s="41"/>
      <c r="K11527" s="37"/>
      <c r="L11527" s="37"/>
      <c r="M11527" s="37"/>
      <c r="N11527" s="37"/>
      <c r="O11527" s="38"/>
    </row>
    <row r="11528" spans="2:15" x14ac:dyDescent="0.4">
      <c r="B11528" s="63"/>
      <c r="C11528" s="37"/>
      <c r="D11528" s="37"/>
      <c r="E11528" s="37"/>
      <c r="F11528" s="37"/>
      <c r="G11528" s="38"/>
      <c r="H11528" s="37"/>
      <c r="I11528" s="41"/>
      <c r="J11528" s="41"/>
      <c r="K11528" s="37"/>
      <c r="L11528" s="37"/>
      <c r="M11528" s="37"/>
      <c r="N11528" s="37"/>
      <c r="O11528" s="38"/>
    </row>
    <row r="11529" spans="2:15" x14ac:dyDescent="0.4">
      <c r="B11529" s="63"/>
      <c r="C11529" s="37"/>
      <c r="D11529" s="37"/>
      <c r="E11529" s="37"/>
      <c r="F11529" s="37"/>
      <c r="G11529" s="38"/>
      <c r="H11529" s="37"/>
      <c r="I11529" s="41"/>
      <c r="J11529" s="41"/>
      <c r="K11529" s="37"/>
      <c r="L11529" s="37"/>
      <c r="M11529" s="37"/>
      <c r="N11529" s="37"/>
      <c r="O11529" s="38"/>
    </row>
    <row r="11530" spans="2:15" x14ac:dyDescent="0.4">
      <c r="B11530" s="63"/>
      <c r="C11530" s="37"/>
      <c r="D11530" s="37"/>
      <c r="E11530" s="37"/>
      <c r="F11530" s="37"/>
      <c r="G11530" s="38"/>
      <c r="H11530" s="37"/>
      <c r="I11530" s="41"/>
      <c r="J11530" s="41"/>
      <c r="K11530" s="37"/>
      <c r="L11530" s="37"/>
      <c r="M11530" s="37"/>
      <c r="N11530" s="37"/>
      <c r="O11530" s="38"/>
    </row>
    <row r="11531" spans="2:15" x14ac:dyDescent="0.4">
      <c r="B11531" s="63"/>
      <c r="C11531" s="37"/>
      <c r="D11531" s="37"/>
      <c r="E11531" s="37"/>
      <c r="F11531" s="37"/>
      <c r="G11531" s="38"/>
      <c r="H11531" s="37"/>
      <c r="I11531" s="41"/>
      <c r="J11531" s="41"/>
      <c r="K11531" s="37"/>
      <c r="L11531" s="37"/>
      <c r="M11531" s="37"/>
      <c r="N11531" s="37"/>
      <c r="O11531" s="38"/>
    </row>
    <row r="11532" spans="2:15" x14ac:dyDescent="0.4">
      <c r="B11532" s="63"/>
      <c r="C11532" s="37"/>
      <c r="D11532" s="37"/>
      <c r="E11532" s="37"/>
      <c r="F11532" s="37"/>
      <c r="G11532" s="38"/>
      <c r="H11532" s="37"/>
      <c r="I11532" s="41"/>
      <c r="J11532" s="41"/>
      <c r="K11532" s="37"/>
      <c r="L11532" s="37"/>
      <c r="M11532" s="37"/>
      <c r="N11532" s="37"/>
      <c r="O11532" s="38"/>
    </row>
    <row r="11533" spans="2:15" x14ac:dyDescent="0.4">
      <c r="B11533" s="63"/>
      <c r="C11533" s="37"/>
      <c r="D11533" s="37"/>
      <c r="E11533" s="37"/>
      <c r="F11533" s="37"/>
      <c r="G11533" s="38"/>
      <c r="H11533" s="37"/>
      <c r="I11533" s="41"/>
      <c r="J11533" s="41"/>
      <c r="K11533" s="37"/>
      <c r="L11533" s="37"/>
      <c r="M11533" s="37"/>
      <c r="N11533" s="37"/>
      <c r="O11533" s="38"/>
    </row>
    <row r="11534" spans="2:15" x14ac:dyDescent="0.4">
      <c r="B11534" s="63"/>
      <c r="C11534" s="37"/>
      <c r="D11534" s="37"/>
      <c r="E11534" s="37"/>
      <c r="F11534" s="37"/>
      <c r="G11534" s="38"/>
      <c r="H11534" s="37"/>
      <c r="I11534" s="41"/>
      <c r="J11534" s="41"/>
      <c r="K11534" s="37"/>
      <c r="L11534" s="37"/>
      <c r="M11534" s="37"/>
      <c r="N11534" s="37"/>
      <c r="O11534" s="38"/>
    </row>
    <row r="11535" spans="2:15" x14ac:dyDescent="0.4">
      <c r="B11535" s="63"/>
      <c r="C11535" s="37"/>
      <c r="D11535" s="37"/>
      <c r="E11535" s="37"/>
      <c r="F11535" s="37"/>
      <c r="G11535" s="38"/>
      <c r="H11535" s="37"/>
      <c r="I11535" s="41"/>
      <c r="J11535" s="41"/>
      <c r="K11535" s="37"/>
      <c r="L11535" s="37"/>
      <c r="M11535" s="37"/>
      <c r="N11535" s="37"/>
      <c r="O11535" s="38"/>
    </row>
    <row r="11536" spans="2:15" x14ac:dyDescent="0.4">
      <c r="B11536" s="63"/>
      <c r="C11536" s="37"/>
      <c r="D11536" s="37"/>
      <c r="E11536" s="37"/>
      <c r="F11536" s="37"/>
      <c r="G11536" s="38"/>
      <c r="H11536" s="37"/>
      <c r="I11536" s="41"/>
      <c r="J11536" s="41"/>
      <c r="K11536" s="37"/>
      <c r="L11536" s="37"/>
      <c r="M11536" s="37"/>
      <c r="N11536" s="37"/>
      <c r="O11536" s="38"/>
    </row>
    <row r="11537" spans="2:15" x14ac:dyDescent="0.4">
      <c r="B11537" s="63"/>
      <c r="C11537" s="37"/>
      <c r="D11537" s="37"/>
      <c r="E11537" s="37"/>
      <c r="F11537" s="37"/>
      <c r="G11537" s="38"/>
      <c r="H11537" s="37"/>
      <c r="I11537" s="41"/>
      <c r="J11537" s="41"/>
      <c r="K11537" s="37"/>
      <c r="L11537" s="37"/>
      <c r="M11537" s="37"/>
      <c r="N11537" s="37"/>
      <c r="O11537" s="38"/>
    </row>
    <row r="11538" spans="2:15" x14ac:dyDescent="0.4">
      <c r="B11538" s="63"/>
      <c r="C11538" s="37"/>
      <c r="D11538" s="37"/>
      <c r="E11538" s="37"/>
      <c r="F11538" s="37"/>
      <c r="G11538" s="38"/>
      <c r="H11538" s="37"/>
      <c r="I11538" s="41"/>
      <c r="J11538" s="41"/>
      <c r="K11538" s="37"/>
      <c r="L11538" s="37"/>
      <c r="M11538" s="37"/>
      <c r="N11538" s="37"/>
      <c r="O11538" s="38"/>
    </row>
    <row r="11539" spans="2:15" x14ac:dyDescent="0.4">
      <c r="B11539" s="63"/>
      <c r="C11539" s="37"/>
      <c r="D11539" s="37"/>
      <c r="E11539" s="37"/>
      <c r="F11539" s="37"/>
      <c r="G11539" s="38"/>
      <c r="H11539" s="37"/>
      <c r="I11539" s="41"/>
      <c r="J11539" s="41"/>
      <c r="K11539" s="37"/>
      <c r="L11539" s="37"/>
      <c r="M11539" s="37"/>
      <c r="N11539" s="37"/>
      <c r="O11539" s="38"/>
    </row>
    <row r="11540" spans="2:15" x14ac:dyDescent="0.4">
      <c r="B11540" s="63"/>
      <c r="C11540" s="37"/>
      <c r="D11540" s="37"/>
      <c r="E11540" s="37"/>
      <c r="F11540" s="37"/>
      <c r="G11540" s="38"/>
      <c r="H11540" s="37"/>
      <c r="I11540" s="41"/>
      <c r="J11540" s="41"/>
      <c r="K11540" s="37"/>
      <c r="L11540" s="37"/>
      <c r="M11540" s="37"/>
      <c r="N11540" s="37"/>
      <c r="O11540" s="38"/>
    </row>
    <row r="11541" spans="2:15" x14ac:dyDescent="0.4">
      <c r="B11541" s="63"/>
      <c r="C11541" s="37"/>
      <c r="D11541" s="37"/>
      <c r="E11541" s="37"/>
      <c r="F11541" s="37"/>
      <c r="G11541" s="38"/>
      <c r="H11541" s="37"/>
      <c r="I11541" s="41"/>
      <c r="J11541" s="41"/>
      <c r="K11541" s="37"/>
      <c r="L11541" s="37"/>
      <c r="M11541" s="37"/>
      <c r="N11541" s="37"/>
      <c r="O11541" s="38"/>
    </row>
    <row r="11542" spans="2:15" x14ac:dyDescent="0.4">
      <c r="B11542" s="63"/>
      <c r="C11542" s="37"/>
      <c r="D11542" s="37"/>
      <c r="E11542" s="37"/>
      <c r="F11542" s="37"/>
      <c r="G11542" s="38"/>
      <c r="H11542" s="37"/>
      <c r="I11542" s="41"/>
      <c r="J11542" s="41"/>
      <c r="K11542" s="37"/>
      <c r="L11542" s="37"/>
      <c r="M11542" s="37"/>
      <c r="N11542" s="37"/>
      <c r="O11542" s="38"/>
    </row>
    <row r="11543" spans="2:15" x14ac:dyDescent="0.4">
      <c r="B11543" s="63"/>
      <c r="C11543" s="37"/>
      <c r="D11543" s="37"/>
      <c r="E11543" s="37"/>
      <c r="F11543" s="37"/>
      <c r="G11543" s="38"/>
      <c r="H11543" s="37"/>
      <c r="I11543" s="41"/>
      <c r="J11543" s="41"/>
      <c r="K11543" s="37"/>
      <c r="L11543" s="37"/>
      <c r="M11543" s="37"/>
      <c r="N11543" s="37"/>
      <c r="O11543" s="38"/>
    </row>
    <row r="11544" spans="2:15" x14ac:dyDescent="0.4">
      <c r="B11544" s="63"/>
      <c r="C11544" s="37"/>
      <c r="D11544" s="37"/>
      <c r="E11544" s="37"/>
      <c r="F11544" s="37"/>
      <c r="G11544" s="38"/>
      <c r="H11544" s="37"/>
      <c r="I11544" s="41"/>
      <c r="J11544" s="41"/>
      <c r="K11544" s="37"/>
      <c r="L11544" s="37"/>
      <c r="M11544" s="37"/>
      <c r="N11544" s="37"/>
      <c r="O11544" s="38"/>
    </row>
    <row r="11545" spans="2:15" x14ac:dyDescent="0.4">
      <c r="B11545" s="63"/>
      <c r="C11545" s="37"/>
      <c r="D11545" s="37"/>
      <c r="E11545" s="37"/>
      <c r="F11545" s="37"/>
      <c r="G11545" s="38"/>
      <c r="H11545" s="37"/>
      <c r="I11545" s="41"/>
      <c r="J11545" s="41"/>
      <c r="K11545" s="37"/>
      <c r="L11545" s="37"/>
      <c r="M11545" s="37"/>
      <c r="N11545" s="37"/>
      <c r="O11545" s="38"/>
    </row>
    <row r="11546" spans="2:15" x14ac:dyDescent="0.4">
      <c r="B11546" s="63"/>
      <c r="C11546" s="37"/>
      <c r="D11546" s="37"/>
      <c r="E11546" s="37"/>
      <c r="F11546" s="37"/>
      <c r="G11546" s="38"/>
      <c r="H11546" s="37"/>
      <c r="I11546" s="41"/>
      <c r="J11546" s="41"/>
      <c r="K11546" s="37"/>
      <c r="L11546" s="37"/>
      <c r="M11546" s="37"/>
      <c r="N11546" s="37"/>
      <c r="O11546" s="38"/>
    </row>
    <row r="11547" spans="2:15" x14ac:dyDescent="0.4">
      <c r="B11547" s="63"/>
      <c r="C11547" s="37"/>
      <c r="D11547" s="37"/>
      <c r="E11547" s="37"/>
      <c r="F11547" s="37"/>
      <c r="G11547" s="38"/>
      <c r="H11547" s="37"/>
      <c r="I11547" s="41"/>
      <c r="J11547" s="41"/>
      <c r="K11547" s="37"/>
      <c r="L11547" s="37"/>
      <c r="M11547" s="37"/>
      <c r="N11547" s="37"/>
      <c r="O11547" s="38"/>
    </row>
    <row r="11548" spans="2:15" x14ac:dyDescent="0.4">
      <c r="B11548" s="63"/>
      <c r="C11548" s="37"/>
      <c r="D11548" s="37"/>
      <c r="E11548" s="37"/>
      <c r="F11548" s="37"/>
      <c r="G11548" s="38"/>
      <c r="H11548" s="37"/>
      <c r="I11548" s="41"/>
      <c r="J11548" s="41"/>
      <c r="K11548" s="37"/>
      <c r="L11548" s="37"/>
      <c r="M11548" s="37"/>
      <c r="N11548" s="37"/>
      <c r="O11548" s="38"/>
    </row>
    <row r="11549" spans="2:15" x14ac:dyDescent="0.4">
      <c r="B11549" s="63"/>
      <c r="C11549" s="37"/>
      <c r="D11549" s="37"/>
      <c r="E11549" s="37"/>
      <c r="F11549" s="37"/>
      <c r="G11549" s="38"/>
      <c r="H11549" s="37"/>
      <c r="I11549" s="41"/>
      <c r="J11549" s="41"/>
      <c r="K11549" s="37"/>
      <c r="L11549" s="37"/>
      <c r="M11549" s="37"/>
      <c r="N11549" s="37"/>
      <c r="O11549" s="38"/>
    </row>
    <row r="11550" spans="2:15" x14ac:dyDescent="0.4">
      <c r="B11550" s="63"/>
      <c r="C11550" s="37"/>
      <c r="D11550" s="37"/>
      <c r="E11550" s="37"/>
      <c r="F11550" s="37"/>
      <c r="G11550" s="38"/>
      <c r="H11550" s="37"/>
      <c r="I11550" s="41"/>
      <c r="J11550" s="41"/>
      <c r="K11550" s="37"/>
      <c r="L11550" s="37"/>
      <c r="M11550" s="37"/>
      <c r="N11550" s="37"/>
      <c r="O11550" s="38"/>
    </row>
    <row r="11551" spans="2:15" x14ac:dyDescent="0.4">
      <c r="B11551" s="63"/>
      <c r="C11551" s="37"/>
      <c r="D11551" s="37"/>
      <c r="E11551" s="37"/>
      <c r="F11551" s="37"/>
      <c r="G11551" s="38"/>
      <c r="H11551" s="37"/>
      <c r="I11551" s="41"/>
      <c r="J11551" s="41"/>
      <c r="K11551" s="37"/>
      <c r="L11551" s="37"/>
      <c r="M11551" s="37"/>
      <c r="N11551" s="37"/>
      <c r="O11551" s="38"/>
    </row>
    <row r="11552" spans="2:15" x14ac:dyDescent="0.4">
      <c r="B11552" s="63"/>
      <c r="C11552" s="37"/>
      <c r="D11552" s="37"/>
      <c r="E11552" s="37"/>
      <c r="F11552" s="37"/>
      <c r="G11552" s="38"/>
      <c r="H11552" s="37"/>
      <c r="I11552" s="41"/>
      <c r="J11552" s="41"/>
      <c r="K11552" s="37"/>
      <c r="L11552" s="37"/>
      <c r="M11552" s="37"/>
      <c r="N11552" s="37"/>
      <c r="O11552" s="38"/>
    </row>
    <row r="11553" spans="2:15" x14ac:dyDescent="0.4">
      <c r="B11553" s="63"/>
      <c r="C11553" s="37"/>
      <c r="D11553" s="37"/>
      <c r="E11553" s="37"/>
      <c r="F11553" s="37"/>
      <c r="G11553" s="38"/>
      <c r="H11553" s="37"/>
      <c r="I11553" s="41"/>
      <c r="J11553" s="41"/>
      <c r="K11553" s="37"/>
      <c r="L11553" s="37"/>
      <c r="M11553" s="37"/>
      <c r="N11553" s="37"/>
      <c r="O11553" s="38"/>
    </row>
    <row r="11554" spans="2:15" x14ac:dyDescent="0.4">
      <c r="B11554" s="63"/>
      <c r="C11554" s="37"/>
      <c r="D11554" s="37"/>
      <c r="E11554" s="37"/>
      <c r="F11554" s="37"/>
      <c r="G11554" s="38"/>
      <c r="H11554" s="37"/>
      <c r="I11554" s="41"/>
      <c r="J11554" s="41"/>
      <c r="K11554" s="37"/>
      <c r="L11554" s="37"/>
      <c r="M11554" s="37"/>
      <c r="N11554" s="37"/>
      <c r="O11554" s="38"/>
    </row>
    <row r="11555" spans="2:15" x14ac:dyDescent="0.4">
      <c r="B11555" s="63"/>
      <c r="C11555" s="37"/>
      <c r="D11555" s="37"/>
      <c r="E11555" s="37"/>
      <c r="F11555" s="37"/>
      <c r="G11555" s="38"/>
      <c r="H11555" s="37"/>
      <c r="I11555" s="41"/>
      <c r="J11555" s="41"/>
      <c r="K11555" s="37"/>
      <c r="L11555" s="37"/>
      <c r="M11555" s="37"/>
      <c r="N11555" s="37"/>
      <c r="O11555" s="38"/>
    </row>
    <row r="11556" spans="2:15" x14ac:dyDescent="0.4">
      <c r="B11556" s="63"/>
      <c r="C11556" s="37"/>
      <c r="D11556" s="37"/>
      <c r="E11556" s="37"/>
      <c r="F11556" s="37"/>
      <c r="G11556" s="38"/>
      <c r="H11556" s="37"/>
      <c r="I11556" s="41"/>
      <c r="J11556" s="41"/>
      <c r="K11556" s="37"/>
      <c r="L11556" s="37"/>
      <c r="M11556" s="37"/>
      <c r="N11556" s="37"/>
      <c r="O11556" s="38"/>
    </row>
    <row r="11557" spans="2:15" x14ac:dyDescent="0.4">
      <c r="B11557" s="63"/>
      <c r="C11557" s="37"/>
      <c r="D11557" s="37"/>
      <c r="E11557" s="37"/>
      <c r="F11557" s="37"/>
      <c r="G11557" s="38"/>
      <c r="H11557" s="37"/>
      <c r="I11557" s="41"/>
      <c r="J11557" s="41"/>
      <c r="K11557" s="37"/>
      <c r="L11557" s="37"/>
      <c r="M11557" s="37"/>
      <c r="N11557" s="37"/>
      <c r="O11557" s="38"/>
    </row>
    <row r="11558" spans="2:15" x14ac:dyDescent="0.4">
      <c r="B11558" s="63"/>
      <c r="C11558" s="37"/>
      <c r="D11558" s="37"/>
      <c r="E11558" s="37"/>
      <c r="F11558" s="37"/>
      <c r="G11558" s="38"/>
      <c r="H11558" s="37"/>
      <c r="I11558" s="41"/>
      <c r="J11558" s="41"/>
      <c r="K11558" s="37"/>
      <c r="L11558" s="37"/>
      <c r="M11558" s="37"/>
      <c r="N11558" s="37"/>
      <c r="O11558" s="38"/>
    </row>
    <row r="11559" spans="2:15" x14ac:dyDescent="0.4">
      <c r="B11559" s="63"/>
      <c r="C11559" s="37"/>
      <c r="D11559" s="37"/>
      <c r="E11559" s="37"/>
      <c r="F11559" s="37"/>
      <c r="G11559" s="38"/>
      <c r="H11559" s="37"/>
      <c r="I11559" s="41"/>
      <c r="J11559" s="41"/>
      <c r="K11559" s="37"/>
      <c r="L11559" s="37"/>
      <c r="M11559" s="37"/>
      <c r="N11559" s="37"/>
      <c r="O11559" s="38"/>
    </row>
    <row r="11560" spans="2:15" x14ac:dyDescent="0.4">
      <c r="B11560" s="63"/>
      <c r="C11560" s="37"/>
      <c r="D11560" s="37"/>
      <c r="E11560" s="37"/>
      <c r="F11560" s="37"/>
      <c r="G11560" s="38"/>
      <c r="H11560" s="37"/>
      <c r="I11560" s="41"/>
      <c r="J11560" s="41"/>
      <c r="K11560" s="37"/>
      <c r="L11560" s="37"/>
      <c r="M11560" s="37"/>
      <c r="N11560" s="37"/>
      <c r="O11560" s="38"/>
    </row>
    <row r="11561" spans="2:15" x14ac:dyDescent="0.4">
      <c r="B11561" s="63"/>
      <c r="C11561" s="37"/>
      <c r="D11561" s="37"/>
      <c r="E11561" s="37"/>
      <c r="F11561" s="37"/>
      <c r="G11561" s="38"/>
      <c r="H11561" s="37"/>
      <c r="I11561" s="41"/>
      <c r="J11561" s="41"/>
      <c r="K11561" s="37"/>
      <c r="L11561" s="37"/>
      <c r="M11561" s="37"/>
      <c r="N11561" s="37"/>
      <c r="O11561" s="38"/>
    </row>
    <row r="11562" spans="2:15" x14ac:dyDescent="0.4">
      <c r="B11562" s="63"/>
      <c r="C11562" s="37"/>
      <c r="D11562" s="37"/>
      <c r="E11562" s="37"/>
      <c r="F11562" s="37"/>
      <c r="G11562" s="38"/>
      <c r="H11562" s="37"/>
      <c r="I11562" s="41"/>
      <c r="J11562" s="41"/>
      <c r="K11562" s="37"/>
      <c r="L11562" s="37"/>
      <c r="M11562" s="37"/>
      <c r="N11562" s="37"/>
      <c r="O11562" s="38"/>
    </row>
    <row r="11563" spans="2:15" x14ac:dyDescent="0.4">
      <c r="B11563" s="63"/>
      <c r="C11563" s="37"/>
      <c r="D11563" s="37"/>
      <c r="E11563" s="37"/>
      <c r="F11563" s="37"/>
      <c r="G11563" s="38"/>
      <c r="H11563" s="37"/>
      <c r="I11563" s="41"/>
      <c r="J11563" s="41"/>
      <c r="K11563" s="37"/>
      <c r="L11563" s="37"/>
      <c r="M11563" s="37"/>
      <c r="N11563" s="37"/>
      <c r="O11563" s="38"/>
    </row>
    <row r="11564" spans="2:15" x14ac:dyDescent="0.4">
      <c r="B11564" s="63"/>
      <c r="C11564" s="37"/>
      <c r="D11564" s="37"/>
      <c r="E11564" s="37"/>
      <c r="F11564" s="37"/>
      <c r="G11564" s="38"/>
      <c r="H11564" s="37"/>
      <c r="I11564" s="41"/>
      <c r="J11564" s="41"/>
      <c r="K11564" s="37"/>
      <c r="L11564" s="37"/>
      <c r="M11564" s="37"/>
      <c r="N11564" s="37"/>
      <c r="O11564" s="38"/>
    </row>
    <row r="11565" spans="2:15" x14ac:dyDescent="0.4">
      <c r="B11565" s="63"/>
      <c r="C11565" s="37"/>
      <c r="D11565" s="37"/>
      <c r="E11565" s="37"/>
      <c r="F11565" s="37"/>
      <c r="G11565" s="38"/>
      <c r="H11565" s="37"/>
      <c r="I11565" s="41"/>
      <c r="J11565" s="41"/>
      <c r="K11565" s="37"/>
      <c r="L11565" s="37"/>
      <c r="M11565" s="37"/>
      <c r="N11565" s="37"/>
      <c r="O11565" s="38"/>
    </row>
    <row r="11566" spans="2:15" x14ac:dyDescent="0.4">
      <c r="B11566" s="63"/>
      <c r="C11566" s="37"/>
      <c r="D11566" s="37"/>
      <c r="E11566" s="37"/>
      <c r="F11566" s="37"/>
      <c r="G11566" s="38"/>
      <c r="H11566" s="37"/>
      <c r="I11566" s="41"/>
      <c r="J11566" s="41"/>
      <c r="K11566" s="37"/>
      <c r="L11566" s="37"/>
      <c r="M11566" s="37"/>
      <c r="N11566" s="37"/>
      <c r="O11566" s="38"/>
    </row>
    <row r="11567" spans="2:15" x14ac:dyDescent="0.4">
      <c r="B11567" s="63"/>
      <c r="C11567" s="37"/>
      <c r="D11567" s="37"/>
      <c r="E11567" s="37"/>
      <c r="F11567" s="37"/>
      <c r="G11567" s="38"/>
      <c r="H11567" s="37"/>
      <c r="I11567" s="41"/>
      <c r="J11567" s="41"/>
      <c r="K11567" s="37"/>
      <c r="L11567" s="37"/>
      <c r="M11567" s="37"/>
      <c r="N11567" s="37"/>
      <c r="O11567" s="38"/>
    </row>
    <row r="11568" spans="2:15" x14ac:dyDescent="0.4">
      <c r="B11568" s="63"/>
      <c r="C11568" s="37"/>
      <c r="D11568" s="37"/>
      <c r="E11568" s="37"/>
      <c r="F11568" s="37"/>
      <c r="G11568" s="38"/>
      <c r="H11568" s="37"/>
      <c r="I11568" s="41"/>
      <c r="J11568" s="41"/>
      <c r="K11568" s="37"/>
      <c r="L11568" s="37"/>
      <c r="M11568" s="37"/>
      <c r="N11568" s="37"/>
      <c r="O11568" s="38"/>
    </row>
    <row r="11569" spans="2:15" x14ac:dyDescent="0.4">
      <c r="B11569" s="63"/>
      <c r="C11569" s="37"/>
      <c r="D11569" s="37"/>
      <c r="E11569" s="37"/>
      <c r="F11569" s="37"/>
      <c r="G11569" s="38"/>
      <c r="H11569" s="37"/>
      <c r="I11569" s="41"/>
      <c r="J11569" s="41"/>
      <c r="K11569" s="37"/>
      <c r="L11569" s="37"/>
      <c r="M11569" s="37"/>
      <c r="N11569" s="37"/>
      <c r="O11569" s="38"/>
    </row>
    <row r="11570" spans="2:15" x14ac:dyDescent="0.4">
      <c r="B11570" s="63"/>
      <c r="C11570" s="37"/>
      <c r="D11570" s="37"/>
      <c r="E11570" s="37"/>
      <c r="F11570" s="37"/>
      <c r="G11570" s="38"/>
      <c r="H11570" s="37"/>
      <c r="I11570" s="41"/>
      <c r="J11570" s="41"/>
      <c r="K11570" s="37"/>
      <c r="L11570" s="37"/>
      <c r="M11570" s="37"/>
      <c r="N11570" s="37"/>
      <c r="O11570" s="38"/>
    </row>
    <row r="11571" spans="2:15" x14ac:dyDescent="0.4">
      <c r="B11571" s="63"/>
      <c r="C11571" s="37"/>
      <c r="D11571" s="37"/>
      <c r="E11571" s="37"/>
      <c r="F11571" s="37"/>
      <c r="G11571" s="38"/>
      <c r="H11571" s="37"/>
      <c r="I11571" s="41"/>
      <c r="J11571" s="41"/>
      <c r="K11571" s="37"/>
      <c r="L11571" s="37"/>
      <c r="M11571" s="37"/>
      <c r="N11571" s="37"/>
      <c r="O11571" s="38"/>
    </row>
    <row r="11572" spans="2:15" x14ac:dyDescent="0.4">
      <c r="B11572" s="63"/>
      <c r="C11572" s="37"/>
      <c r="D11572" s="37"/>
      <c r="E11572" s="37"/>
      <c r="F11572" s="37"/>
      <c r="G11572" s="38"/>
      <c r="H11572" s="37"/>
      <c r="I11572" s="41"/>
      <c r="J11572" s="41"/>
      <c r="K11572" s="37"/>
      <c r="L11572" s="37"/>
      <c r="M11572" s="37"/>
      <c r="N11572" s="37"/>
      <c r="O11572" s="38"/>
    </row>
    <row r="11573" spans="2:15" x14ac:dyDescent="0.4">
      <c r="B11573" s="63"/>
      <c r="C11573" s="37"/>
      <c r="D11573" s="37"/>
      <c r="E11573" s="37"/>
      <c r="F11573" s="37"/>
      <c r="G11573" s="38"/>
      <c r="H11573" s="37"/>
      <c r="I11573" s="41"/>
      <c r="J11573" s="41"/>
      <c r="K11573" s="37"/>
      <c r="L11573" s="37"/>
      <c r="M11573" s="37"/>
      <c r="N11573" s="37"/>
      <c r="O11573" s="38"/>
    </row>
    <row r="11574" spans="2:15" x14ac:dyDescent="0.4">
      <c r="B11574" s="63"/>
      <c r="C11574" s="37"/>
      <c r="D11574" s="37"/>
      <c r="E11574" s="37"/>
      <c r="F11574" s="37"/>
      <c r="G11574" s="38"/>
      <c r="H11574" s="37"/>
      <c r="I11574" s="41"/>
      <c r="J11574" s="41"/>
      <c r="K11574" s="37"/>
      <c r="L11574" s="37"/>
      <c r="M11574" s="37"/>
      <c r="N11574" s="37"/>
      <c r="O11574" s="38"/>
    </row>
    <row r="11575" spans="2:15" x14ac:dyDescent="0.4">
      <c r="B11575" s="63"/>
      <c r="C11575" s="37"/>
      <c r="D11575" s="37"/>
      <c r="E11575" s="37"/>
      <c r="F11575" s="37"/>
      <c r="G11575" s="38"/>
      <c r="H11575" s="37"/>
      <c r="I11575" s="41"/>
      <c r="J11575" s="41"/>
      <c r="K11575" s="37"/>
      <c r="L11575" s="37"/>
      <c r="M11575" s="37"/>
      <c r="N11575" s="37"/>
      <c r="O11575" s="38"/>
    </row>
    <row r="11576" spans="2:15" x14ac:dyDescent="0.4">
      <c r="B11576" s="63"/>
      <c r="C11576" s="37"/>
      <c r="D11576" s="37"/>
      <c r="E11576" s="37"/>
      <c r="F11576" s="37"/>
      <c r="G11576" s="38"/>
      <c r="H11576" s="37"/>
      <c r="I11576" s="41"/>
      <c r="J11576" s="41"/>
      <c r="K11576" s="37"/>
      <c r="L11576" s="37"/>
      <c r="M11576" s="37"/>
      <c r="N11576" s="37"/>
      <c r="O11576" s="38"/>
    </row>
    <row r="11577" spans="2:15" x14ac:dyDescent="0.4">
      <c r="B11577" s="63"/>
      <c r="C11577" s="37"/>
      <c r="D11577" s="37"/>
      <c r="E11577" s="37"/>
      <c r="F11577" s="37"/>
      <c r="G11577" s="38"/>
      <c r="H11577" s="37"/>
      <c r="I11577" s="41"/>
      <c r="J11577" s="41"/>
      <c r="K11577" s="37"/>
      <c r="L11577" s="37"/>
      <c r="M11577" s="37"/>
      <c r="N11577" s="37"/>
      <c r="O11577" s="38"/>
    </row>
    <row r="11578" spans="2:15" x14ac:dyDescent="0.4">
      <c r="B11578" s="63"/>
      <c r="C11578" s="37"/>
      <c r="D11578" s="37"/>
      <c r="E11578" s="37"/>
      <c r="F11578" s="37"/>
      <c r="G11578" s="38"/>
      <c r="H11578" s="37"/>
      <c r="I11578" s="41"/>
      <c r="J11578" s="41"/>
      <c r="K11578" s="37"/>
      <c r="L11578" s="37"/>
      <c r="M11578" s="37"/>
      <c r="N11578" s="37"/>
      <c r="O11578" s="38"/>
    </row>
    <row r="11579" spans="2:15" x14ac:dyDescent="0.4">
      <c r="B11579" s="63"/>
      <c r="C11579" s="37"/>
      <c r="D11579" s="37"/>
      <c r="E11579" s="37"/>
      <c r="F11579" s="37"/>
      <c r="G11579" s="38"/>
      <c r="H11579" s="37"/>
      <c r="I11579" s="41"/>
      <c r="J11579" s="41"/>
      <c r="K11579" s="37"/>
      <c r="L11579" s="37"/>
      <c r="M11579" s="37"/>
      <c r="N11579" s="37"/>
      <c r="O11579" s="38"/>
    </row>
    <row r="11580" spans="2:15" x14ac:dyDescent="0.4">
      <c r="B11580" s="63"/>
      <c r="C11580" s="37"/>
      <c r="D11580" s="37"/>
      <c r="E11580" s="37"/>
      <c r="F11580" s="37"/>
      <c r="G11580" s="38"/>
      <c r="H11580" s="37"/>
      <c r="I11580" s="41"/>
      <c r="J11580" s="41"/>
      <c r="K11580" s="37"/>
      <c r="L11580" s="37"/>
      <c r="M11580" s="37"/>
      <c r="N11580" s="37"/>
      <c r="O11580" s="38"/>
    </row>
    <row r="11581" spans="2:15" x14ac:dyDescent="0.4">
      <c r="B11581" s="63"/>
      <c r="C11581" s="37"/>
      <c r="D11581" s="37"/>
      <c r="E11581" s="37"/>
      <c r="F11581" s="37"/>
      <c r="G11581" s="38"/>
      <c r="H11581" s="37"/>
      <c r="I11581" s="41"/>
      <c r="J11581" s="41"/>
      <c r="K11581" s="37"/>
      <c r="L11581" s="37"/>
      <c r="M11581" s="37"/>
      <c r="N11581" s="37"/>
      <c r="O11581" s="38"/>
    </row>
    <row r="11582" spans="2:15" x14ac:dyDescent="0.4">
      <c r="B11582" s="63"/>
      <c r="C11582" s="37"/>
      <c r="D11582" s="37"/>
      <c r="E11582" s="37"/>
      <c r="F11582" s="37"/>
      <c r="G11582" s="38"/>
      <c r="H11582" s="37"/>
      <c r="I11582" s="41"/>
      <c r="J11582" s="41"/>
      <c r="K11582" s="37"/>
      <c r="L11582" s="37"/>
      <c r="M11582" s="37"/>
      <c r="N11582" s="37"/>
      <c r="O11582" s="38"/>
    </row>
    <row r="11583" spans="2:15" x14ac:dyDescent="0.4">
      <c r="B11583" s="63"/>
      <c r="C11583" s="37"/>
      <c r="D11583" s="37"/>
      <c r="E11583" s="37"/>
      <c r="F11583" s="37"/>
      <c r="G11583" s="38"/>
      <c r="H11583" s="37"/>
      <c r="I11583" s="41"/>
      <c r="J11583" s="41"/>
      <c r="K11583" s="37"/>
      <c r="L11583" s="37"/>
      <c r="M11583" s="37"/>
      <c r="N11583" s="37"/>
      <c r="O11583" s="38"/>
    </row>
    <row r="11584" spans="2:15" x14ac:dyDescent="0.4">
      <c r="B11584" s="63"/>
      <c r="C11584" s="37"/>
      <c r="D11584" s="37"/>
      <c r="E11584" s="37"/>
      <c r="F11584" s="37"/>
      <c r="G11584" s="38"/>
      <c r="H11584" s="37"/>
      <c r="I11584" s="41"/>
      <c r="J11584" s="41"/>
      <c r="K11584" s="37"/>
      <c r="L11584" s="37"/>
      <c r="M11584" s="37"/>
      <c r="N11584" s="37"/>
      <c r="O11584" s="38"/>
    </row>
    <row r="11585" spans="2:15" x14ac:dyDescent="0.4">
      <c r="B11585" s="63"/>
      <c r="C11585" s="37"/>
      <c r="D11585" s="37"/>
      <c r="E11585" s="37"/>
      <c r="F11585" s="37"/>
      <c r="G11585" s="38"/>
      <c r="H11585" s="37"/>
      <c r="I11585" s="41"/>
      <c r="J11585" s="41"/>
      <c r="K11585" s="37"/>
      <c r="L11585" s="37"/>
      <c r="M11585" s="37"/>
      <c r="N11585" s="37"/>
      <c r="O11585" s="38"/>
    </row>
    <row r="11586" spans="2:15" x14ac:dyDescent="0.4">
      <c r="B11586" s="63"/>
      <c r="C11586" s="37"/>
      <c r="D11586" s="37"/>
      <c r="E11586" s="37"/>
      <c r="F11586" s="37"/>
      <c r="G11586" s="38"/>
      <c r="H11586" s="37"/>
      <c r="I11586" s="41"/>
      <c r="J11586" s="41"/>
      <c r="K11586" s="37"/>
      <c r="L11586" s="37"/>
      <c r="M11586" s="37"/>
      <c r="N11586" s="37"/>
      <c r="O11586" s="38"/>
    </row>
    <row r="11587" spans="2:15" x14ac:dyDescent="0.4">
      <c r="B11587" s="63"/>
      <c r="C11587" s="37"/>
      <c r="D11587" s="37"/>
      <c r="E11587" s="37"/>
      <c r="F11587" s="37"/>
      <c r="G11587" s="38"/>
      <c r="H11587" s="37"/>
      <c r="I11587" s="41"/>
      <c r="J11587" s="41"/>
      <c r="K11587" s="37"/>
      <c r="L11587" s="37"/>
      <c r="M11587" s="37"/>
      <c r="N11587" s="37"/>
      <c r="O11587" s="38"/>
    </row>
    <row r="11588" spans="2:15" x14ac:dyDescent="0.4">
      <c r="B11588" s="63"/>
      <c r="C11588" s="37"/>
      <c r="D11588" s="37"/>
      <c r="E11588" s="37"/>
      <c r="F11588" s="37"/>
      <c r="G11588" s="38"/>
      <c r="H11588" s="37"/>
      <c r="I11588" s="41"/>
      <c r="J11588" s="41"/>
      <c r="K11588" s="37"/>
      <c r="L11588" s="37"/>
      <c r="M11588" s="37"/>
      <c r="N11588" s="37"/>
      <c r="O11588" s="38"/>
    </row>
    <row r="11589" spans="2:15" x14ac:dyDescent="0.4">
      <c r="B11589" s="63"/>
      <c r="C11589" s="37"/>
      <c r="D11589" s="37"/>
      <c r="E11589" s="37"/>
      <c r="F11589" s="37"/>
      <c r="G11589" s="38"/>
      <c r="H11589" s="37"/>
      <c r="I11589" s="41"/>
      <c r="J11589" s="41"/>
      <c r="K11589" s="37"/>
      <c r="L11589" s="37"/>
      <c r="M11589" s="37"/>
      <c r="N11589" s="37"/>
      <c r="O11589" s="38"/>
    </row>
    <row r="11590" spans="2:15" x14ac:dyDescent="0.4">
      <c r="B11590" s="63"/>
      <c r="C11590" s="37"/>
      <c r="D11590" s="37"/>
      <c r="E11590" s="37"/>
      <c r="F11590" s="37"/>
      <c r="G11590" s="38"/>
      <c r="H11590" s="37"/>
      <c r="I11590" s="41"/>
      <c r="J11590" s="41"/>
      <c r="K11590" s="37"/>
      <c r="L11590" s="37"/>
      <c r="M11590" s="37"/>
      <c r="N11590" s="37"/>
      <c r="O11590" s="38"/>
    </row>
    <row r="11591" spans="2:15" x14ac:dyDescent="0.4">
      <c r="B11591" s="63"/>
      <c r="C11591" s="37"/>
      <c r="D11591" s="37"/>
      <c r="E11591" s="37"/>
      <c r="F11591" s="37"/>
      <c r="G11591" s="38"/>
      <c r="H11591" s="37"/>
      <c r="I11591" s="41"/>
      <c r="J11591" s="41"/>
      <c r="K11591" s="37"/>
      <c r="L11591" s="37"/>
      <c r="M11591" s="37"/>
      <c r="N11591" s="37"/>
      <c r="O11591" s="38"/>
    </row>
    <row r="11592" spans="2:15" x14ac:dyDescent="0.4">
      <c r="B11592" s="63"/>
      <c r="C11592" s="37"/>
      <c r="D11592" s="37"/>
      <c r="E11592" s="37"/>
      <c r="F11592" s="37"/>
      <c r="G11592" s="38"/>
      <c r="H11592" s="37"/>
      <c r="I11592" s="41"/>
      <c r="J11592" s="41"/>
      <c r="K11592" s="37"/>
      <c r="L11592" s="37"/>
      <c r="M11592" s="37"/>
      <c r="N11592" s="37"/>
      <c r="O11592" s="38"/>
    </row>
    <row r="11593" spans="2:15" x14ac:dyDescent="0.4">
      <c r="B11593" s="63"/>
      <c r="C11593" s="37"/>
      <c r="D11593" s="37"/>
      <c r="E11593" s="37"/>
      <c r="F11593" s="37"/>
      <c r="G11593" s="38"/>
      <c r="H11593" s="37"/>
      <c r="I11593" s="41"/>
      <c r="J11593" s="41"/>
      <c r="K11593" s="37"/>
      <c r="L11593" s="37"/>
      <c r="M11593" s="37"/>
      <c r="N11593" s="37"/>
      <c r="O11593" s="38"/>
    </row>
    <row r="11594" spans="2:15" x14ac:dyDescent="0.4">
      <c r="B11594" s="63"/>
      <c r="C11594" s="37"/>
      <c r="D11594" s="37"/>
      <c r="E11594" s="37"/>
      <c r="F11594" s="37"/>
      <c r="G11594" s="38"/>
      <c r="H11594" s="37"/>
      <c r="I11594" s="41"/>
      <c r="J11594" s="41"/>
      <c r="K11594" s="37"/>
      <c r="L11594" s="37"/>
      <c r="M11594" s="37"/>
      <c r="N11594" s="37"/>
      <c r="O11594" s="38"/>
    </row>
    <row r="11595" spans="2:15" x14ac:dyDescent="0.4">
      <c r="B11595" s="63"/>
      <c r="C11595" s="37"/>
      <c r="D11595" s="37"/>
      <c r="E11595" s="37"/>
      <c r="F11595" s="37"/>
      <c r="G11595" s="38"/>
      <c r="H11595" s="37"/>
      <c r="I11595" s="41"/>
      <c r="J11595" s="41"/>
      <c r="K11595" s="37"/>
      <c r="L11595" s="37"/>
      <c r="M11595" s="37"/>
      <c r="N11595" s="37"/>
      <c r="O11595" s="38"/>
    </row>
    <row r="11596" spans="2:15" x14ac:dyDescent="0.4">
      <c r="B11596" s="63"/>
      <c r="C11596" s="37"/>
      <c r="D11596" s="37"/>
      <c r="E11596" s="37"/>
      <c r="F11596" s="37"/>
      <c r="G11596" s="38"/>
      <c r="H11596" s="37"/>
      <c r="I11596" s="41"/>
      <c r="J11596" s="41"/>
      <c r="K11596" s="37"/>
      <c r="L11596" s="37"/>
      <c r="M11596" s="37"/>
      <c r="N11596" s="37"/>
      <c r="O11596" s="38"/>
    </row>
    <row r="11597" spans="2:15" x14ac:dyDescent="0.4">
      <c r="B11597" s="63"/>
      <c r="C11597" s="37"/>
      <c r="D11597" s="37"/>
      <c r="E11597" s="37"/>
      <c r="F11597" s="37"/>
      <c r="G11597" s="38"/>
      <c r="H11597" s="37"/>
      <c r="I11597" s="41"/>
      <c r="J11597" s="41"/>
      <c r="K11597" s="37"/>
      <c r="L11597" s="37"/>
      <c r="M11597" s="37"/>
      <c r="N11597" s="37"/>
      <c r="O11597" s="38"/>
    </row>
    <row r="11598" spans="2:15" x14ac:dyDescent="0.4">
      <c r="B11598" s="63"/>
      <c r="C11598" s="37"/>
      <c r="D11598" s="37"/>
      <c r="E11598" s="37"/>
      <c r="F11598" s="37"/>
      <c r="G11598" s="38"/>
      <c r="H11598" s="37"/>
      <c r="I11598" s="41"/>
      <c r="J11598" s="41"/>
      <c r="K11598" s="37"/>
      <c r="L11598" s="37"/>
      <c r="M11598" s="37"/>
      <c r="N11598" s="37"/>
      <c r="O11598" s="38"/>
    </row>
    <row r="11599" spans="2:15" x14ac:dyDescent="0.4">
      <c r="B11599" s="63"/>
      <c r="C11599" s="37"/>
      <c r="D11599" s="37"/>
      <c r="E11599" s="37"/>
      <c r="F11599" s="37"/>
      <c r="G11599" s="38"/>
      <c r="H11599" s="37"/>
      <c r="I11599" s="41"/>
      <c r="J11599" s="41"/>
      <c r="K11599" s="37"/>
      <c r="L11599" s="37"/>
      <c r="M11599" s="37"/>
      <c r="N11599" s="37"/>
      <c r="O11599" s="38"/>
    </row>
    <row r="11600" spans="2:15" x14ac:dyDescent="0.4">
      <c r="B11600" s="63"/>
      <c r="C11600" s="37"/>
      <c r="D11600" s="37"/>
      <c r="E11600" s="37"/>
      <c r="F11600" s="37"/>
      <c r="G11600" s="38"/>
      <c r="H11600" s="37"/>
      <c r="I11600" s="41"/>
      <c r="J11600" s="41"/>
      <c r="K11600" s="37"/>
      <c r="L11600" s="37"/>
      <c r="M11600" s="37"/>
      <c r="N11600" s="37"/>
      <c r="O11600" s="38"/>
    </row>
    <row r="11601" spans="2:15" x14ac:dyDescent="0.4">
      <c r="B11601" s="63"/>
      <c r="C11601" s="37"/>
      <c r="D11601" s="37"/>
      <c r="E11601" s="37"/>
      <c r="F11601" s="37"/>
      <c r="G11601" s="38"/>
      <c r="H11601" s="37"/>
      <c r="I11601" s="41"/>
      <c r="J11601" s="41"/>
      <c r="K11601" s="37"/>
      <c r="L11601" s="37"/>
      <c r="M11601" s="37"/>
      <c r="N11601" s="37"/>
      <c r="O11601" s="38"/>
    </row>
    <row r="11602" spans="2:15" x14ac:dyDescent="0.4">
      <c r="B11602" s="63"/>
      <c r="C11602" s="37"/>
      <c r="D11602" s="37"/>
      <c r="E11602" s="37"/>
      <c r="F11602" s="37"/>
      <c r="G11602" s="38"/>
      <c r="H11602" s="37"/>
      <c r="I11602" s="41"/>
      <c r="J11602" s="41"/>
      <c r="K11602" s="37"/>
      <c r="L11602" s="37"/>
      <c r="M11602" s="37"/>
      <c r="N11602" s="37"/>
      <c r="O11602" s="38"/>
    </row>
    <row r="11603" spans="2:15" x14ac:dyDescent="0.4">
      <c r="B11603" s="63"/>
      <c r="C11603" s="37"/>
      <c r="D11603" s="37"/>
      <c r="E11603" s="37"/>
      <c r="F11603" s="37"/>
      <c r="G11603" s="38"/>
      <c r="H11603" s="37"/>
      <c r="I11603" s="41"/>
      <c r="J11603" s="41"/>
      <c r="K11603" s="37"/>
      <c r="L11603" s="37"/>
      <c r="M11603" s="37"/>
      <c r="N11603" s="37"/>
      <c r="O11603" s="38"/>
    </row>
    <row r="11604" spans="2:15" x14ac:dyDescent="0.4">
      <c r="B11604" s="63"/>
      <c r="C11604" s="37"/>
      <c r="D11604" s="37"/>
      <c r="E11604" s="37"/>
      <c r="F11604" s="37"/>
      <c r="G11604" s="38"/>
      <c r="H11604" s="37"/>
      <c r="I11604" s="41"/>
      <c r="J11604" s="41"/>
      <c r="K11604" s="37"/>
      <c r="L11604" s="37"/>
      <c r="M11604" s="37"/>
      <c r="N11604" s="37"/>
      <c r="O11604" s="38"/>
    </row>
    <row r="11605" spans="2:15" x14ac:dyDescent="0.4">
      <c r="B11605" s="63"/>
      <c r="C11605" s="37"/>
      <c r="D11605" s="37"/>
      <c r="E11605" s="37"/>
      <c r="F11605" s="37"/>
      <c r="G11605" s="38"/>
      <c r="H11605" s="37"/>
      <c r="I11605" s="41"/>
      <c r="J11605" s="41"/>
      <c r="K11605" s="37"/>
      <c r="L11605" s="37"/>
      <c r="M11605" s="37"/>
      <c r="N11605" s="37"/>
      <c r="O11605" s="38"/>
    </row>
    <row r="11606" spans="2:15" x14ac:dyDescent="0.4">
      <c r="B11606" s="63"/>
      <c r="C11606" s="37"/>
      <c r="D11606" s="37"/>
      <c r="E11606" s="37"/>
      <c r="F11606" s="37"/>
      <c r="G11606" s="38"/>
      <c r="H11606" s="37"/>
      <c r="I11606" s="41"/>
      <c r="J11606" s="41"/>
      <c r="K11606" s="37"/>
      <c r="L11606" s="37"/>
      <c r="M11606" s="37"/>
      <c r="N11606" s="37"/>
      <c r="O11606" s="38"/>
    </row>
    <row r="11607" spans="2:15" x14ac:dyDescent="0.4">
      <c r="B11607" s="63"/>
      <c r="C11607" s="37"/>
      <c r="D11607" s="37"/>
      <c r="E11607" s="37"/>
      <c r="F11607" s="37"/>
      <c r="G11607" s="38"/>
      <c r="H11607" s="37"/>
      <c r="I11607" s="41"/>
      <c r="J11607" s="41"/>
      <c r="K11607" s="37"/>
      <c r="L11607" s="37"/>
      <c r="M11607" s="37"/>
      <c r="N11607" s="37"/>
      <c r="O11607" s="38"/>
    </row>
    <row r="11608" spans="2:15" x14ac:dyDescent="0.4">
      <c r="B11608" s="63"/>
      <c r="C11608" s="37"/>
      <c r="D11608" s="37"/>
      <c r="E11608" s="37"/>
      <c r="F11608" s="37"/>
      <c r="G11608" s="38"/>
      <c r="H11608" s="37"/>
      <c r="I11608" s="41"/>
      <c r="J11608" s="41"/>
      <c r="K11608" s="37"/>
      <c r="L11608" s="37"/>
      <c r="M11608" s="37"/>
      <c r="N11608" s="37"/>
      <c r="O11608" s="38"/>
    </row>
    <row r="11609" spans="2:15" x14ac:dyDescent="0.4">
      <c r="B11609" s="63"/>
      <c r="C11609" s="37"/>
      <c r="D11609" s="37"/>
      <c r="E11609" s="37"/>
      <c r="F11609" s="37"/>
      <c r="G11609" s="38"/>
      <c r="H11609" s="37"/>
      <c r="I11609" s="41"/>
      <c r="J11609" s="41"/>
      <c r="K11609" s="37"/>
      <c r="L11609" s="37"/>
      <c r="M11609" s="37"/>
      <c r="N11609" s="37"/>
      <c r="O11609" s="38"/>
    </row>
    <row r="11610" spans="2:15" x14ac:dyDescent="0.4">
      <c r="B11610" s="63"/>
      <c r="C11610" s="37"/>
      <c r="D11610" s="37"/>
      <c r="E11610" s="37"/>
      <c r="F11610" s="37"/>
      <c r="G11610" s="38"/>
      <c r="H11610" s="37"/>
      <c r="I11610" s="41"/>
      <c r="J11610" s="41"/>
      <c r="K11610" s="37"/>
      <c r="L11610" s="37"/>
      <c r="M11610" s="37"/>
      <c r="N11610" s="37"/>
      <c r="O11610" s="38"/>
    </row>
    <row r="11611" spans="2:15" x14ac:dyDescent="0.4">
      <c r="B11611" s="63"/>
      <c r="C11611" s="37"/>
      <c r="D11611" s="37"/>
      <c r="E11611" s="37"/>
      <c r="F11611" s="37"/>
      <c r="G11611" s="38"/>
      <c r="H11611" s="37"/>
      <c r="I11611" s="41"/>
      <c r="J11611" s="41"/>
      <c r="K11611" s="37"/>
      <c r="L11611" s="37"/>
      <c r="M11611" s="37"/>
      <c r="N11611" s="37"/>
      <c r="O11611" s="38"/>
    </row>
    <row r="11612" spans="2:15" x14ac:dyDescent="0.4">
      <c r="B11612" s="63"/>
      <c r="C11612" s="37"/>
      <c r="D11612" s="37"/>
      <c r="E11612" s="37"/>
      <c r="F11612" s="37"/>
      <c r="G11612" s="38"/>
      <c r="H11612" s="37"/>
      <c r="I11612" s="41"/>
      <c r="J11612" s="41"/>
      <c r="K11612" s="37"/>
      <c r="L11612" s="37"/>
      <c r="M11612" s="37"/>
      <c r="N11612" s="37"/>
      <c r="O11612" s="38"/>
    </row>
    <row r="11613" spans="2:15" x14ac:dyDescent="0.4">
      <c r="B11613" s="63"/>
      <c r="C11613" s="37"/>
      <c r="D11613" s="37"/>
      <c r="E11613" s="37"/>
      <c r="F11613" s="37"/>
      <c r="G11613" s="38"/>
      <c r="H11613" s="37"/>
      <c r="I11613" s="41"/>
      <c r="J11613" s="41"/>
      <c r="K11613" s="37"/>
      <c r="L11613" s="37"/>
      <c r="M11613" s="37"/>
      <c r="N11613" s="37"/>
      <c r="O11613" s="38"/>
    </row>
    <row r="11614" spans="2:15" x14ac:dyDescent="0.4">
      <c r="B11614" s="63"/>
      <c r="C11614" s="37"/>
      <c r="D11614" s="37"/>
      <c r="E11614" s="37"/>
      <c r="F11614" s="37"/>
      <c r="G11614" s="38"/>
      <c r="H11614" s="37"/>
      <c r="I11614" s="41"/>
      <c r="J11614" s="41"/>
      <c r="K11614" s="37"/>
      <c r="L11614" s="37"/>
      <c r="M11614" s="37"/>
      <c r="N11614" s="37"/>
      <c r="O11614" s="38"/>
    </row>
    <row r="11615" spans="2:15" x14ac:dyDescent="0.4">
      <c r="B11615" s="63"/>
      <c r="C11615" s="37"/>
      <c r="D11615" s="37"/>
      <c r="E11615" s="37"/>
      <c r="F11615" s="37"/>
      <c r="G11615" s="38"/>
      <c r="H11615" s="37"/>
      <c r="I11615" s="41"/>
      <c r="J11615" s="41"/>
      <c r="K11615" s="37"/>
      <c r="L11615" s="37"/>
      <c r="M11615" s="37"/>
      <c r="N11615" s="37"/>
      <c r="O11615" s="38"/>
    </row>
    <row r="11616" spans="2:15" x14ac:dyDescent="0.4">
      <c r="B11616" s="63"/>
      <c r="C11616" s="37"/>
      <c r="D11616" s="37"/>
      <c r="E11616" s="37"/>
      <c r="F11616" s="37"/>
      <c r="G11616" s="38"/>
      <c r="H11616" s="37"/>
      <c r="I11616" s="41"/>
      <c r="J11616" s="41"/>
      <c r="K11616" s="37"/>
      <c r="L11616" s="37"/>
      <c r="M11616" s="37"/>
      <c r="N11616" s="37"/>
      <c r="O11616" s="38"/>
    </row>
    <row r="11617" spans="2:15" x14ac:dyDescent="0.4">
      <c r="B11617" s="63"/>
      <c r="C11617" s="37"/>
      <c r="D11617" s="37"/>
      <c r="E11617" s="37"/>
      <c r="F11617" s="37"/>
      <c r="G11617" s="38"/>
      <c r="H11617" s="37"/>
      <c r="I11617" s="41"/>
      <c r="J11617" s="41"/>
      <c r="K11617" s="37"/>
      <c r="L11617" s="37"/>
      <c r="M11617" s="37"/>
      <c r="N11617" s="37"/>
      <c r="O11617" s="38"/>
    </row>
    <row r="11618" spans="2:15" x14ac:dyDescent="0.4">
      <c r="B11618" s="63"/>
      <c r="C11618" s="37"/>
      <c r="D11618" s="37"/>
      <c r="E11618" s="37"/>
      <c r="F11618" s="37"/>
      <c r="G11618" s="38"/>
      <c r="H11618" s="37"/>
      <c r="I11618" s="41"/>
      <c r="J11618" s="41"/>
      <c r="K11618" s="37"/>
      <c r="L11618" s="37"/>
      <c r="M11618" s="37"/>
      <c r="N11618" s="37"/>
      <c r="O11618" s="38"/>
    </row>
    <row r="11619" spans="2:15" x14ac:dyDescent="0.4">
      <c r="B11619" s="63"/>
      <c r="C11619" s="37"/>
      <c r="D11619" s="37"/>
      <c r="E11619" s="37"/>
      <c r="F11619" s="37"/>
      <c r="G11619" s="38"/>
      <c r="H11619" s="37"/>
      <c r="I11619" s="41"/>
      <c r="J11619" s="41"/>
      <c r="K11619" s="37"/>
      <c r="L11619" s="37"/>
      <c r="M11619" s="37"/>
      <c r="N11619" s="37"/>
      <c r="O11619" s="38"/>
    </row>
    <row r="11620" spans="2:15" x14ac:dyDescent="0.4">
      <c r="B11620" s="63"/>
      <c r="C11620" s="37"/>
      <c r="D11620" s="37"/>
      <c r="E11620" s="37"/>
      <c r="F11620" s="37"/>
      <c r="G11620" s="38"/>
      <c r="H11620" s="37"/>
      <c r="I11620" s="41"/>
      <c r="J11620" s="41"/>
      <c r="K11620" s="37"/>
      <c r="L11620" s="37"/>
      <c r="M11620" s="37"/>
      <c r="N11620" s="37"/>
      <c r="O11620" s="38"/>
    </row>
    <row r="11621" spans="2:15" x14ac:dyDescent="0.4">
      <c r="B11621" s="63"/>
      <c r="C11621" s="37"/>
      <c r="D11621" s="37"/>
      <c r="E11621" s="37"/>
      <c r="F11621" s="37"/>
      <c r="G11621" s="38"/>
      <c r="H11621" s="37"/>
      <c r="I11621" s="41"/>
      <c r="J11621" s="41"/>
      <c r="K11621" s="37"/>
      <c r="L11621" s="37"/>
      <c r="M11621" s="37"/>
      <c r="N11621" s="37"/>
      <c r="O11621" s="38"/>
    </row>
    <row r="11622" spans="2:15" x14ac:dyDescent="0.4">
      <c r="B11622" s="63"/>
      <c r="C11622" s="37"/>
      <c r="D11622" s="37"/>
      <c r="E11622" s="37"/>
      <c r="F11622" s="37"/>
      <c r="G11622" s="38"/>
      <c r="H11622" s="37"/>
      <c r="I11622" s="41"/>
      <c r="J11622" s="41"/>
      <c r="K11622" s="37"/>
      <c r="L11622" s="37"/>
      <c r="M11622" s="37"/>
      <c r="N11622" s="37"/>
      <c r="O11622" s="38"/>
    </row>
    <row r="11623" spans="2:15" x14ac:dyDescent="0.4">
      <c r="B11623" s="63"/>
      <c r="C11623" s="37"/>
      <c r="D11623" s="37"/>
      <c r="E11623" s="37"/>
      <c r="F11623" s="37"/>
      <c r="G11623" s="38"/>
      <c r="H11623" s="37"/>
      <c r="I11623" s="41"/>
      <c r="J11623" s="41"/>
      <c r="K11623" s="37"/>
      <c r="L11623" s="37"/>
      <c r="M11623" s="37"/>
      <c r="N11623" s="37"/>
      <c r="O11623" s="38"/>
    </row>
    <row r="11624" spans="2:15" x14ac:dyDescent="0.4">
      <c r="B11624" s="63"/>
      <c r="C11624" s="37"/>
      <c r="D11624" s="37"/>
      <c r="E11624" s="37"/>
      <c r="F11624" s="37"/>
      <c r="G11624" s="38"/>
      <c r="H11624" s="37"/>
      <c r="I11624" s="41"/>
      <c r="J11624" s="41"/>
      <c r="K11624" s="37"/>
      <c r="L11624" s="37"/>
      <c r="M11624" s="37"/>
      <c r="N11624" s="37"/>
      <c r="O11624" s="38"/>
    </row>
    <row r="11625" spans="2:15" x14ac:dyDescent="0.4">
      <c r="B11625" s="63"/>
      <c r="C11625" s="37"/>
      <c r="D11625" s="37"/>
      <c r="E11625" s="37"/>
      <c r="F11625" s="37"/>
      <c r="G11625" s="38"/>
      <c r="H11625" s="37"/>
      <c r="I11625" s="41"/>
      <c r="J11625" s="41"/>
      <c r="K11625" s="37"/>
      <c r="L11625" s="37"/>
      <c r="M11625" s="37"/>
      <c r="N11625" s="37"/>
      <c r="O11625" s="38"/>
    </row>
    <row r="11626" spans="2:15" x14ac:dyDescent="0.4">
      <c r="B11626" s="63"/>
      <c r="C11626" s="37"/>
      <c r="D11626" s="37"/>
      <c r="E11626" s="37"/>
      <c r="F11626" s="37"/>
      <c r="G11626" s="38"/>
      <c r="H11626" s="37"/>
      <c r="I11626" s="41"/>
      <c r="J11626" s="41"/>
      <c r="K11626" s="37"/>
      <c r="L11626" s="37"/>
      <c r="M11626" s="37"/>
      <c r="N11626" s="37"/>
      <c r="O11626" s="38"/>
    </row>
    <row r="11627" spans="2:15" x14ac:dyDescent="0.4">
      <c r="B11627" s="63"/>
      <c r="C11627" s="37"/>
      <c r="D11627" s="37"/>
      <c r="E11627" s="37"/>
      <c r="F11627" s="37"/>
      <c r="G11627" s="38"/>
      <c r="H11627" s="37"/>
      <c r="I11627" s="41"/>
      <c r="J11627" s="41"/>
      <c r="K11627" s="37"/>
      <c r="L11627" s="37"/>
      <c r="M11627" s="37"/>
      <c r="N11627" s="37"/>
      <c r="O11627" s="38"/>
    </row>
    <row r="11628" spans="2:15" x14ac:dyDescent="0.4">
      <c r="B11628" s="63"/>
      <c r="C11628" s="37"/>
      <c r="D11628" s="37"/>
      <c r="E11628" s="37"/>
      <c r="F11628" s="37"/>
      <c r="G11628" s="38"/>
      <c r="H11628" s="37"/>
      <c r="I11628" s="41"/>
      <c r="J11628" s="41"/>
      <c r="K11628" s="37"/>
      <c r="L11628" s="37"/>
      <c r="M11628" s="37"/>
      <c r="N11628" s="37"/>
      <c r="O11628" s="38"/>
    </row>
    <row r="11629" spans="2:15" x14ac:dyDescent="0.4">
      <c r="B11629" s="63"/>
      <c r="C11629" s="37"/>
      <c r="D11629" s="37"/>
      <c r="E11629" s="37"/>
      <c r="F11629" s="37"/>
      <c r="G11629" s="38"/>
      <c r="H11629" s="37"/>
      <c r="I11629" s="41"/>
      <c r="J11629" s="41"/>
      <c r="K11629" s="37"/>
      <c r="L11629" s="37"/>
      <c r="M11629" s="37"/>
      <c r="N11629" s="37"/>
      <c r="O11629" s="38"/>
    </row>
    <row r="11630" spans="2:15" x14ac:dyDescent="0.4">
      <c r="B11630" s="63"/>
      <c r="C11630" s="37"/>
      <c r="D11630" s="37"/>
      <c r="E11630" s="37"/>
      <c r="F11630" s="37"/>
      <c r="G11630" s="38"/>
      <c r="H11630" s="37"/>
      <c r="I11630" s="41"/>
      <c r="J11630" s="41"/>
      <c r="K11630" s="37"/>
      <c r="L11630" s="37"/>
      <c r="M11630" s="37"/>
      <c r="N11630" s="37"/>
      <c r="O11630" s="38"/>
    </row>
    <row r="11631" spans="2:15" x14ac:dyDescent="0.4">
      <c r="B11631" s="63"/>
      <c r="C11631" s="37"/>
      <c r="D11631" s="37"/>
      <c r="E11631" s="37"/>
      <c r="F11631" s="37"/>
      <c r="G11631" s="38"/>
      <c r="H11631" s="37"/>
      <c r="I11631" s="41"/>
      <c r="J11631" s="41"/>
      <c r="K11631" s="37"/>
      <c r="L11631" s="37"/>
      <c r="M11631" s="37"/>
      <c r="N11631" s="37"/>
      <c r="O11631" s="38"/>
    </row>
    <row r="11632" spans="2:15" x14ac:dyDescent="0.4">
      <c r="B11632" s="63"/>
      <c r="C11632" s="37"/>
      <c r="D11632" s="37"/>
      <c r="E11632" s="37"/>
      <c r="F11632" s="37"/>
      <c r="G11632" s="38"/>
      <c r="H11632" s="37"/>
      <c r="I11632" s="41"/>
      <c r="J11632" s="41"/>
      <c r="K11632" s="37"/>
      <c r="L11632" s="37"/>
      <c r="M11632" s="37"/>
      <c r="N11632" s="37"/>
      <c r="O11632" s="38"/>
    </row>
    <row r="11633" spans="2:15" x14ac:dyDescent="0.4">
      <c r="B11633" s="63"/>
      <c r="C11633" s="37"/>
      <c r="D11633" s="37"/>
      <c r="E11633" s="37"/>
      <c r="F11633" s="37"/>
      <c r="G11633" s="38"/>
      <c r="H11633" s="37"/>
      <c r="I11633" s="41"/>
      <c r="J11633" s="41"/>
      <c r="K11633" s="37"/>
      <c r="L11633" s="37"/>
      <c r="M11633" s="37"/>
      <c r="N11633" s="37"/>
      <c r="O11633" s="38"/>
    </row>
    <row r="11634" spans="2:15" x14ac:dyDescent="0.4">
      <c r="B11634" s="63"/>
      <c r="C11634" s="37"/>
      <c r="D11634" s="37"/>
      <c r="E11634" s="37"/>
      <c r="F11634" s="37"/>
      <c r="G11634" s="38"/>
      <c r="H11634" s="37"/>
      <c r="I11634" s="41"/>
      <c r="J11634" s="41"/>
      <c r="K11634" s="37"/>
      <c r="L11634" s="37"/>
      <c r="M11634" s="37"/>
      <c r="N11634" s="37"/>
      <c r="O11634" s="38"/>
    </row>
    <row r="11635" spans="2:15" x14ac:dyDescent="0.4">
      <c r="B11635" s="63"/>
      <c r="C11635" s="37"/>
      <c r="D11635" s="37"/>
      <c r="E11635" s="37"/>
      <c r="F11635" s="37"/>
      <c r="G11635" s="38"/>
      <c r="H11635" s="37"/>
      <c r="I11635" s="41"/>
      <c r="J11635" s="41"/>
      <c r="K11635" s="37"/>
      <c r="L11635" s="37"/>
      <c r="M11635" s="37"/>
      <c r="N11635" s="37"/>
      <c r="O11635" s="38"/>
    </row>
    <row r="11636" spans="2:15" x14ac:dyDescent="0.4">
      <c r="B11636" s="63"/>
      <c r="C11636" s="37"/>
      <c r="D11636" s="37"/>
      <c r="E11636" s="37"/>
      <c r="F11636" s="37"/>
      <c r="G11636" s="38"/>
      <c r="H11636" s="37"/>
      <c r="I11636" s="41"/>
      <c r="J11636" s="41"/>
      <c r="K11636" s="37"/>
      <c r="L11636" s="37"/>
      <c r="M11636" s="37"/>
      <c r="N11636" s="37"/>
      <c r="O11636" s="38"/>
    </row>
    <row r="11637" spans="2:15" x14ac:dyDescent="0.4">
      <c r="B11637" s="63"/>
      <c r="C11637" s="37"/>
      <c r="D11637" s="37"/>
      <c r="E11637" s="37"/>
      <c r="F11637" s="37"/>
      <c r="G11637" s="38"/>
      <c r="H11637" s="37"/>
      <c r="I11637" s="41"/>
      <c r="J11637" s="41"/>
      <c r="K11637" s="37"/>
      <c r="L11637" s="37"/>
      <c r="M11637" s="37"/>
      <c r="N11637" s="37"/>
      <c r="O11637" s="38"/>
    </row>
    <row r="11638" spans="2:15" x14ac:dyDescent="0.4">
      <c r="B11638" s="63"/>
      <c r="C11638" s="37"/>
      <c r="D11638" s="37"/>
      <c r="E11638" s="37"/>
      <c r="F11638" s="37"/>
      <c r="G11638" s="38"/>
      <c r="H11638" s="37"/>
      <c r="I11638" s="41"/>
      <c r="J11638" s="41"/>
      <c r="K11638" s="37"/>
      <c r="L11638" s="37"/>
      <c r="M11638" s="37"/>
      <c r="N11638" s="37"/>
      <c r="O11638" s="38"/>
    </row>
    <row r="11639" spans="2:15" x14ac:dyDescent="0.4">
      <c r="B11639" s="63"/>
      <c r="C11639" s="37"/>
      <c r="D11639" s="37"/>
      <c r="E11639" s="37"/>
      <c r="F11639" s="37"/>
      <c r="G11639" s="38"/>
      <c r="H11639" s="37"/>
      <c r="I11639" s="41"/>
      <c r="J11639" s="41"/>
      <c r="K11639" s="37"/>
      <c r="L11639" s="37"/>
      <c r="M11639" s="37"/>
      <c r="N11639" s="37"/>
      <c r="O11639" s="38"/>
    </row>
    <row r="11640" spans="2:15" x14ac:dyDescent="0.4">
      <c r="B11640" s="63"/>
      <c r="C11640" s="37"/>
      <c r="D11640" s="37"/>
      <c r="E11640" s="37"/>
      <c r="F11640" s="37"/>
      <c r="G11640" s="38"/>
      <c r="H11640" s="37"/>
      <c r="I11640" s="41"/>
      <c r="J11640" s="41"/>
      <c r="K11640" s="37"/>
      <c r="L11640" s="37"/>
      <c r="M11640" s="37"/>
      <c r="N11640" s="37"/>
      <c r="O11640" s="38"/>
    </row>
    <row r="11641" spans="2:15" x14ac:dyDescent="0.4">
      <c r="B11641" s="63"/>
      <c r="C11641" s="37"/>
      <c r="D11641" s="37"/>
      <c r="E11641" s="37"/>
      <c r="F11641" s="37"/>
      <c r="G11641" s="38"/>
      <c r="H11641" s="37"/>
      <c r="I11641" s="41"/>
      <c r="J11641" s="41"/>
      <c r="K11641" s="37"/>
      <c r="L11641" s="37"/>
      <c r="M11641" s="37"/>
      <c r="N11641" s="37"/>
      <c r="O11641" s="38"/>
    </row>
    <row r="11642" spans="2:15" x14ac:dyDescent="0.4">
      <c r="B11642" s="63"/>
      <c r="C11642" s="37"/>
      <c r="D11642" s="37"/>
      <c r="E11642" s="37"/>
      <c r="F11642" s="37"/>
      <c r="G11642" s="38"/>
      <c r="H11642" s="37"/>
      <c r="I11642" s="41"/>
      <c r="J11642" s="41"/>
      <c r="K11642" s="37"/>
      <c r="L11642" s="37"/>
      <c r="M11642" s="37"/>
      <c r="N11642" s="37"/>
      <c r="O11642" s="38"/>
    </row>
    <row r="11643" spans="2:15" x14ac:dyDescent="0.4">
      <c r="B11643" s="63"/>
      <c r="C11643" s="37"/>
      <c r="D11643" s="37"/>
      <c r="E11643" s="37"/>
      <c r="F11643" s="37"/>
      <c r="G11643" s="38"/>
      <c r="H11643" s="37"/>
      <c r="I11643" s="41"/>
      <c r="J11643" s="41"/>
      <c r="K11643" s="37"/>
      <c r="L11643" s="37"/>
      <c r="M11643" s="37"/>
      <c r="N11643" s="37"/>
      <c r="O11643" s="38"/>
    </row>
    <row r="11644" spans="2:15" x14ac:dyDescent="0.4">
      <c r="B11644" s="63"/>
      <c r="C11644" s="37"/>
      <c r="D11644" s="37"/>
      <c r="E11644" s="37"/>
      <c r="F11644" s="37"/>
      <c r="G11644" s="38"/>
      <c r="H11644" s="37"/>
      <c r="I11644" s="41"/>
      <c r="J11644" s="41"/>
      <c r="K11644" s="37"/>
      <c r="L11644" s="37"/>
      <c r="M11644" s="37"/>
      <c r="N11644" s="37"/>
      <c r="O11644" s="38"/>
    </row>
    <row r="11645" spans="2:15" x14ac:dyDescent="0.4">
      <c r="B11645" s="63"/>
      <c r="C11645" s="37"/>
      <c r="D11645" s="37"/>
      <c r="E11645" s="37"/>
      <c r="F11645" s="37"/>
      <c r="G11645" s="38"/>
      <c r="H11645" s="37"/>
      <c r="I11645" s="41"/>
      <c r="J11645" s="41"/>
      <c r="K11645" s="37"/>
      <c r="L11645" s="37"/>
      <c r="M11645" s="37"/>
      <c r="N11645" s="37"/>
      <c r="O11645" s="38"/>
    </row>
    <row r="11646" spans="2:15" x14ac:dyDescent="0.4">
      <c r="B11646" s="63"/>
      <c r="C11646" s="37"/>
      <c r="D11646" s="37"/>
      <c r="E11646" s="37"/>
      <c r="F11646" s="37"/>
      <c r="G11646" s="38"/>
      <c r="H11646" s="37"/>
      <c r="I11646" s="41"/>
      <c r="J11646" s="41"/>
      <c r="K11646" s="37"/>
      <c r="L11646" s="37"/>
      <c r="M11646" s="37"/>
      <c r="N11646" s="37"/>
      <c r="O11646" s="38"/>
    </row>
    <row r="11647" spans="2:15" x14ac:dyDescent="0.4">
      <c r="B11647" s="63"/>
      <c r="C11647" s="37"/>
      <c r="D11647" s="37"/>
      <c r="E11647" s="37"/>
      <c r="F11647" s="37"/>
      <c r="G11647" s="38"/>
      <c r="H11647" s="37"/>
      <c r="I11647" s="41"/>
      <c r="J11647" s="41"/>
      <c r="K11647" s="37"/>
      <c r="L11647" s="37"/>
      <c r="M11647" s="37"/>
      <c r="N11647" s="37"/>
      <c r="O11647" s="38"/>
    </row>
    <row r="11648" spans="2:15" x14ac:dyDescent="0.4">
      <c r="B11648" s="63"/>
      <c r="C11648" s="37"/>
      <c r="D11648" s="37"/>
      <c r="E11648" s="37"/>
      <c r="F11648" s="37"/>
      <c r="G11648" s="38"/>
      <c r="H11648" s="37"/>
      <c r="I11648" s="41"/>
      <c r="J11648" s="41"/>
      <c r="K11648" s="37"/>
      <c r="L11648" s="37"/>
      <c r="M11648" s="37"/>
      <c r="N11648" s="37"/>
      <c r="O11648" s="38"/>
    </row>
    <row r="11649" spans="2:15" x14ac:dyDescent="0.4">
      <c r="B11649" s="63"/>
      <c r="C11649" s="37"/>
      <c r="D11649" s="37"/>
      <c r="E11649" s="37"/>
      <c r="F11649" s="37"/>
      <c r="G11649" s="38"/>
      <c r="H11649" s="37"/>
      <c r="I11649" s="41"/>
      <c r="J11649" s="41"/>
      <c r="K11649" s="37"/>
      <c r="L11649" s="37"/>
      <c r="M11649" s="37"/>
      <c r="N11649" s="37"/>
      <c r="O11649" s="38"/>
    </row>
    <row r="11650" spans="2:15" x14ac:dyDescent="0.4">
      <c r="B11650" s="63"/>
      <c r="C11650" s="37"/>
      <c r="D11650" s="37"/>
      <c r="E11650" s="37"/>
      <c r="F11650" s="37"/>
      <c r="G11650" s="38"/>
      <c r="H11650" s="37"/>
      <c r="I11650" s="41"/>
      <c r="J11650" s="41"/>
      <c r="K11650" s="37"/>
      <c r="L11650" s="37"/>
      <c r="M11650" s="37"/>
      <c r="N11650" s="37"/>
      <c r="O11650" s="38"/>
    </row>
    <row r="11651" spans="2:15" x14ac:dyDescent="0.4">
      <c r="B11651" s="63"/>
      <c r="C11651" s="37"/>
      <c r="D11651" s="37"/>
      <c r="E11651" s="37"/>
      <c r="F11651" s="37"/>
      <c r="G11651" s="38"/>
      <c r="H11651" s="37"/>
      <c r="I11651" s="41"/>
      <c r="J11651" s="41"/>
      <c r="K11651" s="37"/>
      <c r="L11651" s="37"/>
      <c r="M11651" s="37"/>
      <c r="N11651" s="37"/>
      <c r="O11651" s="38"/>
    </row>
    <row r="11652" spans="2:15" x14ac:dyDescent="0.4">
      <c r="B11652" s="63"/>
      <c r="C11652" s="37"/>
      <c r="D11652" s="37"/>
      <c r="E11652" s="37"/>
      <c r="F11652" s="37"/>
      <c r="G11652" s="38"/>
      <c r="H11652" s="37"/>
      <c r="I11652" s="41"/>
      <c r="J11652" s="41"/>
      <c r="K11652" s="37"/>
      <c r="L11652" s="37"/>
      <c r="M11652" s="37"/>
      <c r="N11652" s="37"/>
      <c r="O11652" s="38"/>
    </row>
    <row r="11653" spans="2:15" x14ac:dyDescent="0.4">
      <c r="B11653" s="63"/>
      <c r="C11653" s="37"/>
      <c r="D11653" s="37"/>
      <c r="E11653" s="37"/>
      <c r="F11653" s="37"/>
      <c r="G11653" s="38"/>
      <c r="H11653" s="37"/>
      <c r="I11653" s="41"/>
      <c r="J11653" s="41"/>
      <c r="K11653" s="37"/>
      <c r="L11653" s="37"/>
      <c r="M11653" s="37"/>
      <c r="N11653" s="37"/>
      <c r="O11653" s="38"/>
    </row>
    <row r="11654" spans="2:15" x14ac:dyDescent="0.4">
      <c r="B11654" s="63"/>
      <c r="C11654" s="37"/>
      <c r="D11654" s="37"/>
      <c r="E11654" s="37"/>
      <c r="F11654" s="37"/>
      <c r="G11654" s="38"/>
      <c r="H11654" s="37"/>
      <c r="I11654" s="41"/>
      <c r="J11654" s="41"/>
      <c r="K11654" s="37"/>
      <c r="L11654" s="37"/>
      <c r="M11654" s="37"/>
      <c r="N11654" s="37"/>
      <c r="O11654" s="38"/>
    </row>
    <row r="11655" spans="2:15" x14ac:dyDescent="0.4">
      <c r="B11655" s="63"/>
      <c r="C11655" s="37"/>
      <c r="D11655" s="37"/>
      <c r="E11655" s="37"/>
      <c r="F11655" s="37"/>
      <c r="G11655" s="38"/>
      <c r="H11655" s="37"/>
      <c r="I11655" s="41"/>
      <c r="J11655" s="41"/>
      <c r="K11655" s="37"/>
      <c r="L11655" s="37"/>
      <c r="M11655" s="37"/>
      <c r="N11655" s="37"/>
      <c r="O11655" s="38"/>
    </row>
    <row r="11656" spans="2:15" x14ac:dyDescent="0.4">
      <c r="B11656" s="63"/>
      <c r="C11656" s="37"/>
      <c r="D11656" s="37"/>
      <c r="E11656" s="37"/>
      <c r="F11656" s="37"/>
      <c r="G11656" s="38"/>
      <c r="H11656" s="37"/>
      <c r="I11656" s="41"/>
      <c r="J11656" s="41"/>
      <c r="K11656" s="37"/>
      <c r="L11656" s="37"/>
      <c r="M11656" s="37"/>
      <c r="N11656" s="37"/>
      <c r="O11656" s="38"/>
    </row>
    <row r="11657" spans="2:15" x14ac:dyDescent="0.4">
      <c r="B11657" s="63"/>
      <c r="C11657" s="37"/>
      <c r="D11657" s="37"/>
      <c r="E11657" s="37"/>
      <c r="F11657" s="37"/>
      <c r="G11657" s="38"/>
      <c r="H11657" s="37"/>
      <c r="I11657" s="41"/>
      <c r="J11657" s="41"/>
      <c r="K11657" s="37"/>
      <c r="L11657" s="37"/>
      <c r="M11657" s="37"/>
      <c r="N11657" s="37"/>
      <c r="O11657" s="38"/>
    </row>
    <row r="11658" spans="2:15" x14ac:dyDescent="0.4">
      <c r="B11658" s="63"/>
      <c r="C11658" s="37"/>
      <c r="D11658" s="37"/>
      <c r="E11658" s="37"/>
      <c r="F11658" s="37"/>
      <c r="G11658" s="38"/>
      <c r="H11658" s="37"/>
      <c r="I11658" s="41"/>
      <c r="J11658" s="41"/>
      <c r="K11658" s="37"/>
      <c r="L11658" s="37"/>
      <c r="M11658" s="37"/>
      <c r="N11658" s="37"/>
      <c r="O11658" s="38"/>
    </row>
    <row r="11659" spans="2:15" x14ac:dyDescent="0.4">
      <c r="B11659" s="63"/>
      <c r="C11659" s="37"/>
      <c r="D11659" s="37"/>
      <c r="E11659" s="37"/>
      <c r="F11659" s="37"/>
      <c r="G11659" s="38"/>
      <c r="H11659" s="37"/>
      <c r="I11659" s="41"/>
      <c r="J11659" s="41"/>
      <c r="K11659" s="37"/>
      <c r="L11659" s="37"/>
      <c r="M11659" s="37"/>
      <c r="N11659" s="37"/>
      <c r="O11659" s="38"/>
    </row>
    <row r="11660" spans="2:15" x14ac:dyDescent="0.4">
      <c r="B11660" s="63"/>
      <c r="C11660" s="37"/>
      <c r="D11660" s="37"/>
      <c r="E11660" s="37"/>
      <c r="F11660" s="37"/>
      <c r="G11660" s="38"/>
      <c r="H11660" s="37"/>
      <c r="I11660" s="41"/>
      <c r="J11660" s="41"/>
      <c r="K11660" s="37"/>
      <c r="L11660" s="37"/>
      <c r="M11660" s="37"/>
      <c r="N11660" s="37"/>
      <c r="O11660" s="38"/>
    </row>
    <row r="11661" spans="2:15" x14ac:dyDescent="0.4">
      <c r="B11661" s="63"/>
      <c r="C11661" s="37"/>
      <c r="D11661" s="37"/>
      <c r="E11661" s="37"/>
      <c r="F11661" s="37"/>
      <c r="G11661" s="38"/>
      <c r="H11661" s="37"/>
      <c r="I11661" s="41"/>
      <c r="J11661" s="41"/>
      <c r="K11661" s="37"/>
      <c r="L11661" s="37"/>
      <c r="M11661" s="37"/>
      <c r="N11661" s="37"/>
      <c r="O11661" s="38"/>
    </row>
    <row r="11662" spans="2:15" x14ac:dyDescent="0.4">
      <c r="B11662" s="63"/>
      <c r="C11662" s="37"/>
      <c r="D11662" s="37"/>
      <c r="E11662" s="37"/>
      <c r="F11662" s="37"/>
      <c r="G11662" s="38"/>
      <c r="H11662" s="37"/>
      <c r="I11662" s="41"/>
      <c r="J11662" s="41"/>
      <c r="K11662" s="37"/>
      <c r="L11662" s="37"/>
      <c r="M11662" s="37"/>
      <c r="N11662" s="37"/>
      <c r="O11662" s="38"/>
    </row>
    <row r="11663" spans="2:15" x14ac:dyDescent="0.4">
      <c r="B11663" s="63"/>
      <c r="C11663" s="37"/>
      <c r="D11663" s="37"/>
      <c r="E11663" s="37"/>
      <c r="F11663" s="37"/>
      <c r="G11663" s="38"/>
      <c r="H11663" s="37"/>
      <c r="I11663" s="41"/>
      <c r="J11663" s="41"/>
      <c r="K11663" s="37"/>
      <c r="L11663" s="37"/>
      <c r="M11663" s="37"/>
      <c r="N11663" s="37"/>
      <c r="O11663" s="38"/>
    </row>
    <row r="11664" spans="2:15" x14ac:dyDescent="0.4">
      <c r="B11664" s="63"/>
      <c r="C11664" s="37"/>
      <c r="D11664" s="37"/>
      <c r="E11664" s="37"/>
      <c r="F11664" s="37"/>
      <c r="G11664" s="38"/>
      <c r="H11664" s="37"/>
      <c r="I11664" s="41"/>
      <c r="J11664" s="41"/>
      <c r="K11664" s="37"/>
      <c r="L11664" s="37"/>
      <c r="M11664" s="37"/>
      <c r="N11664" s="37"/>
      <c r="O11664" s="38"/>
    </row>
    <row r="11665" spans="2:15" x14ac:dyDescent="0.4">
      <c r="B11665" s="63"/>
      <c r="C11665" s="37"/>
      <c r="D11665" s="37"/>
      <c r="E11665" s="37"/>
      <c r="F11665" s="37"/>
      <c r="G11665" s="38"/>
      <c r="H11665" s="37"/>
      <c r="I11665" s="41"/>
      <c r="J11665" s="41"/>
      <c r="K11665" s="37"/>
      <c r="L11665" s="37"/>
      <c r="M11665" s="37"/>
      <c r="N11665" s="37"/>
      <c r="O11665" s="38"/>
    </row>
    <row r="11666" spans="2:15" x14ac:dyDescent="0.4">
      <c r="B11666" s="63"/>
      <c r="C11666" s="37"/>
      <c r="D11666" s="37"/>
      <c r="E11666" s="37"/>
      <c r="F11666" s="37"/>
      <c r="G11666" s="38"/>
      <c r="H11666" s="37"/>
      <c r="I11666" s="41"/>
      <c r="J11666" s="41"/>
      <c r="K11666" s="37"/>
      <c r="L11666" s="37"/>
      <c r="M11666" s="37"/>
      <c r="N11666" s="37"/>
      <c r="O11666" s="38"/>
    </row>
    <row r="11667" spans="2:15" x14ac:dyDescent="0.4">
      <c r="B11667" s="63"/>
      <c r="C11667" s="37"/>
      <c r="D11667" s="37"/>
      <c r="E11667" s="37"/>
      <c r="F11667" s="37"/>
      <c r="G11667" s="38"/>
      <c r="H11667" s="37"/>
      <c r="I11667" s="41"/>
      <c r="J11667" s="41"/>
      <c r="K11667" s="37"/>
      <c r="L11667" s="37"/>
      <c r="M11667" s="37"/>
      <c r="N11667" s="37"/>
      <c r="O11667" s="38"/>
    </row>
    <row r="11668" spans="2:15" x14ac:dyDescent="0.4">
      <c r="B11668" s="63"/>
      <c r="C11668" s="37"/>
      <c r="D11668" s="37"/>
      <c r="E11668" s="37"/>
      <c r="F11668" s="37"/>
      <c r="G11668" s="38"/>
      <c r="H11668" s="37"/>
      <c r="I11668" s="41"/>
      <c r="J11668" s="41"/>
      <c r="K11668" s="37"/>
      <c r="L11668" s="37"/>
      <c r="M11668" s="37"/>
      <c r="N11668" s="37"/>
      <c r="O11668" s="38"/>
    </row>
    <row r="11669" spans="2:15" x14ac:dyDescent="0.4">
      <c r="B11669" s="63"/>
      <c r="C11669" s="37"/>
      <c r="D11669" s="37"/>
      <c r="E11669" s="37"/>
      <c r="F11669" s="37"/>
      <c r="G11669" s="38"/>
      <c r="H11669" s="37"/>
      <c r="I11669" s="41"/>
      <c r="J11669" s="41"/>
      <c r="K11669" s="37"/>
      <c r="L11669" s="37"/>
      <c r="M11669" s="37"/>
      <c r="N11669" s="37"/>
      <c r="O11669" s="38"/>
    </row>
    <row r="11670" spans="2:15" x14ac:dyDescent="0.4">
      <c r="B11670" s="63"/>
      <c r="C11670" s="37"/>
      <c r="D11670" s="37"/>
      <c r="E11670" s="37"/>
      <c r="F11670" s="37"/>
      <c r="G11670" s="38"/>
      <c r="H11670" s="37"/>
      <c r="I11670" s="41"/>
      <c r="J11670" s="41"/>
      <c r="K11670" s="37"/>
      <c r="L11670" s="37"/>
      <c r="M11670" s="37"/>
      <c r="N11670" s="37"/>
      <c r="O11670" s="38"/>
    </row>
    <row r="11671" spans="2:15" x14ac:dyDescent="0.4">
      <c r="B11671" s="63"/>
      <c r="C11671" s="37"/>
      <c r="D11671" s="37"/>
      <c r="E11671" s="37"/>
      <c r="F11671" s="37"/>
      <c r="G11671" s="38"/>
      <c r="H11671" s="37"/>
      <c r="I11671" s="41"/>
      <c r="J11671" s="41"/>
      <c r="K11671" s="37"/>
      <c r="L11671" s="37"/>
      <c r="M11671" s="37"/>
      <c r="N11671" s="37"/>
      <c r="O11671" s="38"/>
    </row>
    <row r="11672" spans="2:15" x14ac:dyDescent="0.4">
      <c r="B11672" s="63"/>
      <c r="C11672" s="37"/>
      <c r="D11672" s="37"/>
      <c r="E11672" s="37"/>
      <c r="F11672" s="37"/>
      <c r="G11672" s="38"/>
      <c r="H11672" s="37"/>
      <c r="I11672" s="41"/>
      <c r="J11672" s="41"/>
      <c r="K11672" s="37"/>
      <c r="L11672" s="37"/>
      <c r="M11672" s="37"/>
      <c r="N11672" s="37"/>
      <c r="O11672" s="38"/>
    </row>
    <row r="11673" spans="2:15" x14ac:dyDescent="0.4">
      <c r="B11673" s="63"/>
      <c r="C11673" s="37"/>
      <c r="D11673" s="37"/>
      <c r="E11673" s="37"/>
      <c r="F11673" s="37"/>
      <c r="G11673" s="38"/>
      <c r="H11673" s="37"/>
      <c r="I11673" s="41"/>
      <c r="J11673" s="41"/>
      <c r="K11673" s="37"/>
      <c r="L11673" s="37"/>
      <c r="M11673" s="37"/>
      <c r="N11673" s="37"/>
      <c r="O11673" s="38"/>
    </row>
    <row r="11674" spans="2:15" x14ac:dyDescent="0.4">
      <c r="B11674" s="63"/>
      <c r="C11674" s="37"/>
      <c r="D11674" s="37"/>
      <c r="E11674" s="37"/>
      <c r="F11674" s="37"/>
      <c r="G11674" s="38"/>
      <c r="H11674" s="37"/>
      <c r="I11674" s="41"/>
      <c r="J11674" s="41"/>
      <c r="K11674" s="37"/>
      <c r="L11674" s="37"/>
      <c r="M11674" s="37"/>
      <c r="N11674" s="37"/>
      <c r="O11674" s="38"/>
    </row>
    <row r="11675" spans="2:15" x14ac:dyDescent="0.4">
      <c r="B11675" s="63"/>
      <c r="C11675" s="37"/>
      <c r="D11675" s="37"/>
      <c r="E11675" s="37"/>
      <c r="F11675" s="37"/>
      <c r="G11675" s="38"/>
      <c r="H11675" s="37"/>
      <c r="I11675" s="41"/>
      <c r="J11675" s="41"/>
      <c r="K11675" s="37"/>
      <c r="L11675" s="37"/>
      <c r="M11675" s="37"/>
      <c r="N11675" s="37"/>
      <c r="O11675" s="38"/>
    </row>
    <row r="11676" spans="2:15" x14ac:dyDescent="0.4">
      <c r="B11676" s="63"/>
      <c r="C11676" s="37"/>
      <c r="D11676" s="37"/>
      <c r="E11676" s="37"/>
      <c r="F11676" s="37"/>
      <c r="G11676" s="38"/>
      <c r="H11676" s="37"/>
      <c r="I11676" s="41"/>
      <c r="J11676" s="41"/>
      <c r="K11676" s="37"/>
      <c r="L11676" s="37"/>
      <c r="M11676" s="37"/>
      <c r="N11676" s="37"/>
      <c r="O11676" s="38"/>
    </row>
    <row r="11677" spans="2:15" x14ac:dyDescent="0.4">
      <c r="B11677" s="63"/>
      <c r="C11677" s="37"/>
      <c r="D11677" s="37"/>
      <c r="E11677" s="37"/>
      <c r="F11677" s="37"/>
      <c r="G11677" s="38"/>
      <c r="H11677" s="37"/>
      <c r="I11677" s="41"/>
      <c r="J11677" s="41"/>
      <c r="K11677" s="37"/>
      <c r="L11677" s="37"/>
      <c r="M11677" s="37"/>
      <c r="N11677" s="37"/>
      <c r="O11677" s="38"/>
    </row>
    <row r="11678" spans="2:15" x14ac:dyDescent="0.4">
      <c r="B11678" s="63"/>
      <c r="C11678" s="37"/>
      <c r="D11678" s="37"/>
      <c r="E11678" s="37"/>
      <c r="F11678" s="37"/>
      <c r="G11678" s="38"/>
      <c r="H11678" s="37"/>
      <c r="I11678" s="41"/>
      <c r="J11678" s="41"/>
      <c r="K11678" s="37"/>
      <c r="L11678" s="37"/>
      <c r="M11678" s="37"/>
      <c r="N11678" s="37"/>
      <c r="O11678" s="38"/>
    </row>
    <row r="11679" spans="2:15" x14ac:dyDescent="0.4">
      <c r="B11679" s="63"/>
      <c r="C11679" s="37"/>
      <c r="D11679" s="37"/>
      <c r="E11679" s="37"/>
      <c r="F11679" s="37"/>
      <c r="G11679" s="38"/>
      <c r="H11679" s="37"/>
      <c r="I11679" s="41"/>
      <c r="J11679" s="41"/>
      <c r="K11679" s="37"/>
      <c r="L11679" s="37"/>
      <c r="M11679" s="37"/>
      <c r="N11679" s="37"/>
      <c r="O11679" s="38"/>
    </row>
    <row r="11680" spans="2:15" x14ac:dyDescent="0.4">
      <c r="B11680" s="63"/>
      <c r="C11680" s="37"/>
      <c r="D11680" s="37"/>
      <c r="E11680" s="37"/>
      <c r="F11680" s="37"/>
      <c r="G11680" s="38"/>
      <c r="H11680" s="37"/>
      <c r="I11680" s="41"/>
      <c r="J11680" s="41"/>
      <c r="K11680" s="37"/>
      <c r="L11680" s="37"/>
      <c r="M11680" s="37"/>
      <c r="N11680" s="37"/>
      <c r="O11680" s="38"/>
    </row>
    <row r="11681" spans="2:15" x14ac:dyDescent="0.4">
      <c r="B11681" s="63"/>
      <c r="C11681" s="37"/>
      <c r="D11681" s="37"/>
      <c r="E11681" s="37"/>
      <c r="F11681" s="37"/>
      <c r="G11681" s="38"/>
      <c r="H11681" s="37"/>
      <c r="I11681" s="41"/>
      <c r="J11681" s="41"/>
      <c r="K11681" s="37"/>
      <c r="L11681" s="37"/>
      <c r="M11681" s="37"/>
      <c r="N11681" s="37"/>
      <c r="O11681" s="38"/>
    </row>
    <row r="11682" spans="2:15" x14ac:dyDescent="0.4">
      <c r="B11682" s="63"/>
      <c r="C11682" s="37"/>
      <c r="D11682" s="37"/>
      <c r="E11682" s="37"/>
      <c r="F11682" s="37"/>
      <c r="G11682" s="38"/>
      <c r="H11682" s="37"/>
      <c r="I11682" s="41"/>
      <c r="J11682" s="41"/>
      <c r="K11682" s="37"/>
      <c r="L11682" s="37"/>
      <c r="M11682" s="37"/>
      <c r="N11682" s="37"/>
      <c r="O11682" s="38"/>
    </row>
    <row r="11683" spans="2:15" x14ac:dyDescent="0.4">
      <c r="B11683" s="63"/>
      <c r="C11683" s="37"/>
      <c r="D11683" s="37"/>
      <c r="E11683" s="37"/>
      <c r="F11683" s="37"/>
      <c r="G11683" s="38"/>
      <c r="H11683" s="37"/>
      <c r="I11683" s="41"/>
      <c r="J11683" s="41"/>
      <c r="K11683" s="37"/>
      <c r="L11683" s="37"/>
      <c r="M11683" s="37"/>
      <c r="N11683" s="37"/>
      <c r="O11683" s="38"/>
    </row>
    <row r="11684" spans="2:15" x14ac:dyDescent="0.4">
      <c r="B11684" s="63"/>
      <c r="C11684" s="37"/>
      <c r="D11684" s="37"/>
      <c r="E11684" s="37"/>
      <c r="F11684" s="37"/>
      <c r="G11684" s="38"/>
      <c r="H11684" s="37"/>
      <c r="I11684" s="41"/>
      <c r="J11684" s="41"/>
      <c r="K11684" s="37"/>
      <c r="L11684" s="37"/>
      <c r="M11684" s="37"/>
      <c r="N11684" s="37"/>
      <c r="O11684" s="38"/>
    </row>
    <row r="11685" spans="2:15" x14ac:dyDescent="0.4">
      <c r="B11685" s="63"/>
      <c r="C11685" s="37"/>
      <c r="D11685" s="37"/>
      <c r="E11685" s="37"/>
      <c r="F11685" s="37"/>
      <c r="G11685" s="38"/>
      <c r="H11685" s="37"/>
      <c r="I11685" s="41"/>
      <c r="J11685" s="41"/>
      <c r="K11685" s="37"/>
      <c r="L11685" s="37"/>
      <c r="M11685" s="37"/>
      <c r="N11685" s="37"/>
      <c r="O11685" s="38"/>
    </row>
    <row r="11686" spans="2:15" x14ac:dyDescent="0.4">
      <c r="B11686" s="63"/>
      <c r="C11686" s="37"/>
      <c r="D11686" s="37"/>
      <c r="E11686" s="37"/>
      <c r="F11686" s="37"/>
      <c r="G11686" s="38"/>
      <c r="H11686" s="37"/>
      <c r="I11686" s="41"/>
      <c r="J11686" s="41"/>
      <c r="K11686" s="37"/>
      <c r="L11686" s="37"/>
      <c r="M11686" s="37"/>
      <c r="N11686" s="37"/>
      <c r="O11686" s="38"/>
    </row>
    <row r="11687" spans="2:15" x14ac:dyDescent="0.4">
      <c r="B11687" s="63"/>
      <c r="C11687" s="37"/>
      <c r="D11687" s="37"/>
      <c r="E11687" s="37"/>
      <c r="F11687" s="37"/>
      <c r="G11687" s="38"/>
      <c r="H11687" s="37"/>
      <c r="I11687" s="41"/>
      <c r="J11687" s="41"/>
      <c r="K11687" s="37"/>
      <c r="L11687" s="37"/>
      <c r="M11687" s="37"/>
      <c r="N11687" s="37"/>
      <c r="O11687" s="38"/>
    </row>
    <row r="11688" spans="2:15" x14ac:dyDescent="0.4">
      <c r="B11688" s="63"/>
      <c r="C11688" s="37"/>
      <c r="D11688" s="37"/>
      <c r="E11688" s="37"/>
      <c r="F11688" s="37"/>
      <c r="G11688" s="38"/>
      <c r="H11688" s="37"/>
      <c r="I11688" s="41"/>
      <c r="J11688" s="41"/>
      <c r="K11688" s="37"/>
      <c r="L11688" s="37"/>
      <c r="M11688" s="37"/>
      <c r="N11688" s="37"/>
      <c r="O11688" s="38"/>
    </row>
    <row r="11689" spans="2:15" x14ac:dyDescent="0.4">
      <c r="B11689" s="63"/>
      <c r="C11689" s="37"/>
      <c r="D11689" s="37"/>
      <c r="E11689" s="37"/>
      <c r="F11689" s="37"/>
      <c r="G11689" s="38"/>
      <c r="H11689" s="37"/>
      <c r="I11689" s="41"/>
      <c r="J11689" s="41"/>
      <c r="K11689" s="37"/>
      <c r="L11689" s="37"/>
      <c r="M11689" s="37"/>
      <c r="N11689" s="37"/>
      <c r="O11689" s="38"/>
    </row>
    <row r="11690" spans="2:15" x14ac:dyDescent="0.4">
      <c r="B11690" s="63"/>
      <c r="C11690" s="37"/>
      <c r="D11690" s="37"/>
      <c r="E11690" s="37"/>
      <c r="F11690" s="37"/>
      <c r="G11690" s="38"/>
      <c r="H11690" s="37"/>
      <c r="I11690" s="41"/>
      <c r="J11690" s="41"/>
      <c r="K11690" s="37"/>
      <c r="L11690" s="37"/>
      <c r="M11690" s="37"/>
      <c r="N11690" s="37"/>
      <c r="O11690" s="38"/>
    </row>
    <row r="11691" spans="2:15" x14ac:dyDescent="0.4">
      <c r="B11691" s="63"/>
      <c r="C11691" s="37"/>
      <c r="D11691" s="37"/>
      <c r="E11691" s="37"/>
      <c r="F11691" s="37"/>
      <c r="G11691" s="38"/>
      <c r="H11691" s="37"/>
      <c r="I11691" s="41"/>
      <c r="J11691" s="41"/>
      <c r="K11691" s="37"/>
      <c r="L11691" s="37"/>
      <c r="M11691" s="37"/>
      <c r="N11691" s="37"/>
      <c r="O11691" s="38"/>
    </row>
    <row r="11692" spans="2:15" x14ac:dyDescent="0.4">
      <c r="B11692" s="63"/>
      <c r="C11692" s="37"/>
      <c r="D11692" s="37"/>
      <c r="E11692" s="37"/>
      <c r="F11692" s="37"/>
      <c r="G11692" s="38"/>
      <c r="H11692" s="37"/>
      <c r="I11692" s="41"/>
      <c r="J11692" s="41"/>
      <c r="K11692" s="37"/>
      <c r="L11692" s="37"/>
      <c r="M11692" s="37"/>
      <c r="N11692" s="37"/>
      <c r="O11692" s="38"/>
    </row>
    <row r="11693" spans="2:15" x14ac:dyDescent="0.4">
      <c r="B11693" s="63"/>
      <c r="C11693" s="37"/>
      <c r="D11693" s="37"/>
      <c r="E11693" s="37"/>
      <c r="F11693" s="37"/>
      <c r="G11693" s="38"/>
      <c r="H11693" s="37"/>
      <c r="I11693" s="41"/>
      <c r="J11693" s="41"/>
      <c r="K11693" s="37"/>
      <c r="L11693" s="37"/>
      <c r="M11693" s="37"/>
      <c r="N11693" s="37"/>
      <c r="O11693" s="38"/>
    </row>
    <row r="11694" spans="2:15" x14ac:dyDescent="0.4">
      <c r="B11694" s="63"/>
      <c r="C11694" s="37"/>
      <c r="D11694" s="37"/>
      <c r="E11694" s="37"/>
      <c r="F11694" s="37"/>
      <c r="G11694" s="38"/>
      <c r="H11694" s="37"/>
      <c r="I11694" s="41"/>
      <c r="J11694" s="41"/>
      <c r="K11694" s="37"/>
      <c r="L11694" s="37"/>
      <c r="M11694" s="37"/>
      <c r="N11694" s="37"/>
      <c r="O11694" s="38"/>
    </row>
    <row r="11695" spans="2:15" x14ac:dyDescent="0.4">
      <c r="B11695" s="63"/>
      <c r="C11695" s="37"/>
      <c r="D11695" s="37"/>
      <c r="E11695" s="37"/>
      <c r="F11695" s="37"/>
      <c r="G11695" s="38"/>
      <c r="H11695" s="37"/>
      <c r="I11695" s="41"/>
      <c r="J11695" s="41"/>
      <c r="K11695" s="37"/>
      <c r="L11695" s="37"/>
      <c r="M11695" s="37"/>
      <c r="N11695" s="37"/>
      <c r="O11695" s="38"/>
    </row>
    <row r="11696" spans="2:15" x14ac:dyDescent="0.4">
      <c r="B11696" s="63"/>
      <c r="C11696" s="37"/>
      <c r="D11696" s="37"/>
      <c r="E11696" s="37"/>
      <c r="F11696" s="37"/>
      <c r="G11696" s="38"/>
      <c r="H11696" s="37"/>
      <c r="I11696" s="41"/>
      <c r="J11696" s="41"/>
      <c r="K11696" s="37"/>
      <c r="L11696" s="37"/>
      <c r="M11696" s="37"/>
      <c r="N11696" s="37"/>
      <c r="O11696" s="38"/>
    </row>
    <row r="11697" spans="2:15" x14ac:dyDescent="0.4">
      <c r="B11697" s="63"/>
      <c r="C11697" s="37"/>
      <c r="D11697" s="37"/>
      <c r="E11697" s="37"/>
      <c r="F11697" s="37"/>
      <c r="G11697" s="38"/>
      <c r="H11697" s="37"/>
      <c r="I11697" s="41"/>
      <c r="J11697" s="41"/>
      <c r="K11697" s="37"/>
      <c r="L11697" s="37"/>
      <c r="M11697" s="37"/>
      <c r="N11697" s="37"/>
      <c r="O11697" s="38"/>
    </row>
    <row r="11698" spans="2:15" x14ac:dyDescent="0.4">
      <c r="B11698" s="63"/>
      <c r="C11698" s="37"/>
      <c r="D11698" s="37"/>
      <c r="E11698" s="37"/>
      <c r="F11698" s="37"/>
      <c r="G11698" s="38"/>
      <c r="H11698" s="37"/>
      <c r="I11698" s="41"/>
      <c r="J11698" s="41"/>
      <c r="K11698" s="37"/>
      <c r="L11698" s="37"/>
      <c r="M11698" s="37"/>
      <c r="N11698" s="37"/>
      <c r="O11698" s="38"/>
    </row>
    <row r="11699" spans="2:15" x14ac:dyDescent="0.4">
      <c r="B11699" s="63"/>
      <c r="C11699" s="37"/>
      <c r="D11699" s="37"/>
      <c r="E11699" s="37"/>
      <c r="F11699" s="37"/>
      <c r="G11699" s="38"/>
      <c r="H11699" s="37"/>
      <c r="I11699" s="41"/>
      <c r="J11699" s="41"/>
      <c r="K11699" s="37"/>
      <c r="L11699" s="37"/>
      <c r="M11699" s="37"/>
      <c r="N11699" s="37"/>
      <c r="O11699" s="38"/>
    </row>
    <row r="11700" spans="2:15" x14ac:dyDescent="0.4">
      <c r="B11700" s="63"/>
      <c r="C11700" s="37"/>
      <c r="D11700" s="37"/>
      <c r="E11700" s="37"/>
      <c r="F11700" s="37"/>
      <c r="G11700" s="38"/>
      <c r="H11700" s="37"/>
      <c r="I11700" s="41"/>
      <c r="J11700" s="41"/>
      <c r="K11700" s="37"/>
      <c r="L11700" s="37"/>
      <c r="M11700" s="37"/>
      <c r="N11700" s="37"/>
      <c r="O11700" s="38"/>
    </row>
    <row r="11701" spans="2:15" x14ac:dyDescent="0.4">
      <c r="B11701" s="63"/>
      <c r="C11701" s="37"/>
      <c r="D11701" s="37"/>
      <c r="E11701" s="37"/>
      <c r="F11701" s="37"/>
      <c r="G11701" s="38"/>
      <c r="H11701" s="37"/>
      <c r="I11701" s="41"/>
      <c r="J11701" s="41"/>
      <c r="K11701" s="37"/>
      <c r="L11701" s="37"/>
      <c r="M11701" s="37"/>
      <c r="N11701" s="37"/>
      <c r="O11701" s="38"/>
    </row>
    <row r="11702" spans="2:15" x14ac:dyDescent="0.4">
      <c r="B11702" s="63"/>
      <c r="C11702" s="37"/>
      <c r="D11702" s="37"/>
      <c r="E11702" s="37"/>
      <c r="F11702" s="37"/>
      <c r="G11702" s="38"/>
      <c r="H11702" s="37"/>
      <c r="I11702" s="41"/>
      <c r="J11702" s="41"/>
      <c r="K11702" s="37"/>
      <c r="L11702" s="37"/>
      <c r="M11702" s="37"/>
      <c r="N11702" s="37"/>
      <c r="O11702" s="38"/>
    </row>
    <row r="11703" spans="2:15" x14ac:dyDescent="0.4">
      <c r="B11703" s="63"/>
      <c r="C11703" s="37"/>
      <c r="D11703" s="37"/>
      <c r="E11703" s="37"/>
      <c r="F11703" s="37"/>
      <c r="G11703" s="38"/>
      <c r="H11703" s="37"/>
      <c r="I11703" s="41"/>
      <c r="J11703" s="41"/>
      <c r="K11703" s="37"/>
      <c r="L11703" s="37"/>
      <c r="M11703" s="37"/>
      <c r="N11703" s="37"/>
      <c r="O11703" s="38"/>
    </row>
    <row r="11704" spans="2:15" x14ac:dyDescent="0.4">
      <c r="B11704" s="63"/>
      <c r="C11704" s="37"/>
      <c r="D11704" s="37"/>
      <c r="E11704" s="37"/>
      <c r="F11704" s="37"/>
      <c r="G11704" s="38"/>
      <c r="H11704" s="37"/>
      <c r="I11704" s="41"/>
      <c r="J11704" s="41"/>
      <c r="K11704" s="37"/>
      <c r="L11704" s="37"/>
      <c r="M11704" s="37"/>
      <c r="N11704" s="37"/>
      <c r="O11704" s="38"/>
    </row>
    <row r="11705" spans="2:15" x14ac:dyDescent="0.4">
      <c r="B11705" s="63"/>
      <c r="C11705" s="37"/>
      <c r="D11705" s="37"/>
      <c r="E11705" s="37"/>
      <c r="F11705" s="37"/>
      <c r="G11705" s="38"/>
      <c r="H11705" s="37"/>
      <c r="I11705" s="41"/>
      <c r="J11705" s="41"/>
      <c r="K11705" s="37"/>
      <c r="L11705" s="37"/>
      <c r="M11705" s="37"/>
      <c r="N11705" s="37"/>
      <c r="O11705" s="38"/>
    </row>
    <row r="11706" spans="2:15" x14ac:dyDescent="0.4">
      <c r="B11706" s="63"/>
      <c r="C11706" s="37"/>
      <c r="D11706" s="37"/>
      <c r="E11706" s="37"/>
      <c r="F11706" s="37"/>
      <c r="G11706" s="38"/>
      <c r="H11706" s="37"/>
      <c r="I11706" s="41"/>
      <c r="J11706" s="41"/>
      <c r="K11706" s="37"/>
      <c r="L11706" s="37"/>
      <c r="M11706" s="37"/>
      <c r="N11706" s="37"/>
      <c r="O11706" s="38"/>
    </row>
    <row r="11707" spans="2:15" x14ac:dyDescent="0.4">
      <c r="B11707" s="63"/>
      <c r="C11707" s="37"/>
      <c r="D11707" s="37"/>
      <c r="E11707" s="37"/>
      <c r="F11707" s="37"/>
      <c r="G11707" s="38"/>
      <c r="H11707" s="37"/>
      <c r="I11707" s="41"/>
      <c r="J11707" s="41"/>
      <c r="K11707" s="37"/>
      <c r="L11707" s="37"/>
      <c r="M11707" s="37"/>
      <c r="N11707" s="37"/>
      <c r="O11707" s="38"/>
    </row>
    <row r="11708" spans="2:15" x14ac:dyDescent="0.4">
      <c r="B11708" s="63"/>
      <c r="C11708" s="37"/>
      <c r="D11708" s="37"/>
      <c r="E11708" s="37"/>
      <c r="F11708" s="37"/>
      <c r="G11708" s="38"/>
      <c r="H11708" s="37"/>
      <c r="I11708" s="41"/>
      <c r="J11708" s="41"/>
      <c r="K11708" s="37"/>
      <c r="L11708" s="37"/>
      <c r="M11708" s="37"/>
      <c r="N11708" s="37"/>
      <c r="O11708" s="38"/>
    </row>
    <row r="11709" spans="2:15" x14ac:dyDescent="0.4">
      <c r="B11709" s="63"/>
      <c r="C11709" s="37"/>
      <c r="D11709" s="37"/>
      <c r="E11709" s="37"/>
      <c r="F11709" s="37"/>
      <c r="G11709" s="38"/>
      <c r="H11709" s="37"/>
      <c r="I11709" s="41"/>
      <c r="J11709" s="41"/>
      <c r="K11709" s="37"/>
      <c r="L11709" s="37"/>
      <c r="M11709" s="37"/>
      <c r="N11709" s="37"/>
      <c r="O11709" s="38"/>
    </row>
    <row r="11710" spans="2:15" x14ac:dyDescent="0.4">
      <c r="B11710" s="63"/>
      <c r="C11710" s="37"/>
      <c r="D11710" s="37"/>
      <c r="E11710" s="37"/>
      <c r="F11710" s="37"/>
      <c r="G11710" s="38"/>
      <c r="H11710" s="37"/>
      <c r="I11710" s="41"/>
      <c r="J11710" s="41"/>
      <c r="K11710" s="37"/>
      <c r="L11710" s="37"/>
      <c r="M11710" s="37"/>
      <c r="N11710" s="37"/>
      <c r="O11710" s="38"/>
    </row>
    <row r="11711" spans="2:15" x14ac:dyDescent="0.4">
      <c r="B11711" s="63"/>
      <c r="C11711" s="37"/>
      <c r="D11711" s="37"/>
      <c r="E11711" s="37"/>
      <c r="F11711" s="37"/>
      <c r="G11711" s="38"/>
      <c r="H11711" s="37"/>
      <c r="I11711" s="41"/>
      <c r="J11711" s="41"/>
      <c r="K11711" s="37"/>
      <c r="L11711" s="37"/>
      <c r="M11711" s="37"/>
      <c r="N11711" s="37"/>
      <c r="O11711" s="38"/>
    </row>
    <row r="11712" spans="2:15" x14ac:dyDescent="0.4">
      <c r="B11712" s="63"/>
      <c r="C11712" s="37"/>
      <c r="D11712" s="37"/>
      <c r="E11712" s="37"/>
      <c r="F11712" s="37"/>
      <c r="G11712" s="38"/>
      <c r="H11712" s="37"/>
      <c r="I11712" s="41"/>
      <c r="J11712" s="41"/>
      <c r="K11712" s="37"/>
      <c r="L11712" s="37"/>
      <c r="M11712" s="37"/>
      <c r="N11712" s="37"/>
      <c r="O11712" s="38"/>
    </row>
    <row r="11713" spans="2:15" x14ac:dyDescent="0.4">
      <c r="B11713" s="63"/>
      <c r="C11713" s="37"/>
      <c r="D11713" s="37"/>
      <c r="E11713" s="37"/>
      <c r="F11713" s="37"/>
      <c r="G11713" s="38"/>
      <c r="H11713" s="37"/>
      <c r="I11713" s="41"/>
      <c r="J11713" s="41"/>
      <c r="K11713" s="37"/>
      <c r="L11713" s="37"/>
      <c r="M11713" s="37"/>
      <c r="N11713" s="37"/>
      <c r="O11713" s="38"/>
    </row>
    <row r="11714" spans="2:15" x14ac:dyDescent="0.4">
      <c r="B11714" s="63"/>
      <c r="C11714" s="37"/>
      <c r="D11714" s="37"/>
      <c r="E11714" s="37"/>
      <c r="F11714" s="37"/>
      <c r="G11714" s="38"/>
      <c r="H11714" s="37"/>
      <c r="I11714" s="41"/>
      <c r="J11714" s="41"/>
      <c r="K11714" s="37"/>
      <c r="L11714" s="37"/>
      <c r="M11714" s="37"/>
      <c r="N11714" s="37"/>
      <c r="O11714" s="38"/>
    </row>
    <row r="11715" spans="2:15" x14ac:dyDescent="0.4">
      <c r="B11715" s="63"/>
      <c r="C11715" s="37"/>
      <c r="D11715" s="37"/>
      <c r="E11715" s="37"/>
      <c r="F11715" s="37"/>
      <c r="G11715" s="38"/>
      <c r="H11715" s="37"/>
      <c r="I11715" s="41"/>
      <c r="J11715" s="41"/>
      <c r="K11715" s="37"/>
      <c r="L11715" s="37"/>
      <c r="M11715" s="37"/>
      <c r="N11715" s="37"/>
      <c r="O11715" s="38"/>
    </row>
    <row r="11716" spans="2:15" x14ac:dyDescent="0.4">
      <c r="B11716" s="63"/>
      <c r="C11716" s="37"/>
      <c r="D11716" s="37"/>
      <c r="E11716" s="37"/>
      <c r="F11716" s="37"/>
      <c r="G11716" s="38"/>
      <c r="H11716" s="37"/>
      <c r="I11716" s="41"/>
      <c r="J11716" s="41"/>
      <c r="K11716" s="37"/>
      <c r="L11716" s="37"/>
      <c r="M11716" s="37"/>
      <c r="N11716" s="37"/>
      <c r="O11716" s="38"/>
    </row>
    <row r="11717" spans="2:15" x14ac:dyDescent="0.4">
      <c r="B11717" s="63"/>
      <c r="C11717" s="37"/>
      <c r="D11717" s="37"/>
      <c r="E11717" s="37"/>
      <c r="F11717" s="37"/>
      <c r="G11717" s="38"/>
      <c r="H11717" s="37"/>
      <c r="I11717" s="41"/>
      <c r="J11717" s="41"/>
      <c r="K11717" s="37"/>
      <c r="L11717" s="37"/>
      <c r="M11717" s="37"/>
      <c r="N11717" s="37"/>
      <c r="O11717" s="38"/>
    </row>
    <row r="11718" spans="2:15" x14ac:dyDescent="0.4">
      <c r="B11718" s="63"/>
      <c r="C11718" s="37"/>
      <c r="D11718" s="37"/>
      <c r="E11718" s="37"/>
      <c r="F11718" s="37"/>
      <c r="G11718" s="38"/>
      <c r="H11718" s="37"/>
      <c r="I11718" s="41"/>
      <c r="J11718" s="41"/>
      <c r="K11718" s="37"/>
      <c r="L11718" s="37"/>
      <c r="M11718" s="37"/>
      <c r="N11718" s="37"/>
      <c r="O11718" s="38"/>
    </row>
    <row r="11719" spans="2:15" x14ac:dyDescent="0.4">
      <c r="B11719" s="63"/>
      <c r="C11719" s="37"/>
      <c r="D11719" s="37"/>
      <c r="E11719" s="37"/>
      <c r="F11719" s="37"/>
      <c r="G11719" s="38"/>
      <c r="H11719" s="37"/>
      <c r="I11719" s="41"/>
      <c r="J11719" s="41"/>
      <c r="K11719" s="37"/>
      <c r="L11719" s="37"/>
      <c r="M11719" s="37"/>
      <c r="N11719" s="37"/>
      <c r="O11719" s="38"/>
    </row>
    <row r="11720" spans="2:15" x14ac:dyDescent="0.4">
      <c r="B11720" s="63"/>
      <c r="C11720" s="37"/>
      <c r="D11720" s="37"/>
      <c r="E11720" s="37"/>
      <c r="F11720" s="37"/>
      <c r="G11720" s="38"/>
      <c r="H11720" s="37"/>
      <c r="I11720" s="41"/>
      <c r="J11720" s="41"/>
      <c r="K11720" s="37"/>
      <c r="L11720" s="37"/>
      <c r="M11720" s="37"/>
      <c r="N11720" s="37"/>
      <c r="O11720" s="38"/>
    </row>
    <row r="11721" spans="2:15" x14ac:dyDescent="0.4">
      <c r="B11721" s="63"/>
      <c r="C11721" s="37"/>
      <c r="D11721" s="37"/>
      <c r="E11721" s="37"/>
      <c r="F11721" s="37"/>
      <c r="G11721" s="38"/>
      <c r="H11721" s="37"/>
      <c r="I11721" s="41"/>
      <c r="J11721" s="41"/>
      <c r="K11721" s="37"/>
      <c r="L11721" s="37"/>
      <c r="M11721" s="37"/>
      <c r="N11721" s="37"/>
      <c r="O11721" s="38"/>
    </row>
    <row r="11722" spans="2:15" x14ac:dyDescent="0.4">
      <c r="B11722" s="63"/>
      <c r="C11722" s="37"/>
      <c r="D11722" s="37"/>
      <c r="E11722" s="37"/>
      <c r="F11722" s="37"/>
      <c r="G11722" s="38"/>
      <c r="H11722" s="37"/>
      <c r="I11722" s="41"/>
      <c r="J11722" s="41"/>
      <c r="K11722" s="37"/>
      <c r="L11722" s="37"/>
      <c r="M11722" s="37"/>
      <c r="N11722" s="37"/>
      <c r="O11722" s="38"/>
    </row>
    <row r="11723" spans="2:15" x14ac:dyDescent="0.4">
      <c r="B11723" s="63"/>
      <c r="C11723" s="37"/>
      <c r="D11723" s="37"/>
      <c r="E11723" s="37"/>
      <c r="F11723" s="37"/>
      <c r="G11723" s="38"/>
      <c r="H11723" s="37"/>
      <c r="I11723" s="41"/>
      <c r="J11723" s="41"/>
      <c r="K11723" s="37"/>
      <c r="L11723" s="37"/>
      <c r="M11723" s="37"/>
      <c r="N11723" s="37"/>
      <c r="O11723" s="38"/>
    </row>
    <row r="11724" spans="2:15" x14ac:dyDescent="0.4">
      <c r="B11724" s="63"/>
      <c r="C11724" s="37"/>
      <c r="D11724" s="37"/>
      <c r="E11724" s="37"/>
      <c r="F11724" s="37"/>
      <c r="G11724" s="38"/>
      <c r="H11724" s="37"/>
      <c r="I11724" s="41"/>
      <c r="J11724" s="41"/>
      <c r="K11724" s="37"/>
      <c r="L11724" s="37"/>
      <c r="M11724" s="37"/>
      <c r="N11724" s="37"/>
      <c r="O11724" s="38"/>
    </row>
    <row r="11725" spans="2:15" x14ac:dyDescent="0.4">
      <c r="B11725" s="63"/>
      <c r="C11725" s="37"/>
      <c r="D11725" s="37"/>
      <c r="E11725" s="37"/>
      <c r="F11725" s="37"/>
      <c r="G11725" s="38"/>
      <c r="H11725" s="37"/>
      <c r="I11725" s="41"/>
      <c r="J11725" s="41"/>
      <c r="K11725" s="37"/>
      <c r="L11725" s="37"/>
      <c r="M11725" s="37"/>
      <c r="N11725" s="37"/>
      <c r="O11725" s="38"/>
    </row>
    <row r="11726" spans="2:15" x14ac:dyDescent="0.4">
      <c r="B11726" s="63"/>
      <c r="C11726" s="37"/>
      <c r="D11726" s="37"/>
      <c r="E11726" s="37"/>
      <c r="F11726" s="37"/>
      <c r="G11726" s="38"/>
      <c r="H11726" s="37"/>
      <c r="I11726" s="41"/>
      <c r="J11726" s="41"/>
      <c r="K11726" s="37"/>
      <c r="L11726" s="37"/>
      <c r="M11726" s="37"/>
      <c r="N11726" s="37"/>
      <c r="O11726" s="38"/>
    </row>
    <row r="11727" spans="2:15" x14ac:dyDescent="0.4">
      <c r="B11727" s="63"/>
      <c r="C11727" s="37"/>
      <c r="D11727" s="37"/>
      <c r="E11727" s="37"/>
      <c r="F11727" s="37"/>
      <c r="G11727" s="38"/>
      <c r="H11727" s="37"/>
      <c r="I11727" s="41"/>
      <c r="J11727" s="41"/>
      <c r="K11727" s="37"/>
      <c r="L11727" s="37"/>
      <c r="M11727" s="37"/>
      <c r="N11727" s="37"/>
      <c r="O11727" s="38"/>
    </row>
    <row r="11728" spans="2:15" x14ac:dyDescent="0.4">
      <c r="B11728" s="63"/>
      <c r="C11728" s="37"/>
      <c r="D11728" s="37"/>
      <c r="E11728" s="37"/>
      <c r="F11728" s="37"/>
      <c r="G11728" s="38"/>
      <c r="H11728" s="37"/>
      <c r="I11728" s="41"/>
      <c r="J11728" s="41"/>
      <c r="K11728" s="37"/>
      <c r="L11728" s="37"/>
      <c r="M11728" s="37"/>
      <c r="N11728" s="37"/>
      <c r="O11728" s="38"/>
    </row>
    <row r="11729" spans="2:15" x14ac:dyDescent="0.4">
      <c r="B11729" s="63"/>
      <c r="C11729" s="37"/>
      <c r="D11729" s="37"/>
      <c r="E11729" s="37"/>
      <c r="F11729" s="37"/>
      <c r="G11729" s="38"/>
      <c r="H11729" s="37"/>
      <c r="I11729" s="41"/>
      <c r="J11729" s="41"/>
      <c r="K11729" s="37"/>
      <c r="L11729" s="37"/>
      <c r="M11729" s="37"/>
      <c r="N11729" s="37"/>
      <c r="O11729" s="38"/>
    </row>
    <row r="11730" spans="2:15" x14ac:dyDescent="0.4">
      <c r="B11730" s="63"/>
      <c r="C11730" s="37"/>
      <c r="D11730" s="37"/>
      <c r="E11730" s="37"/>
      <c r="F11730" s="37"/>
      <c r="G11730" s="38"/>
      <c r="H11730" s="37"/>
      <c r="I11730" s="41"/>
      <c r="J11730" s="41"/>
      <c r="K11730" s="37"/>
      <c r="L11730" s="37"/>
      <c r="M11730" s="37"/>
      <c r="N11730" s="37"/>
      <c r="O11730" s="38"/>
    </row>
    <row r="11731" spans="2:15" x14ac:dyDescent="0.4">
      <c r="B11731" s="63"/>
      <c r="C11731" s="37"/>
      <c r="D11731" s="37"/>
      <c r="E11731" s="37"/>
      <c r="F11731" s="37"/>
      <c r="G11731" s="38"/>
      <c r="H11731" s="37"/>
      <c r="I11731" s="41"/>
      <c r="J11731" s="41"/>
      <c r="K11731" s="37"/>
      <c r="L11731" s="37"/>
      <c r="M11731" s="37"/>
      <c r="N11731" s="37"/>
      <c r="O11731" s="38"/>
    </row>
    <row r="11732" spans="2:15" x14ac:dyDescent="0.4">
      <c r="B11732" s="63"/>
      <c r="C11732" s="37"/>
      <c r="D11732" s="37"/>
      <c r="E11732" s="37"/>
      <c r="F11732" s="37"/>
      <c r="G11732" s="38"/>
      <c r="H11732" s="37"/>
      <c r="I11732" s="41"/>
      <c r="J11732" s="41"/>
      <c r="K11732" s="37"/>
      <c r="L11732" s="37"/>
      <c r="M11732" s="37"/>
      <c r="N11732" s="37"/>
      <c r="O11732" s="38"/>
    </row>
    <row r="11733" spans="2:15" x14ac:dyDescent="0.4">
      <c r="B11733" s="63"/>
      <c r="C11733" s="37"/>
      <c r="D11733" s="37"/>
      <c r="E11733" s="37"/>
      <c r="F11733" s="37"/>
      <c r="G11733" s="38"/>
      <c r="H11733" s="37"/>
      <c r="I11733" s="41"/>
      <c r="J11733" s="41"/>
      <c r="K11733" s="37"/>
      <c r="L11733" s="37"/>
      <c r="M11733" s="37"/>
      <c r="N11733" s="37"/>
      <c r="O11733" s="38"/>
    </row>
    <row r="11734" spans="2:15" x14ac:dyDescent="0.4">
      <c r="B11734" s="63"/>
      <c r="C11734" s="37"/>
      <c r="D11734" s="37"/>
      <c r="E11734" s="37"/>
      <c r="F11734" s="37"/>
      <c r="G11734" s="38"/>
      <c r="H11734" s="37"/>
      <c r="I11734" s="41"/>
      <c r="J11734" s="41"/>
      <c r="K11734" s="37"/>
      <c r="L11734" s="37"/>
      <c r="M11734" s="37"/>
      <c r="N11734" s="37"/>
      <c r="O11734" s="38"/>
    </row>
    <row r="11735" spans="2:15" x14ac:dyDescent="0.4">
      <c r="B11735" s="63"/>
      <c r="C11735" s="37"/>
      <c r="D11735" s="37"/>
      <c r="E11735" s="37"/>
      <c r="F11735" s="37"/>
      <c r="G11735" s="38"/>
      <c r="H11735" s="37"/>
      <c r="I11735" s="41"/>
      <c r="J11735" s="41"/>
      <c r="K11735" s="37"/>
      <c r="L11735" s="37"/>
      <c r="M11735" s="37"/>
      <c r="N11735" s="37"/>
      <c r="O11735" s="38"/>
    </row>
    <row r="11736" spans="2:15" x14ac:dyDescent="0.4">
      <c r="B11736" s="63"/>
      <c r="C11736" s="37"/>
      <c r="D11736" s="37"/>
      <c r="E11736" s="37"/>
      <c r="F11736" s="37"/>
      <c r="G11736" s="38"/>
      <c r="H11736" s="37"/>
      <c r="I11736" s="41"/>
      <c r="J11736" s="41"/>
      <c r="K11736" s="37"/>
      <c r="L11736" s="37"/>
      <c r="M11736" s="37"/>
      <c r="N11736" s="37"/>
      <c r="O11736" s="38"/>
    </row>
    <row r="11737" spans="2:15" x14ac:dyDescent="0.4">
      <c r="B11737" s="63"/>
      <c r="C11737" s="37"/>
      <c r="D11737" s="37"/>
      <c r="E11737" s="37"/>
      <c r="F11737" s="37"/>
      <c r="G11737" s="38"/>
      <c r="H11737" s="37"/>
      <c r="I11737" s="41"/>
      <c r="J11737" s="41"/>
      <c r="K11737" s="37"/>
      <c r="L11737" s="37"/>
      <c r="M11737" s="37"/>
      <c r="N11737" s="37"/>
      <c r="O11737" s="38"/>
    </row>
    <row r="11738" spans="2:15" x14ac:dyDescent="0.4">
      <c r="B11738" s="63"/>
      <c r="C11738" s="37"/>
      <c r="D11738" s="37"/>
      <c r="E11738" s="37"/>
      <c r="F11738" s="37"/>
      <c r="G11738" s="38"/>
      <c r="H11738" s="37"/>
      <c r="I11738" s="41"/>
      <c r="J11738" s="41"/>
      <c r="K11738" s="37"/>
      <c r="L11738" s="37"/>
      <c r="M11738" s="37"/>
      <c r="N11738" s="37"/>
      <c r="O11738" s="38"/>
    </row>
    <row r="11739" spans="2:15" x14ac:dyDescent="0.4">
      <c r="B11739" s="63"/>
      <c r="C11739" s="37"/>
      <c r="D11739" s="37"/>
      <c r="E11739" s="37"/>
      <c r="F11739" s="37"/>
      <c r="G11739" s="38"/>
      <c r="H11739" s="37"/>
      <c r="I11739" s="41"/>
      <c r="J11739" s="41"/>
      <c r="K11739" s="37"/>
      <c r="L11739" s="37"/>
      <c r="M11739" s="37"/>
      <c r="N11739" s="37"/>
      <c r="O11739" s="38"/>
    </row>
    <row r="11740" spans="2:15" x14ac:dyDescent="0.4">
      <c r="B11740" s="63"/>
      <c r="C11740" s="37"/>
      <c r="D11740" s="37"/>
      <c r="E11740" s="37"/>
      <c r="F11740" s="37"/>
      <c r="G11740" s="38"/>
      <c r="H11740" s="37"/>
      <c r="I11740" s="41"/>
      <c r="J11740" s="41"/>
      <c r="K11740" s="37"/>
      <c r="L11740" s="37"/>
      <c r="M11740" s="37"/>
      <c r="N11740" s="37"/>
      <c r="O11740" s="38"/>
    </row>
    <row r="11741" spans="2:15" x14ac:dyDescent="0.4">
      <c r="B11741" s="63"/>
      <c r="C11741" s="37"/>
      <c r="D11741" s="37"/>
      <c r="E11741" s="37"/>
      <c r="F11741" s="37"/>
      <c r="G11741" s="38"/>
      <c r="H11741" s="37"/>
      <c r="I11741" s="41"/>
      <c r="J11741" s="41"/>
      <c r="K11741" s="37"/>
      <c r="L11741" s="37"/>
      <c r="M11741" s="37"/>
      <c r="N11741" s="37"/>
      <c r="O11741" s="38"/>
    </row>
    <row r="11742" spans="2:15" x14ac:dyDescent="0.4">
      <c r="B11742" s="63"/>
      <c r="C11742" s="37"/>
      <c r="D11742" s="37"/>
      <c r="E11742" s="37"/>
      <c r="F11742" s="37"/>
      <c r="G11742" s="38"/>
      <c r="H11742" s="37"/>
      <c r="I11742" s="41"/>
      <c r="J11742" s="41"/>
      <c r="K11742" s="37"/>
      <c r="L11742" s="37"/>
      <c r="M11742" s="37"/>
      <c r="N11742" s="37"/>
      <c r="O11742" s="38"/>
    </row>
    <row r="11743" spans="2:15" x14ac:dyDescent="0.4">
      <c r="B11743" s="63"/>
      <c r="C11743" s="37"/>
      <c r="D11743" s="37"/>
      <c r="E11743" s="37"/>
      <c r="F11743" s="37"/>
      <c r="G11743" s="38"/>
      <c r="H11743" s="37"/>
      <c r="I11743" s="41"/>
      <c r="J11743" s="41"/>
      <c r="K11743" s="37"/>
      <c r="L11743" s="37"/>
      <c r="M11743" s="37"/>
      <c r="N11743" s="37"/>
      <c r="O11743" s="38"/>
    </row>
    <row r="11744" spans="2:15" x14ac:dyDescent="0.4">
      <c r="B11744" s="63"/>
      <c r="C11744" s="37"/>
      <c r="D11744" s="37"/>
      <c r="E11744" s="37"/>
      <c r="F11744" s="37"/>
      <c r="G11744" s="38"/>
      <c r="H11744" s="37"/>
      <c r="I11744" s="41"/>
      <c r="J11744" s="41"/>
      <c r="K11744" s="37"/>
      <c r="L11744" s="37"/>
      <c r="M11744" s="37"/>
      <c r="N11744" s="37"/>
      <c r="O11744" s="38"/>
    </row>
    <row r="11745" spans="2:15" x14ac:dyDescent="0.4">
      <c r="B11745" s="63"/>
      <c r="C11745" s="37"/>
      <c r="D11745" s="37"/>
      <c r="E11745" s="37"/>
      <c r="F11745" s="37"/>
      <c r="G11745" s="38"/>
      <c r="H11745" s="37"/>
      <c r="I11745" s="41"/>
      <c r="J11745" s="41"/>
      <c r="K11745" s="37"/>
      <c r="L11745" s="37"/>
      <c r="M11745" s="37"/>
      <c r="N11745" s="37"/>
      <c r="O11745" s="38"/>
    </row>
    <row r="11746" spans="2:15" x14ac:dyDescent="0.4">
      <c r="B11746" s="63"/>
      <c r="C11746" s="37"/>
      <c r="D11746" s="37"/>
      <c r="E11746" s="37"/>
      <c r="F11746" s="37"/>
      <c r="G11746" s="38"/>
      <c r="H11746" s="37"/>
      <c r="I11746" s="41"/>
      <c r="J11746" s="41"/>
      <c r="K11746" s="37"/>
      <c r="L11746" s="37"/>
      <c r="M11746" s="37"/>
      <c r="N11746" s="37"/>
      <c r="O11746" s="38"/>
    </row>
    <row r="11747" spans="2:15" x14ac:dyDescent="0.4">
      <c r="B11747" s="63"/>
      <c r="C11747" s="37"/>
      <c r="D11747" s="37"/>
      <c r="E11747" s="37"/>
      <c r="F11747" s="37"/>
      <c r="G11747" s="38"/>
      <c r="H11747" s="37"/>
      <c r="I11747" s="41"/>
      <c r="J11747" s="41"/>
      <c r="K11747" s="37"/>
      <c r="L11747" s="37"/>
      <c r="M11747" s="37"/>
      <c r="N11747" s="37"/>
      <c r="O11747" s="38"/>
    </row>
    <row r="11748" spans="2:15" x14ac:dyDescent="0.4">
      <c r="B11748" s="63"/>
      <c r="C11748" s="37"/>
      <c r="D11748" s="37"/>
      <c r="E11748" s="37"/>
      <c r="F11748" s="37"/>
      <c r="G11748" s="38"/>
      <c r="H11748" s="37"/>
      <c r="I11748" s="41"/>
      <c r="J11748" s="41"/>
      <c r="K11748" s="37"/>
      <c r="L11748" s="37"/>
      <c r="M11748" s="37"/>
      <c r="N11748" s="37"/>
      <c r="O11748" s="38"/>
    </row>
    <row r="11749" spans="2:15" x14ac:dyDescent="0.4">
      <c r="B11749" s="63"/>
      <c r="C11749" s="37"/>
      <c r="D11749" s="37"/>
      <c r="E11749" s="37"/>
      <c r="F11749" s="37"/>
      <c r="G11749" s="38"/>
      <c r="H11749" s="37"/>
      <c r="I11749" s="41"/>
      <c r="J11749" s="41"/>
      <c r="K11749" s="37"/>
      <c r="L11749" s="37"/>
      <c r="M11749" s="37"/>
      <c r="N11749" s="37"/>
      <c r="O11749" s="38"/>
    </row>
    <row r="11750" spans="2:15" x14ac:dyDescent="0.4">
      <c r="B11750" s="63"/>
      <c r="C11750" s="37"/>
      <c r="D11750" s="37"/>
      <c r="E11750" s="37"/>
      <c r="F11750" s="37"/>
      <c r="G11750" s="38"/>
      <c r="H11750" s="37"/>
      <c r="I11750" s="41"/>
      <c r="J11750" s="41"/>
      <c r="K11750" s="37"/>
      <c r="L11750" s="37"/>
      <c r="M11750" s="37"/>
      <c r="N11750" s="37"/>
      <c r="O11750" s="38"/>
    </row>
    <row r="11751" spans="2:15" x14ac:dyDescent="0.4">
      <c r="B11751" s="63"/>
      <c r="C11751" s="37"/>
      <c r="D11751" s="37"/>
      <c r="E11751" s="37"/>
      <c r="F11751" s="37"/>
      <c r="G11751" s="38"/>
      <c r="H11751" s="37"/>
      <c r="I11751" s="41"/>
      <c r="J11751" s="41"/>
      <c r="K11751" s="37"/>
      <c r="L11751" s="37"/>
      <c r="M11751" s="37"/>
      <c r="N11751" s="37"/>
      <c r="O11751" s="38"/>
    </row>
    <row r="11752" spans="2:15" x14ac:dyDescent="0.4">
      <c r="B11752" s="63"/>
      <c r="C11752" s="37"/>
      <c r="D11752" s="37"/>
      <c r="E11752" s="37"/>
      <c r="F11752" s="37"/>
      <c r="G11752" s="38"/>
      <c r="H11752" s="37"/>
      <c r="I11752" s="41"/>
      <c r="J11752" s="41"/>
      <c r="K11752" s="37"/>
      <c r="L11752" s="37"/>
      <c r="M11752" s="37"/>
      <c r="N11752" s="37"/>
      <c r="O11752" s="38"/>
    </row>
    <row r="11753" spans="2:15" x14ac:dyDescent="0.4">
      <c r="B11753" s="63"/>
      <c r="C11753" s="37"/>
      <c r="D11753" s="37"/>
      <c r="E11753" s="37"/>
      <c r="F11753" s="37"/>
      <c r="G11753" s="38"/>
      <c r="H11753" s="37"/>
      <c r="I11753" s="41"/>
      <c r="J11753" s="41"/>
      <c r="K11753" s="37"/>
      <c r="L11753" s="37"/>
      <c r="M11753" s="37"/>
      <c r="N11753" s="37"/>
      <c r="O11753" s="38"/>
    </row>
    <row r="11754" spans="2:15" x14ac:dyDescent="0.4">
      <c r="B11754" s="63"/>
      <c r="C11754" s="37"/>
      <c r="D11754" s="37"/>
      <c r="E11754" s="37"/>
      <c r="F11754" s="37"/>
      <c r="G11754" s="38"/>
      <c r="H11754" s="37"/>
      <c r="I11754" s="41"/>
      <c r="J11754" s="41"/>
      <c r="K11754" s="37"/>
      <c r="L11754" s="37"/>
      <c r="M11754" s="37"/>
      <c r="N11754" s="37"/>
      <c r="O11754" s="38"/>
    </row>
    <row r="11755" spans="2:15" x14ac:dyDescent="0.4">
      <c r="B11755" s="63"/>
      <c r="C11755" s="37"/>
      <c r="D11755" s="37"/>
      <c r="E11755" s="37"/>
      <c r="F11755" s="37"/>
      <c r="G11755" s="38"/>
      <c r="H11755" s="37"/>
      <c r="I11755" s="41"/>
      <c r="J11755" s="41"/>
      <c r="K11755" s="37"/>
      <c r="L11755" s="37"/>
      <c r="M11755" s="37"/>
      <c r="N11755" s="37"/>
      <c r="O11755" s="38"/>
    </row>
    <row r="11756" spans="2:15" x14ac:dyDescent="0.4">
      <c r="B11756" s="63"/>
      <c r="C11756" s="37"/>
      <c r="D11756" s="37"/>
      <c r="E11756" s="37"/>
      <c r="F11756" s="37"/>
      <c r="G11756" s="38"/>
      <c r="H11756" s="37"/>
      <c r="I11756" s="41"/>
      <c r="J11756" s="41"/>
      <c r="K11756" s="37"/>
      <c r="L11756" s="37"/>
      <c r="M11756" s="37"/>
      <c r="N11756" s="37"/>
      <c r="O11756" s="38"/>
    </row>
    <row r="11757" spans="2:15" x14ac:dyDescent="0.4">
      <c r="B11757" s="63"/>
      <c r="C11757" s="37"/>
      <c r="D11757" s="37"/>
      <c r="E11757" s="37"/>
      <c r="F11757" s="37"/>
      <c r="G11757" s="38"/>
      <c r="H11757" s="37"/>
      <c r="I11757" s="41"/>
      <c r="J11757" s="41"/>
      <c r="K11757" s="37"/>
      <c r="L11757" s="37"/>
      <c r="M11757" s="37"/>
      <c r="N11757" s="37"/>
      <c r="O11757" s="38"/>
    </row>
    <row r="11758" spans="2:15" x14ac:dyDescent="0.4">
      <c r="B11758" s="63"/>
      <c r="C11758" s="37"/>
      <c r="D11758" s="37"/>
      <c r="E11758" s="37"/>
      <c r="F11758" s="37"/>
      <c r="G11758" s="38"/>
      <c r="H11758" s="37"/>
      <c r="I11758" s="41"/>
      <c r="J11758" s="41"/>
      <c r="K11758" s="37"/>
      <c r="L11758" s="37"/>
      <c r="M11758" s="37"/>
      <c r="N11758" s="37"/>
      <c r="O11758" s="38"/>
    </row>
    <row r="11759" spans="2:15" x14ac:dyDescent="0.4">
      <c r="B11759" s="63"/>
      <c r="C11759" s="37"/>
      <c r="D11759" s="37"/>
      <c r="E11759" s="37"/>
      <c r="F11759" s="37"/>
      <c r="G11759" s="38"/>
      <c r="H11759" s="37"/>
      <c r="I11759" s="41"/>
      <c r="J11759" s="41"/>
      <c r="K11759" s="37"/>
      <c r="L11759" s="37"/>
      <c r="M11759" s="37"/>
      <c r="N11759" s="37"/>
      <c r="O11759" s="38"/>
    </row>
    <row r="11760" spans="2:15" x14ac:dyDescent="0.4">
      <c r="B11760" s="63"/>
      <c r="C11760" s="37"/>
      <c r="D11760" s="37"/>
      <c r="E11760" s="37"/>
      <c r="F11760" s="37"/>
      <c r="G11760" s="38"/>
      <c r="H11760" s="37"/>
      <c r="I11760" s="41"/>
      <c r="J11760" s="41"/>
      <c r="K11760" s="37"/>
      <c r="L11760" s="37"/>
      <c r="M11760" s="37"/>
      <c r="N11760" s="37"/>
      <c r="O11760" s="38"/>
    </row>
    <row r="11761" spans="2:15" x14ac:dyDescent="0.4">
      <c r="B11761" s="63"/>
      <c r="C11761" s="37"/>
      <c r="D11761" s="37"/>
      <c r="E11761" s="37"/>
      <c r="F11761" s="37"/>
      <c r="G11761" s="38"/>
      <c r="H11761" s="37"/>
      <c r="I11761" s="41"/>
      <c r="J11761" s="41"/>
      <c r="K11761" s="37"/>
      <c r="L11761" s="37"/>
      <c r="M11761" s="37"/>
      <c r="N11761" s="37"/>
      <c r="O11761" s="38"/>
    </row>
    <row r="11762" spans="2:15" x14ac:dyDescent="0.4">
      <c r="B11762" s="63"/>
      <c r="C11762" s="37"/>
      <c r="D11762" s="37"/>
      <c r="E11762" s="37"/>
      <c r="F11762" s="37"/>
      <c r="G11762" s="38"/>
      <c r="H11762" s="37"/>
      <c r="I11762" s="41"/>
      <c r="J11762" s="41"/>
      <c r="K11762" s="37"/>
      <c r="L11762" s="37"/>
      <c r="M11762" s="37"/>
      <c r="N11762" s="37"/>
      <c r="O11762" s="38"/>
    </row>
    <row r="11763" spans="2:15" x14ac:dyDescent="0.4">
      <c r="B11763" s="63"/>
      <c r="C11763" s="37"/>
      <c r="D11763" s="37"/>
      <c r="E11763" s="37"/>
      <c r="F11763" s="37"/>
      <c r="G11763" s="38"/>
      <c r="H11763" s="37"/>
      <c r="I11763" s="41"/>
      <c r="J11763" s="41"/>
      <c r="K11763" s="37"/>
      <c r="L11763" s="37"/>
      <c r="M11763" s="37"/>
      <c r="N11763" s="37"/>
      <c r="O11763" s="38"/>
    </row>
    <row r="11764" spans="2:15" x14ac:dyDescent="0.4">
      <c r="B11764" s="63"/>
      <c r="C11764" s="37"/>
      <c r="D11764" s="37"/>
      <c r="E11764" s="37"/>
      <c r="F11764" s="37"/>
      <c r="G11764" s="38"/>
      <c r="H11764" s="37"/>
      <c r="I11764" s="41"/>
      <c r="J11764" s="41"/>
      <c r="K11764" s="37"/>
      <c r="L11764" s="37"/>
      <c r="M11764" s="37"/>
      <c r="N11764" s="37"/>
      <c r="O11764" s="38"/>
    </row>
    <row r="11765" spans="2:15" x14ac:dyDescent="0.4">
      <c r="B11765" s="63"/>
      <c r="C11765" s="37"/>
      <c r="D11765" s="37"/>
      <c r="E11765" s="37"/>
      <c r="F11765" s="37"/>
      <c r="G11765" s="38"/>
      <c r="H11765" s="37"/>
      <c r="I11765" s="41"/>
      <c r="J11765" s="41"/>
      <c r="K11765" s="37"/>
      <c r="L11765" s="37"/>
      <c r="M11765" s="37"/>
      <c r="N11765" s="37"/>
      <c r="O11765" s="38"/>
    </row>
    <row r="11766" spans="2:15" x14ac:dyDescent="0.4">
      <c r="B11766" s="63"/>
      <c r="C11766" s="37"/>
      <c r="D11766" s="37"/>
      <c r="E11766" s="37"/>
      <c r="F11766" s="37"/>
      <c r="G11766" s="38"/>
      <c r="H11766" s="37"/>
      <c r="I11766" s="41"/>
      <c r="J11766" s="41"/>
      <c r="K11766" s="37"/>
      <c r="L11766" s="37"/>
      <c r="M11766" s="37"/>
      <c r="N11766" s="37"/>
      <c r="O11766" s="38"/>
    </row>
    <row r="11767" spans="2:15" x14ac:dyDescent="0.4">
      <c r="B11767" s="63"/>
      <c r="C11767" s="37"/>
      <c r="D11767" s="37"/>
      <c r="E11767" s="37"/>
      <c r="F11767" s="37"/>
      <c r="G11767" s="38"/>
      <c r="H11767" s="37"/>
      <c r="I11767" s="41"/>
      <c r="J11767" s="41"/>
      <c r="K11767" s="37"/>
      <c r="L11767" s="37"/>
      <c r="M11767" s="37"/>
      <c r="N11767" s="37"/>
      <c r="O11767" s="38"/>
    </row>
    <row r="11768" spans="2:15" x14ac:dyDescent="0.4">
      <c r="B11768" s="63"/>
      <c r="C11768" s="37"/>
      <c r="D11768" s="37"/>
      <c r="E11768" s="37"/>
      <c r="F11768" s="37"/>
      <c r="G11768" s="38"/>
      <c r="H11768" s="37"/>
      <c r="I11768" s="41"/>
      <c r="J11768" s="41"/>
      <c r="K11768" s="37"/>
      <c r="L11768" s="37"/>
      <c r="M11768" s="37"/>
      <c r="N11768" s="37"/>
      <c r="O11768" s="38"/>
    </row>
    <row r="11769" spans="2:15" x14ac:dyDescent="0.4">
      <c r="B11769" s="63"/>
      <c r="C11769" s="37"/>
      <c r="D11769" s="37"/>
      <c r="E11769" s="37"/>
      <c r="F11769" s="37"/>
      <c r="G11769" s="38"/>
      <c r="H11769" s="37"/>
      <c r="I11769" s="41"/>
      <c r="J11769" s="41"/>
      <c r="K11769" s="37"/>
      <c r="L11769" s="37"/>
      <c r="M11769" s="37"/>
      <c r="N11769" s="37"/>
      <c r="O11769" s="38"/>
    </row>
    <row r="11770" spans="2:15" x14ac:dyDescent="0.4">
      <c r="B11770" s="63"/>
      <c r="C11770" s="37"/>
      <c r="D11770" s="37"/>
      <c r="E11770" s="37"/>
      <c r="F11770" s="37"/>
      <c r="G11770" s="38"/>
      <c r="H11770" s="37"/>
      <c r="I11770" s="41"/>
      <c r="J11770" s="41"/>
      <c r="K11770" s="37"/>
      <c r="L11770" s="37"/>
      <c r="M11770" s="37"/>
      <c r="N11770" s="37"/>
      <c r="O11770" s="38"/>
    </row>
    <row r="11771" spans="2:15" x14ac:dyDescent="0.4">
      <c r="B11771" s="63"/>
      <c r="C11771" s="37"/>
      <c r="D11771" s="37"/>
      <c r="E11771" s="37"/>
      <c r="F11771" s="37"/>
      <c r="G11771" s="38"/>
      <c r="H11771" s="37"/>
      <c r="I11771" s="41"/>
      <c r="J11771" s="41"/>
      <c r="K11771" s="37"/>
      <c r="L11771" s="37"/>
      <c r="M11771" s="37"/>
      <c r="N11771" s="37"/>
      <c r="O11771" s="38"/>
    </row>
    <row r="11772" spans="2:15" x14ac:dyDescent="0.4">
      <c r="B11772" s="63"/>
      <c r="C11772" s="37"/>
      <c r="D11772" s="37"/>
      <c r="E11772" s="37"/>
      <c r="F11772" s="37"/>
      <c r="G11772" s="38"/>
      <c r="H11772" s="37"/>
      <c r="I11772" s="41"/>
      <c r="J11772" s="41"/>
      <c r="K11772" s="37"/>
      <c r="L11772" s="37"/>
      <c r="M11772" s="37"/>
      <c r="N11772" s="37"/>
      <c r="O11772" s="38"/>
    </row>
    <row r="11773" spans="2:15" x14ac:dyDescent="0.4">
      <c r="B11773" s="63"/>
      <c r="C11773" s="37"/>
      <c r="D11773" s="37"/>
      <c r="E11773" s="37"/>
      <c r="F11773" s="37"/>
      <c r="G11773" s="38"/>
      <c r="H11773" s="37"/>
      <c r="I11773" s="41"/>
      <c r="J11773" s="41"/>
      <c r="K11773" s="37"/>
      <c r="L11773" s="37"/>
      <c r="M11773" s="37"/>
      <c r="N11773" s="37"/>
      <c r="O11773" s="38"/>
    </row>
    <row r="11774" spans="2:15" x14ac:dyDescent="0.4">
      <c r="B11774" s="63"/>
      <c r="C11774" s="37"/>
      <c r="D11774" s="37"/>
      <c r="E11774" s="37"/>
      <c r="F11774" s="37"/>
      <c r="G11774" s="38"/>
      <c r="H11774" s="37"/>
      <c r="I11774" s="41"/>
      <c r="J11774" s="41"/>
      <c r="K11774" s="37"/>
      <c r="L11774" s="37"/>
      <c r="M11774" s="37"/>
      <c r="N11774" s="37"/>
      <c r="O11774" s="38"/>
    </row>
    <row r="11775" spans="2:15" x14ac:dyDescent="0.4">
      <c r="B11775" s="63"/>
      <c r="C11775" s="37"/>
      <c r="D11775" s="37"/>
      <c r="E11775" s="37"/>
      <c r="F11775" s="37"/>
      <c r="G11775" s="38"/>
      <c r="H11775" s="37"/>
      <c r="I11775" s="41"/>
      <c r="J11775" s="41"/>
      <c r="K11775" s="37"/>
      <c r="L11775" s="37"/>
      <c r="M11775" s="37"/>
      <c r="N11775" s="37"/>
      <c r="O11775" s="38"/>
    </row>
    <row r="11776" spans="2:15" x14ac:dyDescent="0.4">
      <c r="B11776" s="63"/>
      <c r="C11776" s="37"/>
      <c r="D11776" s="37"/>
      <c r="E11776" s="37"/>
      <c r="F11776" s="37"/>
      <c r="G11776" s="38"/>
      <c r="H11776" s="37"/>
      <c r="I11776" s="41"/>
      <c r="J11776" s="41"/>
      <c r="K11776" s="37"/>
      <c r="L11776" s="37"/>
      <c r="M11776" s="37"/>
      <c r="N11776" s="37"/>
      <c r="O11776" s="38"/>
    </row>
    <row r="11777" spans="2:15" x14ac:dyDescent="0.4">
      <c r="B11777" s="63"/>
      <c r="C11777" s="37"/>
      <c r="D11777" s="37"/>
      <c r="E11777" s="37"/>
      <c r="F11777" s="37"/>
      <c r="G11777" s="38"/>
      <c r="H11777" s="37"/>
      <c r="I11777" s="41"/>
      <c r="J11777" s="41"/>
      <c r="K11777" s="37"/>
      <c r="L11777" s="37"/>
      <c r="M11777" s="37"/>
      <c r="N11777" s="37"/>
      <c r="O11777" s="38"/>
    </row>
    <row r="11778" spans="2:15" x14ac:dyDescent="0.4">
      <c r="B11778" s="63"/>
      <c r="C11778" s="37"/>
      <c r="D11778" s="37"/>
      <c r="E11778" s="37"/>
      <c r="F11778" s="37"/>
      <c r="G11778" s="38"/>
      <c r="H11778" s="37"/>
      <c r="I11778" s="41"/>
      <c r="J11778" s="41"/>
      <c r="K11778" s="37"/>
      <c r="L11778" s="37"/>
      <c r="M11778" s="37"/>
      <c r="N11778" s="37"/>
      <c r="O11778" s="38"/>
    </row>
    <row r="11779" spans="2:15" x14ac:dyDescent="0.4">
      <c r="B11779" s="63"/>
      <c r="C11779" s="37"/>
      <c r="D11779" s="37"/>
      <c r="E11779" s="37"/>
      <c r="F11779" s="37"/>
      <c r="G11779" s="38"/>
      <c r="H11779" s="37"/>
      <c r="I11779" s="41"/>
      <c r="J11779" s="41"/>
      <c r="K11779" s="37"/>
      <c r="L11779" s="37"/>
      <c r="M11779" s="37"/>
      <c r="N11779" s="37"/>
      <c r="O11779" s="38"/>
    </row>
    <row r="11780" spans="2:15" x14ac:dyDescent="0.4">
      <c r="B11780" s="63"/>
      <c r="C11780" s="37"/>
      <c r="D11780" s="37"/>
      <c r="E11780" s="37"/>
      <c r="F11780" s="37"/>
      <c r="G11780" s="38"/>
      <c r="H11780" s="37"/>
      <c r="I11780" s="41"/>
      <c r="J11780" s="41"/>
      <c r="K11780" s="37"/>
      <c r="L11780" s="37"/>
      <c r="M11780" s="37"/>
      <c r="N11780" s="37"/>
      <c r="O11780" s="38"/>
    </row>
    <row r="11781" spans="2:15" x14ac:dyDescent="0.4">
      <c r="B11781" s="63"/>
      <c r="C11781" s="37"/>
      <c r="D11781" s="37"/>
      <c r="E11781" s="37"/>
      <c r="F11781" s="37"/>
      <c r="G11781" s="38"/>
      <c r="H11781" s="37"/>
      <c r="I11781" s="41"/>
      <c r="J11781" s="41"/>
      <c r="K11781" s="37"/>
      <c r="L11781" s="37"/>
      <c r="M11781" s="37"/>
      <c r="N11781" s="37"/>
      <c r="O11781" s="38"/>
    </row>
    <row r="11782" spans="2:15" x14ac:dyDescent="0.4">
      <c r="B11782" s="63"/>
      <c r="C11782" s="37"/>
      <c r="D11782" s="37"/>
      <c r="E11782" s="37"/>
      <c r="F11782" s="37"/>
      <c r="G11782" s="38"/>
      <c r="H11782" s="37"/>
      <c r="I11782" s="41"/>
      <c r="J11782" s="41"/>
      <c r="K11782" s="37"/>
      <c r="L11782" s="37"/>
      <c r="M11782" s="37"/>
      <c r="N11782" s="37"/>
      <c r="O11782" s="38"/>
    </row>
    <row r="11783" spans="2:15" x14ac:dyDescent="0.4">
      <c r="B11783" s="63"/>
      <c r="C11783" s="37"/>
      <c r="D11783" s="37"/>
      <c r="E11783" s="37"/>
      <c r="F11783" s="37"/>
      <c r="G11783" s="38"/>
      <c r="H11783" s="37"/>
      <c r="I11783" s="41"/>
      <c r="J11783" s="41"/>
      <c r="K11783" s="37"/>
      <c r="L11783" s="37"/>
      <c r="M11783" s="37"/>
      <c r="N11783" s="37"/>
      <c r="O11783" s="38"/>
    </row>
    <row r="11784" spans="2:15" x14ac:dyDescent="0.4">
      <c r="B11784" s="63"/>
      <c r="C11784" s="37"/>
      <c r="D11784" s="37"/>
      <c r="E11784" s="37"/>
      <c r="F11784" s="37"/>
      <c r="G11784" s="38"/>
      <c r="H11784" s="37"/>
      <c r="I11784" s="41"/>
      <c r="J11784" s="41"/>
      <c r="K11784" s="37"/>
      <c r="L11784" s="37"/>
      <c r="M11784" s="37"/>
      <c r="N11784" s="37"/>
      <c r="O11784" s="38"/>
    </row>
    <row r="11785" spans="2:15" x14ac:dyDescent="0.4">
      <c r="B11785" s="63"/>
      <c r="C11785" s="37"/>
      <c r="D11785" s="37"/>
      <c r="E11785" s="37"/>
      <c r="F11785" s="37"/>
      <c r="G11785" s="38"/>
      <c r="H11785" s="37"/>
      <c r="I11785" s="41"/>
      <c r="J11785" s="41"/>
      <c r="K11785" s="37"/>
      <c r="L11785" s="37"/>
      <c r="M11785" s="37"/>
      <c r="N11785" s="37"/>
      <c r="O11785" s="38"/>
    </row>
    <row r="11786" spans="2:15" x14ac:dyDescent="0.4">
      <c r="B11786" s="63"/>
      <c r="C11786" s="37"/>
      <c r="D11786" s="37"/>
      <c r="E11786" s="37"/>
      <c r="F11786" s="37"/>
      <c r="G11786" s="38"/>
      <c r="H11786" s="37"/>
      <c r="I11786" s="41"/>
      <c r="J11786" s="41"/>
      <c r="K11786" s="37"/>
      <c r="L11786" s="37"/>
      <c r="M11786" s="37"/>
      <c r="N11786" s="37"/>
      <c r="O11786" s="38"/>
    </row>
    <row r="11787" spans="2:15" x14ac:dyDescent="0.4">
      <c r="B11787" s="63"/>
      <c r="C11787" s="37"/>
      <c r="D11787" s="37"/>
      <c r="E11787" s="37"/>
      <c r="F11787" s="37"/>
      <c r="G11787" s="38"/>
      <c r="H11787" s="37"/>
      <c r="I11787" s="41"/>
      <c r="J11787" s="41"/>
      <c r="K11787" s="37"/>
      <c r="L11787" s="37"/>
      <c r="M11787" s="37"/>
      <c r="N11787" s="37"/>
      <c r="O11787" s="38"/>
    </row>
    <row r="11788" spans="2:15" x14ac:dyDescent="0.4">
      <c r="B11788" s="63"/>
      <c r="C11788" s="37"/>
      <c r="D11788" s="37"/>
      <c r="E11788" s="37"/>
      <c r="F11788" s="37"/>
      <c r="G11788" s="38"/>
      <c r="H11788" s="37"/>
      <c r="I11788" s="41"/>
      <c r="J11788" s="41"/>
      <c r="K11788" s="37"/>
      <c r="L11788" s="37"/>
      <c r="M11788" s="37"/>
      <c r="N11788" s="37"/>
      <c r="O11788" s="38"/>
    </row>
    <row r="11789" spans="2:15" x14ac:dyDescent="0.4">
      <c r="B11789" s="63"/>
      <c r="C11789" s="37"/>
      <c r="D11789" s="37"/>
      <c r="E11789" s="37"/>
      <c r="F11789" s="37"/>
      <c r="G11789" s="38"/>
      <c r="H11789" s="37"/>
      <c r="I11789" s="41"/>
      <c r="J11789" s="41"/>
      <c r="K11789" s="37"/>
      <c r="L11789" s="37"/>
      <c r="M11789" s="37"/>
      <c r="N11789" s="37"/>
      <c r="O11789" s="38"/>
    </row>
    <row r="11790" spans="2:15" x14ac:dyDescent="0.4">
      <c r="B11790" s="63"/>
      <c r="C11790" s="37"/>
      <c r="D11790" s="37"/>
      <c r="E11790" s="37"/>
      <c r="F11790" s="37"/>
      <c r="G11790" s="38"/>
      <c r="H11790" s="37"/>
      <c r="I11790" s="41"/>
      <c r="J11790" s="41"/>
      <c r="K11790" s="37"/>
      <c r="L11790" s="37"/>
      <c r="M11790" s="37"/>
      <c r="N11790" s="37"/>
      <c r="O11790" s="38"/>
    </row>
    <row r="11791" spans="2:15" x14ac:dyDescent="0.4">
      <c r="B11791" s="63"/>
      <c r="C11791" s="37"/>
      <c r="D11791" s="37"/>
      <c r="E11791" s="37"/>
      <c r="F11791" s="37"/>
      <c r="G11791" s="38"/>
      <c r="H11791" s="37"/>
      <c r="I11791" s="41"/>
      <c r="J11791" s="41"/>
      <c r="K11791" s="37"/>
      <c r="L11791" s="37"/>
      <c r="M11791" s="37"/>
      <c r="N11791" s="37"/>
      <c r="O11791" s="38"/>
    </row>
    <row r="11792" spans="2:15" x14ac:dyDescent="0.4">
      <c r="B11792" s="63"/>
      <c r="C11792" s="37"/>
      <c r="D11792" s="37"/>
      <c r="E11792" s="37"/>
      <c r="F11792" s="37"/>
      <c r="G11792" s="38"/>
      <c r="H11792" s="37"/>
      <c r="I11792" s="41"/>
      <c r="J11792" s="41"/>
      <c r="K11792" s="37"/>
      <c r="L11792" s="37"/>
      <c r="M11792" s="37"/>
      <c r="N11792" s="37"/>
      <c r="O11792" s="38"/>
    </row>
    <row r="11793" spans="2:15" x14ac:dyDescent="0.4">
      <c r="B11793" s="63"/>
      <c r="C11793" s="37"/>
      <c r="D11793" s="37"/>
      <c r="E11793" s="37"/>
      <c r="F11793" s="37"/>
      <c r="G11793" s="38"/>
      <c r="H11793" s="37"/>
      <c r="I11793" s="41"/>
      <c r="J11793" s="41"/>
      <c r="K11793" s="37"/>
      <c r="L11793" s="37"/>
      <c r="M11793" s="37"/>
      <c r="N11793" s="37"/>
      <c r="O11793" s="38"/>
    </row>
    <row r="11794" spans="2:15" x14ac:dyDescent="0.4">
      <c r="B11794" s="63"/>
      <c r="C11794" s="37"/>
      <c r="D11794" s="37"/>
      <c r="E11794" s="37"/>
      <c r="F11794" s="37"/>
      <c r="G11794" s="38"/>
      <c r="H11794" s="37"/>
      <c r="I11794" s="41"/>
      <c r="J11794" s="41"/>
      <c r="K11794" s="37"/>
      <c r="L11794" s="37"/>
      <c r="M11794" s="37"/>
      <c r="N11794" s="37"/>
      <c r="O11794" s="38"/>
    </row>
    <row r="11795" spans="2:15" x14ac:dyDescent="0.4">
      <c r="B11795" s="63"/>
      <c r="C11795" s="37"/>
      <c r="D11795" s="37"/>
      <c r="E11795" s="37"/>
      <c r="F11795" s="37"/>
      <c r="G11795" s="38"/>
      <c r="H11795" s="37"/>
      <c r="I11795" s="41"/>
      <c r="J11795" s="41"/>
      <c r="K11795" s="37"/>
      <c r="L11795" s="37"/>
      <c r="M11795" s="37"/>
      <c r="N11795" s="37"/>
      <c r="O11795" s="38"/>
    </row>
    <row r="11796" spans="2:15" x14ac:dyDescent="0.4">
      <c r="B11796" s="63"/>
      <c r="C11796" s="37"/>
      <c r="D11796" s="37"/>
      <c r="E11796" s="37"/>
      <c r="F11796" s="37"/>
      <c r="G11796" s="38"/>
      <c r="H11796" s="37"/>
      <c r="I11796" s="41"/>
      <c r="J11796" s="41"/>
      <c r="K11796" s="37"/>
      <c r="L11796" s="37"/>
      <c r="M11796" s="37"/>
      <c r="N11796" s="37"/>
      <c r="O11796" s="38"/>
    </row>
    <row r="11797" spans="2:15" x14ac:dyDescent="0.4">
      <c r="B11797" s="63"/>
      <c r="C11797" s="37"/>
      <c r="D11797" s="37"/>
      <c r="E11797" s="37"/>
      <c r="F11797" s="37"/>
      <c r="G11797" s="38"/>
      <c r="H11797" s="37"/>
      <c r="I11797" s="41"/>
      <c r="J11797" s="41"/>
      <c r="K11797" s="37"/>
      <c r="L11797" s="37"/>
      <c r="M11797" s="37"/>
      <c r="N11797" s="37"/>
      <c r="O11797" s="38"/>
    </row>
    <row r="11798" spans="2:15" x14ac:dyDescent="0.4">
      <c r="B11798" s="63"/>
      <c r="C11798" s="37"/>
      <c r="D11798" s="37"/>
      <c r="E11798" s="37"/>
      <c r="F11798" s="37"/>
      <c r="G11798" s="38"/>
      <c r="H11798" s="37"/>
      <c r="I11798" s="41"/>
      <c r="J11798" s="41"/>
      <c r="K11798" s="37"/>
      <c r="L11798" s="37"/>
      <c r="M11798" s="37"/>
      <c r="N11798" s="37"/>
      <c r="O11798" s="38"/>
    </row>
    <row r="11799" spans="2:15" x14ac:dyDescent="0.4">
      <c r="B11799" s="63"/>
      <c r="C11799" s="37"/>
      <c r="D11799" s="37"/>
      <c r="E11799" s="37"/>
      <c r="F11799" s="37"/>
      <c r="G11799" s="38"/>
      <c r="H11799" s="37"/>
      <c r="I11799" s="41"/>
      <c r="J11799" s="41"/>
      <c r="K11799" s="37"/>
      <c r="L11799" s="37"/>
      <c r="M11799" s="37"/>
      <c r="N11799" s="37"/>
      <c r="O11799" s="38"/>
    </row>
    <row r="11800" spans="2:15" x14ac:dyDescent="0.4">
      <c r="B11800" s="63"/>
      <c r="C11800" s="37"/>
      <c r="D11800" s="37"/>
      <c r="E11800" s="37"/>
      <c r="F11800" s="37"/>
      <c r="G11800" s="38"/>
      <c r="H11800" s="37"/>
      <c r="I11800" s="41"/>
      <c r="J11800" s="41"/>
      <c r="K11800" s="37"/>
      <c r="L11800" s="37"/>
      <c r="M11800" s="37"/>
      <c r="N11800" s="37"/>
      <c r="O11800" s="38"/>
    </row>
    <row r="11801" spans="2:15" x14ac:dyDescent="0.4">
      <c r="B11801" s="63"/>
      <c r="C11801" s="37"/>
      <c r="D11801" s="37"/>
      <c r="E11801" s="37"/>
      <c r="F11801" s="37"/>
      <c r="G11801" s="38"/>
      <c r="H11801" s="37"/>
      <c r="I11801" s="41"/>
      <c r="J11801" s="41"/>
      <c r="K11801" s="37"/>
      <c r="L11801" s="37"/>
      <c r="M11801" s="37"/>
      <c r="N11801" s="37"/>
      <c r="O11801" s="38"/>
    </row>
    <row r="11802" spans="2:15" x14ac:dyDescent="0.4">
      <c r="B11802" s="63"/>
      <c r="C11802" s="37"/>
      <c r="D11802" s="37"/>
      <c r="E11802" s="37"/>
      <c r="F11802" s="37"/>
      <c r="G11802" s="38"/>
      <c r="H11802" s="37"/>
      <c r="I11802" s="41"/>
      <c r="J11802" s="41"/>
      <c r="K11802" s="37"/>
      <c r="L11802" s="37"/>
      <c r="M11802" s="37"/>
      <c r="N11802" s="37"/>
      <c r="O11802" s="38"/>
    </row>
    <row r="11803" spans="2:15" x14ac:dyDescent="0.4">
      <c r="B11803" s="63"/>
      <c r="C11803" s="37"/>
      <c r="D11803" s="37"/>
      <c r="E11803" s="37"/>
      <c r="F11803" s="37"/>
      <c r="G11803" s="38"/>
      <c r="H11803" s="37"/>
      <c r="I11803" s="41"/>
      <c r="J11803" s="41"/>
      <c r="K11803" s="37"/>
      <c r="L11803" s="37"/>
      <c r="M11803" s="37"/>
      <c r="N11803" s="37"/>
      <c r="O11803" s="38"/>
    </row>
    <row r="11804" spans="2:15" x14ac:dyDescent="0.4">
      <c r="B11804" s="63"/>
      <c r="C11804" s="37"/>
      <c r="D11804" s="37"/>
      <c r="E11804" s="37"/>
      <c r="F11804" s="37"/>
      <c r="G11804" s="38"/>
      <c r="H11804" s="37"/>
      <c r="I11804" s="41"/>
      <c r="J11804" s="41"/>
      <c r="K11804" s="37"/>
      <c r="L11804" s="37"/>
      <c r="M11804" s="37"/>
      <c r="N11804" s="37"/>
      <c r="O11804" s="38"/>
    </row>
    <row r="11805" spans="2:15" x14ac:dyDescent="0.4">
      <c r="B11805" s="63"/>
      <c r="C11805" s="37"/>
      <c r="D11805" s="37"/>
      <c r="E11805" s="37"/>
      <c r="F11805" s="37"/>
      <c r="G11805" s="38"/>
      <c r="H11805" s="37"/>
      <c r="I11805" s="41"/>
      <c r="J11805" s="41"/>
      <c r="K11805" s="37"/>
      <c r="L11805" s="37"/>
      <c r="M11805" s="37"/>
      <c r="N11805" s="37"/>
      <c r="O11805" s="38"/>
    </row>
    <row r="11806" spans="2:15" x14ac:dyDescent="0.4">
      <c r="B11806" s="63"/>
      <c r="C11806" s="37"/>
      <c r="D11806" s="37"/>
      <c r="E11806" s="37"/>
      <c r="F11806" s="37"/>
      <c r="G11806" s="38"/>
      <c r="H11806" s="37"/>
      <c r="I11806" s="41"/>
      <c r="J11806" s="41"/>
      <c r="K11806" s="37"/>
      <c r="L11806" s="37"/>
      <c r="M11806" s="37"/>
      <c r="N11806" s="37"/>
      <c r="O11806" s="38"/>
    </row>
    <row r="11807" spans="2:15" x14ac:dyDescent="0.4">
      <c r="B11807" s="63"/>
      <c r="C11807" s="37"/>
      <c r="D11807" s="37"/>
      <c r="E11807" s="37"/>
      <c r="F11807" s="37"/>
      <c r="G11807" s="38"/>
      <c r="H11807" s="37"/>
      <c r="I11807" s="41"/>
      <c r="J11807" s="41"/>
      <c r="K11807" s="37"/>
      <c r="L11807" s="37"/>
      <c r="M11807" s="37"/>
      <c r="N11807" s="37"/>
      <c r="O11807" s="38"/>
    </row>
    <row r="11808" spans="2:15" x14ac:dyDescent="0.4">
      <c r="B11808" s="63"/>
      <c r="C11808" s="37"/>
      <c r="D11808" s="37"/>
      <c r="E11808" s="37"/>
      <c r="F11808" s="37"/>
      <c r="G11808" s="38"/>
      <c r="H11808" s="37"/>
      <c r="I11808" s="41"/>
      <c r="J11808" s="41"/>
      <c r="K11808" s="37"/>
      <c r="L11808" s="37"/>
      <c r="M11808" s="37"/>
      <c r="N11808" s="37"/>
      <c r="O11808" s="38"/>
    </row>
    <row r="11809" spans="2:15" x14ac:dyDescent="0.4">
      <c r="B11809" s="63"/>
      <c r="C11809" s="37"/>
      <c r="D11809" s="37"/>
      <c r="E11809" s="37"/>
      <c r="F11809" s="37"/>
      <c r="G11809" s="38"/>
      <c r="H11809" s="37"/>
      <c r="I11809" s="41"/>
      <c r="J11809" s="41"/>
      <c r="K11809" s="37"/>
      <c r="L11809" s="37"/>
      <c r="M11809" s="37"/>
      <c r="N11809" s="37"/>
      <c r="O11809" s="38"/>
    </row>
    <row r="11810" spans="2:15" x14ac:dyDescent="0.4">
      <c r="B11810" s="63"/>
      <c r="C11810" s="37"/>
      <c r="D11810" s="37"/>
      <c r="E11810" s="37"/>
      <c r="F11810" s="37"/>
      <c r="G11810" s="38"/>
      <c r="H11810" s="37"/>
      <c r="I11810" s="41"/>
      <c r="J11810" s="41"/>
      <c r="K11810" s="37"/>
      <c r="L11810" s="37"/>
      <c r="M11810" s="37"/>
      <c r="N11810" s="37"/>
      <c r="O11810" s="38"/>
    </row>
    <row r="11811" spans="2:15" x14ac:dyDescent="0.4">
      <c r="B11811" s="63"/>
      <c r="C11811" s="37"/>
      <c r="D11811" s="37"/>
      <c r="E11811" s="37"/>
      <c r="F11811" s="37"/>
      <c r="G11811" s="38"/>
      <c r="H11811" s="37"/>
      <c r="I11811" s="41"/>
      <c r="J11811" s="41"/>
      <c r="K11811" s="37"/>
      <c r="L11811" s="37"/>
      <c r="M11811" s="37"/>
      <c r="N11811" s="37"/>
      <c r="O11811" s="38"/>
    </row>
    <row r="11812" spans="2:15" x14ac:dyDescent="0.4">
      <c r="B11812" s="63"/>
      <c r="C11812" s="37"/>
      <c r="D11812" s="37"/>
      <c r="E11812" s="37"/>
      <c r="F11812" s="37"/>
      <c r="G11812" s="38"/>
      <c r="H11812" s="37"/>
      <c r="I11812" s="41"/>
      <c r="J11812" s="41"/>
      <c r="K11812" s="37"/>
      <c r="L11812" s="37"/>
      <c r="M11812" s="37"/>
      <c r="N11812" s="37"/>
      <c r="O11812" s="38"/>
    </row>
    <row r="11813" spans="2:15" x14ac:dyDescent="0.4">
      <c r="B11813" s="63"/>
      <c r="C11813" s="37"/>
      <c r="D11813" s="37"/>
      <c r="E11813" s="37"/>
      <c r="F11813" s="37"/>
      <c r="G11813" s="38"/>
      <c r="H11813" s="37"/>
      <c r="I11813" s="41"/>
      <c r="J11813" s="41"/>
      <c r="K11813" s="37"/>
      <c r="L11813" s="37"/>
      <c r="M11813" s="37"/>
      <c r="N11813" s="37"/>
      <c r="O11813" s="38"/>
    </row>
    <row r="11814" spans="2:15" x14ac:dyDescent="0.4">
      <c r="B11814" s="63"/>
      <c r="C11814" s="37"/>
      <c r="D11814" s="37"/>
      <c r="E11814" s="37"/>
      <c r="F11814" s="37"/>
      <c r="G11814" s="38"/>
      <c r="H11814" s="37"/>
      <c r="I11814" s="41"/>
      <c r="J11814" s="41"/>
      <c r="K11814" s="37"/>
      <c r="L11814" s="37"/>
      <c r="M11814" s="37"/>
      <c r="N11814" s="37"/>
      <c r="O11814" s="38"/>
    </row>
    <row r="11815" spans="2:15" x14ac:dyDescent="0.4">
      <c r="B11815" s="63"/>
      <c r="C11815" s="37"/>
      <c r="D11815" s="37"/>
      <c r="E11815" s="37"/>
      <c r="F11815" s="37"/>
      <c r="G11815" s="38"/>
      <c r="H11815" s="37"/>
      <c r="I11815" s="41"/>
      <c r="J11815" s="41"/>
      <c r="K11815" s="37"/>
      <c r="L11815" s="37"/>
      <c r="M11815" s="37"/>
      <c r="N11815" s="37"/>
      <c r="O11815" s="38"/>
    </row>
    <row r="11816" spans="2:15" x14ac:dyDescent="0.4">
      <c r="B11816" s="63"/>
      <c r="C11816" s="37"/>
      <c r="D11816" s="37"/>
      <c r="E11816" s="37"/>
      <c r="F11816" s="37"/>
      <c r="G11816" s="38"/>
      <c r="H11816" s="37"/>
      <c r="I11816" s="41"/>
      <c r="J11816" s="41"/>
      <c r="K11816" s="37"/>
      <c r="L11816" s="37"/>
      <c r="M11816" s="37"/>
      <c r="N11816" s="37"/>
      <c r="O11816" s="38"/>
    </row>
    <row r="11817" spans="2:15" x14ac:dyDescent="0.4">
      <c r="B11817" s="63"/>
      <c r="C11817" s="37"/>
      <c r="D11817" s="37"/>
      <c r="E11817" s="37"/>
      <c r="F11817" s="37"/>
      <c r="G11817" s="38"/>
      <c r="H11817" s="37"/>
      <c r="I11817" s="41"/>
      <c r="J11817" s="41"/>
      <c r="K11817" s="37"/>
      <c r="L11817" s="37"/>
      <c r="M11817" s="37"/>
      <c r="N11817" s="37"/>
      <c r="O11817" s="38"/>
    </row>
    <row r="11818" spans="2:15" x14ac:dyDescent="0.4">
      <c r="B11818" s="63"/>
      <c r="C11818" s="37"/>
      <c r="D11818" s="37"/>
      <c r="E11818" s="37"/>
      <c r="F11818" s="37"/>
      <c r="G11818" s="38"/>
      <c r="H11818" s="37"/>
      <c r="I11818" s="41"/>
      <c r="J11818" s="41"/>
      <c r="K11818" s="37"/>
      <c r="L11818" s="37"/>
      <c r="M11818" s="37"/>
      <c r="N11818" s="37"/>
      <c r="O11818" s="38"/>
    </row>
    <row r="11819" spans="2:15" x14ac:dyDescent="0.4">
      <c r="B11819" s="63"/>
      <c r="C11819" s="37"/>
      <c r="D11819" s="37"/>
      <c r="E11819" s="37"/>
      <c r="F11819" s="37"/>
      <c r="G11819" s="38"/>
      <c r="H11819" s="37"/>
      <c r="I11819" s="41"/>
      <c r="J11819" s="41"/>
      <c r="K11819" s="37"/>
      <c r="L11819" s="37"/>
      <c r="M11819" s="37"/>
      <c r="N11819" s="37"/>
      <c r="O11819" s="38"/>
    </row>
    <row r="11820" spans="2:15" x14ac:dyDescent="0.4">
      <c r="B11820" s="63"/>
      <c r="C11820" s="37"/>
      <c r="D11820" s="37"/>
      <c r="E11820" s="37"/>
      <c r="F11820" s="37"/>
      <c r="G11820" s="38"/>
      <c r="H11820" s="37"/>
      <c r="I11820" s="41"/>
      <c r="J11820" s="41"/>
      <c r="K11820" s="37"/>
      <c r="L11820" s="37"/>
      <c r="M11820" s="37"/>
      <c r="N11820" s="37"/>
      <c r="O11820" s="38"/>
    </row>
    <row r="11821" spans="2:15" x14ac:dyDescent="0.4">
      <c r="B11821" s="63"/>
      <c r="C11821" s="37"/>
      <c r="D11821" s="37"/>
      <c r="E11821" s="37"/>
      <c r="F11821" s="37"/>
      <c r="G11821" s="38"/>
      <c r="H11821" s="37"/>
      <c r="I11821" s="41"/>
      <c r="J11821" s="41"/>
      <c r="K11821" s="37"/>
      <c r="L11821" s="37"/>
      <c r="M11821" s="37"/>
      <c r="N11821" s="37"/>
      <c r="O11821" s="38"/>
    </row>
    <row r="11822" spans="2:15" x14ac:dyDescent="0.4">
      <c r="B11822" s="63"/>
      <c r="C11822" s="37"/>
      <c r="D11822" s="37"/>
      <c r="E11822" s="37"/>
      <c r="F11822" s="37"/>
      <c r="G11822" s="38"/>
      <c r="H11822" s="37"/>
      <c r="I11822" s="41"/>
      <c r="J11822" s="41"/>
      <c r="K11822" s="37"/>
      <c r="L11822" s="37"/>
      <c r="M11822" s="37"/>
      <c r="N11822" s="37"/>
      <c r="O11822" s="38"/>
    </row>
    <row r="11823" spans="2:15" x14ac:dyDescent="0.4">
      <c r="B11823" s="63"/>
      <c r="C11823" s="37"/>
      <c r="D11823" s="37"/>
      <c r="E11823" s="37"/>
      <c r="F11823" s="37"/>
      <c r="G11823" s="38"/>
      <c r="H11823" s="37"/>
      <c r="I11823" s="41"/>
      <c r="J11823" s="41"/>
      <c r="K11823" s="37"/>
      <c r="L11823" s="37"/>
      <c r="M11823" s="37"/>
      <c r="N11823" s="37"/>
      <c r="O11823" s="38"/>
    </row>
    <row r="11824" spans="2:15" x14ac:dyDescent="0.4">
      <c r="B11824" s="63"/>
      <c r="C11824" s="37"/>
      <c r="D11824" s="37"/>
      <c r="E11824" s="37"/>
      <c r="F11824" s="37"/>
      <c r="G11824" s="38"/>
      <c r="H11824" s="37"/>
      <c r="I11824" s="41"/>
      <c r="J11824" s="41"/>
      <c r="K11824" s="37"/>
      <c r="L11824" s="37"/>
      <c r="M11824" s="37"/>
      <c r="N11824" s="37"/>
      <c r="O11824" s="38"/>
    </row>
    <row r="11825" spans="2:15" x14ac:dyDescent="0.4">
      <c r="B11825" s="63"/>
      <c r="C11825" s="37"/>
      <c r="D11825" s="37"/>
      <c r="E11825" s="37"/>
      <c r="F11825" s="37"/>
      <c r="G11825" s="38"/>
      <c r="H11825" s="37"/>
      <c r="I11825" s="41"/>
      <c r="J11825" s="41"/>
      <c r="K11825" s="37"/>
      <c r="L11825" s="37"/>
      <c r="M11825" s="37"/>
      <c r="N11825" s="37"/>
      <c r="O11825" s="38"/>
    </row>
    <row r="11826" spans="2:15" x14ac:dyDescent="0.4">
      <c r="B11826" s="63"/>
      <c r="C11826" s="37"/>
      <c r="D11826" s="37"/>
      <c r="E11826" s="37"/>
      <c r="F11826" s="37"/>
      <c r="G11826" s="38"/>
      <c r="H11826" s="37"/>
      <c r="I11826" s="41"/>
      <c r="J11826" s="41"/>
      <c r="K11826" s="37"/>
      <c r="L11826" s="37"/>
      <c r="M11826" s="37"/>
      <c r="N11826" s="37"/>
      <c r="O11826" s="38"/>
    </row>
    <row r="11827" spans="2:15" x14ac:dyDescent="0.4">
      <c r="B11827" s="63"/>
      <c r="C11827" s="37"/>
      <c r="D11827" s="37"/>
      <c r="E11827" s="37"/>
      <c r="F11827" s="37"/>
      <c r="G11827" s="38"/>
      <c r="H11827" s="37"/>
      <c r="I11827" s="41"/>
      <c r="J11827" s="41"/>
      <c r="K11827" s="37"/>
      <c r="L11827" s="37"/>
      <c r="M11827" s="37"/>
      <c r="N11827" s="37"/>
      <c r="O11827" s="38"/>
    </row>
    <row r="11828" spans="2:15" x14ac:dyDescent="0.4">
      <c r="B11828" s="63"/>
      <c r="C11828" s="37"/>
      <c r="D11828" s="37"/>
      <c r="E11828" s="37"/>
      <c r="F11828" s="37"/>
      <c r="G11828" s="38"/>
      <c r="H11828" s="37"/>
      <c r="I11828" s="41"/>
      <c r="J11828" s="41"/>
      <c r="K11828" s="37"/>
      <c r="L11828" s="37"/>
      <c r="M11828" s="37"/>
      <c r="N11828" s="37"/>
      <c r="O11828" s="38"/>
    </row>
    <row r="11829" spans="2:15" x14ac:dyDescent="0.4">
      <c r="B11829" s="63"/>
      <c r="C11829" s="37"/>
      <c r="D11829" s="37"/>
      <c r="E11829" s="37"/>
      <c r="F11829" s="37"/>
      <c r="G11829" s="38"/>
      <c r="H11829" s="37"/>
      <c r="I11829" s="41"/>
      <c r="J11829" s="41"/>
      <c r="K11829" s="37"/>
      <c r="L11829" s="37"/>
      <c r="M11829" s="37"/>
      <c r="N11829" s="37"/>
      <c r="O11829" s="38"/>
    </row>
    <row r="11830" spans="2:15" x14ac:dyDescent="0.4">
      <c r="B11830" s="63"/>
      <c r="C11830" s="37"/>
      <c r="D11830" s="37"/>
      <c r="E11830" s="37"/>
      <c r="F11830" s="37"/>
      <c r="G11830" s="38"/>
      <c r="H11830" s="37"/>
      <c r="I11830" s="41"/>
      <c r="J11830" s="41"/>
      <c r="K11830" s="37"/>
      <c r="L11830" s="37"/>
      <c r="M11830" s="37"/>
      <c r="N11830" s="37"/>
      <c r="O11830" s="38"/>
    </row>
    <row r="11831" spans="2:15" x14ac:dyDescent="0.4">
      <c r="B11831" s="63"/>
      <c r="C11831" s="37"/>
      <c r="D11831" s="37"/>
      <c r="E11831" s="37"/>
      <c r="F11831" s="37"/>
      <c r="G11831" s="38"/>
      <c r="H11831" s="37"/>
      <c r="I11831" s="41"/>
      <c r="J11831" s="41"/>
      <c r="K11831" s="37"/>
      <c r="L11831" s="37"/>
      <c r="M11831" s="37"/>
      <c r="N11831" s="37"/>
      <c r="O11831" s="38"/>
    </row>
    <row r="11832" spans="2:15" x14ac:dyDescent="0.4">
      <c r="B11832" s="63"/>
      <c r="C11832" s="37"/>
      <c r="D11832" s="37"/>
      <c r="E11832" s="37"/>
      <c r="F11832" s="37"/>
      <c r="G11832" s="38"/>
      <c r="H11832" s="37"/>
      <c r="I11832" s="41"/>
      <c r="J11832" s="41"/>
      <c r="K11832" s="37"/>
      <c r="L11832" s="37"/>
      <c r="M11832" s="37"/>
      <c r="N11832" s="37"/>
      <c r="O11832" s="38"/>
    </row>
    <row r="11833" spans="2:15" x14ac:dyDescent="0.4">
      <c r="B11833" s="63"/>
      <c r="C11833" s="37"/>
      <c r="D11833" s="37"/>
      <c r="E11833" s="37"/>
      <c r="F11833" s="37"/>
      <c r="G11833" s="38"/>
      <c r="H11833" s="37"/>
      <c r="I11833" s="41"/>
      <c r="J11833" s="41"/>
      <c r="K11833" s="37"/>
      <c r="L11833" s="37"/>
      <c r="M11833" s="37"/>
      <c r="N11833" s="37"/>
      <c r="O11833" s="38"/>
    </row>
    <row r="11834" spans="2:15" x14ac:dyDescent="0.4">
      <c r="B11834" s="63"/>
      <c r="C11834" s="37"/>
      <c r="D11834" s="37"/>
      <c r="E11834" s="37"/>
      <c r="F11834" s="37"/>
      <c r="G11834" s="38"/>
      <c r="H11834" s="37"/>
      <c r="I11834" s="41"/>
      <c r="J11834" s="41"/>
      <c r="K11834" s="37"/>
      <c r="L11834" s="37"/>
      <c r="M11834" s="37"/>
      <c r="N11834" s="37"/>
      <c r="O11834" s="38"/>
    </row>
    <row r="11835" spans="2:15" x14ac:dyDescent="0.4">
      <c r="B11835" s="63"/>
      <c r="C11835" s="37"/>
      <c r="D11835" s="37"/>
      <c r="E11835" s="37"/>
      <c r="F11835" s="37"/>
      <c r="G11835" s="38"/>
      <c r="H11835" s="37"/>
      <c r="I11835" s="41"/>
      <c r="J11835" s="41"/>
      <c r="K11835" s="37"/>
      <c r="L11835" s="37"/>
      <c r="M11835" s="37"/>
      <c r="N11835" s="37"/>
      <c r="O11835" s="38"/>
    </row>
    <row r="11836" spans="2:15" x14ac:dyDescent="0.4">
      <c r="B11836" s="63"/>
      <c r="C11836" s="37"/>
      <c r="D11836" s="37"/>
      <c r="E11836" s="37"/>
      <c r="F11836" s="37"/>
      <c r="G11836" s="38"/>
      <c r="H11836" s="37"/>
      <c r="I11836" s="41"/>
      <c r="J11836" s="41"/>
      <c r="K11836" s="37"/>
      <c r="L11836" s="37"/>
      <c r="M11836" s="37"/>
      <c r="N11836" s="37"/>
      <c r="O11836" s="38"/>
    </row>
    <row r="11837" spans="2:15" x14ac:dyDescent="0.4">
      <c r="B11837" s="63"/>
      <c r="C11837" s="37"/>
      <c r="D11837" s="37"/>
      <c r="E11837" s="37"/>
      <c r="F11837" s="37"/>
      <c r="G11837" s="38"/>
      <c r="H11837" s="37"/>
      <c r="I11837" s="41"/>
      <c r="J11837" s="41"/>
      <c r="K11837" s="37"/>
      <c r="L11837" s="37"/>
      <c r="M11837" s="37"/>
      <c r="N11837" s="37"/>
      <c r="O11837" s="38"/>
    </row>
    <row r="11838" spans="2:15" x14ac:dyDescent="0.4">
      <c r="B11838" s="63"/>
      <c r="C11838" s="37"/>
      <c r="D11838" s="37"/>
      <c r="E11838" s="37"/>
      <c r="F11838" s="37"/>
      <c r="G11838" s="38"/>
      <c r="H11838" s="37"/>
      <c r="I11838" s="41"/>
      <c r="J11838" s="41"/>
      <c r="K11838" s="37"/>
      <c r="L11838" s="37"/>
      <c r="M11838" s="37"/>
      <c r="N11838" s="37"/>
      <c r="O11838" s="38"/>
    </row>
    <row r="11839" spans="2:15" x14ac:dyDescent="0.4">
      <c r="B11839" s="63"/>
      <c r="C11839" s="37"/>
      <c r="D11839" s="37"/>
      <c r="E11839" s="37"/>
      <c r="F11839" s="37"/>
      <c r="G11839" s="38"/>
      <c r="H11839" s="37"/>
      <c r="I11839" s="41"/>
      <c r="J11839" s="41"/>
      <c r="K11839" s="37"/>
      <c r="L11839" s="37"/>
      <c r="M11839" s="37"/>
      <c r="N11839" s="37"/>
      <c r="O11839" s="38"/>
    </row>
    <row r="11840" spans="2:15" x14ac:dyDescent="0.4">
      <c r="B11840" s="63"/>
      <c r="C11840" s="37"/>
      <c r="D11840" s="37"/>
      <c r="E11840" s="37"/>
      <c r="F11840" s="37"/>
      <c r="G11840" s="38"/>
      <c r="H11840" s="37"/>
      <c r="I11840" s="41"/>
      <c r="J11840" s="41"/>
      <c r="K11840" s="37"/>
      <c r="L11840" s="37"/>
      <c r="M11840" s="37"/>
      <c r="N11840" s="37"/>
      <c r="O11840" s="38"/>
    </row>
    <row r="11841" spans="2:15" x14ac:dyDescent="0.4">
      <c r="B11841" s="63"/>
      <c r="C11841" s="37"/>
      <c r="D11841" s="37"/>
      <c r="E11841" s="37"/>
      <c r="F11841" s="37"/>
      <c r="G11841" s="38"/>
      <c r="H11841" s="37"/>
      <c r="I11841" s="41"/>
      <c r="J11841" s="41"/>
      <c r="K11841" s="37"/>
      <c r="L11841" s="37"/>
      <c r="M11841" s="37"/>
      <c r="N11841" s="37"/>
      <c r="O11841" s="38"/>
    </row>
    <row r="11842" spans="2:15" x14ac:dyDescent="0.4">
      <c r="B11842" s="63"/>
      <c r="C11842" s="37"/>
      <c r="D11842" s="37"/>
      <c r="E11842" s="37"/>
      <c r="F11842" s="37"/>
      <c r="G11842" s="38"/>
      <c r="H11842" s="37"/>
      <c r="I11842" s="41"/>
      <c r="J11842" s="41"/>
      <c r="K11842" s="37"/>
      <c r="L11842" s="37"/>
      <c r="M11842" s="37"/>
      <c r="N11842" s="37"/>
      <c r="O11842" s="38"/>
    </row>
    <row r="11843" spans="2:15" x14ac:dyDescent="0.4">
      <c r="B11843" s="63"/>
      <c r="C11843" s="37"/>
      <c r="D11843" s="37"/>
      <c r="E11843" s="37"/>
      <c r="F11843" s="37"/>
      <c r="G11843" s="38"/>
      <c r="H11843" s="37"/>
      <c r="I11843" s="41"/>
      <c r="J11843" s="41"/>
      <c r="K11843" s="37"/>
      <c r="L11843" s="37"/>
      <c r="M11843" s="37"/>
      <c r="N11843" s="37"/>
      <c r="O11843" s="38"/>
    </row>
    <row r="11844" spans="2:15" x14ac:dyDescent="0.4">
      <c r="B11844" s="63"/>
      <c r="C11844" s="37"/>
      <c r="D11844" s="37"/>
      <c r="E11844" s="37"/>
      <c r="F11844" s="37"/>
      <c r="G11844" s="38"/>
      <c r="H11844" s="37"/>
      <c r="I11844" s="41"/>
      <c r="J11844" s="41"/>
      <c r="K11844" s="37"/>
      <c r="L11844" s="37"/>
      <c r="M11844" s="37"/>
      <c r="N11844" s="37"/>
      <c r="O11844" s="38"/>
    </row>
    <row r="11845" spans="2:15" x14ac:dyDescent="0.4">
      <c r="B11845" s="63"/>
      <c r="C11845" s="37"/>
      <c r="D11845" s="37"/>
      <c r="E11845" s="37"/>
      <c r="F11845" s="37"/>
      <c r="G11845" s="38"/>
      <c r="H11845" s="37"/>
      <c r="I11845" s="41"/>
      <c r="J11845" s="41"/>
      <c r="K11845" s="37"/>
      <c r="L11845" s="37"/>
      <c r="M11845" s="37"/>
      <c r="N11845" s="37"/>
      <c r="O11845" s="38"/>
    </row>
    <row r="11846" spans="2:15" x14ac:dyDescent="0.4">
      <c r="B11846" s="63"/>
      <c r="C11846" s="37"/>
      <c r="D11846" s="37"/>
      <c r="E11846" s="37"/>
      <c r="F11846" s="37"/>
      <c r="G11846" s="38"/>
      <c r="H11846" s="37"/>
      <c r="I11846" s="41"/>
      <c r="J11846" s="41"/>
      <c r="K11846" s="37"/>
      <c r="L11846" s="37"/>
      <c r="M11846" s="37"/>
      <c r="N11846" s="37"/>
      <c r="O11846" s="38"/>
    </row>
    <row r="11847" spans="2:15" x14ac:dyDescent="0.4">
      <c r="B11847" s="63"/>
      <c r="C11847" s="37"/>
      <c r="D11847" s="37"/>
      <c r="E11847" s="37"/>
      <c r="F11847" s="37"/>
      <c r="G11847" s="38"/>
      <c r="H11847" s="37"/>
      <c r="I11847" s="41"/>
      <c r="J11847" s="41"/>
      <c r="K11847" s="37"/>
      <c r="L11847" s="37"/>
      <c r="M11847" s="37"/>
      <c r="N11847" s="37"/>
      <c r="O11847" s="38"/>
    </row>
    <row r="11848" spans="2:15" x14ac:dyDescent="0.4">
      <c r="B11848" s="63"/>
      <c r="C11848" s="37"/>
      <c r="D11848" s="37"/>
      <c r="E11848" s="37"/>
      <c r="F11848" s="37"/>
      <c r="G11848" s="38"/>
      <c r="H11848" s="37"/>
      <c r="I11848" s="41"/>
      <c r="J11848" s="41"/>
      <c r="K11848" s="37"/>
      <c r="L11848" s="37"/>
      <c r="M11848" s="37"/>
      <c r="N11848" s="37"/>
      <c r="O11848" s="38"/>
    </row>
    <row r="11849" spans="2:15" x14ac:dyDescent="0.4">
      <c r="B11849" s="63"/>
      <c r="C11849" s="37"/>
      <c r="D11849" s="37"/>
      <c r="E11849" s="37"/>
      <c r="F11849" s="37"/>
      <c r="G11849" s="38"/>
      <c r="H11849" s="37"/>
      <c r="I11849" s="41"/>
      <c r="J11849" s="41"/>
      <c r="K11849" s="37"/>
      <c r="L11849" s="37"/>
      <c r="M11849" s="37"/>
      <c r="N11849" s="37"/>
      <c r="O11849" s="38"/>
    </row>
    <row r="11850" spans="2:15" x14ac:dyDescent="0.4">
      <c r="B11850" s="63"/>
      <c r="C11850" s="37"/>
      <c r="D11850" s="37"/>
      <c r="E11850" s="37"/>
      <c r="F11850" s="37"/>
      <c r="G11850" s="38"/>
      <c r="H11850" s="37"/>
      <c r="I11850" s="41"/>
      <c r="J11850" s="41"/>
      <c r="K11850" s="37"/>
      <c r="L11850" s="37"/>
      <c r="M11850" s="37"/>
      <c r="N11850" s="37"/>
      <c r="O11850" s="38"/>
    </row>
    <row r="11851" spans="2:15" x14ac:dyDescent="0.4">
      <c r="B11851" s="63"/>
      <c r="C11851" s="37"/>
      <c r="D11851" s="37"/>
      <c r="E11851" s="37"/>
      <c r="F11851" s="37"/>
      <c r="G11851" s="38"/>
      <c r="H11851" s="37"/>
      <c r="I11851" s="41"/>
      <c r="J11851" s="41"/>
      <c r="K11851" s="37"/>
      <c r="L11851" s="37"/>
      <c r="M11851" s="37"/>
      <c r="N11851" s="37"/>
      <c r="O11851" s="38"/>
    </row>
    <row r="11852" spans="2:15" x14ac:dyDescent="0.4">
      <c r="B11852" s="63"/>
      <c r="C11852" s="37"/>
      <c r="D11852" s="37"/>
      <c r="E11852" s="37"/>
      <c r="F11852" s="37"/>
      <c r="G11852" s="38"/>
      <c r="H11852" s="37"/>
      <c r="I11852" s="41"/>
      <c r="J11852" s="41"/>
      <c r="K11852" s="37"/>
      <c r="L11852" s="37"/>
      <c r="M11852" s="37"/>
      <c r="N11852" s="37"/>
      <c r="O11852" s="38"/>
    </row>
    <row r="11853" spans="2:15" x14ac:dyDescent="0.4">
      <c r="B11853" s="63"/>
      <c r="C11853" s="37"/>
      <c r="D11853" s="37"/>
      <c r="E11853" s="37"/>
      <c r="F11853" s="37"/>
      <c r="G11853" s="38"/>
      <c r="H11853" s="37"/>
      <c r="I11853" s="41"/>
      <c r="J11853" s="41"/>
      <c r="K11853" s="37"/>
      <c r="L11853" s="37"/>
      <c r="M11853" s="37"/>
      <c r="N11853" s="37"/>
      <c r="O11853" s="38"/>
    </row>
    <row r="11854" spans="2:15" x14ac:dyDescent="0.4">
      <c r="B11854" s="63"/>
      <c r="C11854" s="37"/>
      <c r="D11854" s="37"/>
      <c r="E11854" s="37"/>
      <c r="F11854" s="37"/>
      <c r="G11854" s="38"/>
      <c r="H11854" s="37"/>
      <c r="I11854" s="41"/>
      <c r="J11854" s="41"/>
      <c r="K11854" s="37"/>
      <c r="L11854" s="37"/>
      <c r="M11854" s="37"/>
      <c r="N11854" s="37"/>
      <c r="O11854" s="38"/>
    </row>
    <row r="11855" spans="2:15" x14ac:dyDescent="0.4">
      <c r="B11855" s="63"/>
      <c r="C11855" s="37"/>
      <c r="D11855" s="37"/>
      <c r="E11855" s="37"/>
      <c r="F11855" s="37"/>
      <c r="G11855" s="38"/>
      <c r="H11855" s="37"/>
      <c r="I11855" s="41"/>
      <c r="J11855" s="41"/>
      <c r="K11855" s="37"/>
      <c r="L11855" s="37"/>
      <c r="M11855" s="37"/>
      <c r="N11855" s="37"/>
      <c r="O11855" s="38"/>
    </row>
    <row r="11856" spans="2:15" x14ac:dyDescent="0.4">
      <c r="B11856" s="63"/>
      <c r="C11856" s="37"/>
      <c r="D11856" s="37"/>
      <c r="E11856" s="37"/>
      <c r="F11856" s="37"/>
      <c r="G11856" s="38"/>
      <c r="H11856" s="37"/>
      <c r="I11856" s="41"/>
      <c r="J11856" s="41"/>
      <c r="K11856" s="37"/>
      <c r="L11856" s="37"/>
      <c r="M11856" s="37"/>
      <c r="N11856" s="37"/>
      <c r="O11856" s="38"/>
    </row>
    <row r="11857" spans="2:15" x14ac:dyDescent="0.4">
      <c r="B11857" s="63"/>
      <c r="C11857" s="37"/>
      <c r="D11857" s="37"/>
      <c r="E11857" s="37"/>
      <c r="F11857" s="37"/>
      <c r="G11857" s="38"/>
      <c r="H11857" s="37"/>
      <c r="I11857" s="41"/>
      <c r="J11857" s="41"/>
      <c r="K11857" s="37"/>
      <c r="L11857" s="37"/>
      <c r="M11857" s="37"/>
      <c r="N11857" s="37"/>
      <c r="O11857" s="38"/>
    </row>
    <row r="11858" spans="2:15" x14ac:dyDescent="0.4">
      <c r="B11858" s="63"/>
      <c r="C11858" s="37"/>
      <c r="D11858" s="37"/>
      <c r="E11858" s="37"/>
      <c r="F11858" s="37"/>
      <c r="G11858" s="38"/>
      <c r="H11858" s="37"/>
      <c r="I11858" s="41"/>
      <c r="J11858" s="41"/>
      <c r="K11858" s="37"/>
      <c r="L11858" s="37"/>
      <c r="M11858" s="37"/>
      <c r="N11858" s="37"/>
      <c r="O11858" s="38"/>
    </row>
    <row r="11859" spans="2:15" x14ac:dyDescent="0.4">
      <c r="B11859" s="63"/>
      <c r="C11859" s="37"/>
      <c r="D11859" s="37"/>
      <c r="E11859" s="37"/>
      <c r="F11859" s="37"/>
      <c r="G11859" s="38"/>
      <c r="H11859" s="37"/>
      <c r="I11859" s="41"/>
      <c r="J11859" s="41"/>
      <c r="K11859" s="37"/>
      <c r="L11859" s="37"/>
      <c r="M11859" s="37"/>
      <c r="N11859" s="37"/>
      <c r="O11859" s="38"/>
    </row>
    <row r="11860" spans="2:15" x14ac:dyDescent="0.4">
      <c r="B11860" s="63"/>
      <c r="C11860" s="37"/>
      <c r="D11860" s="37"/>
      <c r="E11860" s="37"/>
      <c r="F11860" s="37"/>
      <c r="G11860" s="38"/>
      <c r="H11860" s="37"/>
      <c r="I11860" s="41"/>
      <c r="J11860" s="41"/>
      <c r="K11860" s="37"/>
      <c r="L11860" s="37"/>
      <c r="M11860" s="37"/>
      <c r="N11860" s="37"/>
      <c r="O11860" s="38"/>
    </row>
    <row r="11861" spans="2:15" x14ac:dyDescent="0.4">
      <c r="B11861" s="63"/>
      <c r="C11861" s="37"/>
      <c r="D11861" s="37"/>
      <c r="E11861" s="37"/>
      <c r="F11861" s="37"/>
      <c r="G11861" s="38"/>
      <c r="H11861" s="37"/>
      <c r="I11861" s="41"/>
      <c r="J11861" s="41"/>
      <c r="K11861" s="37"/>
      <c r="L11861" s="37"/>
      <c r="M11861" s="37"/>
      <c r="N11861" s="37"/>
      <c r="O11861" s="38"/>
    </row>
    <row r="11862" spans="2:15" x14ac:dyDescent="0.4">
      <c r="B11862" s="63"/>
      <c r="C11862" s="37"/>
      <c r="D11862" s="37"/>
      <c r="E11862" s="37"/>
      <c r="F11862" s="37"/>
      <c r="G11862" s="38"/>
      <c r="H11862" s="37"/>
      <c r="I11862" s="41"/>
      <c r="J11862" s="41"/>
      <c r="K11862" s="37"/>
      <c r="L11862" s="37"/>
      <c r="M11862" s="37"/>
      <c r="N11862" s="37"/>
      <c r="O11862" s="38"/>
    </row>
    <row r="11863" spans="2:15" x14ac:dyDescent="0.4">
      <c r="B11863" s="63"/>
      <c r="C11863" s="37"/>
      <c r="D11863" s="37"/>
      <c r="E11863" s="37"/>
      <c r="F11863" s="37"/>
      <c r="G11863" s="38"/>
      <c r="H11863" s="37"/>
      <c r="I11863" s="41"/>
      <c r="J11863" s="41"/>
      <c r="K11863" s="37"/>
      <c r="L11863" s="37"/>
      <c r="M11863" s="37"/>
      <c r="N11863" s="37"/>
      <c r="O11863" s="38"/>
    </row>
    <row r="11864" spans="2:15" x14ac:dyDescent="0.4">
      <c r="B11864" s="63"/>
      <c r="C11864" s="37"/>
      <c r="D11864" s="37"/>
      <c r="E11864" s="37"/>
      <c r="F11864" s="37"/>
      <c r="G11864" s="38"/>
      <c r="H11864" s="37"/>
      <c r="I11864" s="41"/>
      <c r="J11864" s="41"/>
      <c r="K11864" s="37"/>
      <c r="L11864" s="37"/>
      <c r="M11864" s="37"/>
      <c r="N11864" s="37"/>
      <c r="O11864" s="38"/>
    </row>
    <row r="11865" spans="2:15" x14ac:dyDescent="0.4">
      <c r="B11865" s="63"/>
      <c r="C11865" s="37"/>
      <c r="D11865" s="37"/>
      <c r="E11865" s="37"/>
      <c r="F11865" s="37"/>
      <c r="G11865" s="38"/>
      <c r="H11865" s="37"/>
      <c r="I11865" s="41"/>
      <c r="J11865" s="41"/>
      <c r="K11865" s="37"/>
      <c r="L11865" s="37"/>
      <c r="M11865" s="37"/>
      <c r="N11865" s="37"/>
      <c r="O11865" s="38"/>
    </row>
    <row r="11866" spans="2:15" x14ac:dyDescent="0.4">
      <c r="B11866" s="63"/>
      <c r="C11866" s="37"/>
      <c r="D11866" s="37"/>
      <c r="E11866" s="37"/>
      <c r="F11866" s="37"/>
      <c r="G11866" s="38"/>
      <c r="H11866" s="37"/>
      <c r="I11866" s="41"/>
      <c r="J11866" s="41"/>
      <c r="K11866" s="37"/>
      <c r="L11866" s="37"/>
      <c r="M11866" s="37"/>
      <c r="N11866" s="37"/>
      <c r="O11866" s="38"/>
    </row>
    <row r="11867" spans="2:15" x14ac:dyDescent="0.4">
      <c r="B11867" s="63"/>
      <c r="C11867" s="37"/>
      <c r="D11867" s="37"/>
      <c r="E11867" s="37"/>
      <c r="F11867" s="37"/>
      <c r="G11867" s="38"/>
      <c r="H11867" s="37"/>
      <c r="I11867" s="41"/>
      <c r="J11867" s="41"/>
      <c r="K11867" s="37"/>
      <c r="L11867" s="37"/>
      <c r="M11867" s="37"/>
      <c r="N11867" s="37"/>
      <c r="O11867" s="38"/>
    </row>
    <row r="11868" spans="2:15" x14ac:dyDescent="0.4">
      <c r="B11868" s="63"/>
      <c r="C11868" s="37"/>
      <c r="D11868" s="37"/>
      <c r="E11868" s="37"/>
      <c r="F11868" s="37"/>
      <c r="G11868" s="38"/>
      <c r="H11868" s="37"/>
      <c r="I11868" s="41"/>
      <c r="J11868" s="41"/>
      <c r="K11868" s="37"/>
      <c r="L11868" s="37"/>
      <c r="M11868" s="37"/>
      <c r="N11868" s="37"/>
      <c r="O11868" s="38"/>
    </row>
    <row r="11869" spans="2:15" x14ac:dyDescent="0.4">
      <c r="B11869" s="63"/>
      <c r="C11869" s="37"/>
      <c r="D11869" s="37"/>
      <c r="E11869" s="37"/>
      <c r="F11869" s="37"/>
      <c r="G11869" s="38"/>
      <c r="H11869" s="37"/>
      <c r="I11869" s="41"/>
      <c r="J11869" s="41"/>
      <c r="K11869" s="37"/>
      <c r="L11869" s="37"/>
      <c r="M11869" s="37"/>
      <c r="N11869" s="37"/>
      <c r="O11869" s="38"/>
    </row>
    <row r="11870" spans="2:15" x14ac:dyDescent="0.4">
      <c r="B11870" s="63"/>
      <c r="C11870" s="37"/>
      <c r="D11870" s="37"/>
      <c r="E11870" s="37"/>
      <c r="F11870" s="37"/>
      <c r="G11870" s="38"/>
      <c r="H11870" s="37"/>
      <c r="I11870" s="41"/>
      <c r="J11870" s="41"/>
      <c r="K11870" s="37"/>
      <c r="L11870" s="37"/>
      <c r="M11870" s="37"/>
      <c r="N11870" s="37"/>
      <c r="O11870" s="38"/>
    </row>
    <row r="11871" spans="2:15" x14ac:dyDescent="0.4">
      <c r="B11871" s="63"/>
      <c r="C11871" s="37"/>
      <c r="D11871" s="37"/>
      <c r="E11871" s="37"/>
      <c r="F11871" s="37"/>
      <c r="G11871" s="38"/>
      <c r="H11871" s="37"/>
      <c r="I11871" s="41"/>
      <c r="J11871" s="41"/>
      <c r="K11871" s="37"/>
      <c r="L11871" s="37"/>
      <c r="M11871" s="37"/>
      <c r="N11871" s="37"/>
      <c r="O11871" s="38"/>
    </row>
    <row r="11872" spans="2:15" x14ac:dyDescent="0.4">
      <c r="B11872" s="63"/>
      <c r="C11872" s="37"/>
      <c r="D11872" s="37"/>
      <c r="E11872" s="37"/>
      <c r="F11872" s="37"/>
      <c r="G11872" s="38"/>
      <c r="H11872" s="37"/>
      <c r="I11872" s="41"/>
      <c r="J11872" s="41"/>
      <c r="K11872" s="37"/>
      <c r="L11872" s="37"/>
      <c r="M11872" s="37"/>
      <c r="N11872" s="37"/>
      <c r="O11872" s="38"/>
    </row>
    <row r="11873" spans="2:15" x14ac:dyDescent="0.4">
      <c r="B11873" s="63"/>
      <c r="C11873" s="37"/>
      <c r="D11873" s="37"/>
      <c r="E11873" s="37"/>
      <c r="F11873" s="37"/>
      <c r="G11873" s="38"/>
      <c r="H11873" s="37"/>
      <c r="I11873" s="41"/>
      <c r="J11873" s="41"/>
      <c r="K11873" s="37"/>
      <c r="L11873" s="37"/>
      <c r="M11873" s="37"/>
      <c r="N11873" s="37"/>
      <c r="O11873" s="38"/>
    </row>
    <row r="11874" spans="2:15" x14ac:dyDescent="0.4">
      <c r="B11874" s="63"/>
      <c r="C11874" s="37"/>
      <c r="D11874" s="37"/>
      <c r="E11874" s="37"/>
      <c r="F11874" s="37"/>
      <c r="G11874" s="38"/>
      <c r="H11874" s="37"/>
      <c r="I11874" s="41"/>
      <c r="J11874" s="41"/>
      <c r="K11874" s="37"/>
      <c r="L11874" s="37"/>
      <c r="M11874" s="37"/>
      <c r="N11874" s="37"/>
      <c r="O11874" s="38"/>
    </row>
    <row r="11875" spans="2:15" x14ac:dyDescent="0.4">
      <c r="B11875" s="63"/>
      <c r="C11875" s="37"/>
      <c r="D11875" s="37"/>
      <c r="E11875" s="37"/>
      <c r="F11875" s="37"/>
      <c r="G11875" s="38"/>
      <c r="H11875" s="37"/>
      <c r="I11875" s="41"/>
      <c r="J11875" s="41"/>
      <c r="K11875" s="37"/>
      <c r="L11875" s="37"/>
      <c r="M11875" s="37"/>
      <c r="N11875" s="37"/>
      <c r="O11875" s="38"/>
    </row>
    <row r="11876" spans="2:15" x14ac:dyDescent="0.4">
      <c r="B11876" s="63"/>
      <c r="C11876" s="37"/>
      <c r="D11876" s="37"/>
      <c r="E11876" s="37"/>
      <c r="F11876" s="37"/>
      <c r="G11876" s="38"/>
      <c r="H11876" s="37"/>
      <c r="I11876" s="41"/>
      <c r="J11876" s="41"/>
      <c r="K11876" s="37"/>
      <c r="L11876" s="37"/>
      <c r="M11876" s="37"/>
      <c r="N11876" s="37"/>
      <c r="O11876" s="38"/>
    </row>
    <row r="11877" spans="2:15" x14ac:dyDescent="0.4">
      <c r="B11877" s="63"/>
      <c r="C11877" s="37"/>
      <c r="D11877" s="37"/>
      <c r="E11877" s="37"/>
      <c r="F11877" s="37"/>
      <c r="G11877" s="38"/>
      <c r="H11877" s="37"/>
      <c r="I11877" s="41"/>
      <c r="J11877" s="41"/>
      <c r="K11877" s="37"/>
      <c r="L11877" s="37"/>
      <c r="M11877" s="37"/>
      <c r="N11877" s="37"/>
      <c r="O11877" s="38"/>
    </row>
    <row r="11878" spans="2:15" x14ac:dyDescent="0.4">
      <c r="B11878" s="63"/>
      <c r="C11878" s="37"/>
      <c r="D11878" s="37"/>
      <c r="E11878" s="37"/>
      <c r="F11878" s="37"/>
      <c r="G11878" s="38"/>
      <c r="H11878" s="37"/>
      <c r="I11878" s="41"/>
      <c r="J11878" s="41"/>
      <c r="K11878" s="37"/>
      <c r="L11878" s="37"/>
      <c r="M11878" s="37"/>
      <c r="N11878" s="37"/>
      <c r="O11878" s="38"/>
    </row>
    <row r="11879" spans="2:15" x14ac:dyDescent="0.4">
      <c r="B11879" s="63"/>
      <c r="C11879" s="37"/>
      <c r="D11879" s="37"/>
      <c r="E11879" s="37"/>
      <c r="F11879" s="37"/>
      <c r="G11879" s="38"/>
      <c r="H11879" s="37"/>
      <c r="I11879" s="41"/>
      <c r="J11879" s="41"/>
      <c r="K11879" s="37"/>
      <c r="L11879" s="37"/>
      <c r="M11879" s="37"/>
      <c r="N11879" s="37"/>
      <c r="O11879" s="38"/>
    </row>
    <row r="11880" spans="2:15" x14ac:dyDescent="0.4">
      <c r="B11880" s="63"/>
      <c r="C11880" s="37"/>
      <c r="D11880" s="37"/>
      <c r="E11880" s="37"/>
      <c r="F11880" s="37"/>
      <c r="G11880" s="38"/>
      <c r="H11880" s="37"/>
      <c r="I11880" s="41"/>
      <c r="J11880" s="41"/>
      <c r="K11880" s="37"/>
      <c r="L11880" s="37"/>
      <c r="M11880" s="37"/>
      <c r="N11880" s="37"/>
      <c r="O11880" s="38"/>
    </row>
    <row r="11881" spans="2:15" x14ac:dyDescent="0.4">
      <c r="B11881" s="63"/>
      <c r="C11881" s="37"/>
      <c r="D11881" s="37"/>
      <c r="E11881" s="37"/>
      <c r="F11881" s="37"/>
      <c r="G11881" s="38"/>
      <c r="H11881" s="37"/>
      <c r="I11881" s="41"/>
      <c r="J11881" s="41"/>
      <c r="K11881" s="37"/>
      <c r="L11881" s="37"/>
      <c r="M11881" s="37"/>
      <c r="N11881" s="37"/>
      <c r="O11881" s="38"/>
    </row>
    <row r="11882" spans="2:15" x14ac:dyDescent="0.4">
      <c r="B11882" s="63"/>
      <c r="C11882" s="37"/>
      <c r="D11882" s="37"/>
      <c r="E11882" s="37"/>
      <c r="F11882" s="37"/>
      <c r="G11882" s="38"/>
      <c r="H11882" s="37"/>
      <c r="I11882" s="41"/>
      <c r="J11882" s="41"/>
      <c r="K11882" s="37"/>
      <c r="L11882" s="37"/>
      <c r="M11882" s="37"/>
      <c r="N11882" s="37"/>
      <c r="O11882" s="38"/>
    </row>
    <row r="11883" spans="2:15" x14ac:dyDescent="0.4">
      <c r="B11883" s="63"/>
      <c r="C11883" s="37"/>
      <c r="D11883" s="37"/>
      <c r="E11883" s="37"/>
      <c r="F11883" s="37"/>
      <c r="G11883" s="38"/>
      <c r="H11883" s="37"/>
      <c r="I11883" s="41"/>
      <c r="J11883" s="41"/>
      <c r="K11883" s="37"/>
      <c r="L11883" s="37"/>
      <c r="M11883" s="37"/>
      <c r="N11883" s="37"/>
      <c r="O11883" s="38"/>
    </row>
    <row r="11884" spans="2:15" x14ac:dyDescent="0.4">
      <c r="B11884" s="63"/>
      <c r="C11884" s="37"/>
      <c r="D11884" s="37"/>
      <c r="E11884" s="37"/>
      <c r="F11884" s="37"/>
      <c r="G11884" s="38"/>
      <c r="H11884" s="37"/>
      <c r="I11884" s="41"/>
      <c r="J11884" s="41"/>
      <c r="K11884" s="37"/>
      <c r="L11884" s="37"/>
      <c r="M11884" s="37"/>
      <c r="N11884" s="37"/>
      <c r="O11884" s="38"/>
    </row>
    <row r="11885" spans="2:15" x14ac:dyDescent="0.4">
      <c r="B11885" s="63"/>
      <c r="C11885" s="37"/>
      <c r="D11885" s="37"/>
      <c r="E11885" s="37"/>
      <c r="F11885" s="37"/>
      <c r="G11885" s="38"/>
      <c r="H11885" s="37"/>
      <c r="I11885" s="41"/>
      <c r="J11885" s="41"/>
      <c r="K11885" s="37"/>
      <c r="L11885" s="37"/>
      <c r="M11885" s="37"/>
      <c r="N11885" s="37"/>
      <c r="O11885" s="38"/>
    </row>
    <row r="11886" spans="2:15" x14ac:dyDescent="0.4">
      <c r="B11886" s="63"/>
      <c r="C11886" s="37"/>
      <c r="D11886" s="37"/>
      <c r="E11886" s="37"/>
      <c r="F11886" s="37"/>
      <c r="G11886" s="38"/>
      <c r="H11886" s="37"/>
      <c r="I11886" s="41"/>
      <c r="J11886" s="41"/>
      <c r="K11886" s="37"/>
      <c r="L11886" s="37"/>
      <c r="M11886" s="37"/>
      <c r="N11886" s="37"/>
      <c r="O11886" s="38"/>
    </row>
    <row r="11887" spans="2:15" x14ac:dyDescent="0.4">
      <c r="B11887" s="63"/>
      <c r="C11887" s="37"/>
      <c r="D11887" s="37"/>
      <c r="E11887" s="37"/>
      <c r="F11887" s="37"/>
      <c r="G11887" s="38"/>
      <c r="H11887" s="37"/>
      <c r="I11887" s="41"/>
      <c r="J11887" s="41"/>
      <c r="K11887" s="37"/>
      <c r="L11887" s="37"/>
      <c r="M11887" s="37"/>
      <c r="N11887" s="37"/>
      <c r="O11887" s="38"/>
    </row>
    <row r="11888" spans="2:15" x14ac:dyDescent="0.4">
      <c r="B11888" s="63"/>
      <c r="C11888" s="37"/>
      <c r="D11888" s="37"/>
      <c r="E11888" s="37"/>
      <c r="F11888" s="37"/>
      <c r="G11888" s="38"/>
      <c r="H11888" s="37"/>
      <c r="I11888" s="41"/>
      <c r="J11888" s="41"/>
      <c r="K11888" s="37"/>
      <c r="L11888" s="37"/>
      <c r="M11888" s="37"/>
      <c r="N11888" s="37"/>
      <c r="O11888" s="38"/>
    </row>
    <row r="11889" spans="2:15" x14ac:dyDescent="0.4">
      <c r="B11889" s="63"/>
      <c r="C11889" s="37"/>
      <c r="D11889" s="37"/>
      <c r="E11889" s="37"/>
      <c r="F11889" s="37"/>
      <c r="G11889" s="38"/>
      <c r="H11889" s="37"/>
      <c r="I11889" s="41"/>
      <c r="J11889" s="41"/>
      <c r="K11889" s="37"/>
      <c r="L11889" s="37"/>
      <c r="M11889" s="37"/>
      <c r="N11889" s="37"/>
      <c r="O11889" s="38"/>
    </row>
    <row r="11890" spans="2:15" x14ac:dyDescent="0.4">
      <c r="B11890" s="63"/>
      <c r="C11890" s="37"/>
      <c r="D11890" s="37"/>
      <c r="E11890" s="37"/>
      <c r="F11890" s="37"/>
      <c r="G11890" s="38"/>
      <c r="H11890" s="37"/>
      <c r="I11890" s="41"/>
      <c r="J11890" s="41"/>
      <c r="K11890" s="37"/>
      <c r="L11890" s="37"/>
      <c r="M11890" s="37"/>
      <c r="N11890" s="37"/>
      <c r="O11890" s="38"/>
    </row>
    <row r="11891" spans="2:15" x14ac:dyDescent="0.4">
      <c r="B11891" s="63"/>
      <c r="C11891" s="37"/>
      <c r="D11891" s="37"/>
      <c r="E11891" s="37"/>
      <c r="F11891" s="37"/>
      <c r="G11891" s="38"/>
      <c r="H11891" s="37"/>
      <c r="I11891" s="41"/>
      <c r="J11891" s="41"/>
      <c r="K11891" s="37"/>
      <c r="L11891" s="37"/>
      <c r="M11891" s="37"/>
      <c r="N11891" s="37"/>
      <c r="O11891" s="38"/>
    </row>
    <row r="11892" spans="2:15" x14ac:dyDescent="0.4">
      <c r="B11892" s="63"/>
      <c r="C11892" s="37"/>
      <c r="D11892" s="37"/>
      <c r="E11892" s="37"/>
      <c r="F11892" s="37"/>
      <c r="G11892" s="38"/>
      <c r="H11892" s="37"/>
      <c r="I11892" s="41"/>
      <c r="J11892" s="41"/>
      <c r="K11892" s="37"/>
      <c r="L11892" s="37"/>
      <c r="M11892" s="37"/>
      <c r="N11892" s="37"/>
      <c r="O11892" s="38"/>
    </row>
    <row r="11893" spans="2:15" x14ac:dyDescent="0.4">
      <c r="B11893" s="63"/>
      <c r="C11893" s="37"/>
      <c r="D11893" s="37"/>
      <c r="E11893" s="37"/>
      <c r="F11893" s="37"/>
      <c r="G11893" s="38"/>
      <c r="H11893" s="37"/>
      <c r="I11893" s="41"/>
      <c r="J11893" s="41"/>
      <c r="K11893" s="37"/>
      <c r="L11893" s="37"/>
      <c r="M11893" s="37"/>
      <c r="N11893" s="37"/>
      <c r="O11893" s="38"/>
    </row>
    <row r="11894" spans="2:15" x14ac:dyDescent="0.4">
      <c r="B11894" s="63"/>
      <c r="C11894" s="37"/>
      <c r="D11894" s="37"/>
      <c r="E11894" s="37"/>
      <c r="F11894" s="37"/>
      <c r="G11894" s="38"/>
      <c r="H11894" s="37"/>
      <c r="I11894" s="41"/>
      <c r="J11894" s="41"/>
      <c r="K11894" s="37"/>
      <c r="L11894" s="37"/>
      <c r="M11894" s="37"/>
      <c r="N11894" s="37"/>
      <c r="O11894" s="38"/>
    </row>
    <row r="11895" spans="2:15" x14ac:dyDescent="0.4">
      <c r="B11895" s="63"/>
      <c r="C11895" s="37"/>
      <c r="D11895" s="37"/>
      <c r="E11895" s="37"/>
      <c r="F11895" s="37"/>
      <c r="G11895" s="38"/>
      <c r="H11895" s="37"/>
      <c r="I11895" s="41"/>
      <c r="J11895" s="41"/>
      <c r="K11895" s="37"/>
      <c r="L11895" s="37"/>
      <c r="M11895" s="37"/>
      <c r="N11895" s="37"/>
      <c r="O11895" s="38"/>
    </row>
    <row r="11896" spans="2:15" x14ac:dyDescent="0.4">
      <c r="B11896" s="63"/>
      <c r="C11896" s="37"/>
      <c r="D11896" s="37"/>
      <c r="E11896" s="37"/>
      <c r="F11896" s="37"/>
      <c r="G11896" s="38"/>
      <c r="H11896" s="37"/>
      <c r="I11896" s="41"/>
      <c r="J11896" s="41"/>
      <c r="K11896" s="37"/>
      <c r="L11896" s="37"/>
      <c r="M11896" s="37"/>
      <c r="N11896" s="37"/>
      <c r="O11896" s="38"/>
    </row>
    <row r="11897" spans="2:15" x14ac:dyDescent="0.4">
      <c r="B11897" s="63"/>
      <c r="C11897" s="37"/>
      <c r="D11897" s="37"/>
      <c r="E11897" s="37"/>
      <c r="F11897" s="37"/>
      <c r="G11897" s="38"/>
      <c r="H11897" s="37"/>
      <c r="I11897" s="41"/>
      <c r="J11897" s="41"/>
      <c r="K11897" s="37"/>
      <c r="L11897" s="37"/>
      <c r="M11897" s="37"/>
      <c r="N11897" s="37"/>
      <c r="O11897" s="38"/>
    </row>
    <row r="11898" spans="2:15" x14ac:dyDescent="0.4">
      <c r="B11898" s="63"/>
      <c r="C11898" s="37"/>
      <c r="D11898" s="37"/>
      <c r="E11898" s="37"/>
      <c r="F11898" s="37"/>
      <c r="G11898" s="38"/>
      <c r="H11898" s="37"/>
      <c r="I11898" s="41"/>
      <c r="J11898" s="41"/>
      <c r="K11898" s="37"/>
      <c r="L11898" s="37"/>
      <c r="M11898" s="37"/>
      <c r="N11898" s="37"/>
      <c r="O11898" s="38"/>
    </row>
    <row r="11899" spans="2:15" x14ac:dyDescent="0.4">
      <c r="B11899" s="63"/>
      <c r="C11899" s="37"/>
      <c r="D11899" s="37"/>
      <c r="E11899" s="37"/>
      <c r="F11899" s="37"/>
      <c r="G11899" s="38"/>
      <c r="H11899" s="37"/>
      <c r="I11899" s="41"/>
      <c r="J11899" s="41"/>
      <c r="K11899" s="37"/>
      <c r="L11899" s="37"/>
      <c r="M11899" s="37"/>
      <c r="N11899" s="37"/>
      <c r="O11899" s="38"/>
    </row>
    <row r="11900" spans="2:15" x14ac:dyDescent="0.4">
      <c r="B11900" s="63"/>
      <c r="C11900" s="37"/>
      <c r="D11900" s="37"/>
      <c r="E11900" s="37"/>
      <c r="F11900" s="37"/>
      <c r="G11900" s="38"/>
      <c r="H11900" s="37"/>
      <c r="I11900" s="41"/>
      <c r="J11900" s="41"/>
      <c r="K11900" s="37"/>
      <c r="L11900" s="37"/>
      <c r="M11900" s="37"/>
      <c r="N11900" s="37"/>
      <c r="O11900" s="38"/>
    </row>
    <row r="11901" spans="2:15" x14ac:dyDescent="0.4">
      <c r="B11901" s="63"/>
      <c r="C11901" s="37"/>
      <c r="D11901" s="37"/>
      <c r="E11901" s="37"/>
      <c r="F11901" s="37"/>
      <c r="G11901" s="38"/>
      <c r="H11901" s="37"/>
      <c r="I11901" s="41"/>
      <c r="J11901" s="41"/>
      <c r="K11901" s="37"/>
      <c r="L11901" s="37"/>
      <c r="M11901" s="37"/>
      <c r="N11901" s="37"/>
      <c r="O11901" s="38"/>
    </row>
    <row r="11902" spans="2:15" x14ac:dyDescent="0.4">
      <c r="B11902" s="63"/>
      <c r="C11902" s="37"/>
      <c r="D11902" s="37"/>
      <c r="E11902" s="37"/>
      <c r="F11902" s="37"/>
      <c r="G11902" s="38"/>
      <c r="H11902" s="37"/>
      <c r="I11902" s="41"/>
      <c r="J11902" s="41"/>
      <c r="K11902" s="37"/>
      <c r="L11902" s="37"/>
      <c r="M11902" s="37"/>
      <c r="N11902" s="37"/>
      <c r="O11902" s="38"/>
    </row>
    <row r="11903" spans="2:15" x14ac:dyDescent="0.4">
      <c r="B11903" s="63"/>
      <c r="C11903" s="37"/>
      <c r="D11903" s="37"/>
      <c r="E11903" s="37"/>
      <c r="F11903" s="37"/>
      <c r="G11903" s="38"/>
      <c r="H11903" s="37"/>
      <c r="I11903" s="41"/>
      <c r="J11903" s="41"/>
      <c r="K11903" s="37"/>
      <c r="L11903" s="37"/>
      <c r="M11903" s="37"/>
      <c r="N11903" s="37"/>
      <c r="O11903" s="38"/>
    </row>
    <row r="11904" spans="2:15" x14ac:dyDescent="0.4">
      <c r="B11904" s="63"/>
      <c r="C11904" s="37"/>
      <c r="D11904" s="37"/>
      <c r="E11904" s="37"/>
      <c r="F11904" s="37"/>
      <c r="G11904" s="38"/>
      <c r="H11904" s="37"/>
      <c r="I11904" s="41"/>
      <c r="J11904" s="41"/>
      <c r="K11904" s="37"/>
      <c r="L11904" s="37"/>
      <c r="M11904" s="37"/>
      <c r="N11904" s="37"/>
      <c r="O11904" s="38"/>
    </row>
    <row r="11905" spans="2:15" x14ac:dyDescent="0.4">
      <c r="B11905" s="63"/>
      <c r="C11905" s="37"/>
      <c r="D11905" s="37"/>
      <c r="E11905" s="37"/>
      <c r="F11905" s="37"/>
      <c r="G11905" s="38"/>
      <c r="H11905" s="37"/>
      <c r="I11905" s="41"/>
      <c r="J11905" s="41"/>
      <c r="K11905" s="37"/>
      <c r="L11905" s="37"/>
      <c r="M11905" s="37"/>
      <c r="N11905" s="37"/>
      <c r="O11905" s="38"/>
    </row>
    <row r="11906" spans="2:15" x14ac:dyDescent="0.4">
      <c r="B11906" s="63"/>
      <c r="C11906" s="37"/>
      <c r="D11906" s="37"/>
      <c r="E11906" s="37"/>
      <c r="F11906" s="37"/>
      <c r="G11906" s="38"/>
      <c r="H11906" s="37"/>
      <c r="I11906" s="41"/>
      <c r="J11906" s="41"/>
      <c r="K11906" s="37"/>
      <c r="L11906" s="37"/>
      <c r="M11906" s="37"/>
      <c r="N11906" s="37"/>
      <c r="O11906" s="38"/>
    </row>
    <row r="11907" spans="2:15" x14ac:dyDescent="0.4">
      <c r="B11907" s="63"/>
      <c r="C11907" s="37"/>
      <c r="D11907" s="37"/>
      <c r="E11907" s="37"/>
      <c r="F11907" s="37"/>
      <c r="G11907" s="38"/>
      <c r="H11907" s="37"/>
      <c r="I11907" s="41"/>
      <c r="J11907" s="41"/>
      <c r="K11907" s="37"/>
      <c r="L11907" s="37"/>
      <c r="M11907" s="37"/>
      <c r="N11907" s="37"/>
      <c r="O11907" s="38"/>
    </row>
    <row r="11908" spans="2:15" x14ac:dyDescent="0.4">
      <c r="B11908" s="63"/>
      <c r="C11908" s="37"/>
      <c r="D11908" s="37"/>
      <c r="E11908" s="37"/>
      <c r="F11908" s="37"/>
      <c r="G11908" s="38"/>
      <c r="H11908" s="37"/>
      <c r="I11908" s="41"/>
      <c r="J11908" s="41"/>
      <c r="K11908" s="37"/>
      <c r="L11908" s="37"/>
      <c r="M11908" s="37"/>
      <c r="N11908" s="37"/>
      <c r="O11908" s="38"/>
    </row>
    <row r="11909" spans="2:15" x14ac:dyDescent="0.4">
      <c r="B11909" s="63"/>
      <c r="C11909" s="37"/>
      <c r="D11909" s="37"/>
      <c r="E11909" s="37"/>
      <c r="F11909" s="37"/>
      <c r="G11909" s="38"/>
      <c r="H11909" s="37"/>
      <c r="I11909" s="41"/>
      <c r="J11909" s="41"/>
      <c r="K11909" s="37"/>
      <c r="L11909" s="37"/>
      <c r="M11909" s="37"/>
      <c r="N11909" s="37"/>
      <c r="O11909" s="38"/>
    </row>
    <row r="11910" spans="2:15" x14ac:dyDescent="0.4">
      <c r="B11910" s="63"/>
      <c r="C11910" s="37"/>
      <c r="D11910" s="37"/>
      <c r="E11910" s="37"/>
      <c r="F11910" s="37"/>
      <c r="G11910" s="38"/>
      <c r="H11910" s="37"/>
      <c r="I11910" s="41"/>
      <c r="J11910" s="41"/>
      <c r="K11910" s="37"/>
      <c r="L11910" s="37"/>
      <c r="M11910" s="37"/>
      <c r="N11910" s="37"/>
      <c r="O11910" s="38"/>
    </row>
    <row r="11911" spans="2:15" x14ac:dyDescent="0.4">
      <c r="B11911" s="63"/>
      <c r="C11911" s="37"/>
      <c r="D11911" s="37"/>
      <c r="E11911" s="37"/>
      <c r="F11911" s="37"/>
      <c r="G11911" s="38"/>
      <c r="H11911" s="37"/>
      <c r="I11911" s="41"/>
      <c r="J11911" s="41"/>
      <c r="K11911" s="37"/>
      <c r="L11911" s="37"/>
      <c r="M11911" s="37"/>
      <c r="N11911" s="37"/>
      <c r="O11911" s="38"/>
    </row>
    <row r="11912" spans="2:15" x14ac:dyDescent="0.4">
      <c r="B11912" s="63"/>
      <c r="C11912" s="37"/>
      <c r="D11912" s="37"/>
      <c r="E11912" s="37"/>
      <c r="F11912" s="37"/>
      <c r="G11912" s="38"/>
      <c r="H11912" s="37"/>
      <c r="I11912" s="41"/>
      <c r="J11912" s="41"/>
      <c r="K11912" s="37"/>
      <c r="L11912" s="37"/>
      <c r="M11912" s="37"/>
      <c r="N11912" s="37"/>
      <c r="O11912" s="38"/>
    </row>
    <row r="11913" spans="2:15" x14ac:dyDescent="0.4">
      <c r="B11913" s="63"/>
      <c r="C11913" s="37"/>
      <c r="D11913" s="37"/>
      <c r="E11913" s="37"/>
      <c r="F11913" s="37"/>
      <c r="G11913" s="38"/>
      <c r="H11913" s="37"/>
      <c r="I11913" s="41"/>
      <c r="J11913" s="41"/>
      <c r="K11913" s="37"/>
      <c r="L11913" s="37"/>
      <c r="M11913" s="37"/>
      <c r="N11913" s="37"/>
      <c r="O11913" s="38"/>
    </row>
    <row r="11914" spans="2:15" x14ac:dyDescent="0.4">
      <c r="B11914" s="63"/>
      <c r="C11914" s="37"/>
      <c r="D11914" s="37"/>
      <c r="E11914" s="37"/>
      <c r="F11914" s="37"/>
      <c r="G11914" s="38"/>
      <c r="H11914" s="37"/>
      <c r="I11914" s="41"/>
      <c r="J11914" s="41"/>
      <c r="K11914" s="37"/>
      <c r="L11914" s="37"/>
      <c r="M11914" s="37"/>
      <c r="N11914" s="37"/>
      <c r="O11914" s="38"/>
    </row>
    <row r="11915" spans="2:15" x14ac:dyDescent="0.4">
      <c r="B11915" s="63"/>
      <c r="C11915" s="37"/>
      <c r="D11915" s="37"/>
      <c r="E11915" s="37"/>
      <c r="F11915" s="37"/>
      <c r="G11915" s="38"/>
      <c r="H11915" s="37"/>
      <c r="I11915" s="41"/>
      <c r="J11915" s="41"/>
      <c r="K11915" s="37"/>
      <c r="L11915" s="37"/>
      <c r="M11915" s="37"/>
      <c r="N11915" s="37"/>
      <c r="O11915" s="38"/>
    </row>
    <row r="11916" spans="2:15" x14ac:dyDescent="0.4">
      <c r="B11916" s="63"/>
      <c r="C11916" s="37"/>
      <c r="D11916" s="37"/>
      <c r="E11916" s="37"/>
      <c r="F11916" s="37"/>
      <c r="G11916" s="38"/>
      <c r="H11916" s="37"/>
      <c r="I11916" s="41"/>
      <c r="J11916" s="41"/>
      <c r="K11916" s="37"/>
      <c r="L11916" s="37"/>
      <c r="M11916" s="37"/>
      <c r="N11916" s="37"/>
      <c r="O11916" s="38"/>
    </row>
    <row r="11917" spans="2:15" x14ac:dyDescent="0.4">
      <c r="B11917" s="63"/>
      <c r="C11917" s="37"/>
      <c r="D11917" s="37"/>
      <c r="E11917" s="37"/>
      <c r="F11917" s="37"/>
      <c r="G11917" s="38"/>
      <c r="H11917" s="37"/>
      <c r="I11917" s="41"/>
      <c r="J11917" s="41"/>
      <c r="K11917" s="37"/>
      <c r="L11917" s="37"/>
      <c r="M11917" s="37"/>
      <c r="N11917" s="37"/>
      <c r="O11917" s="38"/>
    </row>
    <row r="11918" spans="2:15" x14ac:dyDescent="0.4">
      <c r="B11918" s="63"/>
      <c r="C11918" s="37"/>
      <c r="D11918" s="37"/>
      <c r="E11918" s="37"/>
      <c r="F11918" s="37"/>
      <c r="G11918" s="38"/>
      <c r="H11918" s="37"/>
      <c r="I11918" s="41"/>
      <c r="J11918" s="41"/>
      <c r="K11918" s="37"/>
      <c r="L11918" s="37"/>
      <c r="M11918" s="37"/>
      <c r="N11918" s="37"/>
      <c r="O11918" s="38"/>
    </row>
    <row r="11919" spans="2:15" x14ac:dyDescent="0.4">
      <c r="B11919" s="63"/>
      <c r="C11919" s="37"/>
      <c r="D11919" s="37"/>
      <c r="E11919" s="37"/>
      <c r="F11919" s="37"/>
      <c r="G11919" s="38"/>
      <c r="H11919" s="37"/>
      <c r="I11919" s="41"/>
      <c r="J11919" s="41"/>
      <c r="K11919" s="37"/>
      <c r="L11919" s="37"/>
      <c r="M11919" s="37"/>
      <c r="N11919" s="37"/>
      <c r="O11919" s="38"/>
    </row>
    <row r="11920" spans="2:15" x14ac:dyDescent="0.4">
      <c r="B11920" s="63"/>
      <c r="C11920" s="37"/>
      <c r="D11920" s="37"/>
      <c r="E11920" s="37"/>
      <c r="F11920" s="37"/>
      <c r="G11920" s="38"/>
      <c r="H11920" s="37"/>
      <c r="I11920" s="41"/>
      <c r="J11920" s="41"/>
      <c r="K11920" s="37"/>
      <c r="L11920" s="37"/>
      <c r="M11920" s="37"/>
      <c r="N11920" s="37"/>
      <c r="O11920" s="38"/>
    </row>
    <row r="11921" spans="2:15" x14ac:dyDescent="0.4">
      <c r="B11921" s="63"/>
      <c r="C11921" s="37"/>
      <c r="D11921" s="37"/>
      <c r="E11921" s="37"/>
      <c r="F11921" s="37"/>
      <c r="G11921" s="38"/>
      <c r="H11921" s="37"/>
      <c r="I11921" s="41"/>
      <c r="J11921" s="41"/>
      <c r="K11921" s="37"/>
      <c r="L11921" s="37"/>
      <c r="M11921" s="37"/>
      <c r="N11921" s="37"/>
      <c r="O11921" s="38"/>
    </row>
    <row r="11922" spans="2:15" x14ac:dyDescent="0.4">
      <c r="B11922" s="63"/>
      <c r="C11922" s="37"/>
      <c r="D11922" s="37"/>
      <c r="E11922" s="37"/>
      <c r="F11922" s="37"/>
      <c r="G11922" s="38"/>
      <c r="H11922" s="37"/>
      <c r="I11922" s="41"/>
      <c r="J11922" s="41"/>
      <c r="K11922" s="37"/>
      <c r="L11922" s="37"/>
      <c r="M11922" s="37"/>
      <c r="N11922" s="37"/>
      <c r="O11922" s="38"/>
    </row>
    <row r="11923" spans="2:15" x14ac:dyDescent="0.4">
      <c r="B11923" s="63"/>
      <c r="C11923" s="37"/>
      <c r="D11923" s="37"/>
      <c r="E11923" s="37"/>
      <c r="F11923" s="37"/>
      <c r="G11923" s="38"/>
      <c r="H11923" s="37"/>
      <c r="I11923" s="41"/>
      <c r="J11923" s="41"/>
      <c r="K11923" s="37"/>
      <c r="L11923" s="37"/>
      <c r="M11923" s="37"/>
      <c r="N11923" s="37"/>
      <c r="O11923" s="38"/>
    </row>
    <row r="11924" spans="2:15" x14ac:dyDescent="0.4">
      <c r="B11924" s="63"/>
      <c r="C11924" s="37"/>
      <c r="D11924" s="37"/>
      <c r="E11924" s="37"/>
      <c r="F11924" s="37"/>
      <c r="G11924" s="38"/>
      <c r="H11924" s="37"/>
      <c r="I11924" s="41"/>
      <c r="J11924" s="41"/>
      <c r="K11924" s="37"/>
      <c r="L11924" s="37"/>
      <c r="M11924" s="37"/>
      <c r="N11924" s="37"/>
      <c r="O11924" s="38"/>
    </row>
    <row r="11925" spans="2:15" x14ac:dyDescent="0.4">
      <c r="B11925" s="63"/>
      <c r="C11925" s="37"/>
      <c r="D11925" s="37"/>
      <c r="E11925" s="37"/>
      <c r="F11925" s="37"/>
      <c r="G11925" s="38"/>
      <c r="H11925" s="37"/>
      <c r="I11925" s="41"/>
      <c r="J11925" s="41"/>
      <c r="K11925" s="37"/>
      <c r="L11925" s="37"/>
      <c r="M11925" s="37"/>
      <c r="N11925" s="37"/>
      <c r="O11925" s="38"/>
    </row>
    <row r="11926" spans="2:15" x14ac:dyDescent="0.4">
      <c r="B11926" s="63"/>
      <c r="C11926" s="37"/>
      <c r="D11926" s="37"/>
      <c r="E11926" s="37"/>
      <c r="F11926" s="37"/>
      <c r="G11926" s="38"/>
      <c r="H11926" s="37"/>
      <c r="I11926" s="41"/>
      <c r="J11926" s="41"/>
      <c r="K11926" s="37"/>
      <c r="L11926" s="37"/>
      <c r="M11926" s="37"/>
      <c r="N11926" s="37"/>
      <c r="O11926" s="38"/>
    </row>
    <row r="11927" spans="2:15" x14ac:dyDescent="0.4">
      <c r="B11927" s="63"/>
      <c r="C11927" s="37"/>
      <c r="D11927" s="37"/>
      <c r="E11927" s="37"/>
      <c r="F11927" s="37"/>
      <c r="G11927" s="38"/>
      <c r="H11927" s="37"/>
      <c r="I11927" s="41"/>
      <c r="J11927" s="41"/>
      <c r="K11927" s="37"/>
      <c r="L11927" s="37"/>
      <c r="M11927" s="37"/>
      <c r="N11927" s="37"/>
      <c r="O11927" s="38"/>
    </row>
    <row r="11928" spans="2:15" x14ac:dyDescent="0.4">
      <c r="B11928" s="63"/>
      <c r="C11928" s="37"/>
      <c r="D11928" s="37"/>
      <c r="E11928" s="37"/>
      <c r="F11928" s="37"/>
      <c r="G11928" s="38"/>
      <c r="H11928" s="37"/>
      <c r="I11928" s="41"/>
      <c r="J11928" s="41"/>
      <c r="K11928" s="37"/>
      <c r="L11928" s="37"/>
      <c r="M11928" s="37"/>
      <c r="N11928" s="37"/>
      <c r="O11928" s="38"/>
    </row>
    <row r="11929" spans="2:15" x14ac:dyDescent="0.4">
      <c r="B11929" s="63"/>
      <c r="C11929" s="37"/>
      <c r="D11929" s="37"/>
      <c r="E11929" s="37"/>
      <c r="F11929" s="37"/>
      <c r="G11929" s="38"/>
      <c r="H11929" s="37"/>
      <c r="I11929" s="41"/>
      <c r="J11929" s="41"/>
      <c r="K11929" s="37"/>
      <c r="L11929" s="37"/>
      <c r="M11929" s="37"/>
      <c r="N11929" s="37"/>
      <c r="O11929" s="38"/>
    </row>
    <row r="11930" spans="2:15" x14ac:dyDescent="0.4">
      <c r="B11930" s="63"/>
      <c r="C11930" s="37"/>
      <c r="D11930" s="37"/>
      <c r="E11930" s="37"/>
      <c r="F11930" s="37"/>
      <c r="G11930" s="38"/>
      <c r="H11930" s="37"/>
      <c r="I11930" s="41"/>
      <c r="J11930" s="41"/>
      <c r="K11930" s="37"/>
      <c r="L11930" s="37"/>
      <c r="M11930" s="37"/>
      <c r="N11930" s="37"/>
      <c r="O11930" s="38"/>
    </row>
    <row r="11931" spans="2:15" x14ac:dyDescent="0.4">
      <c r="B11931" s="63"/>
      <c r="C11931" s="37"/>
      <c r="D11931" s="37"/>
      <c r="E11931" s="37"/>
      <c r="F11931" s="37"/>
      <c r="G11931" s="38"/>
      <c r="H11931" s="37"/>
      <c r="I11931" s="41"/>
      <c r="J11931" s="41"/>
      <c r="K11931" s="37"/>
      <c r="L11931" s="37"/>
      <c r="M11931" s="37"/>
      <c r="N11931" s="37"/>
      <c r="O11931" s="38"/>
    </row>
    <row r="11932" spans="2:15" x14ac:dyDescent="0.4">
      <c r="B11932" s="63"/>
      <c r="C11932" s="37"/>
      <c r="D11932" s="37"/>
      <c r="E11932" s="37"/>
      <c r="F11932" s="37"/>
      <c r="G11932" s="38"/>
      <c r="H11932" s="37"/>
      <c r="I11932" s="41"/>
      <c r="J11932" s="41"/>
      <c r="K11932" s="37"/>
      <c r="L11932" s="37"/>
      <c r="M11932" s="37"/>
      <c r="N11932" s="37"/>
      <c r="O11932" s="38"/>
    </row>
    <row r="11933" spans="2:15" x14ac:dyDescent="0.4">
      <c r="B11933" s="63"/>
      <c r="C11933" s="37"/>
      <c r="D11933" s="37"/>
      <c r="E11933" s="37"/>
      <c r="F11933" s="37"/>
      <c r="G11933" s="38"/>
      <c r="H11933" s="37"/>
      <c r="I11933" s="41"/>
      <c r="J11933" s="41"/>
      <c r="K11933" s="37"/>
      <c r="L11933" s="37"/>
      <c r="M11933" s="37"/>
      <c r="N11933" s="37"/>
      <c r="O11933" s="38"/>
    </row>
    <row r="11934" spans="2:15" x14ac:dyDescent="0.4">
      <c r="B11934" s="63"/>
      <c r="C11934" s="37"/>
      <c r="D11934" s="37"/>
      <c r="E11934" s="37"/>
      <c r="F11934" s="37"/>
      <c r="G11934" s="38"/>
      <c r="H11934" s="37"/>
      <c r="I11934" s="41"/>
      <c r="J11934" s="41"/>
      <c r="K11934" s="37"/>
      <c r="L11934" s="37"/>
      <c r="M11934" s="37"/>
      <c r="N11934" s="37"/>
      <c r="O11934" s="38"/>
    </row>
    <row r="11935" spans="2:15" x14ac:dyDescent="0.4">
      <c r="B11935" s="63"/>
      <c r="C11935" s="37"/>
      <c r="D11935" s="37"/>
      <c r="E11935" s="37"/>
      <c r="F11935" s="37"/>
      <c r="G11935" s="38"/>
      <c r="H11935" s="37"/>
      <c r="I11935" s="41"/>
      <c r="J11935" s="41"/>
      <c r="K11935" s="37"/>
      <c r="L11935" s="37"/>
      <c r="M11935" s="37"/>
      <c r="N11935" s="37"/>
      <c r="O11935" s="38"/>
    </row>
    <row r="11936" spans="2:15" x14ac:dyDescent="0.4">
      <c r="B11936" s="63"/>
      <c r="C11936" s="37"/>
      <c r="D11936" s="37"/>
      <c r="E11936" s="37"/>
      <c r="F11936" s="37"/>
      <c r="G11936" s="38"/>
      <c r="H11936" s="37"/>
      <c r="I11936" s="41"/>
      <c r="J11936" s="41"/>
      <c r="K11936" s="37"/>
      <c r="L11936" s="37"/>
      <c r="M11936" s="37"/>
      <c r="N11936" s="37"/>
      <c r="O11936" s="38"/>
    </row>
    <row r="11937" spans="2:15" x14ac:dyDescent="0.4">
      <c r="B11937" s="63"/>
      <c r="C11937" s="37"/>
      <c r="D11937" s="37"/>
      <c r="E11937" s="37"/>
      <c r="F11937" s="37"/>
      <c r="G11937" s="38"/>
      <c r="H11937" s="37"/>
      <c r="I11937" s="41"/>
      <c r="J11937" s="41"/>
      <c r="K11937" s="37"/>
      <c r="L11937" s="37"/>
      <c r="M11937" s="37"/>
      <c r="N11937" s="37"/>
      <c r="O11937" s="38"/>
    </row>
    <row r="11938" spans="2:15" x14ac:dyDescent="0.4">
      <c r="B11938" s="63"/>
      <c r="C11938" s="37"/>
      <c r="D11938" s="37"/>
      <c r="E11938" s="37"/>
      <c r="F11938" s="37"/>
      <c r="G11938" s="38"/>
      <c r="H11938" s="37"/>
      <c r="I11938" s="41"/>
      <c r="J11938" s="41"/>
      <c r="K11938" s="37"/>
      <c r="L11938" s="37"/>
      <c r="M11938" s="37"/>
      <c r="N11938" s="37"/>
      <c r="O11938" s="38"/>
    </row>
    <row r="11939" spans="2:15" x14ac:dyDescent="0.4">
      <c r="B11939" s="63"/>
      <c r="C11939" s="37"/>
      <c r="D11939" s="37"/>
      <c r="E11939" s="37"/>
      <c r="F11939" s="37"/>
      <c r="G11939" s="38"/>
      <c r="H11939" s="37"/>
      <c r="I11939" s="41"/>
      <c r="J11939" s="41"/>
      <c r="K11939" s="37"/>
      <c r="L11939" s="37"/>
      <c r="M11939" s="37"/>
      <c r="N11939" s="37"/>
      <c r="O11939" s="38"/>
    </row>
    <row r="11940" spans="2:15" x14ac:dyDescent="0.4">
      <c r="B11940" s="63"/>
      <c r="C11940" s="37"/>
      <c r="D11940" s="37"/>
      <c r="E11940" s="37"/>
      <c r="F11940" s="37"/>
      <c r="G11940" s="38"/>
      <c r="H11940" s="37"/>
      <c r="I11940" s="41"/>
      <c r="J11940" s="41"/>
      <c r="K11940" s="37"/>
      <c r="L11940" s="37"/>
      <c r="M11940" s="37"/>
      <c r="N11940" s="37"/>
      <c r="O11940" s="38"/>
    </row>
    <row r="11941" spans="2:15" x14ac:dyDescent="0.4">
      <c r="B11941" s="63"/>
      <c r="C11941" s="37"/>
      <c r="D11941" s="37"/>
      <c r="E11941" s="37"/>
      <c r="F11941" s="37"/>
      <c r="G11941" s="38"/>
      <c r="H11941" s="37"/>
      <c r="I11941" s="41"/>
      <c r="J11941" s="41"/>
      <c r="K11941" s="37"/>
      <c r="L11941" s="37"/>
      <c r="M11941" s="37"/>
      <c r="N11941" s="37"/>
      <c r="O11941" s="38"/>
    </row>
    <row r="11942" spans="2:15" x14ac:dyDescent="0.4">
      <c r="B11942" s="63"/>
      <c r="C11942" s="37"/>
      <c r="D11942" s="37"/>
      <c r="E11942" s="37"/>
      <c r="F11942" s="37"/>
      <c r="G11942" s="38"/>
      <c r="H11942" s="37"/>
      <c r="I11942" s="41"/>
      <c r="J11942" s="41"/>
      <c r="K11942" s="37"/>
      <c r="L11942" s="37"/>
      <c r="M11942" s="37"/>
      <c r="N11942" s="37"/>
      <c r="O11942" s="38"/>
    </row>
    <row r="11943" spans="2:15" x14ac:dyDescent="0.4">
      <c r="B11943" s="63"/>
      <c r="C11943" s="37"/>
      <c r="D11943" s="37"/>
      <c r="E11943" s="37"/>
      <c r="F11943" s="37"/>
      <c r="G11943" s="38"/>
      <c r="H11943" s="37"/>
      <c r="I11943" s="41"/>
      <c r="J11943" s="41"/>
      <c r="K11943" s="37"/>
      <c r="L11943" s="37"/>
      <c r="M11943" s="37"/>
      <c r="N11943" s="37"/>
      <c r="O11943" s="38"/>
    </row>
    <row r="11944" spans="2:15" x14ac:dyDescent="0.4">
      <c r="B11944" s="63"/>
      <c r="C11944" s="37"/>
      <c r="D11944" s="37"/>
      <c r="E11944" s="37"/>
      <c r="F11944" s="37"/>
      <c r="G11944" s="38"/>
      <c r="H11944" s="37"/>
      <c r="I11944" s="41"/>
      <c r="J11944" s="41"/>
      <c r="K11944" s="37"/>
      <c r="L11944" s="37"/>
      <c r="M11944" s="37"/>
      <c r="N11944" s="37"/>
      <c r="O11944" s="38"/>
    </row>
    <row r="11945" spans="2:15" x14ac:dyDescent="0.4">
      <c r="B11945" s="63"/>
      <c r="C11945" s="37"/>
      <c r="D11945" s="37"/>
      <c r="E11945" s="37"/>
      <c r="F11945" s="37"/>
      <c r="G11945" s="38"/>
      <c r="H11945" s="37"/>
      <c r="I11945" s="41"/>
      <c r="J11945" s="41"/>
      <c r="K11945" s="37"/>
      <c r="L11945" s="37"/>
      <c r="M11945" s="37"/>
      <c r="N11945" s="37"/>
      <c r="O11945" s="38"/>
    </row>
    <row r="11946" spans="2:15" x14ac:dyDescent="0.4">
      <c r="B11946" s="63"/>
      <c r="C11946" s="37"/>
      <c r="D11946" s="37"/>
      <c r="E11946" s="37"/>
      <c r="F11946" s="37"/>
      <c r="G11946" s="38"/>
      <c r="H11946" s="37"/>
      <c r="I11946" s="41"/>
      <c r="J11946" s="41"/>
      <c r="K11946" s="37"/>
      <c r="L11946" s="37"/>
      <c r="M11946" s="37"/>
      <c r="N11946" s="37"/>
      <c r="O11946" s="38"/>
    </row>
    <row r="11947" spans="2:15" x14ac:dyDescent="0.4">
      <c r="B11947" s="63"/>
      <c r="C11947" s="37"/>
      <c r="D11947" s="37"/>
      <c r="E11947" s="37"/>
      <c r="F11947" s="37"/>
      <c r="G11947" s="38"/>
      <c r="H11947" s="37"/>
      <c r="I11947" s="41"/>
      <c r="J11947" s="41"/>
      <c r="K11947" s="37"/>
      <c r="L11947" s="37"/>
      <c r="M11947" s="37"/>
      <c r="N11947" s="37"/>
      <c r="O11947" s="38"/>
    </row>
    <row r="11948" spans="2:15" x14ac:dyDescent="0.4">
      <c r="B11948" s="63"/>
      <c r="C11948" s="37"/>
      <c r="D11948" s="37"/>
      <c r="E11948" s="37"/>
      <c r="F11948" s="37"/>
      <c r="G11948" s="38"/>
      <c r="H11948" s="37"/>
      <c r="I11948" s="41"/>
      <c r="J11948" s="41"/>
      <c r="K11948" s="37"/>
      <c r="L11948" s="37"/>
      <c r="M11948" s="37"/>
      <c r="N11948" s="37"/>
      <c r="O11948" s="38"/>
    </row>
    <row r="11949" spans="2:15" x14ac:dyDescent="0.4">
      <c r="B11949" s="63"/>
      <c r="C11949" s="37"/>
      <c r="D11949" s="37"/>
      <c r="E11949" s="37"/>
      <c r="F11949" s="37"/>
      <c r="G11949" s="38"/>
      <c r="H11949" s="37"/>
      <c r="I11949" s="41"/>
      <c r="J11949" s="41"/>
      <c r="K11949" s="37"/>
      <c r="L11949" s="37"/>
      <c r="M11949" s="37"/>
      <c r="N11949" s="37"/>
      <c r="O11949" s="38"/>
    </row>
    <row r="11950" spans="2:15" x14ac:dyDescent="0.4">
      <c r="B11950" s="63"/>
      <c r="C11950" s="37"/>
      <c r="D11950" s="37"/>
      <c r="E11950" s="37"/>
      <c r="F11950" s="37"/>
      <c r="G11950" s="38"/>
      <c r="H11950" s="37"/>
      <c r="I11950" s="41"/>
      <c r="J11950" s="41"/>
      <c r="K11950" s="37"/>
      <c r="L11950" s="37"/>
      <c r="M11950" s="37"/>
      <c r="N11950" s="37"/>
      <c r="O11950" s="38"/>
    </row>
    <row r="11951" spans="2:15" x14ac:dyDescent="0.4">
      <c r="B11951" s="63"/>
      <c r="C11951" s="37"/>
      <c r="D11951" s="37"/>
      <c r="E11951" s="37"/>
      <c r="F11951" s="37"/>
      <c r="G11951" s="38"/>
      <c r="H11951" s="37"/>
      <c r="I11951" s="41"/>
      <c r="J11951" s="41"/>
      <c r="K11951" s="37"/>
      <c r="L11951" s="37"/>
      <c r="M11951" s="37"/>
      <c r="N11951" s="37"/>
      <c r="O11951" s="38"/>
    </row>
    <row r="11952" spans="2:15" x14ac:dyDescent="0.4">
      <c r="B11952" s="63"/>
      <c r="C11952" s="37"/>
      <c r="D11952" s="37"/>
      <c r="E11952" s="37"/>
      <c r="F11952" s="37"/>
      <c r="G11952" s="38"/>
      <c r="H11952" s="37"/>
      <c r="I11952" s="41"/>
      <c r="J11952" s="41"/>
      <c r="K11952" s="37"/>
      <c r="L11952" s="37"/>
      <c r="M11952" s="37"/>
      <c r="N11952" s="37"/>
      <c r="O11952" s="38"/>
    </row>
    <row r="11953" spans="2:15" x14ac:dyDescent="0.4">
      <c r="B11953" s="63"/>
      <c r="C11953" s="37"/>
      <c r="D11953" s="37"/>
      <c r="E11953" s="37"/>
      <c r="F11953" s="37"/>
      <c r="G11953" s="38"/>
      <c r="H11953" s="37"/>
      <c r="I11953" s="41"/>
      <c r="J11953" s="41"/>
      <c r="K11953" s="37"/>
      <c r="L11953" s="37"/>
      <c r="M11953" s="37"/>
      <c r="N11953" s="37"/>
      <c r="O11953" s="38"/>
    </row>
    <row r="11954" spans="2:15" x14ac:dyDescent="0.4">
      <c r="B11954" s="63"/>
      <c r="C11954" s="37"/>
      <c r="D11954" s="37"/>
      <c r="E11954" s="37"/>
      <c r="F11954" s="37"/>
      <c r="G11954" s="38"/>
      <c r="H11954" s="37"/>
      <c r="I11954" s="41"/>
      <c r="J11954" s="41"/>
      <c r="K11954" s="37"/>
      <c r="L11954" s="37"/>
      <c r="M11954" s="37"/>
      <c r="N11954" s="37"/>
      <c r="O11954" s="38"/>
    </row>
    <row r="11955" spans="2:15" x14ac:dyDescent="0.4">
      <c r="B11955" s="63"/>
      <c r="C11955" s="37"/>
      <c r="D11955" s="37"/>
      <c r="E11955" s="37"/>
      <c r="F11955" s="37"/>
      <c r="G11955" s="38"/>
      <c r="H11955" s="37"/>
      <c r="I11955" s="41"/>
      <c r="J11955" s="41"/>
      <c r="K11955" s="37"/>
      <c r="L11955" s="37"/>
      <c r="M11955" s="37"/>
      <c r="N11955" s="37"/>
      <c r="O11955" s="38"/>
    </row>
    <row r="11956" spans="2:15" x14ac:dyDescent="0.4">
      <c r="B11956" s="63"/>
      <c r="C11956" s="37"/>
      <c r="D11956" s="37"/>
      <c r="E11956" s="37"/>
      <c r="F11956" s="37"/>
      <c r="G11956" s="38"/>
      <c r="H11956" s="37"/>
      <c r="I11956" s="41"/>
      <c r="J11956" s="41"/>
      <c r="K11956" s="37"/>
      <c r="L11956" s="37"/>
      <c r="M11956" s="37"/>
      <c r="N11956" s="37"/>
      <c r="O11956" s="38"/>
    </row>
    <row r="11957" spans="2:15" x14ac:dyDescent="0.4">
      <c r="B11957" s="63"/>
      <c r="C11957" s="37"/>
      <c r="D11957" s="37"/>
      <c r="E11957" s="37"/>
      <c r="F11957" s="37"/>
      <c r="G11957" s="38"/>
      <c r="H11957" s="37"/>
      <c r="I11957" s="41"/>
      <c r="J11957" s="41"/>
      <c r="K11957" s="37"/>
      <c r="L11957" s="37"/>
      <c r="M11957" s="37"/>
      <c r="N11957" s="37"/>
      <c r="O11957" s="38"/>
    </row>
    <row r="11958" spans="2:15" x14ac:dyDescent="0.4">
      <c r="B11958" s="63"/>
      <c r="C11958" s="37"/>
      <c r="D11958" s="37"/>
      <c r="E11958" s="37"/>
      <c r="F11958" s="37"/>
      <c r="G11958" s="38"/>
      <c r="H11958" s="37"/>
      <c r="I11958" s="41"/>
      <c r="J11958" s="41"/>
      <c r="K11958" s="37"/>
      <c r="L11958" s="37"/>
      <c r="M11958" s="37"/>
      <c r="N11958" s="37"/>
      <c r="O11958" s="38"/>
    </row>
    <row r="11959" spans="2:15" x14ac:dyDescent="0.4">
      <c r="B11959" s="63"/>
      <c r="C11959" s="37"/>
      <c r="D11959" s="37"/>
      <c r="E11959" s="37"/>
      <c r="F11959" s="37"/>
      <c r="G11959" s="38"/>
      <c r="H11959" s="37"/>
      <c r="I11959" s="41"/>
      <c r="J11959" s="41"/>
      <c r="K11959" s="37"/>
      <c r="L11959" s="37"/>
      <c r="M11959" s="37"/>
      <c r="N11959" s="37"/>
      <c r="O11959" s="38"/>
    </row>
    <row r="11960" spans="2:15" x14ac:dyDescent="0.4">
      <c r="B11960" s="63"/>
      <c r="C11960" s="37"/>
      <c r="D11960" s="37"/>
      <c r="E11960" s="37"/>
      <c r="F11960" s="37"/>
      <c r="G11960" s="38"/>
      <c r="H11960" s="37"/>
      <c r="I11960" s="41"/>
      <c r="J11960" s="41"/>
      <c r="K11960" s="37"/>
      <c r="L11960" s="37"/>
      <c r="M11960" s="37"/>
      <c r="N11960" s="37"/>
      <c r="O11960" s="38"/>
    </row>
    <row r="11961" spans="2:15" x14ac:dyDescent="0.4">
      <c r="B11961" s="63"/>
      <c r="C11961" s="37"/>
      <c r="D11961" s="37"/>
      <c r="E11961" s="37"/>
      <c r="F11961" s="37"/>
      <c r="G11961" s="38"/>
      <c r="H11961" s="37"/>
      <c r="I11961" s="41"/>
      <c r="J11961" s="41"/>
      <c r="K11961" s="37"/>
      <c r="L11961" s="37"/>
      <c r="M11961" s="37"/>
      <c r="N11961" s="37"/>
      <c r="O11961" s="38"/>
    </row>
    <row r="11962" spans="2:15" x14ac:dyDescent="0.4">
      <c r="B11962" s="63"/>
      <c r="C11962" s="37"/>
      <c r="D11962" s="37"/>
      <c r="E11962" s="37"/>
      <c r="F11962" s="37"/>
      <c r="G11962" s="38"/>
      <c r="H11962" s="37"/>
      <c r="I11962" s="41"/>
      <c r="J11962" s="41"/>
      <c r="K11962" s="37"/>
      <c r="L11962" s="37"/>
      <c r="M11962" s="37"/>
      <c r="N11962" s="37"/>
      <c r="O11962" s="38"/>
    </row>
    <row r="11963" spans="2:15" x14ac:dyDescent="0.4">
      <c r="B11963" s="63"/>
      <c r="C11963" s="37"/>
      <c r="D11963" s="37"/>
      <c r="E11963" s="37"/>
      <c r="F11963" s="37"/>
      <c r="G11963" s="38"/>
      <c r="H11963" s="37"/>
      <c r="I11963" s="41"/>
      <c r="J11963" s="41"/>
      <c r="K11963" s="37"/>
      <c r="L11963" s="37"/>
      <c r="M11963" s="37"/>
      <c r="N11963" s="37"/>
      <c r="O11963" s="38"/>
    </row>
    <row r="11964" spans="2:15" x14ac:dyDescent="0.4">
      <c r="B11964" s="63"/>
      <c r="C11964" s="37"/>
      <c r="D11964" s="37"/>
      <c r="E11964" s="37"/>
      <c r="F11964" s="37"/>
      <c r="G11964" s="38"/>
      <c r="H11964" s="37"/>
      <c r="I11964" s="41"/>
      <c r="J11964" s="41"/>
      <c r="K11964" s="37"/>
      <c r="L11964" s="37"/>
      <c r="M11964" s="37"/>
      <c r="N11964" s="37"/>
      <c r="O11964" s="38"/>
    </row>
    <row r="11965" spans="2:15" x14ac:dyDescent="0.4">
      <c r="B11965" s="63"/>
      <c r="C11965" s="37"/>
      <c r="D11965" s="37"/>
      <c r="E11965" s="37"/>
      <c r="F11965" s="37"/>
      <c r="G11965" s="38"/>
      <c r="H11965" s="37"/>
      <c r="I11965" s="41"/>
      <c r="J11965" s="41"/>
      <c r="K11965" s="37"/>
      <c r="L11965" s="37"/>
      <c r="M11965" s="37"/>
      <c r="N11965" s="37"/>
      <c r="O11965" s="38"/>
    </row>
    <row r="11966" spans="2:15" x14ac:dyDescent="0.4">
      <c r="B11966" s="63"/>
      <c r="C11966" s="37"/>
      <c r="D11966" s="37"/>
      <c r="E11966" s="37"/>
      <c r="F11966" s="37"/>
      <c r="G11966" s="38"/>
      <c r="H11966" s="37"/>
      <c r="I11966" s="41"/>
      <c r="J11966" s="41"/>
      <c r="K11966" s="37"/>
      <c r="L11966" s="37"/>
      <c r="M11966" s="37"/>
      <c r="N11966" s="37"/>
      <c r="O11966" s="38"/>
    </row>
    <row r="11967" spans="2:15" x14ac:dyDescent="0.4">
      <c r="B11967" s="63"/>
      <c r="C11967" s="37"/>
      <c r="D11967" s="37"/>
      <c r="E11967" s="37"/>
      <c r="F11967" s="37"/>
      <c r="G11967" s="38"/>
      <c r="H11967" s="37"/>
      <c r="I11967" s="41"/>
      <c r="J11967" s="41"/>
      <c r="K11967" s="37"/>
      <c r="L11967" s="37"/>
      <c r="M11967" s="37"/>
      <c r="N11967" s="37"/>
      <c r="O11967" s="38"/>
    </row>
    <row r="11968" spans="2:15" x14ac:dyDescent="0.4">
      <c r="B11968" s="63"/>
      <c r="C11968" s="37"/>
      <c r="D11968" s="37"/>
      <c r="E11968" s="37"/>
      <c r="F11968" s="37"/>
      <c r="G11968" s="38"/>
      <c r="H11968" s="37"/>
      <c r="I11968" s="41"/>
      <c r="J11968" s="41"/>
      <c r="K11968" s="37"/>
      <c r="L11968" s="37"/>
      <c r="M11968" s="37"/>
      <c r="N11968" s="37"/>
      <c r="O11968" s="38"/>
    </row>
    <row r="11969" spans="2:15" x14ac:dyDescent="0.4">
      <c r="B11969" s="63"/>
      <c r="C11969" s="37"/>
      <c r="D11969" s="37"/>
      <c r="E11969" s="37"/>
      <c r="F11969" s="37"/>
      <c r="G11969" s="38"/>
      <c r="H11969" s="37"/>
      <c r="I11969" s="41"/>
      <c r="J11969" s="41"/>
      <c r="K11969" s="37"/>
      <c r="L11969" s="37"/>
      <c r="M11969" s="37"/>
      <c r="N11969" s="37"/>
      <c r="O11969" s="38"/>
    </row>
    <row r="11970" spans="2:15" x14ac:dyDescent="0.4">
      <c r="B11970" s="63"/>
      <c r="C11970" s="37"/>
      <c r="D11970" s="37"/>
      <c r="E11970" s="37"/>
      <c r="F11970" s="37"/>
      <c r="G11970" s="38"/>
      <c r="H11970" s="37"/>
      <c r="I11970" s="41"/>
      <c r="J11970" s="41"/>
      <c r="K11970" s="37"/>
      <c r="L11970" s="37"/>
      <c r="M11970" s="37"/>
      <c r="N11970" s="37"/>
      <c r="O11970" s="38"/>
    </row>
    <row r="11971" spans="2:15" x14ac:dyDescent="0.4">
      <c r="B11971" s="63"/>
      <c r="C11971" s="37"/>
      <c r="D11971" s="37"/>
      <c r="E11971" s="37"/>
      <c r="F11971" s="37"/>
      <c r="G11971" s="38"/>
      <c r="H11971" s="37"/>
      <c r="I11971" s="41"/>
      <c r="J11971" s="41"/>
      <c r="K11971" s="37"/>
      <c r="L11971" s="37"/>
      <c r="M11971" s="37"/>
      <c r="N11971" s="37"/>
      <c r="O11971" s="38"/>
    </row>
    <row r="11972" spans="2:15" x14ac:dyDescent="0.4">
      <c r="B11972" s="63"/>
      <c r="C11972" s="37"/>
      <c r="D11972" s="37"/>
      <c r="E11972" s="37"/>
      <c r="F11972" s="37"/>
      <c r="G11972" s="38"/>
      <c r="H11972" s="37"/>
      <c r="I11972" s="41"/>
      <c r="J11972" s="41"/>
      <c r="K11972" s="37"/>
      <c r="L11972" s="37"/>
      <c r="M11972" s="37"/>
      <c r="N11972" s="37"/>
      <c r="O11972" s="38"/>
    </row>
    <row r="11973" spans="2:15" x14ac:dyDescent="0.4">
      <c r="B11973" s="63"/>
      <c r="C11973" s="37"/>
      <c r="D11973" s="37"/>
      <c r="E11973" s="37"/>
      <c r="F11973" s="37"/>
      <c r="G11973" s="38"/>
      <c r="H11973" s="37"/>
      <c r="I11973" s="41"/>
      <c r="J11973" s="41"/>
      <c r="K11973" s="37"/>
      <c r="L11973" s="37"/>
      <c r="M11973" s="37"/>
      <c r="N11973" s="37"/>
      <c r="O11973" s="38"/>
    </row>
    <row r="11974" spans="2:15" x14ac:dyDescent="0.4">
      <c r="B11974" s="63"/>
      <c r="C11974" s="37"/>
      <c r="D11974" s="37"/>
      <c r="E11974" s="37"/>
      <c r="F11974" s="37"/>
      <c r="G11974" s="38"/>
      <c r="H11974" s="37"/>
      <c r="I11974" s="41"/>
      <c r="J11974" s="41"/>
      <c r="K11974" s="37"/>
      <c r="L11974" s="37"/>
      <c r="M11974" s="37"/>
      <c r="N11974" s="37"/>
      <c r="O11974" s="38"/>
    </row>
    <row r="11975" spans="2:15" x14ac:dyDescent="0.4">
      <c r="B11975" s="63"/>
      <c r="C11975" s="37"/>
      <c r="D11975" s="37"/>
      <c r="E11975" s="37"/>
      <c r="F11975" s="37"/>
      <c r="G11975" s="38"/>
      <c r="H11975" s="37"/>
      <c r="I11975" s="41"/>
      <c r="J11975" s="41"/>
      <c r="K11975" s="37"/>
      <c r="L11975" s="37"/>
      <c r="M11975" s="37"/>
      <c r="N11975" s="37"/>
      <c r="O11975" s="38"/>
    </row>
    <row r="11976" spans="2:15" x14ac:dyDescent="0.4">
      <c r="B11976" s="63"/>
      <c r="C11976" s="37"/>
      <c r="D11976" s="37"/>
      <c r="E11976" s="37"/>
      <c r="F11976" s="37"/>
      <c r="G11976" s="38"/>
      <c r="H11976" s="37"/>
      <c r="I11976" s="41"/>
      <c r="J11976" s="41"/>
      <c r="K11976" s="37"/>
      <c r="L11976" s="37"/>
      <c r="M11976" s="37"/>
      <c r="N11976" s="37"/>
      <c r="O11976" s="38"/>
    </row>
    <row r="11977" spans="2:15" x14ac:dyDescent="0.4">
      <c r="B11977" s="63"/>
      <c r="C11977" s="37"/>
      <c r="D11977" s="37"/>
      <c r="E11977" s="37"/>
      <c r="F11977" s="37"/>
      <c r="G11977" s="38"/>
      <c r="H11977" s="37"/>
      <c r="I11977" s="41"/>
      <c r="J11977" s="41"/>
      <c r="K11977" s="37"/>
      <c r="L11977" s="37"/>
      <c r="M11977" s="37"/>
      <c r="N11977" s="37"/>
      <c r="O11977" s="38"/>
    </row>
    <row r="11978" spans="2:15" x14ac:dyDescent="0.4">
      <c r="B11978" s="63"/>
      <c r="C11978" s="37"/>
      <c r="D11978" s="37"/>
      <c r="E11978" s="37"/>
      <c r="F11978" s="37"/>
      <c r="G11978" s="38"/>
      <c r="H11978" s="37"/>
      <c r="I11978" s="41"/>
      <c r="J11978" s="41"/>
      <c r="K11978" s="37"/>
      <c r="L11978" s="37"/>
      <c r="M11978" s="37"/>
      <c r="N11978" s="37"/>
      <c r="O11978" s="38"/>
    </row>
    <row r="11979" spans="2:15" x14ac:dyDescent="0.4">
      <c r="B11979" s="63"/>
      <c r="C11979" s="37"/>
      <c r="D11979" s="37"/>
      <c r="E11979" s="37"/>
      <c r="F11979" s="37"/>
      <c r="G11979" s="38"/>
      <c r="H11979" s="37"/>
      <c r="I11979" s="41"/>
      <c r="J11979" s="41"/>
      <c r="K11979" s="37"/>
      <c r="L11979" s="37"/>
      <c r="M11979" s="37"/>
      <c r="N11979" s="37"/>
      <c r="O11979" s="38"/>
    </row>
    <row r="11980" spans="2:15" x14ac:dyDescent="0.4">
      <c r="B11980" s="63"/>
      <c r="C11980" s="37"/>
      <c r="D11980" s="37"/>
      <c r="E11980" s="37"/>
      <c r="F11980" s="37"/>
      <c r="G11980" s="38"/>
      <c r="H11980" s="37"/>
      <c r="I11980" s="41"/>
      <c r="J11980" s="41"/>
      <c r="K11980" s="37"/>
      <c r="L11980" s="37"/>
      <c r="M11980" s="37"/>
      <c r="N11980" s="37"/>
      <c r="O11980" s="38"/>
    </row>
    <row r="11981" spans="2:15" x14ac:dyDescent="0.4">
      <c r="B11981" s="63"/>
      <c r="C11981" s="37"/>
      <c r="D11981" s="37"/>
      <c r="E11981" s="37"/>
      <c r="F11981" s="37"/>
      <c r="G11981" s="38"/>
      <c r="H11981" s="37"/>
      <c r="I11981" s="41"/>
      <c r="J11981" s="41"/>
      <c r="K11981" s="37"/>
      <c r="L11981" s="37"/>
      <c r="M11981" s="37"/>
      <c r="N11981" s="37"/>
      <c r="O11981" s="38"/>
    </row>
    <row r="11982" spans="2:15" x14ac:dyDescent="0.4">
      <c r="B11982" s="63"/>
      <c r="C11982" s="37"/>
      <c r="D11982" s="37"/>
      <c r="E11982" s="37"/>
      <c r="F11982" s="37"/>
      <c r="G11982" s="38"/>
      <c r="H11982" s="37"/>
      <c r="I11982" s="41"/>
      <c r="J11982" s="41"/>
      <c r="K11982" s="37"/>
      <c r="L11982" s="37"/>
      <c r="M11982" s="37"/>
      <c r="N11982" s="37"/>
      <c r="O11982" s="38"/>
    </row>
    <row r="11983" spans="2:15" x14ac:dyDescent="0.4">
      <c r="B11983" s="63"/>
      <c r="C11983" s="37"/>
      <c r="D11983" s="37"/>
      <c r="E11983" s="37"/>
      <c r="F11983" s="37"/>
      <c r="G11983" s="38"/>
      <c r="H11983" s="37"/>
      <c r="I11983" s="41"/>
      <c r="J11983" s="41"/>
      <c r="K11983" s="37"/>
      <c r="L11983" s="37"/>
      <c r="M11983" s="37"/>
      <c r="N11983" s="37"/>
      <c r="O11983" s="38"/>
    </row>
    <row r="11984" spans="2:15" x14ac:dyDescent="0.4">
      <c r="B11984" s="63"/>
      <c r="C11984" s="37"/>
      <c r="D11984" s="37"/>
      <c r="E11984" s="37"/>
      <c r="F11984" s="37"/>
      <c r="G11984" s="38"/>
      <c r="H11984" s="37"/>
      <c r="I11984" s="41"/>
      <c r="J11984" s="41"/>
      <c r="K11984" s="37"/>
      <c r="L11984" s="37"/>
      <c r="M11984" s="37"/>
      <c r="N11984" s="37"/>
      <c r="O11984" s="38"/>
    </row>
    <row r="11985" spans="2:15" x14ac:dyDescent="0.4">
      <c r="B11985" s="63"/>
      <c r="C11985" s="37"/>
      <c r="D11985" s="37"/>
      <c r="E11985" s="37"/>
      <c r="F11985" s="37"/>
      <c r="G11985" s="38"/>
      <c r="H11985" s="37"/>
      <c r="I11985" s="41"/>
      <c r="J11985" s="41"/>
      <c r="K11985" s="37"/>
      <c r="L11985" s="37"/>
      <c r="M11985" s="37"/>
      <c r="N11985" s="37"/>
      <c r="O11985" s="38"/>
    </row>
    <row r="11986" spans="2:15" x14ac:dyDescent="0.4">
      <c r="B11986" s="63"/>
      <c r="C11986" s="37"/>
      <c r="D11986" s="37"/>
      <c r="E11986" s="37"/>
      <c r="F11986" s="37"/>
      <c r="G11986" s="38"/>
      <c r="H11986" s="37"/>
      <c r="I11986" s="41"/>
      <c r="J11986" s="41"/>
      <c r="K11986" s="37"/>
      <c r="L11986" s="37"/>
      <c r="M11986" s="37"/>
      <c r="N11986" s="37"/>
      <c r="O11986" s="38"/>
    </row>
    <row r="11987" spans="2:15" x14ac:dyDescent="0.4">
      <c r="B11987" s="63"/>
      <c r="C11987" s="37"/>
      <c r="D11987" s="37"/>
      <c r="E11987" s="37"/>
      <c r="F11987" s="37"/>
      <c r="G11987" s="38"/>
      <c r="H11987" s="37"/>
      <c r="I11987" s="41"/>
      <c r="J11987" s="41"/>
      <c r="K11987" s="37"/>
      <c r="L11987" s="37"/>
      <c r="M11987" s="37"/>
      <c r="N11987" s="37"/>
      <c r="O11987" s="38"/>
    </row>
    <row r="11988" spans="2:15" x14ac:dyDescent="0.4">
      <c r="B11988" s="63"/>
      <c r="C11988" s="37"/>
      <c r="D11988" s="37"/>
      <c r="E11988" s="37"/>
      <c r="F11988" s="37"/>
      <c r="G11988" s="38"/>
      <c r="H11988" s="37"/>
      <c r="I11988" s="41"/>
      <c r="J11988" s="41"/>
      <c r="K11988" s="37"/>
      <c r="L11988" s="37"/>
      <c r="M11988" s="37"/>
      <c r="N11988" s="37"/>
      <c r="O11988" s="38"/>
    </row>
    <row r="11989" spans="2:15" x14ac:dyDescent="0.4">
      <c r="B11989" s="63"/>
      <c r="C11989" s="37"/>
      <c r="D11989" s="37"/>
      <c r="E11989" s="37"/>
      <c r="F11989" s="37"/>
      <c r="G11989" s="38"/>
      <c r="H11989" s="37"/>
      <c r="I11989" s="41"/>
      <c r="J11989" s="41"/>
      <c r="K11989" s="37"/>
      <c r="L11989" s="37"/>
      <c r="M11989" s="37"/>
      <c r="N11989" s="37"/>
      <c r="O11989" s="38"/>
    </row>
    <row r="11990" spans="2:15" x14ac:dyDescent="0.4">
      <c r="B11990" s="63"/>
      <c r="C11990" s="37"/>
      <c r="D11990" s="37"/>
      <c r="E11990" s="37"/>
      <c r="F11990" s="37"/>
      <c r="G11990" s="38"/>
      <c r="H11990" s="37"/>
      <c r="I11990" s="41"/>
      <c r="J11990" s="41"/>
      <c r="K11990" s="37"/>
      <c r="L11990" s="37"/>
      <c r="M11990" s="37"/>
      <c r="N11990" s="37"/>
      <c r="O11990" s="38"/>
    </row>
    <row r="11991" spans="2:15" x14ac:dyDescent="0.4">
      <c r="B11991" s="63"/>
      <c r="C11991" s="37"/>
      <c r="D11991" s="37"/>
      <c r="E11991" s="37"/>
      <c r="F11991" s="37"/>
      <c r="G11991" s="38"/>
      <c r="H11991" s="37"/>
      <c r="I11991" s="41"/>
      <c r="J11991" s="41"/>
      <c r="K11991" s="37"/>
      <c r="L11991" s="37"/>
      <c r="M11991" s="37"/>
      <c r="N11991" s="37"/>
      <c r="O11991" s="38"/>
    </row>
    <row r="11992" spans="2:15" x14ac:dyDescent="0.4">
      <c r="B11992" s="63"/>
      <c r="C11992" s="37"/>
      <c r="D11992" s="37"/>
      <c r="E11992" s="37"/>
      <c r="F11992" s="37"/>
      <c r="G11992" s="38"/>
      <c r="H11992" s="37"/>
      <c r="I11992" s="41"/>
      <c r="J11992" s="41"/>
      <c r="K11992" s="37"/>
      <c r="L11992" s="37"/>
      <c r="M11992" s="37"/>
      <c r="N11992" s="37"/>
      <c r="O11992" s="38"/>
    </row>
    <row r="11993" spans="2:15" x14ac:dyDescent="0.4">
      <c r="B11993" s="63"/>
      <c r="C11993" s="37"/>
      <c r="D11993" s="37"/>
      <c r="E11993" s="37"/>
      <c r="F11993" s="37"/>
      <c r="G11993" s="38"/>
      <c r="H11993" s="37"/>
      <c r="I11993" s="41"/>
      <c r="J11993" s="41"/>
      <c r="K11993" s="37"/>
      <c r="L11993" s="37"/>
      <c r="M11993" s="37"/>
      <c r="N11993" s="37"/>
      <c r="O11993" s="38"/>
    </row>
    <row r="11994" spans="2:15" x14ac:dyDescent="0.4">
      <c r="B11994" s="63"/>
      <c r="C11994" s="37"/>
      <c r="D11994" s="37"/>
      <c r="E11994" s="37"/>
      <c r="F11994" s="37"/>
      <c r="G11994" s="38"/>
      <c r="H11994" s="37"/>
      <c r="I11994" s="41"/>
      <c r="J11994" s="41"/>
      <c r="K11994" s="37"/>
      <c r="L11994" s="37"/>
      <c r="M11994" s="37"/>
      <c r="N11994" s="37"/>
      <c r="O11994" s="38"/>
    </row>
    <row r="11995" spans="2:15" x14ac:dyDescent="0.4">
      <c r="B11995" s="63"/>
      <c r="C11995" s="37"/>
      <c r="D11995" s="37"/>
      <c r="E11995" s="37"/>
      <c r="F11995" s="37"/>
      <c r="G11995" s="38"/>
      <c r="H11995" s="37"/>
      <c r="I11995" s="41"/>
      <c r="J11995" s="41"/>
      <c r="K11995" s="37"/>
      <c r="L11995" s="37"/>
      <c r="M11995" s="37"/>
      <c r="N11995" s="37"/>
      <c r="O11995" s="38"/>
    </row>
    <row r="11996" spans="2:15" x14ac:dyDescent="0.4">
      <c r="B11996" s="63"/>
      <c r="C11996" s="37"/>
      <c r="D11996" s="37"/>
      <c r="E11996" s="37"/>
      <c r="F11996" s="37"/>
      <c r="G11996" s="38"/>
      <c r="H11996" s="37"/>
      <c r="I11996" s="41"/>
      <c r="J11996" s="41"/>
      <c r="K11996" s="37"/>
      <c r="L11996" s="37"/>
      <c r="M11996" s="37"/>
      <c r="N11996" s="37"/>
      <c r="O11996" s="38"/>
    </row>
    <row r="11997" spans="2:15" x14ac:dyDescent="0.4">
      <c r="B11997" s="63"/>
      <c r="C11997" s="37"/>
      <c r="D11997" s="37"/>
      <c r="E11997" s="37"/>
      <c r="F11997" s="37"/>
      <c r="G11997" s="38"/>
      <c r="H11997" s="37"/>
      <c r="I11997" s="41"/>
      <c r="J11997" s="41"/>
      <c r="K11997" s="37"/>
      <c r="L11997" s="37"/>
      <c r="M11997" s="37"/>
      <c r="N11997" s="37"/>
      <c r="O11997" s="38"/>
    </row>
    <row r="11998" spans="2:15" x14ac:dyDescent="0.4">
      <c r="B11998" s="63"/>
      <c r="C11998" s="37"/>
      <c r="D11998" s="37"/>
      <c r="E11998" s="37"/>
      <c r="F11998" s="37"/>
      <c r="G11998" s="38"/>
      <c r="H11998" s="37"/>
      <c r="I11998" s="41"/>
      <c r="J11998" s="41"/>
      <c r="K11998" s="37"/>
      <c r="L11998" s="37"/>
      <c r="M11998" s="37"/>
      <c r="N11998" s="37"/>
      <c r="O11998" s="38"/>
    </row>
    <row r="11999" spans="2:15" x14ac:dyDescent="0.4">
      <c r="B11999" s="63"/>
      <c r="C11999" s="37"/>
      <c r="D11999" s="37"/>
      <c r="E11999" s="37"/>
      <c r="F11999" s="37"/>
      <c r="G11999" s="38"/>
      <c r="H11999" s="37"/>
      <c r="I11999" s="41"/>
      <c r="J11999" s="41"/>
      <c r="K11999" s="37"/>
      <c r="L11999" s="37"/>
      <c r="M11999" s="37"/>
      <c r="N11999" s="37"/>
      <c r="O11999" s="38"/>
    </row>
    <row r="12000" spans="2:15" x14ac:dyDescent="0.4">
      <c r="B12000" s="63"/>
      <c r="C12000" s="37"/>
      <c r="D12000" s="37"/>
      <c r="E12000" s="37"/>
      <c r="F12000" s="37"/>
      <c r="G12000" s="38"/>
      <c r="H12000" s="37"/>
      <c r="I12000" s="41"/>
      <c r="J12000" s="41"/>
      <c r="K12000" s="37"/>
      <c r="L12000" s="37"/>
      <c r="M12000" s="37"/>
      <c r="N12000" s="37"/>
      <c r="O12000" s="38"/>
    </row>
    <row r="12001" spans="2:15" x14ac:dyDescent="0.4">
      <c r="B12001" s="63"/>
      <c r="C12001" s="37"/>
      <c r="D12001" s="37"/>
      <c r="E12001" s="37"/>
      <c r="F12001" s="37"/>
      <c r="G12001" s="38"/>
      <c r="H12001" s="37"/>
      <c r="I12001" s="41"/>
      <c r="J12001" s="41"/>
      <c r="K12001" s="37"/>
      <c r="L12001" s="37"/>
      <c r="M12001" s="37"/>
      <c r="N12001" s="37"/>
      <c r="O12001" s="38"/>
    </row>
    <row r="12002" spans="2:15" x14ac:dyDescent="0.4">
      <c r="B12002" s="63"/>
      <c r="C12002" s="37"/>
      <c r="D12002" s="37"/>
      <c r="E12002" s="37"/>
      <c r="F12002" s="37"/>
      <c r="G12002" s="38"/>
      <c r="H12002" s="37"/>
      <c r="I12002" s="41"/>
      <c r="J12002" s="41"/>
      <c r="K12002" s="37"/>
      <c r="L12002" s="37"/>
      <c r="M12002" s="37"/>
      <c r="N12002" s="37"/>
      <c r="O12002" s="38"/>
    </row>
    <row r="12003" spans="2:15" x14ac:dyDescent="0.4">
      <c r="B12003" s="63"/>
      <c r="C12003" s="37"/>
      <c r="D12003" s="37"/>
      <c r="E12003" s="37"/>
      <c r="F12003" s="37"/>
      <c r="G12003" s="38"/>
      <c r="H12003" s="37"/>
      <c r="I12003" s="41"/>
      <c r="J12003" s="41"/>
      <c r="K12003" s="37"/>
      <c r="L12003" s="37"/>
      <c r="M12003" s="37"/>
      <c r="N12003" s="37"/>
      <c r="O12003" s="38"/>
    </row>
    <row r="12004" spans="2:15" x14ac:dyDescent="0.4">
      <c r="B12004" s="63"/>
      <c r="C12004" s="37"/>
      <c r="D12004" s="37"/>
      <c r="E12004" s="37"/>
      <c r="F12004" s="37"/>
      <c r="G12004" s="38"/>
      <c r="H12004" s="37"/>
      <c r="I12004" s="41"/>
      <c r="J12004" s="41"/>
      <c r="K12004" s="37"/>
      <c r="L12004" s="37"/>
      <c r="M12004" s="37"/>
      <c r="N12004" s="37"/>
      <c r="O12004" s="38"/>
    </row>
    <row r="12005" spans="2:15" x14ac:dyDescent="0.4">
      <c r="B12005" s="63"/>
      <c r="C12005" s="37"/>
      <c r="D12005" s="37"/>
      <c r="E12005" s="37"/>
      <c r="F12005" s="37"/>
      <c r="G12005" s="38"/>
      <c r="H12005" s="37"/>
      <c r="I12005" s="41"/>
      <c r="J12005" s="41"/>
      <c r="K12005" s="37"/>
      <c r="L12005" s="37"/>
      <c r="M12005" s="37"/>
      <c r="N12005" s="37"/>
      <c r="O12005" s="38"/>
    </row>
    <row r="12006" spans="2:15" x14ac:dyDescent="0.4">
      <c r="B12006" s="63"/>
      <c r="C12006" s="37"/>
      <c r="D12006" s="37"/>
      <c r="E12006" s="37"/>
      <c r="F12006" s="37"/>
      <c r="G12006" s="38"/>
      <c r="H12006" s="37"/>
      <c r="I12006" s="41"/>
      <c r="J12006" s="41"/>
      <c r="K12006" s="37"/>
      <c r="L12006" s="37"/>
      <c r="M12006" s="37"/>
      <c r="N12006" s="37"/>
      <c r="O12006" s="38"/>
    </row>
    <row r="12007" spans="2:15" x14ac:dyDescent="0.4">
      <c r="B12007" s="63"/>
      <c r="C12007" s="37"/>
      <c r="D12007" s="37"/>
      <c r="E12007" s="37"/>
      <c r="F12007" s="37"/>
      <c r="G12007" s="38"/>
      <c r="H12007" s="37"/>
      <c r="I12007" s="41"/>
      <c r="J12007" s="41"/>
      <c r="K12007" s="37"/>
      <c r="L12007" s="37"/>
      <c r="M12007" s="37"/>
      <c r="N12007" s="37"/>
      <c r="O12007" s="38"/>
    </row>
    <row r="12008" spans="2:15" x14ac:dyDescent="0.4">
      <c r="B12008" s="63"/>
      <c r="C12008" s="37"/>
      <c r="D12008" s="37"/>
      <c r="E12008" s="37"/>
      <c r="F12008" s="37"/>
      <c r="G12008" s="38"/>
      <c r="H12008" s="37"/>
      <c r="I12008" s="41"/>
      <c r="J12008" s="41"/>
      <c r="K12008" s="37"/>
      <c r="L12008" s="37"/>
      <c r="M12008" s="37"/>
      <c r="N12008" s="37"/>
      <c r="O12008" s="38"/>
    </row>
    <row r="12009" spans="2:15" x14ac:dyDescent="0.4">
      <c r="B12009" s="63"/>
      <c r="C12009" s="37"/>
      <c r="D12009" s="37"/>
      <c r="E12009" s="37"/>
      <c r="F12009" s="37"/>
      <c r="G12009" s="38"/>
      <c r="H12009" s="37"/>
      <c r="I12009" s="41"/>
      <c r="J12009" s="41"/>
      <c r="K12009" s="37"/>
      <c r="L12009" s="37"/>
      <c r="M12009" s="37"/>
      <c r="N12009" s="37"/>
      <c r="O12009" s="38"/>
    </row>
    <row r="12010" spans="2:15" x14ac:dyDescent="0.4">
      <c r="B12010" s="63"/>
      <c r="C12010" s="37"/>
      <c r="D12010" s="37"/>
      <c r="E12010" s="37"/>
      <c r="F12010" s="37"/>
      <c r="G12010" s="38"/>
      <c r="H12010" s="37"/>
      <c r="I12010" s="41"/>
      <c r="J12010" s="41"/>
      <c r="K12010" s="37"/>
      <c r="L12010" s="37"/>
      <c r="M12010" s="37"/>
      <c r="N12010" s="37"/>
      <c r="O12010" s="38"/>
    </row>
    <row r="12011" spans="2:15" x14ac:dyDescent="0.4">
      <c r="B12011" s="63"/>
      <c r="C12011" s="37"/>
      <c r="D12011" s="37"/>
      <c r="E12011" s="37"/>
      <c r="F12011" s="37"/>
      <c r="G12011" s="38"/>
      <c r="H12011" s="37"/>
      <c r="I12011" s="41"/>
      <c r="J12011" s="41"/>
      <c r="K12011" s="37"/>
      <c r="L12011" s="37"/>
      <c r="M12011" s="37"/>
      <c r="N12011" s="37"/>
      <c r="O12011" s="38"/>
    </row>
    <row r="12012" spans="2:15" x14ac:dyDescent="0.4">
      <c r="B12012" s="63"/>
      <c r="C12012" s="37"/>
      <c r="D12012" s="37"/>
      <c r="E12012" s="37"/>
      <c r="F12012" s="37"/>
      <c r="G12012" s="38"/>
      <c r="H12012" s="37"/>
      <c r="I12012" s="41"/>
      <c r="J12012" s="41"/>
      <c r="K12012" s="37"/>
      <c r="L12012" s="37"/>
      <c r="M12012" s="37"/>
      <c r="N12012" s="37"/>
      <c r="O12012" s="38"/>
    </row>
    <row r="12013" spans="2:15" x14ac:dyDescent="0.4">
      <c r="B12013" s="63"/>
      <c r="C12013" s="37"/>
      <c r="D12013" s="37"/>
      <c r="E12013" s="37"/>
      <c r="F12013" s="37"/>
      <c r="G12013" s="38"/>
      <c r="H12013" s="37"/>
      <c r="I12013" s="41"/>
      <c r="J12013" s="41"/>
      <c r="K12013" s="37"/>
      <c r="L12013" s="37"/>
      <c r="M12013" s="37"/>
      <c r="N12013" s="37"/>
      <c r="O12013" s="38"/>
    </row>
    <row r="12014" spans="2:15" x14ac:dyDescent="0.4">
      <c r="B12014" s="63"/>
      <c r="C12014" s="37"/>
      <c r="D12014" s="37"/>
      <c r="E12014" s="37"/>
      <c r="F12014" s="37"/>
      <c r="G12014" s="38"/>
      <c r="H12014" s="37"/>
      <c r="I12014" s="41"/>
      <c r="J12014" s="41"/>
      <c r="K12014" s="37"/>
      <c r="L12014" s="37"/>
      <c r="M12014" s="37"/>
      <c r="N12014" s="37"/>
      <c r="O12014" s="38"/>
    </row>
    <row r="12015" spans="2:15" x14ac:dyDescent="0.4">
      <c r="B12015" s="63"/>
      <c r="C12015" s="37"/>
      <c r="D12015" s="37"/>
      <c r="E12015" s="37"/>
      <c r="F12015" s="37"/>
      <c r="G12015" s="38"/>
      <c r="H12015" s="37"/>
      <c r="I12015" s="41"/>
      <c r="J12015" s="41"/>
      <c r="K12015" s="37"/>
      <c r="L12015" s="37"/>
      <c r="M12015" s="37"/>
      <c r="N12015" s="37"/>
      <c r="O12015" s="38"/>
    </row>
    <row r="12016" spans="2:15" x14ac:dyDescent="0.4">
      <c r="B12016" s="63"/>
      <c r="C12016" s="37"/>
      <c r="D12016" s="37"/>
      <c r="E12016" s="37"/>
      <c r="F12016" s="37"/>
      <c r="G12016" s="38"/>
      <c r="H12016" s="37"/>
      <c r="I12016" s="41"/>
      <c r="J12016" s="41"/>
      <c r="K12016" s="37"/>
      <c r="L12016" s="37"/>
      <c r="M12016" s="37"/>
      <c r="N12016" s="37"/>
      <c r="O12016" s="38"/>
    </row>
    <row r="12017" spans="2:15" x14ac:dyDescent="0.4">
      <c r="B12017" s="63"/>
      <c r="C12017" s="37"/>
      <c r="D12017" s="37"/>
      <c r="E12017" s="37"/>
      <c r="F12017" s="37"/>
      <c r="G12017" s="38"/>
      <c r="H12017" s="37"/>
      <c r="I12017" s="41"/>
      <c r="J12017" s="41"/>
      <c r="K12017" s="37"/>
      <c r="L12017" s="37"/>
      <c r="M12017" s="37"/>
      <c r="N12017" s="37"/>
      <c r="O12017" s="38"/>
    </row>
    <row r="12018" spans="2:15" x14ac:dyDescent="0.4">
      <c r="B12018" s="63"/>
      <c r="C12018" s="37"/>
      <c r="D12018" s="37"/>
      <c r="E12018" s="37"/>
      <c r="F12018" s="37"/>
      <c r="G12018" s="38"/>
      <c r="H12018" s="37"/>
      <c r="I12018" s="41"/>
      <c r="J12018" s="41"/>
      <c r="K12018" s="37"/>
      <c r="L12018" s="37"/>
      <c r="M12018" s="37"/>
      <c r="N12018" s="37"/>
      <c r="O12018" s="38"/>
    </row>
    <row r="12019" spans="2:15" x14ac:dyDescent="0.4">
      <c r="B12019" s="63"/>
      <c r="C12019" s="37"/>
      <c r="D12019" s="37"/>
      <c r="E12019" s="37"/>
      <c r="F12019" s="37"/>
      <c r="G12019" s="38"/>
      <c r="H12019" s="37"/>
      <c r="I12019" s="41"/>
      <c r="J12019" s="41"/>
      <c r="K12019" s="37"/>
      <c r="L12019" s="37"/>
      <c r="M12019" s="37"/>
      <c r="N12019" s="37"/>
      <c r="O12019" s="38"/>
    </row>
    <row r="12020" spans="2:15" x14ac:dyDescent="0.4">
      <c r="B12020" s="63"/>
      <c r="C12020" s="37"/>
      <c r="D12020" s="37"/>
      <c r="E12020" s="37"/>
      <c r="F12020" s="37"/>
      <c r="G12020" s="38"/>
      <c r="H12020" s="37"/>
      <c r="I12020" s="41"/>
      <c r="J12020" s="41"/>
      <c r="K12020" s="37"/>
      <c r="L12020" s="37"/>
      <c r="M12020" s="37"/>
      <c r="N12020" s="37"/>
      <c r="O12020" s="38"/>
    </row>
    <row r="12021" spans="2:15" x14ac:dyDescent="0.4">
      <c r="B12021" s="63"/>
      <c r="C12021" s="37"/>
      <c r="D12021" s="37"/>
      <c r="E12021" s="37"/>
      <c r="F12021" s="37"/>
      <c r="G12021" s="38"/>
      <c r="H12021" s="37"/>
      <c r="I12021" s="41"/>
      <c r="J12021" s="41"/>
      <c r="K12021" s="37"/>
      <c r="L12021" s="37"/>
      <c r="M12021" s="37"/>
      <c r="N12021" s="37"/>
      <c r="O12021" s="38"/>
    </row>
    <row r="12022" spans="2:15" x14ac:dyDescent="0.4">
      <c r="B12022" s="63"/>
      <c r="C12022" s="37"/>
      <c r="D12022" s="37"/>
      <c r="E12022" s="37"/>
      <c r="F12022" s="37"/>
      <c r="G12022" s="38"/>
      <c r="H12022" s="37"/>
      <c r="I12022" s="41"/>
      <c r="J12022" s="41"/>
      <c r="K12022" s="37"/>
      <c r="L12022" s="37"/>
      <c r="M12022" s="37"/>
      <c r="N12022" s="37"/>
      <c r="O12022" s="38"/>
    </row>
    <row r="12023" spans="2:15" x14ac:dyDescent="0.4">
      <c r="B12023" s="63"/>
      <c r="C12023" s="37"/>
      <c r="D12023" s="37"/>
      <c r="E12023" s="37"/>
      <c r="F12023" s="37"/>
      <c r="G12023" s="38"/>
      <c r="H12023" s="37"/>
      <c r="I12023" s="41"/>
      <c r="J12023" s="41"/>
      <c r="K12023" s="37"/>
      <c r="L12023" s="37"/>
      <c r="M12023" s="37"/>
      <c r="N12023" s="37"/>
      <c r="O12023" s="38"/>
    </row>
    <row r="12024" spans="2:15" x14ac:dyDescent="0.4">
      <c r="B12024" s="63"/>
      <c r="C12024" s="37"/>
      <c r="D12024" s="37"/>
      <c r="E12024" s="37"/>
      <c r="F12024" s="37"/>
      <c r="G12024" s="38"/>
      <c r="H12024" s="37"/>
      <c r="I12024" s="41"/>
      <c r="J12024" s="41"/>
      <c r="K12024" s="37"/>
      <c r="L12024" s="37"/>
      <c r="M12024" s="37"/>
      <c r="N12024" s="37"/>
      <c r="O12024" s="38"/>
    </row>
    <row r="12025" spans="2:15" x14ac:dyDescent="0.4">
      <c r="B12025" s="63"/>
      <c r="C12025" s="37"/>
      <c r="D12025" s="37"/>
      <c r="E12025" s="37"/>
      <c r="F12025" s="37"/>
      <c r="G12025" s="38"/>
      <c r="H12025" s="37"/>
      <c r="I12025" s="41"/>
      <c r="J12025" s="41"/>
      <c r="K12025" s="37"/>
      <c r="L12025" s="37"/>
      <c r="M12025" s="37"/>
      <c r="N12025" s="37"/>
      <c r="O12025" s="38"/>
    </row>
    <row r="12026" spans="2:15" x14ac:dyDescent="0.4">
      <c r="B12026" s="63"/>
      <c r="C12026" s="37"/>
      <c r="D12026" s="37"/>
      <c r="E12026" s="37"/>
      <c r="F12026" s="37"/>
      <c r="G12026" s="38"/>
      <c r="H12026" s="37"/>
      <c r="I12026" s="41"/>
      <c r="J12026" s="41"/>
      <c r="K12026" s="37"/>
      <c r="L12026" s="37"/>
      <c r="M12026" s="37"/>
      <c r="N12026" s="37"/>
      <c r="O12026" s="38"/>
    </row>
    <row r="12027" spans="2:15" x14ac:dyDescent="0.4">
      <c r="B12027" s="63"/>
      <c r="C12027" s="37"/>
      <c r="D12027" s="37"/>
      <c r="E12027" s="37"/>
      <c r="F12027" s="37"/>
      <c r="G12027" s="38"/>
      <c r="H12027" s="37"/>
      <c r="I12027" s="41"/>
      <c r="J12027" s="41"/>
      <c r="K12027" s="37"/>
      <c r="L12027" s="37"/>
      <c r="M12027" s="37"/>
      <c r="N12027" s="37"/>
      <c r="O12027" s="38"/>
    </row>
    <row r="12028" spans="2:15" x14ac:dyDescent="0.4">
      <c r="B12028" s="63"/>
      <c r="C12028" s="37"/>
      <c r="D12028" s="37"/>
      <c r="E12028" s="37"/>
      <c r="F12028" s="37"/>
      <c r="G12028" s="38"/>
      <c r="H12028" s="37"/>
      <c r="I12028" s="41"/>
      <c r="J12028" s="41"/>
      <c r="K12028" s="37"/>
      <c r="L12028" s="37"/>
      <c r="M12028" s="37"/>
      <c r="N12028" s="37"/>
      <c r="O12028" s="38"/>
    </row>
    <row r="12029" spans="2:15" x14ac:dyDescent="0.4">
      <c r="B12029" s="63"/>
      <c r="C12029" s="37"/>
      <c r="D12029" s="37"/>
      <c r="E12029" s="37"/>
      <c r="F12029" s="37"/>
      <c r="G12029" s="38"/>
      <c r="H12029" s="37"/>
      <c r="I12029" s="41"/>
      <c r="J12029" s="41"/>
      <c r="K12029" s="37"/>
      <c r="L12029" s="37"/>
      <c r="M12029" s="37"/>
      <c r="N12029" s="37"/>
      <c r="O12029" s="38"/>
    </row>
    <row r="12030" spans="2:15" x14ac:dyDescent="0.4">
      <c r="B12030" s="63"/>
      <c r="C12030" s="37"/>
      <c r="D12030" s="37"/>
      <c r="E12030" s="37"/>
      <c r="F12030" s="37"/>
      <c r="G12030" s="38"/>
      <c r="H12030" s="37"/>
      <c r="I12030" s="41"/>
      <c r="J12030" s="41"/>
      <c r="K12030" s="37"/>
      <c r="L12030" s="37"/>
      <c r="M12030" s="37"/>
      <c r="N12030" s="37"/>
      <c r="O12030" s="38"/>
    </row>
    <row r="12031" spans="2:15" x14ac:dyDescent="0.4">
      <c r="B12031" s="63"/>
      <c r="C12031" s="37"/>
      <c r="D12031" s="37"/>
      <c r="E12031" s="37"/>
      <c r="F12031" s="37"/>
      <c r="G12031" s="38"/>
      <c r="H12031" s="37"/>
      <c r="I12031" s="41"/>
      <c r="J12031" s="41"/>
      <c r="K12031" s="37"/>
      <c r="L12031" s="37"/>
      <c r="M12031" s="37"/>
      <c r="N12031" s="37"/>
      <c r="O12031" s="38"/>
    </row>
    <row r="12032" spans="2:15" x14ac:dyDescent="0.4">
      <c r="B12032" s="63"/>
      <c r="C12032" s="37"/>
      <c r="D12032" s="37"/>
      <c r="E12032" s="37"/>
      <c r="F12032" s="37"/>
      <c r="G12032" s="38"/>
      <c r="H12032" s="37"/>
      <c r="I12032" s="41"/>
      <c r="J12032" s="41"/>
      <c r="K12032" s="37"/>
      <c r="L12032" s="37"/>
      <c r="M12032" s="37"/>
      <c r="N12032" s="37"/>
      <c r="O12032" s="38"/>
    </row>
    <row r="12033" spans="2:15" x14ac:dyDescent="0.4">
      <c r="B12033" s="63"/>
      <c r="C12033" s="37"/>
      <c r="D12033" s="37"/>
      <c r="E12033" s="37"/>
      <c r="F12033" s="37"/>
      <c r="G12033" s="38"/>
      <c r="H12033" s="37"/>
      <c r="I12033" s="41"/>
      <c r="J12033" s="41"/>
      <c r="K12033" s="37"/>
      <c r="L12033" s="37"/>
      <c r="M12033" s="37"/>
      <c r="N12033" s="37"/>
      <c r="O12033" s="38"/>
    </row>
    <row r="12034" spans="2:15" x14ac:dyDescent="0.4">
      <c r="B12034" s="63"/>
      <c r="C12034" s="37"/>
      <c r="D12034" s="37"/>
      <c r="E12034" s="37"/>
      <c r="F12034" s="37"/>
      <c r="G12034" s="38"/>
      <c r="H12034" s="37"/>
      <c r="I12034" s="41"/>
      <c r="J12034" s="41"/>
      <c r="K12034" s="37"/>
      <c r="L12034" s="37"/>
      <c r="M12034" s="37"/>
      <c r="N12034" s="37"/>
      <c r="O12034" s="38"/>
    </row>
    <row r="12035" spans="2:15" x14ac:dyDescent="0.4">
      <c r="B12035" s="63"/>
      <c r="C12035" s="37"/>
      <c r="D12035" s="37"/>
      <c r="E12035" s="37"/>
      <c r="F12035" s="37"/>
      <c r="G12035" s="38"/>
      <c r="H12035" s="37"/>
      <c r="I12035" s="41"/>
      <c r="J12035" s="41"/>
      <c r="K12035" s="37"/>
      <c r="L12035" s="37"/>
      <c r="M12035" s="37"/>
      <c r="N12035" s="37"/>
      <c r="O12035" s="38"/>
    </row>
    <row r="12036" spans="2:15" x14ac:dyDescent="0.4">
      <c r="B12036" s="63"/>
      <c r="C12036" s="37"/>
      <c r="D12036" s="37"/>
      <c r="E12036" s="37"/>
      <c r="F12036" s="37"/>
      <c r="G12036" s="38"/>
      <c r="H12036" s="37"/>
      <c r="I12036" s="41"/>
      <c r="J12036" s="41"/>
      <c r="K12036" s="37"/>
      <c r="L12036" s="37"/>
      <c r="M12036" s="37"/>
      <c r="N12036" s="37"/>
      <c r="O12036" s="38"/>
    </row>
    <row r="12037" spans="2:15" x14ac:dyDescent="0.4">
      <c r="B12037" s="63"/>
      <c r="C12037" s="37"/>
      <c r="D12037" s="37"/>
      <c r="E12037" s="37"/>
      <c r="F12037" s="37"/>
      <c r="G12037" s="38"/>
      <c r="H12037" s="37"/>
      <c r="I12037" s="41"/>
      <c r="J12037" s="41"/>
      <c r="K12037" s="37"/>
      <c r="L12037" s="37"/>
      <c r="M12037" s="37"/>
      <c r="N12037" s="37"/>
      <c r="O12037" s="38"/>
    </row>
    <row r="12038" spans="2:15" x14ac:dyDescent="0.4">
      <c r="B12038" s="63"/>
      <c r="C12038" s="37"/>
      <c r="D12038" s="37"/>
      <c r="E12038" s="37"/>
      <c r="F12038" s="37"/>
      <c r="G12038" s="38"/>
      <c r="H12038" s="37"/>
      <c r="I12038" s="41"/>
      <c r="J12038" s="41"/>
      <c r="K12038" s="37"/>
      <c r="L12038" s="37"/>
      <c r="M12038" s="37"/>
      <c r="N12038" s="37"/>
      <c r="O12038" s="38"/>
    </row>
    <row r="12039" spans="2:15" x14ac:dyDescent="0.4">
      <c r="B12039" s="63"/>
      <c r="C12039" s="37"/>
      <c r="D12039" s="37"/>
      <c r="E12039" s="37"/>
      <c r="F12039" s="37"/>
      <c r="G12039" s="38"/>
      <c r="H12039" s="37"/>
      <c r="I12039" s="41"/>
      <c r="J12039" s="41"/>
      <c r="K12039" s="37"/>
      <c r="L12039" s="37"/>
      <c r="M12039" s="37"/>
      <c r="N12039" s="37"/>
      <c r="O12039" s="38"/>
    </row>
    <row r="12040" spans="2:15" x14ac:dyDescent="0.4">
      <c r="B12040" s="63"/>
      <c r="C12040" s="37"/>
      <c r="D12040" s="37"/>
      <c r="E12040" s="37"/>
      <c r="F12040" s="37"/>
      <c r="G12040" s="38"/>
      <c r="H12040" s="37"/>
      <c r="I12040" s="41"/>
      <c r="J12040" s="41"/>
      <c r="K12040" s="37"/>
      <c r="L12040" s="37"/>
      <c r="M12040" s="37"/>
      <c r="N12040" s="37"/>
      <c r="O12040" s="38"/>
    </row>
    <row r="12041" spans="2:15" x14ac:dyDescent="0.4">
      <c r="B12041" s="63"/>
      <c r="C12041" s="37"/>
      <c r="D12041" s="37"/>
      <c r="E12041" s="37"/>
      <c r="F12041" s="37"/>
      <c r="G12041" s="38"/>
      <c r="H12041" s="37"/>
      <c r="I12041" s="41"/>
      <c r="J12041" s="41"/>
      <c r="K12041" s="37"/>
      <c r="L12041" s="37"/>
      <c r="M12041" s="37"/>
      <c r="N12041" s="37"/>
      <c r="O12041" s="38"/>
    </row>
    <row r="12042" spans="2:15" x14ac:dyDescent="0.4">
      <c r="B12042" s="63"/>
      <c r="C12042" s="37"/>
      <c r="D12042" s="37"/>
      <c r="E12042" s="37"/>
      <c r="F12042" s="37"/>
      <c r="G12042" s="38"/>
      <c r="H12042" s="37"/>
      <c r="I12042" s="41"/>
      <c r="J12042" s="41"/>
      <c r="K12042" s="37"/>
      <c r="L12042" s="37"/>
      <c r="M12042" s="37"/>
      <c r="N12042" s="37"/>
      <c r="O12042" s="38"/>
    </row>
    <row r="12043" spans="2:15" x14ac:dyDescent="0.4">
      <c r="B12043" s="63"/>
      <c r="C12043" s="37"/>
      <c r="D12043" s="37"/>
      <c r="E12043" s="37"/>
      <c r="F12043" s="37"/>
      <c r="G12043" s="38"/>
      <c r="H12043" s="37"/>
      <c r="I12043" s="41"/>
      <c r="J12043" s="41"/>
      <c r="K12043" s="37"/>
      <c r="L12043" s="37"/>
      <c r="M12043" s="37"/>
      <c r="N12043" s="37"/>
      <c r="O12043" s="38"/>
    </row>
    <row r="12044" spans="2:15" x14ac:dyDescent="0.4">
      <c r="B12044" s="63"/>
      <c r="C12044" s="37"/>
      <c r="D12044" s="37"/>
      <c r="E12044" s="37"/>
      <c r="F12044" s="37"/>
      <c r="G12044" s="38"/>
      <c r="H12044" s="37"/>
      <c r="I12044" s="41"/>
      <c r="J12044" s="41"/>
      <c r="K12044" s="37"/>
      <c r="L12044" s="37"/>
      <c r="M12044" s="37"/>
      <c r="N12044" s="37"/>
      <c r="O12044" s="38"/>
    </row>
    <row r="12045" spans="2:15" x14ac:dyDescent="0.4">
      <c r="B12045" s="63"/>
      <c r="C12045" s="37"/>
      <c r="D12045" s="37"/>
      <c r="E12045" s="37"/>
      <c r="F12045" s="37"/>
      <c r="G12045" s="38"/>
      <c r="H12045" s="37"/>
      <c r="I12045" s="41"/>
      <c r="J12045" s="41"/>
      <c r="K12045" s="37"/>
      <c r="L12045" s="37"/>
      <c r="M12045" s="37"/>
      <c r="N12045" s="37"/>
      <c r="O12045" s="38"/>
    </row>
    <row r="12046" spans="2:15" x14ac:dyDescent="0.4">
      <c r="B12046" s="63"/>
      <c r="C12046" s="37"/>
      <c r="D12046" s="37"/>
      <c r="E12046" s="37"/>
      <c r="F12046" s="37"/>
      <c r="G12046" s="38"/>
      <c r="H12046" s="37"/>
      <c r="I12046" s="41"/>
      <c r="J12046" s="41"/>
      <c r="K12046" s="37"/>
      <c r="L12046" s="37"/>
      <c r="M12046" s="37"/>
      <c r="N12046" s="37"/>
      <c r="O12046" s="38"/>
    </row>
    <row r="12047" spans="2:15" x14ac:dyDescent="0.4">
      <c r="B12047" s="63"/>
      <c r="C12047" s="37"/>
      <c r="D12047" s="37"/>
      <c r="E12047" s="37"/>
      <c r="F12047" s="37"/>
      <c r="G12047" s="38"/>
      <c r="H12047" s="37"/>
      <c r="I12047" s="41"/>
      <c r="J12047" s="41"/>
      <c r="K12047" s="37"/>
      <c r="L12047" s="37"/>
      <c r="M12047" s="37"/>
      <c r="N12047" s="37"/>
      <c r="O12047" s="38"/>
    </row>
    <row r="12048" spans="2:15" x14ac:dyDescent="0.4">
      <c r="B12048" s="63"/>
      <c r="C12048" s="37"/>
      <c r="D12048" s="37"/>
      <c r="E12048" s="37"/>
      <c r="F12048" s="37"/>
      <c r="G12048" s="38"/>
      <c r="H12048" s="37"/>
      <c r="I12048" s="41"/>
      <c r="J12048" s="41"/>
      <c r="K12048" s="37"/>
      <c r="L12048" s="37"/>
      <c r="M12048" s="37"/>
      <c r="N12048" s="37"/>
      <c r="O12048" s="38"/>
    </row>
    <row r="12049" spans="2:15" x14ac:dyDescent="0.4">
      <c r="B12049" s="63"/>
      <c r="C12049" s="37"/>
      <c r="D12049" s="37"/>
      <c r="E12049" s="37"/>
      <c r="F12049" s="37"/>
      <c r="G12049" s="38"/>
      <c r="H12049" s="37"/>
      <c r="I12049" s="41"/>
      <c r="J12049" s="41"/>
      <c r="K12049" s="37"/>
      <c r="L12049" s="37"/>
      <c r="M12049" s="37"/>
      <c r="N12049" s="37"/>
      <c r="O12049" s="38"/>
    </row>
    <row r="12050" spans="2:15" x14ac:dyDescent="0.4">
      <c r="B12050" s="63"/>
      <c r="C12050" s="37"/>
      <c r="D12050" s="37"/>
      <c r="E12050" s="37"/>
      <c r="F12050" s="37"/>
      <c r="G12050" s="38"/>
      <c r="H12050" s="37"/>
      <c r="I12050" s="41"/>
      <c r="J12050" s="41"/>
      <c r="K12050" s="37"/>
      <c r="L12050" s="37"/>
      <c r="M12050" s="37"/>
      <c r="N12050" s="37"/>
      <c r="O12050" s="38"/>
    </row>
    <row r="12051" spans="2:15" x14ac:dyDescent="0.4">
      <c r="B12051" s="63"/>
      <c r="C12051" s="37"/>
      <c r="D12051" s="37"/>
      <c r="E12051" s="37"/>
      <c r="F12051" s="37"/>
      <c r="G12051" s="38"/>
      <c r="H12051" s="37"/>
      <c r="I12051" s="41"/>
      <c r="J12051" s="41"/>
      <c r="K12051" s="37"/>
      <c r="L12051" s="37"/>
      <c r="M12051" s="37"/>
      <c r="N12051" s="37"/>
      <c r="O12051" s="38"/>
    </row>
    <row r="12052" spans="2:15" x14ac:dyDescent="0.4">
      <c r="B12052" s="63"/>
      <c r="C12052" s="37"/>
      <c r="D12052" s="37"/>
      <c r="E12052" s="37"/>
      <c r="F12052" s="37"/>
      <c r="G12052" s="38"/>
      <c r="H12052" s="37"/>
      <c r="I12052" s="41"/>
      <c r="J12052" s="41"/>
      <c r="K12052" s="37"/>
      <c r="L12052" s="37"/>
      <c r="M12052" s="37"/>
      <c r="N12052" s="37"/>
      <c r="O12052" s="38"/>
    </row>
    <row r="12053" spans="2:15" x14ac:dyDescent="0.4">
      <c r="B12053" s="63"/>
      <c r="C12053" s="37"/>
      <c r="D12053" s="37"/>
      <c r="E12053" s="37"/>
      <c r="F12053" s="37"/>
      <c r="G12053" s="38"/>
      <c r="H12053" s="37"/>
      <c r="I12053" s="41"/>
      <c r="J12053" s="41"/>
      <c r="K12053" s="37"/>
      <c r="L12053" s="37"/>
      <c r="M12053" s="37"/>
      <c r="N12053" s="37"/>
      <c r="O12053" s="38"/>
    </row>
    <row r="12054" spans="2:15" x14ac:dyDescent="0.4">
      <c r="B12054" s="63"/>
      <c r="C12054" s="37"/>
      <c r="D12054" s="37"/>
      <c r="E12054" s="37"/>
      <c r="F12054" s="37"/>
      <c r="G12054" s="38"/>
      <c r="H12054" s="37"/>
      <c r="I12054" s="41"/>
      <c r="J12054" s="41"/>
      <c r="K12054" s="37"/>
      <c r="L12054" s="37"/>
      <c r="M12054" s="37"/>
      <c r="N12054" s="37"/>
      <c r="O12054" s="38"/>
    </row>
    <row r="12055" spans="2:15" x14ac:dyDescent="0.4">
      <c r="B12055" s="63"/>
      <c r="C12055" s="37"/>
      <c r="D12055" s="37"/>
      <c r="E12055" s="37"/>
      <c r="F12055" s="37"/>
      <c r="G12055" s="38"/>
      <c r="H12055" s="37"/>
      <c r="I12055" s="41"/>
      <c r="J12055" s="41"/>
      <c r="K12055" s="37"/>
      <c r="L12055" s="37"/>
      <c r="M12055" s="37"/>
      <c r="N12055" s="37"/>
      <c r="O12055" s="38"/>
    </row>
    <row r="12056" spans="2:15" x14ac:dyDescent="0.4">
      <c r="B12056" s="63"/>
      <c r="C12056" s="37"/>
      <c r="D12056" s="37"/>
      <c r="E12056" s="37"/>
      <c r="F12056" s="37"/>
      <c r="G12056" s="38"/>
      <c r="H12056" s="37"/>
      <c r="I12056" s="41"/>
      <c r="J12056" s="41"/>
      <c r="K12056" s="37"/>
      <c r="L12056" s="37"/>
      <c r="M12056" s="37"/>
      <c r="N12056" s="37"/>
      <c r="O12056" s="38"/>
    </row>
    <row r="12057" spans="2:15" x14ac:dyDescent="0.4">
      <c r="B12057" s="63"/>
      <c r="C12057" s="37"/>
      <c r="D12057" s="37"/>
      <c r="E12057" s="37"/>
      <c r="F12057" s="37"/>
      <c r="G12057" s="38"/>
      <c r="H12057" s="37"/>
      <c r="I12057" s="41"/>
      <c r="J12057" s="41"/>
      <c r="K12057" s="37"/>
      <c r="L12057" s="37"/>
      <c r="M12057" s="37"/>
      <c r="N12057" s="37"/>
      <c r="O12057" s="38"/>
    </row>
    <row r="12058" spans="2:15" x14ac:dyDescent="0.4">
      <c r="B12058" s="63"/>
      <c r="C12058" s="37"/>
      <c r="D12058" s="37"/>
      <c r="E12058" s="37"/>
      <c r="F12058" s="37"/>
      <c r="G12058" s="38"/>
      <c r="H12058" s="37"/>
      <c r="I12058" s="41"/>
      <c r="J12058" s="41"/>
      <c r="K12058" s="37"/>
      <c r="L12058" s="37"/>
      <c r="M12058" s="37"/>
      <c r="N12058" s="37"/>
      <c r="O12058" s="38"/>
    </row>
    <row r="12059" spans="2:15" x14ac:dyDescent="0.4">
      <c r="B12059" s="63"/>
      <c r="C12059" s="37"/>
      <c r="D12059" s="37"/>
      <c r="E12059" s="37"/>
      <c r="F12059" s="37"/>
      <c r="G12059" s="38"/>
      <c r="H12059" s="37"/>
      <c r="I12059" s="41"/>
      <c r="J12059" s="41"/>
      <c r="K12059" s="37"/>
      <c r="L12059" s="37"/>
      <c r="M12059" s="37"/>
      <c r="N12059" s="37"/>
      <c r="O12059" s="38"/>
    </row>
    <row r="12060" spans="2:15" x14ac:dyDescent="0.4">
      <c r="B12060" s="63"/>
      <c r="C12060" s="37"/>
      <c r="D12060" s="37"/>
      <c r="E12060" s="37"/>
      <c r="F12060" s="37"/>
      <c r="G12060" s="38"/>
      <c r="H12060" s="37"/>
      <c r="I12060" s="41"/>
      <c r="J12060" s="41"/>
      <c r="K12060" s="37"/>
      <c r="L12060" s="37"/>
      <c r="M12060" s="37"/>
      <c r="N12060" s="37"/>
      <c r="O12060" s="38"/>
    </row>
    <row r="12061" spans="2:15" x14ac:dyDescent="0.4">
      <c r="B12061" s="63"/>
      <c r="C12061" s="37"/>
      <c r="D12061" s="37"/>
      <c r="E12061" s="37"/>
      <c r="F12061" s="37"/>
      <c r="G12061" s="38"/>
      <c r="H12061" s="37"/>
      <c r="I12061" s="41"/>
      <c r="J12061" s="41"/>
      <c r="K12061" s="37"/>
      <c r="L12061" s="37"/>
      <c r="M12061" s="37"/>
      <c r="N12061" s="37"/>
      <c r="O12061" s="38"/>
    </row>
    <row r="12062" spans="2:15" x14ac:dyDescent="0.4">
      <c r="B12062" s="63"/>
      <c r="C12062" s="37"/>
      <c r="D12062" s="37"/>
      <c r="E12062" s="37"/>
      <c r="F12062" s="37"/>
      <c r="G12062" s="38"/>
      <c r="H12062" s="37"/>
      <c r="I12062" s="41"/>
      <c r="J12062" s="41"/>
      <c r="K12062" s="37"/>
      <c r="L12062" s="37"/>
      <c r="M12062" s="37"/>
      <c r="N12062" s="37"/>
      <c r="O12062" s="38"/>
    </row>
    <row r="12063" spans="2:15" x14ac:dyDescent="0.4">
      <c r="B12063" s="63"/>
      <c r="C12063" s="37"/>
      <c r="D12063" s="37"/>
      <c r="E12063" s="37"/>
      <c r="F12063" s="37"/>
      <c r="G12063" s="38"/>
      <c r="H12063" s="37"/>
      <c r="I12063" s="41"/>
      <c r="J12063" s="41"/>
      <c r="K12063" s="37"/>
      <c r="L12063" s="37"/>
      <c r="M12063" s="37"/>
      <c r="N12063" s="37"/>
      <c r="O12063" s="38"/>
    </row>
    <row r="12064" spans="2:15" x14ac:dyDescent="0.4">
      <c r="B12064" s="63"/>
      <c r="C12064" s="37"/>
      <c r="D12064" s="37"/>
      <c r="E12064" s="37"/>
      <c r="F12064" s="37"/>
      <c r="G12064" s="38"/>
      <c r="H12064" s="37"/>
      <c r="I12064" s="41"/>
      <c r="J12064" s="41"/>
      <c r="K12064" s="37"/>
      <c r="L12064" s="37"/>
      <c r="M12064" s="37"/>
      <c r="N12064" s="37"/>
      <c r="O12064" s="38"/>
    </row>
    <row r="12065" spans="2:15" x14ac:dyDescent="0.4">
      <c r="B12065" s="63"/>
      <c r="C12065" s="37"/>
      <c r="D12065" s="37"/>
      <c r="E12065" s="37"/>
      <c r="F12065" s="37"/>
      <c r="G12065" s="38"/>
      <c r="H12065" s="37"/>
      <c r="I12065" s="41"/>
      <c r="J12065" s="41"/>
      <c r="K12065" s="37"/>
      <c r="L12065" s="37"/>
      <c r="M12065" s="37"/>
      <c r="N12065" s="37"/>
      <c r="O12065" s="38"/>
    </row>
    <row r="12066" spans="2:15" x14ac:dyDescent="0.4">
      <c r="B12066" s="63"/>
      <c r="C12066" s="37"/>
      <c r="D12066" s="37"/>
      <c r="E12066" s="37"/>
      <c r="F12066" s="37"/>
      <c r="G12066" s="38"/>
      <c r="H12066" s="37"/>
      <c r="I12066" s="41"/>
      <c r="J12066" s="41"/>
      <c r="K12066" s="37"/>
      <c r="L12066" s="37"/>
      <c r="M12066" s="37"/>
      <c r="N12066" s="37"/>
      <c r="O12066" s="38"/>
    </row>
    <row r="12067" spans="2:15" x14ac:dyDescent="0.4">
      <c r="B12067" s="63"/>
      <c r="C12067" s="37"/>
      <c r="D12067" s="37"/>
      <c r="E12067" s="37"/>
      <c r="F12067" s="37"/>
      <c r="G12067" s="38"/>
      <c r="H12067" s="37"/>
      <c r="I12067" s="41"/>
      <c r="J12067" s="41"/>
      <c r="K12067" s="37"/>
      <c r="L12067" s="37"/>
      <c r="M12067" s="37"/>
      <c r="N12067" s="37"/>
      <c r="O12067" s="38"/>
    </row>
    <row r="12068" spans="2:15" x14ac:dyDescent="0.4">
      <c r="B12068" s="63"/>
      <c r="C12068" s="37"/>
      <c r="D12068" s="37"/>
      <c r="E12068" s="37"/>
      <c r="F12068" s="37"/>
      <c r="G12068" s="38"/>
      <c r="H12068" s="37"/>
      <c r="I12068" s="41"/>
      <c r="J12068" s="41"/>
      <c r="K12068" s="37"/>
      <c r="L12068" s="37"/>
      <c r="M12068" s="37"/>
      <c r="N12068" s="37"/>
      <c r="O12068" s="38"/>
    </row>
    <row r="12069" spans="2:15" x14ac:dyDescent="0.4">
      <c r="B12069" s="63"/>
      <c r="C12069" s="37"/>
      <c r="D12069" s="37"/>
      <c r="E12069" s="37"/>
      <c r="F12069" s="37"/>
      <c r="G12069" s="38"/>
      <c r="H12069" s="37"/>
      <c r="I12069" s="41"/>
      <c r="J12069" s="41"/>
      <c r="K12069" s="37"/>
      <c r="L12069" s="37"/>
      <c r="M12069" s="37"/>
      <c r="N12069" s="37"/>
      <c r="O12069" s="38"/>
    </row>
    <row r="12070" spans="2:15" x14ac:dyDescent="0.4">
      <c r="B12070" s="63"/>
      <c r="C12070" s="37"/>
      <c r="D12070" s="37"/>
      <c r="E12070" s="37"/>
      <c r="F12070" s="37"/>
      <c r="G12070" s="38"/>
      <c r="H12070" s="37"/>
      <c r="I12070" s="41"/>
      <c r="J12070" s="41"/>
      <c r="K12070" s="37"/>
      <c r="L12070" s="37"/>
      <c r="M12070" s="37"/>
      <c r="N12070" s="37"/>
      <c r="O12070" s="38"/>
    </row>
    <row r="12071" spans="2:15" x14ac:dyDescent="0.4">
      <c r="B12071" s="63"/>
      <c r="C12071" s="37"/>
      <c r="D12071" s="37"/>
      <c r="E12071" s="37"/>
      <c r="F12071" s="37"/>
      <c r="G12071" s="38"/>
      <c r="H12071" s="37"/>
      <c r="I12071" s="41"/>
      <c r="J12071" s="41"/>
      <c r="K12071" s="37"/>
      <c r="L12071" s="37"/>
      <c r="M12071" s="37"/>
      <c r="N12071" s="37"/>
      <c r="O12071" s="38"/>
    </row>
    <row r="12072" spans="2:15" x14ac:dyDescent="0.4">
      <c r="B12072" s="63"/>
      <c r="C12072" s="37"/>
      <c r="D12072" s="37"/>
      <c r="E12072" s="37"/>
      <c r="F12072" s="37"/>
      <c r="G12072" s="38"/>
      <c r="H12072" s="37"/>
      <c r="I12072" s="41"/>
      <c r="J12072" s="41"/>
      <c r="K12072" s="37"/>
      <c r="L12072" s="37"/>
      <c r="M12072" s="37"/>
      <c r="N12072" s="37"/>
      <c r="O12072" s="38"/>
    </row>
    <row r="12073" spans="2:15" x14ac:dyDescent="0.4">
      <c r="B12073" s="63"/>
      <c r="C12073" s="37"/>
      <c r="D12073" s="37"/>
      <c r="E12073" s="37"/>
      <c r="F12073" s="37"/>
      <c r="G12073" s="38"/>
      <c r="H12073" s="37"/>
      <c r="I12073" s="41"/>
      <c r="J12073" s="41"/>
      <c r="K12073" s="37"/>
      <c r="L12073" s="37"/>
      <c r="M12073" s="37"/>
      <c r="N12073" s="37"/>
      <c r="O12073" s="38"/>
    </row>
    <row r="12074" spans="2:15" x14ac:dyDescent="0.4">
      <c r="B12074" s="63"/>
      <c r="C12074" s="37"/>
      <c r="D12074" s="37"/>
      <c r="E12074" s="37"/>
      <c r="F12074" s="37"/>
      <c r="G12074" s="38"/>
      <c r="H12074" s="37"/>
      <c r="I12074" s="41"/>
      <c r="J12074" s="41"/>
      <c r="K12074" s="37"/>
      <c r="L12074" s="37"/>
      <c r="M12074" s="37"/>
      <c r="N12074" s="37"/>
      <c r="O12074" s="38"/>
    </row>
    <row r="12075" spans="2:15" x14ac:dyDescent="0.4">
      <c r="B12075" s="63"/>
      <c r="C12075" s="37"/>
      <c r="D12075" s="37"/>
      <c r="E12075" s="37"/>
      <c r="F12075" s="37"/>
      <c r="G12075" s="38"/>
      <c r="H12075" s="37"/>
      <c r="I12075" s="41"/>
      <c r="J12075" s="41"/>
      <c r="K12075" s="37"/>
      <c r="L12075" s="37"/>
      <c r="M12075" s="37"/>
      <c r="N12075" s="37"/>
      <c r="O12075" s="38"/>
    </row>
    <row r="12076" spans="2:15" x14ac:dyDescent="0.4">
      <c r="B12076" s="63"/>
      <c r="C12076" s="37"/>
      <c r="D12076" s="37"/>
      <c r="E12076" s="37"/>
      <c r="F12076" s="37"/>
      <c r="G12076" s="38"/>
      <c r="H12076" s="37"/>
      <c r="I12076" s="41"/>
      <c r="J12076" s="41"/>
      <c r="K12076" s="37"/>
      <c r="L12076" s="37"/>
      <c r="M12076" s="37"/>
      <c r="N12076" s="37"/>
      <c r="O12076" s="38"/>
    </row>
    <row r="12077" spans="2:15" x14ac:dyDescent="0.4">
      <c r="B12077" s="63"/>
      <c r="C12077" s="37"/>
      <c r="D12077" s="37"/>
      <c r="E12077" s="37"/>
      <c r="F12077" s="37"/>
      <c r="G12077" s="38"/>
      <c r="H12077" s="37"/>
      <c r="I12077" s="41"/>
      <c r="J12077" s="41"/>
      <c r="K12077" s="37"/>
      <c r="L12077" s="37"/>
      <c r="M12077" s="37"/>
      <c r="N12077" s="37"/>
      <c r="O12077" s="38"/>
    </row>
    <row r="12078" spans="2:15" x14ac:dyDescent="0.4">
      <c r="B12078" s="63"/>
      <c r="C12078" s="37"/>
      <c r="D12078" s="37"/>
      <c r="E12078" s="37"/>
      <c r="F12078" s="37"/>
      <c r="G12078" s="38"/>
      <c r="H12078" s="37"/>
      <c r="I12078" s="41"/>
      <c r="J12078" s="41"/>
      <c r="K12078" s="37"/>
      <c r="L12078" s="37"/>
      <c r="M12078" s="37"/>
      <c r="N12078" s="37"/>
      <c r="O12078" s="38"/>
    </row>
    <row r="12079" spans="2:15" x14ac:dyDescent="0.4">
      <c r="B12079" s="63"/>
      <c r="C12079" s="37"/>
      <c r="D12079" s="37"/>
      <c r="E12079" s="37"/>
      <c r="F12079" s="37"/>
      <c r="G12079" s="38"/>
      <c r="H12079" s="37"/>
      <c r="I12079" s="41"/>
      <c r="J12079" s="41"/>
      <c r="K12079" s="37"/>
      <c r="L12079" s="37"/>
      <c r="M12079" s="37"/>
      <c r="N12079" s="37"/>
      <c r="O12079" s="38"/>
    </row>
    <row r="12080" spans="2:15" x14ac:dyDescent="0.4">
      <c r="B12080" s="63"/>
      <c r="C12080" s="37"/>
      <c r="D12080" s="37"/>
      <c r="E12080" s="37"/>
      <c r="F12080" s="37"/>
      <c r="G12080" s="38"/>
      <c r="H12080" s="37"/>
      <c r="I12080" s="41"/>
      <c r="J12080" s="41"/>
      <c r="K12080" s="37"/>
      <c r="L12080" s="37"/>
      <c r="M12080" s="37"/>
      <c r="N12080" s="37"/>
      <c r="O12080" s="38"/>
    </row>
    <row r="12081" spans="2:15" x14ac:dyDescent="0.4">
      <c r="B12081" s="63"/>
      <c r="C12081" s="37"/>
      <c r="D12081" s="37"/>
      <c r="E12081" s="37"/>
      <c r="F12081" s="37"/>
      <c r="G12081" s="38"/>
      <c r="H12081" s="37"/>
      <c r="I12081" s="41"/>
      <c r="J12081" s="41"/>
      <c r="K12081" s="37"/>
      <c r="L12081" s="37"/>
      <c r="M12081" s="37"/>
      <c r="N12081" s="37"/>
      <c r="O12081" s="38"/>
    </row>
    <row r="12082" spans="2:15" x14ac:dyDescent="0.4">
      <c r="B12082" s="63"/>
      <c r="C12082" s="37"/>
      <c r="D12082" s="37"/>
      <c r="E12082" s="37"/>
      <c r="F12082" s="37"/>
      <c r="G12082" s="38"/>
      <c r="H12082" s="37"/>
      <c r="I12082" s="41"/>
      <c r="J12082" s="41"/>
      <c r="K12082" s="37"/>
      <c r="L12082" s="37"/>
      <c r="M12082" s="37"/>
      <c r="N12082" s="37"/>
      <c r="O12082" s="38"/>
    </row>
    <row r="12083" spans="2:15" x14ac:dyDescent="0.4">
      <c r="B12083" s="63"/>
      <c r="C12083" s="37"/>
      <c r="D12083" s="37"/>
      <c r="E12083" s="37"/>
      <c r="F12083" s="37"/>
      <c r="G12083" s="38"/>
      <c r="H12083" s="37"/>
      <c r="I12083" s="41"/>
      <c r="J12083" s="41"/>
      <c r="K12083" s="37"/>
      <c r="L12083" s="37"/>
      <c r="M12083" s="37"/>
      <c r="N12083" s="37"/>
      <c r="O12083" s="38"/>
    </row>
    <row r="12084" spans="2:15" x14ac:dyDescent="0.4">
      <c r="B12084" s="63"/>
      <c r="C12084" s="37"/>
      <c r="D12084" s="37"/>
      <c r="E12084" s="37"/>
      <c r="F12084" s="37"/>
      <c r="G12084" s="38"/>
      <c r="H12084" s="37"/>
      <c r="I12084" s="41"/>
      <c r="J12084" s="41"/>
      <c r="K12084" s="37"/>
      <c r="L12084" s="37"/>
      <c r="M12084" s="37"/>
      <c r="N12084" s="37"/>
      <c r="O12084" s="38"/>
    </row>
    <row r="12085" spans="2:15" x14ac:dyDescent="0.4">
      <c r="B12085" s="63"/>
      <c r="C12085" s="37"/>
      <c r="D12085" s="37"/>
      <c r="E12085" s="37"/>
      <c r="F12085" s="37"/>
      <c r="G12085" s="38"/>
      <c r="H12085" s="37"/>
      <c r="I12085" s="41"/>
      <c r="J12085" s="41"/>
      <c r="K12085" s="37"/>
      <c r="L12085" s="37"/>
      <c r="M12085" s="37"/>
      <c r="N12085" s="37"/>
      <c r="O12085" s="38"/>
    </row>
    <row r="12086" spans="2:15" x14ac:dyDescent="0.4">
      <c r="B12086" s="63"/>
      <c r="C12086" s="37"/>
      <c r="D12086" s="37"/>
      <c r="E12086" s="37"/>
      <c r="F12086" s="37"/>
      <c r="G12086" s="38"/>
      <c r="H12086" s="37"/>
      <c r="I12086" s="41"/>
      <c r="J12086" s="41"/>
      <c r="K12086" s="37"/>
      <c r="L12086" s="37"/>
      <c r="M12086" s="37"/>
      <c r="N12086" s="37"/>
      <c r="O12086" s="38"/>
    </row>
    <row r="12087" spans="2:15" x14ac:dyDescent="0.4">
      <c r="B12087" s="63"/>
      <c r="C12087" s="37"/>
      <c r="D12087" s="37"/>
      <c r="E12087" s="37"/>
      <c r="F12087" s="37"/>
      <c r="G12087" s="38"/>
      <c r="H12087" s="37"/>
      <c r="I12087" s="41"/>
      <c r="J12087" s="41"/>
      <c r="K12087" s="37"/>
      <c r="L12087" s="37"/>
      <c r="M12087" s="37"/>
      <c r="N12087" s="37"/>
      <c r="O12087" s="38"/>
    </row>
    <row r="12088" spans="2:15" x14ac:dyDescent="0.4">
      <c r="B12088" s="63"/>
      <c r="C12088" s="37"/>
      <c r="D12088" s="37"/>
      <c r="E12088" s="37"/>
      <c r="F12088" s="37"/>
      <c r="G12088" s="38"/>
      <c r="H12088" s="37"/>
      <c r="I12088" s="41"/>
      <c r="J12088" s="41"/>
      <c r="K12088" s="37"/>
      <c r="L12088" s="37"/>
      <c r="M12088" s="37"/>
      <c r="N12088" s="37"/>
      <c r="O12088" s="38"/>
    </row>
    <row r="12089" spans="2:15" x14ac:dyDescent="0.4">
      <c r="B12089" s="63"/>
      <c r="C12089" s="37"/>
      <c r="D12089" s="37"/>
      <c r="E12089" s="37"/>
      <c r="F12089" s="37"/>
      <c r="G12089" s="38"/>
      <c r="H12089" s="37"/>
      <c r="I12089" s="41"/>
      <c r="J12089" s="41"/>
      <c r="K12089" s="37"/>
      <c r="L12089" s="37"/>
      <c r="M12089" s="37"/>
      <c r="N12089" s="37"/>
      <c r="O12089" s="38"/>
    </row>
    <row r="12090" spans="2:15" x14ac:dyDescent="0.4">
      <c r="B12090" s="63"/>
      <c r="C12090" s="37"/>
      <c r="D12090" s="37"/>
      <c r="E12090" s="37"/>
      <c r="F12090" s="37"/>
      <c r="G12090" s="38"/>
      <c r="H12090" s="37"/>
      <c r="I12090" s="41"/>
      <c r="J12090" s="41"/>
      <c r="K12090" s="37"/>
      <c r="L12090" s="37"/>
      <c r="M12090" s="37"/>
      <c r="N12090" s="37"/>
      <c r="O12090" s="38"/>
    </row>
    <row r="12091" spans="2:15" x14ac:dyDescent="0.4">
      <c r="B12091" s="63"/>
      <c r="C12091" s="37"/>
      <c r="D12091" s="37"/>
      <c r="E12091" s="37"/>
      <c r="F12091" s="37"/>
      <c r="G12091" s="38"/>
      <c r="H12091" s="37"/>
      <c r="I12091" s="41"/>
      <c r="J12091" s="41"/>
      <c r="K12091" s="37"/>
      <c r="L12091" s="37"/>
      <c r="M12091" s="37"/>
      <c r="N12091" s="37"/>
      <c r="O12091" s="38"/>
    </row>
    <row r="12092" spans="2:15" x14ac:dyDescent="0.4">
      <c r="B12092" s="63"/>
      <c r="C12092" s="37"/>
      <c r="D12092" s="37"/>
      <c r="E12092" s="37"/>
      <c r="F12092" s="37"/>
      <c r="G12092" s="38"/>
      <c r="H12092" s="37"/>
      <c r="I12092" s="41"/>
      <c r="J12092" s="41"/>
      <c r="K12092" s="37"/>
      <c r="L12092" s="37"/>
      <c r="M12092" s="37"/>
      <c r="N12092" s="37"/>
      <c r="O12092" s="38"/>
    </row>
    <row r="12093" spans="2:15" x14ac:dyDescent="0.4">
      <c r="B12093" s="63"/>
      <c r="C12093" s="37"/>
      <c r="D12093" s="37"/>
      <c r="E12093" s="37"/>
      <c r="F12093" s="37"/>
      <c r="G12093" s="38"/>
      <c r="H12093" s="37"/>
      <c r="I12093" s="41"/>
      <c r="J12093" s="41"/>
      <c r="K12093" s="37"/>
      <c r="L12093" s="37"/>
      <c r="M12093" s="37"/>
      <c r="N12093" s="37"/>
      <c r="O12093" s="38"/>
    </row>
    <row r="12094" spans="2:15" x14ac:dyDescent="0.4">
      <c r="B12094" s="63"/>
      <c r="C12094" s="37"/>
      <c r="D12094" s="37"/>
      <c r="E12094" s="37"/>
      <c r="F12094" s="37"/>
      <c r="G12094" s="38"/>
      <c r="H12094" s="37"/>
      <c r="I12094" s="41"/>
      <c r="J12094" s="41"/>
      <c r="K12094" s="37"/>
      <c r="L12094" s="37"/>
      <c r="M12094" s="37"/>
      <c r="N12094" s="37"/>
      <c r="O12094" s="38"/>
    </row>
    <row r="12095" spans="2:15" x14ac:dyDescent="0.4">
      <c r="B12095" s="63"/>
      <c r="C12095" s="37"/>
      <c r="D12095" s="37"/>
      <c r="E12095" s="37"/>
      <c r="F12095" s="37"/>
      <c r="G12095" s="38"/>
      <c r="H12095" s="37"/>
      <c r="I12095" s="41"/>
      <c r="J12095" s="41"/>
      <c r="K12095" s="37"/>
      <c r="L12095" s="37"/>
      <c r="M12095" s="37"/>
      <c r="N12095" s="37"/>
      <c r="O12095" s="38"/>
    </row>
    <row r="12096" spans="2:15" x14ac:dyDescent="0.4">
      <c r="B12096" s="63"/>
      <c r="C12096" s="37"/>
      <c r="D12096" s="37"/>
      <c r="E12096" s="37"/>
      <c r="F12096" s="37"/>
      <c r="G12096" s="38"/>
      <c r="H12096" s="37"/>
      <c r="I12096" s="41"/>
      <c r="J12096" s="41"/>
      <c r="K12096" s="37"/>
      <c r="L12096" s="37"/>
      <c r="M12096" s="37"/>
      <c r="N12096" s="37"/>
      <c r="O12096" s="38"/>
    </row>
    <row r="12097" spans="2:15" x14ac:dyDescent="0.4">
      <c r="B12097" s="63"/>
      <c r="C12097" s="37"/>
      <c r="D12097" s="37"/>
      <c r="E12097" s="37"/>
      <c r="F12097" s="37"/>
      <c r="G12097" s="38"/>
      <c r="H12097" s="37"/>
      <c r="I12097" s="41"/>
      <c r="J12097" s="41"/>
      <c r="K12097" s="37"/>
      <c r="L12097" s="37"/>
      <c r="M12097" s="37"/>
      <c r="N12097" s="37"/>
      <c r="O12097" s="38"/>
    </row>
    <row r="12098" spans="2:15" x14ac:dyDescent="0.4">
      <c r="B12098" s="63"/>
      <c r="C12098" s="37"/>
      <c r="D12098" s="37"/>
      <c r="E12098" s="37"/>
      <c r="F12098" s="37"/>
      <c r="G12098" s="38"/>
      <c r="H12098" s="37"/>
      <c r="I12098" s="41"/>
      <c r="J12098" s="41"/>
      <c r="K12098" s="37"/>
      <c r="L12098" s="37"/>
      <c r="M12098" s="37"/>
      <c r="N12098" s="37"/>
      <c r="O12098" s="38"/>
    </row>
    <row r="12099" spans="2:15" x14ac:dyDescent="0.4">
      <c r="B12099" s="63"/>
      <c r="C12099" s="37"/>
      <c r="D12099" s="37"/>
      <c r="E12099" s="37"/>
      <c r="F12099" s="37"/>
      <c r="G12099" s="38"/>
      <c r="H12099" s="37"/>
      <c r="I12099" s="41"/>
      <c r="J12099" s="41"/>
      <c r="K12099" s="37"/>
      <c r="L12099" s="37"/>
      <c r="M12099" s="37"/>
      <c r="N12099" s="37"/>
      <c r="O12099" s="38"/>
    </row>
    <row r="12100" spans="2:15" x14ac:dyDescent="0.4">
      <c r="B12100" s="63"/>
      <c r="C12100" s="37"/>
      <c r="D12100" s="37"/>
      <c r="E12100" s="37"/>
      <c r="F12100" s="37"/>
      <c r="G12100" s="38"/>
      <c r="H12100" s="37"/>
      <c r="I12100" s="41"/>
      <c r="J12100" s="41"/>
      <c r="K12100" s="37"/>
      <c r="L12100" s="37"/>
      <c r="M12100" s="37"/>
      <c r="N12100" s="37"/>
      <c r="O12100" s="38"/>
    </row>
    <row r="12101" spans="2:15" x14ac:dyDescent="0.4">
      <c r="B12101" s="63"/>
      <c r="C12101" s="37"/>
      <c r="D12101" s="37"/>
      <c r="E12101" s="37"/>
      <c r="F12101" s="37"/>
      <c r="G12101" s="38"/>
      <c r="H12101" s="37"/>
      <c r="I12101" s="41"/>
      <c r="J12101" s="41"/>
      <c r="K12101" s="37"/>
      <c r="L12101" s="37"/>
      <c r="M12101" s="37"/>
      <c r="N12101" s="37"/>
      <c r="O12101" s="38"/>
    </row>
    <row r="12102" spans="2:15" x14ac:dyDescent="0.4">
      <c r="B12102" s="63"/>
      <c r="C12102" s="37"/>
      <c r="D12102" s="37"/>
      <c r="E12102" s="37"/>
      <c r="F12102" s="37"/>
      <c r="G12102" s="38"/>
      <c r="H12102" s="37"/>
      <c r="I12102" s="41"/>
      <c r="J12102" s="41"/>
      <c r="K12102" s="37"/>
      <c r="L12102" s="37"/>
      <c r="M12102" s="37"/>
      <c r="N12102" s="37"/>
      <c r="O12102" s="38"/>
    </row>
    <row r="12103" spans="2:15" x14ac:dyDescent="0.4">
      <c r="B12103" s="63"/>
      <c r="C12103" s="37"/>
      <c r="D12103" s="37"/>
      <c r="E12103" s="37"/>
      <c r="F12103" s="37"/>
      <c r="G12103" s="38"/>
      <c r="H12103" s="37"/>
      <c r="I12103" s="41"/>
      <c r="J12103" s="41"/>
      <c r="K12103" s="37"/>
      <c r="L12103" s="37"/>
      <c r="M12103" s="37"/>
      <c r="N12103" s="37"/>
      <c r="O12103" s="38"/>
    </row>
    <row r="12104" spans="2:15" x14ac:dyDescent="0.4">
      <c r="B12104" s="63"/>
      <c r="C12104" s="37"/>
      <c r="D12104" s="37"/>
      <c r="E12104" s="37"/>
      <c r="F12104" s="37"/>
      <c r="G12104" s="38"/>
      <c r="H12104" s="37"/>
      <c r="I12104" s="41"/>
      <c r="J12104" s="41"/>
      <c r="K12104" s="37"/>
      <c r="L12104" s="37"/>
      <c r="M12104" s="37"/>
      <c r="N12104" s="37"/>
      <c r="O12104" s="38"/>
    </row>
    <row r="12105" spans="2:15" x14ac:dyDescent="0.4">
      <c r="B12105" s="63"/>
      <c r="C12105" s="37"/>
      <c r="D12105" s="37"/>
      <c r="E12105" s="37"/>
      <c r="F12105" s="37"/>
      <c r="G12105" s="38"/>
      <c r="H12105" s="37"/>
      <c r="I12105" s="41"/>
      <c r="J12105" s="41"/>
      <c r="K12105" s="37"/>
      <c r="L12105" s="37"/>
      <c r="M12105" s="37"/>
      <c r="N12105" s="37"/>
      <c r="O12105" s="38"/>
    </row>
    <row r="12106" spans="2:15" x14ac:dyDescent="0.4">
      <c r="B12106" s="63"/>
      <c r="C12106" s="37"/>
      <c r="D12106" s="37"/>
      <c r="E12106" s="37"/>
      <c r="F12106" s="37"/>
      <c r="G12106" s="38"/>
      <c r="H12106" s="37"/>
      <c r="I12106" s="41"/>
      <c r="J12106" s="41"/>
      <c r="K12106" s="37"/>
      <c r="L12106" s="37"/>
      <c r="M12106" s="37"/>
      <c r="N12106" s="37"/>
      <c r="O12106" s="38"/>
    </row>
    <row r="12107" spans="2:15" x14ac:dyDescent="0.4">
      <c r="B12107" s="63"/>
      <c r="C12107" s="37"/>
      <c r="D12107" s="37"/>
      <c r="E12107" s="37"/>
      <c r="F12107" s="37"/>
      <c r="G12107" s="38"/>
      <c r="H12107" s="37"/>
      <c r="I12107" s="41"/>
      <c r="J12107" s="41"/>
      <c r="K12107" s="37"/>
      <c r="L12107" s="37"/>
      <c r="M12107" s="37"/>
      <c r="N12107" s="37"/>
      <c r="O12107" s="38"/>
    </row>
    <row r="12108" spans="2:15" x14ac:dyDescent="0.4">
      <c r="B12108" s="63"/>
      <c r="C12108" s="37"/>
      <c r="D12108" s="37"/>
      <c r="E12108" s="37"/>
      <c r="F12108" s="37"/>
      <c r="G12108" s="38"/>
      <c r="H12108" s="37"/>
      <c r="I12108" s="41"/>
      <c r="J12108" s="41"/>
      <c r="K12108" s="37"/>
      <c r="L12108" s="37"/>
      <c r="M12108" s="37"/>
      <c r="N12108" s="37"/>
      <c r="O12108" s="38"/>
    </row>
    <row r="12109" spans="2:15" x14ac:dyDescent="0.4">
      <c r="B12109" s="63"/>
      <c r="C12109" s="37"/>
      <c r="D12109" s="37"/>
      <c r="E12109" s="37"/>
      <c r="F12109" s="37"/>
      <c r="G12109" s="38"/>
      <c r="H12109" s="37"/>
      <c r="I12109" s="41"/>
      <c r="J12109" s="41"/>
      <c r="K12109" s="37"/>
      <c r="L12109" s="37"/>
      <c r="M12109" s="37"/>
      <c r="N12109" s="37"/>
      <c r="O12109" s="38"/>
    </row>
    <row r="12110" spans="2:15" x14ac:dyDescent="0.4">
      <c r="B12110" s="63"/>
      <c r="C12110" s="37"/>
      <c r="D12110" s="37"/>
      <c r="E12110" s="37"/>
      <c r="F12110" s="37"/>
      <c r="G12110" s="38"/>
      <c r="H12110" s="37"/>
      <c r="I12110" s="41"/>
      <c r="J12110" s="41"/>
      <c r="K12110" s="37"/>
      <c r="L12110" s="37"/>
      <c r="M12110" s="37"/>
      <c r="N12110" s="37"/>
      <c r="O12110" s="38"/>
    </row>
    <row r="12111" spans="2:15" x14ac:dyDescent="0.4">
      <c r="B12111" s="63"/>
      <c r="C12111" s="37"/>
      <c r="D12111" s="37"/>
      <c r="E12111" s="37"/>
      <c r="F12111" s="37"/>
      <c r="G12111" s="38"/>
      <c r="H12111" s="37"/>
      <c r="I12111" s="41"/>
      <c r="J12111" s="41"/>
      <c r="K12111" s="37"/>
      <c r="L12111" s="37"/>
      <c r="M12111" s="37"/>
      <c r="N12111" s="37"/>
      <c r="O12111" s="38"/>
    </row>
    <row r="12112" spans="2:15" x14ac:dyDescent="0.4">
      <c r="B12112" s="63"/>
      <c r="C12112" s="37"/>
      <c r="D12112" s="37"/>
      <c r="E12112" s="37"/>
      <c r="F12112" s="37"/>
      <c r="G12112" s="38"/>
      <c r="H12112" s="37"/>
      <c r="I12112" s="41"/>
      <c r="J12112" s="41"/>
      <c r="K12112" s="37"/>
      <c r="L12112" s="37"/>
      <c r="M12112" s="37"/>
      <c r="N12112" s="37"/>
      <c r="O12112" s="38"/>
    </row>
    <row r="12113" spans="2:15" x14ac:dyDescent="0.4">
      <c r="B12113" s="63"/>
      <c r="C12113" s="37"/>
      <c r="D12113" s="37"/>
      <c r="E12113" s="37"/>
      <c r="F12113" s="37"/>
      <c r="G12113" s="38"/>
      <c r="H12113" s="37"/>
      <c r="I12113" s="41"/>
      <c r="J12113" s="41"/>
      <c r="K12113" s="37"/>
      <c r="L12113" s="37"/>
      <c r="M12113" s="37"/>
      <c r="N12113" s="37"/>
      <c r="O12113" s="38"/>
    </row>
    <row r="12114" spans="2:15" x14ac:dyDescent="0.4">
      <c r="B12114" s="63"/>
      <c r="C12114" s="37"/>
      <c r="D12114" s="37"/>
      <c r="E12114" s="37"/>
      <c r="F12114" s="37"/>
      <c r="G12114" s="38"/>
      <c r="H12114" s="37"/>
      <c r="I12114" s="41"/>
      <c r="J12114" s="41"/>
      <c r="K12114" s="37"/>
      <c r="L12114" s="37"/>
      <c r="M12114" s="37"/>
      <c r="N12114" s="37"/>
      <c r="O12114" s="38"/>
    </row>
    <row r="12115" spans="2:15" x14ac:dyDescent="0.4">
      <c r="B12115" s="63"/>
      <c r="C12115" s="37"/>
      <c r="D12115" s="37"/>
      <c r="E12115" s="37"/>
      <c r="F12115" s="37"/>
      <c r="G12115" s="38"/>
      <c r="H12115" s="37"/>
      <c r="I12115" s="41"/>
      <c r="J12115" s="41"/>
      <c r="K12115" s="37"/>
      <c r="L12115" s="37"/>
      <c r="M12115" s="37"/>
      <c r="N12115" s="37"/>
      <c r="O12115" s="38"/>
    </row>
    <row r="12116" spans="2:15" x14ac:dyDescent="0.4">
      <c r="B12116" s="63"/>
      <c r="C12116" s="37"/>
      <c r="D12116" s="37"/>
      <c r="E12116" s="37"/>
      <c r="F12116" s="37"/>
      <c r="G12116" s="38"/>
      <c r="H12116" s="37"/>
      <c r="I12116" s="41"/>
      <c r="J12116" s="41"/>
      <c r="K12116" s="37"/>
      <c r="L12116" s="37"/>
      <c r="M12116" s="37"/>
      <c r="N12116" s="37"/>
      <c r="O12116" s="38"/>
    </row>
    <row r="12117" spans="2:15" x14ac:dyDescent="0.4">
      <c r="B12117" s="63"/>
      <c r="C12117" s="37"/>
      <c r="D12117" s="37"/>
      <c r="E12117" s="37"/>
      <c r="F12117" s="37"/>
      <c r="G12117" s="38"/>
      <c r="H12117" s="37"/>
      <c r="I12117" s="41"/>
      <c r="J12117" s="41"/>
      <c r="K12117" s="37"/>
      <c r="L12117" s="37"/>
      <c r="M12117" s="37"/>
      <c r="N12117" s="37"/>
      <c r="O12117" s="38"/>
    </row>
    <row r="12118" spans="2:15" x14ac:dyDescent="0.4">
      <c r="B12118" s="63"/>
      <c r="C12118" s="37"/>
      <c r="D12118" s="37"/>
      <c r="E12118" s="37"/>
      <c r="F12118" s="37"/>
      <c r="G12118" s="38"/>
      <c r="H12118" s="37"/>
      <c r="I12118" s="41"/>
      <c r="J12118" s="41"/>
      <c r="K12118" s="37"/>
      <c r="L12118" s="37"/>
      <c r="M12118" s="37"/>
      <c r="N12118" s="37"/>
      <c r="O12118" s="38"/>
    </row>
    <row r="12119" spans="2:15" x14ac:dyDescent="0.4">
      <c r="B12119" s="63"/>
      <c r="C12119" s="37"/>
      <c r="D12119" s="37"/>
      <c r="E12119" s="37"/>
      <c r="F12119" s="37"/>
      <c r="G12119" s="38"/>
      <c r="H12119" s="37"/>
      <c r="I12119" s="41"/>
      <c r="J12119" s="41"/>
      <c r="K12119" s="37"/>
      <c r="L12119" s="37"/>
      <c r="M12119" s="37"/>
      <c r="N12119" s="37"/>
      <c r="O12119" s="38"/>
    </row>
    <row r="12120" spans="2:15" x14ac:dyDescent="0.4">
      <c r="B12120" s="63"/>
      <c r="C12120" s="37"/>
      <c r="D12120" s="37"/>
      <c r="E12120" s="37"/>
      <c r="F12120" s="37"/>
      <c r="G12120" s="38"/>
      <c r="H12120" s="37"/>
      <c r="I12120" s="41"/>
      <c r="J12120" s="41"/>
      <c r="K12120" s="37"/>
      <c r="L12120" s="37"/>
      <c r="M12120" s="37"/>
      <c r="N12120" s="37"/>
      <c r="O12120" s="38"/>
    </row>
    <row r="12121" spans="2:15" x14ac:dyDescent="0.4">
      <c r="B12121" s="63"/>
      <c r="C12121" s="37"/>
      <c r="D12121" s="37"/>
      <c r="E12121" s="37"/>
      <c r="F12121" s="37"/>
      <c r="G12121" s="38"/>
      <c r="H12121" s="37"/>
      <c r="I12121" s="41"/>
      <c r="J12121" s="41"/>
      <c r="K12121" s="37"/>
      <c r="L12121" s="37"/>
      <c r="M12121" s="37"/>
      <c r="N12121" s="37"/>
      <c r="O12121" s="38"/>
    </row>
    <row r="12122" spans="2:15" x14ac:dyDescent="0.4">
      <c r="B12122" s="63"/>
      <c r="C12122" s="37"/>
      <c r="D12122" s="37"/>
      <c r="E12122" s="37"/>
      <c r="F12122" s="37"/>
      <c r="G12122" s="38"/>
      <c r="H12122" s="37"/>
      <c r="I12122" s="41"/>
      <c r="J12122" s="41"/>
      <c r="K12122" s="37"/>
      <c r="L12122" s="37"/>
      <c r="M12122" s="37"/>
      <c r="N12122" s="37"/>
      <c r="O12122" s="38"/>
    </row>
    <row r="12123" spans="2:15" x14ac:dyDescent="0.4">
      <c r="B12123" s="63"/>
      <c r="C12123" s="37"/>
      <c r="D12123" s="37"/>
      <c r="E12123" s="37"/>
      <c r="F12123" s="37"/>
      <c r="G12123" s="38"/>
      <c r="H12123" s="37"/>
      <c r="I12123" s="41"/>
      <c r="J12123" s="41"/>
      <c r="K12123" s="37"/>
      <c r="L12123" s="37"/>
      <c r="M12123" s="37"/>
      <c r="N12123" s="37"/>
      <c r="O12123" s="38"/>
    </row>
    <row r="12124" spans="2:15" x14ac:dyDescent="0.4">
      <c r="B12124" s="63"/>
      <c r="C12124" s="37"/>
      <c r="D12124" s="37"/>
      <c r="E12124" s="37"/>
      <c r="F12124" s="37"/>
      <c r="G12124" s="38"/>
      <c r="H12124" s="37"/>
      <c r="I12124" s="41"/>
      <c r="J12124" s="41"/>
      <c r="K12124" s="37"/>
      <c r="L12124" s="37"/>
      <c r="M12124" s="37"/>
      <c r="N12124" s="37"/>
      <c r="O12124" s="38"/>
    </row>
    <row r="12125" spans="2:15" x14ac:dyDescent="0.4">
      <c r="B12125" s="63"/>
      <c r="C12125" s="37"/>
      <c r="D12125" s="37"/>
      <c r="E12125" s="37"/>
      <c r="F12125" s="37"/>
      <c r="G12125" s="38"/>
      <c r="H12125" s="37"/>
      <c r="I12125" s="41"/>
      <c r="J12125" s="41"/>
      <c r="K12125" s="37"/>
      <c r="L12125" s="37"/>
      <c r="M12125" s="37"/>
      <c r="N12125" s="37"/>
      <c r="O12125" s="38"/>
    </row>
    <row r="12126" spans="2:15" x14ac:dyDescent="0.4">
      <c r="B12126" s="63"/>
      <c r="C12126" s="37"/>
      <c r="D12126" s="37"/>
      <c r="E12126" s="37"/>
      <c r="F12126" s="37"/>
      <c r="G12126" s="38"/>
      <c r="H12126" s="37"/>
      <c r="I12126" s="41"/>
      <c r="J12126" s="41"/>
      <c r="K12126" s="37"/>
      <c r="L12126" s="37"/>
      <c r="M12126" s="37"/>
      <c r="N12126" s="37"/>
      <c r="O12126" s="38"/>
    </row>
    <row r="12127" spans="2:15" x14ac:dyDescent="0.4">
      <c r="B12127" s="63"/>
      <c r="C12127" s="37"/>
      <c r="D12127" s="37"/>
      <c r="E12127" s="37"/>
      <c r="F12127" s="37"/>
      <c r="G12127" s="38"/>
      <c r="H12127" s="37"/>
      <c r="I12127" s="41"/>
      <c r="J12127" s="41"/>
      <c r="K12127" s="37"/>
      <c r="L12127" s="37"/>
      <c r="M12127" s="37"/>
      <c r="N12127" s="37"/>
      <c r="O12127" s="38"/>
    </row>
    <row r="12128" spans="2:15" x14ac:dyDescent="0.4">
      <c r="B12128" s="63"/>
      <c r="C12128" s="37"/>
      <c r="D12128" s="37"/>
      <c r="E12128" s="37"/>
      <c r="F12128" s="37"/>
      <c r="G12128" s="38"/>
      <c r="H12128" s="37"/>
      <c r="I12128" s="41"/>
      <c r="J12128" s="41"/>
      <c r="K12128" s="37"/>
      <c r="L12128" s="37"/>
      <c r="M12128" s="37"/>
      <c r="N12128" s="37"/>
      <c r="O12128" s="38"/>
    </row>
    <row r="12129" spans="2:15" x14ac:dyDescent="0.4">
      <c r="B12129" s="63"/>
      <c r="C12129" s="37"/>
      <c r="D12129" s="37"/>
      <c r="E12129" s="37"/>
      <c r="F12129" s="37"/>
      <c r="G12129" s="38"/>
      <c r="H12129" s="37"/>
      <c r="I12129" s="41"/>
      <c r="J12129" s="41"/>
      <c r="K12129" s="37"/>
      <c r="L12129" s="37"/>
      <c r="M12129" s="37"/>
      <c r="N12129" s="37"/>
      <c r="O12129" s="38"/>
    </row>
    <row r="12130" spans="2:15" x14ac:dyDescent="0.4">
      <c r="B12130" s="63"/>
      <c r="C12130" s="37"/>
      <c r="D12130" s="37"/>
      <c r="E12130" s="37"/>
      <c r="F12130" s="37"/>
      <c r="G12130" s="38"/>
      <c r="H12130" s="37"/>
      <c r="I12130" s="41"/>
      <c r="J12130" s="41"/>
      <c r="K12130" s="37"/>
      <c r="L12130" s="37"/>
      <c r="M12130" s="37"/>
      <c r="N12130" s="37"/>
      <c r="O12130" s="38"/>
    </row>
    <row r="12131" spans="2:15" x14ac:dyDescent="0.4">
      <c r="B12131" s="63"/>
      <c r="C12131" s="37"/>
      <c r="D12131" s="37"/>
      <c r="E12131" s="37"/>
      <c r="F12131" s="37"/>
      <c r="G12131" s="38"/>
      <c r="H12131" s="37"/>
      <c r="I12131" s="41"/>
      <c r="J12131" s="41"/>
      <c r="K12131" s="37"/>
      <c r="L12131" s="37"/>
      <c r="M12131" s="37"/>
      <c r="N12131" s="37"/>
      <c r="O12131" s="38"/>
    </row>
    <row r="12132" spans="2:15" x14ac:dyDescent="0.4">
      <c r="B12132" s="63"/>
      <c r="C12132" s="37"/>
      <c r="D12132" s="37"/>
      <c r="E12132" s="37"/>
      <c r="F12132" s="37"/>
      <c r="G12132" s="38"/>
      <c r="H12132" s="37"/>
      <c r="I12132" s="41"/>
      <c r="J12132" s="41"/>
      <c r="K12132" s="37"/>
      <c r="L12132" s="37"/>
      <c r="M12132" s="37"/>
      <c r="N12132" s="37"/>
      <c r="O12132" s="38"/>
    </row>
    <row r="12133" spans="2:15" x14ac:dyDescent="0.4">
      <c r="B12133" s="63"/>
      <c r="C12133" s="37"/>
      <c r="D12133" s="37"/>
      <c r="E12133" s="37"/>
      <c r="F12133" s="37"/>
      <c r="G12133" s="38"/>
      <c r="H12133" s="37"/>
      <c r="I12133" s="41"/>
      <c r="J12133" s="41"/>
      <c r="K12133" s="37"/>
      <c r="L12133" s="37"/>
      <c r="M12133" s="37"/>
      <c r="N12133" s="37"/>
      <c r="O12133" s="38"/>
    </row>
    <row r="12134" spans="2:15" x14ac:dyDescent="0.4">
      <c r="B12134" s="63"/>
      <c r="C12134" s="37"/>
      <c r="D12134" s="37"/>
      <c r="E12134" s="37"/>
      <c r="F12134" s="37"/>
      <c r="G12134" s="38"/>
      <c r="H12134" s="37"/>
      <c r="I12134" s="41"/>
      <c r="J12134" s="41"/>
      <c r="K12134" s="37"/>
      <c r="L12134" s="37"/>
      <c r="M12134" s="37"/>
      <c r="N12134" s="37"/>
      <c r="O12134" s="38"/>
    </row>
    <row r="12135" spans="2:15" x14ac:dyDescent="0.4">
      <c r="B12135" s="63"/>
      <c r="C12135" s="37"/>
      <c r="D12135" s="37"/>
      <c r="E12135" s="37"/>
      <c r="F12135" s="37"/>
      <c r="G12135" s="38"/>
      <c r="H12135" s="37"/>
      <c r="I12135" s="41"/>
      <c r="J12135" s="41"/>
      <c r="K12135" s="37"/>
      <c r="L12135" s="37"/>
      <c r="M12135" s="37"/>
      <c r="N12135" s="37"/>
      <c r="O12135" s="38"/>
    </row>
    <row r="12136" spans="2:15" x14ac:dyDescent="0.4">
      <c r="B12136" s="63"/>
      <c r="C12136" s="37"/>
      <c r="D12136" s="37"/>
      <c r="E12136" s="37"/>
      <c r="F12136" s="37"/>
      <c r="G12136" s="38"/>
      <c r="H12136" s="37"/>
      <c r="I12136" s="41"/>
      <c r="J12136" s="41"/>
      <c r="K12136" s="37"/>
      <c r="L12136" s="37"/>
      <c r="M12136" s="37"/>
      <c r="N12136" s="37"/>
      <c r="O12136" s="38"/>
    </row>
    <row r="12137" spans="2:15" x14ac:dyDescent="0.4">
      <c r="B12137" s="63"/>
      <c r="C12137" s="37"/>
      <c r="D12137" s="37"/>
      <c r="E12137" s="37"/>
      <c r="F12137" s="37"/>
      <c r="G12137" s="38"/>
      <c r="H12137" s="37"/>
      <c r="I12137" s="41"/>
      <c r="J12137" s="41"/>
      <c r="K12137" s="37"/>
      <c r="L12137" s="37"/>
      <c r="M12137" s="37"/>
      <c r="N12137" s="37"/>
      <c r="O12137" s="38"/>
    </row>
    <row r="12138" spans="2:15" x14ac:dyDescent="0.4">
      <c r="B12138" s="63"/>
      <c r="C12138" s="37"/>
      <c r="D12138" s="37"/>
      <c r="E12138" s="37"/>
      <c r="F12138" s="37"/>
      <c r="G12138" s="38"/>
      <c r="H12138" s="37"/>
      <c r="I12138" s="41"/>
      <c r="J12138" s="41"/>
      <c r="K12138" s="37"/>
      <c r="L12138" s="37"/>
      <c r="M12138" s="37"/>
      <c r="N12138" s="37"/>
      <c r="O12138" s="38"/>
    </row>
    <row r="12139" spans="2:15" x14ac:dyDescent="0.4">
      <c r="B12139" s="63"/>
      <c r="C12139" s="37"/>
      <c r="D12139" s="37"/>
      <c r="E12139" s="37"/>
      <c r="F12139" s="37"/>
      <c r="G12139" s="38"/>
      <c r="H12139" s="37"/>
      <c r="I12139" s="41"/>
      <c r="J12139" s="41"/>
      <c r="K12139" s="37"/>
      <c r="L12139" s="37"/>
      <c r="M12139" s="37"/>
      <c r="N12139" s="37"/>
      <c r="O12139" s="38"/>
    </row>
    <row r="12140" spans="2:15" x14ac:dyDescent="0.4">
      <c r="B12140" s="63"/>
      <c r="C12140" s="37"/>
      <c r="D12140" s="37"/>
      <c r="E12140" s="37"/>
      <c r="F12140" s="37"/>
      <c r="G12140" s="38"/>
      <c r="H12140" s="37"/>
      <c r="I12140" s="41"/>
      <c r="J12140" s="41"/>
      <c r="K12140" s="37"/>
      <c r="L12140" s="37"/>
      <c r="M12140" s="37"/>
      <c r="N12140" s="37"/>
      <c r="O12140" s="38"/>
    </row>
    <row r="12141" spans="2:15" x14ac:dyDescent="0.4">
      <c r="B12141" s="63"/>
      <c r="C12141" s="37"/>
      <c r="D12141" s="37"/>
      <c r="E12141" s="37"/>
      <c r="F12141" s="37"/>
      <c r="G12141" s="38"/>
      <c r="H12141" s="37"/>
      <c r="I12141" s="41"/>
      <c r="J12141" s="41"/>
      <c r="K12141" s="37"/>
      <c r="L12141" s="37"/>
      <c r="M12141" s="37"/>
      <c r="N12141" s="37"/>
      <c r="O12141" s="38"/>
    </row>
    <row r="12142" spans="2:15" x14ac:dyDescent="0.4">
      <c r="B12142" s="63"/>
      <c r="C12142" s="37"/>
      <c r="D12142" s="37"/>
      <c r="E12142" s="37"/>
      <c r="F12142" s="37"/>
      <c r="G12142" s="38"/>
      <c r="H12142" s="37"/>
      <c r="I12142" s="41"/>
      <c r="J12142" s="41"/>
      <c r="K12142" s="37"/>
      <c r="L12142" s="37"/>
      <c r="M12142" s="37"/>
      <c r="N12142" s="37"/>
      <c r="O12142" s="38"/>
    </row>
    <row r="12143" spans="2:15" x14ac:dyDescent="0.4">
      <c r="B12143" s="63"/>
      <c r="C12143" s="37"/>
      <c r="D12143" s="37"/>
      <c r="E12143" s="37"/>
      <c r="F12143" s="37"/>
      <c r="G12143" s="38"/>
      <c r="H12143" s="37"/>
      <c r="I12143" s="41"/>
      <c r="J12143" s="41"/>
      <c r="K12143" s="37"/>
      <c r="L12143" s="37"/>
      <c r="M12143" s="37"/>
      <c r="N12143" s="37"/>
      <c r="O12143" s="38"/>
    </row>
    <row r="12144" spans="2:15" x14ac:dyDescent="0.4">
      <c r="B12144" s="63"/>
      <c r="C12144" s="37"/>
      <c r="D12144" s="37"/>
      <c r="E12144" s="37"/>
      <c r="F12144" s="37"/>
      <c r="G12144" s="38"/>
      <c r="H12144" s="37"/>
      <c r="I12144" s="41"/>
      <c r="J12144" s="41"/>
      <c r="K12144" s="37"/>
      <c r="L12144" s="37"/>
      <c r="M12144" s="37"/>
      <c r="N12144" s="37"/>
      <c r="O12144" s="38"/>
    </row>
    <row r="12145" spans="2:15" x14ac:dyDescent="0.4">
      <c r="B12145" s="63"/>
      <c r="C12145" s="37"/>
      <c r="D12145" s="37"/>
      <c r="E12145" s="37"/>
      <c r="F12145" s="37"/>
      <c r="G12145" s="38"/>
      <c r="H12145" s="37"/>
      <c r="I12145" s="41"/>
      <c r="J12145" s="41"/>
      <c r="K12145" s="37"/>
      <c r="L12145" s="37"/>
      <c r="M12145" s="37"/>
      <c r="N12145" s="37"/>
      <c r="O12145" s="38"/>
    </row>
    <row r="12146" spans="2:15" x14ac:dyDescent="0.4">
      <c r="B12146" s="63"/>
      <c r="C12146" s="37"/>
      <c r="D12146" s="37"/>
      <c r="E12146" s="37"/>
      <c r="F12146" s="37"/>
      <c r="G12146" s="38"/>
      <c r="H12146" s="37"/>
      <c r="I12146" s="41"/>
      <c r="J12146" s="41"/>
      <c r="K12146" s="37"/>
      <c r="L12146" s="37"/>
      <c r="M12146" s="37"/>
      <c r="N12146" s="37"/>
      <c r="O12146" s="38"/>
    </row>
    <row r="12147" spans="2:15" x14ac:dyDescent="0.4">
      <c r="B12147" s="63"/>
      <c r="C12147" s="37"/>
      <c r="D12147" s="37"/>
      <c r="E12147" s="37"/>
      <c r="F12147" s="37"/>
      <c r="G12147" s="38"/>
      <c r="H12147" s="37"/>
      <c r="I12147" s="41"/>
      <c r="J12147" s="41"/>
      <c r="K12147" s="37"/>
      <c r="L12147" s="37"/>
      <c r="M12147" s="37"/>
      <c r="N12147" s="37"/>
      <c r="O12147" s="38"/>
    </row>
    <row r="12148" spans="2:15" x14ac:dyDescent="0.4">
      <c r="B12148" s="63"/>
      <c r="C12148" s="37"/>
      <c r="D12148" s="37"/>
      <c r="E12148" s="37"/>
      <c r="F12148" s="37"/>
      <c r="G12148" s="38"/>
      <c r="H12148" s="37"/>
      <c r="I12148" s="41"/>
      <c r="J12148" s="41"/>
      <c r="K12148" s="37"/>
      <c r="L12148" s="37"/>
      <c r="M12148" s="37"/>
      <c r="N12148" s="37"/>
      <c r="O12148" s="38"/>
    </row>
    <row r="12149" spans="2:15" x14ac:dyDescent="0.4">
      <c r="B12149" s="63"/>
      <c r="C12149" s="37"/>
      <c r="D12149" s="37"/>
      <c r="E12149" s="37"/>
      <c r="F12149" s="37"/>
      <c r="G12149" s="38"/>
      <c r="H12149" s="37"/>
      <c r="I12149" s="41"/>
      <c r="J12149" s="41"/>
      <c r="K12149" s="37"/>
      <c r="L12149" s="37"/>
      <c r="M12149" s="37"/>
      <c r="N12149" s="37"/>
      <c r="O12149" s="38"/>
    </row>
    <row r="12150" spans="2:15" x14ac:dyDescent="0.4">
      <c r="B12150" s="63"/>
      <c r="C12150" s="37"/>
      <c r="D12150" s="37"/>
      <c r="E12150" s="37"/>
      <c r="F12150" s="37"/>
      <c r="G12150" s="38"/>
      <c r="H12150" s="37"/>
      <c r="I12150" s="41"/>
      <c r="J12150" s="41"/>
      <c r="K12150" s="37"/>
      <c r="L12150" s="37"/>
      <c r="M12150" s="37"/>
      <c r="N12150" s="37"/>
      <c r="O12150" s="38"/>
    </row>
    <row r="12151" spans="2:15" x14ac:dyDescent="0.4">
      <c r="B12151" s="63"/>
      <c r="C12151" s="37"/>
      <c r="D12151" s="37"/>
      <c r="E12151" s="37"/>
      <c r="F12151" s="37"/>
      <c r="G12151" s="38"/>
      <c r="H12151" s="37"/>
      <c r="I12151" s="41"/>
      <c r="J12151" s="41"/>
      <c r="K12151" s="37"/>
      <c r="L12151" s="37"/>
      <c r="M12151" s="37"/>
      <c r="N12151" s="37"/>
      <c r="O12151" s="38"/>
    </row>
    <row r="12152" spans="2:15" x14ac:dyDescent="0.4">
      <c r="B12152" s="63"/>
      <c r="C12152" s="37"/>
      <c r="D12152" s="37"/>
      <c r="E12152" s="37"/>
      <c r="F12152" s="37"/>
      <c r="G12152" s="38"/>
      <c r="H12152" s="37"/>
      <c r="I12152" s="41"/>
      <c r="J12152" s="41"/>
      <c r="K12152" s="37"/>
      <c r="L12152" s="37"/>
      <c r="M12152" s="37"/>
      <c r="N12152" s="37"/>
      <c r="O12152" s="38"/>
    </row>
    <row r="12153" spans="2:15" x14ac:dyDescent="0.4">
      <c r="B12153" s="63"/>
      <c r="C12153" s="37"/>
      <c r="D12153" s="37"/>
      <c r="E12153" s="37"/>
      <c r="F12153" s="37"/>
      <c r="G12153" s="38"/>
      <c r="H12153" s="37"/>
      <c r="I12153" s="41"/>
      <c r="J12153" s="41"/>
      <c r="K12153" s="37"/>
      <c r="L12153" s="37"/>
      <c r="M12153" s="37"/>
      <c r="N12153" s="37"/>
      <c r="O12153" s="38"/>
    </row>
    <row r="12154" spans="2:15" x14ac:dyDescent="0.4">
      <c r="B12154" s="63"/>
      <c r="C12154" s="37"/>
      <c r="D12154" s="37"/>
      <c r="E12154" s="37"/>
      <c r="F12154" s="37"/>
      <c r="G12154" s="38"/>
      <c r="H12154" s="37"/>
      <c r="I12154" s="41"/>
      <c r="J12154" s="41"/>
      <c r="K12154" s="37"/>
      <c r="L12154" s="37"/>
      <c r="M12154" s="37"/>
      <c r="N12154" s="37"/>
      <c r="O12154" s="38"/>
    </row>
    <row r="12155" spans="2:15" x14ac:dyDescent="0.4">
      <c r="B12155" s="63"/>
      <c r="C12155" s="37"/>
      <c r="D12155" s="37"/>
      <c r="E12155" s="37"/>
      <c r="F12155" s="37"/>
      <c r="G12155" s="38"/>
      <c r="H12155" s="37"/>
      <c r="I12155" s="41"/>
      <c r="J12155" s="41"/>
      <c r="K12155" s="37"/>
      <c r="L12155" s="37"/>
      <c r="M12155" s="37"/>
      <c r="N12155" s="37"/>
      <c r="O12155" s="38"/>
    </row>
    <row r="12156" spans="2:15" x14ac:dyDescent="0.4">
      <c r="B12156" s="63"/>
      <c r="C12156" s="37"/>
      <c r="D12156" s="37"/>
      <c r="E12156" s="37"/>
      <c r="F12156" s="37"/>
      <c r="G12156" s="38"/>
      <c r="H12156" s="37"/>
      <c r="I12156" s="41"/>
      <c r="J12156" s="41"/>
      <c r="K12156" s="37"/>
      <c r="L12156" s="37"/>
      <c r="M12156" s="37"/>
      <c r="N12156" s="37"/>
      <c r="O12156" s="38"/>
    </row>
    <row r="12157" spans="2:15" x14ac:dyDescent="0.4">
      <c r="B12157" s="63"/>
      <c r="C12157" s="37"/>
      <c r="D12157" s="37"/>
      <c r="E12157" s="37"/>
      <c r="F12157" s="37"/>
      <c r="G12157" s="38"/>
      <c r="H12157" s="37"/>
      <c r="I12157" s="41"/>
      <c r="J12157" s="41"/>
      <c r="K12157" s="37"/>
      <c r="L12157" s="37"/>
      <c r="M12157" s="37"/>
      <c r="N12157" s="37"/>
      <c r="O12157" s="38"/>
    </row>
    <row r="12158" spans="2:15" x14ac:dyDescent="0.4">
      <c r="B12158" s="63"/>
      <c r="C12158" s="37"/>
      <c r="D12158" s="37"/>
      <c r="E12158" s="37"/>
      <c r="F12158" s="37"/>
      <c r="G12158" s="38"/>
      <c r="H12158" s="37"/>
      <c r="I12158" s="41"/>
      <c r="J12158" s="41"/>
      <c r="K12158" s="37"/>
      <c r="L12158" s="37"/>
      <c r="M12158" s="37"/>
      <c r="N12158" s="37"/>
      <c r="O12158" s="38"/>
    </row>
    <row r="12159" spans="2:15" x14ac:dyDescent="0.4">
      <c r="B12159" s="63"/>
      <c r="C12159" s="37"/>
      <c r="D12159" s="37"/>
      <c r="E12159" s="37"/>
      <c r="F12159" s="37"/>
      <c r="G12159" s="38"/>
      <c r="H12159" s="37"/>
      <c r="I12159" s="41"/>
      <c r="J12159" s="41"/>
      <c r="K12159" s="37"/>
      <c r="L12159" s="37"/>
      <c r="M12159" s="37"/>
      <c r="N12159" s="37"/>
      <c r="O12159" s="38"/>
    </row>
    <row r="12160" spans="2:15" x14ac:dyDescent="0.4">
      <c r="B12160" s="63"/>
      <c r="C12160" s="37"/>
      <c r="D12160" s="37"/>
      <c r="E12160" s="37"/>
      <c r="F12160" s="37"/>
      <c r="G12160" s="38"/>
      <c r="H12160" s="37"/>
      <c r="I12160" s="41"/>
      <c r="J12160" s="41"/>
      <c r="K12160" s="37"/>
      <c r="L12160" s="37"/>
      <c r="M12160" s="37"/>
      <c r="N12160" s="37"/>
      <c r="O12160" s="38"/>
    </row>
    <row r="12161" spans="2:15" x14ac:dyDescent="0.4">
      <c r="B12161" s="63"/>
      <c r="C12161" s="37"/>
      <c r="D12161" s="37"/>
      <c r="E12161" s="37"/>
      <c r="F12161" s="37"/>
      <c r="G12161" s="38"/>
      <c r="H12161" s="37"/>
      <c r="I12161" s="41"/>
      <c r="J12161" s="41"/>
      <c r="K12161" s="37"/>
      <c r="L12161" s="37"/>
      <c r="M12161" s="37"/>
      <c r="N12161" s="37"/>
      <c r="O12161" s="38"/>
    </row>
    <row r="12162" spans="2:15" x14ac:dyDescent="0.4">
      <c r="B12162" s="63"/>
      <c r="C12162" s="37"/>
      <c r="D12162" s="37"/>
      <c r="E12162" s="37"/>
      <c r="F12162" s="37"/>
      <c r="G12162" s="38"/>
      <c r="H12162" s="37"/>
      <c r="I12162" s="41"/>
      <c r="J12162" s="41"/>
      <c r="K12162" s="37"/>
      <c r="L12162" s="37"/>
      <c r="M12162" s="37"/>
      <c r="N12162" s="37"/>
      <c r="O12162" s="38"/>
    </row>
    <row r="12163" spans="2:15" x14ac:dyDescent="0.4">
      <c r="B12163" s="63"/>
      <c r="C12163" s="37"/>
      <c r="D12163" s="37"/>
      <c r="E12163" s="37"/>
      <c r="F12163" s="37"/>
      <c r="G12163" s="38"/>
      <c r="H12163" s="37"/>
      <c r="I12163" s="41"/>
      <c r="J12163" s="41"/>
      <c r="K12163" s="37"/>
      <c r="L12163" s="37"/>
      <c r="M12163" s="37"/>
      <c r="N12163" s="37"/>
      <c r="O12163" s="38"/>
    </row>
    <row r="12164" spans="2:15" x14ac:dyDescent="0.4">
      <c r="B12164" s="63"/>
      <c r="C12164" s="37"/>
      <c r="D12164" s="37"/>
      <c r="E12164" s="37"/>
      <c r="F12164" s="37"/>
      <c r="G12164" s="38"/>
      <c r="H12164" s="37"/>
      <c r="I12164" s="41"/>
      <c r="J12164" s="41"/>
      <c r="K12164" s="37"/>
      <c r="L12164" s="37"/>
      <c r="M12164" s="37"/>
      <c r="N12164" s="37"/>
      <c r="O12164" s="38"/>
    </row>
    <row r="12165" spans="2:15" x14ac:dyDescent="0.4">
      <c r="B12165" s="63"/>
      <c r="C12165" s="37"/>
      <c r="D12165" s="37"/>
      <c r="E12165" s="37"/>
      <c r="F12165" s="37"/>
      <c r="G12165" s="38"/>
      <c r="H12165" s="37"/>
      <c r="I12165" s="41"/>
      <c r="J12165" s="41"/>
      <c r="K12165" s="37"/>
      <c r="L12165" s="37"/>
      <c r="M12165" s="37"/>
      <c r="N12165" s="37"/>
      <c r="O12165" s="38"/>
    </row>
    <row r="12166" spans="2:15" x14ac:dyDescent="0.4">
      <c r="B12166" s="63"/>
      <c r="C12166" s="37"/>
      <c r="D12166" s="37"/>
      <c r="E12166" s="37"/>
      <c r="F12166" s="37"/>
      <c r="G12166" s="38"/>
      <c r="H12166" s="37"/>
      <c r="I12166" s="41"/>
      <c r="J12166" s="41"/>
      <c r="K12166" s="37"/>
      <c r="L12166" s="37"/>
      <c r="M12166" s="37"/>
      <c r="N12166" s="37"/>
      <c r="O12166" s="38"/>
    </row>
    <row r="12167" spans="2:15" x14ac:dyDescent="0.4">
      <c r="B12167" s="63"/>
      <c r="C12167" s="37"/>
      <c r="D12167" s="37"/>
      <c r="E12167" s="37"/>
      <c r="F12167" s="37"/>
      <c r="G12167" s="38"/>
      <c r="H12167" s="37"/>
      <c r="I12167" s="41"/>
      <c r="J12167" s="41"/>
      <c r="K12167" s="37"/>
      <c r="L12167" s="37"/>
      <c r="M12167" s="37"/>
      <c r="N12167" s="37"/>
      <c r="O12167" s="38"/>
    </row>
    <row r="12168" spans="2:15" x14ac:dyDescent="0.4">
      <c r="B12168" s="63"/>
      <c r="C12168" s="37"/>
      <c r="D12168" s="37"/>
      <c r="E12168" s="37"/>
      <c r="F12168" s="37"/>
      <c r="G12168" s="38"/>
      <c r="H12168" s="37"/>
      <c r="I12168" s="41"/>
      <c r="J12168" s="41"/>
      <c r="K12168" s="37"/>
      <c r="L12168" s="37"/>
      <c r="M12168" s="37"/>
      <c r="N12168" s="37"/>
      <c r="O12168" s="38"/>
    </row>
    <row r="12169" spans="2:15" x14ac:dyDescent="0.4">
      <c r="B12169" s="63"/>
      <c r="C12169" s="37"/>
      <c r="D12169" s="37"/>
      <c r="E12169" s="37"/>
      <c r="F12169" s="37"/>
      <c r="G12169" s="38"/>
      <c r="H12169" s="37"/>
      <c r="I12169" s="41"/>
      <c r="J12169" s="41"/>
      <c r="K12169" s="37"/>
      <c r="L12169" s="37"/>
      <c r="M12169" s="37"/>
      <c r="N12169" s="37"/>
      <c r="O12169" s="38"/>
    </row>
    <row r="12170" spans="2:15" x14ac:dyDescent="0.4">
      <c r="B12170" s="63"/>
      <c r="C12170" s="37"/>
      <c r="D12170" s="37"/>
      <c r="E12170" s="37"/>
      <c r="F12170" s="37"/>
      <c r="G12170" s="38"/>
      <c r="H12170" s="37"/>
      <c r="I12170" s="41"/>
      <c r="J12170" s="41"/>
      <c r="K12170" s="37"/>
      <c r="L12170" s="37"/>
      <c r="M12170" s="37"/>
      <c r="N12170" s="37"/>
      <c r="O12170" s="38"/>
    </row>
    <row r="12171" spans="2:15" x14ac:dyDescent="0.4">
      <c r="B12171" s="63"/>
      <c r="C12171" s="37"/>
      <c r="D12171" s="37"/>
      <c r="E12171" s="37"/>
      <c r="F12171" s="37"/>
      <c r="G12171" s="38"/>
      <c r="H12171" s="37"/>
      <c r="I12171" s="41"/>
      <c r="J12171" s="41"/>
      <c r="K12171" s="37"/>
      <c r="L12171" s="37"/>
      <c r="M12171" s="37"/>
      <c r="N12171" s="37"/>
      <c r="O12171" s="38"/>
    </row>
    <row r="12172" spans="2:15" x14ac:dyDescent="0.4">
      <c r="B12172" s="63"/>
      <c r="C12172" s="37"/>
      <c r="D12172" s="37"/>
      <c r="E12172" s="37"/>
      <c r="F12172" s="37"/>
      <c r="G12172" s="38"/>
      <c r="H12172" s="37"/>
      <c r="I12172" s="41"/>
      <c r="J12172" s="41"/>
      <c r="K12172" s="37"/>
      <c r="L12172" s="37"/>
      <c r="M12172" s="37"/>
      <c r="N12172" s="37"/>
      <c r="O12172" s="38"/>
    </row>
    <row r="12173" spans="2:15" x14ac:dyDescent="0.4">
      <c r="B12173" s="63"/>
      <c r="C12173" s="37"/>
      <c r="D12173" s="37"/>
      <c r="E12173" s="37"/>
      <c r="F12173" s="37"/>
      <c r="G12173" s="38"/>
      <c r="H12173" s="37"/>
      <c r="I12173" s="41"/>
      <c r="J12173" s="41"/>
      <c r="K12173" s="37"/>
      <c r="L12173" s="37"/>
      <c r="M12173" s="37"/>
      <c r="N12173" s="37"/>
      <c r="O12173" s="38"/>
    </row>
    <row r="12174" spans="2:15" x14ac:dyDescent="0.4">
      <c r="B12174" s="63"/>
      <c r="C12174" s="37"/>
      <c r="D12174" s="37"/>
      <c r="E12174" s="37"/>
      <c r="F12174" s="37"/>
      <c r="G12174" s="38"/>
      <c r="H12174" s="37"/>
      <c r="I12174" s="41"/>
      <c r="J12174" s="41"/>
      <c r="K12174" s="37"/>
      <c r="L12174" s="37"/>
      <c r="M12174" s="37"/>
      <c r="N12174" s="37"/>
      <c r="O12174" s="38"/>
    </row>
    <row r="12175" spans="2:15" x14ac:dyDescent="0.4">
      <c r="B12175" s="63"/>
      <c r="C12175" s="37"/>
      <c r="D12175" s="37"/>
      <c r="E12175" s="37"/>
      <c r="F12175" s="37"/>
      <c r="G12175" s="38"/>
      <c r="H12175" s="37"/>
      <c r="I12175" s="41"/>
      <c r="J12175" s="41"/>
      <c r="K12175" s="37"/>
      <c r="L12175" s="37"/>
      <c r="M12175" s="37"/>
      <c r="N12175" s="37"/>
      <c r="O12175" s="38"/>
    </row>
    <row r="12176" spans="2:15" x14ac:dyDescent="0.4">
      <c r="B12176" s="63"/>
      <c r="C12176" s="37"/>
      <c r="D12176" s="37"/>
      <c r="E12176" s="37"/>
      <c r="F12176" s="37"/>
      <c r="G12176" s="38"/>
      <c r="H12176" s="37"/>
      <c r="I12176" s="41"/>
      <c r="J12176" s="41"/>
      <c r="K12176" s="37"/>
      <c r="L12176" s="37"/>
      <c r="M12176" s="37"/>
      <c r="N12176" s="37"/>
      <c r="O12176" s="38"/>
    </row>
    <row r="12177" spans="2:15" x14ac:dyDescent="0.4">
      <c r="B12177" s="63"/>
      <c r="C12177" s="37"/>
      <c r="D12177" s="37"/>
      <c r="E12177" s="37"/>
      <c r="F12177" s="37"/>
      <c r="G12177" s="38"/>
      <c r="H12177" s="37"/>
      <c r="I12177" s="41"/>
      <c r="J12177" s="41"/>
      <c r="K12177" s="37"/>
      <c r="L12177" s="37"/>
      <c r="M12177" s="37"/>
      <c r="N12177" s="37"/>
      <c r="O12177" s="38"/>
    </row>
    <row r="12178" spans="2:15" x14ac:dyDescent="0.4">
      <c r="B12178" s="63"/>
      <c r="C12178" s="37"/>
      <c r="D12178" s="37"/>
      <c r="E12178" s="37"/>
      <c r="F12178" s="37"/>
      <c r="G12178" s="38"/>
      <c r="H12178" s="37"/>
      <c r="I12178" s="41"/>
      <c r="J12178" s="41"/>
      <c r="K12178" s="37"/>
      <c r="L12178" s="37"/>
      <c r="M12178" s="37"/>
      <c r="N12178" s="37"/>
      <c r="O12178" s="38"/>
    </row>
    <row r="12179" spans="2:15" x14ac:dyDescent="0.4">
      <c r="B12179" s="63"/>
      <c r="C12179" s="37"/>
      <c r="D12179" s="37"/>
      <c r="E12179" s="37"/>
      <c r="F12179" s="37"/>
      <c r="G12179" s="38"/>
      <c r="H12179" s="37"/>
      <c r="I12179" s="41"/>
      <c r="J12179" s="41"/>
      <c r="K12179" s="37"/>
      <c r="L12179" s="37"/>
      <c r="M12179" s="37"/>
      <c r="N12179" s="37"/>
      <c r="O12179" s="38"/>
    </row>
    <row r="12180" spans="2:15" x14ac:dyDescent="0.4">
      <c r="B12180" s="63"/>
      <c r="C12180" s="37"/>
      <c r="D12180" s="37"/>
      <c r="E12180" s="37"/>
      <c r="F12180" s="37"/>
      <c r="G12180" s="38"/>
      <c r="H12180" s="37"/>
      <c r="I12180" s="41"/>
      <c r="J12180" s="41"/>
      <c r="K12180" s="37"/>
      <c r="L12180" s="37"/>
      <c r="M12180" s="37"/>
      <c r="N12180" s="37"/>
      <c r="O12180" s="38"/>
    </row>
    <row r="12181" spans="2:15" x14ac:dyDescent="0.4">
      <c r="B12181" s="63"/>
      <c r="C12181" s="37"/>
      <c r="D12181" s="37"/>
      <c r="E12181" s="37"/>
      <c r="F12181" s="37"/>
      <c r="G12181" s="38"/>
      <c r="H12181" s="37"/>
      <c r="I12181" s="41"/>
      <c r="J12181" s="41"/>
      <c r="K12181" s="37"/>
      <c r="L12181" s="37"/>
      <c r="M12181" s="37"/>
      <c r="N12181" s="37"/>
      <c r="O12181" s="38"/>
    </row>
    <row r="12182" spans="2:15" x14ac:dyDescent="0.4">
      <c r="B12182" s="63"/>
      <c r="C12182" s="37"/>
      <c r="D12182" s="37"/>
      <c r="E12182" s="37"/>
      <c r="F12182" s="37"/>
      <c r="G12182" s="38"/>
      <c r="H12182" s="37"/>
      <c r="I12182" s="41"/>
      <c r="J12182" s="41"/>
      <c r="K12182" s="37"/>
      <c r="L12182" s="37"/>
      <c r="M12182" s="37"/>
      <c r="N12182" s="37"/>
      <c r="O12182" s="38"/>
    </row>
    <row r="12183" spans="2:15" x14ac:dyDescent="0.4">
      <c r="B12183" s="63"/>
      <c r="C12183" s="37"/>
      <c r="D12183" s="37"/>
      <c r="E12183" s="37"/>
      <c r="F12183" s="37"/>
      <c r="G12183" s="38"/>
      <c r="H12183" s="37"/>
      <c r="I12183" s="41"/>
      <c r="J12183" s="41"/>
      <c r="K12183" s="37"/>
      <c r="L12183" s="37"/>
      <c r="M12183" s="37"/>
      <c r="N12183" s="37"/>
      <c r="O12183" s="38"/>
    </row>
    <row r="12184" spans="2:15" x14ac:dyDescent="0.4">
      <c r="B12184" s="63"/>
      <c r="C12184" s="37"/>
      <c r="D12184" s="37"/>
      <c r="E12184" s="37"/>
      <c r="F12184" s="37"/>
      <c r="G12184" s="38"/>
      <c r="H12184" s="37"/>
      <c r="I12184" s="41"/>
      <c r="J12184" s="41"/>
      <c r="K12184" s="37"/>
      <c r="L12184" s="37"/>
      <c r="M12184" s="37"/>
      <c r="N12184" s="37"/>
      <c r="O12184" s="38"/>
    </row>
    <row r="12185" spans="2:15" x14ac:dyDescent="0.4">
      <c r="B12185" s="63"/>
      <c r="C12185" s="37"/>
      <c r="D12185" s="37"/>
      <c r="E12185" s="37"/>
      <c r="F12185" s="37"/>
      <c r="G12185" s="38"/>
      <c r="H12185" s="37"/>
      <c r="I12185" s="41"/>
      <c r="J12185" s="41"/>
      <c r="K12185" s="37"/>
      <c r="L12185" s="37"/>
      <c r="M12185" s="37"/>
      <c r="N12185" s="37"/>
      <c r="O12185" s="38"/>
    </row>
    <row r="12186" spans="2:15" x14ac:dyDescent="0.4">
      <c r="B12186" s="63"/>
      <c r="C12186" s="37"/>
      <c r="D12186" s="37"/>
      <c r="E12186" s="37"/>
      <c r="F12186" s="37"/>
      <c r="G12186" s="38"/>
      <c r="H12186" s="37"/>
      <c r="I12186" s="41"/>
      <c r="J12186" s="41"/>
      <c r="K12186" s="37"/>
      <c r="L12186" s="37"/>
      <c r="M12186" s="37"/>
      <c r="N12186" s="37"/>
      <c r="O12186" s="38"/>
    </row>
    <row r="12187" spans="2:15" x14ac:dyDescent="0.4">
      <c r="B12187" s="63"/>
      <c r="C12187" s="37"/>
      <c r="D12187" s="37"/>
      <c r="E12187" s="37"/>
      <c r="F12187" s="37"/>
      <c r="G12187" s="38"/>
      <c r="H12187" s="37"/>
      <c r="I12187" s="41"/>
      <c r="J12187" s="41"/>
      <c r="K12187" s="37"/>
      <c r="L12187" s="37"/>
      <c r="M12187" s="37"/>
      <c r="N12187" s="37"/>
      <c r="O12187" s="38"/>
    </row>
    <row r="12188" spans="2:15" x14ac:dyDescent="0.4">
      <c r="B12188" s="63"/>
      <c r="C12188" s="37"/>
      <c r="D12188" s="37"/>
      <c r="E12188" s="37"/>
      <c r="F12188" s="37"/>
      <c r="G12188" s="38"/>
      <c r="H12188" s="37"/>
      <c r="I12188" s="41"/>
      <c r="J12188" s="41"/>
      <c r="K12188" s="37"/>
      <c r="L12188" s="37"/>
      <c r="M12188" s="37"/>
      <c r="N12188" s="37"/>
      <c r="O12188" s="38"/>
    </row>
    <row r="12189" spans="2:15" x14ac:dyDescent="0.4">
      <c r="B12189" s="63"/>
      <c r="C12189" s="37"/>
      <c r="D12189" s="37"/>
      <c r="E12189" s="37"/>
      <c r="F12189" s="37"/>
      <c r="G12189" s="38"/>
      <c r="H12189" s="37"/>
      <c r="I12189" s="41"/>
      <c r="J12189" s="41"/>
      <c r="K12189" s="37"/>
      <c r="L12189" s="37"/>
      <c r="M12189" s="37"/>
      <c r="N12189" s="37"/>
      <c r="O12189" s="38"/>
    </row>
    <row r="12190" spans="2:15" x14ac:dyDescent="0.4">
      <c r="B12190" s="63"/>
      <c r="C12190" s="37"/>
      <c r="D12190" s="37"/>
      <c r="E12190" s="37"/>
      <c r="F12190" s="37"/>
      <c r="G12190" s="38"/>
      <c r="H12190" s="37"/>
      <c r="I12190" s="41"/>
      <c r="J12190" s="41"/>
      <c r="K12190" s="37"/>
      <c r="L12190" s="37"/>
      <c r="M12190" s="37"/>
      <c r="N12190" s="37"/>
      <c r="O12190" s="38"/>
    </row>
    <row r="12191" spans="2:15" x14ac:dyDescent="0.4">
      <c r="B12191" s="63"/>
      <c r="C12191" s="37"/>
      <c r="D12191" s="37"/>
      <c r="E12191" s="37"/>
      <c r="F12191" s="37"/>
      <c r="G12191" s="38"/>
      <c r="H12191" s="37"/>
      <c r="I12191" s="41"/>
      <c r="J12191" s="41"/>
      <c r="K12191" s="37"/>
      <c r="L12191" s="37"/>
      <c r="M12191" s="37"/>
      <c r="N12191" s="37"/>
      <c r="O12191" s="38"/>
    </row>
    <row r="12192" spans="2:15" x14ac:dyDescent="0.4">
      <c r="B12192" s="63"/>
      <c r="C12192" s="37"/>
      <c r="D12192" s="37"/>
      <c r="E12192" s="37"/>
      <c r="F12192" s="37"/>
      <c r="G12192" s="38"/>
      <c r="H12192" s="37"/>
      <c r="I12192" s="41"/>
      <c r="J12192" s="41"/>
      <c r="K12192" s="37"/>
      <c r="L12192" s="37"/>
      <c r="M12192" s="37"/>
      <c r="N12192" s="37"/>
      <c r="O12192" s="38"/>
    </row>
    <row r="12193" spans="2:15" x14ac:dyDescent="0.4">
      <c r="B12193" s="63"/>
      <c r="C12193" s="37"/>
      <c r="D12193" s="37"/>
      <c r="E12193" s="37"/>
      <c r="F12193" s="37"/>
      <c r="G12193" s="38"/>
      <c r="H12193" s="37"/>
      <c r="I12193" s="41"/>
      <c r="J12193" s="41"/>
      <c r="K12193" s="37"/>
      <c r="L12193" s="37"/>
      <c r="M12193" s="37"/>
      <c r="N12193" s="37"/>
      <c r="O12193" s="38"/>
    </row>
    <row r="12194" spans="2:15" x14ac:dyDescent="0.4">
      <c r="B12194" s="63"/>
      <c r="C12194" s="37"/>
      <c r="D12194" s="37"/>
      <c r="E12194" s="37"/>
      <c r="F12194" s="37"/>
      <c r="G12194" s="38"/>
      <c r="H12194" s="37"/>
      <c r="I12194" s="41"/>
      <c r="J12194" s="41"/>
      <c r="K12194" s="37"/>
      <c r="L12194" s="37"/>
      <c r="M12194" s="37"/>
      <c r="N12194" s="37"/>
      <c r="O12194" s="38"/>
    </row>
    <row r="12195" spans="2:15" x14ac:dyDescent="0.4">
      <c r="B12195" s="63"/>
      <c r="C12195" s="37"/>
      <c r="D12195" s="37"/>
      <c r="E12195" s="37"/>
      <c r="F12195" s="37"/>
      <c r="G12195" s="38"/>
      <c r="H12195" s="37"/>
      <c r="I12195" s="41"/>
      <c r="J12195" s="41"/>
      <c r="K12195" s="37"/>
      <c r="L12195" s="37"/>
      <c r="M12195" s="37"/>
      <c r="N12195" s="37"/>
      <c r="O12195" s="38"/>
    </row>
    <row r="12196" spans="2:15" x14ac:dyDescent="0.4">
      <c r="B12196" s="63"/>
      <c r="C12196" s="37"/>
      <c r="D12196" s="37"/>
      <c r="E12196" s="37"/>
      <c r="F12196" s="37"/>
      <c r="G12196" s="38"/>
      <c r="H12196" s="37"/>
      <c r="I12196" s="41"/>
      <c r="J12196" s="41"/>
      <c r="K12196" s="37"/>
      <c r="L12196" s="37"/>
      <c r="M12196" s="37"/>
      <c r="N12196" s="37"/>
      <c r="O12196" s="38"/>
    </row>
    <row r="12197" spans="2:15" x14ac:dyDescent="0.4">
      <c r="B12197" s="63"/>
      <c r="C12197" s="37"/>
      <c r="D12197" s="37"/>
      <c r="E12197" s="37"/>
      <c r="F12197" s="37"/>
      <c r="G12197" s="38"/>
      <c r="H12197" s="37"/>
      <c r="I12197" s="41"/>
      <c r="J12197" s="41"/>
      <c r="K12197" s="37"/>
      <c r="L12197" s="37"/>
      <c r="M12197" s="37"/>
      <c r="N12197" s="37"/>
      <c r="O12197" s="38"/>
    </row>
    <row r="12198" spans="2:15" x14ac:dyDescent="0.4">
      <c r="B12198" s="63"/>
      <c r="C12198" s="37"/>
      <c r="D12198" s="37"/>
      <c r="E12198" s="37"/>
      <c r="F12198" s="37"/>
      <c r="G12198" s="38"/>
      <c r="H12198" s="37"/>
      <c r="I12198" s="41"/>
      <c r="J12198" s="41"/>
      <c r="K12198" s="37"/>
      <c r="L12198" s="37"/>
      <c r="M12198" s="37"/>
      <c r="N12198" s="37"/>
      <c r="O12198" s="38"/>
    </row>
    <row r="12199" spans="2:15" x14ac:dyDescent="0.4">
      <c r="B12199" s="63"/>
      <c r="C12199" s="37"/>
      <c r="D12199" s="37"/>
      <c r="E12199" s="37"/>
      <c r="F12199" s="37"/>
      <c r="G12199" s="38"/>
      <c r="H12199" s="37"/>
      <c r="I12199" s="41"/>
      <c r="J12199" s="41"/>
      <c r="K12199" s="37"/>
      <c r="L12199" s="37"/>
      <c r="M12199" s="37"/>
      <c r="N12199" s="37"/>
      <c r="O12199" s="38"/>
    </row>
    <row r="12200" spans="2:15" x14ac:dyDescent="0.4">
      <c r="B12200" s="63"/>
      <c r="C12200" s="37"/>
      <c r="D12200" s="37"/>
      <c r="E12200" s="37"/>
      <c r="F12200" s="37"/>
      <c r="G12200" s="38"/>
      <c r="H12200" s="37"/>
      <c r="I12200" s="41"/>
      <c r="J12200" s="41"/>
      <c r="K12200" s="37"/>
      <c r="L12200" s="37"/>
      <c r="M12200" s="37"/>
      <c r="N12200" s="37"/>
      <c r="O12200" s="38"/>
    </row>
    <row r="12201" spans="2:15" x14ac:dyDescent="0.4">
      <c r="B12201" s="63"/>
      <c r="C12201" s="37"/>
      <c r="D12201" s="37"/>
      <c r="E12201" s="37"/>
      <c r="F12201" s="37"/>
      <c r="G12201" s="38"/>
      <c r="H12201" s="37"/>
      <c r="I12201" s="41"/>
      <c r="J12201" s="41"/>
      <c r="K12201" s="37"/>
      <c r="L12201" s="37"/>
      <c r="M12201" s="37"/>
      <c r="N12201" s="37"/>
      <c r="O12201" s="38"/>
    </row>
    <row r="12202" spans="2:15" x14ac:dyDescent="0.4">
      <c r="B12202" s="63"/>
      <c r="C12202" s="37"/>
      <c r="D12202" s="37"/>
      <c r="E12202" s="37"/>
      <c r="F12202" s="37"/>
      <c r="G12202" s="38"/>
      <c r="H12202" s="37"/>
      <c r="I12202" s="41"/>
      <c r="J12202" s="41"/>
      <c r="K12202" s="37"/>
      <c r="L12202" s="37"/>
      <c r="M12202" s="37"/>
      <c r="N12202" s="37"/>
      <c r="O12202" s="38"/>
    </row>
    <row r="12203" spans="2:15" x14ac:dyDescent="0.4">
      <c r="B12203" s="63"/>
      <c r="C12203" s="37"/>
      <c r="D12203" s="37"/>
      <c r="E12203" s="37"/>
      <c r="F12203" s="37"/>
      <c r="G12203" s="38"/>
      <c r="H12203" s="37"/>
      <c r="I12203" s="41"/>
      <c r="J12203" s="41"/>
      <c r="K12203" s="37"/>
      <c r="L12203" s="37"/>
      <c r="M12203" s="37"/>
      <c r="N12203" s="37"/>
      <c r="O12203" s="38"/>
    </row>
    <row r="12204" spans="2:15" x14ac:dyDescent="0.4">
      <c r="B12204" s="63"/>
      <c r="C12204" s="37"/>
      <c r="D12204" s="37"/>
      <c r="E12204" s="37"/>
      <c r="F12204" s="37"/>
      <c r="G12204" s="38"/>
      <c r="H12204" s="37"/>
      <c r="I12204" s="41"/>
      <c r="J12204" s="41"/>
      <c r="K12204" s="37"/>
      <c r="L12204" s="37"/>
      <c r="M12204" s="37"/>
      <c r="N12204" s="37"/>
      <c r="O12204" s="38"/>
    </row>
    <row r="12205" spans="2:15" x14ac:dyDescent="0.4">
      <c r="B12205" s="63"/>
      <c r="C12205" s="37"/>
      <c r="D12205" s="37"/>
      <c r="E12205" s="37"/>
      <c r="F12205" s="37"/>
      <c r="G12205" s="38"/>
      <c r="H12205" s="37"/>
      <c r="I12205" s="41"/>
      <c r="J12205" s="41"/>
      <c r="K12205" s="37"/>
      <c r="L12205" s="37"/>
      <c r="M12205" s="37"/>
      <c r="N12205" s="37"/>
      <c r="O12205" s="38"/>
    </row>
    <row r="12206" spans="2:15" x14ac:dyDescent="0.4">
      <c r="B12206" s="63"/>
      <c r="C12206" s="37"/>
      <c r="D12206" s="37"/>
      <c r="E12206" s="37"/>
      <c r="F12206" s="37"/>
      <c r="G12206" s="38"/>
      <c r="H12206" s="37"/>
      <c r="I12206" s="41"/>
      <c r="J12206" s="41"/>
      <c r="K12206" s="37"/>
      <c r="L12206" s="37"/>
      <c r="M12206" s="37"/>
      <c r="N12206" s="37"/>
      <c r="O12206" s="38"/>
    </row>
    <row r="12207" spans="2:15" x14ac:dyDescent="0.4">
      <c r="B12207" s="63"/>
      <c r="C12207" s="37"/>
      <c r="D12207" s="37"/>
      <c r="E12207" s="37"/>
      <c r="F12207" s="37"/>
      <c r="G12207" s="38"/>
      <c r="H12207" s="37"/>
      <c r="I12207" s="41"/>
      <c r="J12207" s="41"/>
      <c r="K12207" s="37"/>
      <c r="L12207" s="37"/>
      <c r="M12207" s="37"/>
      <c r="N12207" s="37"/>
      <c r="O12207" s="38"/>
    </row>
    <row r="12208" spans="2:15" x14ac:dyDescent="0.4">
      <c r="B12208" s="63"/>
      <c r="C12208" s="37"/>
      <c r="D12208" s="37"/>
      <c r="E12208" s="37"/>
      <c r="F12208" s="37"/>
      <c r="G12208" s="38"/>
      <c r="H12208" s="37"/>
      <c r="I12208" s="41"/>
      <c r="J12208" s="41"/>
      <c r="K12208" s="37"/>
      <c r="L12208" s="37"/>
      <c r="M12208" s="37"/>
      <c r="N12208" s="37"/>
      <c r="O12208" s="38"/>
    </row>
    <row r="12209" spans="2:15" x14ac:dyDescent="0.4">
      <c r="B12209" s="63"/>
      <c r="C12209" s="37"/>
      <c r="D12209" s="37"/>
      <c r="E12209" s="37"/>
      <c r="F12209" s="37"/>
      <c r="G12209" s="38"/>
      <c r="H12209" s="37"/>
      <c r="I12209" s="41"/>
      <c r="J12209" s="41"/>
      <c r="K12209" s="37"/>
      <c r="L12209" s="37"/>
      <c r="M12209" s="37"/>
      <c r="N12209" s="37"/>
      <c r="O12209" s="38"/>
    </row>
    <row r="12210" spans="2:15" x14ac:dyDescent="0.4">
      <c r="B12210" s="63"/>
      <c r="C12210" s="37"/>
      <c r="D12210" s="37"/>
      <c r="E12210" s="37"/>
      <c r="F12210" s="37"/>
      <c r="G12210" s="38"/>
      <c r="H12210" s="37"/>
      <c r="I12210" s="41"/>
      <c r="J12210" s="41"/>
      <c r="K12210" s="37"/>
      <c r="L12210" s="37"/>
      <c r="M12210" s="37"/>
      <c r="N12210" s="37"/>
      <c r="O12210" s="38"/>
    </row>
    <row r="12211" spans="2:15" x14ac:dyDescent="0.4">
      <c r="B12211" s="63"/>
      <c r="C12211" s="37"/>
      <c r="D12211" s="37"/>
      <c r="E12211" s="37"/>
      <c r="F12211" s="37"/>
      <c r="G12211" s="38"/>
      <c r="H12211" s="37"/>
      <c r="I12211" s="41"/>
      <c r="J12211" s="41"/>
      <c r="K12211" s="37"/>
      <c r="L12211" s="37"/>
      <c r="M12211" s="37"/>
      <c r="N12211" s="37"/>
      <c r="O12211" s="38"/>
    </row>
    <row r="12212" spans="2:15" x14ac:dyDescent="0.4">
      <c r="B12212" s="63"/>
      <c r="C12212" s="37"/>
      <c r="D12212" s="37"/>
      <c r="E12212" s="37"/>
      <c r="F12212" s="37"/>
      <c r="G12212" s="38"/>
      <c r="H12212" s="37"/>
      <c r="I12212" s="41"/>
      <c r="J12212" s="41"/>
      <c r="K12212" s="37"/>
      <c r="L12212" s="37"/>
      <c r="M12212" s="37"/>
      <c r="N12212" s="37"/>
      <c r="O12212" s="38"/>
    </row>
    <row r="12213" spans="2:15" x14ac:dyDescent="0.4">
      <c r="B12213" s="63"/>
      <c r="C12213" s="37"/>
      <c r="D12213" s="37"/>
      <c r="E12213" s="37"/>
      <c r="F12213" s="37"/>
      <c r="G12213" s="38"/>
      <c r="H12213" s="37"/>
      <c r="I12213" s="41"/>
      <c r="J12213" s="41"/>
      <c r="K12213" s="37"/>
      <c r="L12213" s="37"/>
      <c r="M12213" s="37"/>
      <c r="N12213" s="37"/>
      <c r="O12213" s="38"/>
    </row>
    <row r="12214" spans="2:15" x14ac:dyDescent="0.4">
      <c r="B12214" s="63"/>
      <c r="C12214" s="37"/>
      <c r="D12214" s="37"/>
      <c r="E12214" s="37"/>
      <c r="F12214" s="37"/>
      <c r="G12214" s="38"/>
      <c r="H12214" s="37"/>
      <c r="I12214" s="41"/>
      <c r="J12214" s="41"/>
      <c r="K12214" s="37"/>
      <c r="L12214" s="37"/>
      <c r="M12214" s="37"/>
      <c r="N12214" s="37"/>
      <c r="O12214" s="38"/>
    </row>
    <row r="12215" spans="2:15" x14ac:dyDescent="0.4">
      <c r="B12215" s="63"/>
      <c r="C12215" s="37"/>
      <c r="D12215" s="37"/>
      <c r="E12215" s="37"/>
      <c r="F12215" s="37"/>
      <c r="G12215" s="38"/>
      <c r="H12215" s="37"/>
      <c r="I12215" s="41"/>
      <c r="J12215" s="41"/>
      <c r="K12215" s="37"/>
      <c r="L12215" s="37"/>
      <c r="M12215" s="37"/>
      <c r="N12215" s="37"/>
      <c r="O12215" s="38"/>
    </row>
    <row r="12216" spans="2:15" x14ac:dyDescent="0.4">
      <c r="B12216" s="63"/>
      <c r="C12216" s="37"/>
      <c r="D12216" s="37"/>
      <c r="E12216" s="37"/>
      <c r="F12216" s="37"/>
      <c r="G12216" s="38"/>
      <c r="H12216" s="37"/>
      <c r="I12216" s="41"/>
      <c r="J12216" s="41"/>
      <c r="K12216" s="37"/>
      <c r="L12216" s="37"/>
      <c r="M12216" s="37"/>
      <c r="N12216" s="37"/>
      <c r="O12216" s="38"/>
    </row>
    <row r="12217" spans="2:15" x14ac:dyDescent="0.4">
      <c r="B12217" s="63"/>
      <c r="C12217" s="37"/>
      <c r="D12217" s="37"/>
      <c r="E12217" s="37"/>
      <c r="F12217" s="37"/>
      <c r="G12217" s="38"/>
      <c r="H12217" s="37"/>
      <c r="I12217" s="41"/>
      <c r="J12217" s="41"/>
      <c r="K12217" s="37"/>
      <c r="L12217" s="37"/>
      <c r="M12217" s="37"/>
      <c r="N12217" s="37"/>
      <c r="O12217" s="38"/>
    </row>
    <row r="12218" spans="2:15" x14ac:dyDescent="0.4">
      <c r="B12218" s="63"/>
      <c r="C12218" s="37"/>
      <c r="D12218" s="37"/>
      <c r="E12218" s="37"/>
      <c r="F12218" s="37"/>
      <c r="G12218" s="38"/>
      <c r="H12218" s="37"/>
      <c r="I12218" s="41"/>
      <c r="J12218" s="41"/>
      <c r="K12218" s="37"/>
      <c r="L12218" s="37"/>
      <c r="M12218" s="37"/>
      <c r="N12218" s="37"/>
      <c r="O12218" s="38"/>
    </row>
    <row r="12219" spans="2:15" x14ac:dyDescent="0.4">
      <c r="B12219" s="63"/>
      <c r="C12219" s="37"/>
      <c r="D12219" s="37"/>
      <c r="E12219" s="37"/>
      <c r="F12219" s="37"/>
      <c r="G12219" s="38"/>
      <c r="H12219" s="37"/>
      <c r="I12219" s="41"/>
      <c r="J12219" s="41"/>
      <c r="K12219" s="37"/>
      <c r="L12219" s="37"/>
      <c r="M12219" s="37"/>
      <c r="N12219" s="37"/>
      <c r="O12219" s="38"/>
    </row>
    <row r="12220" spans="2:15" x14ac:dyDescent="0.4">
      <c r="B12220" s="63"/>
      <c r="C12220" s="37"/>
      <c r="D12220" s="37"/>
      <c r="E12220" s="37"/>
      <c r="F12220" s="37"/>
      <c r="G12220" s="38"/>
      <c r="H12220" s="37"/>
      <c r="I12220" s="41"/>
      <c r="J12220" s="41"/>
      <c r="K12220" s="37"/>
      <c r="L12220" s="37"/>
      <c r="M12220" s="37"/>
      <c r="N12220" s="37"/>
      <c r="O12220" s="38"/>
    </row>
    <row r="12221" spans="2:15" x14ac:dyDescent="0.4">
      <c r="B12221" s="63"/>
      <c r="C12221" s="37"/>
      <c r="D12221" s="37"/>
      <c r="E12221" s="37"/>
      <c r="F12221" s="37"/>
      <c r="G12221" s="38"/>
      <c r="H12221" s="37"/>
      <c r="I12221" s="41"/>
      <c r="J12221" s="41"/>
      <c r="K12221" s="37"/>
      <c r="L12221" s="37"/>
      <c r="M12221" s="37"/>
      <c r="N12221" s="37"/>
      <c r="O12221" s="38"/>
    </row>
    <row r="12222" spans="2:15" x14ac:dyDescent="0.4">
      <c r="B12222" s="63"/>
      <c r="C12222" s="37"/>
      <c r="D12222" s="37"/>
      <c r="E12222" s="37"/>
      <c r="F12222" s="37"/>
      <c r="G12222" s="38"/>
      <c r="H12222" s="37"/>
      <c r="I12222" s="41"/>
      <c r="J12222" s="41"/>
      <c r="K12222" s="37"/>
      <c r="L12222" s="37"/>
      <c r="M12222" s="37"/>
      <c r="N12222" s="37"/>
      <c r="O12222" s="38"/>
    </row>
    <row r="12223" spans="2:15" x14ac:dyDescent="0.4">
      <c r="B12223" s="63"/>
      <c r="C12223" s="37"/>
      <c r="D12223" s="37"/>
      <c r="E12223" s="37"/>
      <c r="F12223" s="37"/>
      <c r="G12223" s="38"/>
      <c r="H12223" s="37"/>
      <c r="I12223" s="41"/>
      <c r="J12223" s="41"/>
      <c r="K12223" s="37"/>
      <c r="L12223" s="37"/>
      <c r="M12223" s="37"/>
      <c r="N12223" s="37"/>
      <c r="O12223" s="38"/>
    </row>
    <row r="12224" spans="2:15" x14ac:dyDescent="0.4">
      <c r="B12224" s="63"/>
      <c r="C12224" s="37"/>
      <c r="D12224" s="37"/>
      <c r="E12224" s="37"/>
      <c r="F12224" s="37"/>
      <c r="G12224" s="38"/>
      <c r="H12224" s="37"/>
      <c r="I12224" s="41"/>
      <c r="J12224" s="41"/>
      <c r="K12224" s="37"/>
      <c r="L12224" s="37"/>
      <c r="M12224" s="37"/>
      <c r="N12224" s="37"/>
      <c r="O12224" s="38"/>
    </row>
    <row r="12225" spans="2:15" x14ac:dyDescent="0.4">
      <c r="B12225" s="63"/>
      <c r="C12225" s="37"/>
      <c r="D12225" s="37"/>
      <c r="E12225" s="37"/>
      <c r="F12225" s="37"/>
      <c r="G12225" s="38"/>
      <c r="H12225" s="37"/>
      <c r="I12225" s="41"/>
      <c r="J12225" s="41"/>
      <c r="K12225" s="37"/>
      <c r="L12225" s="37"/>
      <c r="M12225" s="37"/>
      <c r="N12225" s="37"/>
      <c r="O12225" s="38"/>
    </row>
    <row r="12226" spans="2:15" x14ac:dyDescent="0.4">
      <c r="B12226" s="63"/>
      <c r="C12226" s="37"/>
      <c r="D12226" s="37"/>
      <c r="E12226" s="37"/>
      <c r="F12226" s="37"/>
      <c r="G12226" s="38"/>
      <c r="H12226" s="37"/>
      <c r="I12226" s="41"/>
      <c r="J12226" s="41"/>
      <c r="K12226" s="37"/>
      <c r="L12226" s="37"/>
      <c r="M12226" s="37"/>
      <c r="N12226" s="37"/>
      <c r="O12226" s="38"/>
    </row>
    <row r="12227" spans="2:15" x14ac:dyDescent="0.4">
      <c r="B12227" s="63"/>
      <c r="C12227" s="37"/>
      <c r="D12227" s="37"/>
      <c r="E12227" s="37"/>
      <c r="F12227" s="37"/>
      <c r="G12227" s="38"/>
      <c r="H12227" s="37"/>
      <c r="I12227" s="41"/>
      <c r="J12227" s="41"/>
      <c r="K12227" s="37"/>
      <c r="L12227" s="37"/>
      <c r="M12227" s="37"/>
      <c r="N12227" s="37"/>
      <c r="O12227" s="38"/>
    </row>
    <row r="12228" spans="2:15" x14ac:dyDescent="0.4">
      <c r="B12228" s="63"/>
      <c r="C12228" s="37"/>
      <c r="D12228" s="37"/>
      <c r="E12228" s="37"/>
      <c r="F12228" s="37"/>
      <c r="G12228" s="38"/>
      <c r="H12228" s="37"/>
      <c r="I12228" s="41"/>
      <c r="J12228" s="41"/>
      <c r="K12228" s="37"/>
      <c r="L12228" s="37"/>
      <c r="M12228" s="37"/>
      <c r="N12228" s="37"/>
      <c r="O12228" s="38"/>
    </row>
    <row r="12229" spans="2:15" x14ac:dyDescent="0.4">
      <c r="B12229" s="63"/>
      <c r="C12229" s="37"/>
      <c r="D12229" s="37"/>
      <c r="E12229" s="37"/>
      <c r="F12229" s="37"/>
      <c r="G12229" s="38"/>
      <c r="H12229" s="37"/>
      <c r="I12229" s="41"/>
      <c r="J12229" s="41"/>
      <c r="K12229" s="37"/>
      <c r="L12229" s="37"/>
      <c r="M12229" s="37"/>
      <c r="N12229" s="37"/>
      <c r="O12229" s="38"/>
    </row>
    <row r="12230" spans="2:15" x14ac:dyDescent="0.4">
      <c r="B12230" s="63"/>
      <c r="C12230" s="37"/>
      <c r="D12230" s="37"/>
      <c r="E12230" s="37"/>
      <c r="F12230" s="37"/>
      <c r="G12230" s="38"/>
      <c r="H12230" s="37"/>
      <c r="I12230" s="41"/>
      <c r="J12230" s="41"/>
      <c r="K12230" s="37"/>
      <c r="L12230" s="37"/>
      <c r="M12230" s="37"/>
      <c r="N12230" s="37"/>
      <c r="O12230" s="38"/>
    </row>
    <row r="12231" spans="2:15" x14ac:dyDescent="0.4">
      <c r="B12231" s="63"/>
      <c r="C12231" s="37"/>
      <c r="D12231" s="37"/>
      <c r="E12231" s="37"/>
      <c r="F12231" s="37"/>
      <c r="G12231" s="38"/>
      <c r="H12231" s="37"/>
      <c r="I12231" s="41"/>
      <c r="J12231" s="41"/>
      <c r="K12231" s="37"/>
      <c r="L12231" s="37"/>
      <c r="M12231" s="37"/>
      <c r="N12231" s="37"/>
      <c r="O12231" s="38"/>
    </row>
    <row r="12232" spans="2:15" x14ac:dyDescent="0.4">
      <c r="B12232" s="63"/>
      <c r="C12232" s="37"/>
      <c r="D12232" s="37"/>
      <c r="E12232" s="37"/>
      <c r="F12232" s="37"/>
      <c r="G12232" s="38"/>
      <c r="H12232" s="37"/>
      <c r="I12232" s="41"/>
      <c r="J12232" s="41"/>
      <c r="K12232" s="37"/>
      <c r="L12232" s="37"/>
      <c r="M12232" s="37"/>
      <c r="N12232" s="37"/>
      <c r="O12232" s="38"/>
    </row>
    <row r="12233" spans="2:15" x14ac:dyDescent="0.4">
      <c r="B12233" s="63"/>
      <c r="C12233" s="37"/>
      <c r="D12233" s="37"/>
      <c r="E12233" s="37"/>
      <c r="F12233" s="37"/>
      <c r="G12233" s="38"/>
      <c r="H12233" s="37"/>
      <c r="I12233" s="41"/>
      <c r="J12233" s="41"/>
      <c r="K12233" s="37"/>
      <c r="L12233" s="37"/>
      <c r="M12233" s="37"/>
      <c r="N12233" s="37"/>
      <c r="O12233" s="38"/>
    </row>
    <row r="12234" spans="2:15" x14ac:dyDescent="0.4">
      <c r="B12234" s="63"/>
      <c r="C12234" s="37"/>
      <c r="D12234" s="37"/>
      <c r="E12234" s="37"/>
      <c r="F12234" s="37"/>
      <c r="G12234" s="38"/>
      <c r="H12234" s="37"/>
      <c r="I12234" s="41"/>
      <c r="J12234" s="41"/>
      <c r="K12234" s="37"/>
      <c r="L12234" s="37"/>
      <c r="M12234" s="37"/>
      <c r="N12234" s="37"/>
      <c r="O12234" s="38"/>
    </row>
    <row r="12235" spans="2:15" x14ac:dyDescent="0.4">
      <c r="B12235" s="63"/>
      <c r="C12235" s="37"/>
      <c r="D12235" s="37"/>
      <c r="E12235" s="37"/>
      <c r="F12235" s="37"/>
      <c r="G12235" s="38"/>
      <c r="H12235" s="37"/>
      <c r="I12235" s="41"/>
      <c r="J12235" s="41"/>
      <c r="K12235" s="37"/>
      <c r="L12235" s="37"/>
      <c r="M12235" s="37"/>
      <c r="N12235" s="37"/>
      <c r="O12235" s="38"/>
    </row>
    <row r="12236" spans="2:15" x14ac:dyDescent="0.4">
      <c r="B12236" s="63"/>
      <c r="C12236" s="37"/>
      <c r="D12236" s="37"/>
      <c r="E12236" s="37"/>
      <c r="F12236" s="37"/>
      <c r="G12236" s="38"/>
      <c r="H12236" s="37"/>
      <c r="I12236" s="41"/>
      <c r="J12236" s="41"/>
      <c r="K12236" s="37"/>
      <c r="L12236" s="37"/>
      <c r="M12236" s="37"/>
      <c r="N12236" s="37"/>
      <c r="O12236" s="38"/>
    </row>
    <row r="12237" spans="2:15" x14ac:dyDescent="0.4">
      <c r="B12237" s="63"/>
      <c r="C12237" s="37"/>
      <c r="D12237" s="37"/>
      <c r="E12237" s="37"/>
      <c r="F12237" s="37"/>
      <c r="G12237" s="38"/>
      <c r="H12237" s="37"/>
      <c r="I12237" s="41"/>
      <c r="J12237" s="41"/>
      <c r="K12237" s="37"/>
      <c r="L12237" s="37"/>
      <c r="M12237" s="37"/>
      <c r="N12237" s="37"/>
      <c r="O12237" s="38"/>
    </row>
    <row r="12238" spans="2:15" x14ac:dyDescent="0.4">
      <c r="B12238" s="63"/>
      <c r="C12238" s="37"/>
      <c r="D12238" s="37"/>
      <c r="E12238" s="37"/>
      <c r="F12238" s="37"/>
      <c r="G12238" s="38"/>
      <c r="H12238" s="37"/>
      <c r="I12238" s="41"/>
      <c r="J12238" s="41"/>
      <c r="K12238" s="37"/>
      <c r="L12238" s="37"/>
      <c r="M12238" s="37"/>
      <c r="N12238" s="37"/>
      <c r="O12238" s="38"/>
    </row>
    <row r="12239" spans="2:15" x14ac:dyDescent="0.4">
      <c r="B12239" s="63"/>
      <c r="C12239" s="37"/>
      <c r="D12239" s="37"/>
      <c r="E12239" s="37"/>
      <c r="F12239" s="37"/>
      <c r="G12239" s="38"/>
      <c r="H12239" s="37"/>
      <c r="I12239" s="41"/>
      <c r="J12239" s="41"/>
      <c r="K12239" s="37"/>
      <c r="L12239" s="37"/>
      <c r="M12239" s="37"/>
      <c r="N12239" s="37"/>
      <c r="O12239" s="38"/>
    </row>
    <row r="12240" spans="2:15" x14ac:dyDescent="0.4">
      <c r="B12240" s="63"/>
      <c r="C12240" s="37"/>
      <c r="D12240" s="37"/>
      <c r="E12240" s="37"/>
      <c r="F12240" s="37"/>
      <c r="G12240" s="38"/>
      <c r="H12240" s="37"/>
      <c r="I12240" s="41"/>
      <c r="J12240" s="41"/>
      <c r="K12240" s="37"/>
      <c r="L12240" s="37"/>
      <c r="M12240" s="37"/>
      <c r="N12240" s="37"/>
      <c r="O12240" s="38"/>
    </row>
    <row r="12241" spans="2:15" x14ac:dyDescent="0.4">
      <c r="B12241" s="63"/>
      <c r="C12241" s="37"/>
      <c r="D12241" s="37"/>
      <c r="E12241" s="37"/>
      <c r="F12241" s="37"/>
      <c r="G12241" s="38"/>
      <c r="H12241" s="37"/>
      <c r="I12241" s="41"/>
      <c r="J12241" s="41"/>
      <c r="K12241" s="37"/>
      <c r="L12241" s="37"/>
      <c r="M12241" s="37"/>
      <c r="N12241" s="37"/>
      <c r="O12241" s="38"/>
    </row>
    <row r="12242" spans="2:15" x14ac:dyDescent="0.4">
      <c r="B12242" s="63"/>
      <c r="C12242" s="37"/>
      <c r="D12242" s="37"/>
      <c r="E12242" s="37"/>
      <c r="F12242" s="37"/>
      <c r="G12242" s="38"/>
      <c r="H12242" s="37"/>
      <c r="I12242" s="41"/>
      <c r="J12242" s="41"/>
      <c r="K12242" s="37"/>
      <c r="L12242" s="37"/>
      <c r="M12242" s="37"/>
      <c r="N12242" s="37"/>
      <c r="O12242" s="38"/>
    </row>
    <row r="12243" spans="2:15" x14ac:dyDescent="0.4">
      <c r="B12243" s="63"/>
      <c r="C12243" s="37"/>
      <c r="D12243" s="37"/>
      <c r="E12243" s="37"/>
      <c r="F12243" s="37"/>
      <c r="G12243" s="38"/>
      <c r="H12243" s="37"/>
      <c r="I12243" s="41"/>
      <c r="J12243" s="41"/>
      <c r="K12243" s="37"/>
      <c r="L12243" s="37"/>
      <c r="M12243" s="37"/>
      <c r="N12243" s="37"/>
      <c r="O12243" s="38"/>
    </row>
    <row r="12244" spans="2:15" x14ac:dyDescent="0.4">
      <c r="B12244" s="63"/>
      <c r="C12244" s="37"/>
      <c r="D12244" s="37"/>
      <c r="E12244" s="37"/>
      <c r="F12244" s="37"/>
      <c r="G12244" s="38"/>
      <c r="H12244" s="37"/>
      <c r="I12244" s="41"/>
      <c r="J12244" s="41"/>
      <c r="K12244" s="37"/>
      <c r="L12244" s="37"/>
      <c r="M12244" s="37"/>
      <c r="N12244" s="37"/>
      <c r="O12244" s="38"/>
    </row>
    <row r="12245" spans="2:15" x14ac:dyDescent="0.4">
      <c r="B12245" s="63"/>
      <c r="C12245" s="37"/>
      <c r="D12245" s="37"/>
      <c r="E12245" s="37"/>
      <c r="F12245" s="37"/>
      <c r="G12245" s="38"/>
      <c r="H12245" s="37"/>
      <c r="I12245" s="41"/>
      <c r="J12245" s="41"/>
      <c r="K12245" s="37"/>
      <c r="L12245" s="37"/>
      <c r="M12245" s="37"/>
      <c r="N12245" s="37"/>
      <c r="O12245" s="38"/>
    </row>
    <row r="12246" spans="2:15" x14ac:dyDescent="0.4">
      <c r="B12246" s="63"/>
      <c r="C12246" s="37"/>
      <c r="D12246" s="37"/>
      <c r="E12246" s="37"/>
      <c r="F12246" s="37"/>
      <c r="G12246" s="38"/>
      <c r="H12246" s="37"/>
      <c r="I12246" s="41"/>
      <c r="J12246" s="41"/>
      <c r="K12246" s="37"/>
      <c r="L12246" s="37"/>
      <c r="M12246" s="37"/>
      <c r="N12246" s="37"/>
      <c r="O12246" s="38"/>
    </row>
    <row r="12247" spans="2:15" x14ac:dyDescent="0.4">
      <c r="B12247" s="63"/>
      <c r="C12247" s="37"/>
      <c r="D12247" s="37"/>
      <c r="E12247" s="37"/>
      <c r="F12247" s="37"/>
      <c r="G12247" s="38"/>
      <c r="H12247" s="37"/>
      <c r="I12247" s="41"/>
      <c r="J12247" s="41"/>
      <c r="K12247" s="37"/>
      <c r="L12247" s="37"/>
      <c r="M12247" s="37"/>
      <c r="N12247" s="37"/>
      <c r="O12247" s="38"/>
    </row>
    <row r="12248" spans="2:15" x14ac:dyDescent="0.4">
      <c r="B12248" s="63"/>
      <c r="C12248" s="37"/>
      <c r="D12248" s="37"/>
      <c r="E12248" s="37"/>
      <c r="F12248" s="37"/>
      <c r="G12248" s="38"/>
      <c r="H12248" s="37"/>
      <c r="I12248" s="41"/>
      <c r="J12248" s="41"/>
      <c r="K12248" s="37"/>
      <c r="L12248" s="37"/>
      <c r="M12248" s="37"/>
      <c r="N12248" s="37"/>
      <c r="O12248" s="38"/>
    </row>
    <row r="12249" spans="2:15" x14ac:dyDescent="0.4">
      <c r="B12249" s="63"/>
      <c r="C12249" s="37"/>
      <c r="D12249" s="37"/>
      <c r="E12249" s="37"/>
      <c r="F12249" s="37"/>
      <c r="G12249" s="38"/>
      <c r="H12249" s="37"/>
      <c r="I12249" s="41"/>
      <c r="J12249" s="41"/>
      <c r="K12249" s="37"/>
      <c r="L12249" s="37"/>
      <c r="M12249" s="37"/>
      <c r="N12249" s="37"/>
      <c r="O12249" s="38"/>
    </row>
    <row r="12250" spans="2:15" x14ac:dyDescent="0.4">
      <c r="B12250" s="63"/>
      <c r="C12250" s="37"/>
      <c r="D12250" s="37"/>
      <c r="E12250" s="37"/>
      <c r="F12250" s="37"/>
      <c r="G12250" s="38"/>
      <c r="H12250" s="37"/>
      <c r="I12250" s="41"/>
      <c r="J12250" s="41"/>
      <c r="K12250" s="37"/>
      <c r="L12250" s="37"/>
      <c r="M12250" s="37"/>
      <c r="N12250" s="37"/>
      <c r="O12250" s="38"/>
    </row>
    <row r="12251" spans="2:15" x14ac:dyDescent="0.4">
      <c r="B12251" s="63"/>
      <c r="C12251" s="37"/>
      <c r="D12251" s="37"/>
      <c r="E12251" s="37"/>
      <c r="F12251" s="37"/>
      <c r="G12251" s="38"/>
      <c r="H12251" s="37"/>
      <c r="I12251" s="41"/>
      <c r="J12251" s="41"/>
      <c r="K12251" s="37"/>
      <c r="L12251" s="37"/>
      <c r="M12251" s="37"/>
      <c r="N12251" s="37"/>
      <c r="O12251" s="38"/>
    </row>
    <row r="12252" spans="2:15" x14ac:dyDescent="0.4">
      <c r="B12252" s="63"/>
      <c r="C12252" s="37"/>
      <c r="D12252" s="37"/>
      <c r="E12252" s="37"/>
      <c r="F12252" s="37"/>
      <c r="G12252" s="38"/>
      <c r="H12252" s="37"/>
      <c r="I12252" s="41"/>
      <c r="J12252" s="41"/>
      <c r="K12252" s="37"/>
      <c r="L12252" s="37"/>
      <c r="M12252" s="37"/>
      <c r="N12252" s="37"/>
      <c r="O12252" s="38"/>
    </row>
    <row r="12253" spans="2:15" x14ac:dyDescent="0.4">
      <c r="B12253" s="63"/>
      <c r="C12253" s="37"/>
      <c r="D12253" s="37"/>
      <c r="E12253" s="37"/>
      <c r="F12253" s="37"/>
      <c r="G12253" s="38"/>
      <c r="H12253" s="37"/>
      <c r="I12253" s="41"/>
      <c r="J12253" s="41"/>
      <c r="K12253" s="37"/>
      <c r="L12253" s="37"/>
      <c r="M12253" s="37"/>
      <c r="N12253" s="37"/>
      <c r="O12253" s="38"/>
    </row>
    <row r="12254" spans="2:15" x14ac:dyDescent="0.4">
      <c r="B12254" s="63"/>
      <c r="C12254" s="37"/>
      <c r="D12254" s="37"/>
      <c r="E12254" s="37"/>
      <c r="F12254" s="37"/>
      <c r="G12254" s="38"/>
      <c r="H12254" s="37"/>
      <c r="I12254" s="41"/>
      <c r="J12254" s="41"/>
      <c r="K12254" s="37"/>
      <c r="L12254" s="37"/>
      <c r="M12254" s="37"/>
      <c r="N12254" s="37"/>
      <c r="O12254" s="38"/>
    </row>
    <row r="12255" spans="2:15" x14ac:dyDescent="0.4">
      <c r="B12255" s="63"/>
      <c r="C12255" s="37"/>
      <c r="D12255" s="37"/>
      <c r="E12255" s="37"/>
      <c r="F12255" s="37"/>
      <c r="G12255" s="38"/>
      <c r="H12255" s="37"/>
      <c r="I12255" s="41"/>
      <c r="J12255" s="41"/>
      <c r="K12255" s="37"/>
      <c r="L12255" s="37"/>
      <c r="M12255" s="37"/>
      <c r="N12255" s="37"/>
      <c r="O12255" s="38"/>
    </row>
    <row r="12256" spans="2:15" x14ac:dyDescent="0.4">
      <c r="B12256" s="63"/>
      <c r="C12256" s="37"/>
      <c r="D12256" s="37"/>
      <c r="E12256" s="37"/>
      <c r="F12256" s="37"/>
      <c r="G12256" s="38"/>
      <c r="H12256" s="37"/>
      <c r="I12256" s="41"/>
      <c r="J12256" s="41"/>
      <c r="K12256" s="37"/>
      <c r="L12256" s="37"/>
      <c r="M12256" s="37"/>
      <c r="N12256" s="37"/>
      <c r="O12256" s="38"/>
    </row>
    <row r="12257" spans="2:15" x14ac:dyDescent="0.4">
      <c r="B12257" s="63"/>
      <c r="C12257" s="37"/>
      <c r="D12257" s="37"/>
      <c r="E12257" s="37"/>
      <c r="F12257" s="37"/>
      <c r="G12257" s="38"/>
      <c r="H12257" s="37"/>
      <c r="I12257" s="41"/>
      <c r="J12257" s="41"/>
      <c r="K12257" s="37"/>
      <c r="L12257" s="37"/>
      <c r="M12257" s="37"/>
      <c r="N12257" s="37"/>
      <c r="O12257" s="38"/>
    </row>
    <row r="12258" spans="2:15" x14ac:dyDescent="0.4">
      <c r="B12258" s="63"/>
      <c r="C12258" s="37"/>
      <c r="D12258" s="37"/>
      <c r="E12258" s="37"/>
      <c r="F12258" s="37"/>
      <c r="G12258" s="38"/>
      <c r="H12258" s="37"/>
      <c r="I12258" s="41"/>
      <c r="J12258" s="41"/>
      <c r="K12258" s="37"/>
      <c r="L12258" s="37"/>
      <c r="M12258" s="37"/>
      <c r="N12258" s="37"/>
      <c r="O12258" s="38"/>
    </row>
    <row r="12259" spans="2:15" x14ac:dyDescent="0.4">
      <c r="B12259" s="63"/>
      <c r="C12259" s="37"/>
      <c r="D12259" s="37"/>
      <c r="E12259" s="37"/>
      <c r="F12259" s="37"/>
      <c r="G12259" s="38"/>
      <c r="H12259" s="37"/>
      <c r="I12259" s="41"/>
      <c r="J12259" s="41"/>
      <c r="K12259" s="37"/>
      <c r="L12259" s="37"/>
      <c r="M12259" s="37"/>
      <c r="N12259" s="37"/>
      <c r="O12259" s="38"/>
    </row>
    <row r="12260" spans="2:15" x14ac:dyDescent="0.4">
      <c r="B12260" s="63"/>
      <c r="C12260" s="37"/>
      <c r="D12260" s="37"/>
      <c r="E12260" s="37"/>
      <c r="F12260" s="37"/>
      <c r="G12260" s="38"/>
      <c r="H12260" s="37"/>
      <c r="I12260" s="41"/>
      <c r="J12260" s="41"/>
      <c r="K12260" s="37"/>
      <c r="L12260" s="37"/>
      <c r="M12260" s="37"/>
      <c r="N12260" s="37"/>
      <c r="O12260" s="38"/>
    </row>
    <row r="12261" spans="2:15" x14ac:dyDescent="0.4">
      <c r="B12261" s="63"/>
      <c r="C12261" s="37"/>
      <c r="D12261" s="37"/>
      <c r="E12261" s="37"/>
      <c r="F12261" s="37"/>
      <c r="G12261" s="38"/>
      <c r="H12261" s="37"/>
      <c r="I12261" s="41"/>
      <c r="J12261" s="41"/>
      <c r="K12261" s="37"/>
      <c r="L12261" s="37"/>
      <c r="M12261" s="37"/>
      <c r="N12261" s="37"/>
      <c r="O12261" s="38"/>
    </row>
    <row r="12262" spans="2:15" x14ac:dyDescent="0.4">
      <c r="B12262" s="63"/>
      <c r="C12262" s="37"/>
      <c r="D12262" s="37"/>
      <c r="E12262" s="37"/>
      <c r="F12262" s="37"/>
      <c r="G12262" s="38"/>
      <c r="H12262" s="37"/>
      <c r="I12262" s="41"/>
      <c r="J12262" s="41"/>
      <c r="K12262" s="37"/>
      <c r="L12262" s="37"/>
      <c r="M12262" s="37"/>
      <c r="N12262" s="37"/>
      <c r="O12262" s="38"/>
    </row>
    <row r="12263" spans="2:15" x14ac:dyDescent="0.4">
      <c r="B12263" s="63"/>
      <c r="C12263" s="37"/>
      <c r="D12263" s="37"/>
      <c r="E12263" s="37"/>
      <c r="F12263" s="37"/>
      <c r="G12263" s="38"/>
      <c r="H12263" s="37"/>
      <c r="I12263" s="41"/>
      <c r="J12263" s="41"/>
      <c r="K12263" s="37"/>
      <c r="L12263" s="37"/>
      <c r="M12263" s="37"/>
      <c r="N12263" s="37"/>
      <c r="O12263" s="38"/>
    </row>
    <row r="12264" spans="2:15" x14ac:dyDescent="0.4">
      <c r="B12264" s="63"/>
      <c r="C12264" s="37"/>
      <c r="D12264" s="37"/>
      <c r="E12264" s="37"/>
      <c r="F12264" s="37"/>
      <c r="G12264" s="38"/>
      <c r="H12264" s="37"/>
      <c r="I12264" s="41"/>
      <c r="J12264" s="41"/>
      <c r="K12264" s="37"/>
      <c r="L12264" s="37"/>
      <c r="M12264" s="37"/>
      <c r="N12264" s="37"/>
      <c r="O12264" s="38"/>
    </row>
    <row r="12265" spans="2:15" x14ac:dyDescent="0.4">
      <c r="B12265" s="63"/>
      <c r="C12265" s="37"/>
      <c r="D12265" s="37"/>
      <c r="E12265" s="37"/>
      <c r="F12265" s="37"/>
      <c r="G12265" s="38"/>
      <c r="H12265" s="37"/>
      <c r="I12265" s="41"/>
      <c r="J12265" s="41"/>
      <c r="K12265" s="37"/>
      <c r="L12265" s="37"/>
      <c r="M12265" s="37"/>
      <c r="N12265" s="37"/>
      <c r="O12265" s="38"/>
    </row>
    <row r="12266" spans="2:15" x14ac:dyDescent="0.4">
      <c r="B12266" s="63"/>
      <c r="C12266" s="37"/>
      <c r="D12266" s="37"/>
      <c r="E12266" s="37"/>
      <c r="F12266" s="37"/>
      <c r="G12266" s="38"/>
      <c r="H12266" s="37"/>
      <c r="I12266" s="41"/>
      <c r="J12266" s="41"/>
      <c r="K12266" s="37"/>
      <c r="L12266" s="37"/>
      <c r="M12266" s="37"/>
      <c r="N12266" s="37"/>
      <c r="O12266" s="38"/>
    </row>
    <row r="12267" spans="2:15" x14ac:dyDescent="0.4">
      <c r="B12267" s="63"/>
      <c r="C12267" s="37"/>
      <c r="D12267" s="37"/>
      <c r="E12267" s="37"/>
      <c r="F12267" s="37"/>
      <c r="G12267" s="38"/>
      <c r="H12267" s="37"/>
      <c r="I12267" s="41"/>
      <c r="J12267" s="41"/>
      <c r="K12267" s="37"/>
      <c r="L12267" s="37"/>
      <c r="M12267" s="37"/>
      <c r="N12267" s="37"/>
      <c r="O12267" s="38"/>
    </row>
    <row r="12268" spans="2:15" x14ac:dyDescent="0.4">
      <c r="B12268" s="63"/>
      <c r="C12268" s="37"/>
      <c r="D12268" s="37"/>
      <c r="E12268" s="37"/>
      <c r="F12268" s="37"/>
      <c r="G12268" s="38"/>
      <c r="H12268" s="37"/>
      <c r="I12268" s="41"/>
      <c r="J12268" s="41"/>
      <c r="K12268" s="37"/>
      <c r="L12268" s="37"/>
      <c r="M12268" s="37"/>
      <c r="N12268" s="37"/>
      <c r="O12268" s="38"/>
    </row>
    <row r="12269" spans="2:15" x14ac:dyDescent="0.4">
      <c r="B12269" s="63"/>
      <c r="C12269" s="37"/>
      <c r="D12269" s="37"/>
      <c r="E12269" s="37"/>
      <c r="F12269" s="37"/>
      <c r="G12269" s="38"/>
      <c r="H12269" s="37"/>
      <c r="I12269" s="41"/>
      <c r="J12269" s="41"/>
      <c r="K12269" s="37"/>
      <c r="L12269" s="37"/>
      <c r="M12269" s="37"/>
      <c r="N12269" s="37"/>
      <c r="O12269" s="38"/>
    </row>
    <row r="12270" spans="2:15" x14ac:dyDescent="0.4">
      <c r="B12270" s="63"/>
      <c r="C12270" s="37"/>
      <c r="D12270" s="37"/>
      <c r="E12270" s="37"/>
      <c r="F12270" s="37"/>
      <c r="G12270" s="38"/>
      <c r="H12270" s="37"/>
      <c r="I12270" s="41"/>
      <c r="J12270" s="41"/>
      <c r="K12270" s="37"/>
      <c r="L12270" s="37"/>
      <c r="M12270" s="37"/>
      <c r="N12270" s="37"/>
      <c r="O12270" s="38"/>
    </row>
    <row r="12271" spans="2:15" x14ac:dyDescent="0.4">
      <c r="B12271" s="63"/>
      <c r="C12271" s="37"/>
      <c r="D12271" s="37"/>
      <c r="E12271" s="37"/>
      <c r="F12271" s="37"/>
      <c r="G12271" s="38"/>
      <c r="H12271" s="37"/>
      <c r="I12271" s="41"/>
      <c r="J12271" s="41"/>
      <c r="K12271" s="37"/>
      <c r="L12271" s="37"/>
      <c r="M12271" s="37"/>
      <c r="N12271" s="37"/>
      <c r="O12271" s="38"/>
    </row>
    <row r="12272" spans="2:15" x14ac:dyDescent="0.4">
      <c r="B12272" s="63"/>
      <c r="C12272" s="37"/>
      <c r="D12272" s="37"/>
      <c r="E12272" s="37"/>
      <c r="F12272" s="37"/>
      <c r="G12272" s="38"/>
      <c r="H12272" s="37"/>
      <c r="I12272" s="41"/>
      <c r="J12272" s="41"/>
      <c r="K12272" s="37"/>
      <c r="L12272" s="37"/>
      <c r="M12272" s="37"/>
      <c r="N12272" s="37"/>
      <c r="O12272" s="38"/>
    </row>
    <row r="12273" spans="2:15" x14ac:dyDescent="0.4">
      <c r="B12273" s="63"/>
      <c r="C12273" s="37"/>
      <c r="D12273" s="37"/>
      <c r="E12273" s="37"/>
      <c r="F12273" s="37"/>
      <c r="G12273" s="38"/>
      <c r="H12273" s="37"/>
      <c r="I12273" s="41"/>
      <c r="J12273" s="41"/>
      <c r="K12273" s="37"/>
      <c r="L12273" s="37"/>
      <c r="M12273" s="37"/>
      <c r="N12273" s="37"/>
      <c r="O12273" s="38"/>
    </row>
    <row r="12274" spans="2:15" x14ac:dyDescent="0.4">
      <c r="B12274" s="63"/>
      <c r="C12274" s="37"/>
      <c r="D12274" s="37"/>
      <c r="E12274" s="37"/>
      <c r="F12274" s="37"/>
      <c r="G12274" s="38"/>
      <c r="H12274" s="37"/>
      <c r="I12274" s="41"/>
      <c r="J12274" s="41"/>
      <c r="K12274" s="37"/>
      <c r="L12274" s="37"/>
      <c r="M12274" s="37"/>
      <c r="N12274" s="37"/>
      <c r="O12274" s="38"/>
    </row>
    <row r="12275" spans="2:15" x14ac:dyDescent="0.4">
      <c r="B12275" s="63"/>
      <c r="C12275" s="37"/>
      <c r="D12275" s="37"/>
      <c r="E12275" s="37"/>
      <c r="F12275" s="37"/>
      <c r="G12275" s="38"/>
      <c r="H12275" s="37"/>
      <c r="I12275" s="41"/>
      <c r="J12275" s="41"/>
      <c r="K12275" s="37"/>
      <c r="L12275" s="37"/>
      <c r="M12275" s="37"/>
      <c r="N12275" s="37"/>
      <c r="O12275" s="38"/>
    </row>
    <row r="12276" spans="2:15" x14ac:dyDescent="0.4">
      <c r="B12276" s="63"/>
      <c r="C12276" s="37"/>
      <c r="D12276" s="37"/>
      <c r="E12276" s="37"/>
      <c r="F12276" s="37"/>
      <c r="G12276" s="38"/>
      <c r="H12276" s="37"/>
      <c r="I12276" s="41"/>
      <c r="J12276" s="41"/>
      <c r="K12276" s="37"/>
      <c r="L12276" s="37"/>
      <c r="M12276" s="37"/>
      <c r="N12276" s="37"/>
      <c r="O12276" s="38"/>
    </row>
    <row r="12277" spans="2:15" x14ac:dyDescent="0.4">
      <c r="B12277" s="63"/>
      <c r="C12277" s="37"/>
      <c r="D12277" s="37"/>
      <c r="E12277" s="37"/>
      <c r="F12277" s="37"/>
      <c r="G12277" s="38"/>
      <c r="H12277" s="37"/>
      <c r="I12277" s="41"/>
      <c r="J12277" s="41"/>
      <c r="K12277" s="37"/>
      <c r="L12277" s="37"/>
      <c r="M12277" s="37"/>
      <c r="N12277" s="37"/>
      <c r="O12277" s="38"/>
    </row>
    <row r="12278" spans="2:15" x14ac:dyDescent="0.4">
      <c r="B12278" s="63"/>
      <c r="C12278" s="37"/>
      <c r="D12278" s="37"/>
      <c r="E12278" s="37"/>
      <c r="F12278" s="37"/>
      <c r="G12278" s="38"/>
      <c r="H12278" s="37"/>
      <c r="I12278" s="41"/>
      <c r="J12278" s="41"/>
      <c r="K12278" s="37"/>
      <c r="L12278" s="37"/>
      <c r="M12278" s="37"/>
      <c r="N12278" s="37"/>
      <c r="O12278" s="38"/>
    </row>
    <row r="12279" spans="2:15" x14ac:dyDescent="0.4">
      <c r="B12279" s="63"/>
      <c r="C12279" s="37"/>
      <c r="D12279" s="37"/>
      <c r="E12279" s="37"/>
      <c r="F12279" s="37"/>
      <c r="G12279" s="38"/>
      <c r="H12279" s="37"/>
      <c r="I12279" s="41"/>
      <c r="J12279" s="41"/>
      <c r="K12279" s="37"/>
      <c r="L12279" s="37"/>
      <c r="M12279" s="37"/>
      <c r="N12279" s="37"/>
      <c r="O12279" s="38"/>
    </row>
    <row r="12280" spans="2:15" x14ac:dyDescent="0.4">
      <c r="B12280" s="63"/>
      <c r="C12280" s="37"/>
      <c r="D12280" s="37"/>
      <c r="E12280" s="37"/>
      <c r="F12280" s="37"/>
      <c r="G12280" s="38"/>
      <c r="H12280" s="37"/>
      <c r="I12280" s="41"/>
      <c r="J12280" s="41"/>
      <c r="K12280" s="37"/>
      <c r="L12280" s="37"/>
      <c r="M12280" s="37"/>
      <c r="N12280" s="37"/>
      <c r="O12280" s="38"/>
    </row>
    <row r="12281" spans="2:15" x14ac:dyDescent="0.4">
      <c r="B12281" s="63"/>
      <c r="C12281" s="37"/>
      <c r="D12281" s="37"/>
      <c r="E12281" s="37"/>
      <c r="F12281" s="37"/>
      <c r="G12281" s="38"/>
      <c r="H12281" s="37"/>
      <c r="I12281" s="41"/>
      <c r="J12281" s="41"/>
      <c r="K12281" s="37"/>
      <c r="L12281" s="37"/>
      <c r="M12281" s="37"/>
      <c r="N12281" s="37"/>
      <c r="O12281" s="38"/>
    </row>
    <row r="12282" spans="2:15" x14ac:dyDescent="0.4">
      <c r="B12282" s="63"/>
      <c r="C12282" s="37"/>
      <c r="D12282" s="37"/>
      <c r="E12282" s="37"/>
      <c r="F12282" s="37"/>
      <c r="G12282" s="38"/>
      <c r="H12282" s="37"/>
      <c r="I12282" s="41"/>
      <c r="J12282" s="41"/>
      <c r="K12282" s="37"/>
      <c r="L12282" s="37"/>
      <c r="M12282" s="37"/>
      <c r="N12282" s="37"/>
      <c r="O12282" s="38"/>
    </row>
    <row r="12283" spans="2:15" x14ac:dyDescent="0.4">
      <c r="B12283" s="63"/>
      <c r="C12283" s="37"/>
      <c r="D12283" s="37"/>
      <c r="E12283" s="37"/>
      <c r="F12283" s="37"/>
      <c r="G12283" s="38"/>
      <c r="H12283" s="37"/>
      <c r="I12283" s="41"/>
      <c r="J12283" s="41"/>
      <c r="K12283" s="37"/>
      <c r="L12283" s="37"/>
      <c r="M12283" s="37"/>
      <c r="N12283" s="37"/>
      <c r="O12283" s="38"/>
    </row>
    <row r="12284" spans="2:15" x14ac:dyDescent="0.4">
      <c r="B12284" s="63"/>
      <c r="C12284" s="37"/>
      <c r="D12284" s="37"/>
      <c r="E12284" s="37"/>
      <c r="F12284" s="37"/>
      <c r="G12284" s="38"/>
      <c r="H12284" s="37"/>
      <c r="I12284" s="41"/>
      <c r="J12284" s="41"/>
      <c r="K12284" s="37"/>
      <c r="L12284" s="37"/>
      <c r="M12284" s="37"/>
      <c r="N12284" s="37"/>
      <c r="O12284" s="38"/>
    </row>
    <row r="12285" spans="2:15" x14ac:dyDescent="0.4">
      <c r="B12285" s="63"/>
      <c r="C12285" s="37"/>
      <c r="D12285" s="37"/>
      <c r="E12285" s="37"/>
      <c r="F12285" s="37"/>
      <c r="G12285" s="38"/>
      <c r="H12285" s="37"/>
      <c r="I12285" s="41"/>
      <c r="J12285" s="41"/>
      <c r="K12285" s="37"/>
      <c r="L12285" s="37"/>
      <c r="M12285" s="37"/>
      <c r="N12285" s="37"/>
      <c r="O12285" s="38"/>
    </row>
    <row r="12286" spans="2:15" x14ac:dyDescent="0.4">
      <c r="B12286" s="63"/>
      <c r="C12286" s="37"/>
      <c r="D12286" s="37"/>
      <c r="E12286" s="37"/>
      <c r="F12286" s="37"/>
      <c r="G12286" s="38"/>
      <c r="H12286" s="37"/>
      <c r="I12286" s="41"/>
      <c r="J12286" s="41"/>
      <c r="K12286" s="37"/>
      <c r="L12286" s="37"/>
      <c r="M12286" s="37"/>
      <c r="N12286" s="37"/>
      <c r="O12286" s="38"/>
    </row>
    <row r="12287" spans="2:15" x14ac:dyDescent="0.4">
      <c r="B12287" s="63"/>
      <c r="C12287" s="37"/>
      <c r="D12287" s="37"/>
      <c r="E12287" s="37"/>
      <c r="F12287" s="37"/>
      <c r="G12287" s="38"/>
      <c r="H12287" s="37"/>
      <c r="I12287" s="41"/>
      <c r="J12287" s="41"/>
      <c r="K12287" s="37"/>
      <c r="L12287" s="37"/>
      <c r="M12287" s="37"/>
      <c r="N12287" s="37"/>
      <c r="O12287" s="38"/>
    </row>
    <row r="12288" spans="2:15" x14ac:dyDescent="0.4">
      <c r="B12288" s="63"/>
      <c r="C12288" s="37"/>
      <c r="D12288" s="37"/>
      <c r="E12288" s="37"/>
      <c r="F12288" s="37"/>
      <c r="G12288" s="38"/>
      <c r="H12288" s="37"/>
      <c r="I12288" s="41"/>
      <c r="J12288" s="41"/>
      <c r="K12288" s="37"/>
      <c r="L12288" s="37"/>
      <c r="M12288" s="37"/>
      <c r="N12288" s="37"/>
      <c r="O12288" s="38"/>
    </row>
    <row r="12289" spans="2:15" x14ac:dyDescent="0.4">
      <c r="B12289" s="63"/>
      <c r="C12289" s="37"/>
      <c r="D12289" s="37"/>
      <c r="E12289" s="37"/>
      <c r="F12289" s="37"/>
      <c r="G12289" s="38"/>
      <c r="H12289" s="37"/>
      <c r="I12289" s="41"/>
      <c r="J12289" s="41"/>
      <c r="K12289" s="37"/>
      <c r="L12289" s="37"/>
      <c r="M12289" s="37"/>
      <c r="N12289" s="37"/>
      <c r="O12289" s="38"/>
    </row>
    <row r="12290" spans="2:15" x14ac:dyDescent="0.4">
      <c r="B12290" s="63"/>
      <c r="C12290" s="37"/>
      <c r="D12290" s="37"/>
      <c r="E12290" s="37"/>
      <c r="F12290" s="37"/>
      <c r="G12290" s="38"/>
      <c r="H12290" s="37"/>
      <c r="I12290" s="41"/>
      <c r="J12290" s="41"/>
      <c r="K12290" s="37"/>
      <c r="L12290" s="37"/>
      <c r="M12290" s="37"/>
      <c r="N12290" s="37"/>
      <c r="O12290" s="38"/>
    </row>
    <row r="12291" spans="2:15" x14ac:dyDescent="0.4">
      <c r="B12291" s="63"/>
      <c r="C12291" s="37"/>
      <c r="D12291" s="37"/>
      <c r="E12291" s="37"/>
      <c r="F12291" s="37"/>
      <c r="G12291" s="38"/>
      <c r="H12291" s="37"/>
      <c r="I12291" s="41"/>
      <c r="J12291" s="41"/>
      <c r="K12291" s="37"/>
      <c r="L12291" s="37"/>
      <c r="M12291" s="37"/>
      <c r="N12291" s="37"/>
      <c r="O12291" s="38"/>
    </row>
    <row r="12292" spans="2:15" x14ac:dyDescent="0.4">
      <c r="B12292" s="63"/>
      <c r="C12292" s="37"/>
      <c r="D12292" s="37"/>
      <c r="E12292" s="37"/>
      <c r="F12292" s="37"/>
      <c r="G12292" s="38"/>
      <c r="H12292" s="37"/>
      <c r="I12292" s="41"/>
      <c r="J12292" s="41"/>
      <c r="K12292" s="37"/>
      <c r="L12292" s="37"/>
      <c r="M12292" s="37"/>
      <c r="N12292" s="37"/>
      <c r="O12292" s="38"/>
    </row>
    <row r="12293" spans="2:15" x14ac:dyDescent="0.4">
      <c r="B12293" s="63"/>
      <c r="C12293" s="37"/>
      <c r="D12293" s="37"/>
      <c r="E12293" s="37"/>
      <c r="F12293" s="37"/>
      <c r="G12293" s="38"/>
      <c r="H12293" s="37"/>
      <c r="I12293" s="41"/>
      <c r="J12293" s="41"/>
      <c r="K12293" s="37"/>
      <c r="L12293" s="37"/>
      <c r="M12293" s="37"/>
      <c r="N12293" s="37"/>
      <c r="O12293" s="38"/>
    </row>
    <row r="12294" spans="2:15" x14ac:dyDescent="0.4">
      <c r="B12294" s="63"/>
      <c r="C12294" s="37"/>
      <c r="D12294" s="37"/>
      <c r="E12294" s="37"/>
      <c r="F12294" s="37"/>
      <c r="G12294" s="38"/>
      <c r="H12294" s="37"/>
      <c r="I12294" s="41"/>
      <c r="J12294" s="41"/>
      <c r="K12294" s="37"/>
      <c r="L12294" s="37"/>
      <c r="M12294" s="37"/>
      <c r="N12294" s="37"/>
      <c r="O12294" s="38"/>
    </row>
    <row r="12295" spans="2:15" x14ac:dyDescent="0.4">
      <c r="B12295" s="63"/>
      <c r="C12295" s="37"/>
      <c r="D12295" s="37"/>
      <c r="E12295" s="37"/>
      <c r="F12295" s="37"/>
      <c r="G12295" s="38"/>
      <c r="H12295" s="37"/>
      <c r="I12295" s="41"/>
      <c r="J12295" s="41"/>
      <c r="K12295" s="37"/>
      <c r="L12295" s="37"/>
      <c r="M12295" s="37"/>
      <c r="N12295" s="37"/>
      <c r="O12295" s="38"/>
    </row>
    <row r="12296" spans="2:15" x14ac:dyDescent="0.4">
      <c r="B12296" s="63"/>
      <c r="C12296" s="37"/>
      <c r="D12296" s="37"/>
      <c r="E12296" s="37"/>
      <c r="F12296" s="37"/>
      <c r="G12296" s="38"/>
      <c r="H12296" s="37"/>
      <c r="I12296" s="41"/>
      <c r="J12296" s="41"/>
      <c r="K12296" s="37"/>
      <c r="L12296" s="37"/>
      <c r="M12296" s="37"/>
      <c r="N12296" s="37"/>
      <c r="O12296" s="38"/>
    </row>
    <row r="12297" spans="2:15" x14ac:dyDescent="0.4">
      <c r="B12297" s="63"/>
      <c r="C12297" s="37"/>
      <c r="D12297" s="37"/>
      <c r="E12297" s="37"/>
      <c r="F12297" s="37"/>
      <c r="G12297" s="38"/>
      <c r="H12297" s="37"/>
      <c r="I12297" s="41"/>
      <c r="J12297" s="41"/>
      <c r="K12297" s="37"/>
      <c r="L12297" s="37"/>
      <c r="M12297" s="37"/>
      <c r="N12297" s="37"/>
      <c r="O12297" s="38"/>
    </row>
    <row r="12298" spans="2:15" x14ac:dyDescent="0.4">
      <c r="B12298" s="63"/>
      <c r="C12298" s="37"/>
      <c r="D12298" s="37"/>
      <c r="E12298" s="37"/>
      <c r="F12298" s="37"/>
      <c r="G12298" s="38"/>
      <c r="H12298" s="37"/>
      <c r="I12298" s="41"/>
      <c r="J12298" s="41"/>
      <c r="K12298" s="37"/>
      <c r="L12298" s="37"/>
      <c r="M12298" s="37"/>
      <c r="N12298" s="37"/>
      <c r="O12298" s="38"/>
    </row>
    <row r="12299" spans="2:15" x14ac:dyDescent="0.4">
      <c r="B12299" s="63"/>
      <c r="C12299" s="37"/>
      <c r="D12299" s="37"/>
      <c r="E12299" s="37"/>
      <c r="F12299" s="37"/>
      <c r="G12299" s="38"/>
      <c r="H12299" s="37"/>
      <c r="I12299" s="41"/>
      <c r="J12299" s="41"/>
      <c r="K12299" s="37"/>
      <c r="L12299" s="37"/>
      <c r="M12299" s="37"/>
      <c r="N12299" s="37"/>
      <c r="O12299" s="38"/>
    </row>
    <row r="12300" spans="2:15" x14ac:dyDescent="0.4">
      <c r="B12300" s="63"/>
      <c r="C12300" s="37"/>
      <c r="D12300" s="37"/>
      <c r="E12300" s="37"/>
      <c r="F12300" s="37"/>
      <c r="G12300" s="38"/>
      <c r="H12300" s="37"/>
      <c r="I12300" s="41"/>
      <c r="J12300" s="41"/>
      <c r="K12300" s="37"/>
      <c r="L12300" s="37"/>
      <c r="M12300" s="37"/>
      <c r="N12300" s="37"/>
      <c r="O12300" s="38"/>
    </row>
    <row r="12301" spans="2:15" x14ac:dyDescent="0.4">
      <c r="B12301" s="63"/>
      <c r="C12301" s="37"/>
      <c r="D12301" s="37"/>
      <c r="E12301" s="37"/>
      <c r="F12301" s="37"/>
      <c r="G12301" s="38"/>
      <c r="H12301" s="37"/>
      <c r="I12301" s="41"/>
      <c r="J12301" s="41"/>
      <c r="K12301" s="37"/>
      <c r="L12301" s="37"/>
      <c r="M12301" s="37"/>
      <c r="N12301" s="37"/>
      <c r="O12301" s="38"/>
    </row>
    <row r="12302" spans="2:15" x14ac:dyDescent="0.4">
      <c r="B12302" s="63"/>
      <c r="C12302" s="37"/>
      <c r="D12302" s="37"/>
      <c r="E12302" s="37"/>
      <c r="F12302" s="37"/>
      <c r="G12302" s="38"/>
      <c r="H12302" s="37"/>
      <c r="I12302" s="41"/>
      <c r="J12302" s="41"/>
      <c r="K12302" s="37"/>
      <c r="L12302" s="37"/>
      <c r="M12302" s="37"/>
      <c r="N12302" s="37"/>
      <c r="O12302" s="38"/>
    </row>
    <row r="12303" spans="2:15" x14ac:dyDescent="0.4">
      <c r="B12303" s="63"/>
      <c r="C12303" s="37"/>
      <c r="D12303" s="37"/>
      <c r="E12303" s="37"/>
      <c r="F12303" s="37"/>
      <c r="G12303" s="38"/>
      <c r="H12303" s="37"/>
      <c r="I12303" s="41"/>
      <c r="J12303" s="41"/>
      <c r="K12303" s="37"/>
      <c r="L12303" s="37"/>
      <c r="M12303" s="37"/>
      <c r="N12303" s="37"/>
      <c r="O12303" s="38"/>
    </row>
    <row r="12304" spans="2:15" x14ac:dyDescent="0.4">
      <c r="B12304" s="63"/>
      <c r="C12304" s="37"/>
      <c r="D12304" s="37"/>
      <c r="E12304" s="37"/>
      <c r="F12304" s="37"/>
      <c r="G12304" s="38"/>
      <c r="H12304" s="37"/>
      <c r="I12304" s="41"/>
      <c r="J12304" s="41"/>
      <c r="K12304" s="37"/>
      <c r="L12304" s="37"/>
      <c r="M12304" s="37"/>
      <c r="N12304" s="37"/>
      <c r="O12304" s="38"/>
    </row>
    <row r="12305" spans="2:15" x14ac:dyDescent="0.4">
      <c r="B12305" s="63"/>
      <c r="C12305" s="37"/>
      <c r="D12305" s="37"/>
      <c r="E12305" s="37"/>
      <c r="F12305" s="37"/>
      <c r="G12305" s="38"/>
      <c r="H12305" s="37"/>
      <c r="I12305" s="41"/>
      <c r="J12305" s="41"/>
      <c r="K12305" s="37"/>
      <c r="L12305" s="37"/>
      <c r="M12305" s="37"/>
      <c r="N12305" s="37"/>
      <c r="O12305" s="38"/>
    </row>
    <row r="12306" spans="2:15" x14ac:dyDescent="0.4">
      <c r="B12306" s="63"/>
      <c r="C12306" s="37"/>
      <c r="D12306" s="37"/>
      <c r="E12306" s="37"/>
      <c r="F12306" s="37"/>
      <c r="G12306" s="38"/>
      <c r="H12306" s="37"/>
      <c r="I12306" s="41"/>
      <c r="J12306" s="41"/>
      <c r="K12306" s="37"/>
      <c r="L12306" s="37"/>
      <c r="M12306" s="37"/>
      <c r="N12306" s="37"/>
      <c r="O12306" s="38"/>
    </row>
    <row r="12307" spans="2:15" x14ac:dyDescent="0.4">
      <c r="B12307" s="63"/>
      <c r="C12307" s="37"/>
      <c r="D12307" s="37"/>
      <c r="E12307" s="37"/>
      <c r="F12307" s="37"/>
      <c r="G12307" s="38"/>
      <c r="H12307" s="37"/>
      <c r="I12307" s="41"/>
      <c r="J12307" s="41"/>
      <c r="K12307" s="37"/>
      <c r="L12307" s="37"/>
      <c r="M12307" s="37"/>
      <c r="N12307" s="37"/>
      <c r="O12307" s="38"/>
    </row>
    <row r="12308" spans="2:15" x14ac:dyDescent="0.4">
      <c r="B12308" s="63"/>
      <c r="C12308" s="37"/>
      <c r="D12308" s="37"/>
      <c r="E12308" s="37"/>
      <c r="F12308" s="37"/>
      <c r="G12308" s="38"/>
      <c r="H12308" s="37"/>
      <c r="I12308" s="41"/>
      <c r="J12308" s="41"/>
      <c r="K12308" s="37"/>
      <c r="L12308" s="37"/>
      <c r="M12308" s="37"/>
      <c r="N12308" s="37"/>
      <c r="O12308" s="38"/>
    </row>
    <row r="12309" spans="2:15" x14ac:dyDescent="0.4">
      <c r="B12309" s="63"/>
      <c r="C12309" s="37"/>
      <c r="D12309" s="37"/>
      <c r="E12309" s="37"/>
      <c r="F12309" s="37"/>
      <c r="G12309" s="38"/>
      <c r="H12309" s="37"/>
      <c r="I12309" s="41"/>
      <c r="J12309" s="41"/>
      <c r="K12309" s="37"/>
      <c r="L12309" s="37"/>
      <c r="M12309" s="37"/>
      <c r="N12309" s="37"/>
      <c r="O12309" s="38"/>
    </row>
    <row r="12310" spans="2:15" x14ac:dyDescent="0.4">
      <c r="B12310" s="63"/>
      <c r="C12310" s="37"/>
      <c r="D12310" s="37"/>
      <c r="E12310" s="37"/>
      <c r="F12310" s="37"/>
      <c r="G12310" s="38"/>
      <c r="H12310" s="37"/>
      <c r="I12310" s="41"/>
      <c r="J12310" s="41"/>
      <c r="K12310" s="37"/>
      <c r="L12310" s="37"/>
      <c r="M12310" s="37"/>
      <c r="N12310" s="37"/>
      <c r="O12310" s="38"/>
    </row>
    <row r="12311" spans="2:15" x14ac:dyDescent="0.4">
      <c r="B12311" s="63"/>
      <c r="C12311" s="37"/>
      <c r="D12311" s="37"/>
      <c r="E12311" s="37"/>
      <c r="F12311" s="37"/>
      <c r="G12311" s="38"/>
      <c r="H12311" s="37"/>
      <c r="I12311" s="41"/>
      <c r="J12311" s="41"/>
      <c r="K12311" s="37"/>
      <c r="L12311" s="37"/>
      <c r="M12311" s="37"/>
      <c r="N12311" s="37"/>
      <c r="O12311" s="38"/>
    </row>
    <row r="12312" spans="2:15" x14ac:dyDescent="0.4">
      <c r="B12312" s="63"/>
      <c r="C12312" s="37"/>
      <c r="D12312" s="37"/>
      <c r="E12312" s="37"/>
      <c r="F12312" s="37"/>
      <c r="G12312" s="38"/>
      <c r="H12312" s="37"/>
      <c r="I12312" s="41"/>
      <c r="J12312" s="41"/>
      <c r="K12312" s="37"/>
      <c r="L12312" s="37"/>
      <c r="M12312" s="37"/>
      <c r="N12312" s="37"/>
      <c r="O12312" s="38"/>
    </row>
    <row r="12313" spans="2:15" x14ac:dyDescent="0.4">
      <c r="B12313" s="63"/>
      <c r="C12313" s="37"/>
      <c r="D12313" s="37"/>
      <c r="E12313" s="37"/>
      <c r="F12313" s="37"/>
      <c r="G12313" s="38"/>
      <c r="H12313" s="37"/>
      <c r="I12313" s="41"/>
      <c r="J12313" s="41"/>
      <c r="K12313" s="37"/>
      <c r="L12313" s="37"/>
      <c r="M12313" s="37"/>
      <c r="N12313" s="37"/>
      <c r="O12313" s="38"/>
    </row>
    <row r="12314" spans="2:15" x14ac:dyDescent="0.4">
      <c r="B12314" s="63"/>
      <c r="C12314" s="37"/>
      <c r="D12314" s="37"/>
      <c r="E12314" s="37"/>
      <c r="F12314" s="37"/>
      <c r="G12314" s="38"/>
      <c r="H12314" s="37"/>
      <c r="I12314" s="41"/>
      <c r="J12314" s="41"/>
      <c r="K12314" s="37"/>
      <c r="L12314" s="37"/>
      <c r="M12314" s="37"/>
      <c r="N12314" s="37"/>
      <c r="O12314" s="38"/>
    </row>
    <row r="12315" spans="2:15" x14ac:dyDescent="0.4">
      <c r="B12315" s="63"/>
      <c r="C12315" s="37"/>
      <c r="D12315" s="37"/>
      <c r="E12315" s="37"/>
      <c r="F12315" s="37"/>
      <c r="G12315" s="38"/>
      <c r="H12315" s="37"/>
      <c r="I12315" s="41"/>
      <c r="J12315" s="41"/>
      <c r="K12315" s="37"/>
      <c r="L12315" s="37"/>
      <c r="M12315" s="37"/>
      <c r="N12315" s="37"/>
      <c r="O12315" s="38"/>
    </row>
    <row r="12316" spans="2:15" x14ac:dyDescent="0.4">
      <c r="B12316" s="63"/>
      <c r="C12316" s="37"/>
      <c r="D12316" s="37"/>
      <c r="E12316" s="37"/>
      <c r="F12316" s="37"/>
      <c r="G12316" s="38"/>
      <c r="H12316" s="37"/>
      <c r="I12316" s="41"/>
      <c r="J12316" s="41"/>
      <c r="K12316" s="37"/>
      <c r="L12316" s="37"/>
      <c r="M12316" s="37"/>
      <c r="N12316" s="37"/>
      <c r="O12316" s="38"/>
    </row>
    <row r="12317" spans="2:15" x14ac:dyDescent="0.4">
      <c r="B12317" s="63"/>
      <c r="C12317" s="37"/>
      <c r="D12317" s="37"/>
      <c r="E12317" s="37"/>
      <c r="F12317" s="37"/>
      <c r="G12317" s="38"/>
      <c r="H12317" s="37"/>
      <c r="I12317" s="41"/>
      <c r="J12317" s="41"/>
      <c r="K12317" s="37"/>
      <c r="L12317" s="37"/>
      <c r="M12317" s="37"/>
      <c r="N12317" s="37"/>
      <c r="O12317" s="38"/>
    </row>
    <row r="12318" spans="2:15" x14ac:dyDescent="0.4">
      <c r="B12318" s="63"/>
      <c r="C12318" s="37"/>
      <c r="D12318" s="37"/>
      <c r="E12318" s="37"/>
      <c r="F12318" s="37"/>
      <c r="G12318" s="38"/>
      <c r="H12318" s="37"/>
      <c r="I12318" s="41"/>
      <c r="J12318" s="41"/>
      <c r="K12318" s="37"/>
      <c r="L12318" s="37"/>
      <c r="M12318" s="37"/>
      <c r="N12318" s="37"/>
      <c r="O12318" s="38"/>
    </row>
    <row r="12319" spans="2:15" x14ac:dyDescent="0.4">
      <c r="B12319" s="63"/>
      <c r="C12319" s="37"/>
      <c r="D12319" s="37"/>
      <c r="E12319" s="37"/>
      <c r="F12319" s="37"/>
      <c r="G12319" s="38"/>
      <c r="H12319" s="37"/>
      <c r="I12319" s="41"/>
      <c r="J12319" s="41"/>
      <c r="K12319" s="37"/>
      <c r="L12319" s="37"/>
      <c r="M12319" s="37"/>
      <c r="N12319" s="37"/>
      <c r="O12319" s="38"/>
    </row>
    <row r="12320" spans="2:15" x14ac:dyDescent="0.4">
      <c r="B12320" s="63"/>
      <c r="C12320" s="37"/>
      <c r="D12320" s="37"/>
      <c r="E12320" s="37"/>
      <c r="F12320" s="37"/>
      <c r="G12320" s="38"/>
      <c r="H12320" s="37"/>
      <c r="I12320" s="41"/>
      <c r="J12320" s="41"/>
      <c r="K12320" s="37"/>
      <c r="L12320" s="37"/>
      <c r="M12320" s="37"/>
      <c r="N12320" s="37"/>
      <c r="O12320" s="38"/>
    </row>
    <row r="12321" spans="2:15" x14ac:dyDescent="0.4">
      <c r="B12321" s="63"/>
      <c r="C12321" s="37"/>
      <c r="D12321" s="37"/>
      <c r="E12321" s="37"/>
      <c r="F12321" s="37"/>
      <c r="G12321" s="38"/>
      <c r="H12321" s="37"/>
      <c r="I12321" s="41"/>
      <c r="J12321" s="41"/>
      <c r="K12321" s="37"/>
      <c r="L12321" s="37"/>
      <c r="M12321" s="37"/>
      <c r="N12321" s="37"/>
      <c r="O12321" s="38"/>
    </row>
    <row r="12322" spans="2:15" x14ac:dyDescent="0.4">
      <c r="B12322" s="63"/>
      <c r="C12322" s="37"/>
      <c r="D12322" s="37"/>
      <c r="E12322" s="37"/>
      <c r="F12322" s="37"/>
      <c r="G12322" s="38"/>
      <c r="H12322" s="37"/>
      <c r="I12322" s="41"/>
      <c r="J12322" s="41"/>
      <c r="K12322" s="37"/>
      <c r="L12322" s="37"/>
      <c r="M12322" s="37"/>
      <c r="N12322" s="37"/>
      <c r="O12322" s="38"/>
    </row>
    <row r="12323" spans="2:15" x14ac:dyDescent="0.4">
      <c r="B12323" s="63"/>
      <c r="C12323" s="37"/>
      <c r="D12323" s="37"/>
      <c r="E12323" s="37"/>
      <c r="F12323" s="37"/>
      <c r="G12323" s="38"/>
      <c r="H12323" s="37"/>
      <c r="I12323" s="41"/>
      <c r="J12323" s="41"/>
      <c r="K12323" s="37"/>
      <c r="L12323" s="37"/>
      <c r="M12323" s="37"/>
      <c r="N12323" s="37"/>
      <c r="O12323" s="38"/>
    </row>
    <row r="12324" spans="2:15" x14ac:dyDescent="0.4">
      <c r="B12324" s="63"/>
      <c r="C12324" s="37"/>
      <c r="D12324" s="37"/>
      <c r="E12324" s="37"/>
      <c r="F12324" s="37"/>
      <c r="G12324" s="38"/>
      <c r="H12324" s="37"/>
      <c r="I12324" s="41"/>
      <c r="J12324" s="41"/>
      <c r="K12324" s="37"/>
      <c r="L12324" s="37"/>
      <c r="M12324" s="37"/>
      <c r="N12324" s="37"/>
      <c r="O12324" s="38"/>
    </row>
    <row r="12325" spans="2:15" x14ac:dyDescent="0.4">
      <c r="B12325" s="63"/>
      <c r="C12325" s="37"/>
      <c r="D12325" s="37"/>
      <c r="E12325" s="37"/>
      <c r="F12325" s="37"/>
      <c r="G12325" s="38"/>
      <c r="H12325" s="37"/>
      <c r="I12325" s="41"/>
      <c r="J12325" s="41"/>
      <c r="K12325" s="37"/>
      <c r="L12325" s="37"/>
      <c r="M12325" s="37"/>
      <c r="N12325" s="37"/>
      <c r="O12325" s="38"/>
    </row>
    <row r="12326" spans="2:15" x14ac:dyDescent="0.4">
      <c r="B12326" s="63"/>
      <c r="C12326" s="37"/>
      <c r="D12326" s="37"/>
      <c r="E12326" s="37"/>
      <c r="F12326" s="37"/>
      <c r="G12326" s="38"/>
      <c r="H12326" s="37"/>
      <c r="I12326" s="41"/>
      <c r="J12326" s="41"/>
      <c r="K12326" s="37"/>
      <c r="L12326" s="37"/>
      <c r="M12326" s="37"/>
      <c r="N12326" s="37"/>
      <c r="O12326" s="38"/>
    </row>
    <row r="12327" spans="2:15" x14ac:dyDescent="0.4">
      <c r="B12327" s="63"/>
      <c r="C12327" s="37"/>
      <c r="D12327" s="37"/>
      <c r="E12327" s="37"/>
      <c r="F12327" s="37"/>
      <c r="G12327" s="38"/>
      <c r="H12327" s="37"/>
      <c r="I12327" s="41"/>
      <c r="J12327" s="41"/>
      <c r="K12327" s="37"/>
      <c r="L12327" s="37"/>
      <c r="M12327" s="37"/>
      <c r="N12327" s="37"/>
      <c r="O12327" s="38"/>
    </row>
    <row r="12328" spans="2:15" x14ac:dyDescent="0.4">
      <c r="B12328" s="63"/>
      <c r="C12328" s="37"/>
      <c r="D12328" s="37"/>
      <c r="E12328" s="37"/>
      <c r="F12328" s="37"/>
      <c r="G12328" s="38"/>
      <c r="H12328" s="37"/>
      <c r="I12328" s="41"/>
      <c r="J12328" s="41"/>
      <c r="K12328" s="37"/>
      <c r="L12328" s="37"/>
      <c r="M12328" s="37"/>
      <c r="N12328" s="37"/>
      <c r="O12328" s="38"/>
    </row>
    <row r="12329" spans="2:15" x14ac:dyDescent="0.4">
      <c r="B12329" s="63"/>
      <c r="C12329" s="37"/>
      <c r="D12329" s="37"/>
      <c r="E12329" s="37"/>
      <c r="F12329" s="37"/>
      <c r="G12329" s="38"/>
      <c r="H12329" s="37"/>
      <c r="I12329" s="41"/>
      <c r="J12329" s="41"/>
      <c r="K12329" s="37"/>
      <c r="L12329" s="37"/>
      <c r="M12329" s="37"/>
      <c r="N12329" s="37"/>
      <c r="O12329" s="38"/>
    </row>
    <row r="12330" spans="2:15" x14ac:dyDescent="0.4">
      <c r="B12330" s="63"/>
      <c r="C12330" s="37"/>
      <c r="D12330" s="37"/>
      <c r="E12330" s="37"/>
      <c r="F12330" s="37"/>
      <c r="G12330" s="38"/>
      <c r="H12330" s="37"/>
      <c r="I12330" s="41"/>
      <c r="J12330" s="41"/>
      <c r="K12330" s="37"/>
      <c r="L12330" s="37"/>
      <c r="M12330" s="37"/>
      <c r="N12330" s="37"/>
      <c r="O12330" s="38"/>
    </row>
    <row r="12331" spans="2:15" x14ac:dyDescent="0.4">
      <c r="B12331" s="63"/>
      <c r="C12331" s="37"/>
      <c r="D12331" s="37"/>
      <c r="E12331" s="37"/>
      <c r="F12331" s="37"/>
      <c r="G12331" s="38"/>
      <c r="H12331" s="37"/>
      <c r="I12331" s="41"/>
      <c r="J12331" s="41"/>
      <c r="K12331" s="37"/>
      <c r="L12331" s="37"/>
      <c r="M12331" s="37"/>
      <c r="N12331" s="37"/>
      <c r="O12331" s="38"/>
    </row>
    <row r="12332" spans="2:15" x14ac:dyDescent="0.4">
      <c r="B12332" s="63"/>
      <c r="C12332" s="37"/>
      <c r="D12332" s="37"/>
      <c r="E12332" s="37"/>
      <c r="F12332" s="37"/>
      <c r="G12332" s="38"/>
      <c r="H12332" s="37"/>
      <c r="I12332" s="41"/>
      <c r="J12332" s="41"/>
      <c r="K12332" s="37"/>
      <c r="L12332" s="37"/>
      <c r="M12332" s="37"/>
      <c r="N12332" s="37"/>
      <c r="O12332" s="38"/>
    </row>
    <row r="12333" spans="2:15" x14ac:dyDescent="0.4">
      <c r="B12333" s="63"/>
      <c r="C12333" s="37"/>
      <c r="D12333" s="37"/>
      <c r="E12333" s="37"/>
      <c r="F12333" s="37"/>
      <c r="G12333" s="38"/>
      <c r="H12333" s="37"/>
      <c r="I12333" s="41"/>
      <c r="J12333" s="41"/>
      <c r="K12333" s="37"/>
      <c r="L12333" s="37"/>
      <c r="M12333" s="37"/>
      <c r="N12333" s="37"/>
      <c r="O12333" s="38"/>
    </row>
    <row r="12334" spans="2:15" x14ac:dyDescent="0.4">
      <c r="B12334" s="63"/>
      <c r="C12334" s="37"/>
      <c r="D12334" s="37"/>
      <c r="E12334" s="37"/>
      <c r="F12334" s="37"/>
      <c r="G12334" s="38"/>
      <c r="H12334" s="37"/>
      <c r="I12334" s="41"/>
      <c r="J12334" s="41"/>
      <c r="K12334" s="37"/>
      <c r="L12334" s="37"/>
      <c r="M12334" s="37"/>
      <c r="N12334" s="37"/>
      <c r="O12334" s="38"/>
    </row>
    <row r="12335" spans="2:15" x14ac:dyDescent="0.4">
      <c r="B12335" s="63"/>
      <c r="C12335" s="37"/>
      <c r="D12335" s="37"/>
      <c r="E12335" s="37"/>
      <c r="F12335" s="37"/>
      <c r="G12335" s="38"/>
      <c r="H12335" s="37"/>
      <c r="I12335" s="41"/>
      <c r="J12335" s="41"/>
      <c r="K12335" s="37"/>
      <c r="L12335" s="37"/>
      <c r="M12335" s="37"/>
      <c r="N12335" s="37"/>
      <c r="O12335" s="38"/>
    </row>
    <row r="12336" spans="2:15" x14ac:dyDescent="0.4">
      <c r="B12336" s="63"/>
      <c r="C12336" s="37"/>
      <c r="D12336" s="37"/>
      <c r="E12336" s="37"/>
      <c r="F12336" s="37"/>
      <c r="G12336" s="38"/>
      <c r="H12336" s="37"/>
      <c r="I12336" s="41"/>
      <c r="J12336" s="41"/>
      <c r="K12336" s="37"/>
      <c r="L12336" s="37"/>
      <c r="M12336" s="37"/>
      <c r="N12336" s="37"/>
      <c r="O12336" s="38"/>
    </row>
    <row r="12337" spans="2:15" x14ac:dyDescent="0.4">
      <c r="B12337" s="63"/>
      <c r="C12337" s="37"/>
      <c r="D12337" s="37"/>
      <c r="E12337" s="37"/>
      <c r="F12337" s="37"/>
      <c r="G12337" s="38"/>
      <c r="H12337" s="37"/>
      <c r="I12337" s="41"/>
      <c r="J12337" s="41"/>
      <c r="K12337" s="37"/>
      <c r="L12337" s="37"/>
      <c r="M12337" s="37"/>
      <c r="N12337" s="37"/>
      <c r="O12337" s="38"/>
    </row>
    <row r="12338" spans="2:15" x14ac:dyDescent="0.4">
      <c r="B12338" s="63"/>
      <c r="C12338" s="37"/>
      <c r="D12338" s="37"/>
      <c r="E12338" s="37"/>
      <c r="F12338" s="37"/>
      <c r="G12338" s="38"/>
      <c r="H12338" s="37"/>
      <c r="I12338" s="41"/>
      <c r="J12338" s="41"/>
      <c r="K12338" s="37"/>
      <c r="L12338" s="37"/>
      <c r="M12338" s="37"/>
      <c r="N12338" s="37"/>
      <c r="O12338" s="38"/>
    </row>
    <row r="12339" spans="2:15" x14ac:dyDescent="0.4">
      <c r="B12339" s="63"/>
      <c r="C12339" s="37"/>
      <c r="D12339" s="37"/>
      <c r="E12339" s="37"/>
      <c r="F12339" s="37"/>
      <c r="G12339" s="38"/>
      <c r="H12339" s="37"/>
      <c r="I12339" s="41"/>
      <c r="J12339" s="41"/>
      <c r="K12339" s="37"/>
      <c r="L12339" s="37"/>
      <c r="M12339" s="37"/>
      <c r="N12339" s="37"/>
      <c r="O12339" s="38"/>
    </row>
    <row r="12340" spans="2:15" x14ac:dyDescent="0.4">
      <c r="B12340" s="63"/>
      <c r="C12340" s="37"/>
      <c r="D12340" s="37"/>
      <c r="E12340" s="37"/>
      <c r="F12340" s="37"/>
      <c r="G12340" s="38"/>
      <c r="H12340" s="37"/>
      <c r="I12340" s="41"/>
      <c r="J12340" s="41"/>
      <c r="K12340" s="37"/>
      <c r="L12340" s="37"/>
      <c r="M12340" s="37"/>
      <c r="N12340" s="37"/>
      <c r="O12340" s="38"/>
    </row>
    <row r="12341" spans="2:15" x14ac:dyDescent="0.4">
      <c r="B12341" s="63"/>
      <c r="C12341" s="37"/>
      <c r="D12341" s="37"/>
      <c r="E12341" s="37"/>
      <c r="F12341" s="37"/>
      <c r="G12341" s="38"/>
      <c r="H12341" s="37"/>
      <c r="I12341" s="41"/>
      <c r="J12341" s="41"/>
      <c r="K12341" s="37"/>
      <c r="L12341" s="37"/>
      <c r="M12341" s="37"/>
      <c r="N12341" s="37"/>
      <c r="O12341" s="38"/>
    </row>
    <row r="12342" spans="2:15" x14ac:dyDescent="0.4">
      <c r="B12342" s="63"/>
      <c r="C12342" s="37"/>
      <c r="D12342" s="37"/>
      <c r="E12342" s="37"/>
      <c r="F12342" s="37"/>
      <c r="G12342" s="38"/>
      <c r="H12342" s="37"/>
      <c r="I12342" s="41"/>
      <c r="J12342" s="41"/>
      <c r="K12342" s="37"/>
      <c r="L12342" s="37"/>
      <c r="M12342" s="37"/>
      <c r="N12342" s="37"/>
      <c r="O12342" s="38"/>
    </row>
    <row r="12343" spans="2:15" x14ac:dyDescent="0.4">
      <c r="B12343" s="63"/>
      <c r="C12343" s="37"/>
      <c r="D12343" s="37"/>
      <c r="E12343" s="37"/>
      <c r="F12343" s="37"/>
      <c r="G12343" s="38"/>
      <c r="H12343" s="37"/>
      <c r="I12343" s="41"/>
      <c r="J12343" s="41"/>
      <c r="K12343" s="37"/>
      <c r="L12343" s="37"/>
      <c r="M12343" s="37"/>
      <c r="N12343" s="37"/>
      <c r="O12343" s="38"/>
    </row>
    <row r="12344" spans="2:15" x14ac:dyDescent="0.4">
      <c r="B12344" s="63"/>
      <c r="C12344" s="37"/>
      <c r="D12344" s="37"/>
      <c r="E12344" s="37"/>
      <c r="F12344" s="37"/>
      <c r="G12344" s="38"/>
      <c r="H12344" s="37"/>
      <c r="I12344" s="41"/>
      <c r="J12344" s="41"/>
      <c r="K12344" s="37"/>
      <c r="L12344" s="37"/>
      <c r="M12344" s="37"/>
      <c r="N12344" s="37"/>
      <c r="O12344" s="38"/>
    </row>
    <row r="12345" spans="2:15" x14ac:dyDescent="0.4">
      <c r="B12345" s="63"/>
      <c r="C12345" s="37"/>
      <c r="D12345" s="37"/>
      <c r="E12345" s="37"/>
      <c r="F12345" s="37"/>
      <c r="G12345" s="38"/>
      <c r="H12345" s="37"/>
      <c r="I12345" s="41"/>
      <c r="J12345" s="41"/>
      <c r="K12345" s="37"/>
      <c r="L12345" s="37"/>
      <c r="M12345" s="37"/>
      <c r="N12345" s="37"/>
      <c r="O12345" s="38"/>
    </row>
    <row r="12346" spans="2:15" x14ac:dyDescent="0.4">
      <c r="B12346" s="63"/>
      <c r="C12346" s="37"/>
      <c r="D12346" s="37"/>
      <c r="E12346" s="37"/>
      <c r="F12346" s="37"/>
      <c r="G12346" s="38"/>
      <c r="H12346" s="37"/>
      <c r="I12346" s="41"/>
      <c r="J12346" s="41"/>
      <c r="K12346" s="37"/>
      <c r="L12346" s="37"/>
      <c r="M12346" s="37"/>
      <c r="N12346" s="37"/>
      <c r="O12346" s="38"/>
    </row>
    <row r="12347" spans="2:15" x14ac:dyDescent="0.4">
      <c r="B12347" s="63"/>
      <c r="C12347" s="37"/>
      <c r="D12347" s="37"/>
      <c r="E12347" s="37"/>
      <c r="F12347" s="37"/>
      <c r="G12347" s="38"/>
      <c r="H12347" s="37"/>
      <c r="I12347" s="41"/>
      <c r="J12347" s="41"/>
      <c r="K12347" s="37"/>
      <c r="L12347" s="37"/>
      <c r="M12347" s="37"/>
      <c r="N12347" s="37"/>
      <c r="O12347" s="38"/>
    </row>
    <row r="12348" spans="2:15" x14ac:dyDescent="0.4">
      <c r="B12348" s="63"/>
      <c r="C12348" s="37"/>
      <c r="D12348" s="37"/>
      <c r="E12348" s="37"/>
      <c r="F12348" s="37"/>
      <c r="G12348" s="38"/>
      <c r="H12348" s="37"/>
      <c r="I12348" s="41"/>
      <c r="J12348" s="41"/>
      <c r="K12348" s="37"/>
      <c r="L12348" s="37"/>
      <c r="M12348" s="37"/>
      <c r="N12348" s="37"/>
      <c r="O12348" s="38"/>
    </row>
    <row r="12349" spans="2:15" x14ac:dyDescent="0.4">
      <c r="B12349" s="63"/>
      <c r="C12349" s="37"/>
      <c r="D12349" s="37"/>
      <c r="E12349" s="37"/>
      <c r="F12349" s="37"/>
      <c r="G12349" s="38"/>
      <c r="H12349" s="37"/>
      <c r="I12349" s="41"/>
      <c r="J12349" s="41"/>
      <c r="K12349" s="37"/>
      <c r="L12349" s="37"/>
      <c r="M12349" s="37"/>
      <c r="N12349" s="37"/>
      <c r="O12349" s="38"/>
    </row>
    <row r="12350" spans="2:15" x14ac:dyDescent="0.4">
      <c r="B12350" s="63"/>
      <c r="C12350" s="37"/>
      <c r="D12350" s="37"/>
      <c r="E12350" s="37"/>
      <c r="F12350" s="37"/>
      <c r="G12350" s="38"/>
      <c r="H12350" s="37"/>
      <c r="I12350" s="41"/>
      <c r="J12350" s="41"/>
      <c r="K12350" s="37"/>
      <c r="L12350" s="37"/>
      <c r="M12350" s="37"/>
      <c r="N12350" s="37"/>
      <c r="O12350" s="38"/>
    </row>
    <row r="12351" spans="2:15" x14ac:dyDescent="0.4">
      <c r="B12351" s="63"/>
      <c r="C12351" s="37"/>
      <c r="D12351" s="37"/>
      <c r="E12351" s="37"/>
      <c r="F12351" s="37"/>
      <c r="G12351" s="38"/>
      <c r="H12351" s="37"/>
      <c r="I12351" s="41"/>
      <c r="J12351" s="41"/>
      <c r="K12351" s="37"/>
      <c r="L12351" s="37"/>
      <c r="M12351" s="37"/>
      <c r="N12351" s="37"/>
      <c r="O12351" s="38"/>
    </row>
    <row r="12352" spans="2:15" x14ac:dyDescent="0.4">
      <c r="B12352" s="63"/>
      <c r="C12352" s="37"/>
      <c r="D12352" s="37"/>
      <c r="E12352" s="37"/>
      <c r="F12352" s="37"/>
      <c r="G12352" s="38"/>
      <c r="H12352" s="37"/>
      <c r="I12352" s="41"/>
      <c r="J12352" s="41"/>
      <c r="K12352" s="37"/>
      <c r="L12352" s="37"/>
      <c r="M12352" s="37"/>
      <c r="N12352" s="37"/>
      <c r="O12352" s="38"/>
    </row>
    <row r="12353" spans="2:15" x14ac:dyDescent="0.4">
      <c r="B12353" s="63"/>
      <c r="C12353" s="37"/>
      <c r="D12353" s="37"/>
      <c r="E12353" s="37"/>
      <c r="F12353" s="37"/>
      <c r="G12353" s="38"/>
      <c r="H12353" s="37"/>
      <c r="I12353" s="41"/>
      <c r="J12353" s="41"/>
      <c r="K12353" s="37"/>
      <c r="L12353" s="37"/>
      <c r="M12353" s="37"/>
      <c r="N12353" s="37"/>
      <c r="O12353" s="38"/>
    </row>
    <row r="12354" spans="2:15" x14ac:dyDescent="0.4">
      <c r="B12354" s="63"/>
      <c r="C12354" s="37"/>
      <c r="D12354" s="37"/>
      <c r="E12354" s="37"/>
      <c r="F12354" s="37"/>
      <c r="G12354" s="38"/>
      <c r="H12354" s="37"/>
      <c r="I12354" s="41"/>
      <c r="J12354" s="41"/>
      <c r="K12354" s="37"/>
      <c r="L12354" s="37"/>
      <c r="M12354" s="37"/>
      <c r="N12354" s="37"/>
      <c r="O12354" s="38"/>
    </row>
    <row r="12355" spans="2:15" x14ac:dyDescent="0.4">
      <c r="B12355" s="63"/>
      <c r="C12355" s="37"/>
      <c r="D12355" s="37"/>
      <c r="E12355" s="37"/>
      <c r="F12355" s="37"/>
      <c r="G12355" s="38"/>
      <c r="H12355" s="37"/>
      <c r="I12355" s="41"/>
      <c r="J12355" s="41"/>
      <c r="K12355" s="37"/>
      <c r="L12355" s="37"/>
      <c r="M12355" s="37"/>
      <c r="N12355" s="37"/>
      <c r="O12355" s="38"/>
    </row>
    <row r="12356" spans="2:15" x14ac:dyDescent="0.4">
      <c r="B12356" s="63"/>
      <c r="C12356" s="37"/>
      <c r="D12356" s="37"/>
      <c r="E12356" s="37"/>
      <c r="F12356" s="37"/>
      <c r="G12356" s="38"/>
      <c r="H12356" s="37"/>
      <c r="I12356" s="41"/>
      <c r="J12356" s="41"/>
      <c r="K12356" s="37"/>
      <c r="L12356" s="37"/>
      <c r="M12356" s="37"/>
      <c r="N12356" s="37"/>
      <c r="O12356" s="38"/>
    </row>
    <row r="12357" spans="2:15" x14ac:dyDescent="0.4">
      <c r="B12357" s="63"/>
      <c r="C12357" s="37"/>
      <c r="D12357" s="37"/>
      <c r="E12357" s="37"/>
      <c r="F12357" s="37"/>
      <c r="G12357" s="38"/>
      <c r="H12357" s="37"/>
      <c r="I12357" s="41"/>
      <c r="J12357" s="41"/>
      <c r="K12357" s="37"/>
      <c r="L12357" s="37"/>
      <c r="M12357" s="37"/>
      <c r="N12357" s="37"/>
      <c r="O12357" s="38"/>
    </row>
    <row r="12358" spans="2:15" x14ac:dyDescent="0.4">
      <c r="B12358" s="63"/>
      <c r="C12358" s="37"/>
      <c r="D12358" s="37"/>
      <c r="E12358" s="37"/>
      <c r="F12358" s="37"/>
      <c r="G12358" s="38"/>
      <c r="H12358" s="37"/>
      <c r="I12358" s="41"/>
      <c r="J12358" s="41"/>
      <c r="K12358" s="37"/>
      <c r="L12358" s="37"/>
      <c r="M12358" s="37"/>
      <c r="N12358" s="37"/>
      <c r="O12358" s="38"/>
    </row>
    <row r="12359" spans="2:15" x14ac:dyDescent="0.4">
      <c r="B12359" s="63"/>
      <c r="C12359" s="37"/>
      <c r="D12359" s="37"/>
      <c r="E12359" s="37"/>
      <c r="F12359" s="37"/>
      <c r="G12359" s="38"/>
      <c r="H12359" s="37"/>
      <c r="I12359" s="41"/>
      <c r="J12359" s="41"/>
      <c r="K12359" s="37"/>
      <c r="L12359" s="37"/>
      <c r="M12359" s="37"/>
      <c r="N12359" s="37"/>
      <c r="O12359" s="38"/>
    </row>
    <row r="12360" spans="2:15" x14ac:dyDescent="0.4">
      <c r="B12360" s="63"/>
      <c r="C12360" s="37"/>
      <c r="D12360" s="37"/>
      <c r="E12360" s="37"/>
      <c r="F12360" s="37"/>
      <c r="G12360" s="38"/>
      <c r="H12360" s="37"/>
      <c r="I12360" s="41"/>
      <c r="J12360" s="41"/>
      <c r="K12360" s="37"/>
      <c r="L12360" s="37"/>
      <c r="M12360" s="37"/>
      <c r="N12360" s="37"/>
      <c r="O12360" s="38"/>
    </row>
    <row r="12361" spans="2:15" x14ac:dyDescent="0.4">
      <c r="B12361" s="63"/>
      <c r="C12361" s="37"/>
      <c r="D12361" s="37"/>
      <c r="E12361" s="37"/>
      <c r="F12361" s="37"/>
      <c r="G12361" s="38"/>
      <c r="H12361" s="37"/>
      <c r="I12361" s="41"/>
      <c r="J12361" s="41"/>
      <c r="K12361" s="37"/>
      <c r="L12361" s="37"/>
      <c r="M12361" s="37"/>
      <c r="N12361" s="37"/>
      <c r="O12361" s="38"/>
    </row>
    <row r="12362" spans="2:15" x14ac:dyDescent="0.4">
      <c r="B12362" s="63"/>
      <c r="C12362" s="37"/>
      <c r="D12362" s="37"/>
      <c r="E12362" s="37"/>
      <c r="F12362" s="37"/>
      <c r="G12362" s="38"/>
      <c r="H12362" s="37"/>
      <c r="I12362" s="41"/>
      <c r="J12362" s="41"/>
      <c r="K12362" s="37"/>
      <c r="L12362" s="37"/>
      <c r="M12362" s="37"/>
      <c r="N12362" s="37"/>
      <c r="O12362" s="38"/>
    </row>
    <row r="12363" spans="2:15" x14ac:dyDescent="0.4">
      <c r="B12363" s="63"/>
      <c r="C12363" s="37"/>
      <c r="D12363" s="37"/>
      <c r="E12363" s="37"/>
      <c r="F12363" s="37"/>
      <c r="G12363" s="38"/>
      <c r="H12363" s="37"/>
      <c r="I12363" s="41"/>
      <c r="J12363" s="41"/>
      <c r="K12363" s="37"/>
      <c r="L12363" s="37"/>
      <c r="M12363" s="37"/>
      <c r="N12363" s="37"/>
      <c r="O12363" s="38"/>
    </row>
    <row r="12364" spans="2:15" x14ac:dyDescent="0.4">
      <c r="B12364" s="63"/>
      <c r="C12364" s="37"/>
      <c r="D12364" s="37"/>
      <c r="E12364" s="37"/>
      <c r="F12364" s="37"/>
      <c r="G12364" s="38"/>
      <c r="H12364" s="37"/>
      <c r="I12364" s="41"/>
      <c r="J12364" s="41"/>
      <c r="K12364" s="37"/>
      <c r="L12364" s="37"/>
      <c r="M12364" s="37"/>
      <c r="N12364" s="37"/>
      <c r="O12364" s="38"/>
    </row>
    <row r="12365" spans="2:15" x14ac:dyDescent="0.4">
      <c r="B12365" s="63"/>
      <c r="C12365" s="37"/>
      <c r="D12365" s="37"/>
      <c r="E12365" s="37"/>
      <c r="F12365" s="37"/>
      <c r="G12365" s="38"/>
      <c r="H12365" s="37"/>
      <c r="I12365" s="41"/>
      <c r="J12365" s="41"/>
      <c r="K12365" s="37"/>
      <c r="L12365" s="37"/>
      <c r="M12365" s="37"/>
      <c r="N12365" s="37"/>
      <c r="O12365" s="38"/>
    </row>
    <row r="12366" spans="2:15" x14ac:dyDescent="0.4">
      <c r="B12366" s="63"/>
      <c r="C12366" s="37"/>
      <c r="D12366" s="37"/>
      <c r="E12366" s="37"/>
      <c r="F12366" s="37"/>
      <c r="G12366" s="38"/>
      <c r="H12366" s="37"/>
      <c r="I12366" s="41"/>
      <c r="J12366" s="41"/>
      <c r="K12366" s="37"/>
      <c r="L12366" s="37"/>
      <c r="M12366" s="37"/>
      <c r="N12366" s="37"/>
      <c r="O12366" s="38"/>
    </row>
    <row r="12367" spans="2:15" x14ac:dyDescent="0.4">
      <c r="B12367" s="63"/>
      <c r="C12367" s="37"/>
      <c r="D12367" s="37"/>
      <c r="E12367" s="37"/>
      <c r="F12367" s="37"/>
      <c r="G12367" s="38"/>
      <c r="H12367" s="37"/>
      <c r="I12367" s="41"/>
      <c r="J12367" s="41"/>
      <c r="K12367" s="37"/>
      <c r="L12367" s="37"/>
      <c r="M12367" s="37"/>
      <c r="N12367" s="37"/>
      <c r="O12367" s="38"/>
    </row>
    <row r="12368" spans="2:15" x14ac:dyDescent="0.4">
      <c r="B12368" s="63"/>
      <c r="C12368" s="37"/>
      <c r="D12368" s="37"/>
      <c r="E12368" s="37"/>
      <c r="F12368" s="37"/>
      <c r="G12368" s="38"/>
      <c r="H12368" s="37"/>
      <c r="I12368" s="41"/>
      <c r="J12368" s="41"/>
      <c r="K12368" s="37"/>
      <c r="L12368" s="37"/>
      <c r="M12368" s="37"/>
      <c r="N12368" s="37"/>
      <c r="O12368" s="38"/>
    </row>
    <row r="12369" spans="2:15" x14ac:dyDescent="0.4">
      <c r="B12369" s="63"/>
      <c r="C12369" s="37"/>
      <c r="D12369" s="37"/>
      <c r="E12369" s="37"/>
      <c r="F12369" s="37"/>
      <c r="G12369" s="38"/>
      <c r="H12369" s="37"/>
      <c r="I12369" s="41"/>
      <c r="J12369" s="41"/>
      <c r="K12369" s="37"/>
      <c r="L12369" s="37"/>
      <c r="M12369" s="37"/>
      <c r="N12369" s="37"/>
      <c r="O12369" s="38"/>
    </row>
    <row r="12370" spans="2:15" x14ac:dyDescent="0.4">
      <c r="B12370" s="63"/>
      <c r="C12370" s="37"/>
      <c r="D12370" s="37"/>
      <c r="E12370" s="37"/>
      <c r="F12370" s="37"/>
      <c r="G12370" s="38"/>
      <c r="H12370" s="37"/>
      <c r="I12370" s="41"/>
      <c r="J12370" s="41"/>
      <c r="K12370" s="37"/>
      <c r="L12370" s="37"/>
      <c r="M12370" s="37"/>
      <c r="N12370" s="37"/>
      <c r="O12370" s="38"/>
    </row>
    <row r="12371" spans="2:15" x14ac:dyDescent="0.4">
      <c r="B12371" s="63"/>
      <c r="C12371" s="37"/>
      <c r="D12371" s="37"/>
      <c r="E12371" s="37"/>
      <c r="F12371" s="37"/>
      <c r="G12371" s="38"/>
      <c r="H12371" s="37"/>
      <c r="I12371" s="41"/>
      <c r="J12371" s="41"/>
      <c r="K12371" s="37"/>
      <c r="L12371" s="37"/>
      <c r="M12371" s="37"/>
      <c r="N12371" s="37"/>
      <c r="O12371" s="38"/>
    </row>
    <row r="12372" spans="2:15" x14ac:dyDescent="0.4">
      <c r="B12372" s="63"/>
      <c r="C12372" s="37"/>
      <c r="D12372" s="37"/>
      <c r="E12372" s="37"/>
      <c r="F12372" s="37"/>
      <c r="G12372" s="38"/>
      <c r="H12372" s="37"/>
      <c r="I12372" s="41"/>
      <c r="J12372" s="41"/>
      <c r="K12372" s="37"/>
      <c r="L12372" s="37"/>
      <c r="M12372" s="37"/>
      <c r="N12372" s="37"/>
      <c r="O12372" s="38"/>
    </row>
    <row r="12373" spans="2:15" x14ac:dyDescent="0.4">
      <c r="B12373" s="63"/>
      <c r="C12373" s="37"/>
      <c r="D12373" s="37"/>
      <c r="E12373" s="37"/>
      <c r="F12373" s="37"/>
      <c r="G12373" s="38"/>
      <c r="H12373" s="37"/>
      <c r="I12373" s="41"/>
      <c r="J12373" s="41"/>
      <c r="K12373" s="37"/>
      <c r="L12373" s="37"/>
      <c r="M12373" s="37"/>
      <c r="N12373" s="37"/>
      <c r="O12373" s="38"/>
    </row>
    <row r="12374" spans="2:15" x14ac:dyDescent="0.4">
      <c r="B12374" s="63"/>
      <c r="C12374" s="37"/>
      <c r="D12374" s="37"/>
      <c r="E12374" s="37"/>
      <c r="F12374" s="37"/>
      <c r="G12374" s="38"/>
      <c r="H12374" s="37"/>
      <c r="I12374" s="41"/>
      <c r="J12374" s="41"/>
      <c r="K12374" s="37"/>
      <c r="L12374" s="37"/>
      <c r="M12374" s="37"/>
      <c r="N12374" s="37"/>
      <c r="O12374" s="38"/>
    </row>
    <row r="12375" spans="2:15" x14ac:dyDescent="0.4">
      <c r="B12375" s="63"/>
      <c r="C12375" s="37"/>
      <c r="D12375" s="37"/>
      <c r="E12375" s="37"/>
      <c r="F12375" s="37"/>
      <c r="G12375" s="38"/>
      <c r="H12375" s="37"/>
      <c r="I12375" s="41"/>
      <c r="J12375" s="41"/>
      <c r="K12375" s="37"/>
      <c r="L12375" s="37"/>
      <c r="M12375" s="37"/>
      <c r="N12375" s="37"/>
      <c r="O12375" s="38"/>
    </row>
    <row r="12376" spans="2:15" x14ac:dyDescent="0.4">
      <c r="B12376" s="63"/>
      <c r="C12376" s="37"/>
      <c r="D12376" s="37"/>
      <c r="E12376" s="37"/>
      <c r="F12376" s="37"/>
      <c r="G12376" s="38"/>
      <c r="H12376" s="37"/>
      <c r="I12376" s="41"/>
      <c r="J12376" s="41"/>
      <c r="K12376" s="37"/>
      <c r="L12376" s="37"/>
      <c r="M12376" s="37"/>
      <c r="N12376" s="37"/>
      <c r="O12376" s="38"/>
    </row>
    <row r="12377" spans="2:15" x14ac:dyDescent="0.4">
      <c r="B12377" s="63"/>
      <c r="C12377" s="37"/>
      <c r="D12377" s="37"/>
      <c r="E12377" s="37"/>
      <c r="F12377" s="37"/>
      <c r="G12377" s="38"/>
      <c r="H12377" s="37"/>
      <c r="I12377" s="41"/>
      <c r="J12377" s="41"/>
      <c r="K12377" s="37"/>
      <c r="L12377" s="37"/>
      <c r="M12377" s="37"/>
      <c r="N12377" s="37"/>
      <c r="O12377" s="38"/>
    </row>
    <row r="12378" spans="2:15" x14ac:dyDescent="0.4">
      <c r="B12378" s="63"/>
      <c r="C12378" s="37"/>
      <c r="D12378" s="37"/>
      <c r="E12378" s="37"/>
      <c r="F12378" s="37"/>
      <c r="G12378" s="38"/>
      <c r="H12378" s="37"/>
      <c r="I12378" s="41"/>
      <c r="J12378" s="41"/>
      <c r="K12378" s="37"/>
      <c r="L12378" s="37"/>
      <c r="M12378" s="37"/>
      <c r="N12378" s="37"/>
      <c r="O12378" s="38"/>
    </row>
    <row r="12379" spans="2:15" x14ac:dyDescent="0.4">
      <c r="B12379" s="63"/>
      <c r="C12379" s="37"/>
      <c r="D12379" s="37"/>
      <c r="E12379" s="37"/>
      <c r="F12379" s="37"/>
      <c r="G12379" s="38"/>
      <c r="H12379" s="37"/>
      <c r="I12379" s="41"/>
      <c r="J12379" s="41"/>
      <c r="K12379" s="37"/>
      <c r="L12379" s="37"/>
      <c r="M12379" s="37"/>
      <c r="N12379" s="37"/>
      <c r="O12379" s="38"/>
    </row>
    <row r="12380" spans="2:15" x14ac:dyDescent="0.4">
      <c r="B12380" s="63"/>
      <c r="C12380" s="37"/>
      <c r="D12380" s="37"/>
      <c r="E12380" s="37"/>
      <c r="F12380" s="37"/>
      <c r="G12380" s="38"/>
      <c r="H12380" s="37"/>
      <c r="I12380" s="41"/>
      <c r="J12380" s="41"/>
      <c r="K12380" s="37"/>
      <c r="L12380" s="37"/>
      <c r="M12380" s="37"/>
      <c r="N12380" s="37"/>
      <c r="O12380" s="38"/>
    </row>
    <row r="12381" spans="2:15" x14ac:dyDescent="0.4">
      <c r="B12381" s="63"/>
      <c r="C12381" s="37"/>
      <c r="D12381" s="37"/>
      <c r="E12381" s="37"/>
      <c r="F12381" s="37"/>
      <c r="G12381" s="38"/>
      <c r="H12381" s="37"/>
      <c r="I12381" s="41"/>
      <c r="J12381" s="41"/>
      <c r="K12381" s="37"/>
      <c r="L12381" s="37"/>
      <c r="M12381" s="37"/>
      <c r="N12381" s="37"/>
      <c r="O12381" s="38"/>
    </row>
    <row r="12382" spans="2:15" x14ac:dyDescent="0.4">
      <c r="B12382" s="63"/>
      <c r="C12382" s="37"/>
      <c r="D12382" s="37"/>
      <c r="E12382" s="37"/>
      <c r="F12382" s="37"/>
      <c r="G12382" s="38"/>
      <c r="H12382" s="37"/>
      <c r="I12382" s="41"/>
      <c r="J12382" s="41"/>
      <c r="K12382" s="37"/>
      <c r="L12382" s="37"/>
      <c r="M12382" s="37"/>
      <c r="N12382" s="37"/>
      <c r="O12382" s="38"/>
    </row>
    <row r="12383" spans="2:15" x14ac:dyDescent="0.4">
      <c r="B12383" s="63"/>
      <c r="C12383" s="37"/>
      <c r="D12383" s="37"/>
      <c r="E12383" s="37"/>
      <c r="F12383" s="37"/>
      <c r="G12383" s="38"/>
      <c r="H12383" s="37"/>
      <c r="I12383" s="41"/>
      <c r="J12383" s="41"/>
      <c r="K12383" s="37"/>
      <c r="L12383" s="37"/>
      <c r="M12383" s="37"/>
      <c r="N12383" s="37"/>
      <c r="O12383" s="38"/>
    </row>
    <row r="12384" spans="2:15" x14ac:dyDescent="0.4">
      <c r="B12384" s="63"/>
      <c r="C12384" s="37"/>
      <c r="D12384" s="37"/>
      <c r="E12384" s="37"/>
      <c r="F12384" s="37"/>
      <c r="G12384" s="38"/>
      <c r="H12384" s="37"/>
      <c r="I12384" s="41"/>
      <c r="J12384" s="41"/>
      <c r="K12384" s="37"/>
      <c r="L12384" s="37"/>
      <c r="M12384" s="37"/>
      <c r="N12384" s="37"/>
      <c r="O12384" s="38"/>
    </row>
    <row r="12385" spans="2:15" x14ac:dyDescent="0.4">
      <c r="B12385" s="63"/>
      <c r="C12385" s="37"/>
      <c r="D12385" s="37"/>
      <c r="E12385" s="37"/>
      <c r="F12385" s="37"/>
      <c r="G12385" s="38"/>
      <c r="H12385" s="37"/>
      <c r="I12385" s="41"/>
      <c r="J12385" s="41"/>
      <c r="K12385" s="37"/>
      <c r="L12385" s="37"/>
      <c r="M12385" s="37"/>
      <c r="N12385" s="37"/>
      <c r="O12385" s="38"/>
    </row>
    <row r="12386" spans="2:15" x14ac:dyDescent="0.4">
      <c r="B12386" s="63"/>
      <c r="C12386" s="37"/>
      <c r="D12386" s="37"/>
      <c r="E12386" s="37"/>
      <c r="F12386" s="37"/>
      <c r="G12386" s="38"/>
      <c r="H12386" s="37"/>
      <c r="I12386" s="41"/>
      <c r="J12386" s="41"/>
      <c r="K12386" s="37"/>
      <c r="L12386" s="37"/>
      <c r="M12386" s="37"/>
      <c r="N12386" s="37"/>
      <c r="O12386" s="38"/>
    </row>
    <row r="12387" spans="2:15" x14ac:dyDescent="0.4">
      <c r="B12387" s="63"/>
      <c r="C12387" s="37"/>
      <c r="D12387" s="37"/>
      <c r="E12387" s="37"/>
      <c r="F12387" s="37"/>
      <c r="G12387" s="38"/>
      <c r="H12387" s="37"/>
      <c r="I12387" s="41"/>
      <c r="J12387" s="41"/>
      <c r="K12387" s="37"/>
      <c r="L12387" s="37"/>
      <c r="M12387" s="37"/>
      <c r="N12387" s="37"/>
      <c r="O12387" s="38"/>
    </row>
    <row r="12388" spans="2:15" x14ac:dyDescent="0.4">
      <c r="B12388" s="63"/>
      <c r="C12388" s="37"/>
      <c r="D12388" s="37"/>
      <c r="E12388" s="37"/>
      <c r="F12388" s="37"/>
      <c r="G12388" s="38"/>
      <c r="H12388" s="37"/>
      <c r="I12388" s="41"/>
      <c r="J12388" s="41"/>
      <c r="K12388" s="37"/>
      <c r="L12388" s="37"/>
      <c r="M12388" s="37"/>
      <c r="N12388" s="37"/>
      <c r="O12388" s="38"/>
    </row>
    <row r="12389" spans="2:15" x14ac:dyDescent="0.4">
      <c r="B12389" s="63"/>
      <c r="C12389" s="37"/>
      <c r="D12389" s="37"/>
      <c r="E12389" s="37"/>
      <c r="F12389" s="37"/>
      <c r="G12389" s="38"/>
      <c r="H12389" s="37"/>
      <c r="I12389" s="41"/>
      <c r="J12389" s="41"/>
      <c r="K12389" s="37"/>
      <c r="L12389" s="37"/>
      <c r="M12389" s="37"/>
      <c r="N12389" s="37"/>
      <c r="O12389" s="38"/>
    </row>
    <row r="12390" spans="2:15" x14ac:dyDescent="0.4">
      <c r="B12390" s="63"/>
      <c r="C12390" s="37"/>
      <c r="D12390" s="37"/>
      <c r="E12390" s="37"/>
      <c r="F12390" s="37"/>
      <c r="G12390" s="38"/>
      <c r="H12390" s="37"/>
      <c r="I12390" s="41"/>
      <c r="J12390" s="41"/>
      <c r="K12390" s="37"/>
      <c r="L12390" s="37"/>
      <c r="M12390" s="37"/>
      <c r="N12390" s="37"/>
      <c r="O12390" s="38"/>
    </row>
    <row r="12391" spans="2:15" x14ac:dyDescent="0.4">
      <c r="B12391" s="63"/>
      <c r="C12391" s="37"/>
      <c r="D12391" s="37"/>
      <c r="E12391" s="37"/>
      <c r="F12391" s="37"/>
      <c r="G12391" s="38"/>
      <c r="H12391" s="37"/>
      <c r="I12391" s="41"/>
      <c r="J12391" s="41"/>
      <c r="K12391" s="37"/>
      <c r="L12391" s="37"/>
      <c r="M12391" s="37"/>
      <c r="N12391" s="37"/>
      <c r="O12391" s="38"/>
    </row>
    <row r="12392" spans="2:15" x14ac:dyDescent="0.4">
      <c r="B12392" s="63"/>
      <c r="C12392" s="37"/>
      <c r="D12392" s="37"/>
      <c r="E12392" s="37"/>
      <c r="F12392" s="37"/>
      <c r="G12392" s="38"/>
      <c r="H12392" s="37"/>
      <c r="I12392" s="41"/>
      <c r="J12392" s="41"/>
      <c r="K12392" s="37"/>
      <c r="L12392" s="37"/>
      <c r="M12392" s="37"/>
      <c r="N12392" s="37"/>
      <c r="O12392" s="38"/>
    </row>
    <row r="12393" spans="2:15" x14ac:dyDescent="0.4">
      <c r="B12393" s="63"/>
      <c r="C12393" s="37"/>
      <c r="D12393" s="37"/>
      <c r="E12393" s="37"/>
      <c r="F12393" s="37"/>
      <c r="G12393" s="38"/>
      <c r="H12393" s="37"/>
      <c r="I12393" s="41"/>
      <c r="J12393" s="41"/>
      <c r="K12393" s="37"/>
      <c r="L12393" s="37"/>
      <c r="M12393" s="37"/>
      <c r="N12393" s="37"/>
      <c r="O12393" s="38"/>
    </row>
    <row r="12394" spans="2:15" x14ac:dyDescent="0.4">
      <c r="B12394" s="63"/>
      <c r="C12394" s="37"/>
      <c r="D12394" s="37"/>
      <c r="E12394" s="37"/>
      <c r="F12394" s="37"/>
      <c r="G12394" s="38"/>
      <c r="H12394" s="37"/>
      <c r="I12394" s="41"/>
      <c r="J12394" s="41"/>
      <c r="K12394" s="37"/>
      <c r="L12394" s="37"/>
      <c r="M12394" s="37"/>
      <c r="N12394" s="37"/>
      <c r="O12394" s="38"/>
    </row>
    <row r="12395" spans="2:15" x14ac:dyDescent="0.4">
      <c r="B12395" s="63"/>
      <c r="C12395" s="37"/>
      <c r="D12395" s="37"/>
      <c r="E12395" s="37"/>
      <c r="F12395" s="37"/>
      <c r="G12395" s="38"/>
      <c r="H12395" s="37"/>
      <c r="I12395" s="41"/>
      <c r="J12395" s="41"/>
      <c r="K12395" s="37"/>
      <c r="L12395" s="37"/>
      <c r="M12395" s="37"/>
      <c r="N12395" s="37"/>
      <c r="O12395" s="38"/>
    </row>
    <row r="12396" spans="2:15" x14ac:dyDescent="0.4">
      <c r="B12396" s="63"/>
      <c r="C12396" s="37"/>
      <c r="D12396" s="37"/>
      <c r="E12396" s="37"/>
      <c r="F12396" s="37"/>
      <c r="G12396" s="38"/>
      <c r="H12396" s="37"/>
      <c r="I12396" s="41"/>
      <c r="J12396" s="41"/>
      <c r="K12396" s="37"/>
      <c r="L12396" s="37"/>
      <c r="M12396" s="37"/>
      <c r="N12396" s="37"/>
      <c r="O12396" s="38"/>
    </row>
    <row r="12397" spans="2:15" x14ac:dyDescent="0.4">
      <c r="B12397" s="63"/>
      <c r="C12397" s="37"/>
      <c r="D12397" s="37"/>
      <c r="E12397" s="37"/>
      <c r="F12397" s="37"/>
      <c r="G12397" s="38"/>
      <c r="H12397" s="37"/>
      <c r="I12397" s="41"/>
      <c r="J12397" s="41"/>
      <c r="K12397" s="37"/>
      <c r="L12397" s="37"/>
      <c r="M12397" s="37"/>
      <c r="N12397" s="37"/>
      <c r="O12397" s="38"/>
    </row>
    <row r="12398" spans="2:15" x14ac:dyDescent="0.4">
      <c r="B12398" s="63"/>
      <c r="C12398" s="37"/>
      <c r="D12398" s="37"/>
      <c r="E12398" s="37"/>
      <c r="F12398" s="37"/>
      <c r="G12398" s="38"/>
      <c r="H12398" s="37"/>
      <c r="I12398" s="41"/>
      <c r="J12398" s="41"/>
      <c r="K12398" s="37"/>
      <c r="L12398" s="37"/>
      <c r="M12398" s="37"/>
      <c r="N12398" s="37"/>
      <c r="O12398" s="38"/>
    </row>
    <row r="12399" spans="2:15" x14ac:dyDescent="0.4">
      <c r="B12399" s="63"/>
      <c r="C12399" s="37"/>
      <c r="D12399" s="37"/>
      <c r="E12399" s="37"/>
      <c r="F12399" s="37"/>
      <c r="G12399" s="38"/>
      <c r="H12399" s="37"/>
      <c r="I12399" s="41"/>
      <c r="J12399" s="41"/>
      <c r="K12399" s="37"/>
      <c r="L12399" s="37"/>
      <c r="M12399" s="37"/>
      <c r="N12399" s="37"/>
      <c r="O12399" s="38"/>
    </row>
    <row r="12400" spans="2:15" x14ac:dyDescent="0.4">
      <c r="B12400" s="63"/>
      <c r="C12400" s="37"/>
      <c r="D12400" s="37"/>
      <c r="E12400" s="37"/>
      <c r="F12400" s="37"/>
      <c r="G12400" s="38"/>
      <c r="H12400" s="37"/>
      <c r="I12400" s="41"/>
      <c r="J12400" s="41"/>
      <c r="K12400" s="37"/>
      <c r="L12400" s="37"/>
      <c r="M12400" s="37"/>
      <c r="N12400" s="37"/>
      <c r="O12400" s="38"/>
    </row>
    <row r="12401" spans="2:15" x14ac:dyDescent="0.4">
      <c r="B12401" s="63"/>
      <c r="C12401" s="37"/>
      <c r="D12401" s="37"/>
      <c r="E12401" s="37"/>
      <c r="F12401" s="37"/>
      <c r="G12401" s="38"/>
      <c r="H12401" s="37"/>
      <c r="I12401" s="41"/>
      <c r="J12401" s="41"/>
      <c r="K12401" s="37"/>
      <c r="L12401" s="37"/>
      <c r="M12401" s="37"/>
      <c r="N12401" s="37"/>
      <c r="O12401" s="38"/>
    </row>
    <row r="12402" spans="2:15" x14ac:dyDescent="0.4">
      <c r="B12402" s="63"/>
      <c r="C12402" s="37"/>
      <c r="D12402" s="37"/>
      <c r="E12402" s="37"/>
      <c r="F12402" s="37"/>
      <c r="G12402" s="38"/>
      <c r="H12402" s="37"/>
      <c r="I12402" s="41"/>
      <c r="J12402" s="41"/>
      <c r="K12402" s="37"/>
      <c r="L12402" s="37"/>
      <c r="M12402" s="37"/>
      <c r="N12402" s="37"/>
      <c r="O12402" s="38"/>
    </row>
    <row r="12403" spans="2:15" x14ac:dyDescent="0.4">
      <c r="B12403" s="63"/>
      <c r="C12403" s="37"/>
      <c r="D12403" s="37"/>
      <c r="E12403" s="37"/>
      <c r="F12403" s="37"/>
      <c r="G12403" s="38"/>
      <c r="H12403" s="37"/>
      <c r="I12403" s="41"/>
      <c r="J12403" s="41"/>
      <c r="K12403" s="37"/>
      <c r="L12403" s="37"/>
      <c r="M12403" s="37"/>
      <c r="N12403" s="37"/>
      <c r="O12403" s="38"/>
    </row>
    <row r="12404" spans="2:15" x14ac:dyDescent="0.4">
      <c r="B12404" s="63"/>
      <c r="C12404" s="37"/>
      <c r="D12404" s="37"/>
      <c r="E12404" s="37"/>
      <c r="F12404" s="37"/>
      <c r="G12404" s="38"/>
      <c r="H12404" s="37"/>
      <c r="I12404" s="41"/>
      <c r="J12404" s="41"/>
      <c r="K12404" s="37"/>
      <c r="L12404" s="37"/>
      <c r="M12404" s="37"/>
      <c r="N12404" s="37"/>
      <c r="O12404" s="38"/>
    </row>
    <row r="12405" spans="2:15" x14ac:dyDescent="0.4">
      <c r="B12405" s="63"/>
      <c r="C12405" s="37"/>
      <c r="D12405" s="37"/>
      <c r="E12405" s="37"/>
      <c r="F12405" s="37"/>
      <c r="G12405" s="38"/>
      <c r="H12405" s="37"/>
      <c r="I12405" s="41"/>
      <c r="J12405" s="41"/>
      <c r="K12405" s="37"/>
      <c r="L12405" s="37"/>
      <c r="M12405" s="37"/>
      <c r="N12405" s="37"/>
      <c r="O12405" s="38"/>
    </row>
    <row r="12406" spans="2:15" x14ac:dyDescent="0.4">
      <c r="B12406" s="63"/>
      <c r="C12406" s="37"/>
      <c r="D12406" s="37"/>
      <c r="E12406" s="37"/>
      <c r="F12406" s="37"/>
      <c r="G12406" s="38"/>
      <c r="H12406" s="37"/>
      <c r="I12406" s="41"/>
      <c r="J12406" s="41"/>
      <c r="K12406" s="37"/>
      <c r="L12406" s="37"/>
      <c r="M12406" s="37"/>
      <c r="N12406" s="37"/>
      <c r="O12406" s="38"/>
    </row>
    <row r="12407" spans="2:15" x14ac:dyDescent="0.4">
      <c r="B12407" s="63"/>
      <c r="C12407" s="37"/>
      <c r="D12407" s="37"/>
      <c r="E12407" s="37"/>
      <c r="F12407" s="37"/>
      <c r="G12407" s="38"/>
      <c r="H12407" s="37"/>
      <c r="I12407" s="41"/>
      <c r="J12407" s="41"/>
      <c r="K12407" s="37"/>
      <c r="L12407" s="37"/>
      <c r="M12407" s="37"/>
      <c r="N12407" s="37"/>
      <c r="O12407" s="38"/>
    </row>
    <row r="12408" spans="2:15" x14ac:dyDescent="0.4">
      <c r="B12408" s="63"/>
      <c r="C12408" s="37"/>
      <c r="D12408" s="37"/>
      <c r="E12408" s="37"/>
      <c r="F12408" s="37"/>
      <c r="G12408" s="38"/>
      <c r="H12408" s="37"/>
      <c r="I12408" s="41"/>
      <c r="J12408" s="41"/>
      <c r="K12408" s="37"/>
      <c r="L12408" s="37"/>
      <c r="M12408" s="37"/>
      <c r="N12408" s="37"/>
      <c r="O12408" s="38"/>
    </row>
    <row r="12409" spans="2:15" x14ac:dyDescent="0.4">
      <c r="B12409" s="63"/>
      <c r="C12409" s="37"/>
      <c r="D12409" s="37"/>
      <c r="E12409" s="37"/>
      <c r="F12409" s="37"/>
      <c r="G12409" s="38"/>
      <c r="H12409" s="37"/>
      <c r="I12409" s="41"/>
      <c r="J12409" s="41"/>
      <c r="K12409" s="37"/>
      <c r="L12409" s="37"/>
      <c r="M12409" s="37"/>
      <c r="N12409" s="37"/>
      <c r="O12409" s="38"/>
    </row>
    <row r="12410" spans="2:15" x14ac:dyDescent="0.4">
      <c r="B12410" s="63"/>
      <c r="C12410" s="37"/>
      <c r="D12410" s="37"/>
      <c r="E12410" s="37"/>
      <c r="F12410" s="37"/>
      <c r="G12410" s="38"/>
      <c r="H12410" s="37"/>
      <c r="I12410" s="41"/>
      <c r="J12410" s="41"/>
      <c r="K12410" s="37"/>
      <c r="L12410" s="37"/>
      <c r="M12410" s="37"/>
      <c r="N12410" s="37"/>
      <c r="O12410" s="38"/>
    </row>
    <row r="12411" spans="2:15" x14ac:dyDescent="0.4">
      <c r="B12411" s="63"/>
      <c r="C12411" s="37"/>
      <c r="D12411" s="37"/>
      <c r="E12411" s="37"/>
      <c r="F12411" s="37"/>
      <c r="G12411" s="38"/>
      <c r="H12411" s="37"/>
      <c r="I12411" s="41"/>
      <c r="J12411" s="41"/>
      <c r="K12411" s="37"/>
      <c r="L12411" s="37"/>
      <c r="M12411" s="37"/>
      <c r="N12411" s="37"/>
      <c r="O12411" s="38"/>
    </row>
    <row r="12412" spans="2:15" x14ac:dyDescent="0.4">
      <c r="B12412" s="63"/>
      <c r="C12412" s="37"/>
      <c r="D12412" s="37"/>
      <c r="E12412" s="37"/>
      <c r="F12412" s="37"/>
      <c r="G12412" s="38"/>
      <c r="H12412" s="37"/>
      <c r="I12412" s="41"/>
      <c r="J12412" s="41"/>
      <c r="K12412" s="37"/>
      <c r="L12412" s="37"/>
      <c r="M12412" s="37"/>
      <c r="N12412" s="37"/>
      <c r="O12412" s="38"/>
    </row>
    <row r="12413" spans="2:15" x14ac:dyDescent="0.4">
      <c r="B12413" s="63"/>
      <c r="C12413" s="37"/>
      <c r="D12413" s="37"/>
      <c r="E12413" s="37"/>
      <c r="F12413" s="37"/>
      <c r="G12413" s="38"/>
      <c r="H12413" s="37"/>
      <c r="I12413" s="41"/>
      <c r="J12413" s="41"/>
      <c r="K12413" s="37"/>
      <c r="L12413" s="37"/>
      <c r="M12413" s="37"/>
      <c r="N12413" s="37"/>
      <c r="O12413" s="38"/>
    </row>
    <row r="12414" spans="2:15" x14ac:dyDescent="0.4">
      <c r="B12414" s="63"/>
      <c r="C12414" s="37"/>
      <c r="D12414" s="37"/>
      <c r="E12414" s="37"/>
      <c r="F12414" s="37"/>
      <c r="G12414" s="38"/>
      <c r="H12414" s="37"/>
      <c r="I12414" s="41"/>
      <c r="J12414" s="41"/>
      <c r="K12414" s="37"/>
      <c r="L12414" s="37"/>
      <c r="M12414" s="37"/>
      <c r="N12414" s="37"/>
      <c r="O12414" s="38"/>
    </row>
    <row r="12415" spans="2:15" x14ac:dyDescent="0.4">
      <c r="B12415" s="63"/>
      <c r="C12415" s="37"/>
      <c r="D12415" s="37"/>
      <c r="E12415" s="37"/>
      <c r="F12415" s="37"/>
      <c r="G12415" s="38"/>
      <c r="H12415" s="37"/>
      <c r="I12415" s="41"/>
      <c r="J12415" s="41"/>
      <c r="K12415" s="37"/>
      <c r="L12415" s="37"/>
      <c r="M12415" s="37"/>
      <c r="N12415" s="37"/>
      <c r="O12415" s="38"/>
    </row>
    <row r="12416" spans="2:15" x14ac:dyDescent="0.4">
      <c r="B12416" s="63"/>
      <c r="C12416" s="37"/>
      <c r="D12416" s="37"/>
      <c r="E12416" s="37"/>
      <c r="F12416" s="37"/>
      <c r="G12416" s="38"/>
      <c r="H12416" s="37"/>
      <c r="I12416" s="41"/>
      <c r="J12416" s="41"/>
      <c r="K12416" s="37"/>
      <c r="L12416" s="37"/>
      <c r="M12416" s="37"/>
      <c r="N12416" s="37"/>
      <c r="O12416" s="38"/>
    </row>
    <row r="12417" spans="2:15" x14ac:dyDescent="0.4">
      <c r="B12417" s="63"/>
      <c r="C12417" s="37"/>
      <c r="D12417" s="37"/>
      <c r="E12417" s="37"/>
      <c r="F12417" s="37"/>
      <c r="G12417" s="38"/>
      <c r="H12417" s="37"/>
      <c r="I12417" s="41"/>
      <c r="J12417" s="41"/>
      <c r="K12417" s="37"/>
      <c r="L12417" s="37"/>
      <c r="M12417" s="37"/>
      <c r="N12417" s="37"/>
      <c r="O12417" s="38"/>
    </row>
    <row r="12418" spans="2:15" x14ac:dyDescent="0.4">
      <c r="B12418" s="63"/>
      <c r="C12418" s="37"/>
      <c r="D12418" s="37"/>
      <c r="E12418" s="37"/>
      <c r="F12418" s="37"/>
      <c r="G12418" s="38"/>
      <c r="H12418" s="37"/>
      <c r="I12418" s="41"/>
      <c r="J12418" s="41"/>
      <c r="K12418" s="37"/>
      <c r="L12418" s="37"/>
      <c r="M12418" s="37"/>
      <c r="N12418" s="37"/>
      <c r="O12418" s="38"/>
    </row>
    <row r="12419" spans="2:15" x14ac:dyDescent="0.4">
      <c r="B12419" s="63"/>
      <c r="C12419" s="37"/>
      <c r="D12419" s="37"/>
      <c r="E12419" s="37"/>
      <c r="F12419" s="37"/>
      <c r="G12419" s="38"/>
      <c r="H12419" s="37"/>
      <c r="I12419" s="41"/>
      <c r="J12419" s="41"/>
      <c r="K12419" s="37"/>
      <c r="L12419" s="37"/>
      <c r="M12419" s="37"/>
      <c r="N12419" s="37"/>
      <c r="O12419" s="38"/>
    </row>
    <row r="12420" spans="2:15" x14ac:dyDescent="0.4">
      <c r="B12420" s="63"/>
      <c r="C12420" s="37"/>
      <c r="D12420" s="37"/>
      <c r="E12420" s="37"/>
      <c r="F12420" s="37"/>
      <c r="G12420" s="38"/>
      <c r="H12420" s="37"/>
      <c r="I12420" s="41"/>
      <c r="J12420" s="41"/>
      <c r="K12420" s="37"/>
      <c r="L12420" s="37"/>
      <c r="M12420" s="37"/>
      <c r="N12420" s="37"/>
      <c r="O12420" s="38"/>
    </row>
    <row r="12421" spans="2:15" x14ac:dyDescent="0.4">
      <c r="B12421" s="63"/>
      <c r="C12421" s="37"/>
      <c r="D12421" s="37"/>
      <c r="E12421" s="37"/>
      <c r="F12421" s="37"/>
      <c r="G12421" s="38"/>
      <c r="H12421" s="37"/>
      <c r="I12421" s="41"/>
      <c r="J12421" s="41"/>
      <c r="K12421" s="37"/>
      <c r="L12421" s="37"/>
      <c r="M12421" s="37"/>
      <c r="N12421" s="37"/>
      <c r="O12421" s="38"/>
    </row>
    <row r="12422" spans="2:15" x14ac:dyDescent="0.4">
      <c r="B12422" s="63"/>
      <c r="C12422" s="37"/>
      <c r="D12422" s="37"/>
      <c r="E12422" s="37"/>
      <c r="F12422" s="37"/>
      <c r="G12422" s="38"/>
      <c r="H12422" s="37"/>
      <c r="I12422" s="41"/>
      <c r="J12422" s="41"/>
      <c r="K12422" s="37"/>
      <c r="L12422" s="37"/>
      <c r="M12422" s="37"/>
      <c r="N12422" s="37"/>
      <c r="O12422" s="38"/>
    </row>
    <row r="12423" spans="2:15" x14ac:dyDescent="0.4">
      <c r="B12423" s="63"/>
      <c r="C12423" s="37"/>
      <c r="D12423" s="37"/>
      <c r="E12423" s="37"/>
      <c r="F12423" s="37"/>
      <c r="G12423" s="38"/>
      <c r="H12423" s="37"/>
      <c r="I12423" s="41"/>
      <c r="J12423" s="41"/>
      <c r="K12423" s="37"/>
      <c r="L12423" s="37"/>
      <c r="M12423" s="37"/>
      <c r="N12423" s="37"/>
      <c r="O12423" s="38"/>
    </row>
    <row r="12424" spans="2:15" x14ac:dyDescent="0.4">
      <c r="B12424" s="63"/>
      <c r="C12424" s="37"/>
      <c r="D12424" s="37"/>
      <c r="E12424" s="37"/>
      <c r="F12424" s="37"/>
      <c r="G12424" s="38"/>
      <c r="H12424" s="37"/>
      <c r="I12424" s="41"/>
      <c r="J12424" s="41"/>
      <c r="K12424" s="37"/>
      <c r="L12424" s="37"/>
      <c r="M12424" s="37"/>
      <c r="N12424" s="37"/>
      <c r="O12424" s="38"/>
    </row>
    <row r="12425" spans="2:15" x14ac:dyDescent="0.4">
      <c r="B12425" s="63"/>
      <c r="C12425" s="37"/>
      <c r="D12425" s="37"/>
      <c r="E12425" s="37"/>
      <c r="F12425" s="37"/>
      <c r="G12425" s="38"/>
      <c r="H12425" s="37"/>
      <c r="I12425" s="41"/>
      <c r="J12425" s="41"/>
      <c r="K12425" s="37"/>
      <c r="L12425" s="37"/>
      <c r="M12425" s="37"/>
      <c r="N12425" s="37"/>
      <c r="O12425" s="38"/>
    </row>
    <row r="12426" spans="2:15" x14ac:dyDescent="0.4">
      <c r="B12426" s="63"/>
      <c r="C12426" s="37"/>
      <c r="D12426" s="37"/>
      <c r="E12426" s="37"/>
      <c r="F12426" s="37"/>
      <c r="G12426" s="38"/>
      <c r="H12426" s="37"/>
      <c r="I12426" s="41"/>
      <c r="J12426" s="41"/>
      <c r="K12426" s="37"/>
      <c r="L12426" s="37"/>
      <c r="M12426" s="37"/>
      <c r="N12426" s="37"/>
      <c r="O12426" s="38"/>
    </row>
    <row r="12427" spans="2:15" x14ac:dyDescent="0.4">
      <c r="B12427" s="63"/>
      <c r="C12427" s="37"/>
      <c r="D12427" s="37"/>
      <c r="E12427" s="37"/>
      <c r="F12427" s="37"/>
      <c r="G12427" s="38"/>
      <c r="H12427" s="37"/>
      <c r="I12427" s="41"/>
      <c r="J12427" s="41"/>
      <c r="K12427" s="37"/>
      <c r="L12427" s="37"/>
      <c r="M12427" s="37"/>
      <c r="N12427" s="37"/>
      <c r="O12427" s="38"/>
    </row>
    <row r="12428" spans="2:15" x14ac:dyDescent="0.4">
      <c r="B12428" s="63"/>
      <c r="C12428" s="37"/>
      <c r="D12428" s="37"/>
      <c r="E12428" s="37"/>
      <c r="F12428" s="37"/>
      <c r="G12428" s="38"/>
      <c r="H12428" s="37"/>
      <c r="I12428" s="41"/>
      <c r="J12428" s="41"/>
      <c r="K12428" s="37"/>
      <c r="L12428" s="37"/>
      <c r="M12428" s="37"/>
      <c r="N12428" s="37"/>
      <c r="O12428" s="38"/>
    </row>
    <row r="12429" spans="2:15" x14ac:dyDescent="0.4">
      <c r="B12429" s="63"/>
      <c r="C12429" s="37"/>
      <c r="D12429" s="37"/>
      <c r="E12429" s="37"/>
      <c r="F12429" s="37"/>
      <c r="G12429" s="38"/>
      <c r="H12429" s="37"/>
      <c r="I12429" s="41"/>
      <c r="J12429" s="41"/>
      <c r="K12429" s="37"/>
      <c r="L12429" s="37"/>
      <c r="M12429" s="37"/>
      <c r="N12429" s="37"/>
      <c r="O12429" s="38"/>
    </row>
    <row r="12430" spans="2:15" x14ac:dyDescent="0.4">
      <c r="B12430" s="63"/>
      <c r="C12430" s="37"/>
      <c r="D12430" s="37"/>
      <c r="E12430" s="37"/>
      <c r="F12430" s="37"/>
      <c r="G12430" s="38"/>
      <c r="H12430" s="37"/>
      <c r="I12430" s="41"/>
      <c r="J12430" s="41"/>
      <c r="K12430" s="37"/>
      <c r="L12430" s="37"/>
      <c r="M12430" s="37"/>
      <c r="N12430" s="37"/>
      <c r="O12430" s="38"/>
    </row>
    <row r="12431" spans="2:15" x14ac:dyDescent="0.4">
      <c r="B12431" s="63"/>
      <c r="C12431" s="37"/>
      <c r="D12431" s="37"/>
      <c r="E12431" s="37"/>
      <c r="F12431" s="37"/>
      <c r="G12431" s="38"/>
      <c r="H12431" s="37"/>
      <c r="I12431" s="41"/>
      <c r="J12431" s="41"/>
      <c r="K12431" s="37"/>
      <c r="L12431" s="37"/>
      <c r="M12431" s="37"/>
      <c r="N12431" s="37"/>
      <c r="O12431" s="38"/>
    </row>
    <row r="12432" spans="2:15" x14ac:dyDescent="0.4">
      <c r="B12432" s="63"/>
      <c r="C12432" s="37"/>
      <c r="D12432" s="37"/>
      <c r="E12432" s="37"/>
      <c r="F12432" s="37"/>
      <c r="G12432" s="38"/>
      <c r="H12432" s="37"/>
      <c r="I12432" s="41"/>
      <c r="J12432" s="41"/>
      <c r="K12432" s="37"/>
      <c r="L12432" s="37"/>
      <c r="M12432" s="37"/>
      <c r="N12432" s="37"/>
      <c r="O12432" s="38"/>
    </row>
    <row r="12433" spans="2:15" x14ac:dyDescent="0.4">
      <c r="B12433" s="63"/>
      <c r="C12433" s="37"/>
      <c r="D12433" s="37"/>
      <c r="E12433" s="37"/>
      <c r="F12433" s="37"/>
      <c r="G12433" s="38"/>
      <c r="H12433" s="37"/>
      <c r="I12433" s="41"/>
      <c r="J12433" s="41"/>
      <c r="K12433" s="37"/>
      <c r="L12433" s="37"/>
      <c r="M12433" s="37"/>
      <c r="N12433" s="37"/>
      <c r="O12433" s="38"/>
    </row>
    <row r="12434" spans="2:15" x14ac:dyDescent="0.4">
      <c r="B12434" s="63"/>
      <c r="C12434" s="37"/>
      <c r="D12434" s="37"/>
      <c r="E12434" s="37"/>
      <c r="F12434" s="37"/>
      <c r="G12434" s="38"/>
      <c r="H12434" s="37"/>
      <c r="I12434" s="41"/>
      <c r="J12434" s="41"/>
      <c r="K12434" s="37"/>
      <c r="L12434" s="37"/>
      <c r="M12434" s="37"/>
      <c r="N12434" s="37"/>
      <c r="O12434" s="38"/>
    </row>
    <row r="12435" spans="2:15" x14ac:dyDescent="0.4">
      <c r="B12435" s="63"/>
      <c r="C12435" s="37"/>
      <c r="D12435" s="37"/>
      <c r="E12435" s="37"/>
      <c r="F12435" s="37"/>
      <c r="G12435" s="38"/>
      <c r="H12435" s="37"/>
      <c r="I12435" s="41"/>
      <c r="J12435" s="41"/>
      <c r="K12435" s="37"/>
      <c r="L12435" s="37"/>
      <c r="M12435" s="37"/>
      <c r="N12435" s="37"/>
      <c r="O12435" s="38"/>
    </row>
    <row r="12436" spans="2:15" x14ac:dyDescent="0.4">
      <c r="B12436" s="63"/>
      <c r="C12436" s="37"/>
      <c r="D12436" s="37"/>
      <c r="E12436" s="37"/>
      <c r="F12436" s="37"/>
      <c r="G12436" s="38"/>
      <c r="H12436" s="37"/>
      <c r="I12436" s="41"/>
      <c r="J12436" s="41"/>
      <c r="K12436" s="37"/>
      <c r="L12436" s="37"/>
      <c r="M12436" s="37"/>
      <c r="N12436" s="37"/>
      <c r="O12436" s="38"/>
    </row>
    <row r="12437" spans="2:15" x14ac:dyDescent="0.4">
      <c r="B12437" s="63"/>
      <c r="C12437" s="37"/>
      <c r="D12437" s="37"/>
      <c r="E12437" s="37"/>
      <c r="F12437" s="37"/>
      <c r="G12437" s="38"/>
      <c r="H12437" s="37"/>
      <c r="I12437" s="41"/>
      <c r="J12437" s="41"/>
      <c r="K12437" s="37"/>
      <c r="L12437" s="37"/>
      <c r="M12437" s="37"/>
      <c r="N12437" s="37"/>
      <c r="O12437" s="38"/>
    </row>
    <row r="12438" spans="2:15" x14ac:dyDescent="0.4">
      <c r="B12438" s="63"/>
      <c r="C12438" s="37"/>
      <c r="D12438" s="37"/>
      <c r="E12438" s="37"/>
      <c r="F12438" s="37"/>
      <c r="G12438" s="38"/>
      <c r="H12438" s="37"/>
      <c r="I12438" s="41"/>
      <c r="J12438" s="41"/>
      <c r="K12438" s="37"/>
      <c r="L12438" s="37"/>
      <c r="M12438" s="37"/>
      <c r="N12438" s="37"/>
      <c r="O12438" s="38"/>
    </row>
    <row r="12439" spans="2:15" x14ac:dyDescent="0.4">
      <c r="B12439" s="63"/>
      <c r="C12439" s="37"/>
      <c r="D12439" s="37"/>
      <c r="E12439" s="37"/>
      <c r="F12439" s="37"/>
      <c r="G12439" s="38"/>
      <c r="H12439" s="37"/>
      <c r="I12439" s="41"/>
      <c r="J12439" s="41"/>
      <c r="K12439" s="37"/>
      <c r="L12439" s="37"/>
      <c r="M12439" s="37"/>
      <c r="N12439" s="37"/>
      <c r="O12439" s="38"/>
    </row>
    <row r="12440" spans="2:15" x14ac:dyDescent="0.4">
      <c r="B12440" s="63"/>
      <c r="C12440" s="37"/>
      <c r="D12440" s="37"/>
      <c r="E12440" s="37"/>
      <c r="F12440" s="37"/>
      <c r="G12440" s="38"/>
      <c r="H12440" s="37"/>
      <c r="I12440" s="41"/>
      <c r="J12440" s="41"/>
      <c r="K12440" s="37"/>
      <c r="L12440" s="37"/>
      <c r="M12440" s="37"/>
      <c r="N12440" s="37"/>
      <c r="O12440" s="38"/>
    </row>
    <row r="12441" spans="2:15" x14ac:dyDescent="0.4">
      <c r="B12441" s="63"/>
      <c r="C12441" s="37"/>
      <c r="D12441" s="37"/>
      <c r="E12441" s="37"/>
      <c r="F12441" s="37"/>
      <c r="G12441" s="38"/>
      <c r="H12441" s="37"/>
      <c r="I12441" s="41"/>
      <c r="J12441" s="41"/>
      <c r="K12441" s="37"/>
      <c r="L12441" s="37"/>
      <c r="M12441" s="37"/>
      <c r="N12441" s="37"/>
      <c r="O12441" s="38"/>
    </row>
    <row r="12442" spans="2:15" x14ac:dyDescent="0.4">
      <c r="B12442" s="63"/>
      <c r="C12442" s="37"/>
      <c r="D12442" s="37"/>
      <c r="E12442" s="37"/>
      <c r="F12442" s="37"/>
      <c r="G12442" s="38"/>
      <c r="H12442" s="37"/>
      <c r="I12442" s="41"/>
      <c r="J12442" s="41"/>
      <c r="K12442" s="37"/>
      <c r="L12442" s="37"/>
      <c r="M12442" s="37"/>
      <c r="N12442" s="37"/>
      <c r="O12442" s="38"/>
    </row>
    <row r="12443" spans="2:15" x14ac:dyDescent="0.4">
      <c r="B12443" s="63"/>
      <c r="C12443" s="37"/>
      <c r="D12443" s="37"/>
      <c r="E12443" s="37"/>
      <c r="F12443" s="37"/>
      <c r="G12443" s="38"/>
      <c r="H12443" s="37"/>
      <c r="I12443" s="41"/>
      <c r="J12443" s="41"/>
      <c r="K12443" s="37"/>
      <c r="L12443" s="37"/>
      <c r="M12443" s="37"/>
      <c r="N12443" s="37"/>
      <c r="O12443" s="38"/>
    </row>
    <row r="12444" spans="2:15" x14ac:dyDescent="0.4">
      <c r="B12444" s="63"/>
      <c r="C12444" s="37"/>
      <c r="D12444" s="37"/>
      <c r="E12444" s="37"/>
      <c r="F12444" s="37"/>
      <c r="G12444" s="38"/>
      <c r="H12444" s="37"/>
      <c r="I12444" s="41"/>
      <c r="J12444" s="41"/>
      <c r="K12444" s="37"/>
      <c r="L12444" s="37"/>
      <c r="M12444" s="37"/>
      <c r="N12444" s="37"/>
      <c r="O12444" s="38"/>
    </row>
    <row r="12445" spans="2:15" x14ac:dyDescent="0.4">
      <c r="B12445" s="63"/>
      <c r="C12445" s="37"/>
      <c r="D12445" s="37"/>
      <c r="E12445" s="37"/>
      <c r="F12445" s="37"/>
      <c r="G12445" s="38"/>
      <c r="H12445" s="37"/>
      <c r="I12445" s="41"/>
      <c r="J12445" s="41"/>
      <c r="K12445" s="37"/>
      <c r="L12445" s="37"/>
      <c r="M12445" s="37"/>
      <c r="N12445" s="37"/>
      <c r="O12445" s="38"/>
    </row>
    <row r="12446" spans="2:15" x14ac:dyDescent="0.4">
      <c r="B12446" s="63"/>
      <c r="C12446" s="37"/>
      <c r="D12446" s="37"/>
      <c r="E12446" s="37"/>
      <c r="F12446" s="37"/>
      <c r="G12446" s="38"/>
      <c r="H12446" s="37"/>
      <c r="I12446" s="41"/>
      <c r="J12446" s="41"/>
      <c r="K12446" s="37"/>
      <c r="L12446" s="37"/>
      <c r="M12446" s="37"/>
      <c r="N12446" s="37"/>
      <c r="O12446" s="38"/>
    </row>
    <row r="12447" spans="2:15" x14ac:dyDescent="0.4">
      <c r="B12447" s="63"/>
      <c r="C12447" s="37"/>
      <c r="D12447" s="37"/>
      <c r="E12447" s="37"/>
      <c r="F12447" s="37"/>
      <c r="G12447" s="38"/>
      <c r="H12447" s="37"/>
      <c r="I12447" s="41"/>
      <c r="J12447" s="41"/>
      <c r="K12447" s="37"/>
      <c r="L12447" s="37"/>
      <c r="M12447" s="37"/>
      <c r="N12447" s="37"/>
      <c r="O12447" s="38"/>
    </row>
    <row r="12448" spans="2:15" x14ac:dyDescent="0.4">
      <c r="B12448" s="63"/>
      <c r="C12448" s="37"/>
      <c r="D12448" s="37"/>
      <c r="E12448" s="37"/>
      <c r="F12448" s="37"/>
      <c r="G12448" s="38"/>
      <c r="H12448" s="37"/>
      <c r="I12448" s="41"/>
      <c r="J12448" s="41"/>
      <c r="K12448" s="37"/>
      <c r="L12448" s="37"/>
      <c r="M12448" s="37"/>
      <c r="N12448" s="37"/>
      <c r="O12448" s="38"/>
    </row>
    <row r="12449" spans="2:15" x14ac:dyDescent="0.4">
      <c r="B12449" s="63"/>
      <c r="C12449" s="37"/>
      <c r="D12449" s="37"/>
      <c r="E12449" s="37"/>
      <c r="F12449" s="37"/>
      <c r="G12449" s="38"/>
      <c r="H12449" s="37"/>
      <c r="I12449" s="41"/>
      <c r="J12449" s="41"/>
      <c r="K12449" s="37"/>
      <c r="L12449" s="37"/>
      <c r="M12449" s="37"/>
      <c r="N12449" s="37"/>
      <c r="O12449" s="38"/>
    </row>
    <row r="12450" spans="2:15" x14ac:dyDescent="0.4">
      <c r="B12450" s="63"/>
      <c r="C12450" s="37"/>
      <c r="D12450" s="37"/>
      <c r="E12450" s="37"/>
      <c r="F12450" s="37"/>
      <c r="G12450" s="38"/>
      <c r="H12450" s="37"/>
      <c r="I12450" s="41"/>
      <c r="J12450" s="41"/>
      <c r="K12450" s="37"/>
      <c r="L12450" s="37"/>
      <c r="M12450" s="37"/>
      <c r="N12450" s="37"/>
      <c r="O12450" s="38"/>
    </row>
    <row r="12451" spans="2:15" x14ac:dyDescent="0.4">
      <c r="B12451" s="63"/>
      <c r="C12451" s="37"/>
      <c r="D12451" s="37"/>
      <c r="E12451" s="37"/>
      <c r="F12451" s="37"/>
      <c r="G12451" s="38"/>
      <c r="H12451" s="37"/>
      <c r="I12451" s="41"/>
      <c r="J12451" s="41"/>
      <c r="K12451" s="37"/>
      <c r="L12451" s="37"/>
      <c r="M12451" s="37"/>
      <c r="N12451" s="37"/>
      <c r="O12451" s="38"/>
    </row>
    <row r="12452" spans="2:15" x14ac:dyDescent="0.4">
      <c r="B12452" s="63"/>
      <c r="C12452" s="37"/>
      <c r="D12452" s="37"/>
      <c r="E12452" s="37"/>
      <c r="F12452" s="37"/>
      <c r="G12452" s="38"/>
      <c r="H12452" s="37"/>
      <c r="I12452" s="41"/>
      <c r="J12452" s="41"/>
      <c r="K12452" s="37"/>
      <c r="L12452" s="37"/>
      <c r="M12452" s="37"/>
      <c r="N12452" s="37"/>
      <c r="O12452" s="38"/>
    </row>
    <row r="12453" spans="2:15" x14ac:dyDescent="0.4">
      <c r="B12453" s="63"/>
      <c r="C12453" s="37"/>
      <c r="D12453" s="37"/>
      <c r="E12453" s="37"/>
      <c r="F12453" s="37"/>
      <c r="G12453" s="38"/>
      <c r="H12453" s="37"/>
      <c r="I12453" s="41"/>
      <c r="J12453" s="41"/>
      <c r="K12453" s="37"/>
      <c r="L12453" s="37"/>
      <c r="M12453" s="37"/>
      <c r="N12453" s="37"/>
      <c r="O12453" s="38"/>
    </row>
    <row r="12454" spans="2:15" x14ac:dyDescent="0.4">
      <c r="B12454" s="63"/>
      <c r="C12454" s="37"/>
      <c r="D12454" s="37"/>
      <c r="E12454" s="37"/>
      <c r="F12454" s="37"/>
      <c r="G12454" s="38"/>
      <c r="H12454" s="37"/>
      <c r="I12454" s="41"/>
      <c r="J12454" s="41"/>
      <c r="K12454" s="37"/>
      <c r="L12454" s="37"/>
      <c r="M12454" s="37"/>
      <c r="N12454" s="37"/>
      <c r="O12454" s="38"/>
    </row>
    <row r="12455" spans="2:15" x14ac:dyDescent="0.4">
      <c r="B12455" s="63"/>
      <c r="C12455" s="37"/>
      <c r="D12455" s="37"/>
      <c r="E12455" s="37"/>
      <c r="F12455" s="37"/>
      <c r="G12455" s="38"/>
      <c r="H12455" s="37"/>
      <c r="I12455" s="41"/>
      <c r="J12455" s="41"/>
      <c r="K12455" s="37"/>
      <c r="L12455" s="37"/>
      <c r="M12455" s="37"/>
      <c r="N12455" s="37"/>
      <c r="O12455" s="38"/>
    </row>
    <row r="12456" spans="2:15" x14ac:dyDescent="0.4">
      <c r="B12456" s="63"/>
      <c r="C12456" s="37"/>
      <c r="D12456" s="37"/>
      <c r="E12456" s="37"/>
      <c r="F12456" s="37"/>
      <c r="G12456" s="38"/>
      <c r="H12456" s="37"/>
      <c r="I12456" s="41"/>
      <c r="J12456" s="41"/>
      <c r="K12456" s="37"/>
      <c r="L12456" s="37"/>
      <c r="M12456" s="37"/>
      <c r="N12456" s="37"/>
      <c r="O12456" s="38"/>
    </row>
    <row r="12457" spans="2:15" x14ac:dyDescent="0.4">
      <c r="B12457" s="63"/>
      <c r="C12457" s="37"/>
      <c r="D12457" s="37"/>
      <c r="E12457" s="37"/>
      <c r="F12457" s="37"/>
      <c r="G12457" s="38"/>
      <c r="H12457" s="37"/>
      <c r="I12457" s="41"/>
      <c r="J12457" s="41"/>
      <c r="K12457" s="37"/>
      <c r="L12457" s="37"/>
      <c r="M12457" s="37"/>
      <c r="N12457" s="37"/>
      <c r="O12457" s="38"/>
    </row>
    <row r="12458" spans="2:15" x14ac:dyDescent="0.4">
      <c r="B12458" s="63"/>
      <c r="C12458" s="37"/>
      <c r="D12458" s="37"/>
      <c r="E12458" s="37"/>
      <c r="F12458" s="37"/>
      <c r="G12458" s="38"/>
      <c r="H12458" s="37"/>
      <c r="I12458" s="41"/>
      <c r="J12458" s="41"/>
      <c r="K12458" s="37"/>
      <c r="L12458" s="37"/>
      <c r="M12458" s="37"/>
      <c r="N12458" s="37"/>
      <c r="O12458" s="38"/>
    </row>
    <row r="12459" spans="2:15" x14ac:dyDescent="0.4">
      <c r="B12459" s="63"/>
      <c r="C12459" s="37"/>
      <c r="D12459" s="37"/>
      <c r="E12459" s="37"/>
      <c r="F12459" s="37"/>
      <c r="G12459" s="38"/>
      <c r="H12459" s="37"/>
      <c r="I12459" s="41"/>
      <c r="J12459" s="41"/>
      <c r="K12459" s="37"/>
      <c r="L12459" s="37"/>
      <c r="M12459" s="37"/>
      <c r="N12459" s="37"/>
      <c r="O12459" s="38"/>
    </row>
    <row r="12460" spans="2:15" x14ac:dyDescent="0.4">
      <c r="B12460" s="63"/>
      <c r="C12460" s="37"/>
      <c r="D12460" s="37"/>
      <c r="E12460" s="37"/>
      <c r="F12460" s="37"/>
      <c r="G12460" s="38"/>
      <c r="H12460" s="37"/>
      <c r="I12460" s="41"/>
      <c r="J12460" s="41"/>
      <c r="K12460" s="37"/>
      <c r="L12460" s="37"/>
      <c r="M12460" s="37"/>
      <c r="N12460" s="37"/>
      <c r="O12460" s="38"/>
    </row>
    <row r="12461" spans="2:15" x14ac:dyDescent="0.4">
      <c r="B12461" s="63"/>
      <c r="C12461" s="37"/>
      <c r="D12461" s="37"/>
      <c r="E12461" s="37"/>
      <c r="F12461" s="37"/>
      <c r="G12461" s="38"/>
      <c r="H12461" s="37"/>
      <c r="I12461" s="41"/>
      <c r="J12461" s="41"/>
      <c r="K12461" s="37"/>
      <c r="L12461" s="37"/>
      <c r="M12461" s="37"/>
      <c r="N12461" s="37"/>
      <c r="O12461" s="38"/>
    </row>
    <row r="12462" spans="2:15" x14ac:dyDescent="0.4">
      <c r="B12462" s="63"/>
      <c r="C12462" s="37"/>
      <c r="D12462" s="37"/>
      <c r="E12462" s="37"/>
      <c r="F12462" s="37"/>
      <c r="G12462" s="38"/>
      <c r="H12462" s="37"/>
      <c r="I12462" s="41"/>
      <c r="J12462" s="41"/>
      <c r="K12462" s="37"/>
      <c r="L12462" s="37"/>
      <c r="M12462" s="37"/>
      <c r="N12462" s="37"/>
      <c r="O12462" s="38"/>
    </row>
    <row r="12463" spans="2:15" x14ac:dyDescent="0.4">
      <c r="B12463" s="63"/>
      <c r="C12463" s="37"/>
      <c r="D12463" s="37"/>
      <c r="E12463" s="37"/>
      <c r="F12463" s="37"/>
      <c r="G12463" s="38"/>
      <c r="H12463" s="37"/>
      <c r="I12463" s="41"/>
      <c r="J12463" s="41"/>
      <c r="K12463" s="37"/>
      <c r="L12463" s="37"/>
      <c r="M12463" s="37"/>
      <c r="N12463" s="37"/>
      <c r="O12463" s="38"/>
    </row>
    <row r="12464" spans="2:15" x14ac:dyDescent="0.4">
      <c r="B12464" s="63"/>
      <c r="C12464" s="37"/>
      <c r="D12464" s="37"/>
      <c r="E12464" s="37"/>
      <c r="F12464" s="37"/>
      <c r="G12464" s="38"/>
      <c r="H12464" s="37"/>
      <c r="I12464" s="41"/>
      <c r="J12464" s="41"/>
      <c r="K12464" s="37"/>
      <c r="L12464" s="37"/>
      <c r="M12464" s="37"/>
      <c r="N12464" s="37"/>
      <c r="O12464" s="38"/>
    </row>
    <row r="12465" spans="2:15" x14ac:dyDescent="0.4">
      <c r="B12465" s="63"/>
      <c r="C12465" s="37"/>
      <c r="D12465" s="37"/>
      <c r="E12465" s="37"/>
      <c r="F12465" s="37"/>
      <c r="G12465" s="38"/>
      <c r="H12465" s="37"/>
      <c r="I12465" s="41"/>
      <c r="J12465" s="41"/>
      <c r="K12465" s="37"/>
      <c r="L12465" s="37"/>
      <c r="M12465" s="37"/>
      <c r="N12465" s="37"/>
      <c r="O12465" s="38"/>
    </row>
    <row r="12466" spans="2:15" x14ac:dyDescent="0.4">
      <c r="B12466" s="63"/>
      <c r="C12466" s="37"/>
      <c r="D12466" s="37"/>
      <c r="E12466" s="37"/>
      <c r="F12466" s="37"/>
      <c r="G12466" s="38"/>
      <c r="H12466" s="37"/>
      <c r="I12466" s="41"/>
      <c r="J12466" s="41"/>
      <c r="K12466" s="37"/>
      <c r="L12466" s="37"/>
      <c r="M12466" s="37"/>
      <c r="N12466" s="37"/>
      <c r="O12466" s="38"/>
    </row>
    <row r="12467" spans="2:15" x14ac:dyDescent="0.4">
      <c r="B12467" s="63"/>
      <c r="C12467" s="37"/>
      <c r="D12467" s="37"/>
      <c r="E12467" s="37"/>
      <c r="F12467" s="37"/>
      <c r="G12467" s="38"/>
      <c r="H12467" s="37"/>
      <c r="I12467" s="41"/>
      <c r="J12467" s="41"/>
      <c r="K12467" s="37"/>
      <c r="L12467" s="37"/>
      <c r="M12467" s="37"/>
      <c r="N12467" s="37"/>
      <c r="O12467" s="38"/>
    </row>
    <row r="12468" spans="2:15" x14ac:dyDescent="0.4">
      <c r="B12468" s="63"/>
      <c r="C12468" s="37"/>
      <c r="D12468" s="37"/>
      <c r="E12468" s="37"/>
      <c r="F12468" s="37"/>
      <c r="G12468" s="38"/>
      <c r="H12468" s="37"/>
      <c r="I12468" s="41"/>
      <c r="J12468" s="41"/>
      <c r="K12468" s="37"/>
      <c r="L12468" s="37"/>
      <c r="M12468" s="37"/>
      <c r="N12468" s="37"/>
      <c r="O12468" s="38"/>
    </row>
    <row r="12469" spans="2:15" x14ac:dyDescent="0.4">
      <c r="B12469" s="63"/>
      <c r="C12469" s="37"/>
      <c r="D12469" s="37"/>
      <c r="E12469" s="37"/>
      <c r="F12469" s="37"/>
      <c r="G12469" s="38"/>
      <c r="H12469" s="37"/>
      <c r="I12469" s="41"/>
      <c r="J12469" s="41"/>
      <c r="K12469" s="37"/>
      <c r="L12469" s="37"/>
      <c r="M12469" s="37"/>
      <c r="N12469" s="37"/>
      <c r="O12469" s="38"/>
    </row>
    <row r="12470" spans="2:15" x14ac:dyDescent="0.4">
      <c r="B12470" s="63"/>
      <c r="C12470" s="37"/>
      <c r="D12470" s="37"/>
      <c r="E12470" s="37"/>
      <c r="F12470" s="37"/>
      <c r="G12470" s="38"/>
      <c r="H12470" s="37"/>
      <c r="I12470" s="41"/>
      <c r="J12470" s="41"/>
      <c r="K12470" s="37"/>
      <c r="L12470" s="37"/>
      <c r="M12470" s="37"/>
      <c r="N12470" s="37"/>
      <c r="O12470" s="38"/>
    </row>
    <row r="12471" spans="2:15" x14ac:dyDescent="0.4">
      <c r="B12471" s="63"/>
      <c r="C12471" s="37"/>
      <c r="D12471" s="37"/>
      <c r="E12471" s="37"/>
      <c r="F12471" s="37"/>
      <c r="G12471" s="38"/>
      <c r="H12471" s="37"/>
      <c r="I12471" s="41"/>
      <c r="J12471" s="41"/>
      <c r="K12471" s="37"/>
      <c r="L12471" s="37"/>
      <c r="M12471" s="37"/>
      <c r="N12471" s="37"/>
      <c r="O12471" s="38"/>
    </row>
    <row r="12472" spans="2:15" x14ac:dyDescent="0.4">
      <c r="B12472" s="63"/>
      <c r="C12472" s="37"/>
      <c r="D12472" s="37"/>
      <c r="E12472" s="37"/>
      <c r="F12472" s="37"/>
      <c r="G12472" s="38"/>
      <c r="H12472" s="37"/>
      <c r="I12472" s="41"/>
      <c r="J12472" s="41"/>
      <c r="K12472" s="37"/>
      <c r="L12472" s="37"/>
      <c r="M12472" s="37"/>
      <c r="N12472" s="37"/>
      <c r="O12472" s="38"/>
    </row>
    <row r="12473" spans="2:15" x14ac:dyDescent="0.4">
      <c r="B12473" s="63"/>
      <c r="C12473" s="37"/>
      <c r="D12473" s="37"/>
      <c r="E12473" s="37"/>
      <c r="F12473" s="37"/>
      <c r="G12473" s="38"/>
      <c r="H12473" s="37"/>
      <c r="I12473" s="41"/>
      <c r="J12473" s="41"/>
      <c r="K12473" s="37"/>
      <c r="L12473" s="37"/>
      <c r="M12473" s="37"/>
      <c r="N12473" s="37"/>
      <c r="O12473" s="38"/>
    </row>
    <row r="12474" spans="2:15" x14ac:dyDescent="0.4">
      <c r="B12474" s="63"/>
      <c r="C12474" s="37"/>
      <c r="D12474" s="37"/>
      <c r="E12474" s="37"/>
      <c r="F12474" s="37"/>
      <c r="G12474" s="38"/>
      <c r="H12474" s="37"/>
      <c r="I12474" s="41"/>
      <c r="J12474" s="41"/>
      <c r="K12474" s="37"/>
      <c r="L12474" s="37"/>
      <c r="M12474" s="37"/>
      <c r="N12474" s="37"/>
      <c r="O12474" s="38"/>
    </row>
    <row r="12475" spans="2:15" x14ac:dyDescent="0.4">
      <c r="B12475" s="63"/>
      <c r="C12475" s="37"/>
      <c r="D12475" s="37"/>
      <c r="E12475" s="37"/>
      <c r="F12475" s="37"/>
      <c r="G12475" s="38"/>
      <c r="H12475" s="37"/>
      <c r="I12475" s="41"/>
      <c r="J12475" s="41"/>
      <c r="K12475" s="37"/>
      <c r="L12475" s="37"/>
      <c r="M12475" s="37"/>
      <c r="N12475" s="37"/>
      <c r="O12475" s="38"/>
    </row>
    <row r="12476" spans="2:15" x14ac:dyDescent="0.4">
      <c r="B12476" s="63"/>
      <c r="C12476" s="37"/>
      <c r="D12476" s="37"/>
      <c r="E12476" s="37"/>
      <c r="F12476" s="37"/>
      <c r="G12476" s="38"/>
      <c r="H12476" s="37"/>
      <c r="I12476" s="41"/>
      <c r="J12476" s="41"/>
      <c r="K12476" s="37"/>
      <c r="L12476" s="37"/>
      <c r="M12476" s="37"/>
      <c r="N12476" s="37"/>
      <c r="O12476" s="38"/>
    </row>
    <row r="12477" spans="2:15" x14ac:dyDescent="0.4">
      <c r="B12477" s="63"/>
      <c r="C12477" s="37"/>
      <c r="D12477" s="37"/>
      <c r="E12477" s="37"/>
      <c r="F12477" s="37"/>
      <c r="G12477" s="38"/>
      <c r="H12477" s="37"/>
      <c r="I12477" s="41"/>
      <c r="J12477" s="41"/>
      <c r="K12477" s="37"/>
      <c r="L12477" s="37"/>
      <c r="M12477" s="37"/>
      <c r="N12477" s="37"/>
      <c r="O12477" s="38"/>
    </row>
    <row r="12478" spans="2:15" x14ac:dyDescent="0.4">
      <c r="B12478" s="63"/>
      <c r="C12478" s="37"/>
      <c r="D12478" s="37"/>
      <c r="E12478" s="37"/>
      <c r="F12478" s="37"/>
      <c r="G12478" s="38"/>
      <c r="H12478" s="37"/>
      <c r="I12478" s="41"/>
      <c r="J12478" s="41"/>
      <c r="K12478" s="37"/>
      <c r="L12478" s="37"/>
      <c r="M12478" s="37"/>
      <c r="N12478" s="37"/>
      <c r="O12478" s="38"/>
    </row>
    <row r="12479" spans="2:15" x14ac:dyDescent="0.4">
      <c r="B12479" s="63"/>
      <c r="C12479" s="37"/>
      <c r="D12479" s="37"/>
      <c r="E12479" s="37"/>
      <c r="F12479" s="37"/>
      <c r="G12479" s="38"/>
      <c r="H12479" s="37"/>
      <c r="I12479" s="41"/>
      <c r="J12479" s="41"/>
      <c r="K12479" s="37"/>
      <c r="L12479" s="37"/>
      <c r="M12479" s="37"/>
      <c r="N12479" s="37"/>
      <c r="O12479" s="38"/>
    </row>
    <row r="12480" spans="2:15" x14ac:dyDescent="0.4">
      <c r="B12480" s="63"/>
      <c r="C12480" s="37"/>
      <c r="D12480" s="37"/>
      <c r="E12480" s="37"/>
      <c r="F12480" s="37"/>
      <c r="G12480" s="38"/>
      <c r="H12480" s="37"/>
      <c r="I12480" s="41"/>
      <c r="J12480" s="41"/>
      <c r="K12480" s="37"/>
      <c r="L12480" s="37"/>
      <c r="M12480" s="37"/>
      <c r="N12480" s="37"/>
      <c r="O12480" s="38"/>
    </row>
    <row r="12481" spans="2:15" x14ac:dyDescent="0.4">
      <c r="B12481" s="63"/>
      <c r="C12481" s="37"/>
      <c r="D12481" s="37"/>
      <c r="E12481" s="37"/>
      <c r="F12481" s="37"/>
      <c r="G12481" s="38"/>
      <c r="H12481" s="37"/>
      <c r="I12481" s="41"/>
      <c r="J12481" s="41"/>
      <c r="K12481" s="37"/>
      <c r="L12481" s="37"/>
      <c r="M12481" s="37"/>
      <c r="N12481" s="37"/>
      <c r="O12481" s="38"/>
    </row>
    <row r="12482" spans="2:15" x14ac:dyDescent="0.4">
      <c r="B12482" s="63"/>
      <c r="C12482" s="37"/>
      <c r="D12482" s="37"/>
      <c r="E12482" s="37"/>
      <c r="F12482" s="37"/>
      <c r="G12482" s="38"/>
      <c r="H12482" s="37"/>
      <c r="I12482" s="41"/>
      <c r="J12482" s="41"/>
      <c r="K12482" s="37"/>
      <c r="L12482" s="37"/>
      <c r="M12482" s="37"/>
      <c r="N12482" s="37"/>
      <c r="O12482" s="38"/>
    </row>
    <row r="12483" spans="2:15" x14ac:dyDescent="0.4">
      <c r="B12483" s="63"/>
      <c r="C12483" s="37"/>
      <c r="D12483" s="37"/>
      <c r="E12483" s="37"/>
      <c r="F12483" s="37"/>
      <c r="G12483" s="38"/>
      <c r="H12483" s="37"/>
      <c r="I12483" s="41"/>
      <c r="J12483" s="41"/>
      <c r="K12483" s="37"/>
      <c r="L12483" s="37"/>
      <c r="M12483" s="37"/>
      <c r="N12483" s="37"/>
      <c r="O12483" s="38"/>
    </row>
    <row r="12484" spans="2:15" x14ac:dyDescent="0.4">
      <c r="B12484" s="63"/>
      <c r="C12484" s="37"/>
      <c r="D12484" s="37"/>
      <c r="E12484" s="37"/>
      <c r="F12484" s="37"/>
      <c r="G12484" s="38"/>
      <c r="H12484" s="37"/>
      <c r="I12484" s="41"/>
      <c r="J12484" s="41"/>
      <c r="K12484" s="37"/>
      <c r="L12484" s="37"/>
      <c r="M12484" s="37"/>
      <c r="N12484" s="37"/>
      <c r="O12484" s="38"/>
    </row>
    <row r="12485" spans="2:15" x14ac:dyDescent="0.4">
      <c r="B12485" s="63"/>
      <c r="C12485" s="37"/>
      <c r="D12485" s="37"/>
      <c r="E12485" s="37"/>
      <c r="F12485" s="37"/>
      <c r="G12485" s="38"/>
      <c r="H12485" s="37"/>
      <c r="I12485" s="41"/>
      <c r="J12485" s="41"/>
      <c r="K12485" s="37"/>
      <c r="L12485" s="37"/>
      <c r="M12485" s="37"/>
      <c r="N12485" s="37"/>
      <c r="O12485" s="38"/>
    </row>
    <row r="12486" spans="2:15" x14ac:dyDescent="0.4">
      <c r="B12486" s="63"/>
      <c r="C12486" s="37"/>
      <c r="D12486" s="37"/>
      <c r="E12486" s="37"/>
      <c r="F12486" s="37"/>
      <c r="G12486" s="38"/>
      <c r="H12486" s="37"/>
      <c r="I12486" s="41"/>
      <c r="J12486" s="41"/>
      <c r="K12486" s="37"/>
      <c r="L12486" s="37"/>
      <c r="M12486" s="37"/>
      <c r="N12486" s="37"/>
      <c r="O12486" s="38"/>
    </row>
    <row r="12487" spans="2:15" x14ac:dyDescent="0.4">
      <c r="B12487" s="63"/>
      <c r="C12487" s="37"/>
      <c r="D12487" s="37"/>
      <c r="E12487" s="37"/>
      <c r="F12487" s="37"/>
      <c r="G12487" s="38"/>
      <c r="H12487" s="37"/>
      <c r="I12487" s="41"/>
      <c r="J12487" s="41"/>
      <c r="K12487" s="37"/>
      <c r="L12487" s="37"/>
      <c r="M12487" s="37"/>
      <c r="N12487" s="37"/>
      <c r="O12487" s="38"/>
    </row>
    <row r="12488" spans="2:15" x14ac:dyDescent="0.4">
      <c r="B12488" s="63"/>
      <c r="C12488" s="37"/>
      <c r="D12488" s="37"/>
      <c r="E12488" s="37"/>
      <c r="F12488" s="37"/>
      <c r="G12488" s="38"/>
      <c r="H12488" s="37"/>
      <c r="I12488" s="41"/>
      <c r="J12488" s="41"/>
      <c r="K12488" s="37"/>
      <c r="L12488" s="37"/>
      <c r="M12488" s="37"/>
      <c r="N12488" s="37"/>
      <c r="O12488" s="38"/>
    </row>
    <row r="12489" spans="2:15" x14ac:dyDescent="0.4">
      <c r="B12489" s="63"/>
      <c r="C12489" s="37"/>
      <c r="D12489" s="37"/>
      <c r="E12489" s="37"/>
      <c r="F12489" s="37"/>
      <c r="G12489" s="38"/>
      <c r="H12489" s="37"/>
      <c r="I12489" s="41"/>
      <c r="J12489" s="41"/>
      <c r="K12489" s="37"/>
      <c r="L12489" s="37"/>
      <c r="M12489" s="37"/>
      <c r="N12489" s="37"/>
      <c r="O12489" s="38"/>
    </row>
    <row r="12490" spans="2:15" x14ac:dyDescent="0.4">
      <c r="B12490" s="63"/>
      <c r="C12490" s="37"/>
      <c r="D12490" s="37"/>
      <c r="E12490" s="37"/>
      <c r="F12490" s="37"/>
      <c r="G12490" s="38"/>
      <c r="H12490" s="37"/>
      <c r="I12490" s="41"/>
      <c r="J12490" s="41"/>
      <c r="K12490" s="37"/>
      <c r="L12490" s="37"/>
      <c r="M12490" s="37"/>
      <c r="N12490" s="37"/>
      <c r="O12490" s="38"/>
    </row>
    <row r="12491" spans="2:15" x14ac:dyDescent="0.4">
      <c r="B12491" s="63"/>
      <c r="C12491" s="37"/>
      <c r="D12491" s="37"/>
      <c r="E12491" s="37"/>
      <c r="F12491" s="37"/>
      <c r="G12491" s="38"/>
      <c r="H12491" s="37"/>
      <c r="I12491" s="41"/>
      <c r="J12491" s="41"/>
      <c r="K12491" s="37"/>
      <c r="L12491" s="37"/>
      <c r="M12491" s="37"/>
      <c r="N12491" s="37"/>
      <c r="O12491" s="38"/>
    </row>
    <row r="12492" spans="2:15" x14ac:dyDescent="0.4">
      <c r="B12492" s="63"/>
      <c r="C12492" s="37"/>
      <c r="D12492" s="37"/>
      <c r="E12492" s="37"/>
      <c r="F12492" s="37"/>
      <c r="G12492" s="38"/>
      <c r="H12492" s="37"/>
      <c r="I12492" s="41"/>
      <c r="J12492" s="41"/>
      <c r="K12492" s="37"/>
      <c r="L12492" s="37"/>
      <c r="M12492" s="37"/>
      <c r="N12492" s="37"/>
      <c r="O12492" s="38"/>
    </row>
    <row r="12493" spans="2:15" x14ac:dyDescent="0.4">
      <c r="B12493" s="63"/>
      <c r="C12493" s="37"/>
      <c r="D12493" s="37"/>
      <c r="E12493" s="37"/>
      <c r="F12493" s="37"/>
      <c r="G12493" s="38"/>
      <c r="H12493" s="37"/>
      <c r="I12493" s="41"/>
      <c r="J12493" s="41"/>
      <c r="K12493" s="37"/>
      <c r="L12493" s="37"/>
      <c r="M12493" s="37"/>
      <c r="N12493" s="37"/>
      <c r="O12493" s="38"/>
    </row>
    <row r="12494" spans="2:15" x14ac:dyDescent="0.4">
      <c r="B12494" s="63"/>
      <c r="C12494" s="37"/>
      <c r="D12494" s="37"/>
      <c r="E12494" s="37"/>
      <c r="F12494" s="37"/>
      <c r="G12494" s="38"/>
      <c r="H12494" s="37"/>
      <c r="I12494" s="41"/>
      <c r="J12494" s="41"/>
      <c r="K12494" s="37"/>
      <c r="L12494" s="37"/>
      <c r="M12494" s="37"/>
      <c r="N12494" s="37"/>
      <c r="O12494" s="38"/>
    </row>
    <row r="12495" spans="2:15" x14ac:dyDescent="0.4">
      <c r="B12495" s="63"/>
      <c r="C12495" s="37"/>
      <c r="D12495" s="37"/>
      <c r="E12495" s="37"/>
      <c r="F12495" s="37"/>
      <c r="G12495" s="38"/>
      <c r="H12495" s="37"/>
      <c r="I12495" s="41"/>
      <c r="J12495" s="41"/>
      <c r="K12495" s="37"/>
      <c r="L12495" s="37"/>
      <c r="M12495" s="37"/>
      <c r="N12495" s="37"/>
      <c r="O12495" s="38"/>
    </row>
    <row r="12496" spans="2:15" x14ac:dyDescent="0.4">
      <c r="B12496" s="63"/>
      <c r="C12496" s="37"/>
      <c r="D12496" s="37"/>
      <c r="E12496" s="37"/>
      <c r="F12496" s="37"/>
      <c r="G12496" s="38"/>
      <c r="H12496" s="37"/>
      <c r="I12496" s="41"/>
      <c r="J12496" s="41"/>
      <c r="K12496" s="37"/>
      <c r="L12496" s="37"/>
      <c r="M12496" s="37"/>
      <c r="N12496" s="37"/>
      <c r="O12496" s="38"/>
    </row>
    <row r="12497" spans="2:15" x14ac:dyDescent="0.4">
      <c r="B12497" s="63"/>
      <c r="C12497" s="37"/>
      <c r="D12497" s="37"/>
      <c r="E12497" s="37"/>
      <c r="F12497" s="37"/>
      <c r="G12497" s="38"/>
      <c r="H12497" s="37"/>
      <c r="I12497" s="41"/>
      <c r="J12497" s="41"/>
      <c r="K12497" s="37"/>
      <c r="L12497" s="37"/>
      <c r="M12497" s="37"/>
      <c r="N12497" s="37"/>
      <c r="O12497" s="38"/>
    </row>
    <row r="12498" spans="2:15" x14ac:dyDescent="0.4">
      <c r="B12498" s="63"/>
      <c r="C12498" s="37"/>
      <c r="D12498" s="37"/>
      <c r="E12498" s="37"/>
      <c r="F12498" s="37"/>
      <c r="G12498" s="38"/>
      <c r="H12498" s="37"/>
      <c r="I12498" s="41"/>
      <c r="J12498" s="41"/>
      <c r="K12498" s="37"/>
      <c r="L12498" s="37"/>
      <c r="M12498" s="37"/>
      <c r="N12498" s="37"/>
      <c r="O12498" s="38"/>
    </row>
    <row r="12499" spans="2:15" x14ac:dyDescent="0.4">
      <c r="B12499" s="63"/>
      <c r="C12499" s="37"/>
      <c r="D12499" s="37"/>
      <c r="E12499" s="37"/>
      <c r="F12499" s="37"/>
      <c r="G12499" s="38"/>
      <c r="H12499" s="37"/>
      <c r="I12499" s="41"/>
      <c r="J12499" s="41"/>
      <c r="K12499" s="37"/>
      <c r="L12499" s="37"/>
      <c r="M12499" s="37"/>
      <c r="N12499" s="37"/>
      <c r="O12499" s="38"/>
    </row>
    <row r="12500" spans="2:15" x14ac:dyDescent="0.4">
      <c r="B12500" s="63"/>
      <c r="C12500" s="37"/>
      <c r="D12500" s="37"/>
      <c r="E12500" s="37"/>
      <c r="F12500" s="37"/>
      <c r="G12500" s="38"/>
      <c r="H12500" s="37"/>
      <c r="I12500" s="41"/>
      <c r="J12500" s="41"/>
      <c r="K12500" s="37"/>
      <c r="L12500" s="37"/>
      <c r="M12500" s="37"/>
      <c r="N12500" s="37"/>
      <c r="O12500" s="38"/>
    </row>
    <row r="12501" spans="2:15" x14ac:dyDescent="0.4">
      <c r="B12501" s="63"/>
      <c r="C12501" s="37"/>
      <c r="D12501" s="37"/>
      <c r="E12501" s="37"/>
      <c r="F12501" s="37"/>
      <c r="G12501" s="38"/>
      <c r="H12501" s="37"/>
      <c r="I12501" s="41"/>
      <c r="J12501" s="41"/>
      <c r="K12501" s="37"/>
      <c r="L12501" s="37"/>
      <c r="M12501" s="37"/>
      <c r="N12501" s="37"/>
      <c r="O12501" s="38"/>
    </row>
    <row r="12502" spans="2:15" x14ac:dyDescent="0.4">
      <c r="B12502" s="63"/>
      <c r="C12502" s="37"/>
      <c r="D12502" s="37"/>
      <c r="E12502" s="37"/>
      <c r="F12502" s="37"/>
      <c r="G12502" s="38"/>
      <c r="H12502" s="37"/>
      <c r="I12502" s="41"/>
      <c r="J12502" s="41"/>
      <c r="K12502" s="37"/>
      <c r="L12502" s="37"/>
      <c r="M12502" s="37"/>
      <c r="N12502" s="37"/>
      <c r="O12502" s="38"/>
    </row>
    <row r="12503" spans="2:15" x14ac:dyDescent="0.4">
      <c r="B12503" s="63"/>
      <c r="C12503" s="37"/>
      <c r="D12503" s="37"/>
      <c r="E12503" s="37"/>
      <c r="F12503" s="37"/>
      <c r="G12503" s="38"/>
      <c r="H12503" s="37"/>
      <c r="I12503" s="41"/>
      <c r="J12503" s="41"/>
      <c r="K12503" s="37"/>
      <c r="L12503" s="37"/>
      <c r="M12503" s="37"/>
      <c r="N12503" s="37"/>
      <c r="O12503" s="38"/>
    </row>
    <row r="12504" spans="2:15" x14ac:dyDescent="0.4">
      <c r="B12504" s="63"/>
      <c r="C12504" s="37"/>
      <c r="D12504" s="37"/>
      <c r="E12504" s="37"/>
      <c r="F12504" s="37"/>
      <c r="G12504" s="38"/>
      <c r="H12504" s="37"/>
      <c r="I12504" s="41"/>
      <c r="J12504" s="41"/>
      <c r="K12504" s="37"/>
      <c r="L12504" s="37"/>
      <c r="M12504" s="37"/>
      <c r="N12504" s="37"/>
      <c r="O12504" s="38"/>
    </row>
    <row r="12505" spans="2:15" x14ac:dyDescent="0.4">
      <c r="B12505" s="63"/>
      <c r="C12505" s="37"/>
      <c r="D12505" s="37"/>
      <c r="E12505" s="37"/>
      <c r="F12505" s="37"/>
      <c r="G12505" s="38"/>
      <c r="H12505" s="37"/>
      <c r="I12505" s="41"/>
      <c r="J12505" s="41"/>
      <c r="K12505" s="37"/>
      <c r="L12505" s="37"/>
      <c r="M12505" s="37"/>
      <c r="N12505" s="37"/>
      <c r="O12505" s="38"/>
    </row>
    <row r="12506" spans="2:15" x14ac:dyDescent="0.4">
      <c r="B12506" s="63"/>
      <c r="C12506" s="37"/>
      <c r="D12506" s="37"/>
      <c r="E12506" s="37"/>
      <c r="F12506" s="37"/>
      <c r="G12506" s="38"/>
      <c r="H12506" s="37"/>
      <c r="I12506" s="41"/>
      <c r="J12506" s="41"/>
      <c r="K12506" s="37"/>
      <c r="L12506" s="37"/>
      <c r="M12506" s="37"/>
      <c r="N12506" s="37"/>
      <c r="O12506" s="38"/>
    </row>
    <row r="12507" spans="2:15" x14ac:dyDescent="0.4">
      <c r="B12507" s="63"/>
      <c r="C12507" s="37"/>
      <c r="D12507" s="37"/>
      <c r="E12507" s="37"/>
      <c r="F12507" s="37"/>
      <c r="G12507" s="38"/>
      <c r="H12507" s="37"/>
      <c r="I12507" s="41"/>
      <c r="J12507" s="41"/>
      <c r="K12507" s="37"/>
      <c r="L12507" s="37"/>
      <c r="M12507" s="37"/>
      <c r="N12507" s="37"/>
      <c r="O12507" s="38"/>
    </row>
    <row r="12508" spans="2:15" x14ac:dyDescent="0.4">
      <c r="B12508" s="63"/>
      <c r="C12508" s="37"/>
      <c r="D12508" s="37"/>
      <c r="E12508" s="37"/>
      <c r="F12508" s="37"/>
      <c r="G12508" s="38"/>
      <c r="H12508" s="37"/>
      <c r="I12508" s="41"/>
      <c r="J12508" s="41"/>
      <c r="K12508" s="37"/>
      <c r="L12508" s="37"/>
      <c r="M12508" s="37"/>
      <c r="N12508" s="37"/>
      <c r="O12508" s="38"/>
    </row>
    <row r="12509" spans="2:15" x14ac:dyDescent="0.4">
      <c r="B12509" s="63"/>
      <c r="C12509" s="37"/>
      <c r="D12509" s="37"/>
      <c r="E12509" s="37"/>
      <c r="F12509" s="37"/>
      <c r="G12509" s="38"/>
      <c r="H12509" s="37"/>
      <c r="I12509" s="41"/>
      <c r="J12509" s="41"/>
      <c r="K12509" s="37"/>
      <c r="L12509" s="37"/>
      <c r="M12509" s="37"/>
      <c r="N12509" s="37"/>
      <c r="O12509" s="38"/>
    </row>
    <row r="12510" spans="2:15" x14ac:dyDescent="0.4">
      <c r="B12510" s="63"/>
      <c r="C12510" s="37"/>
      <c r="D12510" s="37"/>
      <c r="E12510" s="37"/>
      <c r="F12510" s="37"/>
      <c r="G12510" s="38"/>
      <c r="H12510" s="37"/>
      <c r="I12510" s="41"/>
      <c r="J12510" s="41"/>
      <c r="K12510" s="37"/>
      <c r="L12510" s="37"/>
      <c r="M12510" s="37"/>
      <c r="N12510" s="37"/>
      <c r="O12510" s="38"/>
    </row>
    <row r="12511" spans="2:15" x14ac:dyDescent="0.4">
      <c r="B12511" s="63"/>
      <c r="C12511" s="37"/>
      <c r="D12511" s="37"/>
      <c r="E12511" s="37"/>
      <c r="F12511" s="37"/>
      <c r="G12511" s="38"/>
      <c r="H12511" s="37"/>
      <c r="I12511" s="41"/>
      <c r="J12511" s="41"/>
      <c r="K12511" s="37"/>
      <c r="L12511" s="37"/>
      <c r="M12511" s="37"/>
      <c r="N12511" s="37"/>
      <c r="O12511" s="38"/>
    </row>
    <row r="12512" spans="2:15" x14ac:dyDescent="0.4">
      <c r="B12512" s="63"/>
      <c r="C12512" s="37"/>
      <c r="D12512" s="37"/>
      <c r="E12512" s="37"/>
      <c r="F12512" s="37"/>
      <c r="G12512" s="38"/>
      <c r="H12512" s="37"/>
      <c r="I12512" s="41"/>
      <c r="J12512" s="41"/>
      <c r="K12512" s="37"/>
      <c r="L12512" s="37"/>
      <c r="M12512" s="37"/>
      <c r="N12512" s="37"/>
      <c r="O12512" s="38"/>
    </row>
    <row r="12513" spans="2:15" x14ac:dyDescent="0.4">
      <c r="B12513" s="63"/>
      <c r="C12513" s="37"/>
      <c r="D12513" s="37"/>
      <c r="E12513" s="37"/>
      <c r="F12513" s="37"/>
      <c r="G12513" s="38"/>
      <c r="H12513" s="37"/>
      <c r="I12513" s="41"/>
      <c r="J12513" s="41"/>
      <c r="K12513" s="37"/>
      <c r="L12513" s="37"/>
      <c r="M12513" s="37"/>
      <c r="N12513" s="37"/>
      <c r="O12513" s="38"/>
    </row>
    <row r="12514" spans="2:15" x14ac:dyDescent="0.4">
      <c r="B12514" s="63"/>
      <c r="C12514" s="37"/>
      <c r="D12514" s="37"/>
      <c r="E12514" s="37"/>
      <c r="F12514" s="37"/>
      <c r="G12514" s="38"/>
      <c r="H12514" s="37"/>
      <c r="I12514" s="41"/>
      <c r="J12514" s="41"/>
      <c r="K12514" s="37"/>
      <c r="L12514" s="37"/>
      <c r="M12514" s="37"/>
      <c r="N12514" s="37"/>
      <c r="O12514" s="38"/>
    </row>
    <row r="12515" spans="2:15" x14ac:dyDescent="0.4">
      <c r="B12515" s="63"/>
      <c r="C12515" s="37"/>
      <c r="D12515" s="37"/>
      <c r="E12515" s="37"/>
      <c r="F12515" s="37"/>
      <c r="G12515" s="38"/>
      <c r="H12515" s="37"/>
      <c r="I12515" s="41"/>
      <c r="J12515" s="41"/>
      <c r="K12515" s="37"/>
      <c r="L12515" s="37"/>
      <c r="M12515" s="37"/>
      <c r="N12515" s="37"/>
      <c r="O12515" s="38"/>
    </row>
    <row r="12516" spans="2:15" x14ac:dyDescent="0.4">
      <c r="B12516" s="63"/>
      <c r="C12516" s="37"/>
      <c r="D12516" s="37"/>
      <c r="E12516" s="37"/>
      <c r="F12516" s="37"/>
      <c r="G12516" s="38"/>
      <c r="H12516" s="37"/>
      <c r="I12516" s="41"/>
      <c r="J12516" s="41"/>
      <c r="K12516" s="37"/>
      <c r="L12516" s="37"/>
      <c r="M12516" s="37"/>
      <c r="N12516" s="37"/>
      <c r="O12516" s="38"/>
    </row>
    <row r="12517" spans="2:15" x14ac:dyDescent="0.4">
      <c r="B12517" s="63"/>
      <c r="C12517" s="37"/>
      <c r="D12517" s="37"/>
      <c r="E12517" s="37"/>
      <c r="F12517" s="37"/>
      <c r="G12517" s="38"/>
      <c r="H12517" s="37"/>
      <c r="I12517" s="41"/>
      <c r="J12517" s="41"/>
      <c r="K12517" s="37"/>
      <c r="L12517" s="37"/>
      <c r="M12517" s="37"/>
      <c r="N12517" s="37"/>
      <c r="O12517" s="38"/>
    </row>
    <row r="12518" spans="2:15" x14ac:dyDescent="0.4">
      <c r="B12518" s="63"/>
      <c r="C12518" s="37"/>
      <c r="D12518" s="37"/>
      <c r="E12518" s="37"/>
      <c r="F12518" s="37"/>
      <c r="G12518" s="38"/>
      <c r="H12518" s="37"/>
      <c r="I12518" s="41"/>
      <c r="J12518" s="41"/>
      <c r="K12518" s="37"/>
      <c r="L12518" s="37"/>
      <c r="M12518" s="37"/>
      <c r="N12518" s="37"/>
      <c r="O12518" s="38"/>
    </row>
    <row r="12519" spans="2:15" x14ac:dyDescent="0.4">
      <c r="B12519" s="63"/>
      <c r="C12519" s="37"/>
      <c r="D12519" s="37"/>
      <c r="E12519" s="37"/>
      <c r="F12519" s="37"/>
      <c r="G12519" s="38"/>
      <c r="H12519" s="37"/>
      <c r="I12519" s="41"/>
      <c r="J12519" s="41"/>
      <c r="K12519" s="37"/>
      <c r="L12519" s="37"/>
      <c r="M12519" s="37"/>
      <c r="N12519" s="37"/>
      <c r="O12519" s="38"/>
    </row>
    <row r="12520" spans="2:15" x14ac:dyDescent="0.4">
      <c r="B12520" s="63"/>
      <c r="C12520" s="37"/>
      <c r="D12520" s="37"/>
      <c r="E12520" s="37"/>
      <c r="F12520" s="37"/>
      <c r="G12520" s="38"/>
      <c r="H12520" s="37"/>
      <c r="I12520" s="41"/>
      <c r="J12520" s="41"/>
      <c r="K12520" s="37"/>
      <c r="L12520" s="37"/>
      <c r="M12520" s="37"/>
      <c r="N12520" s="37"/>
      <c r="O12520" s="38"/>
    </row>
    <row r="12521" spans="2:15" x14ac:dyDescent="0.4">
      <c r="B12521" s="63"/>
      <c r="C12521" s="37"/>
      <c r="D12521" s="37"/>
      <c r="E12521" s="37"/>
      <c r="F12521" s="37"/>
      <c r="G12521" s="38"/>
      <c r="H12521" s="37"/>
      <c r="I12521" s="41"/>
      <c r="J12521" s="41"/>
      <c r="K12521" s="37"/>
      <c r="L12521" s="37"/>
      <c r="M12521" s="37"/>
      <c r="N12521" s="37"/>
      <c r="O12521" s="38"/>
    </row>
    <row r="12522" spans="2:15" x14ac:dyDescent="0.4">
      <c r="B12522" s="63"/>
      <c r="C12522" s="37"/>
      <c r="D12522" s="37"/>
      <c r="E12522" s="37"/>
      <c r="F12522" s="37"/>
      <c r="G12522" s="38"/>
      <c r="H12522" s="37"/>
      <c r="I12522" s="41"/>
      <c r="J12522" s="41"/>
      <c r="K12522" s="37"/>
      <c r="L12522" s="37"/>
      <c r="M12522" s="37"/>
      <c r="N12522" s="37"/>
      <c r="O12522" s="38"/>
    </row>
    <row r="12523" spans="2:15" x14ac:dyDescent="0.4">
      <c r="B12523" s="63"/>
      <c r="C12523" s="37"/>
      <c r="D12523" s="37"/>
      <c r="E12523" s="37"/>
      <c r="F12523" s="37"/>
      <c r="G12523" s="38"/>
      <c r="H12523" s="37"/>
      <c r="I12523" s="41"/>
      <c r="J12523" s="41"/>
      <c r="K12523" s="37"/>
      <c r="L12523" s="37"/>
      <c r="M12523" s="37"/>
      <c r="N12523" s="37"/>
      <c r="O12523" s="38"/>
    </row>
    <row r="12524" spans="2:15" x14ac:dyDescent="0.4">
      <c r="B12524" s="63"/>
      <c r="C12524" s="37"/>
      <c r="D12524" s="37"/>
      <c r="E12524" s="37"/>
      <c r="F12524" s="37"/>
      <c r="G12524" s="38"/>
      <c r="H12524" s="37"/>
      <c r="I12524" s="41"/>
      <c r="J12524" s="41"/>
      <c r="K12524" s="37"/>
      <c r="L12524" s="37"/>
      <c r="M12524" s="37"/>
      <c r="N12524" s="37"/>
      <c r="O12524" s="38"/>
    </row>
    <row r="12525" spans="2:15" x14ac:dyDescent="0.4">
      <c r="B12525" s="63"/>
      <c r="C12525" s="37"/>
      <c r="D12525" s="37"/>
      <c r="E12525" s="37"/>
      <c r="F12525" s="37"/>
      <c r="G12525" s="38"/>
      <c r="H12525" s="37"/>
      <c r="I12525" s="41"/>
      <c r="J12525" s="41"/>
      <c r="K12525" s="37"/>
      <c r="L12525" s="37"/>
      <c r="M12525" s="37"/>
      <c r="N12525" s="37"/>
      <c r="O12525" s="38"/>
    </row>
    <row r="12526" spans="2:15" x14ac:dyDescent="0.4">
      <c r="B12526" s="63"/>
      <c r="C12526" s="37"/>
      <c r="D12526" s="37"/>
      <c r="E12526" s="37"/>
      <c r="F12526" s="37"/>
      <c r="G12526" s="38"/>
      <c r="H12526" s="37"/>
      <c r="I12526" s="41"/>
      <c r="J12526" s="41"/>
      <c r="K12526" s="37"/>
      <c r="L12526" s="37"/>
      <c r="M12526" s="37"/>
      <c r="N12526" s="37"/>
      <c r="O12526" s="38"/>
    </row>
    <row r="12527" spans="2:15" x14ac:dyDescent="0.4">
      <c r="B12527" s="63"/>
      <c r="C12527" s="37"/>
      <c r="D12527" s="37"/>
      <c r="E12527" s="37"/>
      <c r="F12527" s="37"/>
      <c r="G12527" s="38"/>
      <c r="H12527" s="37"/>
      <c r="I12527" s="41"/>
      <c r="J12527" s="41"/>
      <c r="K12527" s="37"/>
      <c r="L12527" s="37"/>
      <c r="M12527" s="37"/>
      <c r="N12527" s="37"/>
      <c r="O12527" s="38"/>
    </row>
    <row r="12528" spans="2:15" x14ac:dyDescent="0.4">
      <c r="B12528" s="63"/>
      <c r="C12528" s="37"/>
      <c r="D12528" s="37"/>
      <c r="E12528" s="37"/>
      <c r="F12528" s="37"/>
      <c r="G12528" s="38"/>
      <c r="H12528" s="37"/>
      <c r="I12528" s="41"/>
      <c r="J12528" s="41"/>
      <c r="K12528" s="37"/>
      <c r="L12528" s="37"/>
      <c r="M12528" s="37"/>
      <c r="N12528" s="37"/>
      <c r="O12528" s="38"/>
    </row>
    <row r="12529" spans="2:15" x14ac:dyDescent="0.4">
      <c r="B12529" s="63"/>
      <c r="C12529" s="37"/>
      <c r="D12529" s="37"/>
      <c r="E12529" s="37"/>
      <c r="F12529" s="37"/>
      <c r="G12529" s="38"/>
      <c r="H12529" s="37"/>
      <c r="I12529" s="41"/>
      <c r="J12529" s="41"/>
      <c r="K12529" s="37"/>
      <c r="L12529" s="37"/>
      <c r="M12529" s="37"/>
      <c r="N12529" s="37"/>
      <c r="O12529" s="38"/>
    </row>
    <row r="12530" spans="2:15" x14ac:dyDescent="0.4">
      <c r="B12530" s="63"/>
      <c r="C12530" s="37"/>
      <c r="D12530" s="37"/>
      <c r="E12530" s="37"/>
      <c r="F12530" s="37"/>
      <c r="G12530" s="38"/>
      <c r="H12530" s="37"/>
      <c r="I12530" s="41"/>
      <c r="J12530" s="41"/>
      <c r="K12530" s="37"/>
      <c r="L12530" s="37"/>
      <c r="M12530" s="37"/>
      <c r="N12530" s="37"/>
      <c r="O12530" s="38"/>
    </row>
    <row r="12531" spans="2:15" x14ac:dyDescent="0.4">
      <c r="B12531" s="63"/>
      <c r="C12531" s="37"/>
      <c r="D12531" s="37"/>
      <c r="E12531" s="37"/>
      <c r="F12531" s="37"/>
      <c r="G12531" s="38"/>
      <c r="H12531" s="37"/>
      <c r="I12531" s="41"/>
      <c r="J12531" s="41"/>
      <c r="K12531" s="37"/>
      <c r="L12531" s="37"/>
      <c r="M12531" s="37"/>
      <c r="N12531" s="37"/>
      <c r="O12531" s="38"/>
    </row>
    <row r="12532" spans="2:15" x14ac:dyDescent="0.4">
      <c r="B12532" s="63"/>
      <c r="C12532" s="37"/>
      <c r="D12532" s="37"/>
      <c r="E12532" s="37"/>
      <c r="F12532" s="37"/>
      <c r="G12532" s="38"/>
      <c r="H12532" s="37"/>
      <c r="I12532" s="41"/>
      <c r="J12532" s="41"/>
      <c r="K12532" s="37"/>
      <c r="L12532" s="37"/>
      <c r="M12532" s="37"/>
      <c r="N12532" s="37"/>
      <c r="O12532" s="38"/>
    </row>
    <row r="12533" spans="2:15" x14ac:dyDescent="0.4">
      <c r="B12533" s="63"/>
      <c r="C12533" s="37"/>
      <c r="D12533" s="37"/>
      <c r="E12533" s="37"/>
      <c r="F12533" s="37"/>
      <c r="G12533" s="38"/>
      <c r="H12533" s="37"/>
      <c r="I12533" s="41"/>
      <c r="J12533" s="41"/>
      <c r="K12533" s="37"/>
      <c r="L12533" s="37"/>
      <c r="M12533" s="37"/>
      <c r="N12533" s="37"/>
      <c r="O12533" s="38"/>
    </row>
    <row r="12534" spans="2:15" x14ac:dyDescent="0.4">
      <c r="B12534" s="63"/>
      <c r="C12534" s="37"/>
      <c r="D12534" s="37"/>
      <c r="E12534" s="37"/>
      <c r="F12534" s="37"/>
      <c r="G12534" s="38"/>
      <c r="H12534" s="37"/>
      <c r="I12534" s="41"/>
      <c r="J12534" s="41"/>
      <c r="K12534" s="37"/>
      <c r="L12534" s="37"/>
      <c r="M12534" s="37"/>
      <c r="N12534" s="37"/>
      <c r="O12534" s="38"/>
    </row>
    <row r="12535" spans="2:15" x14ac:dyDescent="0.4">
      <c r="B12535" s="63"/>
      <c r="C12535" s="37"/>
      <c r="D12535" s="37"/>
      <c r="E12535" s="37"/>
      <c r="F12535" s="37"/>
      <c r="G12535" s="38"/>
      <c r="H12535" s="37"/>
      <c r="I12535" s="41"/>
      <c r="J12535" s="41"/>
      <c r="K12535" s="37"/>
      <c r="L12535" s="37"/>
      <c r="M12535" s="37"/>
      <c r="N12535" s="37"/>
      <c r="O12535" s="38"/>
    </row>
    <row r="12536" spans="2:15" x14ac:dyDescent="0.4">
      <c r="B12536" s="63"/>
      <c r="C12536" s="37"/>
      <c r="D12536" s="37"/>
      <c r="E12536" s="37"/>
      <c r="F12536" s="37"/>
      <c r="G12536" s="38"/>
      <c r="H12536" s="37"/>
      <c r="I12536" s="41"/>
      <c r="J12536" s="41"/>
      <c r="K12536" s="37"/>
      <c r="L12536" s="37"/>
      <c r="M12536" s="37"/>
      <c r="N12536" s="37"/>
      <c r="O12536" s="38"/>
    </row>
    <row r="12537" spans="2:15" x14ac:dyDescent="0.4">
      <c r="B12537" s="63"/>
      <c r="C12537" s="37"/>
      <c r="D12537" s="37"/>
      <c r="E12537" s="37"/>
      <c r="F12537" s="37"/>
      <c r="G12537" s="38"/>
      <c r="H12537" s="37"/>
      <c r="I12537" s="41"/>
      <c r="J12537" s="41"/>
      <c r="K12537" s="37"/>
      <c r="L12537" s="37"/>
      <c r="M12537" s="37"/>
      <c r="N12537" s="37"/>
      <c r="O12537" s="38"/>
    </row>
    <row r="12538" spans="2:15" x14ac:dyDescent="0.4">
      <c r="B12538" s="63"/>
      <c r="C12538" s="37"/>
      <c r="D12538" s="37"/>
      <c r="E12538" s="37"/>
      <c r="F12538" s="37"/>
      <c r="G12538" s="38"/>
      <c r="H12538" s="37"/>
      <c r="I12538" s="41"/>
      <c r="J12538" s="41"/>
      <c r="K12538" s="37"/>
      <c r="L12538" s="37"/>
      <c r="M12538" s="37"/>
      <c r="N12538" s="37"/>
      <c r="O12538" s="38"/>
    </row>
    <row r="12539" spans="2:15" x14ac:dyDescent="0.4">
      <c r="B12539" s="63"/>
      <c r="C12539" s="37"/>
      <c r="D12539" s="37"/>
      <c r="E12539" s="37"/>
      <c r="F12539" s="37"/>
      <c r="G12539" s="38"/>
      <c r="H12539" s="37"/>
      <c r="I12539" s="41"/>
      <c r="J12539" s="41"/>
      <c r="K12539" s="37"/>
      <c r="L12539" s="37"/>
      <c r="M12539" s="37"/>
      <c r="N12539" s="37"/>
      <c r="O12539" s="38"/>
    </row>
    <row r="12540" spans="2:15" x14ac:dyDescent="0.4">
      <c r="B12540" s="63"/>
      <c r="C12540" s="37"/>
      <c r="D12540" s="37"/>
      <c r="E12540" s="37"/>
      <c r="F12540" s="37"/>
      <c r="G12540" s="38"/>
      <c r="H12540" s="37"/>
      <c r="I12540" s="41"/>
      <c r="J12540" s="41"/>
      <c r="K12540" s="37"/>
      <c r="L12540" s="37"/>
      <c r="M12540" s="37"/>
      <c r="N12540" s="37"/>
      <c r="O12540" s="38"/>
    </row>
    <row r="12541" spans="2:15" x14ac:dyDescent="0.4">
      <c r="B12541" s="63"/>
      <c r="C12541" s="37"/>
      <c r="D12541" s="37"/>
      <c r="E12541" s="37"/>
      <c r="F12541" s="37"/>
      <c r="G12541" s="38"/>
      <c r="H12541" s="37"/>
      <c r="I12541" s="41"/>
      <c r="J12541" s="41"/>
      <c r="K12541" s="37"/>
      <c r="L12541" s="37"/>
      <c r="M12541" s="37"/>
      <c r="N12541" s="37"/>
      <c r="O12541" s="38"/>
    </row>
    <row r="12542" spans="2:15" x14ac:dyDescent="0.4">
      <c r="B12542" s="63"/>
      <c r="C12542" s="37"/>
      <c r="D12542" s="37"/>
      <c r="E12542" s="37"/>
      <c r="F12542" s="37"/>
      <c r="G12542" s="38"/>
      <c r="H12542" s="37"/>
      <c r="I12542" s="41"/>
      <c r="J12542" s="41"/>
      <c r="K12542" s="37"/>
      <c r="L12542" s="37"/>
      <c r="M12542" s="37"/>
      <c r="N12542" s="37"/>
      <c r="O12542" s="38"/>
    </row>
    <row r="12543" spans="2:15" x14ac:dyDescent="0.4">
      <c r="B12543" s="63"/>
      <c r="C12543" s="37"/>
      <c r="D12543" s="37"/>
      <c r="E12543" s="37"/>
      <c r="F12543" s="37"/>
      <c r="G12543" s="38"/>
      <c r="H12543" s="37"/>
      <c r="I12543" s="41"/>
      <c r="J12543" s="41"/>
      <c r="K12543" s="37"/>
      <c r="L12543" s="37"/>
      <c r="M12543" s="37"/>
      <c r="N12543" s="37"/>
      <c r="O12543" s="38"/>
    </row>
    <row r="12544" spans="2:15" x14ac:dyDescent="0.4">
      <c r="B12544" s="63"/>
      <c r="C12544" s="37"/>
      <c r="D12544" s="37"/>
      <c r="E12544" s="37"/>
      <c r="F12544" s="37"/>
      <c r="G12544" s="38"/>
      <c r="H12544" s="37"/>
      <c r="I12544" s="41"/>
      <c r="J12544" s="41"/>
      <c r="K12544" s="37"/>
      <c r="L12544" s="37"/>
      <c r="M12544" s="37"/>
      <c r="N12544" s="37"/>
      <c r="O12544" s="38"/>
    </row>
    <row r="12545" spans="2:15" x14ac:dyDescent="0.4">
      <c r="B12545" s="63"/>
      <c r="C12545" s="37"/>
      <c r="D12545" s="37"/>
      <c r="E12545" s="37"/>
      <c r="F12545" s="37"/>
      <c r="G12545" s="38"/>
      <c r="H12545" s="37"/>
      <c r="I12545" s="41"/>
      <c r="J12545" s="41"/>
      <c r="K12545" s="37"/>
      <c r="L12545" s="37"/>
      <c r="M12545" s="37"/>
      <c r="N12545" s="37"/>
      <c r="O12545" s="38"/>
    </row>
    <row r="12546" spans="2:15" x14ac:dyDescent="0.4">
      <c r="B12546" s="63"/>
      <c r="C12546" s="37"/>
      <c r="D12546" s="37"/>
      <c r="E12546" s="37"/>
      <c r="F12546" s="37"/>
      <c r="G12546" s="38"/>
      <c r="H12546" s="37"/>
      <c r="I12546" s="41"/>
      <c r="J12546" s="41"/>
      <c r="K12546" s="37"/>
      <c r="L12546" s="37"/>
      <c r="M12546" s="37"/>
      <c r="N12546" s="37"/>
      <c r="O12546" s="38"/>
    </row>
    <row r="12547" spans="2:15" x14ac:dyDescent="0.4">
      <c r="B12547" s="63"/>
      <c r="C12547" s="37"/>
      <c r="D12547" s="37"/>
      <c r="E12547" s="37"/>
      <c r="F12547" s="37"/>
      <c r="G12547" s="38"/>
      <c r="H12547" s="37"/>
      <c r="I12547" s="41"/>
      <c r="J12547" s="41"/>
      <c r="K12547" s="37"/>
      <c r="L12547" s="37"/>
      <c r="M12547" s="37"/>
      <c r="N12547" s="37"/>
      <c r="O12547" s="38"/>
    </row>
    <row r="12548" spans="2:15" x14ac:dyDescent="0.4">
      <c r="B12548" s="63"/>
      <c r="C12548" s="37"/>
      <c r="D12548" s="37"/>
      <c r="E12548" s="37"/>
      <c r="F12548" s="37"/>
      <c r="G12548" s="38"/>
      <c r="H12548" s="37"/>
      <c r="I12548" s="41"/>
      <c r="J12548" s="41"/>
      <c r="K12548" s="37"/>
      <c r="L12548" s="37"/>
      <c r="M12548" s="37"/>
      <c r="N12548" s="37"/>
      <c r="O12548" s="38"/>
    </row>
    <row r="12549" spans="2:15" x14ac:dyDescent="0.4">
      <c r="B12549" s="63"/>
      <c r="C12549" s="37"/>
      <c r="D12549" s="37"/>
      <c r="E12549" s="37"/>
      <c r="F12549" s="37"/>
      <c r="G12549" s="38"/>
      <c r="H12549" s="37"/>
      <c r="I12549" s="41"/>
      <c r="J12549" s="41"/>
      <c r="K12549" s="37"/>
      <c r="L12549" s="37"/>
      <c r="M12549" s="37"/>
      <c r="N12549" s="37"/>
      <c r="O12549" s="38"/>
    </row>
    <row r="12550" spans="2:15" x14ac:dyDescent="0.4">
      <c r="B12550" s="63"/>
      <c r="C12550" s="37"/>
      <c r="D12550" s="37"/>
      <c r="E12550" s="37"/>
      <c r="F12550" s="37"/>
      <c r="G12550" s="38"/>
      <c r="H12550" s="37"/>
      <c r="I12550" s="41"/>
      <c r="J12550" s="41"/>
      <c r="K12550" s="37"/>
      <c r="L12550" s="37"/>
      <c r="M12550" s="37"/>
      <c r="N12550" s="37"/>
      <c r="O12550" s="38"/>
    </row>
    <row r="12551" spans="2:15" x14ac:dyDescent="0.4">
      <c r="B12551" s="63"/>
      <c r="C12551" s="37"/>
      <c r="D12551" s="37"/>
      <c r="E12551" s="37"/>
      <c r="F12551" s="37"/>
      <c r="G12551" s="38"/>
      <c r="H12551" s="37"/>
      <c r="I12551" s="41"/>
      <c r="J12551" s="41"/>
      <c r="K12551" s="37"/>
      <c r="L12551" s="37"/>
      <c r="M12551" s="37"/>
      <c r="N12551" s="37"/>
      <c r="O12551" s="38"/>
    </row>
    <row r="12552" spans="2:15" x14ac:dyDescent="0.4">
      <c r="B12552" s="63"/>
      <c r="C12552" s="37"/>
      <c r="D12552" s="37"/>
      <c r="E12552" s="37"/>
      <c r="F12552" s="37"/>
      <c r="G12552" s="38"/>
      <c r="H12552" s="37"/>
      <c r="I12552" s="41"/>
      <c r="J12552" s="41"/>
      <c r="K12552" s="37"/>
      <c r="L12552" s="37"/>
      <c r="M12552" s="37"/>
      <c r="N12552" s="37"/>
      <c r="O12552" s="38"/>
    </row>
    <row r="12553" spans="2:15" x14ac:dyDescent="0.4">
      <c r="B12553" s="63"/>
      <c r="C12553" s="37"/>
      <c r="D12553" s="37"/>
      <c r="E12553" s="37"/>
      <c r="F12553" s="37"/>
      <c r="G12553" s="38"/>
      <c r="H12553" s="37"/>
      <c r="I12553" s="41"/>
      <c r="J12553" s="41"/>
      <c r="K12553" s="37"/>
      <c r="L12553" s="37"/>
      <c r="M12553" s="37"/>
      <c r="N12553" s="37"/>
      <c r="O12553" s="38"/>
    </row>
    <row r="12554" spans="2:15" x14ac:dyDescent="0.4">
      <c r="B12554" s="63"/>
      <c r="C12554" s="37"/>
      <c r="D12554" s="37"/>
      <c r="E12554" s="37"/>
      <c r="F12554" s="37"/>
      <c r="G12554" s="38"/>
      <c r="H12554" s="37"/>
      <c r="I12554" s="41"/>
      <c r="J12554" s="41"/>
      <c r="K12554" s="37"/>
      <c r="L12554" s="37"/>
      <c r="M12554" s="37"/>
      <c r="N12554" s="37"/>
      <c r="O12554" s="38"/>
    </row>
    <row r="12555" spans="2:15" x14ac:dyDescent="0.4">
      <c r="B12555" s="63"/>
      <c r="C12555" s="37"/>
      <c r="D12555" s="37"/>
      <c r="E12555" s="37"/>
      <c r="F12555" s="37"/>
      <c r="G12555" s="38"/>
      <c r="H12555" s="37"/>
      <c r="I12555" s="41"/>
      <c r="J12555" s="41"/>
      <c r="K12555" s="37"/>
      <c r="L12555" s="37"/>
      <c r="M12555" s="37"/>
      <c r="N12555" s="37"/>
      <c r="O12555" s="38"/>
    </row>
    <row r="12556" spans="2:15" x14ac:dyDescent="0.4">
      <c r="B12556" s="63"/>
      <c r="C12556" s="37"/>
      <c r="D12556" s="37"/>
      <c r="E12556" s="37"/>
      <c r="F12556" s="37"/>
      <c r="G12556" s="38"/>
      <c r="H12556" s="37"/>
      <c r="I12556" s="41"/>
      <c r="J12556" s="41"/>
      <c r="K12556" s="37"/>
      <c r="L12556" s="37"/>
      <c r="M12556" s="37"/>
      <c r="N12556" s="37"/>
      <c r="O12556" s="38"/>
    </row>
    <row r="12557" spans="2:15" x14ac:dyDescent="0.4">
      <c r="B12557" s="63"/>
      <c r="C12557" s="37"/>
      <c r="D12557" s="37"/>
      <c r="E12557" s="37"/>
      <c r="F12557" s="37"/>
      <c r="G12557" s="38"/>
      <c r="H12557" s="37"/>
      <c r="I12557" s="41"/>
      <c r="J12557" s="41"/>
      <c r="K12557" s="37"/>
      <c r="L12557" s="37"/>
      <c r="M12557" s="37"/>
      <c r="N12557" s="37"/>
      <c r="O12557" s="38"/>
    </row>
    <row r="12558" spans="2:15" x14ac:dyDescent="0.4">
      <c r="B12558" s="63"/>
      <c r="C12558" s="37"/>
      <c r="D12558" s="37"/>
      <c r="E12558" s="37"/>
      <c r="F12558" s="37"/>
      <c r="G12558" s="38"/>
      <c r="H12558" s="37"/>
      <c r="I12558" s="41"/>
      <c r="J12558" s="41"/>
      <c r="K12558" s="37"/>
      <c r="L12558" s="37"/>
      <c r="M12558" s="37"/>
      <c r="N12558" s="37"/>
      <c r="O12558" s="38"/>
    </row>
    <row r="12559" spans="2:15" x14ac:dyDescent="0.4">
      <c r="B12559" s="63"/>
      <c r="C12559" s="37"/>
      <c r="D12559" s="37"/>
      <c r="E12559" s="37"/>
      <c r="F12559" s="37"/>
      <c r="G12559" s="38"/>
      <c r="H12559" s="37"/>
      <c r="I12559" s="41"/>
      <c r="J12559" s="41"/>
      <c r="K12559" s="37"/>
      <c r="L12559" s="37"/>
      <c r="M12559" s="37"/>
      <c r="N12559" s="37"/>
      <c r="O12559" s="38"/>
    </row>
    <row r="12560" spans="2:15" x14ac:dyDescent="0.4">
      <c r="B12560" s="63"/>
      <c r="C12560" s="37"/>
      <c r="D12560" s="37"/>
      <c r="E12560" s="37"/>
      <c r="F12560" s="37"/>
      <c r="G12560" s="38"/>
      <c r="H12560" s="37"/>
      <c r="I12560" s="41"/>
      <c r="J12560" s="41"/>
      <c r="K12560" s="37"/>
      <c r="L12560" s="37"/>
      <c r="M12560" s="37"/>
      <c r="N12560" s="37"/>
      <c r="O12560" s="38"/>
    </row>
    <row r="12561" spans="2:15" x14ac:dyDescent="0.4">
      <c r="B12561" s="63"/>
      <c r="C12561" s="37"/>
      <c r="D12561" s="37"/>
      <c r="E12561" s="37"/>
      <c r="F12561" s="37"/>
      <c r="G12561" s="38"/>
      <c r="H12561" s="37"/>
      <c r="I12561" s="41"/>
      <c r="J12561" s="41"/>
      <c r="K12561" s="37"/>
      <c r="L12561" s="37"/>
      <c r="M12561" s="37"/>
      <c r="N12561" s="37"/>
      <c r="O12561" s="38"/>
    </row>
    <row r="12562" spans="2:15" x14ac:dyDescent="0.4">
      <c r="B12562" s="63"/>
      <c r="C12562" s="37"/>
      <c r="D12562" s="37"/>
      <c r="E12562" s="37"/>
      <c r="F12562" s="37"/>
      <c r="G12562" s="38"/>
      <c r="H12562" s="37"/>
      <c r="I12562" s="41"/>
      <c r="J12562" s="41"/>
      <c r="K12562" s="37"/>
      <c r="L12562" s="37"/>
      <c r="M12562" s="37"/>
      <c r="N12562" s="37"/>
      <c r="O12562" s="38"/>
    </row>
    <row r="12563" spans="2:15" x14ac:dyDescent="0.4">
      <c r="B12563" s="63"/>
      <c r="C12563" s="37"/>
      <c r="D12563" s="37"/>
      <c r="E12563" s="37"/>
      <c r="F12563" s="37"/>
      <c r="G12563" s="38"/>
      <c r="H12563" s="37"/>
      <c r="I12563" s="41"/>
      <c r="J12563" s="41"/>
      <c r="K12563" s="37"/>
      <c r="L12563" s="37"/>
      <c r="M12563" s="37"/>
      <c r="N12563" s="37"/>
      <c r="O12563" s="38"/>
    </row>
    <row r="12564" spans="2:15" x14ac:dyDescent="0.4">
      <c r="B12564" s="63"/>
      <c r="C12564" s="37"/>
      <c r="D12564" s="37"/>
      <c r="E12564" s="37"/>
      <c r="F12564" s="37"/>
      <c r="G12564" s="38"/>
      <c r="H12564" s="37"/>
      <c r="I12564" s="41"/>
      <c r="J12564" s="41"/>
      <c r="K12564" s="37"/>
      <c r="L12564" s="37"/>
      <c r="M12564" s="37"/>
      <c r="N12564" s="37"/>
      <c r="O12564" s="38"/>
    </row>
    <row r="12565" spans="2:15" x14ac:dyDescent="0.4">
      <c r="B12565" s="63"/>
      <c r="C12565" s="37"/>
      <c r="D12565" s="37"/>
      <c r="E12565" s="37"/>
      <c r="F12565" s="37"/>
      <c r="G12565" s="38"/>
      <c r="H12565" s="37"/>
      <c r="I12565" s="41"/>
      <c r="J12565" s="41"/>
      <c r="K12565" s="37"/>
      <c r="L12565" s="37"/>
      <c r="M12565" s="37"/>
      <c r="N12565" s="37"/>
      <c r="O12565" s="38"/>
    </row>
    <row r="12566" spans="2:15" x14ac:dyDescent="0.4">
      <c r="B12566" s="63"/>
      <c r="C12566" s="37"/>
      <c r="D12566" s="37"/>
      <c r="E12566" s="37"/>
      <c r="F12566" s="37"/>
      <c r="G12566" s="38"/>
      <c r="H12566" s="37"/>
      <c r="I12566" s="41"/>
      <c r="J12566" s="41"/>
      <c r="K12566" s="37"/>
      <c r="L12566" s="37"/>
      <c r="M12566" s="37"/>
      <c r="N12566" s="37"/>
      <c r="O12566" s="38"/>
    </row>
    <row r="12567" spans="2:15" x14ac:dyDescent="0.4">
      <c r="B12567" s="63"/>
      <c r="C12567" s="37"/>
      <c r="D12567" s="37"/>
      <c r="E12567" s="37"/>
      <c r="F12567" s="37"/>
      <c r="G12567" s="38"/>
      <c r="H12567" s="37"/>
      <c r="I12567" s="41"/>
      <c r="J12567" s="41"/>
      <c r="K12567" s="37"/>
      <c r="L12567" s="37"/>
      <c r="M12567" s="37"/>
      <c r="N12567" s="37"/>
      <c r="O12567" s="38"/>
    </row>
    <row r="12568" spans="2:15" x14ac:dyDescent="0.4">
      <c r="B12568" s="63"/>
      <c r="C12568" s="37"/>
      <c r="D12568" s="37"/>
      <c r="E12568" s="37"/>
      <c r="F12568" s="37"/>
      <c r="G12568" s="38"/>
      <c r="H12568" s="37"/>
      <c r="I12568" s="41"/>
      <c r="J12568" s="41"/>
      <c r="K12568" s="37"/>
      <c r="L12568" s="37"/>
      <c r="M12568" s="37"/>
      <c r="N12568" s="37"/>
      <c r="O12568" s="38"/>
    </row>
    <row r="12569" spans="2:15" x14ac:dyDescent="0.4">
      <c r="B12569" s="63"/>
      <c r="C12569" s="37"/>
      <c r="D12569" s="37"/>
      <c r="E12569" s="37"/>
      <c r="F12569" s="37"/>
      <c r="G12569" s="38"/>
      <c r="H12569" s="37"/>
      <c r="I12569" s="41"/>
      <c r="J12569" s="41"/>
      <c r="K12569" s="37"/>
      <c r="L12569" s="37"/>
      <c r="M12569" s="37"/>
      <c r="N12569" s="37"/>
      <c r="O12569" s="38"/>
    </row>
    <row r="12570" spans="2:15" x14ac:dyDescent="0.4">
      <c r="B12570" s="63"/>
      <c r="C12570" s="37"/>
      <c r="D12570" s="37"/>
      <c r="E12570" s="37"/>
      <c r="F12570" s="37"/>
      <c r="G12570" s="38"/>
      <c r="H12570" s="37"/>
      <c r="I12570" s="41"/>
      <c r="J12570" s="41"/>
      <c r="K12570" s="37"/>
      <c r="L12570" s="37"/>
      <c r="M12570" s="37"/>
      <c r="N12570" s="37"/>
      <c r="O12570" s="38"/>
    </row>
    <row r="12571" spans="2:15" x14ac:dyDescent="0.4">
      <c r="B12571" s="63"/>
      <c r="C12571" s="37"/>
      <c r="D12571" s="37"/>
      <c r="E12571" s="37"/>
      <c r="F12571" s="37"/>
      <c r="G12571" s="38"/>
      <c r="H12571" s="37"/>
      <c r="I12571" s="41"/>
      <c r="J12571" s="41"/>
      <c r="K12571" s="37"/>
      <c r="L12571" s="37"/>
      <c r="M12571" s="37"/>
      <c r="N12571" s="37"/>
      <c r="O12571" s="38"/>
    </row>
    <row r="12572" spans="2:15" x14ac:dyDescent="0.4">
      <c r="B12572" s="63"/>
      <c r="C12572" s="37"/>
      <c r="D12572" s="37"/>
      <c r="E12572" s="37"/>
      <c r="F12572" s="37"/>
      <c r="G12572" s="38"/>
      <c r="H12572" s="37"/>
      <c r="I12572" s="41"/>
      <c r="J12572" s="41"/>
      <c r="K12572" s="37"/>
      <c r="L12572" s="37"/>
      <c r="M12572" s="37"/>
      <c r="N12572" s="37"/>
      <c r="O12572" s="38"/>
    </row>
    <row r="12573" spans="2:15" x14ac:dyDescent="0.4">
      <c r="B12573" s="63"/>
      <c r="C12573" s="37"/>
      <c r="D12573" s="37"/>
      <c r="E12573" s="37"/>
      <c r="F12573" s="37"/>
      <c r="G12573" s="38"/>
      <c r="H12573" s="37"/>
      <c r="I12573" s="41"/>
      <c r="J12573" s="41"/>
      <c r="K12573" s="37"/>
      <c r="L12573" s="37"/>
      <c r="M12573" s="37"/>
      <c r="N12573" s="37"/>
      <c r="O12573" s="38"/>
    </row>
    <row r="12574" spans="2:15" x14ac:dyDescent="0.4">
      <c r="B12574" s="63"/>
      <c r="C12574" s="37"/>
      <c r="D12574" s="37"/>
      <c r="E12574" s="37"/>
      <c r="F12574" s="37"/>
      <c r="G12574" s="38"/>
      <c r="H12574" s="37"/>
      <c r="I12574" s="41"/>
      <c r="J12574" s="41"/>
      <c r="K12574" s="37"/>
      <c r="L12574" s="37"/>
      <c r="M12574" s="37"/>
      <c r="N12574" s="37"/>
      <c r="O12574" s="38"/>
    </row>
    <row r="12575" spans="2:15" x14ac:dyDescent="0.4">
      <c r="B12575" s="63"/>
      <c r="C12575" s="37"/>
      <c r="D12575" s="37"/>
      <c r="E12575" s="37"/>
      <c r="F12575" s="37"/>
      <c r="G12575" s="38"/>
      <c r="H12575" s="37"/>
      <c r="I12575" s="41"/>
      <c r="J12575" s="41"/>
      <c r="K12575" s="37"/>
      <c r="L12575" s="37"/>
      <c r="M12575" s="37"/>
      <c r="N12575" s="37"/>
      <c r="O12575" s="38"/>
    </row>
    <row r="12576" spans="2:15" x14ac:dyDescent="0.4">
      <c r="B12576" s="63"/>
      <c r="C12576" s="37"/>
      <c r="D12576" s="37"/>
      <c r="E12576" s="37"/>
      <c r="F12576" s="37"/>
      <c r="G12576" s="38"/>
      <c r="H12576" s="37"/>
      <c r="I12576" s="41"/>
      <c r="J12576" s="41"/>
      <c r="K12576" s="37"/>
      <c r="L12576" s="37"/>
      <c r="M12576" s="37"/>
      <c r="N12576" s="37"/>
      <c r="O12576" s="38"/>
    </row>
    <row r="12577" spans="2:15" x14ac:dyDescent="0.4">
      <c r="B12577" s="63"/>
      <c r="C12577" s="37"/>
      <c r="D12577" s="37"/>
      <c r="E12577" s="37"/>
      <c r="F12577" s="37"/>
      <c r="G12577" s="38"/>
      <c r="H12577" s="37"/>
      <c r="I12577" s="41"/>
      <c r="J12577" s="41"/>
      <c r="K12577" s="37"/>
      <c r="L12577" s="37"/>
      <c r="M12577" s="37"/>
      <c r="N12577" s="37"/>
      <c r="O12577" s="38"/>
    </row>
    <row r="12578" spans="2:15" x14ac:dyDescent="0.4">
      <c r="B12578" s="63"/>
      <c r="C12578" s="37"/>
      <c r="D12578" s="37"/>
      <c r="E12578" s="37"/>
      <c r="F12578" s="37"/>
      <c r="G12578" s="38"/>
      <c r="H12578" s="37"/>
      <c r="I12578" s="41"/>
      <c r="J12578" s="41"/>
      <c r="K12578" s="37"/>
      <c r="L12578" s="37"/>
      <c r="M12578" s="37"/>
      <c r="N12578" s="37"/>
      <c r="O12578" s="38"/>
    </row>
    <row r="12579" spans="2:15" x14ac:dyDescent="0.4">
      <c r="B12579" s="63"/>
      <c r="C12579" s="37"/>
      <c r="D12579" s="37"/>
      <c r="E12579" s="37"/>
      <c r="F12579" s="37"/>
      <c r="G12579" s="38"/>
      <c r="H12579" s="37"/>
      <c r="I12579" s="41"/>
      <c r="J12579" s="41"/>
      <c r="K12579" s="37"/>
      <c r="L12579" s="37"/>
      <c r="M12579" s="37"/>
      <c r="N12579" s="37"/>
      <c r="O12579" s="38"/>
    </row>
    <row r="12580" spans="2:15" x14ac:dyDescent="0.4">
      <c r="B12580" s="63"/>
      <c r="C12580" s="37"/>
      <c r="D12580" s="37"/>
      <c r="E12580" s="37"/>
      <c r="F12580" s="37"/>
      <c r="G12580" s="38"/>
      <c r="H12580" s="37"/>
      <c r="I12580" s="41"/>
      <c r="J12580" s="41"/>
      <c r="K12580" s="37"/>
      <c r="L12580" s="37"/>
      <c r="M12580" s="37"/>
      <c r="N12580" s="37"/>
      <c r="O12580" s="38"/>
    </row>
    <row r="12581" spans="2:15" x14ac:dyDescent="0.4">
      <c r="B12581" s="63"/>
      <c r="C12581" s="37"/>
      <c r="D12581" s="37"/>
      <c r="E12581" s="37"/>
      <c r="F12581" s="37"/>
      <c r="G12581" s="38"/>
      <c r="H12581" s="37"/>
      <c r="I12581" s="41"/>
      <c r="J12581" s="41"/>
      <c r="K12581" s="37"/>
      <c r="L12581" s="37"/>
      <c r="M12581" s="37"/>
      <c r="N12581" s="37"/>
      <c r="O12581" s="38"/>
    </row>
    <row r="12582" spans="2:15" x14ac:dyDescent="0.4">
      <c r="B12582" s="63"/>
      <c r="C12582" s="37"/>
      <c r="D12582" s="37"/>
      <c r="E12582" s="37"/>
      <c r="F12582" s="37"/>
      <c r="G12582" s="38"/>
      <c r="H12582" s="37"/>
      <c r="I12582" s="41"/>
      <c r="J12582" s="41"/>
      <c r="K12582" s="37"/>
      <c r="L12582" s="37"/>
      <c r="M12582" s="37"/>
      <c r="N12582" s="37"/>
      <c r="O12582" s="38"/>
    </row>
    <row r="12583" spans="2:15" x14ac:dyDescent="0.4">
      <c r="B12583" s="63"/>
      <c r="C12583" s="37"/>
      <c r="D12583" s="37"/>
      <c r="E12583" s="37"/>
      <c r="F12583" s="37"/>
      <c r="G12583" s="38"/>
      <c r="H12583" s="37"/>
      <c r="I12583" s="41"/>
      <c r="J12583" s="41"/>
      <c r="K12583" s="37"/>
      <c r="L12583" s="37"/>
      <c r="M12583" s="37"/>
      <c r="N12583" s="37"/>
      <c r="O12583" s="38"/>
    </row>
    <row r="12584" spans="2:15" x14ac:dyDescent="0.4">
      <c r="B12584" s="63"/>
      <c r="C12584" s="37"/>
      <c r="D12584" s="37"/>
      <c r="E12584" s="37"/>
      <c r="F12584" s="37"/>
      <c r="G12584" s="38"/>
      <c r="H12584" s="37"/>
      <c r="I12584" s="41"/>
      <c r="J12584" s="41"/>
      <c r="K12584" s="37"/>
      <c r="L12584" s="37"/>
      <c r="M12584" s="37"/>
      <c r="N12584" s="37"/>
      <c r="O12584" s="38"/>
    </row>
    <row r="12585" spans="2:15" x14ac:dyDescent="0.4">
      <c r="B12585" s="63"/>
      <c r="C12585" s="37"/>
      <c r="D12585" s="37"/>
      <c r="E12585" s="37"/>
      <c r="F12585" s="37"/>
      <c r="G12585" s="38"/>
      <c r="H12585" s="37"/>
      <c r="I12585" s="41"/>
      <c r="J12585" s="41"/>
      <c r="K12585" s="37"/>
      <c r="L12585" s="37"/>
      <c r="M12585" s="37"/>
      <c r="N12585" s="37"/>
      <c r="O12585" s="38"/>
    </row>
    <row r="12586" spans="2:15" x14ac:dyDescent="0.4">
      <c r="B12586" s="63"/>
      <c r="C12586" s="37"/>
      <c r="D12586" s="37"/>
      <c r="E12586" s="37"/>
      <c r="F12586" s="37"/>
      <c r="G12586" s="38"/>
      <c r="H12586" s="37"/>
      <c r="I12586" s="41"/>
      <c r="J12586" s="41"/>
      <c r="K12586" s="37"/>
      <c r="L12586" s="37"/>
      <c r="M12586" s="37"/>
      <c r="N12586" s="37"/>
      <c r="O12586" s="38"/>
    </row>
    <row r="12587" spans="2:15" x14ac:dyDescent="0.4">
      <c r="B12587" s="63"/>
      <c r="C12587" s="37"/>
      <c r="D12587" s="37"/>
      <c r="E12587" s="37"/>
      <c r="F12587" s="37"/>
      <c r="G12587" s="38"/>
      <c r="H12587" s="37"/>
      <c r="I12587" s="41"/>
      <c r="J12587" s="41"/>
      <c r="K12587" s="37"/>
      <c r="L12587" s="37"/>
      <c r="M12587" s="37"/>
      <c r="N12587" s="37"/>
      <c r="O12587" s="38"/>
    </row>
    <row r="12588" spans="2:15" x14ac:dyDescent="0.4">
      <c r="B12588" s="63"/>
      <c r="C12588" s="37"/>
      <c r="D12588" s="37"/>
      <c r="E12588" s="37"/>
      <c r="F12588" s="37"/>
      <c r="G12588" s="38"/>
      <c r="H12588" s="37"/>
      <c r="I12588" s="41"/>
      <c r="J12588" s="41"/>
      <c r="K12588" s="37"/>
      <c r="L12588" s="37"/>
      <c r="M12588" s="37"/>
      <c r="N12588" s="37"/>
      <c r="O12588" s="38"/>
    </row>
    <row r="12589" spans="2:15" x14ac:dyDescent="0.4">
      <c r="B12589" s="63"/>
      <c r="C12589" s="37"/>
      <c r="D12589" s="37"/>
      <c r="E12589" s="37"/>
      <c r="F12589" s="37"/>
      <c r="G12589" s="38"/>
      <c r="H12589" s="37"/>
      <c r="I12589" s="41"/>
      <c r="J12589" s="41"/>
      <c r="K12589" s="37"/>
      <c r="L12589" s="37"/>
      <c r="M12589" s="37"/>
      <c r="N12589" s="37"/>
      <c r="O12589" s="38"/>
    </row>
    <row r="12590" spans="2:15" x14ac:dyDescent="0.4">
      <c r="B12590" s="63"/>
      <c r="C12590" s="37"/>
      <c r="D12590" s="37"/>
      <c r="E12590" s="37"/>
      <c r="F12590" s="37"/>
      <c r="G12590" s="38"/>
      <c r="H12590" s="37"/>
      <c r="I12590" s="41"/>
      <c r="J12590" s="41"/>
      <c r="K12590" s="37"/>
      <c r="L12590" s="37"/>
      <c r="M12590" s="37"/>
      <c r="N12590" s="37"/>
      <c r="O12590" s="38"/>
    </row>
    <row r="12591" spans="2:15" x14ac:dyDescent="0.4">
      <c r="B12591" s="63"/>
      <c r="C12591" s="37"/>
      <c r="D12591" s="37"/>
      <c r="E12591" s="37"/>
      <c r="F12591" s="37"/>
      <c r="G12591" s="38"/>
      <c r="H12591" s="37"/>
      <c r="I12591" s="41"/>
      <c r="J12591" s="41"/>
      <c r="K12591" s="37"/>
      <c r="L12591" s="37"/>
      <c r="M12591" s="37"/>
      <c r="N12591" s="37"/>
      <c r="O12591" s="38"/>
    </row>
    <row r="12592" spans="2:15" x14ac:dyDescent="0.4">
      <c r="B12592" s="63"/>
      <c r="C12592" s="37"/>
      <c r="D12592" s="37"/>
      <c r="E12592" s="37"/>
      <c r="F12592" s="37"/>
      <c r="G12592" s="38"/>
      <c r="H12592" s="37"/>
      <c r="I12592" s="41"/>
      <c r="J12592" s="41"/>
      <c r="K12592" s="37"/>
      <c r="L12592" s="37"/>
      <c r="M12592" s="37"/>
      <c r="N12592" s="37"/>
      <c r="O12592" s="38"/>
    </row>
    <row r="12593" spans="2:15" x14ac:dyDescent="0.4">
      <c r="B12593" s="63"/>
      <c r="C12593" s="37"/>
      <c r="D12593" s="37"/>
      <c r="E12593" s="37"/>
      <c r="F12593" s="37"/>
      <c r="G12593" s="38"/>
      <c r="H12593" s="37"/>
      <c r="I12593" s="41"/>
      <c r="J12593" s="41"/>
      <c r="K12593" s="37"/>
      <c r="L12593" s="37"/>
      <c r="M12593" s="37"/>
      <c r="N12593" s="37"/>
      <c r="O12593" s="38"/>
    </row>
    <row r="12594" spans="2:15" x14ac:dyDescent="0.4">
      <c r="B12594" s="63"/>
      <c r="C12594" s="37"/>
      <c r="D12594" s="37"/>
      <c r="E12594" s="37"/>
      <c r="F12594" s="37"/>
      <c r="G12594" s="38"/>
      <c r="H12594" s="37"/>
      <c r="I12594" s="41"/>
      <c r="J12594" s="41"/>
      <c r="K12594" s="37"/>
      <c r="L12594" s="37"/>
      <c r="M12594" s="37"/>
      <c r="N12594" s="37"/>
      <c r="O12594" s="38"/>
    </row>
    <row r="12595" spans="2:15" x14ac:dyDescent="0.4">
      <c r="B12595" s="63"/>
      <c r="C12595" s="37"/>
      <c r="D12595" s="37"/>
      <c r="E12595" s="37"/>
      <c r="F12595" s="37"/>
      <c r="G12595" s="38"/>
      <c r="H12595" s="37"/>
      <c r="I12595" s="41"/>
      <c r="J12595" s="41"/>
      <c r="K12595" s="37"/>
      <c r="L12595" s="37"/>
      <c r="M12595" s="37"/>
      <c r="N12595" s="37"/>
      <c r="O12595" s="38"/>
    </row>
    <row r="12596" spans="2:15" x14ac:dyDescent="0.4">
      <c r="B12596" s="63"/>
      <c r="C12596" s="37"/>
      <c r="D12596" s="37"/>
      <c r="E12596" s="37"/>
      <c r="F12596" s="37"/>
      <c r="G12596" s="38"/>
      <c r="H12596" s="37"/>
      <c r="I12596" s="41"/>
      <c r="J12596" s="41"/>
      <c r="K12596" s="37"/>
      <c r="L12596" s="37"/>
      <c r="M12596" s="37"/>
      <c r="N12596" s="37"/>
      <c r="O12596" s="38"/>
    </row>
    <row r="12597" spans="2:15" x14ac:dyDescent="0.4">
      <c r="B12597" s="63"/>
      <c r="C12597" s="37"/>
      <c r="D12597" s="37"/>
      <c r="E12597" s="37"/>
      <c r="F12597" s="37"/>
      <c r="G12597" s="38"/>
      <c r="H12597" s="37"/>
      <c r="I12597" s="41"/>
      <c r="J12597" s="41"/>
      <c r="K12597" s="37"/>
      <c r="L12597" s="37"/>
      <c r="M12597" s="37"/>
      <c r="N12597" s="37"/>
      <c r="O12597" s="38"/>
    </row>
    <row r="12598" spans="2:15" x14ac:dyDescent="0.4">
      <c r="B12598" s="63"/>
      <c r="C12598" s="37"/>
      <c r="D12598" s="37"/>
      <c r="E12598" s="37"/>
      <c r="F12598" s="37"/>
      <c r="G12598" s="38"/>
      <c r="H12598" s="37"/>
      <c r="I12598" s="41"/>
      <c r="J12598" s="41"/>
      <c r="K12598" s="37"/>
      <c r="L12598" s="37"/>
      <c r="M12598" s="37"/>
      <c r="N12598" s="37"/>
      <c r="O12598" s="38"/>
    </row>
    <row r="12599" spans="2:15" x14ac:dyDescent="0.4">
      <c r="B12599" s="63"/>
      <c r="C12599" s="37"/>
      <c r="D12599" s="37"/>
      <c r="E12599" s="37"/>
      <c r="F12599" s="37"/>
      <c r="G12599" s="38"/>
      <c r="H12599" s="37"/>
      <c r="I12599" s="41"/>
      <c r="J12599" s="41"/>
      <c r="K12599" s="37"/>
      <c r="L12599" s="37"/>
      <c r="M12599" s="37"/>
      <c r="N12599" s="37"/>
      <c r="O12599" s="38"/>
    </row>
    <row r="12600" spans="2:15" x14ac:dyDescent="0.4">
      <c r="B12600" s="63"/>
      <c r="C12600" s="37"/>
      <c r="D12600" s="37"/>
      <c r="E12600" s="37"/>
      <c r="F12600" s="37"/>
      <c r="G12600" s="38"/>
      <c r="H12600" s="37"/>
      <c r="I12600" s="41"/>
      <c r="J12600" s="41"/>
      <c r="K12600" s="37"/>
      <c r="L12600" s="37"/>
      <c r="M12600" s="37"/>
      <c r="N12600" s="37"/>
      <c r="O12600" s="38"/>
    </row>
    <row r="12601" spans="2:15" x14ac:dyDescent="0.4">
      <c r="B12601" s="63"/>
      <c r="C12601" s="37"/>
      <c r="D12601" s="37"/>
      <c r="E12601" s="37"/>
      <c r="F12601" s="37"/>
      <c r="G12601" s="38"/>
      <c r="H12601" s="37"/>
      <c r="I12601" s="41"/>
      <c r="J12601" s="41"/>
      <c r="K12601" s="37"/>
      <c r="L12601" s="37"/>
      <c r="M12601" s="37"/>
      <c r="N12601" s="37"/>
      <c r="O12601" s="38"/>
    </row>
    <row r="12602" spans="2:15" x14ac:dyDescent="0.4">
      <c r="B12602" s="63"/>
      <c r="C12602" s="37"/>
      <c r="D12602" s="37"/>
      <c r="E12602" s="37"/>
      <c r="F12602" s="37"/>
      <c r="G12602" s="38"/>
      <c r="H12602" s="37"/>
      <c r="I12602" s="41"/>
      <c r="J12602" s="41"/>
      <c r="K12602" s="37"/>
      <c r="L12602" s="37"/>
      <c r="M12602" s="37"/>
      <c r="N12602" s="37"/>
      <c r="O12602" s="38"/>
    </row>
    <row r="12603" spans="2:15" x14ac:dyDescent="0.4">
      <c r="B12603" s="63"/>
      <c r="C12603" s="37"/>
      <c r="D12603" s="37"/>
      <c r="E12603" s="37"/>
      <c r="F12603" s="37"/>
      <c r="G12603" s="38"/>
      <c r="H12603" s="37"/>
      <c r="I12603" s="41"/>
      <c r="J12603" s="41"/>
      <c r="K12603" s="37"/>
      <c r="L12603" s="37"/>
      <c r="M12603" s="37"/>
      <c r="N12603" s="37"/>
      <c r="O12603" s="38"/>
    </row>
    <row r="12604" spans="2:15" x14ac:dyDescent="0.4">
      <c r="B12604" s="63"/>
      <c r="C12604" s="37"/>
      <c r="D12604" s="37"/>
      <c r="E12604" s="37"/>
      <c r="F12604" s="37"/>
      <c r="G12604" s="38"/>
      <c r="H12604" s="37"/>
      <c r="I12604" s="41"/>
      <c r="J12604" s="41"/>
      <c r="K12604" s="37"/>
      <c r="L12604" s="37"/>
      <c r="M12604" s="37"/>
      <c r="N12604" s="37"/>
      <c r="O12604" s="38"/>
    </row>
    <row r="12605" spans="2:15" x14ac:dyDescent="0.4">
      <c r="B12605" s="63"/>
      <c r="C12605" s="37"/>
      <c r="D12605" s="37"/>
      <c r="E12605" s="37"/>
      <c r="F12605" s="37"/>
      <c r="G12605" s="38"/>
      <c r="H12605" s="37"/>
      <c r="I12605" s="41"/>
      <c r="J12605" s="41"/>
      <c r="K12605" s="37"/>
      <c r="L12605" s="37"/>
      <c r="M12605" s="37"/>
      <c r="N12605" s="37"/>
      <c r="O12605" s="38"/>
    </row>
    <row r="12606" spans="2:15" x14ac:dyDescent="0.4">
      <c r="B12606" s="63"/>
      <c r="C12606" s="37"/>
      <c r="D12606" s="37"/>
      <c r="E12606" s="37"/>
      <c r="F12606" s="37"/>
      <c r="G12606" s="38"/>
      <c r="H12606" s="37"/>
      <c r="I12606" s="41"/>
      <c r="J12606" s="41"/>
      <c r="K12606" s="37"/>
      <c r="L12606" s="37"/>
      <c r="M12606" s="37"/>
      <c r="N12606" s="37"/>
      <c r="O12606" s="38"/>
    </row>
    <row r="12607" spans="2:15" x14ac:dyDescent="0.4">
      <c r="B12607" s="63"/>
      <c r="C12607" s="37"/>
      <c r="D12607" s="37"/>
      <c r="E12607" s="37"/>
      <c r="F12607" s="37"/>
      <c r="G12607" s="38"/>
      <c r="H12607" s="37"/>
      <c r="I12607" s="41"/>
      <c r="J12607" s="41"/>
      <c r="K12607" s="37"/>
      <c r="L12607" s="37"/>
      <c r="M12607" s="37"/>
      <c r="N12607" s="37"/>
      <c r="O12607" s="38"/>
    </row>
    <row r="12608" spans="2:15" x14ac:dyDescent="0.4">
      <c r="B12608" s="63"/>
      <c r="C12608" s="37"/>
      <c r="D12608" s="37"/>
      <c r="E12608" s="37"/>
      <c r="F12608" s="37"/>
      <c r="G12608" s="38"/>
      <c r="H12608" s="37"/>
      <c r="I12608" s="41"/>
      <c r="J12608" s="41"/>
      <c r="K12608" s="37"/>
      <c r="L12608" s="37"/>
      <c r="M12608" s="37"/>
      <c r="N12608" s="37"/>
      <c r="O12608" s="38"/>
    </row>
    <row r="12609" spans="2:15" x14ac:dyDescent="0.4">
      <c r="B12609" s="63"/>
      <c r="C12609" s="37"/>
      <c r="D12609" s="37"/>
      <c r="E12609" s="37"/>
      <c r="F12609" s="37"/>
      <c r="G12609" s="38"/>
      <c r="H12609" s="37"/>
      <c r="I12609" s="41"/>
      <c r="J12609" s="41"/>
      <c r="K12609" s="37"/>
      <c r="L12609" s="37"/>
      <c r="M12609" s="37"/>
      <c r="N12609" s="37"/>
      <c r="O12609" s="38"/>
    </row>
    <row r="12610" spans="2:15" x14ac:dyDescent="0.4">
      <c r="B12610" s="63"/>
      <c r="C12610" s="37"/>
      <c r="D12610" s="37"/>
      <c r="E12610" s="37"/>
      <c r="F12610" s="37"/>
      <c r="G12610" s="38"/>
      <c r="H12610" s="37"/>
      <c r="I12610" s="41"/>
      <c r="J12610" s="41"/>
      <c r="K12610" s="37"/>
      <c r="L12610" s="37"/>
      <c r="M12610" s="37"/>
      <c r="N12610" s="37"/>
      <c r="O12610" s="38"/>
    </row>
    <row r="12611" spans="2:15" x14ac:dyDescent="0.4">
      <c r="B12611" s="63"/>
      <c r="C12611" s="37"/>
      <c r="D12611" s="37"/>
      <c r="E12611" s="37"/>
      <c r="F12611" s="37"/>
      <c r="G12611" s="38"/>
      <c r="H12611" s="37"/>
      <c r="I12611" s="41"/>
      <c r="J12611" s="41"/>
      <c r="K12611" s="37"/>
      <c r="L12611" s="37"/>
      <c r="M12611" s="37"/>
      <c r="N12611" s="37"/>
      <c r="O12611" s="38"/>
    </row>
    <row r="12612" spans="2:15" x14ac:dyDescent="0.4">
      <c r="B12612" s="63"/>
      <c r="C12612" s="37"/>
      <c r="D12612" s="37"/>
      <c r="E12612" s="37"/>
      <c r="F12612" s="37"/>
      <c r="G12612" s="38"/>
      <c r="H12612" s="37"/>
      <c r="I12612" s="41"/>
      <c r="J12612" s="41"/>
      <c r="K12612" s="37"/>
      <c r="L12612" s="37"/>
      <c r="M12612" s="37"/>
      <c r="N12612" s="37"/>
      <c r="O12612" s="38"/>
    </row>
    <row r="12613" spans="2:15" x14ac:dyDescent="0.4">
      <c r="B12613" s="63"/>
      <c r="C12613" s="37"/>
      <c r="D12613" s="37"/>
      <c r="E12613" s="37"/>
      <c r="F12613" s="37"/>
      <c r="G12613" s="38"/>
      <c r="H12613" s="37"/>
      <c r="I12613" s="41"/>
      <c r="J12613" s="41"/>
      <c r="K12613" s="37"/>
      <c r="L12613" s="37"/>
      <c r="M12613" s="37"/>
      <c r="N12613" s="37"/>
      <c r="O12613" s="38"/>
    </row>
    <row r="12614" spans="2:15" x14ac:dyDescent="0.4">
      <c r="B12614" s="63"/>
      <c r="C12614" s="37"/>
      <c r="D12614" s="37"/>
      <c r="E12614" s="37"/>
      <c r="F12614" s="37"/>
      <c r="G12614" s="38"/>
      <c r="H12614" s="37"/>
      <c r="I12614" s="41"/>
      <c r="J12614" s="41"/>
      <c r="K12614" s="37"/>
      <c r="L12614" s="37"/>
      <c r="M12614" s="37"/>
      <c r="N12614" s="37"/>
      <c r="O12614" s="38"/>
    </row>
    <row r="12615" spans="2:15" x14ac:dyDescent="0.4">
      <c r="B12615" s="63"/>
      <c r="C12615" s="37"/>
      <c r="D12615" s="37"/>
      <c r="E12615" s="37"/>
      <c r="F12615" s="37"/>
      <c r="G12615" s="38"/>
      <c r="H12615" s="37"/>
      <c r="I12615" s="41"/>
      <c r="J12615" s="41"/>
      <c r="K12615" s="37"/>
      <c r="L12615" s="37"/>
      <c r="M12615" s="37"/>
      <c r="N12615" s="37"/>
      <c r="O12615" s="38"/>
    </row>
    <row r="12616" spans="2:15" x14ac:dyDescent="0.4">
      <c r="B12616" s="63"/>
      <c r="C12616" s="37"/>
      <c r="D12616" s="37"/>
      <c r="E12616" s="37"/>
      <c r="F12616" s="37"/>
      <c r="G12616" s="38"/>
      <c r="H12616" s="37"/>
      <c r="I12616" s="41"/>
      <c r="J12616" s="41"/>
      <c r="K12616" s="37"/>
      <c r="L12616" s="37"/>
      <c r="M12616" s="37"/>
      <c r="N12616" s="37"/>
      <c r="O12616" s="38"/>
    </row>
    <row r="12617" spans="2:15" x14ac:dyDescent="0.4">
      <c r="B12617" s="63"/>
      <c r="C12617" s="37"/>
      <c r="D12617" s="37"/>
      <c r="E12617" s="37"/>
      <c r="F12617" s="37"/>
      <c r="G12617" s="38"/>
      <c r="H12617" s="37"/>
      <c r="I12617" s="41"/>
      <c r="J12617" s="41"/>
      <c r="K12617" s="37"/>
      <c r="L12617" s="37"/>
      <c r="M12617" s="37"/>
      <c r="N12617" s="37"/>
      <c r="O12617" s="38"/>
    </row>
    <row r="12618" spans="2:15" x14ac:dyDescent="0.4">
      <c r="B12618" s="63"/>
      <c r="C12618" s="37"/>
      <c r="D12618" s="37"/>
      <c r="E12618" s="37"/>
      <c r="F12618" s="37"/>
      <c r="G12618" s="38"/>
      <c r="H12618" s="37"/>
      <c r="I12618" s="41"/>
      <c r="J12618" s="41"/>
      <c r="K12618" s="37"/>
      <c r="L12618" s="37"/>
      <c r="M12618" s="37"/>
      <c r="N12618" s="37"/>
      <c r="O12618" s="38"/>
    </row>
    <row r="12619" spans="2:15" x14ac:dyDescent="0.4">
      <c r="B12619" s="63"/>
      <c r="C12619" s="37"/>
      <c r="D12619" s="37"/>
      <c r="E12619" s="37"/>
      <c r="F12619" s="37"/>
      <c r="G12619" s="38"/>
      <c r="H12619" s="37"/>
      <c r="I12619" s="41"/>
      <c r="J12619" s="41"/>
      <c r="K12619" s="37"/>
      <c r="L12619" s="37"/>
      <c r="M12619" s="37"/>
      <c r="N12619" s="37"/>
      <c r="O12619" s="38"/>
    </row>
    <row r="12620" spans="2:15" x14ac:dyDescent="0.4">
      <c r="B12620" s="63"/>
      <c r="C12620" s="37"/>
      <c r="D12620" s="37"/>
      <c r="E12620" s="37"/>
      <c r="F12620" s="37"/>
      <c r="G12620" s="38"/>
      <c r="H12620" s="37"/>
      <c r="I12620" s="41"/>
      <c r="J12620" s="41"/>
      <c r="K12620" s="37"/>
      <c r="L12620" s="37"/>
      <c r="M12620" s="37"/>
      <c r="N12620" s="37"/>
      <c r="O12620" s="38"/>
    </row>
    <row r="12621" spans="2:15" x14ac:dyDescent="0.4">
      <c r="B12621" s="63"/>
      <c r="C12621" s="37"/>
      <c r="D12621" s="37"/>
      <c r="E12621" s="37"/>
      <c r="F12621" s="37"/>
      <c r="G12621" s="38"/>
      <c r="H12621" s="37"/>
      <c r="I12621" s="41"/>
      <c r="J12621" s="41"/>
      <c r="K12621" s="37"/>
      <c r="L12621" s="37"/>
      <c r="M12621" s="37"/>
      <c r="N12621" s="37"/>
      <c r="O12621" s="38"/>
    </row>
    <row r="12622" spans="2:15" x14ac:dyDescent="0.4">
      <c r="B12622" s="63"/>
      <c r="C12622" s="37"/>
      <c r="D12622" s="37"/>
      <c r="E12622" s="37"/>
      <c r="F12622" s="37"/>
      <c r="G12622" s="38"/>
      <c r="H12622" s="37"/>
      <c r="I12622" s="41"/>
      <c r="J12622" s="41"/>
      <c r="K12622" s="37"/>
      <c r="L12622" s="37"/>
      <c r="M12622" s="37"/>
      <c r="N12622" s="37"/>
      <c r="O12622" s="38"/>
    </row>
    <row r="12623" spans="2:15" x14ac:dyDescent="0.4">
      <c r="B12623" s="63"/>
      <c r="C12623" s="37"/>
      <c r="D12623" s="37"/>
      <c r="E12623" s="37"/>
      <c r="F12623" s="37"/>
      <c r="G12623" s="38"/>
      <c r="H12623" s="37"/>
      <c r="I12623" s="41"/>
      <c r="J12623" s="41"/>
      <c r="K12623" s="37"/>
      <c r="L12623" s="37"/>
      <c r="M12623" s="37"/>
      <c r="N12623" s="37"/>
      <c r="O12623" s="38"/>
    </row>
    <row r="12624" spans="2:15" x14ac:dyDescent="0.4">
      <c r="B12624" s="63"/>
      <c r="C12624" s="37"/>
      <c r="D12624" s="37"/>
      <c r="E12624" s="37"/>
      <c r="F12624" s="37"/>
      <c r="G12624" s="38"/>
      <c r="H12624" s="37"/>
      <c r="I12624" s="41"/>
      <c r="J12624" s="41"/>
      <c r="K12624" s="37"/>
      <c r="L12624" s="37"/>
      <c r="M12624" s="37"/>
      <c r="N12624" s="37"/>
      <c r="O12624" s="38"/>
    </row>
    <row r="12625" spans="2:15" x14ac:dyDescent="0.4">
      <c r="B12625" s="63"/>
      <c r="C12625" s="37"/>
      <c r="D12625" s="37"/>
      <c r="E12625" s="37"/>
      <c r="F12625" s="37"/>
      <c r="G12625" s="38"/>
      <c r="H12625" s="37"/>
      <c r="I12625" s="41"/>
      <c r="J12625" s="41"/>
      <c r="K12625" s="37"/>
      <c r="L12625" s="37"/>
      <c r="M12625" s="37"/>
      <c r="N12625" s="37"/>
      <c r="O12625" s="38"/>
    </row>
    <row r="12626" spans="2:15" x14ac:dyDescent="0.4">
      <c r="B12626" s="63"/>
      <c r="C12626" s="37"/>
      <c r="D12626" s="37"/>
      <c r="E12626" s="37"/>
      <c r="F12626" s="37"/>
      <c r="G12626" s="38"/>
      <c r="H12626" s="37"/>
      <c r="I12626" s="41"/>
      <c r="J12626" s="41"/>
      <c r="K12626" s="37"/>
      <c r="L12626" s="37"/>
      <c r="M12626" s="37"/>
      <c r="N12626" s="37"/>
      <c r="O12626" s="38"/>
    </row>
    <row r="12627" spans="2:15" x14ac:dyDescent="0.4">
      <c r="B12627" s="63"/>
      <c r="C12627" s="37"/>
      <c r="D12627" s="37"/>
      <c r="E12627" s="37"/>
      <c r="F12627" s="37"/>
      <c r="G12627" s="38"/>
      <c r="H12627" s="37"/>
      <c r="I12627" s="41"/>
      <c r="J12627" s="41"/>
      <c r="K12627" s="37"/>
      <c r="L12627" s="37"/>
      <c r="M12627" s="37"/>
      <c r="N12627" s="37"/>
      <c r="O12627" s="38"/>
    </row>
    <row r="12628" spans="2:15" x14ac:dyDescent="0.4">
      <c r="B12628" s="63"/>
      <c r="C12628" s="37"/>
      <c r="D12628" s="37"/>
      <c r="E12628" s="37"/>
      <c r="F12628" s="37"/>
      <c r="G12628" s="38"/>
      <c r="H12628" s="37"/>
      <c r="I12628" s="41"/>
      <c r="J12628" s="41"/>
      <c r="K12628" s="37"/>
      <c r="L12628" s="37"/>
      <c r="M12628" s="37"/>
      <c r="N12628" s="37"/>
      <c r="O12628" s="38"/>
    </row>
    <row r="12629" spans="2:15" x14ac:dyDescent="0.4">
      <c r="B12629" s="63"/>
      <c r="C12629" s="37"/>
      <c r="D12629" s="37"/>
      <c r="E12629" s="37"/>
      <c r="F12629" s="37"/>
      <c r="G12629" s="38"/>
      <c r="H12629" s="37"/>
      <c r="I12629" s="41"/>
      <c r="J12629" s="41"/>
      <c r="K12629" s="37"/>
      <c r="L12629" s="37"/>
      <c r="M12629" s="37"/>
      <c r="N12629" s="37"/>
      <c r="O12629" s="38"/>
    </row>
    <row r="12630" spans="2:15" x14ac:dyDescent="0.4">
      <c r="B12630" s="63"/>
      <c r="C12630" s="37"/>
      <c r="D12630" s="37"/>
      <c r="E12630" s="37"/>
      <c r="F12630" s="37"/>
      <c r="G12630" s="38"/>
      <c r="H12630" s="37"/>
      <c r="I12630" s="41"/>
      <c r="J12630" s="41"/>
      <c r="K12630" s="37"/>
      <c r="L12630" s="37"/>
      <c r="M12630" s="37"/>
      <c r="N12630" s="37"/>
      <c r="O12630" s="38"/>
    </row>
    <row r="12631" spans="2:15" x14ac:dyDescent="0.4">
      <c r="B12631" s="63"/>
      <c r="C12631" s="37"/>
      <c r="D12631" s="37"/>
      <c r="E12631" s="37"/>
      <c r="F12631" s="37"/>
      <c r="G12631" s="38"/>
      <c r="H12631" s="37"/>
      <c r="I12631" s="41"/>
      <c r="J12631" s="41"/>
      <c r="K12631" s="37"/>
      <c r="L12631" s="37"/>
      <c r="M12631" s="37"/>
      <c r="N12631" s="37"/>
      <c r="O12631" s="38"/>
    </row>
    <row r="12632" spans="2:15" x14ac:dyDescent="0.4">
      <c r="B12632" s="63"/>
      <c r="C12632" s="37"/>
      <c r="D12632" s="37"/>
      <c r="E12632" s="37"/>
      <c r="F12632" s="37"/>
      <c r="G12632" s="38"/>
      <c r="H12632" s="37"/>
      <c r="I12632" s="41"/>
      <c r="J12632" s="41"/>
      <c r="K12632" s="37"/>
      <c r="L12632" s="37"/>
      <c r="M12632" s="37"/>
      <c r="N12632" s="37"/>
      <c r="O12632" s="38"/>
    </row>
    <row r="12633" spans="2:15" x14ac:dyDescent="0.4">
      <c r="B12633" s="63"/>
      <c r="C12633" s="37"/>
      <c r="D12633" s="37"/>
      <c r="E12633" s="37"/>
      <c r="F12633" s="37"/>
      <c r="G12633" s="38"/>
      <c r="H12633" s="37"/>
      <c r="I12633" s="41"/>
      <c r="J12633" s="41"/>
      <c r="K12633" s="37"/>
      <c r="L12633" s="37"/>
      <c r="M12633" s="37"/>
      <c r="N12633" s="37"/>
      <c r="O12633" s="38"/>
    </row>
    <row r="12634" spans="2:15" x14ac:dyDescent="0.4">
      <c r="B12634" s="63"/>
      <c r="C12634" s="37"/>
      <c r="D12634" s="37"/>
      <c r="E12634" s="37"/>
      <c r="F12634" s="37"/>
      <c r="G12634" s="38"/>
      <c r="H12634" s="37"/>
      <c r="I12634" s="41"/>
      <c r="J12634" s="41"/>
      <c r="K12634" s="37"/>
      <c r="L12634" s="37"/>
      <c r="M12634" s="37"/>
      <c r="N12634" s="37"/>
      <c r="O12634" s="38"/>
    </row>
    <row r="12635" spans="2:15" x14ac:dyDescent="0.4">
      <c r="B12635" s="63"/>
      <c r="C12635" s="37"/>
      <c r="D12635" s="37"/>
      <c r="E12635" s="37"/>
      <c r="F12635" s="37"/>
      <c r="G12635" s="38"/>
      <c r="H12635" s="37"/>
      <c r="I12635" s="41"/>
      <c r="J12635" s="41"/>
      <c r="K12635" s="37"/>
      <c r="L12635" s="37"/>
      <c r="M12635" s="37"/>
      <c r="N12635" s="37"/>
      <c r="O12635" s="38"/>
    </row>
    <row r="12636" spans="2:15" x14ac:dyDescent="0.4">
      <c r="B12636" s="63"/>
      <c r="C12636" s="37"/>
      <c r="D12636" s="37"/>
      <c r="E12636" s="37"/>
      <c r="F12636" s="37"/>
      <c r="G12636" s="38"/>
      <c r="H12636" s="37"/>
      <c r="I12636" s="41"/>
      <c r="J12636" s="41"/>
      <c r="K12636" s="37"/>
      <c r="L12636" s="37"/>
      <c r="M12636" s="37"/>
      <c r="N12636" s="37"/>
      <c r="O12636" s="38"/>
    </row>
    <row r="12637" spans="2:15" x14ac:dyDescent="0.4">
      <c r="B12637" s="63"/>
      <c r="C12637" s="37"/>
      <c r="D12637" s="37"/>
      <c r="E12637" s="37"/>
      <c r="F12637" s="37"/>
      <c r="G12637" s="38"/>
      <c r="H12637" s="37"/>
      <c r="I12637" s="41"/>
      <c r="J12637" s="41"/>
      <c r="K12637" s="37"/>
      <c r="L12637" s="37"/>
      <c r="M12637" s="37"/>
      <c r="N12637" s="37"/>
      <c r="O12637" s="38"/>
    </row>
    <row r="12638" spans="2:15" x14ac:dyDescent="0.4">
      <c r="B12638" s="63"/>
      <c r="C12638" s="37"/>
      <c r="D12638" s="37"/>
      <c r="E12638" s="37"/>
      <c r="F12638" s="37"/>
      <c r="G12638" s="38"/>
      <c r="H12638" s="37"/>
      <c r="I12638" s="41"/>
      <c r="J12638" s="41"/>
      <c r="K12638" s="37"/>
      <c r="L12638" s="37"/>
      <c r="M12638" s="37"/>
      <c r="N12638" s="37"/>
      <c r="O12638" s="38"/>
    </row>
    <row r="12639" spans="2:15" x14ac:dyDescent="0.4">
      <c r="B12639" s="63"/>
      <c r="C12639" s="37"/>
      <c r="D12639" s="37"/>
      <c r="E12639" s="37"/>
      <c r="F12639" s="37"/>
      <c r="G12639" s="38"/>
      <c r="H12639" s="37"/>
      <c r="I12639" s="41"/>
      <c r="J12639" s="41"/>
      <c r="K12639" s="37"/>
      <c r="L12639" s="37"/>
      <c r="M12639" s="37"/>
      <c r="N12639" s="37"/>
      <c r="O12639" s="38"/>
    </row>
    <row r="12640" spans="2:15" x14ac:dyDescent="0.4">
      <c r="B12640" s="63"/>
      <c r="C12640" s="37"/>
      <c r="D12640" s="37"/>
      <c r="E12640" s="37"/>
      <c r="F12640" s="37"/>
      <c r="G12640" s="38"/>
      <c r="H12640" s="37"/>
      <c r="I12640" s="41"/>
      <c r="J12640" s="41"/>
      <c r="K12640" s="37"/>
      <c r="L12640" s="37"/>
      <c r="M12640" s="37"/>
      <c r="N12640" s="37"/>
      <c r="O12640" s="38"/>
    </row>
    <row r="12641" spans="2:15" x14ac:dyDescent="0.4">
      <c r="B12641" s="63"/>
      <c r="C12641" s="37"/>
      <c r="D12641" s="37"/>
      <c r="E12641" s="37"/>
      <c r="F12641" s="37"/>
      <c r="G12641" s="38"/>
      <c r="H12641" s="37"/>
      <c r="I12641" s="41"/>
      <c r="J12641" s="41"/>
      <c r="K12641" s="37"/>
      <c r="L12641" s="37"/>
      <c r="M12641" s="37"/>
      <c r="N12641" s="37"/>
      <c r="O12641" s="38"/>
    </row>
    <row r="12642" spans="2:15" x14ac:dyDescent="0.4">
      <c r="B12642" s="63"/>
      <c r="C12642" s="37"/>
      <c r="D12642" s="37"/>
      <c r="E12642" s="37"/>
      <c r="F12642" s="37"/>
      <c r="G12642" s="38"/>
      <c r="H12642" s="37"/>
      <c r="I12642" s="41"/>
      <c r="J12642" s="41"/>
      <c r="K12642" s="37"/>
      <c r="L12642" s="37"/>
      <c r="M12642" s="37"/>
      <c r="N12642" s="37"/>
      <c r="O12642" s="38"/>
    </row>
    <row r="12643" spans="2:15" x14ac:dyDescent="0.4">
      <c r="B12643" s="63"/>
      <c r="C12643" s="37"/>
      <c r="D12643" s="37"/>
      <c r="E12643" s="37"/>
      <c r="F12643" s="37"/>
      <c r="G12643" s="38"/>
      <c r="H12643" s="37"/>
      <c r="I12643" s="41"/>
      <c r="J12643" s="41"/>
      <c r="K12643" s="37"/>
      <c r="L12643" s="37"/>
      <c r="M12643" s="37"/>
      <c r="N12643" s="37"/>
      <c r="O12643" s="38"/>
    </row>
    <row r="12644" spans="2:15" x14ac:dyDescent="0.4">
      <c r="B12644" s="63"/>
      <c r="C12644" s="37"/>
      <c r="D12644" s="37"/>
      <c r="E12644" s="37"/>
      <c r="F12644" s="37"/>
      <c r="G12644" s="38"/>
      <c r="H12644" s="37"/>
      <c r="I12644" s="41"/>
      <c r="J12644" s="41"/>
      <c r="K12644" s="37"/>
      <c r="L12644" s="37"/>
      <c r="M12644" s="37"/>
      <c r="N12644" s="37"/>
      <c r="O12644" s="38"/>
    </row>
    <row r="12645" spans="2:15" x14ac:dyDescent="0.4">
      <c r="B12645" s="63"/>
      <c r="C12645" s="37"/>
      <c r="D12645" s="37"/>
      <c r="E12645" s="37"/>
      <c r="F12645" s="37"/>
      <c r="G12645" s="38"/>
      <c r="H12645" s="37"/>
      <c r="I12645" s="41"/>
      <c r="J12645" s="41"/>
      <c r="K12645" s="37"/>
      <c r="L12645" s="37"/>
      <c r="M12645" s="37"/>
      <c r="N12645" s="37"/>
      <c r="O12645" s="38"/>
    </row>
    <row r="12646" spans="2:15" x14ac:dyDescent="0.4">
      <c r="B12646" s="63"/>
      <c r="C12646" s="37"/>
      <c r="D12646" s="37"/>
      <c r="E12646" s="37"/>
      <c r="F12646" s="37"/>
      <c r="G12646" s="38"/>
      <c r="H12646" s="37"/>
      <c r="I12646" s="41"/>
      <c r="J12646" s="41"/>
      <c r="K12646" s="37"/>
      <c r="L12646" s="37"/>
      <c r="M12646" s="37"/>
      <c r="N12646" s="37"/>
      <c r="O12646" s="38"/>
    </row>
    <row r="12647" spans="2:15" x14ac:dyDescent="0.4">
      <c r="B12647" s="63"/>
      <c r="C12647" s="37"/>
      <c r="D12647" s="37"/>
      <c r="E12647" s="37"/>
      <c r="F12647" s="37"/>
      <c r="G12647" s="38"/>
      <c r="H12647" s="37"/>
      <c r="I12647" s="41"/>
      <c r="J12647" s="41"/>
      <c r="K12647" s="37"/>
      <c r="L12647" s="37"/>
      <c r="M12647" s="37"/>
      <c r="N12647" s="37"/>
      <c r="O12647" s="38"/>
    </row>
    <row r="12648" spans="2:15" x14ac:dyDescent="0.4">
      <c r="B12648" s="63"/>
      <c r="C12648" s="37"/>
      <c r="D12648" s="37"/>
      <c r="E12648" s="37"/>
      <c r="F12648" s="37"/>
      <c r="G12648" s="38"/>
      <c r="H12648" s="37"/>
      <c r="I12648" s="41"/>
      <c r="J12648" s="41"/>
      <c r="K12648" s="37"/>
      <c r="L12648" s="37"/>
      <c r="M12648" s="37"/>
      <c r="N12648" s="37"/>
      <c r="O12648" s="38"/>
    </row>
    <row r="12649" spans="2:15" x14ac:dyDescent="0.4">
      <c r="B12649" s="63"/>
      <c r="C12649" s="37"/>
      <c r="D12649" s="37"/>
      <c r="E12649" s="37"/>
      <c r="F12649" s="37"/>
      <c r="G12649" s="38"/>
      <c r="H12649" s="37"/>
      <c r="I12649" s="41"/>
      <c r="J12649" s="41"/>
      <c r="K12649" s="37"/>
      <c r="L12649" s="37"/>
      <c r="M12649" s="37"/>
      <c r="N12649" s="37"/>
      <c r="O12649" s="38"/>
    </row>
    <row r="12650" spans="2:15" x14ac:dyDescent="0.4">
      <c r="B12650" s="63"/>
      <c r="C12650" s="37"/>
      <c r="D12650" s="37"/>
      <c r="E12650" s="37"/>
      <c r="F12650" s="37"/>
      <c r="G12650" s="38"/>
      <c r="H12650" s="37"/>
      <c r="I12650" s="41"/>
      <c r="J12650" s="41"/>
      <c r="K12650" s="37"/>
      <c r="L12650" s="37"/>
      <c r="M12650" s="37"/>
      <c r="N12650" s="37"/>
      <c r="O12650" s="38"/>
    </row>
    <row r="12651" spans="2:15" x14ac:dyDescent="0.4">
      <c r="B12651" s="63"/>
      <c r="C12651" s="37"/>
      <c r="D12651" s="37"/>
      <c r="E12651" s="37"/>
      <c r="F12651" s="37"/>
      <c r="G12651" s="38"/>
      <c r="H12651" s="37"/>
      <c r="I12651" s="41"/>
      <c r="J12651" s="41"/>
      <c r="K12651" s="37"/>
      <c r="L12651" s="37"/>
      <c r="M12651" s="37"/>
      <c r="N12651" s="37"/>
      <c r="O12651" s="38"/>
    </row>
    <row r="12652" spans="2:15" x14ac:dyDescent="0.4">
      <c r="B12652" s="63"/>
      <c r="C12652" s="37"/>
      <c r="D12652" s="37"/>
      <c r="E12652" s="37"/>
      <c r="F12652" s="37"/>
      <c r="G12652" s="38"/>
      <c r="H12652" s="37"/>
      <c r="I12652" s="41"/>
      <c r="J12652" s="41"/>
      <c r="K12652" s="37"/>
      <c r="L12652" s="37"/>
      <c r="M12652" s="37"/>
      <c r="N12652" s="37"/>
      <c r="O12652" s="38"/>
    </row>
    <row r="12653" spans="2:15" x14ac:dyDescent="0.4">
      <c r="B12653" s="63"/>
      <c r="C12653" s="37"/>
      <c r="D12653" s="37"/>
      <c r="E12653" s="37"/>
      <c r="F12653" s="37"/>
      <c r="G12653" s="38"/>
      <c r="H12653" s="37"/>
      <c r="I12653" s="41"/>
      <c r="J12653" s="41"/>
      <c r="K12653" s="37"/>
      <c r="L12653" s="37"/>
      <c r="M12653" s="37"/>
      <c r="N12653" s="37"/>
      <c r="O12653" s="38"/>
    </row>
    <row r="12654" spans="2:15" x14ac:dyDescent="0.4">
      <c r="B12654" s="63"/>
      <c r="C12654" s="37"/>
      <c r="D12654" s="37"/>
      <c r="E12654" s="37"/>
      <c r="F12654" s="37"/>
      <c r="G12654" s="38"/>
      <c r="H12654" s="37"/>
      <c r="I12654" s="41"/>
      <c r="J12654" s="41"/>
      <c r="K12654" s="37"/>
      <c r="L12654" s="37"/>
      <c r="M12654" s="37"/>
      <c r="N12654" s="37"/>
      <c r="O12654" s="38"/>
    </row>
    <row r="12655" spans="2:15" x14ac:dyDescent="0.4">
      <c r="B12655" s="63"/>
      <c r="C12655" s="37"/>
      <c r="D12655" s="37"/>
      <c r="E12655" s="37"/>
      <c r="F12655" s="37"/>
      <c r="G12655" s="38"/>
      <c r="H12655" s="37"/>
      <c r="I12655" s="41"/>
      <c r="J12655" s="41"/>
      <c r="K12655" s="37"/>
      <c r="L12655" s="37"/>
      <c r="M12655" s="37"/>
      <c r="N12655" s="37"/>
      <c r="O12655" s="38"/>
    </row>
    <row r="12656" spans="2:15" x14ac:dyDescent="0.4">
      <c r="B12656" s="63"/>
      <c r="C12656" s="37"/>
      <c r="D12656" s="37"/>
      <c r="E12656" s="37"/>
      <c r="F12656" s="37"/>
      <c r="G12656" s="38"/>
      <c r="H12656" s="37"/>
      <c r="I12656" s="41"/>
      <c r="J12656" s="41"/>
      <c r="K12656" s="37"/>
      <c r="L12656" s="37"/>
      <c r="M12656" s="37"/>
      <c r="N12656" s="37"/>
      <c r="O12656" s="38"/>
    </row>
    <row r="12657" spans="2:15" x14ac:dyDescent="0.4">
      <c r="B12657" s="63"/>
      <c r="C12657" s="37"/>
      <c r="D12657" s="37"/>
      <c r="E12657" s="37"/>
      <c r="F12657" s="37"/>
      <c r="G12657" s="38"/>
      <c r="H12657" s="37"/>
      <c r="I12657" s="41"/>
      <c r="J12657" s="41"/>
      <c r="K12657" s="37"/>
      <c r="L12657" s="37"/>
      <c r="M12657" s="37"/>
      <c r="N12657" s="37"/>
      <c r="O12657" s="38"/>
    </row>
    <row r="12658" spans="2:15" x14ac:dyDescent="0.4">
      <c r="B12658" s="63"/>
      <c r="C12658" s="37"/>
      <c r="D12658" s="37"/>
      <c r="E12658" s="37"/>
      <c r="F12658" s="37"/>
      <c r="G12658" s="38"/>
      <c r="H12658" s="37"/>
      <c r="I12658" s="41"/>
      <c r="J12658" s="41"/>
      <c r="K12658" s="37"/>
      <c r="L12658" s="37"/>
      <c r="M12658" s="37"/>
      <c r="N12658" s="37"/>
      <c r="O12658" s="38"/>
    </row>
    <row r="12659" spans="2:15" x14ac:dyDescent="0.4">
      <c r="B12659" s="63"/>
      <c r="C12659" s="37"/>
      <c r="D12659" s="37"/>
      <c r="E12659" s="37"/>
      <c r="F12659" s="37"/>
      <c r="G12659" s="38"/>
      <c r="H12659" s="37"/>
      <c r="I12659" s="41"/>
      <c r="J12659" s="41"/>
      <c r="K12659" s="37"/>
      <c r="L12659" s="37"/>
      <c r="M12659" s="37"/>
      <c r="N12659" s="37"/>
      <c r="O12659" s="38"/>
    </row>
    <row r="12660" spans="2:15" x14ac:dyDescent="0.4">
      <c r="B12660" s="63"/>
      <c r="C12660" s="37"/>
      <c r="D12660" s="37"/>
      <c r="E12660" s="37"/>
      <c r="F12660" s="37"/>
      <c r="G12660" s="38"/>
      <c r="H12660" s="37"/>
      <c r="I12660" s="41"/>
      <c r="J12660" s="41"/>
      <c r="K12660" s="37"/>
      <c r="L12660" s="37"/>
      <c r="M12660" s="37"/>
      <c r="N12660" s="37"/>
      <c r="O12660" s="38"/>
    </row>
    <row r="12661" spans="2:15" x14ac:dyDescent="0.4">
      <c r="B12661" s="63"/>
      <c r="C12661" s="37"/>
      <c r="D12661" s="37"/>
      <c r="E12661" s="37"/>
      <c r="F12661" s="37"/>
      <c r="G12661" s="38"/>
      <c r="H12661" s="37"/>
      <c r="I12661" s="41"/>
      <c r="J12661" s="41"/>
      <c r="K12661" s="37"/>
      <c r="L12661" s="37"/>
      <c r="M12661" s="37"/>
      <c r="N12661" s="37"/>
      <c r="O12661" s="38"/>
    </row>
    <row r="12662" spans="2:15" x14ac:dyDescent="0.4">
      <c r="B12662" s="63"/>
      <c r="C12662" s="37"/>
      <c r="D12662" s="37"/>
      <c r="E12662" s="37"/>
      <c r="F12662" s="37"/>
      <c r="G12662" s="38"/>
      <c r="H12662" s="37"/>
      <c r="I12662" s="41"/>
      <c r="J12662" s="41"/>
      <c r="K12662" s="37"/>
      <c r="L12662" s="37"/>
      <c r="M12662" s="37"/>
      <c r="N12662" s="37"/>
      <c r="O12662" s="38"/>
    </row>
    <row r="12663" spans="2:15" x14ac:dyDescent="0.4">
      <c r="B12663" s="63"/>
      <c r="C12663" s="37"/>
      <c r="D12663" s="37"/>
      <c r="E12663" s="37"/>
      <c r="F12663" s="37"/>
      <c r="G12663" s="38"/>
      <c r="H12663" s="37"/>
      <c r="I12663" s="41"/>
      <c r="J12663" s="41"/>
      <c r="K12663" s="37"/>
      <c r="L12663" s="37"/>
      <c r="M12663" s="37"/>
      <c r="N12663" s="37"/>
      <c r="O12663" s="38"/>
    </row>
    <row r="12664" spans="2:15" x14ac:dyDescent="0.4">
      <c r="B12664" s="63"/>
      <c r="C12664" s="37"/>
      <c r="D12664" s="37"/>
      <c r="E12664" s="37"/>
      <c r="F12664" s="37"/>
      <c r="G12664" s="38"/>
      <c r="H12664" s="37"/>
      <c r="I12664" s="41"/>
      <c r="J12664" s="41"/>
      <c r="K12664" s="37"/>
      <c r="L12664" s="37"/>
      <c r="M12664" s="37"/>
      <c r="N12664" s="37"/>
      <c r="O12664" s="38"/>
    </row>
    <row r="12665" spans="2:15" x14ac:dyDescent="0.4">
      <c r="B12665" s="63"/>
      <c r="C12665" s="37"/>
      <c r="D12665" s="37"/>
      <c r="E12665" s="37"/>
      <c r="F12665" s="37"/>
      <c r="G12665" s="38"/>
      <c r="H12665" s="37"/>
      <c r="I12665" s="41"/>
      <c r="J12665" s="41"/>
      <c r="K12665" s="37"/>
      <c r="L12665" s="37"/>
      <c r="M12665" s="37"/>
      <c r="N12665" s="37"/>
      <c r="O12665" s="38"/>
    </row>
    <row r="12666" spans="2:15" x14ac:dyDescent="0.4">
      <c r="B12666" s="63"/>
      <c r="C12666" s="37"/>
      <c r="D12666" s="37"/>
      <c r="E12666" s="37"/>
      <c r="F12666" s="37"/>
      <c r="G12666" s="38"/>
      <c r="H12666" s="37"/>
      <c r="I12666" s="41"/>
      <c r="J12666" s="41"/>
      <c r="K12666" s="37"/>
      <c r="L12666" s="37"/>
      <c r="M12666" s="37"/>
      <c r="N12666" s="37"/>
      <c r="O12666" s="38"/>
    </row>
    <row r="12667" spans="2:15" x14ac:dyDescent="0.4">
      <c r="B12667" s="63"/>
      <c r="C12667" s="37"/>
      <c r="D12667" s="37"/>
      <c r="E12667" s="37"/>
      <c r="F12667" s="37"/>
      <c r="G12667" s="38"/>
      <c r="H12667" s="37"/>
      <c r="I12667" s="41"/>
      <c r="J12667" s="41"/>
      <c r="K12667" s="37"/>
      <c r="L12667" s="37"/>
      <c r="M12667" s="37"/>
      <c r="N12667" s="37"/>
      <c r="O12667" s="38"/>
    </row>
    <row r="12668" spans="2:15" x14ac:dyDescent="0.4">
      <c r="B12668" s="63"/>
      <c r="C12668" s="37"/>
      <c r="D12668" s="37"/>
      <c r="E12668" s="37"/>
      <c r="F12668" s="37"/>
      <c r="G12668" s="38"/>
      <c r="H12668" s="37"/>
      <c r="I12668" s="41"/>
      <c r="J12668" s="41"/>
      <c r="K12668" s="37"/>
      <c r="L12668" s="37"/>
      <c r="M12668" s="37"/>
      <c r="N12668" s="37"/>
      <c r="O12668" s="38"/>
    </row>
    <row r="12669" spans="2:15" x14ac:dyDescent="0.4">
      <c r="B12669" s="63"/>
      <c r="C12669" s="37"/>
      <c r="D12669" s="37"/>
      <c r="E12669" s="37"/>
      <c r="F12669" s="37"/>
      <c r="G12669" s="38"/>
      <c r="H12669" s="37"/>
      <c r="I12669" s="41"/>
      <c r="J12669" s="41"/>
      <c r="K12669" s="37"/>
      <c r="L12669" s="37"/>
      <c r="M12669" s="37"/>
      <c r="N12669" s="37"/>
      <c r="O12669" s="38"/>
    </row>
    <row r="12670" spans="2:15" x14ac:dyDescent="0.4">
      <c r="B12670" s="63"/>
      <c r="C12670" s="37"/>
      <c r="D12670" s="37"/>
      <c r="E12670" s="37"/>
      <c r="F12670" s="37"/>
      <c r="G12670" s="38"/>
      <c r="H12670" s="37"/>
      <c r="I12670" s="41"/>
      <c r="J12670" s="41"/>
      <c r="K12670" s="37"/>
      <c r="L12670" s="37"/>
      <c r="M12670" s="37"/>
      <c r="N12670" s="37"/>
      <c r="O12670" s="38"/>
    </row>
    <row r="12671" spans="2:15" x14ac:dyDescent="0.4">
      <c r="B12671" s="63"/>
      <c r="C12671" s="37"/>
      <c r="D12671" s="37"/>
      <c r="E12671" s="37"/>
      <c r="F12671" s="37"/>
      <c r="G12671" s="38"/>
      <c r="H12671" s="37"/>
      <c r="I12671" s="41"/>
      <c r="J12671" s="41"/>
      <c r="K12671" s="37"/>
      <c r="L12671" s="37"/>
      <c r="M12671" s="37"/>
      <c r="N12671" s="37"/>
      <c r="O12671" s="38"/>
    </row>
    <row r="12672" spans="2:15" x14ac:dyDescent="0.4">
      <c r="B12672" s="63"/>
      <c r="C12672" s="37"/>
      <c r="D12672" s="37"/>
      <c r="E12672" s="37"/>
      <c r="F12672" s="37"/>
      <c r="G12672" s="38"/>
      <c r="H12672" s="37"/>
      <c r="I12672" s="41"/>
      <c r="J12672" s="41"/>
      <c r="K12672" s="37"/>
      <c r="L12672" s="37"/>
      <c r="M12672" s="37"/>
      <c r="N12672" s="37"/>
      <c r="O12672" s="38"/>
    </row>
    <row r="12673" spans="2:15" x14ac:dyDescent="0.4">
      <c r="B12673" s="63"/>
      <c r="C12673" s="37"/>
      <c r="D12673" s="37"/>
      <c r="E12673" s="37"/>
      <c r="F12673" s="37"/>
      <c r="G12673" s="38"/>
      <c r="H12673" s="37"/>
      <c r="I12673" s="41"/>
      <c r="J12673" s="41"/>
      <c r="K12673" s="37"/>
      <c r="L12673" s="37"/>
      <c r="M12673" s="37"/>
      <c r="N12673" s="37"/>
      <c r="O12673" s="38"/>
    </row>
    <row r="12674" spans="2:15" x14ac:dyDescent="0.4">
      <c r="B12674" s="63"/>
      <c r="C12674" s="37"/>
      <c r="D12674" s="37"/>
      <c r="E12674" s="37"/>
      <c r="F12674" s="37"/>
      <c r="G12674" s="38"/>
      <c r="H12674" s="37"/>
      <c r="I12674" s="41"/>
      <c r="J12674" s="41"/>
      <c r="K12674" s="37"/>
      <c r="L12674" s="37"/>
      <c r="M12674" s="37"/>
      <c r="N12674" s="37"/>
      <c r="O12674" s="38"/>
    </row>
    <row r="12675" spans="2:15" x14ac:dyDescent="0.4">
      <c r="B12675" s="63"/>
      <c r="C12675" s="37"/>
      <c r="D12675" s="37"/>
      <c r="E12675" s="37"/>
      <c r="F12675" s="37"/>
      <c r="G12675" s="38"/>
      <c r="H12675" s="37"/>
      <c r="I12675" s="41"/>
      <c r="J12675" s="41"/>
      <c r="K12675" s="37"/>
      <c r="L12675" s="37"/>
      <c r="M12675" s="37"/>
      <c r="N12675" s="37"/>
      <c r="O12675" s="38"/>
    </row>
    <row r="12676" spans="2:15" x14ac:dyDescent="0.4">
      <c r="B12676" s="63"/>
      <c r="C12676" s="37"/>
      <c r="D12676" s="37"/>
      <c r="E12676" s="37"/>
      <c r="F12676" s="37"/>
      <c r="G12676" s="38"/>
      <c r="H12676" s="37"/>
      <c r="I12676" s="41"/>
      <c r="J12676" s="41"/>
      <c r="K12676" s="37"/>
      <c r="L12676" s="37"/>
      <c r="M12676" s="37"/>
      <c r="N12676" s="37"/>
      <c r="O12676" s="38"/>
    </row>
    <row r="12677" spans="2:15" x14ac:dyDescent="0.4">
      <c r="B12677" s="63"/>
      <c r="C12677" s="37"/>
      <c r="D12677" s="37"/>
      <c r="E12677" s="37"/>
      <c r="F12677" s="37"/>
      <c r="G12677" s="38"/>
      <c r="H12677" s="37"/>
      <c r="I12677" s="41"/>
      <c r="J12677" s="41"/>
      <c r="K12677" s="37"/>
      <c r="L12677" s="37"/>
      <c r="M12677" s="37"/>
      <c r="N12677" s="37"/>
      <c r="O12677" s="38"/>
    </row>
    <row r="12678" spans="2:15" x14ac:dyDescent="0.4">
      <c r="B12678" s="63"/>
      <c r="C12678" s="37"/>
      <c r="D12678" s="37"/>
      <c r="E12678" s="37"/>
      <c r="F12678" s="37"/>
      <c r="G12678" s="38"/>
      <c r="H12678" s="37"/>
      <c r="I12678" s="41"/>
      <c r="J12678" s="41"/>
      <c r="K12678" s="37"/>
      <c r="L12678" s="37"/>
      <c r="M12678" s="37"/>
      <c r="N12678" s="37"/>
      <c r="O12678" s="38"/>
    </row>
    <row r="12679" spans="2:15" x14ac:dyDescent="0.4">
      <c r="B12679" s="63"/>
      <c r="C12679" s="37"/>
      <c r="D12679" s="37"/>
      <c r="E12679" s="37"/>
      <c r="F12679" s="37"/>
      <c r="G12679" s="38"/>
      <c r="H12679" s="37"/>
      <c r="I12679" s="41"/>
      <c r="J12679" s="41"/>
      <c r="K12679" s="37"/>
      <c r="L12679" s="37"/>
      <c r="M12679" s="37"/>
      <c r="N12679" s="37"/>
      <c r="O12679" s="38"/>
    </row>
    <row r="12680" spans="2:15" x14ac:dyDescent="0.4">
      <c r="B12680" s="63"/>
      <c r="C12680" s="37"/>
      <c r="D12680" s="37"/>
      <c r="E12680" s="37"/>
      <c r="F12680" s="37"/>
      <c r="G12680" s="38"/>
      <c r="H12680" s="37"/>
      <c r="I12680" s="41"/>
      <c r="J12680" s="41"/>
      <c r="K12680" s="37"/>
      <c r="L12680" s="37"/>
      <c r="M12680" s="37"/>
      <c r="N12680" s="37"/>
      <c r="O12680" s="38"/>
    </row>
    <row r="12681" spans="2:15" x14ac:dyDescent="0.4">
      <c r="B12681" s="63"/>
      <c r="C12681" s="37"/>
      <c r="D12681" s="37"/>
      <c r="E12681" s="37"/>
      <c r="F12681" s="37"/>
      <c r="G12681" s="38"/>
      <c r="H12681" s="37"/>
      <c r="I12681" s="41"/>
      <c r="J12681" s="41"/>
      <c r="K12681" s="37"/>
      <c r="L12681" s="37"/>
      <c r="M12681" s="37"/>
      <c r="N12681" s="37"/>
      <c r="O12681" s="38"/>
    </row>
    <row r="12682" spans="2:15" x14ac:dyDescent="0.4">
      <c r="B12682" s="63"/>
      <c r="C12682" s="37"/>
      <c r="D12682" s="37"/>
      <c r="E12682" s="37"/>
      <c r="F12682" s="37"/>
      <c r="G12682" s="38"/>
      <c r="H12682" s="37"/>
      <c r="I12682" s="41"/>
      <c r="J12682" s="41"/>
      <c r="K12682" s="37"/>
      <c r="L12682" s="37"/>
      <c r="M12682" s="37"/>
      <c r="N12682" s="37"/>
      <c r="O12682" s="38"/>
    </row>
    <row r="12683" spans="2:15" x14ac:dyDescent="0.4">
      <c r="B12683" s="63"/>
      <c r="C12683" s="37"/>
      <c r="D12683" s="37"/>
      <c r="E12683" s="37"/>
      <c r="F12683" s="37"/>
      <c r="G12683" s="38"/>
      <c r="H12683" s="37"/>
      <c r="I12683" s="41"/>
      <c r="J12683" s="41"/>
      <c r="K12683" s="37"/>
      <c r="L12683" s="37"/>
      <c r="M12683" s="37"/>
      <c r="N12683" s="37"/>
      <c r="O12683" s="38"/>
    </row>
    <row r="12684" spans="2:15" x14ac:dyDescent="0.4">
      <c r="B12684" s="63"/>
      <c r="C12684" s="37"/>
      <c r="D12684" s="37"/>
      <c r="E12684" s="37"/>
      <c r="F12684" s="37"/>
      <c r="G12684" s="38"/>
      <c r="H12684" s="37"/>
      <c r="I12684" s="41"/>
      <c r="J12684" s="41"/>
      <c r="K12684" s="37"/>
      <c r="L12684" s="37"/>
      <c r="M12684" s="37"/>
      <c r="N12684" s="37"/>
      <c r="O12684" s="38"/>
    </row>
    <row r="12685" spans="2:15" x14ac:dyDescent="0.4">
      <c r="B12685" s="63"/>
      <c r="C12685" s="37"/>
      <c r="D12685" s="37"/>
      <c r="E12685" s="37"/>
      <c r="F12685" s="37"/>
      <c r="G12685" s="38"/>
      <c r="H12685" s="37"/>
      <c r="I12685" s="41"/>
      <c r="J12685" s="41"/>
      <c r="K12685" s="37"/>
      <c r="L12685" s="37"/>
      <c r="M12685" s="37"/>
      <c r="N12685" s="37"/>
      <c r="O12685" s="38"/>
    </row>
    <row r="12686" spans="2:15" x14ac:dyDescent="0.4">
      <c r="B12686" s="63"/>
      <c r="C12686" s="37"/>
      <c r="D12686" s="37"/>
      <c r="E12686" s="37"/>
      <c r="F12686" s="37"/>
      <c r="G12686" s="38"/>
      <c r="H12686" s="37"/>
      <c r="I12686" s="41"/>
      <c r="J12686" s="41"/>
      <c r="K12686" s="37"/>
      <c r="L12686" s="37"/>
      <c r="M12686" s="37"/>
      <c r="N12686" s="37"/>
      <c r="O12686" s="38"/>
    </row>
    <row r="12687" spans="2:15" x14ac:dyDescent="0.4">
      <c r="B12687" s="63"/>
      <c r="C12687" s="37"/>
      <c r="D12687" s="37"/>
      <c r="E12687" s="37"/>
      <c r="F12687" s="37"/>
      <c r="G12687" s="38"/>
      <c r="H12687" s="37"/>
      <c r="I12687" s="41"/>
      <c r="J12687" s="41"/>
      <c r="K12687" s="37"/>
      <c r="L12687" s="37"/>
      <c r="M12687" s="37"/>
      <c r="N12687" s="37"/>
      <c r="O12687" s="38"/>
    </row>
    <row r="12688" spans="2:15" x14ac:dyDescent="0.4">
      <c r="B12688" s="63"/>
      <c r="C12688" s="37"/>
      <c r="D12688" s="37"/>
      <c r="E12688" s="37"/>
      <c r="F12688" s="37"/>
      <c r="G12688" s="38"/>
      <c r="H12688" s="37"/>
      <c r="I12688" s="41"/>
      <c r="J12688" s="41"/>
      <c r="K12688" s="37"/>
      <c r="L12688" s="37"/>
      <c r="M12688" s="37"/>
      <c r="N12688" s="37"/>
      <c r="O12688" s="38"/>
    </row>
    <row r="12689" spans="2:15" x14ac:dyDescent="0.4">
      <c r="B12689" s="63"/>
      <c r="C12689" s="37"/>
      <c r="D12689" s="37"/>
      <c r="E12689" s="37"/>
      <c r="F12689" s="37"/>
      <c r="G12689" s="38"/>
      <c r="H12689" s="37"/>
      <c r="I12689" s="41"/>
      <c r="J12689" s="41"/>
      <c r="K12689" s="37"/>
      <c r="L12689" s="37"/>
      <c r="M12689" s="37"/>
      <c r="N12689" s="37"/>
      <c r="O12689" s="38"/>
    </row>
    <row r="12690" spans="2:15" x14ac:dyDescent="0.4">
      <c r="B12690" s="63"/>
      <c r="C12690" s="37"/>
      <c r="D12690" s="37"/>
      <c r="E12690" s="37"/>
      <c r="F12690" s="37"/>
      <c r="G12690" s="38"/>
      <c r="H12690" s="37"/>
      <c r="I12690" s="41"/>
      <c r="J12690" s="41"/>
      <c r="K12690" s="37"/>
      <c r="L12690" s="37"/>
      <c r="M12690" s="37"/>
      <c r="N12690" s="37"/>
      <c r="O12690" s="38"/>
    </row>
    <row r="12691" spans="2:15" x14ac:dyDescent="0.4">
      <c r="B12691" s="63"/>
      <c r="C12691" s="37"/>
      <c r="D12691" s="37"/>
      <c r="E12691" s="37"/>
      <c r="F12691" s="37"/>
      <c r="G12691" s="38"/>
      <c r="H12691" s="37"/>
      <c r="I12691" s="41"/>
      <c r="J12691" s="41"/>
      <c r="K12691" s="37"/>
      <c r="L12691" s="37"/>
      <c r="M12691" s="37"/>
      <c r="N12691" s="37"/>
      <c r="O12691" s="38"/>
    </row>
    <row r="12692" spans="2:15" x14ac:dyDescent="0.4">
      <c r="B12692" s="63"/>
      <c r="C12692" s="37"/>
      <c r="D12692" s="37"/>
      <c r="E12692" s="37"/>
      <c r="F12692" s="37"/>
      <c r="G12692" s="38"/>
      <c r="H12692" s="37"/>
      <c r="I12692" s="41"/>
      <c r="J12692" s="41"/>
      <c r="K12692" s="37"/>
      <c r="L12692" s="37"/>
      <c r="M12692" s="37"/>
      <c r="N12692" s="37"/>
      <c r="O12692" s="38"/>
    </row>
    <row r="12693" spans="2:15" x14ac:dyDescent="0.4">
      <c r="B12693" s="63"/>
      <c r="C12693" s="37"/>
      <c r="D12693" s="37"/>
      <c r="E12693" s="37"/>
      <c r="F12693" s="37"/>
      <c r="G12693" s="38"/>
      <c r="H12693" s="37"/>
      <c r="I12693" s="41"/>
      <c r="J12693" s="41"/>
      <c r="K12693" s="37"/>
      <c r="L12693" s="37"/>
      <c r="M12693" s="37"/>
      <c r="N12693" s="37"/>
      <c r="O12693" s="38"/>
    </row>
    <row r="12694" spans="2:15" x14ac:dyDescent="0.4">
      <c r="B12694" s="63"/>
      <c r="C12694" s="37"/>
      <c r="D12694" s="37"/>
      <c r="E12694" s="37"/>
      <c r="F12694" s="37"/>
      <c r="G12694" s="38"/>
      <c r="H12694" s="37"/>
      <c r="I12694" s="41"/>
      <c r="J12694" s="41"/>
      <c r="K12694" s="37"/>
      <c r="L12694" s="37"/>
      <c r="M12694" s="37"/>
      <c r="N12694" s="37"/>
      <c r="O12694" s="38"/>
    </row>
    <row r="12695" spans="2:15" x14ac:dyDescent="0.4">
      <c r="B12695" s="63"/>
      <c r="C12695" s="37"/>
      <c r="D12695" s="37"/>
      <c r="E12695" s="37"/>
      <c r="F12695" s="37"/>
      <c r="G12695" s="38"/>
      <c r="H12695" s="37"/>
      <c r="I12695" s="41"/>
      <c r="J12695" s="41"/>
      <c r="K12695" s="37"/>
      <c r="L12695" s="37"/>
      <c r="M12695" s="37"/>
      <c r="N12695" s="37"/>
      <c r="O12695" s="38"/>
    </row>
    <row r="12696" spans="2:15" x14ac:dyDescent="0.4">
      <c r="B12696" s="63"/>
      <c r="C12696" s="37"/>
      <c r="D12696" s="37"/>
      <c r="E12696" s="37"/>
      <c r="F12696" s="37"/>
      <c r="G12696" s="38"/>
      <c r="H12696" s="37"/>
      <c r="I12696" s="41"/>
      <c r="J12696" s="41"/>
      <c r="K12696" s="37"/>
      <c r="L12696" s="37"/>
      <c r="M12696" s="37"/>
      <c r="N12696" s="37"/>
      <c r="O12696" s="38"/>
    </row>
    <row r="12697" spans="2:15" x14ac:dyDescent="0.4">
      <c r="B12697" s="63"/>
      <c r="C12697" s="37"/>
      <c r="D12697" s="37"/>
      <c r="E12697" s="37"/>
      <c r="F12697" s="37"/>
      <c r="G12697" s="38"/>
      <c r="H12697" s="37"/>
      <c r="I12697" s="41"/>
      <c r="J12697" s="41"/>
      <c r="K12697" s="37"/>
      <c r="L12697" s="37"/>
      <c r="M12697" s="37"/>
      <c r="N12697" s="37"/>
      <c r="O12697" s="38"/>
    </row>
    <row r="12698" spans="2:15" x14ac:dyDescent="0.4">
      <c r="B12698" s="63"/>
      <c r="C12698" s="37"/>
      <c r="D12698" s="37"/>
      <c r="E12698" s="37"/>
      <c r="F12698" s="37"/>
      <c r="G12698" s="38"/>
      <c r="H12698" s="37"/>
      <c r="I12698" s="41"/>
      <c r="J12698" s="41"/>
      <c r="K12698" s="37"/>
      <c r="L12698" s="37"/>
      <c r="M12698" s="37"/>
      <c r="N12698" s="37"/>
      <c r="O12698" s="38"/>
    </row>
    <row r="12699" spans="2:15" x14ac:dyDescent="0.4">
      <c r="B12699" s="63"/>
      <c r="C12699" s="37"/>
      <c r="D12699" s="37"/>
      <c r="E12699" s="37"/>
      <c r="F12699" s="37"/>
      <c r="G12699" s="38"/>
      <c r="H12699" s="37"/>
      <c r="I12699" s="41"/>
      <c r="J12699" s="41"/>
      <c r="K12699" s="37"/>
      <c r="L12699" s="37"/>
      <c r="M12699" s="37"/>
      <c r="N12699" s="37"/>
      <c r="O12699" s="38"/>
    </row>
    <row r="12700" spans="2:15" x14ac:dyDescent="0.4">
      <c r="B12700" s="63"/>
      <c r="C12700" s="37"/>
      <c r="D12700" s="37"/>
      <c r="E12700" s="37"/>
      <c r="F12700" s="37"/>
      <c r="G12700" s="38"/>
      <c r="H12700" s="37"/>
      <c r="I12700" s="41"/>
      <c r="J12700" s="41"/>
      <c r="K12700" s="37"/>
      <c r="L12700" s="37"/>
      <c r="M12700" s="37"/>
      <c r="N12700" s="37"/>
      <c r="O12700" s="38"/>
    </row>
    <row r="12701" spans="2:15" x14ac:dyDescent="0.4">
      <c r="B12701" s="63"/>
      <c r="C12701" s="37"/>
      <c r="D12701" s="37"/>
      <c r="E12701" s="37"/>
      <c r="F12701" s="37"/>
      <c r="G12701" s="38"/>
      <c r="H12701" s="37"/>
      <c r="I12701" s="41"/>
      <c r="J12701" s="41"/>
      <c r="K12701" s="37"/>
      <c r="L12701" s="37"/>
      <c r="M12701" s="37"/>
      <c r="N12701" s="37"/>
      <c r="O12701" s="38"/>
    </row>
    <row r="12702" spans="2:15" x14ac:dyDescent="0.4">
      <c r="B12702" s="63"/>
      <c r="C12702" s="37"/>
      <c r="D12702" s="37"/>
      <c r="E12702" s="37"/>
      <c r="F12702" s="37"/>
      <c r="G12702" s="38"/>
      <c r="H12702" s="37"/>
      <c r="I12702" s="41"/>
      <c r="J12702" s="41"/>
      <c r="K12702" s="37"/>
      <c r="L12702" s="37"/>
      <c r="M12702" s="37"/>
      <c r="N12702" s="37"/>
      <c r="O12702" s="38"/>
    </row>
    <row r="12703" spans="2:15" x14ac:dyDescent="0.4">
      <c r="B12703" s="63"/>
      <c r="C12703" s="37"/>
      <c r="D12703" s="37"/>
      <c r="E12703" s="37"/>
      <c r="F12703" s="37"/>
      <c r="G12703" s="38"/>
      <c r="H12703" s="37"/>
      <c r="I12703" s="41"/>
      <c r="J12703" s="41"/>
      <c r="K12703" s="37"/>
      <c r="L12703" s="37"/>
      <c r="M12703" s="37"/>
      <c r="N12703" s="37"/>
      <c r="O12703" s="38"/>
    </row>
    <row r="12704" spans="2:15" x14ac:dyDescent="0.4">
      <c r="B12704" s="63"/>
      <c r="C12704" s="37"/>
      <c r="D12704" s="37"/>
      <c r="E12704" s="37"/>
      <c r="F12704" s="37"/>
      <c r="G12704" s="38"/>
      <c r="H12704" s="37"/>
      <c r="I12704" s="41"/>
      <c r="J12704" s="41"/>
      <c r="K12704" s="37"/>
      <c r="L12704" s="37"/>
      <c r="M12704" s="37"/>
      <c r="N12704" s="37"/>
      <c r="O12704" s="38"/>
    </row>
    <row r="12705" spans="2:15" x14ac:dyDescent="0.4">
      <c r="B12705" s="63"/>
      <c r="C12705" s="37"/>
      <c r="D12705" s="37"/>
      <c r="E12705" s="37"/>
      <c r="F12705" s="37"/>
      <c r="G12705" s="38"/>
      <c r="H12705" s="37"/>
      <c r="I12705" s="41"/>
      <c r="J12705" s="41"/>
      <c r="K12705" s="37"/>
      <c r="L12705" s="37"/>
      <c r="M12705" s="37"/>
      <c r="N12705" s="37"/>
      <c r="O12705" s="38"/>
    </row>
    <row r="12706" spans="2:15" x14ac:dyDescent="0.4">
      <c r="B12706" s="63"/>
      <c r="C12706" s="37"/>
      <c r="D12706" s="37"/>
      <c r="E12706" s="37"/>
      <c r="F12706" s="37"/>
      <c r="G12706" s="38"/>
      <c r="H12706" s="37"/>
      <c r="I12706" s="41"/>
      <c r="J12706" s="41"/>
      <c r="K12706" s="37"/>
      <c r="L12706" s="37"/>
      <c r="M12706" s="37"/>
      <c r="N12706" s="37"/>
      <c r="O12706" s="38"/>
    </row>
    <row r="12707" spans="2:15" x14ac:dyDescent="0.4">
      <c r="B12707" s="63"/>
      <c r="C12707" s="37"/>
      <c r="D12707" s="37"/>
      <c r="E12707" s="37"/>
      <c r="F12707" s="37"/>
      <c r="G12707" s="38"/>
      <c r="H12707" s="37"/>
      <c r="I12707" s="41"/>
      <c r="J12707" s="41"/>
      <c r="K12707" s="37"/>
      <c r="L12707" s="37"/>
      <c r="M12707" s="37"/>
      <c r="N12707" s="37"/>
      <c r="O12707" s="38"/>
    </row>
    <row r="12708" spans="2:15" x14ac:dyDescent="0.4">
      <c r="B12708" s="63"/>
      <c r="C12708" s="37"/>
      <c r="D12708" s="37"/>
      <c r="E12708" s="37"/>
      <c r="F12708" s="37"/>
      <c r="G12708" s="38"/>
      <c r="H12708" s="37"/>
      <c r="I12708" s="41"/>
      <c r="J12708" s="41"/>
      <c r="K12708" s="37"/>
      <c r="L12708" s="37"/>
      <c r="M12708" s="37"/>
      <c r="N12708" s="37"/>
      <c r="O12708" s="38"/>
    </row>
    <row r="12709" spans="2:15" x14ac:dyDescent="0.4">
      <c r="B12709" s="63"/>
      <c r="C12709" s="37"/>
      <c r="D12709" s="37"/>
      <c r="E12709" s="37"/>
      <c r="F12709" s="37"/>
      <c r="G12709" s="38"/>
      <c r="H12709" s="37"/>
      <c r="I12709" s="41"/>
      <c r="J12709" s="41"/>
      <c r="K12709" s="37"/>
      <c r="L12709" s="37"/>
      <c r="M12709" s="37"/>
      <c r="N12709" s="37"/>
      <c r="O12709" s="38"/>
    </row>
    <row r="12710" spans="2:15" x14ac:dyDescent="0.4">
      <c r="B12710" s="63"/>
      <c r="C12710" s="37"/>
      <c r="D12710" s="37"/>
      <c r="E12710" s="37"/>
      <c r="F12710" s="37"/>
      <c r="G12710" s="38"/>
      <c r="H12710" s="37"/>
      <c r="I12710" s="41"/>
      <c r="J12710" s="41"/>
      <c r="K12710" s="37"/>
      <c r="L12710" s="37"/>
      <c r="M12710" s="37"/>
      <c r="N12710" s="37"/>
      <c r="O12710" s="38"/>
    </row>
    <row r="12711" spans="2:15" x14ac:dyDescent="0.4">
      <c r="B12711" s="63"/>
      <c r="C12711" s="37"/>
      <c r="D12711" s="37"/>
      <c r="E12711" s="37"/>
      <c r="F12711" s="37"/>
      <c r="G12711" s="38"/>
      <c r="H12711" s="37"/>
      <c r="I12711" s="41"/>
      <c r="J12711" s="41"/>
      <c r="K12711" s="37"/>
      <c r="L12711" s="37"/>
      <c r="M12711" s="37"/>
      <c r="N12711" s="37"/>
      <c r="O12711" s="38"/>
    </row>
    <row r="12712" spans="2:15" x14ac:dyDescent="0.4">
      <c r="B12712" s="63"/>
      <c r="C12712" s="37"/>
      <c r="D12712" s="37"/>
      <c r="E12712" s="37"/>
      <c r="F12712" s="37"/>
      <c r="G12712" s="38"/>
      <c r="H12712" s="37"/>
      <c r="I12712" s="41"/>
      <c r="J12712" s="41"/>
      <c r="K12712" s="37"/>
      <c r="L12712" s="37"/>
      <c r="M12712" s="37"/>
      <c r="N12712" s="37"/>
      <c r="O12712" s="38"/>
    </row>
    <row r="12713" spans="2:15" x14ac:dyDescent="0.4">
      <c r="B12713" s="63"/>
      <c r="C12713" s="37"/>
      <c r="D12713" s="37"/>
      <c r="E12713" s="37"/>
      <c r="F12713" s="37"/>
      <c r="G12713" s="38"/>
      <c r="H12713" s="37"/>
      <c r="I12713" s="41"/>
      <c r="J12713" s="41"/>
      <c r="K12713" s="37"/>
      <c r="L12713" s="37"/>
      <c r="M12713" s="37"/>
      <c r="N12713" s="37"/>
      <c r="O12713" s="38"/>
    </row>
    <row r="12714" spans="2:15" x14ac:dyDescent="0.4">
      <c r="B12714" s="63"/>
      <c r="C12714" s="37"/>
      <c r="D12714" s="37"/>
      <c r="E12714" s="37"/>
      <c r="F12714" s="37"/>
      <c r="G12714" s="38"/>
      <c r="H12714" s="37"/>
      <c r="I12714" s="41"/>
      <c r="J12714" s="41"/>
      <c r="K12714" s="37"/>
      <c r="L12714" s="37"/>
      <c r="M12714" s="37"/>
      <c r="N12714" s="37"/>
      <c r="O12714" s="38"/>
    </row>
    <row r="12715" spans="2:15" x14ac:dyDescent="0.4">
      <c r="B12715" s="63"/>
      <c r="C12715" s="37"/>
      <c r="D12715" s="37"/>
      <c r="E12715" s="37"/>
      <c r="F12715" s="37"/>
      <c r="G12715" s="38"/>
      <c r="H12715" s="37"/>
      <c r="I12715" s="41"/>
      <c r="J12715" s="41"/>
      <c r="K12715" s="37"/>
      <c r="L12715" s="37"/>
      <c r="M12715" s="37"/>
      <c r="N12715" s="37"/>
      <c r="O12715" s="38"/>
    </row>
    <row r="12716" spans="2:15" x14ac:dyDescent="0.4">
      <c r="B12716" s="63"/>
      <c r="C12716" s="37"/>
      <c r="D12716" s="37"/>
      <c r="E12716" s="37"/>
      <c r="F12716" s="37"/>
      <c r="G12716" s="38"/>
      <c r="H12716" s="37"/>
      <c r="I12716" s="41"/>
      <c r="J12716" s="41"/>
      <c r="K12716" s="37"/>
      <c r="L12716" s="37"/>
      <c r="M12716" s="37"/>
      <c r="N12716" s="37"/>
      <c r="O12716" s="38"/>
    </row>
    <row r="12717" spans="2:15" x14ac:dyDescent="0.4">
      <c r="B12717" s="63"/>
      <c r="C12717" s="37"/>
      <c r="D12717" s="37"/>
      <c r="E12717" s="37"/>
      <c r="F12717" s="37"/>
      <c r="G12717" s="38"/>
      <c r="H12717" s="37"/>
      <c r="I12717" s="41"/>
      <c r="J12717" s="41"/>
      <c r="K12717" s="37"/>
      <c r="L12717" s="37"/>
      <c r="M12717" s="37"/>
      <c r="N12717" s="37"/>
      <c r="O12717" s="38"/>
    </row>
    <row r="12718" spans="2:15" x14ac:dyDescent="0.4">
      <c r="B12718" s="63"/>
      <c r="C12718" s="37"/>
      <c r="D12718" s="37"/>
      <c r="E12718" s="37"/>
      <c r="F12718" s="37"/>
      <c r="G12718" s="38"/>
      <c r="H12718" s="37"/>
      <c r="I12718" s="41"/>
      <c r="J12718" s="41"/>
      <c r="K12718" s="37"/>
      <c r="L12718" s="37"/>
      <c r="M12718" s="37"/>
      <c r="N12718" s="37"/>
      <c r="O12718" s="38"/>
    </row>
    <row r="12719" spans="2:15" x14ac:dyDescent="0.4">
      <c r="B12719" s="63"/>
      <c r="C12719" s="37"/>
      <c r="D12719" s="37"/>
      <c r="E12719" s="37"/>
      <c r="F12719" s="37"/>
      <c r="G12719" s="38"/>
      <c r="H12719" s="37"/>
      <c r="I12719" s="41"/>
      <c r="J12719" s="41"/>
      <c r="K12719" s="37"/>
      <c r="L12719" s="37"/>
      <c r="M12719" s="37"/>
      <c r="N12719" s="37"/>
      <c r="O12719" s="38"/>
    </row>
    <row r="12720" spans="2:15" x14ac:dyDescent="0.4">
      <c r="B12720" s="63"/>
      <c r="C12720" s="37"/>
      <c r="D12720" s="37"/>
      <c r="E12720" s="37"/>
      <c r="F12720" s="37"/>
      <c r="G12720" s="38"/>
      <c r="H12720" s="37"/>
      <c r="I12720" s="41"/>
      <c r="J12720" s="41"/>
      <c r="K12720" s="37"/>
      <c r="L12720" s="37"/>
      <c r="M12720" s="37"/>
      <c r="N12720" s="37"/>
      <c r="O12720" s="38"/>
    </row>
    <row r="12721" spans="2:15" x14ac:dyDescent="0.4">
      <c r="B12721" s="63"/>
      <c r="C12721" s="37"/>
      <c r="D12721" s="37"/>
      <c r="E12721" s="37"/>
      <c r="F12721" s="37"/>
      <c r="G12721" s="38"/>
      <c r="H12721" s="37"/>
      <c r="I12721" s="41"/>
      <c r="J12721" s="41"/>
      <c r="K12721" s="37"/>
      <c r="L12721" s="37"/>
      <c r="M12721" s="37"/>
      <c r="N12721" s="37"/>
      <c r="O12721" s="38"/>
    </row>
    <row r="12722" spans="2:15" x14ac:dyDescent="0.4">
      <c r="B12722" s="63"/>
      <c r="C12722" s="37"/>
      <c r="D12722" s="37"/>
      <c r="E12722" s="37"/>
      <c r="F12722" s="37"/>
      <c r="G12722" s="38"/>
      <c r="H12722" s="37"/>
      <c r="I12722" s="41"/>
      <c r="J12722" s="41"/>
      <c r="K12722" s="37"/>
      <c r="L12722" s="37"/>
      <c r="M12722" s="37"/>
      <c r="N12722" s="37"/>
      <c r="O12722" s="38"/>
    </row>
    <row r="12723" spans="2:15" x14ac:dyDescent="0.4">
      <c r="B12723" s="63"/>
      <c r="C12723" s="37"/>
      <c r="D12723" s="37"/>
      <c r="E12723" s="37"/>
      <c r="F12723" s="37"/>
      <c r="G12723" s="38"/>
      <c r="H12723" s="37"/>
      <c r="I12723" s="41"/>
      <c r="J12723" s="41"/>
      <c r="K12723" s="37"/>
      <c r="L12723" s="37"/>
      <c r="M12723" s="37"/>
      <c r="N12723" s="37"/>
      <c r="O12723" s="38"/>
    </row>
    <row r="12724" spans="2:15" x14ac:dyDescent="0.4">
      <c r="B12724" s="63"/>
      <c r="C12724" s="37"/>
      <c r="D12724" s="37"/>
      <c r="E12724" s="37"/>
      <c r="F12724" s="37"/>
      <c r="G12724" s="38"/>
      <c r="H12724" s="37"/>
      <c r="I12724" s="41"/>
      <c r="J12724" s="41"/>
      <c r="K12724" s="37"/>
      <c r="L12724" s="37"/>
      <c r="M12724" s="37"/>
      <c r="N12724" s="37"/>
      <c r="O12724" s="38"/>
    </row>
    <row r="12725" spans="2:15" x14ac:dyDescent="0.4">
      <c r="B12725" s="63"/>
      <c r="C12725" s="37"/>
      <c r="D12725" s="37"/>
      <c r="E12725" s="37"/>
      <c r="F12725" s="37"/>
      <c r="G12725" s="38"/>
      <c r="H12725" s="37"/>
      <c r="I12725" s="41"/>
      <c r="J12725" s="41"/>
      <c r="K12725" s="37"/>
      <c r="L12725" s="37"/>
      <c r="M12725" s="37"/>
      <c r="N12725" s="37"/>
      <c r="O12725" s="38"/>
    </row>
    <row r="12726" spans="2:15" x14ac:dyDescent="0.4">
      <c r="B12726" s="63"/>
      <c r="C12726" s="37"/>
      <c r="D12726" s="37"/>
      <c r="E12726" s="37"/>
      <c r="F12726" s="37"/>
      <c r="G12726" s="38"/>
      <c r="H12726" s="37"/>
      <c r="I12726" s="41"/>
      <c r="J12726" s="41"/>
      <c r="K12726" s="37"/>
      <c r="L12726" s="37"/>
      <c r="M12726" s="37"/>
      <c r="N12726" s="37"/>
      <c r="O12726" s="38"/>
    </row>
    <row r="12727" spans="2:15" x14ac:dyDescent="0.4">
      <c r="B12727" s="63"/>
      <c r="C12727" s="37"/>
      <c r="D12727" s="37"/>
      <c r="E12727" s="37"/>
      <c r="F12727" s="37"/>
      <c r="G12727" s="38"/>
      <c r="H12727" s="37"/>
      <c r="I12727" s="41"/>
      <c r="J12727" s="41"/>
      <c r="K12727" s="37"/>
      <c r="L12727" s="37"/>
      <c r="M12727" s="37"/>
      <c r="N12727" s="37"/>
      <c r="O12727" s="38"/>
    </row>
    <row r="12728" spans="2:15" x14ac:dyDescent="0.4">
      <c r="B12728" s="63"/>
      <c r="C12728" s="37"/>
      <c r="D12728" s="37"/>
      <c r="E12728" s="37"/>
      <c r="F12728" s="37"/>
      <c r="G12728" s="38"/>
      <c r="H12728" s="37"/>
      <c r="I12728" s="41"/>
      <c r="J12728" s="41"/>
      <c r="K12728" s="37"/>
      <c r="L12728" s="37"/>
      <c r="M12728" s="37"/>
      <c r="N12728" s="37"/>
      <c r="O12728" s="38"/>
    </row>
    <row r="12729" spans="2:15" x14ac:dyDescent="0.4">
      <c r="B12729" s="63"/>
      <c r="C12729" s="37"/>
      <c r="D12729" s="37"/>
      <c r="E12729" s="37"/>
      <c r="F12729" s="37"/>
      <c r="G12729" s="38"/>
      <c r="H12729" s="37"/>
      <c r="I12729" s="41"/>
      <c r="J12729" s="41"/>
      <c r="K12729" s="37"/>
      <c r="L12729" s="37"/>
      <c r="M12729" s="37"/>
      <c r="N12729" s="37"/>
      <c r="O12729" s="38"/>
    </row>
    <row r="12730" spans="2:15" x14ac:dyDescent="0.4">
      <c r="B12730" s="63"/>
      <c r="C12730" s="37"/>
      <c r="D12730" s="37"/>
      <c r="E12730" s="37"/>
      <c r="F12730" s="37"/>
      <c r="G12730" s="38"/>
      <c r="H12730" s="37"/>
      <c r="I12730" s="41"/>
      <c r="J12730" s="41"/>
      <c r="K12730" s="37"/>
      <c r="L12730" s="37"/>
      <c r="M12730" s="37"/>
      <c r="N12730" s="37"/>
      <c r="O12730" s="38"/>
    </row>
    <row r="12731" spans="2:15" x14ac:dyDescent="0.4">
      <c r="B12731" s="63"/>
      <c r="C12731" s="37"/>
      <c r="D12731" s="37"/>
      <c r="E12731" s="37"/>
      <c r="F12731" s="37"/>
      <c r="G12731" s="38"/>
      <c r="H12731" s="37"/>
      <c r="I12731" s="41"/>
      <c r="J12731" s="41"/>
      <c r="K12731" s="37"/>
      <c r="L12731" s="37"/>
      <c r="M12731" s="37"/>
      <c r="N12731" s="37"/>
      <c r="O12731" s="38"/>
    </row>
    <row r="12732" spans="2:15" x14ac:dyDescent="0.4">
      <c r="B12732" s="63"/>
      <c r="C12732" s="37"/>
      <c r="D12732" s="37"/>
      <c r="E12732" s="37"/>
      <c r="F12732" s="37"/>
      <c r="G12732" s="38"/>
      <c r="H12732" s="37"/>
      <c r="I12732" s="41"/>
      <c r="J12732" s="41"/>
      <c r="K12732" s="37"/>
      <c r="L12732" s="37"/>
      <c r="M12732" s="37"/>
      <c r="N12732" s="37"/>
      <c r="O12732" s="38"/>
    </row>
    <row r="12733" spans="2:15" x14ac:dyDescent="0.4">
      <c r="B12733" s="63"/>
      <c r="C12733" s="37"/>
      <c r="D12733" s="37"/>
      <c r="E12733" s="37"/>
      <c r="F12733" s="37"/>
      <c r="G12733" s="38"/>
      <c r="H12733" s="37"/>
      <c r="I12733" s="41"/>
      <c r="J12733" s="41"/>
      <c r="K12733" s="37"/>
      <c r="L12733" s="37"/>
      <c r="M12733" s="37"/>
      <c r="N12733" s="37"/>
      <c r="O12733" s="38"/>
    </row>
    <row r="12734" spans="2:15" x14ac:dyDescent="0.4">
      <c r="B12734" s="63"/>
      <c r="C12734" s="37"/>
      <c r="D12734" s="37"/>
      <c r="E12734" s="37"/>
      <c r="F12734" s="37"/>
      <c r="G12734" s="38"/>
      <c r="H12734" s="37"/>
      <c r="I12734" s="41"/>
      <c r="J12734" s="41"/>
      <c r="K12734" s="37"/>
      <c r="L12734" s="37"/>
      <c r="M12734" s="37"/>
      <c r="N12734" s="37"/>
      <c r="O12734" s="38"/>
    </row>
    <row r="12735" spans="2:15" x14ac:dyDescent="0.4">
      <c r="B12735" s="63"/>
      <c r="C12735" s="37"/>
      <c r="D12735" s="37"/>
      <c r="E12735" s="37"/>
      <c r="F12735" s="37"/>
      <c r="G12735" s="38"/>
      <c r="H12735" s="37"/>
      <c r="I12735" s="41"/>
      <c r="J12735" s="41"/>
      <c r="K12735" s="37"/>
      <c r="L12735" s="37"/>
      <c r="M12735" s="37"/>
      <c r="N12735" s="37"/>
      <c r="O12735" s="38"/>
    </row>
    <row r="12736" spans="2:15" x14ac:dyDescent="0.4">
      <c r="B12736" s="63"/>
      <c r="C12736" s="37"/>
      <c r="D12736" s="37"/>
      <c r="E12736" s="37"/>
      <c r="F12736" s="37"/>
      <c r="G12736" s="38"/>
      <c r="H12736" s="37"/>
      <c r="I12736" s="41"/>
      <c r="J12736" s="41"/>
      <c r="K12736" s="37"/>
      <c r="L12736" s="37"/>
      <c r="M12736" s="37"/>
      <c r="N12736" s="37"/>
      <c r="O12736" s="38"/>
    </row>
    <row r="12737" spans="2:15" x14ac:dyDescent="0.4">
      <c r="B12737" s="63"/>
      <c r="C12737" s="37"/>
      <c r="D12737" s="37"/>
      <c r="E12737" s="37"/>
      <c r="F12737" s="37"/>
      <c r="G12737" s="38"/>
      <c r="H12737" s="37"/>
      <c r="I12737" s="41"/>
      <c r="J12737" s="41"/>
      <c r="K12737" s="37"/>
      <c r="L12737" s="37"/>
      <c r="M12737" s="37"/>
      <c r="N12737" s="37"/>
      <c r="O12737" s="38"/>
    </row>
    <row r="12738" spans="2:15" x14ac:dyDescent="0.4">
      <c r="B12738" s="63"/>
      <c r="C12738" s="37"/>
      <c r="D12738" s="37"/>
      <c r="E12738" s="37"/>
      <c r="F12738" s="37"/>
      <c r="G12738" s="38"/>
      <c r="H12738" s="37"/>
      <c r="I12738" s="41"/>
      <c r="J12738" s="41"/>
      <c r="K12738" s="37"/>
      <c r="L12738" s="37"/>
      <c r="M12738" s="37"/>
      <c r="N12738" s="37"/>
      <c r="O12738" s="38"/>
    </row>
    <row r="12739" spans="2:15" x14ac:dyDescent="0.4">
      <c r="B12739" s="63"/>
      <c r="C12739" s="37"/>
      <c r="D12739" s="37"/>
      <c r="E12739" s="37"/>
      <c r="F12739" s="37"/>
      <c r="G12739" s="38"/>
      <c r="H12739" s="37"/>
      <c r="I12739" s="41"/>
      <c r="J12739" s="41"/>
      <c r="K12739" s="37"/>
      <c r="L12739" s="37"/>
      <c r="M12739" s="37"/>
      <c r="N12739" s="37"/>
      <c r="O12739" s="38"/>
    </row>
    <row r="12740" spans="2:15" x14ac:dyDescent="0.4">
      <c r="B12740" s="63"/>
      <c r="C12740" s="37"/>
      <c r="D12740" s="37"/>
      <c r="E12740" s="37"/>
      <c r="F12740" s="37"/>
      <c r="G12740" s="38"/>
      <c r="H12740" s="37"/>
      <c r="I12740" s="41"/>
      <c r="J12740" s="41"/>
      <c r="K12740" s="37"/>
      <c r="L12740" s="37"/>
      <c r="M12740" s="37"/>
      <c r="N12740" s="37"/>
      <c r="O12740" s="38"/>
    </row>
    <row r="12741" spans="2:15" x14ac:dyDescent="0.4">
      <c r="B12741" s="63"/>
      <c r="C12741" s="37"/>
      <c r="D12741" s="37"/>
      <c r="E12741" s="37"/>
      <c r="F12741" s="37"/>
      <c r="G12741" s="38"/>
      <c r="H12741" s="37"/>
      <c r="I12741" s="41"/>
      <c r="J12741" s="41"/>
      <c r="K12741" s="37"/>
      <c r="L12741" s="37"/>
      <c r="M12741" s="37"/>
      <c r="N12741" s="37"/>
      <c r="O12741" s="38"/>
    </row>
    <row r="12742" spans="2:15" x14ac:dyDescent="0.4">
      <c r="B12742" s="63"/>
      <c r="C12742" s="37"/>
      <c r="D12742" s="37"/>
      <c r="E12742" s="37"/>
      <c r="F12742" s="37"/>
      <c r="G12742" s="38"/>
      <c r="H12742" s="37"/>
      <c r="I12742" s="41"/>
      <c r="J12742" s="41"/>
      <c r="K12742" s="37"/>
      <c r="L12742" s="37"/>
      <c r="M12742" s="37"/>
      <c r="N12742" s="37"/>
      <c r="O12742" s="38"/>
    </row>
    <row r="12743" spans="2:15" x14ac:dyDescent="0.4">
      <c r="B12743" s="63"/>
      <c r="C12743" s="37"/>
      <c r="D12743" s="37"/>
      <c r="E12743" s="37"/>
      <c r="F12743" s="37"/>
      <c r="G12743" s="38"/>
      <c r="H12743" s="37"/>
      <c r="I12743" s="41"/>
      <c r="J12743" s="41"/>
      <c r="K12743" s="37"/>
      <c r="L12743" s="37"/>
      <c r="M12743" s="37"/>
      <c r="N12743" s="37"/>
      <c r="O12743" s="38"/>
    </row>
    <row r="12744" spans="2:15" x14ac:dyDescent="0.4">
      <c r="B12744" s="63"/>
      <c r="C12744" s="37"/>
      <c r="D12744" s="37"/>
      <c r="E12744" s="37"/>
      <c r="F12744" s="37"/>
      <c r="G12744" s="38"/>
      <c r="H12744" s="37"/>
      <c r="I12744" s="41"/>
      <c r="J12744" s="41"/>
      <c r="K12744" s="37"/>
      <c r="L12744" s="37"/>
      <c r="M12744" s="37"/>
      <c r="N12744" s="37"/>
      <c r="O12744" s="38"/>
    </row>
    <row r="12745" spans="2:15" x14ac:dyDescent="0.4">
      <c r="B12745" s="63"/>
      <c r="C12745" s="37"/>
      <c r="D12745" s="37"/>
      <c r="E12745" s="37"/>
      <c r="F12745" s="37"/>
      <c r="G12745" s="38"/>
      <c r="H12745" s="37"/>
      <c r="I12745" s="41"/>
      <c r="J12745" s="41"/>
      <c r="K12745" s="37"/>
      <c r="L12745" s="37"/>
      <c r="M12745" s="37"/>
      <c r="N12745" s="37"/>
      <c r="O12745" s="38"/>
    </row>
    <row r="12746" spans="2:15" x14ac:dyDescent="0.4">
      <c r="B12746" s="63"/>
      <c r="C12746" s="37"/>
      <c r="D12746" s="37"/>
      <c r="E12746" s="37"/>
      <c r="F12746" s="37"/>
      <c r="G12746" s="38"/>
      <c r="H12746" s="37"/>
      <c r="I12746" s="41"/>
      <c r="J12746" s="41"/>
      <c r="K12746" s="37"/>
      <c r="L12746" s="37"/>
      <c r="M12746" s="37"/>
      <c r="N12746" s="37"/>
      <c r="O12746" s="38"/>
    </row>
    <row r="12747" spans="2:15" x14ac:dyDescent="0.4">
      <c r="B12747" s="63"/>
      <c r="C12747" s="37"/>
      <c r="D12747" s="37"/>
      <c r="E12747" s="37"/>
      <c r="F12747" s="37"/>
      <c r="G12747" s="38"/>
      <c r="H12747" s="37"/>
      <c r="I12747" s="41"/>
      <c r="J12747" s="41"/>
      <c r="K12747" s="37"/>
      <c r="L12747" s="37"/>
      <c r="M12747" s="37"/>
      <c r="N12747" s="37"/>
      <c r="O12747" s="38"/>
    </row>
    <row r="12748" spans="2:15" x14ac:dyDescent="0.4">
      <c r="B12748" s="63"/>
      <c r="C12748" s="37"/>
      <c r="D12748" s="37"/>
      <c r="E12748" s="37"/>
      <c r="F12748" s="37"/>
      <c r="G12748" s="38"/>
      <c r="H12748" s="37"/>
      <c r="I12748" s="41"/>
      <c r="J12748" s="41"/>
      <c r="K12748" s="37"/>
      <c r="L12748" s="37"/>
      <c r="M12748" s="37"/>
      <c r="N12748" s="37"/>
      <c r="O12748" s="38"/>
    </row>
    <row r="12749" spans="2:15" x14ac:dyDescent="0.4">
      <c r="B12749" s="63"/>
      <c r="C12749" s="37"/>
      <c r="D12749" s="37"/>
      <c r="E12749" s="37"/>
      <c r="F12749" s="37"/>
      <c r="G12749" s="38"/>
      <c r="H12749" s="37"/>
      <c r="I12749" s="41"/>
      <c r="J12749" s="41"/>
      <c r="K12749" s="37"/>
      <c r="L12749" s="37"/>
      <c r="M12749" s="37"/>
      <c r="N12749" s="37"/>
      <c r="O12749" s="38"/>
    </row>
    <row r="12750" spans="2:15" x14ac:dyDescent="0.4">
      <c r="B12750" s="63"/>
      <c r="C12750" s="37"/>
      <c r="D12750" s="37"/>
      <c r="E12750" s="37"/>
      <c r="F12750" s="37"/>
      <c r="G12750" s="38"/>
      <c r="H12750" s="37"/>
      <c r="I12750" s="41"/>
      <c r="J12750" s="41"/>
      <c r="K12750" s="37"/>
      <c r="L12750" s="37"/>
      <c r="M12750" s="37"/>
      <c r="N12750" s="37"/>
      <c r="O12750" s="38"/>
    </row>
    <row r="12751" spans="2:15" x14ac:dyDescent="0.4">
      <c r="B12751" s="63"/>
      <c r="C12751" s="37"/>
      <c r="D12751" s="37"/>
      <c r="E12751" s="37"/>
      <c r="F12751" s="37"/>
      <c r="G12751" s="38"/>
      <c r="H12751" s="37"/>
      <c r="I12751" s="41"/>
      <c r="J12751" s="41"/>
      <c r="K12751" s="37"/>
      <c r="L12751" s="37"/>
      <c r="M12751" s="37"/>
      <c r="N12751" s="37"/>
      <c r="O12751" s="38"/>
    </row>
    <row r="12752" spans="2:15" x14ac:dyDescent="0.4">
      <c r="B12752" s="63"/>
      <c r="C12752" s="37"/>
      <c r="D12752" s="37"/>
      <c r="E12752" s="37"/>
      <c r="F12752" s="37"/>
      <c r="G12752" s="38"/>
      <c r="H12752" s="37"/>
      <c r="I12752" s="41"/>
      <c r="J12752" s="41"/>
      <c r="K12752" s="37"/>
      <c r="L12752" s="37"/>
      <c r="M12752" s="37"/>
      <c r="N12752" s="37"/>
      <c r="O12752" s="38"/>
    </row>
    <row r="12753" spans="2:15" x14ac:dyDescent="0.4">
      <c r="B12753" s="63"/>
      <c r="C12753" s="37"/>
      <c r="D12753" s="37"/>
      <c r="E12753" s="37"/>
      <c r="F12753" s="37"/>
      <c r="G12753" s="38"/>
      <c r="H12753" s="37"/>
      <c r="I12753" s="41"/>
      <c r="J12753" s="41"/>
      <c r="K12753" s="37"/>
      <c r="L12753" s="37"/>
      <c r="M12753" s="37"/>
      <c r="N12753" s="37"/>
      <c r="O12753" s="38"/>
    </row>
    <row r="12754" spans="2:15" x14ac:dyDescent="0.4">
      <c r="B12754" s="63"/>
      <c r="C12754" s="37"/>
      <c r="D12754" s="37"/>
      <c r="E12754" s="37"/>
      <c r="F12754" s="37"/>
      <c r="G12754" s="38"/>
      <c r="H12754" s="37"/>
      <c r="I12754" s="41"/>
      <c r="J12754" s="41"/>
      <c r="K12754" s="37"/>
      <c r="L12754" s="37"/>
      <c r="M12754" s="37"/>
      <c r="N12754" s="37"/>
      <c r="O12754" s="38"/>
    </row>
    <row r="12755" spans="2:15" x14ac:dyDescent="0.4">
      <c r="B12755" s="63"/>
      <c r="C12755" s="37"/>
      <c r="D12755" s="37"/>
      <c r="E12755" s="37"/>
      <c r="F12755" s="37"/>
      <c r="G12755" s="38"/>
      <c r="H12755" s="37"/>
      <c r="I12755" s="41"/>
      <c r="J12755" s="41"/>
      <c r="K12755" s="37"/>
      <c r="L12755" s="37"/>
      <c r="M12755" s="37"/>
      <c r="N12755" s="37"/>
      <c r="O12755" s="38"/>
    </row>
    <row r="12756" spans="2:15" x14ac:dyDescent="0.4">
      <c r="B12756" s="63"/>
      <c r="C12756" s="37"/>
      <c r="D12756" s="37"/>
      <c r="E12756" s="37"/>
      <c r="F12756" s="37"/>
      <c r="G12756" s="38"/>
      <c r="H12756" s="37"/>
      <c r="I12756" s="41"/>
      <c r="J12756" s="41"/>
      <c r="K12756" s="37"/>
      <c r="L12756" s="37"/>
      <c r="M12756" s="37"/>
      <c r="N12756" s="37"/>
      <c r="O12756" s="38"/>
    </row>
    <row r="12757" spans="2:15" x14ac:dyDescent="0.4">
      <c r="B12757" s="63"/>
      <c r="C12757" s="37"/>
      <c r="D12757" s="37"/>
      <c r="E12757" s="37"/>
      <c r="F12757" s="37"/>
      <c r="G12757" s="38"/>
      <c r="H12757" s="37"/>
      <c r="I12757" s="41"/>
      <c r="J12757" s="41"/>
      <c r="K12757" s="37"/>
      <c r="L12757" s="37"/>
      <c r="M12757" s="37"/>
      <c r="N12757" s="37"/>
      <c r="O12757" s="38"/>
    </row>
    <row r="12758" spans="2:15" x14ac:dyDescent="0.4">
      <c r="B12758" s="63"/>
      <c r="C12758" s="37"/>
      <c r="D12758" s="37"/>
      <c r="E12758" s="37"/>
      <c r="F12758" s="37"/>
      <c r="G12758" s="38"/>
      <c r="H12758" s="37"/>
      <c r="I12758" s="41"/>
      <c r="J12758" s="41"/>
      <c r="K12758" s="37"/>
      <c r="L12758" s="37"/>
      <c r="M12758" s="37"/>
      <c r="N12758" s="37"/>
      <c r="O12758" s="38"/>
    </row>
    <row r="12759" spans="2:15" x14ac:dyDescent="0.4">
      <c r="B12759" s="63"/>
      <c r="C12759" s="37"/>
      <c r="D12759" s="37"/>
      <c r="E12759" s="37"/>
      <c r="F12759" s="37"/>
      <c r="G12759" s="38"/>
      <c r="H12759" s="37"/>
      <c r="I12759" s="41"/>
      <c r="J12759" s="41"/>
      <c r="K12759" s="37"/>
      <c r="L12759" s="37"/>
      <c r="M12759" s="37"/>
      <c r="N12759" s="37"/>
      <c r="O12759" s="38"/>
    </row>
    <row r="12760" spans="2:15" x14ac:dyDescent="0.4">
      <c r="B12760" s="63"/>
      <c r="C12760" s="37"/>
      <c r="D12760" s="37"/>
      <c r="E12760" s="37"/>
      <c r="F12760" s="37"/>
      <c r="G12760" s="38"/>
      <c r="H12760" s="37"/>
      <c r="I12760" s="41"/>
      <c r="J12760" s="41"/>
      <c r="K12760" s="37"/>
      <c r="L12760" s="37"/>
      <c r="M12760" s="37"/>
      <c r="N12760" s="37"/>
      <c r="O12760" s="38"/>
    </row>
    <row r="12761" spans="2:15" x14ac:dyDescent="0.4">
      <c r="B12761" s="63"/>
      <c r="C12761" s="37"/>
      <c r="D12761" s="37"/>
      <c r="E12761" s="37"/>
      <c r="F12761" s="37"/>
      <c r="G12761" s="38"/>
      <c r="H12761" s="37"/>
      <c r="I12761" s="41"/>
      <c r="J12761" s="41"/>
      <c r="K12761" s="37"/>
      <c r="L12761" s="37"/>
      <c r="M12761" s="37"/>
      <c r="N12761" s="37"/>
      <c r="O12761" s="38"/>
    </row>
    <row r="12762" spans="2:15" x14ac:dyDescent="0.4">
      <c r="B12762" s="63"/>
      <c r="C12762" s="37"/>
      <c r="D12762" s="37"/>
      <c r="E12762" s="37"/>
      <c r="F12762" s="37"/>
      <c r="G12762" s="38"/>
      <c r="H12762" s="37"/>
      <c r="I12762" s="41"/>
      <c r="J12762" s="41"/>
      <c r="K12762" s="37"/>
      <c r="L12762" s="37"/>
      <c r="M12762" s="37"/>
      <c r="N12762" s="37"/>
      <c r="O12762" s="38"/>
    </row>
    <row r="12763" spans="2:15" x14ac:dyDescent="0.4">
      <c r="B12763" s="63"/>
      <c r="C12763" s="37"/>
      <c r="D12763" s="37"/>
      <c r="E12763" s="37"/>
      <c r="F12763" s="37"/>
      <c r="G12763" s="38"/>
      <c r="H12763" s="37"/>
      <c r="I12763" s="41"/>
      <c r="J12763" s="41"/>
      <c r="K12763" s="37"/>
      <c r="L12763" s="37"/>
      <c r="M12763" s="37"/>
      <c r="N12763" s="37"/>
      <c r="O12763" s="38"/>
    </row>
    <row r="12764" spans="2:15" x14ac:dyDescent="0.4">
      <c r="B12764" s="63"/>
      <c r="C12764" s="37"/>
      <c r="D12764" s="37"/>
      <c r="E12764" s="37"/>
      <c r="F12764" s="37"/>
      <c r="G12764" s="38"/>
      <c r="H12764" s="37"/>
      <c r="I12764" s="41"/>
      <c r="J12764" s="41"/>
      <c r="K12764" s="37"/>
      <c r="L12764" s="37"/>
      <c r="M12764" s="37"/>
      <c r="N12764" s="37"/>
      <c r="O12764" s="38"/>
    </row>
    <row r="12765" spans="2:15" x14ac:dyDescent="0.4">
      <c r="B12765" s="63"/>
      <c r="C12765" s="37"/>
      <c r="D12765" s="37"/>
      <c r="E12765" s="37"/>
      <c r="F12765" s="37"/>
      <c r="G12765" s="38"/>
      <c r="H12765" s="37"/>
      <c r="I12765" s="41"/>
      <c r="J12765" s="41"/>
      <c r="K12765" s="37"/>
      <c r="L12765" s="37"/>
      <c r="M12765" s="37"/>
      <c r="N12765" s="37"/>
      <c r="O12765" s="38"/>
    </row>
    <row r="12766" spans="2:15" x14ac:dyDescent="0.4">
      <c r="B12766" s="63"/>
      <c r="C12766" s="37"/>
      <c r="D12766" s="37"/>
      <c r="E12766" s="37"/>
      <c r="F12766" s="37"/>
      <c r="G12766" s="38"/>
      <c r="H12766" s="37"/>
      <c r="I12766" s="41"/>
      <c r="J12766" s="41"/>
      <c r="K12766" s="37"/>
      <c r="L12766" s="37"/>
      <c r="M12766" s="37"/>
      <c r="N12766" s="37"/>
      <c r="O12766" s="38"/>
    </row>
    <row r="12767" spans="2:15" x14ac:dyDescent="0.4">
      <c r="B12767" s="63"/>
      <c r="C12767" s="37"/>
      <c r="D12767" s="37"/>
      <c r="E12767" s="37"/>
      <c r="F12767" s="37"/>
      <c r="G12767" s="38"/>
      <c r="H12767" s="37"/>
      <c r="I12767" s="41"/>
      <c r="J12767" s="41"/>
      <c r="K12767" s="37"/>
      <c r="L12767" s="37"/>
      <c r="M12767" s="37"/>
      <c r="N12767" s="37"/>
      <c r="O12767" s="38"/>
    </row>
    <row r="12768" spans="2:15" x14ac:dyDescent="0.4">
      <c r="B12768" s="63"/>
      <c r="C12768" s="37"/>
      <c r="D12768" s="37"/>
      <c r="E12768" s="37"/>
      <c r="F12768" s="37"/>
      <c r="G12768" s="38"/>
      <c r="H12768" s="37"/>
      <c r="I12768" s="41"/>
      <c r="J12768" s="41"/>
      <c r="K12768" s="37"/>
      <c r="L12768" s="37"/>
      <c r="M12768" s="37"/>
      <c r="N12768" s="37"/>
      <c r="O12768" s="38"/>
    </row>
    <row r="12769" spans="2:15" x14ac:dyDescent="0.4">
      <c r="B12769" s="63"/>
      <c r="C12769" s="37"/>
      <c r="D12769" s="37"/>
      <c r="E12769" s="37"/>
      <c r="F12769" s="37"/>
      <c r="G12769" s="38"/>
      <c r="H12769" s="37"/>
      <c r="I12769" s="41"/>
      <c r="J12769" s="41"/>
      <c r="K12769" s="37"/>
      <c r="L12769" s="37"/>
      <c r="M12769" s="37"/>
      <c r="N12769" s="37"/>
      <c r="O12769" s="38"/>
    </row>
    <row r="12770" spans="2:15" x14ac:dyDescent="0.4">
      <c r="B12770" s="63"/>
      <c r="C12770" s="37"/>
      <c r="D12770" s="37"/>
      <c r="E12770" s="37"/>
      <c r="F12770" s="37"/>
      <c r="G12770" s="38"/>
      <c r="H12770" s="37"/>
      <c r="I12770" s="41"/>
      <c r="J12770" s="41"/>
      <c r="K12770" s="37"/>
      <c r="L12770" s="37"/>
      <c r="M12770" s="37"/>
      <c r="N12770" s="37"/>
      <c r="O12770" s="38"/>
    </row>
    <row r="12771" spans="2:15" x14ac:dyDescent="0.4">
      <c r="B12771" s="63"/>
      <c r="C12771" s="37"/>
      <c r="D12771" s="37"/>
      <c r="E12771" s="37"/>
      <c r="F12771" s="37"/>
      <c r="G12771" s="38"/>
      <c r="H12771" s="37"/>
      <c r="I12771" s="41"/>
      <c r="J12771" s="41"/>
      <c r="K12771" s="37"/>
      <c r="L12771" s="37"/>
      <c r="M12771" s="37"/>
      <c r="N12771" s="37"/>
      <c r="O12771" s="38"/>
    </row>
    <row r="12772" spans="2:15" x14ac:dyDescent="0.4">
      <c r="B12772" s="63"/>
      <c r="C12772" s="37"/>
      <c r="D12772" s="37"/>
      <c r="E12772" s="37"/>
      <c r="F12772" s="37"/>
      <c r="G12772" s="38"/>
      <c r="H12772" s="37"/>
      <c r="I12772" s="41"/>
      <c r="J12772" s="41"/>
      <c r="K12772" s="37"/>
      <c r="L12772" s="37"/>
      <c r="M12772" s="37"/>
      <c r="N12772" s="37"/>
      <c r="O12772" s="38"/>
    </row>
    <row r="12773" spans="2:15" x14ac:dyDescent="0.4">
      <c r="B12773" s="63"/>
      <c r="C12773" s="37"/>
      <c r="D12773" s="37"/>
      <c r="E12773" s="37"/>
      <c r="F12773" s="37"/>
      <c r="G12773" s="38"/>
      <c r="H12773" s="37"/>
      <c r="I12773" s="41"/>
      <c r="J12773" s="41"/>
      <c r="K12773" s="37"/>
      <c r="L12773" s="37"/>
      <c r="M12773" s="37"/>
      <c r="N12773" s="37"/>
      <c r="O12773" s="38"/>
    </row>
    <row r="12774" spans="2:15" x14ac:dyDescent="0.4">
      <c r="B12774" s="63"/>
      <c r="C12774" s="37"/>
      <c r="D12774" s="37"/>
      <c r="E12774" s="37"/>
      <c r="F12774" s="37"/>
      <c r="G12774" s="38"/>
      <c r="H12774" s="37"/>
      <c r="I12774" s="41"/>
      <c r="J12774" s="41"/>
      <c r="K12774" s="37"/>
      <c r="L12774" s="37"/>
      <c r="M12774" s="37"/>
      <c r="N12774" s="37"/>
      <c r="O12774" s="38"/>
    </row>
    <row r="12775" spans="2:15" x14ac:dyDescent="0.4">
      <c r="B12775" s="63"/>
      <c r="C12775" s="37"/>
      <c r="D12775" s="37"/>
      <c r="E12775" s="37"/>
      <c r="F12775" s="37"/>
      <c r="G12775" s="38"/>
      <c r="H12775" s="37"/>
      <c r="I12775" s="41"/>
      <c r="J12775" s="41"/>
      <c r="K12775" s="37"/>
      <c r="L12775" s="37"/>
      <c r="M12775" s="37"/>
      <c r="N12775" s="37"/>
      <c r="O12775" s="38"/>
    </row>
    <row r="12776" spans="2:15" x14ac:dyDescent="0.4">
      <c r="B12776" s="63"/>
      <c r="C12776" s="37"/>
      <c r="D12776" s="37"/>
      <c r="E12776" s="37"/>
      <c r="F12776" s="37"/>
      <c r="G12776" s="38"/>
      <c r="H12776" s="37"/>
      <c r="I12776" s="41"/>
      <c r="J12776" s="41"/>
      <c r="K12776" s="37"/>
      <c r="L12776" s="37"/>
      <c r="M12776" s="37"/>
      <c r="N12776" s="37"/>
      <c r="O12776" s="38"/>
    </row>
    <row r="12777" spans="2:15" x14ac:dyDescent="0.4">
      <c r="B12777" s="63"/>
      <c r="C12777" s="37"/>
      <c r="D12777" s="37"/>
      <c r="E12777" s="37"/>
      <c r="F12777" s="37"/>
      <c r="G12777" s="38"/>
      <c r="H12777" s="37"/>
      <c r="I12777" s="41"/>
      <c r="J12777" s="41"/>
      <c r="K12777" s="37"/>
      <c r="L12777" s="37"/>
      <c r="M12777" s="37"/>
      <c r="N12777" s="37"/>
      <c r="O12777" s="38"/>
    </row>
    <row r="12778" spans="2:15" x14ac:dyDescent="0.4">
      <c r="B12778" s="63"/>
      <c r="C12778" s="37"/>
      <c r="D12778" s="37"/>
      <c r="E12778" s="37"/>
      <c r="F12778" s="37"/>
      <c r="G12778" s="38"/>
      <c r="H12778" s="37"/>
      <c r="I12778" s="41"/>
      <c r="J12778" s="41"/>
      <c r="K12778" s="37"/>
      <c r="L12778" s="37"/>
      <c r="M12778" s="37"/>
      <c r="N12778" s="37"/>
      <c r="O12778" s="38"/>
    </row>
    <row r="12779" spans="2:15" x14ac:dyDescent="0.4">
      <c r="B12779" s="63"/>
      <c r="C12779" s="37"/>
      <c r="D12779" s="37"/>
      <c r="E12779" s="37"/>
      <c r="F12779" s="37"/>
      <c r="G12779" s="38"/>
      <c r="H12779" s="37"/>
      <c r="I12779" s="41"/>
      <c r="J12779" s="41"/>
      <c r="K12779" s="37"/>
      <c r="L12779" s="37"/>
      <c r="M12779" s="37"/>
      <c r="N12779" s="37"/>
      <c r="O12779" s="38"/>
    </row>
    <row r="12780" spans="2:15" x14ac:dyDescent="0.4">
      <c r="B12780" s="63"/>
      <c r="C12780" s="37"/>
      <c r="D12780" s="37"/>
      <c r="E12780" s="37"/>
      <c r="F12780" s="37"/>
      <c r="G12780" s="38"/>
      <c r="H12780" s="37"/>
      <c r="I12780" s="41"/>
      <c r="J12780" s="41"/>
      <c r="K12780" s="37"/>
      <c r="L12780" s="37"/>
      <c r="M12780" s="37"/>
      <c r="N12780" s="37"/>
      <c r="O12780" s="38"/>
    </row>
    <row r="12781" spans="2:15" x14ac:dyDescent="0.4">
      <c r="B12781" s="63"/>
      <c r="C12781" s="37"/>
      <c r="D12781" s="37"/>
      <c r="E12781" s="37"/>
      <c r="F12781" s="37"/>
      <c r="G12781" s="38"/>
      <c r="H12781" s="37"/>
      <c r="I12781" s="41"/>
      <c r="J12781" s="41"/>
      <c r="K12781" s="37"/>
      <c r="L12781" s="37"/>
      <c r="M12781" s="37"/>
      <c r="N12781" s="37"/>
      <c r="O12781" s="38"/>
    </row>
    <row r="12782" spans="2:15" x14ac:dyDescent="0.4">
      <c r="B12782" s="63"/>
      <c r="C12782" s="37"/>
      <c r="D12782" s="37"/>
      <c r="E12782" s="37"/>
      <c r="F12782" s="37"/>
      <c r="G12782" s="38"/>
      <c r="H12782" s="37"/>
      <c r="I12782" s="41"/>
      <c r="J12782" s="41"/>
      <c r="K12782" s="37"/>
      <c r="L12782" s="37"/>
      <c r="M12782" s="37"/>
      <c r="N12782" s="37"/>
      <c r="O12782" s="38"/>
    </row>
    <row r="12783" spans="2:15" x14ac:dyDescent="0.4">
      <c r="B12783" s="63"/>
      <c r="C12783" s="37"/>
      <c r="D12783" s="37"/>
      <c r="E12783" s="37"/>
      <c r="F12783" s="37"/>
      <c r="G12783" s="38"/>
      <c r="H12783" s="37"/>
      <c r="I12783" s="41"/>
      <c r="J12783" s="41"/>
      <c r="K12783" s="37"/>
      <c r="L12783" s="37"/>
      <c r="M12783" s="37"/>
      <c r="N12783" s="37"/>
      <c r="O12783" s="38"/>
    </row>
    <row r="12784" spans="2:15" x14ac:dyDescent="0.4">
      <c r="B12784" s="63"/>
      <c r="C12784" s="37"/>
      <c r="D12784" s="37"/>
      <c r="E12784" s="37"/>
      <c r="F12784" s="37"/>
      <c r="G12784" s="38"/>
      <c r="H12784" s="37"/>
      <c r="I12784" s="41"/>
      <c r="J12784" s="41"/>
      <c r="K12784" s="37"/>
      <c r="L12784" s="37"/>
      <c r="M12784" s="37"/>
      <c r="N12784" s="37"/>
      <c r="O12784" s="38"/>
    </row>
    <row r="12785" spans="2:15" x14ac:dyDescent="0.4">
      <c r="B12785" s="63"/>
      <c r="C12785" s="37"/>
      <c r="D12785" s="37"/>
      <c r="E12785" s="37"/>
      <c r="F12785" s="37"/>
      <c r="G12785" s="38"/>
      <c r="H12785" s="37"/>
      <c r="I12785" s="41"/>
      <c r="J12785" s="41"/>
      <c r="K12785" s="37"/>
      <c r="L12785" s="37"/>
      <c r="M12785" s="37"/>
      <c r="N12785" s="37"/>
      <c r="O12785" s="38"/>
    </row>
    <row r="12786" spans="2:15" x14ac:dyDescent="0.4">
      <c r="B12786" s="63"/>
      <c r="C12786" s="37"/>
      <c r="D12786" s="37"/>
      <c r="E12786" s="37"/>
      <c r="F12786" s="37"/>
      <c r="G12786" s="38"/>
      <c r="H12786" s="37"/>
      <c r="I12786" s="41"/>
      <c r="J12786" s="41"/>
      <c r="K12786" s="37"/>
      <c r="L12786" s="37"/>
      <c r="M12786" s="37"/>
      <c r="N12786" s="37"/>
      <c r="O12786" s="38"/>
    </row>
    <row r="12787" spans="2:15" x14ac:dyDescent="0.4">
      <c r="B12787" s="63"/>
      <c r="C12787" s="37"/>
      <c r="D12787" s="37"/>
      <c r="E12787" s="37"/>
      <c r="F12787" s="37"/>
      <c r="G12787" s="38"/>
      <c r="H12787" s="37"/>
      <c r="I12787" s="41"/>
      <c r="J12787" s="41"/>
      <c r="K12787" s="37"/>
      <c r="L12787" s="37"/>
      <c r="M12787" s="37"/>
      <c r="N12787" s="37"/>
      <c r="O12787" s="38"/>
    </row>
    <row r="12788" spans="2:15" x14ac:dyDescent="0.4">
      <c r="B12788" s="63"/>
      <c r="C12788" s="37"/>
      <c r="D12788" s="37"/>
      <c r="E12788" s="37"/>
      <c r="F12788" s="37"/>
      <c r="G12788" s="38"/>
      <c r="H12788" s="37"/>
      <c r="I12788" s="41"/>
      <c r="J12788" s="41"/>
      <c r="K12788" s="37"/>
      <c r="L12788" s="37"/>
      <c r="M12788" s="37"/>
      <c r="N12788" s="37"/>
      <c r="O12788" s="38"/>
    </row>
    <row r="12789" spans="2:15" x14ac:dyDescent="0.4">
      <c r="B12789" s="63"/>
      <c r="C12789" s="37"/>
      <c r="D12789" s="37"/>
      <c r="E12789" s="37"/>
      <c r="F12789" s="37"/>
      <c r="G12789" s="38"/>
      <c r="H12789" s="37"/>
      <c r="I12789" s="41"/>
      <c r="J12789" s="41"/>
      <c r="K12789" s="37"/>
      <c r="L12789" s="37"/>
      <c r="M12789" s="37"/>
      <c r="N12789" s="37"/>
      <c r="O12789" s="38"/>
    </row>
    <row r="12790" spans="2:15" x14ac:dyDescent="0.4">
      <c r="B12790" s="63"/>
      <c r="C12790" s="37"/>
      <c r="D12790" s="37"/>
      <c r="E12790" s="37"/>
      <c r="F12790" s="37"/>
      <c r="G12790" s="38"/>
      <c r="H12790" s="37"/>
      <c r="I12790" s="41"/>
      <c r="J12790" s="41"/>
      <c r="K12790" s="37"/>
      <c r="L12790" s="37"/>
      <c r="M12790" s="37"/>
      <c r="N12790" s="37"/>
      <c r="O12790" s="38"/>
    </row>
    <row r="12791" spans="2:15" x14ac:dyDescent="0.4">
      <c r="B12791" s="63"/>
      <c r="C12791" s="37"/>
      <c r="D12791" s="37"/>
      <c r="E12791" s="37"/>
      <c r="F12791" s="37"/>
      <c r="G12791" s="38"/>
      <c r="H12791" s="37"/>
      <c r="I12791" s="41"/>
      <c r="J12791" s="41"/>
      <c r="K12791" s="37"/>
      <c r="L12791" s="37"/>
      <c r="M12791" s="37"/>
      <c r="N12791" s="37"/>
      <c r="O12791" s="38"/>
    </row>
    <row r="12792" spans="2:15" x14ac:dyDescent="0.4">
      <c r="B12792" s="63"/>
      <c r="C12792" s="37"/>
      <c r="D12792" s="37"/>
      <c r="E12792" s="37"/>
      <c r="F12792" s="37"/>
      <c r="G12792" s="38"/>
      <c r="H12792" s="37"/>
      <c r="I12792" s="41"/>
      <c r="J12792" s="41"/>
      <c r="K12792" s="37"/>
      <c r="L12792" s="37"/>
      <c r="M12792" s="37"/>
      <c r="N12792" s="37"/>
      <c r="O12792" s="38"/>
    </row>
    <row r="12793" spans="2:15" x14ac:dyDescent="0.4">
      <c r="B12793" s="63"/>
      <c r="C12793" s="37"/>
      <c r="D12793" s="37"/>
      <c r="E12793" s="37"/>
      <c r="F12793" s="37"/>
      <c r="G12793" s="38"/>
      <c r="H12793" s="37"/>
      <c r="I12793" s="41"/>
      <c r="J12793" s="41"/>
      <c r="K12793" s="37"/>
      <c r="L12793" s="37"/>
      <c r="M12793" s="37"/>
      <c r="N12793" s="37"/>
      <c r="O12793" s="38"/>
    </row>
    <row r="12794" spans="2:15" x14ac:dyDescent="0.4">
      <c r="B12794" s="63"/>
      <c r="C12794" s="37"/>
      <c r="D12794" s="37"/>
      <c r="E12794" s="37"/>
      <c r="F12794" s="37"/>
      <c r="G12794" s="38"/>
      <c r="H12794" s="37"/>
      <c r="I12794" s="41"/>
      <c r="J12794" s="41"/>
      <c r="K12794" s="37"/>
      <c r="L12794" s="37"/>
      <c r="M12794" s="37"/>
      <c r="N12794" s="37"/>
      <c r="O12794" s="38"/>
    </row>
    <row r="12795" spans="2:15" x14ac:dyDescent="0.4">
      <c r="B12795" s="63"/>
      <c r="C12795" s="37"/>
      <c r="D12795" s="37"/>
      <c r="E12795" s="37"/>
      <c r="F12795" s="37"/>
      <c r="G12795" s="38"/>
      <c r="H12795" s="37"/>
      <c r="I12795" s="41"/>
      <c r="J12795" s="41"/>
      <c r="K12795" s="37"/>
      <c r="L12795" s="37"/>
      <c r="M12795" s="37"/>
      <c r="N12795" s="37"/>
      <c r="O12795" s="38"/>
    </row>
    <row r="12796" spans="2:15" x14ac:dyDescent="0.4">
      <c r="B12796" s="63"/>
      <c r="C12796" s="37"/>
      <c r="D12796" s="37"/>
      <c r="E12796" s="37"/>
      <c r="F12796" s="37"/>
      <c r="G12796" s="38"/>
      <c r="H12796" s="37"/>
      <c r="I12796" s="41"/>
      <c r="J12796" s="41"/>
      <c r="K12796" s="37"/>
      <c r="L12796" s="37"/>
      <c r="M12796" s="37"/>
      <c r="N12796" s="37"/>
      <c r="O12796" s="38"/>
    </row>
    <row r="12797" spans="2:15" x14ac:dyDescent="0.4">
      <c r="B12797" s="63"/>
      <c r="C12797" s="37"/>
      <c r="D12797" s="37"/>
      <c r="E12797" s="37"/>
      <c r="F12797" s="37"/>
      <c r="G12797" s="38"/>
      <c r="H12797" s="37"/>
      <c r="I12797" s="41"/>
      <c r="J12797" s="41"/>
      <c r="K12797" s="37"/>
      <c r="L12797" s="37"/>
      <c r="M12797" s="37"/>
      <c r="N12797" s="37"/>
      <c r="O12797" s="38"/>
    </row>
    <row r="12798" spans="2:15" x14ac:dyDescent="0.4">
      <c r="B12798" s="63"/>
      <c r="C12798" s="37"/>
      <c r="D12798" s="37"/>
      <c r="E12798" s="37"/>
      <c r="F12798" s="37"/>
      <c r="G12798" s="38"/>
      <c r="H12798" s="37"/>
      <c r="I12798" s="41"/>
      <c r="J12798" s="41"/>
      <c r="K12798" s="37"/>
      <c r="L12798" s="37"/>
      <c r="M12798" s="37"/>
      <c r="N12798" s="37"/>
      <c r="O12798" s="38"/>
    </row>
    <row r="12799" spans="2:15" x14ac:dyDescent="0.4">
      <c r="B12799" s="63"/>
      <c r="C12799" s="37"/>
      <c r="D12799" s="37"/>
      <c r="E12799" s="37"/>
      <c r="F12799" s="37"/>
      <c r="G12799" s="38"/>
      <c r="H12799" s="37"/>
      <c r="I12799" s="41"/>
      <c r="J12799" s="41"/>
      <c r="K12799" s="37"/>
      <c r="L12799" s="37"/>
      <c r="M12799" s="37"/>
      <c r="N12799" s="37"/>
      <c r="O12799" s="38"/>
    </row>
    <row r="12800" spans="2:15" x14ac:dyDescent="0.4">
      <c r="B12800" s="63"/>
      <c r="C12800" s="37"/>
      <c r="D12800" s="37"/>
      <c r="E12800" s="37"/>
      <c r="F12800" s="37"/>
      <c r="G12800" s="38"/>
      <c r="H12800" s="37"/>
      <c r="I12800" s="41"/>
      <c r="J12800" s="41"/>
      <c r="K12800" s="37"/>
      <c r="L12800" s="37"/>
      <c r="M12800" s="37"/>
      <c r="N12800" s="37"/>
      <c r="O12800" s="38"/>
    </row>
    <row r="12801" spans="2:15" x14ac:dyDescent="0.4">
      <c r="B12801" s="63"/>
      <c r="C12801" s="37"/>
      <c r="D12801" s="37"/>
      <c r="E12801" s="37"/>
      <c r="F12801" s="37"/>
      <c r="G12801" s="38"/>
      <c r="H12801" s="37"/>
      <c r="I12801" s="41"/>
      <c r="J12801" s="41"/>
      <c r="K12801" s="37"/>
      <c r="L12801" s="37"/>
      <c r="M12801" s="37"/>
      <c r="N12801" s="37"/>
      <c r="O12801" s="38"/>
    </row>
    <row r="12802" spans="2:15" x14ac:dyDescent="0.4">
      <c r="B12802" s="63"/>
      <c r="C12802" s="37"/>
      <c r="D12802" s="37"/>
      <c r="E12802" s="37"/>
      <c r="F12802" s="37"/>
      <c r="G12802" s="38"/>
      <c r="H12802" s="37"/>
      <c r="I12802" s="41"/>
      <c r="J12802" s="41"/>
      <c r="K12802" s="37"/>
      <c r="L12802" s="37"/>
      <c r="M12802" s="37"/>
      <c r="N12802" s="37"/>
      <c r="O12802" s="38"/>
    </row>
    <row r="12803" spans="2:15" x14ac:dyDescent="0.4">
      <c r="B12803" s="63"/>
      <c r="C12803" s="37"/>
      <c r="D12803" s="37"/>
      <c r="E12803" s="37"/>
      <c r="F12803" s="37"/>
      <c r="G12803" s="38"/>
      <c r="H12803" s="37"/>
      <c r="I12803" s="41"/>
      <c r="J12803" s="41"/>
      <c r="K12803" s="37"/>
      <c r="L12803" s="37"/>
      <c r="M12803" s="37"/>
      <c r="N12803" s="37"/>
      <c r="O12803" s="38"/>
    </row>
    <row r="12804" spans="2:15" x14ac:dyDescent="0.4">
      <c r="B12804" s="63"/>
      <c r="C12804" s="37"/>
      <c r="D12804" s="37"/>
      <c r="E12804" s="37"/>
      <c r="F12804" s="37"/>
      <c r="G12804" s="38"/>
      <c r="H12804" s="37"/>
      <c r="I12804" s="41"/>
      <c r="J12804" s="41"/>
      <c r="K12804" s="37"/>
      <c r="L12804" s="37"/>
      <c r="M12804" s="37"/>
      <c r="N12804" s="37"/>
      <c r="O12804" s="38"/>
    </row>
    <row r="12805" spans="2:15" x14ac:dyDescent="0.4">
      <c r="B12805" s="63"/>
      <c r="C12805" s="37"/>
      <c r="D12805" s="37"/>
      <c r="E12805" s="37"/>
      <c r="F12805" s="37"/>
      <c r="G12805" s="38"/>
      <c r="H12805" s="37"/>
      <c r="I12805" s="41"/>
      <c r="J12805" s="41"/>
      <c r="K12805" s="37"/>
      <c r="L12805" s="37"/>
      <c r="M12805" s="37"/>
      <c r="N12805" s="37"/>
      <c r="O12805" s="38"/>
    </row>
    <row r="12806" spans="2:15" x14ac:dyDescent="0.4">
      <c r="B12806" s="63"/>
      <c r="C12806" s="37"/>
      <c r="D12806" s="37"/>
      <c r="E12806" s="37"/>
      <c r="F12806" s="37"/>
      <c r="G12806" s="38"/>
      <c r="H12806" s="37"/>
      <c r="I12806" s="41"/>
      <c r="J12806" s="41"/>
      <c r="K12806" s="37"/>
      <c r="L12806" s="37"/>
      <c r="M12806" s="37"/>
      <c r="N12806" s="37"/>
      <c r="O12806" s="38"/>
    </row>
    <row r="12807" spans="2:15" x14ac:dyDescent="0.4">
      <c r="B12807" s="63"/>
      <c r="C12807" s="37"/>
      <c r="D12807" s="37"/>
      <c r="E12807" s="37"/>
      <c r="F12807" s="37"/>
      <c r="G12807" s="38"/>
      <c r="H12807" s="37"/>
      <c r="I12807" s="41"/>
      <c r="J12807" s="41"/>
      <c r="K12807" s="37"/>
      <c r="L12807" s="37"/>
      <c r="M12807" s="37"/>
      <c r="N12807" s="37"/>
      <c r="O12807" s="38"/>
    </row>
    <row r="12808" spans="2:15" x14ac:dyDescent="0.4">
      <c r="B12808" s="63"/>
      <c r="C12808" s="37"/>
      <c r="D12808" s="37"/>
      <c r="E12808" s="37"/>
      <c r="F12808" s="37"/>
      <c r="G12808" s="38"/>
      <c r="H12808" s="37"/>
      <c r="I12808" s="41"/>
      <c r="J12808" s="41"/>
      <c r="K12808" s="37"/>
      <c r="L12808" s="37"/>
      <c r="M12808" s="37"/>
      <c r="N12808" s="37"/>
      <c r="O12808" s="38"/>
    </row>
    <row r="12809" spans="2:15" x14ac:dyDescent="0.4">
      <c r="B12809" s="63"/>
      <c r="C12809" s="37"/>
      <c r="D12809" s="37"/>
      <c r="E12809" s="37"/>
      <c r="F12809" s="37"/>
      <c r="G12809" s="38"/>
      <c r="H12809" s="37"/>
      <c r="I12809" s="41"/>
      <c r="J12809" s="41"/>
      <c r="K12809" s="37"/>
      <c r="L12809" s="37"/>
      <c r="M12809" s="37"/>
      <c r="N12809" s="37"/>
      <c r="O12809" s="38"/>
    </row>
    <row r="12810" spans="2:15" x14ac:dyDescent="0.4">
      <c r="B12810" s="63"/>
      <c r="C12810" s="37"/>
      <c r="D12810" s="37"/>
      <c r="E12810" s="37"/>
      <c r="F12810" s="37"/>
      <c r="G12810" s="38"/>
      <c r="H12810" s="37"/>
      <c r="I12810" s="41"/>
      <c r="J12810" s="41"/>
      <c r="K12810" s="37"/>
      <c r="L12810" s="37"/>
      <c r="M12810" s="37"/>
      <c r="N12810" s="37"/>
      <c r="O12810" s="38"/>
    </row>
    <row r="12811" spans="2:15" x14ac:dyDescent="0.4">
      <c r="B12811" s="63"/>
      <c r="C12811" s="37"/>
      <c r="D12811" s="37"/>
      <c r="E12811" s="37"/>
      <c r="F12811" s="37"/>
      <c r="G12811" s="38"/>
      <c r="H12811" s="37"/>
      <c r="I12811" s="41"/>
      <c r="J12811" s="41"/>
      <c r="K12811" s="37"/>
      <c r="L12811" s="37"/>
      <c r="M12811" s="37"/>
      <c r="N12811" s="37"/>
      <c r="O12811" s="38"/>
    </row>
    <row r="12812" spans="2:15" x14ac:dyDescent="0.4">
      <c r="B12812" s="63"/>
      <c r="C12812" s="37"/>
      <c r="D12812" s="37"/>
      <c r="E12812" s="37"/>
      <c r="F12812" s="37"/>
      <c r="G12812" s="38"/>
      <c r="H12812" s="37"/>
      <c r="I12812" s="41"/>
      <c r="J12812" s="41"/>
      <c r="K12812" s="37"/>
      <c r="L12812" s="37"/>
      <c r="M12812" s="37"/>
      <c r="N12812" s="37"/>
      <c r="O12812" s="38"/>
    </row>
    <row r="12813" spans="2:15" x14ac:dyDescent="0.4">
      <c r="B12813" s="63"/>
      <c r="C12813" s="37"/>
      <c r="D12813" s="37"/>
      <c r="E12813" s="37"/>
      <c r="F12813" s="37"/>
      <c r="G12813" s="38"/>
      <c r="H12813" s="37"/>
      <c r="I12813" s="41"/>
      <c r="J12813" s="41"/>
      <c r="K12813" s="37"/>
      <c r="L12813" s="37"/>
      <c r="M12813" s="37"/>
      <c r="N12813" s="37"/>
      <c r="O12813" s="38"/>
    </row>
    <row r="12814" spans="2:15" x14ac:dyDescent="0.4">
      <c r="B12814" s="63"/>
      <c r="C12814" s="37"/>
      <c r="D12814" s="37"/>
      <c r="E12814" s="37"/>
      <c r="F12814" s="37"/>
      <c r="G12814" s="38"/>
      <c r="H12814" s="37"/>
      <c r="I12814" s="41"/>
      <c r="J12814" s="41"/>
      <c r="K12814" s="37"/>
      <c r="L12814" s="37"/>
      <c r="M12814" s="37"/>
      <c r="N12814" s="37"/>
      <c r="O12814" s="38"/>
    </row>
    <row r="12815" spans="2:15" x14ac:dyDescent="0.4">
      <c r="B12815" s="63"/>
      <c r="C12815" s="37"/>
      <c r="D12815" s="37"/>
      <c r="E12815" s="37"/>
      <c r="F12815" s="37"/>
      <c r="G12815" s="38"/>
      <c r="H12815" s="37"/>
      <c r="I12815" s="41"/>
      <c r="J12815" s="41"/>
      <c r="K12815" s="37"/>
      <c r="L12815" s="37"/>
      <c r="M12815" s="37"/>
      <c r="N12815" s="37"/>
      <c r="O12815" s="38"/>
    </row>
    <row r="12816" spans="2:15" x14ac:dyDescent="0.4">
      <c r="B12816" s="63"/>
      <c r="C12816" s="37"/>
      <c r="D12816" s="37"/>
      <c r="E12816" s="37"/>
      <c r="F12816" s="37"/>
      <c r="G12816" s="38"/>
      <c r="H12816" s="37"/>
      <c r="I12816" s="41"/>
      <c r="J12816" s="41"/>
      <c r="K12816" s="37"/>
      <c r="L12816" s="37"/>
      <c r="M12816" s="37"/>
      <c r="N12816" s="37"/>
      <c r="O12816" s="38"/>
    </row>
    <row r="12817" spans="2:15" x14ac:dyDescent="0.4">
      <c r="B12817" s="63"/>
      <c r="C12817" s="37"/>
      <c r="D12817" s="37"/>
      <c r="E12817" s="37"/>
      <c r="F12817" s="37"/>
      <c r="G12817" s="38"/>
      <c r="H12817" s="37"/>
      <c r="I12817" s="41"/>
      <c r="J12817" s="41"/>
      <c r="K12817" s="37"/>
      <c r="L12817" s="37"/>
      <c r="M12817" s="37"/>
      <c r="N12817" s="37"/>
      <c r="O12817" s="38"/>
    </row>
    <row r="12818" spans="2:15" x14ac:dyDescent="0.4">
      <c r="B12818" s="63"/>
      <c r="C12818" s="37"/>
      <c r="D12818" s="37"/>
      <c r="E12818" s="37"/>
      <c r="F12818" s="37"/>
      <c r="G12818" s="38"/>
      <c r="H12818" s="37"/>
      <c r="I12818" s="41"/>
      <c r="J12818" s="41"/>
      <c r="K12818" s="37"/>
      <c r="L12818" s="37"/>
      <c r="M12818" s="37"/>
      <c r="N12818" s="37"/>
      <c r="O12818" s="38"/>
    </row>
    <row r="12819" spans="2:15" x14ac:dyDescent="0.4">
      <c r="B12819" s="63"/>
      <c r="C12819" s="37"/>
      <c r="D12819" s="37"/>
      <c r="E12819" s="37"/>
      <c r="F12819" s="37"/>
      <c r="G12819" s="38"/>
      <c r="H12819" s="37"/>
      <c r="I12819" s="41"/>
      <c r="J12819" s="41"/>
      <c r="K12819" s="37"/>
      <c r="L12819" s="37"/>
      <c r="M12819" s="37"/>
      <c r="N12819" s="37"/>
      <c r="O12819" s="38"/>
    </row>
    <row r="12820" spans="2:15" x14ac:dyDescent="0.4">
      <c r="B12820" s="63"/>
      <c r="C12820" s="37"/>
      <c r="D12820" s="37"/>
      <c r="E12820" s="37"/>
      <c r="F12820" s="37"/>
      <c r="G12820" s="38"/>
      <c r="H12820" s="37"/>
      <c r="I12820" s="41"/>
      <c r="J12820" s="41"/>
      <c r="K12820" s="37"/>
      <c r="L12820" s="37"/>
      <c r="M12820" s="37"/>
      <c r="N12820" s="37"/>
      <c r="O12820" s="38"/>
    </row>
    <row r="12821" spans="2:15" x14ac:dyDescent="0.4">
      <c r="B12821" s="63"/>
      <c r="C12821" s="37"/>
      <c r="D12821" s="37"/>
      <c r="E12821" s="37"/>
      <c r="F12821" s="37"/>
      <c r="G12821" s="38"/>
      <c r="H12821" s="37"/>
      <c r="I12821" s="41"/>
      <c r="J12821" s="41"/>
      <c r="K12821" s="37"/>
      <c r="L12821" s="37"/>
      <c r="M12821" s="37"/>
      <c r="N12821" s="37"/>
      <c r="O12821" s="38"/>
    </row>
    <row r="12822" spans="2:15" x14ac:dyDescent="0.4">
      <c r="B12822" s="63"/>
      <c r="C12822" s="37"/>
      <c r="D12822" s="37"/>
      <c r="E12822" s="37"/>
      <c r="F12822" s="37"/>
      <c r="G12822" s="38"/>
      <c r="H12822" s="37"/>
      <c r="I12822" s="41"/>
      <c r="J12822" s="41"/>
      <c r="K12822" s="37"/>
      <c r="L12822" s="37"/>
      <c r="M12822" s="37"/>
      <c r="N12822" s="37"/>
      <c r="O12822" s="38"/>
    </row>
    <row r="12823" spans="2:15" x14ac:dyDescent="0.4">
      <c r="B12823" s="63"/>
      <c r="C12823" s="37"/>
      <c r="D12823" s="37"/>
      <c r="E12823" s="37"/>
      <c r="F12823" s="37"/>
      <c r="G12823" s="38"/>
      <c r="H12823" s="37"/>
      <c r="I12823" s="41"/>
      <c r="J12823" s="41"/>
      <c r="K12823" s="37"/>
      <c r="L12823" s="37"/>
      <c r="M12823" s="37"/>
      <c r="N12823" s="37"/>
      <c r="O12823" s="38"/>
    </row>
    <row r="12824" spans="2:15" x14ac:dyDescent="0.4">
      <c r="B12824" s="63"/>
      <c r="C12824" s="37"/>
      <c r="D12824" s="37"/>
      <c r="E12824" s="37"/>
      <c r="F12824" s="37"/>
      <c r="G12824" s="38"/>
      <c r="H12824" s="37"/>
      <c r="I12824" s="41"/>
      <c r="J12824" s="41"/>
      <c r="K12824" s="37"/>
      <c r="L12824" s="37"/>
      <c r="M12824" s="37"/>
      <c r="N12824" s="37"/>
      <c r="O12824" s="38"/>
    </row>
    <row r="12825" spans="2:15" x14ac:dyDescent="0.4">
      <c r="B12825" s="63"/>
      <c r="C12825" s="37"/>
      <c r="D12825" s="37"/>
      <c r="E12825" s="37"/>
      <c r="F12825" s="37"/>
      <c r="G12825" s="38"/>
      <c r="H12825" s="37"/>
      <c r="I12825" s="41"/>
      <c r="J12825" s="41"/>
      <c r="K12825" s="37"/>
      <c r="L12825" s="37"/>
      <c r="M12825" s="37"/>
      <c r="N12825" s="37"/>
      <c r="O12825" s="38"/>
    </row>
    <row r="12826" spans="2:15" x14ac:dyDescent="0.4">
      <c r="B12826" s="63"/>
      <c r="C12826" s="37"/>
      <c r="D12826" s="37"/>
      <c r="E12826" s="37"/>
      <c r="F12826" s="37"/>
      <c r="G12826" s="38"/>
      <c r="H12826" s="37"/>
      <c r="I12826" s="41"/>
      <c r="J12826" s="41"/>
      <c r="K12826" s="37"/>
      <c r="L12826" s="37"/>
      <c r="M12826" s="37"/>
      <c r="N12826" s="37"/>
      <c r="O12826" s="38"/>
    </row>
    <row r="12827" spans="2:15" x14ac:dyDescent="0.4">
      <c r="B12827" s="63"/>
      <c r="C12827" s="37"/>
      <c r="D12827" s="37"/>
      <c r="E12827" s="37"/>
      <c r="F12827" s="37"/>
      <c r="G12827" s="38"/>
      <c r="H12827" s="37"/>
      <c r="I12827" s="41"/>
      <c r="J12827" s="41"/>
      <c r="K12827" s="37"/>
      <c r="L12827" s="37"/>
      <c r="M12827" s="37"/>
      <c r="N12827" s="37"/>
      <c r="O12827" s="38"/>
    </row>
    <row r="12828" spans="2:15" x14ac:dyDescent="0.4">
      <c r="B12828" s="63"/>
      <c r="C12828" s="37"/>
      <c r="D12828" s="37"/>
      <c r="E12828" s="37"/>
      <c r="F12828" s="37"/>
      <c r="G12828" s="38"/>
      <c r="H12828" s="37"/>
      <c r="I12828" s="41"/>
      <c r="J12828" s="41"/>
      <c r="K12828" s="37"/>
      <c r="L12828" s="37"/>
      <c r="M12828" s="37"/>
      <c r="N12828" s="37"/>
      <c r="O12828" s="38"/>
    </row>
    <row r="12829" spans="2:15" x14ac:dyDescent="0.4">
      <c r="B12829" s="63"/>
      <c r="C12829" s="37"/>
      <c r="D12829" s="37"/>
      <c r="E12829" s="37"/>
      <c r="F12829" s="37"/>
      <c r="G12829" s="38"/>
      <c r="H12829" s="37"/>
      <c r="I12829" s="41"/>
      <c r="J12829" s="41"/>
      <c r="K12829" s="37"/>
      <c r="L12829" s="37"/>
      <c r="M12829" s="37"/>
      <c r="N12829" s="37"/>
      <c r="O12829" s="38"/>
    </row>
    <row r="12830" spans="2:15" x14ac:dyDescent="0.4">
      <c r="B12830" s="63"/>
      <c r="C12830" s="37"/>
      <c r="D12830" s="37"/>
      <c r="E12830" s="37"/>
      <c r="F12830" s="37"/>
      <c r="G12830" s="38"/>
      <c r="H12830" s="37"/>
      <c r="I12830" s="41"/>
      <c r="J12830" s="41"/>
      <c r="K12830" s="37"/>
      <c r="L12830" s="37"/>
      <c r="M12830" s="37"/>
      <c r="N12830" s="37"/>
      <c r="O12830" s="38"/>
    </row>
    <row r="12831" spans="2:15" x14ac:dyDescent="0.4">
      <c r="B12831" s="63"/>
      <c r="C12831" s="37"/>
      <c r="D12831" s="37"/>
      <c r="E12831" s="37"/>
      <c r="F12831" s="37"/>
      <c r="G12831" s="38"/>
      <c r="H12831" s="37"/>
      <c r="I12831" s="41"/>
      <c r="J12831" s="41"/>
      <c r="K12831" s="37"/>
      <c r="L12831" s="37"/>
      <c r="M12831" s="37"/>
      <c r="N12831" s="37"/>
      <c r="O12831" s="38"/>
    </row>
    <row r="12832" spans="2:15" x14ac:dyDescent="0.4">
      <c r="B12832" s="63"/>
      <c r="C12832" s="37"/>
      <c r="D12832" s="37"/>
      <c r="E12832" s="37"/>
      <c r="F12832" s="37"/>
      <c r="G12832" s="38"/>
      <c r="H12832" s="37"/>
      <c r="I12832" s="41"/>
      <c r="J12832" s="41"/>
      <c r="K12832" s="37"/>
      <c r="L12832" s="37"/>
      <c r="M12832" s="37"/>
      <c r="N12832" s="37"/>
      <c r="O12832" s="38"/>
    </row>
    <row r="12833" spans="2:15" x14ac:dyDescent="0.4">
      <c r="B12833" s="63"/>
      <c r="C12833" s="37"/>
      <c r="D12833" s="37"/>
      <c r="E12833" s="37"/>
      <c r="F12833" s="37"/>
      <c r="G12833" s="38"/>
      <c r="H12833" s="37"/>
      <c r="I12833" s="41"/>
      <c r="J12833" s="41"/>
      <c r="K12833" s="37"/>
      <c r="L12833" s="37"/>
      <c r="M12833" s="37"/>
      <c r="N12833" s="37"/>
      <c r="O12833" s="38"/>
    </row>
    <row r="12834" spans="2:15" x14ac:dyDescent="0.4">
      <c r="B12834" s="63"/>
      <c r="C12834" s="37"/>
      <c r="D12834" s="37"/>
      <c r="E12834" s="37"/>
      <c r="F12834" s="37"/>
      <c r="G12834" s="38"/>
      <c r="H12834" s="37"/>
      <c r="I12834" s="41"/>
      <c r="J12834" s="41"/>
      <c r="K12834" s="37"/>
      <c r="L12834" s="37"/>
      <c r="M12834" s="37"/>
      <c r="N12834" s="37"/>
      <c r="O12834" s="38"/>
    </row>
    <row r="12835" spans="2:15" x14ac:dyDescent="0.4">
      <c r="B12835" s="63"/>
      <c r="C12835" s="37"/>
      <c r="D12835" s="37"/>
      <c r="E12835" s="37"/>
      <c r="F12835" s="37"/>
      <c r="G12835" s="38"/>
      <c r="H12835" s="37"/>
      <c r="I12835" s="41"/>
      <c r="J12835" s="41"/>
      <c r="K12835" s="37"/>
      <c r="L12835" s="37"/>
      <c r="M12835" s="37"/>
      <c r="N12835" s="37"/>
      <c r="O12835" s="38"/>
    </row>
    <row r="12836" spans="2:15" x14ac:dyDescent="0.4">
      <c r="B12836" s="63"/>
      <c r="C12836" s="37"/>
      <c r="D12836" s="37"/>
      <c r="E12836" s="37"/>
      <c r="F12836" s="37"/>
      <c r="G12836" s="38"/>
      <c r="H12836" s="37"/>
      <c r="I12836" s="41"/>
      <c r="J12836" s="41"/>
      <c r="K12836" s="37"/>
      <c r="L12836" s="37"/>
      <c r="M12836" s="37"/>
      <c r="N12836" s="37"/>
      <c r="O12836" s="38"/>
    </row>
    <row r="12837" spans="2:15" x14ac:dyDescent="0.4">
      <c r="B12837" s="63"/>
      <c r="C12837" s="37"/>
      <c r="D12837" s="37"/>
      <c r="E12837" s="37"/>
      <c r="F12837" s="37"/>
      <c r="G12837" s="38"/>
      <c r="H12837" s="37"/>
      <c r="I12837" s="41"/>
      <c r="J12837" s="41"/>
      <c r="K12837" s="37"/>
      <c r="L12837" s="37"/>
      <c r="M12837" s="37"/>
      <c r="N12837" s="37"/>
      <c r="O12837" s="38"/>
    </row>
    <row r="12838" spans="2:15" x14ac:dyDescent="0.4">
      <c r="B12838" s="63"/>
      <c r="C12838" s="37"/>
      <c r="D12838" s="37"/>
      <c r="E12838" s="37"/>
      <c r="F12838" s="37"/>
      <c r="G12838" s="38"/>
      <c r="H12838" s="37"/>
      <c r="I12838" s="41"/>
      <c r="J12838" s="41"/>
      <c r="K12838" s="37"/>
      <c r="L12838" s="37"/>
      <c r="M12838" s="37"/>
      <c r="N12838" s="37"/>
      <c r="O12838" s="38"/>
    </row>
    <row r="12839" spans="2:15" x14ac:dyDescent="0.4">
      <c r="B12839" s="63"/>
      <c r="C12839" s="37"/>
      <c r="D12839" s="37"/>
      <c r="E12839" s="37"/>
      <c r="F12839" s="37"/>
      <c r="G12839" s="38"/>
      <c r="H12839" s="37"/>
      <c r="I12839" s="41"/>
      <c r="J12839" s="41"/>
      <c r="K12839" s="37"/>
      <c r="L12839" s="37"/>
      <c r="M12839" s="37"/>
      <c r="N12839" s="37"/>
      <c r="O12839" s="38"/>
    </row>
    <row r="12840" spans="2:15" x14ac:dyDescent="0.4">
      <c r="B12840" s="63"/>
      <c r="C12840" s="37"/>
      <c r="D12840" s="37"/>
      <c r="E12840" s="37"/>
      <c r="F12840" s="37"/>
      <c r="G12840" s="38"/>
      <c r="H12840" s="37"/>
      <c r="I12840" s="41"/>
      <c r="J12840" s="41"/>
      <c r="K12840" s="37"/>
      <c r="L12840" s="37"/>
      <c r="M12840" s="37"/>
      <c r="N12840" s="37"/>
      <c r="O12840" s="38"/>
    </row>
    <row r="12841" spans="2:15" x14ac:dyDescent="0.4">
      <c r="B12841" s="63"/>
      <c r="C12841" s="37"/>
      <c r="D12841" s="37"/>
      <c r="E12841" s="37"/>
      <c r="F12841" s="37"/>
      <c r="G12841" s="38"/>
      <c r="H12841" s="37"/>
      <c r="I12841" s="41"/>
      <c r="J12841" s="41"/>
      <c r="K12841" s="37"/>
      <c r="L12841" s="37"/>
      <c r="M12841" s="37"/>
      <c r="N12841" s="37"/>
      <c r="O12841" s="38"/>
    </row>
    <row r="12842" spans="2:15" x14ac:dyDescent="0.4">
      <c r="B12842" s="63"/>
      <c r="C12842" s="37"/>
      <c r="D12842" s="37"/>
      <c r="E12842" s="37"/>
      <c r="F12842" s="37"/>
      <c r="G12842" s="38"/>
      <c r="H12842" s="37"/>
      <c r="I12842" s="41"/>
      <c r="J12842" s="41"/>
      <c r="K12842" s="37"/>
      <c r="L12842" s="37"/>
      <c r="M12842" s="37"/>
      <c r="N12842" s="37"/>
      <c r="O12842" s="38"/>
    </row>
    <row r="12843" spans="2:15" x14ac:dyDescent="0.4">
      <c r="B12843" s="63"/>
      <c r="C12843" s="37"/>
      <c r="D12843" s="37"/>
      <c r="E12843" s="37"/>
      <c r="F12843" s="37"/>
      <c r="G12843" s="38"/>
      <c r="H12843" s="37"/>
      <c r="I12843" s="41"/>
      <c r="J12843" s="41"/>
      <c r="K12843" s="37"/>
      <c r="L12843" s="37"/>
      <c r="M12843" s="37"/>
      <c r="N12843" s="37"/>
      <c r="O12843" s="38"/>
    </row>
    <row r="12844" spans="2:15" x14ac:dyDescent="0.4">
      <c r="B12844" s="63"/>
      <c r="C12844" s="37"/>
      <c r="D12844" s="37"/>
      <c r="E12844" s="37"/>
      <c r="F12844" s="37"/>
      <c r="G12844" s="38"/>
      <c r="H12844" s="37"/>
      <c r="I12844" s="41"/>
      <c r="J12844" s="41"/>
      <c r="K12844" s="37"/>
      <c r="L12844" s="37"/>
      <c r="M12844" s="37"/>
      <c r="N12844" s="37"/>
      <c r="O12844" s="38"/>
    </row>
    <row r="12845" spans="2:15" x14ac:dyDescent="0.4">
      <c r="B12845" s="63"/>
      <c r="C12845" s="37"/>
      <c r="D12845" s="37"/>
      <c r="E12845" s="37"/>
      <c r="F12845" s="37"/>
      <c r="G12845" s="38"/>
      <c r="H12845" s="37"/>
      <c r="I12845" s="41"/>
      <c r="J12845" s="41"/>
      <c r="K12845" s="37"/>
      <c r="L12845" s="37"/>
      <c r="M12845" s="37"/>
      <c r="N12845" s="37"/>
      <c r="O12845" s="38"/>
    </row>
    <row r="12846" spans="2:15" x14ac:dyDescent="0.4">
      <c r="B12846" s="63"/>
      <c r="C12846" s="37"/>
      <c r="D12846" s="37"/>
      <c r="E12846" s="37"/>
      <c r="F12846" s="37"/>
      <c r="G12846" s="38"/>
      <c r="H12846" s="37"/>
      <c r="I12846" s="41"/>
      <c r="J12846" s="41"/>
      <c r="K12846" s="37"/>
      <c r="L12846" s="37"/>
      <c r="M12846" s="37"/>
      <c r="N12846" s="37"/>
      <c r="O12846" s="38"/>
    </row>
    <row r="12847" spans="2:15" x14ac:dyDescent="0.4">
      <c r="B12847" s="63"/>
      <c r="C12847" s="37"/>
      <c r="D12847" s="37"/>
      <c r="E12847" s="37"/>
      <c r="F12847" s="37"/>
      <c r="G12847" s="38"/>
      <c r="H12847" s="37"/>
      <c r="I12847" s="41"/>
      <c r="J12847" s="41"/>
      <c r="K12847" s="37"/>
      <c r="L12847" s="37"/>
      <c r="M12847" s="37"/>
      <c r="N12847" s="37"/>
      <c r="O12847" s="38"/>
    </row>
    <row r="12848" spans="2:15" x14ac:dyDescent="0.4">
      <c r="B12848" s="63"/>
      <c r="C12848" s="37"/>
      <c r="D12848" s="37"/>
      <c r="E12848" s="37"/>
      <c r="F12848" s="37"/>
      <c r="G12848" s="38"/>
      <c r="H12848" s="37"/>
      <c r="I12848" s="41"/>
      <c r="J12848" s="41"/>
      <c r="K12848" s="37"/>
      <c r="L12848" s="37"/>
      <c r="M12848" s="37"/>
      <c r="N12848" s="37"/>
      <c r="O12848" s="38"/>
    </row>
    <row r="12849" spans="2:15" x14ac:dyDescent="0.4">
      <c r="B12849" s="63"/>
      <c r="C12849" s="37"/>
      <c r="D12849" s="37"/>
      <c r="E12849" s="37"/>
      <c r="F12849" s="37"/>
      <c r="G12849" s="38"/>
      <c r="H12849" s="37"/>
      <c r="I12849" s="41"/>
      <c r="J12849" s="41"/>
      <c r="K12849" s="37"/>
      <c r="L12849" s="37"/>
      <c r="M12849" s="37"/>
      <c r="N12849" s="37"/>
      <c r="O12849" s="38"/>
    </row>
    <row r="12850" spans="2:15" x14ac:dyDescent="0.4">
      <c r="B12850" s="63"/>
      <c r="C12850" s="37"/>
      <c r="D12850" s="37"/>
      <c r="E12850" s="37"/>
      <c r="F12850" s="37"/>
      <c r="G12850" s="38"/>
      <c r="H12850" s="37"/>
      <c r="I12850" s="41"/>
      <c r="J12850" s="41"/>
      <c r="K12850" s="37"/>
      <c r="L12850" s="37"/>
      <c r="M12850" s="37"/>
      <c r="N12850" s="37"/>
      <c r="O12850" s="38"/>
    </row>
    <row r="12851" spans="2:15" x14ac:dyDescent="0.4">
      <c r="B12851" s="63"/>
      <c r="C12851" s="37"/>
      <c r="D12851" s="37"/>
      <c r="E12851" s="37"/>
      <c r="F12851" s="37"/>
      <c r="G12851" s="38"/>
      <c r="H12851" s="37"/>
      <c r="I12851" s="41"/>
      <c r="J12851" s="41"/>
      <c r="K12851" s="37"/>
      <c r="L12851" s="37"/>
      <c r="M12851" s="37"/>
      <c r="N12851" s="37"/>
      <c r="O12851" s="38"/>
    </row>
    <row r="12852" spans="2:15" x14ac:dyDescent="0.4">
      <c r="B12852" s="63"/>
      <c r="C12852" s="37"/>
      <c r="D12852" s="37"/>
      <c r="E12852" s="37"/>
      <c r="F12852" s="37"/>
      <c r="G12852" s="38"/>
      <c r="H12852" s="37"/>
      <c r="I12852" s="41"/>
      <c r="J12852" s="41"/>
      <c r="K12852" s="37"/>
      <c r="L12852" s="37"/>
      <c r="M12852" s="37"/>
      <c r="N12852" s="37"/>
      <c r="O12852" s="38"/>
    </row>
    <row r="12853" spans="2:15" x14ac:dyDescent="0.4">
      <c r="B12853" s="63"/>
      <c r="C12853" s="37"/>
      <c r="D12853" s="37"/>
      <c r="E12853" s="37"/>
      <c r="F12853" s="37"/>
      <c r="G12853" s="38"/>
      <c r="H12853" s="37"/>
      <c r="I12853" s="41"/>
      <c r="J12853" s="41"/>
      <c r="K12853" s="37"/>
      <c r="L12853" s="37"/>
      <c r="M12853" s="37"/>
      <c r="N12853" s="37"/>
      <c r="O12853" s="38"/>
    </row>
    <row r="12854" spans="2:15" x14ac:dyDescent="0.4">
      <c r="B12854" s="63"/>
      <c r="C12854" s="37"/>
      <c r="D12854" s="37"/>
      <c r="E12854" s="37"/>
      <c r="F12854" s="37"/>
      <c r="G12854" s="38"/>
      <c r="H12854" s="37"/>
      <c r="I12854" s="41"/>
      <c r="J12854" s="41"/>
      <c r="K12854" s="37"/>
      <c r="L12854" s="37"/>
      <c r="M12854" s="37"/>
      <c r="N12854" s="37"/>
      <c r="O12854" s="38"/>
    </row>
    <row r="12855" spans="2:15" x14ac:dyDescent="0.4">
      <c r="B12855" s="63"/>
      <c r="C12855" s="37"/>
      <c r="D12855" s="37"/>
      <c r="E12855" s="37"/>
      <c r="F12855" s="37"/>
      <c r="G12855" s="38"/>
      <c r="H12855" s="37"/>
      <c r="I12855" s="41"/>
      <c r="J12855" s="41"/>
      <c r="K12855" s="37"/>
      <c r="L12855" s="37"/>
      <c r="M12855" s="37"/>
      <c r="N12855" s="37"/>
      <c r="O12855" s="38"/>
    </row>
    <row r="12856" spans="2:15" x14ac:dyDescent="0.4">
      <c r="B12856" s="63"/>
      <c r="C12856" s="37"/>
      <c r="D12856" s="37"/>
      <c r="E12856" s="37"/>
      <c r="F12856" s="37"/>
      <c r="G12856" s="38"/>
      <c r="H12856" s="37"/>
      <c r="I12856" s="41"/>
      <c r="J12856" s="41"/>
      <c r="K12856" s="37"/>
      <c r="L12856" s="37"/>
      <c r="M12856" s="37"/>
      <c r="N12856" s="37"/>
      <c r="O12856" s="38"/>
    </row>
    <row r="12857" spans="2:15" x14ac:dyDescent="0.4">
      <c r="B12857" s="63"/>
      <c r="C12857" s="37"/>
      <c r="D12857" s="37"/>
      <c r="E12857" s="37"/>
      <c r="F12857" s="37"/>
      <c r="G12857" s="38"/>
      <c r="H12857" s="37"/>
      <c r="I12857" s="41"/>
      <c r="J12857" s="41"/>
      <c r="K12857" s="37"/>
      <c r="L12857" s="37"/>
      <c r="M12857" s="37"/>
      <c r="N12857" s="37"/>
      <c r="O12857" s="38"/>
    </row>
    <row r="12858" spans="2:15" x14ac:dyDescent="0.4">
      <c r="B12858" s="63"/>
      <c r="C12858" s="37"/>
      <c r="D12858" s="37"/>
      <c r="E12858" s="37"/>
      <c r="F12858" s="37"/>
      <c r="G12858" s="38"/>
      <c r="H12858" s="37"/>
      <c r="I12858" s="41"/>
      <c r="J12858" s="41"/>
      <c r="K12858" s="37"/>
      <c r="L12858" s="37"/>
      <c r="M12858" s="37"/>
      <c r="N12858" s="37"/>
      <c r="O12858" s="38"/>
    </row>
    <row r="12859" spans="2:15" x14ac:dyDescent="0.4">
      <c r="B12859" s="63"/>
      <c r="C12859" s="37"/>
      <c r="D12859" s="37"/>
      <c r="E12859" s="37"/>
      <c r="F12859" s="37"/>
      <c r="G12859" s="38"/>
      <c r="H12859" s="37"/>
      <c r="I12859" s="41"/>
      <c r="J12859" s="41"/>
      <c r="K12859" s="37"/>
      <c r="L12859" s="37"/>
      <c r="M12859" s="37"/>
      <c r="N12859" s="37"/>
      <c r="O12859" s="38"/>
    </row>
    <row r="12860" spans="2:15" x14ac:dyDescent="0.4">
      <c r="B12860" s="63"/>
      <c r="C12860" s="37"/>
      <c r="D12860" s="37"/>
      <c r="E12860" s="37"/>
      <c r="F12860" s="37"/>
      <c r="G12860" s="38"/>
      <c r="H12860" s="37"/>
      <c r="I12860" s="41"/>
      <c r="J12860" s="41"/>
      <c r="K12860" s="37"/>
      <c r="L12860" s="37"/>
      <c r="M12860" s="37"/>
      <c r="N12860" s="37"/>
      <c r="O12860" s="38"/>
    </row>
    <row r="12861" spans="2:15" x14ac:dyDescent="0.4">
      <c r="B12861" s="63"/>
      <c r="C12861" s="37"/>
      <c r="D12861" s="37"/>
      <c r="E12861" s="37"/>
      <c r="F12861" s="37"/>
      <c r="G12861" s="38"/>
      <c r="H12861" s="37"/>
      <c r="I12861" s="41"/>
      <c r="J12861" s="41"/>
      <c r="K12861" s="37"/>
      <c r="L12861" s="37"/>
      <c r="M12861" s="37"/>
      <c r="N12861" s="37"/>
      <c r="O12861" s="38"/>
    </row>
    <row r="12862" spans="2:15" x14ac:dyDescent="0.4">
      <c r="B12862" s="63"/>
      <c r="C12862" s="37"/>
      <c r="D12862" s="37"/>
      <c r="E12862" s="37"/>
      <c r="F12862" s="37"/>
      <c r="G12862" s="38"/>
      <c r="H12862" s="37"/>
      <c r="I12862" s="41"/>
      <c r="J12862" s="41"/>
      <c r="K12862" s="37"/>
      <c r="L12862" s="37"/>
      <c r="M12862" s="37"/>
      <c r="N12862" s="37"/>
      <c r="O12862" s="38"/>
    </row>
    <row r="12863" spans="2:15" x14ac:dyDescent="0.4">
      <c r="B12863" s="63"/>
      <c r="C12863" s="37"/>
      <c r="D12863" s="37"/>
      <c r="E12863" s="37"/>
      <c r="F12863" s="37"/>
      <c r="G12863" s="38"/>
      <c r="H12863" s="37"/>
      <c r="I12863" s="41"/>
      <c r="J12863" s="41"/>
      <c r="K12863" s="37"/>
      <c r="L12863" s="37"/>
      <c r="M12863" s="37"/>
      <c r="N12863" s="37"/>
      <c r="O12863" s="38"/>
    </row>
    <row r="12864" spans="2:15" x14ac:dyDescent="0.4">
      <c r="B12864" s="63"/>
      <c r="C12864" s="37"/>
      <c r="D12864" s="37"/>
      <c r="E12864" s="37"/>
      <c r="F12864" s="37"/>
      <c r="G12864" s="38"/>
      <c r="H12864" s="37"/>
      <c r="I12864" s="41"/>
      <c r="J12864" s="41"/>
      <c r="K12864" s="37"/>
      <c r="L12864" s="37"/>
      <c r="M12864" s="37"/>
      <c r="N12864" s="37"/>
      <c r="O12864" s="38"/>
    </row>
    <row r="12865" spans="2:15" x14ac:dyDescent="0.4">
      <c r="B12865" s="63"/>
      <c r="C12865" s="37"/>
      <c r="D12865" s="37"/>
      <c r="E12865" s="37"/>
      <c r="F12865" s="37"/>
      <c r="G12865" s="38"/>
      <c r="H12865" s="37"/>
      <c r="I12865" s="41"/>
      <c r="J12865" s="41"/>
      <c r="K12865" s="37"/>
      <c r="L12865" s="37"/>
      <c r="M12865" s="37"/>
      <c r="N12865" s="37"/>
      <c r="O12865" s="38"/>
    </row>
    <row r="12866" spans="2:15" x14ac:dyDescent="0.4">
      <c r="B12866" s="63"/>
      <c r="C12866" s="37"/>
      <c r="D12866" s="37"/>
      <c r="E12866" s="37"/>
      <c r="F12866" s="37"/>
      <c r="G12866" s="38"/>
      <c r="H12866" s="37"/>
      <c r="I12866" s="41"/>
      <c r="J12866" s="41"/>
      <c r="K12866" s="37"/>
      <c r="L12866" s="37"/>
      <c r="M12866" s="37"/>
      <c r="N12866" s="37"/>
      <c r="O12866" s="38"/>
    </row>
    <row r="12867" spans="2:15" x14ac:dyDescent="0.4">
      <c r="B12867" s="63"/>
      <c r="C12867" s="37"/>
      <c r="D12867" s="37"/>
      <c r="E12867" s="37"/>
      <c r="F12867" s="37"/>
      <c r="G12867" s="38"/>
      <c r="H12867" s="37"/>
      <c r="I12867" s="41"/>
      <c r="J12867" s="41"/>
      <c r="K12867" s="37"/>
      <c r="L12867" s="37"/>
      <c r="M12867" s="37"/>
      <c r="N12867" s="37"/>
      <c r="O12867" s="38"/>
    </row>
    <row r="12868" spans="2:15" x14ac:dyDescent="0.4">
      <c r="B12868" s="63"/>
      <c r="C12868" s="37"/>
      <c r="D12868" s="37"/>
      <c r="E12868" s="37"/>
      <c r="F12868" s="37"/>
      <c r="G12868" s="38"/>
      <c r="H12868" s="37"/>
      <c r="I12868" s="41"/>
      <c r="J12868" s="41"/>
      <c r="K12868" s="37"/>
      <c r="L12868" s="37"/>
      <c r="M12868" s="37"/>
      <c r="N12868" s="37"/>
      <c r="O12868" s="38"/>
    </row>
    <row r="12869" spans="2:15" x14ac:dyDescent="0.4">
      <c r="B12869" s="63"/>
      <c r="C12869" s="37"/>
      <c r="D12869" s="37"/>
      <c r="E12869" s="37"/>
      <c r="F12869" s="37"/>
      <c r="G12869" s="38"/>
      <c r="H12869" s="37"/>
      <c r="I12869" s="41"/>
      <c r="J12869" s="41"/>
      <c r="K12869" s="37"/>
      <c r="L12869" s="37"/>
      <c r="M12869" s="37"/>
      <c r="N12869" s="37"/>
      <c r="O12869" s="38"/>
    </row>
    <row r="12870" spans="2:15" x14ac:dyDescent="0.4">
      <c r="B12870" s="63"/>
      <c r="C12870" s="37"/>
      <c r="D12870" s="37"/>
      <c r="E12870" s="37"/>
      <c r="F12870" s="37"/>
      <c r="G12870" s="38"/>
      <c r="H12870" s="37"/>
      <c r="I12870" s="41"/>
      <c r="J12870" s="41"/>
      <c r="K12870" s="37"/>
      <c r="L12870" s="37"/>
      <c r="M12870" s="37"/>
      <c r="N12870" s="37"/>
      <c r="O12870" s="38"/>
    </row>
    <row r="12871" spans="2:15" x14ac:dyDescent="0.4">
      <c r="B12871" s="63"/>
      <c r="C12871" s="37"/>
      <c r="D12871" s="37"/>
      <c r="E12871" s="37"/>
      <c r="F12871" s="37"/>
      <c r="G12871" s="38"/>
      <c r="H12871" s="37"/>
      <c r="I12871" s="41"/>
      <c r="J12871" s="41"/>
      <c r="K12871" s="37"/>
      <c r="L12871" s="37"/>
      <c r="M12871" s="37"/>
      <c r="N12871" s="37"/>
      <c r="O12871" s="38"/>
    </row>
    <row r="12872" spans="2:15" x14ac:dyDescent="0.4">
      <c r="B12872" s="63"/>
      <c r="C12872" s="37"/>
      <c r="D12872" s="37"/>
      <c r="E12872" s="37"/>
      <c r="F12872" s="37"/>
      <c r="G12872" s="38"/>
      <c r="H12872" s="37"/>
      <c r="I12872" s="41"/>
      <c r="J12872" s="41"/>
      <c r="K12872" s="37"/>
      <c r="L12872" s="37"/>
      <c r="M12872" s="37"/>
      <c r="N12872" s="37"/>
      <c r="O12872" s="38"/>
    </row>
    <row r="12873" spans="2:15" x14ac:dyDescent="0.4">
      <c r="B12873" s="63"/>
      <c r="C12873" s="37"/>
      <c r="D12873" s="37"/>
      <c r="E12873" s="37"/>
      <c r="F12873" s="37"/>
      <c r="G12873" s="38"/>
      <c r="H12873" s="37"/>
      <c r="I12873" s="41"/>
      <c r="J12873" s="41"/>
      <c r="K12873" s="37"/>
      <c r="L12873" s="37"/>
      <c r="M12873" s="37"/>
      <c r="N12873" s="37"/>
      <c r="O12873" s="38"/>
    </row>
    <row r="12874" spans="2:15" x14ac:dyDescent="0.4">
      <c r="B12874" s="63"/>
      <c r="C12874" s="37"/>
      <c r="D12874" s="37"/>
      <c r="E12874" s="37"/>
      <c r="F12874" s="37"/>
      <c r="G12874" s="38"/>
      <c r="H12874" s="37"/>
      <c r="I12874" s="41"/>
      <c r="J12874" s="41"/>
      <c r="K12874" s="37"/>
      <c r="L12874" s="37"/>
      <c r="M12874" s="37"/>
      <c r="N12874" s="37"/>
      <c r="O12874" s="38"/>
    </row>
    <row r="12875" spans="2:15" x14ac:dyDescent="0.4">
      <c r="B12875" s="63"/>
      <c r="C12875" s="37"/>
      <c r="D12875" s="37"/>
      <c r="E12875" s="37"/>
      <c r="F12875" s="37"/>
      <c r="G12875" s="38"/>
      <c r="H12875" s="37"/>
      <c r="I12875" s="41"/>
      <c r="J12875" s="41"/>
      <c r="K12875" s="37"/>
      <c r="L12875" s="37"/>
      <c r="M12875" s="37"/>
      <c r="N12875" s="37"/>
      <c r="O12875" s="38"/>
    </row>
    <row r="12876" spans="2:15" x14ac:dyDescent="0.4">
      <c r="B12876" s="63"/>
      <c r="C12876" s="37"/>
      <c r="D12876" s="37"/>
      <c r="E12876" s="37"/>
      <c r="F12876" s="37"/>
      <c r="G12876" s="38"/>
      <c r="H12876" s="37"/>
      <c r="I12876" s="41"/>
      <c r="J12876" s="41"/>
      <c r="K12876" s="37"/>
      <c r="L12876" s="37"/>
      <c r="M12876" s="37"/>
      <c r="N12876" s="37"/>
      <c r="O12876" s="38"/>
    </row>
    <row r="12877" spans="2:15" x14ac:dyDescent="0.4">
      <c r="B12877" s="63"/>
      <c r="C12877" s="37"/>
      <c r="D12877" s="37"/>
      <c r="E12877" s="37"/>
      <c r="F12877" s="37"/>
      <c r="G12877" s="38"/>
      <c r="H12877" s="37"/>
      <c r="I12877" s="41"/>
      <c r="J12877" s="41"/>
      <c r="K12877" s="37"/>
      <c r="L12877" s="37"/>
      <c r="M12877" s="37"/>
      <c r="N12877" s="37"/>
      <c r="O12877" s="38"/>
    </row>
    <row r="12878" spans="2:15" x14ac:dyDescent="0.4">
      <c r="B12878" s="63"/>
      <c r="C12878" s="37"/>
      <c r="D12878" s="37"/>
      <c r="E12878" s="37"/>
      <c r="F12878" s="37"/>
      <c r="G12878" s="38"/>
      <c r="H12878" s="37"/>
      <c r="I12878" s="41"/>
      <c r="J12878" s="41"/>
      <c r="K12878" s="37"/>
      <c r="L12878" s="37"/>
      <c r="M12878" s="37"/>
      <c r="N12878" s="37"/>
      <c r="O12878" s="38"/>
    </row>
    <row r="12879" spans="2:15" x14ac:dyDescent="0.4">
      <c r="B12879" s="63"/>
      <c r="C12879" s="37"/>
      <c r="D12879" s="37"/>
      <c r="E12879" s="37"/>
      <c r="F12879" s="37"/>
      <c r="G12879" s="38"/>
      <c r="H12879" s="37"/>
      <c r="I12879" s="41"/>
      <c r="J12879" s="41"/>
      <c r="K12879" s="37"/>
      <c r="L12879" s="37"/>
      <c r="M12879" s="37"/>
      <c r="N12879" s="37"/>
      <c r="O12879" s="38"/>
    </row>
    <row r="12880" spans="2:15" x14ac:dyDescent="0.4">
      <c r="B12880" s="63"/>
      <c r="C12880" s="37"/>
      <c r="D12880" s="37"/>
      <c r="E12880" s="37"/>
      <c r="F12880" s="37"/>
      <c r="G12880" s="38"/>
      <c r="H12880" s="37"/>
      <c r="I12880" s="41"/>
      <c r="J12880" s="41"/>
      <c r="K12880" s="37"/>
      <c r="L12880" s="37"/>
      <c r="M12880" s="37"/>
      <c r="N12880" s="37"/>
      <c r="O12880" s="38"/>
    </row>
    <row r="12881" spans="2:15" x14ac:dyDescent="0.4">
      <c r="B12881" s="63"/>
      <c r="C12881" s="37"/>
      <c r="D12881" s="37"/>
      <c r="E12881" s="37"/>
      <c r="F12881" s="37"/>
      <c r="G12881" s="38"/>
      <c r="H12881" s="37"/>
      <c r="I12881" s="41"/>
      <c r="J12881" s="41"/>
      <c r="K12881" s="37"/>
      <c r="L12881" s="37"/>
      <c r="M12881" s="37"/>
      <c r="N12881" s="37"/>
      <c r="O12881" s="38"/>
    </row>
    <row r="12882" spans="2:15" x14ac:dyDescent="0.4">
      <c r="B12882" s="63"/>
      <c r="C12882" s="37"/>
      <c r="D12882" s="37"/>
      <c r="E12882" s="37"/>
      <c r="F12882" s="37"/>
      <c r="G12882" s="38"/>
      <c r="H12882" s="37"/>
      <c r="I12882" s="41"/>
      <c r="J12882" s="41"/>
      <c r="K12882" s="37"/>
      <c r="L12882" s="37"/>
      <c r="M12882" s="37"/>
      <c r="N12882" s="37"/>
      <c r="O12882" s="38"/>
    </row>
    <row r="12883" spans="2:15" x14ac:dyDescent="0.4">
      <c r="B12883" s="63"/>
      <c r="C12883" s="37"/>
      <c r="D12883" s="37"/>
      <c r="E12883" s="37"/>
      <c r="F12883" s="37"/>
      <c r="G12883" s="38"/>
      <c r="H12883" s="37"/>
      <c r="I12883" s="41"/>
      <c r="J12883" s="41"/>
      <c r="K12883" s="37"/>
      <c r="L12883" s="37"/>
      <c r="M12883" s="37"/>
      <c r="N12883" s="37"/>
      <c r="O12883" s="38"/>
    </row>
    <row r="12884" spans="2:15" x14ac:dyDescent="0.4">
      <c r="B12884" s="63"/>
      <c r="C12884" s="37"/>
      <c r="D12884" s="37"/>
      <c r="E12884" s="37"/>
      <c r="F12884" s="37"/>
      <c r="G12884" s="38"/>
      <c r="H12884" s="37"/>
      <c r="I12884" s="41"/>
      <c r="J12884" s="41"/>
      <c r="K12884" s="37"/>
      <c r="L12884" s="37"/>
      <c r="M12884" s="37"/>
      <c r="N12884" s="37"/>
      <c r="O12884" s="38"/>
    </row>
    <row r="12885" spans="2:15" x14ac:dyDescent="0.4">
      <c r="B12885" s="63"/>
      <c r="C12885" s="37"/>
      <c r="D12885" s="37"/>
      <c r="E12885" s="37"/>
      <c r="F12885" s="37"/>
      <c r="G12885" s="38"/>
      <c r="H12885" s="37"/>
      <c r="I12885" s="41"/>
      <c r="J12885" s="41"/>
      <c r="K12885" s="37"/>
      <c r="L12885" s="37"/>
      <c r="M12885" s="37"/>
      <c r="N12885" s="37"/>
      <c r="O12885" s="38"/>
    </row>
    <row r="12886" spans="2:15" x14ac:dyDescent="0.4">
      <c r="B12886" s="63"/>
      <c r="C12886" s="37"/>
      <c r="D12886" s="37"/>
      <c r="E12886" s="37"/>
      <c r="F12886" s="37"/>
      <c r="G12886" s="38"/>
      <c r="H12886" s="37"/>
      <c r="I12886" s="41"/>
      <c r="J12886" s="41"/>
      <c r="K12886" s="37"/>
      <c r="L12886" s="37"/>
      <c r="M12886" s="37"/>
      <c r="N12886" s="37"/>
      <c r="O12886" s="38"/>
    </row>
    <row r="12887" spans="2:15" x14ac:dyDescent="0.4">
      <c r="B12887" s="63"/>
      <c r="C12887" s="37"/>
      <c r="D12887" s="37"/>
      <c r="E12887" s="37"/>
      <c r="F12887" s="37"/>
      <c r="G12887" s="38"/>
      <c r="H12887" s="37"/>
      <c r="I12887" s="41"/>
      <c r="J12887" s="41"/>
      <c r="K12887" s="37"/>
      <c r="L12887" s="37"/>
      <c r="M12887" s="37"/>
      <c r="N12887" s="37"/>
      <c r="O12887" s="38"/>
    </row>
    <row r="12888" spans="2:15" x14ac:dyDescent="0.4">
      <c r="B12888" s="63"/>
      <c r="C12888" s="37"/>
      <c r="D12888" s="37"/>
      <c r="E12888" s="37"/>
      <c r="F12888" s="37"/>
      <c r="G12888" s="38"/>
      <c r="H12888" s="37"/>
      <c r="I12888" s="41"/>
      <c r="J12888" s="41"/>
      <c r="K12888" s="37"/>
      <c r="L12888" s="37"/>
      <c r="M12888" s="37"/>
      <c r="N12888" s="37"/>
      <c r="O12888" s="38"/>
    </row>
    <row r="12889" spans="2:15" x14ac:dyDescent="0.4">
      <c r="B12889" s="63"/>
      <c r="C12889" s="37"/>
      <c r="D12889" s="37"/>
      <c r="E12889" s="37"/>
      <c r="F12889" s="37"/>
      <c r="G12889" s="38"/>
      <c r="H12889" s="37"/>
      <c r="I12889" s="41"/>
      <c r="J12889" s="41"/>
      <c r="K12889" s="37"/>
      <c r="L12889" s="37"/>
      <c r="M12889" s="37"/>
      <c r="N12889" s="37"/>
      <c r="O12889" s="38"/>
    </row>
    <row r="12890" spans="2:15" x14ac:dyDescent="0.4">
      <c r="B12890" s="63"/>
      <c r="C12890" s="37"/>
      <c r="D12890" s="37"/>
      <c r="E12890" s="37"/>
      <c r="F12890" s="37"/>
      <c r="G12890" s="38"/>
      <c r="H12890" s="37"/>
      <c r="I12890" s="41"/>
      <c r="J12890" s="41"/>
      <c r="K12890" s="37"/>
      <c r="L12890" s="37"/>
      <c r="M12890" s="37"/>
      <c r="N12890" s="37"/>
      <c r="O12890" s="38"/>
    </row>
    <row r="12891" spans="2:15" x14ac:dyDescent="0.4">
      <c r="B12891" s="63"/>
      <c r="C12891" s="37"/>
      <c r="D12891" s="37"/>
      <c r="E12891" s="37"/>
      <c r="F12891" s="37"/>
      <c r="G12891" s="38"/>
      <c r="H12891" s="37"/>
      <c r="I12891" s="41"/>
      <c r="J12891" s="41"/>
      <c r="K12891" s="37"/>
      <c r="L12891" s="37"/>
      <c r="M12891" s="37"/>
      <c r="N12891" s="37"/>
      <c r="O12891" s="38"/>
    </row>
    <row r="12892" spans="2:15" x14ac:dyDescent="0.4">
      <c r="B12892" s="63"/>
      <c r="C12892" s="37"/>
      <c r="D12892" s="37"/>
      <c r="E12892" s="37"/>
      <c r="F12892" s="37"/>
      <c r="G12892" s="38"/>
      <c r="H12892" s="37"/>
      <c r="I12892" s="41"/>
      <c r="J12892" s="41"/>
      <c r="K12892" s="37"/>
      <c r="L12892" s="37"/>
      <c r="M12892" s="37"/>
      <c r="N12892" s="37"/>
      <c r="O12892" s="38"/>
    </row>
    <row r="12893" spans="2:15" x14ac:dyDescent="0.4">
      <c r="B12893" s="63"/>
      <c r="C12893" s="37"/>
      <c r="D12893" s="37"/>
      <c r="E12893" s="37"/>
      <c r="F12893" s="37"/>
      <c r="G12893" s="38"/>
      <c r="H12893" s="37"/>
      <c r="I12893" s="41"/>
      <c r="J12893" s="41"/>
      <c r="K12893" s="37"/>
      <c r="L12893" s="37"/>
      <c r="M12893" s="37"/>
      <c r="N12893" s="37"/>
      <c r="O12893" s="38"/>
    </row>
    <row r="12894" spans="2:15" x14ac:dyDescent="0.4">
      <c r="B12894" s="63"/>
      <c r="C12894" s="37"/>
      <c r="D12894" s="37"/>
      <c r="E12894" s="37"/>
      <c r="F12894" s="37"/>
      <c r="G12894" s="38"/>
      <c r="H12894" s="37"/>
      <c r="I12894" s="41"/>
      <c r="J12894" s="41"/>
      <c r="K12894" s="37"/>
      <c r="L12894" s="37"/>
      <c r="M12894" s="37"/>
      <c r="N12894" s="37"/>
      <c r="O12894" s="38"/>
    </row>
    <row r="12895" spans="2:15" x14ac:dyDescent="0.4">
      <c r="B12895" s="63"/>
      <c r="C12895" s="37"/>
      <c r="D12895" s="37"/>
      <c r="E12895" s="37"/>
      <c r="F12895" s="37"/>
      <c r="G12895" s="38"/>
      <c r="H12895" s="37"/>
      <c r="I12895" s="41"/>
      <c r="J12895" s="41"/>
      <c r="K12895" s="37"/>
      <c r="L12895" s="37"/>
      <c r="M12895" s="37"/>
      <c r="N12895" s="37"/>
      <c r="O12895" s="38"/>
    </row>
    <row r="12896" spans="2:15" x14ac:dyDescent="0.4">
      <c r="B12896" s="63"/>
      <c r="C12896" s="37"/>
      <c r="D12896" s="37"/>
      <c r="E12896" s="37"/>
      <c r="F12896" s="37"/>
      <c r="G12896" s="38"/>
      <c r="H12896" s="37"/>
      <c r="I12896" s="41"/>
      <c r="J12896" s="41"/>
      <c r="K12896" s="37"/>
      <c r="L12896" s="37"/>
      <c r="M12896" s="37"/>
      <c r="N12896" s="37"/>
      <c r="O12896" s="38"/>
    </row>
    <row r="12897" spans="2:15" x14ac:dyDescent="0.4">
      <c r="B12897" s="63"/>
      <c r="C12897" s="37"/>
      <c r="D12897" s="37"/>
      <c r="E12897" s="37"/>
      <c r="F12897" s="37"/>
      <c r="G12897" s="38"/>
      <c r="H12897" s="37"/>
      <c r="I12897" s="41"/>
      <c r="J12897" s="41"/>
      <c r="K12897" s="37"/>
      <c r="L12897" s="37"/>
      <c r="M12897" s="37"/>
      <c r="N12897" s="37"/>
      <c r="O12897" s="38"/>
    </row>
    <row r="12898" spans="2:15" x14ac:dyDescent="0.4">
      <c r="B12898" s="63"/>
      <c r="C12898" s="37"/>
      <c r="D12898" s="37"/>
      <c r="E12898" s="37"/>
      <c r="F12898" s="37"/>
      <c r="G12898" s="38"/>
      <c r="H12898" s="37"/>
      <c r="I12898" s="41"/>
      <c r="J12898" s="41"/>
      <c r="K12898" s="37"/>
      <c r="L12898" s="37"/>
      <c r="M12898" s="37"/>
      <c r="N12898" s="37"/>
      <c r="O12898" s="38"/>
    </row>
    <row r="12899" spans="2:15" x14ac:dyDescent="0.4">
      <c r="B12899" s="63"/>
      <c r="C12899" s="37"/>
      <c r="D12899" s="37"/>
      <c r="E12899" s="37"/>
      <c r="F12899" s="37"/>
      <c r="G12899" s="38"/>
      <c r="H12899" s="37"/>
      <c r="I12899" s="41"/>
      <c r="J12899" s="41"/>
      <c r="K12899" s="37"/>
      <c r="L12899" s="37"/>
      <c r="M12899" s="37"/>
      <c r="N12899" s="37"/>
      <c r="O12899" s="38"/>
    </row>
    <row r="12900" spans="2:15" x14ac:dyDescent="0.4">
      <c r="B12900" s="63"/>
      <c r="C12900" s="37"/>
      <c r="D12900" s="37"/>
      <c r="E12900" s="37"/>
      <c r="F12900" s="37"/>
      <c r="G12900" s="38"/>
      <c r="H12900" s="37"/>
      <c r="I12900" s="41"/>
      <c r="J12900" s="41"/>
      <c r="K12900" s="37"/>
      <c r="L12900" s="37"/>
      <c r="M12900" s="37"/>
      <c r="N12900" s="37"/>
      <c r="O12900" s="38"/>
    </row>
    <row r="12901" spans="2:15" x14ac:dyDescent="0.4">
      <c r="B12901" s="63"/>
      <c r="C12901" s="37"/>
      <c r="D12901" s="37"/>
      <c r="E12901" s="37"/>
      <c r="F12901" s="37"/>
      <c r="G12901" s="38"/>
      <c r="H12901" s="37"/>
      <c r="I12901" s="41"/>
      <c r="J12901" s="41"/>
      <c r="K12901" s="37"/>
      <c r="L12901" s="37"/>
      <c r="M12901" s="37"/>
      <c r="N12901" s="37"/>
      <c r="O12901" s="38"/>
    </row>
    <row r="12902" spans="2:15" x14ac:dyDescent="0.4">
      <c r="B12902" s="63"/>
      <c r="C12902" s="37"/>
      <c r="D12902" s="37"/>
      <c r="E12902" s="37"/>
      <c r="F12902" s="37"/>
      <c r="G12902" s="38"/>
      <c r="H12902" s="37"/>
      <c r="I12902" s="41"/>
      <c r="J12902" s="41"/>
      <c r="K12902" s="37"/>
      <c r="L12902" s="37"/>
      <c r="M12902" s="37"/>
      <c r="N12902" s="37"/>
      <c r="O12902" s="38"/>
    </row>
    <row r="12903" spans="2:15" x14ac:dyDescent="0.4">
      <c r="B12903" s="63"/>
      <c r="C12903" s="37"/>
      <c r="D12903" s="37"/>
      <c r="E12903" s="37"/>
      <c r="F12903" s="37"/>
      <c r="G12903" s="38"/>
      <c r="H12903" s="37"/>
      <c r="I12903" s="41"/>
      <c r="J12903" s="41"/>
      <c r="K12903" s="37"/>
      <c r="L12903" s="37"/>
      <c r="M12903" s="37"/>
      <c r="N12903" s="37"/>
      <c r="O12903" s="38"/>
    </row>
    <row r="12904" spans="2:15" x14ac:dyDescent="0.4">
      <c r="B12904" s="63"/>
      <c r="C12904" s="37"/>
      <c r="D12904" s="37"/>
      <c r="E12904" s="37"/>
      <c r="F12904" s="37"/>
      <c r="G12904" s="38"/>
      <c r="H12904" s="37"/>
      <c r="I12904" s="41"/>
      <c r="J12904" s="41"/>
      <c r="K12904" s="37"/>
      <c r="L12904" s="37"/>
      <c r="M12904" s="37"/>
      <c r="N12904" s="37"/>
      <c r="O12904" s="38"/>
    </row>
    <row r="12905" spans="2:15" x14ac:dyDescent="0.4">
      <c r="B12905" s="63"/>
      <c r="C12905" s="37"/>
      <c r="D12905" s="37"/>
      <c r="E12905" s="37"/>
      <c r="F12905" s="37"/>
      <c r="G12905" s="38"/>
      <c r="H12905" s="37"/>
      <c r="I12905" s="41"/>
      <c r="J12905" s="41"/>
      <c r="K12905" s="37"/>
      <c r="L12905" s="37"/>
      <c r="M12905" s="37"/>
      <c r="N12905" s="37"/>
      <c r="O12905" s="38"/>
    </row>
    <row r="12906" spans="2:15" x14ac:dyDescent="0.4">
      <c r="B12906" s="63"/>
      <c r="C12906" s="37"/>
      <c r="D12906" s="37"/>
      <c r="E12906" s="37"/>
      <c r="F12906" s="37"/>
      <c r="G12906" s="38"/>
      <c r="H12906" s="37"/>
      <c r="I12906" s="41"/>
      <c r="J12906" s="41"/>
      <c r="K12906" s="37"/>
      <c r="L12906" s="37"/>
      <c r="M12906" s="37"/>
      <c r="N12906" s="37"/>
      <c r="O12906" s="38"/>
    </row>
    <row r="12907" spans="2:15" x14ac:dyDescent="0.4">
      <c r="B12907" s="63"/>
      <c r="C12907" s="37"/>
      <c r="D12907" s="37"/>
      <c r="E12907" s="37"/>
      <c r="F12907" s="37"/>
      <c r="G12907" s="38"/>
      <c r="H12907" s="37"/>
      <c r="I12907" s="41"/>
      <c r="J12907" s="41"/>
      <c r="K12907" s="37"/>
      <c r="L12907" s="37"/>
      <c r="M12907" s="37"/>
      <c r="N12907" s="37"/>
      <c r="O12907" s="38"/>
    </row>
    <row r="12908" spans="2:15" x14ac:dyDescent="0.4">
      <c r="B12908" s="63"/>
      <c r="C12908" s="37"/>
      <c r="D12908" s="37"/>
      <c r="E12908" s="37"/>
      <c r="F12908" s="37"/>
      <c r="G12908" s="38"/>
      <c r="H12908" s="37"/>
      <c r="I12908" s="41"/>
      <c r="J12908" s="41"/>
      <c r="K12908" s="37"/>
      <c r="L12908" s="37"/>
      <c r="M12908" s="37"/>
      <c r="N12908" s="37"/>
      <c r="O12908" s="38"/>
    </row>
    <row r="12909" spans="2:15" x14ac:dyDescent="0.4">
      <c r="B12909" s="63"/>
      <c r="C12909" s="37"/>
      <c r="D12909" s="37"/>
      <c r="E12909" s="37"/>
      <c r="F12909" s="37"/>
      <c r="G12909" s="38"/>
      <c r="H12909" s="37"/>
      <c r="I12909" s="41"/>
      <c r="J12909" s="41"/>
      <c r="K12909" s="37"/>
      <c r="L12909" s="37"/>
      <c r="M12909" s="37"/>
      <c r="N12909" s="37"/>
      <c r="O12909" s="38"/>
    </row>
    <row r="12910" spans="2:15" x14ac:dyDescent="0.4">
      <c r="B12910" s="63"/>
      <c r="C12910" s="37"/>
      <c r="D12910" s="37"/>
      <c r="E12910" s="37"/>
      <c r="F12910" s="37"/>
      <c r="G12910" s="38"/>
      <c r="H12910" s="37"/>
      <c r="I12910" s="41"/>
      <c r="J12910" s="41"/>
      <c r="K12910" s="37"/>
      <c r="L12910" s="37"/>
      <c r="M12910" s="37"/>
      <c r="N12910" s="37"/>
      <c r="O12910" s="38"/>
    </row>
    <row r="12911" spans="2:15" x14ac:dyDescent="0.4">
      <c r="B12911" s="63"/>
      <c r="C12911" s="37"/>
      <c r="D12911" s="37"/>
      <c r="E12911" s="37"/>
      <c r="F12911" s="37"/>
      <c r="G12911" s="38"/>
      <c r="H12911" s="37"/>
      <c r="I12911" s="41"/>
      <c r="J12911" s="41"/>
      <c r="K12911" s="37"/>
      <c r="L12911" s="37"/>
      <c r="M12911" s="37"/>
      <c r="N12911" s="37"/>
      <c r="O12911" s="38"/>
    </row>
    <row r="12912" spans="2:15" x14ac:dyDescent="0.4">
      <c r="B12912" s="63"/>
      <c r="C12912" s="37"/>
      <c r="D12912" s="37"/>
      <c r="E12912" s="37"/>
      <c r="F12912" s="37"/>
      <c r="G12912" s="38"/>
      <c r="H12912" s="37"/>
      <c r="I12912" s="41"/>
      <c r="J12912" s="41"/>
      <c r="K12912" s="37"/>
      <c r="L12912" s="37"/>
      <c r="M12912" s="37"/>
      <c r="N12912" s="37"/>
      <c r="O12912" s="38"/>
    </row>
    <row r="12913" spans="2:15" x14ac:dyDescent="0.4">
      <c r="B12913" s="63"/>
      <c r="C12913" s="37"/>
      <c r="D12913" s="37"/>
      <c r="E12913" s="37"/>
      <c r="F12913" s="37"/>
      <c r="G12913" s="38"/>
      <c r="H12913" s="37"/>
      <c r="I12913" s="41"/>
      <c r="J12913" s="41"/>
      <c r="K12913" s="37"/>
      <c r="L12913" s="37"/>
      <c r="M12913" s="37"/>
      <c r="N12913" s="37"/>
      <c r="O12913" s="38"/>
    </row>
    <row r="12914" spans="2:15" x14ac:dyDescent="0.4">
      <c r="B12914" s="63"/>
      <c r="C12914" s="37"/>
      <c r="D12914" s="37"/>
      <c r="E12914" s="37"/>
      <c r="F12914" s="37"/>
      <c r="G12914" s="38"/>
      <c r="H12914" s="37"/>
      <c r="I12914" s="41"/>
      <c r="J12914" s="41"/>
      <c r="K12914" s="37"/>
      <c r="L12914" s="37"/>
      <c r="M12914" s="37"/>
      <c r="N12914" s="37"/>
      <c r="O12914" s="38"/>
    </row>
    <row r="12915" spans="2:15" x14ac:dyDescent="0.4">
      <c r="B12915" s="63"/>
      <c r="C12915" s="37"/>
      <c r="D12915" s="37"/>
      <c r="E12915" s="37"/>
      <c r="F12915" s="37"/>
      <c r="G12915" s="38"/>
      <c r="H12915" s="37"/>
      <c r="I12915" s="41"/>
      <c r="J12915" s="41"/>
      <c r="K12915" s="37"/>
      <c r="L12915" s="37"/>
      <c r="M12915" s="37"/>
      <c r="N12915" s="37"/>
      <c r="O12915" s="38"/>
    </row>
    <row r="12916" spans="2:15" x14ac:dyDescent="0.4">
      <c r="B12916" s="63"/>
      <c r="C12916" s="37"/>
      <c r="D12916" s="37"/>
      <c r="E12916" s="37"/>
      <c r="F12916" s="37"/>
      <c r="G12916" s="38"/>
      <c r="H12916" s="37"/>
      <c r="I12916" s="41"/>
      <c r="J12916" s="41"/>
      <c r="K12916" s="37"/>
      <c r="L12916" s="37"/>
      <c r="M12916" s="37"/>
      <c r="N12916" s="37"/>
      <c r="O12916" s="38"/>
    </row>
    <row r="12917" spans="2:15" x14ac:dyDescent="0.4">
      <c r="B12917" s="63"/>
      <c r="C12917" s="37"/>
      <c r="D12917" s="37"/>
      <c r="E12917" s="37"/>
      <c r="F12917" s="37"/>
      <c r="G12917" s="38"/>
      <c r="H12917" s="37"/>
      <c r="I12917" s="41"/>
      <c r="J12917" s="41"/>
      <c r="K12917" s="37"/>
      <c r="L12917" s="37"/>
      <c r="M12917" s="37"/>
      <c r="N12917" s="37"/>
      <c r="O12917" s="38"/>
    </row>
    <row r="12918" spans="2:15" x14ac:dyDescent="0.4">
      <c r="B12918" s="63"/>
      <c r="C12918" s="37"/>
      <c r="D12918" s="37"/>
      <c r="E12918" s="37"/>
      <c r="F12918" s="37"/>
      <c r="G12918" s="38"/>
      <c r="H12918" s="37"/>
      <c r="I12918" s="41"/>
      <c r="J12918" s="41"/>
      <c r="K12918" s="37"/>
      <c r="L12918" s="37"/>
      <c r="M12918" s="37"/>
      <c r="N12918" s="37"/>
      <c r="O12918" s="38"/>
    </row>
    <row r="12919" spans="2:15" x14ac:dyDescent="0.4">
      <c r="B12919" s="63"/>
      <c r="C12919" s="37"/>
      <c r="D12919" s="37"/>
      <c r="E12919" s="37"/>
      <c r="F12919" s="37"/>
      <c r="G12919" s="38"/>
      <c r="H12919" s="37"/>
      <c r="I12919" s="41"/>
      <c r="J12919" s="41"/>
      <c r="K12919" s="37"/>
      <c r="L12919" s="37"/>
      <c r="M12919" s="37"/>
      <c r="N12919" s="37"/>
      <c r="O12919" s="38"/>
    </row>
    <row r="12920" spans="2:15" x14ac:dyDescent="0.4">
      <c r="B12920" s="63"/>
      <c r="C12920" s="37"/>
      <c r="D12920" s="37"/>
      <c r="E12920" s="37"/>
      <c r="F12920" s="37"/>
      <c r="G12920" s="38"/>
      <c r="H12920" s="37"/>
      <c r="I12920" s="41"/>
      <c r="J12920" s="41"/>
      <c r="K12920" s="37"/>
      <c r="L12920" s="37"/>
      <c r="M12920" s="37"/>
      <c r="N12920" s="37"/>
      <c r="O12920" s="38"/>
    </row>
    <row r="12921" spans="2:15" x14ac:dyDescent="0.4">
      <c r="B12921" s="63"/>
      <c r="C12921" s="37"/>
      <c r="D12921" s="37"/>
      <c r="E12921" s="37"/>
      <c r="F12921" s="37"/>
      <c r="G12921" s="38"/>
      <c r="H12921" s="37"/>
      <c r="I12921" s="41"/>
      <c r="J12921" s="41"/>
      <c r="K12921" s="37"/>
      <c r="L12921" s="37"/>
      <c r="M12921" s="37"/>
      <c r="N12921" s="37"/>
      <c r="O12921" s="38"/>
    </row>
    <row r="12922" spans="2:15" x14ac:dyDescent="0.4">
      <c r="B12922" s="63"/>
      <c r="C12922" s="37"/>
      <c r="D12922" s="37"/>
      <c r="E12922" s="37"/>
      <c r="F12922" s="37"/>
      <c r="G12922" s="38"/>
      <c r="H12922" s="37"/>
      <c r="I12922" s="41"/>
      <c r="J12922" s="41"/>
      <c r="K12922" s="37"/>
      <c r="L12922" s="37"/>
      <c r="M12922" s="37"/>
      <c r="N12922" s="37"/>
      <c r="O12922" s="38"/>
    </row>
    <row r="12923" spans="2:15" x14ac:dyDescent="0.4">
      <c r="B12923" s="63"/>
      <c r="C12923" s="37"/>
      <c r="D12923" s="37"/>
      <c r="E12923" s="37"/>
      <c r="F12923" s="37"/>
      <c r="G12923" s="38"/>
      <c r="H12923" s="37"/>
      <c r="I12923" s="41"/>
      <c r="J12923" s="41"/>
      <c r="K12923" s="37"/>
      <c r="L12923" s="37"/>
      <c r="M12923" s="37"/>
      <c r="N12923" s="37"/>
      <c r="O12923" s="38"/>
    </row>
    <row r="12924" spans="2:15" x14ac:dyDescent="0.4">
      <c r="B12924" s="63"/>
      <c r="C12924" s="37"/>
      <c r="D12924" s="37"/>
      <c r="E12924" s="37"/>
      <c r="F12924" s="37"/>
      <c r="G12924" s="38"/>
      <c r="H12924" s="37"/>
      <c r="I12924" s="41"/>
      <c r="J12924" s="41"/>
      <c r="K12924" s="37"/>
      <c r="L12924" s="37"/>
      <c r="M12924" s="37"/>
      <c r="N12924" s="37"/>
      <c r="O12924" s="38"/>
    </row>
    <row r="12925" spans="2:15" x14ac:dyDescent="0.4">
      <c r="B12925" s="63"/>
      <c r="C12925" s="37"/>
      <c r="D12925" s="37"/>
      <c r="E12925" s="37"/>
      <c r="F12925" s="37"/>
      <c r="G12925" s="38"/>
      <c r="H12925" s="37"/>
      <c r="I12925" s="41"/>
      <c r="J12925" s="41"/>
      <c r="K12925" s="37"/>
      <c r="L12925" s="37"/>
      <c r="M12925" s="37"/>
      <c r="N12925" s="37"/>
      <c r="O12925" s="38"/>
    </row>
    <row r="12926" spans="2:15" x14ac:dyDescent="0.4">
      <c r="B12926" s="63"/>
      <c r="C12926" s="37"/>
      <c r="D12926" s="37"/>
      <c r="E12926" s="37"/>
      <c r="F12926" s="37"/>
      <c r="G12926" s="38"/>
      <c r="H12926" s="37"/>
      <c r="I12926" s="41"/>
      <c r="J12926" s="41"/>
      <c r="K12926" s="37"/>
      <c r="L12926" s="37"/>
      <c r="M12926" s="37"/>
      <c r="N12926" s="37"/>
      <c r="O12926" s="38"/>
    </row>
    <row r="12927" spans="2:15" x14ac:dyDescent="0.4">
      <c r="B12927" s="63"/>
      <c r="C12927" s="37"/>
      <c r="D12927" s="37"/>
      <c r="E12927" s="37"/>
      <c r="F12927" s="37"/>
      <c r="G12927" s="38"/>
      <c r="H12927" s="37"/>
      <c r="I12927" s="41"/>
      <c r="J12927" s="41"/>
      <c r="K12927" s="37"/>
      <c r="L12927" s="37"/>
      <c r="M12927" s="37"/>
      <c r="N12927" s="37"/>
      <c r="O12927" s="38"/>
    </row>
    <row r="12928" spans="2:15" x14ac:dyDescent="0.4">
      <c r="B12928" s="63"/>
      <c r="C12928" s="37"/>
      <c r="D12928" s="37"/>
      <c r="E12928" s="37"/>
      <c r="F12928" s="37"/>
      <c r="G12928" s="38"/>
      <c r="H12928" s="37"/>
      <c r="I12928" s="41"/>
      <c r="J12928" s="41"/>
      <c r="K12928" s="37"/>
      <c r="L12928" s="37"/>
      <c r="M12928" s="37"/>
      <c r="N12928" s="37"/>
      <c r="O12928" s="38"/>
    </row>
    <row r="12929" spans="2:15" x14ac:dyDescent="0.4">
      <c r="B12929" s="63"/>
      <c r="C12929" s="37"/>
      <c r="D12929" s="37"/>
      <c r="E12929" s="37"/>
      <c r="F12929" s="37"/>
      <c r="G12929" s="38"/>
      <c r="H12929" s="37"/>
      <c r="I12929" s="41"/>
      <c r="J12929" s="41"/>
      <c r="K12929" s="37"/>
      <c r="L12929" s="37"/>
      <c r="M12929" s="37"/>
      <c r="N12929" s="37"/>
      <c r="O12929" s="38"/>
    </row>
    <row r="12930" spans="2:15" x14ac:dyDescent="0.4">
      <c r="B12930" s="63"/>
      <c r="C12930" s="37"/>
      <c r="D12930" s="37"/>
      <c r="E12930" s="37"/>
      <c r="F12930" s="37"/>
      <c r="G12930" s="38"/>
      <c r="H12930" s="37"/>
      <c r="I12930" s="41"/>
      <c r="J12930" s="41"/>
      <c r="K12930" s="37"/>
      <c r="L12930" s="37"/>
      <c r="M12930" s="37"/>
      <c r="N12930" s="37"/>
      <c r="O12930" s="38"/>
    </row>
    <row r="12931" spans="2:15" x14ac:dyDescent="0.4">
      <c r="B12931" s="63"/>
      <c r="C12931" s="37"/>
      <c r="D12931" s="37"/>
      <c r="E12931" s="37"/>
      <c r="F12931" s="37"/>
      <c r="G12931" s="38"/>
      <c r="H12931" s="37"/>
      <c r="I12931" s="41"/>
      <c r="J12931" s="41"/>
      <c r="K12931" s="37"/>
      <c r="L12931" s="37"/>
      <c r="M12931" s="37"/>
      <c r="N12931" s="37"/>
      <c r="O12931" s="38"/>
    </row>
    <row r="12932" spans="2:15" x14ac:dyDescent="0.4">
      <c r="B12932" s="63"/>
      <c r="C12932" s="37"/>
      <c r="D12932" s="37"/>
      <c r="E12932" s="37"/>
      <c r="F12932" s="37"/>
      <c r="G12932" s="38"/>
      <c r="H12932" s="37"/>
      <c r="I12932" s="41"/>
      <c r="J12932" s="41"/>
      <c r="K12932" s="37"/>
      <c r="L12932" s="37"/>
      <c r="M12932" s="37"/>
      <c r="N12932" s="37"/>
      <c r="O12932" s="38"/>
    </row>
    <row r="12933" spans="2:15" x14ac:dyDescent="0.4">
      <c r="B12933" s="63"/>
      <c r="C12933" s="37"/>
      <c r="D12933" s="37"/>
      <c r="E12933" s="37"/>
      <c r="F12933" s="37"/>
      <c r="G12933" s="38"/>
      <c r="H12933" s="37"/>
      <c r="I12933" s="41"/>
      <c r="J12933" s="41"/>
      <c r="K12933" s="37"/>
      <c r="L12933" s="37"/>
      <c r="M12933" s="37"/>
      <c r="N12933" s="37"/>
      <c r="O12933" s="38"/>
    </row>
    <row r="12934" spans="2:15" x14ac:dyDescent="0.4">
      <c r="B12934" s="63"/>
      <c r="C12934" s="37"/>
      <c r="D12934" s="37"/>
      <c r="E12934" s="37"/>
      <c r="F12934" s="37"/>
      <c r="G12934" s="38"/>
      <c r="H12934" s="37"/>
      <c r="I12934" s="41"/>
      <c r="J12934" s="41"/>
      <c r="K12934" s="37"/>
      <c r="L12934" s="37"/>
      <c r="M12934" s="37"/>
      <c r="N12934" s="37"/>
      <c r="O12934" s="38"/>
    </row>
    <row r="12935" spans="2:15" x14ac:dyDescent="0.4">
      <c r="B12935" s="63"/>
      <c r="C12935" s="37"/>
      <c r="D12935" s="37"/>
      <c r="E12935" s="37"/>
      <c r="F12935" s="37"/>
      <c r="G12935" s="38"/>
      <c r="H12935" s="37"/>
      <c r="I12935" s="41"/>
      <c r="J12935" s="41"/>
      <c r="K12935" s="37"/>
      <c r="L12935" s="37"/>
      <c r="M12935" s="37"/>
      <c r="N12935" s="37"/>
      <c r="O12935" s="38"/>
    </row>
    <row r="12936" spans="2:15" x14ac:dyDescent="0.4">
      <c r="B12936" s="63"/>
      <c r="C12936" s="37"/>
      <c r="D12936" s="37"/>
      <c r="E12936" s="37"/>
      <c r="F12936" s="37"/>
      <c r="G12936" s="38"/>
      <c r="H12936" s="37"/>
      <c r="I12936" s="41"/>
      <c r="J12936" s="41"/>
      <c r="K12936" s="37"/>
      <c r="L12936" s="37"/>
      <c r="M12936" s="37"/>
      <c r="N12936" s="37"/>
      <c r="O12936" s="38"/>
    </row>
    <row r="12937" spans="2:15" x14ac:dyDescent="0.4">
      <c r="B12937" s="63"/>
      <c r="C12937" s="37"/>
      <c r="D12937" s="37"/>
      <c r="E12937" s="37"/>
      <c r="F12937" s="37"/>
      <c r="G12937" s="38"/>
      <c r="H12937" s="37"/>
      <c r="I12937" s="41"/>
      <c r="J12937" s="41"/>
      <c r="K12937" s="37"/>
      <c r="L12937" s="37"/>
      <c r="M12937" s="37"/>
      <c r="N12937" s="37"/>
      <c r="O12937" s="38"/>
    </row>
    <row r="12938" spans="2:15" x14ac:dyDescent="0.4">
      <c r="B12938" s="63"/>
      <c r="C12938" s="37"/>
      <c r="D12938" s="37"/>
      <c r="E12938" s="37"/>
      <c r="F12938" s="37"/>
      <c r="G12938" s="38"/>
      <c r="H12938" s="37"/>
      <c r="I12938" s="41"/>
      <c r="J12938" s="41"/>
      <c r="K12938" s="37"/>
      <c r="L12938" s="37"/>
      <c r="M12938" s="37"/>
      <c r="N12938" s="37"/>
      <c r="O12938" s="38"/>
    </row>
    <row r="12939" spans="2:15" x14ac:dyDescent="0.4">
      <c r="B12939" s="63"/>
      <c r="C12939" s="37"/>
      <c r="D12939" s="37"/>
      <c r="E12939" s="37"/>
      <c r="F12939" s="37"/>
      <c r="G12939" s="38"/>
      <c r="H12939" s="37"/>
      <c r="I12939" s="41"/>
      <c r="J12939" s="41"/>
      <c r="K12939" s="37"/>
      <c r="L12939" s="37"/>
      <c r="M12939" s="37"/>
      <c r="N12939" s="37"/>
      <c r="O12939" s="38"/>
    </row>
    <row r="12940" spans="2:15" x14ac:dyDescent="0.4">
      <c r="B12940" s="63"/>
      <c r="C12940" s="37"/>
      <c r="D12940" s="37"/>
      <c r="E12940" s="37"/>
      <c r="F12940" s="37"/>
      <c r="G12940" s="38"/>
      <c r="H12940" s="37"/>
      <c r="I12940" s="41"/>
      <c r="J12940" s="41"/>
      <c r="K12940" s="37"/>
      <c r="L12940" s="37"/>
      <c r="M12940" s="37"/>
      <c r="N12940" s="37"/>
      <c r="O12940" s="38"/>
    </row>
    <row r="12941" spans="2:15" x14ac:dyDescent="0.4">
      <c r="B12941" s="63"/>
      <c r="C12941" s="37"/>
      <c r="D12941" s="37"/>
      <c r="E12941" s="37"/>
      <c r="F12941" s="37"/>
      <c r="G12941" s="38"/>
      <c r="H12941" s="37"/>
      <c r="I12941" s="41"/>
      <c r="J12941" s="41"/>
      <c r="K12941" s="37"/>
      <c r="L12941" s="37"/>
      <c r="M12941" s="37"/>
      <c r="N12941" s="37"/>
      <c r="O12941" s="38"/>
    </row>
    <row r="12942" spans="2:15" x14ac:dyDescent="0.4">
      <c r="B12942" s="63"/>
      <c r="C12942" s="37"/>
      <c r="D12942" s="37"/>
      <c r="E12942" s="37"/>
      <c r="F12942" s="37"/>
      <c r="G12942" s="38"/>
      <c r="H12942" s="37"/>
      <c r="I12942" s="41"/>
      <c r="J12942" s="41"/>
      <c r="K12942" s="37"/>
      <c r="L12942" s="37"/>
      <c r="M12942" s="37"/>
      <c r="N12942" s="37"/>
      <c r="O12942" s="38"/>
    </row>
    <row r="12943" spans="2:15" x14ac:dyDescent="0.4">
      <c r="B12943" s="63"/>
      <c r="C12943" s="37"/>
      <c r="D12943" s="37"/>
      <c r="E12943" s="37"/>
      <c r="F12943" s="37"/>
      <c r="G12943" s="38"/>
      <c r="H12943" s="37"/>
      <c r="I12943" s="41"/>
      <c r="J12943" s="41"/>
      <c r="K12943" s="37"/>
      <c r="L12943" s="37"/>
      <c r="M12943" s="37"/>
      <c r="N12943" s="37"/>
      <c r="O12943" s="38"/>
    </row>
    <row r="12944" spans="2:15" x14ac:dyDescent="0.4">
      <c r="B12944" s="63"/>
      <c r="C12944" s="37"/>
      <c r="D12944" s="37"/>
      <c r="E12944" s="37"/>
      <c r="F12944" s="37"/>
      <c r="G12944" s="38"/>
      <c r="H12944" s="37"/>
      <c r="I12944" s="41"/>
      <c r="J12944" s="41"/>
      <c r="K12944" s="37"/>
      <c r="L12944" s="37"/>
      <c r="M12944" s="37"/>
      <c r="N12944" s="37"/>
      <c r="O12944" s="38"/>
    </row>
    <row r="12945" spans="2:15" x14ac:dyDescent="0.4">
      <c r="B12945" s="63"/>
      <c r="C12945" s="37"/>
      <c r="D12945" s="37"/>
      <c r="E12945" s="37"/>
      <c r="F12945" s="37"/>
      <c r="G12945" s="38"/>
      <c r="H12945" s="37"/>
      <c r="I12945" s="41"/>
      <c r="J12945" s="41"/>
      <c r="K12945" s="37"/>
      <c r="L12945" s="37"/>
      <c r="M12945" s="37"/>
      <c r="N12945" s="37"/>
      <c r="O12945" s="38"/>
    </row>
    <row r="12946" spans="2:15" x14ac:dyDescent="0.4">
      <c r="B12946" s="63"/>
      <c r="C12946" s="37"/>
      <c r="D12946" s="37"/>
      <c r="E12946" s="37"/>
      <c r="F12946" s="37"/>
      <c r="G12946" s="38"/>
      <c r="H12946" s="37"/>
      <c r="I12946" s="41"/>
      <c r="J12946" s="41"/>
      <c r="K12946" s="37"/>
      <c r="L12946" s="37"/>
      <c r="M12946" s="37"/>
      <c r="N12946" s="37"/>
      <c r="O12946" s="38"/>
    </row>
    <row r="12947" spans="2:15" x14ac:dyDescent="0.4">
      <c r="B12947" s="63"/>
      <c r="C12947" s="37"/>
      <c r="D12947" s="37"/>
      <c r="E12947" s="37"/>
      <c r="F12947" s="37"/>
      <c r="G12947" s="38"/>
      <c r="H12947" s="37"/>
      <c r="I12947" s="41"/>
      <c r="J12947" s="41"/>
      <c r="K12947" s="37"/>
      <c r="L12947" s="37"/>
      <c r="M12947" s="37"/>
      <c r="N12947" s="37"/>
      <c r="O12947" s="38"/>
    </row>
    <row r="12948" spans="2:15" x14ac:dyDescent="0.4">
      <c r="B12948" s="63"/>
      <c r="C12948" s="37"/>
      <c r="D12948" s="37"/>
      <c r="E12948" s="37"/>
      <c r="F12948" s="37"/>
      <c r="G12948" s="38"/>
      <c r="H12948" s="37"/>
      <c r="I12948" s="41"/>
      <c r="J12948" s="41"/>
      <c r="K12948" s="37"/>
      <c r="L12948" s="37"/>
      <c r="M12948" s="37"/>
      <c r="N12948" s="37"/>
      <c r="O12948" s="38"/>
    </row>
    <row r="12949" spans="2:15" x14ac:dyDescent="0.4">
      <c r="B12949" s="63"/>
      <c r="C12949" s="37"/>
      <c r="D12949" s="37"/>
      <c r="E12949" s="37"/>
      <c r="F12949" s="37"/>
      <c r="G12949" s="38"/>
      <c r="H12949" s="37"/>
      <c r="I12949" s="41"/>
      <c r="J12949" s="41"/>
      <c r="K12949" s="37"/>
      <c r="L12949" s="37"/>
      <c r="M12949" s="37"/>
      <c r="N12949" s="37"/>
      <c r="O12949" s="38"/>
    </row>
    <row r="12950" spans="2:15" x14ac:dyDescent="0.4">
      <c r="B12950" s="63"/>
      <c r="C12950" s="37"/>
      <c r="D12950" s="37"/>
      <c r="E12950" s="37"/>
      <c r="F12950" s="37"/>
      <c r="G12950" s="38"/>
      <c r="H12950" s="37"/>
      <c r="I12950" s="41"/>
      <c r="J12950" s="41"/>
      <c r="K12950" s="37"/>
      <c r="L12950" s="37"/>
      <c r="M12950" s="37"/>
      <c r="N12950" s="37"/>
      <c r="O12950" s="38"/>
    </row>
    <row r="12951" spans="2:15" x14ac:dyDescent="0.4">
      <c r="B12951" s="63"/>
      <c r="C12951" s="37"/>
      <c r="D12951" s="37"/>
      <c r="E12951" s="37"/>
      <c r="F12951" s="37"/>
      <c r="G12951" s="38"/>
      <c r="H12951" s="37"/>
      <c r="I12951" s="41"/>
      <c r="J12951" s="41"/>
      <c r="K12951" s="37"/>
      <c r="L12951" s="37"/>
      <c r="M12951" s="37"/>
      <c r="N12951" s="37"/>
      <c r="O12951" s="38"/>
    </row>
    <row r="12952" spans="2:15" x14ac:dyDescent="0.4">
      <c r="B12952" s="63"/>
      <c r="C12952" s="37"/>
      <c r="D12952" s="37"/>
      <c r="E12952" s="37"/>
      <c r="F12952" s="37"/>
      <c r="G12952" s="38"/>
      <c r="H12952" s="37"/>
      <c r="I12952" s="41"/>
      <c r="J12952" s="41"/>
      <c r="K12952" s="37"/>
      <c r="L12952" s="37"/>
      <c r="M12952" s="37"/>
      <c r="N12952" s="37"/>
      <c r="O12952" s="38"/>
    </row>
    <row r="12953" spans="2:15" x14ac:dyDescent="0.4">
      <c r="B12953" s="63"/>
      <c r="C12953" s="37"/>
      <c r="D12953" s="37"/>
      <c r="E12953" s="37"/>
      <c r="F12953" s="37"/>
      <c r="G12953" s="38"/>
      <c r="H12953" s="37"/>
      <c r="I12953" s="41"/>
      <c r="J12953" s="41"/>
      <c r="K12953" s="37"/>
      <c r="L12953" s="37"/>
      <c r="M12953" s="37"/>
      <c r="N12953" s="37"/>
      <c r="O12953" s="38"/>
    </row>
    <row r="12954" spans="2:15" x14ac:dyDescent="0.4">
      <c r="B12954" s="63"/>
      <c r="C12954" s="37"/>
      <c r="D12954" s="37"/>
      <c r="E12954" s="37"/>
      <c r="F12954" s="37"/>
      <c r="G12954" s="38"/>
      <c r="H12954" s="37"/>
      <c r="I12954" s="41"/>
      <c r="J12954" s="41"/>
      <c r="K12954" s="37"/>
      <c r="L12954" s="37"/>
      <c r="M12954" s="37"/>
      <c r="N12954" s="37"/>
      <c r="O12954" s="38"/>
    </row>
    <row r="12955" spans="2:15" x14ac:dyDescent="0.4">
      <c r="B12955" s="63"/>
      <c r="C12955" s="37"/>
      <c r="D12955" s="37"/>
      <c r="E12955" s="37"/>
      <c r="F12955" s="37"/>
      <c r="G12955" s="38"/>
      <c r="H12955" s="37"/>
      <c r="I12955" s="41"/>
      <c r="J12955" s="41"/>
      <c r="K12955" s="37"/>
      <c r="L12955" s="37"/>
      <c r="M12955" s="37"/>
      <c r="N12955" s="37"/>
      <c r="O12955" s="38"/>
    </row>
    <row r="12956" spans="2:15" x14ac:dyDescent="0.4">
      <c r="B12956" s="63"/>
      <c r="C12956" s="37"/>
      <c r="D12956" s="37"/>
      <c r="E12956" s="37"/>
      <c r="F12956" s="37"/>
      <c r="G12956" s="38"/>
      <c r="H12956" s="37"/>
      <c r="I12956" s="41"/>
      <c r="J12956" s="41"/>
      <c r="K12956" s="37"/>
      <c r="L12956" s="37"/>
      <c r="M12956" s="37"/>
      <c r="N12956" s="37"/>
      <c r="O12956" s="38"/>
    </row>
    <row r="12957" spans="2:15" x14ac:dyDescent="0.4">
      <c r="B12957" s="63"/>
      <c r="C12957" s="37"/>
      <c r="D12957" s="37"/>
      <c r="E12957" s="37"/>
      <c r="F12957" s="37"/>
      <c r="G12957" s="38"/>
      <c r="H12957" s="37"/>
      <c r="I12957" s="41"/>
      <c r="J12957" s="41"/>
      <c r="K12957" s="37"/>
      <c r="L12957" s="37"/>
      <c r="M12957" s="37"/>
      <c r="N12957" s="37"/>
      <c r="O12957" s="38"/>
    </row>
    <row r="12958" spans="2:15" x14ac:dyDescent="0.4">
      <c r="B12958" s="63"/>
      <c r="C12958" s="37"/>
      <c r="D12958" s="37"/>
      <c r="E12958" s="37"/>
      <c r="F12958" s="37"/>
      <c r="G12958" s="38"/>
      <c r="H12958" s="37"/>
      <c r="I12958" s="41"/>
      <c r="J12958" s="41"/>
      <c r="K12958" s="37"/>
      <c r="L12958" s="37"/>
      <c r="M12958" s="37"/>
      <c r="N12958" s="37"/>
      <c r="O12958" s="38"/>
    </row>
    <row r="12959" spans="2:15" x14ac:dyDescent="0.4">
      <c r="B12959" s="63"/>
      <c r="C12959" s="37"/>
      <c r="D12959" s="37"/>
      <c r="E12959" s="37"/>
      <c r="F12959" s="37"/>
      <c r="G12959" s="38"/>
      <c r="H12959" s="37"/>
      <c r="I12959" s="41"/>
      <c r="J12959" s="41"/>
      <c r="K12959" s="37"/>
      <c r="L12959" s="37"/>
      <c r="M12959" s="37"/>
      <c r="N12959" s="37"/>
      <c r="O12959" s="38"/>
    </row>
    <row r="12960" spans="2:15" x14ac:dyDescent="0.4">
      <c r="B12960" s="63"/>
      <c r="C12960" s="37"/>
      <c r="D12960" s="37"/>
      <c r="E12960" s="37"/>
      <c r="F12960" s="37"/>
      <c r="G12960" s="38"/>
      <c r="H12960" s="37"/>
      <c r="I12960" s="41"/>
      <c r="J12960" s="41"/>
      <c r="K12960" s="37"/>
      <c r="L12960" s="37"/>
      <c r="M12960" s="37"/>
      <c r="N12960" s="37"/>
      <c r="O12960" s="38"/>
    </row>
    <row r="12961" spans="2:15" x14ac:dyDescent="0.4">
      <c r="B12961" s="63"/>
      <c r="C12961" s="37"/>
      <c r="D12961" s="37"/>
      <c r="E12961" s="37"/>
      <c r="F12961" s="37"/>
      <c r="G12961" s="38"/>
      <c r="H12961" s="37"/>
      <c r="I12961" s="41"/>
      <c r="J12961" s="41"/>
      <c r="K12961" s="37"/>
      <c r="L12961" s="37"/>
      <c r="M12961" s="37"/>
      <c r="N12961" s="37"/>
      <c r="O12961" s="38"/>
    </row>
    <row r="12962" spans="2:15" x14ac:dyDescent="0.4">
      <c r="B12962" s="63"/>
      <c r="C12962" s="37"/>
      <c r="D12962" s="37"/>
      <c r="E12962" s="37"/>
      <c r="F12962" s="37"/>
      <c r="G12962" s="38"/>
      <c r="H12962" s="37"/>
      <c r="I12962" s="41"/>
      <c r="J12962" s="41"/>
      <c r="K12962" s="37"/>
      <c r="L12962" s="37"/>
      <c r="M12962" s="37"/>
      <c r="N12962" s="37"/>
      <c r="O12962" s="38"/>
    </row>
    <row r="12963" spans="2:15" x14ac:dyDescent="0.4">
      <c r="B12963" s="63"/>
      <c r="C12963" s="37"/>
      <c r="D12963" s="37"/>
      <c r="E12963" s="37"/>
      <c r="F12963" s="37"/>
      <c r="G12963" s="38"/>
      <c r="H12963" s="37"/>
      <c r="I12963" s="41"/>
      <c r="J12963" s="41"/>
      <c r="K12963" s="37"/>
      <c r="L12963" s="37"/>
      <c r="M12963" s="37"/>
      <c r="N12963" s="37"/>
      <c r="O12963" s="38"/>
    </row>
    <row r="12964" spans="2:15" x14ac:dyDescent="0.4">
      <c r="B12964" s="63"/>
      <c r="C12964" s="37"/>
      <c r="D12964" s="37"/>
      <c r="E12964" s="37"/>
      <c r="F12964" s="37"/>
      <c r="G12964" s="38"/>
      <c r="H12964" s="37"/>
      <c r="I12964" s="41"/>
      <c r="J12964" s="41"/>
      <c r="K12964" s="37"/>
      <c r="L12964" s="37"/>
      <c r="M12964" s="37"/>
      <c r="N12964" s="37"/>
      <c r="O12964" s="38"/>
    </row>
    <row r="12965" spans="2:15" x14ac:dyDescent="0.4">
      <c r="B12965" s="63"/>
      <c r="C12965" s="37"/>
      <c r="D12965" s="37"/>
      <c r="E12965" s="37"/>
      <c r="F12965" s="37"/>
      <c r="G12965" s="38"/>
      <c r="H12965" s="37"/>
      <c r="I12965" s="41"/>
      <c r="J12965" s="41"/>
      <c r="K12965" s="37"/>
      <c r="L12965" s="37"/>
      <c r="M12965" s="37"/>
      <c r="N12965" s="37"/>
      <c r="O12965" s="38"/>
    </row>
    <row r="12966" spans="2:15" x14ac:dyDescent="0.4">
      <c r="B12966" s="63"/>
      <c r="C12966" s="37"/>
      <c r="D12966" s="37"/>
      <c r="E12966" s="37"/>
      <c r="F12966" s="37"/>
      <c r="G12966" s="38"/>
      <c r="H12966" s="37"/>
      <c r="I12966" s="41"/>
      <c r="J12966" s="41"/>
      <c r="K12966" s="37"/>
      <c r="L12966" s="37"/>
      <c r="M12966" s="37"/>
      <c r="N12966" s="37"/>
      <c r="O12966" s="38"/>
    </row>
    <row r="12967" spans="2:15" x14ac:dyDescent="0.4">
      <c r="B12967" s="63"/>
      <c r="C12967" s="37"/>
      <c r="D12967" s="37"/>
      <c r="E12967" s="37"/>
      <c r="F12967" s="37"/>
      <c r="G12967" s="38"/>
      <c r="H12967" s="37"/>
      <c r="I12967" s="41"/>
      <c r="J12967" s="41"/>
      <c r="K12967" s="37"/>
      <c r="L12967" s="37"/>
      <c r="M12967" s="37"/>
      <c r="N12967" s="37"/>
      <c r="O12967" s="38"/>
    </row>
    <row r="12968" spans="2:15" x14ac:dyDescent="0.4">
      <c r="B12968" s="63"/>
      <c r="C12968" s="37"/>
      <c r="D12968" s="37"/>
      <c r="E12968" s="37"/>
      <c r="F12968" s="37"/>
      <c r="G12968" s="38"/>
      <c r="H12968" s="37"/>
      <c r="I12968" s="41"/>
      <c r="J12968" s="41"/>
      <c r="K12968" s="37"/>
      <c r="L12968" s="37"/>
      <c r="M12968" s="37"/>
      <c r="N12968" s="37"/>
      <c r="O12968" s="38"/>
    </row>
    <row r="12969" spans="2:15" x14ac:dyDescent="0.4">
      <c r="B12969" s="63"/>
      <c r="C12969" s="37"/>
      <c r="D12969" s="37"/>
      <c r="E12969" s="37"/>
      <c r="F12969" s="37"/>
      <c r="G12969" s="38"/>
      <c r="H12969" s="37"/>
      <c r="I12969" s="41"/>
      <c r="J12969" s="41"/>
      <c r="K12969" s="37"/>
      <c r="L12969" s="37"/>
      <c r="M12969" s="37"/>
      <c r="N12969" s="37"/>
      <c r="O12969" s="38"/>
    </row>
    <row r="12970" spans="2:15" x14ac:dyDescent="0.4">
      <c r="B12970" s="63"/>
      <c r="C12970" s="37"/>
      <c r="D12970" s="37"/>
      <c r="E12970" s="37"/>
      <c r="F12970" s="37"/>
      <c r="G12970" s="38"/>
      <c r="H12970" s="37"/>
      <c r="I12970" s="41"/>
      <c r="J12970" s="41"/>
      <c r="K12970" s="37"/>
      <c r="L12970" s="37"/>
      <c r="M12970" s="37"/>
      <c r="N12970" s="37"/>
      <c r="O12970" s="38"/>
    </row>
    <row r="12971" spans="2:15" x14ac:dyDescent="0.4">
      <c r="B12971" s="63"/>
      <c r="C12971" s="37"/>
      <c r="D12971" s="37"/>
      <c r="E12971" s="37"/>
      <c r="F12971" s="37"/>
      <c r="G12971" s="38"/>
      <c r="H12971" s="37"/>
      <c r="I12971" s="41"/>
      <c r="J12971" s="41"/>
      <c r="K12971" s="37"/>
      <c r="L12971" s="37"/>
      <c r="M12971" s="37"/>
      <c r="N12971" s="37"/>
      <c r="O12971" s="38"/>
    </row>
    <row r="12972" spans="2:15" x14ac:dyDescent="0.4">
      <c r="B12972" s="63"/>
      <c r="C12972" s="37"/>
      <c r="D12972" s="37"/>
      <c r="E12972" s="37"/>
      <c r="F12972" s="37"/>
      <c r="G12972" s="38"/>
      <c r="H12972" s="37"/>
      <c r="I12972" s="41"/>
      <c r="J12972" s="41"/>
      <c r="K12972" s="37"/>
      <c r="L12972" s="37"/>
      <c r="M12972" s="37"/>
      <c r="N12972" s="37"/>
      <c r="O12972" s="38"/>
    </row>
    <row r="12973" spans="2:15" x14ac:dyDescent="0.4">
      <c r="B12973" s="63"/>
      <c r="C12973" s="37"/>
      <c r="D12973" s="37"/>
      <c r="E12973" s="37"/>
      <c r="F12973" s="37"/>
      <c r="G12973" s="38"/>
      <c r="H12973" s="37"/>
      <c r="I12973" s="41"/>
      <c r="J12973" s="41"/>
      <c r="K12973" s="37"/>
      <c r="L12973" s="37"/>
      <c r="M12973" s="37"/>
      <c r="N12973" s="37"/>
      <c r="O12973" s="38"/>
    </row>
    <row r="12974" spans="2:15" x14ac:dyDescent="0.4">
      <c r="B12974" s="63"/>
      <c r="C12974" s="37"/>
      <c r="D12974" s="37"/>
      <c r="E12974" s="37"/>
      <c r="F12974" s="37"/>
      <c r="G12974" s="38"/>
      <c r="H12974" s="37"/>
      <c r="I12974" s="41"/>
      <c r="J12974" s="41"/>
      <c r="K12974" s="37"/>
      <c r="L12974" s="37"/>
      <c r="M12974" s="37"/>
      <c r="N12974" s="37"/>
      <c r="O12974" s="38"/>
    </row>
    <row r="12975" spans="2:15" x14ac:dyDescent="0.4">
      <c r="B12975" s="63"/>
      <c r="C12975" s="37"/>
      <c r="D12975" s="37"/>
      <c r="E12975" s="37"/>
      <c r="F12975" s="37"/>
      <c r="G12975" s="38"/>
      <c r="H12975" s="37"/>
      <c r="I12975" s="41"/>
      <c r="J12975" s="41"/>
      <c r="K12975" s="37"/>
      <c r="L12975" s="37"/>
      <c r="M12975" s="37"/>
      <c r="N12975" s="37"/>
      <c r="O12975" s="38"/>
    </row>
    <row r="12976" spans="2:15" x14ac:dyDescent="0.4">
      <c r="B12976" s="63"/>
      <c r="C12976" s="37"/>
      <c r="D12976" s="37"/>
      <c r="E12976" s="37"/>
      <c r="F12976" s="37"/>
      <c r="G12976" s="38"/>
      <c r="H12976" s="37"/>
      <c r="I12976" s="41"/>
      <c r="J12976" s="41"/>
      <c r="K12976" s="37"/>
      <c r="L12976" s="37"/>
      <c r="M12976" s="37"/>
      <c r="N12976" s="37"/>
      <c r="O12976" s="38"/>
    </row>
    <row r="12977" spans="2:15" x14ac:dyDescent="0.4">
      <c r="B12977" s="63"/>
      <c r="C12977" s="37"/>
      <c r="D12977" s="37"/>
      <c r="E12977" s="37"/>
      <c r="F12977" s="37"/>
      <c r="G12977" s="38"/>
      <c r="H12977" s="37"/>
      <c r="I12977" s="41"/>
      <c r="J12977" s="41"/>
      <c r="K12977" s="37"/>
      <c r="L12977" s="37"/>
      <c r="M12977" s="37"/>
      <c r="N12977" s="37"/>
      <c r="O12977" s="38"/>
    </row>
    <row r="12978" spans="2:15" x14ac:dyDescent="0.4">
      <c r="B12978" s="63"/>
      <c r="C12978" s="37"/>
      <c r="D12978" s="37"/>
      <c r="E12978" s="37"/>
      <c r="F12978" s="37"/>
      <c r="G12978" s="38"/>
      <c r="H12978" s="37"/>
      <c r="I12978" s="41"/>
      <c r="J12978" s="41"/>
      <c r="K12978" s="37"/>
      <c r="L12978" s="37"/>
      <c r="M12978" s="37"/>
      <c r="N12978" s="37"/>
      <c r="O12978" s="38"/>
    </row>
    <row r="12979" spans="2:15" x14ac:dyDescent="0.4">
      <c r="B12979" s="63"/>
      <c r="C12979" s="37"/>
      <c r="D12979" s="37"/>
      <c r="E12979" s="37"/>
      <c r="F12979" s="37"/>
      <c r="G12979" s="38"/>
      <c r="H12979" s="37"/>
      <c r="I12979" s="41"/>
      <c r="J12979" s="41"/>
      <c r="K12979" s="37"/>
      <c r="L12979" s="37"/>
      <c r="M12979" s="37"/>
      <c r="N12979" s="37"/>
      <c r="O12979" s="38"/>
    </row>
    <row r="12980" spans="2:15" x14ac:dyDescent="0.4">
      <c r="B12980" s="63"/>
      <c r="C12980" s="37"/>
      <c r="D12980" s="37"/>
      <c r="E12980" s="37"/>
      <c r="F12980" s="37"/>
      <c r="G12980" s="38"/>
      <c r="H12980" s="37"/>
      <c r="I12980" s="41"/>
      <c r="J12980" s="41"/>
      <c r="K12980" s="37"/>
      <c r="L12980" s="37"/>
      <c r="M12980" s="37"/>
      <c r="N12980" s="37"/>
      <c r="O12980" s="38"/>
    </row>
    <row r="12981" spans="2:15" x14ac:dyDescent="0.4">
      <c r="B12981" s="63"/>
      <c r="C12981" s="37"/>
      <c r="D12981" s="37"/>
      <c r="E12981" s="37"/>
      <c r="F12981" s="37"/>
      <c r="G12981" s="38"/>
      <c r="H12981" s="37"/>
      <c r="I12981" s="41"/>
      <c r="J12981" s="41"/>
      <c r="K12981" s="37"/>
      <c r="L12981" s="37"/>
      <c r="M12981" s="37"/>
      <c r="N12981" s="37"/>
      <c r="O12981" s="38"/>
    </row>
    <row r="12982" spans="2:15" x14ac:dyDescent="0.4">
      <c r="B12982" s="63"/>
      <c r="C12982" s="37"/>
      <c r="D12982" s="37"/>
      <c r="E12982" s="37"/>
      <c r="F12982" s="37"/>
      <c r="G12982" s="38"/>
      <c r="H12982" s="37"/>
      <c r="I12982" s="41"/>
      <c r="J12982" s="41"/>
      <c r="K12982" s="37"/>
      <c r="L12982" s="37"/>
      <c r="M12982" s="37"/>
      <c r="N12982" s="37"/>
      <c r="O12982" s="38"/>
    </row>
    <row r="12983" spans="2:15" x14ac:dyDescent="0.4">
      <c r="B12983" s="63"/>
      <c r="C12983" s="37"/>
      <c r="D12983" s="37"/>
      <c r="E12983" s="37"/>
      <c r="F12983" s="37"/>
      <c r="G12983" s="38"/>
      <c r="H12983" s="37"/>
      <c r="I12983" s="41"/>
      <c r="J12983" s="41"/>
      <c r="K12983" s="37"/>
      <c r="L12983" s="37"/>
      <c r="M12983" s="37"/>
      <c r="N12983" s="37"/>
      <c r="O12983" s="38"/>
    </row>
    <row r="12984" spans="2:15" x14ac:dyDescent="0.4">
      <c r="B12984" s="63"/>
      <c r="C12984" s="37"/>
      <c r="D12984" s="37"/>
      <c r="E12984" s="37"/>
      <c r="F12984" s="37"/>
      <c r="G12984" s="38"/>
      <c r="H12984" s="37"/>
      <c r="I12984" s="41"/>
      <c r="J12984" s="41"/>
      <c r="K12984" s="37"/>
      <c r="L12984" s="37"/>
      <c r="M12984" s="37"/>
      <c r="N12984" s="37"/>
      <c r="O12984" s="38"/>
    </row>
    <row r="12985" spans="2:15" x14ac:dyDescent="0.4">
      <c r="B12985" s="63"/>
      <c r="C12985" s="37"/>
      <c r="D12985" s="37"/>
      <c r="E12985" s="37"/>
      <c r="F12985" s="37"/>
      <c r="G12985" s="38"/>
      <c r="H12985" s="37"/>
      <c r="I12985" s="41"/>
      <c r="J12985" s="41"/>
      <c r="K12985" s="37"/>
      <c r="L12985" s="37"/>
      <c r="M12985" s="37"/>
      <c r="N12985" s="37"/>
      <c r="O12985" s="38"/>
    </row>
    <row r="12986" spans="2:15" x14ac:dyDescent="0.4">
      <c r="B12986" s="63"/>
      <c r="C12986" s="37"/>
      <c r="D12986" s="37"/>
      <c r="E12986" s="37"/>
      <c r="F12986" s="37"/>
      <c r="G12986" s="38"/>
      <c r="H12986" s="37"/>
      <c r="I12986" s="41"/>
      <c r="J12986" s="41"/>
      <c r="K12986" s="37"/>
      <c r="L12986" s="37"/>
      <c r="M12986" s="37"/>
      <c r="N12986" s="37"/>
      <c r="O12986" s="38"/>
    </row>
    <row r="12987" spans="2:15" x14ac:dyDescent="0.4">
      <c r="B12987" s="63"/>
      <c r="C12987" s="37"/>
      <c r="D12987" s="37"/>
      <c r="E12987" s="37"/>
      <c r="F12987" s="37"/>
      <c r="G12987" s="38"/>
      <c r="H12987" s="37"/>
      <c r="I12987" s="41"/>
      <c r="J12987" s="41"/>
      <c r="K12987" s="37"/>
      <c r="L12987" s="37"/>
      <c r="M12987" s="37"/>
      <c r="N12987" s="37"/>
      <c r="O12987" s="38"/>
    </row>
    <row r="12988" spans="2:15" x14ac:dyDescent="0.4">
      <c r="B12988" s="63"/>
      <c r="C12988" s="37"/>
      <c r="D12988" s="37"/>
      <c r="E12988" s="37"/>
      <c r="F12988" s="37"/>
      <c r="G12988" s="38"/>
      <c r="H12988" s="37"/>
      <c r="I12988" s="41"/>
      <c r="J12988" s="41"/>
      <c r="K12988" s="37"/>
      <c r="L12988" s="37"/>
      <c r="M12988" s="37"/>
      <c r="N12988" s="37"/>
      <c r="O12988" s="38"/>
    </row>
    <row r="12989" spans="2:15" x14ac:dyDescent="0.4">
      <c r="B12989" s="63"/>
      <c r="C12989" s="37"/>
      <c r="D12989" s="37"/>
      <c r="E12989" s="37"/>
      <c r="F12989" s="37"/>
      <c r="G12989" s="38"/>
      <c r="H12989" s="37"/>
      <c r="I12989" s="41"/>
      <c r="J12989" s="41"/>
      <c r="K12989" s="37"/>
      <c r="L12989" s="37"/>
      <c r="M12989" s="37"/>
      <c r="N12989" s="37"/>
      <c r="O12989" s="38"/>
    </row>
    <row r="12990" spans="2:15" x14ac:dyDescent="0.4">
      <c r="B12990" s="63"/>
      <c r="C12990" s="37"/>
      <c r="D12990" s="37"/>
      <c r="E12990" s="37"/>
      <c r="F12990" s="37"/>
      <c r="G12990" s="38"/>
      <c r="H12990" s="37"/>
      <c r="I12990" s="41"/>
      <c r="J12990" s="41"/>
      <c r="K12990" s="37"/>
      <c r="L12990" s="37"/>
      <c r="M12990" s="37"/>
      <c r="N12990" s="37"/>
      <c r="O12990" s="38"/>
    </row>
    <row r="12991" spans="2:15" x14ac:dyDescent="0.4">
      <c r="B12991" s="63"/>
      <c r="C12991" s="37"/>
      <c r="D12991" s="37"/>
      <c r="E12991" s="37"/>
      <c r="F12991" s="37"/>
      <c r="G12991" s="38"/>
      <c r="H12991" s="37"/>
      <c r="I12991" s="41"/>
      <c r="J12991" s="41"/>
      <c r="K12991" s="37"/>
      <c r="L12991" s="37"/>
      <c r="M12991" s="37"/>
      <c r="N12991" s="37"/>
      <c r="O12991" s="38"/>
    </row>
    <row r="12992" spans="2:15" x14ac:dyDescent="0.4">
      <c r="B12992" s="63"/>
      <c r="C12992" s="37"/>
      <c r="D12992" s="37"/>
      <c r="E12992" s="37"/>
      <c r="F12992" s="37"/>
      <c r="G12992" s="38"/>
      <c r="H12992" s="37"/>
      <c r="I12992" s="41"/>
      <c r="J12992" s="41"/>
      <c r="K12992" s="37"/>
      <c r="L12992" s="37"/>
      <c r="M12992" s="37"/>
      <c r="N12992" s="37"/>
      <c r="O12992" s="38"/>
    </row>
    <row r="12993" spans="2:15" x14ac:dyDescent="0.4">
      <c r="B12993" s="63"/>
      <c r="C12993" s="37"/>
      <c r="D12993" s="37"/>
      <c r="E12993" s="37"/>
      <c r="F12993" s="37"/>
      <c r="G12993" s="38"/>
      <c r="H12993" s="37"/>
      <c r="I12993" s="41"/>
      <c r="J12993" s="41"/>
      <c r="K12993" s="37"/>
      <c r="L12993" s="37"/>
      <c r="M12993" s="37"/>
      <c r="N12993" s="37"/>
      <c r="O12993" s="38"/>
    </row>
    <row r="12994" spans="2:15" x14ac:dyDescent="0.4">
      <c r="B12994" s="63"/>
      <c r="C12994" s="37"/>
      <c r="D12994" s="37"/>
      <c r="E12994" s="37"/>
      <c r="F12994" s="37"/>
      <c r="G12994" s="38"/>
      <c r="H12994" s="37"/>
      <c r="I12994" s="41"/>
      <c r="J12994" s="41"/>
      <c r="K12994" s="37"/>
      <c r="L12994" s="37"/>
      <c r="M12994" s="37"/>
      <c r="N12994" s="37"/>
      <c r="O12994" s="38"/>
    </row>
    <row r="12995" spans="2:15" x14ac:dyDescent="0.4">
      <c r="B12995" s="63"/>
      <c r="C12995" s="37"/>
      <c r="D12995" s="37"/>
      <c r="E12995" s="37"/>
      <c r="F12995" s="37"/>
      <c r="G12995" s="38"/>
      <c r="H12995" s="37"/>
      <c r="I12995" s="41"/>
      <c r="J12995" s="41"/>
      <c r="K12995" s="37"/>
      <c r="L12995" s="37"/>
      <c r="M12995" s="37"/>
      <c r="N12995" s="37"/>
      <c r="O12995" s="38"/>
    </row>
    <row r="12996" spans="2:15" x14ac:dyDescent="0.4">
      <c r="B12996" s="63"/>
      <c r="C12996" s="37"/>
      <c r="D12996" s="37"/>
      <c r="E12996" s="37"/>
      <c r="F12996" s="37"/>
      <c r="G12996" s="38"/>
      <c r="H12996" s="37"/>
      <c r="I12996" s="41"/>
      <c r="J12996" s="41"/>
      <c r="K12996" s="37"/>
      <c r="L12996" s="37"/>
      <c r="M12996" s="37"/>
      <c r="N12996" s="37"/>
      <c r="O12996" s="38"/>
    </row>
    <row r="12997" spans="2:15" x14ac:dyDescent="0.4">
      <c r="B12997" s="63"/>
      <c r="C12997" s="37"/>
      <c r="D12997" s="37"/>
      <c r="E12997" s="37"/>
      <c r="F12997" s="37"/>
      <c r="G12997" s="38"/>
      <c r="H12997" s="37"/>
      <c r="I12997" s="41"/>
      <c r="J12997" s="41"/>
      <c r="K12997" s="37"/>
      <c r="L12997" s="37"/>
      <c r="M12997" s="37"/>
      <c r="N12997" s="37"/>
      <c r="O12997" s="38"/>
    </row>
    <row r="12998" spans="2:15" x14ac:dyDescent="0.4">
      <c r="B12998" s="63"/>
      <c r="C12998" s="37"/>
      <c r="D12998" s="37"/>
      <c r="E12998" s="37"/>
      <c r="F12998" s="37"/>
      <c r="G12998" s="38"/>
      <c r="H12998" s="37"/>
      <c r="I12998" s="41"/>
      <c r="J12998" s="41"/>
      <c r="K12998" s="37"/>
      <c r="L12998" s="37"/>
      <c r="M12998" s="37"/>
      <c r="N12998" s="37"/>
      <c r="O12998" s="38"/>
    </row>
    <row r="12999" spans="2:15" x14ac:dyDescent="0.4">
      <c r="B12999" s="63"/>
      <c r="C12999" s="37"/>
      <c r="D12999" s="37"/>
      <c r="E12999" s="37"/>
      <c r="F12999" s="37"/>
      <c r="G12999" s="38"/>
      <c r="H12999" s="37"/>
      <c r="I12999" s="41"/>
      <c r="J12999" s="41"/>
      <c r="K12999" s="37"/>
      <c r="L12999" s="37"/>
      <c r="M12999" s="37"/>
      <c r="N12999" s="37"/>
      <c r="O12999" s="38"/>
    </row>
    <row r="13000" spans="2:15" x14ac:dyDescent="0.4">
      <c r="B13000" s="63"/>
      <c r="C13000" s="37"/>
      <c r="D13000" s="37"/>
      <c r="E13000" s="37"/>
      <c r="F13000" s="37"/>
      <c r="G13000" s="38"/>
      <c r="H13000" s="37"/>
      <c r="I13000" s="41"/>
      <c r="J13000" s="41"/>
      <c r="K13000" s="37"/>
      <c r="L13000" s="37"/>
      <c r="M13000" s="37"/>
      <c r="N13000" s="37"/>
      <c r="O13000" s="38"/>
    </row>
    <row r="13001" spans="2:15" x14ac:dyDescent="0.4">
      <c r="B13001" s="63"/>
      <c r="C13001" s="37"/>
      <c r="D13001" s="37"/>
      <c r="E13001" s="37"/>
      <c r="F13001" s="37"/>
      <c r="G13001" s="38"/>
      <c r="H13001" s="37"/>
      <c r="I13001" s="41"/>
      <c r="J13001" s="41"/>
      <c r="K13001" s="37"/>
      <c r="L13001" s="37"/>
      <c r="M13001" s="37"/>
      <c r="N13001" s="37"/>
      <c r="O13001" s="38"/>
    </row>
    <row r="13002" spans="2:15" x14ac:dyDescent="0.4">
      <c r="B13002" s="63"/>
      <c r="C13002" s="37"/>
      <c r="D13002" s="37"/>
      <c r="E13002" s="37"/>
      <c r="F13002" s="37"/>
      <c r="G13002" s="38"/>
      <c r="H13002" s="37"/>
      <c r="I13002" s="41"/>
      <c r="J13002" s="41"/>
      <c r="K13002" s="37"/>
      <c r="L13002" s="37"/>
      <c r="M13002" s="37"/>
      <c r="N13002" s="37"/>
      <c r="O13002" s="38"/>
    </row>
    <row r="13003" spans="2:15" x14ac:dyDescent="0.4">
      <c r="B13003" s="63"/>
      <c r="C13003" s="37"/>
      <c r="D13003" s="37"/>
      <c r="E13003" s="37"/>
      <c r="F13003" s="37"/>
      <c r="G13003" s="38"/>
      <c r="H13003" s="37"/>
      <c r="I13003" s="41"/>
      <c r="J13003" s="41"/>
      <c r="K13003" s="37"/>
      <c r="L13003" s="37"/>
      <c r="M13003" s="37"/>
      <c r="N13003" s="37"/>
      <c r="O13003" s="38"/>
    </row>
    <row r="13004" spans="2:15" x14ac:dyDescent="0.4">
      <c r="B13004" s="63"/>
      <c r="C13004" s="37"/>
      <c r="D13004" s="37"/>
      <c r="E13004" s="37"/>
      <c r="F13004" s="37"/>
      <c r="G13004" s="38"/>
      <c r="H13004" s="37"/>
      <c r="I13004" s="41"/>
      <c r="J13004" s="41"/>
      <c r="K13004" s="37"/>
      <c r="L13004" s="37"/>
      <c r="M13004" s="37"/>
      <c r="N13004" s="37"/>
      <c r="O13004" s="38"/>
    </row>
    <row r="13005" spans="2:15" x14ac:dyDescent="0.4">
      <c r="B13005" s="63"/>
      <c r="C13005" s="37"/>
      <c r="D13005" s="37"/>
      <c r="E13005" s="37"/>
      <c r="F13005" s="37"/>
      <c r="G13005" s="38"/>
      <c r="H13005" s="37"/>
      <c r="I13005" s="41"/>
      <c r="J13005" s="41"/>
      <c r="K13005" s="37"/>
      <c r="L13005" s="37"/>
      <c r="M13005" s="37"/>
      <c r="N13005" s="37"/>
      <c r="O13005" s="38"/>
    </row>
    <row r="13006" spans="2:15" x14ac:dyDescent="0.4">
      <c r="B13006" s="63"/>
      <c r="C13006" s="37"/>
      <c r="D13006" s="37"/>
      <c r="E13006" s="37"/>
      <c r="F13006" s="37"/>
      <c r="G13006" s="38"/>
      <c r="H13006" s="37"/>
      <c r="I13006" s="41"/>
      <c r="J13006" s="41"/>
      <c r="K13006" s="37"/>
      <c r="L13006" s="37"/>
      <c r="M13006" s="37"/>
      <c r="N13006" s="37"/>
      <c r="O13006" s="38"/>
    </row>
    <row r="13007" spans="2:15" x14ac:dyDescent="0.4">
      <c r="B13007" s="63"/>
      <c r="C13007" s="37"/>
      <c r="D13007" s="37"/>
      <c r="E13007" s="37"/>
      <c r="F13007" s="37"/>
      <c r="G13007" s="38"/>
      <c r="H13007" s="37"/>
      <c r="I13007" s="41"/>
      <c r="J13007" s="41"/>
      <c r="K13007" s="37"/>
      <c r="L13007" s="37"/>
      <c r="M13007" s="37"/>
      <c r="N13007" s="37"/>
      <c r="O13007" s="38"/>
    </row>
    <row r="13008" spans="2:15" x14ac:dyDescent="0.4">
      <c r="B13008" s="63"/>
      <c r="C13008" s="37"/>
      <c r="D13008" s="37"/>
      <c r="E13008" s="37"/>
      <c r="F13008" s="37"/>
      <c r="G13008" s="38"/>
      <c r="H13008" s="37"/>
      <c r="I13008" s="41"/>
      <c r="J13008" s="41"/>
      <c r="K13008" s="37"/>
      <c r="L13008" s="37"/>
      <c r="M13008" s="37"/>
      <c r="N13008" s="37"/>
      <c r="O13008" s="38"/>
    </row>
    <row r="13009" spans="2:15" x14ac:dyDescent="0.4">
      <c r="B13009" s="63"/>
      <c r="C13009" s="37"/>
      <c r="D13009" s="37"/>
      <c r="E13009" s="37"/>
      <c r="F13009" s="37"/>
      <c r="G13009" s="38"/>
      <c r="H13009" s="37"/>
      <c r="I13009" s="41"/>
      <c r="J13009" s="41"/>
      <c r="K13009" s="37"/>
      <c r="L13009" s="37"/>
      <c r="M13009" s="37"/>
      <c r="N13009" s="37"/>
      <c r="O13009" s="38"/>
    </row>
    <row r="13010" spans="2:15" x14ac:dyDescent="0.4">
      <c r="B13010" s="63"/>
      <c r="C13010" s="37"/>
      <c r="D13010" s="37"/>
      <c r="E13010" s="37"/>
      <c r="F13010" s="37"/>
      <c r="G13010" s="38"/>
      <c r="H13010" s="37"/>
      <c r="I13010" s="41"/>
      <c r="J13010" s="41"/>
      <c r="K13010" s="37"/>
      <c r="L13010" s="37"/>
      <c r="M13010" s="37"/>
      <c r="N13010" s="37"/>
      <c r="O13010" s="38"/>
    </row>
    <row r="13011" spans="2:15" x14ac:dyDescent="0.4">
      <c r="B13011" s="63"/>
      <c r="C13011" s="37"/>
      <c r="D13011" s="37"/>
      <c r="E13011" s="37"/>
      <c r="F13011" s="37"/>
      <c r="G13011" s="38"/>
      <c r="H13011" s="37"/>
      <c r="I13011" s="41"/>
      <c r="J13011" s="41"/>
      <c r="K13011" s="37"/>
      <c r="L13011" s="37"/>
      <c r="M13011" s="37"/>
      <c r="N13011" s="37"/>
      <c r="O13011" s="38"/>
    </row>
    <row r="13012" spans="2:15" x14ac:dyDescent="0.4">
      <c r="B13012" s="63"/>
      <c r="C13012" s="37"/>
      <c r="D13012" s="37"/>
      <c r="E13012" s="37"/>
      <c r="F13012" s="37"/>
      <c r="G13012" s="38"/>
      <c r="H13012" s="37"/>
      <c r="I13012" s="41"/>
      <c r="J13012" s="41"/>
      <c r="K13012" s="37"/>
      <c r="L13012" s="37"/>
      <c r="M13012" s="37"/>
      <c r="N13012" s="37"/>
      <c r="O13012" s="38"/>
    </row>
    <row r="13013" spans="2:15" x14ac:dyDescent="0.4">
      <c r="B13013" s="63"/>
      <c r="C13013" s="37"/>
      <c r="D13013" s="37"/>
      <c r="E13013" s="37"/>
      <c r="F13013" s="37"/>
      <c r="G13013" s="38"/>
      <c r="H13013" s="37"/>
      <c r="I13013" s="41"/>
      <c r="J13013" s="41"/>
      <c r="K13013" s="37"/>
      <c r="L13013" s="37"/>
      <c r="M13013" s="37"/>
      <c r="N13013" s="37"/>
      <c r="O13013" s="38"/>
    </row>
    <row r="13014" spans="2:15" x14ac:dyDescent="0.4">
      <c r="B13014" s="63"/>
      <c r="C13014" s="37"/>
      <c r="D13014" s="37"/>
      <c r="E13014" s="37"/>
      <c r="F13014" s="37"/>
      <c r="G13014" s="38"/>
      <c r="H13014" s="37"/>
      <c r="I13014" s="41"/>
      <c r="J13014" s="41"/>
      <c r="K13014" s="37"/>
      <c r="L13014" s="37"/>
      <c r="M13014" s="37"/>
      <c r="N13014" s="37"/>
      <c r="O13014" s="38"/>
    </row>
    <row r="13015" spans="2:15" x14ac:dyDescent="0.4">
      <c r="B13015" s="63"/>
      <c r="C13015" s="37"/>
      <c r="D13015" s="37"/>
      <c r="E13015" s="37"/>
      <c r="F13015" s="37"/>
      <c r="G13015" s="38"/>
      <c r="H13015" s="37"/>
      <c r="I13015" s="41"/>
      <c r="J13015" s="41"/>
      <c r="K13015" s="37"/>
      <c r="L13015" s="37"/>
      <c r="M13015" s="37"/>
      <c r="N13015" s="37"/>
      <c r="O13015" s="38"/>
    </row>
    <row r="13016" spans="2:15" x14ac:dyDescent="0.4">
      <c r="B13016" s="63"/>
      <c r="C13016" s="37"/>
      <c r="D13016" s="37"/>
      <c r="E13016" s="37"/>
      <c r="F13016" s="37"/>
      <c r="G13016" s="38"/>
      <c r="H13016" s="37"/>
      <c r="I13016" s="41"/>
      <c r="J13016" s="41"/>
      <c r="K13016" s="37"/>
      <c r="L13016" s="37"/>
      <c r="M13016" s="37"/>
      <c r="N13016" s="37"/>
      <c r="O13016" s="38"/>
    </row>
    <row r="13017" spans="2:15" x14ac:dyDescent="0.4">
      <c r="B13017" s="63"/>
      <c r="C13017" s="37"/>
      <c r="D13017" s="37"/>
      <c r="E13017" s="37"/>
      <c r="F13017" s="37"/>
      <c r="G13017" s="38"/>
      <c r="H13017" s="37"/>
      <c r="I13017" s="41"/>
      <c r="J13017" s="41"/>
      <c r="K13017" s="37"/>
      <c r="L13017" s="37"/>
      <c r="M13017" s="37"/>
      <c r="N13017" s="37"/>
      <c r="O13017" s="38"/>
    </row>
    <row r="13018" spans="2:15" x14ac:dyDescent="0.4">
      <c r="B13018" s="63"/>
      <c r="C13018" s="37"/>
      <c r="D13018" s="37"/>
      <c r="E13018" s="37"/>
      <c r="F13018" s="37"/>
      <c r="G13018" s="38"/>
      <c r="H13018" s="37"/>
      <c r="I13018" s="41"/>
      <c r="J13018" s="41"/>
      <c r="K13018" s="37"/>
      <c r="L13018" s="37"/>
      <c r="M13018" s="37"/>
      <c r="N13018" s="37"/>
      <c r="O13018" s="38"/>
    </row>
    <row r="13019" spans="2:15" x14ac:dyDescent="0.4">
      <c r="B13019" s="63"/>
      <c r="C13019" s="37"/>
      <c r="D13019" s="37"/>
      <c r="E13019" s="37"/>
      <c r="F13019" s="37"/>
      <c r="G13019" s="38"/>
      <c r="H13019" s="37"/>
      <c r="I13019" s="41"/>
      <c r="J13019" s="41"/>
      <c r="K13019" s="37"/>
      <c r="L13019" s="37"/>
      <c r="M13019" s="37"/>
      <c r="N13019" s="37"/>
      <c r="O13019" s="38"/>
    </row>
    <row r="13020" spans="2:15" x14ac:dyDescent="0.4">
      <c r="B13020" s="63"/>
      <c r="C13020" s="37"/>
      <c r="D13020" s="37"/>
      <c r="E13020" s="37"/>
      <c r="F13020" s="37"/>
      <c r="G13020" s="38"/>
      <c r="H13020" s="37"/>
      <c r="I13020" s="41"/>
      <c r="J13020" s="41"/>
      <c r="K13020" s="37"/>
      <c r="L13020" s="37"/>
      <c r="M13020" s="37"/>
      <c r="N13020" s="37"/>
      <c r="O13020" s="38"/>
    </row>
    <row r="13021" spans="2:15" x14ac:dyDescent="0.4">
      <c r="B13021" s="63"/>
      <c r="C13021" s="37"/>
      <c r="D13021" s="37"/>
      <c r="E13021" s="37"/>
      <c r="F13021" s="37"/>
      <c r="G13021" s="38"/>
      <c r="H13021" s="37"/>
      <c r="I13021" s="41"/>
      <c r="J13021" s="41"/>
      <c r="K13021" s="37"/>
      <c r="L13021" s="37"/>
      <c r="M13021" s="37"/>
      <c r="N13021" s="37"/>
      <c r="O13021" s="38"/>
    </row>
    <row r="13022" spans="2:15" x14ac:dyDescent="0.4">
      <c r="B13022" s="63"/>
      <c r="C13022" s="37"/>
      <c r="D13022" s="37"/>
      <c r="E13022" s="37"/>
      <c r="F13022" s="37"/>
      <c r="G13022" s="38"/>
      <c r="H13022" s="37"/>
      <c r="I13022" s="41"/>
      <c r="J13022" s="41"/>
      <c r="K13022" s="37"/>
      <c r="L13022" s="37"/>
      <c r="M13022" s="37"/>
      <c r="N13022" s="37"/>
      <c r="O13022" s="38"/>
    </row>
    <row r="13023" spans="2:15" x14ac:dyDescent="0.4">
      <c r="B13023" s="63"/>
      <c r="C13023" s="37"/>
      <c r="D13023" s="37"/>
      <c r="E13023" s="37"/>
      <c r="F13023" s="37"/>
      <c r="G13023" s="38"/>
      <c r="H13023" s="37"/>
      <c r="I13023" s="41"/>
      <c r="J13023" s="41"/>
      <c r="K13023" s="37"/>
      <c r="L13023" s="37"/>
      <c r="M13023" s="37"/>
      <c r="N13023" s="37"/>
      <c r="O13023" s="38"/>
    </row>
    <row r="13024" spans="2:15" x14ac:dyDescent="0.4">
      <c r="B13024" s="63"/>
      <c r="C13024" s="37"/>
      <c r="D13024" s="37"/>
      <c r="E13024" s="37"/>
      <c r="F13024" s="37"/>
      <c r="G13024" s="38"/>
      <c r="H13024" s="37"/>
      <c r="I13024" s="41"/>
      <c r="J13024" s="41"/>
      <c r="K13024" s="37"/>
      <c r="L13024" s="37"/>
      <c r="M13024" s="37"/>
      <c r="N13024" s="37"/>
      <c r="O13024" s="38"/>
    </row>
    <row r="13025" spans="2:15" x14ac:dyDescent="0.4">
      <c r="B13025" s="63"/>
      <c r="C13025" s="37"/>
      <c r="D13025" s="37"/>
      <c r="E13025" s="37"/>
      <c r="F13025" s="37"/>
      <c r="G13025" s="38"/>
      <c r="H13025" s="37"/>
      <c r="I13025" s="41"/>
      <c r="J13025" s="41"/>
      <c r="K13025" s="37"/>
      <c r="L13025" s="37"/>
      <c r="M13025" s="37"/>
      <c r="N13025" s="37"/>
      <c r="O13025" s="38"/>
    </row>
    <row r="13026" spans="2:15" x14ac:dyDescent="0.4">
      <c r="B13026" s="63"/>
      <c r="C13026" s="37"/>
      <c r="D13026" s="37"/>
      <c r="E13026" s="37"/>
      <c r="F13026" s="37"/>
      <c r="G13026" s="38"/>
      <c r="H13026" s="37"/>
      <c r="I13026" s="41"/>
      <c r="J13026" s="41"/>
      <c r="K13026" s="37"/>
      <c r="L13026" s="37"/>
      <c r="M13026" s="37"/>
      <c r="N13026" s="37"/>
      <c r="O13026" s="38"/>
    </row>
    <row r="13027" spans="2:15" x14ac:dyDescent="0.4">
      <c r="B13027" s="63"/>
      <c r="C13027" s="37"/>
      <c r="D13027" s="37"/>
      <c r="E13027" s="37"/>
      <c r="F13027" s="37"/>
      <c r="G13027" s="38"/>
      <c r="H13027" s="37"/>
      <c r="I13027" s="41"/>
      <c r="J13027" s="41"/>
      <c r="K13027" s="37"/>
      <c r="L13027" s="37"/>
      <c r="M13027" s="37"/>
      <c r="N13027" s="37"/>
      <c r="O13027" s="38"/>
    </row>
    <row r="13028" spans="2:15" x14ac:dyDescent="0.4">
      <c r="B13028" s="63"/>
      <c r="C13028" s="37"/>
      <c r="D13028" s="37"/>
      <c r="E13028" s="37"/>
      <c r="F13028" s="37"/>
      <c r="G13028" s="38"/>
      <c r="H13028" s="37"/>
      <c r="I13028" s="41"/>
      <c r="J13028" s="41"/>
      <c r="K13028" s="37"/>
      <c r="L13028" s="37"/>
      <c r="M13028" s="37"/>
      <c r="N13028" s="37"/>
      <c r="O13028" s="38"/>
    </row>
    <row r="13029" spans="2:15" x14ac:dyDescent="0.4">
      <c r="B13029" s="63"/>
      <c r="C13029" s="37"/>
      <c r="D13029" s="37"/>
      <c r="E13029" s="37"/>
      <c r="F13029" s="37"/>
      <c r="G13029" s="38"/>
      <c r="H13029" s="37"/>
      <c r="I13029" s="41"/>
      <c r="J13029" s="41"/>
      <c r="K13029" s="37"/>
      <c r="L13029" s="37"/>
      <c r="M13029" s="37"/>
      <c r="N13029" s="37"/>
      <c r="O13029" s="38"/>
    </row>
    <row r="13030" spans="2:15" x14ac:dyDescent="0.4">
      <c r="B13030" s="63"/>
      <c r="C13030" s="37"/>
      <c r="D13030" s="37"/>
      <c r="E13030" s="37"/>
      <c r="F13030" s="37"/>
      <c r="G13030" s="38"/>
      <c r="H13030" s="37"/>
      <c r="I13030" s="41"/>
      <c r="J13030" s="41"/>
      <c r="K13030" s="37"/>
      <c r="L13030" s="37"/>
      <c r="M13030" s="37"/>
      <c r="N13030" s="37"/>
      <c r="O13030" s="38"/>
    </row>
    <row r="13031" spans="2:15" x14ac:dyDescent="0.4">
      <c r="B13031" s="63"/>
      <c r="C13031" s="37"/>
      <c r="D13031" s="37"/>
      <c r="E13031" s="37"/>
      <c r="F13031" s="37"/>
      <c r="G13031" s="38"/>
      <c r="H13031" s="37"/>
      <c r="I13031" s="41"/>
      <c r="J13031" s="41"/>
      <c r="K13031" s="37"/>
      <c r="L13031" s="37"/>
      <c r="M13031" s="37"/>
      <c r="N13031" s="37"/>
      <c r="O13031" s="38"/>
    </row>
    <row r="13032" spans="2:15" x14ac:dyDescent="0.4">
      <c r="B13032" s="63"/>
      <c r="C13032" s="37"/>
      <c r="D13032" s="37"/>
      <c r="E13032" s="37"/>
      <c r="F13032" s="37"/>
      <c r="G13032" s="38"/>
      <c r="H13032" s="37"/>
      <c r="I13032" s="41"/>
      <c r="J13032" s="41"/>
      <c r="K13032" s="37"/>
      <c r="L13032" s="37"/>
      <c r="M13032" s="37"/>
      <c r="N13032" s="37"/>
      <c r="O13032" s="38"/>
    </row>
    <row r="13033" spans="2:15" x14ac:dyDescent="0.4">
      <c r="B13033" s="63"/>
      <c r="C13033" s="37"/>
      <c r="D13033" s="37"/>
      <c r="E13033" s="37"/>
      <c r="F13033" s="37"/>
      <c r="G13033" s="38"/>
      <c r="H13033" s="37"/>
      <c r="I13033" s="41"/>
      <c r="J13033" s="41"/>
      <c r="K13033" s="37"/>
      <c r="L13033" s="37"/>
      <c r="M13033" s="37"/>
      <c r="N13033" s="37"/>
      <c r="O13033" s="38"/>
    </row>
    <row r="13034" spans="2:15" x14ac:dyDescent="0.4">
      <c r="B13034" s="63"/>
      <c r="C13034" s="37"/>
      <c r="D13034" s="37"/>
      <c r="E13034" s="37"/>
      <c r="F13034" s="37"/>
      <c r="G13034" s="38"/>
      <c r="H13034" s="37"/>
      <c r="I13034" s="41"/>
      <c r="J13034" s="41"/>
      <c r="K13034" s="37"/>
      <c r="L13034" s="37"/>
      <c r="M13034" s="37"/>
      <c r="N13034" s="37"/>
      <c r="O13034" s="38"/>
    </row>
    <row r="13035" spans="2:15" x14ac:dyDescent="0.4">
      <c r="B13035" s="63"/>
      <c r="C13035" s="37"/>
      <c r="D13035" s="37"/>
      <c r="E13035" s="37"/>
      <c r="F13035" s="37"/>
      <c r="G13035" s="38"/>
      <c r="H13035" s="37"/>
      <c r="I13035" s="41"/>
      <c r="J13035" s="41"/>
      <c r="K13035" s="37"/>
      <c r="L13035" s="37"/>
      <c r="M13035" s="37"/>
      <c r="N13035" s="37"/>
      <c r="O13035" s="38"/>
    </row>
    <row r="13036" spans="2:15" x14ac:dyDescent="0.4">
      <c r="B13036" s="63"/>
      <c r="C13036" s="37"/>
      <c r="D13036" s="37"/>
      <c r="E13036" s="37"/>
      <c r="F13036" s="37"/>
      <c r="G13036" s="38"/>
      <c r="H13036" s="37"/>
      <c r="I13036" s="41"/>
      <c r="J13036" s="41"/>
      <c r="K13036" s="37"/>
      <c r="L13036" s="37"/>
      <c r="M13036" s="37"/>
      <c r="N13036" s="37"/>
      <c r="O13036" s="38"/>
    </row>
    <row r="13037" spans="2:15" x14ac:dyDescent="0.4">
      <c r="B13037" s="63"/>
      <c r="C13037" s="37"/>
      <c r="D13037" s="37"/>
      <c r="E13037" s="37"/>
      <c r="F13037" s="37"/>
      <c r="G13037" s="38"/>
      <c r="H13037" s="37"/>
      <c r="I13037" s="41"/>
      <c r="J13037" s="41"/>
      <c r="K13037" s="37"/>
      <c r="L13037" s="37"/>
      <c r="M13037" s="37"/>
      <c r="N13037" s="37"/>
      <c r="O13037" s="38"/>
    </row>
    <row r="13038" spans="2:15" x14ac:dyDescent="0.4">
      <c r="B13038" s="63"/>
      <c r="C13038" s="37"/>
      <c r="D13038" s="37"/>
      <c r="E13038" s="37"/>
      <c r="F13038" s="37"/>
      <c r="G13038" s="38"/>
      <c r="H13038" s="37"/>
      <c r="I13038" s="41"/>
      <c r="J13038" s="41"/>
      <c r="K13038" s="37"/>
      <c r="L13038" s="37"/>
      <c r="M13038" s="37"/>
      <c r="N13038" s="37"/>
      <c r="O13038" s="38"/>
    </row>
    <row r="13039" spans="2:15" x14ac:dyDescent="0.4">
      <c r="B13039" s="63"/>
      <c r="C13039" s="37"/>
      <c r="D13039" s="37"/>
      <c r="E13039" s="37"/>
      <c r="F13039" s="37"/>
      <c r="G13039" s="38"/>
      <c r="H13039" s="37"/>
      <c r="I13039" s="41"/>
      <c r="J13039" s="41"/>
      <c r="K13039" s="37"/>
      <c r="L13039" s="37"/>
      <c r="M13039" s="37"/>
      <c r="N13039" s="37"/>
      <c r="O13039" s="38"/>
    </row>
    <row r="13040" spans="2:15" x14ac:dyDescent="0.4">
      <c r="B13040" s="63"/>
      <c r="C13040" s="37"/>
      <c r="D13040" s="37"/>
      <c r="E13040" s="37"/>
      <c r="F13040" s="37"/>
      <c r="G13040" s="38"/>
      <c r="H13040" s="37"/>
      <c r="I13040" s="41"/>
      <c r="J13040" s="41"/>
      <c r="K13040" s="37"/>
      <c r="L13040" s="37"/>
      <c r="M13040" s="37"/>
      <c r="N13040" s="37"/>
      <c r="O13040" s="38"/>
    </row>
    <row r="13041" spans="2:15" x14ac:dyDescent="0.4">
      <c r="B13041" s="63"/>
      <c r="C13041" s="37"/>
      <c r="D13041" s="37"/>
      <c r="E13041" s="37"/>
      <c r="F13041" s="37"/>
      <c r="G13041" s="38"/>
      <c r="H13041" s="37"/>
      <c r="I13041" s="41"/>
      <c r="J13041" s="41"/>
      <c r="K13041" s="37"/>
      <c r="L13041" s="37"/>
      <c r="M13041" s="37"/>
      <c r="N13041" s="37"/>
      <c r="O13041" s="38"/>
    </row>
    <row r="13042" spans="2:15" x14ac:dyDescent="0.4">
      <c r="B13042" s="63"/>
      <c r="C13042" s="37"/>
      <c r="D13042" s="37"/>
      <c r="E13042" s="37"/>
      <c r="F13042" s="37"/>
      <c r="G13042" s="38"/>
      <c r="H13042" s="37"/>
      <c r="I13042" s="41"/>
      <c r="J13042" s="41"/>
      <c r="K13042" s="37"/>
      <c r="L13042" s="37"/>
      <c r="M13042" s="37"/>
      <c r="N13042" s="37"/>
      <c r="O13042" s="38"/>
    </row>
    <row r="13043" spans="2:15" x14ac:dyDescent="0.4">
      <c r="B13043" s="63"/>
      <c r="C13043" s="37"/>
      <c r="D13043" s="37"/>
      <c r="E13043" s="37"/>
      <c r="F13043" s="37"/>
      <c r="G13043" s="38"/>
      <c r="H13043" s="37"/>
      <c r="I13043" s="41"/>
      <c r="J13043" s="41"/>
      <c r="K13043" s="37"/>
      <c r="L13043" s="37"/>
      <c r="M13043" s="37"/>
      <c r="N13043" s="37"/>
      <c r="O13043" s="38"/>
    </row>
    <row r="13044" spans="2:15" x14ac:dyDescent="0.4">
      <c r="B13044" s="63"/>
      <c r="C13044" s="37"/>
      <c r="D13044" s="37"/>
      <c r="E13044" s="37"/>
      <c r="F13044" s="37"/>
      <c r="G13044" s="38"/>
      <c r="H13044" s="37"/>
      <c r="I13044" s="41"/>
      <c r="J13044" s="41"/>
      <c r="K13044" s="37"/>
      <c r="L13044" s="37"/>
      <c r="M13044" s="37"/>
      <c r="N13044" s="37"/>
      <c r="O13044" s="38"/>
    </row>
    <row r="13045" spans="2:15" x14ac:dyDescent="0.4">
      <c r="B13045" s="63"/>
      <c r="C13045" s="37"/>
      <c r="D13045" s="37"/>
      <c r="E13045" s="37"/>
      <c r="F13045" s="37"/>
      <c r="G13045" s="38"/>
      <c r="H13045" s="37"/>
      <c r="I13045" s="41"/>
      <c r="J13045" s="41"/>
      <c r="K13045" s="37"/>
      <c r="L13045" s="37"/>
      <c r="M13045" s="37"/>
      <c r="N13045" s="37"/>
      <c r="O13045" s="38"/>
    </row>
    <row r="13046" spans="2:15" x14ac:dyDescent="0.4">
      <c r="B13046" s="63"/>
      <c r="C13046" s="37"/>
      <c r="D13046" s="37"/>
      <c r="E13046" s="37"/>
      <c r="F13046" s="37"/>
      <c r="G13046" s="38"/>
      <c r="H13046" s="37"/>
      <c r="I13046" s="41"/>
      <c r="J13046" s="41"/>
      <c r="K13046" s="37"/>
      <c r="L13046" s="37"/>
      <c r="M13046" s="37"/>
      <c r="N13046" s="37"/>
      <c r="O13046" s="38"/>
    </row>
    <row r="13047" spans="2:15" x14ac:dyDescent="0.4">
      <c r="B13047" s="63"/>
      <c r="C13047" s="37"/>
      <c r="D13047" s="37"/>
      <c r="E13047" s="37"/>
      <c r="F13047" s="37"/>
      <c r="G13047" s="38"/>
      <c r="H13047" s="37"/>
      <c r="I13047" s="41"/>
      <c r="J13047" s="41"/>
      <c r="K13047" s="37"/>
      <c r="L13047" s="37"/>
      <c r="M13047" s="37"/>
      <c r="N13047" s="37"/>
      <c r="O13047" s="38"/>
    </row>
    <row r="13048" spans="2:15" x14ac:dyDescent="0.4">
      <c r="B13048" s="63"/>
      <c r="C13048" s="37"/>
      <c r="D13048" s="37"/>
      <c r="E13048" s="37"/>
      <c r="F13048" s="37"/>
      <c r="G13048" s="38"/>
      <c r="H13048" s="37"/>
      <c r="I13048" s="41"/>
      <c r="J13048" s="41"/>
      <c r="K13048" s="37"/>
      <c r="L13048" s="37"/>
      <c r="M13048" s="37"/>
      <c r="N13048" s="37"/>
      <c r="O13048" s="38"/>
    </row>
    <row r="13049" spans="2:15" x14ac:dyDescent="0.4">
      <c r="B13049" s="63"/>
      <c r="C13049" s="37"/>
      <c r="D13049" s="37"/>
      <c r="E13049" s="37"/>
      <c r="F13049" s="37"/>
      <c r="G13049" s="38"/>
      <c r="H13049" s="37"/>
      <c r="I13049" s="41"/>
      <c r="J13049" s="41"/>
      <c r="K13049" s="37"/>
      <c r="L13049" s="37"/>
      <c r="M13049" s="37"/>
      <c r="N13049" s="37"/>
      <c r="O13049" s="38"/>
    </row>
    <row r="13050" spans="2:15" x14ac:dyDescent="0.4">
      <c r="B13050" s="63"/>
      <c r="C13050" s="37"/>
      <c r="D13050" s="37"/>
      <c r="E13050" s="37"/>
      <c r="F13050" s="37"/>
      <c r="G13050" s="38"/>
      <c r="H13050" s="37"/>
      <c r="I13050" s="41"/>
      <c r="J13050" s="41"/>
      <c r="K13050" s="37"/>
      <c r="L13050" s="37"/>
      <c r="M13050" s="37"/>
      <c r="N13050" s="37"/>
      <c r="O13050" s="38"/>
    </row>
    <row r="13051" spans="2:15" x14ac:dyDescent="0.4">
      <c r="B13051" s="63"/>
      <c r="C13051" s="37"/>
      <c r="D13051" s="37"/>
      <c r="E13051" s="37"/>
      <c r="F13051" s="37"/>
      <c r="G13051" s="38"/>
      <c r="H13051" s="37"/>
      <c r="I13051" s="41"/>
      <c r="J13051" s="41"/>
      <c r="K13051" s="37"/>
      <c r="L13051" s="37"/>
      <c r="M13051" s="37"/>
      <c r="N13051" s="37"/>
      <c r="O13051" s="38"/>
    </row>
    <row r="13052" spans="2:15" x14ac:dyDescent="0.4">
      <c r="B13052" s="63"/>
      <c r="C13052" s="37"/>
      <c r="D13052" s="37"/>
      <c r="E13052" s="37"/>
      <c r="F13052" s="37"/>
      <c r="G13052" s="38"/>
      <c r="H13052" s="37"/>
      <c r="I13052" s="41"/>
      <c r="J13052" s="41"/>
      <c r="K13052" s="37"/>
      <c r="L13052" s="37"/>
      <c r="M13052" s="37"/>
      <c r="N13052" s="37"/>
      <c r="O13052" s="38"/>
    </row>
    <row r="13053" spans="2:15" x14ac:dyDescent="0.4">
      <c r="B13053" s="63"/>
      <c r="C13053" s="37"/>
      <c r="D13053" s="37"/>
      <c r="E13053" s="37"/>
      <c r="F13053" s="37"/>
      <c r="G13053" s="38"/>
      <c r="H13053" s="37"/>
      <c r="I13053" s="41"/>
      <c r="J13053" s="41"/>
      <c r="K13053" s="37"/>
      <c r="L13053" s="37"/>
      <c r="M13053" s="37"/>
      <c r="N13053" s="37"/>
      <c r="O13053" s="38"/>
    </row>
    <row r="13054" spans="2:15" x14ac:dyDescent="0.4">
      <c r="B13054" s="63"/>
      <c r="C13054" s="37"/>
      <c r="D13054" s="37"/>
      <c r="E13054" s="37"/>
      <c r="F13054" s="37"/>
      <c r="G13054" s="38"/>
      <c r="H13054" s="37"/>
      <c r="I13054" s="41"/>
      <c r="J13054" s="41"/>
      <c r="K13054" s="37"/>
      <c r="L13054" s="37"/>
      <c r="M13054" s="37"/>
      <c r="N13054" s="37"/>
      <c r="O13054" s="38"/>
    </row>
    <row r="13055" spans="2:15" x14ac:dyDescent="0.4">
      <c r="B13055" s="63"/>
      <c r="C13055" s="37"/>
      <c r="D13055" s="37"/>
      <c r="E13055" s="37"/>
      <c r="F13055" s="37"/>
      <c r="G13055" s="38"/>
      <c r="H13055" s="37"/>
      <c r="I13055" s="41"/>
      <c r="J13055" s="41"/>
      <c r="K13055" s="37"/>
      <c r="L13055" s="37"/>
      <c r="M13055" s="37"/>
      <c r="N13055" s="37"/>
      <c r="O13055" s="38"/>
    </row>
    <row r="13056" spans="2:15" x14ac:dyDescent="0.4">
      <c r="B13056" s="63"/>
      <c r="C13056" s="37"/>
      <c r="D13056" s="37"/>
      <c r="E13056" s="37"/>
      <c r="F13056" s="37"/>
      <c r="G13056" s="38"/>
      <c r="H13056" s="37"/>
      <c r="I13056" s="41"/>
      <c r="J13056" s="41"/>
      <c r="K13056" s="37"/>
      <c r="L13056" s="37"/>
      <c r="M13056" s="37"/>
      <c r="N13056" s="37"/>
      <c r="O13056" s="38"/>
    </row>
    <row r="13057" spans="2:15" x14ac:dyDescent="0.4">
      <c r="B13057" s="63"/>
      <c r="C13057" s="37"/>
      <c r="D13057" s="37"/>
      <c r="E13057" s="37"/>
      <c r="F13057" s="37"/>
      <c r="G13057" s="38"/>
      <c r="H13057" s="37"/>
      <c r="I13057" s="41"/>
      <c r="J13057" s="41"/>
      <c r="K13057" s="37"/>
      <c r="L13057" s="37"/>
      <c r="M13057" s="37"/>
      <c r="N13057" s="37"/>
      <c r="O13057" s="38"/>
    </row>
    <row r="13058" spans="2:15" x14ac:dyDescent="0.4">
      <c r="B13058" s="63"/>
      <c r="C13058" s="37"/>
      <c r="D13058" s="37"/>
      <c r="E13058" s="37"/>
      <c r="F13058" s="37"/>
      <c r="G13058" s="38"/>
      <c r="H13058" s="37"/>
      <c r="I13058" s="41"/>
      <c r="J13058" s="41"/>
      <c r="K13058" s="37"/>
      <c r="L13058" s="37"/>
      <c r="M13058" s="37"/>
      <c r="N13058" s="37"/>
      <c r="O13058" s="38"/>
    </row>
    <row r="13059" spans="2:15" x14ac:dyDescent="0.4">
      <c r="B13059" s="63"/>
      <c r="C13059" s="37"/>
      <c r="D13059" s="37"/>
      <c r="E13059" s="37"/>
      <c r="F13059" s="37"/>
      <c r="G13059" s="38"/>
      <c r="H13059" s="37"/>
      <c r="I13059" s="41"/>
      <c r="J13059" s="41"/>
      <c r="K13059" s="37"/>
      <c r="L13059" s="37"/>
      <c r="M13059" s="37"/>
      <c r="N13059" s="37"/>
      <c r="O13059" s="38"/>
    </row>
    <row r="13060" spans="2:15" x14ac:dyDescent="0.4">
      <c r="B13060" s="63"/>
      <c r="C13060" s="37"/>
      <c r="D13060" s="37"/>
      <c r="E13060" s="37"/>
      <c r="F13060" s="37"/>
      <c r="G13060" s="38"/>
      <c r="H13060" s="37"/>
      <c r="I13060" s="41"/>
      <c r="J13060" s="41"/>
      <c r="K13060" s="37"/>
      <c r="L13060" s="37"/>
      <c r="M13060" s="37"/>
      <c r="N13060" s="37"/>
      <c r="O13060" s="38"/>
    </row>
    <row r="13061" spans="2:15" x14ac:dyDescent="0.4">
      <c r="B13061" s="63"/>
      <c r="C13061" s="37"/>
      <c r="D13061" s="37"/>
      <c r="E13061" s="37"/>
      <c r="F13061" s="37"/>
      <c r="G13061" s="38"/>
      <c r="H13061" s="37"/>
      <c r="I13061" s="41"/>
      <c r="J13061" s="41"/>
      <c r="K13061" s="37"/>
      <c r="L13061" s="37"/>
      <c r="M13061" s="37"/>
      <c r="N13061" s="37"/>
      <c r="O13061" s="38"/>
    </row>
    <row r="13062" spans="2:15" x14ac:dyDescent="0.4">
      <c r="B13062" s="63"/>
      <c r="C13062" s="37"/>
      <c r="D13062" s="37"/>
      <c r="E13062" s="37"/>
      <c r="F13062" s="37"/>
      <c r="G13062" s="38"/>
      <c r="H13062" s="37"/>
      <c r="I13062" s="41"/>
      <c r="J13062" s="41"/>
      <c r="K13062" s="37"/>
      <c r="L13062" s="37"/>
      <c r="M13062" s="37"/>
      <c r="N13062" s="37"/>
      <c r="O13062" s="38"/>
    </row>
    <row r="13063" spans="2:15" x14ac:dyDescent="0.4">
      <c r="B13063" s="63"/>
      <c r="C13063" s="37"/>
      <c r="D13063" s="37"/>
      <c r="E13063" s="37"/>
      <c r="F13063" s="37"/>
      <c r="G13063" s="38"/>
      <c r="H13063" s="37"/>
      <c r="I13063" s="41"/>
      <c r="J13063" s="41"/>
      <c r="K13063" s="37"/>
      <c r="L13063" s="37"/>
      <c r="M13063" s="37"/>
      <c r="N13063" s="37"/>
      <c r="O13063" s="38"/>
    </row>
    <row r="13064" spans="2:15" x14ac:dyDescent="0.4">
      <c r="B13064" s="63"/>
      <c r="C13064" s="37"/>
      <c r="D13064" s="37"/>
      <c r="E13064" s="37"/>
      <c r="F13064" s="37"/>
      <c r="G13064" s="38"/>
      <c r="H13064" s="37"/>
      <c r="I13064" s="41"/>
      <c r="J13064" s="41"/>
      <c r="K13064" s="37"/>
      <c r="L13064" s="37"/>
      <c r="M13064" s="37"/>
      <c r="N13064" s="37"/>
      <c r="O13064" s="38"/>
    </row>
    <row r="13065" spans="2:15" x14ac:dyDescent="0.4">
      <c r="B13065" s="63"/>
      <c r="C13065" s="37"/>
      <c r="D13065" s="37"/>
      <c r="E13065" s="37"/>
      <c r="F13065" s="37"/>
      <c r="G13065" s="38"/>
      <c r="H13065" s="37"/>
      <c r="I13065" s="41"/>
      <c r="J13065" s="41"/>
      <c r="K13065" s="37"/>
      <c r="L13065" s="37"/>
      <c r="M13065" s="37"/>
      <c r="N13065" s="37"/>
      <c r="O13065" s="38"/>
    </row>
    <row r="13066" spans="2:15" x14ac:dyDescent="0.4">
      <c r="B13066" s="63"/>
      <c r="C13066" s="37"/>
      <c r="D13066" s="37"/>
      <c r="E13066" s="37"/>
      <c r="F13066" s="37"/>
      <c r="G13066" s="38"/>
      <c r="H13066" s="37"/>
      <c r="I13066" s="41"/>
      <c r="J13066" s="41"/>
      <c r="K13066" s="37"/>
      <c r="L13066" s="37"/>
      <c r="M13066" s="37"/>
      <c r="N13066" s="37"/>
      <c r="O13066" s="38"/>
    </row>
    <row r="13067" spans="2:15" x14ac:dyDescent="0.4">
      <c r="B13067" s="63"/>
      <c r="C13067" s="37"/>
      <c r="D13067" s="37"/>
      <c r="E13067" s="37"/>
      <c r="F13067" s="37"/>
      <c r="G13067" s="38"/>
      <c r="H13067" s="37"/>
      <c r="I13067" s="41"/>
      <c r="J13067" s="41"/>
      <c r="K13067" s="37"/>
      <c r="L13067" s="37"/>
      <c r="M13067" s="37"/>
      <c r="N13067" s="37"/>
      <c r="O13067" s="38"/>
    </row>
    <row r="13068" spans="2:15" x14ac:dyDescent="0.4">
      <c r="B13068" s="63"/>
      <c r="C13068" s="37"/>
      <c r="D13068" s="37"/>
      <c r="E13068" s="37"/>
      <c r="F13068" s="37"/>
      <c r="G13068" s="38"/>
      <c r="H13068" s="37"/>
      <c r="I13068" s="41"/>
      <c r="J13068" s="41"/>
      <c r="K13068" s="37"/>
      <c r="L13068" s="37"/>
      <c r="M13068" s="37"/>
      <c r="N13068" s="37"/>
      <c r="O13068" s="38"/>
    </row>
    <row r="13069" spans="2:15" x14ac:dyDescent="0.4">
      <c r="B13069" s="63"/>
      <c r="C13069" s="37"/>
      <c r="D13069" s="37"/>
      <c r="E13069" s="37"/>
      <c r="F13069" s="37"/>
      <c r="G13069" s="38"/>
      <c r="H13069" s="37"/>
      <c r="I13069" s="41"/>
      <c r="J13069" s="41"/>
      <c r="K13069" s="37"/>
      <c r="L13069" s="37"/>
      <c r="M13069" s="37"/>
      <c r="N13069" s="37"/>
      <c r="O13069" s="38"/>
    </row>
    <row r="13070" spans="2:15" x14ac:dyDescent="0.4">
      <c r="B13070" s="63"/>
      <c r="C13070" s="37"/>
      <c r="D13070" s="37"/>
      <c r="E13070" s="37"/>
      <c r="F13070" s="37"/>
      <c r="G13070" s="38"/>
      <c r="H13070" s="37"/>
      <c r="I13070" s="41"/>
      <c r="J13070" s="41"/>
      <c r="K13070" s="37"/>
      <c r="L13070" s="37"/>
      <c r="M13070" s="37"/>
      <c r="N13070" s="37"/>
      <c r="O13070" s="38"/>
    </row>
    <row r="13071" spans="2:15" x14ac:dyDescent="0.4">
      <c r="B13071" s="63"/>
      <c r="C13071" s="37"/>
      <c r="D13071" s="37"/>
      <c r="E13071" s="37"/>
      <c r="F13071" s="37"/>
      <c r="G13071" s="38"/>
      <c r="H13071" s="37"/>
      <c r="I13071" s="41"/>
      <c r="J13071" s="41"/>
      <c r="K13071" s="37"/>
      <c r="L13071" s="37"/>
      <c r="M13071" s="37"/>
      <c r="N13071" s="37"/>
      <c r="O13071" s="38"/>
    </row>
    <row r="13072" spans="2:15" x14ac:dyDescent="0.4">
      <c r="B13072" s="63"/>
      <c r="C13072" s="37"/>
      <c r="D13072" s="37"/>
      <c r="E13072" s="37"/>
      <c r="F13072" s="37"/>
      <c r="G13072" s="38"/>
      <c r="H13072" s="37"/>
      <c r="I13072" s="41"/>
      <c r="J13072" s="41"/>
      <c r="K13072" s="37"/>
      <c r="L13072" s="37"/>
      <c r="M13072" s="37"/>
      <c r="N13072" s="37"/>
      <c r="O13072" s="38"/>
    </row>
    <row r="13073" spans="2:15" x14ac:dyDescent="0.4">
      <c r="B13073" s="63"/>
      <c r="C13073" s="37"/>
      <c r="D13073" s="37"/>
      <c r="E13073" s="37"/>
      <c r="F13073" s="37"/>
      <c r="G13073" s="38"/>
      <c r="H13073" s="37"/>
      <c r="I13073" s="41"/>
      <c r="J13073" s="41"/>
      <c r="K13073" s="37"/>
      <c r="L13073" s="37"/>
      <c r="M13073" s="37"/>
      <c r="N13073" s="37"/>
      <c r="O13073" s="38"/>
    </row>
    <row r="13074" spans="2:15" x14ac:dyDescent="0.4">
      <c r="B13074" s="63"/>
      <c r="C13074" s="37"/>
      <c r="D13074" s="37"/>
      <c r="E13074" s="37"/>
      <c r="F13074" s="37"/>
      <c r="G13074" s="38"/>
      <c r="H13074" s="37"/>
      <c r="I13074" s="41"/>
      <c r="J13074" s="41"/>
      <c r="K13074" s="37"/>
      <c r="L13074" s="37"/>
      <c r="M13074" s="37"/>
      <c r="N13074" s="37"/>
      <c r="O13074" s="38"/>
    </row>
    <row r="13075" spans="2:15" x14ac:dyDescent="0.4">
      <c r="B13075" s="63"/>
      <c r="C13075" s="37"/>
      <c r="D13075" s="37"/>
      <c r="E13075" s="37"/>
      <c r="F13075" s="37"/>
      <c r="G13075" s="38"/>
      <c r="H13075" s="37"/>
      <c r="I13075" s="41"/>
      <c r="J13075" s="41"/>
      <c r="K13075" s="37"/>
      <c r="L13075" s="37"/>
      <c r="M13075" s="37"/>
      <c r="N13075" s="37"/>
      <c r="O13075" s="38"/>
    </row>
    <row r="13076" spans="2:15" x14ac:dyDescent="0.4">
      <c r="B13076" s="63"/>
      <c r="C13076" s="37"/>
      <c r="D13076" s="37"/>
      <c r="E13076" s="37"/>
      <c r="F13076" s="37"/>
      <c r="G13076" s="38"/>
      <c r="H13076" s="37"/>
      <c r="I13076" s="41"/>
      <c r="J13076" s="41"/>
      <c r="K13076" s="37"/>
      <c r="L13076" s="37"/>
      <c r="M13076" s="37"/>
      <c r="N13076" s="37"/>
      <c r="O13076" s="38"/>
    </row>
    <row r="13077" spans="2:15" x14ac:dyDescent="0.4">
      <c r="B13077" s="63"/>
      <c r="C13077" s="37"/>
      <c r="D13077" s="37"/>
      <c r="E13077" s="37"/>
      <c r="F13077" s="37"/>
      <c r="G13077" s="38"/>
      <c r="H13077" s="37"/>
      <c r="I13077" s="41"/>
      <c r="J13077" s="41"/>
      <c r="K13077" s="37"/>
      <c r="L13077" s="37"/>
      <c r="M13077" s="37"/>
      <c r="N13077" s="37"/>
      <c r="O13077" s="38"/>
    </row>
    <row r="13078" spans="2:15" x14ac:dyDescent="0.4">
      <c r="B13078" s="63"/>
      <c r="C13078" s="37"/>
      <c r="D13078" s="37"/>
      <c r="E13078" s="37"/>
      <c r="F13078" s="37"/>
      <c r="G13078" s="38"/>
      <c r="H13078" s="37"/>
      <c r="I13078" s="41"/>
      <c r="J13078" s="41"/>
      <c r="K13078" s="37"/>
      <c r="L13078" s="37"/>
      <c r="M13078" s="37"/>
      <c r="N13078" s="37"/>
      <c r="O13078" s="38"/>
    </row>
    <row r="13079" spans="2:15" x14ac:dyDescent="0.4">
      <c r="B13079" s="63"/>
      <c r="C13079" s="37"/>
      <c r="D13079" s="37"/>
      <c r="E13079" s="37"/>
      <c r="F13079" s="37"/>
      <c r="G13079" s="38"/>
      <c r="H13079" s="37"/>
      <c r="I13079" s="41"/>
      <c r="J13079" s="41"/>
      <c r="K13079" s="37"/>
      <c r="L13079" s="37"/>
      <c r="M13079" s="37"/>
      <c r="N13079" s="37"/>
      <c r="O13079" s="38"/>
    </row>
    <row r="13080" spans="2:15" x14ac:dyDescent="0.4">
      <c r="B13080" s="63"/>
      <c r="C13080" s="37"/>
      <c r="D13080" s="37"/>
      <c r="E13080" s="37"/>
      <c r="F13080" s="37"/>
      <c r="G13080" s="38"/>
      <c r="H13080" s="37"/>
      <c r="I13080" s="41"/>
      <c r="J13080" s="41"/>
      <c r="K13080" s="37"/>
      <c r="L13080" s="37"/>
      <c r="M13080" s="37"/>
      <c r="N13080" s="37"/>
      <c r="O13080" s="38"/>
    </row>
    <row r="13081" spans="2:15" x14ac:dyDescent="0.4">
      <c r="B13081" s="63"/>
      <c r="C13081" s="37"/>
      <c r="D13081" s="37"/>
      <c r="E13081" s="37"/>
      <c r="F13081" s="37"/>
      <c r="G13081" s="38"/>
      <c r="H13081" s="37"/>
      <c r="I13081" s="41"/>
      <c r="J13081" s="41"/>
      <c r="K13081" s="37"/>
      <c r="L13081" s="37"/>
      <c r="M13081" s="37"/>
      <c r="N13081" s="37"/>
      <c r="O13081" s="38"/>
    </row>
    <row r="13082" spans="2:15" x14ac:dyDescent="0.4">
      <c r="B13082" s="63"/>
      <c r="C13082" s="37"/>
      <c r="D13082" s="37"/>
      <c r="E13082" s="37"/>
      <c r="F13082" s="37"/>
      <c r="G13082" s="38"/>
      <c r="H13082" s="37"/>
      <c r="I13082" s="41"/>
      <c r="J13082" s="41"/>
      <c r="K13082" s="37"/>
      <c r="L13082" s="37"/>
      <c r="M13082" s="37"/>
      <c r="N13082" s="37"/>
      <c r="O13082" s="38"/>
    </row>
    <row r="13083" spans="2:15" x14ac:dyDescent="0.4">
      <c r="B13083" s="63"/>
      <c r="C13083" s="37"/>
      <c r="D13083" s="37"/>
      <c r="E13083" s="37"/>
      <c r="F13083" s="37"/>
      <c r="G13083" s="38"/>
      <c r="H13083" s="37"/>
      <c r="I13083" s="41"/>
      <c r="J13083" s="41"/>
      <c r="K13083" s="37"/>
      <c r="L13083" s="37"/>
      <c r="M13083" s="37"/>
      <c r="N13083" s="37"/>
      <c r="O13083" s="38"/>
    </row>
    <row r="13084" spans="2:15" x14ac:dyDescent="0.4">
      <c r="B13084" s="63"/>
      <c r="C13084" s="37"/>
      <c r="D13084" s="37"/>
      <c r="E13084" s="37"/>
      <c r="F13084" s="37"/>
      <c r="G13084" s="38"/>
      <c r="H13084" s="37"/>
      <c r="I13084" s="41"/>
      <c r="J13084" s="41"/>
      <c r="K13084" s="37"/>
      <c r="L13084" s="37"/>
      <c r="M13084" s="37"/>
      <c r="N13084" s="37"/>
      <c r="O13084" s="38"/>
    </row>
    <row r="13085" spans="2:15" x14ac:dyDescent="0.4">
      <c r="B13085" s="63"/>
      <c r="C13085" s="37"/>
      <c r="D13085" s="37"/>
      <c r="E13085" s="37"/>
      <c r="F13085" s="37"/>
      <c r="G13085" s="38"/>
      <c r="H13085" s="37"/>
      <c r="I13085" s="41"/>
      <c r="J13085" s="41"/>
      <c r="K13085" s="37"/>
      <c r="L13085" s="37"/>
      <c r="M13085" s="37"/>
      <c r="N13085" s="37"/>
      <c r="O13085" s="38"/>
    </row>
    <row r="13086" spans="2:15" x14ac:dyDescent="0.4">
      <c r="B13086" s="63"/>
      <c r="C13086" s="37"/>
      <c r="D13086" s="37"/>
      <c r="E13086" s="37"/>
      <c r="F13086" s="37"/>
      <c r="G13086" s="38"/>
      <c r="H13086" s="37"/>
      <c r="I13086" s="41"/>
      <c r="J13086" s="41"/>
      <c r="K13086" s="37"/>
      <c r="L13086" s="37"/>
      <c r="M13086" s="37"/>
      <c r="N13086" s="37"/>
      <c r="O13086" s="38"/>
    </row>
    <row r="13087" spans="2:15" x14ac:dyDescent="0.4">
      <c r="B13087" s="63"/>
      <c r="C13087" s="37"/>
      <c r="D13087" s="37"/>
      <c r="E13087" s="37"/>
      <c r="F13087" s="37"/>
      <c r="G13087" s="38"/>
      <c r="H13087" s="37"/>
      <c r="I13087" s="41"/>
      <c r="J13087" s="41"/>
      <c r="K13087" s="37"/>
      <c r="L13087" s="37"/>
      <c r="M13087" s="37"/>
      <c r="N13087" s="37"/>
      <c r="O13087" s="38"/>
    </row>
    <row r="13088" spans="2:15" x14ac:dyDescent="0.4">
      <c r="B13088" s="63"/>
      <c r="C13088" s="37"/>
      <c r="D13088" s="37"/>
      <c r="E13088" s="37"/>
      <c r="F13088" s="37"/>
      <c r="G13088" s="38"/>
      <c r="H13088" s="37"/>
      <c r="I13088" s="41"/>
      <c r="J13088" s="41"/>
      <c r="K13088" s="37"/>
      <c r="L13088" s="37"/>
      <c r="M13088" s="37"/>
      <c r="N13088" s="37"/>
      <c r="O13088" s="38"/>
    </row>
    <row r="13089" spans="2:15" x14ac:dyDescent="0.4">
      <c r="B13089" s="63"/>
      <c r="C13089" s="37"/>
      <c r="D13089" s="37"/>
      <c r="E13089" s="37"/>
      <c r="F13089" s="37"/>
      <c r="G13089" s="38"/>
      <c r="H13089" s="37"/>
      <c r="I13089" s="41"/>
      <c r="J13089" s="41"/>
      <c r="K13089" s="37"/>
      <c r="L13089" s="37"/>
      <c r="M13089" s="37"/>
      <c r="N13089" s="37"/>
      <c r="O13089" s="38"/>
    </row>
    <row r="13090" spans="2:15" x14ac:dyDescent="0.4">
      <c r="B13090" s="63"/>
      <c r="C13090" s="37"/>
      <c r="D13090" s="37"/>
      <c r="E13090" s="37"/>
      <c r="F13090" s="37"/>
      <c r="G13090" s="38"/>
      <c r="H13090" s="37"/>
      <c r="I13090" s="41"/>
      <c r="J13090" s="41"/>
      <c r="K13090" s="37"/>
      <c r="L13090" s="37"/>
      <c r="M13090" s="37"/>
      <c r="N13090" s="37"/>
      <c r="O13090" s="38"/>
    </row>
    <row r="13091" spans="2:15" x14ac:dyDescent="0.4">
      <c r="B13091" s="63"/>
      <c r="C13091" s="37"/>
      <c r="D13091" s="37"/>
      <c r="E13091" s="37"/>
      <c r="F13091" s="37"/>
      <c r="G13091" s="38"/>
      <c r="H13091" s="37"/>
      <c r="I13091" s="41"/>
      <c r="J13091" s="41"/>
      <c r="K13091" s="37"/>
      <c r="L13091" s="37"/>
      <c r="M13091" s="37"/>
      <c r="N13091" s="37"/>
      <c r="O13091" s="38"/>
    </row>
    <row r="13092" spans="2:15" x14ac:dyDescent="0.4">
      <c r="B13092" s="63"/>
      <c r="C13092" s="37"/>
      <c r="D13092" s="37"/>
      <c r="E13092" s="37"/>
      <c r="F13092" s="37"/>
      <c r="G13092" s="38"/>
      <c r="H13092" s="37"/>
      <c r="I13092" s="41"/>
      <c r="J13092" s="41"/>
      <c r="K13092" s="37"/>
      <c r="L13092" s="37"/>
      <c r="M13092" s="37"/>
      <c r="N13092" s="37"/>
      <c r="O13092" s="38"/>
    </row>
    <row r="13093" spans="2:15" x14ac:dyDescent="0.4">
      <c r="B13093" s="63"/>
      <c r="C13093" s="37"/>
      <c r="D13093" s="37"/>
      <c r="E13093" s="37"/>
      <c r="F13093" s="37"/>
      <c r="G13093" s="38"/>
      <c r="H13093" s="37"/>
      <c r="I13093" s="41"/>
      <c r="J13093" s="41"/>
      <c r="K13093" s="37"/>
      <c r="L13093" s="37"/>
      <c r="M13093" s="37"/>
      <c r="N13093" s="37"/>
      <c r="O13093" s="38"/>
    </row>
    <row r="13094" spans="2:15" x14ac:dyDescent="0.4">
      <c r="B13094" s="63"/>
      <c r="C13094" s="37"/>
      <c r="D13094" s="37"/>
      <c r="E13094" s="37"/>
      <c r="F13094" s="37"/>
      <c r="G13094" s="38"/>
      <c r="H13094" s="37"/>
      <c r="I13094" s="41"/>
      <c r="J13094" s="41"/>
      <c r="K13094" s="37"/>
      <c r="L13094" s="37"/>
      <c r="M13094" s="37"/>
      <c r="N13094" s="37"/>
      <c r="O13094" s="38"/>
    </row>
    <row r="13095" spans="2:15" x14ac:dyDescent="0.4">
      <c r="B13095" s="63"/>
      <c r="C13095" s="37"/>
      <c r="D13095" s="37"/>
      <c r="E13095" s="37"/>
      <c r="F13095" s="37"/>
      <c r="G13095" s="38"/>
      <c r="H13095" s="37"/>
      <c r="I13095" s="41"/>
      <c r="J13095" s="41"/>
      <c r="K13095" s="37"/>
      <c r="L13095" s="37"/>
      <c r="M13095" s="37"/>
      <c r="N13095" s="37"/>
      <c r="O13095" s="38"/>
    </row>
    <row r="13096" spans="2:15" x14ac:dyDescent="0.4">
      <c r="B13096" s="63"/>
      <c r="C13096" s="37"/>
      <c r="D13096" s="37"/>
      <c r="E13096" s="37"/>
      <c r="F13096" s="37"/>
      <c r="G13096" s="38"/>
      <c r="H13096" s="37"/>
      <c r="I13096" s="41"/>
      <c r="J13096" s="41"/>
      <c r="K13096" s="37"/>
      <c r="L13096" s="37"/>
      <c r="M13096" s="37"/>
      <c r="N13096" s="37"/>
      <c r="O13096" s="38"/>
    </row>
    <row r="13097" spans="2:15" x14ac:dyDescent="0.4">
      <c r="B13097" s="63"/>
      <c r="C13097" s="37"/>
      <c r="D13097" s="37"/>
      <c r="E13097" s="37"/>
      <c r="F13097" s="37"/>
      <c r="G13097" s="38"/>
      <c r="H13097" s="37"/>
      <c r="I13097" s="41"/>
      <c r="J13097" s="41"/>
      <c r="K13097" s="37"/>
      <c r="L13097" s="37"/>
      <c r="M13097" s="37"/>
      <c r="N13097" s="37"/>
      <c r="O13097" s="38"/>
    </row>
    <row r="13098" spans="2:15" x14ac:dyDescent="0.4">
      <c r="B13098" s="63"/>
      <c r="C13098" s="37"/>
      <c r="D13098" s="37"/>
      <c r="E13098" s="37"/>
      <c r="F13098" s="37"/>
      <c r="G13098" s="38"/>
      <c r="H13098" s="37"/>
      <c r="I13098" s="41"/>
      <c r="J13098" s="41"/>
      <c r="K13098" s="37"/>
      <c r="L13098" s="37"/>
      <c r="M13098" s="37"/>
      <c r="N13098" s="37"/>
      <c r="O13098" s="38"/>
    </row>
    <row r="13099" spans="2:15" x14ac:dyDescent="0.4">
      <c r="B13099" s="63"/>
      <c r="C13099" s="37"/>
      <c r="D13099" s="37"/>
      <c r="E13099" s="37"/>
      <c r="F13099" s="37"/>
      <c r="G13099" s="38"/>
      <c r="H13099" s="37"/>
      <c r="I13099" s="41"/>
      <c r="J13099" s="41"/>
      <c r="K13099" s="37"/>
      <c r="L13099" s="37"/>
      <c r="M13099" s="37"/>
      <c r="N13099" s="37"/>
      <c r="O13099" s="38"/>
    </row>
    <row r="13100" spans="2:15" x14ac:dyDescent="0.4">
      <c r="B13100" s="63"/>
      <c r="C13100" s="37"/>
      <c r="D13100" s="37"/>
      <c r="E13100" s="37"/>
      <c r="F13100" s="37"/>
      <c r="G13100" s="38"/>
      <c r="H13100" s="37"/>
      <c r="I13100" s="41"/>
      <c r="J13100" s="41"/>
      <c r="K13100" s="37"/>
      <c r="L13100" s="37"/>
      <c r="M13100" s="37"/>
      <c r="N13100" s="37"/>
      <c r="O13100" s="38"/>
    </row>
    <row r="13101" spans="2:15" x14ac:dyDescent="0.4">
      <c r="B13101" s="63"/>
      <c r="C13101" s="37"/>
      <c r="D13101" s="37"/>
      <c r="E13101" s="37"/>
      <c r="F13101" s="37"/>
      <c r="G13101" s="38"/>
      <c r="H13101" s="37"/>
      <c r="I13101" s="41"/>
      <c r="J13101" s="41"/>
      <c r="K13101" s="37"/>
      <c r="L13101" s="37"/>
      <c r="M13101" s="37"/>
      <c r="N13101" s="37"/>
      <c r="O13101" s="38"/>
    </row>
    <row r="13102" spans="2:15" x14ac:dyDescent="0.4">
      <c r="B13102" s="63"/>
      <c r="C13102" s="37"/>
      <c r="D13102" s="37"/>
      <c r="E13102" s="37"/>
      <c r="F13102" s="37"/>
      <c r="G13102" s="38"/>
      <c r="H13102" s="37"/>
      <c r="I13102" s="41"/>
      <c r="J13102" s="41"/>
      <c r="K13102" s="37"/>
      <c r="L13102" s="37"/>
      <c r="M13102" s="37"/>
      <c r="N13102" s="37"/>
      <c r="O13102" s="38"/>
    </row>
    <row r="13103" spans="2:15" x14ac:dyDescent="0.4">
      <c r="B13103" s="63"/>
      <c r="C13103" s="37"/>
      <c r="D13103" s="37"/>
      <c r="E13103" s="37"/>
      <c r="F13103" s="37"/>
      <c r="G13103" s="38"/>
      <c r="H13103" s="37"/>
      <c r="I13103" s="41"/>
      <c r="J13103" s="41"/>
      <c r="K13103" s="37"/>
      <c r="L13103" s="37"/>
      <c r="M13103" s="37"/>
      <c r="N13103" s="37"/>
      <c r="O13103" s="38"/>
    </row>
    <row r="13104" spans="2:15" x14ac:dyDescent="0.4">
      <c r="B13104" s="63"/>
      <c r="C13104" s="37"/>
      <c r="D13104" s="37"/>
      <c r="E13104" s="37"/>
      <c r="F13104" s="37"/>
      <c r="G13104" s="38"/>
      <c r="H13104" s="37"/>
      <c r="I13104" s="41"/>
      <c r="J13104" s="41"/>
      <c r="K13104" s="37"/>
      <c r="L13104" s="37"/>
      <c r="M13104" s="37"/>
      <c r="N13104" s="37"/>
      <c r="O13104" s="38"/>
    </row>
    <row r="13105" spans="2:15" x14ac:dyDescent="0.4">
      <c r="B13105" s="63"/>
      <c r="C13105" s="37"/>
      <c r="D13105" s="37"/>
      <c r="E13105" s="37"/>
      <c r="F13105" s="37"/>
      <c r="G13105" s="38"/>
      <c r="H13105" s="37"/>
      <c r="I13105" s="41"/>
      <c r="J13105" s="41"/>
      <c r="K13105" s="37"/>
      <c r="L13105" s="37"/>
      <c r="M13105" s="37"/>
      <c r="N13105" s="37"/>
      <c r="O13105" s="38"/>
    </row>
    <row r="13106" spans="2:15" x14ac:dyDescent="0.4">
      <c r="B13106" s="63"/>
      <c r="C13106" s="37"/>
      <c r="D13106" s="37"/>
      <c r="E13106" s="37"/>
      <c r="F13106" s="37"/>
      <c r="G13106" s="38"/>
      <c r="H13106" s="37"/>
      <c r="I13106" s="41"/>
      <c r="J13106" s="41"/>
      <c r="K13106" s="37"/>
      <c r="L13106" s="37"/>
      <c r="M13106" s="37"/>
      <c r="N13106" s="37"/>
      <c r="O13106" s="38"/>
    </row>
    <row r="13107" spans="2:15" x14ac:dyDescent="0.4">
      <c r="B13107" s="63"/>
      <c r="C13107" s="37"/>
      <c r="D13107" s="37"/>
      <c r="E13107" s="37"/>
      <c r="F13107" s="37"/>
      <c r="G13107" s="38"/>
      <c r="H13107" s="37"/>
      <c r="I13107" s="41"/>
      <c r="J13107" s="41"/>
      <c r="K13107" s="37"/>
      <c r="L13107" s="37"/>
      <c r="M13107" s="37"/>
      <c r="N13107" s="37"/>
      <c r="O13107" s="38"/>
    </row>
    <row r="13108" spans="2:15" x14ac:dyDescent="0.4">
      <c r="B13108" s="63"/>
      <c r="C13108" s="37"/>
      <c r="D13108" s="37"/>
      <c r="E13108" s="37"/>
      <c r="F13108" s="37"/>
      <c r="G13108" s="38"/>
      <c r="H13108" s="37"/>
      <c r="I13108" s="41"/>
      <c r="J13108" s="41"/>
      <c r="K13108" s="37"/>
      <c r="L13108" s="37"/>
      <c r="M13108" s="37"/>
      <c r="N13108" s="37"/>
      <c r="O13108" s="38"/>
    </row>
    <row r="13109" spans="2:15" x14ac:dyDescent="0.4">
      <c r="B13109" s="63"/>
      <c r="C13109" s="37"/>
      <c r="D13109" s="37"/>
      <c r="E13109" s="37"/>
      <c r="F13109" s="37"/>
      <c r="G13109" s="38"/>
      <c r="H13109" s="37"/>
      <c r="I13109" s="41"/>
      <c r="J13109" s="41"/>
      <c r="K13109" s="37"/>
      <c r="L13109" s="37"/>
      <c r="M13109" s="37"/>
      <c r="N13109" s="37"/>
      <c r="O13109" s="38"/>
    </row>
    <row r="13110" spans="2:15" x14ac:dyDescent="0.4">
      <c r="B13110" s="63"/>
      <c r="C13110" s="37"/>
      <c r="D13110" s="37"/>
      <c r="E13110" s="37"/>
      <c r="F13110" s="37"/>
      <c r="G13110" s="38"/>
      <c r="H13110" s="37"/>
      <c r="I13110" s="41"/>
      <c r="J13110" s="41"/>
      <c r="K13110" s="37"/>
      <c r="L13110" s="37"/>
      <c r="M13110" s="37"/>
      <c r="N13110" s="37"/>
      <c r="O13110" s="38"/>
    </row>
    <row r="13111" spans="2:15" x14ac:dyDescent="0.4">
      <c r="B13111" s="63"/>
      <c r="C13111" s="37"/>
      <c r="D13111" s="37"/>
      <c r="E13111" s="37"/>
      <c r="F13111" s="37"/>
      <c r="G13111" s="38"/>
      <c r="H13111" s="37"/>
      <c r="I13111" s="41"/>
      <c r="J13111" s="41"/>
      <c r="K13111" s="37"/>
      <c r="L13111" s="37"/>
      <c r="M13111" s="37"/>
      <c r="N13111" s="37"/>
      <c r="O13111" s="38"/>
    </row>
    <row r="13112" spans="2:15" x14ac:dyDescent="0.4">
      <c r="B13112" s="63"/>
      <c r="C13112" s="37"/>
      <c r="D13112" s="37"/>
      <c r="E13112" s="37"/>
      <c r="F13112" s="37"/>
      <c r="G13112" s="38"/>
      <c r="H13112" s="37"/>
      <c r="I13112" s="41"/>
      <c r="J13112" s="41"/>
      <c r="K13112" s="37"/>
      <c r="L13112" s="37"/>
      <c r="M13112" s="37"/>
      <c r="N13112" s="37"/>
      <c r="O13112" s="38"/>
    </row>
    <row r="13113" spans="2:15" x14ac:dyDescent="0.4">
      <c r="B13113" s="63"/>
      <c r="C13113" s="37"/>
      <c r="D13113" s="37"/>
      <c r="E13113" s="37"/>
      <c r="F13113" s="37"/>
      <c r="G13113" s="38"/>
      <c r="H13113" s="37"/>
      <c r="I13113" s="41"/>
      <c r="J13113" s="41"/>
      <c r="K13113" s="37"/>
      <c r="L13113" s="37"/>
      <c r="M13113" s="37"/>
      <c r="N13113" s="37"/>
      <c r="O13113" s="38"/>
    </row>
    <row r="13114" spans="2:15" x14ac:dyDescent="0.4">
      <c r="B13114" s="63"/>
      <c r="C13114" s="37"/>
      <c r="D13114" s="37"/>
      <c r="E13114" s="37"/>
      <c r="F13114" s="37"/>
      <c r="G13114" s="38"/>
      <c r="H13114" s="37"/>
      <c r="I13114" s="41"/>
      <c r="J13114" s="41"/>
      <c r="K13114" s="37"/>
      <c r="L13114" s="37"/>
      <c r="M13114" s="37"/>
      <c r="N13114" s="37"/>
      <c r="O13114" s="38"/>
    </row>
    <row r="13115" spans="2:15" x14ac:dyDescent="0.4">
      <c r="B13115" s="63"/>
      <c r="C13115" s="37"/>
      <c r="D13115" s="37"/>
      <c r="E13115" s="37"/>
      <c r="F13115" s="37"/>
      <c r="G13115" s="38"/>
      <c r="H13115" s="37"/>
      <c r="I13115" s="41"/>
      <c r="J13115" s="41"/>
      <c r="K13115" s="37"/>
      <c r="L13115" s="37"/>
      <c r="M13115" s="37"/>
      <c r="N13115" s="37"/>
      <c r="O13115" s="38"/>
    </row>
    <row r="13116" spans="2:15" x14ac:dyDescent="0.4">
      <c r="B13116" s="63"/>
      <c r="C13116" s="37"/>
      <c r="D13116" s="37"/>
      <c r="E13116" s="37"/>
      <c r="F13116" s="37"/>
      <c r="G13116" s="38"/>
      <c r="H13116" s="37"/>
      <c r="I13116" s="41"/>
      <c r="J13116" s="41"/>
      <c r="K13116" s="37"/>
      <c r="L13116" s="37"/>
      <c r="M13116" s="37"/>
      <c r="N13116" s="37"/>
      <c r="O13116" s="38"/>
    </row>
    <row r="13117" spans="2:15" x14ac:dyDescent="0.4">
      <c r="B13117" s="63"/>
      <c r="C13117" s="37"/>
      <c r="D13117" s="37"/>
      <c r="E13117" s="37"/>
      <c r="F13117" s="37"/>
      <c r="G13117" s="38"/>
      <c r="H13117" s="37"/>
      <c r="I13117" s="41"/>
      <c r="J13117" s="41"/>
      <c r="K13117" s="37"/>
      <c r="L13117" s="37"/>
      <c r="M13117" s="37"/>
      <c r="N13117" s="37"/>
      <c r="O13117" s="38"/>
    </row>
    <row r="13118" spans="2:15" x14ac:dyDescent="0.4">
      <c r="B13118" s="63"/>
      <c r="C13118" s="37"/>
      <c r="D13118" s="37"/>
      <c r="E13118" s="37"/>
      <c r="F13118" s="37"/>
      <c r="G13118" s="38"/>
      <c r="H13118" s="37"/>
      <c r="I13118" s="41"/>
      <c r="J13118" s="41"/>
      <c r="K13118" s="37"/>
      <c r="L13118" s="37"/>
      <c r="M13118" s="37"/>
      <c r="N13118" s="37"/>
      <c r="O13118" s="38"/>
    </row>
    <row r="13119" spans="2:15" x14ac:dyDescent="0.4">
      <c r="B13119" s="63"/>
      <c r="C13119" s="37"/>
      <c r="D13119" s="37"/>
      <c r="E13119" s="37"/>
      <c r="F13119" s="37"/>
      <c r="G13119" s="38"/>
      <c r="H13119" s="37"/>
      <c r="I13119" s="41"/>
      <c r="J13119" s="41"/>
      <c r="K13119" s="37"/>
      <c r="L13119" s="37"/>
      <c r="M13119" s="37"/>
      <c r="N13119" s="37"/>
      <c r="O13119" s="38"/>
    </row>
    <row r="13120" spans="2:15" x14ac:dyDescent="0.4">
      <c r="B13120" s="63"/>
      <c r="C13120" s="37"/>
      <c r="D13120" s="37"/>
      <c r="E13120" s="37"/>
      <c r="F13120" s="37"/>
      <c r="G13120" s="38"/>
      <c r="H13120" s="37"/>
      <c r="I13120" s="41"/>
      <c r="J13120" s="41"/>
      <c r="K13120" s="37"/>
      <c r="L13120" s="37"/>
      <c r="M13120" s="37"/>
      <c r="N13120" s="37"/>
      <c r="O13120" s="38"/>
    </row>
    <row r="13121" spans="2:15" x14ac:dyDescent="0.4">
      <c r="B13121" s="63"/>
      <c r="C13121" s="37"/>
      <c r="D13121" s="37"/>
      <c r="E13121" s="37"/>
      <c r="F13121" s="37"/>
      <c r="G13121" s="38"/>
      <c r="H13121" s="37"/>
      <c r="I13121" s="41"/>
      <c r="J13121" s="41"/>
      <c r="K13121" s="37"/>
      <c r="L13121" s="37"/>
      <c r="M13121" s="37"/>
      <c r="N13121" s="37"/>
      <c r="O13121" s="38"/>
    </row>
    <row r="13122" spans="2:15" x14ac:dyDescent="0.4">
      <c r="B13122" s="63"/>
      <c r="C13122" s="37"/>
      <c r="D13122" s="37"/>
      <c r="E13122" s="37"/>
      <c r="F13122" s="37"/>
      <c r="G13122" s="38"/>
      <c r="H13122" s="37"/>
      <c r="I13122" s="41"/>
      <c r="J13122" s="41"/>
      <c r="K13122" s="37"/>
      <c r="L13122" s="37"/>
      <c r="M13122" s="37"/>
      <c r="N13122" s="37"/>
      <c r="O13122" s="38"/>
    </row>
    <row r="13123" spans="2:15" x14ac:dyDescent="0.4">
      <c r="B13123" s="63"/>
      <c r="C13123" s="37"/>
      <c r="D13123" s="37"/>
      <c r="E13123" s="37"/>
      <c r="F13123" s="37"/>
      <c r="G13123" s="38"/>
      <c r="H13123" s="37"/>
      <c r="I13123" s="41"/>
      <c r="J13123" s="41"/>
      <c r="K13123" s="37"/>
      <c r="L13123" s="37"/>
      <c r="M13123" s="37"/>
      <c r="N13123" s="37"/>
      <c r="O13123" s="38"/>
    </row>
    <row r="13124" spans="2:15" x14ac:dyDescent="0.4">
      <c r="B13124" s="63"/>
      <c r="C13124" s="37"/>
      <c r="D13124" s="37"/>
      <c r="E13124" s="37"/>
      <c r="F13124" s="37"/>
      <c r="G13124" s="38"/>
      <c r="H13124" s="37"/>
      <c r="I13124" s="41"/>
      <c r="J13124" s="41"/>
      <c r="K13124" s="37"/>
      <c r="L13124" s="37"/>
      <c r="M13124" s="37"/>
      <c r="N13124" s="37"/>
      <c r="O13124" s="38"/>
    </row>
    <row r="13125" spans="2:15" x14ac:dyDescent="0.4">
      <c r="B13125" s="63"/>
      <c r="C13125" s="37"/>
      <c r="D13125" s="37"/>
      <c r="E13125" s="37"/>
      <c r="F13125" s="37"/>
      <c r="G13125" s="38"/>
      <c r="H13125" s="37"/>
      <c r="I13125" s="41"/>
      <c r="J13125" s="41"/>
      <c r="K13125" s="37"/>
      <c r="L13125" s="37"/>
      <c r="M13125" s="37"/>
      <c r="N13125" s="37"/>
      <c r="O13125" s="38"/>
    </row>
    <row r="13126" spans="2:15" x14ac:dyDescent="0.4">
      <c r="B13126" s="63"/>
      <c r="C13126" s="37"/>
      <c r="D13126" s="37"/>
      <c r="E13126" s="37"/>
      <c r="F13126" s="37"/>
      <c r="G13126" s="38"/>
      <c r="H13126" s="37"/>
      <c r="I13126" s="41"/>
      <c r="J13126" s="41"/>
      <c r="K13126" s="37"/>
      <c r="L13126" s="37"/>
      <c r="M13126" s="37"/>
      <c r="N13126" s="37"/>
      <c r="O13126" s="38"/>
    </row>
    <row r="13127" spans="2:15" x14ac:dyDescent="0.4">
      <c r="B13127" s="63"/>
      <c r="C13127" s="37"/>
      <c r="D13127" s="37"/>
      <c r="E13127" s="37"/>
      <c r="F13127" s="37"/>
      <c r="G13127" s="38"/>
      <c r="H13127" s="37"/>
      <c r="I13127" s="41"/>
      <c r="J13127" s="41"/>
      <c r="K13127" s="37"/>
      <c r="L13127" s="37"/>
      <c r="M13127" s="37"/>
      <c r="N13127" s="37"/>
      <c r="O13127" s="38"/>
    </row>
    <row r="13128" spans="2:15" x14ac:dyDescent="0.4">
      <c r="B13128" s="63"/>
      <c r="C13128" s="37"/>
      <c r="D13128" s="37"/>
      <c r="E13128" s="37"/>
      <c r="F13128" s="37"/>
      <c r="G13128" s="38"/>
      <c r="H13128" s="37"/>
      <c r="I13128" s="41"/>
      <c r="J13128" s="41"/>
      <c r="K13128" s="37"/>
      <c r="L13128" s="37"/>
      <c r="M13128" s="37"/>
      <c r="N13128" s="37"/>
      <c r="O13128" s="38"/>
    </row>
    <row r="13129" spans="2:15" x14ac:dyDescent="0.4">
      <c r="B13129" s="63"/>
      <c r="C13129" s="37"/>
      <c r="D13129" s="37"/>
      <c r="E13129" s="37"/>
      <c r="F13129" s="37"/>
      <c r="G13129" s="38"/>
      <c r="H13129" s="37"/>
      <c r="I13129" s="41"/>
      <c r="J13129" s="41"/>
      <c r="K13129" s="37"/>
      <c r="L13129" s="37"/>
      <c r="M13129" s="37"/>
      <c r="N13129" s="37"/>
      <c r="O13129" s="38"/>
    </row>
    <row r="13130" spans="2:15" x14ac:dyDescent="0.4">
      <c r="B13130" s="63"/>
      <c r="C13130" s="37"/>
      <c r="D13130" s="37"/>
      <c r="E13130" s="37"/>
      <c r="F13130" s="37"/>
      <c r="G13130" s="38"/>
      <c r="H13130" s="37"/>
      <c r="I13130" s="41"/>
      <c r="J13130" s="41"/>
      <c r="K13130" s="37"/>
      <c r="L13130" s="37"/>
      <c r="M13130" s="37"/>
      <c r="N13130" s="37"/>
      <c r="O13130" s="38"/>
    </row>
    <row r="13131" spans="2:15" x14ac:dyDescent="0.4">
      <c r="B13131" s="63"/>
      <c r="C13131" s="37"/>
      <c r="D13131" s="37"/>
      <c r="E13131" s="37"/>
      <c r="F13131" s="37"/>
      <c r="G13131" s="38"/>
      <c r="H13131" s="37"/>
      <c r="I13131" s="41"/>
      <c r="J13131" s="41"/>
      <c r="K13131" s="37"/>
      <c r="L13131" s="37"/>
      <c r="M13131" s="37"/>
      <c r="N13131" s="37"/>
      <c r="O13131" s="38"/>
    </row>
    <row r="13132" spans="2:15" x14ac:dyDescent="0.4">
      <c r="B13132" s="63"/>
      <c r="C13132" s="37"/>
      <c r="D13132" s="37"/>
      <c r="E13132" s="37"/>
      <c r="F13132" s="37"/>
      <c r="G13132" s="38"/>
      <c r="H13132" s="37"/>
      <c r="I13132" s="41"/>
      <c r="J13132" s="41"/>
      <c r="K13132" s="37"/>
      <c r="L13132" s="37"/>
      <c r="M13132" s="37"/>
      <c r="N13132" s="37"/>
      <c r="O13132" s="38"/>
    </row>
    <row r="13133" spans="2:15" x14ac:dyDescent="0.4">
      <c r="B13133" s="63"/>
      <c r="C13133" s="37"/>
      <c r="D13133" s="37"/>
      <c r="E13133" s="37"/>
      <c r="F13133" s="37"/>
      <c r="G13133" s="38"/>
      <c r="H13133" s="37"/>
      <c r="I13133" s="41"/>
      <c r="J13133" s="41"/>
      <c r="K13133" s="37"/>
      <c r="L13133" s="37"/>
      <c r="M13133" s="37"/>
      <c r="N13133" s="37"/>
      <c r="O13133" s="38"/>
    </row>
    <row r="13134" spans="2:15" x14ac:dyDescent="0.4">
      <c r="B13134" s="63"/>
      <c r="C13134" s="37"/>
      <c r="D13134" s="37"/>
      <c r="E13134" s="37"/>
      <c r="F13134" s="37"/>
      <c r="G13134" s="38"/>
      <c r="H13134" s="37"/>
      <c r="I13134" s="41"/>
      <c r="J13134" s="41"/>
      <c r="K13134" s="37"/>
      <c r="L13134" s="37"/>
      <c r="M13134" s="37"/>
      <c r="N13134" s="37"/>
      <c r="O13134" s="38"/>
    </row>
    <row r="13135" spans="2:15" x14ac:dyDescent="0.4">
      <c r="B13135" s="63"/>
      <c r="C13135" s="37"/>
      <c r="D13135" s="37"/>
      <c r="E13135" s="37"/>
      <c r="F13135" s="37"/>
      <c r="G13135" s="38"/>
      <c r="H13135" s="37"/>
      <c r="I13135" s="41"/>
      <c r="J13135" s="41"/>
      <c r="K13135" s="37"/>
      <c r="L13135" s="37"/>
      <c r="M13135" s="37"/>
      <c r="N13135" s="37"/>
      <c r="O13135" s="38"/>
    </row>
    <row r="13136" spans="2:15" x14ac:dyDescent="0.4">
      <c r="B13136" s="63"/>
      <c r="C13136" s="37"/>
      <c r="D13136" s="37"/>
      <c r="E13136" s="37"/>
      <c r="F13136" s="37"/>
      <c r="G13136" s="38"/>
      <c r="H13136" s="37"/>
      <c r="I13136" s="41"/>
      <c r="J13136" s="41"/>
      <c r="K13136" s="37"/>
      <c r="L13136" s="37"/>
      <c r="M13136" s="37"/>
      <c r="N13136" s="37"/>
      <c r="O13136" s="38"/>
    </row>
    <row r="13137" spans="2:15" x14ac:dyDescent="0.4">
      <c r="B13137" s="63"/>
      <c r="C13137" s="37"/>
      <c r="D13137" s="37"/>
      <c r="E13137" s="37"/>
      <c r="F13137" s="37"/>
      <c r="G13137" s="38"/>
      <c r="H13137" s="37"/>
      <c r="I13137" s="41"/>
      <c r="J13137" s="41"/>
      <c r="K13137" s="37"/>
      <c r="L13137" s="37"/>
      <c r="M13137" s="37"/>
      <c r="N13137" s="37"/>
      <c r="O13137" s="38"/>
    </row>
    <row r="13138" spans="2:15" x14ac:dyDescent="0.4">
      <c r="B13138" s="63"/>
      <c r="C13138" s="37"/>
      <c r="D13138" s="37"/>
      <c r="E13138" s="37"/>
      <c r="F13138" s="37"/>
      <c r="G13138" s="38"/>
      <c r="H13138" s="37"/>
      <c r="I13138" s="41"/>
      <c r="J13138" s="41"/>
      <c r="K13138" s="37"/>
      <c r="L13138" s="37"/>
      <c r="M13138" s="37"/>
      <c r="N13138" s="37"/>
      <c r="O13138" s="38"/>
    </row>
    <row r="13139" spans="2:15" x14ac:dyDescent="0.4">
      <c r="B13139" s="63"/>
      <c r="C13139" s="37"/>
      <c r="D13139" s="37"/>
      <c r="E13139" s="37"/>
      <c r="F13139" s="37"/>
      <c r="G13139" s="38"/>
      <c r="H13139" s="37"/>
      <c r="I13139" s="41"/>
      <c r="J13139" s="41"/>
      <c r="K13139" s="37"/>
      <c r="L13139" s="37"/>
      <c r="M13139" s="37"/>
      <c r="N13139" s="37"/>
      <c r="O13139" s="38"/>
    </row>
    <row r="13140" spans="2:15" x14ac:dyDescent="0.4">
      <c r="B13140" s="63"/>
      <c r="C13140" s="37"/>
      <c r="D13140" s="37"/>
      <c r="E13140" s="37"/>
      <c r="F13140" s="37"/>
      <c r="G13140" s="38"/>
      <c r="H13140" s="37"/>
      <c r="I13140" s="41"/>
      <c r="J13140" s="41"/>
      <c r="K13140" s="37"/>
      <c r="L13140" s="37"/>
      <c r="M13140" s="37"/>
      <c r="N13140" s="37"/>
      <c r="O13140" s="38"/>
    </row>
    <row r="13141" spans="2:15" x14ac:dyDescent="0.4">
      <c r="B13141" s="63"/>
      <c r="C13141" s="37"/>
      <c r="D13141" s="37"/>
      <c r="E13141" s="37"/>
      <c r="F13141" s="37"/>
      <c r="G13141" s="38"/>
      <c r="H13141" s="37"/>
      <c r="I13141" s="41"/>
      <c r="J13141" s="41"/>
      <c r="K13141" s="37"/>
      <c r="L13141" s="37"/>
      <c r="M13141" s="37"/>
      <c r="N13141" s="37"/>
      <c r="O13141" s="38"/>
    </row>
    <row r="13142" spans="2:15" x14ac:dyDescent="0.4">
      <c r="B13142" s="63"/>
      <c r="C13142" s="37"/>
      <c r="D13142" s="37"/>
      <c r="E13142" s="37"/>
      <c r="F13142" s="37"/>
      <c r="G13142" s="38"/>
      <c r="H13142" s="37"/>
      <c r="I13142" s="41"/>
      <c r="J13142" s="41"/>
      <c r="K13142" s="37"/>
      <c r="L13142" s="37"/>
      <c r="M13142" s="37"/>
      <c r="N13142" s="37"/>
      <c r="O13142" s="38"/>
    </row>
    <row r="13143" spans="2:15" x14ac:dyDescent="0.4">
      <c r="B13143" s="63"/>
      <c r="C13143" s="37"/>
      <c r="D13143" s="37"/>
      <c r="E13143" s="37"/>
      <c r="F13143" s="37"/>
      <c r="G13143" s="38"/>
      <c r="H13143" s="37"/>
      <c r="I13143" s="41"/>
      <c r="J13143" s="41"/>
      <c r="K13143" s="37"/>
      <c r="L13143" s="37"/>
      <c r="M13143" s="37"/>
      <c r="N13143" s="37"/>
      <c r="O13143" s="38"/>
    </row>
    <row r="13144" spans="2:15" x14ac:dyDescent="0.4">
      <c r="B13144" s="63"/>
      <c r="C13144" s="37"/>
      <c r="D13144" s="37"/>
      <c r="E13144" s="37"/>
      <c r="F13144" s="37"/>
      <c r="G13144" s="38"/>
      <c r="H13144" s="37"/>
      <c r="I13144" s="41"/>
      <c r="J13144" s="41"/>
      <c r="K13144" s="37"/>
      <c r="L13144" s="37"/>
      <c r="M13144" s="37"/>
      <c r="N13144" s="37"/>
      <c r="O13144" s="38"/>
    </row>
    <row r="13145" spans="2:15" x14ac:dyDescent="0.4">
      <c r="B13145" s="63"/>
      <c r="C13145" s="37"/>
      <c r="D13145" s="37"/>
      <c r="E13145" s="37"/>
      <c r="F13145" s="37"/>
      <c r="G13145" s="38"/>
      <c r="H13145" s="37"/>
      <c r="I13145" s="41"/>
      <c r="J13145" s="41"/>
      <c r="K13145" s="37"/>
      <c r="L13145" s="37"/>
      <c r="M13145" s="37"/>
      <c r="N13145" s="37"/>
      <c r="O13145" s="38"/>
    </row>
    <row r="13146" spans="2:15" x14ac:dyDescent="0.4">
      <c r="B13146" s="63"/>
      <c r="C13146" s="37"/>
      <c r="D13146" s="37"/>
      <c r="E13146" s="37"/>
      <c r="F13146" s="37"/>
      <c r="G13146" s="38"/>
      <c r="H13146" s="37"/>
      <c r="I13146" s="41"/>
      <c r="J13146" s="41"/>
      <c r="K13146" s="37"/>
      <c r="L13146" s="37"/>
      <c r="M13146" s="37"/>
      <c r="N13146" s="37"/>
      <c r="O13146" s="38"/>
    </row>
    <row r="13147" spans="2:15" x14ac:dyDescent="0.4">
      <c r="B13147" s="63"/>
      <c r="C13147" s="37"/>
      <c r="D13147" s="37"/>
      <c r="E13147" s="37"/>
      <c r="F13147" s="37"/>
      <c r="G13147" s="38"/>
      <c r="H13147" s="37"/>
      <c r="I13147" s="41"/>
      <c r="J13147" s="41"/>
      <c r="K13147" s="37"/>
      <c r="L13147" s="37"/>
      <c r="M13147" s="37"/>
      <c r="N13147" s="37"/>
      <c r="O13147" s="38"/>
    </row>
    <row r="13148" spans="2:15" x14ac:dyDescent="0.4">
      <c r="B13148" s="63"/>
      <c r="C13148" s="37"/>
      <c r="D13148" s="37"/>
      <c r="E13148" s="37"/>
      <c r="F13148" s="37"/>
      <c r="G13148" s="38"/>
      <c r="H13148" s="37"/>
      <c r="I13148" s="41"/>
      <c r="J13148" s="41"/>
      <c r="K13148" s="37"/>
      <c r="L13148" s="37"/>
      <c r="M13148" s="37"/>
      <c r="N13148" s="37"/>
      <c r="O13148" s="38"/>
    </row>
    <row r="13149" spans="2:15" x14ac:dyDescent="0.4">
      <c r="B13149" s="63"/>
      <c r="C13149" s="37"/>
      <c r="D13149" s="37"/>
      <c r="E13149" s="37"/>
      <c r="F13149" s="37"/>
      <c r="G13149" s="38"/>
      <c r="H13149" s="37"/>
      <c r="I13149" s="41"/>
      <c r="J13149" s="41"/>
      <c r="K13149" s="37"/>
      <c r="L13149" s="37"/>
      <c r="M13149" s="37"/>
      <c r="N13149" s="37"/>
      <c r="O13149" s="38"/>
    </row>
    <row r="13150" spans="2:15" x14ac:dyDescent="0.4">
      <c r="B13150" s="63"/>
      <c r="C13150" s="37"/>
      <c r="D13150" s="37"/>
      <c r="E13150" s="37"/>
      <c r="F13150" s="37"/>
      <c r="G13150" s="38"/>
      <c r="H13150" s="37"/>
      <c r="I13150" s="41"/>
      <c r="J13150" s="41"/>
      <c r="K13150" s="37"/>
      <c r="L13150" s="37"/>
      <c r="M13150" s="37"/>
      <c r="N13150" s="37"/>
      <c r="O13150" s="38"/>
    </row>
    <row r="13151" spans="2:15" x14ac:dyDescent="0.4">
      <c r="B13151" s="63"/>
      <c r="C13151" s="37"/>
      <c r="D13151" s="37"/>
      <c r="E13151" s="37"/>
      <c r="F13151" s="37"/>
      <c r="G13151" s="38"/>
      <c r="H13151" s="37"/>
      <c r="I13151" s="41"/>
      <c r="J13151" s="41"/>
      <c r="K13151" s="37"/>
      <c r="L13151" s="37"/>
      <c r="M13151" s="37"/>
      <c r="N13151" s="37"/>
      <c r="O13151" s="38"/>
    </row>
    <row r="13152" spans="2:15" x14ac:dyDescent="0.4">
      <c r="B13152" s="63"/>
      <c r="C13152" s="37"/>
      <c r="D13152" s="37"/>
      <c r="E13152" s="37"/>
      <c r="F13152" s="37"/>
      <c r="G13152" s="38"/>
      <c r="H13152" s="37"/>
      <c r="I13152" s="41"/>
      <c r="J13152" s="41"/>
      <c r="K13152" s="37"/>
      <c r="L13152" s="37"/>
      <c r="M13152" s="37"/>
      <c r="N13152" s="37"/>
      <c r="O13152" s="38"/>
    </row>
    <row r="13153" spans="2:15" x14ac:dyDescent="0.4">
      <c r="B13153" s="63"/>
      <c r="C13153" s="37"/>
      <c r="D13153" s="37"/>
      <c r="E13153" s="37"/>
      <c r="F13153" s="37"/>
      <c r="G13153" s="38"/>
      <c r="H13153" s="37"/>
      <c r="I13153" s="41"/>
      <c r="J13153" s="41"/>
      <c r="K13153" s="37"/>
      <c r="L13153" s="37"/>
      <c r="M13153" s="37"/>
      <c r="N13153" s="37"/>
      <c r="O13153" s="38"/>
    </row>
    <row r="13154" spans="2:15" x14ac:dyDescent="0.4">
      <c r="B13154" s="63"/>
      <c r="C13154" s="37"/>
      <c r="D13154" s="37"/>
      <c r="E13154" s="37"/>
      <c r="F13154" s="37"/>
      <c r="G13154" s="38"/>
      <c r="H13154" s="37"/>
      <c r="I13154" s="41"/>
      <c r="J13154" s="41"/>
      <c r="K13154" s="37"/>
      <c r="L13154" s="37"/>
      <c r="M13154" s="37"/>
      <c r="N13154" s="37"/>
      <c r="O13154" s="38"/>
    </row>
    <row r="13155" spans="2:15" x14ac:dyDescent="0.4">
      <c r="B13155" s="63"/>
      <c r="C13155" s="37"/>
      <c r="D13155" s="37"/>
      <c r="E13155" s="37"/>
      <c r="F13155" s="37"/>
      <c r="G13155" s="38"/>
      <c r="H13155" s="37"/>
      <c r="I13155" s="41"/>
      <c r="J13155" s="41"/>
      <c r="K13155" s="37"/>
      <c r="L13155" s="37"/>
      <c r="M13155" s="37"/>
      <c r="N13155" s="37"/>
      <c r="O13155" s="38"/>
    </row>
    <row r="13156" spans="2:15" x14ac:dyDescent="0.4">
      <c r="B13156" s="63"/>
      <c r="C13156" s="37"/>
      <c r="D13156" s="37"/>
      <c r="E13156" s="37"/>
      <c r="F13156" s="37"/>
      <c r="G13156" s="38"/>
      <c r="H13156" s="37"/>
      <c r="I13156" s="41"/>
      <c r="J13156" s="41"/>
      <c r="K13156" s="37"/>
      <c r="L13156" s="37"/>
      <c r="M13156" s="37"/>
      <c r="N13156" s="37"/>
      <c r="O13156" s="38"/>
    </row>
    <row r="13157" spans="2:15" x14ac:dyDescent="0.4">
      <c r="B13157" s="63"/>
      <c r="C13157" s="37"/>
      <c r="D13157" s="37"/>
      <c r="E13157" s="37"/>
      <c r="F13157" s="37"/>
      <c r="G13157" s="38"/>
      <c r="H13157" s="37"/>
      <c r="I13157" s="41"/>
      <c r="J13157" s="41"/>
      <c r="K13157" s="37"/>
      <c r="L13157" s="37"/>
      <c r="M13157" s="37"/>
      <c r="N13157" s="37"/>
      <c r="O13157" s="38"/>
    </row>
    <row r="13158" spans="2:15" x14ac:dyDescent="0.4">
      <c r="B13158" s="63"/>
      <c r="C13158" s="37"/>
      <c r="D13158" s="37"/>
      <c r="E13158" s="37"/>
      <c r="F13158" s="37"/>
      <c r="G13158" s="38"/>
      <c r="H13158" s="37"/>
      <c r="I13158" s="41"/>
      <c r="J13158" s="41"/>
      <c r="K13158" s="37"/>
      <c r="L13158" s="37"/>
      <c r="M13158" s="37"/>
      <c r="N13158" s="37"/>
      <c r="O13158" s="38"/>
    </row>
    <row r="13159" spans="2:15" x14ac:dyDescent="0.4">
      <c r="B13159" s="63"/>
      <c r="C13159" s="37"/>
      <c r="D13159" s="37"/>
      <c r="E13159" s="37"/>
      <c r="F13159" s="37"/>
      <c r="G13159" s="38"/>
      <c r="H13159" s="37"/>
      <c r="I13159" s="41"/>
      <c r="J13159" s="41"/>
      <c r="K13159" s="37"/>
      <c r="L13159" s="37"/>
      <c r="M13159" s="37"/>
      <c r="N13159" s="37"/>
      <c r="O13159" s="38"/>
    </row>
    <row r="13160" spans="2:15" x14ac:dyDescent="0.4">
      <c r="B13160" s="63"/>
      <c r="C13160" s="37"/>
      <c r="D13160" s="37"/>
      <c r="E13160" s="37"/>
      <c r="F13160" s="37"/>
      <c r="G13160" s="38"/>
      <c r="H13160" s="37"/>
      <c r="I13160" s="41"/>
      <c r="J13160" s="41"/>
      <c r="K13160" s="37"/>
      <c r="L13160" s="37"/>
      <c r="M13160" s="37"/>
      <c r="N13160" s="37"/>
      <c r="O13160" s="38"/>
    </row>
    <row r="13161" spans="2:15" x14ac:dyDescent="0.4">
      <c r="B13161" s="63"/>
      <c r="C13161" s="37"/>
      <c r="D13161" s="37"/>
      <c r="E13161" s="37"/>
      <c r="F13161" s="37"/>
      <c r="G13161" s="38"/>
      <c r="H13161" s="37"/>
      <c r="I13161" s="41"/>
      <c r="J13161" s="41"/>
      <c r="K13161" s="37"/>
      <c r="L13161" s="37"/>
      <c r="M13161" s="37"/>
      <c r="N13161" s="37"/>
      <c r="O13161" s="38"/>
    </row>
    <row r="13162" spans="2:15" x14ac:dyDescent="0.4">
      <c r="B13162" s="63"/>
      <c r="C13162" s="37"/>
      <c r="D13162" s="37"/>
      <c r="E13162" s="37"/>
      <c r="F13162" s="37"/>
      <c r="G13162" s="38"/>
      <c r="H13162" s="37"/>
      <c r="I13162" s="41"/>
      <c r="J13162" s="41"/>
      <c r="K13162" s="37"/>
      <c r="L13162" s="37"/>
      <c r="M13162" s="37"/>
      <c r="N13162" s="37"/>
      <c r="O13162" s="38"/>
    </row>
    <row r="13163" spans="2:15" x14ac:dyDescent="0.4">
      <c r="B13163" s="63"/>
      <c r="C13163" s="37"/>
      <c r="D13163" s="37"/>
      <c r="E13163" s="37"/>
      <c r="F13163" s="37"/>
      <c r="G13163" s="38"/>
      <c r="H13163" s="37"/>
      <c r="I13163" s="41"/>
      <c r="J13163" s="41"/>
      <c r="K13163" s="37"/>
      <c r="L13163" s="37"/>
      <c r="M13163" s="37"/>
      <c r="N13163" s="37"/>
      <c r="O13163" s="38"/>
    </row>
    <row r="13164" spans="2:15" x14ac:dyDescent="0.4">
      <c r="B13164" s="63"/>
      <c r="C13164" s="37"/>
      <c r="D13164" s="37"/>
      <c r="E13164" s="37"/>
      <c r="F13164" s="37"/>
      <c r="G13164" s="38"/>
      <c r="H13164" s="37"/>
      <c r="I13164" s="41"/>
      <c r="J13164" s="41"/>
      <c r="K13164" s="37"/>
      <c r="L13164" s="37"/>
      <c r="M13164" s="37"/>
      <c r="N13164" s="37"/>
      <c r="O13164" s="38"/>
    </row>
    <row r="13165" spans="2:15" x14ac:dyDescent="0.4">
      <c r="B13165" s="63"/>
      <c r="C13165" s="37"/>
      <c r="D13165" s="37"/>
      <c r="E13165" s="37"/>
      <c r="F13165" s="37"/>
      <c r="G13165" s="38"/>
      <c r="H13165" s="37"/>
      <c r="I13165" s="41"/>
      <c r="J13165" s="41"/>
      <c r="K13165" s="37"/>
      <c r="L13165" s="37"/>
      <c r="M13165" s="37"/>
      <c r="N13165" s="37"/>
      <c r="O13165" s="38"/>
    </row>
    <row r="13166" spans="2:15" x14ac:dyDescent="0.4">
      <c r="B13166" s="63"/>
      <c r="C13166" s="37"/>
      <c r="D13166" s="37"/>
      <c r="E13166" s="37"/>
      <c r="F13166" s="37"/>
      <c r="G13166" s="38"/>
      <c r="H13166" s="37"/>
      <c r="I13166" s="41"/>
      <c r="J13166" s="41"/>
      <c r="K13166" s="37"/>
      <c r="L13166" s="37"/>
      <c r="M13166" s="37"/>
      <c r="N13166" s="37"/>
      <c r="O13166" s="38"/>
    </row>
    <row r="13167" spans="2:15" x14ac:dyDescent="0.4">
      <c r="B13167" s="63"/>
      <c r="C13167" s="37"/>
      <c r="D13167" s="37"/>
      <c r="E13167" s="37"/>
      <c r="F13167" s="37"/>
      <c r="G13167" s="38"/>
      <c r="H13167" s="37"/>
      <c r="I13167" s="41"/>
      <c r="J13167" s="41"/>
      <c r="K13167" s="37"/>
      <c r="L13167" s="37"/>
      <c r="M13167" s="37"/>
      <c r="N13167" s="37"/>
      <c r="O13167" s="38"/>
    </row>
    <row r="13168" spans="2:15" x14ac:dyDescent="0.4">
      <c r="B13168" s="63"/>
      <c r="C13168" s="37"/>
      <c r="D13168" s="37"/>
      <c r="E13168" s="37"/>
      <c r="F13168" s="37"/>
      <c r="G13168" s="38"/>
      <c r="H13168" s="37"/>
      <c r="I13168" s="41"/>
      <c r="J13168" s="41"/>
      <c r="K13168" s="37"/>
      <c r="L13168" s="37"/>
      <c r="M13168" s="37"/>
      <c r="N13168" s="37"/>
      <c r="O13168" s="38"/>
    </row>
    <row r="13169" spans="2:15" x14ac:dyDescent="0.4">
      <c r="B13169" s="63"/>
      <c r="C13169" s="37"/>
      <c r="D13169" s="37"/>
      <c r="E13169" s="37"/>
      <c r="F13169" s="37"/>
      <c r="G13169" s="38"/>
      <c r="H13169" s="37"/>
      <c r="I13169" s="41"/>
      <c r="J13169" s="41"/>
      <c r="K13169" s="37"/>
      <c r="L13169" s="37"/>
      <c r="M13169" s="37"/>
      <c r="N13169" s="37"/>
      <c r="O13169" s="38"/>
    </row>
    <row r="13170" spans="2:15" x14ac:dyDescent="0.4">
      <c r="B13170" s="63"/>
      <c r="C13170" s="37"/>
      <c r="D13170" s="37"/>
      <c r="E13170" s="37"/>
      <c r="F13170" s="37"/>
      <c r="G13170" s="38"/>
      <c r="H13170" s="37"/>
      <c r="I13170" s="41"/>
      <c r="J13170" s="41"/>
      <c r="K13170" s="37"/>
      <c r="L13170" s="37"/>
      <c r="M13170" s="37"/>
      <c r="N13170" s="37"/>
      <c r="O13170" s="38"/>
    </row>
    <row r="13171" spans="2:15" x14ac:dyDescent="0.4">
      <c r="B13171" s="63"/>
      <c r="C13171" s="37"/>
      <c r="D13171" s="37"/>
      <c r="E13171" s="37"/>
      <c r="F13171" s="37"/>
      <c r="G13171" s="38"/>
      <c r="H13171" s="37"/>
      <c r="I13171" s="41"/>
      <c r="J13171" s="41"/>
      <c r="K13171" s="37"/>
      <c r="L13171" s="37"/>
      <c r="M13171" s="37"/>
      <c r="N13171" s="37"/>
      <c r="O13171" s="38"/>
    </row>
    <row r="13172" spans="2:15" x14ac:dyDescent="0.4">
      <c r="B13172" s="63"/>
      <c r="C13172" s="37"/>
      <c r="D13172" s="37"/>
      <c r="E13172" s="37"/>
      <c r="F13172" s="37"/>
      <c r="G13172" s="38"/>
      <c r="H13172" s="37"/>
      <c r="I13172" s="41"/>
      <c r="J13172" s="41"/>
      <c r="K13172" s="37"/>
      <c r="L13172" s="37"/>
      <c r="M13172" s="37"/>
      <c r="N13172" s="37"/>
      <c r="O13172" s="38"/>
    </row>
    <row r="13173" spans="2:15" x14ac:dyDescent="0.4">
      <c r="B13173" s="63"/>
      <c r="C13173" s="37"/>
      <c r="D13173" s="37"/>
      <c r="E13173" s="37"/>
      <c r="F13173" s="37"/>
      <c r="G13173" s="38"/>
      <c r="H13173" s="37"/>
      <c r="I13173" s="41"/>
      <c r="J13173" s="41"/>
      <c r="K13173" s="37"/>
      <c r="L13173" s="37"/>
      <c r="M13173" s="37"/>
      <c r="N13173" s="37"/>
      <c r="O13173" s="38"/>
    </row>
    <row r="13174" spans="2:15" x14ac:dyDescent="0.4">
      <c r="B13174" s="63"/>
      <c r="C13174" s="37"/>
      <c r="D13174" s="37"/>
      <c r="E13174" s="37"/>
      <c r="F13174" s="37"/>
      <c r="G13174" s="38"/>
      <c r="H13174" s="37"/>
      <c r="I13174" s="41"/>
      <c r="J13174" s="41"/>
      <c r="K13174" s="37"/>
      <c r="L13174" s="37"/>
      <c r="M13174" s="37"/>
      <c r="N13174" s="37"/>
      <c r="O13174" s="38"/>
    </row>
    <row r="13175" spans="2:15" x14ac:dyDescent="0.4">
      <c r="B13175" s="63"/>
      <c r="C13175" s="37"/>
      <c r="D13175" s="37"/>
      <c r="E13175" s="37"/>
      <c r="F13175" s="37"/>
      <c r="G13175" s="38"/>
      <c r="H13175" s="37"/>
      <c r="I13175" s="41"/>
      <c r="J13175" s="41"/>
      <c r="K13175" s="37"/>
      <c r="L13175" s="37"/>
      <c r="M13175" s="37"/>
      <c r="N13175" s="37"/>
      <c r="O13175" s="38"/>
    </row>
    <row r="13176" spans="2:15" x14ac:dyDescent="0.4">
      <c r="B13176" s="63"/>
      <c r="C13176" s="37"/>
      <c r="D13176" s="37"/>
      <c r="E13176" s="37"/>
      <c r="F13176" s="37"/>
      <c r="G13176" s="38"/>
      <c r="H13176" s="37"/>
      <c r="I13176" s="41"/>
      <c r="J13176" s="41"/>
      <c r="K13176" s="37"/>
      <c r="L13176" s="37"/>
      <c r="M13176" s="37"/>
      <c r="N13176" s="37"/>
      <c r="O13176" s="38"/>
    </row>
    <row r="13177" spans="2:15" x14ac:dyDescent="0.4">
      <c r="B13177" s="63"/>
      <c r="C13177" s="37"/>
      <c r="D13177" s="37"/>
      <c r="E13177" s="37"/>
      <c r="F13177" s="37"/>
      <c r="G13177" s="38"/>
      <c r="H13177" s="37"/>
      <c r="I13177" s="41"/>
      <c r="J13177" s="41"/>
      <c r="K13177" s="37"/>
      <c r="L13177" s="37"/>
      <c r="M13177" s="37"/>
      <c r="N13177" s="37"/>
      <c r="O13177" s="38"/>
    </row>
    <row r="13178" spans="2:15" x14ac:dyDescent="0.4">
      <c r="B13178" s="63"/>
      <c r="C13178" s="37"/>
      <c r="D13178" s="37"/>
      <c r="E13178" s="37"/>
      <c r="F13178" s="37"/>
      <c r="G13178" s="38"/>
      <c r="H13178" s="37"/>
      <c r="I13178" s="41"/>
      <c r="J13178" s="41"/>
      <c r="K13178" s="37"/>
      <c r="L13178" s="37"/>
      <c r="M13178" s="37"/>
      <c r="N13178" s="37"/>
      <c r="O13178" s="38"/>
    </row>
    <row r="13179" spans="2:15" x14ac:dyDescent="0.4">
      <c r="B13179" s="63"/>
      <c r="C13179" s="37"/>
      <c r="D13179" s="37"/>
      <c r="E13179" s="37"/>
      <c r="F13179" s="37"/>
      <c r="G13179" s="38"/>
      <c r="H13179" s="37"/>
      <c r="I13179" s="41"/>
      <c r="J13179" s="41"/>
      <c r="K13179" s="37"/>
      <c r="L13179" s="37"/>
      <c r="M13179" s="37"/>
      <c r="N13179" s="37"/>
      <c r="O13179" s="38"/>
    </row>
    <row r="13180" spans="2:15" x14ac:dyDescent="0.4">
      <c r="B13180" s="63"/>
      <c r="C13180" s="37"/>
      <c r="D13180" s="37"/>
      <c r="E13180" s="37"/>
      <c r="F13180" s="37"/>
      <c r="G13180" s="38"/>
      <c r="H13180" s="37"/>
      <c r="I13180" s="41"/>
      <c r="J13180" s="41"/>
      <c r="K13180" s="37"/>
      <c r="L13180" s="37"/>
      <c r="M13180" s="37"/>
      <c r="N13180" s="37"/>
      <c r="O13180" s="38"/>
    </row>
    <row r="13181" spans="2:15" x14ac:dyDescent="0.4">
      <c r="B13181" s="63"/>
      <c r="C13181" s="37"/>
      <c r="D13181" s="37"/>
      <c r="E13181" s="37"/>
      <c r="F13181" s="37"/>
      <c r="G13181" s="38"/>
      <c r="H13181" s="37"/>
      <c r="I13181" s="41"/>
      <c r="J13181" s="41"/>
      <c r="K13181" s="37"/>
      <c r="L13181" s="37"/>
      <c r="M13181" s="37"/>
      <c r="N13181" s="37"/>
      <c r="O13181" s="38"/>
    </row>
    <row r="13182" spans="2:15" x14ac:dyDescent="0.4">
      <c r="B13182" s="63"/>
      <c r="C13182" s="37"/>
      <c r="D13182" s="37"/>
      <c r="E13182" s="37"/>
      <c r="F13182" s="37"/>
      <c r="G13182" s="38"/>
      <c r="H13182" s="37"/>
      <c r="I13182" s="41"/>
      <c r="J13182" s="41"/>
      <c r="K13182" s="37"/>
      <c r="L13182" s="37"/>
      <c r="M13182" s="37"/>
      <c r="N13182" s="37"/>
      <c r="O13182" s="38"/>
    </row>
    <row r="13183" spans="2:15" x14ac:dyDescent="0.4">
      <c r="B13183" s="63"/>
      <c r="C13183" s="37"/>
      <c r="D13183" s="37"/>
      <c r="E13183" s="37"/>
      <c r="F13183" s="37"/>
      <c r="G13183" s="38"/>
      <c r="H13183" s="37"/>
      <c r="I13183" s="41"/>
      <c r="J13183" s="41"/>
      <c r="K13183" s="37"/>
      <c r="L13183" s="37"/>
      <c r="M13183" s="37"/>
      <c r="N13183" s="37"/>
      <c r="O13183" s="38"/>
    </row>
    <row r="13184" spans="2:15" x14ac:dyDescent="0.4">
      <c r="B13184" s="63"/>
      <c r="C13184" s="37"/>
      <c r="D13184" s="37"/>
      <c r="E13184" s="37"/>
      <c r="F13184" s="37"/>
      <c r="G13184" s="38"/>
      <c r="H13184" s="37"/>
      <c r="I13184" s="41"/>
      <c r="J13184" s="41"/>
      <c r="K13184" s="37"/>
      <c r="L13184" s="37"/>
      <c r="M13184" s="37"/>
      <c r="N13184" s="37"/>
      <c r="O13184" s="38"/>
    </row>
    <row r="13185" spans="2:15" x14ac:dyDescent="0.4">
      <c r="B13185" s="63"/>
      <c r="C13185" s="37"/>
      <c r="D13185" s="37"/>
      <c r="E13185" s="37"/>
      <c r="F13185" s="37"/>
      <c r="G13185" s="38"/>
      <c r="H13185" s="37"/>
      <c r="I13185" s="41"/>
      <c r="J13185" s="41"/>
      <c r="K13185" s="37"/>
      <c r="L13185" s="37"/>
      <c r="M13185" s="37"/>
      <c r="N13185" s="37"/>
      <c r="O13185" s="38"/>
    </row>
    <row r="13186" spans="2:15" x14ac:dyDescent="0.4">
      <c r="B13186" s="63"/>
      <c r="C13186" s="37"/>
      <c r="D13186" s="37"/>
      <c r="E13186" s="37"/>
      <c r="F13186" s="37"/>
      <c r="G13186" s="38"/>
      <c r="H13186" s="37"/>
      <c r="I13186" s="41"/>
      <c r="J13186" s="41"/>
      <c r="K13186" s="37"/>
      <c r="L13186" s="37"/>
      <c r="M13186" s="37"/>
      <c r="N13186" s="37"/>
      <c r="O13186" s="38"/>
    </row>
    <row r="13187" spans="2:15" x14ac:dyDescent="0.4">
      <c r="B13187" s="63"/>
      <c r="C13187" s="37"/>
      <c r="D13187" s="37"/>
      <c r="E13187" s="37"/>
      <c r="F13187" s="37"/>
      <c r="G13187" s="38"/>
      <c r="H13187" s="37"/>
      <c r="I13187" s="41"/>
      <c r="J13187" s="41"/>
      <c r="K13187" s="37"/>
      <c r="L13187" s="37"/>
      <c r="M13187" s="37"/>
      <c r="N13187" s="37"/>
      <c r="O13187" s="38"/>
    </row>
    <row r="13188" spans="2:15" x14ac:dyDescent="0.4">
      <c r="B13188" s="63"/>
      <c r="C13188" s="37"/>
      <c r="D13188" s="37"/>
      <c r="E13188" s="37"/>
      <c r="F13188" s="37"/>
      <c r="G13188" s="38"/>
      <c r="H13188" s="37"/>
      <c r="I13188" s="41"/>
      <c r="J13188" s="41"/>
      <c r="K13188" s="37"/>
      <c r="L13188" s="37"/>
      <c r="M13188" s="37"/>
      <c r="N13188" s="37"/>
      <c r="O13188" s="38"/>
    </row>
    <row r="13189" spans="2:15" x14ac:dyDescent="0.4">
      <c r="B13189" s="63"/>
      <c r="C13189" s="37"/>
      <c r="D13189" s="37"/>
      <c r="E13189" s="37"/>
      <c r="F13189" s="37"/>
      <c r="G13189" s="38"/>
      <c r="H13189" s="37"/>
      <c r="I13189" s="41"/>
      <c r="J13189" s="41"/>
      <c r="K13189" s="37"/>
      <c r="L13189" s="37"/>
      <c r="M13189" s="37"/>
      <c r="N13189" s="37"/>
      <c r="O13189" s="38"/>
    </row>
    <row r="13190" spans="2:15" x14ac:dyDescent="0.4">
      <c r="B13190" s="63"/>
      <c r="C13190" s="37"/>
      <c r="D13190" s="37"/>
      <c r="E13190" s="37"/>
      <c r="F13190" s="37"/>
      <c r="G13190" s="38"/>
      <c r="H13190" s="37"/>
      <c r="I13190" s="41"/>
      <c r="J13190" s="41"/>
      <c r="K13190" s="37"/>
      <c r="L13190" s="37"/>
      <c r="M13190" s="37"/>
      <c r="N13190" s="37"/>
      <c r="O13190" s="38"/>
    </row>
    <row r="13191" spans="2:15" x14ac:dyDescent="0.4">
      <c r="B13191" s="63"/>
      <c r="C13191" s="37"/>
      <c r="D13191" s="37"/>
      <c r="E13191" s="37"/>
      <c r="F13191" s="37"/>
      <c r="G13191" s="38"/>
      <c r="H13191" s="37"/>
      <c r="I13191" s="41"/>
      <c r="J13191" s="41"/>
      <c r="K13191" s="37"/>
      <c r="L13191" s="37"/>
      <c r="M13191" s="37"/>
      <c r="N13191" s="37"/>
      <c r="O13191" s="38"/>
    </row>
    <row r="13192" spans="2:15" x14ac:dyDescent="0.4">
      <c r="B13192" s="63"/>
      <c r="C13192" s="37"/>
      <c r="D13192" s="37"/>
      <c r="E13192" s="37"/>
      <c r="F13192" s="37"/>
      <c r="G13192" s="38"/>
      <c r="H13192" s="37"/>
      <c r="I13192" s="41"/>
      <c r="J13192" s="41"/>
      <c r="K13192" s="37"/>
      <c r="L13192" s="37"/>
      <c r="M13192" s="37"/>
      <c r="N13192" s="37"/>
      <c r="O13192" s="38"/>
    </row>
    <row r="13193" spans="2:15" x14ac:dyDescent="0.4">
      <c r="B13193" s="63"/>
      <c r="C13193" s="37"/>
      <c r="D13193" s="37"/>
      <c r="E13193" s="37"/>
      <c r="F13193" s="37"/>
      <c r="G13193" s="38"/>
      <c r="H13193" s="37"/>
      <c r="I13193" s="41"/>
      <c r="J13193" s="41"/>
      <c r="K13193" s="37"/>
      <c r="L13193" s="37"/>
      <c r="M13193" s="37"/>
      <c r="N13193" s="37"/>
      <c r="O13193" s="38"/>
    </row>
    <row r="13194" spans="2:15" x14ac:dyDescent="0.4">
      <c r="B13194" s="63"/>
      <c r="C13194" s="37"/>
      <c r="D13194" s="37"/>
      <c r="E13194" s="37"/>
      <c r="F13194" s="37"/>
      <c r="G13194" s="38"/>
      <c r="H13194" s="37"/>
      <c r="I13194" s="41"/>
      <c r="J13194" s="41"/>
      <c r="K13194" s="37"/>
      <c r="L13194" s="37"/>
      <c r="M13194" s="37"/>
      <c r="N13194" s="37"/>
      <c r="O13194" s="38"/>
    </row>
    <row r="13195" spans="2:15" x14ac:dyDescent="0.4">
      <c r="B13195" s="63"/>
      <c r="C13195" s="37"/>
      <c r="D13195" s="37"/>
      <c r="E13195" s="37"/>
      <c r="F13195" s="37"/>
      <c r="G13195" s="38"/>
      <c r="H13195" s="37"/>
      <c r="I13195" s="41"/>
      <c r="J13195" s="41"/>
      <c r="K13195" s="37"/>
      <c r="L13195" s="37"/>
      <c r="M13195" s="37"/>
      <c r="N13195" s="37"/>
      <c r="O13195" s="38"/>
    </row>
    <row r="13196" spans="2:15" x14ac:dyDescent="0.4">
      <c r="B13196" s="63"/>
      <c r="C13196" s="37"/>
      <c r="D13196" s="37"/>
      <c r="E13196" s="37"/>
      <c r="F13196" s="37"/>
      <c r="G13196" s="38"/>
      <c r="H13196" s="37"/>
      <c r="I13196" s="41"/>
      <c r="J13196" s="41"/>
      <c r="K13196" s="37"/>
      <c r="L13196" s="37"/>
      <c r="M13196" s="37"/>
      <c r="N13196" s="37"/>
      <c r="O13196" s="38"/>
    </row>
    <row r="13197" spans="2:15" x14ac:dyDescent="0.4">
      <c r="B13197" s="63"/>
      <c r="C13197" s="37"/>
      <c r="D13197" s="37"/>
      <c r="E13197" s="37"/>
      <c r="F13197" s="37"/>
      <c r="G13197" s="38"/>
      <c r="H13197" s="37"/>
      <c r="I13197" s="41"/>
      <c r="J13197" s="41"/>
      <c r="K13197" s="37"/>
      <c r="L13197" s="37"/>
      <c r="M13197" s="37"/>
      <c r="N13197" s="37"/>
      <c r="O13197" s="38"/>
    </row>
    <row r="13198" spans="2:15" x14ac:dyDescent="0.4">
      <c r="B13198" s="63"/>
      <c r="C13198" s="37"/>
      <c r="D13198" s="37"/>
      <c r="E13198" s="37"/>
      <c r="F13198" s="37"/>
      <c r="G13198" s="38"/>
      <c r="H13198" s="37"/>
      <c r="I13198" s="41"/>
      <c r="J13198" s="41"/>
      <c r="K13198" s="37"/>
      <c r="L13198" s="37"/>
      <c r="M13198" s="37"/>
      <c r="N13198" s="37"/>
      <c r="O13198" s="38"/>
    </row>
    <row r="13199" spans="2:15" x14ac:dyDescent="0.4">
      <c r="B13199" s="63"/>
      <c r="C13199" s="37"/>
      <c r="D13199" s="37"/>
      <c r="E13199" s="37"/>
      <c r="F13199" s="37"/>
      <c r="G13199" s="38"/>
      <c r="H13199" s="37"/>
      <c r="I13199" s="41"/>
      <c r="J13199" s="41"/>
      <c r="K13199" s="37"/>
      <c r="L13199" s="37"/>
      <c r="M13199" s="37"/>
      <c r="N13199" s="37"/>
      <c r="O13199" s="38"/>
    </row>
    <row r="13200" spans="2:15" x14ac:dyDescent="0.4">
      <c r="B13200" s="63"/>
      <c r="C13200" s="37"/>
      <c r="D13200" s="37"/>
      <c r="E13200" s="37"/>
      <c r="F13200" s="37"/>
      <c r="G13200" s="38"/>
      <c r="H13200" s="37"/>
      <c r="I13200" s="41"/>
      <c r="J13200" s="41"/>
      <c r="K13200" s="37"/>
      <c r="L13200" s="37"/>
      <c r="M13200" s="37"/>
      <c r="N13200" s="37"/>
      <c r="O13200" s="38"/>
    </row>
    <row r="13201" spans="2:15" x14ac:dyDescent="0.4">
      <c r="B13201" s="63"/>
      <c r="C13201" s="37"/>
      <c r="D13201" s="37"/>
      <c r="E13201" s="37"/>
      <c r="F13201" s="37"/>
      <c r="G13201" s="38"/>
      <c r="H13201" s="37"/>
      <c r="I13201" s="41"/>
      <c r="J13201" s="41"/>
      <c r="K13201" s="37"/>
      <c r="L13201" s="37"/>
      <c r="M13201" s="37"/>
      <c r="N13201" s="37"/>
      <c r="O13201" s="38"/>
    </row>
    <row r="13202" spans="2:15" x14ac:dyDescent="0.4">
      <c r="B13202" s="63"/>
      <c r="C13202" s="37"/>
      <c r="D13202" s="37"/>
      <c r="E13202" s="37"/>
      <c r="F13202" s="37"/>
      <c r="G13202" s="38"/>
      <c r="H13202" s="37"/>
      <c r="I13202" s="41"/>
      <c r="J13202" s="41"/>
      <c r="K13202" s="37"/>
      <c r="L13202" s="37"/>
      <c r="M13202" s="37"/>
      <c r="N13202" s="37"/>
      <c r="O13202" s="38"/>
    </row>
    <row r="13203" spans="2:15" x14ac:dyDescent="0.4">
      <c r="B13203" s="63"/>
      <c r="C13203" s="37"/>
      <c r="D13203" s="37"/>
      <c r="E13203" s="37"/>
      <c r="F13203" s="37"/>
      <c r="G13203" s="38"/>
      <c r="H13203" s="37"/>
      <c r="I13203" s="41"/>
      <c r="J13203" s="41"/>
      <c r="K13203" s="37"/>
      <c r="L13203" s="37"/>
      <c r="M13203" s="37"/>
      <c r="N13203" s="37"/>
      <c r="O13203" s="38"/>
    </row>
    <row r="13204" spans="2:15" x14ac:dyDescent="0.4">
      <c r="B13204" s="63"/>
      <c r="C13204" s="37"/>
      <c r="D13204" s="37"/>
      <c r="E13204" s="37"/>
      <c r="F13204" s="37"/>
      <c r="G13204" s="38"/>
      <c r="H13204" s="37"/>
      <c r="I13204" s="41"/>
      <c r="J13204" s="41"/>
      <c r="K13204" s="37"/>
      <c r="L13204" s="37"/>
      <c r="M13204" s="37"/>
      <c r="N13204" s="37"/>
      <c r="O13204" s="38"/>
    </row>
    <row r="13205" spans="2:15" x14ac:dyDescent="0.4">
      <c r="B13205" s="63"/>
      <c r="C13205" s="37"/>
      <c r="D13205" s="37"/>
      <c r="E13205" s="37"/>
      <c r="F13205" s="37"/>
      <c r="G13205" s="38"/>
      <c r="H13205" s="37"/>
      <c r="I13205" s="41"/>
      <c r="J13205" s="41"/>
      <c r="K13205" s="37"/>
      <c r="L13205" s="37"/>
      <c r="M13205" s="37"/>
      <c r="N13205" s="37"/>
      <c r="O13205" s="38"/>
    </row>
    <row r="13206" spans="2:15" x14ac:dyDescent="0.4">
      <c r="B13206" s="63"/>
      <c r="C13206" s="37"/>
      <c r="D13206" s="37"/>
      <c r="E13206" s="37"/>
      <c r="F13206" s="37"/>
      <c r="G13206" s="38"/>
      <c r="H13206" s="37"/>
      <c r="I13206" s="41"/>
      <c r="J13206" s="41"/>
      <c r="K13206" s="37"/>
      <c r="L13206" s="37"/>
      <c r="M13206" s="37"/>
      <c r="N13206" s="37"/>
      <c r="O13206" s="38"/>
    </row>
    <row r="13207" spans="2:15" x14ac:dyDescent="0.4">
      <c r="B13207" s="63"/>
      <c r="C13207" s="37"/>
      <c r="D13207" s="37"/>
      <c r="E13207" s="37"/>
      <c r="F13207" s="37"/>
      <c r="G13207" s="38"/>
      <c r="H13207" s="37"/>
      <c r="I13207" s="41"/>
      <c r="J13207" s="41"/>
      <c r="K13207" s="37"/>
      <c r="L13207" s="37"/>
      <c r="M13207" s="37"/>
      <c r="N13207" s="37"/>
      <c r="O13207" s="38"/>
    </row>
    <row r="13208" spans="2:15" x14ac:dyDescent="0.4">
      <c r="B13208" s="63"/>
      <c r="C13208" s="37"/>
      <c r="D13208" s="37"/>
      <c r="E13208" s="37"/>
      <c r="F13208" s="37"/>
      <c r="G13208" s="38"/>
      <c r="H13208" s="37"/>
      <c r="I13208" s="41"/>
      <c r="J13208" s="41"/>
      <c r="K13208" s="37"/>
      <c r="L13208" s="37"/>
      <c r="M13208" s="37"/>
      <c r="N13208" s="37"/>
      <c r="O13208" s="38"/>
    </row>
    <row r="13209" spans="2:15" x14ac:dyDescent="0.4">
      <c r="B13209" s="63"/>
      <c r="C13209" s="37"/>
      <c r="D13209" s="37"/>
      <c r="E13209" s="37"/>
      <c r="F13209" s="37"/>
      <c r="G13209" s="38"/>
      <c r="H13209" s="37"/>
      <c r="I13209" s="41"/>
      <c r="J13209" s="41"/>
      <c r="K13209" s="37"/>
      <c r="L13209" s="37"/>
      <c r="M13209" s="37"/>
      <c r="N13209" s="37"/>
      <c r="O13209" s="38"/>
    </row>
    <row r="13210" spans="2:15" x14ac:dyDescent="0.4">
      <c r="B13210" s="63"/>
      <c r="C13210" s="37"/>
      <c r="D13210" s="37"/>
      <c r="E13210" s="37"/>
      <c r="F13210" s="37"/>
      <c r="G13210" s="38"/>
      <c r="H13210" s="37"/>
      <c r="I13210" s="41"/>
      <c r="J13210" s="41"/>
      <c r="K13210" s="37"/>
      <c r="L13210" s="37"/>
      <c r="M13210" s="37"/>
      <c r="N13210" s="37"/>
      <c r="O13210" s="38"/>
    </row>
    <row r="13211" spans="2:15" x14ac:dyDescent="0.4">
      <c r="B13211" s="63"/>
      <c r="C13211" s="37"/>
      <c r="D13211" s="37"/>
      <c r="E13211" s="37"/>
      <c r="F13211" s="37"/>
      <c r="G13211" s="38"/>
      <c r="H13211" s="37"/>
      <c r="I13211" s="41"/>
      <c r="J13211" s="41"/>
      <c r="K13211" s="37"/>
      <c r="L13211" s="37"/>
      <c r="M13211" s="37"/>
      <c r="N13211" s="37"/>
      <c r="O13211" s="38"/>
    </row>
    <row r="13212" spans="2:15" x14ac:dyDescent="0.4">
      <c r="B13212" s="63"/>
      <c r="C13212" s="37"/>
      <c r="D13212" s="37"/>
      <c r="E13212" s="37"/>
      <c r="F13212" s="37"/>
      <c r="G13212" s="38"/>
      <c r="H13212" s="37"/>
      <c r="I13212" s="41"/>
      <c r="J13212" s="41"/>
      <c r="K13212" s="37"/>
      <c r="L13212" s="37"/>
      <c r="M13212" s="37"/>
      <c r="N13212" s="37"/>
      <c r="O13212" s="38"/>
    </row>
    <row r="13213" spans="2:15" x14ac:dyDescent="0.4">
      <c r="B13213" s="63"/>
      <c r="C13213" s="37"/>
      <c r="D13213" s="37"/>
      <c r="E13213" s="37"/>
      <c r="F13213" s="37"/>
      <c r="G13213" s="38"/>
      <c r="H13213" s="37"/>
      <c r="I13213" s="41"/>
      <c r="J13213" s="41"/>
      <c r="K13213" s="37"/>
      <c r="L13213" s="37"/>
      <c r="M13213" s="37"/>
      <c r="N13213" s="37"/>
      <c r="O13213" s="38"/>
    </row>
    <row r="13214" spans="2:15" x14ac:dyDescent="0.4">
      <c r="B13214" s="63"/>
      <c r="C13214" s="37"/>
      <c r="D13214" s="37"/>
      <c r="E13214" s="37"/>
      <c r="F13214" s="37"/>
      <c r="G13214" s="38"/>
      <c r="H13214" s="37"/>
      <c r="I13214" s="41"/>
      <c r="J13214" s="41"/>
      <c r="K13214" s="37"/>
      <c r="L13214" s="37"/>
      <c r="M13214" s="37"/>
      <c r="N13214" s="37"/>
      <c r="O13214" s="38"/>
    </row>
    <row r="13215" spans="2:15" x14ac:dyDescent="0.4">
      <c r="B13215" s="63"/>
      <c r="C13215" s="37"/>
      <c r="D13215" s="37"/>
      <c r="E13215" s="37"/>
      <c r="F13215" s="37"/>
      <c r="G13215" s="38"/>
      <c r="H13215" s="37"/>
      <c r="I13215" s="41"/>
      <c r="J13215" s="41"/>
      <c r="K13215" s="37"/>
      <c r="L13215" s="37"/>
      <c r="M13215" s="37"/>
      <c r="N13215" s="37"/>
      <c r="O13215" s="38"/>
    </row>
    <row r="13216" spans="2:15" x14ac:dyDescent="0.4">
      <c r="B13216" s="63"/>
      <c r="C13216" s="37"/>
      <c r="D13216" s="37"/>
      <c r="E13216" s="37"/>
      <c r="F13216" s="37"/>
      <c r="G13216" s="38"/>
      <c r="H13216" s="37"/>
      <c r="I13216" s="41"/>
      <c r="J13216" s="41"/>
      <c r="K13216" s="37"/>
      <c r="L13216" s="37"/>
      <c r="M13216" s="37"/>
      <c r="N13216" s="37"/>
      <c r="O13216" s="38"/>
    </row>
    <row r="13217" spans="2:15" x14ac:dyDescent="0.4">
      <c r="B13217" s="63"/>
      <c r="C13217" s="37"/>
      <c r="D13217" s="37"/>
      <c r="E13217" s="37"/>
      <c r="F13217" s="37"/>
      <c r="G13217" s="38"/>
      <c r="H13217" s="37"/>
      <c r="I13217" s="41"/>
      <c r="J13217" s="41"/>
      <c r="K13217" s="37"/>
      <c r="L13217" s="37"/>
      <c r="M13217" s="37"/>
      <c r="N13217" s="37"/>
      <c r="O13217" s="38"/>
    </row>
    <row r="13218" spans="2:15" x14ac:dyDescent="0.4">
      <c r="B13218" s="63"/>
      <c r="C13218" s="37"/>
      <c r="D13218" s="37"/>
      <c r="E13218" s="37"/>
      <c r="F13218" s="37"/>
      <c r="G13218" s="38"/>
      <c r="H13218" s="37"/>
      <c r="I13218" s="41"/>
      <c r="J13218" s="41"/>
      <c r="K13218" s="37"/>
      <c r="L13218" s="37"/>
      <c r="M13218" s="37"/>
      <c r="N13218" s="37"/>
      <c r="O13218" s="38"/>
    </row>
    <row r="13219" spans="2:15" x14ac:dyDescent="0.4">
      <c r="B13219" s="63"/>
      <c r="C13219" s="37"/>
      <c r="D13219" s="37"/>
      <c r="E13219" s="37"/>
      <c r="F13219" s="37"/>
      <c r="G13219" s="38"/>
      <c r="H13219" s="37"/>
      <c r="I13219" s="41"/>
      <c r="J13219" s="41"/>
      <c r="K13219" s="37"/>
      <c r="L13219" s="37"/>
      <c r="M13219" s="37"/>
      <c r="N13219" s="37"/>
      <c r="O13219" s="38"/>
    </row>
    <row r="13220" spans="2:15" x14ac:dyDescent="0.4">
      <c r="B13220" s="63"/>
      <c r="C13220" s="37"/>
      <c r="D13220" s="37"/>
      <c r="E13220" s="37"/>
      <c r="F13220" s="37"/>
      <c r="G13220" s="38"/>
      <c r="H13220" s="37"/>
      <c r="I13220" s="41"/>
      <c r="J13220" s="41"/>
      <c r="K13220" s="37"/>
      <c r="L13220" s="37"/>
      <c r="M13220" s="37"/>
      <c r="N13220" s="37"/>
      <c r="O13220" s="38"/>
    </row>
    <row r="13221" spans="2:15" x14ac:dyDescent="0.4">
      <c r="B13221" s="63"/>
      <c r="C13221" s="37"/>
      <c r="D13221" s="37"/>
      <c r="E13221" s="37"/>
      <c r="F13221" s="37"/>
      <c r="G13221" s="38"/>
      <c r="H13221" s="37"/>
      <c r="I13221" s="41"/>
      <c r="J13221" s="41"/>
      <c r="K13221" s="37"/>
      <c r="L13221" s="37"/>
      <c r="M13221" s="37"/>
      <c r="N13221" s="37"/>
      <c r="O13221" s="38"/>
    </row>
    <row r="13222" spans="2:15" x14ac:dyDescent="0.4">
      <c r="B13222" s="63"/>
      <c r="C13222" s="37"/>
      <c r="D13222" s="37"/>
      <c r="E13222" s="37"/>
      <c r="F13222" s="37"/>
      <c r="G13222" s="38"/>
      <c r="H13222" s="37"/>
      <c r="I13222" s="41"/>
      <c r="J13222" s="41"/>
      <c r="K13222" s="37"/>
      <c r="L13222" s="37"/>
      <c r="M13222" s="37"/>
      <c r="N13222" s="37"/>
      <c r="O13222" s="38"/>
    </row>
    <row r="13223" spans="2:15" x14ac:dyDescent="0.4">
      <c r="B13223" s="63"/>
      <c r="C13223" s="37"/>
      <c r="D13223" s="37"/>
      <c r="E13223" s="37"/>
      <c r="F13223" s="37"/>
      <c r="G13223" s="38"/>
      <c r="H13223" s="37"/>
      <c r="I13223" s="41"/>
      <c r="J13223" s="41"/>
      <c r="K13223" s="37"/>
      <c r="L13223" s="37"/>
      <c r="M13223" s="37"/>
      <c r="N13223" s="37"/>
      <c r="O13223" s="38"/>
    </row>
    <row r="13224" spans="2:15" x14ac:dyDescent="0.4">
      <c r="B13224" s="63"/>
      <c r="C13224" s="37"/>
      <c r="D13224" s="37"/>
      <c r="E13224" s="37"/>
      <c r="F13224" s="37"/>
      <c r="G13224" s="38"/>
      <c r="H13224" s="37"/>
      <c r="I13224" s="41"/>
      <c r="J13224" s="41"/>
      <c r="K13224" s="37"/>
      <c r="L13224" s="37"/>
      <c r="M13224" s="37"/>
      <c r="N13224" s="37"/>
      <c r="O13224" s="38"/>
    </row>
    <row r="13225" spans="2:15" x14ac:dyDescent="0.4">
      <c r="B13225" s="63"/>
      <c r="C13225" s="37"/>
      <c r="D13225" s="37"/>
      <c r="E13225" s="37"/>
      <c r="F13225" s="37"/>
      <c r="G13225" s="38"/>
      <c r="H13225" s="37"/>
      <c r="I13225" s="41"/>
      <c r="J13225" s="41"/>
      <c r="K13225" s="37"/>
      <c r="L13225" s="37"/>
      <c r="M13225" s="37"/>
      <c r="N13225" s="37"/>
      <c r="O13225" s="38"/>
    </row>
    <row r="13226" spans="2:15" x14ac:dyDescent="0.4">
      <c r="B13226" s="63"/>
      <c r="C13226" s="37"/>
      <c r="D13226" s="37"/>
      <c r="E13226" s="37"/>
      <c r="F13226" s="37"/>
      <c r="G13226" s="38"/>
      <c r="H13226" s="37"/>
      <c r="I13226" s="41"/>
      <c r="J13226" s="41"/>
      <c r="K13226" s="37"/>
      <c r="L13226" s="37"/>
      <c r="M13226" s="37"/>
      <c r="N13226" s="37"/>
      <c r="O13226" s="38"/>
    </row>
    <row r="13227" spans="2:15" x14ac:dyDescent="0.4">
      <c r="B13227" s="63"/>
      <c r="C13227" s="37"/>
      <c r="D13227" s="37"/>
      <c r="E13227" s="37"/>
      <c r="F13227" s="37"/>
      <c r="G13227" s="38"/>
      <c r="H13227" s="37"/>
      <c r="I13227" s="41"/>
      <c r="J13227" s="41"/>
      <c r="K13227" s="37"/>
      <c r="L13227" s="37"/>
      <c r="M13227" s="37"/>
      <c r="N13227" s="37"/>
      <c r="O13227" s="38"/>
    </row>
    <row r="13228" spans="2:15" x14ac:dyDescent="0.4">
      <c r="B13228" s="63"/>
      <c r="C13228" s="37"/>
      <c r="D13228" s="37"/>
      <c r="E13228" s="37"/>
      <c r="F13228" s="37"/>
      <c r="G13228" s="38"/>
      <c r="H13228" s="37"/>
      <c r="I13228" s="41"/>
      <c r="J13228" s="41"/>
      <c r="K13228" s="37"/>
      <c r="L13228" s="37"/>
      <c r="M13228" s="37"/>
      <c r="N13228" s="37"/>
      <c r="O13228" s="38"/>
    </row>
    <row r="13229" spans="2:15" x14ac:dyDescent="0.4">
      <c r="B13229" s="63"/>
      <c r="C13229" s="37"/>
      <c r="D13229" s="37"/>
      <c r="E13229" s="37"/>
      <c r="F13229" s="37"/>
      <c r="G13229" s="38"/>
      <c r="H13229" s="37"/>
      <c r="I13229" s="41"/>
      <c r="J13229" s="41"/>
      <c r="K13229" s="37"/>
      <c r="L13229" s="37"/>
      <c r="M13229" s="37"/>
      <c r="N13229" s="37"/>
      <c r="O13229" s="38"/>
    </row>
    <row r="13230" spans="2:15" x14ac:dyDescent="0.4">
      <c r="B13230" s="63"/>
      <c r="C13230" s="37"/>
      <c r="D13230" s="37"/>
      <c r="E13230" s="37"/>
      <c r="F13230" s="37"/>
      <c r="G13230" s="38"/>
      <c r="H13230" s="37"/>
      <c r="I13230" s="41"/>
      <c r="J13230" s="41"/>
      <c r="K13230" s="37"/>
      <c r="L13230" s="37"/>
      <c r="M13230" s="37"/>
      <c r="N13230" s="37"/>
      <c r="O13230" s="38"/>
    </row>
    <row r="13231" spans="2:15" x14ac:dyDescent="0.4">
      <c r="B13231" s="63"/>
      <c r="C13231" s="37"/>
      <c r="D13231" s="37"/>
      <c r="E13231" s="37"/>
      <c r="F13231" s="37"/>
      <c r="G13231" s="38"/>
      <c r="H13231" s="37"/>
      <c r="I13231" s="41"/>
      <c r="J13231" s="41"/>
      <c r="K13231" s="37"/>
      <c r="L13231" s="37"/>
      <c r="M13231" s="37"/>
      <c r="N13231" s="37"/>
      <c r="O13231" s="38"/>
    </row>
    <row r="13232" spans="2:15" x14ac:dyDescent="0.4">
      <c r="B13232" s="63"/>
      <c r="C13232" s="37"/>
      <c r="D13232" s="37"/>
      <c r="E13232" s="37"/>
      <c r="F13232" s="37"/>
      <c r="G13232" s="38"/>
      <c r="H13232" s="37"/>
      <c r="I13232" s="41"/>
      <c r="J13232" s="41"/>
      <c r="K13232" s="37"/>
      <c r="L13232" s="37"/>
      <c r="M13232" s="37"/>
      <c r="N13232" s="37"/>
      <c r="O13232" s="38"/>
    </row>
    <row r="13233" spans="2:15" x14ac:dyDescent="0.4">
      <c r="B13233" s="63"/>
      <c r="C13233" s="37"/>
      <c r="D13233" s="37"/>
      <c r="E13233" s="37"/>
      <c r="F13233" s="37"/>
      <c r="G13233" s="38"/>
      <c r="H13233" s="37"/>
      <c r="I13233" s="41"/>
      <c r="J13233" s="41"/>
      <c r="K13233" s="37"/>
      <c r="L13233" s="37"/>
      <c r="M13233" s="37"/>
      <c r="N13233" s="37"/>
      <c r="O13233" s="38"/>
    </row>
    <row r="13234" spans="2:15" x14ac:dyDescent="0.4">
      <c r="B13234" s="63"/>
      <c r="C13234" s="37"/>
      <c r="D13234" s="37"/>
      <c r="E13234" s="37"/>
      <c r="F13234" s="37"/>
      <c r="G13234" s="38"/>
      <c r="H13234" s="37"/>
      <c r="I13234" s="41"/>
      <c r="J13234" s="41"/>
      <c r="K13234" s="37"/>
      <c r="L13234" s="37"/>
      <c r="M13234" s="37"/>
      <c r="N13234" s="37"/>
      <c r="O13234" s="38"/>
    </row>
    <row r="13235" spans="2:15" x14ac:dyDescent="0.4">
      <c r="B13235" s="63"/>
      <c r="C13235" s="37"/>
      <c r="D13235" s="37"/>
      <c r="E13235" s="37"/>
      <c r="F13235" s="37"/>
      <c r="G13235" s="38"/>
      <c r="H13235" s="37"/>
      <c r="I13235" s="41"/>
      <c r="J13235" s="41"/>
      <c r="K13235" s="37"/>
      <c r="L13235" s="37"/>
      <c r="M13235" s="37"/>
      <c r="N13235" s="37"/>
      <c r="O13235" s="38"/>
    </row>
    <row r="13236" spans="2:15" x14ac:dyDescent="0.4">
      <c r="B13236" s="63"/>
      <c r="C13236" s="37"/>
      <c r="D13236" s="37"/>
      <c r="E13236" s="37"/>
      <c r="F13236" s="37"/>
      <c r="G13236" s="38"/>
      <c r="H13236" s="37"/>
      <c r="I13236" s="41"/>
      <c r="J13236" s="41"/>
      <c r="K13236" s="37"/>
      <c r="L13236" s="37"/>
      <c r="M13236" s="37"/>
      <c r="N13236" s="37"/>
      <c r="O13236" s="38"/>
    </row>
    <row r="13237" spans="2:15" x14ac:dyDescent="0.4">
      <c r="B13237" s="63"/>
      <c r="C13237" s="37"/>
      <c r="D13237" s="37"/>
      <c r="E13237" s="37"/>
      <c r="F13237" s="37"/>
      <c r="G13237" s="38"/>
      <c r="H13237" s="37"/>
      <c r="I13237" s="41"/>
      <c r="J13237" s="41"/>
      <c r="K13237" s="37"/>
      <c r="L13237" s="37"/>
      <c r="M13237" s="37"/>
      <c r="N13237" s="37"/>
      <c r="O13237" s="38"/>
    </row>
    <row r="13238" spans="2:15" x14ac:dyDescent="0.4">
      <c r="B13238" s="63"/>
      <c r="C13238" s="37"/>
      <c r="D13238" s="37"/>
      <c r="E13238" s="37"/>
      <c r="F13238" s="37"/>
      <c r="G13238" s="38"/>
      <c r="H13238" s="37"/>
      <c r="I13238" s="41"/>
      <c r="J13238" s="41"/>
      <c r="K13238" s="37"/>
      <c r="L13238" s="37"/>
      <c r="M13238" s="37"/>
      <c r="N13238" s="37"/>
      <c r="O13238" s="38"/>
    </row>
    <row r="13239" spans="2:15" x14ac:dyDescent="0.4">
      <c r="B13239" s="63"/>
      <c r="C13239" s="37"/>
      <c r="D13239" s="37"/>
      <c r="E13239" s="37"/>
      <c r="F13239" s="37"/>
      <c r="G13239" s="38"/>
      <c r="H13239" s="37"/>
      <c r="I13239" s="41"/>
      <c r="J13239" s="41"/>
      <c r="K13239" s="37"/>
      <c r="L13239" s="37"/>
      <c r="M13239" s="37"/>
      <c r="N13239" s="37"/>
      <c r="O13239" s="38"/>
    </row>
    <row r="13240" spans="2:15" x14ac:dyDescent="0.4">
      <c r="B13240" s="63"/>
      <c r="C13240" s="37"/>
      <c r="D13240" s="37"/>
      <c r="E13240" s="37"/>
      <c r="F13240" s="37"/>
      <c r="G13240" s="38"/>
      <c r="H13240" s="37"/>
      <c r="I13240" s="41"/>
      <c r="J13240" s="41"/>
      <c r="K13240" s="37"/>
      <c r="L13240" s="37"/>
      <c r="M13240" s="37"/>
      <c r="N13240" s="37"/>
      <c r="O13240" s="38"/>
    </row>
    <row r="13241" spans="2:15" x14ac:dyDescent="0.4">
      <c r="B13241" s="63"/>
      <c r="C13241" s="37"/>
      <c r="D13241" s="37"/>
      <c r="E13241" s="37"/>
      <c r="F13241" s="37"/>
      <c r="G13241" s="38"/>
      <c r="H13241" s="37"/>
      <c r="I13241" s="41"/>
      <c r="J13241" s="41"/>
      <c r="K13241" s="37"/>
      <c r="L13241" s="37"/>
      <c r="M13241" s="37"/>
      <c r="N13241" s="37"/>
      <c r="O13241" s="38"/>
    </row>
    <row r="13242" spans="2:15" x14ac:dyDescent="0.4">
      <c r="B13242" s="63"/>
      <c r="C13242" s="37"/>
      <c r="D13242" s="37"/>
      <c r="E13242" s="37"/>
      <c r="F13242" s="37"/>
      <c r="G13242" s="38"/>
      <c r="H13242" s="37"/>
      <c r="I13242" s="41"/>
      <c r="J13242" s="41"/>
      <c r="K13242" s="37"/>
      <c r="L13242" s="37"/>
      <c r="M13242" s="37"/>
      <c r="N13242" s="37"/>
      <c r="O13242" s="38"/>
    </row>
    <row r="13243" spans="2:15" x14ac:dyDescent="0.4">
      <c r="B13243" s="63"/>
      <c r="C13243" s="37"/>
      <c r="D13243" s="37"/>
      <c r="E13243" s="37"/>
      <c r="F13243" s="37"/>
      <c r="G13243" s="38"/>
      <c r="H13243" s="37"/>
      <c r="I13243" s="41"/>
      <c r="J13243" s="41"/>
      <c r="K13243" s="37"/>
      <c r="L13243" s="37"/>
      <c r="M13243" s="37"/>
      <c r="N13243" s="37"/>
      <c r="O13243" s="38"/>
    </row>
    <row r="13244" spans="2:15" x14ac:dyDescent="0.4">
      <c r="B13244" s="63"/>
      <c r="C13244" s="37"/>
      <c r="D13244" s="37"/>
      <c r="E13244" s="37"/>
      <c r="F13244" s="37"/>
      <c r="G13244" s="38"/>
      <c r="H13244" s="37"/>
      <c r="I13244" s="41"/>
      <c r="J13244" s="41"/>
      <c r="K13244" s="37"/>
      <c r="L13244" s="37"/>
      <c r="M13244" s="37"/>
      <c r="N13244" s="37"/>
      <c r="O13244" s="38"/>
    </row>
    <row r="13245" spans="2:15" x14ac:dyDescent="0.4">
      <c r="B13245" s="63"/>
      <c r="C13245" s="37"/>
      <c r="D13245" s="37"/>
      <c r="E13245" s="37"/>
      <c r="F13245" s="37"/>
      <c r="G13245" s="38"/>
      <c r="H13245" s="37"/>
      <c r="I13245" s="41"/>
      <c r="J13245" s="41"/>
      <c r="K13245" s="37"/>
      <c r="L13245" s="37"/>
      <c r="M13245" s="37"/>
      <c r="N13245" s="37"/>
      <c r="O13245" s="38"/>
    </row>
    <row r="13246" spans="2:15" x14ac:dyDescent="0.4">
      <c r="B13246" s="63"/>
      <c r="C13246" s="37"/>
      <c r="D13246" s="37"/>
      <c r="E13246" s="37"/>
      <c r="F13246" s="37"/>
      <c r="G13246" s="38"/>
      <c r="H13246" s="37"/>
      <c r="I13246" s="41"/>
      <c r="J13246" s="41"/>
      <c r="K13246" s="37"/>
      <c r="L13246" s="37"/>
      <c r="M13246" s="37"/>
      <c r="N13246" s="37"/>
      <c r="O13246" s="38"/>
    </row>
    <row r="13247" spans="2:15" x14ac:dyDescent="0.4">
      <c r="B13247" s="63"/>
      <c r="C13247" s="37"/>
      <c r="D13247" s="37"/>
      <c r="E13247" s="37"/>
      <c r="F13247" s="37"/>
      <c r="G13247" s="38"/>
      <c r="H13247" s="37"/>
      <c r="I13247" s="41"/>
      <c r="J13247" s="41"/>
      <c r="K13247" s="37"/>
      <c r="L13247" s="37"/>
      <c r="M13247" s="37"/>
      <c r="N13247" s="37"/>
      <c r="O13247" s="38"/>
    </row>
    <row r="13248" spans="2:15" x14ac:dyDescent="0.4">
      <c r="B13248" s="63"/>
      <c r="C13248" s="37"/>
      <c r="D13248" s="37"/>
      <c r="E13248" s="37"/>
      <c r="F13248" s="37"/>
      <c r="G13248" s="38"/>
      <c r="H13248" s="37"/>
      <c r="I13248" s="41"/>
      <c r="J13248" s="41"/>
      <c r="K13248" s="37"/>
      <c r="L13248" s="37"/>
      <c r="M13248" s="37"/>
      <c r="N13248" s="37"/>
      <c r="O13248" s="38"/>
    </row>
    <row r="13249" spans="2:15" x14ac:dyDescent="0.4">
      <c r="B13249" s="63"/>
      <c r="C13249" s="37"/>
      <c r="D13249" s="37"/>
      <c r="E13249" s="37"/>
      <c r="F13249" s="37"/>
      <c r="G13249" s="38"/>
      <c r="H13249" s="37"/>
      <c r="I13249" s="41"/>
      <c r="J13249" s="41"/>
      <c r="K13249" s="37"/>
      <c r="L13249" s="37"/>
      <c r="M13249" s="37"/>
      <c r="N13249" s="37"/>
      <c r="O13249" s="38"/>
    </row>
    <row r="13250" spans="2:15" x14ac:dyDescent="0.4">
      <c r="B13250" s="63"/>
      <c r="C13250" s="37"/>
      <c r="D13250" s="37"/>
      <c r="E13250" s="37"/>
      <c r="F13250" s="37"/>
      <c r="G13250" s="38"/>
      <c r="H13250" s="37"/>
      <c r="I13250" s="41"/>
      <c r="J13250" s="41"/>
      <c r="K13250" s="37"/>
      <c r="L13250" s="37"/>
      <c r="M13250" s="37"/>
      <c r="N13250" s="37"/>
      <c r="O13250" s="38"/>
    </row>
    <row r="13251" spans="2:15" x14ac:dyDescent="0.4">
      <c r="B13251" s="63"/>
      <c r="C13251" s="37"/>
      <c r="D13251" s="37"/>
      <c r="E13251" s="37"/>
      <c r="F13251" s="37"/>
      <c r="G13251" s="38"/>
      <c r="H13251" s="37"/>
      <c r="I13251" s="41"/>
      <c r="J13251" s="41"/>
      <c r="K13251" s="37"/>
      <c r="L13251" s="37"/>
      <c r="M13251" s="37"/>
      <c r="N13251" s="37"/>
      <c r="O13251" s="38"/>
    </row>
    <row r="13252" spans="2:15" x14ac:dyDescent="0.4">
      <c r="B13252" s="63"/>
      <c r="C13252" s="37"/>
      <c r="D13252" s="37"/>
      <c r="E13252" s="37"/>
      <c r="F13252" s="37"/>
      <c r="G13252" s="38"/>
      <c r="H13252" s="37"/>
      <c r="I13252" s="41"/>
      <c r="J13252" s="41"/>
      <c r="K13252" s="37"/>
      <c r="L13252" s="37"/>
      <c r="M13252" s="37"/>
      <c r="N13252" s="37"/>
      <c r="O13252" s="38"/>
    </row>
    <row r="13253" spans="2:15" x14ac:dyDescent="0.4">
      <c r="B13253" s="63"/>
      <c r="C13253" s="37"/>
      <c r="D13253" s="37"/>
      <c r="E13253" s="37"/>
      <c r="F13253" s="37"/>
      <c r="G13253" s="38"/>
      <c r="H13253" s="37"/>
      <c r="I13253" s="41"/>
      <c r="J13253" s="41"/>
      <c r="K13253" s="37"/>
      <c r="L13253" s="37"/>
      <c r="M13253" s="37"/>
      <c r="N13253" s="37"/>
      <c r="O13253" s="38"/>
    </row>
    <row r="13254" spans="2:15" x14ac:dyDescent="0.4">
      <c r="B13254" s="63"/>
      <c r="C13254" s="37"/>
      <c r="D13254" s="37"/>
      <c r="E13254" s="37"/>
      <c r="F13254" s="37"/>
      <c r="G13254" s="38"/>
      <c r="H13254" s="37"/>
      <c r="I13254" s="41"/>
      <c r="J13254" s="41"/>
      <c r="K13254" s="37"/>
      <c r="L13254" s="37"/>
      <c r="M13254" s="37"/>
      <c r="N13254" s="37"/>
      <c r="O13254" s="38"/>
    </row>
    <row r="13255" spans="2:15" x14ac:dyDescent="0.4">
      <c r="B13255" s="63"/>
      <c r="C13255" s="37"/>
      <c r="D13255" s="37"/>
      <c r="E13255" s="37"/>
      <c r="F13255" s="37"/>
      <c r="G13255" s="38"/>
      <c r="H13255" s="37"/>
      <c r="I13255" s="41"/>
      <c r="J13255" s="41"/>
      <c r="K13255" s="37"/>
      <c r="L13255" s="37"/>
      <c r="M13255" s="37"/>
      <c r="N13255" s="37"/>
      <c r="O13255" s="38"/>
    </row>
    <row r="13256" spans="2:15" x14ac:dyDescent="0.4">
      <c r="B13256" s="63"/>
      <c r="C13256" s="37"/>
      <c r="D13256" s="37"/>
      <c r="E13256" s="37"/>
      <c r="F13256" s="37"/>
      <c r="G13256" s="38"/>
      <c r="H13256" s="37"/>
      <c r="I13256" s="41"/>
      <c r="J13256" s="41"/>
      <c r="K13256" s="37"/>
      <c r="L13256" s="37"/>
      <c r="M13256" s="37"/>
      <c r="N13256" s="37"/>
      <c r="O13256" s="38"/>
    </row>
    <row r="13257" spans="2:15" x14ac:dyDescent="0.4">
      <c r="B13257" s="63"/>
      <c r="C13257" s="37"/>
      <c r="D13257" s="37"/>
      <c r="E13257" s="37"/>
      <c r="F13257" s="37"/>
      <c r="G13257" s="38"/>
      <c r="H13257" s="37"/>
      <c r="I13257" s="41"/>
      <c r="J13257" s="41"/>
      <c r="K13257" s="37"/>
      <c r="L13257" s="37"/>
      <c r="M13257" s="37"/>
      <c r="N13257" s="37"/>
      <c r="O13257" s="38"/>
    </row>
    <row r="13258" spans="2:15" x14ac:dyDescent="0.4">
      <c r="B13258" s="63"/>
      <c r="C13258" s="37"/>
      <c r="D13258" s="37"/>
      <c r="E13258" s="37"/>
      <c r="F13258" s="37"/>
      <c r="G13258" s="38"/>
      <c r="H13258" s="37"/>
      <c r="I13258" s="41"/>
      <c r="J13258" s="41"/>
      <c r="K13258" s="37"/>
      <c r="L13258" s="37"/>
      <c r="M13258" s="37"/>
      <c r="N13258" s="37"/>
      <c r="O13258" s="38"/>
    </row>
    <row r="13259" spans="2:15" x14ac:dyDescent="0.4">
      <c r="B13259" s="63"/>
      <c r="C13259" s="37"/>
      <c r="D13259" s="37"/>
      <c r="E13259" s="37"/>
      <c r="F13259" s="37"/>
      <c r="G13259" s="38"/>
      <c r="H13259" s="37"/>
      <c r="I13259" s="41"/>
      <c r="J13259" s="41"/>
      <c r="K13259" s="37"/>
      <c r="L13259" s="37"/>
      <c r="M13259" s="37"/>
      <c r="N13259" s="37"/>
      <c r="O13259" s="38"/>
    </row>
    <row r="13260" spans="2:15" x14ac:dyDescent="0.4">
      <c r="B13260" s="63"/>
      <c r="C13260" s="37"/>
      <c r="D13260" s="37"/>
      <c r="E13260" s="37"/>
      <c r="F13260" s="37"/>
      <c r="G13260" s="38"/>
      <c r="H13260" s="37"/>
      <c r="I13260" s="41"/>
      <c r="J13260" s="41"/>
      <c r="K13260" s="37"/>
      <c r="L13260" s="37"/>
      <c r="M13260" s="37"/>
      <c r="N13260" s="37"/>
      <c r="O13260" s="38"/>
    </row>
    <row r="13261" spans="2:15" x14ac:dyDescent="0.4">
      <c r="B13261" s="63"/>
      <c r="C13261" s="37"/>
      <c r="D13261" s="37"/>
      <c r="E13261" s="37"/>
      <c r="F13261" s="37"/>
      <c r="G13261" s="38"/>
      <c r="H13261" s="37"/>
      <c r="I13261" s="41"/>
      <c r="J13261" s="41"/>
      <c r="K13261" s="37"/>
      <c r="L13261" s="37"/>
      <c r="M13261" s="37"/>
      <c r="N13261" s="37"/>
      <c r="O13261" s="38"/>
    </row>
    <row r="13262" spans="2:15" x14ac:dyDescent="0.4">
      <c r="B13262" s="63"/>
      <c r="C13262" s="37"/>
      <c r="D13262" s="37"/>
      <c r="E13262" s="37"/>
      <c r="F13262" s="37"/>
      <c r="G13262" s="38"/>
      <c r="H13262" s="37"/>
      <c r="I13262" s="41"/>
      <c r="J13262" s="41"/>
      <c r="K13262" s="37"/>
      <c r="L13262" s="37"/>
      <c r="M13262" s="37"/>
      <c r="N13262" s="37"/>
      <c r="O13262" s="38"/>
    </row>
    <row r="13263" spans="2:15" x14ac:dyDescent="0.4">
      <c r="B13263" s="63"/>
      <c r="C13263" s="37"/>
      <c r="D13263" s="37"/>
      <c r="E13263" s="37"/>
      <c r="F13263" s="37"/>
      <c r="G13263" s="38"/>
      <c r="H13263" s="37"/>
      <c r="I13263" s="41"/>
      <c r="J13263" s="41"/>
      <c r="K13263" s="37"/>
      <c r="L13263" s="37"/>
      <c r="M13263" s="37"/>
      <c r="N13263" s="37"/>
      <c r="O13263" s="38"/>
    </row>
    <row r="13264" spans="2:15" x14ac:dyDescent="0.4">
      <c r="B13264" s="63"/>
      <c r="C13264" s="37"/>
      <c r="D13264" s="37"/>
      <c r="E13264" s="37"/>
      <c r="F13264" s="37"/>
      <c r="G13264" s="38"/>
      <c r="H13264" s="37"/>
      <c r="I13264" s="41"/>
      <c r="J13264" s="41"/>
      <c r="K13264" s="37"/>
      <c r="L13264" s="37"/>
      <c r="M13264" s="37"/>
      <c r="N13264" s="37"/>
      <c r="O13264" s="38"/>
    </row>
    <row r="13265" spans="2:15" x14ac:dyDescent="0.4">
      <c r="B13265" s="63"/>
      <c r="C13265" s="37"/>
      <c r="D13265" s="37"/>
      <c r="E13265" s="37"/>
      <c r="F13265" s="37"/>
      <c r="G13265" s="38"/>
      <c r="H13265" s="37"/>
      <c r="I13265" s="41"/>
      <c r="J13265" s="41"/>
      <c r="K13265" s="37"/>
      <c r="L13265" s="37"/>
      <c r="M13265" s="37"/>
      <c r="N13265" s="37"/>
      <c r="O13265" s="38"/>
    </row>
    <row r="13266" spans="2:15" x14ac:dyDescent="0.4">
      <c r="B13266" s="63"/>
      <c r="C13266" s="37"/>
      <c r="D13266" s="37"/>
      <c r="E13266" s="37"/>
      <c r="F13266" s="37"/>
      <c r="G13266" s="38"/>
      <c r="H13266" s="37"/>
      <c r="I13266" s="41"/>
      <c r="J13266" s="41"/>
      <c r="K13266" s="37"/>
      <c r="L13266" s="37"/>
      <c r="M13266" s="37"/>
      <c r="N13266" s="37"/>
      <c r="O13266" s="38"/>
    </row>
    <row r="13267" spans="2:15" x14ac:dyDescent="0.4">
      <c r="B13267" s="63"/>
      <c r="C13267" s="37"/>
      <c r="D13267" s="37"/>
      <c r="E13267" s="37"/>
      <c r="F13267" s="37"/>
      <c r="G13267" s="38"/>
      <c r="H13267" s="37"/>
      <c r="I13267" s="41"/>
      <c r="J13267" s="41"/>
      <c r="K13267" s="37"/>
      <c r="L13267" s="37"/>
      <c r="M13267" s="37"/>
      <c r="N13267" s="37"/>
      <c r="O13267" s="38"/>
    </row>
    <row r="13268" spans="2:15" x14ac:dyDescent="0.4">
      <c r="B13268" s="63"/>
      <c r="C13268" s="37"/>
      <c r="D13268" s="37"/>
      <c r="E13268" s="37"/>
      <c r="F13268" s="37"/>
      <c r="G13268" s="38"/>
      <c r="H13268" s="37"/>
      <c r="I13268" s="41"/>
      <c r="J13268" s="41"/>
      <c r="K13268" s="37"/>
      <c r="L13268" s="37"/>
      <c r="M13268" s="37"/>
      <c r="N13268" s="37"/>
      <c r="O13268" s="38"/>
    </row>
    <row r="13269" spans="2:15" x14ac:dyDescent="0.4">
      <c r="B13269" s="63"/>
      <c r="C13269" s="37"/>
      <c r="D13269" s="37"/>
      <c r="E13269" s="37"/>
      <c r="F13269" s="37"/>
      <c r="G13269" s="38"/>
      <c r="H13269" s="37"/>
      <c r="I13269" s="41"/>
      <c r="J13269" s="41"/>
      <c r="K13269" s="37"/>
      <c r="L13269" s="37"/>
      <c r="M13269" s="37"/>
      <c r="N13269" s="37"/>
      <c r="O13269" s="38"/>
    </row>
    <row r="13270" spans="2:15" x14ac:dyDescent="0.4">
      <c r="B13270" s="63"/>
      <c r="C13270" s="37"/>
      <c r="D13270" s="37"/>
      <c r="E13270" s="37"/>
      <c r="F13270" s="37"/>
      <c r="G13270" s="38"/>
      <c r="H13270" s="37"/>
      <c r="I13270" s="41"/>
      <c r="J13270" s="41"/>
      <c r="K13270" s="37"/>
      <c r="L13270" s="37"/>
      <c r="M13270" s="37"/>
      <c r="N13270" s="37"/>
      <c r="O13270" s="38"/>
    </row>
    <row r="13271" spans="2:15" x14ac:dyDescent="0.4">
      <c r="B13271" s="63"/>
      <c r="C13271" s="37"/>
      <c r="D13271" s="37"/>
      <c r="E13271" s="37"/>
      <c r="F13271" s="37"/>
      <c r="G13271" s="38"/>
      <c r="H13271" s="37"/>
      <c r="I13271" s="41"/>
      <c r="J13271" s="41"/>
      <c r="K13271" s="37"/>
      <c r="L13271" s="37"/>
      <c r="M13271" s="37"/>
      <c r="N13271" s="37"/>
      <c r="O13271" s="38"/>
    </row>
    <row r="13272" spans="2:15" x14ac:dyDescent="0.4">
      <c r="B13272" s="63"/>
      <c r="C13272" s="37"/>
      <c r="D13272" s="37"/>
      <c r="E13272" s="37"/>
      <c r="F13272" s="37"/>
      <c r="G13272" s="38"/>
      <c r="H13272" s="37"/>
      <c r="I13272" s="41"/>
      <c r="J13272" s="41"/>
      <c r="K13272" s="37"/>
      <c r="L13272" s="37"/>
      <c r="M13272" s="37"/>
      <c r="N13272" s="37"/>
      <c r="O13272" s="38"/>
    </row>
    <row r="13273" spans="2:15" x14ac:dyDescent="0.4">
      <c r="B13273" s="63"/>
      <c r="C13273" s="37"/>
      <c r="D13273" s="37"/>
      <c r="E13273" s="37"/>
      <c r="F13273" s="37"/>
      <c r="G13273" s="38"/>
      <c r="H13273" s="37"/>
      <c r="I13273" s="41"/>
      <c r="J13273" s="41"/>
      <c r="K13273" s="37"/>
      <c r="L13273" s="37"/>
      <c r="M13273" s="37"/>
      <c r="N13273" s="37"/>
      <c r="O13273" s="38"/>
    </row>
    <row r="13274" spans="2:15" x14ac:dyDescent="0.4">
      <c r="B13274" s="63"/>
      <c r="C13274" s="37"/>
      <c r="D13274" s="37"/>
      <c r="E13274" s="37"/>
      <c r="F13274" s="37"/>
      <c r="G13274" s="38"/>
      <c r="H13274" s="37"/>
      <c r="I13274" s="41"/>
      <c r="J13274" s="41"/>
      <c r="K13274" s="37"/>
      <c r="L13274" s="37"/>
      <c r="M13274" s="37"/>
      <c r="N13274" s="37"/>
      <c r="O13274" s="38"/>
    </row>
    <row r="13275" spans="2:15" x14ac:dyDescent="0.4">
      <c r="B13275" s="63"/>
      <c r="C13275" s="37"/>
      <c r="D13275" s="37"/>
      <c r="E13275" s="37"/>
      <c r="F13275" s="37"/>
      <c r="G13275" s="38"/>
      <c r="H13275" s="37"/>
      <c r="I13275" s="41"/>
      <c r="J13275" s="41"/>
      <c r="K13275" s="37"/>
      <c r="L13275" s="37"/>
      <c r="M13275" s="37"/>
      <c r="N13275" s="37"/>
      <c r="O13275" s="38"/>
    </row>
    <row r="13276" spans="2:15" x14ac:dyDescent="0.4">
      <c r="B13276" s="63"/>
      <c r="C13276" s="37"/>
      <c r="D13276" s="37"/>
      <c r="E13276" s="37"/>
      <c r="F13276" s="37"/>
      <c r="G13276" s="38"/>
      <c r="H13276" s="37"/>
      <c r="I13276" s="41"/>
      <c r="J13276" s="41"/>
      <c r="K13276" s="37"/>
      <c r="L13276" s="37"/>
      <c r="M13276" s="37"/>
      <c r="N13276" s="37"/>
      <c r="O13276" s="38"/>
    </row>
    <row r="13277" spans="2:15" x14ac:dyDescent="0.4">
      <c r="B13277" s="63"/>
      <c r="C13277" s="37"/>
      <c r="D13277" s="37"/>
      <c r="E13277" s="37"/>
      <c r="F13277" s="37"/>
      <c r="G13277" s="38"/>
      <c r="H13277" s="37"/>
      <c r="I13277" s="41"/>
      <c r="J13277" s="41"/>
      <c r="K13277" s="37"/>
      <c r="L13277" s="37"/>
      <c r="M13277" s="37"/>
      <c r="N13277" s="37"/>
      <c r="O13277" s="38"/>
    </row>
    <row r="13278" spans="2:15" x14ac:dyDescent="0.4">
      <c r="B13278" s="63"/>
      <c r="C13278" s="37"/>
      <c r="D13278" s="37"/>
      <c r="E13278" s="37"/>
      <c r="F13278" s="37"/>
      <c r="G13278" s="38"/>
      <c r="H13278" s="37"/>
      <c r="I13278" s="41"/>
      <c r="J13278" s="41"/>
      <c r="K13278" s="37"/>
      <c r="L13278" s="37"/>
      <c r="M13278" s="37"/>
      <c r="N13278" s="37"/>
      <c r="O13278" s="38"/>
    </row>
    <row r="13279" spans="2:15" x14ac:dyDescent="0.4">
      <c r="B13279" s="63"/>
      <c r="C13279" s="37"/>
      <c r="D13279" s="37"/>
      <c r="E13279" s="37"/>
      <c r="F13279" s="37"/>
      <c r="G13279" s="38"/>
      <c r="H13279" s="37"/>
      <c r="I13279" s="41"/>
      <c r="J13279" s="41"/>
      <c r="K13279" s="37"/>
      <c r="L13279" s="37"/>
      <c r="M13279" s="37"/>
      <c r="N13279" s="37"/>
      <c r="O13279" s="38"/>
    </row>
    <row r="13280" spans="2:15" x14ac:dyDescent="0.4">
      <c r="B13280" s="63"/>
      <c r="C13280" s="37"/>
      <c r="D13280" s="37"/>
      <c r="E13280" s="37"/>
      <c r="F13280" s="37"/>
      <c r="G13280" s="38"/>
      <c r="H13280" s="37"/>
      <c r="I13280" s="41"/>
      <c r="J13280" s="41"/>
      <c r="K13280" s="37"/>
      <c r="L13280" s="37"/>
      <c r="M13280" s="37"/>
      <c r="N13280" s="37"/>
      <c r="O13280" s="38"/>
    </row>
    <row r="13281" spans="2:15" x14ac:dyDescent="0.4">
      <c r="B13281" s="63"/>
      <c r="C13281" s="37"/>
      <c r="D13281" s="37"/>
      <c r="E13281" s="37"/>
      <c r="F13281" s="37"/>
      <c r="G13281" s="38"/>
      <c r="H13281" s="37"/>
      <c r="I13281" s="41"/>
      <c r="J13281" s="41"/>
      <c r="K13281" s="37"/>
      <c r="L13281" s="37"/>
      <c r="M13281" s="37"/>
      <c r="N13281" s="37"/>
      <c r="O13281" s="38"/>
    </row>
    <row r="13282" spans="2:15" x14ac:dyDescent="0.4">
      <c r="B13282" s="63"/>
      <c r="C13282" s="37"/>
      <c r="D13282" s="37"/>
      <c r="E13282" s="37"/>
      <c r="F13282" s="37"/>
      <c r="G13282" s="38"/>
      <c r="H13282" s="37"/>
      <c r="I13282" s="41"/>
      <c r="J13282" s="41"/>
      <c r="K13282" s="37"/>
      <c r="L13282" s="37"/>
      <c r="M13282" s="37"/>
      <c r="N13282" s="37"/>
      <c r="O13282" s="38"/>
    </row>
    <row r="13283" spans="2:15" x14ac:dyDescent="0.4">
      <c r="B13283" s="63"/>
      <c r="C13283" s="37"/>
      <c r="D13283" s="37"/>
      <c r="E13283" s="37"/>
      <c r="F13283" s="37"/>
      <c r="G13283" s="38"/>
      <c r="H13283" s="37"/>
      <c r="I13283" s="41"/>
      <c r="J13283" s="41"/>
      <c r="K13283" s="37"/>
      <c r="L13283" s="37"/>
      <c r="M13283" s="37"/>
      <c r="N13283" s="37"/>
      <c r="O13283" s="38"/>
    </row>
    <row r="13284" spans="2:15" x14ac:dyDescent="0.4">
      <c r="B13284" s="63"/>
      <c r="C13284" s="37"/>
      <c r="D13284" s="37"/>
      <c r="E13284" s="37"/>
      <c r="F13284" s="37"/>
      <c r="G13284" s="38"/>
      <c r="H13284" s="37"/>
      <c r="I13284" s="41"/>
      <c r="J13284" s="41"/>
      <c r="K13284" s="37"/>
      <c r="L13284" s="37"/>
      <c r="M13284" s="37"/>
      <c r="N13284" s="37"/>
      <c r="O13284" s="38"/>
    </row>
    <row r="13285" spans="2:15" x14ac:dyDescent="0.4">
      <c r="B13285" s="63"/>
      <c r="C13285" s="37"/>
      <c r="D13285" s="37"/>
      <c r="E13285" s="37"/>
      <c r="F13285" s="37"/>
      <c r="G13285" s="38"/>
      <c r="H13285" s="37"/>
      <c r="I13285" s="41"/>
      <c r="J13285" s="41"/>
      <c r="K13285" s="37"/>
      <c r="L13285" s="37"/>
      <c r="M13285" s="37"/>
      <c r="N13285" s="37"/>
      <c r="O13285" s="38"/>
    </row>
    <row r="13286" spans="2:15" x14ac:dyDescent="0.4">
      <c r="B13286" s="63"/>
      <c r="C13286" s="37"/>
      <c r="D13286" s="37"/>
      <c r="E13286" s="37"/>
      <c r="F13286" s="37"/>
      <c r="G13286" s="38"/>
      <c r="H13286" s="37"/>
      <c r="I13286" s="41"/>
      <c r="J13286" s="41"/>
      <c r="K13286" s="37"/>
      <c r="L13286" s="37"/>
      <c r="M13286" s="37"/>
      <c r="N13286" s="37"/>
      <c r="O13286" s="38"/>
    </row>
    <row r="13287" spans="2:15" x14ac:dyDescent="0.4">
      <c r="B13287" s="63"/>
      <c r="C13287" s="37"/>
      <c r="D13287" s="37"/>
      <c r="E13287" s="37"/>
      <c r="F13287" s="37"/>
      <c r="G13287" s="38"/>
      <c r="H13287" s="37"/>
      <c r="I13287" s="41"/>
      <c r="J13287" s="41"/>
      <c r="K13287" s="37"/>
      <c r="L13287" s="37"/>
      <c r="M13287" s="37"/>
      <c r="N13287" s="37"/>
      <c r="O13287" s="38"/>
    </row>
    <row r="13288" spans="2:15" x14ac:dyDescent="0.4">
      <c r="B13288" s="63"/>
      <c r="C13288" s="37"/>
      <c r="D13288" s="37"/>
      <c r="E13288" s="37"/>
      <c r="F13288" s="37"/>
      <c r="G13288" s="38"/>
      <c r="H13288" s="37"/>
      <c r="I13288" s="41"/>
      <c r="J13288" s="41"/>
      <c r="K13288" s="37"/>
      <c r="L13288" s="37"/>
      <c r="M13288" s="37"/>
      <c r="N13288" s="37"/>
      <c r="O13288" s="38"/>
    </row>
    <row r="13289" spans="2:15" x14ac:dyDescent="0.4">
      <c r="B13289" s="63"/>
      <c r="C13289" s="37"/>
      <c r="D13289" s="37"/>
      <c r="E13289" s="37"/>
      <c r="F13289" s="37"/>
      <c r="G13289" s="38"/>
      <c r="H13289" s="37"/>
      <c r="I13289" s="41"/>
      <c r="J13289" s="41"/>
      <c r="K13289" s="37"/>
      <c r="L13289" s="37"/>
      <c r="M13289" s="37"/>
      <c r="N13289" s="37"/>
      <c r="O13289" s="38"/>
    </row>
    <row r="13290" spans="2:15" x14ac:dyDescent="0.4">
      <c r="B13290" s="63"/>
      <c r="C13290" s="37"/>
      <c r="D13290" s="37"/>
      <c r="E13290" s="37"/>
      <c r="F13290" s="37"/>
      <c r="G13290" s="38"/>
      <c r="H13290" s="37"/>
      <c r="I13290" s="41"/>
      <c r="J13290" s="41"/>
      <c r="K13290" s="37"/>
      <c r="L13290" s="37"/>
      <c r="M13290" s="37"/>
      <c r="N13290" s="37"/>
      <c r="O13290" s="38"/>
    </row>
    <row r="13291" spans="2:15" x14ac:dyDescent="0.4">
      <c r="B13291" s="63"/>
      <c r="C13291" s="37"/>
      <c r="D13291" s="37"/>
      <c r="E13291" s="37"/>
      <c r="F13291" s="37"/>
      <c r="G13291" s="38"/>
      <c r="H13291" s="37"/>
      <c r="I13291" s="41"/>
      <c r="J13291" s="41"/>
      <c r="K13291" s="37"/>
      <c r="L13291" s="37"/>
      <c r="M13291" s="37"/>
      <c r="N13291" s="37"/>
      <c r="O13291" s="38"/>
    </row>
    <row r="13292" spans="2:15" x14ac:dyDescent="0.4">
      <c r="B13292" s="63"/>
      <c r="C13292" s="37"/>
      <c r="D13292" s="37"/>
      <c r="E13292" s="37"/>
      <c r="F13292" s="37"/>
      <c r="G13292" s="38"/>
      <c r="H13292" s="37"/>
      <c r="I13292" s="41"/>
      <c r="J13292" s="41"/>
      <c r="K13292" s="37"/>
      <c r="L13292" s="37"/>
      <c r="M13292" s="37"/>
      <c r="N13292" s="37"/>
      <c r="O13292" s="38"/>
    </row>
    <row r="13293" spans="2:15" x14ac:dyDescent="0.4">
      <c r="B13293" s="63"/>
      <c r="C13293" s="37"/>
      <c r="D13293" s="37"/>
      <c r="E13293" s="37"/>
      <c r="F13293" s="37"/>
      <c r="G13293" s="38"/>
      <c r="H13293" s="37"/>
      <c r="I13293" s="41"/>
      <c r="J13293" s="41"/>
      <c r="K13293" s="37"/>
      <c r="L13293" s="37"/>
      <c r="M13293" s="37"/>
      <c r="N13293" s="37"/>
      <c r="O13293" s="38"/>
    </row>
    <row r="13294" spans="2:15" x14ac:dyDescent="0.4">
      <c r="B13294" s="63"/>
      <c r="C13294" s="37"/>
      <c r="D13294" s="37"/>
      <c r="E13294" s="37"/>
      <c r="F13294" s="37"/>
      <c r="G13294" s="38"/>
      <c r="H13294" s="37"/>
      <c r="I13294" s="41"/>
      <c r="J13294" s="41"/>
      <c r="K13294" s="37"/>
      <c r="L13294" s="37"/>
      <c r="M13294" s="37"/>
      <c r="N13294" s="37"/>
      <c r="O13294" s="38"/>
    </row>
    <row r="13295" spans="2:15" x14ac:dyDescent="0.4">
      <c r="B13295" s="63"/>
      <c r="C13295" s="37"/>
      <c r="D13295" s="37"/>
      <c r="E13295" s="37"/>
      <c r="F13295" s="37"/>
      <c r="G13295" s="38"/>
      <c r="H13295" s="37"/>
      <c r="I13295" s="41"/>
      <c r="J13295" s="41"/>
      <c r="K13295" s="37"/>
      <c r="L13295" s="37"/>
      <c r="M13295" s="37"/>
      <c r="N13295" s="37"/>
      <c r="O13295" s="38"/>
    </row>
    <row r="13296" spans="2:15" x14ac:dyDescent="0.4">
      <c r="B13296" s="63"/>
      <c r="C13296" s="37"/>
      <c r="D13296" s="37"/>
      <c r="E13296" s="37"/>
      <c r="F13296" s="37"/>
      <c r="G13296" s="38"/>
      <c r="H13296" s="37"/>
      <c r="I13296" s="41"/>
      <c r="J13296" s="41"/>
      <c r="K13296" s="37"/>
      <c r="L13296" s="37"/>
      <c r="M13296" s="37"/>
      <c r="N13296" s="37"/>
      <c r="O13296" s="38"/>
    </row>
    <row r="13297" spans="2:15" x14ac:dyDescent="0.4">
      <c r="B13297" s="63"/>
      <c r="C13297" s="37"/>
      <c r="D13297" s="37"/>
      <c r="E13297" s="37"/>
      <c r="F13297" s="37"/>
      <c r="G13297" s="38"/>
      <c r="H13297" s="37"/>
      <c r="I13297" s="41"/>
      <c r="J13297" s="41"/>
      <c r="K13297" s="37"/>
      <c r="L13297" s="37"/>
      <c r="M13297" s="37"/>
      <c r="N13297" s="37"/>
      <c r="O13297" s="38"/>
    </row>
    <row r="13298" spans="2:15" x14ac:dyDescent="0.4">
      <c r="B13298" s="63"/>
      <c r="C13298" s="37"/>
      <c r="D13298" s="37"/>
      <c r="E13298" s="37"/>
      <c r="F13298" s="37"/>
      <c r="G13298" s="38"/>
      <c r="H13298" s="37"/>
      <c r="I13298" s="41"/>
      <c r="J13298" s="41"/>
      <c r="K13298" s="37"/>
      <c r="L13298" s="37"/>
      <c r="M13298" s="37"/>
      <c r="N13298" s="37"/>
      <c r="O13298" s="38"/>
    </row>
    <row r="13299" spans="2:15" x14ac:dyDescent="0.4">
      <c r="B13299" s="63"/>
      <c r="C13299" s="37"/>
      <c r="D13299" s="37"/>
      <c r="E13299" s="37"/>
      <c r="F13299" s="37"/>
      <c r="G13299" s="38"/>
      <c r="H13299" s="37"/>
      <c r="I13299" s="41"/>
      <c r="J13299" s="41"/>
      <c r="K13299" s="37"/>
      <c r="L13299" s="37"/>
      <c r="M13299" s="37"/>
      <c r="N13299" s="37"/>
      <c r="O13299" s="38"/>
    </row>
    <row r="13300" spans="2:15" x14ac:dyDescent="0.4">
      <c r="B13300" s="63"/>
      <c r="C13300" s="37"/>
      <c r="D13300" s="37"/>
      <c r="E13300" s="37"/>
      <c r="F13300" s="37"/>
      <c r="G13300" s="38"/>
      <c r="H13300" s="37"/>
      <c r="I13300" s="41"/>
      <c r="J13300" s="41"/>
      <c r="K13300" s="37"/>
      <c r="L13300" s="37"/>
      <c r="M13300" s="37"/>
      <c r="N13300" s="37"/>
      <c r="O13300" s="38"/>
    </row>
    <row r="13301" spans="2:15" x14ac:dyDescent="0.4">
      <c r="B13301" s="63"/>
      <c r="C13301" s="37"/>
      <c r="D13301" s="37"/>
      <c r="E13301" s="37"/>
      <c r="F13301" s="37"/>
      <c r="G13301" s="38"/>
      <c r="H13301" s="37"/>
      <c r="I13301" s="41"/>
      <c r="J13301" s="41"/>
      <c r="K13301" s="37"/>
      <c r="L13301" s="37"/>
      <c r="M13301" s="37"/>
      <c r="N13301" s="37"/>
      <c r="O13301" s="38"/>
    </row>
    <row r="13302" spans="2:15" x14ac:dyDescent="0.4">
      <c r="B13302" s="63"/>
      <c r="C13302" s="37"/>
      <c r="D13302" s="37"/>
      <c r="E13302" s="37"/>
      <c r="F13302" s="37"/>
      <c r="G13302" s="38"/>
      <c r="H13302" s="37"/>
      <c r="I13302" s="41"/>
      <c r="J13302" s="41"/>
      <c r="K13302" s="37"/>
      <c r="L13302" s="37"/>
      <c r="M13302" s="37"/>
      <c r="N13302" s="37"/>
      <c r="O13302" s="38"/>
    </row>
    <row r="13303" spans="2:15" x14ac:dyDescent="0.4">
      <c r="B13303" s="63"/>
      <c r="C13303" s="37"/>
      <c r="D13303" s="37"/>
      <c r="E13303" s="37"/>
      <c r="F13303" s="37"/>
      <c r="G13303" s="38"/>
      <c r="H13303" s="37"/>
      <c r="I13303" s="41"/>
      <c r="J13303" s="41"/>
      <c r="K13303" s="37"/>
      <c r="L13303" s="37"/>
      <c r="M13303" s="37"/>
      <c r="N13303" s="37"/>
      <c r="O13303" s="38"/>
    </row>
    <row r="13304" spans="2:15" x14ac:dyDescent="0.4">
      <c r="B13304" s="63"/>
      <c r="C13304" s="37"/>
      <c r="D13304" s="37"/>
      <c r="E13304" s="37"/>
      <c r="F13304" s="37"/>
      <c r="G13304" s="38"/>
      <c r="H13304" s="37"/>
      <c r="I13304" s="41"/>
      <c r="J13304" s="41"/>
      <c r="K13304" s="37"/>
      <c r="L13304" s="37"/>
      <c r="M13304" s="37"/>
      <c r="N13304" s="37"/>
      <c r="O13304" s="38"/>
    </row>
    <row r="13305" spans="2:15" x14ac:dyDescent="0.4">
      <c r="B13305" s="63"/>
      <c r="C13305" s="37"/>
      <c r="D13305" s="37"/>
      <c r="E13305" s="37"/>
      <c r="F13305" s="37"/>
      <c r="G13305" s="38"/>
      <c r="H13305" s="37"/>
      <c r="I13305" s="41"/>
      <c r="J13305" s="41"/>
      <c r="K13305" s="37"/>
      <c r="L13305" s="37"/>
      <c r="M13305" s="37"/>
      <c r="N13305" s="37"/>
      <c r="O13305" s="38"/>
    </row>
    <row r="13306" spans="2:15" x14ac:dyDescent="0.4">
      <c r="B13306" s="63"/>
      <c r="C13306" s="37"/>
      <c r="D13306" s="37"/>
      <c r="E13306" s="37"/>
      <c r="F13306" s="37"/>
      <c r="G13306" s="38"/>
      <c r="H13306" s="37"/>
      <c r="I13306" s="41"/>
      <c r="J13306" s="41"/>
      <c r="K13306" s="37"/>
      <c r="L13306" s="37"/>
      <c r="M13306" s="37"/>
      <c r="N13306" s="37"/>
      <c r="O13306" s="38"/>
    </row>
    <row r="13307" spans="2:15" x14ac:dyDescent="0.4">
      <c r="B13307" s="63"/>
      <c r="C13307" s="37"/>
      <c r="D13307" s="37"/>
      <c r="E13307" s="37"/>
      <c r="F13307" s="37"/>
      <c r="G13307" s="38"/>
      <c r="H13307" s="37"/>
      <c r="I13307" s="41"/>
      <c r="J13307" s="41"/>
      <c r="K13307" s="37"/>
      <c r="L13307" s="37"/>
      <c r="M13307" s="37"/>
      <c r="N13307" s="37"/>
      <c r="O13307" s="38"/>
    </row>
    <row r="13308" spans="2:15" x14ac:dyDescent="0.4">
      <c r="B13308" s="63"/>
      <c r="C13308" s="37"/>
      <c r="D13308" s="37"/>
      <c r="E13308" s="37"/>
      <c r="F13308" s="37"/>
      <c r="G13308" s="38"/>
      <c r="H13308" s="37"/>
      <c r="I13308" s="41"/>
      <c r="J13308" s="41"/>
      <c r="K13308" s="37"/>
      <c r="L13308" s="37"/>
      <c r="M13308" s="37"/>
      <c r="N13308" s="37"/>
      <c r="O13308" s="38"/>
    </row>
    <row r="13309" spans="2:15" x14ac:dyDescent="0.4">
      <c r="B13309" s="63"/>
      <c r="C13309" s="37"/>
      <c r="D13309" s="37"/>
      <c r="E13309" s="37"/>
      <c r="F13309" s="37"/>
      <c r="G13309" s="38"/>
      <c r="H13309" s="37"/>
      <c r="I13309" s="41"/>
      <c r="J13309" s="41"/>
      <c r="K13309" s="37"/>
      <c r="L13309" s="37"/>
      <c r="M13309" s="37"/>
      <c r="N13309" s="37"/>
      <c r="O13309" s="38"/>
    </row>
    <row r="13310" spans="2:15" x14ac:dyDescent="0.4">
      <c r="B13310" s="63"/>
      <c r="C13310" s="37"/>
      <c r="D13310" s="37"/>
      <c r="E13310" s="37"/>
      <c r="F13310" s="37"/>
      <c r="G13310" s="38"/>
      <c r="H13310" s="37"/>
      <c r="I13310" s="41"/>
      <c r="J13310" s="41"/>
      <c r="K13310" s="37"/>
      <c r="L13310" s="37"/>
      <c r="M13310" s="37"/>
      <c r="N13310" s="37"/>
      <c r="O13310" s="38"/>
    </row>
    <row r="13311" spans="2:15" x14ac:dyDescent="0.4">
      <c r="B13311" s="63"/>
      <c r="C13311" s="37"/>
      <c r="D13311" s="37"/>
      <c r="E13311" s="37"/>
      <c r="F13311" s="37"/>
      <c r="G13311" s="38"/>
      <c r="H13311" s="37"/>
      <c r="I13311" s="41"/>
      <c r="J13311" s="41"/>
      <c r="K13311" s="37"/>
      <c r="L13311" s="37"/>
      <c r="M13311" s="37"/>
      <c r="N13311" s="37"/>
      <c r="O13311" s="38"/>
    </row>
    <row r="13312" spans="2:15" x14ac:dyDescent="0.4">
      <c r="B13312" s="63"/>
      <c r="C13312" s="37"/>
      <c r="D13312" s="37"/>
      <c r="E13312" s="37"/>
      <c r="F13312" s="37"/>
      <c r="G13312" s="38"/>
      <c r="H13312" s="37"/>
      <c r="I13312" s="41"/>
      <c r="J13312" s="41"/>
      <c r="K13312" s="37"/>
      <c r="L13312" s="37"/>
      <c r="M13312" s="37"/>
      <c r="N13312" s="37"/>
      <c r="O13312" s="38"/>
    </row>
    <row r="13313" spans="2:15" x14ac:dyDescent="0.4">
      <c r="B13313" s="63"/>
      <c r="C13313" s="37"/>
      <c r="D13313" s="37"/>
      <c r="E13313" s="37"/>
      <c r="F13313" s="37"/>
      <c r="G13313" s="38"/>
      <c r="H13313" s="37"/>
      <c r="I13313" s="41"/>
      <c r="J13313" s="41"/>
      <c r="K13313" s="37"/>
      <c r="L13313" s="37"/>
      <c r="M13313" s="37"/>
      <c r="N13313" s="37"/>
      <c r="O13313" s="38"/>
    </row>
    <row r="13314" spans="2:15" x14ac:dyDescent="0.4">
      <c r="B13314" s="63"/>
      <c r="C13314" s="37"/>
      <c r="D13314" s="37"/>
      <c r="E13314" s="37"/>
      <c r="F13314" s="37"/>
      <c r="G13314" s="38"/>
      <c r="H13314" s="37"/>
      <c r="I13314" s="41"/>
      <c r="J13314" s="41"/>
      <c r="K13314" s="37"/>
      <c r="L13314" s="37"/>
      <c r="M13314" s="37"/>
      <c r="N13314" s="37"/>
      <c r="O13314" s="38"/>
    </row>
    <row r="13315" spans="2:15" x14ac:dyDescent="0.4">
      <c r="B13315" s="63"/>
      <c r="C13315" s="37"/>
      <c r="D13315" s="37"/>
      <c r="E13315" s="37"/>
      <c r="F13315" s="37"/>
      <c r="G13315" s="38"/>
      <c r="H13315" s="37"/>
      <c r="I13315" s="41"/>
      <c r="J13315" s="41"/>
      <c r="K13315" s="37"/>
      <c r="L13315" s="37"/>
      <c r="M13315" s="37"/>
      <c r="N13315" s="37"/>
      <c r="O13315" s="38"/>
    </row>
    <row r="13316" spans="2:15" x14ac:dyDescent="0.4">
      <c r="B13316" s="63"/>
      <c r="C13316" s="37"/>
      <c r="D13316" s="37"/>
      <c r="E13316" s="37"/>
      <c r="F13316" s="37"/>
      <c r="G13316" s="38"/>
      <c r="H13316" s="37"/>
      <c r="I13316" s="41"/>
      <c r="J13316" s="41"/>
      <c r="K13316" s="37"/>
      <c r="L13316" s="37"/>
      <c r="M13316" s="37"/>
      <c r="N13316" s="37"/>
      <c r="O13316" s="38"/>
    </row>
    <row r="13317" spans="2:15" x14ac:dyDescent="0.4">
      <c r="B13317" s="63"/>
      <c r="C13317" s="37"/>
      <c r="D13317" s="37"/>
      <c r="E13317" s="37"/>
      <c r="F13317" s="37"/>
      <c r="G13317" s="38"/>
      <c r="H13317" s="37"/>
      <c r="I13317" s="41"/>
      <c r="J13317" s="41"/>
      <c r="K13317" s="37"/>
      <c r="L13317" s="37"/>
      <c r="M13317" s="37"/>
      <c r="N13317" s="37"/>
      <c r="O13317" s="38"/>
    </row>
    <row r="13318" spans="2:15" x14ac:dyDescent="0.4">
      <c r="B13318" s="63"/>
      <c r="C13318" s="37"/>
      <c r="D13318" s="37"/>
      <c r="E13318" s="37"/>
      <c r="F13318" s="37"/>
      <c r="G13318" s="38"/>
      <c r="H13318" s="37"/>
      <c r="I13318" s="41"/>
      <c r="J13318" s="41"/>
      <c r="K13318" s="37"/>
      <c r="L13318" s="37"/>
      <c r="M13318" s="37"/>
      <c r="N13318" s="37"/>
      <c r="O13318" s="38"/>
    </row>
    <row r="13319" spans="2:15" x14ac:dyDescent="0.4">
      <c r="B13319" s="63"/>
      <c r="C13319" s="37"/>
      <c r="D13319" s="37"/>
      <c r="E13319" s="37"/>
      <c r="F13319" s="37"/>
      <c r="G13319" s="38"/>
      <c r="H13319" s="37"/>
      <c r="I13319" s="41"/>
      <c r="J13319" s="41"/>
      <c r="K13319" s="37"/>
      <c r="L13319" s="37"/>
      <c r="M13319" s="37"/>
      <c r="N13319" s="37"/>
      <c r="O13319" s="38"/>
    </row>
    <row r="13320" spans="2:15" x14ac:dyDescent="0.4">
      <c r="B13320" s="63"/>
      <c r="C13320" s="37"/>
      <c r="D13320" s="37"/>
      <c r="E13320" s="37"/>
      <c r="F13320" s="37"/>
      <c r="G13320" s="38"/>
      <c r="H13320" s="37"/>
      <c r="I13320" s="41"/>
      <c r="J13320" s="41"/>
      <c r="K13320" s="37"/>
      <c r="L13320" s="37"/>
      <c r="M13320" s="37"/>
      <c r="N13320" s="37"/>
      <c r="O13320" s="38"/>
    </row>
    <row r="13321" spans="2:15" x14ac:dyDescent="0.4">
      <c r="B13321" s="63"/>
      <c r="C13321" s="37"/>
      <c r="D13321" s="37"/>
      <c r="E13321" s="37"/>
      <c r="F13321" s="37"/>
      <c r="G13321" s="38"/>
      <c r="H13321" s="37"/>
      <c r="I13321" s="41"/>
      <c r="J13321" s="41"/>
      <c r="K13321" s="37"/>
      <c r="L13321" s="37"/>
      <c r="M13321" s="37"/>
      <c r="N13321" s="37"/>
      <c r="O13321" s="38"/>
    </row>
    <row r="13322" spans="2:15" x14ac:dyDescent="0.4">
      <c r="B13322" s="63"/>
      <c r="C13322" s="37"/>
      <c r="D13322" s="37"/>
      <c r="E13322" s="37"/>
      <c r="F13322" s="37"/>
      <c r="G13322" s="38"/>
      <c r="H13322" s="37"/>
      <c r="I13322" s="41"/>
      <c r="J13322" s="41"/>
      <c r="K13322" s="37"/>
      <c r="L13322" s="37"/>
      <c r="M13322" s="37"/>
      <c r="N13322" s="37"/>
      <c r="O13322" s="38"/>
    </row>
    <row r="13323" spans="2:15" x14ac:dyDescent="0.4">
      <c r="B13323" s="63"/>
      <c r="C13323" s="37"/>
      <c r="D13323" s="37"/>
      <c r="E13323" s="37"/>
      <c r="F13323" s="37"/>
      <c r="G13323" s="38"/>
      <c r="H13323" s="37"/>
      <c r="I13323" s="41"/>
      <c r="J13323" s="41"/>
      <c r="K13323" s="37"/>
      <c r="L13323" s="37"/>
      <c r="M13323" s="37"/>
      <c r="N13323" s="37"/>
      <c r="O13323" s="38"/>
    </row>
    <row r="13324" spans="2:15" x14ac:dyDescent="0.4">
      <c r="B13324" s="63"/>
      <c r="C13324" s="37"/>
      <c r="D13324" s="37"/>
      <c r="E13324" s="37"/>
      <c r="F13324" s="37"/>
      <c r="G13324" s="38"/>
      <c r="H13324" s="37"/>
      <c r="I13324" s="41"/>
      <c r="J13324" s="41"/>
      <c r="K13324" s="37"/>
      <c r="L13324" s="37"/>
      <c r="M13324" s="37"/>
      <c r="N13324" s="37"/>
      <c r="O13324" s="38"/>
    </row>
    <row r="13325" spans="2:15" x14ac:dyDescent="0.4">
      <c r="B13325" s="63"/>
      <c r="C13325" s="37"/>
      <c r="D13325" s="37"/>
      <c r="E13325" s="37"/>
      <c r="F13325" s="37"/>
      <c r="G13325" s="38"/>
      <c r="H13325" s="37"/>
      <c r="I13325" s="41"/>
      <c r="J13325" s="41"/>
      <c r="K13325" s="37"/>
      <c r="L13325" s="37"/>
      <c r="M13325" s="37"/>
      <c r="N13325" s="37"/>
      <c r="O13325" s="38"/>
    </row>
    <row r="13326" spans="2:15" x14ac:dyDescent="0.4">
      <c r="B13326" s="63"/>
      <c r="C13326" s="37"/>
      <c r="D13326" s="37"/>
      <c r="E13326" s="37"/>
      <c r="F13326" s="37"/>
      <c r="G13326" s="38"/>
      <c r="H13326" s="37"/>
      <c r="I13326" s="41"/>
      <c r="J13326" s="41"/>
      <c r="K13326" s="37"/>
      <c r="L13326" s="37"/>
      <c r="M13326" s="37"/>
      <c r="N13326" s="37"/>
      <c r="O13326" s="38"/>
    </row>
    <row r="13327" spans="2:15" x14ac:dyDescent="0.4">
      <c r="B13327" s="63"/>
      <c r="C13327" s="37"/>
      <c r="D13327" s="37"/>
      <c r="E13327" s="37"/>
      <c r="F13327" s="37"/>
      <c r="G13327" s="38"/>
      <c r="H13327" s="37"/>
      <c r="I13327" s="41"/>
      <c r="J13327" s="41"/>
      <c r="K13327" s="37"/>
      <c r="L13327" s="37"/>
      <c r="M13327" s="37"/>
      <c r="N13327" s="37"/>
      <c r="O13327" s="38"/>
    </row>
    <row r="13328" spans="2:15" x14ac:dyDescent="0.4">
      <c r="B13328" s="63"/>
      <c r="C13328" s="37"/>
      <c r="D13328" s="37"/>
      <c r="E13328" s="37"/>
      <c r="F13328" s="37"/>
      <c r="G13328" s="38"/>
      <c r="H13328" s="37"/>
      <c r="I13328" s="41"/>
      <c r="J13328" s="41"/>
      <c r="K13328" s="37"/>
      <c r="L13328" s="37"/>
      <c r="M13328" s="37"/>
      <c r="N13328" s="37"/>
      <c r="O13328" s="38"/>
    </row>
    <row r="13329" spans="2:15" x14ac:dyDescent="0.4">
      <c r="B13329" s="63"/>
      <c r="C13329" s="37"/>
      <c r="D13329" s="37"/>
      <c r="E13329" s="37"/>
      <c r="F13329" s="37"/>
      <c r="G13329" s="38"/>
      <c r="H13329" s="37"/>
      <c r="I13329" s="41"/>
      <c r="J13329" s="41"/>
      <c r="K13329" s="37"/>
      <c r="L13329" s="37"/>
      <c r="M13329" s="37"/>
      <c r="N13329" s="37"/>
      <c r="O13329" s="38"/>
    </row>
    <row r="13330" spans="2:15" x14ac:dyDescent="0.4">
      <c r="B13330" s="63"/>
      <c r="C13330" s="37"/>
      <c r="D13330" s="37"/>
      <c r="E13330" s="37"/>
      <c r="F13330" s="37"/>
      <c r="G13330" s="38"/>
      <c r="H13330" s="37"/>
      <c r="I13330" s="41"/>
      <c r="J13330" s="41"/>
      <c r="K13330" s="37"/>
      <c r="L13330" s="37"/>
      <c r="M13330" s="37"/>
      <c r="N13330" s="37"/>
      <c r="O13330" s="38"/>
    </row>
    <row r="13331" spans="2:15" x14ac:dyDescent="0.4">
      <c r="B13331" s="63"/>
      <c r="C13331" s="37"/>
      <c r="D13331" s="37"/>
      <c r="E13331" s="37"/>
      <c r="F13331" s="37"/>
      <c r="G13331" s="38"/>
      <c r="H13331" s="37"/>
      <c r="I13331" s="41"/>
      <c r="J13331" s="41"/>
      <c r="K13331" s="37"/>
      <c r="L13331" s="37"/>
      <c r="M13331" s="37"/>
      <c r="N13331" s="37"/>
      <c r="O13331" s="38"/>
    </row>
    <row r="13332" spans="2:15" x14ac:dyDescent="0.4">
      <c r="B13332" s="63"/>
      <c r="C13332" s="37"/>
      <c r="D13332" s="37"/>
      <c r="E13332" s="37"/>
      <c r="F13332" s="37"/>
      <c r="G13332" s="38"/>
      <c r="H13332" s="37"/>
      <c r="I13332" s="41"/>
      <c r="J13332" s="41"/>
      <c r="K13332" s="37"/>
      <c r="L13332" s="37"/>
      <c r="M13332" s="37"/>
      <c r="N13332" s="37"/>
      <c r="O13332" s="38"/>
    </row>
    <row r="13333" spans="2:15" x14ac:dyDescent="0.4">
      <c r="B13333" s="63"/>
      <c r="C13333" s="37"/>
      <c r="D13333" s="37"/>
      <c r="E13333" s="37"/>
      <c r="F13333" s="37"/>
      <c r="G13333" s="38"/>
      <c r="H13333" s="37"/>
      <c r="I13333" s="41"/>
      <c r="J13333" s="41"/>
      <c r="K13333" s="37"/>
      <c r="L13333" s="37"/>
      <c r="M13333" s="37"/>
      <c r="N13333" s="37"/>
      <c r="O13333" s="38"/>
    </row>
    <row r="13334" spans="2:15" x14ac:dyDescent="0.4">
      <c r="B13334" s="63"/>
      <c r="C13334" s="37"/>
      <c r="D13334" s="37"/>
      <c r="E13334" s="37"/>
      <c r="F13334" s="37"/>
      <c r="G13334" s="38"/>
      <c r="H13334" s="37"/>
      <c r="I13334" s="41"/>
      <c r="J13334" s="41"/>
      <c r="K13334" s="37"/>
      <c r="L13334" s="37"/>
      <c r="M13334" s="37"/>
      <c r="N13334" s="37"/>
      <c r="O13334" s="38"/>
    </row>
    <row r="13335" spans="2:15" x14ac:dyDescent="0.4">
      <c r="B13335" s="63"/>
      <c r="C13335" s="37"/>
      <c r="D13335" s="37"/>
      <c r="E13335" s="37"/>
      <c r="F13335" s="37"/>
      <c r="G13335" s="38"/>
      <c r="H13335" s="37"/>
      <c r="I13335" s="41"/>
      <c r="J13335" s="41"/>
      <c r="K13335" s="37"/>
      <c r="L13335" s="37"/>
      <c r="M13335" s="37"/>
      <c r="N13335" s="37"/>
      <c r="O13335" s="38"/>
    </row>
    <row r="13336" spans="2:15" x14ac:dyDescent="0.4">
      <c r="B13336" s="63"/>
      <c r="C13336" s="37"/>
      <c r="D13336" s="37"/>
      <c r="E13336" s="37"/>
      <c r="F13336" s="37"/>
      <c r="G13336" s="38"/>
      <c r="H13336" s="37"/>
      <c r="I13336" s="41"/>
      <c r="J13336" s="41"/>
      <c r="K13336" s="37"/>
      <c r="L13336" s="37"/>
      <c r="M13336" s="37"/>
      <c r="N13336" s="37"/>
      <c r="O13336" s="38"/>
    </row>
    <row r="13337" spans="2:15" x14ac:dyDescent="0.4">
      <c r="B13337" s="63"/>
      <c r="C13337" s="37"/>
      <c r="D13337" s="37"/>
      <c r="E13337" s="37"/>
      <c r="F13337" s="37"/>
      <c r="G13337" s="38"/>
      <c r="H13337" s="37"/>
      <c r="I13337" s="41"/>
      <c r="J13337" s="41"/>
      <c r="K13337" s="37"/>
      <c r="L13337" s="37"/>
      <c r="M13337" s="37"/>
      <c r="N13337" s="37"/>
      <c r="O13337" s="38"/>
    </row>
    <row r="13338" spans="2:15" x14ac:dyDescent="0.4">
      <c r="B13338" s="63"/>
      <c r="C13338" s="37"/>
      <c r="D13338" s="37"/>
      <c r="E13338" s="37"/>
      <c r="F13338" s="37"/>
      <c r="G13338" s="38"/>
      <c r="H13338" s="37"/>
      <c r="I13338" s="41"/>
      <c r="J13338" s="41"/>
      <c r="K13338" s="37"/>
      <c r="L13338" s="37"/>
      <c r="M13338" s="37"/>
      <c r="N13338" s="37"/>
      <c r="O13338" s="38"/>
    </row>
    <row r="13339" spans="2:15" x14ac:dyDescent="0.4">
      <c r="B13339" s="63"/>
      <c r="C13339" s="37"/>
      <c r="D13339" s="37"/>
      <c r="E13339" s="37"/>
      <c r="F13339" s="37"/>
      <c r="G13339" s="38"/>
      <c r="H13339" s="37"/>
      <c r="I13339" s="41"/>
      <c r="J13339" s="41"/>
      <c r="K13339" s="37"/>
      <c r="L13339" s="37"/>
      <c r="M13339" s="37"/>
      <c r="N13339" s="37"/>
      <c r="O13339" s="38"/>
    </row>
    <row r="13340" spans="2:15" x14ac:dyDescent="0.4">
      <c r="B13340" s="63"/>
      <c r="C13340" s="37"/>
      <c r="D13340" s="37"/>
      <c r="E13340" s="37"/>
      <c r="F13340" s="37"/>
      <c r="G13340" s="38"/>
      <c r="H13340" s="37"/>
      <c r="I13340" s="41"/>
      <c r="J13340" s="41"/>
      <c r="K13340" s="37"/>
      <c r="L13340" s="37"/>
      <c r="M13340" s="37"/>
      <c r="N13340" s="37"/>
      <c r="O13340" s="38"/>
    </row>
    <row r="13341" spans="2:15" x14ac:dyDescent="0.4">
      <c r="B13341" s="63"/>
      <c r="C13341" s="37"/>
      <c r="D13341" s="37"/>
      <c r="E13341" s="37"/>
      <c r="F13341" s="37"/>
      <c r="G13341" s="38"/>
      <c r="H13341" s="37"/>
      <c r="I13341" s="41"/>
      <c r="J13341" s="41"/>
      <c r="K13341" s="37"/>
      <c r="L13341" s="37"/>
      <c r="M13341" s="37"/>
      <c r="N13341" s="37"/>
      <c r="O13341" s="38"/>
    </row>
    <row r="13342" spans="2:15" x14ac:dyDescent="0.4">
      <c r="B13342" s="63"/>
      <c r="C13342" s="37"/>
      <c r="D13342" s="37"/>
      <c r="E13342" s="37"/>
      <c r="F13342" s="37"/>
      <c r="G13342" s="38"/>
      <c r="H13342" s="37"/>
      <c r="I13342" s="41"/>
      <c r="J13342" s="41"/>
      <c r="K13342" s="37"/>
      <c r="L13342" s="37"/>
      <c r="M13342" s="37"/>
      <c r="N13342" s="37"/>
      <c r="O13342" s="38"/>
    </row>
    <row r="13343" spans="2:15" x14ac:dyDescent="0.4">
      <c r="B13343" s="63"/>
      <c r="C13343" s="37"/>
      <c r="D13343" s="37"/>
      <c r="E13343" s="37"/>
      <c r="F13343" s="37"/>
      <c r="G13343" s="38"/>
      <c r="H13343" s="37"/>
      <c r="I13343" s="41"/>
      <c r="J13343" s="41"/>
      <c r="K13343" s="37"/>
      <c r="L13343" s="37"/>
      <c r="M13343" s="37"/>
      <c r="N13343" s="37"/>
      <c r="O13343" s="38"/>
    </row>
    <row r="13344" spans="2:15" x14ac:dyDescent="0.4">
      <c r="B13344" s="63"/>
      <c r="C13344" s="37"/>
      <c r="D13344" s="37"/>
      <c r="E13344" s="37"/>
      <c r="F13344" s="37"/>
      <c r="G13344" s="38"/>
      <c r="H13344" s="37"/>
      <c r="I13344" s="41"/>
      <c r="J13344" s="41"/>
      <c r="K13344" s="37"/>
      <c r="L13344" s="37"/>
      <c r="M13344" s="37"/>
      <c r="N13344" s="37"/>
      <c r="O13344" s="38"/>
    </row>
    <row r="13345" spans="2:15" x14ac:dyDescent="0.4">
      <c r="B13345" s="63"/>
      <c r="C13345" s="37"/>
      <c r="D13345" s="37"/>
      <c r="E13345" s="37"/>
      <c r="F13345" s="37"/>
      <c r="G13345" s="38"/>
      <c r="H13345" s="37"/>
      <c r="I13345" s="41"/>
      <c r="J13345" s="41"/>
      <c r="K13345" s="37"/>
      <c r="L13345" s="37"/>
      <c r="M13345" s="37"/>
      <c r="N13345" s="37"/>
      <c r="O13345" s="38"/>
    </row>
    <row r="13346" spans="2:15" x14ac:dyDescent="0.4">
      <c r="B13346" s="63"/>
      <c r="C13346" s="37"/>
      <c r="D13346" s="37"/>
      <c r="E13346" s="37"/>
      <c r="F13346" s="37"/>
      <c r="G13346" s="38"/>
      <c r="H13346" s="37"/>
      <c r="I13346" s="41"/>
      <c r="J13346" s="41"/>
      <c r="K13346" s="37"/>
      <c r="L13346" s="37"/>
      <c r="M13346" s="37"/>
      <c r="N13346" s="37"/>
      <c r="O13346" s="38"/>
    </row>
    <row r="13347" spans="2:15" x14ac:dyDescent="0.4">
      <c r="B13347" s="63"/>
      <c r="C13347" s="37"/>
      <c r="D13347" s="37"/>
      <c r="E13347" s="37"/>
      <c r="F13347" s="37"/>
      <c r="G13347" s="38"/>
      <c r="H13347" s="37"/>
      <c r="I13347" s="41"/>
      <c r="J13347" s="41"/>
      <c r="K13347" s="37"/>
      <c r="L13347" s="37"/>
      <c r="M13347" s="37"/>
      <c r="N13347" s="37"/>
      <c r="O13347" s="38"/>
    </row>
    <row r="13348" spans="2:15" x14ac:dyDescent="0.4">
      <c r="B13348" s="63"/>
      <c r="C13348" s="37"/>
      <c r="D13348" s="37"/>
      <c r="E13348" s="37"/>
      <c r="F13348" s="37"/>
      <c r="G13348" s="38"/>
      <c r="H13348" s="37"/>
      <c r="I13348" s="41"/>
      <c r="J13348" s="41"/>
      <c r="K13348" s="37"/>
      <c r="L13348" s="37"/>
      <c r="M13348" s="37"/>
      <c r="N13348" s="37"/>
      <c r="O13348" s="38"/>
    </row>
    <row r="13349" spans="2:15" x14ac:dyDescent="0.4">
      <c r="B13349" s="63"/>
      <c r="C13349" s="37"/>
      <c r="D13349" s="37"/>
      <c r="E13349" s="37"/>
      <c r="F13349" s="37"/>
      <c r="G13349" s="38"/>
      <c r="H13349" s="37"/>
      <c r="I13349" s="41"/>
      <c r="J13349" s="41"/>
      <c r="K13349" s="37"/>
      <c r="L13349" s="37"/>
      <c r="M13349" s="37"/>
      <c r="N13349" s="37"/>
      <c r="O13349" s="38"/>
    </row>
    <row r="13350" spans="2:15" x14ac:dyDescent="0.4">
      <c r="B13350" s="63"/>
      <c r="C13350" s="37"/>
      <c r="D13350" s="37"/>
      <c r="E13350" s="37"/>
      <c r="F13350" s="37"/>
      <c r="G13350" s="38"/>
      <c r="H13350" s="37"/>
      <c r="I13350" s="41"/>
      <c r="J13350" s="41"/>
      <c r="K13350" s="37"/>
      <c r="L13350" s="37"/>
      <c r="M13350" s="37"/>
      <c r="N13350" s="37"/>
      <c r="O13350" s="38"/>
    </row>
    <row r="13351" spans="2:15" x14ac:dyDescent="0.4">
      <c r="B13351" s="63"/>
      <c r="C13351" s="37"/>
      <c r="D13351" s="37"/>
      <c r="E13351" s="37"/>
      <c r="F13351" s="37"/>
      <c r="G13351" s="38"/>
      <c r="H13351" s="37"/>
      <c r="I13351" s="41"/>
      <c r="J13351" s="41"/>
      <c r="K13351" s="37"/>
      <c r="L13351" s="37"/>
      <c r="M13351" s="37"/>
      <c r="N13351" s="37"/>
      <c r="O13351" s="38"/>
    </row>
    <row r="13352" spans="2:15" x14ac:dyDescent="0.4">
      <c r="B13352" s="63"/>
      <c r="C13352" s="37"/>
      <c r="D13352" s="37"/>
      <c r="E13352" s="37"/>
      <c r="F13352" s="37"/>
      <c r="G13352" s="38"/>
      <c r="H13352" s="37"/>
      <c r="I13352" s="41"/>
      <c r="J13352" s="41"/>
      <c r="K13352" s="37"/>
      <c r="L13352" s="37"/>
      <c r="M13352" s="37"/>
      <c r="N13352" s="37"/>
      <c r="O13352" s="38"/>
    </row>
    <row r="13353" spans="2:15" x14ac:dyDescent="0.4">
      <c r="B13353" s="63"/>
      <c r="C13353" s="37"/>
      <c r="D13353" s="37"/>
      <c r="E13353" s="37"/>
      <c r="F13353" s="37"/>
      <c r="G13353" s="38"/>
      <c r="H13353" s="37"/>
      <c r="I13353" s="41"/>
      <c r="J13353" s="41"/>
      <c r="K13353" s="37"/>
      <c r="L13353" s="37"/>
      <c r="M13353" s="37"/>
      <c r="N13353" s="37"/>
      <c r="O13353" s="38"/>
    </row>
    <row r="13354" spans="2:15" x14ac:dyDescent="0.4">
      <c r="B13354" s="63"/>
      <c r="C13354" s="37"/>
      <c r="D13354" s="37"/>
      <c r="E13354" s="37"/>
      <c r="F13354" s="37"/>
      <c r="G13354" s="38"/>
      <c r="H13354" s="37"/>
      <c r="I13354" s="41"/>
      <c r="J13354" s="41"/>
      <c r="K13354" s="37"/>
      <c r="L13354" s="37"/>
      <c r="M13354" s="37"/>
      <c r="N13354" s="37"/>
      <c r="O13354" s="38"/>
    </row>
    <row r="13355" spans="2:15" x14ac:dyDescent="0.4">
      <c r="B13355" s="63"/>
      <c r="C13355" s="37"/>
      <c r="D13355" s="37"/>
      <c r="E13355" s="37"/>
      <c r="F13355" s="37"/>
      <c r="G13355" s="38"/>
      <c r="H13355" s="37"/>
      <c r="I13355" s="41"/>
      <c r="J13355" s="41"/>
      <c r="K13355" s="37"/>
      <c r="L13355" s="37"/>
      <c r="M13355" s="37"/>
      <c r="N13355" s="37"/>
      <c r="O13355" s="38"/>
    </row>
    <row r="13356" spans="2:15" x14ac:dyDescent="0.4">
      <c r="B13356" s="63"/>
      <c r="C13356" s="37"/>
      <c r="D13356" s="37"/>
      <c r="E13356" s="37"/>
      <c r="F13356" s="37"/>
      <c r="G13356" s="38"/>
      <c r="H13356" s="37"/>
      <c r="I13356" s="41"/>
      <c r="J13356" s="41"/>
      <c r="K13356" s="37"/>
      <c r="L13356" s="37"/>
      <c r="M13356" s="37"/>
      <c r="N13356" s="37"/>
      <c r="O13356" s="38"/>
    </row>
    <row r="13357" spans="2:15" x14ac:dyDescent="0.4">
      <c r="B13357" s="63"/>
      <c r="C13357" s="37"/>
      <c r="D13357" s="37"/>
      <c r="E13357" s="37"/>
      <c r="F13357" s="37"/>
      <c r="G13357" s="38"/>
      <c r="H13357" s="37"/>
      <c r="I13357" s="41"/>
      <c r="J13357" s="41"/>
      <c r="K13357" s="37"/>
      <c r="L13357" s="37"/>
      <c r="M13357" s="37"/>
      <c r="N13357" s="37"/>
      <c r="O13357" s="38"/>
    </row>
    <row r="13358" spans="2:15" x14ac:dyDescent="0.4">
      <c r="B13358" s="63"/>
      <c r="C13358" s="37"/>
      <c r="D13358" s="37"/>
      <c r="E13358" s="37"/>
      <c r="F13358" s="37"/>
      <c r="G13358" s="38"/>
      <c r="H13358" s="37"/>
      <c r="I13358" s="41"/>
      <c r="J13358" s="41"/>
      <c r="K13358" s="37"/>
      <c r="L13358" s="37"/>
      <c r="M13358" s="37"/>
      <c r="N13358" s="37"/>
      <c r="O13358" s="38"/>
    </row>
    <row r="13359" spans="2:15" x14ac:dyDescent="0.4">
      <c r="B13359" s="63"/>
      <c r="C13359" s="37"/>
      <c r="D13359" s="37"/>
      <c r="E13359" s="37"/>
      <c r="F13359" s="37"/>
      <c r="G13359" s="38"/>
      <c r="H13359" s="37"/>
      <c r="I13359" s="41"/>
      <c r="J13359" s="41"/>
      <c r="K13359" s="37"/>
      <c r="L13359" s="37"/>
      <c r="M13359" s="37"/>
      <c r="N13359" s="37"/>
      <c r="O13359" s="38"/>
    </row>
    <row r="13360" spans="2:15" x14ac:dyDescent="0.4">
      <c r="B13360" s="63"/>
      <c r="C13360" s="37"/>
      <c r="D13360" s="37"/>
      <c r="E13360" s="37"/>
      <c r="F13360" s="37"/>
      <c r="G13360" s="38"/>
      <c r="H13360" s="37"/>
      <c r="I13360" s="41"/>
      <c r="J13360" s="41"/>
      <c r="K13360" s="37"/>
      <c r="L13360" s="37"/>
      <c r="M13360" s="37"/>
      <c r="N13360" s="37"/>
      <c r="O13360" s="38"/>
    </row>
    <row r="13361" spans="2:15" x14ac:dyDescent="0.4">
      <c r="B13361" s="63"/>
      <c r="C13361" s="37"/>
      <c r="D13361" s="37"/>
      <c r="E13361" s="37"/>
      <c r="F13361" s="37"/>
      <c r="G13361" s="38"/>
      <c r="H13361" s="37"/>
      <c r="I13361" s="41"/>
      <c r="J13361" s="41"/>
      <c r="K13361" s="37"/>
      <c r="L13361" s="37"/>
      <c r="M13361" s="37"/>
      <c r="N13361" s="37"/>
      <c r="O13361" s="38"/>
    </row>
    <row r="13362" spans="2:15" x14ac:dyDescent="0.4">
      <c r="B13362" s="63"/>
      <c r="C13362" s="37"/>
      <c r="D13362" s="37"/>
      <c r="E13362" s="37"/>
      <c r="F13362" s="37"/>
      <c r="G13362" s="38"/>
      <c r="H13362" s="37"/>
      <c r="I13362" s="41"/>
      <c r="J13362" s="41"/>
      <c r="K13362" s="37"/>
      <c r="L13362" s="37"/>
      <c r="M13362" s="37"/>
      <c r="N13362" s="37"/>
      <c r="O13362" s="38"/>
    </row>
    <row r="13363" spans="2:15" x14ac:dyDescent="0.4">
      <c r="B13363" s="63"/>
      <c r="C13363" s="37"/>
      <c r="D13363" s="37"/>
      <c r="E13363" s="37"/>
      <c r="F13363" s="37"/>
      <c r="G13363" s="38"/>
      <c r="H13363" s="37"/>
      <c r="I13363" s="41"/>
      <c r="J13363" s="41"/>
      <c r="K13363" s="37"/>
      <c r="L13363" s="37"/>
      <c r="M13363" s="37"/>
      <c r="N13363" s="37"/>
      <c r="O13363" s="38"/>
    </row>
    <row r="13364" spans="2:15" x14ac:dyDescent="0.4">
      <c r="B13364" s="63"/>
      <c r="C13364" s="37"/>
      <c r="D13364" s="37"/>
      <c r="E13364" s="37"/>
      <c r="F13364" s="37"/>
      <c r="G13364" s="38"/>
      <c r="H13364" s="37"/>
      <c r="I13364" s="41"/>
      <c r="J13364" s="41"/>
      <c r="K13364" s="37"/>
      <c r="L13364" s="37"/>
      <c r="M13364" s="37"/>
      <c r="N13364" s="37"/>
      <c r="O13364" s="38"/>
    </row>
    <row r="13365" spans="2:15" x14ac:dyDescent="0.4">
      <c r="B13365" s="63"/>
      <c r="C13365" s="37"/>
      <c r="D13365" s="37"/>
      <c r="E13365" s="37"/>
      <c r="F13365" s="37"/>
      <c r="G13365" s="38"/>
      <c r="H13365" s="37"/>
      <c r="I13365" s="41"/>
      <c r="J13365" s="41"/>
      <c r="K13365" s="37"/>
      <c r="L13365" s="37"/>
      <c r="M13365" s="37"/>
      <c r="N13365" s="37"/>
      <c r="O13365" s="38"/>
    </row>
    <row r="13366" spans="2:15" x14ac:dyDescent="0.4">
      <c r="B13366" s="63"/>
      <c r="C13366" s="37"/>
      <c r="D13366" s="37"/>
      <c r="E13366" s="37"/>
      <c r="F13366" s="37"/>
      <c r="G13366" s="38"/>
      <c r="H13366" s="37"/>
      <c r="I13366" s="41"/>
      <c r="J13366" s="41"/>
      <c r="K13366" s="37"/>
      <c r="L13366" s="37"/>
      <c r="M13366" s="37"/>
      <c r="N13366" s="37"/>
      <c r="O13366" s="38"/>
    </row>
    <row r="13367" spans="2:15" x14ac:dyDescent="0.4">
      <c r="B13367" s="63"/>
      <c r="C13367" s="37"/>
      <c r="D13367" s="37"/>
      <c r="E13367" s="37"/>
      <c r="F13367" s="37"/>
      <c r="G13367" s="38"/>
      <c r="H13367" s="37"/>
      <c r="I13367" s="41"/>
      <c r="J13367" s="41"/>
      <c r="K13367" s="37"/>
      <c r="L13367" s="37"/>
      <c r="M13367" s="37"/>
      <c r="N13367" s="37"/>
      <c r="O13367" s="38"/>
    </row>
    <row r="13368" spans="2:15" x14ac:dyDescent="0.4">
      <c r="B13368" s="63"/>
      <c r="C13368" s="37"/>
      <c r="D13368" s="37"/>
      <c r="E13368" s="37"/>
      <c r="F13368" s="37"/>
      <c r="G13368" s="38"/>
      <c r="H13368" s="37"/>
      <c r="I13368" s="41"/>
      <c r="J13368" s="41"/>
      <c r="K13368" s="37"/>
      <c r="L13368" s="37"/>
      <c r="M13368" s="37"/>
      <c r="N13368" s="37"/>
      <c r="O13368" s="38"/>
    </row>
    <row r="13369" spans="2:15" x14ac:dyDescent="0.4">
      <c r="B13369" s="63"/>
      <c r="C13369" s="37"/>
      <c r="D13369" s="37"/>
      <c r="E13369" s="37"/>
      <c r="F13369" s="37"/>
      <c r="G13369" s="38"/>
      <c r="H13369" s="37"/>
      <c r="I13369" s="41"/>
      <c r="J13369" s="41"/>
      <c r="K13369" s="37"/>
      <c r="L13369" s="37"/>
      <c r="M13369" s="37"/>
      <c r="N13369" s="37"/>
      <c r="O13369" s="38"/>
    </row>
    <row r="13370" spans="2:15" x14ac:dyDescent="0.4">
      <c r="B13370" s="63"/>
      <c r="C13370" s="37"/>
      <c r="D13370" s="37"/>
      <c r="E13370" s="37"/>
      <c r="F13370" s="37"/>
      <c r="G13370" s="38"/>
      <c r="H13370" s="37"/>
      <c r="I13370" s="41"/>
      <c r="J13370" s="41"/>
      <c r="K13370" s="37"/>
      <c r="L13370" s="37"/>
      <c r="M13370" s="37"/>
      <c r="N13370" s="37"/>
      <c r="O13370" s="38"/>
    </row>
    <row r="13371" spans="2:15" x14ac:dyDescent="0.4">
      <c r="B13371" s="63"/>
      <c r="C13371" s="37"/>
      <c r="D13371" s="37"/>
      <c r="E13371" s="37"/>
      <c r="F13371" s="37"/>
      <c r="G13371" s="38"/>
      <c r="H13371" s="37"/>
      <c r="I13371" s="41"/>
      <c r="J13371" s="41"/>
      <c r="K13371" s="37"/>
      <c r="L13371" s="37"/>
      <c r="M13371" s="37"/>
      <c r="N13371" s="37"/>
      <c r="O13371" s="38"/>
    </row>
    <row r="13372" spans="2:15" x14ac:dyDescent="0.4">
      <c r="B13372" s="63"/>
      <c r="C13372" s="37"/>
      <c r="D13372" s="37"/>
      <c r="E13372" s="37"/>
      <c r="F13372" s="37"/>
      <c r="G13372" s="38"/>
      <c r="H13372" s="37"/>
      <c r="I13372" s="41"/>
      <c r="J13372" s="41"/>
      <c r="K13372" s="37"/>
      <c r="L13372" s="37"/>
      <c r="M13372" s="37"/>
      <c r="N13372" s="37"/>
      <c r="O13372" s="38"/>
    </row>
    <row r="13373" spans="2:15" x14ac:dyDescent="0.4">
      <c r="B13373" s="63"/>
      <c r="C13373" s="37"/>
      <c r="D13373" s="37"/>
      <c r="E13373" s="37"/>
      <c r="F13373" s="37"/>
      <c r="G13373" s="38"/>
      <c r="H13373" s="37"/>
      <c r="I13373" s="41"/>
      <c r="J13373" s="41"/>
      <c r="K13373" s="37"/>
      <c r="L13373" s="37"/>
      <c r="M13373" s="37"/>
      <c r="N13373" s="37"/>
      <c r="O13373" s="38"/>
    </row>
    <row r="13374" spans="2:15" x14ac:dyDescent="0.4">
      <c r="B13374" s="63"/>
      <c r="C13374" s="37"/>
      <c r="D13374" s="37"/>
      <c r="E13374" s="37"/>
      <c r="F13374" s="37"/>
      <c r="G13374" s="38"/>
      <c r="H13374" s="37"/>
      <c r="I13374" s="41"/>
      <c r="J13374" s="41"/>
      <c r="K13374" s="37"/>
      <c r="L13374" s="37"/>
      <c r="M13374" s="37"/>
      <c r="N13374" s="37"/>
      <c r="O13374" s="38"/>
    </row>
    <row r="13375" spans="2:15" x14ac:dyDescent="0.4">
      <c r="B13375" s="63"/>
      <c r="C13375" s="37"/>
      <c r="D13375" s="37"/>
      <c r="E13375" s="37"/>
      <c r="F13375" s="37"/>
      <c r="G13375" s="38"/>
      <c r="H13375" s="37"/>
      <c r="I13375" s="41"/>
      <c r="J13375" s="41"/>
      <c r="K13375" s="37"/>
      <c r="L13375" s="37"/>
      <c r="M13375" s="37"/>
      <c r="N13375" s="37"/>
      <c r="O13375" s="38"/>
    </row>
    <row r="13376" spans="2:15" x14ac:dyDescent="0.4">
      <c r="B13376" s="63"/>
      <c r="C13376" s="37"/>
      <c r="D13376" s="37"/>
      <c r="E13376" s="37"/>
      <c r="F13376" s="37"/>
      <c r="G13376" s="38"/>
      <c r="H13376" s="37"/>
      <c r="I13376" s="41"/>
      <c r="J13376" s="41"/>
      <c r="K13376" s="37"/>
      <c r="L13376" s="37"/>
      <c r="M13376" s="37"/>
      <c r="N13376" s="37"/>
      <c r="O13376" s="38"/>
    </row>
    <row r="13377" spans="2:15" x14ac:dyDescent="0.4">
      <c r="B13377" s="63"/>
      <c r="C13377" s="37"/>
      <c r="D13377" s="37"/>
      <c r="E13377" s="37"/>
      <c r="F13377" s="37"/>
      <c r="G13377" s="38"/>
      <c r="H13377" s="37"/>
      <c r="I13377" s="41"/>
      <c r="J13377" s="41"/>
      <c r="K13377" s="37"/>
      <c r="L13377" s="37"/>
      <c r="M13377" s="37"/>
      <c r="N13377" s="37"/>
      <c r="O13377" s="38"/>
    </row>
    <row r="13378" spans="2:15" x14ac:dyDescent="0.4">
      <c r="B13378" s="63"/>
      <c r="C13378" s="37"/>
      <c r="D13378" s="37"/>
      <c r="E13378" s="37"/>
      <c r="F13378" s="37"/>
      <c r="G13378" s="38"/>
      <c r="H13378" s="37"/>
      <c r="I13378" s="41"/>
      <c r="J13378" s="41"/>
      <c r="K13378" s="37"/>
      <c r="L13378" s="37"/>
      <c r="M13378" s="37"/>
      <c r="N13378" s="37"/>
      <c r="O13378" s="38"/>
    </row>
    <row r="13379" spans="2:15" x14ac:dyDescent="0.4">
      <c r="B13379" s="63"/>
      <c r="C13379" s="37"/>
      <c r="D13379" s="37"/>
      <c r="E13379" s="37"/>
      <c r="F13379" s="37"/>
      <c r="G13379" s="38"/>
      <c r="H13379" s="37"/>
      <c r="I13379" s="41"/>
      <c r="J13379" s="41"/>
      <c r="K13379" s="37"/>
      <c r="L13379" s="37"/>
      <c r="M13379" s="37"/>
      <c r="N13379" s="37"/>
      <c r="O13379" s="38"/>
    </row>
    <row r="13380" spans="2:15" x14ac:dyDescent="0.4">
      <c r="B13380" s="63"/>
      <c r="C13380" s="37"/>
      <c r="D13380" s="37"/>
      <c r="E13380" s="37"/>
      <c r="F13380" s="37"/>
      <c r="G13380" s="38"/>
      <c r="H13380" s="37"/>
      <c r="I13380" s="41"/>
      <c r="J13380" s="41"/>
      <c r="K13380" s="37"/>
      <c r="L13380" s="37"/>
      <c r="M13380" s="37"/>
      <c r="N13380" s="37"/>
      <c r="O13380" s="38"/>
    </row>
    <row r="13381" spans="2:15" x14ac:dyDescent="0.4">
      <c r="B13381" s="63"/>
      <c r="C13381" s="37"/>
      <c r="D13381" s="37"/>
      <c r="E13381" s="37"/>
      <c r="F13381" s="37"/>
      <c r="G13381" s="38"/>
      <c r="H13381" s="37"/>
      <c r="I13381" s="41"/>
      <c r="J13381" s="41"/>
      <c r="K13381" s="37"/>
      <c r="L13381" s="37"/>
      <c r="M13381" s="37"/>
      <c r="N13381" s="37"/>
      <c r="O13381" s="38"/>
    </row>
    <row r="13382" spans="2:15" x14ac:dyDescent="0.4">
      <c r="B13382" s="63"/>
      <c r="C13382" s="37"/>
      <c r="D13382" s="37"/>
      <c r="E13382" s="37"/>
      <c r="F13382" s="37"/>
      <c r="G13382" s="38"/>
      <c r="H13382" s="37"/>
      <c r="I13382" s="41"/>
      <c r="J13382" s="41"/>
      <c r="K13382" s="37"/>
      <c r="L13382" s="37"/>
      <c r="M13382" s="37"/>
      <c r="N13382" s="37"/>
      <c r="O13382" s="38"/>
    </row>
    <row r="13383" spans="2:15" x14ac:dyDescent="0.4">
      <c r="B13383" s="63"/>
      <c r="C13383" s="37"/>
      <c r="D13383" s="37"/>
      <c r="E13383" s="37"/>
      <c r="F13383" s="37"/>
      <c r="G13383" s="38"/>
      <c r="H13383" s="37"/>
      <c r="I13383" s="41"/>
      <c r="J13383" s="41"/>
      <c r="K13383" s="37"/>
      <c r="L13383" s="37"/>
      <c r="M13383" s="37"/>
      <c r="N13383" s="37"/>
      <c r="O13383" s="38"/>
    </row>
    <row r="13384" spans="2:15" x14ac:dyDescent="0.4">
      <c r="B13384" s="63"/>
      <c r="C13384" s="37"/>
      <c r="D13384" s="37"/>
      <c r="E13384" s="37"/>
      <c r="F13384" s="37"/>
      <c r="G13384" s="38"/>
      <c r="H13384" s="37"/>
      <c r="I13384" s="41"/>
      <c r="J13384" s="41"/>
      <c r="K13384" s="37"/>
      <c r="L13384" s="37"/>
      <c r="M13384" s="37"/>
      <c r="N13384" s="37"/>
      <c r="O13384" s="38"/>
    </row>
    <row r="13385" spans="2:15" x14ac:dyDescent="0.4">
      <c r="B13385" s="63"/>
      <c r="C13385" s="37"/>
      <c r="D13385" s="37"/>
      <c r="E13385" s="37"/>
      <c r="F13385" s="37"/>
      <c r="G13385" s="38"/>
      <c r="H13385" s="37"/>
      <c r="I13385" s="41"/>
      <c r="J13385" s="41"/>
      <c r="K13385" s="37"/>
      <c r="L13385" s="37"/>
      <c r="M13385" s="37"/>
      <c r="N13385" s="37"/>
      <c r="O13385" s="38"/>
    </row>
    <row r="13386" spans="2:15" x14ac:dyDescent="0.4">
      <c r="B13386" s="63"/>
      <c r="C13386" s="37"/>
      <c r="D13386" s="37"/>
      <c r="E13386" s="37"/>
      <c r="F13386" s="37"/>
      <c r="G13386" s="38"/>
      <c r="H13386" s="37"/>
      <c r="I13386" s="41"/>
      <c r="J13386" s="41"/>
      <c r="K13386" s="37"/>
      <c r="L13386" s="37"/>
      <c r="M13386" s="37"/>
      <c r="N13386" s="37"/>
      <c r="O13386" s="38"/>
    </row>
    <row r="13387" spans="2:15" x14ac:dyDescent="0.4">
      <c r="B13387" s="63"/>
      <c r="C13387" s="37"/>
      <c r="D13387" s="37"/>
      <c r="E13387" s="37"/>
      <c r="F13387" s="37"/>
      <c r="G13387" s="38"/>
      <c r="H13387" s="37"/>
      <c r="I13387" s="41"/>
      <c r="J13387" s="41"/>
      <c r="K13387" s="37"/>
      <c r="L13387" s="37"/>
      <c r="M13387" s="37"/>
      <c r="N13387" s="37"/>
      <c r="O13387" s="38"/>
    </row>
    <row r="13388" spans="2:15" x14ac:dyDescent="0.4">
      <c r="B13388" s="63"/>
      <c r="C13388" s="37"/>
      <c r="D13388" s="37"/>
      <c r="E13388" s="37"/>
      <c r="F13388" s="37"/>
      <c r="G13388" s="38"/>
      <c r="H13388" s="37"/>
      <c r="I13388" s="41"/>
      <c r="J13388" s="41"/>
      <c r="K13388" s="37"/>
      <c r="L13388" s="37"/>
      <c r="M13388" s="37"/>
      <c r="N13388" s="37"/>
      <c r="O13388" s="38"/>
    </row>
    <row r="13389" spans="2:15" x14ac:dyDescent="0.4">
      <c r="B13389" s="63"/>
      <c r="C13389" s="37"/>
      <c r="D13389" s="37"/>
      <c r="E13389" s="37"/>
      <c r="F13389" s="37"/>
      <c r="G13389" s="38"/>
      <c r="H13389" s="37"/>
      <c r="I13389" s="41"/>
      <c r="J13389" s="41"/>
      <c r="K13389" s="37"/>
      <c r="L13389" s="37"/>
      <c r="M13389" s="37"/>
      <c r="N13389" s="37"/>
      <c r="O13389" s="38"/>
    </row>
    <row r="13390" spans="2:15" x14ac:dyDescent="0.4">
      <c r="B13390" s="63"/>
      <c r="C13390" s="37"/>
      <c r="D13390" s="37"/>
      <c r="E13390" s="37"/>
      <c r="F13390" s="37"/>
      <c r="G13390" s="38"/>
      <c r="H13390" s="37"/>
      <c r="I13390" s="41"/>
      <c r="J13390" s="41"/>
      <c r="K13390" s="37"/>
      <c r="L13390" s="37"/>
      <c r="M13390" s="37"/>
      <c r="N13390" s="37"/>
      <c r="O13390" s="38"/>
    </row>
    <row r="13391" spans="2:15" x14ac:dyDescent="0.4">
      <c r="B13391" s="63"/>
      <c r="C13391" s="37"/>
      <c r="D13391" s="37"/>
      <c r="E13391" s="37"/>
      <c r="F13391" s="37"/>
      <c r="G13391" s="38"/>
      <c r="H13391" s="37"/>
      <c r="I13391" s="41"/>
      <c r="J13391" s="41"/>
      <c r="K13391" s="37"/>
      <c r="L13391" s="37"/>
      <c r="M13391" s="37"/>
      <c r="N13391" s="37"/>
      <c r="O13391" s="38"/>
    </row>
    <row r="13392" spans="2:15" x14ac:dyDescent="0.4">
      <c r="B13392" s="63"/>
      <c r="C13392" s="37"/>
      <c r="D13392" s="37"/>
      <c r="E13392" s="37"/>
      <c r="F13392" s="37"/>
      <c r="G13392" s="38"/>
      <c r="H13392" s="37"/>
      <c r="I13392" s="41"/>
      <c r="J13392" s="41"/>
      <c r="K13392" s="37"/>
      <c r="L13392" s="37"/>
      <c r="M13392" s="37"/>
      <c r="N13392" s="37"/>
      <c r="O13392" s="38"/>
    </row>
    <row r="13393" spans="2:15" x14ac:dyDescent="0.4">
      <c r="B13393" s="63"/>
      <c r="C13393" s="37"/>
      <c r="D13393" s="37"/>
      <c r="E13393" s="37"/>
      <c r="F13393" s="37"/>
      <c r="G13393" s="38"/>
      <c r="H13393" s="37"/>
      <c r="I13393" s="41"/>
      <c r="J13393" s="41"/>
      <c r="K13393" s="37"/>
      <c r="L13393" s="37"/>
      <c r="M13393" s="37"/>
      <c r="N13393" s="37"/>
      <c r="O13393" s="38"/>
    </row>
    <row r="13394" spans="2:15" x14ac:dyDescent="0.4">
      <c r="B13394" s="63"/>
      <c r="C13394" s="37"/>
      <c r="D13394" s="37"/>
      <c r="E13394" s="37"/>
      <c r="F13394" s="37"/>
      <c r="G13394" s="38"/>
      <c r="H13394" s="37"/>
      <c r="I13394" s="41"/>
      <c r="J13394" s="41"/>
      <c r="K13394" s="37"/>
      <c r="L13394" s="37"/>
      <c r="M13394" s="37"/>
      <c r="N13394" s="37"/>
      <c r="O13394" s="38"/>
    </row>
    <row r="13395" spans="2:15" x14ac:dyDescent="0.4">
      <c r="B13395" s="63"/>
      <c r="C13395" s="37"/>
      <c r="D13395" s="37"/>
      <c r="E13395" s="37"/>
      <c r="F13395" s="37"/>
      <c r="G13395" s="38"/>
      <c r="H13395" s="37"/>
      <c r="I13395" s="41"/>
      <c r="J13395" s="41"/>
      <c r="K13395" s="37"/>
      <c r="L13395" s="37"/>
      <c r="M13395" s="37"/>
      <c r="N13395" s="37"/>
      <c r="O13395" s="38"/>
    </row>
    <row r="13396" spans="2:15" x14ac:dyDescent="0.4">
      <c r="B13396" s="63"/>
      <c r="C13396" s="37"/>
      <c r="D13396" s="37"/>
      <c r="E13396" s="37"/>
      <c r="F13396" s="37"/>
      <c r="G13396" s="38"/>
      <c r="H13396" s="37"/>
      <c r="I13396" s="41"/>
      <c r="J13396" s="41"/>
      <c r="K13396" s="37"/>
      <c r="L13396" s="37"/>
      <c r="M13396" s="37"/>
      <c r="N13396" s="37"/>
      <c r="O13396" s="38"/>
    </row>
    <row r="13397" spans="2:15" x14ac:dyDescent="0.4">
      <c r="B13397" s="63"/>
      <c r="C13397" s="37"/>
      <c r="D13397" s="37"/>
      <c r="E13397" s="37"/>
      <c r="F13397" s="37"/>
      <c r="G13397" s="38"/>
      <c r="H13397" s="37"/>
      <c r="I13397" s="41"/>
      <c r="J13397" s="41"/>
      <c r="K13397" s="37"/>
      <c r="L13397" s="37"/>
      <c r="M13397" s="37"/>
      <c r="N13397" s="37"/>
      <c r="O13397" s="38"/>
    </row>
    <row r="13398" spans="2:15" x14ac:dyDescent="0.4">
      <c r="B13398" s="63"/>
      <c r="C13398" s="37"/>
      <c r="D13398" s="37"/>
      <c r="E13398" s="37"/>
      <c r="F13398" s="37"/>
      <c r="G13398" s="38"/>
      <c r="H13398" s="37"/>
      <c r="I13398" s="41"/>
      <c r="J13398" s="41"/>
      <c r="K13398" s="37"/>
      <c r="L13398" s="37"/>
      <c r="M13398" s="37"/>
      <c r="N13398" s="37"/>
      <c r="O13398" s="38"/>
    </row>
    <row r="13399" spans="2:15" x14ac:dyDescent="0.4">
      <c r="B13399" s="63"/>
      <c r="C13399" s="37"/>
      <c r="D13399" s="37"/>
      <c r="E13399" s="37"/>
      <c r="F13399" s="37"/>
      <c r="G13399" s="38"/>
      <c r="H13399" s="37"/>
      <c r="I13399" s="41"/>
      <c r="J13399" s="41"/>
      <c r="K13399" s="37"/>
      <c r="L13399" s="37"/>
      <c r="M13399" s="37"/>
      <c r="N13399" s="37"/>
      <c r="O13399" s="38"/>
    </row>
    <row r="13400" spans="2:15" x14ac:dyDescent="0.4">
      <c r="B13400" s="63"/>
      <c r="C13400" s="37"/>
      <c r="D13400" s="37"/>
      <c r="E13400" s="37"/>
      <c r="F13400" s="37"/>
      <c r="G13400" s="38"/>
      <c r="H13400" s="37"/>
      <c r="I13400" s="41"/>
      <c r="J13400" s="41"/>
      <c r="K13400" s="37"/>
      <c r="L13400" s="37"/>
      <c r="M13400" s="37"/>
      <c r="N13400" s="37"/>
      <c r="O13400" s="38"/>
    </row>
    <row r="13401" spans="2:15" x14ac:dyDescent="0.4">
      <c r="B13401" s="63"/>
      <c r="C13401" s="37"/>
      <c r="D13401" s="37"/>
      <c r="E13401" s="37"/>
      <c r="F13401" s="37"/>
      <c r="G13401" s="38"/>
      <c r="H13401" s="37"/>
      <c r="I13401" s="41"/>
      <c r="J13401" s="41"/>
      <c r="K13401" s="37"/>
      <c r="L13401" s="37"/>
      <c r="M13401" s="37"/>
      <c r="N13401" s="37"/>
      <c r="O13401" s="38"/>
    </row>
    <row r="13402" spans="2:15" x14ac:dyDescent="0.4">
      <c r="B13402" s="63"/>
      <c r="C13402" s="37"/>
      <c r="D13402" s="37"/>
      <c r="E13402" s="37"/>
      <c r="F13402" s="37"/>
      <c r="G13402" s="38"/>
      <c r="H13402" s="37"/>
      <c r="I13402" s="41"/>
      <c r="J13402" s="41"/>
      <c r="K13402" s="37"/>
      <c r="L13402" s="37"/>
      <c r="M13402" s="37"/>
      <c r="N13402" s="37"/>
      <c r="O13402" s="38"/>
    </row>
    <row r="13403" spans="2:15" x14ac:dyDescent="0.4">
      <c r="B13403" s="63"/>
      <c r="C13403" s="37"/>
      <c r="D13403" s="37"/>
      <c r="E13403" s="37"/>
      <c r="F13403" s="37"/>
      <c r="G13403" s="38"/>
      <c r="H13403" s="37"/>
      <c r="I13403" s="41"/>
      <c r="J13403" s="41"/>
      <c r="K13403" s="37"/>
      <c r="L13403" s="37"/>
      <c r="M13403" s="37"/>
      <c r="N13403" s="37"/>
      <c r="O13403" s="38"/>
    </row>
    <row r="13404" spans="2:15" x14ac:dyDescent="0.4">
      <c r="B13404" s="63"/>
      <c r="C13404" s="37"/>
      <c r="D13404" s="37"/>
      <c r="E13404" s="37"/>
      <c r="F13404" s="37"/>
      <c r="G13404" s="38"/>
      <c r="H13404" s="37"/>
      <c r="I13404" s="41"/>
      <c r="J13404" s="41"/>
      <c r="K13404" s="37"/>
      <c r="L13404" s="37"/>
      <c r="M13404" s="37"/>
      <c r="N13404" s="37"/>
      <c r="O13404" s="38"/>
    </row>
    <row r="13405" spans="2:15" x14ac:dyDescent="0.4">
      <c r="B13405" s="63"/>
      <c r="C13405" s="37"/>
      <c r="D13405" s="37"/>
      <c r="E13405" s="37"/>
      <c r="F13405" s="37"/>
      <c r="G13405" s="38"/>
      <c r="H13405" s="37"/>
      <c r="I13405" s="41"/>
      <c r="J13405" s="41"/>
      <c r="K13405" s="37"/>
      <c r="L13405" s="37"/>
      <c r="M13405" s="37"/>
      <c r="N13405" s="37"/>
      <c r="O13405" s="38"/>
    </row>
    <row r="13406" spans="2:15" x14ac:dyDescent="0.4">
      <c r="B13406" s="63"/>
      <c r="C13406" s="37"/>
      <c r="D13406" s="37"/>
      <c r="E13406" s="37"/>
      <c r="F13406" s="37"/>
      <c r="G13406" s="38"/>
      <c r="H13406" s="37"/>
      <c r="I13406" s="41"/>
      <c r="J13406" s="41"/>
      <c r="K13406" s="37"/>
      <c r="L13406" s="37"/>
      <c r="M13406" s="37"/>
      <c r="N13406" s="37"/>
      <c r="O13406" s="38"/>
    </row>
    <row r="13407" spans="2:15" x14ac:dyDescent="0.4">
      <c r="B13407" s="63"/>
      <c r="C13407" s="37"/>
      <c r="D13407" s="37"/>
      <c r="E13407" s="37"/>
      <c r="F13407" s="37"/>
      <c r="G13407" s="38"/>
      <c r="H13407" s="37"/>
      <c r="I13407" s="41"/>
      <c r="J13407" s="41"/>
      <c r="K13407" s="37"/>
      <c r="L13407" s="37"/>
      <c r="M13407" s="37"/>
      <c r="N13407" s="37"/>
      <c r="O13407" s="38"/>
    </row>
    <row r="13408" spans="2:15" x14ac:dyDescent="0.4">
      <c r="B13408" s="63"/>
      <c r="C13408" s="37"/>
      <c r="D13408" s="37"/>
      <c r="E13408" s="37"/>
      <c r="F13408" s="37"/>
      <c r="G13408" s="38"/>
      <c r="H13408" s="37"/>
      <c r="I13408" s="41"/>
      <c r="J13408" s="41"/>
      <c r="K13408" s="37"/>
      <c r="L13408" s="37"/>
      <c r="M13408" s="37"/>
      <c r="N13408" s="37"/>
      <c r="O13408" s="38"/>
    </row>
    <row r="13409" spans="2:15" x14ac:dyDescent="0.4">
      <c r="B13409" s="63"/>
      <c r="C13409" s="37"/>
      <c r="D13409" s="37"/>
      <c r="E13409" s="37"/>
      <c r="F13409" s="37"/>
      <c r="G13409" s="38"/>
      <c r="H13409" s="37"/>
      <c r="I13409" s="41"/>
      <c r="J13409" s="41"/>
      <c r="K13409" s="37"/>
      <c r="L13409" s="37"/>
      <c r="M13409" s="37"/>
      <c r="N13409" s="37"/>
      <c r="O13409" s="38"/>
    </row>
    <row r="13410" spans="2:15" x14ac:dyDescent="0.4">
      <c r="B13410" s="63"/>
      <c r="C13410" s="37"/>
      <c r="D13410" s="37"/>
      <c r="E13410" s="37"/>
      <c r="F13410" s="37"/>
      <c r="G13410" s="38"/>
      <c r="H13410" s="37"/>
      <c r="I13410" s="41"/>
      <c r="J13410" s="41"/>
      <c r="K13410" s="37"/>
      <c r="L13410" s="37"/>
      <c r="M13410" s="37"/>
      <c r="N13410" s="37"/>
      <c r="O13410" s="38"/>
    </row>
    <row r="13411" spans="2:15" x14ac:dyDescent="0.4">
      <c r="B13411" s="63"/>
      <c r="C13411" s="37"/>
      <c r="D13411" s="37"/>
      <c r="E13411" s="37"/>
      <c r="F13411" s="37"/>
      <c r="G13411" s="38"/>
      <c r="H13411" s="37"/>
      <c r="I13411" s="41"/>
      <c r="J13411" s="41"/>
      <c r="K13411" s="37"/>
      <c r="L13411" s="37"/>
      <c r="M13411" s="37"/>
      <c r="N13411" s="37"/>
      <c r="O13411" s="38"/>
    </row>
    <row r="13412" spans="2:15" x14ac:dyDescent="0.4">
      <c r="B13412" s="63"/>
      <c r="C13412" s="37"/>
      <c r="D13412" s="37"/>
      <c r="E13412" s="37"/>
      <c r="F13412" s="37"/>
      <c r="G13412" s="38"/>
      <c r="H13412" s="37"/>
      <c r="I13412" s="41"/>
      <c r="J13412" s="41"/>
      <c r="K13412" s="37"/>
      <c r="L13412" s="37"/>
      <c r="M13412" s="37"/>
      <c r="N13412" s="37"/>
      <c r="O13412" s="38"/>
    </row>
    <row r="13413" spans="2:15" x14ac:dyDescent="0.4">
      <c r="B13413" s="63"/>
      <c r="C13413" s="37"/>
      <c r="D13413" s="37"/>
      <c r="E13413" s="37"/>
      <c r="F13413" s="37"/>
      <c r="G13413" s="38"/>
      <c r="H13413" s="37"/>
      <c r="I13413" s="41"/>
      <c r="J13413" s="41"/>
      <c r="K13413" s="37"/>
      <c r="L13413" s="37"/>
      <c r="M13413" s="37"/>
      <c r="N13413" s="37"/>
      <c r="O13413" s="38"/>
    </row>
    <row r="13414" spans="2:15" x14ac:dyDescent="0.4">
      <c r="B13414" s="63"/>
      <c r="C13414" s="37"/>
      <c r="D13414" s="37"/>
      <c r="E13414" s="37"/>
      <c r="F13414" s="37"/>
      <c r="G13414" s="38"/>
      <c r="H13414" s="37"/>
      <c r="I13414" s="41"/>
      <c r="J13414" s="41"/>
      <c r="K13414" s="37"/>
      <c r="L13414" s="37"/>
      <c r="M13414" s="37"/>
      <c r="N13414" s="37"/>
      <c r="O13414" s="38"/>
    </row>
    <row r="13415" spans="2:15" x14ac:dyDescent="0.4">
      <c r="B13415" s="63"/>
      <c r="C13415" s="37"/>
      <c r="D13415" s="37"/>
      <c r="E13415" s="37"/>
      <c r="F13415" s="37"/>
      <c r="G13415" s="38"/>
      <c r="H13415" s="37"/>
      <c r="I13415" s="41"/>
      <c r="J13415" s="41"/>
      <c r="K13415" s="37"/>
      <c r="L13415" s="37"/>
      <c r="M13415" s="37"/>
      <c r="N13415" s="37"/>
      <c r="O13415" s="38"/>
    </row>
    <row r="13416" spans="2:15" x14ac:dyDescent="0.4">
      <c r="B13416" s="63"/>
      <c r="C13416" s="37"/>
      <c r="D13416" s="37"/>
      <c r="E13416" s="37"/>
      <c r="F13416" s="37"/>
      <c r="G13416" s="38"/>
      <c r="H13416" s="37"/>
      <c r="I13416" s="41"/>
      <c r="J13416" s="41"/>
      <c r="K13416" s="37"/>
      <c r="L13416" s="37"/>
      <c r="M13416" s="37"/>
      <c r="N13416" s="37"/>
      <c r="O13416" s="38"/>
    </row>
    <row r="13417" spans="2:15" x14ac:dyDescent="0.4">
      <c r="B13417" s="63"/>
      <c r="C13417" s="37"/>
      <c r="D13417" s="37"/>
      <c r="E13417" s="37"/>
      <c r="F13417" s="37"/>
      <c r="G13417" s="38"/>
      <c r="H13417" s="37"/>
      <c r="I13417" s="41"/>
      <c r="J13417" s="41"/>
      <c r="K13417" s="37"/>
      <c r="L13417" s="37"/>
      <c r="M13417" s="37"/>
      <c r="N13417" s="37"/>
      <c r="O13417" s="38"/>
    </row>
    <row r="13418" spans="2:15" x14ac:dyDescent="0.4">
      <c r="B13418" s="63"/>
      <c r="C13418" s="37"/>
      <c r="D13418" s="37"/>
      <c r="E13418" s="37"/>
      <c r="F13418" s="37"/>
      <c r="G13418" s="38"/>
      <c r="H13418" s="37"/>
      <c r="I13418" s="41"/>
      <c r="J13418" s="41"/>
      <c r="K13418" s="37"/>
      <c r="L13418" s="37"/>
      <c r="M13418" s="37"/>
      <c r="N13418" s="37"/>
      <c r="O13418" s="38"/>
    </row>
    <row r="13419" spans="2:15" x14ac:dyDescent="0.4">
      <c r="B13419" s="63"/>
      <c r="C13419" s="37"/>
      <c r="D13419" s="37"/>
      <c r="E13419" s="37"/>
      <c r="F13419" s="37"/>
      <c r="G13419" s="38"/>
      <c r="H13419" s="37"/>
      <c r="I13419" s="41"/>
      <c r="J13419" s="41"/>
      <c r="K13419" s="37"/>
      <c r="L13419" s="37"/>
      <c r="M13419" s="37"/>
      <c r="N13419" s="37"/>
      <c r="O13419" s="38"/>
    </row>
    <row r="13420" spans="2:15" x14ac:dyDescent="0.4">
      <c r="B13420" s="63"/>
      <c r="C13420" s="37"/>
      <c r="D13420" s="37"/>
      <c r="E13420" s="37"/>
      <c r="F13420" s="37"/>
      <c r="G13420" s="38"/>
      <c r="H13420" s="37"/>
      <c r="I13420" s="41"/>
      <c r="J13420" s="41"/>
      <c r="K13420" s="37"/>
      <c r="L13420" s="37"/>
      <c r="M13420" s="37"/>
      <c r="N13420" s="37"/>
      <c r="O13420" s="38"/>
    </row>
    <row r="13421" spans="2:15" x14ac:dyDescent="0.4">
      <c r="B13421" s="63"/>
      <c r="C13421" s="37"/>
      <c r="D13421" s="37"/>
      <c r="E13421" s="37"/>
      <c r="F13421" s="37"/>
      <c r="G13421" s="38"/>
      <c r="H13421" s="37"/>
      <c r="I13421" s="41"/>
      <c r="J13421" s="41"/>
      <c r="K13421" s="37"/>
      <c r="L13421" s="37"/>
      <c r="M13421" s="37"/>
      <c r="N13421" s="37"/>
      <c r="O13421" s="38"/>
    </row>
    <row r="13422" spans="2:15" x14ac:dyDescent="0.4">
      <c r="B13422" s="63"/>
      <c r="C13422" s="37"/>
      <c r="D13422" s="37"/>
      <c r="E13422" s="37"/>
      <c r="F13422" s="37"/>
      <c r="G13422" s="38"/>
      <c r="H13422" s="37"/>
      <c r="I13422" s="41"/>
      <c r="J13422" s="41"/>
      <c r="K13422" s="37"/>
      <c r="L13422" s="37"/>
      <c r="M13422" s="37"/>
      <c r="N13422" s="37"/>
      <c r="O13422" s="38"/>
    </row>
    <row r="13423" spans="2:15" x14ac:dyDescent="0.4">
      <c r="B13423" s="63"/>
      <c r="C13423" s="37"/>
      <c r="D13423" s="37"/>
      <c r="E13423" s="37"/>
      <c r="F13423" s="37"/>
      <c r="G13423" s="38"/>
      <c r="H13423" s="37"/>
      <c r="I13423" s="41"/>
      <c r="J13423" s="41"/>
      <c r="K13423" s="37"/>
      <c r="L13423" s="37"/>
      <c r="M13423" s="37"/>
      <c r="N13423" s="37"/>
      <c r="O13423" s="38"/>
    </row>
    <row r="13424" spans="2:15" x14ac:dyDescent="0.4">
      <c r="B13424" s="63"/>
      <c r="C13424" s="37"/>
      <c r="D13424" s="37"/>
      <c r="E13424" s="37"/>
      <c r="F13424" s="37"/>
      <c r="G13424" s="38"/>
      <c r="H13424" s="37"/>
      <c r="I13424" s="41"/>
      <c r="J13424" s="41"/>
      <c r="K13424" s="37"/>
      <c r="L13424" s="37"/>
      <c r="M13424" s="37"/>
      <c r="N13424" s="37"/>
      <c r="O13424" s="38"/>
    </row>
    <row r="13425" spans="2:15" x14ac:dyDescent="0.4">
      <c r="B13425" s="63"/>
      <c r="C13425" s="37"/>
      <c r="D13425" s="37"/>
      <c r="E13425" s="37"/>
      <c r="F13425" s="37"/>
      <c r="G13425" s="38"/>
      <c r="H13425" s="37"/>
      <c r="I13425" s="41"/>
      <c r="J13425" s="41"/>
      <c r="K13425" s="37"/>
      <c r="L13425" s="37"/>
      <c r="M13425" s="37"/>
      <c r="N13425" s="37"/>
      <c r="O13425" s="38"/>
    </row>
    <row r="13426" spans="2:15" x14ac:dyDescent="0.4">
      <c r="B13426" s="63"/>
      <c r="C13426" s="37"/>
      <c r="D13426" s="37"/>
      <c r="E13426" s="37"/>
      <c r="F13426" s="37"/>
      <c r="G13426" s="38"/>
      <c r="H13426" s="37"/>
      <c r="I13426" s="41"/>
      <c r="J13426" s="41"/>
      <c r="K13426" s="37"/>
      <c r="L13426" s="37"/>
      <c r="M13426" s="37"/>
      <c r="N13426" s="37"/>
      <c r="O13426" s="38"/>
    </row>
    <row r="13427" spans="2:15" x14ac:dyDescent="0.4">
      <c r="B13427" s="63"/>
      <c r="C13427" s="37"/>
      <c r="D13427" s="37"/>
      <c r="E13427" s="37"/>
      <c r="F13427" s="37"/>
      <c r="G13427" s="38"/>
      <c r="H13427" s="37"/>
      <c r="I13427" s="41"/>
      <c r="J13427" s="41"/>
      <c r="K13427" s="37"/>
      <c r="L13427" s="37"/>
      <c r="M13427" s="37"/>
      <c r="N13427" s="37"/>
      <c r="O13427" s="38"/>
    </row>
    <row r="13428" spans="2:15" x14ac:dyDescent="0.4">
      <c r="B13428" s="63"/>
      <c r="C13428" s="37"/>
      <c r="D13428" s="37"/>
      <c r="E13428" s="37"/>
      <c r="F13428" s="37"/>
      <c r="G13428" s="38"/>
      <c r="H13428" s="37"/>
      <c r="I13428" s="41"/>
      <c r="J13428" s="41"/>
      <c r="K13428" s="37"/>
      <c r="L13428" s="37"/>
      <c r="M13428" s="37"/>
      <c r="N13428" s="37"/>
      <c r="O13428" s="38"/>
    </row>
    <row r="13429" spans="2:15" x14ac:dyDescent="0.4">
      <c r="B13429" s="63"/>
      <c r="C13429" s="37"/>
      <c r="D13429" s="37"/>
      <c r="E13429" s="37"/>
      <c r="F13429" s="37"/>
      <c r="G13429" s="38"/>
      <c r="H13429" s="37"/>
      <c r="I13429" s="41"/>
      <c r="J13429" s="41"/>
      <c r="K13429" s="37"/>
      <c r="L13429" s="37"/>
      <c r="M13429" s="37"/>
      <c r="N13429" s="37"/>
      <c r="O13429" s="38"/>
    </row>
    <row r="13430" spans="2:15" x14ac:dyDescent="0.4">
      <c r="B13430" s="63"/>
      <c r="C13430" s="37"/>
      <c r="D13430" s="37"/>
      <c r="E13430" s="37"/>
      <c r="F13430" s="37"/>
      <c r="G13430" s="38"/>
      <c r="H13430" s="37"/>
      <c r="I13430" s="41"/>
      <c r="J13430" s="41"/>
      <c r="K13430" s="37"/>
      <c r="L13430" s="37"/>
      <c r="M13430" s="37"/>
      <c r="N13430" s="37"/>
      <c r="O13430" s="38"/>
    </row>
    <row r="13431" spans="2:15" x14ac:dyDescent="0.4">
      <c r="B13431" s="63"/>
      <c r="C13431" s="37"/>
      <c r="D13431" s="37"/>
      <c r="E13431" s="37"/>
      <c r="F13431" s="37"/>
      <c r="G13431" s="38"/>
      <c r="H13431" s="37"/>
      <c r="I13431" s="41"/>
      <c r="J13431" s="41"/>
      <c r="K13431" s="37"/>
      <c r="L13431" s="37"/>
      <c r="M13431" s="37"/>
      <c r="N13431" s="37"/>
      <c r="O13431" s="38"/>
    </row>
    <row r="13432" spans="2:15" x14ac:dyDescent="0.4">
      <c r="B13432" s="63"/>
      <c r="C13432" s="37"/>
      <c r="D13432" s="37"/>
      <c r="E13432" s="37"/>
      <c r="F13432" s="37"/>
      <c r="G13432" s="38"/>
      <c r="H13432" s="37"/>
      <c r="I13432" s="41"/>
      <c r="J13432" s="41"/>
      <c r="K13432" s="37"/>
      <c r="L13432" s="37"/>
      <c r="M13432" s="37"/>
      <c r="N13432" s="37"/>
      <c r="O13432" s="38"/>
    </row>
    <row r="13433" spans="2:15" x14ac:dyDescent="0.4">
      <c r="B13433" s="63"/>
      <c r="C13433" s="37"/>
      <c r="D13433" s="37"/>
      <c r="E13433" s="37"/>
      <c r="F13433" s="37"/>
      <c r="G13433" s="38"/>
      <c r="H13433" s="37"/>
      <c r="I13433" s="41"/>
      <c r="J13433" s="41"/>
      <c r="K13433" s="37"/>
      <c r="L13433" s="37"/>
      <c r="M13433" s="37"/>
      <c r="N13433" s="37"/>
      <c r="O13433" s="38"/>
    </row>
    <row r="13434" spans="2:15" x14ac:dyDescent="0.4">
      <c r="B13434" s="63"/>
      <c r="C13434" s="37"/>
      <c r="D13434" s="37"/>
      <c r="E13434" s="37"/>
      <c r="F13434" s="37"/>
      <c r="G13434" s="38"/>
      <c r="H13434" s="37"/>
      <c r="I13434" s="41"/>
      <c r="J13434" s="41"/>
      <c r="K13434" s="37"/>
      <c r="L13434" s="37"/>
      <c r="M13434" s="37"/>
      <c r="N13434" s="37"/>
      <c r="O13434" s="38"/>
    </row>
    <row r="13435" spans="2:15" x14ac:dyDescent="0.4">
      <c r="B13435" s="63"/>
      <c r="C13435" s="37"/>
      <c r="D13435" s="37"/>
      <c r="E13435" s="37"/>
      <c r="F13435" s="37"/>
      <c r="G13435" s="38"/>
      <c r="H13435" s="37"/>
      <c r="I13435" s="41"/>
      <c r="J13435" s="41"/>
      <c r="K13435" s="37"/>
      <c r="L13435" s="37"/>
      <c r="M13435" s="37"/>
      <c r="N13435" s="37"/>
      <c r="O13435" s="38"/>
    </row>
    <row r="13436" spans="2:15" x14ac:dyDescent="0.4">
      <c r="B13436" s="63"/>
      <c r="C13436" s="37"/>
      <c r="D13436" s="37"/>
      <c r="E13436" s="37"/>
      <c r="F13436" s="37"/>
      <c r="G13436" s="38"/>
      <c r="H13436" s="37"/>
      <c r="I13436" s="41"/>
      <c r="J13436" s="41"/>
      <c r="K13436" s="37"/>
      <c r="L13436" s="37"/>
      <c r="M13436" s="37"/>
      <c r="N13436" s="37"/>
      <c r="O13436" s="38"/>
    </row>
    <row r="13437" spans="2:15" x14ac:dyDescent="0.4">
      <c r="B13437" s="63"/>
      <c r="C13437" s="37"/>
      <c r="D13437" s="37"/>
      <c r="E13437" s="37"/>
      <c r="F13437" s="37"/>
      <c r="G13437" s="38"/>
      <c r="H13437" s="37"/>
      <c r="I13437" s="41"/>
      <c r="J13437" s="41"/>
      <c r="K13437" s="37"/>
      <c r="L13437" s="37"/>
      <c r="M13437" s="37"/>
      <c r="N13437" s="37"/>
      <c r="O13437" s="38"/>
    </row>
    <row r="13438" spans="2:15" x14ac:dyDescent="0.4">
      <c r="B13438" s="63"/>
      <c r="C13438" s="37"/>
      <c r="D13438" s="37"/>
      <c r="E13438" s="37"/>
      <c r="F13438" s="37"/>
      <c r="G13438" s="38"/>
      <c r="H13438" s="37"/>
      <c r="I13438" s="41"/>
      <c r="J13438" s="41"/>
      <c r="K13438" s="37"/>
      <c r="L13438" s="37"/>
      <c r="M13438" s="37"/>
      <c r="N13438" s="37"/>
      <c r="O13438" s="38"/>
    </row>
    <row r="13439" spans="2:15" x14ac:dyDescent="0.4">
      <c r="B13439" s="63"/>
      <c r="C13439" s="37"/>
      <c r="D13439" s="37"/>
      <c r="E13439" s="37"/>
      <c r="F13439" s="37"/>
      <c r="G13439" s="38"/>
      <c r="H13439" s="37"/>
      <c r="I13439" s="41"/>
      <c r="J13439" s="41"/>
      <c r="K13439" s="37"/>
      <c r="L13439" s="37"/>
      <c r="M13439" s="37"/>
      <c r="N13439" s="37"/>
      <c r="O13439" s="38"/>
    </row>
    <row r="13440" spans="2:15" x14ac:dyDescent="0.4">
      <c r="B13440" s="63"/>
      <c r="C13440" s="37"/>
      <c r="D13440" s="37"/>
      <c r="E13440" s="37"/>
      <c r="F13440" s="37"/>
      <c r="G13440" s="38"/>
      <c r="H13440" s="37"/>
      <c r="I13440" s="41"/>
      <c r="J13440" s="41"/>
      <c r="K13440" s="37"/>
      <c r="L13440" s="37"/>
      <c r="M13440" s="37"/>
      <c r="N13440" s="37"/>
      <c r="O13440" s="38"/>
    </row>
    <row r="13441" spans="2:15" x14ac:dyDescent="0.4">
      <c r="B13441" s="63"/>
      <c r="C13441" s="37"/>
      <c r="D13441" s="37"/>
      <c r="E13441" s="37"/>
      <c r="F13441" s="37"/>
      <c r="G13441" s="38"/>
      <c r="H13441" s="37"/>
      <c r="I13441" s="41"/>
      <c r="J13441" s="41"/>
      <c r="K13441" s="37"/>
      <c r="L13441" s="37"/>
      <c r="M13441" s="37"/>
      <c r="N13441" s="37"/>
      <c r="O13441" s="38"/>
    </row>
    <row r="13442" spans="2:15" x14ac:dyDescent="0.4">
      <c r="B13442" s="63"/>
      <c r="C13442" s="37"/>
      <c r="D13442" s="37"/>
      <c r="E13442" s="37"/>
      <c r="F13442" s="37"/>
      <c r="G13442" s="38"/>
      <c r="H13442" s="37"/>
      <c r="I13442" s="41"/>
      <c r="J13442" s="41"/>
      <c r="K13442" s="37"/>
      <c r="L13442" s="37"/>
      <c r="M13442" s="37"/>
      <c r="N13442" s="37"/>
      <c r="O13442" s="38"/>
    </row>
    <row r="13443" spans="2:15" x14ac:dyDescent="0.4">
      <c r="B13443" s="63"/>
      <c r="C13443" s="37"/>
      <c r="D13443" s="37"/>
      <c r="E13443" s="37"/>
      <c r="F13443" s="37"/>
      <c r="G13443" s="38"/>
      <c r="H13443" s="37"/>
      <c r="I13443" s="41"/>
      <c r="J13443" s="41"/>
      <c r="K13443" s="37"/>
      <c r="L13443" s="37"/>
      <c r="M13443" s="37"/>
      <c r="N13443" s="37"/>
      <c r="O13443" s="38"/>
    </row>
    <row r="13444" spans="2:15" x14ac:dyDescent="0.4">
      <c r="B13444" s="63"/>
      <c r="C13444" s="37"/>
      <c r="D13444" s="37"/>
      <c r="E13444" s="37"/>
      <c r="F13444" s="37"/>
      <c r="G13444" s="38"/>
      <c r="H13444" s="37"/>
      <c r="I13444" s="41"/>
      <c r="J13444" s="41"/>
      <c r="K13444" s="37"/>
      <c r="L13444" s="37"/>
      <c r="M13444" s="37"/>
      <c r="N13444" s="37"/>
      <c r="O13444" s="38"/>
    </row>
    <row r="13445" spans="2:15" x14ac:dyDescent="0.4">
      <c r="B13445" s="63"/>
      <c r="C13445" s="37"/>
      <c r="D13445" s="37"/>
      <c r="E13445" s="37"/>
      <c r="F13445" s="37"/>
      <c r="G13445" s="38"/>
      <c r="H13445" s="37"/>
      <c r="I13445" s="41"/>
      <c r="J13445" s="41"/>
      <c r="K13445" s="37"/>
      <c r="L13445" s="37"/>
      <c r="M13445" s="37"/>
      <c r="N13445" s="37"/>
      <c r="O13445" s="38"/>
    </row>
    <row r="13446" spans="2:15" x14ac:dyDescent="0.4">
      <c r="B13446" s="63"/>
      <c r="C13446" s="37"/>
      <c r="D13446" s="37"/>
      <c r="E13446" s="37"/>
      <c r="F13446" s="37"/>
      <c r="G13446" s="38"/>
      <c r="H13446" s="37"/>
      <c r="I13446" s="41"/>
      <c r="J13446" s="41"/>
      <c r="K13446" s="37"/>
      <c r="L13446" s="37"/>
      <c r="M13446" s="37"/>
      <c r="N13446" s="37"/>
      <c r="O13446" s="38"/>
    </row>
    <row r="13447" spans="2:15" x14ac:dyDescent="0.4">
      <c r="B13447" s="63"/>
      <c r="C13447" s="37"/>
      <c r="D13447" s="37"/>
      <c r="E13447" s="37"/>
      <c r="F13447" s="37"/>
      <c r="G13447" s="38"/>
      <c r="H13447" s="37"/>
      <c r="I13447" s="41"/>
      <c r="J13447" s="41"/>
      <c r="K13447" s="37"/>
      <c r="L13447" s="37"/>
      <c r="M13447" s="37"/>
      <c r="N13447" s="37"/>
      <c r="O13447" s="38"/>
    </row>
    <row r="13448" spans="2:15" x14ac:dyDescent="0.4">
      <c r="B13448" s="63"/>
      <c r="C13448" s="37"/>
      <c r="D13448" s="37"/>
      <c r="E13448" s="37"/>
      <c r="F13448" s="37"/>
      <c r="G13448" s="38"/>
      <c r="H13448" s="37"/>
      <c r="I13448" s="41"/>
      <c r="J13448" s="41"/>
      <c r="K13448" s="37"/>
      <c r="L13448" s="37"/>
      <c r="M13448" s="37"/>
      <c r="N13448" s="37"/>
      <c r="O13448" s="38"/>
    </row>
    <row r="13449" spans="2:15" x14ac:dyDescent="0.4">
      <c r="B13449" s="63"/>
      <c r="C13449" s="37"/>
      <c r="D13449" s="37"/>
      <c r="E13449" s="37"/>
      <c r="F13449" s="37"/>
      <c r="G13449" s="38"/>
      <c r="H13449" s="37"/>
      <c r="I13449" s="41"/>
      <c r="J13449" s="41"/>
      <c r="K13449" s="37"/>
      <c r="L13449" s="37"/>
      <c r="M13449" s="37"/>
      <c r="N13449" s="37"/>
      <c r="O13449" s="38"/>
    </row>
    <row r="13450" spans="2:15" x14ac:dyDescent="0.4">
      <c r="B13450" s="63"/>
      <c r="C13450" s="37"/>
      <c r="D13450" s="37"/>
      <c r="E13450" s="37"/>
      <c r="F13450" s="37"/>
      <c r="G13450" s="38"/>
      <c r="H13450" s="37"/>
      <c r="I13450" s="41"/>
      <c r="J13450" s="41"/>
      <c r="K13450" s="37"/>
      <c r="L13450" s="37"/>
      <c r="M13450" s="37"/>
      <c r="N13450" s="37"/>
      <c r="O13450" s="38"/>
    </row>
    <row r="13451" spans="2:15" x14ac:dyDescent="0.4">
      <c r="B13451" s="63"/>
      <c r="C13451" s="37"/>
      <c r="D13451" s="37"/>
      <c r="E13451" s="37"/>
      <c r="F13451" s="37"/>
      <c r="G13451" s="38"/>
      <c r="H13451" s="37"/>
      <c r="I13451" s="41"/>
      <c r="J13451" s="41"/>
      <c r="K13451" s="37"/>
      <c r="L13451" s="37"/>
      <c r="M13451" s="37"/>
      <c r="N13451" s="37"/>
      <c r="O13451" s="38"/>
    </row>
    <row r="13452" spans="2:15" x14ac:dyDescent="0.4">
      <c r="B13452" s="63"/>
      <c r="C13452" s="37"/>
      <c r="D13452" s="37"/>
      <c r="E13452" s="37"/>
      <c r="F13452" s="37"/>
      <c r="G13452" s="38"/>
      <c r="H13452" s="37"/>
      <c r="I13452" s="41"/>
      <c r="J13452" s="41"/>
      <c r="K13452" s="37"/>
      <c r="L13452" s="37"/>
      <c r="M13452" s="37"/>
      <c r="N13452" s="37"/>
      <c r="O13452" s="38"/>
    </row>
    <row r="13453" spans="2:15" x14ac:dyDescent="0.4">
      <c r="B13453" s="63"/>
      <c r="C13453" s="37"/>
      <c r="D13453" s="37"/>
      <c r="E13453" s="37"/>
      <c r="F13453" s="37"/>
      <c r="G13453" s="38"/>
      <c r="H13453" s="37"/>
      <c r="I13453" s="41"/>
      <c r="J13453" s="41"/>
      <c r="K13453" s="37"/>
      <c r="L13453" s="37"/>
      <c r="M13453" s="37"/>
      <c r="N13453" s="37"/>
      <c r="O13453" s="38"/>
    </row>
    <row r="13454" spans="2:15" x14ac:dyDescent="0.4">
      <c r="B13454" s="63"/>
      <c r="C13454" s="37"/>
      <c r="D13454" s="37"/>
      <c r="E13454" s="37"/>
      <c r="F13454" s="37"/>
      <c r="G13454" s="38"/>
      <c r="H13454" s="37"/>
      <c r="I13454" s="41"/>
      <c r="J13454" s="41"/>
      <c r="K13454" s="37"/>
      <c r="L13454" s="37"/>
      <c r="M13454" s="37"/>
      <c r="N13454" s="37"/>
      <c r="O13454" s="38"/>
    </row>
    <row r="13455" spans="2:15" x14ac:dyDescent="0.4">
      <c r="B13455" s="63"/>
      <c r="C13455" s="37"/>
      <c r="D13455" s="37"/>
      <c r="E13455" s="37"/>
      <c r="F13455" s="37"/>
      <c r="G13455" s="38"/>
      <c r="H13455" s="37"/>
      <c r="I13455" s="41"/>
      <c r="J13455" s="41"/>
      <c r="K13455" s="37"/>
      <c r="L13455" s="37"/>
      <c r="M13455" s="37"/>
      <c r="N13455" s="37"/>
      <c r="O13455" s="38"/>
    </row>
    <row r="13456" spans="2:15" x14ac:dyDescent="0.4">
      <c r="B13456" s="63"/>
      <c r="C13456" s="37"/>
      <c r="D13456" s="37"/>
      <c r="E13456" s="37"/>
      <c r="F13456" s="37"/>
      <c r="G13456" s="38"/>
      <c r="H13456" s="37"/>
      <c r="I13456" s="41"/>
      <c r="J13456" s="41"/>
      <c r="K13456" s="37"/>
      <c r="L13456" s="37"/>
      <c r="M13456" s="37"/>
      <c r="N13456" s="37"/>
      <c r="O13456" s="38"/>
    </row>
    <row r="13457" spans="2:15" x14ac:dyDescent="0.4">
      <c r="B13457" s="63"/>
      <c r="C13457" s="37"/>
      <c r="D13457" s="37"/>
      <c r="E13457" s="37"/>
      <c r="F13457" s="37"/>
      <c r="G13457" s="38"/>
      <c r="H13457" s="37"/>
      <c r="I13457" s="41"/>
      <c r="J13457" s="41"/>
      <c r="K13457" s="37"/>
      <c r="L13457" s="37"/>
      <c r="M13457" s="37"/>
      <c r="N13457" s="37"/>
      <c r="O13457" s="38"/>
    </row>
    <row r="13458" spans="2:15" x14ac:dyDescent="0.4">
      <c r="B13458" s="63"/>
      <c r="C13458" s="37"/>
      <c r="D13458" s="37"/>
      <c r="E13458" s="37"/>
      <c r="F13458" s="37"/>
      <c r="G13458" s="38"/>
      <c r="H13458" s="37"/>
      <c r="I13458" s="41"/>
      <c r="J13458" s="41"/>
      <c r="K13458" s="37"/>
      <c r="L13458" s="37"/>
      <c r="M13458" s="37"/>
      <c r="N13458" s="37"/>
      <c r="O13458" s="38"/>
    </row>
    <row r="13459" spans="2:15" x14ac:dyDescent="0.4">
      <c r="B13459" s="63"/>
      <c r="C13459" s="37"/>
      <c r="D13459" s="37"/>
      <c r="E13459" s="37"/>
      <c r="F13459" s="37"/>
      <c r="G13459" s="38"/>
      <c r="H13459" s="37"/>
      <c r="I13459" s="41"/>
      <c r="J13459" s="41"/>
      <c r="K13459" s="37"/>
      <c r="L13459" s="37"/>
      <c r="M13459" s="37"/>
      <c r="N13459" s="37"/>
      <c r="O13459" s="38"/>
    </row>
    <row r="13460" spans="2:15" x14ac:dyDescent="0.4">
      <c r="B13460" s="63"/>
      <c r="C13460" s="37"/>
      <c r="D13460" s="37"/>
      <c r="E13460" s="37"/>
      <c r="F13460" s="37"/>
      <c r="G13460" s="38"/>
      <c r="H13460" s="37"/>
      <c r="I13460" s="41"/>
      <c r="J13460" s="41"/>
      <c r="K13460" s="37"/>
      <c r="L13460" s="37"/>
      <c r="M13460" s="37"/>
      <c r="N13460" s="37"/>
      <c r="O13460" s="38"/>
    </row>
    <row r="13461" spans="2:15" x14ac:dyDescent="0.4">
      <c r="B13461" s="63"/>
      <c r="C13461" s="37"/>
      <c r="D13461" s="37"/>
      <c r="E13461" s="37"/>
      <c r="F13461" s="37"/>
      <c r="G13461" s="38"/>
      <c r="H13461" s="37"/>
      <c r="I13461" s="41"/>
      <c r="J13461" s="41"/>
      <c r="K13461" s="37"/>
      <c r="L13461" s="37"/>
      <c r="M13461" s="37"/>
      <c r="N13461" s="37"/>
      <c r="O13461" s="38"/>
    </row>
    <row r="13462" spans="2:15" x14ac:dyDescent="0.4">
      <c r="B13462" s="63"/>
      <c r="C13462" s="37"/>
      <c r="D13462" s="37"/>
      <c r="E13462" s="37"/>
      <c r="F13462" s="37"/>
      <c r="G13462" s="38"/>
      <c r="H13462" s="37"/>
      <c r="I13462" s="41"/>
      <c r="J13462" s="41"/>
      <c r="K13462" s="37"/>
      <c r="L13462" s="37"/>
      <c r="M13462" s="37"/>
      <c r="N13462" s="37"/>
      <c r="O13462" s="38"/>
    </row>
    <row r="13463" spans="2:15" x14ac:dyDescent="0.4">
      <c r="B13463" s="63"/>
      <c r="C13463" s="37"/>
      <c r="D13463" s="37"/>
      <c r="E13463" s="37"/>
      <c r="F13463" s="37"/>
      <c r="G13463" s="38"/>
      <c r="H13463" s="37"/>
      <c r="I13463" s="41"/>
      <c r="J13463" s="41"/>
      <c r="K13463" s="37"/>
      <c r="L13463" s="37"/>
      <c r="M13463" s="37"/>
      <c r="N13463" s="37"/>
      <c r="O13463" s="38"/>
    </row>
    <row r="13464" spans="2:15" x14ac:dyDescent="0.4">
      <c r="B13464" s="63"/>
      <c r="C13464" s="37"/>
      <c r="D13464" s="37"/>
      <c r="E13464" s="37"/>
      <c r="F13464" s="37"/>
      <c r="G13464" s="38"/>
      <c r="H13464" s="37"/>
      <c r="I13464" s="41"/>
      <c r="J13464" s="41"/>
      <c r="K13464" s="37"/>
      <c r="L13464" s="37"/>
      <c r="M13464" s="37"/>
      <c r="N13464" s="37"/>
      <c r="O13464" s="38"/>
    </row>
    <row r="13465" spans="2:15" x14ac:dyDescent="0.4">
      <c r="B13465" s="63"/>
      <c r="C13465" s="37"/>
      <c r="D13465" s="37"/>
      <c r="E13465" s="37"/>
      <c r="F13465" s="37"/>
      <c r="G13465" s="38"/>
      <c r="H13465" s="37"/>
      <c r="I13465" s="41"/>
      <c r="J13465" s="41"/>
      <c r="K13465" s="37"/>
      <c r="L13465" s="37"/>
      <c r="M13465" s="37"/>
      <c r="N13465" s="37"/>
      <c r="O13465" s="38"/>
    </row>
    <row r="13466" spans="2:15" x14ac:dyDescent="0.4">
      <c r="B13466" s="63"/>
      <c r="C13466" s="37"/>
      <c r="D13466" s="37"/>
      <c r="E13466" s="37"/>
      <c r="F13466" s="37"/>
      <c r="G13466" s="38"/>
      <c r="H13466" s="37"/>
      <c r="I13466" s="41"/>
      <c r="J13466" s="41"/>
      <c r="K13466" s="37"/>
      <c r="L13466" s="37"/>
      <c r="M13466" s="37"/>
      <c r="N13466" s="37"/>
      <c r="O13466" s="38"/>
    </row>
    <row r="13467" spans="2:15" x14ac:dyDescent="0.4">
      <c r="B13467" s="63"/>
      <c r="C13467" s="37"/>
      <c r="D13467" s="37"/>
      <c r="E13467" s="37"/>
      <c r="F13467" s="37"/>
      <c r="G13467" s="38"/>
      <c r="H13467" s="37"/>
      <c r="I13467" s="41"/>
      <c r="J13467" s="41"/>
      <c r="K13467" s="37"/>
      <c r="L13467" s="37"/>
      <c r="M13467" s="37"/>
      <c r="N13467" s="37"/>
      <c r="O13467" s="38"/>
    </row>
    <row r="13468" spans="2:15" x14ac:dyDescent="0.4">
      <c r="B13468" s="63"/>
      <c r="C13468" s="37"/>
      <c r="D13468" s="37"/>
      <c r="E13468" s="37"/>
      <c r="F13468" s="37"/>
      <c r="G13468" s="38"/>
      <c r="H13468" s="37"/>
      <c r="I13468" s="41"/>
      <c r="J13468" s="41"/>
      <c r="K13468" s="37"/>
      <c r="L13468" s="37"/>
      <c r="M13468" s="37"/>
      <c r="N13468" s="37"/>
      <c r="O13468" s="38"/>
    </row>
    <row r="13469" spans="2:15" x14ac:dyDescent="0.4">
      <c r="B13469" s="63"/>
      <c r="C13469" s="37"/>
      <c r="D13469" s="37"/>
      <c r="E13469" s="37"/>
      <c r="F13469" s="37"/>
      <c r="G13469" s="38"/>
      <c r="H13469" s="37"/>
      <c r="I13469" s="41"/>
      <c r="J13469" s="41"/>
      <c r="K13469" s="37"/>
      <c r="L13469" s="37"/>
      <c r="M13469" s="37"/>
      <c r="N13469" s="37"/>
      <c r="O13469" s="38"/>
    </row>
    <row r="13470" spans="2:15" x14ac:dyDescent="0.4">
      <c r="B13470" s="63"/>
      <c r="C13470" s="37"/>
      <c r="D13470" s="37"/>
      <c r="E13470" s="37"/>
      <c r="F13470" s="37"/>
      <c r="G13470" s="38"/>
      <c r="H13470" s="37"/>
      <c r="I13470" s="41"/>
      <c r="J13470" s="41"/>
      <c r="K13470" s="37"/>
      <c r="L13470" s="37"/>
      <c r="M13470" s="37"/>
      <c r="N13470" s="37"/>
      <c r="O13470" s="38"/>
    </row>
    <row r="13471" spans="2:15" x14ac:dyDescent="0.4">
      <c r="B13471" s="63"/>
      <c r="C13471" s="37"/>
      <c r="D13471" s="37"/>
      <c r="E13471" s="37"/>
      <c r="F13471" s="37"/>
      <c r="G13471" s="38"/>
      <c r="H13471" s="37"/>
      <c r="I13471" s="41"/>
      <c r="J13471" s="41"/>
      <c r="K13471" s="37"/>
      <c r="L13471" s="37"/>
      <c r="M13471" s="37"/>
      <c r="N13471" s="37"/>
      <c r="O13471" s="38"/>
    </row>
    <row r="13472" spans="2:15" x14ac:dyDescent="0.4">
      <c r="B13472" s="63"/>
      <c r="C13472" s="37"/>
      <c r="D13472" s="37"/>
      <c r="E13472" s="37"/>
      <c r="F13472" s="37"/>
      <c r="G13472" s="38"/>
      <c r="H13472" s="37"/>
      <c r="I13472" s="41"/>
      <c r="J13472" s="41"/>
      <c r="K13472" s="37"/>
      <c r="L13472" s="37"/>
      <c r="M13472" s="37"/>
      <c r="N13472" s="37"/>
      <c r="O13472" s="38"/>
    </row>
    <row r="13473" spans="2:15" x14ac:dyDescent="0.4">
      <c r="B13473" s="63"/>
      <c r="C13473" s="37"/>
      <c r="D13473" s="37"/>
      <c r="E13473" s="37"/>
      <c r="F13473" s="37"/>
      <c r="G13473" s="38"/>
      <c r="H13473" s="37"/>
      <c r="I13473" s="41"/>
      <c r="J13473" s="41"/>
      <c r="K13473" s="37"/>
      <c r="L13473" s="37"/>
      <c r="M13473" s="37"/>
      <c r="N13473" s="37"/>
      <c r="O13473" s="38"/>
    </row>
    <row r="13474" spans="2:15" x14ac:dyDescent="0.4">
      <c r="B13474" s="63"/>
      <c r="C13474" s="37"/>
      <c r="D13474" s="37"/>
      <c r="E13474" s="37"/>
      <c r="F13474" s="37"/>
      <c r="G13474" s="38"/>
      <c r="H13474" s="37"/>
      <c r="I13474" s="41"/>
      <c r="J13474" s="41"/>
      <c r="K13474" s="37"/>
      <c r="L13474" s="37"/>
      <c r="M13474" s="37"/>
      <c r="N13474" s="37"/>
      <c r="O13474" s="38"/>
    </row>
    <row r="13475" spans="2:15" x14ac:dyDescent="0.4">
      <c r="B13475" s="63"/>
      <c r="C13475" s="37"/>
      <c r="D13475" s="37"/>
      <c r="E13475" s="37"/>
      <c r="F13475" s="37"/>
      <c r="G13475" s="38"/>
      <c r="H13475" s="37"/>
      <c r="I13475" s="41"/>
      <c r="J13475" s="41"/>
      <c r="K13475" s="37"/>
      <c r="L13475" s="37"/>
      <c r="M13475" s="37"/>
      <c r="N13475" s="37"/>
      <c r="O13475" s="38"/>
    </row>
    <row r="13476" spans="2:15" x14ac:dyDescent="0.4">
      <c r="B13476" s="63"/>
      <c r="C13476" s="37"/>
      <c r="D13476" s="37"/>
      <c r="E13476" s="37"/>
      <c r="F13476" s="37"/>
      <c r="G13476" s="38"/>
      <c r="H13476" s="37"/>
      <c r="I13476" s="41"/>
      <c r="J13476" s="41"/>
      <c r="K13476" s="37"/>
      <c r="L13476" s="37"/>
      <c r="M13476" s="37"/>
      <c r="N13476" s="37"/>
      <c r="O13476" s="38"/>
    </row>
    <row r="13477" spans="2:15" x14ac:dyDescent="0.4">
      <c r="B13477" s="63"/>
      <c r="C13477" s="37"/>
      <c r="D13477" s="37"/>
      <c r="E13477" s="37"/>
      <c r="F13477" s="37"/>
      <c r="G13477" s="38"/>
      <c r="H13477" s="37"/>
      <c r="I13477" s="41"/>
      <c r="J13477" s="41"/>
      <c r="K13477" s="37"/>
      <c r="L13477" s="37"/>
      <c r="M13477" s="37"/>
      <c r="N13477" s="37"/>
      <c r="O13477" s="38"/>
    </row>
    <row r="13478" spans="2:15" x14ac:dyDescent="0.4">
      <c r="B13478" s="63"/>
      <c r="C13478" s="37"/>
      <c r="D13478" s="37"/>
      <c r="E13478" s="37"/>
      <c r="F13478" s="37"/>
      <c r="G13478" s="38"/>
      <c r="H13478" s="37"/>
      <c r="I13478" s="41"/>
      <c r="J13478" s="41"/>
      <c r="K13478" s="37"/>
      <c r="L13478" s="37"/>
      <c r="M13478" s="37"/>
      <c r="N13478" s="37"/>
      <c r="O13478" s="38"/>
    </row>
    <row r="13479" spans="2:15" x14ac:dyDescent="0.4">
      <c r="B13479" s="63"/>
      <c r="C13479" s="37"/>
      <c r="D13479" s="37"/>
      <c r="E13479" s="37"/>
      <c r="F13479" s="37"/>
      <c r="G13479" s="38"/>
      <c r="H13479" s="37"/>
      <c r="I13479" s="41"/>
      <c r="J13479" s="41"/>
      <c r="K13479" s="37"/>
      <c r="L13479" s="37"/>
      <c r="M13479" s="37"/>
      <c r="N13479" s="37"/>
      <c r="O13479" s="38"/>
    </row>
    <row r="13480" spans="2:15" x14ac:dyDescent="0.4">
      <c r="B13480" s="63"/>
      <c r="C13480" s="37"/>
      <c r="D13480" s="37"/>
      <c r="E13480" s="37"/>
      <c r="F13480" s="37"/>
      <c r="G13480" s="38"/>
      <c r="H13480" s="37"/>
      <c r="I13480" s="41"/>
      <c r="J13480" s="41"/>
      <c r="K13480" s="37"/>
      <c r="L13480" s="37"/>
      <c r="M13480" s="37"/>
      <c r="N13480" s="37"/>
      <c r="O13480" s="38"/>
    </row>
    <row r="13481" spans="2:15" x14ac:dyDescent="0.4">
      <c r="B13481" s="63"/>
      <c r="C13481" s="37"/>
      <c r="D13481" s="37"/>
      <c r="E13481" s="37"/>
      <c r="F13481" s="37"/>
      <c r="G13481" s="38"/>
      <c r="H13481" s="37"/>
      <c r="I13481" s="41"/>
      <c r="J13481" s="41"/>
      <c r="K13481" s="37"/>
      <c r="L13481" s="37"/>
      <c r="M13481" s="37"/>
      <c r="N13481" s="37"/>
      <c r="O13481" s="38"/>
    </row>
    <row r="13482" spans="2:15" x14ac:dyDescent="0.4">
      <c r="B13482" s="63"/>
      <c r="C13482" s="37"/>
      <c r="D13482" s="37"/>
      <c r="E13482" s="37"/>
      <c r="F13482" s="37"/>
      <c r="G13482" s="38"/>
      <c r="H13482" s="37"/>
      <c r="I13482" s="41"/>
      <c r="J13482" s="41"/>
      <c r="K13482" s="37"/>
      <c r="L13482" s="37"/>
      <c r="M13482" s="37"/>
      <c r="N13482" s="37"/>
      <c r="O13482" s="38"/>
    </row>
    <row r="13483" spans="2:15" x14ac:dyDescent="0.4">
      <c r="B13483" s="63"/>
      <c r="C13483" s="37"/>
      <c r="D13483" s="37"/>
      <c r="E13483" s="37"/>
      <c r="F13483" s="37"/>
      <c r="G13483" s="38"/>
      <c r="H13483" s="37"/>
      <c r="I13483" s="41"/>
      <c r="J13483" s="41"/>
      <c r="K13483" s="37"/>
      <c r="L13483" s="37"/>
      <c r="M13483" s="37"/>
      <c r="N13483" s="37"/>
      <c r="O13483" s="38"/>
    </row>
    <row r="13484" spans="2:15" x14ac:dyDescent="0.4">
      <c r="B13484" s="63"/>
      <c r="C13484" s="37"/>
      <c r="D13484" s="37"/>
      <c r="E13484" s="37"/>
      <c r="F13484" s="37"/>
      <c r="G13484" s="38"/>
      <c r="H13484" s="37"/>
      <c r="I13484" s="41"/>
      <c r="J13484" s="41"/>
      <c r="K13484" s="37"/>
      <c r="L13484" s="37"/>
      <c r="M13484" s="37"/>
      <c r="N13484" s="37"/>
      <c r="O13484" s="38"/>
    </row>
    <row r="13485" spans="2:15" x14ac:dyDescent="0.4">
      <c r="B13485" s="63"/>
      <c r="C13485" s="37"/>
      <c r="D13485" s="37"/>
      <c r="E13485" s="37"/>
      <c r="F13485" s="37"/>
      <c r="G13485" s="38"/>
      <c r="H13485" s="37"/>
      <c r="I13485" s="41"/>
      <c r="J13485" s="41"/>
      <c r="K13485" s="37"/>
      <c r="L13485" s="37"/>
      <c r="M13485" s="37"/>
      <c r="N13485" s="37"/>
      <c r="O13485" s="38"/>
    </row>
    <row r="13486" spans="2:15" x14ac:dyDescent="0.4">
      <c r="B13486" s="63"/>
      <c r="C13486" s="37"/>
      <c r="D13486" s="37"/>
      <c r="E13486" s="37"/>
      <c r="F13486" s="37"/>
      <c r="G13486" s="38"/>
      <c r="H13486" s="37"/>
      <c r="I13486" s="41"/>
      <c r="J13486" s="41"/>
      <c r="K13486" s="37"/>
      <c r="L13486" s="37"/>
      <c r="M13486" s="37"/>
      <c r="N13486" s="37"/>
      <c r="O13486" s="38"/>
    </row>
    <row r="13487" spans="2:15" x14ac:dyDescent="0.4">
      <c r="B13487" s="63"/>
      <c r="C13487" s="37"/>
      <c r="D13487" s="37"/>
      <c r="E13487" s="37"/>
      <c r="F13487" s="37"/>
      <c r="G13487" s="38"/>
      <c r="H13487" s="37"/>
      <c r="I13487" s="41"/>
      <c r="J13487" s="41"/>
      <c r="K13487" s="37"/>
      <c r="L13487" s="37"/>
      <c r="M13487" s="37"/>
      <c r="N13487" s="37"/>
      <c r="O13487" s="38"/>
    </row>
    <row r="13488" spans="2:15" x14ac:dyDescent="0.4">
      <c r="B13488" s="63"/>
      <c r="C13488" s="37"/>
      <c r="D13488" s="37"/>
      <c r="E13488" s="37"/>
      <c r="F13488" s="37"/>
      <c r="G13488" s="38"/>
      <c r="H13488" s="37"/>
      <c r="I13488" s="41"/>
      <c r="J13488" s="41"/>
      <c r="K13488" s="37"/>
      <c r="L13488" s="37"/>
      <c r="M13488" s="37"/>
      <c r="N13488" s="37"/>
      <c r="O13488" s="38"/>
    </row>
    <row r="13489" spans="2:15" x14ac:dyDescent="0.4">
      <c r="B13489" s="63"/>
      <c r="C13489" s="37"/>
      <c r="D13489" s="37"/>
      <c r="E13489" s="37"/>
      <c r="F13489" s="37"/>
      <c r="G13489" s="38"/>
      <c r="H13489" s="37"/>
      <c r="I13489" s="41"/>
      <c r="J13489" s="41"/>
      <c r="K13489" s="37"/>
      <c r="L13489" s="37"/>
      <c r="M13489" s="37"/>
      <c r="N13489" s="37"/>
      <c r="O13489" s="38"/>
    </row>
    <row r="13490" spans="2:15" x14ac:dyDescent="0.4">
      <c r="B13490" s="63"/>
      <c r="C13490" s="37"/>
      <c r="D13490" s="37"/>
      <c r="E13490" s="37"/>
      <c r="F13490" s="37"/>
      <c r="G13490" s="38"/>
      <c r="H13490" s="37"/>
      <c r="I13490" s="41"/>
      <c r="J13490" s="41"/>
      <c r="K13490" s="37"/>
      <c r="L13490" s="37"/>
      <c r="M13490" s="37"/>
      <c r="N13490" s="37"/>
      <c r="O13490" s="38"/>
    </row>
    <row r="13491" spans="2:15" x14ac:dyDescent="0.4">
      <c r="B13491" s="63"/>
      <c r="C13491" s="37"/>
      <c r="D13491" s="37"/>
      <c r="E13491" s="37"/>
      <c r="F13491" s="37"/>
      <c r="G13491" s="38"/>
      <c r="H13491" s="37"/>
      <c r="I13491" s="41"/>
      <c r="J13491" s="41"/>
      <c r="K13491" s="37"/>
      <c r="L13491" s="37"/>
      <c r="M13491" s="37"/>
      <c r="N13491" s="37"/>
      <c r="O13491" s="38"/>
    </row>
    <row r="13492" spans="2:15" x14ac:dyDescent="0.4">
      <c r="B13492" s="63"/>
      <c r="C13492" s="37"/>
      <c r="D13492" s="37"/>
      <c r="E13492" s="37"/>
      <c r="F13492" s="37"/>
      <c r="G13492" s="38"/>
      <c r="H13492" s="37"/>
      <c r="I13492" s="41"/>
      <c r="J13492" s="41"/>
      <c r="K13492" s="37"/>
      <c r="L13492" s="37"/>
      <c r="M13492" s="37"/>
      <c r="N13492" s="37"/>
      <c r="O13492" s="38"/>
    </row>
    <row r="13493" spans="2:15" x14ac:dyDescent="0.4">
      <c r="B13493" s="63"/>
      <c r="C13493" s="37"/>
      <c r="D13493" s="37"/>
      <c r="E13493" s="37"/>
      <c r="F13493" s="37"/>
      <c r="G13493" s="38"/>
      <c r="H13493" s="37"/>
      <c r="I13493" s="41"/>
      <c r="J13493" s="41"/>
      <c r="K13493" s="37"/>
      <c r="L13493" s="37"/>
      <c r="M13493" s="37"/>
      <c r="N13493" s="37"/>
      <c r="O13493" s="38"/>
    </row>
    <row r="13494" spans="2:15" x14ac:dyDescent="0.4">
      <c r="B13494" s="63"/>
      <c r="C13494" s="37"/>
      <c r="D13494" s="37"/>
      <c r="E13494" s="37"/>
      <c r="F13494" s="37"/>
      <c r="G13494" s="38"/>
      <c r="H13494" s="37"/>
      <c r="I13494" s="41"/>
      <c r="J13494" s="41"/>
      <c r="K13494" s="37"/>
      <c r="L13494" s="37"/>
      <c r="M13494" s="37"/>
      <c r="N13494" s="37"/>
      <c r="O13494" s="38"/>
    </row>
    <row r="13495" spans="2:15" x14ac:dyDescent="0.4">
      <c r="B13495" s="63"/>
      <c r="C13495" s="37"/>
      <c r="D13495" s="37"/>
      <c r="E13495" s="37"/>
      <c r="F13495" s="37"/>
      <c r="G13495" s="38"/>
      <c r="H13495" s="37"/>
      <c r="I13495" s="41"/>
      <c r="J13495" s="41"/>
      <c r="K13495" s="37"/>
      <c r="L13495" s="37"/>
      <c r="M13495" s="37"/>
      <c r="N13495" s="37"/>
      <c r="O13495" s="38"/>
    </row>
    <row r="13496" spans="2:15" x14ac:dyDescent="0.4">
      <c r="B13496" s="63"/>
      <c r="C13496" s="37"/>
      <c r="D13496" s="37"/>
      <c r="E13496" s="37"/>
      <c r="F13496" s="37"/>
      <c r="G13496" s="38"/>
      <c r="H13496" s="37"/>
      <c r="I13496" s="41"/>
      <c r="J13496" s="41"/>
      <c r="K13496" s="37"/>
      <c r="L13496" s="37"/>
      <c r="M13496" s="37"/>
      <c r="N13496" s="37"/>
      <c r="O13496" s="38"/>
    </row>
    <row r="13497" spans="2:15" x14ac:dyDescent="0.4">
      <c r="B13497" s="63"/>
      <c r="C13497" s="37"/>
      <c r="D13497" s="37"/>
      <c r="E13497" s="37"/>
      <c r="F13497" s="37"/>
      <c r="G13497" s="38"/>
      <c r="H13497" s="37"/>
      <c r="I13497" s="41"/>
      <c r="J13497" s="41"/>
      <c r="K13497" s="37"/>
      <c r="L13497" s="37"/>
      <c r="M13497" s="37"/>
      <c r="N13497" s="37"/>
      <c r="O13497" s="38"/>
    </row>
    <row r="13498" spans="2:15" x14ac:dyDescent="0.4">
      <c r="B13498" s="63"/>
      <c r="C13498" s="37"/>
      <c r="D13498" s="37"/>
      <c r="E13498" s="37"/>
      <c r="F13498" s="37"/>
      <c r="G13498" s="38"/>
      <c r="H13498" s="37"/>
      <c r="I13498" s="41"/>
      <c r="J13498" s="41"/>
      <c r="K13498" s="37"/>
      <c r="L13498" s="37"/>
      <c r="M13498" s="37"/>
      <c r="N13498" s="37"/>
      <c r="O13498" s="38"/>
    </row>
    <row r="13499" spans="2:15" x14ac:dyDescent="0.4">
      <c r="B13499" s="63"/>
      <c r="C13499" s="37"/>
      <c r="D13499" s="37"/>
      <c r="E13499" s="37"/>
      <c r="F13499" s="37"/>
      <c r="G13499" s="38"/>
      <c r="H13499" s="37"/>
      <c r="I13499" s="41"/>
      <c r="J13499" s="41"/>
      <c r="K13499" s="37"/>
      <c r="L13499" s="37"/>
      <c r="M13499" s="37"/>
      <c r="N13499" s="37"/>
      <c r="O13499" s="38"/>
    </row>
    <row r="13500" spans="2:15" x14ac:dyDescent="0.4">
      <c r="B13500" s="63"/>
      <c r="C13500" s="37"/>
      <c r="D13500" s="37"/>
      <c r="E13500" s="37"/>
      <c r="F13500" s="37"/>
      <c r="G13500" s="38"/>
      <c r="H13500" s="37"/>
      <c r="I13500" s="41"/>
      <c r="J13500" s="41"/>
      <c r="K13500" s="37"/>
      <c r="L13500" s="37"/>
      <c r="M13500" s="37"/>
      <c r="N13500" s="37"/>
      <c r="O13500" s="38"/>
    </row>
    <row r="13501" spans="2:15" x14ac:dyDescent="0.4">
      <c r="B13501" s="63"/>
      <c r="C13501" s="37"/>
      <c r="D13501" s="37"/>
      <c r="E13501" s="37"/>
      <c r="F13501" s="37"/>
      <c r="G13501" s="38"/>
      <c r="H13501" s="37"/>
      <c r="I13501" s="41"/>
      <c r="J13501" s="41"/>
      <c r="K13501" s="37"/>
      <c r="L13501" s="37"/>
      <c r="M13501" s="37"/>
      <c r="N13501" s="37"/>
      <c r="O13501" s="38"/>
    </row>
    <row r="13502" spans="2:15" x14ac:dyDescent="0.4">
      <c r="B13502" s="63"/>
      <c r="C13502" s="37"/>
      <c r="D13502" s="37"/>
      <c r="E13502" s="37"/>
      <c r="F13502" s="37"/>
      <c r="G13502" s="38"/>
      <c r="H13502" s="37"/>
      <c r="I13502" s="41"/>
      <c r="J13502" s="41"/>
      <c r="K13502" s="37"/>
      <c r="L13502" s="37"/>
      <c r="M13502" s="37"/>
      <c r="N13502" s="37"/>
      <c r="O13502" s="38"/>
    </row>
    <row r="13503" spans="2:15" x14ac:dyDescent="0.4">
      <c r="B13503" s="63"/>
      <c r="C13503" s="37"/>
      <c r="D13503" s="37"/>
      <c r="E13503" s="37"/>
      <c r="F13503" s="37"/>
      <c r="G13503" s="38"/>
      <c r="H13503" s="37"/>
      <c r="I13503" s="41"/>
      <c r="J13503" s="41"/>
      <c r="K13503" s="37"/>
      <c r="L13503" s="37"/>
      <c r="M13503" s="37"/>
      <c r="N13503" s="37"/>
      <c r="O13503" s="38"/>
    </row>
    <row r="13504" spans="2:15" x14ac:dyDescent="0.4">
      <c r="B13504" s="63"/>
      <c r="C13504" s="37"/>
      <c r="D13504" s="37"/>
      <c r="E13504" s="37"/>
      <c r="F13504" s="37"/>
      <c r="G13504" s="38"/>
      <c r="H13504" s="37"/>
      <c r="I13504" s="41"/>
      <c r="J13504" s="41"/>
      <c r="K13504" s="37"/>
      <c r="L13504" s="37"/>
      <c r="M13504" s="37"/>
      <c r="N13504" s="37"/>
      <c r="O13504" s="38"/>
    </row>
    <row r="13505" spans="2:15" x14ac:dyDescent="0.4">
      <c r="B13505" s="63"/>
      <c r="C13505" s="37"/>
      <c r="D13505" s="37"/>
      <c r="E13505" s="37"/>
      <c r="F13505" s="37"/>
      <c r="G13505" s="38"/>
      <c r="H13505" s="37"/>
      <c r="I13505" s="41"/>
      <c r="J13505" s="41"/>
      <c r="K13505" s="37"/>
      <c r="L13505" s="37"/>
      <c r="M13505" s="37"/>
      <c r="N13505" s="37"/>
      <c r="O13505" s="38"/>
    </row>
    <row r="13506" spans="2:15" x14ac:dyDescent="0.4">
      <c r="B13506" s="63"/>
      <c r="C13506" s="37"/>
      <c r="D13506" s="37"/>
      <c r="E13506" s="37"/>
      <c r="F13506" s="37"/>
      <c r="G13506" s="38"/>
      <c r="H13506" s="37"/>
      <c r="I13506" s="41"/>
      <c r="J13506" s="41"/>
      <c r="K13506" s="37"/>
      <c r="L13506" s="37"/>
      <c r="M13506" s="37"/>
      <c r="N13506" s="37"/>
      <c r="O13506" s="38"/>
    </row>
    <row r="13507" spans="2:15" x14ac:dyDescent="0.4">
      <c r="B13507" s="63"/>
      <c r="C13507" s="37"/>
      <c r="D13507" s="37"/>
      <c r="E13507" s="37"/>
      <c r="F13507" s="37"/>
      <c r="G13507" s="38"/>
      <c r="H13507" s="37"/>
      <c r="I13507" s="41"/>
      <c r="J13507" s="41"/>
      <c r="K13507" s="37"/>
      <c r="L13507" s="37"/>
      <c r="M13507" s="37"/>
      <c r="N13507" s="37"/>
      <c r="O13507" s="38"/>
    </row>
    <row r="13508" spans="2:15" x14ac:dyDescent="0.4">
      <c r="B13508" s="63"/>
      <c r="C13508" s="37"/>
      <c r="D13508" s="37"/>
      <c r="E13508" s="37"/>
      <c r="F13508" s="37"/>
      <c r="G13508" s="38"/>
      <c r="H13508" s="37"/>
      <c r="I13508" s="41"/>
      <c r="J13508" s="41"/>
      <c r="K13508" s="37"/>
      <c r="L13508" s="37"/>
      <c r="M13508" s="37"/>
      <c r="N13508" s="37"/>
      <c r="O13508" s="38"/>
    </row>
    <row r="13509" spans="2:15" x14ac:dyDescent="0.4">
      <c r="B13509" s="63"/>
      <c r="C13509" s="37"/>
      <c r="D13509" s="37"/>
      <c r="E13509" s="37"/>
      <c r="F13509" s="37"/>
      <c r="G13509" s="38"/>
      <c r="H13509" s="37"/>
      <c r="I13509" s="41"/>
      <c r="J13509" s="41"/>
      <c r="K13509" s="37"/>
      <c r="L13509" s="37"/>
      <c r="M13509" s="37"/>
      <c r="N13509" s="37"/>
      <c r="O13509" s="38"/>
    </row>
    <row r="13510" spans="2:15" x14ac:dyDescent="0.4">
      <c r="B13510" s="63"/>
      <c r="C13510" s="37"/>
      <c r="D13510" s="37"/>
      <c r="E13510" s="37"/>
      <c r="F13510" s="37"/>
      <c r="G13510" s="38"/>
      <c r="H13510" s="37"/>
      <c r="I13510" s="41"/>
      <c r="J13510" s="41"/>
      <c r="K13510" s="37"/>
      <c r="L13510" s="37"/>
      <c r="M13510" s="37"/>
      <c r="N13510" s="37"/>
      <c r="O13510" s="38"/>
    </row>
    <row r="13511" spans="2:15" x14ac:dyDescent="0.4">
      <c r="B13511" s="63"/>
      <c r="C13511" s="37"/>
      <c r="D13511" s="37"/>
      <c r="E13511" s="37"/>
      <c r="F13511" s="37"/>
      <c r="G13511" s="38"/>
      <c r="H13511" s="37"/>
      <c r="I13511" s="41"/>
      <c r="J13511" s="41"/>
      <c r="K13511" s="37"/>
      <c r="L13511" s="37"/>
      <c r="M13511" s="37"/>
      <c r="N13511" s="37"/>
      <c r="O13511" s="38"/>
    </row>
    <row r="13512" spans="2:15" x14ac:dyDescent="0.4">
      <c r="B13512" s="63"/>
      <c r="C13512" s="37"/>
      <c r="D13512" s="37"/>
      <c r="E13512" s="37"/>
      <c r="F13512" s="37"/>
      <c r="G13512" s="38"/>
      <c r="H13512" s="37"/>
      <c r="I13512" s="41"/>
      <c r="J13512" s="41"/>
      <c r="K13512" s="37"/>
      <c r="L13512" s="37"/>
      <c r="M13512" s="37"/>
      <c r="N13512" s="37"/>
      <c r="O13512" s="38"/>
    </row>
    <row r="13513" spans="2:15" x14ac:dyDescent="0.4">
      <c r="B13513" s="63"/>
      <c r="C13513" s="37"/>
      <c r="D13513" s="37"/>
      <c r="E13513" s="37"/>
      <c r="F13513" s="37"/>
      <c r="G13513" s="38"/>
      <c r="H13513" s="37"/>
      <c r="I13513" s="41"/>
      <c r="J13513" s="41"/>
      <c r="K13513" s="37"/>
      <c r="L13513" s="37"/>
      <c r="M13513" s="37"/>
      <c r="N13513" s="37"/>
      <c r="O13513" s="38"/>
    </row>
    <row r="13514" spans="2:15" x14ac:dyDescent="0.4">
      <c r="B13514" s="63"/>
      <c r="C13514" s="37"/>
      <c r="D13514" s="37"/>
      <c r="E13514" s="37"/>
      <c r="F13514" s="37"/>
      <c r="G13514" s="38"/>
      <c r="H13514" s="37"/>
      <c r="I13514" s="41"/>
      <c r="J13514" s="41"/>
      <c r="K13514" s="37"/>
      <c r="L13514" s="37"/>
      <c r="M13514" s="37"/>
      <c r="N13514" s="37"/>
      <c r="O13514" s="38"/>
    </row>
    <row r="13515" spans="2:15" x14ac:dyDescent="0.4">
      <c r="B13515" s="63"/>
      <c r="C13515" s="37"/>
      <c r="D13515" s="37"/>
      <c r="E13515" s="37"/>
      <c r="F13515" s="37"/>
      <c r="G13515" s="38"/>
      <c r="H13515" s="37"/>
      <c r="I13515" s="41"/>
      <c r="J13515" s="41"/>
      <c r="K13515" s="37"/>
      <c r="L13515" s="37"/>
      <c r="M13515" s="37"/>
      <c r="N13515" s="37"/>
      <c r="O13515" s="38"/>
    </row>
    <row r="13516" spans="2:15" x14ac:dyDescent="0.4">
      <c r="B13516" s="63"/>
      <c r="C13516" s="37"/>
      <c r="D13516" s="37"/>
      <c r="E13516" s="37"/>
      <c r="F13516" s="37"/>
      <c r="G13516" s="38"/>
      <c r="H13516" s="37"/>
      <c r="I13516" s="41"/>
      <c r="J13516" s="41"/>
      <c r="K13516" s="37"/>
      <c r="L13516" s="37"/>
      <c r="M13516" s="37"/>
      <c r="N13516" s="37"/>
      <c r="O13516" s="38"/>
    </row>
    <row r="13517" spans="2:15" x14ac:dyDescent="0.4">
      <c r="B13517" s="63"/>
      <c r="C13517" s="37"/>
      <c r="D13517" s="37"/>
      <c r="E13517" s="37"/>
      <c r="F13517" s="37"/>
      <c r="G13517" s="38"/>
      <c r="H13517" s="37"/>
      <c r="I13517" s="41"/>
      <c r="J13517" s="41"/>
      <c r="K13517" s="37"/>
      <c r="L13517" s="37"/>
      <c r="M13517" s="37"/>
      <c r="N13517" s="37"/>
      <c r="O13517" s="38"/>
    </row>
    <row r="13518" spans="2:15" x14ac:dyDescent="0.4">
      <c r="B13518" s="63"/>
      <c r="C13518" s="37"/>
      <c r="D13518" s="37"/>
      <c r="E13518" s="37"/>
      <c r="F13518" s="37"/>
      <c r="G13518" s="38"/>
      <c r="H13518" s="37"/>
      <c r="I13518" s="41"/>
      <c r="J13518" s="41"/>
      <c r="K13518" s="37"/>
      <c r="L13518" s="37"/>
      <c r="M13518" s="37"/>
      <c r="N13518" s="37"/>
      <c r="O13518" s="38"/>
    </row>
    <row r="13519" spans="2:15" x14ac:dyDescent="0.4">
      <c r="B13519" s="63"/>
      <c r="C13519" s="37"/>
      <c r="D13519" s="37"/>
      <c r="E13519" s="37"/>
      <c r="F13519" s="37"/>
      <c r="G13519" s="38"/>
      <c r="H13519" s="37"/>
      <c r="I13519" s="41"/>
      <c r="J13519" s="41"/>
      <c r="K13519" s="37"/>
      <c r="L13519" s="37"/>
      <c r="M13519" s="37"/>
      <c r="N13519" s="37"/>
      <c r="O13519" s="38"/>
    </row>
    <row r="13520" spans="2:15" x14ac:dyDescent="0.4">
      <c r="B13520" s="63"/>
      <c r="C13520" s="37"/>
      <c r="D13520" s="37"/>
      <c r="E13520" s="37"/>
      <c r="F13520" s="37"/>
      <c r="G13520" s="38"/>
      <c r="H13520" s="37"/>
      <c r="I13520" s="41"/>
      <c r="J13520" s="41"/>
      <c r="K13520" s="37"/>
      <c r="L13520" s="37"/>
      <c r="M13520" s="37"/>
      <c r="N13520" s="37"/>
      <c r="O13520" s="38"/>
    </row>
    <row r="13521" spans="2:15" x14ac:dyDescent="0.4">
      <c r="B13521" s="63"/>
      <c r="C13521" s="37"/>
      <c r="D13521" s="37"/>
      <c r="E13521" s="37"/>
      <c r="F13521" s="37"/>
      <c r="G13521" s="38"/>
      <c r="H13521" s="37"/>
      <c r="I13521" s="41"/>
      <c r="J13521" s="41"/>
      <c r="K13521" s="37"/>
      <c r="L13521" s="37"/>
      <c r="M13521" s="37"/>
      <c r="N13521" s="37"/>
      <c r="O13521" s="38"/>
    </row>
    <row r="13522" spans="2:15" x14ac:dyDescent="0.4">
      <c r="B13522" s="63"/>
      <c r="C13522" s="37"/>
      <c r="D13522" s="37"/>
      <c r="E13522" s="37"/>
      <c r="F13522" s="37"/>
      <c r="G13522" s="38"/>
      <c r="H13522" s="37"/>
      <c r="I13522" s="41"/>
      <c r="J13522" s="41"/>
      <c r="K13522" s="37"/>
      <c r="L13522" s="37"/>
      <c r="M13522" s="37"/>
      <c r="N13522" s="37"/>
      <c r="O13522" s="38"/>
    </row>
    <row r="13523" spans="2:15" x14ac:dyDescent="0.4">
      <c r="B13523" s="63"/>
      <c r="C13523" s="37"/>
      <c r="D13523" s="37"/>
      <c r="E13523" s="37"/>
      <c r="F13523" s="37"/>
      <c r="G13523" s="38"/>
      <c r="H13523" s="37"/>
      <c r="I13523" s="41"/>
      <c r="J13523" s="41"/>
      <c r="K13523" s="37"/>
      <c r="L13523" s="37"/>
      <c r="M13523" s="37"/>
      <c r="N13523" s="37"/>
      <c r="O13523" s="38"/>
    </row>
    <row r="13524" spans="2:15" x14ac:dyDescent="0.4">
      <c r="B13524" s="63"/>
      <c r="C13524" s="37"/>
      <c r="D13524" s="37"/>
      <c r="E13524" s="37"/>
      <c r="F13524" s="37"/>
      <c r="G13524" s="38"/>
      <c r="H13524" s="37"/>
      <c r="I13524" s="41"/>
      <c r="J13524" s="41"/>
      <c r="K13524" s="37"/>
      <c r="L13524" s="37"/>
      <c r="M13524" s="37"/>
      <c r="N13524" s="37"/>
      <c r="O13524" s="38"/>
    </row>
    <row r="13525" spans="2:15" x14ac:dyDescent="0.4">
      <c r="B13525" s="63"/>
      <c r="C13525" s="37"/>
      <c r="D13525" s="37"/>
      <c r="E13525" s="37"/>
      <c r="F13525" s="37"/>
      <c r="G13525" s="38"/>
      <c r="H13525" s="37"/>
      <c r="I13525" s="41"/>
      <c r="J13525" s="41"/>
      <c r="K13525" s="37"/>
      <c r="L13525" s="37"/>
      <c r="M13525" s="37"/>
      <c r="N13525" s="37"/>
      <c r="O13525" s="38"/>
    </row>
    <row r="13526" spans="2:15" x14ac:dyDescent="0.4">
      <c r="B13526" s="63"/>
      <c r="C13526" s="37"/>
      <c r="D13526" s="37"/>
      <c r="E13526" s="37"/>
      <c r="F13526" s="37"/>
      <c r="G13526" s="38"/>
      <c r="H13526" s="37"/>
      <c r="I13526" s="41"/>
      <c r="J13526" s="41"/>
      <c r="K13526" s="37"/>
      <c r="L13526" s="37"/>
      <c r="M13526" s="37"/>
      <c r="N13526" s="37"/>
      <c r="O13526" s="38"/>
    </row>
    <row r="13527" spans="2:15" x14ac:dyDescent="0.4">
      <c r="B13527" s="63"/>
      <c r="C13527" s="37"/>
      <c r="D13527" s="37"/>
      <c r="E13527" s="37"/>
      <c r="F13527" s="37"/>
      <c r="G13527" s="38"/>
      <c r="H13527" s="37"/>
      <c r="I13527" s="41"/>
      <c r="J13527" s="41"/>
      <c r="K13527" s="37"/>
      <c r="L13527" s="37"/>
      <c r="M13527" s="37"/>
      <c r="N13527" s="37"/>
      <c r="O13527" s="38"/>
    </row>
    <row r="13528" spans="2:15" x14ac:dyDescent="0.4">
      <c r="B13528" s="63"/>
      <c r="C13528" s="37"/>
      <c r="D13528" s="37"/>
      <c r="E13528" s="37"/>
      <c r="F13528" s="37"/>
      <c r="G13528" s="38"/>
      <c r="H13528" s="37"/>
      <c r="I13528" s="41"/>
      <c r="J13528" s="41"/>
      <c r="K13528" s="37"/>
      <c r="L13528" s="37"/>
      <c r="M13528" s="37"/>
      <c r="N13528" s="37"/>
      <c r="O13528" s="38"/>
    </row>
    <row r="13529" spans="2:15" x14ac:dyDescent="0.4">
      <c r="B13529" s="63"/>
      <c r="C13529" s="37"/>
      <c r="D13529" s="37"/>
      <c r="E13529" s="37"/>
      <c r="F13529" s="37"/>
      <c r="G13529" s="38"/>
      <c r="H13529" s="37"/>
      <c r="I13529" s="41"/>
      <c r="J13529" s="41"/>
      <c r="K13529" s="37"/>
      <c r="L13529" s="37"/>
      <c r="M13529" s="37"/>
      <c r="N13529" s="37"/>
      <c r="O13529" s="38"/>
    </row>
    <row r="13530" spans="2:15" x14ac:dyDescent="0.4">
      <c r="B13530" s="63"/>
      <c r="C13530" s="37"/>
      <c r="D13530" s="37"/>
      <c r="E13530" s="37"/>
      <c r="F13530" s="37"/>
      <c r="G13530" s="38"/>
      <c r="H13530" s="37"/>
      <c r="I13530" s="41"/>
      <c r="J13530" s="41"/>
      <c r="K13530" s="37"/>
      <c r="L13530" s="37"/>
      <c r="M13530" s="37"/>
      <c r="N13530" s="37"/>
      <c r="O13530" s="38"/>
    </row>
    <row r="13531" spans="2:15" x14ac:dyDescent="0.4">
      <c r="B13531" s="63"/>
      <c r="C13531" s="37"/>
      <c r="D13531" s="37"/>
      <c r="E13531" s="37"/>
      <c r="F13531" s="37"/>
      <c r="G13531" s="38"/>
      <c r="H13531" s="37"/>
      <c r="I13531" s="41"/>
      <c r="J13531" s="41"/>
      <c r="K13531" s="37"/>
      <c r="L13531" s="37"/>
      <c r="M13531" s="37"/>
      <c r="N13531" s="37"/>
      <c r="O13531" s="38"/>
    </row>
    <row r="13532" spans="2:15" x14ac:dyDescent="0.4">
      <c r="B13532" s="63"/>
      <c r="C13532" s="37"/>
      <c r="D13532" s="37"/>
      <c r="E13532" s="37"/>
      <c r="F13532" s="37"/>
      <c r="G13532" s="38"/>
      <c r="H13532" s="37"/>
      <c r="I13532" s="41"/>
      <c r="J13532" s="41"/>
      <c r="K13532" s="37"/>
      <c r="L13532" s="37"/>
      <c r="M13532" s="37"/>
      <c r="N13532" s="37"/>
      <c r="O13532" s="38"/>
    </row>
    <row r="13533" spans="2:15" x14ac:dyDescent="0.4">
      <c r="B13533" s="63"/>
      <c r="C13533" s="37"/>
      <c r="D13533" s="37"/>
      <c r="E13533" s="37"/>
      <c r="F13533" s="37"/>
      <c r="G13533" s="38"/>
      <c r="H13533" s="37"/>
      <c r="I13533" s="41"/>
      <c r="J13533" s="41"/>
      <c r="K13533" s="37"/>
      <c r="L13533" s="37"/>
      <c r="M13533" s="37"/>
      <c r="N13533" s="37"/>
      <c r="O13533" s="38"/>
    </row>
    <row r="13534" spans="2:15" x14ac:dyDescent="0.4">
      <c r="B13534" s="63"/>
      <c r="C13534" s="37"/>
      <c r="D13534" s="37"/>
      <c r="E13534" s="37"/>
      <c r="F13534" s="37"/>
      <c r="G13534" s="38"/>
      <c r="H13534" s="37"/>
      <c r="I13534" s="41"/>
      <c r="J13534" s="41"/>
      <c r="K13534" s="37"/>
      <c r="L13534" s="37"/>
      <c r="M13534" s="37"/>
      <c r="N13534" s="37"/>
      <c r="O13534" s="38"/>
    </row>
    <row r="13535" spans="2:15" x14ac:dyDescent="0.4">
      <c r="B13535" s="63"/>
      <c r="C13535" s="37"/>
      <c r="D13535" s="37"/>
      <c r="E13535" s="37"/>
      <c r="F13535" s="37"/>
      <c r="G13535" s="38"/>
      <c r="H13535" s="37"/>
      <c r="I13535" s="41"/>
      <c r="J13535" s="41"/>
      <c r="K13535" s="37"/>
      <c r="L13535" s="37"/>
      <c r="M13535" s="37"/>
      <c r="N13535" s="37"/>
      <c r="O13535" s="38"/>
    </row>
    <row r="13536" spans="2:15" x14ac:dyDescent="0.4">
      <c r="B13536" s="63"/>
      <c r="C13536" s="37"/>
      <c r="D13536" s="37"/>
      <c r="E13536" s="37"/>
      <c r="F13536" s="37"/>
      <c r="G13536" s="38"/>
      <c r="H13536" s="37"/>
      <c r="I13536" s="41"/>
      <c r="J13536" s="41"/>
      <c r="K13536" s="37"/>
      <c r="L13536" s="37"/>
      <c r="M13536" s="37"/>
      <c r="N13536" s="37"/>
      <c r="O13536" s="38"/>
    </row>
    <row r="13537" spans="2:15" x14ac:dyDescent="0.4">
      <c r="B13537" s="63"/>
      <c r="C13537" s="37"/>
      <c r="D13537" s="37"/>
      <c r="E13537" s="37"/>
      <c r="F13537" s="37"/>
      <c r="G13537" s="38"/>
      <c r="H13537" s="37"/>
      <c r="I13537" s="41"/>
      <c r="J13537" s="41"/>
      <c r="K13537" s="37"/>
      <c r="L13537" s="37"/>
      <c r="M13537" s="37"/>
      <c r="N13537" s="37"/>
      <c r="O13537" s="38"/>
    </row>
    <row r="13538" spans="2:15" x14ac:dyDescent="0.4">
      <c r="B13538" s="63"/>
      <c r="C13538" s="37"/>
      <c r="D13538" s="37"/>
      <c r="E13538" s="37"/>
      <c r="F13538" s="37"/>
      <c r="G13538" s="38"/>
      <c r="H13538" s="37"/>
      <c r="I13538" s="41"/>
      <c r="J13538" s="41"/>
      <c r="K13538" s="37"/>
      <c r="L13538" s="37"/>
      <c r="M13538" s="37"/>
      <c r="N13538" s="37"/>
      <c r="O13538" s="38"/>
    </row>
    <row r="13539" spans="2:15" x14ac:dyDescent="0.4">
      <c r="B13539" s="63"/>
      <c r="C13539" s="37"/>
      <c r="D13539" s="37"/>
      <c r="E13539" s="37"/>
      <c r="F13539" s="37"/>
      <c r="G13539" s="38"/>
      <c r="H13539" s="37"/>
      <c r="I13539" s="41"/>
      <c r="J13539" s="41"/>
      <c r="K13539" s="37"/>
      <c r="L13539" s="37"/>
      <c r="M13539" s="37"/>
      <c r="N13539" s="37"/>
      <c r="O13539" s="38"/>
    </row>
    <row r="13540" spans="2:15" x14ac:dyDescent="0.4">
      <c r="B13540" s="63"/>
      <c r="C13540" s="37"/>
      <c r="D13540" s="37"/>
      <c r="E13540" s="37"/>
      <c r="F13540" s="37"/>
      <c r="G13540" s="38"/>
      <c r="H13540" s="37"/>
      <c r="I13540" s="41"/>
      <c r="J13540" s="41"/>
      <c r="K13540" s="37"/>
      <c r="L13540" s="37"/>
      <c r="M13540" s="37"/>
      <c r="N13540" s="37"/>
      <c r="O13540" s="38"/>
    </row>
    <row r="13541" spans="2:15" x14ac:dyDescent="0.4">
      <c r="B13541" s="63"/>
      <c r="C13541" s="37"/>
      <c r="D13541" s="37"/>
      <c r="E13541" s="37"/>
      <c r="F13541" s="37"/>
      <c r="G13541" s="38"/>
      <c r="H13541" s="37"/>
      <c r="I13541" s="41"/>
      <c r="J13541" s="41"/>
      <c r="K13541" s="37"/>
      <c r="L13541" s="37"/>
      <c r="M13541" s="37"/>
      <c r="N13541" s="37"/>
      <c r="O13541" s="38"/>
    </row>
    <row r="13542" spans="2:15" x14ac:dyDescent="0.4">
      <c r="B13542" s="63"/>
      <c r="C13542" s="37"/>
      <c r="D13542" s="37"/>
      <c r="E13542" s="37"/>
      <c r="F13542" s="37"/>
      <c r="G13542" s="38"/>
      <c r="H13542" s="37"/>
      <c r="I13542" s="41"/>
      <c r="J13542" s="41"/>
      <c r="K13542" s="37"/>
      <c r="L13542" s="37"/>
      <c r="M13542" s="37"/>
      <c r="N13542" s="37"/>
      <c r="O13542" s="38"/>
    </row>
    <row r="13543" spans="2:15" x14ac:dyDescent="0.4">
      <c r="B13543" s="63"/>
      <c r="C13543" s="37"/>
      <c r="D13543" s="37"/>
      <c r="E13543" s="37"/>
      <c r="F13543" s="37"/>
      <c r="G13543" s="38"/>
      <c r="H13543" s="37"/>
      <c r="I13543" s="41"/>
      <c r="J13543" s="41"/>
      <c r="K13543" s="37"/>
      <c r="L13543" s="37"/>
      <c r="M13543" s="37"/>
      <c r="N13543" s="37"/>
      <c r="O13543" s="38"/>
    </row>
    <row r="13544" spans="2:15" x14ac:dyDescent="0.4">
      <c r="B13544" s="63"/>
      <c r="C13544" s="37"/>
      <c r="D13544" s="37"/>
      <c r="E13544" s="37"/>
      <c r="F13544" s="37"/>
      <c r="G13544" s="38"/>
      <c r="H13544" s="37"/>
      <c r="I13544" s="41"/>
      <c r="J13544" s="41"/>
      <c r="K13544" s="37"/>
      <c r="L13544" s="37"/>
      <c r="M13544" s="37"/>
      <c r="N13544" s="37"/>
      <c r="O13544" s="38"/>
    </row>
    <row r="13545" spans="2:15" x14ac:dyDescent="0.4">
      <c r="B13545" s="63"/>
      <c r="C13545" s="37"/>
      <c r="D13545" s="37"/>
      <c r="E13545" s="37"/>
      <c r="F13545" s="37"/>
      <c r="G13545" s="38"/>
      <c r="H13545" s="37"/>
      <c r="I13545" s="41"/>
      <c r="J13545" s="41"/>
      <c r="K13545" s="37"/>
      <c r="L13545" s="37"/>
      <c r="M13545" s="37"/>
      <c r="N13545" s="37"/>
      <c r="O13545" s="38"/>
    </row>
    <row r="13546" spans="2:15" x14ac:dyDescent="0.4">
      <c r="B13546" s="63"/>
      <c r="C13546" s="37"/>
      <c r="D13546" s="37"/>
      <c r="E13546" s="37"/>
      <c r="F13546" s="37"/>
      <c r="G13546" s="38"/>
      <c r="H13546" s="37"/>
      <c r="I13546" s="41"/>
      <c r="J13546" s="41"/>
      <c r="K13546" s="37"/>
      <c r="L13546" s="37"/>
      <c r="M13546" s="37"/>
      <c r="N13546" s="37"/>
      <c r="O13546" s="38"/>
    </row>
    <row r="13547" spans="2:15" x14ac:dyDescent="0.4">
      <c r="B13547" s="63"/>
      <c r="C13547" s="37"/>
      <c r="D13547" s="37"/>
      <c r="E13547" s="37"/>
      <c r="F13547" s="37"/>
      <c r="G13547" s="38"/>
      <c r="H13547" s="37"/>
      <c r="I13547" s="41"/>
      <c r="J13547" s="41"/>
      <c r="K13547" s="37"/>
      <c r="L13547" s="37"/>
      <c r="M13547" s="37"/>
      <c r="N13547" s="37"/>
      <c r="O13547" s="38"/>
    </row>
    <row r="13548" spans="2:15" x14ac:dyDescent="0.4">
      <c r="B13548" s="63"/>
      <c r="C13548" s="37"/>
      <c r="D13548" s="37"/>
      <c r="E13548" s="37"/>
      <c r="F13548" s="37"/>
      <c r="G13548" s="38"/>
      <c r="H13548" s="37"/>
      <c r="I13548" s="41"/>
      <c r="J13548" s="41"/>
      <c r="K13548" s="37"/>
      <c r="L13548" s="37"/>
      <c r="M13548" s="37"/>
      <c r="N13548" s="37"/>
      <c r="O13548" s="38"/>
    </row>
    <row r="13549" spans="2:15" x14ac:dyDescent="0.4">
      <c r="B13549" s="63"/>
      <c r="C13549" s="37"/>
      <c r="D13549" s="37"/>
      <c r="E13549" s="37"/>
      <c r="F13549" s="37"/>
      <c r="G13549" s="38"/>
      <c r="H13549" s="37"/>
      <c r="I13549" s="41"/>
      <c r="J13549" s="41"/>
      <c r="K13549" s="37"/>
      <c r="L13549" s="37"/>
      <c r="M13549" s="37"/>
      <c r="N13549" s="37"/>
      <c r="O13549" s="38"/>
    </row>
    <row r="13550" spans="2:15" x14ac:dyDescent="0.4">
      <c r="B13550" s="63"/>
      <c r="C13550" s="37"/>
      <c r="D13550" s="37"/>
      <c r="E13550" s="37"/>
      <c r="F13550" s="37"/>
      <c r="G13550" s="38"/>
      <c r="H13550" s="37"/>
      <c r="I13550" s="41"/>
      <c r="J13550" s="41"/>
      <c r="K13550" s="37"/>
      <c r="L13550" s="37"/>
      <c r="M13550" s="37"/>
      <c r="N13550" s="37"/>
      <c r="O13550" s="38"/>
    </row>
    <row r="13551" spans="2:15" x14ac:dyDescent="0.4">
      <c r="B13551" s="63"/>
      <c r="C13551" s="37"/>
      <c r="D13551" s="37"/>
      <c r="E13551" s="37"/>
      <c r="F13551" s="37"/>
      <c r="G13551" s="38"/>
      <c r="H13551" s="37"/>
      <c r="I13551" s="41"/>
      <c r="J13551" s="41"/>
      <c r="K13551" s="37"/>
      <c r="L13551" s="37"/>
      <c r="M13551" s="37"/>
      <c r="N13551" s="37"/>
      <c r="O13551" s="38"/>
    </row>
    <row r="13552" spans="2:15" x14ac:dyDescent="0.4">
      <c r="B13552" s="63"/>
      <c r="C13552" s="37"/>
      <c r="D13552" s="37"/>
      <c r="E13552" s="37"/>
      <c r="F13552" s="37"/>
      <c r="G13552" s="38"/>
      <c r="H13552" s="37"/>
      <c r="I13552" s="41"/>
      <c r="J13552" s="41"/>
      <c r="K13552" s="37"/>
      <c r="L13552" s="37"/>
      <c r="M13552" s="37"/>
      <c r="N13552" s="37"/>
      <c r="O13552" s="38"/>
    </row>
    <row r="13553" spans="2:15" x14ac:dyDescent="0.4">
      <c r="B13553" s="63"/>
      <c r="C13553" s="37"/>
      <c r="D13553" s="37"/>
      <c r="E13553" s="37"/>
      <c r="F13553" s="37"/>
      <c r="G13553" s="38"/>
      <c r="H13553" s="37"/>
      <c r="I13553" s="41"/>
      <c r="J13553" s="41"/>
      <c r="K13553" s="37"/>
      <c r="L13553" s="37"/>
      <c r="M13553" s="37"/>
      <c r="N13553" s="37"/>
      <c r="O13553" s="38"/>
    </row>
    <row r="13554" spans="2:15" x14ac:dyDescent="0.4">
      <c r="B13554" s="63"/>
      <c r="C13554" s="37"/>
      <c r="D13554" s="37"/>
      <c r="E13554" s="37"/>
      <c r="F13554" s="37"/>
      <c r="G13554" s="38"/>
      <c r="H13554" s="37"/>
      <c r="I13554" s="41"/>
      <c r="J13554" s="41"/>
      <c r="K13554" s="37"/>
      <c r="L13554" s="37"/>
      <c r="M13554" s="37"/>
      <c r="N13554" s="37"/>
      <c r="O13554" s="38"/>
    </row>
    <row r="13555" spans="2:15" x14ac:dyDescent="0.4">
      <c r="B13555" s="63"/>
      <c r="C13555" s="37"/>
      <c r="D13555" s="37"/>
      <c r="E13555" s="37"/>
      <c r="F13555" s="37"/>
      <c r="G13555" s="38"/>
      <c r="H13555" s="37"/>
      <c r="I13555" s="41"/>
      <c r="J13555" s="41"/>
      <c r="K13555" s="37"/>
      <c r="L13555" s="37"/>
      <c r="M13555" s="37"/>
      <c r="N13555" s="37"/>
      <c r="O13555" s="38"/>
    </row>
    <row r="13556" spans="2:15" x14ac:dyDescent="0.4">
      <c r="B13556" s="63"/>
      <c r="C13556" s="37"/>
      <c r="D13556" s="37"/>
      <c r="E13556" s="37"/>
      <c r="F13556" s="37"/>
      <c r="G13556" s="38"/>
      <c r="H13556" s="37"/>
      <c r="I13556" s="41"/>
      <c r="J13556" s="41"/>
      <c r="K13556" s="37"/>
      <c r="L13556" s="37"/>
      <c r="M13556" s="37"/>
      <c r="N13556" s="37"/>
      <c r="O13556" s="38"/>
    </row>
    <row r="13557" spans="2:15" x14ac:dyDescent="0.4">
      <c r="B13557" s="63"/>
      <c r="C13557" s="37"/>
      <c r="D13557" s="37"/>
      <c r="E13557" s="37"/>
      <c r="F13557" s="37"/>
      <c r="G13557" s="38"/>
      <c r="H13557" s="37"/>
      <c r="I13557" s="41"/>
      <c r="J13557" s="41"/>
      <c r="K13557" s="37"/>
      <c r="L13557" s="37"/>
      <c r="M13557" s="37"/>
      <c r="N13557" s="37"/>
      <c r="O13557" s="38"/>
    </row>
    <row r="13558" spans="2:15" x14ac:dyDescent="0.4">
      <c r="B13558" s="63"/>
      <c r="C13558" s="37"/>
      <c r="D13558" s="37"/>
      <c r="E13558" s="37"/>
      <c r="F13558" s="37"/>
      <c r="G13558" s="38"/>
      <c r="H13558" s="37"/>
      <c r="I13558" s="41"/>
      <c r="J13558" s="41"/>
      <c r="K13558" s="37"/>
      <c r="L13558" s="37"/>
      <c r="M13558" s="37"/>
      <c r="N13558" s="37"/>
      <c r="O13558" s="38"/>
    </row>
    <row r="13559" spans="2:15" x14ac:dyDescent="0.4">
      <c r="B13559" s="63"/>
      <c r="C13559" s="37"/>
      <c r="D13559" s="37"/>
      <c r="E13559" s="37"/>
      <c r="F13559" s="37"/>
      <c r="G13559" s="38"/>
      <c r="H13559" s="37"/>
      <c r="I13559" s="41"/>
      <c r="J13559" s="41"/>
      <c r="K13559" s="37"/>
      <c r="L13559" s="37"/>
      <c r="M13559" s="37"/>
      <c r="N13559" s="37"/>
      <c r="O13559" s="38"/>
    </row>
    <row r="13560" spans="2:15" x14ac:dyDescent="0.4">
      <c r="B13560" s="63"/>
      <c r="C13560" s="37"/>
      <c r="D13560" s="37"/>
      <c r="E13560" s="37"/>
      <c r="F13560" s="37"/>
      <c r="G13560" s="38"/>
      <c r="H13560" s="37"/>
      <c r="I13560" s="41"/>
      <c r="J13560" s="41"/>
      <c r="K13560" s="37"/>
      <c r="L13560" s="37"/>
      <c r="M13560" s="37"/>
      <c r="N13560" s="37"/>
      <c r="O13560" s="38"/>
    </row>
    <row r="13561" spans="2:15" x14ac:dyDescent="0.4">
      <c r="B13561" s="63"/>
      <c r="C13561" s="37"/>
      <c r="D13561" s="37"/>
      <c r="E13561" s="37"/>
      <c r="F13561" s="37"/>
      <c r="G13561" s="38"/>
      <c r="H13561" s="37"/>
      <c r="I13561" s="41"/>
      <c r="J13561" s="41"/>
      <c r="K13561" s="37"/>
      <c r="L13561" s="37"/>
      <c r="M13561" s="37"/>
      <c r="N13561" s="37"/>
      <c r="O13561" s="38"/>
    </row>
    <row r="13562" spans="2:15" x14ac:dyDescent="0.4">
      <c r="B13562" s="63"/>
      <c r="C13562" s="37"/>
      <c r="D13562" s="37"/>
      <c r="E13562" s="37"/>
      <c r="F13562" s="37"/>
      <c r="G13562" s="38"/>
      <c r="H13562" s="37"/>
      <c r="I13562" s="41"/>
      <c r="J13562" s="41"/>
      <c r="K13562" s="37"/>
      <c r="L13562" s="37"/>
      <c r="M13562" s="37"/>
      <c r="N13562" s="37"/>
      <c r="O13562" s="38"/>
    </row>
    <row r="13563" spans="2:15" x14ac:dyDescent="0.4">
      <c r="B13563" s="63"/>
      <c r="C13563" s="37"/>
      <c r="D13563" s="37"/>
      <c r="E13563" s="37"/>
      <c r="F13563" s="37"/>
      <c r="G13563" s="38"/>
      <c r="H13563" s="37"/>
      <c r="I13563" s="41"/>
      <c r="J13563" s="41"/>
      <c r="K13563" s="37"/>
      <c r="L13563" s="37"/>
      <c r="M13563" s="37"/>
      <c r="N13563" s="37"/>
      <c r="O13563" s="38"/>
    </row>
    <row r="13564" spans="2:15" x14ac:dyDescent="0.4">
      <c r="B13564" s="63"/>
      <c r="C13564" s="37"/>
      <c r="D13564" s="37"/>
      <c r="E13564" s="37"/>
      <c r="F13564" s="37"/>
      <c r="G13564" s="38"/>
      <c r="H13564" s="37"/>
      <c r="I13564" s="41"/>
      <c r="J13564" s="41"/>
      <c r="K13564" s="37"/>
      <c r="L13564" s="37"/>
      <c r="M13564" s="37"/>
      <c r="N13564" s="37"/>
      <c r="O13564" s="38"/>
    </row>
    <row r="13565" spans="2:15" x14ac:dyDescent="0.4">
      <c r="B13565" s="63"/>
      <c r="C13565" s="37"/>
      <c r="D13565" s="37"/>
      <c r="E13565" s="37"/>
      <c r="F13565" s="37"/>
      <c r="G13565" s="38"/>
      <c r="H13565" s="37"/>
      <c r="I13565" s="41"/>
      <c r="J13565" s="41"/>
      <c r="K13565" s="37"/>
      <c r="L13565" s="37"/>
      <c r="M13565" s="37"/>
      <c r="N13565" s="37"/>
      <c r="O13565" s="38"/>
    </row>
    <row r="13566" spans="2:15" x14ac:dyDescent="0.4">
      <c r="B13566" s="63"/>
      <c r="C13566" s="37"/>
      <c r="D13566" s="37"/>
      <c r="E13566" s="37"/>
      <c r="F13566" s="37"/>
      <c r="G13566" s="38"/>
      <c r="H13566" s="37"/>
      <c r="I13566" s="41"/>
      <c r="J13566" s="41"/>
      <c r="K13566" s="37"/>
      <c r="L13566" s="37"/>
      <c r="M13566" s="37"/>
      <c r="N13566" s="37"/>
      <c r="O13566" s="38"/>
    </row>
    <row r="13567" spans="2:15" x14ac:dyDescent="0.4">
      <c r="B13567" s="63"/>
      <c r="C13567" s="37"/>
      <c r="D13567" s="37"/>
      <c r="E13567" s="37"/>
      <c r="F13567" s="37"/>
      <c r="G13567" s="38"/>
      <c r="H13567" s="37"/>
      <c r="I13567" s="41"/>
      <c r="J13567" s="41"/>
      <c r="K13567" s="37"/>
      <c r="L13567" s="37"/>
      <c r="M13567" s="37"/>
      <c r="N13567" s="37"/>
      <c r="O13567" s="38"/>
    </row>
    <row r="13568" spans="2:15" x14ac:dyDescent="0.4">
      <c r="B13568" s="63"/>
      <c r="C13568" s="37"/>
      <c r="D13568" s="37"/>
      <c r="E13568" s="37"/>
      <c r="F13568" s="37"/>
      <c r="G13568" s="38"/>
      <c r="H13568" s="37"/>
      <c r="I13568" s="41"/>
      <c r="J13568" s="41"/>
      <c r="K13568" s="37"/>
      <c r="L13568" s="37"/>
      <c r="M13568" s="37"/>
      <c r="N13568" s="37"/>
      <c r="O13568" s="38"/>
    </row>
    <row r="13569" spans="2:15" x14ac:dyDescent="0.4">
      <c r="B13569" s="63"/>
      <c r="C13569" s="37"/>
      <c r="D13569" s="37"/>
      <c r="E13569" s="37"/>
      <c r="F13569" s="37"/>
      <c r="G13569" s="38"/>
      <c r="H13569" s="37"/>
      <c r="I13569" s="41"/>
      <c r="J13569" s="41"/>
      <c r="K13569" s="37"/>
      <c r="L13569" s="37"/>
      <c r="M13569" s="37"/>
      <c r="N13569" s="37"/>
      <c r="O13569" s="38"/>
    </row>
    <row r="13570" spans="2:15" x14ac:dyDescent="0.4">
      <c r="B13570" s="63"/>
      <c r="C13570" s="37"/>
      <c r="D13570" s="37"/>
      <c r="E13570" s="37"/>
      <c r="F13570" s="37"/>
      <c r="G13570" s="38"/>
      <c r="H13570" s="37"/>
      <c r="I13570" s="41"/>
      <c r="J13570" s="41"/>
      <c r="K13570" s="37"/>
      <c r="L13570" s="37"/>
      <c r="M13570" s="37"/>
      <c r="N13570" s="37"/>
      <c r="O13570" s="38"/>
    </row>
    <row r="13571" spans="2:15" x14ac:dyDescent="0.4">
      <c r="B13571" s="63"/>
      <c r="C13571" s="37"/>
      <c r="D13571" s="37"/>
      <c r="E13571" s="37"/>
      <c r="F13571" s="37"/>
      <c r="G13571" s="38"/>
      <c r="H13571" s="37"/>
      <c r="I13571" s="41"/>
      <c r="J13571" s="41"/>
      <c r="K13571" s="37"/>
      <c r="L13571" s="37"/>
      <c r="M13571" s="37"/>
      <c r="N13571" s="37"/>
      <c r="O13571" s="38"/>
    </row>
    <row r="13572" spans="2:15" x14ac:dyDescent="0.4">
      <c r="B13572" s="63"/>
      <c r="C13572" s="37"/>
      <c r="D13572" s="37"/>
      <c r="E13572" s="37"/>
      <c r="F13572" s="37"/>
      <c r="G13572" s="38"/>
      <c r="H13572" s="37"/>
      <c r="I13572" s="41"/>
      <c r="J13572" s="41"/>
      <c r="K13572" s="37"/>
      <c r="L13572" s="37"/>
      <c r="M13572" s="37"/>
      <c r="N13572" s="37"/>
      <c r="O13572" s="38"/>
    </row>
    <row r="13573" spans="2:15" x14ac:dyDescent="0.4">
      <c r="B13573" s="63"/>
      <c r="C13573" s="37"/>
      <c r="D13573" s="37"/>
      <c r="E13573" s="37"/>
      <c r="F13573" s="37"/>
      <c r="G13573" s="38"/>
      <c r="H13573" s="37"/>
      <c r="I13573" s="41"/>
      <c r="J13573" s="41"/>
      <c r="K13573" s="37"/>
      <c r="L13573" s="37"/>
      <c r="M13573" s="37"/>
      <c r="N13573" s="37"/>
      <c r="O13573" s="38"/>
    </row>
    <row r="13574" spans="2:15" x14ac:dyDescent="0.4">
      <c r="B13574" s="63"/>
      <c r="C13574" s="37"/>
      <c r="D13574" s="37"/>
      <c r="E13574" s="37"/>
      <c r="F13574" s="37"/>
      <c r="G13574" s="38"/>
      <c r="H13574" s="37"/>
      <c r="I13574" s="41"/>
      <c r="J13574" s="41"/>
      <c r="K13574" s="37"/>
      <c r="L13574" s="37"/>
      <c r="M13574" s="37"/>
      <c r="N13574" s="37"/>
      <c r="O13574" s="38"/>
    </row>
    <row r="13575" spans="2:15" x14ac:dyDescent="0.4">
      <c r="B13575" s="63"/>
      <c r="C13575" s="37"/>
      <c r="D13575" s="37"/>
      <c r="E13575" s="37"/>
      <c r="F13575" s="37"/>
      <c r="G13575" s="38"/>
      <c r="H13575" s="37"/>
      <c r="I13575" s="41"/>
      <c r="J13575" s="41"/>
      <c r="K13575" s="37"/>
      <c r="L13575" s="37"/>
      <c r="M13575" s="37"/>
      <c r="N13575" s="37"/>
      <c r="O13575" s="38"/>
    </row>
    <row r="13576" spans="2:15" x14ac:dyDescent="0.4">
      <c r="B13576" s="63"/>
      <c r="C13576" s="37"/>
      <c r="D13576" s="37"/>
      <c r="E13576" s="37"/>
      <c r="F13576" s="37"/>
      <c r="G13576" s="38"/>
      <c r="H13576" s="37"/>
      <c r="I13576" s="41"/>
      <c r="J13576" s="41"/>
      <c r="K13576" s="37"/>
      <c r="L13576" s="37"/>
      <c r="M13576" s="37"/>
      <c r="N13576" s="37"/>
      <c r="O13576" s="38"/>
    </row>
    <row r="13577" spans="2:15" x14ac:dyDescent="0.4">
      <c r="B13577" s="63"/>
      <c r="C13577" s="37"/>
      <c r="D13577" s="37"/>
      <c r="E13577" s="37"/>
      <c r="F13577" s="37"/>
      <c r="G13577" s="38"/>
      <c r="H13577" s="37"/>
      <c r="I13577" s="41"/>
      <c r="J13577" s="41"/>
      <c r="K13577" s="37"/>
      <c r="L13577" s="37"/>
      <c r="M13577" s="37"/>
      <c r="N13577" s="37"/>
      <c r="O13577" s="38"/>
    </row>
    <row r="13578" spans="2:15" x14ac:dyDescent="0.4">
      <c r="B13578" s="63"/>
      <c r="C13578" s="37"/>
      <c r="D13578" s="37"/>
      <c r="E13578" s="37"/>
      <c r="F13578" s="37"/>
      <c r="G13578" s="38"/>
      <c r="H13578" s="37"/>
      <c r="I13578" s="41"/>
      <c r="J13578" s="41"/>
      <c r="K13578" s="37"/>
      <c r="L13578" s="37"/>
      <c r="M13578" s="37"/>
      <c r="N13578" s="37"/>
      <c r="O13578" s="38"/>
    </row>
    <row r="13579" spans="2:15" x14ac:dyDescent="0.4">
      <c r="B13579" s="63"/>
      <c r="C13579" s="37"/>
      <c r="D13579" s="37"/>
      <c r="E13579" s="37"/>
      <c r="F13579" s="37"/>
      <c r="G13579" s="38"/>
      <c r="H13579" s="37"/>
      <c r="I13579" s="41"/>
      <c r="J13579" s="41"/>
      <c r="K13579" s="37"/>
      <c r="L13579" s="37"/>
      <c r="M13579" s="37"/>
      <c r="N13579" s="37"/>
      <c r="O13579" s="38"/>
    </row>
    <row r="13580" spans="2:15" x14ac:dyDescent="0.4">
      <c r="B13580" s="63"/>
      <c r="C13580" s="37"/>
      <c r="D13580" s="37"/>
      <c r="E13580" s="37"/>
      <c r="F13580" s="37"/>
      <c r="G13580" s="38"/>
      <c r="H13580" s="37"/>
      <c r="I13580" s="41"/>
      <c r="J13580" s="41"/>
      <c r="K13580" s="37"/>
      <c r="L13580" s="37"/>
      <c r="M13580" s="37"/>
      <c r="N13580" s="37"/>
      <c r="O13580" s="38"/>
    </row>
    <row r="13581" spans="2:15" x14ac:dyDescent="0.4">
      <c r="B13581" s="63"/>
      <c r="C13581" s="37"/>
      <c r="D13581" s="37"/>
      <c r="E13581" s="37"/>
      <c r="F13581" s="37"/>
      <c r="G13581" s="38"/>
      <c r="H13581" s="37"/>
      <c r="I13581" s="41"/>
      <c r="J13581" s="41"/>
      <c r="K13581" s="37"/>
      <c r="L13581" s="37"/>
      <c r="M13581" s="37"/>
      <c r="N13581" s="37"/>
      <c r="O13581" s="38"/>
    </row>
    <row r="13582" spans="2:15" x14ac:dyDescent="0.4">
      <c r="B13582" s="63"/>
      <c r="C13582" s="37"/>
      <c r="D13582" s="37"/>
      <c r="E13582" s="37"/>
      <c r="F13582" s="37"/>
      <c r="G13582" s="38"/>
      <c r="H13582" s="37"/>
      <c r="I13582" s="41"/>
      <c r="J13582" s="41"/>
      <c r="K13582" s="37"/>
      <c r="L13582" s="37"/>
      <c r="M13582" s="37"/>
      <c r="N13582" s="37"/>
      <c r="O13582" s="38"/>
    </row>
    <row r="13583" spans="2:15" x14ac:dyDescent="0.4">
      <c r="B13583" s="63"/>
      <c r="C13583" s="37"/>
      <c r="D13583" s="37"/>
      <c r="E13583" s="37"/>
      <c r="F13583" s="37"/>
      <c r="G13583" s="38"/>
      <c r="H13583" s="37"/>
      <c r="I13583" s="41"/>
      <c r="J13583" s="41"/>
      <c r="K13583" s="37"/>
      <c r="L13583" s="37"/>
      <c r="M13583" s="37"/>
      <c r="N13583" s="37"/>
      <c r="O13583" s="38"/>
    </row>
    <row r="13584" spans="2:15" x14ac:dyDescent="0.4">
      <c r="B13584" s="63"/>
      <c r="C13584" s="37"/>
      <c r="D13584" s="37"/>
      <c r="E13584" s="37"/>
      <c r="F13584" s="37"/>
      <c r="G13584" s="38"/>
      <c r="H13584" s="37"/>
      <c r="I13584" s="41"/>
      <c r="J13584" s="41"/>
      <c r="K13584" s="37"/>
      <c r="L13584" s="37"/>
      <c r="M13584" s="37"/>
      <c r="N13584" s="37"/>
      <c r="O13584" s="38"/>
    </row>
    <row r="13585" spans="2:15" x14ac:dyDescent="0.4">
      <c r="B13585" s="63"/>
      <c r="C13585" s="37"/>
      <c r="D13585" s="37"/>
      <c r="E13585" s="37"/>
      <c r="F13585" s="37"/>
      <c r="G13585" s="38"/>
      <c r="H13585" s="37"/>
      <c r="I13585" s="41"/>
      <c r="J13585" s="41"/>
      <c r="K13585" s="37"/>
      <c r="L13585" s="37"/>
      <c r="M13585" s="37"/>
      <c r="N13585" s="37"/>
      <c r="O13585" s="38"/>
    </row>
    <row r="13586" spans="2:15" x14ac:dyDescent="0.4">
      <c r="B13586" s="63"/>
      <c r="C13586" s="37"/>
      <c r="D13586" s="37"/>
      <c r="E13586" s="37"/>
      <c r="F13586" s="37"/>
      <c r="G13586" s="38"/>
      <c r="H13586" s="37"/>
      <c r="I13586" s="41"/>
      <c r="J13586" s="41"/>
      <c r="K13586" s="37"/>
      <c r="L13586" s="37"/>
      <c r="M13586" s="37"/>
      <c r="N13586" s="37"/>
      <c r="O13586" s="38"/>
    </row>
    <row r="13587" spans="2:15" x14ac:dyDescent="0.4">
      <c r="B13587" s="63"/>
      <c r="C13587" s="37"/>
      <c r="D13587" s="37"/>
      <c r="E13587" s="37"/>
      <c r="F13587" s="37"/>
      <c r="G13587" s="38"/>
      <c r="H13587" s="37"/>
      <c r="I13587" s="41"/>
      <c r="J13587" s="41"/>
      <c r="K13587" s="37"/>
      <c r="L13587" s="37"/>
      <c r="M13587" s="37"/>
      <c r="N13587" s="37"/>
      <c r="O13587" s="38"/>
    </row>
    <row r="13588" spans="2:15" x14ac:dyDescent="0.4">
      <c r="B13588" s="63"/>
      <c r="C13588" s="37"/>
      <c r="D13588" s="37"/>
      <c r="E13588" s="37"/>
      <c r="F13588" s="37"/>
      <c r="G13588" s="38"/>
      <c r="H13588" s="37"/>
      <c r="I13588" s="41"/>
      <c r="J13588" s="41"/>
      <c r="K13588" s="37"/>
      <c r="L13588" s="37"/>
      <c r="M13588" s="37"/>
      <c r="N13588" s="37"/>
      <c r="O13588" s="38"/>
    </row>
    <row r="13589" spans="2:15" x14ac:dyDescent="0.4">
      <c r="B13589" s="63"/>
      <c r="C13589" s="37"/>
      <c r="D13589" s="37"/>
      <c r="E13589" s="37"/>
      <c r="F13589" s="37"/>
      <c r="G13589" s="38"/>
      <c r="H13589" s="37"/>
      <c r="I13589" s="41"/>
      <c r="J13589" s="41"/>
      <c r="K13589" s="37"/>
      <c r="L13589" s="37"/>
      <c r="M13589" s="37"/>
      <c r="N13589" s="37"/>
      <c r="O13589" s="38"/>
    </row>
    <row r="13590" spans="2:15" x14ac:dyDescent="0.4">
      <c r="B13590" s="63"/>
      <c r="C13590" s="37"/>
      <c r="D13590" s="37"/>
      <c r="E13590" s="37"/>
      <c r="F13590" s="37"/>
      <c r="G13590" s="38"/>
      <c r="H13590" s="37"/>
      <c r="I13590" s="41"/>
      <c r="J13590" s="41"/>
      <c r="K13590" s="37"/>
      <c r="L13590" s="37"/>
      <c r="M13590" s="37"/>
      <c r="N13590" s="37"/>
      <c r="O13590" s="38"/>
    </row>
    <row r="13591" spans="2:15" x14ac:dyDescent="0.4">
      <c r="B13591" s="63"/>
      <c r="C13591" s="37"/>
      <c r="D13591" s="37"/>
      <c r="E13591" s="37"/>
      <c r="F13591" s="37"/>
      <c r="G13591" s="38"/>
      <c r="H13591" s="37"/>
      <c r="I13591" s="41"/>
      <c r="J13591" s="41"/>
      <c r="K13591" s="37"/>
      <c r="L13591" s="37"/>
      <c r="M13591" s="37"/>
      <c r="N13591" s="37"/>
      <c r="O13591" s="38"/>
    </row>
    <row r="13592" spans="2:15" x14ac:dyDescent="0.4">
      <c r="B13592" s="63"/>
      <c r="C13592" s="37"/>
      <c r="D13592" s="37"/>
      <c r="E13592" s="37"/>
      <c r="F13592" s="37"/>
      <c r="G13592" s="38"/>
      <c r="H13592" s="37"/>
      <c r="I13592" s="41"/>
      <c r="J13592" s="41"/>
      <c r="K13592" s="37"/>
      <c r="L13592" s="37"/>
      <c r="M13592" s="37"/>
      <c r="N13592" s="37"/>
      <c r="O13592" s="38"/>
    </row>
    <row r="13593" spans="2:15" x14ac:dyDescent="0.4">
      <c r="B13593" s="63"/>
      <c r="C13593" s="37"/>
      <c r="D13593" s="37"/>
      <c r="E13593" s="37"/>
      <c r="F13593" s="37"/>
      <c r="G13593" s="38"/>
      <c r="H13593" s="37"/>
      <c r="I13593" s="41"/>
      <c r="J13593" s="41"/>
      <c r="K13593" s="37"/>
      <c r="L13593" s="37"/>
      <c r="M13593" s="37"/>
      <c r="N13593" s="37"/>
      <c r="O13593" s="38"/>
    </row>
    <row r="13594" spans="2:15" x14ac:dyDescent="0.4">
      <c r="B13594" s="63"/>
      <c r="C13594" s="37"/>
      <c r="D13594" s="37"/>
      <c r="E13594" s="37"/>
      <c r="F13594" s="37"/>
      <c r="G13594" s="38"/>
      <c r="H13594" s="37"/>
      <c r="I13594" s="41"/>
      <c r="J13594" s="41"/>
      <c r="K13594" s="37"/>
      <c r="L13594" s="37"/>
      <c r="M13594" s="37"/>
      <c r="N13594" s="37"/>
      <c r="O13594" s="38"/>
    </row>
    <row r="13595" spans="2:15" x14ac:dyDescent="0.4">
      <c r="B13595" s="63"/>
      <c r="C13595" s="37"/>
      <c r="D13595" s="37"/>
      <c r="E13595" s="37"/>
      <c r="F13595" s="37"/>
      <c r="G13595" s="38"/>
      <c r="H13595" s="37"/>
      <c r="I13595" s="41"/>
      <c r="J13595" s="41"/>
      <c r="K13595" s="37"/>
      <c r="L13595" s="37"/>
      <c r="M13595" s="37"/>
      <c r="N13595" s="37"/>
      <c r="O13595" s="38"/>
    </row>
    <row r="13596" spans="2:15" x14ac:dyDescent="0.4">
      <c r="B13596" s="63"/>
      <c r="C13596" s="37"/>
      <c r="D13596" s="37"/>
      <c r="E13596" s="37"/>
      <c r="F13596" s="37"/>
      <c r="G13596" s="38"/>
      <c r="H13596" s="37"/>
      <c r="I13596" s="41"/>
      <c r="J13596" s="41"/>
      <c r="K13596" s="37"/>
      <c r="L13596" s="37"/>
      <c r="M13596" s="37"/>
      <c r="N13596" s="37"/>
      <c r="O13596" s="38"/>
    </row>
    <row r="13597" spans="2:15" x14ac:dyDescent="0.4">
      <c r="B13597" s="63"/>
      <c r="C13597" s="37"/>
      <c r="D13597" s="37"/>
      <c r="E13597" s="37"/>
      <c r="F13597" s="37"/>
      <c r="G13597" s="38"/>
      <c r="H13597" s="37"/>
      <c r="I13597" s="41"/>
      <c r="J13597" s="41"/>
      <c r="K13597" s="37"/>
      <c r="L13597" s="37"/>
      <c r="M13597" s="37"/>
      <c r="N13597" s="37"/>
      <c r="O13597" s="38"/>
    </row>
    <row r="13598" spans="2:15" x14ac:dyDescent="0.4">
      <c r="B13598" s="63"/>
      <c r="C13598" s="37"/>
      <c r="D13598" s="37"/>
      <c r="E13598" s="37"/>
      <c r="F13598" s="37"/>
      <c r="G13598" s="38"/>
      <c r="H13598" s="37"/>
      <c r="I13598" s="41"/>
      <c r="J13598" s="41"/>
      <c r="K13598" s="37"/>
      <c r="L13598" s="37"/>
      <c r="M13598" s="37"/>
      <c r="N13598" s="37"/>
      <c r="O13598" s="38"/>
    </row>
    <row r="13599" spans="2:15" x14ac:dyDescent="0.4">
      <c r="B13599" s="63"/>
      <c r="C13599" s="37"/>
      <c r="D13599" s="37"/>
      <c r="E13599" s="37"/>
      <c r="F13599" s="37"/>
      <c r="G13599" s="38"/>
      <c r="H13599" s="37"/>
      <c r="I13599" s="41"/>
      <c r="J13599" s="41"/>
      <c r="K13599" s="37"/>
      <c r="L13599" s="37"/>
      <c r="M13599" s="37"/>
      <c r="N13599" s="37"/>
      <c r="O13599" s="38"/>
    </row>
    <row r="13600" spans="2:15" x14ac:dyDescent="0.4">
      <c r="B13600" s="63"/>
      <c r="C13600" s="37"/>
      <c r="D13600" s="37"/>
      <c r="E13600" s="37"/>
      <c r="F13600" s="37"/>
      <c r="G13600" s="38"/>
      <c r="H13600" s="37"/>
      <c r="I13600" s="41"/>
      <c r="J13600" s="41"/>
      <c r="K13600" s="37"/>
      <c r="L13600" s="37"/>
      <c r="M13600" s="37"/>
      <c r="N13600" s="37"/>
      <c r="O13600" s="38"/>
    </row>
    <row r="13601" spans="2:15" x14ac:dyDescent="0.4">
      <c r="B13601" s="63"/>
      <c r="C13601" s="37"/>
      <c r="D13601" s="37"/>
      <c r="E13601" s="37"/>
      <c r="F13601" s="37"/>
      <c r="G13601" s="38"/>
      <c r="H13601" s="37"/>
      <c r="I13601" s="41"/>
      <c r="J13601" s="41"/>
      <c r="K13601" s="37"/>
      <c r="L13601" s="37"/>
      <c r="M13601" s="37"/>
      <c r="N13601" s="37"/>
      <c r="O13601" s="38"/>
    </row>
    <row r="13602" spans="2:15" x14ac:dyDescent="0.4">
      <c r="B13602" s="63"/>
      <c r="C13602" s="37"/>
      <c r="D13602" s="37"/>
      <c r="E13602" s="37"/>
      <c r="F13602" s="37"/>
      <c r="G13602" s="38"/>
      <c r="H13602" s="37"/>
      <c r="I13602" s="41"/>
      <c r="J13602" s="41"/>
      <c r="K13602" s="37"/>
      <c r="L13602" s="37"/>
      <c r="M13602" s="37"/>
      <c r="N13602" s="37"/>
      <c r="O13602" s="38"/>
    </row>
    <row r="13603" spans="2:15" x14ac:dyDescent="0.4">
      <c r="B13603" s="63"/>
      <c r="C13603" s="37"/>
      <c r="D13603" s="37"/>
      <c r="E13603" s="37"/>
      <c r="F13603" s="37"/>
      <c r="G13603" s="38"/>
      <c r="H13603" s="37"/>
      <c r="I13603" s="41"/>
      <c r="J13603" s="41"/>
      <c r="K13603" s="37"/>
      <c r="L13603" s="37"/>
      <c r="M13603" s="37"/>
      <c r="N13603" s="37"/>
      <c r="O13603" s="38"/>
    </row>
    <row r="13604" spans="2:15" x14ac:dyDescent="0.4">
      <c r="B13604" s="63"/>
      <c r="C13604" s="37"/>
      <c r="D13604" s="37"/>
      <c r="E13604" s="37"/>
      <c r="F13604" s="37"/>
      <c r="G13604" s="38"/>
      <c r="H13604" s="37"/>
      <c r="I13604" s="41"/>
      <c r="J13604" s="41"/>
      <c r="K13604" s="37"/>
      <c r="L13604" s="37"/>
      <c r="M13604" s="37"/>
      <c r="N13604" s="37"/>
      <c r="O13604" s="38"/>
    </row>
    <row r="13605" spans="2:15" x14ac:dyDescent="0.4">
      <c r="B13605" s="63"/>
      <c r="C13605" s="37"/>
      <c r="D13605" s="37"/>
      <c r="E13605" s="37"/>
      <c r="F13605" s="37"/>
      <c r="G13605" s="38"/>
      <c r="H13605" s="37"/>
      <c r="I13605" s="41"/>
      <c r="J13605" s="41"/>
      <c r="K13605" s="37"/>
      <c r="L13605" s="37"/>
      <c r="M13605" s="37"/>
      <c r="N13605" s="37"/>
      <c r="O13605" s="38"/>
    </row>
    <row r="13606" spans="2:15" x14ac:dyDescent="0.4">
      <c r="B13606" s="63"/>
      <c r="C13606" s="37"/>
      <c r="D13606" s="37"/>
      <c r="E13606" s="37"/>
      <c r="F13606" s="37"/>
      <c r="G13606" s="38"/>
      <c r="H13606" s="37"/>
      <c r="I13606" s="41"/>
      <c r="J13606" s="41"/>
      <c r="K13606" s="37"/>
      <c r="L13606" s="37"/>
      <c r="M13606" s="37"/>
      <c r="N13606" s="37"/>
      <c r="O13606" s="38"/>
    </row>
    <row r="13607" spans="2:15" x14ac:dyDescent="0.4">
      <c r="B13607" s="63"/>
      <c r="C13607" s="37"/>
      <c r="D13607" s="37"/>
      <c r="E13607" s="37"/>
      <c r="F13607" s="37"/>
      <c r="G13607" s="38"/>
      <c r="H13607" s="37"/>
      <c r="I13607" s="41"/>
      <c r="J13607" s="41"/>
      <c r="K13607" s="37"/>
      <c r="L13607" s="37"/>
      <c r="M13607" s="37"/>
      <c r="N13607" s="37"/>
      <c r="O13607" s="38"/>
    </row>
    <row r="13608" spans="2:15" x14ac:dyDescent="0.4">
      <c r="B13608" s="63"/>
      <c r="C13608" s="37"/>
      <c r="D13608" s="37"/>
      <c r="E13608" s="37"/>
      <c r="F13608" s="37"/>
      <c r="G13608" s="38"/>
      <c r="H13608" s="37"/>
      <c r="I13608" s="41"/>
      <c r="J13608" s="41"/>
      <c r="K13608" s="37"/>
      <c r="L13608" s="37"/>
      <c r="M13608" s="37"/>
      <c r="N13608" s="37"/>
      <c r="O13608" s="38"/>
    </row>
    <row r="13609" spans="2:15" x14ac:dyDescent="0.4">
      <c r="B13609" s="63"/>
      <c r="C13609" s="37"/>
      <c r="D13609" s="37"/>
      <c r="E13609" s="37"/>
      <c r="F13609" s="37"/>
      <c r="G13609" s="38"/>
      <c r="H13609" s="37"/>
      <c r="I13609" s="41"/>
      <c r="J13609" s="41"/>
      <c r="K13609" s="37"/>
      <c r="L13609" s="37"/>
      <c r="M13609" s="37"/>
      <c r="N13609" s="37"/>
      <c r="O13609" s="38"/>
    </row>
    <row r="13610" spans="2:15" x14ac:dyDescent="0.4">
      <c r="B13610" s="63"/>
      <c r="C13610" s="37"/>
      <c r="D13610" s="37"/>
      <c r="E13610" s="37"/>
      <c r="F13610" s="37"/>
      <c r="G13610" s="38"/>
      <c r="H13610" s="37"/>
      <c r="I13610" s="41"/>
      <c r="J13610" s="41"/>
      <c r="K13610" s="37"/>
      <c r="L13610" s="37"/>
      <c r="M13610" s="37"/>
      <c r="N13610" s="37"/>
      <c r="O13610" s="38"/>
    </row>
    <row r="13611" spans="2:15" x14ac:dyDescent="0.4">
      <c r="B13611" s="63"/>
      <c r="C13611" s="37"/>
      <c r="D13611" s="37"/>
      <c r="E13611" s="37"/>
      <c r="F13611" s="37"/>
      <c r="G13611" s="38"/>
      <c r="H13611" s="37"/>
      <c r="I13611" s="41"/>
      <c r="J13611" s="41"/>
      <c r="K13611" s="37"/>
      <c r="L13611" s="37"/>
      <c r="M13611" s="37"/>
      <c r="N13611" s="37"/>
      <c r="O13611" s="38"/>
    </row>
    <row r="13612" spans="2:15" x14ac:dyDescent="0.4">
      <c r="B13612" s="63"/>
      <c r="C13612" s="37"/>
      <c r="D13612" s="37"/>
      <c r="E13612" s="37"/>
      <c r="F13612" s="37"/>
      <c r="G13612" s="38"/>
      <c r="H13612" s="37"/>
      <c r="I13612" s="41"/>
      <c r="J13612" s="41"/>
      <c r="K13612" s="37"/>
      <c r="L13612" s="37"/>
      <c r="M13612" s="37"/>
      <c r="N13612" s="37"/>
      <c r="O13612" s="38"/>
    </row>
    <row r="13613" spans="2:15" x14ac:dyDescent="0.4">
      <c r="B13613" s="63"/>
      <c r="C13613" s="37"/>
      <c r="D13613" s="37"/>
      <c r="E13613" s="37"/>
      <c r="F13613" s="37"/>
      <c r="G13613" s="38"/>
      <c r="H13613" s="37"/>
      <c r="I13613" s="41"/>
      <c r="J13613" s="41"/>
      <c r="K13613" s="37"/>
      <c r="L13613" s="37"/>
      <c r="M13613" s="37"/>
      <c r="N13613" s="37"/>
      <c r="O13613" s="38"/>
    </row>
    <row r="13614" spans="2:15" x14ac:dyDescent="0.4">
      <c r="B13614" s="63"/>
      <c r="C13614" s="37"/>
      <c r="D13614" s="37"/>
      <c r="E13614" s="37"/>
      <c r="F13614" s="37"/>
      <c r="G13614" s="38"/>
      <c r="H13614" s="37"/>
      <c r="I13614" s="41"/>
      <c r="J13614" s="41"/>
      <c r="K13614" s="37"/>
      <c r="L13614" s="37"/>
      <c r="M13614" s="37"/>
      <c r="N13614" s="37"/>
      <c r="O13614" s="38"/>
    </row>
    <row r="13615" spans="2:15" x14ac:dyDescent="0.4">
      <c r="B13615" s="63"/>
      <c r="C13615" s="37"/>
      <c r="D13615" s="37"/>
      <c r="E13615" s="37"/>
      <c r="F13615" s="37"/>
      <c r="G13615" s="38"/>
      <c r="H13615" s="37"/>
      <c r="I13615" s="41"/>
      <c r="J13615" s="41"/>
      <c r="K13615" s="37"/>
      <c r="L13615" s="37"/>
      <c r="M13615" s="37"/>
      <c r="N13615" s="37"/>
      <c r="O13615" s="38"/>
    </row>
    <row r="13616" spans="2:15" x14ac:dyDescent="0.4">
      <c r="B13616" s="63"/>
      <c r="C13616" s="37"/>
      <c r="D13616" s="37"/>
      <c r="E13616" s="37"/>
      <c r="F13616" s="37"/>
      <c r="G13616" s="38"/>
      <c r="H13616" s="37"/>
      <c r="I13616" s="41"/>
      <c r="J13616" s="41"/>
      <c r="K13616" s="37"/>
      <c r="L13616" s="37"/>
      <c r="M13616" s="37"/>
      <c r="N13616" s="37"/>
      <c r="O13616" s="38"/>
    </row>
    <row r="13617" spans="2:15" x14ac:dyDescent="0.4">
      <c r="B13617" s="63"/>
      <c r="C13617" s="37"/>
      <c r="D13617" s="37"/>
      <c r="E13617" s="37"/>
      <c r="F13617" s="37"/>
      <c r="G13617" s="38"/>
      <c r="H13617" s="37"/>
      <c r="I13617" s="41"/>
      <c r="J13617" s="41"/>
      <c r="K13617" s="37"/>
      <c r="L13617" s="37"/>
      <c r="M13617" s="37"/>
      <c r="N13617" s="37"/>
      <c r="O13617" s="38"/>
    </row>
    <row r="13618" spans="2:15" x14ac:dyDescent="0.4">
      <c r="B13618" s="63"/>
      <c r="C13618" s="37"/>
      <c r="D13618" s="37"/>
      <c r="E13618" s="37"/>
      <c r="F13618" s="37"/>
      <c r="G13618" s="38"/>
      <c r="H13618" s="37"/>
      <c r="I13618" s="41"/>
      <c r="J13618" s="41"/>
      <c r="K13618" s="37"/>
      <c r="L13618" s="37"/>
      <c r="M13618" s="37"/>
      <c r="N13618" s="37"/>
      <c r="O13618" s="38"/>
    </row>
    <row r="13619" spans="2:15" x14ac:dyDescent="0.4">
      <c r="B13619" s="63"/>
      <c r="C13619" s="37"/>
      <c r="D13619" s="37"/>
      <c r="E13619" s="37"/>
      <c r="F13619" s="37"/>
      <c r="G13619" s="38"/>
      <c r="H13619" s="37"/>
      <c r="I13619" s="41"/>
      <c r="J13619" s="41"/>
      <c r="K13619" s="37"/>
      <c r="L13619" s="37"/>
      <c r="M13619" s="37"/>
      <c r="N13619" s="37"/>
      <c r="O13619" s="38"/>
    </row>
    <row r="13620" spans="2:15" x14ac:dyDescent="0.4">
      <c r="B13620" s="63"/>
      <c r="C13620" s="37"/>
      <c r="D13620" s="37"/>
      <c r="E13620" s="37"/>
      <c r="F13620" s="37"/>
      <c r="G13620" s="38"/>
      <c r="H13620" s="37"/>
      <c r="I13620" s="41"/>
      <c r="J13620" s="41"/>
      <c r="K13620" s="37"/>
      <c r="L13620" s="37"/>
      <c r="M13620" s="37"/>
      <c r="N13620" s="37"/>
      <c r="O13620" s="38"/>
    </row>
    <row r="13621" spans="2:15" x14ac:dyDescent="0.4">
      <c r="B13621" s="63"/>
      <c r="C13621" s="37"/>
      <c r="D13621" s="37"/>
      <c r="E13621" s="37"/>
      <c r="F13621" s="37"/>
      <c r="G13621" s="38"/>
      <c r="H13621" s="37"/>
      <c r="I13621" s="41"/>
      <c r="J13621" s="41"/>
      <c r="K13621" s="37"/>
      <c r="L13621" s="37"/>
      <c r="M13621" s="37"/>
      <c r="N13621" s="37"/>
      <c r="O13621" s="38"/>
    </row>
    <row r="13622" spans="2:15" x14ac:dyDescent="0.4">
      <c r="B13622" s="63"/>
      <c r="C13622" s="37"/>
      <c r="D13622" s="37"/>
      <c r="E13622" s="37"/>
      <c r="F13622" s="37"/>
      <c r="G13622" s="38"/>
      <c r="H13622" s="37"/>
      <c r="I13622" s="41"/>
      <c r="J13622" s="41"/>
      <c r="K13622" s="37"/>
      <c r="L13622" s="37"/>
      <c r="M13622" s="37"/>
      <c r="N13622" s="37"/>
      <c r="O13622" s="38"/>
    </row>
    <row r="13623" spans="2:15" x14ac:dyDescent="0.4">
      <c r="B13623" s="63"/>
      <c r="C13623" s="37"/>
      <c r="D13623" s="37"/>
      <c r="E13623" s="37"/>
      <c r="F13623" s="37"/>
      <c r="G13623" s="38"/>
      <c r="H13623" s="37"/>
      <c r="I13623" s="41"/>
      <c r="J13623" s="41"/>
      <c r="K13623" s="37"/>
      <c r="L13623" s="37"/>
      <c r="M13623" s="37"/>
      <c r="N13623" s="37"/>
      <c r="O13623" s="38"/>
    </row>
    <row r="13624" spans="2:15" x14ac:dyDescent="0.4">
      <c r="B13624" s="63"/>
      <c r="C13624" s="37"/>
      <c r="D13624" s="37"/>
      <c r="E13624" s="37"/>
      <c r="F13624" s="37"/>
      <c r="G13624" s="38"/>
      <c r="H13624" s="37"/>
      <c r="I13624" s="41"/>
      <c r="J13624" s="41"/>
      <c r="K13624" s="37"/>
      <c r="L13624" s="37"/>
      <c r="M13624" s="37"/>
      <c r="N13624" s="37"/>
      <c r="O13624" s="38"/>
    </row>
    <row r="13625" spans="2:15" x14ac:dyDescent="0.4">
      <c r="B13625" s="63"/>
      <c r="C13625" s="37"/>
      <c r="D13625" s="37"/>
      <c r="E13625" s="37"/>
      <c r="F13625" s="37"/>
      <c r="G13625" s="38"/>
      <c r="H13625" s="37"/>
      <c r="I13625" s="41"/>
      <c r="J13625" s="41"/>
      <c r="K13625" s="37"/>
      <c r="L13625" s="37"/>
      <c r="M13625" s="37"/>
      <c r="N13625" s="37"/>
      <c r="O13625" s="38"/>
    </row>
    <row r="13626" spans="2:15" x14ac:dyDescent="0.4">
      <c r="B13626" s="63"/>
      <c r="C13626" s="37"/>
      <c r="D13626" s="37"/>
      <c r="E13626" s="37"/>
      <c r="F13626" s="37"/>
      <c r="G13626" s="38"/>
      <c r="H13626" s="37"/>
      <c r="I13626" s="41"/>
      <c r="J13626" s="41"/>
      <c r="K13626" s="37"/>
      <c r="L13626" s="37"/>
      <c r="M13626" s="37"/>
      <c r="N13626" s="37"/>
      <c r="O13626" s="38"/>
    </row>
    <row r="13627" spans="2:15" x14ac:dyDescent="0.4">
      <c r="B13627" s="63"/>
      <c r="C13627" s="37"/>
      <c r="D13627" s="37"/>
      <c r="E13627" s="37"/>
      <c r="F13627" s="37"/>
      <c r="G13627" s="38"/>
      <c r="H13627" s="37"/>
      <c r="I13627" s="41"/>
      <c r="J13627" s="41"/>
      <c r="K13627" s="37"/>
      <c r="L13627" s="37"/>
      <c r="M13627" s="37"/>
      <c r="N13627" s="37"/>
      <c r="O13627" s="38"/>
    </row>
    <row r="13628" spans="2:15" x14ac:dyDescent="0.4">
      <c r="B13628" s="63"/>
      <c r="C13628" s="37"/>
      <c r="D13628" s="37"/>
      <c r="E13628" s="37"/>
      <c r="F13628" s="37"/>
      <c r="G13628" s="38"/>
      <c r="H13628" s="37"/>
      <c r="I13628" s="41"/>
      <c r="J13628" s="41"/>
      <c r="K13628" s="37"/>
      <c r="L13628" s="37"/>
      <c r="M13628" s="37"/>
      <c r="N13628" s="37"/>
      <c r="O13628" s="38"/>
    </row>
    <row r="13629" spans="2:15" x14ac:dyDescent="0.4">
      <c r="B13629" s="63"/>
      <c r="C13629" s="37"/>
      <c r="D13629" s="37"/>
      <c r="E13629" s="37"/>
      <c r="F13629" s="37"/>
      <c r="G13629" s="38"/>
      <c r="H13629" s="37"/>
      <c r="I13629" s="41"/>
      <c r="J13629" s="41"/>
      <c r="K13629" s="37"/>
      <c r="L13629" s="37"/>
      <c r="M13629" s="37"/>
      <c r="N13629" s="37"/>
      <c r="O13629" s="38"/>
    </row>
    <row r="13630" spans="2:15" x14ac:dyDescent="0.4">
      <c r="B13630" s="63"/>
      <c r="C13630" s="37"/>
      <c r="D13630" s="37"/>
      <c r="E13630" s="37"/>
      <c r="F13630" s="37"/>
      <c r="G13630" s="38"/>
      <c r="H13630" s="37"/>
      <c r="I13630" s="41"/>
      <c r="J13630" s="41"/>
      <c r="K13630" s="37"/>
      <c r="L13630" s="37"/>
      <c r="M13630" s="37"/>
      <c r="N13630" s="37"/>
      <c r="O13630" s="38"/>
    </row>
    <row r="13631" spans="2:15" x14ac:dyDescent="0.4">
      <c r="B13631" s="63"/>
      <c r="C13631" s="37"/>
      <c r="D13631" s="37"/>
      <c r="E13631" s="37"/>
      <c r="F13631" s="37"/>
      <c r="G13631" s="38"/>
      <c r="H13631" s="37"/>
      <c r="I13631" s="41"/>
      <c r="J13631" s="41"/>
      <c r="K13631" s="37"/>
      <c r="L13631" s="37"/>
      <c r="M13631" s="37"/>
      <c r="N13631" s="37"/>
      <c r="O13631" s="38"/>
    </row>
    <row r="13632" spans="2:15" x14ac:dyDescent="0.4">
      <c r="B13632" s="63"/>
      <c r="C13632" s="37"/>
      <c r="D13632" s="37"/>
      <c r="E13632" s="37"/>
      <c r="F13632" s="37"/>
      <c r="G13632" s="38"/>
      <c r="H13632" s="37"/>
      <c r="I13632" s="41"/>
      <c r="J13632" s="41"/>
      <c r="K13632" s="37"/>
      <c r="L13632" s="37"/>
      <c r="M13632" s="37"/>
      <c r="N13632" s="37"/>
      <c r="O13632" s="38"/>
    </row>
    <row r="13633" spans="2:15" x14ac:dyDescent="0.4">
      <c r="B13633" s="63"/>
      <c r="C13633" s="37"/>
      <c r="D13633" s="37"/>
      <c r="E13633" s="37"/>
      <c r="F13633" s="37"/>
      <c r="G13633" s="38"/>
      <c r="H13633" s="37"/>
      <c r="I13633" s="41"/>
      <c r="J13633" s="41"/>
      <c r="K13633" s="37"/>
      <c r="L13633" s="37"/>
      <c r="M13633" s="37"/>
      <c r="N13633" s="37"/>
      <c r="O13633" s="38"/>
    </row>
    <row r="13634" spans="2:15" x14ac:dyDescent="0.4">
      <c r="B13634" s="63"/>
      <c r="C13634" s="37"/>
      <c r="D13634" s="37"/>
      <c r="E13634" s="37"/>
      <c r="F13634" s="37"/>
      <c r="G13634" s="38"/>
      <c r="H13634" s="37"/>
      <c r="I13634" s="41"/>
      <c r="J13634" s="41"/>
      <c r="K13634" s="37"/>
      <c r="L13634" s="37"/>
      <c r="M13634" s="37"/>
      <c r="N13634" s="37"/>
      <c r="O13634" s="38"/>
    </row>
    <row r="13635" spans="2:15" x14ac:dyDescent="0.4">
      <c r="B13635" s="63"/>
      <c r="C13635" s="37"/>
      <c r="D13635" s="37"/>
      <c r="E13635" s="37"/>
      <c r="F13635" s="37"/>
      <c r="G13635" s="38"/>
      <c r="H13635" s="37"/>
      <c r="I13635" s="41"/>
      <c r="J13635" s="41"/>
      <c r="K13635" s="37"/>
      <c r="L13635" s="37"/>
      <c r="M13635" s="37"/>
      <c r="N13635" s="37"/>
      <c r="O13635" s="38"/>
    </row>
    <row r="13636" spans="2:15" x14ac:dyDescent="0.4">
      <c r="B13636" s="63"/>
      <c r="C13636" s="37"/>
      <c r="D13636" s="37"/>
      <c r="E13636" s="37"/>
      <c r="F13636" s="37"/>
      <c r="G13636" s="38"/>
      <c r="H13636" s="37"/>
      <c r="I13636" s="41"/>
      <c r="J13636" s="41"/>
      <c r="K13636" s="37"/>
      <c r="L13636" s="37"/>
      <c r="M13636" s="37"/>
      <c r="N13636" s="37"/>
      <c r="O13636" s="38"/>
    </row>
    <row r="13637" spans="2:15" x14ac:dyDescent="0.4">
      <c r="B13637" s="63"/>
      <c r="C13637" s="37"/>
      <c r="D13637" s="37"/>
      <c r="E13637" s="37"/>
      <c r="F13637" s="37"/>
      <c r="G13637" s="38"/>
      <c r="H13637" s="37"/>
      <c r="I13637" s="41"/>
      <c r="J13637" s="41"/>
      <c r="K13637" s="37"/>
      <c r="L13637" s="37"/>
      <c r="M13637" s="37"/>
      <c r="N13637" s="37"/>
      <c r="O13637" s="38"/>
    </row>
    <row r="13638" spans="2:15" x14ac:dyDescent="0.4">
      <c r="B13638" s="63"/>
      <c r="C13638" s="37"/>
      <c r="D13638" s="37"/>
      <c r="E13638" s="37"/>
      <c r="F13638" s="37"/>
      <c r="G13638" s="38"/>
      <c r="H13638" s="37"/>
      <c r="I13638" s="41"/>
      <c r="J13638" s="41"/>
      <c r="K13638" s="37"/>
      <c r="L13638" s="37"/>
      <c r="M13638" s="37"/>
      <c r="N13638" s="37"/>
      <c r="O13638" s="38"/>
    </row>
    <row r="13639" spans="2:15" x14ac:dyDescent="0.4">
      <c r="B13639" s="63"/>
      <c r="C13639" s="37"/>
      <c r="D13639" s="37"/>
      <c r="E13639" s="37"/>
      <c r="F13639" s="37"/>
      <c r="G13639" s="38"/>
      <c r="H13639" s="37"/>
      <c r="I13639" s="41"/>
      <c r="J13639" s="41"/>
      <c r="K13639" s="37"/>
      <c r="L13639" s="37"/>
      <c r="M13639" s="37"/>
      <c r="N13639" s="37"/>
      <c r="O13639" s="38"/>
    </row>
    <row r="13640" spans="2:15" x14ac:dyDescent="0.4">
      <c r="B13640" s="63"/>
      <c r="C13640" s="37"/>
      <c r="D13640" s="37"/>
      <c r="E13640" s="37"/>
      <c r="F13640" s="37"/>
      <c r="G13640" s="38"/>
      <c r="H13640" s="37"/>
      <c r="I13640" s="41"/>
      <c r="J13640" s="41"/>
      <c r="K13640" s="37"/>
      <c r="L13640" s="37"/>
      <c r="M13640" s="37"/>
      <c r="N13640" s="37"/>
      <c r="O13640" s="38"/>
    </row>
    <row r="13641" spans="2:15" x14ac:dyDescent="0.4">
      <c r="B13641" s="63"/>
      <c r="C13641" s="37"/>
      <c r="D13641" s="37"/>
      <c r="E13641" s="37"/>
      <c r="F13641" s="37"/>
      <c r="G13641" s="38"/>
      <c r="H13641" s="37"/>
      <c r="I13641" s="41"/>
      <c r="J13641" s="41"/>
      <c r="K13641" s="37"/>
      <c r="L13641" s="37"/>
      <c r="M13641" s="37"/>
      <c r="N13641" s="37"/>
      <c r="O13641" s="38"/>
    </row>
    <row r="13642" spans="2:15" x14ac:dyDescent="0.4">
      <c r="B13642" s="63"/>
      <c r="C13642" s="37"/>
      <c r="D13642" s="37"/>
      <c r="E13642" s="37"/>
      <c r="F13642" s="37"/>
      <c r="G13642" s="38"/>
      <c r="H13642" s="37"/>
      <c r="I13642" s="41"/>
      <c r="J13642" s="41"/>
      <c r="K13642" s="37"/>
      <c r="L13642" s="37"/>
      <c r="M13642" s="37"/>
      <c r="N13642" s="37"/>
      <c r="O13642" s="38"/>
    </row>
    <row r="13643" spans="2:15" x14ac:dyDescent="0.4">
      <c r="B13643" s="63"/>
      <c r="C13643" s="37"/>
      <c r="D13643" s="37"/>
      <c r="E13643" s="37"/>
      <c r="F13643" s="37"/>
      <c r="G13643" s="38"/>
      <c r="H13643" s="37"/>
      <c r="I13643" s="41"/>
      <c r="J13643" s="41"/>
      <c r="K13643" s="37"/>
      <c r="L13643" s="37"/>
      <c r="M13643" s="37"/>
      <c r="N13643" s="37"/>
      <c r="O13643" s="38"/>
    </row>
    <row r="13644" spans="2:15" x14ac:dyDescent="0.4">
      <c r="B13644" s="63"/>
      <c r="C13644" s="37"/>
      <c r="D13644" s="37"/>
      <c r="E13644" s="37"/>
      <c r="F13644" s="37"/>
      <c r="G13644" s="38"/>
      <c r="H13644" s="37"/>
      <c r="I13644" s="41"/>
      <c r="J13644" s="41"/>
      <c r="K13644" s="37"/>
      <c r="L13644" s="37"/>
      <c r="M13644" s="37"/>
      <c r="N13644" s="37"/>
      <c r="O13644" s="38"/>
    </row>
    <row r="13645" spans="2:15" x14ac:dyDescent="0.4">
      <c r="B13645" s="63"/>
      <c r="C13645" s="37"/>
      <c r="D13645" s="37"/>
      <c r="E13645" s="37"/>
      <c r="F13645" s="37"/>
      <c r="G13645" s="38"/>
      <c r="H13645" s="37"/>
      <c r="I13645" s="41"/>
      <c r="J13645" s="41"/>
      <c r="K13645" s="37"/>
      <c r="L13645" s="37"/>
      <c r="M13645" s="37"/>
      <c r="N13645" s="37"/>
      <c r="O13645" s="38"/>
    </row>
    <row r="13646" spans="2:15" x14ac:dyDescent="0.4">
      <c r="B13646" s="63"/>
      <c r="C13646" s="37"/>
      <c r="D13646" s="37"/>
      <c r="E13646" s="37"/>
      <c r="F13646" s="37"/>
      <c r="G13646" s="38"/>
      <c r="H13646" s="37"/>
      <c r="I13646" s="41"/>
      <c r="J13646" s="41"/>
      <c r="K13646" s="37"/>
      <c r="L13646" s="37"/>
      <c r="M13646" s="37"/>
      <c r="N13646" s="37"/>
      <c r="O13646" s="38"/>
    </row>
    <row r="13647" spans="2:15" x14ac:dyDescent="0.4">
      <c r="B13647" s="63"/>
      <c r="C13647" s="37"/>
      <c r="D13647" s="37"/>
      <c r="E13647" s="37"/>
      <c r="F13647" s="37"/>
      <c r="G13647" s="38"/>
      <c r="H13647" s="37"/>
      <c r="I13647" s="41"/>
      <c r="J13647" s="41"/>
      <c r="K13647" s="37"/>
      <c r="L13647" s="37"/>
      <c r="M13647" s="37"/>
      <c r="N13647" s="37"/>
      <c r="O13647" s="38"/>
    </row>
    <row r="13648" spans="2:15" x14ac:dyDescent="0.4">
      <c r="B13648" s="63"/>
      <c r="C13648" s="37"/>
      <c r="D13648" s="37"/>
      <c r="E13648" s="37"/>
      <c r="F13648" s="37"/>
      <c r="G13648" s="38"/>
      <c r="H13648" s="37"/>
      <c r="I13648" s="41"/>
      <c r="J13648" s="41"/>
      <c r="K13648" s="37"/>
      <c r="L13648" s="37"/>
      <c r="M13648" s="37"/>
      <c r="N13648" s="37"/>
      <c r="O13648" s="38"/>
    </row>
    <row r="13649" spans="2:15" x14ac:dyDescent="0.4">
      <c r="B13649" s="63"/>
      <c r="C13649" s="37"/>
      <c r="D13649" s="37"/>
      <c r="E13649" s="37"/>
      <c r="F13649" s="37"/>
      <c r="G13649" s="38"/>
      <c r="H13649" s="37"/>
      <c r="I13649" s="41"/>
      <c r="J13649" s="41"/>
      <c r="K13649" s="37"/>
      <c r="L13649" s="37"/>
      <c r="M13649" s="37"/>
      <c r="N13649" s="37"/>
      <c r="O13649" s="38"/>
    </row>
    <row r="13650" spans="2:15" x14ac:dyDescent="0.4">
      <c r="B13650" s="63"/>
      <c r="C13650" s="37"/>
      <c r="D13650" s="37"/>
      <c r="E13650" s="37"/>
      <c r="F13650" s="37"/>
      <c r="G13650" s="38"/>
      <c r="H13650" s="37"/>
      <c r="I13650" s="41"/>
      <c r="J13650" s="41"/>
      <c r="K13650" s="37"/>
      <c r="L13650" s="37"/>
      <c r="M13650" s="37"/>
      <c r="N13650" s="37"/>
      <c r="O13650" s="38"/>
    </row>
    <row r="13651" spans="2:15" x14ac:dyDescent="0.4">
      <c r="B13651" s="63"/>
      <c r="C13651" s="37"/>
      <c r="D13651" s="37"/>
      <c r="E13651" s="37"/>
      <c r="F13651" s="37"/>
      <c r="G13651" s="38"/>
      <c r="H13651" s="37"/>
      <c r="I13651" s="41"/>
      <c r="J13651" s="41"/>
      <c r="K13651" s="37"/>
      <c r="L13651" s="37"/>
      <c r="M13651" s="37"/>
      <c r="N13651" s="37"/>
      <c r="O13651" s="38"/>
    </row>
    <row r="13652" spans="2:15" x14ac:dyDescent="0.4">
      <c r="B13652" s="63"/>
      <c r="C13652" s="37"/>
      <c r="D13652" s="37"/>
      <c r="E13652" s="37"/>
      <c r="F13652" s="37"/>
      <c r="G13652" s="38"/>
      <c r="H13652" s="37"/>
      <c r="I13652" s="41"/>
      <c r="J13652" s="41"/>
      <c r="K13652" s="37"/>
      <c r="L13652" s="37"/>
      <c r="M13652" s="37"/>
      <c r="N13652" s="37"/>
      <c r="O13652" s="38"/>
    </row>
    <row r="13653" spans="2:15" x14ac:dyDescent="0.4">
      <c r="B13653" s="63"/>
      <c r="C13653" s="37"/>
      <c r="D13653" s="37"/>
      <c r="E13653" s="37"/>
      <c r="F13653" s="37"/>
      <c r="G13653" s="38"/>
      <c r="H13653" s="37"/>
      <c r="I13653" s="41"/>
      <c r="J13653" s="41"/>
      <c r="K13653" s="37"/>
      <c r="L13653" s="37"/>
      <c r="M13653" s="37"/>
      <c r="N13653" s="37"/>
      <c r="O13653" s="38"/>
    </row>
    <row r="13654" spans="2:15" x14ac:dyDescent="0.4">
      <c r="B13654" s="63"/>
      <c r="C13654" s="37"/>
      <c r="D13654" s="37"/>
      <c r="E13654" s="37"/>
      <c r="F13654" s="37"/>
      <c r="G13654" s="38"/>
      <c r="H13654" s="37"/>
      <c r="I13654" s="41"/>
      <c r="J13654" s="41"/>
      <c r="K13654" s="37"/>
      <c r="L13654" s="37"/>
      <c r="M13654" s="37"/>
      <c r="N13654" s="37"/>
      <c r="O13654" s="38"/>
    </row>
    <row r="13655" spans="2:15" x14ac:dyDescent="0.4">
      <c r="B13655" s="63"/>
      <c r="C13655" s="37"/>
      <c r="D13655" s="37"/>
      <c r="E13655" s="37"/>
      <c r="F13655" s="37"/>
      <c r="G13655" s="38"/>
      <c r="H13655" s="37"/>
      <c r="I13655" s="41"/>
      <c r="J13655" s="41"/>
      <c r="K13655" s="37"/>
      <c r="L13655" s="37"/>
      <c r="M13655" s="37"/>
      <c r="N13655" s="37"/>
      <c r="O13655" s="38"/>
    </row>
    <row r="13656" spans="2:15" x14ac:dyDescent="0.4">
      <c r="B13656" s="63"/>
      <c r="C13656" s="37"/>
      <c r="D13656" s="37"/>
      <c r="E13656" s="37"/>
      <c r="F13656" s="37"/>
      <c r="G13656" s="38"/>
      <c r="H13656" s="37"/>
      <c r="I13656" s="41"/>
      <c r="J13656" s="41"/>
      <c r="K13656" s="37"/>
      <c r="L13656" s="37"/>
      <c r="M13656" s="37"/>
      <c r="N13656" s="37"/>
      <c r="O13656" s="38"/>
    </row>
    <row r="13657" spans="2:15" x14ac:dyDescent="0.4">
      <c r="B13657" s="63"/>
      <c r="C13657" s="37"/>
      <c r="D13657" s="37"/>
      <c r="E13657" s="37"/>
      <c r="F13657" s="37"/>
      <c r="G13657" s="38"/>
      <c r="H13657" s="37"/>
      <c r="I13657" s="41"/>
      <c r="J13657" s="41"/>
      <c r="K13657" s="37"/>
      <c r="L13657" s="37"/>
      <c r="M13657" s="37"/>
      <c r="N13657" s="37"/>
      <c r="O13657" s="38"/>
    </row>
    <row r="13658" spans="2:15" x14ac:dyDescent="0.4">
      <c r="B13658" s="63"/>
      <c r="C13658" s="37"/>
      <c r="D13658" s="37"/>
      <c r="E13658" s="37"/>
      <c r="F13658" s="37"/>
      <c r="G13658" s="38"/>
      <c r="H13658" s="37"/>
      <c r="I13658" s="41"/>
      <c r="J13658" s="41"/>
      <c r="K13658" s="37"/>
      <c r="L13658" s="37"/>
      <c r="M13658" s="37"/>
      <c r="N13658" s="37"/>
      <c r="O13658" s="38"/>
    </row>
    <row r="13659" spans="2:15" x14ac:dyDescent="0.4">
      <c r="B13659" s="63"/>
      <c r="C13659" s="37"/>
      <c r="D13659" s="37"/>
      <c r="E13659" s="37"/>
      <c r="F13659" s="37"/>
      <c r="G13659" s="38"/>
      <c r="H13659" s="37"/>
      <c r="I13659" s="41"/>
      <c r="J13659" s="41"/>
      <c r="K13659" s="37"/>
      <c r="L13659" s="37"/>
      <c r="M13659" s="37"/>
      <c r="N13659" s="37"/>
      <c r="O13659" s="38"/>
    </row>
    <row r="13660" spans="2:15" x14ac:dyDescent="0.4">
      <c r="B13660" s="63"/>
      <c r="C13660" s="37"/>
      <c r="D13660" s="37"/>
      <c r="E13660" s="37"/>
      <c r="F13660" s="37"/>
      <c r="G13660" s="38"/>
      <c r="H13660" s="37"/>
      <c r="I13660" s="41"/>
      <c r="J13660" s="41"/>
      <c r="K13660" s="37"/>
      <c r="L13660" s="37"/>
      <c r="M13660" s="37"/>
      <c r="N13660" s="37"/>
      <c r="O13660" s="38"/>
    </row>
    <row r="13661" spans="2:15" x14ac:dyDescent="0.4">
      <c r="B13661" s="63"/>
      <c r="C13661" s="37"/>
      <c r="D13661" s="37"/>
      <c r="E13661" s="37"/>
      <c r="F13661" s="37"/>
      <c r="G13661" s="38"/>
      <c r="H13661" s="37"/>
      <c r="I13661" s="41"/>
      <c r="J13661" s="41"/>
      <c r="K13661" s="37"/>
      <c r="L13661" s="37"/>
      <c r="M13661" s="37"/>
      <c r="N13661" s="37"/>
      <c r="O13661" s="38"/>
    </row>
    <row r="13662" spans="2:15" x14ac:dyDescent="0.4">
      <c r="B13662" s="63"/>
      <c r="C13662" s="37"/>
      <c r="D13662" s="37"/>
      <c r="E13662" s="37"/>
      <c r="F13662" s="37"/>
      <c r="G13662" s="38"/>
      <c r="H13662" s="37"/>
      <c r="I13662" s="41"/>
      <c r="J13662" s="41"/>
      <c r="K13662" s="37"/>
      <c r="L13662" s="37"/>
      <c r="M13662" s="37"/>
      <c r="N13662" s="37"/>
      <c r="O13662" s="38"/>
    </row>
    <row r="13663" spans="2:15" x14ac:dyDescent="0.4">
      <c r="B13663" s="63"/>
      <c r="C13663" s="37"/>
      <c r="D13663" s="37"/>
      <c r="E13663" s="37"/>
      <c r="F13663" s="37"/>
      <c r="G13663" s="38"/>
      <c r="H13663" s="37"/>
      <c r="I13663" s="41"/>
      <c r="J13663" s="41"/>
      <c r="K13663" s="37"/>
      <c r="L13663" s="37"/>
      <c r="M13663" s="37"/>
      <c r="N13663" s="37"/>
      <c r="O13663" s="38"/>
    </row>
    <row r="13664" spans="2:15" x14ac:dyDescent="0.4">
      <c r="B13664" s="63"/>
      <c r="C13664" s="37"/>
      <c r="D13664" s="37"/>
      <c r="E13664" s="37"/>
      <c r="F13664" s="37"/>
      <c r="G13664" s="38"/>
      <c r="H13664" s="37"/>
      <c r="I13664" s="41"/>
      <c r="J13664" s="41"/>
      <c r="K13664" s="37"/>
      <c r="L13664" s="37"/>
      <c r="M13664" s="37"/>
      <c r="N13664" s="37"/>
      <c r="O13664" s="38"/>
    </row>
    <row r="13665" spans="2:15" x14ac:dyDescent="0.4">
      <c r="B13665" s="63"/>
      <c r="C13665" s="37"/>
      <c r="D13665" s="37"/>
      <c r="E13665" s="37"/>
      <c r="F13665" s="37"/>
      <c r="G13665" s="38"/>
      <c r="H13665" s="37"/>
      <c r="I13665" s="41"/>
      <c r="J13665" s="41"/>
      <c r="K13665" s="37"/>
      <c r="L13665" s="37"/>
      <c r="M13665" s="37"/>
      <c r="N13665" s="37"/>
      <c r="O13665" s="38"/>
    </row>
    <row r="13666" spans="2:15" x14ac:dyDescent="0.4">
      <c r="B13666" s="63"/>
      <c r="C13666" s="37"/>
      <c r="D13666" s="37"/>
      <c r="E13666" s="37"/>
      <c r="F13666" s="37"/>
      <c r="G13666" s="38"/>
      <c r="H13666" s="37"/>
      <c r="I13666" s="41"/>
      <c r="J13666" s="41"/>
      <c r="K13666" s="37"/>
      <c r="L13666" s="37"/>
      <c r="M13666" s="37"/>
      <c r="N13666" s="37"/>
      <c r="O13666" s="38"/>
    </row>
    <row r="13667" spans="2:15" x14ac:dyDescent="0.4">
      <c r="B13667" s="63"/>
      <c r="C13667" s="37"/>
      <c r="D13667" s="37"/>
      <c r="E13667" s="37"/>
      <c r="F13667" s="37"/>
      <c r="G13667" s="38"/>
      <c r="H13667" s="37"/>
      <c r="I13667" s="41"/>
      <c r="J13667" s="41"/>
      <c r="K13667" s="37"/>
      <c r="L13667" s="37"/>
      <c r="M13667" s="37"/>
      <c r="N13667" s="37"/>
      <c r="O13667" s="38"/>
    </row>
    <row r="13668" spans="2:15" x14ac:dyDescent="0.4">
      <c r="B13668" s="63"/>
      <c r="C13668" s="37"/>
      <c r="D13668" s="37"/>
      <c r="E13668" s="37"/>
      <c r="F13668" s="37"/>
      <c r="G13668" s="38"/>
      <c r="H13668" s="37"/>
      <c r="I13668" s="41"/>
      <c r="J13668" s="41"/>
      <c r="K13668" s="37"/>
      <c r="L13668" s="37"/>
      <c r="M13668" s="37"/>
      <c r="N13668" s="37"/>
      <c r="O13668" s="38"/>
    </row>
    <row r="13669" spans="2:15" x14ac:dyDescent="0.4">
      <c r="B13669" s="63"/>
      <c r="C13669" s="37"/>
      <c r="D13669" s="37"/>
      <c r="E13669" s="37"/>
      <c r="F13669" s="37"/>
      <c r="G13669" s="38"/>
      <c r="H13669" s="37"/>
      <c r="I13669" s="41"/>
      <c r="J13669" s="41"/>
      <c r="K13669" s="37"/>
      <c r="L13669" s="37"/>
      <c r="M13669" s="37"/>
      <c r="N13669" s="37"/>
      <c r="O13669" s="38"/>
    </row>
    <row r="13670" spans="2:15" x14ac:dyDescent="0.4">
      <c r="B13670" s="63"/>
      <c r="C13670" s="37"/>
      <c r="D13670" s="37"/>
      <c r="E13670" s="37"/>
      <c r="F13670" s="37"/>
      <c r="G13670" s="38"/>
      <c r="H13670" s="37"/>
      <c r="I13670" s="41"/>
      <c r="J13670" s="41"/>
      <c r="K13670" s="37"/>
      <c r="L13670" s="37"/>
      <c r="M13670" s="37"/>
      <c r="N13670" s="37"/>
      <c r="O13670" s="38"/>
    </row>
    <row r="13671" spans="2:15" x14ac:dyDescent="0.4">
      <c r="B13671" s="63"/>
      <c r="C13671" s="37"/>
      <c r="D13671" s="37"/>
      <c r="E13671" s="37"/>
      <c r="F13671" s="37"/>
      <c r="G13671" s="38"/>
      <c r="H13671" s="37"/>
      <c r="I13671" s="41"/>
      <c r="J13671" s="41"/>
      <c r="K13671" s="37"/>
      <c r="L13671" s="37"/>
      <c r="M13671" s="37"/>
      <c r="N13671" s="37"/>
      <c r="O13671" s="38"/>
    </row>
    <row r="13672" spans="2:15" x14ac:dyDescent="0.4">
      <c r="B13672" s="63"/>
      <c r="C13672" s="37"/>
      <c r="D13672" s="37"/>
      <c r="E13672" s="37"/>
      <c r="F13672" s="37"/>
      <c r="G13672" s="38"/>
      <c r="H13672" s="37"/>
      <c r="I13672" s="41"/>
      <c r="J13672" s="41"/>
      <c r="K13672" s="37"/>
      <c r="L13672" s="37"/>
      <c r="M13672" s="37"/>
      <c r="N13672" s="37"/>
      <c r="O13672" s="38"/>
    </row>
    <row r="13673" spans="2:15" x14ac:dyDescent="0.4">
      <c r="B13673" s="63"/>
      <c r="C13673" s="37"/>
      <c r="D13673" s="37"/>
      <c r="E13673" s="37"/>
      <c r="F13673" s="37"/>
      <c r="G13673" s="38"/>
      <c r="H13673" s="37"/>
      <c r="I13673" s="41"/>
      <c r="J13673" s="41"/>
      <c r="K13673" s="37"/>
      <c r="L13673" s="37"/>
      <c r="M13673" s="37"/>
      <c r="N13673" s="37"/>
      <c r="O13673" s="38"/>
    </row>
    <row r="13674" spans="2:15" x14ac:dyDescent="0.4">
      <c r="B13674" s="63"/>
      <c r="C13674" s="37"/>
      <c r="D13674" s="37"/>
      <c r="E13674" s="37"/>
      <c r="F13674" s="37"/>
      <c r="G13674" s="38"/>
      <c r="H13674" s="37"/>
      <c r="I13674" s="41"/>
      <c r="J13674" s="41"/>
      <c r="K13674" s="37"/>
      <c r="L13674" s="37"/>
      <c r="M13674" s="37"/>
      <c r="N13674" s="37"/>
      <c r="O13674" s="38"/>
    </row>
    <row r="13675" spans="2:15" x14ac:dyDescent="0.4">
      <c r="B13675" s="63"/>
      <c r="C13675" s="37"/>
      <c r="D13675" s="37"/>
      <c r="E13675" s="37"/>
      <c r="F13675" s="37"/>
      <c r="G13675" s="38"/>
      <c r="H13675" s="37"/>
      <c r="I13675" s="41"/>
      <c r="J13675" s="41"/>
      <c r="K13675" s="37"/>
      <c r="L13675" s="37"/>
      <c r="M13675" s="37"/>
      <c r="N13675" s="37"/>
      <c r="O13675" s="38"/>
    </row>
    <row r="13676" spans="2:15" x14ac:dyDescent="0.4">
      <c r="B13676" s="63"/>
      <c r="C13676" s="37"/>
      <c r="D13676" s="37"/>
      <c r="E13676" s="37"/>
      <c r="F13676" s="37"/>
      <c r="G13676" s="38"/>
      <c r="H13676" s="37"/>
      <c r="I13676" s="41"/>
      <c r="J13676" s="41"/>
      <c r="K13676" s="37"/>
      <c r="L13676" s="37"/>
      <c r="M13676" s="37"/>
      <c r="N13676" s="37"/>
      <c r="O13676" s="38"/>
    </row>
    <row r="13677" spans="2:15" x14ac:dyDescent="0.4">
      <c r="B13677" s="63"/>
      <c r="C13677" s="37"/>
      <c r="D13677" s="37"/>
      <c r="E13677" s="37"/>
      <c r="F13677" s="37"/>
      <c r="G13677" s="38"/>
      <c r="H13677" s="37"/>
      <c r="I13677" s="41"/>
      <c r="J13677" s="41"/>
      <c r="K13677" s="37"/>
      <c r="L13677" s="37"/>
      <c r="M13677" s="37"/>
      <c r="N13677" s="37"/>
      <c r="O13677" s="38"/>
    </row>
    <row r="13678" spans="2:15" x14ac:dyDescent="0.4">
      <c r="B13678" s="63"/>
      <c r="C13678" s="37"/>
      <c r="D13678" s="37"/>
      <c r="E13678" s="37"/>
      <c r="F13678" s="37"/>
      <c r="G13678" s="38"/>
      <c r="H13678" s="37"/>
      <c r="I13678" s="41"/>
      <c r="J13678" s="41"/>
      <c r="K13678" s="37"/>
      <c r="L13678" s="37"/>
      <c r="M13678" s="37"/>
      <c r="N13678" s="37"/>
      <c r="O13678" s="38"/>
    </row>
    <row r="13679" spans="2:15" x14ac:dyDescent="0.4">
      <c r="B13679" s="63"/>
      <c r="C13679" s="37"/>
      <c r="D13679" s="37"/>
      <c r="E13679" s="37"/>
      <c r="F13679" s="37"/>
      <c r="G13679" s="38"/>
      <c r="H13679" s="37"/>
      <c r="I13679" s="41"/>
      <c r="J13679" s="41"/>
      <c r="K13679" s="37"/>
      <c r="L13679" s="37"/>
      <c r="M13679" s="37"/>
      <c r="N13679" s="37"/>
      <c r="O13679" s="38"/>
    </row>
    <row r="13680" spans="2:15" x14ac:dyDescent="0.4">
      <c r="B13680" s="63"/>
      <c r="C13680" s="37"/>
      <c r="D13680" s="37"/>
      <c r="E13680" s="37"/>
      <c r="F13680" s="37"/>
      <c r="G13680" s="38"/>
      <c r="H13680" s="37"/>
      <c r="I13680" s="41"/>
      <c r="J13680" s="41"/>
      <c r="K13680" s="37"/>
      <c r="L13680" s="37"/>
      <c r="M13680" s="37"/>
      <c r="N13680" s="37"/>
      <c r="O13680" s="38"/>
    </row>
    <row r="13681" spans="2:15" x14ac:dyDescent="0.4">
      <c r="B13681" s="63"/>
      <c r="C13681" s="37"/>
      <c r="D13681" s="37"/>
      <c r="E13681" s="37"/>
      <c r="F13681" s="37"/>
      <c r="G13681" s="38"/>
      <c r="H13681" s="37"/>
      <c r="I13681" s="41"/>
      <c r="J13681" s="41"/>
      <c r="K13681" s="37"/>
      <c r="L13681" s="37"/>
      <c r="M13681" s="37"/>
      <c r="N13681" s="37"/>
      <c r="O13681" s="38"/>
    </row>
    <row r="13682" spans="2:15" x14ac:dyDescent="0.4">
      <c r="B13682" s="63"/>
      <c r="C13682" s="37"/>
      <c r="D13682" s="37"/>
      <c r="E13682" s="37"/>
      <c r="F13682" s="37"/>
      <c r="G13682" s="38"/>
      <c r="H13682" s="37"/>
      <c r="I13682" s="41"/>
      <c r="J13682" s="41"/>
      <c r="K13682" s="37"/>
      <c r="L13682" s="37"/>
      <c r="M13682" s="37"/>
      <c r="N13682" s="37"/>
      <c r="O13682" s="38"/>
    </row>
    <row r="13683" spans="2:15" x14ac:dyDescent="0.4">
      <c r="B13683" s="63"/>
      <c r="C13683" s="37"/>
      <c r="D13683" s="37"/>
      <c r="E13683" s="37"/>
      <c r="F13683" s="37"/>
      <c r="G13683" s="38"/>
      <c r="H13683" s="37"/>
      <c r="I13683" s="41"/>
      <c r="J13683" s="41"/>
      <c r="K13683" s="37"/>
      <c r="L13683" s="37"/>
      <c r="M13683" s="37"/>
      <c r="N13683" s="37"/>
      <c r="O13683" s="38"/>
    </row>
    <row r="13684" spans="2:15" x14ac:dyDescent="0.4">
      <c r="B13684" s="63"/>
      <c r="C13684" s="37"/>
      <c r="D13684" s="37"/>
      <c r="E13684" s="37"/>
      <c r="F13684" s="37"/>
      <c r="G13684" s="38"/>
      <c r="H13684" s="37"/>
      <c r="I13684" s="41"/>
      <c r="J13684" s="41"/>
      <c r="K13684" s="37"/>
      <c r="L13684" s="37"/>
      <c r="M13684" s="37"/>
      <c r="N13684" s="37"/>
      <c r="O13684" s="38"/>
    </row>
    <row r="13685" spans="2:15" x14ac:dyDescent="0.4">
      <c r="B13685" s="63"/>
      <c r="C13685" s="37"/>
      <c r="D13685" s="37"/>
      <c r="E13685" s="37"/>
      <c r="F13685" s="37"/>
      <c r="G13685" s="38"/>
      <c r="H13685" s="37"/>
      <c r="I13685" s="41"/>
      <c r="J13685" s="41"/>
      <c r="K13685" s="37"/>
      <c r="L13685" s="37"/>
      <c r="M13685" s="37"/>
      <c r="N13685" s="37"/>
      <c r="O13685" s="38"/>
    </row>
    <row r="13686" spans="2:15" x14ac:dyDescent="0.4">
      <c r="B13686" s="63"/>
      <c r="C13686" s="37"/>
      <c r="D13686" s="37"/>
      <c r="E13686" s="37"/>
      <c r="F13686" s="37"/>
      <c r="G13686" s="38"/>
      <c r="H13686" s="37"/>
      <c r="I13686" s="41"/>
      <c r="J13686" s="41"/>
      <c r="K13686" s="37"/>
      <c r="L13686" s="37"/>
      <c r="M13686" s="37"/>
      <c r="N13686" s="37"/>
      <c r="O13686" s="38"/>
    </row>
    <row r="13687" spans="2:15" x14ac:dyDescent="0.4">
      <c r="B13687" s="63"/>
      <c r="C13687" s="37"/>
      <c r="D13687" s="37"/>
      <c r="E13687" s="37"/>
      <c r="F13687" s="37"/>
      <c r="G13687" s="38"/>
      <c r="H13687" s="37"/>
      <c r="I13687" s="41"/>
      <c r="J13687" s="41"/>
      <c r="K13687" s="37"/>
      <c r="L13687" s="37"/>
      <c r="M13687" s="37"/>
      <c r="N13687" s="37"/>
      <c r="O13687" s="38"/>
    </row>
    <row r="13688" spans="2:15" x14ac:dyDescent="0.4">
      <c r="B13688" s="63"/>
      <c r="C13688" s="37"/>
      <c r="D13688" s="37"/>
      <c r="E13688" s="37"/>
      <c r="F13688" s="37"/>
      <c r="G13688" s="38"/>
      <c r="H13688" s="37"/>
      <c r="I13688" s="41"/>
      <c r="J13688" s="41"/>
      <c r="K13688" s="37"/>
      <c r="L13688" s="37"/>
      <c r="M13688" s="37"/>
      <c r="N13688" s="37"/>
      <c r="O13688" s="38"/>
    </row>
    <row r="13689" spans="2:15" x14ac:dyDescent="0.4">
      <c r="B13689" s="63"/>
      <c r="C13689" s="37"/>
      <c r="D13689" s="37"/>
      <c r="E13689" s="37"/>
      <c r="F13689" s="37"/>
      <c r="G13689" s="38"/>
      <c r="H13689" s="37"/>
      <c r="I13689" s="41"/>
      <c r="J13689" s="41"/>
      <c r="K13689" s="37"/>
      <c r="L13689" s="37"/>
      <c r="M13689" s="37"/>
      <c r="N13689" s="37"/>
      <c r="O13689" s="38"/>
    </row>
    <row r="13690" spans="2:15" x14ac:dyDescent="0.4">
      <c r="B13690" s="63"/>
      <c r="C13690" s="37"/>
      <c r="D13690" s="37"/>
      <c r="E13690" s="37"/>
      <c r="F13690" s="37"/>
      <c r="G13690" s="38"/>
      <c r="H13690" s="37"/>
      <c r="I13690" s="41"/>
      <c r="J13690" s="41"/>
      <c r="K13690" s="37"/>
      <c r="L13690" s="37"/>
      <c r="M13690" s="37"/>
      <c r="N13690" s="37"/>
      <c r="O13690" s="38"/>
    </row>
    <row r="13691" spans="2:15" x14ac:dyDescent="0.4">
      <c r="B13691" s="63"/>
      <c r="C13691" s="37"/>
      <c r="D13691" s="37"/>
      <c r="E13691" s="37"/>
      <c r="F13691" s="37"/>
      <c r="G13691" s="38"/>
      <c r="H13691" s="37"/>
      <c r="I13691" s="41"/>
      <c r="J13691" s="41"/>
      <c r="K13691" s="37"/>
      <c r="L13691" s="37"/>
      <c r="M13691" s="37"/>
      <c r="N13691" s="37"/>
      <c r="O13691" s="38"/>
    </row>
    <row r="13692" spans="2:15" x14ac:dyDescent="0.4">
      <c r="B13692" s="63"/>
      <c r="C13692" s="37"/>
      <c r="D13692" s="37"/>
      <c r="E13692" s="37"/>
      <c r="F13692" s="37"/>
      <c r="G13692" s="38"/>
      <c r="H13692" s="37"/>
      <c r="I13692" s="41"/>
      <c r="J13692" s="41"/>
      <c r="K13692" s="37"/>
      <c r="L13692" s="37"/>
      <c r="M13692" s="37"/>
      <c r="N13692" s="37"/>
      <c r="O13692" s="38"/>
    </row>
    <row r="13693" spans="2:15" x14ac:dyDescent="0.4">
      <c r="B13693" s="63"/>
      <c r="C13693" s="37"/>
      <c r="D13693" s="37"/>
      <c r="E13693" s="37"/>
      <c r="F13693" s="37"/>
      <c r="G13693" s="38"/>
      <c r="H13693" s="37"/>
      <c r="I13693" s="41"/>
      <c r="J13693" s="41"/>
      <c r="K13693" s="37"/>
      <c r="L13693" s="37"/>
      <c r="M13693" s="37"/>
      <c r="N13693" s="37"/>
      <c r="O13693" s="38"/>
    </row>
    <row r="13694" spans="2:15" x14ac:dyDescent="0.4">
      <c r="B13694" s="63"/>
      <c r="C13694" s="37"/>
      <c r="D13694" s="37"/>
      <c r="E13694" s="37"/>
      <c r="F13694" s="37"/>
      <c r="G13694" s="38"/>
      <c r="H13694" s="37"/>
      <c r="I13694" s="41"/>
      <c r="J13694" s="41"/>
      <c r="K13694" s="37"/>
      <c r="L13694" s="37"/>
      <c r="M13694" s="37"/>
      <c r="N13694" s="37"/>
      <c r="O13694" s="38"/>
    </row>
    <row r="13695" spans="2:15" x14ac:dyDescent="0.4">
      <c r="B13695" s="63"/>
      <c r="C13695" s="37"/>
      <c r="D13695" s="37"/>
      <c r="E13695" s="37"/>
      <c r="F13695" s="37"/>
      <c r="G13695" s="38"/>
      <c r="H13695" s="37"/>
      <c r="I13695" s="41"/>
      <c r="J13695" s="41"/>
      <c r="K13695" s="37"/>
      <c r="L13695" s="37"/>
      <c r="M13695" s="37"/>
      <c r="N13695" s="37"/>
      <c r="O13695" s="38"/>
    </row>
    <row r="13696" spans="2:15" x14ac:dyDescent="0.4">
      <c r="B13696" s="63"/>
      <c r="C13696" s="37"/>
      <c r="D13696" s="37"/>
      <c r="E13696" s="37"/>
      <c r="F13696" s="37"/>
      <c r="G13696" s="38"/>
      <c r="H13696" s="37"/>
      <c r="I13696" s="41"/>
      <c r="J13696" s="41"/>
      <c r="K13696" s="37"/>
      <c r="L13696" s="37"/>
      <c r="M13696" s="37"/>
      <c r="N13696" s="37"/>
      <c r="O13696" s="38"/>
    </row>
    <row r="13697" spans="2:15" x14ac:dyDescent="0.4">
      <c r="B13697" s="63"/>
      <c r="C13697" s="37"/>
      <c r="D13697" s="37"/>
      <c r="E13697" s="37"/>
      <c r="F13697" s="37"/>
      <c r="G13697" s="38"/>
      <c r="H13697" s="37"/>
      <c r="I13697" s="41"/>
      <c r="J13697" s="41"/>
      <c r="K13697" s="37"/>
      <c r="L13697" s="37"/>
      <c r="M13697" s="37"/>
      <c r="N13697" s="37"/>
      <c r="O13697" s="38"/>
    </row>
    <row r="13698" spans="2:15" x14ac:dyDescent="0.4">
      <c r="B13698" s="63"/>
      <c r="C13698" s="37"/>
      <c r="D13698" s="37"/>
      <c r="E13698" s="37"/>
      <c r="F13698" s="37"/>
      <c r="G13698" s="38"/>
      <c r="H13698" s="37"/>
      <c r="I13698" s="41"/>
      <c r="J13698" s="41"/>
      <c r="K13698" s="37"/>
      <c r="L13698" s="37"/>
      <c r="M13698" s="37"/>
      <c r="N13698" s="37"/>
      <c r="O13698" s="38"/>
    </row>
    <row r="13699" spans="2:15" x14ac:dyDescent="0.4">
      <c r="B13699" s="63"/>
      <c r="C13699" s="37"/>
      <c r="D13699" s="37"/>
      <c r="E13699" s="37"/>
      <c r="F13699" s="37"/>
      <c r="G13699" s="38"/>
      <c r="H13699" s="37"/>
      <c r="I13699" s="41"/>
      <c r="J13699" s="41"/>
      <c r="K13699" s="37"/>
      <c r="L13699" s="37"/>
      <c r="M13699" s="37"/>
      <c r="N13699" s="37"/>
      <c r="O13699" s="38"/>
    </row>
    <row r="13700" spans="2:15" x14ac:dyDescent="0.4">
      <c r="B13700" s="63"/>
      <c r="C13700" s="37"/>
      <c r="D13700" s="37"/>
      <c r="E13700" s="37"/>
      <c r="F13700" s="37"/>
      <c r="G13700" s="38"/>
      <c r="H13700" s="37"/>
      <c r="I13700" s="41"/>
      <c r="J13700" s="41"/>
      <c r="K13700" s="37"/>
      <c r="L13700" s="37"/>
      <c r="M13700" s="37"/>
      <c r="N13700" s="37"/>
      <c r="O13700" s="38"/>
    </row>
    <row r="13701" spans="2:15" x14ac:dyDescent="0.4">
      <c r="B13701" s="63"/>
      <c r="C13701" s="37"/>
      <c r="D13701" s="37"/>
      <c r="E13701" s="37"/>
      <c r="F13701" s="37"/>
      <c r="G13701" s="38"/>
      <c r="H13701" s="37"/>
      <c r="I13701" s="41"/>
      <c r="J13701" s="41"/>
      <c r="K13701" s="37"/>
      <c r="L13701" s="37"/>
      <c r="M13701" s="37"/>
      <c r="N13701" s="37"/>
      <c r="O13701" s="38"/>
    </row>
    <row r="13702" spans="2:15" x14ac:dyDescent="0.4">
      <c r="B13702" s="63"/>
      <c r="C13702" s="37"/>
      <c r="D13702" s="37"/>
      <c r="E13702" s="37"/>
      <c r="F13702" s="37"/>
      <c r="G13702" s="38"/>
      <c r="H13702" s="37"/>
      <c r="I13702" s="41"/>
      <c r="J13702" s="41"/>
      <c r="K13702" s="37"/>
      <c r="L13702" s="37"/>
      <c r="M13702" s="37"/>
      <c r="N13702" s="37"/>
      <c r="O13702" s="38"/>
    </row>
    <row r="13703" spans="2:15" x14ac:dyDescent="0.4">
      <c r="B13703" s="63"/>
      <c r="C13703" s="37"/>
      <c r="D13703" s="37"/>
      <c r="E13703" s="37"/>
      <c r="F13703" s="37"/>
      <c r="G13703" s="38"/>
      <c r="H13703" s="37"/>
      <c r="I13703" s="41"/>
      <c r="J13703" s="41"/>
      <c r="K13703" s="37"/>
      <c r="L13703" s="37"/>
      <c r="M13703" s="37"/>
      <c r="N13703" s="37"/>
      <c r="O13703" s="38"/>
    </row>
    <row r="13704" spans="2:15" x14ac:dyDescent="0.4">
      <c r="B13704" s="63"/>
      <c r="C13704" s="37"/>
      <c r="D13704" s="37"/>
      <c r="E13704" s="37"/>
      <c r="F13704" s="37"/>
      <c r="G13704" s="38"/>
      <c r="H13704" s="37"/>
      <c r="I13704" s="41"/>
      <c r="J13704" s="41"/>
      <c r="K13704" s="37"/>
      <c r="L13704" s="37"/>
      <c r="M13704" s="37"/>
      <c r="N13704" s="37"/>
      <c r="O13704" s="38"/>
    </row>
    <row r="13705" spans="2:15" x14ac:dyDescent="0.4">
      <c r="B13705" s="63"/>
      <c r="C13705" s="37"/>
      <c r="D13705" s="37"/>
      <c r="E13705" s="37"/>
      <c r="F13705" s="37"/>
      <c r="G13705" s="38"/>
      <c r="H13705" s="37"/>
      <c r="I13705" s="41"/>
      <c r="J13705" s="41"/>
      <c r="K13705" s="37"/>
      <c r="L13705" s="37"/>
      <c r="M13705" s="37"/>
      <c r="N13705" s="37"/>
      <c r="O13705" s="38"/>
    </row>
    <row r="13706" spans="2:15" x14ac:dyDescent="0.4">
      <c r="B13706" s="63"/>
      <c r="C13706" s="37"/>
      <c r="D13706" s="37"/>
      <c r="E13706" s="37"/>
      <c r="F13706" s="37"/>
      <c r="G13706" s="38"/>
      <c r="H13706" s="37"/>
      <c r="I13706" s="41"/>
      <c r="J13706" s="41"/>
      <c r="K13706" s="37"/>
      <c r="L13706" s="37"/>
      <c r="M13706" s="37"/>
      <c r="N13706" s="37"/>
      <c r="O13706" s="38"/>
    </row>
    <row r="13707" spans="2:15" x14ac:dyDescent="0.4">
      <c r="B13707" s="63"/>
      <c r="C13707" s="37"/>
      <c r="D13707" s="37"/>
      <c r="E13707" s="37"/>
      <c r="F13707" s="37"/>
      <c r="G13707" s="38"/>
      <c r="H13707" s="37"/>
      <c r="I13707" s="41"/>
      <c r="J13707" s="41"/>
      <c r="K13707" s="37"/>
      <c r="L13707" s="37"/>
      <c r="M13707" s="37"/>
      <c r="N13707" s="37"/>
      <c r="O13707" s="38"/>
    </row>
    <row r="13708" spans="2:15" x14ac:dyDescent="0.4">
      <c r="B13708" s="63"/>
      <c r="C13708" s="37"/>
      <c r="D13708" s="37"/>
      <c r="E13708" s="37"/>
      <c r="F13708" s="37"/>
      <c r="G13708" s="38"/>
      <c r="H13708" s="37"/>
      <c r="I13708" s="41"/>
      <c r="J13708" s="41"/>
      <c r="K13708" s="37"/>
      <c r="L13708" s="37"/>
      <c r="M13708" s="37"/>
      <c r="N13708" s="37"/>
      <c r="O13708" s="38"/>
    </row>
    <row r="13709" spans="2:15" x14ac:dyDescent="0.4">
      <c r="B13709" s="63"/>
      <c r="C13709" s="37"/>
      <c r="D13709" s="37"/>
      <c r="E13709" s="37"/>
      <c r="F13709" s="37"/>
      <c r="G13709" s="38"/>
      <c r="H13709" s="37"/>
      <c r="I13709" s="41"/>
      <c r="J13709" s="41"/>
      <c r="K13709" s="37"/>
      <c r="L13709" s="37"/>
      <c r="M13709" s="37"/>
      <c r="N13709" s="37"/>
      <c r="O13709" s="38"/>
    </row>
    <row r="13710" spans="2:15" x14ac:dyDescent="0.4">
      <c r="B13710" s="63"/>
      <c r="C13710" s="37"/>
      <c r="D13710" s="37"/>
      <c r="E13710" s="37"/>
      <c r="F13710" s="37"/>
      <c r="G13710" s="38"/>
      <c r="H13710" s="37"/>
      <c r="I13710" s="41"/>
      <c r="J13710" s="41"/>
      <c r="K13710" s="37"/>
      <c r="L13710" s="37"/>
      <c r="M13710" s="37"/>
      <c r="N13710" s="37"/>
      <c r="O13710" s="38"/>
    </row>
    <row r="13711" spans="2:15" x14ac:dyDescent="0.4">
      <c r="B13711" s="63"/>
      <c r="C13711" s="37"/>
      <c r="D13711" s="37"/>
      <c r="E13711" s="37"/>
      <c r="F13711" s="37"/>
      <c r="G13711" s="38"/>
      <c r="H13711" s="37"/>
      <c r="I13711" s="41"/>
      <c r="J13711" s="41"/>
      <c r="K13711" s="37"/>
      <c r="L13711" s="37"/>
      <c r="M13711" s="37"/>
      <c r="N13711" s="37"/>
      <c r="O13711" s="38"/>
    </row>
    <row r="13712" spans="2:15" x14ac:dyDescent="0.4">
      <c r="B13712" s="63"/>
      <c r="C13712" s="37"/>
      <c r="D13712" s="37"/>
      <c r="E13712" s="37"/>
      <c r="F13712" s="37"/>
      <c r="G13712" s="38"/>
      <c r="H13712" s="37"/>
      <c r="I13712" s="41"/>
      <c r="J13712" s="41"/>
      <c r="K13712" s="37"/>
      <c r="L13712" s="37"/>
      <c r="M13712" s="37"/>
      <c r="N13712" s="37"/>
      <c r="O13712" s="38"/>
    </row>
    <row r="13713" spans="2:15" x14ac:dyDescent="0.4">
      <c r="B13713" s="63"/>
      <c r="C13713" s="37"/>
      <c r="D13713" s="37"/>
      <c r="E13713" s="37"/>
      <c r="F13713" s="37"/>
      <c r="G13713" s="38"/>
      <c r="H13713" s="37"/>
      <c r="I13713" s="41"/>
      <c r="J13713" s="41"/>
      <c r="K13713" s="37"/>
      <c r="L13713" s="37"/>
      <c r="M13713" s="37"/>
      <c r="N13713" s="37"/>
      <c r="O13713" s="38"/>
    </row>
    <row r="13714" spans="2:15" x14ac:dyDescent="0.4">
      <c r="B13714" s="63"/>
      <c r="C13714" s="37"/>
      <c r="D13714" s="37"/>
      <c r="E13714" s="37"/>
      <c r="F13714" s="37"/>
      <c r="G13714" s="38"/>
      <c r="H13714" s="37"/>
      <c r="I13714" s="41"/>
      <c r="J13714" s="41"/>
      <c r="K13714" s="37"/>
      <c r="L13714" s="37"/>
      <c r="M13714" s="37"/>
      <c r="N13714" s="37"/>
      <c r="O13714" s="38"/>
    </row>
    <row r="13715" spans="2:15" x14ac:dyDescent="0.4">
      <c r="B13715" s="63"/>
      <c r="C13715" s="37"/>
      <c r="D13715" s="37"/>
      <c r="E13715" s="37"/>
      <c r="F13715" s="37"/>
      <c r="G13715" s="38"/>
      <c r="H13715" s="37"/>
      <c r="I13715" s="41"/>
      <c r="J13715" s="41"/>
      <c r="K13715" s="37"/>
      <c r="L13715" s="37"/>
      <c r="M13715" s="37"/>
      <c r="N13715" s="37"/>
      <c r="O13715" s="38"/>
    </row>
    <row r="13716" spans="2:15" x14ac:dyDescent="0.4">
      <c r="B13716" s="63"/>
      <c r="C13716" s="37"/>
      <c r="D13716" s="37"/>
      <c r="E13716" s="37"/>
      <c r="F13716" s="37"/>
      <c r="G13716" s="38"/>
      <c r="H13716" s="37"/>
      <c r="I13716" s="41"/>
      <c r="J13716" s="41"/>
      <c r="K13716" s="37"/>
      <c r="L13716" s="37"/>
      <c r="M13716" s="37"/>
      <c r="N13716" s="37"/>
      <c r="O13716" s="38"/>
    </row>
    <row r="13717" spans="2:15" x14ac:dyDescent="0.4">
      <c r="B13717" s="63"/>
      <c r="C13717" s="37"/>
      <c r="D13717" s="37"/>
      <c r="E13717" s="37"/>
      <c r="F13717" s="37"/>
      <c r="G13717" s="38"/>
      <c r="H13717" s="37"/>
      <c r="I13717" s="41"/>
      <c r="J13717" s="41"/>
      <c r="K13717" s="37"/>
      <c r="L13717" s="37"/>
      <c r="M13717" s="37"/>
      <c r="N13717" s="37"/>
      <c r="O13717" s="38"/>
    </row>
    <row r="13718" spans="2:15" x14ac:dyDescent="0.4">
      <c r="B13718" s="63"/>
      <c r="C13718" s="37"/>
      <c r="D13718" s="37"/>
      <c r="E13718" s="37"/>
      <c r="F13718" s="37"/>
      <c r="G13718" s="38"/>
      <c r="H13718" s="37"/>
      <c r="I13718" s="41"/>
      <c r="J13718" s="41"/>
      <c r="K13718" s="37"/>
      <c r="L13718" s="37"/>
      <c r="M13718" s="37"/>
      <c r="N13718" s="37"/>
      <c r="O13718" s="38"/>
    </row>
    <row r="13719" spans="2:15" x14ac:dyDescent="0.4">
      <c r="B13719" s="63"/>
      <c r="C13719" s="37"/>
      <c r="D13719" s="37"/>
      <c r="E13719" s="37"/>
      <c r="F13719" s="37"/>
      <c r="G13719" s="38"/>
      <c r="H13719" s="37"/>
      <c r="I13719" s="41"/>
      <c r="J13719" s="41"/>
      <c r="K13719" s="37"/>
      <c r="L13719" s="37"/>
      <c r="M13719" s="37"/>
      <c r="N13719" s="37"/>
      <c r="O13719" s="38"/>
    </row>
    <row r="13720" spans="2:15" x14ac:dyDescent="0.4">
      <c r="B13720" s="63"/>
      <c r="C13720" s="37"/>
      <c r="D13720" s="37"/>
      <c r="E13720" s="37"/>
      <c r="F13720" s="37"/>
      <c r="G13720" s="38"/>
      <c r="H13720" s="37"/>
      <c r="I13720" s="41"/>
      <c r="J13720" s="41"/>
      <c r="K13720" s="37"/>
      <c r="L13720" s="37"/>
      <c r="M13720" s="37"/>
      <c r="N13720" s="37"/>
      <c r="O13720" s="38"/>
    </row>
    <row r="13721" spans="2:15" x14ac:dyDescent="0.4">
      <c r="B13721" s="63"/>
      <c r="C13721" s="37"/>
      <c r="D13721" s="37"/>
      <c r="E13721" s="37"/>
      <c r="F13721" s="37"/>
      <c r="G13721" s="38"/>
      <c r="H13721" s="37"/>
      <c r="I13721" s="41"/>
      <c r="J13721" s="41"/>
      <c r="K13721" s="37"/>
      <c r="L13721" s="37"/>
      <c r="M13721" s="37"/>
      <c r="N13721" s="37"/>
      <c r="O13721" s="38"/>
    </row>
    <row r="13722" spans="2:15" x14ac:dyDescent="0.4">
      <c r="B13722" s="63"/>
      <c r="C13722" s="37"/>
      <c r="D13722" s="37"/>
      <c r="E13722" s="37"/>
      <c r="F13722" s="37"/>
      <c r="G13722" s="38"/>
      <c r="H13722" s="37"/>
      <c r="I13722" s="41"/>
      <c r="J13722" s="41"/>
      <c r="K13722" s="37"/>
      <c r="L13722" s="37"/>
      <c r="M13722" s="37"/>
      <c r="N13722" s="37"/>
      <c r="O13722" s="38"/>
    </row>
    <row r="13723" spans="2:15" x14ac:dyDescent="0.4">
      <c r="B13723" s="63"/>
      <c r="C13723" s="37"/>
      <c r="D13723" s="37"/>
      <c r="E13723" s="37"/>
      <c r="F13723" s="37"/>
      <c r="G13723" s="38"/>
      <c r="H13723" s="37"/>
      <c r="I13723" s="41"/>
      <c r="J13723" s="41"/>
      <c r="K13723" s="37"/>
      <c r="L13723" s="37"/>
      <c r="M13723" s="37"/>
      <c r="N13723" s="37"/>
      <c r="O13723" s="38"/>
    </row>
    <row r="13724" spans="2:15" x14ac:dyDescent="0.4">
      <c r="B13724" s="63"/>
      <c r="C13724" s="37"/>
      <c r="D13724" s="37"/>
      <c r="E13724" s="37"/>
      <c r="F13724" s="37"/>
      <c r="G13724" s="38"/>
      <c r="H13724" s="37"/>
      <c r="I13724" s="41"/>
      <c r="J13724" s="41"/>
      <c r="K13724" s="37"/>
      <c r="L13724" s="37"/>
      <c r="M13724" s="37"/>
      <c r="N13724" s="37"/>
      <c r="O13724" s="38"/>
    </row>
    <row r="13725" spans="2:15" x14ac:dyDescent="0.4">
      <c r="B13725" s="63"/>
      <c r="C13725" s="37"/>
      <c r="D13725" s="37"/>
      <c r="E13725" s="37"/>
      <c r="F13725" s="37"/>
      <c r="G13725" s="38"/>
      <c r="H13725" s="37"/>
      <c r="I13725" s="41"/>
      <c r="J13725" s="41"/>
      <c r="K13725" s="37"/>
      <c r="L13725" s="37"/>
      <c r="M13725" s="37"/>
      <c r="N13725" s="37"/>
      <c r="O13725" s="38"/>
    </row>
    <row r="13726" spans="2:15" x14ac:dyDescent="0.4">
      <c r="B13726" s="63"/>
      <c r="C13726" s="37"/>
      <c r="D13726" s="37"/>
      <c r="E13726" s="37"/>
      <c r="F13726" s="37"/>
      <c r="G13726" s="38"/>
      <c r="H13726" s="37"/>
      <c r="I13726" s="41"/>
      <c r="J13726" s="41"/>
      <c r="K13726" s="37"/>
      <c r="L13726" s="37"/>
      <c r="M13726" s="37"/>
      <c r="N13726" s="37"/>
      <c r="O13726" s="38"/>
    </row>
    <row r="13727" spans="2:15" x14ac:dyDescent="0.4">
      <c r="B13727" s="63"/>
      <c r="C13727" s="37"/>
      <c r="D13727" s="37"/>
      <c r="E13727" s="37"/>
      <c r="F13727" s="37"/>
      <c r="G13727" s="38"/>
      <c r="H13727" s="37"/>
      <c r="I13727" s="41"/>
      <c r="J13727" s="41"/>
      <c r="K13727" s="37"/>
      <c r="L13727" s="37"/>
      <c r="M13727" s="37"/>
      <c r="N13727" s="37"/>
      <c r="O13727" s="38"/>
    </row>
    <row r="13728" spans="2:15" x14ac:dyDescent="0.4">
      <c r="B13728" s="63"/>
      <c r="C13728" s="37"/>
      <c r="D13728" s="37"/>
      <c r="E13728" s="37"/>
      <c r="F13728" s="37"/>
      <c r="G13728" s="38"/>
      <c r="H13728" s="37"/>
      <c r="I13728" s="41"/>
      <c r="J13728" s="41"/>
      <c r="K13728" s="37"/>
      <c r="L13728" s="37"/>
      <c r="M13728" s="37"/>
      <c r="N13728" s="37"/>
      <c r="O13728" s="38"/>
    </row>
    <row r="13729" spans="2:15" x14ac:dyDescent="0.4">
      <c r="B13729" s="63"/>
      <c r="C13729" s="37"/>
      <c r="D13729" s="37"/>
      <c r="E13729" s="37"/>
      <c r="F13729" s="37"/>
      <c r="G13729" s="38"/>
      <c r="H13729" s="37"/>
      <c r="I13729" s="41"/>
      <c r="J13729" s="41"/>
      <c r="K13729" s="37"/>
      <c r="L13729" s="37"/>
      <c r="M13729" s="37"/>
      <c r="N13729" s="37"/>
      <c r="O13729" s="38"/>
    </row>
    <row r="13730" spans="2:15" x14ac:dyDescent="0.4">
      <c r="B13730" s="63"/>
      <c r="C13730" s="37"/>
      <c r="D13730" s="37"/>
      <c r="E13730" s="37"/>
      <c r="F13730" s="37"/>
      <c r="G13730" s="38"/>
      <c r="H13730" s="37"/>
      <c r="I13730" s="41"/>
      <c r="J13730" s="41"/>
      <c r="K13730" s="37"/>
      <c r="L13730" s="37"/>
      <c r="M13730" s="37"/>
      <c r="N13730" s="37"/>
      <c r="O13730" s="38"/>
    </row>
    <row r="13731" spans="2:15" x14ac:dyDescent="0.4">
      <c r="B13731" s="63"/>
      <c r="C13731" s="37"/>
      <c r="D13731" s="37"/>
      <c r="E13731" s="37"/>
      <c r="F13731" s="37"/>
      <c r="G13731" s="38"/>
      <c r="H13731" s="37"/>
      <c r="I13731" s="41"/>
      <c r="J13731" s="41"/>
      <c r="K13731" s="37"/>
      <c r="L13731" s="37"/>
      <c r="M13731" s="37"/>
      <c r="N13731" s="37"/>
      <c r="O13731" s="38"/>
    </row>
    <row r="13732" spans="2:15" x14ac:dyDescent="0.4">
      <c r="B13732" s="63"/>
      <c r="C13732" s="37"/>
      <c r="D13732" s="37"/>
      <c r="E13732" s="37"/>
      <c r="F13732" s="37"/>
      <c r="G13732" s="38"/>
      <c r="H13732" s="37"/>
      <c r="I13732" s="41"/>
      <c r="J13732" s="41"/>
      <c r="K13732" s="37"/>
      <c r="L13732" s="37"/>
      <c r="M13732" s="37"/>
      <c r="N13732" s="37"/>
      <c r="O13732" s="38"/>
    </row>
    <row r="13733" spans="2:15" x14ac:dyDescent="0.4">
      <c r="B13733" s="63"/>
      <c r="C13733" s="37"/>
      <c r="D13733" s="37"/>
      <c r="E13733" s="37"/>
      <c r="F13733" s="37"/>
      <c r="G13733" s="38"/>
      <c r="H13733" s="37"/>
      <c r="I13733" s="41"/>
      <c r="J13733" s="41"/>
      <c r="K13733" s="37"/>
      <c r="L13733" s="37"/>
      <c r="M13733" s="37"/>
      <c r="N13733" s="37"/>
      <c r="O13733" s="38"/>
    </row>
    <row r="13734" spans="2:15" x14ac:dyDescent="0.4">
      <c r="B13734" s="63"/>
      <c r="C13734" s="37"/>
      <c r="D13734" s="37"/>
      <c r="E13734" s="37"/>
      <c r="F13734" s="37"/>
      <c r="G13734" s="38"/>
      <c r="H13734" s="37"/>
      <c r="I13734" s="41"/>
      <c r="J13734" s="41"/>
      <c r="K13734" s="37"/>
      <c r="L13734" s="37"/>
      <c r="M13734" s="37"/>
      <c r="N13734" s="37"/>
      <c r="O13734" s="38"/>
    </row>
    <row r="13735" spans="2:15" x14ac:dyDescent="0.4">
      <c r="B13735" s="63"/>
      <c r="C13735" s="37"/>
      <c r="D13735" s="37"/>
      <c r="E13735" s="37"/>
      <c r="F13735" s="37"/>
      <c r="G13735" s="38"/>
      <c r="H13735" s="37"/>
      <c r="I13735" s="41"/>
      <c r="J13735" s="41"/>
      <c r="K13735" s="37"/>
      <c r="L13735" s="37"/>
      <c r="M13735" s="37"/>
      <c r="N13735" s="37"/>
      <c r="O13735" s="38"/>
    </row>
    <row r="13736" spans="2:15" x14ac:dyDescent="0.4">
      <c r="B13736" s="63"/>
      <c r="C13736" s="37"/>
      <c r="D13736" s="37"/>
      <c r="E13736" s="37"/>
      <c r="F13736" s="37"/>
      <c r="G13736" s="38"/>
      <c r="H13736" s="37"/>
      <c r="I13736" s="41"/>
      <c r="J13736" s="41"/>
      <c r="K13736" s="37"/>
      <c r="L13736" s="37"/>
      <c r="M13736" s="37"/>
      <c r="N13736" s="37"/>
      <c r="O13736" s="38"/>
    </row>
    <row r="13737" spans="2:15" x14ac:dyDescent="0.4">
      <c r="B13737" s="63"/>
      <c r="C13737" s="37"/>
      <c r="D13737" s="37"/>
      <c r="E13737" s="37"/>
      <c r="F13737" s="37"/>
      <c r="G13737" s="38"/>
      <c r="H13737" s="37"/>
      <c r="I13737" s="41"/>
      <c r="J13737" s="41"/>
      <c r="K13737" s="37"/>
      <c r="L13737" s="37"/>
      <c r="M13737" s="37"/>
      <c r="N13737" s="37"/>
      <c r="O13737" s="38"/>
    </row>
    <row r="13738" spans="2:15" x14ac:dyDescent="0.4">
      <c r="B13738" s="63"/>
      <c r="C13738" s="37"/>
      <c r="D13738" s="37"/>
      <c r="E13738" s="37"/>
      <c r="F13738" s="37"/>
      <c r="G13738" s="38"/>
      <c r="H13738" s="37"/>
      <c r="I13738" s="41"/>
      <c r="J13738" s="41"/>
      <c r="K13738" s="37"/>
      <c r="L13738" s="37"/>
      <c r="M13738" s="37"/>
      <c r="N13738" s="37"/>
      <c r="O13738" s="38"/>
    </row>
    <row r="13739" spans="2:15" x14ac:dyDescent="0.4">
      <c r="B13739" s="63"/>
      <c r="C13739" s="37"/>
      <c r="D13739" s="37"/>
      <c r="E13739" s="37"/>
      <c r="F13739" s="37"/>
      <c r="G13739" s="38"/>
      <c r="H13739" s="37"/>
      <c r="I13739" s="41"/>
      <c r="J13739" s="41"/>
      <c r="K13739" s="37"/>
      <c r="L13739" s="37"/>
      <c r="M13739" s="37"/>
      <c r="N13739" s="37"/>
      <c r="O13739" s="38"/>
    </row>
    <row r="13740" spans="2:15" x14ac:dyDescent="0.4">
      <c r="B13740" s="63"/>
      <c r="C13740" s="37"/>
      <c r="D13740" s="37"/>
      <c r="E13740" s="37"/>
      <c r="F13740" s="37"/>
      <c r="G13740" s="38"/>
      <c r="H13740" s="37"/>
      <c r="I13740" s="41"/>
      <c r="J13740" s="41"/>
      <c r="K13740" s="37"/>
      <c r="L13740" s="37"/>
      <c r="M13740" s="37"/>
      <c r="N13740" s="37"/>
      <c r="O13740" s="38"/>
    </row>
    <row r="13741" spans="2:15" x14ac:dyDescent="0.4">
      <c r="B13741" s="63"/>
      <c r="C13741" s="37"/>
      <c r="D13741" s="37"/>
      <c r="E13741" s="37"/>
      <c r="F13741" s="37"/>
      <c r="G13741" s="38"/>
      <c r="H13741" s="37"/>
      <c r="I13741" s="41"/>
      <c r="J13741" s="41"/>
      <c r="K13741" s="37"/>
      <c r="L13741" s="37"/>
      <c r="M13741" s="37"/>
      <c r="N13741" s="37"/>
      <c r="O13741" s="38"/>
    </row>
    <row r="13742" spans="2:15" x14ac:dyDescent="0.4">
      <c r="B13742" s="63"/>
      <c r="C13742" s="37"/>
      <c r="D13742" s="37"/>
      <c r="E13742" s="37"/>
      <c r="F13742" s="37"/>
      <c r="G13742" s="38"/>
      <c r="H13742" s="37"/>
      <c r="I13742" s="41"/>
      <c r="J13742" s="41"/>
      <c r="K13742" s="37"/>
      <c r="L13742" s="37"/>
      <c r="M13742" s="37"/>
      <c r="N13742" s="37"/>
      <c r="O13742" s="38"/>
    </row>
    <row r="13743" spans="2:15" x14ac:dyDescent="0.4">
      <c r="B13743" s="63"/>
      <c r="C13743" s="37"/>
      <c r="D13743" s="37"/>
      <c r="E13743" s="37"/>
      <c r="F13743" s="37"/>
      <c r="G13743" s="38"/>
      <c r="H13743" s="37"/>
      <c r="I13743" s="41"/>
      <c r="J13743" s="41"/>
      <c r="K13743" s="37"/>
      <c r="L13743" s="37"/>
      <c r="M13743" s="37"/>
      <c r="N13743" s="37"/>
      <c r="O13743" s="38"/>
    </row>
    <row r="13744" spans="2:15" x14ac:dyDescent="0.4">
      <c r="B13744" s="63"/>
      <c r="C13744" s="37"/>
      <c r="D13744" s="37"/>
      <c r="E13744" s="37"/>
      <c r="F13744" s="37"/>
      <c r="G13744" s="38"/>
      <c r="H13744" s="37"/>
      <c r="I13744" s="41"/>
      <c r="J13744" s="41"/>
      <c r="K13744" s="37"/>
      <c r="L13744" s="37"/>
      <c r="M13744" s="37"/>
      <c r="N13744" s="37"/>
      <c r="O13744" s="38"/>
    </row>
    <row r="13745" spans="2:15" x14ac:dyDescent="0.4">
      <c r="B13745" s="63"/>
      <c r="C13745" s="37"/>
      <c r="D13745" s="37"/>
      <c r="E13745" s="37"/>
      <c r="F13745" s="37"/>
      <c r="G13745" s="38"/>
      <c r="H13745" s="37"/>
      <c r="I13745" s="41"/>
      <c r="J13745" s="41"/>
      <c r="K13745" s="37"/>
      <c r="L13745" s="37"/>
      <c r="M13745" s="37"/>
      <c r="N13745" s="37"/>
      <c r="O13745" s="38"/>
    </row>
    <row r="13746" spans="2:15" x14ac:dyDescent="0.4">
      <c r="B13746" s="63"/>
      <c r="C13746" s="37"/>
      <c r="D13746" s="37"/>
      <c r="E13746" s="37"/>
      <c r="F13746" s="37"/>
      <c r="G13746" s="38"/>
      <c r="H13746" s="37"/>
      <c r="I13746" s="41"/>
      <c r="J13746" s="41"/>
      <c r="K13746" s="37"/>
      <c r="L13746" s="37"/>
      <c r="M13746" s="37"/>
      <c r="N13746" s="37"/>
      <c r="O13746" s="38"/>
    </row>
    <row r="13747" spans="2:15" x14ac:dyDescent="0.4">
      <c r="B13747" s="63"/>
      <c r="C13747" s="37"/>
      <c r="D13747" s="37"/>
      <c r="E13747" s="37"/>
      <c r="F13747" s="37"/>
      <c r="G13747" s="38"/>
      <c r="H13747" s="37"/>
      <c r="I13747" s="41"/>
      <c r="J13747" s="41"/>
      <c r="K13747" s="37"/>
      <c r="L13747" s="37"/>
      <c r="M13747" s="37"/>
      <c r="N13747" s="37"/>
      <c r="O13747" s="38"/>
    </row>
    <row r="13748" spans="2:15" x14ac:dyDescent="0.4">
      <c r="B13748" s="63"/>
      <c r="C13748" s="37"/>
      <c r="D13748" s="37"/>
      <c r="E13748" s="37"/>
      <c r="F13748" s="37"/>
      <c r="G13748" s="38"/>
      <c r="H13748" s="37"/>
      <c r="I13748" s="41"/>
      <c r="J13748" s="41"/>
      <c r="K13748" s="37"/>
      <c r="L13748" s="37"/>
      <c r="M13748" s="37"/>
      <c r="N13748" s="37"/>
      <c r="O13748" s="38"/>
    </row>
    <row r="13749" spans="2:15" x14ac:dyDescent="0.4">
      <c r="B13749" s="63"/>
      <c r="C13749" s="37"/>
      <c r="D13749" s="37"/>
      <c r="E13749" s="37"/>
      <c r="F13749" s="37"/>
      <c r="G13749" s="38"/>
      <c r="H13749" s="37"/>
      <c r="I13749" s="41"/>
      <c r="J13749" s="41"/>
      <c r="K13749" s="37"/>
      <c r="L13749" s="37"/>
      <c r="M13749" s="37"/>
      <c r="N13749" s="37"/>
      <c r="O13749" s="38"/>
    </row>
    <row r="13750" spans="2:15" x14ac:dyDescent="0.4">
      <c r="B13750" s="63"/>
      <c r="C13750" s="37"/>
      <c r="D13750" s="37"/>
      <c r="E13750" s="37"/>
      <c r="F13750" s="37"/>
      <c r="G13750" s="38"/>
      <c r="H13750" s="37"/>
      <c r="I13750" s="41"/>
      <c r="J13750" s="41"/>
      <c r="K13750" s="37"/>
      <c r="L13750" s="37"/>
      <c r="M13750" s="37"/>
      <c r="N13750" s="37"/>
      <c r="O13750" s="38"/>
    </row>
    <row r="13751" spans="2:15" x14ac:dyDescent="0.4">
      <c r="B13751" s="63"/>
      <c r="C13751" s="37"/>
      <c r="D13751" s="37"/>
      <c r="E13751" s="37"/>
      <c r="F13751" s="37"/>
      <c r="G13751" s="38"/>
      <c r="H13751" s="37"/>
      <c r="I13751" s="41"/>
      <c r="J13751" s="41"/>
      <c r="K13751" s="37"/>
      <c r="L13751" s="37"/>
      <c r="M13751" s="37"/>
      <c r="N13751" s="37"/>
      <c r="O13751" s="38"/>
    </row>
    <row r="13752" spans="2:15" x14ac:dyDescent="0.4">
      <c r="B13752" s="63"/>
      <c r="C13752" s="37"/>
      <c r="D13752" s="37"/>
      <c r="E13752" s="37"/>
      <c r="F13752" s="37"/>
      <c r="G13752" s="38"/>
      <c r="H13752" s="37"/>
      <c r="I13752" s="41"/>
      <c r="J13752" s="41"/>
      <c r="K13752" s="37"/>
      <c r="L13752" s="37"/>
      <c r="M13752" s="37"/>
      <c r="N13752" s="37"/>
      <c r="O13752" s="38"/>
    </row>
    <row r="13753" spans="2:15" x14ac:dyDescent="0.4">
      <c r="B13753" s="63"/>
      <c r="C13753" s="37"/>
      <c r="D13753" s="37"/>
      <c r="E13753" s="37"/>
      <c r="F13753" s="37"/>
      <c r="G13753" s="38"/>
      <c r="H13753" s="37"/>
      <c r="I13753" s="41"/>
      <c r="J13753" s="41"/>
      <c r="K13753" s="37"/>
      <c r="L13753" s="37"/>
      <c r="M13753" s="37"/>
      <c r="N13753" s="37"/>
      <c r="O13753" s="38"/>
    </row>
    <row r="13754" spans="2:15" x14ac:dyDescent="0.4">
      <c r="B13754" s="63"/>
      <c r="C13754" s="37"/>
      <c r="D13754" s="37"/>
      <c r="E13754" s="37"/>
      <c r="F13754" s="37"/>
      <c r="G13754" s="38"/>
      <c r="H13754" s="37"/>
      <c r="I13754" s="41"/>
      <c r="J13754" s="41"/>
      <c r="K13754" s="37"/>
      <c r="L13754" s="37"/>
      <c r="M13754" s="37"/>
      <c r="N13754" s="37"/>
      <c r="O13754" s="38"/>
    </row>
    <row r="13755" spans="2:15" x14ac:dyDescent="0.4">
      <c r="B13755" s="63"/>
      <c r="C13755" s="37"/>
      <c r="D13755" s="37"/>
      <c r="E13755" s="37"/>
      <c r="F13755" s="37"/>
      <c r="G13755" s="38"/>
      <c r="H13755" s="37"/>
      <c r="I13755" s="41"/>
      <c r="J13755" s="41"/>
      <c r="K13755" s="37"/>
      <c r="L13755" s="37"/>
      <c r="M13755" s="37"/>
      <c r="N13755" s="37"/>
      <c r="O13755" s="38"/>
    </row>
    <row r="13756" spans="2:15" x14ac:dyDescent="0.4">
      <c r="B13756" s="63"/>
      <c r="C13756" s="37"/>
      <c r="D13756" s="37"/>
      <c r="E13756" s="37"/>
      <c r="F13756" s="37"/>
      <c r="G13756" s="38"/>
      <c r="H13756" s="37"/>
      <c r="I13756" s="41"/>
      <c r="J13756" s="41"/>
      <c r="K13756" s="37"/>
      <c r="L13756" s="37"/>
      <c r="M13756" s="37"/>
      <c r="N13756" s="37"/>
      <c r="O13756" s="38"/>
    </row>
    <row r="13757" spans="2:15" x14ac:dyDescent="0.4">
      <c r="B13757" s="63"/>
      <c r="C13757" s="37"/>
      <c r="D13757" s="37"/>
      <c r="E13757" s="37"/>
      <c r="F13757" s="37"/>
      <c r="G13757" s="38"/>
      <c r="H13757" s="37"/>
      <c r="I13757" s="41"/>
      <c r="J13757" s="41"/>
      <c r="K13757" s="37"/>
      <c r="L13757" s="37"/>
      <c r="M13757" s="37"/>
      <c r="N13757" s="37"/>
      <c r="O13757" s="38"/>
    </row>
    <row r="13758" spans="2:15" x14ac:dyDescent="0.4">
      <c r="B13758" s="63"/>
      <c r="C13758" s="37"/>
      <c r="D13758" s="37"/>
      <c r="E13758" s="37"/>
      <c r="F13758" s="37"/>
      <c r="G13758" s="38"/>
      <c r="H13758" s="37"/>
      <c r="I13758" s="41"/>
      <c r="J13758" s="41"/>
      <c r="K13758" s="37"/>
      <c r="L13758" s="37"/>
      <c r="M13758" s="37"/>
      <c r="N13758" s="37"/>
      <c r="O13758" s="38"/>
    </row>
    <row r="13759" spans="2:15" x14ac:dyDescent="0.4">
      <c r="B13759" s="63"/>
      <c r="C13759" s="37"/>
      <c r="D13759" s="37"/>
      <c r="E13759" s="37"/>
      <c r="F13759" s="37"/>
      <c r="G13759" s="38"/>
      <c r="H13759" s="37"/>
      <c r="I13759" s="41"/>
      <c r="J13759" s="41"/>
      <c r="K13759" s="37"/>
      <c r="L13759" s="37"/>
      <c r="M13759" s="37"/>
      <c r="N13759" s="37"/>
      <c r="O13759" s="38"/>
    </row>
    <row r="13760" spans="2:15" x14ac:dyDescent="0.4">
      <c r="B13760" s="63"/>
      <c r="C13760" s="37"/>
      <c r="D13760" s="37"/>
      <c r="E13760" s="37"/>
      <c r="F13760" s="37"/>
      <c r="G13760" s="38"/>
      <c r="H13760" s="37"/>
      <c r="I13760" s="41"/>
      <c r="J13760" s="41"/>
      <c r="K13760" s="37"/>
      <c r="L13760" s="37"/>
      <c r="M13760" s="37"/>
      <c r="N13760" s="37"/>
      <c r="O13760" s="38"/>
    </row>
    <row r="13761" spans="2:15" x14ac:dyDescent="0.4">
      <c r="B13761" s="63"/>
      <c r="C13761" s="37"/>
      <c r="D13761" s="37"/>
      <c r="E13761" s="37"/>
      <c r="F13761" s="37"/>
      <c r="G13761" s="38"/>
      <c r="H13761" s="37"/>
      <c r="I13761" s="41"/>
      <c r="J13761" s="41"/>
      <c r="K13761" s="37"/>
      <c r="L13761" s="37"/>
      <c r="M13761" s="37"/>
      <c r="N13761" s="37"/>
      <c r="O13761" s="38"/>
    </row>
    <row r="13762" spans="2:15" x14ac:dyDescent="0.4">
      <c r="B13762" s="63"/>
      <c r="C13762" s="37"/>
      <c r="D13762" s="37"/>
      <c r="E13762" s="37"/>
      <c r="F13762" s="37"/>
      <c r="G13762" s="38"/>
      <c r="H13762" s="37"/>
      <c r="I13762" s="41"/>
      <c r="J13762" s="41"/>
      <c r="K13762" s="37"/>
      <c r="L13762" s="37"/>
      <c r="M13762" s="37"/>
      <c r="N13762" s="37"/>
      <c r="O13762" s="38"/>
    </row>
    <row r="13763" spans="2:15" x14ac:dyDescent="0.4">
      <c r="B13763" s="63"/>
      <c r="C13763" s="37"/>
      <c r="D13763" s="37"/>
      <c r="E13763" s="37"/>
      <c r="F13763" s="37"/>
      <c r="G13763" s="38"/>
      <c r="H13763" s="37"/>
      <c r="I13763" s="41"/>
      <c r="J13763" s="41"/>
      <c r="K13763" s="37"/>
      <c r="L13763" s="37"/>
      <c r="M13763" s="37"/>
      <c r="N13763" s="37"/>
      <c r="O13763" s="38"/>
    </row>
    <row r="13764" spans="2:15" x14ac:dyDescent="0.4">
      <c r="B13764" s="63"/>
      <c r="C13764" s="37"/>
      <c r="D13764" s="37"/>
      <c r="E13764" s="37"/>
      <c r="F13764" s="37"/>
      <c r="G13764" s="38"/>
      <c r="H13764" s="37"/>
      <c r="I13764" s="41"/>
      <c r="J13764" s="41"/>
      <c r="K13764" s="37"/>
      <c r="L13764" s="37"/>
      <c r="M13764" s="37"/>
      <c r="N13764" s="37"/>
      <c r="O13764" s="38"/>
    </row>
    <row r="13765" spans="2:15" x14ac:dyDescent="0.4">
      <c r="B13765" s="63"/>
      <c r="C13765" s="37"/>
      <c r="D13765" s="37"/>
      <c r="E13765" s="37"/>
      <c r="F13765" s="37"/>
      <c r="G13765" s="38"/>
      <c r="H13765" s="37"/>
      <c r="I13765" s="41"/>
      <c r="J13765" s="41"/>
      <c r="K13765" s="37"/>
      <c r="L13765" s="37"/>
      <c r="M13765" s="37"/>
      <c r="N13765" s="37"/>
      <c r="O13765" s="38"/>
    </row>
    <row r="13766" spans="2:15" x14ac:dyDescent="0.4">
      <c r="B13766" s="63"/>
      <c r="C13766" s="37"/>
      <c r="D13766" s="37"/>
      <c r="E13766" s="37"/>
      <c r="F13766" s="37"/>
      <c r="G13766" s="38"/>
      <c r="H13766" s="37"/>
      <c r="I13766" s="41"/>
      <c r="J13766" s="41"/>
      <c r="K13766" s="37"/>
      <c r="L13766" s="37"/>
      <c r="M13766" s="37"/>
      <c r="N13766" s="37"/>
      <c r="O13766" s="38"/>
    </row>
    <row r="13767" spans="2:15" x14ac:dyDescent="0.4">
      <c r="B13767" s="63"/>
      <c r="C13767" s="37"/>
      <c r="D13767" s="37"/>
      <c r="E13767" s="37"/>
      <c r="F13767" s="37"/>
      <c r="G13767" s="38"/>
      <c r="H13767" s="37"/>
      <c r="I13767" s="41"/>
      <c r="J13767" s="41"/>
      <c r="K13767" s="37"/>
      <c r="L13767" s="37"/>
      <c r="M13767" s="37"/>
      <c r="N13767" s="37"/>
      <c r="O13767" s="38"/>
    </row>
    <row r="13768" spans="2:15" x14ac:dyDescent="0.4">
      <c r="B13768" s="63"/>
      <c r="C13768" s="37"/>
      <c r="D13768" s="37"/>
      <c r="E13768" s="37"/>
      <c r="F13768" s="37"/>
      <c r="G13768" s="38"/>
      <c r="H13768" s="37"/>
      <c r="I13768" s="41"/>
      <c r="J13768" s="41"/>
      <c r="K13768" s="37"/>
      <c r="L13768" s="37"/>
      <c r="M13768" s="37"/>
      <c r="N13768" s="37"/>
      <c r="O13768" s="38"/>
    </row>
    <row r="13769" spans="2:15" x14ac:dyDescent="0.4">
      <c r="B13769" s="63"/>
      <c r="C13769" s="37"/>
      <c r="D13769" s="37"/>
      <c r="E13769" s="37"/>
      <c r="F13769" s="37"/>
      <c r="G13769" s="38"/>
      <c r="H13769" s="37"/>
      <c r="I13769" s="41"/>
      <c r="J13769" s="41"/>
      <c r="K13769" s="37"/>
      <c r="L13769" s="37"/>
      <c r="M13769" s="37"/>
      <c r="N13769" s="37"/>
      <c r="O13769" s="38"/>
    </row>
    <row r="13770" spans="2:15" x14ac:dyDescent="0.4">
      <c r="B13770" s="63"/>
      <c r="C13770" s="37"/>
      <c r="D13770" s="37"/>
      <c r="E13770" s="37"/>
      <c r="F13770" s="37"/>
      <c r="G13770" s="38"/>
      <c r="H13770" s="37"/>
      <c r="I13770" s="41"/>
      <c r="J13770" s="41"/>
      <c r="K13770" s="37"/>
      <c r="L13770" s="37"/>
      <c r="M13770" s="37"/>
      <c r="N13770" s="37"/>
      <c r="O13770" s="38"/>
    </row>
    <row r="13771" spans="2:15" x14ac:dyDescent="0.4">
      <c r="B13771" s="63"/>
      <c r="C13771" s="37"/>
      <c r="D13771" s="37"/>
      <c r="E13771" s="37"/>
      <c r="F13771" s="37"/>
      <c r="G13771" s="38"/>
      <c r="H13771" s="37"/>
      <c r="I13771" s="41"/>
      <c r="J13771" s="41"/>
      <c r="K13771" s="37"/>
      <c r="L13771" s="37"/>
      <c r="M13771" s="37"/>
      <c r="N13771" s="37"/>
      <c r="O13771" s="38"/>
    </row>
    <row r="13772" spans="2:15" x14ac:dyDescent="0.4">
      <c r="B13772" s="63"/>
      <c r="C13772" s="37"/>
      <c r="D13772" s="37"/>
      <c r="E13772" s="37"/>
      <c r="F13772" s="37"/>
      <c r="G13772" s="38"/>
      <c r="H13772" s="37"/>
      <c r="I13772" s="41"/>
      <c r="J13772" s="41"/>
      <c r="K13772" s="37"/>
      <c r="L13772" s="37"/>
      <c r="M13772" s="37"/>
      <c r="N13772" s="37"/>
      <c r="O13772" s="38"/>
    </row>
    <row r="13773" spans="2:15" x14ac:dyDescent="0.4">
      <c r="B13773" s="63"/>
      <c r="C13773" s="37"/>
      <c r="D13773" s="37"/>
      <c r="E13773" s="37"/>
      <c r="F13773" s="37"/>
      <c r="G13773" s="38"/>
      <c r="H13773" s="37"/>
      <c r="I13773" s="41"/>
      <c r="J13773" s="41"/>
      <c r="K13773" s="37"/>
      <c r="L13773" s="37"/>
      <c r="M13773" s="37"/>
      <c r="N13773" s="37"/>
      <c r="O13773" s="38"/>
    </row>
    <row r="13774" spans="2:15" x14ac:dyDescent="0.4">
      <c r="B13774" s="63"/>
      <c r="C13774" s="37"/>
      <c r="D13774" s="37"/>
      <c r="E13774" s="37"/>
      <c r="F13774" s="37"/>
      <c r="G13774" s="38"/>
      <c r="H13774" s="37"/>
      <c r="I13774" s="41"/>
      <c r="J13774" s="41"/>
      <c r="K13774" s="37"/>
      <c r="L13774" s="37"/>
      <c r="M13774" s="37"/>
      <c r="N13774" s="37"/>
      <c r="O13774" s="38"/>
    </row>
    <row r="13775" spans="2:15" x14ac:dyDescent="0.4">
      <c r="B13775" s="63"/>
      <c r="C13775" s="37"/>
      <c r="D13775" s="37"/>
      <c r="E13775" s="37"/>
      <c r="F13775" s="37"/>
      <c r="G13775" s="38"/>
      <c r="H13775" s="37"/>
      <c r="I13775" s="41"/>
      <c r="J13775" s="41"/>
      <c r="K13775" s="37"/>
      <c r="L13775" s="37"/>
      <c r="M13775" s="37"/>
      <c r="N13775" s="37"/>
      <c r="O13775" s="38"/>
    </row>
    <row r="13776" spans="2:15" x14ac:dyDescent="0.4">
      <c r="B13776" s="63"/>
      <c r="C13776" s="37"/>
      <c r="D13776" s="37"/>
      <c r="E13776" s="37"/>
      <c r="F13776" s="37"/>
      <c r="G13776" s="38"/>
      <c r="H13776" s="37"/>
      <c r="I13776" s="41"/>
      <c r="J13776" s="41"/>
      <c r="K13776" s="37"/>
      <c r="L13776" s="37"/>
      <c r="M13776" s="37"/>
      <c r="N13776" s="37"/>
      <c r="O13776" s="38"/>
    </row>
    <row r="13777" spans="2:15" x14ac:dyDescent="0.4">
      <c r="B13777" s="63"/>
      <c r="C13777" s="37"/>
      <c r="D13777" s="37"/>
      <c r="E13777" s="37"/>
      <c r="F13777" s="37"/>
      <c r="G13777" s="38"/>
      <c r="H13777" s="37"/>
      <c r="I13777" s="41"/>
      <c r="J13777" s="41"/>
      <c r="K13777" s="37"/>
      <c r="L13777" s="37"/>
      <c r="M13777" s="37"/>
      <c r="N13777" s="37"/>
      <c r="O13777" s="38"/>
    </row>
    <row r="13778" spans="2:15" x14ac:dyDescent="0.4">
      <c r="B13778" s="63"/>
      <c r="C13778" s="37"/>
      <c r="D13778" s="37"/>
      <c r="E13778" s="37"/>
      <c r="F13778" s="37"/>
      <c r="G13778" s="38"/>
      <c r="H13778" s="37"/>
      <c r="I13778" s="41"/>
      <c r="J13778" s="41"/>
      <c r="K13778" s="37"/>
      <c r="L13778" s="37"/>
      <c r="M13778" s="37"/>
      <c r="N13778" s="37"/>
      <c r="O13778" s="38"/>
    </row>
    <row r="13779" spans="2:15" x14ac:dyDescent="0.4">
      <c r="B13779" s="63"/>
      <c r="C13779" s="37"/>
      <c r="D13779" s="37"/>
      <c r="E13779" s="37"/>
      <c r="F13779" s="37"/>
      <c r="G13779" s="38"/>
      <c r="H13779" s="37"/>
      <c r="I13779" s="41"/>
      <c r="J13779" s="41"/>
      <c r="K13779" s="37"/>
      <c r="L13779" s="37"/>
      <c r="M13779" s="37"/>
      <c r="N13779" s="37"/>
      <c r="O13779" s="38"/>
    </row>
    <row r="13780" spans="2:15" x14ac:dyDescent="0.4">
      <c r="B13780" s="63"/>
      <c r="C13780" s="37"/>
      <c r="D13780" s="37"/>
      <c r="E13780" s="37"/>
      <c r="F13780" s="37"/>
      <c r="G13780" s="38"/>
      <c r="H13780" s="37"/>
      <c r="I13780" s="41"/>
      <c r="J13780" s="41"/>
      <c r="K13780" s="37"/>
      <c r="L13780" s="37"/>
      <c r="M13780" s="37"/>
      <c r="N13780" s="37"/>
      <c r="O13780" s="38"/>
    </row>
    <row r="13781" spans="2:15" x14ac:dyDescent="0.4">
      <c r="B13781" s="63"/>
      <c r="C13781" s="37"/>
      <c r="D13781" s="37"/>
      <c r="E13781" s="37"/>
      <c r="F13781" s="37"/>
      <c r="G13781" s="38"/>
      <c r="H13781" s="37"/>
      <c r="I13781" s="41"/>
      <c r="J13781" s="41"/>
      <c r="K13781" s="37"/>
      <c r="L13781" s="37"/>
      <c r="M13781" s="37"/>
      <c r="N13781" s="37"/>
      <c r="O13781" s="38"/>
    </row>
    <row r="13782" spans="2:15" x14ac:dyDescent="0.4">
      <c r="B13782" s="63"/>
      <c r="C13782" s="37"/>
      <c r="D13782" s="37"/>
      <c r="E13782" s="37"/>
      <c r="F13782" s="37"/>
      <c r="G13782" s="38"/>
      <c r="H13782" s="37"/>
      <c r="I13782" s="41"/>
      <c r="J13782" s="41"/>
      <c r="K13782" s="37"/>
      <c r="L13782" s="37"/>
      <c r="M13782" s="37"/>
      <c r="N13782" s="37"/>
      <c r="O13782" s="38"/>
    </row>
    <row r="13783" spans="2:15" x14ac:dyDescent="0.4">
      <c r="B13783" s="63"/>
      <c r="C13783" s="37"/>
      <c r="D13783" s="37"/>
      <c r="E13783" s="37"/>
      <c r="F13783" s="37"/>
      <c r="G13783" s="38"/>
      <c r="H13783" s="37"/>
      <c r="I13783" s="41"/>
      <c r="J13783" s="41"/>
      <c r="K13783" s="37"/>
      <c r="L13783" s="37"/>
      <c r="M13783" s="37"/>
      <c r="N13783" s="37"/>
      <c r="O13783" s="38"/>
    </row>
    <row r="13784" spans="2:15" x14ac:dyDescent="0.4">
      <c r="B13784" s="63"/>
      <c r="C13784" s="37"/>
      <c r="D13784" s="37"/>
      <c r="E13784" s="37"/>
      <c r="F13784" s="37"/>
      <c r="G13784" s="38"/>
      <c r="H13784" s="37"/>
      <c r="I13784" s="41"/>
      <c r="J13784" s="41"/>
      <c r="K13784" s="37"/>
      <c r="L13784" s="37"/>
      <c r="M13784" s="37"/>
      <c r="N13784" s="37"/>
      <c r="O13784" s="38"/>
    </row>
    <row r="13785" spans="2:15" x14ac:dyDescent="0.4">
      <c r="B13785" s="63"/>
      <c r="C13785" s="37"/>
      <c r="D13785" s="37"/>
      <c r="E13785" s="37"/>
      <c r="F13785" s="37"/>
      <c r="G13785" s="38"/>
      <c r="H13785" s="37"/>
      <c r="I13785" s="41"/>
      <c r="J13785" s="41"/>
      <c r="K13785" s="37"/>
      <c r="L13785" s="37"/>
      <c r="M13785" s="37"/>
      <c r="N13785" s="37"/>
      <c r="O13785" s="38"/>
    </row>
    <row r="13786" spans="2:15" x14ac:dyDescent="0.4">
      <c r="B13786" s="63"/>
      <c r="C13786" s="37"/>
      <c r="D13786" s="37"/>
      <c r="E13786" s="37"/>
      <c r="F13786" s="37"/>
      <c r="G13786" s="38"/>
      <c r="H13786" s="37"/>
      <c r="I13786" s="41"/>
      <c r="J13786" s="41"/>
      <c r="K13786" s="37"/>
      <c r="L13786" s="37"/>
      <c r="M13786" s="37"/>
      <c r="N13786" s="37"/>
      <c r="O13786" s="38"/>
    </row>
    <row r="13787" spans="2:15" x14ac:dyDescent="0.4">
      <c r="B13787" s="63"/>
      <c r="C13787" s="37"/>
      <c r="D13787" s="37"/>
      <c r="E13787" s="37"/>
      <c r="F13787" s="37"/>
      <c r="G13787" s="38"/>
      <c r="H13787" s="37"/>
      <c r="I13787" s="41"/>
      <c r="J13787" s="41"/>
      <c r="K13787" s="37"/>
      <c r="L13787" s="37"/>
      <c r="M13787" s="37"/>
      <c r="N13787" s="37"/>
      <c r="O13787" s="38"/>
    </row>
    <row r="13788" spans="2:15" x14ac:dyDescent="0.4">
      <c r="B13788" s="63"/>
      <c r="C13788" s="37"/>
      <c r="D13788" s="37"/>
      <c r="E13788" s="37"/>
      <c r="F13788" s="37"/>
      <c r="G13788" s="38"/>
      <c r="H13788" s="37"/>
      <c r="I13788" s="41"/>
      <c r="J13788" s="41"/>
      <c r="K13788" s="37"/>
      <c r="L13788" s="37"/>
      <c r="M13788" s="37"/>
      <c r="N13788" s="37"/>
      <c r="O13788" s="38"/>
    </row>
    <row r="13789" spans="2:15" x14ac:dyDescent="0.4">
      <c r="B13789" s="63"/>
      <c r="C13789" s="37"/>
      <c r="D13789" s="37"/>
      <c r="E13789" s="37"/>
      <c r="F13789" s="37"/>
      <c r="G13789" s="38"/>
      <c r="H13789" s="37"/>
      <c r="I13789" s="41"/>
      <c r="J13789" s="41"/>
      <c r="K13789" s="37"/>
      <c r="L13789" s="37"/>
      <c r="M13789" s="37"/>
      <c r="N13789" s="37"/>
      <c r="O13789" s="38"/>
    </row>
    <row r="13790" spans="2:15" x14ac:dyDescent="0.4">
      <c r="B13790" s="63"/>
      <c r="C13790" s="37"/>
      <c r="D13790" s="37"/>
      <c r="E13790" s="37"/>
      <c r="F13790" s="37"/>
      <c r="G13790" s="38"/>
      <c r="H13790" s="37"/>
      <c r="I13790" s="41"/>
      <c r="J13790" s="41"/>
      <c r="K13790" s="37"/>
      <c r="L13790" s="37"/>
      <c r="M13790" s="37"/>
      <c r="N13790" s="37"/>
      <c r="O13790" s="38"/>
    </row>
    <row r="13791" spans="2:15" x14ac:dyDescent="0.4">
      <c r="B13791" s="63"/>
      <c r="C13791" s="37"/>
      <c r="D13791" s="37"/>
      <c r="E13791" s="37"/>
      <c r="F13791" s="37"/>
      <c r="G13791" s="38"/>
      <c r="H13791" s="37"/>
      <c r="I13791" s="41"/>
      <c r="J13791" s="41"/>
      <c r="K13791" s="37"/>
      <c r="L13791" s="37"/>
      <c r="M13791" s="37"/>
      <c r="N13791" s="37"/>
      <c r="O13791" s="38"/>
    </row>
    <row r="13792" spans="2:15" x14ac:dyDescent="0.4">
      <c r="B13792" s="63"/>
      <c r="C13792" s="37"/>
      <c r="D13792" s="37"/>
      <c r="E13792" s="37"/>
      <c r="F13792" s="37"/>
      <c r="G13792" s="38"/>
      <c r="H13792" s="37"/>
      <c r="I13792" s="41"/>
      <c r="J13792" s="41"/>
      <c r="K13792" s="37"/>
      <c r="L13792" s="37"/>
      <c r="M13792" s="37"/>
      <c r="N13792" s="37"/>
      <c r="O13792" s="38"/>
    </row>
    <row r="13793" spans="2:15" x14ac:dyDescent="0.4">
      <c r="B13793" s="63"/>
      <c r="C13793" s="37"/>
      <c r="D13793" s="37"/>
      <c r="E13793" s="37"/>
      <c r="F13793" s="37"/>
      <c r="G13793" s="38"/>
      <c r="H13793" s="37"/>
      <c r="I13793" s="41"/>
      <c r="J13793" s="41"/>
      <c r="K13793" s="37"/>
      <c r="L13793" s="37"/>
      <c r="M13793" s="37"/>
      <c r="N13793" s="37"/>
      <c r="O13793" s="38"/>
    </row>
    <row r="13794" spans="2:15" x14ac:dyDescent="0.4">
      <c r="B13794" s="63"/>
      <c r="C13794" s="37"/>
      <c r="D13794" s="37"/>
      <c r="E13794" s="37"/>
      <c r="F13794" s="37"/>
      <c r="G13794" s="38"/>
      <c r="H13794" s="37"/>
      <c r="I13794" s="41"/>
      <c r="J13794" s="41"/>
      <c r="K13794" s="37"/>
      <c r="L13794" s="37"/>
      <c r="M13794" s="37"/>
      <c r="N13794" s="37"/>
      <c r="O13794" s="38"/>
    </row>
    <row r="13795" spans="2:15" x14ac:dyDescent="0.4">
      <c r="B13795" s="63"/>
      <c r="C13795" s="37"/>
      <c r="D13795" s="37"/>
      <c r="E13795" s="37"/>
      <c r="F13795" s="37"/>
      <c r="G13795" s="38"/>
      <c r="H13795" s="37"/>
      <c r="I13795" s="41"/>
      <c r="J13795" s="41"/>
      <c r="K13795" s="37"/>
      <c r="L13795" s="37"/>
      <c r="M13795" s="37"/>
      <c r="N13795" s="37"/>
      <c r="O13795" s="38"/>
    </row>
    <row r="13796" spans="2:15" x14ac:dyDescent="0.4">
      <c r="B13796" s="63"/>
      <c r="C13796" s="37"/>
      <c r="D13796" s="37"/>
      <c r="E13796" s="37"/>
      <c r="F13796" s="37"/>
      <c r="G13796" s="38"/>
      <c r="H13796" s="37"/>
      <c r="I13796" s="41"/>
      <c r="J13796" s="41"/>
      <c r="K13796" s="37"/>
      <c r="L13796" s="37"/>
      <c r="M13796" s="37"/>
      <c r="N13796" s="37"/>
      <c r="O13796" s="38"/>
    </row>
    <row r="13797" spans="2:15" x14ac:dyDescent="0.4">
      <c r="B13797" s="63"/>
      <c r="C13797" s="37"/>
      <c r="D13797" s="37"/>
      <c r="E13797" s="37"/>
      <c r="F13797" s="37"/>
      <c r="G13797" s="38"/>
      <c r="H13797" s="37"/>
      <c r="I13797" s="41"/>
      <c r="J13797" s="41"/>
      <c r="K13797" s="37"/>
      <c r="L13797" s="37"/>
      <c r="M13797" s="37"/>
      <c r="N13797" s="37"/>
      <c r="O13797" s="38"/>
    </row>
    <row r="13798" spans="2:15" x14ac:dyDescent="0.4">
      <c r="B13798" s="63"/>
      <c r="C13798" s="37"/>
      <c r="D13798" s="37"/>
      <c r="E13798" s="37"/>
      <c r="F13798" s="37"/>
      <c r="G13798" s="38"/>
      <c r="H13798" s="37"/>
      <c r="I13798" s="41"/>
      <c r="J13798" s="41"/>
      <c r="K13798" s="37"/>
      <c r="L13798" s="37"/>
      <c r="M13798" s="37"/>
      <c r="N13798" s="37"/>
      <c r="O13798" s="38"/>
    </row>
    <row r="13799" spans="2:15" x14ac:dyDescent="0.4">
      <c r="B13799" s="63"/>
      <c r="C13799" s="37"/>
      <c r="D13799" s="37"/>
      <c r="E13799" s="37"/>
      <c r="F13799" s="37"/>
      <c r="G13799" s="38"/>
      <c r="H13799" s="37"/>
      <c r="I13799" s="41"/>
      <c r="J13799" s="41"/>
      <c r="K13799" s="37"/>
      <c r="L13799" s="37"/>
      <c r="M13799" s="37"/>
      <c r="N13799" s="37"/>
      <c r="O13799" s="38"/>
    </row>
    <row r="13800" spans="2:15" x14ac:dyDescent="0.4">
      <c r="B13800" s="63"/>
      <c r="C13800" s="37"/>
      <c r="D13800" s="37"/>
      <c r="E13800" s="37"/>
      <c r="F13800" s="37"/>
      <c r="G13800" s="38"/>
      <c r="H13800" s="37"/>
      <c r="I13800" s="41"/>
      <c r="J13800" s="41"/>
      <c r="K13800" s="37"/>
      <c r="L13800" s="37"/>
      <c r="M13800" s="37"/>
      <c r="N13800" s="37"/>
      <c r="O13800" s="38"/>
    </row>
    <row r="13801" spans="2:15" x14ac:dyDescent="0.4">
      <c r="B13801" s="63"/>
      <c r="C13801" s="37"/>
      <c r="D13801" s="37"/>
      <c r="E13801" s="37"/>
      <c r="F13801" s="37"/>
      <c r="G13801" s="38"/>
      <c r="H13801" s="37"/>
      <c r="I13801" s="41"/>
      <c r="J13801" s="41"/>
      <c r="K13801" s="37"/>
      <c r="L13801" s="37"/>
      <c r="M13801" s="37"/>
      <c r="N13801" s="37"/>
      <c r="O13801" s="38"/>
    </row>
    <row r="13802" spans="2:15" x14ac:dyDescent="0.4">
      <c r="B13802" s="63"/>
      <c r="C13802" s="37"/>
      <c r="D13802" s="37"/>
      <c r="E13802" s="37"/>
      <c r="F13802" s="37"/>
      <c r="G13802" s="38"/>
      <c r="H13802" s="37"/>
      <c r="I13802" s="41"/>
      <c r="J13802" s="41"/>
      <c r="K13802" s="37"/>
      <c r="L13802" s="37"/>
      <c r="M13802" s="37"/>
      <c r="N13802" s="37"/>
      <c r="O13802" s="38"/>
    </row>
    <row r="13803" spans="2:15" x14ac:dyDescent="0.4">
      <c r="B13803" s="63"/>
      <c r="C13803" s="37"/>
      <c r="D13803" s="37"/>
      <c r="E13803" s="37"/>
      <c r="F13803" s="37"/>
      <c r="G13803" s="38"/>
      <c r="H13803" s="37"/>
      <c r="I13803" s="41"/>
      <c r="J13803" s="41"/>
      <c r="K13803" s="37"/>
      <c r="L13803" s="37"/>
      <c r="M13803" s="37"/>
      <c r="N13803" s="37"/>
      <c r="O13803" s="38"/>
    </row>
    <row r="13804" spans="2:15" x14ac:dyDescent="0.4">
      <c r="B13804" s="63"/>
      <c r="C13804" s="37"/>
      <c r="D13804" s="37"/>
      <c r="E13804" s="37"/>
      <c r="F13804" s="37"/>
      <c r="G13804" s="38"/>
      <c r="H13804" s="37"/>
      <c r="I13804" s="41"/>
      <c r="J13804" s="41"/>
      <c r="K13804" s="37"/>
      <c r="L13804" s="37"/>
      <c r="M13804" s="37"/>
      <c r="N13804" s="37"/>
      <c r="O13804" s="38"/>
    </row>
    <row r="13805" spans="2:15" x14ac:dyDescent="0.4">
      <c r="B13805" s="63"/>
      <c r="C13805" s="37"/>
      <c r="D13805" s="37"/>
      <c r="E13805" s="37"/>
      <c r="F13805" s="37"/>
      <c r="G13805" s="38"/>
      <c r="H13805" s="37"/>
      <c r="I13805" s="41"/>
      <c r="J13805" s="41"/>
      <c r="K13805" s="37"/>
      <c r="L13805" s="37"/>
      <c r="M13805" s="37"/>
      <c r="N13805" s="37"/>
      <c r="O13805" s="38"/>
    </row>
    <row r="13806" spans="2:15" x14ac:dyDescent="0.4">
      <c r="B13806" s="63"/>
      <c r="C13806" s="37"/>
      <c r="D13806" s="37"/>
      <c r="E13806" s="37"/>
      <c r="F13806" s="37"/>
      <c r="G13806" s="38"/>
      <c r="H13806" s="37"/>
      <c r="I13806" s="41"/>
      <c r="J13806" s="41"/>
      <c r="K13806" s="37"/>
      <c r="L13806" s="37"/>
      <c r="M13806" s="37"/>
      <c r="N13806" s="37"/>
      <c r="O13806" s="38"/>
    </row>
    <row r="13807" spans="2:15" x14ac:dyDescent="0.4">
      <c r="B13807" s="63"/>
      <c r="C13807" s="37"/>
      <c r="D13807" s="37"/>
      <c r="E13807" s="37"/>
      <c r="F13807" s="37"/>
      <c r="G13807" s="38"/>
      <c r="H13807" s="37"/>
      <c r="I13807" s="41"/>
      <c r="J13807" s="41"/>
      <c r="K13807" s="37"/>
      <c r="L13807" s="37"/>
      <c r="M13807" s="37"/>
      <c r="N13807" s="37"/>
      <c r="O13807" s="38"/>
    </row>
    <row r="13808" spans="2:15" x14ac:dyDescent="0.4">
      <c r="B13808" s="63"/>
      <c r="C13808" s="37"/>
      <c r="D13808" s="37"/>
      <c r="E13808" s="37"/>
      <c r="F13808" s="37"/>
      <c r="G13808" s="38"/>
      <c r="H13808" s="37"/>
      <c r="I13808" s="41"/>
      <c r="J13808" s="41"/>
      <c r="K13808" s="37"/>
      <c r="L13808" s="37"/>
      <c r="M13808" s="37"/>
      <c r="N13808" s="37"/>
      <c r="O13808" s="38"/>
    </row>
    <row r="13809" spans="2:15" x14ac:dyDescent="0.4">
      <c r="B13809" s="63"/>
      <c r="C13809" s="37"/>
      <c r="D13809" s="37"/>
      <c r="E13809" s="37"/>
      <c r="F13809" s="37"/>
      <c r="G13809" s="38"/>
      <c r="H13809" s="37"/>
      <c r="I13809" s="41"/>
      <c r="J13809" s="41"/>
      <c r="K13809" s="37"/>
      <c r="L13809" s="37"/>
      <c r="M13809" s="37"/>
      <c r="N13809" s="37"/>
      <c r="O13809" s="38"/>
    </row>
    <row r="13810" spans="2:15" x14ac:dyDescent="0.4">
      <c r="B13810" s="63"/>
      <c r="C13810" s="37"/>
      <c r="D13810" s="37"/>
      <c r="E13810" s="37"/>
      <c r="F13810" s="37"/>
      <c r="G13810" s="38"/>
      <c r="H13810" s="37"/>
      <c r="I13810" s="41"/>
      <c r="J13810" s="41"/>
      <c r="K13810" s="37"/>
      <c r="L13810" s="37"/>
      <c r="M13810" s="37"/>
      <c r="N13810" s="37"/>
      <c r="O13810" s="38"/>
    </row>
    <row r="13811" spans="2:15" x14ac:dyDescent="0.4">
      <c r="B13811" s="63"/>
      <c r="C13811" s="37"/>
      <c r="D13811" s="37"/>
      <c r="E13811" s="37"/>
      <c r="F13811" s="37"/>
      <c r="G13811" s="38"/>
      <c r="H13811" s="37"/>
      <c r="I13811" s="41"/>
      <c r="J13811" s="41"/>
      <c r="K13811" s="37"/>
      <c r="L13811" s="37"/>
      <c r="M13811" s="37"/>
      <c r="N13811" s="37"/>
      <c r="O13811" s="38"/>
    </row>
    <row r="13812" spans="2:15" x14ac:dyDescent="0.4">
      <c r="B13812" s="63"/>
      <c r="C13812" s="37"/>
      <c r="D13812" s="37"/>
      <c r="E13812" s="37"/>
      <c r="F13812" s="37"/>
      <c r="G13812" s="38"/>
      <c r="H13812" s="37"/>
      <c r="I13812" s="41"/>
      <c r="J13812" s="41"/>
      <c r="K13812" s="37"/>
      <c r="L13812" s="37"/>
      <c r="M13812" s="37"/>
      <c r="N13812" s="37"/>
      <c r="O13812" s="38"/>
    </row>
    <row r="13813" spans="2:15" x14ac:dyDescent="0.4">
      <c r="B13813" s="63"/>
      <c r="C13813" s="37"/>
      <c r="D13813" s="37"/>
      <c r="E13813" s="37"/>
      <c r="F13813" s="37"/>
      <c r="G13813" s="38"/>
      <c r="H13813" s="37"/>
      <c r="I13813" s="41"/>
      <c r="J13813" s="41"/>
      <c r="K13813" s="37"/>
      <c r="L13813" s="37"/>
      <c r="M13813" s="37"/>
      <c r="N13813" s="37"/>
      <c r="O13813" s="38"/>
    </row>
    <row r="13814" spans="2:15" x14ac:dyDescent="0.4">
      <c r="B13814" s="63"/>
      <c r="C13814" s="37"/>
      <c r="D13814" s="37"/>
      <c r="E13814" s="37"/>
      <c r="F13814" s="37"/>
      <c r="G13814" s="38"/>
      <c r="H13814" s="37"/>
      <c r="I13814" s="41"/>
      <c r="J13814" s="41"/>
      <c r="K13814" s="37"/>
      <c r="L13814" s="37"/>
      <c r="M13814" s="37"/>
      <c r="N13814" s="37"/>
      <c r="O13814" s="38"/>
    </row>
    <row r="13815" spans="2:15" x14ac:dyDescent="0.4">
      <c r="B13815" s="63"/>
      <c r="C13815" s="37"/>
      <c r="D13815" s="37"/>
      <c r="E13815" s="37"/>
      <c r="F13815" s="37"/>
      <c r="G13815" s="38"/>
      <c r="H13815" s="37"/>
      <c r="I13815" s="41"/>
      <c r="J13815" s="41"/>
      <c r="K13815" s="37"/>
      <c r="L13815" s="37"/>
      <c r="M13815" s="37"/>
      <c r="N13815" s="37"/>
      <c r="O13815" s="38"/>
    </row>
    <row r="13816" spans="2:15" x14ac:dyDescent="0.4">
      <c r="B13816" s="63"/>
      <c r="C13816" s="37"/>
      <c r="D13816" s="37"/>
      <c r="E13816" s="37"/>
      <c r="F13816" s="37"/>
      <c r="G13816" s="38"/>
      <c r="H13816" s="37"/>
      <c r="I13816" s="41"/>
      <c r="J13816" s="41"/>
      <c r="K13816" s="37"/>
      <c r="L13816" s="37"/>
      <c r="M13816" s="37"/>
      <c r="N13816" s="37"/>
      <c r="O13816" s="38"/>
    </row>
    <row r="13817" spans="2:15" x14ac:dyDescent="0.4">
      <c r="B13817" s="63"/>
      <c r="C13817" s="37"/>
      <c r="D13817" s="37"/>
      <c r="E13817" s="37"/>
      <c r="F13817" s="37"/>
      <c r="G13817" s="38"/>
      <c r="H13817" s="37"/>
      <c r="I13817" s="41"/>
      <c r="J13817" s="41"/>
      <c r="K13817" s="37"/>
      <c r="L13817" s="37"/>
      <c r="M13817" s="37"/>
      <c r="N13817" s="37"/>
      <c r="O13817" s="38"/>
    </row>
    <row r="13818" spans="2:15" x14ac:dyDescent="0.4">
      <c r="B13818" s="63"/>
      <c r="C13818" s="37"/>
      <c r="D13818" s="37"/>
      <c r="E13818" s="37"/>
      <c r="F13818" s="37"/>
      <c r="G13818" s="38"/>
      <c r="H13818" s="37"/>
      <c r="I13818" s="41"/>
      <c r="J13818" s="41"/>
      <c r="K13818" s="37"/>
      <c r="L13818" s="37"/>
      <c r="M13818" s="37"/>
      <c r="N13818" s="37"/>
      <c r="O13818" s="38"/>
    </row>
    <row r="13819" spans="2:15" x14ac:dyDescent="0.4">
      <c r="B13819" s="63"/>
      <c r="C13819" s="37"/>
      <c r="D13819" s="37"/>
      <c r="E13819" s="37"/>
      <c r="F13819" s="37"/>
      <c r="G13819" s="38"/>
      <c r="H13819" s="37"/>
      <c r="I13819" s="41"/>
      <c r="J13819" s="41"/>
      <c r="K13819" s="37"/>
      <c r="L13819" s="37"/>
      <c r="M13819" s="37"/>
      <c r="N13819" s="37"/>
      <c r="O13819" s="38"/>
    </row>
    <row r="13820" spans="2:15" x14ac:dyDescent="0.4">
      <c r="B13820" s="63"/>
      <c r="C13820" s="37"/>
      <c r="D13820" s="37"/>
      <c r="E13820" s="37"/>
      <c r="F13820" s="37"/>
      <c r="G13820" s="38"/>
      <c r="H13820" s="37"/>
      <c r="I13820" s="41"/>
      <c r="J13820" s="41"/>
      <c r="K13820" s="37"/>
      <c r="L13820" s="37"/>
      <c r="M13820" s="37"/>
      <c r="N13820" s="37"/>
      <c r="O13820" s="38"/>
    </row>
    <row r="13821" spans="2:15" x14ac:dyDescent="0.4">
      <c r="B13821" s="63"/>
      <c r="C13821" s="37"/>
      <c r="D13821" s="37"/>
      <c r="E13821" s="37"/>
      <c r="F13821" s="37"/>
      <c r="G13821" s="38"/>
      <c r="H13821" s="37"/>
      <c r="I13821" s="41"/>
      <c r="J13821" s="41"/>
      <c r="K13821" s="37"/>
      <c r="L13821" s="37"/>
      <c r="M13821" s="37"/>
      <c r="N13821" s="37"/>
      <c r="O13821" s="38"/>
    </row>
    <row r="13822" spans="2:15" x14ac:dyDescent="0.4">
      <c r="B13822" s="63"/>
      <c r="C13822" s="37"/>
      <c r="D13822" s="37"/>
      <c r="E13822" s="37"/>
      <c r="F13822" s="37"/>
      <c r="G13822" s="38"/>
      <c r="H13822" s="37"/>
      <c r="I13822" s="41"/>
      <c r="J13822" s="41"/>
      <c r="K13822" s="37"/>
      <c r="L13822" s="37"/>
      <c r="M13822" s="37"/>
      <c r="N13822" s="37"/>
      <c r="O13822" s="38"/>
    </row>
    <row r="13823" spans="2:15" x14ac:dyDescent="0.4">
      <c r="B13823" s="63"/>
      <c r="C13823" s="37"/>
      <c r="D13823" s="37"/>
      <c r="E13823" s="37"/>
      <c r="F13823" s="37"/>
      <c r="G13823" s="38"/>
      <c r="H13823" s="37"/>
      <c r="I13823" s="41"/>
      <c r="J13823" s="41"/>
      <c r="K13823" s="37"/>
      <c r="L13823" s="37"/>
      <c r="M13823" s="37"/>
      <c r="N13823" s="37"/>
      <c r="O13823" s="38"/>
    </row>
    <row r="13824" spans="2:15" x14ac:dyDescent="0.4">
      <c r="B13824" s="63"/>
      <c r="C13824" s="37"/>
      <c r="D13824" s="37"/>
      <c r="E13824" s="37"/>
      <c r="F13824" s="37"/>
      <c r="G13824" s="38"/>
      <c r="H13824" s="37"/>
      <c r="I13824" s="41"/>
      <c r="J13824" s="41"/>
      <c r="K13824" s="37"/>
      <c r="L13824" s="37"/>
      <c r="M13824" s="37"/>
      <c r="N13824" s="37"/>
      <c r="O13824" s="38"/>
    </row>
    <row r="13825" spans="2:15" x14ac:dyDescent="0.4">
      <c r="B13825" s="63"/>
      <c r="C13825" s="37"/>
      <c r="D13825" s="37"/>
      <c r="E13825" s="37"/>
      <c r="F13825" s="37"/>
      <c r="G13825" s="38"/>
      <c r="H13825" s="37"/>
      <c r="I13825" s="41"/>
      <c r="J13825" s="41"/>
      <c r="K13825" s="37"/>
      <c r="L13825" s="37"/>
      <c r="M13825" s="37"/>
      <c r="N13825" s="37"/>
      <c r="O13825" s="38"/>
    </row>
    <row r="13826" spans="2:15" x14ac:dyDescent="0.4">
      <c r="B13826" s="63"/>
      <c r="C13826" s="37"/>
      <c r="D13826" s="37"/>
      <c r="E13826" s="37"/>
      <c r="F13826" s="37"/>
      <c r="G13826" s="38"/>
      <c r="H13826" s="37"/>
      <c r="I13826" s="41"/>
      <c r="J13826" s="41"/>
      <c r="K13826" s="37"/>
      <c r="L13826" s="37"/>
      <c r="M13826" s="37"/>
      <c r="N13826" s="37"/>
      <c r="O13826" s="38"/>
    </row>
    <row r="13827" spans="2:15" x14ac:dyDescent="0.4">
      <c r="B13827" s="63"/>
      <c r="C13827" s="37"/>
      <c r="D13827" s="37"/>
      <c r="E13827" s="37"/>
      <c r="F13827" s="37"/>
      <c r="G13827" s="38"/>
      <c r="H13827" s="37"/>
      <c r="I13827" s="41"/>
      <c r="J13827" s="41"/>
      <c r="K13827" s="37"/>
      <c r="L13827" s="37"/>
      <c r="M13827" s="37"/>
      <c r="N13827" s="37"/>
      <c r="O13827" s="38"/>
    </row>
    <row r="13828" spans="2:15" x14ac:dyDescent="0.4">
      <c r="B13828" s="63"/>
      <c r="C13828" s="37"/>
      <c r="D13828" s="37"/>
      <c r="E13828" s="37"/>
      <c r="F13828" s="37"/>
      <c r="G13828" s="38"/>
      <c r="H13828" s="37"/>
      <c r="I13828" s="41"/>
      <c r="J13828" s="41"/>
      <c r="K13828" s="37"/>
      <c r="L13828" s="37"/>
      <c r="M13828" s="37"/>
      <c r="N13828" s="37"/>
      <c r="O13828" s="38"/>
    </row>
    <row r="13829" spans="2:15" x14ac:dyDescent="0.4">
      <c r="B13829" s="63"/>
      <c r="C13829" s="37"/>
      <c r="D13829" s="37"/>
      <c r="E13829" s="37"/>
      <c r="F13829" s="37"/>
      <c r="G13829" s="38"/>
      <c r="H13829" s="37"/>
      <c r="I13829" s="41"/>
      <c r="J13829" s="41"/>
      <c r="K13829" s="37"/>
      <c r="L13829" s="37"/>
      <c r="M13829" s="37"/>
      <c r="N13829" s="37"/>
      <c r="O13829" s="38"/>
    </row>
    <row r="13830" spans="2:15" x14ac:dyDescent="0.4">
      <c r="B13830" s="63"/>
      <c r="C13830" s="37"/>
      <c r="D13830" s="37"/>
      <c r="E13830" s="37"/>
      <c r="F13830" s="37"/>
      <c r="G13830" s="38"/>
      <c r="H13830" s="37"/>
      <c r="I13830" s="41"/>
      <c r="J13830" s="41"/>
      <c r="K13830" s="37"/>
      <c r="L13830" s="37"/>
      <c r="M13830" s="37"/>
      <c r="N13830" s="37"/>
      <c r="O13830" s="38"/>
    </row>
    <row r="13831" spans="2:15" x14ac:dyDescent="0.4">
      <c r="B13831" s="63"/>
      <c r="C13831" s="37"/>
      <c r="D13831" s="37"/>
      <c r="E13831" s="37"/>
      <c r="F13831" s="37"/>
      <c r="G13831" s="38"/>
      <c r="H13831" s="37"/>
      <c r="I13831" s="41"/>
      <c r="J13831" s="41"/>
      <c r="K13831" s="37"/>
      <c r="L13831" s="37"/>
      <c r="M13831" s="37"/>
      <c r="N13831" s="37"/>
      <c r="O13831" s="38"/>
    </row>
    <row r="13832" spans="2:15" x14ac:dyDescent="0.4">
      <c r="B13832" s="63"/>
      <c r="C13832" s="37"/>
      <c r="D13832" s="37"/>
      <c r="E13832" s="37"/>
      <c r="F13832" s="37"/>
      <c r="G13832" s="38"/>
      <c r="H13832" s="37"/>
      <c r="I13832" s="41"/>
      <c r="J13832" s="41"/>
      <c r="K13832" s="37"/>
      <c r="L13832" s="37"/>
      <c r="M13832" s="37"/>
      <c r="N13832" s="37"/>
      <c r="O13832" s="38"/>
    </row>
    <row r="13833" spans="2:15" x14ac:dyDescent="0.4">
      <c r="B13833" s="63"/>
      <c r="C13833" s="37"/>
      <c r="D13833" s="37"/>
      <c r="E13833" s="37"/>
      <c r="F13833" s="37"/>
      <c r="G13833" s="38"/>
      <c r="H13833" s="37"/>
      <c r="I13833" s="41"/>
      <c r="J13833" s="41"/>
      <c r="K13833" s="37"/>
      <c r="L13833" s="37"/>
      <c r="M13833" s="37"/>
      <c r="N13833" s="37"/>
      <c r="O13833" s="38"/>
    </row>
    <row r="13834" spans="2:15" x14ac:dyDescent="0.4">
      <c r="B13834" s="63"/>
      <c r="C13834" s="37"/>
      <c r="D13834" s="37"/>
      <c r="E13834" s="37"/>
      <c r="F13834" s="37"/>
      <c r="G13834" s="38"/>
      <c r="H13834" s="37"/>
      <c r="I13834" s="41"/>
      <c r="J13834" s="41"/>
      <c r="K13834" s="37"/>
      <c r="L13834" s="37"/>
      <c r="M13834" s="37"/>
      <c r="N13834" s="37"/>
      <c r="O13834" s="38"/>
    </row>
    <row r="13835" spans="2:15" x14ac:dyDescent="0.4">
      <c r="B13835" s="63"/>
      <c r="C13835" s="37"/>
      <c r="D13835" s="37"/>
      <c r="E13835" s="37"/>
      <c r="F13835" s="37"/>
      <c r="G13835" s="38"/>
      <c r="H13835" s="37"/>
      <c r="I13835" s="41"/>
      <c r="J13835" s="41"/>
      <c r="K13835" s="37"/>
      <c r="L13835" s="37"/>
      <c r="M13835" s="37"/>
      <c r="N13835" s="37"/>
      <c r="O13835" s="38"/>
    </row>
    <row r="13836" spans="2:15" x14ac:dyDescent="0.4">
      <c r="B13836" s="63"/>
      <c r="C13836" s="37"/>
      <c r="D13836" s="37"/>
      <c r="E13836" s="37"/>
      <c r="F13836" s="37"/>
      <c r="G13836" s="38"/>
      <c r="H13836" s="37"/>
      <c r="I13836" s="41"/>
      <c r="J13836" s="41"/>
      <c r="K13836" s="37"/>
      <c r="L13836" s="37"/>
      <c r="M13836" s="37"/>
      <c r="N13836" s="37"/>
      <c r="O13836" s="38"/>
    </row>
    <row r="13837" spans="2:15" x14ac:dyDescent="0.4">
      <c r="B13837" s="63"/>
      <c r="C13837" s="37"/>
      <c r="D13837" s="37"/>
      <c r="E13837" s="37"/>
      <c r="F13837" s="37"/>
      <c r="G13837" s="38"/>
      <c r="H13837" s="37"/>
      <c r="I13837" s="41"/>
      <c r="J13837" s="41"/>
      <c r="K13837" s="37"/>
      <c r="L13837" s="37"/>
      <c r="M13837" s="37"/>
      <c r="N13837" s="37"/>
      <c r="O13837" s="38"/>
    </row>
    <row r="13838" spans="2:15" x14ac:dyDescent="0.4">
      <c r="B13838" s="63"/>
      <c r="C13838" s="37"/>
      <c r="D13838" s="37"/>
      <c r="E13838" s="37"/>
      <c r="F13838" s="37"/>
      <c r="G13838" s="38"/>
      <c r="H13838" s="37"/>
      <c r="I13838" s="41"/>
      <c r="J13838" s="41"/>
      <c r="K13838" s="37"/>
      <c r="L13838" s="37"/>
      <c r="M13838" s="37"/>
      <c r="N13838" s="37"/>
      <c r="O13838" s="38"/>
    </row>
    <row r="13839" spans="2:15" x14ac:dyDescent="0.4">
      <c r="B13839" s="63"/>
      <c r="C13839" s="37"/>
      <c r="D13839" s="37"/>
      <c r="E13839" s="37"/>
      <c r="F13839" s="37"/>
      <c r="G13839" s="38"/>
      <c r="H13839" s="37"/>
      <c r="I13839" s="41"/>
      <c r="J13839" s="41"/>
      <c r="K13839" s="37"/>
      <c r="L13839" s="37"/>
      <c r="M13839" s="37"/>
      <c r="N13839" s="37"/>
      <c r="O13839" s="38"/>
    </row>
    <row r="13840" spans="2:15" x14ac:dyDescent="0.4">
      <c r="B13840" s="63"/>
      <c r="C13840" s="37"/>
      <c r="D13840" s="37"/>
      <c r="E13840" s="37"/>
      <c r="F13840" s="37"/>
      <c r="G13840" s="38"/>
      <c r="H13840" s="37"/>
      <c r="I13840" s="41"/>
      <c r="J13840" s="41"/>
      <c r="K13840" s="37"/>
      <c r="L13840" s="37"/>
      <c r="M13840" s="37"/>
      <c r="N13840" s="37"/>
      <c r="O13840" s="38"/>
    </row>
    <row r="13841" spans="2:15" x14ac:dyDescent="0.4">
      <c r="B13841" s="63"/>
      <c r="C13841" s="37"/>
      <c r="D13841" s="37"/>
      <c r="E13841" s="37"/>
      <c r="F13841" s="37"/>
      <c r="G13841" s="38"/>
      <c r="H13841" s="37"/>
      <c r="I13841" s="41"/>
      <c r="J13841" s="41"/>
      <c r="K13841" s="37"/>
      <c r="L13841" s="37"/>
      <c r="M13841" s="37"/>
      <c r="N13841" s="37"/>
      <c r="O13841" s="38"/>
    </row>
    <row r="13842" spans="2:15" x14ac:dyDescent="0.4">
      <c r="B13842" s="63"/>
      <c r="C13842" s="37"/>
      <c r="D13842" s="37"/>
      <c r="E13842" s="37"/>
      <c r="F13842" s="37"/>
      <c r="G13842" s="38"/>
      <c r="H13842" s="37"/>
      <c r="I13842" s="41"/>
      <c r="J13842" s="41"/>
      <c r="K13842" s="37"/>
      <c r="L13842" s="37"/>
      <c r="M13842" s="37"/>
      <c r="N13842" s="37"/>
      <c r="O13842" s="38"/>
    </row>
    <row r="13843" spans="2:15" x14ac:dyDescent="0.4">
      <c r="B13843" s="63"/>
      <c r="C13843" s="37"/>
      <c r="D13843" s="37"/>
      <c r="E13843" s="37"/>
      <c r="F13843" s="37"/>
      <c r="G13843" s="38"/>
      <c r="H13843" s="37"/>
      <c r="I13843" s="41"/>
      <c r="J13843" s="41"/>
      <c r="K13843" s="37"/>
      <c r="L13843" s="37"/>
      <c r="M13843" s="37"/>
      <c r="N13843" s="37"/>
      <c r="O13843" s="38"/>
    </row>
    <row r="13844" spans="2:15" x14ac:dyDescent="0.4">
      <c r="B13844" s="63"/>
      <c r="C13844" s="37"/>
      <c r="D13844" s="37"/>
      <c r="E13844" s="37"/>
      <c r="F13844" s="37"/>
      <c r="G13844" s="38"/>
      <c r="H13844" s="37"/>
      <c r="I13844" s="41"/>
      <c r="J13844" s="41"/>
      <c r="K13844" s="37"/>
      <c r="L13844" s="37"/>
      <c r="M13844" s="37"/>
      <c r="N13844" s="37"/>
      <c r="O13844" s="38"/>
    </row>
    <row r="13845" spans="2:15" x14ac:dyDescent="0.4">
      <c r="B13845" s="63"/>
      <c r="C13845" s="37"/>
      <c r="D13845" s="37"/>
      <c r="E13845" s="37"/>
      <c r="F13845" s="37"/>
      <c r="G13845" s="38"/>
      <c r="H13845" s="37"/>
      <c r="I13845" s="41"/>
      <c r="J13845" s="41"/>
      <c r="K13845" s="37"/>
      <c r="L13845" s="37"/>
      <c r="M13845" s="37"/>
      <c r="N13845" s="37"/>
      <c r="O13845" s="38"/>
    </row>
    <row r="13846" spans="2:15" x14ac:dyDescent="0.4">
      <c r="B13846" s="63"/>
      <c r="C13846" s="37"/>
      <c r="D13846" s="37"/>
      <c r="E13846" s="37"/>
      <c r="F13846" s="37"/>
      <c r="G13846" s="38"/>
      <c r="H13846" s="37"/>
      <c r="I13846" s="41"/>
      <c r="J13846" s="41"/>
      <c r="K13846" s="37"/>
      <c r="L13846" s="37"/>
      <c r="M13846" s="37"/>
      <c r="N13846" s="37"/>
      <c r="O13846" s="38"/>
    </row>
    <row r="13847" spans="2:15" x14ac:dyDescent="0.4">
      <c r="B13847" s="63"/>
      <c r="C13847" s="37"/>
      <c r="D13847" s="37"/>
      <c r="E13847" s="37"/>
      <c r="F13847" s="37"/>
      <c r="G13847" s="38"/>
      <c r="H13847" s="37"/>
      <c r="I13847" s="41"/>
      <c r="J13847" s="41"/>
      <c r="K13847" s="37"/>
      <c r="L13847" s="37"/>
      <c r="M13847" s="37"/>
      <c r="N13847" s="37"/>
      <c r="O13847" s="38"/>
    </row>
    <row r="13848" spans="2:15" x14ac:dyDescent="0.4">
      <c r="B13848" s="63"/>
      <c r="C13848" s="37"/>
      <c r="D13848" s="37"/>
      <c r="E13848" s="37"/>
      <c r="F13848" s="37"/>
      <c r="G13848" s="38"/>
      <c r="H13848" s="37"/>
      <c r="I13848" s="41"/>
      <c r="J13848" s="41"/>
      <c r="K13848" s="37"/>
      <c r="L13848" s="37"/>
      <c r="M13848" s="37"/>
      <c r="N13848" s="37"/>
      <c r="O13848" s="38"/>
    </row>
    <row r="13849" spans="2:15" x14ac:dyDescent="0.4">
      <c r="B13849" s="63"/>
      <c r="C13849" s="37"/>
      <c r="D13849" s="37"/>
      <c r="E13849" s="37"/>
      <c r="F13849" s="37"/>
      <c r="G13849" s="38"/>
      <c r="H13849" s="37"/>
      <c r="I13849" s="41"/>
      <c r="J13849" s="41"/>
      <c r="K13849" s="37"/>
      <c r="L13849" s="37"/>
      <c r="M13849" s="37"/>
      <c r="N13849" s="37"/>
      <c r="O13849" s="38"/>
    </row>
    <row r="13850" spans="2:15" x14ac:dyDescent="0.4">
      <c r="B13850" s="63"/>
      <c r="C13850" s="37"/>
      <c r="D13850" s="37"/>
      <c r="E13850" s="37"/>
      <c r="F13850" s="37"/>
      <c r="G13850" s="38"/>
      <c r="H13850" s="37"/>
      <c r="I13850" s="41"/>
      <c r="J13850" s="41"/>
      <c r="K13850" s="37"/>
      <c r="L13850" s="37"/>
      <c r="M13850" s="37"/>
      <c r="N13850" s="37"/>
      <c r="O13850" s="38"/>
    </row>
    <row r="13851" spans="2:15" x14ac:dyDescent="0.4">
      <c r="B13851" s="63"/>
      <c r="C13851" s="37"/>
      <c r="D13851" s="37"/>
      <c r="E13851" s="37"/>
      <c r="F13851" s="37"/>
      <c r="G13851" s="38"/>
      <c r="H13851" s="37"/>
      <c r="I13851" s="41"/>
      <c r="J13851" s="41"/>
      <c r="K13851" s="37"/>
      <c r="L13851" s="37"/>
      <c r="M13851" s="37"/>
      <c r="N13851" s="37"/>
      <c r="O13851" s="38"/>
    </row>
    <row r="13852" spans="2:15" x14ac:dyDescent="0.4">
      <c r="B13852" s="63"/>
      <c r="C13852" s="37"/>
      <c r="D13852" s="37"/>
      <c r="E13852" s="37"/>
      <c r="F13852" s="37"/>
      <c r="G13852" s="38"/>
      <c r="H13852" s="37"/>
      <c r="I13852" s="41"/>
      <c r="J13852" s="41"/>
      <c r="K13852" s="37"/>
      <c r="L13852" s="37"/>
      <c r="M13852" s="37"/>
      <c r="N13852" s="37"/>
      <c r="O13852" s="38"/>
    </row>
    <row r="13853" spans="2:15" x14ac:dyDescent="0.4">
      <c r="B13853" s="63"/>
      <c r="C13853" s="37"/>
      <c r="D13853" s="37"/>
      <c r="E13853" s="37"/>
      <c r="F13853" s="37"/>
      <c r="G13853" s="38"/>
      <c r="H13853" s="37"/>
      <c r="I13853" s="41"/>
      <c r="J13853" s="41"/>
      <c r="K13853" s="37"/>
      <c r="L13853" s="37"/>
      <c r="M13853" s="37"/>
      <c r="N13853" s="37"/>
      <c r="O13853" s="38"/>
    </row>
    <row r="13854" spans="2:15" x14ac:dyDescent="0.4">
      <c r="B13854" s="63"/>
      <c r="C13854" s="37"/>
      <c r="D13854" s="37"/>
      <c r="E13854" s="37"/>
      <c r="F13854" s="37"/>
      <c r="G13854" s="38"/>
      <c r="H13854" s="37"/>
      <c r="I13854" s="41"/>
      <c r="J13854" s="41"/>
      <c r="K13854" s="37"/>
      <c r="L13854" s="37"/>
      <c r="M13854" s="37"/>
      <c r="N13854" s="37"/>
      <c r="O13854" s="38"/>
    </row>
    <row r="13855" spans="2:15" x14ac:dyDescent="0.4">
      <c r="B13855" s="63"/>
      <c r="C13855" s="37"/>
      <c r="D13855" s="37"/>
      <c r="E13855" s="37"/>
      <c r="F13855" s="37"/>
      <c r="G13855" s="38"/>
      <c r="H13855" s="37"/>
      <c r="I13855" s="41"/>
      <c r="J13855" s="41"/>
      <c r="K13855" s="37"/>
      <c r="L13855" s="37"/>
      <c r="M13855" s="37"/>
      <c r="N13855" s="37"/>
      <c r="O13855" s="38"/>
    </row>
    <row r="13856" spans="2:15" x14ac:dyDescent="0.4">
      <c r="B13856" s="63"/>
      <c r="C13856" s="37"/>
      <c r="D13856" s="37"/>
      <c r="E13856" s="37"/>
      <c r="F13856" s="37"/>
      <c r="G13856" s="38"/>
      <c r="H13856" s="37"/>
      <c r="I13856" s="41"/>
      <c r="J13856" s="41"/>
      <c r="K13856" s="37"/>
      <c r="L13856" s="37"/>
      <c r="M13856" s="37"/>
      <c r="N13856" s="37"/>
      <c r="O13856" s="38"/>
    </row>
    <row r="13857" spans="2:15" x14ac:dyDescent="0.4">
      <c r="B13857" s="63"/>
      <c r="C13857" s="37"/>
      <c r="D13857" s="37"/>
      <c r="E13857" s="37"/>
      <c r="F13857" s="37"/>
      <c r="G13857" s="38"/>
      <c r="H13857" s="37"/>
      <c r="I13857" s="41"/>
      <c r="J13857" s="41"/>
      <c r="K13857" s="37"/>
      <c r="L13857" s="37"/>
      <c r="M13857" s="37"/>
      <c r="N13857" s="37"/>
      <c r="O13857" s="38"/>
    </row>
    <row r="13858" spans="2:15" x14ac:dyDescent="0.4">
      <c r="B13858" s="63"/>
      <c r="C13858" s="37"/>
      <c r="D13858" s="37"/>
      <c r="E13858" s="37"/>
      <c r="F13858" s="37"/>
      <c r="G13858" s="38"/>
      <c r="H13858" s="37"/>
      <c r="I13858" s="41"/>
      <c r="J13858" s="41"/>
      <c r="K13858" s="37"/>
      <c r="L13858" s="37"/>
      <c r="M13858" s="37"/>
      <c r="N13858" s="37"/>
      <c r="O13858" s="38"/>
    </row>
    <row r="13859" spans="2:15" x14ac:dyDescent="0.4">
      <c r="B13859" s="63"/>
      <c r="C13859" s="37"/>
      <c r="D13859" s="37"/>
      <c r="E13859" s="37"/>
      <c r="F13859" s="37"/>
      <c r="G13859" s="38"/>
      <c r="H13859" s="37"/>
      <c r="I13859" s="41"/>
      <c r="J13859" s="41"/>
      <c r="K13859" s="37"/>
      <c r="L13859" s="37"/>
      <c r="M13859" s="37"/>
      <c r="N13859" s="37"/>
      <c r="O13859" s="38"/>
    </row>
    <row r="13860" spans="2:15" x14ac:dyDescent="0.4">
      <c r="B13860" s="63"/>
      <c r="C13860" s="37"/>
      <c r="D13860" s="37"/>
      <c r="E13860" s="37"/>
      <c r="F13860" s="37"/>
      <c r="G13860" s="38"/>
      <c r="H13860" s="37"/>
      <c r="I13860" s="41"/>
      <c r="J13860" s="41"/>
      <c r="K13860" s="37"/>
      <c r="L13860" s="37"/>
      <c r="M13860" s="37"/>
      <c r="N13860" s="37"/>
      <c r="O13860" s="38"/>
    </row>
    <row r="13861" spans="2:15" x14ac:dyDescent="0.4">
      <c r="B13861" s="63"/>
      <c r="C13861" s="37"/>
      <c r="D13861" s="37"/>
      <c r="E13861" s="37"/>
      <c r="F13861" s="37"/>
      <c r="G13861" s="38"/>
      <c r="H13861" s="37"/>
      <c r="I13861" s="41"/>
      <c r="J13861" s="41"/>
      <c r="K13861" s="37"/>
      <c r="L13861" s="37"/>
      <c r="M13861" s="37"/>
      <c r="N13861" s="37"/>
      <c r="O13861" s="38"/>
    </row>
    <row r="13862" spans="2:15" x14ac:dyDescent="0.4">
      <c r="B13862" s="63"/>
      <c r="C13862" s="37"/>
      <c r="D13862" s="37"/>
      <c r="E13862" s="37"/>
      <c r="F13862" s="37"/>
      <c r="G13862" s="38"/>
      <c r="H13862" s="37"/>
      <c r="I13862" s="41"/>
      <c r="J13862" s="41"/>
      <c r="K13862" s="37"/>
      <c r="L13862" s="37"/>
      <c r="M13862" s="37"/>
      <c r="N13862" s="37"/>
      <c r="O13862" s="38"/>
    </row>
    <row r="13863" spans="2:15" x14ac:dyDescent="0.4">
      <c r="B13863" s="63"/>
      <c r="C13863" s="37"/>
      <c r="D13863" s="37"/>
      <c r="E13863" s="37"/>
      <c r="F13863" s="37"/>
      <c r="G13863" s="38"/>
      <c r="H13863" s="37"/>
      <c r="I13863" s="41"/>
      <c r="J13863" s="41"/>
      <c r="K13863" s="37"/>
      <c r="L13863" s="37"/>
      <c r="M13863" s="37"/>
      <c r="N13863" s="37"/>
      <c r="O13863" s="38"/>
    </row>
    <row r="13864" spans="2:15" x14ac:dyDescent="0.4">
      <c r="B13864" s="63"/>
      <c r="C13864" s="37"/>
      <c r="D13864" s="37"/>
      <c r="E13864" s="37"/>
      <c r="F13864" s="37"/>
      <c r="G13864" s="38"/>
      <c r="H13864" s="37"/>
      <c r="I13864" s="41"/>
      <c r="J13864" s="41"/>
      <c r="K13864" s="37"/>
      <c r="L13864" s="37"/>
      <c r="M13864" s="37"/>
      <c r="N13864" s="37"/>
      <c r="O13864" s="38"/>
    </row>
    <row r="13865" spans="2:15" x14ac:dyDescent="0.4">
      <c r="B13865" s="63"/>
      <c r="C13865" s="37"/>
      <c r="D13865" s="37"/>
      <c r="E13865" s="37"/>
      <c r="F13865" s="37"/>
      <c r="G13865" s="38"/>
      <c r="H13865" s="37"/>
      <c r="I13865" s="41"/>
      <c r="J13865" s="41"/>
      <c r="K13865" s="37"/>
      <c r="L13865" s="37"/>
      <c r="M13865" s="37"/>
      <c r="N13865" s="37"/>
      <c r="O13865" s="38"/>
    </row>
    <row r="13866" spans="2:15" x14ac:dyDescent="0.4">
      <c r="B13866" s="63"/>
      <c r="C13866" s="37"/>
      <c r="D13866" s="37"/>
      <c r="E13866" s="37"/>
      <c r="F13866" s="37"/>
      <c r="G13866" s="38"/>
      <c r="H13866" s="37"/>
      <c r="I13866" s="41"/>
      <c r="J13866" s="41"/>
      <c r="K13866" s="37"/>
      <c r="L13866" s="37"/>
      <c r="M13866" s="37"/>
      <c r="N13866" s="37"/>
      <c r="O13866" s="38"/>
    </row>
    <row r="13867" spans="2:15" x14ac:dyDescent="0.4">
      <c r="B13867" s="63"/>
      <c r="C13867" s="37"/>
      <c r="D13867" s="37"/>
      <c r="E13867" s="37"/>
      <c r="F13867" s="37"/>
      <c r="G13867" s="38"/>
      <c r="H13867" s="37"/>
      <c r="I13867" s="41"/>
      <c r="J13867" s="41"/>
      <c r="K13867" s="37"/>
      <c r="L13867" s="37"/>
      <c r="M13867" s="37"/>
      <c r="N13867" s="37"/>
      <c r="O13867" s="38"/>
    </row>
    <row r="13868" spans="2:15" x14ac:dyDescent="0.4">
      <c r="B13868" s="63"/>
      <c r="C13868" s="37"/>
      <c r="D13868" s="37"/>
      <c r="E13868" s="37"/>
      <c r="F13868" s="37"/>
      <c r="G13868" s="38"/>
      <c r="H13868" s="37"/>
      <c r="I13868" s="41"/>
      <c r="J13868" s="41"/>
      <c r="K13868" s="37"/>
      <c r="L13868" s="37"/>
      <c r="M13868" s="37"/>
      <c r="N13868" s="37"/>
      <c r="O13868" s="38"/>
    </row>
    <row r="13869" spans="2:15" x14ac:dyDescent="0.4">
      <c r="B13869" s="63"/>
      <c r="C13869" s="37"/>
      <c r="D13869" s="37"/>
      <c r="E13869" s="37"/>
      <c r="F13869" s="37"/>
      <c r="G13869" s="38"/>
      <c r="H13869" s="37"/>
      <c r="I13869" s="41"/>
      <c r="J13869" s="41"/>
      <c r="K13869" s="37"/>
      <c r="L13869" s="37"/>
      <c r="M13869" s="37"/>
      <c r="N13869" s="37"/>
      <c r="O13869" s="38"/>
    </row>
    <row r="13870" spans="2:15" x14ac:dyDescent="0.4">
      <c r="B13870" s="63"/>
      <c r="C13870" s="37"/>
      <c r="D13870" s="37"/>
      <c r="E13870" s="37"/>
      <c r="F13870" s="37"/>
      <c r="G13870" s="38"/>
      <c r="H13870" s="37"/>
      <c r="I13870" s="41"/>
      <c r="J13870" s="41"/>
      <c r="K13870" s="37"/>
      <c r="L13870" s="37"/>
      <c r="M13870" s="37"/>
      <c r="N13870" s="37"/>
      <c r="O13870" s="38"/>
    </row>
    <row r="13871" spans="2:15" x14ac:dyDescent="0.4">
      <c r="B13871" s="63"/>
      <c r="C13871" s="37"/>
      <c r="D13871" s="37"/>
      <c r="E13871" s="37"/>
      <c r="F13871" s="37"/>
      <c r="G13871" s="38"/>
      <c r="H13871" s="37"/>
      <c r="I13871" s="41"/>
      <c r="J13871" s="41"/>
      <c r="K13871" s="37"/>
      <c r="L13871" s="37"/>
      <c r="M13871" s="37"/>
      <c r="N13871" s="37"/>
      <c r="O13871" s="38"/>
    </row>
    <row r="13872" spans="2:15" x14ac:dyDescent="0.4">
      <c r="B13872" s="63"/>
      <c r="C13872" s="37"/>
      <c r="D13872" s="37"/>
      <c r="E13872" s="37"/>
      <c r="F13872" s="37"/>
      <c r="G13872" s="38"/>
      <c r="H13872" s="37"/>
      <c r="I13872" s="41"/>
      <c r="J13872" s="41"/>
      <c r="K13872" s="37"/>
      <c r="L13872" s="37"/>
      <c r="M13872" s="37"/>
      <c r="N13872" s="37"/>
      <c r="O13872" s="38"/>
    </row>
    <row r="13873" spans="2:15" x14ac:dyDescent="0.4">
      <c r="B13873" s="63"/>
      <c r="C13873" s="37"/>
      <c r="D13873" s="37"/>
      <c r="E13873" s="37"/>
      <c r="F13873" s="37"/>
      <c r="G13873" s="38"/>
      <c r="H13873" s="37"/>
      <c r="I13873" s="41"/>
      <c r="J13873" s="41"/>
      <c r="K13873" s="37"/>
      <c r="L13873" s="37"/>
      <c r="M13873" s="37"/>
      <c r="N13873" s="37"/>
      <c r="O13873" s="38"/>
    </row>
    <row r="13874" spans="2:15" x14ac:dyDescent="0.4">
      <c r="B13874" s="63"/>
      <c r="C13874" s="37"/>
      <c r="D13874" s="37"/>
      <c r="E13874" s="37"/>
      <c r="F13874" s="37"/>
      <c r="G13874" s="38"/>
      <c r="H13874" s="37"/>
      <c r="I13874" s="41"/>
      <c r="J13874" s="41"/>
      <c r="K13874" s="37"/>
      <c r="L13874" s="37"/>
      <c r="M13874" s="37"/>
      <c r="N13874" s="37"/>
      <c r="O13874" s="38"/>
    </row>
    <row r="13875" spans="2:15" x14ac:dyDescent="0.4">
      <c r="B13875" s="63"/>
      <c r="C13875" s="37"/>
      <c r="D13875" s="37"/>
      <c r="E13875" s="37"/>
      <c r="F13875" s="37"/>
      <c r="G13875" s="38"/>
      <c r="H13875" s="37"/>
      <c r="I13875" s="41"/>
      <c r="J13875" s="41"/>
      <c r="K13875" s="37"/>
      <c r="L13875" s="37"/>
      <c r="M13875" s="37"/>
      <c r="N13875" s="37"/>
      <c r="O13875" s="38"/>
    </row>
    <row r="13876" spans="2:15" x14ac:dyDescent="0.4">
      <c r="B13876" s="63"/>
      <c r="C13876" s="37"/>
      <c r="D13876" s="37"/>
      <c r="E13876" s="37"/>
      <c r="F13876" s="37"/>
      <c r="G13876" s="38"/>
      <c r="H13876" s="37"/>
      <c r="I13876" s="41"/>
      <c r="J13876" s="41"/>
      <c r="K13876" s="37"/>
      <c r="L13876" s="37"/>
      <c r="M13876" s="37"/>
      <c r="N13876" s="37"/>
      <c r="O13876" s="38"/>
    </row>
    <row r="13877" spans="2:15" x14ac:dyDescent="0.4">
      <c r="B13877" s="63"/>
      <c r="C13877" s="37"/>
      <c r="D13877" s="37"/>
      <c r="E13877" s="37"/>
      <c r="F13877" s="37"/>
      <c r="G13877" s="38"/>
      <c r="H13877" s="37"/>
      <c r="I13877" s="41"/>
      <c r="J13877" s="41"/>
      <c r="K13877" s="37"/>
      <c r="L13877" s="37"/>
      <c r="M13877" s="37"/>
      <c r="N13877" s="37"/>
      <c r="O13877" s="38"/>
    </row>
    <row r="13878" spans="2:15" x14ac:dyDescent="0.4">
      <c r="B13878" s="63"/>
      <c r="C13878" s="37"/>
      <c r="D13878" s="37"/>
      <c r="E13878" s="37"/>
      <c r="F13878" s="37"/>
      <c r="G13878" s="38"/>
      <c r="H13878" s="37"/>
      <c r="I13878" s="41"/>
      <c r="J13878" s="41"/>
      <c r="K13878" s="37"/>
      <c r="L13878" s="37"/>
      <c r="M13878" s="37"/>
      <c r="N13878" s="37"/>
      <c r="O13878" s="38"/>
    </row>
    <row r="13879" spans="2:15" x14ac:dyDescent="0.4">
      <c r="B13879" s="63"/>
      <c r="C13879" s="37"/>
      <c r="D13879" s="37"/>
      <c r="E13879" s="37"/>
      <c r="F13879" s="37"/>
      <c r="G13879" s="38"/>
      <c r="H13879" s="37"/>
      <c r="I13879" s="41"/>
      <c r="J13879" s="41"/>
      <c r="K13879" s="37"/>
      <c r="L13879" s="37"/>
      <c r="M13879" s="37"/>
      <c r="N13879" s="37"/>
      <c r="O13879" s="38"/>
    </row>
    <row r="13880" spans="2:15" x14ac:dyDescent="0.4">
      <c r="B13880" s="63"/>
      <c r="C13880" s="37"/>
      <c r="D13880" s="37"/>
      <c r="E13880" s="37"/>
      <c r="F13880" s="37"/>
      <c r="G13880" s="38"/>
      <c r="H13880" s="37"/>
      <c r="I13880" s="41"/>
      <c r="J13880" s="41"/>
      <c r="K13880" s="37"/>
      <c r="L13880" s="37"/>
      <c r="M13880" s="37"/>
      <c r="N13880" s="37"/>
      <c r="O13880" s="38"/>
    </row>
    <row r="13881" spans="2:15" x14ac:dyDescent="0.4">
      <c r="B13881" s="63"/>
      <c r="C13881" s="37"/>
      <c r="D13881" s="37"/>
      <c r="E13881" s="37"/>
      <c r="F13881" s="37"/>
      <c r="G13881" s="38"/>
      <c r="H13881" s="37"/>
      <c r="I13881" s="41"/>
      <c r="J13881" s="41"/>
      <c r="K13881" s="37"/>
      <c r="L13881" s="37"/>
      <c r="M13881" s="37"/>
      <c r="N13881" s="37"/>
      <c r="O13881" s="38"/>
    </row>
    <row r="13882" spans="2:15" x14ac:dyDescent="0.4">
      <c r="B13882" s="63"/>
      <c r="C13882" s="37"/>
      <c r="D13882" s="37"/>
      <c r="E13882" s="37"/>
      <c r="F13882" s="37"/>
      <c r="G13882" s="38"/>
      <c r="H13882" s="37"/>
      <c r="I13882" s="41"/>
      <c r="J13882" s="41"/>
      <c r="K13882" s="37"/>
      <c r="L13882" s="37"/>
      <c r="M13882" s="37"/>
      <c r="N13882" s="37"/>
      <c r="O13882" s="38"/>
    </row>
    <row r="13883" spans="2:15" x14ac:dyDescent="0.4">
      <c r="B13883" s="63"/>
      <c r="C13883" s="37"/>
      <c r="D13883" s="37"/>
      <c r="E13883" s="37"/>
      <c r="F13883" s="37"/>
      <c r="G13883" s="38"/>
      <c r="H13883" s="37"/>
      <c r="I13883" s="41"/>
      <c r="J13883" s="41"/>
      <c r="K13883" s="37"/>
      <c r="L13883" s="37"/>
      <c r="M13883" s="37"/>
      <c r="N13883" s="37"/>
      <c r="O13883" s="38"/>
    </row>
    <row r="13884" spans="2:15" x14ac:dyDescent="0.4">
      <c r="B13884" s="63"/>
      <c r="C13884" s="37"/>
      <c r="D13884" s="37"/>
      <c r="E13884" s="37"/>
      <c r="F13884" s="37"/>
      <c r="G13884" s="38"/>
      <c r="H13884" s="37"/>
      <c r="I13884" s="41"/>
      <c r="J13884" s="41"/>
      <c r="K13884" s="37"/>
      <c r="L13884" s="37"/>
      <c r="M13884" s="37"/>
      <c r="N13884" s="37"/>
      <c r="O13884" s="38"/>
    </row>
    <row r="13885" spans="2:15" x14ac:dyDescent="0.4">
      <c r="B13885" s="63"/>
      <c r="C13885" s="37"/>
      <c r="D13885" s="37"/>
      <c r="E13885" s="37"/>
      <c r="F13885" s="37"/>
      <c r="G13885" s="38"/>
      <c r="H13885" s="37"/>
      <c r="I13885" s="41"/>
      <c r="J13885" s="41"/>
      <c r="K13885" s="37"/>
      <c r="L13885" s="37"/>
      <c r="M13885" s="37"/>
      <c r="N13885" s="37"/>
      <c r="O13885" s="38"/>
    </row>
    <row r="13886" spans="2:15" x14ac:dyDescent="0.4">
      <c r="B13886" s="63"/>
      <c r="C13886" s="37"/>
      <c r="D13886" s="37"/>
      <c r="E13886" s="37"/>
      <c r="F13886" s="37"/>
      <c r="G13886" s="38"/>
      <c r="H13886" s="37"/>
      <c r="I13886" s="41"/>
      <c r="J13886" s="41"/>
      <c r="K13886" s="37"/>
      <c r="L13886" s="37"/>
      <c r="M13886" s="37"/>
      <c r="N13886" s="37"/>
      <c r="O13886" s="38"/>
    </row>
    <row r="13887" spans="2:15" x14ac:dyDescent="0.4">
      <c r="B13887" s="63"/>
      <c r="C13887" s="37"/>
      <c r="D13887" s="37"/>
      <c r="E13887" s="37"/>
      <c r="F13887" s="37"/>
      <c r="G13887" s="38"/>
      <c r="H13887" s="37"/>
      <c r="I13887" s="41"/>
      <c r="J13887" s="41"/>
      <c r="K13887" s="37"/>
      <c r="L13887" s="37"/>
      <c r="M13887" s="37"/>
      <c r="N13887" s="37"/>
      <c r="O13887" s="38"/>
    </row>
    <row r="13888" spans="2:15" x14ac:dyDescent="0.4">
      <c r="B13888" s="63"/>
      <c r="C13888" s="37"/>
      <c r="D13888" s="37"/>
      <c r="E13888" s="37"/>
      <c r="F13888" s="37"/>
      <c r="G13888" s="38"/>
      <c r="H13888" s="37"/>
      <c r="I13888" s="41"/>
      <c r="J13888" s="41"/>
      <c r="K13888" s="37"/>
      <c r="L13888" s="37"/>
      <c r="M13888" s="37"/>
      <c r="N13888" s="37"/>
      <c r="O13888" s="38"/>
    </row>
    <row r="13889" spans="2:15" x14ac:dyDescent="0.4">
      <c r="B13889" s="63"/>
      <c r="C13889" s="37"/>
      <c r="D13889" s="37"/>
      <c r="E13889" s="37"/>
      <c r="F13889" s="37"/>
      <c r="G13889" s="38"/>
      <c r="H13889" s="37"/>
      <c r="I13889" s="41"/>
      <c r="J13889" s="41"/>
      <c r="K13889" s="37"/>
      <c r="L13889" s="37"/>
      <c r="M13889" s="37"/>
      <c r="N13889" s="37"/>
      <c r="O13889" s="38"/>
    </row>
    <row r="13890" spans="2:15" x14ac:dyDescent="0.4">
      <c r="B13890" s="63"/>
      <c r="C13890" s="37"/>
      <c r="D13890" s="37"/>
      <c r="E13890" s="37"/>
      <c r="F13890" s="37"/>
      <c r="G13890" s="38"/>
      <c r="H13890" s="37"/>
      <c r="I13890" s="41"/>
      <c r="J13890" s="41"/>
      <c r="K13890" s="37"/>
      <c r="L13890" s="37"/>
      <c r="M13890" s="37"/>
      <c r="N13890" s="37"/>
      <c r="O13890" s="38"/>
    </row>
    <row r="13891" spans="2:15" x14ac:dyDescent="0.4">
      <c r="B13891" s="63"/>
      <c r="C13891" s="37"/>
      <c r="D13891" s="37"/>
      <c r="E13891" s="37"/>
      <c r="F13891" s="37"/>
      <c r="G13891" s="38"/>
      <c r="H13891" s="37"/>
      <c r="I13891" s="41"/>
      <c r="J13891" s="41"/>
      <c r="K13891" s="37"/>
      <c r="L13891" s="37"/>
      <c r="M13891" s="37"/>
      <c r="N13891" s="37"/>
      <c r="O13891" s="38"/>
    </row>
    <row r="13892" spans="2:15" x14ac:dyDescent="0.4">
      <c r="B13892" s="63"/>
      <c r="C13892" s="37"/>
      <c r="D13892" s="37"/>
      <c r="E13892" s="37"/>
      <c r="F13892" s="37"/>
      <c r="G13892" s="38"/>
      <c r="H13892" s="37"/>
      <c r="I13892" s="41"/>
      <c r="J13892" s="41"/>
      <c r="K13892" s="37"/>
      <c r="L13892" s="37"/>
      <c r="M13892" s="37"/>
      <c r="N13892" s="37"/>
      <c r="O13892" s="38"/>
    </row>
    <row r="13893" spans="2:15" x14ac:dyDescent="0.4">
      <c r="B13893" s="63"/>
      <c r="C13893" s="37"/>
      <c r="D13893" s="37"/>
      <c r="E13893" s="37"/>
      <c r="F13893" s="37"/>
      <c r="G13893" s="38"/>
      <c r="H13893" s="37"/>
      <c r="I13893" s="41"/>
      <c r="J13893" s="41"/>
      <c r="K13893" s="37"/>
      <c r="L13893" s="37"/>
      <c r="M13893" s="37"/>
      <c r="N13893" s="37"/>
      <c r="O13893" s="38"/>
    </row>
    <row r="13894" spans="2:15" x14ac:dyDescent="0.4">
      <c r="B13894" s="63"/>
      <c r="C13894" s="37"/>
      <c r="D13894" s="37"/>
      <c r="E13894" s="37"/>
      <c r="F13894" s="37"/>
      <c r="G13894" s="38"/>
      <c r="H13894" s="37"/>
      <c r="I13894" s="41"/>
      <c r="J13894" s="41"/>
      <c r="K13894" s="37"/>
      <c r="L13894" s="37"/>
      <c r="M13894" s="37"/>
      <c r="N13894" s="37"/>
      <c r="O13894" s="38"/>
    </row>
    <row r="13895" spans="2:15" x14ac:dyDescent="0.4">
      <c r="B13895" s="63"/>
      <c r="C13895" s="37"/>
      <c r="D13895" s="37"/>
      <c r="E13895" s="37"/>
      <c r="F13895" s="37"/>
      <c r="G13895" s="38"/>
      <c r="H13895" s="37"/>
      <c r="I13895" s="41"/>
      <c r="J13895" s="41"/>
      <c r="K13895" s="37"/>
      <c r="L13895" s="37"/>
      <c r="M13895" s="37"/>
      <c r="N13895" s="37"/>
      <c r="O13895" s="38"/>
    </row>
    <row r="13896" spans="2:15" x14ac:dyDescent="0.4">
      <c r="B13896" s="63"/>
      <c r="C13896" s="37"/>
      <c r="D13896" s="37"/>
      <c r="E13896" s="37"/>
      <c r="F13896" s="37"/>
      <c r="G13896" s="38"/>
      <c r="H13896" s="37"/>
      <c r="I13896" s="41"/>
      <c r="J13896" s="41"/>
      <c r="K13896" s="37"/>
      <c r="L13896" s="37"/>
      <c r="M13896" s="37"/>
      <c r="N13896" s="37"/>
      <c r="O13896" s="38"/>
    </row>
    <row r="13897" spans="2:15" x14ac:dyDescent="0.4">
      <c r="B13897" s="63"/>
      <c r="C13897" s="37"/>
      <c r="D13897" s="37"/>
      <c r="E13897" s="37"/>
      <c r="F13897" s="37"/>
      <c r="G13897" s="38"/>
      <c r="H13897" s="37"/>
      <c r="I13897" s="41"/>
      <c r="J13897" s="41"/>
      <c r="K13897" s="37"/>
      <c r="L13897" s="37"/>
      <c r="M13897" s="37"/>
      <c r="N13897" s="37"/>
      <c r="O13897" s="38"/>
    </row>
    <row r="13898" spans="2:15" x14ac:dyDescent="0.4">
      <c r="B13898" s="63"/>
      <c r="C13898" s="37"/>
      <c r="D13898" s="37"/>
      <c r="E13898" s="37"/>
      <c r="F13898" s="37"/>
      <c r="G13898" s="38"/>
      <c r="H13898" s="37"/>
      <c r="I13898" s="41"/>
      <c r="J13898" s="41"/>
      <c r="K13898" s="37"/>
      <c r="L13898" s="37"/>
      <c r="M13898" s="37"/>
      <c r="N13898" s="37"/>
      <c r="O13898" s="38"/>
    </row>
    <row r="13899" spans="2:15" x14ac:dyDescent="0.4">
      <c r="B13899" s="63"/>
      <c r="C13899" s="37"/>
      <c r="D13899" s="37"/>
      <c r="E13899" s="37"/>
      <c r="F13899" s="37"/>
      <c r="G13899" s="38"/>
      <c r="H13899" s="37"/>
      <c r="I13899" s="41"/>
      <c r="J13899" s="41"/>
      <c r="K13899" s="37"/>
      <c r="L13899" s="37"/>
      <c r="M13899" s="37"/>
      <c r="N13899" s="37"/>
      <c r="O13899" s="38"/>
    </row>
    <row r="13900" spans="2:15" x14ac:dyDescent="0.4">
      <c r="B13900" s="63"/>
      <c r="C13900" s="37"/>
      <c r="D13900" s="37"/>
      <c r="E13900" s="37"/>
      <c r="F13900" s="37"/>
      <c r="G13900" s="38"/>
      <c r="H13900" s="37"/>
      <c r="I13900" s="41"/>
      <c r="J13900" s="41"/>
      <c r="K13900" s="37"/>
      <c r="L13900" s="37"/>
      <c r="M13900" s="37"/>
      <c r="N13900" s="37"/>
      <c r="O13900" s="38"/>
    </row>
    <row r="13901" spans="2:15" x14ac:dyDescent="0.4">
      <c r="B13901" s="63"/>
      <c r="C13901" s="37"/>
      <c r="D13901" s="37"/>
      <c r="E13901" s="37"/>
      <c r="F13901" s="37"/>
      <c r="G13901" s="38"/>
      <c r="H13901" s="37"/>
      <c r="I13901" s="41"/>
      <c r="J13901" s="41"/>
      <c r="K13901" s="37"/>
      <c r="L13901" s="37"/>
      <c r="M13901" s="37"/>
      <c r="N13901" s="37"/>
      <c r="O13901" s="38"/>
    </row>
    <row r="13902" spans="2:15" x14ac:dyDescent="0.4">
      <c r="B13902" s="63"/>
      <c r="C13902" s="37"/>
      <c r="D13902" s="37"/>
      <c r="E13902" s="37"/>
      <c r="F13902" s="37"/>
      <c r="G13902" s="38"/>
      <c r="H13902" s="37"/>
      <c r="I13902" s="41"/>
      <c r="J13902" s="41"/>
      <c r="K13902" s="37"/>
      <c r="L13902" s="37"/>
      <c r="M13902" s="37"/>
      <c r="N13902" s="37"/>
      <c r="O13902" s="38"/>
    </row>
    <row r="13903" spans="2:15" x14ac:dyDescent="0.4">
      <c r="B13903" s="63"/>
      <c r="C13903" s="37"/>
      <c r="D13903" s="37"/>
      <c r="E13903" s="37"/>
      <c r="F13903" s="37"/>
      <c r="G13903" s="38"/>
      <c r="H13903" s="37"/>
      <c r="I13903" s="41"/>
      <c r="J13903" s="41"/>
      <c r="K13903" s="37"/>
      <c r="L13903" s="37"/>
      <c r="M13903" s="37"/>
      <c r="N13903" s="37"/>
      <c r="O13903" s="38"/>
    </row>
    <row r="13904" spans="2:15" x14ac:dyDescent="0.4">
      <c r="B13904" s="63"/>
      <c r="C13904" s="37"/>
      <c r="D13904" s="37"/>
      <c r="E13904" s="37"/>
      <c r="F13904" s="37"/>
      <c r="G13904" s="38"/>
      <c r="H13904" s="37"/>
      <c r="I13904" s="41"/>
      <c r="J13904" s="41"/>
      <c r="K13904" s="37"/>
      <c r="L13904" s="37"/>
      <c r="M13904" s="37"/>
      <c r="N13904" s="37"/>
      <c r="O13904" s="38"/>
    </row>
    <row r="13905" spans="2:15" x14ac:dyDescent="0.4">
      <c r="B13905" s="63"/>
      <c r="C13905" s="37"/>
      <c r="D13905" s="37"/>
      <c r="E13905" s="37"/>
      <c r="F13905" s="37"/>
      <c r="G13905" s="38"/>
      <c r="H13905" s="37"/>
      <c r="I13905" s="41"/>
      <c r="J13905" s="41"/>
      <c r="K13905" s="37"/>
      <c r="L13905" s="37"/>
      <c r="M13905" s="37"/>
      <c r="N13905" s="37"/>
      <c r="O13905" s="38"/>
    </row>
    <row r="13906" spans="2:15" x14ac:dyDescent="0.4">
      <c r="B13906" s="63"/>
      <c r="C13906" s="37"/>
      <c r="D13906" s="37"/>
      <c r="E13906" s="37"/>
      <c r="F13906" s="37"/>
      <c r="G13906" s="38"/>
      <c r="H13906" s="37"/>
      <c r="I13906" s="41"/>
      <c r="J13906" s="41"/>
      <c r="K13906" s="37"/>
      <c r="L13906" s="37"/>
      <c r="M13906" s="37"/>
      <c r="N13906" s="37"/>
      <c r="O13906" s="38"/>
    </row>
    <row r="13907" spans="2:15" x14ac:dyDescent="0.4">
      <c r="B13907" s="63"/>
      <c r="C13907" s="37"/>
      <c r="D13907" s="37"/>
      <c r="E13907" s="37"/>
      <c r="F13907" s="37"/>
      <c r="G13907" s="38"/>
      <c r="H13907" s="37"/>
      <c r="I13907" s="41"/>
      <c r="J13907" s="41"/>
      <c r="K13907" s="37"/>
      <c r="L13907" s="37"/>
      <c r="M13907" s="37"/>
      <c r="N13907" s="37"/>
      <c r="O13907" s="38"/>
    </row>
    <row r="13908" spans="2:15" x14ac:dyDescent="0.4">
      <c r="B13908" s="63"/>
      <c r="C13908" s="37"/>
      <c r="D13908" s="37"/>
      <c r="E13908" s="37"/>
      <c r="F13908" s="37"/>
      <c r="G13908" s="38"/>
      <c r="H13908" s="37"/>
      <c r="I13908" s="41"/>
      <c r="J13908" s="41"/>
      <c r="K13908" s="37"/>
      <c r="L13908" s="37"/>
      <c r="M13908" s="37"/>
      <c r="N13908" s="37"/>
      <c r="O13908" s="38"/>
    </row>
    <row r="13909" spans="2:15" x14ac:dyDescent="0.4">
      <c r="B13909" s="63"/>
      <c r="C13909" s="37"/>
      <c r="D13909" s="37"/>
      <c r="E13909" s="37"/>
      <c r="F13909" s="37"/>
      <c r="G13909" s="38"/>
      <c r="H13909" s="37"/>
      <c r="I13909" s="41"/>
      <c r="J13909" s="41"/>
      <c r="K13909" s="37"/>
      <c r="L13909" s="37"/>
      <c r="M13909" s="37"/>
      <c r="N13909" s="37"/>
      <c r="O13909" s="38"/>
    </row>
    <row r="13910" spans="2:15" x14ac:dyDescent="0.4">
      <c r="B13910" s="63"/>
      <c r="C13910" s="37"/>
      <c r="D13910" s="37"/>
      <c r="E13910" s="37"/>
      <c r="F13910" s="37"/>
      <c r="G13910" s="38"/>
      <c r="H13910" s="37"/>
      <c r="I13910" s="41"/>
      <c r="J13910" s="41"/>
      <c r="K13910" s="37"/>
      <c r="L13910" s="37"/>
      <c r="M13910" s="37"/>
      <c r="N13910" s="37"/>
      <c r="O13910" s="38"/>
    </row>
    <row r="13911" spans="2:15" x14ac:dyDescent="0.4">
      <c r="B13911" s="63"/>
      <c r="C13911" s="37"/>
      <c r="D13911" s="37"/>
      <c r="E13911" s="37"/>
      <c r="F13911" s="37"/>
      <c r="G13911" s="38"/>
      <c r="H13911" s="37"/>
      <c r="I13911" s="41"/>
      <c r="J13911" s="41"/>
      <c r="K13911" s="37"/>
      <c r="L13911" s="37"/>
      <c r="M13911" s="37"/>
      <c r="N13911" s="37"/>
      <c r="O13911" s="38"/>
    </row>
    <row r="13912" spans="2:15" x14ac:dyDescent="0.4">
      <c r="B13912" s="63"/>
      <c r="C13912" s="37"/>
      <c r="D13912" s="37"/>
      <c r="E13912" s="37"/>
      <c r="F13912" s="37"/>
      <c r="G13912" s="38"/>
      <c r="H13912" s="37"/>
      <c r="I13912" s="41"/>
      <c r="J13912" s="41"/>
      <c r="K13912" s="37"/>
      <c r="L13912" s="37"/>
      <c r="M13912" s="37"/>
      <c r="N13912" s="37"/>
      <c r="O13912" s="38"/>
    </row>
    <row r="13913" spans="2:15" x14ac:dyDescent="0.4">
      <c r="B13913" s="63"/>
      <c r="C13913" s="37"/>
      <c r="D13913" s="37"/>
      <c r="E13913" s="37"/>
      <c r="F13913" s="37"/>
      <c r="G13913" s="38"/>
      <c r="H13913" s="37"/>
      <c r="I13913" s="41"/>
      <c r="J13913" s="41"/>
      <c r="K13913" s="37"/>
      <c r="L13913" s="37"/>
      <c r="M13913" s="37"/>
      <c r="N13913" s="37"/>
      <c r="O13913" s="38"/>
    </row>
    <row r="13914" spans="2:15" x14ac:dyDescent="0.4">
      <c r="B13914" s="63"/>
      <c r="C13914" s="37"/>
      <c r="D13914" s="37"/>
      <c r="E13914" s="37"/>
      <c r="F13914" s="37"/>
      <c r="G13914" s="38"/>
      <c r="H13914" s="37"/>
      <c r="I13914" s="41"/>
      <c r="J13914" s="41"/>
      <c r="K13914" s="37"/>
      <c r="L13914" s="37"/>
      <c r="M13914" s="37"/>
      <c r="N13914" s="37"/>
      <c r="O13914" s="38"/>
    </row>
    <row r="13915" spans="2:15" x14ac:dyDescent="0.4">
      <c r="B13915" s="63"/>
      <c r="C13915" s="37"/>
      <c r="D13915" s="37"/>
      <c r="E13915" s="37"/>
      <c r="F13915" s="37"/>
      <c r="G13915" s="38"/>
      <c r="H13915" s="37"/>
      <c r="I13915" s="41"/>
      <c r="J13915" s="41"/>
      <c r="K13915" s="37"/>
      <c r="L13915" s="37"/>
      <c r="M13915" s="37"/>
      <c r="N13915" s="37"/>
      <c r="O13915" s="38"/>
    </row>
    <row r="13916" spans="2:15" x14ac:dyDescent="0.4">
      <c r="B13916" s="63"/>
      <c r="C13916" s="37"/>
      <c r="D13916" s="37"/>
      <c r="E13916" s="37"/>
      <c r="F13916" s="37"/>
      <c r="G13916" s="38"/>
      <c r="H13916" s="37"/>
      <c r="I13916" s="41"/>
      <c r="J13916" s="41"/>
      <c r="K13916" s="37"/>
      <c r="L13916" s="37"/>
      <c r="M13916" s="37"/>
      <c r="N13916" s="37"/>
      <c r="O13916" s="38"/>
    </row>
    <row r="13917" spans="2:15" x14ac:dyDescent="0.4">
      <c r="B13917" s="63"/>
      <c r="C13917" s="37"/>
      <c r="D13917" s="37"/>
      <c r="E13917" s="37"/>
      <c r="F13917" s="37"/>
      <c r="G13917" s="38"/>
      <c r="H13917" s="37"/>
      <c r="I13917" s="41"/>
      <c r="J13917" s="41"/>
      <c r="K13917" s="37"/>
      <c r="L13917" s="37"/>
      <c r="M13917" s="37"/>
      <c r="N13917" s="37"/>
      <c r="O13917" s="38"/>
    </row>
    <row r="13918" spans="2:15" x14ac:dyDescent="0.4">
      <c r="B13918" s="63"/>
      <c r="C13918" s="37"/>
      <c r="D13918" s="37"/>
      <c r="E13918" s="37"/>
      <c r="F13918" s="37"/>
      <c r="G13918" s="38"/>
      <c r="H13918" s="37"/>
      <c r="I13918" s="41"/>
      <c r="J13918" s="41"/>
      <c r="K13918" s="37"/>
      <c r="L13918" s="37"/>
      <c r="M13918" s="37"/>
      <c r="N13918" s="37"/>
      <c r="O13918" s="38"/>
    </row>
    <row r="13919" spans="2:15" x14ac:dyDescent="0.4">
      <c r="B13919" s="63"/>
      <c r="C13919" s="37"/>
      <c r="D13919" s="37"/>
      <c r="E13919" s="37"/>
      <c r="F13919" s="37"/>
      <c r="G13919" s="38"/>
      <c r="H13919" s="37"/>
      <c r="I13919" s="41"/>
      <c r="J13919" s="41"/>
      <c r="K13919" s="37"/>
      <c r="L13919" s="37"/>
      <c r="M13919" s="37"/>
      <c r="N13919" s="37"/>
      <c r="O13919" s="38"/>
    </row>
    <row r="13920" spans="2:15" x14ac:dyDescent="0.4">
      <c r="B13920" s="63"/>
      <c r="C13920" s="37"/>
      <c r="D13920" s="37"/>
      <c r="E13920" s="37"/>
      <c r="F13920" s="37"/>
      <c r="G13920" s="38"/>
      <c r="H13920" s="37"/>
      <c r="I13920" s="41"/>
      <c r="J13920" s="41"/>
      <c r="K13920" s="37"/>
      <c r="L13920" s="37"/>
      <c r="M13920" s="37"/>
      <c r="N13920" s="37"/>
      <c r="O13920" s="38"/>
    </row>
    <row r="13921" spans="2:15" x14ac:dyDescent="0.4">
      <c r="B13921" s="63"/>
      <c r="C13921" s="37"/>
      <c r="D13921" s="37"/>
      <c r="E13921" s="37"/>
      <c r="F13921" s="37"/>
      <c r="G13921" s="38"/>
      <c r="H13921" s="37"/>
      <c r="I13921" s="41"/>
      <c r="J13921" s="41"/>
      <c r="K13921" s="37"/>
      <c r="L13921" s="37"/>
      <c r="M13921" s="37"/>
      <c r="N13921" s="37"/>
      <c r="O13921" s="38"/>
    </row>
    <row r="13922" spans="2:15" x14ac:dyDescent="0.4">
      <c r="B13922" s="63"/>
      <c r="C13922" s="37"/>
      <c r="D13922" s="37"/>
      <c r="E13922" s="37"/>
      <c r="F13922" s="37"/>
      <c r="G13922" s="38"/>
      <c r="H13922" s="37"/>
      <c r="I13922" s="41"/>
      <c r="J13922" s="41"/>
      <c r="K13922" s="37"/>
      <c r="L13922" s="37"/>
      <c r="M13922" s="37"/>
      <c r="N13922" s="37"/>
      <c r="O13922" s="38"/>
    </row>
    <row r="13923" spans="2:15" x14ac:dyDescent="0.4">
      <c r="B13923" s="63"/>
      <c r="C13923" s="37"/>
      <c r="D13923" s="37"/>
      <c r="E13923" s="37"/>
      <c r="F13923" s="37"/>
      <c r="G13923" s="38"/>
      <c r="H13923" s="37"/>
      <c r="I13923" s="41"/>
      <c r="J13923" s="41"/>
      <c r="K13923" s="37"/>
      <c r="L13923" s="37"/>
      <c r="M13923" s="37"/>
      <c r="N13923" s="37"/>
      <c r="O13923" s="38"/>
    </row>
    <row r="13924" spans="2:15" x14ac:dyDescent="0.4">
      <c r="B13924" s="63"/>
      <c r="C13924" s="37"/>
      <c r="D13924" s="37"/>
      <c r="E13924" s="37"/>
      <c r="F13924" s="37"/>
      <c r="G13924" s="38"/>
      <c r="H13924" s="37"/>
      <c r="I13924" s="41"/>
      <c r="J13924" s="41"/>
      <c r="K13924" s="37"/>
      <c r="L13924" s="37"/>
      <c r="M13924" s="37"/>
      <c r="N13924" s="37"/>
      <c r="O13924" s="38"/>
    </row>
    <row r="13925" spans="2:15" x14ac:dyDescent="0.4">
      <c r="B13925" s="63"/>
      <c r="C13925" s="37"/>
      <c r="D13925" s="37"/>
      <c r="E13925" s="37"/>
      <c r="F13925" s="37"/>
      <c r="G13925" s="38"/>
      <c r="H13925" s="37"/>
      <c r="I13925" s="41"/>
      <c r="J13925" s="41"/>
      <c r="K13925" s="37"/>
      <c r="L13925" s="37"/>
      <c r="M13925" s="37"/>
      <c r="N13925" s="37"/>
      <c r="O13925" s="38"/>
    </row>
    <row r="13926" spans="2:15" x14ac:dyDescent="0.4">
      <c r="B13926" s="63"/>
      <c r="C13926" s="37"/>
      <c r="D13926" s="37"/>
      <c r="E13926" s="37"/>
      <c r="F13926" s="37"/>
      <c r="G13926" s="38"/>
      <c r="H13926" s="37"/>
      <c r="I13926" s="41"/>
      <c r="J13926" s="41"/>
      <c r="K13926" s="37"/>
      <c r="L13926" s="37"/>
      <c r="M13926" s="37"/>
      <c r="N13926" s="37"/>
      <c r="O13926" s="38"/>
    </row>
    <row r="13927" spans="2:15" x14ac:dyDescent="0.4">
      <c r="B13927" s="63"/>
      <c r="C13927" s="37"/>
      <c r="D13927" s="37"/>
      <c r="E13927" s="37"/>
      <c r="F13927" s="37"/>
      <c r="G13927" s="38"/>
      <c r="H13927" s="37"/>
      <c r="I13927" s="41"/>
      <c r="J13927" s="41"/>
      <c r="K13927" s="37"/>
      <c r="L13927" s="37"/>
      <c r="M13927" s="37"/>
      <c r="N13927" s="37"/>
      <c r="O13927" s="38"/>
    </row>
    <row r="13928" spans="2:15" x14ac:dyDescent="0.4">
      <c r="B13928" s="63"/>
      <c r="C13928" s="37"/>
      <c r="D13928" s="37"/>
      <c r="E13928" s="37"/>
      <c r="F13928" s="37"/>
      <c r="G13928" s="38"/>
      <c r="H13928" s="37"/>
      <c r="I13928" s="41"/>
      <c r="J13928" s="41"/>
      <c r="K13928" s="37"/>
      <c r="L13928" s="37"/>
      <c r="M13928" s="37"/>
      <c r="N13928" s="37"/>
      <c r="O13928" s="38"/>
    </row>
    <row r="13929" spans="2:15" x14ac:dyDescent="0.4">
      <c r="B13929" s="63"/>
      <c r="C13929" s="37"/>
      <c r="D13929" s="37"/>
      <c r="E13929" s="37"/>
      <c r="F13929" s="37"/>
      <c r="G13929" s="38"/>
      <c r="H13929" s="37"/>
      <c r="I13929" s="41"/>
      <c r="J13929" s="41"/>
      <c r="K13929" s="37"/>
      <c r="L13929" s="37"/>
      <c r="M13929" s="37"/>
      <c r="N13929" s="37"/>
      <c r="O13929" s="38"/>
    </row>
    <row r="13930" spans="2:15" x14ac:dyDescent="0.4">
      <c r="B13930" s="63"/>
      <c r="C13930" s="37"/>
      <c r="D13930" s="37"/>
      <c r="E13930" s="37"/>
      <c r="F13930" s="37"/>
      <c r="G13930" s="38"/>
      <c r="H13930" s="37"/>
      <c r="I13930" s="41"/>
      <c r="J13930" s="41"/>
      <c r="K13930" s="37"/>
      <c r="L13930" s="37"/>
      <c r="M13930" s="37"/>
      <c r="N13930" s="37"/>
      <c r="O13930" s="38"/>
    </row>
    <row r="13931" spans="2:15" x14ac:dyDescent="0.4">
      <c r="B13931" s="63"/>
      <c r="C13931" s="37"/>
      <c r="D13931" s="37"/>
      <c r="E13931" s="37"/>
      <c r="F13931" s="37"/>
      <c r="G13931" s="38"/>
      <c r="H13931" s="37"/>
      <c r="I13931" s="41"/>
      <c r="J13931" s="41"/>
      <c r="K13931" s="37"/>
      <c r="L13931" s="37"/>
      <c r="M13931" s="37"/>
      <c r="N13931" s="37"/>
      <c r="O13931" s="38"/>
    </row>
    <row r="13932" spans="2:15" x14ac:dyDescent="0.4">
      <c r="B13932" s="63"/>
      <c r="C13932" s="37"/>
      <c r="D13932" s="37"/>
      <c r="E13932" s="37"/>
      <c r="F13932" s="37"/>
      <c r="G13932" s="38"/>
      <c r="H13932" s="37"/>
      <c r="I13932" s="41"/>
      <c r="J13932" s="41"/>
      <c r="K13932" s="37"/>
      <c r="L13932" s="37"/>
      <c r="M13932" s="37"/>
      <c r="N13932" s="37"/>
      <c r="O13932" s="38"/>
    </row>
    <row r="13933" spans="2:15" x14ac:dyDescent="0.4">
      <c r="B13933" s="63"/>
      <c r="C13933" s="37"/>
      <c r="D13933" s="37"/>
      <c r="E13933" s="37"/>
      <c r="F13933" s="37"/>
      <c r="G13933" s="38"/>
      <c r="H13933" s="37"/>
      <c r="I13933" s="41"/>
      <c r="J13933" s="41"/>
      <c r="K13933" s="37"/>
      <c r="L13933" s="37"/>
      <c r="M13933" s="37"/>
      <c r="N13933" s="37"/>
      <c r="O13933" s="38"/>
    </row>
    <row r="13934" spans="2:15" x14ac:dyDescent="0.4">
      <c r="B13934" s="63"/>
      <c r="C13934" s="37"/>
      <c r="D13934" s="37"/>
      <c r="E13934" s="37"/>
      <c r="F13934" s="37"/>
      <c r="G13934" s="38"/>
      <c r="H13934" s="37"/>
      <c r="I13934" s="41"/>
      <c r="J13934" s="41"/>
      <c r="K13934" s="37"/>
      <c r="L13934" s="37"/>
      <c r="M13934" s="37"/>
      <c r="N13934" s="37"/>
      <c r="O13934" s="38"/>
    </row>
    <row r="13935" spans="2:15" x14ac:dyDescent="0.4">
      <c r="B13935" s="63"/>
      <c r="C13935" s="37"/>
      <c r="D13935" s="37"/>
      <c r="E13935" s="37"/>
      <c r="F13935" s="37"/>
      <c r="G13935" s="38"/>
      <c r="H13935" s="37"/>
      <c r="I13935" s="41"/>
      <c r="J13935" s="41"/>
      <c r="K13935" s="37"/>
      <c r="L13935" s="37"/>
      <c r="M13935" s="37"/>
      <c r="N13935" s="37"/>
      <c r="O13935" s="38"/>
    </row>
    <row r="13936" spans="2:15" x14ac:dyDescent="0.4">
      <c r="B13936" s="63"/>
      <c r="C13936" s="37"/>
      <c r="D13936" s="37"/>
      <c r="E13936" s="37"/>
      <c r="F13936" s="37"/>
      <c r="G13936" s="38"/>
      <c r="H13936" s="37"/>
      <c r="I13936" s="41"/>
      <c r="J13936" s="41"/>
      <c r="K13936" s="37"/>
      <c r="L13936" s="37"/>
      <c r="M13936" s="37"/>
      <c r="N13936" s="37"/>
      <c r="O13936" s="38"/>
    </row>
    <row r="13937" spans="2:15" x14ac:dyDescent="0.4">
      <c r="B13937" s="63"/>
      <c r="C13937" s="37"/>
      <c r="D13937" s="37"/>
      <c r="E13937" s="37"/>
      <c r="F13937" s="37"/>
      <c r="G13937" s="38"/>
      <c r="H13937" s="37"/>
      <c r="I13937" s="41"/>
      <c r="J13937" s="41"/>
      <c r="K13937" s="37"/>
      <c r="L13937" s="37"/>
      <c r="M13937" s="37"/>
      <c r="N13937" s="37"/>
      <c r="O13937" s="38"/>
    </row>
    <row r="13938" spans="2:15" x14ac:dyDescent="0.4">
      <c r="B13938" s="63"/>
      <c r="C13938" s="37"/>
      <c r="D13938" s="37"/>
      <c r="E13938" s="37"/>
      <c r="F13938" s="37"/>
      <c r="G13938" s="38"/>
      <c r="H13938" s="37"/>
      <c r="I13938" s="41"/>
      <c r="J13938" s="41"/>
      <c r="K13938" s="37"/>
      <c r="L13938" s="37"/>
      <c r="M13938" s="37"/>
      <c r="N13938" s="37"/>
      <c r="O13938" s="38"/>
    </row>
    <row r="13939" spans="2:15" x14ac:dyDescent="0.4">
      <c r="B13939" s="63"/>
      <c r="C13939" s="37"/>
      <c r="D13939" s="37"/>
      <c r="E13939" s="37"/>
      <c r="F13939" s="37"/>
      <c r="G13939" s="38"/>
      <c r="H13939" s="37"/>
      <c r="I13939" s="41"/>
      <c r="J13939" s="41"/>
      <c r="K13939" s="37"/>
      <c r="L13939" s="37"/>
      <c r="M13939" s="37"/>
      <c r="N13939" s="37"/>
      <c r="O13939" s="38"/>
    </row>
    <row r="13940" spans="2:15" x14ac:dyDescent="0.4">
      <c r="B13940" s="63"/>
      <c r="C13940" s="37"/>
      <c r="D13940" s="37"/>
      <c r="E13940" s="37"/>
      <c r="F13940" s="37"/>
      <c r="G13940" s="38"/>
      <c r="H13940" s="37"/>
      <c r="I13940" s="41"/>
      <c r="J13940" s="41"/>
      <c r="K13940" s="37"/>
      <c r="L13940" s="37"/>
      <c r="M13940" s="37"/>
      <c r="N13940" s="37"/>
      <c r="O13940" s="38"/>
    </row>
    <row r="13941" spans="2:15" x14ac:dyDescent="0.4">
      <c r="B13941" s="63"/>
      <c r="C13941" s="37"/>
      <c r="D13941" s="37"/>
      <c r="E13941" s="37"/>
      <c r="F13941" s="37"/>
      <c r="G13941" s="38"/>
      <c r="H13941" s="37"/>
      <c r="I13941" s="41"/>
      <c r="J13941" s="41"/>
      <c r="K13941" s="37"/>
      <c r="L13941" s="37"/>
      <c r="M13941" s="37"/>
      <c r="N13941" s="37"/>
      <c r="O13941" s="38"/>
    </row>
    <row r="13942" spans="2:15" x14ac:dyDescent="0.4">
      <c r="B13942" s="63"/>
      <c r="C13942" s="37"/>
      <c r="D13942" s="37"/>
      <c r="E13942" s="37"/>
      <c r="F13942" s="37"/>
      <c r="G13942" s="38"/>
      <c r="H13942" s="37"/>
      <c r="I13942" s="41"/>
      <c r="J13942" s="41"/>
      <c r="K13942" s="37"/>
      <c r="L13942" s="37"/>
      <c r="M13942" s="37"/>
      <c r="N13942" s="37"/>
      <c r="O13942" s="38"/>
    </row>
    <row r="13943" spans="2:15" x14ac:dyDescent="0.4">
      <c r="B13943" s="63"/>
      <c r="C13943" s="37"/>
      <c r="D13943" s="37"/>
      <c r="E13943" s="37"/>
      <c r="F13943" s="37"/>
      <c r="G13943" s="38"/>
      <c r="H13943" s="37"/>
      <c r="I13943" s="41"/>
      <c r="J13943" s="41"/>
      <c r="K13943" s="37"/>
      <c r="L13943" s="37"/>
      <c r="M13943" s="37"/>
      <c r="N13943" s="37"/>
      <c r="O13943" s="38"/>
    </row>
    <row r="13944" spans="2:15" x14ac:dyDescent="0.4">
      <c r="B13944" s="63"/>
      <c r="C13944" s="37"/>
      <c r="D13944" s="37"/>
      <c r="E13944" s="37"/>
      <c r="F13944" s="37"/>
      <c r="G13944" s="38"/>
      <c r="H13944" s="37"/>
      <c r="I13944" s="41"/>
      <c r="J13944" s="41"/>
      <c r="K13944" s="37"/>
      <c r="L13944" s="37"/>
      <c r="M13944" s="37"/>
      <c r="N13944" s="37"/>
      <c r="O13944" s="38"/>
    </row>
    <row r="13945" spans="2:15" x14ac:dyDescent="0.4">
      <c r="B13945" s="63"/>
      <c r="C13945" s="37"/>
      <c r="D13945" s="37"/>
      <c r="E13945" s="37"/>
      <c r="F13945" s="37"/>
      <c r="G13945" s="38"/>
      <c r="H13945" s="37"/>
      <c r="I13945" s="41"/>
      <c r="J13945" s="41"/>
      <c r="K13945" s="37"/>
      <c r="L13945" s="37"/>
      <c r="M13945" s="37"/>
      <c r="N13945" s="37"/>
      <c r="O13945" s="38"/>
    </row>
    <row r="13946" spans="2:15" x14ac:dyDescent="0.4">
      <c r="B13946" s="63"/>
      <c r="C13946" s="37"/>
      <c r="D13946" s="37"/>
      <c r="E13946" s="37"/>
      <c r="F13946" s="37"/>
      <c r="G13946" s="38"/>
      <c r="H13946" s="37"/>
      <c r="I13946" s="41"/>
      <c r="J13946" s="41"/>
      <c r="K13946" s="37"/>
      <c r="L13946" s="37"/>
      <c r="M13946" s="37"/>
      <c r="N13946" s="37"/>
      <c r="O13946" s="38"/>
    </row>
    <row r="13947" spans="2:15" x14ac:dyDescent="0.4">
      <c r="B13947" s="63"/>
      <c r="C13947" s="37"/>
      <c r="D13947" s="37"/>
      <c r="E13947" s="37"/>
      <c r="F13947" s="37"/>
      <c r="G13947" s="38"/>
      <c r="H13947" s="37"/>
      <c r="I13947" s="41"/>
      <c r="J13947" s="41"/>
      <c r="K13947" s="37"/>
      <c r="L13947" s="37"/>
      <c r="M13947" s="37"/>
      <c r="N13947" s="37"/>
      <c r="O13947" s="38"/>
    </row>
    <row r="13948" spans="2:15" x14ac:dyDescent="0.4">
      <c r="B13948" s="63"/>
      <c r="C13948" s="37"/>
      <c r="D13948" s="37"/>
      <c r="E13948" s="37"/>
      <c r="F13948" s="37"/>
      <c r="G13948" s="38"/>
      <c r="H13948" s="37"/>
      <c r="I13948" s="41"/>
      <c r="J13948" s="41"/>
      <c r="K13948" s="37"/>
      <c r="L13948" s="37"/>
      <c r="M13948" s="37"/>
      <c r="N13948" s="37"/>
      <c r="O13948" s="38"/>
    </row>
    <row r="13949" spans="2:15" x14ac:dyDescent="0.4">
      <c r="B13949" s="63"/>
      <c r="C13949" s="37"/>
      <c r="D13949" s="37"/>
      <c r="E13949" s="37"/>
      <c r="F13949" s="37"/>
      <c r="G13949" s="38"/>
      <c r="H13949" s="37"/>
      <c r="I13949" s="41"/>
      <c r="J13949" s="41"/>
      <c r="K13949" s="37"/>
      <c r="L13949" s="37"/>
      <c r="M13949" s="37"/>
      <c r="N13949" s="37"/>
      <c r="O13949" s="38"/>
    </row>
    <row r="13950" spans="2:15" x14ac:dyDescent="0.4">
      <c r="B13950" s="63"/>
      <c r="C13950" s="37"/>
      <c r="D13950" s="37"/>
      <c r="E13950" s="37"/>
      <c r="F13950" s="37"/>
      <c r="G13950" s="38"/>
      <c r="H13950" s="37"/>
      <c r="I13950" s="41"/>
      <c r="J13950" s="41"/>
      <c r="K13950" s="37"/>
      <c r="L13950" s="37"/>
      <c r="M13950" s="37"/>
      <c r="N13950" s="37"/>
      <c r="O13950" s="38"/>
    </row>
    <row r="13951" spans="2:15" x14ac:dyDescent="0.4">
      <c r="B13951" s="63"/>
      <c r="C13951" s="37"/>
      <c r="D13951" s="37"/>
      <c r="E13951" s="37"/>
      <c r="F13951" s="37"/>
      <c r="G13951" s="38"/>
      <c r="H13951" s="37"/>
      <c r="I13951" s="41"/>
      <c r="J13951" s="41"/>
      <c r="K13951" s="37"/>
      <c r="L13951" s="37"/>
      <c r="M13951" s="37"/>
      <c r="N13951" s="37"/>
      <c r="O13951" s="38"/>
    </row>
    <row r="13952" spans="2:15" x14ac:dyDescent="0.4">
      <c r="B13952" s="63"/>
      <c r="C13952" s="37"/>
      <c r="D13952" s="37"/>
      <c r="E13952" s="37"/>
      <c r="F13952" s="37"/>
      <c r="G13952" s="38"/>
      <c r="H13952" s="37"/>
      <c r="I13952" s="41"/>
      <c r="J13952" s="41"/>
      <c r="K13952" s="37"/>
      <c r="L13952" s="37"/>
      <c r="M13952" s="37"/>
      <c r="N13952" s="37"/>
      <c r="O13952" s="38"/>
    </row>
    <row r="13953" spans="2:15" x14ac:dyDescent="0.4">
      <c r="B13953" s="63"/>
      <c r="C13953" s="37"/>
      <c r="D13953" s="37"/>
      <c r="E13953" s="37"/>
      <c r="F13953" s="37"/>
      <c r="G13953" s="38"/>
      <c r="H13953" s="37"/>
      <c r="I13953" s="41"/>
      <c r="J13953" s="41"/>
      <c r="K13953" s="37"/>
      <c r="L13953" s="37"/>
      <c r="M13953" s="37"/>
      <c r="N13953" s="37"/>
      <c r="O13953" s="38"/>
    </row>
    <row r="13954" spans="2:15" x14ac:dyDescent="0.4">
      <c r="B13954" s="63"/>
      <c r="C13954" s="37"/>
      <c r="D13954" s="37"/>
      <c r="E13954" s="37"/>
      <c r="F13954" s="37"/>
      <c r="G13954" s="38"/>
      <c r="H13954" s="37"/>
      <c r="I13954" s="41"/>
      <c r="J13954" s="41"/>
      <c r="K13954" s="37"/>
      <c r="L13954" s="37"/>
      <c r="M13954" s="37"/>
      <c r="N13954" s="37"/>
      <c r="O13954" s="38"/>
    </row>
    <row r="13955" spans="2:15" x14ac:dyDescent="0.4">
      <c r="B13955" s="63"/>
      <c r="C13955" s="37"/>
      <c r="D13955" s="37"/>
      <c r="E13955" s="37"/>
      <c r="F13955" s="37"/>
      <c r="G13955" s="38"/>
      <c r="H13955" s="37"/>
      <c r="I13955" s="41"/>
      <c r="J13955" s="41"/>
      <c r="K13955" s="37"/>
      <c r="L13955" s="37"/>
      <c r="M13955" s="37"/>
      <c r="N13955" s="37"/>
      <c r="O13955" s="38"/>
    </row>
    <row r="13956" spans="2:15" x14ac:dyDescent="0.4">
      <c r="B13956" s="63"/>
      <c r="C13956" s="37"/>
      <c r="D13956" s="37"/>
      <c r="E13956" s="37"/>
      <c r="F13956" s="37"/>
      <c r="G13956" s="38"/>
      <c r="H13956" s="37"/>
      <c r="I13956" s="41"/>
      <c r="J13956" s="41"/>
      <c r="K13956" s="37"/>
      <c r="L13956" s="37"/>
      <c r="M13956" s="37"/>
      <c r="N13956" s="37"/>
      <c r="O13956" s="38"/>
    </row>
    <row r="13957" spans="2:15" x14ac:dyDescent="0.4">
      <c r="B13957" s="63"/>
      <c r="C13957" s="37"/>
      <c r="D13957" s="37"/>
      <c r="E13957" s="37"/>
      <c r="F13957" s="37"/>
      <c r="G13957" s="38"/>
      <c r="H13957" s="37"/>
      <c r="I13957" s="41"/>
      <c r="J13957" s="41"/>
      <c r="K13957" s="37"/>
      <c r="L13957" s="37"/>
      <c r="M13957" s="37"/>
      <c r="N13957" s="37"/>
      <c r="O13957" s="38"/>
    </row>
    <row r="13958" spans="2:15" x14ac:dyDescent="0.4">
      <c r="B13958" s="63"/>
      <c r="C13958" s="37"/>
      <c r="D13958" s="37"/>
      <c r="E13958" s="37"/>
      <c r="F13958" s="37"/>
      <c r="G13958" s="38"/>
      <c r="H13958" s="37"/>
      <c r="I13958" s="41"/>
      <c r="J13958" s="41"/>
      <c r="K13958" s="37"/>
      <c r="L13958" s="37"/>
      <c r="M13958" s="37"/>
      <c r="N13958" s="37"/>
      <c r="O13958" s="38"/>
    </row>
    <row r="13959" spans="2:15" x14ac:dyDescent="0.4">
      <c r="B13959" s="63"/>
      <c r="C13959" s="37"/>
      <c r="D13959" s="37"/>
      <c r="E13959" s="37"/>
      <c r="F13959" s="37"/>
      <c r="G13959" s="38"/>
      <c r="H13959" s="37"/>
      <c r="I13959" s="41"/>
      <c r="J13959" s="41"/>
      <c r="K13959" s="37"/>
      <c r="L13959" s="37"/>
      <c r="M13959" s="37"/>
      <c r="N13959" s="37"/>
      <c r="O13959" s="38"/>
    </row>
    <row r="13960" spans="2:15" x14ac:dyDescent="0.4">
      <c r="B13960" s="63"/>
      <c r="C13960" s="37"/>
      <c r="D13960" s="37"/>
      <c r="E13960" s="37"/>
      <c r="F13960" s="37"/>
      <c r="G13960" s="38"/>
      <c r="H13960" s="37"/>
      <c r="I13960" s="41"/>
      <c r="J13960" s="41"/>
      <c r="K13960" s="37"/>
      <c r="L13960" s="37"/>
      <c r="M13960" s="37"/>
      <c r="N13960" s="37"/>
      <c r="O13960" s="38"/>
    </row>
    <row r="13961" spans="2:15" x14ac:dyDescent="0.4">
      <c r="B13961" s="63"/>
      <c r="C13961" s="37"/>
      <c r="D13961" s="37"/>
      <c r="E13961" s="37"/>
      <c r="F13961" s="37"/>
      <c r="G13961" s="38"/>
      <c r="H13961" s="37"/>
      <c r="I13961" s="41"/>
      <c r="J13961" s="41"/>
      <c r="K13961" s="37"/>
      <c r="L13961" s="37"/>
      <c r="M13961" s="37"/>
      <c r="N13961" s="37"/>
      <c r="O13961" s="38"/>
    </row>
    <row r="13962" spans="2:15" x14ac:dyDescent="0.4">
      <c r="B13962" s="63"/>
      <c r="C13962" s="37"/>
      <c r="D13962" s="37"/>
      <c r="E13962" s="37"/>
      <c r="F13962" s="37"/>
      <c r="G13962" s="38"/>
      <c r="H13962" s="37"/>
      <c r="I13962" s="41"/>
      <c r="J13962" s="41"/>
      <c r="K13962" s="37"/>
      <c r="L13962" s="37"/>
      <c r="M13962" s="37"/>
      <c r="N13962" s="37"/>
      <c r="O13962" s="38"/>
    </row>
    <row r="13963" spans="2:15" x14ac:dyDescent="0.4">
      <c r="B13963" s="63"/>
      <c r="C13963" s="37"/>
      <c r="D13963" s="37"/>
      <c r="E13963" s="37"/>
      <c r="F13963" s="37"/>
      <c r="G13963" s="38"/>
      <c r="H13963" s="37"/>
      <c r="I13963" s="41"/>
      <c r="J13963" s="41"/>
      <c r="K13963" s="37"/>
      <c r="L13963" s="37"/>
      <c r="M13963" s="37"/>
      <c r="N13963" s="37"/>
      <c r="O13963" s="38"/>
    </row>
    <row r="13964" spans="2:15" x14ac:dyDescent="0.4">
      <c r="B13964" s="63"/>
      <c r="C13964" s="37"/>
      <c r="D13964" s="37"/>
      <c r="E13964" s="37"/>
      <c r="F13964" s="37"/>
      <c r="G13964" s="38"/>
      <c r="H13964" s="37"/>
      <c r="I13964" s="41"/>
      <c r="J13964" s="41"/>
      <c r="K13964" s="37"/>
      <c r="L13964" s="37"/>
      <c r="M13964" s="37"/>
      <c r="N13964" s="37"/>
      <c r="O13964" s="38"/>
    </row>
    <row r="13965" spans="2:15" x14ac:dyDescent="0.4">
      <c r="B13965" s="63"/>
      <c r="C13965" s="37"/>
      <c r="D13965" s="37"/>
      <c r="E13965" s="37"/>
      <c r="F13965" s="37"/>
      <c r="G13965" s="38"/>
      <c r="H13965" s="37"/>
      <c r="I13965" s="41"/>
      <c r="J13965" s="41"/>
      <c r="K13965" s="37"/>
      <c r="L13965" s="37"/>
      <c r="M13965" s="37"/>
      <c r="N13965" s="37"/>
      <c r="O13965" s="38"/>
    </row>
    <row r="13966" spans="2:15" x14ac:dyDescent="0.4">
      <c r="B13966" s="63"/>
      <c r="C13966" s="37"/>
      <c r="D13966" s="37"/>
      <c r="E13966" s="37"/>
      <c r="F13966" s="37"/>
      <c r="G13966" s="38"/>
      <c r="H13966" s="37"/>
      <c r="I13966" s="41"/>
      <c r="J13966" s="41"/>
      <c r="K13966" s="37"/>
      <c r="L13966" s="37"/>
      <c r="M13966" s="37"/>
      <c r="N13966" s="37"/>
      <c r="O13966" s="38"/>
    </row>
    <row r="13967" spans="2:15" x14ac:dyDescent="0.4">
      <c r="B13967" s="63"/>
      <c r="C13967" s="37"/>
      <c r="D13967" s="37"/>
      <c r="E13967" s="37"/>
      <c r="F13967" s="37"/>
      <c r="G13967" s="38"/>
      <c r="H13967" s="37"/>
      <c r="I13967" s="41"/>
      <c r="J13967" s="41"/>
      <c r="K13967" s="37"/>
      <c r="L13967" s="37"/>
      <c r="M13967" s="37"/>
      <c r="N13967" s="37"/>
      <c r="O13967" s="38"/>
    </row>
    <row r="13968" spans="2:15" x14ac:dyDescent="0.4">
      <c r="B13968" s="63"/>
      <c r="C13968" s="37"/>
      <c r="D13968" s="37"/>
      <c r="E13968" s="37"/>
      <c r="F13968" s="37"/>
      <c r="G13968" s="38"/>
      <c r="H13968" s="37"/>
      <c r="I13968" s="41"/>
      <c r="J13968" s="41"/>
      <c r="K13968" s="37"/>
      <c r="L13968" s="37"/>
      <c r="M13968" s="37"/>
      <c r="N13968" s="37"/>
      <c r="O13968" s="38"/>
    </row>
    <row r="13969" spans="2:15" x14ac:dyDescent="0.4">
      <c r="B13969" s="63"/>
      <c r="C13969" s="37"/>
      <c r="D13969" s="37"/>
      <c r="E13969" s="37"/>
      <c r="F13969" s="37"/>
      <c r="G13969" s="38"/>
      <c r="H13969" s="37"/>
      <c r="I13969" s="41"/>
      <c r="J13969" s="41"/>
      <c r="K13969" s="37"/>
      <c r="L13969" s="37"/>
      <c r="M13969" s="37"/>
      <c r="N13969" s="37"/>
      <c r="O13969" s="38"/>
    </row>
    <row r="13970" spans="2:15" x14ac:dyDescent="0.4">
      <c r="B13970" s="63"/>
      <c r="C13970" s="37"/>
      <c r="D13970" s="37"/>
      <c r="E13970" s="37"/>
      <c r="F13970" s="37"/>
      <c r="G13970" s="38"/>
      <c r="H13970" s="37"/>
      <c r="I13970" s="41"/>
      <c r="J13970" s="41"/>
      <c r="K13970" s="37"/>
      <c r="L13970" s="37"/>
      <c r="M13970" s="37"/>
      <c r="N13970" s="37"/>
      <c r="O13970" s="38"/>
    </row>
    <row r="13971" spans="2:15" x14ac:dyDescent="0.4">
      <c r="B13971" s="63"/>
      <c r="C13971" s="37"/>
      <c r="D13971" s="37"/>
      <c r="E13971" s="37"/>
      <c r="F13971" s="37"/>
      <c r="G13971" s="38"/>
      <c r="H13971" s="37"/>
      <c r="I13971" s="41"/>
      <c r="J13971" s="41"/>
      <c r="K13971" s="37"/>
      <c r="L13971" s="37"/>
      <c r="M13971" s="37"/>
      <c r="N13971" s="37"/>
      <c r="O13971" s="38"/>
    </row>
    <row r="13972" spans="2:15" x14ac:dyDescent="0.4">
      <c r="B13972" s="63"/>
      <c r="C13972" s="37"/>
      <c r="D13972" s="37"/>
      <c r="E13972" s="37"/>
      <c r="F13972" s="37"/>
      <c r="G13972" s="38"/>
      <c r="H13972" s="37"/>
      <c r="I13972" s="41"/>
      <c r="J13972" s="41"/>
      <c r="K13972" s="37"/>
      <c r="L13972" s="37"/>
      <c r="M13972" s="37"/>
      <c r="N13972" s="37"/>
      <c r="O13972" s="38"/>
    </row>
    <row r="13973" spans="2:15" x14ac:dyDescent="0.4">
      <c r="B13973" s="63"/>
      <c r="C13973" s="37"/>
      <c r="D13973" s="37"/>
      <c r="E13973" s="37"/>
      <c r="F13973" s="37"/>
      <c r="G13973" s="38"/>
      <c r="H13973" s="37"/>
      <c r="I13973" s="41"/>
      <c r="J13973" s="41"/>
      <c r="K13973" s="37"/>
      <c r="L13973" s="37"/>
      <c r="M13973" s="37"/>
      <c r="N13973" s="37"/>
      <c r="O13973" s="38"/>
    </row>
    <row r="13974" spans="2:15" x14ac:dyDescent="0.4">
      <c r="B13974" s="63"/>
      <c r="C13974" s="37"/>
      <c r="D13974" s="37"/>
      <c r="E13974" s="37"/>
      <c r="F13974" s="37"/>
      <c r="G13974" s="38"/>
      <c r="H13974" s="37"/>
      <c r="I13974" s="41"/>
      <c r="J13974" s="41"/>
      <c r="K13974" s="37"/>
      <c r="L13974" s="37"/>
      <c r="M13974" s="37"/>
      <c r="N13974" s="37"/>
      <c r="O13974" s="38"/>
    </row>
    <row r="13975" spans="2:15" x14ac:dyDescent="0.4">
      <c r="B13975" s="63"/>
      <c r="C13975" s="37"/>
      <c r="D13975" s="37"/>
      <c r="E13975" s="37"/>
      <c r="F13975" s="37"/>
      <c r="G13975" s="38"/>
      <c r="H13975" s="37"/>
      <c r="I13975" s="41"/>
      <c r="J13975" s="41"/>
      <c r="K13975" s="37"/>
      <c r="L13975" s="37"/>
      <c r="M13975" s="37"/>
      <c r="N13975" s="37"/>
      <c r="O13975" s="38"/>
    </row>
    <row r="13976" spans="2:15" x14ac:dyDescent="0.4">
      <c r="B13976" s="63"/>
      <c r="C13976" s="37"/>
      <c r="D13976" s="37"/>
      <c r="E13976" s="37"/>
      <c r="F13976" s="37"/>
      <c r="G13976" s="38"/>
      <c r="H13976" s="37"/>
      <c r="I13976" s="41"/>
      <c r="J13976" s="41"/>
      <c r="K13976" s="37"/>
      <c r="L13976" s="37"/>
      <c r="M13976" s="37"/>
      <c r="N13976" s="37"/>
      <c r="O13976" s="38"/>
    </row>
    <row r="13977" spans="2:15" x14ac:dyDescent="0.4">
      <c r="B13977" s="63"/>
      <c r="C13977" s="37"/>
      <c r="D13977" s="37"/>
      <c r="E13977" s="37"/>
      <c r="F13977" s="37"/>
      <c r="G13977" s="38"/>
      <c r="H13977" s="37"/>
      <c r="I13977" s="41"/>
      <c r="J13977" s="41"/>
      <c r="K13977" s="37"/>
      <c r="L13977" s="37"/>
      <c r="M13977" s="37"/>
      <c r="N13977" s="37"/>
      <c r="O13977" s="38"/>
    </row>
    <row r="13978" spans="2:15" x14ac:dyDescent="0.4">
      <c r="B13978" s="63"/>
      <c r="C13978" s="37"/>
      <c r="D13978" s="37"/>
      <c r="E13978" s="37"/>
      <c r="F13978" s="37"/>
      <c r="G13978" s="38"/>
      <c r="H13978" s="37"/>
      <c r="I13978" s="41"/>
      <c r="J13978" s="41"/>
      <c r="K13978" s="37"/>
      <c r="L13978" s="37"/>
      <c r="M13978" s="37"/>
      <c r="N13978" s="37"/>
      <c r="O13978" s="38"/>
    </row>
    <row r="13979" spans="2:15" x14ac:dyDescent="0.4">
      <c r="B13979" s="63"/>
      <c r="C13979" s="37"/>
      <c r="D13979" s="37"/>
      <c r="E13979" s="37"/>
      <c r="F13979" s="37"/>
      <c r="G13979" s="38"/>
      <c r="H13979" s="37"/>
      <c r="I13979" s="41"/>
      <c r="J13979" s="41"/>
      <c r="K13979" s="37"/>
      <c r="L13979" s="37"/>
      <c r="M13979" s="37"/>
      <c r="N13979" s="37"/>
      <c r="O13979" s="38"/>
    </row>
    <row r="13980" spans="2:15" x14ac:dyDescent="0.4">
      <c r="B13980" s="63"/>
      <c r="C13980" s="37"/>
      <c r="D13980" s="37"/>
      <c r="E13980" s="37"/>
      <c r="F13980" s="37"/>
      <c r="G13980" s="38"/>
      <c r="H13980" s="37"/>
      <c r="I13980" s="41"/>
      <c r="J13980" s="41"/>
      <c r="K13980" s="37"/>
      <c r="L13980" s="37"/>
      <c r="M13980" s="37"/>
      <c r="N13980" s="37"/>
      <c r="O13980" s="38"/>
    </row>
    <row r="13981" spans="2:15" x14ac:dyDescent="0.4">
      <c r="B13981" s="63"/>
      <c r="C13981" s="37"/>
      <c r="D13981" s="37"/>
      <c r="E13981" s="37"/>
      <c r="F13981" s="37"/>
      <c r="G13981" s="38"/>
      <c r="H13981" s="37"/>
      <c r="I13981" s="41"/>
      <c r="J13981" s="41"/>
      <c r="K13981" s="37"/>
      <c r="L13981" s="37"/>
      <c r="M13981" s="37"/>
      <c r="N13981" s="37"/>
      <c r="O13981" s="38"/>
    </row>
    <row r="13982" spans="2:15" x14ac:dyDescent="0.4">
      <c r="B13982" s="63"/>
      <c r="C13982" s="37"/>
      <c r="D13982" s="37"/>
      <c r="E13982" s="37"/>
      <c r="F13982" s="37"/>
      <c r="G13982" s="38"/>
      <c r="H13982" s="37"/>
      <c r="I13982" s="41"/>
      <c r="J13982" s="41"/>
      <c r="K13982" s="37"/>
      <c r="L13982" s="37"/>
      <c r="M13982" s="37"/>
      <c r="N13982" s="37"/>
      <c r="O13982" s="38"/>
    </row>
    <row r="13983" spans="2:15" x14ac:dyDescent="0.4">
      <c r="B13983" s="63"/>
      <c r="C13983" s="37"/>
      <c r="D13983" s="37"/>
      <c r="E13983" s="37"/>
      <c r="F13983" s="37"/>
      <c r="G13983" s="38"/>
      <c r="H13983" s="37"/>
      <c r="I13983" s="41"/>
      <c r="J13983" s="41"/>
      <c r="K13983" s="37"/>
      <c r="L13983" s="37"/>
      <c r="M13983" s="37"/>
      <c r="N13983" s="37"/>
      <c r="O13983" s="38"/>
    </row>
    <row r="13984" spans="2:15" x14ac:dyDescent="0.4">
      <c r="B13984" s="63"/>
      <c r="C13984" s="37"/>
      <c r="D13984" s="37"/>
      <c r="E13984" s="37"/>
      <c r="F13984" s="37"/>
      <c r="G13984" s="38"/>
      <c r="H13984" s="37"/>
      <c r="I13984" s="41"/>
      <c r="J13984" s="41"/>
      <c r="K13984" s="37"/>
      <c r="L13984" s="37"/>
      <c r="M13984" s="37"/>
      <c r="N13984" s="37"/>
      <c r="O13984" s="38"/>
    </row>
    <row r="13985" spans="2:15" x14ac:dyDescent="0.4">
      <c r="B13985" s="63"/>
      <c r="C13985" s="37"/>
      <c r="D13985" s="37"/>
      <c r="E13985" s="37"/>
      <c r="F13985" s="37"/>
      <c r="G13985" s="38"/>
      <c r="H13985" s="37"/>
      <c r="I13985" s="41"/>
      <c r="J13985" s="41"/>
      <c r="K13985" s="37"/>
      <c r="L13985" s="37"/>
      <c r="M13985" s="37"/>
      <c r="N13985" s="37"/>
      <c r="O13985" s="38"/>
    </row>
    <row r="13986" spans="2:15" x14ac:dyDescent="0.4">
      <c r="B13986" s="63"/>
      <c r="C13986" s="37"/>
      <c r="D13986" s="37"/>
      <c r="E13986" s="37"/>
      <c r="F13986" s="37"/>
      <c r="G13986" s="38"/>
      <c r="H13986" s="37"/>
      <c r="I13986" s="41"/>
      <c r="J13986" s="41"/>
      <c r="K13986" s="37"/>
      <c r="L13986" s="37"/>
      <c r="M13986" s="37"/>
      <c r="N13986" s="37"/>
      <c r="O13986" s="38"/>
    </row>
    <row r="13987" spans="2:15" x14ac:dyDescent="0.4">
      <c r="B13987" s="63"/>
      <c r="C13987" s="37"/>
      <c r="D13987" s="37"/>
      <c r="E13987" s="37"/>
      <c r="F13987" s="37"/>
      <c r="G13987" s="38"/>
      <c r="H13987" s="37"/>
      <c r="I13987" s="41"/>
      <c r="J13987" s="41"/>
      <c r="K13987" s="37"/>
      <c r="L13987" s="37"/>
      <c r="M13987" s="37"/>
      <c r="N13987" s="37"/>
      <c r="O13987" s="38"/>
    </row>
    <row r="13988" spans="2:15" x14ac:dyDescent="0.4">
      <c r="B13988" s="63"/>
      <c r="C13988" s="37"/>
      <c r="D13988" s="37"/>
      <c r="E13988" s="37"/>
      <c r="F13988" s="37"/>
      <c r="G13988" s="38"/>
      <c r="H13988" s="37"/>
      <c r="I13988" s="41"/>
      <c r="J13988" s="41"/>
      <c r="K13988" s="37"/>
      <c r="L13988" s="37"/>
      <c r="M13988" s="37"/>
      <c r="N13988" s="37"/>
      <c r="O13988" s="38"/>
    </row>
    <row r="13989" spans="2:15" x14ac:dyDescent="0.4">
      <c r="B13989" s="63"/>
      <c r="C13989" s="37"/>
      <c r="D13989" s="37"/>
      <c r="E13989" s="37"/>
      <c r="F13989" s="37"/>
      <c r="G13989" s="38"/>
      <c r="H13989" s="37"/>
      <c r="I13989" s="41"/>
      <c r="J13989" s="41"/>
      <c r="K13989" s="37"/>
      <c r="L13989" s="37"/>
      <c r="M13989" s="37"/>
      <c r="N13989" s="37"/>
      <c r="O13989" s="38"/>
    </row>
    <row r="13990" spans="2:15" x14ac:dyDescent="0.4">
      <c r="B13990" s="63"/>
      <c r="C13990" s="37"/>
      <c r="D13990" s="37"/>
      <c r="E13990" s="37"/>
      <c r="F13990" s="37"/>
      <c r="G13990" s="38"/>
      <c r="H13990" s="37"/>
      <c r="I13990" s="41"/>
      <c r="J13990" s="41"/>
      <c r="K13990" s="37"/>
      <c r="L13990" s="37"/>
      <c r="M13990" s="37"/>
      <c r="N13990" s="37"/>
      <c r="O13990" s="38"/>
    </row>
    <row r="13991" spans="2:15" x14ac:dyDescent="0.4">
      <c r="B13991" s="63"/>
      <c r="C13991" s="37"/>
      <c r="D13991" s="37"/>
      <c r="E13991" s="37"/>
      <c r="F13991" s="37"/>
      <c r="G13991" s="38"/>
      <c r="H13991" s="37"/>
      <c r="I13991" s="41"/>
      <c r="J13991" s="41"/>
      <c r="K13991" s="37"/>
      <c r="L13991" s="37"/>
      <c r="M13991" s="37"/>
      <c r="N13991" s="37"/>
      <c r="O13991" s="38"/>
    </row>
    <row r="13992" spans="2:15" x14ac:dyDescent="0.4">
      <c r="B13992" s="63"/>
      <c r="C13992" s="37"/>
      <c r="D13992" s="37"/>
      <c r="E13992" s="37"/>
      <c r="F13992" s="37"/>
      <c r="G13992" s="38"/>
      <c r="H13992" s="37"/>
      <c r="I13992" s="41"/>
      <c r="J13992" s="41"/>
      <c r="K13992" s="37"/>
      <c r="L13992" s="37"/>
      <c r="M13992" s="37"/>
      <c r="N13992" s="37"/>
      <c r="O13992" s="38"/>
    </row>
    <row r="13993" spans="2:15" x14ac:dyDescent="0.4">
      <c r="B13993" s="63"/>
      <c r="C13993" s="37"/>
      <c r="D13993" s="37"/>
      <c r="E13993" s="37"/>
      <c r="F13993" s="37"/>
      <c r="G13993" s="38"/>
      <c r="H13993" s="37"/>
      <c r="I13993" s="41"/>
      <c r="J13993" s="41"/>
      <c r="K13993" s="37"/>
      <c r="L13993" s="37"/>
      <c r="M13993" s="37"/>
      <c r="N13993" s="37"/>
      <c r="O13993" s="38"/>
    </row>
    <row r="13994" spans="2:15" x14ac:dyDescent="0.4">
      <c r="B13994" s="63"/>
      <c r="C13994" s="37"/>
      <c r="D13994" s="37"/>
      <c r="E13994" s="37"/>
      <c r="F13994" s="37"/>
      <c r="G13994" s="38"/>
      <c r="H13994" s="37"/>
      <c r="I13994" s="41"/>
      <c r="J13994" s="41"/>
      <c r="K13994" s="37"/>
      <c r="L13994" s="37"/>
      <c r="M13994" s="37"/>
      <c r="N13994" s="37"/>
      <c r="O13994" s="38"/>
    </row>
    <row r="13995" spans="2:15" x14ac:dyDescent="0.4">
      <c r="B13995" s="63"/>
      <c r="C13995" s="37"/>
      <c r="D13995" s="37"/>
      <c r="E13995" s="37"/>
      <c r="F13995" s="37"/>
      <c r="G13995" s="38"/>
      <c r="H13995" s="37"/>
      <c r="I13995" s="41"/>
      <c r="J13995" s="41"/>
      <c r="K13995" s="37"/>
      <c r="L13995" s="37"/>
      <c r="M13995" s="37"/>
      <c r="N13995" s="37"/>
      <c r="O13995" s="38"/>
    </row>
    <row r="13996" spans="2:15" x14ac:dyDescent="0.4">
      <c r="B13996" s="63"/>
      <c r="C13996" s="37"/>
      <c r="D13996" s="37"/>
      <c r="E13996" s="37"/>
      <c r="F13996" s="37"/>
      <c r="G13996" s="38"/>
      <c r="H13996" s="37"/>
      <c r="I13996" s="41"/>
      <c r="J13996" s="41"/>
      <c r="K13996" s="37"/>
      <c r="L13996" s="37"/>
      <c r="M13996" s="37"/>
      <c r="N13996" s="37"/>
      <c r="O13996" s="38"/>
    </row>
    <row r="13997" spans="2:15" x14ac:dyDescent="0.4">
      <c r="B13997" s="63"/>
      <c r="C13997" s="37"/>
      <c r="D13997" s="37"/>
      <c r="E13997" s="37"/>
      <c r="F13997" s="37"/>
      <c r="G13997" s="38"/>
      <c r="H13997" s="37"/>
      <c r="I13997" s="41"/>
      <c r="J13997" s="41"/>
      <c r="K13997" s="37"/>
      <c r="L13997" s="37"/>
      <c r="M13997" s="37"/>
      <c r="N13997" s="37"/>
      <c r="O13997" s="38"/>
    </row>
    <row r="13998" spans="2:15" x14ac:dyDescent="0.4">
      <c r="B13998" s="63"/>
      <c r="C13998" s="37"/>
      <c r="D13998" s="37"/>
      <c r="E13998" s="37"/>
      <c r="F13998" s="37"/>
      <c r="G13998" s="38"/>
      <c r="H13998" s="37"/>
      <c r="I13998" s="41"/>
      <c r="J13998" s="41"/>
      <c r="K13998" s="37"/>
      <c r="L13998" s="37"/>
      <c r="M13998" s="37"/>
      <c r="N13998" s="37"/>
      <c r="O13998" s="38"/>
    </row>
    <row r="13999" spans="2:15" x14ac:dyDescent="0.4">
      <c r="B13999" s="63"/>
      <c r="C13999" s="37"/>
      <c r="D13999" s="37"/>
      <c r="E13999" s="37"/>
      <c r="F13999" s="37"/>
      <c r="G13999" s="38"/>
      <c r="H13999" s="37"/>
      <c r="I13999" s="41"/>
      <c r="J13999" s="41"/>
      <c r="K13999" s="37"/>
      <c r="L13999" s="37"/>
      <c r="M13999" s="37"/>
      <c r="N13999" s="37"/>
      <c r="O13999" s="38"/>
    </row>
    <row r="14000" spans="2:15" x14ac:dyDescent="0.4">
      <c r="B14000" s="63"/>
      <c r="C14000" s="37"/>
      <c r="D14000" s="37"/>
      <c r="E14000" s="37"/>
      <c r="F14000" s="37"/>
      <c r="G14000" s="38"/>
      <c r="H14000" s="37"/>
      <c r="I14000" s="41"/>
      <c r="J14000" s="41"/>
      <c r="K14000" s="37"/>
      <c r="L14000" s="37"/>
      <c r="M14000" s="37"/>
      <c r="N14000" s="37"/>
      <c r="O14000" s="38"/>
    </row>
    <row r="14001" spans="2:15" x14ac:dyDescent="0.4">
      <c r="B14001" s="63"/>
      <c r="C14001" s="37"/>
      <c r="D14001" s="37"/>
      <c r="E14001" s="37"/>
      <c r="F14001" s="37"/>
      <c r="G14001" s="38"/>
      <c r="H14001" s="37"/>
      <c r="I14001" s="41"/>
      <c r="J14001" s="41"/>
      <c r="K14001" s="37"/>
      <c r="L14001" s="37"/>
      <c r="M14001" s="37"/>
      <c r="N14001" s="37"/>
      <c r="O14001" s="38"/>
    </row>
    <row r="14002" spans="2:15" x14ac:dyDescent="0.4">
      <c r="B14002" s="63"/>
      <c r="C14002" s="37"/>
      <c r="D14002" s="37"/>
      <c r="E14002" s="37"/>
      <c r="F14002" s="37"/>
      <c r="G14002" s="38"/>
      <c r="H14002" s="37"/>
      <c r="I14002" s="41"/>
      <c r="J14002" s="41"/>
      <c r="K14002" s="37"/>
      <c r="L14002" s="37"/>
      <c r="M14002" s="37"/>
      <c r="N14002" s="37"/>
      <c r="O14002" s="38"/>
    </row>
    <row r="14003" spans="2:15" x14ac:dyDescent="0.4">
      <c r="B14003" s="63"/>
      <c r="C14003" s="37"/>
      <c r="D14003" s="37"/>
      <c r="E14003" s="37"/>
      <c r="F14003" s="37"/>
      <c r="G14003" s="38"/>
      <c r="H14003" s="37"/>
      <c r="I14003" s="41"/>
      <c r="J14003" s="41"/>
      <c r="K14003" s="37"/>
      <c r="L14003" s="37"/>
      <c r="M14003" s="37"/>
      <c r="N14003" s="37"/>
      <c r="O14003" s="38"/>
    </row>
    <row r="14004" spans="2:15" x14ac:dyDescent="0.4">
      <c r="B14004" s="63"/>
      <c r="C14004" s="37"/>
      <c r="D14004" s="37"/>
      <c r="E14004" s="37"/>
      <c r="F14004" s="37"/>
      <c r="G14004" s="38"/>
      <c r="H14004" s="37"/>
      <c r="I14004" s="41"/>
      <c r="J14004" s="41"/>
      <c r="K14004" s="37"/>
      <c r="L14004" s="37"/>
      <c r="M14004" s="37"/>
      <c r="N14004" s="37"/>
      <c r="O14004" s="38"/>
    </row>
    <row r="14005" spans="2:15" x14ac:dyDescent="0.4">
      <c r="B14005" s="63"/>
      <c r="C14005" s="37"/>
      <c r="D14005" s="37"/>
      <c r="E14005" s="37"/>
      <c r="F14005" s="37"/>
      <c r="G14005" s="38"/>
      <c r="H14005" s="37"/>
      <c r="I14005" s="41"/>
      <c r="J14005" s="41"/>
      <c r="K14005" s="37"/>
      <c r="L14005" s="37"/>
      <c r="M14005" s="37"/>
      <c r="N14005" s="37"/>
      <c r="O14005" s="38"/>
    </row>
    <row r="14006" spans="2:15" x14ac:dyDescent="0.4">
      <c r="B14006" s="63"/>
      <c r="C14006" s="37"/>
      <c r="D14006" s="37"/>
      <c r="E14006" s="37"/>
      <c r="F14006" s="37"/>
      <c r="G14006" s="38"/>
      <c r="H14006" s="37"/>
      <c r="I14006" s="41"/>
      <c r="J14006" s="41"/>
      <c r="K14006" s="37"/>
      <c r="L14006" s="37"/>
      <c r="M14006" s="37"/>
      <c r="N14006" s="37"/>
      <c r="O14006" s="38"/>
    </row>
    <row r="14007" spans="2:15" x14ac:dyDescent="0.4">
      <c r="B14007" s="63"/>
      <c r="C14007" s="37"/>
      <c r="D14007" s="37"/>
      <c r="E14007" s="37"/>
      <c r="F14007" s="37"/>
      <c r="G14007" s="38"/>
      <c r="H14007" s="37"/>
      <c r="I14007" s="41"/>
      <c r="J14007" s="41"/>
      <c r="K14007" s="37"/>
      <c r="L14007" s="37"/>
      <c r="M14007" s="37"/>
      <c r="N14007" s="37"/>
      <c r="O14007" s="38"/>
    </row>
    <row r="14008" spans="2:15" x14ac:dyDescent="0.4">
      <c r="B14008" s="63"/>
      <c r="C14008" s="37"/>
      <c r="D14008" s="37"/>
      <c r="E14008" s="37"/>
      <c r="F14008" s="37"/>
      <c r="G14008" s="38"/>
      <c r="H14008" s="37"/>
      <c r="I14008" s="41"/>
      <c r="J14008" s="41"/>
      <c r="K14008" s="37"/>
      <c r="L14008" s="37"/>
      <c r="M14008" s="37"/>
      <c r="N14008" s="37"/>
      <c r="O14008" s="38"/>
    </row>
    <row r="14009" spans="2:15" x14ac:dyDescent="0.4">
      <c r="B14009" s="63"/>
      <c r="C14009" s="37"/>
      <c r="D14009" s="37"/>
      <c r="E14009" s="37"/>
      <c r="F14009" s="37"/>
      <c r="G14009" s="38"/>
      <c r="H14009" s="37"/>
      <c r="I14009" s="41"/>
      <c r="J14009" s="41"/>
      <c r="K14009" s="37"/>
      <c r="L14009" s="37"/>
      <c r="M14009" s="37"/>
      <c r="N14009" s="37"/>
      <c r="O14009" s="38"/>
    </row>
    <row r="14010" spans="2:15" x14ac:dyDescent="0.4">
      <c r="B14010" s="63"/>
      <c r="C14010" s="37"/>
      <c r="D14010" s="37"/>
      <c r="E14010" s="37"/>
      <c r="F14010" s="37"/>
      <c r="G14010" s="38"/>
      <c r="H14010" s="37"/>
      <c r="I14010" s="41"/>
      <c r="J14010" s="41"/>
      <c r="K14010" s="37"/>
      <c r="L14010" s="37"/>
      <c r="M14010" s="37"/>
      <c r="N14010" s="37"/>
      <c r="O14010" s="38"/>
    </row>
    <row r="14011" spans="2:15" x14ac:dyDescent="0.4">
      <c r="B14011" s="63"/>
      <c r="C14011" s="37"/>
      <c r="D14011" s="37"/>
      <c r="E14011" s="37"/>
      <c r="F14011" s="37"/>
      <c r="G14011" s="38"/>
      <c r="H14011" s="37"/>
      <c r="I14011" s="41"/>
      <c r="J14011" s="41"/>
      <c r="K14011" s="37"/>
      <c r="L14011" s="37"/>
      <c r="M14011" s="37"/>
      <c r="N14011" s="37"/>
      <c r="O14011" s="38"/>
    </row>
    <row r="14012" spans="2:15" x14ac:dyDescent="0.4">
      <c r="B14012" s="63"/>
      <c r="C14012" s="37"/>
      <c r="D14012" s="37"/>
      <c r="E14012" s="37"/>
      <c r="F14012" s="37"/>
      <c r="G14012" s="38"/>
      <c r="H14012" s="37"/>
      <c r="I14012" s="41"/>
      <c r="J14012" s="41"/>
      <c r="K14012" s="37"/>
      <c r="L14012" s="37"/>
      <c r="M14012" s="37"/>
      <c r="N14012" s="37"/>
      <c r="O14012" s="38"/>
    </row>
    <row r="14013" spans="2:15" x14ac:dyDescent="0.4">
      <c r="B14013" s="63"/>
      <c r="C14013" s="37"/>
      <c r="D14013" s="37"/>
      <c r="E14013" s="37"/>
      <c r="F14013" s="37"/>
      <c r="G14013" s="38"/>
      <c r="H14013" s="37"/>
      <c r="I14013" s="41"/>
      <c r="J14013" s="41"/>
      <c r="K14013" s="37"/>
      <c r="L14013" s="37"/>
      <c r="M14013" s="37"/>
      <c r="N14013" s="37"/>
      <c r="O14013" s="38"/>
    </row>
    <row r="14014" spans="2:15" x14ac:dyDescent="0.4">
      <c r="B14014" s="63"/>
      <c r="C14014" s="37"/>
      <c r="D14014" s="37"/>
      <c r="E14014" s="37"/>
      <c r="F14014" s="37"/>
      <c r="G14014" s="38"/>
      <c r="H14014" s="37"/>
      <c r="I14014" s="41"/>
      <c r="J14014" s="41"/>
      <c r="K14014" s="37"/>
      <c r="L14014" s="37"/>
      <c r="M14014" s="37"/>
      <c r="N14014" s="37"/>
      <c r="O14014" s="38"/>
    </row>
    <row r="14015" spans="2:15" x14ac:dyDescent="0.4">
      <c r="B14015" s="63"/>
      <c r="C14015" s="37"/>
      <c r="D14015" s="37"/>
      <c r="E14015" s="37"/>
      <c r="F14015" s="37"/>
      <c r="G14015" s="38"/>
      <c r="H14015" s="37"/>
      <c r="I14015" s="41"/>
      <c r="J14015" s="41"/>
      <c r="K14015" s="37"/>
      <c r="L14015" s="37"/>
      <c r="M14015" s="37"/>
      <c r="N14015" s="37"/>
      <c r="O14015" s="38"/>
    </row>
    <row r="14016" spans="2:15" x14ac:dyDescent="0.4">
      <c r="B14016" s="63"/>
      <c r="C14016" s="37"/>
      <c r="D14016" s="37"/>
      <c r="E14016" s="37"/>
      <c r="F14016" s="37"/>
      <c r="G14016" s="38"/>
      <c r="H14016" s="37"/>
      <c r="I14016" s="41"/>
      <c r="J14016" s="41"/>
      <c r="K14016" s="37"/>
      <c r="L14016" s="37"/>
      <c r="M14016" s="37"/>
      <c r="N14016" s="37"/>
      <c r="O14016" s="38"/>
    </row>
    <row r="14017" spans="2:15" x14ac:dyDescent="0.4">
      <c r="B14017" s="63"/>
      <c r="C14017" s="37"/>
      <c r="D14017" s="37"/>
      <c r="E14017" s="37"/>
      <c r="F14017" s="37"/>
      <c r="G14017" s="38"/>
      <c r="H14017" s="37"/>
      <c r="I14017" s="41"/>
      <c r="J14017" s="41"/>
      <c r="K14017" s="37"/>
      <c r="L14017" s="37"/>
      <c r="M14017" s="37"/>
      <c r="N14017" s="37"/>
      <c r="O14017" s="38"/>
    </row>
    <row r="14018" spans="2:15" x14ac:dyDescent="0.4">
      <c r="B14018" s="63"/>
      <c r="C14018" s="37"/>
      <c r="D14018" s="37"/>
      <c r="E14018" s="37"/>
      <c r="F14018" s="37"/>
      <c r="G14018" s="38"/>
      <c r="H14018" s="37"/>
      <c r="I14018" s="41"/>
      <c r="J14018" s="41"/>
      <c r="K14018" s="37"/>
      <c r="L14018" s="37"/>
      <c r="M14018" s="37"/>
      <c r="N14018" s="37"/>
      <c r="O14018" s="38"/>
    </row>
    <row r="14019" spans="2:15" x14ac:dyDescent="0.4">
      <c r="B14019" s="63"/>
      <c r="C14019" s="37"/>
      <c r="D14019" s="37"/>
      <c r="E14019" s="37"/>
      <c r="F14019" s="37"/>
      <c r="G14019" s="38"/>
      <c r="H14019" s="37"/>
      <c r="I14019" s="41"/>
      <c r="J14019" s="41"/>
      <c r="K14019" s="37"/>
      <c r="L14019" s="37"/>
      <c r="M14019" s="37"/>
      <c r="N14019" s="37"/>
      <c r="O14019" s="38"/>
    </row>
    <row r="14020" spans="2:15" x14ac:dyDescent="0.4">
      <c r="B14020" s="63"/>
      <c r="C14020" s="37"/>
      <c r="D14020" s="37"/>
      <c r="E14020" s="37"/>
      <c r="F14020" s="37"/>
      <c r="G14020" s="38"/>
      <c r="H14020" s="37"/>
      <c r="I14020" s="41"/>
      <c r="J14020" s="41"/>
      <c r="K14020" s="37"/>
      <c r="L14020" s="37"/>
      <c r="M14020" s="37"/>
      <c r="N14020" s="37"/>
      <c r="O14020" s="38"/>
    </row>
    <row r="14021" spans="2:15" x14ac:dyDescent="0.4">
      <c r="B14021" s="63"/>
      <c r="C14021" s="37"/>
      <c r="D14021" s="37"/>
      <c r="E14021" s="37"/>
      <c r="F14021" s="37"/>
      <c r="G14021" s="38"/>
      <c r="H14021" s="37"/>
      <c r="I14021" s="41"/>
      <c r="J14021" s="41"/>
      <c r="K14021" s="37"/>
      <c r="L14021" s="37"/>
      <c r="M14021" s="37"/>
      <c r="N14021" s="37"/>
      <c r="O14021" s="38"/>
    </row>
    <row r="14022" spans="2:15" x14ac:dyDescent="0.4">
      <c r="B14022" s="63"/>
      <c r="C14022" s="37"/>
      <c r="D14022" s="37"/>
      <c r="E14022" s="37"/>
      <c r="F14022" s="37"/>
      <c r="G14022" s="38"/>
      <c r="H14022" s="37"/>
      <c r="I14022" s="41"/>
      <c r="J14022" s="41"/>
      <c r="K14022" s="37"/>
      <c r="L14022" s="37"/>
      <c r="M14022" s="37"/>
      <c r="N14022" s="37"/>
      <c r="O14022" s="38"/>
    </row>
    <row r="14023" spans="2:15" x14ac:dyDescent="0.4">
      <c r="B14023" s="63"/>
      <c r="C14023" s="37"/>
      <c r="D14023" s="37"/>
      <c r="E14023" s="37"/>
      <c r="F14023" s="37"/>
      <c r="G14023" s="38"/>
      <c r="H14023" s="37"/>
      <c r="I14023" s="41"/>
      <c r="J14023" s="41"/>
      <c r="K14023" s="37"/>
      <c r="L14023" s="37"/>
      <c r="M14023" s="37"/>
      <c r="N14023" s="37"/>
      <c r="O14023" s="38"/>
    </row>
    <row r="14024" spans="2:15" x14ac:dyDescent="0.4">
      <c r="B14024" s="63"/>
      <c r="C14024" s="37"/>
      <c r="D14024" s="37"/>
      <c r="E14024" s="37"/>
      <c r="F14024" s="37"/>
      <c r="G14024" s="38"/>
      <c r="H14024" s="37"/>
      <c r="I14024" s="41"/>
      <c r="J14024" s="41"/>
      <c r="K14024" s="37"/>
      <c r="L14024" s="37"/>
      <c r="M14024" s="37"/>
      <c r="N14024" s="37"/>
      <c r="O14024" s="38"/>
    </row>
    <row r="14025" spans="2:15" x14ac:dyDescent="0.4">
      <c r="B14025" s="63"/>
      <c r="C14025" s="37"/>
      <c r="D14025" s="37"/>
      <c r="E14025" s="37"/>
      <c r="F14025" s="37"/>
      <c r="G14025" s="38"/>
      <c r="H14025" s="37"/>
      <c r="I14025" s="41"/>
      <c r="J14025" s="41"/>
      <c r="K14025" s="37"/>
      <c r="L14025" s="37"/>
      <c r="M14025" s="37"/>
      <c r="N14025" s="37"/>
      <c r="O14025" s="38"/>
    </row>
    <row r="14026" spans="2:15" x14ac:dyDescent="0.4">
      <c r="B14026" s="63"/>
      <c r="C14026" s="37"/>
      <c r="D14026" s="37"/>
      <c r="E14026" s="37"/>
      <c r="F14026" s="37"/>
      <c r="G14026" s="38"/>
      <c r="H14026" s="37"/>
      <c r="I14026" s="41"/>
      <c r="J14026" s="41"/>
      <c r="K14026" s="37"/>
      <c r="L14026" s="37"/>
      <c r="M14026" s="37"/>
      <c r="N14026" s="37"/>
      <c r="O14026" s="38"/>
    </row>
    <row r="14027" spans="2:15" x14ac:dyDescent="0.4">
      <c r="B14027" s="63"/>
      <c r="C14027" s="37"/>
      <c r="D14027" s="37"/>
      <c r="E14027" s="37"/>
      <c r="F14027" s="37"/>
      <c r="G14027" s="38"/>
      <c r="H14027" s="37"/>
      <c r="I14027" s="41"/>
      <c r="J14027" s="41"/>
      <c r="K14027" s="37"/>
      <c r="L14027" s="37"/>
      <c r="M14027" s="37"/>
      <c r="N14027" s="37"/>
      <c r="O14027" s="38"/>
    </row>
    <row r="14028" spans="2:15" x14ac:dyDescent="0.4">
      <c r="B14028" s="63"/>
      <c r="C14028" s="37"/>
      <c r="D14028" s="37"/>
      <c r="E14028" s="37"/>
      <c r="F14028" s="37"/>
      <c r="G14028" s="38"/>
      <c r="H14028" s="37"/>
      <c r="I14028" s="41"/>
      <c r="J14028" s="41"/>
      <c r="K14028" s="37"/>
      <c r="L14028" s="37"/>
      <c r="M14028" s="37"/>
      <c r="N14028" s="37"/>
      <c r="O14028" s="38"/>
    </row>
    <row r="14029" spans="2:15" x14ac:dyDescent="0.4">
      <c r="B14029" s="63"/>
      <c r="C14029" s="37"/>
      <c r="D14029" s="37"/>
      <c r="E14029" s="37"/>
      <c r="F14029" s="37"/>
      <c r="G14029" s="38"/>
      <c r="H14029" s="37"/>
      <c r="I14029" s="41"/>
      <c r="J14029" s="41"/>
      <c r="K14029" s="37"/>
      <c r="L14029" s="37"/>
      <c r="M14029" s="37"/>
      <c r="N14029" s="37"/>
      <c r="O14029" s="38"/>
    </row>
    <row r="14030" spans="2:15" x14ac:dyDescent="0.4">
      <c r="B14030" s="63"/>
      <c r="C14030" s="37"/>
      <c r="D14030" s="37"/>
      <c r="E14030" s="37"/>
      <c r="F14030" s="37"/>
      <c r="G14030" s="38"/>
      <c r="H14030" s="37"/>
      <c r="I14030" s="41"/>
      <c r="J14030" s="41"/>
      <c r="K14030" s="37"/>
      <c r="L14030" s="37"/>
      <c r="M14030" s="37"/>
      <c r="N14030" s="37"/>
      <c r="O14030" s="38"/>
    </row>
    <row r="14031" spans="2:15" x14ac:dyDescent="0.4">
      <c r="B14031" s="63"/>
      <c r="C14031" s="37"/>
      <c r="D14031" s="37"/>
      <c r="E14031" s="37"/>
      <c r="F14031" s="37"/>
      <c r="G14031" s="38"/>
      <c r="H14031" s="37"/>
      <c r="I14031" s="41"/>
      <c r="J14031" s="41"/>
      <c r="K14031" s="37"/>
      <c r="L14031" s="37"/>
      <c r="M14031" s="37"/>
      <c r="N14031" s="37"/>
      <c r="O14031" s="38"/>
    </row>
    <row r="14032" spans="2:15" x14ac:dyDescent="0.4">
      <c r="B14032" s="63"/>
      <c r="C14032" s="37"/>
      <c r="D14032" s="37"/>
      <c r="E14032" s="37"/>
      <c r="F14032" s="37"/>
      <c r="G14032" s="38"/>
      <c r="H14032" s="37"/>
      <c r="I14032" s="41"/>
      <c r="J14032" s="41"/>
      <c r="K14032" s="37"/>
      <c r="L14032" s="37"/>
      <c r="M14032" s="37"/>
      <c r="N14032" s="37"/>
      <c r="O14032" s="38"/>
    </row>
    <row r="14033" spans="2:15" x14ac:dyDescent="0.4">
      <c r="B14033" s="63"/>
      <c r="C14033" s="37"/>
      <c r="D14033" s="37"/>
      <c r="E14033" s="37"/>
      <c r="F14033" s="37"/>
      <c r="G14033" s="38"/>
      <c r="H14033" s="37"/>
      <c r="I14033" s="41"/>
      <c r="J14033" s="41"/>
      <c r="K14033" s="37"/>
      <c r="L14033" s="37"/>
      <c r="M14033" s="37"/>
      <c r="N14033" s="37"/>
      <c r="O14033" s="38"/>
    </row>
    <row r="14034" spans="2:15" x14ac:dyDescent="0.4">
      <c r="B14034" s="63"/>
      <c r="C14034" s="37"/>
      <c r="D14034" s="37"/>
      <c r="E14034" s="37"/>
      <c r="F14034" s="37"/>
      <c r="G14034" s="38"/>
      <c r="H14034" s="37"/>
      <c r="I14034" s="41"/>
      <c r="J14034" s="41"/>
      <c r="K14034" s="37"/>
      <c r="L14034" s="37"/>
      <c r="M14034" s="37"/>
      <c r="N14034" s="37"/>
      <c r="O14034" s="38"/>
    </row>
    <row r="14035" spans="2:15" x14ac:dyDescent="0.4">
      <c r="B14035" s="63"/>
      <c r="C14035" s="37"/>
      <c r="D14035" s="37"/>
      <c r="E14035" s="37"/>
      <c r="F14035" s="37"/>
      <c r="G14035" s="38"/>
      <c r="H14035" s="37"/>
      <c r="I14035" s="41"/>
      <c r="J14035" s="41"/>
      <c r="K14035" s="37"/>
      <c r="L14035" s="37"/>
      <c r="M14035" s="37"/>
      <c r="N14035" s="37"/>
      <c r="O14035" s="38"/>
    </row>
    <row r="14036" spans="2:15" x14ac:dyDescent="0.4">
      <c r="B14036" s="63"/>
      <c r="C14036" s="37"/>
      <c r="D14036" s="37"/>
      <c r="E14036" s="37"/>
      <c r="F14036" s="37"/>
      <c r="G14036" s="38"/>
      <c r="H14036" s="37"/>
      <c r="I14036" s="41"/>
      <c r="J14036" s="41"/>
      <c r="K14036" s="37"/>
      <c r="L14036" s="37"/>
      <c r="M14036" s="37"/>
      <c r="N14036" s="37"/>
      <c r="O14036" s="38"/>
    </row>
    <row r="14037" spans="2:15" x14ac:dyDescent="0.4">
      <c r="B14037" s="63"/>
      <c r="C14037" s="37"/>
      <c r="D14037" s="37"/>
      <c r="E14037" s="37"/>
      <c r="F14037" s="37"/>
      <c r="G14037" s="38"/>
      <c r="H14037" s="37"/>
      <c r="I14037" s="41"/>
      <c r="J14037" s="41"/>
      <c r="K14037" s="37"/>
      <c r="L14037" s="37"/>
      <c r="M14037" s="37"/>
      <c r="N14037" s="37"/>
      <c r="O14037" s="38"/>
    </row>
    <row r="14038" spans="2:15" x14ac:dyDescent="0.4">
      <c r="B14038" s="63"/>
      <c r="C14038" s="37"/>
      <c r="D14038" s="37"/>
      <c r="E14038" s="37"/>
      <c r="F14038" s="37"/>
      <c r="G14038" s="38"/>
      <c r="H14038" s="37"/>
      <c r="I14038" s="41"/>
      <c r="J14038" s="41"/>
      <c r="K14038" s="37"/>
      <c r="L14038" s="37"/>
      <c r="M14038" s="37"/>
      <c r="N14038" s="37"/>
      <c r="O14038" s="38"/>
    </row>
    <row r="14039" spans="2:15" x14ac:dyDescent="0.4">
      <c r="B14039" s="63"/>
      <c r="C14039" s="37"/>
      <c r="D14039" s="37"/>
      <c r="E14039" s="37"/>
      <c r="F14039" s="37"/>
      <c r="G14039" s="38"/>
      <c r="H14039" s="37"/>
      <c r="I14039" s="41"/>
      <c r="J14039" s="41"/>
      <c r="K14039" s="37"/>
      <c r="L14039" s="37"/>
      <c r="M14039" s="37"/>
      <c r="N14039" s="37"/>
      <c r="O14039" s="38"/>
    </row>
    <row r="14040" spans="2:15" x14ac:dyDescent="0.4">
      <c r="B14040" s="63"/>
      <c r="C14040" s="37"/>
      <c r="D14040" s="37"/>
      <c r="E14040" s="37"/>
      <c r="F14040" s="37"/>
      <c r="G14040" s="38"/>
      <c r="H14040" s="37"/>
      <c r="I14040" s="41"/>
      <c r="J14040" s="41"/>
      <c r="K14040" s="37"/>
      <c r="L14040" s="37"/>
      <c r="M14040" s="37"/>
      <c r="N14040" s="37"/>
      <c r="O14040" s="38"/>
    </row>
    <row r="14041" spans="2:15" x14ac:dyDescent="0.4">
      <c r="B14041" s="63"/>
      <c r="C14041" s="37"/>
      <c r="D14041" s="37"/>
      <c r="E14041" s="37"/>
      <c r="F14041" s="37"/>
      <c r="G14041" s="38"/>
      <c r="H14041" s="37"/>
      <c r="I14041" s="41"/>
      <c r="J14041" s="41"/>
      <c r="K14041" s="37"/>
      <c r="L14041" s="37"/>
      <c r="M14041" s="37"/>
      <c r="N14041" s="37"/>
      <c r="O14041" s="38"/>
    </row>
    <row r="14042" spans="2:15" x14ac:dyDescent="0.4">
      <c r="B14042" s="63"/>
      <c r="C14042" s="37"/>
      <c r="D14042" s="37"/>
      <c r="E14042" s="37"/>
      <c r="F14042" s="37"/>
      <c r="G14042" s="38"/>
      <c r="H14042" s="37"/>
      <c r="I14042" s="41"/>
      <c r="J14042" s="41"/>
      <c r="K14042" s="37"/>
      <c r="L14042" s="37"/>
      <c r="M14042" s="37"/>
      <c r="N14042" s="37"/>
      <c r="O14042" s="38"/>
    </row>
    <row r="14043" spans="2:15" x14ac:dyDescent="0.4">
      <c r="B14043" s="63"/>
      <c r="C14043" s="37"/>
      <c r="D14043" s="37"/>
      <c r="E14043" s="37"/>
      <c r="F14043" s="37"/>
      <c r="G14043" s="38"/>
      <c r="H14043" s="37"/>
      <c r="I14043" s="41"/>
      <c r="J14043" s="41"/>
      <c r="K14043" s="37"/>
      <c r="L14043" s="37"/>
      <c r="M14043" s="37"/>
      <c r="N14043" s="37"/>
      <c r="O14043" s="38"/>
    </row>
    <row r="14044" spans="2:15" x14ac:dyDescent="0.4">
      <c r="B14044" s="63"/>
      <c r="C14044" s="37"/>
      <c r="D14044" s="37"/>
      <c r="E14044" s="37"/>
      <c r="F14044" s="37"/>
      <c r="G14044" s="38"/>
      <c r="H14044" s="37"/>
      <c r="I14044" s="41"/>
      <c r="J14044" s="41"/>
      <c r="K14044" s="37"/>
      <c r="L14044" s="37"/>
      <c r="M14044" s="37"/>
      <c r="N14044" s="37"/>
      <c r="O14044" s="38"/>
    </row>
    <row r="14045" spans="2:15" x14ac:dyDescent="0.4">
      <c r="B14045" s="63"/>
      <c r="C14045" s="37"/>
      <c r="D14045" s="37"/>
      <c r="E14045" s="37"/>
      <c r="F14045" s="37"/>
      <c r="G14045" s="38"/>
      <c r="H14045" s="37"/>
      <c r="I14045" s="41"/>
      <c r="J14045" s="41"/>
      <c r="K14045" s="37"/>
      <c r="L14045" s="37"/>
      <c r="M14045" s="37"/>
      <c r="N14045" s="37"/>
      <c r="O14045" s="38"/>
    </row>
    <row r="14046" spans="2:15" x14ac:dyDescent="0.4">
      <c r="B14046" s="63"/>
      <c r="C14046" s="37"/>
      <c r="D14046" s="37"/>
      <c r="E14046" s="37"/>
      <c r="F14046" s="37"/>
      <c r="G14046" s="38"/>
      <c r="H14046" s="37"/>
      <c r="I14046" s="41"/>
      <c r="J14046" s="41"/>
      <c r="K14046" s="37"/>
      <c r="L14046" s="37"/>
      <c r="M14046" s="37"/>
      <c r="N14046" s="37"/>
      <c r="O14046" s="38"/>
    </row>
    <row r="14047" spans="2:15" x14ac:dyDescent="0.4">
      <c r="B14047" s="63"/>
      <c r="C14047" s="37"/>
      <c r="D14047" s="37"/>
      <c r="E14047" s="37"/>
      <c r="F14047" s="37"/>
      <c r="G14047" s="38"/>
      <c r="H14047" s="37"/>
      <c r="I14047" s="41"/>
      <c r="J14047" s="41"/>
      <c r="K14047" s="37"/>
      <c r="L14047" s="37"/>
      <c r="M14047" s="37"/>
      <c r="N14047" s="37"/>
      <c r="O14047" s="38"/>
    </row>
    <row r="14048" spans="2:15" x14ac:dyDescent="0.4">
      <c r="B14048" s="63"/>
      <c r="C14048" s="37"/>
      <c r="D14048" s="37"/>
      <c r="E14048" s="37"/>
      <c r="F14048" s="37"/>
      <c r="G14048" s="38"/>
      <c r="H14048" s="37"/>
      <c r="I14048" s="41"/>
      <c r="J14048" s="41"/>
      <c r="K14048" s="37"/>
      <c r="L14048" s="37"/>
      <c r="M14048" s="37"/>
      <c r="N14048" s="37"/>
      <c r="O14048" s="38"/>
    </row>
    <row r="14049" spans="2:15" x14ac:dyDescent="0.4">
      <c r="B14049" s="63"/>
      <c r="C14049" s="37"/>
      <c r="D14049" s="37"/>
      <c r="E14049" s="37"/>
      <c r="F14049" s="37"/>
      <c r="G14049" s="38"/>
      <c r="H14049" s="37"/>
      <c r="I14049" s="41"/>
      <c r="J14049" s="41"/>
      <c r="K14049" s="37"/>
      <c r="L14049" s="37"/>
      <c r="M14049" s="37"/>
      <c r="N14049" s="37"/>
      <c r="O14049" s="38"/>
    </row>
    <row r="14050" spans="2:15" x14ac:dyDescent="0.4">
      <c r="B14050" s="63"/>
      <c r="C14050" s="37"/>
      <c r="D14050" s="37"/>
      <c r="E14050" s="37"/>
      <c r="F14050" s="37"/>
      <c r="G14050" s="38"/>
      <c r="H14050" s="37"/>
      <c r="I14050" s="41"/>
      <c r="J14050" s="41"/>
      <c r="K14050" s="37"/>
      <c r="L14050" s="37"/>
      <c r="M14050" s="37"/>
      <c r="N14050" s="37"/>
      <c r="O14050" s="38"/>
    </row>
    <row r="14051" spans="2:15" x14ac:dyDescent="0.4">
      <c r="B14051" s="63"/>
      <c r="C14051" s="37"/>
      <c r="D14051" s="37"/>
      <c r="E14051" s="37"/>
      <c r="F14051" s="37"/>
      <c r="G14051" s="38"/>
      <c r="H14051" s="37"/>
      <c r="I14051" s="41"/>
      <c r="J14051" s="41"/>
      <c r="K14051" s="37"/>
      <c r="L14051" s="37"/>
      <c r="M14051" s="37"/>
      <c r="N14051" s="37"/>
      <c r="O14051" s="38"/>
    </row>
    <row r="14052" spans="2:15" x14ac:dyDescent="0.4">
      <c r="B14052" s="63"/>
      <c r="C14052" s="37"/>
      <c r="D14052" s="37"/>
      <c r="E14052" s="37"/>
      <c r="F14052" s="37"/>
      <c r="G14052" s="38"/>
      <c r="H14052" s="37"/>
      <c r="I14052" s="41"/>
      <c r="J14052" s="41"/>
      <c r="K14052" s="37"/>
      <c r="L14052" s="37"/>
      <c r="M14052" s="37"/>
      <c r="N14052" s="37"/>
      <c r="O14052" s="38"/>
    </row>
    <row r="14053" spans="2:15" x14ac:dyDescent="0.4">
      <c r="B14053" s="63"/>
      <c r="C14053" s="37"/>
      <c r="D14053" s="37"/>
      <c r="E14053" s="37"/>
      <c r="F14053" s="37"/>
      <c r="G14053" s="38"/>
      <c r="H14053" s="37"/>
      <c r="I14053" s="41"/>
      <c r="J14053" s="41"/>
      <c r="K14053" s="37"/>
      <c r="L14053" s="37"/>
      <c r="M14053" s="37"/>
      <c r="N14053" s="37"/>
      <c r="O14053" s="38"/>
    </row>
    <row r="14054" spans="2:15" x14ac:dyDescent="0.4">
      <c r="B14054" s="63"/>
      <c r="C14054" s="37"/>
      <c r="D14054" s="37"/>
      <c r="E14054" s="37"/>
      <c r="F14054" s="37"/>
      <c r="G14054" s="38"/>
      <c r="H14054" s="37"/>
      <c r="I14054" s="41"/>
      <c r="J14054" s="41"/>
      <c r="K14054" s="37"/>
      <c r="L14054" s="37"/>
      <c r="M14054" s="37"/>
      <c r="N14054" s="37"/>
      <c r="O14054" s="38"/>
    </row>
    <row r="14055" spans="2:15" x14ac:dyDescent="0.4">
      <c r="B14055" s="63"/>
      <c r="C14055" s="37"/>
      <c r="D14055" s="37"/>
      <c r="E14055" s="37"/>
      <c r="F14055" s="37"/>
      <c r="G14055" s="38"/>
      <c r="H14055" s="37"/>
      <c r="I14055" s="41"/>
      <c r="J14055" s="41"/>
      <c r="K14055" s="37"/>
      <c r="L14055" s="37"/>
      <c r="M14055" s="37"/>
      <c r="N14055" s="37"/>
      <c r="O14055" s="38"/>
    </row>
    <row r="14056" spans="2:15" x14ac:dyDescent="0.4">
      <c r="B14056" s="63"/>
      <c r="C14056" s="37"/>
      <c r="D14056" s="37"/>
      <c r="E14056" s="37"/>
      <c r="F14056" s="37"/>
      <c r="G14056" s="38"/>
      <c r="H14056" s="37"/>
      <c r="I14056" s="41"/>
      <c r="J14056" s="41"/>
      <c r="K14056" s="37"/>
      <c r="L14056" s="37"/>
      <c r="M14056" s="37"/>
      <c r="N14056" s="37"/>
      <c r="O14056" s="38"/>
    </row>
    <row r="14057" spans="2:15" x14ac:dyDescent="0.4">
      <c r="B14057" s="63"/>
      <c r="C14057" s="37"/>
      <c r="D14057" s="37"/>
      <c r="E14057" s="37"/>
      <c r="F14057" s="37"/>
      <c r="G14057" s="38"/>
      <c r="H14057" s="37"/>
      <c r="I14057" s="41"/>
      <c r="J14057" s="41"/>
      <c r="K14057" s="37"/>
      <c r="L14057" s="37"/>
      <c r="M14057" s="37"/>
      <c r="N14057" s="37"/>
      <c r="O14057" s="38"/>
    </row>
    <row r="14058" spans="2:15" x14ac:dyDescent="0.4">
      <c r="B14058" s="63"/>
      <c r="C14058" s="37"/>
      <c r="D14058" s="37"/>
      <c r="E14058" s="37"/>
      <c r="F14058" s="37"/>
      <c r="G14058" s="38"/>
      <c r="H14058" s="37"/>
      <c r="I14058" s="41"/>
      <c r="J14058" s="41"/>
      <c r="K14058" s="37"/>
      <c r="L14058" s="37"/>
      <c r="M14058" s="37"/>
      <c r="N14058" s="37"/>
      <c r="O14058" s="38"/>
    </row>
    <row r="14059" spans="2:15" x14ac:dyDescent="0.4">
      <c r="B14059" s="63"/>
      <c r="C14059" s="37"/>
      <c r="D14059" s="37"/>
      <c r="E14059" s="37"/>
      <c r="F14059" s="37"/>
      <c r="G14059" s="38"/>
      <c r="H14059" s="37"/>
      <c r="I14059" s="41"/>
      <c r="J14059" s="41"/>
      <c r="K14059" s="37"/>
      <c r="L14059" s="37"/>
      <c r="M14059" s="37"/>
      <c r="N14059" s="37"/>
      <c r="O14059" s="38"/>
    </row>
    <row r="14060" spans="2:15" x14ac:dyDescent="0.4">
      <c r="B14060" s="63"/>
      <c r="C14060" s="37"/>
      <c r="D14060" s="37"/>
      <c r="E14060" s="37"/>
      <c r="F14060" s="37"/>
      <c r="G14060" s="38"/>
      <c r="H14060" s="37"/>
      <c r="I14060" s="41"/>
      <c r="J14060" s="41"/>
      <c r="K14060" s="37"/>
      <c r="L14060" s="37"/>
      <c r="M14060" s="37"/>
      <c r="N14060" s="37"/>
      <c r="O14060" s="38"/>
    </row>
    <row r="14061" spans="2:15" x14ac:dyDescent="0.4">
      <c r="B14061" s="63"/>
      <c r="C14061" s="37"/>
      <c r="D14061" s="37"/>
      <c r="E14061" s="37"/>
      <c r="F14061" s="37"/>
      <c r="G14061" s="38"/>
      <c r="H14061" s="37"/>
      <c r="I14061" s="41"/>
      <c r="J14061" s="41"/>
      <c r="K14061" s="37"/>
      <c r="L14061" s="37"/>
      <c r="M14061" s="37"/>
      <c r="N14061" s="37"/>
      <c r="O14061" s="38"/>
    </row>
    <row r="14062" spans="2:15" x14ac:dyDescent="0.4">
      <c r="B14062" s="63"/>
      <c r="C14062" s="37"/>
      <c r="D14062" s="37"/>
      <c r="E14062" s="37"/>
      <c r="F14062" s="37"/>
      <c r="G14062" s="38"/>
      <c r="H14062" s="37"/>
      <c r="I14062" s="41"/>
      <c r="J14062" s="41"/>
      <c r="K14062" s="37"/>
      <c r="L14062" s="37"/>
      <c r="M14062" s="37"/>
      <c r="N14062" s="37"/>
      <c r="O14062" s="38"/>
    </row>
    <row r="14063" spans="2:15" x14ac:dyDescent="0.4">
      <c r="B14063" s="63"/>
      <c r="C14063" s="37"/>
      <c r="D14063" s="37"/>
      <c r="E14063" s="37"/>
      <c r="F14063" s="37"/>
      <c r="G14063" s="38"/>
      <c r="H14063" s="37"/>
      <c r="I14063" s="41"/>
      <c r="J14063" s="41"/>
      <c r="K14063" s="37"/>
      <c r="L14063" s="37"/>
      <c r="M14063" s="37"/>
      <c r="N14063" s="37"/>
      <c r="O14063" s="38"/>
    </row>
    <row r="14064" spans="2:15" x14ac:dyDescent="0.4">
      <c r="B14064" s="63"/>
      <c r="C14064" s="37"/>
      <c r="D14064" s="37"/>
      <c r="E14064" s="37"/>
      <c r="F14064" s="37"/>
      <c r="G14064" s="38"/>
      <c r="H14064" s="37"/>
      <c r="I14064" s="41"/>
      <c r="J14064" s="41"/>
      <c r="K14064" s="37"/>
      <c r="L14064" s="37"/>
      <c r="M14064" s="37"/>
      <c r="N14064" s="37"/>
      <c r="O14064" s="38"/>
    </row>
    <row r="14065" spans="2:15" x14ac:dyDescent="0.4">
      <c r="B14065" s="63"/>
      <c r="C14065" s="37"/>
      <c r="D14065" s="37"/>
      <c r="E14065" s="37"/>
      <c r="F14065" s="37"/>
      <c r="G14065" s="38"/>
      <c r="H14065" s="37"/>
      <c r="I14065" s="41"/>
      <c r="J14065" s="41"/>
      <c r="K14065" s="37"/>
      <c r="L14065" s="37"/>
      <c r="M14065" s="37"/>
      <c r="N14065" s="37"/>
      <c r="O14065" s="38"/>
    </row>
    <row r="14066" spans="2:15" x14ac:dyDescent="0.4">
      <c r="B14066" s="63"/>
      <c r="C14066" s="37"/>
      <c r="D14066" s="37"/>
      <c r="E14066" s="37"/>
      <c r="F14066" s="37"/>
      <c r="G14066" s="38"/>
      <c r="H14066" s="37"/>
      <c r="I14066" s="41"/>
      <c r="J14066" s="41"/>
      <c r="K14066" s="37"/>
      <c r="L14066" s="37"/>
      <c r="M14066" s="37"/>
      <c r="N14066" s="37"/>
      <c r="O14066" s="38"/>
    </row>
    <row r="14067" spans="2:15" x14ac:dyDescent="0.4">
      <c r="B14067" s="63"/>
      <c r="C14067" s="37"/>
      <c r="D14067" s="37"/>
      <c r="E14067" s="37"/>
      <c r="F14067" s="37"/>
      <c r="G14067" s="38"/>
      <c r="H14067" s="37"/>
      <c r="I14067" s="41"/>
      <c r="J14067" s="41"/>
      <c r="K14067" s="37"/>
      <c r="L14067" s="37"/>
      <c r="M14067" s="37"/>
      <c r="N14067" s="37"/>
      <c r="O14067" s="38"/>
    </row>
    <row r="14068" spans="2:15" x14ac:dyDescent="0.4">
      <c r="B14068" s="63"/>
      <c r="C14068" s="37"/>
      <c r="D14068" s="37"/>
      <c r="E14068" s="37"/>
      <c r="F14068" s="37"/>
      <c r="G14068" s="38"/>
      <c r="H14068" s="37"/>
      <c r="I14068" s="41"/>
      <c r="J14068" s="41"/>
      <c r="K14068" s="37"/>
      <c r="L14068" s="37"/>
      <c r="M14068" s="37"/>
      <c r="N14068" s="37"/>
      <c r="O14068" s="38"/>
    </row>
    <row r="14069" spans="2:15" x14ac:dyDescent="0.4">
      <c r="B14069" s="63"/>
      <c r="C14069" s="37"/>
      <c r="D14069" s="37"/>
      <c r="E14069" s="37"/>
      <c r="F14069" s="37"/>
      <c r="G14069" s="38"/>
      <c r="H14069" s="37"/>
      <c r="I14069" s="41"/>
      <c r="J14069" s="41"/>
      <c r="K14069" s="37"/>
      <c r="L14069" s="37"/>
      <c r="M14069" s="37"/>
      <c r="N14069" s="37"/>
      <c r="O14069" s="38"/>
    </row>
    <row r="14070" spans="2:15" x14ac:dyDescent="0.4">
      <c r="B14070" s="63"/>
      <c r="C14070" s="37"/>
      <c r="D14070" s="37"/>
      <c r="E14070" s="37"/>
      <c r="F14070" s="37"/>
      <c r="G14070" s="38"/>
      <c r="H14070" s="37"/>
      <c r="I14070" s="41"/>
      <c r="J14070" s="41"/>
      <c r="K14070" s="37"/>
      <c r="L14070" s="37"/>
      <c r="M14070" s="37"/>
      <c r="N14070" s="37"/>
      <c r="O14070" s="38"/>
    </row>
    <row r="14071" spans="2:15" x14ac:dyDescent="0.4">
      <c r="B14071" s="63"/>
      <c r="C14071" s="37"/>
      <c r="D14071" s="37"/>
      <c r="E14071" s="37"/>
      <c r="F14071" s="37"/>
      <c r="G14071" s="38"/>
      <c r="H14071" s="37"/>
      <c r="I14071" s="41"/>
      <c r="J14071" s="41"/>
      <c r="K14071" s="37"/>
      <c r="L14071" s="37"/>
      <c r="M14071" s="37"/>
      <c r="N14071" s="37"/>
      <c r="O14071" s="38"/>
    </row>
    <row r="14072" spans="2:15" x14ac:dyDescent="0.4">
      <c r="B14072" s="63"/>
      <c r="C14072" s="37"/>
      <c r="D14072" s="37"/>
      <c r="E14072" s="37"/>
      <c r="F14072" s="37"/>
      <c r="G14072" s="38"/>
      <c r="H14072" s="37"/>
      <c r="I14072" s="41"/>
      <c r="J14072" s="41"/>
      <c r="K14072" s="37"/>
      <c r="L14072" s="37"/>
      <c r="M14072" s="37"/>
      <c r="N14072" s="37"/>
      <c r="O14072" s="38"/>
    </row>
    <row r="14073" spans="2:15" x14ac:dyDescent="0.4">
      <c r="B14073" s="63"/>
      <c r="C14073" s="37"/>
      <c r="D14073" s="37"/>
      <c r="E14073" s="37"/>
      <c r="F14073" s="37"/>
      <c r="G14073" s="38"/>
      <c r="H14073" s="37"/>
      <c r="I14073" s="41"/>
      <c r="J14073" s="41"/>
      <c r="K14073" s="37"/>
      <c r="L14073" s="37"/>
      <c r="M14073" s="37"/>
      <c r="N14073" s="37"/>
      <c r="O14073" s="38"/>
    </row>
    <row r="14074" spans="2:15" x14ac:dyDescent="0.4">
      <c r="B14074" s="63"/>
      <c r="C14074" s="37"/>
      <c r="D14074" s="37"/>
      <c r="E14074" s="37"/>
      <c r="F14074" s="37"/>
      <c r="G14074" s="38"/>
      <c r="H14074" s="37"/>
      <c r="I14074" s="41"/>
      <c r="J14074" s="41"/>
      <c r="K14074" s="37"/>
      <c r="L14074" s="37"/>
      <c r="M14074" s="37"/>
      <c r="N14074" s="37"/>
      <c r="O14074" s="38"/>
    </row>
    <row r="14075" spans="2:15" x14ac:dyDescent="0.4">
      <c r="B14075" s="63"/>
      <c r="C14075" s="37"/>
      <c r="D14075" s="37"/>
      <c r="E14075" s="37"/>
      <c r="F14075" s="37"/>
      <c r="G14075" s="38"/>
      <c r="H14075" s="37"/>
      <c r="I14075" s="41"/>
      <c r="J14075" s="41"/>
      <c r="K14075" s="37"/>
      <c r="L14075" s="37"/>
      <c r="M14075" s="37"/>
      <c r="N14075" s="37"/>
      <c r="O14075" s="38"/>
    </row>
    <row r="14076" spans="2:15" x14ac:dyDescent="0.4">
      <c r="B14076" s="63"/>
      <c r="C14076" s="37"/>
      <c r="D14076" s="37"/>
      <c r="E14076" s="37"/>
      <c r="F14076" s="37"/>
      <c r="G14076" s="38"/>
      <c r="H14076" s="37"/>
      <c r="I14076" s="41"/>
      <c r="J14076" s="41"/>
      <c r="K14076" s="37"/>
      <c r="L14076" s="37"/>
      <c r="M14076" s="37"/>
      <c r="N14076" s="37"/>
      <c r="O14076" s="38"/>
    </row>
    <row r="14077" spans="2:15" x14ac:dyDescent="0.4">
      <c r="B14077" s="63"/>
      <c r="C14077" s="37"/>
      <c r="D14077" s="37"/>
      <c r="E14077" s="37"/>
      <c r="F14077" s="37"/>
      <c r="G14077" s="38"/>
      <c r="H14077" s="37"/>
      <c r="I14077" s="41"/>
      <c r="J14077" s="41"/>
      <c r="K14077" s="37"/>
      <c r="L14077" s="37"/>
      <c r="M14077" s="37"/>
      <c r="N14077" s="37"/>
      <c r="O14077" s="38"/>
    </row>
    <row r="14078" spans="2:15" x14ac:dyDescent="0.4">
      <c r="B14078" s="63"/>
      <c r="C14078" s="37"/>
      <c r="D14078" s="37"/>
      <c r="E14078" s="37"/>
      <c r="F14078" s="37"/>
      <c r="G14078" s="38"/>
      <c r="H14078" s="37"/>
      <c r="I14078" s="41"/>
      <c r="J14078" s="41"/>
      <c r="K14078" s="37"/>
      <c r="L14078" s="37"/>
      <c r="M14078" s="37"/>
      <c r="N14078" s="37"/>
      <c r="O14078" s="38"/>
    </row>
    <row r="14079" spans="2:15" x14ac:dyDescent="0.4">
      <c r="B14079" s="63"/>
      <c r="C14079" s="37"/>
      <c r="D14079" s="37"/>
      <c r="E14079" s="37"/>
      <c r="F14079" s="37"/>
      <c r="G14079" s="38"/>
      <c r="H14079" s="37"/>
      <c r="I14079" s="41"/>
      <c r="J14079" s="41"/>
      <c r="K14079" s="37"/>
      <c r="L14079" s="37"/>
      <c r="M14079" s="37"/>
      <c r="N14079" s="37"/>
      <c r="O14079" s="38"/>
    </row>
    <row r="14080" spans="2:15" x14ac:dyDescent="0.4">
      <c r="B14080" s="63"/>
      <c r="C14080" s="37"/>
      <c r="D14080" s="37"/>
      <c r="E14080" s="37"/>
      <c r="F14080" s="37"/>
      <c r="G14080" s="38"/>
      <c r="H14080" s="37"/>
      <c r="I14080" s="41"/>
      <c r="J14080" s="41"/>
      <c r="K14080" s="37"/>
      <c r="L14080" s="37"/>
      <c r="M14080" s="37"/>
      <c r="N14080" s="37"/>
      <c r="O14080" s="38"/>
    </row>
    <row r="14081" spans="2:15" x14ac:dyDescent="0.4">
      <c r="B14081" s="63"/>
      <c r="C14081" s="37"/>
      <c r="D14081" s="37"/>
      <c r="E14081" s="37"/>
      <c r="F14081" s="37"/>
      <c r="G14081" s="38"/>
      <c r="H14081" s="37"/>
      <c r="I14081" s="41"/>
      <c r="J14081" s="41"/>
      <c r="K14081" s="37"/>
      <c r="L14081" s="37"/>
      <c r="M14081" s="37"/>
      <c r="N14081" s="37"/>
      <c r="O14081" s="38"/>
    </row>
    <row r="14082" spans="2:15" x14ac:dyDescent="0.4">
      <c r="B14082" s="63"/>
      <c r="C14082" s="37"/>
      <c r="D14082" s="37"/>
      <c r="E14082" s="37"/>
      <c r="F14082" s="37"/>
      <c r="G14082" s="38"/>
      <c r="H14082" s="37"/>
      <c r="I14082" s="41"/>
      <c r="J14082" s="41"/>
      <c r="K14082" s="37"/>
      <c r="L14082" s="37"/>
      <c r="M14082" s="37"/>
      <c r="N14082" s="37"/>
      <c r="O14082" s="38"/>
    </row>
    <row r="14083" spans="2:15" x14ac:dyDescent="0.4">
      <c r="B14083" s="63"/>
      <c r="C14083" s="37"/>
      <c r="D14083" s="37"/>
      <c r="E14083" s="37"/>
      <c r="F14083" s="37"/>
      <c r="G14083" s="38"/>
      <c r="H14083" s="37"/>
      <c r="I14083" s="41"/>
      <c r="J14083" s="41"/>
      <c r="K14083" s="37"/>
      <c r="L14083" s="37"/>
      <c r="M14083" s="37"/>
      <c r="N14083" s="37"/>
      <c r="O14083" s="38"/>
    </row>
    <row r="14084" spans="2:15" x14ac:dyDescent="0.4">
      <c r="B14084" s="63"/>
      <c r="C14084" s="37"/>
      <c r="D14084" s="37"/>
      <c r="E14084" s="37"/>
      <c r="F14084" s="37"/>
      <c r="G14084" s="38"/>
      <c r="H14084" s="37"/>
      <c r="I14084" s="41"/>
      <c r="J14084" s="41"/>
      <c r="K14084" s="37"/>
      <c r="L14084" s="37"/>
      <c r="M14084" s="37"/>
      <c r="N14084" s="37"/>
      <c r="O14084" s="38"/>
    </row>
    <row r="14085" spans="2:15" x14ac:dyDescent="0.4">
      <c r="B14085" s="63"/>
      <c r="C14085" s="37"/>
      <c r="D14085" s="37"/>
      <c r="E14085" s="37"/>
      <c r="F14085" s="37"/>
      <c r="G14085" s="38"/>
      <c r="H14085" s="37"/>
      <c r="I14085" s="41"/>
      <c r="J14085" s="41"/>
      <c r="K14085" s="37"/>
      <c r="L14085" s="37"/>
      <c r="M14085" s="37"/>
      <c r="N14085" s="37"/>
      <c r="O14085" s="38"/>
    </row>
    <row r="14086" spans="2:15" x14ac:dyDescent="0.4">
      <c r="B14086" s="63"/>
      <c r="C14086" s="37"/>
      <c r="D14086" s="37"/>
      <c r="E14086" s="37"/>
      <c r="F14086" s="37"/>
      <c r="G14086" s="38"/>
      <c r="H14086" s="37"/>
      <c r="I14086" s="41"/>
      <c r="J14086" s="41"/>
      <c r="K14086" s="37"/>
      <c r="L14086" s="37"/>
      <c r="M14086" s="37"/>
      <c r="N14086" s="37"/>
      <c r="O14086" s="38"/>
    </row>
    <row r="14087" spans="2:15" x14ac:dyDescent="0.4">
      <c r="B14087" s="63"/>
      <c r="C14087" s="37"/>
      <c r="D14087" s="37"/>
      <c r="E14087" s="37"/>
      <c r="F14087" s="37"/>
      <c r="G14087" s="38"/>
      <c r="H14087" s="37"/>
      <c r="I14087" s="41"/>
      <c r="J14087" s="41"/>
      <c r="K14087" s="37"/>
      <c r="L14087" s="37"/>
      <c r="M14087" s="37"/>
      <c r="N14087" s="37"/>
      <c r="O14087" s="38"/>
    </row>
    <row r="14088" spans="2:15" x14ac:dyDescent="0.4">
      <c r="B14088" s="63"/>
      <c r="C14088" s="37"/>
      <c r="D14088" s="37"/>
      <c r="E14088" s="37"/>
      <c r="F14088" s="37"/>
      <c r="G14088" s="38"/>
      <c r="H14088" s="37"/>
      <c r="I14088" s="41"/>
      <c r="J14088" s="41"/>
      <c r="K14088" s="37"/>
      <c r="L14088" s="37"/>
      <c r="M14088" s="37"/>
      <c r="N14088" s="37"/>
      <c r="O14088" s="38"/>
    </row>
    <row r="14089" spans="2:15" x14ac:dyDescent="0.4">
      <c r="B14089" s="63"/>
      <c r="C14089" s="37"/>
      <c r="D14089" s="37"/>
      <c r="E14089" s="37"/>
      <c r="F14089" s="37"/>
      <c r="G14089" s="38"/>
      <c r="H14089" s="37"/>
      <c r="I14089" s="41"/>
      <c r="J14089" s="41"/>
      <c r="K14089" s="37"/>
      <c r="L14089" s="37"/>
      <c r="M14089" s="37"/>
      <c r="N14089" s="37"/>
      <c r="O14089" s="38"/>
    </row>
    <row r="14090" spans="2:15" x14ac:dyDescent="0.4">
      <c r="B14090" s="63"/>
      <c r="C14090" s="37"/>
      <c r="D14090" s="37"/>
      <c r="E14090" s="37"/>
      <c r="F14090" s="37"/>
      <c r="G14090" s="38"/>
      <c r="H14090" s="37"/>
      <c r="I14090" s="41"/>
      <c r="J14090" s="41"/>
      <c r="K14090" s="37"/>
      <c r="L14090" s="37"/>
      <c r="M14090" s="37"/>
      <c r="N14090" s="37"/>
      <c r="O14090" s="38"/>
    </row>
    <row r="14091" spans="2:15" x14ac:dyDescent="0.4">
      <c r="B14091" s="63"/>
      <c r="C14091" s="37"/>
      <c r="D14091" s="37"/>
      <c r="E14091" s="37"/>
      <c r="F14091" s="37"/>
      <c r="G14091" s="38"/>
      <c r="H14091" s="37"/>
      <c r="I14091" s="41"/>
      <c r="J14091" s="41"/>
      <c r="K14091" s="37"/>
      <c r="L14091" s="37"/>
      <c r="M14091" s="37"/>
      <c r="N14091" s="37"/>
      <c r="O14091" s="38"/>
    </row>
    <row r="14092" spans="2:15" x14ac:dyDescent="0.4">
      <c r="B14092" s="63"/>
      <c r="C14092" s="37"/>
      <c r="D14092" s="37"/>
      <c r="E14092" s="37"/>
      <c r="F14092" s="37"/>
      <c r="G14092" s="38"/>
      <c r="H14092" s="37"/>
      <c r="I14092" s="41"/>
      <c r="J14092" s="41"/>
      <c r="K14092" s="37"/>
      <c r="L14092" s="37"/>
      <c r="M14092" s="37"/>
      <c r="N14092" s="37"/>
      <c r="O14092" s="38"/>
    </row>
    <row r="14093" spans="2:15" x14ac:dyDescent="0.4">
      <c r="B14093" s="63"/>
      <c r="C14093" s="37"/>
      <c r="D14093" s="37"/>
      <c r="E14093" s="37"/>
      <c r="F14093" s="37"/>
      <c r="G14093" s="38"/>
      <c r="H14093" s="37"/>
      <c r="I14093" s="41"/>
      <c r="J14093" s="41"/>
      <c r="K14093" s="37"/>
      <c r="L14093" s="37"/>
      <c r="M14093" s="37"/>
      <c r="N14093" s="37"/>
      <c r="O14093" s="38"/>
    </row>
    <row r="14094" spans="2:15" x14ac:dyDescent="0.4">
      <c r="B14094" s="63"/>
      <c r="C14094" s="37"/>
      <c r="D14094" s="37"/>
      <c r="E14094" s="37"/>
      <c r="F14094" s="37"/>
      <c r="G14094" s="38"/>
      <c r="H14094" s="37"/>
      <c r="I14094" s="41"/>
      <c r="J14094" s="41"/>
      <c r="K14094" s="37"/>
      <c r="L14094" s="37"/>
      <c r="M14094" s="37"/>
      <c r="N14094" s="37"/>
      <c r="O14094" s="38"/>
    </row>
    <row r="14095" spans="2:15" x14ac:dyDescent="0.4">
      <c r="B14095" s="63"/>
      <c r="C14095" s="37"/>
      <c r="D14095" s="37"/>
      <c r="E14095" s="37"/>
      <c r="F14095" s="37"/>
      <c r="G14095" s="38"/>
      <c r="H14095" s="37"/>
      <c r="I14095" s="41"/>
      <c r="J14095" s="41"/>
      <c r="K14095" s="37"/>
      <c r="L14095" s="37"/>
      <c r="M14095" s="37"/>
      <c r="N14095" s="37"/>
      <c r="O14095" s="38"/>
    </row>
    <row r="14096" spans="2:15" x14ac:dyDescent="0.4">
      <c r="B14096" s="63"/>
      <c r="C14096" s="37"/>
      <c r="D14096" s="37"/>
      <c r="E14096" s="37"/>
      <c r="F14096" s="37"/>
      <c r="G14096" s="38"/>
      <c r="H14096" s="37"/>
      <c r="I14096" s="41"/>
      <c r="J14096" s="41"/>
      <c r="K14096" s="37"/>
      <c r="L14096" s="37"/>
      <c r="M14096" s="37"/>
      <c r="N14096" s="37"/>
      <c r="O14096" s="38"/>
    </row>
    <row r="14097" spans="2:15" x14ac:dyDescent="0.4">
      <c r="B14097" s="63"/>
      <c r="C14097" s="37"/>
      <c r="D14097" s="37"/>
      <c r="E14097" s="37"/>
      <c r="F14097" s="37"/>
      <c r="G14097" s="38"/>
      <c r="H14097" s="37"/>
      <c r="I14097" s="41"/>
      <c r="J14097" s="41"/>
      <c r="K14097" s="37"/>
      <c r="L14097" s="37"/>
      <c r="M14097" s="37"/>
      <c r="N14097" s="37"/>
      <c r="O14097" s="38"/>
    </row>
    <row r="14098" spans="2:15" x14ac:dyDescent="0.4">
      <c r="B14098" s="63"/>
      <c r="C14098" s="37"/>
      <c r="D14098" s="37"/>
      <c r="E14098" s="37"/>
      <c r="F14098" s="37"/>
      <c r="G14098" s="38"/>
      <c r="H14098" s="37"/>
      <c r="I14098" s="41"/>
      <c r="J14098" s="41"/>
      <c r="K14098" s="37"/>
      <c r="L14098" s="37"/>
      <c r="M14098" s="37"/>
      <c r="N14098" s="37"/>
      <c r="O14098" s="38"/>
    </row>
    <row r="14099" spans="2:15" x14ac:dyDescent="0.4">
      <c r="B14099" s="63"/>
      <c r="C14099" s="37"/>
      <c r="D14099" s="37"/>
      <c r="E14099" s="37"/>
      <c r="F14099" s="37"/>
      <c r="G14099" s="38"/>
      <c r="H14099" s="37"/>
      <c r="I14099" s="41"/>
      <c r="J14099" s="41"/>
      <c r="K14099" s="37"/>
      <c r="L14099" s="37"/>
      <c r="M14099" s="37"/>
      <c r="N14099" s="37"/>
      <c r="O14099" s="38"/>
    </row>
    <row r="14100" spans="2:15" x14ac:dyDescent="0.4">
      <c r="B14100" s="63"/>
      <c r="C14100" s="37"/>
      <c r="D14100" s="37"/>
      <c r="E14100" s="37"/>
      <c r="F14100" s="37"/>
      <c r="G14100" s="38"/>
      <c r="H14100" s="37"/>
      <c r="I14100" s="41"/>
      <c r="J14100" s="41"/>
      <c r="K14100" s="37"/>
      <c r="L14100" s="37"/>
      <c r="M14100" s="37"/>
      <c r="N14100" s="37"/>
      <c r="O14100" s="38"/>
    </row>
    <row r="14101" spans="2:15" x14ac:dyDescent="0.4">
      <c r="B14101" s="63"/>
      <c r="C14101" s="37"/>
      <c r="D14101" s="37"/>
      <c r="E14101" s="37"/>
      <c r="F14101" s="37"/>
      <c r="G14101" s="38"/>
      <c r="H14101" s="37"/>
      <c r="I14101" s="41"/>
      <c r="J14101" s="41"/>
      <c r="K14101" s="37"/>
      <c r="L14101" s="37"/>
      <c r="M14101" s="37"/>
      <c r="N14101" s="37"/>
      <c r="O14101" s="38"/>
    </row>
    <row r="14102" spans="2:15" x14ac:dyDescent="0.4">
      <c r="B14102" s="63"/>
      <c r="C14102" s="37"/>
      <c r="D14102" s="37"/>
      <c r="E14102" s="37"/>
      <c r="F14102" s="37"/>
      <c r="G14102" s="38"/>
      <c r="H14102" s="37"/>
      <c r="I14102" s="41"/>
      <c r="J14102" s="41"/>
      <c r="K14102" s="37"/>
      <c r="L14102" s="37"/>
      <c r="M14102" s="37"/>
      <c r="N14102" s="37"/>
      <c r="O14102" s="38"/>
    </row>
    <row r="14103" spans="2:15" x14ac:dyDescent="0.4">
      <c r="B14103" s="63"/>
      <c r="C14103" s="37"/>
      <c r="D14103" s="37"/>
      <c r="E14103" s="37"/>
      <c r="F14103" s="37"/>
      <c r="G14103" s="38"/>
      <c r="H14103" s="37"/>
      <c r="I14103" s="41"/>
      <c r="J14103" s="41"/>
      <c r="K14103" s="37"/>
      <c r="L14103" s="37"/>
      <c r="M14103" s="37"/>
      <c r="N14103" s="37"/>
      <c r="O14103" s="38"/>
    </row>
    <row r="14104" spans="2:15" x14ac:dyDescent="0.4">
      <c r="B14104" s="63"/>
      <c r="C14104" s="37"/>
      <c r="D14104" s="37"/>
      <c r="E14104" s="37"/>
      <c r="F14104" s="37"/>
      <c r="G14104" s="38"/>
      <c r="H14104" s="37"/>
      <c r="I14104" s="41"/>
      <c r="J14104" s="41"/>
      <c r="K14104" s="37"/>
      <c r="L14104" s="37"/>
      <c r="M14104" s="37"/>
      <c r="N14104" s="37"/>
      <c r="O14104" s="38"/>
    </row>
    <row r="14105" spans="2:15" x14ac:dyDescent="0.4">
      <c r="B14105" s="63"/>
      <c r="C14105" s="37"/>
      <c r="D14105" s="37"/>
      <c r="E14105" s="37"/>
      <c r="F14105" s="37"/>
      <c r="G14105" s="38"/>
      <c r="H14105" s="37"/>
      <c r="I14105" s="41"/>
      <c r="J14105" s="41"/>
      <c r="K14105" s="37"/>
      <c r="L14105" s="37"/>
      <c r="M14105" s="37"/>
      <c r="N14105" s="37"/>
      <c r="O14105" s="38"/>
    </row>
    <row r="14106" spans="2:15" x14ac:dyDescent="0.4">
      <c r="B14106" s="63"/>
      <c r="C14106" s="37"/>
      <c r="D14106" s="37"/>
      <c r="E14106" s="37"/>
      <c r="F14106" s="37"/>
      <c r="G14106" s="38"/>
      <c r="H14106" s="37"/>
      <c r="I14106" s="41"/>
      <c r="J14106" s="41"/>
      <c r="K14106" s="37"/>
      <c r="L14106" s="37"/>
      <c r="M14106" s="37"/>
      <c r="N14106" s="37"/>
      <c r="O14106" s="38"/>
    </row>
    <row r="14107" spans="2:15" x14ac:dyDescent="0.4">
      <c r="B14107" s="63"/>
      <c r="C14107" s="37"/>
      <c r="D14107" s="37"/>
      <c r="E14107" s="37"/>
      <c r="F14107" s="37"/>
      <c r="G14107" s="38"/>
      <c r="H14107" s="37"/>
      <c r="I14107" s="41"/>
      <c r="J14107" s="41"/>
      <c r="K14107" s="37"/>
      <c r="L14107" s="37"/>
      <c r="M14107" s="37"/>
      <c r="N14107" s="37"/>
      <c r="O14107" s="38"/>
    </row>
    <row r="14108" spans="2:15" x14ac:dyDescent="0.4">
      <c r="B14108" s="63"/>
      <c r="C14108" s="37"/>
      <c r="D14108" s="37"/>
      <c r="E14108" s="37"/>
      <c r="F14108" s="37"/>
      <c r="G14108" s="38"/>
      <c r="H14108" s="37"/>
      <c r="I14108" s="41"/>
      <c r="J14108" s="41"/>
      <c r="K14108" s="37"/>
      <c r="L14108" s="37"/>
      <c r="M14108" s="37"/>
      <c r="N14108" s="37"/>
      <c r="O14108" s="38"/>
    </row>
    <row r="14109" spans="2:15" x14ac:dyDescent="0.4">
      <c r="B14109" s="63"/>
      <c r="C14109" s="37"/>
      <c r="D14109" s="37"/>
      <c r="E14109" s="37"/>
      <c r="F14109" s="37"/>
      <c r="G14109" s="38"/>
      <c r="H14109" s="37"/>
      <c r="I14109" s="41"/>
      <c r="J14109" s="41"/>
      <c r="K14109" s="37"/>
      <c r="L14109" s="37"/>
      <c r="M14109" s="37"/>
      <c r="N14109" s="37"/>
      <c r="O14109" s="38"/>
    </row>
    <row r="14110" spans="2:15" x14ac:dyDescent="0.4">
      <c r="B14110" s="63"/>
      <c r="C14110" s="37"/>
      <c r="D14110" s="37"/>
      <c r="E14110" s="37"/>
      <c r="F14110" s="37"/>
      <c r="G14110" s="38"/>
      <c r="H14110" s="37"/>
      <c r="I14110" s="41"/>
      <c r="J14110" s="41"/>
      <c r="K14110" s="37"/>
      <c r="L14110" s="37"/>
      <c r="M14110" s="37"/>
      <c r="N14110" s="37"/>
      <c r="O14110" s="38"/>
    </row>
    <row r="14111" spans="2:15" x14ac:dyDescent="0.4">
      <c r="B14111" s="63"/>
      <c r="C14111" s="37"/>
      <c r="D14111" s="37"/>
      <c r="E14111" s="37"/>
      <c r="F14111" s="37"/>
      <c r="G14111" s="38"/>
      <c r="H14111" s="37"/>
      <c r="I14111" s="41"/>
      <c r="J14111" s="41"/>
      <c r="K14111" s="37"/>
      <c r="L14111" s="37"/>
      <c r="M14111" s="37"/>
      <c r="N14111" s="37"/>
      <c r="O14111" s="38"/>
    </row>
    <row r="14112" spans="2:15" x14ac:dyDescent="0.4">
      <c r="B14112" s="63"/>
      <c r="C14112" s="37"/>
      <c r="D14112" s="37"/>
      <c r="E14112" s="37"/>
      <c r="F14112" s="37"/>
      <c r="G14112" s="38"/>
      <c r="H14112" s="37"/>
      <c r="I14112" s="41"/>
      <c r="J14112" s="41"/>
      <c r="K14112" s="37"/>
      <c r="L14112" s="37"/>
      <c r="M14112" s="37"/>
      <c r="N14112" s="37"/>
      <c r="O14112" s="38"/>
    </row>
    <row r="14113" spans="2:15" x14ac:dyDescent="0.4">
      <c r="B14113" s="63"/>
      <c r="C14113" s="37"/>
      <c r="D14113" s="37"/>
      <c r="E14113" s="37"/>
      <c r="F14113" s="37"/>
      <c r="G14113" s="38"/>
      <c r="H14113" s="37"/>
      <c r="I14113" s="41"/>
      <c r="J14113" s="41"/>
      <c r="K14113" s="37"/>
      <c r="L14113" s="37"/>
      <c r="M14113" s="37"/>
      <c r="N14113" s="37"/>
      <c r="O14113" s="38"/>
    </row>
    <row r="14114" spans="2:15" x14ac:dyDescent="0.4">
      <c r="B14114" s="63"/>
      <c r="C14114" s="37"/>
      <c r="D14114" s="37"/>
      <c r="E14114" s="37"/>
      <c r="F14114" s="37"/>
      <c r="G14114" s="38"/>
      <c r="H14114" s="37"/>
      <c r="I14114" s="41"/>
      <c r="J14114" s="41"/>
      <c r="K14114" s="37"/>
      <c r="L14114" s="37"/>
      <c r="M14114" s="37"/>
      <c r="N14114" s="37"/>
      <c r="O14114" s="38"/>
    </row>
    <row r="14115" spans="2:15" x14ac:dyDescent="0.4">
      <c r="B14115" s="63"/>
      <c r="C14115" s="37"/>
      <c r="D14115" s="37"/>
      <c r="E14115" s="37"/>
      <c r="F14115" s="37"/>
      <c r="G14115" s="38"/>
      <c r="H14115" s="37"/>
      <c r="I14115" s="41"/>
      <c r="J14115" s="41"/>
      <c r="K14115" s="37"/>
      <c r="L14115" s="37"/>
      <c r="M14115" s="37"/>
      <c r="N14115" s="37"/>
      <c r="O14115" s="38"/>
    </row>
    <row r="14116" spans="2:15" x14ac:dyDescent="0.4">
      <c r="B14116" s="63"/>
      <c r="C14116" s="37"/>
      <c r="D14116" s="37"/>
      <c r="E14116" s="37"/>
      <c r="F14116" s="37"/>
      <c r="G14116" s="38"/>
      <c r="H14116" s="37"/>
      <c r="I14116" s="41"/>
      <c r="J14116" s="41"/>
      <c r="K14116" s="37"/>
      <c r="L14116" s="37"/>
      <c r="M14116" s="37"/>
      <c r="N14116" s="37"/>
      <c r="O14116" s="38"/>
    </row>
    <row r="14117" spans="2:15" x14ac:dyDescent="0.4">
      <c r="B14117" s="63"/>
      <c r="C14117" s="37"/>
      <c r="D14117" s="37"/>
      <c r="E14117" s="37"/>
      <c r="F14117" s="37"/>
      <c r="G14117" s="38"/>
      <c r="H14117" s="37"/>
      <c r="I14117" s="41"/>
      <c r="J14117" s="41"/>
      <c r="K14117" s="37"/>
      <c r="L14117" s="37"/>
      <c r="M14117" s="37"/>
      <c r="N14117" s="37"/>
      <c r="O14117" s="38"/>
    </row>
    <row r="14118" spans="2:15" x14ac:dyDescent="0.4">
      <c r="B14118" s="63"/>
      <c r="C14118" s="37"/>
      <c r="D14118" s="37"/>
      <c r="E14118" s="37"/>
      <c r="F14118" s="37"/>
      <c r="G14118" s="38"/>
      <c r="H14118" s="37"/>
      <c r="I14118" s="41"/>
      <c r="J14118" s="41"/>
      <c r="K14118" s="37"/>
      <c r="L14118" s="37"/>
      <c r="M14118" s="37"/>
      <c r="N14118" s="37"/>
      <c r="O14118" s="38"/>
    </row>
    <row r="14119" spans="2:15" x14ac:dyDescent="0.4">
      <c r="B14119" s="63"/>
      <c r="C14119" s="37"/>
      <c r="D14119" s="37"/>
      <c r="E14119" s="37"/>
      <c r="F14119" s="37"/>
      <c r="G14119" s="38"/>
      <c r="H14119" s="37"/>
      <c r="I14119" s="41"/>
      <c r="J14119" s="41"/>
      <c r="K14119" s="37"/>
      <c r="L14119" s="37"/>
      <c r="M14119" s="37"/>
      <c r="N14119" s="37"/>
      <c r="O14119" s="38"/>
    </row>
    <row r="14120" spans="2:15" x14ac:dyDescent="0.4">
      <c r="B14120" s="63"/>
      <c r="C14120" s="37"/>
      <c r="D14120" s="37"/>
      <c r="E14120" s="37"/>
      <c r="F14120" s="37"/>
      <c r="G14120" s="38"/>
      <c r="H14120" s="37"/>
      <c r="I14120" s="41"/>
      <c r="J14120" s="41"/>
      <c r="K14120" s="37"/>
      <c r="L14120" s="37"/>
      <c r="M14120" s="37"/>
      <c r="N14120" s="37"/>
      <c r="O14120" s="38"/>
    </row>
    <row r="14121" spans="2:15" x14ac:dyDescent="0.4">
      <c r="B14121" s="63"/>
      <c r="C14121" s="37"/>
      <c r="D14121" s="37"/>
      <c r="E14121" s="37"/>
      <c r="F14121" s="37"/>
      <c r="G14121" s="38"/>
      <c r="H14121" s="37"/>
      <c r="I14121" s="41"/>
      <c r="J14121" s="41"/>
      <c r="K14121" s="37"/>
      <c r="L14121" s="37"/>
      <c r="M14121" s="37"/>
      <c r="N14121" s="37"/>
      <c r="O14121" s="38"/>
    </row>
    <row r="14122" spans="2:15" x14ac:dyDescent="0.4">
      <c r="B14122" s="63"/>
      <c r="C14122" s="37"/>
      <c r="D14122" s="37"/>
      <c r="E14122" s="37"/>
      <c r="F14122" s="37"/>
      <c r="G14122" s="38"/>
      <c r="H14122" s="37"/>
      <c r="I14122" s="41"/>
      <c r="J14122" s="41"/>
      <c r="K14122" s="37"/>
      <c r="L14122" s="37"/>
      <c r="M14122" s="37"/>
      <c r="N14122" s="37"/>
      <c r="O14122" s="38"/>
    </row>
    <row r="14123" spans="2:15" x14ac:dyDescent="0.4">
      <c r="B14123" s="63"/>
      <c r="C14123" s="37"/>
      <c r="D14123" s="37"/>
      <c r="E14123" s="37"/>
      <c r="F14123" s="37"/>
      <c r="G14123" s="38"/>
      <c r="H14123" s="37"/>
      <c r="I14123" s="41"/>
      <c r="J14123" s="41"/>
      <c r="K14123" s="37"/>
      <c r="L14123" s="37"/>
      <c r="M14123" s="37"/>
      <c r="N14123" s="37"/>
      <c r="O14123" s="38"/>
    </row>
    <row r="14124" spans="2:15" x14ac:dyDescent="0.4">
      <c r="B14124" s="63"/>
      <c r="C14124" s="37"/>
      <c r="D14124" s="37"/>
      <c r="E14124" s="37"/>
      <c r="F14124" s="37"/>
      <c r="G14124" s="38"/>
      <c r="H14124" s="37"/>
      <c r="I14124" s="41"/>
      <c r="J14124" s="41"/>
      <c r="K14124" s="37"/>
      <c r="L14124" s="37"/>
      <c r="M14124" s="37"/>
      <c r="N14124" s="37"/>
      <c r="O14124" s="38"/>
    </row>
    <row r="14125" spans="2:15" x14ac:dyDescent="0.4">
      <c r="B14125" s="63"/>
      <c r="C14125" s="37"/>
      <c r="D14125" s="37"/>
      <c r="E14125" s="37"/>
      <c r="F14125" s="37"/>
      <c r="G14125" s="38"/>
      <c r="H14125" s="37"/>
      <c r="I14125" s="41"/>
      <c r="J14125" s="41"/>
      <c r="K14125" s="37"/>
      <c r="L14125" s="37"/>
      <c r="M14125" s="37"/>
      <c r="N14125" s="37"/>
      <c r="O14125" s="38"/>
    </row>
    <row r="14126" spans="2:15" x14ac:dyDescent="0.4">
      <c r="B14126" s="63"/>
      <c r="C14126" s="37"/>
      <c r="D14126" s="37"/>
      <c r="E14126" s="37"/>
      <c r="F14126" s="37"/>
      <c r="G14126" s="38"/>
      <c r="H14126" s="37"/>
      <c r="I14126" s="41"/>
      <c r="J14126" s="41"/>
      <c r="K14126" s="37"/>
      <c r="L14126" s="37"/>
      <c r="M14126" s="37"/>
      <c r="N14126" s="37"/>
      <c r="O14126" s="38"/>
    </row>
    <row r="14127" spans="2:15" x14ac:dyDescent="0.4">
      <c r="B14127" s="63"/>
      <c r="C14127" s="37"/>
      <c r="D14127" s="37"/>
      <c r="E14127" s="37"/>
      <c r="F14127" s="37"/>
      <c r="G14127" s="38"/>
      <c r="H14127" s="37"/>
      <c r="I14127" s="41"/>
      <c r="J14127" s="41"/>
      <c r="K14127" s="37"/>
      <c r="L14127" s="37"/>
      <c r="M14127" s="37"/>
      <c r="N14127" s="37"/>
      <c r="O14127" s="38"/>
    </row>
    <row r="14128" spans="2:15" x14ac:dyDescent="0.4">
      <c r="B14128" s="63"/>
      <c r="C14128" s="37"/>
      <c r="D14128" s="37"/>
      <c r="E14128" s="37"/>
      <c r="F14128" s="37"/>
      <c r="G14128" s="38"/>
      <c r="H14128" s="37"/>
      <c r="I14128" s="41"/>
      <c r="J14128" s="41"/>
      <c r="K14128" s="37"/>
      <c r="L14128" s="37"/>
      <c r="M14128" s="37"/>
      <c r="N14128" s="37"/>
      <c r="O14128" s="38"/>
    </row>
    <row r="14129" spans="2:15" x14ac:dyDescent="0.4">
      <c r="B14129" s="63"/>
      <c r="C14129" s="37"/>
      <c r="D14129" s="37"/>
      <c r="E14129" s="37"/>
      <c r="F14129" s="37"/>
      <c r="G14129" s="38"/>
      <c r="H14129" s="37"/>
      <c r="I14129" s="41"/>
      <c r="J14129" s="41"/>
      <c r="K14129" s="37"/>
      <c r="L14129" s="37"/>
      <c r="M14129" s="37"/>
      <c r="N14129" s="37"/>
      <c r="O14129" s="38"/>
    </row>
    <row r="14130" spans="2:15" x14ac:dyDescent="0.4">
      <c r="B14130" s="63"/>
      <c r="C14130" s="37"/>
      <c r="D14130" s="37"/>
      <c r="E14130" s="37"/>
      <c r="F14130" s="37"/>
      <c r="G14130" s="38"/>
      <c r="H14130" s="37"/>
      <c r="I14130" s="41"/>
      <c r="J14130" s="41"/>
      <c r="K14130" s="37"/>
      <c r="L14130" s="37"/>
      <c r="M14130" s="37"/>
      <c r="N14130" s="37"/>
      <c r="O14130" s="38"/>
    </row>
    <row r="14131" spans="2:15" x14ac:dyDescent="0.4">
      <c r="B14131" s="63"/>
      <c r="C14131" s="37"/>
      <c r="D14131" s="37"/>
      <c r="E14131" s="37"/>
      <c r="F14131" s="37"/>
      <c r="G14131" s="38"/>
      <c r="H14131" s="37"/>
      <c r="I14131" s="41"/>
      <c r="J14131" s="41"/>
      <c r="K14131" s="37"/>
      <c r="L14131" s="37"/>
      <c r="M14131" s="37"/>
      <c r="N14131" s="37"/>
      <c r="O14131" s="38"/>
    </row>
    <row r="14132" spans="2:15" x14ac:dyDescent="0.4">
      <c r="B14132" s="63"/>
      <c r="C14132" s="37"/>
      <c r="D14132" s="37"/>
      <c r="E14132" s="37"/>
      <c r="F14132" s="37"/>
      <c r="G14132" s="38"/>
      <c r="H14132" s="37"/>
      <c r="I14132" s="41"/>
      <c r="J14132" s="41"/>
      <c r="K14132" s="37"/>
      <c r="L14132" s="37"/>
      <c r="M14132" s="37"/>
      <c r="N14132" s="37"/>
      <c r="O14132" s="38"/>
    </row>
    <row r="14133" spans="2:15" x14ac:dyDescent="0.4">
      <c r="B14133" s="63"/>
      <c r="C14133" s="37"/>
      <c r="D14133" s="37"/>
      <c r="E14133" s="37"/>
      <c r="F14133" s="37"/>
      <c r="G14133" s="38"/>
      <c r="H14133" s="37"/>
      <c r="I14133" s="41"/>
      <c r="J14133" s="41"/>
      <c r="K14133" s="37"/>
      <c r="L14133" s="37"/>
      <c r="M14133" s="37"/>
      <c r="N14133" s="37"/>
      <c r="O14133" s="38"/>
    </row>
    <row r="14134" spans="2:15" x14ac:dyDescent="0.4">
      <c r="B14134" s="63"/>
      <c r="C14134" s="37"/>
      <c r="D14134" s="37"/>
      <c r="E14134" s="37"/>
      <c r="F14134" s="37"/>
      <c r="G14134" s="38"/>
      <c r="H14134" s="37"/>
      <c r="I14134" s="41"/>
      <c r="J14134" s="41"/>
      <c r="K14134" s="37"/>
      <c r="L14134" s="37"/>
      <c r="M14134" s="37"/>
      <c r="N14134" s="37"/>
      <c r="O14134" s="38"/>
    </row>
    <row r="14135" spans="2:15" x14ac:dyDescent="0.4">
      <c r="B14135" s="63"/>
      <c r="C14135" s="37"/>
      <c r="D14135" s="37"/>
      <c r="E14135" s="37"/>
      <c r="F14135" s="37"/>
      <c r="G14135" s="38"/>
      <c r="H14135" s="37"/>
      <c r="I14135" s="41"/>
      <c r="J14135" s="41"/>
      <c r="K14135" s="37"/>
      <c r="L14135" s="37"/>
      <c r="M14135" s="37"/>
      <c r="N14135" s="37"/>
      <c r="O14135" s="38"/>
    </row>
    <row r="14136" spans="2:15" x14ac:dyDescent="0.4">
      <c r="B14136" s="63"/>
      <c r="C14136" s="37"/>
      <c r="D14136" s="37"/>
      <c r="E14136" s="37"/>
      <c r="F14136" s="37"/>
      <c r="G14136" s="38"/>
      <c r="H14136" s="37"/>
      <c r="I14136" s="41"/>
      <c r="J14136" s="41"/>
      <c r="K14136" s="37"/>
      <c r="L14136" s="37"/>
      <c r="M14136" s="37"/>
      <c r="N14136" s="37"/>
      <c r="O14136" s="38"/>
    </row>
    <row r="14137" spans="2:15" x14ac:dyDescent="0.4">
      <c r="B14137" s="63"/>
      <c r="C14137" s="37"/>
      <c r="D14137" s="37"/>
      <c r="E14137" s="37"/>
      <c r="F14137" s="37"/>
      <c r="G14137" s="38"/>
      <c r="H14137" s="37"/>
      <c r="I14137" s="41"/>
      <c r="J14137" s="41"/>
      <c r="K14137" s="37"/>
      <c r="L14137" s="37"/>
      <c r="M14137" s="37"/>
      <c r="N14137" s="37"/>
      <c r="O14137" s="38"/>
    </row>
    <row r="14138" spans="2:15" x14ac:dyDescent="0.4">
      <c r="B14138" s="63"/>
      <c r="C14138" s="37"/>
      <c r="D14138" s="37"/>
      <c r="E14138" s="37"/>
      <c r="F14138" s="37"/>
      <c r="G14138" s="38"/>
      <c r="H14138" s="37"/>
      <c r="I14138" s="41"/>
      <c r="J14138" s="41"/>
      <c r="K14138" s="37"/>
      <c r="L14138" s="37"/>
      <c r="M14138" s="37"/>
      <c r="N14138" s="37"/>
      <c r="O14138" s="38"/>
    </row>
    <row r="14139" spans="2:15" x14ac:dyDescent="0.4">
      <c r="B14139" s="63"/>
      <c r="C14139" s="37"/>
      <c r="D14139" s="37"/>
      <c r="E14139" s="37"/>
      <c r="F14139" s="37"/>
      <c r="G14139" s="38"/>
      <c r="H14139" s="37"/>
      <c r="I14139" s="41"/>
      <c r="J14139" s="41"/>
      <c r="K14139" s="37"/>
      <c r="L14139" s="37"/>
      <c r="M14139" s="37"/>
      <c r="N14139" s="37"/>
      <c r="O14139" s="38"/>
    </row>
    <row r="14140" spans="2:15" x14ac:dyDescent="0.4">
      <c r="B14140" s="63"/>
      <c r="C14140" s="37"/>
      <c r="D14140" s="37"/>
      <c r="E14140" s="37"/>
      <c r="F14140" s="37"/>
      <c r="G14140" s="38"/>
      <c r="H14140" s="37"/>
      <c r="I14140" s="41"/>
      <c r="J14140" s="41"/>
      <c r="K14140" s="37"/>
      <c r="L14140" s="37"/>
      <c r="M14140" s="37"/>
      <c r="N14140" s="37"/>
      <c r="O14140" s="38"/>
    </row>
    <row r="14141" spans="2:15" x14ac:dyDescent="0.4">
      <c r="B14141" s="63"/>
      <c r="C14141" s="37"/>
      <c r="D14141" s="37"/>
      <c r="E14141" s="37"/>
      <c r="F14141" s="37"/>
      <c r="G14141" s="38"/>
      <c r="H14141" s="37"/>
      <c r="I14141" s="41"/>
      <c r="J14141" s="41"/>
      <c r="K14141" s="37"/>
      <c r="L14141" s="37"/>
      <c r="M14141" s="37"/>
      <c r="N14141" s="37"/>
      <c r="O14141" s="38"/>
    </row>
    <row r="14142" spans="2:15" x14ac:dyDescent="0.4">
      <c r="B14142" s="63"/>
      <c r="C14142" s="37"/>
      <c r="D14142" s="37"/>
      <c r="E14142" s="37"/>
      <c r="F14142" s="37"/>
      <c r="G14142" s="38"/>
      <c r="H14142" s="37"/>
      <c r="I14142" s="41"/>
      <c r="J14142" s="41"/>
      <c r="K14142" s="37"/>
      <c r="L14142" s="37"/>
      <c r="M14142" s="37"/>
      <c r="N14142" s="37"/>
      <c r="O14142" s="38"/>
    </row>
    <row r="14143" spans="2:15" x14ac:dyDescent="0.4">
      <c r="B14143" s="63"/>
      <c r="C14143" s="37"/>
      <c r="D14143" s="37"/>
      <c r="E14143" s="37"/>
      <c r="F14143" s="37"/>
      <c r="G14143" s="38"/>
      <c r="H14143" s="37"/>
      <c r="I14143" s="41"/>
      <c r="J14143" s="41"/>
      <c r="K14143" s="37"/>
      <c r="L14143" s="37"/>
      <c r="M14143" s="37"/>
      <c r="N14143" s="37"/>
      <c r="O14143" s="38"/>
    </row>
    <row r="14144" spans="2:15" x14ac:dyDescent="0.4">
      <c r="B14144" s="63"/>
      <c r="C14144" s="37"/>
      <c r="D14144" s="37"/>
      <c r="E14144" s="37"/>
      <c r="F14144" s="37"/>
      <c r="G14144" s="38"/>
      <c r="H14144" s="37"/>
      <c r="I14144" s="41"/>
      <c r="J14144" s="41"/>
      <c r="K14144" s="37"/>
      <c r="L14144" s="37"/>
      <c r="M14144" s="37"/>
      <c r="N14144" s="37"/>
      <c r="O14144" s="38"/>
    </row>
    <row r="14145" spans="2:15" x14ac:dyDescent="0.4">
      <c r="B14145" s="63"/>
      <c r="C14145" s="37"/>
      <c r="D14145" s="37"/>
      <c r="E14145" s="37"/>
      <c r="F14145" s="37"/>
      <c r="G14145" s="38"/>
      <c r="H14145" s="37"/>
      <c r="I14145" s="41"/>
      <c r="J14145" s="41"/>
      <c r="K14145" s="37"/>
      <c r="L14145" s="37"/>
      <c r="M14145" s="37"/>
      <c r="N14145" s="37"/>
      <c r="O14145" s="38"/>
    </row>
    <row r="14146" spans="2:15" x14ac:dyDescent="0.4">
      <c r="B14146" s="63"/>
      <c r="C14146" s="37"/>
      <c r="D14146" s="37"/>
      <c r="E14146" s="37"/>
      <c r="F14146" s="37"/>
      <c r="G14146" s="38"/>
      <c r="H14146" s="37"/>
      <c r="I14146" s="41"/>
      <c r="J14146" s="41"/>
      <c r="K14146" s="37"/>
      <c r="L14146" s="37"/>
      <c r="M14146" s="37"/>
      <c r="N14146" s="37"/>
      <c r="O14146" s="38"/>
    </row>
    <row r="14147" spans="2:15" x14ac:dyDescent="0.4">
      <c r="B14147" s="63"/>
      <c r="C14147" s="37"/>
      <c r="D14147" s="37"/>
      <c r="E14147" s="37"/>
      <c r="F14147" s="37"/>
      <c r="G14147" s="38"/>
      <c r="H14147" s="37"/>
      <c r="I14147" s="41"/>
      <c r="J14147" s="41"/>
      <c r="K14147" s="37"/>
      <c r="L14147" s="37"/>
      <c r="M14147" s="37"/>
      <c r="N14147" s="37"/>
      <c r="O14147" s="38"/>
    </row>
    <row r="14148" spans="2:15" x14ac:dyDescent="0.4">
      <c r="B14148" s="63"/>
      <c r="C14148" s="37"/>
      <c r="D14148" s="37"/>
      <c r="E14148" s="37"/>
      <c r="F14148" s="37"/>
      <c r="G14148" s="38"/>
      <c r="H14148" s="37"/>
      <c r="I14148" s="41"/>
      <c r="J14148" s="41"/>
      <c r="K14148" s="37"/>
      <c r="L14148" s="37"/>
      <c r="M14148" s="37"/>
      <c r="N14148" s="37"/>
      <c r="O14148" s="38"/>
    </row>
    <row r="14149" spans="2:15" x14ac:dyDescent="0.4">
      <c r="B14149" s="63"/>
      <c r="C14149" s="37"/>
      <c r="D14149" s="37"/>
      <c r="E14149" s="37"/>
      <c r="F14149" s="37"/>
      <c r="G14149" s="38"/>
      <c r="H14149" s="37"/>
      <c r="I14149" s="41"/>
      <c r="J14149" s="41"/>
      <c r="K14149" s="37"/>
      <c r="L14149" s="37"/>
      <c r="M14149" s="37"/>
      <c r="N14149" s="37"/>
      <c r="O14149" s="38"/>
    </row>
    <row r="14150" spans="2:15" x14ac:dyDescent="0.4">
      <c r="B14150" s="63"/>
      <c r="C14150" s="37"/>
      <c r="D14150" s="37"/>
      <c r="E14150" s="37"/>
      <c r="F14150" s="37"/>
      <c r="G14150" s="38"/>
      <c r="H14150" s="37"/>
      <c r="I14150" s="41"/>
      <c r="J14150" s="41"/>
      <c r="K14150" s="37"/>
      <c r="L14150" s="37"/>
      <c r="M14150" s="37"/>
      <c r="N14150" s="37"/>
      <c r="O14150" s="38"/>
    </row>
    <row r="14151" spans="2:15" x14ac:dyDescent="0.4">
      <c r="B14151" s="63"/>
      <c r="C14151" s="37"/>
      <c r="D14151" s="37"/>
      <c r="E14151" s="37"/>
      <c r="F14151" s="37"/>
      <c r="G14151" s="38"/>
      <c r="H14151" s="37"/>
      <c r="I14151" s="41"/>
      <c r="J14151" s="41"/>
      <c r="K14151" s="37"/>
      <c r="L14151" s="37"/>
      <c r="M14151" s="37"/>
      <c r="N14151" s="37"/>
      <c r="O14151" s="38"/>
    </row>
    <row r="14152" spans="2:15" x14ac:dyDescent="0.4">
      <c r="B14152" s="63"/>
      <c r="C14152" s="37"/>
      <c r="D14152" s="37"/>
      <c r="E14152" s="37"/>
      <c r="F14152" s="37"/>
      <c r="G14152" s="38"/>
      <c r="H14152" s="37"/>
      <c r="I14152" s="41"/>
      <c r="J14152" s="41"/>
      <c r="K14152" s="37"/>
      <c r="L14152" s="37"/>
      <c r="M14152" s="37"/>
      <c r="N14152" s="37"/>
      <c r="O14152" s="38"/>
    </row>
    <row r="14153" spans="2:15" x14ac:dyDescent="0.4">
      <c r="B14153" s="63"/>
      <c r="C14153" s="37"/>
      <c r="D14153" s="37"/>
      <c r="E14153" s="37"/>
      <c r="F14153" s="37"/>
      <c r="G14153" s="38"/>
      <c r="H14153" s="37"/>
      <c r="I14153" s="41"/>
      <c r="J14153" s="41"/>
      <c r="K14153" s="37"/>
      <c r="L14153" s="37"/>
      <c r="M14153" s="37"/>
      <c r="N14153" s="37"/>
      <c r="O14153" s="38"/>
    </row>
    <row r="14154" spans="2:15" x14ac:dyDescent="0.4">
      <c r="B14154" s="63"/>
      <c r="C14154" s="37"/>
      <c r="D14154" s="37"/>
      <c r="E14154" s="37"/>
      <c r="F14154" s="37"/>
      <c r="G14154" s="38"/>
      <c r="H14154" s="37"/>
      <c r="I14154" s="41"/>
      <c r="J14154" s="41"/>
      <c r="K14154" s="37"/>
      <c r="L14154" s="37"/>
      <c r="M14154" s="37"/>
      <c r="N14154" s="37"/>
      <c r="O14154" s="38"/>
    </row>
    <row r="14155" spans="2:15" x14ac:dyDescent="0.4">
      <c r="B14155" s="63"/>
      <c r="C14155" s="37"/>
      <c r="D14155" s="37"/>
      <c r="E14155" s="37"/>
      <c r="F14155" s="37"/>
      <c r="G14155" s="38"/>
      <c r="H14155" s="37"/>
      <c r="I14155" s="41"/>
      <c r="J14155" s="41"/>
      <c r="K14155" s="37"/>
      <c r="L14155" s="37"/>
      <c r="M14155" s="37"/>
      <c r="N14155" s="37"/>
      <c r="O14155" s="38"/>
    </row>
    <row r="14156" spans="2:15" x14ac:dyDescent="0.4">
      <c r="B14156" s="63"/>
      <c r="C14156" s="37"/>
      <c r="D14156" s="37"/>
      <c r="E14156" s="37"/>
      <c r="F14156" s="37"/>
      <c r="G14156" s="38"/>
      <c r="H14156" s="37"/>
      <c r="I14156" s="41"/>
      <c r="J14156" s="41"/>
      <c r="K14156" s="37"/>
      <c r="L14156" s="37"/>
      <c r="M14156" s="37"/>
      <c r="N14156" s="37"/>
      <c r="O14156" s="38"/>
    </row>
    <row r="14157" spans="2:15" x14ac:dyDescent="0.4">
      <c r="B14157" s="63"/>
      <c r="C14157" s="37"/>
      <c r="D14157" s="37"/>
      <c r="E14157" s="37"/>
      <c r="F14157" s="37"/>
      <c r="G14157" s="38"/>
      <c r="H14157" s="37"/>
      <c r="I14157" s="41"/>
      <c r="J14157" s="41"/>
      <c r="K14157" s="37"/>
      <c r="L14157" s="37"/>
      <c r="M14157" s="37"/>
      <c r="N14157" s="37"/>
      <c r="O14157" s="38"/>
    </row>
    <row r="14158" spans="2:15" x14ac:dyDescent="0.4">
      <c r="B14158" s="63"/>
      <c r="C14158" s="37"/>
      <c r="D14158" s="37"/>
      <c r="E14158" s="37"/>
      <c r="F14158" s="37"/>
      <c r="G14158" s="38"/>
      <c r="H14158" s="37"/>
      <c r="I14158" s="41"/>
      <c r="J14158" s="41"/>
      <c r="K14158" s="37"/>
      <c r="L14158" s="37"/>
      <c r="M14158" s="37"/>
      <c r="N14158" s="37"/>
      <c r="O14158" s="38"/>
    </row>
    <row r="14159" spans="2:15" x14ac:dyDescent="0.4">
      <c r="B14159" s="63"/>
      <c r="C14159" s="37"/>
      <c r="D14159" s="37"/>
      <c r="E14159" s="37"/>
      <c r="F14159" s="37"/>
      <c r="G14159" s="38"/>
      <c r="H14159" s="37"/>
      <c r="I14159" s="41"/>
      <c r="J14159" s="41"/>
      <c r="K14159" s="37"/>
      <c r="L14159" s="37"/>
      <c r="M14159" s="37"/>
      <c r="N14159" s="37"/>
      <c r="O14159" s="38"/>
    </row>
    <row r="14160" spans="2:15" x14ac:dyDescent="0.4">
      <c r="B14160" s="63"/>
      <c r="C14160" s="37"/>
      <c r="D14160" s="37"/>
      <c r="E14160" s="37"/>
      <c r="F14160" s="37"/>
      <c r="G14160" s="38"/>
      <c r="H14160" s="37"/>
      <c r="I14160" s="41"/>
      <c r="J14160" s="41"/>
      <c r="K14160" s="37"/>
      <c r="L14160" s="37"/>
      <c r="M14160" s="37"/>
      <c r="N14160" s="37"/>
      <c r="O14160" s="38"/>
    </row>
    <row r="14161" spans="2:15" x14ac:dyDescent="0.4">
      <c r="B14161" s="63"/>
      <c r="C14161" s="37"/>
      <c r="D14161" s="37"/>
      <c r="E14161" s="37"/>
      <c r="F14161" s="37"/>
      <c r="G14161" s="38"/>
      <c r="H14161" s="37"/>
      <c r="I14161" s="41"/>
      <c r="J14161" s="41"/>
      <c r="K14161" s="37"/>
      <c r="L14161" s="37"/>
      <c r="M14161" s="37"/>
      <c r="N14161" s="37"/>
      <c r="O14161" s="38"/>
    </row>
    <row r="14162" spans="2:15" x14ac:dyDescent="0.4">
      <c r="B14162" s="63"/>
      <c r="C14162" s="37"/>
      <c r="D14162" s="37"/>
      <c r="E14162" s="37"/>
      <c r="F14162" s="37"/>
      <c r="G14162" s="38"/>
      <c r="H14162" s="37"/>
      <c r="I14162" s="41"/>
      <c r="J14162" s="41"/>
      <c r="K14162" s="37"/>
      <c r="L14162" s="37"/>
      <c r="M14162" s="37"/>
      <c r="N14162" s="37"/>
      <c r="O14162" s="38"/>
    </row>
    <row r="14163" spans="2:15" x14ac:dyDescent="0.4">
      <c r="B14163" s="63"/>
      <c r="C14163" s="37"/>
      <c r="D14163" s="37"/>
      <c r="E14163" s="37"/>
      <c r="F14163" s="37"/>
      <c r="G14163" s="38"/>
      <c r="H14163" s="37"/>
      <c r="I14163" s="41"/>
      <c r="J14163" s="41"/>
      <c r="K14163" s="37"/>
      <c r="L14163" s="37"/>
      <c r="M14163" s="37"/>
      <c r="N14163" s="37"/>
      <c r="O14163" s="38"/>
    </row>
    <row r="14164" spans="2:15" x14ac:dyDescent="0.4">
      <c r="B14164" s="63"/>
      <c r="C14164" s="37"/>
      <c r="D14164" s="37"/>
      <c r="E14164" s="37"/>
      <c r="F14164" s="37"/>
      <c r="G14164" s="38"/>
      <c r="H14164" s="37"/>
      <c r="I14164" s="41"/>
      <c r="J14164" s="41"/>
      <c r="K14164" s="37"/>
      <c r="L14164" s="37"/>
      <c r="M14164" s="37"/>
      <c r="N14164" s="37"/>
      <c r="O14164" s="38"/>
    </row>
    <row r="14165" spans="2:15" x14ac:dyDescent="0.4">
      <c r="B14165" s="63"/>
      <c r="C14165" s="37"/>
      <c r="D14165" s="37"/>
      <c r="E14165" s="37"/>
      <c r="F14165" s="37"/>
      <c r="G14165" s="38"/>
      <c r="H14165" s="37"/>
      <c r="I14165" s="41"/>
      <c r="J14165" s="41"/>
      <c r="K14165" s="37"/>
      <c r="L14165" s="37"/>
      <c r="M14165" s="37"/>
      <c r="N14165" s="37"/>
      <c r="O14165" s="38"/>
    </row>
    <row r="14166" spans="2:15" x14ac:dyDescent="0.4">
      <c r="B14166" s="63"/>
      <c r="C14166" s="37"/>
      <c r="D14166" s="37"/>
      <c r="E14166" s="37"/>
      <c r="F14166" s="37"/>
      <c r="G14166" s="38"/>
      <c r="H14166" s="37"/>
      <c r="I14166" s="41"/>
      <c r="J14166" s="41"/>
      <c r="K14166" s="37"/>
      <c r="L14166" s="37"/>
      <c r="M14166" s="37"/>
      <c r="N14166" s="37"/>
      <c r="O14166" s="38"/>
    </row>
    <row r="14167" spans="2:15" x14ac:dyDescent="0.4">
      <c r="B14167" s="63"/>
      <c r="C14167" s="37"/>
      <c r="D14167" s="37"/>
      <c r="E14167" s="37"/>
      <c r="F14167" s="37"/>
      <c r="G14167" s="38"/>
      <c r="H14167" s="37"/>
      <c r="I14167" s="41"/>
      <c r="J14167" s="41"/>
      <c r="K14167" s="37"/>
      <c r="L14167" s="37"/>
      <c r="M14167" s="37"/>
      <c r="N14167" s="37"/>
      <c r="O14167" s="38"/>
    </row>
    <row r="14168" spans="2:15" x14ac:dyDescent="0.4">
      <c r="B14168" s="63"/>
      <c r="C14168" s="37"/>
      <c r="D14168" s="37"/>
      <c r="E14168" s="37"/>
      <c r="F14168" s="37"/>
      <c r="G14168" s="38"/>
      <c r="H14168" s="37"/>
      <c r="I14168" s="41"/>
      <c r="J14168" s="41"/>
      <c r="K14168" s="37"/>
      <c r="L14168" s="37"/>
      <c r="M14168" s="37"/>
      <c r="N14168" s="37"/>
      <c r="O14168" s="38"/>
    </row>
    <row r="14169" spans="2:15" x14ac:dyDescent="0.4">
      <c r="B14169" s="63"/>
      <c r="C14169" s="37"/>
      <c r="D14169" s="37"/>
      <c r="E14169" s="37"/>
      <c r="F14169" s="37"/>
      <c r="G14169" s="38"/>
      <c r="H14169" s="37"/>
      <c r="I14169" s="41"/>
      <c r="J14169" s="41"/>
      <c r="K14169" s="37"/>
      <c r="L14169" s="37"/>
      <c r="M14169" s="37"/>
      <c r="N14169" s="37"/>
      <c r="O14169" s="38"/>
    </row>
    <row r="14170" spans="2:15" x14ac:dyDescent="0.4">
      <c r="B14170" s="63"/>
      <c r="C14170" s="37"/>
      <c r="D14170" s="37"/>
      <c r="E14170" s="37"/>
      <c r="F14170" s="37"/>
      <c r="G14170" s="38"/>
      <c r="H14170" s="37"/>
      <c r="I14170" s="41"/>
      <c r="J14170" s="41"/>
      <c r="K14170" s="37"/>
      <c r="L14170" s="37"/>
      <c r="M14170" s="37"/>
      <c r="N14170" s="37"/>
      <c r="O14170" s="38"/>
    </row>
    <row r="14171" spans="2:15" x14ac:dyDescent="0.4">
      <c r="B14171" s="63"/>
      <c r="C14171" s="37"/>
      <c r="D14171" s="37"/>
      <c r="E14171" s="37"/>
      <c r="F14171" s="37"/>
      <c r="G14171" s="38"/>
      <c r="H14171" s="37"/>
      <c r="I14171" s="41"/>
      <c r="J14171" s="41"/>
      <c r="K14171" s="37"/>
      <c r="L14171" s="37"/>
      <c r="M14171" s="37"/>
      <c r="N14171" s="37"/>
      <c r="O14171" s="38"/>
    </row>
    <row r="14172" spans="2:15" x14ac:dyDescent="0.4">
      <c r="B14172" s="63"/>
      <c r="C14172" s="37"/>
      <c r="D14172" s="37"/>
      <c r="E14172" s="37"/>
      <c r="F14172" s="37"/>
      <c r="G14172" s="38"/>
      <c r="H14172" s="37"/>
      <c r="I14172" s="41"/>
      <c r="J14172" s="41"/>
      <c r="K14172" s="37"/>
      <c r="L14172" s="37"/>
      <c r="M14172" s="37"/>
      <c r="N14172" s="37"/>
      <c r="O14172" s="38"/>
    </row>
    <row r="14173" spans="2:15" x14ac:dyDescent="0.4">
      <c r="B14173" s="63"/>
      <c r="C14173" s="37"/>
      <c r="D14173" s="37"/>
      <c r="E14173" s="37"/>
      <c r="F14173" s="37"/>
      <c r="G14173" s="38"/>
      <c r="H14173" s="37"/>
      <c r="I14173" s="41"/>
      <c r="J14173" s="41"/>
      <c r="K14173" s="37"/>
      <c r="L14173" s="37"/>
      <c r="M14173" s="37"/>
      <c r="N14173" s="37"/>
      <c r="O14173" s="38"/>
    </row>
    <row r="14174" spans="2:15" x14ac:dyDescent="0.4">
      <c r="B14174" s="63"/>
      <c r="C14174" s="37"/>
      <c r="D14174" s="37"/>
      <c r="E14174" s="37"/>
      <c r="F14174" s="37"/>
      <c r="G14174" s="38"/>
      <c r="H14174" s="37"/>
      <c r="I14174" s="41"/>
      <c r="J14174" s="41"/>
      <c r="K14174" s="37"/>
      <c r="L14174" s="37"/>
      <c r="M14174" s="37"/>
      <c r="N14174" s="37"/>
      <c r="O14174" s="38"/>
    </row>
    <row r="14175" spans="2:15" x14ac:dyDescent="0.4">
      <c r="B14175" s="63"/>
      <c r="C14175" s="37"/>
      <c r="D14175" s="37"/>
      <c r="E14175" s="37"/>
      <c r="F14175" s="37"/>
      <c r="G14175" s="38"/>
      <c r="H14175" s="37"/>
      <c r="I14175" s="41"/>
      <c r="J14175" s="41"/>
      <c r="K14175" s="37"/>
      <c r="L14175" s="37"/>
      <c r="M14175" s="37"/>
      <c r="N14175" s="37"/>
      <c r="O14175" s="38"/>
    </row>
    <row r="14176" spans="2:15" x14ac:dyDescent="0.4">
      <c r="B14176" s="63"/>
      <c r="C14176" s="37"/>
      <c r="D14176" s="37"/>
      <c r="E14176" s="37"/>
      <c r="F14176" s="37"/>
      <c r="G14176" s="38"/>
      <c r="H14176" s="37"/>
      <c r="I14176" s="41"/>
      <c r="J14176" s="41"/>
      <c r="K14176" s="37"/>
      <c r="L14176" s="37"/>
      <c r="M14176" s="37"/>
      <c r="N14176" s="37"/>
      <c r="O14176" s="38"/>
    </row>
    <row r="14177" spans="2:15" x14ac:dyDescent="0.4">
      <c r="B14177" s="63"/>
      <c r="C14177" s="37"/>
      <c r="D14177" s="37"/>
      <c r="E14177" s="37"/>
      <c r="F14177" s="37"/>
      <c r="G14177" s="38"/>
      <c r="H14177" s="37"/>
      <c r="I14177" s="41"/>
      <c r="J14177" s="41"/>
      <c r="K14177" s="37"/>
      <c r="L14177" s="37"/>
      <c r="M14177" s="37"/>
      <c r="N14177" s="37"/>
      <c r="O14177" s="38"/>
    </row>
    <row r="14178" spans="2:15" x14ac:dyDescent="0.4">
      <c r="B14178" s="63"/>
      <c r="C14178" s="37"/>
      <c r="D14178" s="37"/>
      <c r="E14178" s="37"/>
      <c r="F14178" s="37"/>
      <c r="G14178" s="38"/>
      <c r="H14178" s="37"/>
      <c r="I14178" s="41"/>
      <c r="J14178" s="41"/>
      <c r="K14178" s="37"/>
      <c r="L14178" s="37"/>
      <c r="M14178" s="37"/>
      <c r="N14178" s="37"/>
      <c r="O14178" s="38"/>
    </row>
    <row r="14179" spans="2:15" x14ac:dyDescent="0.4">
      <c r="B14179" s="63"/>
      <c r="C14179" s="37"/>
      <c r="D14179" s="37"/>
      <c r="E14179" s="37"/>
      <c r="F14179" s="37"/>
      <c r="G14179" s="38"/>
      <c r="H14179" s="37"/>
      <c r="I14179" s="41"/>
      <c r="J14179" s="41"/>
      <c r="K14179" s="37"/>
      <c r="L14179" s="37"/>
      <c r="M14179" s="37"/>
      <c r="N14179" s="37"/>
      <c r="O14179" s="38"/>
    </row>
    <row r="14180" spans="2:15" x14ac:dyDescent="0.4">
      <c r="B14180" s="63"/>
      <c r="C14180" s="37"/>
      <c r="D14180" s="37"/>
      <c r="E14180" s="37"/>
      <c r="F14180" s="37"/>
      <c r="G14180" s="38"/>
      <c r="H14180" s="37"/>
      <c r="I14180" s="41"/>
      <c r="J14180" s="41"/>
      <c r="K14180" s="37"/>
      <c r="L14180" s="37"/>
      <c r="M14180" s="37"/>
      <c r="N14180" s="37"/>
      <c r="O14180" s="38"/>
    </row>
    <row r="14181" spans="2:15" x14ac:dyDescent="0.4">
      <c r="B14181" s="63"/>
      <c r="C14181" s="37"/>
      <c r="D14181" s="37"/>
      <c r="E14181" s="37"/>
      <c r="F14181" s="37"/>
      <c r="G14181" s="38"/>
      <c r="H14181" s="37"/>
      <c r="I14181" s="41"/>
      <c r="J14181" s="41"/>
      <c r="K14181" s="37"/>
      <c r="L14181" s="37"/>
      <c r="M14181" s="37"/>
      <c r="N14181" s="37"/>
      <c r="O14181" s="38"/>
    </row>
    <row r="14182" spans="2:15" x14ac:dyDescent="0.4">
      <c r="B14182" s="63"/>
      <c r="C14182" s="37"/>
      <c r="D14182" s="37"/>
      <c r="E14182" s="37"/>
      <c r="F14182" s="37"/>
      <c r="G14182" s="38"/>
      <c r="H14182" s="37"/>
      <c r="I14182" s="41"/>
      <c r="J14182" s="41"/>
      <c r="K14182" s="37"/>
      <c r="L14182" s="37"/>
      <c r="M14182" s="37"/>
      <c r="N14182" s="37"/>
      <c r="O14182" s="38"/>
    </row>
    <row r="14183" spans="2:15" x14ac:dyDescent="0.4">
      <c r="B14183" s="63"/>
      <c r="C14183" s="37"/>
      <c r="D14183" s="37"/>
      <c r="E14183" s="37"/>
      <c r="F14183" s="37"/>
      <c r="G14183" s="38"/>
      <c r="H14183" s="37"/>
      <c r="I14183" s="41"/>
      <c r="J14183" s="41"/>
      <c r="K14183" s="37"/>
      <c r="L14183" s="37"/>
      <c r="M14183" s="37"/>
      <c r="N14183" s="37"/>
      <c r="O14183" s="38"/>
    </row>
    <row r="14184" spans="2:15" x14ac:dyDescent="0.4">
      <c r="B14184" s="63"/>
      <c r="C14184" s="37"/>
      <c r="D14184" s="37"/>
      <c r="E14184" s="37"/>
      <c r="F14184" s="37"/>
      <c r="G14184" s="38"/>
      <c r="H14184" s="37"/>
      <c r="I14184" s="41"/>
      <c r="J14184" s="41"/>
      <c r="K14184" s="37"/>
      <c r="L14184" s="37"/>
      <c r="M14184" s="37"/>
      <c r="N14184" s="37"/>
      <c r="O14184" s="38"/>
    </row>
    <row r="14185" spans="2:15" x14ac:dyDescent="0.4">
      <c r="B14185" s="63"/>
      <c r="C14185" s="37"/>
      <c r="D14185" s="37"/>
      <c r="E14185" s="37"/>
      <c r="F14185" s="37"/>
      <c r="G14185" s="38"/>
      <c r="H14185" s="37"/>
      <c r="I14185" s="41"/>
      <c r="J14185" s="41"/>
      <c r="K14185" s="37"/>
      <c r="L14185" s="37"/>
      <c r="M14185" s="37"/>
      <c r="N14185" s="37"/>
      <c r="O14185" s="38"/>
    </row>
    <row r="14186" spans="2:15" x14ac:dyDescent="0.4">
      <c r="B14186" s="63"/>
      <c r="C14186" s="37"/>
      <c r="D14186" s="37"/>
      <c r="E14186" s="37"/>
      <c r="F14186" s="37"/>
      <c r="G14186" s="38"/>
      <c r="H14186" s="37"/>
      <c r="I14186" s="41"/>
      <c r="J14186" s="41"/>
      <c r="K14186" s="37"/>
      <c r="L14186" s="37"/>
      <c r="M14186" s="37"/>
      <c r="N14186" s="37"/>
      <c r="O14186" s="38"/>
    </row>
    <row r="14187" spans="2:15" x14ac:dyDescent="0.4">
      <c r="B14187" s="63"/>
      <c r="C14187" s="37"/>
      <c r="D14187" s="37"/>
      <c r="E14187" s="37"/>
      <c r="F14187" s="37"/>
      <c r="G14187" s="38"/>
      <c r="H14187" s="37"/>
      <c r="I14187" s="41"/>
      <c r="J14187" s="41"/>
      <c r="K14187" s="37"/>
      <c r="L14187" s="37"/>
      <c r="M14187" s="37"/>
      <c r="N14187" s="37"/>
      <c r="O14187" s="38"/>
    </row>
    <row r="14188" spans="2:15" x14ac:dyDescent="0.4">
      <c r="B14188" s="63"/>
      <c r="C14188" s="37"/>
      <c r="D14188" s="37"/>
      <c r="E14188" s="37"/>
      <c r="F14188" s="37"/>
      <c r="G14188" s="38"/>
      <c r="H14188" s="37"/>
      <c r="I14188" s="41"/>
      <c r="J14188" s="41"/>
      <c r="K14188" s="37"/>
      <c r="L14188" s="37"/>
      <c r="M14188" s="37"/>
      <c r="N14188" s="37"/>
      <c r="O14188" s="38"/>
    </row>
    <row r="14189" spans="2:15" x14ac:dyDescent="0.4">
      <c r="B14189" s="63"/>
      <c r="C14189" s="37"/>
      <c r="D14189" s="37"/>
      <c r="E14189" s="37"/>
      <c r="F14189" s="37"/>
      <c r="G14189" s="38"/>
      <c r="H14189" s="37"/>
      <c r="I14189" s="41"/>
      <c r="J14189" s="41"/>
      <c r="K14189" s="37"/>
      <c r="L14189" s="37"/>
      <c r="M14189" s="37"/>
      <c r="N14189" s="37"/>
      <c r="O14189" s="38"/>
    </row>
    <row r="14190" spans="2:15" x14ac:dyDescent="0.4">
      <c r="B14190" s="63"/>
      <c r="C14190" s="37"/>
      <c r="D14190" s="37"/>
      <c r="E14190" s="37"/>
      <c r="F14190" s="37"/>
      <c r="G14190" s="38"/>
      <c r="H14190" s="37"/>
      <c r="I14190" s="41"/>
      <c r="J14190" s="41"/>
      <c r="K14190" s="37"/>
      <c r="L14190" s="37"/>
      <c r="M14190" s="37"/>
      <c r="N14190" s="37"/>
      <c r="O14190" s="38"/>
    </row>
    <row r="14191" spans="2:15" x14ac:dyDescent="0.4">
      <c r="B14191" s="63"/>
      <c r="C14191" s="37"/>
      <c r="D14191" s="37"/>
      <c r="E14191" s="37"/>
      <c r="F14191" s="37"/>
      <c r="G14191" s="38"/>
      <c r="H14191" s="37"/>
      <c r="I14191" s="41"/>
      <c r="J14191" s="41"/>
      <c r="K14191" s="37"/>
      <c r="L14191" s="37"/>
      <c r="M14191" s="37"/>
      <c r="N14191" s="37"/>
      <c r="O14191" s="38"/>
    </row>
    <row r="14192" spans="2:15" x14ac:dyDescent="0.4">
      <c r="B14192" s="63"/>
      <c r="C14192" s="37"/>
      <c r="D14192" s="37"/>
      <c r="E14192" s="37"/>
      <c r="F14192" s="37"/>
      <c r="G14192" s="38"/>
      <c r="H14192" s="37"/>
      <c r="I14192" s="41"/>
      <c r="J14192" s="41"/>
      <c r="K14192" s="37"/>
      <c r="L14192" s="37"/>
      <c r="M14192" s="37"/>
      <c r="N14192" s="37"/>
      <c r="O14192" s="38"/>
    </row>
    <row r="14193" spans="2:15" x14ac:dyDescent="0.4">
      <c r="B14193" s="63"/>
      <c r="C14193" s="37"/>
      <c r="D14193" s="37"/>
      <c r="E14193" s="37"/>
      <c r="F14193" s="37"/>
      <c r="G14193" s="38"/>
      <c r="H14193" s="37"/>
      <c r="I14193" s="41"/>
      <c r="J14193" s="41"/>
      <c r="K14193" s="37"/>
      <c r="L14193" s="37"/>
      <c r="M14193" s="37"/>
      <c r="N14193" s="37"/>
      <c r="O14193" s="38"/>
    </row>
    <row r="14194" spans="2:15" x14ac:dyDescent="0.4">
      <c r="B14194" s="63"/>
      <c r="C14194" s="37"/>
      <c r="D14194" s="37"/>
      <c r="E14194" s="37"/>
      <c r="F14194" s="37"/>
      <c r="G14194" s="38"/>
      <c r="H14194" s="37"/>
      <c r="I14194" s="41"/>
      <c r="J14194" s="41"/>
      <c r="K14194" s="37"/>
      <c r="L14194" s="37"/>
      <c r="M14194" s="37"/>
      <c r="N14194" s="37"/>
      <c r="O14194" s="38"/>
    </row>
    <row r="14195" spans="2:15" x14ac:dyDescent="0.4">
      <c r="B14195" s="63"/>
      <c r="C14195" s="37"/>
      <c r="D14195" s="37"/>
      <c r="E14195" s="37"/>
      <c r="F14195" s="37"/>
      <c r="G14195" s="38"/>
      <c r="H14195" s="37"/>
      <c r="I14195" s="41"/>
      <c r="J14195" s="41"/>
      <c r="K14195" s="37"/>
      <c r="L14195" s="37"/>
      <c r="M14195" s="37"/>
      <c r="N14195" s="37"/>
      <c r="O14195" s="38"/>
    </row>
    <row r="14196" spans="2:15" x14ac:dyDescent="0.4">
      <c r="B14196" s="63"/>
      <c r="C14196" s="37"/>
      <c r="D14196" s="37"/>
      <c r="E14196" s="37"/>
      <c r="F14196" s="37"/>
      <c r="G14196" s="38"/>
      <c r="H14196" s="37"/>
      <c r="I14196" s="41"/>
      <c r="J14196" s="41"/>
      <c r="K14196" s="37"/>
      <c r="L14196" s="37"/>
      <c r="M14196" s="37"/>
      <c r="N14196" s="37"/>
      <c r="O14196" s="38"/>
    </row>
    <row r="14197" spans="2:15" x14ac:dyDescent="0.4">
      <c r="B14197" s="63"/>
      <c r="C14197" s="37"/>
      <c r="D14197" s="37"/>
      <c r="E14197" s="37"/>
      <c r="F14197" s="37"/>
      <c r="G14197" s="38"/>
      <c r="H14197" s="37"/>
      <c r="I14197" s="41"/>
      <c r="J14197" s="41"/>
      <c r="K14197" s="37"/>
      <c r="L14197" s="37"/>
      <c r="M14197" s="37"/>
      <c r="N14197" s="37"/>
      <c r="O14197" s="38"/>
    </row>
    <row r="14198" spans="2:15" x14ac:dyDescent="0.4">
      <c r="B14198" s="63"/>
      <c r="C14198" s="37"/>
      <c r="D14198" s="37"/>
      <c r="E14198" s="37"/>
      <c r="F14198" s="37"/>
      <c r="G14198" s="38"/>
      <c r="H14198" s="37"/>
      <c r="I14198" s="41"/>
      <c r="J14198" s="41"/>
      <c r="K14198" s="37"/>
      <c r="L14198" s="37"/>
      <c r="M14198" s="37"/>
      <c r="N14198" s="37"/>
      <c r="O14198" s="38"/>
    </row>
    <row r="14199" spans="2:15" x14ac:dyDescent="0.4">
      <c r="B14199" s="63"/>
      <c r="C14199" s="37"/>
      <c r="D14199" s="37"/>
      <c r="E14199" s="37"/>
      <c r="F14199" s="37"/>
      <c r="G14199" s="38"/>
      <c r="H14199" s="37"/>
      <c r="I14199" s="41"/>
      <c r="J14199" s="41"/>
      <c r="K14199" s="37"/>
      <c r="L14199" s="37"/>
      <c r="M14199" s="37"/>
      <c r="N14199" s="37"/>
      <c r="O14199" s="38"/>
    </row>
    <row r="14200" spans="2:15" x14ac:dyDescent="0.4">
      <c r="B14200" s="63"/>
      <c r="C14200" s="37"/>
      <c r="D14200" s="37"/>
      <c r="E14200" s="37"/>
      <c r="F14200" s="37"/>
      <c r="G14200" s="38"/>
      <c r="H14200" s="37"/>
      <c r="I14200" s="41"/>
      <c r="J14200" s="41"/>
      <c r="K14200" s="37"/>
      <c r="L14200" s="37"/>
      <c r="M14200" s="37"/>
      <c r="N14200" s="37"/>
      <c r="O14200" s="38"/>
    </row>
    <row r="14201" spans="2:15" x14ac:dyDescent="0.4">
      <c r="B14201" s="63"/>
      <c r="C14201" s="37"/>
      <c r="D14201" s="37"/>
      <c r="E14201" s="37"/>
      <c r="F14201" s="37"/>
      <c r="G14201" s="38"/>
      <c r="H14201" s="37"/>
      <c r="I14201" s="41"/>
      <c r="J14201" s="41"/>
      <c r="K14201" s="37"/>
      <c r="L14201" s="37"/>
      <c r="M14201" s="37"/>
      <c r="N14201" s="37"/>
      <c r="O14201" s="38"/>
    </row>
    <row r="14202" spans="2:15" x14ac:dyDescent="0.4">
      <c r="B14202" s="63"/>
      <c r="C14202" s="37"/>
      <c r="D14202" s="37"/>
      <c r="E14202" s="37"/>
      <c r="F14202" s="37"/>
      <c r="G14202" s="38"/>
      <c r="H14202" s="37"/>
      <c r="I14202" s="41"/>
      <c r="J14202" s="41"/>
      <c r="K14202" s="37"/>
      <c r="L14202" s="37"/>
      <c r="M14202" s="37"/>
      <c r="N14202" s="37"/>
      <c r="O14202" s="38"/>
    </row>
    <row r="14203" spans="2:15" x14ac:dyDescent="0.4">
      <c r="B14203" s="63"/>
      <c r="C14203" s="37"/>
      <c r="D14203" s="37"/>
      <c r="E14203" s="37"/>
      <c r="F14203" s="37"/>
      <c r="G14203" s="38"/>
      <c r="H14203" s="37"/>
      <c r="I14203" s="41"/>
      <c r="J14203" s="41"/>
      <c r="K14203" s="37"/>
      <c r="L14203" s="37"/>
      <c r="M14203" s="37"/>
      <c r="N14203" s="37"/>
      <c r="O14203" s="38"/>
    </row>
    <row r="14204" spans="2:15" x14ac:dyDescent="0.4">
      <c r="B14204" s="63"/>
      <c r="C14204" s="37"/>
      <c r="D14204" s="37"/>
      <c r="E14204" s="37"/>
      <c r="F14204" s="37"/>
      <c r="G14204" s="38"/>
      <c r="H14204" s="37"/>
      <c r="I14204" s="41"/>
      <c r="J14204" s="41"/>
      <c r="K14204" s="37"/>
      <c r="L14204" s="37"/>
      <c r="M14204" s="37"/>
      <c r="N14204" s="37"/>
      <c r="O14204" s="38"/>
    </row>
    <row r="14205" spans="2:15" x14ac:dyDescent="0.4">
      <c r="B14205" s="63"/>
      <c r="C14205" s="37"/>
      <c r="D14205" s="37"/>
      <c r="E14205" s="37"/>
      <c r="F14205" s="37"/>
      <c r="G14205" s="38"/>
      <c r="H14205" s="37"/>
      <c r="I14205" s="41"/>
      <c r="J14205" s="41"/>
      <c r="K14205" s="37"/>
      <c r="L14205" s="37"/>
      <c r="M14205" s="37"/>
      <c r="N14205" s="37"/>
      <c r="O14205" s="38"/>
    </row>
    <row r="14206" spans="2:15" x14ac:dyDescent="0.4">
      <c r="B14206" s="63"/>
      <c r="C14206" s="37"/>
      <c r="D14206" s="37"/>
      <c r="E14206" s="37"/>
      <c r="F14206" s="37"/>
      <c r="G14206" s="38"/>
      <c r="H14206" s="37"/>
      <c r="I14206" s="41"/>
      <c r="J14206" s="41"/>
      <c r="K14206" s="37"/>
      <c r="L14206" s="37"/>
      <c r="M14206" s="37"/>
      <c r="N14206" s="37"/>
      <c r="O14206" s="38"/>
    </row>
    <row r="14207" spans="2:15" x14ac:dyDescent="0.4">
      <c r="B14207" s="63"/>
      <c r="C14207" s="37"/>
      <c r="D14207" s="37"/>
      <c r="E14207" s="37"/>
      <c r="F14207" s="37"/>
      <c r="G14207" s="38"/>
      <c r="H14207" s="37"/>
      <c r="I14207" s="41"/>
      <c r="J14207" s="41"/>
      <c r="K14207" s="37"/>
      <c r="L14207" s="37"/>
      <c r="M14207" s="37"/>
      <c r="N14207" s="37"/>
      <c r="O14207" s="38"/>
    </row>
    <row r="14208" spans="2:15" x14ac:dyDescent="0.4">
      <c r="B14208" s="63"/>
      <c r="C14208" s="37"/>
      <c r="D14208" s="37"/>
      <c r="E14208" s="37"/>
      <c r="F14208" s="37"/>
      <c r="G14208" s="38"/>
      <c r="H14208" s="37"/>
      <c r="I14208" s="41"/>
      <c r="J14208" s="41"/>
      <c r="K14208" s="37"/>
      <c r="L14208" s="37"/>
      <c r="M14208" s="37"/>
      <c r="N14208" s="37"/>
      <c r="O14208" s="38"/>
    </row>
    <row r="14209" spans="2:15" x14ac:dyDescent="0.4">
      <c r="B14209" s="63"/>
      <c r="C14209" s="37"/>
      <c r="D14209" s="37"/>
      <c r="E14209" s="37"/>
      <c r="F14209" s="37"/>
      <c r="G14209" s="38"/>
      <c r="H14209" s="37"/>
      <c r="I14209" s="41"/>
      <c r="J14209" s="41"/>
      <c r="K14209" s="37"/>
      <c r="L14209" s="37"/>
      <c r="M14209" s="37"/>
      <c r="N14209" s="37"/>
      <c r="O14209" s="38"/>
    </row>
    <row r="14210" spans="2:15" x14ac:dyDescent="0.4">
      <c r="B14210" s="63"/>
      <c r="C14210" s="37"/>
      <c r="D14210" s="37"/>
      <c r="E14210" s="37"/>
      <c r="F14210" s="37"/>
      <c r="G14210" s="38"/>
      <c r="H14210" s="37"/>
      <c r="I14210" s="41"/>
      <c r="J14210" s="41"/>
      <c r="K14210" s="37"/>
      <c r="L14210" s="37"/>
      <c r="M14210" s="37"/>
      <c r="N14210" s="37"/>
      <c r="O14210" s="38"/>
    </row>
    <row r="14211" spans="2:15" x14ac:dyDescent="0.4">
      <c r="B14211" s="63"/>
      <c r="C14211" s="37"/>
      <c r="D14211" s="37"/>
      <c r="E14211" s="37"/>
      <c r="F14211" s="37"/>
      <c r="G14211" s="38"/>
      <c r="H14211" s="37"/>
      <c r="I14211" s="41"/>
      <c r="J14211" s="41"/>
      <c r="K14211" s="37"/>
      <c r="L14211" s="37"/>
      <c r="M14211" s="37"/>
      <c r="N14211" s="37"/>
      <c r="O14211" s="38"/>
    </row>
    <row r="14212" spans="2:15" x14ac:dyDescent="0.4">
      <c r="B14212" s="63"/>
      <c r="C14212" s="37"/>
      <c r="D14212" s="37"/>
      <c r="E14212" s="37"/>
      <c r="F14212" s="37"/>
      <c r="G14212" s="38"/>
      <c r="H14212" s="37"/>
      <c r="I14212" s="41"/>
      <c r="J14212" s="41"/>
      <c r="K14212" s="37"/>
      <c r="L14212" s="37"/>
      <c r="M14212" s="37"/>
      <c r="N14212" s="37"/>
      <c r="O14212" s="38"/>
    </row>
    <row r="14213" spans="2:15" x14ac:dyDescent="0.4">
      <c r="B14213" s="63"/>
      <c r="C14213" s="37"/>
      <c r="D14213" s="37"/>
      <c r="E14213" s="37"/>
      <c r="F14213" s="37"/>
      <c r="G14213" s="38"/>
      <c r="H14213" s="37"/>
      <c r="I14213" s="41"/>
      <c r="J14213" s="41"/>
      <c r="K14213" s="37"/>
      <c r="L14213" s="37"/>
      <c r="M14213" s="37"/>
      <c r="N14213" s="37"/>
      <c r="O14213" s="38"/>
    </row>
    <row r="14214" spans="2:15" x14ac:dyDescent="0.4">
      <c r="B14214" s="63"/>
      <c r="C14214" s="37"/>
      <c r="D14214" s="37"/>
      <c r="E14214" s="37"/>
      <c r="F14214" s="37"/>
      <c r="G14214" s="38"/>
      <c r="H14214" s="37"/>
      <c r="I14214" s="41"/>
      <c r="J14214" s="41"/>
      <c r="K14214" s="37"/>
      <c r="L14214" s="37"/>
      <c r="M14214" s="37"/>
      <c r="N14214" s="37"/>
      <c r="O14214" s="38"/>
    </row>
    <row r="14215" spans="2:15" x14ac:dyDescent="0.4">
      <c r="B14215" s="63"/>
      <c r="C14215" s="37"/>
      <c r="D14215" s="37"/>
      <c r="E14215" s="37"/>
      <c r="F14215" s="37"/>
      <c r="G14215" s="38"/>
      <c r="H14215" s="37"/>
      <c r="I14215" s="41"/>
      <c r="J14215" s="41"/>
      <c r="K14215" s="37"/>
      <c r="L14215" s="37"/>
      <c r="M14215" s="37"/>
      <c r="N14215" s="37"/>
      <c r="O14215" s="38"/>
    </row>
    <row r="14216" spans="2:15" x14ac:dyDescent="0.4">
      <c r="B14216" s="63"/>
      <c r="C14216" s="37"/>
      <c r="D14216" s="37"/>
      <c r="E14216" s="37"/>
      <c r="F14216" s="37"/>
      <c r="G14216" s="38"/>
      <c r="H14216" s="37"/>
      <c r="I14216" s="41"/>
      <c r="J14216" s="41"/>
      <c r="K14216" s="37"/>
      <c r="L14216" s="37"/>
      <c r="M14216" s="37"/>
      <c r="N14216" s="37"/>
      <c r="O14216" s="38"/>
    </row>
    <row r="14217" spans="2:15" x14ac:dyDescent="0.4">
      <c r="B14217" s="63"/>
      <c r="C14217" s="37"/>
      <c r="D14217" s="37"/>
      <c r="E14217" s="37"/>
      <c r="F14217" s="37"/>
      <c r="G14217" s="38"/>
      <c r="H14217" s="37"/>
      <c r="I14217" s="41"/>
      <c r="J14217" s="41"/>
      <c r="K14217" s="37"/>
      <c r="L14217" s="37"/>
      <c r="M14217" s="37"/>
      <c r="N14217" s="37"/>
      <c r="O14217" s="38"/>
    </row>
    <row r="14218" spans="2:15" x14ac:dyDescent="0.4">
      <c r="B14218" s="63"/>
      <c r="C14218" s="37"/>
      <c r="D14218" s="37"/>
      <c r="E14218" s="37"/>
      <c r="F14218" s="37"/>
      <c r="G14218" s="38"/>
      <c r="H14218" s="37"/>
      <c r="I14218" s="41"/>
      <c r="J14218" s="41"/>
      <c r="K14218" s="37"/>
      <c r="L14218" s="37"/>
      <c r="M14218" s="37"/>
      <c r="N14218" s="37"/>
      <c r="O14218" s="38"/>
    </row>
    <row r="14219" spans="2:15" x14ac:dyDescent="0.4">
      <c r="B14219" s="63"/>
      <c r="C14219" s="37"/>
      <c r="D14219" s="37"/>
      <c r="E14219" s="37"/>
      <c r="F14219" s="37"/>
      <c r="G14219" s="38"/>
      <c r="H14219" s="37"/>
      <c r="I14219" s="41"/>
      <c r="J14219" s="41"/>
      <c r="K14219" s="37"/>
      <c r="L14219" s="37"/>
      <c r="M14219" s="37"/>
      <c r="N14219" s="37"/>
      <c r="O14219" s="38"/>
    </row>
    <row r="14220" spans="2:15" x14ac:dyDescent="0.4">
      <c r="B14220" s="63"/>
      <c r="C14220" s="37"/>
      <c r="D14220" s="37"/>
      <c r="E14220" s="37"/>
      <c r="F14220" s="37"/>
      <c r="G14220" s="38"/>
      <c r="H14220" s="37"/>
      <c r="I14220" s="41"/>
      <c r="J14220" s="41"/>
      <c r="K14220" s="37"/>
      <c r="L14220" s="37"/>
      <c r="M14220" s="37"/>
      <c r="N14220" s="37"/>
      <c r="O14220" s="38"/>
    </row>
    <row r="14221" spans="2:15" x14ac:dyDescent="0.4">
      <c r="B14221" s="63"/>
      <c r="C14221" s="37"/>
      <c r="D14221" s="37"/>
      <c r="E14221" s="37"/>
      <c r="F14221" s="37"/>
      <c r="G14221" s="38"/>
      <c r="H14221" s="37"/>
      <c r="I14221" s="41"/>
      <c r="J14221" s="41"/>
      <c r="K14221" s="37"/>
      <c r="L14221" s="37"/>
      <c r="M14221" s="37"/>
      <c r="N14221" s="37"/>
      <c r="O14221" s="38"/>
    </row>
    <row r="14222" spans="2:15" x14ac:dyDescent="0.4">
      <c r="B14222" s="63"/>
      <c r="C14222" s="37"/>
      <c r="D14222" s="37"/>
      <c r="E14222" s="37"/>
      <c r="F14222" s="37"/>
      <c r="G14222" s="38"/>
      <c r="H14222" s="37"/>
      <c r="I14222" s="41"/>
      <c r="J14222" s="41"/>
      <c r="K14222" s="37"/>
      <c r="L14222" s="37"/>
      <c r="M14222" s="37"/>
      <c r="N14222" s="37"/>
      <c r="O14222" s="38"/>
    </row>
    <row r="14223" spans="2:15" x14ac:dyDescent="0.4">
      <c r="B14223" s="63"/>
      <c r="C14223" s="37"/>
      <c r="D14223" s="37"/>
      <c r="E14223" s="37"/>
      <c r="F14223" s="37"/>
      <c r="G14223" s="38"/>
      <c r="H14223" s="37"/>
      <c r="I14223" s="41"/>
      <c r="J14223" s="41"/>
      <c r="K14223" s="37"/>
      <c r="L14223" s="37"/>
      <c r="M14223" s="37"/>
      <c r="N14223" s="37"/>
      <c r="O14223" s="38"/>
    </row>
    <row r="14224" spans="2:15" x14ac:dyDescent="0.4">
      <c r="B14224" s="63"/>
      <c r="C14224" s="37"/>
      <c r="D14224" s="37"/>
      <c r="E14224" s="37"/>
      <c r="F14224" s="37"/>
      <c r="G14224" s="38"/>
      <c r="H14224" s="37"/>
      <c r="I14224" s="41"/>
      <c r="J14224" s="41"/>
      <c r="K14224" s="37"/>
      <c r="L14224" s="37"/>
      <c r="M14224" s="37"/>
      <c r="N14224" s="37"/>
      <c r="O14224" s="38"/>
    </row>
    <row r="14225" spans="2:15" x14ac:dyDescent="0.4">
      <c r="B14225" s="63"/>
      <c r="C14225" s="37"/>
      <c r="D14225" s="37"/>
      <c r="E14225" s="37"/>
      <c r="F14225" s="37"/>
      <c r="G14225" s="38"/>
      <c r="H14225" s="37"/>
      <c r="I14225" s="41"/>
      <c r="J14225" s="41"/>
      <c r="K14225" s="37"/>
      <c r="L14225" s="37"/>
      <c r="M14225" s="37"/>
      <c r="N14225" s="37"/>
      <c r="O14225" s="38"/>
    </row>
    <row r="14226" spans="2:15" x14ac:dyDescent="0.4">
      <c r="B14226" s="63"/>
      <c r="C14226" s="37"/>
      <c r="D14226" s="37"/>
      <c r="E14226" s="37"/>
      <c r="F14226" s="37"/>
      <c r="G14226" s="38"/>
      <c r="H14226" s="37"/>
      <c r="I14226" s="41"/>
      <c r="J14226" s="41"/>
      <c r="K14226" s="37"/>
      <c r="L14226" s="37"/>
      <c r="M14226" s="37"/>
      <c r="N14226" s="37"/>
      <c r="O14226" s="38"/>
    </row>
    <row r="14227" spans="2:15" x14ac:dyDescent="0.4">
      <c r="B14227" s="63"/>
      <c r="C14227" s="37"/>
      <c r="D14227" s="37"/>
      <c r="E14227" s="37"/>
      <c r="F14227" s="37"/>
      <c r="G14227" s="38"/>
      <c r="H14227" s="37"/>
      <c r="I14227" s="41"/>
      <c r="J14227" s="41"/>
      <c r="K14227" s="37"/>
      <c r="L14227" s="37"/>
      <c r="M14227" s="37"/>
      <c r="N14227" s="37"/>
      <c r="O14227" s="38"/>
    </row>
    <row r="14228" spans="2:15" x14ac:dyDescent="0.4">
      <c r="B14228" s="63"/>
      <c r="C14228" s="37"/>
      <c r="D14228" s="37"/>
      <c r="E14228" s="37"/>
      <c r="F14228" s="37"/>
      <c r="G14228" s="38"/>
      <c r="H14228" s="37"/>
      <c r="I14228" s="41"/>
      <c r="J14228" s="41"/>
      <c r="K14228" s="37"/>
      <c r="L14228" s="37"/>
      <c r="M14228" s="37"/>
      <c r="N14228" s="37"/>
      <c r="O14228" s="38"/>
    </row>
    <row r="14229" spans="2:15" x14ac:dyDescent="0.4">
      <c r="B14229" s="63"/>
      <c r="C14229" s="37"/>
      <c r="D14229" s="37"/>
      <c r="E14229" s="37"/>
      <c r="F14229" s="37"/>
      <c r="G14229" s="38"/>
      <c r="H14229" s="37"/>
      <c r="I14229" s="41"/>
      <c r="J14229" s="41"/>
      <c r="K14229" s="37"/>
      <c r="L14229" s="37"/>
      <c r="M14229" s="37"/>
      <c r="N14229" s="37"/>
      <c r="O14229" s="38"/>
    </row>
    <row r="14230" spans="2:15" x14ac:dyDescent="0.4">
      <c r="B14230" s="63"/>
      <c r="C14230" s="37"/>
      <c r="D14230" s="37"/>
      <c r="E14230" s="37"/>
      <c r="F14230" s="37"/>
      <c r="G14230" s="38"/>
      <c r="H14230" s="37"/>
      <c r="I14230" s="41"/>
      <c r="J14230" s="41"/>
      <c r="K14230" s="37"/>
      <c r="L14230" s="37"/>
      <c r="M14230" s="37"/>
      <c r="N14230" s="37"/>
      <c r="O14230" s="38"/>
    </row>
    <row r="14231" spans="2:15" x14ac:dyDescent="0.4">
      <c r="B14231" s="63"/>
      <c r="C14231" s="37"/>
      <c r="D14231" s="37"/>
      <c r="E14231" s="37"/>
      <c r="F14231" s="37"/>
      <c r="G14231" s="38"/>
      <c r="H14231" s="37"/>
      <c r="I14231" s="41"/>
      <c r="J14231" s="41"/>
      <c r="K14231" s="37"/>
      <c r="L14231" s="37"/>
      <c r="M14231" s="37"/>
      <c r="N14231" s="37"/>
      <c r="O14231" s="38"/>
    </row>
    <row r="14232" spans="2:15" x14ac:dyDescent="0.4">
      <c r="B14232" s="63"/>
      <c r="C14232" s="37"/>
      <c r="D14232" s="37"/>
      <c r="E14232" s="37"/>
      <c r="F14232" s="37"/>
      <c r="G14232" s="38"/>
      <c r="H14232" s="37"/>
      <c r="I14232" s="41"/>
      <c r="J14232" s="41"/>
      <c r="K14232" s="37"/>
      <c r="L14232" s="37"/>
      <c r="M14232" s="37"/>
      <c r="N14232" s="37"/>
      <c r="O14232" s="38"/>
    </row>
    <row r="14233" spans="2:15" x14ac:dyDescent="0.4">
      <c r="B14233" s="63"/>
      <c r="C14233" s="37"/>
      <c r="D14233" s="37"/>
      <c r="E14233" s="37"/>
      <c r="F14233" s="37"/>
      <c r="G14233" s="38"/>
      <c r="H14233" s="37"/>
      <c r="I14233" s="41"/>
      <c r="J14233" s="41"/>
      <c r="K14233" s="37"/>
      <c r="L14233" s="37"/>
      <c r="M14233" s="37"/>
      <c r="N14233" s="37"/>
      <c r="O14233" s="38"/>
    </row>
    <row r="14234" spans="2:15" x14ac:dyDescent="0.4">
      <c r="B14234" s="63"/>
      <c r="C14234" s="37"/>
      <c r="D14234" s="37"/>
      <c r="E14234" s="37"/>
      <c r="F14234" s="37"/>
      <c r="G14234" s="38"/>
      <c r="H14234" s="37"/>
      <c r="I14234" s="41"/>
      <c r="J14234" s="41"/>
      <c r="K14234" s="37"/>
      <c r="L14234" s="37"/>
      <c r="M14234" s="37"/>
      <c r="N14234" s="37"/>
      <c r="O14234" s="38"/>
    </row>
    <row r="14235" spans="2:15" x14ac:dyDescent="0.4">
      <c r="B14235" s="63"/>
      <c r="C14235" s="37"/>
      <c r="D14235" s="37"/>
      <c r="E14235" s="37"/>
      <c r="F14235" s="37"/>
      <c r="G14235" s="38"/>
      <c r="H14235" s="37"/>
      <c r="I14235" s="41"/>
      <c r="J14235" s="41"/>
      <c r="K14235" s="37"/>
      <c r="L14235" s="37"/>
      <c r="M14235" s="37"/>
      <c r="N14235" s="37"/>
      <c r="O14235" s="38"/>
    </row>
    <row r="14236" spans="2:15" x14ac:dyDescent="0.4">
      <c r="B14236" s="63"/>
      <c r="C14236" s="37"/>
      <c r="D14236" s="37"/>
      <c r="E14236" s="37"/>
      <c r="F14236" s="37"/>
      <c r="G14236" s="38"/>
      <c r="H14236" s="37"/>
      <c r="I14236" s="41"/>
      <c r="J14236" s="41"/>
      <c r="K14236" s="37"/>
      <c r="L14236" s="37"/>
      <c r="M14236" s="37"/>
      <c r="N14236" s="37"/>
      <c r="O14236" s="38"/>
    </row>
    <row r="14237" spans="2:15" x14ac:dyDescent="0.4">
      <c r="B14237" s="63"/>
      <c r="C14237" s="37"/>
      <c r="D14237" s="37"/>
      <c r="E14237" s="37"/>
      <c r="F14237" s="37"/>
      <c r="G14237" s="38"/>
      <c r="H14237" s="37"/>
      <c r="I14237" s="41"/>
      <c r="J14237" s="41"/>
      <c r="K14237" s="37"/>
      <c r="L14237" s="37"/>
      <c r="M14237" s="37"/>
      <c r="N14237" s="37"/>
      <c r="O14237" s="38"/>
    </row>
    <row r="14238" spans="2:15" x14ac:dyDescent="0.4">
      <c r="B14238" s="63"/>
      <c r="C14238" s="37"/>
      <c r="D14238" s="37"/>
      <c r="E14238" s="37"/>
      <c r="F14238" s="37"/>
      <c r="G14238" s="38"/>
      <c r="H14238" s="37"/>
      <c r="I14238" s="41"/>
      <c r="J14238" s="41"/>
      <c r="K14238" s="37"/>
      <c r="L14238" s="37"/>
      <c r="M14238" s="37"/>
      <c r="N14238" s="37"/>
      <c r="O14238" s="38"/>
    </row>
    <row r="14239" spans="2:15" x14ac:dyDescent="0.4">
      <c r="B14239" s="63"/>
      <c r="C14239" s="37"/>
      <c r="D14239" s="37"/>
      <c r="E14239" s="37"/>
      <c r="F14239" s="37"/>
      <c r="G14239" s="38"/>
      <c r="H14239" s="37"/>
      <c r="I14239" s="41"/>
      <c r="J14239" s="41"/>
      <c r="K14239" s="37"/>
      <c r="L14239" s="37"/>
      <c r="M14239" s="37"/>
      <c r="N14239" s="37"/>
      <c r="O14239" s="38"/>
    </row>
    <row r="14240" spans="2:15" x14ac:dyDescent="0.4">
      <c r="B14240" s="63"/>
      <c r="C14240" s="37"/>
      <c r="D14240" s="37"/>
      <c r="E14240" s="37"/>
      <c r="F14240" s="37"/>
      <c r="G14240" s="38"/>
      <c r="H14240" s="37"/>
      <c r="I14240" s="41"/>
      <c r="J14240" s="41"/>
      <c r="K14240" s="37"/>
      <c r="L14240" s="37"/>
      <c r="M14240" s="37"/>
      <c r="N14240" s="37"/>
      <c r="O14240" s="38"/>
    </row>
    <row r="14241" spans="2:15" x14ac:dyDescent="0.4">
      <c r="B14241" s="63"/>
      <c r="C14241" s="37"/>
      <c r="D14241" s="37"/>
      <c r="E14241" s="37"/>
      <c r="F14241" s="37"/>
      <c r="G14241" s="38"/>
      <c r="H14241" s="37"/>
      <c r="I14241" s="41"/>
      <c r="J14241" s="41"/>
      <c r="K14241" s="37"/>
      <c r="L14241" s="37"/>
      <c r="M14241" s="37"/>
      <c r="N14241" s="37"/>
      <c r="O14241" s="38"/>
    </row>
    <row r="14242" spans="2:15" x14ac:dyDescent="0.4">
      <c r="B14242" s="63"/>
      <c r="C14242" s="37"/>
      <c r="D14242" s="37"/>
      <c r="E14242" s="37"/>
      <c r="F14242" s="37"/>
      <c r="G14242" s="38"/>
      <c r="H14242" s="37"/>
      <c r="I14242" s="41"/>
      <c r="J14242" s="41"/>
      <c r="K14242" s="37"/>
      <c r="L14242" s="37"/>
      <c r="M14242" s="37"/>
      <c r="N14242" s="37"/>
      <c r="O14242" s="38"/>
    </row>
    <row r="14243" spans="2:15" x14ac:dyDescent="0.4">
      <c r="B14243" s="63"/>
      <c r="C14243" s="37"/>
      <c r="D14243" s="37"/>
      <c r="E14243" s="37"/>
      <c r="F14243" s="37"/>
      <c r="G14243" s="38"/>
      <c r="H14243" s="37"/>
      <c r="I14243" s="41"/>
      <c r="J14243" s="41"/>
      <c r="K14243" s="37"/>
      <c r="L14243" s="37"/>
      <c r="M14243" s="37"/>
      <c r="N14243" s="37"/>
      <c r="O14243" s="38"/>
    </row>
    <row r="14244" spans="2:15" x14ac:dyDescent="0.4">
      <c r="B14244" s="63"/>
      <c r="C14244" s="37"/>
      <c r="D14244" s="37"/>
      <c r="E14244" s="37"/>
      <c r="F14244" s="37"/>
      <c r="G14244" s="38"/>
      <c r="H14244" s="37"/>
      <c r="I14244" s="41"/>
      <c r="J14244" s="41"/>
      <c r="K14244" s="37"/>
      <c r="L14244" s="37"/>
      <c r="M14244" s="37"/>
      <c r="N14244" s="37"/>
      <c r="O14244" s="38"/>
    </row>
    <row r="14245" spans="2:15" x14ac:dyDescent="0.4">
      <c r="B14245" s="63"/>
      <c r="C14245" s="37"/>
      <c r="D14245" s="37"/>
      <c r="E14245" s="37"/>
      <c r="F14245" s="37"/>
      <c r="G14245" s="38"/>
      <c r="H14245" s="37"/>
      <c r="I14245" s="41"/>
      <c r="J14245" s="41"/>
      <c r="K14245" s="37"/>
      <c r="L14245" s="37"/>
      <c r="M14245" s="37"/>
      <c r="N14245" s="37"/>
      <c r="O14245" s="38"/>
    </row>
    <row r="14246" spans="2:15" x14ac:dyDescent="0.4">
      <c r="B14246" s="63"/>
      <c r="C14246" s="37"/>
      <c r="D14246" s="37"/>
      <c r="E14246" s="37"/>
      <c r="F14246" s="37"/>
      <c r="G14246" s="38"/>
      <c r="H14246" s="37"/>
      <c r="I14246" s="41"/>
      <c r="J14246" s="41"/>
      <c r="K14246" s="37"/>
      <c r="L14246" s="37"/>
      <c r="M14246" s="37"/>
      <c r="N14246" s="37"/>
      <c r="O14246" s="38"/>
    </row>
    <row r="14247" spans="2:15" x14ac:dyDescent="0.4">
      <c r="B14247" s="63"/>
      <c r="C14247" s="37"/>
      <c r="D14247" s="37"/>
      <c r="E14247" s="37"/>
      <c r="F14247" s="37"/>
      <c r="G14247" s="38"/>
      <c r="H14247" s="37"/>
      <c r="I14247" s="41"/>
      <c r="J14247" s="41"/>
      <c r="K14247" s="37"/>
      <c r="L14247" s="37"/>
      <c r="M14247" s="37"/>
      <c r="N14247" s="37"/>
      <c r="O14247" s="38"/>
    </row>
    <row r="14248" spans="2:15" x14ac:dyDescent="0.4">
      <c r="B14248" s="63"/>
      <c r="C14248" s="37"/>
      <c r="D14248" s="37"/>
      <c r="E14248" s="37"/>
      <c r="F14248" s="37"/>
      <c r="G14248" s="38"/>
      <c r="H14248" s="37"/>
      <c r="I14248" s="41"/>
      <c r="J14248" s="41"/>
      <c r="K14248" s="37"/>
      <c r="L14248" s="37"/>
      <c r="M14248" s="37"/>
      <c r="N14248" s="37"/>
      <c r="O14248" s="38"/>
    </row>
    <row r="14249" spans="2:15" x14ac:dyDescent="0.4">
      <c r="B14249" s="63"/>
      <c r="C14249" s="37"/>
      <c r="D14249" s="37"/>
      <c r="E14249" s="37"/>
      <c r="F14249" s="37"/>
      <c r="G14249" s="38"/>
      <c r="H14249" s="37"/>
      <c r="I14249" s="41"/>
      <c r="J14249" s="41"/>
      <c r="K14249" s="37"/>
      <c r="L14249" s="37"/>
      <c r="M14249" s="37"/>
      <c r="N14249" s="37"/>
      <c r="O14249" s="38"/>
    </row>
    <row r="14250" spans="2:15" x14ac:dyDescent="0.4">
      <c r="B14250" s="63"/>
      <c r="C14250" s="37"/>
      <c r="D14250" s="37"/>
      <c r="E14250" s="37"/>
      <c r="F14250" s="37"/>
      <c r="G14250" s="38"/>
      <c r="H14250" s="37"/>
      <c r="I14250" s="41"/>
      <c r="J14250" s="41"/>
      <c r="K14250" s="37"/>
      <c r="L14250" s="37"/>
      <c r="M14250" s="37"/>
      <c r="N14250" s="37"/>
      <c r="O14250" s="38"/>
    </row>
    <row r="14251" spans="2:15" x14ac:dyDescent="0.4">
      <c r="B14251" s="63"/>
      <c r="C14251" s="37"/>
      <c r="D14251" s="37"/>
      <c r="E14251" s="37"/>
      <c r="F14251" s="37"/>
      <c r="G14251" s="38"/>
      <c r="H14251" s="37"/>
      <c r="I14251" s="41"/>
      <c r="J14251" s="41"/>
      <c r="K14251" s="37"/>
      <c r="L14251" s="37"/>
      <c r="M14251" s="37"/>
      <c r="N14251" s="37"/>
      <c r="O14251" s="38"/>
    </row>
    <row r="14252" spans="2:15" x14ac:dyDescent="0.4">
      <c r="B14252" s="63"/>
      <c r="C14252" s="37"/>
      <c r="D14252" s="37"/>
      <c r="E14252" s="37"/>
      <c r="F14252" s="37"/>
      <c r="G14252" s="38"/>
      <c r="H14252" s="37"/>
      <c r="I14252" s="41"/>
      <c r="J14252" s="41"/>
      <c r="K14252" s="37"/>
      <c r="L14252" s="37"/>
      <c r="M14252" s="37"/>
      <c r="N14252" s="37"/>
      <c r="O14252" s="38"/>
    </row>
    <row r="14253" spans="2:15" x14ac:dyDescent="0.4">
      <c r="B14253" s="63"/>
      <c r="C14253" s="37"/>
      <c r="D14253" s="37"/>
      <c r="E14253" s="37"/>
      <c r="F14253" s="37"/>
      <c r="G14253" s="38"/>
      <c r="H14253" s="37"/>
      <c r="I14253" s="41"/>
      <c r="J14253" s="41"/>
      <c r="K14253" s="37"/>
      <c r="L14253" s="37"/>
      <c r="M14253" s="37"/>
      <c r="N14253" s="37"/>
      <c r="O14253" s="38"/>
    </row>
    <row r="14254" spans="2:15" x14ac:dyDescent="0.4">
      <c r="B14254" s="63"/>
      <c r="C14254" s="37"/>
      <c r="D14254" s="37"/>
      <c r="E14254" s="37"/>
      <c r="F14254" s="37"/>
      <c r="G14254" s="38"/>
      <c r="H14254" s="37"/>
      <c r="I14254" s="41"/>
      <c r="J14254" s="41"/>
      <c r="K14254" s="37"/>
      <c r="L14254" s="37"/>
      <c r="M14254" s="37"/>
      <c r="N14254" s="37"/>
      <c r="O14254" s="38"/>
    </row>
    <row r="14255" spans="2:15" x14ac:dyDescent="0.4">
      <c r="B14255" s="63"/>
      <c r="C14255" s="37"/>
      <c r="D14255" s="37"/>
      <c r="E14255" s="37"/>
      <c r="F14255" s="37"/>
      <c r="G14255" s="38"/>
      <c r="H14255" s="37"/>
      <c r="I14255" s="41"/>
      <c r="J14255" s="41"/>
      <c r="K14255" s="37"/>
      <c r="L14255" s="37"/>
      <c r="M14255" s="37"/>
      <c r="N14255" s="37"/>
      <c r="O14255" s="38"/>
    </row>
    <row r="14256" spans="2:15" x14ac:dyDescent="0.4">
      <c r="B14256" s="63"/>
      <c r="C14256" s="37"/>
      <c r="D14256" s="37"/>
      <c r="E14256" s="37"/>
      <c r="F14256" s="37"/>
      <c r="G14256" s="38"/>
      <c r="H14256" s="37"/>
      <c r="I14256" s="41"/>
      <c r="J14256" s="41"/>
      <c r="K14256" s="37"/>
      <c r="L14256" s="37"/>
      <c r="M14256" s="37"/>
      <c r="N14256" s="37"/>
      <c r="O14256" s="38"/>
    </row>
    <row r="14257" spans="2:15" x14ac:dyDescent="0.4">
      <c r="B14257" s="63"/>
      <c r="C14257" s="37"/>
      <c r="D14257" s="37"/>
      <c r="E14257" s="37"/>
      <c r="F14257" s="37"/>
      <c r="G14257" s="38"/>
      <c r="H14257" s="37"/>
      <c r="I14257" s="41"/>
      <c r="J14257" s="41"/>
      <c r="K14257" s="37"/>
      <c r="L14257" s="37"/>
      <c r="M14257" s="37"/>
      <c r="N14257" s="37"/>
      <c r="O14257" s="38"/>
    </row>
    <row r="14258" spans="2:15" x14ac:dyDescent="0.4">
      <c r="B14258" s="63"/>
      <c r="C14258" s="37"/>
      <c r="D14258" s="37"/>
      <c r="E14258" s="37"/>
      <c r="F14258" s="37"/>
      <c r="G14258" s="38"/>
      <c r="H14258" s="37"/>
      <c r="I14258" s="41"/>
      <c r="J14258" s="41"/>
      <c r="K14258" s="37"/>
      <c r="L14258" s="37"/>
      <c r="M14258" s="37"/>
      <c r="N14258" s="37"/>
      <c r="O14258" s="38"/>
    </row>
    <row r="14259" spans="2:15" x14ac:dyDescent="0.4">
      <c r="B14259" s="63"/>
      <c r="C14259" s="37"/>
      <c r="D14259" s="37"/>
      <c r="E14259" s="37"/>
      <c r="F14259" s="37"/>
      <c r="G14259" s="38"/>
      <c r="H14259" s="37"/>
      <c r="I14259" s="41"/>
      <c r="J14259" s="41"/>
      <c r="K14259" s="37"/>
      <c r="L14259" s="37"/>
      <c r="M14259" s="37"/>
      <c r="N14259" s="37"/>
      <c r="O14259" s="38"/>
    </row>
    <row r="14260" spans="2:15" x14ac:dyDescent="0.4">
      <c r="B14260" s="63"/>
      <c r="C14260" s="37"/>
      <c r="D14260" s="37"/>
      <c r="E14260" s="37"/>
      <c r="F14260" s="37"/>
      <c r="G14260" s="38"/>
      <c r="H14260" s="37"/>
      <c r="I14260" s="41"/>
      <c r="J14260" s="41"/>
      <c r="K14260" s="37"/>
      <c r="L14260" s="37"/>
      <c r="M14260" s="37"/>
      <c r="N14260" s="37"/>
      <c r="O14260" s="38"/>
    </row>
    <row r="14261" spans="2:15" x14ac:dyDescent="0.4">
      <c r="B14261" s="63"/>
      <c r="C14261" s="37"/>
      <c r="D14261" s="37"/>
      <c r="E14261" s="37"/>
      <c r="F14261" s="37"/>
      <c r="G14261" s="38"/>
      <c r="H14261" s="37"/>
      <c r="I14261" s="41"/>
      <c r="J14261" s="41"/>
      <c r="K14261" s="37"/>
      <c r="L14261" s="37"/>
      <c r="M14261" s="37"/>
      <c r="N14261" s="37"/>
      <c r="O14261" s="38"/>
    </row>
    <row r="14262" spans="2:15" x14ac:dyDescent="0.4">
      <c r="B14262" s="63"/>
      <c r="C14262" s="37"/>
      <c r="D14262" s="37"/>
      <c r="E14262" s="37"/>
      <c r="F14262" s="37"/>
      <c r="G14262" s="38"/>
      <c r="H14262" s="37"/>
      <c r="I14262" s="41"/>
      <c r="J14262" s="41"/>
      <c r="K14262" s="37"/>
      <c r="L14262" s="37"/>
      <c r="M14262" s="37"/>
      <c r="N14262" s="37"/>
      <c r="O14262" s="38"/>
    </row>
    <row r="14263" spans="2:15" x14ac:dyDescent="0.4">
      <c r="B14263" s="63"/>
      <c r="C14263" s="37"/>
      <c r="D14263" s="37"/>
      <c r="E14263" s="37"/>
      <c r="F14263" s="37"/>
      <c r="G14263" s="38"/>
      <c r="H14263" s="37"/>
      <c r="I14263" s="41"/>
      <c r="J14263" s="41"/>
      <c r="K14263" s="37"/>
      <c r="L14263" s="37"/>
      <c r="M14263" s="37"/>
      <c r="N14263" s="37"/>
      <c r="O14263" s="38"/>
    </row>
    <row r="14264" spans="2:15" x14ac:dyDescent="0.4">
      <c r="B14264" s="63"/>
      <c r="C14264" s="37"/>
      <c r="D14264" s="37"/>
      <c r="E14264" s="37"/>
      <c r="F14264" s="37"/>
      <c r="G14264" s="38"/>
      <c r="H14264" s="37"/>
      <c r="I14264" s="41"/>
      <c r="J14264" s="41"/>
      <c r="K14264" s="37"/>
      <c r="L14264" s="37"/>
      <c r="M14264" s="37"/>
      <c r="N14264" s="37"/>
      <c r="O14264" s="38"/>
    </row>
    <row r="14265" spans="2:15" x14ac:dyDescent="0.4">
      <c r="B14265" s="63"/>
      <c r="C14265" s="37"/>
      <c r="D14265" s="37"/>
      <c r="E14265" s="37"/>
      <c r="F14265" s="37"/>
      <c r="G14265" s="38"/>
      <c r="H14265" s="37"/>
      <c r="I14265" s="41"/>
      <c r="J14265" s="41"/>
      <c r="K14265" s="37"/>
      <c r="L14265" s="37"/>
      <c r="M14265" s="37"/>
      <c r="N14265" s="37"/>
      <c r="O14265" s="38"/>
    </row>
    <row r="14266" spans="2:15" x14ac:dyDescent="0.4">
      <c r="B14266" s="63"/>
      <c r="C14266" s="37"/>
      <c r="D14266" s="37"/>
      <c r="E14266" s="37"/>
      <c r="F14266" s="37"/>
      <c r="G14266" s="38"/>
      <c r="H14266" s="37"/>
      <c r="I14266" s="41"/>
      <c r="J14266" s="41"/>
      <c r="K14266" s="37"/>
      <c r="L14266" s="37"/>
      <c r="M14266" s="37"/>
      <c r="N14266" s="37"/>
      <c r="O14266" s="38"/>
    </row>
    <row r="14267" spans="2:15" x14ac:dyDescent="0.4">
      <c r="B14267" s="63"/>
      <c r="C14267" s="37"/>
      <c r="D14267" s="37"/>
      <c r="E14267" s="37"/>
      <c r="F14267" s="37"/>
      <c r="G14267" s="38"/>
      <c r="H14267" s="37"/>
      <c r="I14267" s="41"/>
      <c r="J14267" s="41"/>
      <c r="K14267" s="37"/>
      <c r="L14267" s="37"/>
      <c r="M14267" s="37"/>
      <c r="N14267" s="37"/>
      <c r="O14267" s="38"/>
    </row>
    <row r="14268" spans="2:15" x14ac:dyDescent="0.4">
      <c r="B14268" s="63"/>
      <c r="C14268" s="37"/>
      <c r="D14268" s="37"/>
      <c r="E14268" s="37"/>
      <c r="F14268" s="37"/>
      <c r="G14268" s="38"/>
      <c r="H14268" s="37"/>
      <c r="I14268" s="41"/>
      <c r="J14268" s="41"/>
      <c r="K14268" s="37"/>
      <c r="L14268" s="37"/>
      <c r="M14268" s="37"/>
      <c r="N14268" s="37"/>
      <c r="O14268" s="38"/>
    </row>
    <row r="14269" spans="2:15" x14ac:dyDescent="0.4">
      <c r="B14269" s="63"/>
      <c r="C14269" s="37"/>
      <c r="D14269" s="37"/>
      <c r="E14269" s="37"/>
      <c r="F14269" s="37"/>
      <c r="G14269" s="38"/>
      <c r="H14269" s="37"/>
      <c r="I14269" s="41"/>
      <c r="J14269" s="41"/>
      <c r="K14269" s="37"/>
      <c r="L14269" s="37"/>
      <c r="M14269" s="37"/>
      <c r="N14269" s="37"/>
      <c r="O14269" s="38"/>
    </row>
    <row r="14270" spans="2:15" x14ac:dyDescent="0.4">
      <c r="B14270" s="63"/>
      <c r="C14270" s="37"/>
      <c r="D14270" s="37"/>
      <c r="E14270" s="37"/>
      <c r="F14270" s="37"/>
      <c r="G14270" s="38"/>
      <c r="H14270" s="37"/>
      <c r="I14270" s="41"/>
      <c r="J14270" s="41"/>
      <c r="K14270" s="37"/>
      <c r="L14270" s="37"/>
      <c r="M14270" s="37"/>
      <c r="N14270" s="37"/>
      <c r="O14270" s="38"/>
    </row>
    <row r="14271" spans="2:15" x14ac:dyDescent="0.4">
      <c r="B14271" s="63"/>
      <c r="C14271" s="37"/>
      <c r="D14271" s="37"/>
      <c r="E14271" s="37"/>
      <c r="F14271" s="37"/>
      <c r="G14271" s="38"/>
      <c r="H14271" s="37"/>
      <c r="I14271" s="41"/>
      <c r="J14271" s="41"/>
      <c r="K14271" s="37"/>
      <c r="L14271" s="37"/>
      <c r="M14271" s="37"/>
      <c r="N14271" s="37"/>
      <c r="O14271" s="38"/>
    </row>
    <row r="14272" spans="2:15" x14ac:dyDescent="0.4">
      <c r="B14272" s="63"/>
      <c r="C14272" s="37"/>
      <c r="D14272" s="37"/>
      <c r="E14272" s="37"/>
      <c r="F14272" s="37"/>
      <c r="G14272" s="38"/>
      <c r="H14272" s="37"/>
      <c r="I14272" s="41"/>
      <c r="J14272" s="41"/>
      <c r="K14272" s="37"/>
      <c r="L14272" s="37"/>
      <c r="M14272" s="37"/>
      <c r="N14272" s="37"/>
      <c r="O14272" s="38"/>
    </row>
    <row r="14273" spans="2:15" x14ac:dyDescent="0.4">
      <c r="B14273" s="63"/>
      <c r="C14273" s="37"/>
      <c r="D14273" s="37"/>
      <c r="E14273" s="37"/>
      <c r="F14273" s="37"/>
      <c r="G14273" s="38"/>
      <c r="H14273" s="37"/>
      <c r="I14273" s="41"/>
      <c r="J14273" s="41"/>
      <c r="K14273" s="37"/>
      <c r="L14273" s="37"/>
      <c r="M14273" s="37"/>
      <c r="N14273" s="37"/>
      <c r="O14273" s="38"/>
    </row>
    <row r="14274" spans="2:15" x14ac:dyDescent="0.4">
      <c r="B14274" s="63"/>
      <c r="C14274" s="37"/>
      <c r="D14274" s="37"/>
      <c r="E14274" s="37"/>
      <c r="F14274" s="37"/>
      <c r="G14274" s="38"/>
      <c r="H14274" s="37"/>
      <c r="I14274" s="41"/>
      <c r="J14274" s="41"/>
      <c r="K14274" s="37"/>
      <c r="L14274" s="37"/>
      <c r="M14274" s="37"/>
      <c r="N14274" s="37"/>
      <c r="O14274" s="38"/>
    </row>
    <row r="14275" spans="2:15" x14ac:dyDescent="0.4">
      <c r="B14275" s="63"/>
      <c r="C14275" s="37"/>
      <c r="D14275" s="37"/>
      <c r="E14275" s="37"/>
      <c r="F14275" s="37"/>
      <c r="G14275" s="38"/>
      <c r="H14275" s="37"/>
      <c r="I14275" s="41"/>
      <c r="J14275" s="41"/>
      <c r="K14275" s="37"/>
      <c r="L14275" s="37"/>
      <c r="M14275" s="37"/>
      <c r="N14275" s="37"/>
      <c r="O14275" s="38"/>
    </row>
    <row r="14276" spans="2:15" x14ac:dyDescent="0.4">
      <c r="B14276" s="63"/>
      <c r="C14276" s="37"/>
      <c r="D14276" s="37"/>
      <c r="E14276" s="37"/>
      <c r="F14276" s="37"/>
      <c r="G14276" s="38"/>
      <c r="H14276" s="37"/>
      <c r="I14276" s="41"/>
      <c r="J14276" s="41"/>
      <c r="K14276" s="37"/>
      <c r="L14276" s="37"/>
      <c r="M14276" s="37"/>
      <c r="N14276" s="37"/>
      <c r="O14276" s="38"/>
    </row>
    <row r="14277" spans="2:15" x14ac:dyDescent="0.4">
      <c r="B14277" s="63"/>
      <c r="C14277" s="37"/>
      <c r="D14277" s="37"/>
      <c r="E14277" s="37"/>
      <c r="F14277" s="37"/>
      <c r="G14277" s="38"/>
      <c r="H14277" s="37"/>
      <c r="I14277" s="41"/>
      <c r="J14277" s="41"/>
      <c r="K14277" s="37"/>
      <c r="L14277" s="37"/>
      <c r="M14277" s="37"/>
      <c r="N14277" s="37"/>
      <c r="O14277" s="38"/>
    </row>
    <row r="14278" spans="2:15" x14ac:dyDescent="0.4">
      <c r="B14278" s="63"/>
      <c r="C14278" s="37"/>
      <c r="D14278" s="37"/>
      <c r="E14278" s="37"/>
      <c r="F14278" s="37"/>
      <c r="G14278" s="38"/>
      <c r="H14278" s="37"/>
      <c r="I14278" s="41"/>
      <c r="J14278" s="41"/>
      <c r="K14278" s="37"/>
      <c r="L14278" s="37"/>
      <c r="M14278" s="37"/>
      <c r="N14278" s="37"/>
      <c r="O14278" s="38"/>
    </row>
    <row r="14279" spans="2:15" x14ac:dyDescent="0.4">
      <c r="B14279" s="63"/>
      <c r="C14279" s="37"/>
      <c r="D14279" s="37"/>
      <c r="E14279" s="37"/>
      <c r="F14279" s="37"/>
      <c r="G14279" s="38"/>
      <c r="H14279" s="37"/>
      <c r="I14279" s="41"/>
      <c r="J14279" s="41"/>
      <c r="K14279" s="37"/>
      <c r="L14279" s="37"/>
      <c r="M14279" s="37"/>
      <c r="N14279" s="37"/>
      <c r="O14279" s="38"/>
    </row>
    <row r="14280" spans="2:15" x14ac:dyDescent="0.4">
      <c r="B14280" s="63"/>
      <c r="C14280" s="37"/>
      <c r="D14280" s="37"/>
      <c r="E14280" s="37"/>
      <c r="F14280" s="37"/>
      <c r="G14280" s="38"/>
      <c r="H14280" s="37"/>
      <c r="I14280" s="41"/>
      <c r="J14280" s="41"/>
      <c r="K14280" s="37"/>
      <c r="L14280" s="37"/>
      <c r="M14280" s="37"/>
      <c r="N14280" s="37"/>
      <c r="O14280" s="38"/>
    </row>
    <row r="14281" spans="2:15" x14ac:dyDescent="0.4">
      <c r="B14281" s="63"/>
      <c r="C14281" s="37"/>
      <c r="D14281" s="37"/>
      <c r="E14281" s="37"/>
      <c r="F14281" s="37"/>
      <c r="G14281" s="38"/>
      <c r="H14281" s="37"/>
      <c r="I14281" s="41"/>
      <c r="J14281" s="41"/>
      <c r="K14281" s="37"/>
      <c r="L14281" s="37"/>
      <c r="M14281" s="37"/>
      <c r="N14281" s="37"/>
      <c r="O14281" s="38"/>
    </row>
    <row r="14282" spans="2:15" x14ac:dyDescent="0.4">
      <c r="B14282" s="63"/>
      <c r="C14282" s="37"/>
      <c r="D14282" s="37"/>
      <c r="E14282" s="37"/>
      <c r="F14282" s="37"/>
      <c r="G14282" s="38"/>
      <c r="H14282" s="37"/>
      <c r="I14282" s="41"/>
      <c r="J14282" s="41"/>
      <c r="K14282" s="37"/>
      <c r="L14282" s="37"/>
      <c r="M14282" s="37"/>
      <c r="N14282" s="37"/>
      <c r="O14282" s="38"/>
    </row>
    <row r="14283" spans="2:15" x14ac:dyDescent="0.4">
      <c r="B14283" s="63"/>
      <c r="C14283" s="37"/>
      <c r="D14283" s="37"/>
      <c r="E14283" s="37"/>
      <c r="F14283" s="37"/>
      <c r="G14283" s="38"/>
      <c r="H14283" s="37"/>
      <c r="I14283" s="41"/>
      <c r="J14283" s="41"/>
      <c r="K14283" s="37"/>
      <c r="L14283" s="37"/>
      <c r="M14283" s="37"/>
      <c r="N14283" s="37"/>
      <c r="O14283" s="38"/>
    </row>
    <row r="14284" spans="2:15" x14ac:dyDescent="0.4">
      <c r="B14284" s="63"/>
      <c r="C14284" s="37"/>
      <c r="D14284" s="37"/>
      <c r="E14284" s="37"/>
      <c r="F14284" s="37"/>
      <c r="G14284" s="38"/>
      <c r="H14284" s="37"/>
      <c r="I14284" s="41"/>
      <c r="J14284" s="41"/>
      <c r="K14284" s="37"/>
      <c r="L14284" s="37"/>
      <c r="M14284" s="37"/>
      <c r="N14284" s="37"/>
      <c r="O14284" s="38"/>
    </row>
    <row r="14285" spans="2:15" x14ac:dyDescent="0.4">
      <c r="B14285" s="63"/>
      <c r="C14285" s="37"/>
      <c r="D14285" s="37"/>
      <c r="E14285" s="37"/>
      <c r="F14285" s="37"/>
      <c r="G14285" s="38"/>
      <c r="H14285" s="37"/>
      <c r="I14285" s="41"/>
      <c r="J14285" s="41"/>
      <c r="K14285" s="37"/>
      <c r="L14285" s="37"/>
      <c r="M14285" s="37"/>
      <c r="N14285" s="37"/>
      <c r="O14285" s="38"/>
    </row>
    <row r="14286" spans="2:15" x14ac:dyDescent="0.4">
      <c r="B14286" s="63"/>
      <c r="C14286" s="37"/>
      <c r="D14286" s="37"/>
      <c r="E14286" s="37"/>
      <c r="F14286" s="37"/>
      <c r="G14286" s="38"/>
      <c r="H14286" s="37"/>
      <c r="I14286" s="41"/>
      <c r="J14286" s="41"/>
      <c r="K14286" s="37"/>
      <c r="L14286" s="37"/>
      <c r="M14286" s="37"/>
      <c r="N14286" s="37"/>
      <c r="O14286" s="38"/>
    </row>
    <row r="14287" spans="2:15" x14ac:dyDescent="0.4">
      <c r="B14287" s="63"/>
      <c r="C14287" s="37"/>
      <c r="D14287" s="37"/>
      <c r="E14287" s="37"/>
      <c r="F14287" s="37"/>
      <c r="G14287" s="38"/>
      <c r="H14287" s="37"/>
      <c r="I14287" s="41"/>
      <c r="J14287" s="41"/>
      <c r="K14287" s="37"/>
      <c r="L14287" s="37"/>
      <c r="M14287" s="37"/>
      <c r="N14287" s="37"/>
      <c r="O14287" s="38"/>
    </row>
    <row r="14288" spans="2:15" x14ac:dyDescent="0.4">
      <c r="B14288" s="63"/>
      <c r="C14288" s="37"/>
      <c r="D14288" s="37"/>
      <c r="E14288" s="37"/>
      <c r="F14288" s="37"/>
      <c r="G14288" s="38"/>
      <c r="H14288" s="37"/>
      <c r="I14288" s="41"/>
      <c r="J14288" s="41"/>
      <c r="K14288" s="37"/>
      <c r="L14288" s="37"/>
      <c r="M14288" s="37"/>
      <c r="N14288" s="37"/>
      <c r="O14288" s="38"/>
    </row>
    <row r="14289" spans="2:15" x14ac:dyDescent="0.4">
      <c r="B14289" s="63"/>
      <c r="C14289" s="37"/>
      <c r="D14289" s="37"/>
      <c r="E14289" s="37"/>
      <c r="F14289" s="37"/>
      <c r="G14289" s="38"/>
      <c r="H14289" s="37"/>
      <c r="I14289" s="41"/>
      <c r="J14289" s="41"/>
      <c r="K14289" s="37"/>
      <c r="L14289" s="37"/>
      <c r="M14289" s="37"/>
      <c r="N14289" s="37"/>
      <c r="O14289" s="38"/>
    </row>
    <row r="14290" spans="2:15" x14ac:dyDescent="0.4">
      <c r="B14290" s="63"/>
      <c r="C14290" s="37"/>
      <c r="D14290" s="37"/>
      <c r="E14290" s="37"/>
      <c r="F14290" s="37"/>
      <c r="G14290" s="38"/>
      <c r="H14290" s="37"/>
      <c r="I14290" s="41"/>
      <c r="J14290" s="41"/>
      <c r="K14290" s="37"/>
      <c r="L14290" s="37"/>
      <c r="M14290" s="37"/>
      <c r="N14290" s="37"/>
      <c r="O14290" s="38"/>
    </row>
    <row r="14291" spans="2:15" x14ac:dyDescent="0.4">
      <c r="B14291" s="63"/>
      <c r="C14291" s="37"/>
      <c r="D14291" s="37"/>
      <c r="E14291" s="37"/>
      <c r="F14291" s="37"/>
      <c r="G14291" s="38"/>
      <c r="H14291" s="37"/>
      <c r="I14291" s="41"/>
      <c r="J14291" s="41"/>
      <c r="K14291" s="37"/>
      <c r="L14291" s="37"/>
      <c r="M14291" s="37"/>
      <c r="N14291" s="37"/>
      <c r="O14291" s="38"/>
    </row>
    <row r="14292" spans="2:15" x14ac:dyDescent="0.4">
      <c r="B14292" s="63"/>
      <c r="C14292" s="37"/>
      <c r="D14292" s="37"/>
      <c r="E14292" s="37"/>
      <c r="F14292" s="37"/>
      <c r="G14292" s="38"/>
      <c r="H14292" s="37"/>
      <c r="I14292" s="41"/>
      <c r="J14292" s="41"/>
      <c r="K14292" s="37"/>
      <c r="L14292" s="37"/>
      <c r="M14292" s="37"/>
      <c r="N14292" s="37"/>
      <c r="O14292" s="38"/>
    </row>
    <row r="14293" spans="2:15" x14ac:dyDescent="0.4">
      <c r="B14293" s="63"/>
      <c r="C14293" s="37"/>
      <c r="D14293" s="37"/>
      <c r="E14293" s="37"/>
      <c r="F14293" s="37"/>
      <c r="G14293" s="38"/>
      <c r="H14293" s="37"/>
      <c r="I14293" s="41"/>
      <c r="J14293" s="41"/>
      <c r="K14293" s="37"/>
      <c r="L14293" s="37"/>
      <c r="M14293" s="37"/>
      <c r="N14293" s="37"/>
      <c r="O14293" s="38"/>
    </row>
    <row r="14294" spans="2:15" x14ac:dyDescent="0.4">
      <c r="B14294" s="63"/>
      <c r="C14294" s="37"/>
      <c r="D14294" s="37"/>
      <c r="E14294" s="37"/>
      <c r="F14294" s="37"/>
      <c r="G14294" s="38"/>
      <c r="H14294" s="37"/>
      <c r="I14294" s="41"/>
      <c r="J14294" s="41"/>
      <c r="K14294" s="37"/>
      <c r="L14294" s="37"/>
      <c r="M14294" s="37"/>
      <c r="N14294" s="37"/>
      <c r="O14294" s="38"/>
    </row>
    <row r="14295" spans="2:15" x14ac:dyDescent="0.4">
      <c r="B14295" s="63"/>
      <c r="C14295" s="37"/>
      <c r="D14295" s="37"/>
      <c r="E14295" s="37"/>
      <c r="F14295" s="37"/>
      <c r="G14295" s="38"/>
      <c r="H14295" s="37"/>
      <c r="I14295" s="41"/>
      <c r="J14295" s="41"/>
      <c r="K14295" s="37"/>
      <c r="L14295" s="37"/>
      <c r="M14295" s="37"/>
      <c r="N14295" s="37"/>
      <c r="O14295" s="38"/>
    </row>
    <row r="14296" spans="2:15" x14ac:dyDescent="0.4">
      <c r="B14296" s="63"/>
      <c r="C14296" s="37"/>
      <c r="D14296" s="37"/>
      <c r="E14296" s="37"/>
      <c r="F14296" s="37"/>
      <c r="G14296" s="38"/>
      <c r="H14296" s="37"/>
      <c r="I14296" s="41"/>
      <c r="J14296" s="41"/>
      <c r="K14296" s="37"/>
      <c r="L14296" s="37"/>
      <c r="M14296" s="37"/>
      <c r="N14296" s="37"/>
      <c r="O14296" s="38"/>
    </row>
    <row r="14297" spans="2:15" x14ac:dyDescent="0.4">
      <c r="B14297" s="63"/>
      <c r="C14297" s="37"/>
      <c r="D14297" s="37"/>
      <c r="E14297" s="37"/>
      <c r="F14297" s="37"/>
      <c r="G14297" s="38"/>
      <c r="H14297" s="37"/>
      <c r="I14297" s="41"/>
      <c r="J14297" s="41"/>
      <c r="K14297" s="37"/>
      <c r="L14297" s="37"/>
      <c r="M14297" s="37"/>
      <c r="N14297" s="37"/>
      <c r="O14297" s="38"/>
    </row>
    <row r="14298" spans="2:15" x14ac:dyDescent="0.4">
      <c r="B14298" s="63"/>
      <c r="C14298" s="37"/>
      <c r="D14298" s="37"/>
      <c r="E14298" s="37"/>
      <c r="F14298" s="37"/>
      <c r="G14298" s="38"/>
      <c r="H14298" s="37"/>
      <c r="I14298" s="41"/>
      <c r="J14298" s="41"/>
      <c r="K14298" s="37"/>
      <c r="L14298" s="37"/>
      <c r="M14298" s="37"/>
      <c r="N14298" s="37"/>
      <c r="O14298" s="38"/>
    </row>
    <row r="14299" spans="2:15" x14ac:dyDescent="0.4">
      <c r="B14299" s="63"/>
      <c r="C14299" s="37"/>
      <c r="D14299" s="37"/>
      <c r="E14299" s="37"/>
      <c r="F14299" s="37"/>
      <c r="G14299" s="38"/>
      <c r="H14299" s="37"/>
      <c r="I14299" s="41"/>
      <c r="J14299" s="41"/>
      <c r="K14299" s="37"/>
      <c r="L14299" s="37"/>
      <c r="M14299" s="37"/>
      <c r="N14299" s="37"/>
      <c r="O14299" s="38"/>
    </row>
    <row r="14300" spans="2:15" x14ac:dyDescent="0.4">
      <c r="B14300" s="63"/>
      <c r="C14300" s="37"/>
      <c r="D14300" s="37"/>
      <c r="E14300" s="37"/>
      <c r="F14300" s="37"/>
      <c r="G14300" s="38"/>
      <c r="H14300" s="37"/>
      <c r="I14300" s="41"/>
      <c r="J14300" s="41"/>
      <c r="K14300" s="37"/>
      <c r="L14300" s="37"/>
      <c r="M14300" s="37"/>
      <c r="N14300" s="37"/>
      <c r="O14300" s="38"/>
    </row>
    <row r="14301" spans="2:15" x14ac:dyDescent="0.4">
      <c r="B14301" s="63"/>
      <c r="C14301" s="37"/>
      <c r="D14301" s="37"/>
      <c r="E14301" s="37"/>
      <c r="F14301" s="37"/>
      <c r="G14301" s="38"/>
      <c r="H14301" s="37"/>
      <c r="I14301" s="41"/>
      <c r="J14301" s="41"/>
      <c r="K14301" s="37"/>
      <c r="L14301" s="37"/>
      <c r="M14301" s="37"/>
      <c r="N14301" s="37"/>
      <c r="O14301" s="38"/>
    </row>
    <row r="14302" spans="2:15" x14ac:dyDescent="0.4">
      <c r="B14302" s="63"/>
      <c r="C14302" s="37"/>
      <c r="D14302" s="37"/>
      <c r="E14302" s="37"/>
      <c r="F14302" s="37"/>
      <c r="G14302" s="38"/>
      <c r="H14302" s="37"/>
      <c r="I14302" s="41"/>
      <c r="J14302" s="41"/>
      <c r="K14302" s="37"/>
      <c r="L14302" s="37"/>
      <c r="M14302" s="37"/>
      <c r="N14302" s="37"/>
      <c r="O14302" s="38"/>
    </row>
    <row r="14303" spans="2:15" x14ac:dyDescent="0.4">
      <c r="B14303" s="63"/>
      <c r="C14303" s="37"/>
      <c r="D14303" s="37"/>
      <c r="E14303" s="37"/>
      <c r="F14303" s="37"/>
      <c r="G14303" s="38"/>
      <c r="H14303" s="37"/>
      <c r="I14303" s="41"/>
      <c r="J14303" s="41"/>
      <c r="K14303" s="37"/>
      <c r="L14303" s="37"/>
      <c r="M14303" s="37"/>
      <c r="N14303" s="37"/>
      <c r="O14303" s="38"/>
    </row>
    <row r="14304" spans="2:15" x14ac:dyDescent="0.4">
      <c r="B14304" s="63"/>
      <c r="C14304" s="37"/>
      <c r="D14304" s="37"/>
      <c r="E14304" s="37"/>
      <c r="F14304" s="37"/>
      <c r="G14304" s="38"/>
      <c r="H14304" s="37"/>
      <c r="I14304" s="41"/>
      <c r="J14304" s="41"/>
      <c r="K14304" s="37"/>
      <c r="L14304" s="37"/>
      <c r="M14304" s="37"/>
      <c r="N14304" s="37"/>
      <c r="O14304" s="38"/>
    </row>
    <row r="14305" spans="2:15" x14ac:dyDescent="0.4">
      <c r="B14305" s="63"/>
      <c r="C14305" s="37"/>
      <c r="D14305" s="37"/>
      <c r="E14305" s="37"/>
      <c r="F14305" s="37"/>
      <c r="G14305" s="38"/>
      <c r="H14305" s="37"/>
      <c r="I14305" s="41"/>
      <c r="J14305" s="41"/>
      <c r="K14305" s="37"/>
      <c r="L14305" s="37"/>
      <c r="M14305" s="37"/>
      <c r="N14305" s="37"/>
      <c r="O14305" s="38"/>
    </row>
    <row r="14306" spans="2:15" x14ac:dyDescent="0.4">
      <c r="B14306" s="63"/>
      <c r="C14306" s="37"/>
      <c r="D14306" s="37"/>
      <c r="E14306" s="37"/>
      <c r="F14306" s="37"/>
      <c r="G14306" s="38"/>
      <c r="H14306" s="37"/>
      <c r="I14306" s="41"/>
      <c r="J14306" s="41"/>
      <c r="K14306" s="37"/>
      <c r="L14306" s="37"/>
      <c r="M14306" s="37"/>
      <c r="N14306" s="37"/>
      <c r="O14306" s="38"/>
    </row>
    <row r="14307" spans="2:15" x14ac:dyDescent="0.4">
      <c r="B14307" s="63"/>
      <c r="C14307" s="37"/>
      <c r="D14307" s="37"/>
      <c r="E14307" s="37"/>
      <c r="F14307" s="37"/>
      <c r="G14307" s="38"/>
      <c r="H14307" s="37"/>
      <c r="I14307" s="41"/>
      <c r="J14307" s="41"/>
      <c r="K14307" s="37"/>
      <c r="L14307" s="37"/>
      <c r="M14307" s="37"/>
      <c r="N14307" s="37"/>
      <c r="O14307" s="38"/>
    </row>
    <row r="14308" spans="2:15" x14ac:dyDescent="0.4">
      <c r="B14308" s="63"/>
      <c r="C14308" s="37"/>
      <c r="D14308" s="37"/>
      <c r="E14308" s="37"/>
      <c r="F14308" s="37"/>
      <c r="G14308" s="38"/>
      <c r="H14308" s="37"/>
      <c r="I14308" s="41"/>
      <c r="J14308" s="41"/>
      <c r="K14308" s="37"/>
      <c r="L14308" s="37"/>
      <c r="M14308" s="37"/>
      <c r="N14308" s="37"/>
      <c r="O14308" s="38"/>
    </row>
    <row r="14309" spans="2:15" x14ac:dyDescent="0.4">
      <c r="B14309" s="63"/>
      <c r="C14309" s="37"/>
      <c r="D14309" s="37"/>
      <c r="E14309" s="37"/>
      <c r="F14309" s="37"/>
      <c r="G14309" s="38"/>
      <c r="H14309" s="37"/>
      <c r="I14309" s="41"/>
      <c r="J14309" s="41"/>
      <c r="K14309" s="37"/>
      <c r="L14309" s="37"/>
      <c r="M14309" s="37"/>
      <c r="N14309" s="37"/>
      <c r="O14309" s="38"/>
    </row>
    <row r="14310" spans="2:15" x14ac:dyDescent="0.4">
      <c r="B14310" s="63"/>
      <c r="C14310" s="37"/>
      <c r="D14310" s="37"/>
      <c r="E14310" s="37"/>
      <c r="F14310" s="37"/>
      <c r="G14310" s="38"/>
      <c r="H14310" s="37"/>
      <c r="I14310" s="41"/>
      <c r="J14310" s="41"/>
      <c r="K14310" s="37"/>
      <c r="L14310" s="37"/>
      <c r="M14310" s="37"/>
      <c r="N14310" s="37"/>
      <c r="O14310" s="38"/>
    </row>
    <row r="14311" spans="2:15" x14ac:dyDescent="0.4">
      <c r="B14311" s="63"/>
      <c r="C14311" s="37"/>
      <c r="D14311" s="37"/>
      <c r="E14311" s="37"/>
      <c r="F14311" s="37"/>
      <c r="G14311" s="38"/>
      <c r="H14311" s="37"/>
      <c r="I14311" s="41"/>
      <c r="J14311" s="41"/>
      <c r="K14311" s="37"/>
      <c r="L14311" s="37"/>
      <c r="M14311" s="37"/>
      <c r="N14311" s="37"/>
      <c r="O14311" s="38"/>
    </row>
    <row r="14312" spans="2:15" x14ac:dyDescent="0.4">
      <c r="B14312" s="63"/>
      <c r="C14312" s="37"/>
      <c r="D14312" s="37"/>
      <c r="E14312" s="37"/>
      <c r="F14312" s="37"/>
      <c r="G14312" s="38"/>
      <c r="H14312" s="37"/>
      <c r="I14312" s="41"/>
      <c r="J14312" s="41"/>
      <c r="K14312" s="37"/>
      <c r="L14312" s="37"/>
      <c r="M14312" s="37"/>
      <c r="N14312" s="37"/>
      <c r="O14312" s="38"/>
    </row>
    <row r="14313" spans="2:15" x14ac:dyDescent="0.4">
      <c r="B14313" s="63"/>
      <c r="C14313" s="37"/>
      <c r="D14313" s="37"/>
      <c r="E14313" s="37"/>
      <c r="F14313" s="37"/>
      <c r="G14313" s="38"/>
      <c r="H14313" s="37"/>
      <c r="I14313" s="41"/>
      <c r="J14313" s="41"/>
      <c r="K14313" s="37"/>
      <c r="L14313" s="37"/>
      <c r="M14313" s="37"/>
      <c r="N14313" s="37"/>
      <c r="O14313" s="38"/>
    </row>
    <row r="14314" spans="2:15" x14ac:dyDescent="0.4">
      <c r="B14314" s="63"/>
      <c r="C14314" s="37"/>
      <c r="D14314" s="37"/>
      <c r="E14314" s="37"/>
      <c r="F14314" s="37"/>
      <c r="G14314" s="38"/>
      <c r="H14314" s="37"/>
      <c r="I14314" s="41"/>
      <c r="J14314" s="41"/>
      <c r="K14314" s="37"/>
      <c r="L14314" s="37"/>
      <c r="M14314" s="37"/>
      <c r="N14314" s="37"/>
      <c r="O14314" s="38"/>
    </row>
    <row r="14315" spans="2:15" x14ac:dyDescent="0.4">
      <c r="B14315" s="63"/>
      <c r="C14315" s="37"/>
      <c r="D14315" s="37"/>
      <c r="E14315" s="37"/>
      <c r="F14315" s="37"/>
      <c r="G14315" s="38"/>
      <c r="H14315" s="37"/>
      <c r="I14315" s="41"/>
      <c r="J14315" s="41"/>
      <c r="K14315" s="37"/>
      <c r="L14315" s="37"/>
      <c r="M14315" s="37"/>
      <c r="N14315" s="37"/>
      <c r="O14315" s="38"/>
    </row>
    <row r="14316" spans="2:15" x14ac:dyDescent="0.4">
      <c r="B14316" s="63"/>
      <c r="C14316" s="37"/>
      <c r="D14316" s="37"/>
      <c r="E14316" s="37"/>
      <c r="F14316" s="37"/>
      <c r="G14316" s="38"/>
      <c r="H14316" s="37"/>
      <c r="I14316" s="41"/>
      <c r="J14316" s="41"/>
      <c r="K14316" s="37"/>
      <c r="L14316" s="37"/>
      <c r="M14316" s="37"/>
      <c r="N14316" s="37"/>
      <c r="O14316" s="38"/>
    </row>
    <row r="14317" spans="2:15" x14ac:dyDescent="0.4">
      <c r="B14317" s="63"/>
      <c r="C14317" s="37"/>
      <c r="D14317" s="37"/>
      <c r="E14317" s="37"/>
      <c r="F14317" s="37"/>
      <c r="G14317" s="38"/>
      <c r="H14317" s="37"/>
      <c r="I14317" s="41"/>
      <c r="J14317" s="41"/>
      <c r="K14317" s="37"/>
      <c r="L14317" s="37"/>
      <c r="M14317" s="37"/>
      <c r="N14317" s="37"/>
      <c r="O14317" s="38"/>
    </row>
    <row r="14318" spans="2:15" x14ac:dyDescent="0.4">
      <c r="B14318" s="63"/>
      <c r="C14318" s="37"/>
      <c r="D14318" s="37"/>
      <c r="E14318" s="37"/>
      <c r="F14318" s="37"/>
      <c r="G14318" s="38"/>
      <c r="H14318" s="37"/>
      <c r="I14318" s="41"/>
      <c r="J14318" s="41"/>
      <c r="K14318" s="37"/>
      <c r="L14318" s="37"/>
      <c r="M14318" s="37"/>
      <c r="N14318" s="37"/>
      <c r="O14318" s="38"/>
    </row>
    <row r="14319" spans="2:15" x14ac:dyDescent="0.4">
      <c r="B14319" s="63"/>
      <c r="C14319" s="37"/>
      <c r="D14319" s="37"/>
      <c r="E14319" s="37"/>
      <c r="F14319" s="37"/>
      <c r="G14319" s="38"/>
      <c r="H14319" s="37"/>
      <c r="I14319" s="41"/>
      <c r="J14319" s="41"/>
      <c r="K14319" s="37"/>
      <c r="L14319" s="37"/>
      <c r="M14319" s="37"/>
      <c r="N14319" s="37"/>
      <c r="O14319" s="38"/>
    </row>
    <row r="14320" spans="2:15" x14ac:dyDescent="0.4">
      <c r="B14320" s="63"/>
      <c r="C14320" s="37"/>
      <c r="D14320" s="37"/>
      <c r="E14320" s="37"/>
      <c r="F14320" s="37"/>
      <c r="G14320" s="38"/>
      <c r="H14320" s="37"/>
      <c r="I14320" s="41"/>
      <c r="J14320" s="41"/>
      <c r="K14320" s="37"/>
      <c r="L14320" s="37"/>
      <c r="M14320" s="37"/>
      <c r="N14320" s="37"/>
      <c r="O14320" s="38"/>
    </row>
    <row r="14321" spans="2:15" x14ac:dyDescent="0.4">
      <c r="B14321" s="63"/>
      <c r="C14321" s="37"/>
      <c r="D14321" s="37"/>
      <c r="E14321" s="37"/>
      <c r="F14321" s="37"/>
      <c r="G14321" s="38"/>
      <c r="H14321" s="37"/>
      <c r="I14321" s="41"/>
      <c r="J14321" s="41"/>
      <c r="K14321" s="37"/>
      <c r="L14321" s="37"/>
      <c r="M14321" s="37"/>
      <c r="N14321" s="37"/>
      <c r="O14321" s="38"/>
    </row>
    <row r="14322" spans="2:15" x14ac:dyDescent="0.4">
      <c r="B14322" s="63"/>
      <c r="C14322" s="37"/>
      <c r="D14322" s="37"/>
      <c r="E14322" s="37"/>
      <c r="F14322" s="37"/>
      <c r="G14322" s="38"/>
      <c r="H14322" s="37"/>
      <c r="I14322" s="41"/>
      <c r="J14322" s="41"/>
      <c r="K14322" s="37"/>
      <c r="L14322" s="37"/>
      <c r="M14322" s="37"/>
      <c r="N14322" s="37"/>
      <c r="O14322" s="38"/>
    </row>
    <row r="14323" spans="2:15" x14ac:dyDescent="0.4">
      <c r="B14323" s="63"/>
      <c r="C14323" s="37"/>
      <c r="D14323" s="37"/>
      <c r="E14323" s="37"/>
      <c r="F14323" s="37"/>
      <c r="G14323" s="38"/>
      <c r="H14323" s="37"/>
      <c r="I14323" s="41"/>
      <c r="J14323" s="41"/>
      <c r="K14323" s="37"/>
      <c r="L14323" s="37"/>
      <c r="M14323" s="37"/>
      <c r="N14323" s="37"/>
      <c r="O14323" s="38"/>
    </row>
    <row r="14324" spans="2:15" x14ac:dyDescent="0.4">
      <c r="B14324" s="63"/>
      <c r="C14324" s="37"/>
      <c r="D14324" s="37"/>
      <c r="E14324" s="37"/>
      <c r="F14324" s="37"/>
      <c r="G14324" s="38"/>
      <c r="H14324" s="37"/>
      <c r="I14324" s="41"/>
      <c r="J14324" s="41"/>
      <c r="K14324" s="37"/>
      <c r="L14324" s="37"/>
      <c r="M14324" s="37"/>
      <c r="N14324" s="37"/>
      <c r="O14324" s="38"/>
    </row>
    <row r="14325" spans="2:15" x14ac:dyDescent="0.4">
      <c r="B14325" s="63"/>
      <c r="C14325" s="37"/>
      <c r="D14325" s="37"/>
      <c r="E14325" s="37"/>
      <c r="F14325" s="37"/>
      <c r="G14325" s="38"/>
      <c r="H14325" s="37"/>
      <c r="I14325" s="41"/>
      <c r="J14325" s="41"/>
      <c r="K14325" s="37"/>
      <c r="L14325" s="37"/>
      <c r="M14325" s="37"/>
      <c r="N14325" s="37"/>
      <c r="O14325" s="38"/>
    </row>
    <row r="14326" spans="2:15" x14ac:dyDescent="0.4">
      <c r="B14326" s="63"/>
      <c r="C14326" s="37"/>
      <c r="D14326" s="37"/>
      <c r="E14326" s="37"/>
      <c r="F14326" s="37"/>
      <c r="G14326" s="38"/>
      <c r="H14326" s="37"/>
      <c r="I14326" s="41"/>
      <c r="J14326" s="41"/>
      <c r="K14326" s="37"/>
      <c r="L14326" s="37"/>
      <c r="M14326" s="37"/>
      <c r="N14326" s="37"/>
      <c r="O14326" s="38"/>
    </row>
    <row r="14327" spans="2:15" x14ac:dyDescent="0.4">
      <c r="B14327" s="63"/>
      <c r="C14327" s="37"/>
      <c r="D14327" s="37"/>
      <c r="E14327" s="37"/>
      <c r="F14327" s="37"/>
      <c r="G14327" s="38"/>
      <c r="H14327" s="37"/>
      <c r="I14327" s="41"/>
      <c r="J14327" s="41"/>
      <c r="K14327" s="37"/>
      <c r="L14327" s="37"/>
      <c r="M14327" s="37"/>
      <c r="N14327" s="37"/>
      <c r="O14327" s="38"/>
    </row>
    <row r="14328" spans="2:15" x14ac:dyDescent="0.4">
      <c r="B14328" s="63"/>
      <c r="C14328" s="37"/>
      <c r="D14328" s="37"/>
      <c r="E14328" s="37"/>
      <c r="F14328" s="37"/>
      <c r="G14328" s="38"/>
      <c r="H14328" s="37"/>
      <c r="I14328" s="41"/>
      <c r="J14328" s="41"/>
      <c r="K14328" s="37"/>
      <c r="L14328" s="37"/>
      <c r="M14328" s="37"/>
      <c r="N14328" s="37"/>
      <c r="O14328" s="38"/>
    </row>
    <row r="14329" spans="2:15" x14ac:dyDescent="0.4">
      <c r="B14329" s="63"/>
      <c r="C14329" s="37"/>
      <c r="D14329" s="37"/>
      <c r="E14329" s="37"/>
      <c r="F14329" s="37"/>
      <c r="G14329" s="38"/>
      <c r="H14329" s="37"/>
      <c r="I14329" s="41"/>
      <c r="J14329" s="41"/>
      <c r="K14329" s="37"/>
      <c r="L14329" s="37"/>
      <c r="M14329" s="37"/>
      <c r="N14329" s="37"/>
      <c r="O14329" s="38"/>
    </row>
    <row r="14330" spans="2:15" x14ac:dyDescent="0.4">
      <c r="B14330" s="63"/>
      <c r="C14330" s="37"/>
      <c r="D14330" s="37"/>
      <c r="E14330" s="37"/>
      <c r="F14330" s="37"/>
      <c r="G14330" s="38"/>
      <c r="H14330" s="37"/>
      <c r="I14330" s="41"/>
      <c r="J14330" s="41"/>
      <c r="K14330" s="37"/>
      <c r="L14330" s="37"/>
      <c r="M14330" s="37"/>
      <c r="N14330" s="37"/>
      <c r="O14330" s="38"/>
    </row>
    <row r="14331" spans="2:15" x14ac:dyDescent="0.4">
      <c r="B14331" s="63"/>
      <c r="C14331" s="37"/>
      <c r="D14331" s="37"/>
      <c r="E14331" s="37"/>
      <c r="F14331" s="37"/>
      <c r="G14331" s="38"/>
      <c r="H14331" s="37"/>
      <c r="I14331" s="41"/>
      <c r="J14331" s="41"/>
      <c r="K14331" s="37"/>
      <c r="L14331" s="37"/>
      <c r="M14331" s="37"/>
      <c r="N14331" s="37"/>
      <c r="O14331" s="38"/>
    </row>
    <row r="14332" spans="2:15" x14ac:dyDescent="0.4">
      <c r="B14332" s="63"/>
      <c r="C14332" s="37"/>
      <c r="D14332" s="37"/>
      <c r="E14332" s="37"/>
      <c r="F14332" s="37"/>
      <c r="G14332" s="38"/>
      <c r="H14332" s="37"/>
      <c r="I14332" s="41"/>
      <c r="J14332" s="41"/>
      <c r="K14332" s="37"/>
      <c r="L14332" s="37"/>
      <c r="M14332" s="37"/>
      <c r="N14332" s="37"/>
      <c r="O14332" s="38"/>
    </row>
    <row r="14333" spans="2:15" x14ac:dyDescent="0.4">
      <c r="B14333" s="63"/>
      <c r="C14333" s="37"/>
      <c r="D14333" s="37"/>
      <c r="E14333" s="37"/>
      <c r="F14333" s="37"/>
      <c r="G14333" s="38"/>
      <c r="H14333" s="37"/>
      <c r="I14333" s="41"/>
      <c r="J14333" s="41"/>
      <c r="K14333" s="37"/>
      <c r="L14333" s="37"/>
      <c r="M14333" s="37"/>
      <c r="N14333" s="37"/>
      <c r="O14333" s="38"/>
    </row>
    <row r="14334" spans="2:15" x14ac:dyDescent="0.4">
      <c r="B14334" s="63"/>
      <c r="C14334" s="37"/>
      <c r="D14334" s="37"/>
      <c r="E14334" s="37"/>
      <c r="F14334" s="37"/>
      <c r="G14334" s="38"/>
      <c r="H14334" s="37"/>
      <c r="I14334" s="41"/>
      <c r="J14334" s="41"/>
      <c r="K14334" s="37"/>
      <c r="L14334" s="37"/>
      <c r="M14334" s="37"/>
      <c r="N14334" s="37"/>
      <c r="O14334" s="38"/>
    </row>
    <row r="14335" spans="2:15" x14ac:dyDescent="0.4">
      <c r="B14335" s="63"/>
      <c r="C14335" s="37"/>
      <c r="D14335" s="37"/>
      <c r="E14335" s="37"/>
      <c r="F14335" s="37"/>
      <c r="G14335" s="38"/>
      <c r="H14335" s="37"/>
      <c r="I14335" s="41"/>
      <c r="J14335" s="41"/>
      <c r="K14335" s="37"/>
      <c r="L14335" s="37"/>
      <c r="M14335" s="37"/>
      <c r="N14335" s="37"/>
      <c r="O14335" s="38"/>
    </row>
    <row r="14336" spans="2:15" x14ac:dyDescent="0.4">
      <c r="B14336" s="63"/>
      <c r="C14336" s="37"/>
      <c r="D14336" s="37"/>
      <c r="E14336" s="37"/>
      <c r="F14336" s="37"/>
      <c r="G14336" s="38"/>
      <c r="H14336" s="37"/>
      <c r="I14336" s="41"/>
      <c r="J14336" s="41"/>
      <c r="K14336" s="37"/>
      <c r="L14336" s="37"/>
      <c r="M14336" s="37"/>
      <c r="N14336" s="37"/>
      <c r="O14336" s="38"/>
    </row>
    <row r="14337" spans="2:15" x14ac:dyDescent="0.4">
      <c r="B14337" s="63"/>
      <c r="C14337" s="37"/>
      <c r="D14337" s="37"/>
      <c r="E14337" s="37"/>
      <c r="F14337" s="37"/>
      <c r="G14337" s="38"/>
      <c r="H14337" s="37"/>
      <c r="I14337" s="41"/>
      <c r="J14337" s="41"/>
      <c r="K14337" s="37"/>
      <c r="L14337" s="37"/>
      <c r="M14337" s="37"/>
      <c r="N14337" s="37"/>
      <c r="O14337" s="38"/>
    </row>
    <row r="14338" spans="2:15" x14ac:dyDescent="0.4">
      <c r="B14338" s="63"/>
      <c r="C14338" s="37"/>
      <c r="D14338" s="37"/>
      <c r="E14338" s="37"/>
      <c r="F14338" s="37"/>
      <c r="G14338" s="38"/>
      <c r="H14338" s="37"/>
      <c r="I14338" s="41"/>
      <c r="J14338" s="41"/>
      <c r="K14338" s="37"/>
      <c r="L14338" s="37"/>
      <c r="M14338" s="37"/>
      <c r="N14338" s="37"/>
      <c r="O14338" s="38"/>
    </row>
    <row r="14339" spans="2:15" x14ac:dyDescent="0.4">
      <c r="B14339" s="63"/>
      <c r="C14339" s="37"/>
      <c r="D14339" s="37"/>
      <c r="E14339" s="37"/>
      <c r="F14339" s="37"/>
      <c r="G14339" s="38"/>
      <c r="H14339" s="37"/>
      <c r="I14339" s="41"/>
      <c r="J14339" s="41"/>
      <c r="K14339" s="37"/>
      <c r="L14339" s="37"/>
      <c r="M14339" s="37"/>
      <c r="N14339" s="37"/>
      <c r="O14339" s="38"/>
    </row>
    <row r="14340" spans="2:15" x14ac:dyDescent="0.4">
      <c r="B14340" s="63"/>
      <c r="C14340" s="37"/>
      <c r="D14340" s="37"/>
      <c r="E14340" s="37"/>
      <c r="F14340" s="37"/>
      <c r="G14340" s="38"/>
      <c r="H14340" s="37"/>
      <c r="I14340" s="41"/>
      <c r="J14340" s="41"/>
      <c r="K14340" s="37"/>
      <c r="L14340" s="37"/>
      <c r="M14340" s="37"/>
      <c r="N14340" s="37"/>
      <c r="O14340" s="38"/>
    </row>
    <row r="14341" spans="2:15" x14ac:dyDescent="0.4">
      <c r="B14341" s="63"/>
      <c r="C14341" s="37"/>
      <c r="D14341" s="37"/>
      <c r="E14341" s="37"/>
      <c r="F14341" s="37"/>
      <c r="G14341" s="38"/>
      <c r="H14341" s="37"/>
      <c r="I14341" s="41"/>
      <c r="J14341" s="41"/>
      <c r="K14341" s="37"/>
      <c r="L14341" s="37"/>
      <c r="M14341" s="37"/>
      <c r="N14341" s="37"/>
      <c r="O14341" s="38"/>
    </row>
    <row r="14342" spans="2:15" x14ac:dyDescent="0.4">
      <c r="B14342" s="63"/>
      <c r="C14342" s="37"/>
      <c r="D14342" s="37"/>
      <c r="E14342" s="37"/>
      <c r="F14342" s="37"/>
      <c r="G14342" s="38"/>
      <c r="H14342" s="37"/>
      <c r="I14342" s="41"/>
      <c r="J14342" s="41"/>
      <c r="K14342" s="37"/>
      <c r="L14342" s="37"/>
      <c r="M14342" s="37"/>
      <c r="N14342" s="37"/>
      <c r="O14342" s="38"/>
    </row>
    <row r="14343" spans="2:15" x14ac:dyDescent="0.4">
      <c r="B14343" s="63"/>
      <c r="C14343" s="37"/>
      <c r="D14343" s="37"/>
      <c r="E14343" s="37"/>
      <c r="F14343" s="37"/>
      <c r="G14343" s="38"/>
      <c r="H14343" s="37"/>
      <c r="I14343" s="41"/>
      <c r="J14343" s="41"/>
      <c r="K14343" s="37"/>
      <c r="L14343" s="37"/>
      <c r="M14343" s="37"/>
      <c r="N14343" s="37"/>
      <c r="O14343" s="38"/>
    </row>
    <row r="14344" spans="2:15" x14ac:dyDescent="0.4">
      <c r="B14344" s="63"/>
      <c r="C14344" s="37"/>
      <c r="D14344" s="37"/>
      <c r="E14344" s="37"/>
      <c r="F14344" s="37"/>
      <c r="G14344" s="38"/>
      <c r="H14344" s="37"/>
      <c r="I14344" s="41"/>
      <c r="J14344" s="41"/>
      <c r="K14344" s="37"/>
      <c r="L14344" s="37"/>
      <c r="M14344" s="37"/>
      <c r="N14344" s="37"/>
      <c r="O14344" s="38"/>
    </row>
    <row r="14345" spans="2:15" x14ac:dyDescent="0.4">
      <c r="B14345" s="63"/>
      <c r="C14345" s="37"/>
      <c r="D14345" s="37"/>
      <c r="E14345" s="37"/>
      <c r="F14345" s="37"/>
      <c r="G14345" s="38"/>
      <c r="H14345" s="37"/>
      <c r="I14345" s="41"/>
      <c r="J14345" s="41"/>
      <c r="K14345" s="37"/>
      <c r="L14345" s="37"/>
      <c r="M14345" s="37"/>
      <c r="N14345" s="37"/>
      <c r="O14345" s="38"/>
    </row>
    <row r="14346" spans="2:15" x14ac:dyDescent="0.4">
      <c r="B14346" s="63"/>
      <c r="C14346" s="37"/>
      <c r="D14346" s="37"/>
      <c r="E14346" s="37"/>
      <c r="F14346" s="37"/>
      <c r="G14346" s="38"/>
      <c r="H14346" s="37"/>
      <c r="I14346" s="41"/>
      <c r="J14346" s="41"/>
      <c r="K14346" s="37"/>
      <c r="L14346" s="37"/>
      <c r="M14346" s="37"/>
      <c r="N14346" s="37"/>
      <c r="O14346" s="38"/>
    </row>
    <row r="14347" spans="2:15" x14ac:dyDescent="0.4">
      <c r="B14347" s="63"/>
      <c r="C14347" s="37"/>
      <c r="D14347" s="37"/>
      <c r="E14347" s="37"/>
      <c r="F14347" s="37"/>
      <c r="G14347" s="38"/>
      <c r="H14347" s="37"/>
      <c r="I14347" s="41"/>
      <c r="J14347" s="41"/>
      <c r="K14347" s="37"/>
      <c r="L14347" s="37"/>
      <c r="M14347" s="37"/>
      <c r="N14347" s="37"/>
      <c r="O14347" s="38"/>
    </row>
    <row r="14348" spans="2:15" x14ac:dyDescent="0.4">
      <c r="B14348" s="63"/>
      <c r="C14348" s="37"/>
      <c r="D14348" s="37"/>
      <c r="E14348" s="37"/>
      <c r="F14348" s="37"/>
      <c r="G14348" s="38"/>
      <c r="H14348" s="37"/>
      <c r="I14348" s="41"/>
      <c r="J14348" s="41"/>
      <c r="K14348" s="37"/>
      <c r="L14348" s="37"/>
      <c r="M14348" s="37"/>
      <c r="N14348" s="37"/>
      <c r="O14348" s="38"/>
    </row>
    <row r="14349" spans="2:15" x14ac:dyDescent="0.4">
      <c r="B14349" s="63"/>
      <c r="C14349" s="37"/>
      <c r="D14349" s="37"/>
      <c r="E14349" s="37"/>
      <c r="F14349" s="37"/>
      <c r="G14349" s="38"/>
      <c r="H14349" s="37"/>
      <c r="I14349" s="41"/>
      <c r="J14349" s="41"/>
      <c r="K14349" s="37"/>
      <c r="L14349" s="37"/>
      <c r="M14349" s="37"/>
      <c r="N14349" s="37"/>
      <c r="O14349" s="38"/>
    </row>
    <row r="14350" spans="2:15" x14ac:dyDescent="0.4">
      <c r="B14350" s="63"/>
      <c r="C14350" s="37"/>
      <c r="D14350" s="37"/>
      <c r="E14350" s="37"/>
      <c r="F14350" s="37"/>
      <c r="G14350" s="38"/>
      <c r="H14350" s="37"/>
      <c r="I14350" s="41"/>
      <c r="J14350" s="41"/>
      <c r="K14350" s="37"/>
      <c r="L14350" s="37"/>
      <c r="M14350" s="37"/>
      <c r="N14350" s="37"/>
      <c r="O14350" s="38"/>
    </row>
    <row r="14351" spans="2:15" x14ac:dyDescent="0.4">
      <c r="B14351" s="63"/>
      <c r="C14351" s="37"/>
      <c r="D14351" s="37"/>
      <c r="E14351" s="37"/>
      <c r="F14351" s="37"/>
      <c r="G14351" s="38"/>
      <c r="H14351" s="37"/>
      <c r="I14351" s="41"/>
      <c r="J14351" s="41"/>
      <c r="K14351" s="37"/>
      <c r="L14351" s="37"/>
      <c r="M14351" s="37"/>
      <c r="N14351" s="37"/>
      <c r="O14351" s="38"/>
    </row>
    <row r="14352" spans="2:15" x14ac:dyDescent="0.4">
      <c r="B14352" s="63"/>
      <c r="C14352" s="37"/>
      <c r="D14352" s="37"/>
      <c r="E14352" s="37"/>
      <c r="F14352" s="37"/>
      <c r="G14352" s="38"/>
      <c r="H14352" s="37"/>
      <c r="I14352" s="41"/>
      <c r="J14352" s="41"/>
      <c r="K14352" s="37"/>
      <c r="L14352" s="37"/>
      <c r="M14352" s="37"/>
      <c r="N14352" s="37"/>
      <c r="O14352" s="38"/>
    </row>
    <row r="14353" spans="2:15" x14ac:dyDescent="0.4">
      <c r="B14353" s="63"/>
      <c r="C14353" s="37"/>
      <c r="D14353" s="37"/>
      <c r="E14353" s="37"/>
      <c r="F14353" s="37"/>
      <c r="G14353" s="38"/>
      <c r="H14353" s="37"/>
      <c r="I14353" s="41"/>
      <c r="J14353" s="41"/>
      <c r="K14353" s="37"/>
      <c r="L14353" s="37"/>
      <c r="M14353" s="37"/>
      <c r="N14353" s="37"/>
      <c r="O14353" s="38"/>
    </row>
    <row r="14354" spans="2:15" x14ac:dyDescent="0.4">
      <c r="B14354" s="63"/>
      <c r="C14354" s="37"/>
      <c r="D14354" s="37"/>
      <c r="E14354" s="37"/>
      <c r="F14354" s="37"/>
      <c r="G14354" s="38"/>
      <c r="H14354" s="37"/>
      <c r="I14354" s="41"/>
      <c r="J14354" s="41"/>
      <c r="K14354" s="37"/>
      <c r="L14354" s="37"/>
      <c r="M14354" s="37"/>
      <c r="N14354" s="37"/>
      <c r="O14354" s="38"/>
    </row>
    <row r="14355" spans="2:15" x14ac:dyDescent="0.4">
      <c r="B14355" s="63"/>
      <c r="C14355" s="37"/>
      <c r="D14355" s="37"/>
      <c r="E14355" s="37"/>
      <c r="F14355" s="37"/>
      <c r="G14355" s="38"/>
      <c r="H14355" s="37"/>
      <c r="I14355" s="41"/>
      <c r="J14355" s="41"/>
      <c r="K14355" s="37"/>
      <c r="L14355" s="37"/>
      <c r="M14355" s="37"/>
      <c r="N14355" s="37"/>
      <c r="O14355" s="38"/>
    </row>
    <row r="14356" spans="2:15" x14ac:dyDescent="0.4">
      <c r="B14356" s="63"/>
      <c r="C14356" s="37"/>
      <c r="D14356" s="37"/>
      <c r="E14356" s="37"/>
      <c r="F14356" s="37"/>
      <c r="G14356" s="38"/>
      <c r="H14356" s="37"/>
      <c r="I14356" s="41"/>
      <c r="J14356" s="41"/>
      <c r="K14356" s="37"/>
      <c r="L14356" s="37"/>
      <c r="M14356" s="37"/>
      <c r="N14356" s="37"/>
      <c r="O14356" s="38"/>
    </row>
    <row r="14357" spans="2:15" x14ac:dyDescent="0.4">
      <c r="B14357" s="63"/>
      <c r="C14357" s="37"/>
      <c r="D14357" s="37"/>
      <c r="E14357" s="37"/>
      <c r="F14357" s="37"/>
      <c r="G14357" s="38"/>
      <c r="H14357" s="37"/>
      <c r="I14357" s="41"/>
      <c r="J14357" s="41"/>
      <c r="K14357" s="37"/>
      <c r="L14357" s="37"/>
      <c r="M14357" s="37"/>
      <c r="N14357" s="37"/>
      <c r="O14357" s="38"/>
    </row>
    <row r="14358" spans="2:15" x14ac:dyDescent="0.4">
      <c r="B14358" s="63"/>
      <c r="C14358" s="37"/>
      <c r="D14358" s="37"/>
      <c r="E14358" s="37"/>
      <c r="F14358" s="37"/>
      <c r="G14358" s="38"/>
      <c r="H14358" s="37"/>
      <c r="I14358" s="41"/>
      <c r="J14358" s="41"/>
      <c r="K14358" s="37"/>
      <c r="L14358" s="37"/>
      <c r="M14358" s="37"/>
      <c r="N14358" s="37"/>
      <c r="O14358" s="38"/>
    </row>
    <row r="14359" spans="2:15" x14ac:dyDescent="0.4">
      <c r="B14359" s="63"/>
      <c r="C14359" s="37"/>
      <c r="D14359" s="37"/>
      <c r="E14359" s="37"/>
      <c r="F14359" s="37"/>
      <c r="G14359" s="38"/>
      <c r="H14359" s="37"/>
      <c r="I14359" s="41"/>
      <c r="J14359" s="41"/>
      <c r="K14359" s="37"/>
      <c r="L14359" s="37"/>
      <c r="M14359" s="37"/>
      <c r="N14359" s="37"/>
      <c r="O14359" s="38"/>
    </row>
    <row r="14360" spans="2:15" x14ac:dyDescent="0.4">
      <c r="B14360" s="63"/>
      <c r="C14360" s="37"/>
      <c r="D14360" s="37"/>
      <c r="E14360" s="37"/>
      <c r="F14360" s="37"/>
      <c r="G14360" s="38"/>
      <c r="H14360" s="37"/>
      <c r="I14360" s="41"/>
      <c r="J14360" s="41"/>
      <c r="K14360" s="37"/>
      <c r="L14360" s="37"/>
      <c r="M14360" s="37"/>
      <c r="N14360" s="37"/>
      <c r="O14360" s="38"/>
    </row>
    <row r="14361" spans="2:15" x14ac:dyDescent="0.4">
      <c r="B14361" s="63"/>
      <c r="C14361" s="37"/>
      <c r="D14361" s="37"/>
      <c r="E14361" s="37"/>
      <c r="F14361" s="37"/>
      <c r="G14361" s="38"/>
      <c r="H14361" s="37"/>
      <c r="I14361" s="41"/>
      <c r="J14361" s="41"/>
      <c r="K14361" s="37"/>
      <c r="L14361" s="37"/>
      <c r="M14361" s="37"/>
      <c r="N14361" s="37"/>
      <c r="O14361" s="38"/>
    </row>
    <row r="14362" spans="2:15" x14ac:dyDescent="0.4">
      <c r="B14362" s="63"/>
      <c r="C14362" s="37"/>
      <c r="D14362" s="37"/>
      <c r="E14362" s="37"/>
      <c r="F14362" s="37"/>
      <c r="G14362" s="38"/>
      <c r="H14362" s="37"/>
      <c r="I14362" s="41"/>
      <c r="J14362" s="41"/>
      <c r="K14362" s="37"/>
      <c r="L14362" s="37"/>
      <c r="M14362" s="37"/>
      <c r="N14362" s="37"/>
      <c r="O14362" s="38"/>
    </row>
    <row r="14363" spans="2:15" x14ac:dyDescent="0.4">
      <c r="B14363" s="63"/>
      <c r="C14363" s="37"/>
      <c r="D14363" s="37"/>
      <c r="E14363" s="37"/>
      <c r="F14363" s="37"/>
      <c r="G14363" s="38"/>
      <c r="H14363" s="37"/>
      <c r="I14363" s="41"/>
      <c r="J14363" s="41"/>
      <c r="K14363" s="37"/>
      <c r="L14363" s="37"/>
      <c r="M14363" s="37"/>
      <c r="N14363" s="37"/>
      <c r="O14363" s="38"/>
    </row>
    <row r="14364" spans="2:15" x14ac:dyDescent="0.4">
      <c r="B14364" s="63"/>
      <c r="C14364" s="37"/>
      <c r="D14364" s="37"/>
      <c r="E14364" s="37"/>
      <c r="F14364" s="37"/>
      <c r="G14364" s="38"/>
      <c r="H14364" s="37"/>
      <c r="I14364" s="41"/>
      <c r="J14364" s="41"/>
      <c r="K14364" s="37"/>
      <c r="L14364" s="37"/>
      <c r="M14364" s="37"/>
      <c r="N14364" s="37"/>
      <c r="O14364" s="38"/>
    </row>
    <row r="14365" spans="2:15" x14ac:dyDescent="0.4">
      <c r="B14365" s="63"/>
      <c r="C14365" s="37"/>
      <c r="D14365" s="37"/>
      <c r="E14365" s="37"/>
      <c r="F14365" s="37"/>
      <c r="G14365" s="38"/>
      <c r="H14365" s="37"/>
      <c r="I14365" s="41"/>
      <c r="J14365" s="41"/>
      <c r="K14365" s="37"/>
      <c r="L14365" s="37"/>
      <c r="M14365" s="37"/>
      <c r="N14365" s="37"/>
      <c r="O14365" s="38"/>
    </row>
    <row r="14366" spans="2:15" x14ac:dyDescent="0.4">
      <c r="B14366" s="63"/>
      <c r="C14366" s="37"/>
      <c r="D14366" s="37"/>
      <c r="E14366" s="37"/>
      <c r="F14366" s="37"/>
      <c r="G14366" s="38"/>
      <c r="H14366" s="37"/>
      <c r="I14366" s="41"/>
      <c r="J14366" s="41"/>
      <c r="K14366" s="37"/>
      <c r="L14366" s="37"/>
      <c r="M14366" s="37"/>
      <c r="N14366" s="37"/>
      <c r="O14366" s="38"/>
    </row>
    <row r="14367" spans="2:15" x14ac:dyDescent="0.4">
      <c r="B14367" s="63"/>
      <c r="C14367" s="37"/>
      <c r="D14367" s="37"/>
      <c r="E14367" s="37"/>
      <c r="F14367" s="37"/>
      <c r="G14367" s="38"/>
      <c r="H14367" s="37"/>
      <c r="I14367" s="41"/>
      <c r="J14367" s="41"/>
      <c r="K14367" s="37"/>
      <c r="L14367" s="37"/>
      <c r="M14367" s="37"/>
      <c r="N14367" s="37"/>
      <c r="O14367" s="38"/>
    </row>
    <row r="14368" spans="2:15" x14ac:dyDescent="0.4">
      <c r="B14368" s="63"/>
      <c r="C14368" s="37"/>
      <c r="D14368" s="37"/>
      <c r="E14368" s="37"/>
      <c r="F14368" s="37"/>
      <c r="G14368" s="38"/>
      <c r="H14368" s="37"/>
      <c r="I14368" s="41"/>
      <c r="J14368" s="41"/>
      <c r="K14368" s="37"/>
      <c r="L14368" s="37"/>
      <c r="M14368" s="37"/>
      <c r="N14368" s="37"/>
      <c r="O14368" s="38"/>
    </row>
    <row r="14369" spans="2:15" x14ac:dyDescent="0.4">
      <c r="B14369" s="63"/>
      <c r="C14369" s="37"/>
      <c r="D14369" s="37"/>
      <c r="E14369" s="37"/>
      <c r="F14369" s="37"/>
      <c r="G14369" s="38"/>
      <c r="H14369" s="37"/>
      <c r="I14369" s="41"/>
      <c r="J14369" s="41"/>
      <c r="K14369" s="37"/>
      <c r="L14369" s="37"/>
      <c r="M14369" s="37"/>
      <c r="N14369" s="37"/>
      <c r="O14369" s="38"/>
    </row>
    <row r="14370" spans="2:15" x14ac:dyDescent="0.4">
      <c r="B14370" s="63"/>
      <c r="C14370" s="37"/>
      <c r="D14370" s="37"/>
      <c r="E14370" s="37"/>
      <c r="F14370" s="37"/>
      <c r="G14370" s="38"/>
      <c r="H14370" s="37"/>
      <c r="I14370" s="41"/>
      <c r="J14370" s="41"/>
      <c r="K14370" s="37"/>
      <c r="L14370" s="37"/>
      <c r="M14370" s="37"/>
      <c r="N14370" s="37"/>
      <c r="O14370" s="38"/>
    </row>
    <row r="14371" spans="2:15" x14ac:dyDescent="0.4">
      <c r="B14371" s="63"/>
      <c r="C14371" s="37"/>
      <c r="D14371" s="37"/>
      <c r="E14371" s="37"/>
      <c r="F14371" s="37"/>
      <c r="G14371" s="38"/>
      <c r="H14371" s="37"/>
      <c r="I14371" s="41"/>
      <c r="J14371" s="41"/>
      <c r="K14371" s="37"/>
      <c r="L14371" s="37"/>
      <c r="M14371" s="37"/>
      <c r="N14371" s="37"/>
      <c r="O14371" s="38"/>
    </row>
    <row r="14372" spans="2:15" x14ac:dyDescent="0.4">
      <c r="B14372" s="63"/>
      <c r="C14372" s="37"/>
      <c r="D14372" s="37"/>
      <c r="E14372" s="37"/>
      <c r="F14372" s="37"/>
      <c r="G14372" s="38"/>
      <c r="H14372" s="37"/>
      <c r="I14372" s="41"/>
      <c r="J14372" s="41"/>
      <c r="K14372" s="37"/>
      <c r="L14372" s="37"/>
      <c r="M14372" s="37"/>
      <c r="N14372" s="37"/>
      <c r="O14372" s="38"/>
    </row>
    <row r="14373" spans="2:15" x14ac:dyDescent="0.4">
      <c r="B14373" s="63"/>
      <c r="C14373" s="37"/>
      <c r="D14373" s="37"/>
      <c r="E14373" s="37"/>
      <c r="F14373" s="37"/>
      <c r="G14373" s="38"/>
      <c r="H14373" s="37"/>
      <c r="I14373" s="41"/>
      <c r="J14373" s="41"/>
      <c r="K14373" s="37"/>
      <c r="L14373" s="37"/>
      <c r="M14373" s="37"/>
      <c r="N14373" s="37"/>
      <c r="O14373" s="38"/>
    </row>
    <row r="14374" spans="2:15" x14ac:dyDescent="0.4">
      <c r="B14374" s="63"/>
      <c r="C14374" s="37"/>
      <c r="D14374" s="37"/>
      <c r="E14374" s="37"/>
      <c r="F14374" s="37"/>
      <c r="G14374" s="38"/>
      <c r="H14374" s="37"/>
      <c r="I14374" s="41"/>
      <c r="J14374" s="41"/>
      <c r="K14374" s="37"/>
      <c r="L14374" s="37"/>
      <c r="M14374" s="37"/>
      <c r="N14374" s="37"/>
      <c r="O14374" s="38"/>
    </row>
    <row r="14375" spans="2:15" x14ac:dyDescent="0.4">
      <c r="B14375" s="63"/>
      <c r="C14375" s="37"/>
      <c r="D14375" s="37"/>
      <c r="E14375" s="37"/>
      <c r="F14375" s="37"/>
      <c r="G14375" s="38"/>
      <c r="H14375" s="37"/>
      <c r="I14375" s="41"/>
      <c r="J14375" s="41"/>
      <c r="K14375" s="37"/>
      <c r="L14375" s="37"/>
      <c r="M14375" s="37"/>
      <c r="N14375" s="37"/>
      <c r="O14375" s="38"/>
    </row>
    <row r="14376" spans="2:15" x14ac:dyDescent="0.4">
      <c r="B14376" s="63"/>
      <c r="C14376" s="37"/>
      <c r="D14376" s="37"/>
      <c r="E14376" s="37"/>
      <c r="F14376" s="37"/>
      <c r="G14376" s="38"/>
      <c r="H14376" s="37"/>
      <c r="I14376" s="41"/>
      <c r="J14376" s="41"/>
      <c r="K14376" s="37"/>
      <c r="L14376" s="37"/>
      <c r="M14376" s="37"/>
      <c r="N14376" s="37"/>
      <c r="O14376" s="38"/>
    </row>
    <row r="14377" spans="2:15" x14ac:dyDescent="0.4">
      <c r="B14377" s="63"/>
      <c r="C14377" s="37"/>
      <c r="D14377" s="37"/>
      <c r="E14377" s="37"/>
      <c r="F14377" s="37"/>
      <c r="G14377" s="38"/>
      <c r="H14377" s="37"/>
      <c r="I14377" s="41"/>
      <c r="J14377" s="41"/>
      <c r="K14377" s="37"/>
      <c r="L14377" s="37"/>
      <c r="M14377" s="37"/>
      <c r="N14377" s="37"/>
      <c r="O14377" s="38"/>
    </row>
    <row r="14378" spans="2:15" x14ac:dyDescent="0.4">
      <c r="B14378" s="63"/>
      <c r="C14378" s="37"/>
      <c r="D14378" s="37"/>
      <c r="E14378" s="37"/>
      <c r="F14378" s="37"/>
      <c r="G14378" s="38"/>
      <c r="H14378" s="37"/>
      <c r="I14378" s="41"/>
      <c r="J14378" s="41"/>
      <c r="K14378" s="37"/>
      <c r="L14378" s="37"/>
      <c r="M14378" s="37"/>
      <c r="N14378" s="37"/>
      <c r="O14378" s="38"/>
    </row>
    <row r="14379" spans="2:15" x14ac:dyDescent="0.4">
      <c r="B14379" s="63"/>
      <c r="C14379" s="37"/>
      <c r="D14379" s="37"/>
      <c r="E14379" s="37"/>
      <c r="F14379" s="37"/>
      <c r="G14379" s="38"/>
      <c r="H14379" s="37"/>
      <c r="I14379" s="41"/>
      <c r="J14379" s="41"/>
      <c r="K14379" s="37"/>
      <c r="L14379" s="37"/>
      <c r="M14379" s="37"/>
      <c r="N14379" s="37"/>
      <c r="O14379" s="38"/>
    </row>
    <row r="14380" spans="2:15" x14ac:dyDescent="0.4">
      <c r="B14380" s="63"/>
      <c r="C14380" s="37"/>
      <c r="D14380" s="37"/>
      <c r="E14380" s="37"/>
      <c r="F14380" s="37"/>
      <c r="G14380" s="38"/>
      <c r="H14380" s="37"/>
      <c r="I14380" s="41"/>
      <c r="J14380" s="41"/>
      <c r="K14380" s="37"/>
      <c r="L14380" s="37"/>
      <c r="M14380" s="37"/>
      <c r="N14380" s="37"/>
      <c r="O14380" s="38"/>
    </row>
    <row r="14381" spans="2:15" x14ac:dyDescent="0.4">
      <c r="B14381" s="63"/>
      <c r="C14381" s="37"/>
      <c r="D14381" s="37"/>
      <c r="E14381" s="37"/>
      <c r="F14381" s="37"/>
      <c r="G14381" s="38"/>
      <c r="H14381" s="37"/>
      <c r="I14381" s="41"/>
      <c r="J14381" s="41"/>
      <c r="K14381" s="37"/>
      <c r="L14381" s="37"/>
      <c r="M14381" s="37"/>
      <c r="N14381" s="37"/>
      <c r="O14381" s="38"/>
    </row>
    <row r="14382" spans="2:15" x14ac:dyDescent="0.4">
      <c r="B14382" s="63"/>
      <c r="C14382" s="37"/>
      <c r="D14382" s="37"/>
      <c r="E14382" s="37"/>
      <c r="F14382" s="37"/>
      <c r="G14382" s="38"/>
      <c r="H14382" s="37"/>
      <c r="I14382" s="41"/>
      <c r="J14382" s="41"/>
      <c r="K14382" s="37"/>
      <c r="L14382" s="37"/>
      <c r="M14382" s="37"/>
      <c r="N14382" s="37"/>
      <c r="O14382" s="38"/>
    </row>
    <row r="14383" spans="2:15" x14ac:dyDescent="0.4">
      <c r="B14383" s="63"/>
      <c r="C14383" s="37"/>
      <c r="D14383" s="37"/>
      <c r="E14383" s="37"/>
      <c r="F14383" s="37"/>
      <c r="G14383" s="38"/>
      <c r="H14383" s="37"/>
      <c r="I14383" s="41"/>
      <c r="J14383" s="41"/>
      <c r="K14383" s="37"/>
      <c r="L14383" s="37"/>
      <c r="M14383" s="37"/>
      <c r="N14383" s="37"/>
      <c r="O14383" s="38"/>
    </row>
    <row r="14384" spans="2:15" x14ac:dyDescent="0.4">
      <c r="B14384" s="63"/>
      <c r="C14384" s="37"/>
      <c r="D14384" s="37"/>
      <c r="E14384" s="37"/>
      <c r="F14384" s="37"/>
      <c r="G14384" s="38"/>
      <c r="H14384" s="37"/>
      <c r="I14384" s="41"/>
      <c r="J14384" s="41"/>
      <c r="K14384" s="37"/>
      <c r="L14384" s="37"/>
      <c r="M14384" s="37"/>
      <c r="N14384" s="37"/>
      <c r="O14384" s="38"/>
    </row>
    <row r="14385" spans="2:15" x14ac:dyDescent="0.4">
      <c r="B14385" s="63"/>
      <c r="C14385" s="37"/>
      <c r="D14385" s="37"/>
      <c r="E14385" s="37"/>
      <c r="F14385" s="37"/>
      <c r="G14385" s="38"/>
      <c r="H14385" s="37"/>
      <c r="I14385" s="41"/>
      <c r="J14385" s="41"/>
      <c r="K14385" s="37"/>
      <c r="L14385" s="37"/>
      <c r="M14385" s="37"/>
      <c r="N14385" s="37"/>
      <c r="O14385" s="38"/>
    </row>
    <row r="14386" spans="2:15" x14ac:dyDescent="0.4">
      <c r="B14386" s="63"/>
      <c r="C14386" s="37"/>
      <c r="D14386" s="37"/>
      <c r="E14386" s="37"/>
      <c r="F14386" s="37"/>
      <c r="G14386" s="38"/>
      <c r="H14386" s="37"/>
      <c r="I14386" s="41"/>
      <c r="J14386" s="41"/>
      <c r="K14386" s="37"/>
      <c r="L14386" s="37"/>
      <c r="M14386" s="37"/>
      <c r="N14386" s="37"/>
      <c r="O14386" s="38"/>
    </row>
    <row r="14387" spans="2:15" x14ac:dyDescent="0.4">
      <c r="B14387" s="63"/>
      <c r="C14387" s="37"/>
      <c r="D14387" s="37"/>
      <c r="E14387" s="37"/>
      <c r="F14387" s="37"/>
      <c r="G14387" s="38"/>
      <c r="H14387" s="37"/>
      <c r="I14387" s="41"/>
      <c r="J14387" s="41"/>
      <c r="K14387" s="37"/>
      <c r="L14387" s="37"/>
      <c r="M14387" s="37"/>
      <c r="N14387" s="37"/>
      <c r="O14387" s="38"/>
    </row>
    <row r="14388" spans="2:15" x14ac:dyDescent="0.4">
      <c r="B14388" s="63"/>
      <c r="C14388" s="37"/>
      <c r="D14388" s="37"/>
      <c r="E14388" s="37"/>
      <c r="F14388" s="37"/>
      <c r="G14388" s="38"/>
      <c r="H14388" s="37"/>
      <c r="I14388" s="41"/>
      <c r="J14388" s="41"/>
      <c r="K14388" s="37"/>
      <c r="L14388" s="37"/>
      <c r="M14388" s="37"/>
      <c r="N14388" s="37"/>
      <c r="O14388" s="38"/>
    </row>
    <row r="14389" spans="2:15" x14ac:dyDescent="0.4">
      <c r="B14389" s="63"/>
      <c r="C14389" s="37"/>
      <c r="D14389" s="37"/>
      <c r="E14389" s="37"/>
      <c r="F14389" s="37"/>
      <c r="G14389" s="38"/>
      <c r="H14389" s="37"/>
      <c r="I14389" s="41"/>
      <c r="J14389" s="41"/>
      <c r="K14389" s="37"/>
      <c r="L14389" s="37"/>
      <c r="M14389" s="37"/>
      <c r="N14389" s="37"/>
      <c r="O14389" s="38"/>
    </row>
    <row r="14390" spans="2:15" x14ac:dyDescent="0.4">
      <c r="B14390" s="63"/>
      <c r="C14390" s="37"/>
      <c r="D14390" s="37"/>
      <c r="E14390" s="37"/>
      <c r="F14390" s="37"/>
      <c r="G14390" s="38"/>
      <c r="H14390" s="37"/>
      <c r="I14390" s="41"/>
      <c r="J14390" s="41"/>
      <c r="K14390" s="37"/>
      <c r="L14390" s="37"/>
      <c r="M14390" s="37"/>
      <c r="N14390" s="37"/>
      <c r="O14390" s="38"/>
    </row>
    <row r="14391" spans="2:15" x14ac:dyDescent="0.4">
      <c r="B14391" s="63"/>
      <c r="C14391" s="37"/>
      <c r="D14391" s="37"/>
      <c r="E14391" s="37"/>
      <c r="F14391" s="37"/>
      <c r="G14391" s="38"/>
      <c r="H14391" s="37"/>
      <c r="I14391" s="41"/>
      <c r="J14391" s="41"/>
      <c r="K14391" s="37"/>
      <c r="L14391" s="37"/>
      <c r="M14391" s="37"/>
      <c r="N14391" s="37"/>
      <c r="O14391" s="38"/>
    </row>
    <row r="14392" spans="2:15" x14ac:dyDescent="0.4">
      <c r="B14392" s="63"/>
      <c r="C14392" s="37"/>
      <c r="D14392" s="37"/>
      <c r="E14392" s="37"/>
      <c r="F14392" s="37"/>
      <c r="G14392" s="38"/>
      <c r="H14392" s="37"/>
      <c r="I14392" s="41"/>
      <c r="J14392" s="41"/>
      <c r="K14392" s="37"/>
      <c r="L14392" s="37"/>
      <c r="M14392" s="37"/>
      <c r="N14392" s="37"/>
      <c r="O14392" s="38"/>
    </row>
    <row r="14393" spans="2:15" x14ac:dyDescent="0.4">
      <c r="B14393" s="63"/>
      <c r="C14393" s="37"/>
      <c r="D14393" s="37"/>
      <c r="E14393" s="37"/>
      <c r="F14393" s="37"/>
      <c r="G14393" s="38"/>
      <c r="H14393" s="37"/>
      <c r="I14393" s="41"/>
      <c r="J14393" s="41"/>
      <c r="K14393" s="37"/>
      <c r="L14393" s="37"/>
      <c r="M14393" s="37"/>
      <c r="N14393" s="37"/>
      <c r="O14393" s="38"/>
    </row>
    <row r="14394" spans="2:15" x14ac:dyDescent="0.4">
      <c r="B14394" s="63"/>
      <c r="C14394" s="37"/>
      <c r="D14394" s="37"/>
      <c r="E14394" s="37"/>
      <c r="F14394" s="37"/>
      <c r="G14394" s="38"/>
      <c r="H14394" s="37"/>
      <c r="I14394" s="41"/>
      <c r="J14394" s="41"/>
      <c r="K14394" s="37"/>
      <c r="L14394" s="37"/>
      <c r="M14394" s="37"/>
      <c r="N14394" s="37"/>
      <c r="O14394" s="38"/>
    </row>
    <row r="14395" spans="2:15" x14ac:dyDescent="0.4">
      <c r="B14395" s="63"/>
      <c r="C14395" s="37"/>
      <c r="D14395" s="37"/>
      <c r="E14395" s="37"/>
      <c r="F14395" s="37"/>
      <c r="G14395" s="38"/>
      <c r="H14395" s="37"/>
      <c r="I14395" s="41"/>
      <c r="J14395" s="41"/>
      <c r="K14395" s="37"/>
      <c r="L14395" s="37"/>
      <c r="M14395" s="37"/>
      <c r="N14395" s="37"/>
      <c r="O14395" s="38"/>
    </row>
    <row r="14396" spans="2:15" x14ac:dyDescent="0.4">
      <c r="B14396" s="63"/>
      <c r="C14396" s="37"/>
      <c r="D14396" s="37"/>
      <c r="E14396" s="37"/>
      <c r="F14396" s="37"/>
      <c r="G14396" s="38"/>
      <c r="H14396" s="37"/>
      <c r="I14396" s="41"/>
      <c r="J14396" s="41"/>
      <c r="K14396" s="37"/>
      <c r="L14396" s="37"/>
      <c r="M14396" s="37"/>
      <c r="N14396" s="37"/>
      <c r="O14396" s="38"/>
    </row>
    <row r="14397" spans="2:15" x14ac:dyDescent="0.4">
      <c r="B14397" s="63"/>
      <c r="C14397" s="37"/>
      <c r="D14397" s="37"/>
      <c r="E14397" s="37"/>
      <c r="F14397" s="37"/>
      <c r="G14397" s="38"/>
      <c r="H14397" s="37"/>
      <c r="I14397" s="41"/>
      <c r="J14397" s="41"/>
      <c r="K14397" s="37"/>
      <c r="L14397" s="37"/>
      <c r="M14397" s="37"/>
      <c r="N14397" s="37"/>
      <c r="O14397" s="38"/>
    </row>
    <row r="14398" spans="2:15" x14ac:dyDescent="0.4">
      <c r="B14398" s="63"/>
      <c r="C14398" s="37"/>
      <c r="D14398" s="37"/>
      <c r="E14398" s="37"/>
      <c r="F14398" s="37"/>
      <c r="G14398" s="38"/>
      <c r="H14398" s="37"/>
      <c r="I14398" s="41"/>
      <c r="J14398" s="41"/>
      <c r="K14398" s="37"/>
      <c r="L14398" s="37"/>
      <c r="M14398" s="37"/>
      <c r="N14398" s="37"/>
      <c r="O14398" s="38"/>
    </row>
    <row r="14399" spans="2:15" x14ac:dyDescent="0.4">
      <c r="B14399" s="63"/>
      <c r="C14399" s="37"/>
      <c r="D14399" s="37"/>
      <c r="E14399" s="37"/>
      <c r="F14399" s="37"/>
      <c r="G14399" s="38"/>
      <c r="H14399" s="37"/>
      <c r="I14399" s="41"/>
      <c r="J14399" s="41"/>
      <c r="K14399" s="37"/>
      <c r="L14399" s="37"/>
      <c r="M14399" s="37"/>
      <c r="N14399" s="37"/>
      <c r="O14399" s="38"/>
    </row>
    <row r="14400" spans="2:15" x14ac:dyDescent="0.4">
      <c r="B14400" s="63"/>
      <c r="C14400" s="37"/>
      <c r="D14400" s="37"/>
      <c r="E14400" s="37"/>
      <c r="F14400" s="37"/>
      <c r="G14400" s="38"/>
      <c r="H14400" s="37"/>
      <c r="I14400" s="41"/>
      <c r="J14400" s="41"/>
      <c r="K14400" s="37"/>
      <c r="L14400" s="37"/>
      <c r="M14400" s="37"/>
      <c r="N14400" s="37"/>
      <c r="O14400" s="38"/>
    </row>
    <row r="14401" spans="2:15" x14ac:dyDescent="0.4">
      <c r="B14401" s="63"/>
      <c r="C14401" s="37"/>
      <c r="D14401" s="37"/>
      <c r="E14401" s="37"/>
      <c r="F14401" s="37"/>
      <c r="G14401" s="38"/>
      <c r="H14401" s="37"/>
      <c r="I14401" s="41"/>
      <c r="J14401" s="41"/>
      <c r="K14401" s="37"/>
      <c r="L14401" s="37"/>
      <c r="M14401" s="37"/>
      <c r="N14401" s="37"/>
      <c r="O14401" s="38"/>
    </row>
    <row r="14402" spans="2:15" x14ac:dyDescent="0.4">
      <c r="B14402" s="63"/>
      <c r="C14402" s="37"/>
      <c r="D14402" s="37"/>
      <c r="E14402" s="37"/>
      <c r="F14402" s="37"/>
      <c r="G14402" s="38"/>
      <c r="H14402" s="37"/>
      <c r="I14402" s="41"/>
      <c r="J14402" s="41"/>
      <c r="K14402" s="37"/>
      <c r="L14402" s="37"/>
      <c r="M14402" s="37"/>
      <c r="N14402" s="37"/>
      <c r="O14402" s="38"/>
    </row>
    <row r="14403" spans="2:15" x14ac:dyDescent="0.4">
      <c r="B14403" s="63"/>
      <c r="C14403" s="37"/>
      <c r="D14403" s="37"/>
      <c r="E14403" s="37"/>
      <c r="F14403" s="37"/>
      <c r="G14403" s="38"/>
      <c r="H14403" s="37"/>
      <c r="I14403" s="41"/>
      <c r="J14403" s="41"/>
      <c r="K14403" s="37"/>
      <c r="L14403" s="37"/>
      <c r="M14403" s="37"/>
      <c r="N14403" s="37"/>
      <c r="O14403" s="38"/>
    </row>
    <row r="14404" spans="2:15" x14ac:dyDescent="0.4">
      <c r="B14404" s="63"/>
      <c r="C14404" s="37"/>
      <c r="D14404" s="37"/>
      <c r="E14404" s="37"/>
      <c r="F14404" s="37"/>
      <c r="G14404" s="38"/>
      <c r="H14404" s="37"/>
      <c r="I14404" s="41"/>
      <c r="J14404" s="41"/>
      <c r="K14404" s="37"/>
      <c r="L14404" s="37"/>
      <c r="M14404" s="37"/>
      <c r="N14404" s="37"/>
      <c r="O14404" s="38"/>
    </row>
    <row r="14405" spans="2:15" x14ac:dyDescent="0.4">
      <c r="B14405" s="63"/>
      <c r="C14405" s="37"/>
      <c r="D14405" s="37"/>
      <c r="E14405" s="37"/>
      <c r="F14405" s="37"/>
      <c r="G14405" s="38"/>
      <c r="H14405" s="37"/>
      <c r="I14405" s="41"/>
      <c r="J14405" s="41"/>
      <c r="K14405" s="37"/>
      <c r="L14405" s="37"/>
      <c r="M14405" s="37"/>
      <c r="N14405" s="37"/>
      <c r="O14405" s="38"/>
    </row>
    <row r="14406" spans="2:15" x14ac:dyDescent="0.4">
      <c r="B14406" s="63"/>
      <c r="C14406" s="37"/>
      <c r="D14406" s="37"/>
      <c r="E14406" s="37"/>
      <c r="F14406" s="37"/>
      <c r="G14406" s="38"/>
      <c r="H14406" s="37"/>
      <c r="I14406" s="41"/>
      <c r="J14406" s="41"/>
      <c r="K14406" s="37"/>
      <c r="L14406" s="37"/>
      <c r="M14406" s="37"/>
      <c r="N14406" s="37"/>
      <c r="O14406" s="38"/>
    </row>
    <row r="14407" spans="2:15" x14ac:dyDescent="0.4">
      <c r="B14407" s="63"/>
      <c r="C14407" s="37"/>
      <c r="D14407" s="37"/>
      <c r="E14407" s="37"/>
      <c r="F14407" s="37"/>
      <c r="G14407" s="38"/>
      <c r="H14407" s="37"/>
      <c r="I14407" s="41"/>
      <c r="J14407" s="41"/>
      <c r="K14407" s="37"/>
      <c r="L14407" s="37"/>
      <c r="M14407" s="37"/>
      <c r="N14407" s="37"/>
      <c r="O14407" s="38"/>
    </row>
    <row r="14408" spans="2:15" x14ac:dyDescent="0.4">
      <c r="B14408" s="63"/>
      <c r="C14408" s="37"/>
      <c r="D14408" s="37"/>
      <c r="E14408" s="37"/>
      <c r="F14408" s="37"/>
      <c r="G14408" s="38"/>
      <c r="H14408" s="37"/>
      <c r="I14408" s="41"/>
      <c r="J14408" s="41"/>
      <c r="K14408" s="37"/>
      <c r="L14408" s="37"/>
      <c r="M14408" s="37"/>
      <c r="N14408" s="37"/>
      <c r="O14408" s="38"/>
    </row>
    <row r="14409" spans="2:15" x14ac:dyDescent="0.4">
      <c r="B14409" s="63"/>
      <c r="C14409" s="37"/>
      <c r="D14409" s="37"/>
      <c r="E14409" s="37"/>
      <c r="F14409" s="37"/>
      <c r="G14409" s="38"/>
      <c r="H14409" s="37"/>
      <c r="I14409" s="41"/>
      <c r="J14409" s="41"/>
      <c r="K14409" s="37"/>
      <c r="L14409" s="37"/>
      <c r="M14409" s="37"/>
      <c r="N14409" s="37"/>
      <c r="O14409" s="38"/>
    </row>
    <row r="14410" spans="2:15" x14ac:dyDescent="0.4">
      <c r="B14410" s="63"/>
      <c r="C14410" s="37"/>
      <c r="D14410" s="37"/>
      <c r="E14410" s="37"/>
      <c r="F14410" s="37"/>
      <c r="G14410" s="38"/>
      <c r="H14410" s="37"/>
      <c r="I14410" s="41"/>
      <c r="J14410" s="41"/>
      <c r="K14410" s="37"/>
      <c r="L14410" s="37"/>
      <c r="M14410" s="37"/>
      <c r="N14410" s="37"/>
      <c r="O14410" s="38"/>
    </row>
    <row r="14411" spans="2:15" x14ac:dyDescent="0.4">
      <c r="B14411" s="63"/>
      <c r="C14411" s="37"/>
      <c r="D14411" s="37"/>
      <c r="E14411" s="37"/>
      <c r="F14411" s="37"/>
      <c r="G14411" s="38"/>
      <c r="H14411" s="37"/>
      <c r="I14411" s="41"/>
      <c r="J14411" s="41"/>
      <c r="K14411" s="37"/>
      <c r="L14411" s="37"/>
      <c r="M14411" s="37"/>
      <c r="N14411" s="37"/>
      <c r="O14411" s="38"/>
    </row>
    <row r="14412" spans="2:15" x14ac:dyDescent="0.4">
      <c r="B14412" s="63"/>
      <c r="C14412" s="37"/>
      <c r="D14412" s="37"/>
      <c r="E14412" s="37"/>
      <c r="F14412" s="37"/>
      <c r="G14412" s="38"/>
      <c r="H14412" s="37"/>
      <c r="I14412" s="41"/>
      <c r="J14412" s="41"/>
      <c r="K14412" s="37"/>
      <c r="L14412" s="37"/>
      <c r="M14412" s="37"/>
      <c r="N14412" s="37"/>
      <c r="O14412" s="38"/>
    </row>
    <row r="14413" spans="2:15" x14ac:dyDescent="0.4">
      <c r="B14413" s="63"/>
      <c r="C14413" s="37"/>
      <c r="D14413" s="37"/>
      <c r="E14413" s="37"/>
      <c r="F14413" s="37"/>
      <c r="G14413" s="38"/>
      <c r="H14413" s="37"/>
      <c r="I14413" s="41"/>
      <c r="J14413" s="41"/>
      <c r="K14413" s="37"/>
      <c r="L14413" s="37"/>
      <c r="M14413" s="37"/>
      <c r="N14413" s="37"/>
      <c r="O14413" s="38"/>
    </row>
    <row r="14414" spans="2:15" x14ac:dyDescent="0.4">
      <c r="B14414" s="63"/>
      <c r="C14414" s="37"/>
      <c r="D14414" s="37"/>
      <c r="E14414" s="37"/>
      <c r="F14414" s="37"/>
      <c r="G14414" s="38"/>
      <c r="H14414" s="37"/>
      <c r="I14414" s="41"/>
      <c r="J14414" s="41"/>
      <c r="K14414" s="37"/>
      <c r="L14414" s="37"/>
      <c r="M14414" s="37"/>
      <c r="N14414" s="37"/>
      <c r="O14414" s="38"/>
    </row>
    <row r="14415" spans="2:15" x14ac:dyDescent="0.4">
      <c r="B14415" s="63"/>
      <c r="C14415" s="37"/>
      <c r="D14415" s="37"/>
      <c r="E14415" s="37"/>
      <c r="F14415" s="37"/>
      <c r="G14415" s="38"/>
      <c r="H14415" s="37"/>
      <c r="I14415" s="41"/>
      <c r="J14415" s="41"/>
      <c r="K14415" s="37"/>
      <c r="L14415" s="37"/>
      <c r="M14415" s="37"/>
      <c r="N14415" s="37"/>
      <c r="O14415" s="38"/>
    </row>
    <row r="14416" spans="2:15" x14ac:dyDescent="0.4">
      <c r="B14416" s="63"/>
      <c r="C14416" s="37"/>
      <c r="D14416" s="37"/>
      <c r="E14416" s="37"/>
      <c r="F14416" s="37"/>
      <c r="G14416" s="38"/>
      <c r="H14416" s="37"/>
      <c r="I14416" s="41"/>
      <c r="J14416" s="41"/>
      <c r="K14416" s="37"/>
      <c r="L14416" s="37"/>
      <c r="M14416" s="37"/>
      <c r="N14416" s="37"/>
      <c r="O14416" s="38"/>
    </row>
    <row r="14417" spans="2:15" x14ac:dyDescent="0.4">
      <c r="B14417" s="63"/>
      <c r="C14417" s="37"/>
      <c r="D14417" s="37"/>
      <c r="E14417" s="37"/>
      <c r="F14417" s="37"/>
      <c r="G14417" s="38"/>
      <c r="H14417" s="37"/>
      <c r="I14417" s="41"/>
      <c r="J14417" s="41"/>
      <c r="K14417" s="37"/>
      <c r="L14417" s="37"/>
      <c r="M14417" s="37"/>
      <c r="N14417" s="37"/>
      <c r="O14417" s="38"/>
    </row>
    <row r="14418" spans="2:15" x14ac:dyDescent="0.4">
      <c r="B14418" s="63"/>
      <c r="C14418" s="37"/>
      <c r="D14418" s="37"/>
      <c r="E14418" s="37"/>
      <c r="F14418" s="37"/>
      <c r="G14418" s="38"/>
      <c r="H14418" s="37"/>
      <c r="I14418" s="41"/>
      <c r="J14418" s="41"/>
      <c r="K14418" s="37"/>
      <c r="L14418" s="37"/>
      <c r="M14418" s="37"/>
      <c r="N14418" s="37"/>
      <c r="O14418" s="38"/>
    </row>
    <row r="14419" spans="2:15" x14ac:dyDescent="0.4">
      <c r="B14419" s="63"/>
      <c r="C14419" s="37"/>
      <c r="D14419" s="37"/>
      <c r="E14419" s="37"/>
      <c r="F14419" s="37"/>
      <c r="G14419" s="38"/>
      <c r="H14419" s="37"/>
      <c r="I14419" s="41"/>
      <c r="J14419" s="41"/>
      <c r="K14419" s="37"/>
      <c r="L14419" s="37"/>
      <c r="M14419" s="37"/>
      <c r="N14419" s="37"/>
      <c r="O14419" s="38"/>
    </row>
    <row r="14420" spans="2:15" x14ac:dyDescent="0.4">
      <c r="B14420" s="63"/>
      <c r="C14420" s="37"/>
      <c r="D14420" s="37"/>
      <c r="E14420" s="37"/>
      <c r="F14420" s="37"/>
      <c r="G14420" s="38"/>
      <c r="H14420" s="37"/>
      <c r="I14420" s="41"/>
      <c r="J14420" s="41"/>
      <c r="K14420" s="37"/>
      <c r="L14420" s="37"/>
      <c r="M14420" s="37"/>
      <c r="N14420" s="37"/>
      <c r="O14420" s="38"/>
    </row>
    <row r="14421" spans="2:15" x14ac:dyDescent="0.4">
      <c r="B14421" s="63"/>
      <c r="C14421" s="37"/>
      <c r="D14421" s="37"/>
      <c r="E14421" s="37"/>
      <c r="F14421" s="37"/>
      <c r="G14421" s="38"/>
      <c r="H14421" s="37"/>
      <c r="I14421" s="41"/>
      <c r="J14421" s="41"/>
      <c r="K14421" s="37"/>
      <c r="L14421" s="37"/>
      <c r="M14421" s="37"/>
      <c r="N14421" s="37"/>
      <c r="O14421" s="38"/>
    </row>
    <row r="14422" spans="2:15" x14ac:dyDescent="0.4">
      <c r="B14422" s="63"/>
      <c r="C14422" s="37"/>
      <c r="D14422" s="37"/>
      <c r="E14422" s="37"/>
      <c r="F14422" s="37"/>
      <c r="G14422" s="38"/>
      <c r="H14422" s="37"/>
      <c r="I14422" s="41"/>
      <c r="J14422" s="41"/>
      <c r="K14422" s="37"/>
      <c r="L14422" s="37"/>
      <c r="M14422" s="37"/>
      <c r="N14422" s="37"/>
      <c r="O14422" s="38"/>
    </row>
    <row r="14423" spans="2:15" x14ac:dyDescent="0.4">
      <c r="B14423" s="63"/>
      <c r="C14423" s="37"/>
      <c r="D14423" s="37"/>
      <c r="E14423" s="37"/>
      <c r="F14423" s="37"/>
      <c r="G14423" s="38"/>
      <c r="H14423" s="37"/>
      <c r="I14423" s="41"/>
      <c r="J14423" s="41"/>
      <c r="K14423" s="37"/>
      <c r="L14423" s="37"/>
      <c r="M14423" s="37"/>
      <c r="N14423" s="37"/>
      <c r="O14423" s="38"/>
    </row>
    <row r="14424" spans="2:15" x14ac:dyDescent="0.4">
      <c r="B14424" s="63"/>
      <c r="C14424" s="37"/>
      <c r="D14424" s="37"/>
      <c r="E14424" s="37"/>
      <c r="F14424" s="37"/>
      <c r="G14424" s="38"/>
      <c r="H14424" s="37"/>
      <c r="I14424" s="41"/>
      <c r="J14424" s="41"/>
      <c r="K14424" s="37"/>
      <c r="L14424" s="37"/>
      <c r="M14424" s="37"/>
      <c r="N14424" s="37"/>
      <c r="O14424" s="38"/>
    </row>
    <row r="14425" spans="2:15" x14ac:dyDescent="0.4">
      <c r="B14425" s="63"/>
      <c r="C14425" s="37"/>
      <c r="D14425" s="37"/>
      <c r="E14425" s="37"/>
      <c r="F14425" s="37"/>
      <c r="G14425" s="38"/>
      <c r="H14425" s="37"/>
      <c r="I14425" s="41"/>
      <c r="J14425" s="41"/>
      <c r="K14425" s="37"/>
      <c r="L14425" s="37"/>
      <c r="M14425" s="37"/>
      <c r="N14425" s="37"/>
      <c r="O14425" s="38"/>
    </row>
    <row r="14426" spans="2:15" x14ac:dyDescent="0.4">
      <c r="B14426" s="63"/>
      <c r="C14426" s="37"/>
      <c r="D14426" s="37"/>
      <c r="E14426" s="37"/>
      <c r="F14426" s="37"/>
      <c r="G14426" s="38"/>
      <c r="H14426" s="37"/>
      <c r="I14426" s="41"/>
      <c r="J14426" s="41"/>
      <c r="K14426" s="37"/>
      <c r="L14426" s="37"/>
      <c r="M14426" s="37"/>
      <c r="N14426" s="37"/>
      <c r="O14426" s="38"/>
    </row>
    <row r="14427" spans="2:15" x14ac:dyDescent="0.4">
      <c r="B14427" s="63"/>
      <c r="C14427" s="37"/>
      <c r="D14427" s="37"/>
      <c r="E14427" s="37"/>
      <c r="F14427" s="37"/>
      <c r="G14427" s="38"/>
      <c r="H14427" s="37"/>
      <c r="I14427" s="41"/>
      <c r="J14427" s="41"/>
      <c r="K14427" s="37"/>
      <c r="L14427" s="37"/>
      <c r="M14427" s="37"/>
      <c r="N14427" s="37"/>
      <c r="O14427" s="38"/>
    </row>
    <row r="14428" spans="2:15" x14ac:dyDescent="0.4">
      <c r="B14428" s="63"/>
      <c r="C14428" s="37"/>
      <c r="D14428" s="37"/>
      <c r="E14428" s="37"/>
      <c r="F14428" s="37"/>
      <c r="G14428" s="38"/>
      <c r="H14428" s="37"/>
      <c r="I14428" s="41"/>
      <c r="J14428" s="41"/>
      <c r="K14428" s="37"/>
      <c r="L14428" s="37"/>
      <c r="M14428" s="37"/>
      <c r="N14428" s="37"/>
      <c r="O14428" s="38"/>
    </row>
    <row r="14429" spans="2:15" x14ac:dyDescent="0.4">
      <c r="B14429" s="63"/>
      <c r="C14429" s="37"/>
      <c r="D14429" s="37"/>
      <c r="E14429" s="37"/>
      <c r="F14429" s="37"/>
      <c r="G14429" s="38"/>
      <c r="H14429" s="37"/>
      <c r="I14429" s="41"/>
      <c r="J14429" s="41"/>
      <c r="K14429" s="37"/>
      <c r="L14429" s="37"/>
      <c r="M14429" s="37"/>
      <c r="N14429" s="37"/>
      <c r="O14429" s="38"/>
    </row>
    <row r="14430" spans="2:15" x14ac:dyDescent="0.4">
      <c r="B14430" s="63"/>
      <c r="C14430" s="37"/>
      <c r="D14430" s="37"/>
      <c r="E14430" s="37"/>
      <c r="F14430" s="37"/>
      <c r="G14430" s="38"/>
      <c r="H14430" s="37"/>
      <c r="I14430" s="41"/>
      <c r="J14430" s="41"/>
      <c r="K14430" s="37"/>
      <c r="L14430" s="37"/>
      <c r="M14430" s="37"/>
      <c r="N14430" s="37"/>
      <c r="O14430" s="38"/>
    </row>
    <row r="14431" spans="2:15" x14ac:dyDescent="0.4">
      <c r="B14431" s="63"/>
      <c r="C14431" s="37"/>
      <c r="D14431" s="37"/>
      <c r="E14431" s="37"/>
      <c r="F14431" s="37"/>
      <c r="G14431" s="38"/>
      <c r="H14431" s="37"/>
      <c r="I14431" s="41"/>
      <c r="J14431" s="41"/>
      <c r="K14431" s="37"/>
      <c r="L14431" s="37"/>
      <c r="M14431" s="37"/>
      <c r="N14431" s="37"/>
      <c r="O14431" s="38"/>
    </row>
    <row r="14432" spans="2:15" x14ac:dyDescent="0.4">
      <c r="B14432" s="63"/>
      <c r="C14432" s="37"/>
      <c r="D14432" s="37"/>
      <c r="E14432" s="37"/>
      <c r="F14432" s="37"/>
      <c r="G14432" s="38"/>
      <c r="H14432" s="37"/>
      <c r="I14432" s="41"/>
      <c r="J14432" s="41"/>
      <c r="K14432" s="37"/>
      <c r="L14432" s="37"/>
      <c r="M14432" s="37"/>
      <c r="N14432" s="37"/>
      <c r="O14432" s="38"/>
    </row>
    <row r="14433" spans="2:15" x14ac:dyDescent="0.4">
      <c r="B14433" s="63"/>
      <c r="C14433" s="37"/>
      <c r="D14433" s="37"/>
      <c r="E14433" s="37"/>
      <c r="F14433" s="37"/>
      <c r="G14433" s="38"/>
      <c r="H14433" s="37"/>
      <c r="I14433" s="41"/>
      <c r="J14433" s="41"/>
      <c r="K14433" s="37"/>
      <c r="L14433" s="37"/>
      <c r="M14433" s="37"/>
      <c r="N14433" s="37"/>
      <c r="O14433" s="38"/>
    </row>
    <row r="14434" spans="2:15" x14ac:dyDescent="0.4">
      <c r="B14434" s="63"/>
      <c r="C14434" s="37"/>
      <c r="D14434" s="37"/>
      <c r="E14434" s="37"/>
      <c r="F14434" s="37"/>
      <c r="G14434" s="38"/>
      <c r="H14434" s="37"/>
      <c r="I14434" s="41"/>
      <c r="J14434" s="41"/>
      <c r="K14434" s="37"/>
      <c r="L14434" s="37"/>
      <c r="M14434" s="37"/>
      <c r="N14434" s="37"/>
      <c r="O14434" s="38"/>
    </row>
    <row r="14435" spans="2:15" x14ac:dyDescent="0.4">
      <c r="B14435" s="63"/>
      <c r="C14435" s="37"/>
      <c r="D14435" s="37"/>
      <c r="E14435" s="37"/>
      <c r="F14435" s="37"/>
      <c r="G14435" s="38"/>
      <c r="H14435" s="37"/>
      <c r="I14435" s="41"/>
      <c r="J14435" s="41"/>
      <c r="K14435" s="37"/>
      <c r="L14435" s="37"/>
      <c r="M14435" s="37"/>
      <c r="N14435" s="37"/>
      <c r="O14435" s="38"/>
    </row>
    <row r="14436" spans="2:15" x14ac:dyDescent="0.4">
      <c r="B14436" s="63"/>
      <c r="C14436" s="37"/>
      <c r="D14436" s="37"/>
      <c r="E14436" s="37"/>
      <c r="F14436" s="37"/>
      <c r="G14436" s="38"/>
      <c r="H14436" s="37"/>
      <c r="I14436" s="41"/>
      <c r="J14436" s="41"/>
      <c r="K14436" s="37"/>
      <c r="L14436" s="37"/>
      <c r="M14436" s="37"/>
      <c r="N14436" s="37"/>
      <c r="O14436" s="38"/>
    </row>
    <row r="14437" spans="2:15" x14ac:dyDescent="0.4">
      <c r="B14437" s="63"/>
      <c r="C14437" s="37"/>
      <c r="D14437" s="37"/>
      <c r="E14437" s="37"/>
      <c r="F14437" s="37"/>
      <c r="G14437" s="38"/>
      <c r="H14437" s="37"/>
      <c r="I14437" s="41"/>
      <c r="J14437" s="41"/>
      <c r="K14437" s="37"/>
      <c r="L14437" s="37"/>
      <c r="M14437" s="37"/>
      <c r="N14437" s="37"/>
      <c r="O14437" s="38"/>
    </row>
    <row r="14438" spans="2:15" x14ac:dyDescent="0.4">
      <c r="B14438" s="63"/>
      <c r="C14438" s="37"/>
      <c r="D14438" s="37"/>
      <c r="E14438" s="37"/>
      <c r="F14438" s="37"/>
      <c r="G14438" s="38"/>
      <c r="H14438" s="37"/>
      <c r="I14438" s="41"/>
      <c r="J14438" s="41"/>
      <c r="K14438" s="37"/>
      <c r="L14438" s="37"/>
      <c r="M14438" s="37"/>
      <c r="N14438" s="37"/>
      <c r="O14438" s="38"/>
    </row>
    <row r="14439" spans="2:15" x14ac:dyDescent="0.4">
      <c r="B14439" s="63"/>
      <c r="C14439" s="37"/>
      <c r="D14439" s="37"/>
      <c r="E14439" s="37"/>
      <c r="F14439" s="37"/>
      <c r="G14439" s="38"/>
      <c r="H14439" s="37"/>
      <c r="I14439" s="41"/>
      <c r="J14439" s="41"/>
      <c r="K14439" s="37"/>
      <c r="L14439" s="37"/>
      <c r="M14439" s="37"/>
      <c r="N14439" s="37"/>
      <c r="O14439" s="38"/>
    </row>
    <row r="14440" spans="2:15" x14ac:dyDescent="0.4">
      <c r="B14440" s="63"/>
      <c r="C14440" s="37"/>
      <c r="D14440" s="37"/>
      <c r="E14440" s="37"/>
      <c r="F14440" s="37"/>
      <c r="G14440" s="38"/>
      <c r="H14440" s="37"/>
      <c r="I14440" s="41"/>
      <c r="J14440" s="41"/>
      <c r="K14440" s="37"/>
      <c r="L14440" s="37"/>
      <c r="M14440" s="37"/>
      <c r="N14440" s="37"/>
      <c r="O14440" s="38"/>
    </row>
    <row r="14441" spans="2:15" x14ac:dyDescent="0.4">
      <c r="B14441" s="63"/>
      <c r="C14441" s="37"/>
      <c r="D14441" s="37"/>
      <c r="E14441" s="37"/>
      <c r="F14441" s="37"/>
      <c r="G14441" s="38"/>
      <c r="H14441" s="37"/>
      <c r="I14441" s="41"/>
      <c r="J14441" s="41"/>
      <c r="K14441" s="37"/>
      <c r="L14441" s="37"/>
      <c r="M14441" s="37"/>
      <c r="N14441" s="37"/>
      <c r="O14441" s="38"/>
    </row>
    <row r="14442" spans="2:15" x14ac:dyDescent="0.4">
      <c r="B14442" s="63"/>
      <c r="C14442" s="37"/>
      <c r="D14442" s="37"/>
      <c r="E14442" s="37"/>
      <c r="F14442" s="37"/>
      <c r="G14442" s="38"/>
      <c r="H14442" s="37"/>
      <c r="I14442" s="41"/>
      <c r="J14442" s="41"/>
      <c r="K14442" s="37"/>
      <c r="L14442" s="37"/>
      <c r="M14442" s="37"/>
      <c r="N14442" s="37"/>
      <c r="O14442" s="38"/>
    </row>
    <row r="14443" spans="2:15" x14ac:dyDescent="0.4">
      <c r="B14443" s="63"/>
      <c r="C14443" s="37"/>
      <c r="D14443" s="37"/>
      <c r="E14443" s="37"/>
      <c r="F14443" s="37"/>
      <c r="G14443" s="38"/>
      <c r="H14443" s="37"/>
      <c r="I14443" s="41"/>
      <c r="J14443" s="41"/>
      <c r="K14443" s="37"/>
      <c r="L14443" s="37"/>
      <c r="M14443" s="37"/>
      <c r="N14443" s="37"/>
      <c r="O14443" s="38"/>
    </row>
    <row r="14444" spans="2:15" x14ac:dyDescent="0.4">
      <c r="B14444" s="63"/>
      <c r="C14444" s="37"/>
      <c r="D14444" s="37"/>
      <c r="E14444" s="37"/>
      <c r="F14444" s="37"/>
      <c r="G14444" s="38"/>
      <c r="H14444" s="37"/>
      <c r="I14444" s="41"/>
      <c r="J14444" s="41"/>
      <c r="K14444" s="37"/>
      <c r="L14444" s="37"/>
      <c r="M14444" s="37"/>
      <c r="N14444" s="37"/>
      <c r="O14444" s="38"/>
    </row>
    <row r="14445" spans="2:15" x14ac:dyDescent="0.4">
      <c r="B14445" s="63"/>
      <c r="C14445" s="37"/>
      <c r="D14445" s="37"/>
      <c r="E14445" s="37"/>
      <c r="F14445" s="37"/>
      <c r="G14445" s="38"/>
      <c r="H14445" s="37"/>
      <c r="I14445" s="41"/>
      <c r="J14445" s="41"/>
      <c r="K14445" s="37"/>
      <c r="L14445" s="37"/>
      <c r="M14445" s="37"/>
      <c r="N14445" s="37"/>
      <c r="O14445" s="38"/>
    </row>
    <row r="14446" spans="2:15" x14ac:dyDescent="0.4">
      <c r="B14446" s="63"/>
      <c r="C14446" s="37"/>
      <c r="D14446" s="37"/>
      <c r="E14446" s="37"/>
      <c r="F14446" s="37"/>
      <c r="G14446" s="38"/>
      <c r="H14446" s="37"/>
      <c r="I14446" s="41"/>
      <c r="J14446" s="41"/>
      <c r="K14446" s="37"/>
      <c r="L14446" s="37"/>
      <c r="M14446" s="37"/>
      <c r="N14446" s="37"/>
      <c r="O14446" s="38"/>
    </row>
    <row r="14447" spans="2:15" x14ac:dyDescent="0.4">
      <c r="B14447" s="63"/>
      <c r="C14447" s="37"/>
      <c r="D14447" s="37"/>
      <c r="E14447" s="37"/>
      <c r="F14447" s="37"/>
      <c r="G14447" s="38"/>
      <c r="H14447" s="37"/>
      <c r="I14447" s="41"/>
      <c r="J14447" s="41"/>
      <c r="K14447" s="37"/>
      <c r="L14447" s="37"/>
      <c r="M14447" s="37"/>
      <c r="N14447" s="37"/>
      <c r="O14447" s="38"/>
    </row>
    <row r="14448" spans="2:15" x14ac:dyDescent="0.4">
      <c r="B14448" s="63"/>
      <c r="C14448" s="37"/>
      <c r="D14448" s="37"/>
      <c r="E14448" s="37"/>
      <c r="F14448" s="37"/>
      <c r="G14448" s="38"/>
      <c r="H14448" s="37"/>
      <c r="I14448" s="41"/>
      <c r="J14448" s="41"/>
      <c r="K14448" s="37"/>
      <c r="L14448" s="37"/>
      <c r="M14448" s="37"/>
      <c r="N14448" s="37"/>
      <c r="O14448" s="38"/>
    </row>
    <row r="14449" spans="2:15" x14ac:dyDescent="0.4">
      <c r="B14449" s="63"/>
      <c r="C14449" s="37"/>
      <c r="D14449" s="37"/>
      <c r="E14449" s="37"/>
      <c r="F14449" s="37"/>
      <c r="G14449" s="38"/>
      <c r="H14449" s="37"/>
      <c r="I14449" s="41"/>
      <c r="J14449" s="41"/>
      <c r="K14449" s="37"/>
      <c r="L14449" s="37"/>
      <c r="M14449" s="37"/>
      <c r="N14449" s="37"/>
      <c r="O14449" s="38"/>
    </row>
    <row r="14450" spans="2:15" x14ac:dyDescent="0.4">
      <c r="B14450" s="63"/>
      <c r="C14450" s="37"/>
      <c r="D14450" s="37"/>
      <c r="E14450" s="37"/>
      <c r="F14450" s="37"/>
      <c r="G14450" s="38"/>
      <c r="H14450" s="37"/>
      <c r="I14450" s="41"/>
      <c r="J14450" s="41"/>
      <c r="K14450" s="37"/>
      <c r="L14450" s="37"/>
      <c r="M14450" s="37"/>
      <c r="N14450" s="37"/>
      <c r="O14450" s="38"/>
    </row>
    <row r="14451" spans="2:15" x14ac:dyDescent="0.4">
      <c r="B14451" s="63"/>
      <c r="C14451" s="37"/>
      <c r="D14451" s="37"/>
      <c r="E14451" s="37"/>
      <c r="F14451" s="37"/>
      <c r="G14451" s="38"/>
      <c r="H14451" s="37"/>
      <c r="I14451" s="41"/>
      <c r="J14451" s="41"/>
      <c r="K14451" s="37"/>
      <c r="L14451" s="37"/>
      <c r="M14451" s="37"/>
      <c r="N14451" s="37"/>
      <c r="O14451" s="38"/>
    </row>
    <row r="14452" spans="2:15" x14ac:dyDescent="0.4">
      <c r="B14452" s="63"/>
      <c r="C14452" s="37"/>
      <c r="D14452" s="37"/>
      <c r="E14452" s="37"/>
      <c r="F14452" s="37"/>
      <c r="G14452" s="38"/>
      <c r="H14452" s="37"/>
      <c r="I14452" s="41"/>
      <c r="J14452" s="41"/>
      <c r="K14452" s="37"/>
      <c r="L14452" s="37"/>
      <c r="M14452" s="37"/>
      <c r="N14452" s="37"/>
      <c r="O14452" s="38"/>
    </row>
    <row r="14453" spans="2:15" x14ac:dyDescent="0.4">
      <c r="B14453" s="63"/>
      <c r="C14453" s="37"/>
      <c r="D14453" s="37"/>
      <c r="E14453" s="37"/>
      <c r="F14453" s="37"/>
      <c r="G14453" s="38"/>
      <c r="H14453" s="37"/>
      <c r="I14453" s="41"/>
      <c r="J14453" s="41"/>
      <c r="K14453" s="37"/>
      <c r="L14453" s="37"/>
      <c r="M14453" s="37"/>
      <c r="N14453" s="37"/>
      <c r="O14453" s="38"/>
    </row>
    <row r="14454" spans="2:15" x14ac:dyDescent="0.4">
      <c r="B14454" s="63"/>
      <c r="C14454" s="37"/>
      <c r="D14454" s="37"/>
      <c r="E14454" s="37"/>
      <c r="F14454" s="37"/>
      <c r="G14454" s="38"/>
      <c r="H14454" s="37"/>
      <c r="I14454" s="41"/>
      <c r="J14454" s="41"/>
      <c r="K14454" s="37"/>
      <c r="L14454" s="37"/>
      <c r="M14454" s="37"/>
      <c r="N14454" s="37"/>
      <c r="O14454" s="38"/>
    </row>
    <row r="14455" spans="2:15" x14ac:dyDescent="0.4">
      <c r="B14455" s="63"/>
      <c r="C14455" s="37"/>
      <c r="D14455" s="37"/>
      <c r="E14455" s="37"/>
      <c r="F14455" s="37"/>
      <c r="G14455" s="38"/>
      <c r="H14455" s="37"/>
      <c r="I14455" s="41"/>
      <c r="J14455" s="41"/>
      <c r="K14455" s="37"/>
      <c r="L14455" s="37"/>
      <c r="M14455" s="37"/>
      <c r="N14455" s="37"/>
      <c r="O14455" s="38"/>
    </row>
    <row r="14456" spans="2:15" x14ac:dyDescent="0.4">
      <c r="B14456" s="63"/>
      <c r="C14456" s="37"/>
      <c r="D14456" s="37"/>
      <c r="E14456" s="37"/>
      <c r="F14456" s="37"/>
      <c r="G14456" s="38"/>
      <c r="H14456" s="37"/>
      <c r="I14456" s="41"/>
      <c r="J14456" s="41"/>
      <c r="K14456" s="37"/>
      <c r="L14456" s="37"/>
      <c r="M14456" s="37"/>
      <c r="N14456" s="37"/>
      <c r="O14456" s="38"/>
    </row>
    <row r="14457" spans="2:15" x14ac:dyDescent="0.4">
      <c r="B14457" s="63"/>
      <c r="C14457" s="37"/>
      <c r="D14457" s="37"/>
      <c r="E14457" s="37"/>
      <c r="F14457" s="37"/>
      <c r="G14457" s="38"/>
      <c r="H14457" s="37"/>
      <c r="I14457" s="41"/>
      <c r="J14457" s="41"/>
      <c r="K14457" s="37"/>
      <c r="L14457" s="37"/>
      <c r="M14457" s="37"/>
      <c r="N14457" s="37"/>
      <c r="O14457" s="38"/>
    </row>
    <row r="14458" spans="2:15" x14ac:dyDescent="0.4">
      <c r="B14458" s="63"/>
      <c r="C14458" s="37"/>
      <c r="D14458" s="37"/>
      <c r="E14458" s="37"/>
      <c r="F14458" s="37"/>
      <c r="G14458" s="38"/>
      <c r="H14458" s="37"/>
      <c r="I14458" s="41"/>
      <c r="J14458" s="41"/>
      <c r="K14458" s="37"/>
      <c r="L14458" s="37"/>
      <c r="M14458" s="37"/>
      <c r="N14458" s="37"/>
      <c r="O14458" s="38"/>
    </row>
    <row r="14459" spans="2:15" x14ac:dyDescent="0.4">
      <c r="B14459" s="63"/>
      <c r="C14459" s="37"/>
      <c r="D14459" s="37"/>
      <c r="E14459" s="37"/>
      <c r="F14459" s="37"/>
      <c r="G14459" s="38"/>
      <c r="H14459" s="37"/>
      <c r="I14459" s="41"/>
      <c r="J14459" s="41"/>
      <c r="K14459" s="37"/>
      <c r="L14459" s="37"/>
      <c r="M14459" s="37"/>
      <c r="N14459" s="37"/>
      <c r="O14459" s="38"/>
    </row>
    <row r="14460" spans="2:15" x14ac:dyDescent="0.4">
      <c r="B14460" s="63"/>
      <c r="C14460" s="37"/>
      <c r="D14460" s="37"/>
      <c r="E14460" s="37"/>
      <c r="F14460" s="37"/>
      <c r="G14460" s="38"/>
      <c r="H14460" s="37"/>
      <c r="I14460" s="41"/>
      <c r="J14460" s="41"/>
      <c r="K14460" s="37"/>
      <c r="L14460" s="37"/>
      <c r="M14460" s="37"/>
      <c r="N14460" s="37"/>
      <c r="O14460" s="38"/>
    </row>
    <row r="14461" spans="2:15" x14ac:dyDescent="0.4">
      <c r="B14461" s="63"/>
      <c r="C14461" s="37"/>
      <c r="D14461" s="37"/>
      <c r="E14461" s="37"/>
      <c r="F14461" s="37"/>
      <c r="G14461" s="38"/>
      <c r="H14461" s="37"/>
      <c r="I14461" s="41"/>
      <c r="J14461" s="41"/>
      <c r="K14461" s="37"/>
      <c r="L14461" s="37"/>
      <c r="M14461" s="37"/>
      <c r="N14461" s="37"/>
      <c r="O14461" s="38"/>
    </row>
    <row r="14462" spans="2:15" x14ac:dyDescent="0.4">
      <c r="B14462" s="63"/>
      <c r="C14462" s="37"/>
      <c r="D14462" s="37"/>
      <c r="E14462" s="37"/>
      <c r="F14462" s="37"/>
      <c r="G14462" s="38"/>
      <c r="H14462" s="37"/>
      <c r="I14462" s="41"/>
      <c r="J14462" s="41"/>
      <c r="K14462" s="37"/>
      <c r="L14462" s="37"/>
      <c r="M14462" s="37"/>
      <c r="N14462" s="37"/>
      <c r="O14462" s="38"/>
    </row>
    <row r="14463" spans="2:15" x14ac:dyDescent="0.4">
      <c r="B14463" s="63"/>
      <c r="C14463" s="37"/>
      <c r="D14463" s="37"/>
      <c r="E14463" s="37"/>
      <c r="F14463" s="37"/>
      <c r="G14463" s="38"/>
      <c r="H14463" s="37"/>
      <c r="I14463" s="41"/>
      <c r="J14463" s="41"/>
      <c r="K14463" s="37"/>
      <c r="L14463" s="37"/>
      <c r="M14463" s="37"/>
      <c r="N14463" s="37"/>
      <c r="O14463" s="38"/>
    </row>
    <row r="14464" spans="2:15" x14ac:dyDescent="0.4">
      <c r="B14464" s="63"/>
      <c r="C14464" s="37"/>
      <c r="D14464" s="37"/>
      <c r="E14464" s="37"/>
      <c r="F14464" s="37"/>
      <c r="G14464" s="38"/>
      <c r="H14464" s="37"/>
      <c r="I14464" s="41"/>
      <c r="J14464" s="41"/>
      <c r="K14464" s="37"/>
      <c r="L14464" s="37"/>
      <c r="M14464" s="37"/>
      <c r="N14464" s="37"/>
      <c r="O14464" s="38"/>
    </row>
    <row r="14465" spans="2:15" x14ac:dyDescent="0.4">
      <c r="B14465" s="63"/>
      <c r="C14465" s="37"/>
      <c r="D14465" s="37"/>
      <c r="E14465" s="37"/>
      <c r="F14465" s="37"/>
      <c r="G14465" s="38"/>
      <c r="H14465" s="37"/>
      <c r="I14465" s="41"/>
      <c r="J14465" s="41"/>
      <c r="K14465" s="37"/>
      <c r="L14465" s="37"/>
      <c r="M14465" s="37"/>
      <c r="N14465" s="37"/>
      <c r="O14465" s="38"/>
    </row>
    <row r="14466" spans="2:15" x14ac:dyDescent="0.4">
      <c r="B14466" s="63"/>
      <c r="C14466" s="37"/>
      <c r="D14466" s="37"/>
      <c r="E14466" s="37"/>
      <c r="F14466" s="37"/>
      <c r="G14466" s="38"/>
      <c r="H14466" s="37"/>
      <c r="I14466" s="41"/>
      <c r="J14466" s="41"/>
      <c r="K14466" s="37"/>
      <c r="L14466" s="37"/>
      <c r="M14466" s="37"/>
      <c r="N14466" s="37"/>
      <c r="O14466" s="38"/>
    </row>
    <row r="14467" spans="2:15" x14ac:dyDescent="0.4">
      <c r="B14467" s="63"/>
      <c r="C14467" s="37"/>
      <c r="D14467" s="37"/>
      <c r="E14467" s="37"/>
      <c r="F14467" s="37"/>
      <c r="G14467" s="38"/>
      <c r="H14467" s="37"/>
      <c r="I14467" s="41"/>
      <c r="J14467" s="41"/>
      <c r="K14467" s="37"/>
      <c r="L14467" s="37"/>
      <c r="M14467" s="37"/>
      <c r="N14467" s="37"/>
      <c r="O14467" s="38"/>
    </row>
    <row r="14468" spans="2:15" x14ac:dyDescent="0.4">
      <c r="B14468" s="63"/>
      <c r="C14468" s="37"/>
      <c r="D14468" s="37"/>
      <c r="E14468" s="37"/>
      <c r="F14468" s="37"/>
      <c r="G14468" s="38"/>
      <c r="H14468" s="37"/>
      <c r="I14468" s="41"/>
      <c r="J14468" s="41"/>
      <c r="K14468" s="37"/>
      <c r="L14468" s="37"/>
      <c r="M14468" s="37"/>
      <c r="N14468" s="37"/>
      <c r="O14468" s="38"/>
    </row>
    <row r="14469" spans="2:15" x14ac:dyDescent="0.4">
      <c r="B14469" s="63"/>
      <c r="C14469" s="37"/>
      <c r="D14469" s="37"/>
      <c r="E14469" s="37"/>
      <c r="F14469" s="37"/>
      <c r="G14469" s="38"/>
      <c r="H14469" s="37"/>
      <c r="I14469" s="41"/>
      <c r="J14469" s="41"/>
      <c r="K14469" s="37"/>
      <c r="L14469" s="37"/>
      <c r="M14469" s="37"/>
      <c r="N14469" s="37"/>
      <c r="O14469" s="38"/>
    </row>
    <row r="14470" spans="2:15" x14ac:dyDescent="0.4">
      <c r="B14470" s="63"/>
      <c r="C14470" s="37"/>
      <c r="D14470" s="37"/>
      <c r="E14470" s="37"/>
      <c r="F14470" s="37"/>
      <c r="G14470" s="38"/>
      <c r="H14470" s="37"/>
      <c r="I14470" s="41"/>
      <c r="J14470" s="41"/>
      <c r="K14470" s="37"/>
      <c r="L14470" s="37"/>
      <c r="M14470" s="37"/>
      <c r="N14470" s="37"/>
      <c r="O14470" s="38"/>
    </row>
    <row r="14471" spans="2:15" x14ac:dyDescent="0.4">
      <c r="B14471" s="63"/>
      <c r="C14471" s="37"/>
      <c r="D14471" s="37"/>
      <c r="E14471" s="37"/>
      <c r="F14471" s="37"/>
      <c r="G14471" s="38"/>
      <c r="H14471" s="37"/>
      <c r="I14471" s="41"/>
      <c r="J14471" s="41"/>
      <c r="K14471" s="37"/>
      <c r="L14471" s="37"/>
      <c r="M14471" s="37"/>
      <c r="N14471" s="37"/>
      <c r="O14471" s="38"/>
    </row>
    <row r="14472" spans="2:15" x14ac:dyDescent="0.4">
      <c r="B14472" s="63"/>
      <c r="C14472" s="37"/>
      <c r="D14472" s="37"/>
      <c r="E14472" s="37"/>
      <c r="F14472" s="37"/>
      <c r="G14472" s="38"/>
      <c r="H14472" s="37"/>
      <c r="I14472" s="41"/>
      <c r="J14472" s="41"/>
      <c r="K14472" s="37"/>
      <c r="L14472" s="37"/>
      <c r="M14472" s="37"/>
      <c r="N14472" s="37"/>
      <c r="O14472" s="38"/>
    </row>
    <row r="14473" spans="2:15" x14ac:dyDescent="0.4">
      <c r="B14473" s="63"/>
      <c r="C14473" s="37"/>
      <c r="D14473" s="37"/>
      <c r="E14473" s="37"/>
      <c r="F14473" s="37"/>
      <c r="G14473" s="38"/>
      <c r="H14473" s="37"/>
      <c r="I14473" s="41"/>
      <c r="J14473" s="41"/>
      <c r="K14473" s="37"/>
      <c r="L14473" s="37"/>
      <c r="M14473" s="37"/>
      <c r="N14473" s="37"/>
      <c r="O14473" s="38"/>
    </row>
    <row r="14474" spans="2:15" x14ac:dyDescent="0.4">
      <c r="B14474" s="63"/>
      <c r="C14474" s="37"/>
      <c r="D14474" s="37"/>
      <c r="E14474" s="37"/>
      <c r="F14474" s="37"/>
      <c r="G14474" s="38"/>
      <c r="H14474" s="37"/>
      <c r="I14474" s="41"/>
      <c r="J14474" s="41"/>
      <c r="K14474" s="37"/>
      <c r="L14474" s="37"/>
      <c r="M14474" s="37"/>
      <c r="N14474" s="37"/>
      <c r="O14474" s="38"/>
    </row>
    <row r="14475" spans="2:15" x14ac:dyDescent="0.4">
      <c r="B14475" s="63"/>
      <c r="C14475" s="37"/>
      <c r="D14475" s="37"/>
      <c r="E14475" s="37"/>
      <c r="F14475" s="37"/>
      <c r="G14475" s="38"/>
      <c r="H14475" s="37"/>
      <c r="I14475" s="41"/>
      <c r="J14475" s="41"/>
      <c r="K14475" s="37"/>
      <c r="L14475" s="37"/>
      <c r="M14475" s="37"/>
      <c r="N14475" s="37"/>
      <c r="O14475" s="38"/>
    </row>
    <row r="14476" spans="2:15" x14ac:dyDescent="0.4">
      <c r="B14476" s="63"/>
      <c r="C14476" s="37"/>
      <c r="D14476" s="37"/>
      <c r="E14476" s="37"/>
      <c r="F14476" s="37"/>
      <c r="G14476" s="38"/>
      <c r="H14476" s="37"/>
      <c r="I14476" s="41"/>
      <c r="J14476" s="41"/>
      <c r="K14476" s="37"/>
      <c r="L14476" s="37"/>
      <c r="M14476" s="37"/>
      <c r="N14476" s="37"/>
      <c r="O14476" s="38"/>
    </row>
    <row r="14477" spans="2:15" x14ac:dyDescent="0.4">
      <c r="B14477" s="63"/>
      <c r="C14477" s="37"/>
      <c r="D14477" s="37"/>
      <c r="E14477" s="37"/>
      <c r="F14477" s="37"/>
      <c r="G14477" s="38"/>
      <c r="H14477" s="37"/>
      <c r="I14477" s="41"/>
      <c r="J14477" s="41"/>
      <c r="K14477" s="37"/>
      <c r="L14477" s="37"/>
      <c r="M14477" s="37"/>
      <c r="N14477" s="37"/>
      <c r="O14477" s="38"/>
    </row>
    <row r="14478" spans="2:15" x14ac:dyDescent="0.4">
      <c r="B14478" s="63"/>
      <c r="C14478" s="37"/>
      <c r="D14478" s="37"/>
      <c r="E14478" s="37"/>
      <c r="F14478" s="37"/>
      <c r="G14478" s="38"/>
      <c r="H14478" s="37"/>
      <c r="I14478" s="41"/>
      <c r="J14478" s="41"/>
      <c r="K14478" s="37"/>
      <c r="L14478" s="37"/>
      <c r="M14478" s="37"/>
      <c r="N14478" s="37"/>
      <c r="O14478" s="38"/>
    </row>
    <row r="14479" spans="2:15" x14ac:dyDescent="0.4">
      <c r="B14479" s="63"/>
      <c r="C14479" s="37"/>
      <c r="D14479" s="37"/>
      <c r="E14479" s="37"/>
      <c r="F14479" s="37"/>
      <c r="G14479" s="38"/>
      <c r="H14479" s="37"/>
      <c r="I14479" s="41"/>
      <c r="J14479" s="41"/>
      <c r="K14479" s="37"/>
      <c r="L14479" s="37"/>
      <c r="M14479" s="37"/>
      <c r="N14479" s="37"/>
      <c r="O14479" s="38"/>
    </row>
    <row r="14480" spans="2:15" x14ac:dyDescent="0.4">
      <c r="B14480" s="63"/>
      <c r="C14480" s="37"/>
      <c r="D14480" s="37"/>
      <c r="E14480" s="37"/>
      <c r="F14480" s="37"/>
      <c r="G14480" s="38"/>
      <c r="H14480" s="37"/>
      <c r="I14480" s="41"/>
      <c r="J14480" s="41"/>
      <c r="K14480" s="37"/>
      <c r="L14480" s="37"/>
      <c r="M14480" s="37"/>
      <c r="N14480" s="37"/>
      <c r="O14480" s="38"/>
    </row>
    <row r="14481" spans="2:15" x14ac:dyDescent="0.4">
      <c r="B14481" s="63"/>
      <c r="C14481" s="37"/>
      <c r="D14481" s="37"/>
      <c r="E14481" s="37"/>
      <c r="F14481" s="37"/>
      <c r="G14481" s="38"/>
      <c r="H14481" s="37"/>
      <c r="I14481" s="41"/>
      <c r="J14481" s="41"/>
      <c r="K14481" s="37"/>
      <c r="L14481" s="37"/>
      <c r="M14481" s="37"/>
      <c r="N14481" s="37"/>
      <c r="O14481" s="38"/>
    </row>
    <row r="14482" spans="2:15" x14ac:dyDescent="0.4">
      <c r="B14482" s="63"/>
      <c r="C14482" s="37"/>
      <c r="D14482" s="37"/>
      <c r="E14482" s="37"/>
      <c r="F14482" s="37"/>
      <c r="G14482" s="38"/>
      <c r="H14482" s="37"/>
      <c r="I14482" s="41"/>
      <c r="J14482" s="41"/>
      <c r="K14482" s="37"/>
      <c r="L14482" s="37"/>
      <c r="M14482" s="37"/>
      <c r="N14482" s="37"/>
      <c r="O14482" s="38"/>
    </row>
    <row r="14483" spans="2:15" x14ac:dyDescent="0.4">
      <c r="B14483" s="63"/>
      <c r="C14483" s="37"/>
      <c r="D14483" s="37"/>
      <c r="E14483" s="37"/>
      <c r="F14483" s="37"/>
      <c r="G14483" s="38"/>
      <c r="H14483" s="37"/>
      <c r="I14483" s="41"/>
      <c r="J14483" s="41"/>
      <c r="K14483" s="37"/>
      <c r="L14483" s="37"/>
      <c r="M14483" s="37"/>
      <c r="N14483" s="37"/>
      <c r="O14483" s="38"/>
    </row>
    <row r="14484" spans="2:15" x14ac:dyDescent="0.4">
      <c r="B14484" s="63"/>
      <c r="C14484" s="37"/>
      <c r="D14484" s="37"/>
      <c r="E14484" s="37"/>
      <c r="F14484" s="37"/>
      <c r="G14484" s="38"/>
      <c r="H14484" s="37"/>
      <c r="I14484" s="41"/>
      <c r="J14484" s="41"/>
      <c r="K14484" s="37"/>
      <c r="L14484" s="37"/>
      <c r="M14484" s="37"/>
      <c r="N14484" s="37"/>
      <c r="O14484" s="38"/>
    </row>
    <row r="14485" spans="2:15" x14ac:dyDescent="0.4">
      <c r="B14485" s="63"/>
      <c r="C14485" s="37"/>
      <c r="D14485" s="37"/>
      <c r="E14485" s="37"/>
      <c r="F14485" s="37"/>
      <c r="G14485" s="38"/>
      <c r="H14485" s="37"/>
      <c r="I14485" s="41"/>
      <c r="J14485" s="41"/>
      <c r="K14485" s="37"/>
      <c r="L14485" s="37"/>
      <c r="M14485" s="37"/>
      <c r="N14485" s="37"/>
      <c r="O14485" s="38"/>
    </row>
    <row r="14486" spans="2:15" x14ac:dyDescent="0.4">
      <c r="B14486" s="63"/>
      <c r="C14486" s="37"/>
      <c r="D14486" s="37"/>
      <c r="E14486" s="37"/>
      <c r="F14486" s="37"/>
      <c r="G14486" s="38"/>
      <c r="H14486" s="37"/>
      <c r="I14486" s="41"/>
      <c r="J14486" s="41"/>
      <c r="K14486" s="37"/>
      <c r="L14486" s="37"/>
      <c r="M14486" s="37"/>
      <c r="N14486" s="37"/>
      <c r="O14486" s="38"/>
    </row>
    <row r="14487" spans="2:15" x14ac:dyDescent="0.4">
      <c r="B14487" s="63"/>
      <c r="C14487" s="37"/>
      <c r="D14487" s="37"/>
      <c r="E14487" s="37"/>
      <c r="F14487" s="37"/>
      <c r="G14487" s="38"/>
      <c r="H14487" s="37"/>
      <c r="I14487" s="41"/>
      <c r="J14487" s="41"/>
      <c r="K14487" s="37"/>
      <c r="L14487" s="37"/>
      <c r="M14487" s="37"/>
      <c r="N14487" s="37"/>
      <c r="O14487" s="38"/>
    </row>
    <row r="14488" spans="2:15" x14ac:dyDescent="0.4">
      <c r="B14488" s="63"/>
      <c r="C14488" s="37"/>
      <c r="D14488" s="37"/>
      <c r="E14488" s="37"/>
      <c r="F14488" s="37"/>
      <c r="G14488" s="38"/>
      <c r="H14488" s="37"/>
      <c r="I14488" s="41"/>
      <c r="J14488" s="41"/>
      <c r="K14488" s="37"/>
      <c r="L14488" s="37"/>
      <c r="M14488" s="37"/>
      <c r="N14488" s="37"/>
      <c r="O14488" s="38"/>
    </row>
    <row r="14489" spans="2:15" x14ac:dyDescent="0.4">
      <c r="B14489" s="63"/>
      <c r="C14489" s="37"/>
      <c r="D14489" s="37"/>
      <c r="E14489" s="37"/>
      <c r="F14489" s="37"/>
      <c r="G14489" s="38"/>
      <c r="H14489" s="37"/>
      <c r="I14489" s="41"/>
      <c r="J14489" s="41"/>
      <c r="K14489" s="37"/>
      <c r="L14489" s="37"/>
      <c r="M14489" s="37"/>
      <c r="N14489" s="37"/>
      <c r="O14489" s="38"/>
    </row>
    <row r="14490" spans="2:15" x14ac:dyDescent="0.4">
      <c r="B14490" s="63"/>
      <c r="C14490" s="37"/>
      <c r="D14490" s="37"/>
      <c r="E14490" s="37"/>
      <c r="F14490" s="37"/>
      <c r="G14490" s="38"/>
      <c r="H14490" s="37"/>
      <c r="I14490" s="41"/>
      <c r="J14490" s="41"/>
      <c r="K14490" s="37"/>
      <c r="L14490" s="37"/>
      <c r="M14490" s="37"/>
      <c r="N14490" s="37"/>
      <c r="O14490" s="38"/>
    </row>
    <row r="14491" spans="2:15" x14ac:dyDescent="0.4">
      <c r="B14491" s="63"/>
      <c r="C14491" s="37"/>
      <c r="D14491" s="37"/>
      <c r="E14491" s="37"/>
      <c r="F14491" s="37"/>
      <c r="G14491" s="38"/>
      <c r="H14491" s="37"/>
      <c r="I14491" s="41"/>
      <c r="J14491" s="41"/>
      <c r="K14491" s="37"/>
      <c r="L14491" s="37"/>
      <c r="M14491" s="37"/>
      <c r="N14491" s="37"/>
      <c r="O14491" s="38"/>
    </row>
    <row r="14492" spans="2:15" x14ac:dyDescent="0.4">
      <c r="B14492" s="63"/>
      <c r="C14492" s="37"/>
      <c r="D14492" s="37"/>
      <c r="E14492" s="37"/>
      <c r="F14492" s="37"/>
      <c r="G14492" s="38"/>
      <c r="H14492" s="37"/>
      <c r="I14492" s="41"/>
      <c r="J14492" s="41"/>
      <c r="K14492" s="37"/>
      <c r="L14492" s="37"/>
      <c r="M14492" s="37"/>
      <c r="N14492" s="37"/>
      <c r="O14492" s="38"/>
    </row>
    <row r="14493" spans="2:15" x14ac:dyDescent="0.4">
      <c r="B14493" s="63"/>
      <c r="C14493" s="37"/>
      <c r="D14493" s="37"/>
      <c r="E14493" s="37"/>
      <c r="F14493" s="37"/>
      <c r="G14493" s="38"/>
      <c r="H14493" s="37"/>
      <c r="I14493" s="41"/>
      <c r="J14493" s="41"/>
      <c r="K14493" s="37"/>
      <c r="L14493" s="37"/>
      <c r="M14493" s="37"/>
      <c r="N14493" s="37"/>
      <c r="O14493" s="38"/>
    </row>
    <row r="14494" spans="2:15" x14ac:dyDescent="0.4">
      <c r="B14494" s="63"/>
      <c r="C14494" s="37"/>
      <c r="D14494" s="37"/>
      <c r="E14494" s="37"/>
      <c r="F14494" s="37"/>
      <c r="G14494" s="38"/>
      <c r="H14494" s="37"/>
      <c r="I14494" s="41"/>
      <c r="J14494" s="41"/>
      <c r="K14494" s="37"/>
      <c r="L14494" s="37"/>
      <c r="M14494" s="37"/>
      <c r="N14494" s="37"/>
      <c r="O14494" s="38"/>
    </row>
    <row r="14495" spans="2:15" x14ac:dyDescent="0.4">
      <c r="B14495" s="63"/>
      <c r="C14495" s="37"/>
      <c r="D14495" s="37"/>
      <c r="E14495" s="37"/>
      <c r="F14495" s="37"/>
      <c r="G14495" s="38"/>
      <c r="H14495" s="37"/>
      <c r="I14495" s="41"/>
      <c r="J14495" s="41"/>
      <c r="K14495" s="37"/>
      <c r="L14495" s="37"/>
      <c r="M14495" s="37"/>
      <c r="N14495" s="37"/>
      <c r="O14495" s="38"/>
    </row>
    <row r="14496" spans="2:15" x14ac:dyDescent="0.4">
      <c r="B14496" s="63"/>
      <c r="C14496" s="37"/>
      <c r="D14496" s="37"/>
      <c r="E14496" s="37"/>
      <c r="F14496" s="37"/>
      <c r="G14496" s="38"/>
      <c r="H14496" s="37"/>
      <c r="I14496" s="41"/>
      <c r="J14496" s="41"/>
      <c r="K14496" s="37"/>
      <c r="L14496" s="37"/>
      <c r="M14496" s="37"/>
      <c r="N14496" s="37"/>
      <c r="O14496" s="38"/>
    </row>
    <row r="14497" spans="2:15" x14ac:dyDescent="0.4">
      <c r="B14497" s="63"/>
      <c r="C14497" s="37"/>
      <c r="D14497" s="37"/>
      <c r="E14497" s="37"/>
      <c r="F14497" s="37"/>
      <c r="G14497" s="38"/>
      <c r="H14497" s="37"/>
      <c r="I14497" s="41"/>
      <c r="J14497" s="41"/>
      <c r="K14497" s="37"/>
      <c r="L14497" s="37"/>
      <c r="M14497" s="37"/>
      <c r="N14497" s="37"/>
      <c r="O14497" s="38"/>
    </row>
    <row r="14498" spans="2:15" x14ac:dyDescent="0.4">
      <c r="B14498" s="63"/>
      <c r="C14498" s="37"/>
      <c r="D14498" s="37"/>
      <c r="E14498" s="37"/>
      <c r="F14498" s="37"/>
      <c r="G14498" s="38"/>
      <c r="H14498" s="37"/>
      <c r="I14498" s="41"/>
      <c r="J14498" s="41"/>
      <c r="K14498" s="37"/>
      <c r="L14498" s="37"/>
      <c r="M14498" s="37"/>
      <c r="N14498" s="37"/>
      <c r="O14498" s="38"/>
    </row>
    <row r="14499" spans="2:15" x14ac:dyDescent="0.4">
      <c r="B14499" s="63"/>
      <c r="C14499" s="37"/>
      <c r="D14499" s="37"/>
      <c r="E14499" s="37"/>
      <c r="F14499" s="37"/>
      <c r="G14499" s="38"/>
      <c r="H14499" s="37"/>
      <c r="I14499" s="41"/>
      <c r="J14499" s="41"/>
      <c r="K14499" s="37"/>
      <c r="L14499" s="37"/>
      <c r="M14499" s="37"/>
      <c r="N14499" s="37"/>
      <c r="O14499" s="38"/>
    </row>
    <row r="14500" spans="2:15" x14ac:dyDescent="0.4">
      <c r="B14500" s="63"/>
      <c r="C14500" s="37"/>
      <c r="D14500" s="37"/>
      <c r="E14500" s="37"/>
      <c r="F14500" s="37"/>
      <c r="G14500" s="38"/>
      <c r="H14500" s="37"/>
      <c r="I14500" s="41"/>
      <c r="J14500" s="41"/>
      <c r="K14500" s="37"/>
      <c r="L14500" s="37"/>
      <c r="M14500" s="37"/>
      <c r="N14500" s="37"/>
      <c r="O14500" s="38"/>
    </row>
    <row r="14501" spans="2:15" x14ac:dyDescent="0.4">
      <c r="B14501" s="63"/>
      <c r="C14501" s="37"/>
      <c r="D14501" s="37"/>
      <c r="E14501" s="37"/>
      <c r="F14501" s="37"/>
      <c r="G14501" s="38"/>
      <c r="H14501" s="37"/>
      <c r="I14501" s="41"/>
      <c r="J14501" s="41"/>
      <c r="K14501" s="37"/>
      <c r="L14501" s="37"/>
      <c r="M14501" s="37"/>
      <c r="N14501" s="37"/>
      <c r="O14501" s="38"/>
    </row>
    <row r="14502" spans="2:15" x14ac:dyDescent="0.4">
      <c r="B14502" s="63"/>
      <c r="C14502" s="37"/>
      <c r="D14502" s="37"/>
      <c r="E14502" s="37"/>
      <c r="F14502" s="37"/>
      <c r="G14502" s="38"/>
      <c r="H14502" s="37"/>
      <c r="I14502" s="41"/>
      <c r="J14502" s="41"/>
      <c r="K14502" s="37"/>
      <c r="L14502" s="37"/>
      <c r="M14502" s="37"/>
      <c r="N14502" s="37"/>
      <c r="O14502" s="38"/>
    </row>
    <row r="14503" spans="2:15" x14ac:dyDescent="0.4">
      <c r="B14503" s="63"/>
      <c r="C14503" s="37"/>
      <c r="D14503" s="37"/>
      <c r="E14503" s="37"/>
      <c r="F14503" s="37"/>
      <c r="G14503" s="38"/>
      <c r="H14503" s="37"/>
      <c r="I14503" s="41"/>
      <c r="J14503" s="41"/>
      <c r="K14503" s="37"/>
      <c r="L14503" s="37"/>
      <c r="M14503" s="37"/>
      <c r="N14503" s="37"/>
      <c r="O14503" s="38"/>
    </row>
    <row r="14504" spans="2:15" x14ac:dyDescent="0.4">
      <c r="B14504" s="63"/>
      <c r="C14504" s="37"/>
      <c r="D14504" s="37"/>
      <c r="E14504" s="37"/>
      <c r="F14504" s="37"/>
      <c r="G14504" s="38"/>
      <c r="H14504" s="37"/>
      <c r="I14504" s="41"/>
      <c r="J14504" s="41"/>
      <c r="K14504" s="37"/>
      <c r="L14504" s="37"/>
      <c r="M14504" s="37"/>
      <c r="N14504" s="37"/>
      <c r="O14504" s="38"/>
    </row>
    <row r="14505" spans="2:15" x14ac:dyDescent="0.4">
      <c r="B14505" s="63"/>
      <c r="C14505" s="37"/>
      <c r="D14505" s="37"/>
      <c r="E14505" s="37"/>
      <c r="F14505" s="37"/>
      <c r="G14505" s="38"/>
      <c r="H14505" s="37"/>
      <c r="I14505" s="41"/>
      <c r="J14505" s="41"/>
      <c r="K14505" s="37"/>
      <c r="L14505" s="37"/>
      <c r="M14505" s="37"/>
      <c r="N14505" s="37"/>
      <c r="O14505" s="38"/>
    </row>
    <row r="14506" spans="2:15" x14ac:dyDescent="0.4">
      <c r="B14506" s="63"/>
      <c r="C14506" s="37"/>
      <c r="D14506" s="37"/>
      <c r="E14506" s="37"/>
      <c r="F14506" s="37"/>
      <c r="G14506" s="38"/>
      <c r="H14506" s="37"/>
      <c r="I14506" s="41"/>
      <c r="J14506" s="41"/>
      <c r="K14506" s="37"/>
      <c r="L14506" s="37"/>
      <c r="M14506" s="37"/>
      <c r="N14506" s="37"/>
      <c r="O14506" s="38"/>
    </row>
    <row r="14507" spans="2:15" x14ac:dyDescent="0.4">
      <c r="B14507" s="63"/>
      <c r="C14507" s="37"/>
      <c r="D14507" s="37"/>
      <c r="E14507" s="37"/>
      <c r="F14507" s="37"/>
      <c r="G14507" s="38"/>
      <c r="H14507" s="37"/>
      <c r="I14507" s="41"/>
      <c r="J14507" s="41"/>
      <c r="K14507" s="37"/>
      <c r="L14507" s="37"/>
      <c r="M14507" s="37"/>
      <c r="N14507" s="37"/>
      <c r="O14507" s="38"/>
    </row>
    <row r="14508" spans="2:15" x14ac:dyDescent="0.4">
      <c r="B14508" s="63"/>
      <c r="C14508" s="37"/>
      <c r="D14508" s="37"/>
      <c r="E14508" s="37"/>
      <c r="F14508" s="37"/>
      <c r="G14508" s="38"/>
      <c r="H14508" s="37"/>
      <c r="I14508" s="41"/>
      <c r="J14508" s="41"/>
      <c r="K14508" s="37"/>
      <c r="L14508" s="37"/>
      <c r="M14508" s="37"/>
      <c r="N14508" s="37"/>
      <c r="O14508" s="38"/>
    </row>
    <row r="14509" spans="2:15" x14ac:dyDescent="0.4">
      <c r="B14509" s="63"/>
      <c r="C14509" s="37"/>
      <c r="D14509" s="37"/>
      <c r="E14509" s="37"/>
      <c r="F14509" s="37"/>
      <c r="G14509" s="38"/>
      <c r="H14509" s="37"/>
      <c r="I14509" s="41"/>
      <c r="J14509" s="41"/>
      <c r="K14509" s="37"/>
      <c r="L14509" s="37"/>
      <c r="M14509" s="37"/>
      <c r="N14509" s="37"/>
      <c r="O14509" s="38"/>
    </row>
    <row r="14510" spans="2:15" x14ac:dyDescent="0.4">
      <c r="B14510" s="63"/>
      <c r="C14510" s="37"/>
      <c r="D14510" s="37"/>
      <c r="E14510" s="37"/>
      <c r="F14510" s="37"/>
      <c r="G14510" s="38"/>
      <c r="H14510" s="37"/>
      <c r="I14510" s="41"/>
      <c r="J14510" s="41"/>
      <c r="K14510" s="37"/>
      <c r="L14510" s="37"/>
      <c r="M14510" s="37"/>
      <c r="N14510" s="37"/>
      <c r="O14510" s="38"/>
    </row>
    <row r="14511" spans="2:15" x14ac:dyDescent="0.4">
      <c r="B14511" s="63"/>
      <c r="C14511" s="37"/>
      <c r="D14511" s="37"/>
      <c r="E14511" s="37"/>
      <c r="F14511" s="37"/>
      <c r="G14511" s="38"/>
      <c r="H14511" s="37"/>
      <c r="I14511" s="41"/>
      <c r="J14511" s="41"/>
      <c r="K14511" s="37"/>
      <c r="L14511" s="37"/>
      <c r="M14511" s="37"/>
      <c r="N14511" s="37"/>
      <c r="O14511" s="38"/>
    </row>
    <row r="14512" spans="2:15" x14ac:dyDescent="0.4">
      <c r="B14512" s="63"/>
      <c r="C14512" s="37"/>
      <c r="D14512" s="37"/>
      <c r="E14512" s="37"/>
      <c r="F14512" s="37"/>
      <c r="G14512" s="38"/>
      <c r="H14512" s="37"/>
      <c r="I14512" s="41"/>
      <c r="J14512" s="41"/>
      <c r="K14512" s="37"/>
      <c r="L14512" s="37"/>
      <c r="M14512" s="37"/>
      <c r="N14512" s="37"/>
      <c r="O14512" s="38"/>
    </row>
    <row r="14513" spans="2:15" x14ac:dyDescent="0.4">
      <c r="B14513" s="63"/>
      <c r="C14513" s="37"/>
      <c r="D14513" s="37"/>
      <c r="E14513" s="37"/>
      <c r="F14513" s="37"/>
      <c r="G14513" s="38"/>
      <c r="H14513" s="37"/>
      <c r="I14513" s="41"/>
      <c r="J14513" s="41"/>
      <c r="K14513" s="37"/>
      <c r="L14513" s="37"/>
      <c r="M14513" s="37"/>
      <c r="N14513" s="37"/>
      <c r="O14513" s="38"/>
    </row>
    <row r="14514" spans="2:15" x14ac:dyDescent="0.4">
      <c r="B14514" s="63"/>
      <c r="C14514" s="37"/>
      <c r="D14514" s="37"/>
      <c r="E14514" s="37"/>
      <c r="F14514" s="37"/>
      <c r="G14514" s="38"/>
      <c r="H14514" s="37"/>
      <c r="I14514" s="41"/>
      <c r="J14514" s="41"/>
      <c r="K14514" s="37"/>
      <c r="L14514" s="37"/>
      <c r="M14514" s="37"/>
      <c r="N14514" s="37"/>
      <c r="O14514" s="38"/>
    </row>
    <row r="14515" spans="2:15" x14ac:dyDescent="0.4">
      <c r="B14515" s="63"/>
      <c r="C14515" s="37"/>
      <c r="D14515" s="37"/>
      <c r="E14515" s="37"/>
      <c r="F14515" s="37"/>
      <c r="G14515" s="38"/>
      <c r="H14515" s="37"/>
      <c r="I14515" s="41"/>
      <c r="J14515" s="41"/>
      <c r="K14515" s="37"/>
      <c r="L14515" s="37"/>
      <c r="M14515" s="37"/>
      <c r="N14515" s="37"/>
      <c r="O14515" s="38"/>
    </row>
    <row r="14516" spans="2:15" x14ac:dyDescent="0.4">
      <c r="B14516" s="63"/>
      <c r="C14516" s="37"/>
      <c r="D14516" s="37"/>
      <c r="E14516" s="37"/>
      <c r="F14516" s="37"/>
      <c r="G14516" s="38"/>
      <c r="H14516" s="37"/>
      <c r="I14516" s="41"/>
      <c r="J14516" s="41"/>
      <c r="K14516" s="37"/>
      <c r="L14516" s="37"/>
      <c r="M14516" s="37"/>
      <c r="N14516" s="37"/>
      <c r="O14516" s="38"/>
    </row>
    <row r="14517" spans="2:15" x14ac:dyDescent="0.4">
      <c r="B14517" s="63"/>
      <c r="C14517" s="37"/>
      <c r="D14517" s="37"/>
      <c r="E14517" s="37"/>
      <c r="F14517" s="37"/>
      <c r="G14517" s="38"/>
      <c r="H14517" s="37"/>
      <c r="I14517" s="41"/>
      <c r="J14517" s="41"/>
      <c r="K14517" s="37"/>
      <c r="L14517" s="37"/>
      <c r="M14517" s="37"/>
      <c r="N14517" s="37"/>
      <c r="O14517" s="38"/>
    </row>
    <row r="14518" spans="2:15" x14ac:dyDescent="0.4">
      <c r="B14518" s="63"/>
      <c r="C14518" s="37"/>
      <c r="D14518" s="37"/>
      <c r="E14518" s="37"/>
      <c r="F14518" s="37"/>
      <c r="G14518" s="38"/>
      <c r="H14518" s="37"/>
      <c r="I14518" s="41"/>
      <c r="J14518" s="41"/>
      <c r="K14518" s="37"/>
      <c r="L14518" s="37"/>
      <c r="M14518" s="37"/>
      <c r="N14518" s="37"/>
      <c r="O14518" s="38"/>
    </row>
    <row r="14519" spans="2:15" x14ac:dyDescent="0.4">
      <c r="B14519" s="63"/>
      <c r="C14519" s="37"/>
      <c r="D14519" s="37"/>
      <c r="E14519" s="37"/>
      <c r="F14519" s="37"/>
      <c r="G14519" s="38"/>
      <c r="H14519" s="37"/>
      <c r="I14519" s="41"/>
      <c r="J14519" s="41"/>
      <c r="K14519" s="37"/>
      <c r="L14519" s="37"/>
      <c r="M14519" s="37"/>
      <c r="N14519" s="37"/>
      <c r="O14519" s="38"/>
    </row>
    <row r="14520" spans="2:15" x14ac:dyDescent="0.4">
      <c r="B14520" s="63"/>
      <c r="C14520" s="37"/>
      <c r="D14520" s="37"/>
      <c r="E14520" s="37"/>
      <c r="F14520" s="37"/>
      <c r="G14520" s="38"/>
      <c r="H14520" s="37"/>
      <c r="I14520" s="41"/>
      <c r="J14520" s="41"/>
      <c r="K14520" s="37"/>
      <c r="L14520" s="37"/>
      <c r="M14520" s="37"/>
      <c r="N14520" s="37"/>
      <c r="O14520" s="38"/>
    </row>
    <row r="14521" spans="2:15" x14ac:dyDescent="0.4">
      <c r="B14521" s="63"/>
      <c r="C14521" s="37"/>
      <c r="D14521" s="37"/>
      <c r="E14521" s="37"/>
      <c r="F14521" s="37"/>
      <c r="G14521" s="38"/>
      <c r="H14521" s="37"/>
      <c r="I14521" s="41"/>
      <c r="J14521" s="41"/>
      <c r="K14521" s="37"/>
      <c r="L14521" s="37"/>
      <c r="M14521" s="37"/>
      <c r="N14521" s="37"/>
      <c r="O14521" s="38"/>
    </row>
    <row r="14522" spans="2:15" x14ac:dyDescent="0.4">
      <c r="B14522" s="63"/>
      <c r="C14522" s="37"/>
      <c r="D14522" s="37"/>
      <c r="E14522" s="37"/>
      <c r="F14522" s="37"/>
      <c r="G14522" s="38"/>
      <c r="H14522" s="37"/>
      <c r="I14522" s="41"/>
      <c r="J14522" s="41"/>
      <c r="K14522" s="37"/>
      <c r="L14522" s="37"/>
      <c r="M14522" s="37"/>
      <c r="N14522" s="37"/>
      <c r="O14522" s="38"/>
    </row>
    <row r="14523" spans="2:15" x14ac:dyDescent="0.4">
      <c r="B14523" s="63"/>
      <c r="C14523" s="37"/>
      <c r="D14523" s="37"/>
      <c r="E14523" s="37"/>
      <c r="F14523" s="37"/>
      <c r="G14523" s="38"/>
      <c r="H14523" s="37"/>
      <c r="I14523" s="41"/>
      <c r="J14523" s="41"/>
      <c r="K14523" s="37"/>
      <c r="L14523" s="37"/>
      <c r="M14523" s="37"/>
      <c r="N14523" s="37"/>
      <c r="O14523" s="38"/>
    </row>
    <row r="14524" spans="2:15" x14ac:dyDescent="0.4">
      <c r="B14524" s="63"/>
      <c r="C14524" s="37"/>
      <c r="D14524" s="37"/>
      <c r="E14524" s="37"/>
      <c r="F14524" s="37"/>
      <c r="G14524" s="38"/>
      <c r="H14524" s="37"/>
      <c r="I14524" s="41"/>
      <c r="J14524" s="41"/>
      <c r="K14524" s="37"/>
      <c r="L14524" s="37"/>
      <c r="M14524" s="37"/>
      <c r="N14524" s="37"/>
      <c r="O14524" s="38"/>
    </row>
    <row r="14525" spans="2:15" x14ac:dyDescent="0.4">
      <c r="B14525" s="63"/>
      <c r="C14525" s="37"/>
      <c r="D14525" s="37"/>
      <c r="E14525" s="37"/>
      <c r="F14525" s="37"/>
      <c r="G14525" s="38"/>
      <c r="H14525" s="37"/>
      <c r="I14525" s="41"/>
      <c r="J14525" s="41"/>
      <c r="K14525" s="37"/>
      <c r="L14525" s="37"/>
      <c r="M14525" s="37"/>
      <c r="N14525" s="37"/>
      <c r="O14525" s="38"/>
    </row>
    <row r="14526" spans="2:15" x14ac:dyDescent="0.4">
      <c r="B14526" s="63"/>
      <c r="C14526" s="37"/>
      <c r="D14526" s="37"/>
      <c r="E14526" s="37"/>
      <c r="F14526" s="37"/>
      <c r="G14526" s="38"/>
      <c r="H14526" s="37"/>
      <c r="I14526" s="41"/>
      <c r="J14526" s="41"/>
      <c r="K14526" s="37"/>
      <c r="L14526" s="37"/>
      <c r="M14526" s="37"/>
      <c r="N14526" s="37"/>
      <c r="O14526" s="38"/>
    </row>
    <row r="14527" spans="2:15" x14ac:dyDescent="0.4">
      <c r="B14527" s="63"/>
      <c r="C14527" s="37"/>
      <c r="D14527" s="37"/>
      <c r="E14527" s="37"/>
      <c r="F14527" s="37"/>
      <c r="G14527" s="38"/>
      <c r="H14527" s="37"/>
      <c r="I14527" s="41"/>
      <c r="J14527" s="41"/>
      <c r="K14527" s="37"/>
      <c r="L14527" s="37"/>
      <c r="M14527" s="37"/>
      <c r="N14527" s="37"/>
      <c r="O14527" s="38"/>
    </row>
    <row r="14528" spans="2:15" x14ac:dyDescent="0.4">
      <c r="B14528" s="63"/>
      <c r="C14528" s="37"/>
      <c r="D14528" s="37"/>
      <c r="E14528" s="37"/>
      <c r="F14528" s="37"/>
      <c r="G14528" s="38"/>
      <c r="H14528" s="37"/>
      <c r="I14528" s="41"/>
      <c r="J14528" s="41"/>
      <c r="K14528" s="37"/>
      <c r="L14528" s="37"/>
      <c r="M14528" s="37"/>
      <c r="N14528" s="37"/>
      <c r="O14528" s="38"/>
    </row>
    <row r="14529" spans="2:15" x14ac:dyDescent="0.4">
      <c r="B14529" s="63"/>
      <c r="C14529" s="37"/>
      <c r="D14529" s="37"/>
      <c r="E14529" s="37"/>
      <c r="F14529" s="37"/>
      <c r="G14529" s="38"/>
      <c r="H14529" s="37"/>
      <c r="I14529" s="41"/>
      <c r="J14529" s="41"/>
      <c r="K14529" s="37"/>
      <c r="L14529" s="37"/>
      <c r="M14529" s="37"/>
      <c r="N14529" s="37"/>
      <c r="O14529" s="38"/>
    </row>
    <row r="14530" spans="2:15" x14ac:dyDescent="0.4">
      <c r="B14530" s="63"/>
      <c r="C14530" s="37"/>
      <c r="D14530" s="37"/>
      <c r="E14530" s="37"/>
      <c r="F14530" s="37"/>
      <c r="G14530" s="38"/>
      <c r="H14530" s="37"/>
      <c r="I14530" s="41"/>
      <c r="J14530" s="41"/>
      <c r="K14530" s="37"/>
      <c r="L14530" s="37"/>
      <c r="M14530" s="37"/>
      <c r="N14530" s="37"/>
      <c r="O14530" s="38"/>
    </row>
    <row r="14531" spans="2:15" x14ac:dyDescent="0.4">
      <c r="B14531" s="63"/>
      <c r="C14531" s="37"/>
      <c r="D14531" s="37"/>
      <c r="E14531" s="37"/>
      <c r="F14531" s="37"/>
      <c r="G14531" s="38"/>
      <c r="H14531" s="37"/>
      <c r="I14531" s="41"/>
      <c r="J14531" s="41"/>
      <c r="K14531" s="37"/>
      <c r="L14531" s="37"/>
      <c r="M14531" s="37"/>
      <c r="N14531" s="37"/>
      <c r="O14531" s="38"/>
    </row>
    <row r="14532" spans="2:15" x14ac:dyDescent="0.4">
      <c r="B14532" s="63"/>
      <c r="C14532" s="37"/>
      <c r="D14532" s="37"/>
      <c r="E14532" s="37"/>
      <c r="F14532" s="37"/>
      <c r="G14532" s="38"/>
      <c r="H14532" s="37"/>
      <c r="I14532" s="41"/>
      <c r="J14532" s="41"/>
      <c r="K14532" s="37"/>
      <c r="L14532" s="37"/>
      <c r="M14532" s="37"/>
      <c r="N14532" s="37"/>
      <c r="O14532" s="38"/>
    </row>
    <row r="14533" spans="2:15" x14ac:dyDescent="0.4">
      <c r="B14533" s="63"/>
      <c r="C14533" s="37"/>
      <c r="D14533" s="37"/>
      <c r="E14533" s="37"/>
      <c r="F14533" s="37"/>
      <c r="G14533" s="38"/>
      <c r="H14533" s="37"/>
      <c r="I14533" s="41"/>
      <c r="J14533" s="41"/>
      <c r="K14533" s="37"/>
      <c r="L14533" s="37"/>
      <c r="M14533" s="37"/>
      <c r="N14533" s="37"/>
      <c r="O14533" s="38"/>
    </row>
    <row r="14534" spans="2:15" x14ac:dyDescent="0.4">
      <c r="B14534" s="63"/>
      <c r="C14534" s="37"/>
      <c r="D14534" s="37"/>
      <c r="E14534" s="37"/>
      <c r="F14534" s="37"/>
      <c r="G14534" s="38"/>
      <c r="H14534" s="37"/>
      <c r="I14534" s="41"/>
      <c r="J14534" s="41"/>
      <c r="K14534" s="37"/>
      <c r="L14534" s="37"/>
      <c r="M14534" s="37"/>
      <c r="N14534" s="37"/>
      <c r="O14534" s="38"/>
    </row>
    <row r="14535" spans="2:15" x14ac:dyDescent="0.4">
      <c r="B14535" s="63"/>
      <c r="C14535" s="37"/>
      <c r="D14535" s="37"/>
      <c r="E14535" s="37"/>
      <c r="F14535" s="37"/>
      <c r="G14535" s="38"/>
      <c r="H14535" s="37"/>
      <c r="I14535" s="41"/>
      <c r="J14535" s="41"/>
      <c r="K14535" s="37"/>
      <c r="L14535" s="37"/>
      <c r="M14535" s="37"/>
      <c r="N14535" s="37"/>
      <c r="O14535" s="38"/>
    </row>
    <row r="14536" spans="2:15" x14ac:dyDescent="0.4">
      <c r="B14536" s="63"/>
      <c r="C14536" s="37"/>
      <c r="D14536" s="37"/>
      <c r="E14536" s="37"/>
      <c r="F14536" s="37"/>
      <c r="G14536" s="38"/>
      <c r="H14536" s="37"/>
      <c r="I14536" s="41"/>
      <c r="J14536" s="41"/>
      <c r="K14536" s="37"/>
      <c r="L14536" s="37"/>
      <c r="M14536" s="37"/>
      <c r="N14536" s="37"/>
      <c r="O14536" s="38"/>
    </row>
    <row r="14537" spans="2:15" x14ac:dyDescent="0.4">
      <c r="B14537" s="63"/>
      <c r="C14537" s="37"/>
      <c r="D14537" s="37"/>
      <c r="E14537" s="37"/>
      <c r="F14537" s="37"/>
      <c r="G14537" s="38"/>
      <c r="H14537" s="37"/>
      <c r="I14537" s="41"/>
      <c r="J14537" s="41"/>
      <c r="K14537" s="37"/>
      <c r="L14537" s="37"/>
      <c r="M14537" s="37"/>
      <c r="N14537" s="37"/>
      <c r="O14537" s="38"/>
    </row>
    <row r="14538" spans="2:15" x14ac:dyDescent="0.4">
      <c r="B14538" s="63"/>
      <c r="C14538" s="37"/>
      <c r="D14538" s="37"/>
      <c r="E14538" s="37"/>
      <c r="F14538" s="37"/>
      <c r="G14538" s="38"/>
      <c r="H14538" s="37"/>
      <c r="I14538" s="41"/>
      <c r="J14538" s="41"/>
      <c r="K14538" s="37"/>
      <c r="L14538" s="37"/>
      <c r="M14538" s="37"/>
      <c r="N14538" s="37"/>
      <c r="O14538" s="38"/>
    </row>
    <row r="14539" spans="2:15" x14ac:dyDescent="0.4">
      <c r="B14539" s="63"/>
      <c r="C14539" s="37"/>
      <c r="D14539" s="37"/>
      <c r="E14539" s="37"/>
      <c r="F14539" s="37"/>
      <c r="G14539" s="38"/>
      <c r="H14539" s="37"/>
      <c r="I14539" s="41"/>
      <c r="J14539" s="41"/>
      <c r="K14539" s="37"/>
      <c r="L14539" s="37"/>
      <c r="M14539" s="37"/>
      <c r="N14539" s="37"/>
      <c r="O14539" s="38"/>
    </row>
    <row r="14540" spans="2:15" x14ac:dyDescent="0.4">
      <c r="B14540" s="63"/>
      <c r="C14540" s="37"/>
      <c r="D14540" s="37"/>
      <c r="E14540" s="37"/>
      <c r="F14540" s="37"/>
      <c r="G14540" s="38"/>
      <c r="H14540" s="37"/>
      <c r="I14540" s="41"/>
      <c r="J14540" s="41"/>
      <c r="K14540" s="37"/>
      <c r="L14540" s="37"/>
      <c r="M14540" s="37"/>
      <c r="N14540" s="37"/>
      <c r="O14540" s="38"/>
    </row>
    <row r="14541" spans="2:15" x14ac:dyDescent="0.4">
      <c r="B14541" s="63"/>
      <c r="C14541" s="37"/>
      <c r="D14541" s="37"/>
      <c r="E14541" s="37"/>
      <c r="F14541" s="37"/>
      <c r="G14541" s="38"/>
      <c r="H14541" s="37"/>
      <c r="I14541" s="41"/>
      <c r="J14541" s="41"/>
      <c r="K14541" s="37"/>
      <c r="L14541" s="37"/>
      <c r="M14541" s="37"/>
      <c r="N14541" s="37"/>
      <c r="O14541" s="38"/>
    </row>
    <row r="14542" spans="2:15" x14ac:dyDescent="0.4">
      <c r="B14542" s="63"/>
      <c r="C14542" s="37"/>
      <c r="D14542" s="37"/>
      <c r="E14542" s="37"/>
      <c r="F14542" s="37"/>
      <c r="G14542" s="38"/>
      <c r="H14542" s="37"/>
      <c r="I14542" s="41"/>
      <c r="J14542" s="41"/>
      <c r="K14542" s="37"/>
      <c r="L14542" s="37"/>
      <c r="M14542" s="37"/>
      <c r="N14542" s="37"/>
      <c r="O14542" s="38"/>
    </row>
    <row r="14543" spans="2:15" x14ac:dyDescent="0.4">
      <c r="B14543" s="63"/>
      <c r="C14543" s="37"/>
      <c r="D14543" s="37"/>
      <c r="E14543" s="37"/>
      <c r="F14543" s="37"/>
      <c r="G14543" s="38"/>
      <c r="H14543" s="37"/>
      <c r="I14543" s="41"/>
      <c r="J14543" s="41"/>
      <c r="K14543" s="37"/>
      <c r="L14543" s="37"/>
      <c r="M14543" s="37"/>
      <c r="N14543" s="37"/>
      <c r="O14543" s="38"/>
    </row>
    <row r="14544" spans="2:15" x14ac:dyDescent="0.4">
      <c r="B14544" s="63"/>
      <c r="C14544" s="37"/>
      <c r="D14544" s="37"/>
      <c r="E14544" s="37"/>
      <c r="F14544" s="37"/>
      <c r="G14544" s="38"/>
      <c r="H14544" s="37"/>
      <c r="I14544" s="41"/>
      <c r="J14544" s="41"/>
      <c r="K14544" s="37"/>
      <c r="L14544" s="37"/>
      <c r="M14544" s="37"/>
      <c r="N14544" s="37"/>
      <c r="O14544" s="38"/>
    </row>
    <row r="14545" spans="2:15" x14ac:dyDescent="0.4">
      <c r="B14545" s="63"/>
      <c r="C14545" s="37"/>
      <c r="D14545" s="37"/>
      <c r="E14545" s="37"/>
      <c r="F14545" s="37"/>
      <c r="G14545" s="38"/>
      <c r="H14545" s="37"/>
      <c r="I14545" s="41"/>
      <c r="J14545" s="41"/>
      <c r="K14545" s="37"/>
      <c r="L14545" s="37"/>
      <c r="M14545" s="37"/>
      <c r="N14545" s="37"/>
      <c r="O14545" s="38"/>
    </row>
    <row r="14546" spans="2:15" x14ac:dyDescent="0.4">
      <c r="B14546" s="63"/>
      <c r="C14546" s="37"/>
      <c r="D14546" s="37"/>
      <c r="E14546" s="37"/>
      <c r="F14546" s="37"/>
      <c r="G14546" s="38"/>
      <c r="H14546" s="37"/>
      <c r="I14546" s="41"/>
      <c r="J14546" s="41"/>
      <c r="K14546" s="37"/>
      <c r="L14546" s="37"/>
      <c r="M14546" s="37"/>
      <c r="N14546" s="37"/>
      <c r="O14546" s="38"/>
    </row>
    <row r="14547" spans="2:15" x14ac:dyDescent="0.4">
      <c r="B14547" s="63"/>
      <c r="C14547" s="37"/>
      <c r="D14547" s="37"/>
      <c r="E14547" s="37"/>
      <c r="F14547" s="37"/>
      <c r="G14547" s="38"/>
      <c r="H14547" s="37"/>
      <c r="I14547" s="41"/>
      <c r="J14547" s="41"/>
      <c r="K14547" s="37"/>
      <c r="L14547" s="37"/>
      <c r="M14547" s="37"/>
      <c r="N14547" s="37"/>
      <c r="O14547" s="38"/>
    </row>
    <row r="14548" spans="2:15" x14ac:dyDescent="0.4">
      <c r="B14548" s="63"/>
      <c r="C14548" s="37"/>
      <c r="D14548" s="37"/>
      <c r="E14548" s="37"/>
      <c r="F14548" s="37"/>
      <c r="G14548" s="38"/>
      <c r="H14548" s="37"/>
      <c r="I14548" s="41"/>
      <c r="J14548" s="41"/>
      <c r="K14548" s="37"/>
      <c r="L14548" s="37"/>
      <c r="M14548" s="37"/>
      <c r="N14548" s="37"/>
      <c r="O14548" s="38"/>
    </row>
    <row r="14549" spans="2:15" x14ac:dyDescent="0.4">
      <c r="B14549" s="63"/>
      <c r="C14549" s="37"/>
      <c r="D14549" s="37"/>
      <c r="E14549" s="37"/>
      <c r="F14549" s="37"/>
      <c r="G14549" s="38"/>
      <c r="H14549" s="37"/>
      <c r="I14549" s="41"/>
      <c r="J14549" s="41"/>
      <c r="K14549" s="37"/>
      <c r="L14549" s="37"/>
      <c r="M14549" s="37"/>
      <c r="N14549" s="37"/>
      <c r="O14549" s="38"/>
    </row>
    <row r="14550" spans="2:15" x14ac:dyDescent="0.4">
      <c r="B14550" s="63"/>
      <c r="C14550" s="37"/>
      <c r="D14550" s="37"/>
      <c r="E14550" s="37"/>
      <c r="F14550" s="37"/>
      <c r="G14550" s="38"/>
      <c r="H14550" s="37"/>
      <c r="I14550" s="41"/>
      <c r="J14550" s="41"/>
      <c r="K14550" s="37"/>
      <c r="L14550" s="37"/>
      <c r="M14550" s="37"/>
      <c r="N14550" s="37"/>
      <c r="O14550" s="38"/>
    </row>
    <row r="14551" spans="2:15" x14ac:dyDescent="0.4">
      <c r="B14551" s="63"/>
      <c r="C14551" s="37"/>
      <c r="D14551" s="37"/>
      <c r="E14551" s="37"/>
      <c r="F14551" s="37"/>
      <c r="G14551" s="38"/>
      <c r="H14551" s="37"/>
      <c r="I14551" s="41"/>
      <c r="J14551" s="41"/>
      <c r="K14551" s="37"/>
      <c r="L14551" s="37"/>
      <c r="M14551" s="37"/>
      <c r="N14551" s="37"/>
      <c r="O14551" s="38"/>
    </row>
    <row r="14552" spans="2:15" x14ac:dyDescent="0.4">
      <c r="B14552" s="63"/>
      <c r="C14552" s="37"/>
      <c r="D14552" s="37"/>
      <c r="E14552" s="37"/>
      <c r="F14552" s="37"/>
      <c r="G14552" s="38"/>
      <c r="H14552" s="37"/>
      <c r="I14552" s="41"/>
      <c r="J14552" s="41"/>
      <c r="K14552" s="37"/>
      <c r="L14552" s="37"/>
      <c r="M14552" s="37"/>
      <c r="N14552" s="37"/>
      <c r="O14552" s="38"/>
    </row>
    <row r="14553" spans="2:15" x14ac:dyDescent="0.4">
      <c r="B14553" s="63"/>
      <c r="C14553" s="37"/>
      <c r="D14553" s="37"/>
      <c r="E14553" s="37"/>
      <c r="F14553" s="37"/>
      <c r="G14553" s="38"/>
      <c r="H14553" s="37"/>
      <c r="I14553" s="41"/>
      <c r="J14553" s="41"/>
      <c r="K14553" s="37"/>
      <c r="L14553" s="37"/>
      <c r="M14553" s="37"/>
      <c r="N14553" s="37"/>
      <c r="O14553" s="38"/>
    </row>
    <row r="14554" spans="2:15" x14ac:dyDescent="0.4">
      <c r="B14554" s="63"/>
      <c r="C14554" s="37"/>
      <c r="D14554" s="37"/>
      <c r="E14554" s="37"/>
      <c r="F14554" s="37"/>
      <c r="G14554" s="38"/>
      <c r="H14554" s="37"/>
      <c r="I14554" s="41"/>
      <c r="J14554" s="41"/>
      <c r="K14554" s="37"/>
      <c r="L14554" s="37"/>
      <c r="M14554" s="37"/>
      <c r="N14554" s="37"/>
      <c r="O14554" s="38"/>
    </row>
    <row r="14555" spans="2:15" x14ac:dyDescent="0.4">
      <c r="B14555" s="63"/>
      <c r="C14555" s="37"/>
      <c r="D14555" s="37"/>
      <c r="E14555" s="37"/>
      <c r="F14555" s="37"/>
      <c r="G14555" s="38"/>
      <c r="H14555" s="37"/>
      <c r="I14555" s="41"/>
      <c r="J14555" s="41"/>
      <c r="K14555" s="37"/>
      <c r="L14555" s="37"/>
      <c r="M14555" s="37"/>
      <c r="N14555" s="37"/>
      <c r="O14555" s="38"/>
    </row>
    <row r="14556" spans="2:15" x14ac:dyDescent="0.4">
      <c r="B14556" s="63"/>
      <c r="C14556" s="37"/>
      <c r="D14556" s="37"/>
      <c r="E14556" s="37"/>
      <c r="F14556" s="37"/>
      <c r="G14556" s="38"/>
      <c r="H14556" s="37"/>
      <c r="I14556" s="41"/>
      <c r="J14556" s="41"/>
      <c r="K14556" s="37"/>
      <c r="L14556" s="37"/>
      <c r="M14556" s="37"/>
      <c r="N14556" s="37"/>
      <c r="O14556" s="38"/>
    </row>
    <row r="14557" spans="2:15" x14ac:dyDescent="0.4">
      <c r="B14557" s="63"/>
      <c r="C14557" s="37"/>
      <c r="D14557" s="37"/>
      <c r="E14557" s="37"/>
      <c r="F14557" s="37"/>
      <c r="G14557" s="38"/>
      <c r="H14557" s="37"/>
      <c r="I14557" s="41"/>
      <c r="J14557" s="41"/>
      <c r="K14557" s="37"/>
      <c r="L14557" s="37"/>
      <c r="M14557" s="37"/>
      <c r="N14557" s="37"/>
      <c r="O14557" s="38"/>
    </row>
    <row r="14558" spans="2:15" x14ac:dyDescent="0.4">
      <c r="B14558" s="63"/>
      <c r="C14558" s="37"/>
      <c r="D14558" s="37"/>
      <c r="E14558" s="37"/>
      <c r="F14558" s="37"/>
      <c r="G14558" s="38"/>
      <c r="H14558" s="37"/>
      <c r="I14558" s="41"/>
      <c r="J14558" s="41"/>
      <c r="K14558" s="37"/>
      <c r="L14558" s="37"/>
      <c r="M14558" s="37"/>
      <c r="N14558" s="37"/>
      <c r="O14558" s="38"/>
    </row>
    <row r="14559" spans="2:15" x14ac:dyDescent="0.4">
      <c r="B14559" s="63"/>
      <c r="C14559" s="37"/>
      <c r="D14559" s="37"/>
      <c r="E14559" s="37"/>
      <c r="F14559" s="37"/>
      <c r="G14559" s="38"/>
      <c r="H14559" s="37"/>
      <c r="I14559" s="41"/>
      <c r="J14559" s="41"/>
      <c r="K14559" s="37"/>
      <c r="L14559" s="37"/>
      <c r="M14559" s="37"/>
      <c r="N14559" s="37"/>
      <c r="O14559" s="38"/>
    </row>
    <row r="14560" spans="2:15" x14ac:dyDescent="0.4">
      <c r="B14560" s="63"/>
      <c r="C14560" s="37"/>
      <c r="D14560" s="37"/>
      <c r="E14560" s="37"/>
      <c r="F14560" s="37"/>
      <c r="G14560" s="38"/>
      <c r="H14560" s="37"/>
      <c r="I14560" s="41"/>
      <c r="J14560" s="41"/>
      <c r="K14560" s="37"/>
      <c r="L14560" s="37"/>
      <c r="M14560" s="37"/>
      <c r="N14560" s="37"/>
      <c r="O14560" s="38"/>
    </row>
    <row r="14561" spans="2:15" x14ac:dyDescent="0.4">
      <c r="B14561" s="63"/>
      <c r="C14561" s="37"/>
      <c r="D14561" s="37"/>
      <c r="E14561" s="37"/>
      <c r="F14561" s="37"/>
      <c r="G14561" s="38"/>
      <c r="H14561" s="37"/>
      <c r="I14561" s="41"/>
      <c r="J14561" s="41"/>
      <c r="K14561" s="37"/>
      <c r="L14561" s="37"/>
      <c r="M14561" s="37"/>
      <c r="N14561" s="37"/>
      <c r="O14561" s="38"/>
    </row>
    <row r="14562" spans="2:15" x14ac:dyDescent="0.4">
      <c r="B14562" s="63"/>
      <c r="C14562" s="37"/>
      <c r="D14562" s="37"/>
      <c r="E14562" s="37"/>
      <c r="F14562" s="37"/>
      <c r="G14562" s="38"/>
      <c r="H14562" s="37"/>
      <c r="I14562" s="41"/>
      <c r="J14562" s="41"/>
      <c r="K14562" s="37"/>
      <c r="L14562" s="37"/>
      <c r="M14562" s="37"/>
      <c r="N14562" s="37"/>
      <c r="O14562" s="38"/>
    </row>
    <row r="14563" spans="2:15" x14ac:dyDescent="0.4">
      <c r="B14563" s="63"/>
      <c r="C14563" s="37"/>
      <c r="D14563" s="37"/>
      <c r="E14563" s="37"/>
      <c r="F14563" s="37"/>
      <c r="G14563" s="38"/>
      <c r="H14563" s="37"/>
      <c r="I14563" s="41"/>
      <c r="J14563" s="41"/>
      <c r="K14563" s="37"/>
      <c r="L14563" s="37"/>
      <c r="M14563" s="37"/>
      <c r="N14563" s="37"/>
      <c r="O14563" s="38"/>
    </row>
    <row r="14564" spans="2:15" x14ac:dyDescent="0.4">
      <c r="B14564" s="63"/>
      <c r="C14564" s="37"/>
      <c r="D14564" s="37"/>
      <c r="E14564" s="37"/>
      <c r="F14564" s="37"/>
      <c r="G14564" s="38"/>
      <c r="H14564" s="37"/>
      <c r="I14564" s="41"/>
      <c r="J14564" s="41"/>
      <c r="K14564" s="37"/>
      <c r="L14564" s="37"/>
      <c r="M14564" s="37"/>
      <c r="N14564" s="37"/>
      <c r="O14564" s="38"/>
    </row>
    <row r="14565" spans="2:15" x14ac:dyDescent="0.4">
      <c r="B14565" s="63"/>
      <c r="C14565" s="37"/>
      <c r="D14565" s="37"/>
      <c r="E14565" s="37"/>
      <c r="F14565" s="37"/>
      <c r="G14565" s="38"/>
      <c r="H14565" s="37"/>
      <c r="I14565" s="41"/>
      <c r="J14565" s="41"/>
      <c r="K14565" s="37"/>
      <c r="L14565" s="37"/>
      <c r="M14565" s="37"/>
      <c r="N14565" s="37"/>
      <c r="O14565" s="38"/>
    </row>
    <row r="14566" spans="2:15" x14ac:dyDescent="0.4">
      <c r="B14566" s="63"/>
      <c r="C14566" s="37"/>
      <c r="D14566" s="37"/>
      <c r="E14566" s="37"/>
      <c r="F14566" s="37"/>
      <c r="G14566" s="38"/>
      <c r="H14566" s="37"/>
      <c r="I14566" s="41"/>
      <c r="J14566" s="41"/>
      <c r="K14566" s="37"/>
      <c r="L14566" s="37"/>
      <c r="M14566" s="37"/>
      <c r="N14566" s="37"/>
      <c r="O14566" s="38"/>
    </row>
    <row r="14567" spans="2:15" x14ac:dyDescent="0.4">
      <c r="B14567" s="63"/>
      <c r="C14567" s="37"/>
      <c r="D14567" s="37"/>
      <c r="E14567" s="37"/>
      <c r="F14567" s="37"/>
      <c r="G14567" s="38"/>
      <c r="H14567" s="37"/>
      <c r="I14567" s="41"/>
      <c r="J14567" s="41"/>
      <c r="K14567" s="37"/>
      <c r="L14567" s="37"/>
      <c r="M14567" s="37"/>
      <c r="N14567" s="37"/>
      <c r="O14567" s="38"/>
    </row>
    <row r="14568" spans="2:15" x14ac:dyDescent="0.4">
      <c r="B14568" s="63"/>
      <c r="C14568" s="37"/>
      <c r="D14568" s="37"/>
      <c r="E14568" s="37"/>
      <c r="F14568" s="37"/>
      <c r="G14568" s="38"/>
      <c r="H14568" s="37"/>
      <c r="I14568" s="41"/>
      <c r="J14568" s="41"/>
      <c r="K14568" s="37"/>
      <c r="L14568" s="37"/>
      <c r="M14568" s="37"/>
      <c r="N14568" s="37"/>
      <c r="O14568" s="38"/>
    </row>
    <row r="14569" spans="2:15" x14ac:dyDescent="0.4">
      <c r="B14569" s="63"/>
      <c r="C14569" s="37"/>
      <c r="D14569" s="37"/>
      <c r="E14569" s="37"/>
      <c r="F14569" s="37"/>
      <c r="G14569" s="38"/>
      <c r="H14569" s="37"/>
      <c r="I14569" s="41"/>
      <c r="J14569" s="41"/>
      <c r="K14569" s="37"/>
      <c r="L14569" s="37"/>
      <c r="M14569" s="37"/>
      <c r="N14569" s="37"/>
      <c r="O14569" s="38"/>
    </row>
    <row r="14570" spans="2:15" x14ac:dyDescent="0.4">
      <c r="B14570" s="63"/>
      <c r="C14570" s="37"/>
      <c r="D14570" s="37"/>
      <c r="E14570" s="37"/>
      <c r="F14570" s="37"/>
      <c r="G14570" s="38"/>
      <c r="H14570" s="37"/>
      <c r="I14570" s="41"/>
      <c r="J14570" s="41"/>
      <c r="K14570" s="37"/>
      <c r="L14570" s="37"/>
      <c r="M14570" s="37"/>
      <c r="N14570" s="37"/>
      <c r="O14570" s="38"/>
    </row>
    <row r="14571" spans="2:15" x14ac:dyDescent="0.4">
      <c r="B14571" s="63"/>
      <c r="C14571" s="37"/>
      <c r="D14571" s="37"/>
      <c r="E14571" s="37"/>
      <c r="F14571" s="37"/>
      <c r="G14571" s="38"/>
      <c r="H14571" s="37"/>
      <c r="I14571" s="41"/>
      <c r="J14571" s="41"/>
      <c r="K14571" s="37"/>
      <c r="L14571" s="37"/>
      <c r="M14571" s="37"/>
      <c r="N14571" s="37"/>
      <c r="O14571" s="38"/>
    </row>
    <row r="14572" spans="2:15" x14ac:dyDescent="0.4">
      <c r="B14572" s="63"/>
      <c r="C14572" s="37"/>
      <c r="D14572" s="37"/>
      <c r="E14572" s="37"/>
      <c r="F14572" s="37"/>
      <c r="G14572" s="38"/>
      <c r="H14572" s="37"/>
      <c r="I14572" s="41"/>
      <c r="J14572" s="41"/>
      <c r="K14572" s="37"/>
      <c r="L14572" s="37"/>
      <c r="M14572" s="37"/>
      <c r="N14572" s="37"/>
      <c r="O14572" s="38"/>
    </row>
    <row r="14573" spans="2:15" x14ac:dyDescent="0.4">
      <c r="B14573" s="63"/>
      <c r="C14573" s="37"/>
      <c r="D14573" s="37"/>
      <c r="E14573" s="37"/>
      <c r="F14573" s="37"/>
      <c r="G14573" s="38"/>
      <c r="H14573" s="37"/>
      <c r="I14573" s="41"/>
      <c r="J14573" s="41"/>
      <c r="K14573" s="37"/>
      <c r="L14573" s="37"/>
      <c r="M14573" s="37"/>
      <c r="N14573" s="37"/>
      <c r="O14573" s="38"/>
    </row>
    <row r="14574" spans="2:15" x14ac:dyDescent="0.4">
      <c r="B14574" s="63"/>
      <c r="C14574" s="37"/>
      <c r="D14574" s="37"/>
      <c r="E14574" s="37"/>
      <c r="F14574" s="37"/>
      <c r="G14574" s="38"/>
      <c r="H14574" s="37"/>
      <c r="I14574" s="41"/>
      <c r="J14574" s="41"/>
      <c r="K14574" s="37"/>
      <c r="L14574" s="37"/>
      <c r="M14574" s="37"/>
      <c r="N14574" s="37"/>
      <c r="O14574" s="38"/>
    </row>
    <row r="14575" spans="2:15" x14ac:dyDescent="0.4">
      <c r="B14575" s="63"/>
      <c r="C14575" s="37"/>
      <c r="D14575" s="37"/>
      <c r="E14575" s="37"/>
      <c r="F14575" s="37"/>
      <c r="G14575" s="38"/>
      <c r="H14575" s="37"/>
      <c r="I14575" s="41"/>
      <c r="J14575" s="41"/>
      <c r="K14575" s="37"/>
      <c r="L14575" s="37"/>
      <c r="M14575" s="37"/>
      <c r="N14575" s="37"/>
      <c r="O14575" s="38"/>
    </row>
    <row r="14576" spans="2:15" x14ac:dyDescent="0.4">
      <c r="B14576" s="63"/>
      <c r="C14576" s="37"/>
      <c r="D14576" s="37"/>
      <c r="E14576" s="37"/>
      <c r="F14576" s="37"/>
      <c r="G14576" s="38"/>
      <c r="H14576" s="37"/>
      <c r="I14576" s="41"/>
      <c r="J14576" s="41"/>
      <c r="K14576" s="37"/>
      <c r="L14576" s="37"/>
      <c r="M14576" s="37"/>
      <c r="N14576" s="37"/>
      <c r="O14576" s="38"/>
    </row>
    <row r="14577" spans="2:15" x14ac:dyDescent="0.4">
      <c r="B14577" s="63"/>
      <c r="C14577" s="37"/>
      <c r="D14577" s="37"/>
      <c r="E14577" s="37"/>
      <c r="F14577" s="37"/>
      <c r="G14577" s="38"/>
      <c r="H14577" s="37"/>
      <c r="I14577" s="41"/>
      <c r="J14577" s="41"/>
      <c r="K14577" s="37"/>
      <c r="L14577" s="37"/>
      <c r="M14577" s="37"/>
      <c r="N14577" s="37"/>
      <c r="O14577" s="38"/>
    </row>
    <row r="14578" spans="2:15" x14ac:dyDescent="0.4">
      <c r="B14578" s="63"/>
      <c r="C14578" s="37"/>
      <c r="D14578" s="37"/>
      <c r="E14578" s="37"/>
      <c r="F14578" s="37"/>
      <c r="G14578" s="38"/>
      <c r="H14578" s="37"/>
      <c r="I14578" s="41"/>
      <c r="J14578" s="41"/>
      <c r="K14578" s="37"/>
      <c r="L14578" s="37"/>
      <c r="M14578" s="37"/>
      <c r="N14578" s="37"/>
      <c r="O14578" s="38"/>
    </row>
    <row r="14579" spans="2:15" x14ac:dyDescent="0.4">
      <c r="B14579" s="63"/>
      <c r="C14579" s="37"/>
      <c r="D14579" s="37"/>
      <c r="E14579" s="37"/>
      <c r="F14579" s="37"/>
      <c r="G14579" s="38"/>
      <c r="H14579" s="37"/>
      <c r="I14579" s="41"/>
      <c r="J14579" s="41"/>
      <c r="K14579" s="37"/>
      <c r="L14579" s="37"/>
      <c r="M14579" s="37"/>
      <c r="N14579" s="37"/>
      <c r="O14579" s="38"/>
    </row>
    <row r="14580" spans="2:15" x14ac:dyDescent="0.4">
      <c r="B14580" s="63"/>
      <c r="C14580" s="37"/>
      <c r="D14580" s="37"/>
      <c r="E14580" s="37"/>
      <c r="F14580" s="37"/>
      <c r="G14580" s="38"/>
      <c r="H14580" s="37"/>
      <c r="I14580" s="41"/>
      <c r="J14580" s="41"/>
      <c r="K14580" s="37"/>
      <c r="L14580" s="37"/>
      <c r="M14580" s="37"/>
      <c r="N14580" s="37"/>
      <c r="O14580" s="38"/>
    </row>
    <row r="14581" spans="2:15" x14ac:dyDescent="0.4">
      <c r="B14581" s="63"/>
      <c r="C14581" s="37"/>
      <c r="D14581" s="37"/>
      <c r="E14581" s="37"/>
      <c r="F14581" s="37"/>
      <c r="G14581" s="38"/>
      <c r="H14581" s="37"/>
      <c r="I14581" s="41"/>
      <c r="J14581" s="41"/>
      <c r="K14581" s="37"/>
      <c r="L14581" s="37"/>
      <c r="M14581" s="37"/>
      <c r="N14581" s="37"/>
      <c r="O14581" s="38"/>
    </row>
    <row r="14582" spans="2:15" x14ac:dyDescent="0.4">
      <c r="B14582" s="63"/>
      <c r="C14582" s="37"/>
      <c r="D14582" s="37"/>
      <c r="E14582" s="37"/>
      <c r="F14582" s="37"/>
      <c r="G14582" s="38"/>
      <c r="H14582" s="37"/>
      <c r="I14582" s="41"/>
      <c r="J14582" s="41"/>
      <c r="K14582" s="37"/>
      <c r="L14582" s="37"/>
      <c r="M14582" s="37"/>
      <c r="N14582" s="37"/>
      <c r="O14582" s="38"/>
    </row>
    <row r="14583" spans="2:15" x14ac:dyDescent="0.4">
      <c r="B14583" s="63"/>
      <c r="C14583" s="37"/>
      <c r="D14583" s="37"/>
      <c r="E14583" s="37"/>
      <c r="F14583" s="37"/>
      <c r="G14583" s="38"/>
      <c r="H14583" s="37"/>
      <c r="I14583" s="41"/>
      <c r="J14583" s="41"/>
      <c r="K14583" s="37"/>
      <c r="L14583" s="37"/>
      <c r="M14583" s="37"/>
      <c r="N14583" s="37"/>
      <c r="O14583" s="38"/>
    </row>
    <row r="14584" spans="2:15" x14ac:dyDescent="0.4">
      <c r="B14584" s="63"/>
      <c r="C14584" s="37"/>
      <c r="D14584" s="37"/>
      <c r="E14584" s="37"/>
      <c r="F14584" s="37"/>
      <c r="G14584" s="38"/>
      <c r="H14584" s="37"/>
      <c r="I14584" s="41"/>
      <c r="J14584" s="41"/>
      <c r="K14584" s="37"/>
      <c r="L14584" s="37"/>
      <c r="M14584" s="37"/>
      <c r="N14584" s="37"/>
      <c r="O14584" s="38"/>
    </row>
    <row r="14585" spans="2:15" x14ac:dyDescent="0.4">
      <c r="B14585" s="63"/>
      <c r="C14585" s="37"/>
      <c r="D14585" s="37"/>
      <c r="E14585" s="37"/>
      <c r="F14585" s="37"/>
      <c r="G14585" s="38"/>
      <c r="H14585" s="37"/>
      <c r="I14585" s="41"/>
      <c r="J14585" s="41"/>
      <c r="K14585" s="37"/>
      <c r="L14585" s="37"/>
      <c r="M14585" s="37"/>
      <c r="N14585" s="37"/>
      <c r="O14585" s="38"/>
    </row>
    <row r="14586" spans="2:15" x14ac:dyDescent="0.4">
      <c r="B14586" s="63"/>
      <c r="C14586" s="37"/>
      <c r="D14586" s="37"/>
      <c r="E14586" s="37"/>
      <c r="F14586" s="37"/>
      <c r="G14586" s="38"/>
      <c r="H14586" s="37"/>
      <c r="I14586" s="41"/>
      <c r="J14586" s="41"/>
      <c r="K14586" s="37"/>
      <c r="L14586" s="37"/>
      <c r="M14586" s="37"/>
      <c r="N14586" s="37"/>
      <c r="O14586" s="38"/>
    </row>
    <row r="14587" spans="2:15" x14ac:dyDescent="0.4">
      <c r="B14587" s="63"/>
      <c r="C14587" s="37"/>
      <c r="D14587" s="37"/>
      <c r="E14587" s="37"/>
      <c r="F14587" s="37"/>
      <c r="G14587" s="38"/>
      <c r="H14587" s="37"/>
      <c r="I14587" s="41"/>
      <c r="J14587" s="41"/>
      <c r="K14587" s="37"/>
      <c r="L14587" s="37"/>
      <c r="M14587" s="37"/>
      <c r="N14587" s="37"/>
      <c r="O14587" s="38"/>
    </row>
    <row r="14588" spans="2:15" x14ac:dyDescent="0.4">
      <c r="B14588" s="63"/>
      <c r="C14588" s="37"/>
      <c r="D14588" s="37"/>
      <c r="E14588" s="37"/>
      <c r="F14588" s="37"/>
      <c r="G14588" s="38"/>
      <c r="H14588" s="37"/>
      <c r="I14588" s="41"/>
      <c r="J14588" s="41"/>
      <c r="K14588" s="37"/>
      <c r="L14588" s="37"/>
      <c r="M14588" s="37"/>
      <c r="N14588" s="37"/>
      <c r="O14588" s="38"/>
    </row>
    <row r="14589" spans="2:15" x14ac:dyDescent="0.4">
      <c r="B14589" s="63"/>
      <c r="C14589" s="37"/>
      <c r="D14589" s="37"/>
      <c r="E14589" s="37"/>
      <c r="F14589" s="37"/>
      <c r="G14589" s="38"/>
      <c r="H14589" s="37"/>
      <c r="I14589" s="41"/>
      <c r="J14589" s="41"/>
      <c r="K14589" s="37"/>
      <c r="L14589" s="37"/>
      <c r="M14589" s="37"/>
      <c r="N14589" s="37"/>
      <c r="O14589" s="38"/>
    </row>
    <row r="14590" spans="2:15" x14ac:dyDescent="0.4">
      <c r="B14590" s="63"/>
      <c r="C14590" s="37"/>
      <c r="D14590" s="37"/>
      <c r="E14590" s="37"/>
      <c r="F14590" s="37"/>
      <c r="G14590" s="38"/>
      <c r="H14590" s="37"/>
      <c r="I14590" s="41"/>
      <c r="J14590" s="41"/>
      <c r="K14590" s="37"/>
      <c r="L14590" s="37"/>
      <c r="M14590" s="37"/>
      <c r="N14590" s="37"/>
      <c r="O14590" s="38"/>
    </row>
    <row r="14591" spans="2:15" x14ac:dyDescent="0.4">
      <c r="B14591" s="63"/>
      <c r="C14591" s="37"/>
      <c r="D14591" s="37"/>
      <c r="E14591" s="37"/>
      <c r="F14591" s="37"/>
      <c r="G14591" s="38"/>
      <c r="H14591" s="37"/>
      <c r="I14591" s="41"/>
      <c r="J14591" s="41"/>
      <c r="K14591" s="37"/>
      <c r="L14591" s="37"/>
      <c r="M14591" s="37"/>
      <c r="N14591" s="37"/>
      <c r="O14591" s="38"/>
    </row>
    <row r="14592" spans="2:15" x14ac:dyDescent="0.4">
      <c r="B14592" s="63"/>
      <c r="C14592" s="37"/>
      <c r="D14592" s="37"/>
      <c r="E14592" s="37"/>
      <c r="F14592" s="37"/>
      <c r="G14592" s="38"/>
      <c r="H14592" s="37"/>
      <c r="I14592" s="41"/>
      <c r="J14592" s="41"/>
      <c r="K14592" s="37"/>
      <c r="L14592" s="37"/>
      <c r="M14592" s="37"/>
      <c r="N14592" s="37"/>
      <c r="O14592" s="38"/>
    </row>
    <row r="14593" spans="2:15" x14ac:dyDescent="0.4">
      <c r="B14593" s="63"/>
      <c r="C14593" s="37"/>
      <c r="D14593" s="37"/>
      <c r="E14593" s="37"/>
      <c r="F14593" s="37"/>
      <c r="G14593" s="38"/>
      <c r="H14593" s="37"/>
      <c r="I14593" s="41"/>
      <c r="J14593" s="41"/>
      <c r="K14593" s="37"/>
      <c r="L14593" s="37"/>
      <c r="M14593" s="37"/>
      <c r="N14593" s="37"/>
      <c r="O14593" s="38"/>
    </row>
    <row r="14594" spans="2:15" x14ac:dyDescent="0.4">
      <c r="B14594" s="63"/>
      <c r="C14594" s="37"/>
      <c r="D14594" s="37"/>
      <c r="E14594" s="37"/>
      <c r="F14594" s="37"/>
      <c r="G14594" s="38"/>
      <c r="H14594" s="37"/>
      <c r="I14594" s="41"/>
      <c r="J14594" s="41"/>
      <c r="K14594" s="37"/>
      <c r="L14594" s="37"/>
      <c r="M14594" s="37"/>
      <c r="N14594" s="37"/>
      <c r="O14594" s="38"/>
    </row>
    <row r="14595" spans="2:15" x14ac:dyDescent="0.4">
      <c r="B14595" s="63"/>
      <c r="C14595" s="37"/>
      <c r="D14595" s="37"/>
      <c r="E14595" s="37"/>
      <c r="F14595" s="37"/>
      <c r="G14595" s="38"/>
      <c r="H14595" s="37"/>
      <c r="I14595" s="41"/>
      <c r="J14595" s="41"/>
      <c r="K14595" s="37"/>
      <c r="L14595" s="37"/>
      <c r="M14595" s="37"/>
      <c r="N14595" s="37"/>
      <c r="O14595" s="38"/>
    </row>
    <row r="14596" spans="2:15" x14ac:dyDescent="0.4">
      <c r="B14596" s="63"/>
      <c r="C14596" s="37"/>
      <c r="D14596" s="37"/>
      <c r="E14596" s="37"/>
      <c r="F14596" s="37"/>
      <c r="G14596" s="38"/>
      <c r="H14596" s="37"/>
      <c r="I14596" s="41"/>
      <c r="J14596" s="41"/>
      <c r="K14596" s="37"/>
      <c r="L14596" s="37"/>
      <c r="M14596" s="37"/>
      <c r="N14596" s="37"/>
      <c r="O14596" s="38"/>
    </row>
    <row r="14597" spans="2:15" x14ac:dyDescent="0.4">
      <c r="B14597" s="63"/>
      <c r="C14597" s="37"/>
      <c r="D14597" s="37"/>
      <c r="E14597" s="37"/>
      <c r="F14597" s="37"/>
      <c r="G14597" s="38"/>
      <c r="H14597" s="37"/>
      <c r="I14597" s="41"/>
      <c r="J14597" s="41"/>
      <c r="K14597" s="37"/>
      <c r="L14597" s="37"/>
      <c r="M14597" s="37"/>
      <c r="N14597" s="37"/>
      <c r="O14597" s="38"/>
    </row>
    <row r="14598" spans="2:15" x14ac:dyDescent="0.4">
      <c r="B14598" s="63"/>
      <c r="C14598" s="37"/>
      <c r="D14598" s="37"/>
      <c r="E14598" s="37"/>
      <c r="F14598" s="37"/>
      <c r="G14598" s="38"/>
      <c r="H14598" s="37"/>
      <c r="I14598" s="41"/>
      <c r="J14598" s="41"/>
      <c r="K14598" s="37"/>
      <c r="L14598" s="37"/>
      <c r="M14598" s="37"/>
      <c r="N14598" s="37"/>
      <c r="O14598" s="38"/>
    </row>
    <row r="14599" spans="2:15" x14ac:dyDescent="0.4">
      <c r="B14599" s="63"/>
      <c r="C14599" s="37"/>
      <c r="D14599" s="37"/>
      <c r="E14599" s="37"/>
      <c r="F14599" s="37"/>
      <c r="G14599" s="38"/>
      <c r="H14599" s="37"/>
      <c r="I14599" s="41"/>
      <c r="J14599" s="41"/>
      <c r="K14599" s="37"/>
      <c r="L14599" s="37"/>
      <c r="M14599" s="37"/>
      <c r="N14599" s="37"/>
      <c r="O14599" s="38"/>
    </row>
    <row r="14600" spans="2:15" x14ac:dyDescent="0.4">
      <c r="B14600" s="63"/>
      <c r="C14600" s="37"/>
      <c r="D14600" s="37"/>
      <c r="E14600" s="37"/>
      <c r="F14600" s="37"/>
      <c r="G14600" s="38"/>
      <c r="H14600" s="37"/>
      <c r="I14600" s="41"/>
      <c r="J14600" s="41"/>
      <c r="K14600" s="37"/>
      <c r="L14600" s="37"/>
      <c r="M14600" s="37"/>
      <c r="N14600" s="37"/>
      <c r="O14600" s="38"/>
    </row>
    <row r="14601" spans="2:15" x14ac:dyDescent="0.4">
      <c r="B14601" s="63"/>
      <c r="C14601" s="37"/>
      <c r="D14601" s="37"/>
      <c r="E14601" s="37"/>
      <c r="F14601" s="37"/>
      <c r="G14601" s="38"/>
      <c r="H14601" s="37"/>
      <c r="I14601" s="41"/>
      <c r="J14601" s="41"/>
      <c r="K14601" s="37"/>
      <c r="L14601" s="37"/>
      <c r="M14601" s="37"/>
      <c r="N14601" s="37"/>
      <c r="O14601" s="38"/>
    </row>
    <row r="14602" spans="2:15" x14ac:dyDescent="0.4">
      <c r="B14602" s="63"/>
      <c r="C14602" s="37"/>
      <c r="D14602" s="37"/>
      <c r="E14602" s="37"/>
      <c r="F14602" s="37"/>
      <c r="G14602" s="38"/>
      <c r="H14602" s="37"/>
      <c r="I14602" s="41"/>
      <c r="J14602" s="41"/>
      <c r="K14602" s="37"/>
      <c r="L14602" s="37"/>
      <c r="M14602" s="37"/>
      <c r="N14602" s="37"/>
      <c r="O14602" s="38"/>
    </row>
    <row r="14603" spans="2:15" x14ac:dyDescent="0.4">
      <c r="B14603" s="63"/>
      <c r="C14603" s="37"/>
      <c r="D14603" s="37"/>
      <c r="E14603" s="37"/>
      <c r="F14603" s="37"/>
      <c r="G14603" s="38"/>
      <c r="H14603" s="37"/>
      <c r="I14603" s="41"/>
      <c r="J14603" s="41"/>
      <c r="K14603" s="37"/>
      <c r="L14603" s="37"/>
      <c r="M14603" s="37"/>
      <c r="N14603" s="37"/>
      <c r="O14603" s="38"/>
    </row>
    <row r="14604" spans="2:15" x14ac:dyDescent="0.4">
      <c r="B14604" s="63"/>
      <c r="C14604" s="37"/>
      <c r="D14604" s="37"/>
      <c r="E14604" s="37"/>
      <c r="F14604" s="37"/>
      <c r="G14604" s="38"/>
      <c r="H14604" s="37"/>
      <c r="I14604" s="41"/>
      <c r="J14604" s="41"/>
      <c r="K14604" s="37"/>
      <c r="L14604" s="37"/>
      <c r="M14604" s="37"/>
      <c r="N14604" s="37"/>
      <c r="O14604" s="38"/>
    </row>
    <row r="14605" spans="2:15" x14ac:dyDescent="0.4">
      <c r="B14605" s="63"/>
      <c r="C14605" s="37"/>
      <c r="D14605" s="37"/>
      <c r="E14605" s="37"/>
      <c r="F14605" s="37"/>
      <c r="G14605" s="38"/>
      <c r="H14605" s="37"/>
      <c r="I14605" s="41"/>
      <c r="J14605" s="41"/>
      <c r="K14605" s="37"/>
      <c r="L14605" s="37"/>
      <c r="M14605" s="37"/>
      <c r="N14605" s="37"/>
      <c r="O14605" s="38"/>
    </row>
    <row r="14606" spans="2:15" x14ac:dyDescent="0.4">
      <c r="B14606" s="63"/>
      <c r="C14606" s="37"/>
      <c r="D14606" s="37"/>
      <c r="E14606" s="37"/>
      <c r="F14606" s="37"/>
      <c r="G14606" s="38"/>
      <c r="H14606" s="37"/>
      <c r="I14606" s="41"/>
      <c r="J14606" s="41"/>
      <c r="K14606" s="37"/>
      <c r="L14606" s="37"/>
      <c r="M14606" s="37"/>
      <c r="N14606" s="37"/>
      <c r="O14606" s="38"/>
    </row>
    <row r="14607" spans="2:15" x14ac:dyDescent="0.4">
      <c r="B14607" s="63"/>
      <c r="C14607" s="37"/>
      <c r="D14607" s="37"/>
      <c r="E14607" s="37"/>
      <c r="F14607" s="37"/>
      <c r="G14607" s="38"/>
      <c r="H14607" s="37"/>
      <c r="I14607" s="41"/>
      <c r="J14607" s="41"/>
      <c r="K14607" s="37"/>
      <c r="L14607" s="37"/>
      <c r="M14607" s="37"/>
      <c r="N14607" s="37"/>
      <c r="O14607" s="38"/>
    </row>
    <row r="14608" spans="2:15" x14ac:dyDescent="0.4">
      <c r="B14608" s="63"/>
      <c r="C14608" s="37"/>
      <c r="D14608" s="37"/>
      <c r="E14608" s="37"/>
      <c r="F14608" s="37"/>
      <c r="G14608" s="38"/>
      <c r="H14608" s="37"/>
      <c r="I14608" s="41"/>
      <c r="J14608" s="41"/>
      <c r="K14608" s="37"/>
      <c r="L14608" s="37"/>
      <c r="M14608" s="37"/>
      <c r="N14608" s="37"/>
      <c r="O14608" s="38"/>
    </row>
    <row r="14609" spans="2:15" x14ac:dyDescent="0.4">
      <c r="B14609" s="63"/>
      <c r="C14609" s="37"/>
      <c r="D14609" s="37"/>
      <c r="E14609" s="37"/>
      <c r="F14609" s="37"/>
      <c r="G14609" s="38"/>
      <c r="H14609" s="37"/>
      <c r="I14609" s="41"/>
      <c r="J14609" s="41"/>
      <c r="K14609" s="37"/>
      <c r="L14609" s="37"/>
      <c r="M14609" s="37"/>
      <c r="N14609" s="37"/>
      <c r="O14609" s="38"/>
    </row>
    <row r="14610" spans="2:15" x14ac:dyDescent="0.4">
      <c r="B14610" s="63"/>
      <c r="C14610" s="37"/>
      <c r="D14610" s="37"/>
      <c r="E14610" s="37"/>
      <c r="F14610" s="37"/>
      <c r="G14610" s="38"/>
      <c r="H14610" s="37"/>
      <c r="I14610" s="41"/>
      <c r="J14610" s="41"/>
      <c r="K14610" s="37"/>
      <c r="L14610" s="37"/>
      <c r="M14610" s="37"/>
      <c r="N14610" s="37"/>
      <c r="O14610" s="38"/>
    </row>
    <row r="14611" spans="2:15" x14ac:dyDescent="0.4">
      <c r="B14611" s="63"/>
      <c r="C14611" s="37"/>
      <c r="D14611" s="37"/>
      <c r="E14611" s="37"/>
      <c r="F14611" s="37"/>
      <c r="G14611" s="38"/>
      <c r="H14611" s="37"/>
      <c r="I14611" s="41"/>
      <c r="J14611" s="41"/>
      <c r="K14611" s="37"/>
      <c r="L14611" s="37"/>
      <c r="M14611" s="37"/>
      <c r="N14611" s="37"/>
      <c r="O14611" s="38"/>
    </row>
    <row r="14612" spans="2:15" x14ac:dyDescent="0.4">
      <c r="B14612" s="63"/>
      <c r="C14612" s="37"/>
      <c r="D14612" s="37"/>
      <c r="E14612" s="37"/>
      <c r="F14612" s="37"/>
      <c r="G14612" s="38"/>
      <c r="H14612" s="37"/>
      <c r="I14612" s="41"/>
      <c r="J14612" s="41"/>
      <c r="K14612" s="37"/>
      <c r="L14612" s="37"/>
      <c r="M14612" s="37"/>
      <c r="N14612" s="37"/>
      <c r="O14612" s="38"/>
    </row>
    <row r="14613" spans="2:15" x14ac:dyDescent="0.4">
      <c r="B14613" s="63"/>
      <c r="C14613" s="37"/>
      <c r="D14613" s="37"/>
      <c r="E14613" s="37"/>
      <c r="F14613" s="37"/>
      <c r="G14613" s="38"/>
      <c r="H14613" s="37"/>
      <c r="I14613" s="41"/>
      <c r="J14613" s="41"/>
      <c r="K14613" s="37"/>
      <c r="L14613" s="37"/>
      <c r="M14613" s="37"/>
      <c r="N14613" s="37"/>
      <c r="O14613" s="38"/>
    </row>
    <row r="14614" spans="2:15" x14ac:dyDescent="0.4">
      <c r="B14614" s="63"/>
      <c r="C14614" s="37"/>
      <c r="D14614" s="37"/>
      <c r="E14614" s="37"/>
      <c r="F14614" s="37"/>
      <c r="G14614" s="38"/>
      <c r="H14614" s="37"/>
      <c r="I14614" s="41"/>
      <c r="J14614" s="41"/>
      <c r="K14614" s="37"/>
      <c r="L14614" s="37"/>
      <c r="M14614" s="37"/>
      <c r="N14614" s="37"/>
      <c r="O14614" s="38"/>
    </row>
    <row r="14615" spans="2:15" x14ac:dyDescent="0.4">
      <c r="B14615" s="63"/>
      <c r="C14615" s="37"/>
      <c r="D14615" s="37"/>
      <c r="E14615" s="37"/>
      <c r="F14615" s="37"/>
      <c r="G14615" s="38"/>
      <c r="H14615" s="37"/>
      <c r="I14615" s="41"/>
      <c r="J14615" s="41"/>
      <c r="K14615" s="37"/>
      <c r="L14615" s="37"/>
      <c r="M14615" s="37"/>
      <c r="N14615" s="37"/>
      <c r="O14615" s="38"/>
    </row>
    <row r="14616" spans="2:15" x14ac:dyDescent="0.4">
      <c r="B14616" s="63"/>
      <c r="C14616" s="37"/>
      <c r="D14616" s="37"/>
      <c r="E14616" s="37"/>
      <c r="F14616" s="37"/>
      <c r="G14616" s="38"/>
      <c r="H14616" s="37"/>
      <c r="I14616" s="41"/>
      <c r="J14616" s="41"/>
      <c r="K14616" s="37"/>
      <c r="L14616" s="37"/>
      <c r="M14616" s="37"/>
      <c r="N14616" s="37"/>
      <c r="O14616" s="38"/>
    </row>
    <row r="14617" spans="2:15" x14ac:dyDescent="0.4">
      <c r="B14617" s="63"/>
      <c r="C14617" s="37"/>
      <c r="D14617" s="37"/>
      <c r="E14617" s="37"/>
      <c r="F14617" s="37"/>
      <c r="G14617" s="38"/>
      <c r="H14617" s="37"/>
      <c r="I14617" s="41"/>
      <c r="J14617" s="41"/>
      <c r="K14617" s="37"/>
      <c r="L14617" s="37"/>
      <c r="M14617" s="37"/>
      <c r="N14617" s="37"/>
      <c r="O14617" s="38"/>
    </row>
    <row r="14618" spans="2:15" x14ac:dyDescent="0.4">
      <c r="B14618" s="63"/>
      <c r="C14618" s="37"/>
      <c r="D14618" s="37"/>
      <c r="E14618" s="37"/>
      <c r="F14618" s="37"/>
      <c r="G14618" s="38"/>
      <c r="H14618" s="37"/>
      <c r="I14618" s="41"/>
      <c r="J14618" s="41"/>
      <c r="K14618" s="37"/>
      <c r="L14618" s="37"/>
      <c r="M14618" s="37"/>
      <c r="N14618" s="37"/>
      <c r="O14618" s="38"/>
    </row>
    <row r="14619" spans="2:15" x14ac:dyDescent="0.4">
      <c r="B14619" s="63"/>
      <c r="C14619" s="37"/>
      <c r="D14619" s="37"/>
      <c r="E14619" s="37"/>
      <c r="F14619" s="37"/>
      <c r="G14619" s="38"/>
      <c r="H14619" s="37"/>
      <c r="I14619" s="41"/>
      <c r="J14619" s="41"/>
      <c r="K14619" s="37"/>
      <c r="L14619" s="37"/>
      <c r="M14619" s="37"/>
      <c r="N14619" s="37"/>
      <c r="O14619" s="38"/>
    </row>
    <row r="14620" spans="2:15" x14ac:dyDescent="0.4">
      <c r="B14620" s="63"/>
      <c r="C14620" s="37"/>
      <c r="D14620" s="37"/>
      <c r="E14620" s="37"/>
      <c r="F14620" s="37"/>
      <c r="G14620" s="38"/>
      <c r="H14620" s="37"/>
      <c r="I14620" s="41"/>
      <c r="J14620" s="41"/>
      <c r="K14620" s="37"/>
      <c r="L14620" s="37"/>
      <c r="M14620" s="37"/>
      <c r="N14620" s="37"/>
      <c r="O14620" s="38"/>
    </row>
    <row r="14621" spans="2:15" x14ac:dyDescent="0.4">
      <c r="B14621" s="63"/>
      <c r="C14621" s="37"/>
      <c r="D14621" s="37"/>
      <c r="E14621" s="37"/>
      <c r="F14621" s="37"/>
      <c r="G14621" s="38"/>
      <c r="H14621" s="37"/>
      <c r="I14621" s="41"/>
      <c r="J14621" s="41"/>
      <c r="K14621" s="37"/>
      <c r="L14621" s="37"/>
      <c r="M14621" s="37"/>
      <c r="N14621" s="37"/>
      <c r="O14621" s="38"/>
    </row>
    <row r="14622" spans="2:15" x14ac:dyDescent="0.4">
      <c r="B14622" s="63"/>
      <c r="C14622" s="37"/>
      <c r="D14622" s="37"/>
      <c r="E14622" s="37"/>
      <c r="F14622" s="37"/>
      <c r="G14622" s="38"/>
      <c r="H14622" s="37"/>
      <c r="I14622" s="41"/>
      <c r="J14622" s="41"/>
      <c r="K14622" s="37"/>
      <c r="L14622" s="37"/>
      <c r="M14622" s="37"/>
      <c r="N14622" s="37"/>
      <c r="O14622" s="38"/>
    </row>
    <row r="14623" spans="2:15" x14ac:dyDescent="0.4">
      <c r="B14623" s="63"/>
      <c r="C14623" s="37"/>
      <c r="D14623" s="37"/>
      <c r="E14623" s="37"/>
      <c r="F14623" s="37"/>
      <c r="G14623" s="38"/>
      <c r="H14623" s="37"/>
      <c r="I14623" s="41"/>
      <c r="J14623" s="41"/>
      <c r="K14623" s="37"/>
      <c r="L14623" s="37"/>
      <c r="M14623" s="37"/>
      <c r="N14623" s="37"/>
      <c r="O14623" s="38"/>
    </row>
    <row r="14624" spans="2:15" x14ac:dyDescent="0.4">
      <c r="B14624" s="63"/>
      <c r="C14624" s="37"/>
      <c r="D14624" s="37"/>
      <c r="E14624" s="37"/>
      <c r="F14624" s="37"/>
      <c r="G14624" s="38"/>
      <c r="H14624" s="37"/>
      <c r="I14624" s="41"/>
      <c r="J14624" s="41"/>
      <c r="K14624" s="37"/>
      <c r="L14624" s="37"/>
      <c r="M14624" s="37"/>
      <c r="N14624" s="37"/>
      <c r="O14624" s="38"/>
    </row>
    <row r="14625" spans="2:15" x14ac:dyDescent="0.4">
      <c r="B14625" s="63"/>
      <c r="C14625" s="37"/>
      <c r="D14625" s="37"/>
      <c r="E14625" s="37"/>
      <c r="F14625" s="37"/>
      <c r="G14625" s="38"/>
      <c r="H14625" s="37"/>
      <c r="I14625" s="41"/>
      <c r="J14625" s="41"/>
      <c r="K14625" s="37"/>
      <c r="L14625" s="37"/>
      <c r="M14625" s="37"/>
      <c r="N14625" s="37"/>
      <c r="O14625" s="38"/>
    </row>
    <row r="14626" spans="2:15" x14ac:dyDescent="0.4">
      <c r="B14626" s="63"/>
      <c r="C14626" s="37"/>
      <c r="D14626" s="37"/>
      <c r="E14626" s="37"/>
      <c r="F14626" s="37"/>
      <c r="G14626" s="38"/>
      <c r="H14626" s="37"/>
      <c r="I14626" s="41"/>
      <c r="J14626" s="41"/>
      <c r="K14626" s="37"/>
      <c r="L14626" s="37"/>
      <c r="M14626" s="37"/>
      <c r="N14626" s="37"/>
      <c r="O14626" s="38"/>
    </row>
    <row r="14627" spans="2:15" x14ac:dyDescent="0.4">
      <c r="B14627" s="63"/>
      <c r="C14627" s="37"/>
      <c r="D14627" s="37"/>
      <c r="E14627" s="37"/>
      <c r="F14627" s="37"/>
      <c r="G14627" s="38"/>
      <c r="H14627" s="37"/>
      <c r="I14627" s="41"/>
      <c r="J14627" s="41"/>
      <c r="K14627" s="37"/>
      <c r="L14627" s="37"/>
      <c r="M14627" s="37"/>
      <c r="N14627" s="37"/>
      <c r="O14627" s="38"/>
    </row>
    <row r="14628" spans="2:15" x14ac:dyDescent="0.4">
      <c r="B14628" s="63"/>
      <c r="C14628" s="37"/>
      <c r="D14628" s="37"/>
      <c r="E14628" s="37"/>
      <c r="F14628" s="37"/>
      <c r="G14628" s="38"/>
      <c r="H14628" s="37"/>
      <c r="I14628" s="41"/>
      <c r="J14628" s="41"/>
      <c r="K14628" s="37"/>
      <c r="L14628" s="37"/>
      <c r="M14628" s="37"/>
      <c r="N14628" s="37"/>
      <c r="O14628" s="38"/>
    </row>
    <row r="14629" spans="2:15" x14ac:dyDescent="0.4">
      <c r="B14629" s="63"/>
      <c r="C14629" s="37"/>
      <c r="D14629" s="37"/>
      <c r="E14629" s="37"/>
      <c r="F14629" s="37"/>
      <c r="G14629" s="38"/>
      <c r="H14629" s="37"/>
      <c r="I14629" s="41"/>
      <c r="J14629" s="41"/>
      <c r="K14629" s="37"/>
      <c r="L14629" s="37"/>
      <c r="M14629" s="37"/>
      <c r="N14629" s="37"/>
      <c r="O14629" s="38"/>
    </row>
    <row r="14630" spans="2:15" x14ac:dyDescent="0.4">
      <c r="B14630" s="63"/>
      <c r="C14630" s="37"/>
      <c r="D14630" s="37"/>
      <c r="E14630" s="37"/>
      <c r="F14630" s="37"/>
      <c r="G14630" s="38"/>
      <c r="H14630" s="37"/>
      <c r="I14630" s="41"/>
      <c r="J14630" s="41"/>
      <c r="K14630" s="37"/>
      <c r="L14630" s="37"/>
      <c r="M14630" s="37"/>
      <c r="N14630" s="37"/>
      <c r="O14630" s="38"/>
    </row>
    <row r="14631" spans="2:15" x14ac:dyDescent="0.4">
      <c r="B14631" s="63"/>
      <c r="C14631" s="37"/>
      <c r="D14631" s="37"/>
      <c r="E14631" s="37"/>
      <c r="F14631" s="37"/>
      <c r="G14631" s="38"/>
      <c r="H14631" s="37"/>
      <c r="I14631" s="41"/>
      <c r="J14631" s="41"/>
      <c r="K14631" s="37"/>
      <c r="L14631" s="37"/>
      <c r="M14631" s="37"/>
      <c r="N14631" s="37"/>
      <c r="O14631" s="38"/>
    </row>
    <row r="14632" spans="2:15" x14ac:dyDescent="0.4">
      <c r="B14632" s="63"/>
      <c r="C14632" s="37"/>
      <c r="D14632" s="37"/>
      <c r="E14632" s="37"/>
      <c r="F14632" s="37"/>
      <c r="G14632" s="38"/>
      <c r="H14632" s="37"/>
      <c r="I14632" s="41"/>
      <c r="J14632" s="41"/>
      <c r="K14632" s="37"/>
      <c r="L14632" s="37"/>
      <c r="M14632" s="37"/>
      <c r="N14632" s="37"/>
      <c r="O14632" s="38"/>
    </row>
    <row r="14633" spans="2:15" x14ac:dyDescent="0.4">
      <c r="B14633" s="63"/>
      <c r="C14633" s="37"/>
      <c r="D14633" s="37"/>
      <c r="E14633" s="37"/>
      <c r="F14633" s="37"/>
      <c r="G14633" s="38"/>
      <c r="H14633" s="37"/>
      <c r="I14633" s="41"/>
      <c r="J14633" s="41"/>
      <c r="K14633" s="37"/>
      <c r="L14633" s="37"/>
      <c r="M14633" s="37"/>
      <c r="N14633" s="37"/>
      <c r="O14633" s="38"/>
    </row>
    <row r="14634" spans="2:15" x14ac:dyDescent="0.4">
      <c r="B14634" s="63"/>
      <c r="C14634" s="37"/>
      <c r="D14634" s="37"/>
      <c r="E14634" s="37"/>
      <c r="F14634" s="37"/>
      <c r="G14634" s="38"/>
      <c r="H14634" s="37"/>
      <c r="I14634" s="41"/>
      <c r="J14634" s="41"/>
      <c r="K14634" s="37"/>
      <c r="L14634" s="37"/>
      <c r="M14634" s="37"/>
      <c r="N14634" s="37"/>
      <c r="O14634" s="38"/>
    </row>
    <row r="14635" spans="2:15" x14ac:dyDescent="0.4">
      <c r="B14635" s="63"/>
      <c r="C14635" s="37"/>
      <c r="D14635" s="37"/>
      <c r="E14635" s="37"/>
      <c r="F14635" s="37"/>
      <c r="G14635" s="38"/>
      <c r="H14635" s="37"/>
      <c r="I14635" s="41"/>
      <c r="J14635" s="41"/>
      <c r="K14635" s="37"/>
      <c r="L14635" s="37"/>
      <c r="M14635" s="37"/>
      <c r="N14635" s="37"/>
      <c r="O14635" s="38"/>
    </row>
    <row r="14636" spans="2:15" x14ac:dyDescent="0.4">
      <c r="B14636" s="63"/>
      <c r="C14636" s="37"/>
      <c r="D14636" s="37"/>
      <c r="E14636" s="37"/>
      <c r="F14636" s="37"/>
      <c r="G14636" s="38"/>
      <c r="H14636" s="37"/>
      <c r="I14636" s="41"/>
      <c r="J14636" s="41"/>
      <c r="K14636" s="37"/>
      <c r="L14636" s="37"/>
      <c r="M14636" s="37"/>
      <c r="N14636" s="37"/>
      <c r="O14636" s="38"/>
    </row>
    <row r="14637" spans="2:15" x14ac:dyDescent="0.4">
      <c r="B14637" s="63"/>
      <c r="C14637" s="37"/>
      <c r="D14637" s="37"/>
      <c r="E14637" s="37"/>
      <c r="F14637" s="37"/>
      <c r="G14637" s="38"/>
      <c r="H14637" s="37"/>
      <c r="I14637" s="41"/>
      <c r="J14637" s="41"/>
      <c r="K14637" s="37"/>
      <c r="L14637" s="37"/>
      <c r="M14637" s="37"/>
      <c r="N14637" s="37"/>
      <c r="O14637" s="38"/>
    </row>
    <row r="14638" spans="2:15" x14ac:dyDescent="0.4">
      <c r="B14638" s="63"/>
      <c r="C14638" s="37"/>
      <c r="D14638" s="37"/>
      <c r="E14638" s="37"/>
      <c r="F14638" s="37"/>
      <c r="G14638" s="38"/>
      <c r="H14638" s="37"/>
      <c r="I14638" s="41"/>
      <c r="J14638" s="41"/>
      <c r="K14638" s="37"/>
      <c r="L14638" s="37"/>
      <c r="M14638" s="37"/>
      <c r="N14638" s="37"/>
      <c r="O14638" s="38"/>
    </row>
    <row r="14639" spans="2:15" x14ac:dyDescent="0.4">
      <c r="B14639" s="63"/>
      <c r="C14639" s="37"/>
      <c r="D14639" s="37"/>
      <c r="E14639" s="37"/>
      <c r="F14639" s="37"/>
      <c r="G14639" s="38"/>
      <c r="H14639" s="37"/>
      <c r="I14639" s="41"/>
      <c r="J14639" s="41"/>
      <c r="K14639" s="37"/>
      <c r="L14639" s="37"/>
      <c r="M14639" s="37"/>
      <c r="N14639" s="37"/>
      <c r="O14639" s="38"/>
    </row>
    <row r="14640" spans="2:15" x14ac:dyDescent="0.4">
      <c r="B14640" s="63"/>
      <c r="C14640" s="37"/>
      <c r="D14640" s="37"/>
      <c r="E14640" s="37"/>
      <c r="F14640" s="37"/>
      <c r="G14640" s="38"/>
      <c r="H14640" s="37"/>
      <c r="I14640" s="41"/>
      <c r="J14640" s="41"/>
      <c r="K14640" s="37"/>
      <c r="L14640" s="37"/>
      <c r="M14640" s="37"/>
      <c r="N14640" s="37"/>
      <c r="O14640" s="38"/>
    </row>
    <row r="14641" spans="2:15" x14ac:dyDescent="0.4">
      <c r="B14641" s="63"/>
      <c r="C14641" s="37"/>
      <c r="D14641" s="37"/>
      <c r="E14641" s="37"/>
      <c r="F14641" s="37"/>
      <c r="G14641" s="38"/>
      <c r="H14641" s="37"/>
      <c r="I14641" s="41"/>
      <c r="J14641" s="41"/>
      <c r="K14641" s="37"/>
      <c r="L14641" s="37"/>
      <c r="M14641" s="37"/>
      <c r="N14641" s="37"/>
      <c r="O14641" s="38"/>
    </row>
    <row r="14642" spans="2:15" x14ac:dyDescent="0.4">
      <c r="B14642" s="63"/>
      <c r="C14642" s="37"/>
      <c r="D14642" s="37"/>
      <c r="E14642" s="37"/>
      <c r="F14642" s="37"/>
      <c r="G14642" s="38"/>
      <c r="H14642" s="37"/>
      <c r="I14642" s="41"/>
      <c r="J14642" s="41"/>
      <c r="K14642" s="37"/>
      <c r="L14642" s="37"/>
      <c r="M14642" s="37"/>
      <c r="N14642" s="37"/>
      <c r="O14642" s="38"/>
    </row>
    <row r="14643" spans="2:15" x14ac:dyDescent="0.4">
      <c r="B14643" s="63"/>
      <c r="C14643" s="37"/>
      <c r="D14643" s="37"/>
      <c r="E14643" s="37"/>
      <c r="F14643" s="37"/>
      <c r="G14643" s="38"/>
      <c r="H14643" s="37"/>
      <c r="I14643" s="41"/>
      <c r="J14643" s="41"/>
      <c r="K14643" s="37"/>
      <c r="L14643" s="37"/>
      <c r="M14643" s="37"/>
      <c r="N14643" s="37"/>
      <c r="O14643" s="38"/>
    </row>
    <row r="14644" spans="2:15" x14ac:dyDescent="0.4">
      <c r="B14644" s="63"/>
      <c r="C14644" s="37"/>
      <c r="D14644" s="37"/>
      <c r="E14644" s="37"/>
      <c r="F14644" s="37"/>
      <c r="G14644" s="38"/>
      <c r="H14644" s="37"/>
      <c r="I14644" s="41"/>
      <c r="J14644" s="41"/>
      <c r="K14644" s="37"/>
      <c r="L14644" s="37"/>
      <c r="M14644" s="37"/>
      <c r="N14644" s="37"/>
      <c r="O14644" s="38"/>
    </row>
    <row r="14645" spans="2:15" x14ac:dyDescent="0.4">
      <c r="B14645" s="63"/>
      <c r="C14645" s="37"/>
      <c r="D14645" s="37"/>
      <c r="E14645" s="37"/>
      <c r="F14645" s="37"/>
      <c r="G14645" s="38"/>
      <c r="H14645" s="37"/>
      <c r="I14645" s="41"/>
      <c r="J14645" s="41"/>
      <c r="K14645" s="37"/>
      <c r="L14645" s="37"/>
      <c r="M14645" s="37"/>
      <c r="N14645" s="37"/>
      <c r="O14645" s="38"/>
    </row>
    <row r="14646" spans="2:15" x14ac:dyDescent="0.4">
      <c r="B14646" s="63"/>
      <c r="C14646" s="37"/>
      <c r="D14646" s="37"/>
      <c r="E14646" s="37"/>
      <c r="F14646" s="37"/>
      <c r="G14646" s="38"/>
      <c r="H14646" s="37"/>
      <c r="I14646" s="41"/>
      <c r="J14646" s="41"/>
      <c r="K14646" s="37"/>
      <c r="L14646" s="37"/>
      <c r="M14646" s="37"/>
      <c r="N14646" s="37"/>
      <c r="O14646" s="38"/>
    </row>
    <row r="14647" spans="2:15" x14ac:dyDescent="0.4">
      <c r="B14647" s="63"/>
      <c r="C14647" s="37"/>
      <c r="D14647" s="37"/>
      <c r="E14647" s="37"/>
      <c r="F14647" s="37"/>
      <c r="G14647" s="38"/>
      <c r="H14647" s="37"/>
      <c r="I14647" s="41"/>
      <c r="J14647" s="41"/>
      <c r="K14647" s="37"/>
      <c r="L14647" s="37"/>
      <c r="M14647" s="37"/>
      <c r="N14647" s="37"/>
      <c r="O14647" s="38"/>
    </row>
    <row r="14648" spans="2:15" x14ac:dyDescent="0.4">
      <c r="B14648" s="63"/>
      <c r="C14648" s="37"/>
      <c r="D14648" s="37"/>
      <c r="E14648" s="37"/>
      <c r="F14648" s="37"/>
      <c r="G14648" s="38"/>
      <c r="H14648" s="37"/>
      <c r="I14648" s="41"/>
      <c r="J14648" s="41"/>
      <c r="K14648" s="37"/>
      <c r="L14648" s="37"/>
      <c r="M14648" s="37"/>
      <c r="N14648" s="37"/>
      <c r="O14648" s="38"/>
    </row>
    <row r="14649" spans="2:15" x14ac:dyDescent="0.4">
      <c r="B14649" s="63"/>
      <c r="C14649" s="37"/>
      <c r="D14649" s="37"/>
      <c r="E14649" s="37"/>
      <c r="F14649" s="37"/>
      <c r="G14649" s="38"/>
      <c r="H14649" s="37"/>
      <c r="I14649" s="41"/>
      <c r="J14649" s="41"/>
      <c r="K14649" s="37"/>
      <c r="L14649" s="37"/>
      <c r="M14649" s="37"/>
      <c r="N14649" s="37"/>
      <c r="O14649" s="38"/>
    </row>
    <row r="14650" spans="2:15" x14ac:dyDescent="0.4">
      <c r="B14650" s="63"/>
      <c r="C14650" s="37"/>
      <c r="D14650" s="37"/>
      <c r="E14650" s="37"/>
      <c r="F14650" s="37"/>
      <c r="G14650" s="38"/>
      <c r="H14650" s="37"/>
      <c r="I14650" s="41"/>
      <c r="J14650" s="41"/>
      <c r="K14650" s="37"/>
      <c r="L14650" s="37"/>
      <c r="M14650" s="37"/>
      <c r="N14650" s="37"/>
      <c r="O14650" s="38"/>
    </row>
    <row r="14651" spans="2:15" x14ac:dyDescent="0.4">
      <c r="B14651" s="63"/>
      <c r="C14651" s="37"/>
      <c r="D14651" s="37"/>
      <c r="E14651" s="37"/>
      <c r="F14651" s="37"/>
      <c r="G14651" s="38"/>
      <c r="H14651" s="37"/>
      <c r="I14651" s="41"/>
      <c r="J14651" s="41"/>
      <c r="K14651" s="37"/>
      <c r="L14651" s="37"/>
      <c r="M14651" s="37"/>
      <c r="N14651" s="37"/>
      <c r="O14651" s="38"/>
    </row>
    <row r="14652" spans="2:15" x14ac:dyDescent="0.4">
      <c r="B14652" s="63"/>
      <c r="C14652" s="37"/>
      <c r="D14652" s="37"/>
      <c r="E14652" s="37"/>
      <c r="F14652" s="37"/>
      <c r="G14652" s="38"/>
      <c r="H14652" s="37"/>
      <c r="I14652" s="41"/>
      <c r="J14652" s="41"/>
      <c r="K14652" s="37"/>
      <c r="L14652" s="37"/>
      <c r="M14652" s="37"/>
      <c r="N14652" s="37"/>
      <c r="O14652" s="38"/>
    </row>
    <row r="14653" spans="2:15" x14ac:dyDescent="0.4">
      <c r="B14653" s="63"/>
      <c r="C14653" s="37"/>
      <c r="D14653" s="37"/>
      <c r="E14653" s="37"/>
      <c r="F14653" s="37"/>
      <c r="G14653" s="38"/>
      <c r="H14653" s="37"/>
      <c r="I14653" s="41"/>
      <c r="J14653" s="41"/>
      <c r="K14653" s="37"/>
      <c r="L14653" s="37"/>
      <c r="M14653" s="37"/>
      <c r="N14653" s="37"/>
      <c r="O14653" s="38"/>
    </row>
    <row r="14654" spans="2:15" x14ac:dyDescent="0.4">
      <c r="B14654" s="63"/>
      <c r="C14654" s="37"/>
      <c r="D14654" s="37"/>
      <c r="E14654" s="37"/>
      <c r="F14654" s="37"/>
      <c r="G14654" s="38"/>
      <c r="H14654" s="37"/>
      <c r="I14654" s="41"/>
      <c r="J14654" s="41"/>
      <c r="K14654" s="37"/>
      <c r="L14654" s="37"/>
      <c r="M14654" s="37"/>
      <c r="N14654" s="37"/>
      <c r="O14654" s="38"/>
    </row>
    <row r="14655" spans="2:15" x14ac:dyDescent="0.4">
      <c r="B14655" s="63"/>
      <c r="C14655" s="37"/>
      <c r="D14655" s="37"/>
      <c r="E14655" s="37"/>
      <c r="F14655" s="37"/>
      <c r="G14655" s="38"/>
      <c r="H14655" s="37"/>
      <c r="I14655" s="41"/>
      <c r="J14655" s="41"/>
      <c r="K14655" s="37"/>
      <c r="L14655" s="37"/>
      <c r="M14655" s="37"/>
      <c r="N14655" s="37"/>
      <c r="O14655" s="38"/>
    </row>
    <row r="14656" spans="2:15" x14ac:dyDescent="0.4">
      <c r="B14656" s="63"/>
      <c r="C14656" s="37"/>
      <c r="D14656" s="37"/>
      <c r="E14656" s="37"/>
      <c r="F14656" s="37"/>
      <c r="G14656" s="38"/>
      <c r="H14656" s="37"/>
      <c r="I14656" s="41"/>
      <c r="J14656" s="41"/>
      <c r="K14656" s="37"/>
      <c r="L14656" s="37"/>
      <c r="M14656" s="37"/>
      <c r="N14656" s="37"/>
      <c r="O14656" s="38"/>
    </row>
    <row r="14657" spans="2:15" x14ac:dyDescent="0.4">
      <c r="B14657" s="63"/>
      <c r="C14657" s="37"/>
      <c r="D14657" s="37"/>
      <c r="E14657" s="37"/>
      <c r="F14657" s="37"/>
      <c r="G14657" s="38"/>
      <c r="H14657" s="37"/>
      <c r="I14657" s="41"/>
      <c r="J14657" s="41"/>
      <c r="K14657" s="37"/>
      <c r="L14657" s="37"/>
      <c r="M14657" s="37"/>
      <c r="N14657" s="37"/>
      <c r="O14657" s="38"/>
    </row>
    <row r="14658" spans="2:15" x14ac:dyDescent="0.4">
      <c r="B14658" s="63"/>
      <c r="C14658" s="37"/>
      <c r="D14658" s="37"/>
      <c r="E14658" s="37"/>
      <c r="F14658" s="37"/>
      <c r="G14658" s="38"/>
      <c r="H14658" s="37"/>
      <c r="I14658" s="41"/>
      <c r="J14658" s="41"/>
      <c r="K14658" s="37"/>
      <c r="L14658" s="37"/>
      <c r="M14658" s="37"/>
      <c r="N14658" s="37"/>
      <c r="O14658" s="38"/>
    </row>
    <row r="14659" spans="2:15" x14ac:dyDescent="0.4">
      <c r="B14659" s="63"/>
      <c r="C14659" s="37"/>
      <c r="D14659" s="37"/>
      <c r="E14659" s="37"/>
      <c r="F14659" s="37"/>
      <c r="G14659" s="38"/>
      <c r="H14659" s="37"/>
      <c r="I14659" s="41"/>
      <c r="J14659" s="41"/>
      <c r="K14659" s="37"/>
      <c r="L14659" s="37"/>
      <c r="M14659" s="37"/>
      <c r="N14659" s="37"/>
      <c r="O14659" s="38"/>
    </row>
    <row r="14660" spans="2:15" x14ac:dyDescent="0.4">
      <c r="B14660" s="63"/>
      <c r="C14660" s="37"/>
      <c r="D14660" s="37"/>
      <c r="E14660" s="37"/>
      <c r="F14660" s="37"/>
      <c r="G14660" s="38"/>
      <c r="H14660" s="37"/>
      <c r="I14660" s="41"/>
      <c r="J14660" s="41"/>
      <c r="K14660" s="37"/>
      <c r="L14660" s="37"/>
      <c r="M14660" s="37"/>
      <c r="N14660" s="37"/>
      <c r="O14660" s="38"/>
    </row>
    <row r="14661" spans="2:15" x14ac:dyDescent="0.4">
      <c r="B14661" s="63"/>
      <c r="C14661" s="37"/>
      <c r="D14661" s="37"/>
      <c r="E14661" s="37"/>
      <c r="F14661" s="37"/>
      <c r="G14661" s="38"/>
      <c r="H14661" s="37"/>
      <c r="I14661" s="41"/>
      <c r="J14661" s="41"/>
      <c r="K14661" s="37"/>
      <c r="L14661" s="37"/>
      <c r="M14661" s="37"/>
      <c r="N14661" s="37"/>
      <c r="O14661" s="38"/>
    </row>
    <row r="14662" spans="2:15" x14ac:dyDescent="0.4">
      <c r="B14662" s="63"/>
      <c r="C14662" s="37"/>
      <c r="D14662" s="37"/>
      <c r="E14662" s="37"/>
      <c r="F14662" s="37"/>
      <c r="G14662" s="38"/>
      <c r="H14662" s="37"/>
      <c r="I14662" s="41"/>
      <c r="J14662" s="41"/>
      <c r="K14662" s="37"/>
      <c r="L14662" s="37"/>
      <c r="M14662" s="37"/>
      <c r="N14662" s="37"/>
      <c r="O14662" s="38"/>
    </row>
    <row r="14663" spans="2:15" x14ac:dyDescent="0.4">
      <c r="B14663" s="63"/>
      <c r="C14663" s="37"/>
      <c r="D14663" s="37"/>
      <c r="E14663" s="37"/>
      <c r="F14663" s="37"/>
      <c r="G14663" s="38"/>
      <c r="H14663" s="37"/>
      <c r="I14663" s="41"/>
      <c r="J14663" s="41"/>
      <c r="K14663" s="37"/>
      <c r="L14663" s="37"/>
      <c r="M14663" s="37"/>
      <c r="N14663" s="37"/>
      <c r="O14663" s="38"/>
    </row>
    <row r="14664" spans="2:15" x14ac:dyDescent="0.4">
      <c r="B14664" s="63"/>
      <c r="C14664" s="37"/>
      <c r="D14664" s="37"/>
      <c r="E14664" s="37"/>
      <c r="F14664" s="37"/>
      <c r="G14664" s="38"/>
      <c r="H14664" s="37"/>
      <c r="I14664" s="41"/>
      <c r="J14664" s="41"/>
      <c r="K14664" s="37"/>
      <c r="L14664" s="37"/>
      <c r="M14664" s="37"/>
      <c r="N14664" s="37"/>
      <c r="O14664" s="38"/>
    </row>
    <row r="14665" spans="2:15" x14ac:dyDescent="0.4">
      <c r="B14665" s="63"/>
      <c r="C14665" s="37"/>
      <c r="D14665" s="37"/>
      <c r="E14665" s="37"/>
      <c r="F14665" s="37"/>
      <c r="G14665" s="38"/>
      <c r="H14665" s="37"/>
      <c r="I14665" s="41"/>
      <c r="J14665" s="41"/>
      <c r="K14665" s="37"/>
      <c r="L14665" s="37"/>
      <c r="M14665" s="37"/>
      <c r="N14665" s="37"/>
      <c r="O14665" s="38"/>
    </row>
    <row r="14666" spans="2:15" x14ac:dyDescent="0.4">
      <c r="B14666" s="63"/>
      <c r="C14666" s="37"/>
      <c r="D14666" s="37"/>
      <c r="E14666" s="37"/>
      <c r="F14666" s="37"/>
      <c r="G14666" s="38"/>
      <c r="H14666" s="37"/>
      <c r="I14666" s="41"/>
      <c r="J14666" s="41"/>
      <c r="K14666" s="37"/>
      <c r="L14666" s="37"/>
      <c r="M14666" s="37"/>
      <c r="N14666" s="37"/>
      <c r="O14666" s="38"/>
    </row>
    <row r="14667" spans="2:15" x14ac:dyDescent="0.4">
      <c r="B14667" s="63"/>
      <c r="C14667" s="37"/>
      <c r="D14667" s="37"/>
      <c r="E14667" s="37"/>
      <c r="F14667" s="37"/>
      <c r="G14667" s="38"/>
      <c r="H14667" s="37"/>
      <c r="I14667" s="41"/>
      <c r="J14667" s="41"/>
      <c r="K14667" s="37"/>
      <c r="L14667" s="37"/>
      <c r="M14667" s="37"/>
      <c r="N14667" s="37"/>
      <c r="O14667" s="38"/>
    </row>
    <row r="14668" spans="2:15" x14ac:dyDescent="0.4">
      <c r="B14668" s="63"/>
      <c r="C14668" s="37"/>
      <c r="D14668" s="37"/>
      <c r="E14668" s="37"/>
      <c r="F14668" s="37"/>
      <c r="G14668" s="38"/>
      <c r="H14668" s="37"/>
      <c r="I14668" s="41"/>
      <c r="J14668" s="41"/>
      <c r="K14668" s="37"/>
      <c r="L14668" s="37"/>
      <c r="M14668" s="37"/>
      <c r="N14668" s="37"/>
      <c r="O14668" s="38"/>
    </row>
    <row r="14669" spans="2:15" x14ac:dyDescent="0.4">
      <c r="B14669" s="63"/>
      <c r="C14669" s="37"/>
      <c r="D14669" s="37"/>
      <c r="E14669" s="37"/>
      <c r="F14669" s="37"/>
      <c r="G14669" s="38"/>
      <c r="H14669" s="37"/>
      <c r="I14669" s="41"/>
      <c r="J14669" s="41"/>
      <c r="K14669" s="37"/>
      <c r="L14669" s="37"/>
      <c r="M14669" s="37"/>
      <c r="N14669" s="37"/>
      <c r="O14669" s="38"/>
    </row>
    <row r="14670" spans="2:15" x14ac:dyDescent="0.4">
      <c r="B14670" s="63"/>
      <c r="C14670" s="37"/>
      <c r="D14670" s="37"/>
      <c r="E14670" s="37"/>
      <c r="F14670" s="37"/>
      <c r="G14670" s="38"/>
      <c r="H14670" s="37"/>
      <c r="I14670" s="41"/>
      <c r="J14670" s="41"/>
      <c r="K14670" s="37"/>
      <c r="L14670" s="37"/>
      <c r="M14670" s="37"/>
      <c r="N14670" s="37"/>
      <c r="O14670" s="38"/>
    </row>
    <row r="14671" spans="2:15" x14ac:dyDescent="0.4">
      <c r="B14671" s="63"/>
      <c r="C14671" s="37"/>
      <c r="D14671" s="37"/>
      <c r="E14671" s="37"/>
      <c r="F14671" s="37"/>
      <c r="G14671" s="38"/>
      <c r="H14671" s="37"/>
      <c r="I14671" s="41"/>
      <c r="J14671" s="41"/>
      <c r="K14671" s="37"/>
      <c r="L14671" s="37"/>
      <c r="M14671" s="37"/>
      <c r="N14671" s="37"/>
      <c r="O14671" s="38"/>
    </row>
    <row r="14672" spans="2:15" x14ac:dyDescent="0.4">
      <c r="B14672" s="63"/>
      <c r="C14672" s="37"/>
      <c r="D14672" s="37"/>
      <c r="E14672" s="37"/>
      <c r="F14672" s="37"/>
      <c r="G14672" s="38"/>
      <c r="H14672" s="37"/>
      <c r="I14672" s="41"/>
      <c r="J14672" s="41"/>
      <c r="K14672" s="37"/>
      <c r="L14672" s="37"/>
      <c r="M14672" s="37"/>
      <c r="N14672" s="37"/>
      <c r="O14672" s="38"/>
    </row>
    <row r="14673" spans="2:15" x14ac:dyDescent="0.4">
      <c r="B14673" s="63"/>
      <c r="C14673" s="37"/>
      <c r="D14673" s="37"/>
      <c r="E14673" s="37"/>
      <c r="F14673" s="37"/>
      <c r="G14673" s="38"/>
      <c r="H14673" s="37"/>
      <c r="I14673" s="41"/>
      <c r="J14673" s="41"/>
      <c r="K14673" s="37"/>
      <c r="L14673" s="37"/>
      <c r="M14673" s="37"/>
      <c r="N14673" s="37"/>
      <c r="O14673" s="38"/>
    </row>
    <row r="14674" spans="2:15" x14ac:dyDescent="0.4">
      <c r="B14674" s="63"/>
      <c r="C14674" s="37"/>
      <c r="D14674" s="37"/>
      <c r="E14674" s="37"/>
      <c r="F14674" s="37"/>
      <c r="G14674" s="38"/>
      <c r="H14674" s="37"/>
      <c r="I14674" s="41"/>
      <c r="J14674" s="41"/>
      <c r="K14674" s="37"/>
      <c r="L14674" s="37"/>
      <c r="M14674" s="37"/>
      <c r="N14674" s="37"/>
      <c r="O14674" s="38"/>
    </row>
    <row r="14675" spans="2:15" x14ac:dyDescent="0.4">
      <c r="B14675" s="63"/>
      <c r="C14675" s="37"/>
      <c r="D14675" s="37"/>
      <c r="E14675" s="37"/>
      <c r="F14675" s="37"/>
      <c r="G14675" s="38"/>
      <c r="H14675" s="37"/>
      <c r="I14675" s="41"/>
      <c r="J14675" s="41"/>
      <c r="K14675" s="37"/>
      <c r="L14675" s="37"/>
      <c r="M14675" s="37"/>
      <c r="N14675" s="37"/>
      <c r="O14675" s="38"/>
    </row>
    <row r="14676" spans="2:15" x14ac:dyDescent="0.4">
      <c r="B14676" s="63"/>
      <c r="C14676" s="37"/>
      <c r="D14676" s="37"/>
      <c r="E14676" s="37"/>
      <c r="F14676" s="37"/>
      <c r="G14676" s="38"/>
      <c r="H14676" s="37"/>
      <c r="I14676" s="41"/>
      <c r="J14676" s="41"/>
      <c r="K14676" s="37"/>
      <c r="L14676" s="37"/>
      <c r="M14676" s="37"/>
      <c r="N14676" s="37"/>
      <c r="O14676" s="38"/>
    </row>
    <row r="14677" spans="2:15" x14ac:dyDescent="0.4">
      <c r="B14677" s="63"/>
      <c r="C14677" s="37"/>
      <c r="D14677" s="37"/>
      <c r="E14677" s="37"/>
      <c r="F14677" s="37"/>
      <c r="G14677" s="38"/>
      <c r="H14677" s="37"/>
      <c r="I14677" s="41"/>
      <c r="J14677" s="41"/>
      <c r="K14677" s="37"/>
      <c r="L14677" s="37"/>
      <c r="M14677" s="37"/>
      <c r="N14677" s="37"/>
      <c r="O14677" s="38"/>
    </row>
    <row r="14678" spans="2:15" x14ac:dyDescent="0.4">
      <c r="B14678" s="63"/>
      <c r="C14678" s="37"/>
      <c r="D14678" s="37"/>
      <c r="E14678" s="37"/>
      <c r="F14678" s="37"/>
      <c r="G14678" s="38"/>
      <c r="H14678" s="37"/>
      <c r="I14678" s="41"/>
      <c r="J14678" s="41"/>
      <c r="K14678" s="37"/>
      <c r="L14678" s="37"/>
      <c r="M14678" s="37"/>
      <c r="N14678" s="37"/>
      <c r="O14678" s="38"/>
    </row>
    <row r="14679" spans="2:15" x14ac:dyDescent="0.4">
      <c r="B14679" s="63"/>
      <c r="C14679" s="37"/>
      <c r="D14679" s="37"/>
      <c r="E14679" s="37"/>
      <c r="F14679" s="37"/>
      <c r="G14679" s="38"/>
      <c r="H14679" s="37"/>
      <c r="I14679" s="41"/>
      <c r="J14679" s="41"/>
      <c r="K14679" s="37"/>
      <c r="L14679" s="37"/>
      <c r="M14679" s="37"/>
      <c r="N14679" s="37"/>
      <c r="O14679" s="38"/>
    </row>
    <row r="14680" spans="2:15" x14ac:dyDescent="0.4">
      <c r="B14680" s="63"/>
      <c r="C14680" s="37"/>
      <c r="D14680" s="37"/>
      <c r="E14680" s="37"/>
      <c r="F14680" s="37"/>
      <c r="G14680" s="38"/>
      <c r="H14680" s="37"/>
      <c r="I14680" s="41"/>
      <c r="J14680" s="41"/>
      <c r="K14680" s="37"/>
      <c r="L14680" s="37"/>
      <c r="M14680" s="37"/>
      <c r="N14680" s="37"/>
      <c r="O14680" s="38"/>
    </row>
    <row r="14681" spans="2:15" x14ac:dyDescent="0.4">
      <c r="B14681" s="63"/>
      <c r="C14681" s="37"/>
      <c r="D14681" s="37"/>
      <c r="E14681" s="37"/>
      <c r="F14681" s="37"/>
      <c r="G14681" s="38"/>
      <c r="H14681" s="37"/>
      <c r="I14681" s="41"/>
      <c r="J14681" s="41"/>
      <c r="K14681" s="37"/>
      <c r="L14681" s="37"/>
      <c r="M14681" s="37"/>
      <c r="N14681" s="37"/>
      <c r="O14681" s="38"/>
    </row>
    <row r="14682" spans="2:15" x14ac:dyDescent="0.4">
      <c r="B14682" s="63"/>
      <c r="C14682" s="37"/>
      <c r="D14682" s="37"/>
      <c r="E14682" s="37"/>
      <c r="F14682" s="37"/>
      <c r="G14682" s="38"/>
      <c r="H14682" s="37"/>
      <c r="I14682" s="41"/>
      <c r="J14682" s="41"/>
      <c r="K14682" s="37"/>
      <c r="L14682" s="37"/>
      <c r="M14682" s="37"/>
      <c r="N14682" s="37"/>
      <c r="O14682" s="38"/>
    </row>
    <row r="14683" spans="2:15" x14ac:dyDescent="0.4">
      <c r="B14683" s="63"/>
      <c r="C14683" s="37"/>
      <c r="D14683" s="37"/>
      <c r="E14683" s="37"/>
      <c r="F14683" s="37"/>
      <c r="G14683" s="38"/>
      <c r="H14683" s="37"/>
      <c r="I14683" s="41"/>
      <c r="J14683" s="41"/>
      <c r="K14683" s="37"/>
      <c r="L14683" s="37"/>
      <c r="M14683" s="37"/>
      <c r="N14683" s="37"/>
      <c r="O14683" s="38"/>
    </row>
    <row r="14684" spans="2:15" x14ac:dyDescent="0.4">
      <c r="B14684" s="63"/>
      <c r="C14684" s="37"/>
      <c r="D14684" s="37"/>
      <c r="E14684" s="37"/>
      <c r="F14684" s="37"/>
      <c r="G14684" s="38"/>
      <c r="H14684" s="37"/>
      <c r="I14684" s="41"/>
      <c r="J14684" s="41"/>
      <c r="K14684" s="37"/>
      <c r="L14684" s="37"/>
      <c r="M14684" s="37"/>
      <c r="N14684" s="37"/>
      <c r="O14684" s="38"/>
    </row>
    <row r="14685" spans="2:15" x14ac:dyDescent="0.4">
      <c r="B14685" s="63"/>
      <c r="C14685" s="37"/>
      <c r="D14685" s="37"/>
      <c r="E14685" s="37"/>
      <c r="F14685" s="37"/>
      <c r="G14685" s="38"/>
      <c r="H14685" s="37"/>
      <c r="I14685" s="41"/>
      <c r="J14685" s="41"/>
      <c r="K14685" s="37"/>
      <c r="L14685" s="37"/>
      <c r="M14685" s="37"/>
      <c r="N14685" s="37"/>
      <c r="O14685" s="38"/>
    </row>
    <row r="14686" spans="2:15" x14ac:dyDescent="0.4">
      <c r="B14686" s="63"/>
      <c r="C14686" s="37"/>
      <c r="D14686" s="37"/>
      <c r="E14686" s="37"/>
      <c r="F14686" s="37"/>
      <c r="G14686" s="38"/>
      <c r="H14686" s="37"/>
      <c r="I14686" s="41"/>
      <c r="J14686" s="41"/>
      <c r="K14686" s="37"/>
      <c r="L14686" s="37"/>
      <c r="M14686" s="37"/>
      <c r="N14686" s="37"/>
      <c r="O14686" s="38"/>
    </row>
    <row r="14687" spans="2:15" x14ac:dyDescent="0.4">
      <c r="B14687" s="63"/>
      <c r="C14687" s="37"/>
      <c r="D14687" s="37"/>
      <c r="E14687" s="37"/>
      <c r="F14687" s="37"/>
      <c r="G14687" s="38"/>
      <c r="H14687" s="37"/>
      <c r="I14687" s="41"/>
      <c r="J14687" s="41"/>
      <c r="K14687" s="37"/>
      <c r="L14687" s="37"/>
      <c r="M14687" s="37"/>
      <c r="N14687" s="37"/>
      <c r="O14687" s="38"/>
    </row>
    <row r="14688" spans="2:15" x14ac:dyDescent="0.4">
      <c r="B14688" s="63"/>
      <c r="C14688" s="37"/>
      <c r="D14688" s="37"/>
      <c r="E14688" s="37"/>
      <c r="F14688" s="37"/>
      <c r="G14688" s="38"/>
      <c r="H14688" s="37"/>
      <c r="I14688" s="41"/>
      <c r="J14688" s="41"/>
      <c r="K14688" s="37"/>
      <c r="L14688" s="37"/>
      <c r="M14688" s="37"/>
      <c r="N14688" s="37"/>
      <c r="O14688" s="38"/>
    </row>
    <row r="14689" spans="2:15" x14ac:dyDescent="0.4">
      <c r="B14689" s="63"/>
      <c r="C14689" s="37"/>
      <c r="D14689" s="37"/>
      <c r="E14689" s="37"/>
      <c r="F14689" s="37"/>
      <c r="G14689" s="38"/>
      <c r="H14689" s="37"/>
      <c r="I14689" s="41"/>
      <c r="J14689" s="41"/>
      <c r="K14689" s="37"/>
      <c r="L14689" s="37"/>
      <c r="M14689" s="37"/>
      <c r="N14689" s="37"/>
      <c r="O14689" s="38"/>
    </row>
    <row r="14690" spans="2:15" x14ac:dyDescent="0.4">
      <c r="B14690" s="63"/>
      <c r="C14690" s="37"/>
      <c r="D14690" s="37"/>
      <c r="E14690" s="37"/>
      <c r="F14690" s="37"/>
      <c r="G14690" s="38"/>
      <c r="H14690" s="37"/>
      <c r="I14690" s="41"/>
      <c r="J14690" s="41"/>
      <c r="K14690" s="37"/>
      <c r="L14690" s="37"/>
      <c r="M14690" s="37"/>
      <c r="N14690" s="37"/>
      <c r="O14690" s="38"/>
    </row>
    <row r="14691" spans="2:15" x14ac:dyDescent="0.4">
      <c r="B14691" s="63"/>
      <c r="C14691" s="37"/>
      <c r="D14691" s="37"/>
      <c r="E14691" s="37"/>
      <c r="F14691" s="37"/>
      <c r="G14691" s="38"/>
      <c r="H14691" s="37"/>
      <c r="I14691" s="41"/>
      <c r="J14691" s="41"/>
      <c r="K14691" s="37"/>
      <c r="L14691" s="37"/>
      <c r="M14691" s="37"/>
      <c r="N14691" s="37"/>
      <c r="O14691" s="38"/>
    </row>
    <row r="14692" spans="2:15" x14ac:dyDescent="0.4">
      <c r="B14692" s="63"/>
      <c r="C14692" s="37"/>
      <c r="D14692" s="37"/>
      <c r="E14692" s="37"/>
      <c r="F14692" s="37"/>
      <c r="G14692" s="38"/>
      <c r="H14692" s="37"/>
      <c r="I14692" s="41"/>
      <c r="J14692" s="41"/>
      <c r="K14692" s="37"/>
      <c r="L14692" s="37"/>
      <c r="M14692" s="37"/>
      <c r="N14692" s="37"/>
      <c r="O14692" s="38"/>
    </row>
    <row r="14693" spans="2:15" x14ac:dyDescent="0.4">
      <c r="B14693" s="63"/>
      <c r="C14693" s="37"/>
      <c r="D14693" s="37"/>
      <c r="E14693" s="37"/>
      <c r="F14693" s="37"/>
      <c r="G14693" s="38"/>
      <c r="H14693" s="37"/>
      <c r="I14693" s="41"/>
      <c r="J14693" s="41"/>
      <c r="K14693" s="37"/>
      <c r="L14693" s="37"/>
      <c r="M14693" s="37"/>
      <c r="N14693" s="37"/>
      <c r="O14693" s="38"/>
    </row>
    <row r="14694" spans="2:15" x14ac:dyDescent="0.4">
      <c r="B14694" s="63"/>
      <c r="C14694" s="37"/>
      <c r="D14694" s="37"/>
      <c r="E14694" s="37"/>
      <c r="F14694" s="37"/>
      <c r="G14694" s="38"/>
      <c r="H14694" s="37"/>
      <c r="I14694" s="41"/>
      <c r="J14694" s="41"/>
      <c r="K14694" s="37"/>
      <c r="L14694" s="37"/>
      <c r="M14694" s="37"/>
      <c r="N14694" s="37"/>
      <c r="O14694" s="38"/>
    </row>
    <row r="14695" spans="2:15" x14ac:dyDescent="0.4">
      <c r="B14695" s="63"/>
      <c r="C14695" s="37"/>
      <c r="D14695" s="37"/>
      <c r="E14695" s="37"/>
      <c r="F14695" s="37"/>
      <c r="G14695" s="38"/>
      <c r="H14695" s="37"/>
      <c r="I14695" s="41"/>
      <c r="J14695" s="41"/>
      <c r="K14695" s="37"/>
      <c r="L14695" s="37"/>
      <c r="M14695" s="37"/>
      <c r="N14695" s="37"/>
      <c r="O14695" s="38"/>
    </row>
    <row r="14696" spans="2:15" x14ac:dyDescent="0.4">
      <c r="B14696" s="63"/>
      <c r="C14696" s="37"/>
      <c r="D14696" s="37"/>
      <c r="E14696" s="37"/>
      <c r="F14696" s="37"/>
      <c r="G14696" s="38"/>
      <c r="H14696" s="37"/>
      <c r="I14696" s="41"/>
      <c r="J14696" s="41"/>
      <c r="K14696" s="37"/>
      <c r="L14696" s="37"/>
      <c r="M14696" s="37"/>
      <c r="N14696" s="37"/>
      <c r="O14696" s="38"/>
    </row>
    <row r="14697" spans="2:15" x14ac:dyDescent="0.4">
      <c r="B14697" s="63"/>
      <c r="C14697" s="37"/>
      <c r="D14697" s="37"/>
      <c r="E14697" s="37"/>
      <c r="F14697" s="37"/>
      <c r="G14697" s="38"/>
      <c r="H14697" s="37"/>
      <c r="I14697" s="41"/>
      <c r="J14697" s="41"/>
      <c r="K14697" s="37"/>
      <c r="L14697" s="37"/>
      <c r="M14697" s="37"/>
      <c r="N14697" s="37"/>
      <c r="O14697" s="38"/>
    </row>
    <row r="14698" spans="2:15" x14ac:dyDescent="0.4">
      <c r="B14698" s="63"/>
      <c r="C14698" s="37"/>
      <c r="D14698" s="37"/>
      <c r="E14698" s="37"/>
      <c r="F14698" s="37"/>
      <c r="G14698" s="38"/>
      <c r="H14698" s="37"/>
      <c r="I14698" s="41"/>
      <c r="J14698" s="41"/>
      <c r="K14698" s="37"/>
      <c r="L14698" s="37"/>
      <c r="M14698" s="37"/>
      <c r="N14698" s="37"/>
      <c r="O14698" s="38"/>
    </row>
    <row r="14699" spans="2:15" x14ac:dyDescent="0.4">
      <c r="B14699" s="63"/>
      <c r="C14699" s="37"/>
      <c r="D14699" s="37"/>
      <c r="E14699" s="37"/>
      <c r="F14699" s="37"/>
      <c r="G14699" s="38"/>
      <c r="H14699" s="37"/>
      <c r="I14699" s="41"/>
      <c r="J14699" s="41"/>
      <c r="K14699" s="37"/>
      <c r="L14699" s="37"/>
      <c r="M14699" s="37"/>
      <c r="N14699" s="37"/>
      <c r="O14699" s="38"/>
    </row>
    <row r="14700" spans="2:15" x14ac:dyDescent="0.4">
      <c r="B14700" s="63"/>
      <c r="C14700" s="37"/>
      <c r="D14700" s="37"/>
      <c r="E14700" s="37"/>
      <c r="F14700" s="37"/>
      <c r="G14700" s="38"/>
      <c r="H14700" s="37"/>
      <c r="I14700" s="41"/>
      <c r="J14700" s="41"/>
      <c r="K14700" s="37"/>
      <c r="L14700" s="37"/>
      <c r="M14700" s="37"/>
      <c r="N14700" s="37"/>
      <c r="O14700" s="38"/>
    </row>
    <row r="14701" spans="2:15" x14ac:dyDescent="0.4">
      <c r="B14701" s="63"/>
      <c r="C14701" s="37"/>
      <c r="D14701" s="37"/>
      <c r="E14701" s="37"/>
      <c r="F14701" s="37"/>
      <c r="G14701" s="38"/>
      <c r="H14701" s="37"/>
      <c r="I14701" s="41"/>
      <c r="J14701" s="41"/>
      <c r="K14701" s="37"/>
      <c r="L14701" s="37"/>
      <c r="M14701" s="37"/>
      <c r="N14701" s="37"/>
      <c r="O14701" s="38"/>
    </row>
    <row r="14702" spans="2:15" x14ac:dyDescent="0.4">
      <c r="B14702" s="63"/>
      <c r="C14702" s="37"/>
      <c r="D14702" s="37"/>
      <c r="E14702" s="37"/>
      <c r="F14702" s="37"/>
      <c r="G14702" s="38"/>
      <c r="H14702" s="37"/>
      <c r="I14702" s="41"/>
      <c r="J14702" s="41"/>
      <c r="K14702" s="37"/>
      <c r="L14702" s="37"/>
      <c r="M14702" s="37"/>
      <c r="N14702" s="37"/>
      <c r="O14702" s="38"/>
    </row>
    <row r="14703" spans="2:15" x14ac:dyDescent="0.4">
      <c r="B14703" s="63"/>
      <c r="C14703" s="37"/>
      <c r="D14703" s="37"/>
      <c r="E14703" s="37"/>
      <c r="F14703" s="37"/>
      <c r="G14703" s="38"/>
      <c r="H14703" s="37"/>
      <c r="I14703" s="41"/>
      <c r="J14703" s="41"/>
      <c r="K14703" s="37"/>
      <c r="L14703" s="37"/>
      <c r="M14703" s="37"/>
      <c r="N14703" s="37"/>
      <c r="O14703" s="38"/>
    </row>
    <row r="14704" spans="2:15" x14ac:dyDescent="0.4">
      <c r="B14704" s="63"/>
      <c r="C14704" s="37"/>
      <c r="D14704" s="37"/>
      <c r="E14704" s="37"/>
      <c r="F14704" s="37"/>
      <c r="G14704" s="38"/>
      <c r="H14704" s="37"/>
      <c r="I14704" s="41"/>
      <c r="J14704" s="41"/>
      <c r="K14704" s="37"/>
      <c r="L14704" s="37"/>
      <c r="M14704" s="37"/>
      <c r="N14704" s="37"/>
      <c r="O14704" s="38"/>
    </row>
    <row r="14705" spans="2:15" x14ac:dyDescent="0.4">
      <c r="B14705" s="63"/>
      <c r="C14705" s="37"/>
      <c r="D14705" s="37"/>
      <c r="E14705" s="37"/>
      <c r="F14705" s="37"/>
      <c r="G14705" s="38"/>
      <c r="H14705" s="37"/>
      <c r="I14705" s="41"/>
      <c r="J14705" s="41"/>
      <c r="K14705" s="37"/>
      <c r="L14705" s="37"/>
      <c r="M14705" s="37"/>
      <c r="N14705" s="37"/>
      <c r="O14705" s="38"/>
    </row>
    <row r="14706" spans="2:15" x14ac:dyDescent="0.4">
      <c r="B14706" s="63"/>
      <c r="C14706" s="37"/>
      <c r="D14706" s="37"/>
      <c r="E14706" s="37"/>
      <c r="F14706" s="37"/>
      <c r="G14706" s="38"/>
      <c r="H14706" s="37"/>
      <c r="I14706" s="41"/>
      <c r="J14706" s="41"/>
      <c r="K14706" s="37"/>
      <c r="L14706" s="37"/>
      <c r="M14706" s="37"/>
      <c r="N14706" s="37"/>
      <c r="O14706" s="38"/>
    </row>
    <row r="14707" spans="2:15" x14ac:dyDescent="0.4">
      <c r="B14707" s="63"/>
      <c r="C14707" s="37"/>
      <c r="D14707" s="37"/>
      <c r="E14707" s="37"/>
      <c r="F14707" s="37"/>
      <c r="G14707" s="38"/>
      <c r="H14707" s="37"/>
      <c r="I14707" s="41"/>
      <c r="J14707" s="41"/>
      <c r="K14707" s="37"/>
      <c r="L14707" s="37"/>
      <c r="M14707" s="37"/>
      <c r="N14707" s="37"/>
      <c r="O14707" s="38"/>
    </row>
    <row r="14708" spans="2:15" x14ac:dyDescent="0.4">
      <c r="B14708" s="63"/>
      <c r="C14708" s="37"/>
      <c r="D14708" s="37"/>
      <c r="E14708" s="37"/>
      <c r="F14708" s="37"/>
      <c r="G14708" s="38"/>
      <c r="H14708" s="37"/>
      <c r="I14708" s="41"/>
      <c r="J14708" s="41"/>
      <c r="K14708" s="37"/>
      <c r="L14708" s="37"/>
      <c r="M14708" s="37"/>
      <c r="N14708" s="37"/>
      <c r="O14708" s="38"/>
    </row>
    <row r="14709" spans="2:15" x14ac:dyDescent="0.4">
      <c r="B14709" s="63"/>
      <c r="C14709" s="37"/>
      <c r="D14709" s="37"/>
      <c r="E14709" s="37"/>
      <c r="F14709" s="37"/>
      <c r="G14709" s="38"/>
      <c r="H14709" s="37"/>
      <c r="I14709" s="41"/>
      <c r="J14709" s="41"/>
      <c r="K14709" s="37"/>
      <c r="L14709" s="37"/>
      <c r="M14709" s="37"/>
      <c r="N14709" s="37"/>
      <c r="O14709" s="38"/>
    </row>
    <row r="14710" spans="2:15" x14ac:dyDescent="0.4">
      <c r="B14710" s="63"/>
      <c r="C14710" s="37"/>
      <c r="D14710" s="37"/>
      <c r="E14710" s="37"/>
      <c r="F14710" s="37"/>
      <c r="G14710" s="38"/>
      <c r="H14710" s="37"/>
      <c r="I14710" s="41"/>
      <c r="J14710" s="41"/>
      <c r="K14710" s="37"/>
      <c r="L14710" s="37"/>
      <c r="M14710" s="37"/>
      <c r="N14710" s="37"/>
      <c r="O14710" s="38"/>
    </row>
    <row r="14711" spans="2:15" x14ac:dyDescent="0.4">
      <c r="B14711" s="63"/>
      <c r="C14711" s="37"/>
      <c r="D14711" s="37"/>
      <c r="E14711" s="37"/>
      <c r="F14711" s="37"/>
      <c r="G14711" s="38"/>
      <c r="H14711" s="37"/>
      <c r="I14711" s="41"/>
      <c r="J14711" s="41"/>
      <c r="K14711" s="37"/>
      <c r="L14711" s="37"/>
      <c r="M14711" s="37"/>
      <c r="N14711" s="37"/>
      <c r="O14711" s="38"/>
    </row>
    <row r="14712" spans="2:15" x14ac:dyDescent="0.4">
      <c r="B14712" s="63"/>
      <c r="C14712" s="37"/>
      <c r="D14712" s="37"/>
      <c r="E14712" s="37"/>
      <c r="F14712" s="37"/>
      <c r="G14712" s="38"/>
      <c r="H14712" s="37"/>
      <c r="I14712" s="41"/>
      <c r="J14712" s="41"/>
      <c r="K14712" s="37"/>
      <c r="L14712" s="37"/>
      <c r="M14712" s="37"/>
      <c r="N14712" s="37"/>
      <c r="O14712" s="38"/>
    </row>
    <row r="14713" spans="2:15" x14ac:dyDescent="0.4">
      <c r="B14713" s="63"/>
      <c r="C14713" s="37"/>
      <c r="D14713" s="37"/>
      <c r="E14713" s="37"/>
      <c r="F14713" s="37"/>
      <c r="G14713" s="38"/>
      <c r="H14713" s="37"/>
      <c r="I14713" s="41"/>
      <c r="J14713" s="41"/>
      <c r="K14713" s="37"/>
      <c r="L14713" s="37"/>
      <c r="M14713" s="37"/>
      <c r="N14713" s="37"/>
      <c r="O14713" s="38"/>
    </row>
    <row r="14714" spans="2:15" x14ac:dyDescent="0.4">
      <c r="B14714" s="63"/>
      <c r="C14714" s="37"/>
      <c r="D14714" s="37"/>
      <c r="E14714" s="37"/>
      <c r="F14714" s="37"/>
      <c r="G14714" s="38"/>
      <c r="H14714" s="37"/>
      <c r="I14714" s="41"/>
      <c r="J14714" s="41"/>
      <c r="K14714" s="37"/>
      <c r="L14714" s="37"/>
      <c r="M14714" s="37"/>
      <c r="N14714" s="37"/>
      <c r="O14714" s="38"/>
    </row>
    <row r="14715" spans="2:15" x14ac:dyDescent="0.4">
      <c r="B14715" s="63"/>
      <c r="C14715" s="37"/>
      <c r="D14715" s="37"/>
      <c r="E14715" s="37"/>
      <c r="F14715" s="37"/>
      <c r="G14715" s="38"/>
      <c r="H14715" s="37"/>
      <c r="I14715" s="41"/>
      <c r="J14715" s="41"/>
      <c r="K14715" s="37"/>
      <c r="L14715" s="37"/>
      <c r="M14715" s="37"/>
      <c r="N14715" s="37"/>
      <c r="O14715" s="38"/>
    </row>
    <row r="14716" spans="2:15" x14ac:dyDescent="0.4">
      <c r="B14716" s="63"/>
      <c r="C14716" s="37"/>
      <c r="D14716" s="37"/>
      <c r="E14716" s="37"/>
      <c r="F14716" s="37"/>
      <c r="G14716" s="38"/>
      <c r="H14716" s="37"/>
      <c r="I14716" s="41"/>
      <c r="J14716" s="41"/>
      <c r="K14716" s="37"/>
      <c r="L14716" s="37"/>
      <c r="M14716" s="37"/>
      <c r="N14716" s="37"/>
      <c r="O14716" s="38"/>
    </row>
    <row r="14717" spans="2:15" x14ac:dyDescent="0.4">
      <c r="B14717" s="63"/>
      <c r="C14717" s="37"/>
      <c r="D14717" s="37"/>
      <c r="E14717" s="37"/>
      <c r="F14717" s="37"/>
      <c r="G14717" s="38"/>
      <c r="H14717" s="37"/>
      <c r="I14717" s="41"/>
      <c r="J14717" s="41"/>
      <c r="K14717" s="37"/>
      <c r="L14717" s="37"/>
      <c r="M14717" s="37"/>
      <c r="N14717" s="37"/>
      <c r="O14717" s="38"/>
    </row>
    <row r="14718" spans="2:15" x14ac:dyDescent="0.4">
      <c r="B14718" s="63"/>
      <c r="C14718" s="37"/>
      <c r="D14718" s="37"/>
      <c r="E14718" s="37"/>
      <c r="F14718" s="37"/>
      <c r="G14718" s="38"/>
      <c r="H14718" s="37"/>
      <c r="I14718" s="41"/>
      <c r="J14718" s="41"/>
      <c r="K14718" s="37"/>
      <c r="L14718" s="37"/>
      <c r="M14718" s="37"/>
      <c r="N14718" s="37"/>
      <c r="O14718" s="38"/>
    </row>
    <row r="14719" spans="2:15" x14ac:dyDescent="0.4">
      <c r="B14719" s="63"/>
      <c r="C14719" s="37"/>
      <c r="D14719" s="37"/>
      <c r="E14719" s="37"/>
      <c r="F14719" s="37"/>
      <c r="G14719" s="38"/>
      <c r="H14719" s="37"/>
      <c r="I14719" s="41"/>
      <c r="J14719" s="41"/>
      <c r="K14719" s="37"/>
      <c r="L14719" s="37"/>
      <c r="M14719" s="37"/>
      <c r="N14719" s="37"/>
      <c r="O14719" s="38"/>
    </row>
    <row r="14720" spans="2:15" x14ac:dyDescent="0.4">
      <c r="B14720" s="63"/>
      <c r="C14720" s="37"/>
      <c r="D14720" s="37"/>
      <c r="E14720" s="37"/>
      <c r="F14720" s="37"/>
      <c r="G14720" s="38"/>
      <c r="H14720" s="37"/>
      <c r="I14720" s="41"/>
      <c r="J14720" s="41"/>
      <c r="K14720" s="37"/>
      <c r="L14720" s="37"/>
      <c r="M14720" s="37"/>
      <c r="N14720" s="37"/>
      <c r="O14720" s="38"/>
    </row>
    <row r="14721" spans="2:15" x14ac:dyDescent="0.4">
      <c r="B14721" s="63"/>
      <c r="C14721" s="37"/>
      <c r="D14721" s="37"/>
      <c r="E14721" s="37"/>
      <c r="F14721" s="37"/>
      <c r="G14721" s="38"/>
      <c r="H14721" s="37"/>
      <c r="I14721" s="41"/>
      <c r="J14721" s="41"/>
      <c r="K14721" s="37"/>
      <c r="L14721" s="37"/>
      <c r="M14721" s="37"/>
      <c r="N14721" s="37"/>
      <c r="O14721" s="38"/>
    </row>
    <row r="14722" spans="2:15" x14ac:dyDescent="0.4">
      <c r="B14722" s="63"/>
      <c r="C14722" s="37"/>
      <c r="D14722" s="37"/>
      <c r="E14722" s="37"/>
      <c r="F14722" s="37"/>
      <c r="G14722" s="38"/>
      <c r="H14722" s="37"/>
      <c r="I14722" s="41"/>
      <c r="J14722" s="41"/>
      <c r="K14722" s="37"/>
      <c r="L14722" s="37"/>
      <c r="M14722" s="37"/>
      <c r="N14722" s="37"/>
      <c r="O14722" s="38"/>
    </row>
    <row r="14723" spans="2:15" x14ac:dyDescent="0.4">
      <c r="B14723" s="63"/>
      <c r="C14723" s="37"/>
      <c r="D14723" s="37"/>
      <c r="E14723" s="37"/>
      <c r="F14723" s="37"/>
      <c r="G14723" s="38"/>
      <c r="H14723" s="37"/>
      <c r="I14723" s="41"/>
      <c r="J14723" s="41"/>
      <c r="K14723" s="37"/>
      <c r="L14723" s="37"/>
      <c r="M14723" s="37"/>
      <c r="N14723" s="37"/>
      <c r="O14723" s="38"/>
    </row>
    <row r="14724" spans="2:15" x14ac:dyDescent="0.4">
      <c r="B14724" s="63"/>
      <c r="C14724" s="37"/>
      <c r="D14724" s="37"/>
      <c r="E14724" s="37"/>
      <c r="F14724" s="37"/>
      <c r="G14724" s="38"/>
      <c r="H14724" s="37"/>
      <c r="I14724" s="41"/>
      <c r="J14724" s="41"/>
      <c r="K14724" s="37"/>
      <c r="L14724" s="37"/>
      <c r="M14724" s="37"/>
      <c r="N14724" s="37"/>
      <c r="O14724" s="38"/>
    </row>
    <row r="14725" spans="2:15" x14ac:dyDescent="0.4">
      <c r="B14725" s="63"/>
      <c r="C14725" s="37"/>
      <c r="D14725" s="37"/>
      <c r="E14725" s="37"/>
      <c r="F14725" s="37"/>
      <c r="G14725" s="38"/>
      <c r="H14725" s="37"/>
      <c r="I14725" s="41"/>
      <c r="J14725" s="41"/>
      <c r="K14725" s="37"/>
      <c r="L14725" s="37"/>
      <c r="M14725" s="37"/>
      <c r="N14725" s="37"/>
      <c r="O14725" s="38"/>
    </row>
    <row r="14726" spans="2:15" x14ac:dyDescent="0.4">
      <c r="B14726" s="63"/>
      <c r="C14726" s="37"/>
      <c r="D14726" s="37"/>
      <c r="E14726" s="37"/>
      <c r="F14726" s="37"/>
      <c r="G14726" s="38"/>
      <c r="H14726" s="37"/>
      <c r="I14726" s="41"/>
      <c r="J14726" s="41"/>
      <c r="K14726" s="37"/>
      <c r="L14726" s="37"/>
      <c r="M14726" s="37"/>
      <c r="N14726" s="37"/>
      <c r="O14726" s="38"/>
    </row>
    <row r="14727" spans="2:15" x14ac:dyDescent="0.4">
      <c r="B14727" s="63"/>
      <c r="C14727" s="37"/>
      <c r="D14727" s="37"/>
      <c r="E14727" s="37"/>
      <c r="F14727" s="37"/>
      <c r="G14727" s="38"/>
      <c r="H14727" s="37"/>
      <c r="I14727" s="41"/>
      <c r="J14727" s="41"/>
      <c r="K14727" s="37"/>
      <c r="L14727" s="37"/>
      <c r="M14727" s="37"/>
      <c r="N14727" s="37"/>
      <c r="O14727" s="38"/>
    </row>
    <row r="14728" spans="2:15" x14ac:dyDescent="0.4">
      <c r="B14728" s="63"/>
      <c r="C14728" s="37"/>
      <c r="D14728" s="37"/>
      <c r="E14728" s="37"/>
      <c r="F14728" s="37"/>
      <c r="G14728" s="38"/>
      <c r="H14728" s="37"/>
      <c r="I14728" s="41"/>
      <c r="J14728" s="41"/>
      <c r="K14728" s="37"/>
      <c r="L14728" s="37"/>
      <c r="M14728" s="37"/>
      <c r="N14728" s="37"/>
      <c r="O14728" s="38"/>
    </row>
    <row r="14729" spans="2:15" x14ac:dyDescent="0.4">
      <c r="B14729" s="63"/>
      <c r="C14729" s="37"/>
      <c r="D14729" s="37"/>
      <c r="E14729" s="37"/>
      <c r="F14729" s="37"/>
      <c r="G14729" s="38"/>
      <c r="H14729" s="37"/>
      <c r="I14729" s="41"/>
      <c r="J14729" s="41"/>
      <c r="K14729" s="37"/>
      <c r="L14729" s="37"/>
      <c r="M14729" s="37"/>
      <c r="N14729" s="37"/>
      <c r="O14729" s="38"/>
    </row>
    <row r="14730" spans="2:15" x14ac:dyDescent="0.4">
      <c r="B14730" s="63"/>
      <c r="C14730" s="37"/>
      <c r="D14730" s="37"/>
      <c r="E14730" s="37"/>
      <c r="F14730" s="37"/>
      <c r="G14730" s="38"/>
      <c r="H14730" s="37"/>
      <c r="I14730" s="41"/>
      <c r="J14730" s="41"/>
      <c r="K14730" s="37"/>
      <c r="L14730" s="37"/>
      <c r="M14730" s="37"/>
      <c r="N14730" s="37"/>
      <c r="O14730" s="38"/>
    </row>
    <row r="14731" spans="2:15" x14ac:dyDescent="0.4">
      <c r="B14731" s="63"/>
      <c r="C14731" s="37"/>
      <c r="D14731" s="37"/>
      <c r="E14731" s="37"/>
      <c r="F14731" s="37"/>
      <c r="G14731" s="38"/>
      <c r="H14731" s="37"/>
      <c r="I14731" s="41"/>
      <c r="J14731" s="41"/>
      <c r="K14731" s="37"/>
      <c r="L14731" s="37"/>
      <c r="M14731" s="37"/>
      <c r="N14731" s="37"/>
      <c r="O14731" s="38"/>
    </row>
    <row r="14732" spans="2:15" x14ac:dyDescent="0.4">
      <c r="B14732" s="63"/>
      <c r="C14732" s="37"/>
      <c r="D14732" s="37"/>
      <c r="E14732" s="37"/>
      <c r="F14732" s="37"/>
      <c r="G14732" s="38"/>
      <c r="H14732" s="37"/>
      <c r="I14732" s="41"/>
      <c r="J14732" s="41"/>
      <c r="K14732" s="37"/>
      <c r="L14732" s="37"/>
      <c r="M14732" s="37"/>
      <c r="N14732" s="37"/>
      <c r="O14732" s="38"/>
    </row>
    <row r="14733" spans="2:15" x14ac:dyDescent="0.4">
      <c r="B14733" s="63"/>
      <c r="C14733" s="37"/>
      <c r="D14733" s="37"/>
      <c r="E14733" s="37"/>
      <c r="F14733" s="37"/>
      <c r="G14733" s="38"/>
      <c r="H14733" s="37"/>
      <c r="I14733" s="41"/>
      <c r="J14733" s="41"/>
      <c r="K14733" s="37"/>
      <c r="L14733" s="37"/>
      <c r="M14733" s="37"/>
      <c r="N14733" s="37"/>
      <c r="O14733" s="38"/>
    </row>
    <row r="14734" spans="2:15" x14ac:dyDescent="0.4">
      <c r="B14734" s="63"/>
      <c r="C14734" s="37"/>
      <c r="D14734" s="37"/>
      <c r="E14734" s="37"/>
      <c r="F14734" s="37"/>
      <c r="G14734" s="38"/>
      <c r="H14734" s="37"/>
      <c r="I14734" s="41"/>
      <c r="J14734" s="41"/>
      <c r="K14734" s="37"/>
      <c r="L14734" s="37"/>
      <c r="M14734" s="37"/>
      <c r="N14734" s="37"/>
      <c r="O14734" s="38"/>
    </row>
    <row r="14735" spans="2:15" x14ac:dyDescent="0.4">
      <c r="B14735" s="63"/>
      <c r="C14735" s="37"/>
      <c r="D14735" s="37"/>
      <c r="E14735" s="37"/>
      <c r="F14735" s="37"/>
      <c r="G14735" s="38"/>
      <c r="H14735" s="37"/>
      <c r="I14735" s="41"/>
      <c r="J14735" s="41"/>
      <c r="K14735" s="37"/>
      <c r="L14735" s="37"/>
      <c r="M14735" s="37"/>
      <c r="N14735" s="37"/>
      <c r="O14735" s="38"/>
    </row>
    <row r="14736" spans="2:15" x14ac:dyDescent="0.4">
      <c r="B14736" s="63"/>
      <c r="C14736" s="37"/>
      <c r="D14736" s="37"/>
      <c r="E14736" s="37"/>
      <c r="F14736" s="37"/>
      <c r="G14736" s="38"/>
      <c r="H14736" s="37"/>
      <c r="I14736" s="41"/>
      <c r="J14736" s="41"/>
      <c r="K14736" s="37"/>
      <c r="L14736" s="37"/>
      <c r="M14736" s="37"/>
      <c r="N14736" s="37"/>
      <c r="O14736" s="38"/>
    </row>
    <row r="14737" spans="2:15" x14ac:dyDescent="0.4">
      <c r="B14737" s="63"/>
      <c r="C14737" s="37"/>
      <c r="D14737" s="37"/>
      <c r="E14737" s="37"/>
      <c r="F14737" s="37"/>
      <c r="G14737" s="38"/>
      <c r="H14737" s="37"/>
      <c r="I14737" s="41"/>
      <c r="J14737" s="41"/>
      <c r="K14737" s="37"/>
      <c r="L14737" s="37"/>
      <c r="M14737" s="37"/>
      <c r="N14737" s="37"/>
      <c r="O14737" s="38"/>
    </row>
    <row r="14738" spans="2:15" x14ac:dyDescent="0.4">
      <c r="B14738" s="63"/>
      <c r="C14738" s="37"/>
      <c r="D14738" s="37"/>
      <c r="E14738" s="37"/>
      <c r="F14738" s="37"/>
      <c r="G14738" s="38"/>
      <c r="H14738" s="37"/>
      <c r="I14738" s="41"/>
      <c r="J14738" s="41"/>
      <c r="K14738" s="37"/>
      <c r="L14738" s="37"/>
      <c r="M14738" s="37"/>
      <c r="N14738" s="37"/>
      <c r="O14738" s="38"/>
    </row>
    <row r="14739" spans="2:15" x14ac:dyDescent="0.4">
      <c r="B14739" s="63"/>
      <c r="C14739" s="37"/>
      <c r="D14739" s="37"/>
      <c r="E14739" s="37"/>
      <c r="F14739" s="37"/>
      <c r="G14739" s="38"/>
      <c r="H14739" s="37"/>
      <c r="I14739" s="41"/>
      <c r="J14739" s="41"/>
      <c r="K14739" s="37"/>
      <c r="L14739" s="37"/>
      <c r="M14739" s="37"/>
      <c r="N14739" s="37"/>
      <c r="O14739" s="38"/>
    </row>
    <row r="14740" spans="2:15" x14ac:dyDescent="0.4">
      <c r="B14740" s="63"/>
      <c r="C14740" s="37"/>
      <c r="D14740" s="37"/>
      <c r="E14740" s="37"/>
      <c r="F14740" s="37"/>
      <c r="G14740" s="38"/>
      <c r="H14740" s="37"/>
      <c r="I14740" s="41"/>
      <c r="J14740" s="41"/>
      <c r="K14740" s="37"/>
      <c r="L14740" s="37"/>
      <c r="M14740" s="37"/>
      <c r="N14740" s="37"/>
      <c r="O14740" s="38"/>
    </row>
    <row r="14741" spans="2:15" x14ac:dyDescent="0.4">
      <c r="B14741" s="63"/>
      <c r="C14741" s="37"/>
      <c r="D14741" s="37"/>
      <c r="E14741" s="37"/>
      <c r="F14741" s="37"/>
      <c r="G14741" s="38"/>
      <c r="H14741" s="37"/>
      <c r="I14741" s="41"/>
      <c r="J14741" s="41"/>
      <c r="K14741" s="37"/>
      <c r="L14741" s="37"/>
      <c r="M14741" s="37"/>
      <c r="N14741" s="37"/>
      <c r="O14741" s="38"/>
    </row>
    <row r="14742" spans="2:15" x14ac:dyDescent="0.4">
      <c r="B14742" s="63"/>
      <c r="C14742" s="37"/>
      <c r="D14742" s="37"/>
      <c r="E14742" s="37"/>
      <c r="F14742" s="37"/>
      <c r="G14742" s="38"/>
      <c r="H14742" s="37"/>
      <c r="I14742" s="41"/>
      <c r="J14742" s="41"/>
      <c r="K14742" s="37"/>
      <c r="L14742" s="37"/>
      <c r="M14742" s="37"/>
      <c r="N14742" s="37"/>
      <c r="O14742" s="38"/>
    </row>
    <row r="14743" spans="2:15" x14ac:dyDescent="0.4">
      <c r="B14743" s="63"/>
      <c r="C14743" s="37"/>
      <c r="D14743" s="37"/>
      <c r="E14743" s="37"/>
      <c r="F14743" s="37"/>
      <c r="G14743" s="38"/>
      <c r="H14743" s="37"/>
      <c r="I14743" s="41"/>
      <c r="J14743" s="41"/>
      <c r="K14743" s="37"/>
      <c r="L14743" s="37"/>
      <c r="M14743" s="37"/>
      <c r="N14743" s="37"/>
      <c r="O14743" s="38"/>
    </row>
    <row r="14744" spans="2:15" x14ac:dyDescent="0.4">
      <c r="B14744" s="63"/>
      <c r="C14744" s="37"/>
      <c r="D14744" s="37"/>
      <c r="E14744" s="37"/>
      <c r="F14744" s="37"/>
      <c r="G14744" s="38"/>
      <c r="H14744" s="37"/>
      <c r="I14744" s="41"/>
      <c r="J14744" s="41"/>
      <c r="K14744" s="37"/>
      <c r="L14744" s="37"/>
      <c r="M14744" s="37"/>
      <c r="N14744" s="37"/>
      <c r="O14744" s="38"/>
    </row>
    <row r="14745" spans="2:15" x14ac:dyDescent="0.4">
      <c r="B14745" s="63"/>
      <c r="C14745" s="37"/>
      <c r="D14745" s="37"/>
      <c r="E14745" s="37"/>
      <c r="F14745" s="37"/>
      <c r="G14745" s="38"/>
      <c r="H14745" s="37"/>
      <c r="I14745" s="41"/>
      <c r="J14745" s="41"/>
      <c r="K14745" s="37"/>
      <c r="L14745" s="37"/>
      <c r="M14745" s="37"/>
      <c r="N14745" s="37"/>
      <c r="O14745" s="38"/>
    </row>
    <row r="14746" spans="2:15" x14ac:dyDescent="0.4">
      <c r="B14746" s="63"/>
      <c r="C14746" s="37"/>
      <c r="D14746" s="37"/>
      <c r="E14746" s="37"/>
      <c r="F14746" s="37"/>
      <c r="G14746" s="38"/>
      <c r="H14746" s="37"/>
      <c r="I14746" s="41"/>
      <c r="J14746" s="41"/>
      <c r="K14746" s="37"/>
      <c r="L14746" s="37"/>
      <c r="M14746" s="37"/>
      <c r="N14746" s="37"/>
      <c r="O14746" s="38"/>
    </row>
    <row r="14747" spans="2:15" x14ac:dyDescent="0.4">
      <c r="B14747" s="63"/>
      <c r="C14747" s="37"/>
      <c r="D14747" s="37"/>
      <c r="E14747" s="37"/>
      <c r="F14747" s="37"/>
      <c r="G14747" s="38"/>
      <c r="H14747" s="37"/>
      <c r="I14747" s="41"/>
      <c r="J14747" s="41"/>
      <c r="K14747" s="37"/>
      <c r="L14747" s="37"/>
      <c r="M14747" s="37"/>
      <c r="N14747" s="37"/>
      <c r="O14747" s="38"/>
    </row>
    <row r="14748" spans="2:15" x14ac:dyDescent="0.4">
      <c r="B14748" s="63"/>
      <c r="C14748" s="37"/>
      <c r="D14748" s="37"/>
      <c r="E14748" s="37"/>
      <c r="F14748" s="37"/>
      <c r="G14748" s="38"/>
      <c r="H14748" s="37"/>
      <c r="I14748" s="41"/>
      <c r="J14748" s="41"/>
      <c r="K14748" s="37"/>
      <c r="L14748" s="37"/>
      <c r="M14748" s="37"/>
      <c r="N14748" s="37"/>
      <c r="O14748" s="38"/>
    </row>
    <row r="14749" spans="2:15" x14ac:dyDescent="0.4">
      <c r="B14749" s="63"/>
      <c r="C14749" s="37"/>
      <c r="D14749" s="37"/>
      <c r="E14749" s="37"/>
      <c r="F14749" s="37"/>
      <c r="G14749" s="38"/>
      <c r="H14749" s="37"/>
      <c r="I14749" s="41"/>
      <c r="J14749" s="41"/>
      <c r="K14749" s="37"/>
      <c r="L14749" s="37"/>
      <c r="M14749" s="37"/>
      <c r="N14749" s="37"/>
      <c r="O14749" s="38"/>
    </row>
    <row r="14750" spans="2:15" x14ac:dyDescent="0.4">
      <c r="B14750" s="63"/>
      <c r="C14750" s="37"/>
      <c r="D14750" s="37"/>
      <c r="E14750" s="37"/>
      <c r="F14750" s="37"/>
      <c r="G14750" s="38"/>
      <c r="H14750" s="37"/>
      <c r="I14750" s="41"/>
      <c r="J14750" s="41"/>
      <c r="K14750" s="37"/>
      <c r="L14750" s="37"/>
      <c r="M14750" s="37"/>
      <c r="N14750" s="37"/>
      <c r="O14750" s="38"/>
    </row>
    <row r="14751" spans="2:15" x14ac:dyDescent="0.4">
      <c r="B14751" s="63"/>
      <c r="C14751" s="37"/>
      <c r="D14751" s="37"/>
      <c r="E14751" s="37"/>
      <c r="F14751" s="37"/>
      <c r="G14751" s="38"/>
      <c r="H14751" s="37"/>
      <c r="I14751" s="41"/>
      <c r="J14751" s="41"/>
      <c r="K14751" s="37"/>
      <c r="L14751" s="37"/>
      <c r="M14751" s="37"/>
      <c r="N14751" s="37"/>
      <c r="O14751" s="38"/>
    </row>
    <row r="14752" spans="2:15" x14ac:dyDescent="0.4">
      <c r="B14752" s="63"/>
      <c r="C14752" s="37"/>
      <c r="D14752" s="37"/>
      <c r="E14752" s="37"/>
      <c r="F14752" s="37"/>
      <c r="G14752" s="38"/>
      <c r="H14752" s="37"/>
      <c r="I14752" s="41"/>
      <c r="J14752" s="41"/>
      <c r="K14752" s="37"/>
      <c r="L14752" s="37"/>
      <c r="M14752" s="37"/>
      <c r="N14752" s="37"/>
      <c r="O14752" s="38"/>
    </row>
    <row r="14753" spans="2:15" x14ac:dyDescent="0.4">
      <c r="B14753" s="63"/>
      <c r="C14753" s="37"/>
      <c r="D14753" s="37"/>
      <c r="E14753" s="37"/>
      <c r="F14753" s="37"/>
      <c r="G14753" s="38"/>
      <c r="H14753" s="37"/>
      <c r="I14753" s="41"/>
      <c r="J14753" s="41"/>
      <c r="K14753" s="37"/>
      <c r="L14753" s="37"/>
      <c r="M14753" s="37"/>
      <c r="N14753" s="37"/>
      <c r="O14753" s="38"/>
    </row>
    <row r="14754" spans="2:15" x14ac:dyDescent="0.4">
      <c r="B14754" s="63"/>
      <c r="C14754" s="37"/>
      <c r="D14754" s="37"/>
      <c r="E14754" s="37"/>
      <c r="F14754" s="37"/>
      <c r="G14754" s="38"/>
      <c r="H14754" s="37"/>
      <c r="I14754" s="41"/>
      <c r="J14754" s="41"/>
      <c r="K14754" s="37"/>
      <c r="L14754" s="37"/>
      <c r="M14754" s="37"/>
      <c r="N14754" s="37"/>
      <c r="O14754" s="38"/>
    </row>
    <row r="14755" spans="2:15" x14ac:dyDescent="0.4">
      <c r="B14755" s="63"/>
      <c r="C14755" s="37"/>
      <c r="D14755" s="37"/>
      <c r="E14755" s="37"/>
      <c r="F14755" s="37"/>
      <c r="G14755" s="38"/>
      <c r="H14755" s="37"/>
      <c r="I14755" s="41"/>
      <c r="J14755" s="41"/>
      <c r="K14755" s="37"/>
      <c r="L14755" s="37"/>
      <c r="M14755" s="37"/>
      <c r="N14755" s="37"/>
      <c r="O14755" s="38"/>
    </row>
    <row r="14756" spans="2:15" x14ac:dyDescent="0.4">
      <c r="B14756" s="63"/>
      <c r="C14756" s="37"/>
      <c r="D14756" s="37"/>
      <c r="E14756" s="37"/>
      <c r="F14756" s="37"/>
      <c r="G14756" s="38"/>
      <c r="H14756" s="37"/>
      <c r="I14756" s="41"/>
      <c r="J14756" s="41"/>
      <c r="K14756" s="37"/>
      <c r="L14756" s="37"/>
      <c r="M14756" s="37"/>
      <c r="N14756" s="37"/>
      <c r="O14756" s="38"/>
    </row>
    <row r="14757" spans="2:15" x14ac:dyDescent="0.4">
      <c r="B14757" s="63"/>
      <c r="C14757" s="37"/>
      <c r="D14757" s="37"/>
      <c r="E14757" s="37"/>
      <c r="F14757" s="37"/>
      <c r="G14757" s="38"/>
      <c r="H14757" s="37"/>
      <c r="I14757" s="41"/>
      <c r="J14757" s="41"/>
      <c r="K14757" s="37"/>
      <c r="L14757" s="37"/>
      <c r="M14757" s="37"/>
      <c r="N14757" s="37"/>
      <c r="O14757" s="38"/>
    </row>
    <row r="14758" spans="2:15" x14ac:dyDescent="0.4">
      <c r="B14758" s="63"/>
      <c r="C14758" s="37"/>
      <c r="D14758" s="37"/>
      <c r="E14758" s="37"/>
      <c r="F14758" s="37"/>
      <c r="G14758" s="38"/>
      <c r="H14758" s="37"/>
      <c r="I14758" s="41"/>
      <c r="J14758" s="41"/>
      <c r="K14758" s="37"/>
      <c r="L14758" s="37"/>
      <c r="M14758" s="37"/>
      <c r="N14758" s="37"/>
      <c r="O14758" s="38"/>
    </row>
    <row r="14759" spans="2:15" x14ac:dyDescent="0.4">
      <c r="B14759" s="63"/>
      <c r="C14759" s="37"/>
      <c r="D14759" s="37"/>
      <c r="E14759" s="37"/>
      <c r="F14759" s="37"/>
      <c r="G14759" s="38"/>
      <c r="H14759" s="37"/>
      <c r="I14759" s="41"/>
      <c r="J14759" s="41"/>
      <c r="K14759" s="37"/>
      <c r="L14759" s="37"/>
      <c r="M14759" s="37"/>
      <c r="N14759" s="37"/>
      <c r="O14759" s="38"/>
    </row>
    <row r="14760" spans="2:15" x14ac:dyDescent="0.4">
      <c r="B14760" s="63"/>
      <c r="C14760" s="37"/>
      <c r="D14760" s="37"/>
      <c r="E14760" s="37"/>
      <c r="F14760" s="37"/>
      <c r="G14760" s="38"/>
      <c r="H14760" s="37"/>
      <c r="I14760" s="41"/>
      <c r="J14760" s="41"/>
      <c r="K14760" s="37"/>
      <c r="L14760" s="37"/>
      <c r="M14760" s="37"/>
      <c r="N14760" s="37"/>
      <c r="O14760" s="38"/>
    </row>
    <row r="14761" spans="2:15" x14ac:dyDescent="0.4">
      <c r="B14761" s="63"/>
      <c r="C14761" s="37"/>
      <c r="D14761" s="37"/>
      <c r="E14761" s="37"/>
      <c r="F14761" s="37"/>
      <c r="G14761" s="38"/>
      <c r="H14761" s="37"/>
      <c r="I14761" s="41"/>
      <c r="J14761" s="41"/>
      <c r="K14761" s="37"/>
      <c r="L14761" s="37"/>
      <c r="M14761" s="37"/>
      <c r="N14761" s="37"/>
      <c r="O14761" s="38"/>
    </row>
    <row r="14762" spans="2:15" x14ac:dyDescent="0.4">
      <c r="B14762" s="63"/>
      <c r="C14762" s="37"/>
      <c r="D14762" s="37"/>
      <c r="E14762" s="37"/>
      <c r="F14762" s="37"/>
      <c r="G14762" s="38"/>
      <c r="H14762" s="37"/>
      <c r="I14762" s="41"/>
      <c r="J14762" s="41"/>
      <c r="K14762" s="37"/>
      <c r="L14762" s="37"/>
      <c r="M14762" s="37"/>
      <c r="N14762" s="37"/>
      <c r="O14762" s="38"/>
    </row>
    <row r="14763" spans="2:15" x14ac:dyDescent="0.4">
      <c r="B14763" s="63"/>
      <c r="C14763" s="37"/>
      <c r="D14763" s="37"/>
      <c r="E14763" s="37"/>
      <c r="F14763" s="37"/>
      <c r="G14763" s="38"/>
      <c r="H14763" s="37"/>
      <c r="I14763" s="41"/>
      <c r="J14763" s="41"/>
      <c r="K14763" s="37"/>
      <c r="L14763" s="37"/>
      <c r="M14763" s="37"/>
      <c r="N14763" s="37"/>
      <c r="O14763" s="38"/>
    </row>
    <row r="14764" spans="2:15" x14ac:dyDescent="0.4">
      <c r="B14764" s="63"/>
      <c r="C14764" s="37"/>
      <c r="D14764" s="37"/>
      <c r="E14764" s="37"/>
      <c r="F14764" s="37"/>
      <c r="G14764" s="38"/>
      <c r="H14764" s="37"/>
      <c r="I14764" s="41"/>
      <c r="J14764" s="41"/>
      <c r="K14764" s="37"/>
      <c r="L14764" s="37"/>
      <c r="M14764" s="37"/>
      <c r="N14764" s="37"/>
      <c r="O14764" s="38"/>
    </row>
    <row r="14765" spans="2:15" x14ac:dyDescent="0.4">
      <c r="B14765" s="63"/>
      <c r="C14765" s="37"/>
      <c r="D14765" s="37"/>
      <c r="E14765" s="37"/>
      <c r="F14765" s="37"/>
      <c r="G14765" s="38"/>
      <c r="H14765" s="37"/>
      <c r="I14765" s="41"/>
      <c r="J14765" s="41"/>
      <c r="K14765" s="37"/>
      <c r="L14765" s="37"/>
      <c r="M14765" s="37"/>
      <c r="N14765" s="37"/>
      <c r="O14765" s="38"/>
    </row>
    <row r="14766" spans="2:15" x14ac:dyDescent="0.4">
      <c r="B14766" s="63"/>
      <c r="C14766" s="37"/>
      <c r="D14766" s="37"/>
      <c r="E14766" s="37"/>
      <c r="F14766" s="37"/>
      <c r="G14766" s="38"/>
      <c r="H14766" s="37"/>
      <c r="I14766" s="41"/>
      <c r="J14766" s="41"/>
      <c r="K14766" s="37"/>
      <c r="L14766" s="37"/>
      <c r="M14766" s="37"/>
      <c r="N14766" s="37"/>
      <c r="O14766" s="38"/>
    </row>
    <row r="14767" spans="2:15" x14ac:dyDescent="0.4">
      <c r="B14767" s="63"/>
      <c r="C14767" s="37"/>
      <c r="D14767" s="37"/>
      <c r="E14767" s="37"/>
      <c r="F14767" s="37"/>
      <c r="G14767" s="38"/>
      <c r="H14767" s="37"/>
      <c r="I14767" s="41"/>
      <c r="J14767" s="41"/>
      <c r="K14767" s="37"/>
      <c r="L14767" s="37"/>
      <c r="M14767" s="37"/>
      <c r="N14767" s="37"/>
      <c r="O14767" s="38"/>
    </row>
    <row r="14768" spans="2:15" x14ac:dyDescent="0.4">
      <c r="B14768" s="63"/>
      <c r="C14768" s="37"/>
      <c r="D14768" s="37"/>
      <c r="E14768" s="37"/>
      <c r="F14768" s="37"/>
      <c r="G14768" s="38"/>
      <c r="H14768" s="37"/>
      <c r="I14768" s="41"/>
      <c r="J14768" s="41"/>
      <c r="K14768" s="37"/>
      <c r="L14768" s="37"/>
      <c r="M14768" s="37"/>
      <c r="N14768" s="37"/>
      <c r="O14768" s="38"/>
    </row>
    <row r="14769" spans="2:15" x14ac:dyDescent="0.4">
      <c r="B14769" s="63"/>
      <c r="C14769" s="37"/>
      <c r="D14769" s="37"/>
      <c r="E14769" s="37"/>
      <c r="F14769" s="37"/>
      <c r="G14769" s="38"/>
      <c r="H14769" s="37"/>
      <c r="I14769" s="41"/>
      <c r="J14769" s="41"/>
      <c r="K14769" s="37"/>
      <c r="L14769" s="37"/>
      <c r="M14769" s="37"/>
      <c r="N14769" s="37"/>
      <c r="O14769" s="38"/>
    </row>
    <row r="14770" spans="2:15" x14ac:dyDescent="0.4">
      <c r="B14770" s="63"/>
      <c r="C14770" s="37"/>
      <c r="D14770" s="37"/>
      <c r="E14770" s="37"/>
      <c r="F14770" s="37"/>
      <c r="G14770" s="38"/>
      <c r="H14770" s="37"/>
      <c r="I14770" s="41"/>
      <c r="J14770" s="41"/>
      <c r="K14770" s="37"/>
      <c r="L14770" s="37"/>
      <c r="M14770" s="37"/>
      <c r="N14770" s="37"/>
      <c r="O14770" s="38"/>
    </row>
    <row r="14771" spans="2:15" x14ac:dyDescent="0.4">
      <c r="B14771" s="63"/>
      <c r="C14771" s="37"/>
      <c r="D14771" s="37"/>
      <c r="E14771" s="37"/>
      <c r="F14771" s="37"/>
      <c r="G14771" s="38"/>
      <c r="H14771" s="37"/>
      <c r="I14771" s="41"/>
      <c r="J14771" s="41"/>
      <c r="K14771" s="37"/>
      <c r="L14771" s="37"/>
      <c r="M14771" s="37"/>
      <c r="N14771" s="37"/>
      <c r="O14771" s="38"/>
    </row>
    <row r="14772" spans="2:15" x14ac:dyDescent="0.4">
      <c r="B14772" s="63"/>
      <c r="C14772" s="37"/>
      <c r="D14772" s="37"/>
      <c r="E14772" s="37"/>
      <c r="F14772" s="37"/>
      <c r="G14772" s="38"/>
      <c r="H14772" s="37"/>
      <c r="I14772" s="41"/>
      <c r="J14772" s="41"/>
      <c r="K14772" s="37"/>
      <c r="L14772" s="37"/>
      <c r="M14772" s="37"/>
      <c r="N14772" s="37"/>
      <c r="O14772" s="38"/>
    </row>
    <row r="14773" spans="2:15" x14ac:dyDescent="0.4">
      <c r="B14773" s="63"/>
      <c r="C14773" s="37"/>
      <c r="D14773" s="37"/>
      <c r="E14773" s="37"/>
      <c r="F14773" s="37"/>
      <c r="G14773" s="38"/>
      <c r="H14773" s="37"/>
      <c r="I14773" s="41"/>
      <c r="J14773" s="41"/>
      <c r="K14773" s="37"/>
      <c r="L14773" s="37"/>
      <c r="M14773" s="37"/>
      <c r="N14773" s="37"/>
      <c r="O14773" s="38"/>
    </row>
    <row r="14774" spans="2:15" x14ac:dyDescent="0.4">
      <c r="B14774" s="63"/>
      <c r="C14774" s="37"/>
      <c r="D14774" s="37"/>
      <c r="E14774" s="37"/>
      <c r="F14774" s="37"/>
      <c r="G14774" s="38"/>
      <c r="H14774" s="37"/>
      <c r="I14774" s="41"/>
      <c r="J14774" s="41"/>
      <c r="K14774" s="37"/>
      <c r="L14774" s="37"/>
      <c r="M14774" s="37"/>
      <c r="N14774" s="37"/>
      <c r="O14774" s="38"/>
    </row>
    <row r="14775" spans="2:15" x14ac:dyDescent="0.4">
      <c r="B14775" s="63"/>
      <c r="C14775" s="37"/>
      <c r="D14775" s="37"/>
      <c r="E14775" s="37"/>
      <c r="F14775" s="37"/>
      <c r="G14775" s="38"/>
      <c r="H14775" s="37"/>
      <c r="I14775" s="41"/>
      <c r="J14775" s="41"/>
      <c r="K14775" s="37"/>
      <c r="L14775" s="37"/>
      <c r="M14775" s="37"/>
      <c r="N14775" s="37"/>
      <c r="O14775" s="38"/>
    </row>
    <row r="14776" spans="2:15" x14ac:dyDescent="0.4">
      <c r="B14776" s="63"/>
      <c r="C14776" s="37"/>
      <c r="D14776" s="37"/>
      <c r="E14776" s="37"/>
      <c r="F14776" s="37"/>
      <c r="G14776" s="38"/>
      <c r="H14776" s="37"/>
      <c r="I14776" s="41"/>
      <c r="J14776" s="41"/>
      <c r="K14776" s="37"/>
      <c r="L14776" s="37"/>
      <c r="M14776" s="37"/>
      <c r="N14776" s="37"/>
      <c r="O14776" s="38"/>
    </row>
    <row r="14777" spans="2:15" x14ac:dyDescent="0.4">
      <c r="B14777" s="63"/>
      <c r="C14777" s="37"/>
      <c r="D14777" s="37"/>
      <c r="E14777" s="37"/>
      <c r="F14777" s="37"/>
      <c r="G14777" s="38"/>
      <c r="H14777" s="37"/>
      <c r="I14777" s="41"/>
      <c r="J14777" s="41"/>
      <c r="K14777" s="37"/>
      <c r="L14777" s="37"/>
      <c r="M14777" s="37"/>
      <c r="N14777" s="37"/>
      <c r="O14777" s="38"/>
    </row>
    <row r="14778" spans="2:15" x14ac:dyDescent="0.4">
      <c r="B14778" s="63"/>
      <c r="C14778" s="37"/>
      <c r="D14778" s="37"/>
      <c r="E14778" s="37"/>
      <c r="F14778" s="37"/>
      <c r="G14778" s="38"/>
      <c r="H14778" s="37"/>
      <c r="I14778" s="41"/>
      <c r="J14778" s="41"/>
      <c r="K14778" s="37"/>
      <c r="L14778" s="37"/>
      <c r="M14778" s="37"/>
      <c r="N14778" s="37"/>
      <c r="O14778" s="38"/>
    </row>
    <row r="14779" spans="2:15" x14ac:dyDescent="0.4">
      <c r="B14779" s="63"/>
      <c r="C14779" s="37"/>
      <c r="D14779" s="37"/>
      <c r="E14779" s="37"/>
      <c r="F14779" s="37"/>
      <c r="G14779" s="38"/>
      <c r="H14779" s="37"/>
      <c r="I14779" s="41"/>
      <c r="J14779" s="41"/>
      <c r="K14779" s="37"/>
      <c r="L14779" s="37"/>
      <c r="M14779" s="37"/>
      <c r="N14779" s="37"/>
      <c r="O14779" s="38"/>
    </row>
    <row r="14780" spans="2:15" x14ac:dyDescent="0.4">
      <c r="B14780" s="63"/>
      <c r="C14780" s="37"/>
      <c r="D14780" s="37"/>
      <c r="E14780" s="37"/>
      <c r="F14780" s="37"/>
      <c r="G14780" s="38"/>
      <c r="H14780" s="37"/>
      <c r="I14780" s="41"/>
      <c r="J14780" s="41"/>
      <c r="K14780" s="37"/>
      <c r="L14780" s="37"/>
      <c r="M14780" s="37"/>
      <c r="N14780" s="37"/>
      <c r="O14780" s="38"/>
    </row>
    <row r="14781" spans="2:15" x14ac:dyDescent="0.4">
      <c r="B14781" s="63"/>
      <c r="C14781" s="37"/>
      <c r="D14781" s="37"/>
      <c r="E14781" s="37"/>
      <c r="F14781" s="37"/>
      <c r="G14781" s="38"/>
      <c r="H14781" s="37"/>
      <c r="I14781" s="41"/>
      <c r="J14781" s="41"/>
      <c r="K14781" s="37"/>
      <c r="L14781" s="37"/>
      <c r="M14781" s="37"/>
      <c r="N14781" s="37"/>
      <c r="O14781" s="38"/>
    </row>
    <row r="14782" spans="2:15" x14ac:dyDescent="0.4">
      <c r="B14782" s="63"/>
      <c r="C14782" s="37"/>
      <c r="D14782" s="37"/>
      <c r="E14782" s="37"/>
      <c r="F14782" s="37"/>
      <c r="G14782" s="38"/>
      <c r="H14782" s="37"/>
      <c r="I14782" s="41"/>
      <c r="J14782" s="41"/>
      <c r="K14782" s="37"/>
      <c r="L14782" s="37"/>
      <c r="M14782" s="37"/>
      <c r="N14782" s="37"/>
      <c r="O14782" s="38"/>
    </row>
    <row r="14783" spans="2:15" x14ac:dyDescent="0.4">
      <c r="B14783" s="63"/>
      <c r="C14783" s="37"/>
      <c r="D14783" s="37"/>
      <c r="E14783" s="37"/>
      <c r="F14783" s="37"/>
      <c r="G14783" s="38"/>
      <c r="H14783" s="37"/>
      <c r="I14783" s="41"/>
      <c r="J14783" s="41"/>
      <c r="K14783" s="37"/>
      <c r="L14783" s="37"/>
      <c r="M14783" s="37"/>
      <c r="N14783" s="37"/>
      <c r="O14783" s="38"/>
    </row>
    <row r="14784" spans="2:15" x14ac:dyDescent="0.4">
      <c r="B14784" s="63"/>
      <c r="C14784" s="37"/>
      <c r="D14784" s="37"/>
      <c r="E14784" s="37"/>
      <c r="F14784" s="37"/>
      <c r="G14784" s="38"/>
      <c r="H14784" s="37"/>
      <c r="I14784" s="41"/>
      <c r="J14784" s="41"/>
      <c r="K14784" s="37"/>
      <c r="L14784" s="37"/>
      <c r="M14784" s="37"/>
      <c r="N14784" s="37"/>
      <c r="O14784" s="38"/>
    </row>
    <row r="14785" spans="2:15" x14ac:dyDescent="0.4">
      <c r="B14785" s="63"/>
      <c r="C14785" s="37"/>
      <c r="D14785" s="37"/>
      <c r="E14785" s="37"/>
      <c r="F14785" s="37"/>
      <c r="G14785" s="38"/>
      <c r="H14785" s="37"/>
      <c r="I14785" s="41"/>
      <c r="J14785" s="41"/>
      <c r="K14785" s="37"/>
      <c r="L14785" s="37"/>
      <c r="M14785" s="37"/>
      <c r="N14785" s="37"/>
      <c r="O14785" s="38"/>
    </row>
    <row r="14786" spans="2:15" x14ac:dyDescent="0.4">
      <c r="B14786" s="63"/>
      <c r="C14786" s="37"/>
      <c r="D14786" s="37"/>
      <c r="E14786" s="37"/>
      <c r="F14786" s="37"/>
      <c r="G14786" s="38"/>
      <c r="H14786" s="37"/>
      <c r="I14786" s="41"/>
      <c r="J14786" s="41"/>
      <c r="K14786" s="37"/>
      <c r="L14786" s="37"/>
      <c r="M14786" s="37"/>
      <c r="N14786" s="37"/>
      <c r="O14786" s="38"/>
    </row>
    <row r="14787" spans="2:15" x14ac:dyDescent="0.4">
      <c r="B14787" s="63"/>
      <c r="C14787" s="37"/>
      <c r="D14787" s="37"/>
      <c r="E14787" s="37"/>
      <c r="F14787" s="37"/>
      <c r="G14787" s="38"/>
      <c r="H14787" s="37"/>
      <c r="I14787" s="41"/>
      <c r="J14787" s="41"/>
      <c r="K14787" s="37"/>
      <c r="L14787" s="37"/>
      <c r="M14787" s="37"/>
      <c r="N14787" s="37"/>
      <c r="O14787" s="38"/>
    </row>
    <row r="14788" spans="2:15" x14ac:dyDescent="0.4">
      <c r="B14788" s="63"/>
      <c r="C14788" s="37"/>
      <c r="D14788" s="37"/>
      <c r="E14788" s="37"/>
      <c r="F14788" s="37"/>
      <c r="G14788" s="38"/>
      <c r="H14788" s="37"/>
      <c r="I14788" s="41"/>
      <c r="J14788" s="41"/>
      <c r="K14788" s="37"/>
      <c r="L14788" s="37"/>
      <c r="M14788" s="37"/>
      <c r="N14788" s="37"/>
      <c r="O14788" s="38"/>
    </row>
    <row r="14789" spans="2:15" x14ac:dyDescent="0.4">
      <c r="B14789" s="63"/>
      <c r="C14789" s="37"/>
      <c r="D14789" s="37"/>
      <c r="E14789" s="37"/>
      <c r="F14789" s="37"/>
      <c r="G14789" s="38"/>
      <c r="H14789" s="37"/>
      <c r="I14789" s="41"/>
      <c r="J14789" s="41"/>
      <c r="K14789" s="37"/>
      <c r="L14789" s="37"/>
      <c r="M14789" s="37"/>
      <c r="N14789" s="37"/>
      <c r="O14789" s="38"/>
    </row>
    <row r="14790" spans="2:15" x14ac:dyDescent="0.4">
      <c r="B14790" s="63"/>
      <c r="C14790" s="37"/>
      <c r="D14790" s="37"/>
      <c r="E14790" s="37"/>
      <c r="F14790" s="37"/>
      <c r="G14790" s="38"/>
      <c r="H14790" s="37"/>
      <c r="I14790" s="41"/>
      <c r="J14790" s="41"/>
      <c r="K14790" s="37"/>
      <c r="L14790" s="37"/>
      <c r="M14790" s="37"/>
      <c r="N14790" s="37"/>
      <c r="O14790" s="38"/>
    </row>
    <row r="14791" spans="2:15" x14ac:dyDescent="0.4">
      <c r="B14791" s="63"/>
      <c r="C14791" s="37"/>
      <c r="D14791" s="37"/>
      <c r="E14791" s="37"/>
      <c r="F14791" s="37"/>
      <c r="G14791" s="38"/>
      <c r="H14791" s="37"/>
      <c r="I14791" s="41"/>
      <c r="J14791" s="41"/>
      <c r="K14791" s="37"/>
      <c r="L14791" s="37"/>
      <c r="M14791" s="37"/>
      <c r="N14791" s="37"/>
      <c r="O14791" s="38"/>
    </row>
    <row r="14792" spans="2:15" x14ac:dyDescent="0.4">
      <c r="B14792" s="63"/>
      <c r="C14792" s="37"/>
      <c r="D14792" s="37"/>
      <c r="E14792" s="37"/>
      <c r="F14792" s="37"/>
      <c r="G14792" s="38"/>
      <c r="H14792" s="37"/>
      <c r="I14792" s="41"/>
      <c r="J14792" s="41"/>
      <c r="K14792" s="37"/>
      <c r="L14792" s="37"/>
      <c r="M14792" s="37"/>
      <c r="N14792" s="37"/>
      <c r="O14792" s="38"/>
    </row>
    <row r="14793" spans="2:15" x14ac:dyDescent="0.4">
      <c r="B14793" s="63"/>
      <c r="C14793" s="37"/>
      <c r="D14793" s="37"/>
      <c r="E14793" s="37"/>
      <c r="F14793" s="37"/>
      <c r="G14793" s="38"/>
      <c r="H14793" s="37"/>
      <c r="I14793" s="41"/>
      <c r="J14793" s="41"/>
      <c r="K14793" s="37"/>
      <c r="L14793" s="37"/>
      <c r="M14793" s="37"/>
      <c r="N14793" s="37"/>
      <c r="O14793" s="38"/>
    </row>
    <row r="14794" spans="2:15" x14ac:dyDescent="0.4">
      <c r="B14794" s="63"/>
      <c r="C14794" s="37"/>
      <c r="D14794" s="37"/>
      <c r="E14794" s="37"/>
      <c r="F14794" s="37"/>
      <c r="G14794" s="38"/>
      <c r="H14794" s="37"/>
      <c r="I14794" s="41"/>
      <c r="J14794" s="41"/>
      <c r="K14794" s="37"/>
      <c r="L14794" s="37"/>
      <c r="M14794" s="37"/>
      <c r="N14794" s="37"/>
      <c r="O14794" s="38"/>
    </row>
    <row r="14795" spans="2:15" x14ac:dyDescent="0.4">
      <c r="B14795" s="63"/>
      <c r="C14795" s="37"/>
      <c r="D14795" s="37"/>
      <c r="E14795" s="37"/>
      <c r="F14795" s="37"/>
      <c r="G14795" s="38"/>
      <c r="H14795" s="37"/>
      <c r="I14795" s="41"/>
      <c r="J14795" s="41"/>
      <c r="K14795" s="37"/>
      <c r="L14795" s="37"/>
      <c r="M14795" s="37"/>
      <c r="N14795" s="37"/>
      <c r="O14795" s="38"/>
    </row>
    <row r="14796" spans="2:15" x14ac:dyDescent="0.4">
      <c r="B14796" s="63"/>
      <c r="C14796" s="37"/>
      <c r="D14796" s="37"/>
      <c r="E14796" s="37"/>
      <c r="F14796" s="37"/>
      <c r="G14796" s="38"/>
      <c r="H14796" s="37"/>
      <c r="I14796" s="41"/>
      <c r="J14796" s="41"/>
      <c r="K14796" s="37"/>
      <c r="L14796" s="37"/>
      <c r="M14796" s="37"/>
      <c r="N14796" s="37"/>
      <c r="O14796" s="38"/>
    </row>
    <row r="14797" spans="2:15" x14ac:dyDescent="0.4">
      <c r="B14797" s="63"/>
      <c r="C14797" s="37"/>
      <c r="D14797" s="37"/>
      <c r="E14797" s="37"/>
      <c r="F14797" s="37"/>
      <c r="G14797" s="38"/>
      <c r="H14797" s="37"/>
      <c r="I14797" s="41"/>
      <c r="J14797" s="41"/>
      <c r="K14797" s="37"/>
      <c r="L14797" s="37"/>
      <c r="M14797" s="37"/>
      <c r="N14797" s="37"/>
      <c r="O14797" s="38"/>
    </row>
    <row r="14798" spans="2:15" x14ac:dyDescent="0.4">
      <c r="B14798" s="63"/>
      <c r="C14798" s="37"/>
      <c r="D14798" s="37"/>
      <c r="E14798" s="37"/>
      <c r="F14798" s="37"/>
      <c r="G14798" s="38"/>
      <c r="H14798" s="37"/>
      <c r="I14798" s="41"/>
      <c r="J14798" s="41"/>
      <c r="K14798" s="37"/>
      <c r="L14798" s="37"/>
      <c r="M14798" s="37"/>
      <c r="N14798" s="37"/>
      <c r="O14798" s="38"/>
    </row>
    <row r="14799" spans="2:15" x14ac:dyDescent="0.4">
      <c r="B14799" s="63"/>
      <c r="C14799" s="37"/>
      <c r="D14799" s="37"/>
      <c r="E14799" s="37"/>
      <c r="F14799" s="37"/>
      <c r="G14799" s="38"/>
      <c r="H14799" s="37"/>
      <c r="I14799" s="41"/>
      <c r="J14799" s="41"/>
      <c r="K14799" s="37"/>
      <c r="L14799" s="37"/>
      <c r="M14799" s="37"/>
      <c r="N14799" s="37"/>
      <c r="O14799" s="38"/>
    </row>
    <row r="14800" spans="2:15" x14ac:dyDescent="0.4">
      <c r="B14800" s="63"/>
      <c r="C14800" s="37"/>
      <c r="D14800" s="37"/>
      <c r="E14800" s="37"/>
      <c r="F14800" s="37"/>
      <c r="G14800" s="38"/>
      <c r="H14800" s="37"/>
      <c r="I14800" s="41"/>
      <c r="J14800" s="41"/>
      <c r="K14800" s="37"/>
      <c r="L14800" s="37"/>
      <c r="M14800" s="37"/>
      <c r="N14800" s="37"/>
      <c r="O14800" s="38"/>
    </row>
    <row r="14801" spans="2:15" x14ac:dyDescent="0.4">
      <c r="B14801" s="63"/>
      <c r="C14801" s="37"/>
      <c r="D14801" s="37"/>
      <c r="E14801" s="37"/>
      <c r="F14801" s="37"/>
      <c r="G14801" s="38"/>
      <c r="H14801" s="37"/>
      <c r="I14801" s="41"/>
      <c r="J14801" s="41"/>
      <c r="K14801" s="37"/>
      <c r="L14801" s="37"/>
      <c r="M14801" s="37"/>
      <c r="N14801" s="37"/>
      <c r="O14801" s="38"/>
    </row>
    <row r="14802" spans="2:15" x14ac:dyDescent="0.4">
      <c r="B14802" s="63"/>
      <c r="C14802" s="37"/>
      <c r="D14802" s="37"/>
      <c r="E14802" s="37"/>
      <c r="F14802" s="37"/>
      <c r="G14802" s="38"/>
      <c r="H14802" s="37"/>
      <c r="I14802" s="41"/>
      <c r="J14802" s="41"/>
      <c r="K14802" s="37"/>
      <c r="L14802" s="37"/>
      <c r="M14802" s="37"/>
      <c r="N14802" s="37"/>
      <c r="O14802" s="38"/>
    </row>
    <row r="14803" spans="2:15" x14ac:dyDescent="0.4">
      <c r="B14803" s="63"/>
      <c r="C14803" s="37"/>
      <c r="D14803" s="37"/>
      <c r="E14803" s="37"/>
      <c r="F14803" s="37"/>
      <c r="G14803" s="38"/>
      <c r="H14803" s="37"/>
      <c r="I14803" s="41"/>
      <c r="J14803" s="41"/>
      <c r="K14803" s="37"/>
      <c r="L14803" s="37"/>
      <c r="M14803" s="37"/>
      <c r="N14803" s="37"/>
      <c r="O14803" s="38"/>
    </row>
    <row r="14804" spans="2:15" x14ac:dyDescent="0.4">
      <c r="B14804" s="63"/>
      <c r="C14804" s="37"/>
      <c r="D14804" s="37"/>
      <c r="E14804" s="37"/>
      <c r="F14804" s="37"/>
      <c r="G14804" s="38"/>
      <c r="H14804" s="37"/>
      <c r="I14804" s="41"/>
      <c r="J14804" s="41"/>
      <c r="K14804" s="37"/>
      <c r="L14804" s="37"/>
      <c r="M14804" s="37"/>
      <c r="N14804" s="37"/>
      <c r="O14804" s="38"/>
    </row>
    <row r="14805" spans="2:15" x14ac:dyDescent="0.4">
      <c r="B14805" s="63"/>
      <c r="C14805" s="37"/>
      <c r="D14805" s="37"/>
      <c r="E14805" s="37"/>
      <c r="F14805" s="37"/>
      <c r="G14805" s="38"/>
      <c r="H14805" s="37"/>
      <c r="I14805" s="41"/>
      <c r="J14805" s="41"/>
      <c r="K14805" s="37"/>
      <c r="L14805" s="37"/>
      <c r="M14805" s="37"/>
      <c r="N14805" s="37"/>
      <c r="O14805" s="38"/>
    </row>
    <row r="14806" spans="2:15" x14ac:dyDescent="0.4">
      <c r="B14806" s="63"/>
      <c r="C14806" s="37"/>
      <c r="D14806" s="37"/>
      <c r="E14806" s="37"/>
      <c r="F14806" s="37"/>
      <c r="G14806" s="38"/>
      <c r="H14806" s="37"/>
      <c r="I14806" s="41"/>
      <c r="J14806" s="41"/>
      <c r="K14806" s="37"/>
      <c r="L14806" s="37"/>
      <c r="M14806" s="37"/>
      <c r="N14806" s="37"/>
      <c r="O14806" s="38"/>
    </row>
    <row r="14807" spans="2:15" x14ac:dyDescent="0.4">
      <c r="B14807" s="63"/>
      <c r="C14807" s="37"/>
      <c r="D14807" s="37"/>
      <c r="E14807" s="37"/>
      <c r="F14807" s="37"/>
      <c r="G14807" s="38"/>
      <c r="H14807" s="37"/>
      <c r="I14807" s="41"/>
      <c r="J14807" s="41"/>
      <c r="K14807" s="37"/>
      <c r="L14807" s="37"/>
      <c r="M14807" s="37"/>
      <c r="N14807" s="37"/>
      <c r="O14807" s="38"/>
    </row>
    <row r="14808" spans="2:15" x14ac:dyDescent="0.4">
      <c r="B14808" s="63"/>
      <c r="C14808" s="37"/>
      <c r="D14808" s="37"/>
      <c r="E14808" s="37"/>
      <c r="F14808" s="37"/>
      <c r="G14808" s="38"/>
      <c r="H14808" s="37"/>
      <c r="I14808" s="41"/>
      <c r="J14808" s="41"/>
      <c r="K14808" s="37"/>
      <c r="L14808" s="37"/>
      <c r="M14808" s="37"/>
      <c r="N14808" s="37"/>
      <c r="O14808" s="38"/>
    </row>
    <row r="14809" spans="2:15" x14ac:dyDescent="0.4">
      <c r="B14809" s="63"/>
      <c r="C14809" s="37"/>
      <c r="D14809" s="37"/>
      <c r="E14809" s="37"/>
      <c r="F14809" s="37"/>
      <c r="G14809" s="38"/>
      <c r="H14809" s="37"/>
      <c r="I14809" s="41"/>
      <c r="J14809" s="41"/>
      <c r="K14809" s="37"/>
      <c r="L14809" s="37"/>
      <c r="M14809" s="37"/>
      <c r="N14809" s="37"/>
      <c r="O14809" s="38"/>
    </row>
    <row r="14810" spans="2:15" x14ac:dyDescent="0.4">
      <c r="B14810" s="63"/>
      <c r="C14810" s="37"/>
      <c r="D14810" s="37"/>
      <c r="E14810" s="37"/>
      <c r="F14810" s="37"/>
      <c r="G14810" s="38"/>
      <c r="H14810" s="37"/>
      <c r="I14810" s="41"/>
      <c r="J14810" s="41"/>
      <c r="K14810" s="37"/>
      <c r="L14810" s="37"/>
      <c r="M14810" s="37"/>
      <c r="N14810" s="37"/>
      <c r="O14810" s="38"/>
    </row>
    <row r="14811" spans="2:15" x14ac:dyDescent="0.4">
      <c r="B14811" s="63"/>
      <c r="C14811" s="37"/>
      <c r="D14811" s="37"/>
      <c r="E14811" s="37"/>
      <c r="F14811" s="37"/>
      <c r="G14811" s="38"/>
      <c r="H14811" s="37"/>
      <c r="I14811" s="41"/>
      <c r="J14811" s="41"/>
      <c r="K14811" s="37"/>
      <c r="L14811" s="37"/>
      <c r="M14811" s="37"/>
      <c r="N14811" s="37"/>
      <c r="O14811" s="38"/>
    </row>
    <row r="14812" spans="2:15" x14ac:dyDescent="0.4">
      <c r="B14812" s="63"/>
      <c r="C14812" s="37"/>
      <c r="D14812" s="37"/>
      <c r="E14812" s="37"/>
      <c r="F14812" s="37"/>
      <c r="G14812" s="38"/>
      <c r="H14812" s="37"/>
      <c r="I14812" s="41"/>
      <c r="J14812" s="41"/>
      <c r="K14812" s="37"/>
      <c r="L14812" s="37"/>
      <c r="M14812" s="37"/>
      <c r="N14812" s="37"/>
      <c r="O14812" s="38"/>
    </row>
    <row r="14813" spans="2:15" x14ac:dyDescent="0.4">
      <c r="B14813" s="63"/>
      <c r="C14813" s="37"/>
      <c r="D14813" s="37"/>
      <c r="E14813" s="37"/>
      <c r="F14813" s="37"/>
      <c r="G14813" s="38"/>
      <c r="H14813" s="37"/>
      <c r="I14813" s="41"/>
      <c r="J14813" s="41"/>
      <c r="K14813" s="37"/>
      <c r="L14813" s="37"/>
      <c r="M14813" s="37"/>
      <c r="N14813" s="37"/>
      <c r="O14813" s="38"/>
    </row>
    <row r="14814" spans="2:15" x14ac:dyDescent="0.4">
      <c r="B14814" s="63"/>
      <c r="C14814" s="37"/>
      <c r="D14814" s="37"/>
      <c r="E14814" s="37"/>
      <c r="F14814" s="37"/>
      <c r="G14814" s="38"/>
      <c r="H14814" s="37"/>
      <c r="I14814" s="41"/>
      <c r="J14814" s="41"/>
      <c r="K14814" s="37"/>
      <c r="L14814" s="37"/>
      <c r="M14814" s="37"/>
      <c r="N14814" s="37"/>
      <c r="O14814" s="38"/>
    </row>
    <row r="14815" spans="2:15" x14ac:dyDescent="0.4">
      <c r="B14815" s="63"/>
      <c r="C14815" s="37"/>
      <c r="D14815" s="37"/>
      <c r="E14815" s="37"/>
      <c r="F14815" s="37"/>
      <c r="G14815" s="38"/>
      <c r="H14815" s="37"/>
      <c r="I14815" s="41"/>
      <c r="J14815" s="41"/>
      <c r="K14815" s="37"/>
      <c r="L14815" s="37"/>
      <c r="M14815" s="37"/>
      <c r="N14815" s="37"/>
      <c r="O14815" s="38"/>
    </row>
    <row r="14816" spans="2:15" x14ac:dyDescent="0.4">
      <c r="B14816" s="63"/>
      <c r="C14816" s="37"/>
      <c r="D14816" s="37"/>
      <c r="E14816" s="37"/>
      <c r="F14816" s="37"/>
      <c r="G14816" s="38"/>
      <c r="H14816" s="37"/>
      <c r="I14816" s="41"/>
      <c r="J14816" s="41"/>
      <c r="K14816" s="37"/>
      <c r="L14816" s="37"/>
      <c r="M14816" s="37"/>
      <c r="N14816" s="37"/>
      <c r="O14816" s="38"/>
    </row>
    <row r="14817" spans="2:15" x14ac:dyDescent="0.4">
      <c r="B14817" s="63"/>
      <c r="C14817" s="37"/>
      <c r="D14817" s="37"/>
      <c r="E14817" s="37"/>
      <c r="F14817" s="37"/>
      <c r="G14817" s="38"/>
      <c r="H14817" s="37"/>
      <c r="I14817" s="41"/>
      <c r="J14817" s="41"/>
      <c r="K14817" s="37"/>
      <c r="L14817" s="37"/>
      <c r="M14817" s="37"/>
      <c r="N14817" s="37"/>
      <c r="O14817" s="38"/>
    </row>
    <row r="14818" spans="2:15" x14ac:dyDescent="0.4">
      <c r="B14818" s="63"/>
      <c r="C14818" s="37"/>
      <c r="D14818" s="37"/>
      <c r="E14818" s="37"/>
      <c r="F14818" s="37"/>
      <c r="G14818" s="38"/>
      <c r="H14818" s="37"/>
      <c r="I14818" s="41"/>
      <c r="J14818" s="41"/>
      <c r="K14818" s="37"/>
      <c r="L14818" s="37"/>
      <c r="M14818" s="37"/>
      <c r="N14818" s="37"/>
      <c r="O14818" s="38"/>
    </row>
    <row r="14819" spans="2:15" x14ac:dyDescent="0.4">
      <c r="B14819" s="63"/>
      <c r="C14819" s="37"/>
      <c r="D14819" s="37"/>
      <c r="E14819" s="37"/>
      <c r="F14819" s="37"/>
      <c r="G14819" s="38"/>
      <c r="H14819" s="37"/>
      <c r="I14819" s="41"/>
      <c r="J14819" s="41"/>
      <c r="K14819" s="37"/>
      <c r="L14819" s="37"/>
      <c r="M14819" s="37"/>
      <c r="N14819" s="37"/>
      <c r="O14819" s="38"/>
    </row>
    <row r="14820" spans="2:15" x14ac:dyDescent="0.4">
      <c r="B14820" s="63"/>
      <c r="C14820" s="37"/>
      <c r="D14820" s="37"/>
      <c r="E14820" s="37"/>
      <c r="F14820" s="37"/>
      <c r="G14820" s="38"/>
      <c r="H14820" s="37"/>
      <c r="I14820" s="41"/>
      <c r="J14820" s="41"/>
      <c r="K14820" s="37"/>
      <c r="L14820" s="37"/>
      <c r="M14820" s="37"/>
      <c r="N14820" s="37"/>
      <c r="O14820" s="38"/>
    </row>
    <row r="14821" spans="2:15" x14ac:dyDescent="0.4">
      <c r="B14821" s="63"/>
      <c r="C14821" s="37"/>
      <c r="D14821" s="37"/>
      <c r="E14821" s="37"/>
      <c r="F14821" s="37"/>
      <c r="G14821" s="38"/>
      <c r="H14821" s="37"/>
      <c r="I14821" s="41"/>
      <c r="J14821" s="41"/>
      <c r="K14821" s="37"/>
      <c r="L14821" s="37"/>
      <c r="M14821" s="37"/>
      <c r="N14821" s="37"/>
      <c r="O14821" s="38"/>
    </row>
    <row r="14822" spans="2:15" x14ac:dyDescent="0.4">
      <c r="B14822" s="63"/>
      <c r="C14822" s="37"/>
      <c r="D14822" s="37"/>
      <c r="E14822" s="37"/>
      <c r="F14822" s="37"/>
      <c r="G14822" s="38"/>
      <c r="H14822" s="37"/>
      <c r="I14822" s="41"/>
      <c r="J14822" s="41"/>
      <c r="K14822" s="37"/>
      <c r="L14822" s="37"/>
      <c r="M14822" s="37"/>
      <c r="N14822" s="37"/>
      <c r="O14822" s="38"/>
    </row>
    <row r="14823" spans="2:15" x14ac:dyDescent="0.4">
      <c r="B14823" s="63"/>
      <c r="C14823" s="37"/>
      <c r="D14823" s="37"/>
      <c r="E14823" s="37"/>
      <c r="F14823" s="37"/>
      <c r="G14823" s="38"/>
      <c r="H14823" s="37"/>
      <c r="I14823" s="41"/>
      <c r="J14823" s="41"/>
      <c r="K14823" s="37"/>
      <c r="L14823" s="37"/>
      <c r="M14823" s="37"/>
      <c r="N14823" s="37"/>
      <c r="O14823" s="38"/>
    </row>
    <row r="14824" spans="2:15" x14ac:dyDescent="0.4">
      <c r="B14824" s="63"/>
      <c r="C14824" s="37"/>
      <c r="D14824" s="37"/>
      <c r="E14824" s="37"/>
      <c r="F14824" s="37"/>
      <c r="G14824" s="38"/>
      <c r="H14824" s="37"/>
      <c r="I14824" s="41"/>
      <c r="J14824" s="41"/>
      <c r="K14824" s="37"/>
      <c r="L14824" s="37"/>
      <c r="M14824" s="37"/>
      <c r="N14824" s="37"/>
      <c r="O14824" s="38"/>
    </row>
    <row r="14825" spans="2:15" x14ac:dyDescent="0.4">
      <c r="B14825" s="63"/>
      <c r="C14825" s="37"/>
      <c r="D14825" s="37"/>
      <c r="E14825" s="37"/>
      <c r="F14825" s="37"/>
      <c r="G14825" s="38"/>
      <c r="H14825" s="37"/>
      <c r="I14825" s="41"/>
      <c r="J14825" s="41"/>
      <c r="K14825" s="37"/>
      <c r="L14825" s="37"/>
      <c r="M14825" s="37"/>
      <c r="N14825" s="37"/>
      <c r="O14825" s="38"/>
    </row>
    <row r="14826" spans="2:15" x14ac:dyDescent="0.4">
      <c r="B14826" s="63"/>
      <c r="C14826" s="37"/>
      <c r="D14826" s="37"/>
      <c r="E14826" s="37"/>
      <c r="F14826" s="37"/>
      <c r="G14826" s="38"/>
      <c r="H14826" s="37"/>
      <c r="I14826" s="41"/>
      <c r="J14826" s="41"/>
      <c r="K14826" s="37"/>
      <c r="L14826" s="37"/>
      <c r="M14826" s="37"/>
      <c r="N14826" s="37"/>
      <c r="O14826" s="38"/>
    </row>
    <row r="14827" spans="2:15" x14ac:dyDescent="0.4">
      <c r="B14827" s="63"/>
      <c r="C14827" s="37"/>
      <c r="D14827" s="37"/>
      <c r="E14827" s="37"/>
      <c r="F14827" s="37"/>
      <c r="G14827" s="38"/>
      <c r="H14827" s="37"/>
      <c r="I14827" s="41"/>
      <c r="J14827" s="41"/>
      <c r="K14827" s="37"/>
      <c r="L14827" s="37"/>
      <c r="M14827" s="37"/>
      <c r="N14827" s="37"/>
      <c r="O14827" s="38"/>
    </row>
    <row r="14828" spans="2:15" x14ac:dyDescent="0.4">
      <c r="B14828" s="63"/>
      <c r="C14828" s="37"/>
      <c r="D14828" s="37"/>
      <c r="E14828" s="37"/>
      <c r="F14828" s="37"/>
      <c r="G14828" s="38"/>
      <c r="H14828" s="37"/>
      <c r="I14828" s="41"/>
      <c r="J14828" s="41"/>
      <c r="K14828" s="37"/>
      <c r="L14828" s="37"/>
      <c r="M14828" s="37"/>
      <c r="N14828" s="37"/>
      <c r="O14828" s="38"/>
    </row>
    <row r="14829" spans="2:15" x14ac:dyDescent="0.4">
      <c r="B14829" s="63"/>
      <c r="C14829" s="37"/>
      <c r="D14829" s="37"/>
      <c r="E14829" s="37"/>
      <c r="F14829" s="37"/>
      <c r="G14829" s="38"/>
      <c r="H14829" s="37"/>
      <c r="I14829" s="41"/>
      <c r="J14829" s="41"/>
      <c r="K14829" s="37"/>
      <c r="L14829" s="37"/>
      <c r="M14829" s="37"/>
      <c r="N14829" s="37"/>
      <c r="O14829" s="38"/>
    </row>
    <row r="14830" spans="2:15" x14ac:dyDescent="0.4">
      <c r="B14830" s="63"/>
      <c r="C14830" s="37"/>
      <c r="D14830" s="37"/>
      <c r="E14830" s="37"/>
      <c r="F14830" s="37"/>
      <c r="G14830" s="38"/>
      <c r="H14830" s="37"/>
      <c r="I14830" s="41"/>
      <c r="J14830" s="41"/>
      <c r="K14830" s="37"/>
      <c r="L14830" s="37"/>
      <c r="M14830" s="37"/>
      <c r="N14830" s="37"/>
      <c r="O14830" s="38"/>
    </row>
    <row r="14831" spans="2:15" x14ac:dyDescent="0.4">
      <c r="B14831" s="63"/>
      <c r="C14831" s="37"/>
      <c r="D14831" s="37"/>
      <c r="E14831" s="37"/>
      <c r="F14831" s="37"/>
      <c r="G14831" s="38"/>
      <c r="H14831" s="37"/>
      <c r="I14831" s="41"/>
      <c r="J14831" s="41"/>
      <c r="K14831" s="37"/>
      <c r="L14831" s="37"/>
      <c r="M14831" s="37"/>
      <c r="N14831" s="37"/>
      <c r="O14831" s="38"/>
    </row>
    <row r="14832" spans="2:15" x14ac:dyDescent="0.4">
      <c r="B14832" s="63"/>
      <c r="C14832" s="37"/>
      <c r="D14832" s="37"/>
      <c r="E14832" s="37"/>
      <c r="F14832" s="37"/>
      <c r="G14832" s="38"/>
      <c r="H14832" s="37"/>
      <c r="I14832" s="41"/>
      <c r="J14832" s="41"/>
      <c r="K14832" s="37"/>
      <c r="L14832" s="37"/>
      <c r="M14832" s="37"/>
      <c r="N14832" s="37"/>
      <c r="O14832" s="38"/>
    </row>
    <row r="14833" spans="2:15" x14ac:dyDescent="0.4">
      <c r="B14833" s="63"/>
      <c r="C14833" s="37"/>
      <c r="D14833" s="37"/>
      <c r="E14833" s="37"/>
      <c r="F14833" s="37"/>
      <c r="G14833" s="38"/>
      <c r="H14833" s="37"/>
      <c r="I14833" s="41"/>
      <c r="J14833" s="41"/>
      <c r="K14833" s="37"/>
      <c r="L14833" s="37"/>
      <c r="M14833" s="37"/>
      <c r="N14833" s="37"/>
      <c r="O14833" s="38"/>
    </row>
    <row r="14834" spans="2:15" x14ac:dyDescent="0.4">
      <c r="B14834" s="63"/>
      <c r="C14834" s="37"/>
      <c r="D14834" s="37"/>
      <c r="E14834" s="37"/>
      <c r="F14834" s="37"/>
      <c r="G14834" s="38"/>
      <c r="H14834" s="37"/>
      <c r="I14834" s="41"/>
      <c r="J14834" s="41"/>
      <c r="K14834" s="37"/>
      <c r="L14834" s="37"/>
      <c r="M14834" s="37"/>
      <c r="N14834" s="37"/>
      <c r="O14834" s="38"/>
    </row>
    <row r="14835" spans="2:15" x14ac:dyDescent="0.4">
      <c r="B14835" s="63"/>
      <c r="C14835" s="37"/>
      <c r="D14835" s="37"/>
      <c r="E14835" s="37"/>
      <c r="F14835" s="37"/>
      <c r="G14835" s="38"/>
      <c r="H14835" s="37"/>
      <c r="I14835" s="41"/>
      <c r="J14835" s="41"/>
      <c r="K14835" s="37"/>
      <c r="L14835" s="37"/>
      <c r="M14835" s="37"/>
      <c r="N14835" s="37"/>
      <c r="O14835" s="38"/>
    </row>
    <row r="14836" spans="2:15" x14ac:dyDescent="0.4">
      <c r="B14836" s="63"/>
      <c r="C14836" s="37"/>
      <c r="D14836" s="37"/>
      <c r="E14836" s="37"/>
      <c r="F14836" s="37"/>
      <c r="G14836" s="38"/>
      <c r="H14836" s="37"/>
      <c r="I14836" s="41"/>
      <c r="J14836" s="41"/>
      <c r="K14836" s="37"/>
      <c r="L14836" s="37"/>
      <c r="M14836" s="37"/>
      <c r="N14836" s="37"/>
      <c r="O14836" s="38"/>
    </row>
    <row r="14837" spans="2:15" x14ac:dyDescent="0.4">
      <c r="B14837" s="63"/>
      <c r="C14837" s="37"/>
      <c r="D14837" s="37"/>
      <c r="E14837" s="37"/>
      <c r="F14837" s="37"/>
      <c r="G14837" s="38"/>
      <c r="H14837" s="37"/>
      <c r="I14837" s="41"/>
      <c r="J14837" s="41"/>
      <c r="K14837" s="37"/>
      <c r="L14837" s="37"/>
      <c r="M14837" s="37"/>
      <c r="N14837" s="37"/>
      <c r="O14837" s="38"/>
    </row>
    <row r="14838" spans="2:15" x14ac:dyDescent="0.4">
      <c r="B14838" s="63"/>
      <c r="C14838" s="37"/>
      <c r="D14838" s="37"/>
      <c r="E14838" s="37"/>
      <c r="F14838" s="37"/>
      <c r="G14838" s="38"/>
      <c r="H14838" s="37"/>
      <c r="I14838" s="41"/>
      <c r="J14838" s="41"/>
      <c r="K14838" s="37"/>
      <c r="L14838" s="37"/>
      <c r="M14838" s="37"/>
      <c r="N14838" s="37"/>
      <c r="O14838" s="38"/>
    </row>
    <row r="14839" spans="2:15" x14ac:dyDescent="0.4">
      <c r="B14839" s="63"/>
      <c r="C14839" s="37"/>
      <c r="D14839" s="37"/>
      <c r="E14839" s="37"/>
      <c r="F14839" s="37"/>
      <c r="G14839" s="38"/>
      <c r="H14839" s="37"/>
      <c r="I14839" s="41"/>
      <c r="J14839" s="41"/>
      <c r="K14839" s="37"/>
      <c r="L14839" s="37"/>
      <c r="M14839" s="37"/>
      <c r="N14839" s="37"/>
      <c r="O14839" s="38"/>
    </row>
    <row r="14840" spans="2:15" x14ac:dyDescent="0.4">
      <c r="B14840" s="63"/>
      <c r="C14840" s="37"/>
      <c r="D14840" s="37"/>
      <c r="E14840" s="37"/>
      <c r="F14840" s="37"/>
      <c r="G14840" s="38"/>
      <c r="H14840" s="37"/>
      <c r="I14840" s="41"/>
      <c r="J14840" s="41"/>
      <c r="K14840" s="37"/>
      <c r="L14840" s="37"/>
      <c r="M14840" s="37"/>
      <c r="N14840" s="37"/>
      <c r="O14840" s="38"/>
    </row>
    <row r="14841" spans="2:15" x14ac:dyDescent="0.4">
      <c r="B14841" s="63"/>
      <c r="C14841" s="37"/>
      <c r="D14841" s="37"/>
      <c r="E14841" s="37"/>
      <c r="F14841" s="37"/>
      <c r="G14841" s="38"/>
      <c r="H14841" s="37"/>
      <c r="I14841" s="41"/>
      <c r="J14841" s="41"/>
      <c r="K14841" s="37"/>
      <c r="L14841" s="37"/>
      <c r="M14841" s="37"/>
      <c r="N14841" s="37"/>
      <c r="O14841" s="38"/>
    </row>
    <row r="14842" spans="2:15" x14ac:dyDescent="0.4">
      <c r="B14842" s="63"/>
      <c r="C14842" s="37"/>
      <c r="D14842" s="37"/>
      <c r="E14842" s="37"/>
      <c r="F14842" s="37"/>
      <c r="G14842" s="38"/>
      <c r="H14842" s="37"/>
      <c r="I14842" s="41"/>
      <c r="J14842" s="41"/>
      <c r="K14842" s="37"/>
      <c r="L14842" s="37"/>
      <c r="M14842" s="37"/>
      <c r="N14842" s="37"/>
      <c r="O14842" s="38"/>
    </row>
    <row r="14843" spans="2:15" x14ac:dyDescent="0.4">
      <c r="B14843" s="63"/>
      <c r="C14843" s="37"/>
      <c r="D14843" s="37"/>
      <c r="E14843" s="37"/>
      <c r="F14843" s="37"/>
      <c r="G14843" s="38"/>
      <c r="H14843" s="37"/>
      <c r="I14843" s="41"/>
      <c r="J14843" s="41"/>
      <c r="K14843" s="37"/>
      <c r="L14843" s="37"/>
      <c r="M14843" s="37"/>
      <c r="N14843" s="37"/>
      <c r="O14843" s="38"/>
    </row>
    <row r="14844" spans="2:15" x14ac:dyDescent="0.4">
      <c r="B14844" s="63"/>
      <c r="C14844" s="37"/>
      <c r="D14844" s="37"/>
      <c r="E14844" s="37"/>
      <c r="F14844" s="37"/>
      <c r="G14844" s="38"/>
      <c r="H14844" s="37"/>
      <c r="I14844" s="41"/>
      <c r="J14844" s="41"/>
      <c r="K14844" s="37"/>
      <c r="L14844" s="37"/>
      <c r="M14844" s="37"/>
      <c r="N14844" s="37"/>
      <c r="O14844" s="38"/>
    </row>
    <row r="14845" spans="2:15" x14ac:dyDescent="0.4">
      <c r="B14845" s="63"/>
      <c r="C14845" s="37"/>
      <c r="D14845" s="37"/>
      <c r="E14845" s="37"/>
      <c r="F14845" s="37"/>
      <c r="G14845" s="38"/>
      <c r="H14845" s="37"/>
      <c r="I14845" s="41"/>
      <c r="J14845" s="41"/>
      <c r="K14845" s="37"/>
      <c r="L14845" s="37"/>
      <c r="M14845" s="37"/>
      <c r="N14845" s="37"/>
      <c r="O14845" s="38"/>
    </row>
    <row r="14846" spans="2:15" x14ac:dyDescent="0.4">
      <c r="B14846" s="63"/>
      <c r="C14846" s="37"/>
      <c r="D14846" s="37"/>
      <c r="E14846" s="37"/>
      <c r="F14846" s="37"/>
      <c r="G14846" s="38"/>
      <c r="H14846" s="37"/>
      <c r="I14846" s="41"/>
      <c r="J14846" s="41"/>
      <c r="K14846" s="37"/>
      <c r="L14846" s="37"/>
      <c r="M14846" s="37"/>
      <c r="N14846" s="37"/>
      <c r="O14846" s="38"/>
    </row>
    <row r="14847" spans="2:15" x14ac:dyDescent="0.4">
      <c r="B14847" s="63"/>
      <c r="C14847" s="37"/>
      <c r="D14847" s="37"/>
      <c r="E14847" s="37"/>
      <c r="F14847" s="37"/>
      <c r="G14847" s="38"/>
      <c r="H14847" s="37"/>
      <c r="I14847" s="41"/>
      <c r="J14847" s="41"/>
      <c r="K14847" s="37"/>
      <c r="L14847" s="37"/>
      <c r="M14847" s="37"/>
      <c r="N14847" s="37"/>
      <c r="O14847" s="38"/>
    </row>
    <row r="14848" spans="2:15" x14ac:dyDescent="0.4">
      <c r="B14848" s="63"/>
      <c r="C14848" s="37"/>
      <c r="D14848" s="37"/>
      <c r="E14848" s="37"/>
      <c r="F14848" s="37"/>
      <c r="G14848" s="38"/>
      <c r="H14848" s="37"/>
      <c r="I14848" s="41"/>
      <c r="J14848" s="41"/>
      <c r="K14848" s="37"/>
      <c r="L14848" s="37"/>
      <c r="M14848" s="37"/>
      <c r="N14848" s="37"/>
      <c r="O14848" s="38"/>
    </row>
    <row r="14849" spans="2:15" x14ac:dyDescent="0.4">
      <c r="B14849" s="63"/>
      <c r="C14849" s="37"/>
      <c r="D14849" s="37"/>
      <c r="E14849" s="37"/>
      <c r="F14849" s="37"/>
      <c r="G14849" s="38"/>
      <c r="H14849" s="37"/>
      <c r="I14849" s="41"/>
      <c r="J14849" s="41"/>
      <c r="K14849" s="37"/>
      <c r="L14849" s="37"/>
      <c r="M14849" s="37"/>
      <c r="N14849" s="37"/>
      <c r="O14849" s="38"/>
    </row>
    <row r="14850" spans="2:15" x14ac:dyDescent="0.4">
      <c r="B14850" s="63"/>
      <c r="C14850" s="37"/>
      <c r="D14850" s="37"/>
      <c r="E14850" s="37"/>
      <c r="F14850" s="37"/>
      <c r="G14850" s="38"/>
      <c r="H14850" s="37"/>
      <c r="I14850" s="41"/>
      <c r="J14850" s="41"/>
      <c r="K14850" s="37"/>
      <c r="L14850" s="37"/>
      <c r="M14850" s="37"/>
      <c r="N14850" s="37"/>
      <c r="O14850" s="38"/>
    </row>
    <row r="14851" spans="2:15" x14ac:dyDescent="0.4">
      <c r="B14851" s="63"/>
      <c r="C14851" s="37"/>
      <c r="D14851" s="37"/>
      <c r="E14851" s="37"/>
      <c r="F14851" s="37"/>
      <c r="G14851" s="38"/>
      <c r="H14851" s="37"/>
      <c r="I14851" s="41"/>
      <c r="J14851" s="41"/>
      <c r="K14851" s="37"/>
      <c r="L14851" s="37"/>
      <c r="M14851" s="37"/>
      <c r="N14851" s="37"/>
      <c r="O14851" s="38"/>
    </row>
    <row r="14852" spans="2:15" x14ac:dyDescent="0.4">
      <c r="B14852" s="63"/>
      <c r="C14852" s="37"/>
      <c r="D14852" s="37"/>
      <c r="E14852" s="37"/>
      <c r="F14852" s="37"/>
      <c r="G14852" s="38"/>
      <c r="H14852" s="37"/>
      <c r="I14852" s="41"/>
      <c r="J14852" s="41"/>
      <c r="K14852" s="37"/>
      <c r="L14852" s="37"/>
      <c r="M14852" s="37"/>
      <c r="N14852" s="37"/>
      <c r="O14852" s="38"/>
    </row>
    <row r="14853" spans="2:15" x14ac:dyDescent="0.4">
      <c r="B14853" s="63"/>
      <c r="C14853" s="37"/>
      <c r="D14853" s="37"/>
      <c r="E14853" s="37"/>
      <c r="F14853" s="37"/>
      <c r="G14853" s="38"/>
      <c r="H14853" s="37"/>
      <c r="I14853" s="41"/>
      <c r="J14853" s="41"/>
      <c r="K14853" s="37"/>
      <c r="L14853" s="37"/>
      <c r="M14853" s="37"/>
      <c r="N14853" s="37"/>
      <c r="O14853" s="38"/>
    </row>
    <row r="14854" spans="2:15" x14ac:dyDescent="0.4">
      <c r="B14854" s="63"/>
      <c r="C14854" s="37"/>
      <c r="D14854" s="37"/>
      <c r="E14854" s="37"/>
      <c r="F14854" s="37"/>
      <c r="G14854" s="38"/>
      <c r="H14854" s="37"/>
      <c r="I14854" s="41"/>
      <c r="J14854" s="41"/>
      <c r="K14854" s="37"/>
      <c r="L14854" s="37"/>
      <c r="M14854" s="37"/>
      <c r="N14854" s="37"/>
      <c r="O14854" s="38"/>
    </row>
    <row r="14855" spans="2:15" x14ac:dyDescent="0.4">
      <c r="B14855" s="63"/>
      <c r="C14855" s="37"/>
      <c r="D14855" s="37"/>
      <c r="E14855" s="37"/>
      <c r="F14855" s="37"/>
      <c r="G14855" s="38"/>
      <c r="H14855" s="37"/>
      <c r="I14855" s="41"/>
      <c r="J14855" s="41"/>
      <c r="K14855" s="37"/>
      <c r="L14855" s="37"/>
      <c r="M14855" s="37"/>
      <c r="N14855" s="37"/>
      <c r="O14855" s="38"/>
    </row>
    <row r="14856" spans="2:15" x14ac:dyDescent="0.4">
      <c r="B14856" s="63"/>
      <c r="C14856" s="37"/>
      <c r="D14856" s="37"/>
      <c r="E14856" s="37"/>
      <c r="F14856" s="37"/>
      <c r="G14856" s="38"/>
      <c r="H14856" s="37"/>
      <c r="I14856" s="41"/>
      <c r="J14856" s="41"/>
      <c r="K14856" s="37"/>
      <c r="L14856" s="37"/>
      <c r="M14856" s="37"/>
      <c r="N14856" s="37"/>
      <c r="O14856" s="38"/>
    </row>
    <row r="14857" spans="2:15" x14ac:dyDescent="0.4">
      <c r="B14857" s="63"/>
      <c r="C14857" s="37"/>
      <c r="D14857" s="37"/>
      <c r="E14857" s="37"/>
      <c r="F14857" s="37"/>
      <c r="G14857" s="38"/>
      <c r="H14857" s="37"/>
      <c r="I14857" s="41"/>
      <c r="J14857" s="41"/>
      <c r="K14857" s="37"/>
      <c r="L14857" s="37"/>
      <c r="M14857" s="37"/>
      <c r="N14857" s="37"/>
      <c r="O14857" s="38"/>
    </row>
    <row r="14858" spans="2:15" x14ac:dyDescent="0.4">
      <c r="B14858" s="63"/>
      <c r="C14858" s="37"/>
      <c r="D14858" s="37"/>
      <c r="E14858" s="37"/>
      <c r="F14858" s="37"/>
      <c r="G14858" s="38"/>
      <c r="H14858" s="37"/>
      <c r="I14858" s="41"/>
      <c r="J14858" s="41"/>
      <c r="K14858" s="37"/>
      <c r="L14858" s="37"/>
      <c r="M14858" s="37"/>
      <c r="N14858" s="37"/>
      <c r="O14858" s="38"/>
    </row>
    <row r="14859" spans="2:15" x14ac:dyDescent="0.4">
      <c r="B14859" s="63"/>
      <c r="C14859" s="37"/>
      <c r="D14859" s="37"/>
      <c r="E14859" s="37"/>
      <c r="F14859" s="37"/>
      <c r="G14859" s="38"/>
      <c r="H14859" s="37"/>
      <c r="I14859" s="41"/>
      <c r="J14859" s="41"/>
      <c r="K14859" s="37"/>
      <c r="L14859" s="37"/>
      <c r="M14859" s="37"/>
      <c r="N14859" s="37"/>
      <c r="O14859" s="38"/>
    </row>
    <row r="14860" spans="2:15" x14ac:dyDescent="0.4">
      <c r="B14860" s="63"/>
      <c r="C14860" s="37"/>
      <c r="D14860" s="37"/>
      <c r="E14860" s="37"/>
      <c r="F14860" s="37"/>
      <c r="G14860" s="38"/>
      <c r="H14860" s="37"/>
      <c r="I14860" s="41"/>
      <c r="J14860" s="41"/>
      <c r="K14860" s="37"/>
      <c r="L14860" s="37"/>
      <c r="M14860" s="37"/>
      <c r="N14860" s="37"/>
      <c r="O14860" s="38"/>
    </row>
    <row r="14861" spans="2:15" x14ac:dyDescent="0.4">
      <c r="B14861" s="63"/>
      <c r="C14861" s="37"/>
      <c r="D14861" s="37"/>
      <c r="E14861" s="37"/>
      <c r="F14861" s="37"/>
      <c r="G14861" s="38"/>
      <c r="H14861" s="37"/>
      <c r="I14861" s="41"/>
      <c r="J14861" s="41"/>
      <c r="K14861" s="37"/>
      <c r="L14861" s="37"/>
      <c r="M14861" s="37"/>
      <c r="N14861" s="37"/>
      <c r="O14861" s="38"/>
    </row>
    <row r="14862" spans="2:15" x14ac:dyDescent="0.4">
      <c r="B14862" s="63"/>
      <c r="C14862" s="37"/>
      <c r="D14862" s="37"/>
      <c r="E14862" s="37"/>
      <c r="F14862" s="37"/>
      <c r="G14862" s="38"/>
      <c r="H14862" s="37"/>
      <c r="I14862" s="41"/>
      <c r="J14862" s="41"/>
      <c r="K14862" s="37"/>
      <c r="L14862" s="37"/>
      <c r="M14862" s="37"/>
      <c r="N14862" s="37"/>
      <c r="O14862" s="38"/>
    </row>
    <row r="14863" spans="2:15" x14ac:dyDescent="0.4">
      <c r="B14863" s="63"/>
      <c r="C14863" s="37"/>
      <c r="D14863" s="37"/>
      <c r="E14863" s="37"/>
      <c r="F14863" s="37"/>
      <c r="G14863" s="38"/>
      <c r="H14863" s="37"/>
      <c r="I14863" s="41"/>
      <c r="J14863" s="41"/>
      <c r="K14863" s="37"/>
      <c r="L14863" s="37"/>
      <c r="M14863" s="37"/>
      <c r="N14863" s="37"/>
      <c r="O14863" s="38"/>
    </row>
    <row r="14864" spans="2:15" x14ac:dyDescent="0.4">
      <c r="B14864" s="63"/>
      <c r="C14864" s="37"/>
      <c r="D14864" s="37"/>
      <c r="E14864" s="37"/>
      <c r="F14864" s="37"/>
      <c r="G14864" s="38"/>
      <c r="H14864" s="37"/>
      <c r="I14864" s="41"/>
      <c r="J14864" s="41"/>
      <c r="K14864" s="37"/>
      <c r="L14864" s="37"/>
      <c r="M14864" s="37"/>
      <c r="N14864" s="37"/>
      <c r="O14864" s="38"/>
    </row>
    <row r="14865" spans="2:15" x14ac:dyDescent="0.4">
      <c r="B14865" s="63"/>
      <c r="C14865" s="37"/>
      <c r="D14865" s="37"/>
      <c r="E14865" s="37"/>
      <c r="F14865" s="37"/>
      <c r="G14865" s="38"/>
      <c r="H14865" s="37"/>
      <c r="I14865" s="41"/>
      <c r="J14865" s="41"/>
      <c r="K14865" s="37"/>
      <c r="L14865" s="37"/>
      <c r="M14865" s="37"/>
      <c r="N14865" s="37"/>
      <c r="O14865" s="38"/>
    </row>
    <row r="14866" spans="2:15" x14ac:dyDescent="0.4">
      <c r="B14866" s="63"/>
      <c r="C14866" s="37"/>
      <c r="D14866" s="37"/>
      <c r="E14866" s="37"/>
      <c r="F14866" s="37"/>
      <c r="G14866" s="38"/>
      <c r="H14866" s="37"/>
      <c r="I14866" s="41"/>
      <c r="J14866" s="41"/>
      <c r="K14866" s="37"/>
      <c r="L14866" s="37"/>
      <c r="M14866" s="37"/>
      <c r="N14866" s="37"/>
      <c r="O14866" s="38"/>
    </row>
    <row r="14867" spans="2:15" x14ac:dyDescent="0.4">
      <c r="B14867" s="63"/>
      <c r="C14867" s="37"/>
      <c r="D14867" s="37"/>
      <c r="E14867" s="37"/>
      <c r="F14867" s="37"/>
      <c r="G14867" s="38"/>
      <c r="H14867" s="37"/>
      <c r="I14867" s="41"/>
      <c r="J14867" s="41"/>
      <c r="K14867" s="37"/>
      <c r="L14867" s="37"/>
      <c r="M14867" s="37"/>
      <c r="N14867" s="37"/>
      <c r="O14867" s="38"/>
    </row>
    <row r="14868" spans="2:15" x14ac:dyDescent="0.4">
      <c r="B14868" s="63"/>
      <c r="C14868" s="37"/>
      <c r="D14868" s="37"/>
      <c r="E14868" s="37"/>
      <c r="F14868" s="37"/>
      <c r="G14868" s="38"/>
      <c r="H14868" s="37"/>
      <c r="I14868" s="41"/>
      <c r="J14868" s="41"/>
      <c r="K14868" s="37"/>
      <c r="L14868" s="37"/>
      <c r="M14868" s="37"/>
      <c r="N14868" s="37"/>
      <c r="O14868" s="38"/>
    </row>
    <row r="14869" spans="2:15" x14ac:dyDescent="0.4">
      <c r="B14869" s="63"/>
      <c r="C14869" s="37"/>
      <c r="D14869" s="37"/>
      <c r="E14869" s="37"/>
      <c r="F14869" s="37"/>
      <c r="G14869" s="38"/>
      <c r="H14869" s="37"/>
      <c r="I14869" s="41"/>
      <c r="J14869" s="41"/>
      <c r="K14869" s="37"/>
      <c r="L14869" s="37"/>
      <c r="M14869" s="37"/>
      <c r="N14869" s="37"/>
      <c r="O14869" s="38"/>
    </row>
    <row r="14870" spans="2:15" x14ac:dyDescent="0.4">
      <c r="B14870" s="63"/>
      <c r="C14870" s="37"/>
      <c r="D14870" s="37"/>
      <c r="E14870" s="37"/>
      <c r="F14870" s="37"/>
      <c r="G14870" s="38"/>
      <c r="H14870" s="37"/>
      <c r="I14870" s="41"/>
      <c r="J14870" s="41"/>
      <c r="K14870" s="37"/>
      <c r="L14870" s="37"/>
      <c r="M14870" s="37"/>
      <c r="N14870" s="37"/>
      <c r="O14870" s="38"/>
    </row>
    <row r="14871" spans="2:15" x14ac:dyDescent="0.4">
      <c r="B14871" s="63"/>
      <c r="C14871" s="37"/>
      <c r="D14871" s="37"/>
      <c r="E14871" s="37"/>
      <c r="F14871" s="37"/>
      <c r="G14871" s="38"/>
      <c r="H14871" s="37"/>
      <c r="I14871" s="41"/>
      <c r="J14871" s="41"/>
      <c r="K14871" s="37"/>
      <c r="L14871" s="37"/>
      <c r="M14871" s="37"/>
      <c r="N14871" s="37"/>
      <c r="O14871" s="38"/>
    </row>
    <row r="14872" spans="2:15" x14ac:dyDescent="0.4">
      <c r="B14872" s="63"/>
      <c r="C14872" s="37"/>
      <c r="D14872" s="37"/>
      <c r="E14872" s="37"/>
      <c r="F14872" s="37"/>
      <c r="G14872" s="38"/>
      <c r="H14872" s="37"/>
      <c r="I14872" s="41"/>
      <c r="J14872" s="41"/>
      <c r="K14872" s="37"/>
      <c r="L14872" s="37"/>
      <c r="M14872" s="37"/>
      <c r="N14872" s="37"/>
      <c r="O14872" s="38"/>
    </row>
    <row r="14873" spans="2:15" x14ac:dyDescent="0.4">
      <c r="B14873" s="63"/>
      <c r="C14873" s="37"/>
      <c r="D14873" s="37"/>
      <c r="E14873" s="37"/>
      <c r="F14873" s="37"/>
      <c r="G14873" s="38"/>
      <c r="H14873" s="37"/>
      <c r="I14873" s="41"/>
      <c r="J14873" s="41"/>
      <c r="K14873" s="37"/>
      <c r="L14873" s="37"/>
      <c r="M14873" s="37"/>
      <c r="N14873" s="37"/>
      <c r="O14873" s="38"/>
    </row>
    <row r="14874" spans="2:15" x14ac:dyDescent="0.4">
      <c r="B14874" s="63"/>
      <c r="C14874" s="37"/>
      <c r="D14874" s="37"/>
      <c r="E14874" s="37"/>
      <c r="F14874" s="37"/>
      <c r="G14874" s="38"/>
      <c r="H14874" s="37"/>
      <c r="I14874" s="41"/>
      <c r="J14874" s="41"/>
      <c r="K14874" s="37"/>
      <c r="L14874" s="37"/>
      <c r="M14874" s="37"/>
      <c r="N14874" s="37"/>
      <c r="O14874" s="38"/>
    </row>
    <row r="14875" spans="2:15" x14ac:dyDescent="0.4">
      <c r="B14875" s="63"/>
      <c r="C14875" s="37"/>
      <c r="D14875" s="37"/>
      <c r="E14875" s="37"/>
      <c r="F14875" s="37"/>
      <c r="G14875" s="38"/>
      <c r="H14875" s="37"/>
      <c r="I14875" s="41"/>
      <c r="J14875" s="41"/>
      <c r="K14875" s="37"/>
      <c r="L14875" s="37"/>
      <c r="M14875" s="37"/>
      <c r="N14875" s="37"/>
      <c r="O14875" s="38"/>
    </row>
    <row r="14876" spans="2:15" x14ac:dyDescent="0.4">
      <c r="B14876" s="63"/>
      <c r="C14876" s="37"/>
      <c r="D14876" s="37"/>
      <c r="E14876" s="37"/>
      <c r="F14876" s="37"/>
      <c r="G14876" s="38"/>
      <c r="H14876" s="37"/>
      <c r="I14876" s="41"/>
      <c r="J14876" s="41"/>
      <c r="K14876" s="37"/>
      <c r="L14876" s="37"/>
      <c r="M14876" s="37"/>
      <c r="N14876" s="37"/>
      <c r="O14876" s="38"/>
    </row>
    <row r="14877" spans="2:15" x14ac:dyDescent="0.4">
      <c r="B14877" s="63"/>
      <c r="C14877" s="37"/>
      <c r="D14877" s="37"/>
      <c r="E14877" s="37"/>
      <c r="F14877" s="37"/>
      <c r="G14877" s="38"/>
      <c r="H14877" s="37"/>
      <c r="I14877" s="41"/>
      <c r="J14877" s="41"/>
      <c r="K14877" s="37"/>
      <c r="L14877" s="37"/>
      <c r="M14877" s="37"/>
      <c r="N14877" s="37"/>
      <c r="O14877" s="38"/>
    </row>
    <row r="14878" spans="2:15" x14ac:dyDescent="0.4">
      <c r="B14878" s="63"/>
      <c r="C14878" s="37"/>
      <c r="D14878" s="37"/>
      <c r="E14878" s="37"/>
      <c r="F14878" s="37"/>
      <c r="G14878" s="38"/>
      <c r="H14878" s="37"/>
      <c r="I14878" s="41"/>
      <c r="J14878" s="41"/>
      <c r="K14878" s="37"/>
      <c r="L14878" s="37"/>
      <c r="M14878" s="37"/>
      <c r="N14878" s="37"/>
      <c r="O14878" s="38"/>
    </row>
    <row r="14879" spans="2:15" x14ac:dyDescent="0.4">
      <c r="B14879" s="63"/>
      <c r="C14879" s="37"/>
      <c r="D14879" s="37"/>
      <c r="E14879" s="37"/>
      <c r="F14879" s="37"/>
      <c r="G14879" s="38"/>
      <c r="H14879" s="37"/>
      <c r="I14879" s="41"/>
      <c r="J14879" s="41"/>
      <c r="K14879" s="37"/>
      <c r="L14879" s="37"/>
      <c r="M14879" s="37"/>
      <c r="N14879" s="37"/>
      <c r="O14879" s="38"/>
    </row>
    <row r="14880" spans="2:15" x14ac:dyDescent="0.4">
      <c r="B14880" s="63"/>
      <c r="C14880" s="37"/>
      <c r="D14880" s="37"/>
      <c r="E14880" s="37"/>
      <c r="F14880" s="37"/>
      <c r="G14880" s="38"/>
      <c r="H14880" s="37"/>
      <c r="I14880" s="41"/>
      <c r="J14880" s="41"/>
      <c r="K14880" s="37"/>
      <c r="L14880" s="37"/>
      <c r="M14880" s="37"/>
      <c r="N14880" s="37"/>
      <c r="O14880" s="38"/>
    </row>
    <row r="14881" spans="2:15" x14ac:dyDescent="0.4">
      <c r="B14881" s="63"/>
      <c r="C14881" s="37"/>
      <c r="D14881" s="37"/>
      <c r="E14881" s="37"/>
      <c r="F14881" s="37"/>
      <c r="G14881" s="38"/>
      <c r="H14881" s="37"/>
      <c r="I14881" s="41"/>
      <c r="J14881" s="41"/>
      <c r="K14881" s="37"/>
      <c r="L14881" s="37"/>
      <c r="M14881" s="37"/>
      <c r="N14881" s="37"/>
      <c r="O14881" s="38"/>
    </row>
    <row r="14882" spans="2:15" x14ac:dyDescent="0.4">
      <c r="B14882" s="63"/>
      <c r="C14882" s="37"/>
      <c r="D14882" s="37"/>
      <c r="E14882" s="37"/>
      <c r="F14882" s="37"/>
      <c r="G14882" s="38"/>
      <c r="H14882" s="37"/>
      <c r="I14882" s="41"/>
      <c r="J14882" s="41"/>
      <c r="K14882" s="37"/>
      <c r="L14882" s="37"/>
      <c r="M14882" s="37"/>
      <c r="N14882" s="37"/>
      <c r="O14882" s="38"/>
    </row>
    <row r="14883" spans="2:15" x14ac:dyDescent="0.4">
      <c r="B14883" s="63"/>
      <c r="C14883" s="37"/>
      <c r="D14883" s="37"/>
      <c r="E14883" s="37"/>
      <c r="F14883" s="37"/>
      <c r="G14883" s="38"/>
      <c r="H14883" s="37"/>
      <c r="I14883" s="41"/>
      <c r="J14883" s="41"/>
      <c r="K14883" s="37"/>
      <c r="L14883" s="37"/>
      <c r="M14883" s="37"/>
      <c r="N14883" s="37"/>
      <c r="O14883" s="38"/>
    </row>
    <row r="14884" spans="2:15" x14ac:dyDescent="0.4">
      <c r="B14884" s="63"/>
      <c r="C14884" s="37"/>
      <c r="D14884" s="37"/>
      <c r="E14884" s="37"/>
      <c r="F14884" s="37"/>
      <c r="G14884" s="38"/>
      <c r="H14884" s="37"/>
      <c r="I14884" s="41"/>
      <c r="J14884" s="41"/>
      <c r="K14884" s="37"/>
      <c r="L14884" s="37"/>
      <c r="M14884" s="37"/>
      <c r="N14884" s="37"/>
      <c r="O14884" s="38"/>
    </row>
    <row r="14885" spans="2:15" x14ac:dyDescent="0.4">
      <c r="B14885" s="63"/>
      <c r="C14885" s="37"/>
      <c r="D14885" s="37"/>
      <c r="E14885" s="37"/>
      <c r="F14885" s="37"/>
      <c r="G14885" s="38"/>
      <c r="H14885" s="37"/>
      <c r="I14885" s="41"/>
      <c r="J14885" s="41"/>
      <c r="K14885" s="37"/>
      <c r="L14885" s="37"/>
      <c r="M14885" s="37"/>
      <c r="N14885" s="37"/>
      <c r="O14885" s="38"/>
    </row>
    <row r="14886" spans="2:15" x14ac:dyDescent="0.4">
      <c r="B14886" s="63"/>
      <c r="C14886" s="37"/>
      <c r="D14886" s="37"/>
      <c r="E14886" s="37"/>
      <c r="F14886" s="37"/>
      <c r="G14886" s="38"/>
      <c r="H14886" s="37"/>
      <c r="I14886" s="41"/>
      <c r="J14886" s="41"/>
      <c r="K14886" s="37"/>
      <c r="L14886" s="37"/>
      <c r="M14886" s="37"/>
      <c r="N14886" s="37"/>
      <c r="O14886" s="38"/>
    </row>
    <row r="14887" spans="2:15" x14ac:dyDescent="0.4">
      <c r="B14887" s="63"/>
      <c r="C14887" s="37"/>
      <c r="D14887" s="37"/>
      <c r="E14887" s="37"/>
      <c r="F14887" s="37"/>
      <c r="G14887" s="38"/>
      <c r="H14887" s="37"/>
      <c r="I14887" s="41"/>
      <c r="J14887" s="41"/>
      <c r="K14887" s="37"/>
      <c r="L14887" s="37"/>
      <c r="M14887" s="37"/>
      <c r="N14887" s="37"/>
      <c r="O14887" s="38"/>
    </row>
    <row r="14888" spans="2:15" x14ac:dyDescent="0.4">
      <c r="B14888" s="63"/>
      <c r="C14888" s="37"/>
      <c r="D14888" s="37"/>
      <c r="E14888" s="37"/>
      <c r="F14888" s="37"/>
      <c r="G14888" s="38"/>
      <c r="H14888" s="37"/>
      <c r="I14888" s="41"/>
      <c r="J14888" s="41"/>
      <c r="K14888" s="37"/>
      <c r="L14888" s="37"/>
      <c r="M14888" s="37"/>
      <c r="N14888" s="37"/>
      <c r="O14888" s="38"/>
    </row>
    <row r="14889" spans="2:15" x14ac:dyDescent="0.4">
      <c r="B14889" s="63"/>
      <c r="C14889" s="37"/>
      <c r="D14889" s="37"/>
      <c r="E14889" s="37"/>
      <c r="F14889" s="37"/>
      <c r="G14889" s="38"/>
      <c r="H14889" s="37"/>
      <c r="I14889" s="41"/>
      <c r="J14889" s="41"/>
      <c r="K14889" s="37"/>
      <c r="L14889" s="37"/>
      <c r="M14889" s="37"/>
      <c r="N14889" s="37"/>
      <c r="O14889" s="38"/>
    </row>
    <row r="14890" spans="2:15" x14ac:dyDescent="0.4">
      <c r="B14890" s="63"/>
      <c r="C14890" s="37"/>
      <c r="D14890" s="37"/>
      <c r="E14890" s="37"/>
      <c r="F14890" s="37"/>
      <c r="G14890" s="38"/>
      <c r="H14890" s="37"/>
      <c r="I14890" s="41"/>
      <c r="J14890" s="41"/>
      <c r="K14890" s="37"/>
      <c r="L14890" s="37"/>
      <c r="M14890" s="37"/>
      <c r="N14890" s="37"/>
      <c r="O14890" s="38"/>
    </row>
    <row r="14891" spans="2:15" x14ac:dyDescent="0.4">
      <c r="B14891" s="63"/>
      <c r="C14891" s="37"/>
      <c r="D14891" s="37"/>
      <c r="E14891" s="37"/>
      <c r="F14891" s="37"/>
      <c r="G14891" s="38"/>
      <c r="H14891" s="37"/>
      <c r="I14891" s="41"/>
      <c r="J14891" s="41"/>
      <c r="K14891" s="37"/>
      <c r="L14891" s="37"/>
      <c r="M14891" s="37"/>
      <c r="N14891" s="37"/>
      <c r="O14891" s="38"/>
    </row>
    <row r="14892" spans="2:15" x14ac:dyDescent="0.4">
      <c r="B14892" s="63"/>
      <c r="C14892" s="37"/>
      <c r="D14892" s="37"/>
      <c r="E14892" s="37"/>
      <c r="F14892" s="37"/>
      <c r="G14892" s="38"/>
      <c r="H14892" s="37"/>
      <c r="I14892" s="41"/>
      <c r="J14892" s="41"/>
      <c r="K14892" s="37"/>
      <c r="L14892" s="37"/>
      <c r="M14892" s="37"/>
      <c r="N14892" s="37"/>
      <c r="O14892" s="38"/>
    </row>
    <row r="14893" spans="2:15" x14ac:dyDescent="0.4">
      <c r="B14893" s="63"/>
      <c r="C14893" s="37"/>
      <c r="D14893" s="37"/>
      <c r="E14893" s="37"/>
      <c r="F14893" s="37"/>
      <c r="G14893" s="38"/>
      <c r="H14893" s="37"/>
      <c r="I14893" s="41"/>
      <c r="J14893" s="41"/>
      <c r="K14893" s="37"/>
      <c r="L14893" s="37"/>
      <c r="M14893" s="37"/>
      <c r="N14893" s="37"/>
      <c r="O14893" s="38"/>
    </row>
    <row r="14894" spans="2:15" x14ac:dyDescent="0.4">
      <c r="B14894" s="63"/>
      <c r="C14894" s="37"/>
      <c r="D14894" s="37"/>
      <c r="E14894" s="37"/>
      <c r="F14894" s="37"/>
      <c r="G14894" s="38"/>
      <c r="H14894" s="37"/>
      <c r="I14894" s="41"/>
      <c r="J14894" s="41"/>
      <c r="K14894" s="37"/>
      <c r="L14894" s="37"/>
      <c r="M14894" s="37"/>
      <c r="N14894" s="37"/>
      <c r="O14894" s="38"/>
    </row>
    <row r="14895" spans="2:15" x14ac:dyDescent="0.4">
      <c r="B14895" s="63"/>
      <c r="C14895" s="37"/>
      <c r="D14895" s="37"/>
      <c r="E14895" s="37"/>
      <c r="F14895" s="37"/>
      <c r="G14895" s="38"/>
      <c r="H14895" s="37"/>
      <c r="I14895" s="41"/>
      <c r="J14895" s="41"/>
      <c r="K14895" s="37"/>
      <c r="L14895" s="37"/>
      <c r="M14895" s="37"/>
      <c r="N14895" s="37"/>
      <c r="O14895" s="38"/>
    </row>
    <row r="14896" spans="2:15" x14ac:dyDescent="0.4">
      <c r="B14896" s="63"/>
      <c r="C14896" s="37"/>
      <c r="D14896" s="37"/>
      <c r="E14896" s="37"/>
      <c r="F14896" s="37"/>
      <c r="G14896" s="38"/>
      <c r="H14896" s="37"/>
      <c r="I14896" s="41"/>
      <c r="J14896" s="41"/>
      <c r="K14896" s="37"/>
      <c r="L14896" s="37"/>
      <c r="M14896" s="37"/>
      <c r="N14896" s="37"/>
      <c r="O14896" s="38"/>
    </row>
    <row r="14897" spans="2:15" x14ac:dyDescent="0.4">
      <c r="B14897" s="63"/>
      <c r="C14897" s="37"/>
      <c r="D14897" s="37"/>
      <c r="E14897" s="37"/>
      <c r="F14897" s="37"/>
      <c r="G14897" s="38"/>
      <c r="H14897" s="37"/>
      <c r="I14897" s="41"/>
      <c r="J14897" s="41"/>
      <c r="K14897" s="37"/>
      <c r="L14897" s="37"/>
      <c r="M14897" s="37"/>
      <c r="N14897" s="37"/>
      <c r="O14897" s="38"/>
    </row>
    <row r="14898" spans="2:15" x14ac:dyDescent="0.4">
      <c r="B14898" s="63"/>
      <c r="C14898" s="37"/>
      <c r="D14898" s="37"/>
      <c r="E14898" s="37"/>
      <c r="F14898" s="37"/>
      <c r="G14898" s="38"/>
      <c r="H14898" s="37"/>
      <c r="I14898" s="41"/>
      <c r="J14898" s="41"/>
      <c r="K14898" s="37"/>
      <c r="L14898" s="37"/>
      <c r="M14898" s="37"/>
      <c r="N14898" s="37"/>
      <c r="O14898" s="38"/>
    </row>
    <row r="14899" spans="2:15" x14ac:dyDescent="0.4">
      <c r="B14899" s="63"/>
      <c r="C14899" s="37"/>
      <c r="D14899" s="37"/>
      <c r="E14899" s="37"/>
      <c r="F14899" s="37"/>
      <c r="G14899" s="38"/>
      <c r="H14899" s="37"/>
      <c r="I14899" s="41"/>
      <c r="J14899" s="41"/>
      <c r="K14899" s="37"/>
      <c r="L14899" s="37"/>
      <c r="M14899" s="37"/>
      <c r="N14899" s="37"/>
      <c r="O14899" s="38"/>
    </row>
    <row r="14900" spans="2:15" x14ac:dyDescent="0.4">
      <c r="B14900" s="63"/>
      <c r="C14900" s="37"/>
      <c r="D14900" s="37"/>
      <c r="E14900" s="37"/>
      <c r="F14900" s="37"/>
      <c r="G14900" s="38"/>
      <c r="H14900" s="37"/>
      <c r="I14900" s="41"/>
      <c r="J14900" s="41"/>
      <c r="K14900" s="37"/>
      <c r="L14900" s="37"/>
      <c r="M14900" s="37"/>
      <c r="N14900" s="37"/>
      <c r="O14900" s="38"/>
    </row>
    <row r="14901" spans="2:15" x14ac:dyDescent="0.4">
      <c r="B14901" s="63"/>
      <c r="C14901" s="37"/>
      <c r="D14901" s="37"/>
      <c r="E14901" s="37"/>
      <c r="F14901" s="37"/>
      <c r="G14901" s="38"/>
      <c r="H14901" s="37"/>
      <c r="I14901" s="41"/>
      <c r="J14901" s="41"/>
      <c r="K14901" s="37"/>
      <c r="L14901" s="37"/>
      <c r="M14901" s="37"/>
      <c r="N14901" s="37"/>
      <c r="O14901" s="38"/>
    </row>
    <row r="14902" spans="2:15" x14ac:dyDescent="0.4">
      <c r="B14902" s="63"/>
      <c r="C14902" s="37"/>
      <c r="D14902" s="37"/>
      <c r="E14902" s="37"/>
      <c r="F14902" s="37"/>
      <c r="G14902" s="38"/>
      <c r="H14902" s="37"/>
      <c r="I14902" s="41"/>
      <c r="J14902" s="41"/>
      <c r="K14902" s="37"/>
      <c r="L14902" s="37"/>
      <c r="M14902" s="37"/>
      <c r="N14902" s="37"/>
      <c r="O14902" s="38"/>
    </row>
    <row r="14903" spans="2:15" x14ac:dyDescent="0.4">
      <c r="B14903" s="63"/>
      <c r="C14903" s="37"/>
      <c r="D14903" s="37"/>
      <c r="E14903" s="37"/>
      <c r="F14903" s="37"/>
      <c r="G14903" s="38"/>
      <c r="H14903" s="37"/>
      <c r="I14903" s="41"/>
      <c r="J14903" s="41"/>
      <c r="K14903" s="37"/>
      <c r="L14903" s="37"/>
      <c r="M14903" s="37"/>
      <c r="N14903" s="37"/>
      <c r="O14903" s="38"/>
    </row>
    <row r="14904" spans="2:15" x14ac:dyDescent="0.4">
      <c r="B14904" s="63"/>
      <c r="C14904" s="37"/>
      <c r="D14904" s="37"/>
      <c r="E14904" s="37"/>
      <c r="F14904" s="37"/>
      <c r="G14904" s="38"/>
      <c r="H14904" s="37"/>
      <c r="I14904" s="41"/>
      <c r="J14904" s="41"/>
      <c r="K14904" s="37"/>
      <c r="L14904" s="37"/>
      <c r="M14904" s="37"/>
      <c r="N14904" s="37"/>
      <c r="O14904" s="38"/>
    </row>
    <row r="14905" spans="2:15" x14ac:dyDescent="0.4">
      <c r="B14905" s="63"/>
      <c r="C14905" s="37"/>
      <c r="D14905" s="37"/>
      <c r="E14905" s="37"/>
      <c r="F14905" s="37"/>
      <c r="G14905" s="38"/>
      <c r="H14905" s="37"/>
      <c r="I14905" s="41"/>
      <c r="J14905" s="41"/>
      <c r="K14905" s="37"/>
      <c r="L14905" s="37"/>
      <c r="M14905" s="37"/>
      <c r="N14905" s="37"/>
      <c r="O14905" s="38"/>
    </row>
    <row r="14906" spans="2:15" x14ac:dyDescent="0.4">
      <c r="B14906" s="63"/>
      <c r="C14906" s="37"/>
      <c r="D14906" s="37"/>
      <c r="E14906" s="37"/>
      <c r="F14906" s="37"/>
      <c r="G14906" s="38"/>
      <c r="H14906" s="37"/>
      <c r="I14906" s="41"/>
      <c r="J14906" s="41"/>
      <c r="K14906" s="37"/>
      <c r="L14906" s="37"/>
      <c r="M14906" s="37"/>
      <c r="N14906" s="37"/>
      <c r="O14906" s="38"/>
    </row>
    <row r="14907" spans="2:15" x14ac:dyDescent="0.4">
      <c r="B14907" s="63"/>
      <c r="C14907" s="37"/>
      <c r="D14907" s="37"/>
      <c r="E14907" s="37"/>
      <c r="F14907" s="37"/>
      <c r="G14907" s="38"/>
      <c r="H14907" s="37"/>
      <c r="I14907" s="41"/>
      <c r="J14907" s="41"/>
      <c r="K14907" s="37"/>
      <c r="L14907" s="37"/>
      <c r="M14907" s="37"/>
      <c r="N14907" s="37"/>
      <c r="O14907" s="38"/>
    </row>
    <row r="14908" spans="2:15" x14ac:dyDescent="0.4">
      <c r="B14908" s="63"/>
      <c r="C14908" s="37"/>
      <c r="D14908" s="37"/>
      <c r="E14908" s="37"/>
      <c r="F14908" s="37"/>
      <c r="G14908" s="38"/>
      <c r="H14908" s="37"/>
      <c r="I14908" s="41"/>
      <c r="J14908" s="41"/>
      <c r="K14908" s="37"/>
      <c r="L14908" s="37"/>
      <c r="M14908" s="37"/>
      <c r="N14908" s="37"/>
      <c r="O14908" s="38"/>
    </row>
    <row r="14909" spans="2:15" x14ac:dyDescent="0.4">
      <c r="B14909" s="63"/>
      <c r="C14909" s="37"/>
      <c r="D14909" s="37"/>
      <c r="E14909" s="37"/>
      <c r="F14909" s="37"/>
      <c r="G14909" s="38"/>
      <c r="H14909" s="37"/>
      <c r="I14909" s="41"/>
      <c r="J14909" s="41"/>
      <c r="K14909" s="37"/>
      <c r="L14909" s="37"/>
      <c r="M14909" s="37"/>
      <c r="N14909" s="37"/>
      <c r="O14909" s="38"/>
    </row>
    <row r="14910" spans="2:15" x14ac:dyDescent="0.4">
      <c r="B14910" s="63"/>
      <c r="C14910" s="37"/>
      <c r="D14910" s="37"/>
      <c r="E14910" s="37"/>
      <c r="F14910" s="37"/>
      <c r="G14910" s="38"/>
      <c r="H14910" s="37"/>
      <c r="I14910" s="41"/>
      <c r="J14910" s="41"/>
      <c r="K14910" s="37"/>
      <c r="L14910" s="37"/>
      <c r="M14910" s="37"/>
      <c r="N14910" s="37"/>
      <c r="O14910" s="38"/>
    </row>
    <row r="14911" spans="2:15" x14ac:dyDescent="0.4">
      <c r="B14911" s="63"/>
      <c r="C14911" s="37"/>
      <c r="D14911" s="37"/>
      <c r="E14911" s="37"/>
      <c r="F14911" s="37"/>
      <c r="G14911" s="38"/>
      <c r="H14911" s="37"/>
      <c r="I14911" s="41"/>
      <c r="J14911" s="41"/>
      <c r="K14911" s="37"/>
      <c r="L14911" s="37"/>
      <c r="M14911" s="37"/>
      <c r="N14911" s="37"/>
      <c r="O14911" s="38"/>
    </row>
    <row r="14912" spans="2:15" x14ac:dyDescent="0.4">
      <c r="B14912" s="63"/>
      <c r="C14912" s="37"/>
      <c r="D14912" s="37"/>
      <c r="E14912" s="37"/>
      <c r="F14912" s="37"/>
      <c r="G14912" s="38"/>
      <c r="H14912" s="37"/>
      <c r="I14912" s="41"/>
      <c r="J14912" s="41"/>
      <c r="K14912" s="37"/>
      <c r="L14912" s="37"/>
      <c r="M14912" s="37"/>
      <c r="N14912" s="37"/>
      <c r="O14912" s="38"/>
    </row>
    <row r="14913" spans="2:15" x14ac:dyDescent="0.4">
      <c r="B14913" s="63"/>
      <c r="C14913" s="37"/>
      <c r="D14913" s="37"/>
      <c r="E14913" s="37"/>
      <c r="F14913" s="37"/>
      <c r="G14913" s="38"/>
      <c r="H14913" s="37"/>
      <c r="I14913" s="41"/>
      <c r="J14913" s="41"/>
      <c r="K14913" s="37"/>
      <c r="L14913" s="37"/>
      <c r="M14913" s="37"/>
      <c r="N14913" s="37"/>
      <c r="O14913" s="38"/>
    </row>
    <row r="14914" spans="2:15" x14ac:dyDescent="0.4">
      <c r="B14914" s="63"/>
      <c r="C14914" s="37"/>
      <c r="D14914" s="37"/>
      <c r="E14914" s="37"/>
      <c r="F14914" s="37"/>
      <c r="G14914" s="38"/>
      <c r="H14914" s="37"/>
      <c r="I14914" s="41"/>
      <c r="J14914" s="41"/>
      <c r="K14914" s="37"/>
      <c r="L14914" s="37"/>
      <c r="M14914" s="37"/>
      <c r="N14914" s="37"/>
      <c r="O14914" s="38"/>
    </row>
    <row r="14915" spans="2:15" x14ac:dyDescent="0.4">
      <c r="B14915" s="63"/>
      <c r="C14915" s="37"/>
      <c r="D14915" s="37"/>
      <c r="E14915" s="37"/>
      <c r="F14915" s="37"/>
      <c r="G14915" s="38"/>
      <c r="H14915" s="37"/>
      <c r="I14915" s="41"/>
      <c r="J14915" s="41"/>
      <c r="K14915" s="37"/>
      <c r="L14915" s="37"/>
      <c r="M14915" s="37"/>
      <c r="N14915" s="37"/>
      <c r="O14915" s="38"/>
    </row>
    <row r="14916" spans="2:15" x14ac:dyDescent="0.4">
      <c r="B14916" s="63"/>
      <c r="C14916" s="37"/>
      <c r="D14916" s="37"/>
      <c r="E14916" s="37"/>
      <c r="F14916" s="37"/>
      <c r="G14916" s="38"/>
      <c r="H14916" s="37"/>
      <c r="I14916" s="41"/>
      <c r="J14916" s="41"/>
      <c r="K14916" s="37"/>
      <c r="L14916" s="37"/>
      <c r="M14916" s="37"/>
      <c r="N14916" s="37"/>
      <c r="O14916" s="38"/>
    </row>
    <row r="14917" spans="2:15" x14ac:dyDescent="0.4">
      <c r="B14917" s="63"/>
      <c r="C14917" s="37"/>
      <c r="D14917" s="37"/>
      <c r="E14917" s="37"/>
      <c r="F14917" s="37"/>
      <c r="G14917" s="38"/>
      <c r="H14917" s="37"/>
      <c r="I14917" s="41"/>
      <c r="J14917" s="41"/>
      <c r="K14917" s="37"/>
      <c r="L14917" s="37"/>
      <c r="M14917" s="37"/>
      <c r="N14917" s="37"/>
      <c r="O14917" s="38"/>
    </row>
    <row r="14918" spans="2:15" x14ac:dyDescent="0.4">
      <c r="B14918" s="63"/>
      <c r="C14918" s="37"/>
      <c r="D14918" s="37"/>
      <c r="E14918" s="37"/>
      <c r="F14918" s="37"/>
      <c r="G14918" s="38"/>
      <c r="H14918" s="37"/>
      <c r="I14918" s="41"/>
      <c r="J14918" s="41"/>
      <c r="K14918" s="37"/>
      <c r="L14918" s="37"/>
      <c r="M14918" s="37"/>
      <c r="N14918" s="37"/>
      <c r="O14918" s="38"/>
    </row>
    <row r="14919" spans="2:15" x14ac:dyDescent="0.4">
      <c r="B14919" s="63"/>
      <c r="C14919" s="37"/>
      <c r="D14919" s="37"/>
      <c r="E14919" s="37"/>
      <c r="F14919" s="37"/>
      <c r="G14919" s="38"/>
      <c r="H14919" s="37"/>
      <c r="I14919" s="41"/>
      <c r="J14919" s="41"/>
      <c r="K14919" s="37"/>
      <c r="L14919" s="37"/>
      <c r="M14919" s="37"/>
      <c r="N14919" s="37"/>
      <c r="O14919" s="38"/>
    </row>
    <row r="14920" spans="2:15" x14ac:dyDescent="0.4">
      <c r="B14920" s="63"/>
      <c r="C14920" s="37"/>
      <c r="D14920" s="37"/>
      <c r="E14920" s="37"/>
      <c r="F14920" s="37"/>
      <c r="G14920" s="38"/>
      <c r="H14920" s="37"/>
      <c r="I14920" s="41"/>
      <c r="J14920" s="41"/>
      <c r="K14920" s="37"/>
      <c r="L14920" s="37"/>
      <c r="M14920" s="37"/>
      <c r="N14920" s="37"/>
      <c r="O14920" s="38"/>
    </row>
    <row r="14921" spans="2:15" x14ac:dyDescent="0.4">
      <c r="B14921" s="63"/>
      <c r="C14921" s="37"/>
      <c r="D14921" s="37"/>
      <c r="E14921" s="37"/>
      <c r="F14921" s="37"/>
      <c r="G14921" s="38"/>
      <c r="H14921" s="37"/>
      <c r="I14921" s="41"/>
      <c r="J14921" s="41"/>
      <c r="K14921" s="37"/>
      <c r="L14921" s="37"/>
      <c r="M14921" s="37"/>
      <c r="N14921" s="37"/>
      <c r="O14921" s="38"/>
    </row>
    <row r="14922" spans="2:15" x14ac:dyDescent="0.4">
      <c r="B14922" s="63"/>
      <c r="C14922" s="37"/>
      <c r="D14922" s="37"/>
      <c r="E14922" s="37"/>
      <c r="F14922" s="37"/>
      <c r="G14922" s="38"/>
      <c r="H14922" s="37"/>
      <c r="I14922" s="41"/>
      <c r="J14922" s="41"/>
      <c r="K14922" s="37"/>
      <c r="L14922" s="37"/>
      <c r="M14922" s="37"/>
      <c r="N14922" s="37"/>
      <c r="O14922" s="38"/>
    </row>
    <row r="14923" spans="2:15" x14ac:dyDescent="0.4">
      <c r="B14923" s="63"/>
      <c r="C14923" s="37"/>
      <c r="D14923" s="37"/>
      <c r="E14923" s="37"/>
      <c r="F14923" s="37"/>
      <c r="G14923" s="38"/>
      <c r="H14923" s="37"/>
      <c r="I14923" s="41"/>
      <c r="J14923" s="41"/>
      <c r="K14923" s="37"/>
      <c r="L14923" s="37"/>
      <c r="M14923" s="37"/>
      <c r="N14923" s="37"/>
      <c r="O14923" s="38"/>
    </row>
    <row r="14924" spans="2:15" x14ac:dyDescent="0.4">
      <c r="B14924" s="63"/>
      <c r="C14924" s="37"/>
      <c r="D14924" s="37"/>
      <c r="E14924" s="37"/>
      <c r="F14924" s="37"/>
      <c r="G14924" s="38"/>
      <c r="H14924" s="37"/>
      <c r="I14924" s="41"/>
      <c r="J14924" s="41"/>
      <c r="K14924" s="37"/>
      <c r="L14924" s="37"/>
      <c r="M14924" s="37"/>
      <c r="N14924" s="37"/>
      <c r="O14924" s="38"/>
    </row>
    <row r="14925" spans="2:15" x14ac:dyDescent="0.4">
      <c r="B14925" s="63"/>
      <c r="C14925" s="37"/>
      <c r="D14925" s="37"/>
      <c r="E14925" s="37"/>
      <c r="F14925" s="37"/>
      <c r="G14925" s="38"/>
      <c r="H14925" s="37"/>
      <c r="I14925" s="41"/>
      <c r="J14925" s="41"/>
      <c r="K14925" s="37"/>
      <c r="L14925" s="37"/>
      <c r="M14925" s="37"/>
      <c r="N14925" s="37"/>
      <c r="O14925" s="38"/>
    </row>
    <row r="14926" spans="2:15" x14ac:dyDescent="0.4">
      <c r="B14926" s="63"/>
      <c r="C14926" s="37"/>
      <c r="D14926" s="37"/>
      <c r="E14926" s="37"/>
      <c r="F14926" s="37"/>
      <c r="G14926" s="38"/>
      <c r="H14926" s="37"/>
      <c r="I14926" s="41"/>
      <c r="J14926" s="41"/>
      <c r="K14926" s="37"/>
      <c r="L14926" s="37"/>
      <c r="M14926" s="37"/>
      <c r="N14926" s="37"/>
      <c r="O14926" s="38"/>
    </row>
    <row r="14927" spans="2:15" x14ac:dyDescent="0.4">
      <c r="B14927" s="63"/>
      <c r="C14927" s="37"/>
      <c r="D14927" s="37"/>
      <c r="E14927" s="37"/>
      <c r="F14927" s="37"/>
      <c r="G14927" s="38"/>
      <c r="H14927" s="37"/>
      <c r="I14927" s="41"/>
      <c r="J14927" s="41"/>
      <c r="K14927" s="37"/>
      <c r="L14927" s="37"/>
      <c r="M14927" s="37"/>
      <c r="N14927" s="37"/>
      <c r="O14927" s="38"/>
    </row>
    <row r="14928" spans="2:15" x14ac:dyDescent="0.4">
      <c r="B14928" s="63"/>
      <c r="C14928" s="37"/>
      <c r="D14928" s="37"/>
      <c r="E14928" s="37"/>
      <c r="F14928" s="37"/>
      <c r="G14928" s="38"/>
      <c r="H14928" s="37"/>
      <c r="I14928" s="41"/>
      <c r="J14928" s="41"/>
      <c r="K14928" s="37"/>
      <c r="L14928" s="37"/>
      <c r="M14928" s="37"/>
      <c r="N14928" s="37"/>
      <c r="O14928" s="38"/>
    </row>
    <row r="14929" spans="2:15" x14ac:dyDescent="0.4">
      <c r="B14929" s="63"/>
      <c r="C14929" s="37"/>
      <c r="D14929" s="37"/>
      <c r="E14929" s="37"/>
      <c r="F14929" s="37"/>
      <c r="G14929" s="38"/>
      <c r="H14929" s="37"/>
      <c r="I14929" s="41"/>
      <c r="J14929" s="41"/>
      <c r="K14929" s="37"/>
      <c r="L14929" s="37"/>
      <c r="M14929" s="37"/>
      <c r="N14929" s="37"/>
      <c r="O14929" s="38"/>
    </row>
    <row r="14930" spans="2:15" x14ac:dyDescent="0.4">
      <c r="B14930" s="63"/>
      <c r="C14930" s="37"/>
      <c r="D14930" s="37"/>
      <c r="E14930" s="37"/>
      <c r="F14930" s="37"/>
      <c r="G14930" s="38"/>
      <c r="H14930" s="37"/>
      <c r="I14930" s="41"/>
      <c r="J14930" s="41"/>
      <c r="K14930" s="37"/>
      <c r="L14930" s="37"/>
      <c r="M14930" s="37"/>
      <c r="N14930" s="37"/>
      <c r="O14930" s="38"/>
    </row>
    <row r="14931" spans="2:15" x14ac:dyDescent="0.4">
      <c r="B14931" s="63"/>
      <c r="C14931" s="37"/>
      <c r="D14931" s="37"/>
      <c r="E14931" s="37"/>
      <c r="F14931" s="37"/>
      <c r="G14931" s="38"/>
      <c r="H14931" s="37"/>
      <c r="I14931" s="41"/>
      <c r="J14931" s="41"/>
      <c r="K14931" s="37"/>
      <c r="L14931" s="37"/>
      <c r="M14931" s="37"/>
      <c r="N14931" s="37"/>
      <c r="O14931" s="38"/>
    </row>
    <row r="14932" spans="2:15" x14ac:dyDescent="0.4">
      <c r="B14932" s="63"/>
      <c r="C14932" s="37"/>
      <c r="D14932" s="37"/>
      <c r="E14932" s="37"/>
      <c r="F14932" s="37"/>
      <c r="G14932" s="38"/>
      <c r="H14932" s="37"/>
      <c r="I14932" s="41"/>
      <c r="J14932" s="41"/>
      <c r="K14932" s="37"/>
      <c r="L14932" s="37"/>
      <c r="M14932" s="37"/>
      <c r="N14932" s="37"/>
      <c r="O14932" s="38"/>
    </row>
    <row r="14933" spans="2:15" x14ac:dyDescent="0.4">
      <c r="B14933" s="63"/>
      <c r="C14933" s="37"/>
      <c r="D14933" s="37"/>
      <c r="E14933" s="37"/>
      <c r="F14933" s="37"/>
      <c r="G14933" s="38"/>
      <c r="H14933" s="37"/>
      <c r="I14933" s="41"/>
      <c r="J14933" s="41"/>
      <c r="K14933" s="37"/>
      <c r="L14933" s="37"/>
      <c r="M14933" s="37"/>
      <c r="N14933" s="37"/>
      <c r="O14933" s="38"/>
    </row>
    <row r="14934" spans="2:15" x14ac:dyDescent="0.4">
      <c r="B14934" s="63"/>
      <c r="C14934" s="37"/>
      <c r="D14934" s="37"/>
      <c r="E14934" s="37"/>
      <c r="F14934" s="37"/>
      <c r="G14934" s="38"/>
      <c r="H14934" s="37"/>
      <c r="I14934" s="41"/>
      <c r="J14934" s="41"/>
      <c r="K14934" s="37"/>
      <c r="L14934" s="37"/>
      <c r="M14934" s="37"/>
      <c r="N14934" s="37"/>
      <c r="O14934" s="38"/>
    </row>
    <row r="14935" spans="2:15" x14ac:dyDescent="0.4">
      <c r="B14935" s="63"/>
      <c r="C14935" s="37"/>
      <c r="D14935" s="37"/>
      <c r="E14935" s="37"/>
      <c r="F14935" s="37"/>
      <c r="G14935" s="38"/>
      <c r="H14935" s="37"/>
      <c r="I14935" s="41"/>
      <c r="J14935" s="41"/>
      <c r="K14935" s="37"/>
      <c r="L14935" s="37"/>
      <c r="M14935" s="37"/>
      <c r="N14935" s="37"/>
      <c r="O14935" s="38"/>
    </row>
    <row r="14936" spans="2:15" x14ac:dyDescent="0.4">
      <c r="B14936" s="63"/>
      <c r="C14936" s="37"/>
      <c r="D14936" s="37"/>
      <c r="E14936" s="37"/>
      <c r="F14936" s="37"/>
      <c r="G14936" s="38"/>
      <c r="H14936" s="37"/>
      <c r="I14936" s="41"/>
      <c r="J14936" s="41"/>
      <c r="K14936" s="37"/>
      <c r="L14936" s="37"/>
      <c r="M14936" s="37"/>
      <c r="N14936" s="37"/>
      <c r="O14936" s="38"/>
    </row>
    <row r="14937" spans="2:15" x14ac:dyDescent="0.4">
      <c r="B14937" s="63"/>
      <c r="C14937" s="37"/>
      <c r="D14937" s="37"/>
      <c r="E14937" s="37"/>
      <c r="F14937" s="37"/>
      <c r="G14937" s="38"/>
      <c r="H14937" s="37"/>
      <c r="I14937" s="41"/>
      <c r="J14937" s="41"/>
      <c r="K14937" s="37"/>
      <c r="L14937" s="37"/>
      <c r="M14937" s="37"/>
      <c r="N14937" s="37"/>
      <c r="O14937" s="38"/>
    </row>
    <row r="14938" spans="2:15" x14ac:dyDescent="0.4">
      <c r="B14938" s="63"/>
      <c r="C14938" s="37"/>
      <c r="D14938" s="37"/>
      <c r="E14938" s="37"/>
      <c r="F14938" s="37"/>
      <c r="G14938" s="38"/>
      <c r="H14938" s="37"/>
      <c r="I14938" s="41"/>
      <c r="J14938" s="41"/>
      <c r="K14938" s="37"/>
      <c r="L14938" s="37"/>
      <c r="M14938" s="37"/>
      <c r="N14938" s="37"/>
      <c r="O14938" s="38"/>
    </row>
    <row r="14939" spans="2:15" x14ac:dyDescent="0.4">
      <c r="B14939" s="63"/>
      <c r="C14939" s="37"/>
      <c r="D14939" s="37"/>
      <c r="E14939" s="37"/>
      <c r="F14939" s="37"/>
      <c r="G14939" s="38"/>
      <c r="H14939" s="37"/>
      <c r="I14939" s="41"/>
      <c r="J14939" s="41"/>
      <c r="K14939" s="37"/>
      <c r="L14939" s="37"/>
      <c r="M14939" s="37"/>
      <c r="N14939" s="37"/>
      <c r="O14939" s="38"/>
    </row>
    <row r="14940" spans="2:15" x14ac:dyDescent="0.4">
      <c r="B14940" s="63"/>
      <c r="C14940" s="37"/>
      <c r="D14940" s="37"/>
      <c r="E14940" s="37"/>
      <c r="F14940" s="37"/>
      <c r="G14940" s="38"/>
      <c r="H14940" s="37"/>
      <c r="I14940" s="41"/>
      <c r="J14940" s="41"/>
      <c r="K14940" s="37"/>
      <c r="L14940" s="37"/>
      <c r="M14940" s="37"/>
      <c r="N14940" s="37"/>
      <c r="O14940" s="38"/>
    </row>
    <row r="14941" spans="2:15" x14ac:dyDescent="0.4">
      <c r="B14941" s="63"/>
      <c r="C14941" s="37"/>
      <c r="D14941" s="37"/>
      <c r="E14941" s="37"/>
      <c r="F14941" s="37"/>
      <c r="G14941" s="38"/>
      <c r="H14941" s="37"/>
      <c r="I14941" s="41"/>
      <c r="J14941" s="41"/>
      <c r="K14941" s="37"/>
      <c r="L14941" s="37"/>
      <c r="M14941" s="37"/>
      <c r="N14941" s="37"/>
      <c r="O14941" s="38"/>
    </row>
    <row r="14942" spans="2:15" x14ac:dyDescent="0.4">
      <c r="B14942" s="63"/>
      <c r="C14942" s="37"/>
      <c r="D14942" s="37"/>
      <c r="E14942" s="37"/>
      <c r="F14942" s="37"/>
      <c r="G14942" s="38"/>
      <c r="H14942" s="37"/>
      <c r="I14942" s="41"/>
      <c r="J14942" s="41"/>
      <c r="K14942" s="37"/>
      <c r="L14942" s="37"/>
      <c r="M14942" s="37"/>
      <c r="N14942" s="37"/>
      <c r="O14942" s="38"/>
    </row>
    <row r="14943" spans="2:15" x14ac:dyDescent="0.4">
      <c r="B14943" s="63"/>
      <c r="C14943" s="37"/>
      <c r="D14943" s="37"/>
      <c r="E14943" s="37"/>
      <c r="F14943" s="37"/>
      <c r="G14943" s="38"/>
      <c r="H14943" s="37"/>
      <c r="I14943" s="41"/>
      <c r="J14943" s="41"/>
      <c r="K14943" s="37"/>
      <c r="L14943" s="37"/>
      <c r="M14943" s="37"/>
      <c r="N14943" s="37"/>
      <c r="O14943" s="38"/>
    </row>
    <row r="14944" spans="2:15" x14ac:dyDescent="0.4">
      <c r="B14944" s="63"/>
      <c r="C14944" s="37"/>
      <c r="D14944" s="37"/>
      <c r="E14944" s="37"/>
      <c r="F14944" s="37"/>
      <c r="G14944" s="38"/>
      <c r="H14944" s="37"/>
      <c r="I14944" s="41"/>
      <c r="J14944" s="41"/>
      <c r="K14944" s="37"/>
      <c r="L14944" s="37"/>
      <c r="M14944" s="37"/>
      <c r="N14944" s="37"/>
      <c r="O14944" s="38"/>
    </row>
    <row r="14945" spans="2:15" x14ac:dyDescent="0.4">
      <c r="B14945" s="63"/>
      <c r="C14945" s="37"/>
      <c r="D14945" s="37"/>
      <c r="E14945" s="37"/>
      <c r="F14945" s="37"/>
      <c r="G14945" s="38"/>
      <c r="H14945" s="37"/>
      <c r="I14945" s="41"/>
      <c r="J14945" s="41"/>
      <c r="K14945" s="37"/>
      <c r="L14945" s="37"/>
      <c r="M14945" s="37"/>
      <c r="N14945" s="37"/>
      <c r="O14945" s="38"/>
    </row>
    <row r="14946" spans="2:15" x14ac:dyDescent="0.4">
      <c r="B14946" s="63"/>
      <c r="C14946" s="37"/>
      <c r="D14946" s="37"/>
      <c r="E14946" s="37"/>
      <c r="F14946" s="37"/>
      <c r="G14946" s="38"/>
      <c r="H14946" s="37"/>
      <c r="I14946" s="41"/>
      <c r="J14946" s="41"/>
      <c r="K14946" s="37"/>
      <c r="L14946" s="37"/>
      <c r="M14946" s="37"/>
      <c r="N14946" s="37"/>
      <c r="O14946" s="38"/>
    </row>
    <row r="14947" spans="2:15" x14ac:dyDescent="0.4">
      <c r="B14947" s="63"/>
      <c r="C14947" s="37"/>
      <c r="D14947" s="37"/>
      <c r="E14947" s="37"/>
      <c r="F14947" s="37"/>
      <c r="G14947" s="38"/>
      <c r="H14947" s="37"/>
      <c r="I14947" s="41"/>
      <c r="J14947" s="41"/>
      <c r="K14947" s="37"/>
      <c r="L14947" s="37"/>
      <c r="M14947" s="37"/>
      <c r="N14947" s="37"/>
      <c r="O14947" s="38"/>
    </row>
    <row r="14948" spans="2:15" x14ac:dyDescent="0.4">
      <c r="B14948" s="63"/>
      <c r="C14948" s="37"/>
      <c r="D14948" s="37"/>
      <c r="E14948" s="37"/>
      <c r="F14948" s="37"/>
      <c r="G14948" s="38"/>
      <c r="H14948" s="37"/>
      <c r="I14948" s="41"/>
      <c r="J14948" s="41"/>
      <c r="K14948" s="37"/>
      <c r="L14948" s="37"/>
      <c r="M14948" s="37"/>
      <c r="N14948" s="37"/>
      <c r="O14948" s="38"/>
    </row>
    <row r="14949" spans="2:15" x14ac:dyDescent="0.4">
      <c r="B14949" s="63"/>
      <c r="C14949" s="37"/>
      <c r="D14949" s="37"/>
      <c r="E14949" s="37"/>
      <c r="F14949" s="37"/>
      <c r="G14949" s="38"/>
      <c r="H14949" s="37"/>
      <c r="I14949" s="41"/>
      <c r="J14949" s="41"/>
      <c r="K14949" s="37"/>
      <c r="L14949" s="37"/>
      <c r="M14949" s="37"/>
      <c r="N14949" s="37"/>
      <c r="O14949" s="38"/>
    </row>
    <row r="14950" spans="2:15" x14ac:dyDescent="0.4">
      <c r="B14950" s="63"/>
      <c r="C14950" s="37"/>
      <c r="D14950" s="37"/>
      <c r="E14950" s="37"/>
      <c r="F14950" s="37"/>
      <c r="G14950" s="38"/>
      <c r="H14950" s="37"/>
      <c r="I14950" s="41"/>
      <c r="J14950" s="41"/>
      <c r="K14950" s="37"/>
      <c r="L14950" s="37"/>
      <c r="M14950" s="37"/>
      <c r="N14950" s="37"/>
      <c r="O14950" s="38"/>
    </row>
    <row r="14951" spans="2:15" x14ac:dyDescent="0.4">
      <c r="B14951" s="63"/>
      <c r="C14951" s="37"/>
      <c r="D14951" s="37"/>
      <c r="E14951" s="37"/>
      <c r="F14951" s="37"/>
      <c r="G14951" s="38"/>
      <c r="H14951" s="37"/>
      <c r="I14951" s="41"/>
      <c r="J14951" s="41"/>
      <c r="K14951" s="37"/>
      <c r="L14951" s="37"/>
      <c r="M14951" s="37"/>
      <c r="N14951" s="37"/>
      <c r="O14951" s="38"/>
    </row>
    <row r="14952" spans="2:15" x14ac:dyDescent="0.4">
      <c r="B14952" s="63"/>
      <c r="C14952" s="37"/>
      <c r="D14952" s="37"/>
      <c r="E14952" s="37"/>
      <c r="F14952" s="37"/>
      <c r="G14952" s="38"/>
      <c r="H14952" s="37"/>
      <c r="I14952" s="41"/>
      <c r="J14952" s="41"/>
      <c r="K14952" s="37"/>
      <c r="L14952" s="37"/>
      <c r="M14952" s="37"/>
      <c r="N14952" s="37"/>
      <c r="O14952" s="38"/>
    </row>
    <row r="14953" spans="2:15" x14ac:dyDescent="0.4">
      <c r="B14953" s="63"/>
      <c r="C14953" s="37"/>
      <c r="D14953" s="37"/>
      <c r="E14953" s="37"/>
      <c r="F14953" s="37"/>
      <c r="G14953" s="38"/>
      <c r="H14953" s="37"/>
      <c r="I14953" s="41"/>
      <c r="J14953" s="41"/>
      <c r="K14953" s="37"/>
      <c r="L14953" s="37"/>
      <c r="M14953" s="37"/>
      <c r="N14953" s="37"/>
      <c r="O14953" s="38"/>
    </row>
    <row r="14954" spans="2:15" x14ac:dyDescent="0.4">
      <c r="B14954" s="63"/>
      <c r="C14954" s="37"/>
      <c r="D14954" s="37"/>
      <c r="E14954" s="37"/>
      <c r="F14954" s="37"/>
      <c r="G14954" s="38"/>
      <c r="H14954" s="37"/>
      <c r="I14954" s="41"/>
      <c r="J14954" s="41"/>
      <c r="K14954" s="37"/>
      <c r="L14954" s="37"/>
      <c r="M14954" s="37"/>
      <c r="N14954" s="37"/>
      <c r="O14954" s="38"/>
    </row>
    <row r="14955" spans="2:15" x14ac:dyDescent="0.4">
      <c r="B14955" s="63"/>
      <c r="C14955" s="37"/>
      <c r="D14955" s="37"/>
      <c r="E14955" s="37"/>
      <c r="F14955" s="37"/>
      <c r="G14955" s="38"/>
      <c r="H14955" s="37"/>
      <c r="I14955" s="41"/>
      <c r="J14955" s="41"/>
      <c r="K14955" s="37"/>
      <c r="L14955" s="37"/>
      <c r="M14955" s="37"/>
      <c r="N14955" s="37"/>
      <c r="O14955" s="38"/>
    </row>
    <row r="14956" spans="2:15" x14ac:dyDescent="0.4">
      <c r="B14956" s="63"/>
      <c r="C14956" s="37"/>
      <c r="D14956" s="37"/>
      <c r="E14956" s="37"/>
      <c r="F14956" s="37"/>
      <c r="G14956" s="38"/>
      <c r="H14956" s="37"/>
      <c r="I14956" s="41"/>
      <c r="J14956" s="41"/>
      <c r="K14956" s="37"/>
      <c r="L14956" s="37"/>
      <c r="M14956" s="37"/>
      <c r="N14956" s="37"/>
      <c r="O14956" s="38"/>
    </row>
    <row r="14957" spans="2:15" x14ac:dyDescent="0.4">
      <c r="B14957" s="63"/>
      <c r="C14957" s="37"/>
      <c r="D14957" s="37"/>
      <c r="E14957" s="37"/>
      <c r="F14957" s="37"/>
      <c r="G14957" s="38"/>
      <c r="H14957" s="37"/>
      <c r="I14957" s="41"/>
      <c r="J14957" s="41"/>
      <c r="K14957" s="37"/>
      <c r="L14957" s="37"/>
      <c r="M14957" s="37"/>
      <c r="N14957" s="37"/>
      <c r="O14957" s="38"/>
    </row>
    <row r="14958" spans="2:15" x14ac:dyDescent="0.4">
      <c r="B14958" s="63"/>
      <c r="C14958" s="37"/>
      <c r="D14958" s="37"/>
      <c r="E14958" s="37"/>
      <c r="F14958" s="37"/>
      <c r="G14958" s="38"/>
      <c r="H14958" s="37"/>
      <c r="I14958" s="41"/>
      <c r="J14958" s="41"/>
      <c r="K14958" s="37"/>
      <c r="L14958" s="37"/>
      <c r="M14958" s="37"/>
      <c r="N14958" s="37"/>
      <c r="O14958" s="38"/>
    </row>
    <row r="14959" spans="2:15" x14ac:dyDescent="0.4">
      <c r="B14959" s="63"/>
      <c r="C14959" s="37"/>
      <c r="D14959" s="37"/>
      <c r="E14959" s="37"/>
      <c r="F14959" s="37"/>
      <c r="G14959" s="38"/>
      <c r="H14959" s="37"/>
      <c r="I14959" s="41"/>
      <c r="J14959" s="41"/>
      <c r="K14959" s="37"/>
      <c r="L14959" s="37"/>
      <c r="M14959" s="37"/>
      <c r="N14959" s="37"/>
      <c r="O14959" s="38"/>
    </row>
    <row r="14960" spans="2:15" x14ac:dyDescent="0.4">
      <c r="B14960" s="63"/>
      <c r="C14960" s="37"/>
      <c r="D14960" s="37"/>
      <c r="E14960" s="37"/>
      <c r="F14960" s="37"/>
      <c r="G14960" s="38"/>
      <c r="H14960" s="37"/>
      <c r="I14960" s="41"/>
      <c r="J14960" s="41"/>
      <c r="K14960" s="37"/>
      <c r="L14960" s="37"/>
      <c r="M14960" s="37"/>
      <c r="N14960" s="37"/>
      <c r="O14960" s="38"/>
    </row>
    <row r="14961" spans="2:15" x14ac:dyDescent="0.4">
      <c r="B14961" s="63"/>
      <c r="C14961" s="37"/>
      <c r="D14961" s="37"/>
      <c r="E14961" s="37"/>
      <c r="F14961" s="37"/>
      <c r="G14961" s="38"/>
      <c r="H14961" s="37"/>
      <c r="I14961" s="41"/>
      <c r="J14961" s="41"/>
      <c r="K14961" s="37"/>
      <c r="L14961" s="37"/>
      <c r="M14961" s="37"/>
      <c r="N14961" s="37"/>
      <c r="O14961" s="38"/>
    </row>
    <row r="14962" spans="2:15" x14ac:dyDescent="0.4">
      <c r="B14962" s="63"/>
      <c r="C14962" s="37"/>
      <c r="D14962" s="37"/>
      <c r="E14962" s="37"/>
      <c r="F14962" s="37"/>
      <c r="G14962" s="38"/>
      <c r="H14962" s="37"/>
      <c r="I14962" s="41"/>
      <c r="J14962" s="41"/>
      <c r="K14962" s="37"/>
      <c r="L14962" s="37"/>
      <c r="M14962" s="37"/>
      <c r="N14962" s="37"/>
      <c r="O14962" s="38"/>
    </row>
    <row r="14963" spans="2:15" x14ac:dyDescent="0.4">
      <c r="B14963" s="63"/>
      <c r="C14963" s="37"/>
      <c r="D14963" s="37"/>
      <c r="E14963" s="37"/>
      <c r="F14963" s="37"/>
      <c r="G14963" s="38"/>
      <c r="H14963" s="37"/>
      <c r="I14963" s="41"/>
      <c r="J14963" s="41"/>
      <c r="K14963" s="37"/>
      <c r="L14963" s="37"/>
      <c r="M14963" s="37"/>
      <c r="N14963" s="37"/>
      <c r="O14963" s="38"/>
    </row>
    <row r="14964" spans="2:15" x14ac:dyDescent="0.4">
      <c r="B14964" s="63"/>
      <c r="C14964" s="37"/>
      <c r="D14964" s="37"/>
      <c r="E14964" s="37"/>
      <c r="F14964" s="37"/>
      <c r="G14964" s="38"/>
      <c r="H14964" s="37"/>
      <c r="I14964" s="41"/>
      <c r="J14964" s="41"/>
      <c r="K14964" s="37"/>
      <c r="L14964" s="37"/>
      <c r="M14964" s="37"/>
      <c r="N14964" s="37"/>
      <c r="O14964" s="38"/>
    </row>
    <row r="14965" spans="2:15" x14ac:dyDescent="0.4">
      <c r="B14965" s="63"/>
      <c r="C14965" s="37"/>
      <c r="D14965" s="37"/>
      <c r="E14965" s="37"/>
      <c r="F14965" s="37"/>
      <c r="G14965" s="38"/>
      <c r="H14965" s="37"/>
      <c r="I14965" s="41"/>
      <c r="J14965" s="41"/>
      <c r="K14965" s="37"/>
      <c r="L14965" s="37"/>
      <c r="M14965" s="37"/>
      <c r="N14965" s="37"/>
      <c r="O14965" s="38"/>
    </row>
    <row r="14966" spans="2:15" x14ac:dyDescent="0.4">
      <c r="B14966" s="63"/>
      <c r="C14966" s="37"/>
      <c r="D14966" s="37"/>
      <c r="E14966" s="37"/>
      <c r="F14966" s="37"/>
      <c r="G14966" s="38"/>
      <c r="H14966" s="37"/>
      <c r="I14966" s="41"/>
      <c r="J14966" s="41"/>
      <c r="K14966" s="37"/>
      <c r="L14966" s="37"/>
      <c r="M14966" s="37"/>
      <c r="N14966" s="37"/>
      <c r="O14966" s="38"/>
    </row>
    <row r="14967" spans="2:15" x14ac:dyDescent="0.4">
      <c r="B14967" s="63"/>
      <c r="C14967" s="37"/>
      <c r="D14967" s="37"/>
      <c r="E14967" s="37"/>
      <c r="F14967" s="37"/>
      <c r="G14967" s="38"/>
      <c r="H14967" s="37"/>
      <c r="I14967" s="41"/>
      <c r="J14967" s="41"/>
      <c r="K14967" s="37"/>
      <c r="L14967" s="37"/>
      <c r="M14967" s="37"/>
      <c r="N14967" s="37"/>
      <c r="O14967" s="38"/>
    </row>
    <row r="14968" spans="2:15" x14ac:dyDescent="0.4">
      <c r="B14968" s="63"/>
      <c r="C14968" s="37"/>
      <c r="D14968" s="37"/>
      <c r="E14968" s="37"/>
      <c r="F14968" s="37"/>
      <c r="G14968" s="38"/>
      <c r="H14968" s="37"/>
      <c r="I14968" s="41"/>
      <c r="J14968" s="41"/>
      <c r="K14968" s="37"/>
      <c r="L14968" s="37"/>
      <c r="M14968" s="37"/>
      <c r="N14968" s="37"/>
      <c r="O14968" s="38"/>
    </row>
    <row r="14969" spans="2:15" x14ac:dyDescent="0.4">
      <c r="B14969" s="63"/>
      <c r="C14969" s="37"/>
      <c r="D14969" s="37"/>
      <c r="E14969" s="37"/>
      <c r="F14969" s="37"/>
      <c r="G14969" s="38"/>
      <c r="H14969" s="37"/>
      <c r="I14969" s="41"/>
      <c r="J14969" s="41"/>
      <c r="K14969" s="37"/>
      <c r="L14969" s="37"/>
      <c r="M14969" s="37"/>
      <c r="N14969" s="37"/>
      <c r="O14969" s="38"/>
    </row>
    <row r="14970" spans="2:15" x14ac:dyDescent="0.4">
      <c r="B14970" s="63"/>
      <c r="C14970" s="37"/>
      <c r="D14970" s="37"/>
      <c r="E14970" s="37"/>
      <c r="F14970" s="37"/>
      <c r="G14970" s="38"/>
      <c r="H14970" s="37"/>
      <c r="I14970" s="41"/>
      <c r="J14970" s="41"/>
      <c r="K14970" s="37"/>
      <c r="L14970" s="37"/>
      <c r="M14970" s="37"/>
      <c r="N14970" s="37"/>
      <c r="O14970" s="38"/>
    </row>
    <row r="14971" spans="2:15" x14ac:dyDescent="0.4">
      <c r="B14971" s="63"/>
      <c r="C14971" s="37"/>
      <c r="D14971" s="37"/>
      <c r="E14971" s="37"/>
      <c r="F14971" s="37"/>
      <c r="G14971" s="38"/>
      <c r="H14971" s="37"/>
      <c r="I14971" s="41"/>
      <c r="J14971" s="41"/>
      <c r="K14971" s="37"/>
      <c r="L14971" s="37"/>
      <c r="M14971" s="37"/>
      <c r="N14971" s="37"/>
      <c r="O14971" s="38"/>
    </row>
    <row r="14972" spans="2:15" x14ac:dyDescent="0.4">
      <c r="B14972" s="63"/>
      <c r="C14972" s="37"/>
      <c r="D14972" s="37"/>
      <c r="E14972" s="37"/>
      <c r="F14972" s="37"/>
      <c r="G14972" s="38"/>
      <c r="H14972" s="37"/>
      <c r="I14972" s="41"/>
      <c r="J14972" s="41"/>
      <c r="K14972" s="37"/>
      <c r="L14972" s="37"/>
      <c r="M14972" s="37"/>
      <c r="N14972" s="37"/>
      <c r="O14972" s="38"/>
    </row>
    <row r="14973" spans="2:15" x14ac:dyDescent="0.4">
      <c r="B14973" s="63"/>
      <c r="C14973" s="37"/>
      <c r="D14973" s="37"/>
      <c r="E14973" s="37"/>
      <c r="F14973" s="37"/>
      <c r="G14973" s="38"/>
      <c r="H14973" s="37"/>
      <c r="I14973" s="41"/>
      <c r="J14973" s="41"/>
      <c r="K14973" s="37"/>
      <c r="L14973" s="37"/>
      <c r="M14973" s="37"/>
      <c r="N14973" s="37"/>
      <c r="O14973" s="38"/>
    </row>
    <row r="14974" spans="2:15" x14ac:dyDescent="0.4">
      <c r="B14974" s="63"/>
      <c r="C14974" s="37"/>
      <c r="D14974" s="37"/>
      <c r="E14974" s="37"/>
      <c r="F14974" s="37"/>
      <c r="G14974" s="38"/>
      <c r="H14974" s="37"/>
      <c r="I14974" s="41"/>
      <c r="J14974" s="41"/>
      <c r="K14974" s="37"/>
      <c r="L14974" s="37"/>
      <c r="M14974" s="37"/>
      <c r="N14974" s="37"/>
      <c r="O14974" s="38"/>
    </row>
    <row r="14975" spans="2:15" x14ac:dyDescent="0.4">
      <c r="B14975" s="63"/>
      <c r="C14975" s="37"/>
      <c r="D14975" s="37"/>
      <c r="E14975" s="37"/>
      <c r="F14975" s="37"/>
      <c r="G14975" s="38"/>
      <c r="H14975" s="37"/>
      <c r="I14975" s="41"/>
      <c r="J14975" s="41"/>
      <c r="K14975" s="37"/>
      <c r="L14975" s="37"/>
      <c r="M14975" s="37"/>
      <c r="N14975" s="37"/>
      <c r="O14975" s="38"/>
    </row>
    <row r="14976" spans="2:15" x14ac:dyDescent="0.4">
      <c r="B14976" s="63"/>
      <c r="C14976" s="37"/>
      <c r="D14976" s="37"/>
      <c r="E14976" s="37"/>
      <c r="F14976" s="37"/>
      <c r="G14976" s="38"/>
      <c r="H14976" s="37"/>
      <c r="I14976" s="41"/>
      <c r="J14976" s="41"/>
      <c r="K14976" s="37"/>
      <c r="L14976" s="37"/>
      <c r="M14976" s="37"/>
      <c r="N14976" s="37"/>
      <c r="O14976" s="38"/>
    </row>
    <row r="14977" spans="2:15" x14ac:dyDescent="0.4">
      <c r="B14977" s="63"/>
      <c r="C14977" s="37"/>
      <c r="D14977" s="37"/>
      <c r="E14977" s="37"/>
      <c r="F14977" s="37"/>
      <c r="G14977" s="38"/>
      <c r="H14977" s="37"/>
      <c r="I14977" s="41"/>
      <c r="J14977" s="41"/>
      <c r="K14977" s="37"/>
      <c r="L14977" s="37"/>
      <c r="M14977" s="37"/>
      <c r="N14977" s="37"/>
      <c r="O14977" s="38"/>
    </row>
    <row r="14978" spans="2:15" x14ac:dyDescent="0.4">
      <c r="B14978" s="63"/>
      <c r="C14978" s="37"/>
      <c r="D14978" s="37"/>
      <c r="E14978" s="37"/>
      <c r="F14978" s="37"/>
      <c r="G14978" s="38"/>
      <c r="H14978" s="37"/>
      <c r="I14978" s="41"/>
      <c r="J14978" s="41"/>
      <c r="K14978" s="37"/>
      <c r="L14978" s="37"/>
      <c r="M14978" s="37"/>
      <c r="N14978" s="37"/>
      <c r="O14978" s="38"/>
    </row>
    <row r="14979" spans="2:15" x14ac:dyDescent="0.4">
      <c r="B14979" s="63"/>
      <c r="C14979" s="37"/>
      <c r="D14979" s="37"/>
      <c r="E14979" s="37"/>
      <c r="F14979" s="37"/>
      <c r="G14979" s="38"/>
      <c r="H14979" s="37"/>
      <c r="I14979" s="41"/>
      <c r="J14979" s="41"/>
      <c r="K14979" s="37"/>
      <c r="L14979" s="37"/>
      <c r="M14979" s="37"/>
      <c r="N14979" s="37"/>
      <c r="O14979" s="38"/>
    </row>
    <row r="14980" spans="2:15" x14ac:dyDescent="0.4">
      <c r="B14980" s="63"/>
      <c r="C14980" s="37"/>
      <c r="D14980" s="37"/>
      <c r="E14980" s="37"/>
      <c r="F14980" s="37"/>
      <c r="G14980" s="38"/>
      <c r="H14980" s="37"/>
      <c r="I14980" s="41"/>
      <c r="J14980" s="41"/>
      <c r="K14980" s="37"/>
      <c r="L14980" s="37"/>
      <c r="M14980" s="37"/>
      <c r="N14980" s="37"/>
      <c r="O14980" s="38"/>
    </row>
    <row r="14981" spans="2:15" x14ac:dyDescent="0.4">
      <c r="B14981" s="63"/>
      <c r="C14981" s="37"/>
      <c r="D14981" s="37"/>
      <c r="E14981" s="37"/>
      <c r="F14981" s="37"/>
      <c r="G14981" s="38"/>
      <c r="H14981" s="37"/>
      <c r="I14981" s="41"/>
      <c r="J14981" s="41"/>
      <c r="K14981" s="37"/>
      <c r="L14981" s="37"/>
      <c r="M14981" s="37"/>
      <c r="N14981" s="37"/>
      <c r="O14981" s="38"/>
    </row>
    <row r="14982" spans="2:15" x14ac:dyDescent="0.4">
      <c r="B14982" s="63"/>
      <c r="C14982" s="37"/>
      <c r="D14982" s="37"/>
      <c r="E14982" s="37"/>
      <c r="F14982" s="37"/>
      <c r="G14982" s="38"/>
      <c r="H14982" s="37"/>
      <c r="I14982" s="41"/>
      <c r="J14982" s="41"/>
      <c r="K14982" s="37"/>
      <c r="L14982" s="37"/>
      <c r="M14982" s="37"/>
      <c r="N14982" s="37"/>
      <c r="O14982" s="38"/>
    </row>
    <row r="14983" spans="2:15" x14ac:dyDescent="0.4">
      <c r="B14983" s="63"/>
      <c r="C14983" s="37"/>
      <c r="D14983" s="37"/>
      <c r="E14983" s="37"/>
      <c r="F14983" s="37"/>
      <c r="G14983" s="38"/>
      <c r="H14983" s="37"/>
      <c r="I14983" s="41"/>
      <c r="J14983" s="41"/>
      <c r="K14983" s="37"/>
      <c r="L14983" s="37"/>
      <c r="M14983" s="37"/>
      <c r="N14983" s="37"/>
      <c r="O14983" s="38"/>
    </row>
    <row r="14984" spans="2:15" x14ac:dyDescent="0.4">
      <c r="B14984" s="63"/>
      <c r="C14984" s="37"/>
      <c r="D14984" s="37"/>
      <c r="E14984" s="37"/>
      <c r="F14984" s="37"/>
      <c r="G14984" s="38"/>
      <c r="H14984" s="37"/>
      <c r="I14984" s="41"/>
      <c r="J14984" s="41"/>
      <c r="K14984" s="37"/>
      <c r="L14984" s="37"/>
      <c r="M14984" s="37"/>
      <c r="N14984" s="37"/>
      <c r="O14984" s="38"/>
    </row>
    <row r="14985" spans="2:15" x14ac:dyDescent="0.4">
      <c r="B14985" s="63"/>
      <c r="C14985" s="37"/>
      <c r="D14985" s="37"/>
      <c r="E14985" s="37"/>
      <c r="F14985" s="37"/>
      <c r="G14985" s="38"/>
      <c r="H14985" s="37"/>
      <c r="I14985" s="41"/>
      <c r="J14985" s="41"/>
      <c r="K14985" s="37"/>
      <c r="L14985" s="37"/>
      <c r="M14985" s="37"/>
      <c r="N14985" s="37"/>
      <c r="O14985" s="38"/>
    </row>
    <row r="14986" spans="2:15" x14ac:dyDescent="0.4">
      <c r="B14986" s="63"/>
      <c r="C14986" s="37"/>
      <c r="D14986" s="37"/>
      <c r="E14986" s="37"/>
      <c r="F14986" s="37"/>
      <c r="G14986" s="38"/>
      <c r="H14986" s="37"/>
      <c r="I14986" s="41"/>
      <c r="J14986" s="41"/>
      <c r="K14986" s="37"/>
      <c r="L14986" s="37"/>
      <c r="M14986" s="37"/>
      <c r="N14986" s="37"/>
      <c r="O14986" s="38"/>
    </row>
    <row r="14987" spans="2:15" x14ac:dyDescent="0.4">
      <c r="B14987" s="63"/>
      <c r="C14987" s="37"/>
      <c r="D14987" s="37"/>
      <c r="E14987" s="37"/>
      <c r="F14987" s="37"/>
      <c r="G14987" s="38"/>
      <c r="H14987" s="37"/>
      <c r="I14987" s="41"/>
      <c r="J14987" s="41"/>
      <c r="K14987" s="37"/>
      <c r="L14987" s="37"/>
      <c r="M14987" s="37"/>
      <c r="N14987" s="37"/>
      <c r="O14987" s="38"/>
    </row>
    <row r="14988" spans="2:15" x14ac:dyDescent="0.4">
      <c r="B14988" s="63"/>
      <c r="C14988" s="37"/>
      <c r="D14988" s="37"/>
      <c r="E14988" s="37"/>
      <c r="F14988" s="37"/>
      <c r="G14988" s="38"/>
      <c r="H14988" s="37"/>
      <c r="I14988" s="41"/>
      <c r="J14988" s="41"/>
      <c r="K14988" s="37"/>
      <c r="L14988" s="37"/>
      <c r="M14988" s="37"/>
      <c r="N14988" s="37"/>
      <c r="O14988" s="38"/>
    </row>
    <row r="14989" spans="2:15" x14ac:dyDescent="0.4">
      <c r="B14989" s="63"/>
      <c r="C14989" s="37"/>
      <c r="D14989" s="37"/>
      <c r="E14989" s="37"/>
      <c r="F14989" s="37"/>
      <c r="G14989" s="38"/>
      <c r="H14989" s="37"/>
      <c r="I14989" s="41"/>
      <c r="J14989" s="41"/>
      <c r="K14989" s="37"/>
      <c r="L14989" s="37"/>
      <c r="M14989" s="37"/>
      <c r="N14989" s="37"/>
      <c r="O14989" s="38"/>
    </row>
    <row r="14990" spans="2:15" x14ac:dyDescent="0.4">
      <c r="B14990" s="63"/>
      <c r="C14990" s="37"/>
      <c r="D14990" s="37"/>
      <c r="E14990" s="37"/>
      <c r="F14990" s="37"/>
      <c r="G14990" s="38"/>
      <c r="H14990" s="37"/>
      <c r="I14990" s="41"/>
      <c r="J14990" s="41"/>
      <c r="K14990" s="37"/>
      <c r="L14990" s="37"/>
      <c r="M14990" s="37"/>
      <c r="N14990" s="37"/>
      <c r="O14990" s="38"/>
    </row>
    <row r="14991" spans="2:15" x14ac:dyDescent="0.4">
      <c r="B14991" s="63"/>
      <c r="C14991" s="37"/>
      <c r="D14991" s="37"/>
      <c r="E14991" s="37"/>
      <c r="F14991" s="37"/>
      <c r="G14991" s="38"/>
      <c r="H14991" s="37"/>
      <c r="I14991" s="41"/>
      <c r="J14991" s="41"/>
      <c r="K14991" s="37"/>
      <c r="L14991" s="37"/>
      <c r="M14991" s="37"/>
      <c r="N14991" s="37"/>
      <c r="O14991" s="38"/>
    </row>
    <row r="14992" spans="2:15" x14ac:dyDescent="0.4">
      <c r="B14992" s="63"/>
      <c r="C14992" s="37"/>
      <c r="D14992" s="37"/>
      <c r="E14992" s="37"/>
      <c r="F14992" s="37"/>
      <c r="G14992" s="38"/>
      <c r="H14992" s="37"/>
      <c r="I14992" s="41"/>
      <c r="J14992" s="41"/>
      <c r="K14992" s="37"/>
      <c r="L14992" s="37"/>
      <c r="M14992" s="37"/>
      <c r="N14992" s="37"/>
      <c r="O14992" s="38"/>
    </row>
    <row r="14993" spans="2:15" x14ac:dyDescent="0.4">
      <c r="B14993" s="63"/>
      <c r="C14993" s="37"/>
      <c r="D14993" s="37"/>
      <c r="E14993" s="37"/>
      <c r="F14993" s="37"/>
      <c r="G14993" s="38"/>
      <c r="H14993" s="37"/>
      <c r="I14993" s="41"/>
      <c r="J14993" s="41"/>
      <c r="K14993" s="37"/>
      <c r="L14993" s="37"/>
      <c r="M14993" s="37"/>
      <c r="N14993" s="37"/>
      <c r="O14993" s="38"/>
    </row>
    <row r="14994" spans="2:15" x14ac:dyDescent="0.4">
      <c r="B14994" s="63"/>
      <c r="C14994" s="37"/>
      <c r="D14994" s="37"/>
      <c r="E14994" s="37"/>
      <c r="F14994" s="37"/>
      <c r="G14994" s="38"/>
      <c r="H14994" s="37"/>
      <c r="I14994" s="41"/>
      <c r="J14994" s="41"/>
      <c r="K14994" s="37"/>
      <c r="L14994" s="37"/>
      <c r="M14994" s="37"/>
      <c r="N14994" s="37"/>
      <c r="O14994" s="38"/>
    </row>
    <row r="14995" spans="2:15" x14ac:dyDescent="0.4">
      <c r="B14995" s="63"/>
      <c r="C14995" s="37"/>
      <c r="D14995" s="37"/>
      <c r="E14995" s="37"/>
      <c r="F14995" s="37"/>
      <c r="G14995" s="38"/>
      <c r="H14995" s="37"/>
      <c r="I14995" s="41"/>
      <c r="J14995" s="41"/>
      <c r="K14995" s="37"/>
      <c r="L14995" s="37"/>
      <c r="M14995" s="37"/>
      <c r="N14995" s="37"/>
      <c r="O14995" s="38"/>
    </row>
    <row r="14996" spans="2:15" x14ac:dyDescent="0.4">
      <c r="B14996" s="63"/>
      <c r="C14996" s="37"/>
      <c r="D14996" s="37"/>
      <c r="E14996" s="37"/>
      <c r="F14996" s="37"/>
      <c r="G14996" s="38"/>
      <c r="H14996" s="37"/>
      <c r="I14996" s="41"/>
      <c r="J14996" s="41"/>
      <c r="K14996" s="37"/>
      <c r="L14996" s="37"/>
      <c r="M14996" s="37"/>
      <c r="N14996" s="37"/>
      <c r="O14996" s="38"/>
    </row>
    <row r="14997" spans="2:15" x14ac:dyDescent="0.4">
      <c r="B14997" s="63"/>
      <c r="C14997" s="37"/>
      <c r="D14997" s="37"/>
      <c r="E14997" s="37"/>
      <c r="F14997" s="37"/>
      <c r="G14997" s="38"/>
      <c r="H14997" s="37"/>
      <c r="I14997" s="41"/>
      <c r="J14997" s="41"/>
      <c r="K14997" s="37"/>
      <c r="L14997" s="37"/>
      <c r="M14997" s="37"/>
      <c r="N14997" s="37"/>
      <c r="O14997" s="38"/>
    </row>
    <row r="14998" spans="2:15" x14ac:dyDescent="0.4">
      <c r="B14998" s="63"/>
      <c r="C14998" s="37"/>
      <c r="D14998" s="37"/>
      <c r="E14998" s="37"/>
      <c r="F14998" s="37"/>
      <c r="G14998" s="38"/>
      <c r="H14998" s="37"/>
      <c r="I14998" s="41"/>
      <c r="J14998" s="41"/>
      <c r="K14998" s="37"/>
      <c r="L14998" s="37"/>
      <c r="M14998" s="37"/>
      <c r="N14998" s="37"/>
      <c r="O14998" s="38"/>
    </row>
    <row r="14999" spans="2:15" x14ac:dyDescent="0.4">
      <c r="B14999" s="63"/>
      <c r="C14999" s="37"/>
      <c r="D14999" s="37"/>
      <c r="E14999" s="37"/>
      <c r="F14999" s="37"/>
      <c r="G14999" s="38"/>
      <c r="H14999" s="37"/>
      <c r="I14999" s="41"/>
      <c r="J14999" s="41"/>
      <c r="K14999" s="37"/>
      <c r="L14999" s="37"/>
      <c r="M14999" s="37"/>
      <c r="N14999" s="37"/>
      <c r="O14999" s="38"/>
    </row>
    <row r="15000" spans="2:15" x14ac:dyDescent="0.4">
      <c r="B15000" s="63"/>
      <c r="C15000" s="37"/>
      <c r="D15000" s="37"/>
      <c r="E15000" s="37"/>
      <c r="F15000" s="37"/>
      <c r="G15000" s="38"/>
      <c r="H15000" s="37"/>
      <c r="I15000" s="41"/>
      <c r="J15000" s="41"/>
      <c r="K15000" s="37"/>
      <c r="L15000" s="37"/>
      <c r="M15000" s="37"/>
      <c r="N15000" s="37"/>
      <c r="O15000" s="38"/>
    </row>
    <row r="15001" spans="2:15" x14ac:dyDescent="0.4">
      <c r="B15001" s="63"/>
      <c r="C15001" s="37"/>
      <c r="D15001" s="37"/>
      <c r="E15001" s="37"/>
      <c r="F15001" s="37"/>
      <c r="G15001" s="38"/>
      <c r="H15001" s="37"/>
      <c r="I15001" s="41"/>
      <c r="J15001" s="41"/>
      <c r="K15001" s="37"/>
      <c r="L15001" s="37"/>
      <c r="M15001" s="37"/>
      <c r="N15001" s="37"/>
      <c r="O15001" s="38"/>
    </row>
    <row r="15002" spans="2:15" x14ac:dyDescent="0.4">
      <c r="B15002" s="63"/>
      <c r="C15002" s="37"/>
      <c r="D15002" s="37"/>
      <c r="E15002" s="37"/>
      <c r="F15002" s="37"/>
      <c r="G15002" s="38"/>
      <c r="H15002" s="37"/>
      <c r="I15002" s="41"/>
      <c r="J15002" s="41"/>
      <c r="K15002" s="37"/>
      <c r="L15002" s="37"/>
      <c r="M15002" s="37"/>
      <c r="N15002" s="37"/>
      <c r="O15002" s="38"/>
    </row>
    <row r="15003" spans="2:15" x14ac:dyDescent="0.4">
      <c r="B15003" s="63"/>
      <c r="C15003" s="37"/>
      <c r="D15003" s="37"/>
      <c r="E15003" s="37"/>
      <c r="F15003" s="37"/>
      <c r="G15003" s="38"/>
      <c r="H15003" s="37"/>
      <c r="I15003" s="41"/>
      <c r="J15003" s="41"/>
      <c r="K15003" s="37"/>
      <c r="L15003" s="37"/>
      <c r="M15003" s="37"/>
      <c r="N15003" s="37"/>
      <c r="O15003" s="38"/>
    </row>
    <row r="15004" spans="2:15" x14ac:dyDescent="0.4">
      <c r="B15004" s="63"/>
      <c r="C15004" s="37"/>
      <c r="D15004" s="37"/>
      <c r="E15004" s="37"/>
      <c r="F15004" s="37"/>
      <c r="G15004" s="38"/>
      <c r="H15004" s="37"/>
      <c r="I15004" s="41"/>
      <c r="J15004" s="41"/>
      <c r="K15004" s="37"/>
      <c r="L15004" s="37"/>
      <c r="M15004" s="37"/>
      <c r="N15004" s="37"/>
      <c r="O15004" s="38"/>
    </row>
    <row r="15005" spans="2:15" x14ac:dyDescent="0.4">
      <c r="B15005" s="63"/>
      <c r="C15005" s="37"/>
      <c r="D15005" s="37"/>
      <c r="E15005" s="37"/>
      <c r="F15005" s="37"/>
      <c r="G15005" s="38"/>
      <c r="H15005" s="37"/>
      <c r="I15005" s="41"/>
      <c r="J15005" s="41"/>
      <c r="K15005" s="37"/>
      <c r="L15005" s="37"/>
      <c r="M15005" s="37"/>
      <c r="N15005" s="37"/>
      <c r="O15005" s="38"/>
    </row>
    <row r="15006" spans="2:15" x14ac:dyDescent="0.4">
      <c r="B15006" s="63"/>
      <c r="C15006" s="37"/>
      <c r="D15006" s="37"/>
      <c r="E15006" s="37"/>
      <c r="F15006" s="37"/>
      <c r="G15006" s="38"/>
      <c r="H15006" s="37"/>
      <c r="I15006" s="41"/>
      <c r="J15006" s="41"/>
      <c r="K15006" s="37"/>
      <c r="L15006" s="37"/>
      <c r="M15006" s="37"/>
      <c r="N15006" s="37"/>
      <c r="O15006" s="38"/>
    </row>
    <row r="15007" spans="2:15" x14ac:dyDescent="0.4">
      <c r="B15007" s="63"/>
      <c r="C15007" s="37"/>
      <c r="D15007" s="37"/>
      <c r="E15007" s="37"/>
      <c r="F15007" s="37"/>
      <c r="G15007" s="38"/>
      <c r="H15007" s="37"/>
      <c r="I15007" s="41"/>
      <c r="J15007" s="41"/>
      <c r="K15007" s="37"/>
      <c r="L15007" s="37"/>
      <c r="M15007" s="37"/>
      <c r="N15007" s="37"/>
      <c r="O15007" s="38"/>
    </row>
    <row r="15008" spans="2:15" x14ac:dyDescent="0.4">
      <c r="B15008" s="63"/>
      <c r="C15008" s="37"/>
      <c r="D15008" s="37"/>
      <c r="E15008" s="37"/>
      <c r="F15008" s="37"/>
      <c r="G15008" s="38"/>
      <c r="H15008" s="37"/>
      <c r="I15008" s="41"/>
      <c r="J15008" s="41"/>
      <c r="K15008" s="37"/>
      <c r="L15008" s="37"/>
      <c r="M15008" s="37"/>
      <c r="N15008" s="37"/>
      <c r="O15008" s="38"/>
    </row>
    <row r="15009" spans="2:15" x14ac:dyDescent="0.4">
      <c r="B15009" s="63"/>
      <c r="C15009" s="37"/>
      <c r="D15009" s="37"/>
      <c r="E15009" s="37"/>
      <c r="F15009" s="37"/>
      <c r="G15009" s="38"/>
      <c r="H15009" s="37"/>
      <c r="I15009" s="41"/>
      <c r="J15009" s="41"/>
      <c r="K15009" s="37"/>
      <c r="L15009" s="37"/>
      <c r="M15009" s="37"/>
      <c r="N15009" s="37"/>
      <c r="O15009" s="38"/>
    </row>
    <row r="15010" spans="2:15" x14ac:dyDescent="0.4">
      <c r="B15010" s="63"/>
      <c r="C15010" s="37"/>
      <c r="D15010" s="37"/>
      <c r="E15010" s="37"/>
      <c r="F15010" s="37"/>
      <c r="G15010" s="38"/>
      <c r="H15010" s="37"/>
      <c r="I15010" s="41"/>
      <c r="J15010" s="41"/>
      <c r="K15010" s="37"/>
      <c r="L15010" s="37"/>
      <c r="M15010" s="37"/>
      <c r="N15010" s="37"/>
      <c r="O15010" s="38"/>
    </row>
    <row r="15011" spans="2:15" x14ac:dyDescent="0.4">
      <c r="B15011" s="63"/>
      <c r="C15011" s="37"/>
      <c r="D15011" s="37"/>
      <c r="E15011" s="37"/>
      <c r="F15011" s="37"/>
      <c r="G15011" s="38"/>
      <c r="H15011" s="37"/>
      <c r="I15011" s="41"/>
      <c r="J15011" s="41"/>
      <c r="K15011" s="37"/>
      <c r="L15011" s="37"/>
      <c r="M15011" s="37"/>
      <c r="N15011" s="37"/>
      <c r="O15011" s="38"/>
    </row>
    <row r="15012" spans="2:15" x14ac:dyDescent="0.4">
      <c r="B15012" s="63"/>
      <c r="C15012" s="37"/>
      <c r="D15012" s="37"/>
      <c r="E15012" s="37"/>
      <c r="F15012" s="37"/>
      <c r="G15012" s="38"/>
      <c r="H15012" s="37"/>
      <c r="I15012" s="41"/>
      <c r="J15012" s="41"/>
      <c r="K15012" s="37"/>
      <c r="L15012" s="37"/>
      <c r="M15012" s="37"/>
      <c r="N15012" s="37"/>
      <c r="O15012" s="38"/>
    </row>
    <row r="15013" spans="2:15" x14ac:dyDescent="0.4">
      <c r="B15013" s="63"/>
      <c r="C15013" s="37"/>
      <c r="D15013" s="37"/>
      <c r="E15013" s="37"/>
      <c r="F15013" s="37"/>
      <c r="G15013" s="38"/>
      <c r="H15013" s="37"/>
      <c r="I15013" s="41"/>
      <c r="J15013" s="41"/>
      <c r="K15013" s="37"/>
      <c r="L15013" s="37"/>
      <c r="M15013" s="37"/>
      <c r="N15013" s="37"/>
      <c r="O15013" s="38"/>
    </row>
    <row r="15014" spans="2:15" x14ac:dyDescent="0.4">
      <c r="B15014" s="63"/>
      <c r="C15014" s="37"/>
      <c r="D15014" s="37"/>
      <c r="E15014" s="37"/>
      <c r="F15014" s="37"/>
      <c r="G15014" s="38"/>
      <c r="H15014" s="37"/>
      <c r="I15014" s="41"/>
      <c r="J15014" s="41"/>
      <c r="K15014" s="37"/>
      <c r="L15014" s="37"/>
      <c r="M15014" s="37"/>
      <c r="N15014" s="37"/>
      <c r="O15014" s="38"/>
    </row>
    <row r="15015" spans="2:15" x14ac:dyDescent="0.4">
      <c r="B15015" s="63"/>
      <c r="C15015" s="37"/>
      <c r="D15015" s="37"/>
      <c r="E15015" s="37"/>
      <c r="F15015" s="37"/>
      <c r="G15015" s="38"/>
      <c r="H15015" s="37"/>
      <c r="I15015" s="41"/>
      <c r="J15015" s="41"/>
      <c r="K15015" s="37"/>
      <c r="L15015" s="37"/>
      <c r="M15015" s="37"/>
      <c r="N15015" s="37"/>
      <c r="O15015" s="38"/>
    </row>
    <row r="15016" spans="2:15" x14ac:dyDescent="0.4">
      <c r="B15016" s="63"/>
      <c r="C15016" s="37"/>
      <c r="D15016" s="37"/>
      <c r="E15016" s="37"/>
      <c r="F15016" s="37"/>
      <c r="G15016" s="38"/>
      <c r="H15016" s="37"/>
      <c r="I15016" s="41"/>
      <c r="J15016" s="41"/>
      <c r="K15016" s="37"/>
      <c r="L15016" s="37"/>
      <c r="M15016" s="37"/>
      <c r="N15016" s="37"/>
      <c r="O15016" s="38"/>
    </row>
    <row r="15017" spans="2:15" x14ac:dyDescent="0.4">
      <c r="B15017" s="63"/>
      <c r="C15017" s="37"/>
      <c r="D15017" s="37"/>
      <c r="E15017" s="37"/>
      <c r="F15017" s="37"/>
      <c r="G15017" s="38"/>
      <c r="H15017" s="37"/>
      <c r="I15017" s="41"/>
      <c r="J15017" s="41"/>
      <c r="K15017" s="37"/>
      <c r="L15017" s="37"/>
      <c r="M15017" s="37"/>
      <c r="N15017" s="37"/>
      <c r="O15017" s="38"/>
    </row>
    <row r="15018" spans="2:15" x14ac:dyDescent="0.4">
      <c r="B15018" s="63"/>
      <c r="C15018" s="37"/>
      <c r="D15018" s="37"/>
      <c r="E15018" s="37"/>
      <c r="F15018" s="37"/>
      <c r="G15018" s="38"/>
      <c r="H15018" s="37"/>
      <c r="I15018" s="41"/>
      <c r="J15018" s="41"/>
      <c r="K15018" s="37"/>
      <c r="L15018" s="37"/>
      <c r="M15018" s="37"/>
      <c r="N15018" s="37"/>
      <c r="O15018" s="38"/>
    </row>
    <row r="15019" spans="2:15" x14ac:dyDescent="0.4">
      <c r="B15019" s="63"/>
      <c r="C15019" s="37"/>
      <c r="D15019" s="37"/>
      <c r="E15019" s="37"/>
      <c r="F15019" s="37"/>
      <c r="G15019" s="38"/>
      <c r="H15019" s="37"/>
      <c r="I15019" s="41"/>
      <c r="J15019" s="41"/>
      <c r="K15019" s="37"/>
      <c r="L15019" s="37"/>
      <c r="M15019" s="37"/>
      <c r="N15019" s="37"/>
      <c r="O15019" s="38"/>
    </row>
    <row r="15020" spans="2:15" x14ac:dyDescent="0.4">
      <c r="B15020" s="63"/>
      <c r="C15020" s="37"/>
      <c r="D15020" s="37"/>
      <c r="E15020" s="37"/>
      <c r="F15020" s="37"/>
      <c r="G15020" s="38"/>
      <c r="H15020" s="37"/>
      <c r="I15020" s="41"/>
      <c r="J15020" s="41"/>
      <c r="K15020" s="37"/>
      <c r="L15020" s="37"/>
      <c r="M15020" s="37"/>
      <c r="N15020" s="37"/>
      <c r="O15020" s="38"/>
    </row>
    <row r="15021" spans="2:15" x14ac:dyDescent="0.4">
      <c r="B15021" s="63"/>
      <c r="C15021" s="37"/>
      <c r="D15021" s="37"/>
      <c r="E15021" s="37"/>
      <c r="F15021" s="37"/>
      <c r="G15021" s="38"/>
      <c r="H15021" s="37"/>
      <c r="I15021" s="41"/>
      <c r="J15021" s="41"/>
      <c r="K15021" s="37"/>
      <c r="L15021" s="37"/>
      <c r="M15021" s="37"/>
      <c r="N15021" s="37"/>
      <c r="O15021" s="38"/>
    </row>
    <row r="15022" spans="2:15" x14ac:dyDescent="0.4">
      <c r="B15022" s="63"/>
      <c r="C15022" s="37"/>
      <c r="D15022" s="37"/>
      <c r="E15022" s="37"/>
      <c r="F15022" s="37"/>
      <c r="G15022" s="38"/>
      <c r="H15022" s="37"/>
      <c r="I15022" s="41"/>
      <c r="J15022" s="41"/>
      <c r="K15022" s="37"/>
      <c r="L15022" s="37"/>
      <c r="M15022" s="37"/>
      <c r="N15022" s="37"/>
      <c r="O15022" s="38"/>
    </row>
    <row r="15023" spans="2:15" x14ac:dyDescent="0.4">
      <c r="B15023" s="63"/>
      <c r="C15023" s="37"/>
      <c r="D15023" s="37"/>
      <c r="E15023" s="37"/>
      <c r="F15023" s="37"/>
      <c r="G15023" s="38"/>
      <c r="H15023" s="37"/>
      <c r="I15023" s="41"/>
      <c r="J15023" s="41"/>
      <c r="K15023" s="37"/>
      <c r="L15023" s="37"/>
      <c r="M15023" s="37"/>
      <c r="N15023" s="37"/>
      <c r="O15023" s="38"/>
    </row>
    <row r="15024" spans="2:15" x14ac:dyDescent="0.4">
      <c r="B15024" s="63"/>
      <c r="C15024" s="37"/>
      <c r="D15024" s="37"/>
      <c r="E15024" s="37"/>
      <c r="F15024" s="37"/>
      <c r="G15024" s="38"/>
      <c r="H15024" s="37"/>
      <c r="I15024" s="41"/>
      <c r="J15024" s="41"/>
      <c r="K15024" s="37"/>
      <c r="L15024" s="37"/>
      <c r="M15024" s="37"/>
      <c r="N15024" s="37"/>
      <c r="O15024" s="38"/>
    </row>
    <row r="15025" spans="2:15" x14ac:dyDescent="0.4">
      <c r="B15025" s="63"/>
      <c r="C15025" s="37"/>
      <c r="D15025" s="37"/>
      <c r="E15025" s="37"/>
      <c r="F15025" s="37"/>
      <c r="G15025" s="38"/>
      <c r="H15025" s="37"/>
      <c r="I15025" s="41"/>
      <c r="J15025" s="41"/>
      <c r="K15025" s="37"/>
      <c r="L15025" s="37"/>
      <c r="M15025" s="37"/>
      <c r="N15025" s="37"/>
      <c r="O15025" s="38"/>
    </row>
    <row r="15026" spans="2:15" x14ac:dyDescent="0.4">
      <c r="B15026" s="63"/>
      <c r="C15026" s="37"/>
      <c r="D15026" s="37"/>
      <c r="E15026" s="37"/>
      <c r="F15026" s="37"/>
      <c r="G15026" s="38"/>
      <c r="H15026" s="37"/>
      <c r="I15026" s="41"/>
      <c r="J15026" s="41"/>
      <c r="K15026" s="37"/>
      <c r="L15026" s="37"/>
      <c r="M15026" s="37"/>
      <c r="N15026" s="37"/>
      <c r="O15026" s="38"/>
    </row>
    <row r="15027" spans="2:15" x14ac:dyDescent="0.4">
      <c r="B15027" s="63"/>
      <c r="C15027" s="37"/>
      <c r="D15027" s="37"/>
      <c r="E15027" s="37"/>
      <c r="F15027" s="37"/>
      <c r="G15027" s="38"/>
      <c r="H15027" s="37"/>
      <c r="I15027" s="41"/>
      <c r="J15027" s="41"/>
      <c r="K15027" s="37"/>
      <c r="L15027" s="37"/>
      <c r="M15027" s="37"/>
      <c r="N15027" s="37"/>
      <c r="O15027" s="38"/>
    </row>
    <row r="15028" spans="2:15" x14ac:dyDescent="0.4">
      <c r="B15028" s="63"/>
      <c r="C15028" s="37"/>
      <c r="D15028" s="37"/>
      <c r="E15028" s="37"/>
      <c r="F15028" s="37"/>
      <c r="G15028" s="38"/>
      <c r="H15028" s="37"/>
      <c r="I15028" s="41"/>
      <c r="J15028" s="41"/>
      <c r="K15028" s="37"/>
      <c r="L15028" s="37"/>
      <c r="M15028" s="37"/>
      <c r="N15028" s="37"/>
      <c r="O15028" s="38"/>
    </row>
    <row r="15029" spans="2:15" x14ac:dyDescent="0.4">
      <c r="B15029" s="63"/>
      <c r="C15029" s="37"/>
      <c r="D15029" s="37"/>
      <c r="E15029" s="37"/>
      <c r="F15029" s="37"/>
      <c r="G15029" s="38"/>
      <c r="H15029" s="37"/>
      <c r="I15029" s="41"/>
      <c r="J15029" s="41"/>
      <c r="K15029" s="37"/>
      <c r="L15029" s="37"/>
      <c r="M15029" s="37"/>
      <c r="N15029" s="37"/>
      <c r="O15029" s="38"/>
    </row>
    <row r="15030" spans="2:15" x14ac:dyDescent="0.4">
      <c r="B15030" s="63"/>
      <c r="C15030" s="37"/>
      <c r="D15030" s="37"/>
      <c r="E15030" s="37"/>
      <c r="F15030" s="37"/>
      <c r="G15030" s="38"/>
      <c r="H15030" s="37"/>
      <c r="I15030" s="41"/>
      <c r="J15030" s="41"/>
      <c r="K15030" s="37"/>
      <c r="L15030" s="37"/>
      <c r="M15030" s="37"/>
      <c r="N15030" s="37"/>
      <c r="O15030" s="38"/>
    </row>
    <row r="15031" spans="2:15" x14ac:dyDescent="0.4">
      <c r="B15031" s="63"/>
      <c r="C15031" s="37"/>
      <c r="D15031" s="37"/>
      <c r="E15031" s="37"/>
      <c r="F15031" s="37"/>
      <c r="G15031" s="38"/>
      <c r="H15031" s="37"/>
      <c r="I15031" s="41"/>
      <c r="J15031" s="41"/>
      <c r="K15031" s="37"/>
      <c r="L15031" s="37"/>
      <c r="M15031" s="37"/>
      <c r="N15031" s="37"/>
      <c r="O15031" s="38"/>
    </row>
    <row r="15032" spans="2:15" x14ac:dyDescent="0.4">
      <c r="B15032" s="63"/>
      <c r="C15032" s="37"/>
      <c r="D15032" s="37"/>
      <c r="E15032" s="37"/>
      <c r="F15032" s="37"/>
      <c r="G15032" s="38"/>
      <c r="H15032" s="37"/>
      <c r="I15032" s="41"/>
      <c r="J15032" s="41"/>
      <c r="K15032" s="37"/>
      <c r="L15032" s="37"/>
      <c r="M15032" s="37"/>
      <c r="N15032" s="37"/>
      <c r="O15032" s="38"/>
    </row>
    <row r="15033" spans="2:15" x14ac:dyDescent="0.4">
      <c r="B15033" s="63"/>
      <c r="C15033" s="37"/>
      <c r="D15033" s="37"/>
      <c r="E15033" s="37"/>
      <c r="F15033" s="37"/>
      <c r="G15033" s="38"/>
      <c r="H15033" s="37"/>
      <c r="I15033" s="41"/>
      <c r="J15033" s="41"/>
      <c r="K15033" s="37"/>
      <c r="L15033" s="37"/>
      <c r="M15033" s="37"/>
      <c r="N15033" s="37"/>
      <c r="O15033" s="38"/>
    </row>
    <row r="15034" spans="2:15" x14ac:dyDescent="0.4">
      <c r="B15034" s="63"/>
      <c r="C15034" s="37"/>
      <c r="D15034" s="37"/>
      <c r="E15034" s="37"/>
      <c r="F15034" s="37"/>
      <c r="G15034" s="38"/>
      <c r="H15034" s="37"/>
      <c r="I15034" s="41"/>
      <c r="J15034" s="41"/>
      <c r="K15034" s="37"/>
      <c r="L15034" s="37"/>
      <c r="M15034" s="37"/>
      <c r="N15034" s="37"/>
      <c r="O15034" s="38"/>
    </row>
    <row r="15035" spans="2:15" x14ac:dyDescent="0.4">
      <c r="B15035" s="63"/>
      <c r="C15035" s="37"/>
      <c r="D15035" s="37"/>
      <c r="E15035" s="37"/>
      <c r="F15035" s="37"/>
      <c r="G15035" s="38"/>
      <c r="H15035" s="37"/>
      <c r="I15035" s="41"/>
      <c r="J15035" s="41"/>
      <c r="K15035" s="37"/>
      <c r="L15035" s="37"/>
      <c r="M15035" s="37"/>
      <c r="N15035" s="37"/>
      <c r="O15035" s="38"/>
    </row>
    <row r="15036" spans="2:15" x14ac:dyDescent="0.4">
      <c r="B15036" s="63"/>
      <c r="C15036" s="37"/>
      <c r="D15036" s="37"/>
      <c r="E15036" s="37"/>
      <c r="F15036" s="37"/>
      <c r="G15036" s="38"/>
      <c r="H15036" s="37"/>
      <c r="I15036" s="41"/>
      <c r="J15036" s="41"/>
      <c r="K15036" s="37"/>
      <c r="L15036" s="37"/>
      <c r="M15036" s="37"/>
      <c r="N15036" s="37"/>
      <c r="O15036" s="38"/>
    </row>
    <row r="15037" spans="2:15" x14ac:dyDescent="0.4">
      <c r="B15037" s="63"/>
      <c r="C15037" s="37"/>
      <c r="D15037" s="37"/>
      <c r="E15037" s="37"/>
      <c r="F15037" s="37"/>
      <c r="G15037" s="38"/>
      <c r="H15037" s="37"/>
      <c r="I15037" s="41"/>
      <c r="J15037" s="41"/>
      <c r="K15037" s="37"/>
      <c r="L15037" s="37"/>
      <c r="M15037" s="37"/>
      <c r="N15037" s="37"/>
      <c r="O15037" s="38"/>
    </row>
    <row r="15038" spans="2:15" x14ac:dyDescent="0.4">
      <c r="B15038" s="63"/>
      <c r="C15038" s="37"/>
      <c r="D15038" s="37"/>
      <c r="E15038" s="37"/>
      <c r="F15038" s="37"/>
      <c r="G15038" s="38"/>
      <c r="H15038" s="37"/>
      <c r="I15038" s="41"/>
      <c r="J15038" s="41"/>
      <c r="K15038" s="37"/>
      <c r="L15038" s="37"/>
      <c r="M15038" s="37"/>
      <c r="N15038" s="37"/>
      <c r="O15038" s="38"/>
    </row>
    <row r="15039" spans="2:15" x14ac:dyDescent="0.4">
      <c r="B15039" s="63"/>
      <c r="C15039" s="37"/>
      <c r="D15039" s="37"/>
      <c r="E15039" s="37"/>
      <c r="F15039" s="37"/>
      <c r="G15039" s="38"/>
      <c r="H15039" s="37"/>
      <c r="I15039" s="41"/>
      <c r="J15039" s="41"/>
      <c r="K15039" s="37"/>
      <c r="L15039" s="37"/>
      <c r="M15039" s="37"/>
      <c r="N15039" s="37"/>
      <c r="O15039" s="38"/>
    </row>
    <row r="15040" spans="2:15" x14ac:dyDescent="0.4">
      <c r="B15040" s="63"/>
      <c r="C15040" s="37"/>
      <c r="D15040" s="37"/>
      <c r="E15040" s="37"/>
      <c r="F15040" s="37"/>
      <c r="G15040" s="38"/>
      <c r="H15040" s="37"/>
      <c r="I15040" s="41"/>
      <c r="J15040" s="41"/>
      <c r="K15040" s="37"/>
      <c r="L15040" s="37"/>
      <c r="M15040" s="37"/>
      <c r="N15040" s="37"/>
      <c r="O15040" s="38"/>
    </row>
    <row r="15041" spans="2:15" x14ac:dyDescent="0.4">
      <c r="B15041" s="63"/>
      <c r="C15041" s="37"/>
      <c r="D15041" s="37"/>
      <c r="E15041" s="37"/>
      <c r="F15041" s="37"/>
      <c r="G15041" s="38"/>
      <c r="H15041" s="37"/>
      <c r="I15041" s="41"/>
      <c r="J15041" s="41"/>
      <c r="K15041" s="37"/>
      <c r="L15041" s="37"/>
      <c r="M15041" s="37"/>
      <c r="N15041" s="37"/>
      <c r="O15041" s="38"/>
    </row>
    <row r="15042" spans="2:15" x14ac:dyDescent="0.4">
      <c r="B15042" s="63"/>
      <c r="C15042" s="37"/>
      <c r="D15042" s="37"/>
      <c r="E15042" s="37"/>
      <c r="F15042" s="37"/>
      <c r="G15042" s="38"/>
      <c r="H15042" s="37"/>
      <c r="I15042" s="41"/>
      <c r="J15042" s="41"/>
      <c r="K15042" s="37"/>
      <c r="L15042" s="37"/>
      <c r="M15042" s="37"/>
      <c r="N15042" s="37"/>
      <c r="O15042" s="38"/>
    </row>
    <row r="15043" spans="2:15" x14ac:dyDescent="0.4">
      <c r="B15043" s="63"/>
      <c r="C15043" s="37"/>
      <c r="D15043" s="37"/>
      <c r="E15043" s="37"/>
      <c r="F15043" s="37"/>
      <c r="G15043" s="38"/>
      <c r="H15043" s="37"/>
      <c r="I15043" s="41"/>
      <c r="J15043" s="41"/>
      <c r="K15043" s="37"/>
      <c r="L15043" s="37"/>
      <c r="M15043" s="37"/>
      <c r="N15043" s="37"/>
      <c r="O15043" s="38"/>
    </row>
    <row r="15044" spans="2:15" x14ac:dyDescent="0.4">
      <c r="B15044" s="63"/>
      <c r="C15044" s="37"/>
      <c r="D15044" s="37"/>
      <c r="E15044" s="37"/>
      <c r="F15044" s="37"/>
      <c r="G15044" s="38"/>
      <c r="H15044" s="37"/>
      <c r="I15044" s="41"/>
      <c r="J15044" s="41"/>
      <c r="K15044" s="37"/>
      <c r="L15044" s="37"/>
      <c r="M15044" s="37"/>
      <c r="N15044" s="37"/>
      <c r="O15044" s="38"/>
    </row>
    <row r="15045" spans="2:15" x14ac:dyDescent="0.4">
      <c r="B15045" s="63"/>
      <c r="C15045" s="37"/>
      <c r="D15045" s="37"/>
      <c r="E15045" s="37"/>
      <c r="F15045" s="37"/>
      <c r="G15045" s="38"/>
      <c r="H15045" s="37"/>
      <c r="I15045" s="41"/>
      <c r="J15045" s="41"/>
      <c r="K15045" s="37"/>
      <c r="L15045" s="37"/>
      <c r="M15045" s="37"/>
      <c r="N15045" s="37"/>
      <c r="O15045" s="38"/>
    </row>
    <row r="15046" spans="2:15" x14ac:dyDescent="0.4">
      <c r="B15046" s="63"/>
      <c r="C15046" s="37"/>
      <c r="D15046" s="37"/>
      <c r="E15046" s="37"/>
      <c r="F15046" s="37"/>
      <c r="G15046" s="38"/>
      <c r="H15046" s="37"/>
      <c r="I15046" s="41"/>
      <c r="J15046" s="41"/>
      <c r="K15046" s="37"/>
      <c r="L15046" s="37"/>
      <c r="M15046" s="37"/>
      <c r="N15046" s="37"/>
      <c r="O15046" s="38"/>
    </row>
    <row r="15047" spans="2:15" x14ac:dyDescent="0.4">
      <c r="B15047" s="63"/>
      <c r="C15047" s="37"/>
      <c r="D15047" s="37"/>
      <c r="E15047" s="37"/>
      <c r="F15047" s="37"/>
      <c r="G15047" s="38"/>
      <c r="H15047" s="37"/>
      <c r="I15047" s="41"/>
      <c r="J15047" s="41"/>
      <c r="K15047" s="37"/>
      <c r="L15047" s="37"/>
      <c r="M15047" s="37"/>
      <c r="N15047" s="37"/>
      <c r="O15047" s="38"/>
    </row>
    <row r="15048" spans="2:15" x14ac:dyDescent="0.4">
      <c r="B15048" s="63"/>
      <c r="C15048" s="37"/>
      <c r="D15048" s="37"/>
      <c r="E15048" s="37"/>
      <c r="F15048" s="37"/>
      <c r="G15048" s="38"/>
      <c r="H15048" s="37"/>
      <c r="I15048" s="41"/>
      <c r="J15048" s="41"/>
      <c r="K15048" s="37"/>
      <c r="L15048" s="37"/>
      <c r="M15048" s="37"/>
      <c r="N15048" s="37"/>
      <c r="O15048" s="38"/>
    </row>
    <row r="15049" spans="2:15" x14ac:dyDescent="0.4">
      <c r="B15049" s="63"/>
      <c r="C15049" s="37"/>
      <c r="D15049" s="37"/>
      <c r="E15049" s="37"/>
      <c r="F15049" s="37"/>
      <c r="G15049" s="38"/>
      <c r="H15049" s="37"/>
      <c r="I15049" s="41"/>
      <c r="J15049" s="41"/>
      <c r="K15049" s="37"/>
      <c r="L15049" s="37"/>
      <c r="M15049" s="37"/>
      <c r="N15049" s="37"/>
      <c r="O15049" s="38"/>
    </row>
    <row r="15050" spans="2:15" x14ac:dyDescent="0.4">
      <c r="B15050" s="63"/>
      <c r="C15050" s="37"/>
      <c r="D15050" s="37"/>
      <c r="E15050" s="37"/>
      <c r="F15050" s="37"/>
      <c r="G15050" s="38"/>
      <c r="H15050" s="37"/>
      <c r="I15050" s="41"/>
      <c r="J15050" s="41"/>
      <c r="K15050" s="37"/>
      <c r="L15050" s="37"/>
      <c r="M15050" s="37"/>
      <c r="N15050" s="37"/>
      <c r="O15050" s="38"/>
    </row>
    <row r="15051" spans="2:15" x14ac:dyDescent="0.4">
      <c r="B15051" s="63"/>
      <c r="C15051" s="37"/>
      <c r="D15051" s="37"/>
      <c r="E15051" s="37"/>
      <c r="F15051" s="37"/>
      <c r="G15051" s="38"/>
      <c r="H15051" s="37"/>
      <c r="I15051" s="41"/>
      <c r="J15051" s="41"/>
      <c r="K15051" s="37"/>
      <c r="L15051" s="37"/>
      <c r="M15051" s="37"/>
      <c r="N15051" s="37"/>
      <c r="O15051" s="38"/>
    </row>
    <row r="15052" spans="2:15" x14ac:dyDescent="0.4">
      <c r="B15052" s="63"/>
      <c r="C15052" s="37"/>
      <c r="D15052" s="37"/>
      <c r="E15052" s="37"/>
      <c r="F15052" s="37"/>
      <c r="G15052" s="38"/>
      <c r="H15052" s="37"/>
      <c r="I15052" s="41"/>
      <c r="J15052" s="41"/>
      <c r="K15052" s="37"/>
      <c r="L15052" s="37"/>
      <c r="M15052" s="37"/>
      <c r="N15052" s="37"/>
      <c r="O15052" s="38"/>
    </row>
    <row r="15053" spans="2:15" x14ac:dyDescent="0.4">
      <c r="B15053" s="63"/>
      <c r="C15053" s="37"/>
      <c r="D15053" s="37"/>
      <c r="E15053" s="37"/>
      <c r="F15053" s="37"/>
      <c r="G15053" s="38"/>
      <c r="H15053" s="37"/>
      <c r="I15053" s="41"/>
      <c r="J15053" s="41"/>
      <c r="K15053" s="37"/>
      <c r="L15053" s="37"/>
      <c r="M15053" s="37"/>
      <c r="N15053" s="37"/>
      <c r="O15053" s="38"/>
    </row>
    <row r="15054" spans="2:15" x14ac:dyDescent="0.4">
      <c r="B15054" s="63"/>
      <c r="C15054" s="37"/>
      <c r="D15054" s="37"/>
      <c r="E15054" s="37"/>
      <c r="F15054" s="37"/>
      <c r="G15054" s="38"/>
      <c r="H15054" s="37"/>
      <c r="I15054" s="41"/>
      <c r="J15054" s="41"/>
      <c r="K15054" s="37"/>
      <c r="L15054" s="37"/>
      <c r="M15054" s="37"/>
      <c r="N15054" s="37"/>
      <c r="O15054" s="38"/>
    </row>
    <row r="15055" spans="2:15" x14ac:dyDescent="0.4">
      <c r="B15055" s="63"/>
      <c r="C15055" s="37"/>
      <c r="D15055" s="37"/>
      <c r="E15055" s="37"/>
      <c r="F15055" s="37"/>
      <c r="G15055" s="38"/>
      <c r="H15055" s="37"/>
      <c r="I15055" s="41"/>
      <c r="J15055" s="41"/>
      <c r="K15055" s="37"/>
      <c r="L15055" s="37"/>
      <c r="M15055" s="37"/>
      <c r="N15055" s="37"/>
      <c r="O15055" s="38"/>
    </row>
    <row r="15056" spans="2:15" x14ac:dyDescent="0.4">
      <c r="B15056" s="63"/>
      <c r="C15056" s="37"/>
      <c r="D15056" s="37"/>
      <c r="E15056" s="37"/>
      <c r="F15056" s="37"/>
      <c r="G15056" s="38"/>
      <c r="H15056" s="37"/>
      <c r="I15056" s="41"/>
      <c r="J15056" s="41"/>
      <c r="K15056" s="37"/>
      <c r="L15056" s="37"/>
      <c r="M15056" s="37"/>
      <c r="N15056" s="37"/>
      <c r="O15056" s="38"/>
    </row>
    <row r="15057" spans="2:15" x14ac:dyDescent="0.4">
      <c r="B15057" s="63"/>
      <c r="C15057" s="37"/>
      <c r="D15057" s="37"/>
      <c r="E15057" s="37"/>
      <c r="F15057" s="37"/>
      <c r="G15057" s="38"/>
      <c r="H15057" s="37"/>
      <c r="I15057" s="41"/>
      <c r="J15057" s="41"/>
      <c r="K15057" s="37"/>
      <c r="L15057" s="37"/>
      <c r="M15057" s="37"/>
      <c r="N15057" s="37"/>
      <c r="O15057" s="38"/>
    </row>
    <row r="15058" spans="2:15" x14ac:dyDescent="0.4">
      <c r="B15058" s="63"/>
      <c r="C15058" s="37"/>
      <c r="D15058" s="37"/>
      <c r="E15058" s="37"/>
      <c r="F15058" s="37"/>
      <c r="G15058" s="38"/>
      <c r="H15058" s="37"/>
      <c r="I15058" s="41"/>
      <c r="J15058" s="41"/>
      <c r="K15058" s="37"/>
      <c r="L15058" s="37"/>
      <c r="M15058" s="37"/>
      <c r="N15058" s="37"/>
      <c r="O15058" s="38"/>
    </row>
    <row r="15059" spans="2:15" x14ac:dyDescent="0.4">
      <c r="B15059" s="63"/>
      <c r="C15059" s="37"/>
      <c r="D15059" s="37"/>
      <c r="E15059" s="37"/>
      <c r="F15059" s="37"/>
      <c r="G15059" s="38"/>
      <c r="H15059" s="37"/>
      <c r="I15059" s="41"/>
      <c r="J15059" s="41"/>
      <c r="K15059" s="37"/>
      <c r="L15059" s="37"/>
      <c r="M15059" s="37"/>
      <c r="N15059" s="37"/>
      <c r="O15059" s="38"/>
    </row>
    <row r="15060" spans="2:15" x14ac:dyDescent="0.4">
      <c r="B15060" s="63"/>
      <c r="C15060" s="37"/>
      <c r="D15060" s="37"/>
      <c r="E15060" s="37"/>
      <c r="F15060" s="37"/>
      <c r="G15060" s="38"/>
      <c r="H15060" s="37"/>
      <c r="I15060" s="41"/>
      <c r="J15060" s="41"/>
      <c r="K15060" s="37"/>
      <c r="L15060" s="37"/>
      <c r="M15060" s="37"/>
      <c r="N15060" s="37"/>
      <c r="O15060" s="38"/>
    </row>
    <row r="15061" spans="2:15" x14ac:dyDescent="0.4">
      <c r="B15061" s="63"/>
      <c r="C15061" s="37"/>
      <c r="D15061" s="37"/>
      <c r="E15061" s="37"/>
      <c r="F15061" s="37"/>
      <c r="G15061" s="38"/>
      <c r="H15061" s="37"/>
      <c r="I15061" s="41"/>
      <c r="J15061" s="41"/>
      <c r="K15061" s="37"/>
      <c r="L15061" s="37"/>
      <c r="M15061" s="37"/>
      <c r="N15061" s="37"/>
      <c r="O15061" s="38"/>
    </row>
    <row r="15062" spans="2:15" x14ac:dyDescent="0.4">
      <c r="B15062" s="63"/>
      <c r="C15062" s="37"/>
      <c r="D15062" s="37"/>
      <c r="E15062" s="37"/>
      <c r="F15062" s="37"/>
      <c r="G15062" s="38"/>
      <c r="H15062" s="37"/>
      <c r="I15062" s="41"/>
      <c r="J15062" s="41"/>
      <c r="K15062" s="37"/>
      <c r="L15062" s="37"/>
      <c r="M15062" s="37"/>
      <c r="N15062" s="37"/>
      <c r="O15062" s="38"/>
    </row>
    <row r="15063" spans="2:15" x14ac:dyDescent="0.4">
      <c r="B15063" s="63"/>
      <c r="C15063" s="37"/>
      <c r="D15063" s="37"/>
      <c r="E15063" s="37"/>
      <c r="F15063" s="37"/>
      <c r="G15063" s="38"/>
      <c r="H15063" s="37"/>
      <c r="I15063" s="41"/>
      <c r="J15063" s="41"/>
      <c r="K15063" s="37"/>
      <c r="L15063" s="37"/>
      <c r="M15063" s="37"/>
      <c r="N15063" s="37"/>
      <c r="O15063" s="38"/>
    </row>
    <row r="15064" spans="2:15" x14ac:dyDescent="0.4">
      <c r="B15064" s="63"/>
      <c r="C15064" s="37"/>
      <c r="D15064" s="37"/>
      <c r="E15064" s="37"/>
      <c r="F15064" s="37"/>
      <c r="G15064" s="38"/>
      <c r="H15064" s="37"/>
      <c r="I15064" s="41"/>
      <c r="J15064" s="41"/>
      <c r="K15064" s="37"/>
      <c r="L15064" s="37"/>
      <c r="M15064" s="37"/>
      <c r="N15064" s="37"/>
      <c r="O15064" s="38"/>
    </row>
    <row r="15065" spans="2:15" x14ac:dyDescent="0.4">
      <c r="B15065" s="63"/>
      <c r="C15065" s="37"/>
      <c r="D15065" s="37"/>
      <c r="E15065" s="37"/>
      <c r="F15065" s="37"/>
      <c r="G15065" s="38"/>
      <c r="H15065" s="37"/>
      <c r="I15065" s="41"/>
      <c r="J15065" s="41"/>
      <c r="K15065" s="37"/>
      <c r="L15065" s="37"/>
      <c r="M15065" s="37"/>
      <c r="N15065" s="37"/>
      <c r="O15065" s="38"/>
    </row>
    <row r="15066" spans="2:15" x14ac:dyDescent="0.4">
      <c r="B15066" s="63"/>
      <c r="C15066" s="37"/>
      <c r="D15066" s="37"/>
      <c r="E15066" s="37"/>
      <c r="F15066" s="37"/>
      <c r="G15066" s="38"/>
      <c r="H15066" s="37"/>
      <c r="I15066" s="41"/>
      <c r="J15066" s="41"/>
      <c r="K15066" s="37"/>
      <c r="L15066" s="37"/>
      <c r="M15066" s="37"/>
      <c r="N15066" s="37"/>
      <c r="O15066" s="38"/>
    </row>
    <row r="15067" spans="2:15" x14ac:dyDescent="0.4">
      <c r="B15067" s="63"/>
      <c r="C15067" s="37"/>
      <c r="D15067" s="37"/>
      <c r="E15067" s="37"/>
      <c r="F15067" s="37"/>
      <c r="G15067" s="38"/>
      <c r="H15067" s="37"/>
      <c r="I15067" s="41"/>
      <c r="J15067" s="41"/>
      <c r="K15067" s="37"/>
      <c r="L15067" s="37"/>
      <c r="M15067" s="37"/>
      <c r="N15067" s="37"/>
      <c r="O15067" s="38"/>
    </row>
    <row r="15068" spans="2:15" x14ac:dyDescent="0.4">
      <c r="B15068" s="63"/>
      <c r="C15068" s="37"/>
      <c r="D15068" s="37"/>
      <c r="E15068" s="37"/>
      <c r="F15068" s="37"/>
      <c r="G15068" s="38"/>
      <c r="H15068" s="37"/>
      <c r="I15068" s="41"/>
      <c r="J15068" s="41"/>
      <c r="K15068" s="37"/>
      <c r="L15068" s="37"/>
      <c r="M15068" s="37"/>
      <c r="N15068" s="37"/>
      <c r="O15068" s="38"/>
    </row>
    <row r="15069" spans="2:15" x14ac:dyDescent="0.4">
      <c r="B15069" s="63"/>
      <c r="C15069" s="37"/>
      <c r="D15069" s="37"/>
      <c r="E15069" s="37"/>
      <c r="F15069" s="37"/>
      <c r="G15069" s="38"/>
      <c r="H15069" s="37"/>
      <c r="I15069" s="41"/>
      <c r="J15069" s="41"/>
      <c r="K15069" s="37"/>
      <c r="L15069" s="37"/>
      <c r="M15069" s="37"/>
      <c r="N15069" s="37"/>
      <c r="O15069" s="38"/>
    </row>
    <row r="15070" spans="2:15" x14ac:dyDescent="0.4">
      <c r="B15070" s="63"/>
      <c r="C15070" s="37"/>
      <c r="D15070" s="37"/>
      <c r="E15070" s="37"/>
      <c r="F15070" s="37"/>
      <c r="G15070" s="38"/>
      <c r="H15070" s="37"/>
      <c r="I15070" s="41"/>
      <c r="J15070" s="41"/>
      <c r="K15070" s="37"/>
      <c r="L15070" s="37"/>
      <c r="M15070" s="37"/>
      <c r="N15070" s="37"/>
      <c r="O15070" s="38"/>
    </row>
    <row r="15071" spans="2:15" x14ac:dyDescent="0.4">
      <c r="B15071" s="63"/>
      <c r="C15071" s="37"/>
      <c r="D15071" s="37"/>
      <c r="E15071" s="37"/>
      <c r="F15071" s="37"/>
      <c r="G15071" s="38"/>
      <c r="H15071" s="37"/>
      <c r="I15071" s="41"/>
      <c r="J15071" s="41"/>
      <c r="K15071" s="37"/>
      <c r="L15071" s="37"/>
      <c r="M15071" s="37"/>
      <c r="N15071" s="37"/>
      <c r="O15071" s="38"/>
    </row>
    <row r="15072" spans="2:15" x14ac:dyDescent="0.4">
      <c r="B15072" s="63"/>
      <c r="C15072" s="37"/>
      <c r="D15072" s="37"/>
      <c r="E15072" s="37"/>
      <c r="F15072" s="37"/>
      <c r="G15072" s="38"/>
      <c r="H15072" s="37"/>
      <c r="I15072" s="41"/>
      <c r="J15072" s="41"/>
      <c r="K15072" s="37"/>
      <c r="L15072" s="37"/>
      <c r="M15072" s="37"/>
      <c r="N15072" s="37"/>
      <c r="O15072" s="38"/>
    </row>
    <row r="15073" spans="2:15" x14ac:dyDescent="0.4">
      <c r="B15073" s="63"/>
      <c r="C15073" s="37"/>
      <c r="D15073" s="37"/>
      <c r="E15073" s="37"/>
      <c r="F15073" s="37"/>
      <c r="G15073" s="38"/>
      <c r="H15073" s="37"/>
      <c r="I15073" s="41"/>
      <c r="J15073" s="41"/>
      <c r="K15073" s="37"/>
      <c r="L15073" s="37"/>
      <c r="M15073" s="37"/>
      <c r="N15073" s="37"/>
      <c r="O15073" s="38"/>
    </row>
    <row r="15074" spans="2:15" x14ac:dyDescent="0.4">
      <c r="B15074" s="63"/>
      <c r="C15074" s="37"/>
      <c r="D15074" s="37"/>
      <c r="E15074" s="37"/>
      <c r="F15074" s="37"/>
      <c r="G15074" s="38"/>
      <c r="H15074" s="37"/>
      <c r="I15074" s="41"/>
      <c r="J15074" s="41"/>
      <c r="K15074" s="37"/>
      <c r="L15074" s="37"/>
      <c r="M15074" s="37"/>
      <c r="N15074" s="37"/>
      <c r="O15074" s="38"/>
    </row>
    <row r="15075" spans="2:15" x14ac:dyDescent="0.4">
      <c r="B15075" s="63"/>
      <c r="C15075" s="37"/>
      <c r="D15075" s="37"/>
      <c r="E15075" s="37"/>
      <c r="F15075" s="37"/>
      <c r="G15075" s="38"/>
      <c r="H15075" s="37"/>
      <c r="I15075" s="41"/>
      <c r="J15075" s="41"/>
      <c r="K15075" s="37"/>
      <c r="L15075" s="37"/>
      <c r="M15075" s="37"/>
      <c r="N15075" s="37"/>
      <c r="O15075" s="38"/>
    </row>
    <row r="15076" spans="2:15" x14ac:dyDescent="0.4">
      <c r="B15076" s="63"/>
      <c r="C15076" s="37"/>
      <c r="D15076" s="37"/>
      <c r="E15076" s="37"/>
      <c r="F15076" s="37"/>
      <c r="G15076" s="38"/>
      <c r="H15076" s="37"/>
      <c r="I15076" s="41"/>
      <c r="J15076" s="41"/>
      <c r="K15076" s="37"/>
      <c r="L15076" s="37"/>
      <c r="M15076" s="37"/>
      <c r="N15076" s="37"/>
      <c r="O15076" s="38"/>
    </row>
    <row r="15077" spans="2:15" x14ac:dyDescent="0.4">
      <c r="B15077" s="63"/>
      <c r="C15077" s="37"/>
      <c r="D15077" s="37"/>
      <c r="E15077" s="37"/>
      <c r="F15077" s="37"/>
      <c r="G15077" s="38"/>
      <c r="H15077" s="37"/>
      <c r="I15077" s="41"/>
      <c r="J15077" s="41"/>
      <c r="K15077" s="37"/>
      <c r="L15077" s="37"/>
      <c r="M15077" s="37"/>
      <c r="N15077" s="37"/>
      <c r="O15077" s="38"/>
    </row>
    <row r="15078" spans="2:15" x14ac:dyDescent="0.4">
      <c r="B15078" s="63"/>
      <c r="C15078" s="37"/>
      <c r="D15078" s="37"/>
      <c r="E15078" s="37"/>
      <c r="F15078" s="37"/>
      <c r="G15078" s="38"/>
      <c r="H15078" s="37"/>
      <c r="I15078" s="41"/>
      <c r="J15078" s="41"/>
      <c r="K15078" s="37"/>
      <c r="L15078" s="37"/>
      <c r="M15078" s="37"/>
      <c r="N15078" s="37"/>
      <c r="O15078" s="38"/>
    </row>
    <row r="15079" spans="2:15" x14ac:dyDescent="0.4">
      <c r="B15079" s="63"/>
      <c r="C15079" s="37"/>
      <c r="D15079" s="37"/>
      <c r="E15079" s="37"/>
      <c r="F15079" s="37"/>
      <c r="G15079" s="38"/>
      <c r="H15079" s="37"/>
      <c r="I15079" s="41"/>
      <c r="J15079" s="41"/>
      <c r="K15079" s="37"/>
      <c r="L15079" s="37"/>
      <c r="M15079" s="37"/>
      <c r="N15079" s="37"/>
      <c r="O15079" s="38"/>
    </row>
    <row r="15080" spans="2:15" x14ac:dyDescent="0.4">
      <c r="B15080" s="63"/>
      <c r="C15080" s="37"/>
      <c r="D15080" s="37"/>
      <c r="E15080" s="37"/>
      <c r="F15080" s="37"/>
      <c r="G15080" s="38"/>
      <c r="H15080" s="37"/>
      <c r="I15080" s="41"/>
      <c r="J15080" s="41"/>
      <c r="K15080" s="37"/>
      <c r="L15080" s="37"/>
      <c r="M15080" s="37"/>
      <c r="N15080" s="37"/>
      <c r="O15080" s="38"/>
    </row>
    <row r="15081" spans="2:15" x14ac:dyDescent="0.4">
      <c r="B15081" s="63"/>
      <c r="C15081" s="37"/>
      <c r="D15081" s="37"/>
      <c r="E15081" s="37"/>
      <c r="F15081" s="37"/>
      <c r="G15081" s="38"/>
      <c r="H15081" s="37"/>
      <c r="I15081" s="41"/>
      <c r="J15081" s="41"/>
      <c r="K15081" s="37"/>
      <c r="L15081" s="37"/>
      <c r="M15081" s="37"/>
      <c r="N15081" s="37"/>
      <c r="O15081" s="38"/>
    </row>
    <row r="15082" spans="2:15" x14ac:dyDescent="0.4">
      <c r="B15082" s="63"/>
      <c r="C15082" s="37"/>
      <c r="D15082" s="37"/>
      <c r="E15082" s="37"/>
      <c r="F15082" s="37"/>
      <c r="G15082" s="38"/>
      <c r="H15082" s="37"/>
      <c r="I15082" s="41"/>
      <c r="J15082" s="41"/>
      <c r="K15082" s="37"/>
      <c r="L15082" s="37"/>
      <c r="M15082" s="37"/>
      <c r="N15082" s="37"/>
      <c r="O15082" s="38"/>
    </row>
    <row r="15083" spans="2:15" x14ac:dyDescent="0.4">
      <c r="B15083" s="63"/>
      <c r="C15083" s="37"/>
      <c r="D15083" s="37"/>
      <c r="E15083" s="37"/>
      <c r="F15083" s="37"/>
      <c r="G15083" s="38"/>
      <c r="H15083" s="37"/>
      <c r="I15083" s="41"/>
      <c r="J15083" s="41"/>
      <c r="K15083" s="37"/>
      <c r="L15083" s="37"/>
      <c r="M15083" s="37"/>
      <c r="N15083" s="37"/>
      <c r="O15083" s="38"/>
    </row>
    <row r="15084" spans="2:15" x14ac:dyDescent="0.4">
      <c r="B15084" s="63"/>
      <c r="C15084" s="37"/>
      <c r="D15084" s="37"/>
      <c r="E15084" s="37"/>
      <c r="F15084" s="37"/>
      <c r="G15084" s="38"/>
      <c r="H15084" s="37"/>
      <c r="I15084" s="41"/>
      <c r="J15084" s="41"/>
      <c r="K15084" s="37"/>
      <c r="L15084" s="37"/>
      <c r="M15084" s="37"/>
      <c r="N15084" s="37"/>
      <c r="O15084" s="38"/>
    </row>
    <row r="15085" spans="2:15" x14ac:dyDescent="0.4">
      <c r="B15085" s="63"/>
      <c r="C15085" s="37"/>
      <c r="D15085" s="37"/>
      <c r="E15085" s="37"/>
      <c r="F15085" s="37"/>
      <c r="G15085" s="38"/>
      <c r="H15085" s="37"/>
      <c r="I15085" s="41"/>
      <c r="J15085" s="41"/>
      <c r="K15085" s="37"/>
      <c r="L15085" s="37"/>
      <c r="M15085" s="37"/>
      <c r="N15085" s="37"/>
      <c r="O15085" s="38"/>
    </row>
    <row r="15086" spans="2:15" x14ac:dyDescent="0.4">
      <c r="B15086" s="63"/>
      <c r="C15086" s="37"/>
      <c r="D15086" s="37"/>
      <c r="E15086" s="37"/>
      <c r="F15086" s="37"/>
      <c r="G15086" s="38"/>
      <c r="H15086" s="37"/>
      <c r="I15086" s="41"/>
      <c r="J15086" s="41"/>
      <c r="K15086" s="37"/>
      <c r="L15086" s="37"/>
      <c r="M15086" s="37"/>
      <c r="N15086" s="37"/>
      <c r="O15086" s="38"/>
    </row>
    <row r="15087" spans="2:15" x14ac:dyDescent="0.4">
      <c r="B15087" s="63"/>
      <c r="C15087" s="37"/>
      <c r="D15087" s="37"/>
      <c r="E15087" s="37"/>
      <c r="F15087" s="37"/>
      <c r="G15087" s="38"/>
      <c r="H15087" s="37"/>
      <c r="I15087" s="41"/>
      <c r="J15087" s="41"/>
      <c r="K15087" s="37"/>
      <c r="L15087" s="37"/>
      <c r="M15087" s="37"/>
      <c r="N15087" s="37"/>
      <c r="O15087" s="38"/>
    </row>
    <row r="15088" spans="2:15" x14ac:dyDescent="0.4">
      <c r="B15088" s="63"/>
      <c r="C15088" s="37"/>
      <c r="D15088" s="37"/>
      <c r="E15088" s="37"/>
      <c r="F15088" s="37"/>
      <c r="G15088" s="38"/>
      <c r="H15088" s="37"/>
      <c r="I15088" s="41"/>
      <c r="J15088" s="41"/>
      <c r="K15088" s="37"/>
      <c r="L15088" s="37"/>
      <c r="M15088" s="37"/>
      <c r="N15088" s="37"/>
      <c r="O15088" s="38"/>
    </row>
    <row r="15089" spans="2:15" x14ac:dyDescent="0.4">
      <c r="B15089" s="63"/>
      <c r="C15089" s="37"/>
      <c r="D15089" s="37"/>
      <c r="E15089" s="37"/>
      <c r="F15089" s="37"/>
      <c r="G15089" s="38"/>
      <c r="H15089" s="37"/>
      <c r="I15089" s="41"/>
      <c r="J15089" s="41"/>
      <c r="K15089" s="37"/>
      <c r="L15089" s="37"/>
      <c r="M15089" s="37"/>
      <c r="N15089" s="37"/>
      <c r="O15089" s="38"/>
    </row>
    <row r="15090" spans="2:15" x14ac:dyDescent="0.4">
      <c r="B15090" s="63"/>
      <c r="C15090" s="37"/>
      <c r="D15090" s="37"/>
      <c r="E15090" s="37"/>
      <c r="F15090" s="37"/>
      <c r="G15090" s="38"/>
      <c r="H15090" s="37"/>
      <c r="I15090" s="41"/>
      <c r="J15090" s="41"/>
      <c r="K15090" s="37"/>
      <c r="L15090" s="37"/>
      <c r="M15090" s="37"/>
      <c r="N15090" s="37"/>
      <c r="O15090" s="38"/>
    </row>
    <row r="15091" spans="2:15" x14ac:dyDescent="0.4">
      <c r="B15091" s="63"/>
      <c r="C15091" s="37"/>
      <c r="D15091" s="37"/>
      <c r="E15091" s="37"/>
      <c r="F15091" s="37"/>
      <c r="G15091" s="38"/>
      <c r="H15091" s="37"/>
      <c r="I15091" s="41"/>
      <c r="J15091" s="41"/>
      <c r="K15091" s="37"/>
      <c r="L15091" s="37"/>
      <c r="M15091" s="37"/>
      <c r="N15091" s="37"/>
      <c r="O15091" s="38"/>
    </row>
    <row r="15092" spans="2:15" x14ac:dyDescent="0.4">
      <c r="B15092" s="63"/>
      <c r="C15092" s="37"/>
      <c r="D15092" s="37"/>
      <c r="E15092" s="37"/>
      <c r="F15092" s="37"/>
      <c r="G15092" s="38"/>
      <c r="H15092" s="37"/>
      <c r="I15092" s="41"/>
      <c r="J15092" s="41"/>
      <c r="K15092" s="37"/>
      <c r="L15092" s="37"/>
      <c r="M15092" s="37"/>
      <c r="N15092" s="37"/>
      <c r="O15092" s="38"/>
    </row>
    <row r="15093" spans="2:15" x14ac:dyDescent="0.4">
      <c r="B15093" s="63"/>
      <c r="C15093" s="37"/>
      <c r="D15093" s="37"/>
      <c r="E15093" s="37"/>
      <c r="F15093" s="37"/>
      <c r="G15093" s="38"/>
      <c r="H15093" s="37"/>
      <c r="I15093" s="41"/>
      <c r="J15093" s="41"/>
      <c r="K15093" s="37"/>
      <c r="L15093" s="37"/>
      <c r="M15093" s="37"/>
      <c r="N15093" s="37"/>
      <c r="O15093" s="38"/>
    </row>
    <row r="15094" spans="2:15" x14ac:dyDescent="0.4">
      <c r="B15094" s="63"/>
      <c r="C15094" s="37"/>
      <c r="D15094" s="37"/>
      <c r="E15094" s="37"/>
      <c r="F15094" s="37"/>
      <c r="G15094" s="38"/>
      <c r="H15094" s="37"/>
      <c r="I15094" s="41"/>
      <c r="J15094" s="41"/>
      <c r="K15094" s="37"/>
      <c r="L15094" s="37"/>
      <c r="M15094" s="37"/>
      <c r="N15094" s="37"/>
      <c r="O15094" s="38"/>
    </row>
    <row r="15095" spans="2:15" x14ac:dyDescent="0.4">
      <c r="B15095" s="63"/>
      <c r="C15095" s="37"/>
      <c r="D15095" s="37"/>
      <c r="E15095" s="37"/>
      <c r="F15095" s="37"/>
      <c r="G15095" s="38"/>
      <c r="H15095" s="37"/>
      <c r="I15095" s="41"/>
      <c r="J15095" s="41"/>
      <c r="K15095" s="37"/>
      <c r="L15095" s="37"/>
      <c r="M15095" s="37"/>
      <c r="N15095" s="37"/>
      <c r="O15095" s="38"/>
    </row>
    <row r="15096" spans="2:15" x14ac:dyDescent="0.4">
      <c r="B15096" s="63"/>
      <c r="C15096" s="37"/>
      <c r="D15096" s="37"/>
      <c r="E15096" s="37"/>
      <c r="F15096" s="37"/>
      <c r="G15096" s="38"/>
      <c r="H15096" s="37"/>
      <c r="I15096" s="41"/>
      <c r="J15096" s="41"/>
      <c r="K15096" s="37"/>
      <c r="L15096" s="37"/>
      <c r="M15096" s="37"/>
      <c r="N15096" s="37"/>
      <c r="O15096" s="38"/>
    </row>
    <row r="15097" spans="2:15" x14ac:dyDescent="0.4">
      <c r="B15097" s="63"/>
      <c r="C15097" s="37"/>
      <c r="D15097" s="37"/>
      <c r="E15097" s="37"/>
      <c r="F15097" s="37"/>
      <c r="G15097" s="38"/>
      <c r="H15097" s="37"/>
      <c r="I15097" s="41"/>
      <c r="J15097" s="41"/>
      <c r="K15097" s="37"/>
      <c r="L15097" s="37"/>
      <c r="M15097" s="37"/>
      <c r="N15097" s="37"/>
      <c r="O15097" s="38"/>
    </row>
    <row r="15098" spans="2:15" x14ac:dyDescent="0.4">
      <c r="B15098" s="63"/>
      <c r="C15098" s="37"/>
      <c r="D15098" s="37"/>
      <c r="E15098" s="37"/>
      <c r="F15098" s="37"/>
      <c r="G15098" s="38"/>
      <c r="H15098" s="37"/>
      <c r="I15098" s="41"/>
      <c r="J15098" s="41"/>
      <c r="K15098" s="37"/>
      <c r="L15098" s="37"/>
      <c r="M15098" s="37"/>
      <c r="N15098" s="37"/>
      <c r="O15098" s="38"/>
    </row>
    <row r="15099" spans="2:15" x14ac:dyDescent="0.4">
      <c r="B15099" s="63"/>
      <c r="C15099" s="37"/>
      <c r="D15099" s="37"/>
      <c r="E15099" s="37"/>
      <c r="F15099" s="37"/>
      <c r="G15099" s="38"/>
      <c r="H15099" s="37"/>
      <c r="I15099" s="41"/>
      <c r="J15099" s="41"/>
      <c r="K15099" s="37"/>
      <c r="L15099" s="37"/>
      <c r="M15099" s="37"/>
      <c r="N15099" s="37"/>
      <c r="O15099" s="38"/>
    </row>
    <row r="15100" spans="2:15" x14ac:dyDescent="0.4">
      <c r="B15100" s="63"/>
      <c r="C15100" s="37"/>
      <c r="D15100" s="37"/>
      <c r="E15100" s="37"/>
      <c r="F15100" s="37"/>
      <c r="G15100" s="38"/>
      <c r="H15100" s="37"/>
      <c r="I15100" s="41"/>
      <c r="J15100" s="41"/>
      <c r="K15100" s="37"/>
      <c r="L15100" s="37"/>
      <c r="M15100" s="37"/>
      <c r="N15100" s="37"/>
      <c r="O15100" s="38"/>
    </row>
    <row r="15101" spans="2:15" x14ac:dyDescent="0.4">
      <c r="B15101" s="63"/>
      <c r="C15101" s="37"/>
      <c r="D15101" s="37"/>
      <c r="E15101" s="37"/>
      <c r="F15101" s="37"/>
      <c r="G15101" s="38"/>
      <c r="H15101" s="37"/>
      <c r="I15101" s="41"/>
      <c r="J15101" s="41"/>
      <c r="K15101" s="37"/>
      <c r="L15101" s="37"/>
      <c r="M15101" s="37"/>
      <c r="N15101" s="37"/>
      <c r="O15101" s="38"/>
    </row>
    <row r="15102" spans="2:15" x14ac:dyDescent="0.4">
      <c r="B15102" s="63"/>
      <c r="C15102" s="37"/>
      <c r="D15102" s="37"/>
      <c r="E15102" s="37"/>
      <c r="F15102" s="37"/>
      <c r="G15102" s="38"/>
      <c r="H15102" s="37"/>
      <c r="I15102" s="41"/>
      <c r="J15102" s="41"/>
      <c r="K15102" s="37"/>
      <c r="L15102" s="37"/>
      <c r="M15102" s="37"/>
      <c r="N15102" s="37"/>
      <c r="O15102" s="38"/>
    </row>
    <row r="15103" spans="2:15" x14ac:dyDescent="0.4">
      <c r="B15103" s="63"/>
      <c r="C15103" s="37"/>
      <c r="D15103" s="37"/>
      <c r="E15103" s="37"/>
      <c r="F15103" s="37"/>
      <c r="G15103" s="38"/>
      <c r="H15103" s="37"/>
      <c r="I15103" s="41"/>
      <c r="J15103" s="41"/>
      <c r="K15103" s="37"/>
      <c r="L15103" s="37"/>
      <c r="M15103" s="37"/>
      <c r="N15103" s="37"/>
      <c r="O15103" s="38"/>
    </row>
    <row r="15104" spans="2:15" x14ac:dyDescent="0.4">
      <c r="B15104" s="63"/>
      <c r="C15104" s="37"/>
      <c r="D15104" s="37"/>
      <c r="E15104" s="37"/>
      <c r="F15104" s="37"/>
      <c r="G15104" s="38"/>
      <c r="H15104" s="37"/>
      <c r="I15104" s="41"/>
      <c r="J15104" s="41"/>
      <c r="K15104" s="37"/>
      <c r="L15104" s="37"/>
      <c r="M15104" s="37"/>
      <c r="N15104" s="37"/>
      <c r="O15104" s="38"/>
    </row>
    <row r="15105" spans="2:15" x14ac:dyDescent="0.4">
      <c r="B15105" s="63"/>
      <c r="C15105" s="37"/>
      <c r="D15105" s="37"/>
      <c r="E15105" s="37"/>
      <c r="F15105" s="37"/>
      <c r="G15105" s="38"/>
      <c r="H15105" s="37"/>
      <c r="I15105" s="41"/>
      <c r="J15105" s="41"/>
      <c r="K15105" s="37"/>
      <c r="L15105" s="37"/>
      <c r="M15105" s="37"/>
      <c r="N15105" s="37"/>
      <c r="O15105" s="38"/>
    </row>
    <row r="15106" spans="2:15" x14ac:dyDescent="0.4">
      <c r="B15106" s="63"/>
      <c r="C15106" s="37"/>
      <c r="D15106" s="37"/>
      <c r="E15106" s="37"/>
      <c r="F15106" s="37"/>
      <c r="G15106" s="38"/>
      <c r="H15106" s="37"/>
      <c r="I15106" s="41"/>
      <c r="J15106" s="41"/>
      <c r="K15106" s="37"/>
      <c r="L15106" s="37"/>
      <c r="M15106" s="37"/>
      <c r="N15106" s="37"/>
      <c r="O15106" s="38"/>
    </row>
    <row r="15107" spans="2:15" x14ac:dyDescent="0.4">
      <c r="B15107" s="63"/>
      <c r="C15107" s="37"/>
      <c r="D15107" s="37"/>
      <c r="E15107" s="37"/>
      <c r="F15107" s="37"/>
      <c r="G15107" s="38"/>
      <c r="H15107" s="37"/>
      <c r="I15107" s="41"/>
      <c r="J15107" s="41"/>
      <c r="K15107" s="37"/>
      <c r="L15107" s="37"/>
      <c r="M15107" s="37"/>
      <c r="N15107" s="37"/>
      <c r="O15107" s="38"/>
    </row>
    <row r="15108" spans="2:15" x14ac:dyDescent="0.4">
      <c r="B15108" s="63"/>
      <c r="C15108" s="37"/>
      <c r="D15108" s="37"/>
      <c r="E15108" s="37"/>
      <c r="F15108" s="37"/>
      <c r="G15108" s="38"/>
      <c r="H15108" s="37"/>
      <c r="I15108" s="41"/>
      <c r="J15108" s="41"/>
      <c r="K15108" s="37"/>
      <c r="L15108" s="37"/>
      <c r="M15108" s="37"/>
      <c r="N15108" s="37"/>
      <c r="O15108" s="38"/>
    </row>
    <row r="15109" spans="2:15" x14ac:dyDescent="0.4">
      <c r="B15109" s="63"/>
      <c r="C15109" s="37"/>
      <c r="D15109" s="37"/>
      <c r="E15109" s="37"/>
      <c r="F15109" s="37"/>
      <c r="G15109" s="38"/>
      <c r="H15109" s="37"/>
      <c r="I15109" s="41"/>
      <c r="J15109" s="41"/>
      <c r="K15109" s="37"/>
      <c r="L15109" s="37"/>
      <c r="M15109" s="37"/>
      <c r="N15109" s="37"/>
      <c r="O15109" s="38"/>
    </row>
    <row r="15110" spans="2:15" x14ac:dyDescent="0.4">
      <c r="B15110" s="63"/>
      <c r="C15110" s="37"/>
      <c r="D15110" s="37"/>
      <c r="E15110" s="37"/>
      <c r="F15110" s="37"/>
      <c r="G15110" s="38"/>
      <c r="H15110" s="37"/>
      <c r="I15110" s="41"/>
      <c r="J15110" s="41"/>
      <c r="K15110" s="37"/>
      <c r="L15110" s="37"/>
      <c r="M15110" s="37"/>
      <c r="N15110" s="37"/>
      <c r="O15110" s="38"/>
    </row>
    <row r="15111" spans="2:15" x14ac:dyDescent="0.4">
      <c r="B15111" s="63"/>
      <c r="C15111" s="37"/>
      <c r="D15111" s="37"/>
      <c r="E15111" s="37"/>
      <c r="F15111" s="37"/>
      <c r="G15111" s="38"/>
      <c r="H15111" s="37"/>
      <c r="I15111" s="41"/>
      <c r="J15111" s="41"/>
      <c r="K15111" s="37"/>
      <c r="L15111" s="37"/>
      <c r="M15111" s="37"/>
      <c r="N15111" s="37"/>
      <c r="O15111" s="38"/>
    </row>
    <row r="15112" spans="2:15" x14ac:dyDescent="0.4">
      <c r="B15112" s="63"/>
      <c r="C15112" s="37"/>
      <c r="D15112" s="37"/>
      <c r="E15112" s="37"/>
      <c r="F15112" s="37"/>
      <c r="G15112" s="38"/>
      <c r="H15112" s="37"/>
      <c r="I15112" s="41"/>
      <c r="J15112" s="41"/>
      <c r="K15112" s="37"/>
      <c r="L15112" s="37"/>
      <c r="M15112" s="37"/>
      <c r="N15112" s="37"/>
      <c r="O15112" s="38"/>
    </row>
    <row r="15113" spans="2:15" x14ac:dyDescent="0.4">
      <c r="B15113" s="63"/>
      <c r="C15113" s="37"/>
      <c r="D15113" s="37"/>
      <c r="E15113" s="37"/>
      <c r="F15113" s="37"/>
      <c r="G15113" s="38"/>
      <c r="H15113" s="37"/>
      <c r="I15113" s="41"/>
      <c r="J15113" s="41"/>
      <c r="K15113" s="37"/>
      <c r="L15113" s="37"/>
      <c r="M15113" s="37"/>
      <c r="N15113" s="37"/>
      <c r="O15113" s="38"/>
    </row>
    <row r="15114" spans="2:15" x14ac:dyDescent="0.4">
      <c r="B15114" s="63"/>
      <c r="C15114" s="37"/>
      <c r="D15114" s="37"/>
      <c r="E15114" s="37"/>
      <c r="F15114" s="37"/>
      <c r="G15114" s="38"/>
      <c r="H15114" s="37"/>
      <c r="I15114" s="41"/>
      <c r="J15114" s="41"/>
      <c r="K15114" s="37"/>
      <c r="L15114" s="37"/>
      <c r="M15114" s="37"/>
      <c r="N15114" s="37"/>
      <c r="O15114" s="38"/>
    </row>
    <row r="15115" spans="2:15" x14ac:dyDescent="0.4">
      <c r="B15115" s="63"/>
      <c r="C15115" s="37"/>
      <c r="D15115" s="37"/>
      <c r="E15115" s="37"/>
      <c r="F15115" s="37"/>
      <c r="G15115" s="38"/>
      <c r="H15115" s="37"/>
      <c r="I15115" s="41"/>
      <c r="J15115" s="41"/>
      <c r="K15115" s="37"/>
      <c r="L15115" s="37"/>
      <c r="M15115" s="37"/>
      <c r="N15115" s="37"/>
      <c r="O15115" s="38"/>
    </row>
    <row r="15116" spans="2:15" x14ac:dyDescent="0.4">
      <c r="B15116" s="63"/>
      <c r="C15116" s="37"/>
      <c r="D15116" s="37"/>
      <c r="E15116" s="37"/>
      <c r="F15116" s="37"/>
      <c r="G15116" s="38"/>
      <c r="H15116" s="37"/>
      <c r="I15116" s="41"/>
      <c r="J15116" s="41"/>
      <c r="K15116" s="37"/>
      <c r="L15116" s="37"/>
      <c r="M15116" s="37"/>
      <c r="N15116" s="37"/>
      <c r="O15116" s="38"/>
    </row>
    <row r="15117" spans="2:15" x14ac:dyDescent="0.4">
      <c r="B15117" s="63"/>
      <c r="C15117" s="37"/>
      <c r="D15117" s="37"/>
      <c r="E15117" s="37"/>
      <c r="F15117" s="37"/>
      <c r="G15117" s="38"/>
      <c r="H15117" s="37"/>
      <c r="I15117" s="41"/>
      <c r="J15117" s="41"/>
      <c r="K15117" s="37"/>
      <c r="L15117" s="37"/>
      <c r="M15117" s="37"/>
      <c r="N15117" s="37"/>
      <c r="O15117" s="38"/>
    </row>
    <row r="15118" spans="2:15" x14ac:dyDescent="0.4">
      <c r="B15118" s="63"/>
      <c r="C15118" s="37"/>
      <c r="D15118" s="37"/>
      <c r="E15118" s="37"/>
      <c r="F15118" s="37"/>
      <c r="G15118" s="38"/>
      <c r="H15118" s="37"/>
      <c r="I15118" s="41"/>
      <c r="J15118" s="41"/>
      <c r="K15118" s="37"/>
      <c r="L15118" s="37"/>
      <c r="M15118" s="37"/>
      <c r="N15118" s="37"/>
      <c r="O15118" s="38"/>
    </row>
    <row r="15119" spans="2:15" x14ac:dyDescent="0.4">
      <c r="B15119" s="63"/>
      <c r="C15119" s="37"/>
      <c r="D15119" s="37"/>
      <c r="E15119" s="37"/>
      <c r="F15119" s="37"/>
      <c r="G15119" s="38"/>
      <c r="H15119" s="37"/>
      <c r="I15119" s="41"/>
      <c r="J15119" s="41"/>
      <c r="K15119" s="37"/>
      <c r="L15119" s="37"/>
      <c r="M15119" s="37"/>
      <c r="N15119" s="37"/>
      <c r="O15119" s="38"/>
    </row>
    <row r="15120" spans="2:15" x14ac:dyDescent="0.4">
      <c r="B15120" s="63"/>
      <c r="C15120" s="37"/>
      <c r="D15120" s="37"/>
      <c r="E15120" s="37"/>
      <c r="F15120" s="37"/>
      <c r="G15120" s="38"/>
      <c r="H15120" s="37"/>
      <c r="I15120" s="41"/>
      <c r="J15120" s="41"/>
      <c r="K15120" s="37"/>
      <c r="L15120" s="37"/>
      <c r="M15120" s="37"/>
      <c r="N15120" s="37"/>
      <c r="O15120" s="38"/>
    </row>
    <row r="15121" spans="2:15" x14ac:dyDescent="0.4">
      <c r="B15121" s="63"/>
      <c r="C15121" s="37"/>
      <c r="D15121" s="37"/>
      <c r="E15121" s="37"/>
      <c r="F15121" s="37"/>
      <c r="G15121" s="38"/>
      <c r="H15121" s="37"/>
      <c r="I15121" s="41"/>
      <c r="J15121" s="41"/>
      <c r="K15121" s="37"/>
      <c r="L15121" s="37"/>
      <c r="M15121" s="37"/>
      <c r="N15121" s="37"/>
      <c r="O15121" s="38"/>
    </row>
    <row r="15122" spans="2:15" x14ac:dyDescent="0.4">
      <c r="B15122" s="63"/>
      <c r="C15122" s="37"/>
      <c r="D15122" s="37"/>
      <c r="E15122" s="37"/>
      <c r="F15122" s="37"/>
      <c r="G15122" s="38"/>
      <c r="H15122" s="37"/>
      <c r="I15122" s="41"/>
      <c r="J15122" s="41"/>
      <c r="K15122" s="37"/>
      <c r="L15122" s="37"/>
      <c r="M15122" s="37"/>
      <c r="N15122" s="37"/>
      <c r="O15122" s="38"/>
    </row>
    <row r="15123" spans="2:15" x14ac:dyDescent="0.4">
      <c r="B15123" s="63"/>
      <c r="C15123" s="37"/>
      <c r="D15123" s="37"/>
      <c r="E15123" s="37"/>
      <c r="F15123" s="37"/>
      <c r="G15123" s="38"/>
      <c r="H15123" s="37"/>
      <c r="I15123" s="41"/>
      <c r="J15123" s="41"/>
      <c r="K15123" s="37"/>
      <c r="L15123" s="37"/>
      <c r="M15123" s="37"/>
      <c r="N15123" s="37"/>
      <c r="O15123" s="38"/>
    </row>
    <row r="15124" spans="2:15" x14ac:dyDescent="0.4">
      <c r="B15124" s="63"/>
      <c r="C15124" s="37"/>
      <c r="D15124" s="37"/>
      <c r="E15124" s="37"/>
      <c r="F15124" s="37"/>
      <c r="G15124" s="38"/>
      <c r="H15124" s="37"/>
      <c r="I15124" s="41"/>
      <c r="J15124" s="41"/>
      <c r="K15124" s="37"/>
      <c r="L15124" s="37"/>
      <c r="M15124" s="37"/>
      <c r="N15124" s="37"/>
      <c r="O15124" s="38"/>
    </row>
    <row r="15125" spans="2:15" x14ac:dyDescent="0.4">
      <c r="B15125" s="63"/>
      <c r="C15125" s="37"/>
      <c r="D15125" s="37"/>
      <c r="E15125" s="37"/>
      <c r="F15125" s="37"/>
      <c r="G15125" s="38"/>
      <c r="H15125" s="37"/>
      <c r="I15125" s="41"/>
      <c r="J15125" s="41"/>
      <c r="K15125" s="37"/>
      <c r="L15125" s="37"/>
      <c r="M15125" s="37"/>
      <c r="N15125" s="37"/>
      <c r="O15125" s="38"/>
    </row>
    <row r="15126" spans="2:15" x14ac:dyDescent="0.4">
      <c r="B15126" s="63"/>
      <c r="C15126" s="37"/>
      <c r="D15126" s="37"/>
      <c r="E15126" s="37"/>
      <c r="F15126" s="37"/>
      <c r="G15126" s="38"/>
      <c r="H15126" s="37"/>
      <c r="I15126" s="41"/>
      <c r="J15126" s="41"/>
      <c r="K15126" s="37"/>
      <c r="L15126" s="37"/>
      <c r="M15126" s="37"/>
      <c r="N15126" s="37"/>
      <c r="O15126" s="38"/>
    </row>
    <row r="15127" spans="2:15" x14ac:dyDescent="0.4">
      <c r="B15127" s="63"/>
      <c r="C15127" s="37"/>
      <c r="D15127" s="37"/>
      <c r="E15127" s="37"/>
      <c r="F15127" s="37"/>
      <c r="G15127" s="38"/>
      <c r="H15127" s="37"/>
      <c r="I15127" s="41"/>
      <c r="J15127" s="41"/>
      <c r="K15127" s="37"/>
      <c r="L15127" s="37"/>
      <c r="M15127" s="37"/>
      <c r="N15127" s="37"/>
      <c r="O15127" s="38"/>
    </row>
    <row r="15128" spans="2:15" x14ac:dyDescent="0.4">
      <c r="B15128" s="63"/>
      <c r="C15128" s="37"/>
      <c r="D15128" s="37"/>
      <c r="E15128" s="37"/>
      <c r="F15128" s="37"/>
      <c r="G15128" s="38"/>
      <c r="H15128" s="37"/>
      <c r="I15128" s="41"/>
      <c r="J15128" s="41"/>
      <c r="K15128" s="37"/>
      <c r="L15128" s="37"/>
      <c r="M15128" s="37"/>
      <c r="N15128" s="37"/>
      <c r="O15128" s="38"/>
    </row>
    <row r="15129" spans="2:15" x14ac:dyDescent="0.4">
      <c r="B15129" s="63"/>
      <c r="C15129" s="37"/>
      <c r="D15129" s="37"/>
      <c r="E15129" s="37"/>
      <c r="F15129" s="37"/>
      <c r="G15129" s="38"/>
      <c r="H15129" s="37"/>
      <c r="I15129" s="41"/>
      <c r="J15129" s="41"/>
      <c r="K15129" s="37"/>
      <c r="L15129" s="37"/>
      <c r="M15129" s="37"/>
      <c r="N15129" s="37"/>
      <c r="O15129" s="38"/>
    </row>
    <row r="15130" spans="2:15" x14ac:dyDescent="0.4">
      <c r="B15130" s="63"/>
      <c r="C15130" s="37"/>
      <c r="D15130" s="37"/>
      <c r="E15130" s="37"/>
      <c r="F15130" s="37"/>
      <c r="G15130" s="38"/>
      <c r="H15130" s="37"/>
      <c r="I15130" s="41"/>
      <c r="J15130" s="41"/>
      <c r="K15130" s="37"/>
      <c r="L15130" s="37"/>
      <c r="M15130" s="37"/>
      <c r="N15130" s="37"/>
      <c r="O15130" s="38"/>
    </row>
    <row r="15131" spans="2:15" x14ac:dyDescent="0.4">
      <c r="B15131" s="63"/>
      <c r="C15131" s="37"/>
      <c r="D15131" s="37"/>
      <c r="E15131" s="37"/>
      <c r="F15131" s="37"/>
      <c r="G15131" s="38"/>
      <c r="H15131" s="37"/>
      <c r="I15131" s="41"/>
      <c r="J15131" s="41"/>
      <c r="K15131" s="37"/>
      <c r="L15131" s="37"/>
      <c r="M15131" s="37"/>
      <c r="N15131" s="37"/>
      <c r="O15131" s="38"/>
    </row>
    <row r="15132" spans="2:15" x14ac:dyDescent="0.4">
      <c r="B15132" s="63"/>
      <c r="C15132" s="37"/>
      <c r="D15132" s="37"/>
      <c r="E15132" s="37"/>
      <c r="F15132" s="37"/>
      <c r="G15132" s="38"/>
      <c r="H15132" s="37"/>
      <c r="I15132" s="41"/>
      <c r="J15132" s="41"/>
      <c r="K15132" s="37"/>
      <c r="L15132" s="37"/>
      <c r="M15132" s="37"/>
      <c r="N15132" s="37"/>
      <c r="O15132" s="38"/>
    </row>
    <row r="15133" spans="2:15" x14ac:dyDescent="0.4">
      <c r="B15133" s="63"/>
      <c r="C15133" s="37"/>
      <c r="D15133" s="37"/>
      <c r="E15133" s="37"/>
      <c r="F15133" s="37"/>
      <c r="G15133" s="38"/>
      <c r="H15133" s="37"/>
      <c r="I15133" s="41"/>
      <c r="J15133" s="41"/>
      <c r="K15133" s="37"/>
      <c r="L15133" s="37"/>
      <c r="M15133" s="37"/>
      <c r="N15133" s="37"/>
      <c r="O15133" s="38"/>
    </row>
    <row r="15134" spans="2:15" x14ac:dyDescent="0.4">
      <c r="B15134" s="63"/>
      <c r="C15134" s="37"/>
      <c r="D15134" s="37"/>
      <c r="E15134" s="37"/>
      <c r="F15134" s="37"/>
      <c r="G15134" s="38"/>
      <c r="H15134" s="37"/>
      <c r="I15134" s="41"/>
      <c r="J15134" s="41"/>
      <c r="K15134" s="37"/>
      <c r="L15134" s="37"/>
      <c r="M15134" s="37"/>
      <c r="N15134" s="37"/>
      <c r="O15134" s="38"/>
    </row>
    <row r="15135" spans="2:15" x14ac:dyDescent="0.4">
      <c r="B15135" s="63"/>
      <c r="C15135" s="37"/>
      <c r="D15135" s="37"/>
      <c r="E15135" s="37"/>
      <c r="F15135" s="37"/>
      <c r="G15135" s="38"/>
      <c r="H15135" s="37"/>
      <c r="I15135" s="41"/>
      <c r="J15135" s="41"/>
      <c r="K15135" s="37"/>
      <c r="L15135" s="37"/>
      <c r="M15135" s="37"/>
      <c r="N15135" s="37"/>
      <c r="O15135" s="38"/>
    </row>
    <row r="15136" spans="2:15" x14ac:dyDescent="0.4">
      <c r="B15136" s="63"/>
      <c r="C15136" s="37"/>
      <c r="D15136" s="37"/>
      <c r="E15136" s="37"/>
      <c r="F15136" s="37"/>
      <c r="G15136" s="38"/>
      <c r="H15136" s="37"/>
      <c r="I15136" s="41"/>
      <c r="J15136" s="41"/>
      <c r="K15136" s="37"/>
      <c r="L15136" s="37"/>
      <c r="M15136" s="37"/>
      <c r="N15136" s="37"/>
      <c r="O15136" s="38"/>
    </row>
    <row r="15137" spans="2:15" x14ac:dyDescent="0.4">
      <c r="B15137" s="63"/>
      <c r="C15137" s="37"/>
      <c r="D15137" s="37"/>
      <c r="E15137" s="37"/>
      <c r="F15137" s="37"/>
      <c r="G15137" s="38"/>
      <c r="H15137" s="37"/>
      <c r="I15137" s="41"/>
      <c r="J15137" s="41"/>
      <c r="K15137" s="37"/>
      <c r="L15137" s="37"/>
      <c r="M15137" s="37"/>
      <c r="N15137" s="37"/>
      <c r="O15137" s="38"/>
    </row>
    <row r="15138" spans="2:15" x14ac:dyDescent="0.4">
      <c r="B15138" s="63"/>
      <c r="C15138" s="37"/>
      <c r="D15138" s="37"/>
      <c r="E15138" s="37"/>
      <c r="F15138" s="37"/>
      <c r="G15138" s="38"/>
      <c r="H15138" s="37"/>
      <c r="I15138" s="41"/>
      <c r="J15138" s="41"/>
      <c r="K15138" s="37"/>
      <c r="L15138" s="37"/>
      <c r="M15138" s="37"/>
      <c r="N15138" s="37"/>
      <c r="O15138" s="38"/>
    </row>
    <row r="15139" spans="2:15" x14ac:dyDescent="0.4">
      <c r="B15139" s="63"/>
      <c r="C15139" s="37"/>
      <c r="D15139" s="37"/>
      <c r="E15139" s="37"/>
      <c r="F15139" s="37"/>
      <c r="G15139" s="38"/>
      <c r="H15139" s="37"/>
      <c r="I15139" s="41"/>
      <c r="J15139" s="41"/>
      <c r="K15139" s="37"/>
      <c r="L15139" s="37"/>
      <c r="M15139" s="37"/>
      <c r="N15139" s="37"/>
      <c r="O15139" s="38"/>
    </row>
    <row r="15140" spans="2:15" x14ac:dyDescent="0.4">
      <c r="B15140" s="63"/>
      <c r="C15140" s="37"/>
      <c r="D15140" s="37"/>
      <c r="E15140" s="37"/>
      <c r="F15140" s="37"/>
      <c r="G15140" s="38"/>
      <c r="H15140" s="37"/>
      <c r="I15140" s="41"/>
      <c r="J15140" s="41"/>
      <c r="K15140" s="37"/>
      <c r="L15140" s="37"/>
      <c r="M15140" s="37"/>
      <c r="N15140" s="37"/>
      <c r="O15140" s="38"/>
    </row>
    <row r="15141" spans="2:15" x14ac:dyDescent="0.4">
      <c r="B15141" s="63"/>
      <c r="C15141" s="37"/>
      <c r="D15141" s="37"/>
      <c r="E15141" s="37"/>
      <c r="F15141" s="37"/>
      <c r="G15141" s="38"/>
      <c r="H15141" s="37"/>
      <c r="I15141" s="41"/>
      <c r="J15141" s="41"/>
      <c r="K15141" s="37"/>
      <c r="L15141" s="37"/>
      <c r="M15141" s="37"/>
      <c r="N15141" s="37"/>
      <c r="O15141" s="38"/>
    </row>
    <row r="15142" spans="2:15" x14ac:dyDescent="0.4">
      <c r="B15142" s="63"/>
      <c r="C15142" s="37"/>
      <c r="D15142" s="37"/>
      <c r="E15142" s="37"/>
      <c r="F15142" s="37"/>
      <c r="G15142" s="38"/>
      <c r="H15142" s="37"/>
      <c r="I15142" s="41"/>
      <c r="J15142" s="41"/>
      <c r="K15142" s="37"/>
      <c r="L15142" s="37"/>
      <c r="M15142" s="37"/>
      <c r="N15142" s="37"/>
      <c r="O15142" s="38"/>
    </row>
    <row r="15143" spans="2:15" x14ac:dyDescent="0.4">
      <c r="B15143" s="63"/>
      <c r="C15143" s="37"/>
      <c r="D15143" s="37"/>
      <c r="E15143" s="37"/>
      <c r="F15143" s="37"/>
      <c r="G15143" s="38"/>
      <c r="H15143" s="37"/>
      <c r="I15143" s="41"/>
      <c r="J15143" s="41"/>
      <c r="K15143" s="37"/>
      <c r="L15143" s="37"/>
      <c r="M15143" s="37"/>
      <c r="N15143" s="37"/>
      <c r="O15143" s="38"/>
    </row>
    <row r="15144" spans="2:15" x14ac:dyDescent="0.4">
      <c r="B15144" s="63"/>
      <c r="C15144" s="37"/>
      <c r="D15144" s="37"/>
      <c r="E15144" s="37"/>
      <c r="F15144" s="37"/>
      <c r="G15144" s="38"/>
      <c r="H15144" s="37"/>
      <c r="I15144" s="41"/>
      <c r="J15144" s="41"/>
      <c r="K15144" s="37"/>
      <c r="L15144" s="37"/>
      <c r="M15144" s="37"/>
      <c r="N15144" s="37"/>
      <c r="O15144" s="38"/>
    </row>
    <row r="15145" spans="2:15" x14ac:dyDescent="0.4">
      <c r="B15145" s="63"/>
      <c r="C15145" s="37"/>
      <c r="D15145" s="37"/>
      <c r="E15145" s="37"/>
      <c r="F15145" s="37"/>
      <c r="G15145" s="38"/>
      <c r="H15145" s="37"/>
      <c r="I15145" s="41"/>
      <c r="J15145" s="41"/>
      <c r="K15145" s="37"/>
      <c r="L15145" s="37"/>
      <c r="M15145" s="37"/>
      <c r="N15145" s="37"/>
      <c r="O15145" s="38"/>
    </row>
    <row r="15146" spans="2:15" x14ac:dyDescent="0.4">
      <c r="B15146" s="63"/>
      <c r="C15146" s="37"/>
      <c r="D15146" s="37"/>
      <c r="E15146" s="37"/>
      <c r="F15146" s="37"/>
      <c r="G15146" s="38"/>
      <c r="H15146" s="37"/>
      <c r="I15146" s="41"/>
      <c r="J15146" s="41"/>
      <c r="K15146" s="37"/>
      <c r="L15146" s="37"/>
      <c r="M15146" s="37"/>
      <c r="N15146" s="37"/>
      <c r="O15146" s="38"/>
    </row>
    <row r="15147" spans="2:15" x14ac:dyDescent="0.4">
      <c r="B15147" s="63"/>
      <c r="C15147" s="37"/>
      <c r="D15147" s="37"/>
      <c r="E15147" s="37"/>
      <c r="F15147" s="37"/>
      <c r="G15147" s="38"/>
      <c r="H15147" s="37"/>
      <c r="I15147" s="41"/>
      <c r="J15147" s="41"/>
      <c r="K15147" s="37"/>
      <c r="L15147" s="37"/>
      <c r="M15147" s="37"/>
      <c r="N15147" s="37"/>
      <c r="O15147" s="38"/>
    </row>
    <row r="15148" spans="2:15" x14ac:dyDescent="0.4">
      <c r="B15148" s="63"/>
      <c r="C15148" s="37"/>
      <c r="D15148" s="37"/>
      <c r="E15148" s="37"/>
      <c r="F15148" s="37"/>
      <c r="G15148" s="38"/>
      <c r="H15148" s="37"/>
      <c r="I15148" s="41"/>
      <c r="J15148" s="41"/>
      <c r="K15148" s="37"/>
      <c r="L15148" s="37"/>
      <c r="M15148" s="37"/>
      <c r="N15148" s="37"/>
      <c r="O15148" s="38"/>
    </row>
    <row r="15149" spans="2:15" x14ac:dyDescent="0.4">
      <c r="B15149" s="63"/>
      <c r="C15149" s="37"/>
      <c r="D15149" s="37"/>
      <c r="E15149" s="37"/>
      <c r="F15149" s="37"/>
      <c r="G15149" s="38"/>
      <c r="H15149" s="37"/>
      <c r="I15149" s="41"/>
      <c r="J15149" s="41"/>
      <c r="K15149" s="37"/>
      <c r="L15149" s="37"/>
      <c r="M15149" s="37"/>
      <c r="N15149" s="37"/>
      <c r="O15149" s="38"/>
    </row>
    <row r="15150" spans="2:15" x14ac:dyDescent="0.4">
      <c r="B15150" s="63"/>
      <c r="C15150" s="37"/>
      <c r="D15150" s="37"/>
      <c r="E15150" s="37"/>
      <c r="F15150" s="37"/>
      <c r="G15150" s="38"/>
      <c r="H15150" s="37"/>
      <c r="I15150" s="41"/>
      <c r="J15150" s="41"/>
      <c r="K15150" s="37"/>
      <c r="L15150" s="37"/>
      <c r="M15150" s="37"/>
      <c r="N15150" s="37"/>
      <c r="O15150" s="38"/>
    </row>
    <row r="15151" spans="2:15" x14ac:dyDescent="0.4">
      <c r="B15151" s="63"/>
      <c r="C15151" s="37"/>
      <c r="D15151" s="37"/>
      <c r="E15151" s="37"/>
      <c r="F15151" s="37"/>
      <c r="G15151" s="38"/>
      <c r="H15151" s="37"/>
      <c r="I15151" s="41"/>
      <c r="J15151" s="41"/>
      <c r="K15151" s="37"/>
      <c r="L15151" s="37"/>
      <c r="M15151" s="37"/>
      <c r="N15151" s="37"/>
      <c r="O15151" s="38"/>
    </row>
    <row r="15152" spans="2:15" x14ac:dyDescent="0.4">
      <c r="B15152" s="63"/>
      <c r="C15152" s="37"/>
      <c r="D15152" s="37"/>
      <c r="E15152" s="37"/>
      <c r="F15152" s="37"/>
      <c r="G15152" s="38"/>
      <c r="H15152" s="37"/>
      <c r="I15152" s="41"/>
      <c r="J15152" s="41"/>
      <c r="K15152" s="37"/>
      <c r="L15152" s="37"/>
      <c r="M15152" s="37"/>
      <c r="N15152" s="37"/>
      <c r="O15152" s="38"/>
    </row>
    <row r="15153" spans="2:15" x14ac:dyDescent="0.4">
      <c r="B15153" s="63"/>
      <c r="C15153" s="37"/>
      <c r="D15153" s="37"/>
      <c r="E15153" s="37"/>
      <c r="F15153" s="37"/>
      <c r="G15153" s="38"/>
      <c r="H15153" s="37"/>
      <c r="I15153" s="41"/>
      <c r="J15153" s="41"/>
      <c r="K15153" s="37"/>
      <c r="L15153" s="37"/>
      <c r="M15153" s="37"/>
      <c r="N15153" s="37"/>
      <c r="O15153" s="38"/>
    </row>
    <row r="15154" spans="2:15" x14ac:dyDescent="0.4">
      <c r="B15154" s="63"/>
      <c r="C15154" s="37"/>
      <c r="D15154" s="37"/>
      <c r="E15154" s="37"/>
      <c r="F15154" s="37"/>
      <c r="G15154" s="38"/>
      <c r="H15154" s="37"/>
      <c r="I15154" s="41"/>
      <c r="J15154" s="41"/>
      <c r="K15154" s="37"/>
      <c r="L15154" s="37"/>
      <c r="M15154" s="37"/>
      <c r="N15154" s="37"/>
      <c r="O15154" s="38"/>
    </row>
    <row r="15155" spans="2:15" x14ac:dyDescent="0.4">
      <c r="B15155" s="63"/>
      <c r="C15155" s="37"/>
      <c r="D15155" s="37"/>
      <c r="E15155" s="37"/>
      <c r="F15155" s="37"/>
      <c r="G15155" s="38"/>
      <c r="H15155" s="37"/>
      <c r="I15155" s="41"/>
      <c r="J15155" s="41"/>
      <c r="K15155" s="37"/>
      <c r="L15155" s="37"/>
      <c r="M15155" s="37"/>
      <c r="N15155" s="37"/>
      <c r="O15155" s="38"/>
    </row>
    <row r="15156" spans="2:15" x14ac:dyDescent="0.4">
      <c r="B15156" s="63"/>
      <c r="C15156" s="37"/>
      <c r="D15156" s="37"/>
      <c r="E15156" s="37"/>
      <c r="F15156" s="37"/>
      <c r="G15156" s="38"/>
      <c r="H15156" s="37"/>
      <c r="I15156" s="41"/>
      <c r="J15156" s="41"/>
      <c r="K15156" s="37"/>
      <c r="L15156" s="37"/>
      <c r="M15156" s="37"/>
      <c r="N15156" s="37"/>
      <c r="O15156" s="38"/>
    </row>
    <row r="15157" spans="2:15" x14ac:dyDescent="0.4">
      <c r="B15157" s="63"/>
      <c r="C15157" s="37"/>
      <c r="D15157" s="37"/>
      <c r="E15157" s="37"/>
      <c r="F15157" s="37"/>
      <c r="G15157" s="38"/>
      <c r="H15157" s="37"/>
      <c r="I15157" s="41"/>
      <c r="J15157" s="41"/>
      <c r="K15157" s="37"/>
      <c r="L15157" s="37"/>
      <c r="M15157" s="37"/>
      <c r="N15157" s="37"/>
      <c r="O15157" s="38"/>
    </row>
    <row r="15158" spans="2:15" x14ac:dyDescent="0.4">
      <c r="B15158" s="63"/>
      <c r="C15158" s="37"/>
      <c r="D15158" s="37"/>
      <c r="E15158" s="37"/>
      <c r="F15158" s="37"/>
      <c r="G15158" s="38"/>
      <c r="H15158" s="37"/>
      <c r="I15158" s="41"/>
      <c r="J15158" s="41"/>
      <c r="K15158" s="37"/>
      <c r="L15158" s="37"/>
      <c r="M15158" s="37"/>
      <c r="N15158" s="37"/>
      <c r="O15158" s="38"/>
    </row>
    <row r="15159" spans="2:15" x14ac:dyDescent="0.4">
      <c r="B15159" s="63"/>
      <c r="C15159" s="37"/>
      <c r="D15159" s="37"/>
      <c r="E15159" s="37"/>
      <c r="F15159" s="37"/>
      <c r="G15159" s="38"/>
      <c r="H15159" s="37"/>
      <c r="I15159" s="41"/>
      <c r="J15159" s="41"/>
      <c r="K15159" s="37"/>
      <c r="L15159" s="37"/>
      <c r="M15159" s="37"/>
      <c r="N15159" s="37"/>
      <c r="O15159" s="38"/>
    </row>
    <row r="15160" spans="2:15" x14ac:dyDescent="0.4">
      <c r="B15160" s="63"/>
      <c r="C15160" s="37"/>
      <c r="D15160" s="37"/>
      <c r="E15160" s="37"/>
      <c r="F15160" s="37"/>
      <c r="G15160" s="38"/>
      <c r="H15160" s="37"/>
      <c r="I15160" s="41"/>
      <c r="J15160" s="41"/>
      <c r="K15160" s="37"/>
      <c r="L15160" s="37"/>
      <c r="M15160" s="37"/>
      <c r="N15160" s="37"/>
      <c r="O15160" s="38"/>
    </row>
    <row r="15161" spans="2:15" x14ac:dyDescent="0.4">
      <c r="B15161" s="63"/>
      <c r="C15161" s="37"/>
      <c r="D15161" s="37"/>
      <c r="E15161" s="37"/>
      <c r="F15161" s="37"/>
      <c r="G15161" s="38"/>
      <c r="H15161" s="37"/>
      <c r="I15161" s="41"/>
      <c r="J15161" s="41"/>
      <c r="K15161" s="37"/>
      <c r="L15161" s="37"/>
      <c r="M15161" s="37"/>
      <c r="N15161" s="37"/>
      <c r="O15161" s="38"/>
    </row>
    <row r="15162" spans="2:15" x14ac:dyDescent="0.4">
      <c r="B15162" s="63"/>
      <c r="C15162" s="37"/>
      <c r="D15162" s="37"/>
      <c r="E15162" s="37"/>
      <c r="F15162" s="37"/>
      <c r="G15162" s="38"/>
      <c r="H15162" s="37"/>
      <c r="I15162" s="41"/>
      <c r="J15162" s="41"/>
      <c r="K15162" s="37"/>
      <c r="L15162" s="37"/>
      <c r="M15162" s="37"/>
      <c r="N15162" s="37"/>
      <c r="O15162" s="38"/>
    </row>
    <row r="15163" spans="2:15" x14ac:dyDescent="0.4">
      <c r="B15163" s="63"/>
      <c r="C15163" s="37"/>
      <c r="D15163" s="37"/>
      <c r="E15163" s="37"/>
      <c r="F15163" s="37"/>
      <c r="G15163" s="38"/>
      <c r="H15163" s="37"/>
      <c r="I15163" s="41"/>
      <c r="J15163" s="41"/>
      <c r="K15163" s="37"/>
      <c r="L15163" s="37"/>
      <c r="M15163" s="37"/>
      <c r="N15163" s="37"/>
      <c r="O15163" s="38"/>
    </row>
    <row r="15164" spans="2:15" x14ac:dyDescent="0.4">
      <c r="B15164" s="63"/>
      <c r="C15164" s="37"/>
      <c r="D15164" s="37"/>
      <c r="E15164" s="37"/>
      <c r="F15164" s="37"/>
      <c r="G15164" s="38"/>
      <c r="H15164" s="37"/>
      <c r="I15164" s="41"/>
      <c r="J15164" s="41"/>
      <c r="K15164" s="37"/>
      <c r="L15164" s="37"/>
      <c r="M15164" s="37"/>
      <c r="N15164" s="37"/>
      <c r="O15164" s="38"/>
    </row>
    <row r="15165" spans="2:15" x14ac:dyDescent="0.4">
      <c r="B15165" s="63"/>
      <c r="C15165" s="37"/>
      <c r="D15165" s="37"/>
      <c r="E15165" s="37"/>
      <c r="F15165" s="37"/>
      <c r="G15165" s="38"/>
      <c r="H15165" s="37"/>
      <c r="I15165" s="41"/>
      <c r="J15165" s="41"/>
      <c r="K15165" s="37"/>
      <c r="L15165" s="37"/>
      <c r="M15165" s="37"/>
      <c r="N15165" s="37"/>
      <c r="O15165" s="38"/>
    </row>
    <row r="15166" spans="2:15" x14ac:dyDescent="0.4">
      <c r="B15166" s="63"/>
      <c r="C15166" s="37"/>
      <c r="D15166" s="37"/>
      <c r="E15166" s="37"/>
      <c r="F15166" s="37"/>
      <c r="G15166" s="38"/>
      <c r="H15166" s="37"/>
      <c r="I15166" s="41"/>
      <c r="J15166" s="41"/>
      <c r="K15166" s="37"/>
      <c r="L15166" s="37"/>
      <c r="M15166" s="37"/>
      <c r="N15166" s="37"/>
      <c r="O15166" s="38"/>
    </row>
    <row r="15167" spans="2:15" x14ac:dyDescent="0.4">
      <c r="B15167" s="63"/>
      <c r="C15167" s="37"/>
      <c r="D15167" s="37"/>
      <c r="E15167" s="37"/>
      <c r="F15167" s="37"/>
      <c r="G15167" s="38"/>
      <c r="H15167" s="37"/>
      <c r="I15167" s="41"/>
      <c r="J15167" s="41"/>
      <c r="K15167" s="37"/>
      <c r="L15167" s="37"/>
      <c r="M15167" s="37"/>
      <c r="N15167" s="37"/>
      <c r="O15167" s="38"/>
    </row>
    <row r="15168" spans="2:15" x14ac:dyDescent="0.4">
      <c r="B15168" s="63"/>
      <c r="C15168" s="37"/>
      <c r="D15168" s="37"/>
      <c r="E15168" s="37"/>
      <c r="F15168" s="37"/>
      <c r="G15168" s="38"/>
      <c r="H15168" s="37"/>
      <c r="I15168" s="41"/>
      <c r="J15168" s="41"/>
      <c r="K15168" s="37"/>
      <c r="L15168" s="37"/>
      <c r="M15168" s="37"/>
      <c r="N15168" s="37"/>
      <c r="O15168" s="38"/>
    </row>
    <row r="15169" spans="2:15" x14ac:dyDescent="0.4">
      <c r="B15169" s="63"/>
      <c r="C15169" s="37"/>
      <c r="D15169" s="37"/>
      <c r="E15169" s="37"/>
      <c r="F15169" s="37"/>
      <c r="G15169" s="38"/>
      <c r="H15169" s="37"/>
      <c r="I15169" s="41"/>
      <c r="J15169" s="41"/>
      <c r="K15169" s="37"/>
      <c r="L15169" s="37"/>
      <c r="M15169" s="37"/>
      <c r="N15169" s="37"/>
      <c r="O15169" s="38"/>
    </row>
    <row r="15170" spans="2:15" x14ac:dyDescent="0.4">
      <c r="B15170" s="63"/>
      <c r="C15170" s="37"/>
      <c r="D15170" s="37"/>
      <c r="E15170" s="37"/>
      <c r="F15170" s="37"/>
      <c r="G15170" s="38"/>
      <c r="H15170" s="37"/>
      <c r="I15170" s="41"/>
      <c r="J15170" s="41"/>
      <c r="K15170" s="37"/>
      <c r="L15170" s="37"/>
      <c r="M15170" s="37"/>
      <c r="N15170" s="37"/>
      <c r="O15170" s="38"/>
    </row>
    <row r="15171" spans="2:15" x14ac:dyDescent="0.4">
      <c r="B15171" s="63"/>
      <c r="C15171" s="37"/>
      <c r="D15171" s="37"/>
      <c r="E15171" s="37"/>
      <c r="F15171" s="37"/>
      <c r="G15171" s="38"/>
      <c r="H15171" s="37"/>
      <c r="I15171" s="41"/>
      <c r="J15171" s="41"/>
      <c r="K15171" s="37"/>
      <c r="L15171" s="37"/>
      <c r="M15171" s="37"/>
      <c r="N15171" s="37"/>
      <c r="O15171" s="38"/>
    </row>
    <row r="15172" spans="2:15" x14ac:dyDescent="0.4">
      <c r="B15172" s="63"/>
      <c r="C15172" s="37"/>
      <c r="D15172" s="37"/>
      <c r="E15172" s="37"/>
      <c r="F15172" s="37"/>
      <c r="G15172" s="38"/>
      <c r="H15172" s="37"/>
      <c r="I15172" s="41"/>
      <c r="J15172" s="41"/>
      <c r="K15172" s="37"/>
      <c r="L15172" s="37"/>
      <c r="M15172" s="37"/>
      <c r="N15172" s="37"/>
      <c r="O15172" s="38"/>
    </row>
    <row r="15173" spans="2:15" x14ac:dyDescent="0.4">
      <c r="B15173" s="63"/>
      <c r="C15173" s="37"/>
      <c r="D15173" s="37"/>
      <c r="E15173" s="37"/>
      <c r="F15173" s="37"/>
      <c r="G15173" s="38"/>
      <c r="H15173" s="37"/>
      <c r="I15173" s="41"/>
      <c r="J15173" s="41"/>
      <c r="K15173" s="37"/>
      <c r="L15173" s="37"/>
      <c r="M15173" s="37"/>
      <c r="N15173" s="37"/>
      <c r="O15173" s="38"/>
    </row>
    <row r="15174" spans="2:15" x14ac:dyDescent="0.4">
      <c r="B15174" s="63"/>
      <c r="C15174" s="37"/>
      <c r="D15174" s="37"/>
      <c r="E15174" s="37"/>
      <c r="F15174" s="37"/>
      <c r="G15174" s="38"/>
      <c r="H15174" s="37"/>
      <c r="I15174" s="41"/>
      <c r="J15174" s="41"/>
      <c r="K15174" s="37"/>
      <c r="L15174" s="37"/>
      <c r="M15174" s="37"/>
      <c r="N15174" s="37"/>
      <c r="O15174" s="38"/>
    </row>
    <row r="15175" spans="2:15" x14ac:dyDescent="0.4">
      <c r="B15175" s="63"/>
      <c r="C15175" s="37"/>
      <c r="D15175" s="37"/>
      <c r="E15175" s="37"/>
      <c r="F15175" s="37"/>
      <c r="G15175" s="38"/>
      <c r="H15175" s="37"/>
      <c r="I15175" s="41"/>
      <c r="J15175" s="41"/>
      <c r="K15175" s="37"/>
      <c r="L15175" s="37"/>
      <c r="M15175" s="37"/>
      <c r="N15175" s="37"/>
      <c r="O15175" s="38"/>
    </row>
    <row r="15176" spans="2:15" x14ac:dyDescent="0.4">
      <c r="B15176" s="63"/>
      <c r="C15176" s="37"/>
      <c r="D15176" s="37"/>
      <c r="E15176" s="37"/>
      <c r="F15176" s="37"/>
      <c r="G15176" s="38"/>
      <c r="H15176" s="37"/>
      <c r="I15176" s="41"/>
      <c r="J15176" s="41"/>
      <c r="K15176" s="37"/>
      <c r="L15176" s="37"/>
      <c r="M15176" s="37"/>
      <c r="N15176" s="37"/>
      <c r="O15176" s="38"/>
    </row>
    <row r="15177" spans="2:15" x14ac:dyDescent="0.4">
      <c r="B15177" s="63"/>
      <c r="C15177" s="37"/>
      <c r="D15177" s="37"/>
      <c r="E15177" s="37"/>
      <c r="F15177" s="37"/>
      <c r="G15177" s="38"/>
      <c r="H15177" s="37"/>
      <c r="I15177" s="41"/>
      <c r="J15177" s="41"/>
      <c r="K15177" s="37"/>
      <c r="L15177" s="37"/>
      <c r="M15177" s="37"/>
      <c r="N15177" s="37"/>
      <c r="O15177" s="38"/>
    </row>
    <row r="15178" spans="2:15" x14ac:dyDescent="0.4">
      <c r="B15178" s="63"/>
      <c r="C15178" s="37"/>
      <c r="D15178" s="37"/>
      <c r="E15178" s="37"/>
      <c r="F15178" s="37"/>
      <c r="G15178" s="38"/>
      <c r="H15178" s="37"/>
      <c r="I15178" s="41"/>
      <c r="J15178" s="41"/>
      <c r="K15178" s="37"/>
      <c r="L15178" s="37"/>
      <c r="M15178" s="37"/>
      <c r="N15178" s="37"/>
      <c r="O15178" s="38"/>
    </row>
    <row r="15179" spans="2:15" x14ac:dyDescent="0.4">
      <c r="B15179" s="63"/>
      <c r="C15179" s="37"/>
      <c r="D15179" s="37"/>
      <c r="E15179" s="37"/>
      <c r="F15179" s="37"/>
      <c r="G15179" s="38"/>
      <c r="H15179" s="37"/>
      <c r="I15179" s="41"/>
      <c r="J15179" s="41"/>
      <c r="K15179" s="37"/>
      <c r="L15179" s="37"/>
      <c r="M15179" s="37"/>
      <c r="N15179" s="37"/>
      <c r="O15179" s="38"/>
    </row>
    <row r="15180" spans="2:15" x14ac:dyDescent="0.4">
      <c r="B15180" s="63"/>
      <c r="C15180" s="37"/>
      <c r="D15180" s="37"/>
      <c r="E15180" s="37"/>
      <c r="F15180" s="37"/>
      <c r="G15180" s="38"/>
      <c r="H15180" s="37"/>
      <c r="I15180" s="41"/>
      <c r="J15180" s="41"/>
      <c r="K15180" s="37"/>
      <c r="L15180" s="37"/>
      <c r="M15180" s="37"/>
      <c r="N15180" s="37"/>
      <c r="O15180" s="38"/>
    </row>
    <row r="15181" spans="2:15" x14ac:dyDescent="0.4">
      <c r="B15181" s="63"/>
      <c r="C15181" s="37"/>
      <c r="D15181" s="37"/>
      <c r="E15181" s="37"/>
      <c r="F15181" s="37"/>
      <c r="G15181" s="38"/>
      <c r="H15181" s="37"/>
      <c r="I15181" s="41"/>
      <c r="J15181" s="41"/>
      <c r="K15181" s="37"/>
      <c r="L15181" s="37"/>
      <c r="M15181" s="37"/>
      <c r="N15181" s="37"/>
      <c r="O15181" s="38"/>
    </row>
    <row r="15182" spans="2:15" x14ac:dyDescent="0.4">
      <c r="B15182" s="63"/>
      <c r="C15182" s="37"/>
      <c r="D15182" s="37"/>
      <c r="E15182" s="37"/>
      <c r="F15182" s="37"/>
      <c r="G15182" s="38"/>
      <c r="H15182" s="37"/>
      <c r="I15182" s="41"/>
      <c r="J15182" s="41"/>
      <c r="K15182" s="37"/>
      <c r="L15182" s="37"/>
      <c r="M15182" s="37"/>
      <c r="N15182" s="37"/>
      <c r="O15182" s="38"/>
    </row>
    <row r="15183" spans="2:15" x14ac:dyDescent="0.4">
      <c r="B15183" s="63"/>
      <c r="C15183" s="37"/>
      <c r="D15183" s="37"/>
      <c r="E15183" s="37"/>
      <c r="F15183" s="37"/>
      <c r="G15183" s="38"/>
      <c r="H15183" s="37"/>
      <c r="I15183" s="41"/>
      <c r="J15183" s="41"/>
      <c r="K15183" s="37"/>
      <c r="L15183" s="37"/>
      <c r="M15183" s="37"/>
      <c r="N15183" s="37"/>
      <c r="O15183" s="38"/>
    </row>
    <row r="15184" spans="2:15" x14ac:dyDescent="0.4">
      <c r="B15184" s="63"/>
      <c r="C15184" s="37"/>
      <c r="D15184" s="37"/>
      <c r="E15184" s="37"/>
      <c r="F15184" s="37"/>
      <c r="G15184" s="38"/>
      <c r="H15184" s="37"/>
      <c r="I15184" s="41"/>
      <c r="J15184" s="41"/>
      <c r="K15184" s="37"/>
      <c r="L15184" s="37"/>
      <c r="M15184" s="37"/>
      <c r="N15184" s="37"/>
      <c r="O15184" s="38"/>
    </row>
    <row r="15185" spans="2:15" x14ac:dyDescent="0.4">
      <c r="B15185" s="63"/>
      <c r="C15185" s="37"/>
      <c r="D15185" s="37"/>
      <c r="E15185" s="37"/>
      <c r="F15185" s="37"/>
      <c r="G15185" s="38"/>
      <c r="H15185" s="37"/>
      <c r="I15185" s="41"/>
      <c r="J15185" s="41"/>
      <c r="K15185" s="37"/>
      <c r="L15185" s="37"/>
      <c r="M15185" s="37"/>
      <c r="N15185" s="37"/>
      <c r="O15185" s="38"/>
    </row>
    <row r="15186" spans="2:15" x14ac:dyDescent="0.4">
      <c r="B15186" s="63"/>
      <c r="C15186" s="37"/>
      <c r="D15186" s="37"/>
      <c r="E15186" s="37"/>
      <c r="F15186" s="37"/>
      <c r="G15186" s="38"/>
      <c r="H15186" s="37"/>
      <c r="I15186" s="41"/>
      <c r="J15186" s="41"/>
      <c r="K15186" s="37"/>
      <c r="L15186" s="37"/>
      <c r="M15186" s="37"/>
      <c r="N15186" s="37"/>
      <c r="O15186" s="38"/>
    </row>
    <row r="15187" spans="2:15" x14ac:dyDescent="0.4">
      <c r="B15187" s="63"/>
      <c r="C15187" s="37"/>
      <c r="D15187" s="37"/>
      <c r="E15187" s="37"/>
      <c r="F15187" s="37"/>
      <c r="G15187" s="38"/>
      <c r="H15187" s="37"/>
      <c r="I15187" s="41"/>
      <c r="J15187" s="41"/>
      <c r="K15187" s="37"/>
      <c r="L15187" s="37"/>
      <c r="M15187" s="37"/>
      <c r="N15187" s="37"/>
      <c r="O15187" s="38"/>
    </row>
    <row r="15188" spans="2:15" x14ac:dyDescent="0.4">
      <c r="B15188" s="63"/>
      <c r="C15188" s="37"/>
      <c r="D15188" s="37"/>
      <c r="E15188" s="37"/>
      <c r="F15188" s="37"/>
      <c r="G15188" s="38"/>
      <c r="H15188" s="37"/>
      <c r="I15188" s="41"/>
      <c r="J15188" s="41"/>
      <c r="K15188" s="37"/>
      <c r="L15188" s="37"/>
      <c r="M15188" s="37"/>
      <c r="N15188" s="37"/>
      <c r="O15188" s="38"/>
    </row>
    <row r="15189" spans="2:15" x14ac:dyDescent="0.4">
      <c r="B15189" s="63"/>
      <c r="C15189" s="37"/>
      <c r="D15189" s="37"/>
      <c r="E15189" s="37"/>
      <c r="F15189" s="37"/>
      <c r="G15189" s="38"/>
      <c r="H15189" s="37"/>
      <c r="I15189" s="41"/>
      <c r="J15189" s="41"/>
      <c r="K15189" s="37"/>
      <c r="L15189" s="37"/>
      <c r="M15189" s="37"/>
      <c r="N15189" s="37"/>
      <c r="O15189" s="38"/>
    </row>
    <row r="15190" spans="2:15" x14ac:dyDescent="0.4">
      <c r="B15190" s="63"/>
      <c r="C15190" s="37"/>
      <c r="D15190" s="37"/>
      <c r="E15190" s="37"/>
      <c r="F15190" s="37"/>
      <c r="G15190" s="38"/>
      <c r="H15190" s="37"/>
      <c r="I15190" s="41"/>
      <c r="J15190" s="41"/>
      <c r="K15190" s="37"/>
      <c r="L15190" s="37"/>
      <c r="M15190" s="37"/>
      <c r="N15190" s="37"/>
      <c r="O15190" s="38"/>
    </row>
    <row r="15191" spans="2:15" x14ac:dyDescent="0.4">
      <c r="B15191" s="63"/>
      <c r="C15191" s="37"/>
      <c r="D15191" s="37"/>
      <c r="E15191" s="37"/>
      <c r="F15191" s="37"/>
      <c r="G15191" s="38"/>
      <c r="H15191" s="37"/>
      <c r="I15191" s="41"/>
      <c r="J15191" s="41"/>
      <c r="K15191" s="37"/>
      <c r="L15191" s="37"/>
      <c r="M15191" s="37"/>
      <c r="N15191" s="37"/>
      <c r="O15191" s="38"/>
    </row>
    <row r="15192" spans="2:15" x14ac:dyDescent="0.4">
      <c r="B15192" s="63"/>
      <c r="C15192" s="37"/>
      <c r="D15192" s="37"/>
      <c r="E15192" s="37"/>
      <c r="F15192" s="37"/>
      <c r="G15192" s="38"/>
      <c r="H15192" s="37"/>
      <c r="I15192" s="41"/>
      <c r="J15192" s="41"/>
      <c r="K15192" s="37"/>
      <c r="L15192" s="37"/>
      <c r="M15192" s="37"/>
      <c r="N15192" s="37"/>
      <c r="O15192" s="38"/>
    </row>
    <row r="15193" spans="2:15" x14ac:dyDescent="0.4">
      <c r="B15193" s="63"/>
      <c r="C15193" s="37"/>
      <c r="D15193" s="37"/>
      <c r="E15193" s="37"/>
      <c r="F15193" s="37"/>
      <c r="G15193" s="38"/>
      <c r="H15193" s="37"/>
      <c r="I15193" s="41"/>
      <c r="J15193" s="41"/>
      <c r="K15193" s="37"/>
      <c r="L15193" s="37"/>
      <c r="M15193" s="37"/>
      <c r="N15193" s="37"/>
      <c r="O15193" s="38"/>
    </row>
    <row r="15194" spans="2:15" x14ac:dyDescent="0.4">
      <c r="B15194" s="63"/>
      <c r="C15194" s="37"/>
      <c r="D15194" s="37"/>
      <c r="E15194" s="37"/>
      <c r="F15194" s="37"/>
      <c r="G15194" s="38"/>
      <c r="H15194" s="37"/>
      <c r="I15194" s="41"/>
      <c r="J15194" s="41"/>
      <c r="K15194" s="37"/>
      <c r="L15194" s="37"/>
      <c r="M15194" s="37"/>
      <c r="N15194" s="37"/>
      <c r="O15194" s="38"/>
    </row>
    <row r="15195" spans="2:15" x14ac:dyDescent="0.4">
      <c r="B15195" s="63"/>
      <c r="C15195" s="37"/>
      <c r="D15195" s="37"/>
      <c r="E15195" s="37"/>
      <c r="F15195" s="37"/>
      <c r="G15195" s="38"/>
      <c r="H15195" s="37"/>
      <c r="I15195" s="41"/>
      <c r="J15195" s="41"/>
      <c r="K15195" s="37"/>
      <c r="L15195" s="37"/>
      <c r="M15195" s="37"/>
      <c r="N15195" s="37"/>
      <c r="O15195" s="38"/>
    </row>
    <row r="15196" spans="2:15" x14ac:dyDescent="0.4">
      <c r="B15196" s="63"/>
      <c r="C15196" s="37"/>
      <c r="D15196" s="37"/>
      <c r="E15196" s="37"/>
      <c r="F15196" s="37"/>
      <c r="G15196" s="38"/>
      <c r="H15196" s="37"/>
      <c r="I15196" s="41"/>
      <c r="J15196" s="41"/>
      <c r="K15196" s="37"/>
      <c r="L15196" s="37"/>
      <c r="M15196" s="37"/>
      <c r="N15196" s="37"/>
      <c r="O15196" s="38"/>
    </row>
    <row r="15197" spans="2:15" x14ac:dyDescent="0.4">
      <c r="B15197" s="63"/>
      <c r="C15197" s="37"/>
      <c r="D15197" s="37"/>
      <c r="E15197" s="37"/>
      <c r="F15197" s="37"/>
      <c r="G15197" s="38"/>
      <c r="H15197" s="37"/>
      <c r="I15197" s="41"/>
      <c r="J15197" s="41"/>
      <c r="K15197" s="37"/>
      <c r="L15197" s="37"/>
      <c r="M15197" s="37"/>
      <c r="N15197" s="37"/>
      <c r="O15197" s="38"/>
    </row>
    <row r="15198" spans="2:15" x14ac:dyDescent="0.4">
      <c r="B15198" s="63"/>
      <c r="C15198" s="37"/>
      <c r="D15198" s="37"/>
      <c r="E15198" s="37"/>
      <c r="F15198" s="37"/>
      <c r="G15198" s="38"/>
      <c r="H15198" s="37"/>
      <c r="I15198" s="41"/>
      <c r="J15198" s="41"/>
      <c r="K15198" s="37"/>
      <c r="L15198" s="37"/>
      <c r="M15198" s="37"/>
      <c r="N15198" s="37"/>
      <c r="O15198" s="38"/>
    </row>
    <row r="15199" spans="2:15" x14ac:dyDescent="0.4">
      <c r="B15199" s="63"/>
      <c r="C15199" s="37"/>
      <c r="D15199" s="37"/>
      <c r="E15199" s="37"/>
      <c r="F15199" s="37"/>
      <c r="G15199" s="38"/>
      <c r="H15199" s="37"/>
      <c r="I15199" s="41"/>
      <c r="J15199" s="41"/>
      <c r="K15199" s="37"/>
      <c r="L15199" s="37"/>
      <c r="M15199" s="37"/>
      <c r="N15199" s="37"/>
      <c r="O15199" s="38"/>
    </row>
    <row r="15200" spans="2:15" x14ac:dyDescent="0.4">
      <c r="B15200" s="63"/>
      <c r="C15200" s="37"/>
      <c r="D15200" s="37"/>
      <c r="E15200" s="37"/>
      <c r="F15200" s="37"/>
      <c r="G15200" s="38"/>
      <c r="H15200" s="37"/>
      <c r="I15200" s="41"/>
      <c r="J15200" s="41"/>
      <c r="K15200" s="37"/>
      <c r="L15200" s="37"/>
      <c r="M15200" s="37"/>
      <c r="N15200" s="37"/>
      <c r="O15200" s="38"/>
    </row>
    <row r="15201" spans="2:15" x14ac:dyDescent="0.4">
      <c r="B15201" s="63"/>
      <c r="C15201" s="37"/>
      <c r="D15201" s="37"/>
      <c r="E15201" s="37"/>
      <c r="F15201" s="37"/>
      <c r="G15201" s="38"/>
      <c r="H15201" s="37"/>
      <c r="I15201" s="41"/>
      <c r="J15201" s="41"/>
      <c r="K15201" s="37"/>
      <c r="L15201" s="37"/>
      <c r="M15201" s="37"/>
      <c r="N15201" s="37"/>
      <c r="O15201" s="38"/>
    </row>
    <row r="15202" spans="2:15" x14ac:dyDescent="0.4">
      <c r="B15202" s="63"/>
      <c r="C15202" s="37"/>
      <c r="D15202" s="37"/>
      <c r="E15202" s="37"/>
      <c r="F15202" s="37"/>
      <c r="G15202" s="38"/>
      <c r="H15202" s="37"/>
      <c r="I15202" s="41"/>
      <c r="J15202" s="41"/>
      <c r="K15202" s="37"/>
      <c r="L15202" s="37"/>
      <c r="M15202" s="37"/>
      <c r="N15202" s="37"/>
      <c r="O15202" s="38"/>
    </row>
    <row r="15203" spans="2:15" x14ac:dyDescent="0.4">
      <c r="B15203" s="63"/>
      <c r="C15203" s="37"/>
      <c r="D15203" s="37"/>
      <c r="E15203" s="37"/>
      <c r="F15203" s="37"/>
      <c r="G15203" s="38"/>
      <c r="H15203" s="37"/>
      <c r="I15203" s="41"/>
      <c r="J15203" s="41"/>
      <c r="K15203" s="37"/>
      <c r="L15203" s="37"/>
      <c r="M15203" s="37"/>
      <c r="N15203" s="37"/>
      <c r="O15203" s="38"/>
    </row>
    <row r="15204" spans="2:15" x14ac:dyDescent="0.4">
      <c r="B15204" s="63"/>
      <c r="C15204" s="37"/>
      <c r="D15204" s="37"/>
      <c r="E15204" s="37"/>
      <c r="F15204" s="37"/>
      <c r="G15204" s="38"/>
      <c r="H15204" s="37"/>
      <c r="I15204" s="41"/>
      <c r="J15204" s="41"/>
      <c r="K15204" s="37"/>
      <c r="L15204" s="37"/>
      <c r="M15204" s="37"/>
      <c r="N15204" s="37"/>
      <c r="O15204" s="38"/>
    </row>
    <row r="15205" spans="2:15" x14ac:dyDescent="0.4">
      <c r="B15205" s="63"/>
      <c r="C15205" s="37"/>
      <c r="D15205" s="37"/>
      <c r="E15205" s="37"/>
      <c r="F15205" s="37"/>
      <c r="G15205" s="38"/>
      <c r="H15205" s="37"/>
      <c r="I15205" s="41"/>
      <c r="J15205" s="41"/>
      <c r="K15205" s="37"/>
      <c r="L15205" s="37"/>
      <c r="M15205" s="37"/>
      <c r="N15205" s="37"/>
      <c r="O15205" s="38"/>
    </row>
    <row r="15206" spans="2:15" x14ac:dyDescent="0.4">
      <c r="B15206" s="63"/>
      <c r="C15206" s="37"/>
      <c r="D15206" s="37"/>
      <c r="E15206" s="37"/>
      <c r="F15206" s="37"/>
      <c r="G15206" s="38"/>
      <c r="H15206" s="37"/>
      <c r="I15206" s="41"/>
      <c r="J15206" s="41"/>
      <c r="K15206" s="37"/>
      <c r="L15206" s="37"/>
      <c r="M15206" s="37"/>
      <c r="N15206" s="37"/>
      <c r="O15206" s="38"/>
    </row>
    <row r="15207" spans="2:15" x14ac:dyDescent="0.4">
      <c r="B15207" s="63"/>
      <c r="C15207" s="37"/>
      <c r="D15207" s="37"/>
      <c r="E15207" s="37"/>
      <c r="F15207" s="37"/>
      <c r="G15207" s="38"/>
      <c r="H15207" s="37"/>
      <c r="I15207" s="41"/>
      <c r="J15207" s="41"/>
      <c r="K15207" s="37"/>
      <c r="L15207" s="37"/>
      <c r="M15207" s="37"/>
      <c r="N15207" s="37"/>
      <c r="O15207" s="38"/>
    </row>
    <row r="15208" spans="2:15" x14ac:dyDescent="0.4">
      <c r="B15208" s="63"/>
      <c r="C15208" s="37"/>
      <c r="D15208" s="37"/>
      <c r="E15208" s="37"/>
      <c r="F15208" s="37"/>
      <c r="G15208" s="38"/>
      <c r="H15208" s="37"/>
      <c r="I15208" s="41"/>
      <c r="J15208" s="41"/>
      <c r="K15208" s="37"/>
      <c r="L15208" s="37"/>
      <c r="M15208" s="37"/>
      <c r="N15208" s="37"/>
      <c r="O15208" s="38"/>
    </row>
    <row r="15209" spans="2:15" x14ac:dyDescent="0.4">
      <c r="B15209" s="63"/>
      <c r="C15209" s="37"/>
      <c r="D15209" s="37"/>
      <c r="E15209" s="37"/>
      <c r="F15209" s="37"/>
      <c r="G15209" s="38"/>
      <c r="H15209" s="37"/>
      <c r="I15209" s="41"/>
      <c r="J15209" s="41"/>
      <c r="K15209" s="37"/>
      <c r="L15209" s="37"/>
      <c r="M15209" s="37"/>
      <c r="N15209" s="37"/>
      <c r="O15209" s="38"/>
    </row>
    <row r="15210" spans="2:15" x14ac:dyDescent="0.4">
      <c r="B15210" s="63"/>
      <c r="C15210" s="37"/>
      <c r="D15210" s="37"/>
      <c r="E15210" s="37"/>
      <c r="F15210" s="37"/>
      <c r="G15210" s="38"/>
      <c r="H15210" s="37"/>
      <c r="I15210" s="41"/>
      <c r="J15210" s="41"/>
      <c r="K15210" s="37"/>
      <c r="L15210" s="37"/>
      <c r="M15210" s="37"/>
      <c r="N15210" s="37"/>
      <c r="O15210" s="38"/>
    </row>
    <row r="15211" spans="2:15" x14ac:dyDescent="0.4">
      <c r="B15211" s="63"/>
      <c r="C15211" s="37"/>
      <c r="D15211" s="37"/>
      <c r="E15211" s="37"/>
      <c r="F15211" s="37"/>
      <c r="G15211" s="38"/>
      <c r="H15211" s="37"/>
      <c r="I15211" s="41"/>
      <c r="J15211" s="41"/>
      <c r="K15211" s="37"/>
      <c r="L15211" s="37"/>
      <c r="M15211" s="37"/>
      <c r="N15211" s="37"/>
      <c r="O15211" s="38"/>
    </row>
    <row r="15212" spans="2:15" x14ac:dyDescent="0.4">
      <c r="B15212" s="63"/>
      <c r="C15212" s="37"/>
      <c r="D15212" s="37"/>
      <c r="E15212" s="37"/>
      <c r="F15212" s="37"/>
      <c r="G15212" s="38"/>
      <c r="H15212" s="37"/>
      <c r="I15212" s="41"/>
      <c r="J15212" s="41"/>
      <c r="K15212" s="37"/>
      <c r="L15212" s="37"/>
      <c r="M15212" s="37"/>
      <c r="N15212" s="37"/>
      <c r="O15212" s="38"/>
    </row>
    <row r="15213" spans="2:15" x14ac:dyDescent="0.4">
      <c r="B15213" s="63"/>
      <c r="C15213" s="37"/>
      <c r="D15213" s="37"/>
      <c r="E15213" s="37"/>
      <c r="F15213" s="37"/>
      <c r="G15213" s="38"/>
      <c r="H15213" s="37"/>
      <c r="I15213" s="41"/>
      <c r="J15213" s="41"/>
      <c r="K15213" s="37"/>
      <c r="L15213" s="37"/>
      <c r="M15213" s="37"/>
      <c r="N15213" s="37"/>
      <c r="O15213" s="38"/>
    </row>
    <row r="15214" spans="2:15" x14ac:dyDescent="0.4">
      <c r="B15214" s="63"/>
      <c r="C15214" s="37"/>
      <c r="D15214" s="37"/>
      <c r="E15214" s="37"/>
      <c r="F15214" s="37"/>
      <c r="G15214" s="38"/>
      <c r="H15214" s="37"/>
      <c r="I15214" s="41"/>
      <c r="J15214" s="41"/>
      <c r="K15214" s="37"/>
      <c r="L15214" s="37"/>
      <c r="M15214" s="37"/>
      <c r="N15214" s="37"/>
      <c r="O15214" s="38"/>
    </row>
    <row r="15215" spans="2:15" x14ac:dyDescent="0.4">
      <c r="B15215" s="63"/>
      <c r="C15215" s="37"/>
      <c r="D15215" s="37"/>
      <c r="E15215" s="37"/>
      <c r="F15215" s="37"/>
      <c r="G15215" s="38"/>
      <c r="H15215" s="37"/>
      <c r="I15215" s="41"/>
      <c r="J15215" s="41"/>
      <c r="K15215" s="37"/>
      <c r="L15215" s="37"/>
      <c r="M15215" s="37"/>
      <c r="N15215" s="37"/>
      <c r="O15215" s="38"/>
    </row>
    <row r="15216" spans="2:15" x14ac:dyDescent="0.4">
      <c r="B15216" s="63"/>
      <c r="C15216" s="37"/>
      <c r="D15216" s="37"/>
      <c r="E15216" s="37"/>
      <c r="F15216" s="37"/>
      <c r="G15216" s="38"/>
      <c r="H15216" s="37"/>
      <c r="I15216" s="41"/>
      <c r="J15216" s="41"/>
      <c r="K15216" s="37"/>
      <c r="L15216" s="37"/>
      <c r="M15216" s="37"/>
      <c r="N15216" s="37"/>
      <c r="O15216" s="38"/>
    </row>
    <row r="15217" spans="2:15" x14ac:dyDescent="0.4">
      <c r="B15217" s="63"/>
      <c r="C15217" s="37"/>
      <c r="D15217" s="37"/>
      <c r="E15217" s="37"/>
      <c r="F15217" s="37"/>
      <c r="G15217" s="38"/>
      <c r="H15217" s="37"/>
      <c r="I15217" s="41"/>
      <c r="J15217" s="41"/>
      <c r="K15217" s="37"/>
      <c r="L15217" s="37"/>
      <c r="M15217" s="37"/>
      <c r="N15217" s="37"/>
      <c r="O15217" s="38"/>
    </row>
    <row r="15218" spans="2:15" x14ac:dyDescent="0.4">
      <c r="B15218" s="63"/>
      <c r="C15218" s="37"/>
      <c r="D15218" s="37"/>
      <c r="E15218" s="37"/>
      <c r="F15218" s="37"/>
      <c r="G15218" s="38"/>
      <c r="H15218" s="37"/>
      <c r="I15218" s="41"/>
      <c r="J15218" s="41"/>
      <c r="K15218" s="37"/>
      <c r="L15218" s="37"/>
      <c r="M15218" s="37"/>
      <c r="N15218" s="37"/>
      <c r="O15218" s="38"/>
    </row>
    <row r="15219" spans="2:15" x14ac:dyDescent="0.4">
      <c r="B15219" s="63"/>
      <c r="C15219" s="37"/>
      <c r="D15219" s="37"/>
      <c r="E15219" s="37"/>
      <c r="F15219" s="37"/>
      <c r="G15219" s="38"/>
      <c r="H15219" s="37"/>
      <c r="I15219" s="41"/>
      <c r="J15219" s="41"/>
      <c r="K15219" s="37"/>
      <c r="L15219" s="37"/>
      <c r="M15219" s="37"/>
      <c r="N15219" s="37"/>
      <c r="O15219" s="38"/>
    </row>
    <row r="15220" spans="2:15" x14ac:dyDescent="0.4">
      <c r="B15220" s="63"/>
      <c r="C15220" s="37"/>
      <c r="D15220" s="37"/>
      <c r="E15220" s="37"/>
      <c r="F15220" s="37"/>
      <c r="G15220" s="38"/>
      <c r="H15220" s="37"/>
      <c r="I15220" s="41"/>
      <c r="J15220" s="41"/>
      <c r="K15220" s="37"/>
      <c r="L15220" s="37"/>
      <c r="M15220" s="37"/>
      <c r="N15220" s="37"/>
      <c r="O15220" s="38"/>
    </row>
    <row r="15221" spans="2:15" x14ac:dyDescent="0.4">
      <c r="B15221" s="63"/>
      <c r="C15221" s="37"/>
      <c r="D15221" s="37"/>
      <c r="E15221" s="37"/>
      <c r="F15221" s="37"/>
      <c r="G15221" s="38"/>
      <c r="H15221" s="37"/>
      <c r="I15221" s="41"/>
      <c r="J15221" s="41"/>
      <c r="K15221" s="37"/>
      <c r="L15221" s="37"/>
      <c r="M15221" s="37"/>
      <c r="N15221" s="37"/>
      <c r="O15221" s="38"/>
    </row>
    <row r="15222" spans="2:15" x14ac:dyDescent="0.4">
      <c r="B15222" s="63"/>
      <c r="C15222" s="37"/>
      <c r="D15222" s="37"/>
      <c r="E15222" s="37"/>
      <c r="F15222" s="37"/>
      <c r="G15222" s="38"/>
      <c r="H15222" s="37"/>
      <c r="I15222" s="41"/>
      <c r="J15222" s="41"/>
      <c r="K15222" s="37"/>
      <c r="L15222" s="37"/>
      <c r="M15222" s="37"/>
      <c r="N15222" s="37"/>
      <c r="O15222" s="38"/>
    </row>
    <row r="15223" spans="2:15" x14ac:dyDescent="0.4">
      <c r="B15223" s="63"/>
      <c r="C15223" s="37"/>
      <c r="D15223" s="37"/>
      <c r="E15223" s="37"/>
      <c r="F15223" s="37"/>
      <c r="G15223" s="38"/>
      <c r="H15223" s="37"/>
      <c r="I15223" s="41"/>
      <c r="J15223" s="41"/>
      <c r="K15223" s="37"/>
      <c r="L15223" s="37"/>
      <c r="M15223" s="37"/>
      <c r="N15223" s="37"/>
      <c r="O15223" s="38"/>
    </row>
    <row r="15224" spans="2:15" x14ac:dyDescent="0.4">
      <c r="B15224" s="63"/>
      <c r="C15224" s="37"/>
      <c r="D15224" s="37"/>
      <c r="E15224" s="37"/>
      <c r="F15224" s="37"/>
      <c r="G15224" s="38"/>
      <c r="H15224" s="37"/>
      <c r="I15224" s="41"/>
      <c r="J15224" s="41"/>
      <c r="K15224" s="37"/>
      <c r="L15224" s="37"/>
      <c r="M15224" s="37"/>
      <c r="N15224" s="37"/>
      <c r="O15224" s="38"/>
    </row>
    <row r="15225" spans="2:15" x14ac:dyDescent="0.4">
      <c r="B15225" s="63"/>
      <c r="C15225" s="37"/>
      <c r="D15225" s="37"/>
      <c r="E15225" s="37"/>
      <c r="F15225" s="37"/>
      <c r="G15225" s="38"/>
      <c r="H15225" s="37"/>
      <c r="I15225" s="41"/>
      <c r="J15225" s="41"/>
      <c r="K15225" s="37"/>
      <c r="L15225" s="37"/>
      <c r="M15225" s="37"/>
      <c r="N15225" s="37"/>
      <c r="O15225" s="38"/>
    </row>
    <row r="15226" spans="2:15" x14ac:dyDescent="0.4">
      <c r="B15226" s="63"/>
      <c r="C15226" s="37"/>
      <c r="D15226" s="37"/>
      <c r="E15226" s="37"/>
      <c r="F15226" s="37"/>
      <c r="G15226" s="38"/>
      <c r="H15226" s="37"/>
      <c r="I15226" s="41"/>
      <c r="J15226" s="41"/>
      <c r="K15226" s="37"/>
      <c r="L15226" s="37"/>
      <c r="M15226" s="37"/>
      <c r="N15226" s="37"/>
      <c r="O15226" s="38"/>
    </row>
    <row r="15227" spans="2:15" x14ac:dyDescent="0.4">
      <c r="B15227" s="63"/>
      <c r="C15227" s="37"/>
      <c r="D15227" s="37"/>
      <c r="E15227" s="37"/>
      <c r="F15227" s="37"/>
      <c r="G15227" s="38"/>
      <c r="H15227" s="37"/>
      <c r="I15227" s="41"/>
      <c r="J15227" s="41"/>
      <c r="K15227" s="37"/>
      <c r="L15227" s="37"/>
      <c r="M15227" s="37"/>
      <c r="N15227" s="37"/>
      <c r="O15227" s="38"/>
    </row>
    <row r="15228" spans="2:15" x14ac:dyDescent="0.4">
      <c r="B15228" s="63"/>
      <c r="C15228" s="37"/>
      <c r="D15228" s="37"/>
      <c r="E15228" s="37"/>
      <c r="F15228" s="37"/>
      <c r="G15228" s="38"/>
      <c r="H15228" s="37"/>
      <c r="I15228" s="41"/>
      <c r="J15228" s="41"/>
      <c r="K15228" s="37"/>
      <c r="L15228" s="37"/>
      <c r="M15228" s="37"/>
      <c r="N15228" s="37"/>
      <c r="O15228" s="38"/>
    </row>
    <row r="15229" spans="2:15" x14ac:dyDescent="0.4">
      <c r="B15229" s="63"/>
      <c r="C15229" s="37"/>
      <c r="D15229" s="37"/>
      <c r="E15229" s="37"/>
      <c r="F15229" s="37"/>
      <c r="G15229" s="38"/>
      <c r="H15229" s="37"/>
      <c r="I15229" s="41"/>
      <c r="J15229" s="41"/>
      <c r="K15229" s="37"/>
      <c r="L15229" s="37"/>
      <c r="M15229" s="37"/>
      <c r="N15229" s="37"/>
      <c r="O15229" s="38"/>
    </row>
    <row r="15230" spans="2:15" x14ac:dyDescent="0.4">
      <c r="B15230" s="63"/>
      <c r="C15230" s="37"/>
      <c r="D15230" s="37"/>
      <c r="E15230" s="37"/>
      <c r="F15230" s="37"/>
      <c r="G15230" s="38"/>
      <c r="H15230" s="37"/>
      <c r="I15230" s="41"/>
      <c r="J15230" s="41"/>
      <c r="K15230" s="37"/>
      <c r="L15230" s="37"/>
      <c r="M15230" s="37"/>
      <c r="N15230" s="37"/>
      <c r="O15230" s="38"/>
    </row>
    <row r="15231" spans="2:15" x14ac:dyDescent="0.4">
      <c r="B15231" s="63"/>
      <c r="C15231" s="37"/>
      <c r="D15231" s="37"/>
      <c r="E15231" s="37"/>
      <c r="F15231" s="37"/>
      <c r="G15231" s="38"/>
      <c r="H15231" s="37"/>
      <c r="I15231" s="41"/>
      <c r="J15231" s="41"/>
      <c r="K15231" s="37"/>
      <c r="L15231" s="37"/>
      <c r="M15231" s="37"/>
      <c r="N15231" s="37"/>
      <c r="O15231" s="38"/>
    </row>
    <row r="15232" spans="2:15" x14ac:dyDescent="0.4">
      <c r="B15232" s="63"/>
      <c r="C15232" s="37"/>
      <c r="D15232" s="37"/>
      <c r="E15232" s="37"/>
      <c r="F15232" s="37"/>
      <c r="G15232" s="38"/>
      <c r="H15232" s="37"/>
      <c r="I15232" s="41"/>
      <c r="J15232" s="41"/>
      <c r="K15232" s="37"/>
      <c r="L15232" s="37"/>
      <c r="M15232" s="37"/>
      <c r="N15232" s="37"/>
      <c r="O15232" s="38"/>
    </row>
    <row r="15233" spans="2:15" x14ac:dyDescent="0.4">
      <c r="B15233" s="63"/>
      <c r="C15233" s="37"/>
      <c r="D15233" s="37"/>
      <c r="E15233" s="37"/>
      <c r="F15233" s="37"/>
      <c r="G15233" s="38"/>
      <c r="H15233" s="37"/>
      <c r="I15233" s="41"/>
      <c r="J15233" s="41"/>
      <c r="K15233" s="37"/>
      <c r="L15233" s="37"/>
      <c r="M15233" s="37"/>
      <c r="N15233" s="37"/>
      <c r="O15233" s="38"/>
    </row>
    <row r="15234" spans="2:15" x14ac:dyDescent="0.4">
      <c r="B15234" s="63"/>
      <c r="C15234" s="37"/>
      <c r="D15234" s="37"/>
      <c r="E15234" s="37"/>
      <c r="F15234" s="37"/>
      <c r="G15234" s="38"/>
      <c r="H15234" s="37"/>
      <c r="I15234" s="41"/>
      <c r="J15234" s="41"/>
      <c r="K15234" s="37"/>
      <c r="L15234" s="37"/>
      <c r="M15234" s="37"/>
      <c r="N15234" s="37"/>
      <c r="O15234" s="38"/>
    </row>
    <row r="15235" spans="2:15" x14ac:dyDescent="0.4">
      <c r="B15235" s="63"/>
      <c r="C15235" s="37"/>
      <c r="D15235" s="37"/>
      <c r="E15235" s="37"/>
      <c r="F15235" s="37"/>
      <c r="G15235" s="38"/>
      <c r="H15235" s="37"/>
      <c r="I15235" s="41"/>
      <c r="J15235" s="41"/>
      <c r="K15235" s="37"/>
      <c r="L15235" s="37"/>
      <c r="M15235" s="37"/>
      <c r="N15235" s="37"/>
      <c r="O15235" s="38"/>
    </row>
    <row r="15236" spans="2:15" x14ac:dyDescent="0.4">
      <c r="B15236" s="63"/>
      <c r="C15236" s="37"/>
      <c r="D15236" s="37"/>
      <c r="E15236" s="37"/>
      <c r="F15236" s="37"/>
      <c r="G15236" s="38"/>
      <c r="H15236" s="37"/>
      <c r="I15236" s="41"/>
      <c r="J15236" s="41"/>
      <c r="K15236" s="37"/>
      <c r="L15236" s="37"/>
      <c r="M15236" s="37"/>
      <c r="N15236" s="37"/>
      <c r="O15236" s="38"/>
    </row>
    <row r="15237" spans="2:15" x14ac:dyDescent="0.4">
      <c r="B15237" s="63"/>
      <c r="C15237" s="37"/>
      <c r="D15237" s="37"/>
      <c r="E15237" s="37"/>
      <c r="F15237" s="37"/>
      <c r="G15237" s="38"/>
      <c r="H15237" s="37"/>
      <c r="I15237" s="41"/>
      <c r="J15237" s="41"/>
      <c r="K15237" s="37"/>
      <c r="L15237" s="37"/>
      <c r="M15237" s="37"/>
      <c r="N15237" s="37"/>
      <c r="O15237" s="38"/>
    </row>
    <row r="15238" spans="2:15" x14ac:dyDescent="0.4">
      <c r="B15238" s="63"/>
      <c r="C15238" s="37"/>
      <c r="D15238" s="37"/>
      <c r="E15238" s="37"/>
      <c r="F15238" s="37"/>
      <c r="G15238" s="38"/>
      <c r="H15238" s="37"/>
      <c r="I15238" s="41"/>
      <c r="J15238" s="41"/>
      <c r="K15238" s="37"/>
      <c r="L15238" s="37"/>
      <c r="M15238" s="37"/>
      <c r="N15238" s="37"/>
      <c r="O15238" s="38"/>
    </row>
    <row r="15239" spans="2:15" x14ac:dyDescent="0.4">
      <c r="B15239" s="63"/>
      <c r="C15239" s="37"/>
      <c r="D15239" s="37"/>
      <c r="E15239" s="37"/>
      <c r="F15239" s="37"/>
      <c r="G15239" s="38"/>
      <c r="H15239" s="37"/>
      <c r="I15239" s="41"/>
      <c r="J15239" s="41"/>
      <c r="K15239" s="37"/>
      <c r="L15239" s="37"/>
      <c r="M15239" s="37"/>
      <c r="N15239" s="37"/>
      <c r="O15239" s="38"/>
    </row>
    <row r="15240" spans="2:15" x14ac:dyDescent="0.4">
      <c r="B15240" s="63"/>
      <c r="C15240" s="37"/>
      <c r="D15240" s="37"/>
      <c r="E15240" s="37"/>
      <c r="F15240" s="37"/>
      <c r="G15240" s="38"/>
      <c r="H15240" s="37"/>
      <c r="I15240" s="41"/>
      <c r="J15240" s="41"/>
      <c r="K15240" s="37"/>
      <c r="L15240" s="37"/>
      <c r="M15240" s="37"/>
      <c r="N15240" s="37"/>
      <c r="O15240" s="38"/>
    </row>
    <row r="15241" spans="2:15" x14ac:dyDescent="0.4">
      <c r="B15241" s="63"/>
      <c r="C15241" s="37"/>
      <c r="D15241" s="37"/>
      <c r="E15241" s="37"/>
      <c r="F15241" s="37"/>
      <c r="G15241" s="38"/>
      <c r="H15241" s="37"/>
      <c r="I15241" s="41"/>
      <c r="J15241" s="41"/>
      <c r="K15241" s="37"/>
      <c r="L15241" s="37"/>
      <c r="M15241" s="37"/>
      <c r="N15241" s="37"/>
      <c r="O15241" s="38"/>
    </row>
    <row r="15242" spans="2:15" x14ac:dyDescent="0.4">
      <c r="B15242" s="63"/>
      <c r="C15242" s="37"/>
      <c r="D15242" s="37"/>
      <c r="E15242" s="37"/>
      <c r="F15242" s="37"/>
      <c r="G15242" s="38"/>
      <c r="H15242" s="37"/>
      <c r="I15242" s="41"/>
      <c r="J15242" s="41"/>
      <c r="K15242" s="37"/>
      <c r="L15242" s="37"/>
      <c r="M15242" s="37"/>
      <c r="N15242" s="37"/>
      <c r="O15242" s="38"/>
    </row>
    <row r="15243" spans="2:15" x14ac:dyDescent="0.4">
      <c r="B15243" s="63"/>
      <c r="C15243" s="37"/>
      <c r="D15243" s="37"/>
      <c r="E15243" s="37"/>
      <c r="F15243" s="37"/>
      <c r="G15243" s="38"/>
      <c r="H15243" s="37"/>
      <c r="I15243" s="41"/>
      <c r="J15243" s="41"/>
      <c r="K15243" s="37"/>
      <c r="L15243" s="37"/>
      <c r="M15243" s="37"/>
      <c r="N15243" s="37"/>
      <c r="O15243" s="38"/>
    </row>
    <row r="15244" spans="2:15" x14ac:dyDescent="0.4">
      <c r="B15244" s="63"/>
      <c r="C15244" s="37"/>
      <c r="D15244" s="37"/>
      <c r="E15244" s="37"/>
      <c r="F15244" s="37"/>
      <c r="G15244" s="38"/>
      <c r="H15244" s="37"/>
      <c r="I15244" s="41"/>
      <c r="J15244" s="41"/>
      <c r="K15244" s="37"/>
      <c r="L15244" s="37"/>
      <c r="M15244" s="37"/>
      <c r="N15244" s="37"/>
      <c r="O15244" s="38"/>
    </row>
    <row r="15245" spans="2:15" x14ac:dyDescent="0.4">
      <c r="B15245" s="63"/>
      <c r="C15245" s="37"/>
      <c r="D15245" s="37"/>
      <c r="E15245" s="37"/>
      <c r="F15245" s="37"/>
      <c r="G15245" s="38"/>
      <c r="H15245" s="37"/>
      <c r="I15245" s="41"/>
      <c r="J15245" s="41"/>
      <c r="K15245" s="37"/>
      <c r="L15245" s="37"/>
      <c r="M15245" s="37"/>
      <c r="N15245" s="37"/>
      <c r="O15245" s="38"/>
    </row>
    <row r="15246" spans="2:15" x14ac:dyDescent="0.4">
      <c r="B15246" s="63"/>
      <c r="C15246" s="37"/>
      <c r="D15246" s="37"/>
      <c r="E15246" s="37"/>
      <c r="F15246" s="37"/>
      <c r="G15246" s="38"/>
      <c r="H15246" s="37"/>
      <c r="I15246" s="41"/>
      <c r="J15246" s="41"/>
      <c r="K15246" s="37"/>
      <c r="L15246" s="37"/>
      <c r="M15246" s="37"/>
      <c r="N15246" s="37"/>
      <c r="O15246" s="38"/>
    </row>
    <row r="15247" spans="2:15" x14ac:dyDescent="0.4">
      <c r="B15247" s="63"/>
      <c r="C15247" s="37"/>
      <c r="D15247" s="37"/>
      <c r="E15247" s="37"/>
      <c r="F15247" s="37"/>
      <c r="G15247" s="38"/>
      <c r="H15247" s="37"/>
      <c r="I15247" s="41"/>
      <c r="J15247" s="41"/>
      <c r="K15247" s="37"/>
      <c r="L15247" s="37"/>
      <c r="M15247" s="37"/>
      <c r="N15247" s="37"/>
      <c r="O15247" s="38"/>
    </row>
    <row r="15248" spans="2:15" x14ac:dyDescent="0.4">
      <c r="B15248" s="63"/>
      <c r="C15248" s="37"/>
      <c r="D15248" s="37"/>
      <c r="E15248" s="37"/>
      <c r="F15248" s="37"/>
      <c r="G15248" s="38"/>
      <c r="H15248" s="37"/>
      <c r="I15248" s="41"/>
      <c r="J15248" s="41"/>
      <c r="K15248" s="37"/>
      <c r="L15248" s="37"/>
      <c r="M15248" s="37"/>
      <c r="N15248" s="37"/>
      <c r="O15248" s="38"/>
    </row>
    <row r="15249" spans="2:15" x14ac:dyDescent="0.4">
      <c r="B15249" s="63"/>
      <c r="C15249" s="37"/>
      <c r="D15249" s="37"/>
      <c r="E15249" s="37"/>
      <c r="F15249" s="37"/>
      <c r="G15249" s="38"/>
      <c r="H15249" s="37"/>
      <c r="I15249" s="41"/>
      <c r="J15249" s="41"/>
      <c r="K15249" s="37"/>
      <c r="L15249" s="37"/>
      <c r="M15249" s="37"/>
      <c r="N15249" s="37"/>
      <c r="O15249" s="38"/>
    </row>
    <row r="15250" spans="2:15" x14ac:dyDescent="0.4">
      <c r="B15250" s="63"/>
      <c r="C15250" s="37"/>
      <c r="D15250" s="37"/>
      <c r="E15250" s="37"/>
      <c r="F15250" s="37"/>
      <c r="G15250" s="38"/>
      <c r="H15250" s="37"/>
      <c r="I15250" s="41"/>
      <c r="J15250" s="41"/>
      <c r="K15250" s="37"/>
      <c r="L15250" s="37"/>
      <c r="M15250" s="37"/>
      <c r="N15250" s="37"/>
      <c r="O15250" s="38"/>
    </row>
    <row r="15251" spans="2:15" x14ac:dyDescent="0.4">
      <c r="B15251" s="63"/>
      <c r="C15251" s="37"/>
      <c r="D15251" s="37"/>
      <c r="E15251" s="37"/>
      <c r="F15251" s="37"/>
      <c r="G15251" s="38"/>
      <c r="H15251" s="37"/>
      <c r="I15251" s="41"/>
      <c r="J15251" s="41"/>
      <c r="K15251" s="37"/>
      <c r="L15251" s="37"/>
      <c r="M15251" s="37"/>
      <c r="N15251" s="37"/>
      <c r="O15251" s="38"/>
    </row>
    <row r="15252" spans="2:15" x14ac:dyDescent="0.4">
      <c r="B15252" s="63"/>
      <c r="C15252" s="37"/>
      <c r="D15252" s="37"/>
      <c r="E15252" s="37"/>
      <c r="F15252" s="37"/>
      <c r="G15252" s="38"/>
      <c r="H15252" s="37"/>
      <c r="I15252" s="41"/>
      <c r="J15252" s="41"/>
      <c r="K15252" s="37"/>
      <c r="L15252" s="37"/>
      <c r="M15252" s="37"/>
      <c r="N15252" s="37"/>
      <c r="O15252" s="38"/>
    </row>
    <row r="15253" spans="2:15" x14ac:dyDescent="0.4">
      <c r="B15253" s="63"/>
      <c r="C15253" s="37"/>
      <c r="D15253" s="37"/>
      <c r="E15253" s="37"/>
      <c r="F15253" s="37"/>
      <c r="G15253" s="38"/>
      <c r="H15253" s="37"/>
      <c r="I15253" s="41"/>
      <c r="J15253" s="41"/>
      <c r="K15253" s="37"/>
      <c r="L15253" s="37"/>
      <c r="M15253" s="37"/>
      <c r="N15253" s="37"/>
      <c r="O15253" s="38"/>
    </row>
    <row r="15254" spans="2:15" x14ac:dyDescent="0.4">
      <c r="B15254" s="63"/>
      <c r="C15254" s="37"/>
      <c r="D15254" s="37"/>
      <c r="E15254" s="37"/>
      <c r="F15254" s="37"/>
      <c r="G15254" s="38"/>
      <c r="H15254" s="37"/>
      <c r="I15254" s="41"/>
      <c r="J15254" s="41"/>
      <c r="K15254" s="37"/>
      <c r="L15254" s="37"/>
      <c r="M15254" s="37"/>
      <c r="N15254" s="37"/>
      <c r="O15254" s="38"/>
    </row>
    <row r="15255" spans="2:15" x14ac:dyDescent="0.4">
      <c r="B15255" s="63"/>
      <c r="C15255" s="37"/>
      <c r="D15255" s="37"/>
      <c r="E15255" s="37"/>
      <c r="F15255" s="37"/>
      <c r="G15255" s="38"/>
      <c r="H15255" s="37"/>
      <c r="I15255" s="41"/>
      <c r="J15255" s="41"/>
      <c r="K15255" s="37"/>
      <c r="L15255" s="37"/>
      <c r="M15255" s="37"/>
      <c r="N15255" s="37"/>
      <c r="O15255" s="38"/>
    </row>
    <row r="15256" spans="2:15" x14ac:dyDescent="0.4">
      <c r="B15256" s="63"/>
      <c r="C15256" s="37"/>
      <c r="D15256" s="37"/>
      <c r="E15256" s="37"/>
      <c r="F15256" s="37"/>
      <c r="G15256" s="38"/>
      <c r="H15256" s="37"/>
      <c r="I15256" s="41"/>
      <c r="J15256" s="41"/>
      <c r="K15256" s="37"/>
      <c r="L15256" s="37"/>
      <c r="M15256" s="37"/>
      <c r="N15256" s="37"/>
      <c r="O15256" s="38"/>
    </row>
    <row r="15257" spans="2:15" x14ac:dyDescent="0.4">
      <c r="B15257" s="63"/>
      <c r="C15257" s="37"/>
      <c r="D15257" s="37"/>
      <c r="E15257" s="37"/>
      <c r="F15257" s="37"/>
      <c r="G15257" s="38"/>
      <c r="H15257" s="37"/>
      <c r="I15257" s="41"/>
      <c r="J15257" s="41"/>
      <c r="K15257" s="37"/>
      <c r="L15257" s="37"/>
      <c r="M15257" s="37"/>
      <c r="N15257" s="37"/>
      <c r="O15257" s="38"/>
    </row>
    <row r="15258" spans="2:15" x14ac:dyDescent="0.4">
      <c r="B15258" s="63"/>
      <c r="C15258" s="37"/>
      <c r="D15258" s="37"/>
      <c r="E15258" s="37"/>
      <c r="F15258" s="37"/>
      <c r="G15258" s="38"/>
      <c r="H15258" s="37"/>
      <c r="I15258" s="41"/>
      <c r="J15258" s="41"/>
      <c r="K15258" s="37"/>
      <c r="L15258" s="37"/>
      <c r="M15258" s="37"/>
      <c r="N15258" s="37"/>
      <c r="O15258" s="38"/>
    </row>
    <row r="15259" spans="2:15" x14ac:dyDescent="0.4">
      <c r="B15259" s="63"/>
      <c r="C15259" s="37"/>
      <c r="D15259" s="37"/>
      <c r="E15259" s="37"/>
      <c r="F15259" s="37"/>
      <c r="G15259" s="38"/>
      <c r="H15259" s="37"/>
      <c r="I15259" s="41"/>
      <c r="J15259" s="41"/>
      <c r="K15259" s="37"/>
      <c r="L15259" s="37"/>
      <c r="M15259" s="37"/>
      <c r="N15259" s="37"/>
      <c r="O15259" s="38"/>
    </row>
    <row r="15260" spans="2:15" x14ac:dyDescent="0.4">
      <c r="B15260" s="63"/>
      <c r="C15260" s="37"/>
      <c r="D15260" s="37"/>
      <c r="E15260" s="37"/>
      <c r="F15260" s="37"/>
      <c r="G15260" s="38"/>
      <c r="H15260" s="37"/>
      <c r="I15260" s="41"/>
      <c r="J15260" s="41"/>
      <c r="K15260" s="37"/>
      <c r="L15260" s="37"/>
      <c r="M15260" s="37"/>
      <c r="N15260" s="37"/>
      <c r="O15260" s="38"/>
    </row>
    <row r="15261" spans="2:15" x14ac:dyDescent="0.4">
      <c r="B15261" s="63"/>
      <c r="C15261" s="37"/>
      <c r="D15261" s="37"/>
      <c r="E15261" s="37"/>
      <c r="F15261" s="37"/>
      <c r="G15261" s="38"/>
      <c r="H15261" s="37"/>
      <c r="I15261" s="41"/>
      <c r="J15261" s="41"/>
      <c r="K15261" s="37"/>
      <c r="L15261" s="37"/>
      <c r="M15261" s="37"/>
      <c r="N15261" s="37"/>
      <c r="O15261" s="38"/>
    </row>
    <row r="15262" spans="2:15" x14ac:dyDescent="0.4">
      <c r="B15262" s="63"/>
      <c r="C15262" s="37"/>
      <c r="D15262" s="37"/>
      <c r="E15262" s="37"/>
      <c r="F15262" s="37"/>
      <c r="G15262" s="38"/>
      <c r="H15262" s="37"/>
      <c r="I15262" s="41"/>
      <c r="J15262" s="41"/>
      <c r="K15262" s="37"/>
      <c r="L15262" s="37"/>
      <c r="M15262" s="37"/>
      <c r="N15262" s="37"/>
      <c r="O15262" s="38"/>
    </row>
    <row r="15263" spans="2:15" x14ac:dyDescent="0.4">
      <c r="B15263" s="63"/>
      <c r="C15263" s="37"/>
      <c r="D15263" s="37"/>
      <c r="E15263" s="37"/>
      <c r="F15263" s="37"/>
      <c r="G15263" s="38"/>
      <c r="H15263" s="37"/>
      <c r="I15263" s="41"/>
      <c r="J15263" s="41"/>
      <c r="K15263" s="37"/>
      <c r="L15263" s="37"/>
      <c r="M15263" s="37"/>
      <c r="N15263" s="37"/>
      <c r="O15263" s="38"/>
    </row>
    <row r="15264" spans="2:15" x14ac:dyDescent="0.4">
      <c r="B15264" s="63"/>
      <c r="C15264" s="37"/>
      <c r="D15264" s="37"/>
      <c r="E15264" s="37"/>
      <c r="F15264" s="37"/>
      <c r="G15264" s="38"/>
      <c r="H15264" s="37"/>
      <c r="I15264" s="41"/>
      <c r="J15264" s="41"/>
      <c r="K15264" s="37"/>
      <c r="L15264" s="37"/>
      <c r="M15264" s="37"/>
      <c r="N15264" s="37"/>
      <c r="O15264" s="38"/>
    </row>
    <row r="15265" spans="2:15" x14ac:dyDescent="0.4">
      <c r="B15265" s="63"/>
      <c r="C15265" s="37"/>
      <c r="D15265" s="37"/>
      <c r="E15265" s="37"/>
      <c r="F15265" s="37"/>
      <c r="G15265" s="38"/>
      <c r="H15265" s="37"/>
      <c r="I15265" s="41"/>
      <c r="J15265" s="41"/>
      <c r="K15265" s="37"/>
      <c r="L15265" s="37"/>
      <c r="M15265" s="37"/>
      <c r="N15265" s="37"/>
      <c r="O15265" s="38"/>
    </row>
    <row r="15266" spans="2:15" x14ac:dyDescent="0.4">
      <c r="B15266" s="63"/>
      <c r="C15266" s="37"/>
      <c r="D15266" s="37"/>
      <c r="E15266" s="37"/>
      <c r="F15266" s="37"/>
      <c r="G15266" s="38"/>
      <c r="H15266" s="37"/>
      <c r="I15266" s="41"/>
      <c r="J15266" s="41"/>
      <c r="K15266" s="37"/>
      <c r="L15266" s="37"/>
      <c r="M15266" s="37"/>
      <c r="N15266" s="37"/>
      <c r="O15266" s="38"/>
    </row>
    <row r="15267" spans="2:15" x14ac:dyDescent="0.4">
      <c r="B15267" s="63"/>
      <c r="C15267" s="37"/>
      <c r="D15267" s="37"/>
      <c r="E15267" s="37"/>
      <c r="F15267" s="37"/>
      <c r="G15267" s="38"/>
      <c r="H15267" s="37"/>
      <c r="I15267" s="41"/>
      <c r="J15267" s="41"/>
      <c r="K15267" s="37"/>
      <c r="L15267" s="37"/>
      <c r="M15267" s="37"/>
      <c r="N15267" s="37"/>
      <c r="O15267" s="38"/>
    </row>
    <row r="15268" spans="2:15" x14ac:dyDescent="0.4">
      <c r="B15268" s="63"/>
      <c r="C15268" s="37"/>
      <c r="D15268" s="37"/>
      <c r="E15268" s="37"/>
      <c r="F15268" s="37"/>
      <c r="G15268" s="38"/>
      <c r="H15268" s="37"/>
      <c r="I15268" s="41"/>
      <c r="J15268" s="41"/>
      <c r="K15268" s="37"/>
      <c r="L15268" s="37"/>
      <c r="M15268" s="37"/>
      <c r="N15268" s="37"/>
      <c r="O15268" s="38"/>
    </row>
    <row r="15269" spans="2:15" x14ac:dyDescent="0.4">
      <c r="B15269" s="63"/>
      <c r="C15269" s="37"/>
      <c r="D15269" s="37"/>
      <c r="E15269" s="37"/>
      <c r="F15269" s="37"/>
      <c r="G15269" s="38"/>
      <c r="H15269" s="37"/>
      <c r="I15269" s="41"/>
      <c r="J15269" s="41"/>
      <c r="K15269" s="37"/>
      <c r="L15269" s="37"/>
      <c r="M15269" s="37"/>
      <c r="N15269" s="37"/>
      <c r="O15269" s="38"/>
    </row>
    <row r="15270" spans="2:15" x14ac:dyDescent="0.4">
      <c r="B15270" s="63"/>
      <c r="C15270" s="37"/>
      <c r="D15270" s="37"/>
      <c r="E15270" s="37"/>
      <c r="F15270" s="37"/>
      <c r="G15270" s="38"/>
      <c r="H15270" s="37"/>
      <c r="I15270" s="41"/>
      <c r="J15270" s="41"/>
      <c r="K15270" s="37"/>
      <c r="L15270" s="37"/>
      <c r="M15270" s="37"/>
      <c r="N15270" s="37"/>
      <c r="O15270" s="38"/>
    </row>
    <row r="15271" spans="2:15" x14ac:dyDescent="0.4">
      <c r="B15271" s="63"/>
      <c r="C15271" s="37"/>
      <c r="D15271" s="37"/>
      <c r="E15271" s="37"/>
      <c r="F15271" s="37"/>
      <c r="G15271" s="38"/>
      <c r="H15271" s="37"/>
      <c r="I15271" s="41"/>
      <c r="J15271" s="41"/>
      <c r="K15271" s="37"/>
      <c r="L15271" s="37"/>
      <c r="M15271" s="37"/>
      <c r="N15271" s="37"/>
      <c r="O15271" s="38"/>
    </row>
    <row r="15272" spans="2:15" x14ac:dyDescent="0.4">
      <c r="B15272" s="63"/>
      <c r="C15272" s="37"/>
      <c r="D15272" s="37"/>
      <c r="E15272" s="37"/>
      <c r="F15272" s="37"/>
      <c r="G15272" s="38"/>
      <c r="H15272" s="37"/>
      <c r="I15272" s="41"/>
      <c r="J15272" s="41"/>
      <c r="K15272" s="37"/>
      <c r="L15272" s="37"/>
      <c r="M15272" s="37"/>
      <c r="N15272" s="37"/>
      <c r="O15272" s="38"/>
    </row>
    <row r="15273" spans="2:15" x14ac:dyDescent="0.4">
      <c r="B15273" s="63"/>
      <c r="C15273" s="37"/>
      <c r="D15273" s="37"/>
      <c r="E15273" s="37"/>
      <c r="F15273" s="37"/>
      <c r="G15273" s="38"/>
      <c r="H15273" s="37"/>
      <c r="I15273" s="41"/>
      <c r="J15273" s="41"/>
      <c r="K15273" s="37"/>
      <c r="L15273" s="37"/>
      <c r="M15273" s="37"/>
      <c r="N15273" s="37"/>
      <c r="O15273" s="38"/>
    </row>
    <row r="15274" spans="2:15" x14ac:dyDescent="0.4">
      <c r="B15274" s="63"/>
      <c r="C15274" s="37"/>
      <c r="D15274" s="37"/>
      <c r="E15274" s="37"/>
      <c r="F15274" s="37"/>
      <c r="G15274" s="38"/>
      <c r="H15274" s="37"/>
      <c r="I15274" s="41"/>
      <c r="J15274" s="41"/>
      <c r="K15274" s="37"/>
      <c r="L15274" s="37"/>
      <c r="M15274" s="37"/>
      <c r="N15274" s="37"/>
      <c r="O15274" s="38"/>
    </row>
    <row r="15275" spans="2:15" x14ac:dyDescent="0.4">
      <c r="B15275" s="63"/>
      <c r="C15275" s="37"/>
      <c r="D15275" s="37"/>
      <c r="E15275" s="37"/>
      <c r="F15275" s="37"/>
      <c r="G15275" s="38"/>
      <c r="H15275" s="37"/>
      <c r="I15275" s="41"/>
      <c r="J15275" s="41"/>
      <c r="K15275" s="37"/>
      <c r="L15275" s="37"/>
      <c r="M15275" s="37"/>
      <c r="N15275" s="37"/>
      <c r="O15275" s="38"/>
    </row>
    <row r="15276" spans="2:15" x14ac:dyDescent="0.4">
      <c r="B15276" s="63"/>
      <c r="C15276" s="37"/>
      <c r="D15276" s="37"/>
      <c r="E15276" s="37"/>
      <c r="F15276" s="37"/>
      <c r="G15276" s="38"/>
      <c r="H15276" s="37"/>
      <c r="I15276" s="41"/>
      <c r="J15276" s="41"/>
      <c r="K15276" s="37"/>
      <c r="L15276" s="37"/>
      <c r="M15276" s="37"/>
      <c r="N15276" s="37"/>
      <c r="O15276" s="38"/>
    </row>
    <row r="15277" spans="2:15" x14ac:dyDescent="0.4">
      <c r="B15277" s="63"/>
      <c r="C15277" s="37"/>
      <c r="D15277" s="37"/>
      <c r="E15277" s="37"/>
      <c r="F15277" s="37"/>
      <c r="G15277" s="38"/>
      <c r="H15277" s="37"/>
      <c r="I15277" s="41"/>
      <c r="J15277" s="41"/>
      <c r="K15277" s="37"/>
      <c r="L15277" s="37"/>
      <c r="M15277" s="37"/>
      <c r="N15277" s="37"/>
      <c r="O15277" s="38"/>
    </row>
    <row r="15278" spans="2:15" x14ac:dyDescent="0.4">
      <c r="B15278" s="63"/>
      <c r="C15278" s="37"/>
      <c r="D15278" s="37"/>
      <c r="E15278" s="37"/>
      <c r="F15278" s="37"/>
      <c r="G15278" s="38"/>
      <c r="H15278" s="37"/>
      <c r="I15278" s="41"/>
      <c r="J15278" s="41"/>
      <c r="K15278" s="37"/>
      <c r="L15278" s="37"/>
      <c r="M15278" s="37"/>
      <c r="N15278" s="37"/>
      <c r="O15278" s="38"/>
    </row>
    <row r="15279" spans="2:15" x14ac:dyDescent="0.4">
      <c r="B15279" s="63"/>
      <c r="C15279" s="37"/>
      <c r="D15279" s="37"/>
      <c r="E15279" s="37"/>
      <c r="F15279" s="37"/>
      <c r="G15279" s="38"/>
      <c r="H15279" s="37"/>
      <c r="I15279" s="41"/>
      <c r="J15279" s="41"/>
      <c r="K15279" s="37"/>
      <c r="L15279" s="37"/>
      <c r="M15279" s="37"/>
      <c r="N15279" s="37"/>
      <c r="O15279" s="38"/>
    </row>
    <row r="15280" spans="2:15" x14ac:dyDescent="0.4">
      <c r="B15280" s="63"/>
      <c r="C15280" s="37"/>
      <c r="D15280" s="37"/>
      <c r="E15280" s="37"/>
      <c r="F15280" s="37"/>
      <c r="G15280" s="38"/>
      <c r="H15280" s="37"/>
      <c r="I15280" s="41"/>
      <c r="J15280" s="41"/>
      <c r="K15280" s="37"/>
      <c r="L15280" s="37"/>
      <c r="M15280" s="37"/>
      <c r="N15280" s="37"/>
      <c r="O15280" s="38"/>
    </row>
    <row r="15281" spans="2:15" x14ac:dyDescent="0.4">
      <c r="B15281" s="63"/>
      <c r="C15281" s="37"/>
      <c r="D15281" s="37"/>
      <c r="E15281" s="37"/>
      <c r="F15281" s="37"/>
      <c r="G15281" s="38"/>
      <c r="H15281" s="37"/>
      <c r="I15281" s="41"/>
      <c r="J15281" s="41"/>
      <c r="K15281" s="37"/>
      <c r="L15281" s="37"/>
      <c r="M15281" s="37"/>
      <c r="N15281" s="37"/>
      <c r="O15281" s="38"/>
    </row>
    <row r="15282" spans="2:15" x14ac:dyDescent="0.4">
      <c r="B15282" s="63"/>
      <c r="C15282" s="37"/>
      <c r="D15282" s="37"/>
      <c r="E15282" s="37"/>
      <c r="F15282" s="37"/>
      <c r="G15282" s="38"/>
      <c r="H15282" s="37"/>
      <c r="I15282" s="41"/>
      <c r="J15282" s="41"/>
      <c r="K15282" s="37"/>
      <c r="L15282" s="37"/>
      <c r="M15282" s="37"/>
      <c r="N15282" s="37"/>
      <c r="O15282" s="38"/>
    </row>
    <row r="15283" spans="2:15" x14ac:dyDescent="0.4">
      <c r="B15283" s="63"/>
      <c r="C15283" s="37"/>
      <c r="D15283" s="37"/>
      <c r="E15283" s="37"/>
      <c r="F15283" s="37"/>
      <c r="G15283" s="38"/>
      <c r="H15283" s="37"/>
      <c r="I15283" s="41"/>
      <c r="J15283" s="41"/>
      <c r="K15283" s="37"/>
      <c r="L15283" s="37"/>
      <c r="M15283" s="37"/>
      <c r="N15283" s="37"/>
      <c r="O15283" s="38"/>
    </row>
    <row r="15284" spans="2:15" x14ac:dyDescent="0.4">
      <c r="B15284" s="63"/>
      <c r="C15284" s="37"/>
      <c r="D15284" s="37"/>
      <c r="E15284" s="37"/>
      <c r="F15284" s="37"/>
      <c r="G15284" s="38"/>
      <c r="H15284" s="37"/>
      <c r="I15284" s="41"/>
      <c r="J15284" s="41"/>
      <c r="K15284" s="37"/>
      <c r="L15284" s="37"/>
      <c r="M15284" s="37"/>
      <c r="N15284" s="37"/>
      <c r="O15284" s="38"/>
    </row>
    <row r="15285" spans="2:15" x14ac:dyDescent="0.4">
      <c r="B15285" s="63"/>
      <c r="C15285" s="37"/>
      <c r="D15285" s="37"/>
      <c r="E15285" s="37"/>
      <c r="F15285" s="37"/>
      <c r="G15285" s="38"/>
      <c r="H15285" s="37"/>
      <c r="I15285" s="41"/>
      <c r="J15285" s="41"/>
      <c r="K15285" s="37"/>
      <c r="L15285" s="37"/>
      <c r="M15285" s="37"/>
      <c r="N15285" s="37"/>
      <c r="O15285" s="38"/>
    </row>
    <row r="15286" spans="2:15" x14ac:dyDescent="0.4">
      <c r="B15286" s="63"/>
      <c r="C15286" s="37"/>
      <c r="D15286" s="37"/>
      <c r="E15286" s="37"/>
      <c r="F15286" s="37"/>
      <c r="G15286" s="38"/>
      <c r="H15286" s="37"/>
      <c r="I15286" s="41"/>
      <c r="J15286" s="41"/>
      <c r="K15286" s="37"/>
      <c r="L15286" s="37"/>
      <c r="M15286" s="37"/>
      <c r="N15286" s="37"/>
      <c r="O15286" s="38"/>
    </row>
    <row r="15287" spans="2:15" x14ac:dyDescent="0.4">
      <c r="B15287" s="63"/>
      <c r="C15287" s="37"/>
      <c r="D15287" s="37"/>
      <c r="E15287" s="37"/>
      <c r="F15287" s="37"/>
      <c r="G15287" s="38"/>
      <c r="H15287" s="37"/>
      <c r="I15287" s="41"/>
      <c r="J15287" s="41"/>
      <c r="K15287" s="37"/>
      <c r="L15287" s="37"/>
      <c r="M15287" s="37"/>
      <c r="N15287" s="37"/>
      <c r="O15287" s="38"/>
    </row>
    <row r="15288" spans="2:15" x14ac:dyDescent="0.4">
      <c r="B15288" s="63"/>
      <c r="C15288" s="37"/>
      <c r="D15288" s="37"/>
      <c r="E15288" s="37"/>
      <c r="F15288" s="37"/>
      <c r="G15288" s="38"/>
      <c r="H15288" s="37"/>
      <c r="I15288" s="41"/>
      <c r="J15288" s="41"/>
      <c r="K15288" s="37"/>
      <c r="L15288" s="37"/>
      <c r="M15288" s="37"/>
      <c r="N15288" s="37"/>
      <c r="O15288" s="38"/>
    </row>
    <row r="15289" spans="2:15" x14ac:dyDescent="0.4">
      <c r="B15289" s="63"/>
      <c r="C15289" s="37"/>
      <c r="D15289" s="37"/>
      <c r="E15289" s="37"/>
      <c r="F15289" s="37"/>
      <c r="G15289" s="38"/>
      <c r="H15289" s="37"/>
      <c r="I15289" s="41"/>
      <c r="J15289" s="41"/>
      <c r="K15289" s="37"/>
      <c r="L15289" s="37"/>
      <c r="M15289" s="37"/>
      <c r="N15289" s="37"/>
      <c r="O15289" s="38"/>
    </row>
    <row r="15290" spans="2:15" x14ac:dyDescent="0.4">
      <c r="B15290" s="63"/>
      <c r="C15290" s="37"/>
      <c r="D15290" s="37"/>
      <c r="E15290" s="37"/>
      <c r="F15290" s="37"/>
      <c r="G15290" s="38"/>
      <c r="H15290" s="37"/>
      <c r="I15290" s="41"/>
      <c r="J15290" s="41"/>
      <c r="K15290" s="37"/>
      <c r="L15290" s="37"/>
      <c r="M15290" s="37"/>
      <c r="N15290" s="37"/>
      <c r="O15290" s="38"/>
    </row>
    <row r="15291" spans="2:15" x14ac:dyDescent="0.4">
      <c r="B15291" s="63"/>
      <c r="C15291" s="37"/>
      <c r="D15291" s="37"/>
      <c r="E15291" s="37"/>
      <c r="F15291" s="37"/>
      <c r="G15291" s="38"/>
      <c r="H15291" s="37"/>
      <c r="I15291" s="41"/>
      <c r="J15291" s="41"/>
      <c r="K15291" s="37"/>
      <c r="L15291" s="37"/>
      <c r="M15291" s="37"/>
      <c r="N15291" s="37"/>
      <c r="O15291" s="38"/>
    </row>
    <row r="15292" spans="2:15" x14ac:dyDescent="0.4">
      <c r="B15292" s="63"/>
      <c r="C15292" s="37"/>
      <c r="D15292" s="37"/>
      <c r="E15292" s="37"/>
      <c r="F15292" s="37"/>
      <c r="G15292" s="38"/>
      <c r="H15292" s="37"/>
      <c r="I15292" s="41"/>
      <c r="J15292" s="41"/>
      <c r="K15292" s="37"/>
      <c r="L15292" s="37"/>
      <c r="M15292" s="37"/>
      <c r="N15292" s="37"/>
      <c r="O15292" s="38"/>
    </row>
    <row r="15293" spans="2:15" x14ac:dyDescent="0.4">
      <c r="B15293" s="63"/>
      <c r="C15293" s="37"/>
      <c r="D15293" s="37"/>
      <c r="E15293" s="37"/>
      <c r="F15293" s="37"/>
      <c r="G15293" s="38"/>
      <c r="H15293" s="37"/>
      <c r="I15293" s="41"/>
      <c r="J15293" s="41"/>
      <c r="K15293" s="37"/>
      <c r="L15293" s="37"/>
      <c r="M15293" s="37"/>
      <c r="N15293" s="37"/>
      <c r="O15293" s="38"/>
    </row>
    <row r="15294" spans="2:15" x14ac:dyDescent="0.4">
      <c r="B15294" s="63"/>
      <c r="C15294" s="37"/>
      <c r="D15294" s="37"/>
      <c r="E15294" s="37"/>
      <c r="F15294" s="37"/>
      <c r="G15294" s="38"/>
      <c r="H15294" s="37"/>
      <c r="I15294" s="41"/>
      <c r="J15294" s="41"/>
      <c r="K15294" s="37"/>
      <c r="L15294" s="37"/>
      <c r="M15294" s="37"/>
      <c r="N15294" s="37"/>
      <c r="O15294" s="38"/>
    </row>
    <row r="15295" spans="2:15" x14ac:dyDescent="0.4">
      <c r="B15295" s="63"/>
      <c r="C15295" s="37"/>
      <c r="D15295" s="37"/>
      <c r="E15295" s="37"/>
      <c r="F15295" s="37"/>
      <c r="G15295" s="38"/>
      <c r="H15295" s="37"/>
      <c r="I15295" s="41"/>
      <c r="J15295" s="41"/>
      <c r="K15295" s="37"/>
      <c r="L15295" s="37"/>
      <c r="M15295" s="37"/>
      <c r="N15295" s="37"/>
      <c r="O15295" s="38"/>
    </row>
    <row r="15296" spans="2:15" x14ac:dyDescent="0.4">
      <c r="B15296" s="63"/>
      <c r="C15296" s="37"/>
      <c r="D15296" s="37"/>
      <c r="E15296" s="37"/>
      <c r="F15296" s="37"/>
      <c r="G15296" s="38"/>
      <c r="H15296" s="37"/>
      <c r="I15296" s="41"/>
      <c r="J15296" s="41"/>
      <c r="K15296" s="37"/>
      <c r="L15296" s="37"/>
      <c r="M15296" s="37"/>
      <c r="N15296" s="37"/>
      <c r="O15296" s="38"/>
    </row>
    <row r="15297" spans="2:15" x14ac:dyDescent="0.4">
      <c r="B15297" s="63"/>
      <c r="C15297" s="37"/>
      <c r="D15297" s="37"/>
      <c r="E15297" s="37"/>
      <c r="F15297" s="37"/>
      <c r="G15297" s="38"/>
      <c r="H15297" s="37"/>
      <c r="I15297" s="41"/>
      <c r="J15297" s="41"/>
      <c r="K15297" s="37"/>
      <c r="L15297" s="37"/>
      <c r="M15297" s="37"/>
      <c r="N15297" s="37"/>
      <c r="O15297" s="38"/>
    </row>
    <row r="15298" spans="2:15" x14ac:dyDescent="0.4">
      <c r="B15298" s="63"/>
      <c r="C15298" s="37"/>
      <c r="D15298" s="37"/>
      <c r="E15298" s="37"/>
      <c r="F15298" s="37"/>
      <c r="G15298" s="38"/>
      <c r="H15298" s="37"/>
      <c r="I15298" s="41"/>
      <c r="J15298" s="41"/>
      <c r="K15298" s="37"/>
      <c r="L15298" s="37"/>
      <c r="M15298" s="37"/>
      <c r="N15298" s="37"/>
      <c r="O15298" s="38"/>
    </row>
    <row r="15299" spans="2:15" x14ac:dyDescent="0.4">
      <c r="B15299" s="63"/>
      <c r="C15299" s="37"/>
      <c r="D15299" s="37"/>
      <c r="E15299" s="37"/>
      <c r="F15299" s="37"/>
      <c r="G15299" s="38"/>
      <c r="H15299" s="37"/>
      <c r="I15299" s="41"/>
      <c r="J15299" s="41"/>
      <c r="K15299" s="37"/>
      <c r="L15299" s="37"/>
      <c r="M15299" s="37"/>
      <c r="N15299" s="37"/>
      <c r="O15299" s="38"/>
    </row>
    <row r="15300" spans="2:15" x14ac:dyDescent="0.4">
      <c r="B15300" s="63"/>
      <c r="C15300" s="37"/>
      <c r="D15300" s="37"/>
      <c r="E15300" s="37"/>
      <c r="F15300" s="37"/>
      <c r="G15300" s="38"/>
      <c r="H15300" s="37"/>
      <c r="I15300" s="41"/>
      <c r="J15300" s="41"/>
      <c r="K15300" s="37"/>
      <c r="L15300" s="37"/>
      <c r="M15300" s="37"/>
      <c r="N15300" s="37"/>
      <c r="O15300" s="38"/>
    </row>
    <row r="15301" spans="2:15" x14ac:dyDescent="0.4">
      <c r="B15301" s="63"/>
      <c r="C15301" s="37"/>
      <c r="D15301" s="37"/>
      <c r="E15301" s="37"/>
      <c r="F15301" s="37"/>
      <c r="G15301" s="38"/>
      <c r="H15301" s="37"/>
      <c r="I15301" s="41"/>
      <c r="J15301" s="41"/>
      <c r="K15301" s="37"/>
      <c r="L15301" s="37"/>
      <c r="M15301" s="37"/>
      <c r="N15301" s="37"/>
      <c r="O15301" s="38"/>
    </row>
    <row r="15302" spans="2:15" x14ac:dyDescent="0.4">
      <c r="B15302" s="63"/>
      <c r="C15302" s="37"/>
      <c r="D15302" s="37"/>
      <c r="E15302" s="37"/>
      <c r="F15302" s="37"/>
      <c r="G15302" s="38"/>
      <c r="H15302" s="37"/>
      <c r="I15302" s="41"/>
      <c r="J15302" s="41"/>
      <c r="K15302" s="37"/>
      <c r="L15302" s="37"/>
      <c r="M15302" s="37"/>
      <c r="N15302" s="37"/>
      <c r="O15302" s="38"/>
    </row>
    <row r="15303" spans="2:15" x14ac:dyDescent="0.4">
      <c r="B15303" s="63"/>
      <c r="C15303" s="37"/>
      <c r="D15303" s="37"/>
      <c r="E15303" s="37"/>
      <c r="F15303" s="37"/>
      <c r="G15303" s="38"/>
      <c r="H15303" s="37"/>
      <c r="I15303" s="41"/>
      <c r="J15303" s="41"/>
      <c r="K15303" s="37"/>
      <c r="L15303" s="37"/>
      <c r="M15303" s="37"/>
      <c r="N15303" s="37"/>
      <c r="O15303" s="38"/>
    </row>
    <row r="15304" spans="2:15" x14ac:dyDescent="0.4">
      <c r="B15304" s="63"/>
      <c r="C15304" s="37"/>
      <c r="D15304" s="37"/>
      <c r="E15304" s="37"/>
      <c r="F15304" s="37"/>
      <c r="G15304" s="38"/>
      <c r="H15304" s="37"/>
      <c r="I15304" s="41"/>
      <c r="J15304" s="41"/>
      <c r="K15304" s="37"/>
      <c r="L15304" s="37"/>
      <c r="M15304" s="37"/>
      <c r="N15304" s="37"/>
      <c r="O15304" s="38"/>
    </row>
    <row r="15305" spans="2:15" x14ac:dyDescent="0.4">
      <c r="B15305" s="63"/>
      <c r="C15305" s="37"/>
      <c r="D15305" s="37"/>
      <c r="E15305" s="37"/>
      <c r="F15305" s="37"/>
      <c r="G15305" s="38"/>
      <c r="H15305" s="37"/>
      <c r="I15305" s="41"/>
      <c r="J15305" s="41"/>
      <c r="K15305" s="37"/>
      <c r="L15305" s="37"/>
      <c r="M15305" s="37"/>
      <c r="N15305" s="37"/>
      <c r="O15305" s="38"/>
    </row>
    <row r="15306" spans="2:15" x14ac:dyDescent="0.4">
      <c r="B15306" s="63"/>
      <c r="C15306" s="37"/>
      <c r="D15306" s="37"/>
      <c r="E15306" s="37"/>
      <c r="F15306" s="37"/>
      <c r="G15306" s="38"/>
      <c r="H15306" s="37"/>
      <c r="I15306" s="41"/>
      <c r="J15306" s="41"/>
      <c r="K15306" s="37"/>
      <c r="L15306" s="37"/>
      <c r="M15306" s="37"/>
      <c r="N15306" s="37"/>
      <c r="O15306" s="38"/>
    </row>
    <row r="15307" spans="2:15" x14ac:dyDescent="0.4">
      <c r="B15307" s="63"/>
      <c r="C15307" s="37"/>
      <c r="D15307" s="37"/>
      <c r="E15307" s="37"/>
      <c r="F15307" s="37"/>
      <c r="G15307" s="38"/>
      <c r="H15307" s="37"/>
      <c r="I15307" s="41"/>
      <c r="J15307" s="41"/>
      <c r="K15307" s="37"/>
      <c r="L15307" s="37"/>
      <c r="M15307" s="37"/>
      <c r="N15307" s="37"/>
      <c r="O15307" s="38"/>
    </row>
    <row r="15308" spans="2:15" x14ac:dyDescent="0.4">
      <c r="B15308" s="63"/>
      <c r="C15308" s="37"/>
      <c r="D15308" s="37"/>
      <c r="E15308" s="37"/>
      <c r="F15308" s="37"/>
      <c r="G15308" s="38"/>
      <c r="H15308" s="37"/>
      <c r="I15308" s="41"/>
      <c r="J15308" s="41"/>
      <c r="K15308" s="37"/>
      <c r="L15308" s="37"/>
      <c r="M15308" s="37"/>
      <c r="N15308" s="37"/>
      <c r="O15308" s="38"/>
    </row>
    <row r="15309" spans="2:15" x14ac:dyDescent="0.4">
      <c r="B15309" s="63"/>
      <c r="C15309" s="37"/>
      <c r="D15309" s="37"/>
      <c r="E15309" s="37"/>
      <c r="F15309" s="37"/>
      <c r="G15309" s="38"/>
      <c r="H15309" s="37"/>
      <c r="I15309" s="41"/>
      <c r="J15309" s="41"/>
      <c r="K15309" s="37"/>
      <c r="L15309" s="37"/>
      <c r="M15309" s="37"/>
      <c r="N15309" s="37"/>
      <c r="O15309" s="38"/>
    </row>
    <row r="15310" spans="2:15" x14ac:dyDescent="0.4">
      <c r="B15310" s="63"/>
      <c r="C15310" s="37"/>
      <c r="D15310" s="37"/>
      <c r="E15310" s="37"/>
      <c r="F15310" s="37"/>
      <c r="G15310" s="38"/>
      <c r="H15310" s="37"/>
      <c r="I15310" s="41"/>
      <c r="J15310" s="41"/>
      <c r="K15310" s="37"/>
      <c r="L15310" s="37"/>
      <c r="M15310" s="37"/>
      <c r="N15310" s="37"/>
      <c r="O15310" s="38"/>
    </row>
    <row r="15311" spans="2:15" x14ac:dyDescent="0.4">
      <c r="B15311" s="63"/>
      <c r="C15311" s="37"/>
      <c r="D15311" s="37"/>
      <c r="E15311" s="37"/>
      <c r="F15311" s="37"/>
      <c r="G15311" s="38"/>
      <c r="H15311" s="37"/>
      <c r="I15311" s="41"/>
      <c r="J15311" s="41"/>
      <c r="K15311" s="37"/>
      <c r="L15311" s="37"/>
      <c r="M15311" s="37"/>
      <c r="N15311" s="37"/>
      <c r="O15311" s="38"/>
    </row>
    <row r="15312" spans="2:15" x14ac:dyDescent="0.4">
      <c r="B15312" s="63"/>
      <c r="C15312" s="37"/>
      <c r="D15312" s="37"/>
      <c r="E15312" s="37"/>
      <c r="F15312" s="37"/>
      <c r="G15312" s="38"/>
      <c r="H15312" s="37"/>
      <c r="I15312" s="41"/>
      <c r="J15312" s="41"/>
      <c r="K15312" s="37"/>
      <c r="L15312" s="37"/>
      <c r="M15312" s="37"/>
      <c r="N15312" s="37"/>
      <c r="O15312" s="38"/>
    </row>
    <row r="15313" spans="2:15" x14ac:dyDescent="0.4">
      <c r="B15313" s="63"/>
      <c r="C15313" s="37"/>
      <c r="D15313" s="37"/>
      <c r="E15313" s="37"/>
      <c r="F15313" s="37"/>
      <c r="G15313" s="38"/>
      <c r="H15313" s="37"/>
      <c r="I15313" s="41"/>
      <c r="J15313" s="41"/>
      <c r="K15313" s="37"/>
      <c r="L15313" s="37"/>
      <c r="M15313" s="37"/>
      <c r="N15313" s="37"/>
      <c r="O15313" s="38"/>
    </row>
    <row r="15314" spans="2:15" x14ac:dyDescent="0.4">
      <c r="B15314" s="63"/>
      <c r="C15314" s="37"/>
      <c r="D15314" s="37"/>
      <c r="E15314" s="37"/>
      <c r="F15314" s="37"/>
      <c r="G15314" s="38"/>
      <c r="H15314" s="37"/>
      <c r="I15314" s="41"/>
      <c r="J15314" s="41"/>
      <c r="K15314" s="37"/>
      <c r="L15314" s="37"/>
      <c r="M15314" s="37"/>
      <c r="N15314" s="37"/>
      <c r="O15314" s="38"/>
    </row>
    <row r="15315" spans="2:15" x14ac:dyDescent="0.4">
      <c r="B15315" s="63"/>
      <c r="C15315" s="37"/>
      <c r="D15315" s="37"/>
      <c r="E15315" s="37"/>
      <c r="F15315" s="37"/>
      <c r="G15315" s="38"/>
      <c r="H15315" s="37"/>
      <c r="I15315" s="41"/>
      <c r="J15315" s="41"/>
      <c r="K15315" s="37"/>
      <c r="L15315" s="37"/>
      <c r="M15315" s="37"/>
      <c r="N15315" s="37"/>
      <c r="O15315" s="38"/>
    </row>
    <row r="15316" spans="2:15" x14ac:dyDescent="0.4">
      <c r="B15316" s="63"/>
      <c r="C15316" s="37"/>
      <c r="D15316" s="37"/>
      <c r="E15316" s="37"/>
      <c r="F15316" s="37"/>
      <c r="G15316" s="38"/>
      <c r="H15316" s="37"/>
      <c r="I15316" s="41"/>
      <c r="J15316" s="41"/>
      <c r="K15316" s="37"/>
      <c r="L15316" s="37"/>
      <c r="M15316" s="37"/>
      <c r="N15316" s="37"/>
      <c r="O15316" s="38"/>
    </row>
    <row r="15317" spans="2:15" x14ac:dyDescent="0.4">
      <c r="B15317" s="63"/>
      <c r="C15317" s="37"/>
      <c r="D15317" s="37"/>
      <c r="E15317" s="37"/>
      <c r="F15317" s="37"/>
      <c r="G15317" s="38"/>
      <c r="H15317" s="37"/>
      <c r="I15317" s="41"/>
      <c r="J15317" s="41"/>
      <c r="K15317" s="37"/>
      <c r="L15317" s="37"/>
      <c r="M15317" s="37"/>
      <c r="N15317" s="37"/>
      <c r="O15317" s="38"/>
    </row>
    <row r="15318" spans="2:15" x14ac:dyDescent="0.4">
      <c r="B15318" s="63"/>
      <c r="C15318" s="37"/>
      <c r="D15318" s="37"/>
      <c r="E15318" s="37"/>
      <c r="F15318" s="37"/>
      <c r="G15318" s="38"/>
      <c r="H15318" s="37"/>
      <c r="I15318" s="41"/>
      <c r="J15318" s="41"/>
      <c r="K15318" s="37"/>
      <c r="L15318" s="37"/>
      <c r="M15318" s="37"/>
      <c r="N15318" s="37"/>
      <c r="O15318" s="38"/>
    </row>
    <row r="15319" spans="2:15" x14ac:dyDescent="0.4">
      <c r="B15319" s="63"/>
      <c r="C15319" s="37"/>
      <c r="D15319" s="37"/>
      <c r="E15319" s="37"/>
      <c r="F15319" s="37"/>
      <c r="G15319" s="38"/>
      <c r="H15319" s="37"/>
      <c r="I15319" s="41"/>
      <c r="J15319" s="41"/>
      <c r="K15319" s="37"/>
      <c r="L15319" s="37"/>
      <c r="M15319" s="37"/>
      <c r="N15319" s="37"/>
      <c r="O15319" s="38"/>
    </row>
    <row r="15320" spans="2:15" x14ac:dyDescent="0.4">
      <c r="B15320" s="63"/>
      <c r="C15320" s="37"/>
      <c r="D15320" s="37"/>
      <c r="E15320" s="37"/>
      <c r="F15320" s="37"/>
      <c r="G15320" s="38"/>
      <c r="H15320" s="37"/>
      <c r="I15320" s="41"/>
      <c r="J15320" s="41"/>
      <c r="K15320" s="37"/>
      <c r="L15320" s="37"/>
      <c r="M15320" s="37"/>
      <c r="N15320" s="37"/>
      <c r="O15320" s="38"/>
    </row>
    <row r="15321" spans="2:15" x14ac:dyDescent="0.4">
      <c r="B15321" s="63"/>
      <c r="C15321" s="37"/>
      <c r="D15321" s="37"/>
      <c r="E15321" s="37"/>
      <c r="F15321" s="37"/>
      <c r="G15321" s="38"/>
      <c r="H15321" s="37"/>
      <c r="I15321" s="41"/>
      <c r="J15321" s="41"/>
      <c r="K15321" s="37"/>
      <c r="L15321" s="37"/>
      <c r="M15321" s="37"/>
      <c r="N15321" s="37"/>
      <c r="O15321" s="38"/>
    </row>
    <row r="15322" spans="2:15" x14ac:dyDescent="0.4">
      <c r="B15322" s="63"/>
      <c r="C15322" s="37"/>
      <c r="D15322" s="37"/>
      <c r="E15322" s="37"/>
      <c r="F15322" s="37"/>
      <c r="G15322" s="38"/>
      <c r="H15322" s="37"/>
      <c r="I15322" s="41"/>
      <c r="J15322" s="41"/>
      <c r="K15322" s="37"/>
      <c r="L15322" s="37"/>
      <c r="M15322" s="37"/>
      <c r="N15322" s="37"/>
      <c r="O15322" s="38"/>
    </row>
    <row r="15323" spans="2:15" x14ac:dyDescent="0.4">
      <c r="B15323" s="63"/>
      <c r="C15323" s="37"/>
      <c r="D15323" s="37"/>
      <c r="E15323" s="37"/>
      <c r="F15323" s="37"/>
      <c r="G15323" s="38"/>
      <c r="H15323" s="37"/>
      <c r="I15323" s="41"/>
      <c r="J15323" s="41"/>
      <c r="K15323" s="37"/>
      <c r="L15323" s="37"/>
      <c r="M15323" s="37"/>
      <c r="N15323" s="37"/>
      <c r="O15323" s="38"/>
    </row>
    <row r="15324" spans="2:15" x14ac:dyDescent="0.4">
      <c r="B15324" s="63"/>
      <c r="C15324" s="37"/>
      <c r="D15324" s="37"/>
      <c r="E15324" s="37"/>
      <c r="F15324" s="37"/>
      <c r="G15324" s="38"/>
      <c r="H15324" s="37"/>
      <c r="I15324" s="41"/>
      <c r="J15324" s="41"/>
      <c r="K15324" s="37"/>
      <c r="L15324" s="37"/>
      <c r="M15324" s="37"/>
      <c r="N15324" s="37"/>
      <c r="O15324" s="38"/>
    </row>
    <row r="15325" spans="2:15" x14ac:dyDescent="0.4">
      <c r="B15325" s="63"/>
      <c r="C15325" s="37"/>
      <c r="D15325" s="37"/>
      <c r="E15325" s="37"/>
      <c r="F15325" s="37"/>
      <c r="G15325" s="38"/>
      <c r="H15325" s="37"/>
      <c r="I15325" s="41"/>
      <c r="J15325" s="41"/>
      <c r="K15325" s="37"/>
      <c r="L15325" s="37"/>
      <c r="M15325" s="37"/>
      <c r="N15325" s="37"/>
      <c r="O15325" s="38"/>
    </row>
    <row r="15326" spans="2:15" x14ac:dyDescent="0.4">
      <c r="B15326" s="63"/>
      <c r="C15326" s="37"/>
      <c r="D15326" s="37"/>
      <c r="E15326" s="37"/>
      <c r="F15326" s="37"/>
      <c r="G15326" s="38"/>
      <c r="H15326" s="37"/>
      <c r="I15326" s="41"/>
      <c r="J15326" s="41"/>
      <c r="K15326" s="37"/>
      <c r="L15326" s="37"/>
      <c r="M15326" s="37"/>
      <c r="N15326" s="37"/>
      <c r="O15326" s="38"/>
    </row>
    <row r="15327" spans="2:15" x14ac:dyDescent="0.4">
      <c r="B15327" s="63"/>
      <c r="C15327" s="37"/>
      <c r="D15327" s="37"/>
      <c r="E15327" s="37"/>
      <c r="F15327" s="37"/>
      <c r="G15327" s="38"/>
      <c r="H15327" s="37"/>
      <c r="I15327" s="41"/>
      <c r="J15327" s="41"/>
      <c r="K15327" s="37"/>
      <c r="L15327" s="37"/>
      <c r="M15327" s="37"/>
      <c r="N15327" s="37"/>
      <c r="O15327" s="38"/>
    </row>
    <row r="15328" spans="2:15" x14ac:dyDescent="0.4">
      <c r="B15328" s="63"/>
      <c r="C15328" s="37"/>
      <c r="D15328" s="37"/>
      <c r="E15328" s="37"/>
      <c r="F15328" s="37"/>
      <c r="G15328" s="38"/>
      <c r="H15328" s="37"/>
      <c r="I15328" s="41"/>
      <c r="J15328" s="41"/>
      <c r="K15328" s="37"/>
      <c r="L15328" s="37"/>
      <c r="M15328" s="37"/>
      <c r="N15328" s="37"/>
      <c r="O15328" s="38"/>
    </row>
    <row r="15329" spans="2:15" x14ac:dyDescent="0.4">
      <c r="B15329" s="63"/>
      <c r="C15329" s="37"/>
      <c r="D15329" s="37"/>
      <c r="E15329" s="37"/>
      <c r="F15329" s="37"/>
      <c r="G15329" s="38"/>
      <c r="H15329" s="37"/>
      <c r="I15329" s="41"/>
      <c r="J15329" s="41"/>
      <c r="K15329" s="37"/>
      <c r="L15329" s="37"/>
      <c r="M15329" s="37"/>
      <c r="N15329" s="37"/>
      <c r="O15329" s="38"/>
    </row>
    <row r="15330" spans="2:15" x14ac:dyDescent="0.4">
      <c r="B15330" s="63"/>
      <c r="C15330" s="37"/>
      <c r="D15330" s="37"/>
      <c r="E15330" s="37"/>
      <c r="F15330" s="37"/>
      <c r="G15330" s="38"/>
      <c r="H15330" s="37"/>
      <c r="I15330" s="41"/>
      <c r="J15330" s="41"/>
      <c r="K15330" s="37"/>
      <c r="L15330" s="37"/>
      <c r="M15330" s="37"/>
      <c r="N15330" s="37"/>
      <c r="O15330" s="38"/>
    </row>
    <row r="15331" spans="2:15" x14ac:dyDescent="0.4">
      <c r="B15331" s="63"/>
      <c r="C15331" s="37"/>
      <c r="D15331" s="37"/>
      <c r="E15331" s="37"/>
      <c r="F15331" s="37"/>
      <c r="G15331" s="38"/>
      <c r="H15331" s="37"/>
      <c r="I15331" s="41"/>
      <c r="J15331" s="41"/>
      <c r="K15331" s="37"/>
      <c r="L15331" s="37"/>
      <c r="M15331" s="37"/>
      <c r="N15331" s="37"/>
      <c r="O15331" s="38"/>
    </row>
    <row r="15332" spans="2:15" x14ac:dyDescent="0.4">
      <c r="B15332" s="63"/>
      <c r="C15332" s="37"/>
      <c r="D15332" s="37"/>
      <c r="E15332" s="37"/>
      <c r="F15332" s="37"/>
      <c r="G15332" s="38"/>
      <c r="H15332" s="37"/>
      <c r="I15332" s="41"/>
      <c r="J15332" s="41"/>
      <c r="K15332" s="37"/>
      <c r="L15332" s="37"/>
      <c r="M15332" s="37"/>
      <c r="N15332" s="37"/>
      <c r="O15332" s="38"/>
    </row>
    <row r="15333" spans="2:15" x14ac:dyDescent="0.4">
      <c r="B15333" s="63"/>
      <c r="C15333" s="37"/>
      <c r="D15333" s="37"/>
      <c r="E15333" s="37"/>
      <c r="F15333" s="37"/>
      <c r="G15333" s="38"/>
      <c r="H15333" s="37"/>
      <c r="I15333" s="41"/>
      <c r="J15333" s="41"/>
      <c r="K15333" s="37"/>
      <c r="L15333" s="37"/>
      <c r="M15333" s="37"/>
      <c r="N15333" s="37"/>
      <c r="O15333" s="38"/>
    </row>
    <row r="15334" spans="2:15" x14ac:dyDescent="0.4">
      <c r="B15334" s="63"/>
      <c r="C15334" s="37"/>
      <c r="D15334" s="37"/>
      <c r="E15334" s="37"/>
      <c r="F15334" s="37"/>
      <c r="G15334" s="38"/>
      <c r="H15334" s="37"/>
      <c r="I15334" s="41"/>
      <c r="J15334" s="41"/>
      <c r="K15334" s="37"/>
      <c r="L15334" s="37"/>
      <c r="M15334" s="37"/>
      <c r="N15334" s="37"/>
      <c r="O15334" s="38"/>
    </row>
    <row r="15335" spans="2:15" x14ac:dyDescent="0.4">
      <c r="B15335" s="63"/>
      <c r="C15335" s="37"/>
      <c r="D15335" s="37"/>
      <c r="E15335" s="37"/>
      <c r="F15335" s="37"/>
      <c r="G15335" s="38"/>
      <c r="H15335" s="37"/>
      <c r="I15335" s="41"/>
      <c r="J15335" s="41"/>
      <c r="K15335" s="37"/>
      <c r="L15335" s="37"/>
      <c r="M15335" s="37"/>
      <c r="N15335" s="37"/>
      <c r="O15335" s="38"/>
    </row>
    <row r="15336" spans="2:15" x14ac:dyDescent="0.4">
      <c r="B15336" s="63"/>
      <c r="C15336" s="37"/>
      <c r="D15336" s="37"/>
      <c r="E15336" s="37"/>
      <c r="F15336" s="37"/>
      <c r="G15336" s="38"/>
      <c r="H15336" s="37"/>
      <c r="I15336" s="41"/>
      <c r="J15336" s="41"/>
      <c r="K15336" s="37"/>
      <c r="L15336" s="37"/>
      <c r="M15336" s="37"/>
      <c r="N15336" s="37"/>
      <c r="O15336" s="38"/>
    </row>
    <row r="15337" spans="2:15" x14ac:dyDescent="0.4">
      <c r="B15337" s="63"/>
      <c r="C15337" s="37"/>
      <c r="D15337" s="37"/>
      <c r="E15337" s="37"/>
      <c r="F15337" s="37"/>
      <c r="G15337" s="38"/>
      <c r="H15337" s="37"/>
      <c r="I15337" s="41"/>
      <c r="J15337" s="41"/>
      <c r="K15337" s="37"/>
      <c r="L15337" s="37"/>
      <c r="M15337" s="37"/>
      <c r="N15337" s="37"/>
      <c r="O15337" s="38"/>
    </row>
    <row r="15338" spans="2:15" x14ac:dyDescent="0.4">
      <c r="B15338" s="63"/>
      <c r="C15338" s="37"/>
      <c r="D15338" s="37"/>
      <c r="E15338" s="37"/>
      <c r="F15338" s="37"/>
      <c r="G15338" s="38"/>
      <c r="H15338" s="37"/>
      <c r="I15338" s="41"/>
      <c r="J15338" s="41"/>
      <c r="K15338" s="37"/>
      <c r="L15338" s="37"/>
      <c r="M15338" s="37"/>
      <c r="N15338" s="37"/>
      <c r="O15338" s="38"/>
    </row>
    <row r="15339" spans="2:15" x14ac:dyDescent="0.4">
      <c r="B15339" s="63"/>
      <c r="C15339" s="37"/>
      <c r="D15339" s="37"/>
      <c r="E15339" s="37"/>
      <c r="F15339" s="37"/>
      <c r="G15339" s="38"/>
      <c r="H15339" s="37"/>
      <c r="I15339" s="41"/>
      <c r="J15339" s="41"/>
      <c r="K15339" s="37"/>
      <c r="L15339" s="37"/>
      <c r="M15339" s="37"/>
      <c r="N15339" s="37"/>
      <c r="O15339" s="38"/>
    </row>
    <row r="15340" spans="2:15" x14ac:dyDescent="0.4">
      <c r="B15340" s="63"/>
      <c r="C15340" s="37"/>
      <c r="D15340" s="37"/>
      <c r="E15340" s="37"/>
      <c r="F15340" s="37"/>
      <c r="G15340" s="38"/>
      <c r="H15340" s="37"/>
      <c r="I15340" s="41"/>
      <c r="J15340" s="41"/>
      <c r="K15340" s="37"/>
      <c r="L15340" s="37"/>
      <c r="M15340" s="37"/>
      <c r="N15340" s="37"/>
      <c r="O15340" s="38"/>
    </row>
    <row r="15341" spans="2:15" x14ac:dyDescent="0.4">
      <c r="B15341" s="63"/>
      <c r="C15341" s="37"/>
      <c r="D15341" s="37"/>
      <c r="E15341" s="37"/>
      <c r="F15341" s="37"/>
      <c r="G15341" s="38"/>
      <c r="H15341" s="37"/>
      <c r="I15341" s="41"/>
      <c r="J15341" s="41"/>
      <c r="K15341" s="37"/>
      <c r="L15341" s="37"/>
      <c r="M15341" s="37"/>
      <c r="N15341" s="37"/>
      <c r="O15341" s="38"/>
    </row>
    <row r="15342" spans="2:15" x14ac:dyDescent="0.4">
      <c r="B15342" s="63"/>
      <c r="C15342" s="37"/>
      <c r="D15342" s="37"/>
      <c r="E15342" s="37"/>
      <c r="F15342" s="37"/>
      <c r="G15342" s="38"/>
      <c r="H15342" s="37"/>
      <c r="I15342" s="41"/>
      <c r="J15342" s="41"/>
      <c r="K15342" s="37"/>
      <c r="L15342" s="37"/>
      <c r="M15342" s="37"/>
      <c r="N15342" s="37"/>
      <c r="O15342" s="38"/>
    </row>
    <row r="15343" spans="2:15" x14ac:dyDescent="0.4">
      <c r="B15343" s="63"/>
      <c r="C15343" s="37"/>
      <c r="D15343" s="37"/>
      <c r="E15343" s="37"/>
      <c r="F15343" s="37"/>
      <c r="G15343" s="38"/>
      <c r="H15343" s="37"/>
      <c r="I15343" s="41"/>
      <c r="J15343" s="41"/>
      <c r="K15343" s="37"/>
      <c r="L15343" s="37"/>
      <c r="M15343" s="37"/>
      <c r="N15343" s="37"/>
      <c r="O15343" s="38"/>
    </row>
    <row r="15344" spans="2:15" x14ac:dyDescent="0.4">
      <c r="B15344" s="63"/>
      <c r="C15344" s="37"/>
      <c r="D15344" s="37"/>
      <c r="E15344" s="37"/>
      <c r="F15344" s="37"/>
      <c r="G15344" s="38"/>
      <c r="H15344" s="37"/>
      <c r="I15344" s="41"/>
      <c r="J15344" s="41"/>
      <c r="K15344" s="37"/>
      <c r="L15344" s="37"/>
      <c r="M15344" s="37"/>
      <c r="N15344" s="37"/>
      <c r="O15344" s="38"/>
    </row>
    <row r="15345" spans="2:15" x14ac:dyDescent="0.4">
      <c r="B15345" s="63"/>
      <c r="C15345" s="37"/>
      <c r="D15345" s="37"/>
      <c r="E15345" s="37"/>
      <c r="F15345" s="37"/>
      <c r="G15345" s="38"/>
      <c r="H15345" s="37"/>
      <c r="I15345" s="41"/>
      <c r="J15345" s="41"/>
      <c r="K15345" s="37"/>
      <c r="L15345" s="37"/>
      <c r="M15345" s="37"/>
      <c r="N15345" s="37"/>
      <c r="O15345" s="38"/>
    </row>
    <row r="15346" spans="2:15" x14ac:dyDescent="0.4">
      <c r="B15346" s="63"/>
      <c r="C15346" s="37"/>
      <c r="D15346" s="37"/>
      <c r="E15346" s="37"/>
      <c r="F15346" s="37"/>
      <c r="G15346" s="38"/>
      <c r="H15346" s="37"/>
      <c r="I15346" s="41"/>
      <c r="J15346" s="41"/>
      <c r="K15346" s="37"/>
      <c r="L15346" s="37"/>
      <c r="M15346" s="37"/>
      <c r="N15346" s="37"/>
      <c r="O15346" s="38"/>
    </row>
    <row r="15347" spans="2:15" x14ac:dyDescent="0.4">
      <c r="B15347" s="63"/>
      <c r="C15347" s="37"/>
      <c r="D15347" s="37"/>
      <c r="E15347" s="37"/>
      <c r="F15347" s="37"/>
      <c r="G15347" s="38"/>
      <c r="H15347" s="37"/>
      <c r="I15347" s="41"/>
      <c r="J15347" s="41"/>
      <c r="K15347" s="37"/>
      <c r="L15347" s="37"/>
      <c r="M15347" s="37"/>
      <c r="N15347" s="37"/>
      <c r="O15347" s="38"/>
    </row>
    <row r="15348" spans="2:15" x14ac:dyDescent="0.4">
      <c r="B15348" s="63"/>
      <c r="C15348" s="37"/>
      <c r="D15348" s="37"/>
      <c r="E15348" s="37"/>
      <c r="F15348" s="37"/>
      <c r="G15348" s="38"/>
      <c r="H15348" s="37"/>
      <c r="I15348" s="41"/>
      <c r="J15348" s="41"/>
      <c r="K15348" s="37"/>
      <c r="L15348" s="37"/>
      <c r="M15348" s="37"/>
      <c r="N15348" s="37"/>
      <c r="O15348" s="38"/>
    </row>
    <row r="15349" spans="2:15" x14ac:dyDescent="0.4">
      <c r="B15349" s="63"/>
      <c r="C15349" s="37"/>
      <c r="D15349" s="37"/>
      <c r="E15349" s="37"/>
      <c r="F15349" s="37"/>
      <c r="G15349" s="38"/>
      <c r="H15349" s="37"/>
      <c r="I15349" s="41"/>
      <c r="J15349" s="41"/>
      <c r="K15349" s="37"/>
      <c r="L15349" s="37"/>
      <c r="M15349" s="37"/>
      <c r="N15349" s="37"/>
      <c r="O15349" s="38"/>
    </row>
    <row r="15350" spans="2:15" x14ac:dyDescent="0.4">
      <c r="B15350" s="63"/>
      <c r="C15350" s="37"/>
      <c r="D15350" s="37"/>
      <c r="E15350" s="37"/>
      <c r="F15350" s="37"/>
      <c r="G15350" s="38"/>
      <c r="H15350" s="37"/>
      <c r="I15350" s="41"/>
      <c r="J15350" s="41"/>
      <c r="K15350" s="37"/>
      <c r="L15350" s="37"/>
      <c r="M15350" s="37"/>
      <c r="N15350" s="37"/>
      <c r="O15350" s="38"/>
    </row>
    <row r="15351" spans="2:15" x14ac:dyDescent="0.4">
      <c r="B15351" s="63"/>
      <c r="C15351" s="37"/>
      <c r="D15351" s="37"/>
      <c r="E15351" s="37"/>
      <c r="F15351" s="37"/>
      <c r="G15351" s="38"/>
      <c r="H15351" s="37"/>
      <c r="I15351" s="41"/>
      <c r="J15351" s="41"/>
      <c r="K15351" s="37"/>
      <c r="L15351" s="37"/>
      <c r="M15351" s="37"/>
      <c r="N15351" s="37"/>
      <c r="O15351" s="38"/>
    </row>
    <row r="15352" spans="2:15" x14ac:dyDescent="0.4">
      <c r="B15352" s="63"/>
      <c r="C15352" s="37"/>
      <c r="D15352" s="37"/>
      <c r="E15352" s="37"/>
      <c r="F15352" s="37"/>
      <c r="G15352" s="38"/>
      <c r="H15352" s="37"/>
      <c r="I15352" s="41"/>
      <c r="J15352" s="41"/>
      <c r="K15352" s="37"/>
      <c r="L15352" s="37"/>
      <c r="M15352" s="37"/>
      <c r="N15352" s="37"/>
      <c r="O15352" s="38"/>
    </row>
    <row r="15353" spans="2:15" x14ac:dyDescent="0.4">
      <c r="B15353" s="63"/>
      <c r="C15353" s="37"/>
      <c r="D15353" s="37"/>
      <c r="E15353" s="37"/>
      <c r="F15353" s="37"/>
      <c r="G15353" s="38"/>
      <c r="H15353" s="37"/>
      <c r="I15353" s="41"/>
      <c r="J15353" s="41"/>
      <c r="K15353" s="37"/>
      <c r="L15353" s="37"/>
      <c r="M15353" s="37"/>
      <c r="N15353" s="37"/>
      <c r="O15353" s="38"/>
    </row>
    <row r="15354" spans="2:15" x14ac:dyDescent="0.4">
      <c r="B15354" s="63"/>
      <c r="C15354" s="37"/>
      <c r="D15354" s="37"/>
      <c r="E15354" s="37"/>
      <c r="F15354" s="37"/>
      <c r="G15354" s="38"/>
      <c r="H15354" s="37"/>
      <c r="I15354" s="41"/>
      <c r="J15354" s="41"/>
      <c r="K15354" s="37"/>
      <c r="L15354" s="37"/>
      <c r="M15354" s="37"/>
      <c r="N15354" s="37"/>
      <c r="O15354" s="38"/>
    </row>
    <row r="15355" spans="2:15" x14ac:dyDescent="0.4">
      <c r="B15355" s="63"/>
      <c r="C15355" s="37"/>
      <c r="D15355" s="37"/>
      <c r="E15355" s="37"/>
      <c r="F15355" s="37"/>
      <c r="G15355" s="38"/>
      <c r="H15355" s="37"/>
      <c r="I15355" s="41"/>
      <c r="J15355" s="41"/>
      <c r="K15355" s="37"/>
      <c r="L15355" s="37"/>
      <c r="M15355" s="37"/>
      <c r="N15355" s="37"/>
      <c r="O15355" s="38"/>
    </row>
    <row r="15356" spans="2:15" x14ac:dyDescent="0.4">
      <c r="B15356" s="63"/>
      <c r="C15356" s="37"/>
      <c r="D15356" s="37"/>
      <c r="E15356" s="37"/>
      <c r="F15356" s="37"/>
      <c r="G15356" s="38"/>
      <c r="H15356" s="37"/>
      <c r="I15356" s="41"/>
      <c r="J15356" s="41"/>
      <c r="K15356" s="37"/>
      <c r="L15356" s="37"/>
      <c r="M15356" s="37"/>
      <c r="N15356" s="37"/>
      <c r="O15356" s="38"/>
    </row>
    <row r="15357" spans="2:15" x14ac:dyDescent="0.4">
      <c r="B15357" s="63"/>
      <c r="C15357" s="37"/>
      <c r="D15357" s="37"/>
      <c r="E15357" s="37"/>
      <c r="F15357" s="37"/>
      <c r="G15357" s="38"/>
      <c r="H15357" s="37"/>
      <c r="I15357" s="41"/>
      <c r="J15357" s="41"/>
      <c r="K15357" s="37"/>
      <c r="L15357" s="37"/>
      <c r="M15357" s="37"/>
      <c r="N15357" s="37"/>
      <c r="O15357" s="38"/>
    </row>
    <row r="15358" spans="2:15" x14ac:dyDescent="0.4">
      <c r="B15358" s="63"/>
      <c r="C15358" s="37"/>
      <c r="D15358" s="37"/>
      <c r="E15358" s="37"/>
      <c r="F15358" s="37"/>
      <c r="G15358" s="38"/>
      <c r="H15358" s="37"/>
      <c r="I15358" s="41"/>
      <c r="J15358" s="41"/>
      <c r="K15358" s="37"/>
      <c r="L15358" s="37"/>
      <c r="M15358" s="37"/>
      <c r="N15358" s="37"/>
      <c r="O15358" s="38"/>
    </row>
    <row r="15359" spans="2:15" x14ac:dyDescent="0.4">
      <c r="B15359" s="63"/>
      <c r="C15359" s="37"/>
      <c r="D15359" s="37"/>
      <c r="E15359" s="37"/>
      <c r="F15359" s="37"/>
      <c r="G15359" s="38"/>
      <c r="H15359" s="37"/>
      <c r="I15359" s="41"/>
      <c r="J15359" s="41"/>
      <c r="K15359" s="37"/>
      <c r="L15359" s="37"/>
      <c r="M15359" s="37"/>
      <c r="N15359" s="37"/>
      <c r="O15359" s="38"/>
    </row>
    <row r="15360" spans="2:15" x14ac:dyDescent="0.4">
      <c r="B15360" s="63"/>
      <c r="C15360" s="37"/>
      <c r="D15360" s="37"/>
      <c r="E15360" s="37"/>
      <c r="F15360" s="37"/>
      <c r="G15360" s="38"/>
      <c r="H15360" s="37"/>
      <c r="I15360" s="41"/>
      <c r="J15360" s="41"/>
      <c r="K15360" s="37"/>
      <c r="L15360" s="37"/>
      <c r="M15360" s="37"/>
      <c r="N15360" s="37"/>
      <c r="O15360" s="38"/>
    </row>
    <row r="15361" spans="2:15" x14ac:dyDescent="0.4">
      <c r="B15361" s="63"/>
      <c r="C15361" s="37"/>
      <c r="D15361" s="37"/>
      <c r="E15361" s="37"/>
      <c r="F15361" s="37"/>
      <c r="G15361" s="38"/>
      <c r="H15361" s="37"/>
      <c r="I15361" s="41"/>
      <c r="J15361" s="41"/>
      <c r="K15361" s="37"/>
      <c r="L15361" s="37"/>
      <c r="M15361" s="37"/>
      <c r="N15361" s="37"/>
      <c r="O15361" s="38"/>
    </row>
    <row r="15362" spans="2:15" x14ac:dyDescent="0.4">
      <c r="B15362" s="63"/>
      <c r="C15362" s="37"/>
      <c r="D15362" s="37"/>
      <c r="E15362" s="37"/>
      <c r="F15362" s="37"/>
      <c r="G15362" s="38"/>
      <c r="H15362" s="37"/>
      <c r="I15362" s="41"/>
      <c r="J15362" s="41"/>
      <c r="K15362" s="37"/>
      <c r="L15362" s="37"/>
      <c r="M15362" s="37"/>
      <c r="N15362" s="37"/>
      <c r="O15362" s="38"/>
    </row>
    <row r="15363" spans="2:15" x14ac:dyDescent="0.4">
      <c r="B15363" s="63"/>
      <c r="C15363" s="37"/>
      <c r="D15363" s="37"/>
      <c r="E15363" s="37"/>
      <c r="F15363" s="37"/>
      <c r="G15363" s="38"/>
      <c r="H15363" s="37"/>
      <c r="I15363" s="41"/>
      <c r="J15363" s="41"/>
      <c r="K15363" s="37"/>
      <c r="L15363" s="37"/>
      <c r="M15363" s="37"/>
      <c r="N15363" s="37"/>
      <c r="O15363" s="38"/>
    </row>
    <row r="15364" spans="2:15" x14ac:dyDescent="0.4">
      <c r="B15364" s="63"/>
      <c r="C15364" s="37"/>
      <c r="D15364" s="37"/>
      <c r="E15364" s="37"/>
      <c r="F15364" s="37"/>
      <c r="G15364" s="38"/>
      <c r="H15364" s="37"/>
      <c r="I15364" s="41"/>
      <c r="J15364" s="41"/>
      <c r="K15364" s="37"/>
      <c r="L15364" s="37"/>
      <c r="M15364" s="37"/>
      <c r="N15364" s="37"/>
      <c r="O15364" s="38"/>
    </row>
    <row r="15365" spans="2:15" x14ac:dyDescent="0.4">
      <c r="B15365" s="63"/>
      <c r="C15365" s="37"/>
      <c r="D15365" s="37"/>
      <c r="E15365" s="37"/>
      <c r="F15365" s="37"/>
      <c r="G15365" s="38"/>
      <c r="H15365" s="37"/>
      <c r="I15365" s="41"/>
      <c r="J15365" s="41"/>
      <c r="K15365" s="37"/>
      <c r="L15365" s="37"/>
      <c r="M15365" s="37"/>
      <c r="N15365" s="37"/>
      <c r="O15365" s="38"/>
    </row>
    <row r="15366" spans="2:15" x14ac:dyDescent="0.4">
      <c r="B15366" s="63"/>
      <c r="C15366" s="37"/>
      <c r="D15366" s="37"/>
      <c r="E15366" s="37"/>
      <c r="F15366" s="37"/>
      <c r="G15366" s="38"/>
      <c r="H15366" s="37"/>
      <c r="I15366" s="41"/>
      <c r="J15366" s="41"/>
      <c r="K15366" s="37"/>
      <c r="L15366" s="37"/>
      <c r="M15366" s="37"/>
      <c r="N15366" s="37"/>
      <c r="O15366" s="38"/>
    </row>
    <row r="15367" spans="2:15" x14ac:dyDescent="0.4">
      <c r="B15367" s="63"/>
      <c r="C15367" s="37"/>
      <c r="D15367" s="37"/>
      <c r="E15367" s="37"/>
      <c r="F15367" s="37"/>
      <c r="G15367" s="38"/>
      <c r="H15367" s="37"/>
      <c r="I15367" s="41"/>
      <c r="J15367" s="41"/>
      <c r="K15367" s="37"/>
      <c r="L15367" s="37"/>
      <c r="M15367" s="37"/>
      <c r="N15367" s="37"/>
      <c r="O15367" s="38"/>
    </row>
    <row r="15368" spans="2:15" x14ac:dyDescent="0.4">
      <c r="B15368" s="63"/>
      <c r="C15368" s="37"/>
      <c r="D15368" s="37"/>
      <c r="E15368" s="37"/>
      <c r="F15368" s="37"/>
      <c r="G15368" s="38"/>
      <c r="H15368" s="37"/>
      <c r="I15368" s="41"/>
      <c r="J15368" s="41"/>
      <c r="K15368" s="37"/>
      <c r="L15368" s="37"/>
      <c r="M15368" s="37"/>
      <c r="N15368" s="37"/>
      <c r="O15368" s="38"/>
    </row>
    <row r="15369" spans="2:15" x14ac:dyDescent="0.4">
      <c r="B15369" s="63"/>
      <c r="C15369" s="37"/>
      <c r="D15369" s="37"/>
      <c r="E15369" s="37"/>
      <c r="F15369" s="37"/>
      <c r="G15369" s="38"/>
      <c r="H15369" s="37"/>
      <c r="I15369" s="41"/>
      <c r="J15369" s="41"/>
      <c r="K15369" s="37"/>
      <c r="L15369" s="37"/>
      <c r="M15369" s="37"/>
      <c r="N15369" s="37"/>
      <c r="O15369" s="38"/>
    </row>
    <row r="15370" spans="2:15" x14ac:dyDescent="0.4">
      <c r="B15370" s="63"/>
      <c r="C15370" s="37"/>
      <c r="D15370" s="37"/>
      <c r="E15370" s="37"/>
      <c r="F15370" s="37"/>
      <c r="G15370" s="38"/>
      <c r="H15370" s="37"/>
      <c r="I15370" s="41"/>
      <c r="J15370" s="41"/>
      <c r="K15370" s="37"/>
      <c r="L15370" s="37"/>
      <c r="M15370" s="37"/>
      <c r="N15370" s="37"/>
      <c r="O15370" s="38"/>
    </row>
    <row r="15371" spans="2:15" x14ac:dyDescent="0.4">
      <c r="B15371" s="63"/>
      <c r="C15371" s="37"/>
      <c r="D15371" s="37"/>
      <c r="E15371" s="37"/>
      <c r="F15371" s="37"/>
      <c r="G15371" s="38"/>
      <c r="H15371" s="37"/>
      <c r="I15371" s="41"/>
      <c r="J15371" s="41"/>
      <c r="K15371" s="37"/>
      <c r="L15371" s="37"/>
      <c r="M15371" s="37"/>
      <c r="N15371" s="37"/>
      <c r="O15371" s="38"/>
    </row>
    <row r="15372" spans="2:15" x14ac:dyDescent="0.4">
      <c r="B15372" s="63"/>
      <c r="C15372" s="37"/>
      <c r="D15372" s="37"/>
      <c r="E15372" s="37"/>
      <c r="F15372" s="37"/>
      <c r="G15372" s="38"/>
      <c r="H15372" s="37"/>
      <c r="I15372" s="41"/>
      <c r="J15372" s="41"/>
      <c r="K15372" s="37"/>
      <c r="L15372" s="37"/>
      <c r="M15372" s="37"/>
      <c r="N15372" s="37"/>
      <c r="O15372" s="38"/>
    </row>
    <row r="15373" spans="2:15" x14ac:dyDescent="0.4">
      <c r="B15373" s="63"/>
      <c r="C15373" s="37"/>
      <c r="D15373" s="37"/>
      <c r="E15373" s="37"/>
      <c r="F15373" s="37"/>
      <c r="G15373" s="38"/>
      <c r="H15373" s="37"/>
      <c r="I15373" s="41"/>
      <c r="J15373" s="41"/>
      <c r="K15373" s="37"/>
      <c r="L15373" s="37"/>
      <c r="M15373" s="37"/>
      <c r="N15373" s="37"/>
      <c r="O15373" s="38"/>
    </row>
    <row r="15374" spans="2:15" x14ac:dyDescent="0.4">
      <c r="B15374" s="63"/>
      <c r="C15374" s="37"/>
      <c r="D15374" s="37"/>
      <c r="E15374" s="37"/>
      <c r="F15374" s="37"/>
      <c r="G15374" s="38"/>
      <c r="H15374" s="37"/>
      <c r="I15374" s="41"/>
      <c r="J15374" s="41"/>
      <c r="K15374" s="37"/>
      <c r="L15374" s="37"/>
      <c r="M15374" s="37"/>
      <c r="N15374" s="37"/>
      <c r="O15374" s="38"/>
    </row>
    <row r="15375" spans="2:15" x14ac:dyDescent="0.4">
      <c r="B15375" s="63"/>
      <c r="C15375" s="37"/>
      <c r="D15375" s="37"/>
      <c r="E15375" s="37"/>
      <c r="F15375" s="37"/>
      <c r="G15375" s="38"/>
      <c r="H15375" s="37"/>
      <c r="I15375" s="41"/>
      <c r="J15375" s="41"/>
      <c r="K15375" s="37"/>
      <c r="L15375" s="37"/>
      <c r="M15375" s="37"/>
      <c r="N15375" s="37"/>
      <c r="O15375" s="38"/>
    </row>
    <row r="15376" spans="2:15" x14ac:dyDescent="0.4">
      <c r="B15376" s="63"/>
      <c r="C15376" s="37"/>
      <c r="D15376" s="37"/>
      <c r="E15376" s="37"/>
      <c r="F15376" s="37"/>
      <c r="G15376" s="38"/>
      <c r="H15376" s="37"/>
      <c r="I15376" s="41"/>
      <c r="J15376" s="41"/>
      <c r="K15376" s="37"/>
      <c r="L15376" s="37"/>
      <c r="M15376" s="37"/>
      <c r="N15376" s="37"/>
      <c r="O15376" s="38"/>
    </row>
    <row r="15377" spans="2:15" x14ac:dyDescent="0.4">
      <c r="B15377" s="63"/>
      <c r="C15377" s="37"/>
      <c r="D15377" s="37"/>
      <c r="E15377" s="37"/>
      <c r="F15377" s="37"/>
      <c r="G15377" s="38"/>
      <c r="H15377" s="37"/>
      <c r="I15377" s="41"/>
      <c r="J15377" s="41"/>
      <c r="K15377" s="37"/>
      <c r="L15377" s="37"/>
      <c r="M15377" s="37"/>
      <c r="N15377" s="37"/>
      <c r="O15377" s="38"/>
    </row>
    <row r="15378" spans="2:15" x14ac:dyDescent="0.4">
      <c r="B15378" s="63"/>
      <c r="C15378" s="37"/>
      <c r="D15378" s="37"/>
      <c r="E15378" s="37"/>
      <c r="F15378" s="37"/>
      <c r="G15378" s="38"/>
      <c r="H15378" s="37"/>
      <c r="I15378" s="41"/>
      <c r="J15378" s="41"/>
      <c r="K15378" s="37"/>
      <c r="L15378" s="37"/>
      <c r="M15378" s="37"/>
      <c r="N15378" s="37"/>
      <c r="O15378" s="38"/>
    </row>
    <row r="15379" spans="2:15" x14ac:dyDescent="0.4">
      <c r="B15379" s="63"/>
      <c r="C15379" s="37"/>
      <c r="D15379" s="37"/>
      <c r="E15379" s="37"/>
      <c r="F15379" s="37"/>
      <c r="G15379" s="38"/>
      <c r="H15379" s="37"/>
      <c r="I15379" s="41"/>
      <c r="J15379" s="41"/>
      <c r="K15379" s="37"/>
      <c r="L15379" s="37"/>
      <c r="M15379" s="37"/>
      <c r="N15379" s="37"/>
      <c r="O15379" s="38"/>
    </row>
    <row r="15380" spans="2:15" x14ac:dyDescent="0.4">
      <c r="B15380" s="63"/>
      <c r="C15380" s="37"/>
      <c r="D15380" s="37"/>
      <c r="E15380" s="37"/>
      <c r="F15380" s="37"/>
      <c r="G15380" s="38"/>
      <c r="H15380" s="37"/>
      <c r="I15380" s="41"/>
      <c r="J15380" s="41"/>
      <c r="K15380" s="37"/>
      <c r="L15380" s="37"/>
      <c r="M15380" s="37"/>
      <c r="N15380" s="37"/>
      <c r="O15380" s="38"/>
    </row>
    <row r="15381" spans="2:15" x14ac:dyDescent="0.4">
      <c r="B15381" s="63"/>
      <c r="C15381" s="37"/>
      <c r="D15381" s="37"/>
      <c r="E15381" s="37"/>
      <c r="F15381" s="37"/>
      <c r="G15381" s="38"/>
      <c r="H15381" s="37"/>
      <c r="I15381" s="41"/>
      <c r="J15381" s="41"/>
      <c r="K15381" s="37"/>
      <c r="L15381" s="37"/>
      <c r="M15381" s="37"/>
      <c r="N15381" s="37"/>
      <c r="O15381" s="38"/>
    </row>
    <row r="15382" spans="2:15" x14ac:dyDescent="0.4">
      <c r="B15382" s="63"/>
      <c r="C15382" s="37"/>
      <c r="D15382" s="37"/>
      <c r="E15382" s="37"/>
      <c r="F15382" s="37"/>
      <c r="G15382" s="38"/>
      <c r="H15382" s="37"/>
      <c r="I15382" s="41"/>
      <c r="J15382" s="41"/>
      <c r="K15382" s="37"/>
      <c r="L15382" s="37"/>
      <c r="M15382" s="37"/>
      <c r="N15382" s="37"/>
      <c r="O15382" s="38"/>
    </row>
    <row r="15383" spans="2:15" x14ac:dyDescent="0.4">
      <c r="B15383" s="63"/>
      <c r="C15383" s="37"/>
      <c r="D15383" s="37"/>
      <c r="E15383" s="37"/>
      <c r="F15383" s="37"/>
      <c r="G15383" s="38"/>
      <c r="H15383" s="37"/>
      <c r="I15383" s="41"/>
      <c r="J15383" s="41"/>
      <c r="K15383" s="37"/>
      <c r="L15383" s="37"/>
      <c r="M15383" s="37"/>
      <c r="N15383" s="37"/>
      <c r="O15383" s="38"/>
    </row>
    <row r="15384" spans="2:15" x14ac:dyDescent="0.4">
      <c r="B15384" s="63"/>
      <c r="C15384" s="37"/>
      <c r="D15384" s="37"/>
      <c r="E15384" s="37"/>
      <c r="F15384" s="37"/>
      <c r="G15384" s="38"/>
      <c r="H15384" s="37"/>
      <c r="I15384" s="41"/>
      <c r="J15384" s="41"/>
      <c r="K15384" s="37"/>
      <c r="L15384" s="37"/>
      <c r="M15384" s="37"/>
      <c r="N15384" s="37"/>
      <c r="O15384" s="38"/>
    </row>
    <row r="15385" spans="2:15" x14ac:dyDescent="0.4">
      <c r="B15385" s="63"/>
      <c r="C15385" s="37"/>
      <c r="D15385" s="37"/>
      <c r="E15385" s="37"/>
      <c r="F15385" s="37"/>
      <c r="G15385" s="38"/>
      <c r="H15385" s="37"/>
      <c r="I15385" s="41"/>
      <c r="J15385" s="41"/>
      <c r="K15385" s="37"/>
      <c r="L15385" s="37"/>
      <c r="M15385" s="37"/>
      <c r="N15385" s="37"/>
      <c r="O15385" s="38"/>
    </row>
    <row r="15386" spans="2:15" x14ac:dyDescent="0.4">
      <c r="B15386" s="63"/>
      <c r="C15386" s="37"/>
      <c r="D15386" s="37"/>
      <c r="E15386" s="37"/>
      <c r="F15386" s="37"/>
      <c r="G15386" s="38"/>
      <c r="H15386" s="37"/>
      <c r="I15386" s="41"/>
      <c r="J15386" s="41"/>
      <c r="K15386" s="37"/>
      <c r="L15386" s="37"/>
      <c r="M15386" s="37"/>
      <c r="N15386" s="37"/>
      <c r="O15386" s="38"/>
    </row>
    <row r="15387" spans="2:15" x14ac:dyDescent="0.4">
      <c r="B15387" s="63"/>
      <c r="C15387" s="37"/>
      <c r="D15387" s="37"/>
      <c r="E15387" s="37"/>
      <c r="F15387" s="37"/>
      <c r="G15387" s="38"/>
      <c r="H15387" s="37"/>
      <c r="I15387" s="41"/>
      <c r="J15387" s="41"/>
      <c r="K15387" s="37"/>
      <c r="L15387" s="37"/>
      <c r="M15387" s="37"/>
      <c r="N15387" s="37"/>
      <c r="O15387" s="38"/>
    </row>
    <row r="15388" spans="2:15" x14ac:dyDescent="0.4">
      <c r="B15388" s="63"/>
      <c r="C15388" s="37"/>
      <c r="D15388" s="37"/>
      <c r="E15388" s="37"/>
      <c r="F15388" s="37"/>
      <c r="G15388" s="38"/>
      <c r="H15388" s="37"/>
      <c r="I15388" s="41"/>
      <c r="J15388" s="41"/>
      <c r="K15388" s="37"/>
      <c r="L15388" s="37"/>
      <c r="M15388" s="37"/>
      <c r="N15388" s="37"/>
      <c r="O15388" s="38"/>
    </row>
    <row r="15389" spans="2:15" x14ac:dyDescent="0.4">
      <c r="B15389" s="63"/>
      <c r="C15389" s="37"/>
      <c r="D15389" s="37"/>
      <c r="E15389" s="37"/>
      <c r="F15389" s="37"/>
      <c r="G15389" s="38"/>
      <c r="H15389" s="37"/>
      <c r="I15389" s="41"/>
      <c r="J15389" s="41"/>
      <c r="K15389" s="37"/>
      <c r="L15389" s="37"/>
      <c r="M15389" s="37"/>
      <c r="N15389" s="37"/>
      <c r="O15389" s="38"/>
    </row>
    <row r="15390" spans="2:15" x14ac:dyDescent="0.4">
      <c r="B15390" s="63"/>
      <c r="C15390" s="37"/>
      <c r="D15390" s="37"/>
      <c r="E15390" s="37"/>
      <c r="F15390" s="37"/>
      <c r="G15390" s="38"/>
      <c r="H15390" s="37"/>
      <c r="I15390" s="41"/>
      <c r="J15390" s="41"/>
      <c r="K15390" s="37"/>
      <c r="L15390" s="37"/>
      <c r="M15390" s="37"/>
      <c r="N15390" s="37"/>
      <c r="O15390" s="38"/>
    </row>
    <row r="15391" spans="2:15" x14ac:dyDescent="0.4">
      <c r="B15391" s="63"/>
      <c r="C15391" s="37"/>
      <c r="D15391" s="37"/>
      <c r="E15391" s="37"/>
      <c r="F15391" s="37"/>
      <c r="G15391" s="38"/>
      <c r="H15391" s="37"/>
      <c r="I15391" s="41"/>
      <c r="J15391" s="41"/>
      <c r="K15391" s="37"/>
      <c r="L15391" s="37"/>
      <c r="M15391" s="37"/>
      <c r="N15391" s="37"/>
      <c r="O15391" s="38"/>
    </row>
    <row r="15392" spans="2:15" x14ac:dyDescent="0.4">
      <c r="B15392" s="63"/>
      <c r="C15392" s="37"/>
      <c r="D15392" s="37"/>
      <c r="E15392" s="37"/>
      <c r="F15392" s="37"/>
      <c r="G15392" s="38"/>
      <c r="H15392" s="37"/>
      <c r="I15392" s="41"/>
      <c r="J15392" s="41"/>
      <c r="K15392" s="37"/>
      <c r="L15392" s="37"/>
      <c r="M15392" s="37"/>
      <c r="N15392" s="37"/>
      <c r="O15392" s="38"/>
    </row>
    <row r="15393" spans="2:15" x14ac:dyDescent="0.4">
      <c r="B15393" s="63"/>
      <c r="C15393" s="37"/>
      <c r="D15393" s="37"/>
      <c r="E15393" s="37"/>
      <c r="F15393" s="37"/>
      <c r="G15393" s="38"/>
      <c r="H15393" s="37"/>
      <c r="I15393" s="41"/>
      <c r="J15393" s="41"/>
      <c r="K15393" s="37"/>
      <c r="L15393" s="37"/>
      <c r="M15393" s="37"/>
      <c r="N15393" s="37"/>
      <c r="O15393" s="38"/>
    </row>
    <row r="15394" spans="2:15" x14ac:dyDescent="0.4">
      <c r="B15394" s="63"/>
      <c r="C15394" s="37"/>
      <c r="D15394" s="37"/>
      <c r="E15394" s="37"/>
      <c r="F15394" s="37"/>
      <c r="G15394" s="38"/>
      <c r="H15394" s="37"/>
      <c r="I15394" s="41"/>
      <c r="J15394" s="41"/>
      <c r="K15394" s="37"/>
      <c r="L15394" s="37"/>
      <c r="M15394" s="37"/>
      <c r="N15394" s="37"/>
      <c r="O15394" s="38"/>
    </row>
    <row r="15395" spans="2:15" x14ac:dyDescent="0.4">
      <c r="B15395" s="63"/>
      <c r="C15395" s="37"/>
      <c r="D15395" s="37"/>
      <c r="E15395" s="37"/>
      <c r="F15395" s="37"/>
      <c r="G15395" s="38"/>
      <c r="H15395" s="37"/>
      <c r="I15395" s="41"/>
      <c r="J15395" s="41"/>
      <c r="K15395" s="37"/>
      <c r="L15395" s="37"/>
      <c r="M15395" s="37"/>
      <c r="N15395" s="37"/>
      <c r="O15395" s="38"/>
    </row>
    <row r="15396" spans="2:15" x14ac:dyDescent="0.4">
      <c r="B15396" s="63"/>
      <c r="C15396" s="37"/>
      <c r="D15396" s="37"/>
      <c r="E15396" s="37"/>
      <c r="F15396" s="37"/>
      <c r="G15396" s="38"/>
      <c r="H15396" s="37"/>
      <c r="I15396" s="41"/>
      <c r="J15396" s="41"/>
      <c r="K15396" s="37"/>
      <c r="L15396" s="37"/>
      <c r="M15396" s="37"/>
      <c r="N15396" s="37"/>
      <c r="O15396" s="38"/>
    </row>
    <row r="15397" spans="2:15" x14ac:dyDescent="0.4">
      <c r="B15397" s="63"/>
      <c r="C15397" s="37"/>
      <c r="D15397" s="37"/>
      <c r="E15397" s="37"/>
      <c r="F15397" s="37"/>
      <c r="G15397" s="38"/>
      <c r="H15397" s="37"/>
      <c r="I15397" s="41"/>
      <c r="J15397" s="41"/>
      <c r="K15397" s="37"/>
      <c r="L15397" s="37"/>
      <c r="M15397" s="37"/>
      <c r="N15397" s="37"/>
      <c r="O15397" s="38"/>
    </row>
    <row r="15398" spans="2:15" x14ac:dyDescent="0.4">
      <c r="B15398" s="63"/>
      <c r="C15398" s="37"/>
      <c r="D15398" s="37"/>
      <c r="E15398" s="37"/>
      <c r="F15398" s="37"/>
      <c r="G15398" s="38"/>
      <c r="H15398" s="37"/>
      <c r="I15398" s="41"/>
      <c r="J15398" s="41"/>
      <c r="K15398" s="37"/>
      <c r="L15398" s="37"/>
      <c r="M15398" s="37"/>
      <c r="N15398" s="37"/>
      <c r="O15398" s="38"/>
    </row>
    <row r="15399" spans="2:15" x14ac:dyDescent="0.4">
      <c r="B15399" s="63"/>
      <c r="C15399" s="37"/>
      <c r="D15399" s="37"/>
      <c r="E15399" s="37"/>
      <c r="F15399" s="37"/>
      <c r="G15399" s="38"/>
      <c r="H15399" s="37"/>
      <c r="I15399" s="41"/>
      <c r="J15399" s="41"/>
      <c r="K15399" s="37"/>
      <c r="L15399" s="37"/>
      <c r="M15399" s="37"/>
      <c r="N15399" s="37"/>
      <c r="O15399" s="38"/>
    </row>
    <row r="15400" spans="2:15" x14ac:dyDescent="0.4">
      <c r="B15400" s="63"/>
      <c r="C15400" s="37"/>
      <c r="D15400" s="37"/>
      <c r="E15400" s="37"/>
      <c r="F15400" s="37"/>
      <c r="G15400" s="38"/>
      <c r="H15400" s="37"/>
      <c r="I15400" s="41"/>
      <c r="J15400" s="41"/>
      <c r="K15400" s="37"/>
      <c r="L15400" s="37"/>
      <c r="M15400" s="37"/>
      <c r="N15400" s="37"/>
      <c r="O15400" s="38"/>
    </row>
    <row r="15401" spans="2:15" x14ac:dyDescent="0.4">
      <c r="B15401" s="63"/>
      <c r="C15401" s="37"/>
      <c r="D15401" s="37"/>
      <c r="E15401" s="37"/>
      <c r="F15401" s="37"/>
      <c r="G15401" s="38"/>
      <c r="H15401" s="37"/>
      <c r="I15401" s="41"/>
      <c r="J15401" s="41"/>
      <c r="K15401" s="37"/>
      <c r="L15401" s="37"/>
      <c r="M15401" s="37"/>
      <c r="N15401" s="37"/>
      <c r="O15401" s="38"/>
    </row>
    <row r="15402" spans="2:15" x14ac:dyDescent="0.4">
      <c r="B15402" s="63"/>
      <c r="C15402" s="37"/>
      <c r="D15402" s="37"/>
      <c r="E15402" s="37"/>
      <c r="F15402" s="37"/>
      <c r="G15402" s="38"/>
      <c r="H15402" s="37"/>
      <c r="I15402" s="41"/>
      <c r="J15402" s="41"/>
      <c r="K15402" s="37"/>
      <c r="L15402" s="37"/>
      <c r="M15402" s="37"/>
      <c r="N15402" s="37"/>
      <c r="O15402" s="38"/>
    </row>
    <row r="15403" spans="2:15" x14ac:dyDescent="0.4">
      <c r="B15403" s="63"/>
      <c r="C15403" s="37"/>
      <c r="D15403" s="37"/>
      <c r="E15403" s="37"/>
      <c r="F15403" s="37"/>
      <c r="G15403" s="38"/>
      <c r="H15403" s="37"/>
      <c r="I15403" s="41"/>
      <c r="J15403" s="41"/>
      <c r="K15403" s="37"/>
      <c r="L15403" s="37"/>
      <c r="M15403" s="37"/>
      <c r="N15403" s="37"/>
      <c r="O15403" s="38"/>
    </row>
    <row r="15404" spans="2:15" x14ac:dyDescent="0.4">
      <c r="B15404" s="63"/>
      <c r="C15404" s="37"/>
      <c r="D15404" s="37"/>
      <c r="E15404" s="37"/>
      <c r="F15404" s="37"/>
      <c r="G15404" s="38"/>
      <c r="H15404" s="37"/>
      <c r="I15404" s="41"/>
      <c r="J15404" s="41"/>
      <c r="K15404" s="37"/>
      <c r="L15404" s="37"/>
      <c r="M15404" s="37"/>
      <c r="N15404" s="37"/>
      <c r="O15404" s="38"/>
    </row>
    <row r="15405" spans="2:15" x14ac:dyDescent="0.4">
      <c r="B15405" s="63"/>
      <c r="C15405" s="37"/>
      <c r="D15405" s="37"/>
      <c r="E15405" s="37"/>
      <c r="F15405" s="37"/>
      <c r="G15405" s="38"/>
      <c r="H15405" s="37"/>
      <c r="I15405" s="41"/>
      <c r="J15405" s="41"/>
      <c r="K15405" s="37"/>
      <c r="L15405" s="37"/>
      <c r="M15405" s="37"/>
      <c r="N15405" s="37"/>
      <c r="O15405" s="38"/>
    </row>
    <row r="15406" spans="2:15" x14ac:dyDescent="0.4">
      <c r="B15406" s="63"/>
      <c r="C15406" s="37"/>
      <c r="D15406" s="37"/>
      <c r="E15406" s="37"/>
      <c r="F15406" s="37"/>
      <c r="G15406" s="38"/>
      <c r="H15406" s="37"/>
      <c r="I15406" s="41"/>
      <c r="J15406" s="41"/>
      <c r="K15406" s="37"/>
      <c r="L15406" s="37"/>
      <c r="M15406" s="37"/>
      <c r="N15406" s="37"/>
      <c r="O15406" s="38"/>
    </row>
    <row r="15407" spans="2:15" x14ac:dyDescent="0.4">
      <c r="B15407" s="63"/>
      <c r="C15407" s="37"/>
      <c r="D15407" s="37"/>
      <c r="E15407" s="37"/>
      <c r="F15407" s="37"/>
      <c r="G15407" s="38"/>
      <c r="H15407" s="37"/>
      <c r="I15407" s="41"/>
      <c r="J15407" s="41"/>
      <c r="K15407" s="37"/>
      <c r="L15407" s="37"/>
      <c r="M15407" s="37"/>
      <c r="N15407" s="37"/>
      <c r="O15407" s="38"/>
    </row>
    <row r="15408" spans="2:15" x14ac:dyDescent="0.4">
      <c r="B15408" s="63"/>
      <c r="C15408" s="37"/>
      <c r="D15408" s="37"/>
      <c r="E15408" s="37"/>
      <c r="F15408" s="37"/>
      <c r="G15408" s="38"/>
      <c r="H15408" s="37"/>
      <c r="I15408" s="41"/>
      <c r="J15408" s="41"/>
      <c r="K15408" s="37"/>
      <c r="L15408" s="37"/>
      <c r="M15408" s="37"/>
      <c r="N15408" s="37"/>
      <c r="O15408" s="38"/>
    </row>
    <row r="15409" spans="2:15" x14ac:dyDescent="0.4">
      <c r="B15409" s="63"/>
      <c r="C15409" s="37"/>
      <c r="D15409" s="37"/>
      <c r="E15409" s="37"/>
      <c r="F15409" s="37"/>
      <c r="G15409" s="38"/>
      <c r="H15409" s="37"/>
      <c r="I15409" s="41"/>
      <c r="J15409" s="41"/>
      <c r="K15409" s="37"/>
      <c r="L15409" s="37"/>
      <c r="M15409" s="37"/>
      <c r="N15409" s="37"/>
      <c r="O15409" s="38"/>
    </row>
    <row r="15410" spans="2:15" x14ac:dyDescent="0.4">
      <c r="B15410" s="63"/>
      <c r="C15410" s="37"/>
      <c r="D15410" s="37"/>
      <c r="E15410" s="37"/>
      <c r="F15410" s="37"/>
      <c r="G15410" s="38"/>
      <c r="H15410" s="37"/>
      <c r="I15410" s="41"/>
      <c r="J15410" s="41"/>
      <c r="K15410" s="37"/>
      <c r="L15410" s="37"/>
      <c r="M15410" s="37"/>
      <c r="N15410" s="37"/>
      <c r="O15410" s="38"/>
    </row>
    <row r="15411" spans="2:15" x14ac:dyDescent="0.4">
      <c r="B15411" s="63"/>
      <c r="C15411" s="37"/>
      <c r="D15411" s="37"/>
      <c r="E15411" s="37"/>
      <c r="F15411" s="37"/>
      <c r="G15411" s="38"/>
      <c r="H15411" s="37"/>
      <c r="I15411" s="41"/>
      <c r="J15411" s="41"/>
      <c r="K15411" s="37"/>
      <c r="L15411" s="37"/>
      <c r="M15411" s="37"/>
      <c r="N15411" s="37"/>
      <c r="O15411" s="38"/>
    </row>
    <row r="15412" spans="2:15" x14ac:dyDescent="0.4">
      <c r="B15412" s="63"/>
      <c r="C15412" s="37"/>
      <c r="D15412" s="37"/>
      <c r="E15412" s="37"/>
      <c r="F15412" s="37"/>
      <c r="G15412" s="38"/>
      <c r="H15412" s="37"/>
      <c r="I15412" s="41"/>
      <c r="J15412" s="41"/>
      <c r="K15412" s="37"/>
      <c r="L15412" s="37"/>
      <c r="M15412" s="37"/>
      <c r="N15412" s="37"/>
      <c r="O15412" s="38"/>
    </row>
    <row r="15413" spans="2:15" x14ac:dyDescent="0.4">
      <c r="B15413" s="63"/>
      <c r="C15413" s="37"/>
      <c r="D15413" s="37"/>
      <c r="E15413" s="37"/>
      <c r="F15413" s="37"/>
      <c r="G15413" s="38"/>
      <c r="H15413" s="37"/>
      <c r="I15413" s="41"/>
      <c r="J15413" s="41"/>
      <c r="K15413" s="37"/>
      <c r="L15413" s="37"/>
      <c r="M15413" s="37"/>
      <c r="N15413" s="37"/>
      <c r="O15413" s="38"/>
    </row>
    <row r="15414" spans="2:15" x14ac:dyDescent="0.4">
      <c r="B15414" s="63"/>
      <c r="C15414" s="37"/>
      <c r="D15414" s="37"/>
      <c r="E15414" s="37"/>
      <c r="F15414" s="37"/>
      <c r="G15414" s="38"/>
      <c r="H15414" s="37"/>
      <c r="I15414" s="41"/>
      <c r="J15414" s="41"/>
      <c r="K15414" s="37"/>
      <c r="L15414" s="37"/>
      <c r="M15414" s="37"/>
      <c r="N15414" s="37"/>
      <c r="O15414" s="38"/>
    </row>
    <row r="15415" spans="2:15" x14ac:dyDescent="0.4">
      <c r="B15415" s="63"/>
      <c r="C15415" s="37"/>
      <c r="D15415" s="37"/>
      <c r="E15415" s="37"/>
      <c r="F15415" s="37"/>
      <c r="G15415" s="38"/>
      <c r="H15415" s="37"/>
      <c r="I15415" s="41"/>
      <c r="J15415" s="41"/>
      <c r="K15415" s="37"/>
      <c r="L15415" s="37"/>
      <c r="M15415" s="37"/>
      <c r="N15415" s="37"/>
      <c r="O15415" s="38"/>
    </row>
    <row r="15416" spans="2:15" x14ac:dyDescent="0.4">
      <c r="B15416" s="63"/>
      <c r="C15416" s="37"/>
      <c r="D15416" s="37"/>
      <c r="E15416" s="37"/>
      <c r="F15416" s="37"/>
      <c r="G15416" s="38"/>
      <c r="H15416" s="37"/>
      <c r="I15416" s="41"/>
      <c r="J15416" s="41"/>
      <c r="K15416" s="37"/>
      <c r="L15416" s="37"/>
      <c r="M15416" s="37"/>
      <c r="N15416" s="37"/>
      <c r="O15416" s="38"/>
    </row>
    <row r="15417" spans="2:15" x14ac:dyDescent="0.4">
      <c r="B15417" s="63"/>
      <c r="C15417" s="37"/>
      <c r="D15417" s="37"/>
      <c r="E15417" s="37"/>
      <c r="F15417" s="37"/>
      <c r="G15417" s="38"/>
      <c r="H15417" s="37"/>
      <c r="I15417" s="41"/>
      <c r="J15417" s="41"/>
      <c r="K15417" s="37"/>
      <c r="L15417" s="37"/>
      <c r="M15417" s="37"/>
      <c r="N15417" s="37"/>
      <c r="O15417" s="38"/>
    </row>
    <row r="15418" spans="2:15" x14ac:dyDescent="0.4">
      <c r="B15418" s="63"/>
      <c r="C15418" s="37"/>
      <c r="D15418" s="37"/>
      <c r="E15418" s="37"/>
      <c r="F15418" s="37"/>
      <c r="G15418" s="38"/>
      <c r="H15418" s="37"/>
      <c r="I15418" s="41"/>
      <c r="J15418" s="41"/>
      <c r="K15418" s="37"/>
      <c r="L15418" s="37"/>
      <c r="M15418" s="37"/>
      <c r="N15418" s="37"/>
      <c r="O15418" s="38"/>
    </row>
    <row r="15419" spans="2:15" x14ac:dyDescent="0.4">
      <c r="B15419" s="63"/>
      <c r="C15419" s="37"/>
      <c r="D15419" s="37"/>
      <c r="E15419" s="37"/>
      <c r="F15419" s="37"/>
      <c r="G15419" s="38"/>
      <c r="H15419" s="37"/>
      <c r="I15419" s="41"/>
      <c r="J15419" s="41"/>
      <c r="K15419" s="37"/>
      <c r="L15419" s="37"/>
      <c r="M15419" s="37"/>
      <c r="N15419" s="37"/>
      <c r="O15419" s="38"/>
    </row>
    <row r="15420" spans="2:15" x14ac:dyDescent="0.4">
      <c r="B15420" s="63"/>
      <c r="C15420" s="37"/>
      <c r="D15420" s="37"/>
      <c r="E15420" s="37"/>
      <c r="F15420" s="37"/>
      <c r="G15420" s="38"/>
      <c r="H15420" s="37"/>
      <c r="I15420" s="41"/>
      <c r="J15420" s="41"/>
      <c r="K15420" s="37"/>
      <c r="L15420" s="37"/>
      <c r="M15420" s="37"/>
      <c r="N15420" s="37"/>
      <c r="O15420" s="38"/>
    </row>
    <row r="15421" spans="2:15" x14ac:dyDescent="0.4">
      <c r="B15421" s="63"/>
      <c r="C15421" s="37"/>
      <c r="D15421" s="37"/>
      <c r="E15421" s="37"/>
      <c r="F15421" s="37"/>
      <c r="G15421" s="38"/>
      <c r="H15421" s="37"/>
      <c r="I15421" s="41"/>
      <c r="J15421" s="41"/>
      <c r="K15421" s="37"/>
      <c r="L15421" s="37"/>
      <c r="M15421" s="37"/>
      <c r="N15421" s="37"/>
      <c r="O15421" s="38"/>
    </row>
    <row r="15422" spans="2:15" x14ac:dyDescent="0.4">
      <c r="B15422" s="63"/>
      <c r="C15422" s="37"/>
      <c r="D15422" s="37"/>
      <c r="E15422" s="37"/>
      <c r="F15422" s="37"/>
      <c r="G15422" s="38"/>
      <c r="H15422" s="37"/>
      <c r="I15422" s="41"/>
      <c r="J15422" s="41"/>
      <c r="K15422" s="37"/>
      <c r="L15422" s="37"/>
      <c r="M15422" s="37"/>
      <c r="N15422" s="37"/>
      <c r="O15422" s="38"/>
    </row>
    <row r="15423" spans="2:15" x14ac:dyDescent="0.4">
      <c r="B15423" s="63"/>
      <c r="C15423" s="37"/>
      <c r="D15423" s="37"/>
      <c r="E15423" s="37"/>
      <c r="F15423" s="37"/>
      <c r="G15423" s="38"/>
      <c r="H15423" s="37"/>
      <c r="I15423" s="41"/>
      <c r="J15423" s="41"/>
      <c r="K15423" s="37"/>
      <c r="L15423" s="37"/>
      <c r="M15423" s="37"/>
      <c r="N15423" s="37"/>
      <c r="O15423" s="38"/>
    </row>
    <row r="15424" spans="2:15" x14ac:dyDescent="0.4">
      <c r="B15424" s="63"/>
      <c r="C15424" s="37"/>
      <c r="D15424" s="37"/>
      <c r="E15424" s="37"/>
      <c r="F15424" s="37"/>
      <c r="G15424" s="38"/>
      <c r="H15424" s="37"/>
      <c r="I15424" s="41"/>
      <c r="J15424" s="41"/>
      <c r="K15424" s="37"/>
      <c r="L15424" s="37"/>
      <c r="M15424" s="37"/>
      <c r="N15424" s="37"/>
      <c r="O15424" s="38"/>
    </row>
    <row r="15425" spans="2:15" x14ac:dyDescent="0.4">
      <c r="B15425" s="63"/>
      <c r="C15425" s="37"/>
      <c r="D15425" s="37"/>
      <c r="E15425" s="37"/>
      <c r="F15425" s="37"/>
      <c r="G15425" s="38"/>
      <c r="H15425" s="37"/>
      <c r="I15425" s="41"/>
      <c r="J15425" s="41"/>
      <c r="K15425" s="37"/>
      <c r="L15425" s="37"/>
      <c r="M15425" s="37"/>
      <c r="N15425" s="37"/>
      <c r="O15425" s="38"/>
    </row>
    <row r="15426" spans="2:15" x14ac:dyDescent="0.4">
      <c r="B15426" s="63"/>
      <c r="C15426" s="37"/>
      <c r="D15426" s="37"/>
      <c r="E15426" s="37"/>
      <c r="F15426" s="37"/>
      <c r="G15426" s="38"/>
      <c r="H15426" s="37"/>
      <c r="I15426" s="41"/>
      <c r="J15426" s="41"/>
      <c r="K15426" s="37"/>
      <c r="L15426" s="37"/>
      <c r="M15426" s="37"/>
      <c r="N15426" s="37"/>
      <c r="O15426" s="38"/>
    </row>
    <row r="15427" spans="2:15" x14ac:dyDescent="0.4">
      <c r="B15427" s="63"/>
      <c r="C15427" s="37"/>
      <c r="D15427" s="37"/>
      <c r="E15427" s="37"/>
      <c r="F15427" s="37"/>
      <c r="G15427" s="38"/>
      <c r="H15427" s="37"/>
      <c r="I15427" s="41"/>
      <c r="J15427" s="41"/>
      <c r="K15427" s="37"/>
      <c r="L15427" s="37"/>
      <c r="M15427" s="37"/>
      <c r="N15427" s="37"/>
      <c r="O15427" s="38"/>
    </row>
    <row r="15428" spans="2:15" x14ac:dyDescent="0.4">
      <c r="B15428" s="63"/>
      <c r="C15428" s="37"/>
      <c r="D15428" s="37"/>
      <c r="E15428" s="37"/>
      <c r="F15428" s="37"/>
      <c r="G15428" s="38"/>
      <c r="H15428" s="37"/>
      <c r="I15428" s="41"/>
      <c r="J15428" s="41"/>
      <c r="K15428" s="37"/>
      <c r="L15428" s="37"/>
      <c r="M15428" s="37"/>
      <c r="N15428" s="37"/>
      <c r="O15428" s="38"/>
    </row>
    <row r="15429" spans="2:15" x14ac:dyDescent="0.4">
      <c r="B15429" s="63"/>
      <c r="C15429" s="37"/>
      <c r="D15429" s="37"/>
      <c r="E15429" s="37"/>
      <c r="F15429" s="37"/>
      <c r="G15429" s="38"/>
      <c r="H15429" s="37"/>
      <c r="I15429" s="41"/>
      <c r="J15429" s="41"/>
      <c r="K15429" s="37"/>
      <c r="L15429" s="37"/>
      <c r="M15429" s="37"/>
      <c r="N15429" s="37"/>
      <c r="O15429" s="38"/>
    </row>
    <row r="15430" spans="2:15" x14ac:dyDescent="0.4">
      <c r="B15430" s="63"/>
      <c r="C15430" s="37"/>
      <c r="D15430" s="37"/>
      <c r="E15430" s="37"/>
      <c r="F15430" s="37"/>
      <c r="G15430" s="38"/>
      <c r="H15430" s="37"/>
      <c r="I15430" s="41"/>
      <c r="J15430" s="41"/>
      <c r="K15430" s="37"/>
      <c r="L15430" s="37"/>
      <c r="M15430" s="37"/>
      <c r="N15430" s="37"/>
      <c r="O15430" s="38"/>
    </row>
    <row r="15431" spans="2:15" x14ac:dyDescent="0.4">
      <c r="B15431" s="63"/>
      <c r="C15431" s="37"/>
      <c r="D15431" s="37"/>
      <c r="E15431" s="37"/>
      <c r="F15431" s="37"/>
      <c r="G15431" s="38"/>
      <c r="H15431" s="37"/>
      <c r="I15431" s="41"/>
      <c r="J15431" s="41"/>
      <c r="K15431" s="37"/>
      <c r="L15431" s="37"/>
      <c r="M15431" s="37"/>
      <c r="N15431" s="37"/>
      <c r="O15431" s="38"/>
    </row>
    <row r="15432" spans="2:15" x14ac:dyDescent="0.4">
      <c r="B15432" s="63"/>
      <c r="C15432" s="37"/>
      <c r="D15432" s="37"/>
      <c r="E15432" s="37"/>
      <c r="F15432" s="37"/>
      <c r="G15432" s="38"/>
      <c r="H15432" s="37"/>
      <c r="I15432" s="41"/>
      <c r="J15432" s="41"/>
      <c r="K15432" s="37"/>
      <c r="L15432" s="37"/>
      <c r="M15432" s="37"/>
      <c r="N15432" s="37"/>
      <c r="O15432" s="38"/>
    </row>
    <row r="15433" spans="2:15" x14ac:dyDescent="0.4">
      <c r="B15433" s="63"/>
      <c r="C15433" s="37"/>
      <c r="D15433" s="37"/>
      <c r="E15433" s="37"/>
      <c r="F15433" s="37"/>
      <c r="G15433" s="38"/>
      <c r="H15433" s="37"/>
      <c r="I15433" s="41"/>
      <c r="J15433" s="41"/>
      <c r="K15433" s="37"/>
      <c r="L15433" s="37"/>
      <c r="M15433" s="37"/>
      <c r="N15433" s="37"/>
      <c r="O15433" s="38"/>
    </row>
    <row r="15434" spans="2:15" x14ac:dyDescent="0.4">
      <c r="B15434" s="63"/>
      <c r="C15434" s="37"/>
      <c r="D15434" s="37"/>
      <c r="E15434" s="37"/>
      <c r="F15434" s="37"/>
      <c r="G15434" s="38"/>
      <c r="H15434" s="37"/>
      <c r="I15434" s="41"/>
      <c r="J15434" s="41"/>
      <c r="K15434" s="37"/>
      <c r="L15434" s="37"/>
      <c r="M15434" s="37"/>
      <c r="N15434" s="37"/>
      <c r="O15434" s="38"/>
    </row>
    <row r="15435" spans="2:15" x14ac:dyDescent="0.4">
      <c r="B15435" s="63"/>
      <c r="C15435" s="37"/>
      <c r="D15435" s="37"/>
      <c r="E15435" s="37"/>
      <c r="F15435" s="37"/>
      <c r="G15435" s="38"/>
      <c r="H15435" s="37"/>
      <c r="I15435" s="41"/>
      <c r="J15435" s="41"/>
      <c r="K15435" s="37"/>
      <c r="L15435" s="37"/>
      <c r="M15435" s="37"/>
      <c r="N15435" s="37"/>
      <c r="O15435" s="38"/>
    </row>
    <row r="15436" spans="2:15" x14ac:dyDescent="0.4">
      <c r="B15436" s="63"/>
      <c r="C15436" s="37"/>
      <c r="D15436" s="37"/>
      <c r="E15436" s="37"/>
      <c r="F15436" s="37"/>
      <c r="G15436" s="38"/>
      <c r="H15436" s="37"/>
      <c r="I15436" s="41"/>
      <c r="J15436" s="41"/>
      <c r="K15436" s="37"/>
      <c r="L15436" s="37"/>
      <c r="M15436" s="37"/>
      <c r="N15436" s="37"/>
      <c r="O15436" s="38"/>
    </row>
    <row r="15437" spans="2:15" x14ac:dyDescent="0.4">
      <c r="B15437" s="63"/>
      <c r="C15437" s="37"/>
      <c r="D15437" s="37"/>
      <c r="E15437" s="37"/>
      <c r="F15437" s="37"/>
      <c r="G15437" s="38"/>
      <c r="H15437" s="37"/>
      <c r="I15437" s="41"/>
      <c r="J15437" s="41"/>
      <c r="K15437" s="37"/>
      <c r="L15437" s="37"/>
      <c r="M15437" s="37"/>
      <c r="N15437" s="37"/>
      <c r="O15437" s="38"/>
    </row>
    <row r="15438" spans="2:15" x14ac:dyDescent="0.4">
      <c r="B15438" s="63"/>
      <c r="C15438" s="37"/>
      <c r="D15438" s="37"/>
      <c r="E15438" s="37"/>
      <c r="F15438" s="37"/>
      <c r="G15438" s="38"/>
      <c r="H15438" s="37"/>
      <c r="I15438" s="41"/>
      <c r="J15438" s="41"/>
      <c r="K15438" s="37"/>
      <c r="L15438" s="37"/>
      <c r="M15438" s="37"/>
      <c r="N15438" s="37"/>
      <c r="O15438" s="38"/>
    </row>
    <row r="15439" spans="2:15" x14ac:dyDescent="0.4">
      <c r="B15439" s="63"/>
      <c r="C15439" s="37"/>
      <c r="D15439" s="37"/>
      <c r="E15439" s="37"/>
      <c r="F15439" s="37"/>
      <c r="G15439" s="38"/>
      <c r="H15439" s="37"/>
      <c r="I15439" s="41"/>
      <c r="J15439" s="41"/>
      <c r="K15439" s="37"/>
      <c r="L15439" s="37"/>
      <c r="M15439" s="37"/>
      <c r="N15439" s="37"/>
      <c r="O15439" s="38"/>
    </row>
    <row r="15440" spans="2:15" x14ac:dyDescent="0.4">
      <c r="B15440" s="63"/>
      <c r="C15440" s="37"/>
      <c r="D15440" s="37"/>
      <c r="E15440" s="37"/>
      <c r="F15440" s="37"/>
      <c r="G15440" s="38"/>
      <c r="H15440" s="37"/>
      <c r="I15440" s="41"/>
      <c r="J15440" s="41"/>
      <c r="K15440" s="37"/>
      <c r="L15440" s="37"/>
      <c r="M15440" s="37"/>
      <c r="N15440" s="37"/>
      <c r="O15440" s="38"/>
    </row>
    <row r="15441" spans="2:15" x14ac:dyDescent="0.4">
      <c r="B15441" s="63"/>
      <c r="C15441" s="37"/>
      <c r="D15441" s="37"/>
      <c r="E15441" s="37"/>
      <c r="F15441" s="37"/>
      <c r="G15441" s="38"/>
      <c r="H15441" s="37"/>
      <c r="I15441" s="41"/>
      <c r="J15441" s="41"/>
      <c r="K15441" s="37"/>
      <c r="L15441" s="37"/>
      <c r="M15441" s="37"/>
      <c r="N15441" s="37"/>
      <c r="O15441" s="38"/>
    </row>
    <row r="15442" spans="2:15" x14ac:dyDescent="0.4">
      <c r="B15442" s="63"/>
      <c r="C15442" s="37"/>
      <c r="D15442" s="37"/>
      <c r="E15442" s="37"/>
      <c r="F15442" s="37"/>
      <c r="G15442" s="38"/>
      <c r="H15442" s="37"/>
      <c r="I15442" s="41"/>
      <c r="J15442" s="41"/>
      <c r="K15442" s="37"/>
      <c r="L15442" s="37"/>
      <c r="M15442" s="37"/>
      <c r="N15442" s="37"/>
      <c r="O15442" s="38"/>
    </row>
    <row r="15443" spans="2:15" x14ac:dyDescent="0.4">
      <c r="B15443" s="63"/>
      <c r="C15443" s="37"/>
      <c r="D15443" s="37"/>
      <c r="E15443" s="37"/>
      <c r="F15443" s="37"/>
      <c r="G15443" s="38"/>
      <c r="H15443" s="37"/>
      <c r="I15443" s="41"/>
      <c r="J15443" s="41"/>
      <c r="K15443" s="37"/>
      <c r="L15443" s="37"/>
      <c r="M15443" s="37"/>
      <c r="N15443" s="37"/>
      <c r="O15443" s="38"/>
    </row>
    <row r="15444" spans="2:15" x14ac:dyDescent="0.4">
      <c r="B15444" s="63"/>
      <c r="C15444" s="37"/>
      <c r="D15444" s="37"/>
      <c r="E15444" s="37"/>
      <c r="F15444" s="37"/>
      <c r="G15444" s="38"/>
      <c r="H15444" s="37"/>
      <c r="I15444" s="41"/>
      <c r="J15444" s="41"/>
      <c r="K15444" s="37"/>
      <c r="L15444" s="37"/>
      <c r="M15444" s="37"/>
      <c r="N15444" s="37"/>
      <c r="O15444" s="38"/>
    </row>
    <row r="15445" spans="2:15" x14ac:dyDescent="0.4">
      <c r="B15445" s="63"/>
      <c r="C15445" s="37"/>
      <c r="D15445" s="37"/>
      <c r="E15445" s="37"/>
      <c r="F15445" s="37"/>
      <c r="G15445" s="38"/>
      <c r="H15445" s="37"/>
      <c r="I15445" s="41"/>
      <c r="J15445" s="41"/>
      <c r="K15445" s="37"/>
      <c r="L15445" s="37"/>
      <c r="M15445" s="37"/>
      <c r="N15445" s="37"/>
      <c r="O15445" s="38"/>
    </row>
    <row r="15446" spans="2:15" x14ac:dyDescent="0.4">
      <c r="B15446" s="63"/>
      <c r="C15446" s="37"/>
      <c r="D15446" s="37"/>
      <c r="E15446" s="37"/>
      <c r="F15446" s="37"/>
      <c r="G15446" s="38"/>
      <c r="H15446" s="37"/>
      <c r="I15446" s="41"/>
      <c r="J15446" s="41"/>
      <c r="K15446" s="37"/>
      <c r="L15446" s="37"/>
      <c r="M15446" s="37"/>
      <c r="N15446" s="37"/>
      <c r="O15446" s="38"/>
    </row>
    <row r="15447" spans="2:15" x14ac:dyDescent="0.4">
      <c r="B15447" s="63"/>
      <c r="C15447" s="37"/>
      <c r="D15447" s="37"/>
      <c r="E15447" s="37"/>
      <c r="F15447" s="37"/>
      <c r="G15447" s="38"/>
      <c r="H15447" s="37"/>
      <c r="I15447" s="41"/>
      <c r="J15447" s="41"/>
      <c r="K15447" s="37"/>
      <c r="L15447" s="37"/>
      <c r="M15447" s="37"/>
      <c r="N15447" s="37"/>
      <c r="O15447" s="38"/>
    </row>
    <row r="15448" spans="2:15" x14ac:dyDescent="0.4">
      <c r="B15448" s="63"/>
      <c r="C15448" s="37"/>
      <c r="D15448" s="37"/>
      <c r="E15448" s="37"/>
      <c r="F15448" s="37"/>
      <c r="G15448" s="38"/>
      <c r="H15448" s="37"/>
      <c r="I15448" s="41"/>
      <c r="J15448" s="41"/>
      <c r="K15448" s="37"/>
      <c r="L15448" s="37"/>
      <c r="M15448" s="37"/>
      <c r="N15448" s="37"/>
      <c r="O15448" s="38"/>
    </row>
    <row r="15449" spans="2:15" x14ac:dyDescent="0.4">
      <c r="B15449" s="63"/>
      <c r="C15449" s="37"/>
      <c r="D15449" s="37"/>
      <c r="E15449" s="37"/>
      <c r="F15449" s="37"/>
      <c r="G15449" s="38"/>
      <c r="H15449" s="37"/>
      <c r="I15449" s="41"/>
      <c r="J15449" s="41"/>
      <c r="K15449" s="37"/>
      <c r="L15449" s="37"/>
      <c r="M15449" s="37"/>
      <c r="N15449" s="37"/>
      <c r="O15449" s="38"/>
    </row>
    <row r="15450" spans="2:15" x14ac:dyDescent="0.4">
      <c r="B15450" s="63"/>
      <c r="C15450" s="37"/>
      <c r="D15450" s="37"/>
      <c r="E15450" s="37"/>
      <c r="F15450" s="37"/>
      <c r="G15450" s="38"/>
      <c r="H15450" s="37"/>
      <c r="I15450" s="41"/>
      <c r="J15450" s="41"/>
      <c r="K15450" s="37"/>
      <c r="L15450" s="37"/>
      <c r="M15450" s="37"/>
      <c r="N15450" s="37"/>
      <c r="O15450" s="38"/>
    </row>
    <row r="15451" spans="2:15" x14ac:dyDescent="0.4">
      <c r="B15451" s="63"/>
      <c r="C15451" s="37"/>
      <c r="D15451" s="37"/>
      <c r="E15451" s="37"/>
      <c r="F15451" s="37"/>
      <c r="G15451" s="38"/>
      <c r="H15451" s="37"/>
      <c r="I15451" s="41"/>
      <c r="J15451" s="41"/>
      <c r="K15451" s="37"/>
      <c r="L15451" s="37"/>
      <c r="M15451" s="37"/>
      <c r="N15451" s="37"/>
      <c r="O15451" s="38"/>
    </row>
    <row r="15452" spans="2:15" x14ac:dyDescent="0.4">
      <c r="B15452" s="63"/>
      <c r="C15452" s="37"/>
      <c r="D15452" s="37"/>
      <c r="E15452" s="37"/>
      <c r="F15452" s="37"/>
      <c r="G15452" s="38"/>
      <c r="H15452" s="37"/>
      <c r="I15452" s="41"/>
      <c r="J15452" s="41"/>
      <c r="K15452" s="37"/>
      <c r="L15452" s="37"/>
      <c r="M15452" s="37"/>
      <c r="N15452" s="37"/>
      <c r="O15452" s="38"/>
    </row>
    <row r="15453" spans="2:15" x14ac:dyDescent="0.4">
      <c r="B15453" s="63"/>
      <c r="C15453" s="37"/>
      <c r="D15453" s="37"/>
      <c r="E15453" s="37"/>
      <c r="F15453" s="37"/>
      <c r="G15453" s="38"/>
      <c r="H15453" s="37"/>
      <c r="I15453" s="41"/>
      <c r="J15453" s="41"/>
      <c r="K15453" s="37"/>
      <c r="L15453" s="37"/>
      <c r="M15453" s="37"/>
      <c r="N15453" s="37"/>
      <c r="O15453" s="38"/>
    </row>
    <row r="15454" spans="2:15" x14ac:dyDescent="0.4">
      <c r="B15454" s="63"/>
      <c r="C15454" s="37"/>
      <c r="D15454" s="37"/>
      <c r="E15454" s="37"/>
      <c r="F15454" s="37"/>
      <c r="G15454" s="38"/>
      <c r="H15454" s="37"/>
      <c r="I15454" s="41"/>
      <c r="J15454" s="41"/>
      <c r="K15454" s="37"/>
      <c r="L15454" s="37"/>
      <c r="M15454" s="37"/>
      <c r="N15454" s="37"/>
      <c r="O15454" s="38"/>
    </row>
    <row r="15455" spans="2:15" x14ac:dyDescent="0.4">
      <c r="B15455" s="63"/>
      <c r="C15455" s="37"/>
      <c r="D15455" s="37"/>
      <c r="E15455" s="37"/>
      <c r="F15455" s="37"/>
      <c r="G15455" s="38"/>
      <c r="H15455" s="37"/>
      <c r="I15455" s="41"/>
      <c r="J15455" s="41"/>
      <c r="K15455" s="37"/>
      <c r="L15455" s="37"/>
      <c r="M15455" s="37"/>
      <c r="N15455" s="37"/>
      <c r="O15455" s="38"/>
    </row>
    <row r="15456" spans="2:15" x14ac:dyDescent="0.4">
      <c r="B15456" s="63"/>
      <c r="C15456" s="37"/>
      <c r="D15456" s="37"/>
      <c r="E15456" s="37"/>
      <c r="F15456" s="37"/>
      <c r="G15456" s="38"/>
      <c r="H15456" s="37"/>
      <c r="I15456" s="41"/>
      <c r="J15456" s="41"/>
      <c r="K15456" s="37"/>
      <c r="L15456" s="37"/>
      <c r="M15456" s="37"/>
      <c r="N15456" s="37"/>
      <c r="O15456" s="38"/>
    </row>
    <row r="15457" spans="2:15" x14ac:dyDescent="0.4">
      <c r="B15457" s="63"/>
      <c r="C15457" s="37"/>
      <c r="D15457" s="37"/>
      <c r="E15457" s="37"/>
      <c r="F15457" s="37"/>
      <c r="G15457" s="38"/>
      <c r="H15457" s="37"/>
      <c r="I15457" s="41"/>
      <c r="J15457" s="41"/>
      <c r="K15457" s="37"/>
      <c r="L15457" s="37"/>
      <c r="M15457" s="37"/>
      <c r="N15457" s="37"/>
      <c r="O15457" s="38"/>
    </row>
    <row r="15458" spans="2:15" x14ac:dyDescent="0.4">
      <c r="B15458" s="63"/>
      <c r="C15458" s="37"/>
      <c r="D15458" s="37"/>
      <c r="E15458" s="37"/>
      <c r="F15458" s="37"/>
      <c r="G15458" s="38"/>
      <c r="H15458" s="37"/>
      <c r="I15458" s="41"/>
      <c r="J15458" s="41"/>
      <c r="K15458" s="37"/>
      <c r="L15458" s="37"/>
      <c r="M15458" s="37"/>
      <c r="N15458" s="37"/>
      <c r="O15458" s="38"/>
    </row>
    <row r="15459" spans="2:15" x14ac:dyDescent="0.4">
      <c r="B15459" s="63"/>
      <c r="C15459" s="37"/>
      <c r="D15459" s="37"/>
      <c r="E15459" s="37"/>
      <c r="F15459" s="37"/>
      <c r="G15459" s="38"/>
      <c r="H15459" s="37"/>
      <c r="I15459" s="41"/>
      <c r="J15459" s="41"/>
      <c r="K15459" s="37"/>
      <c r="L15459" s="37"/>
      <c r="M15459" s="37"/>
      <c r="N15459" s="37"/>
      <c r="O15459" s="38"/>
    </row>
    <row r="15460" spans="2:15" x14ac:dyDescent="0.4">
      <c r="B15460" s="63"/>
      <c r="C15460" s="37"/>
      <c r="D15460" s="37"/>
      <c r="E15460" s="37"/>
      <c r="F15460" s="37"/>
      <c r="G15460" s="38"/>
      <c r="H15460" s="37"/>
      <c r="I15460" s="41"/>
      <c r="J15460" s="41"/>
      <c r="K15460" s="37"/>
      <c r="L15460" s="37"/>
      <c r="M15460" s="37"/>
      <c r="N15460" s="37"/>
      <c r="O15460" s="38"/>
    </row>
    <row r="15461" spans="2:15" x14ac:dyDescent="0.4">
      <c r="B15461" s="63"/>
      <c r="C15461" s="37"/>
      <c r="D15461" s="37"/>
      <c r="E15461" s="37"/>
      <c r="F15461" s="37"/>
      <c r="G15461" s="38"/>
      <c r="H15461" s="37"/>
      <c r="I15461" s="41"/>
      <c r="J15461" s="41"/>
      <c r="K15461" s="37"/>
      <c r="L15461" s="37"/>
      <c r="M15461" s="37"/>
      <c r="N15461" s="37"/>
      <c r="O15461" s="38"/>
    </row>
    <row r="15462" spans="2:15" x14ac:dyDescent="0.4">
      <c r="B15462" s="63"/>
      <c r="C15462" s="37"/>
      <c r="D15462" s="37"/>
      <c r="E15462" s="37"/>
      <c r="F15462" s="37"/>
      <c r="G15462" s="38"/>
      <c r="H15462" s="37"/>
      <c r="I15462" s="41"/>
      <c r="J15462" s="41"/>
      <c r="K15462" s="37"/>
      <c r="L15462" s="37"/>
      <c r="M15462" s="37"/>
      <c r="N15462" s="37"/>
      <c r="O15462" s="38"/>
    </row>
    <row r="15463" spans="2:15" x14ac:dyDescent="0.4">
      <c r="B15463" s="63"/>
      <c r="C15463" s="37"/>
      <c r="D15463" s="37"/>
      <c r="E15463" s="37"/>
      <c r="F15463" s="37"/>
      <c r="G15463" s="38"/>
      <c r="H15463" s="37"/>
      <c r="I15463" s="41"/>
      <c r="J15463" s="41"/>
      <c r="K15463" s="37"/>
      <c r="L15463" s="37"/>
      <c r="M15463" s="37"/>
      <c r="N15463" s="37"/>
      <c r="O15463" s="38"/>
    </row>
    <row r="15464" spans="2:15" x14ac:dyDescent="0.4">
      <c r="B15464" s="63"/>
      <c r="C15464" s="37"/>
      <c r="D15464" s="37"/>
      <c r="E15464" s="37"/>
      <c r="F15464" s="37"/>
      <c r="G15464" s="38"/>
      <c r="H15464" s="37"/>
      <c r="I15464" s="41"/>
      <c r="J15464" s="41"/>
      <c r="K15464" s="37"/>
      <c r="L15464" s="37"/>
      <c r="M15464" s="37"/>
      <c r="N15464" s="37"/>
      <c r="O15464" s="38"/>
    </row>
    <row r="15465" spans="2:15" x14ac:dyDescent="0.4">
      <c r="B15465" s="63"/>
      <c r="C15465" s="37"/>
      <c r="D15465" s="37"/>
      <c r="E15465" s="37"/>
      <c r="F15465" s="37"/>
      <c r="G15465" s="38"/>
      <c r="H15465" s="37"/>
      <c r="I15465" s="41"/>
      <c r="J15465" s="41"/>
      <c r="K15465" s="37"/>
      <c r="L15465" s="37"/>
      <c r="M15465" s="37"/>
      <c r="N15465" s="37"/>
      <c r="O15465" s="38"/>
    </row>
    <row r="15466" spans="2:15" x14ac:dyDescent="0.4">
      <c r="B15466" s="63"/>
      <c r="C15466" s="37"/>
      <c r="D15466" s="37"/>
      <c r="E15466" s="37"/>
      <c r="F15466" s="37"/>
      <c r="G15466" s="38"/>
      <c r="H15466" s="37"/>
      <c r="I15466" s="41"/>
      <c r="J15466" s="41"/>
      <c r="K15466" s="37"/>
      <c r="L15466" s="37"/>
      <c r="M15466" s="37"/>
      <c r="N15466" s="37"/>
      <c r="O15466" s="38"/>
    </row>
    <row r="15467" spans="2:15" x14ac:dyDescent="0.4">
      <c r="B15467" s="63"/>
      <c r="C15467" s="37"/>
      <c r="D15467" s="37"/>
      <c r="E15467" s="37"/>
      <c r="F15467" s="37"/>
      <c r="G15467" s="38"/>
      <c r="H15467" s="37"/>
      <c r="I15467" s="41"/>
      <c r="J15467" s="41"/>
      <c r="K15467" s="37"/>
      <c r="L15467" s="37"/>
      <c r="M15467" s="37"/>
      <c r="N15467" s="37"/>
      <c r="O15467" s="38"/>
    </row>
    <row r="15468" spans="2:15" x14ac:dyDescent="0.4">
      <c r="B15468" s="63"/>
      <c r="C15468" s="37"/>
      <c r="D15468" s="37"/>
      <c r="E15468" s="37"/>
      <c r="F15468" s="37"/>
      <c r="G15468" s="38"/>
      <c r="H15468" s="37"/>
      <c r="I15468" s="41"/>
      <c r="J15468" s="41"/>
      <c r="K15468" s="37"/>
      <c r="L15468" s="37"/>
      <c r="M15468" s="37"/>
      <c r="N15468" s="37"/>
      <c r="O15468" s="38"/>
    </row>
    <row r="15469" spans="2:15" x14ac:dyDescent="0.4">
      <c r="B15469" s="63"/>
      <c r="C15469" s="37"/>
      <c r="D15469" s="37"/>
      <c r="E15469" s="37"/>
      <c r="F15469" s="37"/>
      <c r="G15469" s="38"/>
      <c r="H15469" s="37"/>
      <c r="I15469" s="41"/>
      <c r="J15469" s="41"/>
      <c r="K15469" s="37"/>
      <c r="L15469" s="37"/>
      <c r="M15469" s="37"/>
      <c r="N15469" s="37"/>
      <c r="O15469" s="38"/>
    </row>
    <row r="15470" spans="2:15" x14ac:dyDescent="0.4">
      <c r="B15470" s="63"/>
      <c r="C15470" s="37"/>
      <c r="D15470" s="37"/>
      <c r="E15470" s="37"/>
      <c r="F15470" s="37"/>
      <c r="G15470" s="38"/>
      <c r="H15470" s="37"/>
      <c r="I15470" s="41"/>
      <c r="J15470" s="41"/>
      <c r="K15470" s="37"/>
      <c r="L15470" s="37"/>
      <c r="M15470" s="37"/>
      <c r="N15470" s="37"/>
      <c r="O15470" s="38"/>
    </row>
    <row r="15471" spans="2:15" x14ac:dyDescent="0.4">
      <c r="B15471" s="63"/>
      <c r="C15471" s="37"/>
      <c r="D15471" s="37"/>
      <c r="E15471" s="37"/>
      <c r="F15471" s="37"/>
      <c r="G15471" s="38"/>
      <c r="H15471" s="37"/>
      <c r="I15471" s="41"/>
      <c r="J15471" s="41"/>
      <c r="K15471" s="37"/>
      <c r="L15471" s="37"/>
      <c r="M15471" s="37"/>
      <c r="N15471" s="37"/>
      <c r="O15471" s="38"/>
    </row>
    <row r="15472" spans="2:15" x14ac:dyDescent="0.4">
      <c r="B15472" s="63"/>
      <c r="C15472" s="37"/>
      <c r="D15472" s="37"/>
      <c r="E15472" s="37"/>
      <c r="F15472" s="37"/>
      <c r="G15472" s="38"/>
      <c r="H15472" s="37"/>
      <c r="I15472" s="41"/>
      <c r="J15472" s="41"/>
      <c r="K15472" s="37"/>
      <c r="L15472" s="37"/>
      <c r="M15472" s="37"/>
      <c r="N15472" s="37"/>
      <c r="O15472" s="38"/>
    </row>
    <row r="15473" spans="2:15" x14ac:dyDescent="0.4">
      <c r="B15473" s="63"/>
      <c r="C15473" s="37"/>
      <c r="D15473" s="37"/>
      <c r="E15473" s="37"/>
      <c r="F15473" s="37"/>
      <c r="G15473" s="38"/>
      <c r="H15473" s="37"/>
      <c r="I15473" s="41"/>
      <c r="J15473" s="41"/>
      <c r="K15473" s="37"/>
      <c r="L15473" s="37"/>
      <c r="M15473" s="37"/>
      <c r="N15473" s="37"/>
      <c r="O15473" s="38"/>
    </row>
    <row r="15474" spans="2:15" x14ac:dyDescent="0.4">
      <c r="B15474" s="63"/>
      <c r="C15474" s="37"/>
      <c r="D15474" s="37"/>
      <c r="E15474" s="37"/>
      <c r="F15474" s="37"/>
      <c r="G15474" s="38"/>
      <c r="H15474" s="37"/>
      <c r="I15474" s="41"/>
      <c r="J15474" s="41"/>
      <c r="K15474" s="37"/>
      <c r="L15474" s="37"/>
      <c r="M15474" s="37"/>
      <c r="N15474" s="37"/>
      <c r="O15474" s="38"/>
    </row>
    <row r="15475" spans="2:15" x14ac:dyDescent="0.4">
      <c r="B15475" s="63"/>
      <c r="C15475" s="37"/>
      <c r="D15475" s="37"/>
      <c r="E15475" s="37"/>
      <c r="F15475" s="37"/>
      <c r="G15475" s="38"/>
      <c r="H15475" s="37"/>
      <c r="I15475" s="41"/>
      <c r="J15475" s="41"/>
      <c r="K15475" s="37"/>
      <c r="L15475" s="37"/>
      <c r="M15475" s="37"/>
      <c r="N15475" s="37"/>
      <c r="O15475" s="38"/>
    </row>
    <row r="15476" spans="2:15" x14ac:dyDescent="0.4">
      <c r="B15476" s="63"/>
      <c r="C15476" s="37"/>
      <c r="D15476" s="37"/>
      <c r="E15476" s="37"/>
      <c r="F15476" s="37"/>
      <c r="G15476" s="38"/>
      <c r="H15476" s="37"/>
      <c r="I15476" s="41"/>
      <c r="J15476" s="41"/>
      <c r="K15476" s="37"/>
      <c r="L15476" s="37"/>
      <c r="M15476" s="37"/>
      <c r="N15476" s="37"/>
      <c r="O15476" s="38"/>
    </row>
    <row r="15477" spans="2:15" x14ac:dyDescent="0.4">
      <c r="B15477" s="63"/>
      <c r="C15477" s="37"/>
      <c r="D15477" s="37"/>
      <c r="E15477" s="37"/>
      <c r="F15477" s="37"/>
      <c r="G15477" s="38"/>
      <c r="H15477" s="37"/>
      <c r="I15477" s="41"/>
      <c r="J15477" s="41"/>
      <c r="K15477" s="37"/>
      <c r="L15477" s="37"/>
      <c r="M15477" s="37"/>
      <c r="N15477" s="37"/>
      <c r="O15477" s="38"/>
    </row>
    <row r="15478" spans="2:15" x14ac:dyDescent="0.4">
      <c r="B15478" s="63"/>
      <c r="C15478" s="37"/>
      <c r="D15478" s="37"/>
      <c r="E15478" s="37"/>
      <c r="F15478" s="37"/>
      <c r="G15478" s="38"/>
      <c r="H15478" s="37"/>
      <c r="I15478" s="41"/>
      <c r="J15478" s="41"/>
      <c r="K15478" s="37"/>
      <c r="L15478" s="37"/>
      <c r="M15478" s="37"/>
      <c r="N15478" s="37"/>
      <c r="O15478" s="38"/>
    </row>
    <row r="15479" spans="2:15" x14ac:dyDescent="0.4">
      <c r="B15479" s="63"/>
      <c r="C15479" s="37"/>
      <c r="D15479" s="37"/>
      <c r="E15479" s="37"/>
      <c r="F15479" s="37"/>
      <c r="G15479" s="38"/>
      <c r="H15479" s="37"/>
      <c r="I15479" s="41"/>
      <c r="J15479" s="41"/>
      <c r="K15479" s="37"/>
      <c r="L15479" s="37"/>
      <c r="M15479" s="37"/>
      <c r="N15479" s="37"/>
      <c r="O15479" s="38"/>
    </row>
    <row r="15480" spans="2:15" x14ac:dyDescent="0.4">
      <c r="B15480" s="63"/>
      <c r="C15480" s="37"/>
      <c r="D15480" s="37"/>
      <c r="E15480" s="37"/>
      <c r="F15480" s="37"/>
      <c r="G15480" s="38"/>
      <c r="H15480" s="37"/>
      <c r="I15480" s="41"/>
      <c r="J15480" s="41"/>
      <c r="K15480" s="37"/>
      <c r="L15480" s="37"/>
      <c r="M15480" s="37"/>
      <c r="N15480" s="37"/>
      <c r="O15480" s="38"/>
    </row>
    <row r="15481" spans="2:15" x14ac:dyDescent="0.4">
      <c r="B15481" s="63"/>
      <c r="C15481" s="37"/>
      <c r="D15481" s="37"/>
      <c r="E15481" s="37"/>
      <c r="F15481" s="37"/>
      <c r="G15481" s="38"/>
      <c r="H15481" s="37"/>
      <c r="I15481" s="41"/>
      <c r="J15481" s="41"/>
      <c r="K15481" s="37"/>
      <c r="L15481" s="37"/>
      <c r="M15481" s="37"/>
      <c r="N15481" s="37"/>
      <c r="O15481" s="38"/>
    </row>
    <row r="15482" spans="2:15" x14ac:dyDescent="0.4">
      <c r="B15482" s="63"/>
      <c r="C15482" s="37"/>
      <c r="D15482" s="37"/>
      <c r="E15482" s="37"/>
      <c r="F15482" s="37"/>
      <c r="G15482" s="38"/>
      <c r="H15482" s="37"/>
      <c r="I15482" s="41"/>
      <c r="J15482" s="41"/>
      <c r="K15482" s="37"/>
      <c r="L15482" s="37"/>
      <c r="M15482" s="37"/>
      <c r="N15482" s="37"/>
      <c r="O15482" s="38"/>
    </row>
    <row r="15483" spans="2:15" x14ac:dyDescent="0.4">
      <c r="B15483" s="63"/>
      <c r="C15483" s="37"/>
      <c r="D15483" s="37"/>
      <c r="E15483" s="37"/>
      <c r="F15483" s="37"/>
      <c r="G15483" s="38"/>
      <c r="H15483" s="37"/>
      <c r="I15483" s="41"/>
      <c r="J15483" s="41"/>
      <c r="K15483" s="37"/>
      <c r="L15483" s="37"/>
      <c r="M15483" s="37"/>
      <c r="N15483" s="37"/>
      <c r="O15483" s="38"/>
    </row>
    <row r="15484" spans="2:15" x14ac:dyDescent="0.4">
      <c r="B15484" s="63"/>
      <c r="C15484" s="37"/>
      <c r="D15484" s="37"/>
      <c r="E15484" s="37"/>
      <c r="F15484" s="37"/>
      <c r="G15484" s="38"/>
      <c r="H15484" s="37"/>
      <c r="I15484" s="41"/>
      <c r="J15484" s="41"/>
      <c r="K15484" s="37"/>
      <c r="L15484" s="37"/>
      <c r="M15484" s="37"/>
      <c r="N15484" s="37"/>
      <c r="O15484" s="38"/>
    </row>
    <row r="15485" spans="2:15" x14ac:dyDescent="0.4">
      <c r="B15485" s="63"/>
      <c r="C15485" s="37"/>
      <c r="D15485" s="37"/>
      <c r="E15485" s="37"/>
      <c r="F15485" s="37"/>
      <c r="G15485" s="38"/>
      <c r="H15485" s="37"/>
      <c r="I15485" s="41"/>
      <c r="J15485" s="41"/>
      <c r="K15485" s="37"/>
      <c r="L15485" s="37"/>
      <c r="M15485" s="37"/>
      <c r="N15485" s="37"/>
      <c r="O15485" s="38"/>
    </row>
    <row r="15486" spans="2:15" x14ac:dyDescent="0.4">
      <c r="B15486" s="63"/>
      <c r="C15486" s="37"/>
      <c r="D15486" s="37"/>
      <c r="E15486" s="37"/>
      <c r="F15486" s="37"/>
      <c r="G15486" s="38"/>
      <c r="H15486" s="37"/>
      <c r="I15486" s="41"/>
      <c r="J15486" s="41"/>
      <c r="K15486" s="37"/>
      <c r="L15486" s="37"/>
      <c r="M15486" s="37"/>
      <c r="N15486" s="37"/>
      <c r="O15486" s="38"/>
    </row>
    <row r="15487" spans="2:15" x14ac:dyDescent="0.4">
      <c r="B15487" s="63"/>
      <c r="C15487" s="37"/>
      <c r="D15487" s="37"/>
      <c r="E15487" s="37"/>
      <c r="F15487" s="37"/>
      <c r="G15487" s="38"/>
      <c r="H15487" s="37"/>
      <c r="I15487" s="41"/>
      <c r="J15487" s="41"/>
      <c r="K15487" s="37"/>
      <c r="L15487" s="37"/>
      <c r="M15487" s="37"/>
      <c r="N15487" s="37"/>
      <c r="O15487" s="38"/>
    </row>
    <row r="15488" spans="2:15" x14ac:dyDescent="0.4">
      <c r="B15488" s="63"/>
      <c r="C15488" s="37"/>
      <c r="D15488" s="37"/>
      <c r="E15488" s="37"/>
      <c r="F15488" s="37"/>
      <c r="G15488" s="38"/>
      <c r="H15488" s="37"/>
      <c r="I15488" s="41"/>
      <c r="J15488" s="41"/>
      <c r="K15488" s="37"/>
      <c r="L15488" s="37"/>
      <c r="M15488" s="37"/>
      <c r="N15488" s="37"/>
      <c r="O15488" s="38"/>
    </row>
    <row r="15489" spans="2:15" x14ac:dyDescent="0.4">
      <c r="B15489" s="63"/>
      <c r="C15489" s="37"/>
      <c r="D15489" s="37"/>
      <c r="E15489" s="37"/>
      <c r="F15489" s="37"/>
      <c r="G15489" s="38"/>
      <c r="H15489" s="37"/>
      <c r="I15489" s="41"/>
      <c r="J15489" s="41"/>
      <c r="K15489" s="37"/>
      <c r="L15489" s="37"/>
      <c r="M15489" s="37"/>
      <c r="N15489" s="37"/>
      <c r="O15489" s="38"/>
    </row>
    <row r="15490" spans="2:15" x14ac:dyDescent="0.4">
      <c r="B15490" s="63"/>
      <c r="C15490" s="37"/>
      <c r="D15490" s="37"/>
      <c r="E15490" s="37"/>
      <c r="F15490" s="37"/>
      <c r="G15490" s="38"/>
      <c r="H15490" s="37"/>
      <c r="I15490" s="41"/>
      <c r="J15490" s="41"/>
      <c r="K15490" s="37"/>
      <c r="L15490" s="37"/>
      <c r="M15490" s="37"/>
      <c r="N15490" s="37"/>
      <c r="O15490" s="38"/>
    </row>
    <row r="15491" spans="2:15" x14ac:dyDescent="0.4">
      <c r="B15491" s="63"/>
      <c r="C15491" s="37"/>
      <c r="D15491" s="37"/>
      <c r="E15491" s="37"/>
      <c r="F15491" s="37"/>
      <c r="G15491" s="38"/>
      <c r="H15491" s="37"/>
      <c r="I15491" s="41"/>
      <c r="J15491" s="41"/>
      <c r="K15491" s="37"/>
      <c r="L15491" s="37"/>
      <c r="M15491" s="37"/>
      <c r="N15491" s="37"/>
      <c r="O15491" s="38"/>
    </row>
    <row r="15492" spans="2:15" x14ac:dyDescent="0.4">
      <c r="B15492" s="63"/>
      <c r="C15492" s="37"/>
      <c r="D15492" s="37"/>
      <c r="E15492" s="37"/>
      <c r="F15492" s="37"/>
      <c r="G15492" s="38"/>
      <c r="H15492" s="37"/>
      <c r="I15492" s="41"/>
      <c r="J15492" s="41"/>
      <c r="K15492" s="37"/>
      <c r="L15492" s="37"/>
      <c r="M15492" s="37"/>
      <c r="N15492" s="37"/>
      <c r="O15492" s="38"/>
    </row>
    <row r="15493" spans="2:15" x14ac:dyDescent="0.4">
      <c r="B15493" s="63"/>
      <c r="C15493" s="37"/>
      <c r="D15493" s="37"/>
      <c r="E15493" s="37"/>
      <c r="F15493" s="37"/>
      <c r="G15493" s="38"/>
      <c r="H15493" s="37"/>
      <c r="I15493" s="41"/>
      <c r="J15493" s="41"/>
      <c r="K15493" s="37"/>
      <c r="L15493" s="37"/>
      <c r="M15493" s="37"/>
      <c r="N15493" s="37"/>
      <c r="O15493" s="38"/>
    </row>
    <row r="15494" spans="2:15" x14ac:dyDescent="0.4">
      <c r="B15494" s="63"/>
      <c r="C15494" s="37"/>
      <c r="D15494" s="37"/>
      <c r="E15494" s="37"/>
      <c r="F15494" s="37"/>
      <c r="G15494" s="38"/>
      <c r="H15494" s="37"/>
      <c r="I15494" s="41"/>
      <c r="J15494" s="41"/>
      <c r="K15494" s="37"/>
      <c r="L15494" s="37"/>
      <c r="M15494" s="37"/>
      <c r="N15494" s="37"/>
      <c r="O15494" s="38"/>
    </row>
    <row r="15495" spans="2:15" x14ac:dyDescent="0.4">
      <c r="B15495" s="63"/>
      <c r="C15495" s="37"/>
      <c r="D15495" s="37"/>
      <c r="E15495" s="37"/>
      <c r="F15495" s="37"/>
      <c r="G15495" s="38"/>
      <c r="H15495" s="37"/>
      <c r="I15495" s="41"/>
      <c r="J15495" s="41"/>
      <c r="K15495" s="37"/>
      <c r="L15495" s="37"/>
      <c r="M15495" s="37"/>
      <c r="N15495" s="37"/>
      <c r="O15495" s="38"/>
    </row>
    <row r="15496" spans="2:15" x14ac:dyDescent="0.4">
      <c r="B15496" s="63"/>
      <c r="C15496" s="37"/>
      <c r="D15496" s="37"/>
      <c r="E15496" s="37"/>
      <c r="F15496" s="37"/>
      <c r="G15496" s="38"/>
      <c r="H15496" s="37"/>
      <c r="I15496" s="41"/>
      <c r="J15496" s="41"/>
      <c r="K15496" s="37"/>
      <c r="L15496" s="37"/>
      <c r="M15496" s="37"/>
      <c r="N15496" s="37"/>
      <c r="O15496" s="38"/>
    </row>
    <row r="15497" spans="2:15" x14ac:dyDescent="0.4">
      <c r="B15497" s="63"/>
      <c r="C15497" s="37"/>
      <c r="D15497" s="37"/>
      <c r="E15497" s="37"/>
      <c r="F15497" s="37"/>
      <c r="G15497" s="38"/>
      <c r="H15497" s="37"/>
      <c r="I15497" s="41"/>
      <c r="J15497" s="41"/>
      <c r="K15497" s="37"/>
      <c r="L15497" s="37"/>
      <c r="M15497" s="37"/>
      <c r="N15497" s="37"/>
      <c r="O15497" s="38"/>
    </row>
    <row r="15498" spans="2:15" x14ac:dyDescent="0.4">
      <c r="B15498" s="63"/>
      <c r="C15498" s="37"/>
      <c r="D15498" s="37"/>
      <c r="E15498" s="37"/>
      <c r="F15498" s="37"/>
      <c r="G15498" s="38"/>
      <c r="H15498" s="37"/>
      <c r="I15498" s="41"/>
      <c r="J15498" s="41"/>
      <c r="K15498" s="37"/>
      <c r="L15498" s="37"/>
      <c r="M15498" s="37"/>
      <c r="N15498" s="37"/>
      <c r="O15498" s="38"/>
    </row>
    <row r="15499" spans="2:15" x14ac:dyDescent="0.4">
      <c r="B15499" s="63"/>
      <c r="C15499" s="37"/>
      <c r="D15499" s="37"/>
      <c r="E15499" s="37"/>
      <c r="F15499" s="37"/>
      <c r="G15499" s="38"/>
      <c r="H15499" s="37"/>
      <c r="I15499" s="41"/>
      <c r="J15499" s="41"/>
      <c r="K15499" s="37"/>
      <c r="L15499" s="37"/>
      <c r="M15499" s="37"/>
      <c r="N15499" s="37"/>
      <c r="O15499" s="38"/>
    </row>
    <row r="15500" spans="2:15" x14ac:dyDescent="0.4">
      <c r="B15500" s="63"/>
      <c r="C15500" s="37"/>
      <c r="D15500" s="37"/>
      <c r="E15500" s="37"/>
      <c r="F15500" s="37"/>
      <c r="G15500" s="38"/>
      <c r="H15500" s="37"/>
      <c r="I15500" s="41"/>
      <c r="J15500" s="41"/>
      <c r="K15500" s="37"/>
      <c r="L15500" s="37"/>
      <c r="M15500" s="37"/>
      <c r="N15500" s="37"/>
      <c r="O15500" s="38"/>
    </row>
    <row r="15501" spans="2:15" x14ac:dyDescent="0.4">
      <c r="B15501" s="63"/>
      <c r="C15501" s="37"/>
      <c r="D15501" s="37"/>
      <c r="E15501" s="37"/>
      <c r="F15501" s="37"/>
      <c r="G15501" s="38"/>
      <c r="H15501" s="37"/>
      <c r="I15501" s="41"/>
      <c r="J15501" s="41"/>
      <c r="K15501" s="37"/>
      <c r="L15501" s="37"/>
      <c r="M15501" s="37"/>
      <c r="N15501" s="37"/>
      <c r="O15501" s="38"/>
    </row>
    <row r="15502" spans="2:15" x14ac:dyDescent="0.4">
      <c r="B15502" s="63"/>
      <c r="C15502" s="37"/>
      <c r="D15502" s="37"/>
      <c r="E15502" s="37"/>
      <c r="F15502" s="37"/>
      <c r="G15502" s="38"/>
      <c r="H15502" s="37"/>
      <c r="I15502" s="41"/>
      <c r="J15502" s="41"/>
      <c r="K15502" s="37"/>
      <c r="L15502" s="37"/>
      <c r="M15502" s="37"/>
      <c r="N15502" s="37"/>
      <c r="O15502" s="38"/>
    </row>
    <row r="15503" spans="2:15" x14ac:dyDescent="0.4">
      <c r="B15503" s="63"/>
      <c r="C15503" s="37"/>
      <c r="D15503" s="37"/>
      <c r="E15503" s="37"/>
      <c r="F15503" s="37"/>
      <c r="G15503" s="38"/>
      <c r="H15503" s="37"/>
      <c r="I15503" s="41"/>
      <c r="J15503" s="41"/>
      <c r="K15503" s="37"/>
      <c r="L15503" s="37"/>
      <c r="M15503" s="37"/>
      <c r="N15503" s="37"/>
      <c r="O15503" s="38"/>
    </row>
    <row r="15504" spans="2:15" x14ac:dyDescent="0.4">
      <c r="B15504" s="63"/>
      <c r="C15504" s="37"/>
      <c r="D15504" s="37"/>
      <c r="E15504" s="37"/>
      <c r="F15504" s="37"/>
      <c r="G15504" s="38"/>
      <c r="H15504" s="37"/>
      <c r="I15504" s="41"/>
      <c r="J15504" s="41"/>
      <c r="K15504" s="37"/>
      <c r="L15504" s="37"/>
      <c r="M15504" s="37"/>
      <c r="N15504" s="37"/>
      <c r="O15504" s="38"/>
    </row>
    <row r="15505" spans="2:15" x14ac:dyDescent="0.4">
      <c r="B15505" s="63"/>
      <c r="C15505" s="37"/>
      <c r="D15505" s="37"/>
      <c r="E15505" s="37"/>
      <c r="F15505" s="37"/>
      <c r="G15505" s="38"/>
      <c r="H15505" s="37"/>
      <c r="I15505" s="41"/>
      <c r="J15505" s="41"/>
      <c r="K15505" s="37"/>
      <c r="L15505" s="37"/>
      <c r="M15505" s="37"/>
      <c r="N15505" s="37"/>
      <c r="O15505" s="38"/>
    </row>
    <row r="15506" spans="2:15" x14ac:dyDescent="0.4">
      <c r="B15506" s="63"/>
      <c r="C15506" s="37"/>
      <c r="D15506" s="37"/>
      <c r="E15506" s="37"/>
      <c r="F15506" s="37"/>
      <c r="G15506" s="38"/>
      <c r="H15506" s="37"/>
      <c r="I15506" s="41"/>
      <c r="J15506" s="41"/>
      <c r="K15506" s="37"/>
      <c r="L15506" s="37"/>
      <c r="M15506" s="37"/>
      <c r="N15506" s="37"/>
      <c r="O15506" s="38"/>
    </row>
    <row r="15507" spans="2:15" x14ac:dyDescent="0.4">
      <c r="B15507" s="63"/>
      <c r="C15507" s="37"/>
      <c r="D15507" s="37"/>
      <c r="E15507" s="37"/>
      <c r="F15507" s="37"/>
      <c r="G15507" s="38"/>
      <c r="H15507" s="37"/>
      <c r="I15507" s="41"/>
      <c r="J15507" s="41"/>
      <c r="K15507" s="37"/>
      <c r="L15507" s="37"/>
      <c r="M15507" s="37"/>
      <c r="N15507" s="37"/>
      <c r="O15507" s="38"/>
    </row>
    <row r="15508" spans="2:15" x14ac:dyDescent="0.4">
      <c r="B15508" s="63"/>
      <c r="C15508" s="37"/>
      <c r="D15508" s="37"/>
      <c r="E15508" s="37"/>
      <c r="F15508" s="37"/>
      <c r="G15508" s="38"/>
      <c r="H15508" s="37"/>
      <c r="I15508" s="41"/>
      <c r="J15508" s="41"/>
      <c r="K15508" s="37"/>
      <c r="L15508" s="37"/>
      <c r="M15508" s="37"/>
      <c r="N15508" s="37"/>
      <c r="O15508" s="38"/>
    </row>
    <row r="15509" spans="2:15" x14ac:dyDescent="0.4">
      <c r="B15509" s="63"/>
      <c r="C15509" s="37"/>
      <c r="D15509" s="37"/>
      <c r="E15509" s="37"/>
      <c r="F15509" s="37"/>
      <c r="G15509" s="38"/>
      <c r="H15509" s="37"/>
      <c r="I15509" s="41"/>
      <c r="J15509" s="41"/>
      <c r="K15509" s="37"/>
      <c r="L15509" s="37"/>
      <c r="M15509" s="37"/>
      <c r="N15509" s="37"/>
      <c r="O15509" s="38"/>
    </row>
    <row r="15510" spans="2:15" x14ac:dyDescent="0.4">
      <c r="B15510" s="63"/>
      <c r="C15510" s="37"/>
      <c r="D15510" s="37"/>
      <c r="E15510" s="37"/>
      <c r="F15510" s="37"/>
      <c r="G15510" s="38"/>
      <c r="H15510" s="37"/>
      <c r="I15510" s="41"/>
      <c r="J15510" s="41"/>
      <c r="K15510" s="37"/>
      <c r="L15510" s="37"/>
      <c r="M15510" s="37"/>
      <c r="N15510" s="37"/>
      <c r="O15510" s="38"/>
    </row>
    <row r="15511" spans="2:15" x14ac:dyDescent="0.4">
      <c r="B15511" s="63"/>
      <c r="C15511" s="37"/>
      <c r="D15511" s="37"/>
      <c r="E15511" s="37"/>
      <c r="F15511" s="37"/>
      <c r="G15511" s="38"/>
      <c r="H15511" s="37"/>
      <c r="I15511" s="41"/>
      <c r="J15511" s="41"/>
      <c r="K15511" s="37"/>
      <c r="L15511" s="37"/>
      <c r="M15511" s="37"/>
      <c r="N15511" s="37"/>
      <c r="O15511" s="38"/>
    </row>
    <row r="15512" spans="2:15" x14ac:dyDescent="0.4">
      <c r="B15512" s="63"/>
      <c r="C15512" s="37"/>
      <c r="D15512" s="37"/>
      <c r="E15512" s="37"/>
      <c r="F15512" s="37"/>
      <c r="G15512" s="38"/>
      <c r="H15512" s="37"/>
      <c r="I15512" s="41"/>
      <c r="J15512" s="41"/>
      <c r="K15512" s="37"/>
      <c r="L15512" s="37"/>
      <c r="M15512" s="37"/>
      <c r="N15512" s="37"/>
      <c r="O15512" s="38"/>
    </row>
    <row r="15513" spans="2:15" x14ac:dyDescent="0.4">
      <c r="B15513" s="63"/>
      <c r="C15513" s="37"/>
      <c r="D15513" s="37"/>
      <c r="E15513" s="37"/>
      <c r="F15513" s="37"/>
      <c r="G15513" s="38"/>
      <c r="H15513" s="37"/>
      <c r="I15513" s="41"/>
      <c r="J15513" s="41"/>
      <c r="K15513" s="37"/>
      <c r="L15513" s="37"/>
      <c r="M15513" s="37"/>
      <c r="N15513" s="37"/>
      <c r="O15513" s="38"/>
    </row>
    <row r="15514" spans="2:15" x14ac:dyDescent="0.4">
      <c r="B15514" s="63"/>
      <c r="C15514" s="37"/>
      <c r="D15514" s="37"/>
      <c r="E15514" s="37"/>
      <c r="F15514" s="37"/>
      <c r="G15514" s="38"/>
      <c r="H15514" s="37"/>
      <c r="I15514" s="41"/>
      <c r="J15514" s="41"/>
      <c r="K15514" s="37"/>
      <c r="L15514" s="37"/>
      <c r="M15514" s="37"/>
      <c r="N15514" s="37"/>
      <c r="O15514" s="38"/>
    </row>
    <row r="15515" spans="2:15" x14ac:dyDescent="0.4">
      <c r="B15515" s="63"/>
      <c r="C15515" s="37"/>
      <c r="D15515" s="37"/>
      <c r="E15515" s="37"/>
      <c r="F15515" s="37"/>
      <c r="G15515" s="38"/>
      <c r="H15515" s="37"/>
      <c r="I15515" s="41"/>
      <c r="J15515" s="41"/>
      <c r="K15515" s="37"/>
      <c r="L15515" s="37"/>
      <c r="M15515" s="37"/>
      <c r="N15515" s="37"/>
      <c r="O15515" s="38"/>
    </row>
    <row r="15516" spans="2:15" x14ac:dyDescent="0.4">
      <c r="B15516" s="63"/>
      <c r="C15516" s="37"/>
      <c r="D15516" s="37"/>
      <c r="E15516" s="37"/>
      <c r="F15516" s="37"/>
      <c r="G15516" s="38"/>
      <c r="H15516" s="37"/>
      <c r="I15516" s="41"/>
      <c r="J15516" s="41"/>
      <c r="K15516" s="37"/>
      <c r="L15516" s="37"/>
      <c r="M15516" s="37"/>
      <c r="N15516" s="37"/>
      <c r="O15516" s="38"/>
    </row>
    <row r="15517" spans="2:15" x14ac:dyDescent="0.4">
      <c r="B15517" s="63"/>
      <c r="C15517" s="37"/>
      <c r="D15517" s="37"/>
      <c r="E15517" s="37"/>
      <c r="F15517" s="37"/>
      <c r="G15517" s="38"/>
      <c r="H15517" s="37"/>
      <c r="I15517" s="41"/>
      <c r="J15517" s="41"/>
      <c r="K15517" s="37"/>
      <c r="L15517" s="37"/>
      <c r="M15517" s="37"/>
      <c r="N15517" s="37"/>
      <c r="O15517" s="38"/>
    </row>
    <row r="15518" spans="2:15" x14ac:dyDescent="0.4">
      <c r="B15518" s="63"/>
      <c r="C15518" s="37"/>
      <c r="D15518" s="37"/>
      <c r="E15518" s="37"/>
      <c r="F15518" s="37"/>
      <c r="G15518" s="38"/>
      <c r="H15518" s="37"/>
      <c r="I15518" s="41"/>
      <c r="J15518" s="41"/>
      <c r="K15518" s="37"/>
      <c r="L15518" s="37"/>
      <c r="M15518" s="37"/>
      <c r="N15518" s="37"/>
      <c r="O15518" s="38"/>
    </row>
    <row r="15519" spans="2:15" x14ac:dyDescent="0.4">
      <c r="B15519" s="63"/>
      <c r="C15519" s="37"/>
      <c r="D15519" s="37"/>
      <c r="E15519" s="37"/>
      <c r="F15519" s="37"/>
      <c r="G15519" s="38"/>
      <c r="H15519" s="37"/>
      <c r="I15519" s="41"/>
      <c r="J15519" s="41"/>
      <c r="K15519" s="37"/>
      <c r="L15519" s="37"/>
      <c r="M15519" s="37"/>
      <c r="N15519" s="37"/>
      <c r="O15519" s="38"/>
    </row>
    <row r="15520" spans="2:15" x14ac:dyDescent="0.4">
      <c r="B15520" s="63"/>
      <c r="C15520" s="37"/>
      <c r="D15520" s="37"/>
      <c r="E15520" s="37"/>
      <c r="F15520" s="37"/>
      <c r="G15520" s="38"/>
      <c r="H15520" s="37"/>
      <c r="I15520" s="41"/>
      <c r="J15520" s="41"/>
      <c r="K15520" s="37"/>
      <c r="L15520" s="37"/>
      <c r="M15520" s="37"/>
      <c r="N15520" s="37"/>
      <c r="O15520" s="38"/>
    </row>
    <row r="15521" spans="2:15" x14ac:dyDescent="0.4">
      <c r="B15521" s="63"/>
      <c r="C15521" s="37"/>
      <c r="D15521" s="37"/>
      <c r="E15521" s="37"/>
      <c r="F15521" s="37"/>
      <c r="G15521" s="38"/>
      <c r="H15521" s="37"/>
      <c r="I15521" s="41"/>
      <c r="J15521" s="41"/>
      <c r="K15521" s="37"/>
      <c r="L15521" s="37"/>
      <c r="M15521" s="37"/>
      <c r="N15521" s="37"/>
      <c r="O15521" s="38"/>
    </row>
    <row r="15522" spans="2:15" x14ac:dyDescent="0.4">
      <c r="B15522" s="63"/>
      <c r="C15522" s="37"/>
      <c r="D15522" s="37"/>
      <c r="E15522" s="37"/>
      <c r="F15522" s="37"/>
      <c r="G15522" s="38"/>
      <c r="H15522" s="37"/>
      <c r="I15522" s="41"/>
      <c r="J15522" s="41"/>
      <c r="K15522" s="37"/>
      <c r="L15522" s="37"/>
      <c r="M15522" s="37"/>
      <c r="N15522" s="37"/>
      <c r="O15522" s="38"/>
    </row>
    <row r="15523" spans="2:15" x14ac:dyDescent="0.4">
      <c r="B15523" s="63"/>
      <c r="C15523" s="37"/>
      <c r="D15523" s="37"/>
      <c r="E15523" s="37"/>
      <c r="F15523" s="37"/>
      <c r="G15523" s="38"/>
      <c r="H15523" s="37"/>
      <c r="I15523" s="41"/>
      <c r="J15523" s="41"/>
      <c r="K15523" s="37"/>
      <c r="L15523" s="37"/>
      <c r="M15523" s="37"/>
      <c r="N15523" s="37"/>
      <c r="O15523" s="38"/>
    </row>
    <row r="15524" spans="2:15" x14ac:dyDescent="0.4">
      <c r="B15524" s="63"/>
      <c r="C15524" s="37"/>
      <c r="D15524" s="37"/>
      <c r="E15524" s="37"/>
      <c r="F15524" s="37"/>
      <c r="G15524" s="38"/>
      <c r="H15524" s="37"/>
      <c r="I15524" s="41"/>
      <c r="J15524" s="41"/>
      <c r="K15524" s="37"/>
      <c r="L15524" s="37"/>
      <c r="M15524" s="37"/>
      <c r="N15524" s="37"/>
      <c r="O15524" s="38"/>
    </row>
    <row r="15525" spans="2:15" x14ac:dyDescent="0.4">
      <c r="B15525" s="63"/>
      <c r="C15525" s="37"/>
      <c r="D15525" s="37"/>
      <c r="E15525" s="37"/>
      <c r="F15525" s="37"/>
      <c r="G15525" s="38"/>
      <c r="H15525" s="37"/>
      <c r="I15525" s="41"/>
      <c r="J15525" s="41"/>
      <c r="K15525" s="37"/>
      <c r="L15525" s="37"/>
      <c r="M15525" s="37"/>
      <c r="N15525" s="37"/>
      <c r="O15525" s="38"/>
    </row>
    <row r="15526" spans="2:15" x14ac:dyDescent="0.4">
      <c r="B15526" s="63"/>
      <c r="C15526" s="37"/>
      <c r="D15526" s="37"/>
      <c r="E15526" s="37"/>
      <c r="F15526" s="37"/>
      <c r="G15526" s="38"/>
      <c r="H15526" s="37"/>
      <c r="I15526" s="41"/>
      <c r="J15526" s="41"/>
      <c r="K15526" s="37"/>
      <c r="L15526" s="37"/>
      <c r="M15526" s="37"/>
      <c r="N15526" s="37"/>
      <c r="O15526" s="38"/>
    </row>
    <row r="15527" spans="2:15" x14ac:dyDescent="0.4">
      <c r="B15527" s="63"/>
      <c r="C15527" s="37"/>
      <c r="D15527" s="37"/>
      <c r="E15527" s="37"/>
      <c r="F15527" s="37"/>
      <c r="G15527" s="38"/>
      <c r="H15527" s="37"/>
      <c r="I15527" s="41"/>
      <c r="J15527" s="41"/>
      <c r="K15527" s="37"/>
      <c r="L15527" s="37"/>
      <c r="M15527" s="37"/>
      <c r="N15527" s="37"/>
      <c r="O15527" s="38"/>
    </row>
    <row r="15528" spans="2:15" x14ac:dyDescent="0.4">
      <c r="B15528" s="63"/>
      <c r="C15528" s="37"/>
      <c r="D15528" s="37"/>
      <c r="E15528" s="37"/>
      <c r="F15528" s="37"/>
      <c r="G15528" s="38"/>
      <c r="H15528" s="37"/>
      <c r="I15528" s="41"/>
      <c r="J15528" s="41"/>
      <c r="K15528" s="37"/>
      <c r="L15528" s="37"/>
      <c r="M15528" s="37"/>
      <c r="N15528" s="37"/>
      <c r="O15528" s="38"/>
    </row>
    <row r="15529" spans="2:15" x14ac:dyDescent="0.4">
      <c r="B15529" s="63"/>
      <c r="C15529" s="37"/>
      <c r="D15529" s="37"/>
      <c r="E15529" s="37"/>
      <c r="F15529" s="37"/>
      <c r="G15529" s="38"/>
      <c r="H15529" s="37"/>
      <c r="I15529" s="41"/>
      <c r="J15529" s="41"/>
      <c r="K15529" s="37"/>
      <c r="L15529" s="37"/>
      <c r="M15529" s="37"/>
      <c r="N15529" s="37"/>
      <c r="O15529" s="38"/>
    </row>
    <row r="15530" spans="2:15" x14ac:dyDescent="0.4">
      <c r="B15530" s="63"/>
      <c r="C15530" s="37"/>
      <c r="D15530" s="37"/>
      <c r="E15530" s="37"/>
      <c r="F15530" s="37"/>
      <c r="G15530" s="38"/>
      <c r="H15530" s="37"/>
      <c r="I15530" s="41"/>
      <c r="J15530" s="41"/>
      <c r="K15530" s="37"/>
      <c r="L15530" s="37"/>
      <c r="M15530" s="37"/>
      <c r="N15530" s="37"/>
      <c r="O15530" s="38"/>
    </row>
    <row r="15531" spans="2:15" x14ac:dyDescent="0.4">
      <c r="B15531" s="63"/>
      <c r="C15531" s="37"/>
      <c r="D15531" s="37"/>
      <c r="E15531" s="37"/>
      <c r="F15531" s="37"/>
      <c r="G15531" s="38"/>
      <c r="H15531" s="37"/>
      <c r="I15531" s="41"/>
      <c r="J15531" s="41"/>
      <c r="K15531" s="37"/>
      <c r="L15531" s="37"/>
      <c r="M15531" s="37"/>
      <c r="N15531" s="37"/>
      <c r="O15531" s="38"/>
    </row>
    <row r="15532" spans="2:15" x14ac:dyDescent="0.4">
      <c r="B15532" s="63"/>
      <c r="C15532" s="37"/>
      <c r="D15532" s="37"/>
      <c r="E15532" s="37"/>
      <c r="F15532" s="37"/>
      <c r="G15532" s="38"/>
      <c r="H15532" s="37"/>
      <c r="I15532" s="41"/>
      <c r="J15532" s="41"/>
      <c r="K15532" s="37"/>
      <c r="L15532" s="37"/>
      <c r="M15532" s="37"/>
      <c r="N15532" s="37"/>
      <c r="O15532" s="38"/>
    </row>
    <row r="15533" spans="2:15" x14ac:dyDescent="0.4">
      <c r="B15533" s="63"/>
      <c r="C15533" s="37"/>
      <c r="D15533" s="37"/>
      <c r="E15533" s="37"/>
      <c r="F15533" s="37"/>
      <c r="G15533" s="38"/>
      <c r="H15533" s="37"/>
      <c r="I15533" s="41"/>
      <c r="J15533" s="41"/>
      <c r="K15533" s="37"/>
      <c r="L15533" s="37"/>
      <c r="M15533" s="37"/>
      <c r="N15533" s="37"/>
      <c r="O15533" s="38"/>
    </row>
    <row r="15534" spans="2:15" x14ac:dyDescent="0.4">
      <c r="B15534" s="63"/>
      <c r="C15534" s="37"/>
      <c r="D15534" s="37"/>
      <c r="E15534" s="37"/>
      <c r="F15534" s="37"/>
      <c r="G15534" s="38"/>
      <c r="H15534" s="37"/>
      <c r="I15534" s="41"/>
      <c r="J15534" s="41"/>
      <c r="K15534" s="37"/>
      <c r="L15534" s="37"/>
      <c r="M15534" s="37"/>
      <c r="N15534" s="37"/>
      <c r="O15534" s="38"/>
    </row>
    <row r="15535" spans="2:15" x14ac:dyDescent="0.4">
      <c r="B15535" s="63"/>
      <c r="C15535" s="37"/>
      <c r="D15535" s="37"/>
      <c r="E15535" s="37"/>
      <c r="F15535" s="37"/>
      <c r="G15535" s="38"/>
      <c r="H15535" s="37"/>
      <c r="I15535" s="41"/>
      <c r="J15535" s="41"/>
      <c r="K15535" s="37"/>
      <c r="L15535" s="37"/>
      <c r="M15535" s="37"/>
      <c r="N15535" s="37"/>
      <c r="O15535" s="38"/>
    </row>
    <row r="15536" spans="2:15" x14ac:dyDescent="0.4">
      <c r="B15536" s="63"/>
      <c r="C15536" s="37"/>
      <c r="D15536" s="37"/>
      <c r="E15536" s="37"/>
      <c r="F15536" s="37"/>
      <c r="G15536" s="38"/>
      <c r="H15536" s="37"/>
      <c r="I15536" s="41"/>
      <c r="J15536" s="41"/>
      <c r="K15536" s="37"/>
      <c r="L15536" s="37"/>
      <c r="M15536" s="37"/>
      <c r="N15536" s="37"/>
      <c r="O15536" s="38"/>
    </row>
    <row r="15537" spans="2:15" x14ac:dyDescent="0.4">
      <c r="B15537" s="63"/>
      <c r="C15537" s="37"/>
      <c r="D15537" s="37"/>
      <c r="E15537" s="37"/>
      <c r="F15537" s="37"/>
      <c r="G15537" s="38"/>
      <c r="H15537" s="37"/>
      <c r="I15537" s="41"/>
      <c r="J15537" s="41"/>
      <c r="K15537" s="37"/>
      <c r="L15537" s="37"/>
      <c r="M15537" s="37"/>
      <c r="N15537" s="37"/>
      <c r="O15537" s="38"/>
    </row>
    <row r="15538" spans="2:15" x14ac:dyDescent="0.4">
      <c r="B15538" s="63"/>
      <c r="C15538" s="37"/>
      <c r="D15538" s="37"/>
      <c r="E15538" s="37"/>
      <c r="F15538" s="37"/>
      <c r="G15538" s="38"/>
      <c r="H15538" s="37"/>
      <c r="I15538" s="41"/>
      <c r="J15538" s="41"/>
      <c r="K15538" s="37"/>
      <c r="L15538" s="37"/>
      <c r="M15538" s="37"/>
      <c r="N15538" s="37"/>
      <c r="O15538" s="38"/>
    </row>
    <row r="15539" spans="2:15" x14ac:dyDescent="0.4">
      <c r="B15539" s="63"/>
      <c r="C15539" s="37"/>
      <c r="D15539" s="37"/>
      <c r="E15539" s="37"/>
      <c r="F15539" s="37"/>
      <c r="G15539" s="38"/>
      <c r="H15539" s="37"/>
      <c r="I15539" s="41"/>
      <c r="J15539" s="41"/>
      <c r="K15539" s="37"/>
      <c r="L15539" s="37"/>
      <c r="M15539" s="37"/>
      <c r="N15539" s="37"/>
      <c r="O15539" s="38"/>
    </row>
    <row r="15540" spans="2:15" x14ac:dyDescent="0.4">
      <c r="B15540" s="63"/>
      <c r="C15540" s="37"/>
      <c r="D15540" s="37"/>
      <c r="E15540" s="37"/>
      <c r="F15540" s="37"/>
      <c r="G15540" s="38"/>
      <c r="H15540" s="37"/>
      <c r="I15540" s="41"/>
      <c r="J15540" s="41"/>
      <c r="K15540" s="37"/>
      <c r="L15540" s="37"/>
      <c r="M15540" s="37"/>
      <c r="N15540" s="37"/>
      <c r="O15540" s="38"/>
    </row>
    <row r="15541" spans="2:15" x14ac:dyDescent="0.4">
      <c r="B15541" s="63"/>
      <c r="C15541" s="37"/>
      <c r="D15541" s="37"/>
      <c r="E15541" s="37"/>
      <c r="F15541" s="37"/>
      <c r="G15541" s="38"/>
      <c r="H15541" s="37"/>
      <c r="I15541" s="41"/>
      <c r="J15541" s="41"/>
      <c r="K15541" s="37"/>
      <c r="L15541" s="37"/>
      <c r="M15541" s="37"/>
      <c r="N15541" s="37"/>
      <c r="O15541" s="38"/>
    </row>
    <row r="15542" spans="2:15" x14ac:dyDescent="0.4">
      <c r="B15542" s="63"/>
      <c r="C15542" s="37"/>
      <c r="D15542" s="37"/>
      <c r="E15542" s="37"/>
      <c r="F15542" s="37"/>
      <c r="G15542" s="38"/>
      <c r="H15542" s="37"/>
      <c r="I15542" s="41"/>
      <c r="J15542" s="41"/>
      <c r="K15542" s="37"/>
      <c r="L15542" s="37"/>
      <c r="M15542" s="37"/>
      <c r="N15542" s="37"/>
      <c r="O15542" s="38"/>
    </row>
    <row r="15543" spans="2:15" x14ac:dyDescent="0.4">
      <c r="B15543" s="63"/>
      <c r="C15543" s="37"/>
      <c r="D15543" s="37"/>
      <c r="E15543" s="37"/>
      <c r="F15543" s="37"/>
      <c r="G15543" s="38"/>
      <c r="H15543" s="37"/>
      <c r="I15543" s="41"/>
      <c r="J15543" s="41"/>
      <c r="K15543" s="37"/>
      <c r="L15543" s="37"/>
      <c r="M15543" s="37"/>
      <c r="N15543" s="37"/>
      <c r="O15543" s="38"/>
    </row>
    <row r="15544" spans="2:15" x14ac:dyDescent="0.4">
      <c r="B15544" s="63"/>
      <c r="C15544" s="37"/>
      <c r="D15544" s="37"/>
      <c r="E15544" s="37"/>
      <c r="F15544" s="37"/>
      <c r="G15544" s="38"/>
      <c r="H15544" s="37"/>
      <c r="I15544" s="41"/>
      <c r="J15544" s="41"/>
      <c r="K15544" s="37"/>
      <c r="L15544" s="37"/>
      <c r="M15544" s="37"/>
      <c r="N15544" s="37"/>
      <c r="O15544" s="38"/>
    </row>
    <row r="15545" spans="2:15" x14ac:dyDescent="0.4">
      <c r="B15545" s="63"/>
      <c r="C15545" s="37"/>
      <c r="D15545" s="37"/>
      <c r="E15545" s="37"/>
      <c r="F15545" s="37"/>
      <c r="G15545" s="38"/>
      <c r="H15545" s="37"/>
      <c r="I15545" s="41"/>
      <c r="J15545" s="41"/>
      <c r="K15545" s="37"/>
      <c r="L15545" s="37"/>
      <c r="M15545" s="37"/>
      <c r="N15545" s="37"/>
      <c r="O15545" s="38"/>
    </row>
    <row r="15546" spans="2:15" x14ac:dyDescent="0.4">
      <c r="B15546" s="63"/>
      <c r="C15546" s="37"/>
      <c r="D15546" s="37"/>
      <c r="E15546" s="37"/>
      <c r="F15546" s="37"/>
      <c r="G15546" s="38"/>
      <c r="H15546" s="37"/>
      <c r="I15546" s="41"/>
      <c r="J15546" s="41"/>
      <c r="K15546" s="37"/>
      <c r="L15546" s="37"/>
      <c r="M15546" s="37"/>
      <c r="N15546" s="37"/>
      <c r="O15546" s="38"/>
    </row>
    <row r="15547" spans="2:15" x14ac:dyDescent="0.4">
      <c r="B15547" s="63"/>
      <c r="C15547" s="37"/>
      <c r="D15547" s="37"/>
      <c r="E15547" s="37"/>
      <c r="F15547" s="37"/>
      <c r="G15547" s="38"/>
      <c r="H15547" s="37"/>
      <c r="I15547" s="41"/>
      <c r="J15547" s="41"/>
      <c r="K15547" s="37"/>
      <c r="L15547" s="37"/>
      <c r="M15547" s="37"/>
      <c r="N15547" s="37"/>
      <c r="O15547" s="38"/>
    </row>
    <row r="15548" spans="2:15" x14ac:dyDescent="0.4">
      <c r="B15548" s="63"/>
      <c r="C15548" s="37"/>
      <c r="D15548" s="37"/>
      <c r="E15548" s="37"/>
      <c r="F15548" s="37"/>
      <c r="G15548" s="38"/>
      <c r="H15548" s="37"/>
      <c r="I15548" s="41"/>
      <c r="J15548" s="41"/>
      <c r="K15548" s="37"/>
      <c r="L15548" s="37"/>
      <c r="M15548" s="37"/>
      <c r="N15548" s="37"/>
      <c r="O15548" s="38"/>
    </row>
    <row r="15549" spans="2:15" x14ac:dyDescent="0.4">
      <c r="B15549" s="63"/>
      <c r="C15549" s="37"/>
      <c r="D15549" s="37"/>
      <c r="E15549" s="37"/>
      <c r="F15549" s="37"/>
      <c r="G15549" s="38"/>
      <c r="H15549" s="37"/>
      <c r="I15549" s="41"/>
      <c r="J15549" s="41"/>
      <c r="K15549" s="37"/>
      <c r="L15549" s="37"/>
      <c r="M15549" s="37"/>
      <c r="N15549" s="37"/>
      <c r="O15549" s="38"/>
    </row>
    <row r="15550" spans="2:15" x14ac:dyDescent="0.4">
      <c r="B15550" s="63"/>
      <c r="C15550" s="37"/>
      <c r="D15550" s="37"/>
      <c r="E15550" s="37"/>
      <c r="F15550" s="37"/>
      <c r="G15550" s="38"/>
      <c r="H15550" s="37"/>
      <c r="I15550" s="41"/>
      <c r="J15550" s="41"/>
      <c r="K15550" s="37"/>
      <c r="L15550" s="37"/>
      <c r="M15550" s="37"/>
      <c r="N15550" s="37"/>
      <c r="O15550" s="38"/>
    </row>
    <row r="15551" spans="2:15" x14ac:dyDescent="0.4">
      <c r="B15551" s="63"/>
      <c r="C15551" s="37"/>
      <c r="D15551" s="37"/>
      <c r="E15551" s="37"/>
      <c r="F15551" s="37"/>
      <c r="G15551" s="38"/>
      <c r="H15551" s="37"/>
      <c r="I15551" s="41"/>
      <c r="J15551" s="41"/>
      <c r="K15551" s="37"/>
      <c r="L15551" s="37"/>
      <c r="M15551" s="37"/>
      <c r="N15551" s="37"/>
      <c r="O15551" s="38"/>
    </row>
    <row r="15552" spans="2:15" x14ac:dyDescent="0.4">
      <c r="B15552" s="63"/>
      <c r="C15552" s="37"/>
      <c r="D15552" s="37"/>
      <c r="E15552" s="37"/>
      <c r="F15552" s="37"/>
      <c r="G15552" s="38"/>
      <c r="H15552" s="37"/>
      <c r="I15552" s="41"/>
      <c r="J15552" s="41"/>
      <c r="K15552" s="37"/>
      <c r="L15552" s="37"/>
      <c r="M15552" s="37"/>
      <c r="N15552" s="37"/>
      <c r="O15552" s="38"/>
    </row>
    <row r="15553" spans="2:15" x14ac:dyDescent="0.4">
      <c r="B15553" s="63"/>
      <c r="C15553" s="37"/>
      <c r="D15553" s="37"/>
      <c r="E15553" s="37"/>
      <c r="F15553" s="37"/>
      <c r="G15553" s="38"/>
      <c r="H15553" s="37"/>
      <c r="I15553" s="41"/>
      <c r="J15553" s="41"/>
      <c r="K15553" s="37"/>
      <c r="L15553" s="37"/>
      <c r="M15553" s="37"/>
      <c r="N15553" s="37"/>
      <c r="O15553" s="38"/>
    </row>
    <row r="15554" spans="2:15" x14ac:dyDescent="0.4">
      <c r="B15554" s="63"/>
      <c r="C15554" s="37"/>
      <c r="D15554" s="37"/>
      <c r="E15554" s="37"/>
      <c r="F15554" s="37"/>
      <c r="G15554" s="38"/>
      <c r="H15554" s="37"/>
      <c r="I15554" s="41"/>
      <c r="J15554" s="41"/>
      <c r="K15554" s="37"/>
      <c r="L15554" s="37"/>
      <c r="M15554" s="37"/>
      <c r="N15554" s="37"/>
      <c r="O15554" s="38"/>
    </row>
    <row r="15555" spans="2:15" x14ac:dyDescent="0.4">
      <c r="B15555" s="63"/>
      <c r="C15555" s="37"/>
      <c r="D15555" s="37"/>
      <c r="E15555" s="37"/>
      <c r="F15555" s="37"/>
      <c r="G15555" s="38"/>
      <c r="H15555" s="37"/>
      <c r="I15555" s="41"/>
      <c r="J15555" s="41"/>
      <c r="K15555" s="37"/>
      <c r="L15555" s="37"/>
      <c r="M15555" s="37"/>
      <c r="N15555" s="37"/>
      <c r="O15555" s="38"/>
    </row>
    <row r="15556" spans="2:15" x14ac:dyDescent="0.4">
      <c r="B15556" s="63"/>
      <c r="C15556" s="37"/>
      <c r="D15556" s="37"/>
      <c r="E15556" s="37"/>
      <c r="F15556" s="37"/>
      <c r="G15556" s="38"/>
      <c r="H15556" s="37"/>
      <c r="I15556" s="41"/>
      <c r="J15556" s="41"/>
      <c r="K15556" s="37"/>
      <c r="L15556" s="37"/>
      <c r="M15556" s="37"/>
      <c r="N15556" s="37"/>
      <c r="O15556" s="38"/>
    </row>
    <row r="15557" spans="2:15" x14ac:dyDescent="0.4">
      <c r="B15557" s="63"/>
      <c r="C15557" s="37"/>
      <c r="D15557" s="37"/>
      <c r="E15557" s="37"/>
      <c r="F15557" s="37"/>
      <c r="G15557" s="38"/>
      <c r="H15557" s="37"/>
      <c r="I15557" s="41"/>
      <c r="J15557" s="41"/>
      <c r="K15557" s="37"/>
      <c r="L15557" s="37"/>
      <c r="M15557" s="37"/>
      <c r="N15557" s="37"/>
      <c r="O15557" s="38"/>
    </row>
    <row r="15558" spans="2:15" x14ac:dyDescent="0.4">
      <c r="B15558" s="63"/>
      <c r="C15558" s="37"/>
      <c r="D15558" s="37"/>
      <c r="E15558" s="37"/>
      <c r="F15558" s="37"/>
      <c r="G15558" s="38"/>
      <c r="H15558" s="37"/>
      <c r="I15558" s="41"/>
      <c r="J15558" s="41"/>
      <c r="K15558" s="37"/>
      <c r="L15558" s="37"/>
      <c r="M15558" s="37"/>
      <c r="N15558" s="37"/>
      <c r="O15558" s="38"/>
    </row>
    <row r="15559" spans="2:15" x14ac:dyDescent="0.4">
      <c r="B15559" s="63"/>
      <c r="C15559" s="37"/>
      <c r="D15559" s="37"/>
      <c r="E15559" s="37"/>
      <c r="F15559" s="37"/>
      <c r="G15559" s="38"/>
      <c r="H15559" s="37"/>
      <c r="I15559" s="41"/>
      <c r="J15559" s="41"/>
      <c r="K15559" s="37"/>
      <c r="L15559" s="37"/>
      <c r="M15559" s="37"/>
      <c r="N15559" s="37"/>
      <c r="O15559" s="38"/>
    </row>
    <row r="15560" spans="2:15" x14ac:dyDescent="0.4">
      <c r="B15560" s="63"/>
      <c r="C15560" s="37"/>
      <c r="D15560" s="37"/>
      <c r="E15560" s="37"/>
      <c r="F15560" s="37"/>
      <c r="G15560" s="38"/>
      <c r="H15560" s="37"/>
      <c r="I15560" s="41"/>
      <c r="J15560" s="41"/>
      <c r="K15560" s="37"/>
      <c r="L15560" s="37"/>
      <c r="M15560" s="37"/>
      <c r="N15560" s="37"/>
      <c r="O15560" s="38"/>
    </row>
    <row r="15561" spans="2:15" x14ac:dyDescent="0.4">
      <c r="B15561" s="63"/>
      <c r="C15561" s="37"/>
      <c r="D15561" s="37"/>
      <c r="E15561" s="37"/>
      <c r="F15561" s="37"/>
      <c r="G15561" s="38"/>
      <c r="H15561" s="37"/>
      <c r="I15561" s="41"/>
      <c r="J15561" s="41"/>
      <c r="K15561" s="37"/>
      <c r="L15561" s="37"/>
      <c r="M15561" s="37"/>
      <c r="N15561" s="37"/>
      <c r="O15561" s="38"/>
    </row>
    <row r="15562" spans="2:15" x14ac:dyDescent="0.4">
      <c r="B15562" s="63"/>
      <c r="C15562" s="37"/>
      <c r="D15562" s="37"/>
      <c r="E15562" s="37"/>
      <c r="F15562" s="37"/>
      <c r="G15562" s="38"/>
      <c r="H15562" s="37"/>
      <c r="I15562" s="41"/>
      <c r="J15562" s="41"/>
      <c r="K15562" s="37"/>
      <c r="L15562" s="37"/>
      <c r="M15562" s="37"/>
      <c r="N15562" s="37"/>
      <c r="O15562" s="38"/>
    </row>
    <row r="15563" spans="2:15" x14ac:dyDescent="0.4">
      <c r="B15563" s="63"/>
      <c r="C15563" s="37"/>
      <c r="D15563" s="37"/>
      <c r="E15563" s="37"/>
      <c r="F15563" s="37"/>
      <c r="G15563" s="38"/>
      <c r="H15563" s="37"/>
      <c r="I15563" s="41"/>
      <c r="J15563" s="41"/>
      <c r="K15563" s="37"/>
      <c r="L15563" s="37"/>
      <c r="M15563" s="37"/>
      <c r="N15563" s="37"/>
      <c r="O15563" s="38"/>
    </row>
    <row r="15564" spans="2:15" x14ac:dyDescent="0.4">
      <c r="B15564" s="63"/>
      <c r="C15564" s="37"/>
      <c r="D15564" s="37"/>
      <c r="E15564" s="37"/>
      <c r="F15564" s="37"/>
      <c r="G15564" s="38"/>
      <c r="H15564" s="37"/>
      <c r="I15564" s="41"/>
      <c r="J15564" s="41"/>
      <c r="K15564" s="37"/>
      <c r="L15564" s="37"/>
      <c r="M15564" s="37"/>
      <c r="N15564" s="37"/>
      <c r="O15564" s="38"/>
    </row>
    <row r="15565" spans="2:15" x14ac:dyDescent="0.4">
      <c r="B15565" s="63"/>
      <c r="C15565" s="37"/>
      <c r="D15565" s="37"/>
      <c r="E15565" s="37"/>
      <c r="F15565" s="37"/>
      <c r="G15565" s="38"/>
      <c r="H15565" s="37"/>
      <c r="I15565" s="41"/>
      <c r="J15565" s="41"/>
      <c r="K15565" s="37"/>
      <c r="L15565" s="37"/>
      <c r="M15565" s="37"/>
      <c r="N15565" s="37"/>
      <c r="O15565" s="38"/>
    </row>
    <row r="15566" spans="2:15" x14ac:dyDescent="0.4">
      <c r="B15566" s="63"/>
      <c r="C15566" s="37"/>
      <c r="D15566" s="37"/>
      <c r="E15566" s="37"/>
      <c r="F15566" s="37"/>
      <c r="G15566" s="38"/>
      <c r="H15566" s="37"/>
      <c r="I15566" s="41"/>
      <c r="J15566" s="41"/>
      <c r="K15566" s="37"/>
      <c r="L15566" s="37"/>
      <c r="M15566" s="37"/>
      <c r="N15566" s="37"/>
      <c r="O15566" s="38"/>
    </row>
    <row r="15567" spans="2:15" x14ac:dyDescent="0.4">
      <c r="B15567" s="63"/>
      <c r="C15567" s="37"/>
      <c r="D15567" s="37"/>
      <c r="E15567" s="37"/>
      <c r="F15567" s="37"/>
      <c r="G15567" s="38"/>
      <c r="H15567" s="37"/>
      <c r="I15567" s="41"/>
      <c r="J15567" s="41"/>
      <c r="K15567" s="37"/>
      <c r="L15567" s="37"/>
      <c r="M15567" s="37"/>
      <c r="N15567" s="37"/>
      <c r="O15567" s="38"/>
    </row>
    <row r="15568" spans="2:15" x14ac:dyDescent="0.4">
      <c r="B15568" s="63"/>
      <c r="C15568" s="37"/>
      <c r="D15568" s="37"/>
      <c r="E15568" s="37"/>
      <c r="F15568" s="37"/>
      <c r="G15568" s="38"/>
      <c r="H15568" s="37"/>
      <c r="I15568" s="41"/>
      <c r="J15568" s="41"/>
      <c r="K15568" s="37"/>
      <c r="L15568" s="37"/>
      <c r="M15568" s="37"/>
      <c r="N15568" s="37"/>
      <c r="O15568" s="38"/>
    </row>
    <row r="15569" spans="2:15" x14ac:dyDescent="0.4">
      <c r="B15569" s="63"/>
      <c r="C15569" s="37"/>
      <c r="D15569" s="37"/>
      <c r="E15569" s="37"/>
      <c r="F15569" s="37"/>
      <c r="G15569" s="38"/>
      <c r="H15569" s="37"/>
      <c r="I15569" s="41"/>
      <c r="J15569" s="41"/>
      <c r="K15569" s="37"/>
      <c r="L15569" s="37"/>
      <c r="M15569" s="37"/>
      <c r="N15569" s="37"/>
      <c r="O15569" s="38"/>
    </row>
    <row r="15570" spans="2:15" x14ac:dyDescent="0.4">
      <c r="B15570" s="63"/>
      <c r="C15570" s="37"/>
      <c r="D15570" s="37"/>
      <c r="E15570" s="37"/>
      <c r="F15570" s="37"/>
      <c r="G15570" s="38"/>
      <c r="H15570" s="37"/>
      <c r="I15570" s="41"/>
      <c r="J15570" s="41"/>
      <c r="K15570" s="37"/>
      <c r="L15570" s="37"/>
      <c r="M15570" s="37"/>
      <c r="N15570" s="37"/>
      <c r="O15570" s="38"/>
    </row>
    <row r="15571" spans="2:15" x14ac:dyDescent="0.4">
      <c r="B15571" s="63"/>
      <c r="C15571" s="37"/>
      <c r="D15571" s="37"/>
      <c r="E15571" s="37"/>
      <c r="F15571" s="37"/>
      <c r="G15571" s="38"/>
      <c r="H15571" s="37"/>
      <c r="I15571" s="41"/>
      <c r="J15571" s="41"/>
      <c r="K15571" s="37"/>
      <c r="L15571" s="37"/>
      <c r="M15571" s="37"/>
      <c r="N15571" s="37"/>
      <c r="O15571" s="38"/>
    </row>
    <row r="15572" spans="2:15" x14ac:dyDescent="0.4">
      <c r="B15572" s="63"/>
      <c r="C15572" s="37"/>
      <c r="D15572" s="37"/>
      <c r="E15572" s="37"/>
      <c r="F15572" s="37"/>
      <c r="G15572" s="38"/>
      <c r="H15572" s="37"/>
      <c r="I15572" s="41"/>
      <c r="J15572" s="41"/>
      <c r="K15572" s="37"/>
      <c r="L15572" s="37"/>
      <c r="M15572" s="37"/>
      <c r="N15572" s="37"/>
      <c r="O15572" s="38"/>
    </row>
    <row r="15573" spans="2:15" x14ac:dyDescent="0.4">
      <c r="B15573" s="63"/>
      <c r="C15573" s="37"/>
      <c r="D15573" s="37"/>
      <c r="E15573" s="37"/>
      <c r="F15573" s="37"/>
      <c r="G15573" s="38"/>
      <c r="H15573" s="37"/>
      <c r="I15573" s="41"/>
      <c r="J15573" s="41"/>
      <c r="K15573" s="37"/>
      <c r="L15573" s="37"/>
      <c r="M15573" s="37"/>
      <c r="N15573" s="37"/>
      <c r="O15573" s="38"/>
    </row>
    <row r="15574" spans="2:15" x14ac:dyDescent="0.4">
      <c r="B15574" s="63"/>
      <c r="C15574" s="37"/>
      <c r="D15574" s="37"/>
      <c r="E15574" s="37"/>
      <c r="F15574" s="37"/>
      <c r="G15574" s="38"/>
      <c r="H15574" s="37"/>
      <c r="I15574" s="41"/>
      <c r="J15574" s="41"/>
      <c r="K15574" s="37"/>
      <c r="L15574" s="37"/>
      <c r="M15574" s="37"/>
      <c r="N15574" s="37"/>
      <c r="O15574" s="38"/>
    </row>
    <row r="15575" spans="2:15" x14ac:dyDescent="0.4">
      <c r="B15575" s="63"/>
      <c r="C15575" s="37"/>
      <c r="D15575" s="37"/>
      <c r="E15575" s="37"/>
      <c r="F15575" s="37"/>
      <c r="G15575" s="38"/>
      <c r="H15575" s="37"/>
      <c r="I15575" s="41"/>
      <c r="J15575" s="41"/>
      <c r="K15575" s="37"/>
      <c r="L15575" s="37"/>
      <c r="M15575" s="37"/>
      <c r="N15575" s="37"/>
      <c r="O15575" s="38"/>
    </row>
    <row r="15576" spans="2:15" x14ac:dyDescent="0.4">
      <c r="B15576" s="63"/>
      <c r="C15576" s="37"/>
      <c r="D15576" s="37"/>
      <c r="E15576" s="37"/>
      <c r="F15576" s="37"/>
      <c r="G15576" s="38"/>
      <c r="H15576" s="37"/>
      <c r="I15576" s="41"/>
      <c r="J15576" s="41"/>
      <c r="K15576" s="37"/>
      <c r="L15576" s="37"/>
      <c r="M15576" s="37"/>
      <c r="N15576" s="37"/>
      <c r="O15576" s="38"/>
    </row>
    <row r="15577" spans="2:15" x14ac:dyDescent="0.4">
      <c r="B15577" s="63"/>
      <c r="C15577" s="37"/>
      <c r="D15577" s="37"/>
      <c r="E15577" s="37"/>
      <c r="F15577" s="37"/>
      <c r="G15577" s="38"/>
      <c r="H15577" s="37"/>
      <c r="I15577" s="41"/>
      <c r="J15577" s="41"/>
      <c r="K15577" s="37"/>
      <c r="L15577" s="37"/>
      <c r="M15577" s="37"/>
      <c r="N15577" s="37"/>
      <c r="O15577" s="38"/>
    </row>
    <row r="15578" spans="2:15" x14ac:dyDescent="0.4">
      <c r="B15578" s="63"/>
      <c r="C15578" s="37"/>
      <c r="D15578" s="37"/>
      <c r="E15578" s="37"/>
      <c r="F15578" s="37"/>
      <c r="G15578" s="38"/>
      <c r="H15578" s="37"/>
      <c r="I15578" s="41"/>
      <c r="J15578" s="41"/>
      <c r="K15578" s="37"/>
      <c r="L15578" s="37"/>
      <c r="M15578" s="37"/>
      <c r="N15578" s="37"/>
      <c r="O15578" s="38"/>
    </row>
    <row r="15579" spans="2:15" x14ac:dyDescent="0.4">
      <c r="B15579" s="63"/>
      <c r="C15579" s="37"/>
      <c r="D15579" s="37"/>
      <c r="E15579" s="37"/>
      <c r="F15579" s="37"/>
      <c r="G15579" s="38"/>
      <c r="H15579" s="37"/>
      <c r="I15579" s="41"/>
      <c r="J15579" s="41"/>
      <c r="K15579" s="37"/>
      <c r="L15579" s="37"/>
      <c r="M15579" s="37"/>
      <c r="N15579" s="37"/>
      <c r="O15579" s="38"/>
    </row>
    <row r="15580" spans="2:15" x14ac:dyDescent="0.4">
      <c r="B15580" s="63"/>
      <c r="C15580" s="37"/>
      <c r="D15580" s="37"/>
      <c r="E15580" s="37"/>
      <c r="F15580" s="37"/>
      <c r="G15580" s="38"/>
      <c r="H15580" s="37"/>
      <c r="I15580" s="41"/>
      <c r="J15580" s="41"/>
      <c r="K15580" s="37"/>
      <c r="L15580" s="37"/>
      <c r="M15580" s="37"/>
      <c r="N15580" s="37"/>
      <c r="O15580" s="38"/>
    </row>
    <row r="15581" spans="2:15" x14ac:dyDescent="0.4">
      <c r="B15581" s="63"/>
      <c r="C15581" s="37"/>
      <c r="D15581" s="37"/>
      <c r="E15581" s="37"/>
      <c r="F15581" s="37"/>
      <c r="G15581" s="38"/>
      <c r="H15581" s="37"/>
      <c r="I15581" s="41"/>
      <c r="J15581" s="41"/>
      <c r="K15581" s="37"/>
      <c r="L15581" s="37"/>
      <c r="M15581" s="37"/>
      <c r="N15581" s="37"/>
      <c r="O15581" s="38"/>
    </row>
    <row r="15582" spans="2:15" x14ac:dyDescent="0.4">
      <c r="B15582" s="63"/>
      <c r="C15582" s="37"/>
      <c r="D15582" s="37"/>
      <c r="E15582" s="37"/>
      <c r="F15582" s="37"/>
      <c r="G15582" s="38"/>
      <c r="H15582" s="37"/>
      <c r="I15582" s="41"/>
      <c r="J15582" s="41"/>
      <c r="K15582" s="37"/>
      <c r="L15582" s="37"/>
      <c r="M15582" s="37"/>
      <c r="N15582" s="37"/>
      <c r="O15582" s="38"/>
    </row>
    <row r="15583" spans="2:15" x14ac:dyDescent="0.4">
      <c r="B15583" s="63"/>
      <c r="C15583" s="37"/>
      <c r="D15583" s="37"/>
      <c r="E15583" s="37"/>
      <c r="F15583" s="37"/>
      <c r="G15583" s="38"/>
      <c r="H15583" s="37"/>
      <c r="I15583" s="41"/>
      <c r="J15583" s="41"/>
      <c r="K15583" s="37"/>
      <c r="L15583" s="37"/>
      <c r="M15583" s="37"/>
      <c r="N15583" s="37"/>
      <c r="O15583" s="38"/>
    </row>
    <row r="15584" spans="2:15" x14ac:dyDescent="0.4">
      <c r="B15584" s="63"/>
      <c r="C15584" s="37"/>
      <c r="D15584" s="37"/>
      <c r="E15584" s="37"/>
      <c r="F15584" s="37"/>
      <c r="G15584" s="38"/>
      <c r="H15584" s="37"/>
      <c r="I15584" s="41"/>
      <c r="J15584" s="41"/>
      <c r="K15584" s="37"/>
      <c r="L15584" s="37"/>
      <c r="M15584" s="37"/>
      <c r="N15584" s="37"/>
      <c r="O15584" s="38"/>
    </row>
    <row r="15585" spans="2:15" x14ac:dyDescent="0.4">
      <c r="B15585" s="63"/>
      <c r="C15585" s="37"/>
      <c r="D15585" s="37"/>
      <c r="E15585" s="37"/>
      <c r="F15585" s="37"/>
      <c r="G15585" s="38"/>
      <c r="H15585" s="37"/>
      <c r="I15585" s="41"/>
      <c r="J15585" s="41"/>
      <c r="K15585" s="37"/>
      <c r="L15585" s="37"/>
      <c r="M15585" s="37"/>
      <c r="N15585" s="37"/>
      <c r="O15585" s="38"/>
    </row>
    <row r="15586" spans="2:15" x14ac:dyDescent="0.4">
      <c r="B15586" s="63"/>
      <c r="C15586" s="37"/>
      <c r="D15586" s="37"/>
      <c r="E15586" s="37"/>
      <c r="F15586" s="37"/>
      <c r="G15586" s="38"/>
      <c r="H15586" s="37"/>
      <c r="I15586" s="41"/>
      <c r="J15586" s="41"/>
      <c r="K15586" s="37"/>
      <c r="L15586" s="37"/>
      <c r="M15586" s="37"/>
      <c r="N15586" s="37"/>
      <c r="O15586" s="38"/>
    </row>
    <row r="15587" spans="2:15" x14ac:dyDescent="0.4">
      <c r="B15587" s="63"/>
      <c r="C15587" s="37"/>
      <c r="D15587" s="37"/>
      <c r="E15587" s="37"/>
      <c r="F15587" s="37"/>
      <c r="G15587" s="38"/>
      <c r="H15587" s="37"/>
      <c r="I15587" s="41"/>
      <c r="J15587" s="41"/>
      <c r="K15587" s="37"/>
      <c r="L15587" s="37"/>
      <c r="M15587" s="37"/>
      <c r="N15587" s="37"/>
      <c r="O15587" s="38"/>
    </row>
    <row r="15588" spans="2:15" x14ac:dyDescent="0.4">
      <c r="B15588" s="63"/>
      <c r="C15588" s="37"/>
      <c r="D15588" s="37"/>
      <c r="E15588" s="37"/>
      <c r="F15588" s="37"/>
      <c r="G15588" s="38"/>
      <c r="H15588" s="37"/>
      <c r="I15588" s="41"/>
      <c r="J15588" s="41"/>
      <c r="K15588" s="37"/>
      <c r="L15588" s="37"/>
      <c r="M15588" s="37"/>
      <c r="N15588" s="37"/>
      <c r="O15588" s="38"/>
    </row>
    <row r="15589" spans="2:15" x14ac:dyDescent="0.4">
      <c r="B15589" s="63"/>
      <c r="C15589" s="37"/>
      <c r="D15589" s="37"/>
      <c r="E15589" s="37"/>
      <c r="F15589" s="37"/>
      <c r="G15589" s="38"/>
      <c r="H15589" s="37"/>
      <c r="I15589" s="41"/>
      <c r="J15589" s="41"/>
      <c r="K15589" s="37"/>
      <c r="L15589" s="37"/>
      <c r="M15589" s="37"/>
      <c r="N15589" s="37"/>
      <c r="O15589" s="38"/>
    </row>
    <row r="15590" spans="2:15" x14ac:dyDescent="0.4">
      <c r="B15590" s="63"/>
      <c r="C15590" s="37"/>
      <c r="D15590" s="37"/>
      <c r="E15590" s="37"/>
      <c r="F15590" s="37"/>
      <c r="G15590" s="38"/>
      <c r="H15590" s="37"/>
      <c r="I15590" s="41"/>
      <c r="J15590" s="41"/>
      <c r="K15590" s="37"/>
      <c r="L15590" s="37"/>
      <c r="M15590" s="37"/>
      <c r="N15590" s="37"/>
      <c r="O15590" s="38"/>
    </row>
    <row r="15591" spans="2:15" x14ac:dyDescent="0.4">
      <c r="B15591" s="63"/>
      <c r="C15591" s="37"/>
      <c r="D15591" s="37"/>
      <c r="E15591" s="37"/>
      <c r="F15591" s="37"/>
      <c r="G15591" s="38"/>
      <c r="H15591" s="37"/>
      <c r="I15591" s="41"/>
      <c r="J15591" s="41"/>
      <c r="K15591" s="37"/>
      <c r="L15591" s="37"/>
      <c r="M15591" s="37"/>
      <c r="N15591" s="37"/>
      <c r="O15591" s="38"/>
    </row>
    <row r="15592" spans="2:15" x14ac:dyDescent="0.4">
      <c r="B15592" s="63"/>
      <c r="C15592" s="37"/>
      <c r="D15592" s="37"/>
      <c r="E15592" s="37"/>
      <c r="F15592" s="37"/>
      <c r="G15592" s="38"/>
      <c r="H15592" s="37"/>
      <c r="I15592" s="41"/>
      <c r="J15592" s="41"/>
      <c r="K15592" s="37"/>
      <c r="L15592" s="37"/>
      <c r="M15592" s="37"/>
      <c r="N15592" s="37"/>
      <c r="O15592" s="38"/>
    </row>
    <row r="15593" spans="2:15" x14ac:dyDescent="0.4">
      <c r="B15593" s="63"/>
      <c r="C15593" s="37"/>
      <c r="D15593" s="37"/>
      <c r="E15593" s="37"/>
      <c r="F15593" s="37"/>
      <c r="G15593" s="38"/>
      <c r="H15593" s="37"/>
      <c r="I15593" s="41"/>
      <c r="J15593" s="41"/>
      <c r="K15593" s="37"/>
      <c r="L15593" s="37"/>
      <c r="M15593" s="37"/>
      <c r="N15593" s="37"/>
      <c r="O15593" s="38"/>
    </row>
    <row r="15594" spans="2:15" x14ac:dyDescent="0.4">
      <c r="B15594" s="63"/>
      <c r="C15594" s="37"/>
      <c r="D15594" s="37"/>
      <c r="E15594" s="37"/>
      <c r="F15594" s="37"/>
      <c r="G15594" s="38"/>
      <c r="H15594" s="37"/>
      <c r="I15594" s="41"/>
      <c r="J15594" s="41"/>
      <c r="K15594" s="37"/>
      <c r="L15594" s="37"/>
      <c r="M15594" s="37"/>
      <c r="N15594" s="37"/>
      <c r="O15594" s="38"/>
    </row>
    <row r="15595" spans="2:15" x14ac:dyDescent="0.4">
      <c r="B15595" s="63"/>
      <c r="C15595" s="37"/>
      <c r="D15595" s="37"/>
      <c r="E15595" s="37"/>
      <c r="F15595" s="37"/>
      <c r="G15595" s="38"/>
      <c r="H15595" s="37"/>
      <c r="I15595" s="41"/>
      <c r="J15595" s="41"/>
      <c r="K15595" s="37"/>
      <c r="L15595" s="37"/>
      <c r="M15595" s="37"/>
      <c r="N15595" s="37"/>
      <c r="O15595" s="38"/>
    </row>
    <row r="15596" spans="2:15" x14ac:dyDescent="0.4">
      <c r="B15596" s="63"/>
      <c r="C15596" s="37"/>
      <c r="D15596" s="37"/>
      <c r="E15596" s="37"/>
      <c r="F15596" s="37"/>
      <c r="G15596" s="38"/>
      <c r="H15596" s="37"/>
      <c r="I15596" s="41"/>
      <c r="J15596" s="41"/>
      <c r="K15596" s="37"/>
      <c r="L15596" s="37"/>
      <c r="M15596" s="37"/>
      <c r="N15596" s="37"/>
      <c r="O15596" s="38"/>
    </row>
    <row r="15597" spans="2:15" x14ac:dyDescent="0.4">
      <c r="B15597" s="63"/>
      <c r="C15597" s="37"/>
      <c r="D15597" s="37"/>
      <c r="E15597" s="37"/>
      <c r="F15597" s="37"/>
      <c r="G15597" s="38"/>
      <c r="H15597" s="37"/>
      <c r="I15597" s="41"/>
      <c r="J15597" s="41"/>
      <c r="K15597" s="37"/>
      <c r="L15597" s="37"/>
      <c r="M15597" s="37"/>
      <c r="N15597" s="37"/>
      <c r="O15597" s="38"/>
    </row>
    <row r="15598" spans="2:15" x14ac:dyDescent="0.4">
      <c r="B15598" s="63"/>
      <c r="C15598" s="37"/>
      <c r="D15598" s="37"/>
      <c r="E15598" s="37"/>
      <c r="F15598" s="37"/>
      <c r="G15598" s="38"/>
      <c r="H15598" s="37"/>
      <c r="I15598" s="41"/>
      <c r="J15598" s="41"/>
      <c r="K15598" s="37"/>
      <c r="L15598" s="37"/>
      <c r="M15598" s="37"/>
      <c r="N15598" s="37"/>
      <c r="O15598" s="38"/>
    </row>
    <row r="15599" spans="2:15" x14ac:dyDescent="0.4">
      <c r="B15599" s="63"/>
      <c r="C15599" s="37"/>
      <c r="D15599" s="37"/>
      <c r="E15599" s="37"/>
      <c r="F15599" s="37"/>
      <c r="G15599" s="38"/>
      <c r="H15599" s="37"/>
      <c r="I15599" s="41"/>
      <c r="J15599" s="41"/>
      <c r="K15599" s="37"/>
      <c r="L15599" s="37"/>
      <c r="M15599" s="37"/>
      <c r="N15599" s="37"/>
      <c r="O15599" s="38"/>
    </row>
    <row r="15600" spans="2:15" x14ac:dyDescent="0.4">
      <c r="B15600" s="63"/>
      <c r="C15600" s="37"/>
      <c r="D15600" s="37"/>
      <c r="E15600" s="37"/>
      <c r="F15600" s="37"/>
      <c r="G15600" s="38"/>
      <c r="H15600" s="37"/>
      <c r="I15600" s="41"/>
      <c r="J15600" s="41"/>
      <c r="K15600" s="37"/>
      <c r="L15600" s="37"/>
      <c r="M15600" s="37"/>
      <c r="N15600" s="37"/>
      <c r="O15600" s="38"/>
    </row>
    <row r="15601" spans="2:15" x14ac:dyDescent="0.4">
      <c r="B15601" s="63"/>
      <c r="C15601" s="37"/>
      <c r="D15601" s="37"/>
      <c r="E15601" s="37"/>
      <c r="F15601" s="37"/>
      <c r="G15601" s="38"/>
      <c r="H15601" s="37"/>
      <c r="I15601" s="41"/>
      <c r="J15601" s="41"/>
      <c r="K15601" s="37"/>
      <c r="L15601" s="37"/>
      <c r="M15601" s="37"/>
      <c r="N15601" s="37"/>
      <c r="O15601" s="38"/>
    </row>
    <row r="15602" spans="2:15" x14ac:dyDescent="0.4">
      <c r="B15602" s="63"/>
      <c r="C15602" s="37"/>
      <c r="D15602" s="37"/>
      <c r="E15602" s="37"/>
      <c r="F15602" s="37"/>
      <c r="G15602" s="38"/>
      <c r="H15602" s="37"/>
      <c r="I15602" s="41"/>
      <c r="J15602" s="41"/>
      <c r="K15602" s="37"/>
      <c r="L15602" s="37"/>
      <c r="M15602" s="37"/>
      <c r="N15602" s="37"/>
      <c r="O15602" s="38"/>
    </row>
    <row r="15603" spans="2:15" x14ac:dyDescent="0.4">
      <c r="B15603" s="63"/>
      <c r="C15603" s="37"/>
      <c r="D15603" s="37"/>
      <c r="E15603" s="37"/>
      <c r="F15603" s="37"/>
      <c r="G15603" s="38"/>
      <c r="H15603" s="37"/>
      <c r="I15603" s="41"/>
      <c r="J15603" s="41"/>
      <c r="K15603" s="37"/>
      <c r="L15603" s="37"/>
      <c r="M15603" s="37"/>
      <c r="N15603" s="37"/>
      <c r="O15603" s="38"/>
    </row>
    <row r="15604" spans="2:15" x14ac:dyDescent="0.4">
      <c r="B15604" s="63"/>
      <c r="C15604" s="37"/>
      <c r="D15604" s="37"/>
      <c r="E15604" s="37"/>
      <c r="F15604" s="37"/>
      <c r="G15604" s="38"/>
      <c r="H15604" s="37"/>
      <c r="I15604" s="41"/>
      <c r="J15604" s="41"/>
      <c r="K15604" s="37"/>
      <c r="L15604" s="37"/>
      <c r="M15604" s="37"/>
      <c r="N15604" s="37"/>
      <c r="O15604" s="38"/>
    </row>
    <row r="15605" spans="2:15" x14ac:dyDescent="0.4">
      <c r="B15605" s="63"/>
      <c r="C15605" s="37"/>
      <c r="D15605" s="37"/>
      <c r="E15605" s="37"/>
      <c r="F15605" s="37"/>
      <c r="G15605" s="38"/>
      <c r="H15605" s="37"/>
      <c r="I15605" s="41"/>
      <c r="J15605" s="41"/>
      <c r="K15605" s="37"/>
      <c r="L15605" s="37"/>
      <c r="M15605" s="37"/>
      <c r="N15605" s="37"/>
      <c r="O15605" s="38"/>
    </row>
    <row r="15606" spans="2:15" x14ac:dyDescent="0.4">
      <c r="B15606" s="63"/>
      <c r="C15606" s="37"/>
      <c r="D15606" s="37"/>
      <c r="E15606" s="37"/>
      <c r="F15606" s="37"/>
      <c r="G15606" s="38"/>
      <c r="H15606" s="37"/>
      <c r="I15606" s="41"/>
      <c r="J15606" s="41"/>
      <c r="K15606" s="37"/>
      <c r="L15606" s="37"/>
      <c r="M15606" s="37"/>
      <c r="N15606" s="37"/>
      <c r="O15606" s="38"/>
    </row>
    <row r="15607" spans="2:15" x14ac:dyDescent="0.4">
      <c r="B15607" s="63"/>
      <c r="C15607" s="37"/>
      <c r="D15607" s="37"/>
      <c r="E15607" s="37"/>
      <c r="F15607" s="37"/>
      <c r="G15607" s="38"/>
      <c r="H15607" s="37"/>
      <c r="I15607" s="41"/>
      <c r="J15607" s="41"/>
      <c r="K15607" s="37"/>
      <c r="L15607" s="37"/>
      <c r="M15607" s="37"/>
      <c r="N15607" s="37"/>
      <c r="O15607" s="38"/>
    </row>
    <row r="15608" spans="2:15" x14ac:dyDescent="0.4">
      <c r="B15608" s="63"/>
      <c r="C15608" s="37"/>
      <c r="D15608" s="37"/>
      <c r="E15608" s="37"/>
      <c r="F15608" s="37"/>
      <c r="G15608" s="38"/>
      <c r="H15608" s="37"/>
      <c r="I15608" s="41"/>
      <c r="J15608" s="41"/>
      <c r="K15608" s="37"/>
      <c r="L15608" s="37"/>
      <c r="M15608" s="37"/>
      <c r="N15608" s="37"/>
      <c r="O15608" s="38"/>
    </row>
    <row r="15609" spans="2:15" x14ac:dyDescent="0.4">
      <c r="B15609" s="63"/>
      <c r="C15609" s="37"/>
      <c r="D15609" s="37"/>
      <c r="E15609" s="37"/>
      <c r="F15609" s="37"/>
      <c r="G15609" s="38"/>
      <c r="H15609" s="37"/>
      <c r="I15609" s="41"/>
      <c r="J15609" s="41"/>
      <c r="K15609" s="37"/>
      <c r="L15609" s="37"/>
      <c r="M15609" s="37"/>
      <c r="N15609" s="37"/>
      <c r="O15609" s="38"/>
    </row>
    <row r="15610" spans="2:15" x14ac:dyDescent="0.4">
      <c r="B15610" s="63"/>
      <c r="C15610" s="37"/>
      <c r="D15610" s="37"/>
      <c r="E15610" s="37"/>
      <c r="F15610" s="37"/>
      <c r="G15610" s="38"/>
      <c r="H15610" s="37"/>
      <c r="I15610" s="41"/>
      <c r="J15610" s="41"/>
      <c r="K15610" s="37"/>
      <c r="L15610" s="37"/>
      <c r="M15610" s="37"/>
      <c r="N15610" s="37"/>
      <c r="O15610" s="38"/>
    </row>
    <row r="15611" spans="2:15" x14ac:dyDescent="0.4">
      <c r="B15611" s="63"/>
      <c r="C15611" s="37"/>
      <c r="D15611" s="37"/>
      <c r="E15611" s="37"/>
      <c r="F15611" s="37"/>
      <c r="G15611" s="38"/>
      <c r="H15611" s="37"/>
      <c r="I15611" s="41"/>
      <c r="J15611" s="41"/>
      <c r="K15611" s="37"/>
      <c r="L15611" s="37"/>
      <c r="M15611" s="37"/>
      <c r="N15611" s="37"/>
      <c r="O15611" s="38"/>
    </row>
    <row r="15612" spans="2:15" x14ac:dyDescent="0.4">
      <c r="B15612" s="63"/>
      <c r="C15612" s="37"/>
      <c r="D15612" s="37"/>
      <c r="E15612" s="37"/>
      <c r="F15612" s="37"/>
      <c r="G15612" s="38"/>
      <c r="H15612" s="37"/>
      <c r="I15612" s="41"/>
      <c r="J15612" s="41"/>
      <c r="K15612" s="37"/>
      <c r="L15612" s="37"/>
      <c r="M15612" s="37"/>
      <c r="N15612" s="37"/>
      <c r="O15612" s="38"/>
    </row>
    <row r="15613" spans="2:15" x14ac:dyDescent="0.4">
      <c r="B15613" s="63"/>
      <c r="C15613" s="37"/>
      <c r="D15613" s="37"/>
      <c r="E15613" s="37"/>
      <c r="F15613" s="37"/>
      <c r="G15613" s="38"/>
      <c r="H15613" s="37"/>
      <c r="I15613" s="41"/>
      <c r="J15613" s="41"/>
      <c r="K15613" s="37"/>
      <c r="L15613" s="37"/>
      <c r="M15613" s="37"/>
      <c r="N15613" s="37"/>
      <c r="O15613" s="38"/>
    </row>
    <row r="15614" spans="2:15" x14ac:dyDescent="0.4">
      <c r="B15614" s="63"/>
      <c r="C15614" s="37"/>
      <c r="D15614" s="37"/>
      <c r="E15614" s="37"/>
      <c r="F15614" s="37"/>
      <c r="G15614" s="38"/>
      <c r="H15614" s="37"/>
      <c r="I15614" s="41"/>
      <c r="J15614" s="41"/>
      <c r="K15614" s="37"/>
      <c r="L15614" s="37"/>
      <c r="M15614" s="37"/>
      <c r="N15614" s="37"/>
      <c r="O15614" s="38"/>
    </row>
    <row r="15615" spans="2:15" x14ac:dyDescent="0.4">
      <c r="B15615" s="63"/>
      <c r="C15615" s="37"/>
      <c r="D15615" s="37"/>
      <c r="E15615" s="37"/>
      <c r="F15615" s="37"/>
      <c r="G15615" s="38"/>
      <c r="H15615" s="37"/>
      <c r="I15615" s="41"/>
      <c r="J15615" s="41"/>
      <c r="K15615" s="37"/>
      <c r="L15615" s="37"/>
      <c r="M15615" s="37"/>
      <c r="N15615" s="37"/>
      <c r="O15615" s="38"/>
    </row>
    <row r="15616" spans="2:15" x14ac:dyDescent="0.4">
      <c r="B15616" s="63"/>
      <c r="C15616" s="37"/>
      <c r="D15616" s="37"/>
      <c r="E15616" s="37"/>
      <c r="F15616" s="37"/>
      <c r="G15616" s="38"/>
      <c r="H15616" s="37"/>
      <c r="I15616" s="41"/>
      <c r="J15616" s="41"/>
      <c r="K15616" s="37"/>
      <c r="L15616" s="37"/>
      <c r="M15616" s="37"/>
      <c r="N15616" s="37"/>
      <c r="O15616" s="38"/>
    </row>
    <row r="15617" spans="2:15" x14ac:dyDescent="0.4">
      <c r="B15617" s="63"/>
      <c r="C15617" s="37"/>
      <c r="D15617" s="37"/>
      <c r="E15617" s="37"/>
      <c r="F15617" s="37"/>
      <c r="G15617" s="38"/>
      <c r="H15617" s="37"/>
      <c r="I15617" s="41"/>
      <c r="J15617" s="41"/>
      <c r="K15617" s="37"/>
      <c r="L15617" s="37"/>
      <c r="M15617" s="37"/>
      <c r="N15617" s="37"/>
      <c r="O15617" s="38"/>
    </row>
    <row r="15618" spans="2:15" x14ac:dyDescent="0.4">
      <c r="B15618" s="63"/>
      <c r="C15618" s="37"/>
      <c r="D15618" s="37"/>
      <c r="E15618" s="37"/>
      <c r="F15618" s="37"/>
      <c r="G15618" s="38"/>
      <c r="H15618" s="37"/>
      <c r="I15618" s="41"/>
      <c r="J15618" s="41"/>
      <c r="K15618" s="37"/>
      <c r="L15618" s="37"/>
      <c r="M15618" s="37"/>
      <c r="N15618" s="37"/>
      <c r="O15618" s="38"/>
    </row>
    <row r="15619" spans="2:15" x14ac:dyDescent="0.4">
      <c r="B15619" s="63"/>
      <c r="C15619" s="37"/>
      <c r="D15619" s="37"/>
      <c r="E15619" s="37"/>
      <c r="F15619" s="37"/>
      <c r="G15619" s="38"/>
      <c r="H15619" s="37"/>
      <c r="I15619" s="41"/>
      <c r="J15619" s="41"/>
      <c r="K15619" s="37"/>
      <c r="L15619" s="37"/>
      <c r="M15619" s="37"/>
      <c r="N15619" s="37"/>
      <c r="O15619" s="38"/>
    </row>
    <row r="15620" spans="2:15" x14ac:dyDescent="0.4">
      <c r="B15620" s="63"/>
      <c r="C15620" s="37"/>
      <c r="D15620" s="37"/>
      <c r="E15620" s="37"/>
      <c r="F15620" s="37"/>
      <c r="G15620" s="38"/>
      <c r="H15620" s="37"/>
      <c r="I15620" s="41"/>
      <c r="J15620" s="41"/>
      <c r="K15620" s="37"/>
      <c r="L15620" s="37"/>
      <c r="M15620" s="37"/>
      <c r="N15620" s="37"/>
      <c r="O15620" s="38"/>
    </row>
    <row r="15621" spans="2:15" x14ac:dyDescent="0.4">
      <c r="B15621" s="63"/>
      <c r="C15621" s="37"/>
      <c r="D15621" s="37"/>
      <c r="E15621" s="37"/>
      <c r="F15621" s="37"/>
      <c r="G15621" s="38"/>
      <c r="H15621" s="37"/>
      <c r="I15621" s="41"/>
      <c r="J15621" s="41"/>
      <c r="K15621" s="37"/>
      <c r="L15621" s="37"/>
      <c r="M15621" s="37"/>
      <c r="N15621" s="37"/>
      <c r="O15621" s="38"/>
    </row>
    <row r="15622" spans="2:15" x14ac:dyDescent="0.4">
      <c r="B15622" s="63"/>
      <c r="C15622" s="37"/>
      <c r="D15622" s="37"/>
      <c r="E15622" s="37"/>
      <c r="F15622" s="37"/>
      <c r="G15622" s="38"/>
      <c r="H15622" s="37"/>
      <c r="I15622" s="41"/>
      <c r="J15622" s="41"/>
      <c r="K15622" s="37"/>
      <c r="L15622" s="37"/>
      <c r="M15622" s="37"/>
      <c r="N15622" s="37"/>
      <c r="O15622" s="38"/>
    </row>
    <row r="15623" spans="2:15" x14ac:dyDescent="0.4">
      <c r="B15623" s="63"/>
      <c r="C15623" s="37"/>
      <c r="D15623" s="37"/>
      <c r="E15623" s="37"/>
      <c r="F15623" s="37"/>
      <c r="G15623" s="38"/>
      <c r="H15623" s="37"/>
      <c r="I15623" s="41"/>
      <c r="J15623" s="41"/>
      <c r="K15623" s="37"/>
      <c r="L15623" s="37"/>
      <c r="M15623" s="37"/>
      <c r="N15623" s="37"/>
      <c r="O15623" s="38"/>
    </row>
    <row r="15624" spans="2:15" x14ac:dyDescent="0.4">
      <c r="B15624" s="63"/>
      <c r="C15624" s="37"/>
      <c r="D15624" s="37"/>
      <c r="E15624" s="37"/>
      <c r="F15624" s="37"/>
      <c r="G15624" s="38"/>
      <c r="H15624" s="37"/>
      <c r="I15624" s="41"/>
      <c r="J15624" s="41"/>
      <c r="K15624" s="37"/>
      <c r="L15624" s="37"/>
      <c r="M15624" s="37"/>
      <c r="N15624" s="37"/>
      <c r="O15624" s="38"/>
    </row>
    <row r="15625" spans="2:15" x14ac:dyDescent="0.4">
      <c r="B15625" s="63"/>
      <c r="C15625" s="37"/>
      <c r="D15625" s="37"/>
      <c r="E15625" s="37"/>
      <c r="F15625" s="37"/>
      <c r="G15625" s="38"/>
      <c r="H15625" s="37"/>
      <c r="I15625" s="41"/>
      <c r="J15625" s="41"/>
      <c r="K15625" s="37"/>
      <c r="L15625" s="37"/>
      <c r="M15625" s="37"/>
      <c r="N15625" s="37"/>
      <c r="O15625" s="38"/>
    </row>
    <row r="15626" spans="2:15" x14ac:dyDescent="0.4">
      <c r="B15626" s="63"/>
      <c r="C15626" s="37"/>
      <c r="D15626" s="37"/>
      <c r="E15626" s="37"/>
      <c r="F15626" s="37"/>
      <c r="G15626" s="38"/>
      <c r="H15626" s="37"/>
      <c r="I15626" s="41"/>
      <c r="J15626" s="41"/>
      <c r="K15626" s="37"/>
      <c r="L15626" s="37"/>
      <c r="M15626" s="37"/>
      <c r="N15626" s="37"/>
      <c r="O15626" s="38"/>
    </row>
    <row r="15627" spans="2:15" x14ac:dyDescent="0.4">
      <c r="B15627" s="63"/>
      <c r="C15627" s="37"/>
      <c r="D15627" s="37"/>
      <c r="E15627" s="37"/>
      <c r="F15627" s="37"/>
      <c r="G15627" s="38"/>
      <c r="H15627" s="37"/>
      <c r="I15627" s="41"/>
      <c r="J15627" s="41"/>
      <c r="K15627" s="37"/>
      <c r="L15627" s="37"/>
      <c r="M15627" s="37"/>
      <c r="N15627" s="37"/>
      <c r="O15627" s="38"/>
    </row>
    <row r="15628" spans="2:15" x14ac:dyDescent="0.4">
      <c r="B15628" s="63"/>
      <c r="C15628" s="37"/>
      <c r="D15628" s="37"/>
      <c r="E15628" s="37"/>
      <c r="F15628" s="37"/>
      <c r="G15628" s="38"/>
      <c r="H15628" s="37"/>
      <c r="I15628" s="41"/>
      <c r="J15628" s="41"/>
      <c r="K15628" s="37"/>
      <c r="L15628" s="37"/>
      <c r="M15628" s="37"/>
      <c r="N15628" s="37"/>
      <c r="O15628" s="38"/>
    </row>
    <row r="15629" spans="2:15" x14ac:dyDescent="0.4">
      <c r="B15629" s="63"/>
      <c r="C15629" s="37"/>
      <c r="D15629" s="37"/>
      <c r="E15629" s="37"/>
      <c r="F15629" s="37"/>
      <c r="G15629" s="38"/>
      <c r="H15629" s="37"/>
      <c r="I15629" s="41"/>
      <c r="J15629" s="41"/>
      <c r="K15629" s="37"/>
      <c r="L15629" s="37"/>
      <c r="M15629" s="37"/>
      <c r="N15629" s="37"/>
      <c r="O15629" s="38"/>
    </row>
    <row r="15630" spans="2:15" x14ac:dyDescent="0.4">
      <c r="B15630" s="63"/>
      <c r="C15630" s="37"/>
      <c r="D15630" s="37"/>
      <c r="E15630" s="37"/>
      <c r="F15630" s="37"/>
      <c r="G15630" s="38"/>
      <c r="H15630" s="37"/>
      <c r="I15630" s="41"/>
      <c r="J15630" s="41"/>
      <c r="K15630" s="37"/>
      <c r="L15630" s="37"/>
      <c r="M15630" s="37"/>
      <c r="N15630" s="37"/>
      <c r="O15630" s="38"/>
    </row>
    <row r="15631" spans="2:15" x14ac:dyDescent="0.4">
      <c r="B15631" s="63"/>
      <c r="C15631" s="37"/>
      <c r="D15631" s="37"/>
      <c r="E15631" s="37"/>
      <c r="F15631" s="37"/>
      <c r="G15631" s="38"/>
      <c r="H15631" s="37"/>
      <c r="I15631" s="41"/>
      <c r="J15631" s="41"/>
      <c r="K15631" s="37"/>
      <c r="L15631" s="37"/>
      <c r="M15631" s="37"/>
      <c r="N15631" s="37"/>
      <c r="O15631" s="38"/>
    </row>
    <row r="15632" spans="2:15" x14ac:dyDescent="0.4">
      <c r="B15632" s="63"/>
      <c r="C15632" s="37"/>
      <c r="D15632" s="37"/>
      <c r="E15632" s="37"/>
      <c r="F15632" s="37"/>
      <c r="G15632" s="38"/>
      <c r="H15632" s="37"/>
      <c r="I15632" s="41"/>
      <c r="J15632" s="41"/>
      <c r="K15632" s="37"/>
      <c r="L15632" s="37"/>
      <c r="M15632" s="37"/>
      <c r="N15632" s="37"/>
      <c r="O15632" s="38"/>
    </row>
    <row r="15633" spans="2:15" x14ac:dyDescent="0.4">
      <c r="B15633" s="63"/>
      <c r="C15633" s="37"/>
      <c r="D15633" s="37"/>
      <c r="E15633" s="37"/>
      <c r="F15633" s="37"/>
      <c r="G15633" s="38"/>
      <c r="H15633" s="37"/>
      <c r="I15633" s="41"/>
      <c r="J15633" s="41"/>
      <c r="K15633" s="37"/>
      <c r="L15633" s="37"/>
      <c r="M15633" s="37"/>
      <c r="N15633" s="37"/>
      <c r="O15633" s="38"/>
    </row>
    <row r="15634" spans="2:15" x14ac:dyDescent="0.4">
      <c r="B15634" s="63"/>
      <c r="C15634" s="37"/>
      <c r="D15634" s="37"/>
      <c r="E15634" s="37"/>
      <c r="F15634" s="37"/>
      <c r="G15634" s="38"/>
      <c r="H15634" s="37"/>
      <c r="I15634" s="41"/>
      <c r="J15634" s="41"/>
      <c r="K15634" s="37"/>
      <c r="L15634" s="37"/>
      <c r="M15634" s="37"/>
      <c r="N15634" s="37"/>
      <c r="O15634" s="38"/>
    </row>
    <row r="15635" spans="2:15" x14ac:dyDescent="0.4">
      <c r="B15635" s="63"/>
      <c r="C15635" s="37"/>
      <c r="D15635" s="37"/>
      <c r="E15635" s="37"/>
      <c r="F15635" s="37"/>
      <c r="G15635" s="38"/>
      <c r="H15635" s="37"/>
      <c r="I15635" s="41"/>
      <c r="J15635" s="41"/>
      <c r="K15635" s="37"/>
      <c r="L15635" s="37"/>
      <c r="M15635" s="37"/>
      <c r="N15635" s="37"/>
      <c r="O15635" s="38"/>
    </row>
    <row r="15636" spans="2:15" x14ac:dyDescent="0.4">
      <c r="B15636" s="63"/>
      <c r="C15636" s="37"/>
      <c r="D15636" s="37"/>
      <c r="E15636" s="37"/>
      <c r="F15636" s="37"/>
      <c r="G15636" s="38"/>
      <c r="H15636" s="37"/>
      <c r="I15636" s="41"/>
      <c r="J15636" s="41"/>
      <c r="K15636" s="37"/>
      <c r="L15636" s="37"/>
      <c r="M15636" s="37"/>
      <c r="N15636" s="37"/>
      <c r="O15636" s="38"/>
    </row>
    <row r="15637" spans="2:15" x14ac:dyDescent="0.4">
      <c r="B15637" s="63"/>
      <c r="C15637" s="37"/>
      <c r="D15637" s="37"/>
      <c r="E15637" s="37"/>
      <c r="F15637" s="37"/>
      <c r="G15637" s="38"/>
      <c r="H15637" s="37"/>
      <c r="I15637" s="41"/>
      <c r="J15637" s="41"/>
      <c r="K15637" s="37"/>
      <c r="L15637" s="37"/>
      <c r="M15637" s="37"/>
      <c r="N15637" s="37"/>
      <c r="O15637" s="38"/>
    </row>
    <row r="15638" spans="2:15" x14ac:dyDescent="0.4">
      <c r="B15638" s="63"/>
      <c r="C15638" s="37"/>
      <c r="D15638" s="37"/>
      <c r="E15638" s="37"/>
      <c r="F15638" s="37"/>
      <c r="G15638" s="38"/>
      <c r="H15638" s="37"/>
      <c r="I15638" s="41"/>
      <c r="J15638" s="41"/>
      <c r="K15638" s="37"/>
      <c r="L15638" s="37"/>
      <c r="M15638" s="37"/>
      <c r="N15638" s="37"/>
      <c r="O15638" s="38"/>
    </row>
    <row r="15639" spans="2:15" x14ac:dyDescent="0.4">
      <c r="B15639" s="63"/>
      <c r="C15639" s="37"/>
      <c r="D15639" s="37"/>
      <c r="E15639" s="37"/>
      <c r="F15639" s="37"/>
      <c r="G15639" s="38"/>
      <c r="H15639" s="37"/>
      <c r="I15639" s="41"/>
      <c r="J15639" s="41"/>
      <c r="K15639" s="37"/>
      <c r="L15639" s="37"/>
      <c r="M15639" s="37"/>
      <c r="N15639" s="37"/>
      <c r="O15639" s="38"/>
    </row>
    <row r="15640" spans="2:15" x14ac:dyDescent="0.4">
      <c r="B15640" s="63"/>
      <c r="C15640" s="37"/>
      <c r="D15640" s="37"/>
      <c r="E15640" s="37"/>
      <c r="F15640" s="37"/>
      <c r="G15640" s="38"/>
      <c r="H15640" s="37"/>
      <c r="I15640" s="41"/>
      <c r="J15640" s="41"/>
      <c r="K15640" s="37"/>
      <c r="L15640" s="37"/>
      <c r="M15640" s="37"/>
      <c r="N15640" s="37"/>
      <c r="O15640" s="38"/>
    </row>
    <row r="15641" spans="2:15" x14ac:dyDescent="0.4">
      <c r="B15641" s="63"/>
      <c r="C15641" s="37"/>
      <c r="D15641" s="37"/>
      <c r="E15641" s="37"/>
      <c r="F15641" s="37"/>
      <c r="G15641" s="38"/>
      <c r="H15641" s="37"/>
      <c r="I15641" s="41"/>
      <c r="J15641" s="41"/>
      <c r="K15641" s="37"/>
      <c r="L15641" s="37"/>
      <c r="M15641" s="37"/>
      <c r="N15641" s="37"/>
      <c r="O15641" s="38"/>
    </row>
    <row r="15642" spans="2:15" x14ac:dyDescent="0.4">
      <c r="B15642" s="63"/>
      <c r="C15642" s="37"/>
      <c r="D15642" s="37"/>
      <c r="E15642" s="37"/>
      <c r="F15642" s="37"/>
      <c r="G15642" s="38"/>
      <c r="H15642" s="37"/>
      <c r="I15642" s="41"/>
      <c r="J15642" s="41"/>
      <c r="K15642" s="37"/>
      <c r="L15642" s="37"/>
      <c r="M15642" s="37"/>
      <c r="N15642" s="37"/>
      <c r="O15642" s="38"/>
    </row>
    <row r="15643" spans="2:15" x14ac:dyDescent="0.4">
      <c r="B15643" s="63"/>
      <c r="C15643" s="37"/>
      <c r="D15643" s="37"/>
      <c r="E15643" s="37"/>
      <c r="F15643" s="37"/>
      <c r="G15643" s="38"/>
      <c r="H15643" s="37"/>
      <c r="I15643" s="41"/>
      <c r="J15643" s="41"/>
      <c r="K15643" s="37"/>
      <c r="L15643" s="37"/>
      <c r="M15643" s="37"/>
      <c r="N15643" s="37"/>
      <c r="O15643" s="38"/>
    </row>
    <row r="15644" spans="2:15" x14ac:dyDescent="0.4">
      <c r="B15644" s="63"/>
      <c r="C15644" s="37"/>
      <c r="D15644" s="37"/>
      <c r="E15644" s="37"/>
      <c r="F15644" s="37"/>
      <c r="G15644" s="38"/>
      <c r="H15644" s="37"/>
      <c r="I15644" s="41"/>
      <c r="J15644" s="41"/>
      <c r="K15644" s="37"/>
      <c r="L15644" s="37"/>
      <c r="M15644" s="37"/>
      <c r="N15644" s="37"/>
      <c r="O15644" s="38"/>
    </row>
    <row r="15645" spans="2:15" x14ac:dyDescent="0.4">
      <c r="B15645" s="63"/>
      <c r="C15645" s="37"/>
      <c r="D15645" s="37"/>
      <c r="E15645" s="37"/>
      <c r="F15645" s="37"/>
      <c r="G15645" s="38"/>
      <c r="H15645" s="37"/>
      <c r="I15645" s="41"/>
      <c r="J15645" s="41"/>
      <c r="K15645" s="37"/>
      <c r="L15645" s="37"/>
      <c r="M15645" s="37"/>
      <c r="N15645" s="37"/>
      <c r="O15645" s="38"/>
    </row>
    <row r="15646" spans="2:15" x14ac:dyDescent="0.4">
      <c r="B15646" s="63"/>
      <c r="C15646" s="37"/>
      <c r="D15646" s="37"/>
      <c r="E15646" s="37"/>
      <c r="F15646" s="37"/>
      <c r="G15646" s="38"/>
      <c r="H15646" s="37"/>
      <c r="I15646" s="41"/>
      <c r="J15646" s="41"/>
      <c r="K15646" s="37"/>
      <c r="L15646" s="37"/>
      <c r="M15646" s="37"/>
      <c r="N15646" s="37"/>
      <c r="O15646" s="38"/>
    </row>
    <row r="15647" spans="2:15" x14ac:dyDescent="0.4">
      <c r="B15647" s="63"/>
      <c r="C15647" s="37"/>
      <c r="D15647" s="37"/>
      <c r="E15647" s="37"/>
      <c r="F15647" s="37"/>
      <c r="G15647" s="38"/>
      <c r="H15647" s="37"/>
      <c r="I15647" s="41"/>
      <c r="J15647" s="41"/>
      <c r="K15647" s="37"/>
      <c r="L15647" s="37"/>
      <c r="M15647" s="37"/>
      <c r="N15647" s="37"/>
      <c r="O15647" s="38"/>
    </row>
    <row r="15648" spans="2:15" x14ac:dyDescent="0.4">
      <c r="B15648" s="63"/>
      <c r="C15648" s="37"/>
      <c r="D15648" s="37"/>
      <c r="E15648" s="37"/>
      <c r="F15648" s="37"/>
      <c r="G15648" s="38"/>
      <c r="H15648" s="37"/>
      <c r="I15648" s="41"/>
      <c r="J15648" s="41"/>
      <c r="K15648" s="37"/>
      <c r="L15648" s="37"/>
      <c r="M15648" s="37"/>
      <c r="N15648" s="37"/>
      <c r="O15648" s="38"/>
    </row>
    <row r="15649" spans="2:15" x14ac:dyDescent="0.4">
      <c r="B15649" s="63"/>
      <c r="C15649" s="37"/>
      <c r="D15649" s="37"/>
      <c r="E15649" s="37"/>
      <c r="F15649" s="37"/>
      <c r="G15649" s="38"/>
      <c r="H15649" s="37"/>
      <c r="I15649" s="41"/>
      <c r="J15649" s="41"/>
      <c r="K15649" s="37"/>
      <c r="L15649" s="37"/>
      <c r="M15649" s="37"/>
      <c r="N15649" s="37"/>
      <c r="O15649" s="38"/>
    </row>
    <row r="15650" spans="2:15" x14ac:dyDescent="0.4">
      <c r="B15650" s="63"/>
      <c r="C15650" s="37"/>
      <c r="D15650" s="37"/>
      <c r="E15650" s="37"/>
      <c r="F15650" s="37"/>
      <c r="G15650" s="38"/>
      <c r="H15650" s="37"/>
      <c r="I15650" s="41"/>
      <c r="J15650" s="41"/>
      <c r="K15650" s="37"/>
      <c r="L15650" s="37"/>
      <c r="M15650" s="37"/>
      <c r="N15650" s="37"/>
      <c r="O15650" s="38"/>
    </row>
    <row r="15651" spans="2:15" x14ac:dyDescent="0.4">
      <c r="B15651" s="63"/>
      <c r="C15651" s="37"/>
      <c r="D15651" s="37"/>
      <c r="E15651" s="37"/>
      <c r="F15651" s="37"/>
      <c r="G15651" s="38"/>
      <c r="H15651" s="37"/>
      <c r="I15651" s="41"/>
      <c r="J15651" s="41"/>
      <c r="K15651" s="37"/>
      <c r="L15651" s="37"/>
      <c r="M15651" s="37"/>
      <c r="N15651" s="37"/>
      <c r="O15651" s="38"/>
    </row>
    <row r="15652" spans="2:15" x14ac:dyDescent="0.4">
      <c r="B15652" s="63"/>
      <c r="C15652" s="37"/>
      <c r="D15652" s="37"/>
      <c r="E15652" s="37"/>
      <c r="F15652" s="37"/>
      <c r="G15652" s="38"/>
      <c r="H15652" s="37"/>
      <c r="I15652" s="41"/>
      <c r="J15652" s="41"/>
      <c r="K15652" s="37"/>
      <c r="L15652" s="37"/>
      <c r="M15652" s="37"/>
      <c r="N15652" s="37"/>
      <c r="O15652" s="38"/>
    </row>
    <row r="15653" spans="2:15" x14ac:dyDescent="0.4">
      <c r="B15653" s="63"/>
      <c r="C15653" s="37"/>
      <c r="D15653" s="37"/>
      <c r="E15653" s="37"/>
      <c r="F15653" s="37"/>
      <c r="G15653" s="38"/>
      <c r="H15653" s="37"/>
      <c r="I15653" s="41"/>
      <c r="J15653" s="41"/>
      <c r="K15653" s="37"/>
      <c r="L15653" s="37"/>
      <c r="M15653" s="37"/>
      <c r="N15653" s="37"/>
      <c r="O15653" s="38"/>
    </row>
    <row r="15654" spans="2:15" x14ac:dyDescent="0.4">
      <c r="B15654" s="63"/>
      <c r="C15654" s="37"/>
      <c r="D15654" s="37"/>
      <c r="E15654" s="37"/>
      <c r="F15654" s="37"/>
      <c r="G15654" s="38"/>
      <c r="H15654" s="37"/>
      <c r="I15654" s="41"/>
      <c r="J15654" s="41"/>
      <c r="K15654" s="37"/>
      <c r="L15654" s="37"/>
      <c r="M15654" s="37"/>
      <c r="N15654" s="37"/>
      <c r="O15654" s="38"/>
    </row>
    <row r="15655" spans="2:15" x14ac:dyDescent="0.4">
      <c r="B15655" s="63"/>
      <c r="C15655" s="37"/>
      <c r="D15655" s="37"/>
      <c r="E15655" s="37"/>
      <c r="F15655" s="37"/>
      <c r="G15655" s="38"/>
      <c r="H15655" s="37"/>
      <c r="I15655" s="41"/>
      <c r="J15655" s="41"/>
      <c r="K15655" s="37"/>
      <c r="L15655" s="37"/>
      <c r="M15655" s="37"/>
      <c r="N15655" s="37"/>
      <c r="O15655" s="38"/>
    </row>
    <row r="15656" spans="2:15" x14ac:dyDescent="0.4">
      <c r="B15656" s="63"/>
      <c r="C15656" s="37"/>
      <c r="D15656" s="37"/>
      <c r="E15656" s="37"/>
      <c r="F15656" s="37"/>
      <c r="G15656" s="38"/>
      <c r="H15656" s="37"/>
      <c r="I15656" s="41"/>
      <c r="J15656" s="41"/>
      <c r="K15656" s="37"/>
      <c r="L15656" s="37"/>
      <c r="M15656" s="37"/>
      <c r="N15656" s="37"/>
      <c r="O15656" s="38"/>
    </row>
    <row r="15657" spans="2:15" x14ac:dyDescent="0.4">
      <c r="B15657" s="63"/>
      <c r="C15657" s="37"/>
      <c r="D15657" s="37"/>
      <c r="E15657" s="37"/>
      <c r="F15657" s="37"/>
      <c r="G15657" s="38"/>
      <c r="H15657" s="37"/>
      <c r="I15657" s="41"/>
      <c r="J15657" s="41"/>
      <c r="K15657" s="37"/>
      <c r="L15657" s="37"/>
      <c r="M15657" s="37"/>
      <c r="N15657" s="37"/>
      <c r="O15657" s="38"/>
    </row>
    <row r="15658" spans="2:15" x14ac:dyDescent="0.4">
      <c r="B15658" s="63"/>
      <c r="C15658" s="37"/>
      <c r="D15658" s="37"/>
      <c r="E15658" s="37"/>
      <c r="F15658" s="37"/>
      <c r="G15658" s="38"/>
      <c r="H15658" s="37"/>
      <c r="I15658" s="41"/>
      <c r="J15658" s="41"/>
      <c r="K15658" s="37"/>
      <c r="L15658" s="37"/>
      <c r="M15658" s="37"/>
      <c r="N15658" s="37"/>
      <c r="O15658" s="38"/>
    </row>
    <row r="15659" spans="2:15" x14ac:dyDescent="0.4">
      <c r="B15659" s="63"/>
      <c r="C15659" s="37"/>
      <c r="D15659" s="37"/>
      <c r="E15659" s="37"/>
      <c r="F15659" s="37"/>
      <c r="G15659" s="38"/>
      <c r="H15659" s="37"/>
      <c r="I15659" s="41"/>
      <c r="J15659" s="41"/>
      <c r="K15659" s="37"/>
      <c r="L15659" s="37"/>
      <c r="M15659" s="37"/>
      <c r="N15659" s="37"/>
      <c r="O15659" s="38"/>
    </row>
    <row r="15660" spans="2:15" x14ac:dyDescent="0.4">
      <c r="B15660" s="63"/>
      <c r="C15660" s="37"/>
      <c r="D15660" s="37"/>
      <c r="E15660" s="37"/>
      <c r="F15660" s="37"/>
      <c r="G15660" s="38"/>
      <c r="H15660" s="37"/>
      <c r="I15660" s="41"/>
      <c r="J15660" s="41"/>
      <c r="K15660" s="37"/>
      <c r="L15660" s="37"/>
      <c r="M15660" s="37"/>
      <c r="N15660" s="37"/>
      <c r="O15660" s="38"/>
    </row>
    <row r="15661" spans="2:15" x14ac:dyDescent="0.4">
      <c r="B15661" s="63"/>
      <c r="C15661" s="37"/>
      <c r="D15661" s="37"/>
      <c r="E15661" s="37"/>
      <c r="F15661" s="37"/>
      <c r="G15661" s="38"/>
      <c r="H15661" s="37"/>
      <c r="I15661" s="41"/>
      <c r="J15661" s="41"/>
      <c r="K15661" s="37"/>
      <c r="L15661" s="37"/>
      <c r="M15661" s="37"/>
      <c r="N15661" s="37"/>
      <c r="O15661" s="38"/>
    </row>
    <row r="15662" spans="2:15" x14ac:dyDescent="0.4">
      <c r="B15662" s="63"/>
      <c r="C15662" s="37"/>
      <c r="D15662" s="37"/>
      <c r="E15662" s="37"/>
      <c r="F15662" s="37"/>
      <c r="G15662" s="38"/>
      <c r="H15662" s="37"/>
      <c r="I15662" s="41"/>
      <c r="J15662" s="41"/>
      <c r="K15662" s="37"/>
      <c r="L15662" s="37"/>
      <c r="M15662" s="37"/>
      <c r="N15662" s="37"/>
      <c r="O15662" s="38"/>
    </row>
    <row r="15663" spans="2:15" x14ac:dyDescent="0.4">
      <c r="B15663" s="63"/>
      <c r="C15663" s="37"/>
      <c r="D15663" s="37"/>
      <c r="E15663" s="37"/>
      <c r="F15663" s="37"/>
      <c r="G15663" s="38"/>
      <c r="H15663" s="37"/>
      <c r="I15663" s="41"/>
      <c r="J15663" s="41"/>
      <c r="K15663" s="37"/>
      <c r="L15663" s="37"/>
      <c r="M15663" s="37"/>
      <c r="N15663" s="37"/>
      <c r="O15663" s="38"/>
    </row>
    <row r="15664" spans="2:15" x14ac:dyDescent="0.4">
      <c r="B15664" s="63"/>
      <c r="C15664" s="37"/>
      <c r="D15664" s="37"/>
      <c r="E15664" s="37"/>
      <c r="F15664" s="37"/>
      <c r="G15664" s="38"/>
      <c r="H15664" s="37"/>
      <c r="I15664" s="41"/>
      <c r="J15664" s="41"/>
      <c r="K15664" s="37"/>
      <c r="L15664" s="37"/>
      <c r="M15664" s="37"/>
      <c r="N15664" s="37"/>
      <c r="O15664" s="38"/>
    </row>
    <row r="15665" spans="2:15" x14ac:dyDescent="0.4">
      <c r="B15665" s="63"/>
      <c r="C15665" s="37"/>
      <c r="D15665" s="37"/>
      <c r="E15665" s="37"/>
      <c r="F15665" s="37"/>
      <c r="G15665" s="38"/>
      <c r="H15665" s="37"/>
      <c r="I15665" s="41"/>
      <c r="J15665" s="41"/>
      <c r="K15665" s="37"/>
      <c r="L15665" s="37"/>
      <c r="M15665" s="37"/>
      <c r="N15665" s="37"/>
      <c r="O15665" s="38"/>
    </row>
    <row r="15666" spans="2:15" x14ac:dyDescent="0.4">
      <c r="B15666" s="63"/>
      <c r="C15666" s="37"/>
      <c r="D15666" s="37"/>
      <c r="E15666" s="37"/>
      <c r="F15666" s="37"/>
      <c r="G15666" s="38"/>
      <c r="H15666" s="37"/>
      <c r="I15666" s="41"/>
      <c r="J15666" s="41"/>
      <c r="K15666" s="37"/>
      <c r="L15666" s="37"/>
      <c r="M15666" s="37"/>
      <c r="N15666" s="37"/>
      <c r="O15666" s="38"/>
    </row>
    <row r="15667" spans="2:15" x14ac:dyDescent="0.4">
      <c r="B15667" s="63"/>
      <c r="C15667" s="37"/>
      <c r="D15667" s="37"/>
      <c r="E15667" s="37"/>
      <c r="F15667" s="37"/>
      <c r="G15667" s="38"/>
      <c r="H15667" s="37"/>
      <c r="I15667" s="41"/>
      <c r="J15667" s="41"/>
      <c r="K15667" s="37"/>
      <c r="L15667" s="37"/>
      <c r="M15667" s="37"/>
      <c r="N15667" s="37"/>
      <c r="O15667" s="38"/>
    </row>
    <row r="15668" spans="2:15" x14ac:dyDescent="0.4">
      <c r="B15668" s="63"/>
      <c r="C15668" s="37"/>
      <c r="D15668" s="37"/>
      <c r="E15668" s="37"/>
      <c r="F15668" s="37"/>
      <c r="G15668" s="38"/>
      <c r="H15668" s="37"/>
      <c r="I15668" s="41"/>
      <c r="J15668" s="41"/>
      <c r="K15668" s="37"/>
      <c r="L15668" s="37"/>
      <c r="M15668" s="37"/>
      <c r="N15668" s="37"/>
      <c r="O15668" s="38"/>
    </row>
    <row r="15669" spans="2:15" x14ac:dyDescent="0.4">
      <c r="B15669" s="63"/>
      <c r="C15669" s="37"/>
      <c r="D15669" s="37"/>
      <c r="E15669" s="37"/>
      <c r="F15669" s="37"/>
      <c r="G15669" s="38"/>
      <c r="H15669" s="37"/>
      <c r="I15669" s="41"/>
      <c r="J15669" s="41"/>
      <c r="K15669" s="37"/>
      <c r="L15669" s="37"/>
      <c r="M15669" s="37"/>
      <c r="N15669" s="37"/>
      <c r="O15669" s="38"/>
    </row>
    <row r="15670" spans="2:15" x14ac:dyDescent="0.4">
      <c r="B15670" s="63"/>
      <c r="C15670" s="37"/>
      <c r="D15670" s="37"/>
      <c r="E15670" s="37"/>
      <c r="F15670" s="37"/>
      <c r="G15670" s="38"/>
      <c r="H15670" s="37"/>
      <c r="I15670" s="41"/>
      <c r="J15670" s="41"/>
      <c r="K15670" s="37"/>
      <c r="L15670" s="37"/>
      <c r="M15670" s="37"/>
      <c r="N15670" s="37"/>
      <c r="O15670" s="38"/>
    </row>
    <row r="15671" spans="2:15" x14ac:dyDescent="0.4">
      <c r="B15671" s="63"/>
      <c r="C15671" s="37"/>
      <c r="D15671" s="37"/>
      <c r="E15671" s="37"/>
      <c r="F15671" s="37"/>
      <c r="G15671" s="38"/>
      <c r="H15671" s="37"/>
      <c r="I15671" s="41"/>
      <c r="J15671" s="41"/>
      <c r="K15671" s="37"/>
      <c r="L15671" s="37"/>
      <c r="M15671" s="37"/>
      <c r="N15671" s="37"/>
      <c r="O15671" s="38"/>
    </row>
    <row r="15672" spans="2:15" x14ac:dyDescent="0.4">
      <c r="B15672" s="63"/>
      <c r="C15672" s="37"/>
      <c r="D15672" s="37"/>
      <c r="E15672" s="37"/>
      <c r="F15672" s="37"/>
      <c r="G15672" s="38"/>
      <c r="H15672" s="37"/>
      <c r="I15672" s="41"/>
      <c r="J15672" s="41"/>
      <c r="K15672" s="37"/>
      <c r="L15672" s="37"/>
      <c r="M15672" s="37"/>
      <c r="N15672" s="37"/>
      <c r="O15672" s="38"/>
    </row>
    <row r="15673" spans="2:15" x14ac:dyDescent="0.4">
      <c r="B15673" s="63"/>
      <c r="C15673" s="37"/>
      <c r="D15673" s="37"/>
      <c r="E15673" s="37"/>
      <c r="F15673" s="37"/>
      <c r="G15673" s="38"/>
      <c r="H15673" s="37"/>
      <c r="I15673" s="41"/>
      <c r="J15673" s="41"/>
      <c r="K15673" s="37"/>
      <c r="L15673" s="37"/>
      <c r="M15673" s="37"/>
      <c r="N15673" s="37"/>
      <c r="O15673" s="38"/>
    </row>
    <row r="15674" spans="2:15" x14ac:dyDescent="0.4">
      <c r="B15674" s="63"/>
      <c r="C15674" s="37"/>
      <c r="D15674" s="37"/>
      <c r="E15674" s="37"/>
      <c r="F15674" s="37"/>
      <c r="G15674" s="38"/>
      <c r="H15674" s="37"/>
      <c r="I15674" s="41"/>
      <c r="J15674" s="41"/>
      <c r="K15674" s="37"/>
      <c r="L15674" s="37"/>
      <c r="M15674" s="37"/>
      <c r="N15674" s="37"/>
      <c r="O15674" s="38"/>
    </row>
    <row r="15675" spans="2:15" x14ac:dyDescent="0.4">
      <c r="B15675" s="63"/>
      <c r="C15675" s="37"/>
      <c r="D15675" s="37"/>
      <c r="E15675" s="37"/>
      <c r="F15675" s="37"/>
      <c r="G15675" s="38"/>
      <c r="H15675" s="37"/>
      <c r="I15675" s="41"/>
      <c r="J15675" s="41"/>
      <c r="K15675" s="37"/>
      <c r="L15675" s="37"/>
      <c r="M15675" s="37"/>
      <c r="N15675" s="37"/>
      <c r="O15675" s="38"/>
    </row>
    <row r="15676" spans="2:15" x14ac:dyDescent="0.4">
      <c r="B15676" s="63"/>
      <c r="C15676" s="37"/>
      <c r="D15676" s="37"/>
      <c r="E15676" s="37"/>
      <c r="F15676" s="37"/>
      <c r="G15676" s="38"/>
      <c r="H15676" s="37"/>
      <c r="I15676" s="41"/>
      <c r="J15676" s="41"/>
      <c r="K15676" s="37"/>
      <c r="L15676" s="37"/>
      <c r="M15676" s="37"/>
      <c r="N15676" s="37"/>
      <c r="O15676" s="38"/>
    </row>
    <row r="15677" spans="2:15" x14ac:dyDescent="0.4">
      <c r="B15677" s="63"/>
      <c r="C15677" s="37"/>
      <c r="D15677" s="37"/>
      <c r="E15677" s="37"/>
      <c r="F15677" s="37"/>
      <c r="G15677" s="38"/>
      <c r="H15677" s="37"/>
      <c r="I15677" s="41"/>
      <c r="J15677" s="41"/>
      <c r="K15677" s="37"/>
      <c r="L15677" s="37"/>
      <c r="M15677" s="37"/>
      <c r="N15677" s="37"/>
      <c r="O15677" s="38"/>
    </row>
    <row r="15678" spans="2:15" x14ac:dyDescent="0.4">
      <c r="B15678" s="63"/>
      <c r="C15678" s="37"/>
      <c r="D15678" s="37"/>
      <c r="E15678" s="37"/>
      <c r="F15678" s="37"/>
      <c r="G15678" s="38"/>
      <c r="H15678" s="37"/>
      <c r="I15678" s="41"/>
      <c r="J15678" s="41"/>
      <c r="K15678" s="37"/>
      <c r="L15678" s="37"/>
      <c r="M15678" s="37"/>
      <c r="N15678" s="37"/>
      <c r="O15678" s="38"/>
    </row>
    <row r="15679" spans="2:15" x14ac:dyDescent="0.4">
      <c r="B15679" s="63"/>
      <c r="C15679" s="37"/>
      <c r="D15679" s="37"/>
      <c r="E15679" s="37"/>
      <c r="F15679" s="37"/>
      <c r="G15679" s="38"/>
      <c r="H15679" s="37"/>
      <c r="I15679" s="41"/>
      <c r="J15679" s="41"/>
      <c r="K15679" s="37"/>
      <c r="L15679" s="37"/>
      <c r="M15679" s="37"/>
      <c r="N15679" s="37"/>
      <c r="O15679" s="38"/>
    </row>
    <row r="15680" spans="2:15" x14ac:dyDescent="0.4">
      <c r="B15680" s="63"/>
      <c r="C15680" s="37"/>
      <c r="D15680" s="37"/>
      <c r="E15680" s="37"/>
      <c r="F15680" s="37"/>
      <c r="G15680" s="38"/>
      <c r="H15680" s="37"/>
      <c r="I15680" s="41"/>
      <c r="J15680" s="41"/>
      <c r="K15680" s="37"/>
      <c r="L15680" s="37"/>
      <c r="M15680" s="37"/>
      <c r="N15680" s="37"/>
      <c r="O15680" s="38"/>
    </row>
    <row r="15681" spans="2:15" x14ac:dyDescent="0.4">
      <c r="B15681" s="63"/>
      <c r="C15681" s="37"/>
      <c r="D15681" s="37"/>
      <c r="E15681" s="37"/>
      <c r="F15681" s="37"/>
      <c r="G15681" s="38"/>
      <c r="H15681" s="37"/>
      <c r="I15681" s="41"/>
      <c r="J15681" s="41"/>
      <c r="K15681" s="37"/>
      <c r="L15681" s="37"/>
      <c r="M15681" s="37"/>
      <c r="N15681" s="37"/>
      <c r="O15681" s="38"/>
    </row>
    <row r="15682" spans="2:15" x14ac:dyDescent="0.4">
      <c r="B15682" s="63"/>
      <c r="C15682" s="37"/>
      <c r="D15682" s="37"/>
      <c r="E15682" s="37"/>
      <c r="F15682" s="37"/>
      <c r="G15682" s="38"/>
      <c r="H15682" s="37"/>
      <c r="I15682" s="41"/>
      <c r="J15682" s="41"/>
      <c r="K15682" s="37"/>
      <c r="L15682" s="37"/>
      <c r="M15682" s="37"/>
      <c r="N15682" s="37"/>
      <c r="O15682" s="38"/>
    </row>
    <row r="15683" spans="2:15" x14ac:dyDescent="0.4">
      <c r="B15683" s="63"/>
      <c r="C15683" s="37"/>
      <c r="D15683" s="37"/>
      <c r="E15683" s="37"/>
      <c r="F15683" s="37"/>
      <c r="G15683" s="38"/>
      <c r="H15683" s="37"/>
      <c r="I15683" s="41"/>
      <c r="J15683" s="41"/>
      <c r="K15683" s="37"/>
      <c r="L15683" s="37"/>
      <c r="M15683" s="37"/>
      <c r="N15683" s="37"/>
      <c r="O15683" s="38"/>
    </row>
    <row r="15684" spans="2:15" x14ac:dyDescent="0.4">
      <c r="B15684" s="63"/>
      <c r="C15684" s="37"/>
      <c r="D15684" s="37"/>
      <c r="E15684" s="37"/>
      <c r="F15684" s="37"/>
      <c r="G15684" s="38"/>
      <c r="H15684" s="37"/>
      <c r="I15684" s="41"/>
      <c r="J15684" s="41"/>
      <c r="K15684" s="37"/>
      <c r="L15684" s="37"/>
      <c r="M15684" s="37"/>
      <c r="N15684" s="37"/>
      <c r="O15684" s="38"/>
    </row>
    <row r="15685" spans="2:15" x14ac:dyDescent="0.4">
      <c r="B15685" s="63"/>
      <c r="C15685" s="37"/>
      <c r="D15685" s="37"/>
      <c r="E15685" s="37"/>
      <c r="F15685" s="37"/>
      <c r="G15685" s="38"/>
      <c r="H15685" s="37"/>
      <c r="I15685" s="41"/>
      <c r="J15685" s="41"/>
      <c r="K15685" s="37"/>
      <c r="L15685" s="37"/>
      <c r="M15685" s="37"/>
      <c r="N15685" s="37"/>
      <c r="O15685" s="38"/>
    </row>
    <row r="15686" spans="2:15" x14ac:dyDescent="0.4">
      <c r="B15686" s="63"/>
      <c r="C15686" s="37"/>
      <c r="D15686" s="37"/>
      <c r="E15686" s="37"/>
      <c r="F15686" s="37"/>
      <c r="G15686" s="38"/>
      <c r="H15686" s="37"/>
      <c r="I15686" s="41"/>
      <c r="J15686" s="41"/>
      <c r="K15686" s="37"/>
      <c r="L15686" s="37"/>
      <c r="M15686" s="37"/>
      <c r="N15686" s="37"/>
      <c r="O15686" s="38"/>
    </row>
    <row r="15687" spans="2:15" x14ac:dyDescent="0.4">
      <c r="B15687" s="63"/>
      <c r="C15687" s="37"/>
      <c r="D15687" s="37"/>
      <c r="E15687" s="37"/>
      <c r="F15687" s="37"/>
      <c r="G15687" s="38"/>
      <c r="H15687" s="37"/>
      <c r="I15687" s="41"/>
      <c r="J15687" s="41"/>
      <c r="K15687" s="37"/>
      <c r="L15687" s="37"/>
      <c r="M15687" s="37"/>
      <c r="N15687" s="37"/>
      <c r="O15687" s="38"/>
    </row>
    <row r="15688" spans="2:15" x14ac:dyDescent="0.4">
      <c r="B15688" s="63"/>
      <c r="C15688" s="37"/>
      <c r="D15688" s="37"/>
      <c r="E15688" s="37"/>
      <c r="F15688" s="37"/>
      <c r="G15688" s="38"/>
      <c r="H15688" s="37"/>
      <c r="I15688" s="41"/>
      <c r="J15688" s="41"/>
      <c r="K15688" s="37"/>
      <c r="L15688" s="37"/>
      <c r="M15688" s="37"/>
      <c r="N15688" s="37"/>
      <c r="O15688" s="38"/>
    </row>
    <row r="15689" spans="2:15" x14ac:dyDescent="0.4">
      <c r="B15689" s="63"/>
      <c r="C15689" s="37"/>
      <c r="D15689" s="37"/>
      <c r="E15689" s="37"/>
      <c r="F15689" s="37"/>
      <c r="G15689" s="38"/>
      <c r="H15689" s="37"/>
      <c r="I15689" s="41"/>
      <c r="J15689" s="41"/>
      <c r="K15689" s="37"/>
      <c r="L15689" s="37"/>
      <c r="M15689" s="37"/>
      <c r="N15689" s="37"/>
      <c r="O15689" s="38"/>
    </row>
    <row r="15690" spans="2:15" x14ac:dyDescent="0.4">
      <c r="B15690" s="63"/>
      <c r="C15690" s="37"/>
      <c r="D15690" s="37"/>
      <c r="E15690" s="37"/>
      <c r="F15690" s="37"/>
      <c r="G15690" s="38"/>
      <c r="H15690" s="37"/>
      <c r="I15690" s="41"/>
      <c r="J15690" s="41"/>
      <c r="K15690" s="37"/>
      <c r="L15690" s="37"/>
      <c r="M15690" s="37"/>
      <c r="N15690" s="37"/>
      <c r="O15690" s="38"/>
    </row>
    <row r="15691" spans="2:15" x14ac:dyDescent="0.4">
      <c r="B15691" s="63"/>
      <c r="C15691" s="37"/>
      <c r="D15691" s="37"/>
      <c r="E15691" s="37"/>
      <c r="F15691" s="37"/>
      <c r="G15691" s="38"/>
      <c r="H15691" s="37"/>
      <c r="I15691" s="41"/>
      <c r="J15691" s="41"/>
      <c r="K15691" s="37"/>
      <c r="L15691" s="37"/>
      <c r="M15691" s="37"/>
      <c r="N15691" s="37"/>
      <c r="O15691" s="38"/>
    </row>
    <row r="15692" spans="2:15" x14ac:dyDescent="0.4">
      <c r="B15692" s="63"/>
      <c r="C15692" s="37"/>
      <c r="D15692" s="37"/>
      <c r="E15692" s="37"/>
      <c r="F15692" s="37"/>
      <c r="G15692" s="38"/>
      <c r="H15692" s="37"/>
      <c r="I15692" s="41"/>
      <c r="J15692" s="41"/>
      <c r="K15692" s="37"/>
      <c r="L15692" s="37"/>
      <c r="M15692" s="37"/>
      <c r="N15692" s="37"/>
      <c r="O15692" s="38"/>
    </row>
    <row r="15693" spans="2:15" x14ac:dyDescent="0.4">
      <c r="B15693" s="63"/>
      <c r="C15693" s="37"/>
      <c r="D15693" s="37"/>
      <c r="E15693" s="37"/>
      <c r="F15693" s="37"/>
      <c r="G15693" s="38"/>
      <c r="H15693" s="37"/>
      <c r="I15693" s="41"/>
      <c r="J15693" s="41"/>
      <c r="K15693" s="37"/>
      <c r="L15693" s="37"/>
      <c r="M15693" s="37"/>
      <c r="N15693" s="37"/>
      <c r="O15693" s="38"/>
    </row>
    <row r="15694" spans="2:15" x14ac:dyDescent="0.4">
      <c r="B15694" s="63"/>
      <c r="C15694" s="37"/>
      <c r="D15694" s="37"/>
      <c r="E15694" s="37"/>
      <c r="F15694" s="37"/>
      <c r="G15694" s="38"/>
      <c r="H15694" s="37"/>
      <c r="I15694" s="41"/>
      <c r="J15694" s="41"/>
      <c r="K15694" s="37"/>
      <c r="L15694" s="37"/>
      <c r="M15694" s="37"/>
      <c r="N15694" s="37"/>
      <c r="O15694" s="38"/>
    </row>
    <row r="15695" spans="2:15" x14ac:dyDescent="0.4">
      <c r="B15695" s="63"/>
      <c r="C15695" s="37"/>
      <c r="D15695" s="37"/>
      <c r="E15695" s="37"/>
      <c r="F15695" s="37"/>
      <c r="G15695" s="38"/>
      <c r="H15695" s="37"/>
      <c r="I15695" s="41"/>
      <c r="J15695" s="41"/>
      <c r="K15695" s="37"/>
      <c r="L15695" s="37"/>
      <c r="M15695" s="37"/>
      <c r="N15695" s="37"/>
      <c r="O15695" s="38"/>
    </row>
    <row r="15696" spans="2:15" x14ac:dyDescent="0.4">
      <c r="B15696" s="63"/>
      <c r="C15696" s="37"/>
      <c r="D15696" s="37"/>
      <c r="E15696" s="37"/>
      <c r="F15696" s="37"/>
      <c r="G15696" s="38"/>
      <c r="H15696" s="37"/>
      <c r="I15696" s="41"/>
      <c r="J15696" s="41"/>
      <c r="K15696" s="37"/>
      <c r="L15696" s="37"/>
      <c r="M15696" s="37"/>
      <c r="N15696" s="37"/>
      <c r="O15696" s="38"/>
    </row>
    <row r="15697" spans="2:15" x14ac:dyDescent="0.4">
      <c r="B15697" s="63"/>
      <c r="C15697" s="37"/>
      <c r="D15697" s="37"/>
      <c r="E15697" s="37"/>
      <c r="F15697" s="37"/>
      <c r="G15697" s="38"/>
      <c r="H15697" s="37"/>
      <c r="I15697" s="41"/>
      <c r="J15697" s="41"/>
      <c r="K15697" s="37"/>
      <c r="L15697" s="37"/>
      <c r="M15697" s="37"/>
      <c r="N15697" s="37"/>
      <c r="O15697" s="38"/>
    </row>
    <row r="15698" spans="2:15" x14ac:dyDescent="0.4">
      <c r="B15698" s="63"/>
      <c r="C15698" s="37"/>
      <c r="D15698" s="37"/>
      <c r="E15698" s="37"/>
      <c r="F15698" s="37"/>
      <c r="G15698" s="38"/>
      <c r="H15698" s="37"/>
      <c r="I15698" s="41"/>
      <c r="J15698" s="41"/>
      <c r="K15698" s="37"/>
      <c r="L15698" s="37"/>
      <c r="M15698" s="37"/>
      <c r="N15698" s="37"/>
      <c r="O15698" s="38"/>
    </row>
    <row r="15699" spans="2:15" x14ac:dyDescent="0.4">
      <c r="B15699" s="63"/>
      <c r="C15699" s="37"/>
      <c r="D15699" s="37"/>
      <c r="E15699" s="37"/>
      <c r="F15699" s="37"/>
      <c r="G15699" s="38"/>
      <c r="H15699" s="37"/>
      <c r="I15699" s="41"/>
      <c r="J15699" s="41"/>
      <c r="K15699" s="37"/>
      <c r="L15699" s="37"/>
      <c r="M15699" s="37"/>
      <c r="N15699" s="37"/>
      <c r="O15699" s="38"/>
    </row>
    <row r="15700" spans="2:15" x14ac:dyDescent="0.4">
      <c r="B15700" s="63"/>
      <c r="C15700" s="37"/>
      <c r="D15700" s="37"/>
      <c r="E15700" s="37"/>
      <c r="F15700" s="37"/>
      <c r="G15700" s="38"/>
      <c r="H15700" s="37"/>
      <c r="I15700" s="41"/>
      <c r="J15700" s="41"/>
      <c r="K15700" s="37"/>
      <c r="L15700" s="37"/>
      <c r="M15700" s="37"/>
      <c r="N15700" s="37"/>
      <c r="O15700" s="38"/>
    </row>
    <row r="15701" spans="2:15" x14ac:dyDescent="0.4">
      <c r="B15701" s="63"/>
      <c r="C15701" s="37"/>
      <c r="D15701" s="37"/>
      <c r="E15701" s="37"/>
      <c r="F15701" s="37"/>
      <c r="G15701" s="38"/>
      <c r="H15701" s="37"/>
      <c r="I15701" s="41"/>
      <c r="J15701" s="41"/>
      <c r="K15701" s="37"/>
      <c r="L15701" s="37"/>
      <c r="M15701" s="37"/>
      <c r="N15701" s="37"/>
      <c r="O15701" s="38"/>
    </row>
    <row r="15702" spans="2:15" x14ac:dyDescent="0.4">
      <c r="B15702" s="63"/>
      <c r="C15702" s="37"/>
      <c r="D15702" s="37"/>
      <c r="E15702" s="37"/>
      <c r="F15702" s="37"/>
      <c r="G15702" s="38"/>
      <c r="H15702" s="37"/>
      <c r="I15702" s="41"/>
      <c r="J15702" s="41"/>
      <c r="K15702" s="37"/>
      <c r="L15702" s="37"/>
      <c r="M15702" s="37"/>
      <c r="N15702" s="37"/>
      <c r="O15702" s="38"/>
    </row>
    <row r="15703" spans="2:15" x14ac:dyDescent="0.4">
      <c r="B15703" s="63"/>
      <c r="C15703" s="37"/>
      <c r="D15703" s="37"/>
      <c r="E15703" s="37"/>
      <c r="F15703" s="37"/>
      <c r="G15703" s="38"/>
      <c r="H15703" s="37"/>
      <c r="I15703" s="41"/>
      <c r="J15703" s="41"/>
      <c r="K15703" s="37"/>
      <c r="L15703" s="37"/>
      <c r="M15703" s="37"/>
      <c r="N15703" s="37"/>
      <c r="O15703" s="38"/>
    </row>
    <row r="15704" spans="2:15" x14ac:dyDescent="0.4">
      <c r="B15704" s="63"/>
      <c r="C15704" s="37"/>
      <c r="D15704" s="37"/>
      <c r="E15704" s="37"/>
      <c r="F15704" s="37"/>
      <c r="G15704" s="38"/>
      <c r="H15704" s="37"/>
      <c r="I15704" s="41"/>
      <c r="J15704" s="41"/>
      <c r="K15704" s="37"/>
      <c r="L15704" s="37"/>
      <c r="M15704" s="37"/>
      <c r="N15704" s="37"/>
      <c r="O15704" s="38"/>
    </row>
    <row r="15705" spans="2:15" x14ac:dyDescent="0.4">
      <c r="B15705" s="63"/>
      <c r="C15705" s="37"/>
      <c r="D15705" s="37"/>
      <c r="E15705" s="37"/>
      <c r="F15705" s="37"/>
      <c r="G15705" s="38"/>
      <c r="H15705" s="37"/>
      <c r="I15705" s="41"/>
      <c r="J15705" s="41"/>
      <c r="K15705" s="37"/>
      <c r="L15705" s="37"/>
      <c r="M15705" s="37"/>
      <c r="N15705" s="37"/>
      <c r="O15705" s="38"/>
    </row>
    <row r="15706" spans="2:15" x14ac:dyDescent="0.4">
      <c r="B15706" s="63"/>
      <c r="C15706" s="37"/>
      <c r="D15706" s="37"/>
      <c r="E15706" s="37"/>
      <c r="F15706" s="37"/>
      <c r="G15706" s="38"/>
      <c r="H15706" s="37"/>
      <c r="I15706" s="41"/>
      <c r="J15706" s="41"/>
      <c r="K15706" s="37"/>
      <c r="L15706" s="37"/>
      <c r="M15706" s="37"/>
      <c r="N15706" s="37"/>
      <c r="O15706" s="38"/>
    </row>
    <row r="15707" spans="2:15" x14ac:dyDescent="0.4">
      <c r="B15707" s="63"/>
      <c r="C15707" s="37"/>
      <c r="D15707" s="37"/>
      <c r="E15707" s="37"/>
      <c r="F15707" s="37"/>
      <c r="G15707" s="38"/>
      <c r="H15707" s="37"/>
      <c r="I15707" s="41"/>
      <c r="J15707" s="41"/>
      <c r="K15707" s="37"/>
      <c r="L15707" s="37"/>
      <c r="M15707" s="37"/>
      <c r="N15707" s="37"/>
      <c r="O15707" s="38"/>
    </row>
    <row r="15708" spans="2:15" x14ac:dyDescent="0.4">
      <c r="B15708" s="63"/>
      <c r="C15708" s="37"/>
      <c r="D15708" s="37"/>
      <c r="E15708" s="37"/>
      <c r="F15708" s="37"/>
      <c r="G15708" s="38"/>
      <c r="H15708" s="37"/>
      <c r="I15708" s="41"/>
      <c r="J15708" s="41"/>
      <c r="K15708" s="37"/>
      <c r="L15708" s="37"/>
      <c r="M15708" s="37"/>
      <c r="N15708" s="37"/>
      <c r="O15708" s="38"/>
    </row>
    <row r="15709" spans="2:15" x14ac:dyDescent="0.4">
      <c r="B15709" s="63"/>
      <c r="C15709" s="37"/>
      <c r="D15709" s="37"/>
      <c r="E15709" s="37"/>
      <c r="F15709" s="37"/>
      <c r="G15709" s="38"/>
      <c r="H15709" s="37"/>
      <c r="I15709" s="41"/>
      <c r="J15709" s="41"/>
      <c r="K15709" s="37"/>
      <c r="L15709" s="37"/>
      <c r="M15709" s="37"/>
      <c r="N15709" s="37"/>
      <c r="O15709" s="38"/>
    </row>
    <row r="15710" spans="2:15" x14ac:dyDescent="0.4">
      <c r="B15710" s="63"/>
      <c r="C15710" s="37"/>
      <c r="D15710" s="37"/>
      <c r="E15710" s="37"/>
      <c r="F15710" s="37"/>
      <c r="G15710" s="38"/>
      <c r="H15710" s="37"/>
      <c r="I15710" s="41"/>
      <c r="J15710" s="41"/>
      <c r="K15710" s="37"/>
      <c r="L15710" s="37"/>
      <c r="M15710" s="37"/>
      <c r="N15710" s="37"/>
      <c r="O15710" s="38"/>
    </row>
    <row r="15711" spans="2:15" x14ac:dyDescent="0.4">
      <c r="B15711" s="63"/>
      <c r="C15711" s="37"/>
      <c r="D15711" s="37"/>
      <c r="E15711" s="37"/>
      <c r="F15711" s="37"/>
      <c r="G15711" s="38"/>
      <c r="H15711" s="37"/>
      <c r="I15711" s="41"/>
      <c r="J15711" s="41"/>
      <c r="K15711" s="37"/>
      <c r="L15711" s="37"/>
      <c r="M15711" s="37"/>
      <c r="N15711" s="37"/>
      <c r="O15711" s="38"/>
    </row>
    <row r="15712" spans="2:15" x14ac:dyDescent="0.4">
      <c r="B15712" s="63"/>
      <c r="C15712" s="37"/>
      <c r="D15712" s="37"/>
      <c r="E15712" s="37"/>
      <c r="F15712" s="37"/>
      <c r="G15712" s="38"/>
      <c r="H15712" s="37"/>
      <c r="I15712" s="41"/>
      <c r="J15712" s="41"/>
      <c r="K15712" s="37"/>
      <c r="L15712" s="37"/>
      <c r="M15712" s="37"/>
      <c r="N15712" s="37"/>
      <c r="O15712" s="38"/>
    </row>
    <row r="15713" spans="2:15" x14ac:dyDescent="0.4">
      <c r="B15713" s="63"/>
      <c r="C15713" s="37"/>
      <c r="D15713" s="37"/>
      <c r="E15713" s="37"/>
      <c r="F15713" s="37"/>
      <c r="G15713" s="38"/>
      <c r="H15713" s="37"/>
      <c r="I15713" s="41"/>
      <c r="J15713" s="41"/>
      <c r="K15713" s="37"/>
      <c r="L15713" s="37"/>
      <c r="M15713" s="37"/>
      <c r="N15713" s="37"/>
      <c r="O15713" s="38"/>
    </row>
    <row r="15714" spans="2:15" x14ac:dyDescent="0.4">
      <c r="B15714" s="63"/>
      <c r="C15714" s="37"/>
      <c r="D15714" s="37"/>
      <c r="E15714" s="37"/>
      <c r="F15714" s="37"/>
      <c r="G15714" s="38"/>
      <c r="H15714" s="37"/>
      <c r="I15714" s="41"/>
      <c r="J15714" s="41"/>
      <c r="K15714" s="37"/>
      <c r="L15714" s="37"/>
      <c r="M15714" s="37"/>
      <c r="N15714" s="37"/>
      <c r="O15714" s="38"/>
    </row>
    <row r="15715" spans="2:15" x14ac:dyDescent="0.4">
      <c r="B15715" s="63"/>
      <c r="C15715" s="37"/>
      <c r="D15715" s="37"/>
      <c r="E15715" s="37"/>
      <c r="F15715" s="37"/>
      <c r="G15715" s="38"/>
      <c r="H15715" s="37"/>
      <c r="I15715" s="41"/>
      <c r="J15715" s="41"/>
      <c r="K15715" s="37"/>
      <c r="L15715" s="37"/>
      <c r="M15715" s="37"/>
      <c r="N15715" s="37"/>
      <c r="O15715" s="38"/>
    </row>
    <row r="15716" spans="2:15" x14ac:dyDescent="0.4">
      <c r="B15716" s="63"/>
      <c r="C15716" s="37"/>
      <c r="D15716" s="37"/>
      <c r="E15716" s="37"/>
      <c r="F15716" s="37"/>
      <c r="G15716" s="38"/>
      <c r="H15716" s="37"/>
      <c r="I15716" s="41"/>
      <c r="J15716" s="41"/>
      <c r="K15716" s="37"/>
      <c r="L15716" s="37"/>
      <c r="M15716" s="37"/>
      <c r="N15716" s="37"/>
      <c r="O15716" s="38"/>
    </row>
    <row r="15717" spans="2:15" x14ac:dyDescent="0.4">
      <c r="B15717" s="63"/>
      <c r="C15717" s="37"/>
      <c r="D15717" s="37"/>
      <c r="E15717" s="37"/>
      <c r="F15717" s="37"/>
      <c r="G15717" s="38"/>
      <c r="H15717" s="37"/>
      <c r="I15717" s="41"/>
      <c r="J15717" s="41"/>
      <c r="K15717" s="37"/>
      <c r="L15717" s="37"/>
      <c r="M15717" s="37"/>
      <c r="N15717" s="37"/>
      <c r="O15717" s="38"/>
    </row>
    <row r="15718" spans="2:15" x14ac:dyDescent="0.4">
      <c r="B15718" s="63"/>
      <c r="C15718" s="37"/>
      <c r="D15718" s="37"/>
      <c r="E15718" s="37"/>
      <c r="F15718" s="37"/>
      <c r="G15718" s="38"/>
      <c r="H15718" s="37"/>
      <c r="I15718" s="41"/>
      <c r="J15718" s="41"/>
      <c r="K15718" s="37"/>
      <c r="L15718" s="37"/>
      <c r="M15718" s="37"/>
      <c r="N15718" s="37"/>
      <c r="O15718" s="38"/>
    </row>
    <row r="15719" spans="2:15" x14ac:dyDescent="0.4">
      <c r="B15719" s="63"/>
      <c r="C15719" s="37"/>
      <c r="D15719" s="37"/>
      <c r="E15719" s="37"/>
      <c r="F15719" s="37"/>
      <c r="G15719" s="38"/>
      <c r="H15719" s="37"/>
      <c r="I15719" s="41"/>
      <c r="J15719" s="41"/>
      <c r="K15719" s="37"/>
      <c r="L15719" s="37"/>
      <c r="M15719" s="37"/>
      <c r="N15719" s="37"/>
      <c r="O15719" s="38"/>
    </row>
    <row r="15720" spans="2:15" x14ac:dyDescent="0.4">
      <c r="B15720" s="63"/>
      <c r="C15720" s="37"/>
      <c r="D15720" s="37"/>
      <c r="E15720" s="37"/>
      <c r="F15720" s="37"/>
      <c r="G15720" s="38"/>
      <c r="H15720" s="37"/>
      <c r="I15720" s="41"/>
      <c r="J15720" s="41"/>
      <c r="K15720" s="37"/>
      <c r="L15720" s="37"/>
      <c r="M15720" s="37"/>
      <c r="N15720" s="37"/>
      <c r="O15720" s="38"/>
    </row>
    <row r="15721" spans="2:15" x14ac:dyDescent="0.4">
      <c r="B15721" s="63"/>
      <c r="C15721" s="37"/>
      <c r="D15721" s="37"/>
      <c r="E15721" s="37"/>
      <c r="F15721" s="37"/>
      <c r="G15721" s="38"/>
      <c r="H15721" s="37"/>
      <c r="I15721" s="41"/>
      <c r="J15721" s="41"/>
      <c r="K15721" s="37"/>
      <c r="L15721" s="37"/>
      <c r="M15721" s="37"/>
      <c r="N15721" s="37"/>
      <c r="O15721" s="38"/>
    </row>
    <row r="15722" spans="2:15" x14ac:dyDescent="0.4">
      <c r="B15722" s="63"/>
      <c r="C15722" s="37"/>
      <c r="D15722" s="37"/>
      <c r="E15722" s="37"/>
      <c r="F15722" s="37"/>
      <c r="G15722" s="38"/>
      <c r="H15722" s="37"/>
      <c r="I15722" s="41"/>
      <c r="J15722" s="41"/>
      <c r="K15722" s="37"/>
      <c r="L15722" s="37"/>
      <c r="M15722" s="37"/>
      <c r="N15722" s="37"/>
      <c r="O15722" s="38"/>
    </row>
    <row r="15723" spans="2:15" x14ac:dyDescent="0.4">
      <c r="B15723" s="63"/>
      <c r="C15723" s="37"/>
      <c r="D15723" s="37"/>
      <c r="E15723" s="37"/>
      <c r="F15723" s="37"/>
      <c r="G15723" s="38"/>
      <c r="H15723" s="37"/>
      <c r="I15723" s="41"/>
      <c r="J15723" s="41"/>
      <c r="K15723" s="37"/>
      <c r="L15723" s="37"/>
      <c r="M15723" s="37"/>
      <c r="N15723" s="37"/>
      <c r="O15723" s="38"/>
    </row>
    <row r="15724" spans="2:15" x14ac:dyDescent="0.4">
      <c r="B15724" s="63"/>
      <c r="C15724" s="37"/>
      <c r="D15724" s="37"/>
      <c r="E15724" s="37"/>
      <c r="F15724" s="37"/>
      <c r="G15724" s="38"/>
      <c r="H15724" s="37"/>
      <c r="I15724" s="41"/>
      <c r="J15724" s="41"/>
      <c r="K15724" s="37"/>
      <c r="L15724" s="37"/>
      <c r="M15724" s="37"/>
      <c r="N15724" s="37"/>
      <c r="O15724" s="38"/>
    </row>
    <row r="15725" spans="2:15" x14ac:dyDescent="0.4">
      <c r="B15725" s="63"/>
      <c r="C15725" s="37"/>
      <c r="D15725" s="37"/>
      <c r="E15725" s="37"/>
      <c r="F15725" s="37"/>
      <c r="G15725" s="38"/>
      <c r="H15725" s="37"/>
      <c r="I15725" s="41"/>
      <c r="J15725" s="41"/>
      <c r="K15725" s="37"/>
      <c r="L15725" s="37"/>
      <c r="M15725" s="37"/>
      <c r="N15725" s="37"/>
      <c r="O15725" s="38"/>
    </row>
    <row r="15726" spans="2:15" x14ac:dyDescent="0.4">
      <c r="B15726" s="63"/>
      <c r="C15726" s="37"/>
      <c r="D15726" s="37"/>
      <c r="E15726" s="37"/>
      <c r="F15726" s="37"/>
      <c r="G15726" s="38"/>
      <c r="H15726" s="37"/>
      <c r="I15726" s="41"/>
      <c r="J15726" s="41"/>
      <c r="K15726" s="37"/>
      <c r="L15726" s="37"/>
      <c r="M15726" s="37"/>
      <c r="N15726" s="37"/>
      <c r="O15726" s="38"/>
    </row>
    <row r="15727" spans="2:15" x14ac:dyDescent="0.4">
      <c r="B15727" s="63"/>
      <c r="C15727" s="37"/>
      <c r="D15727" s="37"/>
      <c r="E15727" s="37"/>
      <c r="F15727" s="37"/>
      <c r="G15727" s="38"/>
      <c r="H15727" s="37"/>
      <c r="I15727" s="41"/>
      <c r="J15727" s="41"/>
      <c r="K15727" s="37"/>
      <c r="L15727" s="37"/>
      <c r="M15727" s="37"/>
      <c r="N15727" s="37"/>
      <c r="O15727" s="38"/>
    </row>
    <row r="15728" spans="2:15" x14ac:dyDescent="0.4">
      <c r="B15728" s="63"/>
      <c r="C15728" s="37"/>
      <c r="D15728" s="37"/>
      <c r="E15728" s="37"/>
      <c r="F15728" s="37"/>
      <c r="G15728" s="38"/>
      <c r="H15728" s="37"/>
      <c r="I15728" s="41"/>
      <c r="J15728" s="41"/>
      <c r="K15728" s="37"/>
      <c r="L15728" s="37"/>
      <c r="M15728" s="37"/>
      <c r="N15728" s="37"/>
      <c r="O15728" s="38"/>
    </row>
    <row r="15729" spans="2:15" x14ac:dyDescent="0.4">
      <c r="B15729" s="63"/>
      <c r="C15729" s="37"/>
      <c r="D15729" s="37"/>
      <c r="E15729" s="37"/>
      <c r="F15729" s="37"/>
      <c r="G15729" s="38"/>
      <c r="H15729" s="37"/>
      <c r="I15729" s="41"/>
      <c r="J15729" s="41"/>
      <c r="K15729" s="37"/>
      <c r="L15729" s="37"/>
      <c r="M15729" s="37"/>
      <c r="N15729" s="37"/>
      <c r="O15729" s="38"/>
    </row>
    <row r="15730" spans="2:15" x14ac:dyDescent="0.4">
      <c r="B15730" s="63"/>
      <c r="C15730" s="37"/>
      <c r="D15730" s="37"/>
      <c r="E15730" s="37"/>
      <c r="F15730" s="37"/>
      <c r="G15730" s="38"/>
      <c r="H15730" s="37"/>
      <c r="I15730" s="41"/>
      <c r="J15730" s="41"/>
      <c r="K15730" s="37"/>
      <c r="L15730" s="37"/>
      <c r="M15730" s="37"/>
      <c r="N15730" s="37"/>
      <c r="O15730" s="38"/>
    </row>
    <row r="15731" spans="2:15" x14ac:dyDescent="0.4">
      <c r="B15731" s="63"/>
      <c r="C15731" s="37"/>
      <c r="D15731" s="37"/>
      <c r="E15731" s="37"/>
      <c r="F15731" s="37"/>
      <c r="G15731" s="38"/>
      <c r="H15731" s="37"/>
      <c r="I15731" s="41"/>
      <c r="J15731" s="41"/>
      <c r="K15731" s="37"/>
      <c r="L15731" s="37"/>
      <c r="M15731" s="37"/>
      <c r="N15731" s="37"/>
      <c r="O15731" s="38"/>
    </row>
    <row r="15732" spans="2:15" x14ac:dyDescent="0.4">
      <c r="B15732" s="63"/>
      <c r="C15732" s="37"/>
      <c r="D15732" s="37"/>
      <c r="E15732" s="37"/>
      <c r="F15732" s="37"/>
      <c r="G15732" s="38"/>
      <c r="H15732" s="37"/>
      <c r="I15732" s="41"/>
      <c r="J15732" s="41"/>
      <c r="K15732" s="37"/>
      <c r="L15732" s="37"/>
      <c r="M15732" s="37"/>
      <c r="N15732" s="37"/>
      <c r="O15732" s="38"/>
    </row>
    <row r="15733" spans="2:15" x14ac:dyDescent="0.4">
      <c r="B15733" s="63"/>
      <c r="C15733" s="37"/>
      <c r="D15733" s="37"/>
      <c r="E15733" s="37"/>
      <c r="F15733" s="37"/>
      <c r="G15733" s="38"/>
      <c r="H15733" s="37"/>
      <c r="I15733" s="41"/>
      <c r="J15733" s="41"/>
      <c r="K15733" s="37"/>
      <c r="L15733" s="37"/>
      <c r="M15733" s="37"/>
      <c r="N15733" s="37"/>
      <c r="O15733" s="38"/>
    </row>
    <row r="15734" spans="2:15" x14ac:dyDescent="0.4">
      <c r="B15734" s="63"/>
      <c r="C15734" s="37"/>
      <c r="D15734" s="37"/>
      <c r="E15734" s="37"/>
      <c r="F15734" s="37"/>
      <c r="G15734" s="38"/>
      <c r="H15734" s="37"/>
      <c r="I15734" s="41"/>
      <c r="J15734" s="41"/>
      <c r="K15734" s="37"/>
      <c r="L15734" s="37"/>
      <c r="M15734" s="37"/>
      <c r="N15734" s="37"/>
      <c r="O15734" s="38"/>
    </row>
    <row r="15735" spans="2:15" x14ac:dyDescent="0.4">
      <c r="B15735" s="63"/>
      <c r="C15735" s="37"/>
      <c r="D15735" s="37"/>
      <c r="E15735" s="37"/>
      <c r="F15735" s="37"/>
      <c r="G15735" s="38"/>
      <c r="H15735" s="37"/>
      <c r="I15735" s="41"/>
      <c r="J15735" s="41"/>
      <c r="K15735" s="37"/>
      <c r="L15735" s="37"/>
      <c r="M15735" s="37"/>
      <c r="N15735" s="37"/>
      <c r="O15735" s="38"/>
    </row>
    <row r="15736" spans="2:15" x14ac:dyDescent="0.4">
      <c r="B15736" s="63"/>
      <c r="C15736" s="37"/>
      <c r="D15736" s="37"/>
      <c r="E15736" s="37"/>
      <c r="F15736" s="37"/>
      <c r="G15736" s="38"/>
      <c r="H15736" s="37"/>
      <c r="I15736" s="41"/>
      <c r="J15736" s="41"/>
      <c r="K15736" s="37"/>
      <c r="L15736" s="37"/>
      <c r="M15736" s="37"/>
      <c r="N15736" s="37"/>
      <c r="O15736" s="38"/>
    </row>
    <row r="15737" spans="2:15" x14ac:dyDescent="0.4">
      <c r="B15737" s="63"/>
      <c r="C15737" s="37"/>
      <c r="D15737" s="37"/>
      <c r="E15737" s="37"/>
      <c r="F15737" s="37"/>
      <c r="G15737" s="38"/>
      <c r="H15737" s="37"/>
      <c r="I15737" s="41"/>
      <c r="J15737" s="41"/>
      <c r="K15737" s="37"/>
      <c r="L15737" s="37"/>
      <c r="M15737" s="37"/>
      <c r="N15737" s="37"/>
      <c r="O15737" s="38"/>
    </row>
    <row r="15738" spans="2:15" x14ac:dyDescent="0.4">
      <c r="B15738" s="63"/>
      <c r="C15738" s="37"/>
      <c r="D15738" s="37"/>
      <c r="E15738" s="37"/>
      <c r="F15738" s="37"/>
      <c r="G15738" s="38"/>
      <c r="H15738" s="37"/>
      <c r="I15738" s="41"/>
      <c r="J15738" s="41"/>
      <c r="K15738" s="37"/>
      <c r="L15738" s="37"/>
      <c r="M15738" s="37"/>
      <c r="N15738" s="37"/>
      <c r="O15738" s="38"/>
    </row>
    <row r="15739" spans="2:15" x14ac:dyDescent="0.4">
      <c r="B15739" s="63"/>
      <c r="C15739" s="37"/>
      <c r="D15739" s="37"/>
      <c r="E15739" s="37"/>
      <c r="F15739" s="37"/>
      <c r="G15739" s="38"/>
      <c r="H15739" s="37"/>
      <c r="I15739" s="41"/>
      <c r="J15739" s="41"/>
      <c r="K15739" s="37"/>
      <c r="L15739" s="37"/>
      <c r="M15739" s="37"/>
      <c r="N15739" s="37"/>
      <c r="O15739" s="38"/>
    </row>
    <row r="15740" spans="2:15" x14ac:dyDescent="0.4">
      <c r="B15740" s="63"/>
      <c r="C15740" s="37"/>
      <c r="D15740" s="37"/>
      <c r="E15740" s="37"/>
      <c r="F15740" s="37"/>
      <c r="G15740" s="38"/>
      <c r="H15740" s="37"/>
      <c r="I15740" s="41"/>
      <c r="J15740" s="41"/>
      <c r="K15740" s="37"/>
      <c r="L15740" s="37"/>
      <c r="M15740" s="37"/>
      <c r="N15740" s="37"/>
      <c r="O15740" s="38"/>
    </row>
    <row r="15741" spans="2:15" x14ac:dyDescent="0.4">
      <c r="B15741" s="63"/>
      <c r="C15741" s="37"/>
      <c r="D15741" s="37"/>
      <c r="E15741" s="37"/>
      <c r="F15741" s="37"/>
      <c r="G15741" s="38"/>
      <c r="H15741" s="37"/>
      <c r="I15741" s="41"/>
      <c r="J15741" s="41"/>
      <c r="K15741" s="37"/>
      <c r="L15741" s="37"/>
      <c r="M15741" s="37"/>
      <c r="N15741" s="37"/>
      <c r="O15741" s="38"/>
    </row>
    <row r="15742" spans="2:15" x14ac:dyDescent="0.4">
      <c r="B15742" s="63"/>
      <c r="C15742" s="37"/>
      <c r="D15742" s="37"/>
      <c r="E15742" s="37"/>
      <c r="F15742" s="37"/>
      <c r="G15742" s="38"/>
      <c r="H15742" s="37"/>
      <c r="I15742" s="41"/>
      <c r="J15742" s="41"/>
      <c r="K15742" s="37"/>
      <c r="L15742" s="37"/>
      <c r="M15742" s="37"/>
      <c r="N15742" s="37"/>
      <c r="O15742" s="38"/>
    </row>
    <row r="15743" spans="2:15" x14ac:dyDescent="0.4">
      <c r="B15743" s="63"/>
      <c r="C15743" s="37"/>
      <c r="D15743" s="37"/>
      <c r="E15743" s="37"/>
      <c r="F15743" s="37"/>
      <c r="G15743" s="38"/>
      <c r="H15743" s="37"/>
      <c r="I15743" s="41"/>
      <c r="J15743" s="41"/>
      <c r="K15743" s="37"/>
      <c r="L15743" s="37"/>
      <c r="M15743" s="37"/>
      <c r="N15743" s="37"/>
      <c r="O15743" s="38"/>
    </row>
    <row r="15744" spans="2:15" x14ac:dyDescent="0.4">
      <c r="B15744" s="63"/>
      <c r="C15744" s="37"/>
      <c r="D15744" s="37"/>
      <c r="E15744" s="37"/>
      <c r="F15744" s="37"/>
      <c r="G15744" s="38"/>
      <c r="H15744" s="37"/>
      <c r="I15744" s="41"/>
      <c r="J15744" s="41"/>
      <c r="K15744" s="37"/>
      <c r="L15744" s="37"/>
      <c r="M15744" s="37"/>
      <c r="N15744" s="37"/>
      <c r="O15744" s="38"/>
    </row>
    <row r="15745" spans="2:15" x14ac:dyDescent="0.4">
      <c r="B15745" s="63"/>
      <c r="C15745" s="37"/>
      <c r="D15745" s="37"/>
      <c r="E15745" s="37"/>
      <c r="F15745" s="37"/>
      <c r="G15745" s="38"/>
      <c r="H15745" s="37"/>
      <c r="I15745" s="41"/>
      <c r="J15745" s="41"/>
      <c r="K15745" s="37"/>
      <c r="L15745" s="37"/>
      <c r="M15745" s="37"/>
      <c r="N15745" s="37"/>
      <c r="O15745" s="38"/>
    </row>
    <row r="15746" spans="2:15" x14ac:dyDescent="0.4">
      <c r="B15746" s="63"/>
      <c r="C15746" s="37"/>
      <c r="D15746" s="37"/>
      <c r="E15746" s="37"/>
      <c r="F15746" s="37"/>
      <c r="G15746" s="38"/>
      <c r="H15746" s="37"/>
      <c r="I15746" s="41"/>
      <c r="J15746" s="41"/>
      <c r="K15746" s="37"/>
      <c r="L15746" s="37"/>
      <c r="M15746" s="37"/>
      <c r="N15746" s="37"/>
      <c r="O15746" s="38"/>
    </row>
    <row r="15747" spans="2:15" x14ac:dyDescent="0.4">
      <c r="B15747" s="63"/>
      <c r="C15747" s="37"/>
      <c r="D15747" s="37"/>
      <c r="E15747" s="37"/>
      <c r="F15747" s="37"/>
      <c r="G15747" s="38"/>
      <c r="H15747" s="37"/>
      <c r="I15747" s="41"/>
      <c r="J15747" s="41"/>
      <c r="K15747" s="37"/>
      <c r="L15747" s="37"/>
      <c r="M15747" s="37"/>
      <c r="N15747" s="37"/>
      <c r="O15747" s="38"/>
    </row>
    <row r="15748" spans="2:15" x14ac:dyDescent="0.4">
      <c r="B15748" s="63"/>
      <c r="C15748" s="37"/>
      <c r="D15748" s="37"/>
      <c r="E15748" s="37"/>
      <c r="F15748" s="37"/>
      <c r="G15748" s="38"/>
      <c r="H15748" s="37"/>
      <c r="I15748" s="41"/>
      <c r="J15748" s="41"/>
      <c r="K15748" s="37"/>
      <c r="L15748" s="37"/>
      <c r="M15748" s="37"/>
      <c r="N15748" s="37"/>
      <c r="O15748" s="38"/>
    </row>
    <row r="15749" spans="2:15" x14ac:dyDescent="0.4">
      <c r="B15749" s="63"/>
      <c r="C15749" s="37"/>
      <c r="D15749" s="37"/>
      <c r="E15749" s="37"/>
      <c r="F15749" s="37"/>
      <c r="G15749" s="38"/>
      <c r="H15749" s="37"/>
      <c r="I15749" s="41"/>
      <c r="J15749" s="41"/>
      <c r="K15749" s="37"/>
      <c r="L15749" s="37"/>
      <c r="M15749" s="37"/>
      <c r="N15749" s="37"/>
      <c r="O15749" s="38"/>
    </row>
    <row r="15750" spans="2:15" x14ac:dyDescent="0.4">
      <c r="B15750" s="63"/>
      <c r="C15750" s="37"/>
      <c r="D15750" s="37"/>
      <c r="E15750" s="37"/>
      <c r="F15750" s="37"/>
      <c r="G15750" s="38"/>
      <c r="H15750" s="37"/>
      <c r="I15750" s="41"/>
      <c r="J15750" s="41"/>
      <c r="K15750" s="37"/>
      <c r="L15750" s="37"/>
      <c r="M15750" s="37"/>
      <c r="N15750" s="37"/>
      <c r="O15750" s="38"/>
    </row>
    <row r="15751" spans="2:15" x14ac:dyDescent="0.4">
      <c r="B15751" s="63"/>
      <c r="C15751" s="37"/>
      <c r="D15751" s="37"/>
      <c r="E15751" s="37"/>
      <c r="F15751" s="37"/>
      <c r="G15751" s="38"/>
      <c r="H15751" s="37"/>
      <c r="I15751" s="41"/>
      <c r="J15751" s="41"/>
      <c r="K15751" s="37"/>
      <c r="L15751" s="37"/>
      <c r="M15751" s="37"/>
      <c r="N15751" s="37"/>
      <c r="O15751" s="38"/>
    </row>
    <row r="15752" spans="2:15" x14ac:dyDescent="0.4">
      <c r="B15752" s="63"/>
      <c r="C15752" s="37"/>
      <c r="D15752" s="37"/>
      <c r="E15752" s="37"/>
      <c r="F15752" s="37"/>
      <c r="G15752" s="38"/>
      <c r="H15752" s="37"/>
      <c r="I15752" s="41"/>
      <c r="J15752" s="41"/>
      <c r="K15752" s="37"/>
      <c r="L15752" s="37"/>
      <c r="M15752" s="37"/>
      <c r="N15752" s="37"/>
      <c r="O15752" s="38"/>
    </row>
    <row r="15753" spans="2:15" x14ac:dyDescent="0.4">
      <c r="B15753" s="63"/>
      <c r="C15753" s="37"/>
      <c r="D15753" s="37"/>
      <c r="E15753" s="37"/>
      <c r="F15753" s="37"/>
      <c r="G15753" s="38"/>
      <c r="H15753" s="37"/>
      <c r="I15753" s="41"/>
      <c r="J15753" s="41"/>
      <c r="K15753" s="37"/>
      <c r="L15753" s="37"/>
      <c r="M15753" s="37"/>
      <c r="N15753" s="37"/>
      <c r="O15753" s="38"/>
    </row>
    <row r="15754" spans="2:15" x14ac:dyDescent="0.4">
      <c r="B15754" s="63"/>
      <c r="C15754" s="37"/>
      <c r="D15754" s="37"/>
      <c r="E15754" s="37"/>
      <c r="F15754" s="37"/>
      <c r="G15754" s="38"/>
      <c r="H15754" s="37"/>
      <c r="I15754" s="41"/>
      <c r="J15754" s="41"/>
      <c r="K15754" s="37"/>
      <c r="L15754" s="37"/>
      <c r="M15754" s="37"/>
      <c r="N15754" s="37"/>
      <c r="O15754" s="38"/>
    </row>
    <row r="15755" spans="2:15" x14ac:dyDescent="0.4">
      <c r="B15755" s="63"/>
      <c r="C15755" s="37"/>
      <c r="D15755" s="37"/>
      <c r="E15755" s="37"/>
      <c r="F15755" s="37"/>
      <c r="G15755" s="38"/>
      <c r="H15755" s="37"/>
      <c r="I15755" s="41"/>
      <c r="J15755" s="41"/>
      <c r="K15755" s="37"/>
      <c r="L15755" s="37"/>
      <c r="M15755" s="37"/>
      <c r="N15755" s="37"/>
      <c r="O15755" s="38"/>
    </row>
    <row r="15756" spans="2:15" x14ac:dyDescent="0.4">
      <c r="B15756" s="63"/>
      <c r="C15756" s="37"/>
      <c r="D15756" s="37"/>
      <c r="E15756" s="37"/>
      <c r="F15756" s="37"/>
      <c r="G15756" s="38"/>
      <c r="H15756" s="37"/>
      <c r="I15756" s="41"/>
      <c r="J15756" s="41"/>
      <c r="K15756" s="37"/>
      <c r="L15756" s="37"/>
      <c r="M15756" s="37"/>
      <c r="N15756" s="37"/>
      <c r="O15756" s="38"/>
    </row>
    <row r="15757" spans="2:15" x14ac:dyDescent="0.4">
      <c r="B15757" s="63"/>
      <c r="C15757" s="37"/>
      <c r="D15757" s="37"/>
      <c r="E15757" s="37"/>
      <c r="F15757" s="37"/>
      <c r="G15757" s="38"/>
      <c r="H15757" s="37"/>
      <c r="I15757" s="41"/>
      <c r="J15757" s="41"/>
      <c r="K15757" s="37"/>
      <c r="L15757" s="37"/>
      <c r="M15757" s="37"/>
      <c r="N15757" s="37"/>
      <c r="O15757" s="38"/>
    </row>
    <row r="15758" spans="2:15" x14ac:dyDescent="0.4">
      <c r="B15758" s="63"/>
      <c r="C15758" s="37"/>
      <c r="D15758" s="37"/>
      <c r="E15758" s="37"/>
      <c r="F15758" s="37"/>
      <c r="G15758" s="38"/>
      <c r="H15758" s="37"/>
      <c r="I15758" s="41"/>
      <c r="J15758" s="41"/>
      <c r="K15758" s="37"/>
      <c r="L15758" s="37"/>
      <c r="M15758" s="37"/>
      <c r="N15758" s="37"/>
      <c r="O15758" s="38"/>
    </row>
    <row r="15759" spans="2:15" x14ac:dyDescent="0.4">
      <c r="B15759" s="63"/>
      <c r="C15759" s="37"/>
      <c r="D15759" s="37"/>
      <c r="E15759" s="37"/>
      <c r="F15759" s="37"/>
      <c r="G15759" s="38"/>
      <c r="H15759" s="37"/>
      <c r="I15759" s="41"/>
      <c r="J15759" s="41"/>
      <c r="K15759" s="37"/>
      <c r="L15759" s="37"/>
      <c r="M15759" s="37"/>
      <c r="N15759" s="37"/>
      <c r="O15759" s="38"/>
    </row>
    <row r="15760" spans="2:15" x14ac:dyDescent="0.4">
      <c r="B15760" s="63"/>
      <c r="C15760" s="37"/>
      <c r="D15760" s="37"/>
      <c r="E15760" s="37"/>
      <c r="F15760" s="37"/>
      <c r="G15760" s="38"/>
      <c r="H15760" s="37"/>
      <c r="I15760" s="41"/>
      <c r="J15760" s="41"/>
      <c r="K15760" s="37"/>
      <c r="L15760" s="37"/>
      <c r="M15760" s="37"/>
      <c r="N15760" s="37"/>
      <c r="O15760" s="38"/>
    </row>
    <row r="15761" spans="2:15" x14ac:dyDescent="0.4">
      <c r="B15761" s="63"/>
      <c r="C15761" s="37"/>
      <c r="D15761" s="37"/>
      <c r="E15761" s="37"/>
      <c r="F15761" s="37"/>
      <c r="G15761" s="38"/>
      <c r="H15761" s="37"/>
      <c r="I15761" s="41"/>
      <c r="J15761" s="41"/>
      <c r="K15761" s="37"/>
      <c r="L15761" s="37"/>
      <c r="M15761" s="37"/>
      <c r="N15761" s="37"/>
      <c r="O15761" s="38"/>
    </row>
    <row r="15762" spans="2:15" x14ac:dyDescent="0.4">
      <c r="B15762" s="63"/>
      <c r="C15762" s="37"/>
      <c r="D15762" s="37"/>
      <c r="E15762" s="37"/>
      <c r="F15762" s="37"/>
      <c r="G15762" s="38"/>
      <c r="H15762" s="37"/>
      <c r="I15762" s="41"/>
      <c r="J15762" s="41"/>
      <c r="K15762" s="37"/>
      <c r="L15762" s="37"/>
      <c r="M15762" s="37"/>
      <c r="N15762" s="37"/>
      <c r="O15762" s="38"/>
    </row>
    <row r="15763" spans="2:15" x14ac:dyDescent="0.4">
      <c r="B15763" s="63"/>
      <c r="C15763" s="37"/>
      <c r="D15763" s="37"/>
      <c r="E15763" s="37"/>
      <c r="F15763" s="37"/>
      <c r="G15763" s="38"/>
      <c r="H15763" s="37"/>
      <c r="I15763" s="41"/>
      <c r="J15763" s="41"/>
      <c r="K15763" s="37"/>
      <c r="L15763" s="37"/>
      <c r="M15763" s="37"/>
      <c r="N15763" s="37"/>
      <c r="O15763" s="38"/>
    </row>
    <row r="15764" spans="2:15" x14ac:dyDescent="0.4">
      <c r="B15764" s="63"/>
      <c r="C15764" s="37"/>
      <c r="D15764" s="37"/>
      <c r="E15764" s="37"/>
      <c r="F15764" s="37"/>
      <c r="G15764" s="38"/>
      <c r="H15764" s="37"/>
      <c r="I15764" s="41"/>
      <c r="J15764" s="41"/>
      <c r="K15764" s="37"/>
      <c r="L15764" s="37"/>
      <c r="M15764" s="37"/>
      <c r="N15764" s="37"/>
      <c r="O15764" s="38"/>
    </row>
    <row r="15765" spans="2:15" x14ac:dyDescent="0.4">
      <c r="B15765" s="63"/>
      <c r="C15765" s="37"/>
      <c r="D15765" s="37"/>
      <c r="E15765" s="37"/>
      <c r="F15765" s="37"/>
      <c r="G15765" s="38"/>
      <c r="H15765" s="37"/>
      <c r="I15765" s="41"/>
      <c r="J15765" s="41"/>
      <c r="K15765" s="37"/>
      <c r="L15765" s="37"/>
      <c r="M15765" s="37"/>
      <c r="N15765" s="37"/>
      <c r="O15765" s="38"/>
    </row>
    <row r="15766" spans="2:15" x14ac:dyDescent="0.4">
      <c r="B15766" s="63"/>
      <c r="C15766" s="37"/>
      <c r="D15766" s="37"/>
      <c r="E15766" s="37"/>
      <c r="F15766" s="37"/>
      <c r="G15766" s="38"/>
      <c r="H15766" s="37"/>
      <c r="I15766" s="41"/>
      <c r="J15766" s="41"/>
      <c r="K15766" s="37"/>
      <c r="L15766" s="37"/>
      <c r="M15766" s="37"/>
      <c r="N15766" s="37"/>
      <c r="O15766" s="38"/>
    </row>
    <row r="15767" spans="2:15" x14ac:dyDescent="0.4">
      <c r="B15767" s="63"/>
      <c r="C15767" s="37"/>
      <c r="D15767" s="37"/>
      <c r="E15767" s="37"/>
      <c r="F15767" s="37"/>
      <c r="G15767" s="38"/>
      <c r="H15767" s="37"/>
      <c r="I15767" s="41"/>
      <c r="J15767" s="41"/>
      <c r="K15767" s="37"/>
      <c r="L15767" s="37"/>
      <c r="M15767" s="37"/>
      <c r="N15767" s="37"/>
      <c r="O15767" s="38"/>
    </row>
    <row r="15768" spans="2:15" x14ac:dyDescent="0.4">
      <c r="B15768" s="63"/>
      <c r="C15768" s="37"/>
      <c r="D15768" s="37"/>
      <c r="E15768" s="37"/>
      <c r="F15768" s="37"/>
      <c r="G15768" s="38"/>
      <c r="H15768" s="37"/>
      <c r="I15768" s="41"/>
      <c r="J15768" s="41"/>
      <c r="K15768" s="37"/>
      <c r="L15768" s="37"/>
      <c r="M15768" s="37"/>
      <c r="N15768" s="37"/>
      <c r="O15768" s="38"/>
    </row>
    <row r="15769" spans="2:15" x14ac:dyDescent="0.4">
      <c r="B15769" s="63"/>
      <c r="C15769" s="37"/>
      <c r="D15769" s="37"/>
      <c r="E15769" s="37"/>
      <c r="F15769" s="37"/>
      <c r="G15769" s="38"/>
      <c r="H15769" s="37"/>
      <c r="I15769" s="41"/>
      <c r="J15769" s="41"/>
      <c r="K15769" s="37"/>
      <c r="L15769" s="37"/>
      <c r="M15769" s="37"/>
      <c r="N15769" s="37"/>
      <c r="O15769" s="38"/>
    </row>
    <row r="15770" spans="2:15" x14ac:dyDescent="0.4">
      <c r="B15770" s="63"/>
      <c r="C15770" s="37"/>
      <c r="D15770" s="37"/>
      <c r="E15770" s="37"/>
      <c r="F15770" s="37"/>
      <c r="G15770" s="38"/>
      <c r="H15770" s="37"/>
      <c r="I15770" s="41"/>
      <c r="J15770" s="41"/>
      <c r="K15770" s="37"/>
      <c r="L15770" s="37"/>
      <c r="M15770" s="37"/>
      <c r="N15770" s="37"/>
      <c r="O15770" s="38"/>
    </row>
    <row r="15771" spans="2:15" x14ac:dyDescent="0.4">
      <c r="B15771" s="63"/>
      <c r="C15771" s="37"/>
      <c r="D15771" s="37"/>
      <c r="E15771" s="37"/>
      <c r="F15771" s="37"/>
      <c r="G15771" s="38"/>
      <c r="H15771" s="37"/>
      <c r="I15771" s="41"/>
      <c r="J15771" s="41"/>
      <c r="K15771" s="37"/>
      <c r="L15771" s="37"/>
      <c r="M15771" s="37"/>
      <c r="N15771" s="37"/>
      <c r="O15771" s="38"/>
    </row>
    <row r="15772" spans="2:15" x14ac:dyDescent="0.4">
      <c r="B15772" s="63"/>
      <c r="C15772" s="37"/>
      <c r="D15772" s="37"/>
      <c r="E15772" s="37"/>
      <c r="F15772" s="37"/>
      <c r="G15772" s="38"/>
      <c r="H15772" s="37"/>
      <c r="I15772" s="41"/>
      <c r="J15772" s="41"/>
      <c r="K15772" s="37"/>
      <c r="L15772" s="37"/>
      <c r="M15772" s="37"/>
      <c r="N15772" s="37"/>
      <c r="O15772" s="38"/>
    </row>
    <row r="15773" spans="2:15" x14ac:dyDescent="0.4">
      <c r="B15773" s="63"/>
      <c r="C15773" s="37"/>
      <c r="D15773" s="37"/>
      <c r="E15773" s="37"/>
      <c r="F15773" s="37"/>
      <c r="G15773" s="38"/>
      <c r="H15773" s="37"/>
      <c r="I15773" s="41"/>
      <c r="J15773" s="41"/>
      <c r="K15773" s="37"/>
      <c r="L15773" s="37"/>
      <c r="M15773" s="37"/>
      <c r="N15773" s="37"/>
      <c r="O15773" s="38"/>
    </row>
    <row r="15774" spans="2:15" x14ac:dyDescent="0.4">
      <c r="B15774" s="63"/>
      <c r="C15774" s="37"/>
      <c r="D15774" s="37"/>
      <c r="E15774" s="37"/>
      <c r="F15774" s="37"/>
      <c r="G15774" s="38"/>
      <c r="H15774" s="37"/>
      <c r="I15774" s="41"/>
      <c r="J15774" s="41"/>
      <c r="K15774" s="37"/>
      <c r="L15774" s="37"/>
      <c r="M15774" s="37"/>
      <c r="N15774" s="37"/>
      <c r="O15774" s="38"/>
    </row>
    <row r="15775" spans="2:15" x14ac:dyDescent="0.4">
      <c r="B15775" s="63"/>
      <c r="C15775" s="37"/>
      <c r="D15775" s="37"/>
      <c r="E15775" s="37"/>
      <c r="F15775" s="37"/>
      <c r="G15775" s="38"/>
      <c r="H15775" s="37"/>
      <c r="I15775" s="41"/>
      <c r="J15775" s="41"/>
      <c r="K15775" s="37"/>
      <c r="L15775" s="37"/>
      <c r="M15775" s="37"/>
      <c r="N15775" s="37"/>
      <c r="O15775" s="38"/>
    </row>
    <row r="15776" spans="2:15" x14ac:dyDescent="0.4">
      <c r="B15776" s="63"/>
      <c r="C15776" s="37"/>
      <c r="D15776" s="37"/>
      <c r="E15776" s="37"/>
      <c r="F15776" s="37"/>
      <c r="G15776" s="38"/>
      <c r="H15776" s="37"/>
      <c r="I15776" s="41"/>
      <c r="J15776" s="41"/>
      <c r="K15776" s="37"/>
      <c r="L15776" s="37"/>
      <c r="M15776" s="37"/>
      <c r="N15776" s="37"/>
      <c r="O15776" s="38"/>
    </row>
    <row r="15777" spans="2:15" x14ac:dyDescent="0.4">
      <c r="B15777" s="63"/>
      <c r="C15777" s="37"/>
      <c r="D15777" s="37"/>
      <c r="E15777" s="37"/>
      <c r="F15777" s="37"/>
      <c r="G15777" s="38"/>
      <c r="H15777" s="37"/>
      <c r="I15777" s="41"/>
      <c r="J15777" s="41"/>
      <c r="K15777" s="37"/>
      <c r="L15777" s="37"/>
      <c r="M15777" s="37"/>
      <c r="N15777" s="37"/>
      <c r="O15777" s="38"/>
    </row>
    <row r="15778" spans="2:15" x14ac:dyDescent="0.4">
      <c r="B15778" s="63"/>
      <c r="C15778" s="37"/>
      <c r="D15778" s="37"/>
      <c r="E15778" s="37"/>
      <c r="F15778" s="37"/>
      <c r="G15778" s="38"/>
      <c r="H15778" s="37"/>
      <c r="I15778" s="41"/>
      <c r="J15778" s="41"/>
      <c r="K15778" s="37"/>
      <c r="L15778" s="37"/>
      <c r="M15778" s="37"/>
      <c r="N15778" s="37"/>
      <c r="O15778" s="38"/>
    </row>
    <row r="15779" spans="2:15" x14ac:dyDescent="0.4">
      <c r="B15779" s="63"/>
      <c r="C15779" s="37"/>
      <c r="D15779" s="37"/>
      <c r="E15779" s="37"/>
      <c r="F15779" s="37"/>
      <c r="G15779" s="38"/>
      <c r="H15779" s="37"/>
      <c r="I15779" s="41"/>
      <c r="J15779" s="41"/>
      <c r="K15779" s="37"/>
      <c r="L15779" s="37"/>
      <c r="M15779" s="37"/>
      <c r="N15779" s="37"/>
      <c r="O15779" s="38"/>
    </row>
    <row r="15780" spans="2:15" x14ac:dyDescent="0.4">
      <c r="B15780" s="63"/>
      <c r="C15780" s="37"/>
      <c r="D15780" s="37"/>
      <c r="E15780" s="37"/>
      <c r="F15780" s="37"/>
      <c r="G15780" s="38"/>
      <c r="H15780" s="37"/>
      <c r="I15780" s="41"/>
      <c r="J15780" s="41"/>
      <c r="K15780" s="37"/>
      <c r="L15780" s="37"/>
      <c r="M15780" s="37"/>
      <c r="N15780" s="37"/>
      <c r="O15780" s="38"/>
    </row>
    <row r="15781" spans="2:15" x14ac:dyDescent="0.4">
      <c r="B15781" s="63"/>
      <c r="C15781" s="37"/>
      <c r="D15781" s="37"/>
      <c r="E15781" s="37"/>
      <c r="F15781" s="37"/>
      <c r="G15781" s="38"/>
      <c r="H15781" s="37"/>
      <c r="I15781" s="41"/>
      <c r="J15781" s="41"/>
      <c r="K15781" s="37"/>
      <c r="L15781" s="37"/>
      <c r="M15781" s="37"/>
      <c r="N15781" s="37"/>
      <c r="O15781" s="38"/>
    </row>
    <row r="15782" spans="2:15" x14ac:dyDescent="0.4">
      <c r="B15782" s="63"/>
      <c r="C15782" s="37"/>
      <c r="D15782" s="37"/>
      <c r="E15782" s="37"/>
      <c r="F15782" s="37"/>
      <c r="G15782" s="38"/>
      <c r="H15782" s="37"/>
      <c r="I15782" s="41"/>
      <c r="J15782" s="41"/>
      <c r="K15782" s="37"/>
      <c r="L15782" s="37"/>
      <c r="M15782" s="37"/>
      <c r="N15782" s="37"/>
      <c r="O15782" s="38"/>
    </row>
    <row r="15783" spans="2:15" x14ac:dyDescent="0.4">
      <c r="B15783" s="63"/>
      <c r="C15783" s="37"/>
      <c r="D15783" s="37"/>
      <c r="E15783" s="37"/>
      <c r="F15783" s="37"/>
      <c r="G15783" s="38"/>
      <c r="H15783" s="37"/>
      <c r="I15783" s="41"/>
      <c r="J15783" s="41"/>
      <c r="K15783" s="37"/>
      <c r="L15783" s="37"/>
      <c r="M15783" s="37"/>
      <c r="N15783" s="37"/>
      <c r="O15783" s="38"/>
    </row>
    <row r="15784" spans="2:15" x14ac:dyDescent="0.4">
      <c r="B15784" s="63"/>
      <c r="C15784" s="37"/>
      <c r="D15784" s="37"/>
      <c r="E15784" s="37"/>
      <c r="F15784" s="37"/>
      <c r="G15784" s="38"/>
      <c r="H15784" s="37"/>
      <c r="I15784" s="41"/>
      <c r="J15784" s="41"/>
      <c r="K15784" s="37"/>
      <c r="L15784" s="37"/>
      <c r="M15784" s="37"/>
      <c r="N15784" s="37"/>
      <c r="O15784" s="38"/>
    </row>
    <row r="15785" spans="2:15" x14ac:dyDescent="0.4">
      <c r="B15785" s="63"/>
      <c r="C15785" s="37"/>
      <c r="D15785" s="37"/>
      <c r="E15785" s="37"/>
      <c r="F15785" s="37"/>
      <c r="G15785" s="38"/>
      <c r="H15785" s="37"/>
      <c r="I15785" s="41"/>
      <c r="J15785" s="41"/>
      <c r="K15785" s="37"/>
      <c r="L15785" s="37"/>
      <c r="M15785" s="37"/>
      <c r="N15785" s="37"/>
      <c r="O15785" s="38"/>
    </row>
    <row r="15786" spans="2:15" x14ac:dyDescent="0.4">
      <c r="B15786" s="63"/>
      <c r="C15786" s="37"/>
      <c r="D15786" s="37"/>
      <c r="E15786" s="37"/>
      <c r="F15786" s="37"/>
      <c r="G15786" s="38"/>
      <c r="H15786" s="37"/>
      <c r="I15786" s="41"/>
      <c r="J15786" s="41"/>
      <c r="K15786" s="37"/>
      <c r="L15786" s="37"/>
      <c r="M15786" s="37"/>
      <c r="N15786" s="37"/>
      <c r="O15786" s="38"/>
    </row>
    <row r="15787" spans="2:15" x14ac:dyDescent="0.4">
      <c r="B15787" s="63"/>
      <c r="C15787" s="37"/>
      <c r="D15787" s="37"/>
      <c r="E15787" s="37"/>
      <c r="F15787" s="37"/>
      <c r="G15787" s="38"/>
      <c r="H15787" s="37"/>
      <c r="I15787" s="41"/>
      <c r="J15787" s="41"/>
      <c r="K15787" s="37"/>
      <c r="L15787" s="37"/>
      <c r="M15787" s="37"/>
      <c r="N15787" s="37"/>
      <c r="O15787" s="38"/>
    </row>
    <row r="15788" spans="2:15" x14ac:dyDescent="0.4">
      <c r="B15788" s="63"/>
      <c r="C15788" s="37"/>
      <c r="D15788" s="37"/>
      <c r="E15788" s="37"/>
      <c r="F15788" s="37"/>
      <c r="G15788" s="38"/>
      <c r="H15788" s="37"/>
      <c r="I15788" s="41"/>
      <c r="J15788" s="41"/>
      <c r="K15788" s="37"/>
      <c r="L15788" s="37"/>
      <c r="M15788" s="37"/>
      <c r="N15788" s="37"/>
      <c r="O15788" s="38"/>
    </row>
    <row r="15789" spans="2:15" x14ac:dyDescent="0.4">
      <c r="B15789" s="63"/>
      <c r="C15789" s="37"/>
      <c r="D15789" s="37"/>
      <c r="E15789" s="37"/>
      <c r="F15789" s="37"/>
      <c r="G15789" s="38"/>
      <c r="H15789" s="37"/>
      <c r="I15789" s="41"/>
      <c r="J15789" s="41"/>
      <c r="K15789" s="37"/>
      <c r="L15789" s="37"/>
      <c r="M15789" s="37"/>
      <c r="N15789" s="37"/>
      <c r="O15789" s="38"/>
    </row>
    <row r="15790" spans="2:15" x14ac:dyDescent="0.4">
      <c r="B15790" s="63"/>
      <c r="C15790" s="37"/>
      <c r="D15790" s="37"/>
      <c r="E15790" s="37"/>
      <c r="F15790" s="37"/>
      <c r="G15790" s="38"/>
      <c r="H15790" s="37"/>
      <c r="I15790" s="41"/>
      <c r="J15790" s="41"/>
      <c r="K15790" s="37"/>
      <c r="L15790" s="37"/>
      <c r="M15790" s="37"/>
      <c r="N15790" s="37"/>
      <c r="O15790" s="38"/>
    </row>
    <row r="15791" spans="2:15" x14ac:dyDescent="0.4">
      <c r="B15791" s="63"/>
      <c r="C15791" s="37"/>
      <c r="D15791" s="37"/>
      <c r="E15791" s="37"/>
      <c r="F15791" s="37"/>
      <c r="G15791" s="38"/>
      <c r="H15791" s="37"/>
      <c r="I15791" s="41"/>
      <c r="J15791" s="41"/>
      <c r="K15791" s="37"/>
      <c r="L15791" s="37"/>
      <c r="M15791" s="37"/>
      <c r="N15791" s="37"/>
      <c r="O15791" s="38"/>
    </row>
    <row r="15792" spans="2:15" x14ac:dyDescent="0.4">
      <c r="B15792" s="63"/>
      <c r="C15792" s="37"/>
      <c r="D15792" s="37"/>
      <c r="E15792" s="37"/>
      <c r="F15792" s="37"/>
      <c r="G15792" s="38"/>
      <c r="H15792" s="37"/>
      <c r="I15792" s="41"/>
      <c r="J15792" s="41"/>
      <c r="K15792" s="37"/>
      <c r="L15792" s="37"/>
      <c r="M15792" s="37"/>
      <c r="N15792" s="37"/>
      <c r="O15792" s="38"/>
    </row>
    <row r="15793" spans="2:15" x14ac:dyDescent="0.4">
      <c r="B15793" s="63"/>
      <c r="C15793" s="37"/>
      <c r="D15793" s="37"/>
      <c r="E15793" s="37"/>
      <c r="F15793" s="37"/>
      <c r="G15793" s="38"/>
      <c r="H15793" s="37"/>
      <c r="I15793" s="41"/>
      <c r="J15793" s="41"/>
      <c r="K15793" s="37"/>
      <c r="L15793" s="37"/>
      <c r="M15793" s="37"/>
      <c r="N15793" s="37"/>
      <c r="O15793" s="38"/>
    </row>
    <row r="15794" spans="2:15" x14ac:dyDescent="0.4">
      <c r="B15794" s="63"/>
      <c r="C15794" s="37"/>
      <c r="D15794" s="37"/>
      <c r="E15794" s="37"/>
      <c r="F15794" s="37"/>
      <c r="G15794" s="38"/>
      <c r="H15794" s="37"/>
      <c r="I15794" s="41"/>
      <c r="J15794" s="41"/>
      <c r="K15794" s="37"/>
      <c r="L15794" s="37"/>
      <c r="M15794" s="37"/>
      <c r="N15794" s="37"/>
      <c r="O15794" s="38"/>
    </row>
    <row r="15795" spans="2:15" x14ac:dyDescent="0.4">
      <c r="B15795" s="63"/>
      <c r="C15795" s="37"/>
      <c r="D15795" s="37"/>
      <c r="E15795" s="37"/>
      <c r="F15795" s="37"/>
      <c r="G15795" s="38"/>
      <c r="H15795" s="37"/>
      <c r="I15795" s="41"/>
      <c r="J15795" s="41"/>
      <c r="K15795" s="37"/>
      <c r="L15795" s="37"/>
      <c r="M15795" s="37"/>
      <c r="N15795" s="37"/>
      <c r="O15795" s="38"/>
    </row>
    <row r="15796" spans="2:15" x14ac:dyDescent="0.4">
      <c r="B15796" s="63"/>
      <c r="C15796" s="37"/>
      <c r="D15796" s="37"/>
      <c r="E15796" s="37"/>
      <c r="F15796" s="37"/>
      <c r="G15796" s="38"/>
      <c r="H15796" s="37"/>
      <c r="I15796" s="41"/>
      <c r="J15796" s="41"/>
      <c r="K15796" s="37"/>
      <c r="L15796" s="37"/>
      <c r="M15796" s="37"/>
      <c r="N15796" s="37"/>
      <c r="O15796" s="38"/>
    </row>
    <row r="15797" spans="2:15" x14ac:dyDescent="0.4">
      <c r="B15797" s="63"/>
      <c r="C15797" s="37"/>
      <c r="D15797" s="37"/>
      <c r="E15797" s="37"/>
      <c r="F15797" s="37"/>
      <c r="G15797" s="38"/>
      <c r="H15797" s="37"/>
      <c r="I15797" s="41"/>
      <c r="J15797" s="41"/>
      <c r="K15797" s="37"/>
      <c r="L15797" s="37"/>
      <c r="M15797" s="37"/>
      <c r="N15797" s="37"/>
      <c r="O15797" s="38"/>
    </row>
    <row r="15798" spans="2:15" x14ac:dyDescent="0.4">
      <c r="B15798" s="63"/>
      <c r="C15798" s="37"/>
      <c r="D15798" s="37"/>
      <c r="E15798" s="37"/>
      <c r="F15798" s="37"/>
      <c r="G15798" s="38"/>
      <c r="H15798" s="37"/>
      <c r="I15798" s="41"/>
      <c r="J15798" s="41"/>
      <c r="K15798" s="37"/>
      <c r="L15798" s="37"/>
      <c r="M15798" s="37"/>
      <c r="N15798" s="37"/>
      <c r="O15798" s="38"/>
    </row>
    <row r="15799" spans="2:15" x14ac:dyDescent="0.4">
      <c r="B15799" s="63"/>
      <c r="C15799" s="37"/>
      <c r="D15799" s="37"/>
      <c r="E15799" s="37"/>
      <c r="F15799" s="37"/>
      <c r="G15799" s="38"/>
      <c r="H15799" s="37"/>
      <c r="I15799" s="41"/>
      <c r="J15799" s="41"/>
      <c r="K15799" s="37"/>
      <c r="L15799" s="37"/>
      <c r="M15799" s="37"/>
      <c r="N15799" s="37"/>
      <c r="O15799" s="38"/>
    </row>
    <row r="15800" spans="2:15" x14ac:dyDescent="0.4">
      <c r="B15800" s="63"/>
      <c r="C15800" s="37"/>
      <c r="D15800" s="37"/>
      <c r="E15800" s="37"/>
      <c r="F15800" s="37"/>
      <c r="G15800" s="38"/>
      <c r="H15800" s="37"/>
      <c r="I15800" s="41"/>
      <c r="J15800" s="41"/>
      <c r="K15800" s="37"/>
      <c r="L15800" s="37"/>
      <c r="M15800" s="37"/>
      <c r="N15800" s="37"/>
      <c r="O15800" s="38"/>
    </row>
    <row r="15801" spans="2:15" x14ac:dyDescent="0.4">
      <c r="B15801" s="63"/>
      <c r="C15801" s="37"/>
      <c r="D15801" s="37"/>
      <c r="E15801" s="37"/>
      <c r="F15801" s="37"/>
      <c r="G15801" s="38"/>
      <c r="H15801" s="37"/>
      <c r="I15801" s="41"/>
      <c r="J15801" s="41"/>
      <c r="K15801" s="37"/>
      <c r="L15801" s="37"/>
      <c r="M15801" s="37"/>
      <c r="N15801" s="37"/>
      <c r="O15801" s="38"/>
    </row>
    <row r="15802" spans="2:15" x14ac:dyDescent="0.4">
      <c r="B15802" s="63"/>
      <c r="C15802" s="37"/>
      <c r="D15802" s="37"/>
      <c r="E15802" s="37"/>
      <c r="F15802" s="37"/>
      <c r="G15802" s="38"/>
      <c r="H15802" s="37"/>
      <c r="I15802" s="41"/>
      <c r="J15802" s="41"/>
      <c r="K15802" s="37"/>
      <c r="L15802" s="37"/>
      <c r="M15802" s="37"/>
      <c r="N15802" s="37"/>
      <c r="O15802" s="38"/>
    </row>
    <row r="15803" spans="2:15" x14ac:dyDescent="0.4">
      <c r="B15803" s="63"/>
      <c r="C15803" s="37"/>
      <c r="D15803" s="37"/>
      <c r="E15803" s="37"/>
      <c r="F15803" s="37"/>
      <c r="G15803" s="38"/>
      <c r="H15803" s="37"/>
      <c r="I15803" s="41"/>
      <c r="J15803" s="41"/>
      <c r="K15803" s="37"/>
      <c r="L15803" s="37"/>
      <c r="M15803" s="37"/>
      <c r="N15803" s="37"/>
      <c r="O15803" s="38"/>
    </row>
    <row r="15804" spans="2:15" x14ac:dyDescent="0.4">
      <c r="B15804" s="63"/>
      <c r="C15804" s="37"/>
      <c r="D15804" s="37"/>
      <c r="E15804" s="37"/>
      <c r="F15804" s="37"/>
      <c r="G15804" s="38"/>
      <c r="H15804" s="37"/>
      <c r="I15804" s="41"/>
      <c r="J15804" s="41"/>
      <c r="K15804" s="37"/>
      <c r="L15804" s="37"/>
      <c r="M15804" s="37"/>
      <c r="N15804" s="37"/>
      <c r="O15804" s="38"/>
    </row>
    <row r="15805" spans="2:15" x14ac:dyDescent="0.4">
      <c r="B15805" s="63"/>
      <c r="C15805" s="37"/>
      <c r="D15805" s="37"/>
      <c r="E15805" s="37"/>
      <c r="F15805" s="37"/>
      <c r="G15805" s="38"/>
      <c r="H15805" s="37"/>
      <c r="I15805" s="41"/>
      <c r="J15805" s="41"/>
      <c r="K15805" s="37"/>
      <c r="L15805" s="37"/>
      <c r="M15805" s="37"/>
      <c r="N15805" s="37"/>
      <c r="O15805" s="38"/>
    </row>
    <row r="15806" spans="2:15" x14ac:dyDescent="0.4">
      <c r="B15806" s="63"/>
      <c r="C15806" s="37"/>
      <c r="D15806" s="37"/>
      <c r="E15806" s="37"/>
      <c r="F15806" s="37"/>
      <c r="G15806" s="38"/>
      <c r="H15806" s="37"/>
      <c r="I15806" s="41"/>
      <c r="J15806" s="41"/>
      <c r="K15806" s="37"/>
      <c r="L15806" s="37"/>
      <c r="M15806" s="37"/>
      <c r="N15806" s="37"/>
      <c r="O15806" s="38"/>
    </row>
    <row r="15807" spans="2:15" x14ac:dyDescent="0.4">
      <c r="B15807" s="63"/>
      <c r="C15807" s="37"/>
      <c r="D15807" s="37"/>
      <c r="E15807" s="37"/>
      <c r="F15807" s="37"/>
      <c r="G15807" s="38"/>
      <c r="H15807" s="37"/>
      <c r="I15807" s="41"/>
      <c r="J15807" s="41"/>
      <c r="K15807" s="37"/>
      <c r="L15807" s="37"/>
      <c r="M15807" s="37"/>
      <c r="N15807" s="37"/>
      <c r="O15807" s="38"/>
    </row>
    <row r="15808" spans="2:15" x14ac:dyDescent="0.4">
      <c r="B15808" s="63"/>
      <c r="C15808" s="37"/>
      <c r="D15808" s="37"/>
      <c r="E15808" s="37"/>
      <c r="F15808" s="37"/>
      <c r="G15808" s="38"/>
      <c r="H15808" s="37"/>
      <c r="I15808" s="41"/>
      <c r="J15808" s="41"/>
      <c r="K15808" s="37"/>
      <c r="L15808" s="37"/>
      <c r="M15808" s="37"/>
      <c r="N15808" s="37"/>
      <c r="O15808" s="38"/>
    </row>
    <row r="15809" spans="2:15" x14ac:dyDescent="0.4">
      <c r="B15809" s="63"/>
      <c r="C15809" s="37"/>
      <c r="D15809" s="37"/>
      <c r="E15809" s="37"/>
      <c r="F15809" s="37"/>
      <c r="G15809" s="38"/>
      <c r="H15809" s="37"/>
      <c r="I15809" s="41"/>
      <c r="J15809" s="41"/>
      <c r="K15809" s="37"/>
      <c r="L15809" s="37"/>
      <c r="M15809" s="37"/>
      <c r="N15809" s="37"/>
      <c r="O15809" s="38"/>
    </row>
    <row r="15810" spans="2:15" x14ac:dyDescent="0.4">
      <c r="B15810" s="63"/>
      <c r="C15810" s="37"/>
      <c r="D15810" s="37"/>
      <c r="E15810" s="37"/>
      <c r="F15810" s="37"/>
      <c r="G15810" s="38"/>
      <c r="H15810" s="37"/>
      <c r="I15810" s="41"/>
      <c r="J15810" s="41"/>
      <c r="K15810" s="37"/>
      <c r="L15810" s="37"/>
      <c r="M15810" s="37"/>
      <c r="N15810" s="37"/>
      <c r="O15810" s="38"/>
    </row>
    <row r="15811" spans="2:15" x14ac:dyDescent="0.4">
      <c r="B15811" s="63"/>
      <c r="C15811" s="37"/>
      <c r="D15811" s="37"/>
      <c r="E15811" s="37"/>
      <c r="F15811" s="37"/>
      <c r="G15811" s="38"/>
      <c r="H15811" s="37"/>
      <c r="I15811" s="41"/>
      <c r="J15811" s="41"/>
      <c r="K15811" s="37"/>
      <c r="L15811" s="37"/>
      <c r="M15811" s="37"/>
      <c r="N15811" s="37"/>
      <c r="O15811" s="38"/>
    </row>
    <row r="15812" spans="2:15" x14ac:dyDescent="0.4">
      <c r="B15812" s="63"/>
      <c r="C15812" s="37"/>
      <c r="D15812" s="37"/>
      <c r="E15812" s="37"/>
      <c r="F15812" s="37"/>
      <c r="G15812" s="38"/>
      <c r="H15812" s="37"/>
      <c r="I15812" s="41"/>
      <c r="J15812" s="41"/>
      <c r="K15812" s="37"/>
      <c r="L15812" s="37"/>
      <c r="M15812" s="37"/>
      <c r="N15812" s="37"/>
      <c r="O15812" s="38"/>
    </row>
    <row r="15813" spans="2:15" x14ac:dyDescent="0.4">
      <c r="B15813" s="63"/>
      <c r="C15813" s="37"/>
      <c r="D15813" s="37"/>
      <c r="E15813" s="37"/>
      <c r="F15813" s="37"/>
      <c r="G15813" s="38"/>
      <c r="H15813" s="37"/>
      <c r="I15813" s="41"/>
      <c r="J15813" s="41"/>
      <c r="K15813" s="37"/>
      <c r="L15813" s="37"/>
      <c r="M15813" s="37"/>
      <c r="N15813" s="37"/>
      <c r="O15813" s="38"/>
    </row>
    <row r="15814" spans="2:15" x14ac:dyDescent="0.4">
      <c r="B15814" s="63"/>
      <c r="C15814" s="37"/>
      <c r="D15814" s="37"/>
      <c r="E15814" s="37"/>
      <c r="F15814" s="37"/>
      <c r="G15814" s="38"/>
      <c r="H15814" s="37"/>
      <c r="I15814" s="41"/>
      <c r="J15814" s="41"/>
      <c r="K15814" s="37"/>
      <c r="L15814" s="37"/>
      <c r="M15814" s="37"/>
      <c r="N15814" s="37"/>
      <c r="O15814" s="38"/>
    </row>
    <row r="15815" spans="2:15" x14ac:dyDescent="0.4">
      <c r="B15815" s="63"/>
      <c r="C15815" s="37"/>
      <c r="D15815" s="37"/>
      <c r="E15815" s="37"/>
      <c r="F15815" s="37"/>
      <c r="G15815" s="38"/>
      <c r="H15815" s="37"/>
      <c r="I15815" s="41"/>
      <c r="J15815" s="41"/>
      <c r="K15815" s="37"/>
      <c r="L15815" s="37"/>
      <c r="M15815" s="37"/>
      <c r="N15815" s="37"/>
      <c r="O15815" s="38"/>
    </row>
    <row r="15816" spans="2:15" x14ac:dyDescent="0.4">
      <c r="B15816" s="63"/>
      <c r="C15816" s="37"/>
      <c r="D15816" s="37"/>
      <c r="E15816" s="37"/>
      <c r="F15816" s="37"/>
      <c r="G15816" s="38"/>
      <c r="H15816" s="37"/>
      <c r="I15816" s="41"/>
      <c r="J15816" s="41"/>
      <c r="K15816" s="37"/>
      <c r="L15816" s="37"/>
      <c r="M15816" s="37"/>
      <c r="N15816" s="37"/>
      <c r="O15816" s="38"/>
    </row>
    <row r="15817" spans="2:15" x14ac:dyDescent="0.4">
      <c r="B15817" s="63"/>
      <c r="C15817" s="37"/>
      <c r="D15817" s="37"/>
      <c r="E15817" s="37"/>
      <c r="F15817" s="37"/>
      <c r="G15817" s="38"/>
      <c r="H15817" s="37"/>
      <c r="I15817" s="41"/>
      <c r="J15817" s="41"/>
      <c r="K15817" s="37"/>
      <c r="L15817" s="37"/>
      <c r="M15817" s="37"/>
      <c r="N15817" s="37"/>
      <c r="O15817" s="38"/>
    </row>
    <row r="15818" spans="2:15" x14ac:dyDescent="0.4">
      <c r="B15818" s="63"/>
      <c r="C15818" s="37"/>
      <c r="D15818" s="37"/>
      <c r="E15818" s="37"/>
      <c r="F15818" s="37"/>
      <c r="G15818" s="38"/>
      <c r="H15818" s="37"/>
      <c r="I15818" s="41"/>
      <c r="J15818" s="41"/>
      <c r="K15818" s="37"/>
      <c r="L15818" s="37"/>
      <c r="M15818" s="37"/>
      <c r="N15818" s="37"/>
      <c r="O15818" s="38"/>
    </row>
    <row r="15819" spans="2:15" x14ac:dyDescent="0.4">
      <c r="B15819" s="63"/>
      <c r="C15819" s="37"/>
      <c r="D15819" s="37"/>
      <c r="E15819" s="37"/>
      <c r="F15819" s="37"/>
      <c r="G15819" s="38"/>
      <c r="H15819" s="37"/>
      <c r="I15819" s="41"/>
      <c r="J15819" s="41"/>
      <c r="K15819" s="37"/>
      <c r="L15819" s="37"/>
      <c r="M15819" s="37"/>
      <c r="N15819" s="37"/>
      <c r="O15819" s="38"/>
    </row>
    <row r="15820" spans="2:15" x14ac:dyDescent="0.4">
      <c r="B15820" s="63"/>
      <c r="C15820" s="37"/>
      <c r="D15820" s="37"/>
      <c r="E15820" s="37"/>
      <c r="F15820" s="37"/>
      <c r="G15820" s="38"/>
      <c r="H15820" s="37"/>
      <c r="I15820" s="41"/>
      <c r="J15820" s="41"/>
      <c r="K15820" s="37"/>
      <c r="L15820" s="37"/>
      <c r="M15820" s="37"/>
      <c r="N15820" s="37"/>
      <c r="O15820" s="38"/>
    </row>
    <row r="15821" spans="2:15" x14ac:dyDescent="0.4">
      <c r="B15821" s="63"/>
      <c r="C15821" s="37"/>
      <c r="D15821" s="37"/>
      <c r="E15821" s="37"/>
      <c r="F15821" s="37"/>
      <c r="G15821" s="38"/>
      <c r="H15821" s="37"/>
      <c r="I15821" s="41"/>
      <c r="J15821" s="41"/>
      <c r="K15821" s="37"/>
      <c r="L15821" s="37"/>
      <c r="M15821" s="37"/>
      <c r="N15821" s="37"/>
      <c r="O15821" s="38"/>
    </row>
    <row r="15822" spans="2:15" x14ac:dyDescent="0.4">
      <c r="B15822" s="63"/>
      <c r="C15822" s="37"/>
      <c r="D15822" s="37"/>
      <c r="E15822" s="37"/>
      <c r="F15822" s="37"/>
      <c r="G15822" s="38"/>
      <c r="H15822" s="37"/>
      <c r="I15822" s="41"/>
      <c r="J15822" s="41"/>
      <c r="K15822" s="37"/>
      <c r="L15822" s="37"/>
      <c r="M15822" s="37"/>
      <c r="N15822" s="37"/>
      <c r="O15822" s="38"/>
    </row>
    <row r="15823" spans="2:15" x14ac:dyDescent="0.4">
      <c r="B15823" s="63"/>
      <c r="C15823" s="37"/>
      <c r="D15823" s="37"/>
      <c r="E15823" s="37"/>
      <c r="F15823" s="37"/>
      <c r="G15823" s="38"/>
      <c r="H15823" s="37"/>
      <c r="I15823" s="41"/>
      <c r="J15823" s="41"/>
      <c r="K15823" s="37"/>
      <c r="L15823" s="37"/>
      <c r="M15823" s="37"/>
      <c r="N15823" s="37"/>
      <c r="O15823" s="38"/>
    </row>
    <row r="15824" spans="2:15" x14ac:dyDescent="0.4">
      <c r="B15824" s="63"/>
      <c r="C15824" s="37"/>
      <c r="D15824" s="37"/>
      <c r="E15824" s="37"/>
      <c r="F15824" s="37"/>
      <c r="G15824" s="38"/>
      <c r="H15824" s="37"/>
      <c r="I15824" s="41"/>
      <c r="J15824" s="41"/>
      <c r="K15824" s="37"/>
      <c r="L15824" s="37"/>
      <c r="M15824" s="37"/>
      <c r="N15824" s="37"/>
      <c r="O15824" s="38"/>
    </row>
    <row r="15825" spans="2:15" x14ac:dyDescent="0.4">
      <c r="B15825" s="63"/>
      <c r="C15825" s="37"/>
      <c r="D15825" s="37"/>
      <c r="E15825" s="37"/>
      <c r="F15825" s="37"/>
      <c r="G15825" s="38"/>
      <c r="H15825" s="37"/>
      <c r="I15825" s="41"/>
      <c r="J15825" s="41"/>
      <c r="K15825" s="37"/>
      <c r="L15825" s="37"/>
      <c r="M15825" s="37"/>
      <c r="N15825" s="37"/>
      <c r="O15825" s="38"/>
    </row>
    <row r="15826" spans="2:15" x14ac:dyDescent="0.4">
      <c r="B15826" s="63"/>
      <c r="C15826" s="37"/>
      <c r="D15826" s="37"/>
      <c r="E15826" s="37"/>
      <c r="F15826" s="37"/>
      <c r="G15826" s="38"/>
      <c r="H15826" s="37"/>
      <c r="I15826" s="41"/>
      <c r="J15826" s="41"/>
      <c r="K15826" s="37"/>
      <c r="L15826" s="37"/>
      <c r="M15826" s="37"/>
      <c r="N15826" s="37"/>
      <c r="O15826" s="38"/>
    </row>
    <row r="15827" spans="2:15" x14ac:dyDescent="0.4">
      <c r="B15827" s="63"/>
      <c r="C15827" s="37"/>
      <c r="D15827" s="37"/>
      <c r="E15827" s="37"/>
      <c r="F15827" s="37"/>
      <c r="G15827" s="38"/>
      <c r="H15827" s="37"/>
      <c r="I15827" s="41"/>
      <c r="J15827" s="41"/>
      <c r="K15827" s="37"/>
      <c r="L15827" s="37"/>
      <c r="M15827" s="37"/>
      <c r="N15827" s="37"/>
      <c r="O15827" s="38"/>
    </row>
    <row r="15828" spans="2:15" x14ac:dyDescent="0.4">
      <c r="B15828" s="63"/>
      <c r="C15828" s="37"/>
      <c r="D15828" s="37"/>
      <c r="E15828" s="37"/>
      <c r="F15828" s="37"/>
      <c r="G15828" s="38"/>
      <c r="H15828" s="37"/>
      <c r="I15828" s="41"/>
      <c r="J15828" s="41"/>
      <c r="K15828" s="37"/>
      <c r="L15828" s="37"/>
      <c r="M15828" s="37"/>
      <c r="N15828" s="37"/>
      <c r="O15828" s="38"/>
    </row>
    <row r="15829" spans="2:15" x14ac:dyDescent="0.4">
      <c r="B15829" s="63"/>
      <c r="C15829" s="37"/>
      <c r="D15829" s="37"/>
      <c r="E15829" s="37"/>
      <c r="F15829" s="37"/>
      <c r="G15829" s="38"/>
      <c r="H15829" s="37"/>
      <c r="I15829" s="41"/>
      <c r="J15829" s="41"/>
      <c r="K15829" s="37"/>
      <c r="L15829" s="37"/>
      <c r="M15829" s="37"/>
      <c r="N15829" s="37"/>
      <c r="O15829" s="38"/>
    </row>
    <row r="15830" spans="2:15" x14ac:dyDescent="0.4">
      <c r="B15830" s="63"/>
      <c r="C15830" s="37"/>
      <c r="D15830" s="37"/>
      <c r="E15830" s="37"/>
      <c r="F15830" s="37"/>
      <c r="G15830" s="38"/>
      <c r="H15830" s="37"/>
      <c r="I15830" s="41"/>
      <c r="J15830" s="41"/>
      <c r="K15830" s="37"/>
      <c r="L15830" s="37"/>
      <c r="M15830" s="37"/>
      <c r="N15830" s="37"/>
      <c r="O15830" s="38"/>
    </row>
    <row r="15831" spans="2:15" x14ac:dyDescent="0.4">
      <c r="B15831" s="63"/>
      <c r="C15831" s="37"/>
      <c r="D15831" s="37"/>
      <c r="E15831" s="37"/>
      <c r="F15831" s="37"/>
      <c r="G15831" s="38"/>
      <c r="H15831" s="37"/>
      <c r="I15831" s="41"/>
      <c r="J15831" s="41"/>
      <c r="K15831" s="37"/>
      <c r="L15831" s="37"/>
      <c r="M15831" s="37"/>
      <c r="N15831" s="37"/>
      <c r="O15831" s="38"/>
    </row>
    <row r="15832" spans="2:15" x14ac:dyDescent="0.4">
      <c r="B15832" s="63"/>
      <c r="C15832" s="37"/>
      <c r="D15832" s="37"/>
      <c r="E15832" s="37"/>
      <c r="F15832" s="37"/>
      <c r="G15832" s="38"/>
      <c r="H15832" s="37"/>
      <c r="I15832" s="41"/>
      <c r="J15832" s="41"/>
      <c r="K15832" s="37"/>
      <c r="L15832" s="37"/>
      <c r="M15832" s="37"/>
      <c r="N15832" s="37"/>
      <c r="O15832" s="38"/>
    </row>
    <row r="15833" spans="2:15" x14ac:dyDescent="0.4">
      <c r="B15833" s="63"/>
      <c r="C15833" s="37"/>
      <c r="D15833" s="37"/>
      <c r="E15833" s="37"/>
      <c r="F15833" s="37"/>
      <c r="G15833" s="38"/>
      <c r="H15833" s="37"/>
      <c r="I15833" s="41"/>
      <c r="J15833" s="41"/>
      <c r="K15833" s="37"/>
      <c r="L15833" s="37"/>
      <c r="M15833" s="37"/>
      <c r="N15833" s="37"/>
      <c r="O15833" s="38"/>
    </row>
    <row r="15834" spans="2:15" x14ac:dyDescent="0.4">
      <c r="B15834" s="63"/>
      <c r="C15834" s="37"/>
      <c r="D15834" s="37"/>
      <c r="E15834" s="37"/>
      <c r="F15834" s="37"/>
      <c r="G15834" s="38"/>
      <c r="H15834" s="37"/>
      <c r="I15834" s="41"/>
      <c r="J15834" s="41"/>
      <c r="K15834" s="37"/>
      <c r="L15834" s="37"/>
      <c r="M15834" s="37"/>
      <c r="N15834" s="37"/>
      <c r="O15834" s="38"/>
    </row>
    <row r="15835" spans="2:15" x14ac:dyDescent="0.4">
      <c r="B15835" s="63"/>
      <c r="C15835" s="37"/>
      <c r="D15835" s="37"/>
      <c r="E15835" s="37"/>
      <c r="F15835" s="37"/>
      <c r="G15835" s="38"/>
      <c r="H15835" s="37"/>
      <c r="I15835" s="41"/>
      <c r="J15835" s="41"/>
      <c r="K15835" s="37"/>
      <c r="L15835" s="37"/>
      <c r="M15835" s="37"/>
      <c r="N15835" s="37"/>
      <c r="O15835" s="38"/>
    </row>
    <row r="15836" spans="2:15" x14ac:dyDescent="0.4">
      <c r="B15836" s="63"/>
      <c r="C15836" s="37"/>
      <c r="D15836" s="37"/>
      <c r="E15836" s="37"/>
      <c r="F15836" s="37"/>
      <c r="G15836" s="38"/>
      <c r="H15836" s="37"/>
      <c r="I15836" s="41"/>
      <c r="J15836" s="41"/>
      <c r="K15836" s="37"/>
      <c r="L15836" s="37"/>
      <c r="M15836" s="37"/>
      <c r="N15836" s="37"/>
      <c r="O15836" s="38"/>
    </row>
    <row r="15837" spans="2:15" x14ac:dyDescent="0.4">
      <c r="B15837" s="63"/>
      <c r="C15837" s="37"/>
      <c r="D15837" s="37"/>
      <c r="E15837" s="37"/>
      <c r="F15837" s="37"/>
      <c r="G15837" s="38"/>
      <c r="H15837" s="37"/>
      <c r="I15837" s="41"/>
      <c r="J15837" s="41"/>
      <c r="K15837" s="37"/>
      <c r="L15837" s="37"/>
      <c r="M15837" s="37"/>
      <c r="N15837" s="37"/>
      <c r="O15837" s="38"/>
    </row>
    <row r="15838" spans="2:15" x14ac:dyDescent="0.4">
      <c r="B15838" s="63"/>
      <c r="C15838" s="37"/>
      <c r="D15838" s="37"/>
      <c r="E15838" s="37"/>
      <c r="F15838" s="37"/>
      <c r="G15838" s="38"/>
      <c r="H15838" s="37"/>
      <c r="I15838" s="41"/>
      <c r="J15838" s="41"/>
      <c r="K15838" s="37"/>
      <c r="L15838" s="37"/>
      <c r="M15838" s="37"/>
      <c r="N15838" s="37"/>
      <c r="O15838" s="38"/>
    </row>
    <row r="15839" spans="2:15" x14ac:dyDescent="0.4">
      <c r="B15839" s="63"/>
      <c r="C15839" s="37"/>
      <c r="D15839" s="37"/>
      <c r="E15839" s="37"/>
      <c r="F15839" s="37"/>
      <c r="G15839" s="38"/>
      <c r="H15839" s="37"/>
      <c r="I15839" s="41"/>
      <c r="J15839" s="41"/>
      <c r="K15839" s="37"/>
      <c r="L15839" s="37"/>
      <c r="M15839" s="37"/>
      <c r="N15839" s="37"/>
      <c r="O15839" s="38"/>
    </row>
    <row r="15840" spans="2:15" x14ac:dyDescent="0.4">
      <c r="B15840" s="63"/>
      <c r="C15840" s="37"/>
      <c r="D15840" s="37"/>
      <c r="E15840" s="37"/>
      <c r="F15840" s="37"/>
      <c r="G15840" s="38"/>
      <c r="H15840" s="37"/>
      <c r="I15840" s="41"/>
      <c r="J15840" s="41"/>
      <c r="K15840" s="37"/>
      <c r="L15840" s="37"/>
      <c r="M15840" s="37"/>
      <c r="N15840" s="37"/>
      <c r="O15840" s="38"/>
    </row>
    <row r="15841" spans="2:15" x14ac:dyDescent="0.4">
      <c r="B15841" s="63"/>
      <c r="C15841" s="37"/>
      <c r="D15841" s="37"/>
      <c r="E15841" s="37"/>
      <c r="F15841" s="37"/>
      <c r="G15841" s="38"/>
      <c r="H15841" s="37"/>
      <c r="I15841" s="41"/>
      <c r="J15841" s="41"/>
      <c r="K15841" s="37"/>
      <c r="L15841" s="37"/>
      <c r="M15841" s="37"/>
      <c r="N15841" s="37"/>
      <c r="O15841" s="38"/>
    </row>
    <row r="15842" spans="2:15" x14ac:dyDescent="0.4">
      <c r="B15842" s="63"/>
      <c r="C15842" s="37"/>
      <c r="D15842" s="37"/>
      <c r="E15842" s="37"/>
      <c r="F15842" s="37"/>
      <c r="G15842" s="38"/>
      <c r="H15842" s="37"/>
      <c r="I15842" s="41"/>
      <c r="J15842" s="41"/>
      <c r="K15842" s="37"/>
      <c r="L15842" s="37"/>
      <c r="M15842" s="37"/>
      <c r="N15842" s="37"/>
      <c r="O15842" s="38"/>
    </row>
    <row r="15843" spans="2:15" x14ac:dyDescent="0.4">
      <c r="B15843" s="63"/>
      <c r="C15843" s="37"/>
      <c r="D15843" s="37"/>
      <c r="E15843" s="37"/>
      <c r="F15843" s="37"/>
      <c r="G15843" s="38"/>
      <c r="H15843" s="37"/>
      <c r="I15843" s="41"/>
      <c r="J15843" s="41"/>
      <c r="K15843" s="37"/>
      <c r="L15843" s="37"/>
      <c r="M15843" s="37"/>
      <c r="N15843" s="37"/>
      <c r="O15843" s="38"/>
    </row>
    <row r="15844" spans="2:15" x14ac:dyDescent="0.4">
      <c r="B15844" s="63"/>
      <c r="C15844" s="37"/>
      <c r="D15844" s="37"/>
      <c r="E15844" s="37"/>
      <c r="F15844" s="37"/>
      <c r="G15844" s="38"/>
      <c r="H15844" s="37"/>
      <c r="I15844" s="41"/>
      <c r="J15844" s="41"/>
      <c r="K15844" s="37"/>
      <c r="L15844" s="37"/>
      <c r="M15844" s="37"/>
      <c r="N15844" s="37"/>
      <c r="O15844" s="38"/>
    </row>
    <row r="15845" spans="2:15" x14ac:dyDescent="0.4">
      <c r="B15845" s="63"/>
      <c r="C15845" s="37"/>
      <c r="D15845" s="37"/>
      <c r="E15845" s="37"/>
      <c r="F15845" s="37"/>
      <c r="G15845" s="38"/>
      <c r="H15845" s="37"/>
      <c r="I15845" s="41"/>
      <c r="J15845" s="41"/>
      <c r="K15845" s="37"/>
      <c r="L15845" s="37"/>
      <c r="M15845" s="37"/>
      <c r="N15845" s="37"/>
      <c r="O15845" s="38"/>
    </row>
    <row r="15846" spans="2:15" x14ac:dyDescent="0.4">
      <c r="B15846" s="63"/>
      <c r="C15846" s="37"/>
      <c r="D15846" s="37"/>
      <c r="E15846" s="37"/>
      <c r="F15846" s="37"/>
      <c r="G15846" s="38"/>
      <c r="H15846" s="37"/>
      <c r="I15846" s="41"/>
      <c r="J15846" s="41"/>
      <c r="K15846" s="37"/>
      <c r="L15846" s="37"/>
      <c r="M15846" s="37"/>
      <c r="N15846" s="37"/>
      <c r="O15846" s="38"/>
    </row>
    <row r="15847" spans="2:15" x14ac:dyDescent="0.4">
      <c r="B15847" s="63"/>
      <c r="C15847" s="37"/>
      <c r="D15847" s="37"/>
      <c r="E15847" s="37"/>
      <c r="F15847" s="37"/>
      <c r="G15847" s="38"/>
      <c r="H15847" s="37"/>
      <c r="I15847" s="41"/>
      <c r="J15847" s="41"/>
      <c r="K15847" s="37"/>
      <c r="L15847" s="37"/>
      <c r="M15847" s="37"/>
      <c r="N15847" s="37"/>
      <c r="O15847" s="38"/>
    </row>
    <row r="15848" spans="2:15" x14ac:dyDescent="0.4">
      <c r="B15848" s="63"/>
      <c r="C15848" s="37"/>
      <c r="D15848" s="37"/>
      <c r="E15848" s="37"/>
      <c r="F15848" s="37"/>
      <c r="G15848" s="38"/>
      <c r="H15848" s="37"/>
      <c r="I15848" s="41"/>
      <c r="J15848" s="41"/>
      <c r="K15848" s="37"/>
      <c r="L15848" s="37"/>
      <c r="M15848" s="37"/>
      <c r="N15848" s="37"/>
      <c r="O15848" s="38"/>
    </row>
    <row r="15849" spans="2:15" x14ac:dyDescent="0.4">
      <c r="B15849" s="63"/>
      <c r="C15849" s="37"/>
      <c r="D15849" s="37"/>
      <c r="E15849" s="37"/>
      <c r="F15849" s="37"/>
      <c r="G15849" s="38"/>
      <c r="H15849" s="37"/>
      <c r="I15849" s="41"/>
      <c r="J15849" s="41"/>
      <c r="K15849" s="37"/>
      <c r="L15849" s="37"/>
      <c r="M15849" s="37"/>
      <c r="N15849" s="37"/>
      <c r="O15849" s="38"/>
    </row>
    <row r="15850" spans="2:15" x14ac:dyDescent="0.4">
      <c r="B15850" s="63"/>
      <c r="C15850" s="37"/>
      <c r="D15850" s="37"/>
      <c r="E15850" s="37"/>
      <c r="F15850" s="37"/>
      <c r="G15850" s="38"/>
      <c r="H15850" s="37"/>
      <c r="I15850" s="41"/>
      <c r="J15850" s="41"/>
      <c r="K15850" s="37"/>
      <c r="L15850" s="37"/>
      <c r="M15850" s="37"/>
      <c r="N15850" s="37"/>
      <c r="O15850" s="38"/>
    </row>
    <row r="15851" spans="2:15" x14ac:dyDescent="0.4">
      <c r="B15851" s="63"/>
      <c r="C15851" s="37"/>
      <c r="D15851" s="37"/>
      <c r="E15851" s="37"/>
      <c r="F15851" s="37"/>
      <c r="G15851" s="38"/>
      <c r="H15851" s="37"/>
      <c r="I15851" s="41"/>
      <c r="J15851" s="41"/>
      <c r="K15851" s="37"/>
      <c r="L15851" s="37"/>
      <c r="M15851" s="37"/>
      <c r="N15851" s="37"/>
      <c r="O15851" s="38"/>
    </row>
    <row r="15852" spans="2:15" x14ac:dyDescent="0.4">
      <c r="B15852" s="63"/>
      <c r="C15852" s="37"/>
      <c r="D15852" s="37"/>
      <c r="E15852" s="37"/>
      <c r="F15852" s="37"/>
      <c r="G15852" s="38"/>
      <c r="H15852" s="37"/>
      <c r="I15852" s="41"/>
      <c r="J15852" s="41"/>
      <c r="K15852" s="37"/>
      <c r="L15852" s="37"/>
      <c r="M15852" s="37"/>
      <c r="N15852" s="37"/>
      <c r="O15852" s="38"/>
    </row>
    <row r="15853" spans="2:15" x14ac:dyDescent="0.4">
      <c r="B15853" s="63"/>
      <c r="C15853" s="37"/>
      <c r="D15853" s="37"/>
      <c r="E15853" s="37"/>
      <c r="F15853" s="37"/>
      <c r="G15853" s="38"/>
      <c r="H15853" s="37"/>
      <c r="I15853" s="41"/>
      <c r="J15853" s="41"/>
      <c r="K15853" s="37"/>
      <c r="L15853" s="37"/>
      <c r="M15853" s="37"/>
      <c r="N15853" s="37"/>
      <c r="O15853" s="38"/>
    </row>
    <row r="15854" spans="2:15" x14ac:dyDescent="0.4">
      <c r="B15854" s="63"/>
      <c r="C15854" s="37"/>
      <c r="D15854" s="37"/>
      <c r="E15854" s="37"/>
      <c r="F15854" s="37"/>
      <c r="G15854" s="38"/>
      <c r="H15854" s="37"/>
      <c r="I15854" s="41"/>
      <c r="J15854" s="41"/>
      <c r="K15854" s="37"/>
      <c r="L15854" s="37"/>
      <c r="M15854" s="37"/>
      <c r="N15854" s="37"/>
      <c r="O15854" s="38"/>
    </row>
    <row r="15855" spans="2:15" x14ac:dyDescent="0.4">
      <c r="B15855" s="63"/>
      <c r="C15855" s="37"/>
      <c r="D15855" s="37"/>
      <c r="E15855" s="37"/>
      <c r="F15855" s="37"/>
      <c r="G15855" s="38"/>
      <c r="H15855" s="37"/>
      <c r="I15855" s="41"/>
      <c r="J15855" s="41"/>
      <c r="K15855" s="37"/>
      <c r="L15855" s="37"/>
      <c r="M15855" s="37"/>
      <c r="N15855" s="37"/>
      <c r="O15855" s="38"/>
    </row>
    <row r="15856" spans="2:15" x14ac:dyDescent="0.4">
      <c r="B15856" s="63"/>
      <c r="C15856" s="37"/>
      <c r="D15856" s="37"/>
      <c r="E15856" s="37"/>
      <c r="F15856" s="37"/>
      <c r="G15856" s="38"/>
      <c r="H15856" s="37"/>
      <c r="I15856" s="41"/>
      <c r="J15856" s="41"/>
      <c r="K15856" s="37"/>
      <c r="L15856" s="37"/>
      <c r="M15856" s="37"/>
      <c r="N15856" s="37"/>
      <c r="O15856" s="38"/>
    </row>
    <row r="15857" spans="2:15" x14ac:dyDescent="0.4">
      <c r="B15857" s="63"/>
      <c r="C15857" s="37"/>
      <c r="D15857" s="37"/>
      <c r="E15857" s="37"/>
      <c r="F15857" s="37"/>
      <c r="G15857" s="38"/>
      <c r="H15857" s="37"/>
      <c r="I15857" s="41"/>
      <c r="J15857" s="41"/>
      <c r="K15857" s="37"/>
      <c r="L15857" s="37"/>
      <c r="M15857" s="37"/>
      <c r="N15857" s="37"/>
      <c r="O15857" s="38"/>
    </row>
    <row r="15858" spans="2:15" x14ac:dyDescent="0.4">
      <c r="B15858" s="63"/>
      <c r="C15858" s="37"/>
      <c r="D15858" s="37"/>
      <c r="E15858" s="37"/>
      <c r="F15858" s="37"/>
      <c r="G15858" s="38"/>
      <c r="H15858" s="37"/>
      <c r="I15858" s="41"/>
      <c r="J15858" s="41"/>
      <c r="K15858" s="37"/>
      <c r="L15858" s="37"/>
      <c r="M15858" s="37"/>
      <c r="N15858" s="37"/>
      <c r="O15858" s="38"/>
    </row>
    <row r="15859" spans="2:15" x14ac:dyDescent="0.4">
      <c r="B15859" s="63"/>
      <c r="C15859" s="37"/>
      <c r="D15859" s="37"/>
      <c r="E15859" s="37"/>
      <c r="F15859" s="37"/>
      <c r="G15859" s="38"/>
      <c r="H15859" s="37"/>
      <c r="I15859" s="41"/>
      <c r="J15859" s="41"/>
      <c r="K15859" s="37"/>
      <c r="L15859" s="37"/>
      <c r="M15859" s="37"/>
      <c r="N15859" s="37"/>
      <c r="O15859" s="38"/>
    </row>
    <row r="15860" spans="2:15" x14ac:dyDescent="0.4">
      <c r="B15860" s="63"/>
      <c r="C15860" s="37"/>
      <c r="D15860" s="37"/>
      <c r="E15860" s="37"/>
      <c r="F15860" s="37"/>
      <c r="G15860" s="38"/>
      <c r="H15860" s="37"/>
      <c r="I15860" s="41"/>
      <c r="J15860" s="41"/>
      <c r="K15860" s="37"/>
      <c r="L15860" s="37"/>
      <c r="M15860" s="37"/>
      <c r="N15860" s="37"/>
      <c r="O15860" s="38"/>
    </row>
    <row r="15861" spans="2:15" x14ac:dyDescent="0.4">
      <c r="B15861" s="63"/>
      <c r="C15861" s="37"/>
      <c r="D15861" s="37"/>
      <c r="E15861" s="37"/>
      <c r="F15861" s="37"/>
      <c r="G15861" s="38"/>
      <c r="H15861" s="37"/>
      <c r="I15861" s="41"/>
      <c r="J15861" s="41"/>
      <c r="K15861" s="37"/>
      <c r="L15861" s="37"/>
      <c r="M15861" s="37"/>
      <c r="N15861" s="37"/>
      <c r="O15861" s="38"/>
    </row>
    <row r="15862" spans="2:15" x14ac:dyDescent="0.4">
      <c r="B15862" s="63"/>
      <c r="C15862" s="37"/>
      <c r="D15862" s="37"/>
      <c r="E15862" s="37"/>
      <c r="F15862" s="37"/>
      <c r="G15862" s="38"/>
      <c r="H15862" s="37"/>
      <c r="I15862" s="41"/>
      <c r="J15862" s="41"/>
      <c r="K15862" s="37"/>
      <c r="L15862" s="37"/>
      <c r="M15862" s="37"/>
      <c r="N15862" s="37"/>
      <c r="O15862" s="38"/>
    </row>
    <row r="15863" spans="2:15" x14ac:dyDescent="0.4">
      <c r="B15863" s="63"/>
      <c r="C15863" s="37"/>
      <c r="D15863" s="37"/>
      <c r="E15863" s="37"/>
      <c r="F15863" s="37"/>
      <c r="G15863" s="38"/>
      <c r="H15863" s="37"/>
      <c r="I15863" s="41"/>
      <c r="J15863" s="41"/>
      <c r="K15863" s="37"/>
      <c r="L15863" s="37"/>
      <c r="M15863" s="37"/>
      <c r="N15863" s="37"/>
      <c r="O15863" s="38"/>
    </row>
    <row r="15864" spans="2:15" x14ac:dyDescent="0.4">
      <c r="B15864" s="63"/>
      <c r="C15864" s="37"/>
      <c r="D15864" s="37"/>
      <c r="E15864" s="37"/>
      <c r="F15864" s="37"/>
      <c r="G15864" s="38"/>
      <c r="H15864" s="37"/>
      <c r="I15864" s="41"/>
      <c r="J15864" s="41"/>
      <c r="K15864" s="37"/>
      <c r="L15864" s="37"/>
      <c r="M15864" s="37"/>
      <c r="N15864" s="37"/>
      <c r="O15864" s="38"/>
    </row>
    <row r="15865" spans="2:15" x14ac:dyDescent="0.4">
      <c r="B15865" s="63"/>
      <c r="C15865" s="37"/>
      <c r="D15865" s="37"/>
      <c r="E15865" s="37"/>
      <c r="F15865" s="37"/>
      <c r="G15865" s="38"/>
      <c r="H15865" s="37"/>
      <c r="I15865" s="41"/>
      <c r="J15865" s="41"/>
      <c r="K15865" s="37"/>
      <c r="L15865" s="37"/>
      <c r="M15865" s="37"/>
      <c r="N15865" s="37"/>
      <c r="O15865" s="38"/>
    </row>
    <row r="15866" spans="2:15" x14ac:dyDescent="0.4">
      <c r="B15866" s="63"/>
      <c r="C15866" s="37"/>
      <c r="D15866" s="37"/>
      <c r="E15866" s="37"/>
      <c r="F15866" s="37"/>
      <c r="G15866" s="38"/>
      <c r="H15866" s="37"/>
      <c r="I15866" s="41"/>
      <c r="J15866" s="41"/>
      <c r="K15866" s="37"/>
      <c r="L15866" s="37"/>
      <c r="M15866" s="37"/>
      <c r="N15866" s="37"/>
      <c r="O15866" s="38"/>
    </row>
    <row r="15867" spans="2:15" x14ac:dyDescent="0.4">
      <c r="B15867" s="63"/>
      <c r="C15867" s="37"/>
      <c r="D15867" s="37"/>
      <c r="E15867" s="37"/>
      <c r="F15867" s="37"/>
      <c r="G15867" s="38"/>
      <c r="H15867" s="37"/>
      <c r="I15867" s="41"/>
      <c r="J15867" s="41"/>
      <c r="K15867" s="37"/>
      <c r="L15867" s="37"/>
      <c r="M15867" s="37"/>
      <c r="N15867" s="37"/>
      <c r="O15867" s="38"/>
    </row>
    <row r="15868" spans="2:15" x14ac:dyDescent="0.4">
      <c r="B15868" s="63"/>
      <c r="C15868" s="37"/>
      <c r="D15868" s="37"/>
      <c r="E15868" s="37"/>
      <c r="F15868" s="37"/>
      <c r="G15868" s="38"/>
      <c r="H15868" s="37"/>
      <c r="I15868" s="41"/>
      <c r="J15868" s="41"/>
      <c r="K15868" s="37"/>
      <c r="L15868" s="37"/>
      <c r="M15868" s="37"/>
      <c r="N15868" s="37"/>
      <c r="O15868" s="38"/>
    </row>
    <row r="15869" spans="2:15" x14ac:dyDescent="0.4">
      <c r="B15869" s="63"/>
      <c r="C15869" s="37"/>
      <c r="D15869" s="37"/>
      <c r="E15869" s="37"/>
      <c r="F15869" s="37"/>
      <c r="G15869" s="38"/>
      <c r="H15869" s="37"/>
      <c r="I15869" s="41"/>
      <c r="J15869" s="41"/>
      <c r="K15869" s="37"/>
      <c r="L15869" s="37"/>
      <c r="M15869" s="37"/>
      <c r="N15869" s="37"/>
      <c r="O15869" s="38"/>
    </row>
    <row r="15870" spans="2:15" x14ac:dyDescent="0.4">
      <c r="B15870" s="63"/>
      <c r="C15870" s="37"/>
      <c r="D15870" s="37"/>
      <c r="E15870" s="37"/>
      <c r="F15870" s="37"/>
      <c r="G15870" s="38"/>
      <c r="H15870" s="37"/>
      <c r="I15870" s="41"/>
      <c r="J15870" s="41"/>
      <c r="K15870" s="37"/>
      <c r="L15870" s="37"/>
      <c r="M15870" s="37"/>
      <c r="N15870" s="37"/>
      <c r="O15870" s="38"/>
    </row>
    <row r="15871" spans="2:15" x14ac:dyDescent="0.4">
      <c r="B15871" s="63"/>
      <c r="C15871" s="37"/>
      <c r="D15871" s="37"/>
      <c r="E15871" s="37"/>
      <c r="F15871" s="37"/>
      <c r="G15871" s="38"/>
      <c r="H15871" s="37"/>
      <c r="I15871" s="41"/>
      <c r="J15871" s="41"/>
      <c r="K15871" s="37"/>
      <c r="L15871" s="37"/>
      <c r="M15871" s="37"/>
      <c r="N15871" s="37"/>
      <c r="O15871" s="38"/>
    </row>
    <row r="15872" spans="2:15" x14ac:dyDescent="0.4">
      <c r="B15872" s="63"/>
      <c r="C15872" s="37"/>
      <c r="D15872" s="37"/>
      <c r="E15872" s="37"/>
      <c r="F15872" s="37"/>
      <c r="G15872" s="38"/>
      <c r="H15872" s="37"/>
      <c r="I15872" s="41"/>
      <c r="J15872" s="41"/>
      <c r="K15872" s="37"/>
      <c r="L15872" s="37"/>
      <c r="M15872" s="37"/>
      <c r="N15872" s="37"/>
      <c r="O15872" s="38"/>
    </row>
    <row r="15873" spans="2:15" x14ac:dyDescent="0.4">
      <c r="B15873" s="63"/>
      <c r="C15873" s="37"/>
      <c r="D15873" s="37"/>
      <c r="E15873" s="37"/>
      <c r="F15873" s="37"/>
      <c r="G15873" s="38"/>
      <c r="H15873" s="37"/>
      <c r="I15873" s="41"/>
      <c r="J15873" s="41"/>
      <c r="K15873" s="37"/>
      <c r="L15873" s="37"/>
      <c r="M15873" s="37"/>
      <c r="N15873" s="37"/>
      <c r="O15873" s="38"/>
    </row>
    <row r="15874" spans="2:15" x14ac:dyDescent="0.4">
      <c r="B15874" s="63"/>
      <c r="C15874" s="37"/>
      <c r="D15874" s="37"/>
      <c r="E15874" s="37"/>
      <c r="F15874" s="37"/>
      <c r="G15874" s="38"/>
      <c r="H15874" s="37"/>
      <c r="I15874" s="41"/>
      <c r="J15874" s="41"/>
      <c r="K15874" s="37"/>
      <c r="L15874" s="37"/>
      <c r="M15874" s="37"/>
      <c r="N15874" s="37"/>
      <c r="O15874" s="38"/>
    </row>
    <row r="15875" spans="2:15" x14ac:dyDescent="0.4">
      <c r="B15875" s="63"/>
      <c r="C15875" s="37"/>
      <c r="D15875" s="37"/>
      <c r="E15875" s="37"/>
      <c r="F15875" s="37"/>
      <c r="G15875" s="38"/>
      <c r="H15875" s="37"/>
      <c r="I15875" s="41"/>
      <c r="J15875" s="41"/>
      <c r="K15875" s="37"/>
      <c r="L15875" s="37"/>
      <c r="M15875" s="37"/>
      <c r="N15875" s="37"/>
      <c r="O15875" s="38"/>
    </row>
    <row r="15876" spans="2:15" x14ac:dyDescent="0.4">
      <c r="B15876" s="63"/>
      <c r="C15876" s="37"/>
      <c r="D15876" s="37"/>
      <c r="E15876" s="37"/>
      <c r="F15876" s="37"/>
      <c r="G15876" s="38"/>
      <c r="H15876" s="37"/>
      <c r="I15876" s="41"/>
      <c r="J15876" s="41"/>
      <c r="K15876" s="37"/>
      <c r="L15876" s="37"/>
      <c r="M15876" s="37"/>
      <c r="N15876" s="37"/>
      <c r="O15876" s="38"/>
    </row>
    <row r="15877" spans="2:15" x14ac:dyDescent="0.4">
      <c r="B15877" s="63"/>
      <c r="C15877" s="37"/>
      <c r="D15877" s="37"/>
      <c r="E15877" s="37"/>
      <c r="F15877" s="37"/>
      <c r="G15877" s="38"/>
      <c r="H15877" s="37"/>
      <c r="I15877" s="41"/>
      <c r="J15877" s="41"/>
      <c r="K15877" s="37"/>
      <c r="L15877" s="37"/>
      <c r="M15877" s="37"/>
      <c r="N15877" s="37"/>
      <c r="O15877" s="38"/>
    </row>
    <row r="15878" spans="2:15" x14ac:dyDescent="0.4">
      <c r="B15878" s="63"/>
      <c r="C15878" s="37"/>
      <c r="D15878" s="37"/>
      <c r="E15878" s="37"/>
      <c r="F15878" s="37"/>
      <c r="G15878" s="38"/>
      <c r="H15878" s="37"/>
      <c r="I15878" s="41"/>
      <c r="J15878" s="41"/>
      <c r="K15878" s="37"/>
      <c r="L15878" s="37"/>
      <c r="M15878" s="37"/>
      <c r="N15878" s="37"/>
      <c r="O15878" s="38"/>
    </row>
    <row r="15879" spans="2:15" x14ac:dyDescent="0.4">
      <c r="B15879" s="63"/>
      <c r="C15879" s="37"/>
      <c r="D15879" s="37"/>
      <c r="E15879" s="37"/>
      <c r="F15879" s="37"/>
      <c r="G15879" s="38"/>
      <c r="H15879" s="37"/>
      <c r="I15879" s="41"/>
      <c r="J15879" s="41"/>
      <c r="K15879" s="37"/>
      <c r="L15879" s="37"/>
      <c r="M15879" s="37"/>
      <c r="N15879" s="37"/>
      <c r="O15879" s="38"/>
    </row>
    <row r="15880" spans="2:15" x14ac:dyDescent="0.4">
      <c r="B15880" s="63"/>
      <c r="C15880" s="37"/>
      <c r="D15880" s="37"/>
      <c r="E15880" s="37"/>
      <c r="F15880" s="37"/>
      <c r="G15880" s="38"/>
      <c r="H15880" s="37"/>
      <c r="I15880" s="41"/>
      <c r="J15880" s="41"/>
      <c r="K15880" s="37"/>
      <c r="L15880" s="37"/>
      <c r="M15880" s="37"/>
      <c r="N15880" s="37"/>
      <c r="O15880" s="38"/>
    </row>
    <row r="15881" spans="2:15" x14ac:dyDescent="0.4">
      <c r="B15881" s="63"/>
      <c r="C15881" s="37"/>
      <c r="D15881" s="37"/>
      <c r="E15881" s="37"/>
      <c r="F15881" s="37"/>
      <c r="G15881" s="38"/>
      <c r="H15881" s="37"/>
      <c r="I15881" s="41"/>
      <c r="J15881" s="41"/>
      <c r="K15881" s="37"/>
      <c r="L15881" s="37"/>
      <c r="M15881" s="37"/>
      <c r="N15881" s="37"/>
      <c r="O15881" s="38"/>
    </row>
    <row r="15882" spans="2:15" x14ac:dyDescent="0.4">
      <c r="B15882" s="63"/>
      <c r="C15882" s="37"/>
      <c r="D15882" s="37"/>
      <c r="E15882" s="37"/>
      <c r="F15882" s="37"/>
      <c r="G15882" s="38"/>
      <c r="H15882" s="37"/>
      <c r="I15882" s="41"/>
      <c r="J15882" s="41"/>
      <c r="K15882" s="37"/>
      <c r="L15882" s="37"/>
      <c r="M15882" s="37"/>
      <c r="N15882" s="37"/>
      <c r="O15882" s="38"/>
    </row>
    <row r="15883" spans="2:15" x14ac:dyDescent="0.4">
      <c r="B15883" s="63"/>
      <c r="C15883" s="37"/>
      <c r="D15883" s="37"/>
      <c r="E15883" s="37"/>
      <c r="F15883" s="37"/>
      <c r="G15883" s="38"/>
      <c r="H15883" s="37"/>
      <c r="I15883" s="41"/>
      <c r="J15883" s="41"/>
      <c r="K15883" s="37"/>
      <c r="L15883" s="37"/>
      <c r="M15883" s="37"/>
      <c r="N15883" s="37"/>
      <c r="O15883" s="38"/>
    </row>
    <row r="15884" spans="2:15" x14ac:dyDescent="0.4">
      <c r="B15884" s="63"/>
      <c r="C15884" s="37"/>
      <c r="D15884" s="37"/>
      <c r="E15884" s="37"/>
      <c r="F15884" s="37"/>
      <c r="G15884" s="38"/>
      <c r="H15884" s="37"/>
      <c r="I15884" s="41"/>
      <c r="J15884" s="41"/>
      <c r="K15884" s="37"/>
      <c r="L15884" s="37"/>
      <c r="M15884" s="37"/>
      <c r="N15884" s="37"/>
      <c r="O15884" s="38"/>
    </row>
    <row r="15885" spans="2:15" x14ac:dyDescent="0.4">
      <c r="B15885" s="63"/>
      <c r="C15885" s="37"/>
      <c r="D15885" s="37"/>
      <c r="E15885" s="37"/>
      <c r="F15885" s="37"/>
      <c r="G15885" s="38"/>
      <c r="H15885" s="37"/>
      <c r="I15885" s="41"/>
      <c r="J15885" s="41"/>
      <c r="K15885" s="37"/>
      <c r="L15885" s="37"/>
      <c r="M15885" s="37"/>
      <c r="N15885" s="37"/>
      <c r="O15885" s="38"/>
    </row>
    <row r="15886" spans="2:15" x14ac:dyDescent="0.4">
      <c r="B15886" s="63"/>
      <c r="C15886" s="37"/>
      <c r="D15886" s="37"/>
      <c r="E15886" s="37"/>
      <c r="F15886" s="37"/>
      <c r="G15886" s="38"/>
      <c r="H15886" s="37"/>
      <c r="I15886" s="41"/>
      <c r="J15886" s="41"/>
      <c r="K15886" s="37"/>
      <c r="L15886" s="37"/>
      <c r="M15886" s="37"/>
      <c r="N15886" s="37"/>
      <c r="O15886" s="38"/>
    </row>
    <row r="15887" spans="2:15" x14ac:dyDescent="0.4">
      <c r="B15887" s="63"/>
      <c r="C15887" s="37"/>
      <c r="D15887" s="37"/>
      <c r="E15887" s="37"/>
      <c r="F15887" s="37"/>
      <c r="G15887" s="38"/>
      <c r="H15887" s="37"/>
      <c r="I15887" s="41"/>
      <c r="J15887" s="41"/>
      <c r="K15887" s="37"/>
      <c r="L15887" s="37"/>
      <c r="M15887" s="37"/>
      <c r="N15887" s="37"/>
      <c r="O15887" s="38"/>
    </row>
    <row r="15888" spans="2:15" x14ac:dyDescent="0.4">
      <c r="B15888" s="63"/>
      <c r="C15888" s="37"/>
      <c r="D15888" s="37"/>
      <c r="E15888" s="37"/>
      <c r="F15888" s="37"/>
      <c r="G15888" s="38"/>
      <c r="H15888" s="37"/>
      <c r="I15888" s="41"/>
      <c r="J15888" s="41"/>
      <c r="K15888" s="37"/>
      <c r="L15888" s="37"/>
      <c r="M15888" s="37"/>
      <c r="N15888" s="37"/>
      <c r="O15888" s="38"/>
    </row>
    <row r="15889" spans="2:15" x14ac:dyDescent="0.4">
      <c r="B15889" s="63"/>
      <c r="C15889" s="37"/>
      <c r="D15889" s="37"/>
      <c r="E15889" s="37"/>
      <c r="F15889" s="37"/>
      <c r="G15889" s="38"/>
      <c r="H15889" s="37"/>
      <c r="I15889" s="41"/>
      <c r="J15889" s="41"/>
      <c r="K15889" s="37"/>
      <c r="L15889" s="37"/>
      <c r="M15889" s="37"/>
      <c r="N15889" s="37"/>
      <c r="O15889" s="38"/>
    </row>
    <row r="15890" spans="2:15" x14ac:dyDescent="0.4">
      <c r="B15890" s="63"/>
      <c r="C15890" s="37"/>
      <c r="D15890" s="37"/>
      <c r="E15890" s="37"/>
      <c r="F15890" s="37"/>
      <c r="G15890" s="38"/>
      <c r="H15890" s="37"/>
      <c r="I15890" s="41"/>
      <c r="J15890" s="41"/>
      <c r="K15890" s="37"/>
      <c r="L15890" s="37"/>
      <c r="M15890" s="37"/>
      <c r="N15890" s="37"/>
      <c r="O15890" s="38"/>
    </row>
    <row r="15891" spans="2:15" x14ac:dyDescent="0.4">
      <c r="B15891" s="63"/>
      <c r="C15891" s="37"/>
      <c r="D15891" s="37"/>
      <c r="E15891" s="37"/>
      <c r="F15891" s="37"/>
      <c r="G15891" s="38"/>
      <c r="H15891" s="37"/>
      <c r="I15891" s="41"/>
      <c r="J15891" s="41"/>
      <c r="K15891" s="37"/>
      <c r="L15891" s="37"/>
      <c r="M15891" s="37"/>
      <c r="N15891" s="37"/>
      <c r="O15891" s="38"/>
    </row>
    <row r="15892" spans="2:15" x14ac:dyDescent="0.4">
      <c r="B15892" s="63"/>
      <c r="C15892" s="37"/>
      <c r="D15892" s="37"/>
      <c r="E15892" s="37"/>
      <c r="F15892" s="37"/>
      <c r="G15892" s="38"/>
      <c r="H15892" s="37"/>
      <c r="I15892" s="41"/>
      <c r="J15892" s="41"/>
      <c r="K15892" s="37"/>
      <c r="L15892" s="37"/>
      <c r="M15892" s="37"/>
      <c r="N15892" s="37"/>
      <c r="O15892" s="38"/>
    </row>
    <row r="15893" spans="2:15" x14ac:dyDescent="0.4">
      <c r="B15893" s="63"/>
      <c r="C15893" s="37"/>
      <c r="D15893" s="37"/>
      <c r="E15893" s="37"/>
      <c r="F15893" s="37"/>
      <c r="G15893" s="38"/>
      <c r="H15893" s="37"/>
      <c r="I15893" s="41"/>
      <c r="J15893" s="41"/>
      <c r="K15893" s="37"/>
      <c r="L15893" s="37"/>
      <c r="M15893" s="37"/>
      <c r="N15893" s="37"/>
      <c r="O15893" s="38"/>
    </row>
    <row r="15894" spans="2:15" x14ac:dyDescent="0.4">
      <c r="B15894" s="63"/>
      <c r="C15894" s="37"/>
      <c r="D15894" s="37"/>
      <c r="E15894" s="37"/>
      <c r="F15894" s="37"/>
      <c r="G15894" s="38"/>
      <c r="H15894" s="37"/>
      <c r="I15894" s="41"/>
      <c r="J15894" s="41"/>
      <c r="K15894" s="37"/>
      <c r="L15894" s="37"/>
      <c r="M15894" s="37"/>
      <c r="N15894" s="37"/>
      <c r="O15894" s="38"/>
    </row>
    <row r="15895" spans="2:15" x14ac:dyDescent="0.4">
      <c r="B15895" s="63"/>
      <c r="C15895" s="37"/>
      <c r="D15895" s="37"/>
      <c r="E15895" s="37"/>
      <c r="F15895" s="37"/>
      <c r="G15895" s="38"/>
      <c r="H15895" s="37"/>
      <c r="I15895" s="41"/>
      <c r="J15895" s="41"/>
      <c r="K15895" s="37"/>
      <c r="L15895" s="37"/>
      <c r="M15895" s="37"/>
      <c r="N15895" s="37"/>
      <c r="O15895" s="38"/>
    </row>
    <row r="15896" spans="2:15" x14ac:dyDescent="0.4">
      <c r="B15896" s="63"/>
      <c r="C15896" s="37"/>
      <c r="D15896" s="37"/>
      <c r="E15896" s="37"/>
      <c r="F15896" s="37"/>
      <c r="G15896" s="38"/>
      <c r="H15896" s="37"/>
      <c r="I15896" s="41"/>
      <c r="J15896" s="41"/>
      <c r="K15896" s="37"/>
      <c r="L15896" s="37"/>
      <c r="M15896" s="37"/>
      <c r="N15896" s="37"/>
      <c r="O15896" s="38"/>
    </row>
    <row r="15897" spans="2:15" x14ac:dyDescent="0.4">
      <c r="B15897" s="63"/>
      <c r="C15897" s="37"/>
      <c r="D15897" s="37"/>
      <c r="E15897" s="37"/>
      <c r="F15897" s="37"/>
      <c r="G15897" s="38"/>
      <c r="H15897" s="37"/>
      <c r="I15897" s="41"/>
      <c r="J15897" s="41"/>
      <c r="K15897" s="37"/>
      <c r="L15897" s="37"/>
      <c r="M15897" s="37"/>
      <c r="N15897" s="37"/>
      <c r="O15897" s="38"/>
    </row>
    <row r="15898" spans="2:15" x14ac:dyDescent="0.4">
      <c r="B15898" s="63"/>
      <c r="C15898" s="37"/>
      <c r="D15898" s="37"/>
      <c r="E15898" s="37"/>
      <c r="F15898" s="37"/>
      <c r="G15898" s="38"/>
      <c r="H15898" s="37"/>
      <c r="I15898" s="41"/>
      <c r="J15898" s="41"/>
      <c r="K15898" s="37"/>
      <c r="L15898" s="37"/>
      <c r="M15898" s="37"/>
      <c r="N15898" s="37"/>
      <c r="O15898" s="38"/>
    </row>
    <row r="15899" spans="2:15" x14ac:dyDescent="0.4">
      <c r="B15899" s="63"/>
      <c r="C15899" s="37"/>
      <c r="D15899" s="37"/>
      <c r="E15899" s="37"/>
      <c r="F15899" s="37"/>
      <c r="G15899" s="38"/>
      <c r="H15899" s="37"/>
      <c r="I15899" s="41"/>
      <c r="J15899" s="41"/>
      <c r="K15899" s="37"/>
      <c r="L15899" s="37"/>
      <c r="M15899" s="37"/>
      <c r="N15899" s="37"/>
      <c r="O15899" s="38"/>
    </row>
    <row r="15900" spans="2:15" x14ac:dyDescent="0.4">
      <c r="B15900" s="63"/>
      <c r="C15900" s="37"/>
      <c r="D15900" s="37"/>
      <c r="E15900" s="37"/>
      <c r="F15900" s="37"/>
      <c r="G15900" s="38"/>
      <c r="H15900" s="37"/>
      <c r="I15900" s="41"/>
      <c r="J15900" s="41"/>
      <c r="K15900" s="37"/>
      <c r="L15900" s="37"/>
      <c r="M15900" s="37"/>
      <c r="N15900" s="37"/>
      <c r="O15900" s="38"/>
    </row>
    <row r="15901" spans="2:15" x14ac:dyDescent="0.4">
      <c r="B15901" s="63"/>
      <c r="C15901" s="37"/>
      <c r="D15901" s="37"/>
      <c r="E15901" s="37"/>
      <c r="F15901" s="37"/>
      <c r="G15901" s="38"/>
      <c r="H15901" s="37"/>
      <c r="I15901" s="41"/>
      <c r="J15901" s="41"/>
      <c r="K15901" s="37"/>
      <c r="L15901" s="37"/>
      <c r="M15901" s="37"/>
      <c r="N15901" s="37"/>
      <c r="O15901" s="38"/>
    </row>
    <row r="15902" spans="2:15" x14ac:dyDescent="0.4">
      <c r="B15902" s="63"/>
      <c r="C15902" s="37"/>
      <c r="D15902" s="37"/>
      <c r="E15902" s="37"/>
      <c r="F15902" s="37"/>
      <c r="G15902" s="38"/>
      <c r="H15902" s="37"/>
      <c r="I15902" s="41"/>
      <c r="J15902" s="41"/>
      <c r="K15902" s="37"/>
      <c r="L15902" s="37"/>
      <c r="M15902" s="37"/>
      <c r="N15902" s="37"/>
      <c r="O15902" s="38"/>
    </row>
    <row r="15903" spans="2:15" x14ac:dyDescent="0.4">
      <c r="B15903" s="63"/>
      <c r="C15903" s="37"/>
      <c r="D15903" s="37"/>
      <c r="E15903" s="37"/>
      <c r="F15903" s="37"/>
      <c r="G15903" s="38"/>
      <c r="H15903" s="37"/>
      <c r="I15903" s="41"/>
      <c r="J15903" s="41"/>
      <c r="K15903" s="37"/>
      <c r="L15903" s="37"/>
      <c r="M15903" s="37"/>
      <c r="N15903" s="37"/>
      <c r="O15903" s="38"/>
    </row>
    <row r="15904" spans="2:15" x14ac:dyDescent="0.4">
      <c r="B15904" s="63"/>
      <c r="C15904" s="37"/>
      <c r="D15904" s="37"/>
      <c r="E15904" s="37"/>
      <c r="F15904" s="37"/>
      <c r="G15904" s="38"/>
      <c r="H15904" s="37"/>
      <c r="I15904" s="41"/>
      <c r="J15904" s="41"/>
      <c r="K15904" s="37"/>
      <c r="L15904" s="37"/>
      <c r="M15904" s="37"/>
      <c r="N15904" s="37"/>
      <c r="O15904" s="38"/>
    </row>
    <row r="15905" spans="2:15" x14ac:dyDescent="0.4">
      <c r="B15905" s="63"/>
      <c r="C15905" s="37"/>
      <c r="D15905" s="37"/>
      <c r="E15905" s="37"/>
      <c r="F15905" s="37"/>
      <c r="G15905" s="38"/>
      <c r="H15905" s="37"/>
      <c r="I15905" s="41"/>
      <c r="J15905" s="41"/>
      <c r="K15905" s="37"/>
      <c r="L15905" s="37"/>
      <c r="M15905" s="37"/>
      <c r="N15905" s="37"/>
      <c r="O15905" s="38"/>
    </row>
    <row r="15906" spans="2:15" x14ac:dyDescent="0.4">
      <c r="B15906" s="63"/>
      <c r="C15906" s="37"/>
      <c r="D15906" s="37"/>
      <c r="E15906" s="37"/>
      <c r="F15906" s="37"/>
      <c r="G15906" s="38"/>
      <c r="H15906" s="37"/>
      <c r="I15906" s="41"/>
      <c r="J15906" s="41"/>
      <c r="K15906" s="37"/>
      <c r="L15906" s="37"/>
      <c r="M15906" s="37"/>
      <c r="N15906" s="37"/>
      <c r="O15906" s="38"/>
    </row>
    <row r="15907" spans="2:15" x14ac:dyDescent="0.4">
      <c r="B15907" s="63"/>
      <c r="C15907" s="37"/>
      <c r="D15907" s="37"/>
      <c r="E15907" s="37"/>
      <c r="F15907" s="37"/>
      <c r="G15907" s="38"/>
      <c r="H15907" s="37"/>
      <c r="I15907" s="41"/>
      <c r="J15907" s="41"/>
      <c r="K15907" s="37"/>
      <c r="L15907" s="37"/>
      <c r="M15907" s="37"/>
      <c r="N15907" s="37"/>
      <c r="O15907" s="38"/>
    </row>
    <row r="15908" spans="2:15" x14ac:dyDescent="0.4">
      <c r="B15908" s="63"/>
      <c r="C15908" s="37"/>
      <c r="D15908" s="37"/>
      <c r="E15908" s="37"/>
      <c r="F15908" s="37"/>
      <c r="G15908" s="38"/>
      <c r="H15908" s="37"/>
      <c r="I15908" s="41"/>
      <c r="J15908" s="41"/>
      <c r="K15908" s="37"/>
      <c r="L15908" s="37"/>
      <c r="M15908" s="37"/>
      <c r="N15908" s="37"/>
      <c r="O15908" s="38"/>
    </row>
    <row r="15909" spans="2:15" x14ac:dyDescent="0.4">
      <c r="B15909" s="63"/>
      <c r="C15909" s="37"/>
      <c r="D15909" s="37"/>
      <c r="E15909" s="37"/>
      <c r="F15909" s="37"/>
      <c r="G15909" s="38"/>
      <c r="H15909" s="37"/>
      <c r="I15909" s="41"/>
      <c r="J15909" s="41"/>
      <c r="K15909" s="37"/>
      <c r="L15909" s="37"/>
      <c r="M15909" s="37"/>
      <c r="N15909" s="37"/>
      <c r="O15909" s="38"/>
    </row>
    <row r="15910" spans="2:15" x14ac:dyDescent="0.4">
      <c r="B15910" s="63"/>
      <c r="C15910" s="37"/>
      <c r="D15910" s="37"/>
      <c r="E15910" s="37"/>
      <c r="F15910" s="37"/>
      <c r="G15910" s="38"/>
      <c r="H15910" s="37"/>
      <c r="I15910" s="41"/>
      <c r="J15910" s="41"/>
      <c r="K15910" s="37"/>
      <c r="L15910" s="37"/>
      <c r="M15910" s="37"/>
      <c r="N15910" s="37"/>
      <c r="O15910" s="38"/>
    </row>
    <row r="15911" spans="2:15" x14ac:dyDescent="0.4">
      <c r="B15911" s="63"/>
      <c r="C15911" s="37"/>
      <c r="D15911" s="37"/>
      <c r="E15911" s="37"/>
      <c r="F15911" s="37"/>
      <c r="G15911" s="38"/>
      <c r="H15911" s="37"/>
      <c r="I15911" s="41"/>
      <c r="J15911" s="41"/>
      <c r="K15911" s="37"/>
      <c r="L15911" s="37"/>
      <c r="M15911" s="37"/>
      <c r="N15911" s="37"/>
      <c r="O15911" s="38"/>
    </row>
    <row r="15912" spans="2:15" x14ac:dyDescent="0.4">
      <c r="B15912" s="63"/>
      <c r="C15912" s="37"/>
      <c r="D15912" s="37"/>
      <c r="E15912" s="37"/>
      <c r="F15912" s="37"/>
      <c r="G15912" s="38"/>
      <c r="H15912" s="37"/>
      <c r="I15912" s="41"/>
      <c r="J15912" s="41"/>
      <c r="K15912" s="37"/>
      <c r="L15912" s="37"/>
      <c r="M15912" s="37"/>
      <c r="N15912" s="37"/>
      <c r="O15912" s="38"/>
    </row>
    <row r="15913" spans="2:15" x14ac:dyDescent="0.4">
      <c r="B15913" s="63"/>
      <c r="C15913" s="37"/>
      <c r="D15913" s="37"/>
      <c r="E15913" s="37"/>
      <c r="F15913" s="37"/>
      <c r="G15913" s="38"/>
      <c r="H15913" s="37"/>
      <c r="I15913" s="41"/>
      <c r="J15913" s="41"/>
      <c r="K15913" s="37"/>
      <c r="L15913" s="37"/>
      <c r="M15913" s="37"/>
      <c r="N15913" s="37"/>
      <c r="O15913" s="38"/>
    </row>
    <row r="15914" spans="2:15" x14ac:dyDescent="0.4">
      <c r="B15914" s="63"/>
      <c r="C15914" s="37"/>
      <c r="D15914" s="37"/>
      <c r="E15914" s="37"/>
      <c r="F15914" s="37"/>
      <c r="G15914" s="38"/>
      <c r="H15914" s="37"/>
      <c r="I15914" s="41"/>
      <c r="J15914" s="41"/>
      <c r="K15914" s="37"/>
      <c r="L15914" s="37"/>
      <c r="M15914" s="37"/>
      <c r="N15914" s="37"/>
      <c r="O15914" s="38"/>
    </row>
    <row r="15915" spans="2:15" x14ac:dyDescent="0.4">
      <c r="B15915" s="63"/>
      <c r="C15915" s="37"/>
      <c r="D15915" s="37"/>
      <c r="E15915" s="37"/>
      <c r="F15915" s="37"/>
      <c r="G15915" s="38"/>
      <c r="H15915" s="37"/>
      <c r="I15915" s="41"/>
      <c r="J15915" s="41"/>
      <c r="K15915" s="37"/>
      <c r="L15915" s="37"/>
      <c r="M15915" s="37"/>
      <c r="N15915" s="37"/>
      <c r="O15915" s="38"/>
    </row>
    <row r="15916" spans="2:15" x14ac:dyDescent="0.4">
      <c r="B15916" s="63"/>
      <c r="C15916" s="37"/>
      <c r="D15916" s="37"/>
      <c r="E15916" s="37"/>
      <c r="F15916" s="37"/>
      <c r="G15916" s="38"/>
      <c r="H15916" s="37"/>
      <c r="I15916" s="41"/>
      <c r="J15916" s="41"/>
      <c r="K15916" s="37"/>
      <c r="L15916" s="37"/>
      <c r="M15916" s="37"/>
      <c r="N15916" s="37"/>
      <c r="O15916" s="38"/>
    </row>
    <row r="15917" spans="2:15" x14ac:dyDescent="0.4">
      <c r="B15917" s="63"/>
      <c r="C15917" s="37"/>
      <c r="D15917" s="37"/>
      <c r="E15917" s="37"/>
      <c r="F15917" s="37"/>
      <c r="G15917" s="38"/>
      <c r="H15917" s="37"/>
      <c r="I15917" s="41"/>
      <c r="J15917" s="41"/>
      <c r="K15917" s="37"/>
      <c r="L15917" s="37"/>
      <c r="M15917" s="37"/>
      <c r="N15917" s="37"/>
      <c r="O15917" s="38"/>
    </row>
    <row r="15918" spans="2:15" x14ac:dyDescent="0.4">
      <c r="B15918" s="63"/>
      <c r="C15918" s="37"/>
      <c r="D15918" s="37"/>
      <c r="E15918" s="37"/>
      <c r="F15918" s="37"/>
      <c r="G15918" s="38"/>
      <c r="H15918" s="37"/>
      <c r="I15918" s="41"/>
      <c r="J15918" s="41"/>
      <c r="K15918" s="37"/>
      <c r="L15918" s="37"/>
      <c r="M15918" s="37"/>
      <c r="N15918" s="37"/>
      <c r="O15918" s="38"/>
    </row>
    <row r="15919" spans="2:15" x14ac:dyDescent="0.4">
      <c r="B15919" s="63"/>
      <c r="C15919" s="37"/>
      <c r="D15919" s="37"/>
      <c r="E15919" s="37"/>
      <c r="F15919" s="37"/>
      <c r="G15919" s="38"/>
      <c r="H15919" s="37"/>
      <c r="I15919" s="41"/>
      <c r="J15919" s="41"/>
      <c r="K15919" s="37"/>
      <c r="L15919" s="37"/>
      <c r="M15919" s="37"/>
      <c r="N15919" s="37"/>
      <c r="O15919" s="38"/>
    </row>
    <row r="15920" spans="2:15" x14ac:dyDescent="0.4">
      <c r="B15920" s="63"/>
      <c r="C15920" s="37"/>
      <c r="D15920" s="37"/>
      <c r="E15920" s="37"/>
      <c r="F15920" s="37"/>
      <c r="G15920" s="38"/>
      <c r="H15920" s="37"/>
      <c r="I15920" s="41"/>
      <c r="J15920" s="41"/>
      <c r="K15920" s="37"/>
      <c r="L15920" s="37"/>
      <c r="M15920" s="37"/>
      <c r="N15920" s="37"/>
      <c r="O15920" s="38"/>
    </row>
    <row r="15921" spans="2:15" x14ac:dyDescent="0.4">
      <c r="B15921" s="63"/>
      <c r="C15921" s="37"/>
      <c r="D15921" s="37"/>
      <c r="E15921" s="37"/>
      <c r="F15921" s="37"/>
      <c r="G15921" s="38"/>
      <c r="H15921" s="37"/>
      <c r="I15921" s="41"/>
      <c r="J15921" s="41"/>
      <c r="K15921" s="37"/>
      <c r="L15921" s="37"/>
      <c r="M15921" s="37"/>
      <c r="N15921" s="37"/>
      <c r="O15921" s="38"/>
    </row>
    <row r="15922" spans="2:15" x14ac:dyDescent="0.4">
      <c r="B15922" s="63"/>
      <c r="C15922" s="37"/>
      <c r="D15922" s="37"/>
      <c r="E15922" s="37"/>
      <c r="F15922" s="37"/>
      <c r="G15922" s="38"/>
      <c r="H15922" s="37"/>
      <c r="I15922" s="41"/>
      <c r="J15922" s="41"/>
      <c r="K15922" s="37"/>
      <c r="L15922" s="37"/>
      <c r="M15922" s="37"/>
      <c r="N15922" s="37"/>
      <c r="O15922" s="38"/>
    </row>
    <row r="15923" spans="2:15" x14ac:dyDescent="0.4">
      <c r="B15923" s="63"/>
      <c r="C15923" s="37"/>
      <c r="D15923" s="37"/>
      <c r="E15923" s="37"/>
      <c r="F15923" s="37"/>
      <c r="G15923" s="38"/>
      <c r="H15923" s="37"/>
      <c r="I15923" s="41"/>
      <c r="J15923" s="41"/>
      <c r="K15923" s="37"/>
      <c r="L15923" s="37"/>
      <c r="M15923" s="37"/>
      <c r="N15923" s="37"/>
      <c r="O15923" s="38"/>
    </row>
    <row r="15924" spans="2:15" x14ac:dyDescent="0.4">
      <c r="B15924" s="63"/>
      <c r="C15924" s="37"/>
      <c r="D15924" s="37"/>
      <c r="E15924" s="37"/>
      <c r="F15924" s="37"/>
      <c r="G15924" s="38"/>
      <c r="H15924" s="37"/>
      <c r="I15924" s="41"/>
      <c r="J15924" s="41"/>
      <c r="K15924" s="37"/>
      <c r="L15924" s="37"/>
      <c r="M15924" s="37"/>
      <c r="N15924" s="37"/>
      <c r="O15924" s="38"/>
    </row>
    <row r="15925" spans="2:15" x14ac:dyDescent="0.4">
      <c r="B15925" s="63"/>
      <c r="C15925" s="37"/>
      <c r="D15925" s="37"/>
      <c r="E15925" s="37"/>
      <c r="F15925" s="37"/>
      <c r="G15925" s="38"/>
      <c r="H15925" s="37"/>
      <c r="I15925" s="41"/>
      <c r="J15925" s="41"/>
      <c r="K15925" s="37"/>
      <c r="L15925" s="37"/>
      <c r="M15925" s="37"/>
      <c r="N15925" s="37"/>
      <c r="O15925" s="38"/>
    </row>
    <row r="15926" spans="2:15" x14ac:dyDescent="0.4">
      <c r="B15926" s="63"/>
      <c r="C15926" s="37"/>
      <c r="D15926" s="37"/>
      <c r="E15926" s="37"/>
      <c r="F15926" s="37"/>
      <c r="G15926" s="38"/>
      <c r="H15926" s="37"/>
      <c r="I15926" s="41"/>
      <c r="J15926" s="41"/>
      <c r="K15926" s="37"/>
      <c r="L15926" s="37"/>
      <c r="M15926" s="37"/>
      <c r="N15926" s="37"/>
      <c r="O15926" s="38"/>
    </row>
    <row r="15927" spans="2:15" x14ac:dyDescent="0.4">
      <c r="B15927" s="63"/>
      <c r="C15927" s="37"/>
      <c r="D15927" s="37"/>
      <c r="E15927" s="37"/>
      <c r="F15927" s="37"/>
      <c r="G15927" s="38"/>
      <c r="H15927" s="37"/>
      <c r="I15927" s="41"/>
      <c r="J15927" s="41"/>
      <c r="K15927" s="37"/>
      <c r="L15927" s="37"/>
      <c r="M15927" s="37"/>
      <c r="N15927" s="37"/>
      <c r="O15927" s="38"/>
    </row>
    <row r="15928" spans="2:15" x14ac:dyDescent="0.4">
      <c r="B15928" s="63"/>
      <c r="C15928" s="37"/>
      <c r="D15928" s="37"/>
      <c r="E15928" s="37"/>
      <c r="F15928" s="37"/>
      <c r="G15928" s="38"/>
      <c r="H15928" s="37"/>
      <c r="I15928" s="41"/>
      <c r="J15928" s="41"/>
      <c r="K15928" s="37"/>
      <c r="L15928" s="37"/>
      <c r="M15928" s="37"/>
      <c r="N15928" s="37"/>
      <c r="O15928" s="38"/>
    </row>
    <row r="15929" spans="2:15" x14ac:dyDescent="0.4">
      <c r="B15929" s="63"/>
      <c r="C15929" s="37"/>
      <c r="D15929" s="37"/>
      <c r="E15929" s="37"/>
      <c r="F15929" s="37"/>
      <c r="G15929" s="38"/>
      <c r="H15929" s="37"/>
      <c r="I15929" s="41"/>
      <c r="J15929" s="41"/>
      <c r="K15929" s="37"/>
      <c r="L15929" s="37"/>
      <c r="M15929" s="37"/>
      <c r="N15929" s="37"/>
      <c r="O15929" s="38"/>
    </row>
    <row r="15930" spans="2:15" x14ac:dyDescent="0.4">
      <c r="B15930" s="63"/>
      <c r="C15930" s="37"/>
      <c r="D15930" s="37"/>
      <c r="E15930" s="37"/>
      <c r="F15930" s="37"/>
      <c r="G15930" s="38"/>
      <c r="H15930" s="37"/>
      <c r="I15930" s="41"/>
      <c r="J15930" s="41"/>
      <c r="K15930" s="37"/>
      <c r="L15930" s="37"/>
      <c r="M15930" s="37"/>
      <c r="N15930" s="37"/>
      <c r="O15930" s="38"/>
    </row>
    <row r="15931" spans="2:15" x14ac:dyDescent="0.4">
      <c r="B15931" s="63"/>
      <c r="C15931" s="37"/>
      <c r="D15931" s="37"/>
      <c r="E15931" s="37"/>
      <c r="F15931" s="37"/>
      <c r="G15931" s="38"/>
      <c r="H15931" s="37"/>
      <c r="I15931" s="41"/>
      <c r="J15931" s="41"/>
      <c r="K15931" s="37"/>
      <c r="L15931" s="37"/>
      <c r="M15931" s="37"/>
      <c r="N15931" s="37"/>
      <c r="O15931" s="38"/>
    </row>
    <row r="15932" spans="2:15" x14ac:dyDescent="0.4">
      <c r="B15932" s="63"/>
      <c r="C15932" s="37"/>
      <c r="D15932" s="37"/>
      <c r="E15932" s="37"/>
      <c r="F15932" s="37"/>
      <c r="G15932" s="38"/>
      <c r="H15932" s="37"/>
      <c r="I15932" s="41"/>
      <c r="J15932" s="41"/>
      <c r="K15932" s="37"/>
      <c r="L15932" s="37"/>
      <c r="M15932" s="37"/>
      <c r="N15932" s="37"/>
      <c r="O15932" s="38"/>
    </row>
    <row r="15933" spans="2:15" x14ac:dyDescent="0.4">
      <c r="B15933" s="63"/>
      <c r="C15933" s="37"/>
      <c r="D15933" s="37"/>
      <c r="E15933" s="37"/>
      <c r="F15933" s="37"/>
      <c r="G15933" s="38"/>
      <c r="H15933" s="37"/>
      <c r="I15933" s="41"/>
      <c r="J15933" s="41"/>
      <c r="K15933" s="37"/>
      <c r="L15933" s="37"/>
      <c r="M15933" s="37"/>
      <c r="N15933" s="37"/>
      <c r="O15933" s="38"/>
    </row>
    <row r="15934" spans="2:15" x14ac:dyDescent="0.4">
      <c r="B15934" s="63"/>
      <c r="C15934" s="37"/>
      <c r="D15934" s="37"/>
      <c r="E15934" s="37"/>
      <c r="F15934" s="37"/>
      <c r="G15934" s="38"/>
      <c r="H15934" s="37"/>
      <c r="I15934" s="41"/>
      <c r="J15934" s="41"/>
      <c r="K15934" s="37"/>
      <c r="L15934" s="37"/>
      <c r="M15934" s="37"/>
      <c r="N15934" s="37"/>
      <c r="O15934" s="38"/>
    </row>
    <row r="15935" spans="2:15" x14ac:dyDescent="0.4">
      <c r="B15935" s="63"/>
      <c r="C15935" s="37"/>
      <c r="D15935" s="37"/>
      <c r="E15935" s="37"/>
      <c r="F15935" s="37"/>
      <c r="G15935" s="38"/>
      <c r="H15935" s="37"/>
      <c r="I15935" s="41"/>
      <c r="J15935" s="41"/>
      <c r="K15935" s="37"/>
      <c r="L15935" s="37"/>
      <c r="M15935" s="37"/>
      <c r="N15935" s="37"/>
      <c r="O15935" s="38"/>
    </row>
    <row r="15936" spans="2:15" x14ac:dyDescent="0.4">
      <c r="B15936" s="63"/>
      <c r="C15936" s="37"/>
      <c r="D15936" s="37"/>
      <c r="E15936" s="37"/>
      <c r="F15936" s="37"/>
      <c r="G15936" s="38"/>
      <c r="H15936" s="37"/>
      <c r="I15936" s="41"/>
      <c r="J15936" s="41"/>
      <c r="K15936" s="37"/>
      <c r="L15936" s="37"/>
      <c r="M15936" s="37"/>
      <c r="N15936" s="37"/>
      <c r="O15936" s="38"/>
    </row>
    <row r="15937" spans="2:15" x14ac:dyDescent="0.4">
      <c r="B15937" s="63"/>
      <c r="C15937" s="37"/>
      <c r="D15937" s="37"/>
      <c r="E15937" s="37"/>
      <c r="F15937" s="37"/>
      <c r="G15937" s="38"/>
      <c r="H15937" s="37"/>
      <c r="I15937" s="41"/>
      <c r="J15937" s="41"/>
      <c r="K15937" s="37"/>
      <c r="L15937" s="37"/>
      <c r="M15937" s="37"/>
      <c r="N15937" s="37"/>
      <c r="O15937" s="38"/>
    </row>
    <row r="15938" spans="2:15" x14ac:dyDescent="0.4">
      <c r="B15938" s="63"/>
      <c r="C15938" s="37"/>
      <c r="D15938" s="37"/>
      <c r="E15938" s="37"/>
      <c r="F15938" s="37"/>
      <c r="G15938" s="38"/>
      <c r="H15938" s="37"/>
      <c r="I15938" s="41"/>
      <c r="J15938" s="41"/>
      <c r="K15938" s="37"/>
      <c r="L15938" s="37"/>
      <c r="M15938" s="37"/>
      <c r="N15938" s="37"/>
      <c r="O15938" s="38"/>
    </row>
    <row r="15939" spans="2:15" x14ac:dyDescent="0.4">
      <c r="B15939" s="63"/>
      <c r="C15939" s="37"/>
      <c r="D15939" s="37"/>
      <c r="E15939" s="37"/>
      <c r="F15939" s="37"/>
      <c r="G15939" s="38"/>
      <c r="H15939" s="37"/>
      <c r="I15939" s="41"/>
      <c r="J15939" s="41"/>
      <c r="K15939" s="37"/>
      <c r="L15939" s="37"/>
      <c r="M15939" s="37"/>
      <c r="N15939" s="37"/>
      <c r="O15939" s="38"/>
    </row>
    <row r="15940" spans="2:15" x14ac:dyDescent="0.4">
      <c r="B15940" s="63"/>
      <c r="C15940" s="37"/>
      <c r="D15940" s="37"/>
      <c r="E15940" s="37"/>
      <c r="F15940" s="37"/>
      <c r="G15940" s="38"/>
      <c r="H15940" s="37"/>
      <c r="I15940" s="41"/>
      <c r="J15940" s="41"/>
      <c r="K15940" s="37"/>
      <c r="L15940" s="37"/>
      <c r="M15940" s="37"/>
      <c r="N15940" s="37"/>
      <c r="O15940" s="38"/>
    </row>
    <row r="15941" spans="2:15" x14ac:dyDescent="0.4">
      <c r="B15941" s="63"/>
      <c r="C15941" s="37"/>
      <c r="D15941" s="37"/>
      <c r="E15941" s="37"/>
      <c r="F15941" s="37"/>
      <c r="G15941" s="38"/>
      <c r="H15941" s="37"/>
      <c r="I15941" s="41"/>
      <c r="J15941" s="41"/>
      <c r="K15941" s="37"/>
      <c r="L15941" s="37"/>
      <c r="M15941" s="37"/>
      <c r="N15941" s="37"/>
      <c r="O15941" s="38"/>
    </row>
    <row r="15942" spans="2:15" x14ac:dyDescent="0.4">
      <c r="B15942" s="63"/>
      <c r="C15942" s="37"/>
      <c r="D15942" s="37"/>
      <c r="E15942" s="37"/>
      <c r="F15942" s="37"/>
      <c r="G15942" s="38"/>
      <c r="H15942" s="37"/>
      <c r="I15942" s="41"/>
      <c r="J15942" s="41"/>
      <c r="K15942" s="37"/>
      <c r="L15942" s="37"/>
      <c r="M15942" s="37"/>
      <c r="N15942" s="37"/>
      <c r="O15942" s="38"/>
    </row>
    <row r="15943" spans="2:15" x14ac:dyDescent="0.4">
      <c r="B15943" s="63"/>
      <c r="C15943" s="37"/>
      <c r="D15943" s="37"/>
      <c r="E15943" s="37"/>
      <c r="F15943" s="37"/>
      <c r="G15943" s="38"/>
      <c r="H15943" s="37"/>
      <c r="I15943" s="41"/>
      <c r="J15943" s="41"/>
      <c r="K15943" s="37"/>
      <c r="L15943" s="37"/>
      <c r="M15943" s="37"/>
      <c r="N15943" s="37"/>
      <c r="O15943" s="38"/>
    </row>
    <row r="15944" spans="2:15" x14ac:dyDescent="0.4">
      <c r="B15944" s="63"/>
      <c r="C15944" s="37"/>
      <c r="D15944" s="37"/>
      <c r="E15944" s="37"/>
      <c r="F15944" s="37"/>
      <c r="G15944" s="38"/>
      <c r="H15944" s="37"/>
      <c r="I15944" s="41"/>
      <c r="J15944" s="41"/>
      <c r="K15944" s="37"/>
      <c r="L15944" s="37"/>
      <c r="M15944" s="37"/>
      <c r="N15944" s="37"/>
      <c r="O15944" s="38"/>
    </row>
    <row r="15945" spans="2:15" x14ac:dyDescent="0.4">
      <c r="B15945" s="63"/>
      <c r="C15945" s="37"/>
      <c r="D15945" s="37"/>
      <c r="E15945" s="37"/>
      <c r="F15945" s="37"/>
      <c r="G15945" s="38"/>
      <c r="H15945" s="37"/>
      <c r="I15945" s="41"/>
      <c r="J15945" s="41"/>
      <c r="K15945" s="37"/>
      <c r="L15945" s="37"/>
      <c r="M15945" s="37"/>
      <c r="N15945" s="37"/>
      <c r="O15945" s="38"/>
    </row>
    <row r="15946" spans="2:15" x14ac:dyDescent="0.4">
      <c r="B15946" s="63"/>
      <c r="C15946" s="37"/>
      <c r="D15946" s="37"/>
      <c r="E15946" s="37"/>
      <c r="F15946" s="37"/>
      <c r="G15946" s="38"/>
      <c r="H15946" s="37"/>
      <c r="I15946" s="41"/>
      <c r="J15946" s="41"/>
      <c r="K15946" s="37"/>
      <c r="L15946" s="37"/>
      <c r="M15946" s="37"/>
      <c r="N15946" s="37"/>
      <c r="O15946" s="38"/>
    </row>
    <row r="15947" spans="2:15" x14ac:dyDescent="0.4">
      <c r="B15947" s="63"/>
      <c r="C15947" s="37"/>
      <c r="D15947" s="37"/>
      <c r="E15947" s="37"/>
      <c r="F15947" s="37"/>
      <c r="G15947" s="38"/>
      <c r="H15947" s="37"/>
      <c r="I15947" s="41"/>
      <c r="J15947" s="41"/>
      <c r="K15947" s="37"/>
      <c r="L15947" s="37"/>
      <c r="M15947" s="37"/>
      <c r="N15947" s="37"/>
      <c r="O15947" s="38"/>
    </row>
    <row r="15948" spans="2:15" x14ac:dyDescent="0.4">
      <c r="B15948" s="63"/>
      <c r="C15948" s="37"/>
      <c r="D15948" s="37"/>
      <c r="E15948" s="37"/>
      <c r="F15948" s="37"/>
      <c r="G15948" s="38"/>
      <c r="H15948" s="37"/>
      <c r="I15948" s="41"/>
      <c r="J15948" s="41"/>
      <c r="K15948" s="37"/>
      <c r="L15948" s="37"/>
      <c r="M15948" s="37"/>
      <c r="N15948" s="37"/>
      <c r="O15948" s="38"/>
    </row>
    <row r="15949" spans="2:15" x14ac:dyDescent="0.4">
      <c r="B15949" s="63"/>
      <c r="C15949" s="37"/>
      <c r="D15949" s="37"/>
      <c r="E15949" s="37"/>
      <c r="F15949" s="37"/>
      <c r="G15949" s="38"/>
      <c r="H15949" s="37"/>
      <c r="I15949" s="41"/>
      <c r="J15949" s="41"/>
      <c r="K15949" s="37"/>
      <c r="L15949" s="37"/>
      <c r="M15949" s="37"/>
      <c r="N15949" s="37"/>
      <c r="O15949" s="38"/>
    </row>
    <row r="15950" spans="2:15" x14ac:dyDescent="0.4">
      <c r="B15950" s="63"/>
      <c r="C15950" s="37"/>
      <c r="D15950" s="37"/>
      <c r="E15950" s="37"/>
      <c r="F15950" s="37"/>
      <c r="G15950" s="38"/>
      <c r="H15950" s="37"/>
      <c r="I15950" s="41"/>
      <c r="J15950" s="41"/>
      <c r="K15950" s="37"/>
      <c r="L15950" s="37"/>
      <c r="M15950" s="37"/>
      <c r="N15950" s="37"/>
      <c r="O15950" s="38"/>
    </row>
    <row r="15951" spans="2:15" x14ac:dyDescent="0.4">
      <c r="B15951" s="63"/>
      <c r="C15951" s="37"/>
      <c r="D15951" s="37"/>
      <c r="E15951" s="37"/>
      <c r="F15951" s="37"/>
      <c r="G15951" s="38"/>
      <c r="H15951" s="37"/>
      <c r="I15951" s="41"/>
      <c r="J15951" s="41"/>
      <c r="K15951" s="37"/>
      <c r="L15951" s="37"/>
      <c r="M15951" s="37"/>
      <c r="N15951" s="37"/>
      <c r="O15951" s="38"/>
    </row>
    <row r="15952" spans="2:15" x14ac:dyDescent="0.4">
      <c r="B15952" s="63"/>
      <c r="C15952" s="37"/>
      <c r="D15952" s="37"/>
      <c r="E15952" s="37"/>
      <c r="F15952" s="37"/>
      <c r="G15952" s="38"/>
      <c r="H15952" s="37"/>
      <c r="I15952" s="41"/>
      <c r="J15952" s="41"/>
      <c r="K15952" s="37"/>
      <c r="L15952" s="37"/>
      <c r="M15952" s="37"/>
      <c r="N15952" s="37"/>
      <c r="O15952" s="38"/>
    </row>
    <row r="15953" spans="2:15" x14ac:dyDescent="0.4">
      <c r="B15953" s="63"/>
      <c r="C15953" s="37"/>
      <c r="D15953" s="37"/>
      <c r="E15953" s="37"/>
      <c r="F15953" s="37"/>
      <c r="G15953" s="38"/>
      <c r="H15953" s="37"/>
      <c r="I15953" s="41"/>
      <c r="J15953" s="41"/>
      <c r="K15953" s="37"/>
      <c r="L15953" s="37"/>
      <c r="M15953" s="37"/>
      <c r="N15953" s="37"/>
      <c r="O15953" s="38"/>
    </row>
    <row r="15954" spans="2:15" x14ac:dyDescent="0.4">
      <c r="B15954" s="63"/>
      <c r="C15954" s="37"/>
      <c r="D15954" s="37"/>
      <c r="E15954" s="37"/>
      <c r="F15954" s="37"/>
      <c r="G15954" s="38"/>
      <c r="H15954" s="37"/>
      <c r="I15954" s="41"/>
      <c r="J15954" s="41"/>
      <c r="K15954" s="37"/>
      <c r="L15954" s="37"/>
      <c r="M15954" s="37"/>
      <c r="N15954" s="37"/>
      <c r="O15954" s="38"/>
    </row>
    <row r="15955" spans="2:15" x14ac:dyDescent="0.4">
      <c r="B15955" s="63"/>
      <c r="C15955" s="37"/>
      <c r="D15955" s="37"/>
      <c r="E15955" s="37"/>
      <c r="F15955" s="37"/>
      <c r="G15955" s="38"/>
      <c r="H15955" s="37"/>
      <c r="I15955" s="41"/>
      <c r="J15955" s="41"/>
      <c r="K15955" s="37"/>
      <c r="L15955" s="37"/>
      <c r="M15955" s="37"/>
      <c r="N15955" s="37"/>
      <c r="O15955" s="38"/>
    </row>
    <row r="15956" spans="2:15" x14ac:dyDescent="0.4">
      <c r="B15956" s="63"/>
      <c r="C15956" s="37"/>
      <c r="D15956" s="37"/>
      <c r="E15956" s="37"/>
      <c r="F15956" s="37"/>
      <c r="G15956" s="38"/>
      <c r="H15956" s="37"/>
      <c r="I15956" s="41"/>
      <c r="J15956" s="41"/>
      <c r="K15956" s="37"/>
      <c r="L15956" s="37"/>
      <c r="M15956" s="37"/>
      <c r="N15956" s="37"/>
      <c r="O15956" s="38"/>
    </row>
    <row r="15957" spans="2:15" x14ac:dyDescent="0.4">
      <c r="B15957" s="63"/>
      <c r="C15957" s="37"/>
      <c r="D15957" s="37"/>
      <c r="E15957" s="37"/>
      <c r="F15957" s="37"/>
      <c r="G15957" s="38"/>
      <c r="H15957" s="37"/>
      <c r="I15957" s="41"/>
      <c r="J15957" s="41"/>
      <c r="K15957" s="37"/>
      <c r="L15957" s="37"/>
      <c r="M15957" s="37"/>
      <c r="N15957" s="37"/>
      <c r="O15957" s="38"/>
    </row>
    <row r="15958" spans="2:15" x14ac:dyDescent="0.4">
      <c r="B15958" s="63"/>
      <c r="C15958" s="37"/>
      <c r="D15958" s="37"/>
      <c r="E15958" s="37"/>
      <c r="F15958" s="37"/>
      <c r="G15958" s="38"/>
      <c r="H15958" s="37"/>
      <c r="I15958" s="41"/>
      <c r="J15958" s="41"/>
      <c r="K15958" s="37"/>
      <c r="L15958" s="37"/>
      <c r="M15958" s="37"/>
      <c r="N15958" s="37"/>
      <c r="O15958" s="38"/>
    </row>
    <row r="15959" spans="2:15" x14ac:dyDescent="0.4">
      <c r="B15959" s="63"/>
      <c r="C15959" s="37"/>
      <c r="D15959" s="37"/>
      <c r="E15959" s="37"/>
      <c r="F15959" s="37"/>
      <c r="G15959" s="38"/>
      <c r="H15959" s="37"/>
      <c r="I15959" s="41"/>
      <c r="J15959" s="41"/>
      <c r="K15959" s="37"/>
      <c r="L15959" s="37"/>
      <c r="M15959" s="37"/>
      <c r="N15959" s="37"/>
      <c r="O15959" s="38"/>
    </row>
    <row r="15960" spans="2:15" x14ac:dyDescent="0.4">
      <c r="B15960" s="63"/>
      <c r="C15960" s="37"/>
      <c r="D15960" s="37"/>
      <c r="E15960" s="37"/>
      <c r="F15960" s="37"/>
      <c r="G15960" s="38"/>
      <c r="H15960" s="37"/>
      <c r="I15960" s="41"/>
      <c r="J15960" s="41"/>
      <c r="K15960" s="37"/>
      <c r="L15960" s="37"/>
      <c r="M15960" s="37"/>
      <c r="N15960" s="37"/>
      <c r="O15960" s="38"/>
    </row>
    <row r="15961" spans="2:15" x14ac:dyDescent="0.4">
      <c r="B15961" s="63"/>
      <c r="C15961" s="37"/>
      <c r="D15961" s="37"/>
      <c r="E15961" s="37"/>
      <c r="F15961" s="37"/>
      <c r="G15961" s="38"/>
      <c r="H15961" s="37"/>
      <c r="I15961" s="41"/>
      <c r="J15961" s="41"/>
      <c r="K15961" s="37"/>
      <c r="L15961" s="37"/>
      <c r="M15961" s="37"/>
      <c r="N15961" s="37"/>
      <c r="O15961" s="38"/>
    </row>
    <row r="15962" spans="2:15" x14ac:dyDescent="0.4">
      <c r="B15962" s="63"/>
      <c r="C15962" s="37"/>
      <c r="D15962" s="37"/>
      <c r="E15962" s="37"/>
      <c r="F15962" s="37"/>
      <c r="G15962" s="38"/>
      <c r="H15962" s="37"/>
      <c r="I15962" s="41"/>
      <c r="J15962" s="41"/>
      <c r="K15962" s="37"/>
      <c r="L15962" s="37"/>
      <c r="M15962" s="37"/>
      <c r="N15962" s="37"/>
      <c r="O15962" s="38"/>
    </row>
    <row r="15963" spans="2:15" x14ac:dyDescent="0.4">
      <c r="B15963" s="63"/>
      <c r="C15963" s="37"/>
      <c r="D15963" s="37"/>
      <c r="E15963" s="37"/>
      <c r="F15963" s="37"/>
      <c r="G15963" s="38"/>
      <c r="H15963" s="37"/>
      <c r="I15963" s="41"/>
      <c r="J15963" s="41"/>
      <c r="K15963" s="37"/>
      <c r="L15963" s="37"/>
      <c r="M15963" s="37"/>
      <c r="N15963" s="37"/>
      <c r="O15963" s="38"/>
    </row>
    <row r="15964" spans="2:15" x14ac:dyDescent="0.4">
      <c r="B15964" s="63"/>
      <c r="C15964" s="37"/>
      <c r="D15964" s="37"/>
      <c r="E15964" s="37"/>
      <c r="F15964" s="37"/>
      <c r="G15964" s="38"/>
      <c r="H15964" s="37"/>
      <c r="I15964" s="41"/>
      <c r="J15964" s="41"/>
      <c r="K15964" s="37"/>
      <c r="L15964" s="37"/>
      <c r="M15964" s="37"/>
      <c r="N15964" s="37"/>
      <c r="O15964" s="38"/>
    </row>
    <row r="15965" spans="2:15" x14ac:dyDescent="0.4">
      <c r="B15965" s="63"/>
      <c r="C15965" s="37"/>
      <c r="D15965" s="37"/>
      <c r="E15965" s="37"/>
      <c r="F15965" s="37"/>
      <c r="G15965" s="38"/>
      <c r="H15965" s="37"/>
      <c r="I15965" s="41"/>
      <c r="J15965" s="41"/>
      <c r="K15965" s="37"/>
      <c r="L15965" s="37"/>
      <c r="M15965" s="37"/>
      <c r="N15965" s="37"/>
      <c r="O15965" s="38"/>
    </row>
    <row r="15966" spans="2:15" x14ac:dyDescent="0.4">
      <c r="B15966" s="63"/>
      <c r="C15966" s="37"/>
      <c r="D15966" s="37"/>
      <c r="E15966" s="37"/>
      <c r="F15966" s="37"/>
      <c r="G15966" s="38"/>
      <c r="H15966" s="37"/>
      <c r="I15966" s="41"/>
      <c r="J15966" s="41"/>
      <c r="K15966" s="37"/>
      <c r="L15966" s="37"/>
      <c r="M15966" s="37"/>
      <c r="N15966" s="37"/>
      <c r="O15966" s="38"/>
    </row>
    <row r="15967" spans="2:15" x14ac:dyDescent="0.4">
      <c r="B15967" s="63"/>
      <c r="C15967" s="37"/>
      <c r="D15967" s="37"/>
      <c r="E15967" s="37"/>
      <c r="F15967" s="37"/>
      <c r="G15967" s="38"/>
      <c r="H15967" s="37"/>
      <c r="I15967" s="41"/>
      <c r="J15967" s="41"/>
      <c r="K15967" s="37"/>
      <c r="L15967" s="37"/>
      <c r="M15967" s="37"/>
      <c r="N15967" s="37"/>
      <c r="O15967" s="38"/>
    </row>
    <row r="15968" spans="2:15" x14ac:dyDescent="0.4">
      <c r="B15968" s="63"/>
      <c r="C15968" s="37"/>
      <c r="D15968" s="37"/>
      <c r="E15968" s="37"/>
      <c r="F15968" s="37"/>
      <c r="G15968" s="38"/>
      <c r="H15968" s="37"/>
      <c r="I15968" s="41"/>
      <c r="J15968" s="41"/>
      <c r="K15968" s="37"/>
      <c r="L15968" s="37"/>
      <c r="M15968" s="37"/>
      <c r="N15968" s="37"/>
      <c r="O15968" s="38"/>
    </row>
    <row r="15969" spans="2:15" x14ac:dyDescent="0.4">
      <c r="B15969" s="63"/>
      <c r="C15969" s="37"/>
      <c r="D15969" s="37"/>
      <c r="E15969" s="37"/>
      <c r="F15969" s="37"/>
      <c r="G15969" s="38"/>
      <c r="H15969" s="37"/>
      <c r="I15969" s="41"/>
      <c r="J15969" s="41"/>
      <c r="K15969" s="37"/>
      <c r="L15969" s="37"/>
      <c r="M15969" s="37"/>
      <c r="N15969" s="37"/>
      <c r="O15969" s="38"/>
    </row>
    <row r="15970" spans="2:15" x14ac:dyDescent="0.4">
      <c r="B15970" s="63"/>
      <c r="C15970" s="37"/>
      <c r="D15970" s="37"/>
      <c r="E15970" s="37"/>
      <c r="F15970" s="37"/>
      <c r="G15970" s="38"/>
      <c r="H15970" s="37"/>
      <c r="I15970" s="41"/>
      <c r="J15970" s="41"/>
      <c r="K15970" s="37"/>
      <c r="L15970" s="37"/>
      <c r="M15970" s="37"/>
      <c r="N15970" s="37"/>
      <c r="O15970" s="38"/>
    </row>
    <row r="15971" spans="2:15" x14ac:dyDescent="0.4">
      <c r="B15971" s="63"/>
      <c r="C15971" s="37"/>
      <c r="D15971" s="37"/>
      <c r="E15971" s="37"/>
      <c r="F15971" s="37"/>
      <c r="G15971" s="38"/>
      <c r="H15971" s="37"/>
      <c r="I15971" s="41"/>
      <c r="J15971" s="41"/>
      <c r="K15971" s="37"/>
      <c r="L15971" s="37"/>
      <c r="M15971" s="37"/>
      <c r="N15971" s="37"/>
      <c r="O15971" s="38"/>
    </row>
    <row r="15972" spans="2:15" x14ac:dyDescent="0.4">
      <c r="B15972" s="63"/>
      <c r="C15972" s="37"/>
      <c r="D15972" s="37"/>
      <c r="E15972" s="37"/>
      <c r="F15972" s="37"/>
      <c r="G15972" s="38"/>
      <c r="H15972" s="37"/>
      <c r="I15972" s="41"/>
      <c r="J15972" s="41"/>
      <c r="K15972" s="37"/>
      <c r="L15972" s="37"/>
      <c r="M15972" s="37"/>
      <c r="N15972" s="37"/>
      <c r="O15972" s="38"/>
    </row>
    <row r="15973" spans="2:15" x14ac:dyDescent="0.4">
      <c r="B15973" s="63"/>
      <c r="C15973" s="37"/>
      <c r="D15973" s="37"/>
      <c r="E15973" s="37"/>
      <c r="F15973" s="37"/>
      <c r="G15973" s="38"/>
      <c r="H15973" s="37"/>
      <c r="I15973" s="41"/>
      <c r="J15973" s="41"/>
      <c r="K15973" s="37"/>
      <c r="L15973" s="37"/>
      <c r="M15973" s="37"/>
      <c r="N15973" s="37"/>
      <c r="O15973" s="38"/>
    </row>
    <row r="15974" spans="2:15" x14ac:dyDescent="0.4">
      <c r="B15974" s="63"/>
      <c r="C15974" s="37"/>
      <c r="D15974" s="37"/>
      <c r="E15974" s="37"/>
      <c r="F15974" s="37"/>
      <c r="G15974" s="38"/>
      <c r="H15974" s="37"/>
      <c r="I15974" s="41"/>
      <c r="J15974" s="41"/>
      <c r="K15974" s="37"/>
      <c r="L15974" s="37"/>
      <c r="M15974" s="37"/>
      <c r="N15974" s="37"/>
      <c r="O15974" s="38"/>
    </row>
    <row r="15975" spans="2:15" x14ac:dyDescent="0.4">
      <c r="B15975" s="63"/>
      <c r="C15975" s="37"/>
      <c r="D15975" s="37"/>
      <c r="E15975" s="37"/>
      <c r="F15975" s="37"/>
      <c r="G15975" s="38"/>
      <c r="H15975" s="37"/>
      <c r="I15975" s="41"/>
      <c r="J15975" s="41"/>
      <c r="K15975" s="37"/>
      <c r="L15975" s="37"/>
      <c r="M15975" s="37"/>
      <c r="N15975" s="37"/>
      <c r="O15975" s="38"/>
    </row>
    <row r="15976" spans="2:15" x14ac:dyDescent="0.4">
      <c r="B15976" s="63"/>
      <c r="C15976" s="37"/>
      <c r="D15976" s="37"/>
      <c r="E15976" s="37"/>
      <c r="F15976" s="37"/>
      <c r="G15976" s="38"/>
      <c r="H15976" s="37"/>
      <c r="I15976" s="41"/>
      <c r="J15976" s="41"/>
      <c r="K15976" s="37"/>
      <c r="L15976" s="37"/>
      <c r="M15976" s="37"/>
      <c r="N15976" s="37"/>
      <c r="O15976" s="38"/>
    </row>
    <row r="15977" spans="2:15" x14ac:dyDescent="0.4">
      <c r="B15977" s="63"/>
      <c r="C15977" s="37"/>
      <c r="D15977" s="37"/>
      <c r="E15977" s="37"/>
      <c r="F15977" s="37"/>
      <c r="G15977" s="38"/>
      <c r="H15977" s="37"/>
      <c r="I15977" s="41"/>
      <c r="J15977" s="41"/>
      <c r="K15977" s="37"/>
      <c r="L15977" s="37"/>
      <c r="M15977" s="37"/>
      <c r="N15977" s="37"/>
      <c r="O15977" s="38"/>
    </row>
    <row r="15978" spans="2:15" x14ac:dyDescent="0.4">
      <c r="B15978" s="63"/>
      <c r="C15978" s="37"/>
      <c r="D15978" s="37"/>
      <c r="E15978" s="37"/>
      <c r="F15978" s="37"/>
      <c r="G15978" s="38"/>
      <c r="H15978" s="37"/>
      <c r="I15978" s="41"/>
      <c r="J15978" s="41"/>
      <c r="K15978" s="37"/>
      <c r="L15978" s="37"/>
      <c r="M15978" s="37"/>
      <c r="N15978" s="37"/>
      <c r="O15978" s="38"/>
    </row>
    <row r="15979" spans="2:15" x14ac:dyDescent="0.4">
      <c r="B15979" s="63"/>
      <c r="C15979" s="37"/>
      <c r="D15979" s="37"/>
      <c r="E15979" s="37"/>
      <c r="F15979" s="37"/>
      <c r="G15979" s="38"/>
      <c r="H15979" s="37"/>
      <c r="I15979" s="41"/>
      <c r="J15979" s="41"/>
      <c r="K15979" s="37"/>
      <c r="L15979" s="37"/>
      <c r="M15979" s="37"/>
      <c r="N15979" s="37"/>
      <c r="O15979" s="38"/>
    </row>
    <row r="15980" spans="2:15" x14ac:dyDescent="0.4">
      <c r="B15980" s="63"/>
      <c r="C15980" s="37"/>
      <c r="D15980" s="37"/>
      <c r="E15980" s="37"/>
      <c r="F15980" s="37"/>
      <c r="G15980" s="38"/>
      <c r="H15980" s="37"/>
      <c r="I15980" s="41"/>
      <c r="J15980" s="41"/>
      <c r="K15980" s="37"/>
      <c r="L15980" s="37"/>
      <c r="M15980" s="37"/>
      <c r="N15980" s="37"/>
      <c r="O15980" s="38"/>
    </row>
    <row r="15981" spans="2:15" x14ac:dyDescent="0.4">
      <c r="B15981" s="63"/>
      <c r="C15981" s="37"/>
      <c r="D15981" s="37"/>
      <c r="E15981" s="37"/>
      <c r="F15981" s="37"/>
      <c r="G15981" s="38"/>
      <c r="H15981" s="37"/>
      <c r="I15981" s="41"/>
      <c r="J15981" s="41"/>
      <c r="K15981" s="37"/>
      <c r="L15981" s="37"/>
      <c r="M15981" s="37"/>
      <c r="N15981" s="37"/>
      <c r="O15981" s="38"/>
    </row>
    <row r="15982" spans="2:15" x14ac:dyDescent="0.4">
      <c r="B15982" s="63"/>
      <c r="C15982" s="37"/>
      <c r="D15982" s="37"/>
      <c r="E15982" s="37"/>
      <c r="F15982" s="37"/>
      <c r="G15982" s="38"/>
      <c r="H15982" s="37"/>
      <c r="I15982" s="41"/>
      <c r="J15982" s="41"/>
      <c r="K15982" s="37"/>
      <c r="L15982" s="37"/>
      <c r="M15982" s="37"/>
      <c r="N15982" s="37"/>
      <c r="O15982" s="38"/>
    </row>
    <row r="15983" spans="2:15" x14ac:dyDescent="0.4">
      <c r="B15983" s="63"/>
      <c r="C15983" s="37"/>
      <c r="D15983" s="37"/>
      <c r="E15983" s="37"/>
      <c r="F15983" s="37"/>
      <c r="G15983" s="38"/>
      <c r="H15983" s="37"/>
      <c r="I15983" s="41"/>
      <c r="J15983" s="41"/>
      <c r="K15983" s="37"/>
      <c r="L15983" s="37"/>
      <c r="M15983" s="37"/>
      <c r="N15983" s="37"/>
      <c r="O15983" s="38"/>
    </row>
    <row r="15984" spans="2:15" x14ac:dyDescent="0.4">
      <c r="B15984" s="63"/>
      <c r="C15984" s="37"/>
      <c r="D15984" s="37"/>
      <c r="E15984" s="37"/>
      <c r="F15984" s="37"/>
      <c r="G15984" s="38"/>
      <c r="H15984" s="37"/>
      <c r="I15984" s="41"/>
      <c r="J15984" s="41"/>
      <c r="K15984" s="37"/>
      <c r="L15984" s="37"/>
      <c r="M15984" s="37"/>
      <c r="N15984" s="37"/>
      <c r="O15984" s="38"/>
    </row>
    <row r="15985" spans="2:15" x14ac:dyDescent="0.4">
      <c r="B15985" s="63"/>
      <c r="C15985" s="37"/>
      <c r="D15985" s="37"/>
      <c r="E15985" s="37"/>
      <c r="F15985" s="37"/>
      <c r="G15985" s="38"/>
      <c r="H15985" s="37"/>
      <c r="I15985" s="41"/>
      <c r="J15985" s="41"/>
      <c r="K15985" s="37"/>
      <c r="L15985" s="37"/>
      <c r="M15985" s="37"/>
      <c r="N15985" s="37"/>
      <c r="O15985" s="38"/>
    </row>
    <row r="15986" spans="2:15" x14ac:dyDescent="0.4">
      <c r="B15986" s="63"/>
      <c r="C15986" s="37"/>
      <c r="D15986" s="37"/>
      <c r="E15986" s="37"/>
      <c r="F15986" s="37"/>
      <c r="G15986" s="38"/>
      <c r="H15986" s="37"/>
      <c r="I15986" s="41"/>
      <c r="J15986" s="41"/>
      <c r="K15986" s="37"/>
      <c r="L15986" s="37"/>
      <c r="M15986" s="37"/>
      <c r="N15986" s="37"/>
      <c r="O15986" s="38"/>
    </row>
    <row r="15987" spans="2:15" x14ac:dyDescent="0.4">
      <c r="B15987" s="63"/>
      <c r="C15987" s="37"/>
      <c r="D15987" s="37"/>
      <c r="E15987" s="37"/>
      <c r="F15987" s="37"/>
      <c r="G15987" s="38"/>
      <c r="H15987" s="37"/>
      <c r="I15987" s="41"/>
      <c r="J15987" s="41"/>
      <c r="K15987" s="37"/>
      <c r="L15987" s="37"/>
      <c r="M15987" s="37"/>
      <c r="N15987" s="37"/>
      <c r="O15987" s="38"/>
    </row>
    <row r="15988" spans="2:15" x14ac:dyDescent="0.4">
      <c r="B15988" s="63"/>
      <c r="C15988" s="37"/>
      <c r="D15988" s="37"/>
      <c r="E15988" s="37"/>
      <c r="F15988" s="37"/>
      <c r="G15988" s="38"/>
      <c r="H15988" s="37"/>
      <c r="I15988" s="41"/>
      <c r="J15988" s="41"/>
      <c r="K15988" s="37"/>
      <c r="L15988" s="37"/>
      <c r="M15988" s="37"/>
      <c r="N15988" s="37"/>
      <c r="O15988" s="38"/>
    </row>
    <row r="15989" spans="2:15" x14ac:dyDescent="0.4">
      <c r="B15989" s="63"/>
      <c r="C15989" s="37"/>
      <c r="D15989" s="37"/>
      <c r="E15989" s="37"/>
      <c r="F15989" s="37"/>
      <c r="G15989" s="38"/>
      <c r="H15989" s="37"/>
      <c r="I15989" s="41"/>
      <c r="J15989" s="41"/>
      <c r="K15989" s="37"/>
      <c r="L15989" s="37"/>
      <c r="M15989" s="37"/>
      <c r="N15989" s="37"/>
      <c r="O15989" s="38"/>
    </row>
    <row r="15990" spans="2:15" x14ac:dyDescent="0.4">
      <c r="B15990" s="63"/>
      <c r="C15990" s="37"/>
      <c r="D15990" s="37"/>
      <c r="E15990" s="37"/>
      <c r="F15990" s="37"/>
      <c r="G15990" s="38"/>
      <c r="H15990" s="37"/>
      <c r="I15990" s="41"/>
      <c r="J15990" s="41"/>
      <c r="K15990" s="37"/>
      <c r="L15990" s="37"/>
      <c r="M15990" s="37"/>
      <c r="N15990" s="37"/>
      <c r="O15990" s="38"/>
    </row>
    <row r="15991" spans="2:15" x14ac:dyDescent="0.4">
      <c r="B15991" s="63"/>
      <c r="C15991" s="37"/>
      <c r="D15991" s="37"/>
      <c r="E15991" s="37"/>
      <c r="F15991" s="37"/>
      <c r="G15991" s="38"/>
      <c r="H15991" s="37"/>
      <c r="I15991" s="41"/>
      <c r="J15991" s="41"/>
      <c r="K15991" s="37"/>
      <c r="L15991" s="37"/>
      <c r="M15991" s="37"/>
      <c r="N15991" s="37"/>
      <c r="O15991" s="38"/>
    </row>
    <row r="15992" spans="2:15" x14ac:dyDescent="0.4">
      <c r="B15992" s="63"/>
      <c r="C15992" s="37"/>
      <c r="D15992" s="37"/>
      <c r="E15992" s="37"/>
      <c r="F15992" s="37"/>
      <c r="G15992" s="38"/>
      <c r="H15992" s="37"/>
      <c r="I15992" s="41"/>
      <c r="J15992" s="41"/>
      <c r="K15992" s="37"/>
      <c r="L15992" s="37"/>
      <c r="M15992" s="37"/>
      <c r="N15992" s="37"/>
      <c r="O15992" s="38"/>
    </row>
    <row r="15993" spans="2:15" x14ac:dyDescent="0.4">
      <c r="B15993" s="63"/>
      <c r="C15993" s="37"/>
      <c r="D15993" s="37"/>
      <c r="E15993" s="37"/>
      <c r="F15993" s="37"/>
      <c r="G15993" s="38"/>
      <c r="H15993" s="37"/>
      <c r="I15993" s="41"/>
      <c r="J15993" s="41"/>
      <c r="K15993" s="37"/>
      <c r="L15993" s="37"/>
      <c r="M15993" s="37"/>
      <c r="N15993" s="37"/>
      <c r="O15993" s="38"/>
    </row>
    <row r="15994" spans="2:15" x14ac:dyDescent="0.4">
      <c r="B15994" s="63"/>
      <c r="C15994" s="37"/>
      <c r="D15994" s="37"/>
      <c r="E15994" s="37"/>
      <c r="F15994" s="37"/>
      <c r="G15994" s="38"/>
      <c r="H15994" s="37"/>
      <c r="I15994" s="41"/>
      <c r="J15994" s="41"/>
      <c r="K15994" s="37"/>
      <c r="L15994" s="37"/>
      <c r="M15994" s="37"/>
      <c r="N15994" s="37"/>
      <c r="O15994" s="38"/>
    </row>
    <row r="15995" spans="2:15" x14ac:dyDescent="0.4">
      <c r="B15995" s="63"/>
      <c r="C15995" s="37"/>
      <c r="D15995" s="37"/>
      <c r="E15995" s="37"/>
      <c r="F15995" s="37"/>
      <c r="G15995" s="38"/>
      <c r="H15995" s="37"/>
      <c r="I15995" s="41"/>
      <c r="J15995" s="41"/>
      <c r="K15995" s="37"/>
      <c r="L15995" s="37"/>
      <c r="M15995" s="37"/>
      <c r="N15995" s="37"/>
      <c r="O15995" s="38"/>
    </row>
    <row r="15996" spans="2:15" x14ac:dyDescent="0.4">
      <c r="B15996" s="63"/>
      <c r="C15996" s="37"/>
      <c r="D15996" s="37"/>
      <c r="E15996" s="37"/>
      <c r="F15996" s="37"/>
      <c r="G15996" s="38"/>
      <c r="H15996" s="37"/>
      <c r="I15996" s="41"/>
      <c r="J15996" s="41"/>
      <c r="K15996" s="37"/>
      <c r="L15996" s="37"/>
      <c r="M15996" s="37"/>
      <c r="N15996" s="37"/>
      <c r="O15996" s="38"/>
    </row>
    <row r="15997" spans="2:15" x14ac:dyDescent="0.4">
      <c r="B15997" s="63"/>
      <c r="C15997" s="37"/>
      <c r="D15997" s="37"/>
      <c r="E15997" s="37"/>
      <c r="F15997" s="37"/>
      <c r="G15997" s="38"/>
      <c r="H15997" s="37"/>
      <c r="I15997" s="41"/>
      <c r="J15997" s="41"/>
      <c r="K15997" s="37"/>
      <c r="L15997" s="37"/>
      <c r="M15997" s="37"/>
      <c r="N15997" s="37"/>
      <c r="O15997" s="38"/>
    </row>
    <row r="15998" spans="2:15" x14ac:dyDescent="0.4">
      <c r="B15998" s="63"/>
      <c r="C15998" s="37"/>
      <c r="D15998" s="37"/>
      <c r="E15998" s="37"/>
      <c r="F15998" s="37"/>
      <c r="G15998" s="38"/>
      <c r="H15998" s="37"/>
      <c r="I15998" s="41"/>
      <c r="J15998" s="41"/>
      <c r="K15998" s="37"/>
      <c r="L15998" s="37"/>
      <c r="M15998" s="37"/>
      <c r="N15998" s="37"/>
      <c r="O15998" s="38"/>
    </row>
    <row r="15999" spans="2:15" x14ac:dyDescent="0.4">
      <c r="B15999" s="63"/>
      <c r="C15999" s="37"/>
      <c r="D15999" s="37"/>
      <c r="E15999" s="37"/>
      <c r="F15999" s="37"/>
      <c r="G15999" s="38"/>
      <c r="H15999" s="37"/>
      <c r="I15999" s="41"/>
      <c r="J15999" s="41"/>
      <c r="K15999" s="37"/>
      <c r="L15999" s="37"/>
      <c r="M15999" s="37"/>
      <c r="N15999" s="37"/>
      <c r="O15999" s="38"/>
    </row>
    <row r="16000" spans="2:15" x14ac:dyDescent="0.4">
      <c r="B16000" s="63"/>
      <c r="C16000" s="37"/>
      <c r="D16000" s="37"/>
      <c r="E16000" s="37"/>
      <c r="F16000" s="37"/>
      <c r="G16000" s="38"/>
      <c r="H16000" s="37"/>
      <c r="I16000" s="41"/>
      <c r="J16000" s="41"/>
      <c r="K16000" s="37"/>
      <c r="L16000" s="37"/>
      <c r="M16000" s="37"/>
      <c r="N16000" s="37"/>
      <c r="O16000" s="38"/>
    </row>
    <row r="16001" spans="2:15" x14ac:dyDescent="0.4">
      <c r="B16001" s="63"/>
      <c r="C16001" s="37"/>
      <c r="D16001" s="37"/>
      <c r="E16001" s="37"/>
      <c r="F16001" s="37"/>
      <c r="G16001" s="38"/>
      <c r="H16001" s="37"/>
      <c r="I16001" s="41"/>
      <c r="J16001" s="41"/>
      <c r="K16001" s="37"/>
      <c r="L16001" s="37"/>
      <c r="M16001" s="37"/>
      <c r="N16001" s="37"/>
      <c r="O16001" s="38"/>
    </row>
    <row r="16002" spans="2:15" x14ac:dyDescent="0.4">
      <c r="B16002" s="63"/>
      <c r="C16002" s="37"/>
      <c r="D16002" s="37"/>
      <c r="E16002" s="37"/>
      <c r="F16002" s="37"/>
      <c r="G16002" s="38"/>
      <c r="H16002" s="37"/>
      <c r="I16002" s="41"/>
      <c r="J16002" s="41"/>
      <c r="K16002" s="37"/>
      <c r="L16002" s="37"/>
      <c r="M16002" s="37"/>
      <c r="N16002" s="37"/>
      <c r="O16002" s="38"/>
    </row>
    <row r="16003" spans="2:15" x14ac:dyDescent="0.4">
      <c r="B16003" s="63"/>
      <c r="C16003" s="37"/>
      <c r="D16003" s="37"/>
      <c r="E16003" s="37"/>
      <c r="F16003" s="37"/>
      <c r="G16003" s="38"/>
      <c r="H16003" s="37"/>
      <c r="I16003" s="41"/>
      <c r="J16003" s="41"/>
      <c r="K16003" s="37"/>
      <c r="L16003" s="37"/>
      <c r="M16003" s="37"/>
      <c r="N16003" s="37"/>
      <c r="O16003" s="38"/>
    </row>
    <row r="16004" spans="2:15" x14ac:dyDescent="0.4">
      <c r="B16004" s="63"/>
      <c r="C16004" s="37"/>
      <c r="D16004" s="37"/>
      <c r="E16004" s="37"/>
      <c r="F16004" s="37"/>
      <c r="G16004" s="38"/>
      <c r="H16004" s="37"/>
      <c r="I16004" s="41"/>
      <c r="J16004" s="41"/>
      <c r="K16004" s="37"/>
      <c r="L16004" s="37"/>
      <c r="M16004" s="37"/>
      <c r="N16004" s="37"/>
      <c r="O16004" s="38"/>
    </row>
    <row r="16005" spans="2:15" x14ac:dyDescent="0.4">
      <c r="B16005" s="63"/>
      <c r="C16005" s="37"/>
      <c r="D16005" s="37"/>
      <c r="E16005" s="37"/>
      <c r="F16005" s="37"/>
      <c r="G16005" s="38"/>
      <c r="H16005" s="37"/>
      <c r="I16005" s="41"/>
      <c r="J16005" s="41"/>
      <c r="K16005" s="37"/>
      <c r="L16005" s="37"/>
      <c r="M16005" s="37"/>
      <c r="N16005" s="37"/>
      <c r="O16005" s="38"/>
    </row>
    <row r="16006" spans="2:15" x14ac:dyDescent="0.4">
      <c r="B16006" s="63"/>
      <c r="C16006" s="37"/>
      <c r="D16006" s="37"/>
      <c r="E16006" s="37"/>
      <c r="F16006" s="37"/>
      <c r="G16006" s="38"/>
      <c r="H16006" s="37"/>
      <c r="I16006" s="41"/>
      <c r="J16006" s="41"/>
      <c r="K16006" s="37"/>
      <c r="L16006" s="37"/>
      <c r="M16006" s="37"/>
      <c r="N16006" s="37"/>
      <c r="O16006" s="38"/>
    </row>
    <row r="16007" spans="2:15" x14ac:dyDescent="0.4">
      <c r="B16007" s="63"/>
      <c r="C16007" s="37"/>
      <c r="D16007" s="37"/>
      <c r="E16007" s="37"/>
      <c r="F16007" s="37"/>
      <c r="G16007" s="38"/>
      <c r="H16007" s="37"/>
      <c r="I16007" s="41"/>
      <c r="J16007" s="41"/>
      <c r="K16007" s="37"/>
      <c r="L16007" s="37"/>
      <c r="M16007" s="37"/>
      <c r="N16007" s="37"/>
      <c r="O16007" s="38"/>
    </row>
    <row r="16008" spans="2:15" x14ac:dyDescent="0.4">
      <c r="B16008" s="63"/>
      <c r="C16008" s="37"/>
      <c r="D16008" s="37"/>
      <c r="E16008" s="37"/>
      <c r="F16008" s="37"/>
      <c r="G16008" s="38"/>
      <c r="H16008" s="37"/>
      <c r="I16008" s="41"/>
      <c r="J16008" s="41"/>
      <c r="K16008" s="37"/>
      <c r="L16008" s="37"/>
      <c r="M16008" s="37"/>
      <c r="N16008" s="37"/>
      <c r="O16008" s="38"/>
    </row>
    <row r="16009" spans="2:15" x14ac:dyDescent="0.4">
      <c r="B16009" s="63"/>
      <c r="C16009" s="37"/>
      <c r="D16009" s="37"/>
      <c r="E16009" s="37"/>
      <c r="F16009" s="37"/>
      <c r="G16009" s="38"/>
      <c r="H16009" s="37"/>
      <c r="I16009" s="41"/>
      <c r="J16009" s="41"/>
      <c r="K16009" s="37"/>
      <c r="L16009" s="37"/>
      <c r="M16009" s="37"/>
      <c r="N16009" s="37"/>
      <c r="O16009" s="38"/>
    </row>
    <row r="16010" spans="2:15" x14ac:dyDescent="0.4">
      <c r="B16010" s="63"/>
      <c r="C16010" s="37"/>
      <c r="D16010" s="37"/>
      <c r="E16010" s="37"/>
      <c r="F16010" s="37"/>
      <c r="G16010" s="38"/>
      <c r="H16010" s="37"/>
      <c r="I16010" s="41"/>
      <c r="J16010" s="41"/>
      <c r="K16010" s="37"/>
      <c r="L16010" s="37"/>
      <c r="M16010" s="37"/>
      <c r="N16010" s="37"/>
      <c r="O16010" s="38"/>
    </row>
    <row r="16011" spans="2:15" x14ac:dyDescent="0.4">
      <c r="B16011" s="63"/>
      <c r="C16011" s="37"/>
      <c r="D16011" s="37"/>
      <c r="E16011" s="37"/>
      <c r="F16011" s="37"/>
      <c r="G16011" s="38"/>
      <c r="H16011" s="37"/>
      <c r="I16011" s="41"/>
      <c r="J16011" s="41"/>
      <c r="K16011" s="37"/>
      <c r="L16011" s="37"/>
      <c r="M16011" s="37"/>
      <c r="N16011" s="37"/>
      <c r="O16011" s="38"/>
    </row>
    <row r="16012" spans="2:15" x14ac:dyDescent="0.4">
      <c r="B16012" s="63"/>
      <c r="C16012" s="37"/>
      <c r="D16012" s="37"/>
      <c r="E16012" s="37"/>
      <c r="F16012" s="37"/>
      <c r="G16012" s="38"/>
      <c r="H16012" s="37"/>
      <c r="I16012" s="41"/>
      <c r="J16012" s="41"/>
      <c r="K16012" s="37"/>
      <c r="L16012" s="37"/>
      <c r="M16012" s="37"/>
      <c r="N16012" s="37"/>
      <c r="O16012" s="38"/>
    </row>
    <row r="16013" spans="2:15" x14ac:dyDescent="0.4">
      <c r="B16013" s="63"/>
      <c r="C16013" s="37"/>
      <c r="D16013" s="37"/>
      <c r="E16013" s="37"/>
      <c r="F16013" s="37"/>
      <c r="G16013" s="38"/>
      <c r="H16013" s="37"/>
      <c r="I16013" s="41"/>
      <c r="J16013" s="41"/>
      <c r="K16013" s="37"/>
      <c r="L16013" s="37"/>
      <c r="M16013" s="37"/>
      <c r="N16013" s="37"/>
      <c r="O16013" s="38"/>
    </row>
    <row r="16014" spans="2:15" x14ac:dyDescent="0.4">
      <c r="B16014" s="63"/>
      <c r="C16014" s="37"/>
      <c r="D16014" s="37"/>
      <c r="E16014" s="37"/>
      <c r="F16014" s="37"/>
      <c r="G16014" s="38"/>
      <c r="H16014" s="37"/>
      <c r="I16014" s="41"/>
      <c r="J16014" s="41"/>
      <c r="K16014" s="37"/>
      <c r="L16014" s="37"/>
      <c r="M16014" s="37"/>
      <c r="N16014" s="37"/>
      <c r="O16014" s="38"/>
    </row>
    <row r="16015" spans="2:15" x14ac:dyDescent="0.4">
      <c r="B16015" s="63"/>
      <c r="C16015" s="37"/>
      <c r="D16015" s="37"/>
      <c r="E16015" s="37"/>
      <c r="F16015" s="37"/>
      <c r="G16015" s="38"/>
      <c r="H16015" s="37"/>
      <c r="I16015" s="41"/>
      <c r="J16015" s="41"/>
      <c r="K16015" s="37"/>
      <c r="L16015" s="37"/>
      <c r="M16015" s="37"/>
      <c r="N16015" s="37"/>
      <c r="O16015" s="38"/>
    </row>
    <row r="16016" spans="2:15" x14ac:dyDescent="0.4">
      <c r="B16016" s="63"/>
      <c r="C16016" s="37"/>
      <c r="D16016" s="37"/>
      <c r="E16016" s="37"/>
      <c r="F16016" s="37"/>
      <c r="G16016" s="38"/>
      <c r="H16016" s="37"/>
      <c r="I16016" s="41"/>
      <c r="J16016" s="41"/>
      <c r="K16016" s="37"/>
      <c r="L16016" s="37"/>
      <c r="M16016" s="37"/>
      <c r="N16016" s="37"/>
      <c r="O16016" s="38"/>
    </row>
    <row r="16017" spans="2:15" x14ac:dyDescent="0.4">
      <c r="B16017" s="63"/>
      <c r="C16017" s="37"/>
      <c r="D16017" s="37"/>
      <c r="E16017" s="37"/>
      <c r="F16017" s="37"/>
      <c r="G16017" s="38"/>
      <c r="H16017" s="37"/>
      <c r="I16017" s="41"/>
      <c r="J16017" s="41"/>
      <c r="K16017" s="37"/>
      <c r="L16017" s="37"/>
      <c r="M16017" s="37"/>
      <c r="N16017" s="37"/>
      <c r="O16017" s="38"/>
    </row>
    <row r="16018" spans="2:15" x14ac:dyDescent="0.4">
      <c r="B16018" s="63"/>
      <c r="C16018" s="37"/>
      <c r="D16018" s="37"/>
      <c r="E16018" s="37"/>
      <c r="F16018" s="37"/>
      <c r="G16018" s="38"/>
      <c r="H16018" s="37"/>
      <c r="I16018" s="41"/>
      <c r="J16018" s="41"/>
      <c r="K16018" s="37"/>
      <c r="L16018" s="37"/>
      <c r="M16018" s="37"/>
      <c r="N16018" s="37"/>
      <c r="O16018" s="38"/>
    </row>
    <row r="16019" spans="2:15" x14ac:dyDescent="0.4">
      <c r="B16019" s="63"/>
      <c r="C16019" s="37"/>
      <c r="D16019" s="37"/>
      <c r="E16019" s="37"/>
      <c r="F16019" s="37"/>
      <c r="G16019" s="38"/>
      <c r="H16019" s="37"/>
      <c r="I16019" s="41"/>
      <c r="J16019" s="41"/>
      <c r="K16019" s="37"/>
      <c r="L16019" s="37"/>
      <c r="M16019" s="37"/>
      <c r="N16019" s="37"/>
      <c r="O16019" s="38"/>
    </row>
    <row r="16020" spans="2:15" x14ac:dyDescent="0.4">
      <c r="B16020" s="63"/>
      <c r="C16020" s="37"/>
      <c r="D16020" s="37"/>
      <c r="E16020" s="37"/>
      <c r="F16020" s="37"/>
      <c r="G16020" s="38"/>
      <c r="H16020" s="37"/>
      <c r="I16020" s="41"/>
      <c r="J16020" s="41"/>
      <c r="K16020" s="37"/>
      <c r="L16020" s="37"/>
      <c r="M16020" s="37"/>
      <c r="N16020" s="37"/>
      <c r="O16020" s="38"/>
    </row>
    <row r="16021" spans="2:15" x14ac:dyDescent="0.4">
      <c r="B16021" s="63"/>
      <c r="C16021" s="37"/>
      <c r="D16021" s="37"/>
      <c r="E16021" s="37"/>
      <c r="F16021" s="37"/>
      <c r="G16021" s="38"/>
      <c r="H16021" s="37"/>
      <c r="I16021" s="41"/>
      <c r="J16021" s="41"/>
      <c r="K16021" s="37"/>
      <c r="L16021" s="37"/>
      <c r="M16021" s="37"/>
      <c r="N16021" s="37"/>
      <c r="O16021" s="38"/>
    </row>
    <row r="16022" spans="2:15" x14ac:dyDescent="0.4">
      <c r="B16022" s="63"/>
      <c r="C16022" s="37"/>
      <c r="D16022" s="37"/>
      <c r="E16022" s="37"/>
      <c r="F16022" s="37"/>
      <c r="G16022" s="38"/>
      <c r="H16022" s="37"/>
      <c r="I16022" s="41"/>
      <c r="J16022" s="41"/>
      <c r="K16022" s="37"/>
      <c r="L16022" s="37"/>
      <c r="M16022" s="37"/>
      <c r="N16022" s="37"/>
      <c r="O16022" s="38"/>
    </row>
    <row r="16023" spans="2:15" x14ac:dyDescent="0.4">
      <c r="B16023" s="63"/>
      <c r="C16023" s="37"/>
      <c r="D16023" s="37"/>
      <c r="E16023" s="37"/>
      <c r="F16023" s="37"/>
      <c r="G16023" s="38"/>
      <c r="H16023" s="37"/>
      <c r="I16023" s="41"/>
      <c r="J16023" s="41"/>
      <c r="K16023" s="37"/>
      <c r="L16023" s="37"/>
      <c r="M16023" s="37"/>
      <c r="N16023" s="37"/>
      <c r="O16023" s="38"/>
    </row>
    <row r="16024" spans="2:15" x14ac:dyDescent="0.4">
      <c r="B16024" s="63"/>
      <c r="C16024" s="37"/>
      <c r="D16024" s="37"/>
      <c r="E16024" s="37"/>
      <c r="F16024" s="37"/>
      <c r="G16024" s="38"/>
      <c r="H16024" s="37"/>
      <c r="I16024" s="41"/>
      <c r="J16024" s="41"/>
      <c r="K16024" s="37"/>
      <c r="L16024" s="37"/>
      <c r="M16024" s="37"/>
      <c r="N16024" s="37"/>
      <c r="O16024" s="38"/>
    </row>
    <row r="16025" spans="2:15" x14ac:dyDescent="0.4">
      <c r="B16025" s="63"/>
      <c r="C16025" s="37"/>
      <c r="D16025" s="37"/>
      <c r="E16025" s="37"/>
      <c r="F16025" s="37"/>
      <c r="G16025" s="38"/>
      <c r="H16025" s="37"/>
      <c r="I16025" s="41"/>
      <c r="J16025" s="41"/>
      <c r="K16025" s="37"/>
      <c r="L16025" s="37"/>
      <c r="M16025" s="37"/>
      <c r="N16025" s="37"/>
      <c r="O16025" s="38"/>
    </row>
    <row r="16026" spans="2:15" x14ac:dyDescent="0.4">
      <c r="B16026" s="63"/>
      <c r="C16026" s="37"/>
      <c r="D16026" s="37"/>
      <c r="E16026" s="37"/>
      <c r="F16026" s="37"/>
      <c r="G16026" s="38"/>
      <c r="H16026" s="37"/>
      <c r="I16026" s="41"/>
      <c r="J16026" s="41"/>
      <c r="K16026" s="37"/>
      <c r="L16026" s="37"/>
      <c r="M16026" s="37"/>
      <c r="N16026" s="37"/>
      <c r="O16026" s="38"/>
    </row>
    <row r="16027" spans="2:15" x14ac:dyDescent="0.4">
      <c r="B16027" s="63"/>
      <c r="C16027" s="37"/>
      <c r="D16027" s="37"/>
      <c r="E16027" s="37"/>
      <c r="F16027" s="37"/>
      <c r="G16027" s="38"/>
      <c r="H16027" s="37"/>
      <c r="I16027" s="41"/>
      <c r="J16027" s="41"/>
      <c r="K16027" s="37"/>
      <c r="L16027" s="37"/>
      <c r="M16027" s="37"/>
      <c r="N16027" s="37"/>
      <c r="O16027" s="38"/>
    </row>
    <row r="16028" spans="2:15" x14ac:dyDescent="0.4">
      <c r="B16028" s="63"/>
      <c r="C16028" s="37"/>
      <c r="D16028" s="37"/>
      <c r="E16028" s="37"/>
      <c r="F16028" s="37"/>
      <c r="G16028" s="38"/>
      <c r="H16028" s="37"/>
      <c r="I16028" s="41"/>
      <c r="J16028" s="41"/>
      <c r="K16028" s="37"/>
      <c r="L16028" s="37"/>
      <c r="M16028" s="37"/>
      <c r="N16028" s="37"/>
      <c r="O16028" s="38"/>
    </row>
    <row r="16029" spans="2:15" x14ac:dyDescent="0.4">
      <c r="B16029" s="63"/>
      <c r="C16029" s="37"/>
      <c r="D16029" s="37"/>
      <c r="E16029" s="37"/>
      <c r="F16029" s="37"/>
      <c r="G16029" s="38"/>
      <c r="H16029" s="37"/>
      <c r="I16029" s="41"/>
      <c r="J16029" s="41"/>
      <c r="K16029" s="37"/>
      <c r="L16029" s="37"/>
      <c r="M16029" s="37"/>
      <c r="N16029" s="37"/>
      <c r="O16029" s="38"/>
    </row>
    <row r="16030" spans="2:15" x14ac:dyDescent="0.4">
      <c r="B16030" s="63"/>
      <c r="C16030" s="37"/>
      <c r="D16030" s="37"/>
      <c r="E16030" s="37"/>
      <c r="F16030" s="37"/>
      <c r="G16030" s="38"/>
      <c r="H16030" s="37"/>
      <c r="I16030" s="41"/>
      <c r="J16030" s="41"/>
      <c r="K16030" s="37"/>
      <c r="L16030" s="37"/>
      <c r="M16030" s="37"/>
      <c r="N16030" s="37"/>
      <c r="O16030" s="38"/>
    </row>
    <row r="16031" spans="2:15" x14ac:dyDescent="0.4">
      <c r="B16031" s="63"/>
      <c r="C16031" s="37"/>
      <c r="D16031" s="37"/>
      <c r="E16031" s="37"/>
      <c r="F16031" s="37"/>
      <c r="G16031" s="38"/>
      <c r="H16031" s="37"/>
      <c r="I16031" s="41"/>
      <c r="J16031" s="41"/>
      <c r="K16031" s="37"/>
      <c r="L16031" s="37"/>
      <c r="M16031" s="37"/>
      <c r="N16031" s="37"/>
      <c r="O16031" s="38"/>
    </row>
    <row r="16032" spans="2:15" x14ac:dyDescent="0.4">
      <c r="B16032" s="63"/>
      <c r="C16032" s="37"/>
      <c r="D16032" s="37"/>
      <c r="E16032" s="37"/>
      <c r="F16032" s="37"/>
      <c r="G16032" s="38"/>
      <c r="H16032" s="37"/>
      <c r="I16032" s="41"/>
      <c r="J16032" s="41"/>
      <c r="K16032" s="37"/>
      <c r="L16032" s="37"/>
      <c r="M16032" s="37"/>
      <c r="N16032" s="37"/>
      <c r="O16032" s="38"/>
    </row>
    <row r="16033" spans="2:15" x14ac:dyDescent="0.4">
      <c r="B16033" s="63"/>
      <c r="C16033" s="37"/>
      <c r="D16033" s="37"/>
      <c r="E16033" s="37"/>
      <c r="F16033" s="37"/>
      <c r="G16033" s="38"/>
      <c r="H16033" s="37"/>
      <c r="I16033" s="41"/>
      <c r="J16033" s="41"/>
      <c r="K16033" s="37"/>
      <c r="L16033" s="37"/>
      <c r="M16033" s="37"/>
      <c r="N16033" s="37"/>
      <c r="O16033" s="38"/>
    </row>
    <row r="16034" spans="2:15" x14ac:dyDescent="0.4">
      <c r="B16034" s="63"/>
      <c r="C16034" s="37"/>
      <c r="D16034" s="37"/>
      <c r="E16034" s="37"/>
      <c r="F16034" s="37"/>
      <c r="G16034" s="38"/>
      <c r="H16034" s="37"/>
      <c r="I16034" s="41"/>
      <c r="J16034" s="41"/>
      <c r="K16034" s="37"/>
      <c r="L16034" s="37"/>
      <c r="M16034" s="37"/>
      <c r="N16034" s="37"/>
      <c r="O16034" s="38"/>
    </row>
    <row r="16035" spans="2:15" x14ac:dyDescent="0.4">
      <c r="B16035" s="63"/>
      <c r="C16035" s="37"/>
      <c r="D16035" s="37"/>
      <c r="E16035" s="37"/>
      <c r="F16035" s="37"/>
      <c r="G16035" s="38"/>
      <c r="H16035" s="37"/>
      <c r="I16035" s="41"/>
      <c r="J16035" s="41"/>
      <c r="K16035" s="37"/>
      <c r="L16035" s="37"/>
      <c r="M16035" s="37"/>
      <c r="N16035" s="37"/>
      <c r="O16035" s="38"/>
    </row>
    <row r="16036" spans="2:15" x14ac:dyDescent="0.4">
      <c r="B16036" s="63"/>
      <c r="C16036" s="37"/>
      <c r="D16036" s="37"/>
      <c r="E16036" s="37"/>
      <c r="F16036" s="37"/>
      <c r="G16036" s="38"/>
      <c r="H16036" s="37"/>
      <c r="I16036" s="41"/>
      <c r="J16036" s="41"/>
      <c r="K16036" s="37"/>
      <c r="L16036" s="37"/>
      <c r="M16036" s="37"/>
      <c r="N16036" s="37"/>
      <c r="O16036" s="38"/>
    </row>
    <row r="16037" spans="2:15" x14ac:dyDescent="0.4">
      <c r="B16037" s="63"/>
      <c r="C16037" s="37"/>
      <c r="D16037" s="37"/>
      <c r="E16037" s="37"/>
      <c r="F16037" s="37"/>
      <c r="G16037" s="38"/>
      <c r="H16037" s="37"/>
      <c r="I16037" s="41"/>
      <c r="J16037" s="41"/>
      <c r="K16037" s="37"/>
      <c r="L16037" s="37"/>
      <c r="M16037" s="37"/>
      <c r="N16037" s="37"/>
      <c r="O16037" s="38"/>
    </row>
    <row r="16038" spans="2:15" x14ac:dyDescent="0.4">
      <c r="B16038" s="63"/>
      <c r="C16038" s="37"/>
      <c r="D16038" s="37"/>
      <c r="E16038" s="37"/>
      <c r="F16038" s="37"/>
      <c r="G16038" s="38"/>
      <c r="H16038" s="37"/>
      <c r="I16038" s="41"/>
      <c r="J16038" s="41"/>
      <c r="K16038" s="37"/>
      <c r="L16038" s="37"/>
      <c r="M16038" s="37"/>
      <c r="N16038" s="37"/>
      <c r="O16038" s="38"/>
    </row>
    <row r="16039" spans="2:15" x14ac:dyDescent="0.4">
      <c r="B16039" s="63"/>
      <c r="C16039" s="37"/>
      <c r="D16039" s="37"/>
      <c r="E16039" s="37"/>
      <c r="F16039" s="37"/>
      <c r="G16039" s="38"/>
      <c r="H16039" s="37"/>
      <c r="I16039" s="41"/>
      <c r="J16039" s="41"/>
      <c r="K16039" s="37"/>
      <c r="L16039" s="37"/>
      <c r="M16039" s="37"/>
      <c r="N16039" s="37"/>
      <c r="O16039" s="38"/>
    </row>
    <row r="16040" spans="2:15" x14ac:dyDescent="0.4">
      <c r="B16040" s="63"/>
      <c r="C16040" s="37"/>
      <c r="D16040" s="37"/>
      <c r="E16040" s="37"/>
      <c r="F16040" s="37"/>
      <c r="G16040" s="38"/>
      <c r="H16040" s="37"/>
      <c r="I16040" s="41"/>
      <c r="J16040" s="41"/>
      <c r="K16040" s="37"/>
      <c r="L16040" s="37"/>
      <c r="M16040" s="37"/>
      <c r="N16040" s="37"/>
      <c r="O16040" s="38"/>
    </row>
    <row r="16041" spans="2:15" x14ac:dyDescent="0.4">
      <c r="B16041" s="63"/>
      <c r="C16041" s="37"/>
      <c r="D16041" s="37"/>
      <c r="E16041" s="37"/>
      <c r="F16041" s="37"/>
      <c r="G16041" s="38"/>
      <c r="H16041" s="37"/>
      <c r="I16041" s="41"/>
      <c r="J16041" s="41"/>
      <c r="K16041" s="37"/>
      <c r="L16041" s="37"/>
      <c r="M16041" s="37"/>
      <c r="N16041" s="37"/>
      <c r="O16041" s="38"/>
    </row>
    <row r="16042" spans="2:15" x14ac:dyDescent="0.4">
      <c r="B16042" s="63"/>
      <c r="C16042" s="37"/>
      <c r="D16042" s="37"/>
      <c r="E16042" s="37"/>
      <c r="F16042" s="37"/>
      <c r="G16042" s="38"/>
      <c r="H16042" s="37"/>
      <c r="I16042" s="41"/>
      <c r="J16042" s="41"/>
      <c r="K16042" s="37"/>
      <c r="L16042" s="37"/>
      <c r="M16042" s="37"/>
      <c r="N16042" s="37"/>
      <c r="O16042" s="38"/>
    </row>
    <row r="16043" spans="2:15" x14ac:dyDescent="0.4">
      <c r="B16043" s="63"/>
      <c r="C16043" s="37"/>
      <c r="D16043" s="37"/>
      <c r="E16043" s="37"/>
      <c r="F16043" s="37"/>
      <c r="G16043" s="38"/>
      <c r="H16043" s="37"/>
      <c r="I16043" s="41"/>
      <c r="J16043" s="41"/>
      <c r="K16043" s="37"/>
      <c r="L16043" s="37"/>
      <c r="M16043" s="37"/>
      <c r="N16043" s="37"/>
      <c r="O16043" s="38"/>
    </row>
    <row r="16044" spans="2:15" x14ac:dyDescent="0.4">
      <c r="B16044" s="63"/>
      <c r="C16044" s="37"/>
      <c r="D16044" s="37"/>
      <c r="E16044" s="37"/>
      <c r="F16044" s="37"/>
      <c r="G16044" s="38"/>
      <c r="H16044" s="37"/>
      <c r="I16044" s="41"/>
      <c r="J16044" s="41"/>
      <c r="K16044" s="37"/>
      <c r="L16044" s="37"/>
      <c r="M16044" s="37"/>
      <c r="N16044" s="37"/>
      <c r="O16044" s="38"/>
    </row>
    <row r="16045" spans="2:15" x14ac:dyDescent="0.4">
      <c r="B16045" s="63"/>
      <c r="C16045" s="37"/>
      <c r="D16045" s="37"/>
      <c r="E16045" s="37"/>
      <c r="F16045" s="37"/>
      <c r="G16045" s="38"/>
      <c r="H16045" s="37"/>
      <c r="I16045" s="41"/>
      <c r="J16045" s="41"/>
      <c r="K16045" s="37"/>
      <c r="L16045" s="37"/>
      <c r="M16045" s="37"/>
      <c r="N16045" s="37"/>
      <c r="O16045" s="38"/>
    </row>
    <row r="16046" spans="2:15" x14ac:dyDescent="0.4">
      <c r="B16046" s="63"/>
      <c r="C16046" s="37"/>
      <c r="D16046" s="37"/>
      <c r="E16046" s="37"/>
      <c r="F16046" s="37"/>
      <c r="G16046" s="38"/>
      <c r="H16046" s="37"/>
      <c r="I16046" s="41"/>
      <c r="J16046" s="41"/>
      <c r="K16046" s="37"/>
      <c r="L16046" s="37"/>
      <c r="M16046" s="37"/>
      <c r="N16046" s="37"/>
      <c r="O16046" s="38"/>
    </row>
    <row r="16047" spans="2:15" x14ac:dyDescent="0.4">
      <c r="B16047" s="63"/>
      <c r="C16047" s="37"/>
      <c r="D16047" s="37"/>
      <c r="E16047" s="37"/>
      <c r="F16047" s="37"/>
      <c r="G16047" s="38"/>
      <c r="H16047" s="37"/>
      <c r="I16047" s="41"/>
      <c r="J16047" s="41"/>
      <c r="K16047" s="37"/>
      <c r="L16047" s="37"/>
      <c r="M16047" s="37"/>
      <c r="N16047" s="37"/>
      <c r="O16047" s="38"/>
    </row>
    <row r="16048" spans="2:15" x14ac:dyDescent="0.4">
      <c r="B16048" s="63"/>
      <c r="C16048" s="37"/>
      <c r="D16048" s="37"/>
      <c r="E16048" s="37"/>
      <c r="F16048" s="37"/>
      <c r="G16048" s="38"/>
      <c r="H16048" s="37"/>
      <c r="I16048" s="41"/>
      <c r="J16048" s="41"/>
      <c r="K16048" s="37"/>
      <c r="L16048" s="37"/>
      <c r="M16048" s="37"/>
      <c r="N16048" s="37"/>
      <c r="O16048" s="38"/>
    </row>
    <row r="16049" spans="2:15" x14ac:dyDescent="0.4">
      <c r="B16049" s="63"/>
      <c r="C16049" s="37"/>
      <c r="D16049" s="37"/>
      <c r="E16049" s="37"/>
      <c r="F16049" s="37"/>
      <c r="G16049" s="38"/>
      <c r="H16049" s="37"/>
      <c r="I16049" s="41"/>
      <c r="J16049" s="41"/>
      <c r="K16049" s="37"/>
      <c r="L16049" s="37"/>
      <c r="M16049" s="37"/>
      <c r="N16049" s="37"/>
      <c r="O16049" s="38"/>
    </row>
    <row r="16050" spans="2:15" x14ac:dyDescent="0.4">
      <c r="B16050" s="63"/>
      <c r="C16050" s="37"/>
      <c r="D16050" s="37"/>
      <c r="E16050" s="37"/>
      <c r="F16050" s="37"/>
      <c r="G16050" s="38"/>
      <c r="H16050" s="37"/>
      <c r="I16050" s="41"/>
      <c r="J16050" s="41"/>
      <c r="K16050" s="37"/>
      <c r="L16050" s="37"/>
      <c r="M16050" s="37"/>
      <c r="N16050" s="37"/>
      <c r="O16050" s="38"/>
    </row>
    <row r="16051" spans="2:15" x14ac:dyDescent="0.4">
      <c r="B16051" s="63"/>
      <c r="C16051" s="37"/>
      <c r="D16051" s="37"/>
      <c r="E16051" s="37"/>
      <c r="F16051" s="37"/>
      <c r="G16051" s="38"/>
      <c r="H16051" s="37"/>
      <c r="I16051" s="41"/>
      <c r="J16051" s="41"/>
      <c r="K16051" s="37"/>
      <c r="L16051" s="37"/>
      <c r="M16051" s="37"/>
      <c r="N16051" s="37"/>
      <c r="O16051" s="38"/>
    </row>
    <row r="16052" spans="2:15" x14ac:dyDescent="0.4">
      <c r="B16052" s="63"/>
      <c r="C16052" s="37"/>
      <c r="D16052" s="37"/>
      <c r="E16052" s="37"/>
      <c r="F16052" s="37"/>
      <c r="G16052" s="38"/>
      <c r="H16052" s="37"/>
      <c r="I16052" s="41"/>
      <c r="J16052" s="41"/>
      <c r="K16052" s="37"/>
      <c r="L16052" s="37"/>
      <c r="M16052" s="37"/>
      <c r="N16052" s="37"/>
      <c r="O16052" s="38"/>
    </row>
    <row r="16053" spans="2:15" x14ac:dyDescent="0.4">
      <c r="B16053" s="63"/>
      <c r="C16053" s="37"/>
      <c r="D16053" s="37"/>
      <c r="E16053" s="37"/>
      <c r="F16053" s="37"/>
      <c r="G16053" s="38"/>
      <c r="H16053" s="37"/>
      <c r="I16053" s="41"/>
      <c r="J16053" s="41"/>
      <c r="K16053" s="37"/>
      <c r="L16053" s="37"/>
      <c r="M16053" s="37"/>
      <c r="N16053" s="37"/>
      <c r="O16053" s="38"/>
    </row>
    <row r="16054" spans="2:15" x14ac:dyDescent="0.4">
      <c r="B16054" s="63"/>
      <c r="C16054" s="37"/>
      <c r="D16054" s="37"/>
      <c r="E16054" s="37"/>
      <c r="F16054" s="37"/>
      <c r="G16054" s="38"/>
      <c r="H16054" s="37"/>
      <c r="I16054" s="41"/>
      <c r="J16054" s="41"/>
      <c r="K16054" s="37"/>
      <c r="L16054" s="37"/>
      <c r="M16054" s="37"/>
      <c r="N16054" s="37"/>
      <c r="O16054" s="38"/>
    </row>
    <row r="16055" spans="2:15" x14ac:dyDescent="0.4">
      <c r="B16055" s="63"/>
      <c r="C16055" s="37"/>
      <c r="D16055" s="37"/>
      <c r="E16055" s="37"/>
      <c r="F16055" s="37"/>
      <c r="G16055" s="38"/>
      <c r="H16055" s="37"/>
      <c r="I16055" s="41"/>
      <c r="J16055" s="41"/>
      <c r="K16055" s="37"/>
      <c r="L16055" s="37"/>
      <c r="M16055" s="37"/>
      <c r="N16055" s="37"/>
      <c r="O16055" s="38"/>
    </row>
    <row r="16056" spans="2:15" x14ac:dyDescent="0.4">
      <c r="B16056" s="63"/>
      <c r="C16056" s="37"/>
      <c r="D16056" s="37"/>
      <c r="E16056" s="37"/>
      <c r="F16056" s="37"/>
      <c r="G16056" s="38"/>
      <c r="H16056" s="37"/>
      <c r="I16056" s="41"/>
      <c r="J16056" s="41"/>
      <c r="K16056" s="37"/>
      <c r="L16056" s="37"/>
      <c r="M16056" s="37"/>
      <c r="N16056" s="37"/>
      <c r="O16056" s="38"/>
    </row>
    <row r="16057" spans="2:15" x14ac:dyDescent="0.4">
      <c r="B16057" s="63"/>
      <c r="C16057" s="37"/>
      <c r="D16057" s="37"/>
      <c r="E16057" s="37"/>
      <c r="F16057" s="37"/>
      <c r="G16057" s="38"/>
      <c r="H16057" s="37"/>
      <c r="I16057" s="41"/>
      <c r="J16057" s="41"/>
      <c r="K16057" s="37"/>
      <c r="L16057" s="37"/>
      <c r="M16057" s="37"/>
      <c r="N16057" s="37"/>
      <c r="O16057" s="38"/>
    </row>
    <row r="16058" spans="2:15" x14ac:dyDescent="0.4">
      <c r="B16058" s="63"/>
      <c r="C16058" s="37"/>
      <c r="D16058" s="37"/>
      <c r="E16058" s="37"/>
      <c r="F16058" s="37"/>
      <c r="G16058" s="38"/>
      <c r="H16058" s="37"/>
      <c r="I16058" s="41"/>
      <c r="J16058" s="41"/>
      <c r="K16058" s="37"/>
      <c r="L16058" s="37"/>
      <c r="M16058" s="37"/>
      <c r="N16058" s="37"/>
      <c r="O16058" s="38"/>
    </row>
    <row r="16059" spans="2:15" x14ac:dyDescent="0.4">
      <c r="B16059" s="63"/>
      <c r="C16059" s="37"/>
      <c r="D16059" s="37"/>
      <c r="E16059" s="37"/>
      <c r="F16059" s="37"/>
      <c r="G16059" s="38"/>
      <c r="H16059" s="37"/>
      <c r="I16059" s="41"/>
      <c r="J16059" s="41"/>
      <c r="K16059" s="37"/>
      <c r="L16059" s="37"/>
      <c r="M16059" s="37"/>
      <c r="N16059" s="37"/>
      <c r="O16059" s="38"/>
    </row>
    <row r="16060" spans="2:15" x14ac:dyDescent="0.4">
      <c r="B16060" s="63"/>
      <c r="C16060" s="37"/>
      <c r="D16060" s="37"/>
      <c r="E16060" s="37"/>
      <c r="F16060" s="37"/>
      <c r="G16060" s="38"/>
      <c r="H16060" s="37"/>
      <c r="I16060" s="41"/>
      <c r="J16060" s="41"/>
      <c r="K16060" s="37"/>
      <c r="L16060" s="37"/>
      <c r="M16060" s="37"/>
      <c r="N16060" s="37"/>
      <c r="O16060" s="38"/>
    </row>
    <row r="16061" spans="2:15" x14ac:dyDescent="0.4">
      <c r="B16061" s="63"/>
      <c r="C16061" s="37"/>
      <c r="D16061" s="37"/>
      <c r="E16061" s="37"/>
      <c r="F16061" s="37"/>
      <c r="G16061" s="38"/>
      <c r="H16061" s="37"/>
      <c r="I16061" s="41"/>
      <c r="J16061" s="41"/>
      <c r="K16061" s="37"/>
      <c r="L16061" s="37"/>
      <c r="M16061" s="37"/>
      <c r="N16061" s="37"/>
      <c r="O16061" s="38"/>
    </row>
    <row r="16062" spans="2:15" x14ac:dyDescent="0.4">
      <c r="B16062" s="63"/>
      <c r="C16062" s="37"/>
      <c r="D16062" s="37"/>
      <c r="E16062" s="37"/>
      <c r="F16062" s="37"/>
      <c r="G16062" s="38"/>
      <c r="H16062" s="37"/>
      <c r="I16062" s="41"/>
      <c r="J16062" s="41"/>
      <c r="K16062" s="37"/>
      <c r="L16062" s="37"/>
      <c r="M16062" s="37"/>
      <c r="N16062" s="37"/>
      <c r="O16062" s="38"/>
    </row>
    <row r="16063" spans="2:15" x14ac:dyDescent="0.4">
      <c r="B16063" s="63"/>
      <c r="C16063" s="37"/>
      <c r="D16063" s="37"/>
      <c r="E16063" s="37"/>
      <c r="F16063" s="37"/>
      <c r="G16063" s="38"/>
      <c r="H16063" s="37"/>
      <c r="I16063" s="41"/>
      <c r="J16063" s="41"/>
      <c r="K16063" s="37"/>
      <c r="L16063" s="37"/>
      <c r="M16063" s="37"/>
      <c r="N16063" s="37"/>
      <c r="O16063" s="38"/>
    </row>
    <row r="16064" spans="2:15" x14ac:dyDescent="0.4">
      <c r="B16064" s="63"/>
      <c r="C16064" s="37"/>
      <c r="D16064" s="37"/>
      <c r="E16064" s="37"/>
      <c r="F16064" s="37"/>
      <c r="G16064" s="38"/>
      <c r="H16064" s="37"/>
      <c r="I16064" s="41"/>
      <c r="J16064" s="41"/>
      <c r="K16064" s="37"/>
      <c r="L16064" s="37"/>
      <c r="M16064" s="37"/>
      <c r="N16064" s="37"/>
      <c r="O16064" s="38"/>
    </row>
    <row r="16065" spans="2:15" x14ac:dyDescent="0.4">
      <c r="B16065" s="63"/>
      <c r="C16065" s="37"/>
      <c r="D16065" s="37"/>
      <c r="E16065" s="37"/>
      <c r="F16065" s="37"/>
      <c r="G16065" s="38"/>
      <c r="H16065" s="37"/>
      <c r="I16065" s="41"/>
      <c r="J16065" s="41"/>
      <c r="K16065" s="37"/>
      <c r="L16065" s="37"/>
      <c r="M16065" s="37"/>
      <c r="N16065" s="37"/>
      <c r="O16065" s="38"/>
    </row>
    <row r="16066" spans="2:15" x14ac:dyDescent="0.4">
      <c r="B16066" s="63"/>
      <c r="C16066" s="37"/>
      <c r="D16066" s="37"/>
      <c r="E16066" s="37"/>
      <c r="F16066" s="37"/>
      <c r="G16066" s="38"/>
      <c r="H16066" s="37"/>
      <c r="I16066" s="41"/>
      <c r="J16066" s="41"/>
      <c r="K16066" s="37"/>
      <c r="L16066" s="37"/>
      <c r="M16066" s="37"/>
      <c r="N16066" s="37"/>
      <c r="O16066" s="38"/>
    </row>
    <row r="16067" spans="2:15" x14ac:dyDescent="0.4">
      <c r="B16067" s="63"/>
      <c r="C16067" s="37"/>
      <c r="D16067" s="37"/>
      <c r="E16067" s="37"/>
      <c r="F16067" s="37"/>
      <c r="G16067" s="38"/>
      <c r="H16067" s="37"/>
      <c r="I16067" s="41"/>
      <c r="J16067" s="41"/>
      <c r="K16067" s="37"/>
      <c r="L16067" s="37"/>
      <c r="M16067" s="37"/>
      <c r="N16067" s="37"/>
      <c r="O16067" s="38"/>
    </row>
    <row r="16068" spans="2:15" x14ac:dyDescent="0.4">
      <c r="B16068" s="63"/>
      <c r="C16068" s="37"/>
      <c r="D16068" s="37"/>
      <c r="E16068" s="37"/>
      <c r="F16068" s="37"/>
      <c r="G16068" s="38"/>
      <c r="H16068" s="37"/>
      <c r="I16068" s="41"/>
      <c r="J16068" s="41"/>
      <c r="K16068" s="37"/>
      <c r="L16068" s="37"/>
      <c r="M16068" s="37"/>
      <c r="N16068" s="37"/>
      <c r="O16068" s="38"/>
    </row>
    <row r="16069" spans="2:15" x14ac:dyDescent="0.4">
      <c r="B16069" s="63"/>
      <c r="C16069" s="37"/>
      <c r="D16069" s="37"/>
      <c r="E16069" s="37"/>
      <c r="F16069" s="37"/>
      <c r="G16069" s="38"/>
      <c r="H16069" s="37"/>
      <c r="I16069" s="41"/>
      <c r="J16069" s="41"/>
      <c r="K16069" s="37"/>
      <c r="L16069" s="37"/>
      <c r="M16069" s="37"/>
      <c r="N16069" s="37"/>
      <c r="O16069" s="38"/>
    </row>
    <row r="16070" spans="2:15" x14ac:dyDescent="0.4">
      <c r="B16070" s="63"/>
      <c r="C16070" s="37"/>
      <c r="D16070" s="37"/>
      <c r="E16070" s="37"/>
      <c r="F16070" s="37"/>
      <c r="G16070" s="38"/>
      <c r="H16070" s="37"/>
      <c r="I16070" s="41"/>
      <c r="J16070" s="41"/>
      <c r="K16070" s="37"/>
      <c r="L16070" s="37"/>
      <c r="M16070" s="37"/>
      <c r="N16070" s="37"/>
      <c r="O16070" s="38"/>
    </row>
    <row r="16071" spans="2:15" x14ac:dyDescent="0.4">
      <c r="B16071" s="63"/>
      <c r="C16071" s="37"/>
      <c r="D16071" s="37"/>
      <c r="E16071" s="37"/>
      <c r="F16071" s="37"/>
      <c r="G16071" s="38"/>
      <c r="H16071" s="37"/>
      <c r="I16071" s="41"/>
      <c r="J16071" s="41"/>
      <c r="K16071" s="37"/>
      <c r="L16071" s="37"/>
      <c r="M16071" s="37"/>
      <c r="N16071" s="37"/>
      <c r="O16071" s="38"/>
    </row>
    <row r="16072" spans="2:15" x14ac:dyDescent="0.4">
      <c r="B16072" s="63"/>
      <c r="C16072" s="37"/>
      <c r="D16072" s="37"/>
      <c r="E16072" s="37"/>
      <c r="F16072" s="37"/>
      <c r="G16072" s="38"/>
      <c r="H16072" s="37"/>
      <c r="I16072" s="41"/>
      <c r="J16072" s="41"/>
      <c r="K16072" s="37"/>
      <c r="L16072" s="37"/>
      <c r="M16072" s="37"/>
      <c r="N16072" s="37"/>
      <c r="O16072" s="38"/>
    </row>
    <row r="16073" spans="2:15" x14ac:dyDescent="0.4">
      <c r="B16073" s="63"/>
      <c r="C16073" s="37"/>
      <c r="D16073" s="37"/>
      <c r="E16073" s="37"/>
      <c r="F16073" s="37"/>
      <c r="G16073" s="38"/>
      <c r="H16073" s="37"/>
      <c r="I16073" s="41"/>
      <c r="J16073" s="41"/>
      <c r="K16073" s="37"/>
      <c r="L16073" s="37"/>
      <c r="M16073" s="37"/>
      <c r="N16073" s="37"/>
      <c r="O16073" s="38"/>
    </row>
    <row r="16074" spans="2:15" x14ac:dyDescent="0.4">
      <c r="B16074" s="63"/>
      <c r="C16074" s="37"/>
      <c r="D16074" s="37"/>
      <c r="E16074" s="37"/>
      <c r="F16074" s="37"/>
      <c r="G16074" s="38"/>
      <c r="H16074" s="37"/>
      <c r="I16074" s="41"/>
      <c r="J16074" s="41"/>
      <c r="K16074" s="37"/>
      <c r="L16074" s="37"/>
      <c r="M16074" s="37"/>
      <c r="N16074" s="37"/>
      <c r="O16074" s="38"/>
    </row>
    <row r="16075" spans="2:15" x14ac:dyDescent="0.4">
      <c r="B16075" s="63"/>
      <c r="C16075" s="37"/>
      <c r="D16075" s="37"/>
      <c r="E16075" s="37"/>
      <c r="F16075" s="37"/>
      <c r="G16075" s="38"/>
      <c r="H16075" s="37"/>
      <c r="I16075" s="41"/>
      <c r="J16075" s="41"/>
      <c r="K16075" s="37"/>
      <c r="L16075" s="37"/>
      <c r="M16075" s="37"/>
      <c r="N16075" s="37"/>
      <c r="O16075" s="38"/>
    </row>
    <row r="16076" spans="2:15" x14ac:dyDescent="0.4">
      <c r="B16076" s="63"/>
      <c r="C16076" s="37"/>
      <c r="D16076" s="37"/>
      <c r="E16076" s="37"/>
      <c r="F16076" s="37"/>
      <c r="G16076" s="38"/>
      <c r="H16076" s="37"/>
      <c r="I16076" s="41"/>
      <c r="J16076" s="41"/>
      <c r="K16076" s="37"/>
      <c r="L16076" s="37"/>
      <c r="M16076" s="37"/>
      <c r="N16076" s="37"/>
      <c r="O16076" s="38"/>
    </row>
    <row r="16077" spans="2:15" x14ac:dyDescent="0.4">
      <c r="B16077" s="63"/>
      <c r="C16077" s="37"/>
      <c r="D16077" s="37"/>
      <c r="E16077" s="37"/>
      <c r="F16077" s="37"/>
      <c r="G16077" s="38"/>
      <c r="H16077" s="37"/>
      <c r="I16077" s="41"/>
      <c r="J16077" s="41"/>
      <c r="K16077" s="37"/>
      <c r="L16077" s="37"/>
      <c r="M16077" s="37"/>
      <c r="N16077" s="37"/>
      <c r="O16077" s="38"/>
    </row>
    <row r="16078" spans="2:15" x14ac:dyDescent="0.4">
      <c r="B16078" s="63"/>
      <c r="C16078" s="37"/>
      <c r="D16078" s="37"/>
      <c r="E16078" s="37"/>
      <c r="F16078" s="37"/>
      <c r="G16078" s="38"/>
      <c r="H16078" s="37"/>
      <c r="I16078" s="41"/>
      <c r="J16078" s="41"/>
      <c r="K16078" s="37"/>
      <c r="L16078" s="37"/>
      <c r="M16078" s="37"/>
      <c r="N16078" s="37"/>
      <c r="O16078" s="38"/>
    </row>
    <row r="16079" spans="2:15" x14ac:dyDescent="0.4">
      <c r="B16079" s="63"/>
      <c r="C16079" s="37"/>
      <c r="D16079" s="37"/>
      <c r="E16079" s="37"/>
      <c r="F16079" s="37"/>
      <c r="G16079" s="38"/>
      <c r="H16079" s="37"/>
      <c r="I16079" s="41"/>
      <c r="J16079" s="41"/>
      <c r="K16079" s="37"/>
      <c r="L16079" s="37"/>
      <c r="M16079" s="37"/>
      <c r="N16079" s="37"/>
      <c r="O16079" s="38"/>
    </row>
    <row r="16080" spans="2:15" x14ac:dyDescent="0.4">
      <c r="B16080" s="63"/>
      <c r="C16080" s="37"/>
      <c r="D16080" s="37"/>
      <c r="E16080" s="37"/>
      <c r="F16080" s="37"/>
      <c r="G16080" s="38"/>
      <c r="H16080" s="37"/>
      <c r="I16080" s="41"/>
      <c r="J16080" s="41"/>
      <c r="K16080" s="37"/>
      <c r="L16080" s="37"/>
      <c r="M16080" s="37"/>
      <c r="N16080" s="37"/>
      <c r="O16080" s="38"/>
    </row>
    <row r="16081" spans="2:15" x14ac:dyDescent="0.4">
      <c r="B16081" s="63"/>
      <c r="C16081" s="37"/>
      <c r="D16081" s="37"/>
      <c r="E16081" s="37"/>
      <c r="F16081" s="37"/>
      <c r="G16081" s="38"/>
      <c r="H16081" s="37"/>
      <c r="I16081" s="41"/>
      <c r="J16081" s="41"/>
      <c r="K16081" s="37"/>
      <c r="L16081" s="37"/>
      <c r="M16081" s="37"/>
      <c r="N16081" s="37"/>
      <c r="O16081" s="38"/>
    </row>
    <row r="16082" spans="2:15" x14ac:dyDescent="0.4">
      <c r="B16082" s="63"/>
      <c r="C16082" s="37"/>
      <c r="D16082" s="37"/>
      <c r="E16082" s="37"/>
      <c r="F16082" s="37"/>
      <c r="G16082" s="38"/>
      <c r="H16082" s="37"/>
      <c r="I16082" s="41"/>
      <c r="J16082" s="41"/>
      <c r="K16082" s="37"/>
      <c r="L16082" s="37"/>
      <c r="M16082" s="37"/>
      <c r="N16082" s="37"/>
      <c r="O16082" s="38"/>
    </row>
    <row r="16083" spans="2:15" x14ac:dyDescent="0.4">
      <c r="B16083" s="63"/>
      <c r="C16083" s="37"/>
      <c r="D16083" s="37"/>
      <c r="E16083" s="37"/>
      <c r="F16083" s="37"/>
      <c r="G16083" s="38"/>
      <c r="H16083" s="37"/>
      <c r="I16083" s="41"/>
      <c r="J16083" s="41"/>
      <c r="K16083" s="37"/>
      <c r="L16083" s="37"/>
      <c r="M16083" s="37"/>
      <c r="N16083" s="37"/>
      <c r="O16083" s="38"/>
    </row>
    <row r="16084" spans="2:15" x14ac:dyDescent="0.4">
      <c r="B16084" s="63"/>
      <c r="C16084" s="37"/>
      <c r="D16084" s="37"/>
      <c r="E16084" s="37"/>
      <c r="F16084" s="37"/>
      <c r="G16084" s="38"/>
      <c r="H16084" s="37"/>
      <c r="I16084" s="41"/>
      <c r="J16084" s="41"/>
      <c r="K16084" s="37"/>
      <c r="L16084" s="37"/>
      <c r="M16084" s="37"/>
      <c r="N16084" s="37"/>
      <c r="O16084" s="38"/>
    </row>
    <row r="16085" spans="2:15" x14ac:dyDescent="0.4">
      <c r="B16085" s="63"/>
      <c r="C16085" s="37"/>
      <c r="D16085" s="37"/>
      <c r="E16085" s="37"/>
      <c r="F16085" s="37"/>
      <c r="G16085" s="38"/>
      <c r="H16085" s="37"/>
      <c r="I16085" s="41"/>
      <c r="J16085" s="41"/>
      <c r="K16085" s="37"/>
      <c r="L16085" s="37"/>
      <c r="M16085" s="37"/>
      <c r="N16085" s="37"/>
      <c r="O16085" s="38"/>
    </row>
    <row r="16086" spans="2:15" x14ac:dyDescent="0.4">
      <c r="B16086" s="63"/>
      <c r="C16086" s="37"/>
      <c r="D16086" s="37"/>
      <c r="E16086" s="37"/>
      <c r="F16086" s="37"/>
      <c r="G16086" s="38"/>
      <c r="H16086" s="37"/>
      <c r="I16086" s="41"/>
      <c r="J16086" s="41"/>
      <c r="K16086" s="37"/>
      <c r="L16086" s="37"/>
      <c r="M16086" s="37"/>
      <c r="N16086" s="37"/>
      <c r="O16086" s="38"/>
    </row>
    <row r="16087" spans="2:15" x14ac:dyDescent="0.4">
      <c r="B16087" s="63"/>
      <c r="C16087" s="37"/>
      <c r="D16087" s="37"/>
      <c r="E16087" s="37"/>
      <c r="F16087" s="37"/>
      <c r="G16087" s="38"/>
      <c r="H16087" s="37"/>
      <c r="I16087" s="41"/>
      <c r="J16087" s="41"/>
      <c r="K16087" s="37"/>
      <c r="L16087" s="37"/>
      <c r="M16087" s="37"/>
      <c r="N16087" s="37"/>
      <c r="O16087" s="38"/>
    </row>
    <row r="16088" spans="2:15" x14ac:dyDescent="0.4">
      <c r="B16088" s="63"/>
      <c r="C16088" s="37"/>
      <c r="D16088" s="37"/>
      <c r="E16088" s="37"/>
      <c r="F16088" s="37"/>
      <c r="G16088" s="38"/>
      <c r="H16088" s="37"/>
      <c r="I16088" s="41"/>
      <c r="J16088" s="41"/>
      <c r="K16088" s="37"/>
      <c r="L16088" s="37"/>
      <c r="M16088" s="37"/>
      <c r="N16088" s="37"/>
      <c r="O16088" s="38"/>
    </row>
    <row r="16089" spans="2:15" x14ac:dyDescent="0.4">
      <c r="B16089" s="63"/>
      <c r="C16089" s="37"/>
      <c r="D16089" s="37"/>
      <c r="E16089" s="37"/>
      <c r="F16089" s="37"/>
      <c r="G16089" s="38"/>
      <c r="H16089" s="37"/>
      <c r="I16089" s="41"/>
      <c r="J16089" s="41"/>
      <c r="K16089" s="37"/>
      <c r="L16089" s="37"/>
      <c r="M16089" s="37"/>
      <c r="N16089" s="37"/>
      <c r="O16089" s="38"/>
    </row>
    <row r="16090" spans="2:15" x14ac:dyDescent="0.4">
      <c r="B16090" s="63"/>
      <c r="C16090" s="37"/>
      <c r="D16090" s="37"/>
      <c r="E16090" s="37"/>
      <c r="F16090" s="37"/>
      <c r="G16090" s="38"/>
      <c r="H16090" s="37"/>
      <c r="I16090" s="41"/>
      <c r="J16090" s="41"/>
      <c r="K16090" s="37"/>
      <c r="L16090" s="37"/>
      <c r="M16090" s="37"/>
      <c r="N16090" s="37"/>
      <c r="O16090" s="38"/>
    </row>
    <row r="16091" spans="2:15" x14ac:dyDescent="0.4">
      <c r="B16091" s="63"/>
      <c r="C16091" s="37"/>
      <c r="D16091" s="37"/>
      <c r="E16091" s="37"/>
      <c r="F16091" s="37"/>
      <c r="G16091" s="38"/>
      <c r="H16091" s="37"/>
      <c r="I16091" s="41"/>
      <c r="J16091" s="41"/>
      <c r="K16091" s="37"/>
      <c r="L16091" s="37"/>
      <c r="M16091" s="37"/>
      <c r="N16091" s="37"/>
      <c r="O16091" s="38"/>
    </row>
    <row r="16092" spans="2:15" x14ac:dyDescent="0.4">
      <c r="B16092" s="63"/>
      <c r="C16092" s="37"/>
      <c r="D16092" s="37"/>
      <c r="E16092" s="37"/>
      <c r="F16092" s="37"/>
      <c r="G16092" s="38"/>
      <c r="H16092" s="37"/>
      <c r="I16092" s="41"/>
      <c r="J16092" s="41"/>
      <c r="K16092" s="37"/>
      <c r="L16092" s="37"/>
      <c r="M16092" s="37"/>
      <c r="N16092" s="37"/>
      <c r="O16092" s="38"/>
    </row>
    <row r="16093" spans="2:15" x14ac:dyDescent="0.4">
      <c r="B16093" s="63"/>
      <c r="C16093" s="37"/>
      <c r="D16093" s="37"/>
      <c r="E16093" s="37"/>
      <c r="F16093" s="37"/>
      <c r="G16093" s="38"/>
      <c r="H16093" s="37"/>
      <c r="I16093" s="41"/>
      <c r="J16093" s="41"/>
      <c r="K16093" s="37"/>
      <c r="L16093" s="37"/>
      <c r="M16093" s="37"/>
      <c r="N16093" s="37"/>
      <c r="O16093" s="38"/>
    </row>
    <row r="16094" spans="2:15" x14ac:dyDescent="0.4">
      <c r="B16094" s="63"/>
      <c r="C16094" s="37"/>
      <c r="D16094" s="37"/>
      <c r="E16094" s="37"/>
      <c r="F16094" s="37"/>
      <c r="G16094" s="38"/>
      <c r="H16094" s="37"/>
      <c r="I16094" s="41"/>
      <c r="J16094" s="41"/>
      <c r="K16094" s="37"/>
      <c r="L16094" s="37"/>
      <c r="M16094" s="37"/>
      <c r="N16094" s="37"/>
      <c r="O16094" s="38"/>
    </row>
    <row r="16095" spans="2:15" x14ac:dyDescent="0.4">
      <c r="B16095" s="63"/>
      <c r="C16095" s="37"/>
      <c r="D16095" s="37"/>
      <c r="E16095" s="37"/>
      <c r="F16095" s="37"/>
      <c r="G16095" s="38"/>
      <c r="H16095" s="37"/>
      <c r="I16095" s="41"/>
      <c r="J16095" s="41"/>
      <c r="K16095" s="37"/>
      <c r="L16095" s="37"/>
      <c r="M16095" s="37"/>
      <c r="N16095" s="37"/>
      <c r="O16095" s="38"/>
    </row>
    <row r="16096" spans="2:15" x14ac:dyDescent="0.4">
      <c r="B16096" s="63"/>
      <c r="C16096" s="37"/>
      <c r="D16096" s="37"/>
      <c r="E16096" s="37"/>
      <c r="F16096" s="37"/>
      <c r="G16096" s="38"/>
      <c r="H16096" s="37"/>
      <c r="I16096" s="41"/>
      <c r="J16096" s="41"/>
      <c r="K16096" s="37"/>
      <c r="L16096" s="37"/>
      <c r="M16096" s="37"/>
      <c r="N16096" s="37"/>
      <c r="O16096" s="38"/>
    </row>
    <row r="16097" spans="2:15" x14ac:dyDescent="0.4">
      <c r="B16097" s="63"/>
      <c r="C16097" s="37"/>
      <c r="D16097" s="37"/>
      <c r="E16097" s="37"/>
      <c r="F16097" s="37"/>
      <c r="G16097" s="38"/>
      <c r="H16097" s="37"/>
      <c r="I16097" s="41"/>
      <c r="J16097" s="41"/>
      <c r="K16097" s="37"/>
      <c r="L16097" s="37"/>
      <c r="M16097" s="37"/>
      <c r="N16097" s="37"/>
      <c r="O16097" s="38"/>
    </row>
    <row r="16098" spans="2:15" x14ac:dyDescent="0.4">
      <c r="B16098" s="63"/>
      <c r="C16098" s="37"/>
      <c r="D16098" s="37"/>
      <c r="E16098" s="37"/>
      <c r="F16098" s="37"/>
      <c r="G16098" s="38"/>
      <c r="H16098" s="37"/>
      <c r="I16098" s="41"/>
      <c r="J16098" s="41"/>
      <c r="K16098" s="37"/>
      <c r="L16098" s="37"/>
      <c r="M16098" s="37"/>
      <c r="N16098" s="37"/>
      <c r="O16098" s="38"/>
    </row>
    <row r="16099" spans="2:15" x14ac:dyDescent="0.4">
      <c r="B16099" s="63"/>
      <c r="C16099" s="37"/>
      <c r="D16099" s="37"/>
      <c r="E16099" s="37"/>
      <c r="F16099" s="37"/>
      <c r="G16099" s="38"/>
      <c r="H16099" s="37"/>
      <c r="I16099" s="41"/>
      <c r="J16099" s="41"/>
      <c r="K16099" s="37"/>
      <c r="L16099" s="37"/>
      <c r="M16099" s="37"/>
      <c r="N16099" s="37"/>
      <c r="O16099" s="38"/>
    </row>
    <row r="16100" spans="2:15" x14ac:dyDescent="0.4">
      <c r="B16100" s="63"/>
      <c r="C16100" s="37"/>
      <c r="D16100" s="37"/>
      <c r="E16100" s="37"/>
      <c r="F16100" s="37"/>
      <c r="G16100" s="38"/>
      <c r="H16100" s="37"/>
      <c r="I16100" s="41"/>
      <c r="J16100" s="41"/>
      <c r="K16100" s="37"/>
      <c r="L16100" s="37"/>
      <c r="M16100" s="37"/>
      <c r="N16100" s="37"/>
      <c r="O16100" s="38"/>
    </row>
    <row r="16101" spans="2:15" x14ac:dyDescent="0.4">
      <c r="B16101" s="63"/>
      <c r="C16101" s="37"/>
      <c r="D16101" s="37"/>
      <c r="E16101" s="37"/>
      <c r="F16101" s="37"/>
      <c r="G16101" s="38"/>
      <c r="H16101" s="37"/>
      <c r="I16101" s="41"/>
      <c r="J16101" s="41"/>
      <c r="K16101" s="37"/>
      <c r="L16101" s="37"/>
      <c r="M16101" s="37"/>
      <c r="N16101" s="37"/>
      <c r="O16101" s="38"/>
    </row>
    <row r="16102" spans="2:15" x14ac:dyDescent="0.4">
      <c r="B16102" s="63"/>
      <c r="C16102" s="37"/>
      <c r="D16102" s="37"/>
      <c r="E16102" s="37"/>
      <c r="F16102" s="37"/>
      <c r="G16102" s="38"/>
      <c r="H16102" s="37"/>
      <c r="I16102" s="41"/>
      <c r="J16102" s="41"/>
      <c r="K16102" s="37"/>
      <c r="L16102" s="37"/>
      <c r="M16102" s="37"/>
      <c r="N16102" s="37"/>
      <c r="O16102" s="38"/>
    </row>
    <row r="16103" spans="2:15" x14ac:dyDescent="0.4">
      <c r="B16103" s="63"/>
      <c r="C16103" s="37"/>
      <c r="D16103" s="37"/>
      <c r="E16103" s="37"/>
      <c r="F16103" s="37"/>
      <c r="G16103" s="38"/>
      <c r="H16103" s="37"/>
      <c r="I16103" s="41"/>
      <c r="J16103" s="41"/>
      <c r="K16103" s="37"/>
      <c r="L16103" s="37"/>
      <c r="M16103" s="37"/>
      <c r="N16103" s="37"/>
      <c r="O16103" s="38"/>
    </row>
    <row r="16104" spans="2:15" x14ac:dyDescent="0.4">
      <c r="B16104" s="63"/>
      <c r="C16104" s="37"/>
      <c r="D16104" s="37"/>
      <c r="E16104" s="37"/>
      <c r="F16104" s="37"/>
      <c r="G16104" s="38"/>
      <c r="H16104" s="37"/>
      <c r="I16104" s="41"/>
      <c r="J16104" s="41"/>
      <c r="K16104" s="37"/>
      <c r="L16104" s="37"/>
      <c r="M16104" s="37"/>
      <c r="N16104" s="37"/>
      <c r="O16104" s="38"/>
    </row>
    <row r="16105" spans="2:15" x14ac:dyDescent="0.4">
      <c r="B16105" s="63"/>
      <c r="C16105" s="37"/>
      <c r="D16105" s="37"/>
      <c r="E16105" s="37"/>
      <c r="F16105" s="37"/>
      <c r="G16105" s="38"/>
      <c r="H16105" s="37"/>
      <c r="I16105" s="41"/>
      <c r="J16105" s="41"/>
      <c r="K16105" s="37"/>
      <c r="L16105" s="37"/>
      <c r="M16105" s="37"/>
      <c r="N16105" s="37"/>
      <c r="O16105" s="38"/>
    </row>
    <row r="16106" spans="2:15" x14ac:dyDescent="0.4">
      <c r="B16106" s="63"/>
      <c r="C16106" s="37"/>
      <c r="D16106" s="37"/>
      <c r="E16106" s="37"/>
      <c r="F16106" s="37"/>
      <c r="G16106" s="38"/>
      <c r="H16106" s="37"/>
      <c r="I16106" s="41"/>
      <c r="J16106" s="41"/>
      <c r="K16106" s="37"/>
      <c r="L16106" s="37"/>
      <c r="M16106" s="37"/>
      <c r="N16106" s="37"/>
      <c r="O16106" s="38"/>
    </row>
    <row r="16107" spans="2:15" x14ac:dyDescent="0.4">
      <c r="B16107" s="63"/>
      <c r="C16107" s="37"/>
      <c r="D16107" s="37"/>
      <c r="E16107" s="37"/>
      <c r="F16107" s="37"/>
      <c r="G16107" s="38"/>
      <c r="H16107" s="37"/>
      <c r="I16107" s="41"/>
      <c r="J16107" s="41"/>
      <c r="K16107" s="37"/>
      <c r="L16107" s="37"/>
      <c r="M16107" s="37"/>
      <c r="N16107" s="37"/>
      <c r="O16107" s="38"/>
    </row>
    <row r="16108" spans="2:15" x14ac:dyDescent="0.4">
      <c r="B16108" s="63"/>
      <c r="C16108" s="37"/>
      <c r="D16108" s="37"/>
      <c r="E16108" s="37"/>
      <c r="F16108" s="37"/>
      <c r="G16108" s="38"/>
      <c r="H16108" s="37"/>
      <c r="I16108" s="41"/>
      <c r="J16108" s="41"/>
      <c r="K16108" s="37"/>
      <c r="L16108" s="37"/>
      <c r="M16108" s="37"/>
      <c r="N16108" s="37"/>
      <c r="O16108" s="38"/>
    </row>
    <row r="16109" spans="2:15" x14ac:dyDescent="0.4">
      <c r="B16109" s="63"/>
      <c r="C16109" s="37"/>
      <c r="D16109" s="37"/>
      <c r="E16109" s="37"/>
      <c r="F16109" s="37"/>
      <c r="G16109" s="38"/>
      <c r="H16109" s="37"/>
      <c r="I16109" s="41"/>
      <c r="J16109" s="41"/>
      <c r="K16109" s="37"/>
      <c r="L16109" s="37"/>
      <c r="M16109" s="37"/>
      <c r="N16109" s="37"/>
      <c r="O16109" s="38"/>
    </row>
    <row r="16110" spans="2:15" x14ac:dyDescent="0.4">
      <c r="B16110" s="63"/>
      <c r="C16110" s="37"/>
      <c r="D16110" s="37"/>
      <c r="E16110" s="37"/>
      <c r="F16110" s="37"/>
      <c r="G16110" s="38"/>
      <c r="H16110" s="37"/>
      <c r="I16110" s="41"/>
      <c r="J16110" s="41"/>
      <c r="K16110" s="37"/>
      <c r="L16110" s="37"/>
      <c r="M16110" s="37"/>
      <c r="N16110" s="37"/>
      <c r="O16110" s="38"/>
    </row>
    <row r="16111" spans="2:15" x14ac:dyDescent="0.4">
      <c r="B16111" s="63"/>
      <c r="C16111" s="37"/>
      <c r="D16111" s="37"/>
      <c r="E16111" s="37"/>
      <c r="F16111" s="37"/>
      <c r="G16111" s="38"/>
      <c r="H16111" s="37"/>
      <c r="I16111" s="41"/>
      <c r="J16111" s="41"/>
      <c r="K16111" s="37"/>
      <c r="L16111" s="37"/>
      <c r="M16111" s="37"/>
      <c r="N16111" s="37"/>
      <c r="O16111" s="38"/>
    </row>
    <row r="16112" spans="2:15" x14ac:dyDescent="0.4">
      <c r="B16112" s="63"/>
      <c r="C16112" s="37"/>
      <c r="D16112" s="37"/>
      <c r="E16112" s="37"/>
      <c r="F16112" s="37"/>
      <c r="G16112" s="38"/>
      <c r="H16112" s="37"/>
      <c r="I16112" s="41"/>
      <c r="J16112" s="41"/>
      <c r="K16112" s="37"/>
      <c r="L16112" s="37"/>
      <c r="M16112" s="37"/>
      <c r="N16112" s="37"/>
      <c r="O16112" s="38"/>
    </row>
    <row r="16113" spans="2:15" x14ac:dyDescent="0.4">
      <c r="B16113" s="63"/>
      <c r="C16113" s="37"/>
      <c r="D16113" s="37"/>
      <c r="E16113" s="37"/>
      <c r="F16113" s="37"/>
      <c r="G16113" s="38"/>
      <c r="H16113" s="37"/>
      <c r="I16113" s="41"/>
      <c r="J16113" s="41"/>
      <c r="K16113" s="37"/>
      <c r="L16113" s="37"/>
      <c r="M16113" s="37"/>
      <c r="N16113" s="37"/>
      <c r="O16113" s="38"/>
    </row>
    <row r="16114" spans="2:15" x14ac:dyDescent="0.4">
      <c r="B16114" s="63"/>
      <c r="C16114" s="37"/>
      <c r="D16114" s="37"/>
      <c r="E16114" s="37"/>
      <c r="F16114" s="37"/>
      <c r="G16114" s="38"/>
      <c r="H16114" s="37"/>
      <c r="I16114" s="41"/>
      <c r="J16114" s="41"/>
      <c r="K16114" s="37"/>
      <c r="L16114" s="37"/>
      <c r="M16114" s="37"/>
      <c r="N16114" s="37"/>
      <c r="O16114" s="38"/>
    </row>
    <row r="16115" spans="2:15" x14ac:dyDescent="0.4">
      <c r="B16115" s="63"/>
      <c r="C16115" s="37"/>
      <c r="D16115" s="37"/>
      <c r="E16115" s="37"/>
      <c r="F16115" s="37"/>
      <c r="G16115" s="38"/>
      <c r="H16115" s="37"/>
      <c r="I16115" s="41"/>
      <c r="J16115" s="41"/>
      <c r="K16115" s="37"/>
      <c r="L16115" s="37"/>
      <c r="M16115" s="37"/>
      <c r="N16115" s="37"/>
      <c r="O16115" s="38"/>
    </row>
    <row r="16116" spans="2:15" x14ac:dyDescent="0.4">
      <c r="B16116" s="63"/>
      <c r="C16116" s="37"/>
      <c r="D16116" s="37"/>
      <c r="E16116" s="37"/>
      <c r="F16116" s="37"/>
      <c r="G16116" s="38"/>
      <c r="H16116" s="37"/>
      <c r="I16116" s="41"/>
      <c r="J16116" s="41"/>
      <c r="K16116" s="37"/>
      <c r="L16116" s="37"/>
      <c r="M16116" s="37"/>
      <c r="N16116" s="37"/>
      <c r="O16116" s="38"/>
    </row>
    <row r="16117" spans="2:15" x14ac:dyDescent="0.4">
      <c r="B16117" s="63"/>
      <c r="C16117" s="37"/>
      <c r="D16117" s="37"/>
      <c r="E16117" s="37"/>
      <c r="F16117" s="37"/>
      <c r="G16117" s="38"/>
      <c r="H16117" s="37"/>
      <c r="I16117" s="41"/>
      <c r="J16117" s="41"/>
      <c r="K16117" s="37"/>
      <c r="L16117" s="37"/>
      <c r="M16117" s="37"/>
      <c r="N16117" s="37"/>
      <c r="O16117" s="38"/>
    </row>
    <row r="16118" spans="2:15" x14ac:dyDescent="0.4">
      <c r="B16118" s="63"/>
      <c r="C16118" s="37"/>
      <c r="D16118" s="37"/>
      <c r="E16118" s="37"/>
      <c r="F16118" s="37"/>
      <c r="G16118" s="38"/>
      <c r="H16118" s="37"/>
      <c r="I16118" s="41"/>
      <c r="J16118" s="41"/>
      <c r="K16118" s="37"/>
      <c r="L16118" s="37"/>
      <c r="M16118" s="37"/>
      <c r="N16118" s="37"/>
      <c r="O16118" s="38"/>
    </row>
    <row r="16119" spans="2:15" x14ac:dyDescent="0.4">
      <c r="B16119" s="63"/>
      <c r="C16119" s="37"/>
      <c r="D16119" s="37"/>
      <c r="E16119" s="37"/>
      <c r="F16119" s="37"/>
      <c r="G16119" s="38"/>
      <c r="H16119" s="37"/>
      <c r="I16119" s="41"/>
      <c r="J16119" s="41"/>
      <c r="K16119" s="37"/>
      <c r="L16119" s="37"/>
      <c r="M16119" s="37"/>
      <c r="N16119" s="37"/>
      <c r="O16119" s="38"/>
    </row>
    <row r="16120" spans="2:15" x14ac:dyDescent="0.4">
      <c r="B16120" s="63"/>
      <c r="C16120" s="37"/>
      <c r="D16120" s="37"/>
      <c r="E16120" s="37"/>
      <c r="F16120" s="37"/>
      <c r="G16120" s="38"/>
      <c r="H16120" s="37"/>
      <c r="I16120" s="41"/>
      <c r="J16120" s="41"/>
      <c r="K16120" s="37"/>
      <c r="L16120" s="37"/>
      <c r="M16120" s="37"/>
      <c r="N16120" s="37"/>
      <c r="O16120" s="38"/>
    </row>
    <row r="16121" spans="2:15" x14ac:dyDescent="0.4">
      <c r="B16121" s="63"/>
      <c r="C16121" s="37"/>
      <c r="D16121" s="37"/>
      <c r="E16121" s="37"/>
      <c r="F16121" s="37"/>
      <c r="G16121" s="38"/>
      <c r="H16121" s="37"/>
      <c r="I16121" s="41"/>
      <c r="J16121" s="41"/>
      <c r="K16121" s="37"/>
      <c r="L16121" s="37"/>
      <c r="M16121" s="37"/>
      <c r="N16121" s="37"/>
      <c r="O16121" s="38"/>
    </row>
    <row r="16122" spans="2:15" x14ac:dyDescent="0.4">
      <c r="B16122" s="63"/>
      <c r="C16122" s="37"/>
      <c r="D16122" s="37"/>
      <c r="E16122" s="37"/>
      <c r="F16122" s="37"/>
      <c r="G16122" s="38"/>
      <c r="H16122" s="37"/>
      <c r="I16122" s="41"/>
      <c r="J16122" s="41"/>
      <c r="K16122" s="37"/>
      <c r="L16122" s="37"/>
      <c r="M16122" s="37"/>
      <c r="N16122" s="37"/>
      <c r="O16122" s="38"/>
    </row>
    <row r="16123" spans="2:15" x14ac:dyDescent="0.4">
      <c r="B16123" s="63"/>
      <c r="C16123" s="37"/>
      <c r="D16123" s="37"/>
      <c r="E16123" s="37"/>
      <c r="F16123" s="37"/>
      <c r="G16123" s="38"/>
      <c r="H16123" s="37"/>
      <c r="I16123" s="41"/>
      <c r="J16123" s="41"/>
      <c r="K16123" s="37"/>
      <c r="L16123" s="37"/>
      <c r="M16123" s="37"/>
      <c r="N16123" s="37"/>
      <c r="O16123" s="38"/>
    </row>
    <row r="16124" spans="2:15" x14ac:dyDescent="0.4">
      <c r="B16124" s="63"/>
      <c r="C16124" s="37"/>
      <c r="D16124" s="37"/>
      <c r="E16124" s="37"/>
      <c r="F16124" s="37"/>
      <c r="G16124" s="38"/>
      <c r="H16124" s="37"/>
      <c r="I16124" s="41"/>
      <c r="J16124" s="41"/>
      <c r="K16124" s="37"/>
      <c r="L16124" s="37"/>
      <c r="M16124" s="37"/>
      <c r="N16124" s="37"/>
      <c r="O16124" s="38"/>
    </row>
    <row r="16125" spans="2:15" x14ac:dyDescent="0.4">
      <c r="B16125" s="63"/>
      <c r="C16125" s="37"/>
      <c r="D16125" s="37"/>
      <c r="E16125" s="37"/>
      <c r="F16125" s="37"/>
      <c r="G16125" s="38"/>
      <c r="H16125" s="37"/>
      <c r="I16125" s="41"/>
      <c r="J16125" s="41"/>
      <c r="K16125" s="37"/>
      <c r="L16125" s="37"/>
      <c r="M16125" s="37"/>
      <c r="N16125" s="37"/>
      <c r="O16125" s="38"/>
    </row>
    <row r="16126" spans="2:15" x14ac:dyDescent="0.4">
      <c r="B16126" s="63"/>
      <c r="C16126" s="37"/>
      <c r="D16126" s="37"/>
      <c r="E16126" s="37"/>
      <c r="F16126" s="37"/>
      <c r="G16126" s="38"/>
      <c r="H16126" s="37"/>
      <c r="I16126" s="41"/>
      <c r="J16126" s="41"/>
      <c r="K16126" s="37"/>
      <c r="L16126" s="37"/>
      <c r="M16126" s="37"/>
      <c r="N16126" s="37"/>
      <c r="O16126" s="38"/>
    </row>
    <row r="16127" spans="2:15" x14ac:dyDescent="0.4">
      <c r="B16127" s="63"/>
      <c r="C16127" s="37"/>
      <c r="D16127" s="37"/>
      <c r="E16127" s="37"/>
      <c r="F16127" s="37"/>
      <c r="G16127" s="38"/>
      <c r="H16127" s="37"/>
      <c r="I16127" s="41"/>
      <c r="J16127" s="41"/>
      <c r="K16127" s="37"/>
      <c r="L16127" s="37"/>
      <c r="M16127" s="37"/>
      <c r="N16127" s="37"/>
      <c r="O16127" s="38"/>
    </row>
    <row r="16128" spans="2:15" x14ac:dyDescent="0.4">
      <c r="B16128" s="63"/>
      <c r="C16128" s="37"/>
      <c r="D16128" s="37"/>
      <c r="E16128" s="37"/>
      <c r="F16128" s="37"/>
      <c r="G16128" s="38"/>
      <c r="H16128" s="37"/>
      <c r="I16128" s="41"/>
      <c r="J16128" s="41"/>
      <c r="K16128" s="37"/>
      <c r="L16128" s="37"/>
      <c r="M16128" s="37"/>
      <c r="N16128" s="37"/>
      <c r="O16128" s="38"/>
    </row>
    <row r="16129" spans="2:15" x14ac:dyDescent="0.4">
      <c r="B16129" s="63"/>
      <c r="C16129" s="37"/>
      <c r="D16129" s="37"/>
      <c r="E16129" s="37"/>
      <c r="F16129" s="37"/>
      <c r="G16129" s="38"/>
      <c r="H16129" s="37"/>
      <c r="I16129" s="41"/>
      <c r="J16129" s="41"/>
      <c r="K16129" s="37"/>
      <c r="L16129" s="37"/>
      <c r="M16129" s="37"/>
      <c r="N16129" s="37"/>
      <c r="O16129" s="38"/>
    </row>
    <row r="16130" spans="2:15" x14ac:dyDescent="0.4">
      <c r="B16130" s="63"/>
      <c r="C16130" s="37"/>
      <c r="D16130" s="37"/>
      <c r="E16130" s="37"/>
      <c r="F16130" s="37"/>
      <c r="G16130" s="38"/>
      <c r="H16130" s="37"/>
      <c r="I16130" s="41"/>
      <c r="J16130" s="41"/>
      <c r="K16130" s="37"/>
      <c r="L16130" s="37"/>
      <c r="M16130" s="37"/>
      <c r="N16130" s="37"/>
      <c r="O16130" s="38"/>
    </row>
    <row r="16131" spans="2:15" x14ac:dyDescent="0.4">
      <c r="B16131" s="63"/>
      <c r="C16131" s="37"/>
      <c r="D16131" s="37"/>
      <c r="E16131" s="37"/>
      <c r="F16131" s="37"/>
      <c r="G16131" s="38"/>
      <c r="H16131" s="37"/>
      <c r="I16131" s="41"/>
      <c r="J16131" s="41"/>
      <c r="K16131" s="37"/>
      <c r="L16131" s="37"/>
      <c r="M16131" s="37"/>
      <c r="N16131" s="37"/>
      <c r="O16131" s="38"/>
    </row>
    <row r="16132" spans="2:15" x14ac:dyDescent="0.4">
      <c r="B16132" s="63"/>
      <c r="C16132" s="37"/>
      <c r="D16132" s="37"/>
      <c r="E16132" s="37"/>
      <c r="F16132" s="37"/>
      <c r="G16132" s="38"/>
      <c r="H16132" s="37"/>
      <c r="I16132" s="41"/>
      <c r="J16132" s="41"/>
      <c r="K16132" s="37"/>
      <c r="L16132" s="37"/>
      <c r="M16132" s="37"/>
      <c r="N16132" s="37"/>
      <c r="O16132" s="38"/>
    </row>
    <row r="16133" spans="2:15" x14ac:dyDescent="0.4">
      <c r="B16133" s="63"/>
      <c r="C16133" s="37"/>
      <c r="D16133" s="37"/>
      <c r="E16133" s="37"/>
      <c r="F16133" s="37"/>
      <c r="G16133" s="38"/>
      <c r="H16133" s="37"/>
      <c r="I16133" s="41"/>
      <c r="J16133" s="41"/>
      <c r="K16133" s="37"/>
      <c r="L16133" s="37"/>
      <c r="M16133" s="37"/>
      <c r="N16133" s="37"/>
      <c r="O16133" s="38"/>
    </row>
    <row r="16134" spans="2:15" x14ac:dyDescent="0.4">
      <c r="B16134" s="63"/>
      <c r="C16134" s="37"/>
      <c r="D16134" s="37"/>
      <c r="E16134" s="37"/>
      <c r="F16134" s="37"/>
      <c r="G16134" s="38"/>
      <c r="H16134" s="37"/>
      <c r="I16134" s="41"/>
      <c r="J16134" s="41"/>
      <c r="K16134" s="37"/>
      <c r="L16134" s="37"/>
      <c r="M16134" s="37"/>
      <c r="N16134" s="37"/>
      <c r="O16134" s="38"/>
    </row>
    <row r="16135" spans="2:15" x14ac:dyDescent="0.4">
      <c r="B16135" s="63"/>
      <c r="C16135" s="37"/>
      <c r="D16135" s="37"/>
      <c r="E16135" s="37"/>
      <c r="F16135" s="37"/>
      <c r="G16135" s="38"/>
      <c r="H16135" s="37"/>
      <c r="I16135" s="41"/>
      <c r="J16135" s="41"/>
      <c r="K16135" s="37"/>
      <c r="L16135" s="37"/>
      <c r="M16135" s="37"/>
      <c r="N16135" s="37"/>
      <c r="O16135" s="38"/>
    </row>
    <row r="16136" spans="2:15" x14ac:dyDescent="0.4">
      <c r="B16136" s="63"/>
      <c r="C16136" s="37"/>
      <c r="D16136" s="37"/>
      <c r="E16136" s="37"/>
      <c r="F16136" s="37"/>
      <c r="G16136" s="38"/>
      <c r="H16136" s="37"/>
      <c r="I16136" s="41"/>
      <c r="J16136" s="41"/>
      <c r="K16136" s="37"/>
      <c r="L16136" s="37"/>
      <c r="M16136" s="37"/>
      <c r="N16136" s="37"/>
      <c r="O16136" s="38"/>
    </row>
    <row r="16137" spans="2:15" x14ac:dyDescent="0.4">
      <c r="B16137" s="63"/>
      <c r="C16137" s="37"/>
      <c r="D16137" s="37"/>
      <c r="E16137" s="37"/>
      <c r="F16137" s="37"/>
      <c r="G16137" s="38"/>
      <c r="H16137" s="37"/>
      <c r="I16137" s="41"/>
      <c r="J16137" s="41"/>
      <c r="K16137" s="37"/>
      <c r="L16137" s="37"/>
      <c r="M16137" s="37"/>
      <c r="N16137" s="37"/>
      <c r="O16137" s="38"/>
    </row>
    <row r="16138" spans="2:15" x14ac:dyDescent="0.4">
      <c r="B16138" s="63"/>
      <c r="C16138" s="37"/>
      <c r="D16138" s="37"/>
      <c r="E16138" s="37"/>
      <c r="F16138" s="37"/>
      <c r="G16138" s="38"/>
      <c r="H16138" s="37"/>
      <c r="I16138" s="41"/>
      <c r="J16138" s="41"/>
      <c r="K16138" s="37"/>
      <c r="L16138" s="37"/>
      <c r="M16138" s="37"/>
      <c r="N16138" s="37"/>
      <c r="O16138" s="38"/>
    </row>
    <row r="16139" spans="2:15" x14ac:dyDescent="0.4">
      <c r="B16139" s="63"/>
      <c r="C16139" s="37"/>
      <c r="D16139" s="37"/>
      <c r="E16139" s="37"/>
      <c r="F16139" s="37"/>
      <c r="G16139" s="38"/>
      <c r="H16139" s="37"/>
      <c r="I16139" s="41"/>
      <c r="J16139" s="41"/>
      <c r="K16139" s="37"/>
      <c r="L16139" s="37"/>
      <c r="M16139" s="37"/>
      <c r="N16139" s="37"/>
      <c r="O16139" s="38"/>
    </row>
    <row r="16140" spans="2:15" x14ac:dyDescent="0.4">
      <c r="B16140" s="63"/>
      <c r="C16140" s="37"/>
      <c r="D16140" s="37"/>
      <c r="E16140" s="37"/>
      <c r="F16140" s="37"/>
      <c r="G16140" s="38"/>
      <c r="H16140" s="37"/>
      <c r="I16140" s="41"/>
      <c r="J16140" s="41"/>
      <c r="K16140" s="37"/>
      <c r="L16140" s="37"/>
      <c r="M16140" s="37"/>
      <c r="N16140" s="37"/>
      <c r="O16140" s="38"/>
    </row>
    <row r="16141" spans="2:15" x14ac:dyDescent="0.4">
      <c r="B16141" s="63"/>
      <c r="C16141" s="37"/>
      <c r="D16141" s="37"/>
      <c r="E16141" s="37"/>
      <c r="F16141" s="37"/>
      <c r="G16141" s="38"/>
      <c r="H16141" s="37"/>
      <c r="I16141" s="41"/>
      <c r="J16141" s="41"/>
      <c r="K16141" s="37"/>
      <c r="L16141" s="37"/>
      <c r="M16141" s="37"/>
      <c r="N16141" s="37"/>
      <c r="O16141" s="38"/>
    </row>
    <row r="16142" spans="2:15" x14ac:dyDescent="0.4">
      <c r="B16142" s="63"/>
      <c r="C16142" s="37"/>
      <c r="D16142" s="37"/>
      <c r="E16142" s="37"/>
      <c r="F16142" s="37"/>
      <c r="G16142" s="38"/>
      <c r="H16142" s="37"/>
      <c r="I16142" s="41"/>
      <c r="J16142" s="41"/>
      <c r="K16142" s="37"/>
      <c r="L16142" s="37"/>
      <c r="M16142" s="37"/>
      <c r="N16142" s="37"/>
      <c r="O16142" s="38"/>
    </row>
    <row r="16143" spans="2:15" x14ac:dyDescent="0.4">
      <c r="B16143" s="63"/>
      <c r="C16143" s="37"/>
      <c r="D16143" s="37"/>
      <c r="E16143" s="37"/>
      <c r="F16143" s="37"/>
      <c r="G16143" s="38"/>
      <c r="H16143" s="37"/>
      <c r="I16143" s="41"/>
      <c r="J16143" s="41"/>
      <c r="K16143" s="37"/>
      <c r="L16143" s="37"/>
      <c r="M16143" s="37"/>
      <c r="N16143" s="37"/>
      <c r="O16143" s="38"/>
    </row>
    <row r="16144" spans="2:15" x14ac:dyDescent="0.4">
      <c r="B16144" s="63"/>
      <c r="C16144" s="37"/>
      <c r="D16144" s="37"/>
      <c r="E16144" s="37"/>
      <c r="F16144" s="37"/>
      <c r="G16144" s="38"/>
      <c r="H16144" s="37"/>
      <c r="I16144" s="41"/>
      <c r="J16144" s="41"/>
      <c r="K16144" s="37"/>
      <c r="L16144" s="37"/>
      <c r="M16144" s="37"/>
      <c r="N16144" s="37"/>
      <c r="O16144" s="38"/>
    </row>
    <row r="16145" spans="2:15" x14ac:dyDescent="0.4">
      <c r="B16145" s="63"/>
      <c r="C16145" s="37"/>
      <c r="D16145" s="37"/>
      <c r="E16145" s="37"/>
      <c r="F16145" s="37"/>
      <c r="G16145" s="38"/>
      <c r="H16145" s="37"/>
      <c r="I16145" s="41"/>
      <c r="J16145" s="41"/>
      <c r="K16145" s="37"/>
      <c r="L16145" s="37"/>
      <c r="M16145" s="37"/>
      <c r="N16145" s="37"/>
      <c r="O16145" s="38"/>
    </row>
    <row r="16146" spans="2:15" x14ac:dyDescent="0.4">
      <c r="B16146" s="63"/>
      <c r="C16146" s="37"/>
      <c r="D16146" s="37"/>
      <c r="E16146" s="37"/>
      <c r="F16146" s="37"/>
      <c r="G16146" s="38"/>
      <c r="H16146" s="37"/>
      <c r="I16146" s="41"/>
      <c r="J16146" s="41"/>
      <c r="K16146" s="37"/>
      <c r="L16146" s="37"/>
      <c r="M16146" s="37"/>
      <c r="N16146" s="37"/>
      <c r="O16146" s="38"/>
    </row>
    <row r="16147" spans="2:15" x14ac:dyDescent="0.4">
      <c r="B16147" s="63"/>
      <c r="C16147" s="37"/>
      <c r="D16147" s="37"/>
      <c r="E16147" s="37"/>
      <c r="F16147" s="37"/>
      <c r="G16147" s="38"/>
      <c r="H16147" s="37"/>
      <c r="I16147" s="41"/>
      <c r="J16147" s="41"/>
      <c r="K16147" s="37"/>
      <c r="L16147" s="37"/>
      <c r="M16147" s="37"/>
      <c r="N16147" s="37"/>
      <c r="O16147" s="38"/>
    </row>
    <row r="16148" spans="2:15" x14ac:dyDescent="0.4">
      <c r="B16148" s="63"/>
      <c r="C16148" s="37"/>
      <c r="D16148" s="37"/>
      <c r="E16148" s="37"/>
      <c r="F16148" s="37"/>
      <c r="G16148" s="38"/>
      <c r="H16148" s="37"/>
      <c r="I16148" s="41"/>
      <c r="J16148" s="41"/>
      <c r="K16148" s="37"/>
      <c r="L16148" s="37"/>
      <c r="M16148" s="37"/>
      <c r="N16148" s="37"/>
      <c r="O16148" s="38"/>
    </row>
    <row r="16149" spans="2:15" x14ac:dyDescent="0.4">
      <c r="B16149" s="63"/>
      <c r="C16149" s="37"/>
      <c r="D16149" s="37"/>
      <c r="E16149" s="37"/>
      <c r="F16149" s="37"/>
      <c r="G16149" s="38"/>
      <c r="H16149" s="37"/>
      <c r="I16149" s="41"/>
      <c r="J16149" s="41"/>
      <c r="K16149" s="37"/>
      <c r="L16149" s="37"/>
      <c r="M16149" s="37"/>
      <c r="N16149" s="37"/>
      <c r="O16149" s="38"/>
    </row>
    <row r="16150" spans="2:15" x14ac:dyDescent="0.4">
      <c r="B16150" s="63"/>
      <c r="C16150" s="37"/>
      <c r="D16150" s="37"/>
      <c r="E16150" s="37"/>
      <c r="F16150" s="37"/>
      <c r="G16150" s="38"/>
      <c r="H16150" s="37"/>
      <c r="I16150" s="41"/>
      <c r="J16150" s="41"/>
      <c r="K16150" s="37"/>
      <c r="L16150" s="37"/>
      <c r="M16150" s="37"/>
      <c r="N16150" s="37"/>
      <c r="O16150" s="38"/>
    </row>
    <row r="16151" spans="2:15" x14ac:dyDescent="0.4">
      <c r="B16151" s="63"/>
      <c r="C16151" s="37"/>
      <c r="D16151" s="37"/>
      <c r="E16151" s="37"/>
      <c r="F16151" s="37"/>
      <c r="G16151" s="38"/>
      <c r="H16151" s="37"/>
      <c r="I16151" s="41"/>
      <c r="J16151" s="41"/>
      <c r="K16151" s="37"/>
      <c r="L16151" s="37"/>
      <c r="M16151" s="37"/>
      <c r="N16151" s="37"/>
      <c r="O16151" s="38"/>
    </row>
    <row r="16152" spans="2:15" x14ac:dyDescent="0.4">
      <c r="B16152" s="63"/>
      <c r="C16152" s="37"/>
      <c r="D16152" s="37"/>
      <c r="E16152" s="37"/>
      <c r="F16152" s="37"/>
      <c r="G16152" s="38"/>
      <c r="H16152" s="37"/>
      <c r="I16152" s="41"/>
      <c r="J16152" s="41"/>
      <c r="K16152" s="37"/>
      <c r="L16152" s="37"/>
      <c r="M16152" s="37"/>
      <c r="N16152" s="37"/>
      <c r="O16152" s="38"/>
    </row>
    <row r="16153" spans="2:15" x14ac:dyDescent="0.4">
      <c r="B16153" s="63"/>
      <c r="C16153" s="37"/>
      <c r="D16153" s="37"/>
      <c r="E16153" s="37"/>
      <c r="F16153" s="37"/>
      <c r="G16153" s="38"/>
      <c r="H16153" s="37"/>
      <c r="I16153" s="41"/>
      <c r="J16153" s="41"/>
      <c r="K16153" s="37"/>
      <c r="L16153" s="37"/>
      <c r="M16153" s="37"/>
      <c r="N16153" s="37"/>
      <c r="O16153" s="38"/>
    </row>
    <row r="16154" spans="2:15" x14ac:dyDescent="0.4">
      <c r="B16154" s="63"/>
      <c r="C16154" s="37"/>
      <c r="D16154" s="37"/>
      <c r="E16154" s="37"/>
      <c r="F16154" s="37"/>
      <c r="G16154" s="38"/>
      <c r="H16154" s="37"/>
      <c r="I16154" s="41"/>
      <c r="J16154" s="41"/>
      <c r="K16154" s="37"/>
      <c r="L16154" s="37"/>
      <c r="M16154" s="37"/>
      <c r="N16154" s="37"/>
      <c r="O16154" s="38"/>
    </row>
    <row r="16155" spans="2:15" x14ac:dyDescent="0.4">
      <c r="B16155" s="63"/>
      <c r="C16155" s="37"/>
      <c r="D16155" s="37"/>
      <c r="E16155" s="37"/>
      <c r="F16155" s="37"/>
      <c r="G16155" s="38"/>
      <c r="H16155" s="37"/>
      <c r="I16155" s="41"/>
      <c r="J16155" s="41"/>
      <c r="K16155" s="37"/>
      <c r="L16155" s="37"/>
      <c r="M16155" s="37"/>
      <c r="N16155" s="37"/>
      <c r="O16155" s="38"/>
    </row>
    <row r="16156" spans="2:15" x14ac:dyDescent="0.4">
      <c r="B16156" s="63"/>
      <c r="C16156" s="37"/>
      <c r="D16156" s="37"/>
      <c r="E16156" s="37"/>
      <c r="F16156" s="37"/>
      <c r="G16156" s="38"/>
      <c r="H16156" s="37"/>
      <c r="I16156" s="41"/>
      <c r="J16156" s="41"/>
      <c r="K16156" s="37"/>
      <c r="L16156" s="37"/>
      <c r="M16156" s="37"/>
      <c r="N16156" s="37"/>
      <c r="O16156" s="38"/>
    </row>
    <row r="16157" spans="2:15" x14ac:dyDescent="0.4">
      <c r="B16157" s="63"/>
      <c r="C16157" s="37"/>
      <c r="D16157" s="37"/>
      <c r="E16157" s="37"/>
      <c r="F16157" s="37"/>
      <c r="G16157" s="38"/>
      <c r="H16157" s="37"/>
      <c r="I16157" s="41"/>
      <c r="J16157" s="41"/>
      <c r="K16157" s="37"/>
      <c r="L16157" s="37"/>
      <c r="M16157" s="37"/>
      <c r="N16157" s="37"/>
      <c r="O16157" s="38"/>
    </row>
    <row r="16158" spans="2:15" x14ac:dyDescent="0.4">
      <c r="B16158" s="63"/>
      <c r="C16158" s="37"/>
      <c r="D16158" s="37"/>
      <c r="E16158" s="37"/>
      <c r="F16158" s="37"/>
      <c r="G16158" s="38"/>
      <c r="H16158" s="37"/>
      <c r="I16158" s="41"/>
      <c r="J16158" s="41"/>
      <c r="K16158" s="37"/>
      <c r="L16158" s="37"/>
      <c r="M16158" s="37"/>
      <c r="N16158" s="37"/>
      <c r="O16158" s="38"/>
    </row>
    <row r="16159" spans="2:15" x14ac:dyDescent="0.4">
      <c r="B16159" s="63"/>
      <c r="C16159" s="37"/>
      <c r="D16159" s="37"/>
      <c r="E16159" s="37"/>
      <c r="F16159" s="37"/>
      <c r="G16159" s="38"/>
      <c r="H16159" s="37"/>
      <c r="I16159" s="41"/>
      <c r="J16159" s="41"/>
      <c r="K16159" s="37"/>
      <c r="L16159" s="37"/>
      <c r="M16159" s="37"/>
      <c r="N16159" s="37"/>
      <c r="O16159" s="38"/>
    </row>
    <row r="16160" spans="2:15" x14ac:dyDescent="0.4">
      <c r="B16160" s="63"/>
      <c r="C16160" s="37"/>
      <c r="D16160" s="37"/>
      <c r="E16160" s="37"/>
      <c r="F16160" s="37"/>
      <c r="G16160" s="38"/>
      <c r="H16160" s="37"/>
      <c r="I16160" s="41"/>
      <c r="J16160" s="41"/>
      <c r="K16160" s="37"/>
      <c r="L16160" s="37"/>
      <c r="M16160" s="37"/>
      <c r="N16160" s="37"/>
      <c r="O16160" s="38"/>
    </row>
    <row r="16161" spans="2:15" x14ac:dyDescent="0.4">
      <c r="B16161" s="63"/>
      <c r="C16161" s="37"/>
      <c r="D16161" s="37"/>
      <c r="E16161" s="37"/>
      <c r="F16161" s="37"/>
      <c r="G16161" s="38"/>
      <c r="H16161" s="37"/>
      <c r="I16161" s="41"/>
      <c r="J16161" s="41"/>
      <c r="K16161" s="37"/>
      <c r="L16161" s="37"/>
      <c r="M16161" s="37"/>
      <c r="N16161" s="37"/>
      <c r="O16161" s="38"/>
    </row>
    <row r="16162" spans="2:15" x14ac:dyDescent="0.4">
      <c r="B16162" s="63"/>
      <c r="C16162" s="37"/>
      <c r="D16162" s="37"/>
      <c r="E16162" s="37"/>
      <c r="F16162" s="37"/>
      <c r="G16162" s="38"/>
      <c r="H16162" s="37"/>
      <c r="I16162" s="41"/>
      <c r="J16162" s="41"/>
      <c r="K16162" s="37"/>
      <c r="L16162" s="37"/>
      <c r="M16162" s="37"/>
      <c r="N16162" s="37"/>
      <c r="O16162" s="38"/>
    </row>
    <row r="16163" spans="2:15" x14ac:dyDescent="0.4">
      <c r="B16163" s="63"/>
      <c r="C16163" s="37"/>
      <c r="D16163" s="37"/>
      <c r="E16163" s="37"/>
      <c r="F16163" s="37"/>
      <c r="G16163" s="38"/>
      <c r="H16163" s="37"/>
      <c r="I16163" s="41"/>
      <c r="J16163" s="41"/>
      <c r="K16163" s="37"/>
      <c r="L16163" s="37"/>
      <c r="M16163" s="37"/>
      <c r="N16163" s="37"/>
      <c r="O16163" s="38"/>
    </row>
    <row r="16164" spans="2:15" x14ac:dyDescent="0.4">
      <c r="B16164" s="63"/>
      <c r="C16164" s="37"/>
      <c r="D16164" s="37"/>
      <c r="E16164" s="37"/>
      <c r="F16164" s="37"/>
      <c r="G16164" s="38"/>
      <c r="H16164" s="37"/>
      <c r="I16164" s="41"/>
      <c r="J16164" s="41"/>
      <c r="K16164" s="37"/>
      <c r="L16164" s="37"/>
      <c r="M16164" s="37"/>
      <c r="N16164" s="37"/>
      <c r="O16164" s="38"/>
    </row>
    <row r="16165" spans="2:15" x14ac:dyDescent="0.4">
      <c r="B16165" s="63"/>
      <c r="C16165" s="37"/>
      <c r="D16165" s="37"/>
      <c r="E16165" s="37"/>
      <c r="F16165" s="37"/>
      <c r="G16165" s="38"/>
      <c r="H16165" s="37"/>
      <c r="I16165" s="41"/>
      <c r="J16165" s="41"/>
      <c r="K16165" s="37"/>
      <c r="L16165" s="37"/>
      <c r="M16165" s="37"/>
      <c r="N16165" s="37"/>
      <c r="O16165" s="38"/>
    </row>
    <row r="16166" spans="2:15" x14ac:dyDescent="0.4">
      <c r="B16166" s="63"/>
      <c r="C16166" s="37"/>
      <c r="D16166" s="37"/>
      <c r="E16166" s="37"/>
      <c r="F16166" s="37"/>
      <c r="G16166" s="38"/>
      <c r="H16166" s="37"/>
      <c r="I16166" s="41"/>
      <c r="J16166" s="41"/>
      <c r="K16166" s="37"/>
      <c r="L16166" s="37"/>
      <c r="M16166" s="37"/>
      <c r="N16166" s="37"/>
      <c r="O16166" s="38"/>
    </row>
    <row r="16167" spans="2:15" x14ac:dyDescent="0.4">
      <c r="B16167" s="63"/>
      <c r="C16167" s="37"/>
      <c r="D16167" s="37"/>
      <c r="E16167" s="37"/>
      <c r="F16167" s="37"/>
      <c r="G16167" s="38"/>
      <c r="H16167" s="37"/>
      <c r="I16167" s="41"/>
      <c r="J16167" s="41"/>
      <c r="K16167" s="37"/>
      <c r="L16167" s="37"/>
      <c r="M16167" s="37"/>
      <c r="N16167" s="37"/>
      <c r="O16167" s="38"/>
    </row>
    <row r="16168" spans="2:15" x14ac:dyDescent="0.4">
      <c r="B16168" s="63"/>
      <c r="C16168" s="37"/>
      <c r="D16168" s="37"/>
      <c r="E16168" s="37"/>
      <c r="F16168" s="37"/>
      <c r="G16168" s="38"/>
      <c r="H16168" s="37"/>
      <c r="I16168" s="41"/>
      <c r="J16168" s="41"/>
      <c r="K16168" s="37"/>
      <c r="L16168" s="37"/>
      <c r="M16168" s="37"/>
      <c r="N16168" s="37"/>
      <c r="O16168" s="38"/>
    </row>
    <row r="16169" spans="2:15" x14ac:dyDescent="0.4">
      <c r="B16169" s="63"/>
      <c r="C16169" s="37"/>
      <c r="D16169" s="37"/>
      <c r="E16169" s="37"/>
      <c r="F16169" s="37"/>
      <c r="G16169" s="38"/>
      <c r="H16169" s="37"/>
      <c r="I16169" s="41"/>
      <c r="J16169" s="41"/>
      <c r="K16169" s="37"/>
      <c r="L16169" s="37"/>
      <c r="M16169" s="37"/>
      <c r="N16169" s="37"/>
      <c r="O16169" s="38"/>
    </row>
    <row r="16170" spans="2:15" x14ac:dyDescent="0.4">
      <c r="B16170" s="63"/>
      <c r="C16170" s="37"/>
      <c r="D16170" s="37"/>
      <c r="E16170" s="37"/>
      <c r="F16170" s="37"/>
      <c r="G16170" s="38"/>
      <c r="H16170" s="37"/>
      <c r="I16170" s="41"/>
      <c r="J16170" s="41"/>
      <c r="K16170" s="37"/>
      <c r="L16170" s="37"/>
      <c r="M16170" s="37"/>
      <c r="N16170" s="37"/>
      <c r="O16170" s="38"/>
    </row>
    <row r="16171" spans="2:15" x14ac:dyDescent="0.4">
      <c r="B16171" s="63"/>
      <c r="C16171" s="37"/>
      <c r="D16171" s="37"/>
      <c r="E16171" s="37"/>
      <c r="F16171" s="37"/>
      <c r="G16171" s="38"/>
      <c r="H16171" s="37"/>
      <c r="I16171" s="41"/>
      <c r="J16171" s="41"/>
      <c r="K16171" s="37"/>
      <c r="L16171" s="37"/>
      <c r="M16171" s="37"/>
      <c r="N16171" s="37"/>
      <c r="O16171" s="38"/>
    </row>
    <row r="16172" spans="2:15" x14ac:dyDescent="0.4">
      <c r="B16172" s="63"/>
      <c r="C16172" s="37"/>
      <c r="D16172" s="37"/>
      <c r="E16172" s="37"/>
      <c r="F16172" s="37"/>
      <c r="G16172" s="38"/>
      <c r="H16172" s="37"/>
      <c r="I16172" s="41"/>
      <c r="J16172" s="41"/>
      <c r="K16172" s="37"/>
      <c r="L16172" s="37"/>
      <c r="M16172" s="37"/>
      <c r="N16172" s="37"/>
      <c r="O16172" s="38"/>
    </row>
    <row r="16173" spans="2:15" x14ac:dyDescent="0.4">
      <c r="B16173" s="63"/>
      <c r="C16173" s="37"/>
      <c r="D16173" s="37"/>
      <c r="E16173" s="37"/>
      <c r="F16173" s="37"/>
      <c r="G16173" s="38"/>
      <c r="H16173" s="37"/>
      <c r="I16173" s="41"/>
      <c r="J16173" s="41"/>
      <c r="K16173" s="37"/>
      <c r="L16173" s="37"/>
      <c r="M16173" s="37"/>
      <c r="N16173" s="37"/>
      <c r="O16173" s="38"/>
    </row>
    <row r="16174" spans="2:15" x14ac:dyDescent="0.4">
      <c r="B16174" s="63"/>
      <c r="C16174" s="37"/>
      <c r="D16174" s="37"/>
      <c r="E16174" s="37"/>
      <c r="F16174" s="37"/>
      <c r="G16174" s="38"/>
      <c r="H16174" s="37"/>
      <c r="I16174" s="41"/>
      <c r="J16174" s="41"/>
      <c r="K16174" s="37"/>
      <c r="L16174" s="37"/>
      <c r="M16174" s="37"/>
      <c r="N16174" s="37"/>
      <c r="O16174" s="38"/>
    </row>
    <row r="16175" spans="2:15" x14ac:dyDescent="0.4">
      <c r="B16175" s="63"/>
      <c r="C16175" s="37"/>
      <c r="D16175" s="37"/>
      <c r="E16175" s="37"/>
      <c r="F16175" s="37"/>
      <c r="G16175" s="38"/>
      <c r="H16175" s="37"/>
      <c r="I16175" s="41"/>
      <c r="J16175" s="41"/>
      <c r="K16175" s="37"/>
      <c r="L16175" s="37"/>
      <c r="M16175" s="37"/>
      <c r="N16175" s="37"/>
      <c r="O16175" s="38"/>
    </row>
    <row r="16176" spans="2:15" x14ac:dyDescent="0.4">
      <c r="B16176" s="63"/>
      <c r="C16176" s="37"/>
      <c r="D16176" s="37"/>
      <c r="E16176" s="37"/>
      <c r="F16176" s="37"/>
      <c r="G16176" s="38"/>
      <c r="H16176" s="37"/>
      <c r="I16176" s="41"/>
      <c r="J16176" s="41"/>
      <c r="K16176" s="37"/>
      <c r="L16176" s="37"/>
      <c r="M16176" s="37"/>
      <c r="N16176" s="37"/>
      <c r="O16176" s="38"/>
    </row>
    <row r="16177" spans="2:15" x14ac:dyDescent="0.4">
      <c r="B16177" s="63"/>
      <c r="C16177" s="37"/>
      <c r="D16177" s="37"/>
      <c r="E16177" s="37"/>
      <c r="F16177" s="37"/>
      <c r="G16177" s="38"/>
      <c r="H16177" s="37"/>
      <c r="I16177" s="41"/>
      <c r="J16177" s="41"/>
      <c r="K16177" s="37"/>
      <c r="L16177" s="37"/>
      <c r="M16177" s="37"/>
      <c r="N16177" s="37"/>
      <c r="O16177" s="38"/>
    </row>
    <row r="16178" spans="2:15" x14ac:dyDescent="0.4">
      <c r="B16178" s="63"/>
      <c r="C16178" s="37"/>
      <c r="D16178" s="37"/>
      <c r="E16178" s="37"/>
      <c r="F16178" s="37"/>
      <c r="G16178" s="38"/>
      <c r="H16178" s="37"/>
      <c r="I16178" s="41"/>
      <c r="J16178" s="41"/>
      <c r="K16178" s="37"/>
      <c r="L16178" s="37"/>
      <c r="M16178" s="37"/>
      <c r="N16178" s="37"/>
      <c r="O16178" s="38"/>
    </row>
    <row r="16179" spans="2:15" x14ac:dyDescent="0.4">
      <c r="B16179" s="63"/>
      <c r="C16179" s="37"/>
      <c r="D16179" s="37"/>
      <c r="E16179" s="37"/>
      <c r="F16179" s="37"/>
      <c r="G16179" s="38"/>
      <c r="H16179" s="37"/>
      <c r="I16179" s="41"/>
      <c r="J16179" s="41"/>
      <c r="K16179" s="37"/>
      <c r="L16179" s="37"/>
      <c r="M16179" s="37"/>
      <c r="N16179" s="37"/>
      <c r="O16179" s="38"/>
    </row>
    <row r="16180" spans="2:15" x14ac:dyDescent="0.4">
      <c r="B16180" s="63"/>
      <c r="C16180" s="37"/>
      <c r="D16180" s="37"/>
      <c r="E16180" s="37"/>
      <c r="F16180" s="37"/>
      <c r="G16180" s="38"/>
      <c r="H16180" s="37"/>
      <c r="I16180" s="41"/>
      <c r="J16180" s="41"/>
      <c r="K16180" s="37"/>
      <c r="L16180" s="37"/>
      <c r="M16180" s="37"/>
      <c r="N16180" s="37"/>
      <c r="O16180" s="38"/>
    </row>
    <row r="16181" spans="2:15" x14ac:dyDescent="0.4">
      <c r="B16181" s="63"/>
      <c r="C16181" s="37"/>
      <c r="D16181" s="37"/>
      <c r="E16181" s="37"/>
      <c r="F16181" s="37"/>
      <c r="G16181" s="38"/>
      <c r="H16181" s="37"/>
      <c r="I16181" s="41"/>
      <c r="J16181" s="41"/>
      <c r="K16181" s="37"/>
      <c r="L16181" s="37"/>
      <c r="M16181" s="37"/>
      <c r="N16181" s="37"/>
      <c r="O16181" s="38"/>
    </row>
    <row r="16182" spans="2:15" x14ac:dyDescent="0.4">
      <c r="B16182" s="63"/>
      <c r="C16182" s="37"/>
      <c r="D16182" s="37"/>
      <c r="E16182" s="37"/>
      <c r="F16182" s="37"/>
      <c r="G16182" s="38"/>
      <c r="H16182" s="37"/>
      <c r="I16182" s="41"/>
      <c r="J16182" s="41"/>
      <c r="K16182" s="37"/>
      <c r="L16182" s="37"/>
      <c r="M16182" s="37"/>
      <c r="N16182" s="37"/>
      <c r="O16182" s="38"/>
    </row>
    <row r="16183" spans="2:15" x14ac:dyDescent="0.4">
      <c r="B16183" s="63"/>
      <c r="C16183" s="37"/>
      <c r="D16183" s="37"/>
      <c r="E16183" s="37"/>
      <c r="F16183" s="37"/>
      <c r="G16183" s="38"/>
      <c r="H16183" s="37"/>
      <c r="I16183" s="41"/>
      <c r="J16183" s="41"/>
      <c r="K16183" s="37"/>
      <c r="L16183" s="37"/>
      <c r="M16183" s="37"/>
      <c r="N16183" s="37"/>
      <c r="O16183" s="38"/>
    </row>
    <row r="16184" spans="2:15" x14ac:dyDescent="0.4">
      <c r="B16184" s="63"/>
      <c r="C16184" s="37"/>
      <c r="D16184" s="37"/>
      <c r="E16184" s="37"/>
      <c r="F16184" s="37"/>
      <c r="G16184" s="38"/>
      <c r="H16184" s="37"/>
      <c r="I16184" s="41"/>
      <c r="J16184" s="41"/>
      <c r="K16184" s="37"/>
      <c r="L16184" s="37"/>
      <c r="M16184" s="37"/>
      <c r="N16184" s="37"/>
      <c r="O16184" s="38"/>
    </row>
    <row r="16185" spans="2:15" x14ac:dyDescent="0.4">
      <c r="B16185" s="63"/>
      <c r="C16185" s="37"/>
      <c r="D16185" s="37"/>
      <c r="E16185" s="37"/>
      <c r="F16185" s="37"/>
      <c r="G16185" s="38"/>
      <c r="H16185" s="37"/>
      <c r="I16185" s="41"/>
      <c r="J16185" s="41"/>
      <c r="K16185" s="37"/>
      <c r="L16185" s="37"/>
      <c r="M16185" s="37"/>
      <c r="N16185" s="37"/>
      <c r="O16185" s="38"/>
    </row>
    <row r="16186" spans="2:15" x14ac:dyDescent="0.4">
      <c r="B16186" s="63"/>
      <c r="C16186" s="37"/>
      <c r="D16186" s="37"/>
      <c r="E16186" s="37"/>
      <c r="F16186" s="37"/>
      <c r="G16186" s="38"/>
      <c r="H16186" s="37"/>
      <c r="I16186" s="41"/>
      <c r="J16186" s="41"/>
      <c r="K16186" s="37"/>
      <c r="L16186" s="37"/>
      <c r="M16186" s="37"/>
      <c r="N16186" s="37"/>
      <c r="O16186" s="38"/>
    </row>
    <row r="16187" spans="2:15" x14ac:dyDescent="0.4">
      <c r="B16187" s="63"/>
      <c r="C16187" s="37"/>
      <c r="D16187" s="37"/>
      <c r="E16187" s="37"/>
      <c r="F16187" s="37"/>
      <c r="G16187" s="38"/>
      <c r="H16187" s="37"/>
      <c r="I16187" s="41"/>
      <c r="J16187" s="41"/>
      <c r="K16187" s="37"/>
      <c r="L16187" s="37"/>
      <c r="M16187" s="37"/>
      <c r="N16187" s="37"/>
      <c r="O16187" s="38"/>
    </row>
    <row r="16188" spans="2:15" x14ac:dyDescent="0.4">
      <c r="B16188" s="63"/>
      <c r="C16188" s="37"/>
      <c r="D16188" s="37"/>
      <c r="E16188" s="37"/>
      <c r="F16188" s="37"/>
      <c r="G16188" s="38"/>
      <c r="H16188" s="37"/>
      <c r="I16188" s="41"/>
      <c r="J16188" s="41"/>
      <c r="K16188" s="37"/>
      <c r="L16188" s="37"/>
      <c r="M16188" s="37"/>
      <c r="N16188" s="37"/>
      <c r="O16188" s="38"/>
    </row>
    <row r="16189" spans="2:15" x14ac:dyDescent="0.4">
      <c r="B16189" s="63"/>
      <c r="C16189" s="37"/>
      <c r="D16189" s="37"/>
      <c r="E16189" s="37"/>
      <c r="F16189" s="37"/>
      <c r="G16189" s="38"/>
      <c r="H16189" s="37"/>
      <c r="I16189" s="41"/>
      <c r="J16189" s="41"/>
      <c r="K16189" s="37"/>
      <c r="L16189" s="37"/>
      <c r="M16189" s="37"/>
      <c r="N16189" s="37"/>
      <c r="O16189" s="38"/>
    </row>
    <row r="16190" spans="2:15" x14ac:dyDescent="0.4">
      <c r="B16190" s="63"/>
      <c r="C16190" s="37"/>
      <c r="D16190" s="37"/>
      <c r="E16190" s="37"/>
      <c r="F16190" s="37"/>
      <c r="G16190" s="38"/>
      <c r="H16190" s="37"/>
      <c r="I16190" s="41"/>
      <c r="J16190" s="41"/>
      <c r="K16190" s="37"/>
      <c r="L16190" s="37"/>
      <c r="M16190" s="37"/>
      <c r="N16190" s="37"/>
      <c r="O16190" s="38"/>
    </row>
    <row r="16191" spans="2:15" x14ac:dyDescent="0.4">
      <c r="B16191" s="63"/>
      <c r="C16191" s="37"/>
      <c r="D16191" s="37"/>
      <c r="E16191" s="37"/>
      <c r="F16191" s="37"/>
      <c r="G16191" s="38"/>
      <c r="H16191" s="37"/>
      <c r="I16191" s="41"/>
      <c r="J16191" s="41"/>
      <c r="K16191" s="37"/>
      <c r="L16191" s="37"/>
      <c r="M16191" s="37"/>
      <c r="N16191" s="37"/>
      <c r="O16191" s="38"/>
    </row>
    <row r="16192" spans="2:15" x14ac:dyDescent="0.4">
      <c r="B16192" s="63"/>
      <c r="C16192" s="37"/>
      <c r="D16192" s="37"/>
      <c r="E16192" s="37"/>
      <c r="F16192" s="37"/>
      <c r="G16192" s="38"/>
      <c r="H16192" s="37"/>
      <c r="I16192" s="41"/>
      <c r="J16192" s="41"/>
      <c r="K16192" s="37"/>
      <c r="L16192" s="37"/>
      <c r="M16192" s="37"/>
      <c r="N16192" s="37"/>
      <c r="O16192" s="38"/>
    </row>
    <row r="16193" spans="2:15" x14ac:dyDescent="0.4">
      <c r="B16193" s="63"/>
      <c r="C16193" s="37"/>
      <c r="D16193" s="37"/>
      <c r="E16193" s="37"/>
      <c r="F16193" s="37"/>
      <c r="G16193" s="38"/>
      <c r="H16193" s="37"/>
      <c r="I16193" s="41"/>
      <c r="J16193" s="41"/>
      <c r="K16193" s="37"/>
      <c r="L16193" s="37"/>
      <c r="M16193" s="37"/>
      <c r="N16193" s="37"/>
      <c r="O16193" s="38"/>
    </row>
    <row r="16194" spans="2:15" x14ac:dyDescent="0.4">
      <c r="B16194" s="63"/>
      <c r="C16194" s="37"/>
      <c r="D16194" s="37"/>
      <c r="E16194" s="37"/>
      <c r="F16194" s="37"/>
      <c r="G16194" s="38"/>
      <c r="H16194" s="37"/>
      <c r="I16194" s="41"/>
      <c r="J16194" s="41"/>
      <c r="K16194" s="37"/>
      <c r="L16194" s="37"/>
      <c r="M16194" s="37"/>
      <c r="N16194" s="37"/>
      <c r="O16194" s="38"/>
    </row>
    <row r="16195" spans="2:15" x14ac:dyDescent="0.4">
      <c r="B16195" s="63"/>
      <c r="C16195" s="37"/>
      <c r="D16195" s="37"/>
      <c r="E16195" s="37"/>
      <c r="F16195" s="37"/>
      <c r="G16195" s="38"/>
      <c r="H16195" s="37"/>
      <c r="I16195" s="41"/>
      <c r="J16195" s="41"/>
      <c r="K16195" s="37"/>
      <c r="L16195" s="37"/>
      <c r="M16195" s="37"/>
      <c r="N16195" s="37"/>
      <c r="O16195" s="38"/>
    </row>
    <row r="16196" spans="2:15" x14ac:dyDescent="0.4">
      <c r="B16196" s="63"/>
      <c r="C16196" s="37"/>
      <c r="D16196" s="37"/>
      <c r="E16196" s="37"/>
      <c r="F16196" s="37"/>
      <c r="G16196" s="38"/>
      <c r="H16196" s="37"/>
      <c r="I16196" s="41"/>
      <c r="J16196" s="41"/>
      <c r="K16196" s="37"/>
      <c r="L16196" s="37"/>
      <c r="M16196" s="37"/>
      <c r="N16196" s="37"/>
      <c r="O16196" s="38"/>
    </row>
    <row r="16197" spans="2:15" x14ac:dyDescent="0.4">
      <c r="B16197" s="63"/>
      <c r="C16197" s="37"/>
      <c r="D16197" s="37"/>
      <c r="E16197" s="37"/>
      <c r="F16197" s="37"/>
      <c r="G16197" s="38"/>
      <c r="H16197" s="37"/>
      <c r="I16197" s="41"/>
      <c r="J16197" s="41"/>
      <c r="K16197" s="37"/>
      <c r="L16197" s="37"/>
      <c r="M16197" s="37"/>
      <c r="N16197" s="37"/>
      <c r="O16197" s="38"/>
    </row>
    <row r="16198" spans="2:15" x14ac:dyDescent="0.4">
      <c r="B16198" s="63"/>
      <c r="C16198" s="37"/>
      <c r="D16198" s="37"/>
      <c r="E16198" s="37"/>
      <c r="F16198" s="37"/>
      <c r="G16198" s="38"/>
      <c r="H16198" s="37"/>
      <c r="I16198" s="41"/>
      <c r="J16198" s="41"/>
      <c r="K16198" s="37"/>
      <c r="L16198" s="37"/>
      <c r="M16198" s="37"/>
      <c r="N16198" s="37"/>
      <c r="O16198" s="38"/>
    </row>
    <row r="16199" spans="2:15" x14ac:dyDescent="0.4">
      <c r="B16199" s="63"/>
      <c r="C16199" s="37"/>
      <c r="D16199" s="37"/>
      <c r="E16199" s="37"/>
      <c r="F16199" s="37"/>
      <c r="G16199" s="38"/>
      <c r="H16199" s="37"/>
      <c r="I16199" s="41"/>
      <c r="J16199" s="41"/>
      <c r="K16199" s="37"/>
      <c r="L16199" s="37"/>
      <c r="M16199" s="37"/>
      <c r="N16199" s="37"/>
      <c r="O16199" s="38"/>
    </row>
    <row r="16200" spans="2:15" x14ac:dyDescent="0.4">
      <c r="B16200" s="63"/>
      <c r="C16200" s="37"/>
      <c r="D16200" s="37"/>
      <c r="E16200" s="37"/>
      <c r="F16200" s="37"/>
      <c r="G16200" s="38"/>
      <c r="H16200" s="37"/>
      <c r="I16200" s="41"/>
      <c r="J16200" s="41"/>
      <c r="K16200" s="37"/>
      <c r="L16200" s="37"/>
      <c r="M16200" s="37"/>
      <c r="N16200" s="37"/>
      <c r="O16200" s="38"/>
    </row>
    <row r="16201" spans="2:15" x14ac:dyDescent="0.4">
      <c r="B16201" s="63"/>
      <c r="C16201" s="37"/>
      <c r="D16201" s="37"/>
      <c r="E16201" s="37"/>
      <c r="F16201" s="37"/>
      <c r="G16201" s="38"/>
      <c r="H16201" s="37"/>
      <c r="I16201" s="41"/>
      <c r="J16201" s="41"/>
      <c r="K16201" s="37"/>
      <c r="L16201" s="37"/>
      <c r="M16201" s="37"/>
      <c r="N16201" s="37"/>
      <c r="O16201" s="38"/>
    </row>
    <row r="16202" spans="2:15" x14ac:dyDescent="0.4">
      <c r="B16202" s="63"/>
      <c r="C16202" s="37"/>
      <c r="D16202" s="37"/>
      <c r="E16202" s="37"/>
      <c r="F16202" s="37"/>
      <c r="G16202" s="38"/>
      <c r="H16202" s="37"/>
      <c r="I16202" s="41"/>
      <c r="J16202" s="41"/>
      <c r="K16202" s="37"/>
      <c r="L16202" s="37"/>
      <c r="M16202" s="37"/>
      <c r="N16202" s="37"/>
      <c r="O16202" s="38"/>
    </row>
    <row r="16203" spans="2:15" x14ac:dyDescent="0.4">
      <c r="B16203" s="63"/>
      <c r="C16203" s="37"/>
      <c r="D16203" s="37"/>
      <c r="E16203" s="37"/>
      <c r="F16203" s="37"/>
      <c r="G16203" s="38"/>
      <c r="H16203" s="37"/>
      <c r="I16203" s="41"/>
      <c r="J16203" s="41"/>
      <c r="K16203" s="37"/>
      <c r="L16203" s="37"/>
      <c r="M16203" s="37"/>
      <c r="N16203" s="37"/>
      <c r="O16203" s="38"/>
    </row>
    <row r="16204" spans="2:15" x14ac:dyDescent="0.4">
      <c r="B16204" s="63"/>
      <c r="C16204" s="37"/>
      <c r="D16204" s="37"/>
      <c r="E16204" s="37"/>
      <c r="F16204" s="37"/>
      <c r="G16204" s="38"/>
      <c r="H16204" s="37"/>
      <c r="I16204" s="41"/>
      <c r="J16204" s="41"/>
      <c r="K16204" s="37"/>
      <c r="L16204" s="37"/>
      <c r="M16204" s="37"/>
      <c r="N16204" s="37"/>
      <c r="O16204" s="38"/>
    </row>
    <row r="16205" spans="2:15" x14ac:dyDescent="0.4">
      <c r="B16205" s="63"/>
      <c r="C16205" s="37"/>
      <c r="D16205" s="37"/>
      <c r="E16205" s="37"/>
      <c r="F16205" s="37"/>
      <c r="G16205" s="38"/>
      <c r="H16205" s="37"/>
      <c r="I16205" s="41"/>
      <c r="J16205" s="41"/>
      <c r="K16205" s="37"/>
      <c r="L16205" s="37"/>
      <c r="M16205" s="37"/>
      <c r="N16205" s="37"/>
      <c r="O16205" s="38"/>
    </row>
    <row r="16206" spans="2:15" x14ac:dyDescent="0.4">
      <c r="B16206" s="63"/>
      <c r="C16206" s="37"/>
      <c r="D16206" s="37"/>
      <c r="E16206" s="37"/>
      <c r="F16206" s="37"/>
      <c r="G16206" s="38"/>
      <c r="H16206" s="37"/>
      <c r="I16206" s="41"/>
      <c r="J16206" s="41"/>
      <c r="K16206" s="37"/>
      <c r="L16206" s="37"/>
      <c r="M16206" s="37"/>
      <c r="N16206" s="37"/>
      <c r="O16206" s="38"/>
    </row>
    <row r="16207" spans="2:15" x14ac:dyDescent="0.4">
      <c r="B16207" s="63"/>
      <c r="C16207" s="37"/>
      <c r="D16207" s="37"/>
      <c r="E16207" s="37"/>
      <c r="F16207" s="37"/>
      <c r="G16207" s="38"/>
      <c r="H16207" s="37"/>
      <c r="I16207" s="41"/>
      <c r="J16207" s="41"/>
      <c r="K16207" s="37"/>
      <c r="L16207" s="37"/>
      <c r="M16207" s="37"/>
      <c r="N16207" s="37"/>
      <c r="O16207" s="38"/>
    </row>
    <row r="16208" spans="2:15" x14ac:dyDescent="0.4">
      <c r="B16208" s="63"/>
      <c r="C16208" s="37"/>
      <c r="D16208" s="37"/>
      <c r="E16208" s="37"/>
      <c r="F16208" s="37"/>
      <c r="G16208" s="38"/>
      <c r="H16208" s="37"/>
      <c r="I16208" s="41"/>
      <c r="J16208" s="41"/>
      <c r="K16208" s="37"/>
      <c r="L16208" s="37"/>
      <c r="M16208" s="37"/>
      <c r="N16208" s="37"/>
      <c r="O16208" s="38"/>
    </row>
    <row r="16209" spans="2:15" x14ac:dyDescent="0.4">
      <c r="B16209" s="63"/>
      <c r="C16209" s="37"/>
      <c r="D16209" s="37"/>
      <c r="E16209" s="37"/>
      <c r="F16209" s="37"/>
      <c r="G16209" s="38"/>
      <c r="H16209" s="37"/>
      <c r="I16209" s="41"/>
      <c r="J16209" s="41"/>
      <c r="K16209" s="37"/>
      <c r="L16209" s="37"/>
      <c r="M16209" s="37"/>
      <c r="N16209" s="37"/>
      <c r="O16209" s="38"/>
    </row>
    <row r="16210" spans="2:15" x14ac:dyDescent="0.4">
      <c r="B16210" s="63"/>
      <c r="C16210" s="37"/>
      <c r="D16210" s="37"/>
      <c r="E16210" s="37"/>
      <c r="F16210" s="37"/>
      <c r="G16210" s="38"/>
      <c r="H16210" s="37"/>
      <c r="I16210" s="41"/>
      <c r="J16210" s="41"/>
      <c r="K16210" s="37"/>
      <c r="L16210" s="37"/>
      <c r="M16210" s="37"/>
      <c r="N16210" s="37"/>
      <c r="O16210" s="38"/>
    </row>
    <row r="16211" spans="2:15" x14ac:dyDescent="0.4">
      <c r="B16211" s="63"/>
      <c r="C16211" s="37"/>
      <c r="D16211" s="37"/>
      <c r="E16211" s="37"/>
      <c r="F16211" s="37"/>
      <c r="G16211" s="38"/>
      <c r="H16211" s="37"/>
      <c r="I16211" s="41"/>
      <c r="J16211" s="41"/>
      <c r="K16211" s="37"/>
      <c r="L16211" s="37"/>
      <c r="M16211" s="37"/>
      <c r="N16211" s="37"/>
      <c r="O16211" s="38"/>
    </row>
    <row r="16212" spans="2:15" x14ac:dyDescent="0.4">
      <c r="B16212" s="63"/>
      <c r="C16212" s="37"/>
      <c r="D16212" s="37"/>
      <c r="E16212" s="37"/>
      <c r="F16212" s="37"/>
      <c r="G16212" s="38"/>
      <c r="H16212" s="37"/>
      <c r="I16212" s="41"/>
      <c r="J16212" s="41"/>
      <c r="K16212" s="37"/>
      <c r="L16212" s="37"/>
      <c r="M16212" s="37"/>
      <c r="N16212" s="37"/>
      <c r="O16212" s="38"/>
    </row>
    <row r="16213" spans="2:15" x14ac:dyDescent="0.4">
      <c r="B16213" s="63"/>
      <c r="C16213" s="37"/>
      <c r="D16213" s="37"/>
      <c r="E16213" s="37"/>
      <c r="F16213" s="37"/>
      <c r="G16213" s="38"/>
      <c r="H16213" s="37"/>
      <c r="I16213" s="41"/>
      <c r="J16213" s="41"/>
      <c r="K16213" s="37"/>
      <c r="L16213" s="37"/>
      <c r="M16213" s="37"/>
      <c r="N16213" s="37"/>
      <c r="O16213" s="38"/>
    </row>
    <row r="16214" spans="2:15" x14ac:dyDescent="0.4">
      <c r="B16214" s="63"/>
      <c r="C16214" s="37"/>
      <c r="D16214" s="37"/>
      <c r="E16214" s="37"/>
      <c r="F16214" s="37"/>
      <c r="G16214" s="38"/>
      <c r="H16214" s="37"/>
      <c r="I16214" s="41"/>
      <c r="J16214" s="41"/>
      <c r="K16214" s="37"/>
      <c r="L16214" s="37"/>
      <c r="M16214" s="37"/>
      <c r="N16214" s="37"/>
      <c r="O16214" s="38"/>
    </row>
    <row r="16215" spans="2:15" x14ac:dyDescent="0.4">
      <c r="B16215" s="63"/>
      <c r="C16215" s="37"/>
      <c r="D16215" s="37"/>
      <c r="E16215" s="37"/>
      <c r="F16215" s="37"/>
      <c r="G16215" s="38"/>
      <c r="H16215" s="37"/>
      <c r="I16215" s="41"/>
      <c r="J16215" s="41"/>
      <c r="K16215" s="37"/>
      <c r="L16215" s="37"/>
      <c r="M16215" s="37"/>
      <c r="N16215" s="37"/>
      <c r="O16215" s="38"/>
    </row>
    <row r="16216" spans="2:15" x14ac:dyDescent="0.4">
      <c r="B16216" s="63"/>
      <c r="C16216" s="37"/>
      <c r="D16216" s="37"/>
      <c r="E16216" s="37"/>
      <c r="F16216" s="37"/>
      <c r="G16216" s="38"/>
      <c r="H16216" s="37"/>
      <c r="I16216" s="41"/>
      <c r="J16216" s="41"/>
      <c r="K16216" s="37"/>
      <c r="L16216" s="37"/>
      <c r="M16216" s="37"/>
      <c r="N16216" s="37"/>
      <c r="O16216" s="38"/>
    </row>
    <row r="16217" spans="2:15" x14ac:dyDescent="0.4">
      <c r="B16217" s="63"/>
      <c r="C16217" s="37"/>
      <c r="D16217" s="37"/>
      <c r="E16217" s="37"/>
      <c r="F16217" s="37"/>
      <c r="G16217" s="38"/>
      <c r="H16217" s="37"/>
      <c r="I16217" s="41"/>
      <c r="J16217" s="41"/>
      <c r="K16217" s="37"/>
      <c r="L16217" s="37"/>
      <c r="M16217" s="37"/>
      <c r="N16217" s="37"/>
      <c r="O16217" s="38"/>
    </row>
    <row r="16218" spans="2:15" x14ac:dyDescent="0.4">
      <c r="B16218" s="63"/>
      <c r="C16218" s="37"/>
      <c r="D16218" s="37"/>
      <c r="E16218" s="37"/>
      <c r="F16218" s="37"/>
      <c r="G16218" s="38"/>
      <c r="H16218" s="37"/>
      <c r="I16218" s="41"/>
      <c r="J16218" s="41"/>
      <c r="K16218" s="37"/>
      <c r="L16218" s="37"/>
      <c r="M16218" s="37"/>
      <c r="N16218" s="37"/>
      <c r="O16218" s="38"/>
    </row>
    <row r="16219" spans="2:15" x14ac:dyDescent="0.4">
      <c r="B16219" s="63"/>
      <c r="C16219" s="37"/>
      <c r="D16219" s="37"/>
      <c r="E16219" s="37"/>
      <c r="F16219" s="37"/>
      <c r="G16219" s="38"/>
      <c r="H16219" s="37"/>
      <c r="I16219" s="41"/>
      <c r="J16219" s="41"/>
      <c r="K16219" s="37"/>
      <c r="L16219" s="37"/>
      <c r="M16219" s="37"/>
      <c r="N16219" s="37"/>
      <c r="O16219" s="38"/>
    </row>
    <row r="16220" spans="2:15" x14ac:dyDescent="0.4">
      <c r="B16220" s="63"/>
      <c r="C16220" s="37"/>
      <c r="D16220" s="37"/>
      <c r="E16220" s="37"/>
      <c r="F16220" s="37"/>
      <c r="G16220" s="38"/>
      <c r="H16220" s="37"/>
      <c r="I16220" s="41"/>
      <c r="J16220" s="41"/>
      <c r="K16220" s="37"/>
      <c r="L16220" s="37"/>
      <c r="M16220" s="37"/>
      <c r="N16220" s="37"/>
      <c r="O16220" s="38"/>
    </row>
    <row r="16221" spans="2:15" x14ac:dyDescent="0.4">
      <c r="B16221" s="63"/>
      <c r="C16221" s="37"/>
      <c r="D16221" s="37"/>
      <c r="E16221" s="37"/>
      <c r="F16221" s="37"/>
      <c r="G16221" s="38"/>
      <c r="H16221" s="37"/>
      <c r="I16221" s="41"/>
      <c r="J16221" s="41"/>
      <c r="K16221" s="37"/>
      <c r="L16221" s="37"/>
      <c r="M16221" s="37"/>
      <c r="N16221" s="37"/>
      <c r="O16221" s="38"/>
    </row>
    <row r="16222" spans="2:15" x14ac:dyDescent="0.4">
      <c r="B16222" s="63"/>
      <c r="C16222" s="37"/>
      <c r="D16222" s="37"/>
      <c r="E16222" s="37"/>
      <c r="F16222" s="37"/>
      <c r="G16222" s="38"/>
      <c r="H16222" s="37"/>
      <c r="I16222" s="41"/>
      <c r="J16222" s="41"/>
      <c r="K16222" s="37"/>
      <c r="L16222" s="37"/>
      <c r="M16222" s="37"/>
      <c r="N16222" s="37"/>
      <c r="O16222" s="38"/>
    </row>
    <row r="16223" spans="2:15" x14ac:dyDescent="0.4">
      <c r="B16223" s="63"/>
      <c r="C16223" s="37"/>
      <c r="D16223" s="37"/>
      <c r="E16223" s="37"/>
      <c r="F16223" s="37"/>
      <c r="G16223" s="38"/>
      <c r="H16223" s="37"/>
      <c r="I16223" s="41"/>
      <c r="J16223" s="41"/>
      <c r="K16223" s="37"/>
      <c r="L16223" s="37"/>
      <c r="M16223" s="37"/>
      <c r="N16223" s="37"/>
      <c r="O16223" s="38"/>
    </row>
    <row r="16224" spans="2:15" x14ac:dyDescent="0.4">
      <c r="B16224" s="63"/>
      <c r="C16224" s="37"/>
      <c r="D16224" s="37"/>
      <c r="E16224" s="37"/>
      <c r="F16224" s="37"/>
      <c r="G16224" s="38"/>
      <c r="H16224" s="37"/>
      <c r="I16224" s="41"/>
      <c r="J16224" s="41"/>
      <c r="K16224" s="37"/>
      <c r="L16224" s="37"/>
      <c r="M16224" s="37"/>
      <c r="N16224" s="37"/>
      <c r="O16224" s="38"/>
    </row>
    <row r="16225" spans="2:15" x14ac:dyDescent="0.4">
      <c r="B16225" s="63"/>
      <c r="C16225" s="37"/>
      <c r="D16225" s="37"/>
      <c r="E16225" s="37"/>
      <c r="F16225" s="37"/>
      <c r="G16225" s="38"/>
      <c r="H16225" s="37"/>
      <c r="I16225" s="41"/>
      <c r="J16225" s="41"/>
      <c r="K16225" s="37"/>
      <c r="L16225" s="37"/>
      <c r="M16225" s="37"/>
      <c r="N16225" s="37"/>
      <c r="O16225" s="38"/>
    </row>
    <row r="16226" spans="2:15" x14ac:dyDescent="0.4">
      <c r="B16226" s="63"/>
      <c r="C16226" s="37"/>
      <c r="D16226" s="37"/>
      <c r="E16226" s="37"/>
      <c r="F16226" s="37"/>
      <c r="G16226" s="38"/>
      <c r="H16226" s="37"/>
      <c r="I16226" s="41"/>
      <c r="J16226" s="41"/>
      <c r="K16226" s="37"/>
      <c r="L16226" s="37"/>
      <c r="M16226" s="37"/>
      <c r="N16226" s="37"/>
      <c r="O16226" s="38"/>
    </row>
    <row r="16227" spans="2:15" x14ac:dyDescent="0.4">
      <c r="B16227" s="63"/>
      <c r="C16227" s="37"/>
      <c r="D16227" s="37"/>
      <c r="E16227" s="37"/>
      <c r="F16227" s="37"/>
      <c r="G16227" s="38"/>
      <c r="H16227" s="37"/>
      <c r="I16227" s="41"/>
      <c r="J16227" s="41"/>
      <c r="K16227" s="37"/>
      <c r="L16227" s="37"/>
      <c r="M16227" s="37"/>
      <c r="N16227" s="37"/>
      <c r="O16227" s="38"/>
    </row>
    <row r="16228" spans="2:15" x14ac:dyDescent="0.4">
      <c r="B16228" s="63"/>
      <c r="C16228" s="37"/>
      <c r="D16228" s="37"/>
      <c r="E16228" s="37"/>
      <c r="F16228" s="37"/>
      <c r="G16228" s="38"/>
      <c r="H16228" s="37"/>
      <c r="I16228" s="41"/>
      <c r="J16228" s="41"/>
      <c r="K16228" s="37"/>
      <c r="L16228" s="37"/>
      <c r="M16228" s="37"/>
      <c r="N16228" s="37"/>
      <c r="O16228" s="38"/>
    </row>
    <row r="16229" spans="2:15" x14ac:dyDescent="0.4">
      <c r="B16229" s="63"/>
      <c r="C16229" s="37"/>
      <c r="D16229" s="37"/>
      <c r="E16229" s="37"/>
      <c r="F16229" s="37"/>
      <c r="G16229" s="38"/>
      <c r="H16229" s="37"/>
      <c r="I16229" s="41"/>
      <c r="J16229" s="41"/>
      <c r="K16229" s="37"/>
      <c r="L16229" s="37"/>
      <c r="M16229" s="37"/>
      <c r="N16229" s="37"/>
      <c r="O16229" s="38"/>
    </row>
    <row r="16230" spans="2:15" x14ac:dyDescent="0.4">
      <c r="B16230" s="63"/>
      <c r="C16230" s="37"/>
      <c r="D16230" s="37"/>
      <c r="E16230" s="37"/>
      <c r="F16230" s="37"/>
      <c r="G16230" s="38"/>
      <c r="H16230" s="37"/>
      <c r="I16230" s="41"/>
      <c r="J16230" s="41"/>
      <c r="K16230" s="37"/>
      <c r="L16230" s="37"/>
      <c r="M16230" s="37"/>
      <c r="N16230" s="37"/>
      <c r="O16230" s="38"/>
    </row>
    <row r="16231" spans="2:15" x14ac:dyDescent="0.4">
      <c r="B16231" s="63"/>
      <c r="C16231" s="37"/>
      <c r="D16231" s="37"/>
      <c r="E16231" s="37"/>
      <c r="F16231" s="37"/>
      <c r="G16231" s="38"/>
      <c r="H16231" s="37"/>
      <c r="I16231" s="41"/>
      <c r="J16231" s="41"/>
      <c r="K16231" s="37"/>
      <c r="L16231" s="37"/>
      <c r="M16231" s="37"/>
      <c r="N16231" s="37"/>
      <c r="O16231" s="38"/>
    </row>
    <row r="16232" spans="2:15" x14ac:dyDescent="0.4">
      <c r="B16232" s="63"/>
      <c r="C16232" s="37"/>
      <c r="D16232" s="37"/>
      <c r="E16232" s="37"/>
      <c r="F16232" s="37"/>
      <c r="G16232" s="38"/>
      <c r="H16232" s="37"/>
      <c r="I16232" s="41"/>
      <c r="J16232" s="41"/>
      <c r="K16232" s="37"/>
      <c r="L16232" s="37"/>
      <c r="M16232" s="37"/>
      <c r="N16232" s="37"/>
      <c r="O16232" s="38"/>
    </row>
    <row r="16233" spans="2:15" x14ac:dyDescent="0.4">
      <c r="B16233" s="63"/>
      <c r="C16233" s="37"/>
      <c r="D16233" s="37"/>
      <c r="E16233" s="37"/>
      <c r="F16233" s="37"/>
      <c r="G16233" s="38"/>
      <c r="H16233" s="37"/>
      <c r="I16233" s="41"/>
      <c r="J16233" s="41"/>
      <c r="K16233" s="37"/>
      <c r="L16233" s="37"/>
      <c r="M16233" s="37"/>
      <c r="N16233" s="37"/>
      <c r="O16233" s="38"/>
    </row>
    <row r="16234" spans="2:15" x14ac:dyDescent="0.4">
      <c r="B16234" s="63"/>
      <c r="C16234" s="37"/>
      <c r="D16234" s="37"/>
      <c r="E16234" s="37"/>
      <c r="F16234" s="37"/>
      <c r="G16234" s="38"/>
      <c r="H16234" s="37"/>
      <c r="I16234" s="41"/>
      <c r="J16234" s="41"/>
      <c r="K16234" s="37"/>
      <c r="L16234" s="37"/>
      <c r="M16234" s="37"/>
      <c r="N16234" s="37"/>
      <c r="O16234" s="38"/>
    </row>
    <row r="16235" spans="2:15" x14ac:dyDescent="0.4">
      <c r="B16235" s="63"/>
      <c r="C16235" s="37"/>
      <c r="D16235" s="37"/>
      <c r="E16235" s="37"/>
      <c r="F16235" s="37"/>
      <c r="G16235" s="38"/>
      <c r="H16235" s="37"/>
      <c r="I16235" s="41"/>
      <c r="J16235" s="41"/>
      <c r="K16235" s="37"/>
      <c r="L16235" s="37"/>
      <c r="M16235" s="37"/>
      <c r="N16235" s="37"/>
      <c r="O16235" s="38"/>
    </row>
    <row r="16236" spans="2:15" x14ac:dyDescent="0.4">
      <c r="B16236" s="63"/>
      <c r="C16236" s="37"/>
      <c r="D16236" s="37"/>
      <c r="E16236" s="37"/>
      <c r="F16236" s="37"/>
      <c r="G16236" s="38"/>
      <c r="H16236" s="37"/>
      <c r="I16236" s="41"/>
      <c r="J16236" s="41"/>
      <c r="K16236" s="37"/>
      <c r="L16236" s="37"/>
      <c r="M16236" s="37"/>
      <c r="N16236" s="37"/>
      <c r="O16236" s="38"/>
    </row>
    <row r="16237" spans="2:15" x14ac:dyDescent="0.4">
      <c r="B16237" s="63"/>
      <c r="C16237" s="37"/>
      <c r="D16237" s="37"/>
      <c r="E16237" s="37"/>
      <c r="F16237" s="37"/>
      <c r="G16237" s="38"/>
      <c r="H16237" s="37"/>
      <c r="I16237" s="41"/>
      <c r="J16237" s="41"/>
      <c r="K16237" s="37"/>
      <c r="L16237" s="37"/>
      <c r="M16237" s="37"/>
      <c r="N16237" s="37"/>
      <c r="O16237" s="38"/>
    </row>
    <row r="16238" spans="2:15" x14ac:dyDescent="0.4">
      <c r="B16238" s="63"/>
      <c r="C16238" s="37"/>
      <c r="D16238" s="37"/>
      <c r="E16238" s="37"/>
      <c r="F16238" s="37"/>
      <c r="G16238" s="38"/>
      <c r="H16238" s="37"/>
      <c r="I16238" s="41"/>
      <c r="J16238" s="41"/>
      <c r="K16238" s="37"/>
      <c r="L16238" s="37"/>
      <c r="M16238" s="37"/>
      <c r="N16238" s="37"/>
      <c r="O16238" s="38"/>
    </row>
    <row r="16239" spans="2:15" x14ac:dyDescent="0.4">
      <c r="B16239" s="63"/>
      <c r="C16239" s="37"/>
      <c r="D16239" s="37"/>
      <c r="E16239" s="37"/>
      <c r="F16239" s="37"/>
      <c r="G16239" s="38"/>
      <c r="H16239" s="37"/>
      <c r="I16239" s="41"/>
      <c r="J16239" s="41"/>
      <c r="K16239" s="37"/>
      <c r="L16239" s="37"/>
      <c r="M16239" s="37"/>
      <c r="N16239" s="37"/>
      <c r="O16239" s="38"/>
    </row>
    <row r="16240" spans="2:15" x14ac:dyDescent="0.4">
      <c r="B16240" s="63"/>
      <c r="C16240" s="37"/>
      <c r="D16240" s="37"/>
      <c r="E16240" s="37"/>
      <c r="F16240" s="37"/>
      <c r="G16240" s="38"/>
      <c r="H16240" s="37"/>
      <c r="I16240" s="41"/>
      <c r="J16240" s="41"/>
      <c r="K16240" s="37"/>
      <c r="L16240" s="37"/>
      <c r="M16240" s="37"/>
      <c r="N16240" s="37"/>
      <c r="O16240" s="38"/>
    </row>
    <row r="16241" spans="2:15" x14ac:dyDescent="0.4">
      <c r="B16241" s="63"/>
      <c r="C16241" s="37"/>
      <c r="D16241" s="37"/>
      <c r="E16241" s="37"/>
      <c r="F16241" s="37"/>
      <c r="G16241" s="38"/>
      <c r="H16241" s="37"/>
      <c r="I16241" s="41"/>
      <c r="J16241" s="41"/>
      <c r="K16241" s="37"/>
      <c r="L16241" s="37"/>
      <c r="M16241" s="37"/>
      <c r="N16241" s="37"/>
      <c r="O16241" s="38"/>
    </row>
    <row r="16242" spans="2:15" x14ac:dyDescent="0.4">
      <c r="B16242" s="63"/>
      <c r="C16242" s="37"/>
      <c r="D16242" s="37"/>
      <c r="E16242" s="37"/>
      <c r="F16242" s="37"/>
      <c r="G16242" s="38"/>
      <c r="H16242" s="37"/>
      <c r="I16242" s="41"/>
      <c r="J16242" s="41"/>
      <c r="K16242" s="37"/>
      <c r="L16242" s="37"/>
      <c r="M16242" s="37"/>
      <c r="N16242" s="37"/>
      <c r="O16242" s="38"/>
    </row>
    <row r="16243" spans="2:15" x14ac:dyDescent="0.4">
      <c r="B16243" s="63"/>
      <c r="C16243" s="37"/>
      <c r="D16243" s="37"/>
      <c r="E16243" s="37"/>
      <c r="F16243" s="37"/>
      <c r="G16243" s="38"/>
      <c r="H16243" s="37"/>
      <c r="I16243" s="41"/>
      <c r="J16243" s="41"/>
      <c r="K16243" s="37"/>
      <c r="L16243" s="37"/>
      <c r="M16243" s="37"/>
      <c r="N16243" s="37"/>
      <c r="O16243" s="38"/>
    </row>
    <row r="16244" spans="2:15" x14ac:dyDescent="0.4">
      <c r="B16244" s="63"/>
      <c r="C16244" s="37"/>
      <c r="D16244" s="37"/>
      <c r="E16244" s="37"/>
      <c r="F16244" s="37"/>
      <c r="G16244" s="38"/>
      <c r="H16244" s="37"/>
      <c r="I16244" s="41"/>
      <c r="J16244" s="41"/>
      <c r="K16244" s="37"/>
      <c r="L16244" s="37"/>
      <c r="M16244" s="37"/>
      <c r="N16244" s="37"/>
      <c r="O16244" s="38"/>
    </row>
    <row r="16245" spans="2:15" x14ac:dyDescent="0.4">
      <c r="B16245" s="63"/>
      <c r="C16245" s="37"/>
      <c r="D16245" s="37"/>
      <c r="E16245" s="37"/>
      <c r="F16245" s="37"/>
      <c r="G16245" s="38"/>
      <c r="H16245" s="37"/>
      <c r="I16245" s="41"/>
      <c r="J16245" s="41"/>
      <c r="K16245" s="37"/>
      <c r="L16245" s="37"/>
      <c r="M16245" s="37"/>
      <c r="N16245" s="37"/>
      <c r="O16245" s="38"/>
    </row>
    <row r="16246" spans="2:15" x14ac:dyDescent="0.4">
      <c r="B16246" s="63"/>
      <c r="C16246" s="37"/>
      <c r="D16246" s="37"/>
      <c r="E16246" s="37"/>
      <c r="F16246" s="37"/>
      <c r="G16246" s="38"/>
      <c r="H16246" s="37"/>
      <c r="I16246" s="41"/>
      <c r="J16246" s="41"/>
      <c r="K16246" s="37"/>
      <c r="L16246" s="37"/>
      <c r="M16246" s="37"/>
      <c r="N16246" s="37"/>
      <c r="O16246" s="38"/>
    </row>
    <row r="16247" spans="2:15" x14ac:dyDescent="0.4">
      <c r="B16247" s="63"/>
      <c r="C16247" s="37"/>
      <c r="D16247" s="37"/>
      <c r="E16247" s="37"/>
      <c r="F16247" s="37"/>
      <c r="G16247" s="38"/>
      <c r="H16247" s="37"/>
      <c r="I16247" s="41"/>
      <c r="J16247" s="41"/>
      <c r="K16247" s="37"/>
      <c r="L16247" s="37"/>
      <c r="M16247" s="37"/>
      <c r="N16247" s="37"/>
      <c r="O16247" s="38"/>
    </row>
    <row r="16248" spans="2:15" x14ac:dyDescent="0.4">
      <c r="B16248" s="63"/>
      <c r="C16248" s="37"/>
      <c r="D16248" s="37"/>
      <c r="E16248" s="37"/>
      <c r="F16248" s="37"/>
      <c r="G16248" s="38"/>
      <c r="H16248" s="37"/>
      <c r="I16248" s="41"/>
      <c r="J16248" s="41"/>
      <c r="K16248" s="37"/>
      <c r="L16248" s="37"/>
      <c r="M16248" s="37"/>
      <c r="N16248" s="37"/>
      <c r="O16248" s="38"/>
    </row>
    <row r="16249" spans="2:15" x14ac:dyDescent="0.4">
      <c r="B16249" s="63"/>
      <c r="C16249" s="37"/>
      <c r="D16249" s="37"/>
      <c r="E16249" s="37"/>
      <c r="F16249" s="37"/>
      <c r="G16249" s="38"/>
      <c r="H16249" s="37"/>
      <c r="I16249" s="41"/>
      <c r="J16249" s="41"/>
      <c r="K16249" s="37"/>
      <c r="L16249" s="37"/>
      <c r="M16249" s="37"/>
      <c r="N16249" s="37"/>
      <c r="O16249" s="38"/>
    </row>
    <row r="16250" spans="2:15" x14ac:dyDescent="0.4">
      <c r="B16250" s="63"/>
      <c r="C16250" s="37"/>
      <c r="D16250" s="37"/>
      <c r="E16250" s="37"/>
      <c r="F16250" s="37"/>
      <c r="G16250" s="38"/>
      <c r="H16250" s="37"/>
      <c r="I16250" s="41"/>
      <c r="J16250" s="41"/>
      <c r="K16250" s="37"/>
      <c r="L16250" s="37"/>
      <c r="M16250" s="37"/>
      <c r="N16250" s="37"/>
      <c r="O16250" s="38"/>
    </row>
    <row r="16251" spans="2:15" x14ac:dyDescent="0.4">
      <c r="B16251" s="63"/>
      <c r="C16251" s="37"/>
      <c r="D16251" s="37"/>
      <c r="E16251" s="37"/>
      <c r="F16251" s="37"/>
      <c r="G16251" s="38"/>
      <c r="H16251" s="37"/>
      <c r="I16251" s="41"/>
      <c r="J16251" s="41"/>
      <c r="K16251" s="37"/>
      <c r="L16251" s="37"/>
      <c r="M16251" s="37"/>
      <c r="N16251" s="37"/>
      <c r="O16251" s="38"/>
    </row>
    <row r="16252" spans="2:15" x14ac:dyDescent="0.4">
      <c r="B16252" s="63"/>
      <c r="C16252" s="37"/>
      <c r="D16252" s="37"/>
      <c r="E16252" s="37"/>
      <c r="F16252" s="37"/>
      <c r="G16252" s="38"/>
      <c r="H16252" s="37"/>
      <c r="I16252" s="41"/>
      <c r="J16252" s="41"/>
      <c r="K16252" s="37"/>
      <c r="L16252" s="37"/>
      <c r="M16252" s="37"/>
      <c r="N16252" s="37"/>
      <c r="O16252" s="38"/>
    </row>
    <row r="16253" spans="2:15" x14ac:dyDescent="0.4">
      <c r="B16253" s="63"/>
      <c r="C16253" s="37"/>
      <c r="D16253" s="37"/>
      <c r="E16253" s="37"/>
      <c r="F16253" s="37"/>
      <c r="G16253" s="38"/>
      <c r="H16253" s="37"/>
      <c r="I16253" s="41"/>
      <c r="J16253" s="41"/>
      <c r="K16253" s="37"/>
      <c r="L16253" s="37"/>
      <c r="M16253" s="37"/>
      <c r="N16253" s="37"/>
      <c r="O16253" s="38"/>
    </row>
    <row r="16254" spans="2:15" x14ac:dyDescent="0.4">
      <c r="B16254" s="63"/>
      <c r="C16254" s="37"/>
      <c r="D16254" s="37"/>
      <c r="E16254" s="37"/>
      <c r="F16254" s="37"/>
      <c r="G16254" s="38"/>
      <c r="H16254" s="37"/>
      <c r="I16254" s="41"/>
      <c r="J16254" s="41"/>
      <c r="K16254" s="37"/>
      <c r="L16254" s="37"/>
      <c r="M16254" s="37"/>
      <c r="N16254" s="37"/>
      <c r="O16254" s="38"/>
    </row>
    <row r="16255" spans="2:15" x14ac:dyDescent="0.4">
      <c r="B16255" s="63"/>
      <c r="C16255" s="37"/>
      <c r="D16255" s="37"/>
      <c r="E16255" s="37"/>
      <c r="F16255" s="37"/>
      <c r="G16255" s="38"/>
      <c r="H16255" s="37"/>
      <c r="I16255" s="41"/>
      <c r="J16255" s="41"/>
      <c r="K16255" s="37"/>
      <c r="L16255" s="37"/>
      <c r="M16255" s="37"/>
      <c r="N16255" s="37"/>
      <c r="O16255" s="38"/>
    </row>
    <row r="16256" spans="2:15" x14ac:dyDescent="0.4">
      <c r="B16256" s="63"/>
      <c r="C16256" s="37"/>
      <c r="D16256" s="37"/>
      <c r="E16256" s="37"/>
      <c r="F16256" s="37"/>
      <c r="G16256" s="38"/>
      <c r="H16256" s="37"/>
      <c r="I16256" s="41"/>
      <c r="J16256" s="41"/>
      <c r="K16256" s="37"/>
      <c r="L16256" s="37"/>
      <c r="M16256" s="37"/>
      <c r="N16256" s="37"/>
      <c r="O16256" s="38"/>
    </row>
    <row r="16257" spans="2:15" x14ac:dyDescent="0.4">
      <c r="B16257" s="63"/>
      <c r="C16257" s="37"/>
      <c r="D16257" s="37"/>
      <c r="E16257" s="37"/>
      <c r="F16257" s="37"/>
      <c r="G16257" s="38"/>
      <c r="H16257" s="37"/>
      <c r="I16257" s="41"/>
      <c r="J16257" s="41"/>
      <c r="K16257" s="37"/>
      <c r="L16257" s="37"/>
      <c r="M16257" s="37"/>
      <c r="N16257" s="37"/>
      <c r="O16257" s="38"/>
    </row>
    <row r="16258" spans="2:15" x14ac:dyDescent="0.4">
      <c r="B16258" s="63"/>
      <c r="C16258" s="37"/>
      <c r="D16258" s="37"/>
      <c r="E16258" s="37"/>
      <c r="F16258" s="37"/>
      <c r="G16258" s="38"/>
      <c r="H16258" s="37"/>
      <c r="I16258" s="41"/>
      <c r="J16258" s="41"/>
      <c r="K16258" s="37"/>
      <c r="L16258" s="37"/>
      <c r="M16258" s="37"/>
      <c r="N16258" s="37"/>
      <c r="O16258" s="38"/>
    </row>
    <row r="16259" spans="2:15" x14ac:dyDescent="0.4">
      <c r="B16259" s="63"/>
      <c r="C16259" s="37"/>
      <c r="D16259" s="37"/>
      <c r="E16259" s="37"/>
      <c r="F16259" s="37"/>
      <c r="G16259" s="38"/>
      <c r="H16259" s="37"/>
      <c r="I16259" s="41"/>
      <c r="J16259" s="41"/>
      <c r="K16259" s="37"/>
      <c r="L16259" s="37"/>
      <c r="M16259" s="37"/>
      <c r="N16259" s="37"/>
      <c r="O16259" s="38"/>
    </row>
    <row r="16260" spans="2:15" x14ac:dyDescent="0.4">
      <c r="B16260" s="63"/>
      <c r="C16260" s="37"/>
      <c r="D16260" s="37"/>
      <c r="E16260" s="37"/>
      <c r="F16260" s="37"/>
      <c r="G16260" s="38"/>
      <c r="H16260" s="37"/>
      <c r="I16260" s="41"/>
      <c r="J16260" s="41"/>
      <c r="K16260" s="37"/>
      <c r="L16260" s="37"/>
      <c r="M16260" s="37"/>
      <c r="N16260" s="37"/>
      <c r="O16260" s="38"/>
    </row>
    <row r="16261" spans="2:15" x14ac:dyDescent="0.4">
      <c r="B16261" s="63"/>
      <c r="C16261" s="37"/>
      <c r="D16261" s="37"/>
      <c r="E16261" s="37"/>
      <c r="F16261" s="37"/>
      <c r="G16261" s="38"/>
      <c r="H16261" s="37"/>
      <c r="I16261" s="41"/>
      <c r="J16261" s="41"/>
      <c r="K16261" s="37"/>
      <c r="L16261" s="37"/>
      <c r="M16261" s="37"/>
      <c r="N16261" s="37"/>
      <c r="O16261" s="38"/>
    </row>
    <row r="16262" spans="2:15" x14ac:dyDescent="0.4">
      <c r="B16262" s="63"/>
      <c r="C16262" s="37"/>
      <c r="D16262" s="37"/>
      <c r="E16262" s="37"/>
      <c r="F16262" s="37"/>
      <c r="G16262" s="38"/>
      <c r="H16262" s="37"/>
      <c r="I16262" s="41"/>
      <c r="J16262" s="41"/>
      <c r="K16262" s="37"/>
      <c r="L16262" s="37"/>
      <c r="M16262" s="37"/>
      <c r="N16262" s="37"/>
      <c r="O16262" s="38"/>
    </row>
    <row r="16263" spans="2:15" x14ac:dyDescent="0.4">
      <c r="B16263" s="63"/>
      <c r="C16263" s="37"/>
      <c r="D16263" s="37"/>
      <c r="E16263" s="37"/>
      <c r="F16263" s="37"/>
      <c r="G16263" s="38"/>
      <c r="H16263" s="37"/>
      <c r="I16263" s="41"/>
      <c r="J16263" s="41"/>
      <c r="K16263" s="37"/>
      <c r="L16263" s="37"/>
      <c r="M16263" s="37"/>
      <c r="N16263" s="37"/>
      <c r="O16263" s="38"/>
    </row>
    <row r="16264" spans="2:15" x14ac:dyDescent="0.4">
      <c r="B16264" s="63"/>
      <c r="C16264" s="37"/>
      <c r="D16264" s="37"/>
      <c r="E16264" s="37"/>
      <c r="F16264" s="37"/>
      <c r="G16264" s="38"/>
      <c r="H16264" s="37"/>
      <c r="I16264" s="41"/>
      <c r="J16264" s="41"/>
      <c r="K16264" s="37"/>
      <c r="L16264" s="37"/>
      <c r="M16264" s="37"/>
      <c r="N16264" s="37"/>
      <c r="O16264" s="38"/>
    </row>
    <row r="16265" spans="2:15" x14ac:dyDescent="0.4">
      <c r="B16265" s="63"/>
      <c r="C16265" s="37"/>
      <c r="D16265" s="37"/>
      <c r="E16265" s="37"/>
      <c r="F16265" s="37"/>
      <c r="G16265" s="38"/>
      <c r="H16265" s="37"/>
      <c r="I16265" s="41"/>
      <c r="J16265" s="41"/>
      <c r="K16265" s="37"/>
      <c r="L16265" s="37"/>
      <c r="M16265" s="37"/>
      <c r="N16265" s="37"/>
      <c r="O16265" s="38"/>
    </row>
    <row r="16266" spans="2:15" x14ac:dyDescent="0.4">
      <c r="B16266" s="63"/>
      <c r="C16266" s="37"/>
      <c r="D16266" s="37"/>
      <c r="E16266" s="37"/>
      <c r="F16266" s="37"/>
      <c r="G16266" s="38"/>
      <c r="H16266" s="37"/>
      <c r="I16266" s="41"/>
      <c r="J16266" s="41"/>
      <c r="K16266" s="37"/>
      <c r="L16266" s="37"/>
      <c r="M16266" s="37"/>
      <c r="N16266" s="37"/>
      <c r="O16266" s="38"/>
    </row>
    <row r="16267" spans="2:15" x14ac:dyDescent="0.4">
      <c r="B16267" s="63"/>
      <c r="C16267" s="37"/>
      <c r="D16267" s="37"/>
      <c r="E16267" s="37"/>
      <c r="F16267" s="37"/>
      <c r="G16267" s="38"/>
      <c r="H16267" s="37"/>
      <c r="I16267" s="41"/>
      <c r="J16267" s="41"/>
      <c r="K16267" s="37"/>
      <c r="L16267" s="37"/>
      <c r="M16267" s="37"/>
      <c r="N16267" s="37"/>
      <c r="O16267" s="38"/>
    </row>
    <row r="16268" spans="2:15" x14ac:dyDescent="0.4">
      <c r="B16268" s="63"/>
      <c r="C16268" s="37"/>
      <c r="D16268" s="37"/>
      <c r="E16268" s="37"/>
      <c r="F16268" s="37"/>
      <c r="G16268" s="38"/>
      <c r="H16268" s="37"/>
      <c r="I16268" s="41"/>
      <c r="J16268" s="41"/>
      <c r="K16268" s="37"/>
      <c r="L16268" s="37"/>
      <c r="M16268" s="37"/>
      <c r="N16268" s="37"/>
      <c r="O16268" s="38"/>
    </row>
    <row r="16269" spans="2:15" x14ac:dyDescent="0.4">
      <c r="B16269" s="63"/>
      <c r="C16269" s="37"/>
      <c r="D16269" s="37"/>
      <c r="E16269" s="37"/>
      <c r="F16269" s="37"/>
      <c r="G16269" s="38"/>
      <c r="H16269" s="37"/>
      <c r="I16269" s="41"/>
      <c r="J16269" s="41"/>
      <c r="K16269" s="37"/>
      <c r="L16269" s="37"/>
      <c r="M16269" s="37"/>
      <c r="N16269" s="37"/>
      <c r="O16269" s="38"/>
    </row>
    <row r="16270" spans="2:15" x14ac:dyDescent="0.4">
      <c r="B16270" s="63"/>
      <c r="C16270" s="37"/>
      <c r="D16270" s="37"/>
      <c r="E16270" s="37"/>
      <c r="F16270" s="37"/>
      <c r="G16270" s="38"/>
      <c r="H16270" s="37"/>
      <c r="I16270" s="41"/>
      <c r="J16270" s="41"/>
      <c r="K16270" s="37"/>
      <c r="L16270" s="37"/>
      <c r="M16270" s="37"/>
      <c r="N16270" s="37"/>
      <c r="O16270" s="38"/>
    </row>
    <row r="16271" spans="2:15" x14ac:dyDescent="0.4">
      <c r="B16271" s="63"/>
      <c r="C16271" s="37"/>
      <c r="D16271" s="37"/>
      <c r="E16271" s="37"/>
      <c r="F16271" s="37"/>
      <c r="G16271" s="38"/>
      <c r="H16271" s="37"/>
      <c r="I16271" s="41"/>
      <c r="J16271" s="41"/>
      <c r="K16271" s="37"/>
      <c r="L16271" s="37"/>
      <c r="M16271" s="37"/>
      <c r="N16271" s="37"/>
      <c r="O16271" s="38"/>
    </row>
    <row r="16272" spans="2:15" x14ac:dyDescent="0.4">
      <c r="B16272" s="63"/>
      <c r="C16272" s="37"/>
      <c r="D16272" s="37"/>
      <c r="E16272" s="37"/>
      <c r="F16272" s="37"/>
      <c r="G16272" s="38"/>
      <c r="H16272" s="37"/>
      <c r="I16272" s="41"/>
      <c r="J16272" s="41"/>
      <c r="K16272" s="37"/>
      <c r="L16272" s="37"/>
      <c r="M16272" s="37"/>
      <c r="N16272" s="37"/>
      <c r="O16272" s="38"/>
    </row>
    <row r="16273" spans="2:15" x14ac:dyDescent="0.4">
      <c r="B16273" s="63"/>
      <c r="C16273" s="37"/>
      <c r="D16273" s="37"/>
      <c r="E16273" s="37"/>
      <c r="F16273" s="37"/>
      <c r="G16273" s="38"/>
      <c r="H16273" s="37"/>
      <c r="I16273" s="41"/>
      <c r="J16273" s="41"/>
      <c r="K16273" s="37"/>
      <c r="L16273" s="37"/>
      <c r="M16273" s="37"/>
      <c r="N16273" s="37"/>
      <c r="O16273" s="38"/>
    </row>
    <row r="16274" spans="2:15" x14ac:dyDescent="0.4">
      <c r="B16274" s="63"/>
      <c r="C16274" s="37"/>
      <c r="D16274" s="37"/>
      <c r="E16274" s="37"/>
      <c r="F16274" s="37"/>
      <c r="G16274" s="38"/>
      <c r="H16274" s="37"/>
      <c r="I16274" s="41"/>
      <c r="J16274" s="41"/>
      <c r="K16274" s="37"/>
      <c r="L16274" s="37"/>
      <c r="M16274" s="37"/>
      <c r="N16274" s="37"/>
      <c r="O16274" s="38"/>
    </row>
    <row r="16275" spans="2:15" x14ac:dyDescent="0.4">
      <c r="B16275" s="63"/>
      <c r="C16275" s="37"/>
      <c r="D16275" s="37"/>
      <c r="E16275" s="37"/>
      <c r="F16275" s="37"/>
      <c r="G16275" s="38"/>
      <c r="H16275" s="37"/>
      <c r="I16275" s="41"/>
      <c r="J16275" s="41"/>
      <c r="K16275" s="37"/>
      <c r="L16275" s="37"/>
      <c r="M16275" s="37"/>
      <c r="N16275" s="37"/>
      <c r="O16275" s="38"/>
    </row>
    <row r="16276" spans="2:15" x14ac:dyDescent="0.4">
      <c r="B16276" s="63"/>
      <c r="C16276" s="37"/>
      <c r="D16276" s="37"/>
      <c r="E16276" s="37"/>
      <c r="F16276" s="37"/>
      <c r="G16276" s="38"/>
      <c r="H16276" s="37"/>
      <c r="I16276" s="41"/>
      <c r="J16276" s="41"/>
      <c r="K16276" s="37"/>
      <c r="L16276" s="37"/>
      <c r="M16276" s="37"/>
      <c r="N16276" s="37"/>
      <c r="O16276" s="38"/>
    </row>
    <row r="16277" spans="2:15" x14ac:dyDescent="0.4">
      <c r="B16277" s="63"/>
      <c r="C16277" s="37"/>
      <c r="D16277" s="37"/>
      <c r="E16277" s="37"/>
      <c r="F16277" s="37"/>
      <c r="G16277" s="38"/>
      <c r="H16277" s="37"/>
      <c r="I16277" s="41"/>
      <c r="J16277" s="41"/>
      <c r="K16277" s="37"/>
      <c r="L16277" s="37"/>
      <c r="M16277" s="37"/>
      <c r="N16277" s="37"/>
      <c r="O16277" s="38"/>
    </row>
    <row r="16278" spans="2:15" x14ac:dyDescent="0.4">
      <c r="B16278" s="63"/>
      <c r="C16278" s="37"/>
      <c r="D16278" s="37"/>
      <c r="E16278" s="37"/>
      <c r="F16278" s="37"/>
      <c r="G16278" s="38"/>
      <c r="H16278" s="37"/>
      <c r="I16278" s="41"/>
      <c r="J16278" s="41"/>
      <c r="K16278" s="37"/>
      <c r="L16278" s="37"/>
      <c r="M16278" s="37"/>
      <c r="N16278" s="37"/>
      <c r="O16278" s="38"/>
    </row>
    <row r="16279" spans="2:15" x14ac:dyDescent="0.4">
      <c r="B16279" s="63"/>
      <c r="C16279" s="37"/>
      <c r="D16279" s="37"/>
      <c r="E16279" s="37"/>
      <c r="F16279" s="37"/>
      <c r="G16279" s="38"/>
      <c r="H16279" s="37"/>
      <c r="I16279" s="41"/>
      <c r="J16279" s="41"/>
      <c r="K16279" s="37"/>
      <c r="L16279" s="37"/>
      <c r="M16279" s="37"/>
      <c r="N16279" s="37"/>
      <c r="O16279" s="38"/>
    </row>
    <row r="16280" spans="2:15" x14ac:dyDescent="0.4">
      <c r="B16280" s="63"/>
      <c r="C16280" s="37"/>
      <c r="D16280" s="37"/>
      <c r="E16280" s="37"/>
      <c r="F16280" s="37"/>
      <c r="G16280" s="38"/>
      <c r="H16280" s="37"/>
      <c r="I16280" s="41"/>
      <c r="J16280" s="41"/>
      <c r="K16280" s="37"/>
      <c r="L16280" s="37"/>
      <c r="M16280" s="37"/>
      <c r="N16280" s="37"/>
      <c r="O16280" s="38"/>
    </row>
    <row r="16281" spans="2:15" x14ac:dyDescent="0.4">
      <c r="B16281" s="63"/>
      <c r="C16281" s="37"/>
      <c r="D16281" s="37"/>
      <c r="E16281" s="37"/>
      <c r="F16281" s="37"/>
      <c r="G16281" s="38"/>
      <c r="H16281" s="37"/>
      <c r="I16281" s="41"/>
      <c r="J16281" s="41"/>
      <c r="K16281" s="37"/>
      <c r="L16281" s="37"/>
      <c r="M16281" s="37"/>
      <c r="N16281" s="37"/>
      <c r="O16281" s="38"/>
    </row>
    <row r="16282" spans="2:15" x14ac:dyDescent="0.4">
      <c r="B16282" s="63"/>
      <c r="C16282" s="37"/>
      <c r="D16282" s="37"/>
      <c r="E16282" s="37"/>
      <c r="F16282" s="37"/>
      <c r="G16282" s="38"/>
      <c r="H16282" s="37"/>
      <c r="I16282" s="41"/>
      <c r="J16282" s="41"/>
      <c r="K16282" s="37"/>
      <c r="L16282" s="37"/>
      <c r="M16282" s="37"/>
      <c r="N16282" s="37"/>
      <c r="O16282" s="38"/>
    </row>
    <row r="16283" spans="2:15" x14ac:dyDescent="0.4">
      <c r="B16283" s="63"/>
      <c r="C16283" s="37"/>
      <c r="D16283" s="37"/>
      <c r="E16283" s="37"/>
      <c r="F16283" s="37"/>
      <c r="G16283" s="38"/>
      <c r="H16283" s="37"/>
      <c r="I16283" s="41"/>
      <c r="J16283" s="41"/>
      <c r="K16283" s="37"/>
      <c r="L16283" s="37"/>
      <c r="M16283" s="37"/>
      <c r="N16283" s="37"/>
      <c r="O16283" s="38"/>
    </row>
    <row r="16284" spans="2:15" x14ac:dyDescent="0.4">
      <c r="B16284" s="63"/>
      <c r="C16284" s="37"/>
      <c r="D16284" s="37"/>
      <c r="E16284" s="37"/>
      <c r="F16284" s="37"/>
      <c r="G16284" s="38"/>
      <c r="H16284" s="37"/>
      <c r="I16284" s="41"/>
      <c r="J16284" s="41"/>
      <c r="K16284" s="37"/>
      <c r="L16284" s="37"/>
      <c r="M16284" s="37"/>
      <c r="N16284" s="37"/>
      <c r="O16284" s="38"/>
    </row>
    <row r="16285" spans="2:15" x14ac:dyDescent="0.4">
      <c r="B16285" s="63"/>
      <c r="C16285" s="37"/>
      <c r="D16285" s="37"/>
      <c r="E16285" s="37"/>
      <c r="F16285" s="37"/>
      <c r="G16285" s="38"/>
      <c r="H16285" s="37"/>
      <c r="I16285" s="41"/>
      <c r="J16285" s="41"/>
      <c r="K16285" s="37"/>
      <c r="L16285" s="37"/>
      <c r="M16285" s="37"/>
      <c r="N16285" s="37"/>
      <c r="O16285" s="38"/>
    </row>
    <row r="16286" spans="2:15" x14ac:dyDescent="0.4">
      <c r="B16286" s="63"/>
      <c r="C16286" s="37"/>
      <c r="D16286" s="37"/>
      <c r="E16286" s="37"/>
      <c r="F16286" s="37"/>
      <c r="G16286" s="38"/>
      <c r="H16286" s="37"/>
      <c r="I16286" s="41"/>
      <c r="J16286" s="41"/>
      <c r="K16286" s="37"/>
      <c r="L16286" s="37"/>
      <c r="M16286" s="37"/>
      <c r="N16286" s="37"/>
      <c r="O16286" s="38"/>
    </row>
    <row r="16287" spans="2:15" x14ac:dyDescent="0.4">
      <c r="B16287" s="63"/>
      <c r="C16287" s="37"/>
      <c r="D16287" s="37"/>
      <c r="E16287" s="37"/>
      <c r="F16287" s="37"/>
      <c r="G16287" s="38"/>
      <c r="H16287" s="37"/>
      <c r="I16287" s="41"/>
      <c r="J16287" s="41"/>
      <c r="K16287" s="37"/>
      <c r="L16287" s="37"/>
      <c r="M16287" s="37"/>
      <c r="N16287" s="37"/>
      <c r="O16287" s="38"/>
    </row>
    <row r="16288" spans="2:15" x14ac:dyDescent="0.4">
      <c r="B16288" s="63"/>
      <c r="C16288" s="37"/>
      <c r="D16288" s="37"/>
      <c r="E16288" s="37"/>
      <c r="F16288" s="37"/>
      <c r="G16288" s="38"/>
      <c r="H16288" s="37"/>
      <c r="I16288" s="41"/>
      <c r="J16288" s="41"/>
      <c r="K16288" s="37"/>
      <c r="L16288" s="37"/>
      <c r="M16288" s="37"/>
      <c r="N16288" s="37"/>
      <c r="O16288" s="38"/>
    </row>
    <row r="16289" spans="2:15" x14ac:dyDescent="0.4">
      <c r="B16289" s="63"/>
      <c r="C16289" s="37"/>
      <c r="D16289" s="37"/>
      <c r="E16289" s="37"/>
      <c r="F16289" s="37"/>
      <c r="G16289" s="38"/>
      <c r="H16289" s="37"/>
      <c r="I16289" s="41"/>
      <c r="J16289" s="41"/>
      <c r="K16289" s="37"/>
      <c r="L16289" s="37"/>
      <c r="M16289" s="37"/>
      <c r="N16289" s="37"/>
      <c r="O16289" s="38"/>
    </row>
    <row r="16290" spans="2:15" x14ac:dyDescent="0.4">
      <c r="B16290" s="63"/>
      <c r="C16290" s="37"/>
      <c r="D16290" s="37"/>
      <c r="E16290" s="37"/>
      <c r="F16290" s="37"/>
      <c r="G16290" s="38"/>
      <c r="H16290" s="37"/>
      <c r="I16290" s="41"/>
      <c r="J16290" s="41"/>
      <c r="K16290" s="37"/>
      <c r="L16290" s="37"/>
      <c r="M16290" s="37"/>
      <c r="N16290" s="37"/>
      <c r="O16290" s="38"/>
    </row>
    <row r="16291" spans="2:15" x14ac:dyDescent="0.4">
      <c r="B16291" s="63"/>
      <c r="C16291" s="37"/>
      <c r="D16291" s="37"/>
      <c r="E16291" s="37"/>
      <c r="F16291" s="37"/>
      <c r="G16291" s="38"/>
      <c r="H16291" s="37"/>
      <c r="I16291" s="41"/>
      <c r="J16291" s="41"/>
      <c r="K16291" s="37"/>
      <c r="L16291" s="37"/>
      <c r="M16291" s="37"/>
      <c r="N16291" s="37"/>
      <c r="O16291" s="38"/>
    </row>
    <row r="16292" spans="2:15" x14ac:dyDescent="0.4">
      <c r="B16292" s="63"/>
      <c r="C16292" s="37"/>
      <c r="D16292" s="37"/>
      <c r="E16292" s="37"/>
      <c r="F16292" s="37"/>
      <c r="G16292" s="38"/>
      <c r="H16292" s="37"/>
      <c r="I16292" s="41"/>
      <c r="J16292" s="41"/>
      <c r="K16292" s="37"/>
      <c r="L16292" s="37"/>
      <c r="M16292" s="37"/>
      <c r="N16292" s="37"/>
      <c r="O16292" s="38"/>
    </row>
    <row r="16293" spans="2:15" x14ac:dyDescent="0.4">
      <c r="B16293" s="63"/>
      <c r="C16293" s="37"/>
      <c r="D16293" s="37"/>
      <c r="E16293" s="37"/>
      <c r="F16293" s="37"/>
      <c r="G16293" s="38"/>
      <c r="H16293" s="37"/>
      <c r="I16293" s="41"/>
      <c r="J16293" s="41"/>
      <c r="K16293" s="37"/>
      <c r="L16293" s="37"/>
      <c r="M16293" s="37"/>
      <c r="N16293" s="37"/>
      <c r="O16293" s="38"/>
    </row>
    <row r="16294" spans="2:15" x14ac:dyDescent="0.4">
      <c r="B16294" s="63"/>
      <c r="C16294" s="37"/>
      <c r="D16294" s="37"/>
      <c r="E16294" s="37"/>
      <c r="F16294" s="37"/>
      <c r="G16294" s="38"/>
      <c r="H16294" s="37"/>
      <c r="I16294" s="41"/>
      <c r="J16294" s="41"/>
      <c r="K16294" s="37"/>
      <c r="L16294" s="37"/>
      <c r="M16294" s="37"/>
      <c r="N16294" s="37"/>
      <c r="O16294" s="38"/>
    </row>
    <row r="16295" spans="2:15" x14ac:dyDescent="0.4">
      <c r="B16295" s="63"/>
      <c r="C16295" s="37"/>
      <c r="D16295" s="37"/>
      <c r="E16295" s="37"/>
      <c r="F16295" s="37"/>
      <c r="G16295" s="38"/>
      <c r="H16295" s="37"/>
      <c r="I16295" s="41"/>
      <c r="J16295" s="41"/>
      <c r="K16295" s="37"/>
      <c r="L16295" s="37"/>
      <c r="M16295" s="37"/>
      <c r="N16295" s="37"/>
      <c r="O16295" s="38"/>
    </row>
    <row r="16296" spans="2:15" x14ac:dyDescent="0.4">
      <c r="B16296" s="63"/>
      <c r="C16296" s="37"/>
      <c r="D16296" s="37"/>
      <c r="E16296" s="37"/>
      <c r="F16296" s="37"/>
      <c r="G16296" s="38"/>
      <c r="H16296" s="37"/>
      <c r="I16296" s="41"/>
      <c r="J16296" s="41"/>
      <c r="K16296" s="37"/>
      <c r="L16296" s="37"/>
      <c r="M16296" s="37"/>
      <c r="N16296" s="37"/>
      <c r="O16296" s="38"/>
    </row>
    <row r="16297" spans="2:15" x14ac:dyDescent="0.4">
      <c r="B16297" s="63"/>
      <c r="C16297" s="37"/>
      <c r="D16297" s="37"/>
      <c r="E16297" s="37"/>
      <c r="F16297" s="37"/>
      <c r="G16297" s="38"/>
      <c r="H16297" s="37"/>
      <c r="I16297" s="41"/>
      <c r="J16297" s="41"/>
      <c r="K16297" s="37"/>
      <c r="L16297" s="37"/>
      <c r="M16297" s="37"/>
      <c r="N16297" s="37"/>
      <c r="O16297" s="38"/>
    </row>
    <row r="16298" spans="2:15" x14ac:dyDescent="0.4">
      <c r="B16298" s="63"/>
      <c r="C16298" s="37"/>
      <c r="D16298" s="37"/>
      <c r="E16298" s="37"/>
      <c r="F16298" s="37"/>
      <c r="G16298" s="38"/>
      <c r="H16298" s="37"/>
      <c r="I16298" s="41"/>
      <c r="J16298" s="41"/>
      <c r="K16298" s="37"/>
      <c r="L16298" s="37"/>
      <c r="M16298" s="37"/>
      <c r="N16298" s="37"/>
      <c r="O16298" s="38"/>
    </row>
    <row r="16299" spans="2:15" x14ac:dyDescent="0.4">
      <c r="B16299" s="63"/>
      <c r="C16299" s="37"/>
      <c r="D16299" s="37"/>
      <c r="E16299" s="37"/>
      <c r="F16299" s="37"/>
      <c r="G16299" s="38"/>
      <c r="H16299" s="37"/>
      <c r="I16299" s="41"/>
      <c r="J16299" s="41"/>
      <c r="K16299" s="37"/>
      <c r="L16299" s="37"/>
      <c r="M16299" s="37"/>
      <c r="N16299" s="37"/>
      <c r="O16299" s="38"/>
    </row>
    <row r="16300" spans="2:15" x14ac:dyDescent="0.4">
      <c r="B16300" s="63"/>
      <c r="C16300" s="37"/>
      <c r="D16300" s="37"/>
      <c r="E16300" s="37"/>
      <c r="F16300" s="37"/>
      <c r="G16300" s="38"/>
      <c r="H16300" s="37"/>
      <c r="I16300" s="41"/>
      <c r="J16300" s="41"/>
      <c r="K16300" s="37"/>
      <c r="L16300" s="37"/>
      <c r="M16300" s="37"/>
      <c r="N16300" s="37"/>
      <c r="O16300" s="38"/>
    </row>
    <row r="16301" spans="2:15" x14ac:dyDescent="0.4">
      <c r="B16301" s="63"/>
      <c r="C16301" s="37"/>
      <c r="D16301" s="37"/>
      <c r="E16301" s="37"/>
      <c r="F16301" s="37"/>
      <c r="G16301" s="38"/>
      <c r="H16301" s="37"/>
      <c r="I16301" s="41"/>
      <c r="J16301" s="41"/>
      <c r="K16301" s="37"/>
      <c r="L16301" s="37"/>
      <c r="M16301" s="37"/>
      <c r="N16301" s="37"/>
      <c r="O16301" s="38"/>
    </row>
    <row r="16302" spans="2:15" x14ac:dyDescent="0.4">
      <c r="B16302" s="63"/>
      <c r="C16302" s="37"/>
      <c r="D16302" s="37"/>
      <c r="E16302" s="37"/>
      <c r="F16302" s="37"/>
      <c r="G16302" s="38"/>
      <c r="H16302" s="37"/>
      <c r="I16302" s="41"/>
      <c r="J16302" s="41"/>
      <c r="K16302" s="37"/>
      <c r="L16302" s="37"/>
      <c r="M16302" s="37"/>
      <c r="N16302" s="37"/>
      <c r="O16302" s="38"/>
    </row>
    <row r="16303" spans="2:15" x14ac:dyDescent="0.4">
      <c r="B16303" s="63"/>
      <c r="C16303" s="37"/>
      <c r="D16303" s="37"/>
      <c r="E16303" s="37"/>
      <c r="F16303" s="37"/>
      <c r="G16303" s="38"/>
      <c r="H16303" s="37"/>
      <c r="I16303" s="41"/>
      <c r="J16303" s="41"/>
      <c r="K16303" s="37"/>
      <c r="L16303" s="37"/>
      <c r="M16303" s="37"/>
      <c r="N16303" s="37"/>
      <c r="O16303" s="38"/>
    </row>
    <row r="16304" spans="2:15" x14ac:dyDescent="0.4">
      <c r="B16304" s="63"/>
      <c r="C16304" s="37"/>
      <c r="D16304" s="37"/>
      <c r="E16304" s="37"/>
      <c r="F16304" s="37"/>
      <c r="G16304" s="38"/>
      <c r="H16304" s="37"/>
      <c r="I16304" s="41"/>
      <c r="J16304" s="41"/>
      <c r="K16304" s="37"/>
      <c r="L16304" s="37"/>
      <c r="M16304" s="37"/>
      <c r="N16304" s="37"/>
      <c r="O16304" s="38"/>
    </row>
    <row r="16305" spans="2:15" x14ac:dyDescent="0.4">
      <c r="B16305" s="63"/>
      <c r="C16305" s="37"/>
      <c r="D16305" s="37"/>
      <c r="E16305" s="37"/>
      <c r="F16305" s="37"/>
      <c r="G16305" s="38"/>
      <c r="H16305" s="37"/>
      <c r="I16305" s="41"/>
      <c r="J16305" s="41"/>
      <c r="K16305" s="37"/>
      <c r="L16305" s="37"/>
      <c r="M16305" s="37"/>
      <c r="N16305" s="37"/>
      <c r="O16305" s="38"/>
    </row>
    <row r="16306" spans="2:15" x14ac:dyDescent="0.4">
      <c r="B16306" s="63"/>
      <c r="C16306" s="37"/>
      <c r="D16306" s="37"/>
      <c r="E16306" s="37"/>
      <c r="F16306" s="37"/>
      <c r="G16306" s="38"/>
      <c r="H16306" s="37"/>
      <c r="I16306" s="41"/>
      <c r="J16306" s="41"/>
      <c r="K16306" s="37"/>
      <c r="L16306" s="37"/>
      <c r="M16306" s="37"/>
      <c r="N16306" s="37"/>
      <c r="O16306" s="38"/>
    </row>
    <row r="16307" spans="2:15" x14ac:dyDescent="0.4">
      <c r="B16307" s="63"/>
      <c r="C16307" s="37"/>
      <c r="D16307" s="37"/>
      <c r="E16307" s="37"/>
      <c r="F16307" s="37"/>
      <c r="G16307" s="38"/>
      <c r="H16307" s="37"/>
      <c r="I16307" s="41"/>
      <c r="J16307" s="41"/>
      <c r="K16307" s="37"/>
      <c r="L16307" s="37"/>
      <c r="M16307" s="37"/>
      <c r="N16307" s="37"/>
      <c r="O16307" s="38"/>
    </row>
    <row r="16308" spans="2:15" x14ac:dyDescent="0.4">
      <c r="B16308" s="63"/>
      <c r="C16308" s="37"/>
      <c r="D16308" s="37"/>
      <c r="E16308" s="37"/>
      <c r="F16308" s="37"/>
      <c r="G16308" s="38"/>
      <c r="H16308" s="37"/>
      <c r="I16308" s="41"/>
      <c r="J16308" s="41"/>
      <c r="K16308" s="37"/>
      <c r="L16308" s="37"/>
      <c r="M16308" s="37"/>
      <c r="N16308" s="37"/>
      <c r="O16308" s="38"/>
    </row>
    <row r="16309" spans="2:15" x14ac:dyDescent="0.4">
      <c r="B16309" s="63"/>
      <c r="C16309" s="37"/>
      <c r="D16309" s="37"/>
      <c r="E16309" s="37"/>
      <c r="F16309" s="37"/>
      <c r="G16309" s="38"/>
      <c r="H16309" s="37"/>
      <c r="I16309" s="41"/>
      <c r="J16309" s="41"/>
      <c r="K16309" s="37"/>
      <c r="L16309" s="37"/>
      <c r="M16309" s="37"/>
      <c r="N16309" s="37"/>
      <c r="O16309" s="38"/>
    </row>
    <row r="16310" spans="2:15" x14ac:dyDescent="0.4">
      <c r="B16310" s="63"/>
      <c r="C16310" s="37"/>
      <c r="D16310" s="37"/>
      <c r="E16310" s="37"/>
      <c r="F16310" s="37"/>
      <c r="G16310" s="38"/>
      <c r="H16310" s="37"/>
      <c r="I16310" s="41"/>
      <c r="J16310" s="41"/>
      <c r="K16310" s="37"/>
      <c r="L16310" s="37"/>
      <c r="M16310" s="37"/>
      <c r="N16310" s="37"/>
      <c r="O16310" s="38"/>
    </row>
    <row r="16311" spans="2:15" x14ac:dyDescent="0.4">
      <c r="B16311" s="63"/>
      <c r="C16311" s="37"/>
      <c r="D16311" s="37"/>
      <c r="E16311" s="37"/>
      <c r="F16311" s="37"/>
      <c r="G16311" s="38"/>
      <c r="H16311" s="37"/>
      <c r="I16311" s="41"/>
      <c r="J16311" s="41"/>
      <c r="K16311" s="37"/>
      <c r="L16311" s="37"/>
      <c r="M16311" s="37"/>
      <c r="N16311" s="37"/>
      <c r="O16311" s="38"/>
    </row>
    <row r="16312" spans="2:15" x14ac:dyDescent="0.4">
      <c r="B16312" s="63"/>
      <c r="C16312" s="37"/>
      <c r="D16312" s="37"/>
      <c r="E16312" s="37"/>
      <c r="F16312" s="37"/>
      <c r="G16312" s="38"/>
      <c r="H16312" s="37"/>
      <c r="I16312" s="41"/>
      <c r="J16312" s="41"/>
      <c r="K16312" s="37"/>
      <c r="L16312" s="37"/>
      <c r="M16312" s="37"/>
      <c r="N16312" s="37"/>
      <c r="O16312" s="38"/>
    </row>
    <row r="16313" spans="2:15" x14ac:dyDescent="0.4">
      <c r="B16313" s="63"/>
      <c r="C16313" s="37"/>
      <c r="D16313" s="37"/>
      <c r="E16313" s="37"/>
      <c r="F16313" s="37"/>
      <c r="G16313" s="38"/>
      <c r="H16313" s="37"/>
      <c r="I16313" s="41"/>
      <c r="J16313" s="41"/>
      <c r="K16313" s="37"/>
      <c r="L16313" s="37"/>
      <c r="M16313" s="37"/>
      <c r="N16313" s="37"/>
      <c r="O16313" s="38"/>
    </row>
    <row r="16314" spans="2:15" x14ac:dyDescent="0.4">
      <c r="B16314" s="63"/>
      <c r="C16314" s="37"/>
      <c r="D16314" s="37"/>
      <c r="E16314" s="37"/>
      <c r="F16314" s="37"/>
      <c r="G16314" s="38"/>
      <c r="H16314" s="37"/>
      <c r="I16314" s="41"/>
      <c r="J16314" s="41"/>
      <c r="K16314" s="37"/>
      <c r="L16314" s="37"/>
      <c r="M16314" s="37"/>
      <c r="N16314" s="37"/>
      <c r="O16314" s="38"/>
    </row>
    <row r="16315" spans="2:15" x14ac:dyDescent="0.4">
      <c r="B16315" s="63"/>
      <c r="C16315" s="37"/>
      <c r="D16315" s="37"/>
      <c r="E16315" s="37"/>
      <c r="F16315" s="37"/>
      <c r="G16315" s="38"/>
      <c r="H16315" s="37"/>
      <c r="I16315" s="41"/>
      <c r="J16315" s="41"/>
      <c r="K16315" s="37"/>
      <c r="L16315" s="37"/>
      <c r="M16315" s="37"/>
      <c r="N16315" s="37"/>
      <c r="O16315" s="38"/>
    </row>
    <row r="16316" spans="2:15" x14ac:dyDescent="0.4">
      <c r="B16316" s="63"/>
      <c r="C16316" s="37"/>
      <c r="D16316" s="37"/>
      <c r="E16316" s="37"/>
      <c r="F16316" s="37"/>
      <c r="G16316" s="38"/>
      <c r="H16316" s="37"/>
      <c r="I16316" s="41"/>
      <c r="J16316" s="41"/>
      <c r="K16316" s="37"/>
      <c r="L16316" s="37"/>
      <c r="M16316" s="37"/>
      <c r="N16316" s="37"/>
      <c r="O16316" s="38"/>
    </row>
    <row r="16317" spans="2:15" x14ac:dyDescent="0.4">
      <c r="B16317" s="63"/>
      <c r="C16317" s="37"/>
      <c r="D16317" s="37"/>
      <c r="E16317" s="37"/>
      <c r="F16317" s="37"/>
      <c r="G16317" s="38"/>
      <c r="H16317" s="37"/>
      <c r="I16317" s="41"/>
      <c r="J16317" s="41"/>
      <c r="K16317" s="37"/>
      <c r="L16317" s="37"/>
      <c r="M16317" s="37"/>
      <c r="N16317" s="37"/>
      <c r="O16317" s="38"/>
    </row>
    <row r="16318" spans="2:15" x14ac:dyDescent="0.4">
      <c r="B16318" s="63"/>
      <c r="C16318" s="37"/>
      <c r="D16318" s="37"/>
      <c r="E16318" s="37"/>
      <c r="F16318" s="37"/>
      <c r="G16318" s="38"/>
      <c r="H16318" s="37"/>
      <c r="I16318" s="41"/>
      <c r="J16318" s="41"/>
      <c r="K16318" s="37"/>
      <c r="L16318" s="37"/>
      <c r="M16318" s="37"/>
      <c r="N16318" s="37"/>
      <c r="O16318" s="38"/>
    </row>
    <row r="16319" spans="2:15" x14ac:dyDescent="0.4">
      <c r="B16319" s="63"/>
      <c r="C16319" s="37"/>
      <c r="D16319" s="37"/>
      <c r="E16319" s="37"/>
      <c r="F16319" s="37"/>
      <c r="G16319" s="38"/>
      <c r="H16319" s="37"/>
      <c r="I16319" s="41"/>
      <c r="J16319" s="41"/>
      <c r="K16319" s="37"/>
      <c r="L16319" s="37"/>
      <c r="M16319" s="37"/>
      <c r="N16319" s="37"/>
      <c r="O16319" s="38"/>
    </row>
    <row r="16320" spans="2:15" x14ac:dyDescent="0.4">
      <c r="B16320" s="63"/>
      <c r="C16320" s="37"/>
      <c r="D16320" s="37"/>
      <c r="E16320" s="37"/>
      <c r="F16320" s="37"/>
      <c r="G16320" s="38"/>
      <c r="H16320" s="37"/>
      <c r="I16320" s="41"/>
      <c r="J16320" s="41"/>
      <c r="K16320" s="37"/>
      <c r="L16320" s="37"/>
      <c r="M16320" s="37"/>
      <c r="N16320" s="37"/>
      <c r="O16320" s="38"/>
    </row>
    <row r="16321" spans="2:15" x14ac:dyDescent="0.4">
      <c r="B16321" s="63"/>
      <c r="C16321" s="37"/>
      <c r="D16321" s="37"/>
      <c r="E16321" s="37"/>
      <c r="F16321" s="37"/>
      <c r="G16321" s="38"/>
      <c r="H16321" s="37"/>
      <c r="I16321" s="41"/>
      <c r="J16321" s="41"/>
      <c r="K16321" s="37"/>
      <c r="L16321" s="37"/>
      <c r="M16321" s="37"/>
      <c r="N16321" s="37"/>
      <c r="O16321" s="38"/>
    </row>
    <row r="16322" spans="2:15" x14ac:dyDescent="0.4">
      <c r="B16322" s="63"/>
      <c r="C16322" s="37"/>
      <c r="D16322" s="37"/>
      <c r="E16322" s="37"/>
      <c r="F16322" s="37"/>
      <c r="G16322" s="38"/>
      <c r="H16322" s="37"/>
      <c r="I16322" s="41"/>
      <c r="J16322" s="41"/>
      <c r="K16322" s="37"/>
      <c r="L16322" s="37"/>
      <c r="M16322" s="37"/>
      <c r="N16322" s="37"/>
      <c r="O16322" s="38"/>
    </row>
    <row r="16323" spans="2:15" x14ac:dyDescent="0.4">
      <c r="B16323" s="63"/>
      <c r="C16323" s="37"/>
      <c r="D16323" s="37"/>
      <c r="E16323" s="37"/>
      <c r="F16323" s="37"/>
      <c r="G16323" s="38"/>
      <c r="H16323" s="37"/>
      <c r="I16323" s="41"/>
      <c r="J16323" s="41"/>
      <c r="K16323" s="37"/>
      <c r="L16323" s="37"/>
      <c r="M16323" s="37"/>
      <c r="N16323" s="37"/>
      <c r="O16323" s="38"/>
    </row>
    <row r="16324" spans="2:15" x14ac:dyDescent="0.4">
      <c r="B16324" s="63"/>
      <c r="C16324" s="37"/>
      <c r="D16324" s="37"/>
      <c r="E16324" s="37"/>
      <c r="F16324" s="37"/>
      <c r="G16324" s="38"/>
      <c r="H16324" s="37"/>
      <c r="I16324" s="41"/>
      <c r="J16324" s="41"/>
      <c r="K16324" s="37"/>
      <c r="L16324" s="37"/>
      <c r="M16324" s="37"/>
      <c r="N16324" s="37"/>
      <c r="O16324" s="38"/>
    </row>
    <row r="16325" spans="2:15" x14ac:dyDescent="0.4">
      <c r="B16325" s="63"/>
      <c r="C16325" s="37"/>
      <c r="D16325" s="37"/>
      <c r="E16325" s="37"/>
      <c r="F16325" s="37"/>
      <c r="G16325" s="38"/>
      <c r="H16325" s="37"/>
      <c r="I16325" s="41"/>
      <c r="J16325" s="41"/>
      <c r="K16325" s="37"/>
      <c r="L16325" s="37"/>
      <c r="M16325" s="37"/>
      <c r="N16325" s="37"/>
      <c r="O16325" s="38"/>
    </row>
    <row r="16326" spans="2:15" x14ac:dyDescent="0.4">
      <c r="B16326" s="63"/>
      <c r="C16326" s="37"/>
      <c r="D16326" s="37"/>
      <c r="E16326" s="37"/>
      <c r="F16326" s="37"/>
      <c r="G16326" s="38"/>
      <c r="H16326" s="37"/>
      <c r="I16326" s="41"/>
      <c r="J16326" s="41"/>
      <c r="K16326" s="37"/>
      <c r="L16326" s="37"/>
      <c r="M16326" s="37"/>
      <c r="N16326" s="37"/>
      <c r="O16326" s="38"/>
    </row>
    <row r="16327" spans="2:15" x14ac:dyDescent="0.4">
      <c r="B16327" s="63"/>
      <c r="C16327" s="37"/>
      <c r="D16327" s="37"/>
      <c r="E16327" s="37"/>
      <c r="F16327" s="37"/>
      <c r="G16327" s="38"/>
      <c r="H16327" s="37"/>
      <c r="I16327" s="41"/>
      <c r="J16327" s="41"/>
      <c r="K16327" s="37"/>
      <c r="L16327" s="37"/>
      <c r="M16327" s="37"/>
      <c r="N16327" s="37"/>
      <c r="O16327" s="38"/>
    </row>
    <row r="16328" spans="2:15" x14ac:dyDescent="0.4">
      <c r="B16328" s="63"/>
      <c r="C16328" s="37"/>
      <c r="D16328" s="37"/>
      <c r="E16328" s="37"/>
      <c r="F16328" s="37"/>
      <c r="G16328" s="38"/>
      <c r="H16328" s="37"/>
      <c r="I16328" s="41"/>
      <c r="J16328" s="41"/>
      <c r="K16328" s="37"/>
      <c r="L16328" s="37"/>
      <c r="M16328" s="37"/>
      <c r="N16328" s="37"/>
      <c r="O16328" s="38"/>
    </row>
    <row r="16329" spans="2:15" x14ac:dyDescent="0.4">
      <c r="B16329" s="63"/>
      <c r="C16329" s="37"/>
      <c r="D16329" s="37"/>
      <c r="E16329" s="37"/>
      <c r="F16329" s="37"/>
      <c r="G16329" s="38"/>
      <c r="H16329" s="37"/>
      <c r="I16329" s="41"/>
      <c r="J16329" s="41"/>
      <c r="K16329" s="37"/>
      <c r="L16329" s="37"/>
      <c r="M16329" s="37"/>
      <c r="N16329" s="37"/>
      <c r="O16329" s="38"/>
    </row>
    <row r="16330" spans="2:15" x14ac:dyDescent="0.4">
      <c r="B16330" s="63"/>
      <c r="C16330" s="37"/>
      <c r="D16330" s="37"/>
      <c r="E16330" s="37"/>
      <c r="F16330" s="37"/>
      <c r="G16330" s="38"/>
      <c r="H16330" s="37"/>
      <c r="I16330" s="41"/>
      <c r="J16330" s="41"/>
      <c r="K16330" s="37"/>
      <c r="L16330" s="37"/>
      <c r="M16330" s="37"/>
      <c r="N16330" s="37"/>
      <c r="O16330" s="38"/>
    </row>
    <row r="16331" spans="2:15" x14ac:dyDescent="0.4">
      <c r="B16331" s="63"/>
      <c r="C16331" s="37"/>
      <c r="D16331" s="37"/>
      <c r="E16331" s="37"/>
      <c r="F16331" s="37"/>
      <c r="G16331" s="38"/>
      <c r="H16331" s="37"/>
      <c r="I16331" s="41"/>
      <c r="J16331" s="41"/>
      <c r="K16331" s="37"/>
      <c r="L16331" s="37"/>
      <c r="M16331" s="37"/>
      <c r="N16331" s="37"/>
      <c r="O16331" s="38"/>
    </row>
    <row r="16332" spans="2:15" x14ac:dyDescent="0.4">
      <c r="B16332" s="63"/>
      <c r="C16332" s="37"/>
      <c r="D16332" s="37"/>
      <c r="E16332" s="37"/>
      <c r="F16332" s="37"/>
      <c r="G16332" s="38"/>
      <c r="H16332" s="37"/>
      <c r="I16332" s="41"/>
      <c r="J16332" s="41"/>
      <c r="K16332" s="37"/>
      <c r="L16332" s="37"/>
      <c r="M16332" s="37"/>
      <c r="N16332" s="37"/>
      <c r="O16332" s="38"/>
    </row>
    <row r="16333" spans="2:15" x14ac:dyDescent="0.4">
      <c r="B16333" s="63"/>
      <c r="C16333" s="37"/>
      <c r="D16333" s="37"/>
      <c r="E16333" s="37"/>
      <c r="F16333" s="37"/>
      <c r="G16333" s="38"/>
      <c r="H16333" s="37"/>
      <c r="I16333" s="41"/>
      <c r="J16333" s="41"/>
      <c r="K16333" s="37"/>
      <c r="L16333" s="37"/>
      <c r="M16333" s="37"/>
      <c r="N16333" s="37"/>
      <c r="O16333" s="38"/>
    </row>
    <row r="16334" spans="2:15" x14ac:dyDescent="0.4">
      <c r="B16334" s="63"/>
      <c r="C16334" s="37"/>
      <c r="D16334" s="37"/>
      <c r="E16334" s="37"/>
      <c r="F16334" s="37"/>
      <c r="G16334" s="38"/>
      <c r="H16334" s="37"/>
      <c r="I16334" s="41"/>
      <c r="J16334" s="41"/>
      <c r="K16334" s="37"/>
      <c r="L16334" s="37"/>
      <c r="M16334" s="37"/>
      <c r="N16334" s="37"/>
      <c r="O16334" s="38"/>
    </row>
    <row r="16335" spans="2:15" x14ac:dyDescent="0.4">
      <c r="B16335" s="63"/>
      <c r="C16335" s="37"/>
      <c r="D16335" s="37"/>
      <c r="E16335" s="37"/>
      <c r="F16335" s="37"/>
      <c r="G16335" s="38"/>
      <c r="H16335" s="37"/>
      <c r="I16335" s="41"/>
      <c r="J16335" s="41"/>
      <c r="K16335" s="37"/>
      <c r="L16335" s="37"/>
      <c r="M16335" s="37"/>
      <c r="N16335" s="37"/>
      <c r="O16335" s="38"/>
    </row>
    <row r="16336" spans="2:15" x14ac:dyDescent="0.4">
      <c r="B16336" s="63"/>
      <c r="C16336" s="37"/>
      <c r="D16336" s="37"/>
      <c r="E16336" s="37"/>
      <c r="F16336" s="37"/>
      <c r="G16336" s="38"/>
      <c r="H16336" s="37"/>
      <c r="I16336" s="41"/>
      <c r="J16336" s="41"/>
      <c r="K16336" s="37"/>
      <c r="L16336" s="37"/>
      <c r="M16336" s="37"/>
      <c r="N16336" s="37"/>
      <c r="O16336" s="38"/>
    </row>
    <row r="16337" spans="2:15" x14ac:dyDescent="0.4">
      <c r="B16337" s="63"/>
      <c r="C16337" s="37"/>
      <c r="D16337" s="37"/>
      <c r="E16337" s="37"/>
      <c r="F16337" s="37"/>
      <c r="G16337" s="38"/>
      <c r="H16337" s="37"/>
      <c r="I16337" s="41"/>
      <c r="J16337" s="41"/>
      <c r="K16337" s="37"/>
      <c r="L16337" s="37"/>
      <c r="M16337" s="37"/>
      <c r="N16337" s="37"/>
      <c r="O16337" s="38"/>
    </row>
    <row r="16338" spans="2:15" x14ac:dyDescent="0.4">
      <c r="B16338" s="63"/>
      <c r="C16338" s="37"/>
      <c r="D16338" s="37"/>
      <c r="E16338" s="37"/>
      <c r="F16338" s="37"/>
      <c r="G16338" s="38"/>
      <c r="H16338" s="37"/>
      <c r="I16338" s="41"/>
      <c r="J16338" s="41"/>
      <c r="K16338" s="37"/>
      <c r="L16338" s="37"/>
      <c r="M16338" s="37"/>
      <c r="N16338" s="37"/>
      <c r="O16338" s="38"/>
    </row>
    <row r="16339" spans="2:15" x14ac:dyDescent="0.4">
      <c r="B16339" s="63"/>
      <c r="C16339" s="37"/>
      <c r="D16339" s="37"/>
      <c r="E16339" s="37"/>
      <c r="F16339" s="37"/>
      <c r="G16339" s="38"/>
      <c r="H16339" s="37"/>
      <c r="I16339" s="41"/>
      <c r="J16339" s="41"/>
      <c r="K16339" s="37"/>
      <c r="L16339" s="37"/>
      <c r="M16339" s="37"/>
      <c r="N16339" s="37"/>
      <c r="O16339" s="38"/>
    </row>
    <row r="16340" spans="2:15" x14ac:dyDescent="0.4">
      <c r="B16340" s="63"/>
      <c r="C16340" s="37"/>
      <c r="D16340" s="37"/>
      <c r="E16340" s="37"/>
      <c r="F16340" s="37"/>
      <c r="G16340" s="38"/>
      <c r="H16340" s="37"/>
      <c r="I16340" s="41"/>
      <c r="J16340" s="41"/>
      <c r="K16340" s="37"/>
      <c r="L16340" s="37"/>
      <c r="M16340" s="37"/>
      <c r="N16340" s="37"/>
      <c r="O16340" s="38"/>
    </row>
    <row r="16341" spans="2:15" x14ac:dyDescent="0.4">
      <c r="B16341" s="63"/>
      <c r="C16341" s="37"/>
      <c r="D16341" s="37"/>
      <c r="E16341" s="37"/>
      <c r="F16341" s="37"/>
      <c r="G16341" s="38"/>
      <c r="H16341" s="37"/>
      <c r="I16341" s="41"/>
      <c r="J16341" s="41"/>
      <c r="K16341" s="37"/>
      <c r="L16341" s="37"/>
      <c r="M16341" s="37"/>
      <c r="N16341" s="37"/>
      <c r="O16341" s="38"/>
    </row>
    <row r="16342" spans="2:15" x14ac:dyDescent="0.4">
      <c r="B16342" s="63"/>
      <c r="C16342" s="37"/>
      <c r="D16342" s="37"/>
      <c r="E16342" s="37"/>
      <c r="F16342" s="37"/>
      <c r="G16342" s="38"/>
      <c r="H16342" s="37"/>
      <c r="I16342" s="41"/>
      <c r="J16342" s="41"/>
      <c r="K16342" s="37"/>
      <c r="L16342" s="37"/>
      <c r="M16342" s="37"/>
      <c r="N16342" s="37"/>
      <c r="O16342" s="38"/>
    </row>
    <row r="16343" spans="2:15" x14ac:dyDescent="0.4">
      <c r="B16343" s="63"/>
      <c r="C16343" s="37"/>
      <c r="D16343" s="37"/>
      <c r="E16343" s="37"/>
      <c r="F16343" s="37"/>
      <c r="G16343" s="38"/>
      <c r="H16343" s="37"/>
      <c r="I16343" s="41"/>
      <c r="J16343" s="41"/>
      <c r="K16343" s="37"/>
      <c r="L16343" s="37"/>
      <c r="M16343" s="37"/>
      <c r="N16343" s="37"/>
      <c r="O16343" s="38"/>
    </row>
    <row r="16344" spans="2:15" x14ac:dyDescent="0.4">
      <c r="B16344" s="63"/>
      <c r="C16344" s="37"/>
      <c r="D16344" s="37"/>
      <c r="E16344" s="37"/>
      <c r="F16344" s="37"/>
      <c r="G16344" s="38"/>
      <c r="H16344" s="37"/>
      <c r="I16344" s="41"/>
      <c r="J16344" s="41"/>
      <c r="K16344" s="37"/>
      <c r="L16344" s="37"/>
      <c r="M16344" s="37"/>
      <c r="N16344" s="37"/>
      <c r="O16344" s="38"/>
    </row>
    <row r="16345" spans="2:15" x14ac:dyDescent="0.4">
      <c r="B16345" s="63"/>
      <c r="C16345" s="37"/>
      <c r="D16345" s="37"/>
      <c r="E16345" s="37"/>
      <c r="F16345" s="37"/>
      <c r="G16345" s="38"/>
      <c r="H16345" s="37"/>
      <c r="I16345" s="41"/>
      <c r="J16345" s="41"/>
      <c r="K16345" s="37"/>
      <c r="L16345" s="37"/>
      <c r="M16345" s="37"/>
      <c r="N16345" s="37"/>
      <c r="O16345" s="38"/>
    </row>
    <row r="16346" spans="2:15" x14ac:dyDescent="0.4">
      <c r="B16346" s="63"/>
      <c r="C16346" s="37"/>
      <c r="D16346" s="37"/>
      <c r="E16346" s="37"/>
      <c r="F16346" s="37"/>
      <c r="G16346" s="38"/>
      <c r="H16346" s="37"/>
      <c r="I16346" s="41"/>
      <c r="J16346" s="41"/>
      <c r="K16346" s="37"/>
      <c r="L16346" s="37"/>
      <c r="M16346" s="37"/>
      <c r="N16346" s="37"/>
      <c r="O16346" s="38"/>
    </row>
    <row r="16347" spans="2:15" x14ac:dyDescent="0.4">
      <c r="B16347" s="63"/>
      <c r="C16347" s="37"/>
      <c r="D16347" s="37"/>
      <c r="E16347" s="37"/>
      <c r="F16347" s="37"/>
      <c r="G16347" s="38"/>
      <c r="H16347" s="37"/>
      <c r="I16347" s="41"/>
      <c r="J16347" s="41"/>
      <c r="K16347" s="37"/>
      <c r="L16347" s="37"/>
      <c r="M16347" s="37"/>
      <c r="N16347" s="37"/>
      <c r="O16347" s="38"/>
    </row>
    <row r="16348" spans="2:15" x14ac:dyDescent="0.4">
      <c r="B16348" s="63"/>
      <c r="C16348" s="37"/>
      <c r="D16348" s="37"/>
      <c r="E16348" s="37"/>
      <c r="F16348" s="37"/>
      <c r="G16348" s="38"/>
      <c r="H16348" s="37"/>
      <c r="I16348" s="41"/>
      <c r="J16348" s="41"/>
      <c r="K16348" s="37"/>
      <c r="L16348" s="37"/>
      <c r="M16348" s="37"/>
      <c r="N16348" s="37"/>
      <c r="O16348" s="38"/>
    </row>
    <row r="16349" spans="2:15" x14ac:dyDescent="0.4">
      <c r="B16349" s="63"/>
      <c r="C16349" s="37"/>
      <c r="D16349" s="37"/>
      <c r="E16349" s="37"/>
      <c r="F16349" s="37"/>
      <c r="G16349" s="38"/>
      <c r="H16349" s="37"/>
      <c r="I16349" s="41"/>
      <c r="J16349" s="41"/>
      <c r="K16349" s="37"/>
      <c r="L16349" s="37"/>
      <c r="M16349" s="37"/>
      <c r="N16349" s="37"/>
      <c r="O16349" s="38"/>
    </row>
    <row r="16350" spans="2:15" x14ac:dyDescent="0.4">
      <c r="B16350" s="63"/>
      <c r="C16350" s="37"/>
      <c r="D16350" s="37"/>
      <c r="E16350" s="37"/>
      <c r="F16350" s="37"/>
      <c r="G16350" s="38"/>
      <c r="H16350" s="37"/>
      <c r="I16350" s="41"/>
      <c r="J16350" s="41"/>
      <c r="K16350" s="37"/>
      <c r="L16350" s="37"/>
      <c r="M16350" s="37"/>
      <c r="N16350" s="37"/>
      <c r="O16350" s="38"/>
    </row>
    <row r="16351" spans="2:15" x14ac:dyDescent="0.4">
      <c r="B16351" s="63"/>
      <c r="C16351" s="37"/>
      <c r="D16351" s="37"/>
      <c r="E16351" s="37"/>
      <c r="F16351" s="37"/>
      <c r="G16351" s="38"/>
      <c r="H16351" s="37"/>
      <c r="I16351" s="41"/>
      <c r="J16351" s="41"/>
      <c r="K16351" s="37"/>
      <c r="L16351" s="37"/>
      <c r="M16351" s="37"/>
      <c r="N16351" s="37"/>
      <c r="O16351" s="38"/>
    </row>
    <row r="16352" spans="2:15" x14ac:dyDescent="0.4">
      <c r="B16352" s="63"/>
      <c r="C16352" s="37"/>
      <c r="D16352" s="37"/>
      <c r="E16352" s="37"/>
      <c r="F16352" s="37"/>
      <c r="G16352" s="38"/>
      <c r="H16352" s="37"/>
      <c r="I16352" s="41"/>
      <c r="J16352" s="41"/>
      <c r="K16352" s="37"/>
      <c r="L16352" s="37"/>
      <c r="M16352" s="37"/>
      <c r="N16352" s="37"/>
      <c r="O16352" s="38"/>
    </row>
    <row r="16353" spans="2:15" x14ac:dyDescent="0.4">
      <c r="B16353" s="63"/>
      <c r="C16353" s="37"/>
      <c r="D16353" s="37"/>
      <c r="E16353" s="37"/>
      <c r="F16353" s="37"/>
      <c r="G16353" s="38"/>
      <c r="H16353" s="37"/>
      <c r="I16353" s="41"/>
      <c r="J16353" s="41"/>
      <c r="K16353" s="37"/>
      <c r="L16353" s="37"/>
      <c r="M16353" s="37"/>
      <c r="N16353" s="37"/>
      <c r="O16353" s="38"/>
    </row>
    <row r="16354" spans="2:15" x14ac:dyDescent="0.4">
      <c r="B16354" s="63"/>
      <c r="C16354" s="37"/>
      <c r="D16354" s="37"/>
      <c r="E16354" s="37"/>
      <c r="F16354" s="37"/>
      <c r="G16354" s="38"/>
      <c r="H16354" s="37"/>
      <c r="I16354" s="41"/>
      <c r="J16354" s="41"/>
      <c r="K16354" s="37"/>
      <c r="L16354" s="37"/>
      <c r="M16354" s="37"/>
      <c r="N16354" s="37"/>
      <c r="O16354" s="38"/>
    </row>
    <row r="16355" spans="2:15" x14ac:dyDescent="0.4">
      <c r="B16355" s="63"/>
      <c r="C16355" s="37"/>
      <c r="D16355" s="37"/>
      <c r="E16355" s="37"/>
      <c r="F16355" s="37"/>
      <c r="G16355" s="38"/>
      <c r="H16355" s="37"/>
      <c r="I16355" s="41"/>
      <c r="J16355" s="41"/>
      <c r="K16355" s="37"/>
      <c r="L16355" s="37"/>
      <c r="M16355" s="37"/>
      <c r="N16355" s="37"/>
      <c r="O16355" s="38"/>
    </row>
    <row r="16356" spans="2:15" x14ac:dyDescent="0.4">
      <c r="B16356" s="63"/>
      <c r="C16356" s="37"/>
      <c r="D16356" s="37"/>
      <c r="E16356" s="37"/>
      <c r="F16356" s="37"/>
      <c r="G16356" s="38"/>
      <c r="H16356" s="37"/>
      <c r="I16356" s="41"/>
      <c r="J16356" s="41"/>
      <c r="K16356" s="37"/>
      <c r="L16356" s="37"/>
      <c r="M16356" s="37"/>
      <c r="N16356" s="37"/>
      <c r="O16356" s="38"/>
    </row>
    <row r="16357" spans="2:15" x14ac:dyDescent="0.4">
      <c r="B16357" s="63"/>
      <c r="C16357" s="37"/>
      <c r="D16357" s="37"/>
      <c r="E16357" s="37"/>
      <c r="F16357" s="37"/>
      <c r="G16357" s="38"/>
      <c r="H16357" s="37"/>
      <c r="I16357" s="41"/>
      <c r="J16357" s="41"/>
      <c r="K16357" s="37"/>
      <c r="L16357" s="37"/>
      <c r="M16357" s="37"/>
      <c r="N16357" s="37"/>
      <c r="O16357" s="38"/>
    </row>
    <row r="16358" spans="2:15" x14ac:dyDescent="0.4">
      <c r="B16358" s="63"/>
      <c r="C16358" s="37"/>
      <c r="D16358" s="37"/>
      <c r="E16358" s="37"/>
      <c r="F16358" s="37"/>
      <c r="G16358" s="38"/>
      <c r="H16358" s="37"/>
      <c r="I16358" s="41"/>
      <c r="J16358" s="41"/>
      <c r="K16358" s="37"/>
      <c r="L16358" s="37"/>
      <c r="M16358" s="37"/>
      <c r="N16358" s="37"/>
      <c r="O16358" s="38"/>
    </row>
    <row r="16359" spans="2:15" x14ac:dyDescent="0.4">
      <c r="B16359" s="63"/>
      <c r="C16359" s="37"/>
      <c r="D16359" s="37"/>
      <c r="E16359" s="37"/>
      <c r="F16359" s="37"/>
      <c r="G16359" s="38"/>
      <c r="H16359" s="37"/>
      <c r="I16359" s="41"/>
      <c r="J16359" s="41"/>
      <c r="K16359" s="37"/>
      <c r="L16359" s="37"/>
      <c r="M16359" s="37"/>
      <c r="N16359" s="37"/>
      <c r="O16359" s="38"/>
    </row>
    <row r="16360" spans="2:15" x14ac:dyDescent="0.4">
      <c r="B16360" s="63"/>
      <c r="C16360" s="37"/>
      <c r="D16360" s="37"/>
      <c r="E16360" s="37"/>
      <c r="F16360" s="37"/>
      <c r="G16360" s="38"/>
      <c r="H16360" s="37"/>
      <c r="I16360" s="41"/>
      <c r="J16360" s="41"/>
      <c r="K16360" s="37"/>
      <c r="L16360" s="37"/>
      <c r="M16360" s="37"/>
      <c r="N16360" s="37"/>
      <c r="O16360" s="38"/>
    </row>
    <row r="16361" spans="2:15" x14ac:dyDescent="0.4">
      <c r="B16361" s="63"/>
      <c r="C16361" s="37"/>
      <c r="D16361" s="37"/>
      <c r="E16361" s="37"/>
      <c r="F16361" s="37"/>
      <c r="G16361" s="38"/>
      <c r="H16361" s="37"/>
      <c r="I16361" s="41"/>
      <c r="J16361" s="41"/>
      <c r="K16361" s="37"/>
      <c r="L16361" s="37"/>
      <c r="M16361" s="37"/>
      <c r="N16361" s="37"/>
      <c r="O16361" s="38"/>
    </row>
    <row r="16362" spans="2:15" x14ac:dyDescent="0.4">
      <c r="B16362" s="63"/>
      <c r="C16362" s="37"/>
      <c r="D16362" s="37"/>
      <c r="E16362" s="37"/>
      <c r="F16362" s="37"/>
      <c r="G16362" s="38"/>
      <c r="H16362" s="37"/>
      <c r="I16362" s="41"/>
      <c r="J16362" s="41"/>
      <c r="K16362" s="37"/>
      <c r="L16362" s="37"/>
      <c r="M16362" s="37"/>
      <c r="N16362" s="37"/>
      <c r="O16362" s="38"/>
    </row>
    <row r="16363" spans="2:15" x14ac:dyDescent="0.4">
      <c r="B16363" s="63"/>
      <c r="C16363" s="37"/>
      <c r="D16363" s="37"/>
      <c r="E16363" s="37"/>
      <c r="F16363" s="37"/>
      <c r="G16363" s="38"/>
      <c r="H16363" s="37"/>
      <c r="I16363" s="41"/>
      <c r="J16363" s="41"/>
      <c r="K16363" s="37"/>
      <c r="L16363" s="37"/>
      <c r="M16363" s="37"/>
      <c r="N16363" s="37"/>
      <c r="O16363" s="38"/>
    </row>
    <row r="16364" spans="2:15" x14ac:dyDescent="0.4">
      <c r="B16364" s="63"/>
      <c r="C16364" s="37"/>
      <c r="D16364" s="37"/>
      <c r="E16364" s="37"/>
      <c r="F16364" s="37"/>
      <c r="G16364" s="38"/>
      <c r="H16364" s="37"/>
      <c r="I16364" s="41"/>
      <c r="J16364" s="41"/>
      <c r="K16364" s="37"/>
      <c r="L16364" s="37"/>
      <c r="M16364" s="37"/>
      <c r="N16364" s="37"/>
      <c r="O16364" s="38"/>
    </row>
    <row r="16365" spans="2:15" x14ac:dyDescent="0.4">
      <c r="B16365" s="63"/>
      <c r="C16365" s="37"/>
      <c r="D16365" s="37"/>
      <c r="E16365" s="37"/>
      <c r="F16365" s="37"/>
      <c r="G16365" s="38"/>
      <c r="H16365" s="37"/>
      <c r="I16365" s="41"/>
      <c r="J16365" s="41"/>
      <c r="K16365" s="37"/>
      <c r="L16365" s="37"/>
      <c r="M16365" s="37"/>
      <c r="N16365" s="37"/>
      <c r="O16365" s="38"/>
    </row>
    <row r="16366" spans="2:15" x14ac:dyDescent="0.4">
      <c r="B16366" s="63"/>
      <c r="C16366" s="37"/>
      <c r="D16366" s="37"/>
      <c r="E16366" s="37"/>
      <c r="F16366" s="37"/>
      <c r="G16366" s="38"/>
      <c r="H16366" s="37"/>
      <c r="I16366" s="41"/>
      <c r="J16366" s="41"/>
      <c r="K16366" s="37"/>
      <c r="L16366" s="37"/>
      <c r="M16366" s="37"/>
      <c r="N16366" s="37"/>
      <c r="O16366" s="38"/>
    </row>
    <row r="16367" spans="2:15" x14ac:dyDescent="0.4">
      <c r="B16367" s="63"/>
      <c r="C16367" s="37"/>
      <c r="D16367" s="37"/>
      <c r="E16367" s="37"/>
      <c r="F16367" s="37"/>
      <c r="G16367" s="38"/>
      <c r="H16367" s="37"/>
      <c r="I16367" s="41"/>
      <c r="J16367" s="41"/>
      <c r="K16367" s="37"/>
      <c r="L16367" s="37"/>
      <c r="M16367" s="37"/>
      <c r="N16367" s="37"/>
      <c r="O16367" s="38"/>
    </row>
    <row r="16368" spans="2:15" x14ac:dyDescent="0.4">
      <c r="B16368" s="63"/>
      <c r="C16368" s="37"/>
      <c r="D16368" s="37"/>
      <c r="E16368" s="37"/>
      <c r="F16368" s="37"/>
      <c r="G16368" s="38"/>
      <c r="H16368" s="37"/>
      <c r="I16368" s="41"/>
      <c r="J16368" s="41"/>
      <c r="K16368" s="37"/>
      <c r="L16368" s="37"/>
      <c r="M16368" s="37"/>
      <c r="N16368" s="37"/>
      <c r="O16368" s="38"/>
    </row>
    <row r="16369" spans="2:15" x14ac:dyDescent="0.4">
      <c r="B16369" s="63"/>
      <c r="C16369" s="37"/>
      <c r="D16369" s="37"/>
      <c r="E16369" s="37"/>
      <c r="F16369" s="37"/>
      <c r="G16369" s="38"/>
      <c r="H16369" s="37"/>
      <c r="I16369" s="41"/>
      <c r="J16369" s="41"/>
      <c r="K16369" s="37"/>
      <c r="L16369" s="37"/>
      <c r="M16369" s="37"/>
      <c r="N16369" s="37"/>
      <c r="O16369" s="38"/>
    </row>
    <row r="16370" spans="2:15" x14ac:dyDescent="0.4">
      <c r="B16370" s="63"/>
      <c r="C16370" s="37"/>
      <c r="D16370" s="37"/>
      <c r="E16370" s="37"/>
      <c r="F16370" s="37"/>
      <c r="G16370" s="38"/>
      <c r="H16370" s="37"/>
      <c r="I16370" s="41"/>
      <c r="J16370" s="41"/>
      <c r="K16370" s="37"/>
      <c r="L16370" s="37"/>
      <c r="M16370" s="37"/>
      <c r="N16370" s="37"/>
      <c r="O16370" s="38"/>
    </row>
    <row r="16371" spans="2:15" x14ac:dyDescent="0.4">
      <c r="B16371" s="63"/>
      <c r="C16371" s="37"/>
      <c r="D16371" s="37"/>
      <c r="E16371" s="37"/>
      <c r="F16371" s="37"/>
      <c r="G16371" s="38"/>
      <c r="H16371" s="37"/>
      <c r="I16371" s="41"/>
      <c r="J16371" s="41"/>
      <c r="K16371" s="37"/>
      <c r="L16371" s="37"/>
      <c r="M16371" s="37"/>
      <c r="N16371" s="37"/>
      <c r="O16371" s="38"/>
    </row>
    <row r="16372" spans="2:15" x14ac:dyDescent="0.4">
      <c r="B16372" s="63"/>
      <c r="C16372" s="37"/>
      <c r="D16372" s="37"/>
      <c r="E16372" s="37"/>
      <c r="F16372" s="37"/>
      <c r="G16372" s="38"/>
      <c r="H16372" s="37"/>
      <c r="I16372" s="41"/>
      <c r="J16372" s="41"/>
      <c r="K16372" s="37"/>
      <c r="L16372" s="37"/>
      <c r="M16372" s="37"/>
      <c r="N16372" s="37"/>
      <c r="O16372" s="38"/>
    </row>
    <row r="16373" spans="2:15" x14ac:dyDescent="0.4">
      <c r="B16373" s="63"/>
      <c r="C16373" s="37"/>
      <c r="D16373" s="37"/>
      <c r="E16373" s="37"/>
      <c r="F16373" s="37"/>
      <c r="G16373" s="38"/>
      <c r="H16373" s="37"/>
      <c r="I16373" s="41"/>
      <c r="J16373" s="41"/>
      <c r="K16373" s="37"/>
      <c r="L16373" s="37"/>
      <c r="M16373" s="37"/>
      <c r="N16373" s="37"/>
      <c r="O16373" s="38"/>
    </row>
    <row r="16374" spans="2:15" x14ac:dyDescent="0.4">
      <c r="B16374" s="63"/>
      <c r="C16374" s="37"/>
      <c r="D16374" s="37"/>
      <c r="E16374" s="37"/>
      <c r="F16374" s="37"/>
      <c r="G16374" s="38"/>
      <c r="H16374" s="37"/>
      <c r="I16374" s="41"/>
      <c r="J16374" s="41"/>
      <c r="K16374" s="37"/>
      <c r="L16374" s="37"/>
      <c r="M16374" s="37"/>
      <c r="N16374" s="37"/>
      <c r="O16374" s="38"/>
    </row>
    <row r="16375" spans="2:15" x14ac:dyDescent="0.4">
      <c r="B16375" s="63"/>
      <c r="C16375" s="37"/>
      <c r="D16375" s="37"/>
      <c r="E16375" s="37"/>
      <c r="F16375" s="37"/>
      <c r="G16375" s="38"/>
      <c r="H16375" s="37"/>
      <c r="I16375" s="41"/>
      <c r="J16375" s="41"/>
      <c r="K16375" s="37"/>
      <c r="L16375" s="37"/>
      <c r="M16375" s="37"/>
      <c r="N16375" s="37"/>
      <c r="O16375" s="38"/>
    </row>
    <row r="16376" spans="2:15" x14ac:dyDescent="0.4">
      <c r="B16376" s="63"/>
      <c r="C16376" s="37"/>
      <c r="D16376" s="37"/>
      <c r="E16376" s="37"/>
      <c r="F16376" s="37"/>
      <c r="G16376" s="38"/>
      <c r="H16376" s="37"/>
      <c r="I16376" s="41"/>
      <c r="J16376" s="41"/>
      <c r="K16376" s="37"/>
      <c r="L16376" s="37"/>
      <c r="M16376" s="37"/>
      <c r="N16376" s="37"/>
      <c r="O16376" s="38"/>
    </row>
    <row r="16377" spans="2:15" x14ac:dyDescent="0.4">
      <c r="B16377" s="63"/>
      <c r="C16377" s="37"/>
      <c r="D16377" s="37"/>
      <c r="E16377" s="37"/>
      <c r="F16377" s="37"/>
      <c r="G16377" s="38"/>
      <c r="H16377" s="37"/>
      <c r="I16377" s="41"/>
      <c r="J16377" s="41"/>
      <c r="K16377" s="37"/>
      <c r="L16377" s="37"/>
      <c r="M16377" s="37"/>
      <c r="N16377" s="37"/>
      <c r="O16377" s="38"/>
    </row>
    <row r="16378" spans="2:15" x14ac:dyDescent="0.4">
      <c r="B16378" s="63"/>
      <c r="C16378" s="37"/>
      <c r="D16378" s="37"/>
      <c r="E16378" s="37"/>
      <c r="F16378" s="37"/>
      <c r="G16378" s="38"/>
      <c r="H16378" s="37"/>
      <c r="I16378" s="41"/>
      <c r="J16378" s="41"/>
      <c r="K16378" s="37"/>
      <c r="L16378" s="37"/>
      <c r="M16378" s="37"/>
      <c r="N16378" s="37"/>
      <c r="O16378" s="38"/>
    </row>
    <row r="16379" spans="2:15" x14ac:dyDescent="0.4">
      <c r="B16379" s="63"/>
      <c r="C16379" s="37"/>
      <c r="D16379" s="37"/>
      <c r="E16379" s="37"/>
      <c r="F16379" s="37"/>
      <c r="G16379" s="38"/>
      <c r="H16379" s="37"/>
      <c r="I16379" s="41"/>
      <c r="J16379" s="41"/>
      <c r="K16379" s="37"/>
      <c r="L16379" s="37"/>
      <c r="M16379" s="37"/>
      <c r="N16379" s="37"/>
      <c r="O16379" s="38"/>
    </row>
    <row r="16380" spans="2:15" x14ac:dyDescent="0.4">
      <c r="B16380" s="63"/>
      <c r="C16380" s="37"/>
      <c r="D16380" s="37"/>
      <c r="E16380" s="37"/>
      <c r="F16380" s="37"/>
      <c r="G16380" s="38"/>
      <c r="H16380" s="37"/>
      <c r="I16380" s="41"/>
      <c r="J16380" s="41"/>
      <c r="K16380" s="37"/>
      <c r="L16380" s="37"/>
      <c r="M16380" s="37"/>
      <c r="N16380" s="37"/>
      <c r="O16380" s="38"/>
    </row>
    <row r="16381" spans="2:15" x14ac:dyDescent="0.4">
      <c r="B16381" s="63"/>
      <c r="C16381" s="37"/>
      <c r="D16381" s="37"/>
      <c r="E16381" s="37"/>
      <c r="F16381" s="37"/>
      <c r="G16381" s="38"/>
      <c r="H16381" s="37"/>
      <c r="I16381" s="41"/>
      <c r="J16381" s="41"/>
      <c r="K16381" s="37"/>
      <c r="L16381" s="37"/>
      <c r="M16381" s="37"/>
      <c r="N16381" s="37"/>
      <c r="O16381" s="38"/>
    </row>
    <row r="16382" spans="2:15" x14ac:dyDescent="0.4">
      <c r="B16382" s="63"/>
      <c r="C16382" s="37"/>
      <c r="D16382" s="37"/>
      <c r="E16382" s="37"/>
      <c r="F16382" s="37"/>
      <c r="G16382" s="38"/>
      <c r="H16382" s="37"/>
      <c r="I16382" s="41"/>
      <c r="J16382" s="41"/>
      <c r="K16382" s="37"/>
      <c r="L16382" s="37"/>
      <c r="M16382" s="37"/>
      <c r="N16382" s="37"/>
      <c r="O16382" s="38"/>
    </row>
    <row r="16383" spans="2:15" x14ac:dyDescent="0.4">
      <c r="B16383" s="63"/>
      <c r="C16383" s="37"/>
      <c r="D16383" s="37"/>
      <c r="E16383" s="37"/>
      <c r="F16383" s="37"/>
      <c r="G16383" s="38"/>
      <c r="H16383" s="37"/>
      <c r="I16383" s="41"/>
      <c r="J16383" s="41"/>
      <c r="K16383" s="37"/>
      <c r="L16383" s="37"/>
      <c r="M16383" s="37"/>
      <c r="N16383" s="37"/>
      <c r="O16383" s="38"/>
    </row>
    <row r="16384" spans="2:15" x14ac:dyDescent="0.4">
      <c r="B16384" s="63"/>
      <c r="C16384" s="37"/>
      <c r="D16384" s="37"/>
      <c r="E16384" s="37"/>
      <c r="F16384" s="37"/>
      <c r="G16384" s="38"/>
      <c r="H16384" s="37"/>
      <c r="I16384" s="41"/>
      <c r="J16384" s="41"/>
      <c r="K16384" s="37"/>
      <c r="L16384" s="37"/>
      <c r="M16384" s="37"/>
      <c r="N16384" s="37"/>
      <c r="O16384" s="38"/>
    </row>
    <row r="16385" spans="2:15" x14ac:dyDescent="0.4">
      <c r="B16385" s="63"/>
      <c r="C16385" s="37"/>
      <c r="D16385" s="37"/>
      <c r="E16385" s="37"/>
      <c r="F16385" s="37"/>
      <c r="G16385" s="38"/>
      <c r="H16385" s="37"/>
      <c r="I16385" s="41"/>
      <c r="J16385" s="41"/>
      <c r="K16385" s="37"/>
      <c r="L16385" s="37"/>
      <c r="M16385" s="37"/>
      <c r="N16385" s="37"/>
      <c r="O16385" s="38"/>
    </row>
    <row r="16386" spans="2:15" x14ac:dyDescent="0.4">
      <c r="B16386" s="63"/>
      <c r="C16386" s="37"/>
      <c r="D16386" s="37"/>
      <c r="E16386" s="37"/>
      <c r="F16386" s="37"/>
      <c r="G16386" s="38"/>
      <c r="H16386" s="37"/>
      <c r="I16386" s="41"/>
      <c r="J16386" s="41"/>
      <c r="K16386" s="37"/>
      <c r="L16386" s="37"/>
      <c r="M16386" s="37"/>
      <c r="N16386" s="37"/>
      <c r="O16386" s="38"/>
    </row>
    <row r="16387" spans="2:15" x14ac:dyDescent="0.4">
      <c r="B16387" s="63"/>
      <c r="C16387" s="37"/>
      <c r="D16387" s="37"/>
      <c r="E16387" s="37"/>
      <c r="F16387" s="37"/>
      <c r="G16387" s="38"/>
      <c r="H16387" s="37"/>
      <c r="I16387" s="41"/>
      <c r="J16387" s="41"/>
      <c r="K16387" s="37"/>
      <c r="L16387" s="37"/>
      <c r="M16387" s="37"/>
      <c r="N16387" s="37"/>
      <c r="O16387" s="38"/>
    </row>
    <row r="16388" spans="2:15" x14ac:dyDescent="0.4">
      <c r="B16388" s="63"/>
      <c r="C16388" s="37"/>
      <c r="D16388" s="37"/>
      <c r="E16388" s="37"/>
      <c r="F16388" s="37"/>
      <c r="G16388" s="38"/>
      <c r="H16388" s="37"/>
      <c r="I16388" s="41"/>
      <c r="J16388" s="41"/>
      <c r="K16388" s="37"/>
      <c r="L16388" s="37"/>
      <c r="M16388" s="37"/>
      <c r="N16388" s="37"/>
      <c r="O16388" s="38"/>
    </row>
    <row r="16389" spans="2:15" x14ac:dyDescent="0.4">
      <c r="B16389" s="63"/>
      <c r="C16389" s="37"/>
      <c r="D16389" s="37"/>
      <c r="E16389" s="37"/>
      <c r="F16389" s="37"/>
      <c r="G16389" s="38"/>
      <c r="H16389" s="37"/>
      <c r="I16389" s="41"/>
      <c r="J16389" s="41"/>
      <c r="K16389" s="37"/>
      <c r="L16389" s="37"/>
      <c r="M16389" s="37"/>
      <c r="N16389" s="37"/>
      <c r="O16389" s="38"/>
    </row>
    <row r="16390" spans="2:15" x14ac:dyDescent="0.4">
      <c r="B16390" s="63"/>
      <c r="C16390" s="37"/>
      <c r="D16390" s="37"/>
      <c r="E16390" s="37"/>
      <c r="F16390" s="37"/>
      <c r="G16390" s="38"/>
      <c r="H16390" s="37"/>
      <c r="I16390" s="41"/>
      <c r="J16390" s="41"/>
      <c r="K16390" s="37"/>
      <c r="L16390" s="37"/>
      <c r="M16390" s="37"/>
      <c r="N16390" s="37"/>
      <c r="O16390" s="38"/>
    </row>
    <row r="16391" spans="2:15" x14ac:dyDescent="0.4">
      <c r="B16391" s="63"/>
      <c r="C16391" s="37"/>
      <c r="D16391" s="37"/>
      <c r="E16391" s="37"/>
      <c r="F16391" s="37"/>
      <c r="G16391" s="38"/>
      <c r="H16391" s="37"/>
      <c r="I16391" s="41"/>
      <c r="J16391" s="41"/>
      <c r="K16391" s="37"/>
      <c r="L16391" s="37"/>
      <c r="M16391" s="37"/>
      <c r="N16391" s="37"/>
      <c r="O16391" s="38"/>
    </row>
    <row r="16392" spans="2:15" x14ac:dyDescent="0.4">
      <c r="B16392" s="63"/>
      <c r="C16392" s="37"/>
      <c r="D16392" s="37"/>
      <c r="E16392" s="37"/>
      <c r="F16392" s="37"/>
      <c r="G16392" s="38"/>
      <c r="H16392" s="37"/>
      <c r="I16392" s="41"/>
      <c r="J16392" s="41"/>
      <c r="K16392" s="37"/>
      <c r="L16392" s="37"/>
      <c r="M16392" s="37"/>
      <c r="N16392" s="37"/>
      <c r="O16392" s="38"/>
    </row>
    <row r="16393" spans="2:15" x14ac:dyDescent="0.4">
      <c r="B16393" s="63"/>
      <c r="C16393" s="37"/>
      <c r="D16393" s="37"/>
      <c r="E16393" s="37"/>
      <c r="F16393" s="37"/>
      <c r="G16393" s="38"/>
      <c r="H16393" s="37"/>
      <c r="I16393" s="41"/>
      <c r="J16393" s="41"/>
      <c r="K16393" s="37"/>
      <c r="L16393" s="37"/>
      <c r="M16393" s="37"/>
      <c r="N16393" s="37"/>
      <c r="O16393" s="38"/>
    </row>
    <row r="16394" spans="2:15" x14ac:dyDescent="0.4">
      <c r="B16394" s="63"/>
      <c r="C16394" s="37"/>
      <c r="D16394" s="37"/>
      <c r="E16394" s="37"/>
      <c r="F16394" s="37"/>
      <c r="G16394" s="38"/>
      <c r="H16394" s="37"/>
      <c r="I16394" s="41"/>
      <c r="J16394" s="41"/>
      <c r="K16394" s="37"/>
      <c r="L16394" s="37"/>
      <c r="M16394" s="37"/>
      <c r="N16394" s="37"/>
      <c r="O16394" s="38"/>
    </row>
    <row r="16395" spans="2:15" x14ac:dyDescent="0.4">
      <c r="B16395" s="63"/>
      <c r="C16395" s="37"/>
      <c r="D16395" s="37"/>
      <c r="E16395" s="37"/>
      <c r="F16395" s="37"/>
      <c r="G16395" s="38"/>
      <c r="H16395" s="37"/>
      <c r="I16395" s="41"/>
      <c r="J16395" s="41"/>
      <c r="K16395" s="37"/>
      <c r="L16395" s="37"/>
      <c r="M16395" s="37"/>
      <c r="N16395" s="37"/>
      <c r="O16395" s="38"/>
    </row>
    <row r="16396" spans="2:15" x14ac:dyDescent="0.4">
      <c r="B16396" s="63"/>
      <c r="C16396" s="37"/>
      <c r="D16396" s="37"/>
      <c r="E16396" s="37"/>
      <c r="F16396" s="37"/>
      <c r="G16396" s="38"/>
      <c r="H16396" s="37"/>
      <c r="I16396" s="41"/>
      <c r="J16396" s="41"/>
      <c r="K16396" s="37"/>
      <c r="L16396" s="37"/>
      <c r="M16396" s="37"/>
      <c r="N16396" s="37"/>
      <c r="O16396" s="38"/>
    </row>
    <row r="16397" spans="2:15" x14ac:dyDescent="0.4">
      <c r="B16397" s="63"/>
      <c r="C16397" s="37"/>
      <c r="D16397" s="37"/>
      <c r="E16397" s="37"/>
      <c r="F16397" s="37"/>
      <c r="G16397" s="38"/>
      <c r="H16397" s="37"/>
      <c r="I16397" s="41"/>
      <c r="J16397" s="41"/>
      <c r="K16397" s="37"/>
      <c r="L16397" s="37"/>
      <c r="M16397" s="37"/>
      <c r="N16397" s="37"/>
      <c r="O16397" s="38"/>
    </row>
    <row r="16398" spans="2:15" x14ac:dyDescent="0.4">
      <c r="B16398" s="63"/>
      <c r="C16398" s="37"/>
      <c r="D16398" s="37"/>
      <c r="E16398" s="37"/>
      <c r="F16398" s="37"/>
      <c r="G16398" s="38"/>
      <c r="H16398" s="37"/>
      <c r="I16398" s="41"/>
      <c r="J16398" s="41"/>
      <c r="K16398" s="37"/>
      <c r="L16398" s="37"/>
      <c r="M16398" s="37"/>
      <c r="N16398" s="37"/>
      <c r="O16398" s="38"/>
    </row>
    <row r="16399" spans="2:15" x14ac:dyDescent="0.4">
      <c r="B16399" s="63"/>
      <c r="C16399" s="37"/>
      <c r="D16399" s="37"/>
      <c r="E16399" s="37"/>
      <c r="F16399" s="37"/>
      <c r="G16399" s="38"/>
      <c r="H16399" s="37"/>
      <c r="I16399" s="41"/>
      <c r="J16399" s="41"/>
      <c r="K16399" s="37"/>
      <c r="L16399" s="37"/>
      <c r="M16399" s="37"/>
      <c r="N16399" s="37"/>
      <c r="O16399" s="38"/>
    </row>
    <row r="16400" spans="2:15" x14ac:dyDescent="0.4">
      <c r="B16400" s="63"/>
      <c r="C16400" s="37"/>
      <c r="D16400" s="37"/>
      <c r="E16400" s="37"/>
      <c r="F16400" s="37"/>
      <c r="G16400" s="38"/>
      <c r="H16400" s="37"/>
      <c r="I16400" s="41"/>
      <c r="J16400" s="41"/>
      <c r="K16400" s="37"/>
      <c r="L16400" s="37"/>
      <c r="M16400" s="37"/>
      <c r="N16400" s="37"/>
      <c r="O16400" s="38"/>
    </row>
    <row r="16401" spans="2:15" x14ac:dyDescent="0.4">
      <c r="B16401" s="63"/>
      <c r="C16401" s="37"/>
      <c r="D16401" s="37"/>
      <c r="E16401" s="37"/>
      <c r="F16401" s="37"/>
      <c r="G16401" s="38"/>
      <c r="H16401" s="37"/>
      <c r="I16401" s="41"/>
      <c r="J16401" s="41"/>
      <c r="K16401" s="37"/>
      <c r="L16401" s="37"/>
      <c r="M16401" s="37"/>
      <c r="N16401" s="37"/>
      <c r="O16401" s="38"/>
    </row>
    <row r="16402" spans="2:15" x14ac:dyDescent="0.4">
      <c r="B16402" s="63"/>
      <c r="C16402" s="37"/>
      <c r="D16402" s="37"/>
      <c r="E16402" s="37"/>
      <c r="F16402" s="37"/>
      <c r="G16402" s="38"/>
      <c r="H16402" s="37"/>
      <c r="I16402" s="41"/>
      <c r="J16402" s="41"/>
      <c r="K16402" s="37"/>
      <c r="L16402" s="37"/>
      <c r="M16402" s="37"/>
      <c r="N16402" s="37"/>
      <c r="O16402" s="38"/>
    </row>
    <row r="16403" spans="2:15" x14ac:dyDescent="0.4">
      <c r="B16403" s="63"/>
      <c r="C16403" s="37"/>
      <c r="D16403" s="37"/>
      <c r="E16403" s="37"/>
      <c r="F16403" s="37"/>
      <c r="G16403" s="38"/>
      <c r="H16403" s="37"/>
      <c r="I16403" s="41"/>
      <c r="J16403" s="41"/>
      <c r="K16403" s="37"/>
      <c r="L16403" s="37"/>
      <c r="M16403" s="37"/>
      <c r="N16403" s="37"/>
      <c r="O16403" s="38"/>
    </row>
    <row r="16404" spans="2:15" x14ac:dyDescent="0.4">
      <c r="B16404" s="63"/>
      <c r="C16404" s="37"/>
      <c r="D16404" s="37"/>
      <c r="E16404" s="37"/>
      <c r="F16404" s="37"/>
      <c r="G16404" s="38"/>
      <c r="H16404" s="37"/>
      <c r="I16404" s="41"/>
      <c r="J16404" s="41"/>
      <c r="K16404" s="37"/>
      <c r="L16404" s="37"/>
      <c r="M16404" s="37"/>
      <c r="N16404" s="37"/>
      <c r="O16404" s="38"/>
    </row>
    <row r="16405" spans="2:15" x14ac:dyDescent="0.4">
      <c r="B16405" s="63"/>
      <c r="C16405" s="37"/>
      <c r="D16405" s="37"/>
      <c r="E16405" s="37"/>
      <c r="F16405" s="37"/>
      <c r="G16405" s="38"/>
      <c r="H16405" s="37"/>
      <c r="I16405" s="41"/>
      <c r="J16405" s="41"/>
      <c r="K16405" s="37"/>
      <c r="L16405" s="37"/>
      <c r="M16405" s="37"/>
      <c r="N16405" s="37"/>
      <c r="O16405" s="38"/>
    </row>
    <row r="16406" spans="2:15" x14ac:dyDescent="0.4">
      <c r="B16406" s="63"/>
      <c r="C16406" s="37"/>
      <c r="D16406" s="37"/>
      <c r="E16406" s="37"/>
      <c r="F16406" s="37"/>
      <c r="G16406" s="38"/>
      <c r="H16406" s="37"/>
      <c r="I16406" s="41"/>
      <c r="J16406" s="41"/>
      <c r="K16406" s="37"/>
      <c r="L16406" s="37"/>
      <c r="M16406" s="37"/>
      <c r="N16406" s="37"/>
      <c r="O16406" s="38"/>
    </row>
    <row r="16407" spans="2:15" x14ac:dyDescent="0.4">
      <c r="B16407" s="63"/>
      <c r="C16407" s="37"/>
      <c r="D16407" s="37"/>
      <c r="E16407" s="37"/>
      <c r="F16407" s="37"/>
      <c r="G16407" s="38"/>
      <c r="H16407" s="37"/>
      <c r="I16407" s="41"/>
      <c r="J16407" s="41"/>
      <c r="K16407" s="37"/>
      <c r="L16407" s="37"/>
      <c r="M16407" s="37"/>
      <c r="N16407" s="37"/>
      <c r="O16407" s="38"/>
    </row>
    <row r="16408" spans="2:15" x14ac:dyDescent="0.4">
      <c r="B16408" s="63"/>
      <c r="C16408" s="37"/>
      <c r="D16408" s="37"/>
      <c r="E16408" s="37"/>
      <c r="F16408" s="37"/>
      <c r="G16408" s="38"/>
      <c r="H16408" s="37"/>
      <c r="I16408" s="41"/>
      <c r="J16408" s="41"/>
      <c r="K16408" s="37"/>
      <c r="L16408" s="37"/>
      <c r="M16408" s="37"/>
      <c r="N16408" s="37"/>
      <c r="O16408" s="38"/>
    </row>
    <row r="16409" spans="2:15" x14ac:dyDescent="0.4">
      <c r="B16409" s="63"/>
      <c r="C16409" s="37"/>
      <c r="D16409" s="37"/>
      <c r="E16409" s="37"/>
      <c r="F16409" s="37"/>
      <c r="G16409" s="38"/>
      <c r="H16409" s="37"/>
      <c r="I16409" s="41"/>
      <c r="J16409" s="41"/>
      <c r="K16409" s="37"/>
      <c r="L16409" s="37"/>
      <c r="M16409" s="37"/>
      <c r="N16409" s="37"/>
      <c r="O16409" s="38"/>
    </row>
    <row r="16410" spans="2:15" x14ac:dyDescent="0.4">
      <c r="B16410" s="63"/>
      <c r="C16410" s="37"/>
      <c r="D16410" s="37"/>
      <c r="E16410" s="37"/>
      <c r="F16410" s="37"/>
      <c r="G16410" s="38"/>
      <c r="H16410" s="37"/>
      <c r="I16410" s="41"/>
      <c r="J16410" s="41"/>
      <c r="K16410" s="37"/>
      <c r="L16410" s="37"/>
      <c r="M16410" s="37"/>
      <c r="N16410" s="37"/>
      <c r="O16410" s="38"/>
    </row>
    <row r="16411" spans="2:15" x14ac:dyDescent="0.4">
      <c r="B16411" s="63"/>
      <c r="C16411" s="37"/>
      <c r="D16411" s="37"/>
      <c r="E16411" s="37"/>
      <c r="F16411" s="37"/>
      <c r="G16411" s="38"/>
      <c r="H16411" s="37"/>
      <c r="I16411" s="41"/>
      <c r="J16411" s="41"/>
      <c r="K16411" s="37"/>
      <c r="L16411" s="37"/>
      <c r="M16411" s="37"/>
      <c r="N16411" s="37"/>
      <c r="O16411" s="38"/>
    </row>
    <row r="16412" spans="2:15" x14ac:dyDescent="0.4">
      <c r="B16412" s="63"/>
      <c r="C16412" s="37"/>
      <c r="D16412" s="37"/>
      <c r="E16412" s="37"/>
      <c r="F16412" s="37"/>
      <c r="G16412" s="38"/>
      <c r="H16412" s="37"/>
      <c r="I16412" s="41"/>
      <c r="J16412" s="41"/>
      <c r="K16412" s="37"/>
      <c r="L16412" s="37"/>
      <c r="M16412" s="37"/>
      <c r="N16412" s="37"/>
      <c r="O16412" s="38"/>
    </row>
    <row r="16413" spans="2:15" x14ac:dyDescent="0.4">
      <c r="B16413" s="63"/>
      <c r="C16413" s="37"/>
      <c r="D16413" s="37"/>
      <c r="E16413" s="37"/>
      <c r="F16413" s="37"/>
      <c r="G16413" s="38"/>
      <c r="H16413" s="37"/>
      <c r="I16413" s="41"/>
      <c r="J16413" s="41"/>
      <c r="K16413" s="37"/>
      <c r="L16413" s="37"/>
      <c r="M16413" s="37"/>
      <c r="N16413" s="37"/>
      <c r="O16413" s="38"/>
    </row>
    <row r="16414" spans="2:15" x14ac:dyDescent="0.4">
      <c r="B16414" s="63"/>
      <c r="C16414" s="37"/>
      <c r="D16414" s="37"/>
      <c r="E16414" s="37"/>
      <c r="F16414" s="37"/>
      <c r="G16414" s="38"/>
      <c r="H16414" s="37"/>
      <c r="I16414" s="41"/>
      <c r="J16414" s="41"/>
      <c r="K16414" s="37"/>
      <c r="L16414" s="37"/>
      <c r="M16414" s="37"/>
      <c r="N16414" s="37"/>
      <c r="O16414" s="38"/>
    </row>
    <row r="16415" spans="2:15" x14ac:dyDescent="0.4">
      <c r="B16415" s="63"/>
      <c r="C16415" s="37"/>
      <c r="D16415" s="37"/>
      <c r="E16415" s="37"/>
      <c r="F16415" s="37"/>
      <c r="G16415" s="38"/>
      <c r="H16415" s="37"/>
      <c r="I16415" s="41"/>
      <c r="J16415" s="41"/>
      <c r="K16415" s="37"/>
      <c r="L16415" s="37"/>
      <c r="M16415" s="37"/>
      <c r="N16415" s="37"/>
      <c r="O16415" s="38"/>
    </row>
    <row r="16416" spans="2:15" x14ac:dyDescent="0.4">
      <c r="B16416" s="63"/>
      <c r="C16416" s="37"/>
      <c r="D16416" s="37"/>
      <c r="E16416" s="37"/>
      <c r="F16416" s="37"/>
      <c r="G16416" s="38"/>
      <c r="H16416" s="37"/>
      <c r="I16416" s="41"/>
      <c r="J16416" s="41"/>
      <c r="K16416" s="37"/>
      <c r="L16416" s="37"/>
      <c r="M16416" s="37"/>
      <c r="N16416" s="37"/>
      <c r="O16416" s="38"/>
    </row>
    <row r="16417" spans="2:15" x14ac:dyDescent="0.4">
      <c r="B16417" s="63"/>
      <c r="C16417" s="37"/>
      <c r="D16417" s="37"/>
      <c r="E16417" s="37"/>
      <c r="F16417" s="37"/>
      <c r="G16417" s="38"/>
      <c r="H16417" s="37"/>
      <c r="I16417" s="41"/>
      <c r="J16417" s="41"/>
      <c r="K16417" s="37"/>
      <c r="L16417" s="37"/>
      <c r="M16417" s="37"/>
      <c r="N16417" s="37"/>
      <c r="O16417" s="38"/>
    </row>
    <row r="16418" spans="2:15" x14ac:dyDescent="0.4">
      <c r="B16418" s="63"/>
      <c r="C16418" s="37"/>
      <c r="D16418" s="37"/>
      <c r="E16418" s="37"/>
      <c r="F16418" s="37"/>
      <c r="G16418" s="38"/>
      <c r="H16418" s="37"/>
      <c r="I16418" s="41"/>
      <c r="J16418" s="41"/>
      <c r="K16418" s="37"/>
      <c r="L16418" s="37"/>
      <c r="M16418" s="37"/>
      <c r="N16418" s="37"/>
      <c r="O16418" s="38"/>
    </row>
    <row r="16419" spans="2:15" x14ac:dyDescent="0.4">
      <c r="B16419" s="63"/>
      <c r="C16419" s="37"/>
      <c r="D16419" s="37"/>
      <c r="E16419" s="37"/>
      <c r="F16419" s="37"/>
      <c r="G16419" s="38"/>
      <c r="H16419" s="37"/>
      <c r="I16419" s="41"/>
      <c r="J16419" s="41"/>
      <c r="K16419" s="37"/>
      <c r="L16419" s="37"/>
      <c r="M16419" s="37"/>
      <c r="N16419" s="37"/>
      <c r="O16419" s="38"/>
    </row>
    <row r="16420" spans="2:15" x14ac:dyDescent="0.4">
      <c r="B16420" s="63"/>
      <c r="C16420" s="37"/>
      <c r="D16420" s="37"/>
      <c r="E16420" s="37"/>
      <c r="F16420" s="37"/>
      <c r="G16420" s="38"/>
      <c r="H16420" s="37"/>
      <c r="I16420" s="41"/>
      <c r="J16420" s="41"/>
      <c r="K16420" s="37"/>
      <c r="L16420" s="37"/>
      <c r="M16420" s="37"/>
      <c r="N16420" s="37"/>
      <c r="O16420" s="38"/>
    </row>
    <row r="16421" spans="2:15" x14ac:dyDescent="0.4">
      <c r="B16421" s="63"/>
      <c r="C16421" s="37"/>
      <c r="D16421" s="37"/>
      <c r="E16421" s="37"/>
      <c r="F16421" s="37"/>
      <c r="G16421" s="38"/>
      <c r="H16421" s="37"/>
      <c r="I16421" s="41"/>
      <c r="J16421" s="41"/>
      <c r="K16421" s="37"/>
      <c r="L16421" s="37"/>
      <c r="M16421" s="37"/>
      <c r="N16421" s="37"/>
      <c r="O16421" s="38"/>
    </row>
    <row r="16422" spans="2:15" x14ac:dyDescent="0.4">
      <c r="B16422" s="63"/>
      <c r="C16422" s="37"/>
      <c r="D16422" s="37"/>
      <c r="E16422" s="37"/>
      <c r="F16422" s="37"/>
      <c r="G16422" s="38"/>
      <c r="H16422" s="37"/>
      <c r="I16422" s="41"/>
      <c r="J16422" s="41"/>
      <c r="K16422" s="37"/>
      <c r="L16422" s="37"/>
      <c r="M16422" s="37"/>
      <c r="N16422" s="37"/>
      <c r="O16422" s="38"/>
    </row>
    <row r="16423" spans="2:15" x14ac:dyDescent="0.4">
      <c r="B16423" s="63"/>
      <c r="C16423" s="37"/>
      <c r="D16423" s="37"/>
      <c r="E16423" s="37"/>
      <c r="F16423" s="37"/>
      <c r="G16423" s="38"/>
      <c r="H16423" s="37"/>
      <c r="I16423" s="41"/>
      <c r="J16423" s="41"/>
      <c r="K16423" s="37"/>
      <c r="L16423" s="37"/>
      <c r="M16423" s="37"/>
      <c r="N16423" s="37"/>
      <c r="O16423" s="38"/>
    </row>
    <row r="16424" spans="2:15" x14ac:dyDescent="0.4">
      <c r="B16424" s="63"/>
      <c r="C16424" s="37"/>
      <c r="D16424" s="37"/>
      <c r="E16424" s="37"/>
      <c r="F16424" s="37"/>
      <c r="G16424" s="38"/>
      <c r="H16424" s="37"/>
      <c r="I16424" s="41"/>
      <c r="J16424" s="41"/>
      <c r="K16424" s="37"/>
      <c r="L16424" s="37"/>
      <c r="M16424" s="37"/>
      <c r="N16424" s="37"/>
      <c r="O16424" s="38"/>
    </row>
    <row r="16425" spans="2:15" x14ac:dyDescent="0.4">
      <c r="B16425" s="63"/>
      <c r="C16425" s="37"/>
      <c r="D16425" s="37"/>
      <c r="E16425" s="37"/>
      <c r="F16425" s="37"/>
      <c r="G16425" s="38"/>
      <c r="H16425" s="37"/>
      <c r="I16425" s="41"/>
      <c r="J16425" s="41"/>
      <c r="K16425" s="37"/>
      <c r="L16425" s="37"/>
      <c r="M16425" s="37"/>
      <c r="N16425" s="37"/>
      <c r="O16425" s="38"/>
    </row>
    <row r="16426" spans="2:15" x14ac:dyDescent="0.4">
      <c r="B16426" s="63"/>
      <c r="C16426" s="37"/>
      <c r="D16426" s="37"/>
      <c r="E16426" s="37"/>
      <c r="F16426" s="37"/>
      <c r="G16426" s="38"/>
      <c r="H16426" s="37"/>
      <c r="I16426" s="41"/>
      <c r="J16426" s="41"/>
      <c r="K16426" s="37"/>
      <c r="L16426" s="37"/>
      <c r="M16426" s="37"/>
      <c r="N16426" s="37"/>
      <c r="O16426" s="38"/>
    </row>
    <row r="16427" spans="2:15" x14ac:dyDescent="0.4">
      <c r="B16427" s="63"/>
      <c r="C16427" s="37"/>
      <c r="D16427" s="37"/>
      <c r="E16427" s="37"/>
      <c r="F16427" s="37"/>
      <c r="G16427" s="38"/>
      <c r="H16427" s="37"/>
      <c r="I16427" s="41"/>
      <c r="J16427" s="41"/>
      <c r="K16427" s="37"/>
      <c r="L16427" s="37"/>
      <c r="M16427" s="37"/>
      <c r="N16427" s="37"/>
      <c r="O16427" s="38"/>
    </row>
    <row r="16428" spans="2:15" x14ac:dyDescent="0.4">
      <c r="B16428" s="63"/>
      <c r="C16428" s="37"/>
      <c r="D16428" s="37"/>
      <c r="E16428" s="37"/>
      <c r="F16428" s="37"/>
      <c r="G16428" s="38"/>
      <c r="H16428" s="37"/>
      <c r="I16428" s="41"/>
      <c r="J16428" s="41"/>
      <c r="K16428" s="37"/>
      <c r="L16428" s="37"/>
      <c r="M16428" s="37"/>
      <c r="N16428" s="37"/>
      <c r="O16428" s="38"/>
    </row>
    <row r="16429" spans="2:15" x14ac:dyDescent="0.4">
      <c r="B16429" s="63"/>
      <c r="C16429" s="37"/>
      <c r="D16429" s="37"/>
      <c r="E16429" s="37"/>
      <c r="F16429" s="37"/>
      <c r="G16429" s="38"/>
      <c r="H16429" s="37"/>
      <c r="I16429" s="41"/>
      <c r="J16429" s="41"/>
      <c r="K16429" s="37"/>
      <c r="L16429" s="37"/>
      <c r="M16429" s="37"/>
      <c r="N16429" s="37"/>
      <c r="O16429" s="38"/>
    </row>
    <row r="16430" spans="2:15" x14ac:dyDescent="0.4">
      <c r="B16430" s="63"/>
      <c r="C16430" s="37"/>
      <c r="D16430" s="37"/>
      <c r="E16430" s="37"/>
      <c r="F16430" s="37"/>
      <c r="G16430" s="38"/>
      <c r="H16430" s="37"/>
      <c r="I16430" s="41"/>
      <c r="J16430" s="41"/>
      <c r="K16430" s="37"/>
      <c r="L16430" s="37"/>
      <c r="M16430" s="37"/>
      <c r="N16430" s="37"/>
      <c r="O16430" s="38"/>
    </row>
    <row r="16431" spans="2:15" x14ac:dyDescent="0.4">
      <c r="B16431" s="63"/>
      <c r="C16431" s="37"/>
      <c r="D16431" s="37"/>
      <c r="E16431" s="37"/>
      <c r="F16431" s="37"/>
      <c r="G16431" s="38"/>
      <c r="H16431" s="37"/>
      <c r="I16431" s="41"/>
      <c r="J16431" s="41"/>
      <c r="K16431" s="37"/>
      <c r="L16431" s="37"/>
      <c r="M16431" s="37"/>
      <c r="N16431" s="37"/>
      <c r="O16431" s="38"/>
    </row>
    <row r="16432" spans="2:15" x14ac:dyDescent="0.4">
      <c r="B16432" s="63"/>
      <c r="C16432" s="37"/>
      <c r="D16432" s="37"/>
      <c r="E16432" s="37"/>
      <c r="F16432" s="37"/>
      <c r="G16432" s="38"/>
      <c r="H16432" s="37"/>
      <c r="I16432" s="41"/>
      <c r="J16432" s="41"/>
      <c r="K16432" s="37"/>
      <c r="L16432" s="37"/>
      <c r="M16432" s="37"/>
      <c r="N16432" s="37"/>
      <c r="O16432" s="38"/>
    </row>
    <row r="16433" spans="2:15" x14ac:dyDescent="0.4">
      <c r="B16433" s="63"/>
      <c r="C16433" s="37"/>
      <c r="D16433" s="37"/>
      <c r="E16433" s="37"/>
      <c r="F16433" s="37"/>
      <c r="G16433" s="38"/>
      <c r="H16433" s="37"/>
      <c r="I16433" s="41"/>
      <c r="J16433" s="41"/>
      <c r="K16433" s="37"/>
      <c r="L16433" s="37"/>
      <c r="M16433" s="37"/>
      <c r="N16433" s="37"/>
      <c r="O16433" s="38"/>
    </row>
    <row r="16434" spans="2:15" x14ac:dyDescent="0.4">
      <c r="B16434" s="63"/>
      <c r="C16434" s="37"/>
      <c r="D16434" s="37"/>
      <c r="E16434" s="37"/>
      <c r="F16434" s="37"/>
      <c r="G16434" s="38"/>
      <c r="H16434" s="37"/>
      <c r="I16434" s="41"/>
      <c r="J16434" s="41"/>
      <c r="K16434" s="37"/>
      <c r="L16434" s="37"/>
      <c r="M16434" s="37"/>
      <c r="N16434" s="37"/>
      <c r="O16434" s="38"/>
    </row>
    <row r="16435" spans="2:15" x14ac:dyDescent="0.4">
      <c r="B16435" s="63"/>
      <c r="C16435" s="37"/>
      <c r="D16435" s="37"/>
      <c r="E16435" s="37"/>
      <c r="F16435" s="37"/>
      <c r="G16435" s="38"/>
      <c r="H16435" s="37"/>
      <c r="I16435" s="41"/>
      <c r="J16435" s="41"/>
      <c r="K16435" s="37"/>
      <c r="L16435" s="37"/>
      <c r="M16435" s="37"/>
      <c r="N16435" s="37"/>
      <c r="O16435" s="38"/>
    </row>
    <row r="16436" spans="2:15" x14ac:dyDescent="0.4">
      <c r="B16436" s="63"/>
      <c r="C16436" s="37"/>
      <c r="D16436" s="37"/>
      <c r="E16436" s="37"/>
      <c r="F16436" s="37"/>
      <c r="G16436" s="38"/>
      <c r="H16436" s="37"/>
      <c r="I16436" s="41"/>
      <c r="J16436" s="41"/>
      <c r="K16436" s="37"/>
      <c r="L16436" s="37"/>
      <c r="M16436" s="37"/>
      <c r="N16436" s="37"/>
      <c r="O16436" s="38"/>
    </row>
    <row r="16437" spans="2:15" x14ac:dyDescent="0.4">
      <c r="B16437" s="63"/>
      <c r="C16437" s="37"/>
      <c r="D16437" s="37"/>
      <c r="E16437" s="37"/>
      <c r="F16437" s="37"/>
      <c r="G16437" s="38"/>
      <c r="H16437" s="37"/>
      <c r="I16437" s="41"/>
      <c r="J16437" s="41"/>
      <c r="K16437" s="37"/>
      <c r="L16437" s="37"/>
      <c r="M16437" s="37"/>
      <c r="N16437" s="37"/>
      <c r="O16437" s="38"/>
    </row>
    <row r="16438" spans="2:15" x14ac:dyDescent="0.4">
      <c r="B16438" s="63"/>
      <c r="C16438" s="37"/>
      <c r="D16438" s="37"/>
      <c r="E16438" s="37"/>
      <c r="F16438" s="37"/>
      <c r="G16438" s="38"/>
      <c r="H16438" s="37"/>
      <c r="I16438" s="41"/>
      <c r="J16438" s="41"/>
      <c r="K16438" s="37"/>
      <c r="L16438" s="37"/>
      <c r="M16438" s="37"/>
      <c r="N16438" s="37"/>
      <c r="O16438" s="38"/>
    </row>
    <row r="16439" spans="2:15" x14ac:dyDescent="0.4">
      <c r="B16439" s="63"/>
      <c r="C16439" s="37"/>
      <c r="D16439" s="37"/>
      <c r="E16439" s="37"/>
      <c r="F16439" s="37"/>
      <c r="G16439" s="38"/>
      <c r="H16439" s="37"/>
      <c r="I16439" s="41"/>
      <c r="J16439" s="41"/>
      <c r="K16439" s="37"/>
      <c r="L16439" s="37"/>
      <c r="M16439" s="37"/>
      <c r="N16439" s="37"/>
      <c r="O16439" s="38"/>
    </row>
    <row r="16440" spans="2:15" x14ac:dyDescent="0.4">
      <c r="B16440" s="63"/>
      <c r="C16440" s="37"/>
      <c r="D16440" s="37"/>
      <c r="E16440" s="37"/>
      <c r="F16440" s="37"/>
      <c r="G16440" s="38"/>
      <c r="H16440" s="37"/>
      <c r="I16440" s="41"/>
      <c r="J16440" s="41"/>
      <c r="K16440" s="37"/>
      <c r="L16440" s="37"/>
      <c r="M16440" s="37"/>
      <c r="N16440" s="37"/>
      <c r="O16440" s="38"/>
    </row>
    <row r="16441" spans="2:15" x14ac:dyDescent="0.4">
      <c r="B16441" s="63"/>
      <c r="C16441" s="37"/>
      <c r="D16441" s="37"/>
      <c r="E16441" s="37"/>
      <c r="F16441" s="37"/>
      <c r="G16441" s="38"/>
      <c r="H16441" s="37"/>
      <c r="I16441" s="41"/>
      <c r="J16441" s="41"/>
      <c r="K16441" s="37"/>
      <c r="L16441" s="37"/>
      <c r="M16441" s="37"/>
      <c r="N16441" s="37"/>
      <c r="O16441" s="38"/>
    </row>
    <row r="16442" spans="2:15" x14ac:dyDescent="0.4">
      <c r="B16442" s="63"/>
      <c r="C16442" s="37"/>
      <c r="D16442" s="37"/>
      <c r="E16442" s="37"/>
      <c r="F16442" s="37"/>
      <c r="G16442" s="38"/>
      <c r="H16442" s="37"/>
      <c r="I16442" s="41"/>
      <c r="J16442" s="41"/>
      <c r="K16442" s="37"/>
      <c r="L16442" s="37"/>
      <c r="M16442" s="37"/>
      <c r="N16442" s="37"/>
      <c r="O16442" s="38"/>
    </row>
    <row r="16443" spans="2:15" x14ac:dyDescent="0.4">
      <c r="B16443" s="63"/>
      <c r="C16443" s="37"/>
      <c r="D16443" s="37"/>
      <c r="E16443" s="37"/>
      <c r="F16443" s="37"/>
      <c r="G16443" s="38"/>
      <c r="H16443" s="37"/>
      <c r="I16443" s="41"/>
      <c r="J16443" s="41"/>
      <c r="K16443" s="37"/>
      <c r="L16443" s="37"/>
      <c r="M16443" s="37"/>
      <c r="N16443" s="37"/>
      <c r="O16443" s="38"/>
    </row>
    <row r="16444" spans="2:15" x14ac:dyDescent="0.4">
      <c r="B16444" s="63"/>
      <c r="C16444" s="37"/>
      <c r="D16444" s="37"/>
      <c r="E16444" s="37"/>
      <c r="F16444" s="37"/>
      <c r="G16444" s="38"/>
      <c r="H16444" s="37"/>
      <c r="I16444" s="41"/>
      <c r="J16444" s="41"/>
      <c r="K16444" s="37"/>
      <c r="L16444" s="37"/>
      <c r="M16444" s="37"/>
      <c r="N16444" s="37"/>
      <c r="O16444" s="38"/>
    </row>
    <row r="16445" spans="2:15" x14ac:dyDescent="0.4">
      <c r="B16445" s="63"/>
      <c r="C16445" s="37"/>
      <c r="D16445" s="37"/>
      <c r="E16445" s="37"/>
      <c r="F16445" s="37"/>
      <c r="G16445" s="38"/>
      <c r="H16445" s="37"/>
      <c r="I16445" s="41"/>
      <c r="J16445" s="41"/>
      <c r="K16445" s="37"/>
      <c r="L16445" s="37"/>
      <c r="M16445" s="37"/>
      <c r="N16445" s="37"/>
      <c r="O16445" s="38"/>
    </row>
    <row r="16446" spans="2:15" x14ac:dyDescent="0.4">
      <c r="B16446" s="63"/>
      <c r="C16446" s="37"/>
      <c r="D16446" s="37"/>
      <c r="E16446" s="37"/>
      <c r="F16446" s="37"/>
      <c r="G16446" s="38"/>
      <c r="H16446" s="37"/>
      <c r="I16446" s="41"/>
      <c r="J16446" s="41"/>
      <c r="K16446" s="37"/>
      <c r="L16446" s="37"/>
      <c r="M16446" s="37"/>
      <c r="N16446" s="37"/>
      <c r="O16446" s="38"/>
    </row>
    <row r="16447" spans="2:15" x14ac:dyDescent="0.4">
      <c r="B16447" s="63"/>
      <c r="C16447" s="37"/>
      <c r="D16447" s="37"/>
      <c r="E16447" s="37"/>
      <c r="F16447" s="37"/>
      <c r="G16447" s="38"/>
      <c r="H16447" s="37"/>
      <c r="I16447" s="41"/>
      <c r="J16447" s="41"/>
      <c r="K16447" s="37"/>
      <c r="L16447" s="37"/>
      <c r="M16447" s="37"/>
      <c r="N16447" s="37"/>
      <c r="O16447" s="38"/>
    </row>
    <row r="16448" spans="2:15" x14ac:dyDescent="0.4">
      <c r="B16448" s="63"/>
      <c r="C16448" s="37"/>
      <c r="D16448" s="37"/>
      <c r="E16448" s="37"/>
      <c r="F16448" s="37"/>
      <c r="G16448" s="38"/>
      <c r="H16448" s="37"/>
      <c r="I16448" s="41"/>
      <c r="J16448" s="41"/>
      <c r="K16448" s="37"/>
      <c r="L16448" s="37"/>
      <c r="M16448" s="37"/>
      <c r="N16448" s="37"/>
      <c r="O16448" s="38"/>
    </row>
    <row r="16449" spans="2:15" x14ac:dyDescent="0.4">
      <c r="B16449" s="63"/>
      <c r="C16449" s="37"/>
      <c r="D16449" s="37"/>
      <c r="E16449" s="37"/>
      <c r="F16449" s="37"/>
      <c r="G16449" s="38"/>
      <c r="H16449" s="37"/>
      <c r="I16449" s="41"/>
      <c r="J16449" s="41"/>
      <c r="K16449" s="37"/>
      <c r="L16449" s="37"/>
      <c r="M16449" s="37"/>
      <c r="N16449" s="37"/>
      <c r="O16449" s="38"/>
    </row>
    <row r="16450" spans="2:15" x14ac:dyDescent="0.4">
      <c r="B16450" s="63"/>
      <c r="C16450" s="37"/>
      <c r="D16450" s="37"/>
      <c r="E16450" s="37"/>
      <c r="F16450" s="37"/>
      <c r="G16450" s="38"/>
      <c r="H16450" s="37"/>
      <c r="I16450" s="41"/>
      <c r="J16450" s="41"/>
      <c r="K16450" s="37"/>
      <c r="L16450" s="37"/>
      <c r="M16450" s="37"/>
      <c r="N16450" s="37"/>
      <c r="O16450" s="38"/>
    </row>
    <row r="16451" spans="2:15" x14ac:dyDescent="0.4">
      <c r="B16451" s="63"/>
      <c r="C16451" s="37"/>
      <c r="D16451" s="37"/>
      <c r="E16451" s="37"/>
      <c r="F16451" s="37"/>
      <c r="G16451" s="38"/>
      <c r="H16451" s="37"/>
      <c r="I16451" s="41"/>
      <c r="J16451" s="41"/>
      <c r="K16451" s="37"/>
      <c r="L16451" s="37"/>
      <c r="M16451" s="37"/>
      <c r="N16451" s="37"/>
      <c r="O16451" s="38"/>
    </row>
    <row r="16452" spans="2:15" x14ac:dyDescent="0.4">
      <c r="B16452" s="63"/>
      <c r="C16452" s="37"/>
      <c r="D16452" s="37"/>
      <c r="E16452" s="37"/>
      <c r="F16452" s="37"/>
      <c r="G16452" s="38"/>
      <c r="H16452" s="37"/>
      <c r="I16452" s="41"/>
      <c r="J16452" s="41"/>
      <c r="K16452" s="37"/>
      <c r="L16452" s="37"/>
      <c r="M16452" s="37"/>
      <c r="N16452" s="37"/>
      <c r="O16452" s="38"/>
    </row>
    <row r="16453" spans="2:15" x14ac:dyDescent="0.4">
      <c r="B16453" s="63"/>
      <c r="C16453" s="37"/>
      <c r="D16453" s="37"/>
      <c r="E16453" s="37"/>
      <c r="F16453" s="37"/>
      <c r="G16453" s="38"/>
      <c r="H16453" s="37"/>
      <c r="I16453" s="41"/>
      <c r="J16453" s="41"/>
      <c r="K16453" s="37"/>
      <c r="L16453" s="37"/>
      <c r="M16453" s="37"/>
      <c r="N16453" s="37"/>
      <c r="O16453" s="38"/>
    </row>
    <row r="16454" spans="2:15" x14ac:dyDescent="0.4">
      <c r="B16454" s="63"/>
      <c r="C16454" s="37"/>
      <c r="D16454" s="37"/>
      <c r="E16454" s="37"/>
      <c r="F16454" s="37"/>
      <c r="G16454" s="38"/>
      <c r="H16454" s="37"/>
      <c r="I16454" s="41"/>
      <c r="J16454" s="41"/>
      <c r="K16454" s="37"/>
      <c r="L16454" s="37"/>
      <c r="M16454" s="37"/>
      <c r="N16454" s="37"/>
      <c r="O16454" s="38"/>
    </row>
    <row r="16455" spans="2:15" x14ac:dyDescent="0.4">
      <c r="B16455" s="63"/>
      <c r="C16455" s="37"/>
      <c r="D16455" s="37"/>
      <c r="E16455" s="37"/>
      <c r="F16455" s="37"/>
      <c r="G16455" s="38"/>
      <c r="H16455" s="37"/>
      <c r="I16455" s="41"/>
      <c r="J16455" s="41"/>
      <c r="K16455" s="37"/>
      <c r="L16455" s="37"/>
      <c r="M16455" s="37"/>
      <c r="N16455" s="37"/>
      <c r="O16455" s="38"/>
    </row>
    <row r="16456" spans="2:15" x14ac:dyDescent="0.4">
      <c r="B16456" s="63"/>
      <c r="C16456" s="37"/>
      <c r="D16456" s="37"/>
      <c r="E16456" s="37"/>
      <c r="F16456" s="37"/>
      <c r="G16456" s="38"/>
      <c r="H16456" s="37"/>
      <c r="I16456" s="41"/>
      <c r="J16456" s="41"/>
      <c r="K16456" s="37"/>
      <c r="L16456" s="37"/>
      <c r="M16456" s="37"/>
      <c r="N16456" s="37"/>
      <c r="O16456" s="38"/>
    </row>
    <row r="16457" spans="2:15" x14ac:dyDescent="0.4">
      <c r="B16457" s="63"/>
      <c r="C16457" s="37"/>
      <c r="D16457" s="37"/>
      <c r="E16457" s="37"/>
      <c r="F16457" s="37"/>
      <c r="G16457" s="38"/>
      <c r="H16457" s="37"/>
      <c r="I16457" s="41"/>
      <c r="J16457" s="41"/>
      <c r="K16457" s="37"/>
      <c r="L16457" s="37"/>
      <c r="M16457" s="37"/>
      <c r="N16457" s="37"/>
      <c r="O16457" s="38"/>
    </row>
    <row r="16458" spans="2:15" x14ac:dyDescent="0.4">
      <c r="B16458" s="63"/>
      <c r="C16458" s="37"/>
      <c r="D16458" s="37"/>
      <c r="E16458" s="37"/>
      <c r="F16458" s="37"/>
      <c r="G16458" s="38"/>
      <c r="H16458" s="37"/>
      <c r="I16458" s="41"/>
      <c r="J16458" s="41"/>
      <c r="K16458" s="37"/>
      <c r="L16458" s="37"/>
      <c r="M16458" s="37"/>
      <c r="N16458" s="37"/>
      <c r="O16458" s="38"/>
    </row>
    <row r="16459" spans="2:15" x14ac:dyDescent="0.4">
      <c r="B16459" s="63"/>
      <c r="C16459" s="37"/>
      <c r="D16459" s="37"/>
      <c r="E16459" s="37"/>
      <c r="F16459" s="37"/>
      <c r="G16459" s="38"/>
      <c r="H16459" s="37"/>
      <c r="I16459" s="41"/>
      <c r="J16459" s="41"/>
      <c r="K16459" s="37"/>
      <c r="L16459" s="37"/>
      <c r="M16459" s="37"/>
      <c r="N16459" s="37"/>
      <c r="O16459" s="38"/>
    </row>
    <row r="16460" spans="2:15" x14ac:dyDescent="0.4">
      <c r="B16460" s="63"/>
      <c r="C16460" s="37"/>
      <c r="D16460" s="37"/>
      <c r="E16460" s="37"/>
      <c r="F16460" s="37"/>
      <c r="G16460" s="38"/>
      <c r="H16460" s="37"/>
      <c r="I16460" s="41"/>
      <c r="J16460" s="41"/>
      <c r="K16460" s="37"/>
      <c r="L16460" s="37"/>
      <c r="M16460" s="37"/>
      <c r="N16460" s="37"/>
      <c r="O16460" s="38"/>
    </row>
    <row r="16461" spans="2:15" x14ac:dyDescent="0.4">
      <c r="B16461" s="63"/>
      <c r="C16461" s="37"/>
      <c r="D16461" s="37"/>
      <c r="E16461" s="37"/>
      <c r="F16461" s="37"/>
      <c r="G16461" s="38"/>
      <c r="H16461" s="37"/>
      <c r="I16461" s="41"/>
      <c r="J16461" s="41"/>
      <c r="K16461" s="37"/>
      <c r="L16461" s="37"/>
      <c r="M16461" s="37"/>
      <c r="N16461" s="37"/>
      <c r="O16461" s="38"/>
    </row>
    <row r="16462" spans="2:15" x14ac:dyDescent="0.4">
      <c r="B16462" s="63"/>
      <c r="C16462" s="37"/>
      <c r="D16462" s="37"/>
      <c r="E16462" s="37"/>
      <c r="F16462" s="37"/>
      <c r="G16462" s="38"/>
      <c r="H16462" s="37"/>
      <c r="I16462" s="41"/>
      <c r="J16462" s="41"/>
      <c r="K16462" s="37"/>
      <c r="L16462" s="37"/>
      <c r="M16462" s="37"/>
      <c r="N16462" s="37"/>
      <c r="O16462" s="38"/>
    </row>
    <row r="16463" spans="2:15" x14ac:dyDescent="0.4">
      <c r="B16463" s="63"/>
      <c r="C16463" s="37"/>
      <c r="D16463" s="37"/>
      <c r="E16463" s="37"/>
      <c r="F16463" s="37"/>
      <c r="G16463" s="38"/>
      <c r="H16463" s="37"/>
      <c r="I16463" s="41"/>
      <c r="J16463" s="41"/>
      <c r="K16463" s="37"/>
      <c r="L16463" s="37"/>
      <c r="M16463" s="37"/>
      <c r="N16463" s="37"/>
      <c r="O16463" s="38"/>
    </row>
    <row r="16464" spans="2:15" x14ac:dyDescent="0.4">
      <c r="B16464" s="63"/>
      <c r="C16464" s="37"/>
      <c r="D16464" s="37"/>
      <c r="E16464" s="37"/>
      <c r="F16464" s="37"/>
      <c r="G16464" s="38"/>
      <c r="H16464" s="37"/>
      <c r="I16464" s="41"/>
      <c r="J16464" s="41"/>
      <c r="K16464" s="37"/>
      <c r="L16464" s="37"/>
      <c r="M16464" s="37"/>
      <c r="N16464" s="37"/>
      <c r="O16464" s="38"/>
    </row>
    <row r="16465" spans="2:15" x14ac:dyDescent="0.4">
      <c r="B16465" s="63"/>
      <c r="C16465" s="37"/>
      <c r="D16465" s="37"/>
      <c r="E16465" s="37"/>
      <c r="F16465" s="37"/>
      <c r="G16465" s="38"/>
      <c r="H16465" s="37"/>
      <c r="I16465" s="41"/>
      <c r="J16465" s="41"/>
      <c r="K16465" s="37"/>
      <c r="L16465" s="37"/>
      <c r="M16465" s="37"/>
      <c r="N16465" s="37"/>
      <c r="O16465" s="38"/>
    </row>
    <row r="16466" spans="2:15" x14ac:dyDescent="0.4">
      <c r="B16466" s="63"/>
      <c r="C16466" s="37"/>
      <c r="D16466" s="37"/>
      <c r="E16466" s="37"/>
      <c r="F16466" s="37"/>
      <c r="G16466" s="38"/>
      <c r="H16466" s="37"/>
      <c r="I16466" s="41"/>
      <c r="J16466" s="41"/>
      <c r="K16466" s="37"/>
      <c r="L16466" s="37"/>
      <c r="M16466" s="37"/>
      <c r="N16466" s="37"/>
      <c r="O16466" s="38"/>
    </row>
    <row r="16467" spans="2:15" x14ac:dyDescent="0.4">
      <c r="B16467" s="63"/>
      <c r="C16467" s="37"/>
      <c r="D16467" s="37"/>
      <c r="E16467" s="37"/>
      <c r="F16467" s="37"/>
      <c r="G16467" s="38"/>
      <c r="H16467" s="37"/>
      <c r="I16467" s="41"/>
      <c r="J16467" s="41"/>
      <c r="K16467" s="37"/>
      <c r="L16467" s="37"/>
      <c r="M16467" s="37"/>
      <c r="N16467" s="37"/>
      <c r="O16467" s="38"/>
    </row>
    <row r="16468" spans="2:15" x14ac:dyDescent="0.4">
      <c r="B16468" s="63"/>
      <c r="C16468" s="37"/>
      <c r="D16468" s="37"/>
      <c r="E16468" s="37"/>
      <c r="F16468" s="37"/>
      <c r="G16468" s="38"/>
      <c r="H16468" s="37"/>
      <c r="I16468" s="41"/>
      <c r="J16468" s="41"/>
      <c r="K16468" s="37"/>
      <c r="L16468" s="37"/>
      <c r="M16468" s="37"/>
      <c r="N16468" s="37"/>
      <c r="O16468" s="38"/>
    </row>
    <row r="16469" spans="2:15" x14ac:dyDescent="0.4">
      <c r="B16469" s="63"/>
      <c r="C16469" s="37"/>
      <c r="D16469" s="37"/>
      <c r="E16469" s="37"/>
      <c r="F16469" s="37"/>
      <c r="G16469" s="38"/>
      <c r="H16469" s="37"/>
      <c r="I16469" s="41"/>
      <c r="J16469" s="41"/>
      <c r="K16469" s="37"/>
      <c r="L16469" s="37"/>
      <c r="M16469" s="37"/>
      <c r="N16469" s="37"/>
      <c r="O16469" s="38"/>
    </row>
    <row r="16470" spans="2:15" x14ac:dyDescent="0.4">
      <c r="B16470" s="63"/>
      <c r="C16470" s="37"/>
      <c r="D16470" s="37"/>
      <c r="E16470" s="37"/>
      <c r="F16470" s="37"/>
      <c r="G16470" s="38"/>
      <c r="H16470" s="37"/>
      <c r="I16470" s="41"/>
      <c r="J16470" s="41"/>
      <c r="K16470" s="37"/>
      <c r="L16470" s="37"/>
      <c r="M16470" s="37"/>
      <c r="N16470" s="37"/>
      <c r="O16470" s="38"/>
    </row>
    <row r="16471" spans="2:15" x14ac:dyDescent="0.4">
      <c r="B16471" s="63"/>
      <c r="C16471" s="37"/>
      <c r="D16471" s="37"/>
      <c r="E16471" s="37"/>
      <c r="F16471" s="37"/>
      <c r="G16471" s="38"/>
      <c r="H16471" s="37"/>
      <c r="I16471" s="41"/>
      <c r="J16471" s="41"/>
      <c r="K16471" s="37"/>
      <c r="L16471" s="37"/>
      <c r="M16471" s="37"/>
      <c r="N16471" s="37"/>
      <c r="O16471" s="38"/>
    </row>
    <row r="16472" spans="2:15" x14ac:dyDescent="0.4">
      <c r="B16472" s="63"/>
      <c r="C16472" s="37"/>
      <c r="D16472" s="37"/>
      <c r="E16472" s="37"/>
      <c r="F16472" s="37"/>
      <c r="G16472" s="38"/>
      <c r="H16472" s="37"/>
      <c r="I16472" s="41"/>
      <c r="J16472" s="41"/>
      <c r="K16472" s="37"/>
      <c r="L16472" s="37"/>
      <c r="M16472" s="37"/>
      <c r="N16472" s="37"/>
      <c r="O16472" s="38"/>
    </row>
    <row r="16473" spans="2:15" x14ac:dyDescent="0.4">
      <c r="B16473" s="63"/>
      <c r="C16473" s="37"/>
      <c r="D16473" s="37"/>
      <c r="E16473" s="37"/>
      <c r="F16473" s="37"/>
      <c r="G16473" s="38"/>
      <c r="H16473" s="37"/>
      <c r="I16473" s="41"/>
      <c r="J16473" s="41"/>
      <c r="K16473" s="37"/>
      <c r="L16473" s="37"/>
      <c r="M16473" s="37"/>
      <c r="N16473" s="37"/>
      <c r="O16473" s="38"/>
    </row>
    <row r="16474" spans="2:15" x14ac:dyDescent="0.4">
      <c r="B16474" s="63"/>
      <c r="C16474" s="37"/>
      <c r="D16474" s="37"/>
      <c r="E16474" s="37"/>
      <c r="F16474" s="37"/>
      <c r="G16474" s="38"/>
      <c r="H16474" s="37"/>
      <c r="I16474" s="41"/>
      <c r="J16474" s="41"/>
      <c r="K16474" s="37"/>
      <c r="L16474" s="37"/>
      <c r="M16474" s="37"/>
      <c r="N16474" s="37"/>
      <c r="O16474" s="38"/>
    </row>
    <row r="16475" spans="2:15" x14ac:dyDescent="0.4">
      <c r="B16475" s="63"/>
      <c r="C16475" s="37"/>
      <c r="D16475" s="37"/>
      <c r="E16475" s="37"/>
      <c r="F16475" s="37"/>
      <c r="G16475" s="38"/>
      <c r="H16475" s="37"/>
      <c r="I16475" s="41"/>
      <c r="J16475" s="41"/>
      <c r="K16475" s="37"/>
      <c r="L16475" s="37"/>
      <c r="M16475" s="37"/>
      <c r="N16475" s="37"/>
      <c r="O16475" s="38"/>
    </row>
    <row r="16476" spans="2:15" x14ac:dyDescent="0.4">
      <c r="B16476" s="63"/>
      <c r="C16476" s="37"/>
      <c r="D16476" s="37"/>
      <c r="E16476" s="37"/>
      <c r="F16476" s="37"/>
      <c r="G16476" s="38"/>
      <c r="H16476" s="37"/>
      <c r="I16476" s="41"/>
      <c r="J16476" s="41"/>
      <c r="K16476" s="37"/>
      <c r="L16476" s="37"/>
      <c r="M16476" s="37"/>
      <c r="N16476" s="37"/>
      <c r="O16476" s="38"/>
    </row>
    <row r="16477" spans="2:15" x14ac:dyDescent="0.4">
      <c r="B16477" s="63"/>
      <c r="C16477" s="37"/>
      <c r="D16477" s="37"/>
      <c r="E16477" s="37"/>
      <c r="F16477" s="37"/>
      <c r="G16477" s="38"/>
      <c r="H16477" s="37"/>
      <c r="I16477" s="41"/>
      <c r="J16477" s="41"/>
      <c r="K16477" s="37"/>
      <c r="L16477" s="37"/>
      <c r="M16477" s="37"/>
      <c r="N16477" s="37"/>
      <c r="O16477" s="38"/>
    </row>
    <row r="16478" spans="2:15" x14ac:dyDescent="0.4">
      <c r="B16478" s="63"/>
      <c r="C16478" s="37"/>
      <c r="D16478" s="37"/>
      <c r="E16478" s="37"/>
      <c r="F16478" s="37"/>
      <c r="G16478" s="38"/>
      <c r="H16478" s="37"/>
      <c r="I16478" s="41"/>
      <c r="J16478" s="41"/>
      <c r="K16478" s="37"/>
      <c r="L16478" s="37"/>
      <c r="M16478" s="37"/>
      <c r="N16478" s="37"/>
      <c r="O16478" s="38"/>
    </row>
    <row r="16479" spans="2:15" x14ac:dyDescent="0.4">
      <c r="B16479" s="63"/>
      <c r="C16479" s="37"/>
      <c r="D16479" s="37"/>
      <c r="E16479" s="37"/>
      <c r="F16479" s="37"/>
      <c r="G16479" s="38"/>
      <c r="H16479" s="37"/>
      <c r="I16479" s="41"/>
      <c r="J16479" s="41"/>
      <c r="K16479" s="37"/>
      <c r="L16479" s="37"/>
      <c r="M16479" s="37"/>
      <c r="N16479" s="37"/>
      <c r="O16479" s="38"/>
    </row>
    <row r="16480" spans="2:15" x14ac:dyDescent="0.4">
      <c r="B16480" s="63"/>
      <c r="C16480" s="37"/>
      <c r="D16480" s="37"/>
      <c r="E16480" s="37"/>
      <c r="F16480" s="37"/>
      <c r="G16480" s="38"/>
      <c r="H16480" s="37"/>
      <c r="I16480" s="41"/>
      <c r="J16480" s="41"/>
      <c r="K16480" s="37"/>
      <c r="L16480" s="37"/>
      <c r="M16480" s="37"/>
      <c r="N16480" s="37"/>
      <c r="O16480" s="38"/>
    </row>
    <row r="16481" spans="2:15" x14ac:dyDescent="0.4">
      <c r="B16481" s="63"/>
      <c r="C16481" s="37"/>
      <c r="D16481" s="37"/>
      <c r="E16481" s="37"/>
      <c r="F16481" s="37"/>
      <c r="G16481" s="38"/>
      <c r="H16481" s="37"/>
      <c r="I16481" s="41"/>
      <c r="J16481" s="41"/>
      <c r="K16481" s="37"/>
      <c r="L16481" s="37"/>
      <c r="M16481" s="37"/>
      <c r="N16481" s="37"/>
      <c r="O16481" s="38"/>
    </row>
    <row r="16482" spans="2:15" x14ac:dyDescent="0.4">
      <c r="B16482" s="63"/>
      <c r="C16482" s="37"/>
      <c r="D16482" s="37"/>
      <c r="E16482" s="37"/>
      <c r="F16482" s="37"/>
      <c r="G16482" s="38"/>
      <c r="H16482" s="37"/>
      <c r="I16482" s="41"/>
      <c r="J16482" s="41"/>
      <c r="K16482" s="37"/>
      <c r="L16482" s="37"/>
      <c r="M16482" s="37"/>
      <c r="N16482" s="37"/>
      <c r="O16482" s="38"/>
    </row>
    <row r="16483" spans="2:15" x14ac:dyDescent="0.4">
      <c r="B16483" s="63"/>
      <c r="C16483" s="37"/>
      <c r="D16483" s="37"/>
      <c r="E16483" s="37"/>
      <c r="F16483" s="37"/>
      <c r="G16483" s="38"/>
      <c r="H16483" s="37"/>
      <c r="I16483" s="41"/>
      <c r="J16483" s="41"/>
      <c r="K16483" s="37"/>
      <c r="L16483" s="37"/>
      <c r="M16483" s="37"/>
      <c r="N16483" s="37"/>
      <c r="O16483" s="38"/>
    </row>
    <row r="16484" spans="2:15" x14ac:dyDescent="0.4">
      <c r="B16484" s="63"/>
      <c r="C16484" s="37"/>
      <c r="D16484" s="37"/>
      <c r="E16484" s="37"/>
      <c r="F16484" s="37"/>
      <c r="G16484" s="38"/>
      <c r="H16484" s="37"/>
      <c r="I16484" s="41"/>
      <c r="J16484" s="41"/>
      <c r="K16484" s="37"/>
      <c r="L16484" s="37"/>
      <c r="M16484" s="37"/>
      <c r="N16484" s="37"/>
      <c r="O16484" s="38"/>
    </row>
    <row r="16485" spans="2:15" x14ac:dyDescent="0.4">
      <c r="B16485" s="63"/>
      <c r="C16485" s="37"/>
      <c r="D16485" s="37"/>
      <c r="E16485" s="37"/>
      <c r="F16485" s="37"/>
      <c r="G16485" s="38"/>
      <c r="H16485" s="37"/>
      <c r="I16485" s="41"/>
      <c r="J16485" s="41"/>
      <c r="K16485" s="37"/>
      <c r="L16485" s="37"/>
      <c r="M16485" s="37"/>
      <c r="N16485" s="37"/>
      <c r="O16485" s="38"/>
    </row>
    <row r="16486" spans="2:15" x14ac:dyDescent="0.4">
      <c r="B16486" s="63"/>
      <c r="C16486" s="37"/>
      <c r="D16486" s="37"/>
      <c r="E16486" s="37"/>
      <c r="F16486" s="37"/>
      <c r="G16486" s="38"/>
      <c r="H16486" s="37"/>
      <c r="I16486" s="41"/>
      <c r="J16486" s="41"/>
      <c r="K16486" s="37"/>
      <c r="L16486" s="37"/>
      <c r="M16486" s="37"/>
      <c r="N16486" s="37"/>
      <c r="O16486" s="38"/>
    </row>
    <row r="16487" spans="2:15" x14ac:dyDescent="0.4">
      <c r="B16487" s="63"/>
      <c r="C16487" s="37"/>
      <c r="D16487" s="37"/>
      <c r="E16487" s="37"/>
      <c r="F16487" s="37"/>
      <c r="G16487" s="38"/>
      <c r="H16487" s="37"/>
      <c r="I16487" s="41"/>
      <c r="J16487" s="41"/>
      <c r="K16487" s="37"/>
      <c r="L16487" s="37"/>
      <c r="M16487" s="37"/>
      <c r="N16487" s="37"/>
      <c r="O16487" s="38"/>
    </row>
    <row r="16488" spans="2:15" x14ac:dyDescent="0.4">
      <c r="B16488" s="63"/>
      <c r="C16488" s="37"/>
      <c r="D16488" s="37"/>
      <c r="E16488" s="37"/>
      <c r="F16488" s="37"/>
      <c r="G16488" s="38"/>
      <c r="H16488" s="37"/>
      <c r="I16488" s="41"/>
      <c r="J16488" s="41"/>
      <c r="K16488" s="37"/>
      <c r="L16488" s="37"/>
      <c r="M16488" s="37"/>
      <c r="N16488" s="37"/>
      <c r="O16488" s="38"/>
    </row>
    <row r="16489" spans="2:15" x14ac:dyDescent="0.4">
      <c r="B16489" s="63"/>
      <c r="C16489" s="37"/>
      <c r="D16489" s="37"/>
      <c r="E16489" s="37"/>
      <c r="F16489" s="37"/>
      <c r="G16489" s="38"/>
      <c r="H16489" s="37"/>
      <c r="I16489" s="41"/>
      <c r="J16489" s="41"/>
      <c r="K16489" s="37"/>
      <c r="L16489" s="37"/>
      <c r="M16489" s="37"/>
      <c r="N16489" s="37"/>
      <c r="O16489" s="38"/>
    </row>
    <row r="16490" spans="2:15" x14ac:dyDescent="0.4">
      <c r="B16490" s="63"/>
      <c r="C16490" s="37"/>
      <c r="D16490" s="37"/>
      <c r="E16490" s="37"/>
      <c r="F16490" s="37"/>
      <c r="G16490" s="38"/>
      <c r="H16490" s="37"/>
      <c r="I16490" s="41"/>
      <c r="J16490" s="41"/>
      <c r="K16490" s="37"/>
      <c r="L16490" s="37"/>
      <c r="M16490" s="37"/>
      <c r="N16490" s="37"/>
      <c r="O16490" s="38"/>
    </row>
    <row r="16491" spans="2:15" x14ac:dyDescent="0.4">
      <c r="B16491" s="63"/>
      <c r="C16491" s="37"/>
      <c r="D16491" s="37"/>
      <c r="E16491" s="37"/>
      <c r="F16491" s="37"/>
      <c r="G16491" s="38"/>
      <c r="H16491" s="37"/>
      <c r="I16491" s="41"/>
      <c r="J16491" s="41"/>
      <c r="K16491" s="37"/>
      <c r="L16491" s="37"/>
      <c r="M16491" s="37"/>
      <c r="N16491" s="37"/>
      <c r="O16491" s="38"/>
    </row>
    <row r="16492" spans="2:15" x14ac:dyDescent="0.4">
      <c r="B16492" s="63"/>
      <c r="C16492" s="37"/>
      <c r="D16492" s="37"/>
      <c r="E16492" s="37"/>
      <c r="F16492" s="37"/>
      <c r="G16492" s="38"/>
      <c r="H16492" s="37"/>
      <c r="I16492" s="41"/>
      <c r="J16492" s="41"/>
      <c r="K16492" s="37"/>
      <c r="L16492" s="37"/>
      <c r="M16492" s="37"/>
      <c r="N16492" s="37"/>
      <c r="O16492" s="38"/>
    </row>
    <row r="16493" spans="2:15" x14ac:dyDescent="0.4">
      <c r="B16493" s="63"/>
      <c r="C16493" s="37"/>
      <c r="D16493" s="37"/>
      <c r="E16493" s="37"/>
      <c r="F16493" s="37"/>
      <c r="G16493" s="38"/>
      <c r="H16493" s="37"/>
      <c r="I16493" s="41"/>
      <c r="J16493" s="41"/>
      <c r="K16493" s="37"/>
      <c r="L16493" s="37"/>
      <c r="M16493" s="37"/>
      <c r="N16493" s="37"/>
      <c r="O16493" s="38"/>
    </row>
    <row r="16494" spans="2:15" x14ac:dyDescent="0.4">
      <c r="B16494" s="63"/>
      <c r="C16494" s="37"/>
      <c r="D16494" s="37"/>
      <c r="E16494" s="37"/>
      <c r="F16494" s="37"/>
      <c r="G16494" s="38"/>
      <c r="H16494" s="37"/>
      <c r="I16494" s="41"/>
      <c r="J16494" s="41"/>
      <c r="K16494" s="37"/>
      <c r="L16494" s="37"/>
      <c r="M16494" s="37"/>
      <c r="N16494" s="37"/>
      <c r="O16494" s="38"/>
    </row>
    <row r="16495" spans="2:15" x14ac:dyDescent="0.4">
      <c r="B16495" s="63"/>
      <c r="C16495" s="37"/>
      <c r="D16495" s="37"/>
      <c r="E16495" s="37"/>
      <c r="F16495" s="37"/>
      <c r="G16495" s="38"/>
      <c r="H16495" s="37"/>
      <c r="I16495" s="41"/>
      <c r="J16495" s="41"/>
      <c r="K16495" s="37"/>
      <c r="L16495" s="37"/>
      <c r="M16495" s="37"/>
      <c r="N16495" s="37"/>
      <c r="O16495" s="38"/>
    </row>
    <row r="16496" spans="2:15" x14ac:dyDescent="0.4">
      <c r="B16496" s="63"/>
      <c r="C16496" s="37"/>
      <c r="D16496" s="37"/>
      <c r="E16496" s="37"/>
      <c r="F16496" s="37"/>
      <c r="G16496" s="38"/>
      <c r="H16496" s="37"/>
      <c r="I16496" s="41"/>
      <c r="J16496" s="41"/>
      <c r="K16496" s="37"/>
      <c r="L16496" s="37"/>
      <c r="M16496" s="37"/>
      <c r="N16496" s="37"/>
      <c r="O16496" s="38"/>
    </row>
    <row r="16497" spans="2:15" x14ac:dyDescent="0.4">
      <c r="B16497" s="63"/>
      <c r="C16497" s="37"/>
      <c r="D16497" s="37"/>
      <c r="E16497" s="37"/>
      <c r="F16497" s="37"/>
      <c r="G16497" s="38"/>
      <c r="H16497" s="37"/>
      <c r="I16497" s="41"/>
      <c r="J16497" s="41"/>
      <c r="K16497" s="37"/>
      <c r="L16497" s="37"/>
      <c r="M16497" s="37"/>
      <c r="N16497" s="37"/>
      <c r="O16497" s="38"/>
    </row>
    <row r="16498" spans="2:15" x14ac:dyDescent="0.4">
      <c r="B16498" s="63"/>
      <c r="C16498" s="37"/>
      <c r="D16498" s="37"/>
      <c r="E16498" s="37"/>
      <c r="F16498" s="37"/>
      <c r="G16498" s="38"/>
      <c r="H16498" s="37"/>
      <c r="I16498" s="41"/>
      <c r="J16498" s="41"/>
      <c r="K16498" s="37"/>
      <c r="L16498" s="37"/>
      <c r="M16498" s="37"/>
      <c r="N16498" s="37"/>
      <c r="O16498" s="38"/>
    </row>
    <row r="16499" spans="2:15" x14ac:dyDescent="0.4">
      <c r="B16499" s="63"/>
      <c r="C16499" s="37"/>
      <c r="D16499" s="37"/>
      <c r="E16499" s="37"/>
      <c r="F16499" s="37"/>
      <c r="G16499" s="38"/>
      <c r="H16499" s="37"/>
      <c r="I16499" s="41"/>
      <c r="J16499" s="41"/>
      <c r="K16499" s="37"/>
      <c r="L16499" s="37"/>
      <c r="M16499" s="37"/>
      <c r="N16499" s="37"/>
      <c r="O16499" s="38"/>
    </row>
    <row r="16500" spans="2:15" x14ac:dyDescent="0.4">
      <c r="B16500" s="63"/>
      <c r="C16500" s="37"/>
      <c r="D16500" s="37"/>
      <c r="E16500" s="37"/>
      <c r="F16500" s="37"/>
      <c r="G16500" s="38"/>
      <c r="H16500" s="37"/>
      <c r="I16500" s="41"/>
      <c r="J16500" s="41"/>
      <c r="K16500" s="37"/>
      <c r="L16500" s="37"/>
      <c r="M16500" s="37"/>
      <c r="N16500" s="37"/>
      <c r="O16500" s="38"/>
    </row>
    <row r="16501" spans="2:15" x14ac:dyDescent="0.4">
      <c r="B16501" s="63"/>
      <c r="C16501" s="37"/>
      <c r="D16501" s="37"/>
      <c r="E16501" s="37"/>
      <c r="F16501" s="37"/>
      <c r="G16501" s="38"/>
      <c r="H16501" s="37"/>
      <c r="I16501" s="41"/>
      <c r="J16501" s="41"/>
      <c r="K16501" s="37"/>
      <c r="L16501" s="37"/>
      <c r="M16501" s="37"/>
      <c r="N16501" s="37"/>
      <c r="O16501" s="38"/>
    </row>
    <row r="16502" spans="2:15" x14ac:dyDescent="0.4">
      <c r="B16502" s="63"/>
      <c r="C16502" s="37"/>
      <c r="D16502" s="37"/>
      <c r="E16502" s="37"/>
      <c r="F16502" s="37"/>
      <c r="G16502" s="38"/>
      <c r="H16502" s="37"/>
      <c r="I16502" s="41"/>
      <c r="J16502" s="41"/>
      <c r="K16502" s="37"/>
      <c r="L16502" s="37"/>
      <c r="M16502" s="37"/>
      <c r="N16502" s="37"/>
      <c r="O16502" s="38"/>
    </row>
    <row r="16503" spans="2:15" x14ac:dyDescent="0.4">
      <c r="B16503" s="63"/>
      <c r="C16503" s="37"/>
      <c r="D16503" s="37"/>
      <c r="E16503" s="37"/>
      <c r="F16503" s="37"/>
      <c r="G16503" s="38"/>
      <c r="H16503" s="37"/>
      <c r="I16503" s="41"/>
      <c r="J16503" s="41"/>
      <c r="K16503" s="37"/>
      <c r="L16503" s="37"/>
      <c r="M16503" s="37"/>
      <c r="N16503" s="37"/>
      <c r="O16503" s="38"/>
    </row>
    <row r="16504" spans="2:15" x14ac:dyDescent="0.4">
      <c r="B16504" s="63"/>
      <c r="C16504" s="37"/>
      <c r="D16504" s="37"/>
      <c r="E16504" s="37"/>
      <c r="F16504" s="37"/>
      <c r="G16504" s="38"/>
      <c r="H16504" s="37"/>
      <c r="I16504" s="41"/>
      <c r="J16504" s="41"/>
      <c r="K16504" s="37"/>
      <c r="L16504" s="37"/>
      <c r="M16504" s="37"/>
      <c r="N16504" s="37"/>
      <c r="O16504" s="38"/>
    </row>
    <row r="16505" spans="2:15" x14ac:dyDescent="0.4">
      <c r="B16505" s="63"/>
      <c r="C16505" s="37"/>
      <c r="D16505" s="37"/>
      <c r="E16505" s="37"/>
      <c r="F16505" s="37"/>
      <c r="G16505" s="38"/>
      <c r="H16505" s="37"/>
      <c r="I16505" s="41"/>
      <c r="J16505" s="41"/>
      <c r="K16505" s="37"/>
      <c r="L16505" s="37"/>
      <c r="M16505" s="37"/>
      <c r="N16505" s="37"/>
      <c r="O16505" s="38"/>
    </row>
    <row r="16506" spans="2:15" x14ac:dyDescent="0.4">
      <c r="B16506" s="63"/>
      <c r="C16506" s="37"/>
      <c r="D16506" s="37"/>
      <c r="E16506" s="37"/>
      <c r="F16506" s="37"/>
      <c r="G16506" s="38"/>
      <c r="H16506" s="37"/>
      <c r="I16506" s="41"/>
      <c r="J16506" s="41"/>
      <c r="K16506" s="37"/>
      <c r="L16506" s="37"/>
      <c r="M16506" s="37"/>
      <c r="N16506" s="37"/>
      <c r="O16506" s="38"/>
    </row>
    <row r="16507" spans="2:15" x14ac:dyDescent="0.4">
      <c r="B16507" s="63"/>
      <c r="C16507" s="37"/>
      <c r="D16507" s="37"/>
      <c r="E16507" s="37"/>
      <c r="F16507" s="37"/>
      <c r="G16507" s="38"/>
      <c r="H16507" s="37"/>
      <c r="I16507" s="41"/>
      <c r="J16507" s="41"/>
      <c r="K16507" s="37"/>
      <c r="L16507" s="37"/>
      <c r="M16507" s="37"/>
      <c r="N16507" s="37"/>
      <c r="O16507" s="38"/>
    </row>
    <row r="16508" spans="2:15" x14ac:dyDescent="0.4">
      <c r="B16508" s="63"/>
      <c r="C16508" s="37"/>
      <c r="D16508" s="37"/>
      <c r="E16508" s="37"/>
      <c r="F16508" s="37"/>
      <c r="G16508" s="38"/>
      <c r="H16508" s="37"/>
      <c r="I16508" s="41"/>
      <c r="J16508" s="41"/>
      <c r="K16508" s="37"/>
      <c r="L16508" s="37"/>
      <c r="M16508" s="37"/>
      <c r="N16508" s="37"/>
      <c r="O16508" s="38"/>
    </row>
    <row r="16509" spans="2:15" x14ac:dyDescent="0.4">
      <c r="B16509" s="63"/>
      <c r="C16509" s="37"/>
      <c r="D16509" s="37"/>
      <c r="E16509" s="37"/>
      <c r="F16509" s="37"/>
      <c r="G16509" s="38"/>
      <c r="H16509" s="37"/>
      <c r="I16509" s="41"/>
      <c r="J16509" s="41"/>
      <c r="K16509" s="37"/>
      <c r="L16509" s="37"/>
      <c r="M16509" s="37"/>
      <c r="N16509" s="37"/>
      <c r="O16509" s="38"/>
    </row>
    <row r="16510" spans="2:15" x14ac:dyDescent="0.4">
      <c r="B16510" s="63"/>
      <c r="C16510" s="37"/>
      <c r="D16510" s="37"/>
      <c r="E16510" s="37"/>
      <c r="F16510" s="37"/>
      <c r="G16510" s="38"/>
      <c r="H16510" s="37"/>
      <c r="I16510" s="41"/>
      <c r="J16510" s="41"/>
      <c r="K16510" s="37"/>
      <c r="L16510" s="37"/>
      <c r="M16510" s="37"/>
      <c r="N16510" s="37"/>
      <c r="O16510" s="38"/>
    </row>
    <row r="16511" spans="2:15" x14ac:dyDescent="0.4">
      <c r="B16511" s="63"/>
      <c r="C16511" s="37"/>
      <c r="D16511" s="37"/>
      <c r="E16511" s="37"/>
      <c r="F16511" s="37"/>
      <c r="G16511" s="38"/>
      <c r="H16511" s="37"/>
      <c r="I16511" s="41"/>
      <c r="J16511" s="41"/>
      <c r="K16511" s="37"/>
      <c r="L16511" s="37"/>
      <c r="M16511" s="37"/>
      <c r="N16511" s="37"/>
      <c r="O16511" s="38"/>
    </row>
    <row r="16512" spans="2:15" x14ac:dyDescent="0.4">
      <c r="B16512" s="63"/>
      <c r="C16512" s="37"/>
      <c r="D16512" s="37"/>
      <c r="E16512" s="37"/>
      <c r="F16512" s="37"/>
      <c r="G16512" s="38"/>
      <c r="H16512" s="37"/>
      <c r="I16512" s="41"/>
      <c r="J16512" s="41"/>
      <c r="K16512" s="37"/>
      <c r="L16512" s="37"/>
      <c r="M16512" s="37"/>
      <c r="N16512" s="37"/>
      <c r="O16512" s="38"/>
    </row>
    <row r="16513" spans="2:15" x14ac:dyDescent="0.4">
      <c r="B16513" s="63"/>
      <c r="C16513" s="37"/>
      <c r="D16513" s="37"/>
      <c r="E16513" s="37"/>
      <c r="F16513" s="37"/>
      <c r="G16513" s="38"/>
      <c r="H16513" s="37"/>
      <c r="I16513" s="41"/>
      <c r="J16513" s="41"/>
      <c r="K16513" s="37"/>
      <c r="L16513" s="37"/>
      <c r="M16513" s="37"/>
      <c r="N16513" s="37"/>
      <c r="O16513" s="38"/>
    </row>
    <row r="16514" spans="2:15" x14ac:dyDescent="0.4">
      <c r="B16514" s="63"/>
      <c r="C16514" s="37"/>
      <c r="D16514" s="37"/>
      <c r="E16514" s="37"/>
      <c r="F16514" s="37"/>
      <c r="G16514" s="38"/>
      <c r="H16514" s="37"/>
      <c r="I16514" s="41"/>
      <c r="J16514" s="41"/>
      <c r="K16514" s="37"/>
      <c r="L16514" s="37"/>
      <c r="M16514" s="37"/>
      <c r="N16514" s="37"/>
      <c r="O16514" s="38"/>
    </row>
    <row r="16515" spans="2:15" x14ac:dyDescent="0.4">
      <c r="B16515" s="63"/>
      <c r="C16515" s="37"/>
      <c r="D16515" s="37"/>
      <c r="E16515" s="37"/>
      <c r="F16515" s="37"/>
      <c r="G16515" s="38"/>
      <c r="H16515" s="37"/>
      <c r="I16515" s="41"/>
      <c r="J16515" s="41"/>
      <c r="K16515" s="37"/>
      <c r="L16515" s="37"/>
      <c r="M16515" s="37"/>
      <c r="N16515" s="37"/>
      <c r="O16515" s="38"/>
    </row>
    <row r="16516" spans="2:15" x14ac:dyDescent="0.4">
      <c r="B16516" s="63"/>
      <c r="C16516" s="37"/>
      <c r="D16516" s="37"/>
      <c r="E16516" s="37"/>
      <c r="F16516" s="37"/>
      <c r="G16516" s="38"/>
      <c r="H16516" s="37"/>
      <c r="I16516" s="41"/>
      <c r="J16516" s="41"/>
      <c r="K16516" s="37"/>
      <c r="L16516" s="37"/>
      <c r="M16516" s="37"/>
      <c r="N16516" s="37"/>
      <c r="O16516" s="38"/>
    </row>
    <row r="16517" spans="2:15" x14ac:dyDescent="0.4">
      <c r="B16517" s="63"/>
      <c r="C16517" s="37"/>
      <c r="D16517" s="37"/>
      <c r="E16517" s="37"/>
      <c r="F16517" s="37"/>
      <c r="G16517" s="38"/>
      <c r="H16517" s="37"/>
      <c r="I16517" s="41"/>
      <c r="J16517" s="41"/>
      <c r="K16517" s="37"/>
      <c r="L16517" s="37"/>
      <c r="M16517" s="37"/>
      <c r="N16517" s="37"/>
      <c r="O16517" s="38"/>
    </row>
    <row r="16518" spans="2:15" x14ac:dyDescent="0.4">
      <c r="B16518" s="63"/>
      <c r="C16518" s="37"/>
      <c r="D16518" s="37"/>
      <c r="E16518" s="37"/>
      <c r="F16518" s="37"/>
      <c r="G16518" s="38"/>
      <c r="H16518" s="37"/>
      <c r="I16518" s="41"/>
      <c r="J16518" s="41"/>
      <c r="K16518" s="37"/>
      <c r="L16518" s="37"/>
      <c r="M16518" s="37"/>
      <c r="N16518" s="37"/>
      <c r="O16518" s="38"/>
    </row>
    <row r="16519" spans="2:15" x14ac:dyDescent="0.4">
      <c r="B16519" s="63"/>
      <c r="C16519" s="37"/>
      <c r="D16519" s="37"/>
      <c r="E16519" s="37"/>
      <c r="F16519" s="37"/>
      <c r="G16519" s="38"/>
      <c r="H16519" s="37"/>
      <c r="I16519" s="41"/>
      <c r="J16519" s="41"/>
      <c r="K16519" s="37"/>
      <c r="L16519" s="37"/>
      <c r="M16519" s="37"/>
      <c r="N16519" s="37"/>
      <c r="O16519" s="38"/>
    </row>
    <row r="16520" spans="2:15" x14ac:dyDescent="0.4">
      <c r="B16520" s="63"/>
      <c r="C16520" s="37"/>
      <c r="D16520" s="37"/>
      <c r="E16520" s="37"/>
      <c r="F16520" s="37"/>
      <c r="G16520" s="38"/>
      <c r="H16520" s="37"/>
      <c r="I16520" s="41"/>
      <c r="J16520" s="41"/>
      <c r="K16520" s="37"/>
      <c r="L16520" s="37"/>
      <c r="M16520" s="37"/>
      <c r="N16520" s="37"/>
      <c r="O16520" s="38"/>
    </row>
    <row r="16521" spans="2:15" x14ac:dyDescent="0.4">
      <c r="B16521" s="63"/>
      <c r="C16521" s="37"/>
      <c r="D16521" s="37"/>
      <c r="E16521" s="37"/>
      <c r="F16521" s="37"/>
      <c r="G16521" s="38"/>
      <c r="H16521" s="37"/>
      <c r="I16521" s="41"/>
      <c r="J16521" s="41"/>
      <c r="K16521" s="37"/>
      <c r="L16521" s="37"/>
      <c r="M16521" s="37"/>
      <c r="N16521" s="37"/>
      <c r="O16521" s="38"/>
    </row>
    <row r="16522" spans="2:15" x14ac:dyDescent="0.4">
      <c r="B16522" s="63"/>
      <c r="C16522" s="37"/>
      <c r="D16522" s="37"/>
      <c r="E16522" s="37"/>
      <c r="F16522" s="37"/>
      <c r="G16522" s="38"/>
      <c r="H16522" s="37"/>
      <c r="I16522" s="41"/>
      <c r="J16522" s="41"/>
      <c r="K16522" s="37"/>
      <c r="L16522" s="37"/>
      <c r="M16522" s="37"/>
      <c r="N16522" s="37"/>
      <c r="O16522" s="38"/>
    </row>
    <row r="16523" spans="2:15" x14ac:dyDescent="0.4">
      <c r="B16523" s="63"/>
      <c r="C16523" s="37"/>
      <c r="D16523" s="37"/>
      <c r="E16523" s="37"/>
      <c r="F16523" s="37"/>
      <c r="G16523" s="38"/>
      <c r="H16523" s="37"/>
      <c r="I16523" s="41"/>
      <c r="J16523" s="41"/>
      <c r="K16523" s="37"/>
      <c r="L16523" s="37"/>
      <c r="M16523" s="37"/>
      <c r="N16523" s="37"/>
      <c r="O16523" s="38"/>
    </row>
    <row r="16524" spans="2:15" x14ac:dyDescent="0.4">
      <c r="B16524" s="63"/>
      <c r="C16524" s="37"/>
      <c r="D16524" s="37"/>
      <c r="E16524" s="37"/>
      <c r="F16524" s="37"/>
      <c r="G16524" s="38"/>
      <c r="H16524" s="37"/>
      <c r="I16524" s="41"/>
      <c r="J16524" s="41"/>
      <c r="K16524" s="37"/>
      <c r="L16524" s="37"/>
      <c r="M16524" s="37"/>
      <c r="N16524" s="37"/>
      <c r="O16524" s="38"/>
    </row>
    <row r="16525" spans="2:15" x14ac:dyDescent="0.4">
      <c r="B16525" s="63"/>
      <c r="C16525" s="37"/>
      <c r="D16525" s="37"/>
      <c r="E16525" s="37"/>
      <c r="F16525" s="37"/>
      <c r="G16525" s="38"/>
      <c r="H16525" s="37"/>
      <c r="I16525" s="41"/>
      <c r="J16525" s="41"/>
      <c r="K16525" s="37"/>
      <c r="L16525" s="37"/>
      <c r="M16525" s="37"/>
      <c r="N16525" s="37"/>
      <c r="O16525" s="38"/>
    </row>
    <row r="16526" spans="2:15" x14ac:dyDescent="0.4">
      <c r="B16526" s="63"/>
      <c r="C16526" s="37"/>
      <c r="D16526" s="37"/>
      <c r="E16526" s="37"/>
      <c r="F16526" s="37"/>
      <c r="G16526" s="38"/>
      <c r="H16526" s="37"/>
      <c r="I16526" s="41"/>
      <c r="J16526" s="41"/>
      <c r="K16526" s="37"/>
      <c r="L16526" s="37"/>
      <c r="M16526" s="37"/>
      <c r="N16526" s="37"/>
      <c r="O16526" s="38"/>
    </row>
    <row r="16527" spans="2:15" x14ac:dyDescent="0.4">
      <c r="B16527" s="63"/>
      <c r="C16527" s="37"/>
      <c r="D16527" s="37"/>
      <c r="E16527" s="37"/>
      <c r="F16527" s="37"/>
      <c r="G16527" s="38"/>
      <c r="H16527" s="37"/>
      <c r="I16527" s="41"/>
      <c r="J16527" s="41"/>
      <c r="K16527" s="37"/>
      <c r="L16527" s="37"/>
      <c r="M16527" s="37"/>
      <c r="N16527" s="37"/>
      <c r="O16527" s="38"/>
    </row>
    <row r="16528" spans="2:15" x14ac:dyDescent="0.4">
      <c r="B16528" s="63"/>
      <c r="C16528" s="37"/>
      <c r="D16528" s="37"/>
      <c r="E16528" s="37"/>
      <c r="F16528" s="37"/>
      <c r="G16528" s="38"/>
      <c r="H16528" s="37"/>
      <c r="I16528" s="41"/>
      <c r="J16528" s="41"/>
      <c r="K16528" s="37"/>
      <c r="L16528" s="37"/>
      <c r="M16528" s="37"/>
      <c r="N16528" s="37"/>
      <c r="O16528" s="38"/>
    </row>
    <row r="16529" spans="2:15" x14ac:dyDescent="0.4">
      <c r="B16529" s="63"/>
      <c r="C16529" s="37"/>
      <c r="D16529" s="37"/>
      <c r="E16529" s="37"/>
      <c r="F16529" s="37"/>
      <c r="G16529" s="38"/>
      <c r="H16529" s="37"/>
      <c r="I16529" s="41"/>
      <c r="J16529" s="41"/>
      <c r="K16529" s="37"/>
      <c r="L16529" s="37"/>
      <c r="M16529" s="37"/>
      <c r="N16529" s="37"/>
      <c r="O16529" s="38"/>
    </row>
    <row r="16530" spans="2:15" x14ac:dyDescent="0.4">
      <c r="B16530" s="63"/>
      <c r="C16530" s="37"/>
      <c r="D16530" s="37"/>
      <c r="E16530" s="37"/>
      <c r="F16530" s="37"/>
      <c r="G16530" s="38"/>
      <c r="H16530" s="37"/>
      <c r="I16530" s="41"/>
      <c r="J16530" s="41"/>
      <c r="K16530" s="37"/>
      <c r="L16530" s="37"/>
      <c r="M16530" s="37"/>
      <c r="N16530" s="37"/>
      <c r="O16530" s="38"/>
    </row>
    <row r="16531" spans="2:15" x14ac:dyDescent="0.4">
      <c r="B16531" s="63"/>
      <c r="C16531" s="37"/>
      <c r="D16531" s="37"/>
      <c r="E16531" s="37"/>
      <c r="F16531" s="37"/>
      <c r="G16531" s="38"/>
      <c r="H16531" s="37"/>
      <c r="I16531" s="41"/>
      <c r="J16531" s="41"/>
      <c r="K16531" s="37"/>
      <c r="L16531" s="37"/>
      <c r="M16531" s="37"/>
      <c r="N16531" s="37"/>
      <c r="O16531" s="38"/>
    </row>
    <row r="16532" spans="2:15" x14ac:dyDescent="0.4">
      <c r="B16532" s="63"/>
      <c r="C16532" s="37"/>
      <c r="D16532" s="37"/>
      <c r="E16532" s="37"/>
      <c r="F16532" s="37"/>
      <c r="G16532" s="38"/>
      <c r="H16532" s="37"/>
      <c r="I16532" s="41"/>
      <c r="J16532" s="41"/>
      <c r="K16532" s="37"/>
      <c r="L16532" s="37"/>
      <c r="M16532" s="37"/>
      <c r="N16532" s="37"/>
      <c r="O16532" s="38"/>
    </row>
    <row r="16533" spans="2:15" x14ac:dyDescent="0.4">
      <c r="B16533" s="63"/>
      <c r="C16533" s="37"/>
      <c r="D16533" s="37"/>
      <c r="E16533" s="37"/>
      <c r="F16533" s="37"/>
      <c r="G16533" s="38"/>
      <c r="H16533" s="37"/>
      <c r="I16533" s="41"/>
      <c r="J16533" s="41"/>
      <c r="K16533" s="37"/>
      <c r="L16533" s="37"/>
      <c r="M16533" s="37"/>
      <c r="N16533" s="37"/>
      <c r="O16533" s="38"/>
    </row>
    <row r="16534" spans="2:15" x14ac:dyDescent="0.4">
      <c r="B16534" s="63"/>
      <c r="C16534" s="37"/>
      <c r="D16534" s="37"/>
      <c r="E16534" s="37"/>
      <c r="F16534" s="37"/>
      <c r="G16534" s="38"/>
      <c r="H16534" s="37"/>
      <c r="I16534" s="41"/>
      <c r="J16534" s="41"/>
      <c r="K16534" s="37"/>
      <c r="L16534" s="37"/>
      <c r="M16534" s="37"/>
      <c r="N16534" s="37"/>
      <c r="O16534" s="38"/>
    </row>
    <row r="16535" spans="2:15" x14ac:dyDescent="0.4">
      <c r="B16535" s="63"/>
      <c r="C16535" s="37"/>
      <c r="D16535" s="37"/>
      <c r="E16535" s="37"/>
      <c r="F16535" s="37"/>
      <c r="G16535" s="38"/>
      <c r="H16535" s="37"/>
      <c r="I16535" s="41"/>
      <c r="J16535" s="41"/>
      <c r="K16535" s="37"/>
      <c r="L16535" s="37"/>
      <c r="M16535" s="37"/>
      <c r="N16535" s="37"/>
      <c r="O16535" s="38"/>
    </row>
    <row r="16536" spans="2:15" x14ac:dyDescent="0.4">
      <c r="B16536" s="63"/>
      <c r="C16536" s="37"/>
      <c r="D16536" s="37"/>
      <c r="E16536" s="37"/>
      <c r="F16536" s="37"/>
      <c r="G16536" s="38"/>
      <c r="H16536" s="37"/>
      <c r="I16536" s="41"/>
      <c r="J16536" s="41"/>
      <c r="K16536" s="37"/>
      <c r="L16536" s="37"/>
      <c r="M16536" s="37"/>
      <c r="N16536" s="37"/>
      <c r="O16536" s="38"/>
    </row>
    <row r="16537" spans="2:15" x14ac:dyDescent="0.4">
      <c r="B16537" s="63"/>
      <c r="C16537" s="37"/>
      <c r="D16537" s="37"/>
      <c r="E16537" s="37"/>
      <c r="F16537" s="37"/>
      <c r="G16537" s="38"/>
      <c r="H16537" s="37"/>
      <c r="I16537" s="41"/>
      <c r="J16537" s="41"/>
      <c r="K16537" s="37"/>
      <c r="L16537" s="37"/>
      <c r="M16537" s="37"/>
      <c r="N16537" s="37"/>
      <c r="O16537" s="38"/>
    </row>
    <row r="16538" spans="2:15" x14ac:dyDescent="0.4">
      <c r="B16538" s="63"/>
      <c r="C16538" s="37"/>
      <c r="D16538" s="37"/>
      <c r="E16538" s="37"/>
      <c r="F16538" s="37"/>
      <c r="G16538" s="38"/>
      <c r="H16538" s="37"/>
      <c r="I16538" s="41"/>
      <c r="J16538" s="41"/>
      <c r="K16538" s="37"/>
      <c r="L16538" s="37"/>
      <c r="M16538" s="37"/>
      <c r="N16538" s="37"/>
      <c r="O16538" s="38"/>
    </row>
    <row r="16539" spans="2:15" x14ac:dyDescent="0.4">
      <c r="B16539" s="63"/>
      <c r="C16539" s="37"/>
      <c r="D16539" s="37"/>
      <c r="E16539" s="37"/>
      <c r="F16539" s="37"/>
      <c r="G16539" s="38"/>
      <c r="H16539" s="37"/>
      <c r="I16539" s="41"/>
      <c r="J16539" s="41"/>
      <c r="K16539" s="37"/>
      <c r="L16539" s="37"/>
      <c r="M16539" s="37"/>
      <c r="N16539" s="37"/>
      <c r="O16539" s="38"/>
    </row>
    <row r="16540" spans="2:15" x14ac:dyDescent="0.4">
      <c r="B16540" s="63"/>
      <c r="C16540" s="37"/>
      <c r="D16540" s="37"/>
      <c r="E16540" s="37"/>
      <c r="F16540" s="37"/>
      <c r="G16540" s="38"/>
      <c r="H16540" s="37"/>
      <c r="I16540" s="41"/>
      <c r="J16540" s="41"/>
      <c r="K16540" s="37"/>
      <c r="L16540" s="37"/>
      <c r="M16540" s="37"/>
      <c r="N16540" s="37"/>
      <c r="O16540" s="38"/>
    </row>
    <row r="16541" spans="2:15" x14ac:dyDescent="0.4">
      <c r="B16541" s="63"/>
      <c r="C16541" s="37"/>
      <c r="D16541" s="37"/>
      <c r="E16541" s="37"/>
      <c r="F16541" s="37"/>
      <c r="G16541" s="38"/>
      <c r="H16541" s="37"/>
      <c r="I16541" s="41"/>
      <c r="J16541" s="41"/>
      <c r="K16541" s="37"/>
      <c r="L16541" s="37"/>
      <c r="M16541" s="37"/>
      <c r="N16541" s="37"/>
      <c r="O16541" s="38"/>
    </row>
    <row r="16542" spans="2:15" x14ac:dyDescent="0.4">
      <c r="B16542" s="63"/>
      <c r="C16542" s="37"/>
      <c r="D16542" s="37"/>
      <c r="E16542" s="37"/>
      <c r="F16542" s="37"/>
      <c r="G16542" s="38"/>
      <c r="H16542" s="37"/>
      <c r="I16542" s="41"/>
      <c r="J16542" s="41"/>
      <c r="K16542" s="37"/>
      <c r="L16542" s="37"/>
      <c r="M16542" s="37"/>
      <c r="N16542" s="37"/>
      <c r="O16542" s="38"/>
    </row>
    <row r="16543" spans="2:15" x14ac:dyDescent="0.4">
      <c r="B16543" s="63"/>
      <c r="C16543" s="37"/>
      <c r="D16543" s="37"/>
      <c r="E16543" s="37"/>
      <c r="F16543" s="37"/>
      <c r="G16543" s="38"/>
      <c r="H16543" s="37"/>
      <c r="I16543" s="41"/>
      <c r="J16543" s="41"/>
      <c r="K16543" s="37"/>
      <c r="L16543" s="37"/>
      <c r="M16543" s="37"/>
      <c r="N16543" s="37"/>
      <c r="O16543" s="38"/>
    </row>
    <row r="16544" spans="2:15" x14ac:dyDescent="0.4">
      <c r="B16544" s="63"/>
      <c r="C16544" s="37"/>
      <c r="D16544" s="37"/>
      <c r="E16544" s="37"/>
      <c r="F16544" s="37"/>
      <c r="G16544" s="38"/>
      <c r="H16544" s="37"/>
      <c r="I16544" s="41"/>
      <c r="J16544" s="41"/>
      <c r="K16544" s="37"/>
      <c r="L16544" s="37"/>
      <c r="M16544" s="37"/>
      <c r="N16544" s="37"/>
      <c r="O16544" s="38"/>
    </row>
    <row r="16545" spans="2:15" x14ac:dyDescent="0.4">
      <c r="B16545" s="63"/>
      <c r="C16545" s="37"/>
      <c r="D16545" s="37"/>
      <c r="E16545" s="37"/>
      <c r="F16545" s="37"/>
      <c r="G16545" s="38"/>
      <c r="H16545" s="37"/>
      <c r="I16545" s="41"/>
      <c r="J16545" s="41"/>
      <c r="K16545" s="37"/>
      <c r="L16545" s="37"/>
      <c r="M16545" s="37"/>
      <c r="N16545" s="37"/>
      <c r="O16545" s="38"/>
    </row>
    <row r="16546" spans="2:15" x14ac:dyDescent="0.4">
      <c r="B16546" s="63"/>
      <c r="C16546" s="37"/>
      <c r="D16546" s="37"/>
      <c r="E16546" s="37"/>
      <c r="F16546" s="37"/>
      <c r="G16546" s="38"/>
      <c r="H16546" s="37"/>
      <c r="I16546" s="41"/>
      <c r="J16546" s="41"/>
      <c r="K16546" s="37"/>
      <c r="L16546" s="37"/>
      <c r="M16546" s="37"/>
      <c r="N16546" s="37"/>
      <c r="O16546" s="38"/>
    </row>
    <row r="16547" spans="2:15" x14ac:dyDescent="0.4">
      <c r="B16547" s="63"/>
      <c r="C16547" s="37"/>
      <c r="D16547" s="37"/>
      <c r="E16547" s="37"/>
      <c r="F16547" s="37"/>
      <c r="G16547" s="38"/>
      <c r="H16547" s="37"/>
      <c r="I16547" s="41"/>
      <c r="J16547" s="41"/>
      <c r="K16547" s="37"/>
      <c r="L16547" s="37"/>
      <c r="M16547" s="37"/>
      <c r="N16547" s="37"/>
      <c r="O16547" s="38"/>
    </row>
    <row r="16548" spans="2:15" x14ac:dyDescent="0.4">
      <c r="B16548" s="63"/>
      <c r="C16548" s="37"/>
      <c r="D16548" s="37"/>
      <c r="E16548" s="37"/>
      <c r="F16548" s="37"/>
      <c r="G16548" s="38"/>
      <c r="H16548" s="37"/>
      <c r="I16548" s="41"/>
      <c r="J16548" s="41"/>
      <c r="K16548" s="37"/>
      <c r="L16548" s="37"/>
      <c r="M16548" s="37"/>
      <c r="N16548" s="37"/>
      <c r="O16548" s="38"/>
    </row>
    <row r="16549" spans="2:15" x14ac:dyDescent="0.4">
      <c r="B16549" s="63"/>
      <c r="C16549" s="37"/>
      <c r="D16549" s="37"/>
      <c r="E16549" s="37"/>
      <c r="F16549" s="37"/>
      <c r="G16549" s="38"/>
      <c r="H16549" s="37"/>
      <c r="I16549" s="41"/>
      <c r="J16549" s="41"/>
      <c r="K16549" s="37"/>
      <c r="L16549" s="37"/>
      <c r="M16549" s="37"/>
      <c r="N16549" s="37"/>
      <c r="O16549" s="38"/>
    </row>
    <row r="16550" spans="2:15" x14ac:dyDescent="0.4">
      <c r="B16550" s="63"/>
      <c r="C16550" s="37"/>
      <c r="D16550" s="37"/>
      <c r="E16550" s="37"/>
      <c r="F16550" s="37"/>
      <c r="G16550" s="38"/>
      <c r="H16550" s="37"/>
      <c r="I16550" s="41"/>
      <c r="J16550" s="41"/>
      <c r="K16550" s="37"/>
      <c r="L16550" s="37"/>
      <c r="M16550" s="37"/>
      <c r="N16550" s="37"/>
      <c r="O16550" s="38"/>
    </row>
    <row r="16551" spans="2:15" x14ac:dyDescent="0.4">
      <c r="B16551" s="63"/>
      <c r="C16551" s="37"/>
      <c r="D16551" s="37"/>
      <c r="E16551" s="37"/>
      <c r="F16551" s="37"/>
      <c r="G16551" s="38"/>
      <c r="H16551" s="37"/>
      <c r="I16551" s="41"/>
      <c r="J16551" s="41"/>
      <c r="K16551" s="37"/>
      <c r="L16551" s="37"/>
      <c r="M16551" s="37"/>
      <c r="N16551" s="37"/>
      <c r="O16551" s="38"/>
    </row>
    <row r="16552" spans="2:15" x14ac:dyDescent="0.4">
      <c r="B16552" s="63"/>
      <c r="C16552" s="37"/>
      <c r="D16552" s="37"/>
      <c r="E16552" s="37"/>
      <c r="F16552" s="37"/>
      <c r="G16552" s="38"/>
      <c r="H16552" s="37"/>
      <c r="I16552" s="41"/>
      <c r="J16552" s="41"/>
      <c r="K16552" s="37"/>
      <c r="L16552" s="37"/>
      <c r="M16552" s="37"/>
      <c r="N16552" s="37"/>
      <c r="O16552" s="38"/>
    </row>
    <row r="16553" spans="2:15" x14ac:dyDescent="0.4">
      <c r="B16553" s="63"/>
      <c r="C16553" s="37"/>
      <c r="D16553" s="37"/>
      <c r="E16553" s="37"/>
      <c r="F16553" s="37"/>
      <c r="G16553" s="38"/>
      <c r="H16553" s="37"/>
      <c r="I16553" s="41"/>
      <c r="J16553" s="41"/>
      <c r="K16553" s="37"/>
      <c r="L16553" s="37"/>
      <c r="M16553" s="37"/>
      <c r="N16553" s="37"/>
      <c r="O16553" s="38"/>
    </row>
    <row r="16554" spans="2:15" x14ac:dyDescent="0.4">
      <c r="B16554" s="63"/>
      <c r="C16554" s="37"/>
      <c r="D16554" s="37"/>
      <c r="E16554" s="37"/>
      <c r="F16554" s="37"/>
      <c r="G16554" s="38"/>
      <c r="H16554" s="37"/>
      <c r="I16554" s="41"/>
      <c r="J16554" s="41"/>
      <c r="K16554" s="37"/>
      <c r="L16554" s="37"/>
      <c r="M16554" s="37"/>
      <c r="N16554" s="37"/>
      <c r="O16554" s="38"/>
    </row>
    <row r="16555" spans="2:15" x14ac:dyDescent="0.4">
      <c r="B16555" s="63"/>
      <c r="C16555" s="37"/>
      <c r="D16555" s="37"/>
      <c r="E16555" s="37"/>
      <c r="F16555" s="37"/>
      <c r="G16555" s="38"/>
      <c r="H16555" s="37"/>
      <c r="I16555" s="41"/>
      <c r="J16555" s="41"/>
      <c r="K16555" s="37"/>
      <c r="L16555" s="37"/>
      <c r="M16555" s="37"/>
      <c r="N16555" s="37"/>
      <c r="O16555" s="38"/>
    </row>
    <row r="16556" spans="2:15" x14ac:dyDescent="0.4">
      <c r="B16556" s="63"/>
      <c r="C16556" s="37"/>
      <c r="D16556" s="37"/>
      <c r="E16556" s="37"/>
      <c r="F16556" s="37"/>
      <c r="G16556" s="38"/>
      <c r="H16556" s="37"/>
      <c r="I16556" s="41"/>
      <c r="J16556" s="41"/>
      <c r="K16556" s="37"/>
      <c r="L16556" s="37"/>
      <c r="M16556" s="37"/>
      <c r="N16556" s="37"/>
      <c r="O16556" s="38"/>
    </row>
    <row r="16557" spans="2:15" x14ac:dyDescent="0.4">
      <c r="B16557" s="63"/>
      <c r="C16557" s="37"/>
      <c r="D16557" s="37"/>
      <c r="E16557" s="37"/>
      <c r="F16557" s="37"/>
      <c r="G16557" s="38"/>
      <c r="H16557" s="37"/>
      <c r="I16557" s="41"/>
      <c r="J16557" s="41"/>
      <c r="K16557" s="37"/>
      <c r="L16557" s="37"/>
      <c r="M16557" s="37"/>
      <c r="N16557" s="37"/>
      <c r="O16557" s="38"/>
    </row>
    <row r="16558" spans="2:15" x14ac:dyDescent="0.4">
      <c r="B16558" s="63"/>
      <c r="C16558" s="37"/>
      <c r="D16558" s="37"/>
      <c r="E16558" s="37"/>
      <c r="F16558" s="37"/>
      <c r="G16558" s="38"/>
      <c r="H16558" s="37"/>
      <c r="I16558" s="41"/>
      <c r="J16558" s="41"/>
      <c r="K16558" s="37"/>
      <c r="L16558" s="37"/>
      <c r="M16558" s="37"/>
      <c r="N16558" s="37"/>
      <c r="O16558" s="38"/>
    </row>
    <row r="16559" spans="2:15" x14ac:dyDescent="0.4">
      <c r="B16559" s="63"/>
      <c r="C16559" s="37"/>
      <c r="D16559" s="37"/>
      <c r="E16559" s="37"/>
      <c r="F16559" s="37"/>
      <c r="G16559" s="38"/>
      <c r="H16559" s="37"/>
      <c r="I16559" s="41"/>
      <c r="J16559" s="41"/>
      <c r="K16559" s="37"/>
      <c r="L16559" s="37"/>
      <c r="M16559" s="37"/>
      <c r="N16559" s="37"/>
      <c r="O16559" s="38"/>
    </row>
    <row r="16560" spans="2:15" x14ac:dyDescent="0.4">
      <c r="B16560" s="63"/>
      <c r="C16560" s="37"/>
      <c r="D16560" s="37"/>
      <c r="E16560" s="37"/>
      <c r="F16560" s="37"/>
      <c r="G16560" s="38"/>
      <c r="H16560" s="37"/>
      <c r="I16560" s="41"/>
      <c r="J16560" s="41"/>
      <c r="K16560" s="37"/>
      <c r="L16560" s="37"/>
      <c r="M16560" s="37"/>
      <c r="N16560" s="37"/>
      <c r="O16560" s="38"/>
    </row>
    <row r="16561" spans="2:15" x14ac:dyDescent="0.4">
      <c r="B16561" s="63"/>
      <c r="C16561" s="37"/>
      <c r="D16561" s="37"/>
      <c r="E16561" s="37"/>
      <c r="F16561" s="37"/>
      <c r="G16561" s="38"/>
      <c r="H16561" s="37"/>
      <c r="I16561" s="41"/>
      <c r="J16561" s="41"/>
      <c r="K16561" s="37"/>
      <c r="L16561" s="37"/>
      <c r="M16561" s="37"/>
      <c r="N16561" s="37"/>
      <c r="O16561" s="38"/>
    </row>
    <row r="16562" spans="2:15" x14ac:dyDescent="0.4">
      <c r="B16562" s="63"/>
      <c r="C16562" s="37"/>
      <c r="D16562" s="37"/>
      <c r="E16562" s="37"/>
      <c r="F16562" s="37"/>
      <c r="G16562" s="38"/>
      <c r="H16562" s="37"/>
      <c r="I16562" s="41"/>
      <c r="J16562" s="41"/>
      <c r="K16562" s="37"/>
      <c r="L16562" s="37"/>
      <c r="M16562" s="37"/>
      <c r="N16562" s="37"/>
      <c r="O16562" s="38"/>
    </row>
    <row r="16563" spans="2:15" x14ac:dyDescent="0.4">
      <c r="B16563" s="63"/>
      <c r="C16563" s="37"/>
      <c r="D16563" s="37"/>
      <c r="E16563" s="37"/>
      <c r="F16563" s="37"/>
      <c r="G16563" s="38"/>
      <c r="H16563" s="37"/>
      <c r="I16563" s="41"/>
      <c r="J16563" s="41"/>
      <c r="K16563" s="37"/>
      <c r="L16563" s="37"/>
      <c r="M16563" s="37"/>
      <c r="N16563" s="37"/>
      <c r="O16563" s="38"/>
    </row>
    <row r="16564" spans="2:15" x14ac:dyDescent="0.4">
      <c r="B16564" s="63"/>
      <c r="C16564" s="37"/>
      <c r="D16564" s="37"/>
      <c r="E16564" s="37"/>
      <c r="F16564" s="37"/>
      <c r="G16564" s="38"/>
      <c r="H16564" s="37"/>
      <c r="I16564" s="41"/>
      <c r="J16564" s="41"/>
      <c r="K16564" s="37"/>
      <c r="L16564" s="37"/>
      <c r="M16564" s="37"/>
      <c r="N16564" s="37"/>
      <c r="O16564" s="38"/>
    </row>
    <row r="16565" spans="2:15" x14ac:dyDescent="0.4">
      <c r="B16565" s="63"/>
      <c r="C16565" s="37"/>
      <c r="D16565" s="37"/>
      <c r="E16565" s="37"/>
      <c r="F16565" s="37"/>
      <c r="G16565" s="38"/>
      <c r="H16565" s="37"/>
      <c r="I16565" s="41"/>
      <c r="J16565" s="41"/>
      <c r="K16565" s="37"/>
      <c r="L16565" s="37"/>
      <c r="M16565" s="37"/>
      <c r="N16565" s="37"/>
      <c r="O16565" s="38"/>
    </row>
    <row r="16566" spans="2:15" x14ac:dyDescent="0.4">
      <c r="B16566" s="63"/>
      <c r="C16566" s="37"/>
      <c r="D16566" s="37"/>
      <c r="E16566" s="37"/>
      <c r="F16566" s="37"/>
      <c r="G16566" s="38"/>
      <c r="H16566" s="37"/>
      <c r="I16566" s="41"/>
      <c r="J16566" s="41"/>
      <c r="K16566" s="37"/>
      <c r="L16566" s="37"/>
      <c r="M16566" s="37"/>
      <c r="N16566" s="37"/>
      <c r="O16566" s="38"/>
    </row>
    <row r="16567" spans="2:15" x14ac:dyDescent="0.4">
      <c r="B16567" s="63"/>
      <c r="C16567" s="37"/>
      <c r="D16567" s="37"/>
      <c r="E16567" s="37"/>
      <c r="F16567" s="37"/>
      <c r="G16567" s="38"/>
      <c r="H16567" s="37"/>
      <c r="I16567" s="41"/>
      <c r="J16567" s="41"/>
      <c r="K16567" s="37"/>
      <c r="L16567" s="37"/>
      <c r="M16567" s="37"/>
      <c r="N16567" s="37"/>
      <c r="O16567" s="38"/>
    </row>
    <row r="16568" spans="2:15" x14ac:dyDescent="0.4">
      <c r="B16568" s="63"/>
      <c r="C16568" s="37"/>
      <c r="D16568" s="37"/>
      <c r="E16568" s="37"/>
      <c r="F16568" s="37"/>
      <c r="G16568" s="38"/>
      <c r="H16568" s="37"/>
      <c r="I16568" s="41"/>
      <c r="J16568" s="41"/>
      <c r="K16568" s="37"/>
      <c r="L16568" s="37"/>
      <c r="M16568" s="37"/>
      <c r="N16568" s="37"/>
      <c r="O16568" s="38"/>
    </row>
    <row r="16569" spans="2:15" x14ac:dyDescent="0.4">
      <c r="B16569" s="63"/>
      <c r="C16569" s="37"/>
      <c r="D16569" s="37"/>
      <c r="E16569" s="37"/>
      <c r="F16569" s="37"/>
      <c r="G16569" s="38"/>
      <c r="H16569" s="37"/>
      <c r="I16569" s="41"/>
      <c r="J16569" s="41"/>
      <c r="K16569" s="37"/>
      <c r="L16569" s="37"/>
      <c r="M16569" s="37"/>
      <c r="N16569" s="37"/>
      <c r="O16569" s="38"/>
    </row>
    <row r="16570" spans="2:15" x14ac:dyDescent="0.4">
      <c r="B16570" s="63"/>
      <c r="C16570" s="37"/>
      <c r="D16570" s="37"/>
      <c r="E16570" s="37"/>
      <c r="F16570" s="37"/>
      <c r="G16570" s="38"/>
      <c r="H16570" s="37"/>
      <c r="I16570" s="41"/>
      <c r="J16570" s="41"/>
      <c r="K16570" s="37"/>
      <c r="L16570" s="37"/>
      <c r="M16570" s="37"/>
      <c r="N16570" s="37"/>
      <c r="O16570" s="38"/>
    </row>
    <row r="16571" spans="2:15" x14ac:dyDescent="0.4">
      <c r="B16571" s="63"/>
      <c r="C16571" s="37"/>
      <c r="D16571" s="37"/>
      <c r="E16571" s="37"/>
      <c r="F16571" s="37"/>
      <c r="G16571" s="38"/>
      <c r="H16571" s="37"/>
      <c r="I16571" s="41"/>
      <c r="J16571" s="41"/>
      <c r="K16571" s="37"/>
      <c r="L16571" s="37"/>
      <c r="M16571" s="37"/>
      <c r="N16571" s="37"/>
      <c r="O16571" s="38"/>
    </row>
    <row r="16572" spans="2:15" x14ac:dyDescent="0.4">
      <c r="B16572" s="63"/>
      <c r="C16572" s="37"/>
      <c r="D16572" s="37"/>
      <c r="E16572" s="37"/>
      <c r="F16572" s="37"/>
      <c r="G16572" s="38"/>
      <c r="H16572" s="37"/>
      <c r="I16572" s="41"/>
      <c r="J16572" s="41"/>
      <c r="K16572" s="37"/>
      <c r="L16572" s="37"/>
      <c r="M16572" s="37"/>
      <c r="N16572" s="37"/>
      <c r="O16572" s="38"/>
    </row>
    <row r="16573" spans="2:15" x14ac:dyDescent="0.4">
      <c r="B16573" s="63"/>
      <c r="C16573" s="37"/>
      <c r="D16573" s="37"/>
      <c r="E16573" s="37"/>
      <c r="F16573" s="37"/>
      <c r="G16573" s="38"/>
      <c r="H16573" s="37"/>
      <c r="I16573" s="41"/>
      <c r="J16573" s="41"/>
      <c r="K16573" s="37"/>
      <c r="L16573" s="37"/>
      <c r="M16573" s="37"/>
      <c r="N16573" s="37"/>
      <c r="O16573" s="38"/>
    </row>
    <row r="16574" spans="2:15" x14ac:dyDescent="0.4">
      <c r="B16574" s="63"/>
      <c r="C16574" s="37"/>
      <c r="D16574" s="37"/>
      <c r="E16574" s="37"/>
      <c r="F16574" s="37"/>
      <c r="G16574" s="38"/>
      <c r="H16574" s="37"/>
      <c r="I16574" s="41"/>
      <c r="J16574" s="41"/>
      <c r="K16574" s="37"/>
      <c r="L16574" s="37"/>
      <c r="M16574" s="37"/>
      <c r="N16574" s="37"/>
      <c r="O16574" s="38"/>
    </row>
    <row r="16575" spans="2:15" x14ac:dyDescent="0.4">
      <c r="B16575" s="63"/>
      <c r="C16575" s="37"/>
      <c r="D16575" s="37"/>
      <c r="E16575" s="37"/>
      <c r="F16575" s="37"/>
      <c r="G16575" s="38"/>
      <c r="H16575" s="37"/>
      <c r="I16575" s="41"/>
      <c r="J16575" s="41"/>
      <c r="K16575" s="37"/>
      <c r="L16575" s="37"/>
      <c r="M16575" s="37"/>
      <c r="N16575" s="37"/>
      <c r="O16575" s="38"/>
    </row>
    <row r="16576" spans="2:15" x14ac:dyDescent="0.4">
      <c r="B16576" s="63"/>
      <c r="C16576" s="37"/>
      <c r="D16576" s="37"/>
      <c r="E16576" s="37"/>
      <c r="F16576" s="37"/>
      <c r="G16576" s="38"/>
      <c r="H16576" s="37"/>
      <c r="I16576" s="41"/>
      <c r="J16576" s="41"/>
      <c r="K16576" s="37"/>
      <c r="L16576" s="37"/>
      <c r="M16576" s="37"/>
      <c r="N16576" s="37"/>
      <c r="O16576" s="38"/>
    </row>
    <row r="16577" spans="2:15" x14ac:dyDescent="0.4">
      <c r="B16577" s="63"/>
      <c r="C16577" s="37"/>
      <c r="D16577" s="37"/>
      <c r="E16577" s="37"/>
      <c r="F16577" s="37"/>
      <c r="G16577" s="38"/>
      <c r="H16577" s="37"/>
      <c r="I16577" s="41"/>
      <c r="J16577" s="41"/>
      <c r="K16577" s="37"/>
      <c r="L16577" s="37"/>
      <c r="M16577" s="37"/>
      <c r="N16577" s="37"/>
      <c r="O16577" s="38"/>
    </row>
    <row r="16578" spans="2:15" x14ac:dyDescent="0.4">
      <c r="B16578" s="63"/>
      <c r="C16578" s="37"/>
      <c r="D16578" s="37"/>
      <c r="E16578" s="37"/>
      <c r="F16578" s="37"/>
      <c r="G16578" s="38"/>
      <c r="H16578" s="37"/>
      <c r="I16578" s="41"/>
      <c r="J16578" s="41"/>
      <c r="K16578" s="37"/>
      <c r="L16578" s="37"/>
      <c r="M16578" s="37"/>
      <c r="N16578" s="37"/>
      <c r="O16578" s="38"/>
    </row>
    <row r="16579" spans="2:15" x14ac:dyDescent="0.4">
      <c r="B16579" s="63"/>
      <c r="C16579" s="37"/>
      <c r="D16579" s="37"/>
      <c r="E16579" s="37"/>
      <c r="F16579" s="37"/>
      <c r="G16579" s="38"/>
      <c r="H16579" s="37"/>
      <c r="I16579" s="41"/>
      <c r="J16579" s="41"/>
      <c r="K16579" s="37"/>
      <c r="L16579" s="37"/>
      <c r="M16579" s="37"/>
      <c r="N16579" s="37"/>
      <c r="O16579" s="38"/>
    </row>
    <row r="16580" spans="2:15" x14ac:dyDescent="0.4">
      <c r="B16580" s="63"/>
      <c r="C16580" s="37"/>
      <c r="D16580" s="37"/>
      <c r="E16580" s="37"/>
      <c r="F16580" s="37"/>
      <c r="G16580" s="38"/>
      <c r="H16580" s="37"/>
      <c r="I16580" s="41"/>
      <c r="J16580" s="41"/>
      <c r="K16580" s="37"/>
      <c r="L16580" s="37"/>
      <c r="M16580" s="37"/>
      <c r="N16580" s="37"/>
      <c r="O16580" s="38"/>
    </row>
    <row r="16581" spans="2:15" x14ac:dyDescent="0.4">
      <c r="B16581" s="63"/>
      <c r="C16581" s="37"/>
      <c r="D16581" s="37"/>
      <c r="E16581" s="37"/>
      <c r="F16581" s="37"/>
      <c r="G16581" s="38"/>
      <c r="H16581" s="37"/>
      <c r="I16581" s="41"/>
      <c r="J16581" s="41"/>
      <c r="K16581" s="37"/>
      <c r="L16581" s="37"/>
      <c r="M16581" s="37"/>
      <c r="N16581" s="37"/>
      <c r="O16581" s="38"/>
    </row>
    <row r="16582" spans="2:15" x14ac:dyDescent="0.4">
      <c r="B16582" s="63"/>
      <c r="C16582" s="37"/>
      <c r="D16582" s="37"/>
      <c r="E16582" s="37"/>
      <c r="F16582" s="37"/>
      <c r="G16582" s="38"/>
      <c r="H16582" s="37"/>
      <c r="I16582" s="41"/>
      <c r="J16582" s="41"/>
      <c r="K16582" s="37"/>
      <c r="L16582" s="37"/>
      <c r="M16582" s="37"/>
      <c r="N16582" s="37"/>
      <c r="O16582" s="38"/>
    </row>
    <row r="16583" spans="2:15" x14ac:dyDescent="0.4">
      <c r="B16583" s="63"/>
      <c r="C16583" s="37"/>
      <c r="D16583" s="37"/>
      <c r="E16583" s="37"/>
      <c r="F16583" s="37"/>
      <c r="G16583" s="38"/>
      <c r="H16583" s="37"/>
      <c r="I16583" s="41"/>
      <c r="J16583" s="41"/>
      <c r="K16583" s="37"/>
      <c r="L16583" s="37"/>
      <c r="M16583" s="37"/>
      <c r="N16583" s="37"/>
      <c r="O16583" s="38"/>
    </row>
    <row r="16584" spans="2:15" x14ac:dyDescent="0.4">
      <c r="B16584" s="63"/>
      <c r="C16584" s="37"/>
      <c r="D16584" s="37"/>
      <c r="E16584" s="37"/>
      <c r="F16584" s="37"/>
      <c r="G16584" s="38"/>
      <c r="H16584" s="37"/>
      <c r="I16584" s="41"/>
      <c r="J16584" s="41"/>
      <c r="K16584" s="37"/>
      <c r="L16584" s="37"/>
      <c r="M16584" s="37"/>
      <c r="N16584" s="37"/>
      <c r="O16584" s="38"/>
    </row>
    <row r="16585" spans="2:15" x14ac:dyDescent="0.4">
      <c r="B16585" s="63"/>
      <c r="C16585" s="37"/>
      <c r="D16585" s="37"/>
      <c r="E16585" s="37"/>
      <c r="F16585" s="37"/>
      <c r="G16585" s="38"/>
      <c r="H16585" s="37"/>
      <c r="I16585" s="41"/>
      <c r="J16585" s="41"/>
      <c r="K16585" s="37"/>
      <c r="L16585" s="37"/>
      <c r="M16585" s="37"/>
      <c r="N16585" s="37"/>
      <c r="O16585" s="38"/>
    </row>
    <row r="16586" spans="2:15" x14ac:dyDescent="0.4">
      <c r="B16586" s="63"/>
      <c r="C16586" s="37"/>
      <c r="D16586" s="37"/>
      <c r="E16586" s="37"/>
      <c r="F16586" s="37"/>
      <c r="G16586" s="38"/>
      <c r="H16586" s="37"/>
      <c r="I16586" s="41"/>
      <c r="J16586" s="41"/>
      <c r="K16586" s="37"/>
      <c r="L16586" s="37"/>
      <c r="M16586" s="37"/>
      <c r="N16586" s="37"/>
      <c r="O16586" s="38"/>
    </row>
    <row r="16587" spans="2:15" x14ac:dyDescent="0.4">
      <c r="B16587" s="63"/>
      <c r="C16587" s="37"/>
      <c r="D16587" s="37"/>
      <c r="E16587" s="37"/>
      <c r="F16587" s="37"/>
      <c r="G16587" s="38"/>
      <c r="H16587" s="37"/>
      <c r="I16587" s="41"/>
      <c r="J16587" s="41"/>
      <c r="K16587" s="37"/>
      <c r="L16587" s="37"/>
      <c r="M16587" s="37"/>
      <c r="N16587" s="37"/>
      <c r="O16587" s="38"/>
    </row>
    <row r="16588" spans="2:15" x14ac:dyDescent="0.4">
      <c r="B16588" s="63"/>
      <c r="C16588" s="37"/>
      <c r="D16588" s="37"/>
      <c r="E16588" s="37"/>
      <c r="F16588" s="37"/>
      <c r="G16588" s="38"/>
      <c r="H16588" s="37"/>
      <c r="I16588" s="41"/>
      <c r="J16588" s="41"/>
      <c r="K16588" s="37"/>
      <c r="L16588" s="37"/>
      <c r="M16588" s="37"/>
      <c r="N16588" s="37"/>
      <c r="O16588" s="38"/>
    </row>
    <row r="16589" spans="2:15" x14ac:dyDescent="0.4">
      <c r="B16589" s="63"/>
      <c r="C16589" s="37"/>
      <c r="D16589" s="37"/>
      <c r="E16589" s="37"/>
      <c r="F16589" s="37"/>
      <c r="G16589" s="38"/>
      <c r="H16589" s="37"/>
      <c r="I16589" s="41"/>
      <c r="J16589" s="41"/>
      <c r="K16589" s="37"/>
      <c r="L16589" s="37"/>
      <c r="M16589" s="37"/>
      <c r="N16589" s="37"/>
      <c r="O16589" s="38"/>
    </row>
    <row r="16590" spans="2:15" x14ac:dyDescent="0.4">
      <c r="B16590" s="63"/>
      <c r="C16590" s="37"/>
      <c r="D16590" s="37"/>
      <c r="E16590" s="37"/>
      <c r="F16590" s="37"/>
      <c r="G16590" s="38"/>
      <c r="H16590" s="37"/>
      <c r="I16590" s="41"/>
      <c r="J16590" s="41"/>
      <c r="K16590" s="37"/>
      <c r="L16590" s="37"/>
      <c r="M16590" s="37"/>
      <c r="N16590" s="37"/>
      <c r="O16590" s="38"/>
    </row>
    <row r="16591" spans="2:15" x14ac:dyDescent="0.4">
      <c r="B16591" s="63"/>
      <c r="C16591" s="37"/>
      <c r="D16591" s="37"/>
      <c r="E16591" s="37"/>
      <c r="F16591" s="37"/>
      <c r="G16591" s="38"/>
      <c r="H16591" s="37"/>
      <c r="I16591" s="41"/>
      <c r="J16591" s="41"/>
      <c r="K16591" s="37"/>
      <c r="L16591" s="37"/>
      <c r="M16591" s="37"/>
      <c r="N16591" s="37"/>
      <c r="O16591" s="38"/>
    </row>
    <row r="16592" spans="2:15" x14ac:dyDescent="0.4">
      <c r="B16592" s="63"/>
      <c r="C16592" s="37"/>
      <c r="D16592" s="37"/>
      <c r="E16592" s="37"/>
      <c r="F16592" s="37"/>
      <c r="G16592" s="38"/>
      <c r="H16592" s="37"/>
      <c r="I16592" s="41"/>
      <c r="J16592" s="41"/>
      <c r="K16592" s="37"/>
      <c r="L16592" s="37"/>
      <c r="M16592" s="37"/>
      <c r="N16592" s="37"/>
      <c r="O16592" s="38"/>
    </row>
    <row r="16593" spans="2:15" x14ac:dyDescent="0.4">
      <c r="B16593" s="63"/>
      <c r="C16593" s="37"/>
      <c r="D16593" s="37"/>
      <c r="E16593" s="37"/>
      <c r="F16593" s="37"/>
      <c r="G16593" s="38"/>
      <c r="H16593" s="37"/>
      <c r="I16593" s="41"/>
      <c r="J16593" s="41"/>
      <c r="K16593" s="37"/>
      <c r="L16593" s="37"/>
      <c r="M16593" s="37"/>
      <c r="N16593" s="37"/>
      <c r="O16593" s="38"/>
    </row>
    <row r="16594" spans="2:15" x14ac:dyDescent="0.4">
      <c r="B16594" s="63"/>
      <c r="C16594" s="37"/>
      <c r="D16594" s="37"/>
      <c r="E16594" s="37"/>
      <c r="F16594" s="37"/>
      <c r="G16594" s="38"/>
      <c r="H16594" s="37"/>
      <c r="I16594" s="41"/>
      <c r="J16594" s="41"/>
      <c r="K16594" s="37"/>
      <c r="L16594" s="37"/>
      <c r="M16594" s="37"/>
      <c r="N16594" s="37"/>
      <c r="O16594" s="38"/>
    </row>
    <row r="16595" spans="2:15" x14ac:dyDescent="0.4">
      <c r="B16595" s="63"/>
      <c r="C16595" s="37"/>
      <c r="D16595" s="37"/>
      <c r="E16595" s="37"/>
      <c r="F16595" s="37"/>
      <c r="G16595" s="38"/>
      <c r="H16595" s="37"/>
      <c r="I16595" s="41"/>
      <c r="J16595" s="41"/>
      <c r="K16595" s="37"/>
      <c r="L16595" s="37"/>
      <c r="M16595" s="37"/>
      <c r="N16595" s="37"/>
      <c r="O16595" s="38"/>
    </row>
    <row r="16596" spans="2:15" x14ac:dyDescent="0.4">
      <c r="B16596" s="63"/>
      <c r="C16596" s="37"/>
      <c r="D16596" s="37"/>
      <c r="E16596" s="37"/>
      <c r="F16596" s="37"/>
      <c r="G16596" s="38"/>
      <c r="H16596" s="37"/>
      <c r="I16596" s="41"/>
      <c r="J16596" s="41"/>
      <c r="K16596" s="37"/>
      <c r="L16596" s="37"/>
      <c r="M16596" s="37"/>
      <c r="N16596" s="37"/>
      <c r="O16596" s="38"/>
    </row>
    <row r="16597" spans="2:15" x14ac:dyDescent="0.4">
      <c r="B16597" s="63"/>
      <c r="C16597" s="37"/>
      <c r="D16597" s="37"/>
      <c r="E16597" s="37"/>
      <c r="F16597" s="37"/>
      <c r="G16597" s="38"/>
      <c r="H16597" s="37"/>
      <c r="I16597" s="41"/>
      <c r="J16597" s="41"/>
      <c r="K16597" s="37"/>
      <c r="L16597" s="37"/>
      <c r="M16597" s="37"/>
      <c r="N16597" s="37"/>
      <c r="O16597" s="38"/>
    </row>
    <row r="16598" spans="2:15" x14ac:dyDescent="0.4">
      <c r="B16598" s="63"/>
      <c r="C16598" s="37"/>
      <c r="D16598" s="37"/>
      <c r="E16598" s="37"/>
      <c r="F16598" s="37"/>
      <c r="G16598" s="38"/>
      <c r="H16598" s="37"/>
      <c r="I16598" s="41"/>
      <c r="J16598" s="41"/>
      <c r="K16598" s="37"/>
      <c r="L16598" s="37"/>
      <c r="M16598" s="37"/>
      <c r="N16598" s="37"/>
      <c r="O16598" s="38"/>
    </row>
    <row r="16599" spans="2:15" x14ac:dyDescent="0.4">
      <c r="B16599" s="63"/>
      <c r="C16599" s="37"/>
      <c r="D16599" s="37"/>
      <c r="E16599" s="37"/>
      <c r="F16599" s="37"/>
      <c r="G16599" s="38"/>
      <c r="H16599" s="37"/>
      <c r="I16599" s="41"/>
      <c r="J16599" s="41"/>
      <c r="K16599" s="37"/>
      <c r="L16599" s="37"/>
      <c r="M16599" s="37"/>
      <c r="N16599" s="37"/>
      <c r="O16599" s="38"/>
    </row>
    <row r="16600" spans="2:15" x14ac:dyDescent="0.4">
      <c r="B16600" s="63"/>
      <c r="C16600" s="37"/>
      <c r="D16600" s="37"/>
      <c r="E16600" s="37"/>
      <c r="F16600" s="37"/>
      <c r="G16600" s="38"/>
      <c r="H16600" s="37"/>
      <c r="I16600" s="41"/>
      <c r="J16600" s="41"/>
      <c r="K16600" s="37"/>
      <c r="L16600" s="37"/>
      <c r="M16600" s="37"/>
      <c r="N16600" s="37"/>
      <c r="O16600" s="38"/>
    </row>
    <row r="16601" spans="2:15" x14ac:dyDescent="0.4">
      <c r="B16601" s="63"/>
      <c r="C16601" s="37"/>
      <c r="D16601" s="37"/>
      <c r="E16601" s="37"/>
      <c r="F16601" s="37"/>
      <c r="G16601" s="38"/>
      <c r="H16601" s="37"/>
      <c r="I16601" s="41"/>
      <c r="J16601" s="41"/>
      <c r="K16601" s="37"/>
      <c r="L16601" s="37"/>
      <c r="M16601" s="37"/>
      <c r="N16601" s="37"/>
      <c r="O16601" s="38"/>
    </row>
    <row r="16602" spans="2:15" x14ac:dyDescent="0.4">
      <c r="B16602" s="63"/>
      <c r="C16602" s="37"/>
      <c r="D16602" s="37"/>
      <c r="E16602" s="37"/>
      <c r="F16602" s="37"/>
      <c r="G16602" s="38"/>
      <c r="H16602" s="37"/>
      <c r="I16602" s="41"/>
      <c r="J16602" s="41"/>
      <c r="K16602" s="37"/>
      <c r="L16602" s="37"/>
      <c r="M16602" s="37"/>
      <c r="N16602" s="37"/>
      <c r="O16602" s="38"/>
    </row>
    <row r="16603" spans="2:15" x14ac:dyDescent="0.4">
      <c r="B16603" s="63"/>
      <c r="C16603" s="37"/>
      <c r="D16603" s="37"/>
      <c r="E16603" s="37"/>
      <c r="F16603" s="37"/>
      <c r="G16603" s="38"/>
      <c r="H16603" s="37"/>
      <c r="I16603" s="41"/>
      <c r="J16603" s="41"/>
      <c r="K16603" s="37"/>
      <c r="L16603" s="37"/>
      <c r="M16603" s="37"/>
      <c r="N16603" s="37"/>
      <c r="O16603" s="38"/>
    </row>
    <row r="16604" spans="2:15" x14ac:dyDescent="0.4">
      <c r="B16604" s="63"/>
      <c r="C16604" s="37"/>
      <c r="D16604" s="37"/>
      <c r="E16604" s="37"/>
      <c r="F16604" s="37"/>
      <c r="G16604" s="38"/>
      <c r="H16604" s="37"/>
      <c r="I16604" s="41"/>
      <c r="J16604" s="41"/>
      <c r="K16604" s="37"/>
      <c r="L16604" s="37"/>
      <c r="M16604" s="37"/>
      <c r="N16604" s="37"/>
      <c r="O16604" s="38"/>
    </row>
    <row r="16605" spans="2:15" x14ac:dyDescent="0.4">
      <c r="B16605" s="63"/>
      <c r="C16605" s="37"/>
      <c r="D16605" s="37"/>
      <c r="E16605" s="37"/>
      <c r="F16605" s="37"/>
      <c r="G16605" s="38"/>
      <c r="H16605" s="37"/>
      <c r="I16605" s="41"/>
      <c r="J16605" s="41"/>
      <c r="K16605" s="37"/>
      <c r="L16605" s="37"/>
      <c r="M16605" s="37"/>
      <c r="N16605" s="37"/>
      <c r="O16605" s="38"/>
    </row>
    <row r="16606" spans="2:15" x14ac:dyDescent="0.4">
      <c r="B16606" s="63"/>
      <c r="C16606" s="37"/>
      <c r="D16606" s="37"/>
      <c r="E16606" s="37"/>
      <c r="F16606" s="37"/>
      <c r="G16606" s="38"/>
      <c r="H16606" s="37"/>
      <c r="I16606" s="41"/>
      <c r="J16606" s="41"/>
      <c r="K16606" s="37"/>
      <c r="L16606" s="37"/>
      <c r="M16606" s="37"/>
      <c r="N16606" s="37"/>
      <c r="O16606" s="38"/>
    </row>
    <row r="16607" spans="2:15" x14ac:dyDescent="0.4">
      <c r="B16607" s="63"/>
      <c r="C16607" s="37"/>
      <c r="D16607" s="37"/>
      <c r="E16607" s="37"/>
      <c r="F16607" s="37"/>
      <c r="G16607" s="38"/>
      <c r="H16607" s="37"/>
      <c r="I16607" s="41"/>
      <c r="J16607" s="41"/>
      <c r="K16607" s="37"/>
      <c r="L16607" s="37"/>
      <c r="M16607" s="37"/>
      <c r="N16607" s="37"/>
      <c r="O16607" s="38"/>
    </row>
    <row r="16608" spans="2:15" x14ac:dyDescent="0.4">
      <c r="B16608" s="63"/>
      <c r="C16608" s="37"/>
      <c r="D16608" s="37"/>
      <c r="E16608" s="37"/>
      <c r="F16608" s="37"/>
      <c r="G16608" s="38"/>
      <c r="H16608" s="37"/>
      <c r="I16608" s="41"/>
      <c r="J16608" s="41"/>
      <c r="K16608" s="37"/>
      <c r="L16608" s="37"/>
      <c r="M16608" s="37"/>
      <c r="N16608" s="37"/>
      <c r="O16608" s="38"/>
    </row>
    <row r="16609" spans="2:15" x14ac:dyDescent="0.4">
      <c r="B16609" s="63"/>
      <c r="C16609" s="37"/>
      <c r="D16609" s="37"/>
      <c r="E16609" s="37"/>
      <c r="F16609" s="37"/>
      <c r="G16609" s="38"/>
      <c r="H16609" s="37"/>
      <c r="I16609" s="41"/>
      <c r="J16609" s="41"/>
      <c r="K16609" s="37"/>
      <c r="L16609" s="37"/>
      <c r="M16609" s="37"/>
      <c r="N16609" s="37"/>
      <c r="O16609" s="38"/>
    </row>
    <row r="16610" spans="2:15" x14ac:dyDescent="0.4">
      <c r="B16610" s="63"/>
      <c r="C16610" s="37"/>
      <c r="D16610" s="37"/>
      <c r="E16610" s="37"/>
      <c r="F16610" s="37"/>
      <c r="G16610" s="38"/>
      <c r="H16610" s="37"/>
      <c r="I16610" s="41"/>
      <c r="J16610" s="41"/>
      <c r="K16610" s="37"/>
      <c r="L16610" s="37"/>
      <c r="M16610" s="37"/>
      <c r="N16610" s="37"/>
      <c r="O16610" s="38"/>
    </row>
    <row r="16611" spans="2:15" x14ac:dyDescent="0.4">
      <c r="B16611" s="63"/>
      <c r="C16611" s="37"/>
      <c r="D16611" s="37"/>
      <c r="E16611" s="37"/>
      <c r="F16611" s="37"/>
      <c r="G16611" s="38"/>
      <c r="H16611" s="37"/>
      <c r="I16611" s="41"/>
      <c r="J16611" s="41"/>
      <c r="K16611" s="37"/>
      <c r="L16611" s="37"/>
      <c r="M16611" s="37"/>
      <c r="N16611" s="37"/>
      <c r="O16611" s="38"/>
    </row>
    <row r="16612" spans="2:15" x14ac:dyDescent="0.4">
      <c r="B16612" s="63"/>
      <c r="C16612" s="37"/>
      <c r="D16612" s="37"/>
      <c r="E16612" s="37"/>
      <c r="F16612" s="37"/>
      <c r="G16612" s="38"/>
      <c r="H16612" s="37"/>
      <c r="I16612" s="41"/>
      <c r="J16612" s="41"/>
      <c r="K16612" s="37"/>
      <c r="L16612" s="37"/>
      <c r="M16612" s="37"/>
      <c r="N16612" s="37"/>
      <c r="O16612" s="38"/>
    </row>
    <row r="16613" spans="2:15" x14ac:dyDescent="0.4">
      <c r="B16613" s="63"/>
      <c r="C16613" s="37"/>
      <c r="D16613" s="37"/>
      <c r="E16613" s="37"/>
      <c r="F16613" s="37"/>
      <c r="G16613" s="38"/>
      <c r="H16613" s="37"/>
      <c r="I16613" s="41"/>
      <c r="J16613" s="41"/>
      <c r="K16613" s="37"/>
      <c r="L16613" s="37"/>
      <c r="M16613" s="37"/>
      <c r="N16613" s="37"/>
      <c r="O16613" s="38"/>
    </row>
    <row r="16614" spans="2:15" x14ac:dyDescent="0.4">
      <c r="B16614" s="63"/>
      <c r="C16614" s="37"/>
      <c r="D16614" s="37"/>
      <c r="E16614" s="37"/>
      <c r="F16614" s="37"/>
      <c r="G16614" s="38"/>
      <c r="H16614" s="37"/>
      <c r="I16614" s="41"/>
      <c r="J16614" s="41"/>
      <c r="K16614" s="37"/>
      <c r="L16614" s="37"/>
      <c r="M16614" s="37"/>
      <c r="N16614" s="37"/>
      <c r="O16614" s="38"/>
    </row>
    <row r="16615" spans="2:15" x14ac:dyDescent="0.4">
      <c r="B16615" s="63"/>
      <c r="C16615" s="37"/>
      <c r="D16615" s="37"/>
      <c r="E16615" s="37"/>
      <c r="F16615" s="37"/>
      <c r="G16615" s="38"/>
      <c r="H16615" s="37"/>
      <c r="I16615" s="41"/>
      <c r="J16615" s="41"/>
      <c r="K16615" s="37"/>
      <c r="L16615" s="37"/>
      <c r="M16615" s="37"/>
      <c r="N16615" s="37"/>
      <c r="O16615" s="38"/>
    </row>
    <row r="16616" spans="2:15" x14ac:dyDescent="0.4">
      <c r="B16616" s="63"/>
      <c r="C16616" s="37"/>
      <c r="D16616" s="37"/>
      <c r="E16616" s="37"/>
      <c r="F16616" s="37"/>
      <c r="G16616" s="38"/>
      <c r="H16616" s="37"/>
      <c r="I16616" s="41"/>
      <c r="J16616" s="41"/>
      <c r="K16616" s="37"/>
      <c r="L16616" s="37"/>
      <c r="M16616" s="37"/>
      <c r="N16616" s="37"/>
      <c r="O16616" s="38"/>
    </row>
    <row r="16617" spans="2:15" x14ac:dyDescent="0.4">
      <c r="B16617" s="63"/>
      <c r="C16617" s="37"/>
      <c r="D16617" s="37"/>
      <c r="E16617" s="37"/>
      <c r="F16617" s="37"/>
      <c r="G16617" s="38"/>
      <c r="H16617" s="37"/>
      <c r="I16617" s="41"/>
      <c r="J16617" s="41"/>
      <c r="K16617" s="37"/>
      <c r="L16617" s="37"/>
      <c r="M16617" s="37"/>
      <c r="N16617" s="37"/>
      <c r="O16617" s="38"/>
    </row>
    <row r="16618" spans="2:15" x14ac:dyDescent="0.4">
      <c r="B16618" s="63"/>
      <c r="C16618" s="37"/>
      <c r="D16618" s="37"/>
      <c r="E16618" s="37"/>
      <c r="F16618" s="37"/>
      <c r="G16618" s="38"/>
      <c r="H16618" s="37"/>
      <c r="I16618" s="41"/>
      <c r="J16618" s="41"/>
      <c r="K16618" s="37"/>
      <c r="L16618" s="37"/>
      <c r="M16618" s="37"/>
      <c r="N16618" s="37"/>
      <c r="O16618" s="38"/>
    </row>
    <row r="16619" spans="2:15" x14ac:dyDescent="0.4">
      <c r="B16619" s="63"/>
      <c r="C16619" s="37"/>
      <c r="D16619" s="37"/>
      <c r="E16619" s="37"/>
      <c r="F16619" s="37"/>
      <c r="G16619" s="38"/>
      <c r="H16619" s="37"/>
      <c r="I16619" s="41"/>
      <c r="J16619" s="41"/>
      <c r="K16619" s="37"/>
      <c r="L16619" s="37"/>
      <c r="M16619" s="37"/>
      <c r="N16619" s="37"/>
      <c r="O16619" s="38"/>
    </row>
    <row r="16620" spans="2:15" x14ac:dyDescent="0.4">
      <c r="B16620" s="63"/>
      <c r="C16620" s="37"/>
      <c r="D16620" s="37"/>
      <c r="E16620" s="37"/>
      <c r="F16620" s="37"/>
      <c r="G16620" s="38"/>
      <c r="H16620" s="37"/>
      <c r="I16620" s="41"/>
      <c r="J16620" s="41"/>
      <c r="K16620" s="37"/>
      <c r="L16620" s="37"/>
      <c r="M16620" s="37"/>
      <c r="N16620" s="37"/>
      <c r="O16620" s="38"/>
    </row>
    <row r="16621" spans="2:15" x14ac:dyDescent="0.4">
      <c r="B16621" s="63"/>
      <c r="C16621" s="37"/>
      <c r="D16621" s="37"/>
      <c r="E16621" s="37"/>
      <c r="F16621" s="37"/>
      <c r="G16621" s="38"/>
      <c r="H16621" s="37"/>
      <c r="I16621" s="41"/>
      <c r="J16621" s="41"/>
      <c r="K16621" s="37"/>
      <c r="L16621" s="37"/>
      <c r="M16621" s="37"/>
      <c r="N16621" s="37"/>
      <c r="O16621" s="38"/>
    </row>
    <row r="16622" spans="2:15" x14ac:dyDescent="0.4">
      <c r="B16622" s="63"/>
      <c r="C16622" s="37"/>
      <c r="D16622" s="37"/>
      <c r="E16622" s="37"/>
      <c r="F16622" s="37"/>
      <c r="G16622" s="38"/>
      <c r="H16622" s="37"/>
      <c r="I16622" s="41"/>
      <c r="J16622" s="41"/>
      <c r="K16622" s="37"/>
      <c r="L16622" s="37"/>
      <c r="M16622" s="37"/>
      <c r="N16622" s="37"/>
      <c r="O16622" s="38"/>
    </row>
    <row r="16623" spans="2:15" x14ac:dyDescent="0.4">
      <c r="B16623" s="63"/>
      <c r="C16623" s="37"/>
      <c r="D16623" s="37"/>
      <c r="E16623" s="37"/>
      <c r="F16623" s="37"/>
      <c r="G16623" s="38"/>
      <c r="H16623" s="37"/>
      <c r="I16623" s="41"/>
      <c r="J16623" s="41"/>
      <c r="K16623" s="37"/>
      <c r="L16623" s="37"/>
      <c r="M16623" s="37"/>
      <c r="N16623" s="37"/>
      <c r="O16623" s="38"/>
    </row>
    <row r="16624" spans="2:15" x14ac:dyDescent="0.4">
      <c r="B16624" s="63"/>
      <c r="C16624" s="37"/>
      <c r="D16624" s="37"/>
      <c r="E16624" s="37"/>
      <c r="F16624" s="37"/>
      <c r="G16624" s="38"/>
      <c r="H16624" s="37"/>
      <c r="I16624" s="41"/>
      <c r="J16624" s="41"/>
      <c r="K16624" s="37"/>
      <c r="L16624" s="37"/>
      <c r="M16624" s="37"/>
      <c r="N16624" s="37"/>
      <c r="O16624" s="38"/>
    </row>
    <row r="16625" spans="2:15" x14ac:dyDescent="0.4">
      <c r="B16625" s="63"/>
      <c r="C16625" s="37"/>
      <c r="D16625" s="37"/>
      <c r="E16625" s="37"/>
      <c r="F16625" s="37"/>
      <c r="G16625" s="38"/>
      <c r="H16625" s="37"/>
      <c r="I16625" s="41"/>
      <c r="J16625" s="41"/>
      <c r="K16625" s="37"/>
      <c r="L16625" s="37"/>
      <c r="M16625" s="37"/>
      <c r="N16625" s="37"/>
      <c r="O16625" s="38"/>
    </row>
    <row r="16626" spans="2:15" x14ac:dyDescent="0.4">
      <c r="B16626" s="63"/>
      <c r="C16626" s="37"/>
      <c r="D16626" s="37"/>
      <c r="E16626" s="37"/>
      <c r="F16626" s="37"/>
      <c r="G16626" s="38"/>
      <c r="H16626" s="37"/>
      <c r="I16626" s="41"/>
      <c r="J16626" s="41"/>
      <c r="K16626" s="37"/>
      <c r="L16626" s="37"/>
      <c r="M16626" s="37"/>
      <c r="N16626" s="37"/>
      <c r="O16626" s="38"/>
    </row>
    <row r="16627" spans="2:15" x14ac:dyDescent="0.4">
      <c r="B16627" s="63"/>
      <c r="C16627" s="37"/>
      <c r="D16627" s="37"/>
      <c r="E16627" s="37"/>
      <c r="F16627" s="37"/>
      <c r="G16627" s="38"/>
      <c r="H16627" s="37"/>
      <c r="I16627" s="41"/>
      <c r="J16627" s="41"/>
      <c r="K16627" s="37"/>
      <c r="L16627" s="37"/>
      <c r="M16627" s="37"/>
      <c r="N16627" s="37"/>
      <c r="O16627" s="38"/>
    </row>
    <row r="16628" spans="2:15" x14ac:dyDescent="0.4">
      <c r="B16628" s="63"/>
      <c r="C16628" s="37"/>
      <c r="D16628" s="37"/>
      <c r="E16628" s="37"/>
      <c r="F16628" s="37"/>
      <c r="G16628" s="38"/>
      <c r="H16628" s="37"/>
      <c r="I16628" s="41"/>
      <c r="J16628" s="41"/>
      <c r="K16628" s="37"/>
      <c r="L16628" s="37"/>
      <c r="M16628" s="37"/>
      <c r="N16628" s="37"/>
      <c r="O16628" s="38"/>
    </row>
    <row r="16629" spans="2:15" x14ac:dyDescent="0.4">
      <c r="B16629" s="63"/>
      <c r="C16629" s="37"/>
      <c r="D16629" s="37"/>
      <c r="E16629" s="37"/>
      <c r="F16629" s="37"/>
      <c r="G16629" s="38"/>
      <c r="H16629" s="37"/>
      <c r="I16629" s="41"/>
      <c r="J16629" s="41"/>
      <c r="K16629" s="37"/>
      <c r="L16629" s="37"/>
      <c r="M16629" s="37"/>
      <c r="N16629" s="37"/>
      <c r="O16629" s="38"/>
    </row>
    <row r="16630" spans="2:15" x14ac:dyDescent="0.4">
      <c r="B16630" s="63"/>
      <c r="C16630" s="37"/>
      <c r="D16630" s="37"/>
      <c r="E16630" s="37"/>
      <c r="F16630" s="37"/>
      <c r="G16630" s="38"/>
      <c r="H16630" s="37"/>
      <c r="I16630" s="41"/>
      <c r="J16630" s="41"/>
      <c r="K16630" s="37"/>
      <c r="L16630" s="37"/>
      <c r="M16630" s="37"/>
      <c r="N16630" s="37"/>
      <c r="O16630" s="38"/>
    </row>
    <row r="16631" spans="2:15" x14ac:dyDescent="0.4">
      <c r="B16631" s="63"/>
      <c r="C16631" s="37"/>
      <c r="D16631" s="37"/>
      <c r="E16631" s="37"/>
      <c r="F16631" s="37"/>
      <c r="G16631" s="38"/>
      <c r="H16631" s="37"/>
      <c r="I16631" s="41"/>
      <c r="J16631" s="41"/>
      <c r="K16631" s="37"/>
      <c r="L16631" s="37"/>
      <c r="M16631" s="37"/>
      <c r="N16631" s="37"/>
      <c r="O16631" s="38"/>
    </row>
    <row r="16632" spans="2:15" x14ac:dyDescent="0.4">
      <c r="B16632" s="63"/>
      <c r="C16632" s="37"/>
      <c r="D16632" s="37"/>
      <c r="E16632" s="37"/>
      <c r="F16632" s="37"/>
      <c r="G16632" s="38"/>
      <c r="H16632" s="37"/>
      <c r="I16632" s="41"/>
      <c r="J16632" s="41"/>
      <c r="K16632" s="37"/>
      <c r="L16632" s="37"/>
      <c r="M16632" s="37"/>
      <c r="N16632" s="37"/>
      <c r="O16632" s="38"/>
    </row>
    <row r="16633" spans="2:15" x14ac:dyDescent="0.4">
      <c r="B16633" s="63"/>
      <c r="C16633" s="37"/>
      <c r="D16633" s="37"/>
      <c r="E16633" s="37"/>
      <c r="F16633" s="37"/>
      <c r="G16633" s="38"/>
      <c r="H16633" s="37"/>
      <c r="I16633" s="41"/>
      <c r="J16633" s="41"/>
      <c r="K16633" s="37"/>
      <c r="L16633" s="37"/>
      <c r="M16633" s="37"/>
      <c r="N16633" s="37"/>
      <c r="O16633" s="38"/>
    </row>
    <row r="16634" spans="2:15" x14ac:dyDescent="0.4">
      <c r="B16634" s="63"/>
      <c r="C16634" s="37"/>
      <c r="D16634" s="37"/>
      <c r="E16634" s="37"/>
      <c r="F16634" s="37"/>
      <c r="G16634" s="38"/>
      <c r="H16634" s="37"/>
      <c r="I16634" s="41"/>
      <c r="J16634" s="41"/>
      <c r="K16634" s="37"/>
      <c r="L16634" s="37"/>
      <c r="M16634" s="37"/>
      <c r="N16634" s="37"/>
      <c r="O16634" s="38"/>
    </row>
    <row r="16635" spans="2:15" x14ac:dyDescent="0.4">
      <c r="B16635" s="63"/>
      <c r="C16635" s="37"/>
      <c r="D16635" s="37"/>
      <c r="E16635" s="37"/>
      <c r="F16635" s="37"/>
      <c r="G16635" s="38"/>
      <c r="H16635" s="37"/>
      <c r="I16635" s="41"/>
      <c r="J16635" s="41"/>
      <c r="K16635" s="37"/>
      <c r="L16635" s="37"/>
      <c r="M16635" s="37"/>
      <c r="N16635" s="37"/>
      <c r="O16635" s="38"/>
    </row>
    <row r="16636" spans="2:15" x14ac:dyDescent="0.4">
      <c r="B16636" s="63"/>
      <c r="C16636" s="37"/>
      <c r="D16636" s="37"/>
      <c r="E16636" s="37"/>
      <c r="F16636" s="37"/>
      <c r="G16636" s="38"/>
      <c r="H16636" s="37"/>
      <c r="I16636" s="41"/>
      <c r="J16636" s="41"/>
      <c r="K16636" s="37"/>
      <c r="L16636" s="37"/>
      <c r="M16636" s="37"/>
      <c r="N16636" s="37"/>
      <c r="O16636" s="38"/>
    </row>
    <row r="16637" spans="2:15" x14ac:dyDescent="0.4">
      <c r="B16637" s="63"/>
      <c r="C16637" s="37"/>
      <c r="D16637" s="37"/>
      <c r="E16637" s="37"/>
      <c r="F16637" s="37"/>
      <c r="G16637" s="38"/>
      <c r="H16637" s="37"/>
      <c r="I16637" s="41"/>
      <c r="J16637" s="41"/>
      <c r="K16637" s="37"/>
      <c r="L16637" s="37"/>
      <c r="M16637" s="37"/>
      <c r="N16637" s="37"/>
      <c r="O16637" s="38"/>
    </row>
    <row r="16638" spans="2:15" x14ac:dyDescent="0.4">
      <c r="B16638" s="63"/>
      <c r="C16638" s="37"/>
      <c r="D16638" s="37"/>
      <c r="E16638" s="37"/>
      <c r="F16638" s="37"/>
      <c r="G16638" s="38"/>
      <c r="H16638" s="37"/>
      <c r="I16638" s="41"/>
      <c r="J16638" s="41"/>
      <c r="K16638" s="37"/>
      <c r="L16638" s="37"/>
      <c r="M16638" s="37"/>
      <c r="N16638" s="37"/>
      <c r="O16638" s="38"/>
    </row>
    <row r="16639" spans="2:15" x14ac:dyDescent="0.4">
      <c r="B16639" s="63"/>
      <c r="C16639" s="37"/>
      <c r="D16639" s="37"/>
      <c r="E16639" s="37"/>
      <c r="F16639" s="37"/>
      <c r="G16639" s="38"/>
      <c r="H16639" s="37"/>
      <c r="I16639" s="41"/>
      <c r="J16639" s="41"/>
      <c r="K16639" s="37"/>
      <c r="L16639" s="37"/>
      <c r="M16639" s="37"/>
      <c r="N16639" s="37"/>
      <c r="O16639" s="38"/>
    </row>
    <row r="16640" spans="2:15" x14ac:dyDescent="0.4">
      <c r="B16640" s="63"/>
      <c r="C16640" s="37"/>
      <c r="D16640" s="37"/>
      <c r="E16640" s="37"/>
      <c r="F16640" s="37"/>
      <c r="G16640" s="38"/>
      <c r="H16640" s="37"/>
      <c r="I16640" s="41"/>
      <c r="J16640" s="41"/>
      <c r="K16640" s="37"/>
      <c r="L16640" s="37"/>
      <c r="M16640" s="37"/>
      <c r="N16640" s="37"/>
      <c r="O16640" s="38"/>
    </row>
    <row r="16641" spans="2:15" x14ac:dyDescent="0.4">
      <c r="B16641" s="63"/>
      <c r="C16641" s="37"/>
      <c r="D16641" s="37"/>
      <c r="E16641" s="37"/>
      <c r="F16641" s="37"/>
      <c r="G16641" s="38"/>
      <c r="H16641" s="37"/>
      <c r="I16641" s="41"/>
      <c r="J16641" s="41"/>
      <c r="K16641" s="37"/>
      <c r="L16641" s="37"/>
      <c r="M16641" s="37"/>
      <c r="N16641" s="37"/>
      <c r="O16641" s="38"/>
    </row>
    <row r="16642" spans="2:15" x14ac:dyDescent="0.4">
      <c r="B16642" s="63"/>
      <c r="C16642" s="37"/>
      <c r="D16642" s="37"/>
      <c r="E16642" s="37"/>
      <c r="F16642" s="37"/>
      <c r="G16642" s="38"/>
      <c r="H16642" s="37"/>
      <c r="I16642" s="41"/>
      <c r="J16642" s="41"/>
      <c r="K16642" s="37"/>
      <c r="L16642" s="37"/>
      <c r="M16642" s="37"/>
      <c r="N16642" s="37"/>
      <c r="O16642" s="38"/>
    </row>
    <row r="16643" spans="2:15" x14ac:dyDescent="0.4">
      <c r="B16643" s="63"/>
      <c r="C16643" s="37"/>
      <c r="D16643" s="37"/>
      <c r="E16643" s="37"/>
      <c r="F16643" s="37"/>
      <c r="G16643" s="38"/>
      <c r="H16643" s="37"/>
      <c r="I16643" s="41"/>
      <c r="J16643" s="41"/>
      <c r="K16643" s="37"/>
      <c r="L16643" s="37"/>
      <c r="M16643" s="37"/>
      <c r="N16643" s="37"/>
      <c r="O16643" s="38"/>
    </row>
    <row r="16644" spans="2:15" x14ac:dyDescent="0.4">
      <c r="B16644" s="63"/>
      <c r="C16644" s="37"/>
      <c r="D16644" s="37"/>
      <c r="E16644" s="37"/>
      <c r="F16644" s="37"/>
      <c r="G16644" s="38"/>
      <c r="H16644" s="37"/>
      <c r="I16644" s="41"/>
      <c r="J16644" s="41"/>
      <c r="K16644" s="37"/>
      <c r="L16644" s="37"/>
      <c r="M16644" s="37"/>
      <c r="N16644" s="37"/>
      <c r="O16644" s="38"/>
    </row>
    <row r="16645" spans="2:15" x14ac:dyDescent="0.4">
      <c r="B16645" s="63"/>
      <c r="C16645" s="37"/>
      <c r="D16645" s="37"/>
      <c r="E16645" s="37"/>
      <c r="F16645" s="37"/>
      <c r="G16645" s="38"/>
      <c r="H16645" s="37"/>
      <c r="I16645" s="41"/>
      <c r="J16645" s="41"/>
      <c r="K16645" s="37"/>
      <c r="L16645" s="37"/>
      <c r="M16645" s="37"/>
      <c r="N16645" s="37"/>
      <c r="O16645" s="38"/>
    </row>
    <row r="16646" spans="2:15" x14ac:dyDescent="0.4">
      <c r="B16646" s="63"/>
      <c r="C16646" s="37"/>
      <c r="D16646" s="37"/>
      <c r="E16646" s="37"/>
      <c r="F16646" s="37"/>
      <c r="G16646" s="38"/>
      <c r="H16646" s="37"/>
      <c r="I16646" s="41"/>
      <c r="J16646" s="41"/>
      <c r="K16646" s="37"/>
      <c r="L16646" s="37"/>
      <c r="M16646" s="37"/>
      <c r="N16646" s="37"/>
      <c r="O16646" s="38"/>
    </row>
    <row r="16647" spans="2:15" x14ac:dyDescent="0.4">
      <c r="B16647" s="63"/>
      <c r="C16647" s="37"/>
      <c r="D16647" s="37"/>
      <c r="E16647" s="37"/>
      <c r="F16647" s="37"/>
      <c r="G16647" s="38"/>
      <c r="H16647" s="37"/>
      <c r="I16647" s="41"/>
      <c r="J16647" s="41"/>
      <c r="K16647" s="37"/>
      <c r="L16647" s="37"/>
      <c r="M16647" s="37"/>
      <c r="N16647" s="37"/>
      <c r="O16647" s="38"/>
    </row>
    <row r="16648" spans="2:15" x14ac:dyDescent="0.4">
      <c r="B16648" s="63"/>
      <c r="C16648" s="37"/>
      <c r="D16648" s="37"/>
      <c r="E16648" s="37"/>
      <c r="F16648" s="37"/>
      <c r="G16648" s="38"/>
      <c r="H16648" s="37"/>
      <c r="I16648" s="41"/>
      <c r="J16648" s="41"/>
      <c r="K16648" s="37"/>
      <c r="L16648" s="37"/>
      <c r="M16648" s="37"/>
      <c r="N16648" s="37"/>
      <c r="O16648" s="38"/>
    </row>
    <row r="16649" spans="2:15" x14ac:dyDescent="0.4">
      <c r="B16649" s="63"/>
      <c r="C16649" s="37"/>
      <c r="D16649" s="37"/>
      <c r="E16649" s="37"/>
      <c r="F16649" s="37"/>
      <c r="G16649" s="38"/>
      <c r="H16649" s="37"/>
      <c r="I16649" s="41"/>
      <c r="J16649" s="41"/>
      <c r="K16649" s="37"/>
      <c r="L16649" s="37"/>
      <c r="M16649" s="37"/>
      <c r="N16649" s="37"/>
      <c r="O16649" s="38"/>
    </row>
    <row r="16650" spans="2:15" x14ac:dyDescent="0.4">
      <c r="B16650" s="63"/>
      <c r="C16650" s="37"/>
      <c r="D16650" s="37"/>
      <c r="E16650" s="37"/>
      <c r="F16650" s="37"/>
      <c r="G16650" s="38"/>
      <c r="H16650" s="37"/>
      <c r="I16650" s="41"/>
      <c r="J16650" s="41"/>
      <c r="K16650" s="37"/>
      <c r="L16650" s="37"/>
      <c r="M16650" s="37"/>
      <c r="N16650" s="37"/>
      <c r="O16650" s="38"/>
    </row>
    <row r="16651" spans="2:15" x14ac:dyDescent="0.4">
      <c r="B16651" s="63"/>
      <c r="C16651" s="37"/>
      <c r="D16651" s="37"/>
      <c r="E16651" s="37"/>
      <c r="F16651" s="37"/>
      <c r="G16651" s="38"/>
      <c r="H16651" s="37"/>
      <c r="I16651" s="41"/>
      <c r="J16651" s="41"/>
      <c r="K16651" s="37"/>
      <c r="L16651" s="37"/>
      <c r="M16651" s="37"/>
      <c r="N16651" s="37"/>
      <c r="O16651" s="38"/>
    </row>
    <row r="16652" spans="2:15" x14ac:dyDescent="0.4">
      <c r="B16652" s="63"/>
      <c r="C16652" s="37"/>
      <c r="D16652" s="37"/>
      <c r="E16652" s="37"/>
      <c r="F16652" s="37"/>
      <c r="G16652" s="38"/>
      <c r="H16652" s="37"/>
      <c r="I16652" s="41"/>
      <c r="J16652" s="41"/>
      <c r="K16652" s="37"/>
      <c r="L16652" s="37"/>
      <c r="M16652" s="37"/>
      <c r="N16652" s="37"/>
      <c r="O16652" s="38"/>
    </row>
    <row r="16653" spans="2:15" x14ac:dyDescent="0.4">
      <c r="B16653" s="63"/>
      <c r="C16653" s="37"/>
      <c r="D16653" s="37"/>
      <c r="E16653" s="37"/>
      <c r="F16653" s="37"/>
      <c r="G16653" s="38"/>
      <c r="H16653" s="37"/>
      <c r="I16653" s="41"/>
      <c r="J16653" s="41"/>
      <c r="K16653" s="37"/>
      <c r="L16653" s="37"/>
      <c r="M16653" s="37"/>
      <c r="N16653" s="37"/>
      <c r="O16653" s="38"/>
    </row>
    <row r="16654" spans="2:15" x14ac:dyDescent="0.4">
      <c r="B16654" s="63"/>
      <c r="C16654" s="37"/>
      <c r="D16654" s="37"/>
      <c r="E16654" s="37"/>
      <c r="F16654" s="37"/>
      <c r="G16654" s="38"/>
      <c r="H16654" s="37"/>
      <c r="I16654" s="41"/>
      <c r="J16654" s="41"/>
      <c r="K16654" s="37"/>
      <c r="L16654" s="37"/>
      <c r="M16654" s="37"/>
      <c r="N16654" s="37"/>
      <c r="O16654" s="38"/>
    </row>
    <row r="16655" spans="2:15" x14ac:dyDescent="0.4">
      <c r="B16655" s="63"/>
      <c r="C16655" s="37"/>
      <c r="D16655" s="37"/>
      <c r="E16655" s="37"/>
      <c r="F16655" s="37"/>
      <c r="G16655" s="38"/>
      <c r="H16655" s="37"/>
      <c r="I16655" s="41"/>
      <c r="J16655" s="41"/>
      <c r="K16655" s="37"/>
      <c r="L16655" s="37"/>
      <c r="M16655" s="37"/>
      <c r="N16655" s="37"/>
      <c r="O16655" s="38"/>
    </row>
    <row r="16656" spans="2:15" x14ac:dyDescent="0.4">
      <c r="B16656" s="63"/>
      <c r="C16656" s="37"/>
      <c r="D16656" s="37"/>
      <c r="E16656" s="37"/>
      <c r="F16656" s="37"/>
      <c r="G16656" s="38"/>
      <c r="H16656" s="37"/>
      <c r="I16656" s="41"/>
      <c r="J16656" s="41"/>
      <c r="K16656" s="37"/>
      <c r="L16656" s="37"/>
      <c r="M16656" s="37"/>
      <c r="N16656" s="37"/>
      <c r="O16656" s="38"/>
    </row>
    <row r="16657" spans="2:15" x14ac:dyDescent="0.4">
      <c r="B16657" s="63"/>
      <c r="C16657" s="37"/>
      <c r="D16657" s="37"/>
      <c r="E16657" s="37"/>
      <c r="F16657" s="37"/>
      <c r="G16657" s="38"/>
      <c r="H16657" s="37"/>
      <c r="I16657" s="41"/>
      <c r="J16657" s="41"/>
      <c r="K16657" s="37"/>
      <c r="L16657" s="37"/>
      <c r="M16657" s="37"/>
      <c r="N16657" s="37"/>
      <c r="O16657" s="38"/>
    </row>
    <row r="16658" spans="2:15" x14ac:dyDescent="0.4">
      <c r="B16658" s="63"/>
      <c r="C16658" s="37"/>
      <c r="D16658" s="37"/>
      <c r="E16658" s="37"/>
      <c r="F16658" s="37"/>
      <c r="G16658" s="38"/>
      <c r="H16658" s="37"/>
      <c r="I16658" s="41"/>
      <c r="J16658" s="41"/>
      <c r="K16658" s="37"/>
      <c r="L16658" s="37"/>
      <c r="M16658" s="37"/>
      <c r="N16658" s="37"/>
      <c r="O16658" s="38"/>
    </row>
    <row r="16659" spans="2:15" x14ac:dyDescent="0.4">
      <c r="B16659" s="63"/>
      <c r="C16659" s="37"/>
      <c r="D16659" s="37"/>
      <c r="E16659" s="37"/>
      <c r="F16659" s="37"/>
      <c r="G16659" s="38"/>
      <c r="H16659" s="37"/>
      <c r="I16659" s="41"/>
      <c r="J16659" s="41"/>
      <c r="K16659" s="37"/>
      <c r="L16659" s="37"/>
      <c r="M16659" s="37"/>
      <c r="N16659" s="37"/>
      <c r="O16659" s="38"/>
    </row>
    <row r="16660" spans="2:15" x14ac:dyDescent="0.4">
      <c r="B16660" s="63"/>
      <c r="C16660" s="37"/>
      <c r="D16660" s="37"/>
      <c r="E16660" s="37"/>
      <c r="F16660" s="37"/>
      <c r="G16660" s="38"/>
      <c r="H16660" s="37"/>
      <c r="I16660" s="41"/>
      <c r="J16660" s="41"/>
      <c r="K16660" s="37"/>
      <c r="L16660" s="37"/>
      <c r="M16660" s="37"/>
      <c r="N16660" s="37"/>
      <c r="O16660" s="38"/>
    </row>
    <row r="16661" spans="2:15" x14ac:dyDescent="0.4">
      <c r="B16661" s="63"/>
      <c r="C16661" s="37"/>
      <c r="D16661" s="37"/>
      <c r="E16661" s="37"/>
      <c r="F16661" s="37"/>
      <c r="G16661" s="38"/>
      <c r="H16661" s="37"/>
      <c r="I16661" s="41"/>
      <c r="J16661" s="41"/>
      <c r="K16661" s="37"/>
      <c r="L16661" s="37"/>
      <c r="M16661" s="37"/>
      <c r="N16661" s="37"/>
      <c r="O16661" s="38"/>
    </row>
    <row r="16662" spans="2:15" x14ac:dyDescent="0.4">
      <c r="B16662" s="63"/>
      <c r="C16662" s="37"/>
      <c r="D16662" s="37"/>
      <c r="E16662" s="37"/>
      <c r="F16662" s="37"/>
      <c r="G16662" s="38"/>
      <c r="H16662" s="37"/>
      <c r="I16662" s="41"/>
      <c r="J16662" s="41"/>
      <c r="K16662" s="37"/>
      <c r="L16662" s="37"/>
      <c r="M16662" s="37"/>
      <c r="N16662" s="37"/>
      <c r="O16662" s="38"/>
    </row>
    <row r="16663" spans="2:15" x14ac:dyDescent="0.4">
      <c r="B16663" s="63"/>
      <c r="C16663" s="37"/>
      <c r="D16663" s="37"/>
      <c r="E16663" s="37"/>
      <c r="F16663" s="37"/>
      <c r="G16663" s="38"/>
      <c r="H16663" s="37"/>
      <c r="I16663" s="41"/>
      <c r="J16663" s="41"/>
      <c r="K16663" s="37"/>
      <c r="L16663" s="37"/>
      <c r="M16663" s="37"/>
      <c r="N16663" s="37"/>
      <c r="O16663" s="38"/>
    </row>
    <row r="16664" spans="2:15" x14ac:dyDescent="0.4">
      <c r="B16664" s="63"/>
      <c r="C16664" s="37"/>
      <c r="D16664" s="37"/>
      <c r="E16664" s="37"/>
      <c r="F16664" s="37"/>
      <c r="G16664" s="38"/>
      <c r="H16664" s="37"/>
      <c r="I16664" s="41"/>
      <c r="J16664" s="41"/>
      <c r="K16664" s="37"/>
      <c r="L16664" s="37"/>
      <c r="M16664" s="37"/>
      <c r="N16664" s="37"/>
      <c r="O16664" s="38"/>
    </row>
    <row r="16665" spans="2:15" x14ac:dyDescent="0.4">
      <c r="B16665" s="63"/>
      <c r="C16665" s="37"/>
      <c r="D16665" s="37"/>
      <c r="E16665" s="37"/>
      <c r="F16665" s="37"/>
      <c r="G16665" s="38"/>
      <c r="H16665" s="37"/>
      <c r="I16665" s="41"/>
      <c r="J16665" s="41"/>
      <c r="K16665" s="37"/>
      <c r="L16665" s="37"/>
      <c r="M16665" s="37"/>
      <c r="N16665" s="37"/>
      <c r="O16665" s="38"/>
    </row>
    <row r="16666" spans="2:15" x14ac:dyDescent="0.4">
      <c r="B16666" s="63"/>
      <c r="C16666" s="37"/>
      <c r="D16666" s="37"/>
      <c r="E16666" s="37"/>
      <c r="F16666" s="37"/>
      <c r="G16666" s="38"/>
      <c r="H16666" s="37"/>
      <c r="I16666" s="41"/>
      <c r="J16666" s="41"/>
      <c r="K16666" s="37"/>
      <c r="L16666" s="37"/>
      <c r="M16666" s="37"/>
      <c r="N16666" s="37"/>
      <c r="O16666" s="38"/>
    </row>
    <row r="16667" spans="2:15" x14ac:dyDescent="0.4">
      <c r="B16667" s="63"/>
      <c r="C16667" s="37"/>
      <c r="D16667" s="37"/>
      <c r="E16667" s="37"/>
      <c r="F16667" s="37"/>
      <c r="G16667" s="38"/>
      <c r="H16667" s="37"/>
      <c r="I16667" s="41"/>
      <c r="J16667" s="41"/>
      <c r="K16667" s="37"/>
      <c r="L16667" s="37"/>
      <c r="M16667" s="37"/>
      <c r="N16667" s="37"/>
      <c r="O16667" s="38"/>
    </row>
    <row r="16668" spans="2:15" x14ac:dyDescent="0.4">
      <c r="B16668" s="63"/>
      <c r="C16668" s="37"/>
      <c r="D16668" s="37"/>
      <c r="E16668" s="37"/>
      <c r="F16668" s="37"/>
      <c r="G16668" s="38"/>
      <c r="H16668" s="37"/>
      <c r="I16668" s="41"/>
      <c r="J16668" s="41"/>
      <c r="K16668" s="37"/>
      <c r="L16668" s="37"/>
      <c r="M16668" s="37"/>
      <c r="N16668" s="37"/>
      <c r="O16668" s="38"/>
    </row>
    <row r="16669" spans="2:15" x14ac:dyDescent="0.4">
      <c r="B16669" s="63"/>
      <c r="C16669" s="37"/>
      <c r="D16669" s="37"/>
      <c r="E16669" s="37"/>
      <c r="F16669" s="37"/>
      <c r="G16669" s="38"/>
      <c r="H16669" s="37"/>
      <c r="I16669" s="41"/>
      <c r="J16669" s="41"/>
      <c r="K16669" s="37"/>
      <c r="L16669" s="37"/>
      <c r="M16669" s="37"/>
      <c r="N16669" s="37"/>
      <c r="O16669" s="38"/>
    </row>
    <row r="16670" spans="2:15" x14ac:dyDescent="0.4">
      <c r="B16670" s="63"/>
      <c r="C16670" s="37"/>
      <c r="D16670" s="37"/>
      <c r="E16670" s="37"/>
      <c r="F16670" s="37"/>
      <c r="G16670" s="38"/>
      <c r="H16670" s="37"/>
      <c r="I16670" s="41"/>
      <c r="J16670" s="41"/>
      <c r="K16670" s="37"/>
      <c r="L16670" s="37"/>
      <c r="M16670" s="37"/>
      <c r="N16670" s="37"/>
      <c r="O16670" s="38"/>
    </row>
    <row r="16671" spans="2:15" x14ac:dyDescent="0.4">
      <c r="B16671" s="63"/>
      <c r="C16671" s="37"/>
      <c r="D16671" s="37"/>
      <c r="E16671" s="37"/>
      <c r="F16671" s="37"/>
      <c r="G16671" s="38"/>
      <c r="H16671" s="37"/>
      <c r="I16671" s="41"/>
      <c r="J16671" s="41"/>
      <c r="K16671" s="37"/>
      <c r="L16671" s="37"/>
      <c r="M16671" s="37"/>
      <c r="N16671" s="37"/>
      <c r="O16671" s="38"/>
    </row>
    <row r="16672" spans="2:15" x14ac:dyDescent="0.4">
      <c r="B16672" s="63"/>
      <c r="C16672" s="37"/>
      <c r="D16672" s="37"/>
      <c r="E16672" s="37"/>
      <c r="F16672" s="37"/>
      <c r="G16672" s="38"/>
      <c r="H16672" s="37"/>
      <c r="I16672" s="41"/>
      <c r="J16672" s="41"/>
      <c r="K16672" s="37"/>
      <c r="L16672" s="37"/>
      <c r="M16672" s="37"/>
      <c r="N16672" s="37"/>
      <c r="O16672" s="38"/>
    </row>
    <row r="16673" spans="2:15" x14ac:dyDescent="0.4">
      <c r="B16673" s="63"/>
      <c r="C16673" s="37"/>
      <c r="D16673" s="37"/>
      <c r="E16673" s="37"/>
      <c r="F16673" s="37"/>
      <c r="G16673" s="38"/>
      <c r="H16673" s="37"/>
      <c r="I16673" s="41"/>
      <c r="J16673" s="41"/>
      <c r="K16673" s="37"/>
      <c r="L16673" s="37"/>
      <c r="M16673" s="37"/>
      <c r="N16673" s="37"/>
      <c r="O16673" s="38"/>
    </row>
    <row r="16674" spans="2:15" x14ac:dyDescent="0.4">
      <c r="B16674" s="63"/>
      <c r="C16674" s="37"/>
      <c r="D16674" s="37"/>
      <c r="E16674" s="37"/>
      <c r="F16674" s="37"/>
      <c r="G16674" s="38"/>
      <c r="H16674" s="37"/>
      <c r="I16674" s="41"/>
      <c r="J16674" s="41"/>
      <c r="K16674" s="37"/>
      <c r="L16674" s="37"/>
      <c r="M16674" s="37"/>
      <c r="N16674" s="37"/>
      <c r="O16674" s="38"/>
    </row>
    <row r="16675" spans="2:15" x14ac:dyDescent="0.4">
      <c r="B16675" s="63"/>
      <c r="C16675" s="37"/>
      <c r="D16675" s="37"/>
      <c r="E16675" s="37"/>
      <c r="F16675" s="37"/>
      <c r="G16675" s="38"/>
      <c r="H16675" s="37"/>
      <c r="I16675" s="41"/>
      <c r="J16675" s="41"/>
      <c r="K16675" s="37"/>
      <c r="L16675" s="37"/>
      <c r="M16675" s="37"/>
      <c r="N16675" s="37"/>
      <c r="O16675" s="38"/>
    </row>
    <row r="16676" spans="2:15" x14ac:dyDescent="0.4">
      <c r="B16676" s="63"/>
      <c r="C16676" s="37"/>
      <c r="D16676" s="37"/>
      <c r="E16676" s="37"/>
      <c r="F16676" s="37"/>
      <c r="G16676" s="38"/>
      <c r="H16676" s="37"/>
      <c r="I16676" s="41"/>
      <c r="J16676" s="41"/>
      <c r="K16676" s="37"/>
      <c r="L16676" s="37"/>
      <c r="M16676" s="37"/>
      <c r="N16676" s="37"/>
      <c r="O16676" s="38"/>
    </row>
    <row r="16677" spans="2:15" x14ac:dyDescent="0.4">
      <c r="B16677" s="63"/>
      <c r="C16677" s="37"/>
      <c r="D16677" s="37"/>
      <c r="E16677" s="37"/>
      <c r="F16677" s="37"/>
      <c r="G16677" s="38"/>
      <c r="H16677" s="37"/>
      <c r="I16677" s="41"/>
      <c r="J16677" s="41"/>
      <c r="K16677" s="37"/>
      <c r="L16677" s="37"/>
      <c r="M16677" s="37"/>
      <c r="N16677" s="37"/>
      <c r="O16677" s="38"/>
    </row>
    <row r="16678" spans="2:15" x14ac:dyDescent="0.4">
      <c r="B16678" s="63"/>
      <c r="C16678" s="37"/>
      <c r="D16678" s="37"/>
      <c r="E16678" s="37"/>
      <c r="F16678" s="37"/>
      <c r="G16678" s="38"/>
      <c r="H16678" s="37"/>
      <c r="I16678" s="41"/>
      <c r="J16678" s="41"/>
      <c r="K16678" s="37"/>
      <c r="L16678" s="37"/>
      <c r="M16678" s="37"/>
      <c r="N16678" s="37"/>
      <c r="O16678" s="38"/>
    </row>
    <row r="16679" spans="2:15" x14ac:dyDescent="0.4">
      <c r="B16679" s="63"/>
      <c r="C16679" s="37"/>
      <c r="D16679" s="37"/>
      <c r="E16679" s="37"/>
      <c r="F16679" s="37"/>
      <c r="G16679" s="38"/>
      <c r="H16679" s="37"/>
      <c r="I16679" s="41"/>
      <c r="J16679" s="41"/>
      <c r="K16679" s="37"/>
      <c r="L16679" s="37"/>
      <c r="M16679" s="37"/>
      <c r="N16679" s="37"/>
      <c r="O16679" s="38"/>
    </row>
    <row r="16680" spans="2:15" x14ac:dyDescent="0.4">
      <c r="B16680" s="63"/>
      <c r="C16680" s="37"/>
      <c r="D16680" s="37"/>
      <c r="E16680" s="37"/>
      <c r="F16680" s="37"/>
      <c r="G16680" s="38"/>
      <c r="H16680" s="37"/>
      <c r="I16680" s="41"/>
      <c r="J16680" s="41"/>
      <c r="K16680" s="37"/>
      <c r="L16680" s="37"/>
      <c r="M16680" s="37"/>
      <c r="N16680" s="37"/>
      <c r="O16680" s="38"/>
    </row>
    <row r="16681" spans="2:15" x14ac:dyDescent="0.4">
      <c r="B16681" s="63"/>
      <c r="C16681" s="37"/>
      <c r="D16681" s="37"/>
      <c r="E16681" s="37"/>
      <c r="F16681" s="37"/>
      <c r="G16681" s="38"/>
      <c r="H16681" s="37"/>
      <c r="I16681" s="41"/>
      <c r="J16681" s="41"/>
      <c r="K16681" s="37"/>
      <c r="L16681" s="37"/>
      <c r="M16681" s="37"/>
      <c r="N16681" s="37"/>
      <c r="O16681" s="38"/>
    </row>
    <row r="16682" spans="2:15" x14ac:dyDescent="0.4">
      <c r="B16682" s="63"/>
      <c r="C16682" s="37"/>
      <c r="D16682" s="37"/>
      <c r="E16682" s="37"/>
      <c r="F16682" s="37"/>
      <c r="G16682" s="38"/>
      <c r="H16682" s="37"/>
      <c r="I16682" s="41"/>
      <c r="J16682" s="41"/>
      <c r="K16682" s="37"/>
      <c r="L16682" s="37"/>
      <c r="M16682" s="37"/>
      <c r="N16682" s="37"/>
      <c r="O16682" s="38"/>
    </row>
    <row r="16683" spans="2:15" x14ac:dyDescent="0.4">
      <c r="B16683" s="63"/>
      <c r="C16683" s="37"/>
      <c r="D16683" s="37"/>
      <c r="E16683" s="37"/>
      <c r="F16683" s="37"/>
      <c r="G16683" s="38"/>
      <c r="H16683" s="37"/>
      <c r="I16683" s="41"/>
      <c r="J16683" s="41"/>
      <c r="K16683" s="37"/>
      <c r="L16683" s="37"/>
      <c r="M16683" s="37"/>
      <c r="N16683" s="37"/>
      <c r="O16683" s="38"/>
    </row>
    <row r="16684" spans="2:15" x14ac:dyDescent="0.4">
      <c r="B16684" s="63"/>
      <c r="C16684" s="37"/>
      <c r="D16684" s="37"/>
      <c r="E16684" s="37"/>
      <c r="F16684" s="37"/>
      <c r="G16684" s="38"/>
      <c r="H16684" s="37"/>
      <c r="I16684" s="41"/>
      <c r="J16684" s="41"/>
      <c r="K16684" s="37"/>
      <c r="L16684" s="37"/>
      <c r="M16684" s="37"/>
      <c r="N16684" s="37"/>
      <c r="O16684" s="38"/>
    </row>
    <row r="16685" spans="2:15" x14ac:dyDescent="0.4">
      <c r="B16685" s="63"/>
      <c r="C16685" s="37"/>
      <c r="D16685" s="37"/>
      <c r="E16685" s="37"/>
      <c r="F16685" s="37"/>
      <c r="G16685" s="38"/>
      <c r="H16685" s="37"/>
      <c r="I16685" s="41"/>
      <c r="J16685" s="41"/>
      <c r="K16685" s="37"/>
      <c r="L16685" s="37"/>
      <c r="M16685" s="37"/>
      <c r="N16685" s="37"/>
      <c r="O16685" s="38"/>
    </row>
    <row r="16686" spans="2:15" x14ac:dyDescent="0.4">
      <c r="B16686" s="63"/>
      <c r="C16686" s="37"/>
      <c r="D16686" s="37"/>
      <c r="E16686" s="37"/>
      <c r="F16686" s="37"/>
      <c r="G16686" s="38"/>
      <c r="H16686" s="37"/>
      <c r="I16686" s="41"/>
      <c r="J16686" s="41"/>
      <c r="K16686" s="37"/>
      <c r="L16686" s="37"/>
      <c r="M16686" s="37"/>
      <c r="N16686" s="37"/>
      <c r="O16686" s="38"/>
    </row>
    <row r="16687" spans="2:15" x14ac:dyDescent="0.4">
      <c r="B16687" s="63"/>
      <c r="C16687" s="37"/>
      <c r="D16687" s="37"/>
      <c r="E16687" s="37"/>
      <c r="F16687" s="37"/>
      <c r="G16687" s="38"/>
      <c r="H16687" s="37"/>
      <c r="I16687" s="41"/>
      <c r="J16687" s="41"/>
      <c r="K16687" s="37"/>
      <c r="L16687" s="37"/>
      <c r="M16687" s="37"/>
      <c r="N16687" s="37"/>
      <c r="O16687" s="38"/>
    </row>
    <row r="16688" spans="2:15" x14ac:dyDescent="0.4">
      <c r="B16688" s="63"/>
      <c r="C16688" s="37"/>
      <c r="D16688" s="37"/>
      <c r="E16688" s="37"/>
      <c r="F16688" s="37"/>
      <c r="G16688" s="38"/>
      <c r="H16688" s="37"/>
      <c r="I16688" s="41"/>
      <c r="J16688" s="41"/>
      <c r="K16688" s="37"/>
      <c r="L16688" s="37"/>
      <c r="M16688" s="37"/>
      <c r="N16688" s="37"/>
      <c r="O16688" s="38"/>
    </row>
    <row r="16689" spans="2:15" x14ac:dyDescent="0.4">
      <c r="B16689" s="63"/>
      <c r="C16689" s="37"/>
      <c r="D16689" s="37"/>
      <c r="E16689" s="37"/>
      <c r="F16689" s="37"/>
      <c r="G16689" s="38"/>
      <c r="H16689" s="37"/>
      <c r="I16689" s="41"/>
      <c r="J16689" s="41"/>
      <c r="K16689" s="37"/>
      <c r="L16689" s="37"/>
      <c r="M16689" s="37"/>
      <c r="N16689" s="37"/>
      <c r="O16689" s="38"/>
    </row>
    <row r="16690" spans="2:15" x14ac:dyDescent="0.4">
      <c r="B16690" s="63"/>
      <c r="C16690" s="37"/>
      <c r="D16690" s="37"/>
      <c r="E16690" s="37"/>
      <c r="F16690" s="37"/>
      <c r="G16690" s="38"/>
      <c r="H16690" s="37"/>
      <c r="I16690" s="41"/>
      <c r="J16690" s="41"/>
      <c r="K16690" s="37"/>
      <c r="L16690" s="37"/>
      <c r="M16690" s="37"/>
      <c r="N16690" s="37"/>
      <c r="O16690" s="38"/>
    </row>
    <row r="16691" spans="2:15" x14ac:dyDescent="0.4">
      <c r="B16691" s="63"/>
      <c r="C16691" s="37"/>
      <c r="D16691" s="37"/>
      <c r="E16691" s="37"/>
      <c r="F16691" s="37"/>
      <c r="G16691" s="38"/>
      <c r="H16691" s="37"/>
      <c r="I16691" s="41"/>
      <c r="J16691" s="41"/>
      <c r="K16691" s="37"/>
      <c r="L16691" s="37"/>
      <c r="M16691" s="37"/>
      <c r="N16691" s="37"/>
      <c r="O16691" s="38"/>
    </row>
    <row r="16692" spans="2:15" x14ac:dyDescent="0.4">
      <c r="B16692" s="63"/>
      <c r="C16692" s="37"/>
      <c r="D16692" s="37"/>
      <c r="E16692" s="37"/>
      <c r="F16692" s="37"/>
      <c r="G16692" s="38"/>
      <c r="H16692" s="37"/>
      <c r="I16692" s="41"/>
      <c r="J16692" s="41"/>
      <c r="K16692" s="37"/>
      <c r="L16692" s="37"/>
      <c r="M16692" s="37"/>
      <c r="N16692" s="37"/>
      <c r="O16692" s="38"/>
    </row>
    <row r="16693" spans="2:15" x14ac:dyDescent="0.4">
      <c r="B16693" s="63"/>
      <c r="C16693" s="37"/>
      <c r="D16693" s="37"/>
      <c r="E16693" s="37"/>
      <c r="F16693" s="37"/>
      <c r="G16693" s="38"/>
      <c r="H16693" s="37"/>
      <c r="I16693" s="41"/>
      <c r="J16693" s="41"/>
      <c r="K16693" s="37"/>
      <c r="L16693" s="37"/>
      <c r="M16693" s="37"/>
      <c r="N16693" s="37"/>
      <c r="O16693" s="38"/>
    </row>
    <row r="16694" spans="2:15" x14ac:dyDescent="0.4">
      <c r="B16694" s="63"/>
      <c r="C16694" s="37"/>
      <c r="D16694" s="37"/>
      <c r="E16694" s="37"/>
      <c r="F16694" s="37"/>
      <c r="G16694" s="38"/>
      <c r="H16694" s="37"/>
      <c r="I16694" s="41"/>
      <c r="J16694" s="41"/>
      <c r="K16694" s="37"/>
      <c r="L16694" s="37"/>
      <c r="M16694" s="37"/>
      <c r="N16694" s="37"/>
      <c r="O16694" s="38"/>
    </row>
    <row r="16695" spans="2:15" x14ac:dyDescent="0.4">
      <c r="B16695" s="63"/>
      <c r="C16695" s="37"/>
      <c r="D16695" s="37"/>
      <c r="E16695" s="37"/>
      <c r="F16695" s="37"/>
      <c r="G16695" s="38"/>
      <c r="H16695" s="37"/>
      <c r="I16695" s="41"/>
      <c r="J16695" s="41"/>
      <c r="K16695" s="37"/>
      <c r="L16695" s="37"/>
      <c r="M16695" s="37"/>
      <c r="N16695" s="37"/>
      <c r="O16695" s="38"/>
    </row>
    <row r="16696" spans="2:15" x14ac:dyDescent="0.4">
      <c r="B16696" s="63"/>
      <c r="C16696" s="37"/>
      <c r="D16696" s="37"/>
      <c r="E16696" s="37"/>
      <c r="F16696" s="37"/>
      <c r="G16696" s="38"/>
      <c r="H16696" s="37"/>
      <c r="I16696" s="41"/>
      <c r="J16696" s="41"/>
      <c r="K16696" s="37"/>
      <c r="L16696" s="37"/>
      <c r="M16696" s="37"/>
      <c r="N16696" s="37"/>
      <c r="O16696" s="38"/>
    </row>
    <row r="16697" spans="2:15" x14ac:dyDescent="0.4">
      <c r="B16697" s="63"/>
      <c r="C16697" s="37"/>
      <c r="D16697" s="37"/>
      <c r="E16697" s="37"/>
      <c r="F16697" s="37"/>
      <c r="G16697" s="38"/>
      <c r="H16697" s="37"/>
      <c r="I16697" s="41"/>
      <c r="J16697" s="41"/>
      <c r="K16697" s="37"/>
      <c r="L16697" s="37"/>
      <c r="M16697" s="37"/>
      <c r="N16697" s="37"/>
      <c r="O16697" s="38"/>
    </row>
    <row r="16698" spans="2:15" x14ac:dyDescent="0.4">
      <c r="B16698" s="63"/>
      <c r="C16698" s="37"/>
      <c r="D16698" s="37"/>
      <c r="E16698" s="37"/>
      <c r="F16698" s="37"/>
      <c r="G16698" s="38"/>
      <c r="H16698" s="37"/>
      <c r="I16698" s="41"/>
      <c r="J16698" s="41"/>
      <c r="K16698" s="37"/>
      <c r="L16698" s="37"/>
      <c r="M16698" s="37"/>
      <c r="N16698" s="37"/>
      <c r="O16698" s="38"/>
    </row>
    <row r="16699" spans="2:15" x14ac:dyDescent="0.4">
      <c r="B16699" s="63"/>
      <c r="C16699" s="37"/>
      <c r="D16699" s="37"/>
      <c r="E16699" s="37"/>
      <c r="F16699" s="37"/>
      <c r="G16699" s="38"/>
      <c r="H16699" s="37"/>
      <c r="I16699" s="41"/>
      <c r="J16699" s="41"/>
      <c r="K16699" s="37"/>
      <c r="L16699" s="37"/>
      <c r="M16699" s="37"/>
      <c r="N16699" s="37"/>
      <c r="O16699" s="38"/>
    </row>
    <row r="16700" spans="2:15" x14ac:dyDescent="0.4">
      <c r="B16700" s="63"/>
      <c r="C16700" s="37"/>
      <c r="D16700" s="37"/>
      <c r="E16700" s="37"/>
      <c r="F16700" s="37"/>
      <c r="G16700" s="38"/>
      <c r="H16700" s="37"/>
      <c r="I16700" s="41"/>
      <c r="J16700" s="41"/>
      <c r="K16700" s="37"/>
      <c r="L16700" s="37"/>
      <c r="M16700" s="37"/>
      <c r="N16700" s="37"/>
      <c r="O16700" s="38"/>
    </row>
    <row r="16701" spans="2:15" x14ac:dyDescent="0.4">
      <c r="B16701" s="63"/>
      <c r="C16701" s="37"/>
      <c r="D16701" s="37"/>
      <c r="E16701" s="37"/>
      <c r="F16701" s="37"/>
      <c r="G16701" s="38"/>
      <c r="H16701" s="37"/>
      <c r="I16701" s="41"/>
      <c r="J16701" s="41"/>
      <c r="K16701" s="37"/>
      <c r="L16701" s="37"/>
      <c r="M16701" s="37"/>
      <c r="N16701" s="37"/>
      <c r="O16701" s="38"/>
    </row>
    <row r="16702" spans="2:15" x14ac:dyDescent="0.4">
      <c r="B16702" s="63"/>
      <c r="C16702" s="37"/>
      <c r="D16702" s="37"/>
      <c r="E16702" s="37"/>
      <c r="F16702" s="37"/>
      <c r="G16702" s="38"/>
      <c r="H16702" s="37"/>
      <c r="I16702" s="41"/>
      <c r="J16702" s="41"/>
      <c r="K16702" s="37"/>
      <c r="L16702" s="37"/>
      <c r="M16702" s="37"/>
      <c r="N16702" s="37"/>
      <c r="O16702" s="38"/>
    </row>
    <row r="16703" spans="2:15" x14ac:dyDescent="0.4">
      <c r="B16703" s="63"/>
      <c r="C16703" s="37"/>
      <c r="D16703" s="37"/>
      <c r="E16703" s="37"/>
      <c r="F16703" s="37"/>
      <c r="G16703" s="38"/>
      <c r="H16703" s="37"/>
      <c r="I16703" s="41"/>
      <c r="J16703" s="41"/>
      <c r="K16703" s="37"/>
      <c r="L16703" s="37"/>
      <c r="M16703" s="37"/>
      <c r="N16703" s="37"/>
      <c r="O16703" s="38"/>
    </row>
    <row r="16704" spans="2:15" x14ac:dyDescent="0.4">
      <c r="B16704" s="63"/>
      <c r="C16704" s="37"/>
      <c r="D16704" s="37"/>
      <c r="E16704" s="37"/>
      <c r="F16704" s="37"/>
      <c r="G16704" s="38"/>
      <c r="H16704" s="37"/>
      <c r="I16704" s="41"/>
      <c r="J16704" s="41"/>
      <c r="K16704" s="37"/>
      <c r="L16704" s="37"/>
      <c r="M16704" s="37"/>
      <c r="N16704" s="37"/>
      <c r="O16704" s="38"/>
    </row>
    <row r="16705" spans="2:15" x14ac:dyDescent="0.4">
      <c r="B16705" s="63"/>
      <c r="C16705" s="37"/>
      <c r="D16705" s="37"/>
      <c r="E16705" s="37"/>
      <c r="F16705" s="37"/>
      <c r="G16705" s="38"/>
      <c r="H16705" s="37"/>
      <c r="I16705" s="41"/>
      <c r="J16705" s="41"/>
      <c r="K16705" s="37"/>
      <c r="L16705" s="37"/>
      <c r="M16705" s="37"/>
      <c r="N16705" s="37"/>
      <c r="O16705" s="38"/>
    </row>
    <row r="16706" spans="2:15" x14ac:dyDescent="0.4">
      <c r="B16706" s="63"/>
      <c r="C16706" s="37"/>
      <c r="D16706" s="37"/>
      <c r="E16706" s="37"/>
      <c r="F16706" s="37"/>
      <c r="G16706" s="38"/>
      <c r="H16706" s="37"/>
      <c r="I16706" s="41"/>
      <c r="J16706" s="41"/>
      <c r="K16706" s="37"/>
      <c r="L16706" s="37"/>
      <c r="M16706" s="37"/>
      <c r="N16706" s="37"/>
      <c r="O16706" s="38"/>
    </row>
    <row r="16707" spans="2:15" x14ac:dyDescent="0.4">
      <c r="B16707" s="63"/>
      <c r="C16707" s="37"/>
      <c r="D16707" s="37"/>
      <c r="E16707" s="37"/>
      <c r="F16707" s="37"/>
      <c r="G16707" s="38"/>
      <c r="H16707" s="37"/>
      <c r="I16707" s="41"/>
      <c r="J16707" s="41"/>
      <c r="K16707" s="37"/>
      <c r="L16707" s="37"/>
      <c r="M16707" s="37"/>
      <c r="N16707" s="37"/>
      <c r="O16707" s="38"/>
    </row>
    <row r="16708" spans="2:15" x14ac:dyDescent="0.4">
      <c r="B16708" s="63"/>
      <c r="C16708" s="37"/>
      <c r="D16708" s="37"/>
      <c r="E16708" s="37"/>
      <c r="F16708" s="37"/>
      <c r="G16708" s="38"/>
      <c r="H16708" s="37"/>
      <c r="I16708" s="41"/>
      <c r="J16708" s="41"/>
      <c r="K16708" s="37"/>
      <c r="L16708" s="37"/>
      <c r="M16708" s="37"/>
      <c r="N16708" s="37"/>
      <c r="O16708" s="38"/>
    </row>
    <row r="16709" spans="2:15" x14ac:dyDescent="0.4">
      <c r="B16709" s="63"/>
      <c r="C16709" s="37"/>
      <c r="D16709" s="37"/>
      <c r="E16709" s="37"/>
      <c r="F16709" s="37"/>
      <c r="G16709" s="38"/>
      <c r="H16709" s="37"/>
      <c r="I16709" s="41"/>
      <c r="J16709" s="41"/>
      <c r="K16709" s="37"/>
      <c r="L16709" s="37"/>
      <c r="M16709" s="37"/>
      <c r="N16709" s="37"/>
      <c r="O16709" s="38"/>
    </row>
    <row r="16710" spans="2:15" x14ac:dyDescent="0.4">
      <c r="B16710" s="63"/>
      <c r="C16710" s="37"/>
      <c r="D16710" s="37"/>
      <c r="E16710" s="37"/>
      <c r="F16710" s="37"/>
      <c r="G16710" s="38"/>
      <c r="H16710" s="37"/>
      <c r="I16710" s="41"/>
      <c r="J16710" s="41"/>
      <c r="K16710" s="37"/>
      <c r="L16710" s="37"/>
      <c r="M16710" s="37"/>
      <c r="N16710" s="37"/>
      <c r="O16710" s="38"/>
    </row>
    <row r="16711" spans="2:15" x14ac:dyDescent="0.4">
      <c r="B16711" s="63"/>
      <c r="C16711" s="37"/>
      <c r="D16711" s="37"/>
      <c r="E16711" s="37"/>
      <c r="F16711" s="37"/>
      <c r="G16711" s="38"/>
      <c r="H16711" s="37"/>
      <c r="I16711" s="41"/>
      <c r="J16711" s="41"/>
      <c r="K16711" s="37"/>
      <c r="L16711" s="37"/>
      <c r="M16711" s="37"/>
      <c r="N16711" s="37"/>
      <c r="O16711" s="38"/>
    </row>
    <row r="16712" spans="2:15" x14ac:dyDescent="0.4">
      <c r="B16712" s="63"/>
      <c r="C16712" s="37"/>
      <c r="D16712" s="37"/>
      <c r="E16712" s="37"/>
      <c r="F16712" s="37"/>
      <c r="G16712" s="38"/>
      <c r="H16712" s="37"/>
      <c r="I16712" s="41"/>
      <c r="J16712" s="41"/>
      <c r="K16712" s="37"/>
      <c r="L16712" s="37"/>
      <c r="M16712" s="37"/>
      <c r="N16712" s="37"/>
      <c r="O16712" s="38"/>
    </row>
    <row r="16713" spans="2:15" x14ac:dyDescent="0.4">
      <c r="B16713" s="63"/>
      <c r="C16713" s="37"/>
      <c r="D16713" s="37"/>
      <c r="E16713" s="37"/>
      <c r="F16713" s="37"/>
      <c r="G16713" s="38"/>
      <c r="H16713" s="37"/>
      <c r="I16713" s="41"/>
      <c r="J16713" s="41"/>
      <c r="K16713" s="37"/>
      <c r="L16713" s="37"/>
      <c r="M16713" s="37"/>
      <c r="N16713" s="37"/>
      <c r="O16713" s="38"/>
    </row>
    <row r="16714" spans="2:15" x14ac:dyDescent="0.4">
      <c r="B16714" s="63"/>
      <c r="C16714" s="37"/>
      <c r="D16714" s="37"/>
      <c r="E16714" s="37"/>
      <c r="F16714" s="37"/>
      <c r="G16714" s="38"/>
      <c r="H16714" s="37"/>
      <c r="I16714" s="41"/>
      <c r="J16714" s="41"/>
      <c r="K16714" s="37"/>
      <c r="L16714" s="37"/>
      <c r="M16714" s="37"/>
      <c r="N16714" s="37"/>
      <c r="O16714" s="38"/>
    </row>
    <row r="16715" spans="2:15" x14ac:dyDescent="0.4">
      <c r="B16715" s="63"/>
      <c r="C16715" s="37"/>
      <c r="D16715" s="37"/>
      <c r="E16715" s="37"/>
      <c r="F16715" s="37"/>
      <c r="G16715" s="38"/>
      <c r="H16715" s="37"/>
      <c r="I16715" s="41"/>
      <c r="J16715" s="41"/>
      <c r="K16715" s="37"/>
      <c r="L16715" s="37"/>
      <c r="M16715" s="37"/>
      <c r="N16715" s="37"/>
      <c r="O16715" s="38"/>
    </row>
    <row r="16716" spans="2:15" x14ac:dyDescent="0.4">
      <c r="B16716" s="63"/>
      <c r="C16716" s="37"/>
      <c r="D16716" s="37"/>
      <c r="E16716" s="37"/>
      <c r="F16716" s="37"/>
      <c r="G16716" s="38"/>
      <c r="H16716" s="37"/>
      <c r="I16716" s="41"/>
      <c r="J16716" s="41"/>
      <c r="K16716" s="37"/>
      <c r="L16716" s="37"/>
      <c r="M16716" s="37"/>
      <c r="N16716" s="37"/>
      <c r="O16716" s="38"/>
    </row>
    <row r="16717" spans="2:15" x14ac:dyDescent="0.4">
      <c r="B16717" s="63"/>
      <c r="C16717" s="37"/>
      <c r="D16717" s="37"/>
      <c r="E16717" s="37"/>
      <c r="F16717" s="37"/>
      <c r="G16717" s="38"/>
      <c r="H16717" s="37"/>
      <c r="I16717" s="41"/>
      <c r="J16717" s="41"/>
      <c r="K16717" s="37"/>
      <c r="L16717" s="37"/>
      <c r="M16717" s="37"/>
      <c r="N16717" s="37"/>
      <c r="O16717" s="38"/>
    </row>
    <row r="16718" spans="2:15" x14ac:dyDescent="0.4">
      <c r="B16718" s="63"/>
      <c r="C16718" s="37"/>
      <c r="D16718" s="37"/>
      <c r="E16718" s="37"/>
      <c r="F16718" s="37"/>
      <c r="G16718" s="38"/>
      <c r="H16718" s="37"/>
      <c r="I16718" s="41"/>
      <c r="J16718" s="41"/>
      <c r="K16718" s="37"/>
      <c r="L16718" s="37"/>
      <c r="M16718" s="37"/>
      <c r="N16718" s="37"/>
      <c r="O16718" s="38"/>
    </row>
    <row r="16719" spans="2:15" x14ac:dyDescent="0.4">
      <c r="B16719" s="63"/>
      <c r="C16719" s="37"/>
      <c r="D16719" s="37"/>
      <c r="E16719" s="37"/>
      <c r="F16719" s="37"/>
      <c r="G16719" s="38"/>
      <c r="H16719" s="37"/>
      <c r="I16719" s="41"/>
      <c r="J16719" s="41"/>
      <c r="K16719" s="37"/>
      <c r="L16719" s="37"/>
      <c r="M16719" s="37"/>
      <c r="N16719" s="37"/>
      <c r="O16719" s="38"/>
    </row>
    <row r="16720" spans="2:15" x14ac:dyDescent="0.4">
      <c r="B16720" s="63"/>
      <c r="C16720" s="37"/>
      <c r="D16720" s="37"/>
      <c r="E16720" s="37"/>
      <c r="F16720" s="37"/>
      <c r="G16720" s="38"/>
      <c r="H16720" s="37"/>
      <c r="I16720" s="41"/>
      <c r="J16720" s="41"/>
      <c r="K16720" s="37"/>
      <c r="L16720" s="37"/>
      <c r="M16720" s="37"/>
      <c r="N16720" s="37"/>
      <c r="O16720" s="38"/>
    </row>
    <row r="16721" spans="2:15" x14ac:dyDescent="0.4">
      <c r="B16721" s="63"/>
      <c r="C16721" s="37"/>
      <c r="D16721" s="37"/>
      <c r="E16721" s="37"/>
      <c r="F16721" s="37"/>
      <c r="G16721" s="38"/>
      <c r="H16721" s="37"/>
      <c r="I16721" s="41"/>
      <c r="J16721" s="41"/>
      <c r="K16721" s="37"/>
      <c r="L16721" s="37"/>
      <c r="M16721" s="37"/>
      <c r="N16721" s="37"/>
      <c r="O16721" s="38"/>
    </row>
    <row r="16722" spans="2:15" x14ac:dyDescent="0.4">
      <c r="B16722" s="63"/>
      <c r="C16722" s="37"/>
      <c r="D16722" s="37"/>
      <c r="E16722" s="37"/>
      <c r="F16722" s="37"/>
      <c r="G16722" s="38"/>
      <c r="H16722" s="37"/>
      <c r="I16722" s="41"/>
      <c r="J16722" s="41"/>
      <c r="K16722" s="37"/>
      <c r="L16722" s="37"/>
      <c r="M16722" s="37"/>
      <c r="N16722" s="37"/>
      <c r="O16722" s="38"/>
    </row>
    <row r="16723" spans="2:15" x14ac:dyDescent="0.4">
      <c r="B16723" s="63"/>
      <c r="C16723" s="37"/>
      <c r="D16723" s="37"/>
      <c r="E16723" s="37"/>
      <c r="F16723" s="37"/>
      <c r="G16723" s="38"/>
      <c r="H16723" s="37"/>
      <c r="I16723" s="41"/>
      <c r="J16723" s="41"/>
      <c r="K16723" s="37"/>
      <c r="L16723" s="37"/>
      <c r="M16723" s="37"/>
      <c r="N16723" s="37"/>
      <c r="O16723" s="38"/>
    </row>
    <row r="16724" spans="2:15" x14ac:dyDescent="0.4">
      <c r="B16724" s="63"/>
      <c r="C16724" s="37"/>
      <c r="D16724" s="37"/>
      <c r="E16724" s="37"/>
      <c r="F16724" s="37"/>
      <c r="G16724" s="38"/>
      <c r="H16724" s="37"/>
      <c r="I16724" s="41"/>
      <c r="J16724" s="41"/>
      <c r="K16724" s="37"/>
      <c r="L16724" s="37"/>
      <c r="M16724" s="37"/>
      <c r="N16724" s="37"/>
      <c r="O16724" s="38"/>
    </row>
    <row r="16725" spans="2:15" x14ac:dyDescent="0.4">
      <c r="B16725" s="63"/>
      <c r="C16725" s="37"/>
      <c r="D16725" s="37"/>
      <c r="E16725" s="37"/>
      <c r="F16725" s="37"/>
      <c r="G16725" s="38"/>
      <c r="H16725" s="37"/>
      <c r="I16725" s="41"/>
      <c r="J16725" s="41"/>
      <c r="K16725" s="37"/>
      <c r="L16725" s="37"/>
      <c r="M16725" s="37"/>
      <c r="N16725" s="37"/>
      <c r="O16725" s="38"/>
    </row>
    <row r="16726" spans="2:15" x14ac:dyDescent="0.4">
      <c r="B16726" s="63"/>
      <c r="C16726" s="37"/>
      <c r="D16726" s="37"/>
      <c r="E16726" s="37"/>
      <c r="F16726" s="37"/>
      <c r="G16726" s="38"/>
      <c r="H16726" s="37"/>
      <c r="I16726" s="41"/>
      <c r="J16726" s="41"/>
      <c r="K16726" s="37"/>
      <c r="L16726" s="37"/>
      <c r="M16726" s="37"/>
      <c r="N16726" s="37"/>
      <c r="O16726" s="38"/>
    </row>
    <row r="16727" spans="2:15" x14ac:dyDescent="0.4">
      <c r="B16727" s="63"/>
      <c r="C16727" s="37"/>
      <c r="D16727" s="37"/>
      <c r="E16727" s="37"/>
      <c r="F16727" s="37"/>
      <c r="G16727" s="38"/>
      <c r="H16727" s="37"/>
      <c r="I16727" s="41"/>
      <c r="J16727" s="41"/>
      <c r="K16727" s="37"/>
      <c r="L16727" s="37"/>
      <c r="M16727" s="37"/>
      <c r="N16727" s="37"/>
      <c r="O16727" s="38"/>
    </row>
    <row r="16728" spans="2:15" x14ac:dyDescent="0.4">
      <c r="B16728" s="63"/>
      <c r="C16728" s="37"/>
      <c r="D16728" s="37"/>
      <c r="E16728" s="37"/>
      <c r="F16728" s="37"/>
      <c r="G16728" s="38"/>
      <c r="H16728" s="37"/>
      <c r="I16728" s="41"/>
      <c r="J16728" s="41"/>
      <c r="K16728" s="37"/>
      <c r="L16728" s="37"/>
      <c r="M16728" s="37"/>
      <c r="N16728" s="37"/>
      <c r="O16728" s="38"/>
    </row>
    <row r="16729" spans="2:15" x14ac:dyDescent="0.4">
      <c r="B16729" s="63"/>
      <c r="C16729" s="37"/>
      <c r="D16729" s="37"/>
      <c r="E16729" s="37"/>
      <c r="F16729" s="37"/>
      <c r="G16729" s="38"/>
      <c r="H16729" s="37"/>
      <c r="I16729" s="41"/>
      <c r="J16729" s="41"/>
      <c r="K16729" s="37"/>
      <c r="L16729" s="37"/>
      <c r="M16729" s="37"/>
      <c r="N16729" s="37"/>
      <c r="O16729" s="38"/>
    </row>
    <row r="16730" spans="2:15" x14ac:dyDescent="0.4">
      <c r="B16730" s="63"/>
      <c r="C16730" s="37"/>
      <c r="D16730" s="37"/>
      <c r="E16730" s="37"/>
      <c r="F16730" s="37"/>
      <c r="G16730" s="38"/>
      <c r="H16730" s="37"/>
      <c r="I16730" s="41"/>
      <c r="J16730" s="41"/>
      <c r="K16730" s="37"/>
      <c r="L16730" s="37"/>
      <c r="M16730" s="37"/>
      <c r="N16730" s="37"/>
      <c r="O16730" s="38"/>
    </row>
    <row r="16731" spans="2:15" x14ac:dyDescent="0.4">
      <c r="B16731" s="63"/>
      <c r="C16731" s="37"/>
      <c r="D16731" s="37"/>
      <c r="E16731" s="37"/>
      <c r="F16731" s="37"/>
      <c r="G16731" s="38"/>
      <c r="H16731" s="37"/>
      <c r="I16731" s="41"/>
      <c r="J16731" s="41"/>
      <c r="K16731" s="37"/>
      <c r="L16731" s="37"/>
      <c r="M16731" s="37"/>
      <c r="N16731" s="37"/>
      <c r="O16731" s="38"/>
    </row>
    <row r="16732" spans="2:15" x14ac:dyDescent="0.4">
      <c r="B16732" s="63"/>
      <c r="C16732" s="37"/>
      <c r="D16732" s="37"/>
      <c r="E16732" s="37"/>
      <c r="F16732" s="37"/>
      <c r="G16732" s="38"/>
      <c r="H16732" s="37"/>
      <c r="I16732" s="41"/>
      <c r="J16732" s="41"/>
      <c r="K16732" s="37"/>
      <c r="L16732" s="37"/>
      <c r="M16732" s="37"/>
      <c r="N16732" s="37"/>
      <c r="O16732" s="38"/>
    </row>
    <row r="16733" spans="2:15" x14ac:dyDescent="0.4">
      <c r="B16733" s="63"/>
      <c r="C16733" s="37"/>
      <c r="D16733" s="37"/>
      <c r="E16733" s="37"/>
      <c r="F16733" s="37"/>
      <c r="G16733" s="38"/>
      <c r="H16733" s="37"/>
      <c r="I16733" s="41"/>
      <c r="J16733" s="41"/>
      <c r="K16733" s="37"/>
      <c r="L16733" s="37"/>
      <c r="M16733" s="37"/>
      <c r="N16733" s="37"/>
      <c r="O16733" s="38"/>
    </row>
    <row r="16734" spans="2:15" x14ac:dyDescent="0.4">
      <c r="B16734" s="63"/>
      <c r="C16734" s="37"/>
      <c r="D16734" s="37"/>
      <c r="E16734" s="37"/>
      <c r="F16734" s="37"/>
      <c r="G16734" s="38"/>
      <c r="H16734" s="37"/>
      <c r="I16734" s="41"/>
      <c r="J16734" s="41"/>
      <c r="K16734" s="37"/>
      <c r="L16734" s="37"/>
      <c r="M16734" s="37"/>
      <c r="N16734" s="37"/>
      <c r="O16734" s="38"/>
    </row>
    <row r="16735" spans="2:15" x14ac:dyDescent="0.4">
      <c r="B16735" s="63"/>
      <c r="C16735" s="37"/>
      <c r="D16735" s="37"/>
      <c r="E16735" s="37"/>
      <c r="F16735" s="37"/>
      <c r="G16735" s="38"/>
      <c r="H16735" s="37"/>
      <c r="I16735" s="41"/>
      <c r="J16735" s="41"/>
      <c r="K16735" s="37"/>
      <c r="L16735" s="37"/>
      <c r="M16735" s="37"/>
      <c r="N16735" s="37"/>
      <c r="O16735" s="38"/>
    </row>
    <row r="16736" spans="2:15" x14ac:dyDescent="0.4">
      <c r="B16736" s="63"/>
      <c r="C16736" s="37"/>
      <c r="D16736" s="37"/>
      <c r="E16736" s="37"/>
      <c r="F16736" s="37"/>
      <c r="G16736" s="38"/>
      <c r="H16736" s="37"/>
      <c r="I16736" s="41"/>
      <c r="J16736" s="41"/>
      <c r="K16736" s="37"/>
      <c r="L16736" s="37"/>
      <c r="M16736" s="37"/>
      <c r="N16736" s="37"/>
      <c r="O16736" s="38"/>
    </row>
    <row r="16737" spans="2:15" x14ac:dyDescent="0.4">
      <c r="B16737" s="63"/>
      <c r="C16737" s="37"/>
      <c r="D16737" s="37"/>
      <c r="E16737" s="37"/>
      <c r="F16737" s="37"/>
      <c r="G16737" s="38"/>
      <c r="H16737" s="37"/>
      <c r="I16737" s="41"/>
      <c r="J16737" s="41"/>
      <c r="K16737" s="37"/>
      <c r="L16737" s="37"/>
      <c r="M16737" s="37"/>
      <c r="N16737" s="37"/>
      <c r="O16737" s="38"/>
    </row>
    <row r="16738" spans="2:15" x14ac:dyDescent="0.4">
      <c r="B16738" s="63"/>
      <c r="C16738" s="37"/>
      <c r="D16738" s="37"/>
      <c r="E16738" s="37"/>
      <c r="F16738" s="37"/>
      <c r="G16738" s="38"/>
      <c r="H16738" s="37"/>
      <c r="I16738" s="41"/>
      <c r="J16738" s="41"/>
      <c r="K16738" s="37"/>
      <c r="L16738" s="37"/>
      <c r="M16738" s="37"/>
      <c r="N16738" s="37"/>
      <c r="O16738" s="38"/>
    </row>
    <row r="16739" spans="2:15" x14ac:dyDescent="0.4">
      <c r="B16739" s="63"/>
      <c r="C16739" s="37"/>
      <c r="D16739" s="37"/>
      <c r="E16739" s="37"/>
      <c r="F16739" s="37"/>
      <c r="G16739" s="38"/>
      <c r="H16739" s="37"/>
      <c r="I16739" s="41"/>
      <c r="J16739" s="41"/>
      <c r="K16739" s="37"/>
      <c r="L16739" s="37"/>
      <c r="M16739" s="37"/>
      <c r="N16739" s="37"/>
      <c r="O16739" s="38"/>
    </row>
    <row r="16740" spans="2:15" x14ac:dyDescent="0.4">
      <c r="B16740" s="63"/>
      <c r="C16740" s="37"/>
      <c r="D16740" s="37"/>
      <c r="E16740" s="37"/>
      <c r="F16740" s="37"/>
      <c r="G16740" s="38"/>
      <c r="H16740" s="37"/>
      <c r="I16740" s="41"/>
      <c r="J16740" s="41"/>
      <c r="K16740" s="37"/>
      <c r="L16740" s="37"/>
      <c r="M16740" s="37"/>
      <c r="N16740" s="37"/>
      <c r="O16740" s="38"/>
    </row>
    <row r="16741" spans="2:15" x14ac:dyDescent="0.4">
      <c r="B16741" s="63"/>
      <c r="C16741" s="37"/>
      <c r="D16741" s="37"/>
      <c r="E16741" s="37"/>
      <c r="F16741" s="37"/>
      <c r="G16741" s="38"/>
      <c r="H16741" s="37"/>
      <c r="I16741" s="41"/>
      <c r="J16741" s="41"/>
      <c r="K16741" s="37"/>
      <c r="L16741" s="37"/>
      <c r="M16741" s="37"/>
      <c r="N16741" s="37"/>
      <c r="O16741" s="38"/>
    </row>
    <row r="16742" spans="2:15" x14ac:dyDescent="0.4">
      <c r="B16742" s="63"/>
      <c r="C16742" s="37"/>
      <c r="D16742" s="37"/>
      <c r="E16742" s="37"/>
      <c r="F16742" s="37"/>
      <c r="G16742" s="38"/>
      <c r="H16742" s="37"/>
      <c r="I16742" s="41"/>
      <c r="J16742" s="41"/>
      <c r="K16742" s="37"/>
      <c r="L16742" s="37"/>
      <c r="M16742" s="37"/>
      <c r="N16742" s="37"/>
      <c r="O16742" s="38"/>
    </row>
    <row r="16743" spans="2:15" x14ac:dyDescent="0.4">
      <c r="B16743" s="63"/>
      <c r="C16743" s="37"/>
      <c r="D16743" s="37"/>
      <c r="E16743" s="37"/>
      <c r="F16743" s="37"/>
      <c r="G16743" s="38"/>
      <c r="H16743" s="37"/>
      <c r="I16743" s="41"/>
      <c r="J16743" s="41"/>
      <c r="K16743" s="37"/>
      <c r="L16743" s="37"/>
      <c r="M16743" s="37"/>
      <c r="N16743" s="37"/>
      <c r="O16743" s="38"/>
    </row>
    <row r="16744" spans="2:15" x14ac:dyDescent="0.4">
      <c r="B16744" s="63"/>
      <c r="C16744" s="37"/>
      <c r="D16744" s="37"/>
      <c r="E16744" s="37"/>
      <c r="F16744" s="37"/>
      <c r="G16744" s="38"/>
      <c r="H16744" s="37"/>
      <c r="I16744" s="41"/>
      <c r="J16744" s="41"/>
      <c r="K16744" s="37"/>
      <c r="L16744" s="37"/>
      <c r="M16744" s="37"/>
      <c r="N16744" s="37"/>
      <c r="O16744" s="38"/>
    </row>
    <row r="16745" spans="2:15" x14ac:dyDescent="0.4">
      <c r="B16745" s="63"/>
      <c r="C16745" s="37"/>
      <c r="D16745" s="37"/>
      <c r="E16745" s="37"/>
      <c r="F16745" s="37"/>
      <c r="G16745" s="38"/>
      <c r="H16745" s="37"/>
      <c r="I16745" s="41"/>
      <c r="J16745" s="41"/>
      <c r="K16745" s="37"/>
      <c r="L16745" s="37"/>
      <c r="M16745" s="37"/>
      <c r="N16745" s="37"/>
      <c r="O16745" s="38"/>
    </row>
    <row r="16746" spans="2:15" x14ac:dyDescent="0.4">
      <c r="B16746" s="63"/>
      <c r="C16746" s="37"/>
      <c r="D16746" s="37"/>
      <c r="E16746" s="37"/>
      <c r="F16746" s="37"/>
      <c r="G16746" s="38"/>
      <c r="H16746" s="37"/>
      <c r="I16746" s="41"/>
      <c r="J16746" s="41"/>
      <c r="K16746" s="37"/>
      <c r="L16746" s="37"/>
      <c r="M16746" s="37"/>
      <c r="N16746" s="37"/>
      <c r="O16746" s="38"/>
    </row>
    <row r="16747" spans="2:15" x14ac:dyDescent="0.4">
      <c r="B16747" s="63"/>
      <c r="C16747" s="37"/>
      <c r="D16747" s="37"/>
      <c r="E16747" s="37"/>
      <c r="F16747" s="37"/>
      <c r="G16747" s="38"/>
      <c r="H16747" s="37"/>
      <c r="I16747" s="41"/>
      <c r="J16747" s="41"/>
      <c r="K16747" s="37"/>
      <c r="L16747" s="37"/>
      <c r="M16747" s="37"/>
      <c r="N16747" s="37"/>
      <c r="O16747" s="38"/>
    </row>
    <row r="16748" spans="2:15" x14ac:dyDescent="0.4">
      <c r="B16748" s="63"/>
      <c r="C16748" s="37"/>
      <c r="D16748" s="37"/>
      <c r="E16748" s="37"/>
      <c r="F16748" s="37"/>
      <c r="G16748" s="38"/>
      <c r="H16748" s="37"/>
      <c r="I16748" s="41"/>
      <c r="J16748" s="41"/>
      <c r="K16748" s="37"/>
      <c r="L16748" s="37"/>
      <c r="M16748" s="37"/>
      <c r="N16748" s="37"/>
      <c r="O16748" s="38"/>
    </row>
    <row r="16749" spans="2:15" x14ac:dyDescent="0.4">
      <c r="B16749" s="63"/>
      <c r="C16749" s="37"/>
      <c r="D16749" s="37"/>
      <c r="E16749" s="37"/>
      <c r="F16749" s="37"/>
      <c r="G16749" s="38"/>
      <c r="H16749" s="37"/>
      <c r="I16749" s="41"/>
      <c r="J16749" s="41"/>
      <c r="K16749" s="37"/>
      <c r="L16749" s="37"/>
      <c r="M16749" s="37"/>
      <c r="N16749" s="37"/>
      <c r="O16749" s="38"/>
    </row>
    <row r="16750" spans="2:15" x14ac:dyDescent="0.4">
      <c r="B16750" s="63"/>
      <c r="C16750" s="37"/>
      <c r="D16750" s="37"/>
      <c r="E16750" s="37"/>
      <c r="F16750" s="37"/>
      <c r="G16750" s="38"/>
      <c r="H16750" s="37"/>
      <c r="I16750" s="41"/>
      <c r="J16750" s="41"/>
      <c r="K16750" s="37"/>
      <c r="L16750" s="37"/>
      <c r="M16750" s="37"/>
      <c r="N16750" s="37"/>
      <c r="O16750" s="38"/>
    </row>
    <row r="16751" spans="2:15" x14ac:dyDescent="0.4">
      <c r="B16751" s="63"/>
      <c r="C16751" s="37"/>
      <c r="D16751" s="37"/>
      <c r="E16751" s="37"/>
      <c r="F16751" s="37"/>
      <c r="G16751" s="38"/>
      <c r="H16751" s="37"/>
      <c r="I16751" s="41"/>
      <c r="J16751" s="41"/>
      <c r="K16751" s="37"/>
      <c r="L16751" s="37"/>
      <c r="M16751" s="37"/>
      <c r="N16751" s="37"/>
      <c r="O16751" s="38"/>
    </row>
    <row r="16752" spans="2:15" x14ac:dyDescent="0.4">
      <c r="B16752" s="63"/>
      <c r="C16752" s="37"/>
      <c r="D16752" s="37"/>
      <c r="E16752" s="37"/>
      <c r="F16752" s="37"/>
      <c r="G16752" s="38"/>
      <c r="H16752" s="37"/>
      <c r="I16752" s="41"/>
      <c r="J16752" s="41"/>
      <c r="K16752" s="37"/>
      <c r="L16752" s="37"/>
      <c r="M16752" s="37"/>
      <c r="N16752" s="37"/>
      <c r="O16752" s="38"/>
    </row>
    <row r="16753" spans="2:15" x14ac:dyDescent="0.4">
      <c r="B16753" s="63"/>
      <c r="C16753" s="37"/>
      <c r="D16753" s="37"/>
      <c r="E16753" s="37"/>
      <c r="F16753" s="37"/>
      <c r="G16753" s="38"/>
      <c r="H16753" s="37"/>
      <c r="I16753" s="41"/>
      <c r="J16753" s="41"/>
      <c r="K16753" s="37"/>
      <c r="L16753" s="37"/>
      <c r="M16753" s="37"/>
      <c r="N16753" s="37"/>
      <c r="O16753" s="38"/>
    </row>
    <row r="16754" spans="2:15" x14ac:dyDescent="0.4">
      <c r="B16754" s="63"/>
      <c r="C16754" s="37"/>
      <c r="D16754" s="37"/>
      <c r="E16754" s="37"/>
      <c r="F16754" s="37"/>
      <c r="G16754" s="38"/>
      <c r="H16754" s="37"/>
      <c r="I16754" s="41"/>
      <c r="J16754" s="41"/>
      <c r="K16754" s="37"/>
      <c r="L16754" s="37"/>
      <c r="M16754" s="37"/>
      <c r="N16754" s="37"/>
      <c r="O16754" s="38"/>
    </row>
    <row r="16755" spans="2:15" x14ac:dyDescent="0.4">
      <c r="B16755" s="63"/>
      <c r="C16755" s="37"/>
      <c r="D16755" s="37"/>
      <c r="E16755" s="37"/>
      <c r="F16755" s="37"/>
      <c r="G16755" s="38"/>
      <c r="H16755" s="37"/>
      <c r="I16755" s="41"/>
      <c r="J16755" s="41"/>
      <c r="K16755" s="37"/>
      <c r="L16755" s="37"/>
      <c r="M16755" s="37"/>
      <c r="N16755" s="37"/>
      <c r="O16755" s="38"/>
    </row>
    <row r="16756" spans="2:15" x14ac:dyDescent="0.4">
      <c r="B16756" s="63"/>
      <c r="C16756" s="37"/>
      <c r="D16756" s="37"/>
      <c r="E16756" s="37"/>
      <c r="F16756" s="37"/>
      <c r="G16756" s="38"/>
      <c r="H16756" s="37"/>
      <c r="I16756" s="41"/>
      <c r="J16756" s="41"/>
      <c r="K16756" s="37"/>
      <c r="L16756" s="37"/>
      <c r="M16756" s="37"/>
      <c r="N16756" s="37"/>
      <c r="O16756" s="38"/>
    </row>
    <row r="16757" spans="2:15" x14ac:dyDescent="0.4">
      <c r="B16757" s="63"/>
      <c r="C16757" s="37"/>
      <c r="D16757" s="37"/>
      <c r="E16757" s="37"/>
      <c r="F16757" s="37"/>
      <c r="G16757" s="38"/>
      <c r="H16757" s="37"/>
      <c r="I16757" s="41"/>
      <c r="J16757" s="41"/>
      <c r="K16757" s="37"/>
      <c r="L16757" s="37"/>
      <c r="M16757" s="37"/>
      <c r="N16757" s="37"/>
      <c r="O16757" s="38"/>
    </row>
    <row r="16758" spans="2:15" x14ac:dyDescent="0.4">
      <c r="B16758" s="63"/>
      <c r="C16758" s="37"/>
      <c r="D16758" s="37"/>
      <c r="E16758" s="37"/>
      <c r="F16758" s="37"/>
      <c r="G16758" s="38"/>
      <c r="H16758" s="37"/>
      <c r="I16758" s="41"/>
      <c r="J16758" s="41"/>
      <c r="K16758" s="37"/>
      <c r="L16758" s="37"/>
      <c r="M16758" s="37"/>
      <c r="N16758" s="37"/>
      <c r="O16758" s="38"/>
    </row>
    <row r="16759" spans="2:15" x14ac:dyDescent="0.4">
      <c r="B16759" s="63"/>
      <c r="C16759" s="37"/>
      <c r="D16759" s="37"/>
      <c r="E16759" s="37"/>
      <c r="F16759" s="37"/>
      <c r="G16759" s="38"/>
      <c r="H16759" s="37"/>
      <c r="I16759" s="41"/>
      <c r="J16759" s="41"/>
      <c r="K16759" s="37"/>
      <c r="L16759" s="37"/>
      <c r="M16759" s="37"/>
      <c r="N16759" s="37"/>
      <c r="O16759" s="38"/>
    </row>
    <row r="16760" spans="2:15" x14ac:dyDescent="0.4">
      <c r="B16760" s="63"/>
      <c r="C16760" s="37"/>
      <c r="D16760" s="37"/>
      <c r="E16760" s="37"/>
      <c r="F16760" s="37"/>
      <c r="G16760" s="38"/>
      <c r="H16760" s="37"/>
      <c r="I16760" s="41"/>
      <c r="J16760" s="41"/>
      <c r="K16760" s="37"/>
      <c r="L16760" s="37"/>
      <c r="M16760" s="37"/>
      <c r="N16760" s="37"/>
      <c r="O16760" s="38"/>
    </row>
    <row r="16761" spans="2:15" x14ac:dyDescent="0.4">
      <c r="B16761" s="63"/>
      <c r="C16761" s="37"/>
      <c r="D16761" s="37"/>
      <c r="E16761" s="37"/>
      <c r="F16761" s="37"/>
      <c r="G16761" s="38"/>
      <c r="H16761" s="37"/>
      <c r="I16761" s="41"/>
      <c r="J16761" s="41"/>
      <c r="K16761" s="37"/>
      <c r="L16761" s="37"/>
      <c r="M16761" s="37"/>
      <c r="N16761" s="37"/>
      <c r="O16761" s="38"/>
    </row>
    <row r="16762" spans="2:15" x14ac:dyDescent="0.4">
      <c r="B16762" s="63"/>
      <c r="C16762" s="37"/>
      <c r="D16762" s="37"/>
      <c r="E16762" s="37"/>
      <c r="F16762" s="37"/>
      <c r="G16762" s="38"/>
      <c r="H16762" s="37"/>
      <c r="I16762" s="41"/>
      <c r="J16762" s="41"/>
      <c r="K16762" s="37"/>
      <c r="L16762" s="37"/>
      <c r="M16762" s="37"/>
      <c r="N16762" s="37"/>
      <c r="O16762" s="38"/>
    </row>
    <row r="16763" spans="2:15" x14ac:dyDescent="0.4">
      <c r="B16763" s="63"/>
      <c r="C16763" s="37"/>
      <c r="D16763" s="37"/>
      <c r="E16763" s="37"/>
      <c r="F16763" s="37"/>
      <c r="G16763" s="38"/>
      <c r="H16763" s="37"/>
      <c r="I16763" s="41"/>
      <c r="J16763" s="41"/>
      <c r="K16763" s="37"/>
      <c r="L16763" s="37"/>
      <c r="M16763" s="37"/>
      <c r="N16763" s="37"/>
      <c r="O16763" s="38"/>
    </row>
    <row r="16764" spans="2:15" x14ac:dyDescent="0.4">
      <c r="B16764" s="63"/>
      <c r="C16764" s="37"/>
      <c r="D16764" s="37"/>
      <c r="E16764" s="37"/>
      <c r="F16764" s="37"/>
      <c r="G16764" s="38"/>
      <c r="H16764" s="37"/>
      <c r="I16764" s="41"/>
      <c r="J16764" s="41"/>
      <c r="K16764" s="37"/>
      <c r="L16764" s="37"/>
      <c r="M16764" s="37"/>
      <c r="N16764" s="37"/>
      <c r="O16764" s="38"/>
    </row>
    <row r="16765" spans="2:15" x14ac:dyDescent="0.4">
      <c r="B16765" s="63"/>
      <c r="C16765" s="37"/>
      <c r="D16765" s="37"/>
      <c r="E16765" s="37"/>
      <c r="F16765" s="37"/>
      <c r="G16765" s="38"/>
      <c r="H16765" s="37"/>
      <c r="I16765" s="41"/>
      <c r="J16765" s="41"/>
      <c r="K16765" s="37"/>
      <c r="L16765" s="37"/>
      <c r="M16765" s="37"/>
      <c r="N16765" s="37"/>
      <c r="O16765" s="38"/>
    </row>
    <row r="16766" spans="2:15" x14ac:dyDescent="0.4">
      <c r="B16766" s="63"/>
      <c r="C16766" s="37"/>
      <c r="D16766" s="37"/>
      <c r="E16766" s="37"/>
      <c r="F16766" s="37"/>
      <c r="G16766" s="38"/>
      <c r="H16766" s="37"/>
      <c r="I16766" s="41"/>
      <c r="J16766" s="41"/>
      <c r="K16766" s="37"/>
      <c r="L16766" s="37"/>
      <c r="M16766" s="37"/>
      <c r="N16766" s="37"/>
      <c r="O16766" s="38"/>
    </row>
    <row r="16767" spans="2:15" x14ac:dyDescent="0.4">
      <c r="B16767" s="63"/>
      <c r="C16767" s="37"/>
      <c r="D16767" s="37"/>
      <c r="E16767" s="37"/>
      <c r="F16767" s="37"/>
      <c r="G16767" s="38"/>
      <c r="H16767" s="37"/>
      <c r="I16767" s="41"/>
      <c r="J16767" s="41"/>
      <c r="K16767" s="37"/>
      <c r="L16767" s="37"/>
      <c r="M16767" s="37"/>
      <c r="N16767" s="37"/>
      <c r="O16767" s="38"/>
    </row>
    <row r="16768" spans="2:15" x14ac:dyDescent="0.4">
      <c r="B16768" s="63"/>
      <c r="C16768" s="37"/>
      <c r="D16768" s="37"/>
      <c r="E16768" s="37"/>
      <c r="F16768" s="37"/>
      <c r="G16768" s="38"/>
      <c r="H16768" s="37"/>
      <c r="I16768" s="41"/>
      <c r="J16768" s="41"/>
      <c r="K16768" s="37"/>
      <c r="L16768" s="37"/>
      <c r="M16768" s="37"/>
      <c r="N16768" s="37"/>
      <c r="O16768" s="38"/>
    </row>
    <row r="16769" spans="2:15" x14ac:dyDescent="0.4">
      <c r="B16769" s="63"/>
      <c r="C16769" s="37"/>
      <c r="D16769" s="37"/>
      <c r="E16769" s="37"/>
      <c r="F16769" s="37"/>
      <c r="G16769" s="38"/>
      <c r="H16769" s="37"/>
      <c r="I16769" s="41"/>
      <c r="J16769" s="41"/>
      <c r="K16769" s="37"/>
      <c r="L16769" s="37"/>
      <c r="M16769" s="37"/>
      <c r="N16769" s="37"/>
      <c r="O16769" s="38"/>
    </row>
    <row r="16770" spans="2:15" x14ac:dyDescent="0.4">
      <c r="B16770" s="63"/>
      <c r="C16770" s="37"/>
      <c r="D16770" s="37"/>
      <c r="E16770" s="37"/>
      <c r="F16770" s="37"/>
      <c r="G16770" s="38"/>
      <c r="H16770" s="37"/>
      <c r="I16770" s="41"/>
      <c r="J16770" s="41"/>
      <c r="K16770" s="37"/>
      <c r="L16770" s="37"/>
      <c r="M16770" s="37"/>
      <c r="N16770" s="37"/>
      <c r="O16770" s="38"/>
    </row>
    <row r="16771" spans="2:15" x14ac:dyDescent="0.4">
      <c r="B16771" s="63"/>
      <c r="C16771" s="37"/>
      <c r="D16771" s="37"/>
      <c r="E16771" s="37"/>
      <c r="F16771" s="37"/>
      <c r="G16771" s="38"/>
      <c r="H16771" s="37"/>
      <c r="I16771" s="41"/>
      <c r="J16771" s="41"/>
      <c r="K16771" s="37"/>
      <c r="L16771" s="37"/>
      <c r="M16771" s="37"/>
      <c r="N16771" s="37"/>
      <c r="O16771" s="38"/>
    </row>
    <row r="16772" spans="2:15" x14ac:dyDescent="0.4">
      <c r="B16772" s="63"/>
      <c r="C16772" s="37"/>
      <c r="D16772" s="37"/>
      <c r="E16772" s="37"/>
      <c r="F16772" s="37"/>
      <c r="G16772" s="38"/>
      <c r="H16772" s="37"/>
      <c r="I16772" s="41"/>
      <c r="J16772" s="41"/>
      <c r="K16772" s="37"/>
      <c r="L16772" s="37"/>
      <c r="M16772" s="37"/>
      <c r="N16772" s="37"/>
      <c r="O16772" s="38"/>
    </row>
    <row r="16773" spans="2:15" x14ac:dyDescent="0.4">
      <c r="B16773" s="63"/>
      <c r="C16773" s="37"/>
      <c r="D16773" s="37"/>
      <c r="E16773" s="37"/>
      <c r="F16773" s="37"/>
      <c r="G16773" s="38"/>
      <c r="H16773" s="37"/>
      <c r="I16773" s="41"/>
      <c r="J16773" s="41"/>
      <c r="K16773" s="37"/>
      <c r="L16773" s="37"/>
      <c r="M16773" s="37"/>
      <c r="N16773" s="37"/>
      <c r="O16773" s="38"/>
    </row>
    <row r="16774" spans="2:15" x14ac:dyDescent="0.4">
      <c r="B16774" s="63"/>
      <c r="C16774" s="37"/>
      <c r="D16774" s="37"/>
      <c r="E16774" s="37"/>
      <c r="F16774" s="37"/>
      <c r="G16774" s="38"/>
      <c r="H16774" s="37"/>
      <c r="I16774" s="41"/>
      <c r="J16774" s="41"/>
      <c r="K16774" s="37"/>
      <c r="L16774" s="37"/>
      <c r="M16774" s="37"/>
      <c r="N16774" s="37"/>
      <c r="O16774" s="38"/>
    </row>
    <row r="16775" spans="2:15" x14ac:dyDescent="0.4">
      <c r="B16775" s="63"/>
      <c r="C16775" s="37"/>
      <c r="D16775" s="37"/>
      <c r="E16775" s="37"/>
      <c r="F16775" s="37"/>
      <c r="G16775" s="38"/>
      <c r="H16775" s="37"/>
      <c r="I16775" s="41"/>
      <c r="J16775" s="41"/>
      <c r="K16775" s="37"/>
      <c r="L16775" s="37"/>
      <c r="M16775" s="37"/>
      <c r="N16775" s="37"/>
      <c r="O16775" s="38"/>
    </row>
    <row r="16776" spans="2:15" x14ac:dyDescent="0.4">
      <c r="B16776" s="63"/>
      <c r="C16776" s="37"/>
      <c r="D16776" s="37"/>
      <c r="E16776" s="37"/>
      <c r="F16776" s="37"/>
      <c r="G16776" s="38"/>
      <c r="H16776" s="37"/>
      <c r="I16776" s="41"/>
      <c r="J16776" s="41"/>
      <c r="K16776" s="37"/>
      <c r="L16776" s="37"/>
      <c r="M16776" s="37"/>
      <c r="N16776" s="37"/>
      <c r="O16776" s="38"/>
    </row>
    <row r="16777" spans="2:15" x14ac:dyDescent="0.4">
      <c r="B16777" s="63"/>
      <c r="C16777" s="37"/>
      <c r="D16777" s="37"/>
      <c r="E16777" s="37"/>
      <c r="F16777" s="37"/>
      <c r="G16777" s="38"/>
      <c r="H16777" s="37"/>
      <c r="I16777" s="41"/>
      <c r="J16777" s="41"/>
      <c r="K16777" s="37"/>
      <c r="L16777" s="37"/>
      <c r="M16777" s="37"/>
      <c r="N16777" s="37"/>
      <c r="O16777" s="38"/>
    </row>
    <row r="16778" spans="2:15" x14ac:dyDescent="0.4">
      <c r="B16778" s="63"/>
      <c r="C16778" s="37"/>
      <c r="D16778" s="37"/>
      <c r="E16778" s="37"/>
      <c r="F16778" s="37"/>
      <c r="G16778" s="38"/>
      <c r="H16778" s="37"/>
      <c r="I16778" s="41"/>
      <c r="J16778" s="41"/>
      <c r="K16778" s="37"/>
      <c r="L16778" s="37"/>
      <c r="M16778" s="37"/>
      <c r="N16778" s="37"/>
      <c r="O16778" s="38"/>
    </row>
    <row r="16779" spans="2:15" x14ac:dyDescent="0.4">
      <c r="B16779" s="63"/>
      <c r="C16779" s="37"/>
      <c r="D16779" s="37"/>
      <c r="E16779" s="37"/>
      <c r="F16779" s="37"/>
      <c r="G16779" s="38"/>
      <c r="H16779" s="37"/>
      <c r="I16779" s="41"/>
      <c r="J16779" s="41"/>
      <c r="K16779" s="37"/>
      <c r="L16779" s="37"/>
      <c r="M16779" s="37"/>
      <c r="N16779" s="37"/>
      <c r="O16779" s="38"/>
    </row>
    <row r="16780" spans="2:15" x14ac:dyDescent="0.4">
      <c r="B16780" s="63"/>
      <c r="C16780" s="37"/>
      <c r="D16780" s="37"/>
      <c r="E16780" s="37"/>
      <c r="F16780" s="37"/>
      <c r="G16780" s="38"/>
      <c r="H16780" s="37"/>
      <c r="I16780" s="41"/>
      <c r="J16780" s="41"/>
      <c r="K16780" s="37"/>
      <c r="L16780" s="37"/>
      <c r="M16780" s="37"/>
      <c r="N16780" s="37"/>
      <c r="O16780" s="38"/>
    </row>
    <row r="16781" spans="2:15" x14ac:dyDescent="0.4">
      <c r="B16781" s="63"/>
      <c r="C16781" s="37"/>
      <c r="D16781" s="37"/>
      <c r="E16781" s="37"/>
      <c r="F16781" s="37"/>
      <c r="G16781" s="38"/>
      <c r="H16781" s="37"/>
      <c r="I16781" s="41"/>
      <c r="J16781" s="41"/>
      <c r="K16781" s="37"/>
      <c r="L16781" s="37"/>
      <c r="M16781" s="37"/>
      <c r="N16781" s="37"/>
      <c r="O16781" s="38"/>
    </row>
    <row r="16782" spans="2:15" x14ac:dyDescent="0.4">
      <c r="B16782" s="63"/>
      <c r="C16782" s="37"/>
      <c r="D16782" s="37"/>
      <c r="E16782" s="37"/>
      <c r="F16782" s="37"/>
      <c r="G16782" s="38"/>
      <c r="H16782" s="37"/>
      <c r="I16782" s="41"/>
      <c r="J16782" s="41"/>
      <c r="K16782" s="37"/>
      <c r="L16782" s="37"/>
      <c r="M16782" s="37"/>
      <c r="N16782" s="37"/>
      <c r="O16782" s="38"/>
    </row>
    <row r="16783" spans="2:15" x14ac:dyDescent="0.4">
      <c r="B16783" s="63"/>
      <c r="C16783" s="37"/>
      <c r="D16783" s="37"/>
      <c r="E16783" s="37"/>
      <c r="F16783" s="37"/>
      <c r="G16783" s="38"/>
      <c r="H16783" s="37"/>
      <c r="I16783" s="41"/>
      <c r="J16783" s="41"/>
      <c r="K16783" s="37"/>
      <c r="L16783" s="37"/>
      <c r="M16783" s="37"/>
      <c r="N16783" s="37"/>
      <c r="O16783" s="38"/>
    </row>
    <row r="16784" spans="2:15" x14ac:dyDescent="0.4">
      <c r="B16784" s="63"/>
      <c r="C16784" s="37"/>
      <c r="D16784" s="37"/>
      <c r="E16784" s="37"/>
      <c r="F16784" s="37"/>
      <c r="G16784" s="38"/>
      <c r="H16784" s="37"/>
      <c r="I16784" s="41"/>
      <c r="J16784" s="41"/>
      <c r="K16784" s="37"/>
      <c r="L16784" s="37"/>
      <c r="M16784" s="37"/>
      <c r="N16784" s="37"/>
      <c r="O16784" s="38"/>
    </row>
    <row r="16785" spans="2:15" x14ac:dyDescent="0.4">
      <c r="B16785" s="63"/>
      <c r="C16785" s="37"/>
      <c r="D16785" s="37"/>
      <c r="E16785" s="37"/>
      <c r="F16785" s="37"/>
      <c r="G16785" s="38"/>
      <c r="H16785" s="37"/>
      <c r="I16785" s="41"/>
      <c r="J16785" s="41"/>
      <c r="K16785" s="37"/>
      <c r="L16785" s="37"/>
      <c r="M16785" s="37"/>
      <c r="N16785" s="37"/>
      <c r="O16785" s="38"/>
    </row>
    <row r="16786" spans="2:15" x14ac:dyDescent="0.4">
      <c r="B16786" s="63"/>
      <c r="C16786" s="37"/>
      <c r="D16786" s="37"/>
      <c r="E16786" s="37"/>
      <c r="F16786" s="37"/>
      <c r="G16786" s="38"/>
      <c r="H16786" s="37"/>
      <c r="I16786" s="41"/>
      <c r="J16786" s="41"/>
      <c r="K16786" s="37"/>
      <c r="L16786" s="37"/>
      <c r="M16786" s="37"/>
      <c r="N16786" s="37"/>
      <c r="O16786" s="38"/>
    </row>
    <row r="16787" spans="2:15" x14ac:dyDescent="0.4">
      <c r="B16787" s="63"/>
      <c r="C16787" s="37"/>
      <c r="D16787" s="37"/>
      <c r="E16787" s="37"/>
      <c r="F16787" s="37"/>
      <c r="G16787" s="38"/>
      <c r="H16787" s="37"/>
      <c r="I16787" s="41"/>
      <c r="J16787" s="41"/>
      <c r="K16787" s="37"/>
      <c r="L16787" s="37"/>
      <c r="M16787" s="37"/>
      <c r="N16787" s="37"/>
      <c r="O16787" s="38"/>
    </row>
    <row r="16788" spans="2:15" x14ac:dyDescent="0.4">
      <c r="B16788" s="63"/>
      <c r="C16788" s="37"/>
      <c r="D16788" s="37"/>
      <c r="E16788" s="37"/>
      <c r="F16788" s="37"/>
      <c r="G16788" s="38"/>
      <c r="H16788" s="37"/>
      <c r="I16788" s="41"/>
      <c r="J16788" s="41"/>
      <c r="K16788" s="37"/>
      <c r="L16788" s="37"/>
      <c r="M16788" s="37"/>
      <c r="N16788" s="37"/>
      <c r="O16788" s="38"/>
    </row>
    <row r="16789" spans="2:15" x14ac:dyDescent="0.4">
      <c r="B16789" s="63"/>
      <c r="C16789" s="37"/>
      <c r="D16789" s="37"/>
      <c r="E16789" s="37"/>
      <c r="F16789" s="37"/>
      <c r="G16789" s="38"/>
      <c r="H16789" s="37"/>
      <c r="I16789" s="41"/>
      <c r="J16789" s="41"/>
      <c r="K16789" s="37"/>
      <c r="L16789" s="37"/>
      <c r="M16789" s="37"/>
      <c r="N16789" s="37"/>
      <c r="O16789" s="38"/>
    </row>
    <row r="16790" spans="2:15" x14ac:dyDescent="0.4">
      <c r="B16790" s="63"/>
      <c r="C16790" s="37"/>
      <c r="D16790" s="37"/>
      <c r="E16790" s="37"/>
      <c r="F16790" s="37"/>
      <c r="G16790" s="38"/>
      <c r="H16790" s="37"/>
      <c r="I16790" s="41"/>
      <c r="J16790" s="41"/>
      <c r="K16790" s="37"/>
      <c r="L16790" s="37"/>
      <c r="M16790" s="37"/>
      <c r="N16790" s="37"/>
      <c r="O16790" s="38"/>
    </row>
    <row r="16791" spans="2:15" x14ac:dyDescent="0.4">
      <c r="B16791" s="63"/>
      <c r="C16791" s="37"/>
      <c r="D16791" s="37"/>
      <c r="E16791" s="37"/>
      <c r="F16791" s="37"/>
      <c r="G16791" s="38"/>
      <c r="H16791" s="37"/>
      <c r="I16791" s="41"/>
      <c r="J16791" s="41"/>
      <c r="K16791" s="37"/>
      <c r="L16791" s="37"/>
      <c r="M16791" s="37"/>
      <c r="N16791" s="37"/>
      <c r="O16791" s="38"/>
    </row>
    <row r="16792" spans="2:15" x14ac:dyDescent="0.4">
      <c r="B16792" s="63"/>
      <c r="C16792" s="37"/>
      <c r="D16792" s="37"/>
      <c r="E16792" s="37"/>
      <c r="F16792" s="37"/>
      <c r="G16792" s="38"/>
      <c r="H16792" s="37"/>
      <c r="I16792" s="41"/>
      <c r="J16792" s="41"/>
      <c r="K16792" s="37"/>
      <c r="L16792" s="37"/>
      <c r="M16792" s="37"/>
      <c r="N16792" s="37"/>
      <c r="O16792" s="38"/>
    </row>
    <row r="16793" spans="2:15" x14ac:dyDescent="0.4">
      <c r="B16793" s="63"/>
      <c r="C16793" s="37"/>
      <c r="D16793" s="37"/>
      <c r="E16793" s="37"/>
      <c r="F16793" s="37"/>
      <c r="G16793" s="38"/>
      <c r="H16793" s="37"/>
      <c r="I16793" s="41"/>
      <c r="J16793" s="41"/>
      <c r="K16793" s="37"/>
      <c r="L16793" s="37"/>
      <c r="M16793" s="37"/>
      <c r="N16793" s="37"/>
      <c r="O16793" s="38"/>
    </row>
    <row r="16794" spans="2:15" x14ac:dyDescent="0.4">
      <c r="B16794" s="63"/>
      <c r="C16794" s="37"/>
      <c r="D16794" s="37"/>
      <c r="E16794" s="37"/>
      <c r="F16794" s="37"/>
      <c r="G16794" s="38"/>
      <c r="H16794" s="37"/>
      <c r="I16794" s="41"/>
      <c r="J16794" s="41"/>
      <c r="K16794" s="37"/>
      <c r="L16794" s="37"/>
      <c r="M16794" s="37"/>
      <c r="N16794" s="37"/>
      <c r="O16794" s="38"/>
    </row>
    <row r="16795" spans="2:15" x14ac:dyDescent="0.4">
      <c r="B16795" s="63"/>
      <c r="C16795" s="37"/>
      <c r="D16795" s="37"/>
      <c r="E16795" s="37"/>
      <c r="F16795" s="37"/>
      <c r="G16795" s="38"/>
      <c r="H16795" s="37"/>
      <c r="I16795" s="41"/>
      <c r="J16795" s="41"/>
      <c r="K16795" s="37"/>
      <c r="L16795" s="37"/>
      <c r="M16795" s="37"/>
      <c r="N16795" s="37"/>
      <c r="O16795" s="38"/>
    </row>
    <row r="16796" spans="2:15" x14ac:dyDescent="0.4">
      <c r="B16796" s="63"/>
      <c r="C16796" s="37"/>
      <c r="D16796" s="37"/>
      <c r="E16796" s="37"/>
      <c r="F16796" s="37"/>
      <c r="G16796" s="38"/>
      <c r="H16796" s="37"/>
      <c r="I16796" s="41"/>
      <c r="J16796" s="41"/>
      <c r="K16796" s="37"/>
      <c r="L16796" s="37"/>
      <c r="M16796" s="37"/>
      <c r="N16796" s="37"/>
      <c r="O16796" s="38"/>
    </row>
    <row r="16797" spans="2:15" x14ac:dyDescent="0.4">
      <c r="B16797" s="63"/>
      <c r="C16797" s="37"/>
      <c r="D16797" s="37"/>
      <c r="E16797" s="37"/>
      <c r="F16797" s="37"/>
      <c r="G16797" s="38"/>
      <c r="H16797" s="37"/>
      <c r="I16797" s="41"/>
      <c r="J16797" s="41"/>
      <c r="K16797" s="37"/>
      <c r="L16797" s="37"/>
      <c r="M16797" s="37"/>
      <c r="N16797" s="37"/>
      <c r="O16797" s="38"/>
    </row>
    <row r="16798" spans="2:15" x14ac:dyDescent="0.4">
      <c r="B16798" s="63"/>
      <c r="C16798" s="37"/>
      <c r="D16798" s="37"/>
      <c r="E16798" s="37"/>
      <c r="F16798" s="37"/>
      <c r="G16798" s="38"/>
      <c r="H16798" s="37"/>
      <c r="I16798" s="41"/>
      <c r="J16798" s="41"/>
      <c r="K16798" s="37"/>
      <c r="L16798" s="37"/>
      <c r="M16798" s="37"/>
      <c r="N16798" s="37"/>
      <c r="O16798" s="38"/>
    </row>
    <row r="16799" spans="2:15" x14ac:dyDescent="0.4">
      <c r="B16799" s="63"/>
      <c r="C16799" s="37"/>
      <c r="D16799" s="37"/>
      <c r="E16799" s="37"/>
      <c r="F16799" s="37"/>
      <c r="G16799" s="38"/>
      <c r="H16799" s="37"/>
      <c r="I16799" s="41"/>
      <c r="J16799" s="41"/>
      <c r="K16799" s="37"/>
      <c r="L16799" s="37"/>
      <c r="M16799" s="37"/>
      <c r="N16799" s="37"/>
      <c r="O16799" s="38"/>
    </row>
    <row r="16800" spans="2:15" x14ac:dyDescent="0.4">
      <c r="B16800" s="63"/>
      <c r="C16800" s="37"/>
      <c r="D16800" s="37"/>
      <c r="E16800" s="37"/>
      <c r="F16800" s="37"/>
      <c r="G16800" s="38"/>
      <c r="H16800" s="37"/>
      <c r="I16800" s="41"/>
      <c r="J16800" s="41"/>
      <c r="K16800" s="37"/>
      <c r="L16800" s="37"/>
      <c r="M16800" s="37"/>
      <c r="N16800" s="37"/>
      <c r="O16800" s="38"/>
    </row>
    <row r="16801" spans="2:15" x14ac:dyDescent="0.4">
      <c r="B16801" s="63"/>
      <c r="C16801" s="37"/>
      <c r="D16801" s="37"/>
      <c r="E16801" s="37"/>
      <c r="F16801" s="37"/>
      <c r="G16801" s="38"/>
      <c r="H16801" s="37"/>
      <c r="I16801" s="41"/>
      <c r="J16801" s="41"/>
      <c r="K16801" s="37"/>
      <c r="L16801" s="37"/>
      <c r="M16801" s="37"/>
      <c r="N16801" s="37"/>
      <c r="O16801" s="38"/>
    </row>
    <row r="16802" spans="2:15" x14ac:dyDescent="0.4">
      <c r="B16802" s="63"/>
      <c r="C16802" s="37"/>
      <c r="D16802" s="37"/>
      <c r="E16802" s="37"/>
      <c r="F16802" s="37"/>
      <c r="G16802" s="38"/>
      <c r="H16802" s="37"/>
      <c r="I16802" s="41"/>
      <c r="J16802" s="41"/>
      <c r="K16802" s="37"/>
      <c r="L16802" s="37"/>
      <c r="M16802" s="37"/>
      <c r="N16802" s="37"/>
      <c r="O16802" s="38"/>
    </row>
    <row r="16803" spans="2:15" x14ac:dyDescent="0.4">
      <c r="B16803" s="63"/>
      <c r="C16803" s="37"/>
      <c r="D16803" s="37"/>
      <c r="E16803" s="37"/>
      <c r="F16803" s="37"/>
      <c r="G16803" s="38"/>
      <c r="H16803" s="37"/>
      <c r="I16803" s="41"/>
      <c r="J16803" s="41"/>
      <c r="K16803" s="37"/>
      <c r="L16803" s="37"/>
      <c r="M16803" s="37"/>
      <c r="N16803" s="37"/>
      <c r="O16803" s="38"/>
    </row>
    <row r="16804" spans="2:15" x14ac:dyDescent="0.4">
      <c r="B16804" s="63"/>
      <c r="C16804" s="37"/>
      <c r="D16804" s="37"/>
      <c r="E16804" s="37"/>
      <c r="F16804" s="37"/>
      <c r="G16804" s="38"/>
      <c r="H16804" s="37"/>
      <c r="I16804" s="41"/>
      <c r="J16804" s="41"/>
      <c r="K16804" s="37"/>
      <c r="L16804" s="37"/>
      <c r="M16804" s="37"/>
      <c r="N16804" s="37"/>
      <c r="O16804" s="38"/>
    </row>
    <row r="16805" spans="2:15" x14ac:dyDescent="0.4">
      <c r="B16805" s="63"/>
      <c r="C16805" s="37"/>
      <c r="D16805" s="37"/>
      <c r="E16805" s="37"/>
      <c r="F16805" s="37"/>
      <c r="G16805" s="38"/>
      <c r="H16805" s="37"/>
      <c r="I16805" s="41"/>
      <c r="J16805" s="41"/>
      <c r="K16805" s="37"/>
      <c r="L16805" s="37"/>
      <c r="M16805" s="37"/>
      <c r="N16805" s="37"/>
      <c r="O16805" s="38"/>
    </row>
    <row r="16806" spans="2:15" x14ac:dyDescent="0.4">
      <c r="B16806" s="63"/>
      <c r="C16806" s="37"/>
      <c r="D16806" s="37"/>
      <c r="E16806" s="37"/>
      <c r="F16806" s="37"/>
      <c r="G16806" s="38"/>
      <c r="H16806" s="37"/>
      <c r="I16806" s="41"/>
      <c r="J16806" s="41"/>
      <c r="K16806" s="37"/>
      <c r="L16806" s="37"/>
      <c r="M16806" s="37"/>
      <c r="N16806" s="37"/>
      <c r="O16806" s="38"/>
    </row>
    <row r="16807" spans="2:15" x14ac:dyDescent="0.4">
      <c r="B16807" s="63"/>
      <c r="C16807" s="37"/>
      <c r="D16807" s="37"/>
      <c r="E16807" s="37"/>
      <c r="F16807" s="37"/>
      <c r="G16807" s="38"/>
      <c r="H16807" s="37"/>
      <c r="I16807" s="41"/>
      <c r="J16807" s="41"/>
      <c r="K16807" s="37"/>
      <c r="L16807" s="37"/>
      <c r="M16807" s="37"/>
      <c r="N16807" s="37"/>
      <c r="O16807" s="38"/>
    </row>
    <row r="16808" spans="2:15" x14ac:dyDescent="0.4">
      <c r="B16808" s="63"/>
      <c r="C16808" s="37"/>
      <c r="D16808" s="37"/>
      <c r="E16808" s="37"/>
      <c r="F16808" s="37"/>
      <c r="G16808" s="38"/>
      <c r="H16808" s="37"/>
      <c r="I16808" s="41"/>
      <c r="J16808" s="41"/>
      <c r="K16808" s="37"/>
      <c r="L16808" s="37"/>
      <c r="M16808" s="37"/>
      <c r="N16808" s="37"/>
      <c r="O16808" s="38"/>
    </row>
    <row r="16809" spans="2:15" x14ac:dyDescent="0.4">
      <c r="B16809" s="63"/>
      <c r="C16809" s="37"/>
      <c r="D16809" s="37"/>
      <c r="E16809" s="37"/>
      <c r="F16809" s="37"/>
      <c r="G16809" s="38"/>
      <c r="H16809" s="37"/>
      <c r="I16809" s="41"/>
      <c r="J16809" s="41"/>
      <c r="K16809" s="37"/>
      <c r="L16809" s="37"/>
      <c r="M16809" s="37"/>
      <c r="N16809" s="37"/>
      <c r="O16809" s="38"/>
    </row>
    <row r="16810" spans="2:15" x14ac:dyDescent="0.4">
      <c r="B16810" s="63"/>
      <c r="C16810" s="37"/>
      <c r="D16810" s="37"/>
      <c r="E16810" s="37"/>
      <c r="F16810" s="37"/>
      <c r="G16810" s="38"/>
      <c r="H16810" s="37"/>
      <c r="I16810" s="41"/>
      <c r="J16810" s="41"/>
      <c r="K16810" s="37"/>
      <c r="L16810" s="37"/>
      <c r="M16810" s="37"/>
      <c r="N16810" s="37"/>
      <c r="O16810" s="38"/>
    </row>
    <row r="16811" spans="2:15" x14ac:dyDescent="0.4">
      <c r="B16811" s="63"/>
      <c r="C16811" s="37"/>
      <c r="D16811" s="37"/>
      <c r="E16811" s="37"/>
      <c r="F16811" s="37"/>
      <c r="G16811" s="38"/>
      <c r="H16811" s="37"/>
      <c r="I16811" s="41"/>
      <c r="J16811" s="41"/>
      <c r="K16811" s="37"/>
      <c r="L16811" s="37"/>
      <c r="M16811" s="37"/>
      <c r="N16811" s="37"/>
      <c r="O16811" s="38"/>
    </row>
    <row r="16812" spans="2:15" x14ac:dyDescent="0.4">
      <c r="B16812" s="63"/>
      <c r="C16812" s="37"/>
      <c r="D16812" s="37"/>
      <c r="E16812" s="37"/>
      <c r="F16812" s="37"/>
      <c r="G16812" s="38"/>
      <c r="H16812" s="37"/>
      <c r="I16812" s="41"/>
      <c r="J16812" s="41"/>
      <c r="K16812" s="37"/>
      <c r="L16812" s="37"/>
      <c r="M16812" s="37"/>
      <c r="N16812" s="37"/>
      <c r="O16812" s="38"/>
    </row>
    <row r="16813" spans="2:15" x14ac:dyDescent="0.4">
      <c r="B16813" s="63"/>
      <c r="C16813" s="37"/>
      <c r="D16813" s="37"/>
      <c r="E16813" s="37"/>
      <c r="F16813" s="37"/>
      <c r="G16813" s="38"/>
      <c r="H16813" s="37"/>
      <c r="I16813" s="41"/>
      <c r="J16813" s="41"/>
      <c r="K16813" s="37"/>
      <c r="L16813" s="37"/>
      <c r="M16813" s="37"/>
      <c r="N16813" s="37"/>
      <c r="O16813" s="38"/>
    </row>
    <row r="16814" spans="2:15" x14ac:dyDescent="0.4">
      <c r="B16814" s="63"/>
      <c r="C16814" s="37"/>
      <c r="D16814" s="37"/>
      <c r="E16814" s="37"/>
      <c r="F16814" s="37"/>
      <c r="G16814" s="38"/>
      <c r="H16814" s="37"/>
      <c r="I16814" s="41"/>
      <c r="J16814" s="41"/>
      <c r="K16814" s="37"/>
      <c r="L16814" s="37"/>
      <c r="M16814" s="37"/>
      <c r="N16814" s="37"/>
      <c r="O16814" s="38"/>
    </row>
    <row r="16815" spans="2:15" x14ac:dyDescent="0.4">
      <c r="B16815" s="63"/>
      <c r="C16815" s="37"/>
      <c r="D16815" s="37"/>
      <c r="E16815" s="37"/>
      <c r="F16815" s="37"/>
      <c r="G16815" s="38"/>
      <c r="H16815" s="37"/>
      <c r="I16815" s="41"/>
      <c r="J16815" s="41"/>
      <c r="K16815" s="37"/>
      <c r="L16815" s="37"/>
      <c r="M16815" s="37"/>
      <c r="N16815" s="37"/>
      <c r="O16815" s="38"/>
    </row>
    <row r="16816" spans="2:15" x14ac:dyDescent="0.4">
      <c r="B16816" s="63"/>
      <c r="C16816" s="37"/>
      <c r="D16816" s="37"/>
      <c r="E16816" s="37"/>
      <c r="F16816" s="37"/>
      <c r="G16816" s="38"/>
      <c r="H16816" s="37"/>
      <c r="I16816" s="41"/>
      <c r="J16816" s="41"/>
      <c r="K16816" s="37"/>
      <c r="L16816" s="37"/>
      <c r="M16816" s="37"/>
      <c r="N16816" s="37"/>
      <c r="O16816" s="38"/>
    </row>
    <row r="16817" spans="2:15" x14ac:dyDescent="0.4">
      <c r="B16817" s="63"/>
      <c r="C16817" s="37"/>
      <c r="D16817" s="37"/>
      <c r="E16817" s="37"/>
      <c r="F16817" s="37"/>
      <c r="G16817" s="38"/>
      <c r="H16817" s="37"/>
      <c r="I16817" s="41"/>
      <c r="J16817" s="41"/>
      <c r="K16817" s="37"/>
      <c r="L16817" s="37"/>
      <c r="M16817" s="37"/>
      <c r="N16817" s="37"/>
      <c r="O16817" s="38"/>
    </row>
    <row r="16818" spans="2:15" x14ac:dyDescent="0.4">
      <c r="B16818" s="63"/>
      <c r="C16818" s="37"/>
      <c r="D16818" s="37"/>
      <c r="E16818" s="37"/>
      <c r="F16818" s="37"/>
      <c r="G16818" s="38"/>
      <c r="H16818" s="37"/>
      <c r="I16818" s="41"/>
      <c r="J16818" s="41"/>
      <c r="K16818" s="37"/>
      <c r="L16818" s="37"/>
      <c r="M16818" s="37"/>
      <c r="N16818" s="37"/>
      <c r="O16818" s="38"/>
    </row>
    <row r="16819" spans="2:15" x14ac:dyDescent="0.4">
      <c r="B16819" s="63"/>
      <c r="C16819" s="37"/>
      <c r="D16819" s="37"/>
      <c r="E16819" s="37"/>
      <c r="F16819" s="37"/>
      <c r="G16819" s="38"/>
      <c r="H16819" s="37"/>
      <c r="I16819" s="41"/>
      <c r="J16819" s="41"/>
      <c r="K16819" s="37"/>
      <c r="L16819" s="37"/>
      <c r="M16819" s="37"/>
      <c r="N16819" s="37"/>
      <c r="O16819" s="38"/>
    </row>
    <row r="16820" spans="2:15" x14ac:dyDescent="0.4">
      <c r="B16820" s="63"/>
      <c r="C16820" s="37"/>
      <c r="D16820" s="37"/>
      <c r="E16820" s="37"/>
      <c r="F16820" s="37"/>
      <c r="G16820" s="38"/>
      <c r="H16820" s="37"/>
      <c r="I16820" s="41"/>
      <c r="J16820" s="41"/>
      <c r="K16820" s="37"/>
      <c r="L16820" s="37"/>
      <c r="M16820" s="37"/>
      <c r="N16820" s="37"/>
      <c r="O16820" s="38"/>
    </row>
    <row r="16821" spans="2:15" x14ac:dyDescent="0.4">
      <c r="B16821" s="63"/>
      <c r="C16821" s="37"/>
      <c r="D16821" s="37"/>
      <c r="E16821" s="37"/>
      <c r="F16821" s="37"/>
      <c r="G16821" s="38"/>
      <c r="H16821" s="37"/>
      <c r="I16821" s="41"/>
      <c r="J16821" s="41"/>
      <c r="K16821" s="37"/>
      <c r="L16821" s="37"/>
      <c r="M16821" s="37"/>
      <c r="N16821" s="37"/>
      <c r="O16821" s="38"/>
    </row>
    <row r="16822" spans="2:15" x14ac:dyDescent="0.4">
      <c r="B16822" s="63"/>
      <c r="C16822" s="37"/>
      <c r="D16822" s="37"/>
      <c r="E16822" s="37"/>
      <c r="F16822" s="37"/>
      <c r="G16822" s="38"/>
      <c r="H16822" s="37"/>
      <c r="I16822" s="41"/>
      <c r="J16822" s="41"/>
      <c r="K16822" s="37"/>
      <c r="L16822" s="37"/>
      <c r="M16822" s="37"/>
      <c r="N16822" s="37"/>
      <c r="O16822" s="38"/>
    </row>
    <row r="16823" spans="2:15" x14ac:dyDescent="0.4">
      <c r="B16823" s="63"/>
      <c r="C16823" s="37"/>
      <c r="D16823" s="37"/>
      <c r="E16823" s="37"/>
      <c r="F16823" s="37"/>
      <c r="G16823" s="38"/>
      <c r="H16823" s="37"/>
      <c r="I16823" s="41"/>
      <c r="J16823" s="41"/>
      <c r="K16823" s="37"/>
      <c r="L16823" s="37"/>
      <c r="M16823" s="37"/>
      <c r="N16823" s="37"/>
      <c r="O16823" s="38"/>
    </row>
    <row r="16824" spans="2:15" x14ac:dyDescent="0.4">
      <c r="B16824" s="63"/>
      <c r="C16824" s="37"/>
      <c r="D16824" s="37"/>
      <c r="E16824" s="37"/>
      <c r="F16824" s="37"/>
      <c r="G16824" s="38"/>
      <c r="H16824" s="37"/>
      <c r="I16824" s="41"/>
      <c r="J16824" s="41"/>
      <c r="K16824" s="37"/>
      <c r="L16824" s="37"/>
      <c r="M16824" s="37"/>
      <c r="N16824" s="37"/>
      <c r="O16824" s="38"/>
    </row>
    <row r="16825" spans="2:15" x14ac:dyDescent="0.4">
      <c r="B16825" s="63"/>
      <c r="C16825" s="37"/>
      <c r="D16825" s="37"/>
      <c r="E16825" s="37"/>
      <c r="F16825" s="37"/>
      <c r="G16825" s="38"/>
      <c r="H16825" s="37"/>
      <c r="I16825" s="41"/>
      <c r="J16825" s="41"/>
      <c r="K16825" s="37"/>
      <c r="L16825" s="37"/>
      <c r="M16825" s="37"/>
      <c r="N16825" s="37"/>
      <c r="O16825" s="38"/>
    </row>
    <row r="16826" spans="2:15" x14ac:dyDescent="0.4">
      <c r="B16826" s="63"/>
      <c r="C16826" s="37"/>
      <c r="D16826" s="37"/>
      <c r="E16826" s="37"/>
      <c r="F16826" s="37"/>
      <c r="G16826" s="38"/>
      <c r="H16826" s="37"/>
      <c r="I16826" s="41"/>
      <c r="J16826" s="41"/>
      <c r="K16826" s="37"/>
      <c r="L16826" s="37"/>
      <c r="M16826" s="37"/>
      <c r="N16826" s="37"/>
      <c r="O16826" s="38"/>
    </row>
    <row r="16827" spans="2:15" x14ac:dyDescent="0.4">
      <c r="B16827" s="63"/>
      <c r="C16827" s="37"/>
      <c r="D16827" s="37"/>
      <c r="E16827" s="37"/>
      <c r="F16827" s="37"/>
      <c r="G16827" s="38"/>
      <c r="H16827" s="37"/>
      <c r="I16827" s="41"/>
      <c r="J16827" s="41"/>
      <c r="K16827" s="37"/>
      <c r="L16827" s="37"/>
      <c r="M16827" s="37"/>
      <c r="N16827" s="37"/>
      <c r="O16827" s="38"/>
    </row>
    <row r="16828" spans="2:15" x14ac:dyDescent="0.4">
      <c r="B16828" s="63"/>
      <c r="C16828" s="37"/>
      <c r="D16828" s="37"/>
      <c r="E16828" s="37"/>
      <c r="F16828" s="37"/>
      <c r="G16828" s="38"/>
      <c r="H16828" s="37"/>
      <c r="I16828" s="41"/>
      <c r="J16828" s="41"/>
      <c r="K16828" s="37"/>
      <c r="L16828" s="37"/>
      <c r="M16828" s="37"/>
      <c r="N16828" s="37"/>
      <c r="O16828" s="38"/>
    </row>
    <row r="16829" spans="2:15" x14ac:dyDescent="0.4">
      <c r="B16829" s="63"/>
      <c r="C16829" s="37"/>
      <c r="D16829" s="37"/>
      <c r="E16829" s="37"/>
      <c r="F16829" s="37"/>
      <c r="G16829" s="38"/>
      <c r="H16829" s="37"/>
      <c r="I16829" s="41"/>
      <c r="J16829" s="41"/>
      <c r="K16829" s="37"/>
      <c r="L16829" s="37"/>
      <c r="M16829" s="37"/>
      <c r="N16829" s="37"/>
      <c r="O16829" s="38"/>
    </row>
    <row r="16830" spans="2:15" x14ac:dyDescent="0.4">
      <c r="B16830" s="63"/>
      <c r="C16830" s="37"/>
      <c r="D16830" s="37"/>
      <c r="E16830" s="37"/>
      <c r="F16830" s="37"/>
      <c r="G16830" s="38"/>
      <c r="H16830" s="37"/>
      <c r="I16830" s="41"/>
      <c r="J16830" s="41"/>
      <c r="K16830" s="37"/>
      <c r="L16830" s="37"/>
      <c r="M16830" s="37"/>
      <c r="N16830" s="37"/>
      <c r="O16830" s="38"/>
    </row>
    <row r="16831" spans="2:15" x14ac:dyDescent="0.4">
      <c r="B16831" s="63"/>
      <c r="C16831" s="37"/>
      <c r="D16831" s="37"/>
      <c r="E16831" s="37"/>
      <c r="F16831" s="37"/>
      <c r="G16831" s="38"/>
      <c r="H16831" s="37"/>
      <c r="I16831" s="41"/>
      <c r="J16831" s="41"/>
      <c r="K16831" s="37"/>
      <c r="L16831" s="37"/>
      <c r="M16831" s="37"/>
      <c r="N16831" s="37"/>
      <c r="O16831" s="38"/>
    </row>
    <row r="16832" spans="2:15" x14ac:dyDescent="0.4">
      <c r="B16832" s="63"/>
      <c r="C16832" s="37"/>
      <c r="D16832" s="37"/>
      <c r="E16832" s="37"/>
      <c r="F16832" s="37"/>
      <c r="G16832" s="38"/>
      <c r="H16832" s="37"/>
      <c r="I16832" s="41"/>
      <c r="J16832" s="41"/>
      <c r="K16832" s="37"/>
      <c r="L16832" s="37"/>
      <c r="M16832" s="37"/>
      <c r="N16832" s="37"/>
      <c r="O16832" s="38"/>
    </row>
    <row r="16833" spans="2:15" x14ac:dyDescent="0.4">
      <c r="B16833" s="63"/>
      <c r="C16833" s="37"/>
      <c r="D16833" s="37"/>
      <c r="E16833" s="37"/>
      <c r="F16833" s="37"/>
      <c r="G16833" s="38"/>
      <c r="H16833" s="37"/>
      <c r="I16833" s="41"/>
      <c r="J16833" s="41"/>
      <c r="K16833" s="37"/>
      <c r="L16833" s="37"/>
      <c r="M16833" s="37"/>
      <c r="N16833" s="37"/>
      <c r="O16833" s="38"/>
    </row>
    <row r="16834" spans="2:15" x14ac:dyDescent="0.4">
      <c r="B16834" s="63"/>
      <c r="C16834" s="37"/>
      <c r="D16834" s="37"/>
      <c r="E16834" s="37"/>
      <c r="F16834" s="37"/>
      <c r="G16834" s="38"/>
      <c r="H16834" s="37"/>
      <c r="I16834" s="41"/>
      <c r="J16834" s="41"/>
      <c r="K16834" s="37"/>
      <c r="L16834" s="37"/>
      <c r="M16834" s="37"/>
      <c r="N16834" s="37"/>
      <c r="O16834" s="38"/>
    </row>
    <row r="16835" spans="2:15" x14ac:dyDescent="0.4">
      <c r="B16835" s="63"/>
      <c r="C16835" s="37"/>
      <c r="D16835" s="37"/>
      <c r="E16835" s="37"/>
      <c r="F16835" s="37"/>
      <c r="G16835" s="38"/>
      <c r="H16835" s="37"/>
      <c r="I16835" s="41"/>
      <c r="J16835" s="41"/>
      <c r="K16835" s="37"/>
      <c r="L16835" s="37"/>
      <c r="M16835" s="37"/>
      <c r="N16835" s="37"/>
      <c r="O16835" s="38"/>
    </row>
    <row r="16836" spans="2:15" x14ac:dyDescent="0.4">
      <c r="B16836" s="63"/>
      <c r="C16836" s="37"/>
      <c r="D16836" s="37"/>
      <c r="E16836" s="37"/>
      <c r="F16836" s="37"/>
      <c r="G16836" s="38"/>
      <c r="H16836" s="37"/>
      <c r="I16836" s="41"/>
      <c r="J16836" s="41"/>
      <c r="K16836" s="37"/>
      <c r="L16836" s="37"/>
      <c r="M16836" s="37"/>
      <c r="N16836" s="37"/>
      <c r="O16836" s="38"/>
    </row>
    <row r="16837" spans="2:15" x14ac:dyDescent="0.4">
      <c r="B16837" s="63"/>
      <c r="C16837" s="37"/>
      <c r="D16837" s="37"/>
      <c r="E16837" s="37"/>
      <c r="F16837" s="37"/>
      <c r="G16837" s="38"/>
      <c r="H16837" s="37"/>
      <c r="I16837" s="41"/>
      <c r="J16837" s="41"/>
      <c r="K16837" s="37"/>
      <c r="L16837" s="37"/>
      <c r="M16837" s="37"/>
      <c r="N16837" s="37"/>
      <c r="O16837" s="38"/>
    </row>
    <row r="16838" spans="2:15" x14ac:dyDescent="0.4">
      <c r="B16838" s="63"/>
      <c r="C16838" s="37"/>
      <c r="D16838" s="37"/>
      <c r="E16838" s="37"/>
      <c r="F16838" s="37"/>
      <c r="G16838" s="38"/>
      <c r="H16838" s="37"/>
      <c r="I16838" s="41"/>
      <c r="J16838" s="41"/>
      <c r="K16838" s="37"/>
      <c r="L16838" s="37"/>
      <c r="M16838" s="37"/>
      <c r="N16838" s="37"/>
      <c r="O16838" s="38"/>
    </row>
    <row r="16839" spans="2:15" x14ac:dyDescent="0.4">
      <c r="B16839" s="63"/>
      <c r="C16839" s="37"/>
      <c r="D16839" s="37"/>
      <c r="E16839" s="37"/>
      <c r="F16839" s="37"/>
      <c r="G16839" s="38"/>
      <c r="H16839" s="37"/>
      <c r="I16839" s="41"/>
      <c r="J16839" s="41"/>
      <c r="K16839" s="37"/>
      <c r="L16839" s="37"/>
      <c r="M16839" s="37"/>
      <c r="N16839" s="37"/>
      <c r="O16839" s="38"/>
    </row>
    <row r="16840" spans="2:15" x14ac:dyDescent="0.4">
      <c r="B16840" s="63"/>
      <c r="C16840" s="37"/>
      <c r="D16840" s="37"/>
      <c r="E16840" s="37"/>
      <c r="F16840" s="37"/>
      <c r="G16840" s="38"/>
      <c r="H16840" s="37"/>
      <c r="I16840" s="41"/>
      <c r="J16840" s="41"/>
      <c r="K16840" s="37"/>
      <c r="L16840" s="37"/>
      <c r="M16840" s="37"/>
      <c r="N16840" s="37"/>
      <c r="O16840" s="38"/>
    </row>
    <row r="16841" spans="2:15" x14ac:dyDescent="0.4">
      <c r="B16841" s="63"/>
      <c r="C16841" s="37"/>
      <c r="D16841" s="37"/>
      <c r="E16841" s="37"/>
      <c r="F16841" s="37"/>
      <c r="G16841" s="38"/>
      <c r="H16841" s="37"/>
      <c r="I16841" s="41"/>
      <c r="J16841" s="41"/>
      <c r="K16841" s="37"/>
      <c r="L16841" s="37"/>
      <c r="M16841" s="37"/>
      <c r="N16841" s="37"/>
      <c r="O16841" s="38"/>
    </row>
    <row r="16842" spans="2:15" x14ac:dyDescent="0.4">
      <c r="B16842" s="63"/>
      <c r="C16842" s="37"/>
      <c r="D16842" s="37"/>
      <c r="E16842" s="37"/>
      <c r="F16842" s="37"/>
      <c r="G16842" s="38"/>
      <c r="H16842" s="37"/>
      <c r="I16842" s="41"/>
      <c r="J16842" s="41"/>
      <c r="K16842" s="37"/>
      <c r="L16842" s="37"/>
      <c r="M16842" s="37"/>
      <c r="N16842" s="37"/>
      <c r="O16842" s="38"/>
    </row>
    <row r="16843" spans="2:15" x14ac:dyDescent="0.4">
      <c r="B16843" s="63"/>
      <c r="C16843" s="37"/>
      <c r="D16843" s="37"/>
      <c r="E16843" s="37"/>
      <c r="F16843" s="37"/>
      <c r="G16843" s="38"/>
      <c r="H16843" s="37"/>
      <c r="I16843" s="41"/>
      <c r="J16843" s="41"/>
      <c r="K16843" s="37"/>
      <c r="L16843" s="37"/>
      <c r="M16843" s="37"/>
      <c r="N16843" s="37"/>
      <c r="O16843" s="38"/>
    </row>
    <row r="16844" spans="2:15" x14ac:dyDescent="0.4">
      <c r="B16844" s="63"/>
      <c r="C16844" s="37"/>
      <c r="D16844" s="37"/>
      <c r="E16844" s="37"/>
      <c r="F16844" s="37"/>
      <c r="G16844" s="38"/>
      <c r="H16844" s="37"/>
      <c r="I16844" s="41"/>
      <c r="J16844" s="41"/>
      <c r="K16844" s="37"/>
      <c r="L16844" s="37"/>
      <c r="M16844" s="37"/>
      <c r="N16844" s="37"/>
      <c r="O16844" s="38"/>
    </row>
    <row r="16845" spans="2:15" x14ac:dyDescent="0.4">
      <c r="B16845" s="63"/>
      <c r="C16845" s="37"/>
      <c r="D16845" s="37"/>
      <c r="E16845" s="37"/>
      <c r="F16845" s="37"/>
      <c r="G16845" s="38"/>
      <c r="H16845" s="37"/>
      <c r="I16845" s="41"/>
      <c r="J16845" s="41"/>
      <c r="K16845" s="37"/>
      <c r="L16845" s="37"/>
      <c r="M16845" s="37"/>
      <c r="N16845" s="37"/>
      <c r="O16845" s="38"/>
    </row>
    <row r="16846" spans="2:15" x14ac:dyDescent="0.4">
      <c r="B16846" s="63"/>
      <c r="C16846" s="37"/>
      <c r="D16846" s="37"/>
      <c r="E16846" s="37"/>
      <c r="F16846" s="37"/>
      <c r="G16846" s="38"/>
      <c r="H16846" s="37"/>
      <c r="I16846" s="41"/>
      <c r="J16846" s="41"/>
      <c r="K16846" s="37"/>
      <c r="L16846" s="37"/>
      <c r="M16846" s="37"/>
      <c r="N16846" s="37"/>
      <c r="O16846" s="38"/>
    </row>
    <row r="16847" spans="2:15" x14ac:dyDescent="0.4">
      <c r="B16847" s="63"/>
      <c r="C16847" s="37"/>
      <c r="D16847" s="37"/>
      <c r="E16847" s="37"/>
      <c r="F16847" s="37"/>
      <c r="G16847" s="38"/>
      <c r="H16847" s="37"/>
      <c r="I16847" s="41"/>
      <c r="J16847" s="41"/>
      <c r="K16847" s="37"/>
      <c r="L16847" s="37"/>
      <c r="M16847" s="37"/>
      <c r="N16847" s="37"/>
      <c r="O16847" s="38"/>
    </row>
    <row r="16848" spans="2:15" x14ac:dyDescent="0.4">
      <c r="B16848" s="63"/>
      <c r="C16848" s="37"/>
      <c r="D16848" s="37"/>
      <c r="E16848" s="37"/>
      <c r="F16848" s="37"/>
      <c r="G16848" s="38"/>
      <c r="H16848" s="37"/>
      <c r="I16848" s="41"/>
      <c r="J16848" s="41"/>
      <c r="K16848" s="37"/>
      <c r="L16848" s="37"/>
      <c r="M16848" s="37"/>
      <c r="N16848" s="37"/>
      <c r="O16848" s="38"/>
    </row>
    <row r="16849" spans="2:15" x14ac:dyDescent="0.4">
      <c r="B16849" s="63"/>
      <c r="C16849" s="37"/>
      <c r="D16849" s="37"/>
      <c r="E16849" s="37"/>
      <c r="F16849" s="37"/>
      <c r="G16849" s="38"/>
      <c r="H16849" s="37"/>
      <c r="I16849" s="41"/>
      <c r="J16849" s="41"/>
      <c r="K16849" s="37"/>
      <c r="L16849" s="37"/>
      <c r="M16849" s="37"/>
      <c r="N16849" s="37"/>
      <c r="O16849" s="38"/>
    </row>
    <row r="16850" spans="2:15" x14ac:dyDescent="0.4">
      <c r="B16850" s="63"/>
      <c r="C16850" s="37"/>
      <c r="D16850" s="37"/>
      <c r="E16850" s="37"/>
      <c r="F16850" s="37"/>
      <c r="G16850" s="38"/>
      <c r="H16850" s="37"/>
      <c r="I16850" s="41"/>
      <c r="J16850" s="41"/>
      <c r="K16850" s="37"/>
      <c r="L16850" s="37"/>
      <c r="M16850" s="37"/>
      <c r="N16850" s="37"/>
      <c r="O16850" s="38"/>
    </row>
    <row r="16851" spans="2:15" x14ac:dyDescent="0.4">
      <c r="B16851" s="63"/>
      <c r="C16851" s="37"/>
      <c r="D16851" s="37"/>
      <c r="E16851" s="37"/>
      <c r="F16851" s="37"/>
      <c r="G16851" s="38"/>
      <c r="H16851" s="37"/>
      <c r="I16851" s="41"/>
      <c r="J16851" s="41"/>
      <c r="K16851" s="37"/>
      <c r="L16851" s="37"/>
      <c r="M16851" s="37"/>
      <c r="N16851" s="37"/>
      <c r="O16851" s="38"/>
    </row>
    <row r="16852" spans="2:15" x14ac:dyDescent="0.4">
      <c r="B16852" s="63"/>
      <c r="C16852" s="37"/>
      <c r="D16852" s="37"/>
      <c r="E16852" s="37"/>
      <c r="F16852" s="37"/>
      <c r="G16852" s="38"/>
      <c r="H16852" s="37"/>
      <c r="I16852" s="41"/>
      <c r="J16852" s="41"/>
      <c r="K16852" s="37"/>
      <c r="L16852" s="37"/>
      <c r="M16852" s="37"/>
      <c r="N16852" s="37"/>
      <c r="O16852" s="38"/>
    </row>
    <row r="16853" spans="2:15" x14ac:dyDescent="0.4">
      <c r="B16853" s="63"/>
      <c r="C16853" s="37"/>
      <c r="D16853" s="37"/>
      <c r="E16853" s="37"/>
      <c r="F16853" s="37"/>
      <c r="G16853" s="38"/>
      <c r="H16853" s="37"/>
      <c r="I16853" s="41"/>
      <c r="J16853" s="41"/>
      <c r="K16853" s="37"/>
      <c r="L16853" s="37"/>
      <c r="M16853" s="37"/>
      <c r="N16853" s="37"/>
      <c r="O16853" s="38"/>
    </row>
    <row r="16854" spans="2:15" x14ac:dyDescent="0.4">
      <c r="B16854" s="63"/>
      <c r="C16854" s="37"/>
      <c r="D16854" s="37"/>
      <c r="E16854" s="37"/>
      <c r="F16854" s="37"/>
      <c r="G16854" s="38"/>
      <c r="H16854" s="37"/>
      <c r="I16854" s="41"/>
      <c r="J16854" s="41"/>
      <c r="K16854" s="37"/>
      <c r="L16854" s="37"/>
      <c r="M16854" s="37"/>
      <c r="N16854" s="37"/>
      <c r="O16854" s="38"/>
    </row>
    <row r="16855" spans="2:15" x14ac:dyDescent="0.4">
      <c r="B16855" s="63"/>
      <c r="C16855" s="37"/>
      <c r="D16855" s="37"/>
      <c r="E16855" s="37"/>
      <c r="F16855" s="37"/>
      <c r="G16855" s="38"/>
      <c r="H16855" s="37"/>
      <c r="I16855" s="41"/>
      <c r="J16855" s="41"/>
      <c r="K16855" s="37"/>
      <c r="L16855" s="37"/>
      <c r="M16855" s="37"/>
      <c r="N16855" s="37"/>
      <c r="O16855" s="38"/>
    </row>
    <row r="16856" spans="2:15" x14ac:dyDescent="0.4">
      <c r="B16856" s="63"/>
      <c r="C16856" s="37"/>
      <c r="D16856" s="37"/>
      <c r="E16856" s="37"/>
      <c r="F16856" s="37"/>
      <c r="G16856" s="38"/>
      <c r="H16856" s="37"/>
      <c r="I16856" s="41"/>
      <c r="J16856" s="41"/>
      <c r="K16856" s="37"/>
      <c r="L16856" s="37"/>
      <c r="M16856" s="37"/>
      <c r="N16856" s="37"/>
      <c r="O16856" s="38"/>
    </row>
    <row r="16857" spans="2:15" x14ac:dyDescent="0.4">
      <c r="B16857" s="63"/>
      <c r="C16857" s="37"/>
      <c r="D16857" s="37"/>
      <c r="E16857" s="37"/>
      <c r="F16857" s="37"/>
      <c r="G16857" s="38"/>
      <c r="H16857" s="37"/>
      <c r="I16857" s="41"/>
      <c r="J16857" s="41"/>
      <c r="K16857" s="37"/>
      <c r="L16857" s="37"/>
      <c r="M16857" s="37"/>
      <c r="N16857" s="37"/>
      <c r="O16857" s="38"/>
    </row>
    <row r="16858" spans="2:15" x14ac:dyDescent="0.4">
      <c r="B16858" s="63"/>
      <c r="C16858" s="37"/>
      <c r="D16858" s="37"/>
      <c r="E16858" s="37"/>
      <c r="F16858" s="37"/>
      <c r="G16858" s="38"/>
      <c r="H16858" s="37"/>
      <c r="I16858" s="41"/>
      <c r="J16858" s="41"/>
      <c r="K16858" s="37"/>
      <c r="L16858" s="37"/>
      <c r="M16858" s="37"/>
      <c r="N16858" s="37"/>
      <c r="O16858" s="38"/>
    </row>
    <row r="16859" spans="2:15" x14ac:dyDescent="0.4">
      <c r="B16859" s="63"/>
      <c r="C16859" s="37"/>
      <c r="D16859" s="37"/>
      <c r="E16859" s="37"/>
      <c r="F16859" s="37"/>
      <c r="G16859" s="38"/>
      <c r="H16859" s="37"/>
      <c r="I16859" s="41"/>
      <c r="J16859" s="41"/>
      <c r="K16859" s="37"/>
      <c r="L16859" s="37"/>
      <c r="M16859" s="37"/>
      <c r="N16859" s="37"/>
      <c r="O16859" s="38"/>
    </row>
    <row r="16860" spans="2:15" x14ac:dyDescent="0.4">
      <c r="B16860" s="63"/>
      <c r="C16860" s="37"/>
      <c r="D16860" s="37"/>
      <c r="E16860" s="37"/>
      <c r="F16860" s="37"/>
      <c r="G16860" s="38"/>
      <c r="H16860" s="37"/>
      <c r="I16860" s="41"/>
      <c r="J16860" s="41"/>
      <c r="K16860" s="37"/>
      <c r="L16860" s="37"/>
      <c r="M16860" s="37"/>
      <c r="N16860" s="37"/>
      <c r="O16860" s="38"/>
    </row>
    <row r="16861" spans="2:15" x14ac:dyDescent="0.4">
      <c r="B16861" s="63"/>
      <c r="C16861" s="37"/>
      <c r="D16861" s="37"/>
      <c r="E16861" s="37"/>
      <c r="F16861" s="37"/>
      <c r="G16861" s="38"/>
      <c r="H16861" s="37"/>
      <c r="I16861" s="41"/>
      <c r="J16861" s="41"/>
      <c r="K16861" s="37"/>
      <c r="L16861" s="37"/>
      <c r="M16861" s="37"/>
      <c r="N16861" s="37"/>
      <c r="O16861" s="38"/>
    </row>
    <row r="16862" spans="2:15" x14ac:dyDescent="0.4">
      <c r="B16862" s="63"/>
      <c r="C16862" s="37"/>
      <c r="D16862" s="37"/>
      <c r="E16862" s="37"/>
      <c r="F16862" s="37"/>
      <c r="G16862" s="38"/>
      <c r="H16862" s="37"/>
      <c r="I16862" s="41"/>
      <c r="J16862" s="41"/>
      <c r="K16862" s="37"/>
      <c r="L16862" s="37"/>
      <c r="M16862" s="37"/>
      <c r="N16862" s="37"/>
      <c r="O16862" s="38"/>
    </row>
    <row r="16863" spans="2:15" x14ac:dyDescent="0.4">
      <c r="B16863" s="63"/>
      <c r="C16863" s="37"/>
      <c r="D16863" s="37"/>
      <c r="E16863" s="37"/>
      <c r="F16863" s="37"/>
      <c r="G16863" s="38"/>
      <c r="H16863" s="37"/>
      <c r="I16863" s="41"/>
      <c r="J16863" s="41"/>
      <c r="K16863" s="37"/>
      <c r="L16863" s="37"/>
      <c r="M16863" s="37"/>
      <c r="N16863" s="37"/>
      <c r="O16863" s="38"/>
    </row>
    <row r="16864" spans="2:15" x14ac:dyDescent="0.4">
      <c r="B16864" s="63"/>
      <c r="C16864" s="37"/>
      <c r="D16864" s="37"/>
      <c r="E16864" s="37"/>
      <c r="F16864" s="37"/>
      <c r="G16864" s="38"/>
      <c r="H16864" s="37"/>
      <c r="I16864" s="41"/>
      <c r="J16864" s="41"/>
      <c r="K16864" s="37"/>
      <c r="L16864" s="37"/>
      <c r="M16864" s="37"/>
      <c r="N16864" s="37"/>
      <c r="O16864" s="38"/>
    </row>
    <row r="16865" spans="2:15" x14ac:dyDescent="0.4">
      <c r="B16865" s="63"/>
      <c r="C16865" s="37"/>
      <c r="D16865" s="37"/>
      <c r="E16865" s="37"/>
      <c r="F16865" s="37"/>
      <c r="G16865" s="38"/>
      <c r="H16865" s="37"/>
      <c r="I16865" s="41"/>
      <c r="J16865" s="41"/>
      <c r="K16865" s="37"/>
      <c r="L16865" s="37"/>
      <c r="M16865" s="37"/>
      <c r="N16865" s="37"/>
      <c r="O16865" s="38"/>
    </row>
    <row r="16866" spans="2:15" x14ac:dyDescent="0.4">
      <c r="B16866" s="63"/>
      <c r="C16866" s="37"/>
      <c r="D16866" s="37"/>
      <c r="E16866" s="37"/>
      <c r="F16866" s="37"/>
      <c r="G16866" s="38"/>
      <c r="H16866" s="37"/>
      <c r="I16866" s="41"/>
      <c r="J16866" s="41"/>
      <c r="K16866" s="37"/>
      <c r="L16866" s="37"/>
      <c r="M16866" s="37"/>
      <c r="N16866" s="37"/>
      <c r="O16866" s="38"/>
    </row>
    <row r="16867" spans="2:15" x14ac:dyDescent="0.4">
      <c r="B16867" s="63"/>
      <c r="C16867" s="37"/>
      <c r="D16867" s="37"/>
      <c r="E16867" s="37"/>
      <c r="F16867" s="37"/>
      <c r="G16867" s="38"/>
      <c r="H16867" s="37"/>
      <c r="I16867" s="41"/>
      <c r="J16867" s="41"/>
      <c r="K16867" s="37"/>
      <c r="L16867" s="37"/>
      <c r="M16867" s="37"/>
      <c r="N16867" s="37"/>
      <c r="O16867" s="38"/>
    </row>
    <row r="16868" spans="2:15" x14ac:dyDescent="0.4">
      <c r="B16868" s="63"/>
      <c r="C16868" s="37"/>
      <c r="D16868" s="37"/>
      <c r="E16868" s="37"/>
      <c r="F16868" s="37"/>
      <c r="G16868" s="38"/>
      <c r="H16868" s="37"/>
      <c r="I16868" s="41"/>
      <c r="J16868" s="41"/>
      <c r="K16868" s="37"/>
      <c r="L16868" s="37"/>
      <c r="M16868" s="37"/>
      <c r="N16868" s="37"/>
      <c r="O16868" s="38"/>
    </row>
    <row r="16869" spans="2:15" x14ac:dyDescent="0.4">
      <c r="B16869" s="63"/>
      <c r="C16869" s="37"/>
      <c r="D16869" s="37"/>
      <c r="E16869" s="37"/>
      <c r="F16869" s="37"/>
      <c r="G16869" s="38"/>
      <c r="H16869" s="37"/>
      <c r="I16869" s="41"/>
      <c r="J16869" s="41"/>
      <c r="K16869" s="37"/>
      <c r="L16869" s="37"/>
      <c r="M16869" s="37"/>
      <c r="N16869" s="37"/>
      <c r="O16869" s="38"/>
    </row>
    <row r="16870" spans="2:15" x14ac:dyDescent="0.4">
      <c r="B16870" s="63"/>
      <c r="C16870" s="37"/>
      <c r="D16870" s="37"/>
      <c r="E16870" s="37"/>
      <c r="F16870" s="37"/>
      <c r="G16870" s="38"/>
      <c r="H16870" s="37"/>
      <c r="I16870" s="41"/>
      <c r="J16870" s="41"/>
      <c r="K16870" s="37"/>
      <c r="L16870" s="37"/>
      <c r="M16870" s="37"/>
      <c r="N16870" s="37"/>
      <c r="O16870" s="38"/>
    </row>
    <row r="16871" spans="2:15" x14ac:dyDescent="0.4">
      <c r="B16871" s="63"/>
      <c r="C16871" s="37"/>
      <c r="D16871" s="37"/>
      <c r="E16871" s="37"/>
      <c r="F16871" s="37"/>
      <c r="G16871" s="38"/>
      <c r="H16871" s="37"/>
      <c r="I16871" s="41"/>
      <c r="J16871" s="41"/>
      <c r="K16871" s="37"/>
      <c r="L16871" s="37"/>
      <c r="M16871" s="37"/>
      <c r="N16871" s="37"/>
      <c r="O16871" s="38"/>
    </row>
    <row r="16872" spans="2:15" x14ac:dyDescent="0.4">
      <c r="B16872" s="63"/>
      <c r="C16872" s="37"/>
      <c r="D16872" s="37"/>
      <c r="E16872" s="37"/>
      <c r="F16872" s="37"/>
      <c r="G16872" s="38"/>
      <c r="H16872" s="37"/>
      <c r="I16872" s="41"/>
      <c r="J16872" s="41"/>
      <c r="K16872" s="37"/>
      <c r="L16872" s="37"/>
      <c r="M16872" s="37"/>
      <c r="N16872" s="37"/>
      <c r="O16872" s="38"/>
    </row>
    <row r="16873" spans="2:15" x14ac:dyDescent="0.4">
      <c r="B16873" s="63"/>
      <c r="C16873" s="37"/>
      <c r="D16873" s="37"/>
      <c r="E16873" s="37"/>
      <c r="F16873" s="37"/>
      <c r="G16873" s="38"/>
      <c r="H16873" s="37"/>
      <c r="I16873" s="41"/>
      <c r="J16873" s="41"/>
      <c r="K16873" s="37"/>
      <c r="L16873" s="37"/>
      <c r="M16873" s="37"/>
      <c r="N16873" s="37"/>
      <c r="O16873" s="38"/>
    </row>
    <row r="16874" spans="2:15" x14ac:dyDescent="0.4">
      <c r="B16874" s="63"/>
      <c r="C16874" s="37"/>
      <c r="D16874" s="37"/>
      <c r="E16874" s="37"/>
      <c r="F16874" s="37"/>
      <c r="G16874" s="38"/>
      <c r="H16874" s="37"/>
      <c r="I16874" s="41"/>
      <c r="J16874" s="41"/>
      <c r="K16874" s="37"/>
      <c r="L16874" s="37"/>
      <c r="M16874" s="37"/>
      <c r="N16874" s="37"/>
      <c r="O16874" s="38"/>
    </row>
    <row r="16875" spans="2:15" x14ac:dyDescent="0.4">
      <c r="B16875" s="63"/>
      <c r="C16875" s="37"/>
      <c r="D16875" s="37"/>
      <c r="E16875" s="37"/>
      <c r="F16875" s="37"/>
      <c r="G16875" s="38"/>
      <c r="H16875" s="37"/>
      <c r="I16875" s="41"/>
      <c r="J16875" s="41"/>
      <c r="K16875" s="37"/>
      <c r="L16875" s="37"/>
      <c r="M16875" s="37"/>
      <c r="N16875" s="37"/>
      <c r="O16875" s="38"/>
    </row>
    <row r="16876" spans="2:15" x14ac:dyDescent="0.4">
      <c r="B16876" s="63"/>
      <c r="C16876" s="37"/>
      <c r="D16876" s="37"/>
      <c r="E16876" s="37"/>
      <c r="F16876" s="37"/>
      <c r="G16876" s="38"/>
      <c r="H16876" s="37"/>
      <c r="I16876" s="41"/>
      <c r="J16876" s="41"/>
      <c r="K16876" s="37"/>
      <c r="L16876" s="37"/>
      <c r="M16876" s="37"/>
      <c r="N16876" s="37"/>
      <c r="O16876" s="38"/>
    </row>
    <row r="16877" spans="2:15" x14ac:dyDescent="0.4">
      <c r="B16877" s="63"/>
      <c r="C16877" s="37"/>
      <c r="D16877" s="37"/>
      <c r="E16877" s="37"/>
      <c r="F16877" s="37"/>
      <c r="G16877" s="38"/>
      <c r="H16877" s="37"/>
      <c r="I16877" s="41"/>
      <c r="J16877" s="41"/>
      <c r="K16877" s="37"/>
      <c r="L16877" s="37"/>
      <c r="M16877" s="37"/>
      <c r="N16877" s="37"/>
      <c r="O16877" s="38"/>
    </row>
    <row r="16878" spans="2:15" x14ac:dyDescent="0.4">
      <c r="B16878" s="63"/>
      <c r="C16878" s="37"/>
      <c r="D16878" s="37"/>
      <c r="E16878" s="37"/>
      <c r="F16878" s="37"/>
      <c r="G16878" s="38"/>
      <c r="H16878" s="37"/>
      <c r="I16878" s="41"/>
      <c r="J16878" s="41"/>
      <c r="K16878" s="37"/>
      <c r="L16878" s="37"/>
      <c r="M16878" s="37"/>
      <c r="N16878" s="37"/>
      <c r="O16878" s="38"/>
    </row>
    <row r="16879" spans="2:15" x14ac:dyDescent="0.4">
      <c r="B16879" s="63"/>
      <c r="C16879" s="37"/>
      <c r="D16879" s="37"/>
      <c r="E16879" s="37"/>
      <c r="F16879" s="37"/>
      <c r="G16879" s="38"/>
      <c r="H16879" s="37"/>
      <c r="I16879" s="41"/>
      <c r="J16879" s="41"/>
      <c r="K16879" s="37"/>
      <c r="L16879" s="37"/>
      <c r="M16879" s="37"/>
      <c r="N16879" s="37"/>
      <c r="O16879" s="38"/>
    </row>
    <row r="16880" spans="2:15" x14ac:dyDescent="0.4">
      <c r="B16880" s="63"/>
      <c r="C16880" s="37"/>
      <c r="D16880" s="37"/>
      <c r="E16880" s="37"/>
      <c r="F16880" s="37"/>
      <c r="G16880" s="38"/>
      <c r="H16880" s="37"/>
      <c r="I16880" s="41"/>
      <c r="J16880" s="41"/>
      <c r="K16880" s="37"/>
      <c r="L16880" s="37"/>
      <c r="M16880" s="37"/>
      <c r="N16880" s="37"/>
      <c r="O16880" s="38"/>
    </row>
    <row r="16881" spans="2:15" x14ac:dyDescent="0.4">
      <c r="B16881" s="63"/>
      <c r="C16881" s="37"/>
      <c r="D16881" s="37"/>
      <c r="E16881" s="37"/>
      <c r="F16881" s="37"/>
      <c r="G16881" s="38"/>
      <c r="H16881" s="37"/>
      <c r="I16881" s="41"/>
      <c r="J16881" s="41"/>
      <c r="K16881" s="37"/>
      <c r="L16881" s="37"/>
      <c r="M16881" s="37"/>
      <c r="N16881" s="37"/>
      <c r="O16881" s="38"/>
    </row>
    <row r="16882" spans="2:15" x14ac:dyDescent="0.4">
      <c r="B16882" s="63"/>
      <c r="C16882" s="37"/>
      <c r="D16882" s="37"/>
      <c r="E16882" s="37"/>
      <c r="F16882" s="37"/>
      <c r="G16882" s="38"/>
      <c r="H16882" s="37"/>
      <c r="I16882" s="41"/>
      <c r="J16882" s="41"/>
      <c r="K16882" s="37"/>
      <c r="L16882" s="37"/>
      <c r="M16882" s="37"/>
      <c r="N16882" s="37"/>
      <c r="O16882" s="38"/>
    </row>
    <row r="16883" spans="2:15" x14ac:dyDescent="0.4">
      <c r="B16883" s="63"/>
      <c r="C16883" s="37"/>
      <c r="D16883" s="37"/>
      <c r="E16883" s="37"/>
      <c r="F16883" s="37"/>
      <c r="G16883" s="38"/>
      <c r="H16883" s="37"/>
      <c r="I16883" s="41"/>
      <c r="J16883" s="41"/>
      <c r="K16883" s="37"/>
      <c r="L16883" s="37"/>
      <c r="M16883" s="37"/>
      <c r="N16883" s="37"/>
      <c r="O16883" s="38"/>
    </row>
    <row r="16884" spans="2:15" x14ac:dyDescent="0.4">
      <c r="B16884" s="63"/>
      <c r="C16884" s="37"/>
      <c r="D16884" s="37"/>
      <c r="E16884" s="37"/>
      <c r="F16884" s="37"/>
      <c r="G16884" s="38"/>
      <c r="H16884" s="37"/>
      <c r="I16884" s="41"/>
      <c r="J16884" s="41"/>
      <c r="K16884" s="37"/>
      <c r="L16884" s="37"/>
      <c r="M16884" s="37"/>
      <c r="N16884" s="37"/>
      <c r="O16884" s="38"/>
    </row>
    <row r="16885" spans="2:15" x14ac:dyDescent="0.4">
      <c r="B16885" s="63"/>
      <c r="C16885" s="37"/>
      <c r="D16885" s="37"/>
      <c r="E16885" s="37"/>
      <c r="F16885" s="37"/>
      <c r="G16885" s="38"/>
      <c r="H16885" s="37"/>
      <c r="I16885" s="41"/>
      <c r="J16885" s="41"/>
      <c r="K16885" s="37"/>
      <c r="L16885" s="37"/>
      <c r="M16885" s="37"/>
      <c r="N16885" s="37"/>
      <c r="O16885" s="38"/>
    </row>
    <row r="16886" spans="2:15" x14ac:dyDescent="0.4">
      <c r="B16886" s="63"/>
      <c r="C16886" s="37"/>
      <c r="D16886" s="37"/>
      <c r="E16886" s="37"/>
      <c r="F16886" s="37"/>
      <c r="G16886" s="38"/>
      <c r="H16886" s="37"/>
      <c r="I16886" s="41"/>
      <c r="J16886" s="41"/>
      <c r="K16886" s="37"/>
      <c r="L16886" s="37"/>
      <c r="M16886" s="37"/>
      <c r="N16886" s="37"/>
      <c r="O16886" s="38"/>
    </row>
    <row r="16887" spans="2:15" x14ac:dyDescent="0.4">
      <c r="B16887" s="63"/>
      <c r="C16887" s="37"/>
      <c r="D16887" s="37"/>
      <c r="E16887" s="37"/>
      <c r="F16887" s="37"/>
      <c r="G16887" s="38"/>
      <c r="H16887" s="37"/>
      <c r="I16887" s="41"/>
      <c r="J16887" s="41"/>
      <c r="K16887" s="37"/>
      <c r="L16887" s="37"/>
      <c r="M16887" s="37"/>
      <c r="N16887" s="37"/>
      <c r="O16887" s="38"/>
    </row>
    <row r="16888" spans="2:15" x14ac:dyDescent="0.4">
      <c r="B16888" s="63"/>
      <c r="C16888" s="37"/>
      <c r="D16888" s="37"/>
      <c r="E16888" s="37"/>
      <c r="F16888" s="37"/>
      <c r="G16888" s="38"/>
      <c r="H16888" s="37"/>
      <c r="I16888" s="41"/>
      <c r="J16888" s="41"/>
      <c r="K16888" s="37"/>
      <c r="L16888" s="37"/>
      <c r="M16888" s="37"/>
      <c r="N16888" s="37"/>
      <c r="O16888" s="38"/>
    </row>
    <row r="16889" spans="2:15" x14ac:dyDescent="0.4">
      <c r="B16889" s="63"/>
      <c r="C16889" s="37"/>
      <c r="D16889" s="37"/>
      <c r="E16889" s="37"/>
      <c r="F16889" s="37"/>
      <c r="G16889" s="38"/>
      <c r="H16889" s="37"/>
      <c r="I16889" s="41"/>
      <c r="J16889" s="41"/>
      <c r="K16889" s="37"/>
      <c r="L16889" s="37"/>
      <c r="M16889" s="37"/>
      <c r="N16889" s="37"/>
      <c r="O16889" s="38"/>
    </row>
    <row r="16890" spans="2:15" x14ac:dyDescent="0.4">
      <c r="B16890" s="63"/>
      <c r="C16890" s="37"/>
      <c r="D16890" s="37"/>
      <c r="E16890" s="37"/>
      <c r="F16890" s="37"/>
      <c r="G16890" s="38"/>
      <c r="H16890" s="37"/>
      <c r="I16890" s="41"/>
      <c r="J16890" s="41"/>
      <c r="K16890" s="37"/>
      <c r="L16890" s="37"/>
      <c r="M16890" s="37"/>
      <c r="N16890" s="37"/>
      <c r="O16890" s="38"/>
    </row>
    <row r="16891" spans="2:15" x14ac:dyDescent="0.4">
      <c r="B16891" s="63"/>
      <c r="C16891" s="37"/>
      <c r="D16891" s="37"/>
      <c r="E16891" s="37"/>
      <c r="F16891" s="37"/>
      <c r="G16891" s="38"/>
      <c r="H16891" s="37"/>
      <c r="I16891" s="41"/>
      <c r="J16891" s="41"/>
      <c r="K16891" s="37"/>
      <c r="L16891" s="37"/>
      <c r="M16891" s="37"/>
      <c r="N16891" s="37"/>
      <c r="O16891" s="38"/>
    </row>
    <row r="16892" spans="2:15" x14ac:dyDescent="0.4">
      <c r="B16892" s="63"/>
      <c r="C16892" s="37"/>
      <c r="D16892" s="37"/>
      <c r="E16892" s="37"/>
      <c r="F16892" s="37"/>
      <c r="G16892" s="38"/>
      <c r="H16892" s="37"/>
      <c r="I16892" s="41"/>
      <c r="J16892" s="41"/>
      <c r="K16892" s="37"/>
      <c r="L16892" s="37"/>
      <c r="M16892" s="37"/>
      <c r="N16892" s="37"/>
      <c r="O16892" s="38"/>
    </row>
    <row r="16893" spans="2:15" x14ac:dyDescent="0.4">
      <c r="B16893" s="63"/>
      <c r="C16893" s="37"/>
      <c r="D16893" s="37"/>
      <c r="E16893" s="37"/>
      <c r="F16893" s="37"/>
      <c r="G16893" s="38"/>
      <c r="H16893" s="37"/>
      <c r="I16893" s="41"/>
      <c r="J16893" s="41"/>
      <c r="K16893" s="37"/>
      <c r="L16893" s="37"/>
      <c r="M16893" s="37"/>
      <c r="N16893" s="37"/>
      <c r="O16893" s="38"/>
    </row>
    <row r="16894" spans="2:15" x14ac:dyDescent="0.4">
      <c r="B16894" s="63"/>
      <c r="C16894" s="37"/>
      <c r="D16894" s="37"/>
      <c r="E16894" s="37"/>
      <c r="F16894" s="37"/>
      <c r="G16894" s="38"/>
      <c r="H16894" s="37"/>
      <c r="I16894" s="41"/>
      <c r="J16894" s="41"/>
      <c r="K16894" s="37"/>
      <c r="L16894" s="37"/>
      <c r="M16894" s="37"/>
      <c r="N16894" s="37"/>
      <c r="O16894" s="38"/>
    </row>
    <row r="16895" spans="2:15" x14ac:dyDescent="0.4">
      <c r="B16895" s="63"/>
      <c r="C16895" s="37"/>
      <c r="D16895" s="37"/>
      <c r="E16895" s="37"/>
      <c r="F16895" s="37"/>
      <c r="G16895" s="38"/>
      <c r="H16895" s="37"/>
      <c r="I16895" s="41"/>
      <c r="J16895" s="41"/>
      <c r="K16895" s="37"/>
      <c r="L16895" s="37"/>
      <c r="M16895" s="37"/>
      <c r="N16895" s="37"/>
      <c r="O16895" s="38"/>
    </row>
    <row r="16896" spans="2:15" x14ac:dyDescent="0.4">
      <c r="B16896" s="63"/>
      <c r="C16896" s="37"/>
      <c r="D16896" s="37"/>
      <c r="E16896" s="37"/>
      <c r="F16896" s="37"/>
      <c r="G16896" s="38"/>
      <c r="H16896" s="37"/>
      <c r="I16896" s="41"/>
      <c r="J16896" s="41"/>
      <c r="K16896" s="37"/>
      <c r="L16896" s="37"/>
      <c r="M16896" s="37"/>
      <c r="N16896" s="37"/>
      <c r="O16896" s="38"/>
    </row>
    <row r="16897" spans="2:15" x14ac:dyDescent="0.4">
      <c r="B16897" s="63"/>
      <c r="C16897" s="37"/>
      <c r="D16897" s="37"/>
      <c r="E16897" s="37"/>
      <c r="F16897" s="37"/>
      <c r="G16897" s="38"/>
      <c r="H16897" s="37"/>
      <c r="I16897" s="41"/>
      <c r="J16897" s="41"/>
      <c r="K16897" s="37"/>
      <c r="L16897" s="37"/>
      <c r="M16897" s="37"/>
      <c r="N16897" s="37"/>
      <c r="O16897" s="38"/>
    </row>
    <row r="16898" spans="2:15" x14ac:dyDescent="0.4">
      <c r="B16898" s="63"/>
      <c r="C16898" s="37"/>
      <c r="D16898" s="37"/>
      <c r="E16898" s="37"/>
      <c r="F16898" s="37"/>
      <c r="G16898" s="38"/>
      <c r="H16898" s="37"/>
      <c r="I16898" s="41"/>
      <c r="J16898" s="41"/>
      <c r="K16898" s="37"/>
      <c r="L16898" s="37"/>
      <c r="M16898" s="37"/>
      <c r="N16898" s="37"/>
      <c r="O16898" s="38"/>
    </row>
    <row r="16899" spans="2:15" x14ac:dyDescent="0.4">
      <c r="B16899" s="63"/>
      <c r="C16899" s="37"/>
      <c r="D16899" s="37"/>
      <c r="E16899" s="37"/>
      <c r="F16899" s="37"/>
      <c r="G16899" s="38"/>
      <c r="H16899" s="37"/>
      <c r="I16899" s="41"/>
      <c r="J16899" s="41"/>
      <c r="K16899" s="37"/>
      <c r="L16899" s="37"/>
      <c r="M16899" s="37"/>
      <c r="N16899" s="37"/>
      <c r="O16899" s="38"/>
    </row>
    <row r="16900" spans="2:15" x14ac:dyDescent="0.4">
      <c r="B16900" s="63"/>
      <c r="C16900" s="37"/>
      <c r="D16900" s="37"/>
      <c r="E16900" s="37"/>
      <c r="F16900" s="37"/>
      <c r="G16900" s="38"/>
      <c r="H16900" s="37"/>
      <c r="I16900" s="41"/>
      <c r="J16900" s="41"/>
      <c r="K16900" s="37"/>
      <c r="L16900" s="37"/>
      <c r="M16900" s="37"/>
      <c r="N16900" s="37"/>
      <c r="O16900" s="38"/>
    </row>
    <row r="16901" spans="2:15" x14ac:dyDescent="0.4">
      <c r="B16901" s="63"/>
      <c r="C16901" s="37"/>
      <c r="D16901" s="37"/>
      <c r="E16901" s="37"/>
      <c r="F16901" s="37"/>
      <c r="G16901" s="38"/>
      <c r="H16901" s="37"/>
      <c r="I16901" s="41"/>
      <c r="J16901" s="41"/>
      <c r="K16901" s="37"/>
      <c r="L16901" s="37"/>
      <c r="M16901" s="37"/>
      <c r="N16901" s="37"/>
      <c r="O16901" s="38"/>
    </row>
    <row r="16902" spans="2:15" x14ac:dyDescent="0.4">
      <c r="B16902" s="63"/>
      <c r="C16902" s="37"/>
      <c r="D16902" s="37"/>
      <c r="E16902" s="37"/>
      <c r="F16902" s="37"/>
      <c r="G16902" s="38"/>
      <c r="H16902" s="37"/>
      <c r="I16902" s="41"/>
      <c r="J16902" s="41"/>
      <c r="K16902" s="37"/>
      <c r="L16902" s="37"/>
      <c r="M16902" s="37"/>
      <c r="N16902" s="37"/>
      <c r="O16902" s="38"/>
    </row>
    <row r="16903" spans="2:15" x14ac:dyDescent="0.4">
      <c r="B16903" s="63"/>
      <c r="C16903" s="37"/>
      <c r="D16903" s="37"/>
      <c r="E16903" s="37"/>
      <c r="F16903" s="37"/>
      <c r="G16903" s="38"/>
      <c r="H16903" s="37"/>
      <c r="I16903" s="41"/>
      <c r="J16903" s="41"/>
      <c r="K16903" s="37"/>
      <c r="L16903" s="37"/>
      <c r="M16903" s="37"/>
      <c r="N16903" s="37"/>
      <c r="O16903" s="38"/>
    </row>
    <row r="16904" spans="2:15" x14ac:dyDescent="0.4">
      <c r="B16904" s="63"/>
      <c r="C16904" s="37"/>
      <c r="D16904" s="37"/>
      <c r="E16904" s="37"/>
      <c r="F16904" s="37"/>
      <c r="G16904" s="38"/>
      <c r="H16904" s="37"/>
      <c r="I16904" s="41"/>
      <c r="J16904" s="41"/>
      <c r="K16904" s="37"/>
      <c r="L16904" s="37"/>
      <c r="M16904" s="37"/>
      <c r="N16904" s="37"/>
      <c r="O16904" s="38"/>
    </row>
    <row r="16905" spans="2:15" x14ac:dyDescent="0.4">
      <c r="B16905" s="63"/>
      <c r="C16905" s="37"/>
      <c r="D16905" s="37"/>
      <c r="E16905" s="37"/>
      <c r="F16905" s="37"/>
      <c r="G16905" s="38"/>
      <c r="H16905" s="37"/>
      <c r="I16905" s="41"/>
      <c r="J16905" s="41"/>
      <c r="K16905" s="37"/>
      <c r="L16905" s="37"/>
      <c r="M16905" s="37"/>
      <c r="N16905" s="37"/>
      <c r="O16905" s="38"/>
    </row>
    <row r="16906" spans="2:15" x14ac:dyDescent="0.4">
      <c r="B16906" s="63"/>
      <c r="C16906" s="37"/>
      <c r="D16906" s="37"/>
      <c r="E16906" s="37"/>
      <c r="F16906" s="37"/>
      <c r="G16906" s="38"/>
      <c r="H16906" s="37"/>
      <c r="I16906" s="41"/>
      <c r="J16906" s="41"/>
      <c r="K16906" s="37"/>
      <c r="L16906" s="37"/>
      <c r="M16906" s="37"/>
      <c r="N16906" s="37"/>
      <c r="O16906" s="38"/>
    </row>
    <row r="16907" spans="2:15" x14ac:dyDescent="0.4">
      <c r="B16907" s="63"/>
      <c r="C16907" s="37"/>
      <c r="D16907" s="37"/>
      <c r="E16907" s="37"/>
      <c r="F16907" s="37"/>
      <c r="G16907" s="38"/>
      <c r="H16907" s="37"/>
      <c r="I16907" s="41"/>
      <c r="J16907" s="41"/>
      <c r="K16907" s="37"/>
      <c r="L16907" s="37"/>
      <c r="M16907" s="37"/>
      <c r="N16907" s="37"/>
      <c r="O16907" s="38"/>
    </row>
    <row r="16908" spans="2:15" x14ac:dyDescent="0.4">
      <c r="B16908" s="63"/>
      <c r="C16908" s="37"/>
      <c r="D16908" s="37"/>
      <c r="E16908" s="37"/>
      <c r="F16908" s="37"/>
      <c r="G16908" s="38"/>
      <c r="H16908" s="37"/>
      <c r="I16908" s="41"/>
      <c r="J16908" s="41"/>
      <c r="K16908" s="37"/>
      <c r="L16908" s="37"/>
      <c r="M16908" s="37"/>
      <c r="N16908" s="37"/>
      <c r="O16908" s="38"/>
    </row>
    <row r="16909" spans="2:15" x14ac:dyDescent="0.4">
      <c r="B16909" s="63"/>
      <c r="C16909" s="37"/>
      <c r="D16909" s="37"/>
      <c r="E16909" s="37"/>
      <c r="F16909" s="37"/>
      <c r="G16909" s="38"/>
      <c r="H16909" s="37"/>
      <c r="I16909" s="41"/>
      <c r="J16909" s="41"/>
      <c r="K16909" s="37"/>
      <c r="L16909" s="37"/>
      <c r="M16909" s="37"/>
      <c r="N16909" s="37"/>
      <c r="O16909" s="38"/>
    </row>
    <row r="16910" spans="2:15" x14ac:dyDescent="0.4">
      <c r="B16910" s="63"/>
      <c r="C16910" s="37"/>
      <c r="D16910" s="37"/>
      <c r="E16910" s="37"/>
      <c r="F16910" s="37"/>
      <c r="G16910" s="38"/>
      <c r="H16910" s="37"/>
      <c r="I16910" s="41"/>
      <c r="J16910" s="41"/>
      <c r="K16910" s="37"/>
      <c r="L16910" s="37"/>
      <c r="M16910" s="37"/>
      <c r="N16910" s="37"/>
      <c r="O16910" s="38"/>
    </row>
    <row r="16911" spans="2:15" x14ac:dyDescent="0.4">
      <c r="B16911" s="63"/>
      <c r="C16911" s="37"/>
      <c r="D16911" s="37"/>
      <c r="E16911" s="37"/>
      <c r="F16911" s="37"/>
      <c r="G16911" s="38"/>
      <c r="H16911" s="37"/>
      <c r="I16911" s="41"/>
      <c r="J16911" s="41"/>
      <c r="K16911" s="37"/>
      <c r="L16911" s="37"/>
      <c r="M16911" s="37"/>
      <c r="N16911" s="37"/>
      <c r="O16911" s="38"/>
    </row>
    <row r="16912" spans="2:15" x14ac:dyDescent="0.4">
      <c r="B16912" s="63"/>
      <c r="C16912" s="37"/>
      <c r="D16912" s="37"/>
      <c r="E16912" s="37"/>
      <c r="F16912" s="37"/>
      <c r="G16912" s="38"/>
      <c r="H16912" s="37"/>
      <c r="I16912" s="41"/>
      <c r="J16912" s="41"/>
      <c r="K16912" s="37"/>
      <c r="L16912" s="37"/>
      <c r="M16912" s="37"/>
      <c r="N16912" s="37"/>
      <c r="O16912" s="38"/>
    </row>
    <row r="16913" spans="2:15" x14ac:dyDescent="0.4">
      <c r="B16913" s="63"/>
      <c r="C16913" s="37"/>
      <c r="D16913" s="37"/>
      <c r="E16913" s="37"/>
      <c r="F16913" s="37"/>
      <c r="G16913" s="38"/>
      <c r="H16913" s="37"/>
      <c r="I16913" s="41"/>
      <c r="J16913" s="41"/>
      <c r="K16913" s="37"/>
      <c r="L16913" s="37"/>
      <c r="M16913" s="37"/>
      <c r="N16913" s="37"/>
      <c r="O16913" s="38"/>
    </row>
    <row r="16914" spans="2:15" x14ac:dyDescent="0.4">
      <c r="B16914" s="63"/>
      <c r="C16914" s="37"/>
      <c r="D16914" s="37"/>
      <c r="E16914" s="37"/>
      <c r="F16914" s="37"/>
      <c r="G16914" s="38"/>
      <c r="H16914" s="37"/>
      <c r="I16914" s="41"/>
      <c r="J16914" s="41"/>
      <c r="K16914" s="37"/>
      <c r="L16914" s="37"/>
      <c r="M16914" s="37"/>
      <c r="N16914" s="37"/>
      <c r="O16914" s="38"/>
    </row>
    <row r="16915" spans="2:15" x14ac:dyDescent="0.4">
      <c r="B16915" s="63"/>
      <c r="C16915" s="37"/>
      <c r="D16915" s="37"/>
      <c r="E16915" s="37"/>
      <c r="F16915" s="37"/>
      <c r="G16915" s="38"/>
      <c r="H16915" s="37"/>
      <c r="I16915" s="41"/>
      <c r="J16915" s="41"/>
      <c r="K16915" s="37"/>
      <c r="L16915" s="37"/>
      <c r="M16915" s="37"/>
      <c r="N16915" s="37"/>
      <c r="O16915" s="38"/>
    </row>
    <row r="16916" spans="2:15" x14ac:dyDescent="0.4">
      <c r="B16916" s="63"/>
      <c r="C16916" s="37"/>
      <c r="D16916" s="37"/>
      <c r="E16916" s="37"/>
      <c r="F16916" s="37"/>
      <c r="G16916" s="38"/>
      <c r="H16916" s="37"/>
      <c r="I16916" s="41"/>
      <c r="J16916" s="41"/>
      <c r="K16916" s="37"/>
      <c r="L16916" s="37"/>
      <c r="M16916" s="37"/>
      <c r="N16916" s="37"/>
      <c r="O16916" s="38"/>
    </row>
    <row r="16917" spans="2:15" x14ac:dyDescent="0.4">
      <c r="B16917" s="63"/>
      <c r="C16917" s="37"/>
      <c r="D16917" s="37"/>
      <c r="E16917" s="37"/>
      <c r="F16917" s="37"/>
      <c r="G16917" s="38"/>
      <c r="H16917" s="37"/>
      <c r="I16917" s="41"/>
      <c r="J16917" s="41"/>
      <c r="K16917" s="37"/>
      <c r="L16917" s="37"/>
      <c r="M16917" s="37"/>
      <c r="N16917" s="37"/>
      <c r="O16917" s="38"/>
    </row>
    <row r="16918" spans="2:15" x14ac:dyDescent="0.4">
      <c r="B16918" s="63"/>
      <c r="C16918" s="37"/>
      <c r="D16918" s="37"/>
      <c r="E16918" s="37"/>
      <c r="F16918" s="37"/>
      <c r="G16918" s="38"/>
      <c r="H16918" s="37"/>
      <c r="I16918" s="41"/>
      <c r="J16918" s="41"/>
      <c r="K16918" s="37"/>
      <c r="L16918" s="37"/>
      <c r="M16918" s="37"/>
      <c r="N16918" s="37"/>
      <c r="O16918" s="38"/>
    </row>
    <row r="16919" spans="2:15" x14ac:dyDescent="0.4">
      <c r="B16919" s="63"/>
      <c r="C16919" s="37"/>
      <c r="D16919" s="37"/>
      <c r="E16919" s="37"/>
      <c r="F16919" s="37"/>
      <c r="G16919" s="38"/>
      <c r="H16919" s="37"/>
      <c r="I16919" s="41"/>
      <c r="J16919" s="41"/>
      <c r="K16919" s="37"/>
      <c r="L16919" s="37"/>
      <c r="M16919" s="37"/>
      <c r="N16919" s="37"/>
      <c r="O16919" s="38"/>
    </row>
    <row r="16920" spans="2:15" x14ac:dyDescent="0.4">
      <c r="B16920" s="63"/>
      <c r="C16920" s="37"/>
      <c r="D16920" s="37"/>
      <c r="E16920" s="37"/>
      <c r="F16920" s="37"/>
      <c r="G16920" s="38"/>
      <c r="H16920" s="37"/>
      <c r="I16920" s="41"/>
      <c r="J16920" s="41"/>
      <c r="K16920" s="37"/>
      <c r="L16920" s="37"/>
      <c r="M16920" s="37"/>
      <c r="N16920" s="37"/>
      <c r="O16920" s="38"/>
    </row>
    <row r="16921" spans="2:15" x14ac:dyDescent="0.4">
      <c r="B16921" s="63"/>
      <c r="C16921" s="37"/>
      <c r="D16921" s="37"/>
      <c r="E16921" s="37"/>
      <c r="F16921" s="37"/>
      <c r="G16921" s="38"/>
      <c r="H16921" s="37"/>
      <c r="I16921" s="41"/>
      <c r="J16921" s="41"/>
      <c r="K16921" s="37"/>
      <c r="L16921" s="37"/>
      <c r="M16921" s="37"/>
      <c r="N16921" s="37"/>
      <c r="O16921" s="38"/>
    </row>
    <row r="16922" spans="2:15" x14ac:dyDescent="0.4">
      <c r="B16922" s="63"/>
      <c r="C16922" s="37"/>
      <c r="D16922" s="37"/>
      <c r="E16922" s="37"/>
      <c r="F16922" s="37"/>
      <c r="G16922" s="38"/>
      <c r="H16922" s="37"/>
      <c r="I16922" s="41"/>
      <c r="J16922" s="41"/>
      <c r="K16922" s="37"/>
      <c r="L16922" s="37"/>
      <c r="M16922" s="37"/>
      <c r="N16922" s="37"/>
      <c r="O16922" s="38"/>
    </row>
    <row r="16923" spans="2:15" x14ac:dyDescent="0.4">
      <c r="B16923" s="63"/>
      <c r="C16923" s="37"/>
      <c r="D16923" s="37"/>
      <c r="E16923" s="37"/>
      <c r="F16923" s="37"/>
      <c r="G16923" s="38"/>
      <c r="H16923" s="37"/>
      <c r="I16923" s="41"/>
      <c r="J16923" s="41"/>
      <c r="K16923" s="37"/>
      <c r="L16923" s="37"/>
      <c r="M16923" s="37"/>
      <c r="N16923" s="37"/>
      <c r="O16923" s="38"/>
    </row>
    <row r="16924" spans="2:15" x14ac:dyDescent="0.4">
      <c r="B16924" s="63"/>
      <c r="C16924" s="37"/>
      <c r="D16924" s="37"/>
      <c r="E16924" s="37"/>
      <c r="F16924" s="37"/>
      <c r="G16924" s="38"/>
      <c r="H16924" s="37"/>
      <c r="I16924" s="41"/>
      <c r="J16924" s="41"/>
      <c r="K16924" s="37"/>
      <c r="L16924" s="37"/>
      <c r="M16924" s="37"/>
      <c r="N16924" s="37"/>
      <c r="O16924" s="38"/>
    </row>
    <row r="16925" spans="2:15" x14ac:dyDescent="0.4">
      <c r="B16925" s="63"/>
      <c r="C16925" s="37"/>
      <c r="D16925" s="37"/>
      <c r="E16925" s="37"/>
      <c r="F16925" s="37"/>
      <c r="G16925" s="38"/>
      <c r="H16925" s="37"/>
      <c r="I16925" s="41"/>
      <c r="J16925" s="41"/>
      <c r="K16925" s="37"/>
      <c r="L16925" s="37"/>
      <c r="M16925" s="37"/>
      <c r="N16925" s="37"/>
      <c r="O16925" s="38"/>
    </row>
    <row r="16926" spans="2:15" x14ac:dyDescent="0.4">
      <c r="B16926" s="63"/>
      <c r="C16926" s="37"/>
      <c r="D16926" s="37"/>
      <c r="E16926" s="37"/>
      <c r="F16926" s="37"/>
      <c r="G16926" s="38"/>
      <c r="H16926" s="37"/>
      <c r="I16926" s="41"/>
      <c r="J16926" s="41"/>
      <c r="K16926" s="37"/>
      <c r="L16926" s="37"/>
      <c r="M16926" s="37"/>
      <c r="N16926" s="37"/>
      <c r="O16926" s="38"/>
    </row>
    <row r="16927" spans="2:15" x14ac:dyDescent="0.4">
      <c r="B16927" s="63"/>
      <c r="C16927" s="37"/>
      <c r="D16927" s="37"/>
      <c r="E16927" s="37"/>
      <c r="F16927" s="37"/>
      <c r="G16927" s="38"/>
      <c r="H16927" s="37"/>
      <c r="I16927" s="41"/>
      <c r="J16927" s="41"/>
      <c r="K16927" s="37"/>
      <c r="L16927" s="37"/>
      <c r="M16927" s="37"/>
      <c r="N16927" s="37"/>
      <c r="O16927" s="38"/>
    </row>
    <row r="16928" spans="2:15" x14ac:dyDescent="0.4">
      <c r="B16928" s="63"/>
      <c r="C16928" s="37"/>
      <c r="D16928" s="37"/>
      <c r="E16928" s="37"/>
      <c r="F16928" s="37"/>
      <c r="G16928" s="38"/>
      <c r="H16928" s="37"/>
      <c r="I16928" s="41"/>
      <c r="J16928" s="41"/>
      <c r="K16928" s="37"/>
      <c r="L16928" s="37"/>
      <c r="M16928" s="37"/>
      <c r="N16928" s="37"/>
      <c r="O16928" s="38"/>
    </row>
    <row r="16929" spans="2:15" x14ac:dyDescent="0.4">
      <c r="B16929" s="63"/>
      <c r="C16929" s="37"/>
      <c r="D16929" s="37"/>
      <c r="E16929" s="37"/>
      <c r="F16929" s="37"/>
      <c r="G16929" s="38"/>
      <c r="H16929" s="37"/>
      <c r="I16929" s="41"/>
      <c r="J16929" s="41"/>
      <c r="K16929" s="37"/>
      <c r="L16929" s="37"/>
      <c r="M16929" s="37"/>
      <c r="N16929" s="37"/>
      <c r="O16929" s="38"/>
    </row>
    <row r="16930" spans="2:15" x14ac:dyDescent="0.4">
      <c r="B16930" s="63"/>
      <c r="C16930" s="37"/>
      <c r="D16930" s="37"/>
      <c r="E16930" s="37"/>
      <c r="F16930" s="37"/>
      <c r="G16930" s="38"/>
      <c r="H16930" s="37"/>
      <c r="I16930" s="41"/>
      <c r="J16930" s="41"/>
      <c r="K16930" s="37"/>
      <c r="L16930" s="37"/>
      <c r="M16930" s="37"/>
      <c r="N16930" s="37"/>
      <c r="O16930" s="38"/>
    </row>
    <row r="16931" spans="2:15" x14ac:dyDescent="0.4">
      <c r="B16931" s="63"/>
      <c r="C16931" s="37"/>
      <c r="D16931" s="37"/>
      <c r="E16931" s="37"/>
      <c r="F16931" s="37"/>
      <c r="G16931" s="38"/>
      <c r="H16931" s="37"/>
      <c r="I16931" s="41"/>
      <c r="J16931" s="41"/>
      <c r="K16931" s="37"/>
      <c r="L16931" s="37"/>
      <c r="M16931" s="37"/>
      <c r="N16931" s="37"/>
      <c r="O16931" s="38"/>
    </row>
    <row r="16932" spans="2:15" x14ac:dyDescent="0.4">
      <c r="B16932" s="63"/>
      <c r="C16932" s="37"/>
      <c r="D16932" s="37"/>
      <c r="E16932" s="37"/>
      <c r="F16932" s="37"/>
      <c r="G16932" s="38"/>
      <c r="H16932" s="37"/>
      <c r="I16932" s="41"/>
      <c r="J16932" s="41"/>
      <c r="K16932" s="37"/>
      <c r="L16932" s="37"/>
      <c r="M16932" s="37"/>
      <c r="N16932" s="37"/>
      <c r="O16932" s="38"/>
    </row>
    <row r="16933" spans="2:15" x14ac:dyDescent="0.4">
      <c r="B16933" s="63"/>
      <c r="C16933" s="37"/>
      <c r="D16933" s="37"/>
      <c r="E16933" s="37"/>
      <c r="F16933" s="37"/>
      <c r="G16933" s="38"/>
      <c r="H16933" s="37"/>
      <c r="I16933" s="41"/>
      <c r="J16933" s="41"/>
      <c r="K16933" s="37"/>
      <c r="L16933" s="37"/>
      <c r="M16933" s="37"/>
      <c r="N16933" s="37"/>
      <c r="O16933" s="38"/>
    </row>
    <row r="16934" spans="2:15" x14ac:dyDescent="0.4">
      <c r="B16934" s="63"/>
      <c r="C16934" s="37"/>
      <c r="D16934" s="37"/>
      <c r="E16934" s="37"/>
      <c r="F16934" s="37"/>
      <c r="G16934" s="38"/>
      <c r="H16934" s="37"/>
      <c r="I16934" s="41"/>
      <c r="J16934" s="41"/>
      <c r="K16934" s="37"/>
      <c r="L16934" s="37"/>
      <c r="M16934" s="37"/>
      <c r="N16934" s="37"/>
      <c r="O16934" s="38"/>
    </row>
    <row r="16935" spans="2:15" x14ac:dyDescent="0.4">
      <c r="B16935" s="63"/>
      <c r="C16935" s="37"/>
      <c r="D16935" s="37"/>
      <c r="E16935" s="37"/>
      <c r="F16935" s="37"/>
      <c r="G16935" s="38"/>
      <c r="H16935" s="37"/>
      <c r="I16935" s="41"/>
      <c r="J16935" s="41"/>
      <c r="K16935" s="37"/>
      <c r="L16935" s="37"/>
      <c r="M16935" s="37"/>
      <c r="N16935" s="37"/>
      <c r="O16935" s="38"/>
    </row>
    <row r="16936" spans="2:15" x14ac:dyDescent="0.4">
      <c r="B16936" s="63"/>
      <c r="C16936" s="37"/>
      <c r="D16936" s="37"/>
      <c r="E16936" s="37"/>
      <c r="F16936" s="37"/>
      <c r="G16936" s="38"/>
      <c r="H16936" s="37"/>
      <c r="I16936" s="41"/>
      <c r="J16936" s="41"/>
      <c r="K16936" s="37"/>
      <c r="L16936" s="37"/>
      <c r="M16936" s="37"/>
      <c r="N16936" s="37"/>
      <c r="O16936" s="38"/>
    </row>
    <row r="16937" spans="2:15" x14ac:dyDescent="0.4">
      <c r="B16937" s="63"/>
      <c r="C16937" s="37"/>
      <c r="D16937" s="37"/>
      <c r="E16937" s="37"/>
      <c r="F16937" s="37"/>
      <c r="G16937" s="38"/>
      <c r="H16937" s="37"/>
      <c r="I16937" s="41"/>
      <c r="J16937" s="41"/>
      <c r="K16937" s="37"/>
      <c r="L16937" s="37"/>
      <c r="M16937" s="37"/>
      <c r="N16937" s="37"/>
      <c r="O16937" s="38"/>
    </row>
    <row r="16938" spans="2:15" x14ac:dyDescent="0.4">
      <c r="B16938" s="63"/>
      <c r="C16938" s="37"/>
      <c r="D16938" s="37"/>
      <c r="E16938" s="37"/>
      <c r="F16938" s="37"/>
      <c r="G16938" s="38"/>
      <c r="H16938" s="37"/>
      <c r="I16938" s="41"/>
      <c r="J16938" s="41"/>
      <c r="K16938" s="37"/>
      <c r="L16938" s="37"/>
      <c r="M16938" s="37"/>
      <c r="N16938" s="37"/>
      <c r="O16938" s="38"/>
    </row>
    <row r="16939" spans="2:15" x14ac:dyDescent="0.4">
      <c r="B16939" s="63"/>
      <c r="C16939" s="37"/>
      <c r="D16939" s="37"/>
      <c r="E16939" s="37"/>
      <c r="F16939" s="37"/>
      <c r="G16939" s="38"/>
      <c r="H16939" s="37"/>
      <c r="I16939" s="41"/>
      <c r="J16939" s="41"/>
      <c r="K16939" s="37"/>
      <c r="L16939" s="37"/>
      <c r="M16939" s="37"/>
      <c r="N16939" s="37"/>
      <c r="O16939" s="38"/>
    </row>
    <row r="16940" spans="2:15" x14ac:dyDescent="0.4">
      <c r="B16940" s="63"/>
      <c r="C16940" s="37"/>
      <c r="D16940" s="37"/>
      <c r="E16940" s="37"/>
      <c r="F16940" s="37"/>
      <c r="G16940" s="38"/>
      <c r="H16940" s="37"/>
      <c r="I16940" s="41"/>
      <c r="J16940" s="41"/>
      <c r="K16940" s="37"/>
      <c r="L16940" s="37"/>
      <c r="M16940" s="37"/>
      <c r="N16940" s="37"/>
      <c r="O16940" s="38"/>
    </row>
    <row r="16941" spans="2:15" x14ac:dyDescent="0.4">
      <c r="B16941" s="63"/>
      <c r="C16941" s="37"/>
      <c r="D16941" s="37"/>
      <c r="E16941" s="37"/>
      <c r="F16941" s="37"/>
      <c r="G16941" s="38"/>
      <c r="H16941" s="37"/>
      <c r="I16941" s="41"/>
      <c r="J16941" s="41"/>
      <c r="K16941" s="37"/>
      <c r="L16941" s="37"/>
      <c r="M16941" s="37"/>
      <c r="N16941" s="37"/>
      <c r="O16941" s="38"/>
    </row>
    <row r="16942" spans="2:15" x14ac:dyDescent="0.4">
      <c r="B16942" s="63"/>
      <c r="C16942" s="37"/>
      <c r="D16942" s="37"/>
      <c r="E16942" s="37"/>
      <c r="F16942" s="37"/>
      <c r="G16942" s="38"/>
      <c r="H16942" s="37"/>
      <c r="I16942" s="41"/>
      <c r="J16942" s="41"/>
      <c r="K16942" s="37"/>
      <c r="L16942" s="37"/>
      <c r="M16942" s="37"/>
      <c r="N16942" s="37"/>
      <c r="O16942" s="38"/>
    </row>
    <row r="16943" spans="2:15" x14ac:dyDescent="0.4">
      <c r="B16943" s="63"/>
      <c r="C16943" s="37"/>
      <c r="D16943" s="37"/>
      <c r="E16943" s="37"/>
      <c r="F16943" s="37"/>
      <c r="G16943" s="38"/>
      <c r="H16943" s="37"/>
      <c r="I16943" s="41"/>
      <c r="J16943" s="41"/>
      <c r="K16943" s="37"/>
      <c r="L16943" s="37"/>
      <c r="M16943" s="37"/>
      <c r="N16943" s="37"/>
      <c r="O16943" s="38"/>
    </row>
    <row r="16944" spans="2:15" x14ac:dyDescent="0.4">
      <c r="B16944" s="63"/>
      <c r="C16944" s="37"/>
      <c r="D16944" s="37"/>
      <c r="E16944" s="37"/>
      <c r="F16944" s="37"/>
      <c r="G16944" s="38"/>
      <c r="H16944" s="37"/>
      <c r="I16944" s="41"/>
      <c r="J16944" s="41"/>
      <c r="K16944" s="37"/>
      <c r="L16944" s="37"/>
      <c r="M16944" s="37"/>
      <c r="N16944" s="37"/>
      <c r="O16944" s="38"/>
    </row>
    <row r="16945" spans="2:15" x14ac:dyDescent="0.4">
      <c r="B16945" s="63"/>
      <c r="C16945" s="37"/>
      <c r="D16945" s="37"/>
      <c r="E16945" s="37"/>
      <c r="F16945" s="37"/>
      <c r="G16945" s="38"/>
      <c r="H16945" s="37"/>
      <c r="I16945" s="41"/>
      <c r="J16945" s="41"/>
      <c r="K16945" s="37"/>
      <c r="L16945" s="37"/>
      <c r="M16945" s="37"/>
      <c r="N16945" s="37"/>
      <c r="O16945" s="38"/>
    </row>
    <row r="16946" spans="2:15" x14ac:dyDescent="0.4">
      <c r="B16946" s="63"/>
      <c r="C16946" s="37"/>
      <c r="D16946" s="37"/>
      <c r="E16946" s="37"/>
      <c r="F16946" s="37"/>
      <c r="G16946" s="38"/>
      <c r="H16946" s="37"/>
      <c r="I16946" s="41"/>
      <c r="J16946" s="41"/>
      <c r="K16946" s="37"/>
      <c r="L16946" s="37"/>
      <c r="M16946" s="37"/>
      <c r="N16946" s="37"/>
      <c r="O16946" s="38"/>
    </row>
    <row r="16947" spans="2:15" x14ac:dyDescent="0.4">
      <c r="B16947" s="63"/>
      <c r="C16947" s="37"/>
      <c r="D16947" s="37"/>
      <c r="E16947" s="37"/>
      <c r="F16947" s="37"/>
      <c r="G16947" s="38"/>
      <c r="H16947" s="37"/>
      <c r="I16947" s="41"/>
      <c r="J16947" s="41"/>
      <c r="K16947" s="37"/>
      <c r="L16947" s="37"/>
      <c r="M16947" s="37"/>
      <c r="N16947" s="37"/>
      <c r="O16947" s="38"/>
    </row>
    <row r="16948" spans="2:15" x14ac:dyDescent="0.4">
      <c r="B16948" s="63"/>
      <c r="C16948" s="37"/>
      <c r="D16948" s="37"/>
      <c r="E16948" s="37"/>
      <c r="F16948" s="37"/>
      <c r="G16948" s="38"/>
      <c r="H16948" s="37"/>
      <c r="I16948" s="41"/>
      <c r="J16948" s="41"/>
      <c r="K16948" s="37"/>
      <c r="L16948" s="37"/>
      <c r="M16948" s="37"/>
      <c r="N16948" s="37"/>
      <c r="O16948" s="38"/>
    </row>
    <row r="16949" spans="2:15" x14ac:dyDescent="0.4">
      <c r="B16949" s="63"/>
      <c r="C16949" s="37"/>
      <c r="D16949" s="37"/>
      <c r="E16949" s="37"/>
      <c r="F16949" s="37"/>
      <c r="G16949" s="38"/>
      <c r="H16949" s="37"/>
      <c r="I16949" s="41"/>
      <c r="J16949" s="41"/>
      <c r="K16949" s="37"/>
      <c r="L16949" s="37"/>
      <c r="M16949" s="37"/>
      <c r="N16949" s="37"/>
      <c r="O16949" s="38"/>
    </row>
    <row r="16950" spans="2:15" x14ac:dyDescent="0.4">
      <c r="B16950" s="63"/>
      <c r="C16950" s="37"/>
      <c r="D16950" s="37"/>
      <c r="E16950" s="37"/>
      <c r="F16950" s="37"/>
      <c r="G16950" s="38"/>
      <c r="H16950" s="37"/>
      <c r="I16950" s="41"/>
      <c r="J16950" s="41"/>
      <c r="K16950" s="37"/>
      <c r="L16950" s="37"/>
      <c r="M16950" s="37"/>
      <c r="N16950" s="37"/>
      <c r="O16950" s="38"/>
    </row>
    <row r="16951" spans="2:15" x14ac:dyDescent="0.4">
      <c r="B16951" s="63"/>
      <c r="C16951" s="37"/>
      <c r="D16951" s="37"/>
      <c r="E16951" s="37"/>
      <c r="F16951" s="37"/>
      <c r="G16951" s="38"/>
      <c r="H16951" s="37"/>
      <c r="I16951" s="41"/>
      <c r="J16951" s="41"/>
      <c r="K16951" s="37"/>
      <c r="L16951" s="37"/>
      <c r="M16951" s="37"/>
      <c r="N16951" s="37"/>
      <c r="O16951" s="38"/>
    </row>
    <row r="16952" spans="2:15" x14ac:dyDescent="0.4">
      <c r="B16952" s="63"/>
      <c r="C16952" s="37"/>
      <c r="D16952" s="37"/>
      <c r="E16952" s="37"/>
      <c r="F16952" s="37"/>
      <c r="G16952" s="38"/>
      <c r="H16952" s="37"/>
      <c r="I16952" s="41"/>
      <c r="J16952" s="41"/>
      <c r="K16952" s="37"/>
      <c r="L16952" s="37"/>
      <c r="M16952" s="37"/>
      <c r="N16952" s="37"/>
      <c r="O16952" s="38"/>
    </row>
    <row r="16953" spans="2:15" x14ac:dyDescent="0.4">
      <c r="B16953" s="63"/>
      <c r="C16953" s="37"/>
      <c r="D16953" s="37"/>
      <c r="E16953" s="37"/>
      <c r="F16953" s="37"/>
      <c r="G16953" s="38"/>
      <c r="H16953" s="37"/>
      <c r="I16953" s="41"/>
      <c r="J16953" s="41"/>
      <c r="K16953" s="37"/>
      <c r="L16953" s="37"/>
      <c r="M16953" s="37"/>
      <c r="N16953" s="37"/>
      <c r="O16953" s="38"/>
    </row>
    <row r="16954" spans="2:15" x14ac:dyDescent="0.4">
      <c r="B16954" s="63"/>
      <c r="C16954" s="37"/>
      <c r="D16954" s="37"/>
      <c r="E16954" s="37"/>
      <c r="F16954" s="37"/>
      <c r="G16954" s="38"/>
      <c r="H16954" s="37"/>
      <c r="I16954" s="41"/>
      <c r="J16954" s="41"/>
      <c r="K16954" s="37"/>
      <c r="L16954" s="37"/>
      <c r="M16954" s="37"/>
      <c r="N16954" s="37"/>
      <c r="O16954" s="38"/>
    </row>
    <row r="16955" spans="2:15" x14ac:dyDescent="0.4">
      <c r="B16955" s="63"/>
      <c r="C16955" s="37"/>
      <c r="D16955" s="37"/>
      <c r="E16955" s="37"/>
      <c r="F16955" s="37"/>
      <c r="G16955" s="38"/>
      <c r="H16955" s="37"/>
      <c r="I16955" s="41"/>
      <c r="J16955" s="41"/>
      <c r="K16955" s="37"/>
      <c r="L16955" s="37"/>
      <c r="M16955" s="37"/>
      <c r="N16955" s="37"/>
      <c r="O16955" s="38"/>
    </row>
    <row r="16956" spans="2:15" x14ac:dyDescent="0.4">
      <c r="B16956" s="63"/>
      <c r="C16956" s="37"/>
      <c r="D16956" s="37"/>
      <c r="E16956" s="37"/>
      <c r="F16956" s="37"/>
      <c r="G16956" s="38"/>
      <c r="H16956" s="37"/>
      <c r="I16956" s="41"/>
      <c r="J16956" s="41"/>
      <c r="K16956" s="37"/>
      <c r="L16956" s="37"/>
      <c r="M16956" s="37"/>
      <c r="N16956" s="37"/>
      <c r="O16956" s="38"/>
    </row>
    <row r="16957" spans="2:15" x14ac:dyDescent="0.4">
      <c r="B16957" s="63"/>
      <c r="C16957" s="37"/>
      <c r="D16957" s="37"/>
      <c r="E16957" s="37"/>
      <c r="F16957" s="37"/>
      <c r="G16957" s="38"/>
      <c r="H16957" s="37"/>
      <c r="I16957" s="41"/>
      <c r="J16957" s="41"/>
      <c r="K16957" s="37"/>
      <c r="L16957" s="37"/>
      <c r="M16957" s="37"/>
      <c r="N16957" s="37"/>
      <c r="O16957" s="38"/>
    </row>
    <row r="16958" spans="2:15" x14ac:dyDescent="0.4">
      <c r="B16958" s="63"/>
      <c r="C16958" s="37"/>
      <c r="D16958" s="37"/>
      <c r="E16958" s="37"/>
      <c r="F16958" s="37"/>
      <c r="G16958" s="38"/>
      <c r="H16958" s="37"/>
      <c r="I16958" s="41"/>
      <c r="J16958" s="41"/>
      <c r="K16958" s="37"/>
      <c r="L16958" s="37"/>
      <c r="M16958" s="37"/>
      <c r="N16958" s="37"/>
      <c r="O16958" s="38"/>
    </row>
    <row r="16959" spans="2:15" x14ac:dyDescent="0.4">
      <c r="B16959" s="63"/>
      <c r="C16959" s="37"/>
      <c r="D16959" s="37"/>
      <c r="E16959" s="37"/>
      <c r="F16959" s="37"/>
      <c r="G16959" s="38"/>
      <c r="H16959" s="37"/>
      <c r="I16959" s="41"/>
      <c r="J16959" s="41"/>
      <c r="K16959" s="37"/>
      <c r="L16959" s="37"/>
      <c r="M16959" s="37"/>
      <c r="N16959" s="37"/>
      <c r="O16959" s="38"/>
    </row>
    <row r="16960" spans="2:15" x14ac:dyDescent="0.4">
      <c r="B16960" s="63"/>
      <c r="C16960" s="37"/>
      <c r="D16960" s="37"/>
      <c r="E16960" s="37"/>
      <c r="F16960" s="37"/>
      <c r="G16960" s="38"/>
      <c r="H16960" s="37"/>
      <c r="I16960" s="41"/>
      <c r="J16960" s="41"/>
      <c r="K16960" s="37"/>
      <c r="L16960" s="37"/>
      <c r="M16960" s="37"/>
      <c r="N16960" s="37"/>
      <c r="O16960" s="38"/>
    </row>
    <row r="16961" spans="2:15" x14ac:dyDescent="0.4">
      <c r="B16961" s="63"/>
      <c r="C16961" s="37"/>
      <c r="D16961" s="37"/>
      <c r="E16961" s="37"/>
      <c r="F16961" s="37"/>
      <c r="G16961" s="38"/>
      <c r="H16961" s="37"/>
      <c r="I16961" s="41"/>
      <c r="J16961" s="41"/>
      <c r="K16961" s="37"/>
      <c r="L16961" s="37"/>
      <c r="M16961" s="37"/>
      <c r="N16961" s="37"/>
      <c r="O16961" s="38"/>
    </row>
    <row r="16962" spans="2:15" x14ac:dyDescent="0.4">
      <c r="B16962" s="63"/>
      <c r="C16962" s="37"/>
      <c r="D16962" s="37"/>
      <c r="E16962" s="37"/>
      <c r="F16962" s="37"/>
      <c r="G16962" s="38"/>
      <c r="H16962" s="37"/>
      <c r="I16962" s="41"/>
      <c r="J16962" s="41"/>
      <c r="K16962" s="37"/>
      <c r="L16962" s="37"/>
      <c r="M16962" s="37"/>
      <c r="N16962" s="37"/>
      <c r="O16962" s="38"/>
    </row>
    <row r="16963" spans="2:15" x14ac:dyDescent="0.4">
      <c r="B16963" s="63"/>
      <c r="C16963" s="37"/>
      <c r="D16963" s="37"/>
      <c r="E16963" s="37"/>
      <c r="F16963" s="37"/>
      <c r="G16963" s="38"/>
      <c r="H16963" s="37"/>
      <c r="I16963" s="41"/>
      <c r="J16963" s="41"/>
      <c r="K16963" s="37"/>
      <c r="L16963" s="37"/>
      <c r="M16963" s="37"/>
      <c r="N16963" s="37"/>
      <c r="O16963" s="38"/>
    </row>
    <row r="16964" spans="2:15" x14ac:dyDescent="0.4">
      <c r="B16964" s="63"/>
      <c r="C16964" s="37"/>
      <c r="D16964" s="37"/>
      <c r="E16964" s="37"/>
      <c r="F16964" s="37"/>
      <c r="G16964" s="38"/>
      <c r="H16964" s="37"/>
      <c r="I16964" s="41"/>
      <c r="J16964" s="41"/>
      <c r="K16964" s="37"/>
      <c r="L16964" s="37"/>
      <c r="M16964" s="37"/>
      <c r="N16964" s="37"/>
      <c r="O16964" s="38"/>
    </row>
    <row r="16965" spans="2:15" x14ac:dyDescent="0.4">
      <c r="B16965" s="63"/>
      <c r="C16965" s="37"/>
      <c r="D16965" s="37"/>
      <c r="E16965" s="37"/>
      <c r="F16965" s="37"/>
      <c r="G16965" s="38"/>
      <c r="H16965" s="37"/>
      <c r="I16965" s="41"/>
      <c r="J16965" s="41"/>
      <c r="K16965" s="37"/>
      <c r="L16965" s="37"/>
      <c r="M16965" s="37"/>
      <c r="N16965" s="37"/>
      <c r="O16965" s="38"/>
    </row>
    <row r="16966" spans="2:15" x14ac:dyDescent="0.4">
      <c r="B16966" s="63"/>
      <c r="C16966" s="37"/>
      <c r="D16966" s="37"/>
      <c r="E16966" s="37"/>
      <c r="F16966" s="37"/>
      <c r="G16966" s="38"/>
      <c r="H16966" s="37"/>
      <c r="I16966" s="41"/>
      <c r="J16966" s="41"/>
      <c r="K16966" s="37"/>
      <c r="L16966" s="37"/>
      <c r="M16966" s="37"/>
      <c r="N16966" s="37"/>
      <c r="O16966" s="38"/>
    </row>
    <row r="16967" spans="2:15" x14ac:dyDescent="0.4">
      <c r="B16967" s="63"/>
      <c r="C16967" s="37"/>
      <c r="D16967" s="37"/>
      <c r="E16967" s="37"/>
      <c r="F16967" s="37"/>
      <c r="G16967" s="38"/>
      <c r="H16967" s="37"/>
      <c r="I16967" s="41"/>
      <c r="J16967" s="41"/>
      <c r="K16967" s="37"/>
      <c r="L16967" s="37"/>
      <c r="M16967" s="37"/>
      <c r="N16967" s="37"/>
      <c r="O16967" s="38"/>
    </row>
    <row r="16968" spans="2:15" x14ac:dyDescent="0.4">
      <c r="B16968" s="63"/>
      <c r="C16968" s="37"/>
      <c r="D16968" s="37"/>
      <c r="E16968" s="37"/>
      <c r="F16968" s="37"/>
      <c r="G16968" s="38"/>
      <c r="H16968" s="37"/>
      <c r="I16968" s="41"/>
      <c r="J16968" s="41"/>
      <c r="K16968" s="37"/>
      <c r="L16968" s="37"/>
      <c r="M16968" s="37"/>
      <c r="N16968" s="37"/>
      <c r="O16968" s="38"/>
    </row>
    <row r="16969" spans="2:15" x14ac:dyDescent="0.4">
      <c r="B16969" s="63"/>
      <c r="C16969" s="37"/>
      <c r="D16969" s="37"/>
      <c r="E16969" s="37"/>
      <c r="F16969" s="37"/>
      <c r="G16969" s="38"/>
      <c r="H16969" s="37"/>
      <c r="I16969" s="41"/>
      <c r="J16969" s="41"/>
      <c r="K16969" s="37"/>
      <c r="L16969" s="37"/>
      <c r="M16969" s="37"/>
      <c r="N16969" s="37"/>
      <c r="O16969" s="38"/>
    </row>
    <row r="16970" spans="2:15" x14ac:dyDescent="0.4">
      <c r="B16970" s="63"/>
      <c r="C16970" s="37"/>
      <c r="D16970" s="37"/>
      <c r="E16970" s="37"/>
      <c r="F16970" s="37"/>
      <c r="G16970" s="38"/>
      <c r="H16970" s="37"/>
      <c r="I16970" s="41"/>
      <c r="J16970" s="41"/>
      <c r="K16970" s="37"/>
      <c r="L16970" s="37"/>
      <c r="M16970" s="37"/>
      <c r="N16970" s="37"/>
      <c r="O16970" s="38"/>
    </row>
    <row r="16971" spans="2:15" x14ac:dyDescent="0.4">
      <c r="B16971" s="63"/>
      <c r="C16971" s="37"/>
      <c r="D16971" s="37"/>
      <c r="E16971" s="37"/>
      <c r="F16971" s="37"/>
      <c r="G16971" s="38"/>
      <c r="H16971" s="37"/>
      <c r="I16971" s="41"/>
      <c r="J16971" s="41"/>
      <c r="K16971" s="37"/>
      <c r="L16971" s="37"/>
      <c r="M16971" s="37"/>
      <c r="N16971" s="37"/>
      <c r="O16971" s="38"/>
    </row>
    <row r="16972" spans="2:15" x14ac:dyDescent="0.4">
      <c r="B16972" s="63"/>
      <c r="C16972" s="37"/>
      <c r="D16972" s="37"/>
      <c r="E16972" s="37"/>
      <c r="F16972" s="37"/>
      <c r="G16972" s="38"/>
      <c r="H16972" s="37"/>
      <c r="I16972" s="41"/>
      <c r="J16972" s="41"/>
      <c r="K16972" s="37"/>
      <c r="L16972" s="37"/>
      <c r="M16972" s="37"/>
      <c r="N16972" s="37"/>
      <c r="O16972" s="38"/>
    </row>
    <row r="16973" spans="2:15" x14ac:dyDescent="0.4">
      <c r="B16973" s="63"/>
      <c r="C16973" s="37"/>
      <c r="D16973" s="37"/>
      <c r="E16973" s="37"/>
      <c r="F16973" s="37"/>
      <c r="G16973" s="38"/>
      <c r="H16973" s="37"/>
      <c r="I16973" s="41"/>
      <c r="J16973" s="41"/>
      <c r="K16973" s="37"/>
      <c r="L16973" s="37"/>
      <c r="M16973" s="37"/>
      <c r="N16973" s="37"/>
      <c r="O16973" s="38"/>
    </row>
    <row r="16974" spans="2:15" x14ac:dyDescent="0.4">
      <c r="B16974" s="63"/>
      <c r="C16974" s="37"/>
      <c r="D16974" s="37"/>
      <c r="E16974" s="37"/>
      <c r="F16974" s="37"/>
      <c r="G16974" s="38"/>
      <c r="H16974" s="37"/>
      <c r="I16974" s="41"/>
      <c r="J16974" s="41"/>
      <c r="K16974" s="37"/>
      <c r="L16974" s="37"/>
      <c r="M16974" s="37"/>
      <c r="N16974" s="37"/>
      <c r="O16974" s="38"/>
    </row>
    <row r="16975" spans="2:15" x14ac:dyDescent="0.4">
      <c r="B16975" s="63"/>
      <c r="C16975" s="37"/>
      <c r="D16975" s="37"/>
      <c r="E16975" s="37"/>
      <c r="F16975" s="37"/>
      <c r="G16975" s="38"/>
      <c r="H16975" s="37"/>
      <c r="I16975" s="41"/>
      <c r="J16975" s="41"/>
      <c r="K16975" s="37"/>
      <c r="L16975" s="37"/>
      <c r="M16975" s="37"/>
      <c r="N16975" s="37"/>
      <c r="O16975" s="38"/>
    </row>
    <row r="16976" spans="2:15" x14ac:dyDescent="0.4">
      <c r="B16976" s="63"/>
      <c r="C16976" s="37"/>
      <c r="D16976" s="37"/>
      <c r="E16976" s="37"/>
      <c r="F16976" s="37"/>
      <c r="G16976" s="38"/>
      <c r="H16976" s="37"/>
      <c r="I16976" s="41"/>
      <c r="J16976" s="41"/>
      <c r="K16976" s="37"/>
      <c r="L16976" s="37"/>
      <c r="M16976" s="37"/>
      <c r="N16976" s="37"/>
      <c r="O16976" s="38"/>
    </row>
    <row r="16977" spans="2:15" x14ac:dyDescent="0.4">
      <c r="B16977" s="63"/>
      <c r="C16977" s="37"/>
      <c r="D16977" s="37"/>
      <c r="E16977" s="37"/>
      <c r="F16977" s="37"/>
      <c r="G16977" s="38"/>
      <c r="H16977" s="37"/>
      <c r="I16977" s="41"/>
      <c r="J16977" s="41"/>
      <c r="K16977" s="37"/>
      <c r="L16977" s="37"/>
      <c r="M16977" s="37"/>
      <c r="N16977" s="37"/>
      <c r="O16977" s="38"/>
    </row>
    <row r="16978" spans="2:15" x14ac:dyDescent="0.4">
      <c r="B16978" s="63"/>
      <c r="C16978" s="37"/>
      <c r="D16978" s="37"/>
      <c r="E16978" s="37"/>
      <c r="F16978" s="37"/>
      <c r="G16978" s="38"/>
      <c r="H16978" s="37"/>
      <c r="I16978" s="41"/>
      <c r="J16978" s="41"/>
      <c r="K16978" s="37"/>
      <c r="L16978" s="37"/>
      <c r="M16978" s="37"/>
      <c r="N16978" s="37"/>
      <c r="O16978" s="38"/>
    </row>
    <row r="16979" spans="2:15" x14ac:dyDescent="0.4">
      <c r="B16979" s="63"/>
      <c r="C16979" s="37"/>
      <c r="D16979" s="37"/>
      <c r="E16979" s="37"/>
      <c r="F16979" s="37"/>
      <c r="G16979" s="38"/>
      <c r="H16979" s="37"/>
      <c r="I16979" s="41"/>
      <c r="J16979" s="41"/>
      <c r="K16979" s="37"/>
      <c r="L16979" s="37"/>
      <c r="M16979" s="37"/>
      <c r="N16979" s="37"/>
      <c r="O16979" s="38"/>
    </row>
    <row r="16980" spans="2:15" x14ac:dyDescent="0.4">
      <c r="B16980" s="63"/>
      <c r="C16980" s="37"/>
      <c r="D16980" s="37"/>
      <c r="E16980" s="37"/>
      <c r="F16980" s="37"/>
      <c r="G16980" s="38"/>
      <c r="H16980" s="37"/>
      <c r="I16980" s="41"/>
      <c r="J16980" s="41"/>
      <c r="K16980" s="37"/>
      <c r="L16980" s="37"/>
      <c r="M16980" s="37"/>
      <c r="N16980" s="37"/>
      <c r="O16980" s="38"/>
    </row>
    <row r="16981" spans="2:15" x14ac:dyDescent="0.4">
      <c r="B16981" s="63"/>
      <c r="C16981" s="37"/>
      <c r="D16981" s="37"/>
      <c r="E16981" s="37"/>
      <c r="F16981" s="37"/>
      <c r="G16981" s="38"/>
      <c r="H16981" s="37"/>
      <c r="I16981" s="41"/>
      <c r="J16981" s="41"/>
      <c r="K16981" s="37"/>
      <c r="L16981" s="37"/>
      <c r="M16981" s="37"/>
      <c r="N16981" s="37"/>
      <c r="O16981" s="38"/>
    </row>
    <row r="16982" spans="2:15" x14ac:dyDescent="0.4">
      <c r="B16982" s="63"/>
      <c r="C16982" s="37"/>
      <c r="D16982" s="37"/>
      <c r="E16982" s="37"/>
      <c r="F16982" s="37"/>
      <c r="G16982" s="38"/>
      <c r="H16982" s="37"/>
      <c r="I16982" s="41"/>
      <c r="J16982" s="41"/>
      <c r="K16982" s="37"/>
      <c r="L16982" s="37"/>
      <c r="M16982" s="37"/>
      <c r="N16982" s="37"/>
      <c r="O16982" s="38"/>
    </row>
    <row r="16983" spans="2:15" x14ac:dyDescent="0.4">
      <c r="B16983" s="63"/>
      <c r="C16983" s="37"/>
      <c r="D16983" s="37"/>
      <c r="E16983" s="37"/>
      <c r="F16983" s="37"/>
      <c r="G16983" s="38"/>
      <c r="H16983" s="37"/>
      <c r="I16983" s="41"/>
      <c r="J16983" s="41"/>
      <c r="K16983" s="37"/>
      <c r="L16983" s="37"/>
      <c r="M16983" s="37"/>
      <c r="N16983" s="37"/>
      <c r="O16983" s="38"/>
    </row>
    <row r="16984" spans="2:15" x14ac:dyDescent="0.4">
      <c r="B16984" s="63"/>
      <c r="C16984" s="37"/>
      <c r="D16984" s="37"/>
      <c r="E16984" s="37"/>
      <c r="F16984" s="37"/>
      <c r="G16984" s="38"/>
      <c r="H16984" s="37"/>
      <c r="I16984" s="41"/>
      <c r="J16984" s="41"/>
      <c r="K16984" s="37"/>
      <c r="L16984" s="37"/>
      <c r="M16984" s="37"/>
      <c r="N16984" s="37"/>
      <c r="O16984" s="38"/>
    </row>
    <row r="16985" spans="2:15" x14ac:dyDescent="0.4">
      <c r="B16985" s="63"/>
      <c r="C16985" s="37"/>
      <c r="D16985" s="37"/>
      <c r="E16985" s="37"/>
      <c r="F16985" s="37"/>
      <c r="G16985" s="38"/>
      <c r="H16985" s="37"/>
      <c r="I16985" s="41"/>
      <c r="J16985" s="41"/>
      <c r="K16985" s="37"/>
      <c r="L16985" s="37"/>
      <c r="M16985" s="37"/>
      <c r="N16985" s="37"/>
      <c r="O16985" s="38"/>
    </row>
    <row r="16986" spans="2:15" x14ac:dyDescent="0.4">
      <c r="B16986" s="63"/>
      <c r="C16986" s="37"/>
      <c r="D16986" s="37"/>
      <c r="E16986" s="37"/>
      <c r="F16986" s="37"/>
      <c r="G16986" s="38"/>
      <c r="H16986" s="37"/>
      <c r="I16986" s="41"/>
      <c r="J16986" s="41"/>
      <c r="K16986" s="37"/>
      <c r="L16986" s="37"/>
      <c r="M16986" s="37"/>
      <c r="N16986" s="37"/>
      <c r="O16986" s="38"/>
    </row>
    <row r="16987" spans="2:15" x14ac:dyDescent="0.4">
      <c r="B16987" s="63"/>
      <c r="C16987" s="37"/>
      <c r="D16987" s="37"/>
      <c r="E16987" s="37"/>
      <c r="F16987" s="37"/>
      <c r="G16987" s="38"/>
      <c r="H16987" s="37"/>
      <c r="I16987" s="41"/>
      <c r="J16987" s="41"/>
      <c r="K16987" s="37"/>
      <c r="L16987" s="37"/>
      <c r="M16987" s="37"/>
      <c r="N16987" s="37"/>
      <c r="O16987" s="38"/>
    </row>
    <row r="16988" spans="2:15" x14ac:dyDescent="0.4">
      <c r="B16988" s="63"/>
      <c r="C16988" s="37"/>
      <c r="D16988" s="37"/>
      <c r="E16988" s="37"/>
      <c r="F16988" s="37"/>
      <c r="G16988" s="38"/>
      <c r="H16988" s="37"/>
      <c r="I16988" s="41"/>
      <c r="J16988" s="41"/>
      <c r="K16988" s="37"/>
      <c r="L16988" s="37"/>
      <c r="M16988" s="37"/>
      <c r="N16988" s="37"/>
      <c r="O16988" s="38"/>
    </row>
    <row r="16989" spans="2:15" x14ac:dyDescent="0.4">
      <c r="B16989" s="63"/>
      <c r="C16989" s="37"/>
      <c r="D16989" s="37"/>
      <c r="E16989" s="37"/>
      <c r="F16989" s="37"/>
      <c r="G16989" s="38"/>
      <c r="H16989" s="37"/>
      <c r="I16989" s="41"/>
      <c r="J16989" s="41"/>
      <c r="K16989" s="37"/>
      <c r="L16989" s="37"/>
      <c r="M16989" s="37"/>
      <c r="N16989" s="37"/>
      <c r="O16989" s="38"/>
    </row>
    <row r="16990" spans="2:15" x14ac:dyDescent="0.4">
      <c r="B16990" s="63"/>
      <c r="C16990" s="37"/>
      <c r="D16990" s="37"/>
      <c r="E16990" s="37"/>
      <c r="F16990" s="37"/>
      <c r="G16990" s="38"/>
      <c r="H16990" s="37"/>
      <c r="I16990" s="41"/>
      <c r="J16990" s="41"/>
      <c r="K16990" s="37"/>
      <c r="L16990" s="37"/>
      <c r="M16990" s="37"/>
      <c r="N16990" s="37"/>
      <c r="O16990" s="38"/>
    </row>
    <row r="16991" spans="2:15" x14ac:dyDescent="0.4">
      <c r="B16991" s="63"/>
      <c r="C16991" s="37"/>
      <c r="D16991" s="37"/>
      <c r="E16991" s="37"/>
      <c r="F16991" s="37"/>
      <c r="G16991" s="38"/>
      <c r="H16991" s="37"/>
      <c r="I16991" s="41"/>
      <c r="J16991" s="41"/>
      <c r="K16991" s="37"/>
      <c r="L16991" s="37"/>
      <c r="M16991" s="37"/>
      <c r="N16991" s="37"/>
      <c r="O16991" s="38"/>
    </row>
    <row r="16992" spans="2:15" x14ac:dyDescent="0.4">
      <c r="B16992" s="63"/>
      <c r="C16992" s="37"/>
      <c r="D16992" s="37"/>
      <c r="E16992" s="37"/>
      <c r="F16992" s="37"/>
      <c r="G16992" s="38"/>
      <c r="H16992" s="37"/>
      <c r="I16992" s="41"/>
      <c r="J16992" s="41"/>
      <c r="K16992" s="37"/>
      <c r="L16992" s="37"/>
      <c r="M16992" s="37"/>
      <c r="N16992" s="37"/>
      <c r="O16992" s="38"/>
    </row>
    <row r="16993" spans="2:15" x14ac:dyDescent="0.4">
      <c r="B16993" s="63"/>
      <c r="C16993" s="37"/>
      <c r="D16993" s="37"/>
      <c r="E16993" s="37"/>
      <c r="F16993" s="37"/>
      <c r="G16993" s="38"/>
      <c r="H16993" s="37"/>
      <c r="I16993" s="41"/>
      <c r="J16993" s="41"/>
      <c r="K16993" s="37"/>
      <c r="L16993" s="37"/>
      <c r="M16993" s="37"/>
      <c r="N16993" s="37"/>
      <c r="O16993" s="38"/>
    </row>
    <row r="16994" spans="2:15" x14ac:dyDescent="0.4">
      <c r="B16994" s="63"/>
      <c r="C16994" s="37"/>
      <c r="D16994" s="37"/>
      <c r="E16994" s="37"/>
      <c r="F16994" s="37"/>
      <c r="G16994" s="38"/>
      <c r="H16994" s="37"/>
      <c r="I16994" s="41"/>
      <c r="J16994" s="41"/>
      <c r="K16994" s="37"/>
      <c r="L16994" s="37"/>
      <c r="M16994" s="37"/>
      <c r="N16994" s="37"/>
      <c r="O16994" s="38"/>
    </row>
    <row r="16995" spans="2:15" x14ac:dyDescent="0.4">
      <c r="B16995" s="63"/>
      <c r="C16995" s="37"/>
      <c r="D16995" s="37"/>
      <c r="E16995" s="37"/>
      <c r="F16995" s="37"/>
      <c r="G16995" s="38"/>
      <c r="H16995" s="37"/>
      <c r="I16995" s="41"/>
      <c r="J16995" s="41"/>
      <c r="K16995" s="37"/>
      <c r="L16995" s="37"/>
      <c r="M16995" s="37"/>
      <c r="N16995" s="37"/>
      <c r="O16995" s="38"/>
    </row>
    <row r="16996" spans="2:15" x14ac:dyDescent="0.4">
      <c r="B16996" s="63"/>
      <c r="C16996" s="37"/>
      <c r="D16996" s="37"/>
      <c r="E16996" s="37"/>
      <c r="F16996" s="37"/>
      <c r="G16996" s="38"/>
      <c r="H16996" s="37"/>
      <c r="I16996" s="41"/>
      <c r="J16996" s="41"/>
      <c r="K16996" s="37"/>
      <c r="L16996" s="37"/>
      <c r="M16996" s="37"/>
      <c r="N16996" s="37"/>
      <c r="O16996" s="38"/>
    </row>
    <row r="16997" spans="2:15" x14ac:dyDescent="0.4">
      <c r="B16997" s="63"/>
      <c r="C16997" s="37"/>
      <c r="D16997" s="37"/>
      <c r="E16997" s="37"/>
      <c r="F16997" s="37"/>
      <c r="G16997" s="38"/>
      <c r="H16997" s="37"/>
      <c r="I16997" s="41"/>
      <c r="J16997" s="41"/>
      <c r="K16997" s="37"/>
      <c r="L16997" s="37"/>
      <c r="M16997" s="37"/>
      <c r="N16997" s="37"/>
      <c r="O16997" s="38"/>
    </row>
    <row r="16998" spans="2:15" x14ac:dyDescent="0.4">
      <c r="B16998" s="63"/>
      <c r="C16998" s="37"/>
      <c r="D16998" s="37"/>
      <c r="E16998" s="37"/>
      <c r="F16998" s="37"/>
      <c r="G16998" s="38"/>
      <c r="H16998" s="37"/>
      <c r="I16998" s="41"/>
      <c r="J16998" s="41"/>
      <c r="K16998" s="37"/>
      <c r="L16998" s="37"/>
      <c r="M16998" s="37"/>
      <c r="N16998" s="37"/>
      <c r="O16998" s="38"/>
    </row>
    <row r="16999" spans="2:15" x14ac:dyDescent="0.4">
      <c r="B16999" s="63"/>
      <c r="C16999" s="37"/>
      <c r="D16999" s="37"/>
      <c r="E16999" s="37"/>
      <c r="F16999" s="37"/>
      <c r="G16999" s="38"/>
      <c r="H16999" s="37"/>
      <c r="I16999" s="41"/>
      <c r="J16999" s="41"/>
      <c r="K16999" s="37"/>
      <c r="L16999" s="37"/>
      <c r="M16999" s="37"/>
      <c r="N16999" s="37"/>
      <c r="O16999" s="38"/>
    </row>
    <row r="17000" spans="2:15" x14ac:dyDescent="0.4">
      <c r="B17000" s="63"/>
      <c r="C17000" s="37"/>
      <c r="D17000" s="37"/>
      <c r="E17000" s="37"/>
      <c r="F17000" s="37"/>
      <c r="G17000" s="38"/>
      <c r="H17000" s="37"/>
      <c r="I17000" s="41"/>
      <c r="J17000" s="41"/>
      <c r="K17000" s="37"/>
      <c r="L17000" s="37"/>
      <c r="M17000" s="37"/>
      <c r="N17000" s="37"/>
      <c r="O17000" s="38"/>
    </row>
    <row r="17001" spans="2:15" x14ac:dyDescent="0.4">
      <c r="B17001" s="63"/>
      <c r="C17001" s="37"/>
      <c r="D17001" s="37"/>
      <c r="E17001" s="37"/>
      <c r="F17001" s="37"/>
      <c r="G17001" s="38"/>
      <c r="H17001" s="37"/>
      <c r="I17001" s="41"/>
      <c r="J17001" s="41"/>
      <c r="K17001" s="37"/>
      <c r="L17001" s="37"/>
      <c r="M17001" s="37"/>
      <c r="N17001" s="37"/>
      <c r="O17001" s="38"/>
    </row>
    <row r="17002" spans="2:15" x14ac:dyDescent="0.4">
      <c r="B17002" s="63"/>
      <c r="C17002" s="37"/>
      <c r="D17002" s="37"/>
      <c r="E17002" s="37"/>
      <c r="F17002" s="37"/>
      <c r="G17002" s="38"/>
      <c r="H17002" s="37"/>
      <c r="I17002" s="41"/>
      <c r="J17002" s="41"/>
      <c r="K17002" s="37"/>
      <c r="L17002" s="37"/>
      <c r="M17002" s="37"/>
      <c r="N17002" s="37"/>
      <c r="O17002" s="38"/>
    </row>
    <row r="17003" spans="2:15" x14ac:dyDescent="0.4">
      <c r="B17003" s="63"/>
      <c r="C17003" s="37"/>
      <c r="D17003" s="37"/>
      <c r="E17003" s="37"/>
      <c r="F17003" s="37"/>
      <c r="G17003" s="38"/>
      <c r="H17003" s="37"/>
      <c r="I17003" s="41"/>
      <c r="J17003" s="41"/>
      <c r="K17003" s="37"/>
      <c r="L17003" s="37"/>
      <c r="M17003" s="37"/>
      <c r="N17003" s="37"/>
      <c r="O17003" s="38"/>
    </row>
    <row r="17004" spans="2:15" x14ac:dyDescent="0.4">
      <c r="B17004" s="63"/>
      <c r="C17004" s="37"/>
      <c r="D17004" s="37"/>
      <c r="E17004" s="37"/>
      <c r="F17004" s="37"/>
      <c r="G17004" s="38"/>
      <c r="H17004" s="37"/>
      <c r="I17004" s="41"/>
      <c r="J17004" s="41"/>
      <c r="K17004" s="37"/>
      <c r="L17004" s="37"/>
      <c r="M17004" s="37"/>
      <c r="N17004" s="37"/>
      <c r="O17004" s="38"/>
    </row>
    <row r="17005" spans="2:15" x14ac:dyDescent="0.4">
      <c r="B17005" s="63"/>
      <c r="C17005" s="37"/>
      <c r="D17005" s="37"/>
      <c r="E17005" s="37"/>
      <c r="F17005" s="37"/>
      <c r="G17005" s="38"/>
      <c r="H17005" s="37"/>
      <c r="I17005" s="41"/>
      <c r="J17005" s="41"/>
      <c r="K17005" s="37"/>
      <c r="L17005" s="37"/>
      <c r="M17005" s="37"/>
      <c r="N17005" s="37"/>
      <c r="O17005" s="38"/>
    </row>
    <row r="17006" spans="2:15" x14ac:dyDescent="0.4">
      <c r="B17006" s="63"/>
      <c r="C17006" s="37"/>
      <c r="D17006" s="37"/>
      <c r="E17006" s="37"/>
      <c r="F17006" s="37"/>
      <c r="G17006" s="38"/>
      <c r="H17006" s="37"/>
      <c r="I17006" s="41"/>
      <c r="J17006" s="41"/>
      <c r="K17006" s="37"/>
      <c r="L17006" s="37"/>
      <c r="M17006" s="37"/>
      <c r="N17006" s="37"/>
      <c r="O17006" s="38"/>
    </row>
    <row r="17007" spans="2:15" x14ac:dyDescent="0.4">
      <c r="B17007" s="63"/>
      <c r="C17007" s="37"/>
      <c r="D17007" s="37"/>
      <c r="E17007" s="37"/>
      <c r="F17007" s="37"/>
      <c r="G17007" s="38"/>
      <c r="H17007" s="37"/>
      <c r="I17007" s="41"/>
      <c r="J17007" s="41"/>
      <c r="K17007" s="37"/>
      <c r="L17007" s="37"/>
      <c r="M17007" s="37"/>
      <c r="N17007" s="37"/>
      <c r="O17007" s="38"/>
    </row>
    <row r="17008" spans="2:15" x14ac:dyDescent="0.4">
      <c r="B17008" s="63"/>
      <c r="C17008" s="37"/>
      <c r="D17008" s="37"/>
      <c r="E17008" s="37"/>
      <c r="F17008" s="37"/>
      <c r="G17008" s="38"/>
      <c r="H17008" s="37"/>
      <c r="I17008" s="41"/>
      <c r="J17008" s="41"/>
      <c r="K17008" s="37"/>
      <c r="L17008" s="37"/>
      <c r="M17008" s="37"/>
      <c r="N17008" s="37"/>
      <c r="O17008" s="38"/>
    </row>
    <row r="17009" spans="2:15" x14ac:dyDescent="0.4">
      <c r="B17009" s="63"/>
      <c r="C17009" s="37"/>
      <c r="D17009" s="37"/>
      <c r="E17009" s="37"/>
      <c r="F17009" s="37"/>
      <c r="G17009" s="38"/>
      <c r="H17009" s="37"/>
      <c r="I17009" s="41"/>
      <c r="J17009" s="41"/>
      <c r="K17009" s="37"/>
      <c r="L17009" s="37"/>
      <c r="M17009" s="37"/>
      <c r="N17009" s="37"/>
      <c r="O17009" s="38"/>
    </row>
    <row r="17010" spans="2:15" x14ac:dyDescent="0.4">
      <c r="B17010" s="63"/>
      <c r="C17010" s="37"/>
      <c r="D17010" s="37"/>
      <c r="E17010" s="37"/>
      <c r="F17010" s="37"/>
      <c r="G17010" s="38"/>
      <c r="H17010" s="37"/>
      <c r="I17010" s="41"/>
      <c r="J17010" s="41"/>
      <c r="K17010" s="37"/>
      <c r="L17010" s="37"/>
      <c r="M17010" s="37"/>
      <c r="N17010" s="37"/>
      <c r="O17010" s="38"/>
    </row>
    <row r="17011" spans="2:15" x14ac:dyDescent="0.4">
      <c r="B17011" s="63"/>
      <c r="C17011" s="37"/>
      <c r="D17011" s="37"/>
      <c r="E17011" s="37"/>
      <c r="F17011" s="37"/>
      <c r="G17011" s="38"/>
      <c r="H17011" s="37"/>
      <c r="I17011" s="41"/>
      <c r="J17011" s="41"/>
      <c r="K17011" s="37"/>
      <c r="L17011" s="37"/>
      <c r="M17011" s="37"/>
      <c r="N17011" s="37"/>
      <c r="O17011" s="38"/>
    </row>
    <row r="17012" spans="2:15" x14ac:dyDescent="0.4">
      <c r="B17012" s="63"/>
      <c r="C17012" s="37"/>
      <c r="D17012" s="37"/>
      <c r="E17012" s="37"/>
      <c r="F17012" s="37"/>
      <c r="G17012" s="38"/>
      <c r="H17012" s="37"/>
      <c r="I17012" s="41"/>
      <c r="J17012" s="41"/>
      <c r="K17012" s="37"/>
      <c r="L17012" s="37"/>
      <c r="M17012" s="37"/>
      <c r="N17012" s="37"/>
      <c r="O17012" s="38"/>
    </row>
    <row r="17013" spans="2:15" x14ac:dyDescent="0.4">
      <c r="B17013" s="63"/>
      <c r="C17013" s="37"/>
      <c r="D17013" s="37"/>
      <c r="E17013" s="37"/>
      <c r="F17013" s="37"/>
      <c r="G17013" s="38"/>
      <c r="H17013" s="37"/>
      <c r="I17013" s="41"/>
      <c r="J17013" s="41"/>
      <c r="K17013" s="37"/>
      <c r="L17013" s="37"/>
      <c r="M17013" s="37"/>
      <c r="N17013" s="37"/>
      <c r="O17013" s="38"/>
    </row>
    <row r="17014" spans="2:15" x14ac:dyDescent="0.4">
      <c r="B17014" s="63"/>
      <c r="C17014" s="37"/>
      <c r="D17014" s="37"/>
      <c r="E17014" s="37"/>
      <c r="F17014" s="37"/>
      <c r="G17014" s="38"/>
      <c r="H17014" s="37"/>
      <c r="I17014" s="41"/>
      <c r="J17014" s="41"/>
      <c r="K17014" s="37"/>
      <c r="L17014" s="37"/>
      <c r="M17014" s="37"/>
      <c r="N17014" s="37"/>
      <c r="O17014" s="38"/>
    </row>
    <row r="17015" spans="2:15" x14ac:dyDescent="0.4">
      <c r="B17015" s="63"/>
      <c r="C17015" s="37"/>
      <c r="D17015" s="37"/>
      <c r="E17015" s="37"/>
      <c r="F17015" s="37"/>
      <c r="G17015" s="38"/>
      <c r="H17015" s="37"/>
      <c r="I17015" s="41"/>
      <c r="J17015" s="41"/>
      <c r="K17015" s="37"/>
      <c r="L17015" s="37"/>
      <c r="M17015" s="37"/>
      <c r="N17015" s="37"/>
      <c r="O17015" s="38"/>
    </row>
    <row r="17016" spans="2:15" x14ac:dyDescent="0.4">
      <c r="B17016" s="63"/>
      <c r="C17016" s="37"/>
      <c r="D17016" s="37"/>
      <c r="E17016" s="37"/>
      <c r="F17016" s="37"/>
      <c r="G17016" s="38"/>
      <c r="H17016" s="37"/>
      <c r="I17016" s="41"/>
      <c r="J17016" s="41"/>
      <c r="K17016" s="37"/>
      <c r="L17016" s="37"/>
      <c r="M17016" s="37"/>
      <c r="N17016" s="37"/>
      <c r="O17016" s="38"/>
    </row>
    <row r="17017" spans="2:15" x14ac:dyDescent="0.4">
      <c r="B17017" s="63"/>
      <c r="C17017" s="37"/>
      <c r="D17017" s="37"/>
      <c r="E17017" s="37"/>
      <c r="F17017" s="37"/>
      <c r="G17017" s="38"/>
      <c r="H17017" s="37"/>
      <c r="I17017" s="41"/>
      <c r="J17017" s="41"/>
      <c r="K17017" s="37"/>
      <c r="L17017" s="37"/>
      <c r="M17017" s="37"/>
      <c r="N17017" s="37"/>
      <c r="O17017" s="38"/>
    </row>
    <row r="17018" spans="2:15" x14ac:dyDescent="0.4">
      <c r="B17018" s="63"/>
      <c r="C17018" s="37"/>
      <c r="D17018" s="37"/>
      <c r="E17018" s="37"/>
      <c r="F17018" s="37"/>
      <c r="G17018" s="38"/>
      <c r="H17018" s="37"/>
      <c r="I17018" s="41"/>
      <c r="J17018" s="41"/>
      <c r="K17018" s="37"/>
      <c r="L17018" s="37"/>
      <c r="M17018" s="37"/>
      <c r="N17018" s="37"/>
      <c r="O17018" s="38"/>
    </row>
    <row r="17019" spans="2:15" x14ac:dyDescent="0.4">
      <c r="B17019" s="63"/>
      <c r="C17019" s="37"/>
      <c r="D17019" s="37"/>
      <c r="E17019" s="37"/>
      <c r="F17019" s="37"/>
      <c r="G17019" s="38"/>
      <c r="H17019" s="37"/>
      <c r="I17019" s="41"/>
      <c r="J17019" s="41"/>
      <c r="K17019" s="37"/>
      <c r="L17019" s="37"/>
      <c r="M17019" s="37"/>
      <c r="N17019" s="37"/>
      <c r="O17019" s="38"/>
    </row>
    <row r="17020" spans="2:15" x14ac:dyDescent="0.4">
      <c r="B17020" s="63"/>
      <c r="C17020" s="37"/>
      <c r="D17020" s="37"/>
      <c r="E17020" s="37"/>
      <c r="F17020" s="37"/>
      <c r="G17020" s="38"/>
      <c r="H17020" s="37"/>
      <c r="I17020" s="41"/>
      <c r="J17020" s="41"/>
      <c r="K17020" s="37"/>
      <c r="L17020" s="37"/>
      <c r="M17020" s="37"/>
      <c r="N17020" s="37"/>
      <c r="O17020" s="38"/>
    </row>
    <row r="17021" spans="2:15" x14ac:dyDescent="0.4">
      <c r="B17021" s="63"/>
      <c r="C17021" s="37"/>
      <c r="D17021" s="37"/>
      <c r="E17021" s="37"/>
      <c r="F17021" s="37"/>
      <c r="G17021" s="38"/>
      <c r="H17021" s="37"/>
      <c r="I17021" s="41"/>
      <c r="J17021" s="41"/>
      <c r="K17021" s="37"/>
      <c r="L17021" s="37"/>
      <c r="M17021" s="37"/>
      <c r="N17021" s="37"/>
      <c r="O17021" s="38"/>
    </row>
    <row r="17022" spans="2:15" x14ac:dyDescent="0.4">
      <c r="B17022" s="63"/>
      <c r="C17022" s="37"/>
      <c r="D17022" s="37"/>
      <c r="E17022" s="37"/>
      <c r="F17022" s="37"/>
      <c r="G17022" s="38"/>
      <c r="H17022" s="37"/>
      <c r="I17022" s="41"/>
      <c r="J17022" s="41"/>
      <c r="K17022" s="37"/>
      <c r="L17022" s="37"/>
      <c r="M17022" s="37"/>
      <c r="N17022" s="37"/>
      <c r="O17022" s="38"/>
    </row>
    <row r="17023" spans="2:15" x14ac:dyDescent="0.4">
      <c r="B17023" s="63"/>
      <c r="C17023" s="37"/>
      <c r="D17023" s="37"/>
      <c r="E17023" s="37"/>
      <c r="F17023" s="37"/>
      <c r="G17023" s="38"/>
      <c r="H17023" s="37"/>
      <c r="I17023" s="41"/>
      <c r="J17023" s="41"/>
      <c r="K17023" s="37"/>
      <c r="L17023" s="37"/>
      <c r="M17023" s="37"/>
      <c r="N17023" s="37"/>
      <c r="O17023" s="38"/>
    </row>
    <row r="17024" spans="2:15" x14ac:dyDescent="0.4">
      <c r="B17024" s="63"/>
      <c r="C17024" s="37"/>
      <c r="D17024" s="37"/>
      <c r="E17024" s="37"/>
      <c r="F17024" s="37"/>
      <c r="G17024" s="38"/>
      <c r="H17024" s="37"/>
      <c r="I17024" s="41"/>
      <c r="J17024" s="41"/>
      <c r="K17024" s="37"/>
      <c r="L17024" s="37"/>
      <c r="M17024" s="37"/>
      <c r="N17024" s="37"/>
      <c r="O17024" s="38"/>
    </row>
    <row r="17025" spans="2:15" x14ac:dyDescent="0.4">
      <c r="B17025" s="63"/>
      <c r="C17025" s="37"/>
      <c r="D17025" s="37"/>
      <c r="E17025" s="37"/>
      <c r="F17025" s="37"/>
      <c r="G17025" s="38"/>
      <c r="H17025" s="37"/>
      <c r="I17025" s="41"/>
      <c r="J17025" s="41"/>
      <c r="K17025" s="37"/>
      <c r="L17025" s="37"/>
      <c r="M17025" s="37"/>
      <c r="N17025" s="37"/>
      <c r="O17025" s="38"/>
    </row>
    <row r="17026" spans="2:15" x14ac:dyDescent="0.4">
      <c r="B17026" s="63"/>
      <c r="C17026" s="37"/>
      <c r="D17026" s="37"/>
      <c r="E17026" s="37"/>
      <c r="F17026" s="37"/>
      <c r="G17026" s="38"/>
      <c r="H17026" s="37"/>
      <c r="I17026" s="41"/>
      <c r="J17026" s="41"/>
      <c r="K17026" s="37"/>
      <c r="L17026" s="37"/>
      <c r="M17026" s="37"/>
      <c r="N17026" s="37"/>
      <c r="O17026" s="38"/>
    </row>
    <row r="17027" spans="2:15" x14ac:dyDescent="0.4">
      <c r="B17027" s="63"/>
      <c r="C17027" s="37"/>
      <c r="D17027" s="37"/>
      <c r="E17027" s="37"/>
      <c r="F17027" s="37"/>
      <c r="G17027" s="38"/>
      <c r="H17027" s="37"/>
      <c r="I17027" s="41"/>
      <c r="J17027" s="41"/>
      <c r="K17027" s="37"/>
      <c r="L17027" s="37"/>
      <c r="M17027" s="37"/>
      <c r="N17027" s="37"/>
      <c r="O17027" s="38"/>
    </row>
    <row r="17028" spans="2:15" x14ac:dyDescent="0.4">
      <c r="B17028" s="63"/>
      <c r="C17028" s="37"/>
      <c r="D17028" s="37"/>
      <c r="E17028" s="37"/>
      <c r="F17028" s="37"/>
      <c r="G17028" s="38"/>
      <c r="H17028" s="37"/>
      <c r="I17028" s="41"/>
      <c r="J17028" s="41"/>
      <c r="K17028" s="37"/>
      <c r="L17028" s="37"/>
      <c r="M17028" s="37"/>
      <c r="N17028" s="37"/>
      <c r="O17028" s="38"/>
    </row>
    <row r="17029" spans="2:15" x14ac:dyDescent="0.4">
      <c r="B17029" s="63"/>
      <c r="C17029" s="37"/>
      <c r="D17029" s="37"/>
      <c r="E17029" s="37"/>
      <c r="F17029" s="37"/>
      <c r="G17029" s="38"/>
      <c r="H17029" s="37"/>
      <c r="I17029" s="41"/>
      <c r="J17029" s="41"/>
      <c r="K17029" s="37"/>
      <c r="L17029" s="37"/>
      <c r="M17029" s="37"/>
      <c r="N17029" s="37"/>
      <c r="O17029" s="38"/>
    </row>
    <row r="17030" spans="2:15" x14ac:dyDescent="0.4">
      <c r="B17030" s="63"/>
      <c r="C17030" s="37"/>
      <c r="D17030" s="37"/>
      <c r="E17030" s="37"/>
      <c r="F17030" s="37"/>
      <c r="G17030" s="38"/>
      <c r="H17030" s="37"/>
      <c r="I17030" s="41"/>
      <c r="J17030" s="41"/>
      <c r="K17030" s="37"/>
      <c r="L17030" s="37"/>
      <c r="M17030" s="37"/>
      <c r="N17030" s="37"/>
      <c r="O17030" s="38"/>
    </row>
    <row r="17031" spans="2:15" x14ac:dyDescent="0.4">
      <c r="B17031" s="63"/>
      <c r="C17031" s="37"/>
      <c r="D17031" s="37"/>
      <c r="E17031" s="37"/>
      <c r="F17031" s="37"/>
      <c r="G17031" s="38"/>
      <c r="H17031" s="37"/>
      <c r="I17031" s="41"/>
      <c r="J17031" s="41"/>
      <c r="K17031" s="37"/>
      <c r="L17031" s="37"/>
      <c r="M17031" s="37"/>
      <c r="N17031" s="37"/>
      <c r="O17031" s="38"/>
    </row>
    <row r="17032" spans="2:15" x14ac:dyDescent="0.4">
      <c r="B17032" s="63"/>
      <c r="C17032" s="37"/>
      <c r="D17032" s="37"/>
      <c r="E17032" s="37"/>
      <c r="F17032" s="37"/>
      <c r="G17032" s="38"/>
      <c r="H17032" s="37"/>
      <c r="I17032" s="41"/>
      <c r="J17032" s="41"/>
      <c r="K17032" s="37"/>
      <c r="L17032" s="37"/>
      <c r="M17032" s="37"/>
      <c r="N17032" s="37"/>
      <c r="O17032" s="38"/>
    </row>
    <row r="17033" spans="2:15" x14ac:dyDescent="0.4">
      <c r="B17033" s="63"/>
      <c r="C17033" s="37"/>
      <c r="D17033" s="37"/>
      <c r="E17033" s="37"/>
      <c r="F17033" s="37"/>
      <c r="G17033" s="38"/>
      <c r="H17033" s="37"/>
      <c r="I17033" s="41"/>
      <c r="J17033" s="41"/>
      <c r="K17033" s="37"/>
      <c r="L17033" s="37"/>
      <c r="M17033" s="37"/>
      <c r="N17033" s="37"/>
      <c r="O17033" s="38"/>
    </row>
    <row r="17034" spans="2:15" x14ac:dyDescent="0.4">
      <c r="B17034" s="63"/>
      <c r="C17034" s="37"/>
      <c r="D17034" s="37"/>
      <c r="E17034" s="37"/>
      <c r="F17034" s="37"/>
      <c r="G17034" s="38"/>
      <c r="H17034" s="37"/>
      <c r="I17034" s="41"/>
      <c r="J17034" s="41"/>
      <c r="K17034" s="37"/>
      <c r="L17034" s="37"/>
      <c r="M17034" s="37"/>
      <c r="N17034" s="37"/>
      <c r="O17034" s="38"/>
    </row>
    <row r="17035" spans="2:15" x14ac:dyDescent="0.4">
      <c r="B17035" s="63"/>
      <c r="C17035" s="37"/>
      <c r="D17035" s="37"/>
      <c r="E17035" s="37"/>
      <c r="F17035" s="37"/>
      <c r="G17035" s="38"/>
      <c r="H17035" s="37"/>
      <c r="I17035" s="41"/>
      <c r="J17035" s="41"/>
      <c r="K17035" s="37"/>
      <c r="L17035" s="37"/>
      <c r="M17035" s="37"/>
      <c r="N17035" s="37"/>
      <c r="O17035" s="38"/>
    </row>
    <row r="17036" spans="2:15" x14ac:dyDescent="0.4">
      <c r="B17036" s="63"/>
      <c r="C17036" s="37"/>
      <c r="D17036" s="37"/>
      <c r="E17036" s="37"/>
      <c r="F17036" s="37"/>
      <c r="G17036" s="38"/>
      <c r="H17036" s="37"/>
      <c r="I17036" s="41"/>
      <c r="J17036" s="41"/>
      <c r="K17036" s="37"/>
      <c r="L17036" s="37"/>
      <c r="M17036" s="37"/>
      <c r="N17036" s="37"/>
      <c r="O17036" s="38"/>
    </row>
    <row r="17037" spans="2:15" x14ac:dyDescent="0.4">
      <c r="B17037" s="63"/>
      <c r="C17037" s="37"/>
      <c r="D17037" s="37"/>
      <c r="E17037" s="37"/>
      <c r="F17037" s="37"/>
      <c r="G17037" s="38"/>
      <c r="H17037" s="37"/>
      <c r="I17037" s="41"/>
      <c r="J17037" s="41"/>
      <c r="K17037" s="37"/>
      <c r="L17037" s="37"/>
      <c r="M17037" s="37"/>
      <c r="N17037" s="37"/>
      <c r="O17037" s="38"/>
    </row>
    <row r="17038" spans="2:15" x14ac:dyDescent="0.4">
      <c r="B17038" s="63"/>
      <c r="C17038" s="37"/>
      <c r="D17038" s="37"/>
      <c r="E17038" s="37"/>
      <c r="F17038" s="37"/>
      <c r="G17038" s="38"/>
      <c r="H17038" s="37"/>
      <c r="I17038" s="41"/>
      <c r="J17038" s="41"/>
      <c r="K17038" s="37"/>
      <c r="L17038" s="37"/>
      <c r="M17038" s="37"/>
      <c r="N17038" s="37"/>
      <c r="O17038" s="38"/>
    </row>
    <row r="17039" spans="2:15" x14ac:dyDescent="0.4">
      <c r="B17039" s="63"/>
      <c r="C17039" s="37"/>
      <c r="D17039" s="37"/>
      <c r="E17039" s="37"/>
      <c r="F17039" s="37"/>
      <c r="G17039" s="38"/>
      <c r="H17039" s="37"/>
      <c r="I17039" s="41"/>
      <c r="J17039" s="41"/>
      <c r="K17039" s="37"/>
      <c r="L17039" s="37"/>
      <c r="M17039" s="37"/>
      <c r="N17039" s="37"/>
      <c r="O17039" s="38"/>
    </row>
    <row r="17040" spans="2:15" x14ac:dyDescent="0.4">
      <c r="B17040" s="63"/>
      <c r="C17040" s="37"/>
      <c r="D17040" s="37"/>
      <c r="E17040" s="37"/>
      <c r="F17040" s="37"/>
      <c r="G17040" s="38"/>
      <c r="H17040" s="37"/>
      <c r="I17040" s="41"/>
      <c r="J17040" s="41"/>
      <c r="K17040" s="37"/>
      <c r="L17040" s="37"/>
      <c r="M17040" s="37"/>
      <c r="N17040" s="37"/>
      <c r="O17040" s="38"/>
    </row>
    <row r="17041" spans="2:15" x14ac:dyDescent="0.4">
      <c r="B17041" s="63"/>
      <c r="C17041" s="37"/>
      <c r="D17041" s="37"/>
      <c r="E17041" s="37"/>
      <c r="F17041" s="37"/>
      <c r="G17041" s="38"/>
      <c r="H17041" s="37"/>
      <c r="I17041" s="41"/>
      <c r="J17041" s="41"/>
      <c r="K17041" s="37"/>
      <c r="L17041" s="37"/>
      <c r="M17041" s="37"/>
      <c r="N17041" s="37"/>
      <c r="O17041" s="38"/>
    </row>
    <row r="17042" spans="2:15" x14ac:dyDescent="0.4">
      <c r="B17042" s="63"/>
      <c r="C17042" s="37"/>
      <c r="D17042" s="37"/>
      <c r="E17042" s="37"/>
      <c r="F17042" s="37"/>
      <c r="G17042" s="38"/>
      <c r="H17042" s="37"/>
      <c r="I17042" s="41"/>
      <c r="J17042" s="41"/>
      <c r="K17042" s="37"/>
      <c r="L17042" s="37"/>
      <c r="M17042" s="37"/>
      <c r="N17042" s="37"/>
      <c r="O17042" s="38"/>
    </row>
    <row r="17043" spans="2:15" x14ac:dyDescent="0.4">
      <c r="B17043" s="63"/>
      <c r="C17043" s="37"/>
      <c r="D17043" s="37"/>
      <c r="E17043" s="37"/>
      <c r="F17043" s="37"/>
      <c r="G17043" s="38"/>
      <c r="H17043" s="37"/>
      <c r="I17043" s="41"/>
      <c r="J17043" s="41"/>
      <c r="K17043" s="37"/>
      <c r="L17043" s="37"/>
      <c r="M17043" s="37"/>
      <c r="N17043" s="37"/>
      <c r="O17043" s="38"/>
    </row>
    <row r="17044" spans="2:15" x14ac:dyDescent="0.4">
      <c r="B17044" s="63"/>
      <c r="C17044" s="37"/>
      <c r="D17044" s="37"/>
      <c r="E17044" s="37"/>
      <c r="F17044" s="37"/>
      <c r="G17044" s="38"/>
      <c r="H17044" s="37"/>
      <c r="I17044" s="41"/>
      <c r="J17044" s="41"/>
      <c r="K17044" s="37"/>
      <c r="L17044" s="37"/>
      <c r="M17044" s="37"/>
      <c r="N17044" s="37"/>
      <c r="O17044" s="38"/>
    </row>
    <row r="17045" spans="2:15" x14ac:dyDescent="0.4">
      <c r="B17045" s="63"/>
      <c r="C17045" s="37"/>
      <c r="D17045" s="37"/>
      <c r="E17045" s="37"/>
      <c r="F17045" s="37"/>
      <c r="G17045" s="38"/>
      <c r="H17045" s="37"/>
      <c r="I17045" s="41"/>
      <c r="J17045" s="41"/>
      <c r="K17045" s="37"/>
      <c r="L17045" s="37"/>
      <c r="M17045" s="37"/>
      <c r="N17045" s="37"/>
      <c r="O17045" s="38"/>
    </row>
    <row r="17046" spans="2:15" x14ac:dyDescent="0.4">
      <c r="B17046" s="63"/>
      <c r="C17046" s="37"/>
      <c r="D17046" s="37"/>
      <c r="E17046" s="37"/>
      <c r="F17046" s="37"/>
      <c r="G17046" s="38"/>
      <c r="H17046" s="37"/>
      <c r="I17046" s="41"/>
      <c r="J17046" s="41"/>
      <c r="K17046" s="37"/>
      <c r="L17046" s="37"/>
      <c r="M17046" s="37"/>
      <c r="N17046" s="37"/>
      <c r="O17046" s="38"/>
    </row>
    <row r="17047" spans="2:15" x14ac:dyDescent="0.4">
      <c r="B17047" s="63"/>
      <c r="C17047" s="37"/>
      <c r="D17047" s="37"/>
      <c r="E17047" s="37"/>
      <c r="F17047" s="37"/>
      <c r="G17047" s="38"/>
      <c r="H17047" s="37"/>
      <c r="I17047" s="41"/>
      <c r="J17047" s="41"/>
      <c r="K17047" s="37"/>
      <c r="L17047" s="37"/>
      <c r="M17047" s="37"/>
      <c r="N17047" s="37"/>
      <c r="O17047" s="38"/>
    </row>
    <row r="17048" spans="2:15" x14ac:dyDescent="0.4">
      <c r="B17048" s="63"/>
      <c r="C17048" s="37"/>
      <c r="D17048" s="37"/>
      <c r="E17048" s="37"/>
      <c r="F17048" s="37"/>
      <c r="G17048" s="38"/>
      <c r="H17048" s="37"/>
      <c r="I17048" s="41"/>
      <c r="J17048" s="41"/>
      <c r="K17048" s="37"/>
      <c r="L17048" s="37"/>
      <c r="M17048" s="37"/>
      <c r="N17048" s="37"/>
      <c r="O17048" s="38"/>
    </row>
    <row r="17049" spans="2:15" x14ac:dyDescent="0.4">
      <c r="B17049" s="63"/>
      <c r="C17049" s="37"/>
      <c r="D17049" s="37"/>
      <c r="E17049" s="37"/>
      <c r="F17049" s="37"/>
      <c r="G17049" s="38"/>
      <c r="H17049" s="37"/>
      <c r="I17049" s="41"/>
      <c r="J17049" s="41"/>
      <c r="K17049" s="37"/>
      <c r="L17049" s="37"/>
      <c r="M17049" s="37"/>
      <c r="N17049" s="37"/>
      <c r="O17049" s="38"/>
    </row>
    <row r="17050" spans="2:15" x14ac:dyDescent="0.4">
      <c r="B17050" s="63"/>
      <c r="C17050" s="37"/>
      <c r="D17050" s="37"/>
      <c r="E17050" s="37"/>
      <c r="F17050" s="37"/>
      <c r="G17050" s="38"/>
      <c r="H17050" s="37"/>
      <c r="I17050" s="41"/>
      <c r="J17050" s="41"/>
      <c r="K17050" s="37"/>
      <c r="L17050" s="37"/>
      <c r="M17050" s="37"/>
      <c r="N17050" s="37"/>
      <c r="O17050" s="38"/>
    </row>
    <row r="17051" spans="2:15" x14ac:dyDescent="0.4">
      <c r="B17051" s="63"/>
      <c r="C17051" s="37"/>
      <c r="D17051" s="37"/>
      <c r="E17051" s="37"/>
      <c r="F17051" s="37"/>
      <c r="G17051" s="38"/>
      <c r="H17051" s="37"/>
      <c r="I17051" s="41"/>
      <c r="J17051" s="41"/>
      <c r="K17051" s="37"/>
      <c r="L17051" s="37"/>
      <c r="M17051" s="37"/>
      <c r="N17051" s="37"/>
      <c r="O17051" s="38"/>
    </row>
    <row r="17052" spans="2:15" x14ac:dyDescent="0.4">
      <c r="B17052" s="63"/>
      <c r="C17052" s="37"/>
      <c r="D17052" s="37"/>
      <c r="E17052" s="37"/>
      <c r="F17052" s="37"/>
      <c r="G17052" s="38"/>
      <c r="H17052" s="37"/>
      <c r="I17052" s="41"/>
      <c r="J17052" s="41"/>
      <c r="K17052" s="37"/>
      <c r="L17052" s="37"/>
      <c r="M17052" s="37"/>
      <c r="N17052" s="37"/>
      <c r="O17052" s="38"/>
    </row>
    <row r="17053" spans="2:15" x14ac:dyDescent="0.4">
      <c r="B17053" s="63"/>
      <c r="C17053" s="37"/>
      <c r="D17053" s="37"/>
      <c r="E17053" s="37"/>
      <c r="F17053" s="37"/>
      <c r="G17053" s="38"/>
      <c r="H17053" s="37"/>
      <c r="I17053" s="41"/>
      <c r="J17053" s="41"/>
      <c r="K17053" s="37"/>
      <c r="L17053" s="37"/>
      <c r="M17053" s="37"/>
      <c r="N17053" s="37"/>
      <c r="O17053" s="38"/>
    </row>
    <row r="17054" spans="2:15" x14ac:dyDescent="0.4">
      <c r="B17054" s="63"/>
      <c r="C17054" s="37"/>
      <c r="D17054" s="37"/>
      <c r="E17054" s="37"/>
      <c r="F17054" s="37"/>
      <c r="G17054" s="38"/>
      <c r="H17054" s="37"/>
      <c r="I17054" s="41"/>
      <c r="J17054" s="41"/>
      <c r="K17054" s="37"/>
      <c r="L17054" s="37"/>
      <c r="M17054" s="37"/>
      <c r="N17054" s="37"/>
      <c r="O17054" s="38"/>
    </row>
    <row r="17055" spans="2:15" x14ac:dyDescent="0.4">
      <c r="B17055" s="63"/>
      <c r="C17055" s="37"/>
      <c r="D17055" s="37"/>
      <c r="E17055" s="37"/>
      <c r="F17055" s="37"/>
      <c r="G17055" s="38"/>
      <c r="H17055" s="37"/>
      <c r="I17055" s="41"/>
      <c r="J17055" s="41"/>
      <c r="K17055" s="37"/>
      <c r="L17055" s="37"/>
      <c r="M17055" s="37"/>
      <c r="N17055" s="37"/>
      <c r="O17055" s="38"/>
    </row>
    <row r="17056" spans="2:15" x14ac:dyDescent="0.4">
      <c r="B17056" s="63"/>
      <c r="C17056" s="37"/>
      <c r="D17056" s="37"/>
      <c r="E17056" s="37"/>
      <c r="F17056" s="37"/>
      <c r="G17056" s="38"/>
      <c r="H17056" s="37"/>
      <c r="I17056" s="41"/>
      <c r="J17056" s="41"/>
      <c r="K17056" s="37"/>
      <c r="L17056" s="37"/>
      <c r="M17056" s="37"/>
      <c r="N17056" s="37"/>
      <c r="O17056" s="38"/>
    </row>
    <row r="17057" spans="2:15" x14ac:dyDescent="0.4">
      <c r="B17057" s="63"/>
      <c r="C17057" s="37"/>
      <c r="D17057" s="37"/>
      <c r="E17057" s="37"/>
      <c r="F17057" s="37"/>
      <c r="G17057" s="38"/>
      <c r="H17057" s="37"/>
      <c r="I17057" s="41"/>
      <c r="J17057" s="41"/>
      <c r="K17057" s="37"/>
      <c r="L17057" s="37"/>
      <c r="M17057" s="37"/>
      <c r="N17057" s="37"/>
      <c r="O17057" s="38"/>
    </row>
    <row r="17058" spans="2:15" x14ac:dyDescent="0.4">
      <c r="B17058" s="63"/>
      <c r="C17058" s="37"/>
      <c r="D17058" s="37"/>
      <c r="E17058" s="37"/>
      <c r="F17058" s="37"/>
      <c r="G17058" s="38"/>
      <c r="H17058" s="37"/>
      <c r="I17058" s="41"/>
      <c r="J17058" s="41"/>
      <c r="K17058" s="37"/>
      <c r="L17058" s="37"/>
      <c r="M17058" s="37"/>
      <c r="N17058" s="37"/>
      <c r="O17058" s="38"/>
    </row>
    <row r="17059" spans="2:15" x14ac:dyDescent="0.4">
      <c r="B17059" s="63"/>
      <c r="C17059" s="37"/>
      <c r="D17059" s="37"/>
      <c r="E17059" s="37"/>
      <c r="F17059" s="37"/>
      <c r="G17059" s="38"/>
      <c r="H17059" s="37"/>
      <c r="I17059" s="41"/>
      <c r="J17059" s="41"/>
      <c r="K17059" s="37"/>
      <c r="L17059" s="37"/>
      <c r="M17059" s="37"/>
      <c r="N17059" s="37"/>
      <c r="O17059" s="38"/>
    </row>
    <row r="17060" spans="2:15" x14ac:dyDescent="0.4">
      <c r="B17060" s="63"/>
      <c r="C17060" s="37"/>
      <c r="D17060" s="37"/>
      <c r="E17060" s="37"/>
      <c r="F17060" s="37"/>
      <c r="G17060" s="38"/>
      <c r="H17060" s="37"/>
      <c r="I17060" s="41"/>
      <c r="J17060" s="41"/>
      <c r="K17060" s="37"/>
      <c r="L17060" s="37"/>
      <c r="M17060" s="37"/>
      <c r="N17060" s="37"/>
      <c r="O17060" s="38"/>
    </row>
    <row r="17061" spans="2:15" x14ac:dyDescent="0.4">
      <c r="B17061" s="63"/>
      <c r="C17061" s="37"/>
      <c r="D17061" s="37"/>
      <c r="E17061" s="37"/>
      <c r="F17061" s="37"/>
      <c r="G17061" s="38"/>
      <c r="H17061" s="37"/>
      <c r="I17061" s="41"/>
      <c r="J17061" s="41"/>
      <c r="K17061" s="37"/>
      <c r="L17061" s="37"/>
      <c r="M17061" s="37"/>
      <c r="N17061" s="37"/>
      <c r="O17061" s="38"/>
    </row>
    <row r="17062" spans="2:15" x14ac:dyDescent="0.4">
      <c r="B17062" s="63"/>
      <c r="C17062" s="37"/>
      <c r="D17062" s="37"/>
      <c r="E17062" s="37"/>
      <c r="F17062" s="37"/>
      <c r="G17062" s="38"/>
      <c r="H17062" s="37"/>
      <c r="I17062" s="41"/>
      <c r="J17062" s="41"/>
      <c r="K17062" s="37"/>
      <c r="L17062" s="37"/>
      <c r="M17062" s="37"/>
      <c r="N17062" s="37"/>
      <c r="O17062" s="38"/>
    </row>
    <row r="17063" spans="2:15" x14ac:dyDescent="0.4">
      <c r="B17063" s="63"/>
      <c r="C17063" s="37"/>
      <c r="D17063" s="37"/>
      <c r="E17063" s="37"/>
      <c r="F17063" s="37"/>
      <c r="G17063" s="38"/>
      <c r="H17063" s="37"/>
      <c r="I17063" s="41"/>
      <c r="J17063" s="41"/>
      <c r="K17063" s="37"/>
      <c r="L17063" s="37"/>
      <c r="M17063" s="37"/>
      <c r="N17063" s="37"/>
      <c r="O17063" s="38"/>
    </row>
    <row r="17064" spans="2:15" x14ac:dyDescent="0.4">
      <c r="B17064" s="63"/>
      <c r="C17064" s="37"/>
      <c r="D17064" s="37"/>
      <c r="E17064" s="37"/>
      <c r="F17064" s="37"/>
      <c r="G17064" s="38"/>
      <c r="H17064" s="37"/>
      <c r="I17064" s="41"/>
      <c r="J17064" s="41"/>
      <c r="K17064" s="37"/>
      <c r="L17064" s="37"/>
      <c r="M17064" s="37"/>
      <c r="N17064" s="37"/>
      <c r="O17064" s="38"/>
    </row>
    <row r="17065" spans="2:15" x14ac:dyDescent="0.4">
      <c r="B17065" s="63"/>
      <c r="C17065" s="37"/>
      <c r="D17065" s="37"/>
      <c r="E17065" s="37"/>
      <c r="F17065" s="37"/>
      <c r="G17065" s="38"/>
      <c r="H17065" s="37"/>
      <c r="I17065" s="41"/>
      <c r="J17065" s="41"/>
      <c r="K17065" s="37"/>
      <c r="L17065" s="37"/>
      <c r="M17065" s="37"/>
      <c r="N17065" s="37"/>
      <c r="O17065" s="38"/>
    </row>
    <row r="17066" spans="2:15" x14ac:dyDescent="0.4">
      <c r="B17066" s="63"/>
      <c r="C17066" s="37"/>
      <c r="D17066" s="37"/>
      <c r="E17066" s="37"/>
      <c r="F17066" s="37"/>
      <c r="G17066" s="38"/>
      <c r="H17066" s="37"/>
      <c r="I17066" s="41"/>
      <c r="J17066" s="41"/>
      <c r="K17066" s="37"/>
      <c r="L17066" s="37"/>
      <c r="M17066" s="37"/>
      <c r="N17066" s="37"/>
      <c r="O17066" s="38"/>
    </row>
    <row r="17067" spans="2:15" x14ac:dyDescent="0.4">
      <c r="B17067" s="63"/>
      <c r="C17067" s="37"/>
      <c r="D17067" s="37"/>
      <c r="E17067" s="37"/>
      <c r="F17067" s="37"/>
      <c r="G17067" s="38"/>
      <c r="H17067" s="37"/>
      <c r="I17067" s="41"/>
      <c r="J17067" s="41"/>
      <c r="K17067" s="37"/>
      <c r="L17067" s="37"/>
      <c r="M17067" s="37"/>
      <c r="N17067" s="37"/>
      <c r="O17067" s="38"/>
    </row>
    <row r="17068" spans="2:15" x14ac:dyDescent="0.4">
      <c r="B17068" s="63"/>
      <c r="C17068" s="37"/>
      <c r="D17068" s="37"/>
      <c r="E17068" s="37"/>
      <c r="F17068" s="37"/>
      <c r="G17068" s="38"/>
      <c r="H17068" s="37"/>
      <c r="I17068" s="41"/>
      <c r="J17068" s="41"/>
      <c r="K17068" s="37"/>
      <c r="L17068" s="37"/>
      <c r="M17068" s="37"/>
      <c r="N17068" s="37"/>
      <c r="O17068" s="38"/>
    </row>
    <row r="17069" spans="2:15" x14ac:dyDescent="0.4">
      <c r="B17069" s="63"/>
      <c r="C17069" s="37"/>
      <c r="D17069" s="37"/>
      <c r="E17069" s="37"/>
      <c r="F17069" s="37"/>
      <c r="G17069" s="38"/>
      <c r="H17069" s="37"/>
      <c r="I17069" s="41"/>
      <c r="J17069" s="41"/>
      <c r="K17069" s="37"/>
      <c r="L17069" s="37"/>
      <c r="M17069" s="37"/>
      <c r="N17069" s="37"/>
      <c r="O17069" s="38"/>
    </row>
    <row r="17070" spans="2:15" x14ac:dyDescent="0.4">
      <c r="B17070" s="63"/>
      <c r="C17070" s="37"/>
      <c r="D17070" s="37"/>
      <c r="E17070" s="37"/>
      <c r="F17070" s="37"/>
      <c r="G17070" s="38"/>
      <c r="H17070" s="37"/>
      <c r="I17070" s="41"/>
      <c r="J17070" s="41"/>
      <c r="K17070" s="37"/>
      <c r="L17070" s="37"/>
      <c r="M17070" s="37"/>
      <c r="N17070" s="37"/>
      <c r="O17070" s="38"/>
    </row>
    <row r="17071" spans="2:15" x14ac:dyDescent="0.4">
      <c r="B17071" s="63"/>
      <c r="C17071" s="37"/>
      <c r="D17071" s="37"/>
      <c r="E17071" s="37"/>
      <c r="F17071" s="37"/>
      <c r="G17071" s="38"/>
      <c r="H17071" s="37"/>
      <c r="I17071" s="41"/>
      <c r="J17071" s="41"/>
      <c r="K17071" s="37"/>
      <c r="L17071" s="37"/>
      <c r="M17071" s="37"/>
      <c r="N17071" s="37"/>
      <c r="O17071" s="38"/>
    </row>
    <row r="17072" spans="2:15" x14ac:dyDescent="0.4">
      <c r="B17072" s="63"/>
      <c r="C17072" s="37"/>
      <c r="D17072" s="37"/>
      <c r="E17072" s="37"/>
      <c r="F17072" s="37"/>
      <c r="G17072" s="38"/>
      <c r="H17072" s="37"/>
      <c r="I17072" s="41"/>
      <c r="J17072" s="41"/>
      <c r="K17072" s="37"/>
      <c r="L17072" s="37"/>
      <c r="M17072" s="37"/>
      <c r="N17072" s="37"/>
      <c r="O17072" s="38"/>
    </row>
    <row r="17073" spans="2:15" x14ac:dyDescent="0.4">
      <c r="B17073" s="63"/>
      <c r="C17073" s="37"/>
      <c r="D17073" s="37"/>
      <c r="E17073" s="37"/>
      <c r="F17073" s="37"/>
      <c r="G17073" s="38"/>
      <c r="H17073" s="37"/>
      <c r="I17073" s="41"/>
      <c r="J17073" s="41"/>
      <c r="K17073" s="37"/>
      <c r="L17073" s="37"/>
      <c r="M17073" s="37"/>
      <c r="N17073" s="37"/>
      <c r="O17073" s="38"/>
    </row>
    <row r="17074" spans="2:15" x14ac:dyDescent="0.4">
      <c r="B17074" s="63"/>
      <c r="C17074" s="37"/>
      <c r="D17074" s="37"/>
      <c r="E17074" s="37"/>
      <c r="F17074" s="37"/>
      <c r="G17074" s="38"/>
      <c r="H17074" s="37"/>
      <c r="I17074" s="41"/>
      <c r="J17074" s="41"/>
      <c r="K17074" s="37"/>
      <c r="L17074" s="37"/>
      <c r="M17074" s="37"/>
      <c r="N17074" s="37"/>
      <c r="O17074" s="38"/>
    </row>
    <row r="17075" spans="2:15" x14ac:dyDescent="0.4">
      <c r="B17075" s="63"/>
      <c r="C17075" s="37"/>
      <c r="D17075" s="37"/>
      <c r="E17075" s="37"/>
      <c r="F17075" s="37"/>
      <c r="G17075" s="38"/>
      <c r="H17075" s="37"/>
      <c r="I17075" s="41"/>
      <c r="J17075" s="41"/>
      <c r="K17075" s="37"/>
      <c r="L17075" s="37"/>
      <c r="M17075" s="37"/>
      <c r="N17075" s="37"/>
      <c r="O17075" s="38"/>
    </row>
    <row r="17076" spans="2:15" x14ac:dyDescent="0.4">
      <c r="B17076" s="63"/>
      <c r="C17076" s="37"/>
      <c r="D17076" s="37"/>
      <c r="E17076" s="37"/>
      <c r="F17076" s="37"/>
      <c r="G17076" s="38"/>
      <c r="H17076" s="37"/>
      <c r="I17076" s="41"/>
      <c r="J17076" s="41"/>
      <c r="K17076" s="37"/>
      <c r="L17076" s="37"/>
      <c r="M17076" s="37"/>
      <c r="N17076" s="37"/>
      <c r="O17076" s="38"/>
    </row>
    <row r="17077" spans="2:15" x14ac:dyDescent="0.4">
      <c r="B17077" s="63"/>
      <c r="C17077" s="37"/>
      <c r="D17077" s="37"/>
      <c r="E17077" s="37"/>
      <c r="F17077" s="37"/>
      <c r="G17077" s="38"/>
      <c r="H17077" s="37"/>
      <c r="I17077" s="41"/>
      <c r="J17077" s="41"/>
      <c r="K17077" s="37"/>
      <c r="L17077" s="37"/>
      <c r="M17077" s="37"/>
      <c r="N17077" s="37"/>
      <c r="O17077" s="38"/>
    </row>
    <row r="17078" spans="2:15" x14ac:dyDescent="0.4">
      <c r="B17078" s="63"/>
      <c r="C17078" s="37"/>
      <c r="D17078" s="37"/>
      <c r="E17078" s="37"/>
      <c r="F17078" s="37"/>
      <c r="G17078" s="38"/>
      <c r="H17078" s="37"/>
      <c r="I17078" s="41"/>
      <c r="J17078" s="41"/>
      <c r="K17078" s="37"/>
      <c r="L17078" s="37"/>
      <c r="M17078" s="37"/>
      <c r="N17078" s="37"/>
      <c r="O17078" s="38"/>
    </row>
    <row r="17079" spans="2:15" x14ac:dyDescent="0.4">
      <c r="B17079" s="63"/>
      <c r="C17079" s="37"/>
      <c r="D17079" s="37"/>
      <c r="E17079" s="37"/>
      <c r="F17079" s="37"/>
      <c r="G17079" s="38"/>
      <c r="H17079" s="37"/>
      <c r="I17079" s="41"/>
      <c r="J17079" s="41"/>
      <c r="K17079" s="37"/>
      <c r="L17079" s="37"/>
      <c r="M17079" s="37"/>
      <c r="N17079" s="37"/>
      <c r="O17079" s="38"/>
    </row>
    <row r="17080" spans="2:15" x14ac:dyDescent="0.4">
      <c r="B17080" s="63"/>
      <c r="C17080" s="37"/>
      <c r="D17080" s="37"/>
      <c r="E17080" s="37"/>
      <c r="F17080" s="37"/>
      <c r="G17080" s="38"/>
      <c r="H17080" s="37"/>
      <c r="I17080" s="41"/>
      <c r="J17080" s="41"/>
      <c r="K17080" s="37"/>
      <c r="L17080" s="37"/>
      <c r="M17080" s="37"/>
      <c r="N17080" s="37"/>
      <c r="O17080" s="38"/>
    </row>
    <row r="17081" spans="2:15" x14ac:dyDescent="0.4">
      <c r="B17081" s="63"/>
      <c r="C17081" s="37"/>
      <c r="D17081" s="37"/>
      <c r="E17081" s="37"/>
      <c r="F17081" s="37"/>
      <c r="G17081" s="38"/>
      <c r="H17081" s="37"/>
      <c r="I17081" s="41"/>
      <c r="J17081" s="41"/>
      <c r="K17081" s="37"/>
      <c r="L17081" s="37"/>
      <c r="M17081" s="37"/>
      <c r="N17081" s="37"/>
      <c r="O17081" s="38"/>
    </row>
    <row r="17082" spans="2:15" x14ac:dyDescent="0.4">
      <c r="B17082" s="63"/>
      <c r="C17082" s="37"/>
      <c r="D17082" s="37"/>
      <c r="E17082" s="37"/>
      <c r="F17082" s="37"/>
      <c r="G17082" s="38"/>
      <c r="H17082" s="37"/>
      <c r="I17082" s="41"/>
      <c r="J17082" s="41"/>
      <c r="K17082" s="37"/>
      <c r="L17082" s="37"/>
      <c r="M17082" s="37"/>
      <c r="N17082" s="37"/>
      <c r="O17082" s="38"/>
    </row>
    <row r="17083" spans="2:15" x14ac:dyDescent="0.4">
      <c r="B17083" s="63"/>
      <c r="C17083" s="37"/>
      <c r="D17083" s="37"/>
      <c r="E17083" s="37"/>
      <c r="F17083" s="37"/>
      <c r="G17083" s="38"/>
      <c r="H17083" s="37"/>
      <c r="I17083" s="41"/>
      <c r="J17083" s="41"/>
      <c r="K17083" s="37"/>
      <c r="L17083" s="37"/>
      <c r="M17083" s="37"/>
      <c r="N17083" s="37"/>
      <c r="O17083" s="38"/>
    </row>
    <row r="17084" spans="2:15" x14ac:dyDescent="0.4">
      <c r="B17084" s="63"/>
      <c r="C17084" s="37"/>
      <c r="D17084" s="37"/>
      <c r="E17084" s="37"/>
      <c r="F17084" s="37"/>
      <c r="G17084" s="38"/>
      <c r="H17084" s="37"/>
      <c r="I17084" s="41"/>
      <c r="J17084" s="41"/>
      <c r="K17084" s="37"/>
      <c r="L17084" s="37"/>
      <c r="M17084" s="37"/>
      <c r="N17084" s="37"/>
      <c r="O17084" s="38"/>
    </row>
    <row r="17085" spans="2:15" x14ac:dyDescent="0.4">
      <c r="B17085" s="63"/>
      <c r="C17085" s="37"/>
      <c r="D17085" s="37"/>
      <c r="E17085" s="37"/>
      <c r="F17085" s="37"/>
      <c r="G17085" s="38"/>
      <c r="H17085" s="37"/>
      <c r="I17085" s="41"/>
      <c r="J17085" s="41"/>
      <c r="K17085" s="37"/>
      <c r="L17085" s="37"/>
      <c r="M17085" s="37"/>
      <c r="N17085" s="37"/>
      <c r="O17085" s="38"/>
    </row>
    <row r="17086" spans="2:15" x14ac:dyDescent="0.4">
      <c r="B17086" s="63"/>
      <c r="C17086" s="37"/>
      <c r="D17086" s="37"/>
      <c r="E17086" s="37"/>
      <c r="F17086" s="37"/>
      <c r="G17086" s="38"/>
      <c r="H17086" s="37"/>
      <c r="I17086" s="41"/>
      <c r="J17086" s="41"/>
      <c r="K17086" s="37"/>
      <c r="L17086" s="37"/>
      <c r="M17086" s="37"/>
      <c r="N17086" s="37"/>
      <c r="O17086" s="38"/>
    </row>
    <row r="17087" spans="2:15" x14ac:dyDescent="0.4">
      <c r="B17087" s="63"/>
      <c r="C17087" s="37"/>
      <c r="D17087" s="37"/>
      <c r="E17087" s="37"/>
      <c r="F17087" s="37"/>
      <c r="G17087" s="38"/>
      <c r="H17087" s="37"/>
      <c r="I17087" s="41"/>
      <c r="J17087" s="41"/>
      <c r="K17087" s="37"/>
      <c r="L17087" s="37"/>
      <c r="M17087" s="37"/>
      <c r="N17087" s="37"/>
      <c r="O17087" s="38"/>
    </row>
    <row r="17088" spans="2:15" x14ac:dyDescent="0.4">
      <c r="B17088" s="63"/>
      <c r="C17088" s="37"/>
      <c r="D17088" s="37"/>
      <c r="E17088" s="37"/>
      <c r="F17088" s="37"/>
      <c r="G17088" s="38"/>
      <c r="H17088" s="37"/>
      <c r="I17088" s="41"/>
      <c r="J17088" s="41"/>
      <c r="K17088" s="37"/>
      <c r="L17088" s="37"/>
      <c r="M17088" s="37"/>
      <c r="N17088" s="37"/>
      <c r="O17088" s="38"/>
    </row>
    <row r="17089" spans="2:15" x14ac:dyDescent="0.4">
      <c r="B17089" s="63"/>
      <c r="C17089" s="37"/>
      <c r="D17089" s="37"/>
      <c r="E17089" s="37"/>
      <c r="F17089" s="37"/>
      <c r="G17089" s="38"/>
      <c r="H17089" s="37"/>
      <c r="I17089" s="41"/>
      <c r="J17089" s="41"/>
      <c r="K17089" s="37"/>
      <c r="L17089" s="37"/>
      <c r="M17089" s="37"/>
      <c r="N17089" s="37"/>
      <c r="O17089" s="38"/>
    </row>
    <row r="17090" spans="2:15" x14ac:dyDescent="0.4">
      <c r="B17090" s="63"/>
      <c r="C17090" s="37"/>
      <c r="D17090" s="37"/>
      <c r="E17090" s="37"/>
      <c r="F17090" s="37"/>
      <c r="G17090" s="38"/>
      <c r="H17090" s="37"/>
      <c r="I17090" s="41"/>
      <c r="J17090" s="41"/>
      <c r="K17090" s="37"/>
      <c r="L17090" s="37"/>
      <c r="M17090" s="37"/>
      <c r="N17090" s="37"/>
      <c r="O17090" s="38"/>
    </row>
    <row r="17091" spans="2:15" x14ac:dyDescent="0.4">
      <c r="B17091" s="63"/>
      <c r="C17091" s="37"/>
      <c r="D17091" s="37"/>
      <c r="E17091" s="37"/>
      <c r="F17091" s="37"/>
      <c r="G17091" s="38"/>
      <c r="H17091" s="37"/>
      <c r="I17091" s="41"/>
      <c r="J17091" s="41"/>
      <c r="K17091" s="37"/>
      <c r="L17091" s="37"/>
      <c r="M17091" s="37"/>
      <c r="N17091" s="37"/>
      <c r="O17091" s="38"/>
    </row>
    <row r="17092" spans="2:15" x14ac:dyDescent="0.4">
      <c r="B17092" s="63"/>
      <c r="C17092" s="37"/>
      <c r="D17092" s="37"/>
      <c r="E17092" s="37"/>
      <c r="F17092" s="37"/>
      <c r="G17092" s="38"/>
      <c r="H17092" s="37"/>
      <c r="I17092" s="41"/>
      <c r="J17092" s="41"/>
      <c r="K17092" s="37"/>
      <c r="L17092" s="37"/>
      <c r="M17092" s="37"/>
      <c r="N17092" s="37"/>
      <c r="O17092" s="38"/>
    </row>
    <row r="17093" spans="2:15" x14ac:dyDescent="0.4">
      <c r="B17093" s="63"/>
      <c r="C17093" s="37"/>
      <c r="D17093" s="37"/>
      <c r="E17093" s="37"/>
      <c r="F17093" s="37"/>
      <c r="G17093" s="38"/>
      <c r="H17093" s="37"/>
      <c r="I17093" s="41"/>
      <c r="J17093" s="41"/>
      <c r="K17093" s="37"/>
      <c r="L17093" s="37"/>
      <c r="M17093" s="37"/>
      <c r="N17093" s="37"/>
      <c r="O17093" s="38"/>
    </row>
    <row r="17094" spans="2:15" x14ac:dyDescent="0.4">
      <c r="B17094" s="63"/>
      <c r="C17094" s="37"/>
      <c r="D17094" s="37"/>
      <c r="E17094" s="37"/>
      <c r="F17094" s="37"/>
      <c r="G17094" s="38"/>
      <c r="H17094" s="37"/>
      <c r="I17094" s="41"/>
      <c r="J17094" s="41"/>
      <c r="K17094" s="37"/>
      <c r="L17094" s="37"/>
      <c r="M17094" s="37"/>
      <c r="N17094" s="37"/>
      <c r="O17094" s="38"/>
    </row>
    <row r="17095" spans="2:15" x14ac:dyDescent="0.4">
      <c r="B17095" s="63"/>
      <c r="C17095" s="37"/>
      <c r="D17095" s="37"/>
      <c r="E17095" s="37"/>
      <c r="F17095" s="37"/>
      <c r="G17095" s="38"/>
      <c r="H17095" s="37"/>
      <c r="I17095" s="41"/>
      <c r="J17095" s="41"/>
      <c r="K17095" s="37"/>
      <c r="L17095" s="37"/>
      <c r="M17095" s="37"/>
      <c r="N17095" s="37"/>
      <c r="O17095" s="38"/>
    </row>
    <row r="17096" spans="2:15" x14ac:dyDescent="0.4">
      <c r="B17096" s="63"/>
      <c r="C17096" s="37"/>
      <c r="D17096" s="37"/>
      <c r="E17096" s="37"/>
      <c r="F17096" s="37"/>
      <c r="G17096" s="38"/>
      <c r="H17096" s="37"/>
      <c r="I17096" s="41"/>
      <c r="J17096" s="41"/>
      <c r="K17096" s="37"/>
      <c r="L17096" s="37"/>
      <c r="M17096" s="37"/>
      <c r="N17096" s="37"/>
      <c r="O17096" s="38"/>
    </row>
    <row r="17097" spans="2:15" x14ac:dyDescent="0.4">
      <c r="B17097" s="63"/>
      <c r="C17097" s="37"/>
      <c r="D17097" s="37"/>
      <c r="E17097" s="37"/>
      <c r="F17097" s="37"/>
      <c r="G17097" s="38"/>
      <c r="H17097" s="37"/>
      <c r="I17097" s="41"/>
      <c r="J17097" s="41"/>
      <c r="K17097" s="37"/>
      <c r="L17097" s="37"/>
      <c r="M17097" s="37"/>
      <c r="N17097" s="37"/>
      <c r="O17097" s="38"/>
    </row>
    <row r="17098" spans="2:15" x14ac:dyDescent="0.4">
      <c r="B17098" s="63"/>
      <c r="C17098" s="37"/>
      <c r="D17098" s="37"/>
      <c r="E17098" s="37"/>
      <c r="F17098" s="37"/>
      <c r="G17098" s="38"/>
      <c r="H17098" s="37"/>
      <c r="I17098" s="41"/>
      <c r="J17098" s="41"/>
      <c r="K17098" s="37"/>
      <c r="L17098" s="37"/>
      <c r="M17098" s="37"/>
      <c r="N17098" s="37"/>
      <c r="O17098" s="38"/>
    </row>
    <row r="17099" spans="2:15" x14ac:dyDescent="0.4">
      <c r="B17099" s="63"/>
      <c r="C17099" s="37"/>
      <c r="D17099" s="37"/>
      <c r="E17099" s="37"/>
      <c r="F17099" s="37"/>
      <c r="G17099" s="38"/>
      <c r="H17099" s="37"/>
      <c r="I17099" s="41"/>
      <c r="J17099" s="41"/>
      <c r="K17099" s="37"/>
      <c r="L17099" s="37"/>
      <c r="M17099" s="37"/>
      <c r="N17099" s="37"/>
      <c r="O17099" s="38"/>
    </row>
    <row r="17100" spans="2:15" x14ac:dyDescent="0.4">
      <c r="B17100" s="63"/>
      <c r="C17100" s="37"/>
      <c r="D17100" s="37"/>
      <c r="E17100" s="37"/>
      <c r="F17100" s="37"/>
      <c r="G17100" s="38"/>
      <c r="H17100" s="37"/>
      <c r="I17100" s="41"/>
      <c r="J17100" s="41"/>
      <c r="K17100" s="37"/>
      <c r="L17100" s="37"/>
      <c r="M17100" s="37"/>
      <c r="N17100" s="37"/>
      <c r="O17100" s="38"/>
    </row>
    <row r="17101" spans="2:15" x14ac:dyDescent="0.4">
      <c r="B17101" s="63"/>
      <c r="C17101" s="37"/>
      <c r="D17101" s="37"/>
      <c r="E17101" s="37"/>
      <c r="F17101" s="37"/>
      <c r="G17101" s="38"/>
      <c r="H17101" s="37"/>
      <c r="I17101" s="41"/>
      <c r="J17101" s="41"/>
      <c r="K17101" s="37"/>
      <c r="L17101" s="37"/>
      <c r="M17101" s="37"/>
      <c r="N17101" s="37"/>
      <c r="O17101" s="38"/>
    </row>
    <row r="17102" spans="2:15" x14ac:dyDescent="0.4">
      <c r="B17102" s="63"/>
      <c r="C17102" s="37"/>
      <c r="D17102" s="37"/>
      <c r="E17102" s="37"/>
      <c r="F17102" s="37"/>
      <c r="G17102" s="38"/>
      <c r="H17102" s="37"/>
      <c r="I17102" s="41"/>
      <c r="J17102" s="41"/>
      <c r="K17102" s="37"/>
      <c r="L17102" s="37"/>
      <c r="M17102" s="37"/>
      <c r="N17102" s="37"/>
      <c r="O17102" s="38"/>
    </row>
    <row r="17103" spans="2:15" x14ac:dyDescent="0.4">
      <c r="B17103" s="63"/>
      <c r="C17103" s="37"/>
      <c r="D17103" s="37"/>
      <c r="E17103" s="37"/>
      <c r="F17103" s="37"/>
      <c r="G17103" s="38"/>
      <c r="H17103" s="37"/>
      <c r="I17103" s="41"/>
      <c r="J17103" s="41"/>
      <c r="K17103" s="37"/>
      <c r="L17103" s="37"/>
      <c r="M17103" s="37"/>
      <c r="N17103" s="37"/>
      <c r="O17103" s="38"/>
    </row>
    <row r="17104" spans="2:15" x14ac:dyDescent="0.4">
      <c r="B17104" s="63"/>
      <c r="C17104" s="37"/>
      <c r="D17104" s="37"/>
      <c r="E17104" s="37"/>
      <c r="F17104" s="37"/>
      <c r="G17104" s="38"/>
      <c r="H17104" s="37"/>
      <c r="I17104" s="41"/>
      <c r="J17104" s="41"/>
      <c r="K17104" s="37"/>
      <c r="L17104" s="37"/>
      <c r="M17104" s="37"/>
      <c r="N17104" s="37"/>
      <c r="O17104" s="38"/>
    </row>
    <row r="17105" spans="2:15" x14ac:dyDescent="0.4">
      <c r="B17105" s="63"/>
      <c r="C17105" s="37"/>
      <c r="D17105" s="37"/>
      <c r="E17105" s="37"/>
      <c r="F17105" s="37"/>
      <c r="G17105" s="38"/>
      <c r="H17105" s="37"/>
      <c r="I17105" s="41"/>
      <c r="J17105" s="41"/>
      <c r="K17105" s="37"/>
      <c r="L17105" s="37"/>
      <c r="M17105" s="37"/>
      <c r="N17105" s="37"/>
      <c r="O17105" s="38"/>
    </row>
    <row r="17106" spans="2:15" x14ac:dyDescent="0.4">
      <c r="B17106" s="63"/>
      <c r="C17106" s="37"/>
      <c r="D17106" s="37"/>
      <c r="E17106" s="37"/>
      <c r="F17106" s="37"/>
      <c r="G17106" s="38"/>
      <c r="H17106" s="37"/>
      <c r="I17106" s="41"/>
      <c r="J17106" s="41"/>
      <c r="K17106" s="37"/>
      <c r="L17106" s="37"/>
      <c r="M17106" s="37"/>
      <c r="N17106" s="37"/>
      <c r="O17106" s="38"/>
    </row>
    <row r="17107" spans="2:15" x14ac:dyDescent="0.4">
      <c r="B17107" s="63"/>
      <c r="C17107" s="37"/>
      <c r="D17107" s="37"/>
      <c r="E17107" s="37"/>
      <c r="F17107" s="37"/>
      <c r="G17107" s="38"/>
      <c r="H17107" s="37"/>
      <c r="I17107" s="41"/>
      <c r="J17107" s="41"/>
      <c r="K17107" s="37"/>
      <c r="L17107" s="37"/>
      <c r="M17107" s="37"/>
      <c r="N17107" s="37"/>
      <c r="O17107" s="38"/>
    </row>
    <row r="17108" spans="2:15" x14ac:dyDescent="0.4">
      <c r="B17108" s="63"/>
      <c r="C17108" s="37"/>
      <c r="D17108" s="37"/>
      <c r="E17108" s="37"/>
      <c r="F17108" s="37"/>
      <c r="G17108" s="38"/>
      <c r="H17108" s="37"/>
      <c r="I17108" s="41"/>
      <c r="J17108" s="41"/>
      <c r="K17108" s="37"/>
      <c r="L17108" s="37"/>
      <c r="M17108" s="37"/>
      <c r="N17108" s="37"/>
      <c r="O17108" s="38"/>
    </row>
    <row r="17109" spans="2:15" x14ac:dyDescent="0.4">
      <c r="B17109" s="63"/>
      <c r="C17109" s="37"/>
      <c r="D17109" s="37"/>
      <c r="E17109" s="37"/>
      <c r="F17109" s="37"/>
      <c r="G17109" s="38"/>
      <c r="H17109" s="37"/>
      <c r="I17109" s="41"/>
      <c r="J17109" s="41"/>
      <c r="K17109" s="37"/>
      <c r="L17109" s="37"/>
      <c r="M17109" s="37"/>
      <c r="N17109" s="37"/>
      <c r="O17109" s="38"/>
    </row>
    <row r="17110" spans="2:15" x14ac:dyDescent="0.4">
      <c r="B17110" s="63"/>
      <c r="C17110" s="37"/>
      <c r="D17110" s="37"/>
      <c r="E17110" s="37"/>
      <c r="F17110" s="37"/>
      <c r="G17110" s="38"/>
      <c r="H17110" s="37"/>
      <c r="I17110" s="41"/>
      <c r="J17110" s="41"/>
      <c r="K17110" s="37"/>
      <c r="L17110" s="37"/>
      <c r="M17110" s="37"/>
      <c r="N17110" s="37"/>
      <c r="O17110" s="38"/>
    </row>
    <row r="17111" spans="2:15" x14ac:dyDescent="0.4">
      <c r="B17111" s="63"/>
      <c r="C17111" s="37"/>
      <c r="D17111" s="37"/>
      <c r="E17111" s="37"/>
      <c r="F17111" s="37"/>
      <c r="G17111" s="38"/>
      <c r="H17111" s="37"/>
      <c r="I17111" s="41"/>
      <c r="J17111" s="41"/>
      <c r="K17111" s="37"/>
      <c r="L17111" s="37"/>
      <c r="M17111" s="37"/>
      <c r="N17111" s="37"/>
      <c r="O17111" s="38"/>
    </row>
    <row r="17112" spans="2:15" x14ac:dyDescent="0.4">
      <c r="B17112" s="63"/>
      <c r="C17112" s="37"/>
      <c r="D17112" s="37"/>
      <c r="E17112" s="37"/>
      <c r="F17112" s="37"/>
      <c r="G17112" s="38"/>
      <c r="H17112" s="37"/>
      <c r="I17112" s="41"/>
      <c r="J17112" s="41"/>
      <c r="K17112" s="37"/>
      <c r="L17112" s="37"/>
      <c r="M17112" s="37"/>
      <c r="N17112" s="37"/>
      <c r="O17112" s="38"/>
    </row>
    <row r="17113" spans="2:15" x14ac:dyDescent="0.4">
      <c r="B17113" s="63"/>
      <c r="C17113" s="37"/>
      <c r="D17113" s="37"/>
      <c r="E17113" s="37"/>
      <c r="F17113" s="37"/>
      <c r="G17113" s="38"/>
      <c r="H17113" s="37"/>
      <c r="I17113" s="41"/>
      <c r="J17113" s="41"/>
      <c r="K17113" s="37"/>
      <c r="L17113" s="37"/>
      <c r="M17113" s="37"/>
      <c r="N17113" s="37"/>
      <c r="O17113" s="38"/>
    </row>
    <row r="17114" spans="2:15" x14ac:dyDescent="0.4">
      <c r="B17114" s="63"/>
      <c r="C17114" s="37"/>
      <c r="D17114" s="37"/>
      <c r="E17114" s="37"/>
      <c r="F17114" s="37"/>
      <c r="G17114" s="38"/>
      <c r="H17114" s="37"/>
      <c r="I17114" s="41"/>
      <c r="J17114" s="41"/>
      <c r="K17114" s="37"/>
      <c r="L17114" s="37"/>
      <c r="M17114" s="37"/>
      <c r="N17114" s="37"/>
      <c r="O17114" s="38"/>
    </row>
    <row r="17115" spans="2:15" x14ac:dyDescent="0.4">
      <c r="B17115" s="63"/>
      <c r="C17115" s="37"/>
      <c r="D17115" s="37"/>
      <c r="E17115" s="37"/>
      <c r="F17115" s="37"/>
      <c r="G17115" s="38"/>
      <c r="H17115" s="37"/>
      <c r="I17115" s="41"/>
      <c r="J17115" s="41"/>
      <c r="K17115" s="37"/>
      <c r="L17115" s="37"/>
      <c r="M17115" s="37"/>
      <c r="N17115" s="37"/>
      <c r="O17115" s="38"/>
    </row>
    <row r="17116" spans="2:15" x14ac:dyDescent="0.4">
      <c r="B17116" s="63"/>
      <c r="C17116" s="37"/>
      <c r="D17116" s="37"/>
      <c r="E17116" s="37"/>
      <c r="F17116" s="37"/>
      <c r="G17116" s="38"/>
      <c r="H17116" s="37"/>
      <c r="I17116" s="41"/>
      <c r="J17116" s="41"/>
      <c r="K17116" s="37"/>
      <c r="L17116" s="37"/>
      <c r="M17116" s="37"/>
      <c r="N17116" s="37"/>
      <c r="O17116" s="38"/>
    </row>
    <row r="17117" spans="2:15" x14ac:dyDescent="0.4">
      <c r="B17117" s="63"/>
      <c r="C17117" s="37"/>
      <c r="D17117" s="37"/>
      <c r="E17117" s="37"/>
      <c r="F17117" s="37"/>
      <c r="G17117" s="38"/>
      <c r="H17117" s="37"/>
      <c r="I17117" s="41"/>
      <c r="J17117" s="41"/>
      <c r="K17117" s="37"/>
      <c r="L17117" s="37"/>
      <c r="M17117" s="37"/>
      <c r="N17117" s="37"/>
      <c r="O17117" s="38"/>
    </row>
    <row r="17118" spans="2:15" x14ac:dyDescent="0.4">
      <c r="B17118" s="63"/>
      <c r="C17118" s="37"/>
      <c r="D17118" s="37"/>
      <c r="E17118" s="37"/>
      <c r="F17118" s="37"/>
      <c r="G17118" s="38"/>
      <c r="H17118" s="37"/>
      <c r="I17118" s="41"/>
      <c r="J17118" s="41"/>
      <c r="K17118" s="37"/>
      <c r="L17118" s="37"/>
      <c r="M17118" s="37"/>
      <c r="N17118" s="37"/>
      <c r="O17118" s="38"/>
    </row>
    <row r="17119" spans="2:15" x14ac:dyDescent="0.4">
      <c r="B17119" s="63"/>
      <c r="C17119" s="37"/>
      <c r="D17119" s="37"/>
      <c r="E17119" s="37"/>
      <c r="F17119" s="37"/>
      <c r="G17119" s="38"/>
      <c r="H17119" s="37"/>
      <c r="I17119" s="41"/>
      <c r="J17119" s="41"/>
      <c r="K17119" s="37"/>
      <c r="L17119" s="37"/>
      <c r="M17119" s="37"/>
      <c r="N17119" s="37"/>
      <c r="O17119" s="38"/>
    </row>
    <row r="17120" spans="2:15" x14ac:dyDescent="0.4">
      <c r="B17120" s="63"/>
      <c r="C17120" s="37"/>
      <c r="D17120" s="37"/>
      <c r="E17120" s="37"/>
      <c r="F17120" s="37"/>
      <c r="G17120" s="38"/>
      <c r="H17120" s="37"/>
      <c r="I17120" s="41"/>
      <c r="J17120" s="41"/>
      <c r="K17120" s="37"/>
      <c r="L17120" s="37"/>
      <c r="M17120" s="37"/>
      <c r="N17120" s="37"/>
      <c r="O17120" s="38"/>
    </row>
    <row r="17121" spans="2:15" x14ac:dyDescent="0.4">
      <c r="B17121" s="63"/>
      <c r="C17121" s="37"/>
      <c r="D17121" s="37"/>
      <c r="E17121" s="37"/>
      <c r="F17121" s="37"/>
      <c r="G17121" s="38"/>
      <c r="H17121" s="37"/>
      <c r="I17121" s="41"/>
      <c r="J17121" s="41"/>
      <c r="K17121" s="37"/>
      <c r="L17121" s="37"/>
      <c r="M17121" s="37"/>
      <c r="N17121" s="37"/>
      <c r="O17121" s="38"/>
    </row>
    <row r="17122" spans="2:15" x14ac:dyDescent="0.4">
      <c r="B17122" s="63"/>
      <c r="C17122" s="37"/>
      <c r="D17122" s="37"/>
      <c r="E17122" s="37"/>
      <c r="F17122" s="37"/>
      <c r="G17122" s="38"/>
      <c r="H17122" s="37"/>
      <c r="I17122" s="41"/>
      <c r="J17122" s="41"/>
      <c r="K17122" s="37"/>
      <c r="L17122" s="37"/>
      <c r="M17122" s="37"/>
      <c r="N17122" s="37"/>
      <c r="O17122" s="38"/>
    </row>
    <row r="17123" spans="2:15" x14ac:dyDescent="0.4">
      <c r="B17123" s="63"/>
      <c r="C17123" s="37"/>
      <c r="D17123" s="37"/>
      <c r="E17123" s="37"/>
      <c r="F17123" s="37"/>
      <c r="G17123" s="38"/>
      <c r="H17123" s="37"/>
      <c r="I17123" s="41"/>
      <c r="J17123" s="41"/>
      <c r="K17123" s="37"/>
      <c r="L17123" s="37"/>
      <c r="M17123" s="37"/>
      <c r="N17123" s="37"/>
      <c r="O17123" s="38"/>
    </row>
    <row r="17124" spans="2:15" x14ac:dyDescent="0.4">
      <c r="B17124" s="63"/>
      <c r="C17124" s="37"/>
      <c r="D17124" s="37"/>
      <c r="E17124" s="37"/>
      <c r="F17124" s="37"/>
      <c r="G17124" s="38"/>
      <c r="H17124" s="37"/>
      <c r="I17124" s="41"/>
      <c r="J17124" s="41"/>
      <c r="K17124" s="37"/>
      <c r="L17124" s="37"/>
      <c r="M17124" s="37"/>
      <c r="N17124" s="37"/>
      <c r="O17124" s="38"/>
    </row>
    <row r="17125" spans="2:15" x14ac:dyDescent="0.4">
      <c r="B17125" s="63"/>
      <c r="C17125" s="37"/>
      <c r="D17125" s="37"/>
      <c r="E17125" s="37"/>
      <c r="F17125" s="37"/>
      <c r="G17125" s="38"/>
      <c r="H17125" s="37"/>
      <c r="I17125" s="41"/>
      <c r="J17125" s="41"/>
      <c r="K17125" s="37"/>
      <c r="L17125" s="37"/>
      <c r="M17125" s="37"/>
      <c r="N17125" s="37"/>
      <c r="O17125" s="38"/>
    </row>
    <row r="17126" spans="2:15" x14ac:dyDescent="0.4">
      <c r="B17126" s="63"/>
      <c r="C17126" s="37"/>
      <c r="D17126" s="37"/>
      <c r="E17126" s="37"/>
      <c r="F17126" s="37"/>
      <c r="G17126" s="38"/>
      <c r="H17126" s="37"/>
      <c r="I17126" s="41"/>
      <c r="J17126" s="41"/>
      <c r="K17126" s="37"/>
      <c r="L17126" s="37"/>
      <c r="M17126" s="37"/>
      <c r="N17126" s="37"/>
      <c r="O17126" s="38"/>
    </row>
    <row r="17127" spans="2:15" x14ac:dyDescent="0.4">
      <c r="B17127" s="63"/>
      <c r="C17127" s="37"/>
      <c r="D17127" s="37"/>
      <c r="E17127" s="37"/>
      <c r="F17127" s="37"/>
      <c r="G17127" s="38"/>
      <c r="H17127" s="37"/>
      <c r="I17127" s="41"/>
      <c r="J17127" s="41"/>
      <c r="K17127" s="37"/>
      <c r="L17127" s="37"/>
      <c r="M17127" s="37"/>
      <c r="N17127" s="37"/>
      <c r="O17127" s="38"/>
    </row>
    <row r="17128" spans="2:15" x14ac:dyDescent="0.4">
      <c r="B17128" s="63"/>
      <c r="C17128" s="37"/>
      <c r="D17128" s="37"/>
      <c r="E17128" s="37"/>
      <c r="F17128" s="37"/>
      <c r="G17128" s="38"/>
      <c r="H17128" s="37"/>
      <c r="I17128" s="41"/>
      <c r="J17128" s="41"/>
      <c r="K17128" s="37"/>
      <c r="L17128" s="37"/>
      <c r="M17128" s="37"/>
      <c r="N17128" s="37"/>
      <c r="O17128" s="38"/>
    </row>
    <row r="17129" spans="2:15" x14ac:dyDescent="0.4">
      <c r="B17129" s="63"/>
      <c r="C17129" s="37"/>
      <c r="D17129" s="37"/>
      <c r="E17129" s="37"/>
      <c r="F17129" s="37"/>
      <c r="G17129" s="38"/>
      <c r="H17129" s="37"/>
      <c r="I17129" s="41"/>
      <c r="J17129" s="41"/>
      <c r="K17129" s="37"/>
      <c r="L17129" s="37"/>
      <c r="M17129" s="37"/>
      <c r="N17129" s="37"/>
      <c r="O17129" s="38"/>
    </row>
    <row r="17130" spans="2:15" x14ac:dyDescent="0.4">
      <c r="B17130" s="63"/>
      <c r="C17130" s="37"/>
      <c r="D17130" s="37"/>
      <c r="E17130" s="37"/>
      <c r="F17130" s="37"/>
      <c r="G17130" s="38"/>
      <c r="H17130" s="37"/>
      <c r="I17130" s="41"/>
      <c r="J17130" s="41"/>
      <c r="K17130" s="37"/>
      <c r="L17130" s="37"/>
      <c r="M17130" s="37"/>
      <c r="N17130" s="37"/>
      <c r="O17130" s="38"/>
    </row>
    <row r="17131" spans="2:15" x14ac:dyDescent="0.4">
      <c r="B17131" s="63"/>
      <c r="C17131" s="37"/>
      <c r="D17131" s="37"/>
      <c r="E17131" s="37"/>
      <c r="F17131" s="37"/>
      <c r="G17131" s="38"/>
      <c r="H17131" s="37"/>
      <c r="I17131" s="41"/>
      <c r="J17131" s="41"/>
      <c r="K17131" s="37"/>
      <c r="L17131" s="37"/>
      <c r="M17131" s="37"/>
      <c r="N17131" s="37"/>
      <c r="O17131" s="38"/>
    </row>
    <row r="17132" spans="2:15" x14ac:dyDescent="0.4">
      <c r="B17132" s="63"/>
      <c r="C17132" s="37"/>
      <c r="D17132" s="37"/>
      <c r="E17132" s="37"/>
      <c r="F17132" s="37"/>
      <c r="G17132" s="38"/>
      <c r="H17132" s="37"/>
      <c r="I17132" s="41"/>
      <c r="J17132" s="41"/>
      <c r="K17132" s="37"/>
      <c r="L17132" s="37"/>
      <c r="M17132" s="37"/>
      <c r="N17132" s="37"/>
      <c r="O17132" s="38"/>
    </row>
    <row r="17133" spans="2:15" x14ac:dyDescent="0.4">
      <c r="B17133" s="63"/>
      <c r="C17133" s="37"/>
      <c r="D17133" s="37"/>
      <c r="E17133" s="37"/>
      <c r="F17133" s="37"/>
      <c r="G17133" s="38"/>
      <c r="H17133" s="37"/>
      <c r="I17133" s="41"/>
      <c r="J17133" s="41"/>
      <c r="K17133" s="37"/>
      <c r="L17133" s="37"/>
      <c r="M17133" s="37"/>
      <c r="N17133" s="37"/>
      <c r="O17133" s="38"/>
    </row>
    <row r="17134" spans="2:15" x14ac:dyDescent="0.4">
      <c r="B17134" s="63"/>
      <c r="C17134" s="37"/>
      <c r="D17134" s="37"/>
      <c r="E17134" s="37"/>
      <c r="F17134" s="37"/>
      <c r="G17134" s="38"/>
      <c r="H17134" s="37"/>
      <c r="I17134" s="41"/>
      <c r="J17134" s="41"/>
      <c r="K17134" s="37"/>
      <c r="L17134" s="37"/>
      <c r="M17134" s="37"/>
      <c r="N17134" s="37"/>
      <c r="O17134" s="38"/>
    </row>
    <row r="17135" spans="2:15" x14ac:dyDescent="0.4">
      <c r="B17135" s="63"/>
      <c r="C17135" s="37"/>
      <c r="D17135" s="37"/>
      <c r="E17135" s="37"/>
      <c r="F17135" s="37"/>
      <c r="G17135" s="38"/>
      <c r="H17135" s="37"/>
      <c r="I17135" s="41"/>
      <c r="J17135" s="41"/>
      <c r="K17135" s="37"/>
      <c r="L17135" s="37"/>
      <c r="M17135" s="37"/>
      <c r="N17135" s="37"/>
      <c r="O17135" s="38"/>
    </row>
    <row r="17136" spans="2:15" x14ac:dyDescent="0.4">
      <c r="B17136" s="63"/>
      <c r="C17136" s="37"/>
      <c r="D17136" s="37"/>
      <c r="E17136" s="37"/>
      <c r="F17136" s="37"/>
      <c r="G17136" s="38"/>
      <c r="H17136" s="37"/>
      <c r="I17136" s="41"/>
      <c r="J17136" s="41"/>
      <c r="K17136" s="37"/>
      <c r="L17136" s="37"/>
      <c r="M17136" s="37"/>
      <c r="N17136" s="37"/>
      <c r="O17136" s="38"/>
    </row>
    <row r="17137" spans="2:15" x14ac:dyDescent="0.4">
      <c r="B17137" s="63"/>
      <c r="C17137" s="37"/>
      <c r="D17137" s="37"/>
      <c r="E17137" s="37"/>
      <c r="F17137" s="37"/>
      <c r="G17137" s="38"/>
      <c r="H17137" s="37"/>
      <c r="I17137" s="41"/>
      <c r="J17137" s="41"/>
      <c r="K17137" s="37"/>
      <c r="L17137" s="37"/>
      <c r="M17137" s="37"/>
      <c r="N17137" s="37"/>
      <c r="O17137" s="38"/>
    </row>
    <row r="17138" spans="2:15" x14ac:dyDescent="0.4">
      <c r="B17138" s="63"/>
      <c r="C17138" s="37"/>
      <c r="D17138" s="37"/>
      <c r="E17138" s="37"/>
      <c r="F17138" s="37"/>
      <c r="G17138" s="38"/>
      <c r="H17138" s="37"/>
      <c r="I17138" s="41"/>
      <c r="J17138" s="41"/>
      <c r="K17138" s="37"/>
      <c r="L17138" s="37"/>
      <c r="M17138" s="37"/>
      <c r="N17138" s="37"/>
      <c r="O17138" s="38"/>
    </row>
    <row r="17139" spans="2:15" x14ac:dyDescent="0.4">
      <c r="B17139" s="63"/>
      <c r="C17139" s="37"/>
      <c r="D17139" s="37"/>
      <c r="E17139" s="37"/>
      <c r="F17139" s="37"/>
      <c r="G17139" s="38"/>
      <c r="H17139" s="37"/>
      <c r="I17139" s="41"/>
      <c r="J17139" s="41"/>
      <c r="K17139" s="37"/>
      <c r="L17139" s="37"/>
      <c r="M17139" s="37"/>
      <c r="N17139" s="37"/>
      <c r="O17139" s="38"/>
    </row>
    <row r="17140" spans="2:15" x14ac:dyDescent="0.4">
      <c r="B17140" s="63"/>
      <c r="C17140" s="37"/>
      <c r="D17140" s="37"/>
      <c r="E17140" s="37"/>
      <c r="F17140" s="37"/>
      <c r="G17140" s="38"/>
      <c r="H17140" s="37"/>
      <c r="I17140" s="41"/>
      <c r="J17140" s="41"/>
      <c r="K17140" s="37"/>
      <c r="L17140" s="37"/>
      <c r="M17140" s="37"/>
      <c r="N17140" s="37"/>
      <c r="O17140" s="38"/>
    </row>
    <row r="17141" spans="2:15" x14ac:dyDescent="0.4">
      <c r="B17141" s="63"/>
      <c r="C17141" s="37"/>
      <c r="D17141" s="37"/>
      <c r="E17141" s="37"/>
      <c r="F17141" s="37"/>
      <c r="G17141" s="38"/>
      <c r="H17141" s="37"/>
      <c r="I17141" s="41"/>
      <c r="J17141" s="41"/>
      <c r="K17141" s="37"/>
      <c r="L17141" s="37"/>
      <c r="M17141" s="37"/>
      <c r="N17141" s="37"/>
      <c r="O17141" s="38"/>
    </row>
    <row r="17142" spans="2:15" x14ac:dyDescent="0.4">
      <c r="B17142" s="63"/>
      <c r="C17142" s="37"/>
      <c r="D17142" s="37"/>
      <c r="E17142" s="37"/>
      <c r="F17142" s="37"/>
      <c r="G17142" s="38"/>
      <c r="H17142" s="37"/>
      <c r="I17142" s="41"/>
      <c r="J17142" s="41"/>
      <c r="K17142" s="37"/>
      <c r="L17142" s="37"/>
      <c r="M17142" s="37"/>
      <c r="N17142" s="37"/>
      <c r="O17142" s="38"/>
    </row>
    <row r="17143" spans="2:15" x14ac:dyDescent="0.4">
      <c r="B17143" s="63"/>
      <c r="C17143" s="37"/>
      <c r="D17143" s="37"/>
      <c r="E17143" s="37"/>
      <c r="F17143" s="37"/>
      <c r="G17143" s="38"/>
      <c r="H17143" s="37"/>
      <c r="I17143" s="41"/>
      <c r="J17143" s="41"/>
      <c r="K17143" s="37"/>
      <c r="L17143" s="37"/>
      <c r="M17143" s="37"/>
      <c r="N17143" s="37"/>
      <c r="O17143" s="38"/>
    </row>
    <row r="17144" spans="2:15" x14ac:dyDescent="0.4">
      <c r="B17144" s="63"/>
      <c r="C17144" s="37"/>
      <c r="D17144" s="37"/>
      <c r="E17144" s="37"/>
      <c r="F17144" s="37"/>
      <c r="G17144" s="38"/>
      <c r="H17144" s="37"/>
      <c r="I17144" s="41"/>
      <c r="J17144" s="41"/>
      <c r="K17144" s="37"/>
      <c r="L17144" s="37"/>
      <c r="M17144" s="37"/>
      <c r="N17144" s="37"/>
      <c r="O17144" s="38"/>
    </row>
    <row r="17145" spans="2:15" x14ac:dyDescent="0.4">
      <c r="B17145" s="63"/>
      <c r="C17145" s="37"/>
      <c r="D17145" s="37"/>
      <c r="E17145" s="37"/>
      <c r="F17145" s="37"/>
      <c r="G17145" s="38"/>
      <c r="H17145" s="37"/>
      <c r="I17145" s="41"/>
      <c r="J17145" s="41"/>
      <c r="K17145" s="37"/>
      <c r="L17145" s="37"/>
      <c r="M17145" s="37"/>
      <c r="N17145" s="37"/>
      <c r="O17145" s="38"/>
    </row>
    <row r="17146" spans="2:15" x14ac:dyDescent="0.4">
      <c r="B17146" s="63"/>
      <c r="C17146" s="37"/>
      <c r="D17146" s="37"/>
      <c r="E17146" s="37"/>
      <c r="F17146" s="37"/>
      <c r="G17146" s="38"/>
      <c r="H17146" s="37"/>
      <c r="I17146" s="41"/>
      <c r="J17146" s="41"/>
      <c r="K17146" s="37"/>
      <c r="L17146" s="37"/>
      <c r="M17146" s="37"/>
      <c r="N17146" s="37"/>
      <c r="O17146" s="38"/>
    </row>
    <row r="17147" spans="2:15" x14ac:dyDescent="0.4">
      <c r="B17147" s="63"/>
      <c r="C17147" s="37"/>
      <c r="D17147" s="37"/>
      <c r="E17147" s="37"/>
      <c r="F17147" s="37"/>
      <c r="G17147" s="38"/>
      <c r="H17147" s="37"/>
      <c r="I17147" s="41"/>
      <c r="J17147" s="41"/>
      <c r="K17147" s="37"/>
      <c r="L17147" s="37"/>
      <c r="M17147" s="37"/>
      <c r="N17147" s="37"/>
      <c r="O17147" s="38"/>
    </row>
    <row r="17148" spans="2:15" x14ac:dyDescent="0.4">
      <c r="B17148" s="63"/>
      <c r="C17148" s="37"/>
      <c r="D17148" s="37"/>
      <c r="E17148" s="37"/>
      <c r="F17148" s="37"/>
      <c r="G17148" s="38"/>
      <c r="H17148" s="37"/>
      <c r="I17148" s="41"/>
      <c r="J17148" s="41"/>
      <c r="K17148" s="37"/>
      <c r="L17148" s="37"/>
      <c r="M17148" s="37"/>
      <c r="N17148" s="37"/>
      <c r="O17148" s="38"/>
    </row>
    <row r="17149" spans="2:15" x14ac:dyDescent="0.4">
      <c r="B17149" s="63"/>
      <c r="C17149" s="37"/>
      <c r="D17149" s="37"/>
      <c r="E17149" s="37"/>
      <c r="F17149" s="37"/>
      <c r="G17149" s="38"/>
      <c r="H17149" s="37"/>
      <c r="I17149" s="41"/>
      <c r="J17149" s="41"/>
      <c r="K17149" s="37"/>
      <c r="L17149" s="37"/>
      <c r="M17149" s="37"/>
      <c r="N17149" s="37"/>
      <c r="O17149" s="38"/>
    </row>
    <row r="17150" spans="2:15" x14ac:dyDescent="0.4">
      <c r="B17150" s="63"/>
      <c r="C17150" s="37"/>
      <c r="D17150" s="37"/>
      <c r="E17150" s="37"/>
      <c r="F17150" s="37"/>
      <c r="G17150" s="38"/>
      <c r="H17150" s="37"/>
      <c r="I17150" s="41"/>
      <c r="J17150" s="41"/>
      <c r="K17150" s="37"/>
      <c r="L17150" s="37"/>
      <c r="M17150" s="37"/>
      <c r="N17150" s="37"/>
      <c r="O17150" s="38"/>
    </row>
    <row r="17151" spans="2:15" x14ac:dyDescent="0.4">
      <c r="B17151" s="63"/>
      <c r="C17151" s="37"/>
      <c r="D17151" s="37"/>
      <c r="E17151" s="37"/>
      <c r="F17151" s="37"/>
      <c r="G17151" s="38"/>
      <c r="H17151" s="37"/>
      <c r="I17151" s="41"/>
      <c r="J17151" s="41"/>
      <c r="K17151" s="37"/>
      <c r="L17151" s="37"/>
      <c r="M17151" s="37"/>
      <c r="N17151" s="37"/>
      <c r="O17151" s="38"/>
    </row>
    <row r="17152" spans="2:15" x14ac:dyDescent="0.4">
      <c r="B17152" s="63"/>
      <c r="C17152" s="37"/>
      <c r="D17152" s="37"/>
      <c r="E17152" s="37"/>
      <c r="F17152" s="37"/>
      <c r="G17152" s="38"/>
      <c r="H17152" s="37"/>
      <c r="I17152" s="41"/>
      <c r="J17152" s="41"/>
      <c r="K17152" s="37"/>
      <c r="L17152" s="37"/>
      <c r="M17152" s="37"/>
      <c r="N17152" s="37"/>
      <c r="O17152" s="38"/>
    </row>
    <row r="17153" spans="2:15" x14ac:dyDescent="0.4">
      <c r="B17153" s="63"/>
      <c r="C17153" s="37"/>
      <c r="D17153" s="37"/>
      <c r="E17153" s="37"/>
      <c r="F17153" s="37"/>
      <c r="G17153" s="38"/>
      <c r="H17153" s="37"/>
      <c r="I17153" s="41"/>
      <c r="J17153" s="41"/>
      <c r="K17153" s="37"/>
      <c r="L17153" s="37"/>
      <c r="M17153" s="37"/>
      <c r="N17153" s="37"/>
      <c r="O17153" s="38"/>
    </row>
    <row r="17154" spans="2:15" x14ac:dyDescent="0.4">
      <c r="B17154" s="63"/>
      <c r="C17154" s="37"/>
      <c r="D17154" s="37"/>
      <c r="E17154" s="37"/>
      <c r="F17154" s="37"/>
      <c r="G17154" s="38"/>
      <c r="H17154" s="37"/>
      <c r="I17154" s="41"/>
      <c r="J17154" s="41"/>
      <c r="K17154" s="37"/>
      <c r="L17154" s="37"/>
      <c r="M17154" s="37"/>
      <c r="N17154" s="37"/>
      <c r="O17154" s="38"/>
    </row>
    <row r="17155" spans="2:15" x14ac:dyDescent="0.4">
      <c r="B17155" s="63"/>
      <c r="C17155" s="37"/>
      <c r="D17155" s="37"/>
      <c r="E17155" s="37"/>
      <c r="F17155" s="37"/>
      <c r="G17155" s="38"/>
      <c r="H17155" s="37"/>
      <c r="I17155" s="41"/>
      <c r="J17155" s="41"/>
      <c r="K17155" s="37"/>
      <c r="L17155" s="37"/>
      <c r="M17155" s="37"/>
      <c r="N17155" s="37"/>
      <c r="O17155" s="38"/>
    </row>
    <row r="17156" spans="2:15" x14ac:dyDescent="0.4">
      <c r="B17156" s="63"/>
      <c r="C17156" s="37"/>
      <c r="D17156" s="37"/>
      <c r="E17156" s="37"/>
      <c r="F17156" s="37"/>
      <c r="G17156" s="38"/>
      <c r="H17156" s="37"/>
      <c r="I17156" s="41"/>
      <c r="J17156" s="41"/>
      <c r="K17156" s="37"/>
      <c r="L17156" s="37"/>
      <c r="M17156" s="37"/>
      <c r="N17156" s="37"/>
      <c r="O17156" s="38"/>
    </row>
    <row r="17157" spans="2:15" x14ac:dyDescent="0.4">
      <c r="B17157" s="63"/>
      <c r="C17157" s="37"/>
      <c r="D17157" s="37"/>
      <c r="E17157" s="37"/>
      <c r="F17157" s="37"/>
      <c r="G17157" s="38"/>
      <c r="H17157" s="37"/>
      <c r="I17157" s="41"/>
      <c r="J17157" s="41"/>
      <c r="K17157" s="37"/>
      <c r="L17157" s="37"/>
      <c r="M17157" s="37"/>
      <c r="N17157" s="37"/>
      <c r="O17157" s="38"/>
    </row>
    <row r="17158" spans="2:15" x14ac:dyDescent="0.4">
      <c r="B17158" s="63"/>
      <c r="C17158" s="37"/>
      <c r="D17158" s="37"/>
      <c r="E17158" s="37"/>
      <c r="F17158" s="37"/>
      <c r="G17158" s="38"/>
      <c r="H17158" s="37"/>
      <c r="I17158" s="41"/>
      <c r="J17158" s="41"/>
      <c r="K17158" s="37"/>
      <c r="L17158" s="37"/>
      <c r="M17158" s="37"/>
      <c r="N17158" s="37"/>
      <c r="O17158" s="38"/>
    </row>
    <row r="17159" spans="2:15" x14ac:dyDescent="0.4">
      <c r="B17159" s="63"/>
      <c r="C17159" s="37"/>
      <c r="D17159" s="37"/>
      <c r="E17159" s="37"/>
      <c r="F17159" s="37"/>
      <c r="G17159" s="38"/>
      <c r="H17159" s="37"/>
      <c r="I17159" s="41"/>
      <c r="J17159" s="41"/>
      <c r="K17159" s="37"/>
      <c r="L17159" s="37"/>
      <c r="M17159" s="37"/>
      <c r="N17159" s="37"/>
      <c r="O17159" s="38"/>
    </row>
    <row r="17160" spans="2:15" x14ac:dyDescent="0.4">
      <c r="B17160" s="63"/>
      <c r="C17160" s="37"/>
      <c r="D17160" s="37"/>
      <c r="E17160" s="37"/>
      <c r="F17160" s="37"/>
      <c r="G17160" s="38"/>
      <c r="H17160" s="37"/>
      <c r="I17160" s="41"/>
      <c r="J17160" s="41"/>
      <c r="K17160" s="37"/>
      <c r="L17160" s="37"/>
      <c r="M17160" s="37"/>
      <c r="N17160" s="37"/>
      <c r="O17160" s="38"/>
    </row>
    <row r="17161" spans="2:15" x14ac:dyDescent="0.4">
      <c r="B17161" s="63"/>
      <c r="C17161" s="37"/>
      <c r="D17161" s="37"/>
      <c r="E17161" s="37"/>
      <c r="F17161" s="37"/>
      <c r="G17161" s="38"/>
      <c r="H17161" s="37"/>
      <c r="I17161" s="41"/>
      <c r="J17161" s="41"/>
      <c r="K17161" s="37"/>
      <c r="L17161" s="37"/>
      <c r="M17161" s="37"/>
      <c r="N17161" s="37"/>
      <c r="O17161" s="38"/>
    </row>
    <row r="17162" spans="2:15" x14ac:dyDescent="0.4">
      <c r="B17162" s="63"/>
      <c r="C17162" s="37"/>
      <c r="D17162" s="37"/>
      <c r="E17162" s="37"/>
      <c r="F17162" s="37"/>
      <c r="G17162" s="38"/>
      <c r="H17162" s="37"/>
      <c r="I17162" s="41"/>
      <c r="J17162" s="41"/>
      <c r="K17162" s="37"/>
      <c r="L17162" s="37"/>
      <c r="M17162" s="37"/>
      <c r="N17162" s="37"/>
      <c r="O17162" s="38"/>
    </row>
    <row r="17163" spans="2:15" x14ac:dyDescent="0.4">
      <c r="B17163" s="63"/>
      <c r="C17163" s="37"/>
      <c r="D17163" s="37"/>
      <c r="E17163" s="37"/>
      <c r="F17163" s="37"/>
      <c r="G17163" s="38"/>
      <c r="H17163" s="37"/>
      <c r="I17163" s="41"/>
      <c r="J17163" s="41"/>
      <c r="K17163" s="37"/>
      <c r="L17163" s="37"/>
      <c r="M17163" s="37"/>
      <c r="N17163" s="37"/>
      <c r="O17163" s="38"/>
    </row>
    <row r="17164" spans="2:15" x14ac:dyDescent="0.4">
      <c r="B17164" s="63"/>
      <c r="C17164" s="37"/>
      <c r="D17164" s="37"/>
      <c r="E17164" s="37"/>
      <c r="F17164" s="37"/>
      <c r="G17164" s="38"/>
      <c r="H17164" s="37"/>
      <c r="I17164" s="41"/>
      <c r="J17164" s="41"/>
      <c r="K17164" s="37"/>
      <c r="L17164" s="37"/>
      <c r="M17164" s="37"/>
      <c r="N17164" s="37"/>
      <c r="O17164" s="38"/>
    </row>
    <row r="17165" spans="2:15" x14ac:dyDescent="0.4">
      <c r="B17165" s="63"/>
      <c r="C17165" s="37"/>
      <c r="D17165" s="37"/>
      <c r="E17165" s="37"/>
      <c r="F17165" s="37"/>
      <c r="G17165" s="38"/>
      <c r="H17165" s="37"/>
      <c r="I17165" s="41"/>
      <c r="J17165" s="41"/>
      <c r="K17165" s="37"/>
      <c r="L17165" s="37"/>
      <c r="M17165" s="37"/>
      <c r="N17165" s="37"/>
      <c r="O17165" s="38"/>
    </row>
    <row r="17166" spans="2:15" x14ac:dyDescent="0.4">
      <c r="B17166" s="63"/>
      <c r="C17166" s="37"/>
      <c r="D17166" s="37"/>
      <c r="E17166" s="37"/>
      <c r="F17166" s="37"/>
      <c r="G17166" s="38"/>
      <c r="H17166" s="37"/>
      <c r="I17166" s="41"/>
      <c r="J17166" s="41"/>
      <c r="K17166" s="37"/>
      <c r="L17166" s="37"/>
      <c r="M17166" s="37"/>
      <c r="N17166" s="37"/>
      <c r="O17166" s="38"/>
    </row>
    <row r="17167" spans="2:15" x14ac:dyDescent="0.4">
      <c r="B17167" s="63"/>
      <c r="C17167" s="37"/>
      <c r="D17167" s="37"/>
      <c r="E17167" s="37"/>
      <c r="F17167" s="37"/>
      <c r="G17167" s="38"/>
      <c r="H17167" s="37"/>
      <c r="I17167" s="41"/>
      <c r="J17167" s="41"/>
      <c r="K17167" s="37"/>
      <c r="L17167" s="37"/>
      <c r="M17167" s="37"/>
      <c r="N17167" s="37"/>
      <c r="O17167" s="38"/>
    </row>
    <row r="17168" spans="2:15" x14ac:dyDescent="0.4">
      <c r="B17168" s="63"/>
      <c r="C17168" s="37"/>
      <c r="D17168" s="37"/>
      <c r="E17168" s="37"/>
      <c r="F17168" s="37"/>
      <c r="G17168" s="38"/>
      <c r="H17168" s="37"/>
      <c r="I17168" s="41"/>
      <c r="J17168" s="41"/>
      <c r="K17168" s="37"/>
      <c r="L17168" s="37"/>
      <c r="M17168" s="37"/>
      <c r="N17168" s="37"/>
      <c r="O17168" s="38"/>
    </row>
    <row r="17169" spans="2:15" x14ac:dyDescent="0.4">
      <c r="B17169" s="63"/>
      <c r="C17169" s="37"/>
      <c r="D17169" s="37"/>
      <c r="E17169" s="37"/>
      <c r="F17169" s="37"/>
      <c r="G17169" s="38"/>
      <c r="H17169" s="37"/>
      <c r="I17169" s="41"/>
      <c r="J17169" s="41"/>
      <c r="K17169" s="37"/>
      <c r="L17169" s="37"/>
      <c r="M17169" s="37"/>
      <c r="N17169" s="37"/>
      <c r="O17169" s="38"/>
    </row>
    <row r="17170" spans="2:15" x14ac:dyDescent="0.4">
      <c r="B17170" s="63"/>
      <c r="C17170" s="37"/>
      <c r="D17170" s="37"/>
      <c r="E17170" s="37"/>
      <c r="F17170" s="37"/>
      <c r="G17170" s="38"/>
      <c r="H17170" s="37"/>
      <c r="I17170" s="41"/>
      <c r="J17170" s="41"/>
      <c r="K17170" s="37"/>
      <c r="L17170" s="37"/>
      <c r="M17170" s="37"/>
      <c r="N17170" s="37"/>
      <c r="O17170" s="38"/>
    </row>
    <row r="17171" spans="2:15" x14ac:dyDescent="0.4">
      <c r="B17171" s="63"/>
      <c r="C17171" s="37"/>
      <c r="D17171" s="37"/>
      <c r="E17171" s="37"/>
      <c r="F17171" s="37"/>
      <c r="G17171" s="38"/>
      <c r="H17171" s="37"/>
      <c r="I17171" s="41"/>
      <c r="J17171" s="41"/>
      <c r="K17171" s="37"/>
      <c r="L17171" s="37"/>
      <c r="M17171" s="37"/>
      <c r="N17171" s="37"/>
      <c r="O17171" s="38"/>
    </row>
    <row r="17172" spans="2:15" x14ac:dyDescent="0.4">
      <c r="B17172" s="63"/>
      <c r="C17172" s="37"/>
      <c r="D17172" s="37"/>
      <c r="E17172" s="37"/>
      <c r="F17172" s="37"/>
      <c r="G17172" s="38"/>
      <c r="H17172" s="37"/>
      <c r="I17172" s="41"/>
      <c r="J17172" s="41"/>
      <c r="K17172" s="37"/>
      <c r="L17172" s="37"/>
      <c r="M17172" s="37"/>
      <c r="N17172" s="37"/>
      <c r="O17172" s="38"/>
    </row>
    <row r="17173" spans="2:15" x14ac:dyDescent="0.4">
      <c r="B17173" s="63"/>
      <c r="C17173" s="37"/>
      <c r="D17173" s="37"/>
      <c r="E17173" s="37"/>
      <c r="F17173" s="37"/>
      <c r="G17173" s="38"/>
      <c r="H17173" s="37"/>
      <c r="I17173" s="41"/>
      <c r="J17173" s="41"/>
      <c r="K17173" s="37"/>
      <c r="L17173" s="37"/>
      <c r="M17173" s="37"/>
      <c r="N17173" s="37"/>
      <c r="O17173" s="38"/>
    </row>
    <row r="17174" spans="2:15" x14ac:dyDescent="0.4">
      <c r="B17174" s="63"/>
      <c r="C17174" s="37"/>
      <c r="D17174" s="37"/>
      <c r="E17174" s="37"/>
      <c r="F17174" s="37"/>
      <c r="G17174" s="38"/>
      <c r="H17174" s="37"/>
      <c r="I17174" s="41"/>
      <c r="J17174" s="41"/>
      <c r="K17174" s="37"/>
      <c r="L17174" s="37"/>
      <c r="M17174" s="37"/>
      <c r="N17174" s="37"/>
      <c r="O17174" s="38"/>
    </row>
    <row r="17175" spans="2:15" x14ac:dyDescent="0.4">
      <c r="B17175" s="63"/>
      <c r="C17175" s="37"/>
      <c r="D17175" s="37"/>
      <c r="E17175" s="37"/>
      <c r="F17175" s="37"/>
      <c r="G17175" s="38"/>
      <c r="H17175" s="37"/>
      <c r="I17175" s="41"/>
      <c r="J17175" s="41"/>
      <c r="K17175" s="37"/>
      <c r="L17175" s="37"/>
      <c r="M17175" s="37"/>
      <c r="N17175" s="37"/>
      <c r="O17175" s="38"/>
    </row>
    <row r="17176" spans="2:15" x14ac:dyDescent="0.4">
      <c r="B17176" s="63"/>
      <c r="C17176" s="37"/>
      <c r="D17176" s="37"/>
      <c r="E17176" s="37"/>
      <c r="F17176" s="37"/>
      <c r="G17176" s="38"/>
      <c r="H17176" s="37"/>
      <c r="I17176" s="41"/>
      <c r="J17176" s="41"/>
      <c r="K17176" s="37"/>
      <c r="L17176" s="37"/>
      <c r="M17176" s="37"/>
      <c r="N17176" s="37"/>
      <c r="O17176" s="38"/>
    </row>
    <row r="17177" spans="2:15" x14ac:dyDescent="0.4">
      <c r="B17177" s="63"/>
      <c r="C17177" s="37"/>
      <c r="D17177" s="37"/>
      <c r="E17177" s="37"/>
      <c r="F17177" s="37"/>
      <c r="G17177" s="38"/>
      <c r="H17177" s="37"/>
      <c r="I17177" s="41"/>
      <c r="J17177" s="41"/>
      <c r="K17177" s="37"/>
      <c r="L17177" s="37"/>
      <c r="M17177" s="37"/>
      <c r="N17177" s="37"/>
      <c r="O17177" s="38"/>
    </row>
    <row r="17178" spans="2:15" x14ac:dyDescent="0.4">
      <c r="B17178" s="63"/>
      <c r="C17178" s="37"/>
      <c r="D17178" s="37"/>
      <c r="E17178" s="37"/>
      <c r="F17178" s="37"/>
      <c r="G17178" s="38"/>
      <c r="H17178" s="37"/>
      <c r="I17178" s="41"/>
      <c r="J17178" s="41"/>
      <c r="K17178" s="37"/>
      <c r="L17178" s="37"/>
      <c r="M17178" s="37"/>
      <c r="N17178" s="37"/>
      <c r="O17178" s="38"/>
    </row>
    <row r="17179" spans="2:15" x14ac:dyDescent="0.4">
      <c r="B17179" s="63"/>
      <c r="C17179" s="37"/>
      <c r="D17179" s="37"/>
      <c r="E17179" s="37"/>
      <c r="F17179" s="37"/>
      <c r="G17179" s="38"/>
      <c r="H17179" s="37"/>
      <c r="I17179" s="41"/>
      <c r="J17179" s="41"/>
      <c r="K17179" s="37"/>
      <c r="L17179" s="37"/>
      <c r="M17179" s="37"/>
      <c r="N17179" s="37"/>
      <c r="O17179" s="38"/>
    </row>
    <row r="17180" spans="2:15" x14ac:dyDescent="0.4">
      <c r="B17180" s="63"/>
      <c r="C17180" s="37"/>
      <c r="D17180" s="37"/>
      <c r="E17180" s="37"/>
      <c r="F17180" s="37"/>
      <c r="G17180" s="38"/>
      <c r="H17180" s="37"/>
      <c r="I17180" s="41"/>
      <c r="J17180" s="41"/>
      <c r="K17180" s="37"/>
      <c r="L17180" s="37"/>
      <c r="M17180" s="37"/>
      <c r="N17180" s="37"/>
      <c r="O17180" s="38"/>
    </row>
    <row r="17181" spans="2:15" x14ac:dyDescent="0.4">
      <c r="B17181" s="63"/>
      <c r="C17181" s="37"/>
      <c r="D17181" s="37"/>
      <c r="E17181" s="37"/>
      <c r="F17181" s="37"/>
      <c r="G17181" s="38"/>
      <c r="H17181" s="37"/>
      <c r="I17181" s="41"/>
      <c r="J17181" s="41"/>
      <c r="K17181" s="37"/>
      <c r="L17181" s="37"/>
      <c r="M17181" s="37"/>
      <c r="N17181" s="37"/>
      <c r="O17181" s="38"/>
    </row>
    <row r="17182" spans="2:15" x14ac:dyDescent="0.4">
      <c r="B17182" s="63"/>
      <c r="C17182" s="37"/>
      <c r="D17182" s="37"/>
      <c r="E17182" s="37"/>
      <c r="F17182" s="37"/>
      <c r="G17182" s="38"/>
      <c r="H17182" s="37"/>
      <c r="I17182" s="41"/>
      <c r="J17182" s="41"/>
      <c r="K17182" s="37"/>
      <c r="L17182" s="37"/>
      <c r="M17182" s="37"/>
      <c r="N17182" s="37"/>
      <c r="O17182" s="38"/>
    </row>
    <row r="17183" spans="2:15" x14ac:dyDescent="0.4">
      <c r="B17183" s="63"/>
      <c r="C17183" s="37"/>
      <c r="D17183" s="37"/>
      <c r="E17183" s="37"/>
      <c r="F17183" s="37"/>
      <c r="G17183" s="38"/>
      <c r="H17183" s="37"/>
      <c r="I17183" s="41"/>
      <c r="J17183" s="41"/>
      <c r="K17183" s="37"/>
      <c r="L17183" s="37"/>
      <c r="M17183" s="37"/>
      <c r="N17183" s="37"/>
      <c r="O17183" s="38"/>
    </row>
    <row r="17184" spans="2:15" x14ac:dyDescent="0.4">
      <c r="B17184" s="63"/>
      <c r="C17184" s="37"/>
      <c r="D17184" s="37"/>
      <c r="E17184" s="37"/>
      <c r="F17184" s="37"/>
      <c r="G17184" s="38"/>
      <c r="H17184" s="37"/>
      <c r="I17184" s="41"/>
      <c r="J17184" s="41"/>
      <c r="K17184" s="37"/>
      <c r="L17184" s="37"/>
      <c r="M17184" s="37"/>
      <c r="N17184" s="37"/>
      <c r="O17184" s="38"/>
    </row>
    <row r="17185" spans="2:15" x14ac:dyDescent="0.4">
      <c r="B17185" s="63"/>
      <c r="C17185" s="37"/>
      <c r="D17185" s="37"/>
      <c r="E17185" s="37"/>
      <c r="F17185" s="37"/>
      <c r="G17185" s="38"/>
      <c r="H17185" s="37"/>
      <c r="I17185" s="41"/>
      <c r="J17185" s="41"/>
      <c r="K17185" s="37"/>
      <c r="L17185" s="37"/>
      <c r="M17185" s="37"/>
      <c r="N17185" s="37"/>
      <c r="O17185" s="38"/>
    </row>
    <row r="17186" spans="2:15" x14ac:dyDescent="0.4">
      <c r="B17186" s="63"/>
      <c r="C17186" s="37"/>
      <c r="D17186" s="37"/>
      <c r="E17186" s="37"/>
      <c r="F17186" s="37"/>
      <c r="G17186" s="38"/>
      <c r="H17186" s="37"/>
      <c r="I17186" s="41"/>
      <c r="J17186" s="41"/>
      <c r="K17186" s="37"/>
      <c r="L17186" s="37"/>
      <c r="M17186" s="37"/>
      <c r="N17186" s="37"/>
      <c r="O17186" s="38"/>
    </row>
    <row r="17187" spans="2:15" x14ac:dyDescent="0.4">
      <c r="B17187" s="63"/>
      <c r="C17187" s="37"/>
      <c r="D17187" s="37"/>
      <c r="E17187" s="37"/>
      <c r="F17187" s="37"/>
      <c r="G17187" s="38"/>
      <c r="H17187" s="37"/>
      <c r="I17187" s="41"/>
      <c r="J17187" s="41"/>
      <c r="K17187" s="37"/>
      <c r="L17187" s="37"/>
      <c r="M17187" s="37"/>
      <c r="N17187" s="37"/>
      <c r="O17187" s="38"/>
    </row>
    <row r="17188" spans="2:15" x14ac:dyDescent="0.4">
      <c r="B17188" s="63"/>
      <c r="C17188" s="37"/>
      <c r="D17188" s="37"/>
      <c r="E17188" s="37"/>
      <c r="F17188" s="37"/>
      <c r="G17188" s="38"/>
      <c r="H17188" s="37"/>
      <c r="I17188" s="41"/>
      <c r="J17188" s="41"/>
      <c r="K17188" s="37"/>
      <c r="L17188" s="37"/>
      <c r="M17188" s="37"/>
      <c r="N17188" s="37"/>
      <c r="O17188" s="38"/>
    </row>
    <row r="17189" spans="2:15" x14ac:dyDescent="0.4">
      <c r="B17189" s="63"/>
      <c r="C17189" s="37"/>
      <c r="D17189" s="37"/>
      <c r="E17189" s="37"/>
      <c r="F17189" s="37"/>
      <c r="G17189" s="38"/>
      <c r="H17189" s="37"/>
      <c r="I17189" s="41"/>
      <c r="J17189" s="41"/>
      <c r="K17189" s="37"/>
      <c r="L17189" s="37"/>
      <c r="M17189" s="37"/>
      <c r="N17189" s="37"/>
      <c r="O17189" s="38"/>
    </row>
    <row r="17190" spans="2:15" x14ac:dyDescent="0.4">
      <c r="B17190" s="63"/>
      <c r="C17190" s="37"/>
      <c r="D17190" s="37"/>
      <c r="E17190" s="37"/>
      <c r="F17190" s="37"/>
      <c r="G17190" s="38"/>
      <c r="H17190" s="37"/>
      <c r="I17190" s="41"/>
      <c r="J17190" s="41"/>
      <c r="K17190" s="37"/>
      <c r="L17190" s="37"/>
      <c r="M17190" s="37"/>
      <c r="N17190" s="37"/>
      <c r="O17190" s="38"/>
    </row>
    <row r="17191" spans="2:15" x14ac:dyDescent="0.4">
      <c r="B17191" s="63"/>
      <c r="C17191" s="37"/>
      <c r="D17191" s="37"/>
      <c r="E17191" s="37"/>
      <c r="F17191" s="37"/>
      <c r="G17191" s="38"/>
      <c r="H17191" s="37"/>
      <c r="I17191" s="41"/>
      <c r="J17191" s="41"/>
      <c r="K17191" s="37"/>
      <c r="L17191" s="37"/>
      <c r="M17191" s="37"/>
      <c r="N17191" s="37"/>
      <c r="O17191" s="38"/>
    </row>
    <row r="17192" spans="2:15" x14ac:dyDescent="0.4">
      <c r="B17192" s="63"/>
      <c r="C17192" s="37"/>
      <c r="D17192" s="37"/>
      <c r="E17192" s="37"/>
      <c r="F17192" s="37"/>
      <c r="G17192" s="38"/>
      <c r="H17192" s="37"/>
      <c r="I17192" s="41"/>
      <c r="J17192" s="41"/>
      <c r="K17192" s="37"/>
      <c r="L17192" s="37"/>
      <c r="M17192" s="37"/>
      <c r="N17192" s="37"/>
      <c r="O17192" s="38"/>
    </row>
    <row r="17193" spans="2:15" x14ac:dyDescent="0.4">
      <c r="B17193" s="63"/>
      <c r="C17193" s="37"/>
      <c r="D17193" s="37"/>
      <c r="E17193" s="37"/>
      <c r="F17193" s="37"/>
      <c r="G17193" s="38"/>
      <c r="H17193" s="37"/>
      <c r="I17193" s="41"/>
      <c r="J17193" s="41"/>
      <c r="K17193" s="37"/>
      <c r="L17193" s="37"/>
      <c r="M17193" s="37"/>
      <c r="N17193" s="37"/>
      <c r="O17193" s="38"/>
    </row>
    <row r="17194" spans="2:15" x14ac:dyDescent="0.4">
      <c r="B17194" s="63"/>
      <c r="C17194" s="37"/>
      <c r="D17194" s="37"/>
      <c r="E17194" s="37"/>
      <c r="F17194" s="37"/>
      <c r="G17194" s="38"/>
      <c r="H17194" s="37"/>
      <c r="I17194" s="41"/>
      <c r="J17194" s="41"/>
      <c r="K17194" s="37"/>
      <c r="L17194" s="37"/>
      <c r="M17194" s="37"/>
      <c r="N17194" s="37"/>
      <c r="O17194" s="38"/>
    </row>
    <row r="17195" spans="2:15" x14ac:dyDescent="0.4">
      <c r="B17195" s="63"/>
      <c r="C17195" s="37"/>
      <c r="D17195" s="37"/>
      <c r="E17195" s="37"/>
      <c r="F17195" s="37"/>
      <c r="G17195" s="38"/>
      <c r="H17195" s="37"/>
      <c r="I17195" s="41"/>
      <c r="J17195" s="41"/>
      <c r="K17195" s="37"/>
      <c r="L17195" s="37"/>
      <c r="M17195" s="37"/>
      <c r="N17195" s="37"/>
      <c r="O17195" s="38"/>
    </row>
    <row r="17196" spans="2:15" x14ac:dyDescent="0.4">
      <c r="B17196" s="63"/>
      <c r="C17196" s="37"/>
      <c r="D17196" s="37"/>
      <c r="E17196" s="37"/>
      <c r="F17196" s="37"/>
      <c r="G17196" s="38"/>
      <c r="H17196" s="37"/>
      <c r="I17196" s="41"/>
      <c r="J17196" s="41"/>
      <c r="K17196" s="37"/>
      <c r="L17196" s="37"/>
      <c r="M17196" s="37"/>
      <c r="N17196" s="37"/>
      <c r="O17196" s="38"/>
    </row>
    <row r="17197" spans="2:15" x14ac:dyDescent="0.4">
      <c r="B17197" s="63"/>
      <c r="C17197" s="37"/>
      <c r="D17197" s="37"/>
      <c r="E17197" s="37"/>
      <c r="F17197" s="37"/>
      <c r="G17197" s="38"/>
      <c r="H17197" s="37"/>
      <c r="I17197" s="41"/>
      <c r="J17197" s="41"/>
      <c r="K17197" s="37"/>
      <c r="L17197" s="37"/>
      <c r="M17197" s="37"/>
      <c r="N17197" s="37"/>
      <c r="O17197" s="38"/>
    </row>
    <row r="17198" spans="2:15" x14ac:dyDescent="0.4">
      <c r="B17198" s="63"/>
      <c r="C17198" s="37"/>
      <c r="D17198" s="37"/>
      <c r="E17198" s="37"/>
      <c r="F17198" s="37"/>
      <c r="G17198" s="38"/>
      <c r="H17198" s="37"/>
      <c r="I17198" s="41"/>
      <c r="J17198" s="41"/>
      <c r="K17198" s="37"/>
      <c r="L17198" s="37"/>
      <c r="M17198" s="37"/>
      <c r="N17198" s="37"/>
      <c r="O17198" s="38"/>
    </row>
    <row r="17199" spans="2:15" x14ac:dyDescent="0.4">
      <c r="B17199" s="63"/>
      <c r="C17199" s="37"/>
      <c r="D17199" s="37"/>
      <c r="E17199" s="37"/>
      <c r="F17199" s="37"/>
      <c r="G17199" s="38"/>
      <c r="H17199" s="37"/>
      <c r="I17199" s="41"/>
      <c r="J17199" s="41"/>
      <c r="K17199" s="37"/>
      <c r="L17199" s="37"/>
      <c r="M17199" s="37"/>
      <c r="N17199" s="37"/>
      <c r="O17199" s="38"/>
    </row>
    <row r="17200" spans="2:15" x14ac:dyDescent="0.4">
      <c r="B17200" s="63"/>
      <c r="C17200" s="37"/>
      <c r="D17200" s="37"/>
      <c r="E17200" s="37"/>
      <c r="F17200" s="37"/>
      <c r="G17200" s="38"/>
      <c r="H17200" s="37"/>
      <c r="I17200" s="41"/>
      <c r="J17200" s="41"/>
      <c r="K17200" s="37"/>
      <c r="L17200" s="37"/>
      <c r="M17200" s="37"/>
      <c r="N17200" s="37"/>
      <c r="O17200" s="38"/>
    </row>
    <row r="17201" spans="2:15" x14ac:dyDescent="0.4">
      <c r="B17201" s="63"/>
      <c r="C17201" s="37"/>
      <c r="D17201" s="37"/>
      <c r="E17201" s="37"/>
      <c r="F17201" s="37"/>
      <c r="G17201" s="38"/>
      <c r="H17201" s="37"/>
      <c r="I17201" s="41"/>
      <c r="J17201" s="41"/>
      <c r="K17201" s="37"/>
      <c r="L17201" s="37"/>
      <c r="M17201" s="37"/>
      <c r="N17201" s="37"/>
      <c r="O17201" s="38"/>
    </row>
    <row r="17202" spans="2:15" x14ac:dyDescent="0.4">
      <c r="B17202" s="63"/>
      <c r="C17202" s="37"/>
      <c r="D17202" s="37"/>
      <c r="E17202" s="37"/>
      <c r="F17202" s="37"/>
      <c r="G17202" s="38"/>
      <c r="H17202" s="37"/>
      <c r="I17202" s="41"/>
      <c r="J17202" s="41"/>
      <c r="K17202" s="37"/>
      <c r="L17202" s="37"/>
      <c r="M17202" s="37"/>
      <c r="N17202" s="37"/>
      <c r="O17202" s="38"/>
    </row>
    <row r="17203" spans="2:15" x14ac:dyDescent="0.4">
      <c r="B17203" s="63"/>
      <c r="C17203" s="37"/>
      <c r="D17203" s="37"/>
      <c r="E17203" s="37"/>
      <c r="F17203" s="37"/>
      <c r="G17203" s="38"/>
      <c r="H17203" s="37"/>
      <c r="I17203" s="41"/>
      <c r="J17203" s="41"/>
      <c r="K17203" s="37"/>
      <c r="L17203" s="37"/>
      <c r="M17203" s="37"/>
      <c r="N17203" s="37"/>
      <c r="O17203" s="38"/>
    </row>
    <row r="17204" spans="2:15" x14ac:dyDescent="0.4">
      <c r="B17204" s="63"/>
      <c r="C17204" s="37"/>
      <c r="D17204" s="37"/>
      <c r="E17204" s="37"/>
      <c r="F17204" s="37"/>
      <c r="G17204" s="38"/>
      <c r="H17204" s="37"/>
      <c r="I17204" s="41"/>
      <c r="J17204" s="41"/>
      <c r="K17204" s="37"/>
      <c r="L17204" s="37"/>
      <c r="M17204" s="37"/>
      <c r="N17204" s="37"/>
      <c r="O17204" s="38"/>
    </row>
    <row r="17205" spans="2:15" x14ac:dyDescent="0.4">
      <c r="B17205" s="63"/>
      <c r="C17205" s="37"/>
      <c r="D17205" s="37"/>
      <c r="E17205" s="37"/>
      <c r="F17205" s="37"/>
      <c r="G17205" s="38"/>
      <c r="H17205" s="37"/>
      <c r="I17205" s="41"/>
      <c r="J17205" s="41"/>
      <c r="K17205" s="37"/>
      <c r="L17205" s="37"/>
      <c r="M17205" s="37"/>
      <c r="N17205" s="37"/>
      <c r="O17205" s="38"/>
    </row>
    <row r="17206" spans="2:15" x14ac:dyDescent="0.4">
      <c r="B17206" s="63"/>
      <c r="C17206" s="37"/>
      <c r="D17206" s="37"/>
      <c r="E17206" s="37"/>
      <c r="F17206" s="37"/>
      <c r="G17206" s="38"/>
      <c r="H17206" s="37"/>
      <c r="I17206" s="41"/>
      <c r="J17206" s="41"/>
      <c r="K17206" s="37"/>
      <c r="L17206" s="37"/>
      <c r="M17206" s="37"/>
      <c r="N17206" s="37"/>
      <c r="O17206" s="38"/>
    </row>
    <row r="17207" spans="2:15" x14ac:dyDescent="0.4">
      <c r="B17207" s="63"/>
      <c r="C17207" s="37"/>
      <c r="D17207" s="37"/>
      <c r="E17207" s="37"/>
      <c r="F17207" s="37"/>
      <c r="G17207" s="38"/>
      <c r="H17207" s="37"/>
      <c r="I17207" s="41"/>
      <c r="J17207" s="41"/>
      <c r="K17207" s="37"/>
      <c r="L17207" s="37"/>
      <c r="M17207" s="37"/>
      <c r="N17207" s="37"/>
      <c r="O17207" s="38"/>
    </row>
    <row r="17208" spans="2:15" x14ac:dyDescent="0.4">
      <c r="B17208" s="63"/>
      <c r="C17208" s="37"/>
      <c r="D17208" s="37"/>
      <c r="E17208" s="37"/>
      <c r="F17208" s="37"/>
      <c r="G17208" s="38"/>
      <c r="H17208" s="37"/>
      <c r="I17208" s="41"/>
      <c r="J17208" s="41"/>
      <c r="K17208" s="37"/>
      <c r="L17208" s="37"/>
      <c r="M17208" s="37"/>
      <c r="N17208" s="37"/>
      <c r="O17208" s="38"/>
    </row>
    <row r="17209" spans="2:15" x14ac:dyDescent="0.4">
      <c r="B17209" s="63"/>
      <c r="C17209" s="37"/>
      <c r="D17209" s="37"/>
      <c r="E17209" s="37"/>
      <c r="F17209" s="37"/>
      <c r="G17209" s="38"/>
      <c r="H17209" s="37"/>
      <c r="I17209" s="41"/>
      <c r="J17209" s="41"/>
      <c r="K17209" s="37"/>
      <c r="L17209" s="37"/>
      <c r="M17209" s="37"/>
      <c r="N17209" s="37"/>
      <c r="O17209" s="38"/>
    </row>
    <row r="17210" spans="2:15" x14ac:dyDescent="0.4">
      <c r="B17210" s="63"/>
      <c r="C17210" s="37"/>
      <c r="D17210" s="37"/>
      <c r="E17210" s="37"/>
      <c r="F17210" s="37"/>
      <c r="G17210" s="38"/>
      <c r="H17210" s="37"/>
      <c r="I17210" s="41"/>
      <c r="J17210" s="41"/>
      <c r="K17210" s="37"/>
      <c r="L17210" s="37"/>
      <c r="M17210" s="37"/>
      <c r="N17210" s="37"/>
      <c r="O17210" s="38"/>
    </row>
    <row r="17211" spans="2:15" x14ac:dyDescent="0.4">
      <c r="B17211" s="63"/>
      <c r="C17211" s="37"/>
      <c r="D17211" s="37"/>
      <c r="E17211" s="37"/>
      <c r="F17211" s="37"/>
      <c r="G17211" s="38"/>
      <c r="H17211" s="37"/>
      <c r="I17211" s="41"/>
      <c r="J17211" s="41"/>
      <c r="K17211" s="37"/>
      <c r="L17211" s="37"/>
      <c r="M17211" s="37"/>
      <c r="N17211" s="37"/>
      <c r="O17211" s="38"/>
    </row>
    <row r="17212" spans="2:15" x14ac:dyDescent="0.4">
      <c r="B17212" s="63"/>
      <c r="C17212" s="37"/>
      <c r="D17212" s="37"/>
      <c r="E17212" s="37"/>
      <c r="F17212" s="37"/>
      <c r="G17212" s="38"/>
      <c r="H17212" s="37"/>
      <c r="I17212" s="41"/>
      <c r="J17212" s="41"/>
      <c r="K17212" s="37"/>
      <c r="L17212" s="37"/>
      <c r="M17212" s="37"/>
      <c r="N17212" s="37"/>
      <c r="O17212" s="38"/>
    </row>
    <row r="17213" spans="2:15" x14ac:dyDescent="0.4">
      <c r="B17213" s="63"/>
      <c r="C17213" s="37"/>
      <c r="D17213" s="37"/>
      <c r="E17213" s="37"/>
      <c r="F17213" s="37"/>
      <c r="G17213" s="38"/>
      <c r="H17213" s="37"/>
      <c r="I17213" s="41"/>
      <c r="J17213" s="41"/>
      <c r="K17213" s="37"/>
      <c r="L17213" s="37"/>
      <c r="M17213" s="37"/>
      <c r="N17213" s="37"/>
      <c r="O17213" s="38"/>
    </row>
    <row r="17214" spans="2:15" x14ac:dyDescent="0.4">
      <c r="B17214" s="63"/>
      <c r="C17214" s="37"/>
      <c r="D17214" s="37"/>
      <c r="E17214" s="37"/>
      <c r="F17214" s="37"/>
      <c r="G17214" s="38"/>
      <c r="H17214" s="37"/>
      <c r="I17214" s="41"/>
      <c r="J17214" s="41"/>
      <c r="K17214" s="37"/>
      <c r="L17214" s="37"/>
      <c r="M17214" s="37"/>
      <c r="N17214" s="37"/>
      <c r="O17214" s="38"/>
    </row>
    <row r="17215" spans="2:15" x14ac:dyDescent="0.4">
      <c r="B17215" s="63"/>
      <c r="C17215" s="37"/>
      <c r="D17215" s="37"/>
      <c r="E17215" s="37"/>
      <c r="F17215" s="37"/>
      <c r="G17215" s="38"/>
      <c r="H17215" s="37"/>
      <c r="I17215" s="41"/>
      <c r="J17215" s="41"/>
      <c r="K17215" s="37"/>
      <c r="L17215" s="37"/>
      <c r="M17215" s="37"/>
      <c r="N17215" s="37"/>
      <c r="O17215" s="38"/>
    </row>
    <row r="17216" spans="2:15" x14ac:dyDescent="0.4">
      <c r="B17216" s="63"/>
      <c r="C17216" s="37"/>
      <c r="D17216" s="37"/>
      <c r="E17216" s="37"/>
      <c r="F17216" s="37"/>
      <c r="G17216" s="38"/>
      <c r="H17216" s="37"/>
      <c r="I17216" s="41"/>
      <c r="J17216" s="41"/>
      <c r="K17216" s="37"/>
      <c r="L17216" s="37"/>
      <c r="M17216" s="37"/>
      <c r="N17216" s="37"/>
      <c r="O17216" s="38"/>
    </row>
    <row r="17217" spans="2:15" x14ac:dyDescent="0.4">
      <c r="B17217" s="63"/>
      <c r="C17217" s="37"/>
      <c r="D17217" s="37"/>
      <c r="E17217" s="37"/>
      <c r="F17217" s="37"/>
      <c r="G17217" s="38"/>
      <c r="H17217" s="37"/>
      <c r="I17217" s="41"/>
      <c r="J17217" s="41"/>
      <c r="K17217" s="37"/>
      <c r="L17217" s="37"/>
      <c r="M17217" s="37"/>
      <c r="N17217" s="37"/>
      <c r="O17217" s="38"/>
    </row>
    <row r="17218" spans="2:15" x14ac:dyDescent="0.4">
      <c r="B17218" s="63"/>
      <c r="C17218" s="37"/>
      <c r="D17218" s="37"/>
      <c r="E17218" s="37"/>
      <c r="F17218" s="37"/>
      <c r="G17218" s="38"/>
      <c r="H17218" s="37"/>
      <c r="I17218" s="41"/>
      <c r="J17218" s="41"/>
      <c r="K17218" s="37"/>
      <c r="L17218" s="37"/>
      <c r="M17218" s="37"/>
      <c r="N17218" s="37"/>
      <c r="O17218" s="38"/>
    </row>
    <row r="17219" spans="2:15" x14ac:dyDescent="0.4">
      <c r="B17219" s="63"/>
      <c r="C17219" s="37"/>
      <c r="D17219" s="37"/>
      <c r="E17219" s="37"/>
      <c r="F17219" s="37"/>
      <c r="G17219" s="38"/>
      <c r="H17219" s="37"/>
      <c r="I17219" s="41"/>
      <c r="J17219" s="41"/>
      <c r="K17219" s="37"/>
      <c r="L17219" s="37"/>
      <c r="M17219" s="37"/>
      <c r="N17219" s="37"/>
      <c r="O17219" s="38"/>
    </row>
    <row r="17220" spans="2:15" x14ac:dyDescent="0.4">
      <c r="B17220" s="63"/>
      <c r="C17220" s="37"/>
      <c r="D17220" s="37"/>
      <c r="E17220" s="37"/>
      <c r="F17220" s="37"/>
      <c r="G17220" s="38"/>
      <c r="H17220" s="37"/>
      <c r="I17220" s="41"/>
      <c r="J17220" s="41"/>
      <c r="K17220" s="37"/>
      <c r="L17220" s="37"/>
      <c r="M17220" s="37"/>
      <c r="N17220" s="37"/>
      <c r="O17220" s="38"/>
    </row>
    <row r="17221" spans="2:15" x14ac:dyDescent="0.4">
      <c r="B17221" s="63"/>
      <c r="C17221" s="37"/>
      <c r="D17221" s="37"/>
      <c r="E17221" s="37"/>
      <c r="F17221" s="37"/>
      <c r="G17221" s="38"/>
      <c r="H17221" s="37"/>
      <c r="I17221" s="41"/>
      <c r="J17221" s="41"/>
      <c r="K17221" s="37"/>
      <c r="L17221" s="37"/>
      <c r="M17221" s="37"/>
      <c r="N17221" s="37"/>
      <c r="O17221" s="38"/>
    </row>
    <row r="17222" spans="2:15" x14ac:dyDescent="0.4">
      <c r="B17222" s="63"/>
      <c r="C17222" s="37"/>
      <c r="D17222" s="37"/>
      <c r="E17222" s="37"/>
      <c r="F17222" s="37"/>
      <c r="G17222" s="38"/>
      <c r="H17222" s="37"/>
      <c r="I17222" s="41"/>
      <c r="J17222" s="41"/>
      <c r="K17222" s="37"/>
      <c r="L17222" s="37"/>
      <c r="M17222" s="37"/>
      <c r="N17222" s="37"/>
      <c r="O17222" s="38"/>
    </row>
    <row r="17223" spans="2:15" x14ac:dyDescent="0.4">
      <c r="B17223" s="63"/>
      <c r="C17223" s="37"/>
      <c r="D17223" s="37"/>
      <c r="E17223" s="37"/>
      <c r="F17223" s="37"/>
      <c r="G17223" s="38"/>
      <c r="H17223" s="37"/>
      <c r="I17223" s="41"/>
      <c r="J17223" s="41"/>
      <c r="K17223" s="37"/>
      <c r="L17223" s="37"/>
      <c r="M17223" s="37"/>
      <c r="N17223" s="37"/>
      <c r="O17223" s="38"/>
    </row>
    <row r="17224" spans="2:15" x14ac:dyDescent="0.4">
      <c r="B17224" s="63"/>
      <c r="C17224" s="37"/>
      <c r="D17224" s="37"/>
      <c r="E17224" s="37"/>
      <c r="F17224" s="37"/>
      <c r="G17224" s="38"/>
      <c r="H17224" s="37"/>
      <c r="I17224" s="41"/>
      <c r="J17224" s="41"/>
      <c r="K17224" s="37"/>
      <c r="L17224" s="37"/>
      <c r="M17224" s="37"/>
      <c r="N17224" s="37"/>
      <c r="O17224" s="38"/>
    </row>
    <row r="17225" spans="2:15" x14ac:dyDescent="0.4">
      <c r="B17225" s="63"/>
      <c r="C17225" s="37"/>
      <c r="D17225" s="37"/>
      <c r="E17225" s="37"/>
      <c r="F17225" s="37"/>
      <c r="G17225" s="38"/>
      <c r="H17225" s="37"/>
      <c r="I17225" s="41"/>
      <c r="J17225" s="41"/>
      <c r="K17225" s="37"/>
      <c r="L17225" s="37"/>
      <c r="M17225" s="37"/>
      <c r="N17225" s="37"/>
      <c r="O17225" s="38"/>
    </row>
    <row r="17226" spans="2:15" x14ac:dyDescent="0.4">
      <c r="B17226" s="63"/>
      <c r="C17226" s="37"/>
      <c r="D17226" s="37"/>
      <c r="E17226" s="37"/>
      <c r="F17226" s="37"/>
      <c r="G17226" s="38"/>
      <c r="H17226" s="37"/>
      <c r="I17226" s="41"/>
      <c r="J17226" s="41"/>
      <c r="K17226" s="37"/>
      <c r="L17226" s="37"/>
      <c r="M17226" s="37"/>
      <c r="N17226" s="37"/>
      <c r="O17226" s="38"/>
    </row>
    <row r="17227" spans="2:15" x14ac:dyDescent="0.4">
      <c r="B17227" s="63"/>
      <c r="C17227" s="37"/>
      <c r="D17227" s="37"/>
      <c r="E17227" s="37"/>
      <c r="F17227" s="37"/>
      <c r="G17227" s="38"/>
      <c r="H17227" s="37"/>
      <c r="I17227" s="41"/>
      <c r="J17227" s="41"/>
      <c r="K17227" s="37"/>
      <c r="L17227" s="37"/>
      <c r="M17227" s="37"/>
      <c r="N17227" s="37"/>
      <c r="O17227" s="38"/>
    </row>
    <row r="17228" spans="2:15" x14ac:dyDescent="0.4">
      <c r="B17228" s="63"/>
      <c r="C17228" s="37"/>
      <c r="D17228" s="37"/>
      <c r="E17228" s="37"/>
      <c r="F17228" s="37"/>
      <c r="G17228" s="38"/>
      <c r="H17228" s="37"/>
      <c r="I17228" s="41"/>
      <c r="J17228" s="41"/>
      <c r="K17228" s="37"/>
      <c r="L17228" s="37"/>
      <c r="M17228" s="37"/>
      <c r="N17228" s="37"/>
      <c r="O17228" s="38"/>
    </row>
    <row r="17229" spans="2:15" x14ac:dyDescent="0.4">
      <c r="B17229" s="63"/>
      <c r="C17229" s="37"/>
      <c r="D17229" s="37"/>
      <c r="E17229" s="37"/>
      <c r="F17229" s="37"/>
      <c r="G17229" s="38"/>
      <c r="H17229" s="37"/>
      <c r="I17229" s="41"/>
      <c r="J17229" s="41"/>
      <c r="K17229" s="37"/>
      <c r="L17229" s="37"/>
      <c r="M17229" s="37"/>
      <c r="N17229" s="37"/>
      <c r="O17229" s="38"/>
    </row>
    <row r="17230" spans="2:15" x14ac:dyDescent="0.4">
      <c r="B17230" s="63"/>
      <c r="C17230" s="37"/>
      <c r="D17230" s="37"/>
      <c r="E17230" s="37"/>
      <c r="F17230" s="37"/>
      <c r="G17230" s="38"/>
      <c r="H17230" s="37"/>
      <c r="I17230" s="41"/>
      <c r="J17230" s="41"/>
      <c r="K17230" s="37"/>
      <c r="L17230" s="37"/>
      <c r="M17230" s="37"/>
      <c r="N17230" s="37"/>
      <c r="O17230" s="38"/>
    </row>
    <row r="17231" spans="2:15" x14ac:dyDescent="0.4">
      <c r="B17231" s="63"/>
      <c r="C17231" s="37"/>
      <c r="D17231" s="37"/>
      <c r="E17231" s="37"/>
      <c r="F17231" s="37"/>
      <c r="G17231" s="38"/>
      <c r="H17231" s="37"/>
      <c r="I17231" s="41"/>
      <c r="J17231" s="41"/>
      <c r="K17231" s="37"/>
      <c r="L17231" s="37"/>
      <c r="M17231" s="37"/>
      <c r="N17231" s="37"/>
      <c r="O17231" s="38"/>
    </row>
    <row r="17232" spans="2:15" x14ac:dyDescent="0.4">
      <c r="B17232" s="63"/>
      <c r="C17232" s="37"/>
      <c r="D17232" s="37"/>
      <c r="E17232" s="37"/>
      <c r="F17232" s="37"/>
      <c r="G17232" s="38"/>
      <c r="H17232" s="37"/>
      <c r="I17232" s="41"/>
      <c r="J17232" s="41"/>
      <c r="K17232" s="37"/>
      <c r="L17232" s="37"/>
      <c r="M17232" s="37"/>
      <c r="N17232" s="37"/>
      <c r="O17232" s="38"/>
    </row>
    <row r="17233" spans="2:15" x14ac:dyDescent="0.4">
      <c r="B17233" s="63"/>
      <c r="C17233" s="37"/>
      <c r="D17233" s="37"/>
      <c r="E17233" s="37"/>
      <c r="F17233" s="37"/>
      <c r="G17233" s="38"/>
      <c r="H17233" s="37"/>
      <c r="I17233" s="41"/>
      <c r="J17233" s="41"/>
      <c r="K17233" s="37"/>
      <c r="L17233" s="37"/>
      <c r="M17233" s="37"/>
      <c r="N17233" s="37"/>
      <c r="O17233" s="38"/>
    </row>
    <row r="17234" spans="2:15" x14ac:dyDescent="0.4">
      <c r="B17234" s="63"/>
      <c r="C17234" s="37"/>
      <c r="D17234" s="37"/>
      <c r="E17234" s="37"/>
      <c r="F17234" s="37"/>
      <c r="G17234" s="38"/>
      <c r="H17234" s="37"/>
      <c r="I17234" s="41"/>
      <c r="J17234" s="41"/>
      <c r="K17234" s="37"/>
      <c r="L17234" s="37"/>
      <c r="M17234" s="37"/>
      <c r="N17234" s="37"/>
      <c r="O17234" s="38"/>
    </row>
    <row r="17235" spans="2:15" x14ac:dyDescent="0.4">
      <c r="B17235" s="63"/>
      <c r="C17235" s="37"/>
      <c r="D17235" s="37"/>
      <c r="E17235" s="37"/>
      <c r="F17235" s="37"/>
      <c r="G17235" s="38"/>
      <c r="H17235" s="37"/>
      <c r="I17235" s="41"/>
      <c r="J17235" s="41"/>
      <c r="K17235" s="37"/>
      <c r="L17235" s="37"/>
      <c r="M17235" s="37"/>
      <c r="N17235" s="37"/>
      <c r="O17235" s="38"/>
    </row>
    <row r="17236" spans="2:15" x14ac:dyDescent="0.4">
      <c r="B17236" s="63"/>
      <c r="C17236" s="37"/>
      <c r="D17236" s="37"/>
      <c r="E17236" s="37"/>
      <c r="F17236" s="37"/>
      <c r="G17236" s="38"/>
      <c r="H17236" s="37"/>
      <c r="I17236" s="41"/>
      <c r="J17236" s="41"/>
      <c r="K17236" s="37"/>
      <c r="L17236" s="37"/>
      <c r="M17236" s="37"/>
      <c r="N17236" s="37"/>
      <c r="O17236" s="38"/>
    </row>
    <row r="17237" spans="2:15" x14ac:dyDescent="0.4">
      <c r="B17237" s="63"/>
      <c r="C17237" s="37"/>
      <c r="D17237" s="37"/>
      <c r="E17237" s="37"/>
      <c r="F17237" s="37"/>
      <c r="G17237" s="38"/>
      <c r="H17237" s="37"/>
      <c r="I17237" s="41"/>
      <c r="J17237" s="41"/>
      <c r="K17237" s="37"/>
      <c r="L17237" s="37"/>
      <c r="M17237" s="37"/>
      <c r="N17237" s="37"/>
      <c r="O17237" s="38"/>
    </row>
    <row r="17238" spans="2:15" x14ac:dyDescent="0.4">
      <c r="B17238" s="63"/>
      <c r="C17238" s="37"/>
      <c r="D17238" s="37"/>
      <c r="E17238" s="37"/>
      <c r="F17238" s="37"/>
      <c r="G17238" s="38"/>
      <c r="H17238" s="37"/>
      <c r="I17238" s="41"/>
      <c r="J17238" s="41"/>
      <c r="K17238" s="37"/>
      <c r="L17238" s="37"/>
      <c r="M17238" s="37"/>
      <c r="N17238" s="37"/>
      <c r="O17238" s="38"/>
    </row>
    <row r="17239" spans="2:15" x14ac:dyDescent="0.4">
      <c r="B17239" s="63"/>
      <c r="C17239" s="37"/>
      <c r="D17239" s="37"/>
      <c r="E17239" s="37"/>
      <c r="F17239" s="37"/>
      <c r="G17239" s="38"/>
      <c r="H17239" s="37"/>
      <c r="I17239" s="41"/>
      <c r="J17239" s="41"/>
      <c r="K17239" s="37"/>
      <c r="L17239" s="37"/>
      <c r="M17239" s="37"/>
      <c r="N17239" s="37"/>
      <c r="O17239" s="38"/>
    </row>
    <row r="17240" spans="2:15" x14ac:dyDescent="0.4">
      <c r="B17240" s="63"/>
      <c r="C17240" s="37"/>
      <c r="D17240" s="37"/>
      <c r="E17240" s="37"/>
      <c r="F17240" s="37"/>
      <c r="G17240" s="38"/>
      <c r="H17240" s="37"/>
      <c r="I17240" s="41"/>
      <c r="J17240" s="41"/>
      <c r="K17240" s="37"/>
      <c r="L17240" s="37"/>
      <c r="M17240" s="37"/>
      <c r="N17240" s="37"/>
      <c r="O17240" s="38"/>
    </row>
    <row r="17241" spans="2:15" x14ac:dyDescent="0.4">
      <c r="B17241" s="63"/>
      <c r="C17241" s="37"/>
      <c r="D17241" s="37"/>
      <c r="E17241" s="37"/>
      <c r="F17241" s="37"/>
      <c r="G17241" s="38"/>
      <c r="H17241" s="37"/>
      <c r="I17241" s="41"/>
      <c r="J17241" s="41"/>
      <c r="K17241" s="37"/>
      <c r="L17241" s="37"/>
      <c r="M17241" s="37"/>
      <c r="N17241" s="37"/>
      <c r="O17241" s="38"/>
    </row>
    <row r="17242" spans="2:15" x14ac:dyDescent="0.4">
      <c r="B17242" s="63"/>
      <c r="C17242" s="37"/>
      <c r="D17242" s="37"/>
      <c r="E17242" s="37"/>
      <c r="F17242" s="37"/>
      <c r="G17242" s="38"/>
      <c r="H17242" s="37"/>
      <c r="I17242" s="41"/>
      <c r="J17242" s="41"/>
      <c r="K17242" s="37"/>
      <c r="L17242" s="37"/>
      <c r="M17242" s="37"/>
      <c r="N17242" s="37"/>
      <c r="O17242" s="38"/>
    </row>
    <row r="17243" spans="2:15" x14ac:dyDescent="0.4">
      <c r="B17243" s="63"/>
      <c r="C17243" s="37"/>
      <c r="D17243" s="37"/>
      <c r="E17243" s="37"/>
      <c r="F17243" s="37"/>
      <c r="G17243" s="38"/>
      <c r="H17243" s="37"/>
      <c r="I17243" s="41"/>
      <c r="J17243" s="41"/>
      <c r="K17243" s="37"/>
      <c r="L17243" s="37"/>
      <c r="M17243" s="37"/>
      <c r="N17243" s="37"/>
      <c r="O17243" s="38"/>
    </row>
    <row r="17244" spans="2:15" x14ac:dyDescent="0.4">
      <c r="B17244" s="63"/>
      <c r="C17244" s="37"/>
      <c r="D17244" s="37"/>
      <c r="E17244" s="37"/>
      <c r="F17244" s="37"/>
      <c r="G17244" s="38"/>
      <c r="H17244" s="37"/>
      <c r="I17244" s="41"/>
      <c r="J17244" s="41"/>
      <c r="K17244" s="37"/>
      <c r="L17244" s="37"/>
      <c r="M17244" s="37"/>
      <c r="N17244" s="37"/>
      <c r="O17244" s="38"/>
    </row>
    <row r="17245" spans="2:15" x14ac:dyDescent="0.4">
      <c r="B17245" s="63"/>
      <c r="C17245" s="37"/>
      <c r="D17245" s="37"/>
      <c r="E17245" s="37"/>
      <c r="F17245" s="37"/>
      <c r="G17245" s="38"/>
      <c r="H17245" s="37"/>
      <c r="I17245" s="41"/>
      <c r="J17245" s="41"/>
      <c r="K17245" s="37"/>
      <c r="L17245" s="37"/>
      <c r="M17245" s="37"/>
      <c r="N17245" s="37"/>
      <c r="O17245" s="38"/>
    </row>
    <row r="17246" spans="2:15" x14ac:dyDescent="0.4">
      <c r="B17246" s="63"/>
      <c r="C17246" s="37"/>
      <c r="D17246" s="37"/>
      <c r="E17246" s="37"/>
      <c r="F17246" s="37"/>
      <c r="G17246" s="38"/>
      <c r="H17246" s="37"/>
      <c r="I17246" s="41"/>
      <c r="J17246" s="41"/>
      <c r="K17246" s="37"/>
      <c r="L17246" s="37"/>
      <c r="M17246" s="37"/>
      <c r="N17246" s="37"/>
      <c r="O17246" s="38"/>
    </row>
    <row r="17247" spans="2:15" x14ac:dyDescent="0.4">
      <c r="B17247" s="63"/>
      <c r="C17247" s="37"/>
      <c r="D17247" s="37"/>
      <c r="E17247" s="37"/>
      <c r="F17247" s="37"/>
      <c r="G17247" s="38"/>
      <c r="H17247" s="37"/>
      <c r="I17247" s="41"/>
      <c r="J17247" s="41"/>
      <c r="K17247" s="37"/>
      <c r="L17247" s="37"/>
      <c r="M17247" s="37"/>
      <c r="N17247" s="37"/>
      <c r="O17247" s="38"/>
    </row>
    <row r="17248" spans="2:15" x14ac:dyDescent="0.4">
      <c r="B17248" s="63"/>
      <c r="C17248" s="37"/>
      <c r="D17248" s="37"/>
      <c r="E17248" s="37"/>
      <c r="F17248" s="37"/>
      <c r="G17248" s="38"/>
      <c r="H17248" s="37"/>
      <c r="I17248" s="41"/>
      <c r="J17248" s="41"/>
      <c r="K17248" s="37"/>
      <c r="L17248" s="37"/>
      <c r="M17248" s="37"/>
      <c r="N17248" s="37"/>
      <c r="O17248" s="38"/>
    </row>
    <row r="17249" spans="2:15" x14ac:dyDescent="0.4">
      <c r="B17249" s="63"/>
      <c r="C17249" s="37"/>
      <c r="D17249" s="37"/>
      <c r="E17249" s="37"/>
      <c r="F17249" s="37"/>
      <c r="G17249" s="38"/>
      <c r="H17249" s="37"/>
      <c r="I17249" s="41"/>
      <c r="J17249" s="41"/>
      <c r="K17249" s="37"/>
      <c r="L17249" s="37"/>
      <c r="M17249" s="37"/>
      <c r="N17249" s="37"/>
      <c r="O17249" s="38"/>
    </row>
    <row r="17250" spans="2:15" x14ac:dyDescent="0.4">
      <c r="B17250" s="63"/>
      <c r="C17250" s="37"/>
      <c r="D17250" s="37"/>
      <c r="E17250" s="37"/>
      <c r="F17250" s="37"/>
      <c r="G17250" s="38"/>
      <c r="H17250" s="37"/>
      <c r="I17250" s="41"/>
      <c r="J17250" s="41"/>
      <c r="K17250" s="37"/>
      <c r="L17250" s="37"/>
      <c r="M17250" s="37"/>
      <c r="N17250" s="37"/>
      <c r="O17250" s="38"/>
    </row>
    <row r="17251" spans="2:15" x14ac:dyDescent="0.4">
      <c r="B17251" s="63"/>
      <c r="C17251" s="37"/>
      <c r="D17251" s="37"/>
      <c r="E17251" s="37"/>
      <c r="F17251" s="37"/>
      <c r="G17251" s="38"/>
      <c r="H17251" s="37"/>
      <c r="I17251" s="41"/>
      <c r="J17251" s="41"/>
      <c r="K17251" s="37"/>
      <c r="L17251" s="37"/>
      <c r="M17251" s="37"/>
      <c r="N17251" s="37"/>
      <c r="O17251" s="38"/>
    </row>
    <row r="17252" spans="2:15" x14ac:dyDescent="0.4">
      <c r="B17252" s="63"/>
      <c r="C17252" s="37"/>
      <c r="D17252" s="37"/>
      <c r="E17252" s="37"/>
      <c r="F17252" s="37"/>
      <c r="G17252" s="38"/>
      <c r="H17252" s="37"/>
      <c r="I17252" s="41"/>
      <c r="J17252" s="41"/>
      <c r="K17252" s="37"/>
      <c r="L17252" s="37"/>
      <c r="M17252" s="37"/>
      <c r="N17252" s="37"/>
      <c r="O17252" s="38"/>
    </row>
    <row r="17253" spans="2:15" x14ac:dyDescent="0.4">
      <c r="B17253" s="63"/>
      <c r="C17253" s="37"/>
      <c r="D17253" s="37"/>
      <c r="E17253" s="37"/>
      <c r="F17253" s="37"/>
      <c r="G17253" s="38"/>
      <c r="H17253" s="37"/>
      <c r="I17253" s="41"/>
      <c r="J17253" s="41"/>
      <c r="K17253" s="37"/>
      <c r="L17253" s="37"/>
      <c r="M17253" s="37"/>
      <c r="N17253" s="37"/>
      <c r="O17253" s="38"/>
    </row>
    <row r="17254" spans="2:15" x14ac:dyDescent="0.4">
      <c r="B17254" s="63"/>
      <c r="C17254" s="37"/>
      <c r="D17254" s="37"/>
      <c r="E17254" s="37"/>
      <c r="F17254" s="37"/>
      <c r="G17254" s="38"/>
      <c r="H17254" s="37"/>
      <c r="I17254" s="41"/>
      <c r="J17254" s="41"/>
      <c r="K17254" s="37"/>
      <c r="L17254" s="37"/>
      <c r="M17254" s="37"/>
      <c r="N17254" s="37"/>
      <c r="O17254" s="38"/>
    </row>
    <row r="17255" spans="2:15" x14ac:dyDescent="0.4">
      <c r="B17255" s="63"/>
      <c r="C17255" s="37"/>
      <c r="D17255" s="37"/>
      <c r="E17255" s="37"/>
      <c r="F17255" s="37"/>
      <c r="G17255" s="38"/>
      <c r="H17255" s="37"/>
      <c r="I17255" s="41"/>
      <c r="J17255" s="41"/>
      <c r="K17255" s="37"/>
      <c r="L17255" s="37"/>
      <c r="M17255" s="37"/>
      <c r="N17255" s="37"/>
      <c r="O17255" s="38"/>
    </row>
    <row r="17256" spans="2:15" x14ac:dyDescent="0.4">
      <c r="B17256" s="63"/>
      <c r="C17256" s="37"/>
      <c r="D17256" s="37"/>
      <c r="E17256" s="37"/>
      <c r="F17256" s="37"/>
      <c r="G17256" s="38"/>
      <c r="H17256" s="37"/>
      <c r="I17256" s="41"/>
      <c r="J17256" s="41"/>
      <c r="K17256" s="37"/>
      <c r="L17256" s="37"/>
      <c r="M17256" s="37"/>
      <c r="N17256" s="37"/>
      <c r="O17256" s="38"/>
    </row>
    <row r="17257" spans="2:15" x14ac:dyDescent="0.4">
      <c r="B17257" s="63"/>
      <c r="C17257" s="37"/>
      <c r="D17257" s="37"/>
      <c r="E17257" s="37"/>
      <c r="F17257" s="37"/>
      <c r="G17257" s="38"/>
      <c r="H17257" s="37"/>
      <c r="I17257" s="41"/>
      <c r="J17257" s="41"/>
      <c r="K17257" s="37"/>
      <c r="L17257" s="37"/>
      <c r="M17257" s="37"/>
      <c r="N17257" s="37"/>
      <c r="O17257" s="38"/>
    </row>
    <row r="17258" spans="2:15" x14ac:dyDescent="0.4">
      <c r="B17258" s="63"/>
      <c r="C17258" s="37"/>
      <c r="D17258" s="37"/>
      <c r="E17258" s="37"/>
      <c r="F17258" s="37"/>
      <c r="G17258" s="38"/>
      <c r="H17258" s="37"/>
      <c r="I17258" s="41"/>
      <c r="J17258" s="41"/>
      <c r="K17258" s="37"/>
      <c r="L17258" s="37"/>
      <c r="M17258" s="37"/>
      <c r="N17258" s="37"/>
      <c r="O17258" s="38"/>
    </row>
    <row r="17259" spans="2:15" x14ac:dyDescent="0.4">
      <c r="B17259" s="63"/>
      <c r="C17259" s="37"/>
      <c r="D17259" s="37"/>
      <c r="E17259" s="37"/>
      <c r="F17259" s="37"/>
      <c r="G17259" s="38"/>
      <c r="H17259" s="37"/>
      <c r="I17259" s="41"/>
      <c r="J17259" s="41"/>
      <c r="K17259" s="37"/>
      <c r="L17259" s="37"/>
      <c r="M17259" s="37"/>
      <c r="N17259" s="37"/>
      <c r="O17259" s="38"/>
    </row>
    <row r="17260" spans="2:15" x14ac:dyDescent="0.4">
      <c r="B17260" s="63"/>
      <c r="C17260" s="37"/>
      <c r="D17260" s="37"/>
      <c r="E17260" s="37"/>
      <c r="F17260" s="37"/>
      <c r="G17260" s="38"/>
      <c r="H17260" s="37"/>
      <c r="I17260" s="41"/>
      <c r="J17260" s="41"/>
      <c r="K17260" s="37"/>
      <c r="L17260" s="37"/>
      <c r="M17260" s="37"/>
      <c r="N17260" s="37"/>
      <c r="O17260" s="38"/>
    </row>
    <row r="17261" spans="2:15" x14ac:dyDescent="0.4">
      <c r="B17261" s="63"/>
      <c r="C17261" s="37"/>
      <c r="D17261" s="37"/>
      <c r="E17261" s="37"/>
      <c r="F17261" s="37"/>
      <c r="G17261" s="38"/>
      <c r="H17261" s="37"/>
      <c r="I17261" s="41"/>
      <c r="J17261" s="41"/>
      <c r="K17261" s="37"/>
      <c r="L17261" s="37"/>
      <c r="M17261" s="37"/>
      <c r="N17261" s="37"/>
      <c r="O17261" s="38"/>
    </row>
    <row r="17262" spans="2:15" x14ac:dyDescent="0.4">
      <c r="B17262" s="63"/>
      <c r="C17262" s="37"/>
      <c r="D17262" s="37"/>
      <c r="E17262" s="37"/>
      <c r="F17262" s="37"/>
      <c r="G17262" s="38"/>
      <c r="H17262" s="37"/>
      <c r="I17262" s="41"/>
      <c r="J17262" s="41"/>
      <c r="K17262" s="37"/>
      <c r="L17262" s="37"/>
      <c r="M17262" s="37"/>
      <c r="N17262" s="37"/>
      <c r="O17262" s="38"/>
    </row>
    <row r="17263" spans="2:15" x14ac:dyDescent="0.4">
      <c r="B17263" s="63"/>
      <c r="C17263" s="37"/>
      <c r="D17263" s="37"/>
      <c r="E17263" s="37"/>
      <c r="F17263" s="37"/>
      <c r="G17263" s="38"/>
      <c r="H17263" s="37"/>
      <c r="I17263" s="41"/>
      <c r="J17263" s="41"/>
      <c r="K17263" s="37"/>
      <c r="L17263" s="37"/>
      <c r="M17263" s="37"/>
      <c r="N17263" s="37"/>
      <c r="O17263" s="38"/>
    </row>
    <row r="17264" spans="2:15" x14ac:dyDescent="0.4">
      <c r="B17264" s="63"/>
      <c r="C17264" s="37"/>
      <c r="D17264" s="37"/>
      <c r="E17264" s="37"/>
      <c r="F17264" s="37"/>
      <c r="G17264" s="38"/>
      <c r="H17264" s="37"/>
      <c r="I17264" s="41"/>
      <c r="J17264" s="41"/>
      <c r="K17264" s="37"/>
      <c r="L17264" s="37"/>
      <c r="M17264" s="37"/>
      <c r="N17264" s="37"/>
      <c r="O17264" s="38"/>
    </row>
    <row r="17265" spans="2:15" x14ac:dyDescent="0.4">
      <c r="B17265" s="63"/>
      <c r="C17265" s="37"/>
      <c r="D17265" s="37"/>
      <c r="E17265" s="37"/>
      <c r="F17265" s="37"/>
      <c r="G17265" s="38"/>
      <c r="H17265" s="37"/>
      <c r="I17265" s="41"/>
      <c r="J17265" s="41"/>
      <c r="K17265" s="37"/>
      <c r="L17265" s="37"/>
      <c r="M17265" s="37"/>
      <c r="N17265" s="37"/>
      <c r="O17265" s="38"/>
    </row>
    <row r="17266" spans="2:15" x14ac:dyDescent="0.4">
      <c r="B17266" s="63"/>
      <c r="C17266" s="37"/>
      <c r="D17266" s="37"/>
      <c r="E17266" s="37"/>
      <c r="F17266" s="37"/>
      <c r="G17266" s="38"/>
      <c r="H17266" s="37"/>
      <c r="I17266" s="41"/>
      <c r="J17266" s="41"/>
      <c r="K17266" s="37"/>
      <c r="L17266" s="37"/>
      <c r="M17266" s="37"/>
      <c r="N17266" s="37"/>
      <c r="O17266" s="38"/>
    </row>
    <row r="17267" spans="2:15" x14ac:dyDescent="0.4">
      <c r="B17267" s="63"/>
      <c r="C17267" s="37"/>
      <c r="D17267" s="37"/>
      <c r="E17267" s="37"/>
      <c r="F17267" s="37"/>
      <c r="G17267" s="38"/>
      <c r="H17267" s="37"/>
      <c r="I17267" s="41"/>
      <c r="J17267" s="41"/>
      <c r="K17267" s="37"/>
      <c r="L17267" s="37"/>
      <c r="M17267" s="37"/>
      <c r="N17267" s="37"/>
      <c r="O17267" s="38"/>
    </row>
    <row r="17268" spans="2:15" x14ac:dyDescent="0.4">
      <c r="B17268" s="63"/>
      <c r="C17268" s="37"/>
      <c r="D17268" s="37"/>
      <c r="E17268" s="37"/>
      <c r="F17268" s="37"/>
      <c r="G17268" s="38"/>
      <c r="H17268" s="37"/>
      <c r="I17268" s="41"/>
      <c r="J17268" s="41"/>
      <c r="K17268" s="37"/>
      <c r="L17268" s="37"/>
      <c r="M17268" s="37"/>
      <c r="N17268" s="37"/>
      <c r="O17268" s="38"/>
    </row>
    <row r="17269" spans="2:15" x14ac:dyDescent="0.4">
      <c r="B17269" s="63"/>
      <c r="C17269" s="37"/>
      <c r="D17269" s="37"/>
      <c r="E17269" s="37"/>
      <c r="F17269" s="37"/>
      <c r="G17269" s="38"/>
      <c r="H17269" s="37"/>
      <c r="I17269" s="41"/>
      <c r="J17269" s="41"/>
      <c r="K17269" s="37"/>
      <c r="L17269" s="37"/>
      <c r="M17269" s="37"/>
      <c r="N17269" s="37"/>
      <c r="O17269" s="38"/>
    </row>
    <row r="17270" spans="2:15" x14ac:dyDescent="0.4">
      <c r="B17270" s="63"/>
      <c r="C17270" s="37"/>
      <c r="D17270" s="37"/>
      <c r="E17270" s="37"/>
      <c r="F17270" s="37"/>
      <c r="G17270" s="38"/>
      <c r="H17270" s="37"/>
      <c r="I17270" s="41"/>
      <c r="J17270" s="41"/>
      <c r="K17270" s="37"/>
      <c r="L17270" s="37"/>
      <c r="M17270" s="37"/>
      <c r="N17270" s="37"/>
      <c r="O17270" s="38"/>
    </row>
    <row r="17271" spans="2:15" x14ac:dyDescent="0.4">
      <c r="B17271" s="63"/>
      <c r="C17271" s="37"/>
      <c r="D17271" s="37"/>
      <c r="E17271" s="37"/>
      <c r="F17271" s="37"/>
      <c r="G17271" s="38"/>
      <c r="H17271" s="37"/>
      <c r="I17271" s="41"/>
      <c r="J17271" s="41"/>
      <c r="K17271" s="37"/>
      <c r="L17271" s="37"/>
      <c r="M17271" s="37"/>
      <c r="N17271" s="37"/>
      <c r="O17271" s="38"/>
    </row>
    <row r="17272" spans="2:15" x14ac:dyDescent="0.4">
      <c r="B17272" s="63"/>
      <c r="C17272" s="37"/>
      <c r="D17272" s="37"/>
      <c r="E17272" s="37"/>
      <c r="F17272" s="37"/>
      <c r="G17272" s="38"/>
      <c r="H17272" s="37"/>
      <c r="I17272" s="41"/>
      <c r="J17272" s="41"/>
      <c r="K17272" s="37"/>
      <c r="L17272" s="37"/>
      <c r="M17272" s="37"/>
      <c r="N17272" s="37"/>
      <c r="O17272" s="38"/>
    </row>
    <row r="17273" spans="2:15" x14ac:dyDescent="0.4">
      <c r="B17273" s="63"/>
      <c r="C17273" s="37"/>
      <c r="D17273" s="37"/>
      <c r="E17273" s="37"/>
      <c r="F17273" s="37"/>
      <c r="G17273" s="38"/>
      <c r="H17273" s="37"/>
      <c r="I17273" s="41"/>
      <c r="J17273" s="41"/>
      <c r="K17273" s="37"/>
      <c r="L17273" s="37"/>
      <c r="M17273" s="37"/>
      <c r="N17273" s="37"/>
      <c r="O17273" s="38"/>
    </row>
    <row r="17274" spans="2:15" x14ac:dyDescent="0.4">
      <c r="B17274" s="63"/>
      <c r="C17274" s="37"/>
      <c r="D17274" s="37"/>
      <c r="E17274" s="37"/>
      <c r="F17274" s="37"/>
      <c r="G17274" s="38"/>
      <c r="H17274" s="37"/>
      <c r="I17274" s="41"/>
      <c r="J17274" s="41"/>
      <c r="K17274" s="37"/>
      <c r="L17274" s="37"/>
      <c r="M17274" s="37"/>
      <c r="N17274" s="37"/>
      <c r="O17274" s="38"/>
    </row>
    <row r="17275" spans="2:15" x14ac:dyDescent="0.4">
      <c r="B17275" s="63"/>
      <c r="C17275" s="37"/>
      <c r="D17275" s="37"/>
      <c r="E17275" s="37"/>
      <c r="F17275" s="37"/>
      <c r="G17275" s="38"/>
      <c r="H17275" s="37"/>
      <c r="I17275" s="41"/>
      <c r="J17275" s="41"/>
      <c r="K17275" s="37"/>
      <c r="L17275" s="37"/>
      <c r="M17275" s="37"/>
      <c r="N17275" s="37"/>
      <c r="O17275" s="38"/>
    </row>
    <row r="17276" spans="2:15" x14ac:dyDescent="0.4">
      <c r="B17276" s="63"/>
      <c r="C17276" s="37"/>
      <c r="D17276" s="37"/>
      <c r="E17276" s="37"/>
      <c r="F17276" s="37"/>
      <c r="G17276" s="38"/>
      <c r="H17276" s="37"/>
      <c r="I17276" s="41"/>
      <c r="J17276" s="41"/>
      <c r="K17276" s="37"/>
      <c r="L17276" s="37"/>
      <c r="M17276" s="37"/>
      <c r="N17276" s="37"/>
      <c r="O17276" s="38"/>
    </row>
    <row r="17277" spans="2:15" x14ac:dyDescent="0.4">
      <c r="B17277" s="63"/>
      <c r="C17277" s="37"/>
      <c r="D17277" s="37"/>
      <c r="E17277" s="37"/>
      <c r="F17277" s="37"/>
      <c r="G17277" s="38"/>
      <c r="H17277" s="37"/>
      <c r="I17277" s="41"/>
      <c r="J17277" s="41"/>
      <c r="K17277" s="37"/>
      <c r="L17277" s="37"/>
      <c r="M17277" s="37"/>
      <c r="N17277" s="37"/>
      <c r="O17277" s="38"/>
    </row>
    <row r="17278" spans="2:15" x14ac:dyDescent="0.4">
      <c r="B17278" s="63"/>
      <c r="C17278" s="37"/>
      <c r="D17278" s="37"/>
      <c r="E17278" s="37"/>
      <c r="F17278" s="37"/>
      <c r="G17278" s="38"/>
      <c r="H17278" s="37"/>
      <c r="I17278" s="41"/>
      <c r="J17278" s="41"/>
      <c r="K17278" s="37"/>
      <c r="L17278" s="37"/>
      <c r="M17278" s="37"/>
      <c r="N17278" s="37"/>
      <c r="O17278" s="38"/>
    </row>
    <row r="17279" spans="2:15" x14ac:dyDescent="0.4">
      <c r="B17279" s="63"/>
      <c r="C17279" s="37"/>
      <c r="D17279" s="37"/>
      <c r="E17279" s="37"/>
      <c r="F17279" s="37"/>
      <c r="G17279" s="38"/>
      <c r="H17279" s="37"/>
      <c r="I17279" s="41"/>
      <c r="J17279" s="41"/>
      <c r="K17279" s="37"/>
      <c r="L17279" s="37"/>
      <c r="M17279" s="37"/>
      <c r="N17279" s="37"/>
      <c r="O17279" s="38"/>
    </row>
    <row r="17280" spans="2:15" x14ac:dyDescent="0.4">
      <c r="B17280" s="63"/>
      <c r="C17280" s="37"/>
      <c r="D17280" s="37"/>
      <c r="E17280" s="37"/>
      <c r="F17280" s="37"/>
      <c r="G17280" s="38"/>
      <c r="H17280" s="37"/>
      <c r="I17280" s="41"/>
      <c r="J17280" s="41"/>
      <c r="K17280" s="37"/>
      <c r="L17280" s="37"/>
      <c r="M17280" s="37"/>
      <c r="N17280" s="37"/>
      <c r="O17280" s="38"/>
    </row>
    <row r="17281" spans="2:15" x14ac:dyDescent="0.4">
      <c r="B17281" s="63"/>
      <c r="C17281" s="37"/>
      <c r="D17281" s="37"/>
      <c r="E17281" s="37"/>
      <c r="F17281" s="37"/>
      <c r="G17281" s="38"/>
      <c r="H17281" s="37"/>
      <c r="I17281" s="41"/>
      <c r="J17281" s="41"/>
      <c r="K17281" s="37"/>
      <c r="L17281" s="37"/>
      <c r="M17281" s="37"/>
      <c r="N17281" s="37"/>
      <c r="O17281" s="38"/>
    </row>
    <row r="17282" spans="2:15" x14ac:dyDescent="0.4">
      <c r="B17282" s="63"/>
      <c r="C17282" s="37"/>
      <c r="D17282" s="37"/>
      <c r="E17282" s="37"/>
      <c r="F17282" s="37"/>
      <c r="G17282" s="38"/>
      <c r="H17282" s="37"/>
      <c r="I17282" s="41"/>
      <c r="J17282" s="41"/>
      <c r="K17282" s="37"/>
      <c r="L17282" s="37"/>
      <c r="M17282" s="37"/>
      <c r="N17282" s="37"/>
      <c r="O17282" s="38"/>
    </row>
    <row r="17283" spans="2:15" x14ac:dyDescent="0.4">
      <c r="B17283" s="63"/>
      <c r="C17283" s="37"/>
      <c r="D17283" s="37"/>
      <c r="E17283" s="37"/>
      <c r="F17283" s="37"/>
      <c r="G17283" s="38"/>
      <c r="H17283" s="37"/>
      <c r="I17283" s="41"/>
      <c r="J17283" s="41"/>
      <c r="K17283" s="37"/>
      <c r="L17283" s="37"/>
      <c r="M17283" s="37"/>
      <c r="N17283" s="37"/>
      <c r="O17283" s="38"/>
    </row>
    <row r="17284" spans="2:15" x14ac:dyDescent="0.4">
      <c r="B17284" s="63"/>
      <c r="C17284" s="37"/>
      <c r="D17284" s="37"/>
      <c r="E17284" s="37"/>
      <c r="F17284" s="37"/>
      <c r="G17284" s="38"/>
      <c r="H17284" s="37"/>
      <c r="I17284" s="41"/>
      <c r="J17284" s="41"/>
      <c r="K17284" s="37"/>
      <c r="L17284" s="37"/>
      <c r="M17284" s="37"/>
      <c r="N17284" s="37"/>
      <c r="O17284" s="38"/>
    </row>
    <row r="17285" spans="2:15" x14ac:dyDescent="0.4">
      <c r="B17285" s="63"/>
      <c r="C17285" s="37"/>
      <c r="D17285" s="37"/>
      <c r="E17285" s="37"/>
      <c r="F17285" s="37"/>
      <c r="G17285" s="38"/>
      <c r="H17285" s="37"/>
      <c r="I17285" s="41"/>
      <c r="J17285" s="41"/>
      <c r="K17285" s="37"/>
      <c r="L17285" s="37"/>
      <c r="M17285" s="37"/>
      <c r="N17285" s="37"/>
      <c r="O17285" s="38"/>
    </row>
    <row r="17286" spans="2:15" x14ac:dyDescent="0.4">
      <c r="B17286" s="63"/>
      <c r="C17286" s="37"/>
      <c r="D17286" s="37"/>
      <c r="E17286" s="37"/>
      <c r="F17286" s="37"/>
      <c r="G17286" s="38"/>
      <c r="H17286" s="37"/>
      <c r="I17286" s="41"/>
      <c r="J17286" s="41"/>
      <c r="K17286" s="37"/>
      <c r="L17286" s="37"/>
      <c r="M17286" s="37"/>
      <c r="N17286" s="37"/>
      <c r="O17286" s="38"/>
    </row>
    <row r="17287" spans="2:15" x14ac:dyDescent="0.4">
      <c r="B17287" s="63"/>
      <c r="C17287" s="37"/>
      <c r="D17287" s="37"/>
      <c r="E17287" s="37"/>
      <c r="F17287" s="37"/>
      <c r="G17287" s="38"/>
      <c r="H17287" s="37"/>
      <c r="I17287" s="41"/>
      <c r="J17287" s="41"/>
      <c r="K17287" s="37"/>
      <c r="L17287" s="37"/>
      <c r="M17287" s="37"/>
      <c r="N17287" s="37"/>
      <c r="O17287" s="38"/>
    </row>
    <row r="17288" spans="2:15" x14ac:dyDescent="0.4">
      <c r="B17288" s="63"/>
      <c r="C17288" s="37"/>
      <c r="D17288" s="37"/>
      <c r="E17288" s="37"/>
      <c r="F17288" s="37"/>
      <c r="G17288" s="38"/>
      <c r="H17288" s="37"/>
      <c r="I17288" s="41"/>
      <c r="J17288" s="41"/>
      <c r="K17288" s="37"/>
      <c r="L17288" s="37"/>
      <c r="M17288" s="37"/>
      <c r="N17288" s="37"/>
      <c r="O17288" s="38"/>
    </row>
    <row r="17289" spans="2:15" x14ac:dyDescent="0.4">
      <c r="B17289" s="63"/>
      <c r="C17289" s="37"/>
      <c r="D17289" s="37"/>
      <c r="E17289" s="37"/>
      <c r="F17289" s="37"/>
      <c r="G17289" s="38"/>
      <c r="H17289" s="37"/>
      <c r="I17289" s="41"/>
      <c r="J17289" s="41"/>
      <c r="K17289" s="37"/>
      <c r="L17289" s="37"/>
      <c r="M17289" s="37"/>
      <c r="N17289" s="37"/>
      <c r="O17289" s="38"/>
    </row>
    <row r="17290" spans="2:15" x14ac:dyDescent="0.4">
      <c r="B17290" s="63"/>
      <c r="C17290" s="37"/>
      <c r="D17290" s="37"/>
      <c r="E17290" s="37"/>
      <c r="F17290" s="37"/>
      <c r="G17290" s="38"/>
      <c r="H17290" s="37"/>
      <c r="I17290" s="41"/>
      <c r="J17290" s="41"/>
      <c r="K17290" s="37"/>
      <c r="L17290" s="37"/>
      <c r="M17290" s="37"/>
      <c r="N17290" s="37"/>
      <c r="O17290" s="38"/>
    </row>
    <row r="17291" spans="2:15" x14ac:dyDescent="0.4">
      <c r="B17291" s="63"/>
      <c r="C17291" s="37"/>
      <c r="D17291" s="37"/>
      <c r="E17291" s="37"/>
      <c r="F17291" s="37"/>
      <c r="G17291" s="38"/>
      <c r="H17291" s="37"/>
      <c r="I17291" s="41"/>
      <c r="J17291" s="41"/>
      <c r="K17291" s="37"/>
      <c r="L17291" s="37"/>
      <c r="M17291" s="37"/>
      <c r="N17291" s="37"/>
      <c r="O17291" s="38"/>
    </row>
    <row r="17292" spans="2:15" x14ac:dyDescent="0.4">
      <c r="B17292" s="63"/>
      <c r="C17292" s="37"/>
      <c r="D17292" s="37"/>
      <c r="E17292" s="37"/>
      <c r="F17292" s="37"/>
      <c r="G17292" s="38"/>
      <c r="H17292" s="37"/>
      <c r="I17292" s="41"/>
      <c r="J17292" s="41"/>
      <c r="K17292" s="37"/>
      <c r="L17292" s="37"/>
      <c r="M17292" s="37"/>
      <c r="N17292" s="37"/>
      <c r="O17292" s="38"/>
    </row>
    <row r="17293" spans="2:15" x14ac:dyDescent="0.4">
      <c r="B17293" s="63"/>
      <c r="C17293" s="37"/>
      <c r="D17293" s="37"/>
      <c r="E17293" s="37"/>
      <c r="F17293" s="37"/>
      <c r="G17293" s="38"/>
      <c r="H17293" s="37"/>
      <c r="I17293" s="41"/>
      <c r="J17293" s="41"/>
      <c r="K17293" s="37"/>
      <c r="L17293" s="37"/>
      <c r="M17293" s="37"/>
      <c r="N17293" s="37"/>
      <c r="O17293" s="38"/>
    </row>
    <row r="17294" spans="2:15" x14ac:dyDescent="0.4">
      <c r="B17294" s="63"/>
      <c r="C17294" s="37"/>
      <c r="D17294" s="37"/>
      <c r="E17294" s="37"/>
      <c r="F17294" s="37"/>
      <c r="G17294" s="38"/>
      <c r="H17294" s="37"/>
      <c r="I17294" s="41"/>
      <c r="J17294" s="41"/>
      <c r="K17294" s="37"/>
      <c r="L17294" s="37"/>
      <c r="M17294" s="37"/>
      <c r="N17294" s="37"/>
      <c r="O17294" s="38"/>
    </row>
    <row r="17295" spans="2:15" x14ac:dyDescent="0.4">
      <c r="B17295" s="63"/>
      <c r="C17295" s="37"/>
      <c r="D17295" s="37"/>
      <c r="E17295" s="37"/>
      <c r="F17295" s="37"/>
      <c r="G17295" s="38"/>
      <c r="H17295" s="37"/>
      <c r="I17295" s="41"/>
      <c r="J17295" s="41"/>
      <c r="K17295" s="37"/>
      <c r="L17295" s="37"/>
      <c r="M17295" s="37"/>
      <c r="N17295" s="37"/>
      <c r="O17295" s="38"/>
    </row>
    <row r="17296" spans="2:15" x14ac:dyDescent="0.4">
      <c r="B17296" s="63"/>
      <c r="C17296" s="37"/>
      <c r="D17296" s="37"/>
      <c r="E17296" s="37"/>
      <c r="F17296" s="37"/>
      <c r="G17296" s="38"/>
      <c r="H17296" s="37"/>
      <c r="I17296" s="41"/>
      <c r="J17296" s="41"/>
      <c r="K17296" s="37"/>
      <c r="L17296" s="37"/>
      <c r="M17296" s="37"/>
      <c r="N17296" s="37"/>
      <c r="O17296" s="38"/>
    </row>
    <row r="17297" spans="2:15" x14ac:dyDescent="0.4">
      <c r="B17297" s="63"/>
      <c r="C17297" s="37"/>
      <c r="D17297" s="37"/>
      <c r="E17297" s="37"/>
      <c r="F17297" s="37"/>
      <c r="G17297" s="38"/>
      <c r="H17297" s="37"/>
      <c r="I17297" s="41"/>
      <c r="J17297" s="41"/>
      <c r="K17297" s="37"/>
      <c r="L17297" s="37"/>
      <c r="M17297" s="37"/>
      <c r="N17297" s="37"/>
      <c r="O17297" s="38"/>
    </row>
    <row r="17298" spans="2:15" x14ac:dyDescent="0.4">
      <c r="B17298" s="63"/>
      <c r="C17298" s="37"/>
      <c r="D17298" s="37"/>
      <c r="E17298" s="37"/>
      <c r="F17298" s="37"/>
      <c r="G17298" s="38"/>
      <c r="H17298" s="37"/>
      <c r="I17298" s="41"/>
      <c r="J17298" s="41"/>
      <c r="K17298" s="37"/>
      <c r="L17298" s="37"/>
      <c r="M17298" s="37"/>
      <c r="N17298" s="37"/>
      <c r="O17298" s="38"/>
    </row>
    <row r="17299" spans="2:15" x14ac:dyDescent="0.4">
      <c r="B17299" s="63"/>
      <c r="C17299" s="37"/>
      <c r="D17299" s="37"/>
      <c r="E17299" s="37"/>
      <c r="F17299" s="37"/>
      <c r="G17299" s="38"/>
      <c r="H17299" s="37"/>
      <c r="I17299" s="41"/>
      <c r="J17299" s="41"/>
      <c r="K17299" s="37"/>
      <c r="L17299" s="37"/>
      <c r="M17299" s="37"/>
      <c r="N17299" s="37"/>
      <c r="O17299" s="38"/>
    </row>
    <row r="17300" spans="2:15" x14ac:dyDescent="0.4">
      <c r="B17300" s="63"/>
      <c r="C17300" s="37"/>
      <c r="D17300" s="37"/>
      <c r="E17300" s="37"/>
      <c r="F17300" s="37"/>
      <c r="G17300" s="38"/>
      <c r="H17300" s="37"/>
      <c r="I17300" s="41"/>
      <c r="J17300" s="41"/>
      <c r="K17300" s="37"/>
      <c r="L17300" s="37"/>
      <c r="M17300" s="37"/>
      <c r="N17300" s="37"/>
      <c r="O17300" s="38"/>
    </row>
    <row r="17301" spans="2:15" x14ac:dyDescent="0.4">
      <c r="B17301" s="63"/>
      <c r="C17301" s="37"/>
      <c r="D17301" s="37"/>
      <c r="E17301" s="37"/>
      <c r="F17301" s="37"/>
      <c r="G17301" s="38"/>
      <c r="H17301" s="37"/>
      <c r="I17301" s="41"/>
      <c r="J17301" s="41"/>
      <c r="K17301" s="37"/>
      <c r="L17301" s="37"/>
      <c r="M17301" s="37"/>
      <c r="N17301" s="37"/>
      <c r="O17301" s="38"/>
    </row>
    <row r="17302" spans="2:15" x14ac:dyDescent="0.4">
      <c r="B17302" s="63"/>
      <c r="C17302" s="37"/>
      <c r="D17302" s="37"/>
      <c r="E17302" s="37"/>
      <c r="F17302" s="37"/>
      <c r="G17302" s="38"/>
      <c r="H17302" s="37"/>
      <c r="I17302" s="41"/>
      <c r="J17302" s="41"/>
      <c r="K17302" s="37"/>
      <c r="L17302" s="37"/>
      <c r="M17302" s="37"/>
      <c r="N17302" s="37"/>
      <c r="O17302" s="38"/>
    </row>
    <row r="17303" spans="2:15" x14ac:dyDescent="0.4">
      <c r="B17303" s="63"/>
      <c r="C17303" s="37"/>
      <c r="D17303" s="37"/>
      <c r="E17303" s="37"/>
      <c r="F17303" s="37"/>
      <c r="G17303" s="38"/>
      <c r="H17303" s="37"/>
      <c r="I17303" s="41"/>
      <c r="J17303" s="41"/>
      <c r="K17303" s="37"/>
      <c r="L17303" s="37"/>
      <c r="M17303" s="37"/>
      <c r="N17303" s="37"/>
      <c r="O17303" s="38"/>
    </row>
    <row r="17304" spans="2:15" x14ac:dyDescent="0.4">
      <c r="B17304" s="63"/>
      <c r="C17304" s="37"/>
      <c r="D17304" s="37"/>
      <c r="E17304" s="37"/>
      <c r="F17304" s="37"/>
      <c r="G17304" s="38"/>
      <c r="H17304" s="37"/>
      <c r="I17304" s="41"/>
      <c r="J17304" s="41"/>
      <c r="K17304" s="37"/>
      <c r="L17304" s="37"/>
      <c r="M17304" s="37"/>
      <c r="N17304" s="37"/>
      <c r="O17304" s="38"/>
    </row>
    <row r="17305" spans="2:15" x14ac:dyDescent="0.4">
      <c r="B17305" s="63"/>
      <c r="C17305" s="37"/>
      <c r="D17305" s="37"/>
      <c r="E17305" s="37"/>
      <c r="F17305" s="37"/>
      <c r="G17305" s="38"/>
      <c r="H17305" s="37"/>
      <c r="I17305" s="41"/>
      <c r="J17305" s="41"/>
      <c r="K17305" s="37"/>
      <c r="L17305" s="37"/>
      <c r="M17305" s="37"/>
      <c r="N17305" s="37"/>
      <c r="O17305" s="38"/>
    </row>
    <row r="17306" spans="2:15" x14ac:dyDescent="0.4">
      <c r="B17306" s="63"/>
      <c r="C17306" s="37"/>
      <c r="D17306" s="37"/>
      <c r="E17306" s="37"/>
      <c r="F17306" s="37"/>
      <c r="G17306" s="38"/>
      <c r="H17306" s="37"/>
      <c r="I17306" s="41"/>
      <c r="J17306" s="41"/>
      <c r="K17306" s="37"/>
      <c r="L17306" s="37"/>
      <c r="M17306" s="37"/>
      <c r="N17306" s="37"/>
      <c r="O17306" s="38"/>
    </row>
    <row r="17307" spans="2:15" x14ac:dyDescent="0.4">
      <c r="B17307" s="63"/>
      <c r="C17307" s="37"/>
      <c r="D17307" s="37"/>
      <c r="E17307" s="37"/>
      <c r="F17307" s="37"/>
      <c r="G17307" s="38"/>
      <c r="H17307" s="37"/>
      <c r="I17307" s="41"/>
      <c r="J17307" s="41"/>
      <c r="K17307" s="37"/>
      <c r="L17307" s="37"/>
      <c r="M17307" s="37"/>
      <c r="N17307" s="37"/>
      <c r="O17307" s="38"/>
    </row>
    <row r="17308" spans="2:15" x14ac:dyDescent="0.4">
      <c r="B17308" s="63"/>
      <c r="C17308" s="37"/>
      <c r="D17308" s="37"/>
      <c r="E17308" s="37"/>
      <c r="F17308" s="37"/>
      <c r="G17308" s="38"/>
      <c r="H17308" s="37"/>
      <c r="I17308" s="41"/>
      <c r="J17308" s="41"/>
      <c r="K17308" s="37"/>
      <c r="L17308" s="37"/>
      <c r="M17308" s="37"/>
      <c r="N17308" s="37"/>
      <c r="O17308" s="38"/>
    </row>
    <row r="17309" spans="2:15" x14ac:dyDescent="0.4">
      <c r="B17309" s="63"/>
      <c r="C17309" s="37"/>
      <c r="D17309" s="37"/>
      <c r="E17309" s="37"/>
      <c r="F17309" s="37"/>
      <c r="G17309" s="38"/>
      <c r="H17309" s="37"/>
      <c r="I17309" s="41"/>
      <c r="J17309" s="41"/>
      <c r="K17309" s="37"/>
      <c r="L17309" s="37"/>
      <c r="M17309" s="37"/>
      <c r="N17309" s="37"/>
      <c r="O17309" s="38"/>
    </row>
    <row r="17310" spans="2:15" x14ac:dyDescent="0.4">
      <c r="B17310" s="63"/>
      <c r="C17310" s="37"/>
      <c r="D17310" s="37"/>
      <c r="E17310" s="37"/>
      <c r="F17310" s="37"/>
      <c r="G17310" s="38"/>
      <c r="H17310" s="37"/>
      <c r="I17310" s="41"/>
      <c r="J17310" s="41"/>
      <c r="K17310" s="37"/>
      <c r="L17310" s="37"/>
      <c r="M17310" s="37"/>
      <c r="N17310" s="37"/>
      <c r="O17310" s="38"/>
    </row>
    <row r="17311" spans="2:15" x14ac:dyDescent="0.4">
      <c r="B17311" s="63"/>
      <c r="C17311" s="37"/>
      <c r="D17311" s="37"/>
      <c r="E17311" s="37"/>
      <c r="F17311" s="37"/>
      <c r="G17311" s="38"/>
      <c r="H17311" s="37"/>
      <c r="I17311" s="41"/>
      <c r="J17311" s="41"/>
      <c r="K17311" s="37"/>
      <c r="L17311" s="37"/>
      <c r="M17311" s="37"/>
      <c r="N17311" s="37"/>
      <c r="O17311" s="38"/>
    </row>
    <row r="17312" spans="2:15" x14ac:dyDescent="0.4">
      <c r="B17312" s="63"/>
      <c r="C17312" s="37"/>
      <c r="D17312" s="37"/>
      <c r="E17312" s="37"/>
      <c r="F17312" s="37"/>
      <c r="G17312" s="38"/>
      <c r="H17312" s="37"/>
      <c r="I17312" s="41"/>
      <c r="J17312" s="41"/>
      <c r="K17312" s="37"/>
      <c r="L17312" s="37"/>
      <c r="M17312" s="37"/>
      <c r="N17312" s="37"/>
      <c r="O17312" s="38"/>
    </row>
    <row r="17313" spans="2:15" x14ac:dyDescent="0.4">
      <c r="B17313" s="63"/>
      <c r="C17313" s="37"/>
      <c r="D17313" s="37"/>
      <c r="E17313" s="37"/>
      <c r="F17313" s="37"/>
      <c r="G17313" s="38"/>
      <c r="H17313" s="37"/>
      <c r="I17313" s="41"/>
      <c r="J17313" s="41"/>
      <c r="K17313" s="37"/>
      <c r="L17313" s="37"/>
      <c r="M17313" s="37"/>
      <c r="N17313" s="37"/>
      <c r="O17313" s="38"/>
    </row>
    <row r="17314" spans="2:15" x14ac:dyDescent="0.4">
      <c r="B17314" s="63"/>
      <c r="C17314" s="37"/>
      <c r="D17314" s="37"/>
      <c r="E17314" s="37"/>
      <c r="F17314" s="37"/>
      <c r="G17314" s="38"/>
      <c r="H17314" s="37"/>
      <c r="I17314" s="41"/>
      <c r="J17314" s="41"/>
      <c r="K17314" s="37"/>
      <c r="L17314" s="37"/>
      <c r="M17314" s="37"/>
      <c r="N17314" s="37"/>
      <c r="O17314" s="38"/>
    </row>
    <row r="17315" spans="2:15" x14ac:dyDescent="0.4">
      <c r="B17315" s="63"/>
      <c r="C17315" s="37"/>
      <c r="D17315" s="37"/>
      <c r="E17315" s="37"/>
      <c r="F17315" s="37"/>
      <c r="G17315" s="38"/>
      <c r="H17315" s="37"/>
      <c r="I17315" s="41"/>
      <c r="J17315" s="41"/>
      <c r="K17315" s="37"/>
      <c r="L17315" s="37"/>
      <c r="M17315" s="37"/>
      <c r="N17315" s="37"/>
      <c r="O17315" s="38"/>
    </row>
    <row r="17316" spans="2:15" x14ac:dyDescent="0.4">
      <c r="B17316" s="63"/>
      <c r="C17316" s="37"/>
      <c r="D17316" s="37"/>
      <c r="E17316" s="37"/>
      <c r="F17316" s="37"/>
      <c r="G17316" s="38"/>
      <c r="H17316" s="37"/>
      <c r="I17316" s="41"/>
      <c r="J17316" s="41"/>
      <c r="K17316" s="37"/>
      <c r="L17316" s="37"/>
      <c r="M17316" s="37"/>
      <c r="N17316" s="37"/>
      <c r="O17316" s="38"/>
    </row>
    <row r="17317" spans="2:15" x14ac:dyDescent="0.4">
      <c r="B17317" s="63"/>
      <c r="C17317" s="37"/>
      <c r="D17317" s="37"/>
      <c r="E17317" s="37"/>
      <c r="F17317" s="37"/>
      <c r="G17317" s="38"/>
      <c r="H17317" s="37"/>
      <c r="I17317" s="41"/>
      <c r="J17317" s="41"/>
      <c r="K17317" s="37"/>
      <c r="L17317" s="37"/>
      <c r="M17317" s="37"/>
      <c r="N17317" s="37"/>
      <c r="O17317" s="38"/>
    </row>
    <row r="17318" spans="2:15" x14ac:dyDescent="0.4">
      <c r="B17318" s="63"/>
      <c r="C17318" s="37"/>
      <c r="D17318" s="37"/>
      <c r="E17318" s="37"/>
      <c r="F17318" s="37"/>
      <c r="G17318" s="38"/>
      <c r="H17318" s="37"/>
      <c r="I17318" s="41"/>
      <c r="J17318" s="41"/>
      <c r="K17318" s="37"/>
      <c r="L17318" s="37"/>
      <c r="M17318" s="37"/>
      <c r="N17318" s="37"/>
      <c r="O17318" s="38"/>
    </row>
    <row r="17319" spans="2:15" x14ac:dyDescent="0.4">
      <c r="B17319" s="63"/>
      <c r="C17319" s="37"/>
      <c r="D17319" s="37"/>
      <c r="E17319" s="37"/>
      <c r="F17319" s="37"/>
      <c r="G17319" s="38"/>
      <c r="H17319" s="37"/>
      <c r="I17319" s="41"/>
      <c r="J17319" s="41"/>
      <c r="K17319" s="37"/>
      <c r="L17319" s="37"/>
      <c r="M17319" s="37"/>
      <c r="N17319" s="37"/>
      <c r="O17319" s="38"/>
    </row>
    <row r="17320" spans="2:15" x14ac:dyDescent="0.4">
      <c r="B17320" s="63"/>
      <c r="C17320" s="37"/>
      <c r="D17320" s="37"/>
      <c r="E17320" s="37"/>
      <c r="F17320" s="37"/>
      <c r="G17320" s="38"/>
      <c r="H17320" s="37"/>
      <c r="I17320" s="41"/>
      <c r="J17320" s="41"/>
      <c r="K17320" s="37"/>
      <c r="L17320" s="37"/>
      <c r="M17320" s="37"/>
      <c r="N17320" s="37"/>
      <c r="O17320" s="38"/>
    </row>
    <row r="17321" spans="2:15" x14ac:dyDescent="0.4">
      <c r="B17321" s="63"/>
      <c r="C17321" s="37"/>
      <c r="D17321" s="37"/>
      <c r="E17321" s="37"/>
      <c r="F17321" s="37"/>
      <c r="G17321" s="38"/>
      <c r="H17321" s="37"/>
      <c r="I17321" s="41"/>
      <c r="J17321" s="41"/>
      <c r="K17321" s="37"/>
      <c r="L17321" s="37"/>
      <c r="M17321" s="37"/>
      <c r="N17321" s="37"/>
      <c r="O17321" s="38"/>
    </row>
    <row r="17322" spans="2:15" x14ac:dyDescent="0.4">
      <c r="B17322" s="63"/>
      <c r="C17322" s="37"/>
      <c r="D17322" s="37"/>
      <c r="E17322" s="37"/>
      <c r="F17322" s="37"/>
      <c r="G17322" s="38"/>
      <c r="H17322" s="37"/>
      <c r="I17322" s="41"/>
      <c r="J17322" s="41"/>
      <c r="K17322" s="37"/>
      <c r="L17322" s="37"/>
      <c r="M17322" s="37"/>
      <c r="N17322" s="37"/>
      <c r="O17322" s="38"/>
    </row>
    <row r="17323" spans="2:15" x14ac:dyDescent="0.4">
      <c r="B17323" s="63"/>
      <c r="C17323" s="37"/>
      <c r="D17323" s="37"/>
      <c r="E17323" s="37"/>
      <c r="F17323" s="37"/>
      <c r="G17323" s="38"/>
      <c r="H17323" s="37"/>
      <c r="I17323" s="41"/>
      <c r="J17323" s="41"/>
      <c r="K17323" s="37"/>
      <c r="L17323" s="37"/>
      <c r="M17323" s="37"/>
      <c r="N17323" s="37"/>
      <c r="O17323" s="38"/>
    </row>
    <row r="17324" spans="2:15" x14ac:dyDescent="0.4">
      <c r="B17324" s="63"/>
      <c r="C17324" s="37"/>
      <c r="D17324" s="37"/>
      <c r="E17324" s="37"/>
      <c r="F17324" s="37"/>
      <c r="G17324" s="38"/>
      <c r="H17324" s="37"/>
      <c r="I17324" s="41"/>
      <c r="J17324" s="41"/>
      <c r="K17324" s="37"/>
      <c r="L17324" s="37"/>
      <c r="M17324" s="37"/>
      <c r="N17324" s="37"/>
      <c r="O17324" s="38"/>
    </row>
    <row r="17325" spans="2:15" x14ac:dyDescent="0.4">
      <c r="B17325" s="63"/>
      <c r="C17325" s="37"/>
      <c r="D17325" s="37"/>
      <c r="E17325" s="37"/>
      <c r="F17325" s="37"/>
      <c r="G17325" s="38"/>
      <c r="H17325" s="37"/>
      <c r="I17325" s="41"/>
      <c r="J17325" s="41"/>
      <c r="K17325" s="37"/>
      <c r="L17325" s="37"/>
      <c r="M17325" s="37"/>
      <c r="N17325" s="37"/>
      <c r="O17325" s="38"/>
    </row>
    <row r="17326" spans="2:15" x14ac:dyDescent="0.4">
      <c r="B17326" s="63"/>
      <c r="C17326" s="37"/>
      <c r="D17326" s="37"/>
      <c r="E17326" s="37"/>
      <c r="F17326" s="37"/>
      <c r="G17326" s="38"/>
      <c r="H17326" s="37"/>
      <c r="I17326" s="41"/>
      <c r="J17326" s="41"/>
      <c r="K17326" s="37"/>
      <c r="L17326" s="37"/>
      <c r="M17326" s="37"/>
      <c r="N17326" s="37"/>
      <c r="O17326" s="38"/>
    </row>
    <row r="17327" spans="2:15" x14ac:dyDescent="0.4">
      <c r="B17327" s="63"/>
      <c r="C17327" s="37"/>
      <c r="D17327" s="37"/>
      <c r="E17327" s="37"/>
      <c r="F17327" s="37"/>
      <c r="G17327" s="38"/>
      <c r="H17327" s="37"/>
      <c r="I17327" s="41"/>
      <c r="J17327" s="41"/>
      <c r="K17327" s="37"/>
      <c r="L17327" s="37"/>
      <c r="M17327" s="37"/>
      <c r="N17327" s="37"/>
      <c r="O17327" s="38"/>
    </row>
    <row r="17328" spans="2:15" x14ac:dyDescent="0.4">
      <c r="B17328" s="63"/>
      <c r="C17328" s="37"/>
      <c r="D17328" s="37"/>
      <c r="E17328" s="37"/>
      <c r="F17328" s="37"/>
      <c r="G17328" s="38"/>
      <c r="H17328" s="37"/>
      <c r="I17328" s="41"/>
      <c r="J17328" s="41"/>
      <c r="K17328" s="37"/>
      <c r="L17328" s="37"/>
      <c r="M17328" s="37"/>
      <c r="N17328" s="37"/>
      <c r="O17328" s="38"/>
    </row>
    <row r="17329" spans="2:15" x14ac:dyDescent="0.4">
      <c r="B17329" s="63"/>
      <c r="C17329" s="37"/>
      <c r="D17329" s="37"/>
      <c r="E17329" s="37"/>
      <c r="F17329" s="37"/>
      <c r="G17329" s="38"/>
      <c r="H17329" s="37"/>
      <c r="I17329" s="41"/>
      <c r="J17329" s="41"/>
      <c r="K17329" s="37"/>
      <c r="L17329" s="37"/>
      <c r="M17329" s="37"/>
      <c r="N17329" s="37"/>
      <c r="O17329" s="38"/>
    </row>
    <row r="17330" spans="2:15" x14ac:dyDescent="0.4">
      <c r="B17330" s="63"/>
      <c r="C17330" s="37"/>
      <c r="D17330" s="37"/>
      <c r="E17330" s="37"/>
      <c r="F17330" s="37"/>
      <c r="G17330" s="38"/>
      <c r="H17330" s="37"/>
      <c r="I17330" s="41"/>
      <c r="J17330" s="41"/>
      <c r="K17330" s="37"/>
      <c r="L17330" s="37"/>
      <c r="M17330" s="37"/>
      <c r="N17330" s="37"/>
      <c r="O17330" s="38"/>
    </row>
    <row r="17331" spans="2:15" x14ac:dyDescent="0.4">
      <c r="B17331" s="63"/>
      <c r="C17331" s="37"/>
      <c r="D17331" s="37"/>
      <c r="E17331" s="37"/>
      <c r="F17331" s="37"/>
      <c r="G17331" s="38"/>
      <c r="H17331" s="37"/>
      <c r="I17331" s="41"/>
      <c r="J17331" s="41"/>
      <c r="K17331" s="37"/>
      <c r="L17331" s="37"/>
      <c r="M17331" s="37"/>
      <c r="N17331" s="37"/>
      <c r="O17331" s="38"/>
    </row>
    <row r="17332" spans="2:15" x14ac:dyDescent="0.4">
      <c r="B17332" s="63"/>
      <c r="C17332" s="37"/>
      <c r="D17332" s="37"/>
      <c r="E17332" s="37"/>
      <c r="F17332" s="37"/>
      <c r="G17332" s="38"/>
      <c r="H17332" s="37"/>
      <c r="I17332" s="41"/>
      <c r="J17332" s="41"/>
      <c r="K17332" s="37"/>
      <c r="L17332" s="37"/>
      <c r="M17332" s="37"/>
      <c r="N17332" s="37"/>
      <c r="O17332" s="38"/>
    </row>
    <row r="17333" spans="2:15" x14ac:dyDescent="0.4">
      <c r="B17333" s="63"/>
      <c r="C17333" s="37"/>
      <c r="D17333" s="37"/>
      <c r="E17333" s="37"/>
      <c r="F17333" s="37"/>
      <c r="G17333" s="38"/>
      <c r="H17333" s="37"/>
      <c r="I17333" s="41"/>
      <c r="J17333" s="41"/>
      <c r="K17333" s="37"/>
      <c r="L17333" s="37"/>
      <c r="M17333" s="37"/>
      <c r="N17333" s="37"/>
      <c r="O17333" s="38"/>
    </row>
    <row r="17334" spans="2:15" x14ac:dyDescent="0.4">
      <c r="B17334" s="63"/>
      <c r="C17334" s="37"/>
      <c r="D17334" s="37"/>
      <c r="E17334" s="37"/>
      <c r="F17334" s="37"/>
      <c r="G17334" s="38"/>
      <c r="H17334" s="37"/>
      <c r="I17334" s="41"/>
      <c r="J17334" s="41"/>
      <c r="K17334" s="37"/>
      <c r="L17334" s="37"/>
      <c r="M17334" s="37"/>
      <c r="N17334" s="37"/>
      <c r="O17334" s="38"/>
    </row>
    <row r="17335" spans="2:15" x14ac:dyDescent="0.4">
      <c r="B17335" s="63"/>
      <c r="C17335" s="37"/>
      <c r="D17335" s="37"/>
      <c r="E17335" s="37"/>
      <c r="F17335" s="37"/>
      <c r="G17335" s="38"/>
      <c r="H17335" s="37"/>
      <c r="I17335" s="41"/>
      <c r="J17335" s="41"/>
      <c r="K17335" s="37"/>
      <c r="L17335" s="37"/>
      <c r="M17335" s="37"/>
      <c r="N17335" s="37"/>
      <c r="O17335" s="38"/>
    </row>
    <row r="17336" spans="2:15" x14ac:dyDescent="0.4">
      <c r="B17336" s="63"/>
      <c r="C17336" s="37"/>
      <c r="D17336" s="37"/>
      <c r="E17336" s="37"/>
      <c r="F17336" s="37"/>
      <c r="G17336" s="38"/>
      <c r="H17336" s="37"/>
      <c r="I17336" s="41"/>
      <c r="J17336" s="41"/>
      <c r="K17336" s="37"/>
      <c r="L17336" s="37"/>
      <c r="M17336" s="37"/>
      <c r="N17336" s="37"/>
      <c r="O17336" s="38"/>
    </row>
    <row r="17337" spans="2:15" x14ac:dyDescent="0.4">
      <c r="B17337" s="63"/>
      <c r="C17337" s="37"/>
      <c r="D17337" s="37"/>
      <c r="E17337" s="37"/>
      <c r="F17337" s="37"/>
      <c r="G17337" s="38"/>
      <c r="H17337" s="37"/>
      <c r="I17337" s="41"/>
      <c r="J17337" s="41"/>
      <c r="K17337" s="37"/>
      <c r="L17337" s="37"/>
      <c r="M17337" s="37"/>
      <c r="N17337" s="37"/>
      <c r="O17337" s="38"/>
    </row>
    <row r="17338" spans="2:15" x14ac:dyDescent="0.4">
      <c r="B17338" s="63"/>
      <c r="C17338" s="37"/>
      <c r="D17338" s="37"/>
      <c r="E17338" s="37"/>
      <c r="F17338" s="37"/>
      <c r="G17338" s="38"/>
      <c r="H17338" s="37"/>
      <c r="I17338" s="41"/>
      <c r="J17338" s="41"/>
      <c r="K17338" s="37"/>
      <c r="L17338" s="37"/>
      <c r="M17338" s="37"/>
      <c r="N17338" s="37"/>
      <c r="O17338" s="38"/>
    </row>
    <row r="17339" spans="2:15" x14ac:dyDescent="0.4">
      <c r="B17339" s="63"/>
      <c r="C17339" s="37"/>
      <c r="D17339" s="37"/>
      <c r="E17339" s="37"/>
      <c r="F17339" s="37"/>
      <c r="G17339" s="38"/>
      <c r="H17339" s="37"/>
      <c r="I17339" s="41"/>
      <c r="J17339" s="41"/>
      <c r="K17339" s="37"/>
      <c r="L17339" s="37"/>
      <c r="M17339" s="37"/>
      <c r="N17339" s="37"/>
      <c r="O17339" s="38"/>
    </row>
    <row r="17340" spans="2:15" x14ac:dyDescent="0.4">
      <c r="B17340" s="63"/>
      <c r="C17340" s="37"/>
      <c r="D17340" s="37"/>
      <c r="E17340" s="37"/>
      <c r="F17340" s="37"/>
      <c r="G17340" s="38"/>
      <c r="H17340" s="37"/>
      <c r="I17340" s="41"/>
      <c r="J17340" s="41"/>
      <c r="K17340" s="37"/>
      <c r="L17340" s="37"/>
      <c r="M17340" s="37"/>
      <c r="N17340" s="37"/>
      <c r="O17340" s="38"/>
    </row>
    <row r="17341" spans="2:15" x14ac:dyDescent="0.4">
      <c r="B17341" s="63"/>
      <c r="C17341" s="37"/>
      <c r="D17341" s="37"/>
      <c r="E17341" s="37"/>
      <c r="F17341" s="37"/>
      <c r="G17341" s="38"/>
      <c r="H17341" s="37"/>
      <c r="I17341" s="41"/>
      <c r="J17341" s="41"/>
      <c r="K17341" s="37"/>
      <c r="L17341" s="37"/>
      <c r="M17341" s="37"/>
      <c r="N17341" s="37"/>
      <c r="O17341" s="38"/>
    </row>
    <row r="17342" spans="2:15" x14ac:dyDescent="0.4">
      <c r="B17342" s="63"/>
      <c r="C17342" s="37"/>
      <c r="D17342" s="37"/>
      <c r="E17342" s="37"/>
      <c r="F17342" s="37"/>
      <c r="G17342" s="38"/>
      <c r="H17342" s="37"/>
      <c r="I17342" s="41"/>
      <c r="J17342" s="41"/>
      <c r="K17342" s="37"/>
      <c r="L17342" s="37"/>
      <c r="M17342" s="37"/>
      <c r="N17342" s="37"/>
      <c r="O17342" s="38"/>
    </row>
    <row r="17343" spans="2:15" x14ac:dyDescent="0.4">
      <c r="B17343" s="63"/>
      <c r="C17343" s="37"/>
      <c r="D17343" s="37"/>
      <c r="E17343" s="37"/>
      <c r="F17343" s="37"/>
      <c r="G17343" s="38"/>
      <c r="H17343" s="37"/>
      <c r="I17343" s="41"/>
      <c r="J17343" s="41"/>
      <c r="K17343" s="37"/>
      <c r="L17343" s="37"/>
      <c r="M17343" s="37"/>
      <c r="N17343" s="37"/>
      <c r="O17343" s="38"/>
    </row>
    <row r="17344" spans="2:15" x14ac:dyDescent="0.4">
      <c r="B17344" s="63"/>
      <c r="C17344" s="37"/>
      <c r="D17344" s="37"/>
      <c r="E17344" s="37"/>
      <c r="F17344" s="37"/>
      <c r="G17344" s="38"/>
      <c r="H17344" s="37"/>
      <c r="I17344" s="41"/>
      <c r="J17344" s="41"/>
      <c r="K17344" s="37"/>
      <c r="L17344" s="37"/>
      <c r="M17344" s="37"/>
      <c r="N17344" s="37"/>
      <c r="O17344" s="38"/>
    </row>
    <row r="17345" spans="2:15" x14ac:dyDescent="0.4">
      <c r="B17345" s="63"/>
      <c r="C17345" s="37"/>
      <c r="D17345" s="37"/>
      <c r="E17345" s="37"/>
      <c r="F17345" s="37"/>
      <c r="G17345" s="38"/>
      <c r="H17345" s="37"/>
      <c r="I17345" s="41"/>
      <c r="J17345" s="41"/>
      <c r="K17345" s="37"/>
      <c r="L17345" s="37"/>
      <c r="M17345" s="37"/>
      <c r="N17345" s="37"/>
      <c r="O17345" s="38"/>
    </row>
    <row r="17346" spans="2:15" x14ac:dyDescent="0.4">
      <c r="B17346" s="63"/>
      <c r="C17346" s="37"/>
      <c r="D17346" s="37"/>
      <c r="E17346" s="37"/>
      <c r="F17346" s="37"/>
      <c r="G17346" s="38"/>
      <c r="H17346" s="37"/>
      <c r="I17346" s="41"/>
      <c r="J17346" s="41"/>
      <c r="K17346" s="37"/>
      <c r="L17346" s="37"/>
      <c r="M17346" s="37"/>
      <c r="N17346" s="37"/>
      <c r="O17346" s="38"/>
    </row>
    <row r="17347" spans="2:15" x14ac:dyDescent="0.4">
      <c r="B17347" s="63"/>
      <c r="C17347" s="37"/>
      <c r="D17347" s="37"/>
      <c r="E17347" s="37"/>
      <c r="F17347" s="37"/>
      <c r="G17347" s="38"/>
      <c r="H17347" s="37"/>
      <c r="I17347" s="41"/>
      <c r="J17347" s="41"/>
      <c r="K17347" s="37"/>
      <c r="L17347" s="37"/>
      <c r="M17347" s="37"/>
      <c r="N17347" s="37"/>
      <c r="O17347" s="38"/>
    </row>
    <row r="17348" spans="2:15" x14ac:dyDescent="0.4">
      <c r="B17348" s="63"/>
      <c r="C17348" s="37"/>
      <c r="D17348" s="37"/>
      <c r="E17348" s="37"/>
      <c r="F17348" s="37"/>
      <c r="G17348" s="38"/>
      <c r="H17348" s="37"/>
      <c r="I17348" s="41"/>
      <c r="J17348" s="41"/>
      <c r="K17348" s="37"/>
      <c r="L17348" s="37"/>
      <c r="M17348" s="37"/>
      <c r="N17348" s="37"/>
      <c r="O17348" s="38"/>
    </row>
    <row r="17349" spans="2:15" x14ac:dyDescent="0.4">
      <c r="B17349" s="63"/>
      <c r="C17349" s="37"/>
      <c r="D17349" s="37"/>
      <c r="E17349" s="37"/>
      <c r="F17349" s="37"/>
      <c r="G17349" s="38"/>
      <c r="H17349" s="37"/>
      <c r="I17349" s="41"/>
      <c r="J17349" s="41"/>
      <c r="K17349" s="37"/>
      <c r="L17349" s="37"/>
      <c r="M17349" s="37"/>
      <c r="N17349" s="37"/>
      <c r="O17349" s="38"/>
    </row>
    <row r="17350" spans="2:15" x14ac:dyDescent="0.4">
      <c r="B17350" s="63"/>
      <c r="C17350" s="37"/>
      <c r="D17350" s="37"/>
      <c r="E17350" s="37"/>
      <c r="F17350" s="37"/>
      <c r="G17350" s="38"/>
      <c r="H17350" s="37"/>
      <c r="I17350" s="41"/>
      <c r="J17350" s="41"/>
      <c r="K17350" s="37"/>
      <c r="L17350" s="37"/>
      <c r="M17350" s="37"/>
      <c r="N17350" s="37"/>
      <c r="O17350" s="38"/>
    </row>
    <row r="17351" spans="2:15" x14ac:dyDescent="0.4">
      <c r="B17351" s="63"/>
      <c r="C17351" s="37"/>
      <c r="D17351" s="37"/>
      <c r="E17351" s="37"/>
      <c r="F17351" s="37"/>
      <c r="G17351" s="38"/>
      <c r="H17351" s="37"/>
      <c r="I17351" s="41"/>
      <c r="J17351" s="41"/>
      <c r="K17351" s="37"/>
      <c r="L17351" s="37"/>
      <c r="M17351" s="37"/>
      <c r="N17351" s="37"/>
      <c r="O17351" s="38"/>
    </row>
    <row r="17352" spans="2:15" x14ac:dyDescent="0.4">
      <c r="B17352" s="63"/>
      <c r="C17352" s="37"/>
      <c r="D17352" s="37"/>
      <c r="E17352" s="37"/>
      <c r="F17352" s="37"/>
      <c r="G17352" s="38"/>
      <c r="H17352" s="37"/>
      <c r="I17352" s="41"/>
      <c r="J17352" s="41"/>
      <c r="K17352" s="37"/>
      <c r="L17352" s="37"/>
      <c r="M17352" s="37"/>
      <c r="N17352" s="37"/>
      <c r="O17352" s="38"/>
    </row>
    <row r="17353" spans="2:15" x14ac:dyDescent="0.4">
      <c r="B17353" s="63"/>
      <c r="C17353" s="37"/>
      <c r="D17353" s="37"/>
      <c r="E17353" s="37"/>
      <c r="F17353" s="37"/>
      <c r="G17353" s="38"/>
      <c r="H17353" s="37"/>
      <c r="I17353" s="41"/>
      <c r="J17353" s="41"/>
      <c r="K17353" s="37"/>
      <c r="L17353" s="37"/>
      <c r="M17353" s="37"/>
      <c r="N17353" s="37"/>
      <c r="O17353" s="38"/>
    </row>
    <row r="17354" spans="2:15" x14ac:dyDescent="0.4">
      <c r="B17354" s="63"/>
      <c r="C17354" s="37"/>
      <c r="D17354" s="37"/>
      <c r="E17354" s="37"/>
      <c r="F17354" s="37"/>
      <c r="G17354" s="38"/>
      <c r="H17354" s="37"/>
      <c r="I17354" s="41"/>
      <c r="J17354" s="41"/>
      <c r="K17354" s="37"/>
      <c r="L17354" s="37"/>
      <c r="M17354" s="37"/>
      <c r="N17354" s="37"/>
      <c r="O17354" s="38"/>
    </row>
    <row r="17355" spans="2:15" x14ac:dyDescent="0.4">
      <c r="B17355" s="63"/>
      <c r="C17355" s="37"/>
      <c r="D17355" s="37"/>
      <c r="E17355" s="37"/>
      <c r="F17355" s="37"/>
      <c r="G17355" s="38"/>
      <c r="H17355" s="37"/>
      <c r="I17355" s="41"/>
      <c r="J17355" s="41"/>
      <c r="K17355" s="37"/>
      <c r="L17355" s="37"/>
      <c r="M17355" s="37"/>
      <c r="N17355" s="37"/>
      <c r="O17355" s="38"/>
    </row>
    <row r="17356" spans="2:15" x14ac:dyDescent="0.4">
      <c r="B17356" s="63"/>
      <c r="C17356" s="37"/>
      <c r="D17356" s="37"/>
      <c r="E17356" s="37"/>
      <c r="F17356" s="37"/>
      <c r="G17356" s="38"/>
      <c r="H17356" s="37"/>
      <c r="I17356" s="41"/>
      <c r="J17356" s="41"/>
      <c r="K17356" s="37"/>
      <c r="L17356" s="37"/>
      <c r="M17356" s="37"/>
      <c r="N17356" s="37"/>
      <c r="O17356" s="38"/>
    </row>
    <row r="17357" spans="2:15" x14ac:dyDescent="0.4">
      <c r="B17357" s="63"/>
      <c r="C17357" s="37"/>
      <c r="D17357" s="37"/>
      <c r="E17357" s="37"/>
      <c r="F17357" s="37"/>
      <c r="G17357" s="38"/>
      <c r="H17357" s="37"/>
      <c r="I17357" s="41"/>
      <c r="J17357" s="41"/>
      <c r="K17357" s="37"/>
      <c r="L17357" s="37"/>
      <c r="M17357" s="37"/>
      <c r="N17357" s="37"/>
      <c r="O17357" s="38"/>
    </row>
    <row r="17358" spans="2:15" x14ac:dyDescent="0.4">
      <c r="B17358" s="63"/>
      <c r="C17358" s="37"/>
      <c r="D17358" s="37"/>
      <c r="E17358" s="37"/>
      <c r="F17358" s="37"/>
      <c r="G17358" s="38"/>
      <c r="H17358" s="37"/>
      <c r="I17358" s="41"/>
      <c r="J17358" s="41"/>
      <c r="K17358" s="37"/>
      <c r="L17358" s="37"/>
      <c r="M17358" s="37"/>
      <c r="N17358" s="37"/>
      <c r="O17358" s="38"/>
    </row>
    <row r="17359" spans="2:15" x14ac:dyDescent="0.4">
      <c r="B17359" s="63"/>
      <c r="C17359" s="37"/>
      <c r="D17359" s="37"/>
      <c r="E17359" s="37"/>
      <c r="F17359" s="37"/>
      <c r="G17359" s="38"/>
      <c r="H17359" s="37"/>
      <c r="I17359" s="41"/>
      <c r="J17359" s="41"/>
      <c r="K17359" s="37"/>
      <c r="L17359" s="37"/>
      <c r="M17359" s="37"/>
      <c r="N17359" s="37"/>
      <c r="O17359" s="38"/>
    </row>
    <row r="17360" spans="2:15" x14ac:dyDescent="0.4">
      <c r="B17360" s="63"/>
      <c r="C17360" s="37"/>
      <c r="D17360" s="37"/>
      <c r="E17360" s="37"/>
      <c r="F17360" s="37"/>
      <c r="G17360" s="38"/>
      <c r="H17360" s="37"/>
      <c r="I17360" s="41"/>
      <c r="J17360" s="41"/>
      <c r="K17360" s="37"/>
      <c r="L17360" s="37"/>
      <c r="M17360" s="37"/>
      <c r="N17360" s="37"/>
      <c r="O17360" s="38"/>
    </row>
    <row r="17361" spans="2:15" x14ac:dyDescent="0.4">
      <c r="B17361" s="63"/>
      <c r="C17361" s="37"/>
      <c r="D17361" s="37"/>
      <c r="E17361" s="37"/>
      <c r="F17361" s="37"/>
      <c r="G17361" s="38"/>
      <c r="H17361" s="37"/>
      <c r="I17361" s="41"/>
      <c r="J17361" s="41"/>
      <c r="K17361" s="37"/>
      <c r="L17361" s="37"/>
      <c r="M17361" s="37"/>
      <c r="N17361" s="37"/>
      <c r="O17361" s="38"/>
    </row>
    <row r="17362" spans="2:15" x14ac:dyDescent="0.4">
      <c r="B17362" s="63"/>
      <c r="C17362" s="37"/>
      <c r="D17362" s="37"/>
      <c r="E17362" s="37"/>
      <c r="F17362" s="37"/>
      <c r="G17362" s="38"/>
      <c r="H17362" s="37"/>
      <c r="I17362" s="41"/>
      <c r="J17362" s="41"/>
      <c r="K17362" s="37"/>
      <c r="L17362" s="37"/>
      <c r="M17362" s="37"/>
      <c r="N17362" s="37"/>
      <c r="O17362" s="38"/>
    </row>
    <row r="17363" spans="2:15" x14ac:dyDescent="0.4">
      <c r="B17363" s="63"/>
      <c r="C17363" s="37"/>
      <c r="D17363" s="37"/>
      <c r="E17363" s="37"/>
      <c r="F17363" s="37"/>
      <c r="G17363" s="38"/>
      <c r="H17363" s="37"/>
      <c r="I17363" s="41"/>
      <c r="J17363" s="41"/>
      <c r="K17363" s="37"/>
      <c r="L17363" s="37"/>
      <c r="M17363" s="37"/>
      <c r="N17363" s="37"/>
      <c r="O17363" s="38"/>
    </row>
    <row r="17364" spans="2:15" x14ac:dyDescent="0.4">
      <c r="B17364" s="63"/>
      <c r="C17364" s="37"/>
      <c r="D17364" s="37"/>
      <c r="E17364" s="37"/>
      <c r="F17364" s="37"/>
      <c r="G17364" s="38"/>
      <c r="H17364" s="37"/>
      <c r="I17364" s="41"/>
      <c r="J17364" s="41"/>
      <c r="K17364" s="37"/>
      <c r="L17364" s="37"/>
      <c r="M17364" s="37"/>
      <c r="N17364" s="37"/>
      <c r="O17364" s="38"/>
    </row>
    <row r="17365" spans="2:15" x14ac:dyDescent="0.4">
      <c r="B17365" s="63"/>
      <c r="C17365" s="37"/>
      <c r="D17365" s="37"/>
      <c r="E17365" s="37"/>
      <c r="F17365" s="37"/>
      <c r="G17365" s="38"/>
      <c r="H17365" s="37"/>
      <c r="I17365" s="41"/>
      <c r="J17365" s="41"/>
      <c r="K17365" s="37"/>
      <c r="L17365" s="37"/>
      <c r="M17365" s="37"/>
      <c r="N17365" s="37"/>
      <c r="O17365" s="38"/>
    </row>
    <row r="17366" spans="2:15" x14ac:dyDescent="0.4">
      <c r="B17366" s="63"/>
      <c r="C17366" s="37"/>
      <c r="D17366" s="37"/>
      <c r="E17366" s="37"/>
      <c r="F17366" s="37"/>
      <c r="G17366" s="38"/>
      <c r="H17366" s="37"/>
      <c r="I17366" s="41"/>
      <c r="J17366" s="41"/>
      <c r="K17366" s="37"/>
      <c r="L17366" s="37"/>
      <c r="M17366" s="37"/>
      <c r="N17366" s="37"/>
      <c r="O17366" s="38"/>
    </row>
    <row r="17367" spans="2:15" x14ac:dyDescent="0.4">
      <c r="B17367" s="63"/>
      <c r="C17367" s="37"/>
      <c r="D17367" s="37"/>
      <c r="E17367" s="37"/>
      <c r="F17367" s="37"/>
      <c r="G17367" s="38"/>
      <c r="H17367" s="37"/>
      <c r="I17367" s="41"/>
      <c r="J17367" s="41"/>
      <c r="K17367" s="37"/>
      <c r="L17367" s="37"/>
      <c r="M17367" s="37"/>
      <c r="N17367" s="37"/>
      <c r="O17367" s="38"/>
    </row>
    <row r="17368" spans="2:15" x14ac:dyDescent="0.4">
      <c r="B17368" s="63"/>
      <c r="C17368" s="37"/>
      <c r="D17368" s="37"/>
      <c r="E17368" s="37"/>
      <c r="F17368" s="37"/>
      <c r="G17368" s="38"/>
      <c r="H17368" s="37"/>
      <c r="I17368" s="41"/>
      <c r="J17368" s="41"/>
      <c r="K17368" s="37"/>
      <c r="L17368" s="37"/>
      <c r="M17368" s="37"/>
      <c r="N17368" s="37"/>
      <c r="O17368" s="38"/>
    </row>
    <row r="17369" spans="2:15" x14ac:dyDescent="0.4">
      <c r="B17369" s="63"/>
      <c r="C17369" s="37"/>
      <c r="D17369" s="37"/>
      <c r="E17369" s="37"/>
      <c r="F17369" s="37"/>
      <c r="G17369" s="38"/>
      <c r="H17369" s="37"/>
      <c r="I17369" s="41"/>
      <c r="J17369" s="41"/>
      <c r="K17369" s="37"/>
      <c r="L17369" s="37"/>
      <c r="M17369" s="37"/>
      <c r="N17369" s="37"/>
      <c r="O17369" s="38"/>
    </row>
    <row r="17370" spans="2:15" x14ac:dyDescent="0.4">
      <c r="B17370" s="63"/>
      <c r="C17370" s="37"/>
      <c r="D17370" s="37"/>
      <c r="E17370" s="37"/>
      <c r="F17370" s="37"/>
      <c r="G17370" s="38"/>
      <c r="H17370" s="37"/>
      <c r="I17370" s="41"/>
      <c r="J17370" s="41"/>
      <c r="K17370" s="37"/>
      <c r="L17370" s="37"/>
      <c r="M17370" s="37"/>
      <c r="N17370" s="37"/>
      <c r="O17370" s="38"/>
    </row>
    <row r="17371" spans="2:15" x14ac:dyDescent="0.4">
      <c r="B17371" s="63"/>
      <c r="C17371" s="37"/>
      <c r="D17371" s="37"/>
      <c r="E17371" s="37"/>
      <c r="F17371" s="37"/>
      <c r="G17371" s="38"/>
      <c r="H17371" s="37"/>
      <c r="I17371" s="41"/>
      <c r="J17371" s="41"/>
      <c r="K17371" s="37"/>
      <c r="L17371" s="37"/>
      <c r="M17371" s="37"/>
      <c r="N17371" s="37"/>
      <c r="O17371" s="38"/>
    </row>
    <row r="17372" spans="2:15" x14ac:dyDescent="0.4">
      <c r="B17372" s="63"/>
      <c r="C17372" s="37"/>
      <c r="D17372" s="37"/>
      <c r="E17372" s="37"/>
      <c r="F17372" s="37"/>
      <c r="G17372" s="38"/>
      <c r="H17372" s="37"/>
      <c r="I17372" s="41"/>
      <c r="J17372" s="41"/>
      <c r="K17372" s="37"/>
      <c r="L17372" s="37"/>
      <c r="M17372" s="37"/>
      <c r="N17372" s="37"/>
      <c r="O17372" s="38"/>
    </row>
    <row r="17373" spans="2:15" x14ac:dyDescent="0.4">
      <c r="B17373" s="63"/>
      <c r="C17373" s="37"/>
      <c r="D17373" s="37"/>
      <c r="E17373" s="37"/>
      <c r="F17373" s="37"/>
      <c r="G17373" s="38"/>
      <c r="H17373" s="37"/>
      <c r="I17373" s="41"/>
      <c r="J17373" s="41"/>
      <c r="K17373" s="37"/>
      <c r="L17373" s="37"/>
      <c r="M17373" s="37"/>
      <c r="N17373" s="37"/>
      <c r="O17373" s="38"/>
    </row>
    <row r="17374" spans="2:15" x14ac:dyDescent="0.4">
      <c r="B17374" s="63"/>
      <c r="C17374" s="37"/>
      <c r="D17374" s="37"/>
      <c r="E17374" s="37"/>
      <c r="F17374" s="37"/>
      <c r="G17374" s="38"/>
      <c r="H17374" s="37"/>
      <c r="I17374" s="41"/>
      <c r="J17374" s="41"/>
      <c r="K17374" s="37"/>
      <c r="L17374" s="37"/>
      <c r="M17374" s="37"/>
      <c r="N17374" s="37"/>
      <c r="O17374" s="38"/>
    </row>
    <row r="17375" spans="2:15" x14ac:dyDescent="0.4">
      <c r="B17375" s="63"/>
      <c r="C17375" s="37"/>
      <c r="D17375" s="37"/>
      <c r="E17375" s="37"/>
      <c r="F17375" s="37"/>
      <c r="G17375" s="38"/>
      <c r="H17375" s="37"/>
      <c r="I17375" s="41"/>
      <c r="J17375" s="41"/>
      <c r="K17375" s="37"/>
      <c r="L17375" s="37"/>
      <c r="M17375" s="37"/>
      <c r="N17375" s="37"/>
      <c r="O17375" s="38"/>
    </row>
    <row r="17376" spans="2:15" x14ac:dyDescent="0.4">
      <c r="B17376" s="63"/>
      <c r="C17376" s="37"/>
      <c r="D17376" s="37"/>
      <c r="E17376" s="37"/>
      <c r="F17376" s="37"/>
      <c r="G17376" s="38"/>
      <c r="H17376" s="37"/>
      <c r="I17376" s="41"/>
      <c r="J17376" s="41"/>
      <c r="K17376" s="37"/>
      <c r="L17376" s="37"/>
      <c r="M17376" s="37"/>
      <c r="N17376" s="37"/>
      <c r="O17376" s="38"/>
    </row>
    <row r="17377" spans="2:15" x14ac:dyDescent="0.4">
      <c r="B17377" s="63"/>
      <c r="C17377" s="37"/>
      <c r="D17377" s="37"/>
      <c r="E17377" s="37"/>
      <c r="F17377" s="37"/>
      <c r="G17377" s="38"/>
      <c r="H17377" s="37"/>
      <c r="I17377" s="41"/>
      <c r="J17377" s="41"/>
      <c r="K17377" s="37"/>
      <c r="L17377" s="37"/>
      <c r="M17377" s="37"/>
      <c r="N17377" s="37"/>
      <c r="O17377" s="38"/>
    </row>
    <row r="17378" spans="2:15" x14ac:dyDescent="0.4">
      <c r="B17378" s="63"/>
      <c r="C17378" s="37"/>
      <c r="D17378" s="37"/>
      <c r="E17378" s="37"/>
      <c r="F17378" s="37"/>
      <c r="G17378" s="38"/>
      <c r="H17378" s="37"/>
      <c r="I17378" s="41"/>
      <c r="J17378" s="41"/>
      <c r="K17378" s="37"/>
      <c r="L17378" s="37"/>
      <c r="M17378" s="37"/>
      <c r="N17378" s="37"/>
      <c r="O17378" s="38"/>
    </row>
    <row r="17379" spans="2:15" x14ac:dyDescent="0.4">
      <c r="B17379" s="63"/>
      <c r="C17379" s="37"/>
      <c r="D17379" s="37"/>
      <c r="E17379" s="37"/>
      <c r="F17379" s="37"/>
      <c r="G17379" s="38"/>
      <c r="H17379" s="37"/>
      <c r="I17379" s="41"/>
      <c r="J17379" s="41"/>
      <c r="K17379" s="37"/>
      <c r="L17379" s="37"/>
      <c r="M17379" s="37"/>
      <c r="N17379" s="37"/>
      <c r="O17379" s="38"/>
    </row>
    <row r="17380" spans="2:15" x14ac:dyDescent="0.4">
      <c r="B17380" s="63"/>
      <c r="C17380" s="37"/>
      <c r="D17380" s="37"/>
      <c r="E17380" s="37"/>
      <c r="F17380" s="37"/>
      <c r="G17380" s="38"/>
      <c r="H17380" s="37"/>
      <c r="I17380" s="41"/>
      <c r="J17380" s="41"/>
      <c r="K17380" s="37"/>
      <c r="L17380" s="37"/>
      <c r="M17380" s="37"/>
      <c r="N17380" s="37"/>
      <c r="O17380" s="38"/>
    </row>
    <row r="17381" spans="2:15" x14ac:dyDescent="0.4">
      <c r="B17381" s="63"/>
      <c r="C17381" s="37"/>
      <c r="D17381" s="37"/>
      <c r="E17381" s="37"/>
      <c r="F17381" s="37"/>
      <c r="G17381" s="38"/>
      <c r="H17381" s="37"/>
      <c r="I17381" s="41"/>
      <c r="J17381" s="41"/>
      <c r="K17381" s="37"/>
      <c r="L17381" s="37"/>
      <c r="M17381" s="37"/>
      <c r="N17381" s="37"/>
      <c r="O17381" s="38"/>
    </row>
    <row r="17382" spans="2:15" x14ac:dyDescent="0.4">
      <c r="B17382" s="63"/>
      <c r="C17382" s="37"/>
      <c r="D17382" s="37"/>
      <c r="E17382" s="37"/>
      <c r="F17382" s="37"/>
      <c r="G17382" s="38"/>
      <c r="H17382" s="37"/>
      <c r="I17382" s="41"/>
      <c r="J17382" s="41"/>
      <c r="K17382" s="37"/>
      <c r="L17382" s="37"/>
      <c r="M17382" s="37"/>
      <c r="N17382" s="37"/>
      <c r="O17382" s="38"/>
    </row>
    <row r="17383" spans="2:15" x14ac:dyDescent="0.4">
      <c r="B17383" s="63"/>
      <c r="C17383" s="37"/>
      <c r="D17383" s="37"/>
      <c r="E17383" s="37"/>
      <c r="F17383" s="37"/>
      <c r="G17383" s="38"/>
      <c r="H17383" s="37"/>
      <c r="I17383" s="41"/>
      <c r="J17383" s="41"/>
      <c r="K17383" s="37"/>
      <c r="L17383" s="37"/>
      <c r="M17383" s="37"/>
      <c r="N17383" s="37"/>
      <c r="O17383" s="38"/>
    </row>
    <row r="17384" spans="2:15" x14ac:dyDescent="0.4">
      <c r="B17384" s="63"/>
      <c r="C17384" s="37"/>
      <c r="D17384" s="37"/>
      <c r="E17384" s="37"/>
      <c r="F17384" s="37"/>
      <c r="G17384" s="38"/>
      <c r="H17384" s="37"/>
      <c r="I17384" s="41"/>
      <c r="J17384" s="41"/>
      <c r="K17384" s="37"/>
      <c r="L17384" s="37"/>
      <c r="M17384" s="37"/>
      <c r="N17384" s="37"/>
      <c r="O17384" s="38"/>
    </row>
    <row r="17385" spans="2:15" x14ac:dyDescent="0.4">
      <c r="B17385" s="63"/>
      <c r="C17385" s="37"/>
      <c r="D17385" s="37"/>
      <c r="E17385" s="37"/>
      <c r="F17385" s="37"/>
      <c r="G17385" s="38"/>
      <c r="H17385" s="37"/>
      <c r="I17385" s="41"/>
      <c r="J17385" s="41"/>
      <c r="K17385" s="37"/>
      <c r="L17385" s="37"/>
      <c r="M17385" s="37"/>
      <c r="N17385" s="37"/>
      <c r="O17385" s="38"/>
    </row>
    <row r="17386" spans="2:15" x14ac:dyDescent="0.4">
      <c r="B17386" s="63"/>
      <c r="C17386" s="37"/>
      <c r="D17386" s="37"/>
      <c r="E17386" s="37"/>
      <c r="F17386" s="37"/>
      <c r="G17386" s="38"/>
      <c r="H17386" s="37"/>
      <c r="I17386" s="41"/>
      <c r="J17386" s="41"/>
      <c r="K17386" s="37"/>
      <c r="L17386" s="37"/>
      <c r="M17386" s="37"/>
      <c r="N17386" s="37"/>
      <c r="O17386" s="38"/>
    </row>
    <row r="17387" spans="2:15" x14ac:dyDescent="0.4">
      <c r="B17387" s="63"/>
      <c r="C17387" s="37"/>
      <c r="D17387" s="37"/>
      <c r="E17387" s="37"/>
      <c r="F17387" s="37"/>
      <c r="G17387" s="38"/>
      <c r="H17387" s="37"/>
      <c r="I17387" s="41"/>
      <c r="J17387" s="41"/>
      <c r="K17387" s="37"/>
      <c r="L17387" s="37"/>
      <c r="M17387" s="37"/>
      <c r="N17387" s="37"/>
      <c r="O17387" s="38"/>
    </row>
    <row r="17388" spans="2:15" x14ac:dyDescent="0.4">
      <c r="B17388" s="63"/>
      <c r="C17388" s="37"/>
      <c r="D17388" s="37"/>
      <c r="E17388" s="37"/>
      <c r="F17388" s="37"/>
      <c r="G17388" s="38"/>
      <c r="H17388" s="37"/>
      <c r="I17388" s="41"/>
      <c r="J17388" s="41"/>
      <c r="K17388" s="37"/>
      <c r="L17388" s="37"/>
      <c r="M17388" s="37"/>
      <c r="N17388" s="37"/>
      <c r="O17388" s="38"/>
    </row>
    <row r="17389" spans="2:15" x14ac:dyDescent="0.4">
      <c r="B17389" s="63"/>
      <c r="C17389" s="37"/>
      <c r="D17389" s="37"/>
      <c r="E17389" s="37"/>
      <c r="F17389" s="37"/>
      <c r="G17389" s="38"/>
      <c r="H17389" s="37"/>
      <c r="I17389" s="41"/>
      <c r="J17389" s="41"/>
      <c r="K17389" s="37"/>
      <c r="L17389" s="37"/>
      <c r="M17389" s="37"/>
      <c r="N17389" s="37"/>
      <c r="O17389" s="38"/>
    </row>
    <row r="17390" spans="2:15" x14ac:dyDescent="0.4">
      <c r="B17390" s="63"/>
      <c r="C17390" s="37"/>
      <c r="D17390" s="37"/>
      <c r="E17390" s="37"/>
      <c r="F17390" s="37"/>
      <c r="G17390" s="38"/>
      <c r="H17390" s="37"/>
      <c r="I17390" s="41"/>
      <c r="J17390" s="41"/>
      <c r="K17390" s="37"/>
      <c r="L17390" s="37"/>
      <c r="M17390" s="37"/>
      <c r="N17390" s="37"/>
      <c r="O17390" s="38"/>
    </row>
    <row r="17391" spans="2:15" x14ac:dyDescent="0.4">
      <c r="B17391" s="63"/>
      <c r="C17391" s="37"/>
      <c r="D17391" s="37"/>
      <c r="E17391" s="37"/>
      <c r="F17391" s="37"/>
      <c r="G17391" s="38"/>
      <c r="H17391" s="37"/>
      <c r="I17391" s="41"/>
      <c r="J17391" s="41"/>
      <c r="K17391" s="37"/>
      <c r="L17391" s="37"/>
      <c r="M17391" s="37"/>
      <c r="N17391" s="37"/>
      <c r="O17391" s="38"/>
    </row>
    <row r="17392" spans="2:15" x14ac:dyDescent="0.4">
      <c r="B17392" s="63"/>
      <c r="C17392" s="37"/>
      <c r="D17392" s="37"/>
      <c r="E17392" s="37"/>
      <c r="F17392" s="37"/>
      <c r="G17392" s="38"/>
      <c r="H17392" s="37"/>
      <c r="I17392" s="41"/>
      <c r="J17392" s="41"/>
      <c r="K17392" s="37"/>
      <c r="L17392" s="37"/>
      <c r="M17392" s="37"/>
      <c r="N17392" s="37"/>
      <c r="O17392" s="38"/>
    </row>
    <row r="17393" spans="2:15" x14ac:dyDescent="0.4">
      <c r="B17393" s="63"/>
      <c r="C17393" s="37"/>
      <c r="D17393" s="37"/>
      <c r="E17393" s="37"/>
      <c r="F17393" s="37"/>
      <c r="G17393" s="38"/>
      <c r="H17393" s="37"/>
      <c r="I17393" s="41"/>
      <c r="J17393" s="41"/>
      <c r="K17393" s="37"/>
      <c r="L17393" s="37"/>
      <c r="M17393" s="37"/>
      <c r="N17393" s="37"/>
      <c r="O17393" s="38"/>
    </row>
    <row r="17394" spans="2:15" x14ac:dyDescent="0.4">
      <c r="B17394" s="63"/>
      <c r="C17394" s="37"/>
      <c r="D17394" s="37"/>
      <c r="E17394" s="37"/>
      <c r="F17394" s="37"/>
      <c r="G17394" s="38"/>
      <c r="H17394" s="37"/>
      <c r="I17394" s="41"/>
      <c r="J17394" s="41"/>
      <c r="K17394" s="37"/>
      <c r="L17394" s="37"/>
      <c r="M17394" s="37"/>
      <c r="N17394" s="37"/>
      <c r="O17394" s="38"/>
    </row>
    <row r="17395" spans="2:15" x14ac:dyDescent="0.4">
      <c r="B17395" s="63"/>
      <c r="C17395" s="37"/>
      <c r="D17395" s="37"/>
      <c r="E17395" s="37"/>
      <c r="F17395" s="37"/>
      <c r="G17395" s="38"/>
      <c r="H17395" s="37"/>
      <c r="I17395" s="41"/>
      <c r="J17395" s="41"/>
      <c r="K17395" s="37"/>
      <c r="L17395" s="37"/>
      <c r="M17395" s="37"/>
      <c r="N17395" s="37"/>
      <c r="O17395" s="38"/>
    </row>
    <row r="17396" spans="2:15" x14ac:dyDescent="0.4">
      <c r="B17396" s="63"/>
      <c r="C17396" s="37"/>
      <c r="D17396" s="37"/>
      <c r="E17396" s="37"/>
      <c r="F17396" s="37"/>
      <c r="G17396" s="38"/>
      <c r="H17396" s="37"/>
      <c r="I17396" s="41"/>
      <c r="J17396" s="41"/>
      <c r="K17396" s="37"/>
      <c r="L17396" s="37"/>
      <c r="M17396" s="37"/>
      <c r="N17396" s="37"/>
      <c r="O17396" s="38"/>
    </row>
    <row r="17397" spans="2:15" x14ac:dyDescent="0.4">
      <c r="B17397" s="63"/>
      <c r="C17397" s="37"/>
      <c r="D17397" s="37"/>
      <c r="E17397" s="37"/>
      <c r="F17397" s="37"/>
      <c r="G17397" s="38"/>
      <c r="H17397" s="37"/>
      <c r="I17397" s="41"/>
      <c r="J17397" s="41"/>
      <c r="K17397" s="37"/>
      <c r="L17397" s="37"/>
      <c r="M17397" s="37"/>
      <c r="N17397" s="37"/>
      <c r="O17397" s="38"/>
    </row>
    <row r="17398" spans="2:15" x14ac:dyDescent="0.4">
      <c r="B17398" s="63"/>
      <c r="C17398" s="37"/>
      <c r="D17398" s="37"/>
      <c r="E17398" s="37"/>
      <c r="F17398" s="37"/>
      <c r="G17398" s="38"/>
      <c r="H17398" s="37"/>
      <c r="I17398" s="41"/>
      <c r="J17398" s="41"/>
      <c r="K17398" s="37"/>
      <c r="L17398" s="37"/>
      <c r="M17398" s="37"/>
      <c r="N17398" s="37"/>
      <c r="O17398" s="38"/>
    </row>
    <row r="17399" spans="2:15" x14ac:dyDescent="0.4">
      <c r="B17399" s="63"/>
      <c r="C17399" s="37"/>
      <c r="D17399" s="37"/>
      <c r="E17399" s="37"/>
      <c r="F17399" s="37"/>
      <c r="G17399" s="38"/>
      <c r="H17399" s="37"/>
      <c r="I17399" s="41"/>
      <c r="J17399" s="41"/>
      <c r="K17399" s="37"/>
      <c r="L17399" s="37"/>
      <c r="M17399" s="37"/>
      <c r="N17399" s="37"/>
      <c r="O17399" s="38"/>
    </row>
    <row r="17400" spans="2:15" x14ac:dyDescent="0.4">
      <c r="B17400" s="63"/>
      <c r="C17400" s="37"/>
      <c r="D17400" s="37"/>
      <c r="E17400" s="37"/>
      <c r="F17400" s="37"/>
      <c r="G17400" s="38"/>
      <c r="H17400" s="37"/>
      <c r="I17400" s="41"/>
      <c r="J17400" s="41"/>
      <c r="K17400" s="37"/>
      <c r="L17400" s="37"/>
      <c r="M17400" s="37"/>
      <c r="N17400" s="37"/>
      <c r="O17400" s="38"/>
    </row>
    <row r="17401" spans="2:15" x14ac:dyDescent="0.4">
      <c r="B17401" s="63"/>
      <c r="C17401" s="37"/>
      <c r="D17401" s="37"/>
      <c r="E17401" s="37"/>
      <c r="F17401" s="37"/>
      <c r="G17401" s="38"/>
      <c r="H17401" s="37"/>
      <c r="I17401" s="41"/>
      <c r="J17401" s="41"/>
      <c r="K17401" s="37"/>
      <c r="L17401" s="37"/>
      <c r="M17401" s="37"/>
      <c r="N17401" s="37"/>
      <c r="O17401" s="38"/>
    </row>
    <row r="17402" spans="2:15" x14ac:dyDescent="0.4">
      <c r="B17402" s="63"/>
      <c r="C17402" s="37"/>
      <c r="D17402" s="37"/>
      <c r="E17402" s="37"/>
      <c r="F17402" s="37"/>
      <c r="G17402" s="38"/>
      <c r="H17402" s="37"/>
      <c r="I17402" s="41"/>
      <c r="J17402" s="41"/>
      <c r="K17402" s="37"/>
      <c r="L17402" s="37"/>
      <c r="M17402" s="37"/>
      <c r="N17402" s="37"/>
      <c r="O17402" s="38"/>
    </row>
    <row r="17403" spans="2:15" x14ac:dyDescent="0.4">
      <c r="B17403" s="63"/>
      <c r="C17403" s="37"/>
      <c r="D17403" s="37"/>
      <c r="E17403" s="37"/>
      <c r="F17403" s="37"/>
      <c r="G17403" s="38"/>
      <c r="H17403" s="37"/>
      <c r="I17403" s="41"/>
      <c r="J17403" s="41"/>
      <c r="K17403" s="37"/>
      <c r="L17403" s="37"/>
      <c r="M17403" s="37"/>
      <c r="N17403" s="37"/>
      <c r="O17403" s="38"/>
    </row>
    <row r="17404" spans="2:15" x14ac:dyDescent="0.4">
      <c r="B17404" s="63"/>
      <c r="C17404" s="37"/>
      <c r="D17404" s="37"/>
      <c r="E17404" s="37"/>
      <c r="F17404" s="37"/>
      <c r="G17404" s="38"/>
      <c r="H17404" s="37"/>
      <c r="I17404" s="41"/>
      <c r="J17404" s="41"/>
      <c r="K17404" s="37"/>
      <c r="L17404" s="37"/>
      <c r="M17404" s="37"/>
      <c r="N17404" s="37"/>
      <c r="O17404" s="38"/>
    </row>
    <row r="17405" spans="2:15" x14ac:dyDescent="0.4">
      <c r="B17405" s="63"/>
      <c r="C17405" s="37"/>
      <c r="D17405" s="37"/>
      <c r="E17405" s="37"/>
      <c r="F17405" s="37"/>
      <c r="G17405" s="38"/>
      <c r="H17405" s="37"/>
      <c r="I17405" s="41"/>
      <c r="J17405" s="41"/>
      <c r="K17405" s="37"/>
      <c r="L17405" s="37"/>
      <c r="M17405" s="37"/>
      <c r="N17405" s="37"/>
      <c r="O17405" s="38"/>
    </row>
    <row r="17406" spans="2:15" x14ac:dyDescent="0.4">
      <c r="B17406" s="63"/>
      <c r="C17406" s="37"/>
      <c r="D17406" s="37"/>
      <c r="E17406" s="37"/>
      <c r="F17406" s="37"/>
      <c r="G17406" s="38"/>
      <c r="H17406" s="37"/>
      <c r="I17406" s="41"/>
      <c r="J17406" s="41"/>
      <c r="K17406" s="37"/>
      <c r="L17406" s="37"/>
      <c r="M17406" s="37"/>
      <c r="N17406" s="37"/>
      <c r="O17406" s="38"/>
    </row>
    <row r="17407" spans="2:15" x14ac:dyDescent="0.4">
      <c r="B17407" s="63"/>
      <c r="C17407" s="37"/>
      <c r="D17407" s="37"/>
      <c r="E17407" s="37"/>
      <c r="F17407" s="37"/>
      <c r="G17407" s="38"/>
      <c r="H17407" s="37"/>
      <c r="I17407" s="41"/>
      <c r="J17407" s="41"/>
      <c r="K17407" s="37"/>
      <c r="L17407" s="37"/>
      <c r="M17407" s="37"/>
      <c r="N17407" s="37"/>
      <c r="O17407" s="38"/>
    </row>
    <row r="17408" spans="2:15" x14ac:dyDescent="0.4">
      <c r="B17408" s="63"/>
      <c r="C17408" s="37"/>
      <c r="D17408" s="37"/>
      <c r="E17408" s="37"/>
      <c r="F17408" s="37"/>
      <c r="G17408" s="38"/>
      <c r="H17408" s="37"/>
      <c r="I17408" s="41"/>
      <c r="J17408" s="41"/>
      <c r="K17408" s="37"/>
      <c r="L17408" s="37"/>
      <c r="M17408" s="37"/>
      <c r="N17408" s="37"/>
      <c r="O17408" s="38"/>
    </row>
    <row r="17409" spans="2:15" x14ac:dyDescent="0.4">
      <c r="B17409" s="63"/>
      <c r="C17409" s="37"/>
      <c r="D17409" s="37"/>
      <c r="E17409" s="37"/>
      <c r="F17409" s="37"/>
      <c r="G17409" s="38"/>
      <c r="H17409" s="37"/>
      <c r="I17409" s="41"/>
      <c r="J17409" s="41"/>
      <c r="K17409" s="37"/>
      <c r="L17409" s="37"/>
      <c r="M17409" s="37"/>
      <c r="N17409" s="37"/>
      <c r="O17409" s="38"/>
    </row>
    <row r="17410" spans="2:15" x14ac:dyDescent="0.4">
      <c r="B17410" s="63"/>
      <c r="C17410" s="37"/>
      <c r="D17410" s="37"/>
      <c r="E17410" s="37"/>
      <c r="F17410" s="37"/>
      <c r="G17410" s="38"/>
      <c r="H17410" s="37"/>
      <c r="I17410" s="41"/>
      <c r="J17410" s="41"/>
      <c r="K17410" s="37"/>
      <c r="L17410" s="37"/>
      <c r="M17410" s="37"/>
      <c r="N17410" s="37"/>
      <c r="O17410" s="38"/>
    </row>
    <row r="17411" spans="2:15" x14ac:dyDescent="0.4">
      <c r="B17411" s="63"/>
      <c r="C17411" s="37"/>
      <c r="D17411" s="37"/>
      <c r="E17411" s="37"/>
      <c r="F17411" s="37"/>
      <c r="G17411" s="38"/>
      <c r="H17411" s="37"/>
      <c r="I17411" s="41"/>
      <c r="J17411" s="41"/>
      <c r="K17411" s="37"/>
      <c r="L17411" s="37"/>
      <c r="M17411" s="37"/>
      <c r="N17411" s="37"/>
      <c r="O17411" s="38"/>
    </row>
    <row r="17412" spans="2:15" x14ac:dyDescent="0.4">
      <c r="B17412" s="63"/>
      <c r="C17412" s="37"/>
      <c r="D17412" s="37"/>
      <c r="E17412" s="37"/>
      <c r="F17412" s="37"/>
      <c r="G17412" s="38"/>
      <c r="H17412" s="37"/>
      <c r="I17412" s="41"/>
      <c r="J17412" s="41"/>
      <c r="K17412" s="37"/>
      <c r="L17412" s="37"/>
      <c r="M17412" s="37"/>
      <c r="N17412" s="37"/>
      <c r="O17412" s="38"/>
    </row>
    <row r="17413" spans="2:15" x14ac:dyDescent="0.4">
      <c r="B17413" s="63"/>
      <c r="C17413" s="37"/>
      <c r="D17413" s="37"/>
      <c r="E17413" s="37"/>
      <c r="F17413" s="37"/>
      <c r="G17413" s="38"/>
      <c r="H17413" s="37"/>
      <c r="I17413" s="41"/>
      <c r="J17413" s="41"/>
      <c r="K17413" s="37"/>
      <c r="L17413" s="37"/>
      <c r="M17413" s="37"/>
      <c r="N17413" s="37"/>
      <c r="O17413" s="38"/>
    </row>
    <row r="17414" spans="2:15" x14ac:dyDescent="0.4">
      <c r="B17414" s="63"/>
      <c r="C17414" s="37"/>
      <c r="D17414" s="37"/>
      <c r="E17414" s="37"/>
      <c r="F17414" s="37"/>
      <c r="G17414" s="38"/>
      <c r="H17414" s="37"/>
      <c r="I17414" s="41"/>
      <c r="J17414" s="41"/>
      <c r="K17414" s="37"/>
      <c r="L17414" s="37"/>
      <c r="M17414" s="37"/>
      <c r="N17414" s="37"/>
      <c r="O17414" s="38"/>
    </row>
    <row r="17415" spans="2:15" x14ac:dyDescent="0.4">
      <c r="B17415" s="63"/>
      <c r="C17415" s="37"/>
      <c r="D17415" s="37"/>
      <c r="E17415" s="37"/>
      <c r="F17415" s="37"/>
      <c r="G17415" s="38"/>
      <c r="H17415" s="37"/>
      <c r="I17415" s="41"/>
      <c r="J17415" s="41"/>
      <c r="K17415" s="37"/>
      <c r="L17415" s="37"/>
      <c r="M17415" s="37"/>
      <c r="N17415" s="37"/>
      <c r="O17415" s="38"/>
    </row>
    <row r="17416" spans="2:15" x14ac:dyDescent="0.4">
      <c r="B17416" s="63"/>
      <c r="C17416" s="37"/>
      <c r="D17416" s="37"/>
      <c r="E17416" s="37"/>
      <c r="F17416" s="37"/>
      <c r="G17416" s="38"/>
      <c r="H17416" s="37"/>
      <c r="I17416" s="41"/>
      <c r="J17416" s="41"/>
      <c r="K17416" s="37"/>
      <c r="L17416" s="37"/>
      <c r="M17416" s="37"/>
      <c r="N17416" s="37"/>
      <c r="O17416" s="38"/>
    </row>
    <row r="17417" spans="2:15" x14ac:dyDescent="0.4">
      <c r="B17417" s="63"/>
      <c r="C17417" s="37"/>
      <c r="D17417" s="37"/>
      <c r="E17417" s="37"/>
      <c r="F17417" s="37"/>
      <c r="G17417" s="38"/>
      <c r="H17417" s="37"/>
      <c r="I17417" s="41"/>
      <c r="J17417" s="41"/>
      <c r="K17417" s="37"/>
      <c r="L17417" s="37"/>
      <c r="M17417" s="37"/>
      <c r="N17417" s="37"/>
      <c r="O17417" s="38"/>
    </row>
    <row r="17418" spans="2:15" x14ac:dyDescent="0.4">
      <c r="B17418" s="63"/>
      <c r="C17418" s="37"/>
      <c r="D17418" s="37"/>
      <c r="E17418" s="37"/>
      <c r="F17418" s="37"/>
      <c r="G17418" s="38"/>
      <c r="H17418" s="37"/>
      <c r="I17418" s="41"/>
      <c r="J17418" s="41"/>
      <c r="K17418" s="37"/>
      <c r="L17418" s="37"/>
      <c r="M17418" s="37"/>
      <c r="N17418" s="37"/>
      <c r="O17418" s="38"/>
    </row>
    <row r="17419" spans="2:15" x14ac:dyDescent="0.4">
      <c r="B17419" s="63"/>
      <c r="C17419" s="37"/>
      <c r="D17419" s="37"/>
      <c r="E17419" s="37"/>
      <c r="F17419" s="37"/>
      <c r="G17419" s="38"/>
      <c r="H17419" s="37"/>
      <c r="I17419" s="41"/>
      <c r="J17419" s="41"/>
      <c r="K17419" s="37"/>
      <c r="L17419" s="37"/>
      <c r="M17419" s="37"/>
      <c r="N17419" s="37"/>
      <c r="O17419" s="38"/>
    </row>
    <row r="17420" spans="2:15" x14ac:dyDescent="0.4">
      <c r="B17420" s="63"/>
      <c r="C17420" s="37"/>
      <c r="D17420" s="37"/>
      <c r="E17420" s="37"/>
      <c r="F17420" s="37"/>
      <c r="G17420" s="38"/>
      <c r="H17420" s="37"/>
      <c r="I17420" s="41"/>
      <c r="J17420" s="41"/>
      <c r="K17420" s="37"/>
      <c r="L17420" s="37"/>
      <c r="M17420" s="37"/>
      <c r="N17420" s="37"/>
      <c r="O17420" s="38"/>
    </row>
    <row r="17421" spans="2:15" x14ac:dyDescent="0.4">
      <c r="B17421" s="63"/>
      <c r="C17421" s="37"/>
      <c r="D17421" s="37"/>
      <c r="E17421" s="37"/>
      <c r="F17421" s="37"/>
      <c r="G17421" s="38"/>
      <c r="H17421" s="37"/>
      <c r="I17421" s="41"/>
      <c r="J17421" s="41"/>
      <c r="K17421" s="37"/>
      <c r="L17421" s="37"/>
      <c r="M17421" s="37"/>
      <c r="N17421" s="37"/>
      <c r="O17421" s="38"/>
    </row>
    <row r="17422" spans="2:15" x14ac:dyDescent="0.4">
      <c r="B17422" s="63"/>
      <c r="C17422" s="37"/>
      <c r="D17422" s="37"/>
      <c r="E17422" s="37"/>
      <c r="F17422" s="37"/>
      <c r="G17422" s="38"/>
      <c r="H17422" s="37"/>
      <c r="I17422" s="41"/>
      <c r="J17422" s="41"/>
      <c r="K17422" s="37"/>
      <c r="L17422" s="37"/>
      <c r="M17422" s="37"/>
      <c r="N17422" s="37"/>
      <c r="O17422" s="38"/>
    </row>
    <row r="17423" spans="2:15" x14ac:dyDescent="0.4">
      <c r="B17423" s="63"/>
      <c r="C17423" s="37"/>
      <c r="D17423" s="37"/>
      <c r="E17423" s="37"/>
      <c r="F17423" s="37"/>
      <c r="G17423" s="38"/>
      <c r="H17423" s="37"/>
      <c r="I17423" s="41"/>
      <c r="J17423" s="41"/>
      <c r="K17423" s="37"/>
      <c r="L17423" s="37"/>
      <c r="M17423" s="37"/>
      <c r="N17423" s="37"/>
      <c r="O17423" s="38"/>
    </row>
    <row r="17424" spans="2:15" x14ac:dyDescent="0.4">
      <c r="B17424" s="63"/>
      <c r="C17424" s="37"/>
      <c r="D17424" s="37"/>
      <c r="E17424" s="37"/>
      <c r="F17424" s="37"/>
      <c r="G17424" s="38"/>
      <c r="H17424" s="37"/>
      <c r="I17424" s="41"/>
      <c r="J17424" s="41"/>
      <c r="K17424" s="37"/>
      <c r="L17424" s="37"/>
      <c r="M17424" s="37"/>
      <c r="N17424" s="37"/>
      <c r="O17424" s="38"/>
    </row>
    <row r="17425" spans="2:15" x14ac:dyDescent="0.4">
      <c r="B17425" s="63"/>
      <c r="C17425" s="37"/>
      <c r="D17425" s="37"/>
      <c r="E17425" s="37"/>
      <c r="F17425" s="37"/>
      <c r="G17425" s="38"/>
      <c r="H17425" s="37"/>
      <c r="I17425" s="41"/>
      <c r="J17425" s="41"/>
      <c r="K17425" s="37"/>
      <c r="L17425" s="37"/>
      <c r="M17425" s="37"/>
      <c r="N17425" s="37"/>
      <c r="O17425" s="38"/>
    </row>
    <row r="17426" spans="2:15" x14ac:dyDescent="0.4">
      <c r="B17426" s="63"/>
      <c r="C17426" s="37"/>
      <c r="D17426" s="37"/>
      <c r="E17426" s="37"/>
      <c r="F17426" s="37"/>
      <c r="G17426" s="38"/>
      <c r="H17426" s="37"/>
      <c r="I17426" s="41"/>
      <c r="J17426" s="41"/>
      <c r="K17426" s="37"/>
      <c r="L17426" s="37"/>
      <c r="M17426" s="37"/>
      <c r="N17426" s="37"/>
      <c r="O17426" s="38"/>
    </row>
    <row r="17427" spans="2:15" x14ac:dyDescent="0.4">
      <c r="B17427" s="63"/>
      <c r="C17427" s="37"/>
      <c r="D17427" s="37"/>
      <c r="E17427" s="37"/>
      <c r="F17427" s="37"/>
      <c r="G17427" s="38"/>
      <c r="H17427" s="37"/>
      <c r="I17427" s="41"/>
      <c r="J17427" s="41"/>
      <c r="K17427" s="37"/>
      <c r="L17427" s="37"/>
      <c r="M17427" s="37"/>
      <c r="N17427" s="37"/>
      <c r="O17427" s="38"/>
    </row>
    <row r="17428" spans="2:15" x14ac:dyDescent="0.4">
      <c r="B17428" s="63"/>
      <c r="C17428" s="37"/>
      <c r="D17428" s="37"/>
      <c r="E17428" s="37"/>
      <c r="F17428" s="37"/>
      <c r="G17428" s="38"/>
      <c r="H17428" s="37"/>
      <c r="I17428" s="41"/>
      <c r="J17428" s="41"/>
      <c r="K17428" s="37"/>
      <c r="L17428" s="37"/>
      <c r="M17428" s="37"/>
      <c r="N17428" s="37"/>
      <c r="O17428" s="38"/>
    </row>
    <row r="17429" spans="2:15" x14ac:dyDescent="0.4">
      <c r="B17429" s="63"/>
      <c r="C17429" s="37"/>
      <c r="D17429" s="37"/>
      <c r="E17429" s="37"/>
      <c r="F17429" s="37"/>
      <c r="G17429" s="38"/>
      <c r="H17429" s="37"/>
      <c r="I17429" s="41"/>
      <c r="J17429" s="41"/>
      <c r="K17429" s="37"/>
      <c r="L17429" s="37"/>
      <c r="M17429" s="37"/>
      <c r="N17429" s="37"/>
      <c r="O17429" s="38"/>
    </row>
    <row r="17430" spans="2:15" x14ac:dyDescent="0.4">
      <c r="B17430" s="63"/>
      <c r="C17430" s="37"/>
      <c r="D17430" s="37"/>
      <c r="E17430" s="37"/>
      <c r="F17430" s="37"/>
      <c r="G17430" s="38"/>
      <c r="H17430" s="37"/>
      <c r="I17430" s="41"/>
      <c r="J17430" s="41"/>
      <c r="K17430" s="37"/>
      <c r="L17430" s="37"/>
      <c r="M17430" s="37"/>
      <c r="N17430" s="37"/>
      <c r="O17430" s="38"/>
    </row>
    <row r="17431" spans="2:15" x14ac:dyDescent="0.4">
      <c r="B17431" s="63"/>
      <c r="C17431" s="37"/>
      <c r="D17431" s="37"/>
      <c r="E17431" s="37"/>
      <c r="F17431" s="37"/>
      <c r="G17431" s="38"/>
      <c r="H17431" s="37"/>
      <c r="I17431" s="41"/>
      <c r="J17431" s="41"/>
      <c r="K17431" s="37"/>
      <c r="L17431" s="37"/>
      <c r="M17431" s="37"/>
      <c r="N17431" s="37"/>
      <c r="O17431" s="38"/>
    </row>
    <row r="17432" spans="2:15" x14ac:dyDescent="0.4">
      <c r="B17432" s="63"/>
      <c r="C17432" s="37"/>
      <c r="D17432" s="37"/>
      <c r="E17432" s="37"/>
      <c r="F17432" s="37"/>
      <c r="G17432" s="38"/>
      <c r="H17432" s="37"/>
      <c r="I17432" s="41"/>
      <c r="J17432" s="41"/>
      <c r="K17432" s="37"/>
      <c r="L17432" s="37"/>
      <c r="M17432" s="37"/>
      <c r="N17432" s="37"/>
      <c r="O17432" s="38"/>
    </row>
    <row r="17433" spans="2:15" x14ac:dyDescent="0.4">
      <c r="B17433" s="63"/>
      <c r="C17433" s="37"/>
      <c r="D17433" s="37"/>
      <c r="E17433" s="37"/>
      <c r="F17433" s="37"/>
      <c r="G17433" s="38"/>
      <c r="H17433" s="37"/>
      <c r="I17433" s="41"/>
      <c r="J17433" s="41"/>
      <c r="K17433" s="37"/>
      <c r="L17433" s="37"/>
      <c r="M17433" s="37"/>
      <c r="N17433" s="37"/>
      <c r="O17433" s="38"/>
    </row>
    <row r="17434" spans="2:15" x14ac:dyDescent="0.4">
      <c r="B17434" s="63"/>
      <c r="C17434" s="37"/>
      <c r="D17434" s="37"/>
      <c r="E17434" s="37"/>
      <c r="F17434" s="37"/>
      <c r="G17434" s="38"/>
      <c r="H17434" s="37"/>
      <c r="I17434" s="41"/>
      <c r="J17434" s="41"/>
      <c r="K17434" s="37"/>
      <c r="L17434" s="37"/>
      <c r="M17434" s="37"/>
      <c r="N17434" s="37"/>
      <c r="O17434" s="38"/>
    </row>
    <row r="17435" spans="2:15" x14ac:dyDescent="0.4">
      <c r="B17435" s="63"/>
      <c r="C17435" s="37"/>
      <c r="D17435" s="37"/>
      <c r="E17435" s="37"/>
      <c r="F17435" s="37"/>
      <c r="G17435" s="38"/>
      <c r="H17435" s="37"/>
      <c r="I17435" s="41"/>
      <c r="J17435" s="41"/>
      <c r="K17435" s="37"/>
      <c r="L17435" s="37"/>
      <c r="M17435" s="37"/>
      <c r="N17435" s="37"/>
      <c r="O17435" s="38"/>
    </row>
    <row r="17436" spans="2:15" x14ac:dyDescent="0.4">
      <c r="B17436" s="63"/>
      <c r="C17436" s="37"/>
      <c r="D17436" s="37"/>
      <c r="E17436" s="37"/>
      <c r="F17436" s="37"/>
      <c r="G17436" s="38"/>
      <c r="H17436" s="37"/>
      <c r="I17436" s="41"/>
      <c r="J17436" s="41"/>
      <c r="K17436" s="37"/>
      <c r="L17436" s="37"/>
      <c r="M17436" s="37"/>
      <c r="N17436" s="37"/>
      <c r="O17436" s="38"/>
    </row>
    <row r="17437" spans="2:15" x14ac:dyDescent="0.4">
      <c r="B17437" s="63"/>
      <c r="C17437" s="37"/>
      <c r="D17437" s="37"/>
      <c r="E17437" s="37"/>
      <c r="F17437" s="37"/>
      <c r="G17437" s="38"/>
      <c r="H17437" s="37"/>
      <c r="I17437" s="41"/>
      <c r="J17437" s="41"/>
      <c r="K17437" s="37"/>
      <c r="L17437" s="37"/>
      <c r="M17437" s="37"/>
      <c r="N17437" s="37"/>
      <c r="O17437" s="38"/>
    </row>
    <row r="17438" spans="2:15" x14ac:dyDescent="0.4">
      <c r="B17438" s="63"/>
      <c r="C17438" s="37"/>
      <c r="D17438" s="37"/>
      <c r="E17438" s="37"/>
      <c r="F17438" s="37"/>
      <c r="G17438" s="38"/>
      <c r="H17438" s="37"/>
      <c r="I17438" s="41"/>
      <c r="J17438" s="41"/>
      <c r="K17438" s="37"/>
      <c r="L17438" s="37"/>
      <c r="M17438" s="37"/>
      <c r="N17438" s="37"/>
      <c r="O17438" s="38"/>
    </row>
    <row r="17439" spans="2:15" x14ac:dyDescent="0.4">
      <c r="B17439" s="63"/>
      <c r="C17439" s="37"/>
      <c r="D17439" s="37"/>
      <c r="E17439" s="37"/>
      <c r="F17439" s="37"/>
      <c r="G17439" s="38"/>
      <c r="H17439" s="37"/>
      <c r="I17439" s="41"/>
      <c r="J17439" s="41"/>
      <c r="K17439" s="37"/>
      <c r="L17439" s="37"/>
      <c r="M17439" s="37"/>
      <c r="N17439" s="37"/>
      <c r="O17439" s="38"/>
    </row>
    <row r="17440" spans="2:15" x14ac:dyDescent="0.4">
      <c r="B17440" s="63"/>
      <c r="C17440" s="37"/>
      <c r="D17440" s="37"/>
      <c r="E17440" s="37"/>
      <c r="F17440" s="37"/>
      <c r="G17440" s="38"/>
      <c r="H17440" s="37"/>
      <c r="I17440" s="41"/>
      <c r="J17440" s="41"/>
      <c r="K17440" s="37"/>
      <c r="L17440" s="37"/>
      <c r="M17440" s="37"/>
      <c r="N17440" s="37"/>
      <c r="O17440" s="38"/>
    </row>
    <row r="17441" spans="2:15" x14ac:dyDescent="0.4">
      <c r="B17441" s="63"/>
      <c r="C17441" s="37"/>
      <c r="D17441" s="37"/>
      <c r="E17441" s="37"/>
      <c r="F17441" s="37"/>
      <c r="G17441" s="38"/>
      <c r="H17441" s="37"/>
      <c r="I17441" s="41"/>
      <c r="J17441" s="41"/>
      <c r="K17441" s="37"/>
      <c r="L17441" s="37"/>
      <c r="M17441" s="37"/>
      <c r="N17441" s="37"/>
      <c r="O17441" s="38"/>
    </row>
    <row r="17442" spans="2:15" x14ac:dyDescent="0.4">
      <c r="B17442" s="63"/>
      <c r="C17442" s="37"/>
      <c r="D17442" s="37"/>
      <c r="E17442" s="37"/>
      <c r="F17442" s="37"/>
      <c r="G17442" s="38"/>
      <c r="H17442" s="37"/>
      <c r="I17442" s="41"/>
      <c r="J17442" s="41"/>
      <c r="K17442" s="37"/>
      <c r="L17442" s="37"/>
      <c r="M17442" s="37"/>
      <c r="N17442" s="37"/>
      <c r="O17442" s="38"/>
    </row>
    <row r="17443" spans="2:15" x14ac:dyDescent="0.4">
      <c r="B17443" s="63"/>
      <c r="C17443" s="37"/>
      <c r="D17443" s="37"/>
      <c r="E17443" s="37"/>
      <c r="F17443" s="37"/>
      <c r="G17443" s="38"/>
      <c r="H17443" s="37"/>
      <c r="I17443" s="41"/>
      <c r="J17443" s="41"/>
      <c r="K17443" s="37"/>
      <c r="L17443" s="37"/>
      <c r="M17443" s="37"/>
      <c r="N17443" s="37"/>
      <c r="O17443" s="38"/>
    </row>
    <row r="17444" spans="2:15" x14ac:dyDescent="0.4">
      <c r="B17444" s="63"/>
      <c r="C17444" s="37"/>
      <c r="D17444" s="37"/>
      <c r="E17444" s="37"/>
      <c r="F17444" s="37"/>
      <c r="G17444" s="38"/>
      <c r="H17444" s="37"/>
      <c r="I17444" s="41"/>
      <c r="J17444" s="41"/>
      <c r="K17444" s="37"/>
      <c r="L17444" s="37"/>
      <c r="M17444" s="37"/>
      <c r="N17444" s="37"/>
      <c r="O17444" s="38"/>
    </row>
    <row r="17445" spans="2:15" x14ac:dyDescent="0.4">
      <c r="B17445" s="63"/>
      <c r="C17445" s="37"/>
      <c r="D17445" s="37"/>
      <c r="E17445" s="37"/>
      <c r="F17445" s="37"/>
      <c r="G17445" s="38"/>
      <c r="H17445" s="37"/>
      <c r="I17445" s="41"/>
      <c r="J17445" s="41"/>
      <c r="K17445" s="37"/>
      <c r="L17445" s="37"/>
      <c r="M17445" s="37"/>
      <c r="N17445" s="37"/>
      <c r="O17445" s="38"/>
    </row>
    <row r="17446" spans="2:15" x14ac:dyDescent="0.4">
      <c r="B17446" s="63"/>
      <c r="C17446" s="37"/>
      <c r="D17446" s="37"/>
      <c r="E17446" s="37"/>
      <c r="F17446" s="37"/>
      <c r="G17446" s="38"/>
      <c r="H17446" s="37"/>
      <c r="I17446" s="41"/>
      <c r="J17446" s="41"/>
      <c r="K17446" s="37"/>
      <c r="L17446" s="37"/>
      <c r="M17446" s="37"/>
      <c r="N17446" s="37"/>
      <c r="O17446" s="38"/>
    </row>
    <row r="17447" spans="2:15" x14ac:dyDescent="0.4">
      <c r="B17447" s="63"/>
      <c r="C17447" s="37"/>
      <c r="D17447" s="37"/>
      <c r="E17447" s="37"/>
      <c r="F17447" s="37"/>
      <c r="G17447" s="38"/>
      <c r="H17447" s="37"/>
      <c r="I17447" s="41"/>
      <c r="J17447" s="41"/>
      <c r="K17447" s="37"/>
      <c r="L17447" s="37"/>
      <c r="M17447" s="37"/>
      <c r="N17447" s="37"/>
      <c r="O17447" s="38"/>
    </row>
    <row r="17448" spans="2:15" x14ac:dyDescent="0.4">
      <c r="B17448" s="63"/>
      <c r="C17448" s="37"/>
      <c r="D17448" s="37"/>
      <c r="E17448" s="37"/>
      <c r="F17448" s="37"/>
      <c r="G17448" s="38"/>
      <c r="H17448" s="37"/>
      <c r="I17448" s="41"/>
      <c r="J17448" s="41"/>
      <c r="K17448" s="37"/>
      <c r="L17448" s="37"/>
      <c r="M17448" s="37"/>
      <c r="N17448" s="37"/>
      <c r="O17448" s="38"/>
    </row>
    <row r="17449" spans="2:15" x14ac:dyDescent="0.4">
      <c r="B17449" s="63"/>
      <c r="C17449" s="37"/>
      <c r="D17449" s="37"/>
      <c r="E17449" s="37"/>
      <c r="F17449" s="37"/>
      <c r="G17449" s="38"/>
      <c r="H17449" s="37"/>
      <c r="I17449" s="41"/>
      <c r="J17449" s="41"/>
      <c r="K17449" s="37"/>
      <c r="L17449" s="37"/>
      <c r="M17449" s="37"/>
      <c r="N17449" s="37"/>
      <c r="O17449" s="38"/>
    </row>
    <row r="17450" spans="2:15" x14ac:dyDescent="0.4">
      <c r="B17450" s="63"/>
      <c r="C17450" s="37"/>
      <c r="D17450" s="37"/>
      <c r="E17450" s="37"/>
      <c r="F17450" s="37"/>
      <c r="G17450" s="38"/>
      <c r="H17450" s="37"/>
      <c r="I17450" s="41"/>
      <c r="J17450" s="41"/>
      <c r="K17450" s="37"/>
      <c r="L17450" s="37"/>
      <c r="M17450" s="37"/>
      <c r="N17450" s="37"/>
      <c r="O17450" s="38"/>
    </row>
    <row r="17451" spans="2:15" x14ac:dyDescent="0.4">
      <c r="B17451" s="63"/>
      <c r="C17451" s="37"/>
      <c r="D17451" s="37"/>
      <c r="E17451" s="37"/>
      <c r="F17451" s="37"/>
      <c r="G17451" s="38"/>
      <c r="H17451" s="37"/>
      <c r="I17451" s="41"/>
      <c r="J17451" s="41"/>
      <c r="K17451" s="37"/>
      <c r="L17451" s="37"/>
      <c r="M17451" s="37"/>
      <c r="N17451" s="37"/>
      <c r="O17451" s="38"/>
    </row>
    <row r="17452" spans="2:15" x14ac:dyDescent="0.4">
      <c r="B17452" s="63"/>
      <c r="C17452" s="37"/>
      <c r="D17452" s="37"/>
      <c r="E17452" s="37"/>
      <c r="F17452" s="37"/>
      <c r="G17452" s="38"/>
      <c r="H17452" s="37"/>
      <c r="I17452" s="41"/>
      <c r="J17452" s="41"/>
      <c r="K17452" s="37"/>
      <c r="L17452" s="37"/>
      <c r="M17452" s="37"/>
      <c r="N17452" s="37"/>
      <c r="O17452" s="38"/>
    </row>
    <row r="17453" spans="2:15" x14ac:dyDescent="0.4">
      <c r="B17453" s="63"/>
      <c r="C17453" s="37"/>
      <c r="D17453" s="37"/>
      <c r="E17453" s="37"/>
      <c r="F17453" s="37"/>
      <c r="G17453" s="38"/>
      <c r="H17453" s="37"/>
      <c r="I17453" s="41"/>
      <c r="J17453" s="41"/>
      <c r="K17453" s="37"/>
      <c r="L17453" s="37"/>
      <c r="M17453" s="37"/>
      <c r="N17453" s="37"/>
      <c r="O17453" s="38"/>
    </row>
    <row r="17454" spans="2:15" x14ac:dyDescent="0.4">
      <c r="B17454" s="63"/>
      <c r="C17454" s="37"/>
      <c r="D17454" s="37"/>
      <c r="E17454" s="37"/>
      <c r="F17454" s="37"/>
      <c r="G17454" s="38"/>
      <c r="H17454" s="37"/>
      <c r="I17454" s="41"/>
      <c r="J17454" s="41"/>
      <c r="K17454" s="37"/>
      <c r="L17454" s="37"/>
      <c r="M17454" s="37"/>
      <c r="N17454" s="37"/>
      <c r="O17454" s="38"/>
    </row>
    <row r="17455" spans="2:15" x14ac:dyDescent="0.4">
      <c r="B17455" s="63"/>
      <c r="C17455" s="37"/>
      <c r="D17455" s="37"/>
      <c r="E17455" s="37"/>
      <c r="F17455" s="37"/>
      <c r="G17455" s="38"/>
      <c r="H17455" s="37"/>
      <c r="I17455" s="41"/>
      <c r="J17455" s="41"/>
      <c r="K17455" s="37"/>
      <c r="L17455" s="37"/>
      <c r="M17455" s="37"/>
      <c r="N17455" s="37"/>
      <c r="O17455" s="38"/>
    </row>
    <row r="17456" spans="2:15" x14ac:dyDescent="0.4">
      <c r="B17456" s="63"/>
      <c r="C17456" s="37"/>
      <c r="D17456" s="37"/>
      <c r="E17456" s="37"/>
      <c r="F17456" s="37"/>
      <c r="G17456" s="38"/>
      <c r="H17456" s="37"/>
      <c r="I17456" s="41"/>
      <c r="J17456" s="41"/>
      <c r="K17456" s="37"/>
      <c r="L17456" s="37"/>
      <c r="M17456" s="37"/>
      <c r="N17456" s="37"/>
      <c r="O17456" s="38"/>
    </row>
    <row r="17457" spans="2:15" x14ac:dyDescent="0.4">
      <c r="B17457" s="63"/>
      <c r="C17457" s="37"/>
      <c r="D17457" s="37"/>
      <c r="E17457" s="37"/>
      <c r="F17457" s="37"/>
      <c r="G17457" s="38"/>
      <c r="H17457" s="37"/>
      <c r="I17457" s="41"/>
      <c r="J17457" s="41"/>
      <c r="K17457" s="37"/>
      <c r="L17457" s="37"/>
      <c r="M17457" s="37"/>
      <c r="N17457" s="37"/>
      <c r="O17457" s="38"/>
    </row>
    <row r="17458" spans="2:15" x14ac:dyDescent="0.4">
      <c r="B17458" s="63"/>
      <c r="C17458" s="37"/>
      <c r="D17458" s="37"/>
      <c r="E17458" s="37"/>
      <c r="F17458" s="37"/>
      <c r="G17458" s="38"/>
      <c r="H17458" s="37"/>
      <c r="I17458" s="41"/>
      <c r="J17458" s="41"/>
      <c r="K17458" s="37"/>
      <c r="L17458" s="37"/>
      <c r="M17458" s="37"/>
      <c r="N17458" s="37"/>
      <c r="O17458" s="38"/>
    </row>
    <row r="17459" spans="2:15" x14ac:dyDescent="0.4">
      <c r="B17459" s="63"/>
      <c r="C17459" s="37"/>
      <c r="D17459" s="37"/>
      <c r="E17459" s="37"/>
      <c r="F17459" s="37"/>
      <c r="G17459" s="38"/>
      <c r="H17459" s="37"/>
      <c r="I17459" s="41"/>
      <c r="J17459" s="41"/>
      <c r="K17459" s="37"/>
      <c r="L17459" s="37"/>
      <c r="M17459" s="37"/>
      <c r="N17459" s="37"/>
      <c r="O17459" s="38"/>
    </row>
    <row r="17460" spans="2:15" x14ac:dyDescent="0.4">
      <c r="B17460" s="63"/>
      <c r="C17460" s="37"/>
      <c r="D17460" s="37"/>
      <c r="E17460" s="37"/>
      <c r="F17460" s="37"/>
      <c r="G17460" s="38"/>
      <c r="H17460" s="37"/>
      <c r="I17460" s="41"/>
      <c r="J17460" s="41"/>
      <c r="K17460" s="37"/>
      <c r="L17460" s="37"/>
      <c r="M17460" s="37"/>
      <c r="N17460" s="37"/>
      <c r="O17460" s="38"/>
    </row>
    <row r="17461" spans="2:15" x14ac:dyDescent="0.4">
      <c r="B17461" s="63"/>
      <c r="C17461" s="37"/>
      <c r="D17461" s="37"/>
      <c r="E17461" s="37"/>
      <c r="F17461" s="37"/>
      <c r="G17461" s="38"/>
      <c r="H17461" s="37"/>
      <c r="I17461" s="41"/>
      <c r="J17461" s="41"/>
      <c r="K17461" s="37"/>
      <c r="L17461" s="37"/>
      <c r="M17461" s="37"/>
      <c r="N17461" s="37"/>
      <c r="O17461" s="38"/>
    </row>
    <row r="17462" spans="2:15" x14ac:dyDescent="0.4">
      <c r="B17462" s="63"/>
      <c r="C17462" s="37"/>
      <c r="D17462" s="37"/>
      <c r="E17462" s="37"/>
      <c r="F17462" s="37"/>
      <c r="G17462" s="38"/>
      <c r="H17462" s="37"/>
      <c r="I17462" s="41"/>
      <c r="J17462" s="41"/>
      <c r="K17462" s="37"/>
      <c r="L17462" s="37"/>
      <c r="M17462" s="37"/>
      <c r="N17462" s="37"/>
      <c r="O17462" s="38"/>
    </row>
    <row r="17463" spans="2:15" x14ac:dyDescent="0.4">
      <c r="B17463" s="63"/>
      <c r="C17463" s="37"/>
      <c r="D17463" s="37"/>
      <c r="E17463" s="37"/>
      <c r="F17463" s="37"/>
      <c r="G17463" s="38"/>
      <c r="H17463" s="37"/>
      <c r="I17463" s="41"/>
      <c r="J17463" s="41"/>
      <c r="K17463" s="37"/>
      <c r="L17463" s="37"/>
      <c r="M17463" s="37"/>
      <c r="N17463" s="37"/>
      <c r="O17463" s="38"/>
    </row>
    <row r="17464" spans="2:15" x14ac:dyDescent="0.4">
      <c r="B17464" s="63"/>
      <c r="C17464" s="37"/>
      <c r="D17464" s="37"/>
      <c r="E17464" s="37"/>
      <c r="F17464" s="37"/>
      <c r="G17464" s="38"/>
      <c r="H17464" s="37"/>
      <c r="I17464" s="41"/>
      <c r="J17464" s="41"/>
      <c r="K17464" s="37"/>
      <c r="L17464" s="37"/>
      <c r="M17464" s="37"/>
      <c r="N17464" s="37"/>
      <c r="O17464" s="38"/>
    </row>
    <row r="17465" spans="2:15" x14ac:dyDescent="0.4">
      <c r="B17465" s="63"/>
      <c r="C17465" s="37"/>
      <c r="D17465" s="37"/>
      <c r="E17465" s="37"/>
      <c r="F17465" s="37"/>
      <c r="G17465" s="38"/>
      <c r="H17465" s="37"/>
      <c r="I17465" s="41"/>
      <c r="J17465" s="41"/>
      <c r="K17465" s="37"/>
      <c r="L17465" s="37"/>
      <c r="M17465" s="37"/>
      <c r="N17465" s="37"/>
      <c r="O17465" s="38"/>
    </row>
    <row r="17466" spans="2:15" x14ac:dyDescent="0.4">
      <c r="B17466" s="63"/>
      <c r="C17466" s="37"/>
      <c r="D17466" s="37"/>
      <c r="E17466" s="37"/>
      <c r="F17466" s="37"/>
      <c r="G17466" s="38"/>
      <c r="H17466" s="37"/>
      <c r="I17466" s="41"/>
      <c r="J17466" s="41"/>
      <c r="K17466" s="37"/>
      <c r="L17466" s="37"/>
      <c r="M17466" s="37"/>
      <c r="N17466" s="37"/>
      <c r="O17466" s="38"/>
    </row>
    <row r="17467" spans="2:15" x14ac:dyDescent="0.4">
      <c r="B17467" s="63"/>
      <c r="C17467" s="37"/>
      <c r="D17467" s="37"/>
      <c r="E17467" s="37"/>
      <c r="F17467" s="37"/>
      <c r="G17467" s="38"/>
      <c r="H17467" s="37"/>
      <c r="I17467" s="41"/>
      <c r="J17467" s="41"/>
      <c r="K17467" s="37"/>
      <c r="L17467" s="37"/>
      <c r="M17467" s="37"/>
      <c r="N17467" s="37"/>
      <c r="O17467" s="38"/>
    </row>
    <row r="17468" spans="2:15" x14ac:dyDescent="0.4">
      <c r="B17468" s="63"/>
      <c r="C17468" s="37"/>
      <c r="D17468" s="37"/>
      <c r="E17468" s="37"/>
      <c r="F17468" s="37"/>
      <c r="G17468" s="38"/>
      <c r="H17468" s="37"/>
      <c r="I17468" s="41"/>
      <c r="J17468" s="41"/>
      <c r="K17468" s="37"/>
      <c r="L17468" s="37"/>
      <c r="M17468" s="37"/>
      <c r="N17468" s="37"/>
      <c r="O17468" s="38"/>
    </row>
    <row r="17469" spans="2:15" x14ac:dyDescent="0.4">
      <c r="B17469" s="63"/>
      <c r="C17469" s="37"/>
      <c r="D17469" s="37"/>
      <c r="E17469" s="37"/>
      <c r="F17469" s="37"/>
      <c r="G17469" s="38"/>
      <c r="H17469" s="37"/>
      <c r="I17469" s="41"/>
      <c r="J17469" s="41"/>
      <c r="K17469" s="37"/>
      <c r="L17469" s="37"/>
      <c r="M17469" s="37"/>
      <c r="N17469" s="37"/>
      <c r="O17469" s="38"/>
    </row>
    <row r="17470" spans="2:15" x14ac:dyDescent="0.4">
      <c r="B17470" s="63"/>
      <c r="C17470" s="37"/>
      <c r="D17470" s="37"/>
      <c r="E17470" s="37"/>
      <c r="F17470" s="37"/>
      <c r="G17470" s="38"/>
      <c r="H17470" s="37"/>
      <c r="I17470" s="41"/>
      <c r="J17470" s="41"/>
      <c r="K17470" s="37"/>
      <c r="L17470" s="37"/>
      <c r="M17470" s="37"/>
      <c r="N17470" s="37"/>
      <c r="O17470" s="38"/>
    </row>
    <row r="17471" spans="2:15" x14ac:dyDescent="0.4">
      <c r="B17471" s="63"/>
      <c r="C17471" s="37"/>
      <c r="D17471" s="37"/>
      <c r="E17471" s="37"/>
      <c r="F17471" s="37"/>
      <c r="G17471" s="38"/>
      <c r="H17471" s="37"/>
      <c r="I17471" s="41"/>
      <c r="J17471" s="41"/>
      <c r="K17471" s="37"/>
      <c r="L17471" s="37"/>
      <c r="M17471" s="37"/>
      <c r="N17471" s="37"/>
      <c r="O17471" s="38"/>
    </row>
    <row r="17472" spans="2:15" x14ac:dyDescent="0.4">
      <c r="B17472" s="63"/>
      <c r="C17472" s="37"/>
      <c r="D17472" s="37"/>
      <c r="E17472" s="37"/>
      <c r="F17472" s="37"/>
      <c r="G17472" s="38"/>
      <c r="H17472" s="37"/>
      <c r="I17472" s="41"/>
      <c r="J17472" s="41"/>
      <c r="K17472" s="37"/>
      <c r="L17472" s="37"/>
      <c r="M17472" s="37"/>
      <c r="N17472" s="37"/>
      <c r="O17472" s="38"/>
    </row>
    <row r="17473" spans="2:15" x14ac:dyDescent="0.4">
      <c r="B17473" s="63"/>
      <c r="C17473" s="37"/>
      <c r="D17473" s="37"/>
      <c r="E17473" s="37"/>
      <c r="F17473" s="37"/>
      <c r="G17473" s="38"/>
      <c r="H17473" s="37"/>
      <c r="I17473" s="41"/>
      <c r="J17473" s="41"/>
      <c r="K17473" s="37"/>
      <c r="L17473" s="37"/>
      <c r="M17473" s="37"/>
      <c r="N17473" s="37"/>
      <c r="O17473" s="38"/>
    </row>
    <row r="17474" spans="2:15" x14ac:dyDescent="0.4">
      <c r="B17474" s="63"/>
      <c r="C17474" s="37"/>
      <c r="D17474" s="37"/>
      <c r="E17474" s="37"/>
      <c r="F17474" s="37"/>
      <c r="G17474" s="38"/>
      <c r="H17474" s="37"/>
      <c r="I17474" s="41"/>
      <c r="J17474" s="41"/>
      <c r="K17474" s="37"/>
      <c r="L17474" s="37"/>
      <c r="M17474" s="37"/>
      <c r="N17474" s="37"/>
      <c r="O17474" s="38"/>
    </row>
    <row r="17475" spans="2:15" x14ac:dyDescent="0.4">
      <c r="B17475" s="63"/>
      <c r="C17475" s="37"/>
      <c r="D17475" s="37"/>
      <c r="E17475" s="37"/>
      <c r="F17475" s="37"/>
      <c r="G17475" s="38"/>
      <c r="H17475" s="37"/>
      <c r="I17475" s="41"/>
      <c r="J17475" s="41"/>
      <c r="K17475" s="37"/>
      <c r="L17475" s="37"/>
      <c r="M17475" s="37"/>
      <c r="N17475" s="37"/>
      <c r="O17475" s="38"/>
    </row>
    <row r="17476" spans="2:15" x14ac:dyDescent="0.4">
      <c r="B17476" s="63"/>
      <c r="C17476" s="37"/>
      <c r="D17476" s="37"/>
      <c r="E17476" s="37"/>
      <c r="F17476" s="37"/>
      <c r="G17476" s="38"/>
      <c r="H17476" s="37"/>
      <c r="I17476" s="41"/>
      <c r="J17476" s="41"/>
      <c r="K17476" s="37"/>
      <c r="L17476" s="37"/>
      <c r="M17476" s="37"/>
      <c r="N17476" s="37"/>
      <c r="O17476" s="38"/>
    </row>
    <row r="17477" spans="2:15" x14ac:dyDescent="0.4">
      <c r="B17477" s="63"/>
      <c r="C17477" s="37"/>
      <c r="D17477" s="37"/>
      <c r="E17477" s="37"/>
      <c r="F17477" s="37"/>
      <c r="G17477" s="38"/>
      <c r="H17477" s="37"/>
      <c r="I17477" s="41"/>
      <c r="J17477" s="41"/>
      <c r="K17477" s="37"/>
      <c r="L17477" s="37"/>
      <c r="M17477" s="37"/>
      <c r="N17477" s="37"/>
      <c r="O17477" s="38"/>
    </row>
    <row r="17478" spans="2:15" x14ac:dyDescent="0.4">
      <c r="B17478" s="63"/>
      <c r="C17478" s="37"/>
      <c r="D17478" s="37"/>
      <c r="E17478" s="37"/>
      <c r="F17478" s="37"/>
      <c r="G17478" s="38"/>
      <c r="H17478" s="37"/>
      <c r="I17478" s="41"/>
      <c r="J17478" s="41"/>
      <c r="K17478" s="37"/>
      <c r="L17478" s="37"/>
      <c r="M17478" s="37"/>
      <c r="N17478" s="37"/>
      <c r="O17478" s="38"/>
    </row>
    <row r="17479" spans="2:15" x14ac:dyDescent="0.4">
      <c r="B17479" s="63"/>
      <c r="C17479" s="37"/>
      <c r="D17479" s="37"/>
      <c r="E17479" s="37"/>
      <c r="F17479" s="37"/>
      <c r="G17479" s="38"/>
      <c r="H17479" s="37"/>
      <c r="I17479" s="41"/>
      <c r="J17479" s="41"/>
      <c r="K17479" s="37"/>
      <c r="L17479" s="37"/>
      <c r="M17479" s="37"/>
      <c r="N17479" s="37"/>
      <c r="O17479" s="38"/>
    </row>
    <row r="17480" spans="2:15" x14ac:dyDescent="0.4">
      <c r="B17480" s="63"/>
      <c r="C17480" s="37"/>
      <c r="D17480" s="37"/>
      <c r="E17480" s="37"/>
      <c r="F17480" s="37"/>
      <c r="G17480" s="38"/>
      <c r="H17480" s="37"/>
      <c r="I17480" s="41"/>
      <c r="J17480" s="41"/>
      <c r="K17480" s="37"/>
      <c r="L17480" s="37"/>
      <c r="M17480" s="37"/>
      <c r="N17480" s="37"/>
      <c r="O17480" s="38"/>
    </row>
    <row r="17481" spans="2:15" x14ac:dyDescent="0.4">
      <c r="B17481" s="63"/>
      <c r="C17481" s="37"/>
      <c r="D17481" s="37"/>
      <c r="E17481" s="37"/>
      <c r="F17481" s="37"/>
      <c r="G17481" s="38"/>
      <c r="H17481" s="37"/>
      <c r="I17481" s="41"/>
      <c r="J17481" s="41"/>
      <c r="K17481" s="37"/>
      <c r="L17481" s="37"/>
      <c r="M17481" s="37"/>
      <c r="N17481" s="37"/>
      <c r="O17481" s="38"/>
    </row>
    <row r="17482" spans="2:15" x14ac:dyDescent="0.4">
      <c r="B17482" s="63"/>
      <c r="C17482" s="37"/>
      <c r="D17482" s="37"/>
      <c r="E17482" s="37"/>
      <c r="F17482" s="37"/>
      <c r="G17482" s="38"/>
      <c r="H17482" s="37"/>
      <c r="I17482" s="41"/>
      <c r="J17482" s="41"/>
      <c r="K17482" s="37"/>
      <c r="L17482" s="37"/>
      <c r="M17482" s="37"/>
      <c r="N17482" s="37"/>
      <c r="O17482" s="38"/>
    </row>
    <row r="17483" spans="2:15" x14ac:dyDescent="0.4">
      <c r="B17483" s="63"/>
      <c r="C17483" s="37"/>
      <c r="D17483" s="37"/>
      <c r="E17483" s="37"/>
      <c r="F17483" s="37"/>
      <c r="G17483" s="38"/>
      <c r="H17483" s="37"/>
      <c r="I17483" s="41"/>
      <c r="J17483" s="41"/>
      <c r="K17483" s="37"/>
      <c r="L17483" s="37"/>
      <c r="M17483" s="37"/>
      <c r="N17483" s="37"/>
      <c r="O17483" s="38"/>
    </row>
    <row r="17484" spans="2:15" x14ac:dyDescent="0.4">
      <c r="B17484" s="63"/>
      <c r="C17484" s="37"/>
      <c r="D17484" s="37"/>
      <c r="E17484" s="37"/>
      <c r="F17484" s="37"/>
      <c r="G17484" s="38"/>
      <c r="H17484" s="37"/>
      <c r="I17484" s="41"/>
      <c r="J17484" s="41"/>
      <c r="K17484" s="37"/>
      <c r="L17484" s="37"/>
      <c r="M17484" s="37"/>
      <c r="N17484" s="37"/>
      <c r="O17484" s="38"/>
    </row>
    <row r="17485" spans="2:15" x14ac:dyDescent="0.4">
      <c r="B17485" s="63"/>
      <c r="C17485" s="37"/>
      <c r="D17485" s="37"/>
      <c r="E17485" s="37"/>
      <c r="F17485" s="37"/>
      <c r="G17485" s="38"/>
      <c r="H17485" s="37"/>
      <c r="I17485" s="41"/>
      <c r="J17485" s="41"/>
      <c r="K17485" s="37"/>
      <c r="L17485" s="37"/>
      <c r="M17485" s="37"/>
      <c r="N17485" s="37"/>
      <c r="O17485" s="38"/>
    </row>
    <row r="17486" spans="2:15" x14ac:dyDescent="0.4">
      <c r="B17486" s="63"/>
      <c r="C17486" s="37"/>
      <c r="D17486" s="37"/>
      <c r="E17486" s="37"/>
      <c r="F17486" s="37"/>
      <c r="G17486" s="38"/>
      <c r="H17486" s="37"/>
      <c r="I17486" s="41"/>
      <c r="J17486" s="41"/>
      <c r="K17486" s="37"/>
      <c r="L17486" s="37"/>
      <c r="M17486" s="37"/>
      <c r="N17486" s="37"/>
      <c r="O17486" s="38"/>
    </row>
    <row r="17487" spans="2:15" x14ac:dyDescent="0.4">
      <c r="B17487" s="63"/>
      <c r="C17487" s="37"/>
      <c r="D17487" s="37"/>
      <c r="E17487" s="37"/>
      <c r="F17487" s="37"/>
      <c r="G17487" s="38"/>
      <c r="H17487" s="37"/>
      <c r="I17487" s="41"/>
      <c r="J17487" s="41"/>
      <c r="K17487" s="37"/>
      <c r="L17487" s="37"/>
      <c r="M17487" s="37"/>
      <c r="N17487" s="37"/>
      <c r="O17487" s="38"/>
    </row>
    <row r="17488" spans="2:15" x14ac:dyDescent="0.4">
      <c r="B17488" s="63"/>
      <c r="C17488" s="37"/>
      <c r="D17488" s="37"/>
      <c r="E17488" s="37"/>
      <c r="F17488" s="37"/>
      <c r="G17488" s="38"/>
      <c r="H17488" s="37"/>
      <c r="I17488" s="41"/>
      <c r="J17488" s="41"/>
      <c r="K17488" s="37"/>
      <c r="L17488" s="37"/>
      <c r="M17488" s="37"/>
      <c r="N17488" s="37"/>
      <c r="O17488" s="38"/>
    </row>
    <row r="17489" spans="2:15" x14ac:dyDescent="0.4">
      <c r="B17489" s="63"/>
      <c r="C17489" s="37"/>
      <c r="D17489" s="37"/>
      <c r="E17489" s="37"/>
      <c r="F17489" s="37"/>
      <c r="G17489" s="38"/>
      <c r="H17489" s="37"/>
      <c r="I17489" s="41"/>
      <c r="J17489" s="41"/>
      <c r="K17489" s="37"/>
      <c r="L17489" s="37"/>
      <c r="M17489" s="37"/>
      <c r="N17489" s="37"/>
      <c r="O17489" s="38"/>
    </row>
    <row r="17490" spans="2:15" x14ac:dyDescent="0.4">
      <c r="B17490" s="63"/>
      <c r="C17490" s="37"/>
      <c r="D17490" s="37"/>
      <c r="E17490" s="37"/>
      <c r="F17490" s="37"/>
      <c r="G17490" s="38"/>
      <c r="H17490" s="37"/>
      <c r="I17490" s="41"/>
      <c r="J17490" s="41"/>
      <c r="K17490" s="37"/>
      <c r="L17490" s="37"/>
      <c r="M17490" s="37"/>
      <c r="N17490" s="37"/>
      <c r="O17490" s="38"/>
    </row>
    <row r="17491" spans="2:15" x14ac:dyDescent="0.4">
      <c r="B17491" s="63"/>
      <c r="C17491" s="37"/>
      <c r="D17491" s="37"/>
      <c r="E17491" s="37"/>
      <c r="F17491" s="37"/>
      <c r="G17491" s="38"/>
      <c r="H17491" s="37"/>
      <c r="I17491" s="41"/>
      <c r="J17491" s="41"/>
      <c r="K17491" s="37"/>
      <c r="L17491" s="37"/>
      <c r="M17491" s="37"/>
      <c r="N17491" s="37"/>
      <c r="O17491" s="38"/>
    </row>
    <row r="17492" spans="2:15" x14ac:dyDescent="0.4">
      <c r="B17492" s="63"/>
      <c r="C17492" s="37"/>
      <c r="D17492" s="37"/>
      <c r="E17492" s="37"/>
      <c r="F17492" s="37"/>
      <c r="G17492" s="38"/>
      <c r="H17492" s="37"/>
      <c r="I17492" s="41"/>
      <c r="J17492" s="41"/>
      <c r="K17492" s="37"/>
      <c r="L17492" s="37"/>
      <c r="M17492" s="37"/>
      <c r="N17492" s="37"/>
      <c r="O17492" s="38"/>
    </row>
    <row r="17493" spans="2:15" x14ac:dyDescent="0.4">
      <c r="B17493" s="63"/>
      <c r="C17493" s="37"/>
      <c r="D17493" s="37"/>
      <c r="E17493" s="37"/>
      <c r="F17493" s="37"/>
      <c r="G17493" s="38"/>
      <c r="H17493" s="37"/>
      <c r="I17493" s="41"/>
      <c r="J17493" s="41"/>
      <c r="K17493" s="37"/>
      <c r="L17493" s="37"/>
      <c r="M17493" s="37"/>
      <c r="N17493" s="37"/>
      <c r="O17493" s="38"/>
    </row>
    <row r="17494" spans="2:15" x14ac:dyDescent="0.4">
      <c r="B17494" s="63"/>
      <c r="C17494" s="37"/>
      <c r="D17494" s="37"/>
      <c r="E17494" s="37"/>
      <c r="F17494" s="37"/>
      <c r="G17494" s="38"/>
      <c r="H17494" s="37"/>
      <c r="I17494" s="41"/>
      <c r="J17494" s="41"/>
      <c r="K17494" s="37"/>
      <c r="L17494" s="37"/>
      <c r="M17494" s="37"/>
      <c r="N17494" s="37"/>
      <c r="O17494" s="38"/>
    </row>
    <row r="17495" spans="2:15" x14ac:dyDescent="0.4">
      <c r="B17495" s="63"/>
      <c r="C17495" s="37"/>
      <c r="D17495" s="37"/>
      <c r="E17495" s="37"/>
      <c r="F17495" s="37"/>
      <c r="G17495" s="38"/>
      <c r="H17495" s="37"/>
      <c r="I17495" s="41"/>
      <c r="J17495" s="41"/>
      <c r="K17495" s="37"/>
      <c r="L17495" s="37"/>
      <c r="M17495" s="37"/>
      <c r="N17495" s="37"/>
      <c r="O17495" s="38"/>
    </row>
    <row r="17496" spans="2:15" x14ac:dyDescent="0.4">
      <c r="B17496" s="63"/>
      <c r="C17496" s="37"/>
      <c r="D17496" s="37"/>
      <c r="E17496" s="37"/>
      <c r="F17496" s="37"/>
      <c r="G17496" s="38"/>
      <c r="H17496" s="37"/>
      <c r="I17496" s="41"/>
      <c r="J17496" s="41"/>
      <c r="K17496" s="37"/>
      <c r="L17496" s="37"/>
      <c r="M17496" s="37"/>
      <c r="N17496" s="37"/>
      <c r="O17496" s="38"/>
    </row>
    <row r="17497" spans="2:15" x14ac:dyDescent="0.4">
      <c r="B17497" s="63"/>
      <c r="C17497" s="37"/>
      <c r="D17497" s="37"/>
      <c r="E17497" s="37"/>
      <c r="F17497" s="37"/>
      <c r="G17497" s="38"/>
      <c r="H17497" s="37"/>
      <c r="I17497" s="41"/>
      <c r="J17497" s="41"/>
      <c r="K17497" s="37"/>
      <c r="L17497" s="37"/>
      <c r="M17497" s="37"/>
      <c r="N17497" s="37"/>
      <c r="O17497" s="38"/>
    </row>
    <row r="17498" spans="2:15" x14ac:dyDescent="0.4">
      <c r="B17498" s="63"/>
      <c r="C17498" s="37"/>
      <c r="D17498" s="37"/>
      <c r="E17498" s="37"/>
      <c r="F17498" s="37"/>
      <c r="G17498" s="38"/>
      <c r="H17498" s="37"/>
      <c r="I17498" s="41"/>
      <c r="J17498" s="41"/>
      <c r="K17498" s="37"/>
      <c r="L17498" s="37"/>
      <c r="M17498" s="37"/>
      <c r="N17498" s="37"/>
      <c r="O17498" s="38"/>
    </row>
    <row r="17499" spans="2:15" x14ac:dyDescent="0.4">
      <c r="B17499" s="63"/>
      <c r="C17499" s="37"/>
      <c r="D17499" s="37"/>
      <c r="E17499" s="37"/>
      <c r="F17499" s="37"/>
      <c r="G17499" s="38"/>
      <c r="H17499" s="37"/>
      <c r="I17499" s="41"/>
      <c r="J17499" s="41"/>
      <c r="K17499" s="37"/>
      <c r="L17499" s="37"/>
      <c r="M17499" s="37"/>
      <c r="N17499" s="37"/>
      <c r="O17499" s="38"/>
    </row>
    <row r="17500" spans="2:15" x14ac:dyDescent="0.4">
      <c r="B17500" s="63"/>
      <c r="C17500" s="37"/>
      <c r="D17500" s="37"/>
      <c r="E17500" s="37"/>
      <c r="F17500" s="37"/>
      <c r="G17500" s="38"/>
      <c r="H17500" s="37"/>
      <c r="I17500" s="41"/>
      <c r="J17500" s="41"/>
      <c r="K17500" s="37"/>
      <c r="L17500" s="37"/>
      <c r="M17500" s="37"/>
      <c r="N17500" s="37"/>
      <c r="O17500" s="38"/>
    </row>
    <row r="17501" spans="2:15" x14ac:dyDescent="0.4">
      <c r="B17501" s="63"/>
      <c r="C17501" s="37"/>
      <c r="D17501" s="37"/>
      <c r="E17501" s="37"/>
      <c r="F17501" s="37"/>
      <c r="G17501" s="38"/>
      <c r="H17501" s="37"/>
      <c r="I17501" s="41"/>
      <c r="J17501" s="41"/>
      <c r="K17501" s="37"/>
      <c r="L17501" s="37"/>
      <c r="M17501" s="37"/>
      <c r="N17501" s="37"/>
      <c r="O17501" s="38"/>
    </row>
    <row r="17502" spans="2:15" x14ac:dyDescent="0.4">
      <c r="B17502" s="63"/>
      <c r="C17502" s="37"/>
      <c r="D17502" s="37"/>
      <c r="E17502" s="37"/>
      <c r="F17502" s="37"/>
      <c r="G17502" s="38"/>
      <c r="H17502" s="37"/>
      <c r="I17502" s="41"/>
      <c r="J17502" s="41"/>
      <c r="K17502" s="37"/>
      <c r="L17502" s="37"/>
      <c r="M17502" s="37"/>
      <c r="N17502" s="37"/>
      <c r="O17502" s="38"/>
    </row>
    <row r="17503" spans="2:15" x14ac:dyDescent="0.4">
      <c r="B17503" s="63"/>
      <c r="C17503" s="37"/>
      <c r="D17503" s="37"/>
      <c r="E17503" s="37"/>
      <c r="F17503" s="37"/>
      <c r="G17503" s="38"/>
      <c r="H17503" s="37"/>
      <c r="I17503" s="41"/>
      <c r="J17503" s="41"/>
      <c r="K17503" s="37"/>
      <c r="L17503" s="37"/>
      <c r="M17503" s="37"/>
      <c r="N17503" s="37"/>
      <c r="O17503" s="38"/>
    </row>
    <row r="17504" spans="2:15" x14ac:dyDescent="0.4">
      <c r="B17504" s="63"/>
      <c r="C17504" s="37"/>
      <c r="D17504" s="37"/>
      <c r="E17504" s="37"/>
      <c r="F17504" s="37"/>
      <c r="G17504" s="38"/>
      <c r="H17504" s="37"/>
      <c r="I17504" s="41"/>
      <c r="J17504" s="41"/>
      <c r="K17504" s="37"/>
      <c r="L17504" s="37"/>
      <c r="M17504" s="37"/>
      <c r="N17504" s="37"/>
      <c r="O17504" s="38"/>
    </row>
    <row r="17505" spans="2:15" x14ac:dyDescent="0.4">
      <c r="B17505" s="63"/>
      <c r="C17505" s="37"/>
      <c r="D17505" s="37"/>
      <c r="E17505" s="37"/>
      <c r="F17505" s="37"/>
      <c r="G17505" s="38"/>
      <c r="H17505" s="37"/>
      <c r="I17505" s="41"/>
      <c r="J17505" s="41"/>
      <c r="K17505" s="37"/>
      <c r="L17505" s="37"/>
      <c r="M17505" s="37"/>
      <c r="N17505" s="37"/>
      <c r="O17505" s="38"/>
    </row>
    <row r="17506" spans="2:15" x14ac:dyDescent="0.4">
      <c r="B17506" s="63"/>
      <c r="C17506" s="37"/>
      <c r="D17506" s="37"/>
      <c r="E17506" s="37"/>
      <c r="F17506" s="37"/>
      <c r="G17506" s="38"/>
      <c r="H17506" s="37"/>
      <c r="I17506" s="41"/>
      <c r="J17506" s="41"/>
      <c r="K17506" s="37"/>
      <c r="L17506" s="37"/>
      <c r="M17506" s="37"/>
      <c r="N17506" s="37"/>
      <c r="O17506" s="38"/>
    </row>
    <row r="17507" spans="2:15" x14ac:dyDescent="0.4">
      <c r="B17507" s="63"/>
      <c r="C17507" s="37"/>
      <c r="D17507" s="37"/>
      <c r="E17507" s="37"/>
      <c r="F17507" s="37"/>
      <c r="G17507" s="38"/>
      <c r="H17507" s="37"/>
      <c r="I17507" s="41"/>
      <c r="J17507" s="41"/>
      <c r="K17507" s="37"/>
      <c r="L17507" s="37"/>
      <c r="M17507" s="37"/>
      <c r="N17507" s="37"/>
      <c r="O17507" s="38"/>
    </row>
    <row r="17508" spans="2:15" x14ac:dyDescent="0.4">
      <c r="B17508" s="63"/>
      <c r="C17508" s="37"/>
      <c r="D17508" s="37"/>
      <c r="E17508" s="37"/>
      <c r="F17508" s="37"/>
      <c r="G17508" s="38"/>
      <c r="H17508" s="37"/>
      <c r="I17508" s="41"/>
      <c r="J17508" s="41"/>
      <c r="K17508" s="37"/>
      <c r="L17508" s="37"/>
      <c r="M17508" s="37"/>
      <c r="N17508" s="37"/>
      <c r="O17508" s="38"/>
    </row>
    <row r="17509" spans="2:15" x14ac:dyDescent="0.4">
      <c r="B17509" s="63"/>
      <c r="C17509" s="37"/>
      <c r="D17509" s="37"/>
      <c r="E17509" s="37"/>
      <c r="F17509" s="37"/>
      <c r="G17509" s="38"/>
      <c r="H17509" s="37"/>
      <c r="I17509" s="41"/>
      <c r="J17509" s="41"/>
      <c r="K17509" s="37"/>
      <c r="L17509" s="37"/>
      <c r="M17509" s="37"/>
      <c r="N17509" s="37"/>
      <c r="O17509" s="38"/>
    </row>
    <row r="17510" spans="2:15" x14ac:dyDescent="0.4">
      <c r="B17510" s="63"/>
      <c r="C17510" s="37"/>
      <c r="D17510" s="37"/>
      <c r="E17510" s="37"/>
      <c r="F17510" s="37"/>
      <c r="G17510" s="38"/>
      <c r="H17510" s="37"/>
      <c r="I17510" s="41"/>
      <c r="J17510" s="41"/>
      <c r="K17510" s="37"/>
      <c r="L17510" s="37"/>
      <c r="M17510" s="37"/>
      <c r="N17510" s="37"/>
      <c r="O17510" s="38"/>
    </row>
    <row r="17511" spans="2:15" x14ac:dyDescent="0.4">
      <c r="B17511" s="63"/>
      <c r="C17511" s="37"/>
      <c r="D17511" s="37"/>
      <c r="E17511" s="37"/>
      <c r="F17511" s="37"/>
      <c r="G17511" s="38"/>
      <c r="H17511" s="37"/>
      <c r="I17511" s="41"/>
      <c r="J17511" s="41"/>
      <c r="K17511" s="37"/>
      <c r="L17511" s="37"/>
      <c r="M17511" s="37"/>
      <c r="N17511" s="37"/>
      <c r="O17511" s="38"/>
    </row>
    <row r="17512" spans="2:15" x14ac:dyDescent="0.4">
      <c r="B17512" s="63"/>
      <c r="C17512" s="37"/>
      <c r="D17512" s="37"/>
      <c r="E17512" s="37"/>
      <c r="F17512" s="37"/>
      <c r="G17512" s="38"/>
      <c r="H17512" s="37"/>
      <c r="I17512" s="41"/>
      <c r="J17512" s="41"/>
      <c r="K17512" s="37"/>
      <c r="L17512" s="37"/>
      <c r="M17512" s="37"/>
      <c r="N17512" s="37"/>
      <c r="O17512" s="38"/>
    </row>
    <row r="17513" spans="2:15" x14ac:dyDescent="0.4">
      <c r="B17513" s="63"/>
      <c r="C17513" s="37"/>
      <c r="D17513" s="37"/>
      <c r="E17513" s="37"/>
      <c r="F17513" s="37"/>
      <c r="G17513" s="38"/>
      <c r="H17513" s="37"/>
      <c r="I17513" s="41"/>
      <c r="J17513" s="41"/>
      <c r="K17513" s="37"/>
      <c r="L17513" s="37"/>
      <c r="M17513" s="37"/>
      <c r="N17513" s="37"/>
      <c r="O17513" s="38"/>
    </row>
    <row r="17514" spans="2:15" x14ac:dyDescent="0.4">
      <c r="B17514" s="63"/>
      <c r="C17514" s="37"/>
      <c r="D17514" s="37"/>
      <c r="E17514" s="37"/>
      <c r="F17514" s="37"/>
      <c r="G17514" s="38"/>
      <c r="H17514" s="37"/>
      <c r="I17514" s="41"/>
      <c r="J17514" s="41"/>
      <c r="K17514" s="37"/>
      <c r="L17514" s="37"/>
      <c r="M17514" s="37"/>
      <c r="N17514" s="37"/>
      <c r="O17514" s="38"/>
    </row>
    <row r="17515" spans="2:15" x14ac:dyDescent="0.4">
      <c r="B17515" s="63"/>
      <c r="C17515" s="37"/>
      <c r="D17515" s="37"/>
      <c r="E17515" s="37"/>
      <c r="F17515" s="37"/>
      <c r="G17515" s="38"/>
      <c r="H17515" s="37"/>
      <c r="I17515" s="41"/>
      <c r="J17515" s="41"/>
      <c r="K17515" s="37"/>
      <c r="L17515" s="37"/>
      <c r="M17515" s="37"/>
      <c r="N17515" s="37"/>
      <c r="O17515" s="38"/>
    </row>
    <row r="17516" spans="2:15" x14ac:dyDescent="0.4">
      <c r="B17516" s="63"/>
      <c r="C17516" s="37"/>
      <c r="D17516" s="37"/>
      <c r="E17516" s="37"/>
      <c r="F17516" s="37"/>
      <c r="G17516" s="38"/>
      <c r="H17516" s="37"/>
      <c r="I17516" s="41"/>
      <c r="J17516" s="41"/>
      <c r="K17516" s="37"/>
      <c r="L17516" s="37"/>
      <c r="M17516" s="37"/>
      <c r="N17516" s="37"/>
      <c r="O17516" s="38"/>
    </row>
    <row r="17517" spans="2:15" x14ac:dyDescent="0.4">
      <c r="B17517" s="63"/>
      <c r="C17517" s="37"/>
      <c r="D17517" s="37"/>
      <c r="E17517" s="37"/>
      <c r="F17517" s="37"/>
      <c r="G17517" s="38"/>
      <c r="H17517" s="37"/>
      <c r="I17517" s="41"/>
      <c r="J17517" s="41"/>
      <c r="K17517" s="37"/>
      <c r="L17517" s="37"/>
      <c r="M17517" s="37"/>
      <c r="N17517" s="37"/>
      <c r="O17517" s="38"/>
    </row>
    <row r="17518" spans="2:15" x14ac:dyDescent="0.4">
      <c r="B17518" s="63"/>
      <c r="C17518" s="37"/>
      <c r="D17518" s="37"/>
      <c r="E17518" s="37"/>
      <c r="F17518" s="37"/>
      <c r="G17518" s="38"/>
      <c r="H17518" s="37"/>
      <c r="I17518" s="41"/>
      <c r="J17518" s="41"/>
      <c r="K17518" s="37"/>
      <c r="L17518" s="37"/>
      <c r="M17518" s="37"/>
      <c r="N17518" s="37"/>
      <c r="O17518" s="38"/>
    </row>
    <row r="17519" spans="2:15" x14ac:dyDescent="0.4">
      <c r="B17519" s="63"/>
      <c r="C17519" s="37"/>
      <c r="D17519" s="37"/>
      <c r="E17519" s="37"/>
      <c r="F17519" s="37"/>
      <c r="G17519" s="38"/>
      <c r="H17519" s="37"/>
      <c r="I17519" s="41"/>
      <c r="J17519" s="41"/>
      <c r="K17519" s="37"/>
      <c r="L17519" s="37"/>
      <c r="M17519" s="37"/>
      <c r="N17519" s="37"/>
      <c r="O17519" s="38"/>
    </row>
    <row r="17520" spans="2:15" x14ac:dyDescent="0.4">
      <c r="B17520" s="63"/>
      <c r="C17520" s="37"/>
      <c r="D17520" s="37"/>
      <c r="E17520" s="37"/>
      <c r="F17520" s="37"/>
      <c r="G17520" s="38"/>
      <c r="H17520" s="37"/>
      <c r="I17520" s="41"/>
      <c r="J17520" s="41"/>
      <c r="K17520" s="37"/>
      <c r="L17520" s="37"/>
      <c r="M17520" s="37"/>
      <c r="N17520" s="37"/>
      <c r="O17520" s="38"/>
    </row>
    <row r="17521" spans="2:15" x14ac:dyDescent="0.4">
      <c r="B17521" s="63"/>
      <c r="C17521" s="37"/>
      <c r="D17521" s="37"/>
      <c r="E17521" s="37"/>
      <c r="F17521" s="37"/>
      <c r="G17521" s="38"/>
      <c r="H17521" s="37"/>
      <c r="I17521" s="41"/>
      <c r="J17521" s="41"/>
      <c r="K17521" s="37"/>
      <c r="L17521" s="37"/>
      <c r="M17521" s="37"/>
      <c r="N17521" s="37"/>
      <c r="O17521" s="38"/>
    </row>
    <row r="17522" spans="2:15" x14ac:dyDescent="0.4">
      <c r="B17522" s="63"/>
      <c r="C17522" s="37"/>
      <c r="D17522" s="37"/>
      <c r="E17522" s="37"/>
      <c r="F17522" s="37"/>
      <c r="G17522" s="38"/>
      <c r="H17522" s="37"/>
      <c r="I17522" s="41"/>
      <c r="J17522" s="41"/>
      <c r="K17522" s="37"/>
      <c r="L17522" s="37"/>
      <c r="M17522" s="37"/>
      <c r="N17522" s="37"/>
      <c r="O17522" s="38"/>
    </row>
    <row r="17523" spans="2:15" x14ac:dyDescent="0.4">
      <c r="B17523" s="63"/>
      <c r="C17523" s="37"/>
      <c r="D17523" s="37"/>
      <c r="E17523" s="37"/>
      <c r="F17523" s="37"/>
      <c r="G17523" s="38"/>
      <c r="H17523" s="37"/>
      <c r="I17523" s="41"/>
      <c r="J17523" s="41"/>
      <c r="K17523" s="37"/>
      <c r="L17523" s="37"/>
      <c r="M17523" s="37"/>
      <c r="N17523" s="37"/>
      <c r="O17523" s="38"/>
    </row>
    <row r="17524" spans="2:15" x14ac:dyDescent="0.4">
      <c r="B17524" s="63"/>
      <c r="C17524" s="37"/>
      <c r="D17524" s="37"/>
      <c r="E17524" s="37"/>
      <c r="F17524" s="37"/>
      <c r="G17524" s="38"/>
      <c r="H17524" s="37"/>
      <c r="I17524" s="41"/>
      <c r="J17524" s="41"/>
      <c r="K17524" s="37"/>
      <c r="L17524" s="37"/>
      <c r="M17524" s="37"/>
      <c r="N17524" s="37"/>
      <c r="O17524" s="38"/>
    </row>
    <row r="17525" spans="2:15" x14ac:dyDescent="0.4">
      <c r="B17525" s="63"/>
      <c r="C17525" s="37"/>
      <c r="D17525" s="37"/>
      <c r="E17525" s="37"/>
      <c r="F17525" s="37"/>
      <c r="G17525" s="38"/>
      <c r="H17525" s="37"/>
      <c r="I17525" s="41"/>
      <c r="J17525" s="41"/>
      <c r="K17525" s="37"/>
      <c r="L17525" s="37"/>
      <c r="M17525" s="37"/>
      <c r="N17525" s="37"/>
      <c r="O17525" s="38"/>
    </row>
    <row r="17526" spans="2:15" x14ac:dyDescent="0.4">
      <c r="B17526" s="63"/>
      <c r="C17526" s="37"/>
      <c r="D17526" s="37"/>
      <c r="E17526" s="37"/>
      <c r="F17526" s="37"/>
      <c r="G17526" s="38"/>
      <c r="H17526" s="37"/>
      <c r="I17526" s="41"/>
      <c r="J17526" s="41"/>
      <c r="K17526" s="37"/>
      <c r="L17526" s="37"/>
      <c r="M17526" s="37"/>
      <c r="N17526" s="37"/>
      <c r="O17526" s="38"/>
    </row>
    <row r="17527" spans="2:15" x14ac:dyDescent="0.4">
      <c r="B17527" s="63"/>
      <c r="C17527" s="37"/>
      <c r="D17527" s="37"/>
      <c r="E17527" s="37"/>
      <c r="F17527" s="37"/>
      <c r="G17527" s="38"/>
      <c r="H17527" s="37"/>
      <c r="I17527" s="41"/>
      <c r="J17527" s="41"/>
      <c r="K17527" s="37"/>
      <c r="L17527" s="37"/>
      <c r="M17527" s="37"/>
      <c r="N17527" s="37"/>
      <c r="O17527" s="38"/>
    </row>
    <row r="17528" spans="2:15" x14ac:dyDescent="0.4">
      <c r="B17528" s="63"/>
      <c r="C17528" s="37"/>
      <c r="D17528" s="37"/>
      <c r="E17528" s="37"/>
      <c r="F17528" s="37"/>
      <c r="G17528" s="38"/>
      <c r="H17528" s="37"/>
      <c r="I17528" s="41"/>
      <c r="J17528" s="41"/>
      <c r="K17528" s="37"/>
      <c r="L17528" s="37"/>
      <c r="M17528" s="37"/>
      <c r="N17528" s="37"/>
      <c r="O17528" s="38"/>
    </row>
    <row r="17529" spans="2:15" x14ac:dyDescent="0.4">
      <c r="B17529" s="63"/>
      <c r="C17529" s="37"/>
      <c r="D17529" s="37"/>
      <c r="E17529" s="37"/>
      <c r="F17529" s="37"/>
      <c r="G17529" s="38"/>
      <c r="H17529" s="37"/>
      <c r="I17529" s="41"/>
      <c r="J17529" s="41"/>
      <c r="K17529" s="37"/>
      <c r="L17529" s="37"/>
      <c r="M17529" s="37"/>
      <c r="N17529" s="37"/>
      <c r="O17529" s="38"/>
    </row>
    <row r="17530" spans="2:15" x14ac:dyDescent="0.4">
      <c r="B17530" s="63"/>
      <c r="C17530" s="37"/>
      <c r="D17530" s="37"/>
      <c r="E17530" s="37"/>
      <c r="F17530" s="37"/>
      <c r="G17530" s="38"/>
      <c r="H17530" s="37"/>
      <c r="I17530" s="41"/>
      <c r="J17530" s="41"/>
      <c r="K17530" s="37"/>
      <c r="L17530" s="37"/>
      <c r="M17530" s="37"/>
      <c r="N17530" s="37"/>
      <c r="O17530" s="38"/>
    </row>
    <row r="17531" spans="2:15" x14ac:dyDescent="0.4">
      <c r="B17531" s="63"/>
      <c r="C17531" s="37"/>
      <c r="D17531" s="37"/>
      <c r="E17531" s="37"/>
      <c r="F17531" s="37"/>
      <c r="G17531" s="38"/>
      <c r="H17531" s="37"/>
      <c r="I17531" s="41"/>
      <c r="J17531" s="41"/>
      <c r="K17531" s="37"/>
      <c r="L17531" s="37"/>
      <c r="M17531" s="37"/>
      <c r="N17531" s="37"/>
      <c r="O17531" s="38"/>
    </row>
    <row r="17532" spans="2:15" x14ac:dyDescent="0.4">
      <c r="B17532" s="63"/>
      <c r="C17532" s="37"/>
      <c r="D17532" s="37"/>
      <c r="E17532" s="37"/>
      <c r="F17532" s="37"/>
      <c r="G17532" s="38"/>
      <c r="H17532" s="37"/>
      <c r="I17532" s="41"/>
      <c r="J17532" s="41"/>
      <c r="K17532" s="37"/>
      <c r="L17532" s="37"/>
      <c r="M17532" s="37"/>
      <c r="N17532" s="37"/>
      <c r="O17532" s="38"/>
    </row>
    <row r="17533" spans="2:15" x14ac:dyDescent="0.4">
      <c r="B17533" s="63"/>
      <c r="C17533" s="37"/>
      <c r="D17533" s="37"/>
      <c r="E17533" s="37"/>
      <c r="F17533" s="37"/>
      <c r="G17533" s="38"/>
      <c r="H17533" s="37"/>
      <c r="I17533" s="41"/>
      <c r="J17533" s="41"/>
      <c r="K17533" s="37"/>
      <c r="L17533" s="37"/>
      <c r="M17533" s="37"/>
      <c r="N17533" s="37"/>
      <c r="O17533" s="38"/>
    </row>
    <row r="17534" spans="2:15" x14ac:dyDescent="0.4">
      <c r="B17534" s="63"/>
      <c r="C17534" s="37"/>
      <c r="D17534" s="37"/>
      <c r="E17534" s="37"/>
      <c r="F17534" s="37"/>
      <c r="G17534" s="38"/>
      <c r="H17534" s="37"/>
      <c r="I17534" s="41"/>
      <c r="J17534" s="41"/>
      <c r="K17534" s="37"/>
      <c r="L17534" s="37"/>
      <c r="M17534" s="37"/>
      <c r="N17534" s="37"/>
      <c r="O17534" s="38"/>
    </row>
    <row r="17535" spans="2:15" x14ac:dyDescent="0.4">
      <c r="B17535" s="63"/>
      <c r="C17535" s="37"/>
      <c r="D17535" s="37"/>
      <c r="E17535" s="37"/>
      <c r="F17535" s="37"/>
      <c r="G17535" s="38"/>
      <c r="H17535" s="37"/>
      <c r="I17535" s="41"/>
      <c r="J17535" s="41"/>
      <c r="K17535" s="37"/>
      <c r="L17535" s="37"/>
      <c r="M17535" s="37"/>
      <c r="N17535" s="37"/>
      <c r="O17535" s="38"/>
    </row>
    <row r="17536" spans="2:15" x14ac:dyDescent="0.4">
      <c r="B17536" s="63"/>
      <c r="C17536" s="37"/>
      <c r="D17536" s="37"/>
      <c r="E17536" s="37"/>
      <c r="F17536" s="37"/>
      <c r="G17536" s="38"/>
      <c r="H17536" s="37"/>
      <c r="I17536" s="41"/>
      <c r="J17536" s="41"/>
      <c r="K17536" s="37"/>
      <c r="L17536" s="37"/>
      <c r="M17536" s="37"/>
      <c r="N17536" s="37"/>
      <c r="O17536" s="38"/>
    </row>
    <row r="17537" spans="2:15" x14ac:dyDescent="0.4">
      <c r="B17537" s="63"/>
      <c r="C17537" s="37"/>
      <c r="D17537" s="37"/>
      <c r="E17537" s="37"/>
      <c r="F17537" s="37"/>
      <c r="G17537" s="38"/>
      <c r="H17537" s="37"/>
      <c r="I17537" s="41"/>
      <c r="J17537" s="41"/>
      <c r="K17537" s="37"/>
      <c r="L17537" s="37"/>
      <c r="M17537" s="37"/>
      <c r="N17537" s="37"/>
      <c r="O17537" s="38"/>
    </row>
    <row r="17538" spans="2:15" x14ac:dyDescent="0.4">
      <c r="B17538" s="63"/>
      <c r="C17538" s="37"/>
      <c r="D17538" s="37"/>
      <c r="E17538" s="37"/>
      <c r="F17538" s="37"/>
      <c r="G17538" s="38"/>
      <c r="H17538" s="37"/>
      <c r="I17538" s="41"/>
      <c r="J17538" s="41"/>
      <c r="K17538" s="37"/>
      <c r="L17538" s="37"/>
      <c r="M17538" s="37"/>
      <c r="N17538" s="37"/>
      <c r="O17538" s="38"/>
    </row>
    <row r="17539" spans="2:15" x14ac:dyDescent="0.4">
      <c r="B17539" s="63"/>
      <c r="C17539" s="37"/>
      <c r="D17539" s="37"/>
      <c r="E17539" s="37"/>
      <c r="F17539" s="37"/>
      <c r="G17539" s="38"/>
      <c r="H17539" s="37"/>
      <c r="I17539" s="41"/>
      <c r="J17539" s="41"/>
      <c r="K17539" s="37"/>
      <c r="L17539" s="37"/>
      <c r="M17539" s="37"/>
      <c r="N17539" s="37"/>
      <c r="O17539" s="38"/>
    </row>
    <row r="17540" spans="2:15" x14ac:dyDescent="0.4">
      <c r="B17540" s="63"/>
      <c r="C17540" s="37"/>
      <c r="D17540" s="37"/>
      <c r="E17540" s="37"/>
      <c r="F17540" s="37"/>
      <c r="G17540" s="38"/>
      <c r="H17540" s="37"/>
      <c r="I17540" s="41"/>
      <c r="J17540" s="41"/>
      <c r="K17540" s="37"/>
      <c r="L17540" s="37"/>
      <c r="M17540" s="37"/>
      <c r="N17540" s="37"/>
      <c r="O17540" s="38"/>
    </row>
    <row r="17541" spans="2:15" x14ac:dyDescent="0.4">
      <c r="B17541" s="63"/>
      <c r="C17541" s="37"/>
      <c r="D17541" s="37"/>
      <c r="E17541" s="37"/>
      <c r="F17541" s="37"/>
      <c r="G17541" s="38"/>
      <c r="H17541" s="37"/>
      <c r="I17541" s="41"/>
      <c r="J17541" s="41"/>
      <c r="K17541" s="37"/>
      <c r="L17541" s="37"/>
      <c r="M17541" s="37"/>
      <c r="N17541" s="37"/>
      <c r="O17541" s="38"/>
    </row>
    <row r="17542" spans="2:15" x14ac:dyDescent="0.4">
      <c r="B17542" s="63"/>
      <c r="C17542" s="37"/>
      <c r="D17542" s="37"/>
      <c r="E17542" s="37"/>
      <c r="F17542" s="37"/>
      <c r="G17542" s="38"/>
      <c r="H17542" s="37"/>
      <c r="I17542" s="41"/>
      <c r="J17542" s="41"/>
      <c r="K17542" s="37"/>
      <c r="L17542" s="37"/>
      <c r="M17542" s="37"/>
      <c r="N17542" s="37"/>
      <c r="O17542" s="38"/>
    </row>
    <row r="17543" spans="2:15" x14ac:dyDescent="0.4">
      <c r="B17543" s="63"/>
      <c r="C17543" s="37"/>
      <c r="D17543" s="37"/>
      <c r="E17543" s="37"/>
      <c r="F17543" s="37"/>
      <c r="G17543" s="38"/>
      <c r="H17543" s="37"/>
      <c r="I17543" s="41"/>
      <c r="J17543" s="41"/>
      <c r="K17543" s="37"/>
      <c r="L17543" s="37"/>
      <c r="M17543" s="37"/>
      <c r="N17543" s="37"/>
      <c r="O17543" s="38"/>
    </row>
    <row r="17544" spans="2:15" x14ac:dyDescent="0.4">
      <c r="B17544" s="63"/>
      <c r="C17544" s="37"/>
      <c r="D17544" s="37"/>
      <c r="E17544" s="37"/>
      <c r="F17544" s="37"/>
      <c r="G17544" s="38"/>
      <c r="H17544" s="37"/>
      <c r="I17544" s="41"/>
      <c r="J17544" s="41"/>
      <c r="K17544" s="37"/>
      <c r="L17544" s="37"/>
      <c r="M17544" s="37"/>
      <c r="N17544" s="37"/>
      <c r="O17544" s="38"/>
    </row>
    <row r="17545" spans="2:15" x14ac:dyDescent="0.4">
      <c r="B17545" s="63"/>
      <c r="C17545" s="37"/>
      <c r="D17545" s="37"/>
      <c r="E17545" s="37"/>
      <c r="F17545" s="37"/>
      <c r="G17545" s="38"/>
      <c r="H17545" s="37"/>
      <c r="I17545" s="41"/>
      <c r="J17545" s="41"/>
      <c r="K17545" s="37"/>
      <c r="L17545" s="37"/>
      <c r="M17545" s="37"/>
      <c r="N17545" s="37"/>
      <c r="O17545" s="38"/>
    </row>
    <row r="17546" spans="2:15" x14ac:dyDescent="0.4">
      <c r="B17546" s="63"/>
      <c r="C17546" s="37"/>
      <c r="D17546" s="37"/>
      <c r="E17546" s="37"/>
      <c r="F17546" s="37"/>
      <c r="G17546" s="38"/>
      <c r="H17546" s="37"/>
      <c r="I17546" s="41"/>
      <c r="J17546" s="41"/>
      <c r="K17546" s="37"/>
      <c r="L17546" s="37"/>
      <c r="M17546" s="37"/>
      <c r="N17546" s="37"/>
      <c r="O17546" s="38"/>
    </row>
    <row r="17547" spans="2:15" x14ac:dyDescent="0.4">
      <c r="B17547" s="63"/>
      <c r="C17547" s="37"/>
      <c r="D17547" s="37"/>
      <c r="E17547" s="37"/>
      <c r="F17547" s="37"/>
      <c r="G17547" s="38"/>
      <c r="H17547" s="37"/>
      <c r="I17547" s="41"/>
      <c r="J17547" s="41"/>
      <c r="K17547" s="37"/>
      <c r="L17547" s="37"/>
      <c r="M17547" s="37"/>
      <c r="N17547" s="37"/>
      <c r="O17547" s="38"/>
    </row>
    <row r="17548" spans="2:15" x14ac:dyDescent="0.4">
      <c r="B17548" s="63"/>
      <c r="C17548" s="37"/>
      <c r="D17548" s="37"/>
      <c r="E17548" s="37"/>
      <c r="F17548" s="37"/>
      <c r="G17548" s="38"/>
      <c r="H17548" s="37"/>
      <c r="I17548" s="41"/>
      <c r="J17548" s="41"/>
      <c r="K17548" s="37"/>
      <c r="L17548" s="37"/>
      <c r="M17548" s="37"/>
      <c r="N17548" s="37"/>
      <c r="O17548" s="38"/>
    </row>
    <row r="17549" spans="2:15" x14ac:dyDescent="0.4">
      <c r="B17549" s="63"/>
      <c r="C17549" s="37"/>
      <c r="D17549" s="37"/>
      <c r="E17549" s="37"/>
      <c r="F17549" s="37"/>
      <c r="G17549" s="38"/>
      <c r="H17549" s="37"/>
      <c r="I17549" s="41"/>
      <c r="J17549" s="41"/>
      <c r="K17549" s="37"/>
      <c r="L17549" s="37"/>
      <c r="M17549" s="37"/>
      <c r="N17549" s="37"/>
      <c r="O17549" s="38"/>
    </row>
    <row r="17550" spans="2:15" x14ac:dyDescent="0.4">
      <c r="B17550" s="63"/>
      <c r="C17550" s="37"/>
      <c r="D17550" s="37"/>
      <c r="E17550" s="37"/>
      <c r="F17550" s="37"/>
      <c r="G17550" s="38"/>
      <c r="H17550" s="37"/>
      <c r="I17550" s="41"/>
      <c r="J17550" s="41"/>
      <c r="K17550" s="37"/>
      <c r="L17550" s="37"/>
      <c r="M17550" s="37"/>
      <c r="N17550" s="37"/>
      <c r="O17550" s="38"/>
    </row>
    <row r="17551" spans="2:15" x14ac:dyDescent="0.4">
      <c r="B17551" s="63"/>
      <c r="C17551" s="37"/>
      <c r="D17551" s="37"/>
      <c r="E17551" s="37"/>
      <c r="F17551" s="37"/>
      <c r="G17551" s="38"/>
      <c r="H17551" s="37"/>
      <c r="I17551" s="41"/>
      <c r="J17551" s="41"/>
      <c r="K17551" s="37"/>
      <c r="L17551" s="37"/>
      <c r="M17551" s="37"/>
      <c r="N17551" s="37"/>
      <c r="O17551" s="38"/>
    </row>
    <row r="17552" spans="2:15" x14ac:dyDescent="0.4">
      <c r="B17552" s="63"/>
      <c r="C17552" s="37"/>
      <c r="D17552" s="37"/>
      <c r="E17552" s="37"/>
      <c r="F17552" s="37"/>
      <c r="G17552" s="38"/>
      <c r="H17552" s="37"/>
      <c r="I17552" s="41"/>
      <c r="J17552" s="41"/>
      <c r="K17552" s="37"/>
      <c r="L17552" s="37"/>
      <c r="M17552" s="37"/>
      <c r="N17552" s="37"/>
      <c r="O17552" s="38"/>
    </row>
    <row r="17553" spans="2:15" x14ac:dyDescent="0.4">
      <c r="B17553" s="63"/>
      <c r="C17553" s="37"/>
      <c r="D17553" s="37"/>
      <c r="E17553" s="37"/>
      <c r="F17553" s="37"/>
      <c r="G17553" s="38"/>
      <c r="H17553" s="37"/>
      <c r="I17553" s="41"/>
      <c r="J17553" s="41"/>
      <c r="K17553" s="37"/>
      <c r="L17553" s="37"/>
      <c r="M17553" s="37"/>
      <c r="N17553" s="37"/>
      <c r="O17553" s="38"/>
    </row>
    <row r="17554" spans="2:15" x14ac:dyDescent="0.4">
      <c r="B17554" s="63"/>
      <c r="C17554" s="37"/>
      <c r="D17554" s="37"/>
      <c r="E17554" s="37"/>
      <c r="F17554" s="37"/>
      <c r="G17554" s="38"/>
      <c r="H17554" s="37"/>
      <c r="I17554" s="41"/>
      <c r="J17554" s="41"/>
      <c r="K17554" s="37"/>
      <c r="L17554" s="37"/>
      <c r="M17554" s="37"/>
      <c r="N17554" s="37"/>
      <c r="O17554" s="38"/>
    </row>
    <row r="17555" spans="2:15" x14ac:dyDescent="0.4">
      <c r="B17555" s="63"/>
      <c r="C17555" s="37"/>
      <c r="D17555" s="37"/>
      <c r="E17555" s="37"/>
      <c r="F17555" s="37"/>
      <c r="G17555" s="38"/>
      <c r="H17555" s="37"/>
      <c r="I17555" s="41"/>
      <c r="J17555" s="41"/>
      <c r="K17555" s="37"/>
      <c r="L17555" s="37"/>
      <c r="M17555" s="37"/>
      <c r="N17555" s="37"/>
      <c r="O17555" s="38"/>
    </row>
    <row r="17556" spans="2:15" x14ac:dyDescent="0.4">
      <c r="B17556" s="63"/>
      <c r="C17556" s="37"/>
      <c r="D17556" s="37"/>
      <c r="E17556" s="37"/>
      <c r="F17556" s="37"/>
      <c r="G17556" s="38"/>
      <c r="H17556" s="37"/>
      <c r="I17556" s="41"/>
      <c r="J17556" s="41"/>
      <c r="K17556" s="37"/>
      <c r="L17556" s="37"/>
      <c r="M17556" s="37"/>
      <c r="N17556" s="37"/>
      <c r="O17556" s="38"/>
    </row>
    <row r="17557" spans="2:15" x14ac:dyDescent="0.4">
      <c r="B17557" s="63"/>
      <c r="C17557" s="37"/>
      <c r="D17557" s="37"/>
      <c r="E17557" s="37"/>
      <c r="F17557" s="37"/>
      <c r="G17557" s="38"/>
      <c r="H17557" s="37"/>
      <c r="I17557" s="41"/>
      <c r="J17557" s="41"/>
      <c r="K17557" s="37"/>
      <c r="L17557" s="37"/>
      <c r="M17557" s="37"/>
      <c r="N17557" s="37"/>
      <c r="O17557" s="38"/>
    </row>
    <row r="17558" spans="2:15" x14ac:dyDescent="0.4">
      <c r="B17558" s="63"/>
      <c r="C17558" s="37"/>
      <c r="D17558" s="37"/>
      <c r="E17558" s="37"/>
      <c r="F17558" s="37"/>
      <c r="G17558" s="38"/>
      <c r="H17558" s="37"/>
      <c r="I17558" s="41"/>
      <c r="J17558" s="41"/>
      <c r="K17558" s="37"/>
      <c r="L17558" s="37"/>
      <c r="M17558" s="37"/>
      <c r="N17558" s="37"/>
      <c r="O17558" s="38"/>
    </row>
    <row r="17559" spans="2:15" x14ac:dyDescent="0.4">
      <c r="B17559" s="63"/>
      <c r="C17559" s="37"/>
      <c r="D17559" s="37"/>
      <c r="E17559" s="37"/>
      <c r="F17559" s="37"/>
      <c r="G17559" s="38"/>
      <c r="H17559" s="37"/>
      <c r="I17559" s="41"/>
      <c r="J17559" s="41"/>
      <c r="K17559" s="37"/>
      <c r="L17559" s="37"/>
      <c r="M17559" s="37"/>
      <c r="N17559" s="37"/>
      <c r="O17559" s="38"/>
    </row>
    <row r="17560" spans="2:15" x14ac:dyDescent="0.4">
      <c r="B17560" s="63"/>
      <c r="C17560" s="37"/>
      <c r="D17560" s="37"/>
      <c r="E17560" s="37"/>
      <c r="F17560" s="37"/>
      <c r="G17560" s="38"/>
      <c r="H17560" s="37"/>
      <c r="I17560" s="41"/>
      <c r="J17560" s="41"/>
      <c r="K17560" s="37"/>
      <c r="L17560" s="37"/>
      <c r="M17560" s="37"/>
      <c r="N17560" s="37"/>
      <c r="O17560" s="38"/>
    </row>
    <row r="17561" spans="2:15" x14ac:dyDescent="0.4">
      <c r="B17561" s="63"/>
      <c r="C17561" s="37"/>
      <c r="D17561" s="37"/>
      <c r="E17561" s="37"/>
      <c r="F17561" s="37"/>
      <c r="G17561" s="38"/>
      <c r="H17561" s="37"/>
      <c r="I17561" s="41"/>
      <c r="J17561" s="41"/>
      <c r="K17561" s="37"/>
      <c r="L17561" s="37"/>
      <c r="M17561" s="37"/>
      <c r="N17561" s="37"/>
      <c r="O17561" s="38"/>
    </row>
    <row r="17562" spans="2:15" x14ac:dyDescent="0.4">
      <c r="B17562" s="63"/>
      <c r="C17562" s="37"/>
      <c r="D17562" s="37"/>
      <c r="E17562" s="37"/>
      <c r="F17562" s="37"/>
      <c r="G17562" s="38"/>
      <c r="H17562" s="37"/>
      <c r="I17562" s="41"/>
      <c r="J17562" s="41"/>
      <c r="K17562" s="37"/>
      <c r="L17562" s="37"/>
      <c r="M17562" s="37"/>
      <c r="N17562" s="37"/>
      <c r="O17562" s="38"/>
    </row>
    <row r="17563" spans="2:15" x14ac:dyDescent="0.4">
      <c r="B17563" s="63"/>
      <c r="C17563" s="37"/>
      <c r="D17563" s="37"/>
      <c r="E17563" s="37"/>
      <c r="F17563" s="37"/>
      <c r="G17563" s="38"/>
      <c r="H17563" s="37"/>
      <c r="I17563" s="41"/>
      <c r="J17563" s="41"/>
      <c r="K17563" s="37"/>
      <c r="L17563" s="37"/>
      <c r="M17563" s="37"/>
      <c r="N17563" s="37"/>
      <c r="O17563" s="38"/>
    </row>
    <row r="17564" spans="2:15" x14ac:dyDescent="0.4">
      <c r="B17564" s="63"/>
      <c r="C17564" s="37"/>
      <c r="D17564" s="37"/>
      <c r="E17564" s="37"/>
      <c r="F17564" s="37"/>
      <c r="G17564" s="38"/>
      <c r="H17564" s="37"/>
      <c r="I17564" s="41"/>
      <c r="J17564" s="41"/>
      <c r="K17564" s="37"/>
      <c r="L17564" s="37"/>
      <c r="M17564" s="37"/>
      <c r="N17564" s="37"/>
      <c r="O17564" s="38"/>
    </row>
    <row r="17565" spans="2:15" x14ac:dyDescent="0.4">
      <c r="B17565" s="63"/>
      <c r="C17565" s="37"/>
      <c r="D17565" s="37"/>
      <c r="E17565" s="37"/>
      <c r="F17565" s="37"/>
      <c r="G17565" s="38"/>
      <c r="H17565" s="37"/>
      <c r="I17565" s="41"/>
      <c r="J17565" s="41"/>
      <c r="K17565" s="37"/>
      <c r="L17565" s="37"/>
      <c r="M17565" s="37"/>
      <c r="N17565" s="37"/>
      <c r="O17565" s="38"/>
    </row>
    <row r="17566" spans="2:15" x14ac:dyDescent="0.4">
      <c r="B17566" s="63"/>
      <c r="C17566" s="37"/>
      <c r="D17566" s="37"/>
      <c r="E17566" s="37"/>
      <c r="F17566" s="37"/>
      <c r="G17566" s="38"/>
      <c r="H17566" s="37"/>
      <c r="I17566" s="41"/>
      <c r="J17566" s="41"/>
      <c r="K17566" s="37"/>
      <c r="L17566" s="37"/>
      <c r="M17566" s="37"/>
      <c r="N17566" s="37"/>
      <c r="O17566" s="38"/>
    </row>
    <row r="17567" spans="2:15" x14ac:dyDescent="0.4">
      <c r="B17567" s="63"/>
      <c r="C17567" s="37"/>
      <c r="D17567" s="37"/>
      <c r="E17567" s="37"/>
      <c r="F17567" s="37"/>
      <c r="G17567" s="38"/>
      <c r="H17567" s="37"/>
      <c r="I17567" s="41"/>
      <c r="J17567" s="41"/>
      <c r="K17567" s="37"/>
      <c r="L17567" s="37"/>
      <c r="M17567" s="37"/>
      <c r="N17567" s="37"/>
      <c r="O17567" s="38"/>
    </row>
    <row r="17568" spans="2:15" x14ac:dyDescent="0.4">
      <c r="B17568" s="63"/>
      <c r="C17568" s="37"/>
      <c r="D17568" s="37"/>
      <c r="E17568" s="37"/>
      <c r="F17568" s="37"/>
      <c r="G17568" s="38"/>
      <c r="H17568" s="37"/>
      <c r="I17568" s="41"/>
      <c r="J17568" s="41"/>
      <c r="K17568" s="37"/>
      <c r="L17568" s="37"/>
      <c r="M17568" s="37"/>
      <c r="N17568" s="37"/>
      <c r="O17568" s="38"/>
    </row>
    <row r="17569" spans="2:15" x14ac:dyDescent="0.4">
      <c r="B17569" s="63"/>
      <c r="C17569" s="37"/>
      <c r="D17569" s="37"/>
      <c r="E17569" s="37"/>
      <c r="F17569" s="37"/>
      <c r="G17569" s="38"/>
      <c r="H17569" s="37"/>
      <c r="I17569" s="41"/>
      <c r="J17569" s="41"/>
      <c r="K17569" s="37"/>
      <c r="L17569" s="37"/>
      <c r="M17569" s="37"/>
      <c r="N17569" s="37"/>
      <c r="O17569" s="38"/>
    </row>
    <row r="17570" spans="2:15" x14ac:dyDescent="0.4">
      <c r="B17570" s="63"/>
      <c r="C17570" s="37"/>
      <c r="D17570" s="37"/>
      <c r="E17570" s="37"/>
      <c r="F17570" s="37"/>
      <c r="G17570" s="38"/>
      <c r="H17570" s="37"/>
      <c r="I17570" s="41"/>
      <c r="J17570" s="41"/>
      <c r="K17570" s="37"/>
      <c r="L17570" s="37"/>
      <c r="M17570" s="37"/>
      <c r="N17570" s="37"/>
      <c r="O17570" s="38"/>
    </row>
    <row r="17571" spans="2:15" x14ac:dyDescent="0.4">
      <c r="B17571" s="63"/>
      <c r="C17571" s="37"/>
      <c r="D17571" s="37"/>
      <c r="E17571" s="37"/>
      <c r="F17571" s="37"/>
      <c r="G17571" s="38"/>
      <c r="H17571" s="37"/>
      <c r="I17571" s="41"/>
      <c r="J17571" s="41"/>
      <c r="K17571" s="37"/>
      <c r="L17571" s="37"/>
      <c r="M17571" s="37"/>
      <c r="N17571" s="37"/>
      <c r="O17571" s="38"/>
    </row>
    <row r="17572" spans="2:15" x14ac:dyDescent="0.4">
      <c r="B17572" s="63"/>
      <c r="C17572" s="37"/>
      <c r="D17572" s="37"/>
      <c r="E17572" s="37"/>
      <c r="F17572" s="37"/>
      <c r="G17572" s="38"/>
      <c r="H17572" s="37"/>
      <c r="I17572" s="41"/>
      <c r="J17572" s="41"/>
      <c r="K17572" s="37"/>
      <c r="L17572" s="37"/>
      <c r="M17572" s="37"/>
      <c r="N17572" s="37"/>
      <c r="O17572" s="38"/>
    </row>
    <row r="17573" spans="2:15" x14ac:dyDescent="0.4">
      <c r="B17573" s="63"/>
      <c r="C17573" s="37"/>
      <c r="D17573" s="37"/>
      <c r="E17573" s="37"/>
      <c r="F17573" s="37"/>
      <c r="G17573" s="38"/>
      <c r="H17573" s="37"/>
      <c r="I17573" s="41"/>
      <c r="J17573" s="41"/>
      <c r="K17573" s="37"/>
      <c r="L17573" s="37"/>
      <c r="M17573" s="37"/>
      <c r="N17573" s="37"/>
      <c r="O17573" s="38"/>
    </row>
    <row r="17574" spans="2:15" x14ac:dyDescent="0.4">
      <c r="B17574" s="63"/>
      <c r="C17574" s="37"/>
      <c r="D17574" s="37"/>
      <c r="E17574" s="37"/>
      <c r="F17574" s="37"/>
      <c r="G17574" s="38"/>
      <c r="H17574" s="37"/>
      <c r="I17574" s="41"/>
      <c r="J17574" s="41"/>
      <c r="K17574" s="37"/>
      <c r="L17574" s="37"/>
      <c r="M17574" s="37"/>
      <c r="N17574" s="37"/>
      <c r="O17574" s="38"/>
    </row>
    <row r="17575" spans="2:15" x14ac:dyDescent="0.4">
      <c r="B17575" s="63"/>
      <c r="C17575" s="37"/>
      <c r="D17575" s="37"/>
      <c r="E17575" s="37"/>
      <c r="F17575" s="37"/>
      <c r="G17575" s="38"/>
      <c r="H17575" s="37"/>
      <c r="I17575" s="41"/>
      <c r="J17575" s="41"/>
      <c r="K17575" s="37"/>
      <c r="L17575" s="37"/>
      <c r="M17575" s="37"/>
      <c r="N17575" s="37"/>
      <c r="O17575" s="38"/>
    </row>
    <row r="17576" spans="2:15" x14ac:dyDescent="0.4">
      <c r="B17576" s="63"/>
      <c r="C17576" s="37"/>
      <c r="D17576" s="37"/>
      <c r="E17576" s="37"/>
      <c r="F17576" s="37"/>
      <c r="G17576" s="38"/>
      <c r="H17576" s="37"/>
      <c r="I17576" s="41"/>
      <c r="J17576" s="41"/>
      <c r="K17576" s="37"/>
      <c r="L17576" s="37"/>
      <c r="M17576" s="37"/>
      <c r="N17576" s="37"/>
      <c r="O17576" s="38"/>
    </row>
    <row r="17577" spans="2:15" x14ac:dyDescent="0.4">
      <c r="B17577" s="63"/>
      <c r="C17577" s="37"/>
      <c r="D17577" s="37"/>
      <c r="E17577" s="37"/>
      <c r="F17577" s="37"/>
      <c r="G17577" s="38"/>
      <c r="H17577" s="37"/>
      <c r="I17577" s="41"/>
      <c r="J17577" s="41"/>
      <c r="K17577" s="37"/>
      <c r="L17577" s="37"/>
      <c r="M17577" s="37"/>
      <c r="N17577" s="37"/>
      <c r="O17577" s="38"/>
    </row>
    <row r="17578" spans="2:15" x14ac:dyDescent="0.4">
      <c r="B17578" s="63"/>
      <c r="C17578" s="37"/>
      <c r="D17578" s="37"/>
      <c r="E17578" s="37"/>
      <c r="F17578" s="37"/>
      <c r="G17578" s="38"/>
      <c r="H17578" s="37"/>
      <c r="I17578" s="41"/>
      <c r="J17578" s="41"/>
      <c r="K17578" s="37"/>
      <c r="L17578" s="37"/>
      <c r="M17578" s="37"/>
      <c r="N17578" s="37"/>
      <c r="O17578" s="38"/>
    </row>
    <row r="17579" spans="2:15" x14ac:dyDescent="0.4">
      <c r="B17579" s="63"/>
      <c r="C17579" s="37"/>
      <c r="D17579" s="37"/>
      <c r="E17579" s="37"/>
      <c r="F17579" s="37"/>
      <c r="G17579" s="38"/>
      <c r="H17579" s="37"/>
      <c r="I17579" s="41"/>
      <c r="J17579" s="41"/>
      <c r="K17579" s="37"/>
      <c r="L17579" s="37"/>
      <c r="M17579" s="37"/>
      <c r="N17579" s="37"/>
      <c r="O17579" s="38"/>
    </row>
    <row r="17580" spans="2:15" x14ac:dyDescent="0.4">
      <c r="B17580" s="63"/>
      <c r="C17580" s="37"/>
      <c r="D17580" s="37"/>
      <c r="E17580" s="37"/>
      <c r="F17580" s="37"/>
      <c r="G17580" s="38"/>
      <c r="H17580" s="37"/>
      <c r="I17580" s="41"/>
      <c r="J17580" s="41"/>
      <c r="K17580" s="37"/>
      <c r="L17580" s="37"/>
      <c r="M17580" s="37"/>
      <c r="N17580" s="37"/>
      <c r="O17580" s="38"/>
    </row>
    <row r="17581" spans="2:15" x14ac:dyDescent="0.4">
      <c r="B17581" s="63"/>
      <c r="C17581" s="37"/>
      <c r="D17581" s="37"/>
      <c r="E17581" s="37"/>
      <c r="F17581" s="37"/>
      <c r="G17581" s="38"/>
      <c r="H17581" s="37"/>
      <c r="I17581" s="41"/>
      <c r="J17581" s="41"/>
      <c r="K17581" s="37"/>
      <c r="L17581" s="37"/>
      <c r="M17581" s="37"/>
      <c r="N17581" s="37"/>
      <c r="O17581" s="38"/>
    </row>
    <row r="17582" spans="2:15" x14ac:dyDescent="0.4">
      <c r="B17582" s="63"/>
      <c r="C17582" s="37"/>
      <c r="D17582" s="37"/>
      <c r="E17582" s="37"/>
      <c r="F17582" s="37"/>
      <c r="G17582" s="38"/>
      <c r="H17582" s="37"/>
      <c r="I17582" s="41"/>
      <c r="J17582" s="41"/>
      <c r="K17582" s="37"/>
      <c r="L17582" s="37"/>
      <c r="M17582" s="37"/>
      <c r="N17582" s="37"/>
      <c r="O17582" s="38"/>
    </row>
    <row r="17583" spans="2:15" x14ac:dyDescent="0.4">
      <c r="B17583" s="63"/>
      <c r="C17583" s="37"/>
      <c r="D17583" s="37"/>
      <c r="E17583" s="37"/>
      <c r="F17583" s="37"/>
      <c r="G17583" s="38"/>
      <c r="H17583" s="37"/>
      <c r="I17583" s="41"/>
      <c r="J17583" s="41"/>
      <c r="K17583" s="37"/>
      <c r="L17583" s="37"/>
      <c r="M17583" s="37"/>
      <c r="N17583" s="37"/>
      <c r="O17583" s="38"/>
    </row>
    <row r="17584" spans="2:15" x14ac:dyDescent="0.4">
      <c r="B17584" s="63"/>
      <c r="C17584" s="37"/>
      <c r="D17584" s="37"/>
      <c r="E17584" s="37"/>
      <c r="F17584" s="37"/>
      <c r="G17584" s="38"/>
      <c r="H17584" s="37"/>
      <c r="I17584" s="41"/>
      <c r="J17584" s="41"/>
      <c r="K17584" s="37"/>
      <c r="L17584" s="37"/>
      <c r="M17584" s="37"/>
      <c r="N17584" s="37"/>
      <c r="O17584" s="38"/>
    </row>
    <row r="17585" spans="2:15" x14ac:dyDescent="0.4">
      <c r="B17585" s="63"/>
      <c r="C17585" s="37"/>
      <c r="D17585" s="37"/>
      <c r="E17585" s="37"/>
      <c r="F17585" s="37"/>
      <c r="G17585" s="38"/>
      <c r="H17585" s="37"/>
      <c r="I17585" s="41"/>
      <c r="J17585" s="41"/>
      <c r="K17585" s="37"/>
      <c r="L17585" s="37"/>
      <c r="M17585" s="37"/>
      <c r="N17585" s="37"/>
      <c r="O17585" s="38"/>
    </row>
    <row r="17586" spans="2:15" x14ac:dyDescent="0.4">
      <c r="B17586" s="63"/>
      <c r="C17586" s="37"/>
      <c r="D17586" s="37"/>
      <c r="E17586" s="37"/>
      <c r="F17586" s="37"/>
      <c r="G17586" s="38"/>
      <c r="H17586" s="37"/>
      <c r="I17586" s="41"/>
      <c r="J17586" s="41"/>
      <c r="K17586" s="37"/>
      <c r="L17586" s="37"/>
      <c r="M17586" s="37"/>
      <c r="N17586" s="37"/>
      <c r="O17586" s="38"/>
    </row>
    <row r="17587" spans="2:15" x14ac:dyDescent="0.4">
      <c r="B17587" s="63"/>
      <c r="C17587" s="37"/>
      <c r="D17587" s="37"/>
      <c r="E17587" s="37"/>
      <c r="F17587" s="37"/>
      <c r="G17587" s="38"/>
      <c r="H17587" s="37"/>
      <c r="I17587" s="41"/>
      <c r="J17587" s="41"/>
      <c r="K17587" s="37"/>
      <c r="L17587" s="37"/>
      <c r="M17587" s="37"/>
      <c r="N17587" s="37"/>
      <c r="O17587" s="38"/>
    </row>
    <row r="17588" spans="2:15" x14ac:dyDescent="0.4">
      <c r="B17588" s="63"/>
      <c r="C17588" s="37"/>
      <c r="D17588" s="37"/>
      <c r="E17588" s="37"/>
      <c r="F17588" s="37"/>
      <c r="G17588" s="38"/>
      <c r="H17588" s="37"/>
      <c r="I17588" s="41"/>
      <c r="J17588" s="41"/>
      <c r="K17588" s="37"/>
      <c r="L17588" s="37"/>
      <c r="M17588" s="37"/>
      <c r="N17588" s="37"/>
      <c r="O17588" s="38"/>
    </row>
    <row r="17589" spans="2:15" x14ac:dyDescent="0.4">
      <c r="B17589" s="63"/>
      <c r="C17589" s="37"/>
      <c r="D17589" s="37"/>
      <c r="E17589" s="37"/>
      <c r="F17589" s="37"/>
      <c r="G17589" s="38"/>
      <c r="H17589" s="37"/>
      <c r="I17589" s="41"/>
      <c r="J17589" s="41"/>
      <c r="K17589" s="37"/>
      <c r="L17589" s="37"/>
      <c r="M17589" s="37"/>
      <c r="N17589" s="37"/>
      <c r="O17589" s="38"/>
    </row>
    <row r="17590" spans="2:15" x14ac:dyDescent="0.4">
      <c r="B17590" s="63"/>
      <c r="C17590" s="37"/>
      <c r="D17590" s="37"/>
      <c r="E17590" s="37"/>
      <c r="F17590" s="37"/>
      <c r="G17590" s="38"/>
      <c r="H17590" s="37"/>
      <c r="I17590" s="41"/>
      <c r="J17590" s="41"/>
      <c r="K17590" s="37"/>
      <c r="L17590" s="37"/>
      <c r="M17590" s="37"/>
      <c r="N17590" s="37"/>
      <c r="O17590" s="38"/>
    </row>
    <row r="17591" spans="2:15" x14ac:dyDescent="0.4">
      <c r="B17591" s="63"/>
      <c r="C17591" s="37"/>
      <c r="D17591" s="37"/>
      <c r="E17591" s="37"/>
      <c r="F17591" s="37"/>
      <c r="G17591" s="38"/>
      <c r="H17591" s="37"/>
      <c r="I17591" s="41"/>
      <c r="J17591" s="41"/>
      <c r="K17591" s="37"/>
      <c r="L17591" s="37"/>
      <c r="M17591" s="37"/>
      <c r="N17591" s="37"/>
      <c r="O17591" s="38"/>
    </row>
    <row r="17592" spans="2:15" x14ac:dyDescent="0.4">
      <c r="B17592" s="63"/>
      <c r="C17592" s="37"/>
      <c r="D17592" s="37"/>
      <c r="E17592" s="37"/>
      <c r="F17592" s="37"/>
      <c r="G17592" s="38"/>
      <c r="H17592" s="37"/>
      <c r="I17592" s="41"/>
      <c r="J17592" s="41"/>
      <c r="K17592" s="37"/>
      <c r="L17592" s="37"/>
      <c r="M17592" s="37"/>
      <c r="N17592" s="37"/>
      <c r="O17592" s="38"/>
    </row>
    <row r="17593" spans="2:15" x14ac:dyDescent="0.4">
      <c r="B17593" s="63"/>
      <c r="C17593" s="37"/>
      <c r="D17593" s="37"/>
      <c r="E17593" s="37"/>
      <c r="F17593" s="37"/>
      <c r="G17593" s="38"/>
      <c r="H17593" s="37"/>
      <c r="I17593" s="41"/>
      <c r="J17593" s="41"/>
      <c r="K17593" s="37"/>
      <c r="L17593" s="37"/>
      <c r="M17593" s="37"/>
      <c r="N17593" s="37"/>
      <c r="O17593" s="38"/>
    </row>
    <row r="17594" spans="2:15" x14ac:dyDescent="0.4">
      <c r="B17594" s="63"/>
      <c r="C17594" s="37"/>
      <c r="D17594" s="37"/>
      <c r="E17594" s="37"/>
      <c r="F17594" s="37"/>
      <c r="G17594" s="38"/>
      <c r="H17594" s="37"/>
      <c r="I17594" s="41"/>
      <c r="J17594" s="41"/>
      <c r="K17594" s="37"/>
      <c r="L17594" s="37"/>
      <c r="M17594" s="37"/>
      <c r="N17594" s="37"/>
      <c r="O17594" s="38"/>
    </row>
    <row r="17595" spans="2:15" x14ac:dyDescent="0.4">
      <c r="B17595" s="63"/>
      <c r="C17595" s="37"/>
      <c r="D17595" s="37"/>
      <c r="E17595" s="37"/>
      <c r="F17595" s="37"/>
      <c r="G17595" s="38"/>
      <c r="H17595" s="37"/>
      <c r="I17595" s="41"/>
      <c r="J17595" s="41"/>
      <c r="K17595" s="37"/>
      <c r="L17595" s="37"/>
      <c r="M17595" s="37"/>
      <c r="N17595" s="37"/>
      <c r="O17595" s="38"/>
    </row>
    <row r="17596" spans="2:15" x14ac:dyDescent="0.4">
      <c r="B17596" s="63"/>
      <c r="C17596" s="37"/>
      <c r="D17596" s="37"/>
      <c r="E17596" s="37"/>
      <c r="F17596" s="37"/>
      <c r="G17596" s="38"/>
      <c r="H17596" s="37"/>
      <c r="I17596" s="41"/>
      <c r="J17596" s="41"/>
      <c r="K17596" s="37"/>
      <c r="L17596" s="37"/>
      <c r="M17596" s="37"/>
      <c r="N17596" s="37"/>
      <c r="O17596" s="38"/>
    </row>
    <row r="17597" spans="2:15" x14ac:dyDescent="0.4">
      <c r="B17597" s="63"/>
      <c r="C17597" s="37"/>
      <c r="D17597" s="37"/>
      <c r="E17597" s="37"/>
      <c r="F17597" s="37"/>
      <c r="G17597" s="38"/>
      <c r="H17597" s="37"/>
      <c r="I17597" s="41"/>
      <c r="J17597" s="41"/>
      <c r="K17597" s="37"/>
      <c r="L17597" s="37"/>
      <c r="M17597" s="37"/>
      <c r="N17597" s="37"/>
      <c r="O17597" s="38"/>
    </row>
    <row r="17598" spans="2:15" x14ac:dyDescent="0.4">
      <c r="B17598" s="63"/>
      <c r="C17598" s="37"/>
      <c r="D17598" s="37"/>
      <c r="E17598" s="37"/>
      <c r="F17598" s="37"/>
      <c r="G17598" s="38"/>
      <c r="H17598" s="37"/>
      <c r="I17598" s="41"/>
      <c r="J17598" s="41"/>
      <c r="K17598" s="37"/>
      <c r="L17598" s="37"/>
      <c r="M17598" s="37"/>
      <c r="N17598" s="37"/>
      <c r="O17598" s="38"/>
    </row>
    <row r="17599" spans="2:15" x14ac:dyDescent="0.4">
      <c r="B17599" s="63"/>
      <c r="C17599" s="37"/>
      <c r="D17599" s="37"/>
      <c r="E17599" s="37"/>
      <c r="F17599" s="37"/>
      <c r="G17599" s="38"/>
      <c r="H17599" s="37"/>
      <c r="I17599" s="41"/>
      <c r="J17599" s="41"/>
      <c r="K17599" s="37"/>
      <c r="L17599" s="37"/>
      <c r="M17599" s="37"/>
      <c r="N17599" s="37"/>
      <c r="O17599" s="38"/>
    </row>
    <row r="17600" spans="2:15" x14ac:dyDescent="0.4">
      <c r="B17600" s="63"/>
      <c r="C17600" s="37"/>
      <c r="D17600" s="37"/>
      <c r="E17600" s="37"/>
      <c r="F17600" s="37"/>
      <c r="G17600" s="38"/>
      <c r="H17600" s="37"/>
      <c r="I17600" s="41"/>
      <c r="J17600" s="41"/>
      <c r="K17600" s="37"/>
      <c r="L17600" s="37"/>
      <c r="M17600" s="37"/>
      <c r="N17600" s="37"/>
      <c r="O17600" s="38"/>
    </row>
    <row r="17601" spans="2:15" x14ac:dyDescent="0.4">
      <c r="B17601" s="63"/>
      <c r="C17601" s="37"/>
      <c r="D17601" s="37"/>
      <c r="E17601" s="37"/>
      <c r="F17601" s="37"/>
      <c r="G17601" s="38"/>
      <c r="H17601" s="37"/>
      <c r="I17601" s="41"/>
      <c r="J17601" s="41"/>
      <c r="K17601" s="37"/>
      <c r="L17601" s="37"/>
      <c r="M17601" s="37"/>
      <c r="N17601" s="37"/>
      <c r="O17601" s="38"/>
    </row>
    <row r="17602" spans="2:15" x14ac:dyDescent="0.4">
      <c r="B17602" s="63"/>
      <c r="C17602" s="37"/>
      <c r="D17602" s="37"/>
      <c r="E17602" s="37"/>
      <c r="F17602" s="37"/>
      <c r="G17602" s="38"/>
      <c r="H17602" s="37"/>
      <c r="I17602" s="41"/>
      <c r="J17602" s="41"/>
      <c r="K17602" s="37"/>
      <c r="L17602" s="37"/>
      <c r="M17602" s="37"/>
      <c r="N17602" s="37"/>
      <c r="O17602" s="38"/>
    </row>
    <row r="17603" spans="2:15" x14ac:dyDescent="0.4">
      <c r="B17603" s="63"/>
      <c r="C17603" s="37"/>
      <c r="D17603" s="37"/>
      <c r="E17603" s="37"/>
      <c r="F17603" s="37"/>
      <c r="G17603" s="38"/>
      <c r="H17603" s="37"/>
      <c r="I17603" s="41"/>
      <c r="J17603" s="41"/>
      <c r="K17603" s="37"/>
      <c r="L17603" s="37"/>
      <c r="M17603" s="37"/>
      <c r="N17603" s="37"/>
      <c r="O17603" s="38"/>
    </row>
    <row r="17604" spans="2:15" x14ac:dyDescent="0.4">
      <c r="B17604" s="63"/>
      <c r="C17604" s="37"/>
      <c r="D17604" s="37"/>
      <c r="E17604" s="37"/>
      <c r="F17604" s="37"/>
      <c r="G17604" s="38"/>
      <c r="H17604" s="37"/>
      <c r="I17604" s="41"/>
      <c r="J17604" s="41"/>
      <c r="K17604" s="37"/>
      <c r="L17604" s="37"/>
      <c r="M17604" s="37"/>
      <c r="N17604" s="37"/>
      <c r="O17604" s="38"/>
    </row>
    <row r="17605" spans="2:15" x14ac:dyDescent="0.4">
      <c r="B17605" s="63"/>
      <c r="C17605" s="37"/>
      <c r="D17605" s="37"/>
      <c r="E17605" s="37"/>
      <c r="F17605" s="37"/>
      <c r="G17605" s="38"/>
      <c r="H17605" s="37"/>
      <c r="I17605" s="41"/>
      <c r="J17605" s="41"/>
      <c r="K17605" s="37"/>
      <c r="L17605" s="37"/>
      <c r="M17605" s="37"/>
      <c r="N17605" s="37"/>
      <c r="O17605" s="38"/>
    </row>
    <row r="17606" spans="2:15" x14ac:dyDescent="0.4">
      <c r="B17606" s="63"/>
      <c r="C17606" s="37"/>
      <c r="D17606" s="37"/>
      <c r="E17606" s="37"/>
      <c r="F17606" s="37"/>
      <c r="G17606" s="38"/>
      <c r="H17606" s="37"/>
      <c r="I17606" s="41"/>
      <c r="J17606" s="41"/>
      <c r="K17606" s="37"/>
      <c r="L17606" s="37"/>
      <c r="M17606" s="37"/>
      <c r="N17606" s="37"/>
      <c r="O17606" s="38"/>
    </row>
    <row r="17607" spans="2:15" x14ac:dyDescent="0.4">
      <c r="B17607" s="63"/>
      <c r="C17607" s="37"/>
      <c r="D17607" s="37"/>
      <c r="E17607" s="37"/>
      <c r="F17607" s="37"/>
      <c r="G17607" s="38"/>
      <c r="H17607" s="37"/>
      <c r="I17607" s="41"/>
      <c r="J17607" s="41"/>
      <c r="K17607" s="37"/>
      <c r="L17607" s="37"/>
      <c r="M17607" s="37"/>
      <c r="N17607" s="37"/>
      <c r="O17607" s="38"/>
    </row>
    <row r="17608" spans="2:15" x14ac:dyDescent="0.4">
      <c r="B17608" s="63"/>
      <c r="C17608" s="37"/>
      <c r="D17608" s="37"/>
      <c r="E17608" s="37"/>
      <c r="F17608" s="37"/>
      <c r="G17608" s="38"/>
      <c r="H17608" s="37"/>
      <c r="I17608" s="41"/>
      <c r="J17608" s="41"/>
      <c r="K17608" s="37"/>
      <c r="L17608" s="37"/>
      <c r="M17608" s="37"/>
      <c r="N17608" s="37"/>
      <c r="O17608" s="38"/>
    </row>
    <row r="17609" spans="2:15" x14ac:dyDescent="0.4">
      <c r="B17609" s="63"/>
      <c r="C17609" s="37"/>
      <c r="D17609" s="37"/>
      <c r="E17609" s="37"/>
      <c r="F17609" s="37"/>
      <c r="G17609" s="38"/>
      <c r="H17609" s="37"/>
      <c r="I17609" s="41"/>
      <c r="J17609" s="41"/>
      <c r="K17609" s="37"/>
      <c r="L17609" s="37"/>
      <c r="M17609" s="37"/>
      <c r="N17609" s="37"/>
      <c r="O17609" s="38"/>
    </row>
    <row r="17610" spans="2:15" x14ac:dyDescent="0.4">
      <c r="B17610" s="63"/>
      <c r="C17610" s="37"/>
      <c r="D17610" s="37"/>
      <c r="E17610" s="37"/>
      <c r="F17610" s="37"/>
      <c r="G17610" s="38"/>
      <c r="H17610" s="37"/>
      <c r="I17610" s="41"/>
      <c r="J17610" s="41"/>
      <c r="K17610" s="37"/>
      <c r="L17610" s="37"/>
      <c r="M17610" s="37"/>
      <c r="N17610" s="37"/>
      <c r="O17610" s="38"/>
    </row>
    <row r="17611" spans="2:15" x14ac:dyDescent="0.4">
      <c r="B17611" s="63"/>
      <c r="C17611" s="37"/>
      <c r="D17611" s="37"/>
      <c r="E17611" s="37"/>
      <c r="F17611" s="37"/>
      <c r="G17611" s="38"/>
      <c r="H17611" s="37"/>
      <c r="I17611" s="41"/>
      <c r="J17611" s="41"/>
      <c r="K17611" s="37"/>
      <c r="L17611" s="37"/>
      <c r="M17611" s="37"/>
      <c r="N17611" s="37"/>
      <c r="O17611" s="38"/>
    </row>
    <row r="17612" spans="2:15" x14ac:dyDescent="0.4">
      <c r="B17612" s="63"/>
      <c r="C17612" s="37"/>
      <c r="D17612" s="37"/>
      <c r="E17612" s="37"/>
      <c r="F17612" s="37"/>
      <c r="G17612" s="38"/>
      <c r="H17612" s="37"/>
      <c r="I17612" s="41"/>
      <c r="J17612" s="41"/>
      <c r="K17612" s="37"/>
      <c r="L17612" s="37"/>
      <c r="M17612" s="37"/>
      <c r="N17612" s="37"/>
      <c r="O17612" s="38"/>
    </row>
    <row r="17613" spans="2:15" x14ac:dyDescent="0.4">
      <c r="B17613" s="63"/>
      <c r="C17613" s="37"/>
      <c r="D17613" s="37"/>
      <c r="E17613" s="37"/>
      <c r="F17613" s="37"/>
      <c r="G17613" s="38"/>
      <c r="H17613" s="37"/>
      <c r="I17613" s="41"/>
      <c r="J17613" s="41"/>
      <c r="K17613" s="37"/>
      <c r="L17613" s="37"/>
      <c r="M17613" s="37"/>
      <c r="N17613" s="37"/>
      <c r="O17613" s="38"/>
    </row>
    <row r="17614" spans="2:15" x14ac:dyDescent="0.4">
      <c r="B17614" s="63"/>
      <c r="C17614" s="37"/>
      <c r="D17614" s="37"/>
      <c r="E17614" s="37"/>
      <c r="F17614" s="37"/>
      <c r="G17614" s="38"/>
      <c r="H17614" s="37"/>
      <c r="I17614" s="41"/>
      <c r="J17614" s="41"/>
      <c r="K17614" s="37"/>
      <c r="L17614" s="37"/>
      <c r="M17614" s="37"/>
      <c r="N17614" s="37"/>
      <c r="O17614" s="38"/>
    </row>
    <row r="17615" spans="2:15" x14ac:dyDescent="0.4">
      <c r="B17615" s="63"/>
      <c r="C17615" s="37"/>
      <c r="D17615" s="37"/>
      <c r="E17615" s="37"/>
      <c r="F17615" s="37"/>
      <c r="G17615" s="38"/>
      <c r="H17615" s="37"/>
      <c r="I17615" s="41"/>
      <c r="J17615" s="41"/>
      <c r="K17615" s="37"/>
      <c r="L17615" s="37"/>
      <c r="M17615" s="37"/>
      <c r="N17615" s="37"/>
      <c r="O17615" s="38"/>
    </row>
    <row r="17616" spans="2:15" x14ac:dyDescent="0.4">
      <c r="B17616" s="63"/>
      <c r="C17616" s="37"/>
      <c r="D17616" s="37"/>
      <c r="E17616" s="37"/>
      <c r="F17616" s="37"/>
      <c r="G17616" s="38"/>
      <c r="H17616" s="37"/>
      <c r="I17616" s="41"/>
      <c r="J17616" s="41"/>
      <c r="K17616" s="37"/>
      <c r="L17616" s="37"/>
      <c r="M17616" s="37"/>
      <c r="N17616" s="37"/>
      <c r="O17616" s="38"/>
    </row>
    <row r="17617" spans="2:15" x14ac:dyDescent="0.4">
      <c r="B17617" s="63"/>
      <c r="C17617" s="37"/>
      <c r="D17617" s="37"/>
      <c r="E17617" s="37"/>
      <c r="F17617" s="37"/>
      <c r="G17617" s="38"/>
      <c r="H17617" s="37"/>
      <c r="I17617" s="41"/>
      <c r="J17617" s="41"/>
      <c r="K17617" s="37"/>
      <c r="L17617" s="37"/>
      <c r="M17617" s="37"/>
      <c r="N17617" s="37"/>
      <c r="O17617" s="38"/>
    </row>
    <row r="17618" spans="2:15" x14ac:dyDescent="0.4">
      <c r="B17618" s="63"/>
      <c r="C17618" s="37"/>
      <c r="D17618" s="37"/>
      <c r="E17618" s="37"/>
      <c r="F17618" s="37"/>
      <c r="G17618" s="38"/>
      <c r="H17618" s="37"/>
      <c r="I17618" s="41"/>
      <c r="J17618" s="41"/>
      <c r="K17618" s="37"/>
      <c r="L17618" s="37"/>
      <c r="M17618" s="37"/>
      <c r="N17618" s="37"/>
      <c r="O17618" s="38"/>
    </row>
    <row r="17619" spans="2:15" x14ac:dyDescent="0.4">
      <c r="B17619" s="63"/>
      <c r="C17619" s="37"/>
      <c r="D17619" s="37"/>
      <c r="E17619" s="37"/>
      <c r="F17619" s="37"/>
      <c r="G17619" s="38"/>
      <c r="H17619" s="37"/>
      <c r="I17619" s="41"/>
      <c r="J17619" s="41"/>
      <c r="K17619" s="37"/>
      <c r="L17619" s="37"/>
      <c r="M17619" s="37"/>
      <c r="N17619" s="37"/>
      <c r="O17619" s="38"/>
    </row>
    <row r="17620" spans="2:15" x14ac:dyDescent="0.4">
      <c r="B17620" s="63"/>
      <c r="C17620" s="37"/>
      <c r="D17620" s="37"/>
      <c r="E17620" s="37"/>
      <c r="F17620" s="37"/>
      <c r="G17620" s="38"/>
      <c r="H17620" s="37"/>
      <c r="I17620" s="41"/>
      <c r="J17620" s="41"/>
      <c r="K17620" s="37"/>
      <c r="L17620" s="37"/>
      <c r="M17620" s="37"/>
      <c r="N17620" s="37"/>
      <c r="O17620" s="38"/>
    </row>
    <row r="17621" spans="2:15" x14ac:dyDescent="0.4">
      <c r="B17621" s="63"/>
      <c r="C17621" s="37"/>
      <c r="D17621" s="37"/>
      <c r="E17621" s="37"/>
      <c r="F17621" s="37"/>
      <c r="G17621" s="38"/>
      <c r="H17621" s="37"/>
      <c r="I17621" s="41"/>
      <c r="J17621" s="41"/>
      <c r="K17621" s="37"/>
      <c r="L17621" s="37"/>
      <c r="M17621" s="37"/>
      <c r="N17621" s="37"/>
      <c r="O17621" s="38"/>
    </row>
    <row r="17622" spans="2:15" x14ac:dyDescent="0.4">
      <c r="B17622" s="63"/>
      <c r="C17622" s="37"/>
      <c r="D17622" s="37"/>
      <c r="E17622" s="37"/>
      <c r="F17622" s="37"/>
      <c r="G17622" s="38"/>
      <c r="H17622" s="37"/>
      <c r="I17622" s="41"/>
      <c r="J17622" s="41"/>
      <c r="K17622" s="37"/>
      <c r="L17622" s="37"/>
      <c r="M17622" s="37"/>
      <c r="N17622" s="37"/>
      <c r="O17622" s="38"/>
    </row>
    <row r="17623" spans="2:15" x14ac:dyDescent="0.4">
      <c r="B17623" s="63"/>
      <c r="C17623" s="37"/>
      <c r="D17623" s="37"/>
      <c r="E17623" s="37"/>
      <c r="F17623" s="37"/>
      <c r="G17623" s="38"/>
      <c r="H17623" s="37"/>
      <c r="I17623" s="41"/>
      <c r="J17623" s="41"/>
      <c r="K17623" s="37"/>
      <c r="L17623" s="37"/>
      <c r="M17623" s="37"/>
      <c r="N17623" s="37"/>
      <c r="O17623" s="38"/>
    </row>
    <row r="17624" spans="2:15" x14ac:dyDescent="0.4">
      <c r="B17624" s="63"/>
      <c r="C17624" s="37"/>
      <c r="D17624" s="37"/>
      <c r="E17624" s="37"/>
      <c r="F17624" s="37"/>
      <c r="G17624" s="38"/>
      <c r="H17624" s="37"/>
      <c r="I17624" s="41"/>
      <c r="J17624" s="41"/>
      <c r="K17624" s="37"/>
      <c r="L17624" s="37"/>
      <c r="M17624" s="37"/>
      <c r="N17624" s="37"/>
      <c r="O17624" s="38"/>
    </row>
    <row r="17625" spans="2:15" x14ac:dyDescent="0.4">
      <c r="B17625" s="63"/>
      <c r="C17625" s="37"/>
      <c r="D17625" s="37"/>
      <c r="E17625" s="37"/>
      <c r="F17625" s="37"/>
      <c r="G17625" s="38"/>
      <c r="H17625" s="37"/>
      <c r="I17625" s="41"/>
      <c r="J17625" s="41"/>
      <c r="K17625" s="37"/>
      <c r="L17625" s="37"/>
      <c r="M17625" s="37"/>
      <c r="N17625" s="37"/>
      <c r="O17625" s="38"/>
    </row>
    <row r="17626" spans="2:15" x14ac:dyDescent="0.4">
      <c r="B17626" s="63"/>
      <c r="C17626" s="37"/>
      <c r="D17626" s="37"/>
      <c r="E17626" s="37"/>
      <c r="F17626" s="37"/>
      <c r="G17626" s="38"/>
      <c r="H17626" s="37"/>
      <c r="I17626" s="41"/>
      <c r="J17626" s="41"/>
      <c r="K17626" s="37"/>
      <c r="L17626" s="37"/>
      <c r="M17626" s="37"/>
      <c r="N17626" s="37"/>
      <c r="O17626" s="38"/>
    </row>
    <row r="17627" spans="2:15" x14ac:dyDescent="0.4">
      <c r="B17627" s="63"/>
      <c r="C17627" s="37"/>
      <c r="D17627" s="37"/>
      <c r="E17627" s="37"/>
      <c r="F17627" s="37"/>
      <c r="G17627" s="38"/>
      <c r="H17627" s="37"/>
      <c r="I17627" s="41"/>
      <c r="J17627" s="41"/>
      <c r="K17627" s="37"/>
      <c r="L17627" s="37"/>
      <c r="M17627" s="37"/>
      <c r="N17627" s="37"/>
      <c r="O17627" s="38"/>
    </row>
    <row r="17628" spans="2:15" x14ac:dyDescent="0.4">
      <c r="B17628" s="63"/>
      <c r="C17628" s="37"/>
      <c r="D17628" s="37"/>
      <c r="E17628" s="37"/>
      <c r="F17628" s="37"/>
      <c r="G17628" s="38"/>
      <c r="H17628" s="37"/>
      <c r="I17628" s="41"/>
      <c r="J17628" s="41"/>
      <c r="K17628" s="37"/>
      <c r="L17628" s="37"/>
      <c r="M17628" s="37"/>
      <c r="N17628" s="37"/>
      <c r="O17628" s="38"/>
    </row>
    <row r="17629" spans="2:15" x14ac:dyDescent="0.4">
      <c r="B17629" s="63"/>
      <c r="C17629" s="37"/>
      <c r="D17629" s="37"/>
      <c r="E17629" s="37"/>
      <c r="F17629" s="37"/>
      <c r="G17629" s="38"/>
      <c r="H17629" s="37"/>
      <c r="I17629" s="41"/>
      <c r="J17629" s="41"/>
      <c r="K17629" s="37"/>
      <c r="L17629" s="37"/>
      <c r="M17629" s="37"/>
      <c r="N17629" s="37"/>
      <c r="O17629" s="38"/>
    </row>
    <row r="17630" spans="2:15" x14ac:dyDescent="0.4">
      <c r="B17630" s="63"/>
      <c r="C17630" s="37"/>
      <c r="D17630" s="37"/>
      <c r="E17630" s="37"/>
      <c r="F17630" s="37"/>
      <c r="G17630" s="38"/>
      <c r="H17630" s="37"/>
      <c r="I17630" s="41"/>
      <c r="J17630" s="41"/>
      <c r="K17630" s="37"/>
      <c r="L17630" s="37"/>
      <c r="M17630" s="37"/>
      <c r="N17630" s="37"/>
      <c r="O17630" s="38"/>
    </row>
    <row r="17631" spans="2:15" x14ac:dyDescent="0.4">
      <c r="B17631" s="63"/>
      <c r="C17631" s="37"/>
      <c r="D17631" s="37"/>
      <c r="E17631" s="37"/>
      <c r="F17631" s="37"/>
      <c r="G17631" s="38"/>
      <c r="H17631" s="37"/>
      <c r="I17631" s="41"/>
      <c r="J17631" s="41"/>
      <c r="K17631" s="37"/>
      <c r="L17631" s="37"/>
      <c r="M17631" s="37"/>
      <c r="N17631" s="37"/>
      <c r="O17631" s="38"/>
    </row>
    <row r="17632" spans="2:15" x14ac:dyDescent="0.4">
      <c r="B17632" s="63"/>
      <c r="C17632" s="37"/>
      <c r="D17632" s="37"/>
      <c r="E17632" s="37"/>
      <c r="F17632" s="37"/>
      <c r="G17632" s="38"/>
      <c r="H17632" s="37"/>
      <c r="I17632" s="41"/>
      <c r="J17632" s="41"/>
      <c r="K17632" s="37"/>
      <c r="L17632" s="37"/>
      <c r="M17632" s="37"/>
      <c r="N17632" s="37"/>
      <c r="O17632" s="38"/>
    </row>
    <row r="17633" spans="2:15" x14ac:dyDescent="0.4">
      <c r="B17633" s="63"/>
      <c r="C17633" s="37"/>
      <c r="D17633" s="37"/>
      <c r="E17633" s="37"/>
      <c r="F17633" s="37"/>
      <c r="G17633" s="38"/>
      <c r="H17633" s="37"/>
      <c r="I17633" s="41"/>
      <c r="J17633" s="41"/>
      <c r="K17633" s="37"/>
      <c r="L17633" s="37"/>
      <c r="M17633" s="37"/>
      <c r="N17633" s="37"/>
      <c r="O17633" s="38"/>
    </row>
    <row r="17634" spans="2:15" x14ac:dyDescent="0.4">
      <c r="B17634" s="63"/>
      <c r="C17634" s="37"/>
      <c r="D17634" s="37"/>
      <c r="E17634" s="37"/>
      <c r="F17634" s="37"/>
      <c r="G17634" s="38"/>
      <c r="H17634" s="37"/>
      <c r="I17634" s="41"/>
      <c r="J17634" s="41"/>
      <c r="K17634" s="37"/>
      <c r="L17634" s="37"/>
      <c r="M17634" s="37"/>
      <c r="N17634" s="37"/>
      <c r="O17634" s="38"/>
    </row>
    <row r="17635" spans="2:15" x14ac:dyDescent="0.4">
      <c r="B17635" s="63"/>
      <c r="C17635" s="37"/>
      <c r="D17635" s="37"/>
      <c r="E17635" s="37"/>
      <c r="F17635" s="37"/>
      <c r="G17635" s="38"/>
      <c r="H17635" s="37"/>
      <c r="I17635" s="41"/>
      <c r="J17635" s="41"/>
      <c r="K17635" s="37"/>
      <c r="L17635" s="37"/>
      <c r="M17635" s="37"/>
      <c r="N17635" s="37"/>
      <c r="O17635" s="38"/>
    </row>
    <row r="17636" spans="2:15" x14ac:dyDescent="0.4">
      <c r="B17636" s="63"/>
      <c r="C17636" s="37"/>
      <c r="D17636" s="37"/>
      <c r="E17636" s="37"/>
      <c r="F17636" s="37"/>
      <c r="G17636" s="38"/>
      <c r="H17636" s="37"/>
      <c r="I17636" s="41"/>
      <c r="J17636" s="41"/>
      <c r="K17636" s="37"/>
      <c r="L17636" s="37"/>
      <c r="M17636" s="37"/>
      <c r="N17636" s="37"/>
      <c r="O17636" s="38"/>
    </row>
    <row r="17637" spans="2:15" x14ac:dyDescent="0.4">
      <c r="B17637" s="63"/>
      <c r="C17637" s="37"/>
      <c r="D17637" s="37"/>
      <c r="E17637" s="37"/>
      <c r="F17637" s="37"/>
      <c r="G17637" s="38"/>
      <c r="H17637" s="37"/>
      <c r="I17637" s="41"/>
      <c r="J17637" s="41"/>
      <c r="K17637" s="37"/>
      <c r="L17637" s="37"/>
      <c r="M17637" s="37"/>
      <c r="N17637" s="37"/>
      <c r="O17637" s="38"/>
    </row>
    <row r="17638" spans="2:15" x14ac:dyDescent="0.4">
      <c r="B17638" s="63"/>
      <c r="C17638" s="37"/>
      <c r="D17638" s="37"/>
      <c r="E17638" s="37"/>
      <c r="F17638" s="37"/>
      <c r="G17638" s="38"/>
      <c r="H17638" s="37"/>
      <c r="I17638" s="41"/>
      <c r="J17638" s="41"/>
      <c r="K17638" s="37"/>
      <c r="L17638" s="37"/>
      <c r="M17638" s="37"/>
      <c r="N17638" s="37"/>
      <c r="O17638" s="38"/>
    </row>
    <row r="17639" spans="2:15" x14ac:dyDescent="0.4">
      <c r="B17639" s="63"/>
      <c r="C17639" s="37"/>
      <c r="D17639" s="37"/>
      <c r="E17639" s="37"/>
      <c r="F17639" s="37"/>
      <c r="G17639" s="38"/>
      <c r="H17639" s="37"/>
      <c r="I17639" s="41"/>
      <c r="J17639" s="41"/>
      <c r="K17639" s="37"/>
      <c r="L17639" s="37"/>
      <c r="M17639" s="37"/>
      <c r="N17639" s="37"/>
      <c r="O17639" s="38"/>
    </row>
    <row r="17640" spans="2:15" x14ac:dyDescent="0.4">
      <c r="B17640" s="63"/>
      <c r="C17640" s="37"/>
      <c r="D17640" s="37"/>
      <c r="E17640" s="37"/>
      <c r="F17640" s="37"/>
      <c r="G17640" s="38"/>
      <c r="H17640" s="37"/>
      <c r="I17640" s="41"/>
      <c r="J17640" s="41"/>
      <c r="K17640" s="37"/>
      <c r="L17640" s="37"/>
      <c r="M17640" s="37"/>
      <c r="N17640" s="37"/>
      <c r="O17640" s="38"/>
    </row>
    <row r="17641" spans="2:15" x14ac:dyDescent="0.4">
      <c r="B17641" s="63"/>
      <c r="C17641" s="37"/>
      <c r="D17641" s="37"/>
      <c r="E17641" s="37"/>
      <c r="F17641" s="37"/>
      <c r="G17641" s="38"/>
      <c r="H17641" s="37"/>
      <c r="I17641" s="41"/>
      <c r="J17641" s="41"/>
      <c r="K17641" s="37"/>
      <c r="L17641" s="37"/>
      <c r="M17641" s="37"/>
      <c r="N17641" s="37"/>
      <c r="O17641" s="38"/>
    </row>
    <row r="17642" spans="2:15" x14ac:dyDescent="0.4">
      <c r="B17642" s="63"/>
      <c r="C17642" s="37"/>
      <c r="D17642" s="37"/>
      <c r="E17642" s="37"/>
      <c r="F17642" s="37"/>
      <c r="G17642" s="38"/>
      <c r="H17642" s="37"/>
      <c r="I17642" s="41"/>
      <c r="J17642" s="41"/>
      <c r="K17642" s="37"/>
      <c r="L17642" s="37"/>
      <c r="M17642" s="37"/>
      <c r="N17642" s="37"/>
      <c r="O17642" s="38"/>
    </row>
    <row r="17643" spans="2:15" x14ac:dyDescent="0.4">
      <c r="B17643" s="63"/>
      <c r="C17643" s="37"/>
      <c r="D17643" s="37"/>
      <c r="E17643" s="37"/>
      <c r="F17643" s="37"/>
      <c r="G17643" s="38"/>
      <c r="H17643" s="37"/>
      <c r="I17643" s="41"/>
      <c r="J17643" s="41"/>
      <c r="K17643" s="37"/>
      <c r="L17643" s="37"/>
      <c r="M17643" s="37"/>
      <c r="N17643" s="37"/>
      <c r="O17643" s="38"/>
    </row>
    <row r="17644" spans="2:15" x14ac:dyDescent="0.4">
      <c r="B17644" s="63"/>
      <c r="C17644" s="37"/>
      <c r="D17644" s="37"/>
      <c r="E17644" s="37"/>
      <c r="F17644" s="37"/>
      <c r="G17644" s="38"/>
      <c r="H17644" s="37"/>
      <c r="I17644" s="41"/>
      <c r="J17644" s="41"/>
      <c r="K17644" s="37"/>
      <c r="L17644" s="37"/>
      <c r="M17644" s="37"/>
      <c r="N17644" s="37"/>
      <c r="O17644" s="38"/>
    </row>
    <row r="17645" spans="2:15" x14ac:dyDescent="0.4">
      <c r="B17645" s="63"/>
      <c r="C17645" s="37"/>
      <c r="D17645" s="37"/>
      <c r="E17645" s="37"/>
      <c r="F17645" s="37"/>
      <c r="G17645" s="38"/>
      <c r="H17645" s="37"/>
      <c r="I17645" s="41"/>
      <c r="J17645" s="41"/>
      <c r="K17645" s="37"/>
      <c r="L17645" s="37"/>
      <c r="M17645" s="37"/>
      <c r="N17645" s="37"/>
      <c r="O17645" s="38"/>
    </row>
    <row r="17646" spans="2:15" x14ac:dyDescent="0.4">
      <c r="B17646" s="63"/>
      <c r="C17646" s="37"/>
      <c r="D17646" s="37"/>
      <c r="E17646" s="37"/>
      <c r="F17646" s="37"/>
      <c r="G17646" s="38"/>
      <c r="H17646" s="37"/>
      <c r="I17646" s="41"/>
      <c r="J17646" s="41"/>
      <c r="K17646" s="37"/>
      <c r="L17646" s="37"/>
      <c r="M17646" s="37"/>
      <c r="N17646" s="37"/>
      <c r="O17646" s="38"/>
    </row>
    <row r="17647" spans="2:15" x14ac:dyDescent="0.4">
      <c r="B17647" s="63"/>
      <c r="C17647" s="37"/>
      <c r="D17647" s="37"/>
      <c r="E17647" s="37"/>
      <c r="F17647" s="37"/>
      <c r="G17647" s="38"/>
      <c r="H17647" s="37"/>
      <c r="I17647" s="41"/>
      <c r="J17647" s="41"/>
      <c r="K17647" s="37"/>
      <c r="L17647" s="37"/>
      <c r="M17647" s="37"/>
      <c r="N17647" s="37"/>
      <c r="O17647" s="38"/>
    </row>
    <row r="17648" spans="2:15" x14ac:dyDescent="0.4">
      <c r="B17648" s="63"/>
      <c r="C17648" s="37"/>
      <c r="D17648" s="37"/>
      <c r="E17648" s="37"/>
      <c r="F17648" s="37"/>
      <c r="G17648" s="38"/>
      <c r="H17648" s="37"/>
      <c r="I17648" s="41"/>
      <c r="J17648" s="41"/>
      <c r="K17648" s="37"/>
      <c r="L17648" s="37"/>
      <c r="M17648" s="37"/>
      <c r="N17648" s="37"/>
      <c r="O17648" s="38"/>
    </row>
    <row r="17649" spans="2:15" x14ac:dyDescent="0.4">
      <c r="B17649" s="63"/>
      <c r="C17649" s="37"/>
      <c r="D17649" s="37"/>
      <c r="E17649" s="37"/>
      <c r="F17649" s="37"/>
      <c r="G17649" s="38"/>
      <c r="H17649" s="37"/>
      <c r="I17649" s="41"/>
      <c r="J17649" s="41"/>
      <c r="K17649" s="37"/>
      <c r="L17649" s="37"/>
      <c r="M17649" s="37"/>
      <c r="N17649" s="37"/>
      <c r="O17649" s="38"/>
    </row>
    <row r="17650" spans="2:15" x14ac:dyDescent="0.4">
      <c r="B17650" s="63"/>
      <c r="C17650" s="37"/>
      <c r="D17650" s="37"/>
      <c r="E17650" s="37"/>
      <c r="F17650" s="37"/>
      <c r="G17650" s="38"/>
      <c r="H17650" s="37"/>
      <c r="I17650" s="41"/>
      <c r="J17650" s="41"/>
      <c r="K17650" s="37"/>
      <c r="L17650" s="37"/>
      <c r="M17650" s="37"/>
      <c r="N17650" s="37"/>
      <c r="O17650" s="38"/>
    </row>
    <row r="17651" spans="2:15" x14ac:dyDescent="0.4">
      <c r="B17651" s="63"/>
      <c r="C17651" s="37"/>
      <c r="D17651" s="37"/>
      <c r="E17651" s="37"/>
      <c r="F17651" s="37"/>
      <c r="G17651" s="38"/>
      <c r="H17651" s="37"/>
      <c r="I17651" s="41"/>
      <c r="J17651" s="41"/>
      <c r="K17651" s="37"/>
      <c r="L17651" s="37"/>
      <c r="M17651" s="37"/>
      <c r="N17651" s="37"/>
      <c r="O17651" s="38"/>
    </row>
    <row r="17652" spans="2:15" x14ac:dyDescent="0.4">
      <c r="B17652" s="63"/>
      <c r="C17652" s="37"/>
      <c r="D17652" s="37"/>
      <c r="E17652" s="37"/>
      <c r="F17652" s="37"/>
      <c r="G17652" s="38"/>
      <c r="H17652" s="37"/>
      <c r="I17652" s="41"/>
      <c r="J17652" s="41"/>
      <c r="K17652" s="37"/>
      <c r="L17652" s="37"/>
      <c r="M17652" s="37"/>
      <c r="N17652" s="37"/>
      <c r="O17652" s="38"/>
    </row>
    <row r="17653" spans="2:15" x14ac:dyDescent="0.4">
      <c r="B17653" s="63"/>
      <c r="C17653" s="37"/>
      <c r="D17653" s="37"/>
      <c r="E17653" s="37"/>
      <c r="F17653" s="37"/>
      <c r="G17653" s="38"/>
      <c r="H17653" s="37"/>
      <c r="I17653" s="41"/>
      <c r="J17653" s="41"/>
      <c r="K17653" s="37"/>
      <c r="L17653" s="37"/>
      <c r="M17653" s="37"/>
      <c r="N17653" s="37"/>
      <c r="O17653" s="38"/>
    </row>
    <row r="17654" spans="2:15" x14ac:dyDescent="0.4">
      <c r="B17654" s="63"/>
      <c r="C17654" s="37"/>
      <c r="D17654" s="37"/>
      <c r="E17654" s="37"/>
      <c r="F17654" s="37"/>
      <c r="G17654" s="38"/>
      <c r="H17654" s="37"/>
      <c r="I17654" s="41"/>
      <c r="J17654" s="41"/>
      <c r="K17654" s="37"/>
      <c r="L17654" s="37"/>
      <c r="M17654" s="37"/>
      <c r="N17654" s="37"/>
      <c r="O17654" s="38"/>
    </row>
    <row r="17655" spans="2:15" x14ac:dyDescent="0.4">
      <c r="B17655" s="63"/>
      <c r="C17655" s="37"/>
      <c r="D17655" s="37"/>
      <c r="E17655" s="37"/>
      <c r="F17655" s="37"/>
      <c r="G17655" s="38"/>
      <c r="H17655" s="37"/>
      <c r="I17655" s="41"/>
      <c r="J17655" s="41"/>
      <c r="K17655" s="37"/>
      <c r="L17655" s="37"/>
      <c r="M17655" s="37"/>
      <c r="N17655" s="37"/>
      <c r="O17655" s="38"/>
    </row>
    <row r="17656" spans="2:15" x14ac:dyDescent="0.4">
      <c r="B17656" s="63"/>
      <c r="C17656" s="37"/>
      <c r="D17656" s="37"/>
      <c r="E17656" s="37"/>
      <c r="F17656" s="37"/>
      <c r="G17656" s="38"/>
      <c r="H17656" s="37"/>
      <c r="I17656" s="41"/>
      <c r="J17656" s="41"/>
      <c r="K17656" s="37"/>
      <c r="L17656" s="37"/>
      <c r="M17656" s="37"/>
      <c r="N17656" s="37"/>
      <c r="O17656" s="38"/>
    </row>
    <row r="17657" spans="2:15" x14ac:dyDescent="0.4">
      <c r="B17657" s="63"/>
      <c r="C17657" s="37"/>
      <c r="D17657" s="37"/>
      <c r="E17657" s="37"/>
      <c r="F17657" s="37"/>
      <c r="G17657" s="38"/>
      <c r="H17657" s="37"/>
      <c r="I17657" s="41"/>
      <c r="J17657" s="41"/>
      <c r="K17657" s="37"/>
      <c r="L17657" s="37"/>
      <c r="M17657" s="37"/>
      <c r="N17657" s="37"/>
      <c r="O17657" s="38"/>
    </row>
    <row r="17658" spans="2:15" x14ac:dyDescent="0.4">
      <c r="B17658" s="63"/>
      <c r="C17658" s="37"/>
      <c r="D17658" s="37"/>
      <c r="E17658" s="37"/>
      <c r="F17658" s="37"/>
      <c r="G17658" s="38"/>
      <c r="H17658" s="37"/>
      <c r="I17658" s="41"/>
      <c r="J17658" s="41"/>
      <c r="K17658" s="37"/>
      <c r="L17658" s="37"/>
      <c r="M17658" s="37"/>
      <c r="N17658" s="37"/>
      <c r="O17658" s="38"/>
    </row>
    <row r="17659" spans="2:15" x14ac:dyDescent="0.4">
      <c r="B17659" s="63"/>
      <c r="C17659" s="37"/>
      <c r="D17659" s="37"/>
      <c r="E17659" s="37"/>
      <c r="F17659" s="37"/>
      <c r="G17659" s="38"/>
      <c r="H17659" s="37"/>
      <c r="I17659" s="41"/>
      <c r="J17659" s="41"/>
      <c r="K17659" s="37"/>
      <c r="L17659" s="37"/>
      <c r="M17659" s="37"/>
      <c r="N17659" s="37"/>
      <c r="O17659" s="38"/>
    </row>
    <row r="17660" spans="2:15" x14ac:dyDescent="0.4">
      <c r="B17660" s="63"/>
      <c r="C17660" s="37"/>
      <c r="D17660" s="37"/>
      <c r="E17660" s="37"/>
      <c r="F17660" s="37"/>
      <c r="G17660" s="38"/>
      <c r="H17660" s="37"/>
      <c r="I17660" s="41"/>
      <c r="J17660" s="41"/>
      <c r="K17660" s="37"/>
      <c r="L17660" s="37"/>
      <c r="M17660" s="37"/>
      <c r="N17660" s="37"/>
      <c r="O17660" s="38"/>
    </row>
    <row r="17661" spans="2:15" x14ac:dyDescent="0.4">
      <c r="B17661" s="63"/>
      <c r="C17661" s="37"/>
      <c r="D17661" s="37"/>
      <c r="E17661" s="37"/>
      <c r="F17661" s="37"/>
      <c r="G17661" s="38"/>
      <c r="H17661" s="37"/>
      <c r="I17661" s="41"/>
      <c r="J17661" s="41"/>
      <c r="K17661" s="37"/>
      <c r="L17661" s="37"/>
      <c r="M17661" s="37"/>
      <c r="N17661" s="37"/>
      <c r="O17661" s="38"/>
    </row>
    <row r="17662" spans="2:15" x14ac:dyDescent="0.4">
      <c r="B17662" s="63"/>
      <c r="C17662" s="37"/>
      <c r="D17662" s="37"/>
      <c r="E17662" s="37"/>
      <c r="F17662" s="37"/>
      <c r="G17662" s="38"/>
      <c r="H17662" s="37"/>
      <c r="I17662" s="41"/>
      <c r="J17662" s="41"/>
      <c r="K17662" s="37"/>
      <c r="L17662" s="37"/>
      <c r="M17662" s="37"/>
      <c r="N17662" s="37"/>
      <c r="O17662" s="38"/>
    </row>
    <row r="17663" spans="2:15" x14ac:dyDescent="0.4">
      <c r="B17663" s="63"/>
      <c r="C17663" s="37"/>
      <c r="D17663" s="37"/>
      <c r="E17663" s="37"/>
      <c r="F17663" s="37"/>
      <c r="G17663" s="38"/>
      <c r="H17663" s="37"/>
      <c r="I17663" s="41"/>
      <c r="J17663" s="41"/>
      <c r="K17663" s="37"/>
      <c r="L17663" s="37"/>
      <c r="M17663" s="37"/>
      <c r="N17663" s="37"/>
      <c r="O17663" s="38"/>
    </row>
    <row r="17664" spans="2:15" x14ac:dyDescent="0.4">
      <c r="B17664" s="63"/>
      <c r="C17664" s="37"/>
      <c r="D17664" s="37"/>
      <c r="E17664" s="37"/>
      <c r="F17664" s="37"/>
      <c r="G17664" s="38"/>
      <c r="H17664" s="37"/>
      <c r="I17664" s="41"/>
      <c r="J17664" s="41"/>
      <c r="K17664" s="37"/>
      <c r="L17664" s="37"/>
      <c r="M17664" s="37"/>
      <c r="N17664" s="37"/>
      <c r="O17664" s="38"/>
    </row>
    <row r="17665" spans="2:15" x14ac:dyDescent="0.4">
      <c r="B17665" s="63"/>
      <c r="C17665" s="37"/>
      <c r="D17665" s="37"/>
      <c r="E17665" s="37"/>
      <c r="F17665" s="37"/>
      <c r="G17665" s="38"/>
      <c r="H17665" s="37"/>
      <c r="I17665" s="41"/>
      <c r="J17665" s="41"/>
      <c r="K17665" s="37"/>
      <c r="L17665" s="37"/>
      <c r="M17665" s="37"/>
      <c r="N17665" s="37"/>
      <c r="O17665" s="38"/>
    </row>
    <row r="17666" spans="2:15" x14ac:dyDescent="0.4">
      <c r="B17666" s="63"/>
      <c r="C17666" s="37"/>
      <c r="D17666" s="37"/>
      <c r="E17666" s="37"/>
      <c r="F17666" s="37"/>
      <c r="G17666" s="38"/>
      <c r="H17666" s="37"/>
      <c r="I17666" s="41"/>
      <c r="J17666" s="41"/>
      <c r="K17666" s="37"/>
      <c r="L17666" s="37"/>
      <c r="M17666" s="37"/>
      <c r="N17666" s="37"/>
      <c r="O17666" s="38"/>
    </row>
    <row r="17667" spans="2:15" x14ac:dyDescent="0.4">
      <c r="B17667" s="63"/>
      <c r="C17667" s="37"/>
      <c r="D17667" s="37"/>
      <c r="E17667" s="37"/>
      <c r="F17667" s="37"/>
      <c r="G17667" s="38"/>
      <c r="H17667" s="37"/>
      <c r="I17667" s="41"/>
      <c r="J17667" s="41"/>
      <c r="K17667" s="37"/>
      <c r="L17667" s="37"/>
      <c r="M17667" s="37"/>
      <c r="N17667" s="37"/>
      <c r="O17667" s="38"/>
    </row>
    <row r="17668" spans="2:15" x14ac:dyDescent="0.4">
      <c r="B17668" s="63"/>
      <c r="C17668" s="37"/>
      <c r="D17668" s="37"/>
      <c r="E17668" s="37"/>
      <c r="F17668" s="37"/>
      <c r="G17668" s="38"/>
      <c r="H17668" s="37"/>
      <c r="I17668" s="41"/>
      <c r="J17668" s="41"/>
      <c r="K17668" s="37"/>
      <c r="L17668" s="37"/>
      <c r="M17668" s="37"/>
      <c r="N17668" s="37"/>
      <c r="O17668" s="38"/>
    </row>
    <row r="17669" spans="2:15" x14ac:dyDescent="0.4">
      <c r="B17669" s="63"/>
      <c r="C17669" s="37"/>
      <c r="D17669" s="37"/>
      <c r="E17669" s="37"/>
      <c r="F17669" s="37"/>
      <c r="G17669" s="38"/>
      <c r="H17669" s="37"/>
      <c r="I17669" s="41"/>
      <c r="J17669" s="41"/>
      <c r="K17669" s="37"/>
      <c r="L17669" s="37"/>
      <c r="M17669" s="37"/>
      <c r="N17669" s="37"/>
      <c r="O17669" s="38"/>
    </row>
    <row r="17670" spans="2:15" x14ac:dyDescent="0.4">
      <c r="B17670" s="63"/>
      <c r="C17670" s="37"/>
      <c r="D17670" s="37"/>
      <c r="E17670" s="37"/>
      <c r="F17670" s="37"/>
      <c r="G17670" s="38"/>
      <c r="H17670" s="37"/>
      <c r="I17670" s="41"/>
      <c r="J17670" s="41"/>
      <c r="K17670" s="37"/>
      <c r="L17670" s="37"/>
      <c r="M17670" s="37"/>
      <c r="N17670" s="37"/>
      <c r="O17670" s="38"/>
    </row>
    <row r="17671" spans="2:15" x14ac:dyDescent="0.4">
      <c r="B17671" s="63"/>
      <c r="C17671" s="37"/>
      <c r="D17671" s="37"/>
      <c r="E17671" s="37"/>
      <c r="F17671" s="37"/>
      <c r="G17671" s="38"/>
      <c r="H17671" s="37"/>
      <c r="I17671" s="41"/>
      <c r="J17671" s="41"/>
      <c r="K17671" s="37"/>
      <c r="L17671" s="37"/>
      <c r="M17671" s="37"/>
      <c r="N17671" s="37"/>
      <c r="O17671" s="38"/>
    </row>
    <row r="17672" spans="2:15" x14ac:dyDescent="0.4">
      <c r="B17672" s="63"/>
      <c r="C17672" s="37"/>
      <c r="D17672" s="37"/>
      <c r="E17672" s="37"/>
      <c r="F17672" s="37"/>
      <c r="G17672" s="38"/>
      <c r="H17672" s="37"/>
      <c r="I17672" s="41"/>
      <c r="J17672" s="41"/>
      <c r="K17672" s="37"/>
      <c r="L17672" s="37"/>
      <c r="M17672" s="37"/>
      <c r="N17672" s="37"/>
      <c r="O17672" s="38"/>
    </row>
    <row r="17673" spans="2:15" x14ac:dyDescent="0.4">
      <c r="B17673" s="63"/>
      <c r="C17673" s="37"/>
      <c r="D17673" s="37"/>
      <c r="E17673" s="37"/>
      <c r="F17673" s="37"/>
      <c r="G17673" s="38"/>
      <c r="H17673" s="37"/>
      <c r="I17673" s="41"/>
      <c r="J17673" s="41"/>
      <c r="K17673" s="37"/>
      <c r="L17673" s="37"/>
      <c r="M17673" s="37"/>
      <c r="N17673" s="37"/>
      <c r="O17673" s="38"/>
    </row>
    <row r="17674" spans="2:15" x14ac:dyDescent="0.4">
      <c r="B17674" s="63"/>
      <c r="C17674" s="37"/>
      <c r="D17674" s="37"/>
      <c r="E17674" s="37"/>
      <c r="F17674" s="37"/>
      <c r="G17674" s="38"/>
      <c r="H17674" s="37"/>
      <c r="I17674" s="41"/>
      <c r="J17674" s="41"/>
      <c r="K17674" s="37"/>
      <c r="L17674" s="37"/>
      <c r="M17674" s="37"/>
      <c r="N17674" s="37"/>
      <c r="O17674" s="38"/>
    </row>
    <row r="17675" spans="2:15" x14ac:dyDescent="0.4">
      <c r="B17675" s="63"/>
      <c r="C17675" s="37"/>
      <c r="D17675" s="37"/>
      <c r="E17675" s="37"/>
      <c r="F17675" s="37"/>
      <c r="G17675" s="38"/>
      <c r="H17675" s="37"/>
      <c r="I17675" s="41"/>
      <c r="J17675" s="41"/>
      <c r="K17675" s="37"/>
      <c r="L17675" s="37"/>
      <c r="M17675" s="37"/>
      <c r="N17675" s="37"/>
      <c r="O17675" s="38"/>
    </row>
    <row r="17676" spans="2:15" x14ac:dyDescent="0.4">
      <c r="B17676" s="63"/>
      <c r="C17676" s="37"/>
      <c r="D17676" s="37"/>
      <c r="E17676" s="37"/>
      <c r="F17676" s="37"/>
      <c r="G17676" s="38"/>
      <c r="H17676" s="37"/>
      <c r="I17676" s="41"/>
      <c r="J17676" s="41"/>
      <c r="K17676" s="37"/>
      <c r="L17676" s="37"/>
      <c r="M17676" s="37"/>
      <c r="N17676" s="37"/>
      <c r="O17676" s="38"/>
    </row>
    <row r="17677" spans="2:15" x14ac:dyDescent="0.4">
      <c r="B17677" s="63"/>
      <c r="C17677" s="37"/>
      <c r="D17677" s="37"/>
      <c r="E17677" s="37"/>
      <c r="F17677" s="37"/>
      <c r="G17677" s="38"/>
      <c r="H17677" s="37"/>
      <c r="I17677" s="41"/>
      <c r="J17677" s="41"/>
      <c r="K17677" s="37"/>
      <c r="L17677" s="37"/>
      <c r="M17677" s="37"/>
      <c r="N17677" s="37"/>
      <c r="O17677" s="38"/>
    </row>
    <row r="17678" spans="2:15" x14ac:dyDescent="0.4">
      <c r="B17678" s="63"/>
      <c r="C17678" s="37"/>
      <c r="D17678" s="37"/>
      <c r="E17678" s="37"/>
      <c r="F17678" s="37"/>
      <c r="G17678" s="38"/>
      <c r="H17678" s="37"/>
      <c r="I17678" s="41"/>
      <c r="J17678" s="41"/>
      <c r="K17678" s="37"/>
      <c r="L17678" s="37"/>
      <c r="M17678" s="37"/>
      <c r="N17678" s="37"/>
      <c r="O17678" s="38"/>
    </row>
    <row r="17679" spans="2:15" x14ac:dyDescent="0.4">
      <c r="B17679" s="63"/>
      <c r="C17679" s="37"/>
      <c r="D17679" s="37"/>
      <c r="E17679" s="37"/>
      <c r="F17679" s="37"/>
      <c r="G17679" s="38"/>
      <c r="H17679" s="37"/>
      <c r="I17679" s="41"/>
      <c r="J17679" s="41"/>
      <c r="K17679" s="37"/>
      <c r="L17679" s="37"/>
      <c r="M17679" s="37"/>
      <c r="N17679" s="37"/>
      <c r="O17679" s="38"/>
    </row>
    <row r="17680" spans="2:15" x14ac:dyDescent="0.4">
      <c r="B17680" s="63"/>
      <c r="C17680" s="37"/>
      <c r="D17680" s="37"/>
      <c r="E17680" s="37"/>
      <c r="F17680" s="37"/>
      <c r="G17680" s="38"/>
      <c r="H17680" s="37"/>
      <c r="I17680" s="41"/>
      <c r="J17680" s="41"/>
      <c r="K17680" s="37"/>
      <c r="L17680" s="37"/>
      <c r="M17680" s="37"/>
      <c r="N17680" s="37"/>
      <c r="O17680" s="38"/>
    </row>
    <row r="17681" spans="2:15" x14ac:dyDescent="0.4">
      <c r="B17681" s="63"/>
      <c r="C17681" s="37"/>
      <c r="D17681" s="37"/>
      <c r="E17681" s="37"/>
      <c r="F17681" s="37"/>
      <c r="G17681" s="38"/>
      <c r="H17681" s="37"/>
      <c r="I17681" s="41"/>
      <c r="J17681" s="41"/>
      <c r="K17681" s="37"/>
      <c r="L17681" s="37"/>
      <c r="M17681" s="37"/>
      <c r="N17681" s="37"/>
      <c r="O17681" s="38"/>
    </row>
    <row r="17682" spans="2:15" x14ac:dyDescent="0.4">
      <c r="B17682" s="63"/>
      <c r="C17682" s="37"/>
      <c r="D17682" s="37"/>
      <c r="E17682" s="37"/>
      <c r="F17682" s="37"/>
      <c r="G17682" s="38"/>
      <c r="H17682" s="37"/>
      <c r="I17682" s="41"/>
      <c r="J17682" s="41"/>
      <c r="K17682" s="37"/>
      <c r="L17682" s="37"/>
      <c r="M17682" s="37"/>
      <c r="N17682" s="37"/>
      <c r="O17682" s="38"/>
    </row>
    <row r="17683" spans="2:15" x14ac:dyDescent="0.4">
      <c r="B17683" s="63"/>
      <c r="C17683" s="37"/>
      <c r="D17683" s="37"/>
      <c r="E17683" s="37"/>
      <c r="F17683" s="37"/>
      <c r="G17683" s="38"/>
      <c r="H17683" s="37"/>
      <c r="I17683" s="41"/>
      <c r="J17683" s="41"/>
      <c r="K17683" s="37"/>
      <c r="L17683" s="37"/>
      <c r="M17683" s="37"/>
      <c r="N17683" s="37"/>
      <c r="O17683" s="38"/>
    </row>
    <row r="17684" spans="2:15" x14ac:dyDescent="0.4">
      <c r="B17684" s="63"/>
      <c r="C17684" s="37"/>
      <c r="D17684" s="37"/>
      <c r="E17684" s="37"/>
      <c r="F17684" s="37"/>
      <c r="G17684" s="38"/>
      <c r="H17684" s="37"/>
      <c r="I17684" s="41"/>
      <c r="J17684" s="41"/>
      <c r="K17684" s="37"/>
      <c r="L17684" s="37"/>
      <c r="M17684" s="37"/>
      <c r="N17684" s="37"/>
      <c r="O17684" s="38"/>
    </row>
    <row r="17685" spans="2:15" x14ac:dyDescent="0.4">
      <c r="B17685" s="63"/>
      <c r="C17685" s="37"/>
      <c r="D17685" s="37"/>
      <c r="E17685" s="37"/>
      <c r="F17685" s="37"/>
      <c r="G17685" s="38"/>
      <c r="H17685" s="37"/>
      <c r="I17685" s="41"/>
      <c r="J17685" s="41"/>
      <c r="K17685" s="37"/>
      <c r="L17685" s="37"/>
      <c r="M17685" s="37"/>
      <c r="N17685" s="37"/>
      <c r="O17685" s="38"/>
    </row>
    <row r="17686" spans="2:15" x14ac:dyDescent="0.4">
      <c r="B17686" s="63"/>
      <c r="C17686" s="37"/>
      <c r="D17686" s="37"/>
      <c r="E17686" s="37"/>
      <c r="F17686" s="37"/>
      <c r="G17686" s="38"/>
      <c r="H17686" s="37"/>
      <c r="I17686" s="41"/>
      <c r="J17686" s="41"/>
      <c r="K17686" s="37"/>
      <c r="L17686" s="37"/>
      <c r="M17686" s="37"/>
      <c r="N17686" s="37"/>
      <c r="O17686" s="38"/>
    </row>
    <row r="17687" spans="2:15" x14ac:dyDescent="0.4">
      <c r="B17687" s="63"/>
      <c r="C17687" s="37"/>
      <c r="D17687" s="37"/>
      <c r="E17687" s="37"/>
      <c r="F17687" s="37"/>
      <c r="G17687" s="38"/>
      <c r="H17687" s="37"/>
      <c r="I17687" s="41"/>
      <c r="J17687" s="41"/>
      <c r="K17687" s="37"/>
      <c r="L17687" s="37"/>
      <c r="M17687" s="37"/>
      <c r="N17687" s="37"/>
      <c r="O17687" s="38"/>
    </row>
    <row r="17688" spans="2:15" x14ac:dyDescent="0.4">
      <c r="B17688" s="63"/>
      <c r="C17688" s="37"/>
      <c r="D17688" s="37"/>
      <c r="E17688" s="37"/>
      <c r="F17688" s="37"/>
      <c r="G17688" s="38"/>
      <c r="H17688" s="37"/>
      <c r="I17688" s="41"/>
      <c r="J17688" s="41"/>
      <c r="K17688" s="37"/>
      <c r="L17688" s="37"/>
      <c r="M17688" s="37"/>
      <c r="N17688" s="37"/>
      <c r="O17688" s="38"/>
    </row>
    <row r="17689" spans="2:15" x14ac:dyDescent="0.4">
      <c r="B17689" s="63"/>
      <c r="C17689" s="37"/>
      <c r="D17689" s="37"/>
      <c r="E17689" s="37"/>
      <c r="F17689" s="37"/>
      <c r="G17689" s="38"/>
      <c r="H17689" s="37"/>
      <c r="I17689" s="41"/>
      <c r="J17689" s="41"/>
      <c r="K17689" s="37"/>
      <c r="L17689" s="37"/>
      <c r="M17689" s="37"/>
      <c r="N17689" s="37"/>
      <c r="O17689" s="38"/>
    </row>
    <row r="17690" spans="2:15" x14ac:dyDescent="0.4">
      <c r="B17690" s="63"/>
      <c r="C17690" s="37"/>
      <c r="D17690" s="37"/>
      <c r="E17690" s="37"/>
      <c r="F17690" s="37"/>
      <c r="G17690" s="38"/>
      <c r="H17690" s="37"/>
      <c r="I17690" s="41"/>
      <c r="J17690" s="41"/>
      <c r="K17690" s="37"/>
      <c r="L17690" s="37"/>
      <c r="M17690" s="37"/>
      <c r="N17690" s="37"/>
      <c r="O17690" s="38"/>
    </row>
    <row r="17691" spans="2:15" x14ac:dyDescent="0.4">
      <c r="B17691" s="63"/>
      <c r="C17691" s="37"/>
      <c r="D17691" s="37"/>
      <c r="E17691" s="37"/>
      <c r="F17691" s="37"/>
      <c r="G17691" s="38"/>
      <c r="H17691" s="37"/>
      <c r="I17691" s="41"/>
      <c r="J17691" s="41"/>
      <c r="K17691" s="37"/>
      <c r="L17691" s="37"/>
      <c r="M17691" s="37"/>
      <c r="N17691" s="37"/>
      <c r="O17691" s="38"/>
    </row>
    <row r="17692" spans="2:15" x14ac:dyDescent="0.4">
      <c r="B17692" s="63"/>
      <c r="C17692" s="37"/>
      <c r="D17692" s="37"/>
      <c r="E17692" s="37"/>
      <c r="F17692" s="37"/>
      <c r="G17692" s="38"/>
      <c r="H17692" s="37"/>
      <c r="I17692" s="41"/>
      <c r="J17692" s="41"/>
      <c r="K17692" s="37"/>
      <c r="L17692" s="37"/>
      <c r="M17692" s="37"/>
      <c r="N17692" s="37"/>
      <c r="O17692" s="38"/>
    </row>
    <row r="17693" spans="2:15" x14ac:dyDescent="0.4">
      <c r="B17693" s="63"/>
      <c r="C17693" s="37"/>
      <c r="D17693" s="37"/>
      <c r="E17693" s="37"/>
      <c r="F17693" s="37"/>
      <c r="G17693" s="38"/>
      <c r="H17693" s="37"/>
      <c r="I17693" s="41"/>
      <c r="J17693" s="41"/>
      <c r="K17693" s="37"/>
      <c r="L17693" s="37"/>
      <c r="M17693" s="37"/>
      <c r="N17693" s="37"/>
      <c r="O17693" s="38"/>
    </row>
    <row r="17694" spans="2:15" x14ac:dyDescent="0.4">
      <c r="B17694" s="63"/>
      <c r="C17694" s="37"/>
      <c r="D17694" s="37"/>
      <c r="E17694" s="37"/>
      <c r="F17694" s="37"/>
      <c r="G17694" s="38"/>
      <c r="H17694" s="37"/>
      <c r="I17694" s="41"/>
      <c r="J17694" s="41"/>
      <c r="K17694" s="37"/>
      <c r="L17694" s="37"/>
      <c r="M17694" s="37"/>
      <c r="N17694" s="37"/>
      <c r="O17694" s="38"/>
    </row>
    <row r="17695" spans="2:15" x14ac:dyDescent="0.4">
      <c r="B17695" s="63"/>
      <c r="C17695" s="37"/>
      <c r="D17695" s="37"/>
      <c r="E17695" s="37"/>
      <c r="F17695" s="37"/>
      <c r="G17695" s="38"/>
      <c r="H17695" s="37"/>
      <c r="I17695" s="41"/>
      <c r="J17695" s="41"/>
      <c r="K17695" s="37"/>
      <c r="L17695" s="37"/>
      <c r="M17695" s="37"/>
      <c r="N17695" s="37"/>
      <c r="O17695" s="38"/>
    </row>
    <row r="17696" spans="2:15" x14ac:dyDescent="0.4">
      <c r="B17696" s="63"/>
      <c r="C17696" s="37"/>
      <c r="D17696" s="37"/>
      <c r="E17696" s="37"/>
      <c r="F17696" s="37"/>
      <c r="G17696" s="38"/>
      <c r="H17696" s="37"/>
      <c r="I17696" s="41"/>
      <c r="J17696" s="41"/>
      <c r="K17696" s="37"/>
      <c r="L17696" s="37"/>
      <c r="M17696" s="37"/>
      <c r="N17696" s="37"/>
      <c r="O17696" s="38"/>
    </row>
    <row r="17697" spans="2:15" x14ac:dyDescent="0.4">
      <c r="B17697" s="63"/>
      <c r="C17697" s="37"/>
      <c r="D17697" s="37"/>
      <c r="E17697" s="37"/>
      <c r="F17697" s="37"/>
      <c r="G17697" s="38"/>
      <c r="H17697" s="37"/>
      <c r="I17697" s="41"/>
      <c r="J17697" s="41"/>
      <c r="K17697" s="37"/>
      <c r="L17697" s="37"/>
      <c r="M17697" s="37"/>
      <c r="N17697" s="37"/>
      <c r="O17697" s="38"/>
    </row>
    <row r="17698" spans="2:15" x14ac:dyDescent="0.4">
      <c r="B17698" s="63"/>
      <c r="C17698" s="37"/>
      <c r="D17698" s="37"/>
      <c r="E17698" s="37"/>
      <c r="F17698" s="37"/>
      <c r="G17698" s="38"/>
      <c r="H17698" s="37"/>
      <c r="I17698" s="41"/>
      <c r="J17698" s="41"/>
      <c r="K17698" s="37"/>
      <c r="L17698" s="37"/>
      <c r="M17698" s="37"/>
      <c r="N17698" s="37"/>
      <c r="O17698" s="38"/>
    </row>
    <row r="17699" spans="2:15" x14ac:dyDescent="0.4">
      <c r="B17699" s="63"/>
      <c r="C17699" s="37"/>
      <c r="D17699" s="37"/>
      <c r="E17699" s="37"/>
      <c r="F17699" s="37"/>
      <c r="G17699" s="38"/>
      <c r="H17699" s="37"/>
      <c r="I17699" s="41"/>
      <c r="J17699" s="41"/>
      <c r="K17699" s="37"/>
      <c r="L17699" s="37"/>
      <c r="M17699" s="37"/>
      <c r="N17699" s="37"/>
      <c r="O17699" s="38"/>
    </row>
    <row r="17700" spans="2:15" x14ac:dyDescent="0.4">
      <c r="B17700" s="63"/>
      <c r="C17700" s="37"/>
      <c r="D17700" s="37"/>
      <c r="E17700" s="37"/>
      <c r="F17700" s="37"/>
      <c r="G17700" s="38"/>
      <c r="H17700" s="37"/>
      <c r="I17700" s="41"/>
      <c r="J17700" s="41"/>
      <c r="K17700" s="37"/>
      <c r="L17700" s="37"/>
      <c r="M17700" s="37"/>
      <c r="N17700" s="37"/>
      <c r="O17700" s="38"/>
    </row>
    <row r="17701" spans="2:15" x14ac:dyDescent="0.4">
      <c r="B17701" s="63"/>
      <c r="C17701" s="37"/>
      <c r="D17701" s="37"/>
      <c r="E17701" s="37"/>
      <c r="F17701" s="37"/>
      <c r="G17701" s="38"/>
      <c r="H17701" s="37"/>
      <c r="I17701" s="41"/>
      <c r="J17701" s="41"/>
      <c r="K17701" s="37"/>
      <c r="L17701" s="37"/>
      <c r="M17701" s="37"/>
      <c r="N17701" s="37"/>
      <c r="O17701" s="38"/>
    </row>
    <row r="17702" spans="2:15" x14ac:dyDescent="0.4">
      <c r="B17702" s="63"/>
      <c r="C17702" s="37"/>
      <c r="D17702" s="37"/>
      <c r="E17702" s="37"/>
      <c r="F17702" s="37"/>
      <c r="G17702" s="38"/>
      <c r="H17702" s="37"/>
      <c r="I17702" s="41"/>
      <c r="J17702" s="41"/>
      <c r="K17702" s="37"/>
      <c r="L17702" s="37"/>
      <c r="M17702" s="37"/>
      <c r="N17702" s="37"/>
      <c r="O17702" s="38"/>
    </row>
    <row r="17703" spans="2:15" x14ac:dyDescent="0.4">
      <c r="B17703" s="63"/>
      <c r="C17703" s="37"/>
      <c r="D17703" s="37"/>
      <c r="E17703" s="37"/>
      <c r="F17703" s="37"/>
      <c r="G17703" s="38"/>
      <c r="H17703" s="37"/>
      <c r="I17703" s="41"/>
      <c r="J17703" s="41"/>
      <c r="K17703" s="37"/>
      <c r="L17703" s="37"/>
      <c r="M17703" s="37"/>
      <c r="N17703" s="37"/>
      <c r="O17703" s="38"/>
    </row>
    <row r="17704" spans="2:15" x14ac:dyDescent="0.4">
      <c r="B17704" s="63"/>
      <c r="C17704" s="37"/>
      <c r="D17704" s="37"/>
      <c r="E17704" s="37"/>
      <c r="F17704" s="37"/>
      <c r="G17704" s="38"/>
      <c r="H17704" s="37"/>
      <c r="I17704" s="41"/>
      <c r="J17704" s="41"/>
      <c r="K17704" s="37"/>
      <c r="L17704" s="37"/>
      <c r="M17704" s="37"/>
      <c r="N17704" s="37"/>
      <c r="O17704" s="38"/>
    </row>
    <row r="17705" spans="2:15" x14ac:dyDescent="0.4">
      <c r="B17705" s="63"/>
      <c r="C17705" s="37"/>
      <c r="D17705" s="37"/>
      <c r="E17705" s="37"/>
      <c r="F17705" s="37"/>
      <c r="G17705" s="38"/>
      <c r="H17705" s="37"/>
      <c r="I17705" s="41"/>
      <c r="J17705" s="41"/>
      <c r="K17705" s="37"/>
      <c r="L17705" s="37"/>
      <c r="M17705" s="37"/>
      <c r="N17705" s="37"/>
      <c r="O17705" s="38"/>
    </row>
    <row r="17706" spans="2:15" x14ac:dyDescent="0.4">
      <c r="B17706" s="63"/>
      <c r="C17706" s="37"/>
      <c r="D17706" s="37"/>
      <c r="E17706" s="37"/>
      <c r="F17706" s="37"/>
      <c r="G17706" s="38"/>
      <c r="H17706" s="37"/>
      <c r="I17706" s="41"/>
      <c r="J17706" s="41"/>
      <c r="K17706" s="37"/>
      <c r="L17706" s="37"/>
      <c r="M17706" s="37"/>
      <c r="N17706" s="37"/>
      <c r="O17706" s="38"/>
    </row>
    <row r="17707" spans="2:15" x14ac:dyDescent="0.4">
      <c r="B17707" s="63"/>
      <c r="C17707" s="37"/>
      <c r="D17707" s="37"/>
      <c r="E17707" s="37"/>
      <c r="F17707" s="37"/>
      <c r="G17707" s="38"/>
      <c r="H17707" s="37"/>
      <c r="I17707" s="41"/>
      <c r="J17707" s="41"/>
      <c r="K17707" s="37"/>
      <c r="L17707" s="37"/>
      <c r="M17707" s="37"/>
      <c r="N17707" s="37"/>
      <c r="O17707" s="38"/>
    </row>
    <row r="17708" spans="2:15" x14ac:dyDescent="0.4">
      <c r="B17708" s="63"/>
      <c r="C17708" s="37"/>
      <c r="D17708" s="37"/>
      <c r="E17708" s="37"/>
      <c r="F17708" s="37"/>
      <c r="G17708" s="38"/>
      <c r="H17708" s="37"/>
      <c r="I17708" s="41"/>
      <c r="J17708" s="41"/>
      <c r="K17708" s="37"/>
      <c r="L17708" s="37"/>
      <c r="M17708" s="37"/>
      <c r="N17708" s="37"/>
      <c r="O17708" s="38"/>
    </row>
    <row r="17709" spans="2:15" x14ac:dyDescent="0.4">
      <c r="B17709" s="63"/>
      <c r="C17709" s="37"/>
      <c r="D17709" s="37"/>
      <c r="E17709" s="37"/>
      <c r="F17709" s="37"/>
      <c r="G17709" s="38"/>
      <c r="H17709" s="37"/>
      <c r="I17709" s="41"/>
      <c r="J17709" s="41"/>
      <c r="K17709" s="37"/>
      <c r="L17709" s="37"/>
      <c r="M17709" s="37"/>
      <c r="N17709" s="37"/>
      <c r="O17709" s="38"/>
    </row>
    <row r="17710" spans="2:15" x14ac:dyDescent="0.4">
      <c r="B17710" s="63"/>
      <c r="C17710" s="37"/>
      <c r="D17710" s="37"/>
      <c r="E17710" s="37"/>
      <c r="F17710" s="37"/>
      <c r="G17710" s="38"/>
      <c r="H17710" s="37"/>
      <c r="I17710" s="41"/>
      <c r="J17710" s="41"/>
      <c r="K17710" s="37"/>
      <c r="L17710" s="37"/>
      <c r="M17710" s="37"/>
      <c r="N17710" s="37"/>
      <c r="O17710" s="38"/>
    </row>
    <row r="17711" spans="2:15" x14ac:dyDescent="0.4">
      <c r="B17711" s="63"/>
      <c r="C17711" s="37"/>
      <c r="D17711" s="37"/>
      <c r="E17711" s="37"/>
      <c r="F17711" s="37"/>
      <c r="G17711" s="38"/>
      <c r="H17711" s="37"/>
      <c r="I17711" s="41"/>
      <c r="J17711" s="41"/>
      <c r="K17711" s="37"/>
      <c r="L17711" s="37"/>
      <c r="M17711" s="37"/>
      <c r="N17711" s="37"/>
      <c r="O17711" s="38"/>
    </row>
    <row r="17712" spans="2:15" x14ac:dyDescent="0.4">
      <c r="B17712" s="63"/>
      <c r="C17712" s="37"/>
      <c r="D17712" s="37"/>
      <c r="E17712" s="37"/>
      <c r="F17712" s="37"/>
      <c r="G17712" s="38"/>
      <c r="H17712" s="37"/>
      <c r="I17712" s="41"/>
      <c r="J17712" s="41"/>
      <c r="K17712" s="37"/>
      <c r="L17712" s="37"/>
      <c r="M17712" s="37"/>
      <c r="N17712" s="37"/>
      <c r="O17712" s="38"/>
    </row>
    <row r="17713" spans="2:15" x14ac:dyDescent="0.4">
      <c r="B17713" s="63"/>
      <c r="C17713" s="37"/>
      <c r="D17713" s="37"/>
      <c r="E17713" s="37"/>
      <c r="F17713" s="37"/>
      <c r="G17713" s="38"/>
      <c r="H17713" s="37"/>
      <c r="I17713" s="41"/>
      <c r="J17713" s="41"/>
      <c r="K17713" s="37"/>
      <c r="L17713" s="37"/>
      <c r="M17713" s="37"/>
      <c r="N17713" s="37"/>
      <c r="O17713" s="38"/>
    </row>
    <row r="17714" spans="2:15" x14ac:dyDescent="0.4">
      <c r="B17714" s="63"/>
      <c r="C17714" s="37"/>
      <c r="D17714" s="37"/>
      <c r="E17714" s="37"/>
      <c r="F17714" s="37"/>
      <c r="G17714" s="38"/>
      <c r="H17714" s="37"/>
      <c r="I17714" s="41"/>
      <c r="J17714" s="41"/>
      <c r="K17714" s="37"/>
      <c r="L17714" s="37"/>
      <c r="M17714" s="37"/>
      <c r="N17714" s="37"/>
      <c r="O17714" s="38"/>
    </row>
    <row r="17715" spans="2:15" x14ac:dyDescent="0.4">
      <c r="B17715" s="63"/>
      <c r="C17715" s="37"/>
      <c r="D17715" s="37"/>
      <c r="E17715" s="37"/>
      <c r="F17715" s="37"/>
      <c r="G17715" s="38"/>
      <c r="H17715" s="37"/>
      <c r="I17715" s="41"/>
      <c r="J17715" s="41"/>
      <c r="K17715" s="37"/>
      <c r="L17715" s="37"/>
      <c r="M17715" s="37"/>
      <c r="N17715" s="37"/>
      <c r="O17715" s="38"/>
    </row>
    <row r="17716" spans="2:15" x14ac:dyDescent="0.4">
      <c r="B17716" s="63"/>
      <c r="C17716" s="37"/>
      <c r="D17716" s="37"/>
      <c r="E17716" s="37"/>
      <c r="F17716" s="37"/>
      <c r="G17716" s="38"/>
      <c r="H17716" s="37"/>
      <c r="I17716" s="41"/>
      <c r="J17716" s="41"/>
      <c r="K17716" s="37"/>
      <c r="L17716" s="37"/>
      <c r="M17716" s="37"/>
      <c r="N17716" s="37"/>
      <c r="O17716" s="38"/>
    </row>
    <row r="17717" spans="2:15" x14ac:dyDescent="0.4">
      <c r="B17717" s="63"/>
      <c r="C17717" s="37"/>
      <c r="D17717" s="37"/>
      <c r="E17717" s="37"/>
      <c r="F17717" s="37"/>
      <c r="G17717" s="38"/>
      <c r="H17717" s="37"/>
      <c r="I17717" s="41"/>
      <c r="J17717" s="41"/>
      <c r="K17717" s="37"/>
      <c r="L17717" s="37"/>
      <c r="M17717" s="37"/>
      <c r="N17717" s="37"/>
      <c r="O17717" s="38"/>
    </row>
    <row r="17718" spans="2:15" x14ac:dyDescent="0.4">
      <c r="B17718" s="63"/>
      <c r="C17718" s="37"/>
      <c r="D17718" s="37"/>
      <c r="E17718" s="37"/>
      <c r="F17718" s="37"/>
      <c r="G17718" s="38"/>
      <c r="H17718" s="37"/>
      <c r="I17718" s="41"/>
      <c r="J17718" s="41"/>
      <c r="K17718" s="37"/>
      <c r="L17718" s="37"/>
      <c r="M17718" s="37"/>
      <c r="N17718" s="37"/>
      <c r="O17718" s="38"/>
    </row>
    <row r="17719" spans="2:15" x14ac:dyDescent="0.4">
      <c r="B17719" s="63"/>
      <c r="C17719" s="37"/>
      <c r="D17719" s="37"/>
      <c r="E17719" s="37"/>
      <c r="F17719" s="37"/>
      <c r="G17719" s="38"/>
      <c r="H17719" s="37"/>
      <c r="I17719" s="41"/>
      <c r="J17719" s="41"/>
      <c r="K17719" s="37"/>
      <c r="L17719" s="37"/>
      <c r="M17719" s="37"/>
      <c r="N17719" s="37"/>
      <c r="O17719" s="38"/>
    </row>
    <row r="17720" spans="2:15" x14ac:dyDescent="0.4">
      <c r="B17720" s="63"/>
      <c r="C17720" s="37"/>
      <c r="D17720" s="37"/>
      <c r="E17720" s="37"/>
      <c r="F17720" s="37"/>
      <c r="G17720" s="38"/>
      <c r="H17720" s="37"/>
      <c r="I17720" s="41"/>
      <c r="J17720" s="41"/>
      <c r="K17720" s="37"/>
      <c r="L17720" s="37"/>
      <c r="M17720" s="37"/>
      <c r="N17720" s="37"/>
      <c r="O17720" s="38"/>
    </row>
    <row r="17721" spans="2:15" x14ac:dyDescent="0.4">
      <c r="B17721" s="63"/>
      <c r="C17721" s="37"/>
      <c r="D17721" s="37"/>
      <c r="E17721" s="37"/>
      <c r="F17721" s="37"/>
      <c r="G17721" s="38"/>
      <c r="H17721" s="37"/>
      <c r="I17721" s="41"/>
      <c r="J17721" s="41"/>
      <c r="K17721" s="37"/>
      <c r="L17721" s="37"/>
      <c r="M17721" s="37"/>
      <c r="N17721" s="37"/>
      <c r="O17721" s="38"/>
    </row>
    <row r="17722" spans="2:15" x14ac:dyDescent="0.4">
      <c r="B17722" s="63"/>
      <c r="C17722" s="37"/>
      <c r="D17722" s="37"/>
      <c r="E17722" s="37"/>
      <c r="F17722" s="37"/>
      <c r="G17722" s="38"/>
      <c r="H17722" s="37"/>
      <c r="I17722" s="41"/>
      <c r="J17722" s="41"/>
      <c r="K17722" s="37"/>
      <c r="L17722" s="37"/>
      <c r="M17722" s="37"/>
      <c r="N17722" s="37"/>
      <c r="O17722" s="38"/>
    </row>
    <row r="17723" spans="2:15" x14ac:dyDescent="0.4">
      <c r="B17723" s="63"/>
      <c r="C17723" s="37"/>
      <c r="D17723" s="37"/>
      <c r="E17723" s="37"/>
      <c r="F17723" s="37"/>
      <c r="G17723" s="38"/>
      <c r="H17723" s="37"/>
      <c r="I17723" s="41"/>
      <c r="J17723" s="41"/>
      <c r="K17723" s="37"/>
      <c r="L17723" s="37"/>
      <c r="M17723" s="37"/>
      <c r="N17723" s="37"/>
      <c r="O17723" s="38"/>
    </row>
    <row r="17724" spans="2:15" x14ac:dyDescent="0.4">
      <c r="B17724" s="63"/>
      <c r="C17724" s="37"/>
      <c r="D17724" s="37"/>
      <c r="E17724" s="37"/>
      <c r="F17724" s="37"/>
      <c r="G17724" s="38"/>
      <c r="H17724" s="37"/>
      <c r="I17724" s="41"/>
      <c r="J17724" s="41"/>
      <c r="K17724" s="37"/>
      <c r="L17724" s="37"/>
      <c r="M17724" s="37"/>
      <c r="N17724" s="37"/>
      <c r="O17724" s="38"/>
    </row>
    <row r="17725" spans="2:15" x14ac:dyDescent="0.4">
      <c r="B17725" s="63"/>
      <c r="C17725" s="37"/>
      <c r="D17725" s="37"/>
      <c r="E17725" s="37"/>
      <c r="F17725" s="37"/>
      <c r="G17725" s="38"/>
      <c r="H17725" s="37"/>
      <c r="I17725" s="41"/>
      <c r="J17725" s="41"/>
      <c r="K17725" s="37"/>
      <c r="L17725" s="37"/>
      <c r="M17725" s="37"/>
      <c r="N17725" s="37"/>
      <c r="O17725" s="38"/>
    </row>
    <row r="17726" spans="2:15" x14ac:dyDescent="0.4">
      <c r="B17726" s="63"/>
      <c r="C17726" s="37"/>
      <c r="D17726" s="37"/>
      <c r="E17726" s="37"/>
      <c r="F17726" s="37"/>
      <c r="G17726" s="38"/>
      <c r="H17726" s="37"/>
      <c r="I17726" s="41"/>
      <c r="J17726" s="41"/>
      <c r="K17726" s="37"/>
      <c r="L17726" s="37"/>
      <c r="M17726" s="37"/>
      <c r="N17726" s="37"/>
      <c r="O17726" s="38"/>
    </row>
    <row r="17727" spans="2:15" x14ac:dyDescent="0.4">
      <c r="B17727" s="63"/>
      <c r="C17727" s="37"/>
      <c r="D17727" s="37"/>
      <c r="E17727" s="37"/>
      <c r="F17727" s="37"/>
      <c r="G17727" s="38"/>
      <c r="H17727" s="37"/>
      <c r="I17727" s="41"/>
      <c r="J17727" s="41"/>
      <c r="K17727" s="37"/>
      <c r="L17727" s="37"/>
      <c r="M17727" s="37"/>
      <c r="N17727" s="37"/>
      <c r="O17727" s="38"/>
    </row>
    <row r="17728" spans="2:15" x14ac:dyDescent="0.4">
      <c r="B17728" s="63"/>
      <c r="C17728" s="37"/>
      <c r="D17728" s="37"/>
      <c r="E17728" s="37"/>
      <c r="F17728" s="37"/>
      <c r="G17728" s="38"/>
      <c r="H17728" s="37"/>
      <c r="I17728" s="41"/>
      <c r="J17728" s="41"/>
      <c r="K17728" s="37"/>
      <c r="L17728" s="37"/>
      <c r="M17728" s="37"/>
      <c r="N17728" s="37"/>
      <c r="O17728" s="38"/>
    </row>
    <row r="17729" spans="2:15" x14ac:dyDescent="0.4">
      <c r="B17729" s="63"/>
      <c r="C17729" s="37"/>
      <c r="D17729" s="37"/>
      <c r="E17729" s="37"/>
      <c r="F17729" s="37"/>
      <c r="G17729" s="38"/>
      <c r="H17729" s="37"/>
      <c r="I17729" s="41"/>
      <c r="J17729" s="41"/>
      <c r="K17729" s="37"/>
      <c r="L17729" s="37"/>
      <c r="M17729" s="37"/>
      <c r="N17729" s="37"/>
      <c r="O17729" s="38"/>
    </row>
    <row r="17730" spans="2:15" x14ac:dyDescent="0.4">
      <c r="B17730" s="63"/>
      <c r="C17730" s="37"/>
      <c r="D17730" s="37"/>
      <c r="E17730" s="37"/>
      <c r="F17730" s="37"/>
      <c r="G17730" s="38"/>
      <c r="H17730" s="37"/>
      <c r="I17730" s="41"/>
      <c r="J17730" s="41"/>
      <c r="K17730" s="37"/>
      <c r="L17730" s="37"/>
      <c r="M17730" s="37"/>
      <c r="N17730" s="37"/>
      <c r="O17730" s="38"/>
    </row>
    <row r="17731" spans="2:15" x14ac:dyDescent="0.4">
      <c r="B17731" s="63"/>
      <c r="C17731" s="37"/>
      <c r="D17731" s="37"/>
      <c r="E17731" s="37"/>
      <c r="F17731" s="37"/>
      <c r="G17731" s="38"/>
      <c r="H17731" s="37"/>
      <c r="I17731" s="41"/>
      <c r="J17731" s="41"/>
      <c r="K17731" s="37"/>
      <c r="L17731" s="37"/>
      <c r="M17731" s="37"/>
      <c r="N17731" s="37"/>
      <c r="O17731" s="38"/>
    </row>
    <row r="17732" spans="2:15" x14ac:dyDescent="0.4">
      <c r="B17732" s="63"/>
      <c r="C17732" s="37"/>
      <c r="D17732" s="37"/>
      <c r="E17732" s="37"/>
      <c r="F17732" s="37"/>
      <c r="G17732" s="38"/>
      <c r="H17732" s="37"/>
      <c r="I17732" s="41"/>
      <c r="J17732" s="41"/>
      <c r="K17732" s="37"/>
      <c r="L17732" s="37"/>
      <c r="M17732" s="37"/>
      <c r="N17732" s="37"/>
      <c r="O17732" s="38"/>
    </row>
    <row r="17733" spans="2:15" x14ac:dyDescent="0.4">
      <c r="B17733" s="63"/>
      <c r="C17733" s="37"/>
      <c r="D17733" s="37"/>
      <c r="E17733" s="37"/>
      <c r="F17733" s="37"/>
      <c r="G17733" s="38"/>
      <c r="H17733" s="37"/>
      <c r="I17733" s="41"/>
      <c r="J17733" s="41"/>
      <c r="K17733" s="37"/>
      <c r="L17733" s="37"/>
      <c r="M17733" s="37"/>
      <c r="N17733" s="37"/>
      <c r="O17733" s="38"/>
    </row>
    <row r="17734" spans="2:15" x14ac:dyDescent="0.4">
      <c r="B17734" s="63"/>
      <c r="C17734" s="37"/>
      <c r="D17734" s="37"/>
      <c r="E17734" s="37"/>
      <c r="F17734" s="37"/>
      <c r="G17734" s="38"/>
      <c r="H17734" s="37"/>
      <c r="I17734" s="41"/>
      <c r="J17734" s="41"/>
      <c r="K17734" s="37"/>
      <c r="L17734" s="37"/>
      <c r="M17734" s="37"/>
      <c r="N17734" s="37"/>
      <c r="O17734" s="38"/>
    </row>
    <row r="17735" spans="2:15" x14ac:dyDescent="0.4">
      <c r="B17735" s="63"/>
      <c r="C17735" s="37"/>
      <c r="D17735" s="37"/>
      <c r="E17735" s="37"/>
      <c r="F17735" s="37"/>
      <c r="G17735" s="38"/>
      <c r="H17735" s="37"/>
      <c r="I17735" s="41"/>
      <c r="J17735" s="41"/>
      <c r="K17735" s="37"/>
      <c r="L17735" s="37"/>
      <c r="M17735" s="37"/>
      <c r="N17735" s="37"/>
      <c r="O17735" s="38"/>
    </row>
    <row r="17736" spans="2:15" x14ac:dyDescent="0.4">
      <c r="B17736" s="63"/>
      <c r="C17736" s="37"/>
      <c r="D17736" s="37"/>
      <c r="E17736" s="37"/>
      <c r="F17736" s="37"/>
      <c r="G17736" s="38"/>
      <c r="H17736" s="37"/>
      <c r="I17736" s="41"/>
      <c r="J17736" s="41"/>
      <c r="K17736" s="37"/>
      <c r="L17736" s="37"/>
      <c r="M17736" s="37"/>
      <c r="N17736" s="37"/>
      <c r="O17736" s="38"/>
    </row>
    <row r="17737" spans="2:15" x14ac:dyDescent="0.4">
      <c r="B17737" s="63"/>
      <c r="C17737" s="37"/>
      <c r="D17737" s="37"/>
      <c r="E17737" s="37"/>
      <c r="F17737" s="37"/>
      <c r="G17737" s="38"/>
      <c r="H17737" s="37"/>
      <c r="I17737" s="41"/>
      <c r="J17737" s="41"/>
      <c r="K17737" s="37"/>
      <c r="L17737" s="37"/>
      <c r="M17737" s="37"/>
      <c r="N17737" s="37"/>
      <c r="O17737" s="38"/>
    </row>
    <row r="17738" spans="2:15" x14ac:dyDescent="0.4">
      <c r="B17738" s="63"/>
      <c r="C17738" s="37"/>
      <c r="D17738" s="37"/>
      <c r="E17738" s="37"/>
      <c r="F17738" s="37"/>
      <c r="G17738" s="38"/>
      <c r="H17738" s="37"/>
      <c r="I17738" s="41"/>
      <c r="J17738" s="41"/>
      <c r="K17738" s="37"/>
      <c r="L17738" s="37"/>
      <c r="M17738" s="37"/>
      <c r="N17738" s="37"/>
      <c r="O17738" s="38"/>
    </row>
    <row r="17739" spans="2:15" x14ac:dyDescent="0.4">
      <c r="B17739" s="63"/>
      <c r="C17739" s="37"/>
      <c r="D17739" s="37"/>
      <c r="E17739" s="37"/>
      <c r="F17739" s="37"/>
      <c r="G17739" s="38"/>
      <c r="H17739" s="37"/>
      <c r="I17739" s="41"/>
      <c r="J17739" s="41"/>
      <c r="K17739" s="37"/>
      <c r="L17739" s="37"/>
      <c r="M17739" s="37"/>
      <c r="N17739" s="37"/>
      <c r="O17739" s="38"/>
    </row>
    <row r="17740" spans="2:15" x14ac:dyDescent="0.4">
      <c r="B17740" s="63"/>
      <c r="C17740" s="37"/>
      <c r="D17740" s="37"/>
      <c r="E17740" s="37"/>
      <c r="F17740" s="37"/>
      <c r="G17740" s="38"/>
      <c r="H17740" s="37"/>
      <c r="I17740" s="41"/>
      <c r="J17740" s="41"/>
      <c r="K17740" s="37"/>
      <c r="L17740" s="37"/>
      <c r="M17740" s="37"/>
      <c r="N17740" s="37"/>
      <c r="O17740" s="38"/>
    </row>
    <row r="17741" spans="2:15" x14ac:dyDescent="0.4">
      <c r="B17741" s="63"/>
      <c r="C17741" s="37"/>
      <c r="D17741" s="37"/>
      <c r="E17741" s="37"/>
      <c r="F17741" s="37"/>
      <c r="G17741" s="38"/>
      <c r="H17741" s="37"/>
      <c r="I17741" s="41"/>
      <c r="J17741" s="41"/>
      <c r="K17741" s="37"/>
      <c r="L17741" s="37"/>
      <c r="M17741" s="37"/>
      <c r="N17741" s="37"/>
      <c r="O17741" s="38"/>
    </row>
    <row r="17742" spans="2:15" x14ac:dyDescent="0.4">
      <c r="B17742" s="63"/>
      <c r="C17742" s="37"/>
      <c r="D17742" s="37"/>
      <c r="E17742" s="37"/>
      <c r="F17742" s="37"/>
      <c r="G17742" s="38"/>
      <c r="H17742" s="37"/>
      <c r="I17742" s="41"/>
      <c r="J17742" s="41"/>
      <c r="K17742" s="37"/>
      <c r="L17742" s="37"/>
      <c r="M17742" s="37"/>
      <c r="N17742" s="37"/>
      <c r="O17742" s="38"/>
    </row>
    <row r="17743" spans="2:15" x14ac:dyDescent="0.4">
      <c r="B17743" s="63"/>
      <c r="C17743" s="37"/>
      <c r="D17743" s="37"/>
      <c r="E17743" s="37"/>
      <c r="F17743" s="37"/>
      <c r="G17743" s="38"/>
      <c r="H17743" s="37"/>
      <c r="I17743" s="41"/>
      <c r="J17743" s="41"/>
      <c r="K17743" s="37"/>
      <c r="L17743" s="37"/>
      <c r="M17743" s="37"/>
      <c r="N17743" s="37"/>
      <c r="O17743" s="38"/>
    </row>
    <row r="17744" spans="2:15" x14ac:dyDescent="0.4">
      <c r="B17744" s="63"/>
      <c r="C17744" s="37"/>
      <c r="D17744" s="37"/>
      <c r="E17744" s="37"/>
      <c r="F17744" s="37"/>
      <c r="G17744" s="38"/>
      <c r="H17744" s="37"/>
      <c r="I17744" s="41"/>
      <c r="J17744" s="41"/>
      <c r="K17744" s="37"/>
      <c r="L17744" s="37"/>
      <c r="M17744" s="37"/>
      <c r="N17744" s="37"/>
      <c r="O17744" s="38"/>
    </row>
    <row r="17745" spans="2:15" x14ac:dyDescent="0.4">
      <c r="B17745" s="63"/>
      <c r="C17745" s="37"/>
      <c r="D17745" s="37"/>
      <c r="E17745" s="37"/>
      <c r="F17745" s="37"/>
      <c r="G17745" s="38"/>
      <c r="H17745" s="37"/>
      <c r="I17745" s="41"/>
      <c r="J17745" s="41"/>
      <c r="K17745" s="37"/>
      <c r="L17745" s="37"/>
      <c r="M17745" s="37"/>
      <c r="N17745" s="37"/>
      <c r="O17745" s="38"/>
    </row>
    <row r="17746" spans="2:15" x14ac:dyDescent="0.4">
      <c r="B17746" s="63"/>
      <c r="C17746" s="37"/>
      <c r="D17746" s="37"/>
      <c r="E17746" s="37"/>
      <c r="F17746" s="37"/>
      <c r="G17746" s="38"/>
      <c r="H17746" s="37"/>
      <c r="I17746" s="41"/>
      <c r="J17746" s="41"/>
      <c r="K17746" s="37"/>
      <c r="L17746" s="37"/>
      <c r="M17746" s="37"/>
      <c r="N17746" s="37"/>
      <c r="O17746" s="38"/>
    </row>
    <row r="17747" spans="2:15" x14ac:dyDescent="0.4">
      <c r="B17747" s="63"/>
      <c r="C17747" s="37"/>
      <c r="D17747" s="37"/>
      <c r="E17747" s="37"/>
      <c r="F17747" s="37"/>
      <c r="G17747" s="38"/>
      <c r="H17747" s="37"/>
      <c r="I17747" s="41"/>
      <c r="J17747" s="41"/>
      <c r="K17747" s="37"/>
      <c r="L17747" s="37"/>
      <c r="M17747" s="37"/>
      <c r="N17747" s="37"/>
      <c r="O17747" s="38"/>
    </row>
    <row r="17748" spans="2:15" x14ac:dyDescent="0.4">
      <c r="B17748" s="63"/>
      <c r="C17748" s="37"/>
      <c r="D17748" s="37"/>
      <c r="E17748" s="37"/>
      <c r="F17748" s="37"/>
      <c r="G17748" s="38"/>
      <c r="H17748" s="37"/>
      <c r="I17748" s="41"/>
      <c r="J17748" s="41"/>
      <c r="K17748" s="37"/>
      <c r="L17748" s="37"/>
      <c r="M17748" s="37"/>
      <c r="N17748" s="37"/>
      <c r="O17748" s="38"/>
    </row>
    <row r="17749" spans="2:15" x14ac:dyDescent="0.4">
      <c r="B17749" s="63"/>
      <c r="C17749" s="37"/>
      <c r="D17749" s="37"/>
      <c r="E17749" s="37"/>
      <c r="F17749" s="37"/>
      <c r="G17749" s="38"/>
      <c r="H17749" s="37"/>
      <c r="I17749" s="41"/>
      <c r="J17749" s="41"/>
      <c r="K17749" s="37"/>
      <c r="L17749" s="37"/>
      <c r="M17749" s="37"/>
      <c r="N17749" s="37"/>
      <c r="O17749" s="38"/>
    </row>
    <row r="17750" spans="2:15" x14ac:dyDescent="0.4">
      <c r="B17750" s="63"/>
      <c r="C17750" s="37"/>
      <c r="D17750" s="37"/>
      <c r="E17750" s="37"/>
      <c r="F17750" s="37"/>
      <c r="G17750" s="38"/>
      <c r="H17750" s="37"/>
      <c r="I17750" s="41"/>
      <c r="J17750" s="41"/>
      <c r="K17750" s="37"/>
      <c r="L17750" s="37"/>
      <c r="M17750" s="37"/>
      <c r="N17750" s="37"/>
      <c r="O17750" s="38"/>
    </row>
    <row r="17751" spans="2:15" x14ac:dyDescent="0.4">
      <c r="B17751" s="63"/>
      <c r="C17751" s="37"/>
      <c r="D17751" s="37"/>
      <c r="E17751" s="37"/>
      <c r="F17751" s="37"/>
      <c r="G17751" s="38"/>
      <c r="H17751" s="37"/>
      <c r="I17751" s="41"/>
      <c r="J17751" s="41"/>
      <c r="K17751" s="37"/>
      <c r="L17751" s="37"/>
      <c r="M17751" s="37"/>
      <c r="N17751" s="37"/>
      <c r="O17751" s="38"/>
    </row>
    <row r="17752" spans="2:15" x14ac:dyDescent="0.4">
      <c r="B17752" s="63"/>
      <c r="C17752" s="37"/>
      <c r="D17752" s="37"/>
      <c r="E17752" s="37"/>
      <c r="F17752" s="37"/>
      <c r="G17752" s="38"/>
      <c r="H17752" s="37"/>
      <c r="I17752" s="41"/>
      <c r="J17752" s="41"/>
      <c r="K17752" s="37"/>
      <c r="L17752" s="37"/>
      <c r="M17752" s="37"/>
      <c r="N17752" s="37"/>
      <c r="O17752" s="38"/>
    </row>
    <row r="17753" spans="2:15" x14ac:dyDescent="0.4">
      <c r="B17753" s="63"/>
      <c r="C17753" s="37"/>
      <c r="D17753" s="37"/>
      <c r="E17753" s="37"/>
      <c r="F17753" s="37"/>
      <c r="G17753" s="38"/>
      <c r="H17753" s="37"/>
      <c r="I17753" s="41"/>
      <c r="J17753" s="41"/>
      <c r="K17753" s="37"/>
      <c r="L17753" s="37"/>
      <c r="M17753" s="37"/>
      <c r="N17753" s="37"/>
      <c r="O17753" s="38"/>
    </row>
    <row r="17754" spans="2:15" x14ac:dyDescent="0.4">
      <c r="B17754" s="63"/>
      <c r="C17754" s="37"/>
      <c r="D17754" s="37"/>
      <c r="E17754" s="37"/>
      <c r="F17754" s="37"/>
      <c r="G17754" s="38"/>
      <c r="H17754" s="37"/>
      <c r="I17754" s="41"/>
      <c r="J17754" s="41"/>
      <c r="K17754" s="37"/>
      <c r="L17754" s="37"/>
      <c r="M17754" s="37"/>
      <c r="N17754" s="37"/>
      <c r="O17754" s="38"/>
    </row>
    <row r="17755" spans="2:15" x14ac:dyDescent="0.4">
      <c r="B17755" s="63"/>
      <c r="C17755" s="37"/>
      <c r="D17755" s="37"/>
      <c r="E17755" s="37"/>
      <c r="F17755" s="37"/>
      <c r="G17755" s="38"/>
      <c r="H17755" s="37"/>
      <c r="I17755" s="41"/>
      <c r="J17755" s="41"/>
      <c r="K17755" s="37"/>
      <c r="L17755" s="37"/>
      <c r="M17755" s="37"/>
      <c r="N17755" s="37"/>
      <c r="O17755" s="38"/>
    </row>
    <row r="17756" spans="2:15" x14ac:dyDescent="0.4">
      <c r="B17756" s="63"/>
      <c r="C17756" s="37"/>
      <c r="D17756" s="37"/>
      <c r="E17756" s="37"/>
      <c r="F17756" s="37"/>
      <c r="G17756" s="38"/>
      <c r="H17756" s="37"/>
      <c r="I17756" s="41"/>
      <c r="J17756" s="41"/>
      <c r="K17756" s="37"/>
      <c r="L17756" s="37"/>
      <c r="M17756" s="37"/>
      <c r="N17756" s="37"/>
      <c r="O17756" s="38"/>
    </row>
    <row r="17757" spans="2:15" x14ac:dyDescent="0.4">
      <c r="B17757" s="63"/>
      <c r="C17757" s="37"/>
      <c r="D17757" s="37"/>
      <c r="E17757" s="37"/>
      <c r="F17757" s="37"/>
      <c r="G17757" s="38"/>
      <c r="H17757" s="37"/>
      <c r="I17757" s="41"/>
      <c r="J17757" s="41"/>
      <c r="K17757" s="37"/>
      <c r="L17757" s="37"/>
      <c r="M17757" s="37"/>
      <c r="N17757" s="37"/>
      <c r="O17757" s="38"/>
    </row>
    <row r="17758" spans="2:15" x14ac:dyDescent="0.4">
      <c r="B17758" s="63"/>
      <c r="C17758" s="37"/>
      <c r="D17758" s="37"/>
      <c r="E17758" s="37"/>
      <c r="F17758" s="37"/>
      <c r="G17758" s="38"/>
      <c r="H17758" s="37"/>
      <c r="I17758" s="41"/>
      <c r="J17758" s="41"/>
      <c r="K17758" s="37"/>
      <c r="L17758" s="37"/>
      <c r="M17758" s="37"/>
      <c r="N17758" s="37"/>
      <c r="O17758" s="38"/>
    </row>
    <row r="17759" spans="2:15" x14ac:dyDescent="0.4">
      <c r="B17759" s="63"/>
      <c r="C17759" s="37"/>
      <c r="D17759" s="37"/>
      <c r="E17759" s="37"/>
      <c r="F17759" s="37"/>
      <c r="G17759" s="38"/>
      <c r="H17759" s="37"/>
      <c r="I17759" s="41"/>
      <c r="J17759" s="41"/>
      <c r="K17759" s="37"/>
      <c r="L17759" s="37"/>
      <c r="M17759" s="37"/>
      <c r="N17759" s="37"/>
      <c r="O17759" s="38"/>
    </row>
    <row r="17760" spans="2:15" x14ac:dyDescent="0.4">
      <c r="B17760" s="63"/>
      <c r="C17760" s="37"/>
      <c r="D17760" s="37"/>
      <c r="E17760" s="37"/>
      <c r="F17760" s="37"/>
      <c r="G17760" s="38"/>
      <c r="H17760" s="37"/>
      <c r="I17760" s="41"/>
      <c r="J17760" s="41"/>
      <c r="K17760" s="37"/>
      <c r="L17760" s="37"/>
      <c r="M17760" s="37"/>
      <c r="N17760" s="37"/>
      <c r="O17760" s="38"/>
    </row>
    <row r="17761" spans="2:15" x14ac:dyDescent="0.4">
      <c r="B17761" s="63"/>
      <c r="C17761" s="37"/>
      <c r="D17761" s="37"/>
      <c r="E17761" s="37"/>
      <c r="F17761" s="37"/>
      <c r="G17761" s="38"/>
      <c r="H17761" s="37"/>
      <c r="I17761" s="41"/>
      <c r="J17761" s="41"/>
      <c r="K17761" s="37"/>
      <c r="L17761" s="37"/>
      <c r="M17761" s="37"/>
      <c r="N17761" s="37"/>
      <c r="O17761" s="38"/>
    </row>
    <row r="17762" spans="2:15" x14ac:dyDescent="0.4">
      <c r="B17762" s="63"/>
      <c r="C17762" s="37"/>
      <c r="D17762" s="37"/>
      <c r="E17762" s="37"/>
      <c r="F17762" s="37"/>
      <c r="G17762" s="38"/>
      <c r="H17762" s="37"/>
      <c r="I17762" s="41"/>
      <c r="J17762" s="41"/>
      <c r="K17762" s="37"/>
      <c r="L17762" s="37"/>
      <c r="M17762" s="37"/>
      <c r="N17762" s="37"/>
      <c r="O17762" s="38"/>
    </row>
    <row r="17763" spans="2:15" x14ac:dyDescent="0.4">
      <c r="B17763" s="63"/>
      <c r="C17763" s="37"/>
      <c r="D17763" s="37"/>
      <c r="E17763" s="37"/>
      <c r="F17763" s="37"/>
      <c r="G17763" s="38"/>
      <c r="H17763" s="37"/>
      <c r="I17763" s="41"/>
      <c r="J17763" s="41"/>
      <c r="K17763" s="37"/>
      <c r="L17763" s="37"/>
      <c r="M17763" s="37"/>
      <c r="N17763" s="37"/>
      <c r="O17763" s="38"/>
    </row>
    <row r="17764" spans="2:15" x14ac:dyDescent="0.4">
      <c r="B17764" s="63"/>
      <c r="C17764" s="37"/>
      <c r="D17764" s="37"/>
      <c r="E17764" s="37"/>
      <c r="F17764" s="37"/>
      <c r="G17764" s="38"/>
      <c r="H17764" s="37"/>
      <c r="I17764" s="41"/>
      <c r="J17764" s="41"/>
      <c r="K17764" s="37"/>
      <c r="L17764" s="37"/>
      <c r="M17764" s="37"/>
      <c r="N17764" s="37"/>
      <c r="O17764" s="38"/>
    </row>
    <row r="17765" spans="2:15" x14ac:dyDescent="0.4">
      <c r="B17765" s="63"/>
      <c r="C17765" s="37"/>
      <c r="D17765" s="37"/>
      <c r="E17765" s="37"/>
      <c r="F17765" s="37"/>
      <c r="G17765" s="38"/>
      <c r="H17765" s="37"/>
      <c r="I17765" s="41"/>
      <c r="J17765" s="41"/>
      <c r="K17765" s="37"/>
      <c r="L17765" s="37"/>
      <c r="M17765" s="37"/>
      <c r="N17765" s="37"/>
      <c r="O17765" s="38"/>
    </row>
    <row r="17766" spans="2:15" x14ac:dyDescent="0.4">
      <c r="B17766" s="63"/>
      <c r="C17766" s="37"/>
      <c r="D17766" s="37"/>
      <c r="E17766" s="37"/>
      <c r="F17766" s="37"/>
      <c r="G17766" s="38"/>
      <c r="H17766" s="37"/>
      <c r="I17766" s="41"/>
      <c r="J17766" s="41"/>
      <c r="K17766" s="37"/>
      <c r="L17766" s="37"/>
      <c r="M17766" s="37"/>
      <c r="N17766" s="37"/>
      <c r="O17766" s="38"/>
    </row>
    <row r="17767" spans="2:15" x14ac:dyDescent="0.4">
      <c r="B17767" s="63"/>
      <c r="C17767" s="37"/>
      <c r="D17767" s="37"/>
      <c r="E17767" s="37"/>
      <c r="F17767" s="37"/>
      <c r="G17767" s="38"/>
      <c r="H17767" s="37"/>
      <c r="I17767" s="41"/>
      <c r="J17767" s="41"/>
      <c r="K17767" s="37"/>
      <c r="L17767" s="37"/>
      <c r="M17767" s="37"/>
      <c r="N17767" s="37"/>
      <c r="O17767" s="38"/>
    </row>
    <row r="17768" spans="2:15" x14ac:dyDescent="0.4">
      <c r="B17768" s="63"/>
      <c r="C17768" s="37"/>
      <c r="D17768" s="37"/>
      <c r="E17768" s="37"/>
      <c r="F17768" s="37"/>
      <c r="G17768" s="38"/>
      <c r="H17768" s="37"/>
      <c r="I17768" s="41"/>
      <c r="J17768" s="41"/>
      <c r="K17768" s="37"/>
      <c r="L17768" s="37"/>
      <c r="M17768" s="37"/>
      <c r="N17768" s="37"/>
      <c r="O17768" s="38"/>
    </row>
    <row r="17769" spans="2:15" x14ac:dyDescent="0.4">
      <c r="B17769" s="63"/>
      <c r="C17769" s="37"/>
      <c r="D17769" s="37"/>
      <c r="E17769" s="37"/>
      <c r="F17769" s="37"/>
      <c r="G17769" s="38"/>
      <c r="H17769" s="37"/>
      <c r="I17769" s="41"/>
      <c r="J17769" s="41"/>
      <c r="K17769" s="37"/>
      <c r="L17769" s="37"/>
      <c r="M17769" s="37"/>
      <c r="N17769" s="37"/>
      <c r="O17769" s="38"/>
    </row>
    <row r="17770" spans="2:15" x14ac:dyDescent="0.4">
      <c r="B17770" s="63"/>
      <c r="C17770" s="37"/>
      <c r="D17770" s="37"/>
      <c r="E17770" s="37"/>
      <c r="F17770" s="37"/>
      <c r="G17770" s="38"/>
      <c r="H17770" s="37"/>
      <c r="I17770" s="41"/>
      <c r="J17770" s="41"/>
      <c r="K17770" s="37"/>
      <c r="L17770" s="37"/>
      <c r="M17770" s="37"/>
      <c r="N17770" s="37"/>
      <c r="O17770" s="38"/>
    </row>
    <row r="17771" spans="2:15" x14ac:dyDescent="0.4">
      <c r="B17771" s="63"/>
      <c r="C17771" s="37"/>
      <c r="D17771" s="37"/>
      <c r="E17771" s="37"/>
      <c r="F17771" s="37"/>
      <c r="G17771" s="38"/>
      <c r="H17771" s="37"/>
      <c r="I17771" s="41"/>
      <c r="J17771" s="41"/>
      <c r="K17771" s="37"/>
      <c r="L17771" s="37"/>
      <c r="M17771" s="37"/>
      <c r="N17771" s="37"/>
      <c r="O17771" s="38"/>
    </row>
    <row r="17772" spans="2:15" x14ac:dyDescent="0.4">
      <c r="B17772" s="63"/>
      <c r="C17772" s="37"/>
      <c r="D17772" s="37"/>
      <c r="E17772" s="37"/>
      <c r="F17772" s="37"/>
      <c r="G17772" s="38"/>
      <c r="H17772" s="37"/>
      <c r="I17772" s="41"/>
      <c r="J17772" s="41"/>
      <c r="K17772" s="37"/>
      <c r="L17772" s="37"/>
      <c r="M17772" s="37"/>
      <c r="N17772" s="37"/>
      <c r="O17772" s="38"/>
    </row>
    <row r="17773" spans="2:15" x14ac:dyDescent="0.4">
      <c r="B17773" s="63"/>
      <c r="C17773" s="37"/>
      <c r="D17773" s="37"/>
      <c r="E17773" s="37"/>
      <c r="F17773" s="37"/>
      <c r="G17773" s="38"/>
      <c r="H17773" s="37"/>
      <c r="I17773" s="41"/>
      <c r="J17773" s="41"/>
      <c r="K17773" s="37"/>
      <c r="L17773" s="37"/>
      <c r="M17773" s="37"/>
      <c r="N17773" s="37"/>
      <c r="O17773" s="38"/>
    </row>
    <row r="17774" spans="2:15" x14ac:dyDescent="0.4">
      <c r="B17774" s="63"/>
      <c r="C17774" s="37"/>
      <c r="D17774" s="37"/>
      <c r="E17774" s="37"/>
      <c r="F17774" s="37"/>
      <c r="G17774" s="38"/>
      <c r="H17774" s="37"/>
      <c r="I17774" s="41"/>
      <c r="J17774" s="41"/>
      <c r="K17774" s="37"/>
      <c r="L17774" s="37"/>
      <c r="M17774" s="37"/>
      <c r="N17774" s="37"/>
      <c r="O17774" s="38"/>
    </row>
    <row r="17775" spans="2:15" x14ac:dyDescent="0.4">
      <c r="B17775" s="63"/>
      <c r="C17775" s="37"/>
      <c r="D17775" s="37"/>
      <c r="E17775" s="37"/>
      <c r="F17775" s="37"/>
      <c r="G17775" s="38"/>
      <c r="H17775" s="37"/>
      <c r="I17775" s="41"/>
      <c r="J17775" s="41"/>
      <c r="K17775" s="37"/>
      <c r="L17775" s="37"/>
      <c r="M17775" s="37"/>
      <c r="N17775" s="37"/>
      <c r="O17775" s="38"/>
    </row>
    <row r="17776" spans="2:15" x14ac:dyDescent="0.4">
      <c r="B17776" s="63"/>
      <c r="C17776" s="37"/>
      <c r="D17776" s="37"/>
      <c r="E17776" s="37"/>
      <c r="F17776" s="37"/>
      <c r="G17776" s="38"/>
      <c r="H17776" s="37"/>
      <c r="I17776" s="41"/>
      <c r="J17776" s="41"/>
      <c r="K17776" s="37"/>
      <c r="L17776" s="37"/>
      <c r="M17776" s="37"/>
      <c r="N17776" s="37"/>
      <c r="O17776" s="38"/>
    </row>
    <row r="17777" spans="2:15" x14ac:dyDescent="0.4">
      <c r="B17777" s="63"/>
      <c r="C17777" s="37"/>
      <c r="D17777" s="37"/>
      <c r="E17777" s="37"/>
      <c r="F17777" s="37"/>
      <c r="G17777" s="38"/>
      <c r="H17777" s="37"/>
      <c r="I17777" s="41"/>
      <c r="J17777" s="41"/>
      <c r="K17777" s="37"/>
      <c r="L17777" s="37"/>
      <c r="M17777" s="37"/>
      <c r="N17777" s="37"/>
      <c r="O17777" s="38"/>
    </row>
    <row r="17778" spans="2:15" x14ac:dyDescent="0.4">
      <c r="B17778" s="63"/>
      <c r="C17778" s="37"/>
      <c r="D17778" s="37"/>
      <c r="E17778" s="37"/>
      <c r="F17778" s="37"/>
      <c r="G17778" s="38"/>
      <c r="H17778" s="37"/>
      <c r="I17778" s="41"/>
      <c r="J17778" s="41"/>
      <c r="K17778" s="37"/>
      <c r="L17778" s="37"/>
      <c r="M17778" s="37"/>
      <c r="N17778" s="37"/>
      <c r="O17778" s="38"/>
    </row>
    <row r="17779" spans="2:15" x14ac:dyDescent="0.4">
      <c r="B17779" s="63"/>
      <c r="C17779" s="37"/>
      <c r="D17779" s="37"/>
      <c r="E17779" s="37"/>
      <c r="F17779" s="37"/>
      <c r="G17779" s="38"/>
      <c r="H17779" s="37"/>
      <c r="I17779" s="41"/>
      <c r="J17779" s="41"/>
      <c r="K17779" s="37"/>
      <c r="L17779" s="37"/>
      <c r="M17779" s="37"/>
      <c r="N17779" s="37"/>
      <c r="O17779" s="38"/>
    </row>
    <row r="17780" spans="2:15" x14ac:dyDescent="0.4">
      <c r="B17780" s="63"/>
      <c r="C17780" s="37"/>
      <c r="D17780" s="37"/>
      <c r="E17780" s="37"/>
      <c r="F17780" s="37"/>
      <c r="G17780" s="38"/>
      <c r="H17780" s="37"/>
      <c r="I17780" s="41"/>
      <c r="J17780" s="41"/>
      <c r="K17780" s="37"/>
      <c r="L17780" s="37"/>
      <c r="M17780" s="37"/>
      <c r="N17780" s="37"/>
      <c r="O17780" s="38"/>
    </row>
    <row r="17781" spans="2:15" x14ac:dyDescent="0.4">
      <c r="B17781" s="63"/>
      <c r="C17781" s="37"/>
      <c r="D17781" s="37"/>
      <c r="E17781" s="37"/>
      <c r="F17781" s="37"/>
      <c r="G17781" s="38"/>
      <c r="H17781" s="37"/>
      <c r="I17781" s="41"/>
      <c r="J17781" s="41"/>
      <c r="K17781" s="37"/>
      <c r="L17781" s="37"/>
      <c r="M17781" s="37"/>
      <c r="N17781" s="37"/>
      <c r="O17781" s="38"/>
    </row>
    <row r="17782" spans="2:15" x14ac:dyDescent="0.4">
      <c r="B17782" s="63"/>
      <c r="C17782" s="37"/>
      <c r="D17782" s="37"/>
      <c r="E17782" s="37"/>
      <c r="F17782" s="37"/>
      <c r="G17782" s="38"/>
      <c r="H17782" s="37"/>
      <c r="I17782" s="41"/>
      <c r="J17782" s="41"/>
      <c r="K17782" s="37"/>
      <c r="L17782" s="37"/>
      <c r="M17782" s="37"/>
      <c r="N17782" s="37"/>
      <c r="O17782" s="38"/>
    </row>
    <row r="17783" spans="2:15" x14ac:dyDescent="0.4">
      <c r="B17783" s="63"/>
      <c r="C17783" s="37"/>
      <c r="D17783" s="37"/>
      <c r="E17783" s="37"/>
      <c r="F17783" s="37"/>
      <c r="G17783" s="38"/>
      <c r="H17783" s="37"/>
      <c r="I17783" s="41"/>
      <c r="J17783" s="41"/>
      <c r="K17783" s="37"/>
      <c r="L17783" s="37"/>
      <c r="M17783" s="37"/>
      <c r="N17783" s="37"/>
      <c r="O17783" s="38"/>
    </row>
    <row r="17784" spans="2:15" x14ac:dyDescent="0.4">
      <c r="B17784" s="63"/>
      <c r="C17784" s="37"/>
      <c r="D17784" s="37"/>
      <c r="E17784" s="37"/>
      <c r="F17784" s="37"/>
      <c r="G17784" s="38"/>
      <c r="H17784" s="37"/>
      <c r="I17784" s="41"/>
      <c r="J17784" s="41"/>
      <c r="K17784" s="37"/>
      <c r="L17784" s="37"/>
      <c r="M17784" s="37"/>
      <c r="N17784" s="37"/>
      <c r="O17784" s="38"/>
    </row>
    <row r="17785" spans="2:15" x14ac:dyDescent="0.4">
      <c r="B17785" s="63"/>
      <c r="C17785" s="37"/>
      <c r="D17785" s="37"/>
      <c r="E17785" s="37"/>
      <c r="F17785" s="37"/>
      <c r="G17785" s="38"/>
      <c r="H17785" s="37"/>
      <c r="I17785" s="41"/>
      <c r="J17785" s="41"/>
      <c r="K17785" s="37"/>
      <c r="L17785" s="37"/>
      <c r="M17785" s="37"/>
      <c r="N17785" s="37"/>
      <c r="O17785" s="38"/>
    </row>
    <row r="17786" spans="2:15" x14ac:dyDescent="0.4">
      <c r="B17786" s="63"/>
      <c r="C17786" s="37"/>
      <c r="D17786" s="37"/>
      <c r="E17786" s="37"/>
      <c r="F17786" s="37"/>
      <c r="G17786" s="38"/>
      <c r="H17786" s="37"/>
      <c r="I17786" s="41"/>
      <c r="J17786" s="41"/>
      <c r="K17786" s="37"/>
      <c r="L17786" s="37"/>
      <c r="M17786" s="37"/>
      <c r="N17786" s="37"/>
      <c r="O17786" s="38"/>
    </row>
    <row r="17787" spans="2:15" x14ac:dyDescent="0.4">
      <c r="B17787" s="63"/>
      <c r="C17787" s="37"/>
      <c r="D17787" s="37"/>
      <c r="E17787" s="37"/>
      <c r="F17787" s="37"/>
      <c r="G17787" s="38"/>
      <c r="H17787" s="37"/>
      <c r="I17787" s="41"/>
      <c r="J17787" s="41"/>
      <c r="K17787" s="37"/>
      <c r="L17787" s="37"/>
      <c r="M17787" s="37"/>
      <c r="N17787" s="37"/>
      <c r="O17787" s="38"/>
    </row>
    <row r="17788" spans="2:15" x14ac:dyDescent="0.4">
      <c r="B17788" s="63"/>
      <c r="C17788" s="37"/>
      <c r="D17788" s="37"/>
      <c r="E17788" s="37"/>
      <c r="F17788" s="37"/>
      <c r="G17788" s="38"/>
      <c r="H17788" s="37"/>
      <c r="I17788" s="41"/>
      <c r="J17788" s="41"/>
      <c r="K17788" s="37"/>
      <c r="L17788" s="37"/>
      <c r="M17788" s="37"/>
      <c r="N17788" s="37"/>
      <c r="O17788" s="38"/>
    </row>
    <row r="17789" spans="2:15" x14ac:dyDescent="0.4">
      <c r="B17789" s="63"/>
      <c r="C17789" s="37"/>
      <c r="D17789" s="37"/>
      <c r="E17789" s="37"/>
      <c r="F17789" s="37"/>
      <c r="G17789" s="38"/>
      <c r="H17789" s="37"/>
      <c r="I17789" s="41"/>
      <c r="J17789" s="41"/>
      <c r="K17789" s="37"/>
      <c r="L17789" s="37"/>
      <c r="M17789" s="37"/>
      <c r="N17789" s="37"/>
      <c r="O17789" s="38"/>
    </row>
    <row r="17790" spans="2:15" x14ac:dyDescent="0.4">
      <c r="B17790" s="63"/>
      <c r="C17790" s="37"/>
      <c r="D17790" s="37"/>
      <c r="E17790" s="37"/>
      <c r="F17790" s="37"/>
      <c r="G17790" s="38"/>
      <c r="H17790" s="37"/>
      <c r="I17790" s="41"/>
      <c r="J17790" s="41"/>
      <c r="K17790" s="37"/>
      <c r="L17790" s="37"/>
      <c r="M17790" s="37"/>
      <c r="N17790" s="37"/>
      <c r="O17790" s="38"/>
    </row>
    <row r="17791" spans="2:15" x14ac:dyDescent="0.4">
      <c r="B17791" s="63"/>
      <c r="C17791" s="37"/>
      <c r="D17791" s="37"/>
      <c r="E17791" s="37"/>
      <c r="F17791" s="37"/>
      <c r="G17791" s="38"/>
      <c r="H17791" s="37"/>
      <c r="I17791" s="41"/>
      <c r="J17791" s="41"/>
      <c r="K17791" s="37"/>
      <c r="L17791" s="37"/>
      <c r="M17791" s="37"/>
      <c r="N17791" s="37"/>
      <c r="O17791" s="38"/>
    </row>
    <row r="17792" spans="2:15" x14ac:dyDescent="0.4">
      <c r="B17792" s="63"/>
      <c r="C17792" s="37"/>
      <c r="D17792" s="37"/>
      <c r="E17792" s="37"/>
      <c r="F17792" s="37"/>
      <c r="G17792" s="38"/>
      <c r="H17792" s="37"/>
      <c r="I17792" s="41"/>
      <c r="J17792" s="41"/>
      <c r="K17792" s="37"/>
      <c r="L17792" s="37"/>
      <c r="M17792" s="37"/>
      <c r="N17792" s="37"/>
      <c r="O17792" s="38"/>
    </row>
    <row r="17793" spans="2:15" x14ac:dyDescent="0.4">
      <c r="B17793" s="63"/>
      <c r="C17793" s="37"/>
      <c r="D17793" s="37"/>
      <c r="E17793" s="37"/>
      <c r="F17793" s="37"/>
      <c r="G17793" s="38"/>
      <c r="H17793" s="37"/>
      <c r="I17793" s="41"/>
      <c r="J17793" s="41"/>
      <c r="K17793" s="37"/>
      <c r="L17793" s="37"/>
      <c r="M17793" s="37"/>
      <c r="N17793" s="37"/>
      <c r="O17793" s="38"/>
    </row>
    <row r="17794" spans="2:15" x14ac:dyDescent="0.4">
      <c r="B17794" s="63"/>
      <c r="C17794" s="37"/>
      <c r="D17794" s="37"/>
      <c r="E17794" s="37"/>
      <c r="F17794" s="37"/>
      <c r="G17794" s="38"/>
      <c r="H17794" s="37"/>
      <c r="I17794" s="41"/>
      <c r="J17794" s="41"/>
      <c r="K17794" s="37"/>
      <c r="L17794" s="37"/>
      <c r="M17794" s="37"/>
      <c r="N17794" s="37"/>
      <c r="O17794" s="38"/>
    </row>
    <row r="17795" spans="2:15" x14ac:dyDescent="0.4">
      <c r="B17795" s="63"/>
      <c r="C17795" s="37"/>
      <c r="D17795" s="37"/>
      <c r="E17795" s="37"/>
      <c r="F17795" s="37"/>
      <c r="G17795" s="38"/>
      <c r="H17795" s="37"/>
      <c r="I17795" s="41"/>
      <c r="J17795" s="41"/>
      <c r="K17795" s="37"/>
      <c r="L17795" s="37"/>
      <c r="M17795" s="37"/>
      <c r="N17795" s="37"/>
      <c r="O17795" s="38"/>
    </row>
    <row r="17796" spans="2:15" x14ac:dyDescent="0.4">
      <c r="B17796" s="63"/>
      <c r="C17796" s="37"/>
      <c r="D17796" s="37"/>
      <c r="E17796" s="37"/>
      <c r="F17796" s="37"/>
      <c r="G17796" s="38"/>
      <c r="H17796" s="37"/>
      <c r="I17796" s="41"/>
      <c r="J17796" s="41"/>
      <c r="K17796" s="37"/>
      <c r="L17796" s="37"/>
      <c r="M17796" s="37"/>
      <c r="N17796" s="37"/>
      <c r="O17796" s="38"/>
    </row>
    <row r="17797" spans="2:15" x14ac:dyDescent="0.4">
      <c r="B17797" s="63"/>
      <c r="C17797" s="37"/>
      <c r="D17797" s="37"/>
      <c r="E17797" s="37"/>
      <c r="F17797" s="37"/>
      <c r="G17797" s="38"/>
      <c r="H17797" s="37"/>
      <c r="I17797" s="41"/>
      <c r="J17797" s="41"/>
      <c r="K17797" s="37"/>
      <c r="L17797" s="37"/>
      <c r="M17797" s="37"/>
      <c r="N17797" s="37"/>
      <c r="O17797" s="38"/>
    </row>
    <row r="17798" spans="2:15" x14ac:dyDescent="0.4">
      <c r="B17798" s="63"/>
      <c r="C17798" s="37"/>
      <c r="D17798" s="37"/>
      <c r="E17798" s="37"/>
      <c r="F17798" s="37"/>
      <c r="G17798" s="38"/>
      <c r="H17798" s="37"/>
      <c r="I17798" s="41"/>
      <c r="J17798" s="41"/>
      <c r="K17798" s="37"/>
      <c r="L17798" s="37"/>
      <c r="M17798" s="37"/>
      <c r="N17798" s="37"/>
      <c r="O17798" s="38"/>
    </row>
    <row r="17799" spans="2:15" x14ac:dyDescent="0.4">
      <c r="B17799" s="63"/>
      <c r="C17799" s="37"/>
      <c r="D17799" s="37"/>
      <c r="E17799" s="37"/>
      <c r="F17799" s="37"/>
      <c r="G17799" s="38"/>
      <c r="H17799" s="37"/>
      <c r="I17799" s="41"/>
      <c r="J17799" s="41"/>
      <c r="K17799" s="37"/>
      <c r="L17799" s="37"/>
      <c r="M17799" s="37"/>
      <c r="N17799" s="37"/>
      <c r="O17799" s="38"/>
    </row>
    <row r="17800" spans="2:15" x14ac:dyDescent="0.4">
      <c r="B17800" s="63"/>
      <c r="C17800" s="37"/>
      <c r="D17800" s="37"/>
      <c r="E17800" s="37"/>
      <c r="F17800" s="37"/>
      <c r="G17800" s="38"/>
      <c r="H17800" s="37"/>
      <c r="I17800" s="41"/>
      <c r="J17800" s="41"/>
      <c r="K17800" s="37"/>
      <c r="L17800" s="37"/>
      <c r="M17800" s="37"/>
      <c r="N17800" s="37"/>
      <c r="O17800" s="38"/>
    </row>
    <row r="17801" spans="2:15" x14ac:dyDescent="0.4">
      <c r="B17801" s="63"/>
      <c r="C17801" s="37"/>
      <c r="D17801" s="37"/>
      <c r="E17801" s="37"/>
      <c r="F17801" s="37"/>
      <c r="G17801" s="38"/>
      <c r="H17801" s="37"/>
      <c r="I17801" s="41"/>
      <c r="J17801" s="41"/>
      <c r="K17801" s="37"/>
      <c r="L17801" s="37"/>
      <c r="M17801" s="37"/>
      <c r="N17801" s="37"/>
      <c r="O17801" s="38"/>
    </row>
    <row r="17802" spans="2:15" x14ac:dyDescent="0.4">
      <c r="B17802" s="63"/>
      <c r="C17802" s="37"/>
      <c r="D17802" s="37"/>
      <c r="E17802" s="37"/>
      <c r="F17802" s="37"/>
      <c r="G17802" s="38"/>
      <c r="H17802" s="37"/>
      <c r="I17802" s="41"/>
      <c r="J17802" s="41"/>
      <c r="K17802" s="37"/>
      <c r="L17802" s="37"/>
      <c r="M17802" s="37"/>
      <c r="N17802" s="37"/>
      <c r="O17802" s="38"/>
    </row>
    <row r="17803" spans="2:15" x14ac:dyDescent="0.4">
      <c r="B17803" s="63"/>
      <c r="C17803" s="37"/>
      <c r="D17803" s="37"/>
      <c r="E17803" s="37"/>
      <c r="F17803" s="37"/>
      <c r="G17803" s="38"/>
      <c r="H17803" s="37"/>
      <c r="I17803" s="41"/>
      <c r="J17803" s="41"/>
      <c r="K17803" s="37"/>
      <c r="L17803" s="37"/>
      <c r="M17803" s="37"/>
      <c r="N17803" s="37"/>
      <c r="O17803" s="38"/>
    </row>
    <row r="17804" spans="2:15" x14ac:dyDescent="0.4">
      <c r="B17804" s="63"/>
      <c r="C17804" s="37"/>
      <c r="D17804" s="37"/>
      <c r="E17804" s="37"/>
      <c r="F17804" s="37"/>
      <c r="G17804" s="38"/>
      <c r="H17804" s="37"/>
      <c r="I17804" s="41"/>
      <c r="J17804" s="41"/>
      <c r="K17804" s="37"/>
      <c r="L17804" s="37"/>
      <c r="M17804" s="37"/>
      <c r="N17804" s="37"/>
      <c r="O17804" s="38"/>
    </row>
    <row r="17805" spans="2:15" x14ac:dyDescent="0.4">
      <c r="B17805" s="63"/>
      <c r="C17805" s="37"/>
      <c r="D17805" s="37"/>
      <c r="E17805" s="37"/>
      <c r="F17805" s="37"/>
      <c r="G17805" s="38"/>
      <c r="H17805" s="37"/>
      <c r="I17805" s="41"/>
      <c r="J17805" s="41"/>
      <c r="K17805" s="37"/>
      <c r="L17805" s="37"/>
      <c r="M17805" s="37"/>
      <c r="N17805" s="37"/>
      <c r="O17805" s="38"/>
    </row>
    <row r="17806" spans="2:15" x14ac:dyDescent="0.4">
      <c r="B17806" s="63"/>
      <c r="C17806" s="37"/>
      <c r="D17806" s="37"/>
      <c r="E17806" s="37"/>
      <c r="F17806" s="37"/>
      <c r="G17806" s="38"/>
      <c r="H17806" s="37"/>
      <c r="I17806" s="41"/>
      <c r="J17806" s="41"/>
      <c r="K17806" s="37"/>
      <c r="L17806" s="37"/>
      <c r="M17806" s="37"/>
      <c r="N17806" s="37"/>
      <c r="O17806" s="38"/>
    </row>
    <row r="17807" spans="2:15" x14ac:dyDescent="0.4">
      <c r="B17807" s="63"/>
      <c r="C17807" s="37"/>
      <c r="D17807" s="37"/>
      <c r="E17807" s="37"/>
      <c r="F17807" s="37"/>
      <c r="G17807" s="38"/>
      <c r="H17807" s="37"/>
      <c r="I17807" s="41"/>
      <c r="J17807" s="41"/>
      <c r="K17807" s="37"/>
      <c r="L17807" s="37"/>
      <c r="M17807" s="37"/>
      <c r="N17807" s="37"/>
      <c r="O17807" s="38"/>
    </row>
    <row r="17808" spans="2:15" x14ac:dyDescent="0.4">
      <c r="B17808" s="63"/>
      <c r="C17808" s="37"/>
      <c r="D17808" s="37"/>
      <c r="E17808" s="37"/>
      <c r="F17808" s="37"/>
      <c r="G17808" s="38"/>
      <c r="H17808" s="37"/>
      <c r="I17808" s="41"/>
      <c r="J17808" s="41"/>
      <c r="K17808" s="37"/>
      <c r="L17808" s="37"/>
      <c r="M17808" s="37"/>
      <c r="N17808" s="37"/>
      <c r="O17808" s="38"/>
    </row>
    <row r="17809" spans="2:15" x14ac:dyDescent="0.4">
      <c r="B17809" s="63"/>
      <c r="C17809" s="37"/>
      <c r="D17809" s="37"/>
      <c r="E17809" s="37"/>
      <c r="F17809" s="37"/>
      <c r="G17809" s="38"/>
      <c r="H17809" s="37"/>
      <c r="I17809" s="41"/>
      <c r="J17809" s="41"/>
      <c r="K17809" s="37"/>
      <c r="L17809" s="37"/>
      <c r="M17809" s="37"/>
      <c r="N17809" s="37"/>
      <c r="O17809" s="38"/>
    </row>
    <row r="17810" spans="2:15" x14ac:dyDescent="0.4">
      <c r="B17810" s="63"/>
      <c r="C17810" s="37"/>
      <c r="D17810" s="37"/>
      <c r="E17810" s="37"/>
      <c r="F17810" s="37"/>
      <c r="G17810" s="38"/>
      <c r="H17810" s="37"/>
      <c r="I17810" s="41"/>
      <c r="J17810" s="41"/>
      <c r="K17810" s="37"/>
      <c r="L17810" s="37"/>
      <c r="M17810" s="37"/>
      <c r="N17810" s="37"/>
      <c r="O17810" s="38"/>
    </row>
    <row r="17811" spans="2:15" x14ac:dyDescent="0.4">
      <c r="B17811" s="63"/>
      <c r="C17811" s="37"/>
      <c r="D17811" s="37"/>
      <c r="E17811" s="37"/>
      <c r="F17811" s="37"/>
      <c r="G17811" s="38"/>
      <c r="H17811" s="37"/>
      <c r="I17811" s="41"/>
      <c r="J17811" s="41"/>
      <c r="K17811" s="37"/>
      <c r="L17811" s="37"/>
      <c r="M17811" s="37"/>
      <c r="N17811" s="37"/>
      <c r="O17811" s="38"/>
    </row>
    <row r="17812" spans="2:15" x14ac:dyDescent="0.4">
      <c r="B17812" s="63"/>
      <c r="C17812" s="37"/>
      <c r="D17812" s="37"/>
      <c r="E17812" s="37"/>
      <c r="F17812" s="37"/>
      <c r="G17812" s="38"/>
      <c r="H17812" s="37"/>
      <c r="I17812" s="41"/>
      <c r="J17812" s="41"/>
      <c r="K17812" s="37"/>
      <c r="L17812" s="37"/>
      <c r="M17812" s="37"/>
      <c r="N17812" s="37"/>
      <c r="O17812" s="38"/>
    </row>
    <row r="17813" spans="2:15" x14ac:dyDescent="0.4">
      <c r="B17813" s="63"/>
      <c r="C17813" s="37"/>
      <c r="D17813" s="37"/>
      <c r="E17813" s="37"/>
      <c r="F17813" s="37"/>
      <c r="G17813" s="38"/>
      <c r="H17813" s="37"/>
      <c r="I17813" s="41"/>
      <c r="J17813" s="41"/>
      <c r="K17813" s="37"/>
      <c r="L17813" s="37"/>
      <c r="M17813" s="37"/>
      <c r="N17813" s="37"/>
      <c r="O17813" s="38"/>
    </row>
    <row r="17814" spans="2:15" x14ac:dyDescent="0.4">
      <c r="B17814" s="63"/>
      <c r="C17814" s="37"/>
      <c r="D17814" s="37"/>
      <c r="E17814" s="37"/>
      <c r="F17814" s="37"/>
      <c r="G17814" s="38"/>
      <c r="H17814" s="37"/>
      <c r="I17814" s="41"/>
      <c r="J17814" s="41"/>
      <c r="K17814" s="37"/>
      <c r="L17814" s="37"/>
      <c r="M17814" s="37"/>
      <c r="N17814" s="37"/>
      <c r="O17814" s="38"/>
    </row>
    <row r="17815" spans="2:15" x14ac:dyDescent="0.4">
      <c r="B17815" s="63"/>
      <c r="C17815" s="37"/>
      <c r="D17815" s="37"/>
      <c r="E17815" s="37"/>
      <c r="F17815" s="37"/>
      <c r="G17815" s="38"/>
      <c r="H17815" s="37"/>
      <c r="I17815" s="41"/>
      <c r="J17815" s="41"/>
      <c r="K17815" s="37"/>
      <c r="L17815" s="37"/>
      <c r="M17815" s="37"/>
      <c r="N17815" s="37"/>
      <c r="O17815" s="38"/>
    </row>
    <row r="17816" spans="2:15" x14ac:dyDescent="0.4">
      <c r="B17816" s="63"/>
      <c r="C17816" s="37"/>
      <c r="D17816" s="37"/>
      <c r="E17816" s="37"/>
      <c r="F17816" s="37"/>
      <c r="G17816" s="38"/>
      <c r="H17816" s="37"/>
      <c r="I17816" s="41"/>
      <c r="J17816" s="41"/>
      <c r="K17816" s="37"/>
      <c r="L17816" s="37"/>
      <c r="M17816" s="37"/>
      <c r="N17816" s="37"/>
      <c r="O17816" s="38"/>
    </row>
    <row r="17817" spans="2:15" x14ac:dyDescent="0.4">
      <c r="B17817" s="63"/>
      <c r="C17817" s="37"/>
      <c r="D17817" s="37"/>
      <c r="E17817" s="37"/>
      <c r="F17817" s="37"/>
      <c r="G17817" s="38"/>
      <c r="H17817" s="37"/>
      <c r="I17817" s="41"/>
      <c r="J17817" s="41"/>
      <c r="K17817" s="37"/>
      <c r="L17817" s="37"/>
      <c r="M17817" s="37"/>
      <c r="N17817" s="37"/>
      <c r="O17817" s="38"/>
    </row>
    <row r="17818" spans="2:15" x14ac:dyDescent="0.4">
      <c r="B17818" s="63"/>
      <c r="C17818" s="37"/>
      <c r="D17818" s="37"/>
      <c r="E17818" s="37"/>
      <c r="F17818" s="37"/>
      <c r="G17818" s="38"/>
      <c r="H17818" s="37"/>
      <c r="I17818" s="41"/>
      <c r="J17818" s="41"/>
      <c r="K17818" s="37"/>
      <c r="L17818" s="37"/>
      <c r="M17818" s="37"/>
      <c r="N17818" s="37"/>
      <c r="O17818" s="38"/>
    </row>
    <row r="17819" spans="2:15" x14ac:dyDescent="0.4">
      <c r="B17819" s="63"/>
      <c r="C17819" s="37"/>
      <c r="D17819" s="37"/>
      <c r="E17819" s="37"/>
      <c r="F17819" s="37"/>
      <c r="G17819" s="38"/>
      <c r="H17819" s="37"/>
      <c r="I17819" s="41"/>
      <c r="J17819" s="41"/>
      <c r="K17819" s="37"/>
      <c r="L17819" s="37"/>
      <c r="M17819" s="37"/>
      <c r="N17819" s="37"/>
      <c r="O17819" s="38"/>
    </row>
    <row r="17820" spans="2:15" x14ac:dyDescent="0.4">
      <c r="B17820" s="63"/>
      <c r="C17820" s="37"/>
      <c r="D17820" s="37"/>
      <c r="E17820" s="37"/>
      <c r="F17820" s="37"/>
      <c r="G17820" s="38"/>
      <c r="H17820" s="37"/>
      <c r="I17820" s="41"/>
      <c r="J17820" s="41"/>
      <c r="K17820" s="37"/>
      <c r="L17820" s="37"/>
      <c r="M17820" s="37"/>
      <c r="N17820" s="37"/>
      <c r="O17820" s="38"/>
    </row>
    <row r="17821" spans="2:15" x14ac:dyDescent="0.4">
      <c r="B17821" s="63"/>
      <c r="C17821" s="37"/>
      <c r="D17821" s="37"/>
      <c r="E17821" s="37"/>
      <c r="F17821" s="37"/>
      <c r="G17821" s="38"/>
      <c r="H17821" s="37"/>
      <c r="I17821" s="41"/>
      <c r="J17821" s="41"/>
      <c r="K17821" s="37"/>
      <c r="L17821" s="37"/>
      <c r="M17821" s="37"/>
      <c r="N17821" s="37"/>
      <c r="O17821" s="38"/>
    </row>
    <row r="17822" spans="2:15" x14ac:dyDescent="0.4">
      <c r="B17822" s="63"/>
      <c r="C17822" s="37"/>
      <c r="D17822" s="37"/>
      <c r="E17822" s="37"/>
      <c r="F17822" s="37"/>
      <c r="G17822" s="38"/>
      <c r="H17822" s="37"/>
      <c r="I17822" s="41"/>
      <c r="J17822" s="41"/>
      <c r="K17822" s="37"/>
      <c r="L17822" s="37"/>
      <c r="M17822" s="37"/>
      <c r="N17822" s="37"/>
      <c r="O17822" s="38"/>
    </row>
    <row r="17823" spans="2:15" x14ac:dyDescent="0.4">
      <c r="B17823" s="63"/>
      <c r="C17823" s="37"/>
      <c r="D17823" s="37"/>
      <c r="E17823" s="37"/>
      <c r="F17823" s="37"/>
      <c r="G17823" s="38"/>
      <c r="H17823" s="37"/>
      <c r="I17823" s="41"/>
      <c r="J17823" s="41"/>
      <c r="K17823" s="37"/>
      <c r="L17823" s="37"/>
      <c r="M17823" s="37"/>
      <c r="N17823" s="37"/>
      <c r="O17823" s="38"/>
    </row>
    <row r="17824" spans="2:15" x14ac:dyDescent="0.4">
      <c r="B17824" s="63"/>
      <c r="C17824" s="37"/>
      <c r="D17824" s="37"/>
      <c r="E17824" s="37"/>
      <c r="F17824" s="37"/>
      <c r="G17824" s="38"/>
      <c r="H17824" s="37"/>
      <c r="I17824" s="41"/>
      <c r="J17824" s="41"/>
      <c r="K17824" s="37"/>
      <c r="L17824" s="37"/>
      <c r="M17824" s="37"/>
      <c r="N17824" s="37"/>
      <c r="O17824" s="38"/>
    </row>
    <row r="17825" spans="2:15" x14ac:dyDescent="0.4">
      <c r="B17825" s="63"/>
      <c r="C17825" s="37"/>
      <c r="D17825" s="37"/>
      <c r="E17825" s="37"/>
      <c r="F17825" s="37"/>
      <c r="G17825" s="38"/>
      <c r="H17825" s="37"/>
      <c r="I17825" s="41"/>
      <c r="J17825" s="41"/>
      <c r="K17825" s="37"/>
      <c r="L17825" s="37"/>
      <c r="M17825" s="37"/>
      <c r="N17825" s="37"/>
      <c r="O17825" s="38"/>
    </row>
    <row r="17826" spans="2:15" x14ac:dyDescent="0.4">
      <c r="B17826" s="63"/>
      <c r="C17826" s="37"/>
      <c r="D17826" s="37"/>
      <c r="E17826" s="37"/>
      <c r="F17826" s="37"/>
      <c r="G17826" s="38"/>
      <c r="H17826" s="37"/>
      <c r="I17826" s="41"/>
      <c r="J17826" s="41"/>
      <c r="K17826" s="37"/>
      <c r="L17826" s="37"/>
      <c r="M17826" s="37"/>
      <c r="N17826" s="37"/>
      <c r="O17826" s="38"/>
    </row>
    <row r="17827" spans="2:15" x14ac:dyDescent="0.4">
      <c r="B17827" s="63"/>
      <c r="C17827" s="37"/>
      <c r="D17827" s="37"/>
      <c r="E17827" s="37"/>
      <c r="F17827" s="37"/>
      <c r="G17827" s="38"/>
      <c r="H17827" s="37"/>
      <c r="I17827" s="41"/>
      <c r="J17827" s="41"/>
      <c r="K17827" s="37"/>
      <c r="L17827" s="37"/>
      <c r="M17827" s="37"/>
      <c r="N17827" s="37"/>
      <c r="O17827" s="38"/>
    </row>
    <row r="17828" spans="2:15" x14ac:dyDescent="0.4">
      <c r="B17828" s="63"/>
      <c r="C17828" s="37"/>
      <c r="D17828" s="37"/>
      <c r="E17828" s="37"/>
      <c r="F17828" s="37"/>
      <c r="G17828" s="38"/>
      <c r="H17828" s="37"/>
      <c r="I17828" s="41"/>
      <c r="J17828" s="41"/>
      <c r="K17828" s="37"/>
      <c r="L17828" s="37"/>
      <c r="M17828" s="37"/>
      <c r="N17828" s="37"/>
      <c r="O17828" s="38"/>
    </row>
    <row r="17829" spans="2:15" x14ac:dyDescent="0.4">
      <c r="B17829" s="63"/>
      <c r="C17829" s="37"/>
      <c r="D17829" s="37"/>
      <c r="E17829" s="37"/>
      <c r="F17829" s="37"/>
      <c r="G17829" s="38"/>
      <c r="H17829" s="37"/>
      <c r="I17829" s="41"/>
      <c r="J17829" s="41"/>
      <c r="K17829" s="37"/>
      <c r="L17829" s="37"/>
      <c r="M17829" s="37"/>
      <c r="N17829" s="37"/>
      <c r="O17829" s="38"/>
    </row>
    <row r="17830" spans="2:15" x14ac:dyDescent="0.4">
      <c r="B17830" s="63"/>
      <c r="C17830" s="37"/>
      <c r="D17830" s="37"/>
      <c r="E17830" s="37"/>
      <c r="F17830" s="37"/>
      <c r="G17830" s="38"/>
      <c r="H17830" s="37"/>
      <c r="I17830" s="41"/>
      <c r="J17830" s="41"/>
      <c r="K17830" s="37"/>
      <c r="L17830" s="37"/>
      <c r="M17830" s="37"/>
      <c r="N17830" s="37"/>
      <c r="O17830" s="38"/>
    </row>
    <row r="17831" spans="2:15" x14ac:dyDescent="0.4">
      <c r="B17831" s="63"/>
      <c r="C17831" s="37"/>
      <c r="D17831" s="37"/>
      <c r="E17831" s="37"/>
      <c r="F17831" s="37"/>
      <c r="G17831" s="38"/>
      <c r="H17831" s="37"/>
      <c r="I17831" s="41"/>
      <c r="J17831" s="41"/>
      <c r="K17831" s="37"/>
      <c r="L17831" s="37"/>
      <c r="M17831" s="37"/>
      <c r="N17831" s="37"/>
      <c r="O17831" s="38"/>
    </row>
    <row r="17832" spans="2:15" x14ac:dyDescent="0.4">
      <c r="B17832" s="63"/>
      <c r="C17832" s="37"/>
      <c r="D17832" s="37"/>
      <c r="E17832" s="37"/>
      <c r="F17832" s="37"/>
      <c r="G17832" s="38"/>
      <c r="H17832" s="37"/>
      <c r="I17832" s="41"/>
      <c r="J17832" s="41"/>
      <c r="K17832" s="37"/>
      <c r="L17832" s="37"/>
      <c r="M17832" s="37"/>
      <c r="N17832" s="37"/>
      <c r="O17832" s="38"/>
    </row>
    <row r="17833" spans="2:15" x14ac:dyDescent="0.4">
      <c r="B17833" s="63"/>
      <c r="C17833" s="37"/>
      <c r="D17833" s="37"/>
      <c r="E17833" s="37"/>
      <c r="F17833" s="37"/>
      <c r="G17833" s="38"/>
      <c r="H17833" s="37"/>
      <c r="I17833" s="41"/>
      <c r="J17833" s="41"/>
      <c r="K17833" s="37"/>
      <c r="L17833" s="37"/>
      <c r="M17833" s="37"/>
      <c r="N17833" s="37"/>
      <c r="O17833" s="38"/>
    </row>
    <row r="17834" spans="2:15" x14ac:dyDescent="0.4">
      <c r="B17834" s="63"/>
      <c r="C17834" s="37"/>
      <c r="D17834" s="37"/>
      <c r="E17834" s="37"/>
      <c r="F17834" s="37"/>
      <c r="G17834" s="38"/>
      <c r="H17834" s="37"/>
      <c r="I17834" s="41"/>
      <c r="J17834" s="41"/>
      <c r="K17834" s="37"/>
      <c r="L17834" s="37"/>
      <c r="M17834" s="37"/>
      <c r="N17834" s="37"/>
      <c r="O17834" s="38"/>
    </row>
    <row r="17835" spans="2:15" x14ac:dyDescent="0.4">
      <c r="B17835" s="63"/>
      <c r="C17835" s="37"/>
      <c r="D17835" s="37"/>
      <c r="E17835" s="37"/>
      <c r="F17835" s="37"/>
      <c r="G17835" s="38"/>
      <c r="H17835" s="37"/>
      <c r="I17835" s="41"/>
      <c r="J17835" s="41"/>
      <c r="K17835" s="37"/>
      <c r="L17835" s="37"/>
      <c r="M17835" s="37"/>
      <c r="N17835" s="37"/>
      <c r="O17835" s="38"/>
    </row>
    <row r="17836" spans="2:15" x14ac:dyDescent="0.4">
      <c r="B17836" s="63"/>
      <c r="C17836" s="37"/>
      <c r="D17836" s="37"/>
      <c r="E17836" s="37"/>
      <c r="F17836" s="37"/>
      <c r="G17836" s="38"/>
      <c r="H17836" s="37"/>
      <c r="I17836" s="41"/>
      <c r="J17836" s="41"/>
      <c r="K17836" s="37"/>
      <c r="L17836" s="37"/>
      <c r="M17836" s="37"/>
      <c r="N17836" s="37"/>
      <c r="O17836" s="38"/>
    </row>
    <row r="17837" spans="2:15" x14ac:dyDescent="0.4">
      <c r="B17837" s="63"/>
      <c r="C17837" s="37"/>
      <c r="D17837" s="37"/>
      <c r="E17837" s="37"/>
      <c r="F17837" s="37"/>
      <c r="G17837" s="38"/>
      <c r="H17837" s="37"/>
      <c r="I17837" s="41"/>
      <c r="J17837" s="41"/>
      <c r="K17837" s="37"/>
      <c r="L17837" s="37"/>
      <c r="M17837" s="37"/>
      <c r="N17837" s="37"/>
      <c r="O17837" s="38"/>
    </row>
    <row r="17838" spans="2:15" x14ac:dyDescent="0.4">
      <c r="B17838" s="63"/>
      <c r="C17838" s="37"/>
      <c r="D17838" s="37"/>
      <c r="E17838" s="37"/>
      <c r="F17838" s="37"/>
      <c r="G17838" s="38"/>
      <c r="H17838" s="37"/>
      <c r="I17838" s="41"/>
      <c r="J17838" s="41"/>
      <c r="K17838" s="37"/>
      <c r="L17838" s="37"/>
      <c r="M17838" s="37"/>
      <c r="N17838" s="37"/>
      <c r="O17838" s="38"/>
    </row>
    <row r="17839" spans="2:15" x14ac:dyDescent="0.4">
      <c r="B17839" s="63"/>
      <c r="C17839" s="37"/>
      <c r="D17839" s="37"/>
      <c r="E17839" s="37"/>
      <c r="F17839" s="37"/>
      <c r="G17839" s="38"/>
      <c r="H17839" s="37"/>
      <c r="I17839" s="41"/>
      <c r="J17839" s="41"/>
      <c r="K17839" s="37"/>
      <c r="L17839" s="37"/>
      <c r="M17839" s="37"/>
      <c r="N17839" s="37"/>
      <c r="O17839" s="38"/>
    </row>
    <row r="17840" spans="2:15" x14ac:dyDescent="0.4">
      <c r="B17840" s="63"/>
      <c r="C17840" s="37"/>
      <c r="D17840" s="37"/>
      <c r="E17840" s="37"/>
      <c r="F17840" s="37"/>
      <c r="G17840" s="38"/>
      <c r="H17840" s="37"/>
      <c r="I17840" s="41"/>
      <c r="J17840" s="41"/>
      <c r="K17840" s="37"/>
      <c r="L17840" s="37"/>
      <c r="M17840" s="37"/>
      <c r="N17840" s="37"/>
      <c r="O17840" s="38"/>
    </row>
    <row r="17841" spans="2:15" x14ac:dyDescent="0.4">
      <c r="B17841" s="63"/>
      <c r="C17841" s="37"/>
      <c r="D17841" s="37"/>
      <c r="E17841" s="37"/>
      <c r="F17841" s="37"/>
      <c r="G17841" s="38"/>
      <c r="H17841" s="37"/>
      <c r="I17841" s="41"/>
      <c r="J17841" s="41"/>
      <c r="K17841" s="37"/>
      <c r="L17841" s="37"/>
      <c r="M17841" s="37"/>
      <c r="N17841" s="37"/>
      <c r="O17841" s="38"/>
    </row>
    <row r="17842" spans="2:15" x14ac:dyDescent="0.4">
      <c r="B17842" s="63"/>
      <c r="C17842" s="37"/>
      <c r="D17842" s="37"/>
      <c r="E17842" s="37"/>
      <c r="F17842" s="37"/>
      <c r="G17842" s="38"/>
      <c r="H17842" s="37"/>
      <c r="I17842" s="41"/>
      <c r="J17842" s="41"/>
      <c r="K17842" s="37"/>
      <c r="L17842" s="37"/>
      <c r="M17842" s="37"/>
      <c r="N17842" s="37"/>
      <c r="O17842" s="38"/>
    </row>
    <row r="17843" spans="2:15" x14ac:dyDescent="0.4">
      <c r="B17843" s="63"/>
      <c r="C17843" s="37"/>
      <c r="D17843" s="37"/>
      <c r="E17843" s="37"/>
      <c r="F17843" s="37"/>
      <c r="G17843" s="38"/>
      <c r="H17843" s="37"/>
      <c r="I17843" s="41"/>
      <c r="J17843" s="41"/>
      <c r="K17843" s="37"/>
      <c r="L17843" s="37"/>
      <c r="M17843" s="37"/>
      <c r="N17843" s="37"/>
      <c r="O17843" s="38"/>
    </row>
    <row r="17844" spans="2:15" x14ac:dyDescent="0.4">
      <c r="B17844" s="63"/>
      <c r="C17844" s="37"/>
      <c r="D17844" s="37"/>
      <c r="E17844" s="37"/>
      <c r="F17844" s="37"/>
      <c r="G17844" s="38"/>
      <c r="H17844" s="37"/>
      <c r="I17844" s="41"/>
      <c r="J17844" s="41"/>
      <c r="K17844" s="37"/>
      <c r="L17844" s="37"/>
      <c r="M17844" s="37"/>
      <c r="N17844" s="37"/>
      <c r="O17844" s="38"/>
    </row>
    <row r="17845" spans="2:15" x14ac:dyDescent="0.4">
      <c r="B17845" s="63"/>
      <c r="C17845" s="37"/>
      <c r="D17845" s="37"/>
      <c r="E17845" s="37"/>
      <c r="F17845" s="37"/>
      <c r="G17845" s="38"/>
      <c r="H17845" s="37"/>
      <c r="I17845" s="41"/>
      <c r="J17845" s="41"/>
      <c r="K17845" s="37"/>
      <c r="L17845" s="37"/>
      <c r="M17845" s="37"/>
      <c r="N17845" s="37"/>
      <c r="O17845" s="38"/>
    </row>
    <row r="17846" spans="2:15" x14ac:dyDescent="0.4">
      <c r="B17846" s="63"/>
      <c r="C17846" s="37"/>
      <c r="D17846" s="37"/>
      <c r="E17846" s="37"/>
      <c r="F17846" s="37"/>
      <c r="G17846" s="38"/>
      <c r="H17846" s="37"/>
      <c r="I17846" s="41"/>
      <c r="J17846" s="41"/>
      <c r="K17846" s="37"/>
      <c r="L17846" s="37"/>
      <c r="M17846" s="37"/>
      <c r="N17846" s="37"/>
      <c r="O17846" s="38"/>
    </row>
    <row r="17847" spans="2:15" x14ac:dyDescent="0.4">
      <c r="B17847" s="63"/>
      <c r="C17847" s="37"/>
      <c r="D17847" s="37"/>
      <c r="E17847" s="37"/>
      <c r="F17847" s="37"/>
      <c r="G17847" s="38"/>
      <c r="H17847" s="37"/>
      <c r="I17847" s="41"/>
      <c r="J17847" s="41"/>
      <c r="K17847" s="37"/>
      <c r="L17847" s="37"/>
      <c r="M17847" s="37"/>
      <c r="N17847" s="37"/>
      <c r="O17847" s="38"/>
    </row>
    <row r="17848" spans="2:15" x14ac:dyDescent="0.4">
      <c r="B17848" s="63"/>
      <c r="C17848" s="37"/>
      <c r="D17848" s="37"/>
      <c r="E17848" s="37"/>
      <c r="F17848" s="37"/>
      <c r="G17848" s="38"/>
      <c r="H17848" s="37"/>
      <c r="I17848" s="41"/>
      <c r="J17848" s="41"/>
      <c r="K17848" s="37"/>
      <c r="L17848" s="37"/>
      <c r="M17848" s="37"/>
      <c r="N17848" s="37"/>
      <c r="O17848" s="38"/>
    </row>
    <row r="17849" spans="2:15" x14ac:dyDescent="0.4">
      <c r="B17849" s="63"/>
      <c r="C17849" s="37"/>
      <c r="D17849" s="37"/>
      <c r="E17849" s="37"/>
      <c r="F17849" s="37"/>
      <c r="G17849" s="38"/>
      <c r="H17849" s="37"/>
      <c r="I17849" s="41"/>
      <c r="J17849" s="41"/>
      <c r="K17849" s="37"/>
      <c r="L17849" s="37"/>
      <c r="M17849" s="37"/>
      <c r="N17849" s="37"/>
      <c r="O17849" s="38"/>
    </row>
    <row r="17850" spans="2:15" x14ac:dyDescent="0.4">
      <c r="B17850" s="63"/>
      <c r="C17850" s="37"/>
      <c r="D17850" s="37"/>
      <c r="E17850" s="37"/>
      <c r="F17850" s="37"/>
      <c r="G17850" s="38"/>
      <c r="H17850" s="37"/>
      <c r="I17850" s="41"/>
      <c r="J17850" s="41"/>
      <c r="K17850" s="37"/>
      <c r="L17850" s="37"/>
      <c r="M17850" s="37"/>
      <c r="N17850" s="37"/>
      <c r="O17850" s="38"/>
    </row>
    <row r="17851" spans="2:15" x14ac:dyDescent="0.4">
      <c r="B17851" s="63"/>
      <c r="C17851" s="37"/>
      <c r="D17851" s="37"/>
      <c r="E17851" s="37"/>
      <c r="F17851" s="37"/>
      <c r="G17851" s="38"/>
      <c r="H17851" s="37"/>
      <c r="I17851" s="41"/>
      <c r="J17851" s="41"/>
      <c r="K17851" s="37"/>
      <c r="L17851" s="37"/>
      <c r="M17851" s="37"/>
      <c r="N17851" s="37"/>
      <c r="O17851" s="38"/>
    </row>
    <row r="17852" spans="2:15" x14ac:dyDescent="0.4">
      <c r="B17852" s="63"/>
      <c r="C17852" s="37"/>
      <c r="D17852" s="37"/>
      <c r="E17852" s="37"/>
      <c r="F17852" s="37"/>
      <c r="G17852" s="38"/>
      <c r="H17852" s="37"/>
      <c r="I17852" s="41"/>
      <c r="J17852" s="41"/>
      <c r="K17852" s="37"/>
      <c r="L17852" s="37"/>
      <c r="M17852" s="37"/>
      <c r="N17852" s="37"/>
      <c r="O17852" s="38"/>
    </row>
    <row r="17853" spans="2:15" x14ac:dyDescent="0.4">
      <c r="B17853" s="63"/>
      <c r="C17853" s="37"/>
      <c r="D17853" s="37"/>
      <c r="E17853" s="37"/>
      <c r="F17853" s="37"/>
      <c r="G17853" s="38"/>
      <c r="H17853" s="37"/>
      <c r="I17853" s="41"/>
      <c r="J17853" s="41"/>
      <c r="K17853" s="37"/>
      <c r="L17853" s="37"/>
      <c r="M17853" s="37"/>
      <c r="N17853" s="37"/>
      <c r="O17853" s="38"/>
    </row>
    <row r="17854" spans="2:15" x14ac:dyDescent="0.4">
      <c r="B17854" s="63"/>
      <c r="C17854" s="37"/>
      <c r="D17854" s="37"/>
      <c r="E17854" s="37"/>
      <c r="F17854" s="37"/>
      <c r="G17854" s="38"/>
      <c r="H17854" s="37"/>
      <c r="I17854" s="41"/>
      <c r="J17854" s="41"/>
      <c r="K17854" s="37"/>
      <c r="L17854" s="37"/>
      <c r="M17854" s="37"/>
      <c r="N17854" s="37"/>
      <c r="O17854" s="38"/>
    </row>
    <row r="17855" spans="2:15" x14ac:dyDescent="0.4">
      <c r="B17855" s="63"/>
      <c r="C17855" s="37"/>
      <c r="D17855" s="37"/>
      <c r="E17855" s="37"/>
      <c r="F17855" s="37"/>
      <c r="G17855" s="38"/>
      <c r="H17855" s="37"/>
      <c r="I17855" s="41"/>
      <c r="J17855" s="41"/>
      <c r="K17855" s="37"/>
      <c r="L17855" s="37"/>
      <c r="M17855" s="37"/>
      <c r="N17855" s="37"/>
      <c r="O17855" s="38"/>
    </row>
    <row r="17856" spans="2:15" x14ac:dyDescent="0.4">
      <c r="B17856" s="63"/>
      <c r="C17856" s="37"/>
      <c r="D17856" s="37"/>
      <c r="E17856" s="37"/>
      <c r="F17856" s="37"/>
      <c r="G17856" s="38"/>
      <c r="H17856" s="37"/>
      <c r="I17856" s="41"/>
      <c r="J17856" s="41"/>
      <c r="K17856" s="37"/>
      <c r="L17856" s="37"/>
      <c r="M17856" s="37"/>
      <c r="N17856" s="37"/>
      <c r="O17856" s="38"/>
    </row>
    <row r="17857" spans="2:15" x14ac:dyDescent="0.4">
      <c r="B17857" s="63"/>
      <c r="C17857" s="37"/>
      <c r="D17857" s="37"/>
      <c r="E17857" s="37"/>
      <c r="F17857" s="37"/>
      <c r="G17857" s="38"/>
      <c r="H17857" s="37"/>
      <c r="I17857" s="41"/>
      <c r="J17857" s="41"/>
      <c r="K17857" s="37"/>
      <c r="L17857" s="37"/>
      <c r="M17857" s="37"/>
      <c r="N17857" s="37"/>
      <c r="O17857" s="38"/>
    </row>
    <row r="17858" spans="2:15" x14ac:dyDescent="0.4">
      <c r="B17858" s="63"/>
      <c r="C17858" s="37"/>
      <c r="D17858" s="37"/>
      <c r="E17858" s="37"/>
      <c r="F17858" s="37"/>
      <c r="G17858" s="38"/>
      <c r="H17858" s="37"/>
      <c r="I17858" s="41"/>
      <c r="J17858" s="41"/>
      <c r="K17858" s="37"/>
      <c r="L17858" s="37"/>
      <c r="M17858" s="37"/>
      <c r="N17858" s="37"/>
      <c r="O17858" s="38"/>
    </row>
    <row r="17859" spans="2:15" x14ac:dyDescent="0.4">
      <c r="B17859" s="63"/>
      <c r="C17859" s="37"/>
      <c r="D17859" s="37"/>
      <c r="E17859" s="37"/>
      <c r="F17859" s="37"/>
      <c r="G17859" s="38"/>
      <c r="H17859" s="37"/>
      <c r="I17859" s="41"/>
      <c r="J17859" s="41"/>
      <c r="K17859" s="37"/>
      <c r="L17859" s="37"/>
      <c r="M17859" s="37"/>
      <c r="N17859" s="37"/>
      <c r="O17859" s="38"/>
    </row>
    <row r="17860" spans="2:15" x14ac:dyDescent="0.4">
      <c r="B17860" s="63"/>
      <c r="C17860" s="37"/>
      <c r="D17860" s="37"/>
      <c r="E17860" s="37"/>
      <c r="F17860" s="37"/>
      <c r="G17860" s="38"/>
      <c r="H17860" s="37"/>
      <c r="I17860" s="41"/>
      <c r="J17860" s="41"/>
      <c r="K17860" s="37"/>
      <c r="L17860" s="37"/>
      <c r="M17860" s="37"/>
      <c r="N17860" s="37"/>
      <c r="O17860" s="38"/>
    </row>
    <row r="17861" spans="2:15" x14ac:dyDescent="0.4">
      <c r="B17861" s="63"/>
      <c r="C17861" s="37"/>
      <c r="D17861" s="37"/>
      <c r="E17861" s="37"/>
      <c r="F17861" s="37"/>
      <c r="G17861" s="38"/>
      <c r="H17861" s="37"/>
      <c r="I17861" s="41"/>
      <c r="J17861" s="41"/>
      <c r="K17861" s="37"/>
      <c r="L17861" s="37"/>
      <c r="M17861" s="37"/>
      <c r="N17861" s="37"/>
      <c r="O17861" s="38"/>
    </row>
    <row r="17862" spans="2:15" x14ac:dyDescent="0.4">
      <c r="B17862" s="63"/>
      <c r="C17862" s="37"/>
      <c r="D17862" s="37"/>
      <c r="E17862" s="37"/>
      <c r="F17862" s="37"/>
      <c r="G17862" s="38"/>
      <c r="H17862" s="37"/>
      <c r="I17862" s="41"/>
      <c r="J17862" s="41"/>
      <c r="K17862" s="37"/>
      <c r="L17862" s="37"/>
      <c r="M17862" s="37"/>
      <c r="N17862" s="37"/>
      <c r="O17862" s="38"/>
    </row>
    <row r="17863" spans="2:15" x14ac:dyDescent="0.4">
      <c r="B17863" s="63"/>
      <c r="C17863" s="37"/>
      <c r="D17863" s="37"/>
      <c r="E17863" s="37"/>
      <c r="F17863" s="37"/>
      <c r="G17863" s="38"/>
      <c r="H17863" s="37"/>
      <c r="I17863" s="41"/>
      <c r="J17863" s="41"/>
      <c r="K17863" s="37"/>
      <c r="L17863" s="37"/>
      <c r="M17863" s="37"/>
      <c r="N17863" s="37"/>
      <c r="O17863" s="38"/>
    </row>
    <row r="17864" spans="2:15" x14ac:dyDescent="0.4">
      <c r="B17864" s="63"/>
      <c r="C17864" s="37"/>
      <c r="D17864" s="37"/>
      <c r="E17864" s="37"/>
      <c r="F17864" s="37"/>
      <c r="G17864" s="38"/>
      <c r="H17864" s="37"/>
      <c r="I17864" s="41"/>
      <c r="J17864" s="41"/>
      <c r="K17864" s="37"/>
      <c r="L17864" s="37"/>
      <c r="M17864" s="37"/>
      <c r="N17864" s="37"/>
      <c r="O17864" s="38"/>
    </row>
    <row r="17865" spans="2:15" x14ac:dyDescent="0.4">
      <c r="B17865" s="63"/>
      <c r="C17865" s="37"/>
      <c r="D17865" s="37"/>
      <c r="E17865" s="37"/>
      <c r="F17865" s="37"/>
      <c r="G17865" s="38"/>
      <c r="H17865" s="37"/>
      <c r="I17865" s="41"/>
      <c r="J17865" s="41"/>
      <c r="K17865" s="37"/>
      <c r="L17865" s="37"/>
      <c r="M17865" s="37"/>
      <c r="N17865" s="37"/>
      <c r="O17865" s="38"/>
    </row>
    <row r="17866" spans="2:15" x14ac:dyDescent="0.4">
      <c r="B17866" s="63"/>
      <c r="C17866" s="37"/>
      <c r="D17866" s="37"/>
      <c r="E17866" s="37"/>
      <c r="F17866" s="37"/>
      <c r="G17866" s="38"/>
      <c r="H17866" s="37"/>
      <c r="I17866" s="41"/>
      <c r="J17866" s="41"/>
      <c r="K17866" s="37"/>
      <c r="L17866" s="37"/>
      <c r="M17866" s="37"/>
      <c r="N17866" s="37"/>
      <c r="O17866" s="38"/>
    </row>
    <row r="17867" spans="2:15" x14ac:dyDescent="0.4">
      <c r="B17867" s="63"/>
      <c r="C17867" s="37"/>
      <c r="D17867" s="37"/>
      <c r="E17867" s="37"/>
      <c r="F17867" s="37"/>
      <c r="G17867" s="38"/>
      <c r="H17867" s="37"/>
      <c r="I17867" s="41"/>
      <c r="J17867" s="41"/>
      <c r="K17867" s="37"/>
      <c r="L17867" s="37"/>
      <c r="M17867" s="37"/>
      <c r="N17867" s="37"/>
      <c r="O17867" s="38"/>
    </row>
    <row r="17868" spans="2:15" x14ac:dyDescent="0.4">
      <c r="B17868" s="63"/>
      <c r="C17868" s="37"/>
      <c r="D17868" s="37"/>
      <c r="E17868" s="37"/>
      <c r="F17868" s="37"/>
      <c r="G17868" s="38"/>
      <c r="H17868" s="37"/>
      <c r="I17868" s="41"/>
      <c r="J17868" s="41"/>
      <c r="K17868" s="37"/>
      <c r="L17868" s="37"/>
      <c r="M17868" s="37"/>
      <c r="N17868" s="37"/>
      <c r="O17868" s="38"/>
    </row>
    <row r="17869" spans="2:15" x14ac:dyDescent="0.4">
      <c r="B17869" s="63"/>
      <c r="C17869" s="37"/>
      <c r="D17869" s="37"/>
      <c r="E17869" s="37"/>
      <c r="F17869" s="37"/>
      <c r="G17869" s="38"/>
      <c r="H17869" s="37"/>
      <c r="I17869" s="41"/>
      <c r="J17869" s="41"/>
      <c r="K17869" s="37"/>
      <c r="L17869" s="37"/>
      <c r="M17869" s="37"/>
      <c r="N17869" s="37"/>
      <c r="O17869" s="38"/>
    </row>
    <row r="17870" spans="2:15" x14ac:dyDescent="0.4">
      <c r="B17870" s="63"/>
      <c r="C17870" s="37"/>
      <c r="D17870" s="37"/>
      <c r="E17870" s="37"/>
      <c r="F17870" s="37"/>
      <c r="G17870" s="38"/>
      <c r="H17870" s="37"/>
      <c r="I17870" s="41"/>
      <c r="J17870" s="41"/>
      <c r="K17870" s="37"/>
      <c r="L17870" s="37"/>
      <c r="M17870" s="37"/>
      <c r="N17870" s="37"/>
      <c r="O17870" s="38"/>
    </row>
    <row r="17871" spans="2:15" x14ac:dyDescent="0.4">
      <c r="B17871" s="63"/>
      <c r="C17871" s="37"/>
      <c r="D17871" s="37"/>
      <c r="E17871" s="37"/>
      <c r="F17871" s="37"/>
      <c r="G17871" s="38"/>
      <c r="H17871" s="37"/>
      <c r="I17871" s="41"/>
      <c r="J17871" s="41"/>
      <c r="K17871" s="37"/>
      <c r="L17871" s="37"/>
      <c r="M17871" s="37"/>
      <c r="N17871" s="37"/>
      <c r="O17871" s="38"/>
    </row>
    <row r="17872" spans="2:15" x14ac:dyDescent="0.4">
      <c r="B17872" s="63"/>
      <c r="C17872" s="37"/>
      <c r="D17872" s="37"/>
      <c r="E17872" s="37"/>
      <c r="F17872" s="37"/>
      <c r="G17872" s="38"/>
      <c r="H17872" s="37"/>
      <c r="I17872" s="41"/>
      <c r="J17872" s="41"/>
      <c r="K17872" s="37"/>
      <c r="L17872" s="37"/>
      <c r="M17872" s="37"/>
      <c r="N17872" s="37"/>
      <c r="O17872" s="38"/>
    </row>
    <row r="17873" spans="2:15" x14ac:dyDescent="0.4">
      <c r="B17873" s="63"/>
      <c r="C17873" s="37"/>
      <c r="D17873" s="37"/>
      <c r="E17873" s="37"/>
      <c r="F17873" s="37"/>
      <c r="G17873" s="38"/>
      <c r="H17873" s="37"/>
      <c r="I17873" s="41"/>
      <c r="J17873" s="41"/>
      <c r="K17873" s="37"/>
      <c r="L17873" s="37"/>
      <c r="M17873" s="37"/>
      <c r="N17873" s="37"/>
      <c r="O17873" s="38"/>
    </row>
    <row r="17874" spans="2:15" x14ac:dyDescent="0.4">
      <c r="B17874" s="63"/>
      <c r="C17874" s="37"/>
      <c r="D17874" s="37"/>
      <c r="E17874" s="37"/>
      <c r="F17874" s="37"/>
      <c r="G17874" s="38"/>
      <c r="H17874" s="37"/>
      <c r="I17874" s="41"/>
      <c r="J17874" s="41"/>
      <c r="K17874" s="37"/>
      <c r="L17874" s="37"/>
      <c r="M17874" s="37"/>
      <c r="N17874" s="37"/>
      <c r="O17874" s="38"/>
    </row>
    <row r="17875" spans="2:15" x14ac:dyDescent="0.4">
      <c r="B17875" s="63"/>
      <c r="C17875" s="37"/>
      <c r="D17875" s="37"/>
      <c r="E17875" s="37"/>
      <c r="F17875" s="37"/>
      <c r="G17875" s="38"/>
      <c r="H17875" s="37"/>
      <c r="I17875" s="41"/>
      <c r="J17875" s="41"/>
      <c r="K17875" s="37"/>
      <c r="L17875" s="37"/>
      <c r="M17875" s="37"/>
      <c r="N17875" s="37"/>
      <c r="O17875" s="38"/>
    </row>
    <row r="17876" spans="2:15" x14ac:dyDescent="0.4">
      <c r="B17876" s="63"/>
      <c r="C17876" s="37"/>
      <c r="D17876" s="37"/>
      <c r="E17876" s="37"/>
      <c r="F17876" s="37"/>
      <c r="G17876" s="38"/>
      <c r="H17876" s="37"/>
      <c r="I17876" s="41"/>
      <c r="J17876" s="41"/>
      <c r="K17876" s="37"/>
      <c r="L17876" s="37"/>
      <c r="M17876" s="37"/>
      <c r="N17876" s="37"/>
      <c r="O17876" s="38"/>
    </row>
    <row r="17877" spans="2:15" x14ac:dyDescent="0.4">
      <c r="B17877" s="63"/>
      <c r="C17877" s="37"/>
      <c r="D17877" s="37"/>
      <c r="E17877" s="37"/>
      <c r="F17877" s="37"/>
      <c r="G17877" s="38"/>
      <c r="H17877" s="37"/>
      <c r="I17877" s="41"/>
      <c r="J17877" s="41"/>
      <c r="K17877" s="37"/>
      <c r="L17877" s="37"/>
      <c r="M17877" s="37"/>
      <c r="N17877" s="37"/>
      <c r="O17877" s="38"/>
    </row>
    <row r="17878" spans="2:15" x14ac:dyDescent="0.4">
      <c r="B17878" s="63"/>
      <c r="C17878" s="37"/>
      <c r="D17878" s="37"/>
      <c r="E17878" s="37"/>
      <c r="F17878" s="37"/>
      <c r="G17878" s="38"/>
      <c r="H17878" s="37"/>
      <c r="I17878" s="41"/>
      <c r="J17878" s="41"/>
      <c r="K17878" s="37"/>
      <c r="L17878" s="37"/>
      <c r="M17878" s="37"/>
      <c r="N17878" s="37"/>
      <c r="O17878" s="38"/>
    </row>
    <row r="17879" spans="2:15" x14ac:dyDescent="0.4">
      <c r="B17879" s="63"/>
      <c r="C17879" s="37"/>
      <c r="D17879" s="37"/>
      <c r="E17879" s="37"/>
      <c r="F17879" s="37"/>
      <c r="G17879" s="38"/>
      <c r="H17879" s="37"/>
      <c r="I17879" s="41"/>
      <c r="J17879" s="41"/>
      <c r="K17879" s="37"/>
      <c r="L17879" s="37"/>
      <c r="M17879" s="37"/>
      <c r="N17879" s="37"/>
      <c r="O17879" s="38"/>
    </row>
    <row r="17880" spans="2:15" x14ac:dyDescent="0.4">
      <c r="B17880" s="63"/>
      <c r="C17880" s="37"/>
      <c r="D17880" s="37"/>
      <c r="E17880" s="37"/>
      <c r="F17880" s="37"/>
      <c r="G17880" s="38"/>
      <c r="H17880" s="37"/>
      <c r="I17880" s="41"/>
      <c r="J17880" s="41"/>
      <c r="K17880" s="37"/>
      <c r="L17880" s="37"/>
      <c r="M17880" s="37"/>
      <c r="N17880" s="37"/>
      <c r="O17880" s="38"/>
    </row>
    <row r="17881" spans="2:15" x14ac:dyDescent="0.4">
      <c r="B17881" s="63"/>
      <c r="C17881" s="37"/>
      <c r="D17881" s="37"/>
      <c r="E17881" s="37"/>
      <c r="F17881" s="37"/>
      <c r="G17881" s="38"/>
      <c r="H17881" s="37"/>
      <c r="I17881" s="41"/>
      <c r="J17881" s="41"/>
      <c r="K17881" s="37"/>
      <c r="L17881" s="37"/>
      <c r="M17881" s="37"/>
      <c r="N17881" s="37"/>
      <c r="O17881" s="38"/>
    </row>
    <row r="17882" spans="2:15" x14ac:dyDescent="0.4">
      <c r="B17882" s="63"/>
      <c r="C17882" s="37"/>
      <c r="D17882" s="37"/>
      <c r="E17882" s="37"/>
      <c r="F17882" s="37"/>
      <c r="G17882" s="38"/>
      <c r="H17882" s="37"/>
      <c r="I17882" s="41"/>
      <c r="J17882" s="41"/>
      <c r="K17882" s="37"/>
      <c r="L17882" s="37"/>
      <c r="M17882" s="37"/>
      <c r="N17882" s="37"/>
      <c r="O17882" s="38"/>
    </row>
    <row r="17883" spans="2:15" x14ac:dyDescent="0.4">
      <c r="B17883" s="63"/>
      <c r="C17883" s="37"/>
      <c r="D17883" s="37"/>
      <c r="E17883" s="37"/>
      <c r="F17883" s="37"/>
      <c r="G17883" s="38"/>
      <c r="H17883" s="37"/>
      <c r="I17883" s="41"/>
      <c r="J17883" s="41"/>
      <c r="K17883" s="37"/>
      <c r="L17883" s="37"/>
      <c r="M17883" s="37"/>
      <c r="N17883" s="37"/>
      <c r="O17883" s="38"/>
    </row>
    <row r="17884" spans="2:15" x14ac:dyDescent="0.4">
      <c r="B17884" s="63"/>
      <c r="C17884" s="37"/>
      <c r="D17884" s="37"/>
      <c r="E17884" s="37"/>
      <c r="F17884" s="37"/>
      <c r="G17884" s="38"/>
      <c r="H17884" s="37"/>
      <c r="I17884" s="41"/>
      <c r="J17884" s="41"/>
      <c r="K17884" s="37"/>
      <c r="L17884" s="37"/>
      <c r="M17884" s="37"/>
      <c r="N17884" s="37"/>
      <c r="O17884" s="38"/>
    </row>
    <row r="17885" spans="2:15" x14ac:dyDescent="0.4">
      <c r="B17885" s="63"/>
      <c r="C17885" s="37"/>
      <c r="D17885" s="37"/>
      <c r="E17885" s="37"/>
      <c r="F17885" s="37"/>
      <c r="G17885" s="38"/>
      <c r="H17885" s="37"/>
      <c r="I17885" s="41"/>
      <c r="J17885" s="41"/>
      <c r="K17885" s="37"/>
      <c r="L17885" s="37"/>
      <c r="M17885" s="37"/>
      <c r="N17885" s="37"/>
      <c r="O17885" s="38"/>
    </row>
    <row r="17886" spans="2:15" x14ac:dyDescent="0.4">
      <c r="B17886" s="63"/>
      <c r="C17886" s="37"/>
      <c r="D17886" s="37"/>
      <c r="E17886" s="37"/>
      <c r="F17886" s="37"/>
      <c r="G17886" s="38"/>
      <c r="H17886" s="37"/>
      <c r="I17886" s="41"/>
      <c r="J17886" s="41"/>
      <c r="K17886" s="37"/>
      <c r="L17886" s="37"/>
      <c r="M17886" s="37"/>
      <c r="N17886" s="37"/>
      <c r="O17886" s="38"/>
    </row>
    <row r="17887" spans="2:15" x14ac:dyDescent="0.4">
      <c r="B17887" s="63"/>
      <c r="C17887" s="37"/>
      <c r="D17887" s="37"/>
      <c r="E17887" s="37"/>
      <c r="F17887" s="37"/>
      <c r="G17887" s="38"/>
      <c r="H17887" s="37"/>
      <c r="I17887" s="41"/>
      <c r="J17887" s="41"/>
      <c r="K17887" s="37"/>
      <c r="L17887" s="37"/>
      <c r="M17887" s="37"/>
      <c r="N17887" s="37"/>
      <c r="O17887" s="38"/>
    </row>
    <row r="17888" spans="2:15" x14ac:dyDescent="0.4">
      <c r="B17888" s="63"/>
      <c r="C17888" s="37"/>
      <c r="D17888" s="37"/>
      <c r="E17888" s="37"/>
      <c r="F17888" s="37"/>
      <c r="G17888" s="38"/>
      <c r="H17888" s="37"/>
      <c r="I17888" s="41"/>
      <c r="J17888" s="41"/>
      <c r="K17888" s="37"/>
      <c r="L17888" s="37"/>
      <c r="M17888" s="37"/>
      <c r="N17888" s="37"/>
      <c r="O17888" s="38"/>
    </row>
    <row r="17889" spans="2:15" x14ac:dyDescent="0.4">
      <c r="B17889" s="63"/>
      <c r="C17889" s="37"/>
      <c r="D17889" s="37"/>
      <c r="E17889" s="37"/>
      <c r="F17889" s="37"/>
      <c r="G17889" s="38"/>
      <c r="H17889" s="37"/>
      <c r="I17889" s="41"/>
      <c r="J17889" s="41"/>
      <c r="K17889" s="37"/>
      <c r="L17889" s="37"/>
      <c r="M17889" s="37"/>
      <c r="N17889" s="37"/>
      <c r="O17889" s="38"/>
    </row>
    <row r="17890" spans="2:15" x14ac:dyDescent="0.4">
      <c r="B17890" s="63"/>
      <c r="C17890" s="37"/>
      <c r="D17890" s="37"/>
      <c r="E17890" s="37"/>
      <c r="F17890" s="37"/>
      <c r="G17890" s="38"/>
      <c r="H17890" s="37"/>
      <c r="I17890" s="41"/>
      <c r="J17890" s="41"/>
      <c r="K17890" s="37"/>
      <c r="L17890" s="37"/>
      <c r="M17890" s="37"/>
      <c r="N17890" s="37"/>
      <c r="O17890" s="38"/>
    </row>
    <row r="17891" spans="2:15" x14ac:dyDescent="0.4">
      <c r="B17891" s="63"/>
      <c r="C17891" s="37"/>
      <c r="D17891" s="37"/>
      <c r="E17891" s="37"/>
      <c r="F17891" s="37"/>
      <c r="G17891" s="38"/>
      <c r="H17891" s="37"/>
      <c r="I17891" s="41"/>
      <c r="J17891" s="41"/>
      <c r="K17891" s="37"/>
      <c r="L17891" s="37"/>
      <c r="M17891" s="37"/>
      <c r="N17891" s="37"/>
      <c r="O17891" s="38"/>
    </row>
    <row r="17892" spans="2:15" x14ac:dyDescent="0.4">
      <c r="B17892" s="63"/>
      <c r="C17892" s="37"/>
      <c r="D17892" s="37"/>
      <c r="E17892" s="37"/>
      <c r="F17892" s="37"/>
      <c r="G17892" s="38"/>
      <c r="H17892" s="37"/>
      <c r="I17892" s="41"/>
      <c r="J17892" s="41"/>
      <c r="K17892" s="37"/>
      <c r="L17892" s="37"/>
      <c r="M17892" s="37"/>
      <c r="N17892" s="37"/>
      <c r="O17892" s="38"/>
    </row>
    <row r="17893" spans="2:15" x14ac:dyDescent="0.4">
      <c r="B17893" s="63"/>
      <c r="C17893" s="37"/>
      <c r="D17893" s="37"/>
      <c r="E17893" s="37"/>
      <c r="F17893" s="37"/>
      <c r="G17893" s="38"/>
      <c r="H17893" s="37"/>
      <c r="I17893" s="41"/>
      <c r="J17893" s="41"/>
      <c r="K17893" s="37"/>
      <c r="L17893" s="37"/>
      <c r="M17893" s="37"/>
      <c r="N17893" s="37"/>
      <c r="O17893" s="38"/>
    </row>
    <row r="17894" spans="2:15" x14ac:dyDescent="0.4">
      <c r="B17894" s="63"/>
      <c r="C17894" s="37"/>
      <c r="D17894" s="37"/>
      <c r="E17894" s="37"/>
      <c r="F17894" s="37"/>
      <c r="G17894" s="38"/>
      <c r="H17894" s="37"/>
      <c r="I17894" s="41"/>
      <c r="J17894" s="41"/>
      <c r="K17894" s="37"/>
      <c r="L17894" s="37"/>
      <c r="M17894" s="37"/>
      <c r="N17894" s="37"/>
      <c r="O17894" s="38"/>
    </row>
    <row r="17895" spans="2:15" x14ac:dyDescent="0.4">
      <c r="B17895" s="63"/>
      <c r="C17895" s="37"/>
      <c r="D17895" s="37"/>
      <c r="E17895" s="37"/>
      <c r="F17895" s="37"/>
      <c r="G17895" s="38"/>
      <c r="H17895" s="37"/>
      <c r="I17895" s="41"/>
      <c r="J17895" s="41"/>
      <c r="K17895" s="37"/>
      <c r="L17895" s="37"/>
      <c r="M17895" s="37"/>
      <c r="N17895" s="37"/>
      <c r="O17895" s="38"/>
    </row>
    <row r="17896" spans="2:15" x14ac:dyDescent="0.4">
      <c r="B17896" s="63"/>
      <c r="C17896" s="37"/>
      <c r="D17896" s="37"/>
      <c r="E17896" s="37"/>
      <c r="F17896" s="37"/>
      <c r="G17896" s="38"/>
      <c r="H17896" s="37"/>
      <c r="I17896" s="41"/>
      <c r="J17896" s="41"/>
      <c r="K17896" s="37"/>
      <c r="L17896" s="37"/>
      <c r="M17896" s="37"/>
      <c r="N17896" s="37"/>
      <c r="O17896" s="38"/>
    </row>
    <row r="17897" spans="2:15" x14ac:dyDescent="0.4">
      <c r="B17897" s="63"/>
      <c r="C17897" s="37"/>
      <c r="D17897" s="37"/>
      <c r="E17897" s="37"/>
      <c r="F17897" s="37"/>
      <c r="G17897" s="38"/>
      <c r="H17897" s="37"/>
      <c r="I17897" s="41"/>
      <c r="J17897" s="41"/>
      <c r="K17897" s="37"/>
      <c r="L17897" s="37"/>
      <c r="M17897" s="37"/>
      <c r="N17897" s="37"/>
      <c r="O17897" s="38"/>
    </row>
    <row r="17898" spans="2:15" x14ac:dyDescent="0.4">
      <c r="B17898" s="63"/>
      <c r="C17898" s="37"/>
      <c r="D17898" s="37"/>
      <c r="E17898" s="37"/>
      <c r="F17898" s="37"/>
      <c r="G17898" s="38"/>
      <c r="H17898" s="37"/>
      <c r="I17898" s="41"/>
      <c r="J17898" s="41"/>
      <c r="K17898" s="37"/>
      <c r="L17898" s="37"/>
      <c r="M17898" s="37"/>
      <c r="N17898" s="37"/>
      <c r="O17898" s="38"/>
    </row>
    <row r="17899" spans="2:15" x14ac:dyDescent="0.4">
      <c r="B17899" s="63"/>
      <c r="C17899" s="37"/>
      <c r="D17899" s="37"/>
      <c r="E17899" s="37"/>
      <c r="F17899" s="37"/>
      <c r="G17899" s="38"/>
      <c r="H17899" s="37"/>
      <c r="I17899" s="41"/>
      <c r="J17899" s="41"/>
      <c r="K17899" s="37"/>
      <c r="L17899" s="37"/>
      <c r="M17899" s="37"/>
      <c r="N17899" s="37"/>
      <c r="O17899" s="38"/>
    </row>
    <row r="17900" spans="2:15" x14ac:dyDescent="0.4">
      <c r="B17900" s="63"/>
      <c r="C17900" s="37"/>
      <c r="D17900" s="37"/>
      <c r="E17900" s="37"/>
      <c r="F17900" s="37"/>
      <c r="G17900" s="38"/>
      <c r="H17900" s="37"/>
      <c r="I17900" s="41"/>
      <c r="J17900" s="41"/>
      <c r="K17900" s="37"/>
      <c r="L17900" s="37"/>
      <c r="M17900" s="37"/>
      <c r="N17900" s="37"/>
      <c r="O17900" s="38"/>
    </row>
    <row r="17901" spans="2:15" x14ac:dyDescent="0.4">
      <c r="B17901" s="63"/>
      <c r="C17901" s="37"/>
      <c r="D17901" s="37"/>
      <c r="E17901" s="37"/>
      <c r="F17901" s="37"/>
      <c r="G17901" s="38"/>
      <c r="H17901" s="37"/>
      <c r="I17901" s="41"/>
      <c r="J17901" s="41"/>
      <c r="K17901" s="37"/>
      <c r="L17901" s="37"/>
      <c r="M17901" s="37"/>
      <c r="N17901" s="37"/>
      <c r="O17901" s="38"/>
    </row>
    <row r="17902" spans="2:15" x14ac:dyDescent="0.4">
      <c r="B17902" s="63"/>
      <c r="C17902" s="37"/>
      <c r="D17902" s="37"/>
      <c r="E17902" s="37"/>
      <c r="F17902" s="37"/>
      <c r="G17902" s="38"/>
      <c r="H17902" s="37"/>
      <c r="I17902" s="41"/>
      <c r="J17902" s="41"/>
      <c r="K17902" s="37"/>
      <c r="L17902" s="37"/>
      <c r="M17902" s="37"/>
      <c r="N17902" s="37"/>
      <c r="O17902" s="38"/>
    </row>
    <row r="17903" spans="2:15" x14ac:dyDescent="0.4">
      <c r="B17903" s="63"/>
      <c r="C17903" s="37"/>
      <c r="D17903" s="37"/>
      <c r="E17903" s="37"/>
      <c r="F17903" s="37"/>
      <c r="G17903" s="38"/>
      <c r="H17903" s="37"/>
      <c r="I17903" s="41"/>
      <c r="J17903" s="41"/>
      <c r="K17903" s="37"/>
      <c r="L17903" s="37"/>
      <c r="M17903" s="37"/>
      <c r="N17903" s="37"/>
      <c r="O17903" s="38"/>
    </row>
    <row r="17904" spans="2:15" x14ac:dyDescent="0.4">
      <c r="B17904" s="63"/>
      <c r="C17904" s="37"/>
      <c r="D17904" s="37"/>
      <c r="E17904" s="37"/>
      <c r="F17904" s="37"/>
      <c r="G17904" s="38"/>
      <c r="H17904" s="37"/>
      <c r="I17904" s="41"/>
      <c r="J17904" s="41"/>
      <c r="K17904" s="37"/>
      <c r="L17904" s="37"/>
      <c r="M17904" s="37"/>
      <c r="N17904" s="37"/>
      <c r="O17904" s="38"/>
    </row>
    <row r="17905" spans="2:15" x14ac:dyDescent="0.4">
      <c r="B17905" s="63"/>
      <c r="C17905" s="37"/>
      <c r="D17905" s="37"/>
      <c r="E17905" s="37"/>
      <c r="F17905" s="37"/>
      <c r="G17905" s="38"/>
      <c r="H17905" s="37"/>
      <c r="I17905" s="41"/>
      <c r="J17905" s="41"/>
      <c r="K17905" s="37"/>
      <c r="L17905" s="37"/>
      <c r="M17905" s="37"/>
      <c r="N17905" s="37"/>
      <c r="O17905" s="38"/>
    </row>
    <row r="17906" spans="2:15" x14ac:dyDescent="0.4">
      <c r="B17906" s="63"/>
      <c r="C17906" s="37"/>
      <c r="D17906" s="37"/>
      <c r="E17906" s="37"/>
      <c r="F17906" s="37"/>
      <c r="G17906" s="38"/>
      <c r="H17906" s="37"/>
      <c r="I17906" s="41"/>
      <c r="J17906" s="41"/>
      <c r="K17906" s="37"/>
      <c r="L17906" s="37"/>
      <c r="M17906" s="37"/>
      <c r="N17906" s="37"/>
      <c r="O17906" s="38"/>
    </row>
    <row r="17907" spans="2:15" x14ac:dyDescent="0.4">
      <c r="B17907" s="63"/>
      <c r="C17907" s="37"/>
      <c r="D17907" s="37"/>
      <c r="E17907" s="37"/>
      <c r="F17907" s="37"/>
      <c r="G17907" s="38"/>
      <c r="H17907" s="37"/>
      <c r="I17907" s="41"/>
      <c r="J17907" s="41"/>
      <c r="K17907" s="37"/>
      <c r="L17907" s="37"/>
      <c r="M17907" s="37"/>
      <c r="N17907" s="37"/>
      <c r="O17907" s="38"/>
    </row>
    <row r="17908" spans="2:15" x14ac:dyDescent="0.4">
      <c r="B17908" s="63"/>
      <c r="C17908" s="37"/>
      <c r="D17908" s="37"/>
      <c r="E17908" s="37"/>
      <c r="F17908" s="37"/>
      <c r="G17908" s="38"/>
      <c r="H17908" s="37"/>
      <c r="I17908" s="41"/>
      <c r="J17908" s="41"/>
      <c r="K17908" s="37"/>
      <c r="L17908" s="37"/>
      <c r="M17908" s="37"/>
      <c r="N17908" s="37"/>
      <c r="O17908" s="38"/>
    </row>
    <row r="17909" spans="2:15" x14ac:dyDescent="0.4">
      <c r="B17909" s="63"/>
      <c r="C17909" s="37"/>
      <c r="D17909" s="37"/>
      <c r="E17909" s="37"/>
      <c r="F17909" s="37"/>
      <c r="G17909" s="38"/>
      <c r="H17909" s="37"/>
      <c r="I17909" s="41"/>
      <c r="J17909" s="41"/>
      <c r="K17909" s="37"/>
      <c r="L17909" s="37"/>
      <c r="M17909" s="37"/>
      <c r="N17909" s="37"/>
      <c r="O17909" s="38"/>
    </row>
    <row r="17910" spans="2:15" x14ac:dyDescent="0.4">
      <c r="B17910" s="63"/>
      <c r="C17910" s="37"/>
      <c r="D17910" s="37"/>
      <c r="E17910" s="37"/>
      <c r="F17910" s="37"/>
      <c r="G17910" s="38"/>
      <c r="H17910" s="37"/>
      <c r="I17910" s="41"/>
      <c r="J17910" s="41"/>
      <c r="K17910" s="37"/>
      <c r="L17910" s="37"/>
      <c r="M17910" s="37"/>
      <c r="N17910" s="37"/>
      <c r="O17910" s="38"/>
    </row>
    <row r="17911" spans="2:15" x14ac:dyDescent="0.4">
      <c r="B17911" s="63"/>
      <c r="C17911" s="37"/>
      <c r="D17911" s="37"/>
      <c r="E17911" s="37"/>
      <c r="F17911" s="37"/>
      <c r="G17911" s="38"/>
      <c r="H17911" s="37"/>
      <c r="I17911" s="41"/>
      <c r="J17911" s="41"/>
      <c r="K17911" s="37"/>
      <c r="L17911" s="37"/>
      <c r="M17911" s="37"/>
      <c r="N17911" s="37"/>
      <c r="O17911" s="38"/>
    </row>
    <row r="17912" spans="2:15" x14ac:dyDescent="0.4">
      <c r="B17912" s="63"/>
      <c r="C17912" s="37"/>
      <c r="D17912" s="37"/>
      <c r="E17912" s="37"/>
      <c r="F17912" s="37"/>
      <c r="G17912" s="38"/>
      <c r="H17912" s="37"/>
      <c r="I17912" s="41"/>
      <c r="J17912" s="41"/>
      <c r="K17912" s="37"/>
      <c r="L17912" s="37"/>
      <c r="M17912" s="37"/>
      <c r="N17912" s="37"/>
      <c r="O17912" s="38"/>
    </row>
    <row r="17913" spans="2:15" x14ac:dyDescent="0.4">
      <c r="B17913" s="63"/>
      <c r="C17913" s="37"/>
      <c r="D17913" s="37"/>
      <c r="E17913" s="37"/>
      <c r="F17913" s="37"/>
      <c r="G17913" s="38"/>
      <c r="H17913" s="37"/>
      <c r="I17913" s="41"/>
      <c r="J17913" s="41"/>
      <c r="K17913" s="37"/>
      <c r="L17913" s="37"/>
      <c r="M17913" s="37"/>
      <c r="N17913" s="37"/>
      <c r="O17913" s="38"/>
    </row>
    <row r="17914" spans="2:15" x14ac:dyDescent="0.4">
      <c r="B17914" s="63"/>
      <c r="C17914" s="37"/>
      <c r="D17914" s="37"/>
      <c r="E17914" s="37"/>
      <c r="F17914" s="37"/>
      <c r="G17914" s="38"/>
      <c r="H17914" s="37"/>
      <c r="I17914" s="41"/>
      <c r="J17914" s="41"/>
      <c r="K17914" s="37"/>
      <c r="L17914" s="37"/>
      <c r="M17914" s="37"/>
      <c r="N17914" s="37"/>
      <c r="O17914" s="38"/>
    </row>
    <row r="17915" spans="2:15" x14ac:dyDescent="0.4">
      <c r="B17915" s="63"/>
      <c r="C17915" s="37"/>
      <c r="D17915" s="37"/>
      <c r="E17915" s="37"/>
      <c r="F17915" s="37"/>
      <c r="G17915" s="38"/>
      <c r="H17915" s="37"/>
      <c r="I17915" s="41"/>
      <c r="J17915" s="41"/>
      <c r="K17915" s="37"/>
      <c r="L17915" s="37"/>
      <c r="M17915" s="37"/>
      <c r="N17915" s="37"/>
      <c r="O17915" s="38"/>
    </row>
    <row r="17916" spans="2:15" x14ac:dyDescent="0.4">
      <c r="B17916" s="63"/>
      <c r="C17916" s="37"/>
      <c r="D17916" s="37"/>
      <c r="E17916" s="37"/>
      <c r="F17916" s="37"/>
      <c r="G17916" s="38"/>
      <c r="H17916" s="37"/>
      <c r="I17916" s="41"/>
      <c r="J17916" s="41"/>
      <c r="K17916" s="37"/>
      <c r="L17916" s="37"/>
      <c r="M17916" s="37"/>
      <c r="N17916" s="37"/>
      <c r="O17916" s="38"/>
    </row>
    <row r="17917" spans="2:15" x14ac:dyDescent="0.4">
      <c r="B17917" s="63"/>
      <c r="C17917" s="37"/>
      <c r="D17917" s="37"/>
      <c r="E17917" s="37"/>
      <c r="F17917" s="37"/>
      <c r="G17917" s="38"/>
      <c r="H17917" s="37"/>
      <c r="I17917" s="41"/>
      <c r="J17917" s="41"/>
      <c r="K17917" s="37"/>
      <c r="L17917" s="37"/>
      <c r="M17917" s="37"/>
      <c r="N17917" s="37"/>
      <c r="O17917" s="38"/>
    </row>
    <row r="17918" spans="2:15" x14ac:dyDescent="0.4">
      <c r="B17918" s="63"/>
      <c r="C17918" s="37"/>
      <c r="D17918" s="37"/>
      <c r="E17918" s="37"/>
      <c r="F17918" s="37"/>
      <c r="G17918" s="38"/>
      <c r="H17918" s="37"/>
      <c r="I17918" s="41"/>
      <c r="J17918" s="41"/>
      <c r="K17918" s="37"/>
      <c r="L17918" s="37"/>
      <c r="M17918" s="37"/>
      <c r="N17918" s="37"/>
      <c r="O17918" s="38"/>
    </row>
    <row r="17919" spans="2:15" x14ac:dyDescent="0.4">
      <c r="B17919" s="63"/>
      <c r="C17919" s="37"/>
      <c r="D17919" s="37"/>
      <c r="E17919" s="37"/>
      <c r="F17919" s="37"/>
      <c r="G17919" s="38"/>
      <c r="H17919" s="37"/>
      <c r="I17919" s="41"/>
      <c r="J17919" s="41"/>
      <c r="K17919" s="37"/>
      <c r="L17919" s="37"/>
      <c r="M17919" s="37"/>
      <c r="N17919" s="37"/>
      <c r="O17919" s="38"/>
    </row>
    <row r="17920" spans="2:15" x14ac:dyDescent="0.4">
      <c r="B17920" s="63"/>
      <c r="C17920" s="37"/>
      <c r="D17920" s="37"/>
      <c r="E17920" s="37"/>
      <c r="F17920" s="37"/>
      <c r="G17920" s="38"/>
      <c r="H17920" s="37"/>
      <c r="I17920" s="41"/>
      <c r="J17920" s="41"/>
      <c r="K17920" s="37"/>
      <c r="L17920" s="37"/>
      <c r="M17920" s="37"/>
      <c r="N17920" s="37"/>
      <c r="O17920" s="38"/>
    </row>
    <row r="17921" spans="2:15" x14ac:dyDescent="0.4">
      <c r="B17921" s="63"/>
      <c r="C17921" s="37"/>
      <c r="D17921" s="37"/>
      <c r="E17921" s="37"/>
      <c r="F17921" s="37"/>
      <c r="G17921" s="38"/>
      <c r="H17921" s="37"/>
      <c r="I17921" s="41"/>
      <c r="J17921" s="41"/>
      <c r="K17921" s="37"/>
      <c r="L17921" s="37"/>
      <c r="M17921" s="37"/>
      <c r="N17921" s="37"/>
      <c r="O17921" s="38"/>
    </row>
    <row r="17922" spans="2:15" x14ac:dyDescent="0.4">
      <c r="B17922" s="63"/>
      <c r="C17922" s="37"/>
      <c r="D17922" s="37"/>
      <c r="E17922" s="37"/>
      <c r="F17922" s="37"/>
      <c r="G17922" s="38"/>
      <c r="H17922" s="37"/>
      <c r="I17922" s="41"/>
      <c r="J17922" s="41"/>
      <c r="K17922" s="37"/>
      <c r="L17922" s="37"/>
      <c r="M17922" s="37"/>
      <c r="N17922" s="37"/>
      <c r="O17922" s="38"/>
    </row>
    <row r="17923" spans="2:15" x14ac:dyDescent="0.4">
      <c r="B17923" s="63"/>
      <c r="C17923" s="37"/>
      <c r="D17923" s="37"/>
      <c r="E17923" s="37"/>
      <c r="F17923" s="37"/>
      <c r="G17923" s="38"/>
      <c r="H17923" s="37"/>
      <c r="I17923" s="41"/>
      <c r="J17923" s="41"/>
      <c r="K17923" s="37"/>
      <c r="L17923" s="37"/>
      <c r="M17923" s="37"/>
      <c r="N17923" s="37"/>
      <c r="O17923" s="38"/>
    </row>
    <row r="17924" spans="2:15" x14ac:dyDescent="0.4">
      <c r="B17924" s="63"/>
      <c r="C17924" s="37"/>
      <c r="D17924" s="37"/>
      <c r="E17924" s="37"/>
      <c r="F17924" s="37"/>
      <c r="G17924" s="38"/>
      <c r="H17924" s="37"/>
      <c r="I17924" s="41"/>
      <c r="J17924" s="41"/>
      <c r="K17924" s="37"/>
      <c r="L17924" s="37"/>
      <c r="M17924" s="37"/>
      <c r="N17924" s="37"/>
      <c r="O17924" s="38"/>
    </row>
    <row r="17925" spans="2:15" x14ac:dyDescent="0.4">
      <c r="B17925" s="63"/>
      <c r="C17925" s="37"/>
      <c r="D17925" s="37"/>
      <c r="E17925" s="37"/>
      <c r="F17925" s="37"/>
      <c r="G17925" s="38"/>
      <c r="H17925" s="37"/>
      <c r="I17925" s="41"/>
      <c r="J17925" s="41"/>
      <c r="K17925" s="37"/>
      <c r="L17925" s="37"/>
      <c r="M17925" s="37"/>
      <c r="N17925" s="37"/>
      <c r="O17925" s="38"/>
    </row>
    <row r="17926" spans="2:15" x14ac:dyDescent="0.4">
      <c r="B17926" s="63"/>
      <c r="C17926" s="37"/>
      <c r="D17926" s="37"/>
      <c r="E17926" s="37"/>
      <c r="F17926" s="37"/>
      <c r="G17926" s="38"/>
      <c r="H17926" s="37"/>
      <c r="I17926" s="41"/>
      <c r="J17926" s="41"/>
      <c r="K17926" s="37"/>
      <c r="L17926" s="37"/>
      <c r="M17926" s="37"/>
      <c r="N17926" s="37"/>
      <c r="O17926" s="38"/>
    </row>
    <row r="17927" spans="2:15" x14ac:dyDescent="0.4">
      <c r="B17927" s="63"/>
      <c r="C17927" s="37"/>
      <c r="D17927" s="37"/>
      <c r="E17927" s="37"/>
      <c r="F17927" s="37"/>
      <c r="G17927" s="38"/>
      <c r="H17927" s="37"/>
      <c r="I17927" s="41"/>
      <c r="J17927" s="41"/>
      <c r="K17927" s="37"/>
      <c r="L17927" s="37"/>
      <c r="M17927" s="37"/>
      <c r="N17927" s="37"/>
      <c r="O17927" s="38"/>
    </row>
    <row r="17928" spans="2:15" x14ac:dyDescent="0.4">
      <c r="B17928" s="63"/>
      <c r="C17928" s="37"/>
      <c r="D17928" s="37"/>
      <c r="E17928" s="37"/>
      <c r="F17928" s="37"/>
      <c r="G17928" s="38"/>
      <c r="H17928" s="37"/>
      <c r="I17928" s="41"/>
      <c r="J17928" s="41"/>
      <c r="K17928" s="37"/>
      <c r="L17928" s="37"/>
      <c r="M17928" s="37"/>
      <c r="N17928" s="37"/>
      <c r="O17928" s="38"/>
    </row>
    <row r="17929" spans="2:15" x14ac:dyDescent="0.4">
      <c r="B17929" s="63"/>
      <c r="C17929" s="37"/>
      <c r="D17929" s="37"/>
      <c r="E17929" s="37"/>
      <c r="F17929" s="37"/>
      <c r="G17929" s="38"/>
      <c r="H17929" s="37"/>
      <c r="I17929" s="41"/>
      <c r="J17929" s="41"/>
      <c r="K17929" s="37"/>
      <c r="L17929" s="37"/>
      <c r="M17929" s="37"/>
      <c r="N17929" s="37"/>
      <c r="O17929" s="38"/>
    </row>
    <row r="17930" spans="2:15" x14ac:dyDescent="0.4">
      <c r="B17930" s="63"/>
      <c r="C17930" s="37"/>
      <c r="D17930" s="37"/>
      <c r="E17930" s="37"/>
      <c r="F17930" s="37"/>
      <c r="G17930" s="38"/>
      <c r="H17930" s="37"/>
      <c r="I17930" s="41"/>
      <c r="J17930" s="41"/>
      <c r="K17930" s="37"/>
      <c r="L17930" s="37"/>
      <c r="M17930" s="37"/>
      <c r="N17930" s="37"/>
      <c r="O17930" s="38"/>
    </row>
    <row r="17931" spans="2:15" x14ac:dyDescent="0.4">
      <c r="B17931" s="63"/>
      <c r="C17931" s="37"/>
      <c r="D17931" s="37"/>
      <c r="E17931" s="37"/>
      <c r="F17931" s="37"/>
      <c r="G17931" s="38"/>
      <c r="H17931" s="37"/>
      <c r="I17931" s="41"/>
      <c r="J17931" s="41"/>
      <c r="K17931" s="37"/>
      <c r="L17931" s="37"/>
      <c r="M17931" s="37"/>
      <c r="N17931" s="37"/>
      <c r="O17931" s="38"/>
    </row>
    <row r="17932" spans="2:15" x14ac:dyDescent="0.4">
      <c r="B17932" s="63"/>
      <c r="C17932" s="37"/>
      <c r="D17932" s="37"/>
      <c r="E17932" s="37"/>
      <c r="F17932" s="37"/>
      <c r="G17932" s="38"/>
      <c r="H17932" s="37"/>
      <c r="I17932" s="41"/>
      <c r="J17932" s="41"/>
      <c r="K17932" s="37"/>
      <c r="L17932" s="37"/>
      <c r="M17932" s="37"/>
      <c r="N17932" s="37"/>
      <c r="O17932" s="38"/>
    </row>
    <row r="17933" spans="2:15" x14ac:dyDescent="0.4">
      <c r="B17933" s="63"/>
      <c r="C17933" s="37"/>
      <c r="D17933" s="37"/>
      <c r="E17933" s="37"/>
      <c r="F17933" s="37"/>
      <c r="G17933" s="38"/>
      <c r="H17933" s="37"/>
      <c r="I17933" s="41"/>
      <c r="J17933" s="41"/>
      <c r="K17933" s="37"/>
      <c r="L17933" s="37"/>
      <c r="M17933" s="37"/>
      <c r="N17933" s="37"/>
      <c r="O17933" s="38"/>
    </row>
    <row r="17934" spans="2:15" x14ac:dyDescent="0.4">
      <c r="B17934" s="63"/>
      <c r="C17934" s="37"/>
      <c r="D17934" s="37"/>
      <c r="E17934" s="37"/>
      <c r="F17934" s="37"/>
      <c r="G17934" s="38"/>
      <c r="H17934" s="37"/>
      <c r="I17934" s="41"/>
      <c r="J17934" s="41"/>
      <c r="K17934" s="37"/>
      <c r="L17934" s="37"/>
      <c r="M17934" s="37"/>
      <c r="N17934" s="37"/>
      <c r="O17934" s="38"/>
    </row>
    <row r="17935" spans="2:15" x14ac:dyDescent="0.4">
      <c r="B17935" s="63"/>
      <c r="C17935" s="37"/>
      <c r="D17935" s="37"/>
      <c r="E17935" s="37"/>
      <c r="F17935" s="37"/>
      <c r="G17935" s="38"/>
      <c r="H17935" s="37"/>
      <c r="I17935" s="41"/>
      <c r="J17935" s="41"/>
      <c r="K17935" s="37"/>
      <c r="L17935" s="37"/>
      <c r="M17935" s="37"/>
      <c r="N17935" s="37"/>
      <c r="O17935" s="38"/>
    </row>
    <row r="17936" spans="2:15" x14ac:dyDescent="0.4">
      <c r="B17936" s="63"/>
      <c r="C17936" s="37"/>
      <c r="D17936" s="37"/>
      <c r="E17936" s="37"/>
      <c r="F17936" s="37"/>
      <c r="G17936" s="38"/>
      <c r="H17936" s="37"/>
      <c r="I17936" s="41"/>
      <c r="J17936" s="41"/>
      <c r="K17936" s="37"/>
      <c r="L17936" s="37"/>
      <c r="M17936" s="37"/>
      <c r="N17936" s="37"/>
      <c r="O17936" s="38"/>
    </row>
    <row r="17937" spans="2:15" x14ac:dyDescent="0.4">
      <c r="B17937" s="63"/>
      <c r="C17937" s="37"/>
      <c r="D17937" s="37"/>
      <c r="E17937" s="37"/>
      <c r="F17937" s="37"/>
      <c r="G17937" s="38"/>
      <c r="H17937" s="37"/>
      <c r="I17937" s="41"/>
      <c r="J17937" s="41"/>
      <c r="K17937" s="37"/>
      <c r="L17937" s="37"/>
      <c r="M17937" s="37"/>
      <c r="N17937" s="37"/>
      <c r="O17937" s="38"/>
    </row>
    <row r="17938" spans="2:15" x14ac:dyDescent="0.4">
      <c r="B17938" s="63"/>
      <c r="C17938" s="37"/>
      <c r="D17938" s="37"/>
      <c r="E17938" s="37"/>
      <c r="F17938" s="37"/>
      <c r="G17938" s="38"/>
      <c r="H17938" s="37"/>
      <c r="I17938" s="41"/>
      <c r="J17938" s="41"/>
      <c r="K17938" s="37"/>
      <c r="L17938" s="37"/>
      <c r="M17938" s="37"/>
      <c r="N17938" s="37"/>
      <c r="O17938" s="38"/>
    </row>
    <row r="17939" spans="2:15" x14ac:dyDescent="0.4">
      <c r="B17939" s="63"/>
      <c r="C17939" s="37"/>
      <c r="D17939" s="37"/>
      <c r="E17939" s="37"/>
      <c r="F17939" s="37"/>
      <c r="G17939" s="38"/>
      <c r="H17939" s="37"/>
      <c r="I17939" s="41"/>
      <c r="J17939" s="41"/>
      <c r="K17939" s="37"/>
      <c r="L17939" s="37"/>
      <c r="M17939" s="37"/>
      <c r="N17939" s="37"/>
      <c r="O17939" s="38"/>
    </row>
    <row r="17940" spans="2:15" x14ac:dyDescent="0.4">
      <c r="B17940" s="63"/>
      <c r="C17940" s="37"/>
      <c r="D17940" s="37"/>
      <c r="E17940" s="37"/>
      <c r="F17940" s="37"/>
      <c r="G17940" s="38"/>
      <c r="H17940" s="37"/>
      <c r="I17940" s="41"/>
      <c r="J17940" s="41"/>
      <c r="K17940" s="37"/>
      <c r="L17940" s="37"/>
      <c r="M17940" s="37"/>
      <c r="N17940" s="37"/>
      <c r="O17940" s="38"/>
    </row>
    <row r="17941" spans="2:15" x14ac:dyDescent="0.4">
      <c r="B17941" s="63"/>
      <c r="C17941" s="37"/>
      <c r="D17941" s="37"/>
      <c r="E17941" s="37"/>
      <c r="F17941" s="37"/>
      <c r="G17941" s="38"/>
      <c r="H17941" s="37"/>
      <c r="I17941" s="41"/>
      <c r="J17941" s="41"/>
      <c r="K17941" s="37"/>
      <c r="L17941" s="37"/>
      <c r="M17941" s="37"/>
      <c r="N17941" s="37"/>
      <c r="O17941" s="38"/>
    </row>
    <row r="17942" spans="2:15" x14ac:dyDescent="0.4">
      <c r="B17942" s="63"/>
      <c r="C17942" s="37"/>
      <c r="D17942" s="37"/>
      <c r="E17942" s="37"/>
      <c r="F17942" s="37"/>
      <c r="G17942" s="38"/>
      <c r="H17942" s="37"/>
      <c r="I17942" s="41"/>
      <c r="J17942" s="41"/>
      <c r="K17942" s="37"/>
      <c r="L17942" s="37"/>
      <c r="M17942" s="37"/>
      <c r="N17942" s="37"/>
      <c r="O17942" s="38"/>
    </row>
    <row r="17943" spans="2:15" x14ac:dyDescent="0.4">
      <c r="B17943" s="63"/>
      <c r="C17943" s="37"/>
      <c r="D17943" s="37"/>
      <c r="E17943" s="37"/>
      <c r="F17943" s="37"/>
      <c r="G17943" s="38"/>
      <c r="H17943" s="37"/>
      <c r="I17943" s="41"/>
      <c r="J17943" s="41"/>
      <c r="K17943" s="37"/>
      <c r="L17943" s="37"/>
      <c r="M17943" s="37"/>
      <c r="N17943" s="37"/>
      <c r="O17943" s="38"/>
    </row>
    <row r="17944" spans="2:15" x14ac:dyDescent="0.4">
      <c r="B17944" s="63"/>
      <c r="C17944" s="37"/>
      <c r="D17944" s="37"/>
      <c r="E17944" s="37"/>
      <c r="F17944" s="37"/>
      <c r="G17944" s="38"/>
      <c r="H17944" s="37"/>
      <c r="I17944" s="41"/>
      <c r="J17944" s="41"/>
      <c r="K17944" s="37"/>
      <c r="L17944" s="37"/>
      <c r="M17944" s="37"/>
      <c r="N17944" s="37"/>
      <c r="O17944" s="38"/>
    </row>
    <row r="17945" spans="2:15" x14ac:dyDescent="0.4">
      <c r="B17945" s="63"/>
      <c r="C17945" s="37"/>
      <c r="D17945" s="37"/>
      <c r="E17945" s="37"/>
      <c r="F17945" s="37"/>
      <c r="G17945" s="38"/>
      <c r="H17945" s="37"/>
      <c r="I17945" s="41"/>
      <c r="J17945" s="41"/>
      <c r="K17945" s="37"/>
      <c r="L17945" s="37"/>
      <c r="M17945" s="37"/>
      <c r="N17945" s="37"/>
      <c r="O17945" s="38"/>
    </row>
    <row r="17946" spans="2:15" x14ac:dyDescent="0.4">
      <c r="B17946" s="63"/>
      <c r="C17946" s="37"/>
      <c r="D17946" s="37"/>
      <c r="E17946" s="37"/>
      <c r="F17946" s="37"/>
      <c r="G17946" s="38"/>
      <c r="H17946" s="37"/>
      <c r="I17946" s="41"/>
      <c r="J17946" s="41"/>
      <c r="K17946" s="37"/>
      <c r="L17946" s="37"/>
      <c r="M17946" s="37"/>
      <c r="N17946" s="37"/>
      <c r="O17946" s="38"/>
    </row>
    <row r="17947" spans="2:15" x14ac:dyDescent="0.4">
      <c r="B17947" s="63"/>
      <c r="C17947" s="37"/>
      <c r="D17947" s="37"/>
      <c r="E17947" s="37"/>
      <c r="F17947" s="37"/>
      <c r="G17947" s="38"/>
      <c r="H17947" s="37"/>
      <c r="I17947" s="41"/>
      <c r="J17947" s="41"/>
      <c r="K17947" s="37"/>
      <c r="L17947" s="37"/>
      <c r="M17947" s="37"/>
      <c r="N17947" s="37"/>
      <c r="O17947" s="38"/>
    </row>
    <row r="17948" spans="2:15" x14ac:dyDescent="0.4">
      <c r="B17948" s="63"/>
      <c r="C17948" s="37"/>
      <c r="D17948" s="37"/>
      <c r="E17948" s="37"/>
      <c r="F17948" s="37"/>
      <c r="G17948" s="38"/>
      <c r="H17948" s="37"/>
      <c r="I17948" s="41"/>
      <c r="J17948" s="41"/>
      <c r="K17948" s="37"/>
      <c r="L17948" s="37"/>
      <c r="M17948" s="37"/>
      <c r="N17948" s="37"/>
      <c r="O17948" s="38"/>
    </row>
    <row r="17949" spans="2:15" x14ac:dyDescent="0.4">
      <c r="B17949" s="63"/>
      <c r="C17949" s="37"/>
      <c r="D17949" s="37"/>
      <c r="E17949" s="37"/>
      <c r="F17949" s="37"/>
      <c r="G17949" s="38"/>
      <c r="H17949" s="37"/>
      <c r="I17949" s="41"/>
      <c r="J17949" s="41"/>
      <c r="K17949" s="37"/>
      <c r="L17949" s="37"/>
      <c r="M17949" s="37"/>
      <c r="N17949" s="37"/>
      <c r="O17949" s="38"/>
    </row>
    <row r="17950" spans="2:15" x14ac:dyDescent="0.4">
      <c r="B17950" s="63"/>
      <c r="C17950" s="37"/>
      <c r="D17950" s="37"/>
      <c r="E17950" s="37"/>
      <c r="F17950" s="37"/>
      <c r="G17950" s="38"/>
      <c r="H17950" s="37"/>
      <c r="I17950" s="41"/>
      <c r="J17950" s="41"/>
      <c r="K17950" s="37"/>
      <c r="L17950" s="37"/>
      <c r="M17950" s="37"/>
      <c r="N17950" s="37"/>
      <c r="O17950" s="38"/>
    </row>
    <row r="17951" spans="2:15" x14ac:dyDescent="0.4">
      <c r="B17951" s="63"/>
      <c r="C17951" s="37"/>
      <c r="D17951" s="37"/>
      <c r="E17951" s="37"/>
      <c r="F17951" s="37"/>
      <c r="G17951" s="38"/>
      <c r="H17951" s="37"/>
      <c r="I17951" s="41"/>
      <c r="J17951" s="41"/>
      <c r="K17951" s="37"/>
      <c r="L17951" s="37"/>
      <c r="M17951" s="37"/>
      <c r="N17951" s="37"/>
      <c r="O17951" s="38"/>
    </row>
    <row r="17952" spans="2:15" x14ac:dyDescent="0.4">
      <c r="B17952" s="63"/>
      <c r="C17952" s="37"/>
      <c r="D17952" s="37"/>
      <c r="E17952" s="37"/>
      <c r="F17952" s="37"/>
      <c r="G17952" s="38"/>
      <c r="H17952" s="37"/>
      <c r="I17952" s="41"/>
      <c r="J17952" s="41"/>
      <c r="K17952" s="37"/>
      <c r="L17952" s="37"/>
      <c r="M17952" s="37"/>
      <c r="N17952" s="37"/>
      <c r="O17952" s="38"/>
    </row>
    <row r="17953" spans="2:15" x14ac:dyDescent="0.4">
      <c r="B17953" s="63"/>
      <c r="C17953" s="37"/>
      <c r="D17953" s="37"/>
      <c r="E17953" s="37"/>
      <c r="F17953" s="37"/>
      <c r="G17953" s="38"/>
      <c r="H17953" s="37"/>
      <c r="I17953" s="41"/>
      <c r="J17953" s="41"/>
      <c r="K17953" s="37"/>
      <c r="L17953" s="37"/>
      <c r="M17953" s="37"/>
      <c r="N17953" s="37"/>
      <c r="O17953" s="38"/>
    </row>
    <row r="17954" spans="2:15" x14ac:dyDescent="0.4">
      <c r="B17954" s="63"/>
      <c r="C17954" s="37"/>
      <c r="D17954" s="37"/>
      <c r="E17954" s="37"/>
      <c r="F17954" s="37"/>
      <c r="G17954" s="38"/>
      <c r="H17954" s="37"/>
      <c r="I17954" s="41"/>
      <c r="J17954" s="41"/>
      <c r="K17954" s="37"/>
      <c r="L17954" s="37"/>
      <c r="M17954" s="37"/>
      <c r="N17954" s="37"/>
      <c r="O17954" s="38"/>
    </row>
    <row r="17955" spans="2:15" x14ac:dyDescent="0.4">
      <c r="B17955" s="63"/>
      <c r="C17955" s="37"/>
      <c r="D17955" s="37"/>
      <c r="E17955" s="37"/>
      <c r="F17955" s="37"/>
      <c r="G17955" s="38"/>
      <c r="H17955" s="37"/>
      <c r="I17955" s="41"/>
      <c r="J17955" s="41"/>
      <c r="K17955" s="37"/>
      <c r="L17955" s="37"/>
      <c r="M17955" s="37"/>
      <c r="N17955" s="37"/>
      <c r="O17955" s="38"/>
    </row>
    <row r="17956" spans="2:15" x14ac:dyDescent="0.4">
      <c r="B17956" s="63"/>
      <c r="C17956" s="37"/>
      <c r="D17956" s="37"/>
      <c r="E17956" s="37"/>
      <c r="F17956" s="37"/>
      <c r="G17956" s="38"/>
      <c r="H17956" s="37"/>
      <c r="I17956" s="41"/>
      <c r="J17956" s="41"/>
      <c r="K17956" s="37"/>
      <c r="L17956" s="37"/>
      <c r="M17956" s="37"/>
      <c r="N17956" s="37"/>
      <c r="O17956" s="38"/>
    </row>
    <row r="17957" spans="2:15" x14ac:dyDescent="0.4">
      <c r="B17957" s="63"/>
      <c r="C17957" s="37"/>
      <c r="D17957" s="37"/>
      <c r="E17957" s="37"/>
      <c r="F17957" s="37"/>
      <c r="G17957" s="38"/>
      <c r="H17957" s="37"/>
      <c r="I17957" s="41"/>
      <c r="J17957" s="41"/>
      <c r="K17957" s="37"/>
      <c r="L17957" s="37"/>
      <c r="M17957" s="37"/>
      <c r="N17957" s="37"/>
      <c r="O17957" s="38"/>
    </row>
    <row r="17958" spans="2:15" x14ac:dyDescent="0.4">
      <c r="B17958" s="63"/>
      <c r="C17958" s="37"/>
      <c r="D17958" s="37"/>
      <c r="E17958" s="37"/>
      <c r="F17958" s="37"/>
      <c r="G17958" s="38"/>
      <c r="H17958" s="37"/>
      <c r="I17958" s="41"/>
      <c r="J17958" s="41"/>
      <c r="K17958" s="37"/>
      <c r="L17958" s="37"/>
      <c r="M17958" s="37"/>
      <c r="N17958" s="37"/>
      <c r="O17958" s="38"/>
    </row>
    <row r="17959" spans="2:15" x14ac:dyDescent="0.4">
      <c r="B17959" s="63"/>
      <c r="C17959" s="37"/>
      <c r="D17959" s="37"/>
      <c r="E17959" s="37"/>
      <c r="F17959" s="37"/>
      <c r="G17959" s="38"/>
      <c r="H17959" s="37"/>
      <c r="I17959" s="41"/>
      <c r="J17959" s="41"/>
      <c r="K17959" s="37"/>
      <c r="L17959" s="37"/>
      <c r="M17959" s="37"/>
      <c r="N17959" s="37"/>
      <c r="O17959" s="38"/>
    </row>
    <row r="17960" spans="2:15" x14ac:dyDescent="0.4">
      <c r="B17960" s="63"/>
      <c r="C17960" s="37"/>
      <c r="D17960" s="37"/>
      <c r="E17960" s="37"/>
      <c r="F17960" s="37"/>
      <c r="G17960" s="38"/>
      <c r="H17960" s="37"/>
      <c r="I17960" s="41"/>
      <c r="J17960" s="41"/>
      <c r="K17960" s="37"/>
      <c r="L17960" s="37"/>
      <c r="M17960" s="37"/>
      <c r="N17960" s="37"/>
      <c r="O17960" s="38"/>
    </row>
    <row r="17961" spans="2:15" x14ac:dyDescent="0.4">
      <c r="B17961" s="63"/>
      <c r="C17961" s="37"/>
      <c r="D17961" s="37"/>
      <c r="E17961" s="37"/>
      <c r="F17961" s="37"/>
      <c r="G17961" s="38"/>
      <c r="H17961" s="37"/>
      <c r="I17961" s="41"/>
      <c r="J17961" s="41"/>
      <c r="K17961" s="37"/>
      <c r="L17961" s="37"/>
      <c r="M17961" s="37"/>
      <c r="N17961" s="37"/>
      <c r="O17961" s="38"/>
    </row>
    <row r="17962" spans="2:15" x14ac:dyDescent="0.4">
      <c r="B17962" s="63"/>
      <c r="C17962" s="37"/>
      <c r="D17962" s="37"/>
      <c r="E17962" s="37"/>
      <c r="F17962" s="37"/>
      <c r="G17962" s="38"/>
      <c r="H17962" s="37"/>
      <c r="I17962" s="41"/>
      <c r="J17962" s="41"/>
      <c r="K17962" s="37"/>
      <c r="L17962" s="37"/>
      <c r="M17962" s="37"/>
      <c r="N17962" s="37"/>
      <c r="O17962" s="38"/>
    </row>
    <row r="17963" spans="2:15" x14ac:dyDescent="0.4">
      <c r="B17963" s="63"/>
      <c r="C17963" s="37"/>
      <c r="D17963" s="37"/>
      <c r="E17963" s="37"/>
      <c r="F17963" s="37"/>
      <c r="G17963" s="38"/>
      <c r="H17963" s="37"/>
      <c r="I17963" s="41"/>
      <c r="J17963" s="41"/>
      <c r="K17963" s="37"/>
      <c r="L17963" s="37"/>
      <c r="M17963" s="37"/>
      <c r="N17963" s="37"/>
      <c r="O17963" s="38"/>
    </row>
    <row r="17964" spans="2:15" x14ac:dyDescent="0.4">
      <c r="B17964" s="63"/>
      <c r="C17964" s="37"/>
      <c r="D17964" s="37"/>
      <c r="E17964" s="37"/>
      <c r="F17964" s="37"/>
      <c r="G17964" s="38"/>
      <c r="H17964" s="37"/>
      <c r="I17964" s="41"/>
      <c r="J17964" s="41"/>
      <c r="K17964" s="37"/>
      <c r="L17964" s="37"/>
      <c r="M17964" s="37"/>
      <c r="N17964" s="37"/>
      <c r="O17964" s="38"/>
    </row>
    <row r="17965" spans="2:15" x14ac:dyDescent="0.4">
      <c r="B17965" s="63"/>
      <c r="C17965" s="37"/>
      <c r="D17965" s="37"/>
      <c r="E17965" s="37"/>
      <c r="F17965" s="37"/>
      <c r="G17965" s="38"/>
      <c r="H17965" s="37"/>
      <c r="I17965" s="41"/>
      <c r="J17965" s="41"/>
      <c r="K17965" s="37"/>
      <c r="L17965" s="37"/>
      <c r="M17965" s="37"/>
      <c r="N17965" s="37"/>
      <c r="O17965" s="38"/>
    </row>
    <row r="17966" spans="2:15" x14ac:dyDescent="0.4">
      <c r="B17966" s="63"/>
      <c r="C17966" s="37"/>
      <c r="D17966" s="37"/>
      <c r="E17966" s="37"/>
      <c r="F17966" s="37"/>
      <c r="G17966" s="38"/>
      <c r="H17966" s="37"/>
      <c r="I17966" s="41"/>
      <c r="J17966" s="41"/>
      <c r="K17966" s="37"/>
      <c r="L17966" s="37"/>
      <c r="M17966" s="37"/>
      <c r="N17966" s="37"/>
      <c r="O17966" s="38"/>
    </row>
    <row r="17967" spans="2:15" x14ac:dyDescent="0.4">
      <c r="B17967" s="63"/>
      <c r="C17967" s="37"/>
      <c r="D17967" s="37"/>
      <c r="E17967" s="37"/>
      <c r="F17967" s="37"/>
      <c r="G17967" s="38"/>
      <c r="H17967" s="37"/>
      <c r="I17967" s="41"/>
      <c r="J17967" s="41"/>
      <c r="K17967" s="37"/>
      <c r="L17967" s="37"/>
      <c r="M17967" s="37"/>
      <c r="N17967" s="37"/>
      <c r="O17967" s="38"/>
    </row>
    <row r="17968" spans="2:15" x14ac:dyDescent="0.4">
      <c r="B17968" s="63"/>
      <c r="C17968" s="37"/>
      <c r="D17968" s="37"/>
      <c r="E17968" s="37"/>
      <c r="F17968" s="37"/>
      <c r="G17968" s="38"/>
      <c r="H17968" s="37"/>
      <c r="I17968" s="41"/>
      <c r="J17968" s="41"/>
      <c r="K17968" s="37"/>
      <c r="L17968" s="37"/>
      <c r="M17968" s="37"/>
      <c r="N17968" s="37"/>
      <c r="O17968" s="38"/>
    </row>
    <row r="17969" spans="2:15" x14ac:dyDescent="0.4">
      <c r="B17969" s="63"/>
      <c r="C17969" s="37"/>
      <c r="D17969" s="37"/>
      <c r="E17969" s="37"/>
      <c r="F17969" s="37"/>
      <c r="G17969" s="38"/>
      <c r="H17969" s="37"/>
      <c r="I17969" s="41"/>
      <c r="J17969" s="41"/>
      <c r="K17969" s="37"/>
      <c r="L17969" s="37"/>
      <c r="M17969" s="37"/>
      <c r="N17969" s="37"/>
      <c r="O17969" s="38"/>
    </row>
    <row r="17970" spans="2:15" x14ac:dyDescent="0.4">
      <c r="B17970" s="63"/>
      <c r="C17970" s="37"/>
      <c r="D17970" s="37"/>
      <c r="E17970" s="37"/>
      <c r="F17970" s="37"/>
      <c r="G17970" s="38"/>
      <c r="H17970" s="37"/>
      <c r="I17970" s="41"/>
      <c r="J17970" s="41"/>
      <c r="K17970" s="37"/>
      <c r="L17970" s="37"/>
      <c r="M17970" s="37"/>
      <c r="N17970" s="37"/>
      <c r="O17970" s="38"/>
    </row>
    <row r="17971" spans="2:15" x14ac:dyDescent="0.4">
      <c r="B17971" s="63"/>
      <c r="C17971" s="37"/>
      <c r="D17971" s="37"/>
      <c r="E17971" s="37"/>
      <c r="F17971" s="37"/>
      <c r="G17971" s="38"/>
      <c r="H17971" s="37"/>
      <c r="I17971" s="41"/>
      <c r="J17971" s="41"/>
      <c r="K17971" s="37"/>
      <c r="L17971" s="37"/>
      <c r="M17971" s="37"/>
      <c r="N17971" s="37"/>
      <c r="O17971" s="38"/>
    </row>
    <row r="17972" spans="2:15" x14ac:dyDescent="0.4">
      <c r="B17972" s="63"/>
      <c r="C17972" s="37"/>
      <c r="D17972" s="37"/>
      <c r="E17972" s="37"/>
      <c r="F17972" s="37"/>
      <c r="G17972" s="38"/>
      <c r="H17972" s="37"/>
      <c r="I17972" s="41"/>
      <c r="J17972" s="41"/>
      <c r="K17972" s="37"/>
      <c r="L17972" s="37"/>
      <c r="M17972" s="37"/>
      <c r="N17972" s="37"/>
      <c r="O17972" s="38"/>
    </row>
    <row r="17973" spans="2:15" x14ac:dyDescent="0.4">
      <c r="B17973" s="63"/>
      <c r="C17973" s="37"/>
      <c r="D17973" s="37"/>
      <c r="E17973" s="37"/>
      <c r="F17973" s="37"/>
      <c r="G17973" s="38"/>
      <c r="H17973" s="37"/>
      <c r="I17973" s="41"/>
      <c r="J17973" s="41"/>
      <c r="K17973" s="37"/>
      <c r="L17973" s="37"/>
      <c r="M17973" s="37"/>
      <c r="N17973" s="37"/>
      <c r="O17973" s="38"/>
    </row>
    <row r="17974" spans="2:15" x14ac:dyDescent="0.4">
      <c r="B17974" s="63"/>
      <c r="C17974" s="37"/>
      <c r="D17974" s="37"/>
      <c r="E17974" s="37"/>
      <c r="F17974" s="37"/>
      <c r="G17974" s="38"/>
      <c r="H17974" s="37"/>
      <c r="I17974" s="41"/>
      <c r="J17974" s="41"/>
      <c r="K17974" s="37"/>
      <c r="L17974" s="37"/>
      <c r="M17974" s="37"/>
      <c r="N17974" s="37"/>
      <c r="O17974" s="38"/>
    </row>
    <row r="17975" spans="2:15" x14ac:dyDescent="0.4">
      <c r="B17975" s="63"/>
      <c r="C17975" s="37"/>
      <c r="D17975" s="37"/>
      <c r="E17975" s="37"/>
      <c r="F17975" s="37"/>
      <c r="G17975" s="38"/>
      <c r="H17975" s="37"/>
      <c r="I17975" s="41"/>
      <c r="J17975" s="41"/>
      <c r="K17975" s="37"/>
      <c r="L17975" s="37"/>
      <c r="M17975" s="37"/>
      <c r="N17975" s="37"/>
      <c r="O17975" s="38"/>
    </row>
    <row r="17976" spans="2:15" x14ac:dyDescent="0.4">
      <c r="B17976" s="63"/>
      <c r="C17976" s="37"/>
      <c r="D17976" s="37"/>
      <c r="E17976" s="37"/>
      <c r="F17976" s="37"/>
      <c r="G17976" s="38"/>
      <c r="H17976" s="37"/>
      <c r="I17976" s="41"/>
      <c r="J17976" s="41"/>
      <c r="K17976" s="37"/>
      <c r="L17976" s="37"/>
      <c r="M17976" s="37"/>
      <c r="N17976" s="37"/>
      <c r="O17976" s="38"/>
    </row>
    <row r="17977" spans="2:15" x14ac:dyDescent="0.4">
      <c r="B17977" s="63"/>
      <c r="C17977" s="37"/>
      <c r="D17977" s="37"/>
      <c r="E17977" s="37"/>
      <c r="F17977" s="37"/>
      <c r="G17977" s="38"/>
      <c r="H17977" s="37"/>
      <c r="I17977" s="41"/>
      <c r="J17977" s="41"/>
      <c r="K17977" s="37"/>
      <c r="L17977" s="37"/>
      <c r="M17977" s="37"/>
      <c r="N17977" s="37"/>
      <c r="O17977" s="38"/>
    </row>
    <row r="17978" spans="2:15" x14ac:dyDescent="0.4">
      <c r="B17978" s="63"/>
      <c r="C17978" s="37"/>
      <c r="D17978" s="37"/>
      <c r="E17978" s="37"/>
      <c r="F17978" s="37"/>
      <c r="G17978" s="38"/>
      <c r="H17978" s="37"/>
      <c r="I17978" s="41"/>
      <c r="J17978" s="41"/>
      <c r="K17978" s="37"/>
      <c r="L17978" s="37"/>
      <c r="M17978" s="37"/>
      <c r="N17978" s="37"/>
      <c r="O17978" s="38"/>
    </row>
    <row r="17979" spans="2:15" x14ac:dyDescent="0.4">
      <c r="B17979" s="63"/>
      <c r="C17979" s="37"/>
      <c r="D17979" s="37"/>
      <c r="E17979" s="37"/>
      <c r="F17979" s="37"/>
      <c r="G17979" s="38"/>
      <c r="H17979" s="37"/>
      <c r="I17979" s="41"/>
      <c r="J17979" s="41"/>
      <c r="K17979" s="37"/>
      <c r="L17979" s="37"/>
      <c r="M17979" s="37"/>
      <c r="N17979" s="37"/>
      <c r="O17979" s="38"/>
    </row>
    <row r="17980" spans="2:15" x14ac:dyDescent="0.4">
      <c r="B17980" s="63"/>
      <c r="C17980" s="37"/>
      <c r="D17980" s="37"/>
      <c r="E17980" s="37"/>
      <c r="F17980" s="37"/>
      <c r="G17980" s="38"/>
      <c r="H17980" s="37"/>
      <c r="I17980" s="41"/>
      <c r="J17980" s="41"/>
      <c r="K17980" s="37"/>
      <c r="L17980" s="37"/>
      <c r="M17980" s="37"/>
      <c r="N17980" s="37"/>
      <c r="O17980" s="38"/>
    </row>
    <row r="17981" spans="2:15" x14ac:dyDescent="0.4">
      <c r="B17981" s="63"/>
      <c r="C17981" s="37"/>
      <c r="D17981" s="37"/>
      <c r="E17981" s="37"/>
      <c r="F17981" s="37"/>
      <c r="G17981" s="38"/>
      <c r="H17981" s="37"/>
      <c r="I17981" s="41"/>
      <c r="J17981" s="41"/>
      <c r="K17981" s="37"/>
      <c r="L17981" s="37"/>
      <c r="M17981" s="37"/>
      <c r="N17981" s="37"/>
      <c r="O17981" s="38"/>
    </row>
    <row r="17982" spans="2:15" x14ac:dyDescent="0.4">
      <c r="B17982" s="63"/>
      <c r="C17982" s="37"/>
      <c r="D17982" s="37"/>
      <c r="E17982" s="37"/>
      <c r="F17982" s="37"/>
      <c r="G17982" s="38"/>
      <c r="H17982" s="37"/>
      <c r="I17982" s="41"/>
      <c r="J17982" s="41"/>
      <c r="K17982" s="37"/>
      <c r="L17982" s="37"/>
      <c r="M17982" s="37"/>
      <c r="N17982" s="37"/>
      <c r="O17982" s="38"/>
    </row>
    <row r="17983" spans="2:15" x14ac:dyDescent="0.4">
      <c r="B17983" s="63"/>
      <c r="C17983" s="37"/>
      <c r="D17983" s="37"/>
      <c r="E17983" s="37"/>
      <c r="F17983" s="37"/>
      <c r="G17983" s="38"/>
      <c r="H17983" s="37"/>
      <c r="I17983" s="41"/>
      <c r="J17983" s="41"/>
      <c r="K17983" s="37"/>
      <c r="L17983" s="37"/>
      <c r="M17983" s="37"/>
      <c r="N17983" s="37"/>
      <c r="O17983" s="38"/>
    </row>
    <row r="17984" spans="2:15" x14ac:dyDescent="0.4">
      <c r="B17984" s="63"/>
      <c r="C17984" s="37"/>
      <c r="D17984" s="37"/>
      <c r="E17984" s="37"/>
      <c r="F17984" s="37"/>
      <c r="G17984" s="38"/>
      <c r="H17984" s="37"/>
      <c r="I17984" s="41"/>
      <c r="J17984" s="41"/>
      <c r="K17984" s="37"/>
      <c r="L17984" s="37"/>
      <c r="M17984" s="37"/>
      <c r="N17984" s="37"/>
      <c r="O17984" s="38"/>
    </row>
    <row r="17985" spans="2:15" x14ac:dyDescent="0.4">
      <c r="B17985" s="63"/>
      <c r="C17985" s="37"/>
      <c r="D17985" s="37"/>
      <c r="E17985" s="37"/>
      <c r="F17985" s="37"/>
      <c r="G17985" s="38"/>
      <c r="H17985" s="37"/>
      <c r="I17985" s="41"/>
      <c r="J17985" s="41"/>
      <c r="K17985" s="37"/>
      <c r="L17985" s="37"/>
      <c r="M17985" s="37"/>
      <c r="N17985" s="37"/>
      <c r="O17985" s="38"/>
    </row>
    <row r="17986" spans="2:15" x14ac:dyDescent="0.4">
      <c r="B17986" s="63"/>
      <c r="C17986" s="37"/>
      <c r="D17986" s="37"/>
      <c r="E17986" s="37"/>
      <c r="F17986" s="37"/>
      <c r="G17986" s="38"/>
      <c r="H17986" s="37"/>
      <c r="I17986" s="41"/>
      <c r="J17986" s="41"/>
      <c r="K17986" s="37"/>
      <c r="L17986" s="37"/>
      <c r="M17986" s="37"/>
      <c r="N17986" s="37"/>
      <c r="O17986" s="38"/>
    </row>
    <row r="17987" spans="2:15" x14ac:dyDescent="0.4">
      <c r="B17987" s="63"/>
      <c r="C17987" s="37"/>
      <c r="D17987" s="37"/>
      <c r="E17987" s="37"/>
      <c r="F17987" s="37"/>
      <c r="G17987" s="38"/>
      <c r="H17987" s="37"/>
      <c r="I17987" s="41"/>
      <c r="J17987" s="41"/>
      <c r="K17987" s="37"/>
      <c r="L17987" s="37"/>
      <c r="M17987" s="37"/>
      <c r="N17987" s="37"/>
      <c r="O17987" s="38"/>
    </row>
    <row r="17988" spans="2:15" x14ac:dyDescent="0.4">
      <c r="B17988" s="63"/>
      <c r="C17988" s="37"/>
      <c r="D17988" s="37"/>
      <c r="E17988" s="37"/>
      <c r="F17988" s="37"/>
      <c r="G17988" s="38"/>
      <c r="H17988" s="37"/>
      <c r="I17988" s="41"/>
      <c r="J17988" s="41"/>
      <c r="K17988" s="37"/>
      <c r="L17988" s="37"/>
      <c r="M17988" s="37"/>
      <c r="N17988" s="37"/>
      <c r="O17988" s="38"/>
    </row>
    <row r="17989" spans="2:15" x14ac:dyDescent="0.4">
      <c r="B17989" s="63"/>
      <c r="C17989" s="37"/>
      <c r="D17989" s="37"/>
      <c r="E17989" s="37"/>
      <c r="F17989" s="37"/>
      <c r="G17989" s="38"/>
      <c r="H17989" s="37"/>
      <c r="I17989" s="41"/>
      <c r="J17989" s="41"/>
      <c r="K17989" s="37"/>
      <c r="L17989" s="37"/>
      <c r="M17989" s="37"/>
      <c r="N17989" s="37"/>
      <c r="O17989" s="38"/>
    </row>
    <row r="17990" spans="2:15" x14ac:dyDescent="0.4">
      <c r="B17990" s="63"/>
      <c r="C17990" s="37"/>
      <c r="D17990" s="37"/>
      <c r="E17990" s="37"/>
      <c r="F17990" s="37"/>
      <c r="G17990" s="38"/>
      <c r="H17990" s="37"/>
      <c r="I17990" s="41"/>
      <c r="J17990" s="41"/>
      <c r="K17990" s="37"/>
      <c r="L17990" s="37"/>
      <c r="M17990" s="37"/>
      <c r="N17990" s="37"/>
      <c r="O17990" s="38"/>
    </row>
    <row r="17991" spans="2:15" x14ac:dyDescent="0.4">
      <c r="B17991" s="63"/>
      <c r="C17991" s="37"/>
      <c r="D17991" s="37"/>
      <c r="E17991" s="37"/>
      <c r="F17991" s="37"/>
      <c r="G17991" s="38"/>
      <c r="H17991" s="37"/>
      <c r="I17991" s="41"/>
      <c r="J17991" s="41"/>
      <c r="K17991" s="37"/>
      <c r="L17991" s="37"/>
      <c r="M17991" s="37"/>
      <c r="N17991" s="37"/>
      <c r="O17991" s="38"/>
    </row>
    <row r="17992" spans="2:15" x14ac:dyDescent="0.4">
      <c r="B17992" s="63"/>
      <c r="C17992" s="37"/>
      <c r="D17992" s="37"/>
      <c r="E17992" s="37"/>
      <c r="F17992" s="37"/>
      <c r="G17992" s="38"/>
      <c r="H17992" s="37"/>
      <c r="I17992" s="41"/>
      <c r="J17992" s="41"/>
      <c r="K17992" s="37"/>
      <c r="L17992" s="37"/>
      <c r="M17992" s="37"/>
      <c r="N17992" s="37"/>
      <c r="O17992" s="38"/>
    </row>
    <row r="17993" spans="2:15" x14ac:dyDescent="0.4">
      <c r="B17993" s="63"/>
      <c r="C17993" s="37"/>
      <c r="D17993" s="37"/>
      <c r="E17993" s="37"/>
      <c r="F17993" s="37"/>
      <c r="G17993" s="38"/>
      <c r="H17993" s="37"/>
      <c r="I17993" s="41"/>
      <c r="J17993" s="41"/>
      <c r="K17993" s="37"/>
      <c r="L17993" s="37"/>
      <c r="M17993" s="37"/>
      <c r="N17993" s="37"/>
      <c r="O17993" s="38"/>
    </row>
    <row r="17994" spans="2:15" x14ac:dyDescent="0.4">
      <c r="B17994" s="63"/>
      <c r="C17994" s="37"/>
      <c r="D17994" s="37"/>
      <c r="E17994" s="37"/>
      <c r="F17994" s="37"/>
      <c r="G17994" s="38"/>
      <c r="H17994" s="37"/>
      <c r="I17994" s="41"/>
      <c r="J17994" s="41"/>
      <c r="K17994" s="37"/>
      <c r="L17994" s="37"/>
      <c r="M17994" s="37"/>
      <c r="N17994" s="37"/>
      <c r="O17994" s="38"/>
    </row>
    <row r="17995" spans="2:15" x14ac:dyDescent="0.4">
      <c r="B17995" s="63"/>
      <c r="C17995" s="37"/>
      <c r="D17995" s="37"/>
      <c r="E17995" s="37"/>
      <c r="F17995" s="37"/>
      <c r="G17995" s="38"/>
      <c r="H17995" s="37"/>
      <c r="I17995" s="41"/>
      <c r="J17995" s="41"/>
      <c r="K17995" s="37"/>
      <c r="L17995" s="37"/>
      <c r="M17995" s="37"/>
      <c r="N17995" s="37"/>
      <c r="O17995" s="38"/>
    </row>
    <row r="17996" spans="2:15" x14ac:dyDescent="0.4">
      <c r="B17996" s="63"/>
      <c r="C17996" s="37"/>
      <c r="D17996" s="37"/>
      <c r="E17996" s="37"/>
      <c r="F17996" s="37"/>
      <c r="G17996" s="38"/>
      <c r="H17996" s="37"/>
      <c r="I17996" s="41"/>
      <c r="J17996" s="41"/>
      <c r="K17996" s="37"/>
      <c r="L17996" s="37"/>
      <c r="M17996" s="37"/>
      <c r="N17996" s="37"/>
      <c r="O17996" s="38"/>
    </row>
    <row r="17997" spans="2:15" x14ac:dyDescent="0.4">
      <c r="B17997" s="63"/>
      <c r="C17997" s="37"/>
      <c r="D17997" s="37"/>
      <c r="E17997" s="37"/>
      <c r="F17997" s="37"/>
      <c r="G17997" s="38"/>
      <c r="H17997" s="37"/>
      <c r="I17997" s="41"/>
      <c r="J17997" s="41"/>
      <c r="K17997" s="37"/>
      <c r="L17997" s="37"/>
      <c r="M17997" s="37"/>
      <c r="N17997" s="37"/>
      <c r="O17997" s="38"/>
    </row>
    <row r="17998" spans="2:15" x14ac:dyDescent="0.4">
      <c r="B17998" s="63"/>
      <c r="C17998" s="37"/>
      <c r="D17998" s="37"/>
      <c r="E17998" s="37"/>
      <c r="F17998" s="37"/>
      <c r="G17998" s="38"/>
      <c r="H17998" s="37"/>
      <c r="I17998" s="41"/>
      <c r="J17998" s="41"/>
      <c r="K17998" s="37"/>
      <c r="L17998" s="37"/>
      <c r="M17998" s="37"/>
      <c r="N17998" s="37"/>
      <c r="O17998" s="38"/>
    </row>
    <row r="17999" spans="2:15" x14ac:dyDescent="0.4">
      <c r="B17999" s="63"/>
      <c r="C17999" s="37"/>
      <c r="D17999" s="37"/>
      <c r="E17999" s="37"/>
      <c r="F17999" s="37"/>
      <c r="G17999" s="38"/>
      <c r="H17999" s="37"/>
      <c r="I17999" s="41"/>
      <c r="J17999" s="41"/>
      <c r="K17999" s="37"/>
      <c r="L17999" s="37"/>
      <c r="M17999" s="37"/>
      <c r="N17999" s="37"/>
      <c r="O17999" s="38"/>
    </row>
    <row r="18000" spans="2:15" x14ac:dyDescent="0.4">
      <c r="B18000" s="63"/>
      <c r="C18000" s="37"/>
      <c r="D18000" s="37"/>
      <c r="E18000" s="37"/>
      <c r="F18000" s="37"/>
      <c r="G18000" s="38"/>
      <c r="H18000" s="37"/>
      <c r="I18000" s="41"/>
      <c r="J18000" s="41"/>
      <c r="K18000" s="37"/>
      <c r="L18000" s="37"/>
      <c r="M18000" s="37"/>
      <c r="N18000" s="37"/>
      <c r="O18000" s="38"/>
    </row>
    <row r="18001" spans="2:15" x14ac:dyDescent="0.4">
      <c r="B18001" s="63"/>
      <c r="C18001" s="37"/>
      <c r="D18001" s="37"/>
      <c r="E18001" s="37"/>
      <c r="F18001" s="37"/>
      <c r="G18001" s="38"/>
      <c r="H18001" s="37"/>
      <c r="I18001" s="41"/>
      <c r="J18001" s="41"/>
      <c r="K18001" s="37"/>
      <c r="L18001" s="37"/>
      <c r="M18001" s="37"/>
      <c r="N18001" s="37"/>
      <c r="O18001" s="38"/>
    </row>
    <row r="18002" spans="2:15" x14ac:dyDescent="0.4">
      <c r="B18002" s="63"/>
      <c r="C18002" s="37"/>
      <c r="D18002" s="37"/>
      <c r="E18002" s="37"/>
      <c r="F18002" s="37"/>
      <c r="G18002" s="38"/>
      <c r="H18002" s="37"/>
      <c r="I18002" s="41"/>
      <c r="J18002" s="41"/>
      <c r="K18002" s="37"/>
      <c r="L18002" s="37"/>
      <c r="M18002" s="37"/>
      <c r="N18002" s="37"/>
      <c r="O18002" s="38"/>
    </row>
    <row r="18003" spans="2:15" x14ac:dyDescent="0.4">
      <c r="B18003" s="63"/>
      <c r="C18003" s="37"/>
      <c r="D18003" s="37"/>
      <c r="E18003" s="37"/>
      <c r="F18003" s="37"/>
      <c r="G18003" s="38"/>
      <c r="H18003" s="37"/>
      <c r="I18003" s="41"/>
      <c r="J18003" s="41"/>
      <c r="K18003" s="37"/>
      <c r="L18003" s="37"/>
      <c r="M18003" s="37"/>
      <c r="N18003" s="37"/>
      <c r="O18003" s="38"/>
    </row>
    <row r="18004" spans="2:15" x14ac:dyDescent="0.4">
      <c r="B18004" s="63"/>
      <c r="C18004" s="37"/>
      <c r="D18004" s="37"/>
      <c r="E18004" s="37"/>
      <c r="F18004" s="37"/>
      <c r="G18004" s="38"/>
      <c r="H18004" s="37"/>
      <c r="I18004" s="41"/>
      <c r="J18004" s="41"/>
      <c r="K18004" s="37"/>
      <c r="L18004" s="37"/>
      <c r="M18004" s="37"/>
      <c r="N18004" s="37"/>
      <c r="O18004" s="38"/>
    </row>
    <row r="18005" spans="2:15" x14ac:dyDescent="0.4">
      <c r="B18005" s="63"/>
      <c r="C18005" s="37"/>
      <c r="D18005" s="37"/>
      <c r="E18005" s="37"/>
      <c r="F18005" s="37"/>
      <c r="G18005" s="38"/>
      <c r="H18005" s="37"/>
      <c r="I18005" s="41"/>
      <c r="J18005" s="41"/>
      <c r="K18005" s="37"/>
      <c r="L18005" s="37"/>
      <c r="M18005" s="37"/>
      <c r="N18005" s="37"/>
      <c r="O18005" s="38"/>
    </row>
    <row r="18006" spans="2:15" x14ac:dyDescent="0.4">
      <c r="B18006" s="63"/>
      <c r="C18006" s="37"/>
      <c r="D18006" s="37"/>
      <c r="E18006" s="37"/>
      <c r="F18006" s="37"/>
      <c r="G18006" s="38"/>
      <c r="H18006" s="37"/>
      <c r="I18006" s="41"/>
      <c r="J18006" s="41"/>
      <c r="K18006" s="37"/>
      <c r="L18006" s="37"/>
      <c r="M18006" s="37"/>
      <c r="N18006" s="37"/>
      <c r="O18006" s="38"/>
    </row>
    <row r="18007" spans="2:15" x14ac:dyDescent="0.4">
      <c r="B18007" s="63"/>
      <c r="C18007" s="37"/>
      <c r="D18007" s="37"/>
      <c r="E18007" s="37"/>
      <c r="F18007" s="37"/>
      <c r="G18007" s="38"/>
      <c r="H18007" s="37"/>
      <c r="I18007" s="41"/>
      <c r="J18007" s="41"/>
      <c r="K18007" s="37"/>
      <c r="L18007" s="37"/>
      <c r="M18007" s="37"/>
      <c r="N18007" s="37"/>
      <c r="O18007" s="38"/>
    </row>
    <row r="18008" spans="2:15" x14ac:dyDescent="0.4">
      <c r="B18008" s="63"/>
      <c r="C18008" s="37"/>
      <c r="D18008" s="37"/>
      <c r="E18008" s="37"/>
      <c r="F18008" s="37"/>
      <c r="G18008" s="38"/>
      <c r="H18008" s="37"/>
      <c r="I18008" s="41"/>
      <c r="J18008" s="41"/>
      <c r="K18008" s="37"/>
      <c r="L18008" s="37"/>
      <c r="M18008" s="37"/>
      <c r="N18008" s="37"/>
      <c r="O18008" s="38"/>
    </row>
    <row r="18009" spans="2:15" x14ac:dyDescent="0.4">
      <c r="B18009" s="63"/>
      <c r="C18009" s="37"/>
      <c r="D18009" s="37"/>
      <c r="E18009" s="37"/>
      <c r="F18009" s="37"/>
      <c r="G18009" s="38"/>
      <c r="H18009" s="37"/>
      <c r="I18009" s="41"/>
      <c r="J18009" s="41"/>
      <c r="K18009" s="37"/>
      <c r="L18009" s="37"/>
      <c r="M18009" s="37"/>
      <c r="N18009" s="37"/>
      <c r="O18009" s="38"/>
    </row>
    <row r="18010" spans="2:15" x14ac:dyDescent="0.4">
      <c r="B18010" s="63"/>
      <c r="C18010" s="37"/>
      <c r="D18010" s="37"/>
      <c r="E18010" s="37"/>
      <c r="F18010" s="37"/>
      <c r="G18010" s="38"/>
      <c r="H18010" s="37"/>
      <c r="I18010" s="41"/>
      <c r="J18010" s="41"/>
      <c r="K18010" s="37"/>
      <c r="L18010" s="37"/>
      <c r="M18010" s="37"/>
      <c r="N18010" s="37"/>
      <c r="O18010" s="38"/>
    </row>
    <row r="18011" spans="2:15" x14ac:dyDescent="0.4">
      <c r="B18011" s="63"/>
      <c r="C18011" s="37"/>
      <c r="D18011" s="37"/>
      <c r="E18011" s="37"/>
      <c r="F18011" s="37"/>
      <c r="G18011" s="38"/>
      <c r="H18011" s="37"/>
      <c r="I18011" s="41"/>
      <c r="J18011" s="41"/>
      <c r="K18011" s="37"/>
      <c r="L18011" s="37"/>
      <c r="M18011" s="37"/>
      <c r="N18011" s="37"/>
      <c r="O18011" s="38"/>
    </row>
    <row r="18012" spans="2:15" x14ac:dyDescent="0.4">
      <c r="B18012" s="63"/>
      <c r="C18012" s="37"/>
      <c r="D18012" s="37"/>
      <c r="E18012" s="37"/>
      <c r="F18012" s="37"/>
      <c r="G18012" s="38"/>
      <c r="H18012" s="37"/>
      <c r="I18012" s="41"/>
      <c r="J18012" s="41"/>
      <c r="K18012" s="37"/>
      <c r="L18012" s="37"/>
      <c r="M18012" s="37"/>
      <c r="N18012" s="37"/>
      <c r="O18012" s="38"/>
    </row>
    <row r="18013" spans="2:15" x14ac:dyDescent="0.4">
      <c r="B18013" s="63"/>
      <c r="C18013" s="37"/>
      <c r="D18013" s="37"/>
      <c r="E18013" s="37"/>
      <c r="F18013" s="37"/>
      <c r="G18013" s="38"/>
      <c r="H18013" s="37"/>
      <c r="I18013" s="41"/>
      <c r="J18013" s="41"/>
      <c r="K18013" s="37"/>
      <c r="L18013" s="37"/>
      <c r="M18013" s="37"/>
      <c r="N18013" s="37"/>
      <c r="O18013" s="38"/>
    </row>
    <row r="18014" spans="2:15" x14ac:dyDescent="0.4">
      <c r="B18014" s="63"/>
      <c r="C18014" s="37"/>
      <c r="D18014" s="37"/>
      <c r="E18014" s="37"/>
      <c r="F18014" s="37"/>
      <c r="G18014" s="38"/>
      <c r="H18014" s="37"/>
      <c r="I18014" s="41"/>
      <c r="J18014" s="41"/>
      <c r="K18014" s="37"/>
      <c r="L18014" s="37"/>
      <c r="M18014" s="37"/>
      <c r="N18014" s="37"/>
      <c r="O18014" s="38"/>
    </row>
    <row r="18015" spans="2:15" x14ac:dyDescent="0.4">
      <c r="B18015" s="63"/>
      <c r="C18015" s="37"/>
      <c r="D18015" s="37"/>
      <c r="E18015" s="37"/>
      <c r="F18015" s="37"/>
      <c r="G18015" s="38"/>
      <c r="H18015" s="37"/>
      <c r="I18015" s="41"/>
      <c r="J18015" s="41"/>
      <c r="K18015" s="37"/>
      <c r="L18015" s="37"/>
      <c r="M18015" s="37"/>
      <c r="N18015" s="37"/>
      <c r="O18015" s="38"/>
    </row>
    <row r="18016" spans="2:15" x14ac:dyDescent="0.4">
      <c r="B18016" s="63"/>
      <c r="C18016" s="37"/>
      <c r="D18016" s="37"/>
      <c r="E18016" s="37"/>
      <c r="F18016" s="37"/>
      <c r="G18016" s="38"/>
      <c r="H18016" s="37"/>
      <c r="I18016" s="41"/>
      <c r="J18016" s="41"/>
      <c r="K18016" s="37"/>
      <c r="L18016" s="37"/>
      <c r="M18016" s="37"/>
      <c r="N18016" s="37"/>
      <c r="O18016" s="38"/>
    </row>
    <row r="18017" spans="2:15" x14ac:dyDescent="0.4">
      <c r="B18017" s="63"/>
      <c r="C18017" s="37"/>
      <c r="D18017" s="37"/>
      <c r="E18017" s="37"/>
      <c r="F18017" s="37"/>
      <c r="G18017" s="38"/>
      <c r="H18017" s="37"/>
      <c r="I18017" s="41"/>
      <c r="J18017" s="41"/>
      <c r="K18017" s="37"/>
      <c r="L18017" s="37"/>
      <c r="M18017" s="37"/>
      <c r="N18017" s="37"/>
      <c r="O18017" s="38"/>
    </row>
    <row r="18018" spans="2:15" x14ac:dyDescent="0.4">
      <c r="B18018" s="63"/>
      <c r="C18018" s="37"/>
      <c r="D18018" s="37"/>
      <c r="E18018" s="37"/>
      <c r="F18018" s="37"/>
      <c r="G18018" s="38"/>
      <c r="H18018" s="37"/>
      <c r="I18018" s="41"/>
      <c r="J18018" s="41"/>
      <c r="K18018" s="37"/>
      <c r="L18018" s="37"/>
      <c r="M18018" s="37"/>
      <c r="N18018" s="37"/>
      <c r="O18018" s="38"/>
    </row>
    <row r="18019" spans="2:15" x14ac:dyDescent="0.4">
      <c r="B18019" s="63"/>
      <c r="C18019" s="37"/>
      <c r="D18019" s="37"/>
      <c r="E18019" s="37"/>
      <c r="F18019" s="37"/>
      <c r="G18019" s="38"/>
      <c r="H18019" s="37"/>
      <c r="I18019" s="41"/>
      <c r="J18019" s="41"/>
      <c r="K18019" s="37"/>
      <c r="L18019" s="37"/>
      <c r="M18019" s="37"/>
      <c r="N18019" s="37"/>
      <c r="O18019" s="38"/>
    </row>
    <row r="18020" spans="2:15" x14ac:dyDescent="0.4">
      <c r="B18020" s="63"/>
      <c r="C18020" s="37"/>
      <c r="D18020" s="37"/>
      <c r="E18020" s="37"/>
      <c r="F18020" s="37"/>
      <c r="G18020" s="38"/>
      <c r="H18020" s="37"/>
      <c r="I18020" s="41"/>
      <c r="J18020" s="41"/>
      <c r="K18020" s="37"/>
      <c r="L18020" s="37"/>
      <c r="M18020" s="37"/>
      <c r="N18020" s="37"/>
      <c r="O18020" s="38"/>
    </row>
    <row r="18021" spans="2:15" x14ac:dyDescent="0.4">
      <c r="B18021" s="63"/>
      <c r="C18021" s="37"/>
      <c r="D18021" s="37"/>
      <c r="E18021" s="37"/>
      <c r="F18021" s="37"/>
      <c r="G18021" s="38"/>
      <c r="H18021" s="37"/>
      <c r="I18021" s="41"/>
      <c r="J18021" s="41"/>
      <c r="K18021" s="37"/>
      <c r="L18021" s="37"/>
      <c r="M18021" s="37"/>
      <c r="N18021" s="37"/>
      <c r="O18021" s="38"/>
    </row>
    <row r="18022" spans="2:15" x14ac:dyDescent="0.4">
      <c r="B18022" s="63"/>
      <c r="C18022" s="37"/>
      <c r="D18022" s="37"/>
      <c r="E18022" s="37"/>
      <c r="F18022" s="37"/>
      <c r="G18022" s="38"/>
      <c r="H18022" s="37"/>
      <c r="I18022" s="41"/>
      <c r="J18022" s="41"/>
      <c r="K18022" s="37"/>
      <c r="L18022" s="37"/>
      <c r="M18022" s="37"/>
      <c r="N18022" s="37"/>
      <c r="O18022" s="38"/>
    </row>
    <row r="18023" spans="2:15" x14ac:dyDescent="0.4">
      <c r="B18023" s="63"/>
      <c r="C18023" s="37"/>
      <c r="D18023" s="37"/>
      <c r="E18023" s="37"/>
      <c r="F18023" s="37"/>
      <c r="G18023" s="38"/>
      <c r="H18023" s="37"/>
      <c r="I18023" s="41"/>
      <c r="J18023" s="41"/>
      <c r="K18023" s="37"/>
      <c r="L18023" s="37"/>
      <c r="M18023" s="37"/>
      <c r="N18023" s="37"/>
      <c r="O18023" s="38"/>
    </row>
    <row r="18024" spans="2:15" x14ac:dyDescent="0.4">
      <c r="B18024" s="63"/>
      <c r="C18024" s="37"/>
      <c r="D18024" s="37"/>
      <c r="E18024" s="37"/>
      <c r="F18024" s="37"/>
      <c r="G18024" s="38"/>
      <c r="H18024" s="37"/>
      <c r="I18024" s="41"/>
      <c r="J18024" s="41"/>
      <c r="K18024" s="37"/>
      <c r="L18024" s="37"/>
      <c r="M18024" s="37"/>
      <c r="N18024" s="37"/>
      <c r="O18024" s="38"/>
    </row>
    <row r="18025" spans="2:15" x14ac:dyDescent="0.4">
      <c r="B18025" s="63"/>
      <c r="C18025" s="37"/>
      <c r="D18025" s="37"/>
      <c r="E18025" s="37"/>
      <c r="F18025" s="37"/>
      <c r="G18025" s="38"/>
      <c r="H18025" s="37"/>
      <c r="I18025" s="41"/>
      <c r="J18025" s="41"/>
      <c r="K18025" s="37"/>
      <c r="L18025" s="37"/>
      <c r="M18025" s="37"/>
      <c r="N18025" s="37"/>
      <c r="O18025" s="38"/>
    </row>
    <row r="18026" spans="2:15" x14ac:dyDescent="0.4">
      <c r="B18026" s="63"/>
      <c r="C18026" s="37"/>
      <c r="D18026" s="37"/>
      <c r="E18026" s="37"/>
      <c r="F18026" s="37"/>
      <c r="G18026" s="38"/>
      <c r="H18026" s="37"/>
      <c r="I18026" s="41"/>
      <c r="J18026" s="41"/>
      <c r="K18026" s="37"/>
      <c r="L18026" s="37"/>
      <c r="M18026" s="37"/>
      <c r="N18026" s="37"/>
      <c r="O18026" s="38"/>
    </row>
    <row r="18027" spans="2:15" x14ac:dyDescent="0.4">
      <c r="B18027" s="63"/>
      <c r="C18027" s="37"/>
      <c r="D18027" s="37"/>
      <c r="E18027" s="37"/>
      <c r="F18027" s="37"/>
      <c r="G18027" s="38"/>
      <c r="H18027" s="37"/>
      <c r="I18027" s="41"/>
      <c r="J18027" s="41"/>
      <c r="K18027" s="37"/>
      <c r="L18027" s="37"/>
      <c r="M18027" s="37"/>
      <c r="N18027" s="37"/>
      <c r="O18027" s="38"/>
    </row>
    <row r="18028" spans="2:15" x14ac:dyDescent="0.4">
      <c r="B18028" s="63"/>
      <c r="C18028" s="37"/>
      <c r="D18028" s="37"/>
      <c r="E18028" s="37"/>
      <c r="F18028" s="37"/>
      <c r="G18028" s="38"/>
      <c r="H18028" s="37"/>
      <c r="I18028" s="41"/>
      <c r="J18028" s="41"/>
      <c r="K18028" s="37"/>
      <c r="L18028" s="37"/>
      <c r="M18028" s="37"/>
      <c r="N18028" s="37"/>
      <c r="O18028" s="38"/>
    </row>
    <row r="18029" spans="2:15" x14ac:dyDescent="0.4">
      <c r="B18029" s="63"/>
      <c r="C18029" s="37"/>
      <c r="D18029" s="37"/>
      <c r="E18029" s="37"/>
      <c r="F18029" s="37"/>
      <c r="G18029" s="38"/>
      <c r="H18029" s="37"/>
      <c r="I18029" s="41"/>
      <c r="J18029" s="41"/>
      <c r="K18029" s="37"/>
      <c r="L18029" s="37"/>
      <c r="M18029" s="37"/>
      <c r="N18029" s="37"/>
      <c r="O18029" s="38"/>
    </row>
    <row r="18030" spans="2:15" x14ac:dyDescent="0.4">
      <c r="B18030" s="63"/>
      <c r="C18030" s="37"/>
      <c r="D18030" s="37"/>
      <c r="E18030" s="37"/>
      <c r="F18030" s="37"/>
      <c r="G18030" s="38"/>
      <c r="H18030" s="37"/>
      <c r="I18030" s="41"/>
      <c r="J18030" s="41"/>
      <c r="K18030" s="37"/>
      <c r="L18030" s="37"/>
      <c r="M18030" s="37"/>
      <c r="N18030" s="37"/>
      <c r="O18030" s="38"/>
    </row>
    <row r="18031" spans="2:15" x14ac:dyDescent="0.4">
      <c r="B18031" s="63"/>
      <c r="C18031" s="37"/>
      <c r="D18031" s="37"/>
      <c r="E18031" s="37"/>
      <c r="F18031" s="37"/>
      <c r="G18031" s="38"/>
      <c r="H18031" s="37"/>
      <c r="I18031" s="41"/>
      <c r="J18031" s="41"/>
      <c r="K18031" s="37"/>
      <c r="L18031" s="37"/>
      <c r="M18031" s="37"/>
      <c r="N18031" s="37"/>
      <c r="O18031" s="38"/>
    </row>
    <row r="18032" spans="2:15" x14ac:dyDescent="0.4">
      <c r="B18032" s="63"/>
      <c r="C18032" s="37"/>
      <c r="D18032" s="37"/>
      <c r="E18032" s="37"/>
      <c r="F18032" s="37"/>
      <c r="G18032" s="38"/>
      <c r="H18032" s="37"/>
      <c r="I18032" s="41"/>
      <c r="J18032" s="41"/>
      <c r="K18032" s="37"/>
      <c r="L18032" s="37"/>
      <c r="M18032" s="37"/>
      <c r="N18032" s="37"/>
      <c r="O18032" s="38"/>
    </row>
    <row r="18033" spans="2:15" x14ac:dyDescent="0.4">
      <c r="B18033" s="63"/>
      <c r="C18033" s="37"/>
      <c r="D18033" s="37"/>
      <c r="E18033" s="37"/>
      <c r="F18033" s="37"/>
      <c r="G18033" s="38"/>
      <c r="H18033" s="37"/>
      <c r="I18033" s="41"/>
      <c r="J18033" s="41"/>
      <c r="K18033" s="37"/>
      <c r="L18033" s="37"/>
      <c r="M18033" s="37"/>
      <c r="N18033" s="37"/>
      <c r="O18033" s="38"/>
    </row>
    <row r="18034" spans="2:15" x14ac:dyDescent="0.4">
      <c r="B18034" s="63"/>
      <c r="C18034" s="37"/>
      <c r="D18034" s="37"/>
      <c r="E18034" s="37"/>
      <c r="F18034" s="37"/>
      <c r="G18034" s="38"/>
      <c r="H18034" s="37"/>
      <c r="I18034" s="41"/>
      <c r="J18034" s="41"/>
      <c r="K18034" s="37"/>
      <c r="L18034" s="37"/>
      <c r="M18034" s="37"/>
      <c r="N18034" s="37"/>
      <c r="O18034" s="38"/>
    </row>
    <row r="18035" spans="2:15" x14ac:dyDescent="0.4">
      <c r="B18035" s="63"/>
      <c r="C18035" s="37"/>
      <c r="D18035" s="37"/>
      <c r="E18035" s="37"/>
      <c r="F18035" s="37"/>
      <c r="G18035" s="38"/>
      <c r="H18035" s="37"/>
      <c r="I18035" s="41"/>
      <c r="J18035" s="41"/>
      <c r="K18035" s="37"/>
      <c r="L18035" s="37"/>
      <c r="M18035" s="37"/>
      <c r="N18035" s="37"/>
      <c r="O18035" s="38"/>
    </row>
    <row r="18036" spans="2:15" x14ac:dyDescent="0.4">
      <c r="B18036" s="63"/>
      <c r="C18036" s="37"/>
      <c r="D18036" s="37"/>
      <c r="E18036" s="37"/>
      <c r="F18036" s="37"/>
      <c r="G18036" s="38"/>
      <c r="H18036" s="37"/>
      <c r="I18036" s="41"/>
      <c r="J18036" s="41"/>
      <c r="K18036" s="37"/>
      <c r="L18036" s="37"/>
      <c r="M18036" s="37"/>
      <c r="N18036" s="37"/>
      <c r="O18036" s="38"/>
    </row>
    <row r="18037" spans="2:15" x14ac:dyDescent="0.4">
      <c r="B18037" s="63"/>
      <c r="C18037" s="37"/>
      <c r="D18037" s="37"/>
      <c r="E18037" s="37"/>
      <c r="F18037" s="37"/>
      <c r="G18037" s="38"/>
      <c r="H18037" s="37"/>
      <c r="I18037" s="41"/>
      <c r="J18037" s="41"/>
      <c r="K18037" s="37"/>
      <c r="L18037" s="37"/>
      <c r="M18037" s="37"/>
      <c r="N18037" s="37"/>
      <c r="O18037" s="38"/>
    </row>
    <row r="18038" spans="2:15" x14ac:dyDescent="0.4">
      <c r="B18038" s="63"/>
      <c r="C18038" s="37"/>
      <c r="D18038" s="37"/>
      <c r="E18038" s="37"/>
      <c r="F18038" s="37"/>
      <c r="G18038" s="38"/>
      <c r="H18038" s="37"/>
      <c r="I18038" s="41"/>
      <c r="J18038" s="41"/>
      <c r="K18038" s="37"/>
      <c r="L18038" s="37"/>
      <c r="M18038" s="37"/>
      <c r="N18038" s="37"/>
      <c r="O18038" s="38"/>
    </row>
    <row r="18039" spans="2:15" x14ac:dyDescent="0.4">
      <c r="B18039" s="63"/>
      <c r="C18039" s="37"/>
      <c r="D18039" s="37"/>
      <c r="E18039" s="37"/>
      <c r="F18039" s="37"/>
      <c r="G18039" s="38"/>
      <c r="H18039" s="37"/>
      <c r="I18039" s="41"/>
      <c r="J18039" s="41"/>
      <c r="K18039" s="37"/>
      <c r="L18039" s="37"/>
      <c r="M18039" s="37"/>
      <c r="N18039" s="37"/>
      <c r="O18039" s="38"/>
    </row>
    <row r="18040" spans="2:15" x14ac:dyDescent="0.4">
      <c r="B18040" s="63"/>
      <c r="C18040" s="37"/>
      <c r="D18040" s="37"/>
      <c r="E18040" s="37"/>
      <c r="F18040" s="37"/>
      <c r="G18040" s="38"/>
      <c r="H18040" s="37"/>
      <c r="I18040" s="41"/>
      <c r="J18040" s="41"/>
      <c r="K18040" s="37"/>
      <c r="L18040" s="37"/>
      <c r="M18040" s="37"/>
      <c r="N18040" s="37"/>
      <c r="O18040" s="38"/>
    </row>
    <row r="18041" spans="2:15" x14ac:dyDescent="0.4">
      <c r="B18041" s="63"/>
      <c r="C18041" s="37"/>
      <c r="D18041" s="37"/>
      <c r="E18041" s="37"/>
      <c r="F18041" s="37"/>
      <c r="G18041" s="38"/>
      <c r="H18041" s="37"/>
      <c r="I18041" s="41"/>
      <c r="J18041" s="41"/>
      <c r="K18041" s="37"/>
      <c r="L18041" s="37"/>
      <c r="M18041" s="37"/>
      <c r="N18041" s="37"/>
      <c r="O18041" s="38"/>
    </row>
    <row r="18042" spans="2:15" x14ac:dyDescent="0.4">
      <c r="B18042" s="63"/>
      <c r="C18042" s="37"/>
      <c r="D18042" s="37"/>
      <c r="E18042" s="37"/>
      <c r="F18042" s="37"/>
      <c r="G18042" s="38"/>
      <c r="H18042" s="37"/>
      <c r="I18042" s="41"/>
      <c r="J18042" s="41"/>
      <c r="K18042" s="37"/>
      <c r="L18042" s="37"/>
      <c r="M18042" s="37"/>
      <c r="N18042" s="37"/>
      <c r="O18042" s="38"/>
    </row>
    <row r="18043" spans="2:15" x14ac:dyDescent="0.4">
      <c r="B18043" s="63"/>
      <c r="C18043" s="37"/>
      <c r="D18043" s="37"/>
      <c r="E18043" s="37"/>
      <c r="F18043" s="37"/>
      <c r="G18043" s="38"/>
      <c r="H18043" s="37"/>
      <c r="I18043" s="41"/>
      <c r="J18043" s="41"/>
      <c r="K18043" s="37"/>
      <c r="L18043" s="37"/>
      <c r="M18043" s="37"/>
      <c r="N18043" s="37"/>
      <c r="O18043" s="38"/>
    </row>
    <row r="18044" spans="2:15" x14ac:dyDescent="0.4">
      <c r="B18044" s="63"/>
      <c r="C18044" s="37"/>
      <c r="D18044" s="37"/>
      <c r="E18044" s="37"/>
      <c r="F18044" s="37"/>
      <c r="G18044" s="38"/>
      <c r="H18044" s="37"/>
      <c r="I18044" s="41"/>
      <c r="J18044" s="41"/>
      <c r="K18044" s="37"/>
      <c r="L18044" s="37"/>
      <c r="M18044" s="37"/>
      <c r="N18044" s="37"/>
      <c r="O18044" s="38"/>
    </row>
    <row r="18045" spans="2:15" x14ac:dyDescent="0.4">
      <c r="B18045" s="63"/>
      <c r="C18045" s="37"/>
      <c r="D18045" s="37"/>
      <c r="E18045" s="37"/>
      <c r="F18045" s="37"/>
      <c r="G18045" s="38"/>
      <c r="H18045" s="37"/>
      <c r="I18045" s="41"/>
      <c r="J18045" s="41"/>
      <c r="K18045" s="37"/>
      <c r="L18045" s="37"/>
      <c r="M18045" s="37"/>
      <c r="N18045" s="37"/>
      <c r="O18045" s="38"/>
    </row>
    <row r="18046" spans="2:15" x14ac:dyDescent="0.4">
      <c r="B18046" s="63"/>
      <c r="C18046" s="37"/>
      <c r="D18046" s="37"/>
      <c r="E18046" s="37"/>
      <c r="F18046" s="37"/>
      <c r="G18046" s="38"/>
      <c r="H18046" s="37"/>
      <c r="I18046" s="41"/>
      <c r="J18046" s="41"/>
      <c r="K18046" s="37"/>
      <c r="L18046" s="37"/>
      <c r="M18046" s="37"/>
      <c r="N18046" s="37"/>
      <c r="O18046" s="38"/>
    </row>
    <row r="18047" spans="2:15" x14ac:dyDescent="0.4">
      <c r="B18047" s="63"/>
      <c r="C18047" s="37"/>
      <c r="D18047" s="37"/>
      <c r="E18047" s="37"/>
      <c r="F18047" s="37"/>
      <c r="G18047" s="38"/>
      <c r="H18047" s="37"/>
      <c r="I18047" s="41"/>
      <c r="J18047" s="41"/>
      <c r="K18047" s="37"/>
      <c r="L18047" s="37"/>
      <c r="M18047" s="37"/>
      <c r="N18047" s="37"/>
      <c r="O18047" s="38"/>
    </row>
    <row r="18048" spans="2:15" x14ac:dyDescent="0.4">
      <c r="B18048" s="63"/>
      <c r="C18048" s="37"/>
      <c r="D18048" s="37"/>
      <c r="E18048" s="37"/>
      <c r="F18048" s="37"/>
      <c r="G18048" s="38"/>
      <c r="H18048" s="37"/>
      <c r="I18048" s="41"/>
      <c r="J18048" s="41"/>
      <c r="K18048" s="37"/>
      <c r="L18048" s="37"/>
      <c r="M18048" s="37"/>
      <c r="N18048" s="37"/>
      <c r="O18048" s="38"/>
    </row>
    <row r="18049" spans="2:15" x14ac:dyDescent="0.4">
      <c r="B18049" s="63"/>
      <c r="C18049" s="37"/>
      <c r="D18049" s="37"/>
      <c r="E18049" s="37"/>
      <c r="F18049" s="37"/>
      <c r="G18049" s="38"/>
      <c r="H18049" s="37"/>
      <c r="I18049" s="41"/>
      <c r="J18049" s="41"/>
      <c r="K18049" s="37"/>
      <c r="L18049" s="37"/>
      <c r="M18049" s="37"/>
      <c r="N18049" s="37"/>
      <c r="O18049" s="38"/>
    </row>
    <row r="18050" spans="2:15" x14ac:dyDescent="0.4">
      <c r="B18050" s="63"/>
      <c r="C18050" s="37"/>
      <c r="D18050" s="37"/>
      <c r="E18050" s="37"/>
      <c r="F18050" s="37"/>
      <c r="G18050" s="38"/>
      <c r="H18050" s="37"/>
      <c r="I18050" s="41"/>
      <c r="J18050" s="41"/>
      <c r="K18050" s="37"/>
      <c r="L18050" s="37"/>
      <c r="M18050" s="37"/>
      <c r="N18050" s="37"/>
      <c r="O18050" s="38"/>
    </row>
    <row r="18051" spans="2:15" x14ac:dyDescent="0.4">
      <c r="B18051" s="63"/>
      <c r="C18051" s="37"/>
      <c r="D18051" s="37"/>
      <c r="E18051" s="37"/>
      <c r="F18051" s="37"/>
      <c r="G18051" s="38"/>
      <c r="H18051" s="37"/>
      <c r="I18051" s="41"/>
      <c r="J18051" s="41"/>
      <c r="K18051" s="37"/>
      <c r="L18051" s="37"/>
      <c r="M18051" s="37"/>
      <c r="N18051" s="37"/>
      <c r="O18051" s="38"/>
    </row>
    <row r="18052" spans="2:15" x14ac:dyDescent="0.4">
      <c r="B18052" s="63"/>
      <c r="C18052" s="37"/>
      <c r="D18052" s="37"/>
      <c r="E18052" s="37"/>
      <c r="F18052" s="37"/>
      <c r="G18052" s="38"/>
      <c r="H18052" s="37"/>
      <c r="I18052" s="41"/>
      <c r="J18052" s="41"/>
      <c r="K18052" s="37"/>
      <c r="L18052" s="37"/>
      <c r="M18052" s="37"/>
      <c r="N18052" s="37"/>
      <c r="O18052" s="38"/>
    </row>
    <row r="18053" spans="2:15" x14ac:dyDescent="0.4">
      <c r="B18053" s="63"/>
      <c r="C18053" s="37"/>
      <c r="D18053" s="37"/>
      <c r="E18053" s="37"/>
      <c r="F18053" s="37"/>
      <c r="G18053" s="38"/>
      <c r="H18053" s="37"/>
      <c r="I18053" s="41"/>
      <c r="J18053" s="41"/>
      <c r="K18053" s="37"/>
      <c r="L18053" s="37"/>
      <c r="M18053" s="37"/>
      <c r="N18053" s="37"/>
      <c r="O18053" s="38"/>
    </row>
    <row r="18054" spans="2:15" x14ac:dyDescent="0.4">
      <c r="B18054" s="63"/>
      <c r="C18054" s="37"/>
      <c r="D18054" s="37"/>
      <c r="E18054" s="37"/>
      <c r="F18054" s="37"/>
      <c r="G18054" s="38"/>
      <c r="H18054" s="37"/>
      <c r="I18054" s="41"/>
      <c r="J18054" s="41"/>
      <c r="K18054" s="37"/>
      <c r="L18054" s="37"/>
      <c r="M18054" s="37"/>
      <c r="N18054" s="37"/>
      <c r="O18054" s="38"/>
    </row>
    <row r="18055" spans="2:15" x14ac:dyDescent="0.4">
      <c r="B18055" s="63"/>
      <c r="C18055" s="37"/>
      <c r="D18055" s="37"/>
      <c r="E18055" s="37"/>
      <c r="F18055" s="37"/>
      <c r="G18055" s="38"/>
      <c r="H18055" s="37"/>
      <c r="I18055" s="41"/>
      <c r="J18055" s="41"/>
      <c r="K18055" s="37"/>
      <c r="L18055" s="37"/>
      <c r="M18055" s="37"/>
      <c r="N18055" s="37"/>
      <c r="O18055" s="38"/>
    </row>
    <row r="18056" spans="2:15" x14ac:dyDescent="0.4">
      <c r="B18056" s="63"/>
      <c r="C18056" s="37"/>
      <c r="D18056" s="37"/>
      <c r="E18056" s="37"/>
      <c r="F18056" s="37"/>
      <c r="G18056" s="38"/>
      <c r="H18056" s="37"/>
      <c r="I18056" s="41"/>
      <c r="J18056" s="41"/>
      <c r="K18056" s="37"/>
      <c r="L18056" s="37"/>
      <c r="M18056" s="37"/>
      <c r="N18056" s="37"/>
      <c r="O18056" s="38"/>
    </row>
    <row r="18057" spans="2:15" x14ac:dyDescent="0.4">
      <c r="B18057" s="63"/>
      <c r="C18057" s="37"/>
      <c r="D18057" s="37"/>
      <c r="E18057" s="37"/>
      <c r="F18057" s="37"/>
      <c r="G18057" s="38"/>
      <c r="H18057" s="37"/>
      <c r="I18057" s="41"/>
      <c r="J18057" s="41"/>
      <c r="K18057" s="37"/>
      <c r="L18057" s="37"/>
      <c r="M18057" s="37"/>
      <c r="N18057" s="37"/>
      <c r="O18057" s="38"/>
    </row>
    <row r="18058" spans="2:15" x14ac:dyDescent="0.4">
      <c r="B18058" s="63"/>
      <c r="C18058" s="37"/>
      <c r="D18058" s="37"/>
      <c r="E18058" s="37"/>
      <c r="F18058" s="37"/>
      <c r="G18058" s="38"/>
      <c r="H18058" s="37"/>
      <c r="I18058" s="41"/>
      <c r="J18058" s="41"/>
      <c r="K18058" s="37"/>
      <c r="L18058" s="37"/>
      <c r="M18058" s="37"/>
      <c r="N18058" s="37"/>
      <c r="O18058" s="38"/>
    </row>
    <row r="18059" spans="2:15" x14ac:dyDescent="0.4">
      <c r="B18059" s="63"/>
      <c r="C18059" s="37"/>
      <c r="D18059" s="37"/>
      <c r="E18059" s="37"/>
      <c r="F18059" s="37"/>
      <c r="G18059" s="38"/>
      <c r="H18059" s="37"/>
      <c r="I18059" s="41"/>
      <c r="J18059" s="41"/>
      <c r="K18059" s="37"/>
      <c r="L18059" s="37"/>
      <c r="M18059" s="37"/>
      <c r="N18059" s="37"/>
      <c r="O18059" s="38"/>
    </row>
    <row r="18060" spans="2:15" x14ac:dyDescent="0.4">
      <c r="B18060" s="63"/>
      <c r="C18060" s="37"/>
      <c r="D18060" s="37"/>
      <c r="E18060" s="37"/>
      <c r="F18060" s="37"/>
      <c r="G18060" s="38"/>
      <c r="H18060" s="37"/>
      <c r="I18060" s="41"/>
      <c r="J18060" s="41"/>
      <c r="K18060" s="37"/>
      <c r="L18060" s="37"/>
      <c r="M18060" s="37"/>
      <c r="N18060" s="37"/>
      <c r="O18060" s="38"/>
    </row>
    <row r="18061" spans="2:15" x14ac:dyDescent="0.4">
      <c r="B18061" s="63"/>
      <c r="C18061" s="37"/>
      <c r="D18061" s="37"/>
      <c r="E18061" s="37"/>
      <c r="F18061" s="37"/>
      <c r="G18061" s="38"/>
      <c r="H18061" s="37"/>
      <c r="I18061" s="41"/>
      <c r="J18061" s="41"/>
      <c r="K18061" s="37"/>
      <c r="L18061" s="37"/>
      <c r="M18061" s="37"/>
      <c r="N18061" s="37"/>
      <c r="O18061" s="38"/>
    </row>
    <row r="18062" spans="2:15" x14ac:dyDescent="0.4">
      <c r="B18062" s="63"/>
      <c r="C18062" s="37"/>
      <c r="D18062" s="37"/>
      <c r="E18062" s="37"/>
      <c r="F18062" s="37"/>
      <c r="G18062" s="38"/>
      <c r="H18062" s="37"/>
      <c r="I18062" s="41"/>
      <c r="J18062" s="41"/>
      <c r="K18062" s="37"/>
      <c r="L18062" s="37"/>
      <c r="M18062" s="37"/>
      <c r="N18062" s="37"/>
      <c r="O18062" s="38"/>
    </row>
    <row r="18063" spans="2:15" x14ac:dyDescent="0.4">
      <c r="B18063" s="63"/>
      <c r="C18063" s="37"/>
      <c r="D18063" s="37"/>
      <c r="E18063" s="37"/>
      <c r="F18063" s="37"/>
      <c r="G18063" s="38"/>
      <c r="H18063" s="37"/>
      <c r="I18063" s="41"/>
      <c r="J18063" s="41"/>
      <c r="K18063" s="37"/>
      <c r="L18063" s="37"/>
      <c r="M18063" s="37"/>
      <c r="N18063" s="37"/>
      <c r="O18063" s="38"/>
    </row>
    <row r="18064" spans="2:15" x14ac:dyDescent="0.4">
      <c r="B18064" s="63"/>
      <c r="C18064" s="37"/>
      <c r="D18064" s="37"/>
      <c r="E18064" s="37"/>
      <c r="F18064" s="37"/>
      <c r="G18064" s="38"/>
      <c r="H18064" s="37"/>
      <c r="I18064" s="41"/>
      <c r="J18064" s="41"/>
      <c r="K18064" s="37"/>
      <c r="L18064" s="37"/>
      <c r="M18064" s="37"/>
      <c r="N18064" s="37"/>
      <c r="O18064" s="38"/>
    </row>
    <row r="18065" spans="2:15" x14ac:dyDescent="0.4">
      <c r="B18065" s="63"/>
      <c r="C18065" s="37"/>
      <c r="D18065" s="37"/>
      <c r="E18065" s="37"/>
      <c r="F18065" s="37"/>
      <c r="G18065" s="38"/>
      <c r="H18065" s="37"/>
      <c r="I18065" s="41"/>
      <c r="J18065" s="41"/>
      <c r="K18065" s="37"/>
      <c r="L18065" s="37"/>
      <c r="M18065" s="37"/>
      <c r="N18065" s="37"/>
      <c r="O18065" s="38"/>
    </row>
    <row r="18066" spans="2:15" x14ac:dyDescent="0.4">
      <c r="B18066" s="63"/>
      <c r="C18066" s="37"/>
      <c r="D18066" s="37"/>
      <c r="E18066" s="37"/>
      <c r="F18066" s="37"/>
      <c r="G18066" s="38"/>
      <c r="H18066" s="37"/>
      <c r="I18066" s="41"/>
      <c r="J18066" s="41"/>
      <c r="K18066" s="37"/>
      <c r="L18066" s="37"/>
      <c r="M18066" s="37"/>
      <c r="N18066" s="37"/>
      <c r="O18066" s="38"/>
    </row>
    <row r="18067" spans="2:15" x14ac:dyDescent="0.4">
      <c r="B18067" s="63"/>
      <c r="C18067" s="37"/>
      <c r="D18067" s="37"/>
      <c r="E18067" s="37"/>
      <c r="F18067" s="37"/>
      <c r="G18067" s="38"/>
      <c r="H18067" s="37"/>
      <c r="I18067" s="41"/>
      <c r="J18067" s="41"/>
      <c r="K18067" s="37"/>
      <c r="L18067" s="37"/>
      <c r="M18067" s="37"/>
      <c r="N18067" s="37"/>
      <c r="O18067" s="38"/>
    </row>
    <row r="18068" spans="2:15" x14ac:dyDescent="0.4">
      <c r="B18068" s="63"/>
      <c r="C18068" s="37"/>
      <c r="D18068" s="37"/>
      <c r="E18068" s="37"/>
      <c r="F18068" s="37"/>
      <c r="G18068" s="38"/>
      <c r="H18068" s="37"/>
      <c r="I18068" s="41"/>
      <c r="J18068" s="41"/>
      <c r="K18068" s="37"/>
      <c r="L18068" s="37"/>
      <c r="M18068" s="37"/>
      <c r="N18068" s="37"/>
      <c r="O18068" s="38"/>
    </row>
    <row r="18069" spans="2:15" x14ac:dyDescent="0.4">
      <c r="B18069" s="63"/>
      <c r="C18069" s="37"/>
      <c r="D18069" s="37"/>
      <c r="E18069" s="37"/>
      <c r="F18069" s="37"/>
      <c r="G18069" s="38"/>
      <c r="H18069" s="37"/>
      <c r="I18069" s="41"/>
      <c r="J18069" s="41"/>
      <c r="K18069" s="37"/>
      <c r="L18069" s="37"/>
      <c r="M18069" s="37"/>
      <c r="N18069" s="37"/>
      <c r="O18069" s="38"/>
    </row>
    <row r="18070" spans="2:15" x14ac:dyDescent="0.4">
      <c r="B18070" s="63"/>
      <c r="C18070" s="37"/>
      <c r="D18070" s="37"/>
      <c r="E18070" s="37"/>
      <c r="F18070" s="37"/>
      <c r="G18070" s="38"/>
      <c r="H18070" s="37"/>
      <c r="I18070" s="41"/>
      <c r="J18070" s="41"/>
      <c r="K18070" s="37"/>
      <c r="L18070" s="37"/>
      <c r="M18070" s="37"/>
      <c r="N18070" s="37"/>
      <c r="O18070" s="38"/>
    </row>
    <row r="18071" spans="2:15" x14ac:dyDescent="0.4">
      <c r="B18071" s="63"/>
      <c r="C18071" s="37"/>
      <c r="D18071" s="37"/>
      <c r="E18071" s="37"/>
      <c r="F18071" s="37"/>
      <c r="G18071" s="38"/>
      <c r="H18071" s="37"/>
      <c r="I18071" s="41"/>
      <c r="J18071" s="41"/>
      <c r="K18071" s="37"/>
      <c r="L18071" s="37"/>
      <c r="M18071" s="37"/>
      <c r="N18071" s="37"/>
      <c r="O18071" s="38"/>
    </row>
    <row r="18072" spans="2:15" x14ac:dyDescent="0.4">
      <c r="B18072" s="63"/>
      <c r="C18072" s="37"/>
      <c r="D18072" s="37"/>
      <c r="E18072" s="37"/>
      <c r="F18072" s="37"/>
      <c r="G18072" s="38"/>
      <c r="H18072" s="37"/>
      <c r="I18072" s="41"/>
      <c r="J18072" s="41"/>
      <c r="K18072" s="37"/>
      <c r="L18072" s="37"/>
      <c r="M18072" s="37"/>
      <c r="N18072" s="37"/>
      <c r="O18072" s="38"/>
    </row>
    <row r="18073" spans="2:15" x14ac:dyDescent="0.4">
      <c r="B18073" s="63"/>
      <c r="C18073" s="37"/>
      <c r="D18073" s="37"/>
      <c r="E18073" s="37"/>
      <c r="F18073" s="37"/>
      <c r="G18073" s="38"/>
      <c r="H18073" s="37"/>
      <c r="I18073" s="41"/>
      <c r="J18073" s="41"/>
      <c r="K18073" s="37"/>
      <c r="L18073" s="37"/>
      <c r="M18073" s="37"/>
      <c r="N18073" s="37"/>
      <c r="O18073" s="38"/>
    </row>
    <row r="18074" spans="2:15" x14ac:dyDescent="0.4">
      <c r="B18074" s="63"/>
      <c r="C18074" s="37"/>
      <c r="D18074" s="37"/>
      <c r="E18074" s="37"/>
      <c r="F18074" s="37"/>
      <c r="G18074" s="38"/>
      <c r="H18074" s="37"/>
      <c r="I18074" s="41"/>
      <c r="J18074" s="41"/>
      <c r="K18074" s="37"/>
      <c r="L18074" s="37"/>
      <c r="M18074" s="37"/>
      <c r="N18074" s="37"/>
      <c r="O18074" s="38"/>
    </row>
    <row r="18075" spans="2:15" x14ac:dyDescent="0.4">
      <c r="B18075" s="63"/>
      <c r="C18075" s="37"/>
      <c r="D18075" s="37"/>
      <c r="E18075" s="37"/>
      <c r="F18075" s="37"/>
      <c r="G18075" s="38"/>
      <c r="H18075" s="37"/>
      <c r="I18075" s="41"/>
      <c r="J18075" s="41"/>
      <c r="K18075" s="37"/>
      <c r="L18075" s="37"/>
      <c r="M18075" s="37"/>
      <c r="N18075" s="37"/>
      <c r="O18075" s="38"/>
    </row>
    <row r="18076" spans="2:15" x14ac:dyDescent="0.4">
      <c r="B18076" s="63"/>
      <c r="C18076" s="37"/>
      <c r="D18076" s="37"/>
      <c r="E18076" s="37"/>
      <c r="F18076" s="37"/>
      <c r="G18076" s="38"/>
      <c r="H18076" s="37"/>
      <c r="I18076" s="41"/>
      <c r="J18076" s="41"/>
      <c r="K18076" s="37"/>
      <c r="L18076" s="37"/>
      <c r="M18076" s="37"/>
      <c r="N18076" s="37"/>
      <c r="O18076" s="38"/>
    </row>
    <row r="18077" spans="2:15" x14ac:dyDescent="0.4">
      <c r="B18077" s="63"/>
      <c r="C18077" s="37"/>
      <c r="D18077" s="37"/>
      <c r="E18077" s="37"/>
      <c r="F18077" s="37"/>
      <c r="G18077" s="38"/>
      <c r="H18077" s="37"/>
      <c r="I18077" s="41"/>
      <c r="J18077" s="41"/>
      <c r="K18077" s="37"/>
      <c r="L18077" s="37"/>
      <c r="M18077" s="37"/>
      <c r="N18077" s="37"/>
      <c r="O18077" s="38"/>
    </row>
    <row r="18078" spans="2:15" x14ac:dyDescent="0.4">
      <c r="B18078" s="63"/>
      <c r="C18078" s="37"/>
      <c r="D18078" s="37"/>
      <c r="E18078" s="37"/>
      <c r="F18078" s="37"/>
      <c r="G18078" s="38"/>
      <c r="H18078" s="37"/>
      <c r="I18078" s="41"/>
      <c r="J18078" s="41"/>
      <c r="K18078" s="37"/>
      <c r="L18078" s="37"/>
      <c r="M18078" s="37"/>
      <c r="N18078" s="37"/>
      <c r="O18078" s="38"/>
    </row>
    <row r="18079" spans="2:15" x14ac:dyDescent="0.4">
      <c r="B18079" s="63"/>
      <c r="C18079" s="37"/>
      <c r="D18079" s="37"/>
      <c r="E18079" s="37"/>
      <c r="F18079" s="37"/>
      <c r="G18079" s="38"/>
      <c r="H18079" s="37"/>
      <c r="I18079" s="41"/>
      <c r="J18079" s="41"/>
      <c r="K18079" s="37"/>
      <c r="L18079" s="37"/>
      <c r="M18079" s="37"/>
      <c r="N18079" s="37"/>
      <c r="O18079" s="38"/>
    </row>
    <row r="18080" spans="2:15" x14ac:dyDescent="0.4">
      <c r="B18080" s="63"/>
      <c r="C18080" s="37"/>
      <c r="D18080" s="37"/>
      <c r="E18080" s="37"/>
      <c r="F18080" s="37"/>
      <c r="G18080" s="38"/>
      <c r="H18080" s="37"/>
      <c r="I18080" s="41"/>
      <c r="J18080" s="41"/>
      <c r="K18080" s="37"/>
      <c r="L18080" s="37"/>
      <c r="M18080" s="37"/>
      <c r="N18080" s="37"/>
      <c r="O18080" s="38"/>
    </row>
    <row r="18081" spans="2:15" x14ac:dyDescent="0.4">
      <c r="B18081" s="63"/>
      <c r="C18081" s="37"/>
      <c r="D18081" s="37"/>
      <c r="E18081" s="37"/>
      <c r="F18081" s="37"/>
      <c r="G18081" s="38"/>
      <c r="H18081" s="37"/>
      <c r="I18081" s="41"/>
      <c r="J18081" s="41"/>
      <c r="K18081" s="37"/>
      <c r="L18081" s="37"/>
      <c r="M18081" s="37"/>
      <c r="N18081" s="37"/>
      <c r="O18081" s="38"/>
    </row>
    <row r="18082" spans="2:15" x14ac:dyDescent="0.4">
      <c r="B18082" s="63"/>
      <c r="C18082" s="37"/>
      <c r="D18082" s="37"/>
      <c r="E18082" s="37"/>
      <c r="F18082" s="37"/>
      <c r="G18082" s="38"/>
      <c r="H18082" s="37"/>
      <c r="I18082" s="41"/>
      <c r="J18082" s="41"/>
      <c r="K18082" s="37"/>
      <c r="L18082" s="37"/>
      <c r="M18082" s="37"/>
      <c r="N18082" s="37"/>
      <c r="O18082" s="38"/>
    </row>
    <row r="18083" spans="2:15" x14ac:dyDescent="0.4">
      <c r="B18083" s="63"/>
      <c r="C18083" s="37"/>
      <c r="D18083" s="37"/>
      <c r="E18083" s="37"/>
      <c r="F18083" s="37"/>
      <c r="G18083" s="38"/>
      <c r="H18083" s="37"/>
      <c r="I18083" s="41"/>
      <c r="J18083" s="41"/>
      <c r="K18083" s="37"/>
      <c r="L18083" s="37"/>
      <c r="M18083" s="37"/>
      <c r="N18083" s="37"/>
      <c r="O18083" s="38"/>
    </row>
    <row r="18084" spans="2:15" x14ac:dyDescent="0.4">
      <c r="B18084" s="63"/>
      <c r="C18084" s="37"/>
      <c r="D18084" s="37"/>
      <c r="E18084" s="37"/>
      <c r="F18084" s="37"/>
      <c r="G18084" s="38"/>
      <c r="H18084" s="37"/>
      <c r="I18084" s="41"/>
      <c r="J18084" s="41"/>
      <c r="K18084" s="37"/>
      <c r="L18084" s="37"/>
      <c r="M18084" s="37"/>
      <c r="N18084" s="37"/>
      <c r="O18084" s="38"/>
    </row>
    <row r="18085" spans="2:15" x14ac:dyDescent="0.4">
      <c r="B18085" s="63"/>
      <c r="C18085" s="37"/>
      <c r="D18085" s="37"/>
      <c r="E18085" s="37"/>
      <c r="F18085" s="37"/>
      <c r="G18085" s="38"/>
      <c r="H18085" s="37"/>
      <c r="I18085" s="41"/>
      <c r="J18085" s="41"/>
      <c r="K18085" s="37"/>
      <c r="L18085" s="37"/>
      <c r="M18085" s="37"/>
      <c r="N18085" s="37"/>
      <c r="O18085" s="38"/>
    </row>
    <row r="18086" spans="2:15" x14ac:dyDescent="0.4">
      <c r="B18086" s="63"/>
      <c r="C18086" s="37"/>
      <c r="D18086" s="37"/>
      <c r="E18086" s="37"/>
      <c r="F18086" s="37"/>
      <c r="G18086" s="38"/>
      <c r="H18086" s="37"/>
      <c r="I18086" s="41"/>
      <c r="J18086" s="41"/>
      <c r="K18086" s="37"/>
      <c r="L18086" s="37"/>
      <c r="M18086" s="37"/>
      <c r="N18086" s="37"/>
      <c r="O18086" s="38"/>
    </row>
    <row r="18087" spans="2:15" x14ac:dyDescent="0.4">
      <c r="B18087" s="63"/>
      <c r="C18087" s="37"/>
      <c r="D18087" s="37"/>
      <c r="E18087" s="37"/>
      <c r="F18087" s="37"/>
      <c r="G18087" s="38"/>
      <c r="H18087" s="37"/>
      <c r="I18087" s="41"/>
      <c r="J18087" s="41"/>
      <c r="K18087" s="37"/>
      <c r="L18087" s="37"/>
      <c r="M18087" s="37"/>
      <c r="N18087" s="37"/>
      <c r="O18087" s="38"/>
    </row>
    <row r="18088" spans="2:15" x14ac:dyDescent="0.4">
      <c r="B18088" s="63"/>
      <c r="C18088" s="37"/>
      <c r="D18088" s="37"/>
      <c r="E18088" s="37"/>
      <c r="F18088" s="37"/>
      <c r="G18088" s="38"/>
      <c r="H18088" s="37"/>
      <c r="I18088" s="41"/>
      <c r="J18088" s="41"/>
      <c r="K18088" s="37"/>
      <c r="L18088" s="37"/>
      <c r="M18088" s="37"/>
      <c r="N18088" s="37"/>
      <c r="O18088" s="38"/>
    </row>
    <row r="18089" spans="2:15" x14ac:dyDescent="0.4">
      <c r="B18089" s="63"/>
      <c r="C18089" s="37"/>
      <c r="D18089" s="37"/>
      <c r="E18089" s="37"/>
      <c r="F18089" s="37"/>
      <c r="G18089" s="38"/>
      <c r="H18089" s="37"/>
      <c r="I18089" s="41"/>
      <c r="J18089" s="41"/>
      <c r="K18089" s="37"/>
      <c r="L18089" s="37"/>
      <c r="M18089" s="37"/>
      <c r="N18089" s="37"/>
      <c r="O18089" s="38"/>
    </row>
    <row r="18090" spans="2:15" x14ac:dyDescent="0.4">
      <c r="B18090" s="63"/>
      <c r="C18090" s="37"/>
      <c r="D18090" s="37"/>
      <c r="E18090" s="37"/>
      <c r="F18090" s="37"/>
      <c r="G18090" s="38"/>
      <c r="H18090" s="37"/>
      <c r="I18090" s="41"/>
      <c r="J18090" s="41"/>
      <c r="K18090" s="37"/>
      <c r="L18090" s="37"/>
      <c r="M18090" s="37"/>
      <c r="N18090" s="37"/>
      <c r="O18090" s="38"/>
    </row>
    <row r="18091" spans="2:15" x14ac:dyDescent="0.4">
      <c r="B18091" s="63"/>
      <c r="C18091" s="37"/>
      <c r="D18091" s="37"/>
      <c r="E18091" s="37"/>
      <c r="F18091" s="37"/>
      <c r="G18091" s="38"/>
      <c r="H18091" s="37"/>
      <c r="I18091" s="41"/>
      <c r="J18091" s="41"/>
      <c r="K18091" s="37"/>
      <c r="L18091" s="37"/>
      <c r="M18091" s="37"/>
      <c r="N18091" s="37"/>
      <c r="O18091" s="38"/>
    </row>
    <row r="18092" spans="2:15" x14ac:dyDescent="0.4">
      <c r="B18092" s="63"/>
      <c r="C18092" s="37"/>
      <c r="D18092" s="37"/>
      <c r="E18092" s="37"/>
      <c r="F18092" s="37"/>
      <c r="G18092" s="38"/>
      <c r="H18092" s="37"/>
      <c r="I18092" s="41"/>
      <c r="J18092" s="41"/>
      <c r="K18092" s="37"/>
      <c r="L18092" s="37"/>
      <c r="M18092" s="37"/>
      <c r="N18092" s="37"/>
      <c r="O18092" s="38"/>
    </row>
    <row r="18093" spans="2:15" x14ac:dyDescent="0.4">
      <c r="B18093" s="63"/>
      <c r="C18093" s="37"/>
      <c r="D18093" s="37"/>
      <c r="E18093" s="37"/>
      <c r="F18093" s="37"/>
      <c r="G18093" s="38"/>
      <c r="H18093" s="37"/>
      <c r="I18093" s="41"/>
      <c r="J18093" s="41"/>
      <c r="K18093" s="37"/>
      <c r="L18093" s="37"/>
      <c r="M18093" s="37"/>
      <c r="N18093" s="37"/>
      <c r="O18093" s="38"/>
    </row>
    <row r="18094" spans="2:15" x14ac:dyDescent="0.4">
      <c r="B18094" s="63"/>
      <c r="C18094" s="37"/>
      <c r="D18094" s="37"/>
      <c r="E18094" s="37"/>
      <c r="F18094" s="37"/>
      <c r="G18094" s="38"/>
      <c r="H18094" s="37"/>
      <c r="I18094" s="41"/>
      <c r="J18094" s="41"/>
      <c r="K18094" s="37"/>
      <c r="L18094" s="37"/>
      <c r="M18094" s="37"/>
      <c r="N18094" s="37"/>
      <c r="O18094" s="38"/>
    </row>
    <row r="18095" spans="2:15" x14ac:dyDescent="0.4">
      <c r="B18095" s="63"/>
      <c r="C18095" s="37"/>
      <c r="D18095" s="37"/>
      <c r="E18095" s="37"/>
      <c r="F18095" s="37"/>
      <c r="G18095" s="38"/>
      <c r="H18095" s="37"/>
      <c r="I18095" s="41"/>
      <c r="J18095" s="41"/>
      <c r="K18095" s="37"/>
      <c r="L18095" s="37"/>
      <c r="M18095" s="37"/>
      <c r="N18095" s="37"/>
      <c r="O18095" s="38"/>
    </row>
    <row r="18096" spans="2:15" x14ac:dyDescent="0.4">
      <c r="B18096" s="63"/>
      <c r="C18096" s="37"/>
      <c r="D18096" s="37"/>
      <c r="E18096" s="37"/>
      <c r="F18096" s="37"/>
      <c r="G18096" s="38"/>
      <c r="H18096" s="37"/>
      <c r="I18096" s="41"/>
      <c r="J18096" s="41"/>
      <c r="K18096" s="37"/>
      <c r="L18096" s="37"/>
      <c r="M18096" s="37"/>
      <c r="N18096" s="37"/>
      <c r="O18096" s="38"/>
    </row>
    <row r="18097" spans="2:15" x14ac:dyDescent="0.4">
      <c r="B18097" s="63"/>
      <c r="C18097" s="37"/>
      <c r="D18097" s="37"/>
      <c r="E18097" s="37"/>
      <c r="F18097" s="37"/>
      <c r="G18097" s="38"/>
      <c r="H18097" s="37"/>
      <c r="I18097" s="41"/>
      <c r="J18097" s="41"/>
      <c r="K18097" s="37"/>
      <c r="L18097" s="37"/>
      <c r="M18097" s="37"/>
      <c r="N18097" s="37"/>
      <c r="O18097" s="38"/>
    </row>
    <row r="18098" spans="2:15" x14ac:dyDescent="0.4">
      <c r="B18098" s="63"/>
      <c r="C18098" s="37"/>
      <c r="D18098" s="37"/>
      <c r="E18098" s="37"/>
      <c r="F18098" s="37"/>
      <c r="G18098" s="38"/>
      <c r="H18098" s="37"/>
      <c r="I18098" s="41"/>
      <c r="J18098" s="41"/>
      <c r="K18098" s="37"/>
      <c r="L18098" s="37"/>
      <c r="M18098" s="37"/>
      <c r="N18098" s="37"/>
      <c r="O18098" s="38"/>
    </row>
    <row r="18099" spans="2:15" x14ac:dyDescent="0.4">
      <c r="B18099" s="63"/>
      <c r="C18099" s="37"/>
      <c r="D18099" s="37"/>
      <c r="E18099" s="37"/>
      <c r="F18099" s="37"/>
      <c r="G18099" s="38"/>
      <c r="H18099" s="37"/>
      <c r="I18099" s="41"/>
      <c r="J18099" s="41"/>
      <c r="K18099" s="37"/>
      <c r="L18099" s="37"/>
      <c r="M18099" s="37"/>
      <c r="N18099" s="37"/>
      <c r="O18099" s="38"/>
    </row>
    <row r="18100" spans="2:15" x14ac:dyDescent="0.4">
      <c r="B18100" s="63"/>
      <c r="C18100" s="37"/>
      <c r="D18100" s="37"/>
      <c r="E18100" s="37"/>
      <c r="F18100" s="37"/>
      <c r="G18100" s="38"/>
      <c r="H18100" s="37"/>
      <c r="I18100" s="41"/>
      <c r="J18100" s="41"/>
      <c r="K18100" s="37"/>
      <c r="L18100" s="37"/>
      <c r="M18100" s="37"/>
      <c r="N18100" s="37"/>
      <c r="O18100" s="38"/>
    </row>
    <row r="18101" spans="2:15" x14ac:dyDescent="0.4">
      <c r="B18101" s="63"/>
      <c r="C18101" s="37"/>
      <c r="D18101" s="37"/>
      <c r="E18101" s="37"/>
      <c r="F18101" s="37"/>
      <c r="G18101" s="38"/>
      <c r="H18101" s="37"/>
      <c r="I18101" s="41"/>
      <c r="J18101" s="41"/>
      <c r="K18101" s="37"/>
      <c r="L18101" s="37"/>
      <c r="M18101" s="37"/>
      <c r="N18101" s="37"/>
      <c r="O18101" s="38"/>
    </row>
    <row r="18102" spans="2:15" x14ac:dyDescent="0.4">
      <c r="B18102" s="63"/>
      <c r="C18102" s="37"/>
      <c r="D18102" s="37"/>
      <c r="E18102" s="37"/>
      <c r="F18102" s="37"/>
      <c r="G18102" s="38"/>
      <c r="H18102" s="37"/>
      <c r="I18102" s="41"/>
      <c r="J18102" s="41"/>
      <c r="K18102" s="37"/>
      <c r="L18102" s="37"/>
      <c r="M18102" s="37"/>
      <c r="N18102" s="37"/>
      <c r="O18102" s="38"/>
    </row>
    <row r="18103" spans="2:15" x14ac:dyDescent="0.4">
      <c r="B18103" s="63"/>
      <c r="C18103" s="37"/>
      <c r="D18103" s="37"/>
      <c r="E18103" s="37"/>
      <c r="F18103" s="37"/>
      <c r="G18103" s="38"/>
      <c r="H18103" s="37"/>
      <c r="I18103" s="41"/>
      <c r="J18103" s="41"/>
      <c r="K18103" s="37"/>
      <c r="L18103" s="37"/>
      <c r="M18103" s="37"/>
      <c r="N18103" s="37"/>
      <c r="O18103" s="38"/>
    </row>
    <row r="18104" spans="2:15" x14ac:dyDescent="0.4">
      <c r="B18104" s="63"/>
      <c r="C18104" s="37"/>
      <c r="D18104" s="37"/>
      <c r="E18104" s="37"/>
      <c r="F18104" s="37"/>
      <c r="G18104" s="38"/>
      <c r="H18104" s="37"/>
      <c r="I18104" s="41"/>
      <c r="J18104" s="41"/>
      <c r="K18104" s="37"/>
      <c r="L18104" s="37"/>
      <c r="M18104" s="37"/>
      <c r="N18104" s="37"/>
      <c r="O18104" s="38"/>
    </row>
    <row r="18105" spans="2:15" x14ac:dyDescent="0.4">
      <c r="B18105" s="63"/>
      <c r="C18105" s="37"/>
      <c r="D18105" s="37"/>
      <c r="E18105" s="37"/>
      <c r="F18105" s="37"/>
      <c r="G18105" s="38"/>
      <c r="H18105" s="37"/>
      <c r="I18105" s="41"/>
      <c r="J18105" s="41"/>
      <c r="K18105" s="37"/>
      <c r="L18105" s="37"/>
      <c r="M18105" s="37"/>
      <c r="N18105" s="37"/>
      <c r="O18105" s="38"/>
    </row>
    <row r="18106" spans="2:15" x14ac:dyDescent="0.4">
      <c r="B18106" s="63"/>
      <c r="C18106" s="37"/>
      <c r="D18106" s="37"/>
      <c r="E18106" s="37"/>
      <c r="F18106" s="37"/>
      <c r="G18106" s="38"/>
      <c r="H18106" s="37"/>
      <c r="I18106" s="41"/>
      <c r="J18106" s="41"/>
      <c r="K18106" s="37"/>
      <c r="L18106" s="37"/>
      <c r="M18106" s="37"/>
      <c r="N18106" s="37"/>
      <c r="O18106" s="38"/>
    </row>
    <row r="18107" spans="2:15" x14ac:dyDescent="0.4">
      <c r="B18107" s="63"/>
      <c r="C18107" s="37"/>
      <c r="D18107" s="37"/>
      <c r="E18107" s="37"/>
      <c r="F18107" s="37"/>
      <c r="G18107" s="38"/>
      <c r="H18107" s="37"/>
      <c r="I18107" s="41"/>
      <c r="J18107" s="41"/>
      <c r="K18107" s="37"/>
      <c r="L18107" s="37"/>
      <c r="M18107" s="37"/>
      <c r="N18107" s="37"/>
      <c r="O18107" s="38"/>
    </row>
    <row r="18108" spans="2:15" x14ac:dyDescent="0.4">
      <c r="B18108" s="63"/>
      <c r="C18108" s="37"/>
      <c r="D18108" s="37"/>
      <c r="E18108" s="37"/>
      <c r="F18108" s="37"/>
      <c r="G18108" s="38"/>
      <c r="H18108" s="37"/>
      <c r="I18108" s="41"/>
      <c r="J18108" s="41"/>
      <c r="K18108" s="37"/>
      <c r="L18108" s="37"/>
      <c r="M18108" s="37"/>
      <c r="N18108" s="37"/>
      <c r="O18108" s="38"/>
    </row>
    <row r="18109" spans="2:15" x14ac:dyDescent="0.4">
      <c r="B18109" s="63"/>
      <c r="C18109" s="37"/>
      <c r="D18109" s="37"/>
      <c r="E18109" s="37"/>
      <c r="F18109" s="37"/>
      <c r="G18109" s="38"/>
      <c r="H18109" s="37"/>
      <c r="I18109" s="41"/>
      <c r="J18109" s="41"/>
      <c r="K18109" s="37"/>
      <c r="L18109" s="37"/>
      <c r="M18109" s="37"/>
      <c r="N18109" s="37"/>
      <c r="O18109" s="38"/>
    </row>
    <row r="18110" spans="2:15" x14ac:dyDescent="0.4">
      <c r="B18110" s="63"/>
      <c r="C18110" s="37"/>
      <c r="D18110" s="37"/>
      <c r="E18110" s="37"/>
      <c r="F18110" s="37"/>
      <c r="G18110" s="38"/>
      <c r="H18110" s="37"/>
      <c r="I18110" s="41"/>
      <c r="J18110" s="41"/>
      <c r="K18110" s="37"/>
      <c r="L18110" s="37"/>
      <c r="M18110" s="37"/>
      <c r="N18110" s="37"/>
      <c r="O18110" s="38"/>
    </row>
    <row r="18111" spans="2:15" x14ac:dyDescent="0.4">
      <c r="B18111" s="63"/>
      <c r="C18111" s="37"/>
      <c r="D18111" s="37"/>
      <c r="E18111" s="37"/>
      <c r="F18111" s="37"/>
      <c r="G18111" s="38"/>
      <c r="H18111" s="37"/>
      <c r="I18111" s="41"/>
      <c r="J18111" s="41"/>
      <c r="K18111" s="37"/>
      <c r="L18111" s="37"/>
      <c r="M18111" s="37"/>
      <c r="N18111" s="37"/>
      <c r="O18111" s="38"/>
    </row>
    <row r="18112" spans="2:15" x14ac:dyDescent="0.4">
      <c r="B18112" s="63"/>
      <c r="C18112" s="37"/>
      <c r="D18112" s="37"/>
      <c r="E18112" s="37"/>
      <c r="F18112" s="37"/>
      <c r="G18112" s="38"/>
      <c r="H18112" s="37"/>
      <c r="I18112" s="41"/>
      <c r="J18112" s="41"/>
      <c r="K18112" s="37"/>
      <c r="L18112" s="37"/>
      <c r="M18112" s="37"/>
      <c r="N18112" s="37"/>
      <c r="O18112" s="38"/>
    </row>
    <row r="18113" spans="2:15" x14ac:dyDescent="0.4">
      <c r="B18113" s="63"/>
      <c r="C18113" s="37"/>
      <c r="D18113" s="37"/>
      <c r="E18113" s="37"/>
      <c r="F18113" s="37"/>
      <c r="G18113" s="38"/>
      <c r="H18113" s="37"/>
      <c r="I18113" s="41"/>
      <c r="J18113" s="41"/>
      <c r="K18113" s="37"/>
      <c r="L18113" s="37"/>
      <c r="M18113" s="37"/>
      <c r="N18113" s="37"/>
      <c r="O18113" s="38"/>
    </row>
    <row r="18114" spans="2:15" x14ac:dyDescent="0.4">
      <c r="B18114" s="63"/>
      <c r="C18114" s="37"/>
      <c r="D18114" s="37"/>
      <c r="E18114" s="37"/>
      <c r="F18114" s="37"/>
      <c r="G18114" s="38"/>
      <c r="H18114" s="37"/>
      <c r="I18114" s="41"/>
      <c r="J18114" s="41"/>
      <c r="K18114" s="37"/>
      <c r="L18114" s="37"/>
      <c r="M18114" s="37"/>
      <c r="N18114" s="37"/>
      <c r="O18114" s="38"/>
    </row>
    <row r="18115" spans="2:15" x14ac:dyDescent="0.4">
      <c r="B18115" s="63"/>
      <c r="C18115" s="37"/>
      <c r="D18115" s="37"/>
      <c r="E18115" s="37"/>
      <c r="F18115" s="37"/>
      <c r="G18115" s="38"/>
      <c r="H18115" s="37"/>
      <c r="I18115" s="41"/>
      <c r="J18115" s="41"/>
      <c r="K18115" s="37"/>
      <c r="L18115" s="37"/>
      <c r="M18115" s="37"/>
      <c r="N18115" s="37"/>
      <c r="O18115" s="38"/>
    </row>
    <row r="18116" spans="2:15" x14ac:dyDescent="0.4">
      <c r="B18116" s="63"/>
      <c r="C18116" s="37"/>
      <c r="D18116" s="37"/>
      <c r="E18116" s="37"/>
      <c r="F18116" s="37"/>
      <c r="G18116" s="38"/>
      <c r="H18116" s="37"/>
      <c r="I18116" s="41"/>
      <c r="J18116" s="41"/>
      <c r="K18116" s="37"/>
      <c r="L18116" s="37"/>
      <c r="M18116" s="37"/>
      <c r="N18116" s="37"/>
      <c r="O18116" s="38"/>
    </row>
    <row r="18117" spans="2:15" x14ac:dyDescent="0.4">
      <c r="B18117" s="63"/>
      <c r="C18117" s="37"/>
      <c r="D18117" s="37"/>
      <c r="E18117" s="37"/>
      <c r="F18117" s="37"/>
      <c r="G18117" s="38"/>
      <c r="H18117" s="37"/>
      <c r="I18117" s="41"/>
      <c r="J18117" s="41"/>
      <c r="K18117" s="37"/>
      <c r="L18117" s="37"/>
      <c r="M18117" s="37"/>
      <c r="N18117" s="37"/>
      <c r="O18117" s="38"/>
    </row>
    <row r="18118" spans="2:15" x14ac:dyDescent="0.4">
      <c r="B18118" s="63"/>
      <c r="C18118" s="37"/>
      <c r="D18118" s="37"/>
      <c r="E18118" s="37"/>
      <c r="F18118" s="37"/>
      <c r="G18118" s="38"/>
      <c r="H18118" s="37"/>
      <c r="I18118" s="41"/>
      <c r="J18118" s="41"/>
      <c r="K18118" s="37"/>
      <c r="L18118" s="37"/>
      <c r="M18118" s="37"/>
      <c r="N18118" s="37"/>
      <c r="O18118" s="38"/>
    </row>
    <row r="18119" spans="2:15" x14ac:dyDescent="0.4">
      <c r="B18119" s="63"/>
      <c r="C18119" s="37"/>
      <c r="D18119" s="37"/>
      <c r="E18119" s="37"/>
      <c r="F18119" s="37"/>
      <c r="G18119" s="38"/>
      <c r="H18119" s="37"/>
      <c r="I18119" s="41"/>
      <c r="J18119" s="41"/>
      <c r="K18119" s="37"/>
      <c r="L18119" s="37"/>
      <c r="M18119" s="37"/>
      <c r="N18119" s="37"/>
      <c r="O18119" s="38"/>
    </row>
    <row r="18120" spans="2:15" x14ac:dyDescent="0.4">
      <c r="B18120" s="63"/>
      <c r="C18120" s="37"/>
      <c r="D18120" s="37"/>
      <c r="E18120" s="37"/>
      <c r="F18120" s="37"/>
      <c r="G18120" s="38"/>
      <c r="H18120" s="37"/>
      <c r="I18120" s="41"/>
      <c r="J18120" s="41"/>
      <c r="K18120" s="37"/>
      <c r="L18120" s="37"/>
      <c r="M18120" s="37"/>
      <c r="N18120" s="37"/>
      <c r="O18120" s="38"/>
    </row>
    <row r="18121" spans="2:15" x14ac:dyDescent="0.4">
      <c r="B18121" s="63"/>
      <c r="C18121" s="37"/>
      <c r="D18121" s="37"/>
      <c r="E18121" s="37"/>
      <c r="F18121" s="37"/>
      <c r="G18121" s="38"/>
      <c r="H18121" s="37"/>
      <c r="I18121" s="41"/>
      <c r="J18121" s="41"/>
      <c r="K18121" s="37"/>
      <c r="L18121" s="37"/>
      <c r="M18121" s="37"/>
      <c r="N18121" s="37"/>
      <c r="O18121" s="38"/>
    </row>
    <row r="18122" spans="2:15" x14ac:dyDescent="0.4">
      <c r="B18122" s="63"/>
      <c r="C18122" s="37"/>
      <c r="D18122" s="37"/>
      <c r="E18122" s="37"/>
      <c r="F18122" s="37"/>
      <c r="G18122" s="38"/>
      <c r="H18122" s="37"/>
      <c r="I18122" s="41"/>
      <c r="J18122" s="41"/>
      <c r="K18122" s="37"/>
      <c r="L18122" s="37"/>
      <c r="M18122" s="37"/>
      <c r="N18122" s="37"/>
      <c r="O18122" s="38"/>
    </row>
    <row r="18123" spans="2:15" x14ac:dyDescent="0.4">
      <c r="B18123" s="63"/>
      <c r="C18123" s="37"/>
      <c r="D18123" s="37"/>
      <c r="E18123" s="37"/>
      <c r="F18123" s="37"/>
      <c r="G18123" s="38"/>
      <c r="H18123" s="37"/>
      <c r="I18123" s="41"/>
      <c r="J18123" s="41"/>
      <c r="K18123" s="37"/>
      <c r="L18123" s="37"/>
      <c r="M18123" s="37"/>
      <c r="N18123" s="37"/>
      <c r="O18123" s="38"/>
    </row>
    <row r="18124" spans="2:15" x14ac:dyDescent="0.4">
      <c r="B18124" s="63"/>
      <c r="C18124" s="37"/>
      <c r="D18124" s="37"/>
      <c r="E18124" s="37"/>
      <c r="F18124" s="37"/>
      <c r="G18124" s="38"/>
      <c r="H18124" s="37"/>
      <c r="I18124" s="41"/>
      <c r="J18124" s="41"/>
      <c r="K18124" s="37"/>
      <c r="L18124" s="37"/>
      <c r="M18124" s="37"/>
      <c r="N18124" s="37"/>
      <c r="O18124" s="38"/>
    </row>
    <row r="18125" spans="2:15" x14ac:dyDescent="0.4">
      <c r="B18125" s="63"/>
      <c r="C18125" s="37"/>
      <c r="D18125" s="37"/>
      <c r="E18125" s="37"/>
      <c r="F18125" s="37"/>
      <c r="G18125" s="38"/>
      <c r="H18125" s="37"/>
      <c r="I18125" s="41"/>
      <c r="J18125" s="41"/>
      <c r="K18125" s="37"/>
      <c r="L18125" s="37"/>
      <c r="M18125" s="37"/>
      <c r="N18125" s="37"/>
      <c r="O18125" s="38"/>
    </row>
    <row r="18126" spans="2:15" x14ac:dyDescent="0.4">
      <c r="B18126" s="63"/>
      <c r="C18126" s="37"/>
      <c r="D18126" s="37"/>
      <c r="E18126" s="37"/>
      <c r="F18126" s="37"/>
      <c r="G18126" s="38"/>
      <c r="H18126" s="37"/>
      <c r="I18126" s="41"/>
      <c r="J18126" s="41"/>
      <c r="K18126" s="37"/>
      <c r="L18126" s="37"/>
      <c r="M18126" s="37"/>
      <c r="N18126" s="37"/>
      <c r="O18126" s="38"/>
    </row>
    <row r="18127" spans="2:15" x14ac:dyDescent="0.4">
      <c r="B18127" s="63"/>
      <c r="C18127" s="37"/>
      <c r="D18127" s="37"/>
      <c r="E18127" s="37"/>
      <c r="F18127" s="37"/>
      <c r="G18127" s="38"/>
      <c r="H18127" s="37"/>
      <c r="I18127" s="41"/>
      <c r="J18127" s="41"/>
      <c r="K18127" s="37"/>
      <c r="L18127" s="37"/>
      <c r="M18127" s="37"/>
      <c r="N18127" s="37"/>
      <c r="O18127" s="38"/>
    </row>
    <row r="18128" spans="2:15" x14ac:dyDescent="0.4">
      <c r="B18128" s="63"/>
      <c r="C18128" s="37"/>
      <c r="D18128" s="37"/>
      <c r="E18128" s="37"/>
      <c r="F18128" s="37"/>
      <c r="G18128" s="38"/>
      <c r="H18128" s="37"/>
      <c r="I18128" s="41"/>
      <c r="J18128" s="41"/>
      <c r="K18128" s="37"/>
      <c r="L18128" s="37"/>
      <c r="M18128" s="37"/>
      <c r="N18128" s="37"/>
      <c r="O18128" s="38"/>
    </row>
    <row r="18129" spans="2:15" x14ac:dyDescent="0.4">
      <c r="B18129" s="63"/>
      <c r="C18129" s="37"/>
      <c r="D18129" s="37"/>
      <c r="E18129" s="37"/>
      <c r="F18129" s="37"/>
      <c r="G18129" s="38"/>
      <c r="H18129" s="37"/>
      <c r="I18129" s="41"/>
      <c r="J18129" s="41"/>
      <c r="K18129" s="37"/>
      <c r="L18129" s="37"/>
      <c r="M18129" s="37"/>
      <c r="N18129" s="37"/>
      <c r="O18129" s="38"/>
    </row>
    <row r="18130" spans="2:15" x14ac:dyDescent="0.4">
      <c r="B18130" s="63"/>
      <c r="C18130" s="37"/>
      <c r="D18130" s="37"/>
      <c r="E18130" s="37"/>
      <c r="F18130" s="37"/>
      <c r="G18130" s="38"/>
      <c r="H18130" s="37"/>
      <c r="I18130" s="41"/>
      <c r="J18130" s="41"/>
      <c r="K18130" s="37"/>
      <c r="L18130" s="37"/>
      <c r="M18130" s="37"/>
      <c r="N18130" s="37"/>
      <c r="O18130" s="38"/>
    </row>
    <row r="18131" spans="2:15" x14ac:dyDescent="0.4">
      <c r="B18131" s="63"/>
      <c r="C18131" s="37"/>
      <c r="D18131" s="37"/>
      <c r="E18131" s="37"/>
      <c r="F18131" s="37"/>
      <c r="G18131" s="38"/>
      <c r="H18131" s="37"/>
      <c r="I18131" s="41"/>
      <c r="J18131" s="41"/>
      <c r="K18131" s="37"/>
      <c r="L18131" s="37"/>
      <c r="M18131" s="37"/>
      <c r="N18131" s="37"/>
      <c r="O18131" s="38"/>
    </row>
    <row r="18132" spans="2:15" x14ac:dyDescent="0.4">
      <c r="B18132" s="63"/>
      <c r="C18132" s="37"/>
      <c r="D18132" s="37"/>
      <c r="E18132" s="37"/>
      <c r="F18132" s="37"/>
      <c r="G18132" s="38"/>
      <c r="H18132" s="37"/>
      <c r="I18132" s="41"/>
      <c r="J18132" s="41"/>
      <c r="K18132" s="37"/>
      <c r="L18132" s="37"/>
      <c r="M18132" s="37"/>
      <c r="N18132" s="37"/>
      <c r="O18132" s="38"/>
    </row>
    <row r="18133" spans="2:15" x14ac:dyDescent="0.4">
      <c r="B18133" s="63"/>
      <c r="C18133" s="37"/>
      <c r="D18133" s="37"/>
      <c r="E18133" s="37"/>
      <c r="F18133" s="37"/>
      <c r="G18133" s="38"/>
      <c r="H18133" s="37"/>
      <c r="I18133" s="41"/>
      <c r="J18133" s="41"/>
      <c r="K18133" s="37"/>
      <c r="L18133" s="37"/>
      <c r="M18133" s="37"/>
      <c r="N18133" s="37"/>
      <c r="O18133" s="38"/>
    </row>
    <row r="18134" spans="2:15" x14ac:dyDescent="0.4">
      <c r="B18134" s="63"/>
      <c r="C18134" s="37"/>
      <c r="D18134" s="37"/>
      <c r="E18134" s="37"/>
      <c r="F18134" s="37"/>
      <c r="G18134" s="38"/>
      <c r="H18134" s="37"/>
      <c r="I18134" s="41"/>
      <c r="J18134" s="41"/>
      <c r="K18134" s="37"/>
      <c r="L18134" s="37"/>
      <c r="M18134" s="37"/>
      <c r="N18134" s="37"/>
      <c r="O18134" s="38"/>
    </row>
    <row r="18135" spans="2:15" x14ac:dyDescent="0.4">
      <c r="B18135" s="63"/>
      <c r="C18135" s="37"/>
      <c r="D18135" s="37"/>
      <c r="E18135" s="37"/>
      <c r="F18135" s="37"/>
      <c r="G18135" s="38"/>
      <c r="H18135" s="37"/>
      <c r="I18135" s="41"/>
      <c r="J18135" s="41"/>
      <c r="K18135" s="37"/>
      <c r="L18135" s="37"/>
      <c r="M18135" s="37"/>
      <c r="N18135" s="37"/>
      <c r="O18135" s="38"/>
    </row>
    <row r="18136" spans="2:15" x14ac:dyDescent="0.4">
      <c r="B18136" s="63"/>
      <c r="C18136" s="37"/>
      <c r="D18136" s="37"/>
      <c r="E18136" s="37"/>
      <c r="F18136" s="37"/>
      <c r="G18136" s="38"/>
      <c r="H18136" s="37"/>
      <c r="I18136" s="41"/>
      <c r="J18136" s="41"/>
      <c r="K18136" s="37"/>
      <c r="L18136" s="37"/>
      <c r="M18136" s="37"/>
      <c r="N18136" s="37"/>
      <c r="O18136" s="38"/>
    </row>
    <row r="18137" spans="2:15" x14ac:dyDescent="0.4">
      <c r="B18137" s="63"/>
      <c r="C18137" s="37"/>
      <c r="D18137" s="37"/>
      <c r="E18137" s="37"/>
      <c r="F18137" s="37"/>
      <c r="G18137" s="38"/>
      <c r="H18137" s="37"/>
      <c r="I18137" s="41"/>
      <c r="J18137" s="41"/>
      <c r="K18137" s="37"/>
      <c r="L18137" s="37"/>
      <c r="M18137" s="37"/>
      <c r="N18137" s="37"/>
      <c r="O18137" s="38"/>
    </row>
    <row r="18138" spans="2:15" x14ac:dyDescent="0.4">
      <c r="B18138" s="63"/>
      <c r="C18138" s="37"/>
      <c r="D18138" s="37"/>
      <c r="E18138" s="37"/>
      <c r="F18138" s="37"/>
      <c r="G18138" s="38"/>
      <c r="H18138" s="37"/>
      <c r="I18138" s="41"/>
      <c r="J18138" s="41"/>
      <c r="K18138" s="37"/>
      <c r="L18138" s="37"/>
      <c r="M18138" s="37"/>
      <c r="N18138" s="37"/>
      <c r="O18138" s="38"/>
    </row>
    <row r="18139" spans="2:15" x14ac:dyDescent="0.4">
      <c r="B18139" s="63"/>
      <c r="C18139" s="37"/>
      <c r="D18139" s="37"/>
      <c r="E18139" s="37"/>
      <c r="F18139" s="37"/>
      <c r="G18139" s="38"/>
      <c r="H18139" s="37"/>
      <c r="I18139" s="41"/>
      <c r="J18139" s="41"/>
      <c r="K18139" s="37"/>
      <c r="L18139" s="37"/>
      <c r="M18139" s="37"/>
      <c r="N18139" s="37"/>
      <c r="O18139" s="38"/>
    </row>
    <row r="18140" spans="2:15" x14ac:dyDescent="0.4">
      <c r="B18140" s="63"/>
      <c r="C18140" s="37"/>
      <c r="D18140" s="37"/>
      <c r="E18140" s="37"/>
      <c r="F18140" s="37"/>
      <c r="G18140" s="38"/>
      <c r="H18140" s="37"/>
      <c r="I18140" s="41"/>
      <c r="J18140" s="41"/>
      <c r="K18140" s="37"/>
      <c r="L18140" s="37"/>
      <c r="M18140" s="37"/>
      <c r="N18140" s="37"/>
      <c r="O18140" s="38"/>
    </row>
    <row r="18141" spans="2:15" x14ac:dyDescent="0.4">
      <c r="B18141" s="63"/>
      <c r="C18141" s="37"/>
      <c r="D18141" s="37"/>
      <c r="E18141" s="37"/>
      <c r="F18141" s="37"/>
      <c r="G18141" s="38"/>
      <c r="H18141" s="37"/>
      <c r="I18141" s="41"/>
      <c r="J18141" s="41"/>
      <c r="K18141" s="37"/>
      <c r="L18141" s="37"/>
      <c r="M18141" s="37"/>
      <c r="N18141" s="37"/>
      <c r="O18141" s="38"/>
    </row>
    <row r="18142" spans="2:15" x14ac:dyDescent="0.4">
      <c r="B18142" s="63"/>
      <c r="C18142" s="37"/>
      <c r="D18142" s="37"/>
      <c r="E18142" s="37"/>
      <c r="F18142" s="37"/>
      <c r="G18142" s="38"/>
      <c r="H18142" s="37"/>
      <c r="I18142" s="41"/>
      <c r="J18142" s="41"/>
      <c r="K18142" s="37"/>
      <c r="L18142" s="37"/>
      <c r="M18142" s="37"/>
      <c r="N18142" s="37"/>
      <c r="O18142" s="38"/>
    </row>
    <row r="18143" spans="2:15" x14ac:dyDescent="0.4">
      <c r="B18143" s="63"/>
      <c r="C18143" s="37"/>
      <c r="D18143" s="37"/>
      <c r="E18143" s="37"/>
      <c r="F18143" s="37"/>
      <c r="G18143" s="38"/>
      <c r="H18143" s="37"/>
      <c r="I18143" s="41"/>
      <c r="J18143" s="41"/>
      <c r="K18143" s="37"/>
      <c r="L18143" s="37"/>
      <c r="M18143" s="37"/>
      <c r="N18143" s="37"/>
      <c r="O18143" s="38"/>
    </row>
    <row r="18144" spans="2:15" x14ac:dyDescent="0.4">
      <c r="B18144" s="63"/>
      <c r="C18144" s="37"/>
      <c r="D18144" s="37"/>
      <c r="E18144" s="37"/>
      <c r="F18144" s="37"/>
      <c r="G18144" s="38"/>
      <c r="H18144" s="37"/>
      <c r="I18144" s="41"/>
      <c r="J18144" s="41"/>
      <c r="K18144" s="37"/>
      <c r="L18144" s="37"/>
      <c r="M18144" s="37"/>
      <c r="N18144" s="37"/>
      <c r="O18144" s="38"/>
    </row>
    <row r="18145" spans="2:15" x14ac:dyDescent="0.4">
      <c r="B18145" s="63"/>
      <c r="C18145" s="37"/>
      <c r="D18145" s="37"/>
      <c r="E18145" s="37"/>
      <c r="F18145" s="37"/>
      <c r="G18145" s="38"/>
      <c r="H18145" s="37"/>
      <c r="I18145" s="41"/>
      <c r="J18145" s="41"/>
      <c r="K18145" s="37"/>
      <c r="L18145" s="37"/>
      <c r="M18145" s="37"/>
      <c r="N18145" s="37"/>
      <c r="O18145" s="38"/>
    </row>
    <row r="18146" spans="2:15" x14ac:dyDescent="0.4">
      <c r="B18146" s="63"/>
      <c r="C18146" s="37"/>
      <c r="D18146" s="37"/>
      <c r="E18146" s="37"/>
      <c r="F18146" s="37"/>
      <c r="G18146" s="38"/>
      <c r="H18146" s="37"/>
      <c r="I18146" s="41"/>
      <c r="J18146" s="41"/>
      <c r="K18146" s="37"/>
      <c r="L18146" s="37"/>
      <c r="M18146" s="37"/>
      <c r="N18146" s="37"/>
      <c r="O18146" s="38"/>
    </row>
    <row r="18147" spans="2:15" x14ac:dyDescent="0.4">
      <c r="B18147" s="63"/>
      <c r="C18147" s="37"/>
      <c r="D18147" s="37"/>
      <c r="E18147" s="37"/>
      <c r="F18147" s="37"/>
      <c r="G18147" s="38"/>
      <c r="H18147" s="37"/>
      <c r="I18147" s="41"/>
      <c r="J18147" s="41"/>
      <c r="K18147" s="37"/>
      <c r="L18147" s="37"/>
      <c r="M18147" s="37"/>
      <c r="N18147" s="37"/>
      <c r="O18147" s="38"/>
    </row>
    <row r="18148" spans="2:15" x14ac:dyDescent="0.4">
      <c r="B18148" s="63"/>
      <c r="C18148" s="37"/>
      <c r="D18148" s="37"/>
      <c r="E18148" s="37"/>
      <c r="F18148" s="37"/>
      <c r="G18148" s="38"/>
      <c r="H18148" s="37"/>
      <c r="I18148" s="41"/>
      <c r="J18148" s="41"/>
      <c r="K18148" s="37"/>
      <c r="L18148" s="37"/>
      <c r="M18148" s="37"/>
      <c r="N18148" s="37"/>
      <c r="O18148" s="38"/>
    </row>
    <row r="18149" spans="2:15" x14ac:dyDescent="0.4">
      <c r="B18149" s="63"/>
      <c r="C18149" s="37"/>
      <c r="D18149" s="37"/>
      <c r="E18149" s="37"/>
      <c r="F18149" s="37"/>
      <c r="G18149" s="38"/>
      <c r="H18149" s="37"/>
      <c r="I18149" s="41"/>
      <c r="J18149" s="41"/>
      <c r="K18149" s="37"/>
      <c r="L18149" s="37"/>
      <c r="M18149" s="37"/>
      <c r="N18149" s="37"/>
      <c r="O18149" s="38"/>
    </row>
    <row r="18150" spans="2:15" x14ac:dyDescent="0.4">
      <c r="B18150" s="63"/>
      <c r="C18150" s="37"/>
      <c r="D18150" s="37"/>
      <c r="E18150" s="37"/>
      <c r="F18150" s="37"/>
      <c r="G18150" s="38"/>
      <c r="H18150" s="37"/>
      <c r="I18150" s="41"/>
      <c r="J18150" s="41"/>
      <c r="K18150" s="37"/>
      <c r="L18150" s="37"/>
      <c r="M18150" s="37"/>
      <c r="N18150" s="37"/>
      <c r="O18150" s="38"/>
    </row>
    <row r="18151" spans="2:15" x14ac:dyDescent="0.4">
      <c r="B18151" s="63"/>
      <c r="C18151" s="37"/>
      <c r="D18151" s="37"/>
      <c r="E18151" s="37"/>
      <c r="F18151" s="37"/>
      <c r="G18151" s="38"/>
      <c r="H18151" s="37"/>
      <c r="I18151" s="41"/>
      <c r="J18151" s="41"/>
      <c r="K18151" s="37"/>
      <c r="L18151" s="37"/>
      <c r="M18151" s="37"/>
      <c r="N18151" s="37"/>
      <c r="O18151" s="38"/>
    </row>
    <row r="18152" spans="2:15" x14ac:dyDescent="0.4">
      <c r="B18152" s="63"/>
      <c r="C18152" s="37"/>
      <c r="D18152" s="37"/>
      <c r="E18152" s="37"/>
      <c r="F18152" s="37"/>
      <c r="G18152" s="38"/>
      <c r="H18152" s="37"/>
      <c r="I18152" s="41"/>
      <c r="J18152" s="41"/>
      <c r="K18152" s="37"/>
      <c r="L18152" s="37"/>
      <c r="M18152" s="37"/>
      <c r="N18152" s="37"/>
      <c r="O18152" s="38"/>
    </row>
    <row r="18153" spans="2:15" x14ac:dyDescent="0.4">
      <c r="B18153" s="63"/>
      <c r="C18153" s="37"/>
      <c r="D18153" s="37"/>
      <c r="E18153" s="37"/>
      <c r="F18153" s="37"/>
      <c r="G18153" s="38"/>
      <c r="H18153" s="37"/>
      <c r="I18153" s="41"/>
      <c r="J18153" s="41"/>
      <c r="K18153" s="37"/>
      <c r="L18153" s="37"/>
      <c r="M18153" s="37"/>
      <c r="N18153" s="37"/>
      <c r="O18153" s="38"/>
    </row>
    <row r="18154" spans="2:15" x14ac:dyDescent="0.4">
      <c r="B18154" s="63"/>
      <c r="C18154" s="37"/>
      <c r="D18154" s="37"/>
      <c r="E18154" s="37"/>
      <c r="F18154" s="37"/>
      <c r="G18154" s="38"/>
      <c r="H18154" s="37"/>
      <c r="I18154" s="41"/>
      <c r="J18154" s="41"/>
      <c r="K18154" s="37"/>
      <c r="L18154" s="37"/>
      <c r="M18154" s="37"/>
      <c r="N18154" s="37"/>
      <c r="O18154" s="38"/>
    </row>
    <row r="18155" spans="2:15" x14ac:dyDescent="0.4">
      <c r="B18155" s="63"/>
      <c r="C18155" s="37"/>
      <c r="D18155" s="37"/>
      <c r="E18155" s="37"/>
      <c r="F18155" s="37"/>
      <c r="G18155" s="38"/>
      <c r="H18155" s="37"/>
      <c r="I18155" s="41"/>
      <c r="J18155" s="41"/>
      <c r="K18155" s="37"/>
      <c r="L18155" s="37"/>
      <c r="M18155" s="37"/>
      <c r="N18155" s="37"/>
      <c r="O18155" s="38"/>
    </row>
    <row r="18156" spans="2:15" x14ac:dyDescent="0.4">
      <c r="B18156" s="63"/>
      <c r="C18156" s="37"/>
      <c r="D18156" s="37"/>
      <c r="E18156" s="37"/>
      <c r="F18156" s="37"/>
      <c r="G18156" s="38"/>
      <c r="H18156" s="37"/>
      <c r="I18156" s="41"/>
      <c r="J18156" s="41"/>
      <c r="K18156" s="37"/>
      <c r="L18156" s="37"/>
      <c r="M18156" s="37"/>
      <c r="N18156" s="37"/>
      <c r="O18156" s="38"/>
    </row>
    <row r="18157" spans="2:15" x14ac:dyDescent="0.4">
      <c r="B18157" s="63"/>
      <c r="C18157" s="37"/>
      <c r="D18157" s="37"/>
      <c r="E18157" s="37"/>
      <c r="F18157" s="37"/>
      <c r="G18157" s="38"/>
      <c r="H18157" s="37"/>
      <c r="I18157" s="41"/>
      <c r="J18157" s="41"/>
      <c r="K18157" s="37"/>
      <c r="L18157" s="37"/>
      <c r="M18157" s="37"/>
      <c r="N18157" s="37"/>
      <c r="O18157" s="38"/>
    </row>
    <row r="18158" spans="2:15" x14ac:dyDescent="0.4">
      <c r="B18158" s="63"/>
      <c r="C18158" s="37"/>
      <c r="D18158" s="37"/>
      <c r="E18158" s="37"/>
      <c r="F18158" s="37"/>
      <c r="G18158" s="38"/>
      <c r="H18158" s="37"/>
      <c r="I18158" s="41"/>
      <c r="J18158" s="41"/>
      <c r="K18158" s="37"/>
      <c r="L18158" s="37"/>
      <c r="M18158" s="37"/>
      <c r="N18158" s="37"/>
      <c r="O18158" s="38"/>
    </row>
    <row r="18159" spans="2:15" x14ac:dyDescent="0.4">
      <c r="B18159" s="63"/>
      <c r="C18159" s="37"/>
      <c r="D18159" s="37"/>
      <c r="E18159" s="37"/>
      <c r="F18159" s="37"/>
      <c r="G18159" s="38"/>
      <c r="H18159" s="37"/>
      <c r="I18159" s="41"/>
      <c r="J18159" s="41"/>
      <c r="K18159" s="37"/>
      <c r="L18159" s="37"/>
      <c r="M18159" s="37"/>
      <c r="N18159" s="37"/>
      <c r="O18159" s="38"/>
    </row>
    <row r="18160" spans="2:15" x14ac:dyDescent="0.4">
      <c r="B18160" s="63"/>
      <c r="C18160" s="37"/>
      <c r="D18160" s="37"/>
      <c r="E18160" s="37"/>
      <c r="F18160" s="37"/>
      <c r="G18160" s="38"/>
      <c r="H18160" s="37"/>
      <c r="I18160" s="41"/>
      <c r="J18160" s="41"/>
      <c r="K18160" s="37"/>
      <c r="L18160" s="37"/>
      <c r="M18160" s="37"/>
      <c r="N18160" s="37"/>
      <c r="O18160" s="38"/>
    </row>
    <row r="18161" spans="2:15" x14ac:dyDescent="0.4">
      <c r="B18161" s="63"/>
      <c r="C18161" s="37"/>
      <c r="D18161" s="37"/>
      <c r="E18161" s="37"/>
      <c r="F18161" s="37"/>
      <c r="G18161" s="38"/>
      <c r="H18161" s="37"/>
      <c r="I18161" s="41"/>
      <c r="J18161" s="41"/>
      <c r="K18161" s="37"/>
      <c r="L18161" s="37"/>
      <c r="M18161" s="37"/>
      <c r="N18161" s="37"/>
      <c r="O18161" s="38"/>
    </row>
    <row r="18162" spans="2:15" x14ac:dyDescent="0.4">
      <c r="B18162" s="63"/>
      <c r="C18162" s="37"/>
      <c r="D18162" s="37"/>
      <c r="E18162" s="37"/>
      <c r="F18162" s="37"/>
      <c r="G18162" s="38"/>
      <c r="H18162" s="37"/>
      <c r="I18162" s="41"/>
      <c r="J18162" s="41"/>
      <c r="K18162" s="37"/>
      <c r="L18162" s="37"/>
      <c r="M18162" s="37"/>
      <c r="N18162" s="37"/>
      <c r="O18162" s="38"/>
    </row>
    <row r="18163" spans="2:15" x14ac:dyDescent="0.4">
      <c r="B18163" s="63"/>
      <c r="C18163" s="37"/>
      <c r="D18163" s="37"/>
      <c r="E18163" s="37"/>
      <c r="F18163" s="37"/>
      <c r="G18163" s="38"/>
      <c r="H18163" s="37"/>
      <c r="I18163" s="41"/>
      <c r="J18163" s="41"/>
      <c r="K18163" s="37"/>
      <c r="L18163" s="37"/>
      <c r="M18163" s="37"/>
      <c r="N18163" s="37"/>
      <c r="O18163" s="38"/>
    </row>
    <row r="18164" spans="2:15" x14ac:dyDescent="0.4">
      <c r="B18164" s="63"/>
      <c r="C18164" s="37"/>
      <c r="D18164" s="37"/>
      <c r="E18164" s="37"/>
      <c r="F18164" s="37"/>
      <c r="G18164" s="38"/>
      <c r="H18164" s="37"/>
      <c r="I18164" s="41"/>
      <c r="J18164" s="41"/>
      <c r="K18164" s="37"/>
      <c r="L18164" s="37"/>
      <c r="M18164" s="37"/>
      <c r="N18164" s="37"/>
      <c r="O18164" s="38"/>
    </row>
    <row r="18165" spans="2:15" x14ac:dyDescent="0.4">
      <c r="B18165" s="63"/>
      <c r="C18165" s="37"/>
      <c r="D18165" s="37"/>
      <c r="E18165" s="37"/>
      <c r="F18165" s="37"/>
      <c r="G18165" s="38"/>
      <c r="H18165" s="37"/>
      <c r="I18165" s="41"/>
      <c r="J18165" s="41"/>
      <c r="K18165" s="37"/>
      <c r="L18165" s="37"/>
      <c r="M18165" s="37"/>
      <c r="N18165" s="37"/>
      <c r="O18165" s="38"/>
    </row>
    <row r="18166" spans="2:15" x14ac:dyDescent="0.4">
      <c r="B18166" s="63"/>
      <c r="C18166" s="37"/>
      <c r="D18166" s="37"/>
      <c r="E18166" s="37"/>
      <c r="F18166" s="37"/>
      <c r="G18166" s="38"/>
      <c r="H18166" s="37"/>
      <c r="I18166" s="41"/>
      <c r="J18166" s="41"/>
      <c r="K18166" s="37"/>
      <c r="L18166" s="37"/>
      <c r="M18166" s="37"/>
      <c r="N18166" s="37"/>
      <c r="O18166" s="38"/>
    </row>
    <row r="18167" spans="2:15" x14ac:dyDescent="0.4">
      <c r="B18167" s="63"/>
      <c r="C18167" s="37"/>
      <c r="D18167" s="37"/>
      <c r="E18167" s="37"/>
      <c r="F18167" s="37"/>
      <c r="G18167" s="38"/>
      <c r="H18167" s="37"/>
      <c r="I18167" s="41"/>
      <c r="J18167" s="41"/>
      <c r="K18167" s="37"/>
      <c r="L18167" s="37"/>
      <c r="M18167" s="37"/>
      <c r="N18167" s="37"/>
      <c r="O18167" s="38"/>
    </row>
    <row r="18168" spans="2:15" x14ac:dyDescent="0.4">
      <c r="B18168" s="63"/>
      <c r="C18168" s="37"/>
      <c r="D18168" s="37"/>
      <c r="E18168" s="37"/>
      <c r="F18168" s="37"/>
      <c r="G18168" s="38"/>
      <c r="H18168" s="37"/>
      <c r="I18168" s="41"/>
      <c r="J18168" s="41"/>
      <c r="K18168" s="37"/>
      <c r="L18168" s="37"/>
      <c r="M18168" s="37"/>
      <c r="N18168" s="37"/>
      <c r="O18168" s="38"/>
    </row>
    <row r="18169" spans="2:15" x14ac:dyDescent="0.4">
      <c r="B18169" s="63"/>
      <c r="C18169" s="37"/>
      <c r="D18169" s="37"/>
      <c r="E18169" s="37"/>
      <c r="F18169" s="37"/>
      <c r="G18169" s="38"/>
      <c r="H18169" s="37"/>
      <c r="I18169" s="41"/>
      <c r="J18169" s="41"/>
      <c r="K18169" s="37"/>
      <c r="L18169" s="37"/>
      <c r="M18169" s="37"/>
      <c r="N18169" s="37"/>
      <c r="O18169" s="38"/>
    </row>
  </sheetData>
  <sortState xmlns:xlrd2="http://schemas.microsoft.com/office/spreadsheetml/2017/richdata2" ref="U16:V136">
    <sortCondition descending="1" ref="U17:U136"/>
  </sortState>
  <dataConsolidate/>
  <mergeCells count="13">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6" type="noConversion"/>
  <dataValidations count="1">
    <dataValidation type="list" allowBlank="1" showInputMessage="1" showErrorMessage="1" sqref="B7" xr:uid="{00000000-0002-0000-0100-000000000000}">
      <formula1>$D$7:$D$9</formula1>
    </dataValidation>
  </dataValidations>
  <hyperlinks>
    <hyperlink ref="M6" r:id="rId1" xr:uid="{C120029F-AF7D-4628-8619-1086F88ADFAB}"/>
    <hyperlink ref="M8" r:id="rId2" xr:uid="{9ACF781A-B93B-45E3-B17C-011D559CFFDD}"/>
  </hyperlinks>
  <pageMargins left="0.75" right="0.75" top="1" bottom="1" header="0.5" footer="0.5"/>
  <pageSetup orientation="portrait" horizontalDpi="4294967293"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09954" r:id="rId6"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7"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8"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N1298"/>
  <sheetViews>
    <sheetView tabSelected="1" zoomScale="90" zoomScaleNormal="90" workbookViewId="0">
      <selection activeCell="A11" sqref="A11"/>
    </sheetView>
  </sheetViews>
  <sheetFormatPr defaultRowHeight="12.3" x14ac:dyDescent="0.4"/>
  <cols>
    <col min="1" max="1" width="7.33203125" customWidth="1"/>
    <col min="2" max="2" width="16.33203125" customWidth="1"/>
    <col min="3" max="3" width="14.44140625" customWidth="1"/>
    <col min="4" max="4" width="10.33203125" customWidth="1"/>
    <col min="5" max="5" width="9.21875" customWidth="1"/>
    <col min="6" max="6" width="12.77734375" customWidth="1"/>
    <col min="7" max="7" width="9.6640625" customWidth="1"/>
    <col min="8" max="8" width="10.88671875" customWidth="1"/>
    <col min="9" max="9" width="11.5" customWidth="1"/>
    <col min="10" max="10" width="11.44140625" customWidth="1"/>
    <col min="11" max="11" width="12" customWidth="1"/>
    <col min="12" max="12" width="13.88671875" customWidth="1"/>
    <col min="13" max="13" width="11.94140625" customWidth="1"/>
    <col min="14" max="14" width="13.0546875" style="56" customWidth="1"/>
    <col min="15" max="15" width="12.0546875" customWidth="1"/>
    <col min="16" max="16" width="12.21875" customWidth="1"/>
    <col min="17" max="17" width="15.77734375" customWidth="1"/>
    <col min="18" max="18" width="16.21875" customWidth="1"/>
    <col min="19" max="19" width="13.27734375" customWidth="1"/>
    <col min="20" max="20" width="12.33203125" customWidth="1"/>
    <col min="21" max="21" width="10.6640625" customWidth="1"/>
    <col min="22" max="22" width="12" customWidth="1"/>
    <col min="24" max="24" width="10.33203125" bestFit="1" customWidth="1"/>
    <col min="25" max="25" width="9.88671875" customWidth="1"/>
    <col min="26" max="26" width="13.44140625" customWidth="1"/>
    <col min="27" max="27" width="13" customWidth="1"/>
    <col min="29" max="29" width="18.21875" bestFit="1" customWidth="1"/>
    <col min="32" max="32" width="12.88671875" customWidth="1"/>
    <col min="33" max="33" width="10" customWidth="1"/>
    <col min="34" max="34" width="10.88671875" customWidth="1"/>
    <col min="35" max="35" width="12.88671875" customWidth="1"/>
    <col min="36" max="36" width="11.44140625" customWidth="1"/>
    <col min="37" max="37" width="12.44140625" customWidth="1"/>
    <col min="38" max="38" width="15.5546875" bestFit="1" customWidth="1"/>
    <col min="39" max="39" width="13" bestFit="1" customWidth="1"/>
    <col min="41" max="41" width="14.5546875" bestFit="1" customWidth="1"/>
    <col min="42" max="42" width="12.44140625" customWidth="1"/>
    <col min="44" max="44" width="12" bestFit="1" customWidth="1"/>
    <col min="45" max="45" width="9" customWidth="1"/>
    <col min="46" max="46" width="10.5546875" customWidth="1"/>
    <col min="49" max="49" width="11.88671875" customWidth="1"/>
    <col min="51" max="51" width="14.6640625" bestFit="1" customWidth="1"/>
    <col min="52" max="52" width="15.33203125" bestFit="1" customWidth="1"/>
    <col min="55" max="55" width="13.5546875" customWidth="1"/>
    <col min="56" max="56" width="15.77734375" customWidth="1"/>
    <col min="57" max="57" width="11.88671875" customWidth="1"/>
    <col min="58" max="58" width="10.77734375" customWidth="1"/>
    <col min="78" max="78" width="11" customWidth="1"/>
    <col min="79" max="79" width="11.5546875" customWidth="1"/>
    <col min="82" max="82" width="12.109375" customWidth="1"/>
    <col min="83" max="83" width="11.21875" customWidth="1"/>
    <col min="85" max="85" width="11.109375" customWidth="1"/>
  </cols>
  <sheetData>
    <row r="1" spans="1:56" ht="13.8" customHeight="1" x14ac:dyDescent="0.5">
      <c r="A1" s="211" t="s">
        <v>310</v>
      </c>
      <c r="B1" s="170"/>
      <c r="D1" s="268"/>
      <c r="Q1" s="72"/>
      <c r="R1" s="195"/>
      <c r="S1" s="195"/>
      <c r="BD1" s="49"/>
    </row>
    <row r="2" spans="1:56" ht="13.8" customHeight="1" x14ac:dyDescent="0.5">
      <c r="A2" s="223" t="str">
        <f>InputPriceData!A1</f>
        <v>SPDR S&amp;P 500 ETF Trust (SPY) -NYSEArca  (Daily)</v>
      </c>
      <c r="B2" s="72"/>
      <c r="C2" s="72"/>
      <c r="D2" s="72"/>
      <c r="E2" s="72"/>
      <c r="F2" s="72"/>
      <c r="H2" s="28"/>
      <c r="P2" s="49"/>
      <c r="Q2" s="72"/>
      <c r="R2" s="53"/>
      <c r="S2" s="53"/>
      <c r="T2" s="35"/>
      <c r="BD2" s="49"/>
    </row>
    <row r="3" spans="1:56" ht="13.8" customHeight="1" thickBot="1" x14ac:dyDescent="0.45">
      <c r="D3" s="10"/>
      <c r="E3" s="10"/>
      <c r="F3" s="2"/>
      <c r="G3" s="9"/>
      <c r="P3" s="49"/>
      <c r="Q3" s="72"/>
      <c r="R3" s="72"/>
      <c r="S3" s="53"/>
      <c r="T3" s="35"/>
    </row>
    <row r="4" spans="1:56" ht="13.8" customHeight="1" x14ac:dyDescent="0.5">
      <c r="A4" s="21" t="s">
        <v>15</v>
      </c>
      <c r="B4" s="19"/>
      <c r="C4" s="22"/>
      <c r="D4" s="22"/>
      <c r="E4" s="154" t="s">
        <v>123</v>
      </c>
      <c r="F4" s="23"/>
      <c r="G4" s="11"/>
      <c r="P4" s="50"/>
      <c r="Q4" s="72"/>
      <c r="R4" s="72"/>
      <c r="S4" s="72"/>
    </row>
    <row r="5" spans="1:56" ht="13.8" customHeight="1" x14ac:dyDescent="0.4">
      <c r="A5" s="24" t="s">
        <v>9</v>
      </c>
      <c r="B5" s="17"/>
      <c r="C5" s="67" t="b">
        <v>0</v>
      </c>
      <c r="D5" s="17"/>
      <c r="E5" s="17"/>
      <c r="F5" s="25"/>
      <c r="G5" s="9"/>
      <c r="P5" s="50"/>
      <c r="Q5" s="72"/>
      <c r="R5" s="193"/>
      <c r="S5" s="53"/>
    </row>
    <row r="6" spans="1:56" ht="13.8" customHeight="1" x14ac:dyDescent="0.4">
      <c r="A6" s="31">
        <f>InputPriceData!$B$10</f>
        <v>7554</v>
      </c>
      <c r="B6" s="32" t="s">
        <v>8</v>
      </c>
      <c r="C6" s="32"/>
      <c r="D6" s="168"/>
      <c r="E6" s="33" t="s">
        <v>17</v>
      </c>
      <c r="F6" s="48">
        <f ca="1">OFFSET(InputPriceData!B15,CalculationsAndCharts!A6,0,1,1)</f>
        <v>34408</v>
      </c>
      <c r="G6" s="12"/>
      <c r="H6" s="35"/>
      <c r="Q6" s="72"/>
      <c r="R6" s="70"/>
      <c r="S6" s="253"/>
      <c r="BD6" s="35"/>
    </row>
    <row r="7" spans="1:56" ht="13.8" customHeight="1" x14ac:dyDescent="0.4">
      <c r="A7" s="208">
        <f>MAX(A33:A56896)</f>
        <v>1250</v>
      </c>
      <c r="B7" s="35" t="s">
        <v>167</v>
      </c>
      <c r="D7" s="10"/>
      <c r="E7" s="33" t="s">
        <v>16</v>
      </c>
      <c r="F7" s="48">
        <f ca="1">OFFSET(InputPriceData!B15,1,0,1,1)</f>
        <v>45366</v>
      </c>
      <c r="G7" s="2"/>
      <c r="H7" s="35"/>
      <c r="P7" s="50"/>
      <c r="Q7" s="72"/>
      <c r="R7" s="72"/>
      <c r="S7" s="72"/>
      <c r="BD7" s="35"/>
    </row>
    <row r="8" spans="1:56" ht="13.8" customHeight="1" x14ac:dyDescent="0.4">
      <c r="A8" s="27">
        <f>MIN(AvailableInputRows-DataPanRows,A7)</f>
        <v>1250</v>
      </c>
      <c r="B8" s="18" t="s">
        <v>10</v>
      </c>
      <c r="C8" s="18"/>
      <c r="D8" s="18"/>
      <c r="E8" s="123" t="s">
        <v>111</v>
      </c>
      <c r="F8" s="124">
        <f ca="1">G33-G34</f>
        <v>-1.8000180000000228</v>
      </c>
      <c r="G8" s="13"/>
      <c r="H8" s="35"/>
      <c r="P8" s="50"/>
      <c r="Q8" s="72"/>
      <c r="R8" s="72"/>
      <c r="S8" s="53"/>
      <c r="BD8" s="35"/>
    </row>
    <row r="9" spans="1:56" ht="13.8" customHeight="1" thickBot="1" x14ac:dyDescent="0.45">
      <c r="A9" s="26"/>
      <c r="B9" s="10"/>
      <c r="C9" s="10"/>
      <c r="D9" s="10"/>
      <c r="E9" s="10"/>
      <c r="F9" s="20"/>
      <c r="G9" s="14"/>
      <c r="H9" s="35"/>
      <c r="P9" s="35"/>
      <c r="Q9" s="72"/>
      <c r="R9" s="53"/>
      <c r="S9" s="53"/>
    </row>
    <row r="10" spans="1:56" ht="13.8" customHeight="1" x14ac:dyDescent="0.4">
      <c r="A10" s="273" t="s">
        <v>168</v>
      </c>
      <c r="B10" s="274"/>
      <c r="C10" s="275"/>
      <c r="D10" s="276"/>
      <c r="E10" s="275"/>
      <c r="F10" s="277" t="s">
        <v>175</v>
      </c>
      <c r="G10" s="15"/>
      <c r="H10" s="35"/>
      <c r="P10" s="50"/>
      <c r="Q10" s="72"/>
      <c r="R10" s="53"/>
      <c r="S10" s="53"/>
    </row>
    <row r="11" spans="1:56" ht="13.8" customHeight="1" x14ac:dyDescent="0.5">
      <c r="A11" s="71">
        <v>28</v>
      </c>
      <c r="B11" s="53" t="s">
        <v>11</v>
      </c>
      <c r="C11" s="293"/>
      <c r="D11" s="72"/>
      <c r="E11" s="294"/>
      <c r="F11" s="187" t="s">
        <v>174</v>
      </c>
      <c r="G11" s="15"/>
      <c r="P11" s="50"/>
      <c r="Q11" s="72"/>
      <c r="R11" s="53"/>
      <c r="S11" s="205"/>
      <c r="AS11" s="35"/>
    </row>
    <row r="12" spans="1:56" ht="13.8" customHeight="1" x14ac:dyDescent="0.5">
      <c r="A12" s="71">
        <v>230</v>
      </c>
      <c r="B12" s="53" t="s">
        <v>12</v>
      </c>
      <c r="C12" s="293"/>
      <c r="D12" s="72"/>
      <c r="E12" s="294"/>
      <c r="F12" s="182"/>
      <c r="G12" s="15"/>
      <c r="P12" s="50"/>
      <c r="Q12" s="72"/>
      <c r="R12" s="72"/>
      <c r="S12" s="205"/>
      <c r="AM12" s="35"/>
    </row>
    <row r="13" spans="1:56" ht="13.8" customHeight="1" x14ac:dyDescent="0.4">
      <c r="A13" s="73"/>
      <c r="B13" s="70" t="s">
        <v>14</v>
      </c>
      <c r="C13" s="295">
        <f ca="1">OFFSET(B32,A12,0,1,1)</f>
        <v>44993</v>
      </c>
      <c r="D13" s="72"/>
      <c r="E13" s="70"/>
      <c r="F13" s="183"/>
      <c r="G13" s="15"/>
      <c r="P13" s="35"/>
      <c r="Q13" s="72"/>
      <c r="R13" s="192"/>
      <c r="S13" s="205"/>
      <c r="T13" s="35"/>
      <c r="AS13" s="75"/>
    </row>
    <row r="14" spans="1:56" ht="13.8" customHeight="1" thickBot="1" x14ac:dyDescent="0.55000000000000004">
      <c r="A14" s="259"/>
      <c r="B14" s="296" t="str">
        <f ca="1">"Last: " &amp; IF(OFFSET(InputPriceData!P15,1+A11,0,1,1)="","",TEXT(OFFSET(InputPriceData!P15,1+A11,0,1,1),"H:MM AM/PM"))</f>
        <v xml:space="preserve">Last: </v>
      </c>
      <c r="C14" s="297">
        <f ca="1">B33</f>
        <v>45327</v>
      </c>
      <c r="D14" s="293"/>
      <c r="E14" s="70"/>
      <c r="F14" s="258"/>
      <c r="G14" s="12"/>
      <c r="P14" s="50"/>
      <c r="Q14" s="72"/>
      <c r="R14" s="53"/>
      <c r="S14" s="206"/>
      <c r="T14" s="35"/>
      <c r="AS14" s="35"/>
    </row>
    <row r="15" spans="1:56" ht="13.8" customHeight="1" x14ac:dyDescent="0.4">
      <c r="A15" s="371" t="s">
        <v>222</v>
      </c>
      <c r="B15" s="372"/>
      <c r="C15" s="372"/>
      <c r="D15" s="372"/>
      <c r="E15" s="372"/>
      <c r="F15" s="373"/>
      <c r="G15" s="12"/>
      <c r="P15" s="50"/>
      <c r="Q15" s="72"/>
      <c r="R15" s="53"/>
      <c r="S15" s="53"/>
      <c r="T15" s="35"/>
      <c r="BD15" s="136"/>
    </row>
    <row r="16" spans="1:56" ht="13.8" customHeight="1" x14ac:dyDescent="0.4">
      <c r="A16" s="298" t="s">
        <v>319</v>
      </c>
      <c r="B16" s="66"/>
      <c r="C16" s="209"/>
      <c r="D16" s="302"/>
      <c r="E16" s="303"/>
      <c r="F16" s="314"/>
      <c r="G16" s="12"/>
      <c r="P16" s="50"/>
      <c r="Q16" s="72"/>
      <c r="R16" s="261"/>
      <c r="S16" s="207"/>
      <c r="AS16" s="35"/>
      <c r="BD16" s="56"/>
    </row>
    <row r="17" spans="1:91" ht="13.8" customHeight="1" x14ac:dyDescent="0.5">
      <c r="A17" s="315">
        <v>20</v>
      </c>
      <c r="B17" s="298" t="s">
        <v>320</v>
      </c>
      <c r="C17" s="209"/>
      <c r="D17" s="303"/>
      <c r="E17" s="303"/>
      <c r="F17" s="313"/>
      <c r="G17" s="12"/>
      <c r="P17" s="50"/>
      <c r="Q17" s="72"/>
      <c r="R17" s="207"/>
      <c r="S17" s="207"/>
    </row>
    <row r="18" spans="1:91" ht="13.8" customHeight="1" x14ac:dyDescent="0.5">
      <c r="A18" s="315">
        <v>20</v>
      </c>
      <c r="B18" s="298" t="s">
        <v>321</v>
      </c>
      <c r="C18" s="304"/>
      <c r="D18" s="305"/>
      <c r="E18" s="306"/>
      <c r="F18" s="279"/>
      <c r="G18" s="12"/>
      <c r="P18" s="50"/>
      <c r="Q18" s="72"/>
      <c r="R18" s="207"/>
      <c r="S18" s="207"/>
      <c r="BD18" s="35"/>
    </row>
    <row r="19" spans="1:91" ht="13.8" customHeight="1" x14ac:dyDescent="0.5">
      <c r="A19" s="316">
        <v>1</v>
      </c>
      <c r="B19" s="317" t="s">
        <v>339</v>
      </c>
      <c r="C19" s="318"/>
      <c r="D19" s="319"/>
      <c r="E19" s="320"/>
      <c r="F19" s="321"/>
      <c r="G19" s="12"/>
      <c r="H19" s="54"/>
      <c r="I19" s="49"/>
      <c r="J19" s="49"/>
      <c r="P19" s="50"/>
      <c r="Q19" s="72"/>
      <c r="R19" s="207"/>
      <c r="S19" s="207"/>
      <c r="AS19" s="35"/>
      <c r="BD19" s="35"/>
    </row>
    <row r="20" spans="1:91" ht="13.8" customHeight="1" x14ac:dyDescent="0.4">
      <c r="A20" s="283"/>
      <c r="B20" s="209"/>
      <c r="C20" s="299"/>
      <c r="D20" s="307"/>
      <c r="E20" s="308"/>
      <c r="F20" s="266"/>
      <c r="G20" s="12"/>
      <c r="Q20" s="72"/>
      <c r="R20" s="72"/>
      <c r="S20" s="191"/>
      <c r="BD20" s="35"/>
    </row>
    <row r="21" spans="1:91" ht="13.8" customHeight="1" x14ac:dyDescent="0.4">
      <c r="A21" s="324" t="s">
        <v>325</v>
      </c>
      <c r="B21" s="209"/>
      <c r="C21" s="309"/>
      <c r="D21" s="66"/>
      <c r="E21" s="310"/>
      <c r="F21" s="190"/>
      <c r="G21" s="171"/>
      <c r="Q21" s="72"/>
      <c r="R21" s="188"/>
      <c r="S21" s="148"/>
      <c r="AJ21" s="267"/>
      <c r="BD21" s="35"/>
    </row>
    <row r="22" spans="1:91" ht="13.8" customHeight="1" x14ac:dyDescent="0.5">
      <c r="A22" s="315">
        <v>20</v>
      </c>
      <c r="B22" s="298" t="s">
        <v>337</v>
      </c>
      <c r="C22" s="209"/>
      <c r="D22" s="66"/>
      <c r="E22" s="209"/>
      <c r="F22" s="196"/>
      <c r="G22" s="171"/>
      <c r="Q22" s="72"/>
      <c r="R22" s="193"/>
      <c r="S22" s="148"/>
      <c r="AS22" s="35"/>
    </row>
    <row r="23" spans="1:91" ht="13.8" customHeight="1" x14ac:dyDescent="0.5">
      <c r="A23" s="315">
        <v>1</v>
      </c>
      <c r="B23" s="298" t="s">
        <v>338</v>
      </c>
      <c r="C23" s="304"/>
      <c r="D23" s="311"/>
      <c r="E23" s="209"/>
      <c r="F23" s="260"/>
      <c r="G23" s="9"/>
      <c r="Q23" s="72"/>
      <c r="R23" s="193"/>
      <c r="S23" s="53"/>
      <c r="CD23" s="49"/>
    </row>
    <row r="24" spans="1:91" ht="13.8" customHeight="1" thickBot="1" x14ac:dyDescent="0.45">
      <c r="A24" s="290"/>
      <c r="B24" s="312"/>
      <c r="C24" s="278"/>
      <c r="D24" s="212"/>
      <c r="E24" s="229"/>
      <c r="F24" s="210"/>
      <c r="G24" s="16"/>
      <c r="Q24" s="72"/>
      <c r="R24" s="193"/>
      <c r="S24" s="53"/>
      <c r="CD24" s="236"/>
    </row>
    <row r="25" spans="1:91" ht="13.8" customHeight="1" x14ac:dyDescent="0.5">
      <c r="A25" s="155" t="s">
        <v>18</v>
      </c>
      <c r="B25" s="156"/>
      <c r="C25" s="157"/>
      <c r="D25" s="374"/>
      <c r="E25" s="374"/>
      <c r="F25" s="375"/>
      <c r="G25" s="16"/>
      <c r="Q25" s="72"/>
      <c r="R25" s="53"/>
      <c r="S25" s="53"/>
      <c r="AN25" s="35"/>
      <c r="AS25" s="181"/>
      <c r="AY25" s="35"/>
    </row>
    <row r="26" spans="1:91" ht="13.8" customHeight="1" x14ac:dyDescent="0.4">
      <c r="A26" s="137" t="s">
        <v>19</v>
      </c>
      <c r="B26" s="138">
        <v>44987</v>
      </c>
      <c r="C26" s="139">
        <f ca="1">OFFSET(InputPriceData!$A$15,MATCH(B26,OFFSET(InputPriceData!B15,1,0,InputPriceData!$B$10,1),0),0,1,1)-C27</f>
        <v>234</v>
      </c>
      <c r="D26" s="140"/>
      <c r="E26" s="140">
        <v>126</v>
      </c>
      <c r="F26" s="141"/>
      <c r="G26" s="126"/>
      <c r="H26" s="45"/>
      <c r="I26" s="45"/>
      <c r="J26" s="45"/>
      <c r="K26" s="45"/>
      <c r="L26" s="45"/>
      <c r="M26" s="45"/>
      <c r="N26" s="200"/>
      <c r="O26" s="45"/>
      <c r="P26" s="45"/>
      <c r="Q26" s="45"/>
      <c r="R26" s="45"/>
      <c r="S26" s="45"/>
      <c r="AS26" s="186"/>
      <c r="BA26" s="54"/>
    </row>
    <row r="27" spans="1:91" ht="13.8" customHeight="1" thickBot="1" x14ac:dyDescent="0.45">
      <c r="A27" s="142" t="s">
        <v>20</v>
      </c>
      <c r="B27" s="143">
        <v>45327</v>
      </c>
      <c r="C27" s="144">
        <f ca="1">OFFSET(InputPriceData!$A$15,MATCH(B27,OFFSET(InputPriceData!$B$15,1,0,InputPriceData!$B$10,1),0),0,1,1)-1</f>
        <v>28</v>
      </c>
      <c r="D27" s="145"/>
      <c r="E27" s="145">
        <f>$A$12-$E$26+1</f>
        <v>105</v>
      </c>
      <c r="F27" s="146"/>
      <c r="G27" s="45"/>
      <c r="H27" s="45"/>
      <c r="I27" s="45"/>
      <c r="J27" s="45"/>
      <c r="K27" s="45"/>
      <c r="L27" s="45"/>
      <c r="M27" s="45"/>
      <c r="N27" s="200"/>
      <c r="O27" s="45"/>
      <c r="P27" s="45"/>
      <c r="Q27" s="45"/>
      <c r="R27" s="45"/>
      <c r="S27" s="45"/>
      <c r="AI27" s="35"/>
      <c r="AJ27" s="35"/>
      <c r="AK27" s="35"/>
      <c r="AL27" s="35"/>
      <c r="AM27" s="35"/>
      <c r="AN27" s="35"/>
      <c r="AP27" s="35"/>
      <c r="AS27" s="186"/>
      <c r="AZ27" s="54"/>
      <c r="BA27" s="286"/>
      <c r="BY27" s="238"/>
      <c r="BZ27" s="262"/>
      <c r="CD27" s="262"/>
      <c r="CG27" s="238"/>
      <c r="CK27" s="238"/>
    </row>
    <row r="28" spans="1:91" ht="13.8" customHeight="1" thickBot="1" x14ac:dyDescent="0.45">
      <c r="A28" s="130"/>
      <c r="B28" s="130"/>
      <c r="C28" s="45"/>
      <c r="D28" s="158"/>
      <c r="E28" s="45"/>
      <c r="F28" s="167"/>
      <c r="G28" s="176"/>
      <c r="H28" s="177" t="s">
        <v>179</v>
      </c>
      <c r="I28" s="178" t="str">
        <f ca="1">OFFSET(A32,$E$27,0,1,1)&amp;"(RR)"</f>
        <v>105(RR)</v>
      </c>
      <c r="J28" s="179">
        <f ca="1">OFFSET($B$32,E27,0,1,1)</f>
        <v>45175</v>
      </c>
      <c r="K28" s="180" t="str">
        <f ca="1">TEXT(OFFSET(D32,$E$27,0,1,1),"#,##0.00")&amp;"(o)"</f>
        <v>448.40(o)</v>
      </c>
      <c r="L28" s="180" t="str">
        <f ca="1">TEXT(OFFSET(E32,$E$27,0,1,1),"#,##0.00")&amp;"(h)"</f>
        <v>448.51(h)</v>
      </c>
      <c r="M28" s="180" t="str">
        <f ca="1">TEXT(OFFSET(F32,$E$27,0,1,1),"#,##0.00")&amp;"(l)"</f>
        <v>443.81(l)</v>
      </c>
      <c r="N28" s="178" t="str">
        <f ca="1">TEXT(OFFSET(G32,$E$27,0,1,1),"#,##0.00")&amp;"(c)"</f>
        <v>446.22(c)</v>
      </c>
      <c r="O28" s="178" t="str">
        <f ca="1">TEXT(OFFSET(C32,$E$27,0,1,1),"#,##0.00,,""M""")&amp;"(v)"</f>
        <v>70.76M(v)</v>
      </c>
      <c r="P28" s="180"/>
      <c r="Q28" s="45"/>
      <c r="R28" s="45"/>
      <c r="S28" s="45"/>
      <c r="AI28" s="35"/>
      <c r="AJ28" s="35"/>
      <c r="AK28" s="35"/>
      <c r="AP28" s="35"/>
      <c r="BA28" s="388"/>
      <c r="BB28" s="388"/>
      <c r="BD28" s="56"/>
      <c r="BY28" s="263"/>
      <c r="BZ28" s="262"/>
      <c r="CC28" s="2"/>
      <c r="CD28" s="262"/>
      <c r="CG28" s="2"/>
      <c r="CK28" s="35"/>
    </row>
    <row r="29" spans="1:91" ht="13.8" customHeight="1" x14ac:dyDescent="0.4">
      <c r="A29" s="130"/>
      <c r="B29" s="130"/>
      <c r="C29" s="45"/>
      <c r="D29" s="158"/>
      <c r="E29" s="376" t="s">
        <v>125</v>
      </c>
      <c r="F29" s="376"/>
      <c r="G29" s="175"/>
      <c r="H29" s="45"/>
      <c r="I29" s="45"/>
      <c r="J29" s="45"/>
      <c r="K29" s="45"/>
      <c r="L29" s="45"/>
      <c r="M29" s="45"/>
      <c r="N29" s="46"/>
      <c r="O29" s="45"/>
      <c r="P29" s="52"/>
      <c r="Q29" s="45"/>
      <c r="R29" s="45"/>
      <c r="S29" s="130"/>
      <c r="AH29" s="2"/>
      <c r="AI29" s="2"/>
      <c r="AJ29" s="35"/>
      <c r="AK29" s="35"/>
      <c r="AP29" s="35"/>
      <c r="AS29" s="2"/>
      <c r="AU29" s="35"/>
      <c r="BA29" s="49"/>
      <c r="BB29" s="49"/>
      <c r="BD29" s="153"/>
      <c r="BE29" s="185" t="s">
        <v>166</v>
      </c>
      <c r="BF29" s="151"/>
      <c r="BG29" s="152"/>
      <c r="BH29" s="152"/>
      <c r="BI29" s="152"/>
      <c r="BJ29" s="152"/>
      <c r="BK29" s="152"/>
      <c r="BL29" s="152"/>
      <c r="BM29" s="152"/>
      <c r="BN29" s="152"/>
      <c r="BO29" s="152"/>
      <c r="BP29" s="152"/>
      <c r="BQ29" s="152"/>
      <c r="BR29" s="152"/>
      <c r="BS29" s="152"/>
      <c r="BT29" s="152"/>
      <c r="BU29" s="152"/>
      <c r="BV29" s="152"/>
      <c r="BW29" s="152"/>
      <c r="BX29" s="342"/>
      <c r="BY29" s="264"/>
      <c r="BZ29" s="262"/>
      <c r="CA29" s="262"/>
      <c r="CC29" s="262"/>
      <c r="CD29" s="262"/>
      <c r="CE29" s="262"/>
      <c r="CG29" s="369"/>
      <c r="CK29" s="262"/>
    </row>
    <row r="30" spans="1:91" ht="13.8" customHeight="1" thickBot="1" x14ac:dyDescent="0.5">
      <c r="A30" s="45"/>
      <c r="B30" s="230">
        <f>LogicallyAvailableRows</f>
        <v>1250</v>
      </c>
      <c r="C30" s="377" t="s">
        <v>250</v>
      </c>
      <c r="D30" s="378"/>
      <c r="E30" s="378"/>
      <c r="F30" s="378"/>
      <c r="G30" s="378"/>
      <c r="H30" s="239">
        <f>B30-1</f>
        <v>1249</v>
      </c>
      <c r="I30" s="66"/>
      <c r="J30" s="66"/>
      <c r="K30" s="209"/>
      <c r="L30" s="272"/>
      <c r="M30" s="284">
        <f>H30-4+1</f>
        <v>1246</v>
      </c>
      <c r="N30" s="285"/>
      <c r="O30" s="239"/>
      <c r="P30" s="239">
        <f>B30-4+1</f>
        <v>1247</v>
      </c>
      <c r="Q30" s="214"/>
      <c r="R30" s="66"/>
      <c r="S30" s="239"/>
      <c r="T30" s="66"/>
      <c r="U30" s="239"/>
      <c r="V30" s="239">
        <f>P30-A22+1</f>
        <v>1228</v>
      </c>
      <c r="X30" s="66"/>
      <c r="Y30" s="239">
        <f>V30-A22+1</f>
        <v>1209</v>
      </c>
      <c r="Z30" s="66"/>
      <c r="AA30" s="66"/>
      <c r="AB30" s="239"/>
      <c r="AC30" s="66"/>
      <c r="AD30" s="66"/>
      <c r="AE30" s="66"/>
      <c r="AF30" s="271"/>
      <c r="AG30" s="66"/>
      <c r="AH30" s="66"/>
      <c r="AI30" s="66"/>
      <c r="AJ30" s="209"/>
      <c r="AK30" s="209"/>
      <c r="AP30" s="35"/>
      <c r="AS30" s="35"/>
      <c r="BA30" s="287"/>
      <c r="BB30" s="288"/>
      <c r="BE30" s="159"/>
      <c r="BF30" s="343"/>
      <c r="BG30" s="343"/>
      <c r="BH30" s="343"/>
      <c r="BI30" s="343"/>
      <c r="BJ30" s="343"/>
      <c r="BK30" s="343"/>
      <c r="BL30" s="343"/>
      <c r="BM30" s="343"/>
      <c r="BN30" s="343"/>
      <c r="BO30" s="343"/>
      <c r="BP30" s="343"/>
      <c r="BQ30" s="343"/>
      <c r="BR30" s="343"/>
      <c r="BS30" s="343"/>
      <c r="BT30" s="343"/>
      <c r="BU30" s="343"/>
      <c r="BV30" s="343"/>
      <c r="BW30" s="343"/>
      <c r="BX30" s="344"/>
      <c r="BY30" s="264"/>
      <c r="BZ30" s="262"/>
      <c r="CA30" s="262"/>
      <c r="CC30" s="262"/>
      <c r="CD30" s="262"/>
      <c r="CE30" s="262"/>
      <c r="CG30" s="369"/>
      <c r="CH30" s="369"/>
      <c r="CI30" s="369"/>
      <c r="CK30" s="262"/>
      <c r="CL30" s="240"/>
      <c r="CM30" s="240"/>
    </row>
    <row r="31" spans="1:91" ht="13.8" customHeight="1" thickBot="1" x14ac:dyDescent="0.45">
      <c r="A31" s="379" t="s">
        <v>13</v>
      </c>
      <c r="B31" s="189"/>
      <c r="C31" s="199"/>
      <c r="D31" s="127"/>
      <c r="E31" s="127"/>
      <c r="F31" s="127"/>
      <c r="G31" s="127"/>
      <c r="H31" s="325" t="s">
        <v>322</v>
      </c>
      <c r="I31" s="326"/>
      <c r="J31" s="326"/>
      <c r="K31" s="327"/>
      <c r="L31" s="327"/>
      <c r="M31" s="327"/>
      <c r="N31" s="326"/>
      <c r="O31" s="328"/>
      <c r="P31" s="326"/>
      <c r="Q31" s="382" t="s">
        <v>329</v>
      </c>
      <c r="R31" s="383"/>
      <c r="T31" s="336" t="s">
        <v>326</v>
      </c>
      <c r="U31" s="337"/>
      <c r="V31" s="337"/>
      <c r="W31" s="349"/>
      <c r="X31" s="337"/>
      <c r="Y31" s="337"/>
      <c r="Z31" s="339" t="s">
        <v>330</v>
      </c>
      <c r="AA31" s="339"/>
      <c r="AC31" s="300"/>
      <c r="AD31" s="369"/>
      <c r="AE31" s="369"/>
      <c r="AF31" s="270"/>
      <c r="AG31" s="181"/>
      <c r="AH31" s="181"/>
      <c r="AI31" s="270"/>
      <c r="AM31" s="35"/>
      <c r="AN31" s="35"/>
      <c r="AQ31" s="35"/>
      <c r="AR31" s="35"/>
      <c r="AS31" s="35"/>
      <c r="AT31" s="38"/>
      <c r="AY31" s="247"/>
      <c r="AZ31" s="35"/>
      <c r="BA31" s="388"/>
      <c r="BB31" s="388"/>
      <c r="BC31" s="391" t="s">
        <v>124</v>
      </c>
      <c r="BD31" s="392"/>
      <c r="BE31" s="235"/>
      <c r="BF31" s="231"/>
      <c r="BG31" s="231"/>
      <c r="BH31" s="231"/>
      <c r="BI31" s="231"/>
      <c r="BJ31" s="231"/>
      <c r="BK31" s="231"/>
      <c r="BL31" s="231"/>
      <c r="BM31" s="231"/>
      <c r="BN31" s="231"/>
      <c r="BO31" s="231"/>
      <c r="BP31" s="231"/>
      <c r="BQ31" s="231"/>
      <c r="BR31" s="231"/>
      <c r="BS31" s="231"/>
      <c r="BT31" s="231"/>
      <c r="BU31" s="231"/>
      <c r="BV31" s="231"/>
      <c r="BW31" s="231"/>
      <c r="BX31" s="34"/>
      <c r="BY31" s="264"/>
      <c r="BZ31" s="262"/>
      <c r="CA31" s="262"/>
      <c r="CC31" s="262"/>
      <c r="CD31" s="262"/>
      <c r="CE31" s="262"/>
      <c r="CF31" s="240"/>
      <c r="CG31" s="369"/>
      <c r="CH31" s="369"/>
      <c r="CI31" s="369"/>
      <c r="CK31" s="262"/>
      <c r="CL31" s="240"/>
      <c r="CM31" s="240"/>
    </row>
    <row r="32" spans="1:91" ht="13.8" customHeight="1" thickBot="1" x14ac:dyDescent="0.45">
      <c r="A32" s="379"/>
      <c r="B32" s="128" t="s">
        <v>1</v>
      </c>
      <c r="C32" s="128" t="s">
        <v>2</v>
      </c>
      <c r="D32" s="128" t="s">
        <v>3</v>
      </c>
      <c r="E32" s="128" t="s">
        <v>4</v>
      </c>
      <c r="F32" s="128" t="s">
        <v>5</v>
      </c>
      <c r="G32" s="128" t="s">
        <v>6</v>
      </c>
      <c r="H32" s="322" t="s">
        <v>316</v>
      </c>
      <c r="I32" s="323" t="s">
        <v>317</v>
      </c>
      <c r="J32" s="323" t="s">
        <v>318</v>
      </c>
      <c r="K32" s="367" t="s">
        <v>333</v>
      </c>
      <c r="L32" s="368"/>
      <c r="M32" s="330" t="str">
        <f>"$ STR("&amp;A17&amp;")"</f>
        <v>$ STR(20)</v>
      </c>
      <c r="N32" s="380" t="s">
        <v>336</v>
      </c>
      <c r="O32" s="381"/>
      <c r="P32" s="329" t="str">
        <f>"$S Close("&amp;A18&amp;")"</f>
        <v>$S Close(20)</v>
      </c>
      <c r="Q32" s="346" t="s">
        <v>323</v>
      </c>
      <c r="R32" s="347" t="s">
        <v>324</v>
      </c>
      <c r="T32" s="384" t="s">
        <v>332</v>
      </c>
      <c r="U32" s="385"/>
      <c r="V32" s="338" t="str">
        <f>"$S Close("&amp;A22&amp;")"</f>
        <v>$S Close(20)</v>
      </c>
      <c r="W32" s="350" t="s">
        <v>335</v>
      </c>
      <c r="X32" s="339" t="s">
        <v>331</v>
      </c>
      <c r="Y32" s="339" t="str">
        <f>"SD("&amp;$A$22&amp;")"</f>
        <v>SD(20)</v>
      </c>
      <c r="Z32" s="337" t="s">
        <v>327</v>
      </c>
      <c r="AA32" s="337" t="s">
        <v>328</v>
      </c>
      <c r="AB32" s="35"/>
      <c r="AC32" s="300"/>
      <c r="AD32" s="369"/>
      <c r="AE32" s="370"/>
      <c r="AF32" s="270"/>
      <c r="AG32" s="181"/>
      <c r="AH32" s="181"/>
      <c r="AI32" s="270"/>
      <c r="AJ32" s="269"/>
      <c r="AK32" s="269"/>
      <c r="AL32" s="242"/>
      <c r="AM32" s="243"/>
      <c r="AO32" s="244"/>
      <c r="AP32" s="245"/>
      <c r="AQ32" s="35"/>
      <c r="AR32" s="35"/>
      <c r="AS32" s="35"/>
      <c r="AT32" s="35"/>
      <c r="AU32" s="35"/>
      <c r="AY32" s="248"/>
      <c r="AZ32" s="249"/>
      <c r="BA32" s="2"/>
      <c r="BB32" s="2"/>
      <c r="BC32" s="340" t="s">
        <v>120</v>
      </c>
      <c r="BD32" s="341" t="s">
        <v>121</v>
      </c>
      <c r="BE32" s="345" t="s">
        <v>122</v>
      </c>
      <c r="BF32" s="172">
        <f ca="1">MAX(OFFSET(C33,0,0,A12,1))</f>
        <v>189253000</v>
      </c>
      <c r="BG32" s="389" t="s">
        <v>114</v>
      </c>
      <c r="BH32" s="390"/>
      <c r="BI32" s="386" t="s">
        <v>223</v>
      </c>
      <c r="BJ32" s="387"/>
      <c r="BK32" s="386" t="s">
        <v>224</v>
      </c>
      <c r="BL32" s="387"/>
      <c r="BM32" s="386" t="s">
        <v>245</v>
      </c>
      <c r="BN32" s="387"/>
      <c r="BO32" s="386" t="s">
        <v>246</v>
      </c>
      <c r="BP32" s="387"/>
      <c r="BQ32" s="386" t="s">
        <v>247</v>
      </c>
      <c r="BR32" s="387"/>
      <c r="BS32" s="386" t="s">
        <v>248</v>
      </c>
      <c r="BT32" s="387"/>
      <c r="BU32" s="386" t="s">
        <v>251</v>
      </c>
      <c r="BV32" s="387"/>
      <c r="BW32" s="386" t="s">
        <v>259</v>
      </c>
      <c r="BX32" s="387"/>
      <c r="BY32" s="264"/>
      <c r="BZ32" s="262"/>
      <c r="CA32" s="262"/>
      <c r="CC32" s="262"/>
      <c r="CD32" s="262"/>
      <c r="CE32" s="262"/>
      <c r="CF32" s="240"/>
      <c r="CG32" s="369"/>
      <c r="CH32" s="369"/>
      <c r="CI32" s="369"/>
      <c r="CK32" s="262"/>
      <c r="CL32" s="240"/>
      <c r="CM32" s="240"/>
    </row>
    <row r="33" spans="1:90" ht="12.75" customHeight="1" x14ac:dyDescent="0.4">
      <c r="A33">
        <v>1</v>
      </c>
      <c r="B33" s="47">
        <f ca="1">IF($A33&gt;$A$8,"",OFFSET(InputPriceData!$B$15,$A33+$A$11,0,1,1))</f>
        <v>45327</v>
      </c>
      <c r="C33" s="3">
        <f ca="1">IF($A33&gt;$A$8,"",OFFSET(InputPriceData!$G$15,CalculationsAndCharts!$A33+$A$11,IF($C$5,8,0),1,1))</f>
        <v>75757100</v>
      </c>
      <c r="D33" s="4">
        <f ca="1">IF(A33&gt;$A$8,"",OFFSET(InputPriceData!$C$15,CalculationsAndCharts!$A33+$A$11,IF($C$5,8,0),1,1))</f>
        <v>493.70001200000002</v>
      </c>
      <c r="E33" s="4">
        <f ca="1">IF(A33&gt;$A$8,"",OFFSET(InputPriceData!$D$15,CalculationsAndCharts!$A33+$A$11,IF($C$5,8,0),1,1))</f>
        <v>494.38000499999998</v>
      </c>
      <c r="F33" s="4">
        <f ca="1">IF(A33&gt;$A$8,"",OFFSET(InputPriceData!$E$15,CalculationsAndCharts!$A33+$A$11,IF($C$5,8,0),1,1))</f>
        <v>490.23001099999999</v>
      </c>
      <c r="G33" s="4">
        <f ca="1">IF(A33&gt;$A$8,"",OFFSET(InputPriceData!$F$15,CalculationsAndCharts!$A33+$A$11,IF($C$5,8,0),1,1))</f>
        <v>492.54998799999998</v>
      </c>
      <c r="H33" s="282">
        <f ca="1">IF($A33&gt;$H$30,NA(),IF(G34&gt;E33,G34,E33))</f>
        <v>494.38000499999998</v>
      </c>
      <c r="I33" s="292">
        <f ca="1">IF($A33&gt;$H$30,NA(),IF(G34&lt;F33,G34,F33))</f>
        <v>490.23001099999999</v>
      </c>
      <c r="J33" s="50">
        <f ca="1">IF($A33&gt;$H$30,NA(),H33-I33)</f>
        <v>4.1499939999999924</v>
      </c>
      <c r="K33" s="331" t="str">
        <f>"a1(" &amp; $A$24&amp; ") ==&gt;"</f>
        <v>a1() ==&gt;</v>
      </c>
      <c r="L33" s="332">
        <f>EXP(-1.414*3.14159/$A$17)</f>
        <v>0.80082693774834912</v>
      </c>
      <c r="M33" s="292">
        <f ca="1">IF($A33&gt;$H$30,NA(),IF($A33&gt;$M$30,J33,(1-$L$35)*J33+(2*$L$35-$L$36)*J34-($L$35+$L$37)*J35+$L$36*M34+$L$37*M35))</f>
        <v>6.0113099622415378</v>
      </c>
      <c r="N33" s="331" t="str">
        <f>"a1(" &amp; $A$24&amp; ") ==&gt;"</f>
        <v>a1() ==&gt;</v>
      </c>
      <c r="O33" s="332">
        <f>EXP(-1.414*3.14159/$A$18)</f>
        <v>0.80082693774834912</v>
      </c>
      <c r="P33" s="292">
        <f ca="1">IF($A33&gt;$B$30,NA(),IF($A33&gt;$P$30,G33,(1-$O$35)*G33+(2*$O$35-$O$36)*G34-($O$35+$O$37)*G35+$O$36*P34+$O$37*P35))</f>
        <v>492.86773593426511</v>
      </c>
      <c r="Q33" s="301">
        <f ca="1">IF($A33&gt;$M$30,NA(),$P33+$M33*$A$19)</f>
        <v>498.87904589650663</v>
      </c>
      <c r="R33" s="301">
        <f ca="1">IF($A33&gt;$M$30,NA(),$P33-$M33*$A$19)</f>
        <v>486.8564259720236</v>
      </c>
      <c r="T33" s="331" t="str">
        <f>"a1(" &amp; $A$24&amp; ") ==&gt;"</f>
        <v>a1() ==&gt;</v>
      </c>
      <c r="U33" s="332">
        <f>EXP(-1.414*3.14159/$A$22)</f>
        <v>0.80082693774834912</v>
      </c>
      <c r="V33" s="292">
        <f ca="1">IF($A33&gt;$B$30,NA(),IF($A33&gt;$P$30,G33,(1-$U$35)*G33+(2*$U$35-$U$36)*G34-($U$35+$U$37)*G35+$U$36*V34+$U$37*V35))</f>
        <v>492.86773593426511</v>
      </c>
      <c r="W33" s="241">
        <f ca="1">IF($A33&gt;$V$30,NA(),(G33-V33))</f>
        <v>-0.31774793426512815</v>
      </c>
      <c r="X33" s="351">
        <f ca="1">IF($A33&gt;$V$30,NA(),W33^2)</f>
        <v>0.10096374972975621</v>
      </c>
      <c r="Y33" s="50">
        <f t="shared" ref="Y33:Y96" ca="1" si="0">IF($A33&gt;$V$30,NA(),SQRT(SUM(OFFSET(X33,0,0,$A$22,1))/$A$22))</f>
        <v>3.1593434131183535</v>
      </c>
      <c r="Z33" s="265">
        <f ca="1">IF($A33&gt;$V$30,NA(),$G33+$A$23*Y33)</f>
        <v>495.70933141311832</v>
      </c>
      <c r="AA33" s="265">
        <f ca="1">IF($A33&gt;$V$30,NA(),$G33-$A$23*Y33)</f>
        <v>489.39064458688165</v>
      </c>
      <c r="AB33" s="292"/>
      <c r="AC33" s="37"/>
      <c r="AD33" s="50"/>
      <c r="AE33" s="228"/>
      <c r="AF33" s="50"/>
      <c r="AG33" s="50"/>
      <c r="AH33" s="228"/>
      <c r="AI33" s="50"/>
      <c r="AJ33" s="50"/>
      <c r="AK33" s="50"/>
      <c r="AL33" s="68"/>
      <c r="AM33" s="246"/>
      <c r="AN33" s="241"/>
      <c r="AO33" s="68"/>
      <c r="AP33" s="68"/>
      <c r="AQ33" s="241"/>
      <c r="AR33" s="241"/>
      <c r="AS33" s="228"/>
      <c r="AT33" s="194"/>
      <c r="AU33" s="37"/>
      <c r="AV33" s="68"/>
      <c r="AW33" s="228"/>
      <c r="AX33" s="241"/>
      <c r="AY33" s="38"/>
      <c r="AZ33" s="38"/>
      <c r="BA33" s="55"/>
      <c r="BB33" s="55"/>
      <c r="BC33" s="3" t="e">
        <f ca="1">IF(G33&gt;=G34,C33,NA())</f>
        <v>#N/A</v>
      </c>
      <c r="BD33" s="3">
        <f ca="1">IF(G33&lt;G34,C33,NA())</f>
        <v>75757100</v>
      </c>
      <c r="BE33" s="160">
        <f>$E$27</f>
        <v>105</v>
      </c>
      <c r="BF33" s="149">
        <v>0</v>
      </c>
      <c r="BG33" s="150">
        <f>$E$27</f>
        <v>105</v>
      </c>
      <c r="BH33" s="174">
        <v>377.1227977058843</v>
      </c>
      <c r="BI33" s="150">
        <f>$E$27</f>
        <v>105</v>
      </c>
      <c r="BJ33" s="232"/>
      <c r="BK33" s="150">
        <f>$E$27</f>
        <v>105</v>
      </c>
      <c r="BL33" s="232">
        <v>0</v>
      </c>
      <c r="BM33" s="150">
        <f t="shared" ref="BM33:BM34" si="1">$E$27</f>
        <v>105</v>
      </c>
      <c r="BN33" s="234"/>
      <c r="BO33" s="150">
        <f t="shared" ref="BO33:BW34" si="2">$E$27</f>
        <v>105</v>
      </c>
      <c r="BP33" s="232">
        <v>378.62596126379322</v>
      </c>
      <c r="BQ33" s="150">
        <f t="shared" si="2"/>
        <v>105</v>
      </c>
      <c r="BR33" s="234"/>
      <c r="BS33" s="150">
        <f t="shared" si="2"/>
        <v>105</v>
      </c>
      <c r="BT33" s="232">
        <v>0</v>
      </c>
      <c r="BU33" s="150">
        <f t="shared" si="2"/>
        <v>105</v>
      </c>
      <c r="BV33" s="234">
        <v>0</v>
      </c>
      <c r="BW33" s="150">
        <f t="shared" si="2"/>
        <v>105</v>
      </c>
      <c r="BX33" s="234"/>
      <c r="BZ33" s="237"/>
      <c r="CD33" s="237"/>
      <c r="CF33" s="68"/>
      <c r="CG33" s="68"/>
      <c r="CH33" s="237"/>
      <c r="CL33" s="237"/>
    </row>
    <row r="34" spans="1:90" ht="12.6" thickBot="1" x14ac:dyDescent="0.45">
      <c r="A34">
        <v>2</v>
      </c>
      <c r="B34" s="47">
        <f ca="1">IF($A34&gt;$A$8,"",OFFSET(InputPriceData!$B$15,$A34+$A$11,0,1,1))</f>
        <v>45324</v>
      </c>
      <c r="C34" s="3">
        <f ca="1">IF($A34&gt;$A$8,"",OFFSET(InputPriceData!$G$15,CalculationsAndCharts!$A34+$A$11,IF($C$5,8,0),1,1))</f>
        <v>99147700</v>
      </c>
      <c r="D34" s="4">
        <f ca="1">IF(A34&gt;$A$8,"",OFFSET(InputPriceData!$C$15,CalculationsAndCharts!$A34+$A$11,IF($C$5,8,0),1,1))</f>
        <v>489.64999399999999</v>
      </c>
      <c r="E34" s="4">
        <f ca="1">IF(A34&gt;$A$8,"",OFFSET(InputPriceData!$D$15,CalculationsAndCharts!$A34+$A$11,IF($C$5,8,0),1,1))</f>
        <v>496.04998799999998</v>
      </c>
      <c r="F34" s="4">
        <f ca="1">IF(A34&gt;$A$8,"",OFFSET(InputPriceData!$E$15,CalculationsAndCharts!$A34+$A$11,IF($C$5,8,0),1,1))</f>
        <v>489.29998799999998</v>
      </c>
      <c r="G34" s="4">
        <f ca="1">IF(A34&gt;$A$8,"",OFFSET(InputPriceData!$F$15,CalculationsAndCharts!$A34+$A$11,IF($C$5,8,0),1,1))</f>
        <v>494.35000600000001</v>
      </c>
      <c r="H34" s="282">
        <f t="shared" ref="H34:H97" ca="1" si="3">IF($A34&gt;$H$30,NA(),IF(G35&gt;E34,G35,E34))</f>
        <v>496.04998799999998</v>
      </c>
      <c r="I34" s="292">
        <f t="shared" ref="I34:I97" ca="1" si="4">IF($A34&gt;$H$30,NA(),IF(G35&lt;F34,G35,F34))</f>
        <v>489.20001200000002</v>
      </c>
      <c r="J34" s="50">
        <f t="shared" ref="J34:J97" ca="1" si="5">IF($A34&gt;$H$30,NA(),H34-I34)</f>
        <v>6.8499759999999696</v>
      </c>
      <c r="K34" s="331" t="str">
        <f>"b1(" &amp; $A$24 &amp; ") ==&gt;"</f>
        <v>b1() ==&gt;</v>
      </c>
      <c r="L34" s="332">
        <f>2*L33*COS(RADIANS(1.414*180/$A$17))</f>
        <v>1.5623087362600283</v>
      </c>
      <c r="M34" s="292">
        <f t="shared" ref="M34:M97" ca="1" si="6">IF($A34&gt;$H$30,NA(),IF($A34&gt;$M$30,J34,(1-$L$35)*J34+(2*$L$35-$L$36)*J35-($L$35+$L$37)*J36+$L$36*M35+$L$37*M36))</f>
        <v>5.8115356174759061</v>
      </c>
      <c r="N34" s="331" t="str">
        <f>"b1(" &amp; $A$24 &amp; ") ==&gt;"</f>
        <v>b1() ==&gt;</v>
      </c>
      <c r="O34" s="332">
        <f>2*O33*COS(RADIANS(1.414*180/$A$18))</f>
        <v>1.5623087362600283</v>
      </c>
      <c r="P34" s="292">
        <f t="shared" ref="P34:P97" ca="1" si="7">IF($A34&gt;$B$30,NA(),IF($A34&gt;$P$30,G34,(1-$O$35)*G34+(2*$O$35-$O$36)*G35-($O$35+$O$37)*G36+$O$36*P35+$O$37*P36))</f>
        <v>491.34196524000549</v>
      </c>
      <c r="Q34" s="301">
        <f t="shared" ref="Q34:Q97" ca="1" si="8">IF($A34&gt;$M$30,NA(),$P34+$M34*$A$19)</f>
        <v>497.15350085748139</v>
      </c>
      <c r="R34" s="301">
        <f t="shared" ref="R34:R97" ca="1" si="9">IF($A34&gt;$M$30,NA(),$P34-$M34*$A$19)</f>
        <v>485.5304296225296</v>
      </c>
      <c r="T34" s="331" t="str">
        <f>"b1(" &amp; $A$24 &amp; ") ==&gt;"</f>
        <v>b1() ==&gt;</v>
      </c>
      <c r="U34" s="332">
        <f>2*U33*COS(RADIANS(1.414*180/$A$22))</f>
        <v>1.5623087362600283</v>
      </c>
      <c r="V34" s="292">
        <f t="shared" ref="V34:V97" ca="1" si="10">IF($A34&gt;$B$30,NA(),IF($A34&gt;$P$30,G34,(1-$U$35)*G34+(2*$U$35-$U$36)*G35-($U$35+$U$37)*G36+$U$36*V35+$U$37*V36))</f>
        <v>491.34196524000549</v>
      </c>
      <c r="W34" s="241">
        <f t="shared" ref="W34:W97" ca="1" si="11">IF($A34&gt;$V$30,NA(),(G34-V34))</f>
        <v>3.0080407599945147</v>
      </c>
      <c r="X34" s="351">
        <f t="shared" ref="X34:X97" ca="1" si="12">IF($A34&gt;$V$30,NA(),W34^2)</f>
        <v>9.0483092137883769</v>
      </c>
      <c r="Y34" s="50">
        <f t="shared" ca="1" si="0"/>
        <v>3.1893302630866298</v>
      </c>
      <c r="Z34" s="265">
        <f t="shared" ref="Z34:Z97" ca="1" si="13">IF($A34&gt;$V$30,NA(),$G34+$A$23*Y34)</f>
        <v>497.53933626308662</v>
      </c>
      <c r="AA34" s="265">
        <f t="shared" ref="AA34:AA97" ca="1" si="14">IF($A34&gt;$V$30,NA(),$G34-$A$23*Y34)</f>
        <v>491.16067573691339</v>
      </c>
      <c r="AB34" s="292"/>
      <c r="AC34" s="37"/>
      <c r="AD34" s="50"/>
      <c r="AE34" s="228"/>
      <c r="AF34" s="50"/>
      <c r="AG34" s="50"/>
      <c r="AH34" s="228"/>
      <c r="AI34" s="50"/>
      <c r="AJ34" s="50"/>
      <c r="AK34" s="50"/>
      <c r="AL34" s="68"/>
      <c r="AM34" s="246"/>
      <c r="AN34" s="241"/>
      <c r="AO34" s="68"/>
      <c r="AP34" s="68"/>
      <c r="AQ34" s="241"/>
      <c r="AR34" s="241"/>
      <c r="AS34" s="228"/>
      <c r="AT34" s="194"/>
      <c r="AU34" s="37"/>
      <c r="AV34" s="68"/>
      <c r="AW34" s="228"/>
      <c r="AX34" s="241"/>
      <c r="AY34" s="38"/>
      <c r="AZ34" s="38"/>
      <c r="BA34" s="55"/>
      <c r="BB34" s="55"/>
      <c r="BC34" s="3">
        <f t="shared" ref="BC34:BC39" ca="1" si="15">IF(G34&gt;=G35,C34,NA())</f>
        <v>99147700</v>
      </c>
      <c r="BD34" s="3" t="e">
        <f t="shared" ref="BD34:BD39" ca="1" si="16">IF(G34&lt;G35,C34,NA())</f>
        <v>#N/A</v>
      </c>
      <c r="BE34" s="161">
        <f>$E$27</f>
        <v>105</v>
      </c>
      <c r="BF34" s="173">
        <f ca="1">CEILING(BF32,10^INT(LOG10(BF32))/8)</f>
        <v>200000000</v>
      </c>
      <c r="BG34" s="129">
        <f>$E$27</f>
        <v>105</v>
      </c>
      <c r="BH34" s="147">
        <v>500.38220945441554</v>
      </c>
      <c r="BI34" s="129">
        <f>$E$27</f>
        <v>105</v>
      </c>
      <c r="BJ34" s="233">
        <v>0</v>
      </c>
      <c r="BK34" s="129">
        <f>$E$27</f>
        <v>105</v>
      </c>
      <c r="BL34" s="233">
        <v>0</v>
      </c>
      <c r="BM34" s="129">
        <f t="shared" si="1"/>
        <v>105</v>
      </c>
      <c r="BN34" s="147">
        <v>0</v>
      </c>
      <c r="BO34" s="129">
        <f t="shared" si="2"/>
        <v>105</v>
      </c>
      <c r="BP34" s="233">
        <v>490.36208409391782</v>
      </c>
      <c r="BQ34" s="129">
        <f t="shared" si="2"/>
        <v>105</v>
      </c>
      <c r="BR34" s="147">
        <v>0</v>
      </c>
      <c r="BS34" s="129">
        <f t="shared" si="2"/>
        <v>105</v>
      </c>
      <c r="BT34" s="233">
        <v>0</v>
      </c>
      <c r="BU34" s="129">
        <f t="shared" si="2"/>
        <v>105</v>
      </c>
      <c r="BV34" s="147">
        <v>0</v>
      </c>
      <c r="BW34" s="129">
        <f t="shared" si="2"/>
        <v>105</v>
      </c>
      <c r="BX34" s="147">
        <v>0</v>
      </c>
      <c r="BZ34" s="237"/>
      <c r="CD34" s="237"/>
      <c r="CF34" s="68"/>
      <c r="CG34" s="68"/>
      <c r="CH34" s="237"/>
      <c r="CL34" s="237"/>
    </row>
    <row r="35" spans="1:90" x14ac:dyDescent="0.4">
      <c r="A35">
        <v>3</v>
      </c>
      <c r="B35" s="47">
        <f ca="1">IF(A35&gt;$A$8,"",OFFSET(InputPriceData!B$15,$A35+$A$11,0,1,1))</f>
        <v>45323</v>
      </c>
      <c r="C35" s="3">
        <f ca="1">IF(A35&gt;$A$8,"",OFFSET(InputPriceData!G$15,CalculationsAndCharts!$A35+$A$11,IF($C$5,8,0),1,1))</f>
        <v>91891600</v>
      </c>
      <c r="D35" s="4">
        <f ca="1">IF(A35&gt;$A$8,"",OFFSET(InputPriceData!C$15,CalculationsAndCharts!$A35+$A$11,IF($C$5,8,0),1,1))</f>
        <v>484.63000499999998</v>
      </c>
      <c r="E35" s="4">
        <f ca="1">IF(A35&gt;$A$8,"",OFFSET(InputPriceData!D$15,CalculationsAndCharts!$A35+$A$11,IF($C$5,8,0),1,1))</f>
        <v>489.23001099999999</v>
      </c>
      <c r="F35" s="4">
        <f ca="1">IF(A35&gt;$A$8,"",OFFSET(InputPriceData!E$15,CalculationsAndCharts!$A35+$A$11,IF($C$5,8,0),1,1))</f>
        <v>483.79998799999998</v>
      </c>
      <c r="G35" s="4">
        <f ca="1">IF(A35&gt;$A$8,"",OFFSET(InputPriceData!$F$15,CalculationsAndCharts!$A35+$A$11,IF($C$5,8,0),1,1))</f>
        <v>489.20001200000002</v>
      </c>
      <c r="H35" s="282">
        <f t="shared" ca="1" si="3"/>
        <v>489.23001099999999</v>
      </c>
      <c r="I35" s="292">
        <f t="shared" ca="1" si="4"/>
        <v>482.88000499999998</v>
      </c>
      <c r="J35" s="50">
        <f t="shared" ca="1" si="5"/>
        <v>6.3500060000000076</v>
      </c>
      <c r="K35" s="331" t="str">
        <f>"c1(" &amp; $A$24 &amp; ") ==&gt;"</f>
        <v>c1() ==&gt;</v>
      </c>
      <c r="L35" s="333">
        <f>(1+L36-L37)/4</f>
        <v>0.8009081301208566</v>
      </c>
      <c r="M35" s="292">
        <f t="shared" ca="1" si="6"/>
        <v>4.9142057165867037</v>
      </c>
      <c r="N35" s="331" t="str">
        <f>"c1(" &amp; $A$24 &amp; ") ==&gt;"</f>
        <v>c1() ==&gt;</v>
      </c>
      <c r="O35" s="333">
        <f>(1+O36-O37)/4</f>
        <v>0.8009081301208566</v>
      </c>
      <c r="P35" s="292">
        <f t="shared" ca="1" si="7"/>
        <v>490.05618611378492</v>
      </c>
      <c r="Q35" s="301">
        <f t="shared" ca="1" si="8"/>
        <v>494.97039183037163</v>
      </c>
      <c r="R35" s="301">
        <f t="shared" ca="1" si="9"/>
        <v>485.14198039719821</v>
      </c>
      <c r="T35" s="331" t="str">
        <f>"c1(" &amp; $A$24 &amp; ") ==&gt;"</f>
        <v>c1() ==&gt;</v>
      </c>
      <c r="U35" s="333">
        <f>(1+U36-U37)/4</f>
        <v>0.8009081301208566</v>
      </c>
      <c r="V35" s="292">
        <f t="shared" ca="1" si="10"/>
        <v>490.05618611378492</v>
      </c>
      <c r="W35" s="241">
        <f t="shared" ca="1" si="11"/>
        <v>-0.8561741137849026</v>
      </c>
      <c r="X35" s="351">
        <f t="shared" ca="1" si="12"/>
        <v>0.73303411311536337</v>
      </c>
      <c r="Y35" s="50">
        <f t="shared" ca="1" si="0"/>
        <v>3.3000581016030099</v>
      </c>
      <c r="Z35" s="265">
        <f t="shared" ca="1" si="13"/>
        <v>492.500070101603</v>
      </c>
      <c r="AA35" s="265">
        <f t="shared" ca="1" si="14"/>
        <v>485.89995389839703</v>
      </c>
      <c r="AB35" s="292"/>
      <c r="AC35" s="37"/>
      <c r="AD35" s="50"/>
      <c r="AE35" s="228"/>
      <c r="AF35" s="50"/>
      <c r="AG35" s="50"/>
      <c r="AH35" s="228"/>
      <c r="AI35" s="50"/>
      <c r="AJ35" s="50"/>
      <c r="AK35" s="50"/>
      <c r="AL35" s="68"/>
      <c r="AM35" s="246"/>
      <c r="AN35" s="241"/>
      <c r="AO35" s="68"/>
      <c r="AP35" s="68"/>
      <c r="AQ35" s="241"/>
      <c r="AR35" s="241"/>
      <c r="AS35" s="228"/>
      <c r="AT35" s="194"/>
      <c r="AU35" s="37"/>
      <c r="AV35" s="68"/>
      <c r="AW35" s="228"/>
      <c r="AX35" s="241"/>
      <c r="AY35" s="38"/>
      <c r="AZ35" s="38"/>
      <c r="BA35" s="55"/>
      <c r="BB35" s="55"/>
      <c r="BC35" s="3">
        <f t="shared" ca="1" si="15"/>
        <v>91891600</v>
      </c>
      <c r="BD35" s="3" t="e">
        <f t="shared" ca="1" si="16"/>
        <v>#N/A</v>
      </c>
      <c r="BE35" s="68"/>
      <c r="BF35" s="49"/>
      <c r="BG35" s="68"/>
      <c r="BJ35" s="68"/>
      <c r="BK35" s="68"/>
      <c r="BL35" s="68"/>
      <c r="BN35" s="169"/>
      <c r="BP35" s="68"/>
      <c r="BQ35" s="68"/>
      <c r="BR35" s="68"/>
      <c r="BU35" s="68"/>
      <c r="BV35" s="68"/>
      <c r="BW35" s="68"/>
      <c r="BX35" s="68"/>
      <c r="BZ35" s="237"/>
      <c r="CD35" s="237"/>
      <c r="CF35" s="68"/>
      <c r="CG35" s="68"/>
      <c r="CH35" s="237"/>
      <c r="CL35" s="237"/>
    </row>
    <row r="36" spans="1:90" x14ac:dyDescent="0.4">
      <c r="A36">
        <v>4</v>
      </c>
      <c r="B36" s="47">
        <f ca="1">IF(A36&gt;$A$8,"",OFFSET(InputPriceData!B$15,$A36+$A$11,0,1,1))</f>
        <v>45322</v>
      </c>
      <c r="C36" s="3">
        <f ca="1">IF(A36&gt;$A$8,"",OFFSET(InputPriceData!G$15,CalculationsAndCharts!$A36+$A$11,IF($C$5,8,0),1,1))</f>
        <v>126011100</v>
      </c>
      <c r="D36" s="4">
        <f ca="1">IF(A36&gt;$A$8,"",OFFSET(InputPriceData!C$15,CalculationsAndCharts!$A36+$A$11,IF($C$5,8,0),1,1))</f>
        <v>488.61999500000002</v>
      </c>
      <c r="E36" s="4">
        <f ca="1">IF(A36&gt;$A$8,"",OFFSET(InputPriceData!D$15,CalculationsAndCharts!$A36+$A$11,IF($C$5,8,0),1,1))</f>
        <v>489.07998700000002</v>
      </c>
      <c r="F36" s="4">
        <f ca="1">IF(A36&gt;$A$8,"",OFFSET(InputPriceData!E$15,CalculationsAndCharts!$A36+$A$11,IF($C$5,8,0),1,1))</f>
        <v>482.85998499999999</v>
      </c>
      <c r="G36" s="4">
        <f ca="1">IF(A36&gt;$A$8,"",OFFSET(InputPriceData!F$15,CalculationsAndCharts!$A36+$A$11,IF($C$5,8,0),1,1))</f>
        <v>482.88000499999998</v>
      </c>
      <c r="H36" s="282">
        <f t="shared" ca="1" si="3"/>
        <v>490.89001500000001</v>
      </c>
      <c r="I36" s="292">
        <f t="shared" ca="1" si="4"/>
        <v>482.85998499999999</v>
      </c>
      <c r="J36" s="50">
        <f t="shared" ca="1" si="5"/>
        <v>8.0300300000000107</v>
      </c>
      <c r="K36" s="331" t="str">
        <f>"c2(" &amp; $A$24 &amp; ") ==&gt;"</f>
        <v>c2() ==&gt;</v>
      </c>
      <c r="L36" s="333">
        <f>L34</f>
        <v>1.5623087362600283</v>
      </c>
      <c r="M36" s="292">
        <f t="shared" ca="1" si="6"/>
        <v>3.4290812521457115</v>
      </c>
      <c r="N36" s="331" t="str">
        <f>"c2(" &amp; $A$24 &amp; ") ==&gt;"</f>
        <v>c2() ==&gt;</v>
      </c>
      <c r="O36" s="333">
        <f>O34</f>
        <v>1.5623087362600283</v>
      </c>
      <c r="P36" s="292">
        <f t="shared" ca="1" si="7"/>
        <v>491.11722013488622</v>
      </c>
      <c r="Q36" s="301">
        <f t="shared" ca="1" si="8"/>
        <v>494.54630138703192</v>
      </c>
      <c r="R36" s="301">
        <f t="shared" ca="1" si="9"/>
        <v>487.68813888274053</v>
      </c>
      <c r="T36" s="331" t="str">
        <f>"c2(" &amp; $A$24 &amp; ") ==&gt;"</f>
        <v>c2() ==&gt;</v>
      </c>
      <c r="U36" s="333">
        <f>U34</f>
        <v>1.5623087362600283</v>
      </c>
      <c r="V36" s="292">
        <f t="shared" ca="1" si="10"/>
        <v>491.11722013488622</v>
      </c>
      <c r="W36" s="241">
        <f t="shared" ca="1" si="11"/>
        <v>-8.2372151348862417</v>
      </c>
      <c r="X36" s="351">
        <f t="shared" ca="1" si="12"/>
        <v>67.851713178398967</v>
      </c>
      <c r="Y36" s="50">
        <f t="shared" ca="1" si="0"/>
        <v>3.5590089977256918</v>
      </c>
      <c r="Z36" s="265">
        <f t="shared" ca="1" si="13"/>
        <v>486.43901399772568</v>
      </c>
      <c r="AA36" s="265">
        <f t="shared" ca="1" si="14"/>
        <v>479.32099600227428</v>
      </c>
      <c r="AB36" s="292"/>
      <c r="AC36" s="37"/>
      <c r="AD36" s="50"/>
      <c r="AE36" s="228"/>
      <c r="AF36" s="50"/>
      <c r="AG36" s="50"/>
      <c r="AH36" s="228"/>
      <c r="AI36" s="50"/>
      <c r="AJ36" s="50"/>
      <c r="AK36" s="50"/>
      <c r="AL36" s="68"/>
      <c r="AM36" s="246"/>
      <c r="AN36" s="241"/>
      <c r="AO36" s="68"/>
      <c r="AP36" s="68"/>
      <c r="AQ36" s="241"/>
      <c r="AR36" s="241"/>
      <c r="AS36" s="228"/>
      <c r="AT36" s="194"/>
      <c r="AU36" s="37"/>
      <c r="AV36" s="68"/>
      <c r="AW36" s="228"/>
      <c r="AX36" s="241"/>
      <c r="AY36" s="38"/>
      <c r="AZ36" s="38"/>
      <c r="BA36" s="55"/>
      <c r="BB36" s="55"/>
      <c r="BC36" s="3" t="e">
        <f t="shared" ca="1" si="15"/>
        <v>#N/A</v>
      </c>
      <c r="BD36" s="3">
        <f t="shared" ca="1" si="16"/>
        <v>126011100</v>
      </c>
      <c r="BE36" s="68"/>
      <c r="BF36" s="49"/>
      <c r="BG36" s="68"/>
      <c r="BJ36" s="68"/>
      <c r="BK36" s="68"/>
      <c r="BL36" s="68"/>
      <c r="BN36" s="169"/>
      <c r="BP36" s="68"/>
      <c r="BQ36" s="68"/>
      <c r="BR36" s="68"/>
      <c r="BU36" s="68"/>
      <c r="BV36" s="68"/>
      <c r="BW36" s="68"/>
      <c r="BX36" s="68"/>
      <c r="BZ36" s="237"/>
      <c r="CD36" s="237"/>
      <c r="CF36" s="68"/>
      <c r="CG36" s="68"/>
      <c r="CH36" s="237"/>
      <c r="CL36" s="237"/>
    </row>
    <row r="37" spans="1:90" x14ac:dyDescent="0.4">
      <c r="A37">
        <v>5</v>
      </c>
      <c r="B37" s="47">
        <f ca="1">IF(A37&gt;$A$8,"",OFFSET(InputPriceData!B$15,$A37+$A$11,0,1,1))</f>
        <v>45321</v>
      </c>
      <c r="C37" s="3">
        <f ca="1">IF(A37&gt;$A$8,"",OFFSET(InputPriceData!G$15,CalculationsAndCharts!$A37+$A$11,IF($C$5,8,0),1,1))</f>
        <v>58618400</v>
      </c>
      <c r="D37" s="4">
        <f ca="1">IF(A37&gt;$A$8,"",OFFSET(InputPriceData!C$15,CalculationsAndCharts!$A37+$A$11,IF($C$5,8,0),1,1))</f>
        <v>490.55999800000001</v>
      </c>
      <c r="E37" s="4">
        <f ca="1">IF(A37&gt;$A$8,"",OFFSET(InputPriceData!D$15,CalculationsAndCharts!$A37+$A$11,IF($C$5,8,0),1,1))</f>
        <v>491.61999500000002</v>
      </c>
      <c r="F37" s="4">
        <f ca="1">IF(A37&gt;$A$8,"",OFFSET(InputPriceData!E$15,CalculationsAndCharts!$A37+$A$11,IF($C$5,8,0),1,1))</f>
        <v>490.10998499999999</v>
      </c>
      <c r="G37" s="4">
        <f ca="1">IF(A37&gt;$A$8,"",OFFSET(InputPriceData!F$15,CalculationsAndCharts!$A37+$A$11,IF($C$5,8,0),1,1))</f>
        <v>490.89001500000001</v>
      </c>
      <c r="H37" s="282">
        <f t="shared" ca="1" si="3"/>
        <v>491.61999500000002</v>
      </c>
      <c r="I37" s="292">
        <f t="shared" ca="1" si="4"/>
        <v>490.10998499999999</v>
      </c>
      <c r="J37" s="50">
        <f t="shared" ca="1" si="5"/>
        <v>1.5100100000000225</v>
      </c>
      <c r="K37" s="334" t="str">
        <f>"c3(" &amp; $A$24 &amp; ") ==&gt;"</f>
        <v>c3() ==&gt;</v>
      </c>
      <c r="L37" s="335">
        <f>-(L33^2)</f>
        <v>-0.6413237842233982</v>
      </c>
      <c r="M37" s="292">
        <f t="shared" ca="1" si="6"/>
        <v>2.7810992478310013</v>
      </c>
      <c r="N37" s="334" t="str">
        <f>"c3(" &amp; $A$24 &amp; ") ==&gt;"</f>
        <v>c3() ==&gt;</v>
      </c>
      <c r="O37" s="335">
        <f>-(O33^2)</f>
        <v>-0.6413237842233982</v>
      </c>
      <c r="P37" s="292">
        <f t="shared" ca="1" si="7"/>
        <v>491.72558658959883</v>
      </c>
      <c r="Q37" s="301">
        <f t="shared" ca="1" si="8"/>
        <v>494.50668583742981</v>
      </c>
      <c r="R37" s="301">
        <f t="shared" ca="1" si="9"/>
        <v>488.94448734176785</v>
      </c>
      <c r="T37" s="334" t="str">
        <f>"c3(" &amp; $A$24 &amp; ") ==&gt;"</f>
        <v>c3() ==&gt;</v>
      </c>
      <c r="U37" s="335">
        <f>-(U33^2)</f>
        <v>-0.6413237842233982</v>
      </c>
      <c r="V37" s="292">
        <f t="shared" ca="1" si="10"/>
        <v>491.72558658959883</v>
      </c>
      <c r="W37" s="241">
        <f t="shared" ca="1" si="11"/>
        <v>-0.83557158959882827</v>
      </c>
      <c r="X37" s="351">
        <f t="shared" ca="1" si="12"/>
        <v>0.69817988134471265</v>
      </c>
      <c r="Y37" s="50">
        <f t="shared" ca="1" si="0"/>
        <v>3.1860330879514436</v>
      </c>
      <c r="Z37" s="265">
        <f t="shared" ca="1" si="13"/>
        <v>494.07604808795145</v>
      </c>
      <c r="AA37" s="265">
        <f t="shared" ca="1" si="14"/>
        <v>487.70398191204856</v>
      </c>
      <c r="AB37" s="292"/>
      <c r="AC37" s="37"/>
      <c r="AD37" s="50"/>
      <c r="AE37" s="228"/>
      <c r="AF37" s="50"/>
      <c r="AG37" s="50"/>
      <c r="AH37" s="228"/>
      <c r="AI37" s="50"/>
      <c r="AJ37" s="50"/>
      <c r="AK37" s="50"/>
      <c r="AL37" s="68"/>
      <c r="AM37" s="246"/>
      <c r="AN37" s="241"/>
      <c r="AO37" s="68"/>
      <c r="AP37" s="68"/>
      <c r="AQ37" s="241"/>
      <c r="AR37" s="241"/>
      <c r="AS37" s="228"/>
      <c r="AT37" s="194"/>
      <c r="AU37" s="37"/>
      <c r="AV37" s="68"/>
      <c r="AW37" s="228"/>
      <c r="AX37" s="241"/>
      <c r="AY37" s="38"/>
      <c r="AZ37" s="38"/>
      <c r="BA37" s="55"/>
      <c r="BB37" s="55"/>
      <c r="BC37" s="3" t="e">
        <f t="shared" ca="1" si="15"/>
        <v>#N/A</v>
      </c>
      <c r="BD37" s="3">
        <f t="shared" ca="1" si="16"/>
        <v>58618400</v>
      </c>
      <c r="BE37" s="68"/>
      <c r="BF37" s="49"/>
      <c r="BG37" s="68"/>
      <c r="BJ37" s="68"/>
      <c r="BK37" s="68"/>
      <c r="BL37" s="68"/>
      <c r="BN37" s="169"/>
      <c r="BP37" s="68"/>
      <c r="BQ37" s="68"/>
      <c r="BR37" s="68"/>
      <c r="BU37" s="68"/>
      <c r="BV37" s="68"/>
      <c r="BW37" s="68"/>
      <c r="BX37" s="68"/>
      <c r="BZ37" s="237"/>
      <c r="CD37" s="237"/>
      <c r="CF37" s="68"/>
      <c r="CG37" s="68"/>
      <c r="CH37" s="237"/>
      <c r="CL37" s="237"/>
    </row>
    <row r="38" spans="1:90" x14ac:dyDescent="0.4">
      <c r="A38">
        <v>6</v>
      </c>
      <c r="B38" s="47">
        <f ca="1">IF(A38&gt;$A$8,"",OFFSET(InputPriceData!B$15,$A38+$A$11,0,1,1))</f>
        <v>45320</v>
      </c>
      <c r="C38" s="3">
        <f ca="1">IF(A38&gt;$A$8,"",OFFSET(InputPriceData!G$15,CalculationsAndCharts!$A38+$A$11,IF($C$5,8,0),1,1))</f>
        <v>61322800</v>
      </c>
      <c r="D38" s="4">
        <f ca="1">IF(A38&gt;$A$8,"",OFFSET(InputPriceData!C$15,CalculationsAndCharts!$A38+$A$11,IF($C$5,8,0),1,1))</f>
        <v>487.73001099999999</v>
      </c>
      <c r="E38" s="4">
        <f ca="1">IF(A38&gt;$A$8,"",OFFSET(InputPriceData!D$15,CalculationsAndCharts!$A38+$A$11,IF($C$5,8,0),1,1))</f>
        <v>491.42001299999998</v>
      </c>
      <c r="F38" s="4">
        <f ca="1">IF(A38&gt;$A$8,"",OFFSET(InputPriceData!E$15,CalculationsAndCharts!$A38+$A$11,IF($C$5,8,0),1,1))</f>
        <v>487.17001299999998</v>
      </c>
      <c r="G38" s="4">
        <f ca="1">IF(A38&gt;$A$8,"",OFFSET(InputPriceData!F$15,CalculationsAndCharts!$A38+$A$11,IF($C$5,8,0),1,1))</f>
        <v>491.26998900000001</v>
      </c>
      <c r="H38" s="282">
        <f t="shared" ca="1" si="3"/>
        <v>491.42001299999998</v>
      </c>
      <c r="I38" s="292">
        <f t="shared" ca="1" si="4"/>
        <v>487.17001299999998</v>
      </c>
      <c r="J38" s="50">
        <f t="shared" ca="1" si="5"/>
        <v>4.25</v>
      </c>
      <c r="K38" s="282"/>
      <c r="L38" s="282"/>
      <c r="M38" s="292">
        <f t="shared" ca="1" si="6"/>
        <v>2.9563715238657262</v>
      </c>
      <c r="N38" s="291"/>
      <c r="P38" s="292">
        <f t="shared" ca="1" si="7"/>
        <v>489.99007938903105</v>
      </c>
      <c r="Q38" s="301">
        <f t="shared" ca="1" si="8"/>
        <v>492.94645091289675</v>
      </c>
      <c r="R38" s="301">
        <f t="shared" ca="1" si="9"/>
        <v>487.03370786516535</v>
      </c>
      <c r="T38" s="292"/>
      <c r="U38" s="265"/>
      <c r="V38" s="292">
        <f t="shared" ca="1" si="10"/>
        <v>489.99007938903105</v>
      </c>
      <c r="W38" s="241">
        <f t="shared" ca="1" si="11"/>
        <v>1.2799096109689572</v>
      </c>
      <c r="X38" s="351">
        <f t="shared" ca="1" si="12"/>
        <v>1.6381686122507073</v>
      </c>
      <c r="Y38" s="50">
        <f t="shared" ca="1" si="0"/>
        <v>3.2222649687472407</v>
      </c>
      <c r="Z38" s="265">
        <f t="shared" ca="1" si="13"/>
        <v>494.49225396874726</v>
      </c>
      <c r="AA38" s="265">
        <f t="shared" ca="1" si="14"/>
        <v>488.04772403125276</v>
      </c>
      <c r="AB38" s="292"/>
      <c r="AC38" s="37"/>
      <c r="AD38" s="50"/>
      <c r="AE38" s="228"/>
      <c r="AF38" s="50"/>
      <c r="AG38" s="50"/>
      <c r="AH38" s="228"/>
      <c r="AI38" s="50"/>
      <c r="AJ38" s="50"/>
      <c r="AK38" s="50"/>
      <c r="AL38" s="68"/>
      <c r="AM38" s="246"/>
      <c r="AN38" s="241"/>
      <c r="AO38" s="68"/>
      <c r="AP38" s="68"/>
      <c r="AQ38" s="241"/>
      <c r="AR38" s="241"/>
      <c r="AS38" s="228"/>
      <c r="AT38" s="194"/>
      <c r="AU38" s="37"/>
      <c r="AV38" s="68"/>
      <c r="AW38" s="228"/>
      <c r="AX38" s="241"/>
      <c r="AY38" s="38"/>
      <c r="AZ38" s="38"/>
      <c r="BA38" s="55"/>
      <c r="BB38" s="55"/>
      <c r="BC38" s="3">
        <f t="shared" ca="1" si="15"/>
        <v>61322800</v>
      </c>
      <c r="BD38" s="3" t="e">
        <f t="shared" ca="1" si="16"/>
        <v>#N/A</v>
      </c>
      <c r="BE38" s="68"/>
      <c r="BF38" s="49"/>
      <c r="BG38" s="68"/>
      <c r="BJ38" s="68"/>
      <c r="BK38" s="68"/>
      <c r="BL38" s="68"/>
      <c r="BN38" s="169"/>
      <c r="BP38" s="68"/>
      <c r="BQ38" s="68"/>
      <c r="BR38" s="68"/>
      <c r="BU38" s="68"/>
      <c r="BV38" s="68"/>
      <c r="BW38" s="68"/>
      <c r="BX38" s="68"/>
      <c r="BZ38" s="237"/>
      <c r="CD38" s="237"/>
      <c r="CF38" s="68"/>
      <c r="CG38" s="68"/>
      <c r="CH38" s="237"/>
      <c r="CL38" s="237"/>
    </row>
    <row r="39" spans="1:90" x14ac:dyDescent="0.4">
      <c r="A39">
        <v>7</v>
      </c>
      <c r="B39" s="47">
        <f ca="1">IF(A39&gt;$A$8,"",OFFSET(InputPriceData!B$15,$A39+$A$11,0,1,1))</f>
        <v>45317</v>
      </c>
      <c r="C39" s="133">
        <f ca="1">IF(A39&gt;$A$8,"",OFFSET(InputPriceData!G$15,CalculationsAndCharts!$A39+$A$11,IF($C$5,8,0),1,1))</f>
        <v>76641600</v>
      </c>
      <c r="D39" s="213">
        <f ca="1">IF(A39&gt;$A$8,"",OFFSET(InputPriceData!C$15,CalculationsAndCharts!$A39+$A$11,IF($C$5,8,0),1,1))</f>
        <v>487.58999599999999</v>
      </c>
      <c r="E39" s="213">
        <f ca="1">IF(A39&gt;$A$8,"",OFFSET(InputPriceData!D$15,CalculationsAndCharts!$A39+$A$11,IF($C$5,8,0),1,1))</f>
        <v>489.11999500000002</v>
      </c>
      <c r="F39" s="213">
        <f ca="1">IF(A39&gt;$A$8,"",OFFSET(InputPriceData!E$15,CalculationsAndCharts!$A39+$A$11,IF($C$5,8,0),1,1))</f>
        <v>486.540009</v>
      </c>
      <c r="G39" s="213">
        <f ca="1">IF(A39&gt;$A$8,"",OFFSET(InputPriceData!F$15,CalculationsAndCharts!$A39+$A$11,IF($C$5,8,0),1,1))</f>
        <v>487.41000400000001</v>
      </c>
      <c r="H39" s="282">
        <f t="shared" ca="1" si="3"/>
        <v>489.11999500000002</v>
      </c>
      <c r="I39" s="292">
        <f t="shared" ca="1" si="4"/>
        <v>486.540009</v>
      </c>
      <c r="J39" s="50">
        <f t="shared" ca="1" si="5"/>
        <v>2.5799860000000194</v>
      </c>
      <c r="K39" s="282"/>
      <c r="L39" s="282"/>
      <c r="M39" s="292">
        <f t="shared" ca="1" si="6"/>
        <v>2.9540119534981129</v>
      </c>
      <c r="N39" s="291"/>
      <c r="P39" s="292">
        <f t="shared" ca="1" si="7"/>
        <v>488.28418345791482</v>
      </c>
      <c r="Q39" s="301">
        <f t="shared" ca="1" si="8"/>
        <v>491.23819541141296</v>
      </c>
      <c r="R39" s="301">
        <f t="shared" ca="1" si="9"/>
        <v>485.33017150441668</v>
      </c>
      <c r="T39" s="292"/>
      <c r="U39" s="265"/>
      <c r="V39" s="292">
        <f t="shared" ca="1" si="10"/>
        <v>488.28418345791482</v>
      </c>
      <c r="W39" s="241">
        <f t="shared" ca="1" si="11"/>
        <v>-0.87417945791480633</v>
      </c>
      <c r="X39" s="351">
        <f t="shared" ca="1" si="12"/>
        <v>0.76418972464022461</v>
      </c>
      <c r="Y39" s="50">
        <f t="shared" ca="1" si="0"/>
        <v>3.2133344665720842</v>
      </c>
      <c r="Z39" s="265">
        <f t="shared" ca="1" si="13"/>
        <v>490.62333846657208</v>
      </c>
      <c r="AA39" s="265">
        <f t="shared" ca="1" si="14"/>
        <v>484.19666953342795</v>
      </c>
      <c r="AB39" s="292"/>
      <c r="AC39" s="37"/>
      <c r="AD39" s="50"/>
      <c r="AE39" s="228"/>
      <c r="AF39" s="50"/>
      <c r="AG39" s="50"/>
      <c r="AH39" s="228"/>
      <c r="AI39" s="50"/>
      <c r="AJ39" s="50"/>
      <c r="AK39" s="50"/>
      <c r="AL39" s="68"/>
      <c r="AM39" s="246"/>
      <c r="AN39" s="241"/>
      <c r="AO39" s="68"/>
      <c r="AP39" s="68"/>
      <c r="AQ39" s="241"/>
      <c r="AR39" s="241"/>
      <c r="AS39" s="228"/>
      <c r="AT39" s="194"/>
      <c r="AU39" s="37"/>
      <c r="AV39" s="68"/>
      <c r="AW39" s="228"/>
      <c r="AX39" s="241"/>
      <c r="AY39" s="38"/>
      <c r="AZ39" s="38"/>
      <c r="BA39" s="55"/>
      <c r="BB39" s="55"/>
      <c r="BC39" s="3" t="e">
        <f t="shared" ca="1" si="15"/>
        <v>#N/A</v>
      </c>
      <c r="BD39" s="3">
        <f t="shared" ca="1" si="16"/>
        <v>76641600</v>
      </c>
      <c r="BE39" s="68"/>
      <c r="BF39" s="49"/>
      <c r="BG39" s="68"/>
      <c r="BJ39" s="68"/>
      <c r="BK39" s="68"/>
      <c r="BL39" s="68"/>
      <c r="BN39" s="169"/>
      <c r="BP39" s="68"/>
      <c r="BQ39" s="68"/>
      <c r="BR39" s="68"/>
      <c r="BU39" s="68"/>
      <c r="BV39" s="68"/>
      <c r="BW39" s="68"/>
      <c r="BX39" s="68"/>
      <c r="BZ39" s="237"/>
      <c r="CD39" s="237"/>
      <c r="CF39" s="68"/>
      <c r="CG39" s="68"/>
      <c r="CH39" s="237"/>
      <c r="CL39" s="237"/>
    </row>
    <row r="40" spans="1:90" x14ac:dyDescent="0.4">
      <c r="A40">
        <v>8</v>
      </c>
      <c r="B40" s="47">
        <f ca="1">IF(A40&gt;$A$8,"",OFFSET(InputPriceData!B$15,$A40+$A$11,0,1,1))</f>
        <v>45316</v>
      </c>
      <c r="C40" s="133">
        <f ca="1">IF(A40&gt;$A$8,"",OFFSET(InputPriceData!G$15,CalculationsAndCharts!$A40+$A$11,IF($C$5,8,0),1,1))</f>
        <v>72525000</v>
      </c>
      <c r="D40" s="213">
        <f ca="1">IF(A40&gt;$A$8,"",OFFSET(InputPriceData!C$15,CalculationsAndCharts!$A40+$A$11,IF($C$5,8,0),1,1))</f>
        <v>487.57998700000002</v>
      </c>
      <c r="E40" s="213">
        <f ca="1">IF(A40&gt;$A$8,"",OFFSET(InputPriceData!D$15,CalculationsAndCharts!$A40+$A$11,IF($C$5,8,0),1,1))</f>
        <v>488.30999800000001</v>
      </c>
      <c r="F40" s="213">
        <f ca="1">IF(A40&gt;$A$8,"",OFFSET(InputPriceData!E$15,CalculationsAndCharts!$A40+$A$11,IF($C$5,8,0),1,1))</f>
        <v>485.39001500000001</v>
      </c>
      <c r="G40" s="213">
        <f ca="1">IF(A40&gt;$A$8,"",OFFSET(InputPriceData!F$15,CalculationsAndCharts!$A40+$A$11,IF($C$5,8,0),1,1))</f>
        <v>488.02999899999998</v>
      </c>
      <c r="H40" s="282">
        <f t="shared" ca="1" si="3"/>
        <v>488.30999800000001</v>
      </c>
      <c r="I40" s="292">
        <f t="shared" ca="1" si="4"/>
        <v>485.39001500000001</v>
      </c>
      <c r="J40" s="50">
        <f t="shared" ca="1" si="5"/>
        <v>2.919983000000002</v>
      </c>
      <c r="K40" s="282"/>
      <c r="L40" s="282"/>
      <c r="M40" s="292">
        <f t="shared" ca="1" si="6"/>
        <v>3.3380843490162513</v>
      </c>
      <c r="N40" s="291"/>
      <c r="P40" s="292">
        <f t="shared" ca="1" si="7"/>
        <v>486.56053129455415</v>
      </c>
      <c r="Q40" s="301">
        <f t="shared" ca="1" si="8"/>
        <v>489.89861564357039</v>
      </c>
      <c r="R40" s="301">
        <f t="shared" ca="1" si="9"/>
        <v>483.22244694553791</v>
      </c>
      <c r="T40" s="292"/>
      <c r="U40" s="265"/>
      <c r="V40" s="292">
        <f t="shared" ca="1" si="10"/>
        <v>486.56053129455415</v>
      </c>
      <c r="W40" s="241">
        <f t="shared" ca="1" si="11"/>
        <v>1.4694677054458225</v>
      </c>
      <c r="X40" s="351">
        <f t="shared" ca="1" si="12"/>
        <v>2.1593353373482107</v>
      </c>
      <c r="Y40" s="50">
        <f t="shared" ca="1" si="0"/>
        <v>3.2074009378687633</v>
      </c>
      <c r="Z40" s="265">
        <f t="shared" ca="1" si="13"/>
        <v>491.23739993786876</v>
      </c>
      <c r="AA40" s="265">
        <f t="shared" ca="1" si="14"/>
        <v>484.82259806213119</v>
      </c>
      <c r="AB40" s="292"/>
      <c r="AC40" s="37"/>
      <c r="AD40" s="50"/>
      <c r="AE40" s="228"/>
      <c r="AF40" s="50"/>
      <c r="AG40" s="50"/>
      <c r="AH40" s="228"/>
      <c r="AI40" s="50"/>
      <c r="AJ40" s="50"/>
      <c r="AK40" s="50"/>
      <c r="AL40" s="68"/>
      <c r="AM40" s="246"/>
      <c r="AN40" s="241"/>
      <c r="AO40" s="68"/>
      <c r="AP40" s="68"/>
      <c r="AQ40" s="241"/>
      <c r="AR40" s="241"/>
      <c r="AS40" s="228"/>
      <c r="AT40" s="194"/>
      <c r="AU40" s="37"/>
      <c r="AV40" s="68"/>
      <c r="AW40" s="228"/>
      <c r="AX40" s="241"/>
      <c r="AY40" s="38"/>
      <c r="AZ40" s="38"/>
      <c r="BA40" s="55"/>
      <c r="BB40" s="55"/>
      <c r="BC40" s="3">
        <f t="shared" ref="BC40:BC44" ca="1" si="17">IF(G40&gt;=G41,C40,NA())</f>
        <v>72525000</v>
      </c>
      <c r="BD40" s="3" t="e">
        <f t="shared" ref="BD40:BD44" ca="1" si="18">IF(G40&lt;G41,C40,NA())</f>
        <v>#N/A</v>
      </c>
      <c r="BE40" s="68"/>
      <c r="BF40" s="49"/>
      <c r="BG40" s="68"/>
      <c r="BJ40" s="68"/>
      <c r="BK40" s="68"/>
      <c r="BL40" s="68"/>
      <c r="BN40" s="169"/>
      <c r="BP40" s="68"/>
      <c r="BQ40" s="68"/>
      <c r="BR40" s="68"/>
      <c r="BU40" s="68"/>
      <c r="BV40" s="68"/>
      <c r="BW40" s="68"/>
      <c r="BX40" s="68"/>
      <c r="BZ40" s="237"/>
      <c r="CD40" s="237"/>
      <c r="CF40" s="68"/>
      <c r="CG40" s="68"/>
      <c r="CH40" s="237"/>
      <c r="CL40" s="237"/>
    </row>
    <row r="41" spans="1:90" x14ac:dyDescent="0.4">
      <c r="A41">
        <v>9</v>
      </c>
      <c r="B41" s="47">
        <f ca="1">IF(A41&gt;$A$8,"",OFFSET(InputPriceData!B$15,$A41+$A$11,0,1,1))</f>
        <v>45315</v>
      </c>
      <c r="C41" s="3">
        <f ca="1">IF(A41&gt;$A$8,"",OFFSET(InputPriceData!G$15,CalculationsAndCharts!$A41+$A$11,IF($C$5,8,0),1,1))</f>
        <v>81765000</v>
      </c>
      <c r="D41" s="4">
        <f ca="1">IF(A41&gt;$A$8,"",OFFSET(InputPriceData!C$15,CalculationsAndCharts!$A41+$A$11,IF($C$5,8,0),1,1))</f>
        <v>487.80999800000001</v>
      </c>
      <c r="E41" s="4">
        <f ca="1">IF(A41&gt;$A$8,"",OFFSET(InputPriceData!D$15,CalculationsAndCharts!$A41+$A$11,IF($C$5,8,0),1,1))</f>
        <v>488.76998900000001</v>
      </c>
      <c r="F41" s="4">
        <f ca="1">IF(A41&gt;$A$8,"",OFFSET(InputPriceData!E$15,CalculationsAndCharts!$A41+$A$11,IF($C$5,8,0),1,1))</f>
        <v>484.88000499999998</v>
      </c>
      <c r="G41" s="4">
        <f ca="1">IF(A41&gt;$A$8,"",OFFSET(InputPriceData!F$15,CalculationsAndCharts!$A41+$A$11,IF($C$5,8,0),1,1))</f>
        <v>485.39001500000001</v>
      </c>
      <c r="H41" s="282">
        <f t="shared" ca="1" si="3"/>
        <v>488.76998900000001</v>
      </c>
      <c r="I41" s="292">
        <f t="shared" ca="1" si="4"/>
        <v>484.85998499999999</v>
      </c>
      <c r="J41" s="50">
        <f t="shared" ca="1" si="5"/>
        <v>3.9100040000000149</v>
      </c>
      <c r="K41" s="282"/>
      <c r="L41" s="282"/>
      <c r="M41" s="292">
        <f t="shared" ca="1" si="6"/>
        <v>3.5335450636548322</v>
      </c>
      <c r="N41" s="291"/>
      <c r="P41" s="292">
        <f t="shared" ca="1" si="7"/>
        <v>484.51838350836806</v>
      </c>
      <c r="Q41" s="301">
        <f t="shared" ca="1" si="8"/>
        <v>488.05192857202292</v>
      </c>
      <c r="R41" s="301">
        <f t="shared" ca="1" si="9"/>
        <v>480.9848384447132</v>
      </c>
      <c r="T41" s="292"/>
      <c r="U41" s="265"/>
      <c r="V41" s="292">
        <f t="shared" ca="1" si="10"/>
        <v>484.51838350836806</v>
      </c>
      <c r="W41" s="241">
        <f t="shared" ca="1" si="11"/>
        <v>0.87163149163194475</v>
      </c>
      <c r="X41" s="351">
        <f t="shared" ca="1" si="12"/>
        <v>0.75974145720452901</v>
      </c>
      <c r="Y41" s="50">
        <f t="shared" ca="1" si="0"/>
        <v>3.190649239943228</v>
      </c>
      <c r="Z41" s="265">
        <f t="shared" ca="1" si="13"/>
        <v>488.58066423994325</v>
      </c>
      <c r="AA41" s="265">
        <f t="shared" ca="1" si="14"/>
        <v>482.19936576005676</v>
      </c>
      <c r="AB41" s="292"/>
      <c r="AC41" s="37"/>
      <c r="AD41" s="50"/>
      <c r="AE41" s="228"/>
      <c r="AF41" s="50"/>
      <c r="AG41" s="50"/>
      <c r="AH41" s="228"/>
      <c r="AI41" s="50"/>
      <c r="AJ41" s="50"/>
      <c r="AK41" s="50"/>
      <c r="AL41" s="68"/>
      <c r="AM41" s="246"/>
      <c r="AN41" s="241"/>
      <c r="AO41" s="68"/>
      <c r="AP41" s="68"/>
      <c r="AQ41" s="241"/>
      <c r="AR41" s="241"/>
      <c r="AS41" s="228"/>
      <c r="AT41" s="194"/>
      <c r="AU41" s="37"/>
      <c r="AV41" s="68"/>
      <c r="AW41" s="228"/>
      <c r="AX41" s="241"/>
      <c r="AY41" s="38"/>
      <c r="AZ41" s="38"/>
      <c r="BA41" s="55"/>
      <c r="BB41" s="55"/>
      <c r="BC41" s="3">
        <f t="shared" ca="1" si="17"/>
        <v>81765000</v>
      </c>
      <c r="BD41" s="3" t="e">
        <f t="shared" ca="1" si="18"/>
        <v>#N/A</v>
      </c>
      <c r="BE41" s="68"/>
      <c r="BF41" s="49"/>
      <c r="BG41" s="68"/>
      <c r="BJ41" s="68"/>
      <c r="BK41" s="68"/>
      <c r="BL41" s="68"/>
      <c r="BN41" s="169"/>
      <c r="BP41" s="68"/>
      <c r="BQ41" s="68"/>
      <c r="BR41" s="68"/>
      <c r="BU41" s="68"/>
      <c r="BV41" s="68"/>
      <c r="BW41" s="68"/>
      <c r="BX41" s="68"/>
      <c r="BZ41" s="237"/>
      <c r="CD41" s="237"/>
      <c r="CF41" s="68"/>
      <c r="CG41" s="68"/>
      <c r="CH41" s="237"/>
      <c r="CL41" s="237"/>
    </row>
    <row r="42" spans="1:90" x14ac:dyDescent="0.4">
      <c r="A42">
        <v>10</v>
      </c>
      <c r="B42" s="47">
        <f ca="1">IF(A42&gt;$A$8,"",OFFSET(InputPriceData!B$15,$A42+$A$11,0,1,1))</f>
        <v>45314</v>
      </c>
      <c r="C42" s="133">
        <f ca="1">IF(A42&gt;$A$8,"",OFFSET(InputPriceData!G$15,CalculationsAndCharts!$A42+$A$11,IF($C$5,8,0),1,1))</f>
        <v>49945300</v>
      </c>
      <c r="D42" s="213">
        <f ca="1">IF(A42&gt;$A$8,"",OFFSET(InputPriceData!C$15,CalculationsAndCharts!$A42+$A$11,IF($C$5,8,0),1,1))</f>
        <v>484.01001000000002</v>
      </c>
      <c r="E42" s="213">
        <f ca="1">IF(A42&gt;$A$8,"",OFFSET(InputPriceData!D$15,CalculationsAndCharts!$A42+$A$11,IF($C$5,8,0),1,1))</f>
        <v>485.10998499999999</v>
      </c>
      <c r="F42" s="213">
        <f ca="1">IF(A42&gt;$A$8,"",OFFSET(InputPriceData!E$15,CalculationsAndCharts!$A42+$A$11,IF($C$5,8,0),1,1))</f>
        <v>482.89001500000001</v>
      </c>
      <c r="G42" s="213">
        <f ca="1">IF(A42&gt;$A$8,"",OFFSET(InputPriceData!F$15,CalculationsAndCharts!$A42+$A$11,IF($C$5,8,0),1,1))</f>
        <v>484.85998499999999</v>
      </c>
      <c r="H42" s="282">
        <f t="shared" ca="1" si="3"/>
        <v>485.10998499999999</v>
      </c>
      <c r="I42" s="292">
        <f t="shared" ca="1" si="4"/>
        <v>482.89001500000001</v>
      </c>
      <c r="J42" s="50">
        <f t="shared" ca="1" si="5"/>
        <v>2.2199699999999893</v>
      </c>
      <c r="K42" s="282"/>
      <c r="L42" s="282"/>
      <c r="M42" s="292">
        <f t="shared" ca="1" si="6"/>
        <v>3.9979040679534248</v>
      </c>
      <c r="N42" s="291"/>
      <c r="P42" s="292">
        <f t="shared" ca="1" si="7"/>
        <v>482.39294862861863</v>
      </c>
      <c r="Q42" s="301">
        <f t="shared" ca="1" si="8"/>
        <v>486.39085269657204</v>
      </c>
      <c r="R42" s="301">
        <f t="shared" ca="1" si="9"/>
        <v>478.39504456066521</v>
      </c>
      <c r="S42" s="50"/>
      <c r="T42" s="292"/>
      <c r="U42" s="265"/>
      <c r="V42" s="292">
        <f t="shared" ca="1" si="10"/>
        <v>482.39294862861863</v>
      </c>
      <c r="W42" s="241">
        <f t="shared" ca="1" si="11"/>
        <v>2.4670363713813686</v>
      </c>
      <c r="X42" s="351">
        <f t="shared" ca="1" si="12"/>
        <v>6.0862684577185497</v>
      </c>
      <c r="Y42" s="50">
        <f t="shared" ca="1" si="0"/>
        <v>3.1932348646689577</v>
      </c>
      <c r="Z42" s="265">
        <f t="shared" ca="1" si="13"/>
        <v>488.05321986466896</v>
      </c>
      <c r="AA42" s="265">
        <f t="shared" ca="1" si="14"/>
        <v>481.66675013533103</v>
      </c>
      <c r="AB42" s="292"/>
      <c r="AC42" s="37"/>
      <c r="AD42" s="50"/>
      <c r="AE42" s="228"/>
      <c r="AF42" s="50"/>
      <c r="AG42" s="50"/>
      <c r="AH42" s="228"/>
      <c r="AI42" s="50"/>
      <c r="AJ42" s="50"/>
      <c r="AK42" s="50"/>
      <c r="AL42" s="68"/>
      <c r="AM42" s="246"/>
      <c r="AN42" s="241"/>
      <c r="AO42" s="68"/>
      <c r="AP42" s="68"/>
      <c r="AQ42" s="241"/>
      <c r="AR42" s="241"/>
      <c r="AS42" s="228"/>
      <c r="AT42" s="194"/>
      <c r="AU42" s="37"/>
      <c r="AV42" s="68"/>
      <c r="AW42" s="228"/>
      <c r="AX42" s="241"/>
      <c r="AY42" s="38"/>
      <c r="AZ42" s="38"/>
      <c r="BA42" s="55"/>
      <c r="BB42" s="55"/>
      <c r="BC42" s="133">
        <f t="shared" ca="1" si="17"/>
        <v>49945300</v>
      </c>
      <c r="BD42" s="133" t="e">
        <f t="shared" ca="1" si="18"/>
        <v>#N/A</v>
      </c>
      <c r="BE42" s="68"/>
      <c r="BF42" s="49"/>
      <c r="BG42" s="68"/>
      <c r="BJ42" s="68"/>
      <c r="BK42" s="68"/>
      <c r="BL42" s="68"/>
      <c r="BN42" s="169"/>
      <c r="BP42" s="68"/>
      <c r="BQ42" s="68"/>
      <c r="BR42" s="68"/>
      <c r="BU42" s="68"/>
      <c r="BV42" s="68"/>
      <c r="BW42" s="68"/>
      <c r="BX42" s="68"/>
      <c r="BZ42" s="237"/>
      <c r="CD42" s="237"/>
      <c r="CF42" s="68"/>
      <c r="CG42" s="68"/>
      <c r="CH42" s="237"/>
      <c r="CL42" s="237"/>
    </row>
    <row r="43" spans="1:90" x14ac:dyDescent="0.4">
      <c r="A43">
        <v>11</v>
      </c>
      <c r="B43" s="47">
        <f ca="1">IF(A43&gt;$A$8,"",OFFSET(InputPriceData!B$15,$A43+$A$11,0,1,1))</f>
        <v>45313</v>
      </c>
      <c r="C43" s="3">
        <f ca="1">IF(A43&gt;$A$8,"",OFFSET(InputPriceData!G$15,CalculationsAndCharts!$A43+$A$11,IF($C$5,8,0),1,1))</f>
        <v>75844900</v>
      </c>
      <c r="D43" s="4">
        <f ca="1">IF(A43&gt;$A$8,"",OFFSET(InputPriceData!C$15,CalculationsAndCharts!$A43+$A$11,IF($C$5,8,0),1,1))</f>
        <v>484.01001000000002</v>
      </c>
      <c r="E43" s="4">
        <f ca="1">IF(A43&gt;$A$8,"",OFFSET(InputPriceData!D$15,CalculationsAndCharts!$A43+$A$11,IF($C$5,8,0),1,1))</f>
        <v>485.22000100000002</v>
      </c>
      <c r="F43" s="4">
        <f ca="1">IF(A43&gt;$A$8,"",OFFSET(InputPriceData!E$15,CalculationsAndCharts!$A43+$A$11,IF($C$5,8,0),1,1))</f>
        <v>482.77999899999998</v>
      </c>
      <c r="G43" s="4">
        <f ca="1">IF(A43&gt;$A$8,"",OFFSET(InputPriceData!F$15,CalculationsAndCharts!$A43+$A$11,IF($C$5,8,0),1,1))</f>
        <v>483.45001200000002</v>
      </c>
      <c r="H43" s="282">
        <f t="shared" ca="1" si="3"/>
        <v>485.22000100000002</v>
      </c>
      <c r="I43" s="292">
        <f t="shared" ca="1" si="4"/>
        <v>482.42999300000002</v>
      </c>
      <c r="J43" s="50">
        <f t="shared" ca="1" si="5"/>
        <v>2.7900080000000003</v>
      </c>
      <c r="K43" s="282"/>
      <c r="L43" s="282"/>
      <c r="M43" s="292">
        <f t="shared" ca="1" si="6"/>
        <v>4.8857213616557935</v>
      </c>
      <c r="N43" s="291"/>
      <c r="P43" s="292">
        <f t="shared" ca="1" si="7"/>
        <v>479.89815950779291</v>
      </c>
      <c r="Q43" s="301">
        <f t="shared" ca="1" si="8"/>
        <v>484.78388086944869</v>
      </c>
      <c r="R43" s="301">
        <f t="shared" ca="1" si="9"/>
        <v>475.01243814613713</v>
      </c>
      <c r="S43" s="50"/>
      <c r="T43" s="292"/>
      <c r="U43" s="265"/>
      <c r="V43" s="292">
        <f t="shared" ca="1" si="10"/>
        <v>479.89815950779291</v>
      </c>
      <c r="W43" s="241">
        <f t="shared" ca="1" si="11"/>
        <v>3.5518524922071038</v>
      </c>
      <c r="X43" s="351">
        <f t="shared" ca="1" si="12"/>
        <v>12.615656126397814</v>
      </c>
      <c r="Y43" s="50">
        <f t="shared" ca="1" si="0"/>
        <v>3.1613843839528655</v>
      </c>
      <c r="Z43" s="265">
        <f t="shared" ca="1" si="13"/>
        <v>486.61139638395287</v>
      </c>
      <c r="AA43" s="265">
        <f t="shared" ca="1" si="14"/>
        <v>480.28862761604717</v>
      </c>
      <c r="AB43" s="292"/>
      <c r="AC43" s="37"/>
      <c r="AD43" s="50"/>
      <c r="AE43" s="228"/>
      <c r="AF43" s="50"/>
      <c r="AG43" s="50"/>
      <c r="AH43" s="228"/>
      <c r="AI43" s="50"/>
      <c r="AJ43" s="50"/>
      <c r="AK43" s="50"/>
      <c r="AL43" s="68"/>
      <c r="AM43" s="246"/>
      <c r="AN43" s="241"/>
      <c r="AO43" s="68"/>
      <c r="AP43" s="68"/>
      <c r="AQ43" s="241"/>
      <c r="AR43" s="241"/>
      <c r="AS43" s="228"/>
      <c r="AT43" s="194"/>
      <c r="AU43" s="37"/>
      <c r="AV43" s="68"/>
      <c r="AW43" s="228"/>
      <c r="AX43" s="241"/>
      <c r="AY43" s="38"/>
      <c r="AZ43" s="38"/>
      <c r="BA43" s="55"/>
      <c r="BB43" s="55"/>
      <c r="BC43" s="3">
        <f t="shared" ca="1" si="17"/>
        <v>75844900</v>
      </c>
      <c r="BD43" s="3" t="e">
        <f t="shared" ca="1" si="18"/>
        <v>#N/A</v>
      </c>
      <c r="BE43" s="68"/>
      <c r="BF43" s="49"/>
      <c r="BG43" s="68"/>
      <c r="BJ43" s="68"/>
      <c r="BK43" s="68"/>
      <c r="BL43" s="68"/>
      <c r="BN43" s="169"/>
      <c r="BP43" s="68"/>
      <c r="BQ43" s="68"/>
      <c r="BR43" s="68"/>
      <c r="BU43" s="68"/>
      <c r="BV43" s="68"/>
      <c r="BW43" s="68"/>
      <c r="BX43" s="68"/>
      <c r="BZ43" s="237"/>
      <c r="CD43" s="237"/>
      <c r="CF43" s="68"/>
      <c r="CG43" s="68"/>
      <c r="CH43" s="237"/>
      <c r="CL43" s="237"/>
    </row>
    <row r="44" spans="1:90" x14ac:dyDescent="0.4">
      <c r="A44">
        <v>12</v>
      </c>
      <c r="B44" s="47">
        <f ca="1">IF(A44&gt;$A$8,"",OFFSET(InputPriceData!B$15,$A44+$A$11,0,1,1))</f>
        <v>45310</v>
      </c>
      <c r="C44" s="3">
        <f ca="1">IF(A44&gt;$A$8,"",OFFSET(InputPriceData!G$15,CalculationsAndCharts!$A44+$A$11,IF($C$5,8,0),1,1))</f>
        <v>110733300</v>
      </c>
      <c r="D44" s="4">
        <f ca="1">IF(A44&gt;$A$8,"",OFFSET(InputPriceData!C$15,CalculationsAndCharts!$A44+$A$11,IF($C$5,8,0),1,1))</f>
        <v>477.64999399999999</v>
      </c>
      <c r="E44" s="4">
        <f ca="1">IF(A44&gt;$A$8,"",OFFSET(InputPriceData!D$15,CalculationsAndCharts!$A44+$A$11,IF($C$5,8,0),1,1))</f>
        <v>482.72000100000002</v>
      </c>
      <c r="F44" s="4">
        <f ca="1">IF(A44&gt;$A$8,"",OFFSET(InputPriceData!E$15,CalculationsAndCharts!$A44+$A$11,IF($C$5,8,0),1,1))</f>
        <v>476.540009</v>
      </c>
      <c r="G44" s="4">
        <f ca="1">IF(A44&gt;$A$8,"",OFFSET(InputPriceData!F$15,CalculationsAndCharts!$A44+$A$11,IF($C$5,8,0),1,1))</f>
        <v>482.42999300000002</v>
      </c>
      <c r="H44" s="282">
        <f t="shared" ca="1" si="3"/>
        <v>482.72000100000002</v>
      </c>
      <c r="I44" s="292">
        <f t="shared" ca="1" si="4"/>
        <v>476.48998999999998</v>
      </c>
      <c r="J44" s="50">
        <f t="shared" ca="1" si="5"/>
        <v>6.2300110000000473</v>
      </c>
      <c r="K44" s="282"/>
      <c r="L44" s="282"/>
      <c r="M44" s="292">
        <f t="shared" ca="1" si="6"/>
        <v>4.9789096129282147</v>
      </c>
      <c r="N44" s="291"/>
      <c r="P44" s="292">
        <f t="shared" ca="1" si="7"/>
        <v>477.13723570707623</v>
      </c>
      <c r="Q44" s="301">
        <f t="shared" ca="1" si="8"/>
        <v>482.11614532000442</v>
      </c>
      <c r="R44" s="301">
        <f t="shared" ca="1" si="9"/>
        <v>472.15832609414804</v>
      </c>
      <c r="S44" s="50"/>
      <c r="T44" s="292"/>
      <c r="U44" s="265"/>
      <c r="V44" s="292">
        <f t="shared" ca="1" si="10"/>
        <v>477.13723570707623</v>
      </c>
      <c r="W44" s="241">
        <f t="shared" ca="1" si="11"/>
        <v>5.2927572929237954</v>
      </c>
      <c r="X44" s="351">
        <f t="shared" ca="1" si="12"/>
        <v>28.013279761798021</v>
      </c>
      <c r="Y44" s="50">
        <f t="shared" ca="1" si="0"/>
        <v>3.3601935554080589</v>
      </c>
      <c r="Z44" s="265">
        <f t="shared" ca="1" si="13"/>
        <v>485.79018655540807</v>
      </c>
      <c r="AA44" s="265">
        <f t="shared" ca="1" si="14"/>
        <v>479.06979944459198</v>
      </c>
      <c r="AB44" s="292"/>
      <c r="AC44" s="37"/>
      <c r="AD44" s="50"/>
      <c r="AE44" s="228"/>
      <c r="AF44" s="50"/>
      <c r="AG44" s="50"/>
      <c r="AH44" s="228"/>
      <c r="AI44" s="50"/>
      <c r="AJ44" s="50"/>
      <c r="AK44" s="50"/>
      <c r="AL44" s="68"/>
      <c r="AM44" s="246"/>
      <c r="AN44" s="241"/>
      <c r="AO44" s="68"/>
      <c r="AP44" s="68"/>
      <c r="AQ44" s="241"/>
      <c r="AR44" s="241"/>
      <c r="AS44" s="228"/>
      <c r="AT44" s="194"/>
      <c r="AU44" s="37"/>
      <c r="AV44" s="68"/>
      <c r="AW44" s="228"/>
      <c r="AX44" s="241"/>
      <c r="AY44" s="38"/>
      <c r="AZ44" s="38"/>
      <c r="BA44" s="55"/>
      <c r="BB44" s="55"/>
      <c r="BC44" s="3">
        <f t="shared" ca="1" si="17"/>
        <v>110733300</v>
      </c>
      <c r="BD44" s="3" t="e">
        <f t="shared" ca="1" si="18"/>
        <v>#N/A</v>
      </c>
      <c r="BE44" s="68"/>
      <c r="BF44" s="49"/>
      <c r="BG44" s="68"/>
      <c r="BJ44" s="68"/>
      <c r="BK44" s="68"/>
      <c r="BL44" s="68"/>
      <c r="BN44" s="169"/>
      <c r="BP44" s="68"/>
      <c r="BQ44" s="68"/>
      <c r="BR44" s="68"/>
      <c r="BU44" s="68"/>
      <c r="BV44" s="68"/>
      <c r="BW44" s="68"/>
      <c r="BX44" s="68"/>
      <c r="BZ44" s="237"/>
      <c r="CD44" s="237"/>
      <c r="CF44" s="68"/>
      <c r="CG44" s="68"/>
      <c r="CH44" s="237"/>
      <c r="CL44" s="237"/>
    </row>
    <row r="45" spans="1:90" x14ac:dyDescent="0.4">
      <c r="A45">
        <v>13</v>
      </c>
      <c r="B45" s="47">
        <f ca="1">IF(A45&gt;$A$8,"",OFFSET(InputPriceData!B$15,$A45+$A$11,0,1,1))</f>
        <v>45309</v>
      </c>
      <c r="C45" s="3">
        <f ca="1">IF(A45&gt;$A$8,"",OFFSET(InputPriceData!G$15,CalculationsAndCharts!$A45+$A$11,IF($C$5,8,0),1,1))</f>
        <v>91856200</v>
      </c>
      <c r="D45" s="4">
        <f ca="1">IF(A45&gt;$A$8,"",OFFSET(InputPriceData!C$15,CalculationsAndCharts!$A45+$A$11,IF($C$5,8,0),1,1))</f>
        <v>474.01001000000002</v>
      </c>
      <c r="E45" s="4">
        <f ca="1">IF(A45&gt;$A$8,"",OFFSET(InputPriceData!D$15,CalculationsAndCharts!$A45+$A$11,IF($C$5,8,0),1,1))</f>
        <v>477.05999800000001</v>
      </c>
      <c r="F45" s="4">
        <f ca="1">IF(A45&gt;$A$8,"",OFFSET(InputPriceData!E$15,CalculationsAndCharts!$A45+$A$11,IF($C$5,8,0),1,1))</f>
        <v>472.42001299999998</v>
      </c>
      <c r="G45" s="4">
        <f ca="1">IF(A45&gt;$A$8,"",OFFSET(InputPriceData!F$15,CalculationsAndCharts!$A45+$A$11,IF($C$5,8,0),1,1))</f>
        <v>476.48998999999998</v>
      </c>
      <c r="H45" s="282">
        <f t="shared" ca="1" si="3"/>
        <v>477.05999800000001</v>
      </c>
      <c r="I45" s="292">
        <f t="shared" ca="1" si="4"/>
        <v>472.290009</v>
      </c>
      <c r="J45" s="50">
        <f t="shared" ca="1" si="5"/>
        <v>4.7699890000000096</v>
      </c>
      <c r="K45" s="282"/>
      <c r="L45" s="282"/>
      <c r="M45" s="292">
        <f t="shared" ca="1" si="6"/>
        <v>4.5737540693369674</v>
      </c>
      <c r="N45" s="291"/>
      <c r="P45" s="292">
        <f t="shared" ca="1" si="7"/>
        <v>475.27903650213835</v>
      </c>
      <c r="Q45" s="301">
        <f t="shared" ca="1" si="8"/>
        <v>479.85279057147534</v>
      </c>
      <c r="R45" s="301">
        <f t="shared" ca="1" si="9"/>
        <v>470.70528243280137</v>
      </c>
      <c r="S45" s="50"/>
      <c r="T45" s="292"/>
      <c r="U45" s="265"/>
      <c r="V45" s="292">
        <f t="shared" ca="1" si="10"/>
        <v>475.27903650213835</v>
      </c>
      <c r="W45" s="241">
        <f t="shared" ca="1" si="11"/>
        <v>1.2109534978616239</v>
      </c>
      <c r="X45" s="351">
        <f t="shared" ca="1" si="12"/>
        <v>1.4664083739833018</v>
      </c>
      <c r="Y45" s="50">
        <f t="shared" ca="1" si="0"/>
        <v>3.1508000761315071</v>
      </c>
      <c r="Z45" s="265">
        <f t="shared" ca="1" si="13"/>
        <v>479.64079007613151</v>
      </c>
      <c r="AA45" s="265">
        <f t="shared" ca="1" si="14"/>
        <v>473.33918992386845</v>
      </c>
      <c r="AB45" s="292"/>
      <c r="AC45" s="37"/>
      <c r="AD45" s="50"/>
      <c r="AE45" s="228"/>
      <c r="AF45" s="50"/>
      <c r="AG45" s="50"/>
      <c r="AH45" s="228"/>
      <c r="AI45" s="50"/>
      <c r="AJ45" s="50"/>
      <c r="AK45" s="50"/>
      <c r="AL45" s="68"/>
      <c r="AM45" s="246"/>
      <c r="AN45" s="241"/>
      <c r="AO45" s="68"/>
      <c r="AP45" s="68"/>
      <c r="AQ45" s="241"/>
      <c r="AR45" s="241"/>
      <c r="AS45" s="228"/>
      <c r="AT45" s="194"/>
      <c r="AU45" s="37"/>
      <c r="AV45" s="68"/>
      <c r="AW45" s="228"/>
      <c r="AX45" s="241"/>
      <c r="AY45" s="38"/>
      <c r="AZ45" s="38"/>
      <c r="BA45" s="55"/>
      <c r="BB45" s="55"/>
      <c r="BC45" s="3">
        <f t="shared" ref="BC45:BC108" ca="1" si="19">IF(G45&gt;=G46,C45,NA())</f>
        <v>91856200</v>
      </c>
      <c r="BD45" s="3" t="e">
        <f t="shared" ref="BD45:BD108" ca="1" si="20">IF(G45&lt;G46,C45,NA())</f>
        <v>#N/A</v>
      </c>
      <c r="BE45" s="132"/>
      <c r="BF45" s="132"/>
      <c r="BG45" s="125"/>
      <c r="BJ45" s="68"/>
      <c r="BK45" s="68"/>
      <c r="BL45" s="68"/>
      <c r="BN45" s="169"/>
      <c r="BP45" s="68"/>
      <c r="BQ45" s="68"/>
      <c r="BR45" s="68"/>
      <c r="BU45" s="68"/>
      <c r="BV45" s="68"/>
      <c r="BW45" s="68"/>
      <c r="BX45" s="68"/>
      <c r="BZ45" s="237"/>
      <c r="CD45" s="237"/>
      <c r="CF45" s="68"/>
      <c r="CG45" s="68"/>
      <c r="CH45" s="237"/>
      <c r="CL45" s="237"/>
    </row>
    <row r="46" spans="1:90" x14ac:dyDescent="0.4">
      <c r="A46">
        <v>14</v>
      </c>
      <c r="B46" s="47">
        <f ca="1">IF(A46&gt;$A$8,"",OFFSET(InputPriceData!B$15,$A46+$A$11,0,1,1))</f>
        <v>45308</v>
      </c>
      <c r="C46" s="3">
        <f ca="1">IF(A46&gt;$A$8,"",OFFSET(InputPriceData!G$15,CalculationsAndCharts!$A46+$A$11,IF($C$5,8,0),1,1))</f>
        <v>68843900</v>
      </c>
      <c r="D46" s="4">
        <f ca="1">IF(A46&gt;$A$8,"",OFFSET(InputPriceData!C$15,CalculationsAndCharts!$A46+$A$11,IF($C$5,8,0),1,1))</f>
        <v>471.82000699999998</v>
      </c>
      <c r="E46" s="4">
        <f ca="1">IF(A46&gt;$A$8,"",OFFSET(InputPriceData!D$15,CalculationsAndCharts!$A46+$A$11,IF($C$5,8,0),1,1))</f>
        <v>472.790009</v>
      </c>
      <c r="F46" s="4">
        <f ca="1">IF(A46&gt;$A$8,"",OFFSET(InputPriceData!E$15,CalculationsAndCharts!$A46+$A$11,IF($C$5,8,0),1,1))</f>
        <v>469.86999500000002</v>
      </c>
      <c r="G46" s="4">
        <f ca="1">IF(A46&gt;$A$8,"",OFFSET(InputPriceData!F$15,CalculationsAndCharts!$A46+$A$11,IF($C$5,8,0),1,1))</f>
        <v>472.290009</v>
      </c>
      <c r="H46" s="282">
        <f t="shared" ca="1" si="3"/>
        <v>474.92999300000002</v>
      </c>
      <c r="I46" s="292">
        <f t="shared" ca="1" si="4"/>
        <v>469.86999500000002</v>
      </c>
      <c r="J46" s="50">
        <f t="shared" ca="1" si="5"/>
        <v>5.0599980000000073</v>
      </c>
      <c r="K46" s="282"/>
      <c r="L46" s="282"/>
      <c r="M46" s="292">
        <f t="shared" ca="1" si="6"/>
        <v>4.3472656383279862</v>
      </c>
      <c r="N46" s="291"/>
      <c r="P46" s="292">
        <f t="shared" ca="1" si="7"/>
        <v>475.41990429937886</v>
      </c>
      <c r="Q46" s="301">
        <f t="shared" ca="1" si="8"/>
        <v>479.76716993770685</v>
      </c>
      <c r="R46" s="301">
        <f t="shared" ca="1" si="9"/>
        <v>471.07263866105086</v>
      </c>
      <c r="S46" s="50"/>
      <c r="T46" s="292"/>
      <c r="U46" s="265"/>
      <c r="V46" s="292">
        <f t="shared" ca="1" si="10"/>
        <v>475.41990429937886</v>
      </c>
      <c r="W46" s="241">
        <f t="shared" ca="1" si="11"/>
        <v>-3.1298952993788589</v>
      </c>
      <c r="X46" s="351">
        <f t="shared" ca="1" si="12"/>
        <v>9.7962445850738771</v>
      </c>
      <c r="Y46" s="50">
        <f t="shared" ca="1" si="0"/>
        <v>3.1391454443469096</v>
      </c>
      <c r="Z46" s="265">
        <f t="shared" ca="1" si="13"/>
        <v>475.42915444434692</v>
      </c>
      <c r="AA46" s="265">
        <f t="shared" ca="1" si="14"/>
        <v>469.15086355565307</v>
      </c>
      <c r="AB46" s="292"/>
      <c r="AC46" s="37"/>
      <c r="AD46" s="50"/>
      <c r="AE46" s="228"/>
      <c r="AF46" s="50"/>
      <c r="AG46" s="50"/>
      <c r="AH46" s="228"/>
      <c r="AI46" s="50"/>
      <c r="AJ46" s="50"/>
      <c r="AK46" s="50"/>
      <c r="AL46" s="68"/>
      <c r="AM46" s="246"/>
      <c r="AN46" s="241"/>
      <c r="AO46" s="68"/>
      <c r="AP46" s="68"/>
      <c r="AQ46" s="241"/>
      <c r="AR46" s="241"/>
      <c r="AS46" s="228"/>
      <c r="AT46" s="194"/>
      <c r="AU46" s="37"/>
      <c r="AV46" s="68"/>
      <c r="AW46" s="228"/>
      <c r="AX46" s="241"/>
      <c r="AY46" s="38"/>
      <c r="AZ46" s="38"/>
      <c r="BA46" s="55"/>
      <c r="BB46" s="55"/>
      <c r="BC46" s="3" t="e">
        <f t="shared" ca="1" si="19"/>
        <v>#N/A</v>
      </c>
      <c r="BD46" s="3">
        <f t="shared" ca="1" si="20"/>
        <v>68843900</v>
      </c>
      <c r="BE46" s="132"/>
      <c r="BF46" s="132"/>
      <c r="BG46" s="125"/>
      <c r="BJ46" s="68"/>
      <c r="BK46" s="68"/>
      <c r="BL46" s="68"/>
      <c r="BN46" s="169"/>
      <c r="BP46" s="68"/>
      <c r="BQ46" s="68"/>
      <c r="BR46" s="68"/>
      <c r="BU46" s="68"/>
      <c r="BV46" s="68"/>
      <c r="BW46" s="68"/>
      <c r="BX46" s="68"/>
      <c r="BZ46" s="237"/>
      <c r="CD46" s="237"/>
      <c r="CF46" s="68"/>
      <c r="CG46" s="68"/>
      <c r="CH46" s="237"/>
      <c r="CL46" s="237"/>
    </row>
    <row r="47" spans="1:90" x14ac:dyDescent="0.4">
      <c r="A47">
        <v>15</v>
      </c>
      <c r="B47" s="47">
        <f ca="1">IF(A47&gt;$A$8,"",OFFSET(InputPriceData!B$15,$A47+$A$11,0,1,1))</f>
        <v>45307</v>
      </c>
      <c r="C47" s="3">
        <f ca="1">IF(A47&gt;$A$8,"",OFFSET(InputPriceData!G$15,CalculationsAndCharts!$A47+$A$11,IF($C$5,8,0),1,1))</f>
        <v>85014900</v>
      </c>
      <c r="D47" s="4">
        <f ca="1">IF(A47&gt;$A$8,"",OFFSET(InputPriceData!C$15,CalculationsAndCharts!$A47+$A$11,IF($C$5,8,0),1,1))</f>
        <v>475.26001000000002</v>
      </c>
      <c r="E47" s="4">
        <f ca="1">IF(A47&gt;$A$8,"",OFFSET(InputPriceData!D$15,CalculationsAndCharts!$A47+$A$11,IF($C$5,8,0),1,1))</f>
        <v>476.60998499999999</v>
      </c>
      <c r="F47" s="4">
        <f ca="1">IF(A47&gt;$A$8,"",OFFSET(InputPriceData!E$15,CalculationsAndCharts!$A47+$A$11,IF($C$5,8,0),1,1))</f>
        <v>473.05999800000001</v>
      </c>
      <c r="G47" s="4">
        <f ca="1">IF(A47&gt;$A$8,"",OFFSET(InputPriceData!F$15,CalculationsAndCharts!$A47+$A$11,IF($C$5,8,0),1,1))</f>
        <v>474.92999300000002</v>
      </c>
      <c r="H47" s="282">
        <f t="shared" ca="1" si="3"/>
        <v>476.67999300000002</v>
      </c>
      <c r="I47" s="292">
        <f t="shared" ca="1" si="4"/>
        <v>473.05999800000001</v>
      </c>
      <c r="J47" s="50">
        <f t="shared" ca="1" si="5"/>
        <v>3.6199950000000172</v>
      </c>
      <c r="K47" s="282"/>
      <c r="L47" s="282"/>
      <c r="M47" s="292">
        <f t="shared" ca="1" si="6"/>
        <v>4.3502152458955052</v>
      </c>
      <c r="N47" s="291"/>
      <c r="P47" s="292">
        <f t="shared" ca="1" si="7"/>
        <v>475.90084844733434</v>
      </c>
      <c r="Q47" s="301">
        <f t="shared" ca="1" si="8"/>
        <v>480.25106369322987</v>
      </c>
      <c r="R47" s="301">
        <f t="shared" ca="1" si="9"/>
        <v>471.55063320143881</v>
      </c>
      <c r="S47" s="50"/>
      <c r="T47" s="292"/>
      <c r="U47" s="265"/>
      <c r="V47" s="292">
        <f t="shared" ca="1" si="10"/>
        <v>475.90084844733434</v>
      </c>
      <c r="W47" s="241">
        <f t="shared" ca="1" si="11"/>
        <v>-0.97085544733431561</v>
      </c>
      <c r="X47" s="351">
        <f t="shared" ca="1" si="12"/>
        <v>0.94256029961871413</v>
      </c>
      <c r="Y47" s="50">
        <f t="shared" ca="1" si="0"/>
        <v>3.0699954293268688</v>
      </c>
      <c r="Z47" s="265">
        <f t="shared" ca="1" si="13"/>
        <v>477.99998842932689</v>
      </c>
      <c r="AA47" s="265">
        <f t="shared" ca="1" si="14"/>
        <v>471.85999757067316</v>
      </c>
      <c r="AB47" s="292"/>
      <c r="AC47" s="37"/>
      <c r="AD47" s="50"/>
      <c r="AE47" s="228"/>
      <c r="AF47" s="50"/>
      <c r="AG47" s="50"/>
      <c r="AH47" s="228"/>
      <c r="AI47" s="50"/>
      <c r="AJ47" s="50"/>
      <c r="AK47" s="50"/>
      <c r="AL47" s="68"/>
      <c r="AM47" s="246"/>
      <c r="AN47" s="241"/>
      <c r="AO47" s="68"/>
      <c r="AP47" s="68"/>
      <c r="AQ47" s="241"/>
      <c r="AR47" s="241"/>
      <c r="AS47" s="228"/>
      <c r="AT47" s="194"/>
      <c r="AU47" s="37"/>
      <c r="AV47" s="68"/>
      <c r="AW47" s="228"/>
      <c r="AX47" s="241"/>
      <c r="AY47" s="38"/>
      <c r="AZ47" s="38"/>
      <c r="BA47" s="55"/>
      <c r="BB47" s="55"/>
      <c r="BC47" s="3" t="e">
        <f t="shared" ca="1" si="19"/>
        <v>#N/A</v>
      </c>
      <c r="BD47" s="3">
        <f t="shared" ca="1" si="20"/>
        <v>85014900</v>
      </c>
      <c r="BE47" s="132"/>
      <c r="BF47" s="132"/>
      <c r="BG47" s="125"/>
      <c r="BJ47" s="68"/>
      <c r="BK47" s="68"/>
      <c r="BL47" s="68"/>
      <c r="BN47" s="169"/>
      <c r="BP47" s="68"/>
      <c r="BQ47" s="68"/>
      <c r="BR47" s="68"/>
      <c r="BU47" s="68"/>
      <c r="BV47" s="68"/>
      <c r="BW47" s="68"/>
      <c r="BX47" s="68"/>
      <c r="BZ47" s="237"/>
      <c r="CD47" s="237"/>
      <c r="CF47" s="68"/>
      <c r="CG47" s="68"/>
      <c r="CH47" s="237"/>
      <c r="CL47" s="237"/>
    </row>
    <row r="48" spans="1:90" x14ac:dyDescent="0.4">
      <c r="A48">
        <v>16</v>
      </c>
      <c r="B48" s="47">
        <f ca="1">IF(A48&gt;$A$8,"",OFFSET(InputPriceData!B$15,$A48+$A$11,0,1,1))</f>
        <v>45303</v>
      </c>
      <c r="C48" s="3">
        <f ca="1">IF(A48&gt;$A$8,"",OFFSET(InputPriceData!G$15,CalculationsAndCharts!$A48+$A$11,IF($C$5,8,0),1,1))</f>
        <v>57944000</v>
      </c>
      <c r="D48" s="4">
        <f ca="1">IF(A48&gt;$A$8,"",OFFSET(InputPriceData!C$15,CalculationsAndCharts!$A48+$A$11,IF($C$5,8,0),1,1))</f>
        <v>477.83999599999999</v>
      </c>
      <c r="E48" s="4">
        <f ca="1">IF(A48&gt;$A$8,"",OFFSET(InputPriceData!D$15,CalculationsAndCharts!$A48+$A$11,IF($C$5,8,0),1,1))</f>
        <v>478.60000600000001</v>
      </c>
      <c r="F48" s="4">
        <f ca="1">IF(A48&gt;$A$8,"",OFFSET(InputPriceData!E$15,CalculationsAndCharts!$A48+$A$11,IF($C$5,8,0),1,1))</f>
        <v>475.23001099999999</v>
      </c>
      <c r="G48" s="4">
        <f ca="1">IF(A48&gt;$A$8,"",OFFSET(InputPriceData!F$15,CalculationsAndCharts!$A48+$A$11,IF($C$5,8,0),1,1))</f>
        <v>476.67999300000002</v>
      </c>
      <c r="H48" s="282">
        <f t="shared" ca="1" si="3"/>
        <v>478.60000600000001</v>
      </c>
      <c r="I48" s="292">
        <f t="shared" ca="1" si="4"/>
        <v>475.23001099999999</v>
      </c>
      <c r="J48" s="50">
        <f t="shared" ca="1" si="5"/>
        <v>3.3699950000000172</v>
      </c>
      <c r="K48" s="282"/>
      <c r="L48" s="282"/>
      <c r="M48" s="292">
        <f t="shared" ca="1" si="6"/>
        <v>4.7740888069226921</v>
      </c>
      <c r="N48" s="291"/>
      <c r="P48" s="292">
        <f t="shared" ca="1" si="7"/>
        <v>475.27614060401339</v>
      </c>
      <c r="Q48" s="301">
        <f t="shared" ca="1" si="8"/>
        <v>480.05022941093608</v>
      </c>
      <c r="R48" s="301">
        <f t="shared" ca="1" si="9"/>
        <v>470.5020517970907</v>
      </c>
      <c r="S48" s="50"/>
      <c r="T48" s="292"/>
      <c r="U48" s="265"/>
      <c r="V48" s="292">
        <f t="shared" ca="1" si="10"/>
        <v>475.27614060401339</v>
      </c>
      <c r="W48" s="241">
        <f t="shared" ca="1" si="11"/>
        <v>1.4038523959866325</v>
      </c>
      <c r="X48" s="351">
        <f t="shared" ca="1" si="12"/>
        <v>1.9708015497174087</v>
      </c>
      <c r="Y48" s="50">
        <f t="shared" ca="1" si="0"/>
        <v>3.1896833382895782</v>
      </c>
      <c r="Z48" s="265">
        <f t="shared" ca="1" si="13"/>
        <v>479.86967633828959</v>
      </c>
      <c r="AA48" s="265">
        <f t="shared" ca="1" si="14"/>
        <v>473.49030966171046</v>
      </c>
      <c r="AB48" s="292"/>
      <c r="AC48" s="37"/>
      <c r="AD48" s="50"/>
      <c r="AE48" s="228"/>
      <c r="AF48" s="50"/>
      <c r="AG48" s="50"/>
      <c r="AH48" s="228"/>
      <c r="AI48" s="50"/>
      <c r="AJ48" s="50"/>
      <c r="AK48" s="50"/>
      <c r="AL48" s="68"/>
      <c r="AM48" s="246"/>
      <c r="AN48" s="241"/>
      <c r="AO48" s="68"/>
      <c r="AP48" s="68"/>
      <c r="AQ48" s="241"/>
      <c r="AR48" s="241"/>
      <c r="AS48" s="228"/>
      <c r="AT48" s="194"/>
      <c r="AU48" s="37"/>
      <c r="AV48" s="68"/>
      <c r="AW48" s="228"/>
      <c r="AX48" s="241"/>
      <c r="AY48" s="38"/>
      <c r="AZ48" s="38"/>
      <c r="BA48" s="55"/>
      <c r="BB48" s="55"/>
      <c r="BC48" s="3">
        <f t="shared" ca="1" si="19"/>
        <v>57944000</v>
      </c>
      <c r="BD48" s="3" t="e">
        <f t="shared" ca="1" si="20"/>
        <v>#N/A</v>
      </c>
      <c r="BE48" s="132"/>
      <c r="BF48" s="132"/>
      <c r="BG48" s="125"/>
      <c r="BJ48" s="68"/>
      <c r="BK48" s="68"/>
      <c r="BL48" s="68"/>
      <c r="BN48" s="169"/>
      <c r="BP48" s="68"/>
      <c r="BQ48" s="68"/>
      <c r="BR48" s="68"/>
      <c r="BU48" s="68"/>
      <c r="BV48" s="68"/>
      <c r="BW48" s="68"/>
      <c r="BX48" s="68"/>
      <c r="BZ48" s="237"/>
      <c r="CD48" s="237"/>
      <c r="CF48" s="68"/>
      <c r="CG48" s="68"/>
      <c r="CH48" s="237"/>
      <c r="CL48" s="237"/>
    </row>
    <row r="49" spans="1:90" x14ac:dyDescent="0.4">
      <c r="A49">
        <v>17</v>
      </c>
      <c r="B49" s="47">
        <f ca="1">IF(A49&gt;$A$8,"",OFFSET(InputPriceData!B$15,$A49+$A$11,0,1,1))</f>
        <v>45302</v>
      </c>
      <c r="C49" s="3">
        <f ca="1">IF(A49&gt;$A$8,"",OFFSET(InputPriceData!G$15,CalculationsAndCharts!$A49+$A$11,IF($C$5,8,0),1,1))</f>
        <v>77940700</v>
      </c>
      <c r="D49" s="4">
        <f ca="1">IF(A49&gt;$A$8,"",OFFSET(InputPriceData!C$15,CalculationsAndCharts!$A49+$A$11,IF($C$5,8,0),1,1))</f>
        <v>477.58999599999999</v>
      </c>
      <c r="E49" s="4">
        <f ca="1">IF(A49&gt;$A$8,"",OFFSET(InputPriceData!D$15,CalculationsAndCharts!$A49+$A$11,IF($C$5,8,0),1,1))</f>
        <v>478.11999500000002</v>
      </c>
      <c r="F49" s="4">
        <f ca="1">IF(A49&gt;$A$8,"",OFFSET(InputPriceData!E$15,CalculationsAndCharts!$A49+$A$11,IF($C$5,8,0),1,1))</f>
        <v>472.26001000000002</v>
      </c>
      <c r="G49" s="4">
        <f ca="1">IF(A49&gt;$A$8,"",OFFSET(InputPriceData!F$15,CalculationsAndCharts!$A49+$A$11,IF($C$5,8,0),1,1))</f>
        <v>476.35000600000001</v>
      </c>
      <c r="H49" s="282">
        <f t="shared" ca="1" si="3"/>
        <v>478.11999500000002</v>
      </c>
      <c r="I49" s="292">
        <f t="shared" ca="1" si="4"/>
        <v>472.26001000000002</v>
      </c>
      <c r="J49" s="50">
        <f t="shared" ca="1" si="5"/>
        <v>5.8599849999999947</v>
      </c>
      <c r="K49" s="282"/>
      <c r="L49" s="282"/>
      <c r="M49" s="292">
        <f t="shared" ca="1" si="6"/>
        <v>4.7200421033760982</v>
      </c>
      <c r="N49" s="291"/>
      <c r="P49" s="292">
        <f t="shared" ca="1" si="7"/>
        <v>474.01385716533247</v>
      </c>
      <c r="Q49" s="301">
        <f t="shared" ca="1" si="8"/>
        <v>478.73389926870857</v>
      </c>
      <c r="R49" s="301">
        <f t="shared" ca="1" si="9"/>
        <v>469.29381506195637</v>
      </c>
      <c r="S49" s="50"/>
      <c r="T49" s="292"/>
      <c r="U49" s="265"/>
      <c r="V49" s="292">
        <f t="shared" ca="1" si="10"/>
        <v>474.01385716533247</v>
      </c>
      <c r="W49" s="241">
        <f t="shared" ca="1" si="11"/>
        <v>2.3361488346675401</v>
      </c>
      <c r="X49" s="351">
        <f t="shared" ca="1" si="12"/>
        <v>5.4575913777185052</v>
      </c>
      <c r="Y49" s="50">
        <f t="shared" ca="1" si="0"/>
        <v>3.4640834666641562</v>
      </c>
      <c r="Z49" s="265">
        <f t="shared" ca="1" si="13"/>
        <v>479.81408946666414</v>
      </c>
      <c r="AA49" s="265">
        <f t="shared" ca="1" si="14"/>
        <v>472.88592253333587</v>
      </c>
      <c r="AB49" s="292"/>
      <c r="AC49" s="37"/>
      <c r="AD49" s="50"/>
      <c r="AE49" s="228"/>
      <c r="AF49" s="50"/>
      <c r="AG49" s="50"/>
      <c r="AH49" s="228"/>
      <c r="AI49" s="50"/>
      <c r="AJ49" s="50"/>
      <c r="AK49" s="50"/>
      <c r="AL49" s="68"/>
      <c r="AM49" s="246"/>
      <c r="AN49" s="241"/>
      <c r="AO49" s="68"/>
      <c r="AP49" s="68"/>
      <c r="AQ49" s="241"/>
      <c r="AR49" s="241"/>
      <c r="AS49" s="228"/>
      <c r="AT49" s="194"/>
      <c r="AU49" s="37"/>
      <c r="AV49" s="68"/>
      <c r="AW49" s="228"/>
      <c r="AX49" s="241"/>
      <c r="AY49" s="38"/>
      <c r="AZ49" s="38"/>
      <c r="BA49" s="55"/>
      <c r="BB49" s="55"/>
      <c r="BC49" s="3" t="e">
        <f t="shared" ca="1" si="19"/>
        <v>#N/A</v>
      </c>
      <c r="BD49" s="3">
        <f t="shared" ca="1" si="20"/>
        <v>77940700</v>
      </c>
      <c r="BE49" s="132"/>
      <c r="BF49" s="132"/>
      <c r="BG49" s="125"/>
      <c r="BJ49" s="68"/>
      <c r="BK49" s="68"/>
      <c r="BL49" s="68"/>
      <c r="BN49" s="169"/>
      <c r="BP49" s="68"/>
      <c r="BQ49" s="68"/>
      <c r="BR49" s="68"/>
      <c r="BU49" s="68"/>
      <c r="BV49" s="68"/>
      <c r="BW49" s="68"/>
      <c r="BX49" s="68"/>
      <c r="BZ49" s="237"/>
      <c r="CD49" s="237"/>
      <c r="CF49" s="68"/>
      <c r="CG49" s="68"/>
      <c r="CH49" s="237"/>
      <c r="CL49" s="237"/>
    </row>
    <row r="50" spans="1:90" x14ac:dyDescent="0.4">
      <c r="A50">
        <v>18</v>
      </c>
      <c r="B50" s="47">
        <f ca="1">IF(A50&gt;$A$8,"",OFFSET(InputPriceData!B$15,$A50+$A$11,0,1,1))</f>
        <v>45301</v>
      </c>
      <c r="C50" s="3">
        <f ca="1">IF(A50&gt;$A$8,"",OFFSET(InputPriceData!G$15,CalculationsAndCharts!$A50+$A$11,IF($C$5,8,0),1,1))</f>
        <v>67310600</v>
      </c>
      <c r="D50" s="4">
        <f ca="1">IF(A50&gt;$A$8,"",OFFSET(InputPriceData!C$15,CalculationsAndCharts!$A50+$A$11,IF($C$5,8,0),1,1))</f>
        <v>474.16000400000001</v>
      </c>
      <c r="E50" s="4">
        <f ca="1">IF(A50&gt;$A$8,"",OFFSET(InputPriceData!D$15,CalculationsAndCharts!$A50+$A$11,IF($C$5,8,0),1,1))</f>
        <v>477.45001200000002</v>
      </c>
      <c r="F50" s="4">
        <f ca="1">IF(A50&gt;$A$8,"",OFFSET(InputPriceData!E$15,CalculationsAndCharts!$A50+$A$11,IF($C$5,8,0),1,1))</f>
        <v>473.86999500000002</v>
      </c>
      <c r="G50" s="4">
        <f ca="1">IF(A50&gt;$A$8,"",OFFSET(InputPriceData!F$15,CalculationsAndCharts!$A50+$A$11,IF($C$5,8,0),1,1))</f>
        <v>476.55999800000001</v>
      </c>
      <c r="H50" s="282">
        <f t="shared" ca="1" si="3"/>
        <v>477.45001200000002</v>
      </c>
      <c r="I50" s="292">
        <f t="shared" ca="1" si="4"/>
        <v>473.86999500000002</v>
      </c>
      <c r="J50" s="50">
        <f t="shared" ca="1" si="5"/>
        <v>3.580016999999998</v>
      </c>
      <c r="K50" s="282"/>
      <c r="L50" s="282"/>
      <c r="M50" s="292">
        <f t="shared" ca="1" si="6"/>
        <v>4.5705643724922105</v>
      </c>
      <c r="N50" s="291"/>
      <c r="P50" s="292">
        <f t="shared" ca="1" si="7"/>
        <v>472.38362566717586</v>
      </c>
      <c r="Q50" s="301">
        <f t="shared" ca="1" si="8"/>
        <v>476.95419003966805</v>
      </c>
      <c r="R50" s="301">
        <f t="shared" ca="1" si="9"/>
        <v>467.81306129468368</v>
      </c>
      <c r="S50" s="50"/>
      <c r="T50" s="292"/>
      <c r="U50" s="265"/>
      <c r="V50" s="292">
        <f t="shared" ca="1" si="10"/>
        <v>472.38362566717586</v>
      </c>
      <c r="W50" s="241">
        <f t="shared" ca="1" si="11"/>
        <v>4.176372332824144</v>
      </c>
      <c r="X50" s="351">
        <f t="shared" ca="1" si="12"/>
        <v>17.442085862378981</v>
      </c>
      <c r="Y50" s="50">
        <f t="shared" ca="1" si="0"/>
        <v>3.4805613397518118</v>
      </c>
      <c r="Z50" s="265">
        <f t="shared" ca="1" si="13"/>
        <v>480.04055933975184</v>
      </c>
      <c r="AA50" s="265">
        <f t="shared" ca="1" si="14"/>
        <v>473.07943666024818</v>
      </c>
      <c r="AB50" s="292"/>
      <c r="AC50" s="37"/>
      <c r="AD50" s="50"/>
      <c r="AE50" s="228"/>
      <c r="AF50" s="50"/>
      <c r="AG50" s="50"/>
      <c r="AH50" s="228"/>
      <c r="AI50" s="50"/>
      <c r="AJ50" s="50"/>
      <c r="AK50" s="50"/>
      <c r="AL50" s="68"/>
      <c r="AM50" s="246"/>
      <c r="AN50" s="241"/>
      <c r="AO50" s="68"/>
      <c r="AP50" s="68"/>
      <c r="AQ50" s="241"/>
      <c r="AR50" s="241"/>
      <c r="AS50" s="228"/>
      <c r="AT50" s="194"/>
      <c r="AU50" s="37"/>
      <c r="AV50" s="68"/>
      <c r="AW50" s="228"/>
      <c r="AX50" s="241"/>
      <c r="AY50" s="38"/>
      <c r="AZ50" s="38"/>
      <c r="BA50" s="55"/>
      <c r="BB50" s="55"/>
      <c r="BC50" s="3">
        <f t="shared" ca="1" si="19"/>
        <v>67310600</v>
      </c>
      <c r="BD50" s="3" t="e">
        <f t="shared" ca="1" si="20"/>
        <v>#N/A</v>
      </c>
      <c r="BE50" s="132"/>
      <c r="BF50" s="132"/>
      <c r="BG50" s="125"/>
      <c r="BJ50" s="68"/>
      <c r="BK50" s="68"/>
      <c r="BL50" s="68"/>
      <c r="BN50" s="169"/>
      <c r="BP50" s="68"/>
      <c r="BQ50" s="68"/>
      <c r="BR50" s="68"/>
      <c r="BU50" s="68"/>
      <c r="BV50" s="68"/>
      <c r="BW50" s="68"/>
      <c r="BX50" s="68"/>
      <c r="BZ50" s="237"/>
      <c r="CD50" s="237"/>
      <c r="CF50" s="68"/>
      <c r="CG50" s="68"/>
      <c r="CH50" s="237"/>
      <c r="CL50" s="237"/>
    </row>
    <row r="51" spans="1:90" x14ac:dyDescent="0.4">
      <c r="A51">
        <v>19</v>
      </c>
      <c r="B51" s="47">
        <f ca="1">IF(A51&gt;$A$8,"",OFFSET(InputPriceData!B$15,$A51+$A$11,0,1,1))</f>
        <v>45300</v>
      </c>
      <c r="C51" s="3">
        <f ca="1">IF(A51&gt;$A$8,"",OFFSET(InputPriceData!G$15,CalculationsAndCharts!$A51+$A$11,IF($C$5,8,0),1,1))</f>
        <v>65931400</v>
      </c>
      <c r="D51" s="4">
        <f ca="1">IF(A51&gt;$A$8,"",OFFSET(InputPriceData!C$15,CalculationsAndCharts!$A51+$A$11,IF($C$5,8,0),1,1))</f>
        <v>471.86999500000002</v>
      </c>
      <c r="E51" s="4">
        <f ca="1">IF(A51&gt;$A$8,"",OFFSET(InputPriceData!D$15,CalculationsAndCharts!$A51+$A$11,IF($C$5,8,0),1,1))</f>
        <v>474.92999300000002</v>
      </c>
      <c r="F51" s="4">
        <f ca="1">IF(A51&gt;$A$8,"",OFFSET(InputPriceData!E$15,CalculationsAndCharts!$A51+$A$11,IF($C$5,8,0),1,1))</f>
        <v>471.35000600000001</v>
      </c>
      <c r="G51" s="4">
        <f ca="1">IF(A51&gt;$A$8,"",OFFSET(InputPriceData!F$15,CalculationsAndCharts!$A51+$A$11,IF($C$5,8,0),1,1))</f>
        <v>473.88000499999998</v>
      </c>
      <c r="H51" s="282">
        <f t="shared" ca="1" si="3"/>
        <v>474.92999300000002</v>
      </c>
      <c r="I51" s="292">
        <f t="shared" ca="1" si="4"/>
        <v>471.35000600000001</v>
      </c>
      <c r="J51" s="50">
        <f t="shared" ca="1" si="5"/>
        <v>3.5799870000000169</v>
      </c>
      <c r="K51" s="282"/>
      <c r="L51" s="282"/>
      <c r="M51" s="292">
        <f t="shared" ca="1" si="6"/>
        <v>4.9232442612593585</v>
      </c>
      <c r="N51" s="291"/>
      <c r="P51" s="292">
        <f t="shared" ca="1" si="7"/>
        <v>470.9578902890662</v>
      </c>
      <c r="Q51" s="301">
        <f t="shared" ca="1" si="8"/>
        <v>475.88113455032556</v>
      </c>
      <c r="R51" s="301">
        <f t="shared" ca="1" si="9"/>
        <v>466.03464602780684</v>
      </c>
      <c r="S51" s="50"/>
      <c r="T51" s="292"/>
      <c r="U51" s="265"/>
      <c r="V51" s="292">
        <f t="shared" ca="1" si="10"/>
        <v>470.9578902890662</v>
      </c>
      <c r="W51" s="241">
        <f t="shared" ca="1" si="11"/>
        <v>2.9221147109337835</v>
      </c>
      <c r="X51" s="351">
        <f t="shared" ca="1" si="12"/>
        <v>8.538754383855629</v>
      </c>
      <c r="Y51" s="50">
        <f t="shared" ca="1" si="0"/>
        <v>3.3979133613503603</v>
      </c>
      <c r="Z51" s="265">
        <f t="shared" ca="1" si="13"/>
        <v>477.27791836135032</v>
      </c>
      <c r="AA51" s="265">
        <f t="shared" ca="1" si="14"/>
        <v>470.48209163864965</v>
      </c>
      <c r="AB51" s="292"/>
      <c r="AC51" s="37"/>
      <c r="AD51" s="50"/>
      <c r="AE51" s="228"/>
      <c r="AF51" s="50"/>
      <c r="AG51" s="50"/>
      <c r="AH51" s="228"/>
      <c r="AI51" s="50"/>
      <c r="AJ51" s="50"/>
      <c r="AK51" s="50"/>
      <c r="AL51" s="68"/>
      <c r="AM51" s="246"/>
      <c r="AN51" s="241"/>
      <c r="AO51" s="68"/>
      <c r="AP51" s="68"/>
      <c r="AQ51" s="241"/>
      <c r="AR51" s="241"/>
      <c r="AS51" s="228"/>
      <c r="AT51" s="194"/>
      <c r="AU51" s="37"/>
      <c r="AV51" s="68"/>
      <c r="AW51" s="228"/>
      <c r="AX51" s="241"/>
      <c r="AY51" s="38"/>
      <c r="AZ51" s="38"/>
      <c r="BA51" s="55"/>
      <c r="BB51" s="55"/>
      <c r="BC51" s="3" t="e">
        <f t="shared" ca="1" si="19"/>
        <v>#N/A</v>
      </c>
      <c r="BD51" s="3">
        <f t="shared" ca="1" si="20"/>
        <v>65931400</v>
      </c>
      <c r="BE51" s="132"/>
      <c r="BF51" s="132"/>
      <c r="BG51" s="125"/>
      <c r="BJ51" s="68"/>
      <c r="BK51" s="68"/>
      <c r="BL51" s="68"/>
      <c r="BN51" s="169"/>
      <c r="BP51" s="68"/>
      <c r="BQ51" s="68"/>
      <c r="BR51" s="68"/>
      <c r="BU51" s="68"/>
      <c r="BV51" s="68"/>
      <c r="BW51" s="68"/>
      <c r="BX51" s="68"/>
      <c r="BZ51" s="237"/>
      <c r="CD51" s="237"/>
      <c r="CF51" s="68"/>
      <c r="CG51" s="68"/>
      <c r="CH51" s="237"/>
      <c r="CL51" s="237"/>
    </row>
    <row r="52" spans="1:90" x14ac:dyDescent="0.4">
      <c r="A52">
        <v>20</v>
      </c>
      <c r="B52" s="47">
        <f ca="1">IF(A52&gt;$A$8,"",OFFSET(InputPriceData!B$15,$A52+$A$11,0,1,1))</f>
        <v>45299</v>
      </c>
      <c r="C52" s="3">
        <f ca="1">IF(A52&gt;$A$8,"",OFFSET(InputPriceData!G$15,CalculationsAndCharts!$A52+$A$11,IF($C$5,8,0),1,1))</f>
        <v>74879100</v>
      </c>
      <c r="D52" s="4">
        <f ca="1">IF(A52&gt;$A$8,"",OFFSET(InputPriceData!C$15,CalculationsAndCharts!$A52+$A$11,IF($C$5,8,0),1,1))</f>
        <v>468.42999300000002</v>
      </c>
      <c r="E52" s="4">
        <f ca="1">IF(A52&gt;$A$8,"",OFFSET(InputPriceData!D$15,CalculationsAndCharts!$A52+$A$11,IF($C$5,8,0),1,1))</f>
        <v>474.75</v>
      </c>
      <c r="F52" s="4">
        <f ca="1">IF(A52&gt;$A$8,"",OFFSET(InputPriceData!E$15,CalculationsAndCharts!$A52+$A$11,IF($C$5,8,0),1,1))</f>
        <v>468.29998799999998</v>
      </c>
      <c r="G52" s="4">
        <f ca="1">IF(A52&gt;$A$8,"",OFFSET(InputPriceData!F$15,CalculationsAndCharts!$A52+$A$11,IF($C$5,8,0),1,1))</f>
        <v>474.60000600000001</v>
      </c>
      <c r="H52" s="282">
        <f t="shared" ca="1" si="3"/>
        <v>474.75</v>
      </c>
      <c r="I52" s="292">
        <f t="shared" ca="1" si="4"/>
        <v>467.92001299999998</v>
      </c>
      <c r="J52" s="50">
        <f t="shared" ca="1" si="5"/>
        <v>6.8299870000000169</v>
      </c>
      <c r="K52" s="282"/>
      <c r="L52" s="282"/>
      <c r="M52" s="292">
        <f t="shared" ca="1" si="6"/>
        <v>4.4989643479569903</v>
      </c>
      <c r="N52" s="291"/>
      <c r="P52" s="292">
        <f t="shared" ca="1" si="7"/>
        <v>469.74761174621096</v>
      </c>
      <c r="Q52" s="301">
        <f t="shared" ca="1" si="8"/>
        <v>474.24657609416795</v>
      </c>
      <c r="R52" s="301">
        <f t="shared" ca="1" si="9"/>
        <v>465.24864739825398</v>
      </c>
      <c r="S52" s="50"/>
      <c r="T52" s="292"/>
      <c r="U52" s="265"/>
      <c r="V52" s="292">
        <f t="shared" ca="1" si="10"/>
        <v>469.74761174621096</v>
      </c>
      <c r="W52" s="241">
        <f t="shared" ca="1" si="11"/>
        <v>4.8523942537890434</v>
      </c>
      <c r="X52" s="351">
        <f t="shared" ca="1" si="12"/>
        <v>23.545729994204926</v>
      </c>
      <c r="Y52" s="50">
        <f t="shared" ca="1" si="0"/>
        <v>3.3662502697678058</v>
      </c>
      <c r="Z52" s="265">
        <f t="shared" ca="1" si="13"/>
        <v>477.96625626976783</v>
      </c>
      <c r="AA52" s="265">
        <f t="shared" ca="1" si="14"/>
        <v>471.23375573023219</v>
      </c>
      <c r="AB52" s="292"/>
      <c r="AC52" s="37"/>
      <c r="AD52" s="50"/>
      <c r="AE52" s="228"/>
      <c r="AF52" s="50"/>
      <c r="AG52" s="50"/>
      <c r="AH52" s="228"/>
      <c r="AI52" s="50"/>
      <c r="AJ52" s="50"/>
      <c r="AK52" s="50"/>
      <c r="AL52" s="68"/>
      <c r="AM52" s="246"/>
      <c r="AN52" s="241"/>
      <c r="AO52" s="68"/>
      <c r="AP52" s="68"/>
      <c r="AQ52" s="241"/>
      <c r="AR52" s="241"/>
      <c r="AS52" s="228"/>
      <c r="AT52" s="194"/>
      <c r="AU52" s="37"/>
      <c r="AV52" s="68"/>
      <c r="AW52" s="228"/>
      <c r="AX52" s="241"/>
      <c r="AY52" s="38"/>
      <c r="AZ52" s="38"/>
      <c r="BA52" s="55"/>
      <c r="BB52" s="55"/>
      <c r="BC52" s="3">
        <f t="shared" ca="1" si="19"/>
        <v>74879100</v>
      </c>
      <c r="BD52" s="3" t="e">
        <f t="shared" ca="1" si="20"/>
        <v>#N/A</v>
      </c>
      <c r="BE52" s="132"/>
      <c r="BF52" s="132"/>
      <c r="BG52" s="125"/>
      <c r="BJ52" s="68"/>
      <c r="BK52" s="68"/>
      <c r="BL52" s="68"/>
      <c r="BN52" s="169"/>
      <c r="BP52" s="68"/>
      <c r="BQ52" s="68"/>
      <c r="BR52" s="68"/>
      <c r="BU52" s="68"/>
      <c r="BV52" s="68"/>
      <c r="BW52" s="68"/>
      <c r="BX52" s="68"/>
      <c r="BZ52" s="237"/>
      <c r="CD52" s="237"/>
      <c r="CF52" s="68"/>
      <c r="CG52" s="68"/>
      <c r="CH52" s="237"/>
      <c r="CL52" s="237"/>
    </row>
    <row r="53" spans="1:90" x14ac:dyDescent="0.4">
      <c r="A53">
        <v>21</v>
      </c>
      <c r="B53" s="47">
        <f ca="1">IF(A53&gt;$A$8,"",OFFSET(InputPriceData!B$15,$A53+$A$11,0,1,1))</f>
        <v>45296</v>
      </c>
      <c r="C53" s="3">
        <f ca="1">IF(A53&gt;$A$8,"",OFFSET(InputPriceData!G$15,CalculationsAndCharts!$A53+$A$11,IF($C$5,8,0),1,1))</f>
        <v>86060800</v>
      </c>
      <c r="D53" s="4">
        <f ca="1">IF(A53&gt;$A$8,"",OFFSET(InputPriceData!C$15,CalculationsAndCharts!$A53+$A$11,IF($C$5,8,0),1,1))</f>
        <v>467.48998999999998</v>
      </c>
      <c r="E53" s="4">
        <f ca="1">IF(A53&gt;$A$8,"",OFFSET(InputPriceData!D$15,CalculationsAndCharts!$A53+$A$11,IF($C$5,8,0),1,1))</f>
        <v>470.44000199999999</v>
      </c>
      <c r="F53" s="4">
        <f ca="1">IF(A53&gt;$A$8,"",OFFSET(InputPriceData!E$15,CalculationsAndCharts!$A53+$A$11,IF($C$5,8,0),1,1))</f>
        <v>466.42999300000002</v>
      </c>
      <c r="G53" s="4">
        <f ca="1">IF(A53&gt;$A$8,"",OFFSET(InputPriceData!F$15,CalculationsAndCharts!$A53+$A$11,IF($C$5,8,0),1,1))</f>
        <v>467.92001299999998</v>
      </c>
      <c r="H53" s="282">
        <f t="shared" ca="1" si="3"/>
        <v>470.44000199999999</v>
      </c>
      <c r="I53" s="292">
        <f t="shared" ca="1" si="4"/>
        <v>466.42999300000002</v>
      </c>
      <c r="J53" s="50">
        <f t="shared" ca="1" si="5"/>
        <v>4.0100089999999682</v>
      </c>
      <c r="K53" s="282"/>
      <c r="L53" s="282"/>
      <c r="M53" s="292">
        <f t="shared" ca="1" si="6"/>
        <v>3.8173768410960149</v>
      </c>
      <c r="N53" s="291"/>
      <c r="P53" s="292">
        <f t="shared" ca="1" si="7"/>
        <v>469.89700522311261</v>
      </c>
      <c r="Q53" s="301">
        <f t="shared" ca="1" si="8"/>
        <v>473.71438206420862</v>
      </c>
      <c r="R53" s="301">
        <f t="shared" ca="1" si="9"/>
        <v>466.07962838201661</v>
      </c>
      <c r="S53" s="50"/>
      <c r="T53" s="292"/>
      <c r="U53" s="265"/>
      <c r="V53" s="292">
        <f t="shared" ca="1" si="10"/>
        <v>469.89700522311261</v>
      </c>
      <c r="W53" s="241">
        <f t="shared" ca="1" si="11"/>
        <v>-1.9769922231126316</v>
      </c>
      <c r="X53" s="351">
        <f t="shared" ca="1" si="12"/>
        <v>3.9084982502478254</v>
      </c>
      <c r="Y53" s="50">
        <f t="shared" ca="1" si="0"/>
        <v>3.193782204906829</v>
      </c>
      <c r="Z53" s="265">
        <f t="shared" ca="1" si="13"/>
        <v>471.11379520490681</v>
      </c>
      <c r="AA53" s="265">
        <f t="shared" ca="1" si="14"/>
        <v>464.72623079509316</v>
      </c>
      <c r="AB53" s="292"/>
      <c r="AC53" s="37"/>
      <c r="AD53" s="50"/>
      <c r="AE53" s="228"/>
      <c r="AF53" s="50"/>
      <c r="AG53" s="50"/>
      <c r="AH53" s="228"/>
      <c r="AI53" s="50"/>
      <c r="AJ53" s="50"/>
      <c r="AK53" s="50"/>
      <c r="AL53" s="68"/>
      <c r="AM53" s="246"/>
      <c r="AN53" s="241"/>
      <c r="AO53" s="68"/>
      <c r="AP53" s="68"/>
      <c r="AQ53" s="241"/>
      <c r="AR53" s="241"/>
      <c r="AS53" s="228"/>
      <c r="AT53" s="194"/>
      <c r="AU53" s="37"/>
      <c r="AV53" s="68"/>
      <c r="AW53" s="228"/>
      <c r="AX53" s="241"/>
      <c r="AY53" s="38"/>
      <c r="AZ53" s="38"/>
      <c r="BA53" s="55"/>
      <c r="BB53" s="55"/>
      <c r="BC53" s="3">
        <f t="shared" ca="1" si="19"/>
        <v>86060800</v>
      </c>
      <c r="BD53" s="3" t="e">
        <f t="shared" ca="1" si="20"/>
        <v>#N/A</v>
      </c>
      <c r="BE53" s="132"/>
      <c r="BF53" s="132"/>
      <c r="BG53" s="125"/>
      <c r="BJ53" s="68"/>
      <c r="BK53" s="68"/>
      <c r="BL53" s="68"/>
      <c r="BN53" s="169"/>
      <c r="BP53" s="68"/>
      <c r="BQ53" s="68"/>
      <c r="BR53" s="68"/>
      <c r="BU53" s="68"/>
      <c r="BV53" s="68"/>
      <c r="BW53" s="68"/>
      <c r="BX53" s="68"/>
      <c r="BZ53" s="237"/>
      <c r="CD53" s="237"/>
      <c r="CF53" s="68"/>
      <c r="CG53" s="68"/>
      <c r="CH53" s="237"/>
      <c r="CL53" s="237"/>
    </row>
    <row r="54" spans="1:90" x14ac:dyDescent="0.4">
      <c r="A54">
        <v>22</v>
      </c>
      <c r="B54" s="47">
        <f ca="1">IF(A54&gt;$A$8,"",OFFSET(InputPriceData!B$15,$A54+$A$11,0,1,1))</f>
        <v>45295</v>
      </c>
      <c r="C54" s="3">
        <f ca="1">IF(A54&gt;$A$8,"",OFFSET(InputPriceData!G$15,CalculationsAndCharts!$A54+$A$11,IF($C$5,8,0),1,1))</f>
        <v>84232200</v>
      </c>
      <c r="D54" s="4">
        <f ca="1">IF(A54&gt;$A$8,"",OFFSET(InputPriceData!C$15,CalculationsAndCharts!$A54+$A$11,IF($C$5,8,0),1,1))</f>
        <v>468.29998799999998</v>
      </c>
      <c r="E54" s="4">
        <f ca="1">IF(A54&gt;$A$8,"",OFFSET(InputPriceData!D$15,CalculationsAndCharts!$A54+$A$11,IF($C$5,8,0),1,1))</f>
        <v>470.959991</v>
      </c>
      <c r="F54" s="4">
        <f ca="1">IF(A54&gt;$A$8,"",OFFSET(InputPriceData!E$15,CalculationsAndCharts!$A54+$A$11,IF($C$5,8,0),1,1))</f>
        <v>467.04998799999998</v>
      </c>
      <c r="G54" s="4">
        <f ca="1">IF(A54&gt;$A$8,"",OFFSET(InputPriceData!F$15,CalculationsAndCharts!$A54+$A$11,IF($C$5,8,0),1,1))</f>
        <v>467.27999899999998</v>
      </c>
      <c r="H54" s="282">
        <f t="shared" ca="1" si="3"/>
        <v>470.959991</v>
      </c>
      <c r="I54" s="292">
        <f t="shared" ca="1" si="4"/>
        <v>467.04998799999998</v>
      </c>
      <c r="J54" s="50">
        <f t="shared" ca="1" si="5"/>
        <v>3.9100030000000174</v>
      </c>
      <c r="K54" s="282"/>
      <c r="L54" s="282"/>
      <c r="M54" s="292">
        <f t="shared" ca="1" si="6"/>
        <v>3.6786441375213892</v>
      </c>
      <c r="N54" s="291"/>
      <c r="P54" s="292">
        <f t="shared" ca="1" si="7"/>
        <v>472.1193613704055</v>
      </c>
      <c r="Q54" s="301">
        <f t="shared" ca="1" si="8"/>
        <v>475.79800550792692</v>
      </c>
      <c r="R54" s="301">
        <f t="shared" ca="1" si="9"/>
        <v>468.44071723288408</v>
      </c>
      <c r="S54" s="50"/>
      <c r="T54" s="292"/>
      <c r="U54" s="265"/>
      <c r="V54" s="292">
        <f t="shared" ca="1" si="10"/>
        <v>472.1193613704055</v>
      </c>
      <c r="W54" s="241">
        <f t="shared" ca="1" si="11"/>
        <v>-4.8393623704055244</v>
      </c>
      <c r="X54" s="351">
        <f t="shared" ca="1" si="12"/>
        <v>23.419428152096977</v>
      </c>
      <c r="Y54" s="50">
        <f t="shared" ca="1" si="0"/>
        <v>3.2225124501345372</v>
      </c>
      <c r="Z54" s="265">
        <f t="shared" ca="1" si="13"/>
        <v>470.50251145013453</v>
      </c>
      <c r="AA54" s="265">
        <f t="shared" ca="1" si="14"/>
        <v>464.05748654986542</v>
      </c>
      <c r="AB54" s="292"/>
      <c r="AC54" s="37"/>
      <c r="AD54" s="50"/>
      <c r="AE54" s="228"/>
      <c r="AF54" s="50"/>
      <c r="AG54" s="50"/>
      <c r="AH54" s="228"/>
      <c r="AI54" s="50"/>
      <c r="AJ54" s="50"/>
      <c r="AK54" s="50"/>
      <c r="AL54" s="68"/>
      <c r="AM54" s="246"/>
      <c r="AN54" s="241"/>
      <c r="AO54" s="68"/>
      <c r="AP54" s="68"/>
      <c r="AQ54" s="241"/>
      <c r="AR54" s="241"/>
      <c r="AS54" s="228"/>
      <c r="AT54" s="194"/>
      <c r="AU54" s="37"/>
      <c r="AV54" s="68"/>
      <c r="AW54" s="228"/>
      <c r="AX54" s="241"/>
      <c r="AY54" s="38"/>
      <c r="AZ54" s="38"/>
      <c r="BA54" s="55"/>
      <c r="BB54" s="55"/>
      <c r="BC54" s="3" t="e">
        <f t="shared" ca="1" si="19"/>
        <v>#N/A</v>
      </c>
      <c r="BD54" s="3">
        <f t="shared" ca="1" si="20"/>
        <v>84232200</v>
      </c>
      <c r="BE54" s="132"/>
      <c r="BF54" s="132"/>
      <c r="BG54" s="125"/>
      <c r="BJ54" s="68"/>
      <c r="BK54" s="68"/>
      <c r="BL54" s="68"/>
      <c r="BN54" s="169"/>
      <c r="BP54" s="68"/>
      <c r="BQ54" s="68"/>
      <c r="BR54" s="68"/>
      <c r="BU54" s="68"/>
      <c r="BV54" s="68"/>
      <c r="BW54" s="68"/>
      <c r="BX54" s="68"/>
      <c r="BZ54" s="237"/>
      <c r="CD54" s="237"/>
      <c r="CF54" s="68"/>
      <c r="CG54" s="68"/>
      <c r="CH54" s="237"/>
      <c r="CL54" s="237"/>
    </row>
    <row r="55" spans="1:90" x14ac:dyDescent="0.4">
      <c r="A55">
        <v>23</v>
      </c>
      <c r="B55" s="47">
        <f ca="1">IF(A55&gt;$A$8,"",OFFSET(InputPriceData!B$15,$A55+$A$11,0,1,1))</f>
        <v>45294</v>
      </c>
      <c r="C55" s="3">
        <f ca="1">IF(A55&gt;$A$8,"",OFFSET(InputPriceData!G$15,CalculationsAndCharts!$A55+$A$11,IF($C$5,8,0),1,1))</f>
        <v>103585900</v>
      </c>
      <c r="D55" s="4">
        <f ca="1">IF(A55&gt;$A$8,"",OFFSET(InputPriceData!C$15,CalculationsAndCharts!$A55+$A$11,IF($C$5,8,0),1,1))</f>
        <v>470.42999300000002</v>
      </c>
      <c r="E55" s="4">
        <f ca="1">IF(A55&gt;$A$8,"",OFFSET(InputPriceData!D$15,CalculationsAndCharts!$A55+$A$11,IF($C$5,8,0),1,1))</f>
        <v>471.19000199999999</v>
      </c>
      <c r="F55" s="4">
        <f ca="1">IF(A55&gt;$A$8,"",OFFSET(InputPriceData!E$15,CalculationsAndCharts!$A55+$A$11,IF($C$5,8,0),1,1))</f>
        <v>468.17001299999998</v>
      </c>
      <c r="G55" s="4">
        <f ca="1">IF(A55&gt;$A$8,"",OFFSET(InputPriceData!F$15,CalculationsAndCharts!$A55+$A$11,IF($C$5,8,0),1,1))</f>
        <v>468.790009</v>
      </c>
      <c r="H55" s="282">
        <f t="shared" ca="1" si="3"/>
        <v>472.64999399999999</v>
      </c>
      <c r="I55" s="292">
        <f t="shared" ca="1" si="4"/>
        <v>468.17001299999998</v>
      </c>
      <c r="J55" s="50">
        <f t="shared" ca="1" si="5"/>
        <v>4.4799810000000093</v>
      </c>
      <c r="K55" s="282"/>
      <c r="L55" s="282"/>
      <c r="M55" s="292">
        <f t="shared" ca="1" si="6"/>
        <v>3.3800413701878211</v>
      </c>
      <c r="N55" s="291"/>
      <c r="P55" s="292">
        <f t="shared" ca="1" si="7"/>
        <v>474.81132659267445</v>
      </c>
      <c r="Q55" s="301">
        <f t="shared" ca="1" si="8"/>
        <v>478.19136796286227</v>
      </c>
      <c r="R55" s="301">
        <f t="shared" ca="1" si="9"/>
        <v>471.43128522248662</v>
      </c>
      <c r="S55" s="50"/>
      <c r="T55" s="292"/>
      <c r="U55" s="265"/>
      <c r="V55" s="292">
        <f t="shared" ca="1" si="10"/>
        <v>474.81132659267445</v>
      </c>
      <c r="W55" s="241">
        <f t="shared" ca="1" si="11"/>
        <v>-6.0213175926744498</v>
      </c>
      <c r="X55" s="351">
        <f t="shared" ca="1" si="12"/>
        <v>36.256265551850831</v>
      </c>
      <c r="Y55" s="50">
        <f t="shared" ca="1" si="0"/>
        <v>3.0557877544467869</v>
      </c>
      <c r="Z55" s="265">
        <f t="shared" ca="1" si="13"/>
        <v>471.84579675444678</v>
      </c>
      <c r="AA55" s="265">
        <f t="shared" ca="1" si="14"/>
        <v>465.73422124555321</v>
      </c>
      <c r="AB55" s="292"/>
      <c r="AC55" s="37"/>
      <c r="AD55" s="50"/>
      <c r="AE55" s="228"/>
      <c r="AF55" s="50"/>
      <c r="AG55" s="50"/>
      <c r="AH55" s="228"/>
      <c r="AI55" s="50"/>
      <c r="AJ55" s="50"/>
      <c r="AK55" s="50"/>
      <c r="AL55" s="68"/>
      <c r="AM55" s="246"/>
      <c r="AN55" s="241"/>
      <c r="AO55" s="68"/>
      <c r="AP55" s="68"/>
      <c r="AQ55" s="241"/>
      <c r="AR55" s="241"/>
      <c r="AS55" s="228"/>
      <c r="AT55" s="194"/>
      <c r="AU55" s="37"/>
      <c r="AV55" s="68"/>
      <c r="AW55" s="228"/>
      <c r="AX55" s="241"/>
      <c r="AY55" s="38"/>
      <c r="AZ55" s="38"/>
      <c r="BA55" s="55"/>
      <c r="BB55" s="55"/>
      <c r="BC55" s="3" t="e">
        <f t="shared" ca="1" si="19"/>
        <v>#N/A</v>
      </c>
      <c r="BD55" s="3">
        <f t="shared" ca="1" si="20"/>
        <v>103585900</v>
      </c>
      <c r="BE55" s="132"/>
      <c r="BF55" s="132"/>
      <c r="BG55" s="125"/>
      <c r="BJ55" s="68"/>
      <c r="BK55" s="68"/>
      <c r="BL55" s="68"/>
      <c r="BN55" s="169"/>
      <c r="BP55" s="68"/>
      <c r="BQ55" s="68"/>
      <c r="BR55" s="68"/>
      <c r="BU55" s="68"/>
      <c r="BV55" s="68"/>
      <c r="BW55" s="68"/>
      <c r="BX55" s="68"/>
      <c r="BZ55" s="237"/>
      <c r="CD55" s="237"/>
      <c r="CF55" s="68"/>
      <c r="CG55" s="68"/>
      <c r="CH55" s="237"/>
      <c r="CL55" s="237"/>
    </row>
    <row r="56" spans="1:90" x14ac:dyDescent="0.4">
      <c r="A56">
        <v>24</v>
      </c>
      <c r="B56" s="47">
        <f ca="1">IF(A56&gt;$A$8,"",OFFSET(InputPriceData!B$15,$A56+$A$11,0,1,1))</f>
        <v>45293</v>
      </c>
      <c r="C56" s="3">
        <f ca="1">IF(A56&gt;$A$8,"",OFFSET(InputPriceData!G$15,CalculationsAndCharts!$A56+$A$11,IF($C$5,8,0),1,1))</f>
        <v>123623700</v>
      </c>
      <c r="D56" s="4">
        <f ca="1">IF(A56&gt;$A$8,"",OFFSET(InputPriceData!C$15,CalculationsAndCharts!$A56+$A$11,IF($C$5,8,0),1,1))</f>
        <v>472.16000400000001</v>
      </c>
      <c r="E56" s="4">
        <f ca="1">IF(A56&gt;$A$8,"",OFFSET(InputPriceData!D$15,CalculationsAndCharts!$A56+$A$11,IF($C$5,8,0),1,1))</f>
        <v>473.67001299999998</v>
      </c>
      <c r="F56" s="4">
        <f ca="1">IF(A56&gt;$A$8,"",OFFSET(InputPriceData!E$15,CalculationsAndCharts!$A56+$A$11,IF($C$5,8,0),1,1))</f>
        <v>470.48998999999998</v>
      </c>
      <c r="G56" s="4">
        <f ca="1">IF(A56&gt;$A$8,"",OFFSET(InputPriceData!F$15,CalculationsAndCharts!$A56+$A$11,IF($C$5,8,0),1,1))</f>
        <v>472.64999399999999</v>
      </c>
      <c r="H56" s="282">
        <f t="shared" ca="1" si="3"/>
        <v>475.30999800000001</v>
      </c>
      <c r="I56" s="292">
        <f t="shared" ca="1" si="4"/>
        <v>470.48998999999998</v>
      </c>
      <c r="J56" s="50">
        <f t="shared" ca="1" si="5"/>
        <v>4.8200080000000298</v>
      </c>
      <c r="K56" s="282"/>
      <c r="L56" s="282"/>
      <c r="M56" s="292">
        <f t="shared" ca="1" si="6"/>
        <v>2.7884026905479176</v>
      </c>
      <c r="N56" s="291"/>
      <c r="P56" s="292">
        <f t="shared" ca="1" si="7"/>
        <v>476.83770805554133</v>
      </c>
      <c r="Q56" s="301">
        <f t="shared" ca="1" si="8"/>
        <v>479.62611074608924</v>
      </c>
      <c r="R56" s="301">
        <f t="shared" ca="1" si="9"/>
        <v>474.04930536499342</v>
      </c>
      <c r="S56" s="50"/>
      <c r="T56" s="292"/>
      <c r="U56" s="265"/>
      <c r="V56" s="292">
        <f t="shared" ca="1" si="10"/>
        <v>476.83770805554133</v>
      </c>
      <c r="W56" s="241">
        <f t="shared" ca="1" si="11"/>
        <v>-4.1877140555413348</v>
      </c>
      <c r="X56" s="351">
        <f t="shared" ca="1" si="12"/>
        <v>17.536949010978454</v>
      </c>
      <c r="Y56" s="50">
        <f t="shared" ca="1" si="0"/>
        <v>2.7702553735365032</v>
      </c>
      <c r="Z56" s="265">
        <f t="shared" ca="1" si="13"/>
        <v>475.42024937353648</v>
      </c>
      <c r="AA56" s="265">
        <f t="shared" ca="1" si="14"/>
        <v>469.87973862646351</v>
      </c>
      <c r="AB56" s="292"/>
      <c r="AC56" s="37"/>
      <c r="AD56" s="50"/>
      <c r="AE56" s="228"/>
      <c r="AF56" s="50"/>
      <c r="AG56" s="50"/>
      <c r="AH56" s="228"/>
      <c r="AI56" s="50"/>
      <c r="AJ56" s="50"/>
      <c r="AK56" s="50"/>
      <c r="AL56" s="68"/>
      <c r="AM56" s="246"/>
      <c r="AN56" s="241"/>
      <c r="AO56" s="68"/>
      <c r="AP56" s="68"/>
      <c r="AQ56" s="241"/>
      <c r="AR56" s="241"/>
      <c r="AS56" s="228"/>
      <c r="AT56" s="194"/>
      <c r="AU56" s="37"/>
      <c r="AV56" s="68"/>
      <c r="AW56" s="228"/>
      <c r="AX56" s="241"/>
      <c r="AY56" s="38"/>
      <c r="AZ56" s="38"/>
      <c r="BA56" s="55"/>
      <c r="BB56" s="55"/>
      <c r="BC56" s="3" t="e">
        <f t="shared" ca="1" si="19"/>
        <v>#N/A</v>
      </c>
      <c r="BD56" s="3">
        <f t="shared" ca="1" si="20"/>
        <v>123623700</v>
      </c>
      <c r="BE56" s="132"/>
      <c r="BF56" s="132"/>
      <c r="BG56" s="125"/>
      <c r="BJ56" s="68"/>
      <c r="BK56" s="68"/>
      <c r="BL56" s="68"/>
      <c r="BN56" s="169"/>
      <c r="BP56" s="68"/>
      <c r="BQ56" s="68"/>
      <c r="BR56" s="68"/>
      <c r="BU56" s="68"/>
      <c r="BV56" s="68"/>
      <c r="BW56" s="68"/>
      <c r="BX56" s="68"/>
      <c r="BZ56" s="237"/>
      <c r="CD56" s="237"/>
      <c r="CF56" s="68"/>
      <c r="CG56" s="68"/>
      <c r="CH56" s="237"/>
      <c r="CL56" s="237"/>
    </row>
    <row r="57" spans="1:90" x14ac:dyDescent="0.4">
      <c r="A57">
        <v>25</v>
      </c>
      <c r="B57" s="47">
        <f ca="1">IF(A57&gt;$A$8,"",OFFSET(InputPriceData!B$15,$A57+$A$11,0,1,1))</f>
        <v>45289</v>
      </c>
      <c r="C57" s="3">
        <f ca="1">IF(A57&gt;$A$8,"",OFFSET(InputPriceData!G$15,CalculationsAndCharts!$A57+$A$11,IF($C$5,8,0),1,1))</f>
        <v>122234100</v>
      </c>
      <c r="D57" s="4">
        <f ca="1">IF(A57&gt;$A$8,"",OFFSET(InputPriceData!C$15,CalculationsAndCharts!$A57+$A$11,IF($C$5,8,0),1,1))</f>
        <v>476.48998999999998</v>
      </c>
      <c r="E57" s="4">
        <f ca="1">IF(A57&gt;$A$8,"",OFFSET(InputPriceData!D$15,CalculationsAndCharts!$A57+$A$11,IF($C$5,8,0),1,1))</f>
        <v>477.02999899999998</v>
      </c>
      <c r="F57" s="4">
        <f ca="1">IF(A57&gt;$A$8,"",OFFSET(InputPriceData!E$15,CalculationsAndCharts!$A57+$A$11,IF($C$5,8,0),1,1))</f>
        <v>473.29998799999998</v>
      </c>
      <c r="G57" s="4">
        <f ca="1">IF(A57&gt;$A$8,"",OFFSET(InputPriceData!F$15,CalculationsAndCharts!$A57+$A$11,IF($C$5,8,0),1,1))</f>
        <v>475.30999800000001</v>
      </c>
      <c r="H57" s="282">
        <f t="shared" ca="1" si="3"/>
        <v>477.02999899999998</v>
      </c>
      <c r="I57" s="292">
        <f t="shared" ca="1" si="4"/>
        <v>473.29998799999998</v>
      </c>
      <c r="J57" s="50">
        <f t="shared" ca="1" si="5"/>
        <v>3.7300109999999904</v>
      </c>
      <c r="K57" s="282"/>
      <c r="L57" s="282"/>
      <c r="M57" s="292">
        <f t="shared" ca="1" si="6"/>
        <v>2.2818544389054236</v>
      </c>
      <c r="N57" s="291"/>
      <c r="P57" s="292">
        <f t="shared" ca="1" si="7"/>
        <v>477.62124738231029</v>
      </c>
      <c r="Q57" s="301">
        <f t="shared" ca="1" si="8"/>
        <v>479.90310182121573</v>
      </c>
      <c r="R57" s="301">
        <f t="shared" ca="1" si="9"/>
        <v>475.33939294340485</v>
      </c>
      <c r="S57" s="50"/>
      <c r="T57" s="292"/>
      <c r="U57" s="265"/>
      <c r="V57" s="292">
        <f t="shared" ca="1" si="10"/>
        <v>477.62124738231029</v>
      </c>
      <c r="W57" s="241">
        <f t="shared" ca="1" si="11"/>
        <v>-2.3112493823102795</v>
      </c>
      <c r="X57" s="351">
        <f t="shared" ca="1" si="12"/>
        <v>5.3418737072296487</v>
      </c>
      <c r="Y57" s="50">
        <f t="shared" ca="1" si="0"/>
        <v>2.619751330001213</v>
      </c>
      <c r="Z57" s="265">
        <f t="shared" ca="1" si="13"/>
        <v>477.92974933000124</v>
      </c>
      <c r="AA57" s="265">
        <f t="shared" ca="1" si="14"/>
        <v>472.69024666999877</v>
      </c>
      <c r="AB57" s="292"/>
      <c r="AC57" s="37"/>
      <c r="AD57" s="50"/>
      <c r="AE57" s="228"/>
      <c r="AF57" s="50"/>
      <c r="AG57" s="50"/>
      <c r="AH57" s="228"/>
      <c r="AI57" s="50"/>
      <c r="AJ57" s="50"/>
      <c r="AK57" s="50"/>
      <c r="AL57" s="68"/>
      <c r="AM57" s="246"/>
      <c r="AN57" s="241"/>
      <c r="AO57" s="68"/>
      <c r="AP57" s="68"/>
      <c r="AQ57" s="241"/>
      <c r="AR57" s="241"/>
      <c r="AS57" s="228"/>
      <c r="AT57" s="194"/>
      <c r="AU57" s="37"/>
      <c r="AV57" s="68"/>
      <c r="AW57" s="228"/>
      <c r="AX57" s="241"/>
      <c r="AY57" s="38"/>
      <c r="AZ57" s="38"/>
      <c r="BA57" s="55"/>
      <c r="BB57" s="55"/>
      <c r="BC57" s="3" t="e">
        <f t="shared" ca="1" si="19"/>
        <v>#N/A</v>
      </c>
      <c r="BD57" s="3">
        <f t="shared" ca="1" si="20"/>
        <v>122234100</v>
      </c>
      <c r="BE57" s="132"/>
      <c r="BF57" s="132"/>
      <c r="BG57" s="125"/>
      <c r="BJ57" s="68"/>
      <c r="BK57" s="68"/>
      <c r="BL57" s="68"/>
      <c r="BN57" s="169"/>
      <c r="BP57" s="68"/>
      <c r="BQ57" s="68"/>
      <c r="BR57" s="68"/>
      <c r="BU57" s="68"/>
      <c r="BV57" s="68"/>
      <c r="BW57" s="68"/>
      <c r="BX57" s="68"/>
      <c r="BZ57" s="237"/>
      <c r="CD57" s="237"/>
      <c r="CF57" s="68"/>
      <c r="CG57" s="68"/>
      <c r="CH57" s="237"/>
      <c r="CL57" s="237"/>
    </row>
    <row r="58" spans="1:90" x14ac:dyDescent="0.4">
      <c r="A58">
        <v>26</v>
      </c>
      <c r="B58" s="47">
        <f ca="1">IF(A58&gt;$A$8,"",OFFSET(InputPriceData!B$15,$A58+$A$11,0,1,1))</f>
        <v>45288</v>
      </c>
      <c r="C58" s="3">
        <f ca="1">IF(A58&gt;$A$8,"",OFFSET(InputPriceData!G$15,CalculationsAndCharts!$A58+$A$11,IF($C$5,8,0),1,1))</f>
        <v>77158100</v>
      </c>
      <c r="D58" s="4">
        <f ca="1">IF(A58&gt;$A$8,"",OFFSET(InputPriceData!C$15,CalculationsAndCharts!$A58+$A$11,IF($C$5,8,0),1,1))</f>
        <v>476.88000499999998</v>
      </c>
      <c r="E58" s="4">
        <f ca="1">IF(A58&gt;$A$8,"",OFFSET(InputPriceData!D$15,CalculationsAndCharts!$A58+$A$11,IF($C$5,8,0),1,1))</f>
        <v>477.54998799999998</v>
      </c>
      <c r="F58" s="4">
        <f ca="1">IF(A58&gt;$A$8,"",OFFSET(InputPriceData!E$15,CalculationsAndCharts!$A58+$A$11,IF($C$5,8,0),1,1))</f>
        <v>476.26001000000002</v>
      </c>
      <c r="G58" s="4">
        <f ca="1">IF(A58&gt;$A$8,"",OFFSET(InputPriceData!F$15,CalculationsAndCharts!$A58+$A$11,IF($C$5,8,0),1,1))</f>
        <v>476.69000199999999</v>
      </c>
      <c r="H58" s="282">
        <f t="shared" ca="1" si="3"/>
        <v>477.54998799999998</v>
      </c>
      <c r="I58" s="292">
        <f t="shared" ca="1" si="4"/>
        <v>476.26001000000002</v>
      </c>
      <c r="J58" s="50">
        <f t="shared" ca="1" si="5"/>
        <v>1.2899779999999623</v>
      </c>
      <c r="K58" s="282"/>
      <c r="L58" s="282"/>
      <c r="M58" s="292">
        <f t="shared" ca="1" si="6"/>
        <v>2.6159735296486772</v>
      </c>
      <c r="N58" s="291"/>
      <c r="P58" s="292">
        <f t="shared" ca="1" si="7"/>
        <v>477.38907704399713</v>
      </c>
      <c r="Q58" s="301">
        <f t="shared" ca="1" si="8"/>
        <v>480.0050505736458</v>
      </c>
      <c r="R58" s="301">
        <f t="shared" ca="1" si="9"/>
        <v>474.77310351434846</v>
      </c>
      <c r="S58" s="50"/>
      <c r="T58" s="292"/>
      <c r="U58" s="265"/>
      <c r="V58" s="292">
        <f t="shared" ca="1" si="10"/>
        <v>477.38907704399713</v>
      </c>
      <c r="W58" s="241">
        <f t="shared" ca="1" si="11"/>
        <v>-0.69907504399714071</v>
      </c>
      <c r="X58" s="351">
        <f t="shared" ca="1" si="12"/>
        <v>0.48870591713960421</v>
      </c>
      <c r="Y58" s="50">
        <f t="shared" ca="1" si="0"/>
        <v>2.5760761096156433</v>
      </c>
      <c r="Z58" s="265">
        <f t="shared" ca="1" si="13"/>
        <v>479.26607810961565</v>
      </c>
      <c r="AA58" s="265">
        <f t="shared" ca="1" si="14"/>
        <v>474.11392589038434</v>
      </c>
      <c r="AB58" s="292"/>
      <c r="AC58" s="37"/>
      <c r="AD58" s="50"/>
      <c r="AE58" s="228"/>
      <c r="AF58" s="50"/>
      <c r="AG58" s="50"/>
      <c r="AH58" s="228"/>
      <c r="AI58" s="50"/>
      <c r="AJ58" s="50"/>
      <c r="AK58" s="50"/>
      <c r="AL58" s="68"/>
      <c r="AM58" s="246"/>
      <c r="AN58" s="241"/>
      <c r="AO58" s="68"/>
      <c r="AP58" s="68"/>
      <c r="AQ58" s="241"/>
      <c r="AR58" s="241"/>
      <c r="AS58" s="228"/>
      <c r="AT58" s="194"/>
      <c r="AU58" s="37"/>
      <c r="AV58" s="68"/>
      <c r="AW58" s="228"/>
      <c r="AX58" s="241"/>
      <c r="AY58" s="38"/>
      <c r="AZ58" s="38"/>
      <c r="BA58" s="55"/>
      <c r="BB58" s="55"/>
      <c r="BC58" s="3">
        <f t="shared" ca="1" si="19"/>
        <v>77158100</v>
      </c>
      <c r="BD58" s="3" t="e">
        <f t="shared" ca="1" si="20"/>
        <v>#N/A</v>
      </c>
      <c r="BE58" s="132"/>
      <c r="BF58" s="132"/>
      <c r="BG58" s="125"/>
      <c r="BJ58" s="68"/>
      <c r="BK58" s="68"/>
      <c r="BL58" s="68"/>
      <c r="BN58" s="169"/>
      <c r="BP58" s="68"/>
      <c r="BQ58" s="68"/>
      <c r="BR58" s="68"/>
      <c r="BU58" s="68"/>
      <c r="BV58" s="68"/>
      <c r="BW58" s="68"/>
      <c r="BX58" s="68"/>
      <c r="BZ58" s="237"/>
      <c r="CD58" s="237"/>
      <c r="CF58" s="68"/>
      <c r="CG58" s="68"/>
      <c r="CH58" s="237"/>
      <c r="CL58" s="237"/>
    </row>
    <row r="59" spans="1:90" x14ac:dyDescent="0.4">
      <c r="A59">
        <v>27</v>
      </c>
      <c r="B59" s="47">
        <f ca="1">IF(A59&gt;$A$8,"",OFFSET(InputPriceData!B$15,$A59+$A$11,0,1,1))</f>
        <v>45287</v>
      </c>
      <c r="C59" s="3">
        <f ca="1">IF(A59&gt;$A$8,"",OFFSET(InputPriceData!G$15,CalculationsAndCharts!$A59+$A$11,IF($C$5,8,0),1,1))</f>
        <v>68000300</v>
      </c>
      <c r="D59" s="4">
        <f ca="1">IF(A59&gt;$A$8,"",OFFSET(InputPriceData!C$15,CalculationsAndCharts!$A59+$A$11,IF($C$5,8,0),1,1))</f>
        <v>475.44000199999999</v>
      </c>
      <c r="E59" s="4">
        <f ca="1">IF(A59&gt;$A$8,"",OFFSET(InputPriceData!D$15,CalculationsAndCharts!$A59+$A$11,IF($C$5,8,0),1,1))</f>
        <v>476.66000400000001</v>
      </c>
      <c r="F59" s="4">
        <f ca="1">IF(A59&gt;$A$8,"",OFFSET(InputPriceData!E$15,CalculationsAndCharts!$A59+$A$11,IF($C$5,8,0),1,1))</f>
        <v>474.89001500000001</v>
      </c>
      <c r="G59" s="4">
        <f ca="1">IF(A59&gt;$A$8,"",OFFSET(InputPriceData!F$15,CalculationsAndCharts!$A59+$A$11,IF($C$5,8,0),1,1))</f>
        <v>476.51001000000002</v>
      </c>
      <c r="H59" s="282">
        <f t="shared" ca="1" si="3"/>
        <v>476.66000400000001</v>
      </c>
      <c r="I59" s="292">
        <f t="shared" ca="1" si="4"/>
        <v>474.89001500000001</v>
      </c>
      <c r="J59" s="50">
        <f t="shared" ca="1" si="5"/>
        <v>1.7699890000000096</v>
      </c>
      <c r="K59" s="282"/>
      <c r="L59" s="282"/>
      <c r="M59" s="292">
        <f t="shared" ca="1" si="6"/>
        <v>3.6116234605494917</v>
      </c>
      <c r="N59" s="291"/>
      <c r="P59" s="292">
        <f t="shared" ca="1" si="7"/>
        <v>476.55731082733564</v>
      </c>
      <c r="Q59" s="301">
        <f t="shared" ca="1" si="8"/>
        <v>480.16893428788512</v>
      </c>
      <c r="R59" s="301">
        <f t="shared" ca="1" si="9"/>
        <v>472.94568736678616</v>
      </c>
      <c r="S59" s="50"/>
      <c r="T59" s="292"/>
      <c r="U59" s="265"/>
      <c r="V59" s="292">
        <f t="shared" ca="1" si="10"/>
        <v>476.55731082733564</v>
      </c>
      <c r="W59" s="241">
        <f t="shared" ca="1" si="11"/>
        <v>-4.7300827335618578E-2</v>
      </c>
      <c r="X59" s="351">
        <f t="shared" ca="1" si="12"/>
        <v>2.2373682666340018E-3</v>
      </c>
      <c r="Y59" s="50">
        <f t="shared" ca="1" si="0"/>
        <v>2.6482314448354929</v>
      </c>
      <c r="Z59" s="265">
        <f t="shared" ca="1" si="13"/>
        <v>479.15824144483554</v>
      </c>
      <c r="AA59" s="265">
        <f t="shared" ca="1" si="14"/>
        <v>473.86177855516451</v>
      </c>
      <c r="AB59" s="292"/>
      <c r="AC59" s="37"/>
      <c r="AD59" s="50"/>
      <c r="AE59" s="228"/>
      <c r="AF59" s="50"/>
      <c r="AG59" s="50"/>
      <c r="AH59" s="228"/>
      <c r="AI59" s="50"/>
      <c r="AJ59" s="50"/>
      <c r="AK59" s="50"/>
      <c r="AL59" s="68"/>
      <c r="AM59" s="246"/>
      <c r="AN59" s="241"/>
      <c r="AO59" s="68"/>
      <c r="AP59" s="68"/>
      <c r="AQ59" s="241"/>
      <c r="AR59" s="241"/>
      <c r="AS59" s="228"/>
      <c r="AT59" s="194"/>
      <c r="AU59" s="37"/>
      <c r="AV59" s="68"/>
      <c r="AW59" s="228"/>
      <c r="AX59" s="241"/>
      <c r="AY59" s="38"/>
      <c r="AZ59" s="38"/>
      <c r="BA59" s="55"/>
      <c r="BB59" s="55"/>
      <c r="BC59" s="3">
        <f t="shared" ca="1" si="19"/>
        <v>68000300</v>
      </c>
      <c r="BD59" s="3" t="e">
        <f t="shared" ca="1" si="20"/>
        <v>#N/A</v>
      </c>
      <c r="BE59" s="132"/>
      <c r="BF59" s="132"/>
      <c r="BG59" s="125"/>
      <c r="BJ59" s="68"/>
      <c r="BK59" s="68"/>
      <c r="BL59" s="68"/>
      <c r="BN59" s="169"/>
      <c r="BP59" s="68"/>
      <c r="BQ59" s="68"/>
      <c r="BR59" s="68"/>
      <c r="BU59" s="68"/>
      <c r="BV59" s="68"/>
      <c r="BW59" s="68"/>
      <c r="BX59" s="68"/>
      <c r="BZ59" s="237"/>
      <c r="CD59" s="237"/>
      <c r="CF59" s="68"/>
      <c r="CG59" s="68"/>
      <c r="CH59" s="237"/>
      <c r="CL59" s="237"/>
    </row>
    <row r="60" spans="1:90" x14ac:dyDescent="0.4">
      <c r="A60">
        <v>28</v>
      </c>
      <c r="B60" s="47">
        <f ca="1">IF(A60&gt;$A$8,"",OFFSET(InputPriceData!B$15,$A60+$A$11,0,1,1))</f>
        <v>45286</v>
      </c>
      <c r="C60" s="3">
        <f ca="1">IF(A60&gt;$A$8,"",OFFSET(InputPriceData!G$15,CalculationsAndCharts!$A60+$A$11,IF($C$5,8,0),1,1))</f>
        <v>55387000</v>
      </c>
      <c r="D60" s="4">
        <f ca="1">IF(A60&gt;$A$8,"",OFFSET(InputPriceData!C$15,CalculationsAndCharts!$A60+$A$11,IF($C$5,8,0),1,1))</f>
        <v>474.07000699999998</v>
      </c>
      <c r="E60" s="4">
        <f ca="1">IF(A60&gt;$A$8,"",OFFSET(InputPriceData!D$15,CalculationsAndCharts!$A60+$A$11,IF($C$5,8,0),1,1))</f>
        <v>476.57998700000002</v>
      </c>
      <c r="F60" s="4">
        <f ca="1">IF(A60&gt;$A$8,"",OFFSET(InputPriceData!E$15,CalculationsAndCharts!$A60+$A$11,IF($C$5,8,0),1,1))</f>
        <v>473.98998999999998</v>
      </c>
      <c r="G60" s="4">
        <f ca="1">IF(A60&gt;$A$8,"",OFFSET(InputPriceData!F$15,CalculationsAndCharts!$A60+$A$11,IF($C$5,8,0),1,1))</f>
        <v>475.64999399999999</v>
      </c>
      <c r="H60" s="282">
        <f t="shared" ca="1" si="3"/>
        <v>476.57998700000002</v>
      </c>
      <c r="I60" s="292">
        <f t="shared" ca="1" si="4"/>
        <v>473.64999399999999</v>
      </c>
      <c r="J60" s="50">
        <f t="shared" ca="1" si="5"/>
        <v>2.9299930000000245</v>
      </c>
      <c r="K60" s="282"/>
      <c r="L60" s="282"/>
      <c r="M60" s="292">
        <f t="shared" ca="1" si="6"/>
        <v>4.4995498754852203</v>
      </c>
      <c r="N60" s="291"/>
      <c r="P60" s="292">
        <f t="shared" ca="1" si="7"/>
        <v>475.52441032460496</v>
      </c>
      <c r="Q60" s="301">
        <f t="shared" ca="1" si="8"/>
        <v>480.02396020009019</v>
      </c>
      <c r="R60" s="301">
        <f t="shared" ca="1" si="9"/>
        <v>471.02486044911973</v>
      </c>
      <c r="S60" s="50"/>
      <c r="T60" s="292"/>
      <c r="U60" s="265"/>
      <c r="V60" s="292">
        <f t="shared" ca="1" si="10"/>
        <v>475.52441032460496</v>
      </c>
      <c r="W60" s="241">
        <f t="shared" ca="1" si="11"/>
        <v>0.12558367539503479</v>
      </c>
      <c r="X60" s="351">
        <f t="shared" ca="1" si="12"/>
        <v>1.5771259525725466E-2</v>
      </c>
      <c r="Y60" s="50">
        <f t="shared" ca="1" si="0"/>
        <v>2.724842865882251</v>
      </c>
      <c r="Z60" s="265">
        <f t="shared" ca="1" si="13"/>
        <v>478.37483686588223</v>
      </c>
      <c r="AA60" s="265">
        <f t="shared" ca="1" si="14"/>
        <v>472.92515113411775</v>
      </c>
      <c r="AB60" s="292"/>
      <c r="AC60" s="37"/>
      <c r="AD60" s="50"/>
      <c r="AE60" s="228"/>
      <c r="AF60" s="50"/>
      <c r="AG60" s="50"/>
      <c r="AH60" s="228"/>
      <c r="AI60" s="50"/>
      <c r="AJ60" s="50"/>
      <c r="AK60" s="50"/>
      <c r="AL60" s="68"/>
      <c r="AM60" s="246"/>
      <c r="AN60" s="241"/>
      <c r="AO60" s="68"/>
      <c r="AP60" s="68"/>
      <c r="AQ60" s="241"/>
      <c r="AR60" s="241"/>
      <c r="AS60" s="228"/>
      <c r="AT60" s="194"/>
      <c r="AU60" s="37"/>
      <c r="AV60" s="68"/>
      <c r="AW60" s="228"/>
      <c r="AX60" s="241"/>
      <c r="AY60" s="38"/>
      <c r="AZ60" s="38"/>
      <c r="BA60" s="55"/>
      <c r="BB60" s="55"/>
      <c r="BC60" s="3">
        <f t="shared" ca="1" si="19"/>
        <v>55387000</v>
      </c>
      <c r="BD60" s="3" t="e">
        <f t="shared" ca="1" si="20"/>
        <v>#N/A</v>
      </c>
      <c r="BE60" s="132"/>
      <c r="BF60" s="132"/>
      <c r="BG60" s="125"/>
      <c r="BJ60" s="68"/>
      <c r="BK60" s="68"/>
      <c r="BL60" s="68"/>
      <c r="BN60" s="169"/>
      <c r="BP60" s="68"/>
      <c r="BQ60" s="68"/>
      <c r="BR60" s="68"/>
      <c r="BU60" s="68"/>
      <c r="BV60" s="68"/>
      <c r="BW60" s="68"/>
      <c r="BX60" s="68"/>
      <c r="BZ60" s="237"/>
      <c r="CD60" s="237"/>
      <c r="CF60" s="68"/>
      <c r="CG60" s="68"/>
      <c r="CH60" s="237"/>
      <c r="CL60" s="237"/>
    </row>
    <row r="61" spans="1:90" x14ac:dyDescent="0.4">
      <c r="A61">
        <v>29</v>
      </c>
      <c r="B61" s="47">
        <f ca="1">IF(A61&gt;$A$8,"",OFFSET(InputPriceData!B$15,$A61+$A$11,0,1,1))</f>
        <v>45282</v>
      </c>
      <c r="C61" s="3">
        <f ca="1">IF(A61&gt;$A$8,"",OFFSET(InputPriceData!G$15,CalculationsAndCharts!$A61+$A$11,IF($C$5,8,0),1,1))</f>
        <v>67126600</v>
      </c>
      <c r="D61" s="4">
        <f ca="1">IF(A61&gt;$A$8,"",OFFSET(InputPriceData!C$15,CalculationsAndCharts!$A61+$A$11,IF($C$5,8,0),1,1))</f>
        <v>473.85998499999999</v>
      </c>
      <c r="E61" s="4">
        <f ca="1">IF(A61&gt;$A$8,"",OFFSET(InputPriceData!D$15,CalculationsAndCharts!$A61+$A$11,IF($C$5,8,0),1,1))</f>
        <v>475.38000499999998</v>
      </c>
      <c r="F61" s="4">
        <f ca="1">IF(A61&gt;$A$8,"",OFFSET(InputPriceData!E$15,CalculationsAndCharts!$A61+$A$11,IF($C$5,8,0),1,1))</f>
        <v>471.70001200000002</v>
      </c>
      <c r="G61" s="4">
        <f ca="1">IF(A61&gt;$A$8,"",OFFSET(InputPriceData!F$15,CalculationsAndCharts!$A61+$A$11,IF($C$5,8,0),1,1))</f>
        <v>473.64999399999999</v>
      </c>
      <c r="H61" s="282">
        <f t="shared" ca="1" si="3"/>
        <v>475.38000499999998</v>
      </c>
      <c r="I61" s="292">
        <f t="shared" ca="1" si="4"/>
        <v>471.70001200000002</v>
      </c>
      <c r="J61" s="50">
        <f t="shared" ca="1" si="5"/>
        <v>3.6799929999999677</v>
      </c>
      <c r="K61" s="282"/>
      <c r="L61" s="282"/>
      <c r="M61" s="292">
        <f t="shared" ca="1" si="6"/>
        <v>5.1439547587192047</v>
      </c>
      <c r="N61" s="291"/>
      <c r="P61" s="292">
        <f t="shared" ca="1" si="7"/>
        <v>474.69396144630571</v>
      </c>
      <c r="Q61" s="301">
        <f t="shared" ca="1" si="8"/>
        <v>479.8379162050249</v>
      </c>
      <c r="R61" s="301">
        <f t="shared" ca="1" si="9"/>
        <v>469.55000668758652</v>
      </c>
      <c r="S61" s="50"/>
      <c r="T61" s="292"/>
      <c r="U61" s="265"/>
      <c r="V61" s="292">
        <f t="shared" ca="1" si="10"/>
        <v>474.69396144630571</v>
      </c>
      <c r="W61" s="241">
        <f t="shared" ca="1" si="11"/>
        <v>-1.0439674463057145</v>
      </c>
      <c r="X61" s="351">
        <f t="shared" ca="1" si="12"/>
        <v>1.0898680289460749</v>
      </c>
      <c r="Y61" s="50">
        <f t="shared" ca="1" si="0"/>
        <v>2.8369967082590444</v>
      </c>
      <c r="Z61" s="265">
        <f t="shared" ca="1" si="13"/>
        <v>476.48699070825904</v>
      </c>
      <c r="AA61" s="265">
        <f t="shared" ca="1" si="14"/>
        <v>470.81299729174094</v>
      </c>
      <c r="AB61" s="292"/>
      <c r="AC61" s="37"/>
      <c r="AD61" s="50"/>
      <c r="AE61" s="228"/>
      <c r="AF61" s="50"/>
      <c r="AG61" s="50"/>
      <c r="AH61" s="228"/>
      <c r="AI61" s="50"/>
      <c r="AJ61" s="50"/>
      <c r="AK61" s="50"/>
      <c r="AL61" s="68"/>
      <c r="AM61" s="246"/>
      <c r="AN61" s="241"/>
      <c r="AO61" s="68"/>
      <c r="AP61" s="68"/>
      <c r="AQ61" s="241"/>
      <c r="AR61" s="241"/>
      <c r="AS61" s="228"/>
      <c r="AT61" s="194"/>
      <c r="AU61" s="37"/>
      <c r="AV61" s="68"/>
      <c r="AW61" s="228"/>
      <c r="AX61" s="241"/>
      <c r="AY61" s="38"/>
      <c r="AZ61" s="38"/>
      <c r="BA61" s="55"/>
      <c r="BB61" s="55"/>
      <c r="BC61" s="3">
        <f t="shared" ca="1" si="19"/>
        <v>67126600</v>
      </c>
      <c r="BD61" s="3" t="e">
        <f t="shared" ca="1" si="20"/>
        <v>#N/A</v>
      </c>
      <c r="BE61" s="132"/>
      <c r="BF61" s="132"/>
      <c r="BG61" s="125"/>
      <c r="BJ61" s="68"/>
      <c r="BK61" s="68"/>
      <c r="BL61" s="68"/>
      <c r="BN61" s="169"/>
      <c r="BP61" s="68"/>
      <c r="BQ61" s="68"/>
      <c r="BR61" s="68"/>
      <c r="BU61" s="68"/>
      <c r="BV61" s="68"/>
      <c r="BW61" s="68"/>
      <c r="BX61" s="68"/>
      <c r="BZ61" s="237"/>
      <c r="CD61" s="237"/>
      <c r="CF61" s="68"/>
      <c r="CG61" s="68"/>
      <c r="CH61" s="237"/>
      <c r="CL61" s="237"/>
    </row>
    <row r="62" spans="1:90" x14ac:dyDescent="0.4">
      <c r="A62">
        <v>30</v>
      </c>
      <c r="B62" s="47">
        <f ca="1">IF(A62&gt;$A$8,"",OFFSET(InputPriceData!B$15,$A62+$A$11,0,1,1))</f>
        <v>45281</v>
      </c>
      <c r="C62" s="3">
        <f ca="1">IF(A62&gt;$A$8,"",OFFSET(InputPriceData!G$15,CalculationsAndCharts!$A62+$A$11,IF($C$5,8,0),1,1))</f>
        <v>86667500</v>
      </c>
      <c r="D62" s="4">
        <f ca="1">IF(A62&gt;$A$8,"",OFFSET(InputPriceData!C$15,CalculationsAndCharts!$A62+$A$11,IF($C$5,8,0),1,1))</f>
        <v>471.32998700000002</v>
      </c>
      <c r="E62" s="4">
        <f ca="1">IF(A62&gt;$A$8,"",OFFSET(InputPriceData!D$15,CalculationsAndCharts!$A62+$A$11,IF($C$5,8,0),1,1))</f>
        <v>472.98001099999999</v>
      </c>
      <c r="F62" s="4">
        <f ca="1">IF(A62&gt;$A$8,"",OFFSET(InputPriceData!E$15,CalculationsAndCharts!$A62+$A$11,IF($C$5,8,0),1,1))</f>
        <v>468.83999599999999</v>
      </c>
      <c r="G62" s="4">
        <f ca="1">IF(A62&gt;$A$8,"",OFFSET(InputPriceData!F$15,CalculationsAndCharts!$A62+$A$11,IF($C$5,8,0),1,1))</f>
        <v>472.70001200000002</v>
      </c>
      <c r="H62" s="282">
        <f t="shared" ca="1" si="3"/>
        <v>472.98001099999999</v>
      </c>
      <c r="I62" s="292">
        <f t="shared" ca="1" si="4"/>
        <v>468.26001000000002</v>
      </c>
      <c r="J62" s="50">
        <f t="shared" ca="1" si="5"/>
        <v>4.7200009999999679</v>
      </c>
      <c r="K62" s="282"/>
      <c r="L62" s="282"/>
      <c r="M62" s="292">
        <f t="shared" ca="1" si="6"/>
        <v>5.4767694477818267</v>
      </c>
      <c r="N62" s="291"/>
      <c r="P62" s="292">
        <f t="shared" ca="1" si="7"/>
        <v>474.12770766119388</v>
      </c>
      <c r="Q62" s="301">
        <f t="shared" ca="1" si="8"/>
        <v>479.60447710897569</v>
      </c>
      <c r="R62" s="301">
        <f t="shared" ca="1" si="9"/>
        <v>468.65093821341208</v>
      </c>
      <c r="S62" s="50"/>
      <c r="T62" s="292"/>
      <c r="U62" s="265"/>
      <c r="V62" s="292">
        <f t="shared" ca="1" si="10"/>
        <v>474.12770766119388</v>
      </c>
      <c r="W62" s="241">
        <f t="shared" ca="1" si="11"/>
        <v>-1.4276956611938658</v>
      </c>
      <c r="X62" s="351">
        <f t="shared" ca="1" si="12"/>
        <v>2.0383149009917898</v>
      </c>
      <c r="Y62" s="50">
        <f t="shared" ca="1" si="0"/>
        <v>2.8842667127183219</v>
      </c>
      <c r="Z62" s="265">
        <f t="shared" ca="1" si="13"/>
        <v>475.58427871271834</v>
      </c>
      <c r="AA62" s="265">
        <f t="shared" ca="1" si="14"/>
        <v>469.81574528728169</v>
      </c>
      <c r="AB62" s="292"/>
      <c r="AC62" s="37"/>
      <c r="AD62" s="50"/>
      <c r="AE62" s="228"/>
      <c r="AF62" s="50"/>
      <c r="AG62" s="50"/>
      <c r="AH62" s="228"/>
      <c r="AI62" s="50"/>
      <c r="AJ62" s="50"/>
      <c r="AK62" s="50"/>
      <c r="AL62" s="68"/>
      <c r="AM62" s="246"/>
      <c r="AN62" s="241"/>
      <c r="AO62" s="68"/>
      <c r="AP62" s="68"/>
      <c r="AQ62" s="241"/>
      <c r="AR62" s="241"/>
      <c r="AS62" s="228"/>
      <c r="AT62" s="194"/>
      <c r="AU62" s="37"/>
      <c r="AV62" s="68"/>
      <c r="AW62" s="228"/>
      <c r="AX62" s="241"/>
      <c r="AY62" s="38"/>
      <c r="AZ62" s="38"/>
      <c r="BA62" s="55"/>
      <c r="BB62" s="55"/>
      <c r="BC62" s="3">
        <f t="shared" ca="1" si="19"/>
        <v>86667500</v>
      </c>
      <c r="BD62" s="3" t="e">
        <f t="shared" ca="1" si="20"/>
        <v>#N/A</v>
      </c>
      <c r="BE62" s="132"/>
      <c r="BF62" s="132"/>
      <c r="BG62" s="125"/>
      <c r="BJ62" s="68"/>
      <c r="BK62" s="68"/>
      <c r="BL62" s="68"/>
      <c r="BN62" s="169"/>
      <c r="BP62" s="68"/>
      <c r="BQ62" s="68"/>
      <c r="BR62" s="68"/>
      <c r="BU62" s="68"/>
      <c r="BV62" s="68"/>
      <c r="BW62" s="68"/>
      <c r="BX62" s="68"/>
      <c r="BZ62" s="237"/>
      <c r="CD62" s="237"/>
      <c r="CF62" s="68"/>
      <c r="CG62" s="68"/>
      <c r="CH62" s="237"/>
      <c r="CL62" s="237"/>
    </row>
    <row r="63" spans="1:90" x14ac:dyDescent="0.4">
      <c r="A63">
        <v>31</v>
      </c>
      <c r="B63" s="47">
        <f ca="1">IF(A63&gt;$A$8,"",OFFSET(InputPriceData!B$15,$A63+$A$11,0,1,1))</f>
        <v>45280</v>
      </c>
      <c r="C63" s="3">
        <f ca="1">IF(A63&gt;$A$8,"",OFFSET(InputPriceData!G$15,CalculationsAndCharts!$A63+$A$11,IF($C$5,8,0),1,1))</f>
        <v>102921000</v>
      </c>
      <c r="D63" s="4">
        <f ca="1">IF(A63&gt;$A$8,"",OFFSET(InputPriceData!C$15,CalculationsAndCharts!$A63+$A$11,IF($C$5,8,0),1,1))</f>
        <v>473.959991</v>
      </c>
      <c r="E63" s="4">
        <f ca="1">IF(A63&gt;$A$8,"",OFFSET(InputPriceData!D$15,CalculationsAndCharts!$A63+$A$11,IF($C$5,8,0),1,1))</f>
        <v>475.89999399999999</v>
      </c>
      <c r="F63" s="4">
        <f ca="1">IF(A63&gt;$A$8,"",OFFSET(InputPriceData!E$15,CalculationsAndCharts!$A63+$A$11,IF($C$5,8,0),1,1))</f>
        <v>467.82000699999998</v>
      </c>
      <c r="G63" s="4">
        <f ca="1">IF(A63&gt;$A$8,"",OFFSET(InputPriceData!F$15,CalculationsAndCharts!$A63+$A$11,IF($C$5,8,0),1,1))</f>
        <v>468.26001000000002</v>
      </c>
      <c r="H63" s="282">
        <f t="shared" ca="1" si="3"/>
        <v>475.89999399999999</v>
      </c>
      <c r="I63" s="292">
        <f t="shared" ca="1" si="4"/>
        <v>467.82000699999998</v>
      </c>
      <c r="J63" s="50">
        <f t="shared" ca="1" si="5"/>
        <v>8.0799870000000169</v>
      </c>
      <c r="K63" s="282"/>
      <c r="L63" s="282"/>
      <c r="M63" s="292">
        <f t="shared" ca="1" si="6"/>
        <v>4.743536526833247</v>
      </c>
      <c r="N63" s="291"/>
      <c r="P63" s="292">
        <f t="shared" ca="1" si="7"/>
        <v>474.46860454792261</v>
      </c>
      <c r="Q63" s="301">
        <f t="shared" ca="1" si="8"/>
        <v>479.21214107475583</v>
      </c>
      <c r="R63" s="301">
        <f t="shared" ca="1" si="9"/>
        <v>469.72506802108938</v>
      </c>
      <c r="S63" s="50"/>
      <c r="T63" s="292"/>
      <c r="U63" s="265"/>
      <c r="V63" s="292">
        <f t="shared" ca="1" si="10"/>
        <v>474.46860454792261</v>
      </c>
      <c r="W63" s="241">
        <f t="shared" ca="1" si="11"/>
        <v>-6.208594547922587</v>
      </c>
      <c r="X63" s="351">
        <f t="shared" ca="1" si="12"/>
        <v>38.546646260494072</v>
      </c>
      <c r="Y63" s="50">
        <f t="shared" ca="1" si="0"/>
        <v>2.9037776245575206</v>
      </c>
      <c r="Z63" s="265">
        <f t="shared" ca="1" si="13"/>
        <v>471.16378762455753</v>
      </c>
      <c r="AA63" s="265">
        <f t="shared" ca="1" si="14"/>
        <v>465.35623237544252</v>
      </c>
      <c r="AB63" s="292"/>
      <c r="AC63" s="37"/>
      <c r="AD63" s="50"/>
      <c r="AE63" s="228"/>
      <c r="AF63" s="50"/>
      <c r="AG63" s="50"/>
      <c r="AH63" s="228"/>
      <c r="AI63" s="50"/>
      <c r="AJ63" s="50"/>
      <c r="AK63" s="50"/>
      <c r="AL63" s="68"/>
      <c r="AM63" s="246"/>
      <c r="AN63" s="241"/>
      <c r="AO63" s="68"/>
      <c r="AP63" s="68"/>
      <c r="AQ63" s="241"/>
      <c r="AR63" s="241"/>
      <c r="AS63" s="228"/>
      <c r="AT63" s="194"/>
      <c r="AU63" s="37"/>
      <c r="AV63" s="68"/>
      <c r="AW63" s="228"/>
      <c r="AX63" s="241"/>
      <c r="AY63" s="38"/>
      <c r="AZ63" s="38"/>
      <c r="BA63" s="55"/>
      <c r="BB63" s="55"/>
      <c r="BC63" s="3" t="e">
        <f t="shared" ca="1" si="19"/>
        <v>#N/A</v>
      </c>
      <c r="BD63" s="3">
        <f t="shared" ca="1" si="20"/>
        <v>102921000</v>
      </c>
      <c r="BE63" s="132"/>
      <c r="BF63" s="132"/>
      <c r="BG63" s="125"/>
      <c r="BJ63" s="68"/>
      <c r="BK63" s="68"/>
      <c r="BL63" s="68"/>
      <c r="BN63" s="169"/>
      <c r="BP63" s="68"/>
      <c r="BQ63" s="68"/>
      <c r="BR63" s="68"/>
      <c r="BU63" s="68"/>
      <c r="BV63" s="68"/>
      <c r="BW63" s="68"/>
      <c r="BX63" s="68"/>
      <c r="BZ63" s="237"/>
      <c r="CD63" s="237"/>
      <c r="CF63" s="68"/>
      <c r="CG63" s="68"/>
      <c r="CH63" s="237"/>
      <c r="CL63" s="237"/>
    </row>
    <row r="64" spans="1:90" x14ac:dyDescent="0.4">
      <c r="A64">
        <v>32</v>
      </c>
      <c r="B64" s="47">
        <f ca="1">IF(A64&gt;$A$8,"",OFFSET(InputPriceData!B$15,$A64+$A$11,0,1,1))</f>
        <v>45279</v>
      </c>
      <c r="C64" s="3">
        <f ca="1">IF(A64&gt;$A$8,"",OFFSET(InputPriceData!G$15,CalculationsAndCharts!$A64+$A$11,IF($C$5,8,0),1,1))</f>
        <v>55761800</v>
      </c>
      <c r="D64" s="4">
        <f ca="1">IF(A64&gt;$A$8,"",OFFSET(InputPriceData!C$15,CalculationsAndCharts!$A64+$A$11,IF($C$5,8,0),1,1))</f>
        <v>472.52999899999998</v>
      </c>
      <c r="E64" s="4">
        <f ca="1">IF(A64&gt;$A$8,"",OFFSET(InputPriceData!D$15,CalculationsAndCharts!$A64+$A$11,IF($C$5,8,0),1,1))</f>
        <v>474.92001299999998</v>
      </c>
      <c r="F64" s="4">
        <f ca="1">IF(A64&gt;$A$8,"",OFFSET(InputPriceData!E$15,CalculationsAndCharts!$A64+$A$11,IF($C$5,8,0),1,1))</f>
        <v>472.45001200000002</v>
      </c>
      <c r="G64" s="4">
        <f ca="1">IF(A64&gt;$A$8,"",OFFSET(InputPriceData!F$15,CalculationsAndCharts!$A64+$A$11,IF($C$5,8,0),1,1))</f>
        <v>474.83999599999999</v>
      </c>
      <c r="H64" s="282">
        <f t="shared" ca="1" si="3"/>
        <v>474.92001299999998</v>
      </c>
      <c r="I64" s="292">
        <f t="shared" ca="1" si="4"/>
        <v>471.97000100000002</v>
      </c>
      <c r="J64" s="50">
        <f t="shared" ca="1" si="5"/>
        <v>2.9500119999999583</v>
      </c>
      <c r="K64" s="282"/>
      <c r="L64" s="282"/>
      <c r="M64" s="292">
        <f t="shared" ca="1" si="6"/>
        <v>4.2447474201206541</v>
      </c>
      <c r="N64" s="291"/>
      <c r="P64" s="292">
        <f t="shared" ca="1" si="7"/>
        <v>473.97623239768325</v>
      </c>
      <c r="Q64" s="301">
        <f t="shared" ca="1" si="8"/>
        <v>478.22097981780388</v>
      </c>
      <c r="R64" s="301">
        <f t="shared" ca="1" si="9"/>
        <v>469.73148497756262</v>
      </c>
      <c r="S64" s="50"/>
      <c r="T64" s="292"/>
      <c r="U64" s="265"/>
      <c r="V64" s="292">
        <f t="shared" ca="1" si="10"/>
        <v>473.97623239768325</v>
      </c>
      <c r="W64" s="241">
        <f t="shared" ca="1" si="11"/>
        <v>0.86376360231673743</v>
      </c>
      <c r="X64" s="351">
        <f t="shared" ca="1" si="12"/>
        <v>0.74608756068718696</v>
      </c>
      <c r="Y64" s="50">
        <f t="shared" ca="1" si="0"/>
        <v>2.6321372350429404</v>
      </c>
      <c r="Z64" s="265">
        <f t="shared" ca="1" si="13"/>
        <v>477.47213323504292</v>
      </c>
      <c r="AA64" s="265">
        <f t="shared" ca="1" si="14"/>
        <v>472.20785876495705</v>
      </c>
      <c r="AB64" s="292"/>
      <c r="AC64" s="37"/>
      <c r="AD64" s="50"/>
      <c r="AE64" s="228"/>
      <c r="AF64" s="50"/>
      <c r="AG64" s="50"/>
      <c r="AH64" s="228"/>
      <c r="AI64" s="50"/>
      <c r="AJ64" s="50"/>
      <c r="AK64" s="50"/>
      <c r="AL64" s="68"/>
      <c r="AM64" s="246"/>
      <c r="AN64" s="241"/>
      <c r="AO64" s="68"/>
      <c r="AP64" s="68"/>
      <c r="AQ64" s="241"/>
      <c r="AR64" s="241"/>
      <c r="AS64" s="228"/>
      <c r="AT64" s="194"/>
      <c r="AU64" s="37"/>
      <c r="AV64" s="68"/>
      <c r="AW64" s="228"/>
      <c r="AX64" s="241"/>
      <c r="AY64" s="38"/>
      <c r="AZ64" s="38"/>
      <c r="BA64" s="55"/>
      <c r="BB64" s="55"/>
      <c r="BC64" s="3">
        <f t="shared" ca="1" si="19"/>
        <v>55761800</v>
      </c>
      <c r="BD64" s="3" t="e">
        <f t="shared" ca="1" si="20"/>
        <v>#N/A</v>
      </c>
      <c r="BE64" s="132"/>
      <c r="BF64" s="132"/>
      <c r="BG64" s="125"/>
      <c r="BJ64" s="68"/>
      <c r="BK64" s="68"/>
      <c r="BL64" s="68"/>
      <c r="BN64" s="169"/>
      <c r="BP64" s="68"/>
      <c r="BQ64" s="68"/>
      <c r="BR64" s="68"/>
      <c r="BU64" s="68"/>
      <c r="BV64" s="68"/>
      <c r="BW64" s="68"/>
      <c r="BX64" s="68"/>
      <c r="BZ64" s="237"/>
      <c r="CD64" s="237"/>
      <c r="CF64" s="68"/>
      <c r="CG64" s="68"/>
      <c r="CH64" s="237"/>
      <c r="CL64" s="237"/>
    </row>
    <row r="65" spans="1:90" x14ac:dyDescent="0.4">
      <c r="A65">
        <v>33</v>
      </c>
      <c r="B65" s="47">
        <f ca="1">IF(A65&gt;$A$8,"",OFFSET(InputPriceData!B$15,$A65+$A$11,0,1,1))</f>
        <v>45278</v>
      </c>
      <c r="C65" s="3">
        <f ca="1">IF(A65&gt;$A$8,"",OFFSET(InputPriceData!G$15,CalculationsAndCharts!$A65+$A$11,IF($C$5,8,0),1,1))</f>
        <v>70375300</v>
      </c>
      <c r="D65" s="4">
        <f ca="1">IF(A65&gt;$A$8,"",OFFSET(InputPriceData!C$15,CalculationsAndCharts!$A65+$A$11,IF($C$5,8,0),1,1))</f>
        <v>470.98001099999999</v>
      </c>
      <c r="E65" s="4">
        <f ca="1">IF(A65&gt;$A$8,"",OFFSET(InputPriceData!D$15,CalculationsAndCharts!$A65+$A$11,IF($C$5,8,0),1,1))</f>
        <v>472.98001099999999</v>
      </c>
      <c r="F65" s="4">
        <f ca="1">IF(A65&gt;$A$8,"",OFFSET(InputPriceData!E$15,CalculationsAndCharts!$A65+$A$11,IF($C$5,8,0),1,1))</f>
        <v>469.89001500000001</v>
      </c>
      <c r="G65" s="4">
        <f ca="1">IF(A65&gt;$A$8,"",OFFSET(InputPriceData!F$15,CalculationsAndCharts!$A65+$A$11,IF($C$5,8,0),1,1))</f>
        <v>471.97000100000002</v>
      </c>
      <c r="H65" s="282">
        <f t="shared" ca="1" si="3"/>
        <v>472.98001099999999</v>
      </c>
      <c r="I65" s="292">
        <f t="shared" ca="1" si="4"/>
        <v>469.32998700000002</v>
      </c>
      <c r="J65" s="50">
        <f t="shared" ca="1" si="5"/>
        <v>3.6500239999999735</v>
      </c>
      <c r="K65" s="282"/>
      <c r="L65" s="282"/>
      <c r="M65" s="292">
        <f t="shared" ca="1" si="6"/>
        <v>4.725834630044119</v>
      </c>
      <c r="N65" s="291"/>
      <c r="P65" s="292">
        <f t="shared" ca="1" si="7"/>
        <v>471.98638374263425</v>
      </c>
      <c r="Q65" s="301">
        <f t="shared" ca="1" si="8"/>
        <v>476.71221837267836</v>
      </c>
      <c r="R65" s="301">
        <f t="shared" ca="1" si="9"/>
        <v>467.26054911259013</v>
      </c>
      <c r="S65" s="50"/>
      <c r="T65" s="292"/>
      <c r="U65" s="265"/>
      <c r="V65" s="292">
        <f t="shared" ca="1" si="10"/>
        <v>471.98638374263425</v>
      </c>
      <c r="W65" s="241">
        <f t="shared" ca="1" si="11"/>
        <v>-1.6382742634220904E-2</v>
      </c>
      <c r="X65" s="351">
        <f t="shared" ca="1" si="12"/>
        <v>2.6839425621911925E-4</v>
      </c>
      <c r="Y65" s="50">
        <f t="shared" ca="1" si="0"/>
        <v>2.6268523844081066</v>
      </c>
      <c r="Z65" s="265">
        <f t="shared" ca="1" si="13"/>
        <v>474.59685338440812</v>
      </c>
      <c r="AA65" s="265">
        <f t="shared" ca="1" si="14"/>
        <v>469.34314861559193</v>
      </c>
      <c r="AB65" s="292"/>
      <c r="AC65" s="37"/>
      <c r="AD65" s="50"/>
      <c r="AE65" s="228"/>
      <c r="AF65" s="50"/>
      <c r="AG65" s="50"/>
      <c r="AH65" s="228"/>
      <c r="AI65" s="50"/>
      <c r="AJ65" s="50"/>
      <c r="AK65" s="50"/>
      <c r="AL65" s="68"/>
      <c r="AM65" s="246"/>
      <c r="AN65" s="241"/>
      <c r="AO65" s="68"/>
      <c r="AP65" s="68"/>
      <c r="AQ65" s="241"/>
      <c r="AR65" s="241"/>
      <c r="AS65" s="228"/>
      <c r="AT65" s="194"/>
      <c r="AU65" s="37"/>
      <c r="AV65" s="68"/>
      <c r="AW65" s="228"/>
      <c r="AX65" s="241"/>
      <c r="AY65" s="38"/>
      <c r="AZ65" s="38"/>
      <c r="BA65" s="55"/>
      <c r="BB65" s="55"/>
      <c r="BC65" s="3">
        <f t="shared" ca="1" si="19"/>
        <v>70375300</v>
      </c>
      <c r="BD65" s="3" t="e">
        <f t="shared" ca="1" si="20"/>
        <v>#N/A</v>
      </c>
      <c r="BE65" s="132"/>
      <c r="BF65" s="132"/>
      <c r="BG65" s="125"/>
      <c r="BJ65" s="68"/>
      <c r="BK65" s="68"/>
      <c r="BL65" s="68"/>
      <c r="BN65" s="169"/>
      <c r="BP65" s="68"/>
      <c r="BQ65" s="68"/>
      <c r="BR65" s="68"/>
      <c r="BU65" s="68"/>
      <c r="BV65" s="68"/>
      <c r="BW65" s="68"/>
      <c r="BX65" s="68"/>
      <c r="BZ65" s="237"/>
      <c r="CD65" s="237"/>
      <c r="CF65" s="68"/>
      <c r="CG65" s="68"/>
      <c r="CH65" s="237"/>
      <c r="CL65" s="237"/>
    </row>
    <row r="66" spans="1:90" x14ac:dyDescent="0.4">
      <c r="A66">
        <v>34</v>
      </c>
      <c r="B66" s="47">
        <f ca="1">IF(A66&gt;$A$8,"",OFFSET(InputPriceData!B$15,$A66+$A$11,0,1,1))</f>
        <v>45275</v>
      </c>
      <c r="C66" s="3">
        <f ca="1">IF(A66&gt;$A$8,"",OFFSET(InputPriceData!G$15,CalculationsAndCharts!$A66+$A$11,IF($C$5,8,0),1,1))</f>
        <v>141319300</v>
      </c>
      <c r="D66" s="4">
        <f ca="1">IF(A66&gt;$A$8,"",OFFSET(InputPriceData!C$15,CalculationsAndCharts!$A66+$A$11,IF($C$5,8,0),1,1))</f>
        <v>469.48998999999998</v>
      </c>
      <c r="E66" s="4">
        <f ca="1">IF(A66&gt;$A$8,"",OFFSET(InputPriceData!D$15,CalculationsAndCharts!$A66+$A$11,IF($C$5,8,0),1,1))</f>
        <v>470.70001200000002</v>
      </c>
      <c r="F66" s="4">
        <f ca="1">IF(A66&gt;$A$8,"",OFFSET(InputPriceData!E$15,CalculationsAndCharts!$A66+$A$11,IF($C$5,8,0),1,1))</f>
        <v>467.42999300000002</v>
      </c>
      <c r="G66" s="4">
        <f ca="1">IF(A66&gt;$A$8,"",OFFSET(InputPriceData!F$15,CalculationsAndCharts!$A66+$A$11,IF($C$5,8,0),1,1))</f>
        <v>469.32998700000002</v>
      </c>
      <c r="H66" s="282">
        <f t="shared" ca="1" si="3"/>
        <v>472.01001000000002</v>
      </c>
      <c r="I66" s="292">
        <f t="shared" ca="1" si="4"/>
        <v>467.42999300000002</v>
      </c>
      <c r="J66" s="50">
        <f t="shared" ca="1" si="5"/>
        <v>4.580016999999998</v>
      </c>
      <c r="K66" s="282"/>
      <c r="L66" s="282"/>
      <c r="M66" s="292">
        <f t="shared" ca="1" si="6"/>
        <v>4.8947087018362794</v>
      </c>
      <c r="N66" s="291"/>
      <c r="P66" s="292">
        <f t="shared" ca="1" si="7"/>
        <v>470.42953276601071</v>
      </c>
      <c r="Q66" s="301">
        <f t="shared" ca="1" si="8"/>
        <v>475.324241467847</v>
      </c>
      <c r="R66" s="301">
        <f t="shared" ca="1" si="9"/>
        <v>465.53482406417442</v>
      </c>
      <c r="S66" s="50"/>
      <c r="T66" s="292"/>
      <c r="U66" s="265"/>
      <c r="V66" s="292">
        <f t="shared" ca="1" si="10"/>
        <v>470.42953276601071</v>
      </c>
      <c r="W66" s="241">
        <f t="shared" ca="1" si="11"/>
        <v>-1.0995457660106922</v>
      </c>
      <c r="X66" s="351">
        <f t="shared" ca="1" si="12"/>
        <v>1.2090008915520398</v>
      </c>
      <c r="Y66" s="50">
        <f t="shared" ca="1" si="0"/>
        <v>2.6682560592578217</v>
      </c>
      <c r="Z66" s="265">
        <f t="shared" ca="1" si="13"/>
        <v>471.99824305925785</v>
      </c>
      <c r="AA66" s="265">
        <f t="shared" ca="1" si="14"/>
        <v>466.66173094074219</v>
      </c>
      <c r="AB66" s="292"/>
      <c r="AC66" s="37"/>
      <c r="AD66" s="50"/>
      <c r="AE66" s="228"/>
      <c r="AF66" s="50"/>
      <c r="AG66" s="50"/>
      <c r="AH66" s="228"/>
      <c r="AI66" s="50"/>
      <c r="AJ66" s="50"/>
      <c r="AK66" s="50"/>
      <c r="AL66" s="68"/>
      <c r="AM66" s="246"/>
      <c r="AN66" s="241"/>
      <c r="AO66" s="68"/>
      <c r="AP66" s="68"/>
      <c r="AQ66" s="241"/>
      <c r="AR66" s="241"/>
      <c r="AS66" s="228"/>
      <c r="AT66" s="194"/>
      <c r="AU66" s="37"/>
      <c r="AV66" s="68"/>
      <c r="AW66" s="228"/>
      <c r="AX66" s="241"/>
      <c r="AY66" s="38"/>
      <c r="AZ66" s="38"/>
      <c r="BA66" s="55"/>
      <c r="BB66" s="55"/>
      <c r="BC66" s="3" t="e">
        <f t="shared" ca="1" si="19"/>
        <v>#N/A</v>
      </c>
      <c r="BD66" s="3">
        <f t="shared" ca="1" si="20"/>
        <v>141319300</v>
      </c>
      <c r="BE66" s="132"/>
      <c r="BF66" s="132"/>
      <c r="BG66" s="125"/>
      <c r="BJ66" s="68"/>
      <c r="BK66" s="68"/>
      <c r="BL66" s="68"/>
      <c r="BN66" s="169"/>
      <c r="BP66" s="68"/>
      <c r="BQ66" s="68"/>
      <c r="BR66" s="68"/>
      <c r="BU66" s="68"/>
      <c r="BV66" s="68"/>
      <c r="BW66" s="68"/>
      <c r="BX66" s="68"/>
      <c r="BZ66" s="237"/>
      <c r="CD66" s="237"/>
      <c r="CF66" s="68"/>
      <c r="CG66" s="68"/>
      <c r="CH66" s="237"/>
      <c r="CL66" s="237"/>
    </row>
    <row r="67" spans="1:90" x14ac:dyDescent="0.4">
      <c r="A67">
        <v>35</v>
      </c>
      <c r="B67" s="47">
        <f ca="1">IF(A67&gt;$A$8,"",OFFSET(InputPriceData!B$15,$A67+$A$11,0,1,1))</f>
        <v>45274</v>
      </c>
      <c r="C67" s="3">
        <f ca="1">IF(A67&gt;$A$8,"",OFFSET(InputPriceData!G$15,CalculationsAndCharts!$A67+$A$11,IF($C$5,8,0),1,1))</f>
        <v>119026000</v>
      </c>
      <c r="D67" s="4">
        <f ca="1">IF(A67&gt;$A$8,"",OFFSET(InputPriceData!C$15,CalculationsAndCharts!$A67+$A$11,IF($C$5,8,0),1,1))</f>
        <v>472.5</v>
      </c>
      <c r="E67" s="4">
        <f ca="1">IF(A67&gt;$A$8,"",OFFSET(InputPriceData!D$15,CalculationsAndCharts!$A67+$A$11,IF($C$5,8,0),1,1))</f>
        <v>473.73001099999999</v>
      </c>
      <c r="F67" s="4">
        <f ca="1">IF(A67&gt;$A$8,"",OFFSET(InputPriceData!E$15,CalculationsAndCharts!$A67+$A$11,IF($C$5,8,0),1,1))</f>
        <v>469.25</v>
      </c>
      <c r="G67" s="4">
        <f ca="1">IF(A67&gt;$A$8,"",OFFSET(InputPriceData!F$15,CalculationsAndCharts!$A67+$A$11,IF($C$5,8,0),1,1))</f>
        <v>472.01001000000002</v>
      </c>
      <c r="H67" s="282">
        <f t="shared" ca="1" si="3"/>
        <v>473.73001099999999</v>
      </c>
      <c r="I67" s="292">
        <f t="shared" ca="1" si="4"/>
        <v>469.25</v>
      </c>
      <c r="J67" s="50">
        <f t="shared" ca="1" si="5"/>
        <v>4.4800109999999904</v>
      </c>
      <c r="K67" s="282"/>
      <c r="L67" s="282"/>
      <c r="M67" s="292">
        <f t="shared" ca="1" si="6"/>
        <v>4.8554368675610187</v>
      </c>
      <c r="N67" s="291"/>
      <c r="P67" s="292">
        <f t="shared" ca="1" si="7"/>
        <v>468.01918081935293</v>
      </c>
      <c r="Q67" s="301">
        <f t="shared" ca="1" si="8"/>
        <v>472.87461768691395</v>
      </c>
      <c r="R67" s="301">
        <f t="shared" ca="1" si="9"/>
        <v>463.1637439517919</v>
      </c>
      <c r="S67" s="50"/>
      <c r="T67" s="292"/>
      <c r="U67" s="265"/>
      <c r="V67" s="292">
        <f t="shared" ca="1" si="10"/>
        <v>468.01918081935293</v>
      </c>
      <c r="W67" s="241">
        <f t="shared" ca="1" si="11"/>
        <v>3.990829180647097</v>
      </c>
      <c r="X67" s="351">
        <f t="shared" ca="1" si="12"/>
        <v>15.92671754910438</v>
      </c>
      <c r="Y67" s="50">
        <f t="shared" ca="1" si="0"/>
        <v>2.6627262854252884</v>
      </c>
      <c r="Z67" s="265">
        <f t="shared" ca="1" si="13"/>
        <v>474.67273628542529</v>
      </c>
      <c r="AA67" s="265">
        <f t="shared" ca="1" si="14"/>
        <v>469.34728371457476</v>
      </c>
      <c r="AB67" s="292"/>
      <c r="AC67" s="37"/>
      <c r="AD67" s="50"/>
      <c r="AE67" s="228"/>
      <c r="AF67" s="50"/>
      <c r="AG67" s="50"/>
      <c r="AH67" s="228"/>
      <c r="AI67" s="50"/>
      <c r="AJ67" s="50"/>
      <c r="AK67" s="50"/>
      <c r="AL67" s="68"/>
      <c r="AM67" s="246"/>
      <c r="AN67" s="241"/>
      <c r="AO67" s="68"/>
      <c r="AP67" s="68"/>
      <c r="AQ67" s="241"/>
      <c r="AR67" s="241"/>
      <c r="AS67" s="228"/>
      <c r="AT67" s="194"/>
      <c r="AU67" s="37"/>
      <c r="AV67" s="68"/>
      <c r="AW67" s="228"/>
      <c r="AX67" s="241"/>
      <c r="AY67" s="38"/>
      <c r="AZ67" s="38"/>
      <c r="BA67" s="55"/>
      <c r="BB67" s="55"/>
      <c r="BC67" s="3">
        <f t="shared" ca="1" si="19"/>
        <v>119026000</v>
      </c>
      <c r="BD67" s="3" t="e">
        <f t="shared" ca="1" si="20"/>
        <v>#N/A</v>
      </c>
      <c r="BE67" s="132"/>
      <c r="BF67" s="132"/>
      <c r="BG67" s="125"/>
      <c r="BJ67" s="68"/>
      <c r="BK67" s="68"/>
      <c r="BL67" s="68"/>
      <c r="BN67" s="169"/>
      <c r="BP67" s="68"/>
      <c r="BQ67" s="68"/>
      <c r="BR67" s="68"/>
      <c r="BU67" s="68"/>
      <c r="BV67" s="68"/>
      <c r="BW67" s="68"/>
      <c r="BX67" s="68"/>
      <c r="BZ67" s="237"/>
      <c r="CD67" s="237"/>
      <c r="CF67" s="68"/>
      <c r="CG67" s="68"/>
      <c r="CH67" s="237"/>
      <c r="CL67" s="237"/>
    </row>
    <row r="68" spans="1:90" x14ac:dyDescent="0.4">
      <c r="A68">
        <v>36</v>
      </c>
      <c r="B68" s="47">
        <f ca="1">IF(A68&gt;$A$8,"",OFFSET(InputPriceData!B$15,$A68+$A$11,0,1,1))</f>
        <v>45273</v>
      </c>
      <c r="C68" s="3">
        <f ca="1">IF(A68&gt;$A$8,"",OFFSET(InputPriceData!G$15,CalculationsAndCharts!$A68+$A$11,IF($C$5,8,0),1,1))</f>
        <v>93278000</v>
      </c>
      <c r="D68" s="4">
        <f ca="1">IF(A68&gt;$A$8,"",OFFSET(InputPriceData!C$15,CalculationsAndCharts!$A68+$A$11,IF($C$5,8,0),1,1))</f>
        <v>464.48998999999998</v>
      </c>
      <c r="E68" s="4">
        <f ca="1">IF(A68&gt;$A$8,"",OFFSET(InputPriceData!D$15,CalculationsAndCharts!$A68+$A$11,IF($C$5,8,0),1,1))</f>
        <v>470.76001000000002</v>
      </c>
      <c r="F68" s="4">
        <f ca="1">IF(A68&gt;$A$8,"",OFFSET(InputPriceData!E$15,CalculationsAndCharts!$A68+$A$11,IF($C$5,8,0),1,1))</f>
        <v>464.11999500000002</v>
      </c>
      <c r="G68" s="4">
        <f ca="1">IF(A68&gt;$A$8,"",OFFSET(InputPriceData!F$15,CalculationsAndCharts!$A68+$A$11,IF($C$5,8,0),1,1))</f>
        <v>470.5</v>
      </c>
      <c r="H68" s="282">
        <f t="shared" ca="1" si="3"/>
        <v>470.76001000000002</v>
      </c>
      <c r="I68" s="292">
        <f t="shared" ca="1" si="4"/>
        <v>464.10000600000001</v>
      </c>
      <c r="J68" s="50">
        <f t="shared" ca="1" si="5"/>
        <v>6.6600040000000149</v>
      </c>
      <c r="K68" s="282"/>
      <c r="L68" s="282"/>
      <c r="M68" s="292">
        <f t="shared" ca="1" si="6"/>
        <v>4.2365318582686609</v>
      </c>
      <c r="N68" s="291"/>
      <c r="P68" s="292">
        <f t="shared" ca="1" si="7"/>
        <v>464.29623575086919</v>
      </c>
      <c r="Q68" s="301">
        <f t="shared" ca="1" si="8"/>
        <v>468.53276760913786</v>
      </c>
      <c r="R68" s="301">
        <f t="shared" ca="1" si="9"/>
        <v>460.05970389260051</v>
      </c>
      <c r="S68" s="50"/>
      <c r="T68" s="292"/>
      <c r="U68" s="265"/>
      <c r="V68" s="292">
        <f t="shared" ca="1" si="10"/>
        <v>464.29623575086919</v>
      </c>
      <c r="W68" s="241">
        <f t="shared" ca="1" si="11"/>
        <v>6.2037642491308134</v>
      </c>
      <c r="X68" s="351">
        <f t="shared" ca="1" si="12"/>
        <v>38.486690858793608</v>
      </c>
      <c r="Y68" s="50">
        <f t="shared" ca="1" si="0"/>
        <v>2.5271145446410479</v>
      </c>
      <c r="Z68" s="265">
        <f t="shared" ca="1" si="13"/>
        <v>473.02711454464105</v>
      </c>
      <c r="AA68" s="265">
        <f t="shared" ca="1" si="14"/>
        <v>467.97288545535895</v>
      </c>
      <c r="AB68" s="292"/>
      <c r="AC68" s="37"/>
      <c r="AD68" s="50"/>
      <c r="AE68" s="228"/>
      <c r="AF68" s="50"/>
      <c r="AG68" s="50"/>
      <c r="AH68" s="228"/>
      <c r="AI68" s="50"/>
      <c r="AJ68" s="50"/>
      <c r="AK68" s="50"/>
      <c r="AL68" s="68"/>
      <c r="AM68" s="246"/>
      <c r="AN68" s="241"/>
      <c r="AO68" s="68"/>
      <c r="AP68" s="68"/>
      <c r="AQ68" s="241"/>
      <c r="AR68" s="241"/>
      <c r="AS68" s="228"/>
      <c r="AT68" s="194"/>
      <c r="AU68" s="37"/>
      <c r="AV68" s="68"/>
      <c r="AW68" s="228"/>
      <c r="AX68" s="241"/>
      <c r="AY68" s="38"/>
      <c r="AZ68" s="38"/>
      <c r="BA68" s="55"/>
      <c r="BB68" s="55"/>
      <c r="BC68" s="3">
        <f t="shared" ca="1" si="19"/>
        <v>93278000</v>
      </c>
      <c r="BD68" s="3" t="e">
        <f t="shared" ca="1" si="20"/>
        <v>#N/A</v>
      </c>
      <c r="BE68" s="132"/>
      <c r="BF68" s="132"/>
      <c r="BG68" s="125"/>
      <c r="BJ68" s="68"/>
      <c r="BK68" s="68"/>
      <c r="BL68" s="68"/>
      <c r="BN68" s="169"/>
      <c r="BP68" s="68"/>
      <c r="BQ68" s="68"/>
      <c r="BR68" s="68"/>
      <c r="BU68" s="68"/>
      <c r="BV68" s="68"/>
      <c r="BW68" s="68"/>
      <c r="BX68" s="68"/>
      <c r="BZ68" s="237"/>
      <c r="CD68" s="237"/>
      <c r="CF68" s="68"/>
      <c r="CG68" s="68"/>
      <c r="CH68" s="237"/>
      <c r="CL68" s="237"/>
    </row>
    <row r="69" spans="1:90" x14ac:dyDescent="0.4">
      <c r="A69">
        <v>37</v>
      </c>
      <c r="B69" s="47">
        <f ca="1">IF(A69&gt;$A$8,"",OFFSET(InputPriceData!B$15,$A69+$A$11,0,1,1))</f>
        <v>45272</v>
      </c>
      <c r="C69" s="3">
        <f ca="1">IF(A69&gt;$A$8,"",OFFSET(InputPriceData!G$15,CalculationsAndCharts!$A69+$A$11,IF($C$5,8,0),1,1))</f>
        <v>68327600</v>
      </c>
      <c r="D69" s="4">
        <f ca="1">IF(A69&gt;$A$8,"",OFFSET(InputPriceData!C$15,CalculationsAndCharts!$A69+$A$11,IF($C$5,8,0),1,1))</f>
        <v>461.63000499999998</v>
      </c>
      <c r="E69" s="4">
        <f ca="1">IF(A69&gt;$A$8,"",OFFSET(InputPriceData!D$15,CalculationsAndCharts!$A69+$A$11,IF($C$5,8,0),1,1))</f>
        <v>464.20001200000002</v>
      </c>
      <c r="F69" s="4">
        <f ca="1">IF(A69&gt;$A$8,"",OFFSET(InputPriceData!E$15,CalculationsAndCharts!$A69+$A$11,IF($C$5,8,0),1,1))</f>
        <v>460.60000600000001</v>
      </c>
      <c r="G69" s="4">
        <f ca="1">IF(A69&gt;$A$8,"",OFFSET(InputPriceData!F$15,CalculationsAndCharts!$A69+$A$11,IF($C$5,8,0),1,1))</f>
        <v>464.10000600000001</v>
      </c>
      <c r="H69" s="282">
        <f t="shared" ca="1" si="3"/>
        <v>464.20001200000002</v>
      </c>
      <c r="I69" s="292">
        <f t="shared" ca="1" si="4"/>
        <v>460.60000600000001</v>
      </c>
      <c r="J69" s="50">
        <f t="shared" ca="1" si="5"/>
        <v>3.6000060000000076</v>
      </c>
      <c r="K69" s="282"/>
      <c r="L69" s="282"/>
      <c r="M69" s="292">
        <f t="shared" ca="1" si="6"/>
        <v>3.6547581047140714</v>
      </c>
      <c r="N69" s="291"/>
      <c r="P69" s="292">
        <f t="shared" ca="1" si="7"/>
        <v>461.31679725955348</v>
      </c>
      <c r="Q69" s="301">
        <f t="shared" ca="1" si="8"/>
        <v>464.97155536426754</v>
      </c>
      <c r="R69" s="301">
        <f t="shared" ca="1" si="9"/>
        <v>457.66203915483942</v>
      </c>
      <c r="S69" s="50"/>
      <c r="T69" s="292"/>
      <c r="U69" s="265"/>
      <c r="V69" s="292">
        <f t="shared" ca="1" si="10"/>
        <v>461.31679725955348</v>
      </c>
      <c r="W69" s="241">
        <f t="shared" ca="1" si="11"/>
        <v>2.7832087404465256</v>
      </c>
      <c r="X69" s="351">
        <f t="shared" ca="1" si="12"/>
        <v>7.746250892897935</v>
      </c>
      <c r="Y69" s="50">
        <f t="shared" ca="1" si="0"/>
        <v>2.2975511892664024</v>
      </c>
      <c r="Z69" s="265">
        <f t="shared" ca="1" si="13"/>
        <v>466.39755718926642</v>
      </c>
      <c r="AA69" s="265">
        <f t="shared" ca="1" si="14"/>
        <v>461.80245481073359</v>
      </c>
      <c r="AB69" s="292"/>
      <c r="AC69" s="37"/>
      <c r="AD69" s="50"/>
      <c r="AE69" s="228"/>
      <c r="AF69" s="50"/>
      <c r="AG69" s="50"/>
      <c r="AH69" s="228"/>
      <c r="AI69" s="50"/>
      <c r="AJ69" s="50"/>
      <c r="AK69" s="50"/>
      <c r="AL69" s="68"/>
      <c r="AM69" s="246"/>
      <c r="AN69" s="241"/>
      <c r="AO69" s="68"/>
      <c r="AP69" s="68"/>
      <c r="AQ69" s="241"/>
      <c r="AR69" s="241"/>
      <c r="AS69" s="228"/>
      <c r="AT69" s="194"/>
      <c r="AU69" s="37"/>
      <c r="AV69" s="68"/>
      <c r="AW69" s="228"/>
      <c r="AX69" s="241"/>
      <c r="AY69" s="38"/>
      <c r="AZ69" s="38"/>
      <c r="BA69" s="55"/>
      <c r="BB69" s="55"/>
      <c r="BC69" s="3">
        <f t="shared" ca="1" si="19"/>
        <v>68327600</v>
      </c>
      <c r="BD69" s="3" t="e">
        <f t="shared" ca="1" si="20"/>
        <v>#N/A</v>
      </c>
      <c r="BE69" s="132"/>
      <c r="BF69" s="132"/>
      <c r="BG69" s="125"/>
      <c r="BJ69" s="68"/>
      <c r="BK69" s="68"/>
      <c r="BL69" s="68"/>
      <c r="BN69" s="169"/>
      <c r="BP69" s="68"/>
      <c r="BQ69" s="68"/>
      <c r="BR69" s="68"/>
      <c r="BU69" s="68"/>
      <c r="BV69" s="68"/>
      <c r="BW69" s="68"/>
      <c r="BX69" s="68"/>
      <c r="BZ69" s="237"/>
      <c r="CD69" s="237"/>
      <c r="CF69" s="68"/>
      <c r="CG69" s="68"/>
      <c r="CH69" s="237"/>
      <c r="CL69" s="237"/>
    </row>
    <row r="70" spans="1:90" x14ac:dyDescent="0.4">
      <c r="A70">
        <v>38</v>
      </c>
      <c r="B70" s="47">
        <f ca="1">IF(A70&gt;$A$8,"",OFFSET(InputPriceData!B$15,$A70+$A$11,0,1,1))</f>
        <v>45271</v>
      </c>
      <c r="C70" s="3">
        <f ca="1">IF(A70&gt;$A$8,"",OFFSET(InputPriceData!G$15,CalculationsAndCharts!$A70+$A$11,IF($C$5,8,0),1,1))</f>
        <v>65002200</v>
      </c>
      <c r="D70" s="4">
        <f ca="1">IF(A70&gt;$A$8,"",OFFSET(InputPriceData!C$15,CalculationsAndCharts!$A70+$A$11,IF($C$5,8,0),1,1))</f>
        <v>459.69000199999999</v>
      </c>
      <c r="E70" s="4">
        <f ca="1">IF(A70&gt;$A$8,"",OFFSET(InputPriceData!D$15,CalculationsAndCharts!$A70+$A$11,IF($C$5,8,0),1,1))</f>
        <v>462.17001299999998</v>
      </c>
      <c r="F70" s="4">
        <f ca="1">IF(A70&gt;$A$8,"",OFFSET(InputPriceData!E$15,CalculationsAndCharts!$A70+$A$11,IF($C$5,8,0),1,1))</f>
        <v>459.47000100000002</v>
      </c>
      <c r="G70" s="4">
        <f ca="1">IF(A70&gt;$A$8,"",OFFSET(InputPriceData!F$15,CalculationsAndCharts!$A70+$A$11,IF($C$5,8,0),1,1))</f>
        <v>461.98998999999998</v>
      </c>
      <c r="H70" s="282">
        <f t="shared" ca="1" si="3"/>
        <v>462.17001299999998</v>
      </c>
      <c r="I70" s="292">
        <f t="shared" ca="1" si="4"/>
        <v>459.47000100000002</v>
      </c>
      <c r="J70" s="50">
        <f t="shared" ca="1" si="5"/>
        <v>2.7000119999999583</v>
      </c>
      <c r="K70" s="282"/>
      <c r="L70" s="282"/>
      <c r="M70" s="292">
        <f t="shared" ca="1" si="6"/>
        <v>3.9147604433382921</v>
      </c>
      <c r="N70" s="291"/>
      <c r="P70" s="292">
        <f t="shared" ca="1" si="7"/>
        <v>459.52579737527549</v>
      </c>
      <c r="Q70" s="301">
        <f t="shared" ca="1" si="8"/>
        <v>463.4405578186138</v>
      </c>
      <c r="R70" s="301">
        <f t="shared" ca="1" si="9"/>
        <v>455.61103693193718</v>
      </c>
      <c r="S70" s="50"/>
      <c r="T70" s="292"/>
      <c r="U70" s="265"/>
      <c r="V70" s="292">
        <f t="shared" ca="1" si="10"/>
        <v>459.52579737527549</v>
      </c>
      <c r="W70" s="241">
        <f t="shared" ca="1" si="11"/>
        <v>2.4641926247244896</v>
      </c>
      <c r="X70" s="351">
        <f t="shared" ca="1" si="12"/>
        <v>6.0722452917465697</v>
      </c>
      <c r="Y70" s="50">
        <f t="shared" ca="1" si="0"/>
        <v>2.2461663314815938</v>
      </c>
      <c r="Z70" s="265">
        <f t="shared" ca="1" si="13"/>
        <v>464.2361563314816</v>
      </c>
      <c r="AA70" s="265">
        <f t="shared" ca="1" si="14"/>
        <v>459.74382366851836</v>
      </c>
      <c r="AB70" s="292"/>
      <c r="AC70" s="37"/>
      <c r="AD70" s="50"/>
      <c r="AE70" s="228"/>
      <c r="AF70" s="50"/>
      <c r="AG70" s="50"/>
      <c r="AH70" s="228"/>
      <c r="AI70" s="50"/>
      <c r="AJ70" s="50"/>
      <c r="AK70" s="50"/>
      <c r="AL70" s="68"/>
      <c r="AM70" s="246"/>
      <c r="AN70" s="241"/>
      <c r="AO70" s="68"/>
      <c r="AP70" s="68"/>
      <c r="AQ70" s="241"/>
      <c r="AR70" s="241"/>
      <c r="AS70" s="228"/>
      <c r="AT70" s="194"/>
      <c r="AU70" s="37"/>
      <c r="AV70" s="68"/>
      <c r="AW70" s="228"/>
      <c r="AX70" s="241"/>
      <c r="AY70" s="38"/>
      <c r="AZ70" s="38"/>
      <c r="BA70" s="55"/>
      <c r="BB70" s="55"/>
      <c r="BC70" s="3">
        <f t="shared" ca="1" si="19"/>
        <v>65002200</v>
      </c>
      <c r="BD70" s="3" t="e">
        <f t="shared" ca="1" si="20"/>
        <v>#N/A</v>
      </c>
      <c r="BE70" s="132"/>
      <c r="BF70" s="132"/>
      <c r="BG70" s="125"/>
      <c r="BJ70" s="68"/>
      <c r="BK70" s="68"/>
      <c r="BL70" s="68"/>
      <c r="BN70" s="169"/>
      <c r="BP70" s="68"/>
      <c r="BQ70" s="68"/>
      <c r="BR70" s="68"/>
      <c r="BU70" s="68"/>
      <c r="BV70" s="68"/>
      <c r="BW70" s="68"/>
      <c r="BX70" s="68"/>
      <c r="BZ70" s="237"/>
      <c r="CD70" s="237"/>
      <c r="CF70" s="68"/>
      <c r="CG70" s="68"/>
      <c r="CH70" s="237"/>
      <c r="CL70" s="237"/>
    </row>
    <row r="71" spans="1:90" x14ac:dyDescent="0.4">
      <c r="A71">
        <v>39</v>
      </c>
      <c r="B71" s="47">
        <f ca="1">IF(A71&gt;$A$8,"",OFFSET(InputPriceData!B$15,$A71+$A$11,0,1,1))</f>
        <v>45268</v>
      </c>
      <c r="C71" s="3">
        <f ca="1">IF(A71&gt;$A$8,"",OFFSET(InputPriceData!G$15,CalculationsAndCharts!$A71+$A$11,IF($C$5,8,0),1,1))</f>
        <v>83080900</v>
      </c>
      <c r="D71" s="4">
        <f ca="1">IF(A71&gt;$A$8,"",OFFSET(InputPriceData!C$15,CalculationsAndCharts!$A71+$A$11,IF($C$5,8,0),1,1))</f>
        <v>457.459991</v>
      </c>
      <c r="E71" s="4">
        <f ca="1">IF(A71&gt;$A$8,"",OFFSET(InputPriceData!D$15,CalculationsAndCharts!$A71+$A$11,IF($C$5,8,0),1,1))</f>
        <v>460.75</v>
      </c>
      <c r="F71" s="4">
        <f ca="1">IF(A71&gt;$A$8,"",OFFSET(InputPriceData!E$15,CalculationsAndCharts!$A71+$A$11,IF($C$5,8,0),1,1))</f>
        <v>457.209991</v>
      </c>
      <c r="G71" s="4">
        <f ca="1">IF(A71&gt;$A$8,"",OFFSET(InputPriceData!F$15,CalculationsAndCharts!$A71+$A$11,IF($C$5,8,0),1,1))</f>
        <v>460.20001200000002</v>
      </c>
      <c r="H71" s="282">
        <f t="shared" ca="1" si="3"/>
        <v>460.75</v>
      </c>
      <c r="I71" s="292">
        <f t="shared" ca="1" si="4"/>
        <v>457.209991</v>
      </c>
      <c r="J71" s="50">
        <f t="shared" ca="1" si="5"/>
        <v>3.5400089999999977</v>
      </c>
      <c r="K71" s="282"/>
      <c r="L71" s="282"/>
      <c r="M71" s="292">
        <f t="shared" ca="1" si="6"/>
        <v>4.2408828386005641</v>
      </c>
      <c r="N71" s="291"/>
      <c r="P71" s="292">
        <f t="shared" ca="1" si="7"/>
        <v>458.1371819698652</v>
      </c>
      <c r="Q71" s="301">
        <f t="shared" ca="1" si="8"/>
        <v>462.37806480846575</v>
      </c>
      <c r="R71" s="301">
        <f t="shared" ca="1" si="9"/>
        <v>453.89629913126464</v>
      </c>
      <c r="S71" s="50"/>
      <c r="T71" s="292"/>
      <c r="U71" s="265"/>
      <c r="V71" s="292">
        <f t="shared" ca="1" si="10"/>
        <v>458.1371819698652</v>
      </c>
      <c r="W71" s="241">
        <f t="shared" ca="1" si="11"/>
        <v>2.062830030134819</v>
      </c>
      <c r="X71" s="351">
        <f t="shared" ca="1" si="12"/>
        <v>4.2552677332260185</v>
      </c>
      <c r="Y71" s="50">
        <f t="shared" ca="1" si="0"/>
        <v>2.1818635353120306</v>
      </c>
      <c r="Z71" s="265">
        <f t="shared" ca="1" si="13"/>
        <v>462.38187553531202</v>
      </c>
      <c r="AA71" s="265">
        <f t="shared" ca="1" si="14"/>
        <v>458.01814846468801</v>
      </c>
      <c r="AB71" s="292"/>
      <c r="AC71" s="37"/>
      <c r="AD71" s="50"/>
      <c r="AE71" s="228"/>
      <c r="AF71" s="50"/>
      <c r="AG71" s="50"/>
      <c r="AH71" s="228"/>
      <c r="AI71" s="50"/>
      <c r="AJ71" s="50"/>
      <c r="AK71" s="50"/>
      <c r="AL71" s="68"/>
      <c r="AM71" s="246"/>
      <c r="AN71" s="241"/>
      <c r="AO71" s="68"/>
      <c r="AP71" s="68"/>
      <c r="AQ71" s="241"/>
      <c r="AR71" s="241"/>
      <c r="AS71" s="228"/>
      <c r="AT71" s="194"/>
      <c r="AU71" s="37"/>
      <c r="AV71" s="68"/>
      <c r="AW71" s="228"/>
      <c r="AX71" s="241"/>
      <c r="AY71" s="38"/>
      <c r="AZ71" s="38"/>
      <c r="BA71" s="55"/>
      <c r="BB71" s="55"/>
      <c r="BC71" s="3">
        <f t="shared" ca="1" si="19"/>
        <v>83080900</v>
      </c>
      <c r="BD71" s="3" t="e">
        <f t="shared" ca="1" si="20"/>
        <v>#N/A</v>
      </c>
      <c r="BE71" s="132"/>
      <c r="BF71" s="132"/>
      <c r="BG71" s="125"/>
      <c r="BJ71" s="68"/>
      <c r="BK71" s="68"/>
      <c r="BL71" s="68"/>
      <c r="BN71" s="169"/>
      <c r="BP71" s="68"/>
      <c r="BQ71" s="68"/>
      <c r="BR71" s="68"/>
      <c r="BU71" s="68"/>
      <c r="BV71" s="68"/>
      <c r="BW71" s="68"/>
      <c r="BX71" s="68"/>
      <c r="BZ71" s="237"/>
      <c r="CD71" s="237"/>
      <c r="CF71" s="68"/>
      <c r="CG71" s="68"/>
      <c r="CH71" s="237"/>
      <c r="CL71" s="237"/>
    </row>
    <row r="72" spans="1:90" x14ac:dyDescent="0.4">
      <c r="A72">
        <v>40</v>
      </c>
      <c r="B72" s="47">
        <f ca="1">IF(A72&gt;$A$8,"",OFFSET(InputPriceData!B$15,$A72+$A$11,0,1,1))</f>
        <v>45267</v>
      </c>
      <c r="C72" s="3">
        <f ca="1">IF(A72&gt;$A$8,"",OFFSET(InputPriceData!G$15,CalculationsAndCharts!$A72+$A$11,IF($C$5,8,0),1,1))</f>
        <v>66995400</v>
      </c>
      <c r="D72" s="4">
        <f ca="1">IF(A72&gt;$A$8,"",OFFSET(InputPriceData!C$15,CalculationsAndCharts!$A72+$A$11,IF($C$5,8,0),1,1))</f>
        <v>456.91000400000001</v>
      </c>
      <c r="E72" s="4">
        <f ca="1">IF(A72&gt;$A$8,"",OFFSET(InputPriceData!D$15,CalculationsAndCharts!$A72+$A$11,IF($C$5,8,0),1,1))</f>
        <v>458.89999399999999</v>
      </c>
      <c r="F72" s="4">
        <f ca="1">IF(A72&gt;$A$8,"",OFFSET(InputPriceData!E$15,CalculationsAndCharts!$A72+$A$11,IF($C$5,8,0),1,1))</f>
        <v>456.290009</v>
      </c>
      <c r="G72" s="4">
        <f ca="1">IF(A72&gt;$A$8,"",OFFSET(InputPriceData!F$15,CalculationsAndCharts!$A72+$A$11,IF($C$5,8,0),1,1))</f>
        <v>458.23001099999999</v>
      </c>
      <c r="H72" s="282">
        <f t="shared" ca="1" si="3"/>
        <v>458.89999399999999</v>
      </c>
      <c r="I72" s="292">
        <f t="shared" ca="1" si="4"/>
        <v>454.76001000000002</v>
      </c>
      <c r="J72" s="50">
        <f t="shared" ca="1" si="5"/>
        <v>4.1399839999999699</v>
      </c>
      <c r="K72" s="282"/>
      <c r="L72" s="282"/>
      <c r="M72" s="292">
        <f t="shared" ca="1" si="6"/>
        <v>4.2529822244757849</v>
      </c>
      <c r="N72" s="291"/>
      <c r="P72" s="292">
        <f t="shared" ca="1" si="7"/>
        <v>457.2719881048879</v>
      </c>
      <c r="Q72" s="301">
        <f t="shared" ca="1" si="8"/>
        <v>461.52497032936367</v>
      </c>
      <c r="R72" s="301">
        <f t="shared" ca="1" si="9"/>
        <v>453.01900588041212</v>
      </c>
      <c r="S72" s="50"/>
      <c r="T72" s="292"/>
      <c r="U72" s="265"/>
      <c r="V72" s="292">
        <f t="shared" ca="1" si="10"/>
        <v>457.2719881048879</v>
      </c>
      <c r="W72" s="241">
        <f t="shared" ca="1" si="11"/>
        <v>0.95802289511209437</v>
      </c>
      <c r="X72" s="351">
        <f t="shared" ca="1" si="12"/>
        <v>0.91780786755895893</v>
      </c>
      <c r="Y72" s="50">
        <f t="shared" ca="1" si="0"/>
        <v>2.3821340323448785</v>
      </c>
      <c r="Z72" s="265">
        <f t="shared" ca="1" si="13"/>
        <v>460.61214503234487</v>
      </c>
      <c r="AA72" s="265">
        <f t="shared" ca="1" si="14"/>
        <v>455.84787696765511</v>
      </c>
      <c r="AB72" s="292"/>
      <c r="AC72" s="37"/>
      <c r="AD72" s="50"/>
      <c r="AE72" s="228"/>
      <c r="AF72" s="50"/>
      <c r="AG72" s="50"/>
      <c r="AH72" s="228"/>
      <c r="AI72" s="50"/>
      <c r="AJ72" s="50"/>
      <c r="AK72" s="50"/>
      <c r="AL72" s="68"/>
      <c r="AM72" s="246"/>
      <c r="AN72" s="241"/>
      <c r="AO72" s="68"/>
      <c r="AP72" s="68"/>
      <c r="AQ72" s="241"/>
      <c r="AR72" s="241"/>
      <c r="AS72" s="228"/>
      <c r="AT72" s="194"/>
      <c r="AU72" s="37"/>
      <c r="AV72" s="68"/>
      <c r="AW72" s="228"/>
      <c r="AX72" s="241"/>
      <c r="AY72" s="38"/>
      <c r="AZ72" s="38"/>
      <c r="BA72" s="55"/>
      <c r="BB72" s="55"/>
      <c r="BC72" s="3">
        <f t="shared" ca="1" si="19"/>
        <v>66995400</v>
      </c>
      <c r="BD72" s="3" t="e">
        <f t="shared" ca="1" si="20"/>
        <v>#N/A</v>
      </c>
      <c r="BE72" s="132"/>
      <c r="BF72" s="132"/>
      <c r="BG72" s="125"/>
      <c r="BJ72" s="68"/>
      <c r="BK72" s="68"/>
      <c r="BL72" s="68"/>
      <c r="BN72" s="169"/>
      <c r="BP72" s="68"/>
      <c r="BQ72" s="68"/>
      <c r="BR72" s="68"/>
      <c r="BU72" s="68"/>
      <c r="BV72" s="68"/>
      <c r="BW72" s="68"/>
      <c r="BX72" s="68"/>
      <c r="BZ72" s="237"/>
      <c r="CD72" s="237"/>
      <c r="CF72" s="68"/>
      <c r="CG72" s="68"/>
      <c r="CH72" s="237"/>
      <c r="CL72" s="237"/>
    </row>
    <row r="73" spans="1:90" x14ac:dyDescent="0.4">
      <c r="A73">
        <v>41</v>
      </c>
      <c r="B73" s="47">
        <f ca="1">IF(A73&gt;$A$8,"",OFFSET(InputPriceData!B$15,$A73+$A$11,0,1,1))</f>
        <v>45266</v>
      </c>
      <c r="C73" s="3">
        <f ca="1">IF(A73&gt;$A$8,"",OFFSET(InputPriceData!G$15,CalculationsAndCharts!$A73+$A$11,IF($C$5,8,0),1,1))</f>
        <v>69124700</v>
      </c>
      <c r="D73" s="4">
        <f ca="1">IF(A73&gt;$A$8,"",OFFSET(InputPriceData!C$15,CalculationsAndCharts!$A73+$A$11,IF($C$5,8,0),1,1))</f>
        <v>458.80999800000001</v>
      </c>
      <c r="E73" s="4">
        <f ca="1">IF(A73&gt;$A$8,"",OFFSET(InputPriceData!D$15,CalculationsAndCharts!$A73+$A$11,IF($C$5,8,0),1,1))</f>
        <v>458.83999599999999</v>
      </c>
      <c r="F73" s="4">
        <f ca="1">IF(A73&gt;$A$8,"",OFFSET(InputPriceData!E$15,CalculationsAndCharts!$A73+$A$11,IF($C$5,8,0),1,1))</f>
        <v>454.30999800000001</v>
      </c>
      <c r="G73" s="4">
        <f ca="1">IF(A73&gt;$A$8,"",OFFSET(InputPriceData!F$15,CalculationsAndCharts!$A73+$A$11,IF($C$5,8,0),1,1))</f>
        <v>454.76001000000002</v>
      </c>
      <c r="H73" s="282">
        <f t="shared" ca="1" si="3"/>
        <v>458.83999599999999</v>
      </c>
      <c r="I73" s="292">
        <f t="shared" ca="1" si="4"/>
        <v>454.30999800000001</v>
      </c>
      <c r="J73" s="50">
        <f t="shared" ca="1" si="5"/>
        <v>4.5299979999999778</v>
      </c>
      <c r="K73" s="282"/>
      <c r="L73" s="282"/>
      <c r="M73" s="292">
        <f t="shared" ca="1" si="6"/>
        <v>3.9746213522382567</v>
      </c>
      <c r="N73" s="291"/>
      <c r="P73" s="292">
        <f t="shared" ca="1" si="7"/>
        <v>457.51597310354464</v>
      </c>
      <c r="Q73" s="301">
        <f t="shared" ca="1" si="8"/>
        <v>461.49059445578291</v>
      </c>
      <c r="R73" s="301">
        <f t="shared" ca="1" si="9"/>
        <v>453.54135175130637</v>
      </c>
      <c r="S73" s="50"/>
      <c r="T73" s="292"/>
      <c r="U73" s="265"/>
      <c r="V73" s="292">
        <f t="shared" ca="1" si="10"/>
        <v>457.51597310354464</v>
      </c>
      <c r="W73" s="241">
        <f t="shared" ca="1" si="11"/>
        <v>-2.7559631035446159</v>
      </c>
      <c r="X73" s="351">
        <f t="shared" ca="1" si="12"/>
        <v>7.5953326280992712</v>
      </c>
      <c r="Y73" s="50">
        <f t="shared" ca="1" si="0"/>
        <v>2.3728647555137488</v>
      </c>
      <c r="Z73" s="265">
        <f t="shared" ca="1" si="13"/>
        <v>457.1328747555138</v>
      </c>
      <c r="AA73" s="265">
        <f t="shared" ca="1" si="14"/>
        <v>452.38714524448625</v>
      </c>
      <c r="AB73" s="292"/>
      <c r="AC73" s="37"/>
      <c r="AD73" s="50"/>
      <c r="AE73" s="228"/>
      <c r="AF73" s="50"/>
      <c r="AG73" s="50"/>
      <c r="AH73" s="228"/>
      <c r="AI73" s="50"/>
      <c r="AJ73" s="50"/>
      <c r="AK73" s="50"/>
      <c r="AL73" s="68"/>
      <c r="AM73" s="246"/>
      <c r="AN73" s="241"/>
      <c r="AO73" s="68"/>
      <c r="AP73" s="68"/>
      <c r="AQ73" s="241"/>
      <c r="AR73" s="241"/>
      <c r="AS73" s="228"/>
      <c r="AT73" s="194"/>
      <c r="AU73" s="37"/>
      <c r="AV73" s="68"/>
      <c r="AW73" s="228"/>
      <c r="AX73" s="241"/>
      <c r="AY73" s="38"/>
      <c r="AZ73" s="38"/>
      <c r="BA73" s="55"/>
      <c r="BB73" s="55"/>
      <c r="BC73" s="3" t="e">
        <f t="shared" ca="1" si="19"/>
        <v>#N/A</v>
      </c>
      <c r="BD73" s="3">
        <f t="shared" ca="1" si="20"/>
        <v>69124700</v>
      </c>
      <c r="BE73" s="132"/>
      <c r="BF73" s="132"/>
      <c r="BG73" s="125"/>
      <c r="BJ73" s="68"/>
      <c r="BK73" s="68"/>
      <c r="BL73" s="68"/>
      <c r="BN73" s="169"/>
      <c r="BP73" s="68"/>
      <c r="BQ73" s="68"/>
      <c r="BR73" s="68"/>
      <c r="BU73" s="68"/>
      <c r="BV73" s="68"/>
      <c r="BW73" s="68"/>
      <c r="BX73" s="68"/>
      <c r="BZ73" s="237"/>
      <c r="CD73" s="237"/>
      <c r="CF73" s="68"/>
      <c r="CG73" s="68"/>
      <c r="CH73" s="237"/>
      <c r="CL73" s="237"/>
    </row>
    <row r="74" spans="1:90" x14ac:dyDescent="0.4">
      <c r="A74">
        <v>42</v>
      </c>
      <c r="B74" s="47">
        <f ca="1">IF(A74&gt;$A$8,"",OFFSET(InputPriceData!B$15,$A74+$A$11,0,1,1))</f>
        <v>45265</v>
      </c>
      <c r="C74" s="3">
        <f ca="1">IF(A74&gt;$A$8,"",OFFSET(InputPriceData!G$15,CalculationsAndCharts!$A74+$A$11,IF($C$5,8,0),1,1))</f>
        <v>69793500</v>
      </c>
      <c r="D74" s="4">
        <f ca="1">IF(A74&gt;$A$8,"",OFFSET(InputPriceData!C$15,CalculationsAndCharts!$A74+$A$11,IF($C$5,8,0),1,1))</f>
        <v>455.26001000000002</v>
      </c>
      <c r="E74" s="4">
        <f ca="1">IF(A74&gt;$A$8,"",OFFSET(InputPriceData!D$15,CalculationsAndCharts!$A74+$A$11,IF($C$5,8,0),1,1))</f>
        <v>457.58999599999999</v>
      </c>
      <c r="F74" s="4">
        <f ca="1">IF(A74&gt;$A$8,"",OFFSET(InputPriceData!E$15,CalculationsAndCharts!$A74+$A$11,IF($C$5,8,0),1,1))</f>
        <v>454.86999500000002</v>
      </c>
      <c r="G74" s="4">
        <f ca="1">IF(A74&gt;$A$8,"",OFFSET(InputPriceData!F$15,CalculationsAndCharts!$A74+$A$11,IF($C$5,8,0),1,1))</f>
        <v>456.60000600000001</v>
      </c>
      <c r="H74" s="282">
        <f t="shared" ca="1" si="3"/>
        <v>457.58999599999999</v>
      </c>
      <c r="I74" s="292">
        <f t="shared" ca="1" si="4"/>
        <v>454.86999500000002</v>
      </c>
      <c r="J74" s="50">
        <f t="shared" ca="1" si="5"/>
        <v>2.7200009999999679</v>
      </c>
      <c r="K74" s="282"/>
      <c r="L74" s="282"/>
      <c r="M74" s="292">
        <f t="shared" ca="1" si="6"/>
        <v>3.9383227000328471</v>
      </c>
      <c r="N74" s="291"/>
      <c r="P74" s="292">
        <f t="shared" ca="1" si="7"/>
        <v>458.17622753620412</v>
      </c>
      <c r="Q74" s="301">
        <f t="shared" ca="1" si="8"/>
        <v>462.11455023623699</v>
      </c>
      <c r="R74" s="301">
        <f t="shared" ca="1" si="9"/>
        <v>454.23790483617125</v>
      </c>
      <c r="S74" s="50"/>
      <c r="T74" s="292"/>
      <c r="U74" s="265"/>
      <c r="V74" s="292">
        <f t="shared" ca="1" si="10"/>
        <v>458.17622753620412</v>
      </c>
      <c r="W74" s="241">
        <f t="shared" ca="1" si="11"/>
        <v>-1.5762215362041161</v>
      </c>
      <c r="X74" s="351">
        <f t="shared" ca="1" si="12"/>
        <v>2.4844743311936637</v>
      </c>
      <c r="Y74" s="50">
        <f t="shared" ca="1" si="0"/>
        <v>2.4011110153214634</v>
      </c>
      <c r="Z74" s="265">
        <f t="shared" ca="1" si="13"/>
        <v>459.00111701532148</v>
      </c>
      <c r="AA74" s="265">
        <f t="shared" ca="1" si="14"/>
        <v>454.19889498467853</v>
      </c>
      <c r="AB74" s="292"/>
      <c r="AC74" s="37"/>
      <c r="AD74" s="50"/>
      <c r="AE74" s="228"/>
      <c r="AF74" s="50"/>
      <c r="AG74" s="50"/>
      <c r="AH74" s="228"/>
      <c r="AI74" s="50"/>
      <c r="AJ74" s="50"/>
      <c r="AK74" s="50"/>
      <c r="AL74" s="68"/>
      <c r="AM74" s="246"/>
      <c r="AN74" s="241"/>
      <c r="AO74" s="68"/>
      <c r="AP74" s="68"/>
      <c r="AQ74" s="241"/>
      <c r="AR74" s="241"/>
      <c r="AS74" s="228"/>
      <c r="AT74" s="194"/>
      <c r="AU74" s="37"/>
      <c r="AV74" s="68"/>
      <c r="AW74" s="228"/>
      <c r="AX74" s="241"/>
      <c r="AY74" s="38"/>
      <c r="AZ74" s="38"/>
      <c r="BA74" s="55"/>
      <c r="BB74" s="55"/>
      <c r="BC74" s="3" t="e">
        <f t="shared" ca="1" si="19"/>
        <v>#N/A</v>
      </c>
      <c r="BD74" s="3">
        <f t="shared" ca="1" si="20"/>
        <v>69793500</v>
      </c>
      <c r="BE74" s="132"/>
      <c r="BF74" s="132"/>
      <c r="BG74" s="125"/>
      <c r="BJ74" s="68"/>
      <c r="BK74" s="68"/>
      <c r="BL74" s="68"/>
      <c r="BN74" s="169"/>
      <c r="BP74" s="68"/>
      <c r="BQ74" s="68"/>
      <c r="BR74" s="68"/>
      <c r="BU74" s="68"/>
      <c r="BV74" s="68"/>
      <c r="BW74" s="68"/>
      <c r="BX74" s="68"/>
      <c r="BZ74" s="237"/>
      <c r="CD74" s="237"/>
      <c r="CF74" s="68"/>
      <c r="CG74" s="68"/>
      <c r="CH74" s="237"/>
      <c r="CL74" s="237"/>
    </row>
    <row r="75" spans="1:90" x14ac:dyDescent="0.4">
      <c r="A75">
        <v>43</v>
      </c>
      <c r="B75" s="47">
        <f ca="1">IF(A75&gt;$A$8,"",OFFSET(InputPriceData!B$15,$A75+$A$11,0,1,1))</f>
        <v>45264</v>
      </c>
      <c r="C75" s="3">
        <f ca="1">IF(A75&gt;$A$8,"",OFFSET(InputPriceData!G$15,CalculationsAndCharts!$A75+$A$11,IF($C$5,8,0),1,1))</f>
        <v>72430900</v>
      </c>
      <c r="D75" s="4">
        <f ca="1">IF(A75&gt;$A$8,"",OFFSET(InputPriceData!C$15,CalculationsAndCharts!$A75+$A$11,IF($C$5,8,0),1,1))</f>
        <v>455.60000600000001</v>
      </c>
      <c r="E75" s="4">
        <f ca="1">IF(A75&gt;$A$8,"",OFFSET(InputPriceData!D$15,CalculationsAndCharts!$A75+$A$11,IF($C$5,8,0),1,1))</f>
        <v>459.11999500000002</v>
      </c>
      <c r="F75" s="4">
        <f ca="1">IF(A75&gt;$A$8,"",OFFSET(InputPriceData!E$15,CalculationsAndCharts!$A75+$A$11,IF($C$5,8,0),1,1))</f>
        <v>454.33999599999999</v>
      </c>
      <c r="G75" s="4">
        <f ca="1">IF(A75&gt;$A$8,"",OFFSET(InputPriceData!F$15,CalculationsAndCharts!$A75+$A$11,IF($C$5,8,0),1,1))</f>
        <v>456.69000199999999</v>
      </c>
      <c r="H75" s="282">
        <f t="shared" ca="1" si="3"/>
        <v>459.11999500000002</v>
      </c>
      <c r="I75" s="292">
        <f t="shared" ca="1" si="4"/>
        <v>454.33999599999999</v>
      </c>
      <c r="J75" s="50">
        <f t="shared" ca="1" si="5"/>
        <v>4.7799990000000321</v>
      </c>
      <c r="K75" s="282"/>
      <c r="L75" s="282"/>
      <c r="M75" s="292">
        <f t="shared" ca="1" si="6"/>
        <v>3.7809105652794015</v>
      </c>
      <c r="N75" s="291"/>
      <c r="P75" s="292">
        <f t="shared" ca="1" si="7"/>
        <v>458.41794477667679</v>
      </c>
      <c r="Q75" s="301">
        <f t="shared" ca="1" si="8"/>
        <v>462.19885534195618</v>
      </c>
      <c r="R75" s="301">
        <f t="shared" ca="1" si="9"/>
        <v>454.63703421139741</v>
      </c>
      <c r="S75" s="50"/>
      <c r="T75" s="292"/>
      <c r="U75" s="265"/>
      <c r="V75" s="292">
        <f t="shared" ca="1" si="10"/>
        <v>458.41794477667679</v>
      </c>
      <c r="W75" s="241">
        <f t="shared" ca="1" si="11"/>
        <v>-1.7279427766767981</v>
      </c>
      <c r="X75" s="351">
        <f t="shared" ca="1" si="12"/>
        <v>2.9857862394695229</v>
      </c>
      <c r="Y75" s="50">
        <f t="shared" ca="1" si="0"/>
        <v>2.7693879939389681</v>
      </c>
      <c r="Z75" s="265">
        <f t="shared" ca="1" si="13"/>
        <v>459.45938999393894</v>
      </c>
      <c r="AA75" s="265">
        <f t="shared" ca="1" si="14"/>
        <v>453.92061400606104</v>
      </c>
      <c r="AB75" s="292"/>
      <c r="AC75" s="37"/>
      <c r="AD75" s="50"/>
      <c r="AE75" s="228"/>
      <c r="AF75" s="50"/>
      <c r="AG75" s="50"/>
      <c r="AH75" s="228"/>
      <c r="AI75" s="50"/>
      <c r="AJ75" s="50"/>
      <c r="AK75" s="50"/>
      <c r="AL75" s="68"/>
      <c r="AM75" s="246"/>
      <c r="AN75" s="241"/>
      <c r="AO75" s="68"/>
      <c r="AP75" s="68"/>
      <c r="AQ75" s="241"/>
      <c r="AR75" s="241"/>
      <c r="AS75" s="228"/>
      <c r="AT75" s="194"/>
      <c r="AU75" s="37"/>
      <c r="AV75" s="68"/>
      <c r="AW75" s="228"/>
      <c r="AX75" s="241"/>
      <c r="AY75" s="38"/>
      <c r="AZ75" s="38"/>
      <c r="BA75" s="55"/>
      <c r="BB75" s="55"/>
      <c r="BC75" s="3" t="e">
        <f t="shared" ca="1" si="19"/>
        <v>#N/A</v>
      </c>
      <c r="BD75" s="3">
        <f t="shared" ca="1" si="20"/>
        <v>72430900</v>
      </c>
      <c r="BE75" s="132"/>
      <c r="BF75" s="132"/>
      <c r="BG75" s="125"/>
      <c r="BJ75" s="68"/>
      <c r="BK75" s="68"/>
      <c r="BL75" s="68"/>
      <c r="BN75" s="169"/>
      <c r="BP75" s="68"/>
      <c r="BQ75" s="68"/>
      <c r="BR75" s="68"/>
      <c r="BU75" s="68"/>
      <c r="BV75" s="68"/>
      <c r="BW75" s="68"/>
      <c r="BX75" s="68"/>
      <c r="BZ75" s="237"/>
      <c r="CD75" s="237"/>
      <c r="CF75" s="68"/>
      <c r="CG75" s="68"/>
      <c r="CH75" s="237"/>
      <c r="CL75" s="237"/>
    </row>
    <row r="76" spans="1:90" x14ac:dyDescent="0.4">
      <c r="A76">
        <v>44</v>
      </c>
      <c r="B76" s="47">
        <f ca="1">IF(A76&gt;$A$8,"",OFFSET(InputPriceData!B$15,$A76+$A$11,0,1,1))</f>
        <v>45261</v>
      </c>
      <c r="C76" s="3">
        <f ca="1">IF(A76&gt;$A$8,"",OFFSET(InputPriceData!G$15,CalculationsAndCharts!$A76+$A$11,IF($C$5,8,0),1,1))</f>
        <v>89097900</v>
      </c>
      <c r="D76" s="4">
        <f ca="1">IF(A76&gt;$A$8,"",OFFSET(InputPriceData!C$15,CalculationsAndCharts!$A76+$A$11,IF($C$5,8,0),1,1))</f>
        <v>455.76998900000001</v>
      </c>
      <c r="E76" s="4">
        <f ca="1">IF(A76&gt;$A$8,"",OFFSET(InputPriceData!D$15,CalculationsAndCharts!$A76+$A$11,IF($C$5,8,0),1,1))</f>
        <v>459.64999399999999</v>
      </c>
      <c r="F76" s="4">
        <f ca="1">IF(A76&gt;$A$8,"",OFFSET(InputPriceData!E$15,CalculationsAndCharts!$A76+$A$11,IF($C$5,8,0),1,1))</f>
        <v>455.16000400000001</v>
      </c>
      <c r="G76" s="4">
        <f ca="1">IF(A76&gt;$A$8,"",OFFSET(InputPriceData!F$15,CalculationsAndCharts!$A76+$A$11,IF($C$5,8,0),1,1))</f>
        <v>459.10000600000001</v>
      </c>
      <c r="H76" s="282">
        <f t="shared" ca="1" si="3"/>
        <v>459.64999399999999</v>
      </c>
      <c r="I76" s="292">
        <f t="shared" ca="1" si="4"/>
        <v>455.16000400000001</v>
      </c>
      <c r="J76" s="50">
        <f t="shared" ca="1" si="5"/>
        <v>4.4899899999999775</v>
      </c>
      <c r="K76" s="282"/>
      <c r="L76" s="282"/>
      <c r="M76" s="292">
        <f t="shared" ca="1" si="6"/>
        <v>3.0912167129020274</v>
      </c>
      <c r="N76" s="291"/>
      <c r="P76" s="292">
        <f t="shared" ca="1" si="7"/>
        <v>457.95432151477576</v>
      </c>
      <c r="Q76" s="301">
        <f t="shared" ca="1" si="8"/>
        <v>461.04553822767781</v>
      </c>
      <c r="R76" s="301">
        <f t="shared" ca="1" si="9"/>
        <v>454.8631048018737</v>
      </c>
      <c r="S76" s="50"/>
      <c r="T76" s="292"/>
      <c r="U76" s="265"/>
      <c r="V76" s="292">
        <f t="shared" ca="1" si="10"/>
        <v>457.95432151477576</v>
      </c>
      <c r="W76" s="241">
        <f t="shared" ca="1" si="11"/>
        <v>1.1456844852242511</v>
      </c>
      <c r="X76" s="351">
        <f t="shared" ca="1" si="12"/>
        <v>1.3125929396835574</v>
      </c>
      <c r="Y76" s="50">
        <f t="shared" ca="1" si="0"/>
        <v>3.6560446719608586</v>
      </c>
      <c r="Z76" s="265">
        <f t="shared" ca="1" si="13"/>
        <v>462.75605067196085</v>
      </c>
      <c r="AA76" s="265">
        <f t="shared" ca="1" si="14"/>
        <v>455.44396132803917</v>
      </c>
      <c r="AB76" s="292"/>
      <c r="AC76" s="37"/>
      <c r="AD76" s="50"/>
      <c r="AE76" s="228"/>
      <c r="AF76" s="50"/>
      <c r="AG76" s="50"/>
      <c r="AH76" s="228"/>
      <c r="AI76" s="50"/>
      <c r="AJ76" s="50"/>
      <c r="AK76" s="50"/>
      <c r="AL76" s="68"/>
      <c r="AM76" s="246"/>
      <c r="AN76" s="241"/>
      <c r="AO76" s="68"/>
      <c r="AP76" s="68"/>
      <c r="AQ76" s="241"/>
      <c r="AR76" s="241"/>
      <c r="AS76" s="228"/>
      <c r="AT76" s="194"/>
      <c r="AU76" s="37"/>
      <c r="AV76" s="68"/>
      <c r="AW76" s="228"/>
      <c r="AX76" s="241"/>
      <c r="AY76" s="38"/>
      <c r="AZ76" s="38"/>
      <c r="BA76" s="55"/>
      <c r="BB76" s="55"/>
      <c r="BC76" s="3">
        <f t="shared" ca="1" si="19"/>
        <v>89097900</v>
      </c>
      <c r="BD76" s="3" t="e">
        <f t="shared" ca="1" si="20"/>
        <v>#N/A</v>
      </c>
      <c r="BE76" s="132"/>
      <c r="BF76" s="132"/>
      <c r="BG76" s="125"/>
      <c r="BJ76" s="68"/>
      <c r="BK76" s="68"/>
      <c r="BL76" s="68"/>
      <c r="BN76" s="169"/>
      <c r="BP76" s="68"/>
      <c r="BQ76" s="68"/>
      <c r="BR76" s="68"/>
      <c r="BU76" s="68"/>
      <c r="BV76" s="68"/>
      <c r="BW76" s="68"/>
      <c r="BX76" s="68"/>
      <c r="BZ76" s="237"/>
      <c r="CD76" s="237"/>
      <c r="CF76" s="68"/>
      <c r="CG76" s="68"/>
      <c r="CH76" s="237"/>
      <c r="CL76" s="237"/>
    </row>
    <row r="77" spans="1:90" x14ac:dyDescent="0.4">
      <c r="A77">
        <v>45</v>
      </c>
      <c r="B77" s="47">
        <f ca="1">IF(A77&gt;$A$8,"",OFFSET(InputPriceData!B$15,$A77+$A$11,0,1,1))</f>
        <v>45260</v>
      </c>
      <c r="C77" s="3">
        <f ca="1">IF(A77&gt;$A$8,"",OFFSET(InputPriceData!G$15,CalculationsAndCharts!$A77+$A$11,IF($C$5,8,0),1,1))</f>
        <v>79752700</v>
      </c>
      <c r="D77" s="4">
        <f ca="1">IF(A77&gt;$A$8,"",OFFSET(InputPriceData!C$15,CalculationsAndCharts!$A77+$A$11,IF($C$5,8,0),1,1))</f>
        <v>455.48001099999999</v>
      </c>
      <c r="E77" s="4">
        <f ca="1">IF(A77&gt;$A$8,"",OFFSET(InputPriceData!D$15,CalculationsAndCharts!$A77+$A$11,IF($C$5,8,0),1,1))</f>
        <v>456.76001000000002</v>
      </c>
      <c r="F77" s="4">
        <f ca="1">IF(A77&gt;$A$8,"",OFFSET(InputPriceData!E$15,CalculationsAndCharts!$A77+$A$11,IF($C$5,8,0),1,1))</f>
        <v>453.33999599999999</v>
      </c>
      <c r="G77" s="4">
        <f ca="1">IF(A77&gt;$A$8,"",OFFSET(InputPriceData!F$15,CalculationsAndCharts!$A77+$A$11,IF($C$5,8,0),1,1))</f>
        <v>456.39999399999999</v>
      </c>
      <c r="H77" s="282">
        <f t="shared" ca="1" si="3"/>
        <v>456.76001000000002</v>
      </c>
      <c r="I77" s="292">
        <f t="shared" ca="1" si="4"/>
        <v>453.33999599999999</v>
      </c>
      <c r="J77" s="50">
        <f t="shared" ca="1" si="5"/>
        <v>3.4200140000000374</v>
      </c>
      <c r="K77" s="282"/>
      <c r="L77" s="282"/>
      <c r="M77" s="292">
        <f t="shared" ca="1" si="6"/>
        <v>2.5444104530120422</v>
      </c>
      <c r="N77" s="291"/>
      <c r="P77" s="292">
        <f t="shared" ca="1" si="7"/>
        <v>457.29626155883301</v>
      </c>
      <c r="Q77" s="301">
        <f t="shared" ca="1" si="8"/>
        <v>459.84067201184507</v>
      </c>
      <c r="R77" s="301">
        <f t="shared" ca="1" si="9"/>
        <v>454.75185110582095</v>
      </c>
      <c r="S77" s="50"/>
      <c r="T77" s="292"/>
      <c r="U77" s="265"/>
      <c r="V77" s="292">
        <f t="shared" ca="1" si="10"/>
        <v>457.29626155883301</v>
      </c>
      <c r="W77" s="241">
        <f t="shared" ca="1" si="11"/>
        <v>-0.89626755883301712</v>
      </c>
      <c r="X77" s="351">
        <f t="shared" ca="1" si="12"/>
        <v>0.80329553701649581</v>
      </c>
      <c r="Y77" s="50">
        <f t="shared" ca="1" si="0"/>
        <v>4.6293742815319305</v>
      </c>
      <c r="Z77" s="265">
        <f t="shared" ca="1" si="13"/>
        <v>461.0293682815319</v>
      </c>
      <c r="AA77" s="265">
        <f t="shared" ca="1" si="14"/>
        <v>451.77061971846808</v>
      </c>
      <c r="AB77" s="292"/>
      <c r="AC77" s="37"/>
      <c r="AD77" s="50"/>
      <c r="AE77" s="228"/>
      <c r="AF77" s="50"/>
      <c r="AG77" s="50"/>
      <c r="AH77" s="228"/>
      <c r="AI77" s="50"/>
      <c r="AJ77" s="50"/>
      <c r="AK77" s="50"/>
      <c r="AL77" s="68"/>
      <c r="AM77" s="246"/>
      <c r="AN77" s="241"/>
      <c r="AO77" s="68"/>
      <c r="AP77" s="68"/>
      <c r="AQ77" s="241"/>
      <c r="AR77" s="241"/>
      <c r="AS77" s="228"/>
      <c r="AT77" s="194"/>
      <c r="AU77" s="37"/>
      <c r="AV77" s="68"/>
      <c r="AW77" s="228"/>
      <c r="AX77" s="241"/>
      <c r="AY77" s="38"/>
      <c r="AZ77" s="38"/>
      <c r="BA77" s="55"/>
      <c r="BB77" s="55"/>
      <c r="BC77" s="3">
        <f t="shared" ca="1" si="19"/>
        <v>79752700</v>
      </c>
      <c r="BD77" s="3" t="e">
        <f t="shared" ca="1" si="20"/>
        <v>#N/A</v>
      </c>
      <c r="BE77" s="132"/>
      <c r="BF77" s="132"/>
      <c r="BG77" s="125"/>
      <c r="BJ77" s="68"/>
      <c r="BK77" s="68"/>
      <c r="BL77" s="68"/>
      <c r="BN77" s="169"/>
      <c r="BP77" s="68"/>
      <c r="BQ77" s="68"/>
      <c r="BR77" s="68"/>
      <c r="BU77" s="68"/>
      <c r="BV77" s="68"/>
      <c r="BW77" s="68"/>
      <c r="BX77" s="68"/>
      <c r="BZ77" s="237"/>
      <c r="CD77" s="237"/>
      <c r="CF77" s="68"/>
      <c r="CG77" s="68"/>
      <c r="CH77" s="237"/>
      <c r="CL77" s="237"/>
    </row>
    <row r="78" spans="1:90" x14ac:dyDescent="0.4">
      <c r="A78">
        <v>46</v>
      </c>
      <c r="B78" s="47">
        <f ca="1">IF(A78&gt;$A$8,"",OFFSET(InputPriceData!B$15,$A78+$A$11,0,1,1))</f>
        <v>45259</v>
      </c>
      <c r="C78" s="3">
        <f ca="1">IF(A78&gt;$A$8,"",OFFSET(InputPriceData!G$15,CalculationsAndCharts!$A78+$A$11,IF($C$5,8,0),1,1))</f>
        <v>63146000</v>
      </c>
      <c r="D78" s="4">
        <f ca="1">IF(A78&gt;$A$8,"",OFFSET(InputPriceData!C$15,CalculationsAndCharts!$A78+$A$11,IF($C$5,8,0),1,1))</f>
        <v>457.14999399999999</v>
      </c>
      <c r="E78" s="4">
        <f ca="1">IF(A78&gt;$A$8,"",OFFSET(InputPriceData!D$15,CalculationsAndCharts!$A78+$A$11,IF($C$5,8,0),1,1))</f>
        <v>458.32000699999998</v>
      </c>
      <c r="F78" s="4">
        <f ca="1">IF(A78&gt;$A$8,"",OFFSET(InputPriceData!E$15,CalculationsAndCharts!$A78+$A$11,IF($C$5,8,0),1,1))</f>
        <v>454.20001200000002</v>
      </c>
      <c r="G78" s="4">
        <f ca="1">IF(A78&gt;$A$8,"",OFFSET(InputPriceData!F$15,CalculationsAndCharts!$A78+$A$11,IF($C$5,8,0),1,1))</f>
        <v>454.60998499999999</v>
      </c>
      <c r="H78" s="282">
        <f t="shared" ca="1" si="3"/>
        <v>458.32000699999998</v>
      </c>
      <c r="I78" s="292">
        <f t="shared" ca="1" si="4"/>
        <v>454.20001200000002</v>
      </c>
      <c r="J78" s="50">
        <f t="shared" ca="1" si="5"/>
        <v>4.1199949999999603</v>
      </c>
      <c r="K78" s="282"/>
      <c r="L78" s="282"/>
      <c r="M78" s="292">
        <f t="shared" ca="1" si="6"/>
        <v>1.9576508467963571</v>
      </c>
      <c r="N78" s="291"/>
      <c r="P78" s="292">
        <f t="shared" ca="1" si="7"/>
        <v>457.44334681501761</v>
      </c>
      <c r="Q78" s="301">
        <f t="shared" ca="1" si="8"/>
        <v>459.40099766181396</v>
      </c>
      <c r="R78" s="301">
        <f t="shared" ca="1" si="9"/>
        <v>455.48569596822125</v>
      </c>
      <c r="S78" s="50"/>
      <c r="T78" s="292"/>
      <c r="U78" s="265"/>
      <c r="V78" s="292">
        <f t="shared" ca="1" si="10"/>
        <v>457.44334681501761</v>
      </c>
      <c r="W78" s="241">
        <f t="shared" ca="1" si="11"/>
        <v>-2.8333618150176108</v>
      </c>
      <c r="X78" s="351">
        <f t="shared" ca="1" si="12"/>
        <v>8.0279391747998901</v>
      </c>
      <c r="Y78" s="50">
        <f t="shared" ca="1" si="0"/>
        <v>5.0434490247071153</v>
      </c>
      <c r="Z78" s="265">
        <f t="shared" ca="1" si="13"/>
        <v>459.65343402470711</v>
      </c>
      <c r="AA78" s="265">
        <f t="shared" ca="1" si="14"/>
        <v>449.56653597529288</v>
      </c>
      <c r="AB78" s="292"/>
      <c r="AC78" s="37"/>
      <c r="AD78" s="50"/>
      <c r="AE78" s="228"/>
      <c r="AF78" s="50"/>
      <c r="AG78" s="50"/>
      <c r="AH78" s="228"/>
      <c r="AI78" s="50"/>
      <c r="AJ78" s="50"/>
      <c r="AK78" s="50"/>
      <c r="AL78" s="68"/>
      <c r="AM78" s="246"/>
      <c r="AN78" s="241"/>
      <c r="AO78" s="68"/>
      <c r="AP78" s="68"/>
      <c r="AQ78" s="241"/>
      <c r="AR78" s="241"/>
      <c r="AS78" s="228"/>
      <c r="AT78" s="194"/>
      <c r="AU78" s="37"/>
      <c r="AV78" s="68"/>
      <c r="AW78" s="228"/>
      <c r="AX78" s="241"/>
      <c r="AY78" s="38"/>
      <c r="AZ78" s="38"/>
      <c r="BA78" s="55"/>
      <c r="BB78" s="55"/>
      <c r="BC78" s="3" t="e">
        <f t="shared" ca="1" si="19"/>
        <v>#N/A</v>
      </c>
      <c r="BD78" s="3">
        <f t="shared" ca="1" si="20"/>
        <v>63146000</v>
      </c>
      <c r="BE78" s="132"/>
      <c r="BF78" s="132"/>
      <c r="BG78" s="125"/>
      <c r="BJ78" s="68"/>
      <c r="BK78" s="68"/>
      <c r="BL78" s="68"/>
      <c r="BN78" s="169"/>
      <c r="BP78" s="68"/>
      <c r="BQ78" s="68"/>
      <c r="BR78" s="68"/>
      <c r="BU78" s="68"/>
      <c r="BV78" s="68"/>
      <c r="BW78" s="68"/>
      <c r="BX78" s="68"/>
      <c r="BZ78" s="237"/>
      <c r="CD78" s="237"/>
      <c r="CF78" s="68"/>
      <c r="CG78" s="68"/>
      <c r="CH78" s="237"/>
      <c r="CL78" s="237"/>
    </row>
    <row r="79" spans="1:90" x14ac:dyDescent="0.4">
      <c r="A79">
        <v>47</v>
      </c>
      <c r="B79" s="47">
        <f ca="1">IF(A79&gt;$A$8,"",OFFSET(InputPriceData!B$15,$A79+$A$11,0,1,1))</f>
        <v>45258</v>
      </c>
      <c r="C79" s="3">
        <f ca="1">IF(A79&gt;$A$8,"",OFFSET(InputPriceData!G$15,CalculationsAndCharts!$A79+$A$11,IF($C$5,8,0),1,1))</f>
        <v>62115000</v>
      </c>
      <c r="D79" s="4">
        <f ca="1">IF(A79&gt;$A$8,"",OFFSET(InputPriceData!C$15,CalculationsAndCharts!$A79+$A$11,IF($C$5,8,0),1,1))</f>
        <v>454.07998700000002</v>
      </c>
      <c r="E79" s="4">
        <f ca="1">IF(A79&gt;$A$8,"",OFFSET(InputPriceData!D$15,CalculationsAndCharts!$A79+$A$11,IF($C$5,8,0),1,1))</f>
        <v>456.26998900000001</v>
      </c>
      <c r="F79" s="4">
        <f ca="1">IF(A79&gt;$A$8,"",OFFSET(InputPriceData!E$15,CalculationsAndCharts!$A79+$A$11,IF($C$5,8,0),1,1))</f>
        <v>453.5</v>
      </c>
      <c r="G79" s="4">
        <f ca="1">IF(A79&gt;$A$8,"",OFFSET(InputPriceData!F$15,CalculationsAndCharts!$A79+$A$11,IF($C$5,8,0),1,1))</f>
        <v>454.92999300000002</v>
      </c>
      <c r="H79" s="282">
        <f t="shared" ca="1" si="3"/>
        <v>456.26998900000001</v>
      </c>
      <c r="I79" s="292">
        <f t="shared" ca="1" si="4"/>
        <v>453.5</v>
      </c>
      <c r="J79" s="50">
        <f t="shared" ca="1" si="5"/>
        <v>2.7699890000000096</v>
      </c>
      <c r="K79" s="282"/>
      <c r="L79" s="282"/>
      <c r="M79" s="292">
        <f t="shared" ca="1" si="6"/>
        <v>1.4277740680164863</v>
      </c>
      <c r="N79" s="291"/>
      <c r="P79" s="292">
        <f t="shared" ca="1" si="7"/>
        <v>457.79966450296774</v>
      </c>
      <c r="Q79" s="301">
        <f t="shared" ca="1" si="8"/>
        <v>459.22743857098425</v>
      </c>
      <c r="R79" s="301">
        <f t="shared" ca="1" si="9"/>
        <v>456.37189043495124</v>
      </c>
      <c r="S79" s="50"/>
      <c r="T79" s="292"/>
      <c r="U79" s="265"/>
      <c r="V79" s="292">
        <f t="shared" ca="1" si="10"/>
        <v>457.79966450296774</v>
      </c>
      <c r="W79" s="241">
        <f t="shared" ca="1" si="11"/>
        <v>-2.8696715029677193</v>
      </c>
      <c r="X79" s="351">
        <f t="shared" ca="1" si="12"/>
        <v>8.2350145349450088</v>
      </c>
      <c r="Y79" s="50">
        <f t="shared" ca="1" si="0"/>
        <v>5.2150216318568408</v>
      </c>
      <c r="Z79" s="265">
        <f t="shared" ca="1" si="13"/>
        <v>460.14501463185684</v>
      </c>
      <c r="AA79" s="265">
        <f t="shared" ca="1" si="14"/>
        <v>449.71497136814321</v>
      </c>
      <c r="AB79" s="292"/>
      <c r="AC79" s="37"/>
      <c r="AD79" s="50"/>
      <c r="AE79" s="228"/>
      <c r="AF79" s="50"/>
      <c r="AG79" s="50"/>
      <c r="AH79" s="228"/>
      <c r="AI79" s="50"/>
      <c r="AJ79" s="50"/>
      <c r="AK79" s="50"/>
      <c r="AL79" s="68"/>
      <c r="AM79" s="246"/>
      <c r="AN79" s="241"/>
      <c r="AO79" s="68"/>
      <c r="AP79" s="68"/>
      <c r="AQ79" s="241"/>
      <c r="AR79" s="241"/>
      <c r="AS79" s="228"/>
      <c r="AT79" s="194"/>
      <c r="AU79" s="37"/>
      <c r="AV79" s="68"/>
      <c r="AW79" s="228"/>
      <c r="AX79" s="241"/>
      <c r="AY79" s="38"/>
      <c r="AZ79" s="38"/>
      <c r="BA79" s="55"/>
      <c r="BB79" s="55"/>
      <c r="BC79" s="3">
        <f t="shared" ca="1" si="19"/>
        <v>62115000</v>
      </c>
      <c r="BD79" s="3" t="e">
        <f t="shared" ca="1" si="20"/>
        <v>#N/A</v>
      </c>
      <c r="BE79" s="132"/>
      <c r="BF79" s="132"/>
      <c r="BG79" s="125"/>
      <c r="BJ79" s="68"/>
      <c r="BK79" s="68"/>
      <c r="BL79" s="68"/>
      <c r="BN79" s="169"/>
      <c r="BP79" s="68"/>
      <c r="BQ79" s="68"/>
      <c r="BR79" s="68"/>
      <c r="BU79" s="68"/>
      <c r="BV79" s="68"/>
      <c r="BW79" s="68"/>
      <c r="BX79" s="68"/>
      <c r="BZ79" s="237"/>
      <c r="CD79" s="237"/>
      <c r="CF79" s="68"/>
      <c r="CG79" s="68"/>
      <c r="CH79" s="237"/>
      <c r="CL79" s="237"/>
    </row>
    <row r="80" spans="1:90" x14ac:dyDescent="0.4">
      <c r="A80">
        <v>48</v>
      </c>
      <c r="B80" s="47">
        <f ca="1">IF(A80&gt;$A$8,"",OFFSET(InputPriceData!B$15,$A80+$A$11,0,1,1))</f>
        <v>45257</v>
      </c>
      <c r="C80" s="3">
        <f ca="1">IF(A80&gt;$A$8,"",OFFSET(InputPriceData!G$15,CalculationsAndCharts!$A80+$A$11,IF($C$5,8,0),1,1))</f>
        <v>50506000</v>
      </c>
      <c r="D80" s="4">
        <f ca="1">IF(A80&gt;$A$8,"",OFFSET(InputPriceData!C$15,CalculationsAndCharts!$A80+$A$11,IF($C$5,8,0),1,1))</f>
        <v>454.64999399999999</v>
      </c>
      <c r="E80" s="4">
        <f ca="1">IF(A80&gt;$A$8,"",OFFSET(InputPriceData!D$15,CalculationsAndCharts!$A80+$A$11,IF($C$5,8,0),1,1))</f>
        <v>455.48998999999998</v>
      </c>
      <c r="F80" s="4">
        <f ca="1">IF(A80&gt;$A$8,"",OFFSET(InputPriceData!E$15,CalculationsAndCharts!$A80+$A$11,IF($C$5,8,0),1,1))</f>
        <v>454.07998700000002</v>
      </c>
      <c r="G80" s="4">
        <f ca="1">IF(A80&gt;$A$8,"",OFFSET(InputPriceData!F$15,CalculationsAndCharts!$A80+$A$11,IF($C$5,8,0),1,1))</f>
        <v>454.48001099999999</v>
      </c>
      <c r="H80" s="282">
        <f t="shared" ca="1" si="3"/>
        <v>455.48998999999998</v>
      </c>
      <c r="I80" s="292">
        <f t="shared" ca="1" si="4"/>
        <v>454.07998700000002</v>
      </c>
      <c r="J80" s="50">
        <f t="shared" ca="1" si="5"/>
        <v>1.4100029999999606</v>
      </c>
      <c r="K80" s="282"/>
      <c r="L80" s="282"/>
      <c r="M80" s="292">
        <f t="shared" ca="1" si="6"/>
        <v>1.5244274201930024</v>
      </c>
      <c r="N80" s="291"/>
      <c r="P80" s="292">
        <f t="shared" ca="1" si="7"/>
        <v>458.01432915743726</v>
      </c>
      <c r="Q80" s="301">
        <f t="shared" ca="1" si="8"/>
        <v>459.53875657763024</v>
      </c>
      <c r="R80" s="301">
        <f t="shared" ca="1" si="9"/>
        <v>456.48990173724428</v>
      </c>
      <c r="S80" s="50"/>
      <c r="T80" s="292"/>
      <c r="U80" s="265"/>
      <c r="V80" s="292">
        <f t="shared" ca="1" si="10"/>
        <v>458.01432915743726</v>
      </c>
      <c r="W80" s="241">
        <f t="shared" ca="1" si="11"/>
        <v>-3.5343181574372693</v>
      </c>
      <c r="X80" s="351">
        <f t="shared" ca="1" si="12"/>
        <v>12.491404837990775</v>
      </c>
      <c r="Y80" s="50">
        <f t="shared" ca="1" si="0"/>
        <v>5.2640212683739103</v>
      </c>
      <c r="Z80" s="265">
        <f t="shared" ca="1" si="13"/>
        <v>459.74403226837393</v>
      </c>
      <c r="AA80" s="265">
        <f t="shared" ca="1" si="14"/>
        <v>449.21598973162605</v>
      </c>
      <c r="AB80" s="292"/>
      <c r="AC80" s="37"/>
      <c r="AD80" s="50"/>
      <c r="AE80" s="228"/>
      <c r="AF80" s="50"/>
      <c r="AG80" s="50"/>
      <c r="AH80" s="228"/>
      <c r="AI80" s="50"/>
      <c r="AJ80" s="50"/>
      <c r="AK80" s="50"/>
      <c r="AL80" s="68"/>
      <c r="AM80" s="246"/>
      <c r="AN80" s="241"/>
      <c r="AO80" s="68"/>
      <c r="AP80" s="68"/>
      <c r="AQ80" s="241"/>
      <c r="AR80" s="241"/>
      <c r="AS80" s="228"/>
      <c r="AT80" s="194"/>
      <c r="AU80" s="37"/>
      <c r="AV80" s="68"/>
      <c r="AW80" s="228"/>
      <c r="AX80" s="241"/>
      <c r="AY80" s="38"/>
      <c r="AZ80" s="38"/>
      <c r="BA80" s="55"/>
      <c r="BB80" s="55"/>
      <c r="BC80" s="3" t="e">
        <f t="shared" ca="1" si="19"/>
        <v>#N/A</v>
      </c>
      <c r="BD80" s="3">
        <f t="shared" ca="1" si="20"/>
        <v>50506000</v>
      </c>
      <c r="BE80" s="132"/>
      <c r="BF80" s="132"/>
      <c r="BG80" s="125"/>
      <c r="BJ80" s="68"/>
      <c r="BK80" s="68"/>
      <c r="BL80" s="68"/>
      <c r="BN80" s="169"/>
      <c r="BP80" s="68"/>
      <c r="BQ80" s="68"/>
      <c r="BR80" s="68"/>
      <c r="BU80" s="68"/>
      <c r="BV80" s="68"/>
      <c r="BW80" s="68"/>
      <c r="BX80" s="68"/>
      <c r="BZ80" s="237"/>
      <c r="CD80" s="237"/>
      <c r="CF80" s="68"/>
      <c r="CG80" s="68"/>
      <c r="CH80" s="237"/>
      <c r="CL80" s="237"/>
    </row>
    <row r="81" spans="1:90" x14ac:dyDescent="0.4">
      <c r="A81">
        <v>49</v>
      </c>
      <c r="B81" s="47">
        <f ca="1">IF(A81&gt;$A$8,"",OFFSET(InputPriceData!B$15,$A81+$A$11,0,1,1))</f>
        <v>45254</v>
      </c>
      <c r="C81" s="3">
        <f ca="1">IF(A81&gt;$A$8,"",OFFSET(InputPriceData!G$15,CalculationsAndCharts!$A81+$A$11,IF($C$5,8,0),1,1))</f>
        <v>29737400</v>
      </c>
      <c r="D81" s="4">
        <f ca="1">IF(A81&gt;$A$8,"",OFFSET(InputPriceData!C$15,CalculationsAndCharts!$A81+$A$11,IF($C$5,8,0),1,1))</f>
        <v>455.07000699999998</v>
      </c>
      <c r="E81" s="4">
        <f ca="1">IF(A81&gt;$A$8,"",OFFSET(InputPriceData!D$15,CalculationsAndCharts!$A81+$A$11,IF($C$5,8,0),1,1))</f>
        <v>455.5</v>
      </c>
      <c r="F81" s="4">
        <f ca="1">IF(A81&gt;$A$8,"",OFFSET(InputPriceData!E$15,CalculationsAndCharts!$A81+$A$11,IF($C$5,8,0),1,1))</f>
        <v>454.73001099999999</v>
      </c>
      <c r="G81" s="4">
        <f ca="1">IF(A81&gt;$A$8,"",OFFSET(InputPriceData!F$15,CalculationsAndCharts!$A81+$A$11,IF($C$5,8,0),1,1))</f>
        <v>455.29998799999998</v>
      </c>
      <c r="H81" s="282">
        <f t="shared" ca="1" si="3"/>
        <v>455.5</v>
      </c>
      <c r="I81" s="292">
        <f t="shared" ca="1" si="4"/>
        <v>454.73001099999999</v>
      </c>
      <c r="J81" s="50">
        <f t="shared" ca="1" si="5"/>
        <v>0.76998900000000958</v>
      </c>
      <c r="K81" s="282"/>
      <c r="L81" s="282"/>
      <c r="M81" s="292">
        <f t="shared" ca="1" si="6"/>
        <v>2.2424897839475375</v>
      </c>
      <c r="N81" s="291"/>
      <c r="P81" s="292">
        <f t="shared" ca="1" si="7"/>
        <v>457.84925279154129</v>
      </c>
      <c r="Q81" s="301">
        <f t="shared" ca="1" si="8"/>
        <v>460.09174257548881</v>
      </c>
      <c r="R81" s="301">
        <f t="shared" ca="1" si="9"/>
        <v>455.60676300759377</v>
      </c>
      <c r="S81" s="50"/>
      <c r="T81" s="292"/>
      <c r="U81" s="265"/>
      <c r="V81" s="292">
        <f t="shared" ca="1" si="10"/>
        <v>457.84925279154129</v>
      </c>
      <c r="W81" s="241">
        <f t="shared" ca="1" si="11"/>
        <v>-2.5492647915413045</v>
      </c>
      <c r="X81" s="351">
        <f t="shared" ca="1" si="12"/>
        <v>6.4987509773921301</v>
      </c>
      <c r="Y81" s="50">
        <f t="shared" ca="1" si="0"/>
        <v>5.2378629822905021</v>
      </c>
      <c r="Z81" s="265">
        <f t="shared" ca="1" si="13"/>
        <v>460.53785098229048</v>
      </c>
      <c r="AA81" s="265">
        <f t="shared" ca="1" si="14"/>
        <v>450.06212501770949</v>
      </c>
      <c r="AB81" s="292"/>
      <c r="AC81" s="37"/>
      <c r="AD81" s="50"/>
      <c r="AE81" s="228"/>
      <c r="AF81" s="50"/>
      <c r="AG81" s="50"/>
      <c r="AH81" s="228"/>
      <c r="AI81" s="50"/>
      <c r="AJ81" s="50"/>
      <c r="AK81" s="50"/>
      <c r="AL81" s="68"/>
      <c r="AM81" s="246"/>
      <c r="AN81" s="241"/>
      <c r="AO81" s="68"/>
      <c r="AP81" s="68"/>
      <c r="AQ81" s="241"/>
      <c r="AR81" s="241"/>
      <c r="AS81" s="228"/>
      <c r="AT81" s="194"/>
      <c r="AU81" s="37"/>
      <c r="AV81" s="68"/>
      <c r="AW81" s="228"/>
      <c r="AX81" s="241"/>
      <c r="AY81" s="38"/>
      <c r="AZ81" s="38"/>
      <c r="BA81" s="55"/>
      <c r="BB81" s="55"/>
      <c r="BC81" s="3">
        <f t="shared" ca="1" si="19"/>
        <v>29737400</v>
      </c>
      <c r="BD81" s="3" t="e">
        <f t="shared" ca="1" si="20"/>
        <v>#N/A</v>
      </c>
      <c r="BE81" s="132"/>
      <c r="BF81" s="132"/>
      <c r="BG81" s="125"/>
      <c r="BJ81" s="68"/>
      <c r="BK81" s="68"/>
      <c r="BL81" s="68"/>
      <c r="BN81" s="169"/>
      <c r="BP81" s="68"/>
      <c r="BQ81" s="68"/>
      <c r="BR81" s="68"/>
      <c r="BU81" s="68"/>
      <c r="BV81" s="68"/>
      <c r="BW81" s="68"/>
      <c r="BX81" s="68"/>
      <c r="BZ81" s="237"/>
      <c r="CD81" s="237"/>
      <c r="CF81" s="68"/>
      <c r="CG81" s="68"/>
      <c r="CH81" s="237"/>
      <c r="CL81" s="237"/>
    </row>
    <row r="82" spans="1:90" x14ac:dyDescent="0.4">
      <c r="A82">
        <v>50</v>
      </c>
      <c r="B82" s="47">
        <f ca="1">IF(A82&gt;$A$8,"",OFFSET(InputPriceData!B$15,$A82+$A$11,0,1,1))</f>
        <v>45252</v>
      </c>
      <c r="C82" s="3">
        <f ca="1">IF(A82&gt;$A$8,"",OFFSET(InputPriceData!G$15,CalculationsAndCharts!$A82+$A$11,IF($C$5,8,0),1,1))</f>
        <v>59394900</v>
      </c>
      <c r="D82" s="4">
        <f ca="1">IF(A82&gt;$A$8,"",OFFSET(InputPriceData!C$15,CalculationsAndCharts!$A82+$A$11,IF($C$5,8,0),1,1))</f>
        <v>454.98001099999999</v>
      </c>
      <c r="E82" s="4">
        <f ca="1">IF(A82&gt;$A$8,"",OFFSET(InputPriceData!D$15,CalculationsAndCharts!$A82+$A$11,IF($C$5,8,0),1,1))</f>
        <v>456.38000499999998</v>
      </c>
      <c r="F82" s="4">
        <f ca="1">IF(A82&gt;$A$8,"",OFFSET(InputPriceData!E$15,CalculationsAndCharts!$A82+$A$11,IF($C$5,8,0),1,1))</f>
        <v>453.89001500000001</v>
      </c>
      <c r="G82" s="4">
        <f ca="1">IF(A82&gt;$A$8,"",OFFSET(InputPriceData!F$15,CalculationsAndCharts!$A82+$A$11,IF($C$5,8,0),1,1))</f>
        <v>455.01998900000001</v>
      </c>
      <c r="H82" s="282">
        <f t="shared" ca="1" si="3"/>
        <v>456.38000499999998</v>
      </c>
      <c r="I82" s="292">
        <f t="shared" ca="1" si="4"/>
        <v>453.26998900000001</v>
      </c>
      <c r="J82" s="50">
        <f t="shared" ca="1" si="5"/>
        <v>3.1100159999999732</v>
      </c>
      <c r="K82" s="282"/>
      <c r="L82" s="282"/>
      <c r="M82" s="292">
        <f t="shared" ca="1" si="6"/>
        <v>2.7971277971735535</v>
      </c>
      <c r="N82" s="291"/>
      <c r="P82" s="292">
        <f t="shared" ca="1" si="7"/>
        <v>457.09288922835424</v>
      </c>
      <c r="Q82" s="301">
        <f t="shared" ca="1" si="8"/>
        <v>459.89001702552781</v>
      </c>
      <c r="R82" s="301">
        <f t="shared" ca="1" si="9"/>
        <v>454.29576143118067</v>
      </c>
      <c r="S82" s="50"/>
      <c r="T82" s="292"/>
      <c r="U82" s="265"/>
      <c r="V82" s="292">
        <f t="shared" ca="1" si="10"/>
        <v>457.09288922835424</v>
      </c>
      <c r="W82" s="241">
        <f t="shared" ca="1" si="11"/>
        <v>-2.0729002283542286</v>
      </c>
      <c r="X82" s="351">
        <f t="shared" ca="1" si="12"/>
        <v>4.296915356711013</v>
      </c>
      <c r="Y82" s="50">
        <f t="shared" ca="1" si="0"/>
        <v>5.3110652326967438</v>
      </c>
      <c r="Z82" s="265">
        <f t="shared" ca="1" si="13"/>
        <v>460.33105423269677</v>
      </c>
      <c r="AA82" s="265">
        <f t="shared" ca="1" si="14"/>
        <v>449.70892376730325</v>
      </c>
      <c r="AB82" s="292"/>
      <c r="AC82" s="37"/>
      <c r="AD82" s="50"/>
      <c r="AE82" s="228"/>
      <c r="AF82" s="50"/>
      <c r="AG82" s="50"/>
      <c r="AH82" s="228"/>
      <c r="AI82" s="50"/>
      <c r="AJ82" s="50"/>
      <c r="AK82" s="50"/>
      <c r="AL82" s="68"/>
      <c r="AM82" s="246"/>
      <c r="AN82" s="241"/>
      <c r="AO82" s="68"/>
      <c r="AP82" s="68"/>
      <c r="AQ82" s="241"/>
      <c r="AR82" s="241"/>
      <c r="AS82" s="228"/>
      <c r="AT82" s="194"/>
      <c r="AU82" s="37"/>
      <c r="AV82" s="68"/>
      <c r="AW82" s="228"/>
      <c r="AX82" s="241"/>
      <c r="AY82" s="38"/>
      <c r="AZ82" s="38"/>
      <c r="BA82" s="55"/>
      <c r="BB82" s="55"/>
      <c r="BC82" s="3">
        <f t="shared" ca="1" si="19"/>
        <v>59394900</v>
      </c>
      <c r="BD82" s="3" t="e">
        <f t="shared" ca="1" si="20"/>
        <v>#N/A</v>
      </c>
      <c r="BE82" s="132"/>
      <c r="BF82" s="132"/>
      <c r="BG82" s="125"/>
      <c r="BJ82" s="68"/>
      <c r="BK82" s="68"/>
      <c r="BL82" s="68"/>
      <c r="BN82" s="169"/>
      <c r="BP82" s="68"/>
      <c r="BQ82" s="68"/>
      <c r="BR82" s="68"/>
      <c r="BU82" s="68"/>
      <c r="BV82" s="68"/>
      <c r="BW82" s="68"/>
      <c r="BX82" s="68"/>
      <c r="BZ82" s="237"/>
      <c r="CD82" s="237"/>
      <c r="CF82" s="68"/>
      <c r="CG82" s="68"/>
      <c r="CH82" s="237"/>
      <c r="CL82" s="237"/>
    </row>
    <row r="83" spans="1:90" x14ac:dyDescent="0.4">
      <c r="A83">
        <v>51</v>
      </c>
      <c r="B83" s="47">
        <f ca="1">IF(A83&gt;$A$8,"",OFFSET(InputPriceData!B$15,$A83+$A$11,0,1,1))</f>
        <v>45251</v>
      </c>
      <c r="C83" s="3">
        <f ca="1">IF(A83&gt;$A$8,"",OFFSET(InputPriceData!G$15,CalculationsAndCharts!$A83+$A$11,IF($C$5,8,0),1,1))</f>
        <v>49244600</v>
      </c>
      <c r="D83" s="4">
        <f ca="1">IF(A83&gt;$A$8,"",OFFSET(InputPriceData!C$15,CalculationsAndCharts!$A83+$A$11,IF($C$5,8,0),1,1))</f>
        <v>453.17999300000002</v>
      </c>
      <c r="E83" s="4">
        <f ca="1">IF(A83&gt;$A$8,"",OFFSET(InputPriceData!D$15,CalculationsAndCharts!$A83+$A$11,IF($C$5,8,0),1,1))</f>
        <v>454.13000499999998</v>
      </c>
      <c r="F83" s="4">
        <f ca="1">IF(A83&gt;$A$8,"",OFFSET(InputPriceData!E$15,CalculationsAndCharts!$A83+$A$11,IF($C$5,8,0),1,1))</f>
        <v>451.959991</v>
      </c>
      <c r="G83" s="4">
        <f ca="1">IF(A83&gt;$A$8,"",OFFSET(InputPriceData!F$15,CalculationsAndCharts!$A83+$A$11,IF($C$5,8,0),1,1))</f>
        <v>453.26998900000001</v>
      </c>
      <c r="H83" s="282">
        <f t="shared" ca="1" si="3"/>
        <v>454.26001000000002</v>
      </c>
      <c r="I83" s="292">
        <f t="shared" ca="1" si="4"/>
        <v>451.959991</v>
      </c>
      <c r="J83" s="50">
        <f t="shared" ca="1" si="5"/>
        <v>2.3000190000000202</v>
      </c>
      <c r="K83" s="282"/>
      <c r="L83" s="282"/>
      <c r="M83" s="292">
        <f t="shared" ca="1" si="6"/>
        <v>3.1756314266618726</v>
      </c>
      <c r="N83" s="291"/>
      <c r="P83" s="292">
        <f t="shared" ca="1" si="7"/>
        <v>456.18050182162881</v>
      </c>
      <c r="Q83" s="301">
        <f t="shared" ca="1" si="8"/>
        <v>459.35613324829069</v>
      </c>
      <c r="R83" s="301">
        <f t="shared" ca="1" si="9"/>
        <v>453.00487039496693</v>
      </c>
      <c r="S83" s="50"/>
      <c r="T83" s="292"/>
      <c r="U83" s="265"/>
      <c r="V83" s="292">
        <f t="shared" ca="1" si="10"/>
        <v>456.18050182162881</v>
      </c>
      <c r="W83" s="241">
        <f t="shared" ca="1" si="11"/>
        <v>-2.9105128216287994</v>
      </c>
      <c r="X83" s="351">
        <f t="shared" ca="1" si="12"/>
        <v>8.4710848848656362</v>
      </c>
      <c r="Y83" s="50">
        <f t="shared" ca="1" si="0"/>
        <v>5.3444418527641639</v>
      </c>
      <c r="Z83" s="265">
        <f t="shared" ca="1" si="13"/>
        <v>458.6144308527642</v>
      </c>
      <c r="AA83" s="265">
        <f t="shared" ca="1" si="14"/>
        <v>447.92554714723582</v>
      </c>
      <c r="AB83" s="292"/>
      <c r="AC83" s="37"/>
      <c r="AD83" s="50"/>
      <c r="AE83" s="228"/>
      <c r="AF83" s="50"/>
      <c r="AG83" s="50"/>
      <c r="AH83" s="228"/>
      <c r="AI83" s="50"/>
      <c r="AJ83" s="50"/>
      <c r="AK83" s="50"/>
      <c r="AL83" s="68"/>
      <c r="AM83" s="246"/>
      <c r="AN83" s="241"/>
      <c r="AO83" s="68"/>
      <c r="AP83" s="68"/>
      <c r="AQ83" s="241"/>
      <c r="AR83" s="241"/>
      <c r="AS83" s="228"/>
      <c r="AT83" s="194"/>
      <c r="AU83" s="37"/>
      <c r="AV83" s="68"/>
      <c r="AW83" s="228"/>
      <c r="AX83" s="241"/>
      <c r="AY83" s="38"/>
      <c r="AZ83" s="38"/>
      <c r="BA83" s="55"/>
      <c r="BB83" s="55"/>
      <c r="BC83" s="3" t="e">
        <f t="shared" ca="1" si="19"/>
        <v>#N/A</v>
      </c>
      <c r="BD83" s="3">
        <f t="shared" ca="1" si="20"/>
        <v>49244600</v>
      </c>
      <c r="BE83" s="132"/>
      <c r="BF83" s="132"/>
      <c r="BG83" s="125"/>
      <c r="BJ83" s="68"/>
      <c r="BK83" s="68"/>
      <c r="BL83" s="68"/>
      <c r="BN83" s="169"/>
      <c r="BP83" s="68"/>
      <c r="BQ83" s="68"/>
      <c r="BR83" s="68"/>
      <c r="BU83" s="68"/>
      <c r="BV83" s="68"/>
      <c r="BW83" s="68"/>
      <c r="BX83" s="68"/>
      <c r="BZ83" s="237"/>
      <c r="CD83" s="237"/>
      <c r="CF83" s="68"/>
      <c r="CG83" s="68"/>
      <c r="CH83" s="237"/>
      <c r="CL83" s="237"/>
    </row>
    <row r="84" spans="1:90" x14ac:dyDescent="0.4">
      <c r="A84">
        <v>52</v>
      </c>
      <c r="B84" s="47">
        <f ca="1">IF(A84&gt;$A$8,"",OFFSET(InputPriceData!B$15,$A84+$A$11,0,1,1))</f>
        <v>45250</v>
      </c>
      <c r="C84" s="3">
        <f ca="1">IF(A84&gt;$A$8,"",OFFSET(InputPriceData!G$15,CalculationsAndCharts!$A84+$A$11,IF($C$5,8,0),1,1))</f>
        <v>69936200</v>
      </c>
      <c r="D84" s="4">
        <f ca="1">IF(A84&gt;$A$8,"",OFFSET(InputPriceData!C$15,CalculationsAndCharts!$A84+$A$11,IF($C$5,8,0),1,1))</f>
        <v>450.52999899999998</v>
      </c>
      <c r="E84" s="4">
        <f ca="1">IF(A84&gt;$A$8,"",OFFSET(InputPriceData!D$15,CalculationsAndCharts!$A84+$A$11,IF($C$5,8,0),1,1))</f>
        <v>455.13000499999998</v>
      </c>
      <c r="F84" s="4">
        <f ca="1">IF(A84&gt;$A$8,"",OFFSET(InputPriceData!E$15,CalculationsAndCharts!$A84+$A$11,IF($C$5,8,0),1,1))</f>
        <v>450.51998900000001</v>
      </c>
      <c r="G84" s="4">
        <f ca="1">IF(A84&gt;$A$8,"",OFFSET(InputPriceData!F$15,CalculationsAndCharts!$A84+$A$11,IF($C$5,8,0),1,1))</f>
        <v>454.26001000000002</v>
      </c>
      <c r="H84" s="282">
        <f t="shared" ca="1" si="3"/>
        <v>455.13000499999998</v>
      </c>
      <c r="I84" s="292">
        <f t="shared" ca="1" si="4"/>
        <v>450.51998900000001</v>
      </c>
      <c r="J84" s="50">
        <f t="shared" ca="1" si="5"/>
        <v>4.6100159999999732</v>
      </c>
      <c r="K84" s="282"/>
      <c r="L84" s="282"/>
      <c r="M84" s="292">
        <f t="shared" ca="1" si="6"/>
        <v>3.33458628092189</v>
      </c>
      <c r="N84" s="291"/>
      <c r="P84" s="292">
        <f t="shared" ca="1" si="7"/>
        <v>454.69616142795638</v>
      </c>
      <c r="Q84" s="301">
        <f t="shared" ca="1" si="8"/>
        <v>458.03074770887827</v>
      </c>
      <c r="R84" s="301">
        <f t="shared" ca="1" si="9"/>
        <v>451.3615751470345</v>
      </c>
      <c r="S84" s="50"/>
      <c r="T84" s="292"/>
      <c r="U84" s="265"/>
      <c r="V84" s="292">
        <f t="shared" ca="1" si="10"/>
        <v>454.69616142795638</v>
      </c>
      <c r="W84" s="241">
        <f t="shared" ca="1" si="11"/>
        <v>-0.43615142795636075</v>
      </c>
      <c r="X84" s="351">
        <f t="shared" ca="1" si="12"/>
        <v>0.19022806810837253</v>
      </c>
      <c r="Y84" s="50">
        <f t="shared" ca="1" si="0"/>
        <v>5.3055163763622604</v>
      </c>
      <c r="Z84" s="265">
        <f t="shared" ca="1" si="13"/>
        <v>459.5655263763623</v>
      </c>
      <c r="AA84" s="265">
        <f t="shared" ca="1" si="14"/>
        <v>448.95449362363775</v>
      </c>
      <c r="AB84" s="292"/>
      <c r="AC84" s="37"/>
      <c r="AD84" s="50"/>
      <c r="AE84" s="228"/>
      <c r="AF84" s="50"/>
      <c r="AG84" s="50"/>
      <c r="AH84" s="228"/>
      <c r="AI84" s="50"/>
      <c r="AJ84" s="50"/>
      <c r="AK84" s="50"/>
      <c r="AL84" s="68"/>
      <c r="AM84" s="246"/>
      <c r="AN84" s="241"/>
      <c r="AO84" s="68"/>
      <c r="AP84" s="68"/>
      <c r="AQ84" s="241"/>
      <c r="AR84" s="241"/>
      <c r="AS84" s="228"/>
      <c r="AT84" s="194"/>
      <c r="AU84" s="37"/>
      <c r="AV84" s="68"/>
      <c r="AW84" s="228"/>
      <c r="AX84" s="241"/>
      <c r="AY84" s="38"/>
      <c r="AZ84" s="38"/>
      <c r="BA84" s="55"/>
      <c r="BB84" s="55"/>
      <c r="BC84" s="3">
        <f t="shared" ca="1" si="19"/>
        <v>69936200</v>
      </c>
      <c r="BD84" s="3" t="e">
        <f t="shared" ca="1" si="20"/>
        <v>#N/A</v>
      </c>
      <c r="BE84" s="132"/>
      <c r="BF84" s="132"/>
      <c r="BG84" s="125"/>
      <c r="BJ84" s="68"/>
      <c r="BK84" s="68"/>
      <c r="BL84" s="68"/>
      <c r="BN84" s="169"/>
      <c r="BP84" s="68"/>
      <c r="BQ84" s="68"/>
      <c r="BR84" s="68"/>
      <c r="BU84" s="68"/>
      <c r="BV84" s="68"/>
      <c r="BW84" s="68"/>
      <c r="BX84" s="68"/>
      <c r="BZ84" s="237"/>
      <c r="CD84" s="237"/>
      <c r="CF84" s="68"/>
      <c r="CG84" s="68"/>
      <c r="CH84" s="237"/>
      <c r="CL84" s="237"/>
    </row>
    <row r="85" spans="1:90" x14ac:dyDescent="0.4">
      <c r="A85">
        <v>53</v>
      </c>
      <c r="B85" s="47">
        <f ca="1">IF(A85&gt;$A$8,"",OFFSET(InputPriceData!B$15,$A85+$A$11,0,1,1))</f>
        <v>45247</v>
      </c>
      <c r="C85" s="3">
        <f ca="1">IF(A85&gt;$A$8,"",OFFSET(InputPriceData!G$15,CalculationsAndCharts!$A85+$A$11,IF($C$5,8,0),1,1))</f>
        <v>83133200</v>
      </c>
      <c r="D85" s="4">
        <f ca="1">IF(A85&gt;$A$8,"",OFFSET(InputPriceData!C$15,CalculationsAndCharts!$A85+$A$11,IF($C$5,8,0),1,1))</f>
        <v>450.23998999999998</v>
      </c>
      <c r="E85" s="4">
        <f ca="1">IF(A85&gt;$A$8,"",OFFSET(InputPriceData!D$15,CalculationsAndCharts!$A85+$A$11,IF($C$5,8,0),1,1))</f>
        <v>451.42001299999998</v>
      </c>
      <c r="F85" s="4">
        <f ca="1">IF(A85&gt;$A$8,"",OFFSET(InputPriceData!E$15,CalculationsAndCharts!$A85+$A$11,IF($C$5,8,0),1,1))</f>
        <v>449.290009</v>
      </c>
      <c r="G85" s="4">
        <f ca="1">IF(A85&gt;$A$8,"",OFFSET(InputPriceData!F$15,CalculationsAndCharts!$A85+$A$11,IF($C$5,8,0),1,1))</f>
        <v>450.790009</v>
      </c>
      <c r="H85" s="282">
        <f t="shared" ca="1" si="3"/>
        <v>451.42001299999998</v>
      </c>
      <c r="I85" s="292">
        <f t="shared" ca="1" si="4"/>
        <v>449.290009</v>
      </c>
      <c r="J85" s="50">
        <f t="shared" ca="1" si="5"/>
        <v>2.1300039999999854</v>
      </c>
      <c r="K85" s="282"/>
      <c r="L85" s="282"/>
      <c r="M85" s="292">
        <f t="shared" ca="1" si="6"/>
        <v>3.6395842713151283</v>
      </c>
      <c r="N85" s="291"/>
      <c r="P85" s="292">
        <f t="shared" ca="1" si="7"/>
        <v>452.88404991654551</v>
      </c>
      <c r="Q85" s="301">
        <f t="shared" ca="1" si="8"/>
        <v>456.52363418786064</v>
      </c>
      <c r="R85" s="301">
        <f t="shared" ca="1" si="9"/>
        <v>449.24446564523038</v>
      </c>
      <c r="S85" s="50"/>
      <c r="T85" s="292"/>
      <c r="U85" s="265"/>
      <c r="V85" s="292">
        <f t="shared" ca="1" si="10"/>
        <v>452.88404991654551</v>
      </c>
      <c r="W85" s="241">
        <f t="shared" ca="1" si="11"/>
        <v>-2.0940409165455094</v>
      </c>
      <c r="X85" s="351">
        <f t="shared" ca="1" si="12"/>
        <v>4.3850073601667567</v>
      </c>
      <c r="Y85" s="50">
        <f t="shared" ca="1" si="0"/>
        <v>5.4330275411430051</v>
      </c>
      <c r="Z85" s="265">
        <f t="shared" ca="1" si="13"/>
        <v>456.22303654114302</v>
      </c>
      <c r="AA85" s="265">
        <f t="shared" ca="1" si="14"/>
        <v>445.35698145885698</v>
      </c>
      <c r="AB85" s="292"/>
      <c r="AC85" s="37"/>
      <c r="AD85" s="50"/>
      <c r="AE85" s="228"/>
      <c r="AF85" s="50"/>
      <c r="AG85" s="50"/>
      <c r="AH85" s="228"/>
      <c r="AI85" s="50"/>
      <c r="AJ85" s="50"/>
      <c r="AK85" s="50"/>
      <c r="AL85" s="68"/>
      <c r="AM85" s="246"/>
      <c r="AN85" s="241"/>
      <c r="AO85" s="68"/>
      <c r="AP85" s="68"/>
      <c r="AQ85" s="241"/>
      <c r="AR85" s="241"/>
      <c r="AS85" s="228"/>
      <c r="AT85" s="194"/>
      <c r="AU85" s="37"/>
      <c r="AV85" s="68"/>
      <c r="AW85" s="228"/>
      <c r="AX85" s="241"/>
      <c r="AY85" s="38"/>
      <c r="AZ85" s="38"/>
      <c r="BA85" s="55"/>
      <c r="BB85" s="55"/>
      <c r="BC85" s="3">
        <f t="shared" ca="1" si="19"/>
        <v>83133200</v>
      </c>
      <c r="BD85" s="3" t="e">
        <f t="shared" ca="1" si="20"/>
        <v>#N/A</v>
      </c>
      <c r="BE85" s="132"/>
      <c r="BF85" s="132"/>
      <c r="BG85" s="125"/>
      <c r="BJ85" s="68"/>
      <c r="BK85" s="68"/>
      <c r="BL85" s="68"/>
      <c r="BN85" s="169"/>
      <c r="BP85" s="68"/>
      <c r="BQ85" s="68"/>
      <c r="BR85" s="68"/>
      <c r="BU85" s="68"/>
      <c r="BV85" s="68"/>
      <c r="BW85" s="68"/>
      <c r="BX85" s="68"/>
      <c r="BZ85" s="237"/>
      <c r="CD85" s="237"/>
      <c r="CF85" s="68"/>
      <c r="CG85" s="68"/>
      <c r="CH85" s="237"/>
      <c r="CL85" s="237"/>
    </row>
    <row r="86" spans="1:90" x14ac:dyDescent="0.4">
      <c r="A86">
        <v>54</v>
      </c>
      <c r="B86" s="47">
        <f ca="1">IF(A86&gt;$A$8,"",OFFSET(InputPriceData!B$15,$A86+$A$11,0,1,1))</f>
        <v>45246</v>
      </c>
      <c r="C86" s="3">
        <f ca="1">IF(A86&gt;$A$8,"",OFFSET(InputPriceData!G$15,CalculationsAndCharts!$A86+$A$11,IF($C$5,8,0),1,1))</f>
        <v>66665800</v>
      </c>
      <c r="D86" s="4">
        <f ca="1">IF(A86&gt;$A$8,"",OFFSET(InputPriceData!C$15,CalculationsAndCharts!$A86+$A$11,IF($C$5,8,0),1,1))</f>
        <v>449.22000100000002</v>
      </c>
      <c r="E86" s="4">
        <f ca="1">IF(A86&gt;$A$8,"",OFFSET(InputPriceData!D$15,CalculationsAndCharts!$A86+$A$11,IF($C$5,8,0),1,1))</f>
        <v>450.55999800000001</v>
      </c>
      <c r="F86" s="4">
        <f ca="1">IF(A86&gt;$A$8,"",OFFSET(InputPriceData!E$15,CalculationsAndCharts!$A86+$A$11,IF($C$5,8,0),1,1))</f>
        <v>448.11999500000002</v>
      </c>
      <c r="G86" s="4">
        <f ca="1">IF(A86&gt;$A$8,"",OFFSET(InputPriceData!F$15,CalculationsAndCharts!$A86+$A$11,IF($C$5,8,0),1,1))</f>
        <v>450.23001099999999</v>
      </c>
      <c r="H86" s="282">
        <f t="shared" ca="1" si="3"/>
        <v>450.55999800000001</v>
      </c>
      <c r="I86" s="292">
        <f t="shared" ca="1" si="4"/>
        <v>448.11999500000002</v>
      </c>
      <c r="J86" s="50">
        <f t="shared" ca="1" si="5"/>
        <v>2.4400029999999902</v>
      </c>
      <c r="K86" s="282"/>
      <c r="L86" s="282"/>
      <c r="M86" s="292">
        <f t="shared" ca="1" si="6"/>
        <v>4.6219237496060313</v>
      </c>
      <c r="N86" s="291"/>
      <c r="P86" s="292">
        <f t="shared" ca="1" si="7"/>
        <v>451.01704235777777</v>
      </c>
      <c r="Q86" s="301">
        <f t="shared" ca="1" si="8"/>
        <v>455.63896610738379</v>
      </c>
      <c r="R86" s="301">
        <f t="shared" ca="1" si="9"/>
        <v>446.39511860817174</v>
      </c>
      <c r="S86" s="50"/>
      <c r="T86" s="292"/>
      <c r="U86" s="265"/>
      <c r="V86" s="292">
        <f t="shared" ca="1" si="10"/>
        <v>451.01704235777777</v>
      </c>
      <c r="W86" s="241">
        <f t="shared" ca="1" si="11"/>
        <v>-0.78703135777777788</v>
      </c>
      <c r="X86" s="351">
        <f t="shared" ca="1" si="12"/>
        <v>0.61941835812553259</v>
      </c>
      <c r="Y86" s="50">
        <f t="shared" ca="1" si="0"/>
        <v>5.7430278248840381</v>
      </c>
      <c r="Z86" s="265">
        <f t="shared" ca="1" si="13"/>
        <v>455.97303882488404</v>
      </c>
      <c r="AA86" s="265">
        <f t="shared" ca="1" si="14"/>
        <v>444.48698317511594</v>
      </c>
      <c r="AB86" s="292"/>
      <c r="AC86" s="37"/>
      <c r="AD86" s="50"/>
      <c r="AE86" s="228"/>
      <c r="AF86" s="50"/>
      <c r="AG86" s="50"/>
      <c r="AH86" s="228"/>
      <c r="AI86" s="50"/>
      <c r="AJ86" s="50"/>
      <c r="AK86" s="50"/>
      <c r="AL86" s="68"/>
      <c r="AM86" s="246"/>
      <c r="AN86" s="241"/>
      <c r="AO86" s="68"/>
      <c r="AP86" s="68"/>
      <c r="AQ86" s="241"/>
      <c r="AR86" s="241"/>
      <c r="AS86" s="228"/>
      <c r="AT86" s="194"/>
      <c r="AU86" s="37"/>
      <c r="AV86" s="68"/>
      <c r="AW86" s="228"/>
      <c r="AX86" s="241"/>
      <c r="AY86" s="38"/>
      <c r="AZ86" s="38"/>
      <c r="BA86" s="55"/>
      <c r="BB86" s="55"/>
      <c r="BC86" s="3">
        <f t="shared" ca="1" si="19"/>
        <v>66665800</v>
      </c>
      <c r="BD86" s="3" t="e">
        <f t="shared" ca="1" si="20"/>
        <v>#N/A</v>
      </c>
      <c r="BE86" s="132"/>
      <c r="BF86" s="132"/>
      <c r="BG86" s="125"/>
      <c r="BJ86" s="68"/>
      <c r="BK86" s="68"/>
      <c r="BL86" s="68"/>
      <c r="BN86" s="169"/>
      <c r="BP86" s="68"/>
      <c r="BQ86" s="68"/>
      <c r="BR86" s="68"/>
      <c r="BU86" s="68"/>
      <c r="BV86" s="68"/>
      <c r="BW86" s="68"/>
      <c r="BX86" s="68"/>
      <c r="BZ86" s="237"/>
      <c r="CD86" s="237"/>
      <c r="CF86" s="68"/>
      <c r="CG86" s="68"/>
      <c r="CH86" s="237"/>
      <c r="CL86" s="237"/>
    </row>
    <row r="87" spans="1:90" x14ac:dyDescent="0.4">
      <c r="A87">
        <v>55</v>
      </c>
      <c r="B87" s="47">
        <f ca="1">IF(A87&gt;$A$8,"",OFFSET(InputPriceData!B$15,$A87+$A$11,0,1,1))</f>
        <v>45245</v>
      </c>
      <c r="C87" s="3">
        <f ca="1">IF(A87&gt;$A$8,"",OFFSET(InputPriceData!G$15,CalculationsAndCharts!$A87+$A$11,IF($C$5,8,0),1,1))</f>
        <v>77327600</v>
      </c>
      <c r="D87" s="4">
        <f ca="1">IF(A87&gt;$A$8,"",OFFSET(InputPriceData!C$15,CalculationsAndCharts!$A87+$A$11,IF($C$5,8,0),1,1))</f>
        <v>450.10998499999999</v>
      </c>
      <c r="E87" s="4">
        <f ca="1">IF(A87&gt;$A$8,"",OFFSET(InputPriceData!D$15,CalculationsAndCharts!$A87+$A$11,IF($C$5,8,0),1,1))</f>
        <v>451.38000499999998</v>
      </c>
      <c r="F87" s="4">
        <f ca="1">IF(A87&gt;$A$8,"",OFFSET(InputPriceData!E$15,CalculationsAndCharts!$A87+$A$11,IF($C$5,8,0),1,1))</f>
        <v>448.79998799999998</v>
      </c>
      <c r="G87" s="4">
        <f ca="1">IF(A87&gt;$A$8,"",OFFSET(InputPriceData!F$15,CalculationsAndCharts!$A87+$A$11,IF($C$5,8,0),1,1))</f>
        <v>449.67999300000002</v>
      </c>
      <c r="H87" s="282">
        <f t="shared" ca="1" si="3"/>
        <v>451.38000499999998</v>
      </c>
      <c r="I87" s="292">
        <f t="shared" ca="1" si="4"/>
        <v>448.73001099999999</v>
      </c>
      <c r="J87" s="50">
        <f t="shared" ca="1" si="5"/>
        <v>2.6499939999999924</v>
      </c>
      <c r="K87" s="282"/>
      <c r="L87" s="282"/>
      <c r="M87" s="292">
        <f t="shared" ca="1" si="6"/>
        <v>5.7363457720544151</v>
      </c>
      <c r="N87" s="291"/>
      <c r="P87" s="292">
        <f t="shared" ca="1" si="7"/>
        <v>448.31960681882356</v>
      </c>
      <c r="Q87" s="301">
        <f t="shared" ca="1" si="8"/>
        <v>454.05595259087795</v>
      </c>
      <c r="R87" s="301">
        <f t="shared" ca="1" si="9"/>
        <v>442.58326104676917</v>
      </c>
      <c r="S87" s="50"/>
      <c r="T87" s="292"/>
      <c r="U87" s="265"/>
      <c r="V87" s="292">
        <f t="shared" ca="1" si="10"/>
        <v>448.31960681882356</v>
      </c>
      <c r="W87" s="241">
        <f t="shared" ca="1" si="11"/>
        <v>1.3603861811764659</v>
      </c>
      <c r="X87" s="351">
        <f t="shared" ca="1" si="12"/>
        <v>1.8506505619358884</v>
      </c>
      <c r="Y87" s="50">
        <f t="shared" ca="1" si="0"/>
        <v>5.9552097720049373</v>
      </c>
      <c r="Z87" s="265">
        <f t="shared" ca="1" si="13"/>
        <v>455.63520277200496</v>
      </c>
      <c r="AA87" s="265">
        <f t="shared" ca="1" si="14"/>
        <v>443.72478322799509</v>
      </c>
      <c r="AB87" s="292"/>
      <c r="AC87" s="37"/>
      <c r="AD87" s="50"/>
      <c r="AE87" s="228"/>
      <c r="AF87" s="50"/>
      <c r="AG87" s="50"/>
      <c r="AH87" s="228"/>
      <c r="AI87" s="50"/>
      <c r="AJ87" s="50"/>
      <c r="AK87" s="50"/>
      <c r="AL87" s="68"/>
      <c r="AM87" s="246"/>
      <c r="AN87" s="241"/>
      <c r="AO87" s="68"/>
      <c r="AP87" s="68"/>
      <c r="AQ87" s="241"/>
      <c r="AR87" s="241"/>
      <c r="AS87" s="228"/>
      <c r="AT87" s="194"/>
      <c r="AU87" s="37"/>
      <c r="AV87" s="68"/>
      <c r="AW87" s="228"/>
      <c r="AX87" s="241"/>
      <c r="AY87" s="38"/>
      <c r="AZ87" s="38"/>
      <c r="BA87" s="55"/>
      <c r="BB87" s="55"/>
      <c r="BC87" s="3">
        <f t="shared" ca="1" si="19"/>
        <v>77327600</v>
      </c>
      <c r="BD87" s="3" t="e">
        <f t="shared" ca="1" si="20"/>
        <v>#N/A</v>
      </c>
      <c r="BE87" s="132"/>
      <c r="BF87" s="132"/>
      <c r="BG87" s="125"/>
      <c r="BJ87" s="68"/>
      <c r="BK87" s="68"/>
      <c r="BL87" s="68"/>
      <c r="BN87" s="169"/>
      <c r="BP87" s="68"/>
      <c r="BQ87" s="68"/>
      <c r="BR87" s="68"/>
      <c r="BU87" s="68"/>
      <c r="BV87" s="68"/>
      <c r="BW87" s="68"/>
      <c r="BX87" s="68"/>
      <c r="BZ87" s="237"/>
      <c r="CD87" s="237"/>
      <c r="CF87" s="68"/>
      <c r="CG87" s="68"/>
      <c r="CH87" s="237"/>
      <c r="CL87" s="237"/>
    </row>
    <row r="88" spans="1:90" x14ac:dyDescent="0.4">
      <c r="A88">
        <v>56</v>
      </c>
      <c r="B88" s="47">
        <f ca="1">IF(A88&gt;$A$8,"",OFFSET(InputPriceData!B$15,$A88+$A$11,0,1,1))</f>
        <v>45244</v>
      </c>
      <c r="C88" s="3">
        <f ca="1">IF(A88&gt;$A$8,"",OFFSET(InputPriceData!G$15,CalculationsAndCharts!$A88+$A$11,IF($C$5,8,0),1,1))</f>
        <v>97176900</v>
      </c>
      <c r="D88" s="4">
        <f ca="1">IF(A88&gt;$A$8,"",OFFSET(InputPriceData!C$15,CalculationsAndCharts!$A88+$A$11,IF($C$5,8,0),1,1))</f>
        <v>446.32000699999998</v>
      </c>
      <c r="E88" s="4">
        <f ca="1">IF(A88&gt;$A$8,"",OFFSET(InputPriceData!D$15,CalculationsAndCharts!$A88+$A$11,IF($C$5,8,0),1,1))</f>
        <v>450.05999800000001</v>
      </c>
      <c r="F88" s="4">
        <f ca="1">IF(A88&gt;$A$8,"",OFFSET(InputPriceData!E$15,CalculationsAndCharts!$A88+$A$11,IF($C$5,8,0),1,1))</f>
        <v>446.08999599999999</v>
      </c>
      <c r="G88" s="4">
        <f ca="1">IF(A88&gt;$A$8,"",OFFSET(InputPriceData!F$15,CalculationsAndCharts!$A88+$A$11,IF($C$5,8,0),1,1))</f>
        <v>448.73001099999999</v>
      </c>
      <c r="H88" s="282">
        <f t="shared" ca="1" si="3"/>
        <v>450.05999800000001</v>
      </c>
      <c r="I88" s="292">
        <f t="shared" ca="1" si="4"/>
        <v>440.19000199999999</v>
      </c>
      <c r="J88" s="50">
        <f t="shared" ca="1" si="5"/>
        <v>9.8699960000000146</v>
      </c>
      <c r="K88" s="282"/>
      <c r="L88" s="282"/>
      <c r="M88" s="292">
        <f t="shared" ca="1" si="6"/>
        <v>5.231993655065418</v>
      </c>
      <c r="N88" s="291"/>
      <c r="P88" s="292">
        <f t="shared" ca="1" si="7"/>
        <v>444.68830816950191</v>
      </c>
      <c r="Q88" s="301">
        <f t="shared" ca="1" si="8"/>
        <v>449.92030182456733</v>
      </c>
      <c r="R88" s="301">
        <f t="shared" ca="1" si="9"/>
        <v>439.45631451443649</v>
      </c>
      <c r="S88" s="50"/>
      <c r="T88" s="292"/>
      <c r="U88" s="265"/>
      <c r="V88" s="292">
        <f t="shared" ca="1" si="10"/>
        <v>444.68830816950191</v>
      </c>
      <c r="W88" s="241">
        <f t="shared" ca="1" si="11"/>
        <v>4.0417028304980818</v>
      </c>
      <c r="X88" s="351">
        <f t="shared" ca="1" si="12"/>
        <v>16.335361770056206</v>
      </c>
      <c r="Y88" s="50">
        <f t="shared" ca="1" si="0"/>
        <v>6.0829435256034792</v>
      </c>
      <c r="Z88" s="265">
        <f t="shared" ca="1" si="13"/>
        <v>454.81295452560346</v>
      </c>
      <c r="AA88" s="265">
        <f t="shared" ca="1" si="14"/>
        <v>442.64706747439652</v>
      </c>
      <c r="AB88" s="292"/>
      <c r="AC88" s="37"/>
      <c r="AD88" s="50"/>
      <c r="AE88" s="228"/>
      <c r="AF88" s="50"/>
      <c r="AG88" s="50"/>
      <c r="AH88" s="228"/>
      <c r="AI88" s="50"/>
      <c r="AJ88" s="50"/>
      <c r="AK88" s="50"/>
      <c r="AL88" s="68"/>
      <c r="AM88" s="246"/>
      <c r="AN88" s="241"/>
      <c r="AO88" s="68"/>
      <c r="AP88" s="68"/>
      <c r="AQ88" s="241"/>
      <c r="AR88" s="241"/>
      <c r="AS88" s="228"/>
      <c r="AT88" s="194"/>
      <c r="AU88" s="37"/>
      <c r="AV88" s="68"/>
      <c r="AW88" s="228"/>
      <c r="AX88" s="241"/>
      <c r="AY88" s="38"/>
      <c r="AZ88" s="38"/>
      <c r="BA88" s="55"/>
      <c r="BB88" s="55"/>
      <c r="BC88" s="3">
        <f t="shared" ca="1" si="19"/>
        <v>97176900</v>
      </c>
      <c r="BD88" s="3" t="e">
        <f t="shared" ca="1" si="20"/>
        <v>#N/A</v>
      </c>
      <c r="BE88" s="132"/>
      <c r="BF88" s="132"/>
      <c r="BG88" s="125"/>
      <c r="BJ88" s="68"/>
      <c r="BK88" s="68"/>
      <c r="BL88" s="68"/>
      <c r="BN88" s="169"/>
      <c r="BP88" s="68"/>
      <c r="BQ88" s="68"/>
      <c r="BR88" s="68"/>
      <c r="BU88" s="68"/>
      <c r="BV88" s="68"/>
      <c r="BW88" s="68"/>
      <c r="BX88" s="68"/>
      <c r="BZ88" s="237"/>
      <c r="CD88" s="237"/>
      <c r="CF88" s="68"/>
      <c r="CG88" s="68"/>
      <c r="CH88" s="237"/>
      <c r="CL88" s="237"/>
    </row>
    <row r="89" spans="1:90" x14ac:dyDescent="0.4">
      <c r="A89">
        <v>57</v>
      </c>
      <c r="B89" s="47">
        <f ca="1">IF(A89&gt;$A$8,"",OFFSET(InputPriceData!B$15,$A89+$A$11,0,1,1))</f>
        <v>45243</v>
      </c>
      <c r="C89" s="3">
        <f ca="1">IF(A89&gt;$A$8,"",OFFSET(InputPriceData!G$15,CalculationsAndCharts!$A89+$A$11,IF($C$5,8,0),1,1))</f>
        <v>52236100</v>
      </c>
      <c r="D89" s="4">
        <f ca="1">IF(A89&gt;$A$8,"",OFFSET(InputPriceData!C$15,CalculationsAndCharts!$A89+$A$11,IF($C$5,8,0),1,1))</f>
        <v>439.23001099999999</v>
      </c>
      <c r="E89" s="4">
        <f ca="1">IF(A89&gt;$A$8,"",OFFSET(InputPriceData!D$15,CalculationsAndCharts!$A89+$A$11,IF($C$5,8,0),1,1))</f>
        <v>441.32998700000002</v>
      </c>
      <c r="F89" s="4">
        <f ca="1">IF(A89&gt;$A$8,"",OFFSET(InputPriceData!E$15,CalculationsAndCharts!$A89+$A$11,IF($C$5,8,0),1,1))</f>
        <v>438.42001299999998</v>
      </c>
      <c r="G89" s="4">
        <f ca="1">IF(A89&gt;$A$8,"",OFFSET(InputPriceData!F$15,CalculationsAndCharts!$A89+$A$11,IF($C$5,8,0),1,1))</f>
        <v>440.19000199999999</v>
      </c>
      <c r="H89" s="282">
        <f t="shared" ca="1" si="3"/>
        <v>441.32998700000002</v>
      </c>
      <c r="I89" s="292">
        <f t="shared" ca="1" si="4"/>
        <v>438.42001299999998</v>
      </c>
      <c r="J89" s="50">
        <f t="shared" ca="1" si="5"/>
        <v>2.9099740000000338</v>
      </c>
      <c r="K89" s="282"/>
      <c r="L89" s="282"/>
      <c r="M89" s="292">
        <f t="shared" ca="1" si="6"/>
        <v>4.5075338874900925</v>
      </c>
      <c r="N89" s="291"/>
      <c r="P89" s="292">
        <f t="shared" ca="1" si="7"/>
        <v>441.94405026630807</v>
      </c>
      <c r="Q89" s="301">
        <f t="shared" ca="1" si="8"/>
        <v>446.45158415379814</v>
      </c>
      <c r="R89" s="301">
        <f t="shared" ca="1" si="9"/>
        <v>437.436516378818</v>
      </c>
      <c r="S89" s="50"/>
      <c r="T89" s="292"/>
      <c r="U89" s="265"/>
      <c r="V89" s="292">
        <f t="shared" ca="1" si="10"/>
        <v>441.94405026630807</v>
      </c>
      <c r="W89" s="241">
        <f t="shared" ca="1" si="11"/>
        <v>-1.7540482663080752</v>
      </c>
      <c r="X89" s="351">
        <f t="shared" ca="1" si="12"/>
        <v>3.0766853205383642</v>
      </c>
      <c r="Y89" s="50">
        <f t="shared" ca="1" si="0"/>
        <v>6.015859052872055</v>
      </c>
      <c r="Z89" s="265">
        <f t="shared" ca="1" si="13"/>
        <v>446.20586105287202</v>
      </c>
      <c r="AA89" s="265">
        <f t="shared" ca="1" si="14"/>
        <v>434.17414294712796</v>
      </c>
      <c r="AB89" s="292"/>
      <c r="AC89" s="37"/>
      <c r="AD89" s="50"/>
      <c r="AE89" s="228"/>
      <c r="AF89" s="50"/>
      <c r="AG89" s="50"/>
      <c r="AH89" s="228"/>
      <c r="AI89" s="50"/>
      <c r="AJ89" s="50"/>
      <c r="AK89" s="50"/>
      <c r="AL89" s="68"/>
      <c r="AM89" s="246"/>
      <c r="AN89" s="241"/>
      <c r="AO89" s="68"/>
      <c r="AP89" s="68"/>
      <c r="AQ89" s="241"/>
      <c r="AR89" s="241"/>
      <c r="AS89" s="228"/>
      <c r="AT89" s="194"/>
      <c r="AU89" s="37"/>
      <c r="AV89" s="68"/>
      <c r="AW89" s="228"/>
      <c r="AX89" s="241"/>
      <c r="AY89" s="38"/>
      <c r="AZ89" s="38"/>
      <c r="BA89" s="55"/>
      <c r="BB89" s="55"/>
      <c r="BC89" s="3" t="e">
        <f t="shared" ca="1" si="19"/>
        <v>#N/A</v>
      </c>
      <c r="BD89" s="3">
        <f t="shared" ca="1" si="20"/>
        <v>52236100</v>
      </c>
      <c r="BE89" s="132"/>
      <c r="BF89" s="132"/>
      <c r="BG89" s="125"/>
      <c r="BJ89" s="68"/>
      <c r="BK89" s="68"/>
      <c r="BL89" s="68"/>
      <c r="BN89" s="169"/>
      <c r="BP89" s="68"/>
      <c r="BQ89" s="68"/>
      <c r="BR89" s="68"/>
      <c r="BU89" s="68"/>
      <c r="BV89" s="68"/>
      <c r="BW89" s="68"/>
      <c r="BX89" s="68"/>
      <c r="BZ89" s="237"/>
      <c r="CD89" s="237"/>
      <c r="CF89" s="68"/>
      <c r="CG89" s="68"/>
      <c r="CH89" s="237"/>
      <c r="CL89" s="237"/>
    </row>
    <row r="90" spans="1:90" x14ac:dyDescent="0.4">
      <c r="A90">
        <v>58</v>
      </c>
      <c r="B90" s="47">
        <f ca="1">IF(A90&gt;$A$8,"",OFFSET(InputPriceData!B$15,$A90+$A$11,0,1,1))</f>
        <v>45240</v>
      </c>
      <c r="C90" s="3">
        <f ca="1">IF(A90&gt;$A$8,"",OFFSET(InputPriceData!G$15,CalculationsAndCharts!$A90+$A$11,IF($C$5,8,0),1,1))</f>
        <v>89462200</v>
      </c>
      <c r="D90" s="4">
        <f ca="1">IF(A90&gt;$A$8,"",OFFSET(InputPriceData!C$15,CalculationsAndCharts!$A90+$A$11,IF($C$5,8,0),1,1))</f>
        <v>435.98001099999999</v>
      </c>
      <c r="E90" s="4">
        <f ca="1">IF(A90&gt;$A$8,"",OFFSET(InputPriceData!D$15,CalculationsAndCharts!$A90+$A$11,IF($C$5,8,0),1,1))</f>
        <v>440.92999300000002</v>
      </c>
      <c r="F90" s="4">
        <f ca="1">IF(A90&gt;$A$8,"",OFFSET(InputPriceData!E$15,CalculationsAndCharts!$A90+$A$11,IF($C$5,8,0),1,1))</f>
        <v>433.82998700000002</v>
      </c>
      <c r="G90" s="4">
        <f ca="1">IF(A90&gt;$A$8,"",OFFSET(InputPriceData!F$15,CalculationsAndCharts!$A90+$A$11,IF($C$5,8,0),1,1))</f>
        <v>440.60998499999999</v>
      </c>
      <c r="H90" s="282">
        <f t="shared" ca="1" si="3"/>
        <v>440.92999300000002</v>
      </c>
      <c r="I90" s="292">
        <f t="shared" ca="1" si="4"/>
        <v>433.82998700000002</v>
      </c>
      <c r="J90" s="50">
        <f t="shared" ca="1" si="5"/>
        <v>7.1000060000000076</v>
      </c>
      <c r="K90" s="282"/>
      <c r="L90" s="282"/>
      <c r="M90" s="292">
        <f t="shared" ca="1" si="6"/>
        <v>4.2991044426020952</v>
      </c>
      <c r="N90" s="291"/>
      <c r="P90" s="292">
        <f t="shared" ca="1" si="7"/>
        <v>439.99553300626638</v>
      </c>
      <c r="Q90" s="301">
        <f t="shared" ca="1" si="8"/>
        <v>444.29463744886846</v>
      </c>
      <c r="R90" s="301">
        <f t="shared" ca="1" si="9"/>
        <v>435.69642856366431</v>
      </c>
      <c r="S90" s="50"/>
      <c r="T90" s="292"/>
      <c r="U90" s="265"/>
      <c r="V90" s="292">
        <f t="shared" ca="1" si="10"/>
        <v>439.99553300626638</v>
      </c>
      <c r="W90" s="241">
        <f t="shared" ca="1" si="11"/>
        <v>0.61445199373360992</v>
      </c>
      <c r="X90" s="351">
        <f t="shared" ca="1" si="12"/>
        <v>0.37755125260320821</v>
      </c>
      <c r="Y90" s="50">
        <f t="shared" ca="1" si="0"/>
        <v>6.0063777375133558</v>
      </c>
      <c r="Z90" s="265">
        <f t="shared" ca="1" si="13"/>
        <v>446.61636273751333</v>
      </c>
      <c r="AA90" s="265">
        <f t="shared" ca="1" si="14"/>
        <v>434.60360726248666</v>
      </c>
      <c r="AB90" s="292"/>
      <c r="AC90" s="37"/>
      <c r="AD90" s="50"/>
      <c r="AE90" s="228"/>
      <c r="AF90" s="50"/>
      <c r="AG90" s="50"/>
      <c r="AH90" s="228"/>
      <c r="AI90" s="50"/>
      <c r="AJ90" s="50"/>
      <c r="AK90" s="50"/>
      <c r="AL90" s="68"/>
      <c r="AM90" s="246"/>
      <c r="AN90" s="241"/>
      <c r="AO90" s="68"/>
      <c r="AP90" s="68"/>
      <c r="AQ90" s="241"/>
      <c r="AR90" s="241"/>
      <c r="AS90" s="228"/>
      <c r="AT90" s="194"/>
      <c r="AU90" s="37"/>
      <c r="AV90" s="68"/>
      <c r="AW90" s="228"/>
      <c r="AX90" s="241"/>
      <c r="AY90" s="38"/>
      <c r="AZ90" s="38"/>
      <c r="BA90" s="55"/>
      <c r="BB90" s="55"/>
      <c r="BC90" s="3">
        <f t="shared" ca="1" si="19"/>
        <v>89462200</v>
      </c>
      <c r="BD90" s="3" t="e">
        <f t="shared" ca="1" si="20"/>
        <v>#N/A</v>
      </c>
      <c r="BE90" s="132"/>
      <c r="BF90" s="132"/>
      <c r="BG90" s="125"/>
      <c r="BJ90" s="68"/>
      <c r="BK90" s="68"/>
      <c r="BL90" s="68"/>
      <c r="BN90" s="169"/>
      <c r="BP90" s="68"/>
      <c r="BQ90" s="68"/>
      <c r="BR90" s="68"/>
      <c r="BU90" s="68"/>
      <c r="BV90" s="68"/>
      <c r="BW90" s="68"/>
      <c r="BX90" s="68"/>
      <c r="BZ90" s="237"/>
      <c r="CD90" s="237"/>
      <c r="CF90" s="68"/>
      <c r="CG90" s="68"/>
      <c r="CH90" s="237"/>
      <c r="CL90" s="237"/>
    </row>
    <row r="91" spans="1:90" x14ac:dyDescent="0.4">
      <c r="A91">
        <v>59</v>
      </c>
      <c r="B91" s="47">
        <f ca="1">IF(A91&gt;$A$8,"",OFFSET(InputPriceData!B$15,$A91+$A$11,0,1,1))</f>
        <v>45239</v>
      </c>
      <c r="C91" s="3">
        <f ca="1">IF(A91&gt;$A$8,"",OFFSET(InputPriceData!G$15,CalculationsAndCharts!$A91+$A$11,IF($C$5,8,0),1,1))</f>
        <v>83174400</v>
      </c>
      <c r="D91" s="4">
        <f ca="1">IF(A91&gt;$A$8,"",OFFSET(InputPriceData!C$15,CalculationsAndCharts!$A91+$A$11,IF($C$5,8,0),1,1))</f>
        <v>438.42999300000002</v>
      </c>
      <c r="E91" s="4">
        <f ca="1">IF(A91&gt;$A$8,"",OFFSET(InputPriceData!D$15,CalculationsAndCharts!$A91+$A$11,IF($C$5,8,0),1,1))</f>
        <v>438.47000100000002</v>
      </c>
      <c r="F91" s="4">
        <f ca="1">IF(A91&gt;$A$8,"",OFFSET(InputPriceData!E$15,CalculationsAndCharts!$A91+$A$11,IF($C$5,8,0),1,1))</f>
        <v>433.39999399999999</v>
      </c>
      <c r="G91" s="4">
        <f ca="1">IF(A91&gt;$A$8,"",OFFSET(InputPriceData!F$15,CalculationsAndCharts!$A91+$A$11,IF($C$5,8,0),1,1))</f>
        <v>433.83999599999999</v>
      </c>
      <c r="H91" s="282">
        <f t="shared" ca="1" si="3"/>
        <v>438.47000100000002</v>
      </c>
      <c r="I91" s="292">
        <f t="shared" ca="1" si="4"/>
        <v>433.39999399999999</v>
      </c>
      <c r="J91" s="50">
        <f t="shared" ca="1" si="5"/>
        <v>5.0700070000000323</v>
      </c>
      <c r="K91" s="282"/>
      <c r="L91" s="282"/>
      <c r="M91" s="292">
        <f t="shared" ca="1" si="6"/>
        <v>3.5235814862256252</v>
      </c>
      <c r="N91" s="291"/>
      <c r="P91" s="292">
        <f t="shared" ca="1" si="7"/>
        <v>438.58720033095659</v>
      </c>
      <c r="Q91" s="301">
        <f t="shared" ca="1" si="8"/>
        <v>442.11078181718221</v>
      </c>
      <c r="R91" s="301">
        <f t="shared" ca="1" si="9"/>
        <v>435.06361884473097</v>
      </c>
      <c r="S91" s="50"/>
      <c r="T91" s="292"/>
      <c r="U91" s="265"/>
      <c r="V91" s="292">
        <f t="shared" ca="1" si="10"/>
        <v>438.58720033095659</v>
      </c>
      <c r="W91" s="241">
        <f t="shared" ca="1" si="11"/>
        <v>-4.7472043309566061</v>
      </c>
      <c r="X91" s="351">
        <f t="shared" ca="1" si="12"/>
        <v>22.535948959853158</v>
      </c>
      <c r="Y91" s="50">
        <f t="shared" ca="1" si="0"/>
        <v>6.0426760267033002</v>
      </c>
      <c r="Z91" s="265">
        <f t="shared" ca="1" si="13"/>
        <v>439.88267202670329</v>
      </c>
      <c r="AA91" s="265">
        <f t="shared" ca="1" si="14"/>
        <v>427.79731997329668</v>
      </c>
      <c r="AB91" s="292"/>
      <c r="AC91" s="37"/>
      <c r="AD91" s="50"/>
      <c r="AE91" s="228"/>
      <c r="AF91" s="50"/>
      <c r="AG91" s="50"/>
      <c r="AH91" s="228"/>
      <c r="AI91" s="50"/>
      <c r="AJ91" s="50"/>
      <c r="AK91" s="50"/>
      <c r="AL91" s="68"/>
      <c r="AM91" s="246"/>
      <c r="AN91" s="241"/>
      <c r="AO91" s="68"/>
      <c r="AP91" s="68"/>
      <c r="AQ91" s="241"/>
      <c r="AR91" s="241"/>
      <c r="AS91" s="228"/>
      <c r="AT91" s="194"/>
      <c r="AU91" s="37"/>
      <c r="AV91" s="68"/>
      <c r="AW91" s="228"/>
      <c r="AX91" s="241"/>
      <c r="AY91" s="38"/>
      <c r="AZ91" s="38"/>
      <c r="BA91" s="55"/>
      <c r="BB91" s="55"/>
      <c r="BC91" s="3" t="e">
        <f t="shared" ca="1" si="19"/>
        <v>#N/A</v>
      </c>
      <c r="BD91" s="3">
        <f t="shared" ca="1" si="20"/>
        <v>83174400</v>
      </c>
      <c r="BE91" s="132"/>
      <c r="BF91" s="132"/>
      <c r="BG91" s="125"/>
      <c r="BJ91" s="68"/>
      <c r="BK91" s="68"/>
      <c r="BL91" s="68"/>
      <c r="BN91" s="169"/>
      <c r="BP91" s="68"/>
      <c r="BQ91" s="68"/>
      <c r="BR91" s="68"/>
      <c r="BU91" s="68"/>
      <c r="BV91" s="68"/>
      <c r="BW91" s="68"/>
      <c r="BX91" s="68"/>
      <c r="BZ91" s="237"/>
      <c r="CD91" s="237"/>
      <c r="CF91" s="68"/>
      <c r="CG91" s="68"/>
      <c r="CH91" s="237"/>
      <c r="CL91" s="237"/>
    </row>
    <row r="92" spans="1:90" x14ac:dyDescent="0.4">
      <c r="A92">
        <v>60</v>
      </c>
      <c r="B92" s="47">
        <f ca="1">IF(A92&gt;$A$8,"",OFFSET(InputPriceData!B$15,$A92+$A$11,0,1,1))</f>
        <v>45238</v>
      </c>
      <c r="C92" s="3">
        <f ca="1">IF(A92&gt;$A$8,"",OFFSET(InputPriceData!G$15,CalculationsAndCharts!$A92+$A$11,IF($C$5,8,0),1,1))</f>
        <v>61746000</v>
      </c>
      <c r="D92" s="4">
        <f ca="1">IF(A92&gt;$A$8,"",OFFSET(InputPriceData!C$15,CalculationsAndCharts!$A92+$A$11,IF($C$5,8,0),1,1))</f>
        <v>437.54998799999998</v>
      </c>
      <c r="E92" s="4">
        <f ca="1">IF(A92&gt;$A$8,"",OFFSET(InputPriceData!D$15,CalculationsAndCharts!$A92+$A$11,IF($C$5,8,0),1,1))</f>
        <v>438.08999599999999</v>
      </c>
      <c r="F92" s="4">
        <f ca="1">IF(A92&gt;$A$8,"",OFFSET(InputPriceData!E$15,CalculationsAndCharts!$A92+$A$11,IF($C$5,8,0),1,1))</f>
        <v>434.86999500000002</v>
      </c>
      <c r="G92" s="4">
        <f ca="1">IF(A92&gt;$A$8,"",OFFSET(InputPriceData!F$15,CalculationsAndCharts!$A92+$A$11,IF($C$5,8,0),1,1))</f>
        <v>437.25</v>
      </c>
      <c r="H92" s="282">
        <f t="shared" ca="1" si="3"/>
        <v>438.08999599999999</v>
      </c>
      <c r="I92" s="292">
        <f t="shared" ca="1" si="4"/>
        <v>434.86999500000002</v>
      </c>
      <c r="J92" s="50">
        <f t="shared" ca="1" si="5"/>
        <v>3.2200009999999679</v>
      </c>
      <c r="K92" s="282"/>
      <c r="L92" s="282"/>
      <c r="M92" s="292">
        <f t="shared" ca="1" si="6"/>
        <v>3.5953957945022714</v>
      </c>
      <c r="N92" s="291"/>
      <c r="P92" s="292">
        <f t="shared" ca="1" si="7"/>
        <v>437.05947476379225</v>
      </c>
      <c r="Q92" s="301">
        <f t="shared" ca="1" si="8"/>
        <v>440.65487055829453</v>
      </c>
      <c r="R92" s="301">
        <f t="shared" ca="1" si="9"/>
        <v>433.46407896928997</v>
      </c>
      <c r="S92" s="50"/>
      <c r="T92" s="292"/>
      <c r="U92" s="265"/>
      <c r="V92" s="292">
        <f t="shared" ca="1" si="10"/>
        <v>437.05947476379225</v>
      </c>
      <c r="W92" s="241">
        <f t="shared" ca="1" si="11"/>
        <v>0.19052523620774764</v>
      </c>
      <c r="X92" s="351">
        <f t="shared" ca="1" si="12"/>
        <v>3.6299865632018029E-2</v>
      </c>
      <c r="Y92" s="50">
        <f t="shared" ca="1" si="0"/>
        <v>5.9493267172823998</v>
      </c>
      <c r="Z92" s="265">
        <f t="shared" ca="1" si="13"/>
        <v>443.19932671728242</v>
      </c>
      <c r="AA92" s="265">
        <f t="shared" ca="1" si="14"/>
        <v>431.30067328271758</v>
      </c>
      <c r="AB92" s="292"/>
      <c r="AC92" s="37"/>
      <c r="AD92" s="50"/>
      <c r="AE92" s="228"/>
      <c r="AF92" s="50"/>
      <c r="AG92" s="50"/>
      <c r="AH92" s="228"/>
      <c r="AI92" s="50"/>
      <c r="AJ92" s="50"/>
      <c r="AK92" s="50"/>
      <c r="AL92" s="68"/>
      <c r="AM92" s="246"/>
      <c r="AN92" s="241"/>
      <c r="AO92" s="68"/>
      <c r="AP92" s="68"/>
      <c r="AQ92" s="241"/>
      <c r="AR92" s="241"/>
      <c r="AS92" s="228"/>
      <c r="AT92" s="194"/>
      <c r="AU92" s="37"/>
      <c r="AV92" s="68"/>
      <c r="AW92" s="228"/>
      <c r="AX92" s="241"/>
      <c r="AY92" s="38"/>
      <c r="AZ92" s="38"/>
      <c r="BA92" s="55"/>
      <c r="BB92" s="55"/>
      <c r="BC92" s="3">
        <f t="shared" ca="1" si="19"/>
        <v>61746000</v>
      </c>
      <c r="BD92" s="3" t="e">
        <f t="shared" ca="1" si="20"/>
        <v>#N/A</v>
      </c>
      <c r="BE92" s="132"/>
      <c r="BF92" s="132"/>
      <c r="BG92" s="125"/>
      <c r="BJ92" s="68"/>
      <c r="BK92" s="68"/>
      <c r="BL92" s="68"/>
      <c r="BN92" s="169"/>
      <c r="BP92" s="68"/>
      <c r="BQ92" s="68"/>
      <c r="BR92" s="68"/>
      <c r="BU92" s="68"/>
      <c r="BV92" s="68"/>
      <c r="BW92" s="68"/>
      <c r="BX92" s="68"/>
      <c r="BZ92" s="237"/>
      <c r="CD92" s="237"/>
      <c r="CF92" s="68"/>
      <c r="CG92" s="68"/>
      <c r="CH92" s="237"/>
      <c r="CL92" s="237"/>
    </row>
    <row r="93" spans="1:90" x14ac:dyDescent="0.4">
      <c r="A93">
        <v>61</v>
      </c>
      <c r="B93" s="47">
        <f ca="1">IF(A93&gt;$A$8,"",OFFSET(InputPriceData!B$15,$A93+$A$11,0,1,1))</f>
        <v>45237</v>
      </c>
      <c r="C93" s="3">
        <f ca="1">IF(A93&gt;$A$8,"",OFFSET(InputPriceData!G$15,CalculationsAndCharts!$A93+$A$11,IF($C$5,8,0),1,1))</f>
        <v>64256100</v>
      </c>
      <c r="D93" s="4">
        <f ca="1">IF(A93&gt;$A$8,"",OFFSET(InputPriceData!C$15,CalculationsAndCharts!$A93+$A$11,IF($C$5,8,0),1,1))</f>
        <v>435.69000199999999</v>
      </c>
      <c r="E93" s="4">
        <f ca="1">IF(A93&gt;$A$8,"",OFFSET(InputPriceData!D$15,CalculationsAndCharts!$A93+$A$11,IF($C$5,8,0),1,1))</f>
        <v>437.58999599999999</v>
      </c>
      <c r="F93" s="4">
        <f ca="1">IF(A93&gt;$A$8,"",OFFSET(InputPriceData!E$15,CalculationsAndCharts!$A93+$A$11,IF($C$5,8,0),1,1))</f>
        <v>434.51001000000002</v>
      </c>
      <c r="G93" s="4">
        <f ca="1">IF(A93&gt;$A$8,"",OFFSET(InputPriceData!F$15,CalculationsAndCharts!$A93+$A$11,IF($C$5,8,0),1,1))</f>
        <v>436.92999300000002</v>
      </c>
      <c r="H93" s="282">
        <f t="shared" ca="1" si="3"/>
        <v>437.58999599999999</v>
      </c>
      <c r="I93" s="292">
        <f t="shared" ca="1" si="4"/>
        <v>434.51001000000002</v>
      </c>
      <c r="J93" s="50">
        <f t="shared" ca="1" si="5"/>
        <v>3.0799859999999626</v>
      </c>
      <c r="K93" s="282"/>
      <c r="L93" s="282"/>
      <c r="M93" s="292">
        <f t="shared" ca="1" si="6"/>
        <v>4.2702777141342434</v>
      </c>
      <c r="N93" s="291"/>
      <c r="P93" s="292">
        <f t="shared" ca="1" si="7"/>
        <v>433.7218359235971</v>
      </c>
      <c r="Q93" s="301">
        <f t="shared" ca="1" si="8"/>
        <v>437.99211363773134</v>
      </c>
      <c r="R93" s="301">
        <f t="shared" ca="1" si="9"/>
        <v>429.45155820946286</v>
      </c>
      <c r="S93" s="50"/>
      <c r="T93" s="292"/>
      <c r="U93" s="265"/>
      <c r="V93" s="292">
        <f t="shared" ca="1" si="10"/>
        <v>433.7218359235971</v>
      </c>
      <c r="W93" s="241">
        <f t="shared" ca="1" si="11"/>
        <v>3.2081570764029266</v>
      </c>
      <c r="X93" s="351">
        <f t="shared" ca="1" si="12"/>
        <v>10.292271826874174</v>
      </c>
      <c r="Y93" s="50">
        <f t="shared" ca="1" si="0"/>
        <v>6.0299959007667541</v>
      </c>
      <c r="Z93" s="265">
        <f t="shared" ca="1" si="13"/>
        <v>442.9599889007668</v>
      </c>
      <c r="AA93" s="265">
        <f t="shared" ca="1" si="14"/>
        <v>430.89999709923325</v>
      </c>
      <c r="AB93" s="292"/>
      <c r="AC93" s="37"/>
      <c r="AD93" s="50"/>
      <c r="AE93" s="228"/>
      <c r="AF93" s="50"/>
      <c r="AG93" s="50"/>
      <c r="AH93" s="228"/>
      <c r="AI93" s="50"/>
      <c r="AJ93" s="50"/>
      <c r="AK93" s="50"/>
      <c r="AL93" s="68"/>
      <c r="AM93" s="246"/>
      <c r="AN93" s="241"/>
      <c r="AO93" s="68"/>
      <c r="AP93" s="68"/>
      <c r="AQ93" s="241"/>
      <c r="AR93" s="241"/>
      <c r="AS93" s="228"/>
      <c r="AT93" s="194"/>
      <c r="AU93" s="37"/>
      <c r="AV93" s="68"/>
      <c r="AW93" s="228"/>
      <c r="AX93" s="241"/>
      <c r="AY93" s="38"/>
      <c r="AZ93" s="38"/>
      <c r="BA93" s="55"/>
      <c r="BB93" s="55"/>
      <c r="BC93" s="3">
        <f t="shared" ca="1" si="19"/>
        <v>64256100</v>
      </c>
      <c r="BD93" s="3" t="e">
        <f t="shared" ca="1" si="20"/>
        <v>#N/A</v>
      </c>
      <c r="BE93" s="132"/>
      <c r="BF93" s="132"/>
      <c r="BG93" s="125"/>
      <c r="BJ93" s="68"/>
      <c r="BK93" s="68"/>
      <c r="BL93" s="68"/>
      <c r="BN93" s="169"/>
      <c r="BP93" s="68"/>
      <c r="BQ93" s="68"/>
      <c r="BR93" s="68"/>
      <c r="BU93" s="68"/>
      <c r="BV93" s="68"/>
      <c r="BW93" s="68"/>
      <c r="BX93" s="68"/>
      <c r="BZ93" s="237"/>
      <c r="CD93" s="237"/>
      <c r="CF93" s="68"/>
      <c r="CG93" s="68"/>
      <c r="CH93" s="237"/>
      <c r="CL93" s="237"/>
    </row>
    <row r="94" spans="1:90" x14ac:dyDescent="0.4">
      <c r="A94">
        <v>62</v>
      </c>
      <c r="B94" s="47">
        <f ca="1">IF(A94&gt;$A$8,"",OFFSET(InputPriceData!B$15,$A94+$A$11,0,1,1))</f>
        <v>45236</v>
      </c>
      <c r="C94" s="3">
        <f ca="1">IF(A94&gt;$A$8,"",OFFSET(InputPriceData!G$15,CalculationsAndCharts!$A94+$A$11,IF($C$5,8,0),1,1))</f>
        <v>67831700</v>
      </c>
      <c r="D94" s="4">
        <f ca="1">IF(A94&gt;$A$8,"",OFFSET(InputPriceData!C$15,CalculationsAndCharts!$A94+$A$11,IF($C$5,8,0),1,1))</f>
        <v>435.47000100000002</v>
      </c>
      <c r="E94" s="4">
        <f ca="1">IF(A94&gt;$A$8,"",OFFSET(InputPriceData!D$15,CalculationsAndCharts!$A94+$A$11,IF($C$5,8,0),1,1))</f>
        <v>436.14999399999999</v>
      </c>
      <c r="F94" s="4">
        <f ca="1">IF(A94&gt;$A$8,"",OFFSET(InputPriceData!E$15,CalculationsAndCharts!$A94+$A$11,IF($C$5,8,0),1,1))</f>
        <v>433.67999300000002</v>
      </c>
      <c r="G94" s="4">
        <f ca="1">IF(A94&gt;$A$8,"",OFFSET(InputPriceData!F$15,CalculationsAndCharts!$A94+$A$11,IF($C$5,8,0),1,1))</f>
        <v>435.69000199999999</v>
      </c>
      <c r="H94" s="282">
        <f t="shared" ca="1" si="3"/>
        <v>436.14999399999999</v>
      </c>
      <c r="I94" s="292">
        <f t="shared" ca="1" si="4"/>
        <v>433.67999300000002</v>
      </c>
      <c r="J94" s="50">
        <f t="shared" ca="1" si="5"/>
        <v>2.4700009999999679</v>
      </c>
      <c r="K94" s="282"/>
      <c r="L94" s="282"/>
      <c r="M94" s="292">
        <f t="shared" ca="1" si="6"/>
        <v>5.3712050234147206</v>
      </c>
      <c r="N94" s="291"/>
      <c r="P94" s="292">
        <f t="shared" ca="1" si="7"/>
        <v>429.32070145812742</v>
      </c>
      <c r="Q94" s="301">
        <f t="shared" ca="1" si="8"/>
        <v>434.69190648154216</v>
      </c>
      <c r="R94" s="301">
        <f t="shared" ca="1" si="9"/>
        <v>423.94949643471267</v>
      </c>
      <c r="S94" s="50"/>
      <c r="T94" s="292"/>
      <c r="U94" s="265"/>
      <c r="V94" s="292">
        <f t="shared" ca="1" si="10"/>
        <v>429.32070145812742</v>
      </c>
      <c r="W94" s="241">
        <f t="shared" ca="1" si="11"/>
        <v>6.3693005418725761</v>
      </c>
      <c r="X94" s="351">
        <f t="shared" ca="1" si="12"/>
        <v>40.567989392698294</v>
      </c>
      <c r="Y94" s="50">
        <f t="shared" ca="1" si="0"/>
        <v>6.1247436768530994</v>
      </c>
      <c r="Z94" s="265">
        <f t="shared" ca="1" si="13"/>
        <v>441.81474567685308</v>
      </c>
      <c r="AA94" s="265">
        <f t="shared" ca="1" si="14"/>
        <v>429.56525832314691</v>
      </c>
      <c r="AB94" s="292"/>
      <c r="AC94" s="37"/>
      <c r="AD94" s="50"/>
      <c r="AE94" s="228"/>
      <c r="AF94" s="50"/>
      <c r="AG94" s="50"/>
      <c r="AH94" s="228"/>
      <c r="AI94" s="50"/>
      <c r="AJ94" s="50"/>
      <c r="AK94" s="50"/>
      <c r="AL94" s="68"/>
      <c r="AM94" s="246"/>
      <c r="AN94" s="241"/>
      <c r="AO94" s="68"/>
      <c r="AP94" s="68"/>
      <c r="AQ94" s="241"/>
      <c r="AR94" s="241"/>
      <c r="AS94" s="228"/>
      <c r="AT94" s="194"/>
      <c r="AU94" s="37"/>
      <c r="AV94" s="68"/>
      <c r="AW94" s="228"/>
      <c r="AX94" s="241"/>
      <c r="AY94" s="38"/>
      <c r="AZ94" s="38"/>
      <c r="BA94" s="55"/>
      <c r="BB94" s="55"/>
      <c r="BC94" s="3">
        <f t="shared" ca="1" si="19"/>
        <v>67831700</v>
      </c>
      <c r="BD94" s="3" t="e">
        <f t="shared" ca="1" si="20"/>
        <v>#N/A</v>
      </c>
      <c r="BE94" s="132"/>
      <c r="BF94" s="132"/>
      <c r="BG94" s="125"/>
      <c r="BJ94" s="68"/>
      <c r="BK94" s="68"/>
      <c r="BL94" s="68"/>
      <c r="BN94" s="169"/>
      <c r="BP94" s="68"/>
      <c r="BQ94" s="68"/>
      <c r="BR94" s="68"/>
      <c r="BU94" s="68"/>
      <c r="BV94" s="68"/>
      <c r="BW94" s="68"/>
      <c r="BX94" s="68"/>
      <c r="BZ94" s="237"/>
      <c r="CD94" s="237"/>
      <c r="CF94" s="68"/>
      <c r="CG94" s="68"/>
      <c r="CH94" s="237"/>
      <c r="CL94" s="237"/>
    </row>
    <row r="95" spans="1:90" x14ac:dyDescent="0.4">
      <c r="A95">
        <v>63</v>
      </c>
      <c r="B95" s="47">
        <f ca="1">IF(A95&gt;$A$8,"",OFFSET(InputPriceData!B$15,$A95+$A$11,0,1,1))</f>
        <v>45233</v>
      </c>
      <c r="C95" s="3">
        <f ca="1">IF(A95&gt;$A$8,"",OFFSET(InputPriceData!G$15,CalculationsAndCharts!$A95+$A$11,IF($C$5,8,0),1,1))</f>
        <v>100110800</v>
      </c>
      <c r="D95" s="4">
        <f ca="1">IF(A95&gt;$A$8,"",OFFSET(InputPriceData!C$15,CalculationsAndCharts!$A95+$A$11,IF($C$5,8,0),1,1))</f>
        <v>433.14001500000001</v>
      </c>
      <c r="E95" s="4">
        <f ca="1">IF(A95&gt;$A$8,"",OFFSET(InputPriceData!D$15,CalculationsAndCharts!$A95+$A$11,IF($C$5,8,0),1,1))</f>
        <v>436.290009</v>
      </c>
      <c r="F95" s="4">
        <f ca="1">IF(A95&gt;$A$8,"",OFFSET(InputPriceData!E$15,CalculationsAndCharts!$A95+$A$11,IF($C$5,8,0),1,1))</f>
        <v>433.01001000000002</v>
      </c>
      <c r="G95" s="4">
        <f ca="1">IF(A95&gt;$A$8,"",OFFSET(InputPriceData!F$15,CalculationsAndCharts!$A95+$A$11,IF($C$5,8,0),1,1))</f>
        <v>434.69000199999999</v>
      </c>
      <c r="H95" s="282">
        <f t="shared" ca="1" si="3"/>
        <v>436.290009</v>
      </c>
      <c r="I95" s="292">
        <f t="shared" ca="1" si="4"/>
        <v>430.76001000000002</v>
      </c>
      <c r="J95" s="50">
        <f t="shared" ca="1" si="5"/>
        <v>5.5299989999999752</v>
      </c>
      <c r="K95" s="282"/>
      <c r="L95" s="282"/>
      <c r="M95" s="292">
        <f t="shared" ca="1" si="6"/>
        <v>6.1583328699218001</v>
      </c>
      <c r="N95" s="291"/>
      <c r="P95" s="292">
        <f t="shared" ca="1" si="7"/>
        <v>423.87663795880212</v>
      </c>
      <c r="Q95" s="301">
        <f t="shared" ca="1" si="8"/>
        <v>430.03497082872394</v>
      </c>
      <c r="R95" s="301">
        <f t="shared" ca="1" si="9"/>
        <v>417.7183050888803</v>
      </c>
      <c r="S95" s="50"/>
      <c r="T95" s="292"/>
      <c r="U95" s="265"/>
      <c r="V95" s="292">
        <f t="shared" ca="1" si="10"/>
        <v>423.87663795880212</v>
      </c>
      <c r="W95" s="241">
        <f t="shared" ca="1" si="11"/>
        <v>10.813364041197872</v>
      </c>
      <c r="X95" s="351">
        <f t="shared" ca="1" si="12"/>
        <v>116.92884188747117</v>
      </c>
      <c r="Y95" s="50">
        <f t="shared" ca="1" si="0"/>
        <v>6.1377243181903909</v>
      </c>
      <c r="Z95" s="265">
        <f t="shared" ca="1" si="13"/>
        <v>440.8277263181904</v>
      </c>
      <c r="AA95" s="265">
        <f t="shared" ca="1" si="14"/>
        <v>428.55227768180958</v>
      </c>
      <c r="AB95" s="292"/>
      <c r="AC95" s="37"/>
      <c r="AD95" s="50"/>
      <c r="AE95" s="228"/>
      <c r="AF95" s="50"/>
      <c r="AG95" s="50"/>
      <c r="AH95" s="228"/>
      <c r="AI95" s="50"/>
      <c r="AJ95" s="50"/>
      <c r="AK95" s="50"/>
      <c r="AL95" s="68"/>
      <c r="AM95" s="246"/>
      <c r="AN95" s="241"/>
      <c r="AO95" s="68"/>
      <c r="AP95" s="68"/>
      <c r="AQ95" s="241"/>
      <c r="AR95" s="241"/>
      <c r="AS95" s="228"/>
      <c r="AT95" s="194"/>
      <c r="AU95" s="37"/>
      <c r="AV95" s="68"/>
      <c r="AW95" s="228"/>
      <c r="AX95" s="241"/>
      <c r="AY95" s="38"/>
      <c r="AZ95" s="38"/>
      <c r="BA95" s="55"/>
      <c r="BB95" s="55"/>
      <c r="BC95" s="3">
        <f t="shared" ca="1" si="19"/>
        <v>100110800</v>
      </c>
      <c r="BD95" s="3" t="e">
        <f t="shared" ca="1" si="20"/>
        <v>#N/A</v>
      </c>
      <c r="BE95" s="132"/>
      <c r="BF95" s="132"/>
      <c r="BG95" s="125"/>
      <c r="BJ95" s="68"/>
      <c r="BK95" s="68"/>
      <c r="BL95" s="68"/>
      <c r="BN95" s="169"/>
      <c r="BP95" s="68"/>
      <c r="BQ95" s="68"/>
      <c r="BR95" s="68"/>
      <c r="BU95" s="68"/>
      <c r="BV95" s="68"/>
      <c r="BW95" s="68"/>
      <c r="BX95" s="68"/>
      <c r="BZ95" s="237"/>
      <c r="CD95" s="237"/>
      <c r="CF95" s="68"/>
      <c r="CG95" s="68"/>
      <c r="CH95" s="237"/>
      <c r="CL95" s="237"/>
    </row>
    <row r="96" spans="1:90" x14ac:dyDescent="0.4">
      <c r="A96">
        <v>64</v>
      </c>
      <c r="B96" s="47">
        <f ca="1">IF(A96&gt;$A$8,"",OFFSET(InputPriceData!B$15,$A96+$A$11,0,1,1))</f>
        <v>45232</v>
      </c>
      <c r="C96" s="3">
        <f ca="1">IF(A96&gt;$A$8,"",OFFSET(InputPriceData!G$15,CalculationsAndCharts!$A96+$A$11,IF($C$5,8,0),1,1))</f>
        <v>94938900</v>
      </c>
      <c r="D96" s="4">
        <f ca="1">IF(A96&gt;$A$8,"",OFFSET(InputPriceData!C$15,CalculationsAndCharts!$A96+$A$11,IF($C$5,8,0),1,1))</f>
        <v>426.57998700000002</v>
      </c>
      <c r="E96" s="4">
        <f ca="1">IF(A96&gt;$A$8,"",OFFSET(InputPriceData!D$15,CalculationsAndCharts!$A96+$A$11,IF($C$5,8,0),1,1))</f>
        <v>430.92001299999998</v>
      </c>
      <c r="F96" s="4">
        <f ca="1">IF(A96&gt;$A$8,"",OFFSET(InputPriceData!E$15,CalculationsAndCharts!$A96+$A$11,IF($C$5,8,0),1,1))</f>
        <v>426.55999800000001</v>
      </c>
      <c r="G96" s="4">
        <f ca="1">IF(A96&gt;$A$8,"",OFFSET(InputPriceData!F$15,CalculationsAndCharts!$A96+$A$11,IF($C$5,8,0),1,1))</f>
        <v>430.76001000000002</v>
      </c>
      <c r="H96" s="282">
        <f t="shared" ca="1" si="3"/>
        <v>430.92001299999998</v>
      </c>
      <c r="I96" s="292">
        <f t="shared" ca="1" si="4"/>
        <v>422.66000400000001</v>
      </c>
      <c r="J96" s="50">
        <f t="shared" ca="1" si="5"/>
        <v>8.2600089999999682</v>
      </c>
      <c r="K96" s="282"/>
      <c r="L96" s="282"/>
      <c r="M96" s="292">
        <f t="shared" ca="1" si="6"/>
        <v>5.6790000029456991</v>
      </c>
      <c r="N96" s="291"/>
      <c r="P96" s="292">
        <f t="shared" ca="1" si="7"/>
        <v>418.00848205851781</v>
      </c>
      <c r="Q96" s="301">
        <f t="shared" ca="1" si="8"/>
        <v>423.68748206146353</v>
      </c>
      <c r="R96" s="301">
        <f t="shared" ca="1" si="9"/>
        <v>412.3294820555721</v>
      </c>
      <c r="S96" s="50"/>
      <c r="T96" s="292"/>
      <c r="U96" s="265"/>
      <c r="V96" s="292">
        <f t="shared" ca="1" si="10"/>
        <v>418.00848205851781</v>
      </c>
      <c r="W96" s="241">
        <f t="shared" ca="1" si="11"/>
        <v>12.751527941482209</v>
      </c>
      <c r="X96" s="351">
        <f t="shared" ca="1" si="12"/>
        <v>162.6014648424015</v>
      </c>
      <c r="Y96" s="50">
        <f t="shared" ca="1" si="0"/>
        <v>5.8249169508900991</v>
      </c>
      <c r="Z96" s="265">
        <f t="shared" ca="1" si="13"/>
        <v>436.58492695089012</v>
      </c>
      <c r="AA96" s="265">
        <f t="shared" ca="1" si="14"/>
        <v>424.93509304910992</v>
      </c>
      <c r="AB96" s="292"/>
      <c r="AC96" s="37"/>
      <c r="AD96" s="50"/>
      <c r="AE96" s="228"/>
      <c r="AF96" s="50"/>
      <c r="AG96" s="50"/>
      <c r="AH96" s="228"/>
      <c r="AI96" s="50"/>
      <c r="AJ96" s="50"/>
      <c r="AK96" s="50"/>
      <c r="AL96" s="68"/>
      <c r="AM96" s="246"/>
      <c r="AN96" s="241"/>
      <c r="AO96" s="68"/>
      <c r="AP96" s="68"/>
      <c r="AQ96" s="241"/>
      <c r="AR96" s="241"/>
      <c r="AS96" s="228"/>
      <c r="AT96" s="194"/>
      <c r="AU96" s="37"/>
      <c r="AV96" s="68"/>
      <c r="AW96" s="228"/>
      <c r="AX96" s="241"/>
      <c r="AY96" s="38"/>
      <c r="AZ96" s="38"/>
      <c r="BA96" s="55"/>
      <c r="BB96" s="55"/>
      <c r="BC96" s="3">
        <f t="shared" ca="1" si="19"/>
        <v>94938900</v>
      </c>
      <c r="BD96" s="3" t="e">
        <f t="shared" ca="1" si="20"/>
        <v>#N/A</v>
      </c>
      <c r="BE96" s="132"/>
      <c r="BF96" s="132"/>
      <c r="BG96" s="125"/>
      <c r="BJ96" s="68"/>
      <c r="BK96" s="68"/>
      <c r="BL96" s="68"/>
      <c r="BN96" s="169"/>
      <c r="BP96" s="68"/>
      <c r="BQ96" s="68"/>
      <c r="BR96" s="68"/>
      <c r="BU96" s="68"/>
      <c r="BV96" s="68"/>
      <c r="BW96" s="68"/>
      <c r="BX96" s="68"/>
      <c r="BZ96" s="237"/>
      <c r="CD96" s="237"/>
      <c r="CF96" s="68"/>
      <c r="CG96" s="68"/>
      <c r="CH96" s="237"/>
      <c r="CL96" s="237"/>
    </row>
    <row r="97" spans="1:90" x14ac:dyDescent="0.4">
      <c r="A97">
        <v>65</v>
      </c>
      <c r="B97" s="47">
        <f ca="1">IF(A97&gt;$A$8,"",OFFSET(InputPriceData!B$15,$A97+$A$11,0,1,1))</f>
        <v>45231</v>
      </c>
      <c r="C97" s="3">
        <f ca="1">IF(A97&gt;$A$8,"",OFFSET(InputPriceData!G$15,CalculationsAndCharts!$A97+$A$11,IF($C$5,8,0),1,1))</f>
        <v>98068100</v>
      </c>
      <c r="D97" s="4">
        <f ca="1">IF(A97&gt;$A$8,"",OFFSET(InputPriceData!C$15,CalculationsAndCharts!$A97+$A$11,IF($C$5,8,0),1,1))</f>
        <v>419.20001200000002</v>
      </c>
      <c r="E97" s="4">
        <f ca="1">IF(A97&gt;$A$8,"",OFFSET(InputPriceData!D$15,CalculationsAndCharts!$A97+$A$11,IF($C$5,8,0),1,1))</f>
        <v>423.5</v>
      </c>
      <c r="F97" s="4">
        <f ca="1">IF(A97&gt;$A$8,"",OFFSET(InputPriceData!E$15,CalculationsAndCharts!$A97+$A$11,IF($C$5,8,0),1,1))</f>
        <v>418.64999399999999</v>
      </c>
      <c r="G97" s="4">
        <f ca="1">IF(A97&gt;$A$8,"",OFFSET(InputPriceData!F$15,CalculationsAndCharts!$A97+$A$11,IF($C$5,8,0),1,1))</f>
        <v>422.66000400000001</v>
      </c>
      <c r="H97" s="282">
        <f t="shared" ca="1" si="3"/>
        <v>423.5</v>
      </c>
      <c r="I97" s="292">
        <f t="shared" ca="1" si="4"/>
        <v>418.20001200000002</v>
      </c>
      <c r="J97" s="50">
        <f t="shared" ca="1" si="5"/>
        <v>5.2999879999999848</v>
      </c>
      <c r="K97" s="282"/>
      <c r="L97" s="282"/>
      <c r="M97" s="292">
        <f t="shared" ca="1" si="6"/>
        <v>5.1386425324043064</v>
      </c>
      <c r="N97" s="291"/>
      <c r="P97" s="292">
        <f t="shared" ca="1" si="7"/>
        <v>413.66507587003622</v>
      </c>
      <c r="Q97" s="301">
        <f t="shared" ca="1" si="8"/>
        <v>418.80371840244055</v>
      </c>
      <c r="R97" s="301">
        <f t="shared" ca="1" si="9"/>
        <v>408.52643333763189</v>
      </c>
      <c r="S97" s="50"/>
      <c r="T97" s="292"/>
      <c r="U97" s="265"/>
      <c r="V97" s="292">
        <f t="shared" ca="1" si="10"/>
        <v>413.66507587003622</v>
      </c>
      <c r="W97" s="241">
        <f t="shared" ca="1" si="11"/>
        <v>8.994928129963796</v>
      </c>
      <c r="X97" s="351">
        <f t="shared" ca="1" si="12"/>
        <v>80.908732063213989</v>
      </c>
      <c r="Y97" s="50">
        <f t="shared" ref="Y97:Y160" ca="1" si="21">IF($A97&gt;$V$30,NA(),SQRT(SUM(OFFSET(X97,0,0,$A$22,1))/$A$22))</f>
        <v>5.1132744280613025</v>
      </c>
      <c r="Z97" s="265">
        <f t="shared" ca="1" si="13"/>
        <v>427.7732784280613</v>
      </c>
      <c r="AA97" s="265">
        <f t="shared" ca="1" si="14"/>
        <v>417.54672957193873</v>
      </c>
      <c r="AB97" s="292"/>
      <c r="AC97" s="37"/>
      <c r="AD97" s="50"/>
      <c r="AE97" s="228"/>
      <c r="AF97" s="50"/>
      <c r="AG97" s="50"/>
      <c r="AH97" s="228"/>
      <c r="AI97" s="50"/>
      <c r="AJ97" s="50"/>
      <c r="AK97" s="50"/>
      <c r="AL97" s="68"/>
      <c r="AM97" s="246"/>
      <c r="AN97" s="241"/>
      <c r="AO97" s="68"/>
      <c r="AP97" s="68"/>
      <c r="AQ97" s="241"/>
      <c r="AR97" s="241"/>
      <c r="AS97" s="228"/>
      <c r="AT97" s="194"/>
      <c r="AU97" s="37"/>
      <c r="AV97" s="68"/>
      <c r="AW97" s="228"/>
      <c r="AX97" s="241"/>
      <c r="AY97" s="38"/>
      <c r="AZ97" s="38"/>
      <c r="BA97" s="55"/>
      <c r="BB97" s="55"/>
      <c r="BC97" s="3">
        <f t="shared" ca="1" si="19"/>
        <v>98068100</v>
      </c>
      <c r="BD97" s="3" t="e">
        <f t="shared" ca="1" si="20"/>
        <v>#N/A</v>
      </c>
      <c r="BE97" s="132"/>
      <c r="BF97" s="132"/>
      <c r="BG97" s="125"/>
      <c r="BJ97" s="68"/>
      <c r="BK97" s="68"/>
      <c r="BL97" s="68"/>
      <c r="BN97" s="169"/>
      <c r="BP97" s="68"/>
      <c r="BQ97" s="68"/>
      <c r="BR97" s="68"/>
      <c r="BU97" s="68"/>
      <c r="BV97" s="68"/>
      <c r="BW97" s="68"/>
      <c r="BX97" s="68"/>
      <c r="BZ97" s="237"/>
      <c r="CD97" s="237"/>
      <c r="CF97" s="68"/>
      <c r="CG97" s="68"/>
      <c r="CH97" s="237"/>
      <c r="CL97" s="237"/>
    </row>
    <row r="98" spans="1:90" x14ac:dyDescent="0.4">
      <c r="A98">
        <v>66</v>
      </c>
      <c r="B98" s="47">
        <f ca="1">IF(A98&gt;$A$8,"",OFFSET(InputPriceData!B$15,$A98+$A$11,0,1,1))</f>
        <v>45230</v>
      </c>
      <c r="C98" s="3">
        <f ca="1">IF(A98&gt;$A$8,"",OFFSET(InputPriceData!G$15,CalculationsAndCharts!$A98+$A$11,IF($C$5,8,0),1,1))</f>
        <v>79665200</v>
      </c>
      <c r="D98" s="4">
        <f ca="1">IF(A98&gt;$A$8,"",OFFSET(InputPriceData!C$15,CalculationsAndCharts!$A98+$A$11,IF($C$5,8,0),1,1))</f>
        <v>416.17999300000002</v>
      </c>
      <c r="E98" s="4">
        <f ca="1">IF(A98&gt;$A$8,"",OFFSET(InputPriceData!D$15,CalculationsAndCharts!$A98+$A$11,IF($C$5,8,0),1,1))</f>
        <v>418.52999899999998</v>
      </c>
      <c r="F98" s="4">
        <f ca="1">IF(A98&gt;$A$8,"",OFFSET(InputPriceData!E$15,CalculationsAndCharts!$A98+$A$11,IF($C$5,8,0),1,1))</f>
        <v>414.209991</v>
      </c>
      <c r="G98" s="4">
        <f ca="1">IF(A98&gt;$A$8,"",OFFSET(InputPriceData!F$15,CalculationsAndCharts!$A98+$A$11,IF($C$5,8,0),1,1))</f>
        <v>418.20001200000002</v>
      </c>
      <c r="H98" s="282">
        <f t="shared" ref="H98:H161" ca="1" si="22">IF($A98&gt;$H$30,NA(),IF(G99&gt;E98,G99,E98))</f>
        <v>418.52999899999998</v>
      </c>
      <c r="I98" s="292">
        <f t="shared" ref="I98:I161" ca="1" si="23">IF($A98&gt;$H$30,NA(),IF(G99&lt;F98,G99,F98))</f>
        <v>414.209991</v>
      </c>
      <c r="J98" s="50">
        <f t="shared" ref="J98:J161" ca="1" si="24">IF($A98&gt;$H$30,NA(),H98-I98)</f>
        <v>4.320007999999973</v>
      </c>
      <c r="K98" s="282"/>
      <c r="L98" s="282"/>
      <c r="M98" s="292">
        <f t="shared" ref="M98:M161" ca="1" si="25">IF($A98&gt;$H$30,NA(),IF($A98&gt;$M$30,J98,(1-$L$35)*J98+(2*$L$35-$L$36)*J99-($L$35+$L$37)*J100+$L$36*M99+$L$37*M100))</f>
        <v>5.4787154218692988</v>
      </c>
      <c r="N98" s="291"/>
      <c r="P98" s="292">
        <f t="shared" ref="P98:P161" ca="1" si="26">IF($A98&gt;$B$30,NA(),IF($A98&gt;$P$30,G98,(1-$O$35)*G98+(2*$O$35-$O$36)*G99-($O$35+$O$37)*G100+$O$36*P99+$O$37*P100))</f>
        <v>411.62510589473032</v>
      </c>
      <c r="Q98" s="301">
        <f t="shared" ref="Q98:Q161" ca="1" si="27">IF($A98&gt;$M$30,NA(),$P98+$M98*$A$19)</f>
        <v>417.10382131659964</v>
      </c>
      <c r="R98" s="301">
        <f t="shared" ref="R98:R161" ca="1" si="28">IF($A98&gt;$M$30,NA(),$P98-$M98*$A$19)</f>
        <v>406.14639047286101</v>
      </c>
      <c r="S98" s="50"/>
      <c r="T98" s="292"/>
      <c r="U98" s="265"/>
      <c r="V98" s="292">
        <f t="shared" ref="V98:V161" ca="1" si="29">IF($A98&gt;$B$30,NA(),IF($A98&gt;$P$30,G98,(1-$U$35)*G98+(2*$U$35-$U$36)*G99-($U$35+$U$37)*G100+$U$36*V99+$U$37*V100))</f>
        <v>411.62510589473032</v>
      </c>
      <c r="W98" s="241">
        <f t="shared" ref="W98:W161" ca="1" si="30">IF($A98&gt;$V$30,NA(),(G98-V98))</f>
        <v>6.5749061052696902</v>
      </c>
      <c r="X98" s="351">
        <f t="shared" ref="X98:X161" ca="1" si="31">IF($A98&gt;$V$30,NA(),W98^2)</f>
        <v>43.229390293112644</v>
      </c>
      <c r="Y98" s="50">
        <f t="shared" ca="1" si="21"/>
        <v>4.7421826926826069</v>
      </c>
      <c r="Z98" s="265">
        <f t="shared" ref="Z98:Z161" ca="1" si="32">IF($A98&gt;$V$30,NA(),$G98+$A$23*Y98)</f>
        <v>422.94219469268262</v>
      </c>
      <c r="AA98" s="265">
        <f t="shared" ref="AA98:AA161" ca="1" si="33">IF($A98&gt;$V$30,NA(),$G98-$A$23*Y98)</f>
        <v>413.45782930731741</v>
      </c>
      <c r="AB98" s="292"/>
      <c r="AC98" s="37"/>
      <c r="AD98" s="50"/>
      <c r="AE98" s="228"/>
      <c r="AF98" s="50"/>
      <c r="AG98" s="50"/>
      <c r="AH98" s="228"/>
      <c r="AI98" s="50"/>
      <c r="AJ98" s="50"/>
      <c r="AK98" s="50"/>
      <c r="AL98" s="68"/>
      <c r="AM98" s="246"/>
      <c r="AN98" s="241"/>
      <c r="AO98" s="68"/>
      <c r="AP98" s="68"/>
      <c r="AQ98" s="241"/>
      <c r="AR98" s="241"/>
      <c r="AS98" s="228"/>
      <c r="AT98" s="194"/>
      <c r="AU98" s="37"/>
      <c r="AV98" s="68"/>
      <c r="AW98" s="228"/>
      <c r="AX98" s="241"/>
      <c r="AY98" s="38"/>
      <c r="AZ98" s="38"/>
      <c r="BA98" s="55"/>
      <c r="BB98" s="55"/>
      <c r="BC98" s="3">
        <f t="shared" ca="1" si="19"/>
        <v>79665200</v>
      </c>
      <c r="BD98" s="3" t="e">
        <f t="shared" ca="1" si="20"/>
        <v>#N/A</v>
      </c>
      <c r="BE98" s="132"/>
      <c r="BF98" s="132"/>
      <c r="BG98" s="125"/>
      <c r="BJ98" s="68"/>
      <c r="BK98" s="68"/>
      <c r="BL98" s="68"/>
      <c r="BN98" s="169"/>
      <c r="BP98" s="68"/>
      <c r="BQ98" s="68"/>
      <c r="BR98" s="68"/>
      <c r="BU98" s="68"/>
      <c r="BV98" s="68"/>
      <c r="BW98" s="68"/>
      <c r="BX98" s="68"/>
      <c r="BZ98" s="237"/>
      <c r="CD98" s="237"/>
      <c r="CF98" s="68"/>
      <c r="CG98" s="68"/>
      <c r="CH98" s="237"/>
      <c r="CL98" s="237"/>
    </row>
    <row r="99" spans="1:90" x14ac:dyDescent="0.4">
      <c r="A99">
        <v>67</v>
      </c>
      <c r="B99" s="47">
        <f ca="1">IF(A99&gt;$A$8,"",OFFSET(InputPriceData!B$15,$A99+$A$11,0,1,1))</f>
        <v>45229</v>
      </c>
      <c r="C99" s="3">
        <f ca="1">IF(A99&gt;$A$8,"",OFFSET(InputPriceData!G$15,CalculationsAndCharts!$A99+$A$11,IF($C$5,8,0),1,1))</f>
        <v>86562700</v>
      </c>
      <c r="D99" s="4">
        <f ca="1">IF(A99&gt;$A$8,"",OFFSET(InputPriceData!C$15,CalculationsAndCharts!$A99+$A$11,IF($C$5,8,0),1,1))</f>
        <v>413.55999800000001</v>
      </c>
      <c r="E99" s="4">
        <f ca="1">IF(A99&gt;$A$8,"",OFFSET(InputPriceData!D$15,CalculationsAndCharts!$A99+$A$11,IF($C$5,8,0),1,1))</f>
        <v>416.67999300000002</v>
      </c>
      <c r="F99" s="4">
        <f ca="1">IF(A99&gt;$A$8,"",OFFSET(InputPriceData!E$15,CalculationsAndCharts!$A99+$A$11,IF($C$5,8,0),1,1))</f>
        <v>412.22000100000002</v>
      </c>
      <c r="G99" s="4">
        <f ca="1">IF(A99&gt;$A$8,"",OFFSET(InputPriceData!F$15,CalculationsAndCharts!$A99+$A$11,IF($C$5,8,0),1,1))</f>
        <v>415.58999599999999</v>
      </c>
      <c r="H99" s="282">
        <f t="shared" ca="1" si="22"/>
        <v>416.67999300000002</v>
      </c>
      <c r="I99" s="292">
        <f t="shared" ca="1" si="23"/>
        <v>410.67999300000002</v>
      </c>
      <c r="J99" s="50">
        <f t="shared" ca="1" si="24"/>
        <v>6</v>
      </c>
      <c r="K99" s="282"/>
      <c r="L99" s="282"/>
      <c r="M99" s="292">
        <f t="shared" ca="1" si="25"/>
        <v>5.7524043095724409</v>
      </c>
      <c r="N99" s="291"/>
      <c r="P99" s="292">
        <f t="shared" ca="1" si="26"/>
        <v>411.28832186100402</v>
      </c>
      <c r="Q99" s="301">
        <f t="shared" ca="1" si="27"/>
        <v>417.04072617057648</v>
      </c>
      <c r="R99" s="301">
        <f t="shared" ca="1" si="28"/>
        <v>405.53591755143157</v>
      </c>
      <c r="S99" s="50"/>
      <c r="T99" s="292"/>
      <c r="U99" s="265"/>
      <c r="V99" s="292">
        <f t="shared" ca="1" si="29"/>
        <v>411.28832186100402</v>
      </c>
      <c r="W99" s="241">
        <f t="shared" ca="1" si="30"/>
        <v>4.3016741389959634</v>
      </c>
      <c r="X99" s="351">
        <f t="shared" ca="1" si="31"/>
        <v>18.504400398106664</v>
      </c>
      <c r="Y99" s="50">
        <f t="shared" ca="1" si="21"/>
        <v>4.5185934268026617</v>
      </c>
      <c r="Z99" s="265">
        <f t="shared" ca="1" si="32"/>
        <v>420.10858942680267</v>
      </c>
      <c r="AA99" s="265">
        <f t="shared" ca="1" si="33"/>
        <v>411.0714025731973</v>
      </c>
      <c r="AB99" s="292"/>
      <c r="AC99" s="37"/>
      <c r="AD99" s="50"/>
      <c r="AE99" s="228"/>
      <c r="AF99" s="50"/>
      <c r="AG99" s="50"/>
      <c r="AH99" s="228"/>
      <c r="AI99" s="50"/>
      <c r="AJ99" s="50"/>
      <c r="AK99" s="50"/>
      <c r="AL99" s="68"/>
      <c r="AM99" s="246"/>
      <c r="AN99" s="241"/>
      <c r="AO99" s="68"/>
      <c r="AP99" s="68"/>
      <c r="AQ99" s="241"/>
      <c r="AR99" s="241"/>
      <c r="AS99" s="228"/>
      <c r="AT99" s="194"/>
      <c r="AU99" s="37"/>
      <c r="AV99" s="68"/>
      <c r="AW99" s="228"/>
      <c r="AX99" s="241"/>
      <c r="AY99" s="38"/>
      <c r="AZ99" s="38"/>
      <c r="BA99" s="55"/>
      <c r="BB99" s="55"/>
      <c r="BC99" s="3">
        <f t="shared" ca="1" si="19"/>
        <v>86562700</v>
      </c>
      <c r="BD99" s="3" t="e">
        <f t="shared" ca="1" si="20"/>
        <v>#N/A</v>
      </c>
      <c r="BE99" s="132"/>
      <c r="BF99" s="132"/>
      <c r="BG99" s="125"/>
      <c r="BJ99" s="68"/>
      <c r="BK99" s="68"/>
      <c r="BL99" s="68"/>
      <c r="BN99" s="169"/>
      <c r="BP99" s="68"/>
      <c r="BQ99" s="68"/>
      <c r="BR99" s="68"/>
      <c r="BU99" s="68"/>
      <c r="BV99" s="68"/>
      <c r="BW99" s="68"/>
      <c r="BX99" s="68"/>
      <c r="BZ99" s="237"/>
      <c r="CD99" s="237"/>
      <c r="CF99" s="68"/>
      <c r="CG99" s="68"/>
      <c r="CH99" s="237"/>
      <c r="CL99" s="237"/>
    </row>
    <row r="100" spans="1:90" x14ac:dyDescent="0.4">
      <c r="A100">
        <v>68</v>
      </c>
      <c r="B100" s="47">
        <f ca="1">IF(A100&gt;$A$8,"",OFFSET(InputPriceData!B$15,$A100+$A$11,0,1,1))</f>
        <v>45226</v>
      </c>
      <c r="C100" s="3">
        <f ca="1">IF(A100&gt;$A$8,"",OFFSET(InputPriceData!G$15,CalculationsAndCharts!$A100+$A$11,IF($C$5,8,0),1,1))</f>
        <v>107367700</v>
      </c>
      <c r="D100" s="4">
        <f ca="1">IF(A100&gt;$A$8,"",OFFSET(InputPriceData!C$15,CalculationsAndCharts!$A100+$A$11,IF($C$5,8,0),1,1))</f>
        <v>414.19000199999999</v>
      </c>
      <c r="E100" s="4">
        <f ca="1">IF(A100&gt;$A$8,"",OFFSET(InputPriceData!D$15,CalculationsAndCharts!$A100+$A$11,IF($C$5,8,0),1,1))</f>
        <v>414.60000600000001</v>
      </c>
      <c r="F100" s="4">
        <f ca="1">IF(A100&gt;$A$8,"",OFFSET(InputPriceData!E$15,CalculationsAndCharts!$A100+$A$11,IF($C$5,8,0),1,1))</f>
        <v>409.209991</v>
      </c>
      <c r="G100" s="4">
        <f ca="1">IF(A100&gt;$A$8,"",OFFSET(InputPriceData!F$15,CalculationsAndCharts!$A100+$A$11,IF($C$5,8,0),1,1))</f>
        <v>410.67999300000002</v>
      </c>
      <c r="H100" s="282">
        <f t="shared" ca="1" si="22"/>
        <v>414.60000600000001</v>
      </c>
      <c r="I100" s="292">
        <f t="shared" ca="1" si="23"/>
        <v>409.209991</v>
      </c>
      <c r="J100" s="50">
        <f t="shared" ca="1" si="24"/>
        <v>5.3900150000000053</v>
      </c>
      <c r="K100" s="282"/>
      <c r="L100" s="282"/>
      <c r="M100" s="292">
        <f t="shared" ca="1" si="25"/>
        <v>5.8399170184547646</v>
      </c>
      <c r="N100" s="291"/>
      <c r="P100" s="292">
        <f t="shared" ca="1" si="26"/>
        <v>413.32521113563956</v>
      </c>
      <c r="Q100" s="301">
        <f t="shared" ca="1" si="27"/>
        <v>419.1651281540943</v>
      </c>
      <c r="R100" s="301">
        <f t="shared" ca="1" si="28"/>
        <v>407.48529411718482</v>
      </c>
      <c r="S100" s="50"/>
      <c r="T100" s="292"/>
      <c r="U100" s="265"/>
      <c r="V100" s="292">
        <f t="shared" ca="1" si="29"/>
        <v>413.32521113563956</v>
      </c>
      <c r="W100" s="241">
        <f t="shared" ca="1" si="30"/>
        <v>-2.6452181356395386</v>
      </c>
      <c r="X100" s="351">
        <f t="shared" ca="1" si="31"/>
        <v>6.9971789851163164</v>
      </c>
      <c r="Y100" s="50">
        <f t="shared" ca="1" si="21"/>
        <v>4.47808113322204</v>
      </c>
      <c r="Z100" s="265">
        <f t="shared" ca="1" si="32"/>
        <v>415.15807413322204</v>
      </c>
      <c r="AA100" s="265">
        <f t="shared" ca="1" si="33"/>
        <v>406.201911866778</v>
      </c>
      <c r="AB100" s="292"/>
      <c r="AC100" s="37"/>
      <c r="AD100" s="50"/>
      <c r="AE100" s="228"/>
      <c r="AF100" s="50"/>
      <c r="AG100" s="50"/>
      <c r="AH100" s="228"/>
      <c r="AI100" s="50"/>
      <c r="AJ100" s="50"/>
      <c r="AK100" s="50"/>
      <c r="AL100" s="68"/>
      <c r="AM100" s="246"/>
      <c r="AN100" s="241"/>
      <c r="AO100" s="68"/>
      <c r="AP100" s="68"/>
      <c r="AQ100" s="241"/>
      <c r="AR100" s="241"/>
      <c r="AS100" s="228"/>
      <c r="AT100" s="194"/>
      <c r="AU100" s="37"/>
      <c r="AV100" s="68"/>
      <c r="AW100" s="228"/>
      <c r="AX100" s="241"/>
      <c r="AY100" s="38"/>
      <c r="AZ100" s="38"/>
      <c r="BA100" s="55"/>
      <c r="BB100" s="55"/>
      <c r="BC100" s="3" t="e">
        <f t="shared" ca="1" si="19"/>
        <v>#N/A</v>
      </c>
      <c r="BD100" s="3">
        <f t="shared" ca="1" si="20"/>
        <v>107367700</v>
      </c>
      <c r="BE100" s="132"/>
      <c r="BF100" s="132"/>
      <c r="BG100" s="125"/>
      <c r="BJ100" s="68"/>
      <c r="BK100" s="68"/>
      <c r="BL100" s="68"/>
      <c r="BN100" s="169"/>
      <c r="BP100" s="68"/>
      <c r="BQ100" s="68"/>
      <c r="BR100" s="68"/>
      <c r="BU100" s="68"/>
      <c r="BV100" s="68"/>
      <c r="BW100" s="68"/>
      <c r="BX100" s="68"/>
      <c r="BZ100" s="237"/>
      <c r="CD100" s="237"/>
      <c r="CF100" s="68"/>
      <c r="CG100" s="68"/>
      <c r="CH100" s="237"/>
      <c r="CL100" s="237"/>
    </row>
    <row r="101" spans="1:90" x14ac:dyDescent="0.4">
      <c r="A101">
        <v>69</v>
      </c>
      <c r="B101" s="47">
        <f ca="1">IF(A101&gt;$A$8,"",OFFSET(InputPriceData!B$15,$A101+$A$11,0,1,1))</f>
        <v>45225</v>
      </c>
      <c r="C101" s="3">
        <f ca="1">IF(A101&gt;$A$8,"",OFFSET(InputPriceData!G$15,CalculationsAndCharts!$A101+$A$11,IF($C$5,8,0),1,1))</f>
        <v>115156800</v>
      </c>
      <c r="D101" s="4">
        <f ca="1">IF(A101&gt;$A$8,"",OFFSET(InputPriceData!C$15,CalculationsAndCharts!$A101+$A$11,IF($C$5,8,0),1,1))</f>
        <v>416.45001200000002</v>
      </c>
      <c r="E101" s="4">
        <f ca="1">IF(A101&gt;$A$8,"",OFFSET(InputPriceData!D$15,CalculationsAndCharts!$A101+$A$11,IF($C$5,8,0),1,1))</f>
        <v>417.32998700000002</v>
      </c>
      <c r="F101" s="4">
        <f ca="1">IF(A101&gt;$A$8,"",OFFSET(InputPriceData!E$15,CalculationsAndCharts!$A101+$A$11,IF($C$5,8,0),1,1))</f>
        <v>411.60000600000001</v>
      </c>
      <c r="G101" s="4">
        <f ca="1">IF(A101&gt;$A$8,"",OFFSET(InputPriceData!F$15,CalculationsAndCharts!$A101+$A$11,IF($C$5,8,0),1,1))</f>
        <v>412.54998799999998</v>
      </c>
      <c r="H101" s="282">
        <f t="shared" ca="1" si="22"/>
        <v>417.54998799999998</v>
      </c>
      <c r="I101" s="292">
        <f t="shared" ca="1" si="23"/>
        <v>411.60000600000001</v>
      </c>
      <c r="J101" s="50">
        <f t="shared" ca="1" si="24"/>
        <v>5.9499819999999772</v>
      </c>
      <c r="K101" s="282"/>
      <c r="L101" s="282"/>
      <c r="M101" s="292">
        <f t="shared" ca="1" si="25"/>
        <v>5.9709659023600246</v>
      </c>
      <c r="N101" s="291"/>
      <c r="P101" s="292">
        <f t="shared" ca="1" si="26"/>
        <v>417.23430829985261</v>
      </c>
      <c r="Q101" s="301">
        <f t="shared" ca="1" si="27"/>
        <v>423.20527420221265</v>
      </c>
      <c r="R101" s="301">
        <f t="shared" ca="1" si="28"/>
        <v>411.26334239749258</v>
      </c>
      <c r="S101" s="50"/>
      <c r="T101" s="292"/>
      <c r="U101" s="265"/>
      <c r="V101" s="292">
        <f t="shared" ca="1" si="29"/>
        <v>417.23430829985261</v>
      </c>
      <c r="W101" s="241">
        <f t="shared" ca="1" si="30"/>
        <v>-4.6843202998526294</v>
      </c>
      <c r="X101" s="351">
        <f t="shared" ca="1" si="31"/>
        <v>21.942856671611427</v>
      </c>
      <c r="Y101" s="50">
        <f t="shared" ca="1" si="21"/>
        <v>4.5008286749083091</v>
      </c>
      <c r="Z101" s="265">
        <f t="shared" ca="1" si="32"/>
        <v>417.05081667490828</v>
      </c>
      <c r="AA101" s="265">
        <f t="shared" ca="1" si="33"/>
        <v>408.04915932509169</v>
      </c>
      <c r="AB101" s="292"/>
      <c r="AC101" s="37"/>
      <c r="AD101" s="50"/>
      <c r="AE101" s="228"/>
      <c r="AF101" s="50"/>
      <c r="AG101" s="50"/>
      <c r="AH101" s="228"/>
      <c r="AI101" s="50"/>
      <c r="AJ101" s="50"/>
      <c r="AK101" s="50"/>
      <c r="AL101" s="68"/>
      <c r="AM101" s="246"/>
      <c r="AN101" s="241"/>
      <c r="AO101" s="68"/>
      <c r="AP101" s="68"/>
      <c r="AQ101" s="241"/>
      <c r="AR101" s="241"/>
      <c r="AS101" s="228"/>
      <c r="AT101" s="194"/>
      <c r="AU101" s="37"/>
      <c r="AV101" s="68"/>
      <c r="AW101" s="228"/>
      <c r="AX101" s="241"/>
      <c r="AY101" s="38"/>
      <c r="AZ101" s="38"/>
      <c r="BA101" s="55"/>
      <c r="BB101" s="55"/>
      <c r="BC101" s="3" t="e">
        <f t="shared" ca="1" si="19"/>
        <v>#N/A</v>
      </c>
      <c r="BD101" s="3">
        <f t="shared" ca="1" si="20"/>
        <v>115156800</v>
      </c>
      <c r="BE101" s="132"/>
      <c r="BF101" s="132"/>
      <c r="BG101" s="125"/>
      <c r="BJ101" s="68"/>
      <c r="BK101" s="68"/>
      <c r="BL101" s="68"/>
      <c r="BN101" s="169"/>
      <c r="BP101" s="68"/>
      <c r="BQ101" s="68"/>
      <c r="BR101" s="68"/>
      <c r="BU101" s="68"/>
      <c r="BV101" s="68"/>
      <c r="BW101" s="68"/>
      <c r="BX101" s="68"/>
      <c r="BZ101" s="237"/>
      <c r="CD101" s="237"/>
      <c r="CF101" s="68"/>
      <c r="CG101" s="68"/>
      <c r="CH101" s="237"/>
      <c r="CL101" s="237"/>
    </row>
    <row r="102" spans="1:90" x14ac:dyDescent="0.4">
      <c r="A102">
        <v>70</v>
      </c>
      <c r="B102" s="47">
        <f ca="1">IF(A102&gt;$A$8,"",OFFSET(InputPriceData!B$15,$A102+$A$11,0,1,1))</f>
        <v>45224</v>
      </c>
      <c r="C102" s="3">
        <f ca="1">IF(A102&gt;$A$8,"",OFFSET(InputPriceData!G$15,CalculationsAndCharts!$A102+$A$11,IF($C$5,8,0),1,1))</f>
        <v>94223200</v>
      </c>
      <c r="D102" s="4">
        <f ca="1">IF(A102&gt;$A$8,"",OFFSET(InputPriceData!C$15,CalculationsAndCharts!$A102+$A$11,IF($C$5,8,0),1,1))</f>
        <v>421.89001500000001</v>
      </c>
      <c r="E102" s="4">
        <f ca="1">IF(A102&gt;$A$8,"",OFFSET(InputPriceData!D$15,CalculationsAndCharts!$A102+$A$11,IF($C$5,8,0),1,1))</f>
        <v>421.92001299999998</v>
      </c>
      <c r="F102" s="4">
        <f ca="1">IF(A102&gt;$A$8,"",OFFSET(InputPriceData!E$15,CalculationsAndCharts!$A102+$A$11,IF($C$5,8,0),1,1))</f>
        <v>417.01998900000001</v>
      </c>
      <c r="G102" s="4">
        <f ca="1">IF(A102&gt;$A$8,"",OFFSET(InputPriceData!F$15,CalculationsAndCharts!$A102+$A$11,IF($C$5,8,0),1,1))</f>
        <v>417.54998799999998</v>
      </c>
      <c r="H102" s="282">
        <f t="shared" ca="1" si="22"/>
        <v>423.63000499999998</v>
      </c>
      <c r="I102" s="292">
        <f t="shared" ca="1" si="23"/>
        <v>417.01998900000001</v>
      </c>
      <c r="J102" s="50">
        <f t="shared" ca="1" si="24"/>
        <v>6.6100159999999732</v>
      </c>
      <c r="K102" s="282"/>
      <c r="L102" s="282"/>
      <c r="M102" s="292">
        <f t="shared" ca="1" si="25"/>
        <v>5.8346461001672294</v>
      </c>
      <c r="N102" s="291"/>
      <c r="P102" s="292">
        <f t="shared" ca="1" si="26"/>
        <v>420.92782926167195</v>
      </c>
      <c r="Q102" s="301">
        <f t="shared" ca="1" si="27"/>
        <v>426.76247536183917</v>
      </c>
      <c r="R102" s="301">
        <f t="shared" ca="1" si="28"/>
        <v>415.09318316150473</v>
      </c>
      <c r="S102" s="50"/>
      <c r="T102" s="292"/>
      <c r="U102" s="265"/>
      <c r="V102" s="292">
        <f t="shared" ca="1" si="29"/>
        <v>420.92782926167195</v>
      </c>
      <c r="W102" s="241">
        <f t="shared" ca="1" si="30"/>
        <v>-3.3778412616719606</v>
      </c>
      <c r="X102" s="351">
        <f t="shared" ca="1" si="31"/>
        <v>11.409811589053623</v>
      </c>
      <c r="Y102" s="50">
        <f t="shared" ca="1" si="21"/>
        <v>4.4665492125667985</v>
      </c>
      <c r="Z102" s="265">
        <f t="shared" ca="1" si="32"/>
        <v>422.01653721256679</v>
      </c>
      <c r="AA102" s="265">
        <f t="shared" ca="1" si="33"/>
        <v>413.08343878743318</v>
      </c>
      <c r="AB102" s="292"/>
      <c r="AC102" s="37"/>
      <c r="AD102" s="50"/>
      <c r="AE102" s="228"/>
      <c r="AF102" s="50"/>
      <c r="AG102" s="50"/>
      <c r="AH102" s="228"/>
      <c r="AI102" s="50"/>
      <c r="AJ102" s="50"/>
      <c r="AK102" s="50"/>
      <c r="AL102" s="68"/>
      <c r="AM102" s="246"/>
      <c r="AN102" s="241"/>
      <c r="AO102" s="68"/>
      <c r="AP102" s="68"/>
      <c r="AQ102" s="241"/>
      <c r="AR102" s="241"/>
      <c r="AS102" s="228"/>
      <c r="AT102" s="194"/>
      <c r="AU102" s="37"/>
      <c r="AV102" s="68"/>
      <c r="AW102" s="228"/>
      <c r="AX102" s="241"/>
      <c r="AY102" s="38"/>
      <c r="AZ102" s="38"/>
      <c r="BA102" s="55"/>
      <c r="BB102" s="55"/>
      <c r="BC102" s="3" t="e">
        <f t="shared" ca="1" si="19"/>
        <v>#N/A</v>
      </c>
      <c r="BD102" s="3">
        <f t="shared" ca="1" si="20"/>
        <v>94223200</v>
      </c>
      <c r="BE102" s="132"/>
      <c r="BF102" s="132"/>
      <c r="BG102" s="125"/>
      <c r="BJ102" s="68"/>
      <c r="BK102" s="68"/>
      <c r="BL102" s="68"/>
      <c r="BN102" s="169"/>
      <c r="BP102" s="68"/>
      <c r="BQ102" s="68"/>
      <c r="BR102" s="68"/>
      <c r="BU102" s="68"/>
      <c r="BV102" s="68"/>
      <c r="BW102" s="68"/>
      <c r="BX102" s="68"/>
      <c r="BZ102" s="237"/>
      <c r="CD102" s="237"/>
      <c r="CF102" s="68"/>
      <c r="CG102" s="68"/>
      <c r="CH102" s="237"/>
      <c r="CL102" s="237"/>
    </row>
    <row r="103" spans="1:90" x14ac:dyDescent="0.4">
      <c r="A103">
        <v>71</v>
      </c>
      <c r="B103" s="47">
        <f ca="1">IF(A103&gt;$A$8,"",OFFSET(InputPriceData!B$15,$A103+$A$11,0,1,1))</f>
        <v>45223</v>
      </c>
      <c r="C103" s="3">
        <f ca="1">IF(A103&gt;$A$8,"",OFFSET(InputPriceData!G$15,CalculationsAndCharts!$A103+$A$11,IF($C$5,8,0),1,1))</f>
        <v>78564200</v>
      </c>
      <c r="D103" s="4">
        <f ca="1">IF(A103&gt;$A$8,"",OFFSET(InputPriceData!C$15,CalculationsAndCharts!$A103+$A$11,IF($C$5,8,0),1,1))</f>
        <v>422.64999399999999</v>
      </c>
      <c r="E103" s="4">
        <f ca="1">IF(A103&gt;$A$8,"",OFFSET(InputPriceData!D$15,CalculationsAndCharts!$A103+$A$11,IF($C$5,8,0),1,1))</f>
        <v>424.82000699999998</v>
      </c>
      <c r="F103" s="4">
        <f ca="1">IF(A103&gt;$A$8,"",OFFSET(InputPriceData!E$15,CalculationsAndCharts!$A103+$A$11,IF($C$5,8,0),1,1))</f>
        <v>420.73998999999998</v>
      </c>
      <c r="G103" s="4">
        <f ca="1">IF(A103&gt;$A$8,"",OFFSET(InputPriceData!F$15,CalculationsAndCharts!$A103+$A$11,IF($C$5,8,0),1,1))</f>
        <v>423.63000499999998</v>
      </c>
      <c r="H103" s="282">
        <f t="shared" ca="1" si="22"/>
        <v>424.82000699999998</v>
      </c>
      <c r="I103" s="292">
        <f t="shared" ca="1" si="23"/>
        <v>420.459991</v>
      </c>
      <c r="J103" s="50">
        <f t="shared" ca="1" si="24"/>
        <v>4.3600159999999732</v>
      </c>
      <c r="K103" s="282"/>
      <c r="L103" s="282"/>
      <c r="M103" s="292">
        <f t="shared" ca="1" si="25"/>
        <v>6.0725968302217934</v>
      </c>
      <c r="N103" s="291"/>
      <c r="P103" s="292">
        <f t="shared" ca="1" si="26"/>
        <v>423.20575162018628</v>
      </c>
      <c r="Q103" s="301">
        <f t="shared" ca="1" si="27"/>
        <v>429.27834845040809</v>
      </c>
      <c r="R103" s="301">
        <f t="shared" ca="1" si="28"/>
        <v>417.13315478996446</v>
      </c>
      <c r="S103" s="50"/>
      <c r="T103" s="292"/>
      <c r="U103" s="265"/>
      <c r="V103" s="292">
        <f t="shared" ca="1" si="29"/>
        <v>423.20575162018628</v>
      </c>
      <c r="W103" s="241">
        <f t="shared" ca="1" si="30"/>
        <v>0.42425337981370603</v>
      </c>
      <c r="X103" s="351">
        <f t="shared" ca="1" si="31"/>
        <v>0.1799909302833527</v>
      </c>
      <c r="Y103" s="50">
        <f t="shared" ca="1" si="21"/>
        <v>4.4022889946347492</v>
      </c>
      <c r="Z103" s="265">
        <f t="shared" ca="1" si="32"/>
        <v>428.03229399463476</v>
      </c>
      <c r="AA103" s="265">
        <f t="shared" ca="1" si="33"/>
        <v>419.22771600536521</v>
      </c>
      <c r="AB103" s="292"/>
      <c r="AC103" s="37"/>
      <c r="AD103" s="50"/>
      <c r="AE103" s="228"/>
      <c r="AF103" s="50"/>
      <c r="AG103" s="50"/>
      <c r="AH103" s="228"/>
      <c r="AI103" s="50"/>
      <c r="AJ103" s="50"/>
      <c r="AK103" s="50"/>
      <c r="AL103" s="68"/>
      <c r="AM103" s="246"/>
      <c r="AN103" s="241"/>
      <c r="AO103" s="68"/>
      <c r="AP103" s="68"/>
      <c r="AQ103" s="241"/>
      <c r="AR103" s="241"/>
      <c r="AS103" s="228"/>
      <c r="AT103" s="194"/>
      <c r="AU103" s="37"/>
      <c r="AV103" s="68"/>
      <c r="AW103" s="228"/>
      <c r="AX103" s="241"/>
      <c r="AY103" s="38"/>
      <c r="AZ103" s="38"/>
      <c r="BA103" s="55"/>
      <c r="BB103" s="55"/>
      <c r="BC103" s="3">
        <f t="shared" ca="1" si="19"/>
        <v>78564200</v>
      </c>
      <c r="BD103" s="3" t="e">
        <f t="shared" ca="1" si="20"/>
        <v>#N/A</v>
      </c>
      <c r="BE103" s="132"/>
      <c r="BF103" s="132"/>
      <c r="BG103" s="125"/>
      <c r="BJ103" s="68"/>
      <c r="BK103" s="68"/>
      <c r="BL103" s="68"/>
      <c r="BN103" s="169"/>
      <c r="BP103" s="68"/>
      <c r="BQ103" s="68"/>
      <c r="BR103" s="68"/>
      <c r="BU103" s="68"/>
      <c r="BV103" s="68"/>
      <c r="BW103" s="68"/>
      <c r="BX103" s="68"/>
      <c r="BZ103" s="237"/>
      <c r="CD103" s="237"/>
      <c r="CF103" s="68"/>
      <c r="CG103" s="68"/>
      <c r="CH103" s="237"/>
      <c r="CL103" s="237"/>
    </row>
    <row r="104" spans="1:90" x14ac:dyDescent="0.4">
      <c r="A104">
        <v>72</v>
      </c>
      <c r="B104" s="47">
        <f ca="1">IF(A104&gt;$A$8,"",OFFSET(InputPriceData!B$15,$A104+$A$11,0,1,1))</f>
        <v>45222</v>
      </c>
      <c r="C104" s="3">
        <f ca="1">IF(A104&gt;$A$8,"",OFFSET(InputPriceData!G$15,CalculationsAndCharts!$A104+$A$11,IF($C$5,8,0),1,1))</f>
        <v>92035100</v>
      </c>
      <c r="D104" s="4">
        <f ca="1">IF(A104&gt;$A$8,"",OFFSET(InputPriceData!C$15,CalculationsAndCharts!$A104+$A$11,IF($C$5,8,0),1,1))</f>
        <v>419.60998499999999</v>
      </c>
      <c r="E104" s="4">
        <f ca="1">IF(A104&gt;$A$8,"",OFFSET(InputPriceData!D$15,CalculationsAndCharts!$A104+$A$11,IF($C$5,8,0),1,1))</f>
        <v>424.45001200000002</v>
      </c>
      <c r="F104" s="4">
        <f ca="1">IF(A104&gt;$A$8,"",OFFSET(InputPriceData!E$15,CalculationsAndCharts!$A104+$A$11,IF($C$5,8,0),1,1))</f>
        <v>417.79998799999998</v>
      </c>
      <c r="G104" s="4">
        <f ca="1">IF(A104&gt;$A$8,"",OFFSET(InputPriceData!F$15,CalculationsAndCharts!$A104+$A$11,IF($C$5,8,0),1,1))</f>
        <v>420.459991</v>
      </c>
      <c r="H104" s="282">
        <f t="shared" ca="1" si="22"/>
        <v>424.45001200000002</v>
      </c>
      <c r="I104" s="292">
        <f t="shared" ca="1" si="23"/>
        <v>417.79998799999998</v>
      </c>
      <c r="J104" s="50">
        <f t="shared" ca="1" si="24"/>
        <v>6.6500240000000304</v>
      </c>
      <c r="K104" s="282"/>
      <c r="L104" s="282"/>
      <c r="M104" s="292">
        <f t="shared" ca="1" si="25"/>
        <v>6.3612783926649286</v>
      </c>
      <c r="N104" s="291"/>
      <c r="P104" s="292">
        <f t="shared" ca="1" si="26"/>
        <v>425.71126826629569</v>
      </c>
      <c r="Q104" s="301">
        <f t="shared" ca="1" si="27"/>
        <v>432.07254665896062</v>
      </c>
      <c r="R104" s="301">
        <f t="shared" ca="1" si="28"/>
        <v>419.34998987363076</v>
      </c>
      <c r="S104" s="50"/>
      <c r="T104" s="292"/>
      <c r="U104" s="265"/>
      <c r="V104" s="292">
        <f t="shared" ca="1" si="29"/>
        <v>425.71126826629569</v>
      </c>
      <c r="W104" s="241">
        <f t="shared" ca="1" si="30"/>
        <v>-5.2512772662956877</v>
      </c>
      <c r="X104" s="351">
        <f t="shared" ca="1" si="31"/>
        <v>27.575912927513912</v>
      </c>
      <c r="Y104" s="50">
        <f t="shared" ca="1" si="21"/>
        <v>4.4542370625178869</v>
      </c>
      <c r="Z104" s="265">
        <f t="shared" ca="1" si="32"/>
        <v>424.91422806251791</v>
      </c>
      <c r="AA104" s="265">
        <f t="shared" ca="1" si="33"/>
        <v>416.0057539374821</v>
      </c>
      <c r="AB104" s="292"/>
      <c r="AC104" s="37"/>
      <c r="AD104" s="50"/>
      <c r="AE104" s="228"/>
      <c r="AF104" s="50"/>
      <c r="AG104" s="50"/>
      <c r="AH104" s="228"/>
      <c r="AI104" s="50"/>
      <c r="AJ104" s="50"/>
      <c r="AK104" s="50"/>
      <c r="AL104" s="68"/>
      <c r="AM104" s="246"/>
      <c r="AN104" s="241"/>
      <c r="AO104" s="68"/>
      <c r="AP104" s="68"/>
      <c r="AQ104" s="241"/>
      <c r="AR104" s="241"/>
      <c r="AS104" s="228"/>
      <c r="AT104" s="194"/>
      <c r="AU104" s="37"/>
      <c r="AV104" s="68"/>
      <c r="AW104" s="228"/>
      <c r="AX104" s="241"/>
      <c r="AY104" s="38"/>
      <c r="AZ104" s="38"/>
      <c r="BA104" s="55"/>
      <c r="BB104" s="55"/>
      <c r="BC104" s="3" t="e">
        <f t="shared" ca="1" si="19"/>
        <v>#N/A</v>
      </c>
      <c r="BD104" s="3">
        <f t="shared" ca="1" si="20"/>
        <v>92035100</v>
      </c>
      <c r="BE104" s="132"/>
      <c r="BF104" s="132"/>
      <c r="BG104" s="125"/>
      <c r="BJ104" s="68"/>
      <c r="BK104" s="68"/>
      <c r="BL104" s="68"/>
      <c r="BN104" s="169"/>
      <c r="BP104" s="68"/>
      <c r="BQ104" s="68"/>
      <c r="BR104" s="68"/>
      <c r="BU104" s="68"/>
      <c r="BV104" s="68"/>
      <c r="BW104" s="68"/>
      <c r="BX104" s="68"/>
      <c r="BZ104" s="237"/>
      <c r="CD104" s="237"/>
      <c r="CF104" s="68"/>
      <c r="CG104" s="68"/>
      <c r="CH104" s="237"/>
      <c r="CL104" s="237"/>
    </row>
    <row r="105" spans="1:90" x14ac:dyDescent="0.4">
      <c r="A105">
        <v>73</v>
      </c>
      <c r="B105" s="47">
        <f ca="1">IF(A105&gt;$A$8,"",OFFSET(InputPriceData!B$15,$A105+$A$11,0,1,1))</f>
        <v>45219</v>
      </c>
      <c r="C105" s="3">
        <f ca="1">IF(A105&gt;$A$8,"",OFFSET(InputPriceData!G$15,CalculationsAndCharts!$A105+$A$11,IF($C$5,8,0),1,1))</f>
        <v>123845800</v>
      </c>
      <c r="D105" s="4">
        <f ca="1">IF(A105&gt;$A$8,"",OFFSET(InputPriceData!C$15,CalculationsAndCharts!$A105+$A$11,IF($C$5,8,0),1,1))</f>
        <v>425.98001099999999</v>
      </c>
      <c r="E105" s="4">
        <f ca="1">IF(A105&gt;$A$8,"",OFFSET(InputPriceData!D$15,CalculationsAndCharts!$A105+$A$11,IF($C$5,8,0),1,1))</f>
        <v>426.540009</v>
      </c>
      <c r="F105" s="4">
        <f ca="1">IF(A105&gt;$A$8,"",OFFSET(InputPriceData!E$15,CalculationsAndCharts!$A105+$A$11,IF($C$5,8,0),1,1))</f>
        <v>421.07998700000002</v>
      </c>
      <c r="G105" s="4">
        <f ca="1">IF(A105&gt;$A$8,"",OFFSET(InputPriceData!F$15,CalculationsAndCharts!$A105+$A$11,IF($C$5,8,0),1,1))</f>
        <v>421.19000199999999</v>
      </c>
      <c r="H105" s="282">
        <f t="shared" ca="1" si="22"/>
        <v>426.540009</v>
      </c>
      <c r="I105" s="292">
        <f t="shared" ca="1" si="23"/>
        <v>421.07998700000002</v>
      </c>
      <c r="J105" s="50">
        <f t="shared" ca="1" si="24"/>
        <v>5.4600219999999808</v>
      </c>
      <c r="K105" s="282"/>
      <c r="L105" s="282"/>
      <c r="M105" s="292">
        <f t="shared" ca="1" si="25"/>
        <v>6.4321950304120712</v>
      </c>
      <c r="N105" s="291"/>
      <c r="P105" s="292">
        <f t="shared" ca="1" si="26"/>
        <v>429.77351026012559</v>
      </c>
      <c r="Q105" s="301">
        <f t="shared" ca="1" si="27"/>
        <v>436.20570529053765</v>
      </c>
      <c r="R105" s="301">
        <f t="shared" ca="1" si="28"/>
        <v>423.34131522971353</v>
      </c>
      <c r="S105" s="50"/>
      <c r="T105" s="292"/>
      <c r="U105" s="265"/>
      <c r="V105" s="292">
        <f t="shared" ca="1" si="29"/>
        <v>429.77351026012559</v>
      </c>
      <c r="W105" s="241">
        <f t="shared" ca="1" si="30"/>
        <v>-8.5835082601255976</v>
      </c>
      <c r="X105" s="351">
        <f t="shared" ca="1" si="31"/>
        <v>73.676614051644364</v>
      </c>
      <c r="Y105" s="50">
        <f t="shared" ca="1" si="21"/>
        <v>4.2982099485395917</v>
      </c>
      <c r="Z105" s="265">
        <f t="shared" ca="1" si="32"/>
        <v>425.48821194853957</v>
      </c>
      <c r="AA105" s="265">
        <f t="shared" ca="1" si="33"/>
        <v>416.89179205146041</v>
      </c>
      <c r="AB105" s="292"/>
      <c r="AC105" s="37"/>
      <c r="AD105" s="50"/>
      <c r="AE105" s="228"/>
      <c r="AF105" s="50"/>
      <c r="AG105" s="50"/>
      <c r="AH105" s="228"/>
      <c r="AI105" s="50"/>
      <c r="AJ105" s="50"/>
      <c r="AK105" s="50"/>
      <c r="AL105" s="68"/>
      <c r="AM105" s="246"/>
      <c r="AN105" s="241"/>
      <c r="AO105" s="68"/>
      <c r="AP105" s="68"/>
      <c r="AQ105" s="241"/>
      <c r="AR105" s="241"/>
      <c r="AS105" s="228"/>
      <c r="AT105" s="194"/>
      <c r="AU105" s="37"/>
      <c r="AV105" s="68"/>
      <c r="AW105" s="228"/>
      <c r="AX105" s="241"/>
      <c r="AY105" s="38"/>
      <c r="AZ105" s="38"/>
      <c r="BA105" s="55"/>
      <c r="BB105" s="55"/>
      <c r="BC105" s="3" t="e">
        <f t="shared" ca="1" si="19"/>
        <v>#N/A</v>
      </c>
      <c r="BD105" s="3">
        <f t="shared" ca="1" si="20"/>
        <v>123845800</v>
      </c>
      <c r="BE105" s="132"/>
      <c r="BF105" s="132"/>
      <c r="BG105" s="125"/>
      <c r="BJ105" s="68"/>
      <c r="BK105" s="68"/>
      <c r="BL105" s="68"/>
      <c r="BN105" s="169"/>
      <c r="BP105" s="68"/>
      <c r="BQ105" s="68"/>
      <c r="BR105" s="68"/>
      <c r="BU105" s="68"/>
      <c r="BV105" s="68"/>
      <c r="BW105" s="68"/>
      <c r="BX105" s="68"/>
      <c r="BZ105" s="237"/>
      <c r="CD105" s="237"/>
      <c r="CF105" s="68"/>
      <c r="CG105" s="68"/>
      <c r="CH105" s="237"/>
      <c r="CL105" s="237"/>
    </row>
    <row r="106" spans="1:90" x14ac:dyDescent="0.4">
      <c r="A106">
        <v>74</v>
      </c>
      <c r="B106" s="47">
        <f ca="1">IF(A106&gt;$A$8,"",OFFSET(InputPriceData!B$15,$A106+$A$11,0,1,1))</f>
        <v>45218</v>
      </c>
      <c r="C106" s="3">
        <f ca="1">IF(A106&gt;$A$8,"",OFFSET(InputPriceData!G$15,CalculationsAndCharts!$A106+$A$11,IF($C$5,8,0),1,1))</f>
        <v>121323000</v>
      </c>
      <c r="D106" s="4">
        <f ca="1">IF(A106&gt;$A$8,"",OFFSET(InputPriceData!C$15,CalculationsAndCharts!$A106+$A$11,IF($C$5,8,0),1,1))</f>
        <v>430.95001200000002</v>
      </c>
      <c r="E106" s="4">
        <f ca="1">IF(A106&gt;$A$8,"",OFFSET(InputPriceData!D$15,CalculationsAndCharts!$A106+$A$11,IF($C$5,8,0),1,1))</f>
        <v>432.82000699999998</v>
      </c>
      <c r="F106" s="4">
        <f ca="1">IF(A106&gt;$A$8,"",OFFSET(InputPriceData!E$15,CalculationsAndCharts!$A106+$A$11,IF($C$5,8,0),1,1))</f>
        <v>425.73001099999999</v>
      </c>
      <c r="G106" s="4">
        <f ca="1">IF(A106&gt;$A$8,"",OFFSET(InputPriceData!F$15,CalculationsAndCharts!$A106+$A$11,IF($C$5,8,0),1,1))</f>
        <v>426.42999300000002</v>
      </c>
      <c r="H106" s="282">
        <f t="shared" ca="1" si="22"/>
        <v>432.82000699999998</v>
      </c>
      <c r="I106" s="292">
        <f t="shared" ca="1" si="23"/>
        <v>425.73001099999999</v>
      </c>
      <c r="J106" s="50">
        <f t="shared" ca="1" si="24"/>
        <v>7.0899959999999851</v>
      </c>
      <c r="K106" s="282"/>
      <c r="L106" s="282"/>
      <c r="M106" s="292">
        <f t="shared" ca="1" si="25"/>
        <v>6.3868228286080591</v>
      </c>
      <c r="N106" s="291"/>
      <c r="P106" s="292">
        <f t="shared" ca="1" si="26"/>
        <v>433.51959912318779</v>
      </c>
      <c r="Q106" s="301">
        <f t="shared" ca="1" si="27"/>
        <v>439.90642195179583</v>
      </c>
      <c r="R106" s="301">
        <f t="shared" ca="1" si="28"/>
        <v>427.13277629457974</v>
      </c>
      <c r="S106" s="50"/>
      <c r="T106" s="292"/>
      <c r="U106" s="265"/>
      <c r="V106" s="292">
        <f t="shared" ca="1" si="29"/>
        <v>433.51959912318779</v>
      </c>
      <c r="W106" s="241">
        <f t="shared" ca="1" si="30"/>
        <v>-7.0896061231877638</v>
      </c>
      <c r="X106" s="351">
        <f t="shared" ca="1" si="31"/>
        <v>50.262514981941436</v>
      </c>
      <c r="Y106" s="50">
        <f t="shared" ca="1" si="21"/>
        <v>3.9569830782213722</v>
      </c>
      <c r="Z106" s="265">
        <f t="shared" ca="1" si="32"/>
        <v>430.38697607822138</v>
      </c>
      <c r="AA106" s="265">
        <f t="shared" ca="1" si="33"/>
        <v>422.47300992177867</v>
      </c>
      <c r="AB106" s="292"/>
      <c r="AC106" s="37"/>
      <c r="AD106" s="50"/>
      <c r="AE106" s="228"/>
      <c r="AF106" s="50"/>
      <c r="AG106" s="50"/>
      <c r="AH106" s="228"/>
      <c r="AI106" s="50"/>
      <c r="AJ106" s="50"/>
      <c r="AK106" s="50"/>
      <c r="AL106" s="68"/>
      <c r="AM106" s="246"/>
      <c r="AN106" s="241"/>
      <c r="AO106" s="68"/>
      <c r="AP106" s="68"/>
      <c r="AQ106" s="241"/>
      <c r="AR106" s="241"/>
      <c r="AS106" s="228"/>
      <c r="AT106" s="194"/>
      <c r="AU106" s="37"/>
      <c r="AV106" s="68"/>
      <c r="AW106" s="228"/>
      <c r="AX106" s="241"/>
      <c r="AY106" s="38"/>
      <c r="AZ106" s="38"/>
      <c r="BA106" s="55"/>
      <c r="BB106" s="55"/>
      <c r="BC106" s="3" t="e">
        <f t="shared" ca="1" si="19"/>
        <v>#N/A</v>
      </c>
      <c r="BD106" s="3">
        <f t="shared" ca="1" si="20"/>
        <v>121323000</v>
      </c>
      <c r="BE106" s="132"/>
      <c r="BF106" s="132"/>
      <c r="BG106" s="125"/>
      <c r="BJ106" s="68"/>
      <c r="BK106" s="68"/>
      <c r="BL106" s="68"/>
      <c r="BN106" s="169"/>
      <c r="BP106" s="68"/>
      <c r="BQ106" s="68"/>
      <c r="BR106" s="68"/>
      <c r="BU106" s="68"/>
      <c r="BV106" s="68"/>
      <c r="BW106" s="68"/>
      <c r="BX106" s="68"/>
      <c r="BZ106" s="237"/>
      <c r="CD106" s="237"/>
      <c r="CF106" s="68"/>
      <c r="CG106" s="68"/>
      <c r="CH106" s="237"/>
      <c r="CL106" s="237"/>
    </row>
    <row r="107" spans="1:90" x14ac:dyDescent="0.4">
      <c r="A107">
        <v>75</v>
      </c>
      <c r="B107" s="47">
        <f ca="1">IF(A107&gt;$A$8,"",OFFSET(InputPriceData!B$15,$A107+$A$11,0,1,1))</f>
        <v>45217</v>
      </c>
      <c r="C107" s="3">
        <f ca="1">IF(A107&gt;$A$8,"",OFFSET(InputPriceData!G$15,CalculationsAndCharts!$A107+$A$11,IF($C$5,8,0),1,1))</f>
        <v>93559800</v>
      </c>
      <c r="D107" s="4">
        <f ca="1">IF(A107&gt;$A$8,"",OFFSET(InputPriceData!C$15,CalculationsAndCharts!$A107+$A$11,IF($C$5,8,0),1,1))</f>
        <v>434.19000199999999</v>
      </c>
      <c r="E107" s="4">
        <f ca="1">IF(A107&gt;$A$8,"",OFFSET(InputPriceData!D$15,CalculationsAndCharts!$A107+$A$11,IF($C$5,8,0),1,1))</f>
        <v>435.17999300000002</v>
      </c>
      <c r="F107" s="4">
        <f ca="1">IF(A107&gt;$A$8,"",OFFSET(InputPriceData!E$15,CalculationsAndCharts!$A107+$A$11,IF($C$5,8,0),1,1))</f>
        <v>429.08999599999999</v>
      </c>
      <c r="G107" s="4">
        <f ca="1">IF(A107&gt;$A$8,"",OFFSET(InputPriceData!F$15,CalculationsAndCharts!$A107+$A$11,IF($C$5,8,0),1,1))</f>
        <v>430.209991</v>
      </c>
      <c r="H107" s="282">
        <f t="shared" ca="1" si="22"/>
        <v>436.01998900000001</v>
      </c>
      <c r="I107" s="292">
        <f t="shared" ca="1" si="23"/>
        <v>429.08999599999999</v>
      </c>
      <c r="J107" s="50">
        <f t="shared" ca="1" si="24"/>
        <v>6.9299930000000245</v>
      </c>
      <c r="K107" s="282"/>
      <c r="L107" s="282"/>
      <c r="M107" s="292">
        <f t="shared" ca="1" si="25"/>
        <v>5.9365174688787405</v>
      </c>
      <c r="N107" s="291"/>
      <c r="P107" s="292">
        <f t="shared" ca="1" si="26"/>
        <v>435.9200015695086</v>
      </c>
      <c r="Q107" s="301">
        <f t="shared" ca="1" si="27"/>
        <v>441.85651903838732</v>
      </c>
      <c r="R107" s="301">
        <f t="shared" ca="1" si="28"/>
        <v>429.98348410062988</v>
      </c>
      <c r="S107" s="50"/>
      <c r="T107" s="292"/>
      <c r="U107" s="265"/>
      <c r="V107" s="292">
        <f t="shared" ca="1" si="29"/>
        <v>435.9200015695086</v>
      </c>
      <c r="W107" s="241">
        <f t="shared" ca="1" si="30"/>
        <v>-5.7100105695085972</v>
      </c>
      <c r="X107" s="351">
        <f t="shared" ca="1" si="31"/>
        <v>32.604220703899891</v>
      </c>
      <c r="Y107" s="50">
        <f t="shared" ca="1" si="21"/>
        <v>3.9920492554692109</v>
      </c>
      <c r="Z107" s="265">
        <f t="shared" ca="1" si="32"/>
        <v>434.20204025546923</v>
      </c>
      <c r="AA107" s="265">
        <f t="shared" ca="1" si="33"/>
        <v>426.21794174453078</v>
      </c>
      <c r="AB107" s="292"/>
      <c r="AC107" s="37"/>
      <c r="AD107" s="50"/>
      <c r="AE107" s="228"/>
      <c r="AF107" s="50"/>
      <c r="AG107" s="50"/>
      <c r="AH107" s="228"/>
      <c r="AI107" s="50"/>
      <c r="AJ107" s="50"/>
      <c r="AK107" s="50"/>
      <c r="AL107" s="68"/>
      <c r="AM107" s="246"/>
      <c r="AN107" s="241"/>
      <c r="AO107" s="68"/>
      <c r="AP107" s="68"/>
      <c r="AQ107" s="241"/>
      <c r="AR107" s="241"/>
      <c r="AS107" s="228"/>
      <c r="AT107" s="194"/>
      <c r="AU107" s="37"/>
      <c r="AV107" s="68"/>
      <c r="AW107" s="228"/>
      <c r="AX107" s="241"/>
      <c r="AY107" s="38"/>
      <c r="AZ107" s="38"/>
      <c r="BA107" s="55"/>
      <c r="BB107" s="55"/>
      <c r="BC107" s="3" t="e">
        <f t="shared" ca="1" si="19"/>
        <v>#N/A</v>
      </c>
      <c r="BD107" s="3">
        <f t="shared" ca="1" si="20"/>
        <v>93559800</v>
      </c>
      <c r="BE107" s="132"/>
      <c r="BF107" s="132"/>
      <c r="BG107" s="125"/>
      <c r="BJ107" s="68"/>
      <c r="BK107" s="68"/>
      <c r="BL107" s="68"/>
      <c r="BN107" s="169"/>
      <c r="BP107" s="68"/>
      <c r="BQ107" s="68"/>
      <c r="BR107" s="68"/>
      <c r="BU107" s="68"/>
      <c r="BV107" s="68"/>
      <c r="BW107" s="68"/>
      <c r="BX107" s="68"/>
      <c r="BZ107" s="237"/>
      <c r="CD107" s="237"/>
      <c r="CF107" s="68"/>
      <c r="CG107" s="68"/>
      <c r="CH107" s="237"/>
      <c r="CL107" s="237"/>
    </row>
    <row r="108" spans="1:90" x14ac:dyDescent="0.4">
      <c r="A108">
        <v>76</v>
      </c>
      <c r="B108" s="47">
        <f ca="1">IF(A108&gt;$A$8,"",OFFSET(InputPriceData!B$15,$A108+$A$11,0,1,1))</f>
        <v>45216</v>
      </c>
      <c r="C108" s="3">
        <f ca="1">IF(A108&gt;$A$8,"",OFFSET(InputPriceData!G$15,CalculationsAndCharts!$A108+$A$11,IF($C$5,8,0),1,1))</f>
        <v>75324700</v>
      </c>
      <c r="D108" s="4">
        <f ca="1">IF(A108&gt;$A$8,"",OFFSET(InputPriceData!C$15,CalculationsAndCharts!$A108+$A$11,IF($C$5,8,0),1,1))</f>
        <v>432.80999800000001</v>
      </c>
      <c r="E108" s="4">
        <f ca="1">IF(A108&gt;$A$8,"",OFFSET(InputPriceData!D$15,CalculationsAndCharts!$A108+$A$11,IF($C$5,8,0),1,1))</f>
        <v>438.14001500000001</v>
      </c>
      <c r="F108" s="4">
        <f ca="1">IF(A108&gt;$A$8,"",OFFSET(InputPriceData!E$15,CalculationsAndCharts!$A108+$A$11,IF($C$5,8,0),1,1))</f>
        <v>432.45001200000002</v>
      </c>
      <c r="G108" s="4">
        <f ca="1">IF(A108&gt;$A$8,"",OFFSET(InputPriceData!F$15,CalculationsAndCharts!$A108+$A$11,IF($C$5,8,0),1,1))</f>
        <v>436.01998900000001</v>
      </c>
      <c r="H108" s="282">
        <f t="shared" ca="1" si="22"/>
        <v>438.14001500000001</v>
      </c>
      <c r="I108" s="292">
        <f t="shared" ca="1" si="23"/>
        <v>432.45001200000002</v>
      </c>
      <c r="J108" s="50">
        <f t="shared" ca="1" si="24"/>
        <v>5.6900029999999902</v>
      </c>
      <c r="K108" s="282"/>
      <c r="L108" s="282"/>
      <c r="M108" s="292">
        <f t="shared" ca="1" si="25"/>
        <v>5.7149951162753485</v>
      </c>
      <c r="N108" s="291"/>
      <c r="P108" s="292">
        <f t="shared" ca="1" si="26"/>
        <v>436.34018571591616</v>
      </c>
      <c r="Q108" s="301">
        <f t="shared" ca="1" si="27"/>
        <v>442.05518083219152</v>
      </c>
      <c r="R108" s="301">
        <f t="shared" ca="1" si="28"/>
        <v>430.6251905996408</v>
      </c>
      <c r="S108" s="50"/>
      <c r="T108" s="292"/>
      <c r="U108" s="265"/>
      <c r="V108" s="292">
        <f t="shared" ca="1" si="29"/>
        <v>436.34018571591616</v>
      </c>
      <c r="W108" s="241">
        <f t="shared" ca="1" si="30"/>
        <v>-0.32019671591615406</v>
      </c>
      <c r="X108" s="351">
        <f t="shared" ca="1" si="31"/>
        <v>0.10252593688349027</v>
      </c>
      <c r="Y108" s="50">
        <f t="shared" ca="1" si="21"/>
        <v>3.8799843075294178</v>
      </c>
      <c r="Z108" s="265">
        <f t="shared" ca="1" si="32"/>
        <v>439.89997330752942</v>
      </c>
      <c r="AA108" s="265">
        <f t="shared" ca="1" si="33"/>
        <v>432.1400046924706</v>
      </c>
      <c r="AB108" s="292"/>
      <c r="AC108" s="37"/>
      <c r="AD108" s="50"/>
      <c r="AE108" s="228"/>
      <c r="AF108" s="50"/>
      <c r="AG108" s="50"/>
      <c r="AH108" s="228"/>
      <c r="AI108" s="50"/>
      <c r="AJ108" s="50"/>
      <c r="AK108" s="50"/>
      <c r="AL108" s="68"/>
      <c r="AM108" s="246"/>
      <c r="AN108" s="241"/>
      <c r="AO108" s="68"/>
      <c r="AP108" s="68"/>
      <c r="AQ108" s="241"/>
      <c r="AR108" s="241"/>
      <c r="AS108" s="228"/>
      <c r="AT108" s="194"/>
      <c r="AU108" s="37"/>
      <c r="AV108" s="68"/>
      <c r="AW108" s="228"/>
      <c r="AX108" s="241"/>
      <c r="AY108" s="38"/>
      <c r="AZ108" s="38"/>
      <c r="BA108" s="55"/>
      <c r="BB108" s="55"/>
      <c r="BC108" s="3" t="e">
        <f t="shared" ca="1" si="19"/>
        <v>#N/A</v>
      </c>
      <c r="BD108" s="3">
        <f t="shared" ca="1" si="20"/>
        <v>75324700</v>
      </c>
      <c r="BE108" s="132"/>
      <c r="BF108" s="132"/>
      <c r="BG108" s="125"/>
      <c r="BJ108" s="68"/>
      <c r="BK108" s="68"/>
      <c r="BL108" s="68"/>
      <c r="BN108" s="169"/>
      <c r="BP108" s="68"/>
      <c r="BQ108" s="68"/>
      <c r="BR108" s="68"/>
      <c r="BU108" s="68"/>
      <c r="BV108" s="68"/>
      <c r="BW108" s="68"/>
      <c r="BX108" s="68"/>
      <c r="BZ108" s="237"/>
      <c r="CD108" s="237"/>
      <c r="CF108" s="68"/>
      <c r="CG108" s="68"/>
      <c r="CH108" s="237"/>
      <c r="CL108" s="237"/>
    </row>
    <row r="109" spans="1:90" x14ac:dyDescent="0.4">
      <c r="A109">
        <v>77</v>
      </c>
      <c r="B109" s="47">
        <f ca="1">IF(A109&gt;$A$8,"",OFFSET(InputPriceData!B$15,$A109+$A$11,0,1,1))</f>
        <v>45215</v>
      </c>
      <c r="C109" s="3">
        <f ca="1">IF(A109&gt;$A$8,"",OFFSET(InputPriceData!G$15,CalculationsAndCharts!$A109+$A$11,IF($C$5,8,0),1,1))</f>
        <v>75433200</v>
      </c>
      <c r="D109" s="4">
        <f ca="1">IF(A109&gt;$A$8,"",OFFSET(InputPriceData!C$15,CalculationsAndCharts!$A109+$A$11,IF($C$5,8,0),1,1))</f>
        <v>433.82000699999998</v>
      </c>
      <c r="E109" s="4">
        <f ca="1">IF(A109&gt;$A$8,"",OFFSET(InputPriceData!D$15,CalculationsAndCharts!$A109+$A$11,IF($C$5,8,0),1,1))</f>
        <v>437.14001500000001</v>
      </c>
      <c r="F109" s="4">
        <f ca="1">IF(A109&gt;$A$8,"",OFFSET(InputPriceData!E$15,CalculationsAndCharts!$A109+$A$11,IF($C$5,8,0),1,1))</f>
        <v>433.57000699999998</v>
      </c>
      <c r="G109" s="4">
        <f ca="1">IF(A109&gt;$A$8,"",OFFSET(InputPriceData!F$15,CalculationsAndCharts!$A109+$A$11,IF($C$5,8,0),1,1))</f>
        <v>436.040009</v>
      </c>
      <c r="H109" s="282">
        <f t="shared" ca="1" si="22"/>
        <v>437.14001500000001</v>
      </c>
      <c r="I109" s="292">
        <f t="shared" ca="1" si="23"/>
        <v>431.5</v>
      </c>
      <c r="J109" s="50">
        <f t="shared" ca="1" si="24"/>
        <v>5.6400150000000053</v>
      </c>
      <c r="K109" s="282"/>
      <c r="L109" s="282"/>
      <c r="M109" s="292">
        <f t="shared" ca="1" si="25"/>
        <v>5.7638816926285639</v>
      </c>
      <c r="N109" s="291"/>
      <c r="P109" s="292">
        <f t="shared" ca="1" si="26"/>
        <v>435.14728678452281</v>
      </c>
      <c r="Q109" s="301">
        <f t="shared" ca="1" si="27"/>
        <v>440.91116847715136</v>
      </c>
      <c r="R109" s="301">
        <f t="shared" ca="1" si="28"/>
        <v>429.38340509189425</v>
      </c>
      <c r="S109" s="50"/>
      <c r="T109" s="292"/>
      <c r="U109" s="265"/>
      <c r="V109" s="292">
        <f t="shared" ca="1" si="29"/>
        <v>435.14728678452281</v>
      </c>
      <c r="W109" s="241">
        <f t="shared" ca="1" si="30"/>
        <v>0.89272221547719255</v>
      </c>
      <c r="X109" s="351">
        <f t="shared" ca="1" si="31"/>
        <v>0.79695295400650701</v>
      </c>
      <c r="Y109" s="50">
        <f t="shared" ca="1" si="21"/>
        <v>3.8988352433221918</v>
      </c>
      <c r="Z109" s="265">
        <f t="shared" ca="1" si="32"/>
        <v>439.93884424332219</v>
      </c>
      <c r="AA109" s="265">
        <f t="shared" ca="1" si="33"/>
        <v>432.1411737566778</v>
      </c>
      <c r="AB109" s="292"/>
      <c r="AC109" s="37"/>
      <c r="AD109" s="50"/>
      <c r="AE109" s="228"/>
      <c r="AF109" s="50"/>
      <c r="AG109" s="50"/>
      <c r="AH109" s="228"/>
      <c r="AI109" s="50"/>
      <c r="AJ109" s="50"/>
      <c r="AK109" s="50"/>
      <c r="AL109" s="68"/>
      <c r="AM109" s="246"/>
      <c r="AN109" s="241"/>
      <c r="AO109" s="68"/>
      <c r="AP109" s="68"/>
      <c r="AQ109" s="241"/>
      <c r="AR109" s="241"/>
      <c r="AS109" s="228"/>
      <c r="AT109" s="194"/>
      <c r="AU109" s="37"/>
      <c r="AV109" s="68"/>
      <c r="AW109" s="228"/>
      <c r="AX109" s="241"/>
      <c r="AY109" s="38"/>
      <c r="AZ109" s="38"/>
      <c r="BA109" s="55"/>
      <c r="BB109" s="55"/>
      <c r="BC109" s="3">
        <f t="shared" ref="BC109:BC172" ca="1" si="34">IF(G109&gt;=G110,C109,NA())</f>
        <v>75433200</v>
      </c>
      <c r="BD109" s="3" t="e">
        <f t="shared" ref="BD109:BD172" ca="1" si="35">IF(G109&lt;G110,C109,NA())</f>
        <v>#N/A</v>
      </c>
      <c r="BE109" s="132"/>
      <c r="BF109" s="132"/>
      <c r="BG109" s="125"/>
      <c r="BJ109" s="68"/>
      <c r="BK109" s="68"/>
      <c r="BL109" s="68"/>
      <c r="BN109" s="169"/>
      <c r="BP109" s="68"/>
      <c r="BQ109" s="68"/>
      <c r="BR109" s="68"/>
      <c r="BU109" s="68"/>
      <c r="BV109" s="68"/>
      <c r="BW109" s="68"/>
      <c r="BX109" s="68"/>
      <c r="BZ109" s="237"/>
      <c r="CD109" s="237"/>
      <c r="CF109" s="68"/>
      <c r="CG109" s="68"/>
      <c r="CH109" s="237"/>
      <c r="CL109" s="237"/>
    </row>
    <row r="110" spans="1:90" x14ac:dyDescent="0.4">
      <c r="A110">
        <v>78</v>
      </c>
      <c r="B110" s="47">
        <f ca="1">IF(A110&gt;$A$8,"",OFFSET(InputPriceData!B$15,$A110+$A$11,0,1,1))</f>
        <v>45212</v>
      </c>
      <c r="C110" s="3">
        <f ca="1">IF(A110&gt;$A$8,"",OFFSET(InputPriceData!G$15,CalculationsAndCharts!$A110+$A$11,IF($C$5,8,0),1,1))</f>
        <v>95143100</v>
      </c>
      <c r="D110" s="4">
        <f ca="1">IF(A110&gt;$A$8,"",OFFSET(InputPriceData!C$15,CalculationsAndCharts!$A110+$A$11,IF($C$5,8,0),1,1))</f>
        <v>435.209991</v>
      </c>
      <c r="E110" s="4">
        <f ca="1">IF(A110&gt;$A$8,"",OFFSET(InputPriceData!D$15,CalculationsAndCharts!$A110+$A$11,IF($C$5,8,0),1,1))</f>
        <v>436.45001200000002</v>
      </c>
      <c r="F110" s="4">
        <f ca="1">IF(A110&gt;$A$8,"",OFFSET(InputPriceData!E$15,CalculationsAndCharts!$A110+$A$11,IF($C$5,8,0),1,1))</f>
        <v>429.88000499999998</v>
      </c>
      <c r="G110" s="4">
        <f ca="1">IF(A110&gt;$A$8,"",OFFSET(InputPriceData!F$15,CalculationsAndCharts!$A110+$A$11,IF($C$5,8,0),1,1))</f>
        <v>431.5</v>
      </c>
      <c r="H110" s="282">
        <f t="shared" ca="1" si="22"/>
        <v>436.45001200000002</v>
      </c>
      <c r="I110" s="292">
        <f t="shared" ca="1" si="23"/>
        <v>429.88000499999998</v>
      </c>
      <c r="J110" s="50">
        <f t="shared" ca="1" si="24"/>
        <v>6.5700070000000323</v>
      </c>
      <c r="K110" s="282"/>
      <c r="L110" s="282"/>
      <c r="M110" s="292">
        <f t="shared" ca="1" si="25"/>
        <v>5.6089510330015058</v>
      </c>
      <c r="N110" s="291"/>
      <c r="P110" s="292">
        <f t="shared" ca="1" si="26"/>
        <v>434.52072044594956</v>
      </c>
      <c r="Q110" s="301">
        <f t="shared" ca="1" si="27"/>
        <v>440.12967147895108</v>
      </c>
      <c r="R110" s="301">
        <f t="shared" ca="1" si="28"/>
        <v>428.91176941294805</v>
      </c>
      <c r="S110" s="50"/>
      <c r="T110" s="292"/>
      <c r="U110" s="265"/>
      <c r="V110" s="292">
        <f t="shared" ca="1" si="29"/>
        <v>434.52072044594956</v>
      </c>
      <c r="W110" s="241">
        <f t="shared" ca="1" si="30"/>
        <v>-3.0207204459495642</v>
      </c>
      <c r="X110" s="351">
        <f t="shared" ca="1" si="31"/>
        <v>9.1247520125777335</v>
      </c>
      <c r="Y110" s="50">
        <f t="shared" ca="1" si="21"/>
        <v>3.9232011489564798</v>
      </c>
      <c r="Z110" s="265">
        <f t="shared" ca="1" si="32"/>
        <v>435.42320114895648</v>
      </c>
      <c r="AA110" s="265">
        <f t="shared" ca="1" si="33"/>
        <v>427.57679885104352</v>
      </c>
      <c r="AB110" s="292"/>
      <c r="AC110" s="37"/>
      <c r="AD110" s="50"/>
      <c r="AE110" s="228"/>
      <c r="AF110" s="50"/>
      <c r="AG110" s="50"/>
      <c r="AH110" s="228"/>
      <c r="AI110" s="50"/>
      <c r="AJ110" s="50"/>
      <c r="AK110" s="50"/>
      <c r="AL110" s="68"/>
      <c r="AM110" s="246"/>
      <c r="AN110" s="241"/>
      <c r="AO110" s="68"/>
      <c r="AP110" s="68"/>
      <c r="AQ110" s="241"/>
      <c r="AR110" s="241"/>
      <c r="AS110" s="228"/>
      <c r="AT110" s="194"/>
      <c r="AU110" s="37"/>
      <c r="AV110" s="68"/>
      <c r="AW110" s="228"/>
      <c r="AX110" s="241"/>
      <c r="AY110" s="38"/>
      <c r="AZ110" s="38"/>
      <c r="BA110" s="55"/>
      <c r="BB110" s="55"/>
      <c r="BC110" s="3" t="e">
        <f t="shared" ca="1" si="34"/>
        <v>#N/A</v>
      </c>
      <c r="BD110" s="3">
        <f t="shared" ca="1" si="35"/>
        <v>95143100</v>
      </c>
      <c r="BE110" s="132"/>
      <c r="BF110" s="132"/>
      <c r="BG110" s="125"/>
      <c r="BJ110" s="68"/>
      <c r="BK110" s="68"/>
      <c r="BL110" s="68"/>
      <c r="BN110" s="169"/>
      <c r="BP110" s="68"/>
      <c r="BQ110" s="68"/>
      <c r="BR110" s="68"/>
      <c r="BU110" s="68"/>
      <c r="BV110" s="68"/>
      <c r="BW110" s="68"/>
      <c r="BX110" s="68"/>
      <c r="BZ110" s="237"/>
      <c r="CD110" s="237"/>
      <c r="CF110" s="68"/>
      <c r="CG110" s="68"/>
      <c r="CH110" s="237"/>
      <c r="CL110" s="237"/>
    </row>
    <row r="111" spans="1:90" x14ac:dyDescent="0.4">
      <c r="A111">
        <v>79</v>
      </c>
      <c r="B111" s="47">
        <f ca="1">IF(A111&gt;$A$8,"",OFFSET(InputPriceData!B$15,$A111+$A$11,0,1,1))</f>
        <v>45211</v>
      </c>
      <c r="C111" s="3">
        <f ca="1">IF(A111&gt;$A$8,"",OFFSET(InputPriceData!G$15,CalculationsAndCharts!$A111+$A$11,IF($C$5,8,0),1,1))</f>
        <v>81154200</v>
      </c>
      <c r="D111" s="4">
        <f ca="1">IF(A111&gt;$A$8,"",OFFSET(InputPriceData!C$15,CalculationsAndCharts!$A111+$A$11,IF($C$5,8,0),1,1))</f>
        <v>436.95001200000002</v>
      </c>
      <c r="E111" s="4">
        <f ca="1">IF(A111&gt;$A$8,"",OFFSET(InputPriceData!D$15,CalculationsAndCharts!$A111+$A$11,IF($C$5,8,0),1,1))</f>
        <v>437.33999599999999</v>
      </c>
      <c r="F111" s="4">
        <f ca="1">IF(A111&gt;$A$8,"",OFFSET(InputPriceData!E$15,CalculationsAndCharts!$A111+$A$11,IF($C$5,8,0),1,1))</f>
        <v>431.23001099999999</v>
      </c>
      <c r="G111" s="4">
        <f ca="1">IF(A111&gt;$A$8,"",OFFSET(InputPriceData!F$15,CalculationsAndCharts!$A111+$A$11,IF($C$5,8,0),1,1))</f>
        <v>433.66000400000001</v>
      </c>
      <c r="H111" s="282">
        <f t="shared" ca="1" si="22"/>
        <v>437.33999599999999</v>
      </c>
      <c r="I111" s="292">
        <f t="shared" ca="1" si="23"/>
        <v>431.23001099999999</v>
      </c>
      <c r="J111" s="50">
        <f t="shared" ca="1" si="24"/>
        <v>6.1099849999999947</v>
      </c>
      <c r="K111" s="282"/>
      <c r="L111" s="282"/>
      <c r="M111" s="292">
        <f t="shared" ca="1" si="25"/>
        <v>5.3115438304690796</v>
      </c>
      <c r="N111" s="291"/>
      <c r="P111" s="292">
        <f t="shared" ca="1" si="26"/>
        <v>434.04346907710749</v>
      </c>
      <c r="Q111" s="301">
        <f t="shared" ca="1" si="27"/>
        <v>439.35501290757657</v>
      </c>
      <c r="R111" s="301">
        <f t="shared" ca="1" si="28"/>
        <v>428.73192524663841</v>
      </c>
      <c r="S111" s="50"/>
      <c r="T111" s="292"/>
      <c r="U111" s="265"/>
      <c r="V111" s="292">
        <f t="shared" ca="1" si="29"/>
        <v>434.04346907710749</v>
      </c>
      <c r="W111" s="241">
        <f t="shared" ca="1" si="30"/>
        <v>-0.38346507710747346</v>
      </c>
      <c r="X111" s="351">
        <f t="shared" ca="1" si="31"/>
        <v>0.14704546536104057</v>
      </c>
      <c r="Y111" s="50">
        <f t="shared" ca="1" si="21"/>
        <v>3.9661082703036863</v>
      </c>
      <c r="Z111" s="265">
        <f t="shared" ca="1" si="32"/>
        <v>437.62611227030368</v>
      </c>
      <c r="AA111" s="265">
        <f t="shared" ca="1" si="33"/>
        <v>429.69389572969635</v>
      </c>
      <c r="AB111" s="292"/>
      <c r="AC111" s="37"/>
      <c r="AD111" s="50"/>
      <c r="AE111" s="228"/>
      <c r="AF111" s="50"/>
      <c r="AG111" s="50"/>
      <c r="AH111" s="228"/>
      <c r="AI111" s="50"/>
      <c r="AJ111" s="50"/>
      <c r="AK111" s="50"/>
      <c r="AL111" s="68"/>
      <c r="AM111" s="246"/>
      <c r="AN111" s="241"/>
      <c r="AO111" s="68"/>
      <c r="AP111" s="68"/>
      <c r="AQ111" s="241"/>
      <c r="AR111" s="241"/>
      <c r="AS111" s="228"/>
      <c r="AT111" s="194"/>
      <c r="AU111" s="37"/>
      <c r="AV111" s="68"/>
      <c r="AW111" s="228"/>
      <c r="AX111" s="241"/>
      <c r="AY111" s="38"/>
      <c r="AZ111" s="38"/>
      <c r="BA111" s="55"/>
      <c r="BB111" s="55"/>
      <c r="BC111" s="3" t="e">
        <f t="shared" ca="1" si="34"/>
        <v>#N/A</v>
      </c>
      <c r="BD111" s="3">
        <f t="shared" ca="1" si="35"/>
        <v>81154200</v>
      </c>
      <c r="BE111" s="132"/>
      <c r="BF111" s="132"/>
      <c r="BG111" s="125"/>
      <c r="BJ111" s="68"/>
      <c r="BK111" s="68"/>
      <c r="BL111" s="68"/>
      <c r="BN111" s="169"/>
      <c r="BP111" s="68"/>
      <c r="BQ111" s="68"/>
      <c r="BR111" s="68"/>
      <c r="BU111" s="68"/>
      <c r="BV111" s="68"/>
      <c r="BW111" s="68"/>
      <c r="BX111" s="68"/>
      <c r="BZ111" s="237"/>
      <c r="CD111" s="237"/>
      <c r="CF111" s="68"/>
      <c r="CG111" s="68"/>
      <c r="CH111" s="237"/>
      <c r="CL111" s="237"/>
    </row>
    <row r="112" spans="1:90" x14ac:dyDescent="0.4">
      <c r="A112">
        <v>80</v>
      </c>
      <c r="B112" s="47">
        <f ca="1">IF(A112&gt;$A$8,"",OFFSET(InputPriceData!B$15,$A112+$A$11,0,1,1))</f>
        <v>45210</v>
      </c>
      <c r="C112" s="3">
        <f ca="1">IF(A112&gt;$A$8,"",OFFSET(InputPriceData!G$15,CalculationsAndCharts!$A112+$A$11,IF($C$5,8,0),1,1))</f>
        <v>62451700</v>
      </c>
      <c r="D112" s="4">
        <f ca="1">IF(A112&gt;$A$8,"",OFFSET(InputPriceData!C$15,CalculationsAndCharts!$A112+$A$11,IF($C$5,8,0),1,1))</f>
        <v>435.64001500000001</v>
      </c>
      <c r="E112" s="4">
        <f ca="1">IF(A112&gt;$A$8,"",OFFSET(InputPriceData!D$15,CalculationsAndCharts!$A112+$A$11,IF($C$5,8,0),1,1))</f>
        <v>436.57998700000002</v>
      </c>
      <c r="F112" s="4">
        <f ca="1">IF(A112&gt;$A$8,"",OFFSET(InputPriceData!E$15,CalculationsAndCharts!$A112+$A$11,IF($C$5,8,0),1,1))</f>
        <v>433.17999300000002</v>
      </c>
      <c r="G112" s="4">
        <f ca="1">IF(A112&gt;$A$8,"",OFFSET(InputPriceData!F$15,CalculationsAndCharts!$A112+$A$11,IF($C$5,8,0),1,1))</f>
        <v>436.32000699999998</v>
      </c>
      <c r="H112" s="282">
        <f t="shared" ca="1" si="22"/>
        <v>436.57998700000002</v>
      </c>
      <c r="I112" s="292">
        <f t="shared" ca="1" si="23"/>
        <v>433.17999300000002</v>
      </c>
      <c r="J112" s="50">
        <f t="shared" ca="1" si="24"/>
        <v>3.3999939999999924</v>
      </c>
      <c r="K112" s="282"/>
      <c r="L112" s="282"/>
      <c r="M112" s="292">
        <f t="shared" ca="1" si="25"/>
        <v>5.7633287996066214</v>
      </c>
      <c r="N112" s="291"/>
      <c r="P112" s="292">
        <f t="shared" ca="1" si="26"/>
        <v>431.91960436484197</v>
      </c>
      <c r="Q112" s="301">
        <f t="shared" ca="1" si="27"/>
        <v>437.68293316444857</v>
      </c>
      <c r="R112" s="301">
        <f t="shared" ca="1" si="28"/>
        <v>426.15627556523538</v>
      </c>
      <c r="S112" s="50"/>
      <c r="T112" s="292"/>
      <c r="U112" s="265"/>
      <c r="V112" s="292">
        <f t="shared" ca="1" si="29"/>
        <v>431.91960436484197</v>
      </c>
      <c r="W112" s="241">
        <f t="shared" ca="1" si="30"/>
        <v>4.4004026351580023</v>
      </c>
      <c r="X112" s="351">
        <f t="shared" ca="1" si="31"/>
        <v>19.363543351505491</v>
      </c>
      <c r="Y112" s="50">
        <f t="shared" ca="1" si="21"/>
        <v>4.0105210853789073</v>
      </c>
      <c r="Z112" s="265">
        <f t="shared" ca="1" si="32"/>
        <v>440.33052808537889</v>
      </c>
      <c r="AA112" s="265">
        <f t="shared" ca="1" si="33"/>
        <v>432.30948591462106</v>
      </c>
      <c r="AB112" s="292"/>
      <c r="AC112" s="37"/>
      <c r="AD112" s="50"/>
      <c r="AE112" s="228"/>
      <c r="AF112" s="50"/>
      <c r="AG112" s="50"/>
      <c r="AH112" s="228"/>
      <c r="AI112" s="50"/>
      <c r="AJ112" s="50"/>
      <c r="AK112" s="50"/>
      <c r="AL112" s="68"/>
      <c r="AM112" s="246"/>
      <c r="AN112" s="241"/>
      <c r="AO112" s="68"/>
      <c r="AP112" s="68"/>
      <c r="AQ112" s="241"/>
      <c r="AR112" s="241"/>
      <c r="AS112" s="228"/>
      <c r="AT112" s="194"/>
      <c r="AU112" s="37"/>
      <c r="AV112" s="68"/>
      <c r="AW112" s="228"/>
      <c r="AX112" s="241"/>
      <c r="AY112" s="38"/>
      <c r="AZ112" s="38"/>
      <c r="BA112" s="55"/>
      <c r="BB112" s="55"/>
      <c r="BC112" s="3">
        <f t="shared" ca="1" si="34"/>
        <v>62451700</v>
      </c>
      <c r="BD112" s="3" t="e">
        <f t="shared" ca="1" si="35"/>
        <v>#N/A</v>
      </c>
      <c r="BE112" s="132"/>
      <c r="BF112" s="132"/>
      <c r="BG112" s="125"/>
      <c r="BJ112" s="68"/>
      <c r="BK112" s="68"/>
      <c r="BL112" s="68"/>
      <c r="BN112" s="169"/>
      <c r="BP112" s="68"/>
      <c r="BQ112" s="68"/>
      <c r="BR112" s="68"/>
      <c r="BU112" s="68"/>
      <c r="BV112" s="68"/>
      <c r="BW112" s="68"/>
      <c r="BX112" s="68"/>
      <c r="BZ112" s="237"/>
      <c r="CD112" s="237"/>
      <c r="CF112" s="68"/>
      <c r="CG112" s="68"/>
      <c r="CH112" s="237"/>
      <c r="CL112" s="237"/>
    </row>
    <row r="113" spans="1:90" x14ac:dyDescent="0.4">
      <c r="A113">
        <v>81</v>
      </c>
      <c r="B113" s="47">
        <f ca="1">IF(A113&gt;$A$8,"",OFFSET(InputPriceData!B$15,$A113+$A$11,0,1,1))</f>
        <v>45209</v>
      </c>
      <c r="C113" s="3">
        <f ca="1">IF(A113&gt;$A$8,"",OFFSET(InputPriceData!G$15,CalculationsAndCharts!$A113+$A$11,IF($C$5,8,0),1,1))</f>
        <v>78607300</v>
      </c>
      <c r="D113" s="4">
        <f ca="1">IF(A113&gt;$A$8,"",OFFSET(InputPriceData!C$15,CalculationsAndCharts!$A113+$A$11,IF($C$5,8,0),1,1))</f>
        <v>432.94000199999999</v>
      </c>
      <c r="E113" s="4">
        <f ca="1">IF(A113&gt;$A$8,"",OFFSET(InputPriceData!D$15,CalculationsAndCharts!$A113+$A$11,IF($C$5,8,0),1,1))</f>
        <v>437.22000100000002</v>
      </c>
      <c r="F113" s="4">
        <f ca="1">IF(A113&gt;$A$8,"",OFFSET(InputPriceData!E$15,CalculationsAndCharts!$A113+$A$11,IF($C$5,8,0),1,1))</f>
        <v>432.52999899999998</v>
      </c>
      <c r="G113" s="4">
        <f ca="1">IF(A113&gt;$A$8,"",OFFSET(InputPriceData!F$15,CalculationsAndCharts!$A113+$A$11,IF($C$5,8,0),1,1))</f>
        <v>434.540009</v>
      </c>
      <c r="H113" s="282">
        <f t="shared" ca="1" si="22"/>
        <v>437.22000100000002</v>
      </c>
      <c r="I113" s="292">
        <f t="shared" ca="1" si="23"/>
        <v>432.290009</v>
      </c>
      <c r="J113" s="50">
        <f t="shared" ca="1" si="24"/>
        <v>4.929992000000027</v>
      </c>
      <c r="K113" s="282"/>
      <c r="L113" s="282"/>
      <c r="M113" s="292">
        <f t="shared" ca="1" si="25"/>
        <v>6.6371766372678724</v>
      </c>
      <c r="N113" s="291"/>
      <c r="P113" s="292">
        <f t="shared" ca="1" si="26"/>
        <v>428.76723127132919</v>
      </c>
      <c r="Q113" s="301">
        <f t="shared" ca="1" si="27"/>
        <v>435.40440790859708</v>
      </c>
      <c r="R113" s="301">
        <f t="shared" ca="1" si="28"/>
        <v>422.13005463406131</v>
      </c>
      <c r="S113" s="50"/>
      <c r="T113" s="292"/>
      <c r="U113" s="265"/>
      <c r="V113" s="292">
        <f t="shared" ca="1" si="29"/>
        <v>428.76723127132919</v>
      </c>
      <c r="W113" s="241">
        <f t="shared" ca="1" si="30"/>
        <v>5.7727777286708033</v>
      </c>
      <c r="X113" s="351">
        <f t="shared" ca="1" si="31"/>
        <v>33.324962704637642</v>
      </c>
      <c r="Y113" s="50">
        <f t="shared" ca="1" si="21"/>
        <v>3.8917481625377714</v>
      </c>
      <c r="Z113" s="265">
        <f t="shared" ca="1" si="32"/>
        <v>438.43175716253779</v>
      </c>
      <c r="AA113" s="265">
        <f t="shared" ca="1" si="33"/>
        <v>430.6482608374622</v>
      </c>
      <c r="AB113" s="292"/>
      <c r="AC113" s="37"/>
      <c r="AD113" s="50"/>
      <c r="AE113" s="228"/>
      <c r="AF113" s="50"/>
      <c r="AG113" s="50"/>
      <c r="AH113" s="228"/>
      <c r="AI113" s="50"/>
      <c r="AJ113" s="50"/>
      <c r="AK113" s="50"/>
      <c r="AL113" s="68"/>
      <c r="AM113" s="246"/>
      <c r="AN113" s="241"/>
      <c r="AO113" s="68"/>
      <c r="AP113" s="68"/>
      <c r="AQ113" s="241"/>
      <c r="AR113" s="241"/>
      <c r="AS113" s="228"/>
      <c r="AT113" s="194"/>
      <c r="AU113" s="37"/>
      <c r="AV113" s="68"/>
      <c r="AW113" s="228"/>
      <c r="AX113" s="241"/>
      <c r="AY113" s="38"/>
      <c r="AZ113" s="38"/>
      <c r="BA113" s="55"/>
      <c r="BB113" s="55"/>
      <c r="BC113" s="3">
        <f t="shared" ca="1" si="34"/>
        <v>78607300</v>
      </c>
      <c r="BD113" s="3" t="e">
        <f t="shared" ca="1" si="35"/>
        <v>#N/A</v>
      </c>
      <c r="BE113" s="132"/>
      <c r="BF113" s="132"/>
      <c r="BG113" s="125"/>
      <c r="BJ113" s="68"/>
      <c r="BK113" s="68"/>
      <c r="BL113" s="68"/>
      <c r="BN113" s="169"/>
      <c r="BP113" s="68"/>
      <c r="BQ113" s="68"/>
      <c r="BR113" s="68"/>
      <c r="BU113" s="68"/>
      <c r="BV113" s="68"/>
      <c r="BW113" s="68"/>
      <c r="BX113" s="68"/>
      <c r="BZ113" s="237"/>
      <c r="CD113" s="237"/>
      <c r="CF113" s="68"/>
      <c r="CG113" s="68"/>
      <c r="CH113" s="237"/>
      <c r="CL113" s="237"/>
    </row>
    <row r="114" spans="1:90" x14ac:dyDescent="0.4">
      <c r="A114">
        <v>82</v>
      </c>
      <c r="B114" s="47">
        <f ca="1">IF(A114&gt;$A$8,"",OFFSET(InputPriceData!B$15,$A114+$A$11,0,1,1))</f>
        <v>45208</v>
      </c>
      <c r="C114" s="3">
        <f ca="1">IF(A114&gt;$A$8,"",OFFSET(InputPriceData!G$15,CalculationsAndCharts!$A114+$A$11,IF($C$5,8,0),1,1))</f>
        <v>80374400</v>
      </c>
      <c r="D114" s="4">
        <f ca="1">IF(A114&gt;$A$8,"",OFFSET(InputPriceData!C$15,CalculationsAndCharts!$A114+$A$11,IF($C$5,8,0),1,1))</f>
        <v>427.57998700000002</v>
      </c>
      <c r="E114" s="4">
        <f ca="1">IF(A114&gt;$A$8,"",OFFSET(InputPriceData!D$15,CalculationsAndCharts!$A114+$A$11,IF($C$5,8,0),1,1))</f>
        <v>432.88000499999998</v>
      </c>
      <c r="F114" s="4">
        <f ca="1">IF(A114&gt;$A$8,"",OFFSET(InputPriceData!E$15,CalculationsAndCharts!$A114+$A$11,IF($C$5,8,0),1,1))</f>
        <v>427.01001000000002</v>
      </c>
      <c r="G114" s="4">
        <f ca="1">IF(A114&gt;$A$8,"",OFFSET(InputPriceData!F$15,CalculationsAndCharts!$A114+$A$11,IF($C$5,8,0),1,1))</f>
        <v>432.290009</v>
      </c>
      <c r="H114" s="282">
        <f t="shared" ca="1" si="22"/>
        <v>432.88000499999998</v>
      </c>
      <c r="I114" s="292">
        <f t="shared" ca="1" si="23"/>
        <v>427.01001000000002</v>
      </c>
      <c r="J114" s="50">
        <f t="shared" ca="1" si="24"/>
        <v>5.8699949999999603</v>
      </c>
      <c r="K114" s="282"/>
      <c r="L114" s="282"/>
      <c r="M114" s="292">
        <f t="shared" ca="1" si="25"/>
        <v>7.0805324616296978</v>
      </c>
      <c r="N114" s="291"/>
      <c r="P114" s="292">
        <f t="shared" ca="1" si="26"/>
        <v>425.67551859092299</v>
      </c>
      <c r="Q114" s="301">
        <f t="shared" ca="1" si="27"/>
        <v>432.75605105255266</v>
      </c>
      <c r="R114" s="301">
        <f t="shared" ca="1" si="28"/>
        <v>418.59498612929332</v>
      </c>
      <c r="S114" s="50"/>
      <c r="T114" s="292"/>
      <c r="U114" s="265"/>
      <c r="V114" s="292">
        <f t="shared" ca="1" si="29"/>
        <v>425.67551859092299</v>
      </c>
      <c r="W114" s="241">
        <f t="shared" ca="1" si="30"/>
        <v>6.6144904090770069</v>
      </c>
      <c r="X114" s="351">
        <f t="shared" ca="1" si="31"/>
        <v>43.751483371771712</v>
      </c>
      <c r="Y114" s="50">
        <f t="shared" ca="1" si="21"/>
        <v>3.6961744731584774</v>
      </c>
      <c r="Z114" s="265">
        <f t="shared" ca="1" si="32"/>
        <v>435.98618347315846</v>
      </c>
      <c r="AA114" s="265">
        <f t="shared" ca="1" si="33"/>
        <v>428.59383452684153</v>
      </c>
      <c r="AB114" s="292"/>
      <c r="AC114" s="37"/>
      <c r="AD114" s="50"/>
      <c r="AE114" s="228"/>
      <c r="AF114" s="50"/>
      <c r="AG114" s="50"/>
      <c r="AH114" s="228"/>
      <c r="AI114" s="50"/>
      <c r="AJ114" s="50"/>
      <c r="AK114" s="50"/>
      <c r="AL114" s="68"/>
      <c r="AM114" s="246"/>
      <c r="AN114" s="241"/>
      <c r="AO114" s="68"/>
      <c r="AP114" s="68"/>
      <c r="AQ114" s="241"/>
      <c r="AR114" s="241"/>
      <c r="AS114" s="228"/>
      <c r="AT114" s="194"/>
      <c r="AU114" s="37"/>
      <c r="AV114" s="68"/>
      <c r="AW114" s="228"/>
      <c r="AX114" s="241"/>
      <c r="AY114" s="38"/>
      <c r="AZ114" s="38"/>
      <c r="BA114" s="55"/>
      <c r="BB114" s="55"/>
      <c r="BC114" s="3">
        <f t="shared" ca="1" si="34"/>
        <v>80374400</v>
      </c>
      <c r="BD114" s="3" t="e">
        <f t="shared" ca="1" si="35"/>
        <v>#N/A</v>
      </c>
      <c r="BE114" s="132"/>
      <c r="BF114" s="132"/>
      <c r="BG114" s="125"/>
      <c r="BJ114" s="68"/>
      <c r="BK114" s="68"/>
      <c r="BL114" s="68"/>
      <c r="BN114" s="169"/>
      <c r="BP114" s="68"/>
      <c r="BQ114" s="68"/>
      <c r="BR114" s="68"/>
      <c r="BU114" s="68"/>
      <c r="BV114" s="68"/>
      <c r="BW114" s="68"/>
      <c r="BX114" s="68"/>
      <c r="BZ114" s="237"/>
      <c r="CD114" s="237"/>
      <c r="CF114" s="68"/>
      <c r="CG114" s="68"/>
      <c r="CH114" s="237"/>
      <c r="CL114" s="237"/>
    </row>
    <row r="115" spans="1:90" x14ac:dyDescent="0.4">
      <c r="A115">
        <v>83</v>
      </c>
      <c r="B115" s="47">
        <f ca="1">IF(A115&gt;$A$8,"",OFFSET(InputPriceData!B$15,$A115+$A$11,0,1,1))</f>
        <v>45205</v>
      </c>
      <c r="C115" s="3">
        <f ca="1">IF(A115&gt;$A$8,"",OFFSET(InputPriceData!G$15,CalculationsAndCharts!$A115+$A$11,IF($C$5,8,0),1,1))</f>
        <v>113202700</v>
      </c>
      <c r="D115" s="4">
        <f ca="1">IF(A115&gt;$A$8,"",OFFSET(InputPriceData!C$15,CalculationsAndCharts!$A115+$A$11,IF($C$5,8,0),1,1))</f>
        <v>421.97000100000002</v>
      </c>
      <c r="E115" s="4">
        <f ca="1">IF(A115&gt;$A$8,"",OFFSET(InputPriceData!D$15,CalculationsAndCharts!$A115+$A$11,IF($C$5,8,0),1,1))</f>
        <v>431.13000499999998</v>
      </c>
      <c r="F115" s="4">
        <f ca="1">IF(A115&gt;$A$8,"",OFFSET(InputPriceData!E$15,CalculationsAndCharts!$A115+$A$11,IF($C$5,8,0),1,1))</f>
        <v>420.60000600000001</v>
      </c>
      <c r="G115" s="4">
        <f ca="1">IF(A115&gt;$A$8,"",OFFSET(InputPriceData!F$15,CalculationsAndCharts!$A115+$A$11,IF($C$5,8,0),1,1))</f>
        <v>429.540009</v>
      </c>
      <c r="H115" s="282">
        <f t="shared" ca="1" si="22"/>
        <v>431.13000499999998</v>
      </c>
      <c r="I115" s="292">
        <f t="shared" ca="1" si="23"/>
        <v>420.60000600000001</v>
      </c>
      <c r="J115" s="50">
        <f t="shared" ca="1" si="24"/>
        <v>10.529998999999975</v>
      </c>
      <c r="K115" s="282"/>
      <c r="L115" s="282"/>
      <c r="M115" s="292">
        <f t="shared" ca="1" si="25"/>
        <v>6.171310769317226</v>
      </c>
      <c r="N115" s="291"/>
      <c r="P115" s="292">
        <f t="shared" ca="1" si="26"/>
        <v>423.05242120015532</v>
      </c>
      <c r="Q115" s="301">
        <f t="shared" ca="1" si="27"/>
        <v>429.22373196947257</v>
      </c>
      <c r="R115" s="301">
        <f t="shared" ca="1" si="28"/>
        <v>416.88111043083808</v>
      </c>
      <c r="S115" s="50"/>
      <c r="T115" s="292"/>
      <c r="U115" s="265"/>
      <c r="V115" s="292">
        <f t="shared" ca="1" si="29"/>
        <v>423.05242120015532</v>
      </c>
      <c r="W115" s="241">
        <f t="shared" ca="1" si="30"/>
        <v>6.4875877998446754</v>
      </c>
      <c r="X115" s="351">
        <f t="shared" ca="1" si="31"/>
        <v>42.088795460693476</v>
      </c>
      <c r="Y115" s="50">
        <f t="shared" ca="1" si="21"/>
        <v>3.3878884537692961</v>
      </c>
      <c r="Z115" s="265">
        <f t="shared" ca="1" si="32"/>
        <v>432.92789745376928</v>
      </c>
      <c r="AA115" s="265">
        <f t="shared" ca="1" si="33"/>
        <v>426.15212054623072</v>
      </c>
      <c r="AB115" s="292"/>
      <c r="AC115" s="37"/>
      <c r="AD115" s="50"/>
      <c r="AE115" s="228"/>
      <c r="AF115" s="50"/>
      <c r="AG115" s="50"/>
      <c r="AH115" s="228"/>
      <c r="AI115" s="50"/>
      <c r="AJ115" s="50"/>
      <c r="AK115" s="50"/>
      <c r="AL115" s="68"/>
      <c r="AM115" s="246"/>
      <c r="AN115" s="241"/>
      <c r="AO115" s="68"/>
      <c r="AP115" s="68"/>
      <c r="AQ115" s="241"/>
      <c r="AR115" s="241"/>
      <c r="AS115" s="228"/>
      <c r="AT115" s="194"/>
      <c r="AU115" s="37"/>
      <c r="AV115" s="68"/>
      <c r="AW115" s="228"/>
      <c r="AX115" s="241"/>
      <c r="AY115" s="38"/>
      <c r="AZ115" s="38"/>
      <c r="BA115" s="55"/>
      <c r="BB115" s="55"/>
      <c r="BC115" s="3">
        <f t="shared" ca="1" si="34"/>
        <v>113202700</v>
      </c>
      <c r="BD115" s="3" t="e">
        <f t="shared" ca="1" si="35"/>
        <v>#N/A</v>
      </c>
      <c r="BE115" s="132"/>
      <c r="BF115" s="132"/>
      <c r="BG115" s="125"/>
      <c r="BJ115" s="68"/>
      <c r="BK115" s="68"/>
      <c r="BL115" s="68"/>
      <c r="BN115" s="169"/>
      <c r="BP115" s="68"/>
      <c r="BQ115" s="68"/>
      <c r="BR115" s="68"/>
      <c r="BU115" s="68"/>
      <c r="BV115" s="68"/>
      <c r="BW115" s="68"/>
      <c r="BX115" s="68"/>
      <c r="BZ115" s="237"/>
      <c r="CD115" s="237"/>
      <c r="CF115" s="68"/>
      <c r="CG115" s="68"/>
      <c r="CH115" s="237"/>
      <c r="CL115" s="237"/>
    </row>
    <row r="116" spans="1:90" x14ac:dyDescent="0.4">
      <c r="A116">
        <v>84</v>
      </c>
      <c r="B116" s="47">
        <f ca="1">IF(A116&gt;$A$8,"",OFFSET(InputPriceData!B$15,$A116+$A$11,0,1,1))</f>
        <v>45204</v>
      </c>
      <c r="C116" s="3">
        <f ca="1">IF(A116&gt;$A$8,"",OFFSET(InputPriceData!G$15,CalculationsAndCharts!$A116+$A$11,IF($C$5,8,0),1,1))</f>
        <v>70142700</v>
      </c>
      <c r="D116" s="4">
        <f ca="1">IF(A116&gt;$A$8,"",OFFSET(InputPriceData!C$15,CalculationsAndCharts!$A116+$A$11,IF($C$5,8,0),1,1))</f>
        <v>424.35998499999999</v>
      </c>
      <c r="E116" s="4">
        <f ca="1">IF(A116&gt;$A$8,"",OFFSET(InputPriceData!D$15,CalculationsAndCharts!$A116+$A$11,IF($C$5,8,0),1,1))</f>
        <v>425.36999500000002</v>
      </c>
      <c r="F116" s="4">
        <f ca="1">IF(A116&gt;$A$8,"",OFFSET(InputPriceData!E$15,CalculationsAndCharts!$A116+$A$11,IF($C$5,8,0),1,1))</f>
        <v>421.17001299999998</v>
      </c>
      <c r="G116" s="4">
        <f ca="1">IF(A116&gt;$A$8,"",OFFSET(InputPriceData!F$15,CalculationsAndCharts!$A116+$A$11,IF($C$5,8,0),1,1))</f>
        <v>424.5</v>
      </c>
      <c r="H116" s="282">
        <f t="shared" ca="1" si="22"/>
        <v>425.36999500000002</v>
      </c>
      <c r="I116" s="292">
        <f t="shared" ca="1" si="23"/>
        <v>421.17001299999998</v>
      </c>
      <c r="J116" s="50">
        <f t="shared" ca="1" si="24"/>
        <v>4.1999820000000341</v>
      </c>
      <c r="K116" s="282"/>
      <c r="L116" s="282"/>
      <c r="M116" s="292">
        <f t="shared" ca="1" si="25"/>
        <v>5.4190900781239577</v>
      </c>
      <c r="N116" s="291"/>
      <c r="P116" s="292">
        <f t="shared" ca="1" si="26"/>
        <v>421.86944441602577</v>
      </c>
      <c r="Q116" s="301">
        <f t="shared" ca="1" si="27"/>
        <v>427.28853449414976</v>
      </c>
      <c r="R116" s="301">
        <f t="shared" ca="1" si="28"/>
        <v>416.45035433790179</v>
      </c>
      <c r="S116" s="50"/>
      <c r="T116" s="292"/>
      <c r="U116" s="265"/>
      <c r="V116" s="292">
        <f t="shared" ca="1" si="29"/>
        <v>421.86944441602577</v>
      </c>
      <c r="W116" s="241">
        <f t="shared" ca="1" si="30"/>
        <v>2.6305555839742283</v>
      </c>
      <c r="X116" s="351">
        <f t="shared" ca="1" si="31"/>
        <v>6.919822680377993</v>
      </c>
      <c r="Y116" s="50">
        <f t="shared" ca="1" si="21"/>
        <v>3.1388642462054483</v>
      </c>
      <c r="Z116" s="265">
        <f t="shared" ca="1" si="32"/>
        <v>427.63886424620546</v>
      </c>
      <c r="AA116" s="265">
        <f t="shared" ca="1" si="33"/>
        <v>421.36113575379454</v>
      </c>
      <c r="AB116" s="292"/>
      <c r="AC116" s="37"/>
      <c r="AD116" s="50"/>
      <c r="AE116" s="228"/>
      <c r="AF116" s="50"/>
      <c r="AG116" s="50"/>
      <c r="AH116" s="228"/>
      <c r="AI116" s="50"/>
      <c r="AJ116" s="50"/>
      <c r="AK116" s="50"/>
      <c r="AL116" s="68"/>
      <c r="AM116" s="246"/>
      <c r="AN116" s="241"/>
      <c r="AO116" s="68"/>
      <c r="AP116" s="68"/>
      <c r="AQ116" s="241"/>
      <c r="AR116" s="241"/>
      <c r="AS116" s="228"/>
      <c r="AT116" s="194"/>
      <c r="AU116" s="37"/>
      <c r="AV116" s="68"/>
      <c r="AW116" s="228"/>
      <c r="AX116" s="241"/>
      <c r="AY116" s="38"/>
      <c r="AZ116" s="38"/>
      <c r="BA116" s="55"/>
      <c r="BB116" s="55"/>
      <c r="BC116" s="3" t="e">
        <f t="shared" ca="1" si="34"/>
        <v>#N/A</v>
      </c>
      <c r="BD116" s="3">
        <f t="shared" ca="1" si="35"/>
        <v>70142700</v>
      </c>
      <c r="BE116" s="132"/>
      <c r="BF116" s="132"/>
      <c r="BG116" s="125"/>
      <c r="BJ116" s="68"/>
      <c r="BK116" s="68"/>
      <c r="BL116" s="68"/>
      <c r="BN116" s="169"/>
      <c r="BP116" s="68"/>
      <c r="BQ116" s="68"/>
      <c r="BR116" s="68"/>
      <c r="BU116" s="68"/>
      <c r="BV116" s="68"/>
      <c r="BW116" s="68"/>
      <c r="BX116" s="68"/>
      <c r="BZ116" s="237"/>
      <c r="CD116" s="237"/>
      <c r="CF116" s="68"/>
      <c r="CG116" s="68"/>
      <c r="CH116" s="237"/>
      <c r="CL116" s="237"/>
    </row>
    <row r="117" spans="1:90" x14ac:dyDescent="0.4">
      <c r="A117">
        <v>85</v>
      </c>
      <c r="B117" s="47">
        <f ca="1">IF(A117&gt;$A$8,"",OFFSET(InputPriceData!B$15,$A117+$A$11,0,1,1))</f>
        <v>45203</v>
      </c>
      <c r="C117" s="3">
        <f ca="1">IF(A117&gt;$A$8,"",OFFSET(InputPriceData!G$15,CalculationsAndCharts!$A117+$A$11,IF($C$5,8,0),1,1))</f>
        <v>87453000</v>
      </c>
      <c r="D117" s="4">
        <f ca="1">IF(A117&gt;$A$8,"",OFFSET(InputPriceData!C$15,CalculationsAndCharts!$A117+$A$11,IF($C$5,8,0),1,1))</f>
        <v>422.07000699999998</v>
      </c>
      <c r="E117" s="4">
        <f ca="1">IF(A117&gt;$A$8,"",OFFSET(InputPriceData!D$15,CalculationsAndCharts!$A117+$A$11,IF($C$5,8,0),1,1))</f>
        <v>425.42999300000002</v>
      </c>
      <c r="F117" s="4">
        <f ca="1">IF(A117&gt;$A$8,"",OFFSET(InputPriceData!E$15,CalculationsAndCharts!$A117+$A$11,IF($C$5,8,0),1,1))</f>
        <v>420.55999800000001</v>
      </c>
      <c r="G117" s="4">
        <f ca="1">IF(A117&gt;$A$8,"",OFFSET(InputPriceData!F$15,CalculationsAndCharts!$A117+$A$11,IF($C$5,8,0),1,1))</f>
        <v>424.66000400000001</v>
      </c>
      <c r="H117" s="282">
        <f t="shared" ca="1" si="22"/>
        <v>425.42999300000002</v>
      </c>
      <c r="I117" s="292">
        <f t="shared" ca="1" si="23"/>
        <v>420.55999800000001</v>
      </c>
      <c r="J117" s="50">
        <f t="shared" ca="1" si="24"/>
        <v>4.8699950000000172</v>
      </c>
      <c r="K117" s="282"/>
      <c r="L117" s="282"/>
      <c r="M117" s="292">
        <f t="shared" ca="1" si="25"/>
        <v>5.894330148097775</v>
      </c>
      <c r="N117" s="291"/>
      <c r="P117" s="292">
        <f t="shared" ca="1" si="26"/>
        <v>421.8737595122584</v>
      </c>
      <c r="Q117" s="301">
        <f t="shared" ca="1" si="27"/>
        <v>427.76808966035617</v>
      </c>
      <c r="R117" s="301">
        <f t="shared" ca="1" si="28"/>
        <v>415.97942936416064</v>
      </c>
      <c r="S117" s="50"/>
      <c r="T117" s="292"/>
      <c r="U117" s="265"/>
      <c r="V117" s="292">
        <f t="shared" ca="1" si="29"/>
        <v>421.8737595122584</v>
      </c>
      <c r="W117" s="241">
        <f t="shared" ca="1" si="30"/>
        <v>2.7862444877416124</v>
      </c>
      <c r="X117" s="351">
        <f t="shared" ca="1" si="31"/>
        <v>7.7631583454705195</v>
      </c>
      <c r="Y117" s="50">
        <f t="shared" ca="1" si="21"/>
        <v>3.2905272860222761</v>
      </c>
      <c r="Z117" s="265">
        <f t="shared" ca="1" si="32"/>
        <v>427.95053128602228</v>
      </c>
      <c r="AA117" s="265">
        <f t="shared" ca="1" si="33"/>
        <v>421.36947671397775</v>
      </c>
      <c r="AB117" s="292"/>
      <c r="AC117" s="37"/>
      <c r="AD117" s="50"/>
      <c r="AE117" s="228"/>
      <c r="AF117" s="50"/>
      <c r="AG117" s="50"/>
      <c r="AH117" s="228"/>
      <c r="AI117" s="50"/>
      <c r="AJ117" s="50"/>
      <c r="AK117" s="50"/>
      <c r="AL117" s="68"/>
      <c r="AM117" s="246"/>
      <c r="AN117" s="241"/>
      <c r="AO117" s="68"/>
      <c r="AP117" s="68"/>
      <c r="AQ117" s="241"/>
      <c r="AR117" s="241"/>
      <c r="AS117" s="228"/>
      <c r="AT117" s="194"/>
      <c r="AU117" s="37"/>
      <c r="AV117" s="68"/>
      <c r="AW117" s="228"/>
      <c r="AX117" s="241"/>
      <c r="AY117" s="38"/>
      <c r="AZ117" s="38"/>
      <c r="BA117" s="55"/>
      <c r="BB117" s="55"/>
      <c r="BC117" s="3">
        <f t="shared" ca="1" si="34"/>
        <v>87453000</v>
      </c>
      <c r="BD117" s="3" t="e">
        <f t="shared" ca="1" si="35"/>
        <v>#N/A</v>
      </c>
      <c r="BE117" s="132"/>
      <c r="BF117" s="132"/>
      <c r="BG117" s="125"/>
      <c r="BJ117" s="68"/>
      <c r="BK117" s="68"/>
      <c r="BL117" s="68"/>
      <c r="BN117" s="169"/>
      <c r="BP117" s="68"/>
      <c r="BQ117" s="68"/>
      <c r="BR117" s="68"/>
      <c r="BU117" s="68"/>
      <c r="BV117" s="68"/>
      <c r="BW117" s="68"/>
      <c r="BX117" s="68"/>
      <c r="BZ117" s="237"/>
      <c r="CD117" s="237"/>
      <c r="CF117" s="68"/>
      <c r="CG117" s="68"/>
      <c r="CH117" s="237"/>
      <c r="CL117" s="237"/>
    </row>
    <row r="118" spans="1:90" x14ac:dyDescent="0.4">
      <c r="A118">
        <v>86</v>
      </c>
      <c r="B118" s="47">
        <f ca="1">IF(A118&gt;$A$8,"",OFFSET(InputPriceData!B$15,$A118+$A$11,0,1,1))</f>
        <v>45202</v>
      </c>
      <c r="C118" s="3">
        <f ca="1">IF(A118&gt;$A$8,"",OFFSET(InputPriceData!G$15,CalculationsAndCharts!$A118+$A$11,IF($C$5,8,0),1,1))</f>
        <v>103760600</v>
      </c>
      <c r="D118" s="4">
        <f ca="1">IF(A118&gt;$A$8,"",OFFSET(InputPriceData!C$15,CalculationsAndCharts!$A118+$A$11,IF($C$5,8,0),1,1))</f>
        <v>425.05999800000001</v>
      </c>
      <c r="E118" s="4">
        <f ca="1">IF(A118&gt;$A$8,"",OFFSET(InputPriceData!D$15,CalculationsAndCharts!$A118+$A$11,IF($C$5,8,0),1,1))</f>
        <v>427.36999500000002</v>
      </c>
      <c r="F118" s="4">
        <f ca="1">IF(A118&gt;$A$8,"",OFFSET(InputPriceData!E$15,CalculationsAndCharts!$A118+$A$11,IF($C$5,8,0),1,1))</f>
        <v>420.17999300000002</v>
      </c>
      <c r="G118" s="4">
        <f ca="1">IF(A118&gt;$A$8,"",OFFSET(InputPriceData!F$15,CalculationsAndCharts!$A118+$A$11,IF($C$5,8,0),1,1))</f>
        <v>421.58999599999999</v>
      </c>
      <c r="H118" s="282">
        <f t="shared" ca="1" si="22"/>
        <v>427.36999500000002</v>
      </c>
      <c r="I118" s="292">
        <f t="shared" ca="1" si="23"/>
        <v>420.17999300000002</v>
      </c>
      <c r="J118" s="50">
        <f t="shared" ca="1" si="24"/>
        <v>7.1900019999999927</v>
      </c>
      <c r="K118" s="282"/>
      <c r="L118" s="282"/>
      <c r="M118" s="292">
        <f t="shared" ca="1" si="25"/>
        <v>5.7238565680450186</v>
      </c>
      <c r="N118" s="291"/>
      <c r="P118" s="292">
        <f t="shared" ca="1" si="26"/>
        <v>422.93802701315502</v>
      </c>
      <c r="Q118" s="301">
        <f t="shared" ca="1" si="27"/>
        <v>428.66188358120002</v>
      </c>
      <c r="R118" s="301">
        <f t="shared" ca="1" si="28"/>
        <v>417.21417044511003</v>
      </c>
      <c r="S118" s="50"/>
      <c r="T118" s="292"/>
      <c r="U118" s="265"/>
      <c r="V118" s="292">
        <f t="shared" ca="1" si="29"/>
        <v>422.93802701315502</v>
      </c>
      <c r="W118" s="241">
        <f t="shared" ca="1" si="30"/>
        <v>-1.3480310131550368</v>
      </c>
      <c r="X118" s="351">
        <f t="shared" ca="1" si="31"/>
        <v>1.817187612427795</v>
      </c>
      <c r="Y118" s="50">
        <f t="shared" ca="1" si="21"/>
        <v>3.429906661685421</v>
      </c>
      <c r="Z118" s="265">
        <f t="shared" ca="1" si="32"/>
        <v>425.01990266168542</v>
      </c>
      <c r="AA118" s="265">
        <f t="shared" ca="1" si="33"/>
        <v>418.16008933831455</v>
      </c>
      <c r="AB118" s="292"/>
      <c r="AC118" s="37"/>
      <c r="AD118" s="50"/>
      <c r="AE118" s="228"/>
      <c r="AF118" s="50"/>
      <c r="AG118" s="50"/>
      <c r="AH118" s="228"/>
      <c r="AI118" s="50"/>
      <c r="AJ118" s="50"/>
      <c r="AK118" s="50"/>
      <c r="AL118" s="68"/>
      <c r="AM118" s="246"/>
      <c r="AN118" s="241"/>
      <c r="AO118" s="68"/>
      <c r="AP118" s="68"/>
      <c r="AQ118" s="241"/>
      <c r="AR118" s="241"/>
      <c r="AS118" s="228"/>
      <c r="AT118" s="194"/>
      <c r="AU118" s="37"/>
      <c r="AV118" s="68"/>
      <c r="AW118" s="228"/>
      <c r="AX118" s="241"/>
      <c r="AY118" s="38"/>
      <c r="AZ118" s="38"/>
      <c r="BA118" s="55"/>
      <c r="BB118" s="55"/>
      <c r="BC118" s="3" t="e">
        <f t="shared" ca="1" si="34"/>
        <v>#N/A</v>
      </c>
      <c r="BD118" s="3">
        <f t="shared" ca="1" si="35"/>
        <v>103760600</v>
      </c>
      <c r="BE118" s="132"/>
      <c r="BF118" s="132"/>
      <c r="BG118" s="125"/>
      <c r="BJ118" s="68"/>
      <c r="BK118" s="68"/>
      <c r="BL118" s="68"/>
      <c r="BN118" s="169"/>
      <c r="BP118" s="68"/>
      <c r="BQ118" s="68"/>
      <c r="BR118" s="68"/>
      <c r="BU118" s="68"/>
      <c r="BV118" s="68"/>
      <c r="BW118" s="68"/>
      <c r="BX118" s="68"/>
      <c r="BZ118" s="237"/>
      <c r="CD118" s="237"/>
      <c r="CF118" s="68"/>
      <c r="CG118" s="68"/>
      <c r="CH118" s="237"/>
      <c r="CL118" s="237"/>
    </row>
    <row r="119" spans="1:90" x14ac:dyDescent="0.4">
      <c r="A119">
        <v>87</v>
      </c>
      <c r="B119" s="47">
        <f ca="1">IF(A119&gt;$A$8,"",OFFSET(InputPriceData!B$15,$A119+$A$11,0,1,1))</f>
        <v>45201</v>
      </c>
      <c r="C119" s="3">
        <f ca="1">IF(A119&gt;$A$8,"",OFFSET(InputPriceData!G$15,CalculationsAndCharts!$A119+$A$11,IF($C$5,8,0),1,1))</f>
        <v>83798600</v>
      </c>
      <c r="D119" s="4">
        <f ca="1">IF(A119&gt;$A$8,"",OFFSET(InputPriceData!C$15,CalculationsAndCharts!$A119+$A$11,IF($C$5,8,0),1,1))</f>
        <v>426.61999500000002</v>
      </c>
      <c r="E119" s="4">
        <f ca="1">IF(A119&gt;$A$8,"",OFFSET(InputPriceData!D$15,CalculationsAndCharts!$A119+$A$11,IF($C$5,8,0),1,1))</f>
        <v>428.60000600000001</v>
      </c>
      <c r="F119" s="4">
        <f ca="1">IF(A119&gt;$A$8,"",OFFSET(InputPriceData!E$15,CalculationsAndCharts!$A119+$A$11,IF($C$5,8,0),1,1))</f>
        <v>424.459991</v>
      </c>
      <c r="G119" s="4">
        <f ca="1">IF(A119&gt;$A$8,"",OFFSET(InputPriceData!F$15,CalculationsAndCharts!$A119+$A$11,IF($C$5,8,0),1,1))</f>
        <v>427.30999800000001</v>
      </c>
      <c r="H119" s="282">
        <f t="shared" ca="1" si="22"/>
        <v>428.60000600000001</v>
      </c>
      <c r="I119" s="292">
        <f t="shared" ca="1" si="23"/>
        <v>424.459991</v>
      </c>
      <c r="J119" s="50">
        <f t="shared" ca="1" si="24"/>
        <v>4.1400150000000053</v>
      </c>
      <c r="K119" s="282"/>
      <c r="L119" s="282"/>
      <c r="M119" s="292">
        <f t="shared" ca="1" si="25"/>
        <v>5.6774051802587691</v>
      </c>
      <c r="N119" s="291"/>
      <c r="P119" s="292">
        <f t="shared" ca="1" si="26"/>
        <v>423.96113521129007</v>
      </c>
      <c r="Q119" s="301">
        <f t="shared" ca="1" si="27"/>
        <v>429.63854039154882</v>
      </c>
      <c r="R119" s="301">
        <f t="shared" ca="1" si="28"/>
        <v>418.28373003103133</v>
      </c>
      <c r="S119" s="50"/>
      <c r="T119" s="292"/>
      <c r="U119" s="265"/>
      <c r="V119" s="292">
        <f t="shared" ca="1" si="29"/>
        <v>423.96113521129007</v>
      </c>
      <c r="W119" s="241">
        <f t="shared" ca="1" si="30"/>
        <v>3.3488627887099369</v>
      </c>
      <c r="X119" s="351">
        <f t="shared" ca="1" si="31"/>
        <v>11.214881977606096</v>
      </c>
      <c r="Y119" s="50">
        <f t="shared" ca="1" si="21"/>
        <v>3.4607797088319616</v>
      </c>
      <c r="Z119" s="265">
        <f t="shared" ca="1" si="32"/>
        <v>430.77077770883199</v>
      </c>
      <c r="AA119" s="265">
        <f t="shared" ca="1" si="33"/>
        <v>423.84921829116803</v>
      </c>
      <c r="AB119" s="292"/>
      <c r="AC119" s="37"/>
      <c r="AD119" s="50"/>
      <c r="AE119" s="228"/>
      <c r="AF119" s="50"/>
      <c r="AG119" s="50"/>
      <c r="AH119" s="228"/>
      <c r="AI119" s="50"/>
      <c r="AJ119" s="50"/>
      <c r="AK119" s="50"/>
      <c r="AL119" s="68"/>
      <c r="AM119" s="246"/>
      <c r="AN119" s="241"/>
      <c r="AO119" s="68"/>
      <c r="AP119" s="68"/>
      <c r="AQ119" s="241"/>
      <c r="AR119" s="241"/>
      <c r="AS119" s="228"/>
      <c r="AT119" s="194"/>
      <c r="AU119" s="37"/>
      <c r="AV119" s="68"/>
      <c r="AW119" s="228"/>
      <c r="AX119" s="241"/>
      <c r="AY119" s="38"/>
      <c r="AZ119" s="38"/>
      <c r="BA119" s="55"/>
      <c r="BB119" s="55"/>
      <c r="BC119" s="3" t="e">
        <f t="shared" ca="1" si="34"/>
        <v>#N/A</v>
      </c>
      <c r="BD119" s="3">
        <f t="shared" ca="1" si="35"/>
        <v>83798600</v>
      </c>
      <c r="BE119" s="132"/>
      <c r="BF119" s="132"/>
      <c r="BG119" s="125"/>
      <c r="BJ119" s="68"/>
      <c r="BK119" s="68"/>
      <c r="BL119" s="68"/>
      <c r="BN119" s="169"/>
      <c r="BP119" s="68"/>
      <c r="BQ119" s="68"/>
      <c r="BR119" s="68"/>
      <c r="BU119" s="68"/>
      <c r="BV119" s="68"/>
      <c r="BW119" s="68"/>
      <c r="BX119" s="68"/>
      <c r="BZ119" s="237"/>
      <c r="CD119" s="237"/>
      <c r="CF119" s="68"/>
      <c r="CG119" s="68"/>
      <c r="CH119" s="237"/>
      <c r="CL119" s="237"/>
    </row>
    <row r="120" spans="1:90" x14ac:dyDescent="0.4">
      <c r="A120">
        <v>88</v>
      </c>
      <c r="B120" s="47">
        <f ca="1">IF(A120&gt;$A$8,"",OFFSET(InputPriceData!B$15,$A120+$A$11,0,1,1))</f>
        <v>45198</v>
      </c>
      <c r="C120" s="3">
        <f ca="1">IF(A120&gt;$A$8,"",OFFSET(InputPriceData!G$15,CalculationsAndCharts!$A120+$A$11,IF($C$5,8,0),1,1))</f>
        <v>115078500</v>
      </c>
      <c r="D120" s="4">
        <f ca="1">IF(A120&gt;$A$8,"",OFFSET(InputPriceData!C$15,CalculationsAndCharts!$A120+$A$11,IF($C$5,8,0),1,1))</f>
        <v>431.67001299999998</v>
      </c>
      <c r="E120" s="4">
        <f ca="1">IF(A120&gt;$A$8,"",OFFSET(InputPriceData!D$15,CalculationsAndCharts!$A120+$A$11,IF($C$5,8,0),1,1))</f>
        <v>431.85000600000001</v>
      </c>
      <c r="F120" s="4">
        <f ca="1">IF(A120&gt;$A$8,"",OFFSET(InputPriceData!E$15,CalculationsAndCharts!$A120+$A$11,IF($C$5,8,0),1,1))</f>
        <v>425.91000400000001</v>
      </c>
      <c r="G120" s="4">
        <f ca="1">IF(A120&gt;$A$8,"",OFFSET(InputPriceData!F$15,CalculationsAndCharts!$A120+$A$11,IF($C$5,8,0),1,1))</f>
        <v>427.48001099999999</v>
      </c>
      <c r="H120" s="282">
        <f t="shared" ca="1" si="22"/>
        <v>431.85000600000001</v>
      </c>
      <c r="I120" s="292">
        <f t="shared" ca="1" si="23"/>
        <v>425.91000400000001</v>
      </c>
      <c r="J120" s="50">
        <f t="shared" ca="1" si="24"/>
        <v>5.9400019999999927</v>
      </c>
      <c r="K120" s="282"/>
      <c r="L120" s="282"/>
      <c r="M120" s="292">
        <f t="shared" ca="1" si="25"/>
        <v>5.9144921619687381</v>
      </c>
      <c r="N120" s="291"/>
      <c r="P120" s="292">
        <f t="shared" ca="1" si="26"/>
        <v>424.15102594622306</v>
      </c>
      <c r="Q120" s="301">
        <f t="shared" ca="1" si="27"/>
        <v>430.06551810819178</v>
      </c>
      <c r="R120" s="301">
        <f t="shared" ca="1" si="28"/>
        <v>418.23653378425433</v>
      </c>
      <c r="S120" s="50"/>
      <c r="T120" s="292"/>
      <c r="U120" s="265"/>
      <c r="V120" s="292">
        <f t="shared" ca="1" si="29"/>
        <v>424.15102594622306</v>
      </c>
      <c r="W120" s="241">
        <f t="shared" ca="1" si="30"/>
        <v>3.3289850537769325</v>
      </c>
      <c r="X120" s="351">
        <f t="shared" ca="1" si="31"/>
        <v>11.082141488270207</v>
      </c>
      <c r="Y120" s="50">
        <f t="shared" ca="1" si="21"/>
        <v>3.3822887871132798</v>
      </c>
      <c r="Z120" s="265">
        <f t="shared" ca="1" si="32"/>
        <v>430.86229978711327</v>
      </c>
      <c r="AA120" s="265">
        <f t="shared" ca="1" si="33"/>
        <v>424.09772221288671</v>
      </c>
      <c r="AB120" s="292"/>
      <c r="AC120" s="37"/>
      <c r="AD120" s="50"/>
      <c r="AE120" s="228"/>
      <c r="AF120" s="50"/>
      <c r="AG120" s="50"/>
      <c r="AH120" s="228"/>
      <c r="AI120" s="50"/>
      <c r="AJ120" s="50"/>
      <c r="AK120" s="50"/>
      <c r="AL120" s="68"/>
      <c r="AM120" s="246"/>
      <c r="AN120" s="241"/>
      <c r="AO120" s="68"/>
      <c r="AP120" s="68"/>
      <c r="AQ120" s="241"/>
      <c r="AR120" s="241"/>
      <c r="AS120" s="228"/>
      <c r="AT120" s="194"/>
      <c r="AU120" s="37"/>
      <c r="AV120" s="68"/>
      <c r="AW120" s="228"/>
      <c r="AX120" s="241"/>
      <c r="AY120" s="38"/>
      <c r="AZ120" s="38"/>
      <c r="BA120" s="55"/>
      <c r="BB120" s="55"/>
      <c r="BC120" s="3" t="e">
        <f t="shared" ca="1" si="34"/>
        <v>#N/A</v>
      </c>
      <c r="BD120" s="3">
        <f t="shared" ca="1" si="35"/>
        <v>115078500</v>
      </c>
      <c r="BE120" s="132"/>
      <c r="BF120" s="132"/>
      <c r="BG120" s="125"/>
      <c r="BJ120" s="68"/>
      <c r="BK120" s="68"/>
      <c r="BL120" s="68"/>
      <c r="BN120" s="169"/>
      <c r="BP120" s="68"/>
      <c r="BQ120" s="68"/>
      <c r="BR120" s="68"/>
      <c r="BU120" s="68"/>
      <c r="BV120" s="68"/>
      <c r="BW120" s="68"/>
      <c r="BX120" s="68"/>
      <c r="BZ120" s="237"/>
      <c r="CD120" s="237"/>
      <c r="CF120" s="68"/>
      <c r="CG120" s="68"/>
      <c r="CH120" s="237"/>
      <c r="CL120" s="237"/>
    </row>
    <row r="121" spans="1:90" x14ac:dyDescent="0.4">
      <c r="A121">
        <v>89</v>
      </c>
      <c r="B121" s="47">
        <f ca="1">IF(A121&gt;$A$8,"",OFFSET(InputPriceData!B$15,$A121+$A$11,0,1,1))</f>
        <v>45197</v>
      </c>
      <c r="C121" s="3">
        <f ca="1">IF(A121&gt;$A$8,"",OFFSET(InputPriceData!G$15,CalculationsAndCharts!$A121+$A$11,IF($C$5,8,0),1,1))</f>
        <v>92258300</v>
      </c>
      <c r="D121" s="4">
        <f ca="1">IF(A121&gt;$A$8,"",OFFSET(InputPriceData!C$15,CalculationsAndCharts!$A121+$A$11,IF($C$5,8,0),1,1))</f>
        <v>425.48001099999999</v>
      </c>
      <c r="E121" s="4">
        <f ca="1">IF(A121&gt;$A$8,"",OFFSET(InputPriceData!D$15,CalculationsAndCharts!$A121+$A$11,IF($C$5,8,0),1,1))</f>
        <v>430.25</v>
      </c>
      <c r="F121" s="4">
        <f ca="1">IF(A121&gt;$A$8,"",OFFSET(InputPriceData!E$15,CalculationsAndCharts!$A121+$A$11,IF($C$5,8,0),1,1))</f>
        <v>424.86999500000002</v>
      </c>
      <c r="G121" s="4">
        <f ca="1">IF(A121&gt;$A$8,"",OFFSET(InputPriceData!F$15,CalculationsAndCharts!$A121+$A$11,IF($C$5,8,0),1,1))</f>
        <v>428.51998900000001</v>
      </c>
      <c r="H121" s="282">
        <f t="shared" ca="1" si="22"/>
        <v>430.25</v>
      </c>
      <c r="I121" s="292">
        <f t="shared" ca="1" si="23"/>
        <v>424.86999500000002</v>
      </c>
      <c r="J121" s="50">
        <f t="shared" ca="1" si="24"/>
        <v>5.3800049999999828</v>
      </c>
      <c r="K121" s="282"/>
      <c r="L121" s="282"/>
      <c r="M121" s="292">
        <f t="shared" ca="1" si="25"/>
        <v>5.8678801687939348</v>
      </c>
      <c r="N121" s="291"/>
      <c r="P121" s="292">
        <f t="shared" ca="1" si="26"/>
        <v>424.54570682334275</v>
      </c>
      <c r="Q121" s="301">
        <f t="shared" ca="1" si="27"/>
        <v>430.41358699213669</v>
      </c>
      <c r="R121" s="301">
        <f t="shared" ca="1" si="28"/>
        <v>418.67782665454882</v>
      </c>
      <c r="S121" s="50"/>
      <c r="T121" s="292"/>
      <c r="U121" s="265"/>
      <c r="V121" s="292">
        <f t="shared" ca="1" si="29"/>
        <v>424.54570682334275</v>
      </c>
      <c r="W121" s="241">
        <f t="shared" ca="1" si="30"/>
        <v>3.9742821766572547</v>
      </c>
      <c r="X121" s="351">
        <f t="shared" ca="1" si="31"/>
        <v>15.794918819695527</v>
      </c>
      <c r="Y121" s="50">
        <f t="shared" ca="1" si="21"/>
        <v>3.3305145669662806</v>
      </c>
      <c r="Z121" s="265">
        <f t="shared" ca="1" si="32"/>
        <v>431.85050356696627</v>
      </c>
      <c r="AA121" s="265">
        <f t="shared" ca="1" si="33"/>
        <v>425.18947443303375</v>
      </c>
      <c r="AB121" s="292"/>
      <c r="AC121" s="37"/>
      <c r="AD121" s="50"/>
      <c r="AE121" s="228"/>
      <c r="AF121" s="50"/>
      <c r="AG121" s="50"/>
      <c r="AH121" s="228"/>
      <c r="AI121" s="50"/>
      <c r="AJ121" s="50"/>
      <c r="AK121" s="50"/>
      <c r="AL121" s="68"/>
      <c r="AM121" s="246"/>
      <c r="AN121" s="241"/>
      <c r="AO121" s="68"/>
      <c r="AP121" s="68"/>
      <c r="AQ121" s="241"/>
      <c r="AR121" s="241"/>
      <c r="AS121" s="228"/>
      <c r="AT121" s="194"/>
      <c r="AU121" s="37"/>
      <c r="AV121" s="68"/>
      <c r="AW121" s="228"/>
      <c r="AX121" s="241"/>
      <c r="AY121" s="38"/>
      <c r="AZ121" s="38"/>
      <c r="BA121" s="55"/>
      <c r="BB121" s="55"/>
      <c r="BC121" s="3">
        <f t="shared" ca="1" si="34"/>
        <v>92258300</v>
      </c>
      <c r="BD121" s="3" t="e">
        <f t="shared" ca="1" si="35"/>
        <v>#N/A</v>
      </c>
      <c r="BE121" s="132"/>
      <c r="BF121" s="132"/>
      <c r="BG121" s="125"/>
      <c r="BJ121" s="68"/>
      <c r="BK121" s="68"/>
      <c r="BL121" s="68"/>
      <c r="BN121" s="169"/>
      <c r="BP121" s="68"/>
      <c r="BQ121" s="68"/>
      <c r="BR121" s="68"/>
      <c r="BU121" s="68"/>
      <c r="BV121" s="68"/>
      <c r="BW121" s="68"/>
      <c r="BX121" s="68"/>
      <c r="BZ121" s="237"/>
      <c r="CD121" s="237"/>
      <c r="CF121" s="68"/>
      <c r="CG121" s="68"/>
      <c r="CH121" s="237"/>
      <c r="CL121" s="237"/>
    </row>
    <row r="122" spans="1:90" x14ac:dyDescent="0.4">
      <c r="A122">
        <v>90</v>
      </c>
      <c r="B122" s="47">
        <f ca="1">IF(A122&gt;$A$8,"",OFFSET(InputPriceData!B$15,$A122+$A$11,0,1,1))</f>
        <v>45196</v>
      </c>
      <c r="C122" s="3">
        <f ca="1">IF(A122&gt;$A$8,"",OFFSET(InputPriceData!G$15,CalculationsAndCharts!$A122+$A$11,IF($C$5,8,0),1,1))</f>
        <v>104705800</v>
      </c>
      <c r="D122" s="4">
        <f ca="1">IF(A122&gt;$A$8,"",OFFSET(InputPriceData!C$15,CalculationsAndCharts!$A122+$A$11,IF($C$5,8,0),1,1))</f>
        <v>427.08999599999999</v>
      </c>
      <c r="E122" s="4">
        <f ca="1">IF(A122&gt;$A$8,"",OFFSET(InputPriceData!D$15,CalculationsAndCharts!$A122+$A$11,IF($C$5,8,0),1,1))</f>
        <v>427.67001299999998</v>
      </c>
      <c r="F122" s="4">
        <f ca="1">IF(A122&gt;$A$8,"",OFFSET(InputPriceData!E$15,CalculationsAndCharts!$A122+$A$11,IF($C$5,8,0),1,1))</f>
        <v>422.290009</v>
      </c>
      <c r="G122" s="4">
        <f ca="1">IF(A122&gt;$A$8,"",OFFSET(InputPriceData!F$15,CalculationsAndCharts!$A122+$A$11,IF($C$5,8,0),1,1))</f>
        <v>426.04998799999998</v>
      </c>
      <c r="H122" s="282">
        <f t="shared" ca="1" si="22"/>
        <v>427.67001299999998</v>
      </c>
      <c r="I122" s="292">
        <f t="shared" ca="1" si="23"/>
        <v>422.290009</v>
      </c>
      <c r="J122" s="50">
        <f t="shared" ca="1" si="24"/>
        <v>5.3800039999999854</v>
      </c>
      <c r="K122" s="282"/>
      <c r="L122" s="282"/>
      <c r="M122" s="292">
        <f t="shared" ca="1" si="25"/>
        <v>5.9089351507727272</v>
      </c>
      <c r="N122" s="291"/>
      <c r="P122" s="292">
        <f t="shared" ca="1" si="26"/>
        <v>425.94255397803073</v>
      </c>
      <c r="Q122" s="301">
        <f t="shared" ca="1" si="27"/>
        <v>431.85148912880345</v>
      </c>
      <c r="R122" s="301">
        <f t="shared" ca="1" si="28"/>
        <v>420.03361882725801</v>
      </c>
      <c r="S122" s="50"/>
      <c r="T122" s="292"/>
      <c r="U122" s="265"/>
      <c r="V122" s="292">
        <f t="shared" ca="1" si="29"/>
        <v>425.94255397803073</v>
      </c>
      <c r="W122" s="241">
        <f t="shared" ca="1" si="30"/>
        <v>0.10743402196925445</v>
      </c>
      <c r="X122" s="351">
        <f t="shared" ca="1" si="31"/>
        <v>1.1542069076490247E-2</v>
      </c>
      <c r="Y122" s="50">
        <f t="shared" ca="1" si="21"/>
        <v>3.4579336934692209</v>
      </c>
      <c r="Z122" s="265">
        <f t="shared" ca="1" si="32"/>
        <v>429.5079216934692</v>
      </c>
      <c r="AA122" s="265">
        <f t="shared" ca="1" si="33"/>
        <v>422.59205430653077</v>
      </c>
      <c r="AB122" s="292"/>
      <c r="AC122" s="37"/>
      <c r="AD122" s="50"/>
      <c r="AE122" s="228"/>
      <c r="AF122" s="50"/>
      <c r="AG122" s="50"/>
      <c r="AH122" s="228"/>
      <c r="AI122" s="50"/>
      <c r="AJ122" s="50"/>
      <c r="AK122" s="50"/>
      <c r="AL122" s="68"/>
      <c r="AM122" s="246"/>
      <c r="AN122" s="241"/>
      <c r="AO122" s="68"/>
      <c r="AP122" s="68"/>
      <c r="AQ122" s="241"/>
      <c r="AR122" s="241"/>
      <c r="AS122" s="228"/>
      <c r="AT122" s="194"/>
      <c r="AU122" s="37"/>
      <c r="AV122" s="68"/>
      <c r="AW122" s="228"/>
      <c r="AX122" s="241"/>
      <c r="AY122" s="38"/>
      <c r="AZ122" s="38"/>
      <c r="BA122" s="55"/>
      <c r="BB122" s="55"/>
      <c r="BC122" s="3">
        <f t="shared" ca="1" si="34"/>
        <v>104705800</v>
      </c>
      <c r="BD122" s="3" t="e">
        <f t="shared" ca="1" si="35"/>
        <v>#N/A</v>
      </c>
      <c r="BE122" s="132"/>
      <c r="BF122" s="132"/>
      <c r="BG122" s="125"/>
      <c r="BJ122" s="68"/>
      <c r="BK122" s="68"/>
      <c r="BL122" s="68"/>
      <c r="BN122" s="169"/>
      <c r="BP122" s="68"/>
      <c r="BQ122" s="68"/>
      <c r="BR122" s="68"/>
      <c r="BU122" s="68"/>
      <c r="BV122" s="68"/>
      <c r="BW122" s="68"/>
      <c r="BX122" s="68"/>
      <c r="BZ122" s="237"/>
      <c r="CD122" s="237"/>
      <c r="CF122" s="68"/>
      <c r="CG122" s="68"/>
      <c r="CH122" s="237"/>
      <c r="CL122" s="237"/>
    </row>
    <row r="123" spans="1:90" x14ac:dyDescent="0.4">
      <c r="A123">
        <v>91</v>
      </c>
      <c r="B123" s="47">
        <f ca="1">IF(A123&gt;$A$8,"",OFFSET(InputPriceData!B$15,$A123+$A$11,0,1,1))</f>
        <v>45195</v>
      </c>
      <c r="C123" s="3">
        <f ca="1">IF(A123&gt;$A$8,"",OFFSET(InputPriceData!G$15,CalculationsAndCharts!$A123+$A$11,IF($C$5,8,0),1,1))</f>
        <v>96168400</v>
      </c>
      <c r="D123" s="4">
        <f ca="1">IF(A123&gt;$A$8,"",OFFSET(InputPriceData!C$15,CalculationsAndCharts!$A123+$A$11,IF($C$5,8,0),1,1))</f>
        <v>429.08999599999999</v>
      </c>
      <c r="E123" s="4">
        <f ca="1">IF(A123&gt;$A$8,"",OFFSET(InputPriceData!D$15,CalculationsAndCharts!$A123+$A$11,IF($C$5,8,0),1,1))</f>
        <v>429.82000699999998</v>
      </c>
      <c r="F123" s="4">
        <f ca="1">IF(A123&gt;$A$8,"",OFFSET(InputPriceData!E$15,CalculationsAndCharts!$A123+$A$11,IF($C$5,8,0),1,1))</f>
        <v>425.01998900000001</v>
      </c>
      <c r="G123" s="4">
        <f ca="1">IF(A123&gt;$A$8,"",OFFSET(InputPriceData!F$15,CalculationsAndCharts!$A123+$A$11,IF($C$5,8,0),1,1))</f>
        <v>425.88000499999998</v>
      </c>
      <c r="H123" s="282">
        <f t="shared" ca="1" si="22"/>
        <v>432.23001099999999</v>
      </c>
      <c r="I123" s="292">
        <f t="shared" ca="1" si="23"/>
        <v>425.01998900000001</v>
      </c>
      <c r="J123" s="50">
        <f t="shared" ca="1" si="24"/>
        <v>7.2100219999999808</v>
      </c>
      <c r="K123" s="282"/>
      <c r="L123" s="282"/>
      <c r="M123" s="292">
        <f t="shared" ca="1" si="25"/>
        <v>5.4524098013471178</v>
      </c>
      <c r="N123" s="291"/>
      <c r="P123" s="292">
        <f t="shared" ca="1" si="26"/>
        <v>428.94294137981564</v>
      </c>
      <c r="Q123" s="301">
        <f t="shared" ca="1" si="27"/>
        <v>434.39535118116277</v>
      </c>
      <c r="R123" s="301">
        <f t="shared" ca="1" si="28"/>
        <v>423.49053157846851</v>
      </c>
      <c r="S123" s="50"/>
      <c r="T123" s="292"/>
      <c r="U123" s="265"/>
      <c r="V123" s="292">
        <f t="shared" ca="1" si="29"/>
        <v>428.94294137981564</v>
      </c>
      <c r="W123" s="241">
        <f t="shared" ca="1" si="30"/>
        <v>-3.0629363798156533</v>
      </c>
      <c r="X123" s="351">
        <f t="shared" ca="1" si="31"/>
        <v>9.3815792667982194</v>
      </c>
      <c r="Y123" s="50">
        <f t="shared" ca="1" si="21"/>
        <v>3.8638296813209552</v>
      </c>
      <c r="Z123" s="265">
        <f t="shared" ca="1" si="32"/>
        <v>429.74383468132095</v>
      </c>
      <c r="AA123" s="265">
        <f t="shared" ca="1" si="33"/>
        <v>422.01617531867902</v>
      </c>
      <c r="AB123" s="292"/>
      <c r="AC123" s="37"/>
      <c r="AD123" s="50"/>
      <c r="AE123" s="228"/>
      <c r="AF123" s="50"/>
      <c r="AG123" s="50"/>
      <c r="AH123" s="228"/>
      <c r="AI123" s="50"/>
      <c r="AJ123" s="50"/>
      <c r="AK123" s="50"/>
      <c r="AL123" s="68"/>
      <c r="AM123" s="246"/>
      <c r="AN123" s="241"/>
      <c r="AO123" s="68"/>
      <c r="AP123" s="68"/>
      <c r="AQ123" s="241"/>
      <c r="AR123" s="241"/>
      <c r="AS123" s="228"/>
      <c r="AT123" s="194"/>
      <c r="AU123" s="37"/>
      <c r="AV123" s="68"/>
      <c r="AW123" s="228"/>
      <c r="AX123" s="241"/>
      <c r="AY123" s="38"/>
      <c r="AZ123" s="38"/>
      <c r="BA123" s="55"/>
      <c r="BB123" s="55"/>
      <c r="BC123" s="3" t="e">
        <f t="shared" ca="1" si="34"/>
        <v>#N/A</v>
      </c>
      <c r="BD123" s="3">
        <f t="shared" ca="1" si="35"/>
        <v>96168400</v>
      </c>
      <c r="BE123" s="132"/>
      <c r="BF123" s="132"/>
      <c r="BG123" s="125"/>
      <c r="BJ123" s="68"/>
      <c r="BK123" s="68"/>
      <c r="BL123" s="68"/>
      <c r="BN123" s="169"/>
      <c r="BP123" s="68"/>
      <c r="BQ123" s="68"/>
      <c r="BR123" s="68"/>
      <c r="BU123" s="68"/>
      <c r="BV123" s="68"/>
      <c r="BW123" s="68"/>
      <c r="BX123" s="68"/>
      <c r="BZ123" s="237"/>
      <c r="CD123" s="237"/>
      <c r="CF123" s="68"/>
      <c r="CG123" s="68"/>
      <c r="CH123" s="237"/>
      <c r="CL123" s="237"/>
    </row>
    <row r="124" spans="1:90" x14ac:dyDescent="0.4">
      <c r="A124">
        <v>92</v>
      </c>
      <c r="B124" s="47">
        <f ca="1">IF(A124&gt;$A$8,"",OFFSET(InputPriceData!B$15,$A124+$A$11,0,1,1))</f>
        <v>45194</v>
      </c>
      <c r="C124" s="3">
        <f ca="1">IF(A124&gt;$A$8,"",OFFSET(InputPriceData!G$15,CalculationsAndCharts!$A124+$A$11,IF($C$5,8,0),1,1))</f>
        <v>70874500</v>
      </c>
      <c r="D124" s="4">
        <f ca="1">IF(A124&gt;$A$8,"",OFFSET(InputPriceData!C$15,CalculationsAndCharts!$A124+$A$11,IF($C$5,8,0),1,1))</f>
        <v>429.17001299999998</v>
      </c>
      <c r="E124" s="4">
        <f ca="1">IF(A124&gt;$A$8,"",OFFSET(InputPriceData!D$15,CalculationsAndCharts!$A124+$A$11,IF($C$5,8,0),1,1))</f>
        <v>432.26998900000001</v>
      </c>
      <c r="F124" s="4">
        <f ca="1">IF(A124&gt;$A$8,"",OFFSET(InputPriceData!E$15,CalculationsAndCharts!$A124+$A$11,IF($C$5,8,0),1,1))</f>
        <v>428.72000100000002</v>
      </c>
      <c r="G124" s="4">
        <f ca="1">IF(A124&gt;$A$8,"",OFFSET(InputPriceData!F$15,CalculationsAndCharts!$A124+$A$11,IF($C$5,8,0),1,1))</f>
        <v>432.23001099999999</v>
      </c>
      <c r="H124" s="282">
        <f t="shared" ca="1" si="22"/>
        <v>432.26998900000001</v>
      </c>
      <c r="I124" s="292">
        <f t="shared" ca="1" si="23"/>
        <v>428.72000100000002</v>
      </c>
      <c r="J124" s="50">
        <f t="shared" ca="1" si="24"/>
        <v>3.5499879999999848</v>
      </c>
      <c r="K124" s="282"/>
      <c r="L124" s="282"/>
      <c r="M124" s="292">
        <f t="shared" ca="1" si="25"/>
        <v>5.2997488314337122</v>
      </c>
      <c r="N124" s="291"/>
      <c r="P124" s="292">
        <f t="shared" ca="1" si="26"/>
        <v>431.71665734037657</v>
      </c>
      <c r="Q124" s="301">
        <f t="shared" ca="1" si="27"/>
        <v>437.01640617181027</v>
      </c>
      <c r="R124" s="301">
        <f t="shared" ca="1" si="28"/>
        <v>426.41690850894287</v>
      </c>
      <c r="S124" s="50"/>
      <c r="T124" s="292"/>
      <c r="U124" s="265"/>
      <c r="V124" s="292">
        <f t="shared" ca="1" si="29"/>
        <v>431.71665734037657</v>
      </c>
      <c r="W124" s="241">
        <f t="shared" ca="1" si="30"/>
        <v>0.51335365962341939</v>
      </c>
      <c r="X124" s="351">
        <f t="shared" ca="1" si="31"/>
        <v>0.26353197984875754</v>
      </c>
      <c r="Y124" s="50">
        <f t="shared" ca="1" si="21"/>
        <v>3.9132030699307836</v>
      </c>
      <c r="Z124" s="265">
        <f t="shared" ca="1" si="32"/>
        <v>436.14321406993076</v>
      </c>
      <c r="AA124" s="265">
        <f t="shared" ca="1" si="33"/>
        <v>428.31680793006922</v>
      </c>
      <c r="AB124" s="292"/>
      <c r="AC124" s="37"/>
      <c r="AD124" s="50"/>
      <c r="AE124" s="228"/>
      <c r="AF124" s="50"/>
      <c r="AG124" s="50"/>
      <c r="AH124" s="228"/>
      <c r="AI124" s="50"/>
      <c r="AJ124" s="50"/>
      <c r="AK124" s="50"/>
      <c r="AL124" s="68"/>
      <c r="AM124" s="246"/>
      <c r="AN124" s="241"/>
      <c r="AO124" s="68"/>
      <c r="AP124" s="68"/>
      <c r="AQ124" s="241"/>
      <c r="AR124" s="241"/>
      <c r="AS124" s="228"/>
      <c r="AT124" s="194"/>
      <c r="AU124" s="37"/>
      <c r="AV124" s="68"/>
      <c r="AW124" s="228"/>
      <c r="AX124" s="241"/>
      <c r="AY124" s="38"/>
      <c r="AZ124" s="38"/>
      <c r="BA124" s="55"/>
      <c r="BB124" s="55"/>
      <c r="BC124" s="3">
        <f t="shared" ca="1" si="34"/>
        <v>70874500</v>
      </c>
      <c r="BD124" s="3" t="e">
        <f t="shared" ca="1" si="35"/>
        <v>#N/A</v>
      </c>
      <c r="BE124" s="132"/>
      <c r="BF124" s="132"/>
      <c r="BG124" s="125"/>
      <c r="BJ124" s="68"/>
      <c r="BK124" s="68"/>
      <c r="BL124" s="68"/>
      <c r="BN124" s="169"/>
      <c r="BP124" s="68"/>
      <c r="BQ124" s="68"/>
      <c r="BR124" s="68"/>
      <c r="BU124" s="68"/>
      <c r="BV124" s="68"/>
      <c r="BW124" s="68"/>
      <c r="BX124" s="68"/>
      <c r="BZ124" s="237"/>
      <c r="CD124" s="237"/>
      <c r="CF124" s="68"/>
      <c r="CG124" s="68"/>
      <c r="CH124" s="237"/>
      <c r="CL124" s="237"/>
    </row>
    <row r="125" spans="1:90" x14ac:dyDescent="0.4">
      <c r="A125">
        <v>93</v>
      </c>
      <c r="B125" s="47">
        <f ca="1">IF(A125&gt;$A$8,"",OFFSET(InputPriceData!B$15,$A125+$A$11,0,1,1))</f>
        <v>45191</v>
      </c>
      <c r="C125" s="3">
        <f ca="1">IF(A125&gt;$A$8,"",OFFSET(InputPriceData!G$15,CalculationsAndCharts!$A125+$A$11,IF($C$5,8,0),1,1))</f>
        <v>100829700</v>
      </c>
      <c r="D125" s="4">
        <f ca="1">IF(A125&gt;$A$8,"",OFFSET(InputPriceData!C$15,CalculationsAndCharts!$A125+$A$11,IF($C$5,8,0),1,1))</f>
        <v>432.45001200000002</v>
      </c>
      <c r="E125" s="4">
        <f ca="1">IF(A125&gt;$A$8,"",OFFSET(InputPriceData!D$15,CalculationsAndCharts!$A125+$A$11,IF($C$5,8,0),1,1))</f>
        <v>434.10000600000001</v>
      </c>
      <c r="F125" s="4">
        <f ca="1">IF(A125&gt;$A$8,"",OFFSET(InputPriceData!E$15,CalculationsAndCharts!$A125+$A$11,IF($C$5,8,0),1,1))</f>
        <v>429.98998999999998</v>
      </c>
      <c r="G125" s="4">
        <f ca="1">IF(A125&gt;$A$8,"",OFFSET(InputPriceData!F$15,CalculationsAndCharts!$A125+$A$11,IF($C$5,8,0),1,1))</f>
        <v>430.42001299999998</v>
      </c>
      <c r="H125" s="282">
        <f t="shared" ca="1" si="22"/>
        <v>434.10000600000001</v>
      </c>
      <c r="I125" s="292">
        <f t="shared" ca="1" si="23"/>
        <v>429.98998999999998</v>
      </c>
      <c r="J125" s="50">
        <f t="shared" ca="1" si="24"/>
        <v>4.1100160000000301</v>
      </c>
      <c r="K125" s="282"/>
      <c r="L125" s="282"/>
      <c r="M125" s="292">
        <f t="shared" ca="1" si="25"/>
        <v>5.8429891001620655</v>
      </c>
      <c r="N125" s="291"/>
      <c r="P125" s="292">
        <f t="shared" ca="1" si="26"/>
        <v>434.58399432125441</v>
      </c>
      <c r="Q125" s="301">
        <f t="shared" ca="1" si="27"/>
        <v>440.42698342141648</v>
      </c>
      <c r="R125" s="301">
        <f t="shared" ca="1" si="28"/>
        <v>428.74100522109234</v>
      </c>
      <c r="S125" s="50"/>
      <c r="T125" s="292"/>
      <c r="U125" s="265"/>
      <c r="V125" s="292">
        <f t="shared" ca="1" si="29"/>
        <v>434.58399432125441</v>
      </c>
      <c r="W125" s="241">
        <f t="shared" ca="1" si="30"/>
        <v>-4.1639813212544254</v>
      </c>
      <c r="X125" s="351">
        <f t="shared" ca="1" si="31"/>
        <v>17.33874044375575</v>
      </c>
      <c r="Y125" s="50">
        <f t="shared" ca="1" si="21"/>
        <v>3.9527956923850032</v>
      </c>
      <c r="Z125" s="265">
        <f t="shared" ca="1" si="32"/>
        <v>434.37280869238498</v>
      </c>
      <c r="AA125" s="265">
        <f t="shared" ca="1" si="33"/>
        <v>426.46721730761499</v>
      </c>
      <c r="AB125" s="292"/>
      <c r="AC125" s="37"/>
      <c r="AD125" s="50"/>
      <c r="AE125" s="228"/>
      <c r="AF125" s="50"/>
      <c r="AG125" s="50"/>
      <c r="AH125" s="228"/>
      <c r="AI125" s="50"/>
      <c r="AJ125" s="50"/>
      <c r="AK125" s="50"/>
      <c r="AL125" s="68"/>
      <c r="AM125" s="246"/>
      <c r="AN125" s="241"/>
      <c r="AO125" s="68"/>
      <c r="AP125" s="68"/>
      <c r="AQ125" s="241"/>
      <c r="AR125" s="241"/>
      <c r="AS125" s="228"/>
      <c r="AT125" s="194"/>
      <c r="AU125" s="37"/>
      <c r="AV125" s="68"/>
      <c r="AW125" s="228"/>
      <c r="AX125" s="241"/>
      <c r="AY125" s="38"/>
      <c r="AZ125" s="38"/>
      <c r="BA125" s="55"/>
      <c r="BB125" s="55"/>
      <c r="BC125" s="3" t="e">
        <f t="shared" ca="1" si="34"/>
        <v>#N/A</v>
      </c>
      <c r="BD125" s="3">
        <f t="shared" ca="1" si="35"/>
        <v>100829700</v>
      </c>
      <c r="BE125" s="132"/>
      <c r="BF125" s="132"/>
      <c r="BG125" s="125"/>
      <c r="BJ125" s="68"/>
      <c r="BK125" s="68"/>
      <c r="BL125" s="68"/>
      <c r="BN125" s="169"/>
      <c r="BP125" s="68"/>
      <c r="BQ125" s="68"/>
      <c r="BR125" s="68"/>
      <c r="BU125" s="68"/>
      <c r="BV125" s="68"/>
      <c r="BW125" s="68"/>
      <c r="BX125" s="68"/>
      <c r="BZ125" s="237"/>
      <c r="CD125" s="237"/>
      <c r="CF125" s="68"/>
      <c r="CG125" s="68"/>
      <c r="CH125" s="237"/>
      <c r="CL125" s="237"/>
    </row>
    <row r="126" spans="1:90" x14ac:dyDescent="0.4">
      <c r="A126">
        <v>94</v>
      </c>
      <c r="B126" s="47">
        <f ca="1">IF(A126&gt;$A$8,"",OFFSET(InputPriceData!B$15,$A126+$A$11,0,1,1))</f>
        <v>45190</v>
      </c>
      <c r="C126" s="3">
        <f ca="1">IF(A126&gt;$A$8,"",OFFSET(InputPriceData!G$15,CalculationsAndCharts!$A126+$A$11,IF($C$5,8,0),1,1))</f>
        <v>103976100</v>
      </c>
      <c r="D126" s="4">
        <f ca="1">IF(A126&gt;$A$8,"",OFFSET(InputPriceData!C$15,CalculationsAndCharts!$A126+$A$11,IF($C$5,8,0),1,1))</f>
        <v>435.70001200000002</v>
      </c>
      <c r="E126" s="4">
        <f ca="1">IF(A126&gt;$A$8,"",OFFSET(InputPriceData!D$15,CalculationsAndCharts!$A126+$A$11,IF($C$5,8,0),1,1))</f>
        <v>435.97000100000002</v>
      </c>
      <c r="F126" s="4">
        <f ca="1">IF(A126&gt;$A$8,"",OFFSET(InputPriceData!E$15,CalculationsAndCharts!$A126+$A$11,IF($C$5,8,0),1,1))</f>
        <v>431.23001099999999</v>
      </c>
      <c r="G126" s="4">
        <f ca="1">IF(A126&gt;$A$8,"",OFFSET(InputPriceData!F$15,CalculationsAndCharts!$A126+$A$11,IF($C$5,8,0),1,1))</f>
        <v>431.39001500000001</v>
      </c>
      <c r="H126" s="282">
        <f t="shared" ca="1" si="22"/>
        <v>438.64001500000001</v>
      </c>
      <c r="I126" s="292">
        <f t="shared" ca="1" si="23"/>
        <v>431.23001099999999</v>
      </c>
      <c r="J126" s="50">
        <f t="shared" ca="1" si="24"/>
        <v>7.4100040000000149</v>
      </c>
      <c r="K126" s="282"/>
      <c r="L126" s="282"/>
      <c r="M126" s="292">
        <f t="shared" ca="1" si="25"/>
        <v>5.481527171325232</v>
      </c>
      <c r="N126" s="291"/>
      <c r="P126" s="292">
        <f t="shared" ca="1" si="26"/>
        <v>438.86245493065059</v>
      </c>
      <c r="Q126" s="301">
        <f t="shared" ca="1" si="27"/>
        <v>444.34398210197583</v>
      </c>
      <c r="R126" s="301">
        <f t="shared" ca="1" si="28"/>
        <v>433.38092775932535</v>
      </c>
      <c r="S126" s="50"/>
      <c r="T126" s="292"/>
      <c r="U126" s="265"/>
      <c r="V126" s="292">
        <f t="shared" ca="1" si="29"/>
        <v>438.86245493065059</v>
      </c>
      <c r="W126" s="241">
        <f t="shared" ca="1" si="30"/>
        <v>-7.4724399306505802</v>
      </c>
      <c r="X126" s="351">
        <f t="shared" ca="1" si="31"/>
        <v>55.837358517181251</v>
      </c>
      <c r="Y126" s="50">
        <f t="shared" ca="1" si="21"/>
        <v>3.8438779544513912</v>
      </c>
      <c r="Z126" s="265">
        <f t="shared" ca="1" si="32"/>
        <v>435.23389295445139</v>
      </c>
      <c r="AA126" s="265">
        <f t="shared" ca="1" si="33"/>
        <v>427.54613704554862</v>
      </c>
      <c r="AB126" s="292"/>
      <c r="AC126" s="37"/>
      <c r="AD126" s="50"/>
      <c r="AE126" s="228"/>
      <c r="AF126" s="50"/>
      <c r="AG126" s="50"/>
      <c r="AH126" s="228"/>
      <c r="AI126" s="50"/>
      <c r="AJ126" s="50"/>
      <c r="AK126" s="50"/>
      <c r="AL126" s="68"/>
      <c r="AM126" s="246"/>
      <c r="AN126" s="241"/>
      <c r="AO126" s="68"/>
      <c r="AP126" s="68"/>
      <c r="AQ126" s="241"/>
      <c r="AR126" s="241"/>
      <c r="AS126" s="228"/>
      <c r="AT126" s="194"/>
      <c r="AU126" s="37"/>
      <c r="AV126" s="68"/>
      <c r="AW126" s="228"/>
      <c r="AX126" s="241"/>
      <c r="AY126" s="38"/>
      <c r="AZ126" s="38"/>
      <c r="BA126" s="55"/>
      <c r="BB126" s="55"/>
      <c r="BC126" s="3" t="e">
        <f t="shared" ca="1" si="34"/>
        <v>#N/A</v>
      </c>
      <c r="BD126" s="3">
        <f t="shared" ca="1" si="35"/>
        <v>103976100</v>
      </c>
      <c r="BE126" s="132"/>
      <c r="BF126" s="132"/>
      <c r="BG126" s="125"/>
      <c r="BJ126" s="68"/>
      <c r="BK126" s="68"/>
      <c r="BL126" s="68"/>
      <c r="BN126" s="169"/>
      <c r="BP126" s="68"/>
      <c r="BQ126" s="68"/>
      <c r="BR126" s="68"/>
      <c r="BU126" s="68"/>
      <c r="BV126" s="68"/>
      <c r="BW126" s="68"/>
      <c r="BX126" s="68"/>
      <c r="BZ126" s="237"/>
      <c r="CD126" s="237"/>
      <c r="CF126" s="68"/>
      <c r="CG126" s="68"/>
      <c r="CH126" s="237"/>
      <c r="CL126" s="237"/>
    </row>
    <row r="127" spans="1:90" x14ac:dyDescent="0.4">
      <c r="A127">
        <v>95</v>
      </c>
      <c r="B127" s="47">
        <f ca="1">IF(A127&gt;$A$8,"",OFFSET(InputPriceData!B$15,$A127+$A$11,0,1,1))</f>
        <v>45189</v>
      </c>
      <c r="C127" s="3">
        <f ca="1">IF(A127&gt;$A$8,"",OFFSET(InputPriceData!G$15,CalculationsAndCharts!$A127+$A$11,IF($C$5,8,0),1,1))</f>
        <v>82562600</v>
      </c>
      <c r="D127" s="4">
        <f ca="1">IF(A127&gt;$A$8,"",OFFSET(InputPriceData!C$15,CalculationsAndCharts!$A127+$A$11,IF($C$5,8,0),1,1))</f>
        <v>444.01001000000002</v>
      </c>
      <c r="E127" s="4">
        <f ca="1">IF(A127&gt;$A$8,"",OFFSET(InputPriceData!D$15,CalculationsAndCharts!$A127+$A$11,IF($C$5,8,0),1,1))</f>
        <v>444.44000199999999</v>
      </c>
      <c r="F127" s="4">
        <f ca="1">IF(A127&gt;$A$8,"",OFFSET(InputPriceData!E$15,CalculationsAndCharts!$A127+$A$11,IF($C$5,8,0),1,1))</f>
        <v>438.42999300000002</v>
      </c>
      <c r="G127" s="4">
        <f ca="1">IF(A127&gt;$A$8,"",OFFSET(InputPriceData!F$15,CalculationsAndCharts!$A127+$A$11,IF($C$5,8,0),1,1))</f>
        <v>438.64001500000001</v>
      </c>
      <c r="H127" s="282">
        <f t="shared" ca="1" si="22"/>
        <v>444.44000199999999</v>
      </c>
      <c r="I127" s="292">
        <f t="shared" ca="1" si="23"/>
        <v>438.42999300000002</v>
      </c>
      <c r="J127" s="50">
        <f t="shared" ca="1" si="24"/>
        <v>6.0100089999999682</v>
      </c>
      <c r="K127" s="282"/>
      <c r="L127" s="282"/>
      <c r="M127" s="292">
        <f t="shared" ca="1" si="25"/>
        <v>4.4794331422302598</v>
      </c>
      <c r="N127" s="291"/>
      <c r="P127" s="292">
        <f t="shared" ca="1" si="26"/>
        <v>442.50791366407395</v>
      </c>
      <c r="Q127" s="301">
        <f t="shared" ca="1" si="27"/>
        <v>446.98734680630423</v>
      </c>
      <c r="R127" s="301">
        <f t="shared" ca="1" si="28"/>
        <v>438.02848052184368</v>
      </c>
      <c r="S127" s="50"/>
      <c r="T127" s="292"/>
      <c r="U127" s="265"/>
      <c r="V127" s="292">
        <f t="shared" ca="1" si="29"/>
        <v>442.50791366407395</v>
      </c>
      <c r="W127" s="241">
        <f t="shared" ca="1" si="30"/>
        <v>-3.8678986640739481</v>
      </c>
      <c r="X127" s="351">
        <f t="shared" ca="1" si="31"/>
        <v>14.960640075545033</v>
      </c>
      <c r="Y127" s="50">
        <f t="shared" ca="1" si="21"/>
        <v>3.719948099441309</v>
      </c>
      <c r="Z127" s="265">
        <f t="shared" ca="1" si="32"/>
        <v>442.3599630994413</v>
      </c>
      <c r="AA127" s="265">
        <f t="shared" ca="1" si="33"/>
        <v>434.92006690055871</v>
      </c>
      <c r="AB127" s="292"/>
      <c r="AC127" s="37"/>
      <c r="AD127" s="50"/>
      <c r="AE127" s="228"/>
      <c r="AF127" s="50"/>
      <c r="AG127" s="50"/>
      <c r="AH127" s="228"/>
      <c r="AI127" s="50"/>
      <c r="AJ127" s="50"/>
      <c r="AK127" s="50"/>
      <c r="AL127" s="68"/>
      <c r="AM127" s="246"/>
      <c r="AN127" s="241"/>
      <c r="AO127" s="68"/>
      <c r="AP127" s="68"/>
      <c r="AQ127" s="241"/>
      <c r="AR127" s="241"/>
      <c r="AS127" s="228"/>
      <c r="AT127" s="194"/>
      <c r="AU127" s="37"/>
      <c r="AV127" s="68"/>
      <c r="AW127" s="228"/>
      <c r="AX127" s="241"/>
      <c r="AY127" s="38"/>
      <c r="AZ127" s="38"/>
      <c r="BA127" s="55"/>
      <c r="BB127" s="55"/>
      <c r="BC127" s="3" t="e">
        <f t="shared" ca="1" si="34"/>
        <v>#N/A</v>
      </c>
      <c r="BD127" s="3">
        <f t="shared" ca="1" si="35"/>
        <v>82562600</v>
      </c>
      <c r="BE127" s="132"/>
      <c r="BF127" s="132"/>
      <c r="BG127" s="125"/>
      <c r="BJ127" s="68"/>
      <c r="BK127" s="68"/>
      <c r="BL127" s="68"/>
      <c r="BN127" s="169"/>
      <c r="BP127" s="68"/>
      <c r="BQ127" s="68"/>
      <c r="BR127" s="68"/>
      <c r="BU127" s="68"/>
      <c r="BV127" s="68"/>
      <c r="BW127" s="68"/>
      <c r="BX127" s="68"/>
      <c r="BZ127" s="237"/>
      <c r="CD127" s="237"/>
      <c r="CF127" s="68"/>
      <c r="CG127" s="68"/>
      <c r="CH127" s="237"/>
      <c r="CL127" s="237"/>
    </row>
    <row r="128" spans="1:90" x14ac:dyDescent="0.4">
      <c r="A128">
        <v>96</v>
      </c>
      <c r="B128" s="47">
        <f ca="1">IF(A128&gt;$A$8,"",OFFSET(InputPriceData!B$15,$A128+$A$11,0,1,1))</f>
        <v>45188</v>
      </c>
      <c r="C128" s="3">
        <f ca="1">IF(A128&gt;$A$8,"",OFFSET(InputPriceData!G$15,CalculationsAndCharts!$A128+$A$11,IF($C$5,8,0),1,1))</f>
        <v>66514600</v>
      </c>
      <c r="D128" s="4">
        <f ca="1">IF(A128&gt;$A$8,"",OFFSET(InputPriceData!C$15,CalculationsAndCharts!$A128+$A$11,IF($C$5,8,0),1,1))</f>
        <v>442.67999300000002</v>
      </c>
      <c r="E128" s="4">
        <f ca="1">IF(A128&gt;$A$8,"",OFFSET(InputPriceData!D$15,CalculationsAndCharts!$A128+$A$11,IF($C$5,8,0),1,1))</f>
        <v>443.290009</v>
      </c>
      <c r="F128" s="4">
        <f ca="1">IF(A128&gt;$A$8,"",OFFSET(InputPriceData!E$15,CalculationsAndCharts!$A128+$A$11,IF($C$5,8,0),1,1))</f>
        <v>439.94000199999999</v>
      </c>
      <c r="G128" s="4">
        <f ca="1">IF(A128&gt;$A$8,"",OFFSET(InputPriceData!F$15,CalculationsAndCharts!$A128+$A$11,IF($C$5,8,0),1,1))</f>
        <v>442.709991</v>
      </c>
      <c r="H128" s="282">
        <f t="shared" ca="1" si="22"/>
        <v>443.63000499999998</v>
      </c>
      <c r="I128" s="292">
        <f t="shared" ca="1" si="23"/>
        <v>439.94000199999999</v>
      </c>
      <c r="J128" s="50">
        <f t="shared" ca="1" si="24"/>
        <v>3.6900029999999902</v>
      </c>
      <c r="K128" s="282"/>
      <c r="L128" s="282"/>
      <c r="M128" s="292">
        <f t="shared" ca="1" si="25"/>
        <v>4.1173831954888387</v>
      </c>
      <c r="N128" s="291"/>
      <c r="P128" s="292">
        <f t="shared" ca="1" si="26"/>
        <v>444.45219836274907</v>
      </c>
      <c r="Q128" s="301">
        <f t="shared" ca="1" si="27"/>
        <v>448.56958155823793</v>
      </c>
      <c r="R128" s="301">
        <f t="shared" ca="1" si="28"/>
        <v>440.33481516726022</v>
      </c>
      <c r="S128" s="50"/>
      <c r="T128" s="292"/>
      <c r="U128" s="265"/>
      <c r="V128" s="292">
        <f t="shared" ca="1" si="29"/>
        <v>444.45219836274907</v>
      </c>
      <c r="W128" s="241">
        <f t="shared" ca="1" si="30"/>
        <v>-1.7422073627490704</v>
      </c>
      <c r="X128" s="351">
        <f t="shared" ca="1" si="31"/>
        <v>3.035286494817071</v>
      </c>
      <c r="Y128" s="50">
        <f t="shared" ca="1" si="21"/>
        <v>3.6456148036716449</v>
      </c>
      <c r="Z128" s="265">
        <f t="shared" ca="1" si="32"/>
        <v>446.35560580367166</v>
      </c>
      <c r="AA128" s="265">
        <f t="shared" ca="1" si="33"/>
        <v>439.06437619632834</v>
      </c>
      <c r="AB128" s="292"/>
      <c r="AC128" s="37"/>
      <c r="AD128" s="50"/>
      <c r="AE128" s="228"/>
      <c r="AF128" s="50"/>
      <c r="AG128" s="50"/>
      <c r="AH128" s="228"/>
      <c r="AI128" s="50"/>
      <c r="AJ128" s="50"/>
      <c r="AK128" s="50"/>
      <c r="AL128" s="68"/>
      <c r="AM128" s="246"/>
      <c r="AN128" s="241"/>
      <c r="AO128" s="68"/>
      <c r="AP128" s="68"/>
      <c r="AQ128" s="241"/>
      <c r="AR128" s="241"/>
      <c r="AS128" s="228"/>
      <c r="AT128" s="194"/>
      <c r="AU128" s="37"/>
      <c r="AV128" s="68"/>
      <c r="AW128" s="228"/>
      <c r="AX128" s="241"/>
      <c r="AY128" s="38"/>
      <c r="AZ128" s="38"/>
      <c r="BA128" s="55"/>
      <c r="BB128" s="55"/>
      <c r="BC128" s="3" t="e">
        <f t="shared" ca="1" si="34"/>
        <v>#N/A</v>
      </c>
      <c r="BD128" s="3">
        <f t="shared" ca="1" si="35"/>
        <v>66514600</v>
      </c>
      <c r="BE128" s="132"/>
      <c r="BF128" s="132"/>
      <c r="BG128" s="125"/>
      <c r="BJ128" s="68"/>
      <c r="BK128" s="68"/>
      <c r="BL128" s="68"/>
      <c r="BN128" s="169"/>
      <c r="BP128" s="68"/>
      <c r="BQ128" s="68"/>
      <c r="BR128" s="68"/>
      <c r="BU128" s="68"/>
      <c r="BV128" s="68"/>
      <c r="BW128" s="68"/>
      <c r="BX128" s="68"/>
      <c r="BZ128" s="237"/>
      <c r="CD128" s="237"/>
      <c r="CF128" s="68"/>
      <c r="CG128" s="68"/>
      <c r="CH128" s="237"/>
      <c r="CL128" s="237"/>
    </row>
    <row r="129" spans="1:90" x14ac:dyDescent="0.4">
      <c r="A129">
        <v>97</v>
      </c>
      <c r="B129" s="47">
        <f ca="1">IF(A129&gt;$A$8,"",OFFSET(InputPriceData!B$15,$A129+$A$11,0,1,1))</f>
        <v>45187</v>
      </c>
      <c r="C129" s="3">
        <f ca="1">IF(A129&gt;$A$8,"",OFFSET(InputPriceData!G$15,CalculationsAndCharts!$A129+$A$11,IF($C$5,8,0),1,1))</f>
        <v>55752200</v>
      </c>
      <c r="D129" s="4">
        <f ca="1">IF(A129&gt;$A$8,"",OFFSET(InputPriceData!C$15,CalculationsAndCharts!$A129+$A$11,IF($C$5,8,0),1,1))</f>
        <v>443.04998799999998</v>
      </c>
      <c r="E129" s="4">
        <f ca="1">IF(A129&gt;$A$8,"",OFFSET(InputPriceData!D$15,CalculationsAndCharts!$A129+$A$11,IF($C$5,8,0),1,1))</f>
        <v>444.97000100000002</v>
      </c>
      <c r="F129" s="4">
        <f ca="1">IF(A129&gt;$A$8,"",OFFSET(InputPriceData!E$15,CalculationsAndCharts!$A129+$A$11,IF($C$5,8,0),1,1))</f>
        <v>442.55999800000001</v>
      </c>
      <c r="G129" s="4">
        <f ca="1">IF(A129&gt;$A$8,"",OFFSET(InputPriceData!F$15,CalculationsAndCharts!$A129+$A$11,IF($C$5,8,0),1,1))</f>
        <v>443.63000499999998</v>
      </c>
      <c r="H129" s="282">
        <f t="shared" ca="1" si="22"/>
        <v>444.97000100000002</v>
      </c>
      <c r="I129" s="292">
        <f t="shared" ca="1" si="23"/>
        <v>442.55999800000001</v>
      </c>
      <c r="J129" s="50">
        <f t="shared" ca="1" si="24"/>
        <v>2.4100030000000174</v>
      </c>
      <c r="K129" s="282"/>
      <c r="L129" s="282"/>
      <c r="M129" s="292">
        <f t="shared" ca="1" si="25"/>
        <v>4.5389220323189274</v>
      </c>
      <c r="N129" s="291"/>
      <c r="P129" s="292">
        <f t="shared" ca="1" si="26"/>
        <v>445.77681029299958</v>
      </c>
      <c r="Q129" s="301">
        <f t="shared" ca="1" si="27"/>
        <v>450.31573232531849</v>
      </c>
      <c r="R129" s="301">
        <f t="shared" ca="1" si="28"/>
        <v>441.23788826068068</v>
      </c>
      <c r="S129" s="50"/>
      <c r="T129" s="292"/>
      <c r="U129" s="265"/>
      <c r="V129" s="292">
        <f t="shared" ca="1" si="29"/>
        <v>445.77681029299958</v>
      </c>
      <c r="W129" s="241">
        <f t="shared" ca="1" si="30"/>
        <v>-2.146805292999602</v>
      </c>
      <c r="X129" s="351">
        <f t="shared" ca="1" si="31"/>
        <v>4.6087729660511068</v>
      </c>
      <c r="Y129" s="50">
        <f t="shared" ca="1" si="21"/>
        <v>3.6847861627843774</v>
      </c>
      <c r="Z129" s="265">
        <f t="shared" ca="1" si="32"/>
        <v>447.31479116278439</v>
      </c>
      <c r="AA129" s="265">
        <f t="shared" ca="1" si="33"/>
        <v>439.94521883721558</v>
      </c>
      <c r="AB129" s="292"/>
      <c r="AC129" s="37"/>
      <c r="AD129" s="50"/>
      <c r="AE129" s="228"/>
      <c r="AF129" s="50"/>
      <c r="AG129" s="50"/>
      <c r="AH129" s="228"/>
      <c r="AI129" s="50"/>
      <c r="AJ129" s="50"/>
      <c r="AK129" s="50"/>
      <c r="AL129" s="68"/>
      <c r="AM129" s="246"/>
      <c r="AN129" s="241"/>
      <c r="AO129" s="68"/>
      <c r="AP129" s="68"/>
      <c r="AQ129" s="241"/>
      <c r="AR129" s="241"/>
      <c r="AS129" s="228"/>
      <c r="AT129" s="194"/>
      <c r="AU129" s="37"/>
      <c r="AV129" s="68"/>
      <c r="AW129" s="228"/>
      <c r="AX129" s="241"/>
      <c r="AY129" s="38"/>
      <c r="AZ129" s="38"/>
      <c r="BA129" s="55"/>
      <c r="BB129" s="55"/>
      <c r="BC129" s="3">
        <f t="shared" ca="1" si="34"/>
        <v>55752200</v>
      </c>
      <c r="BD129" s="3" t="e">
        <f t="shared" ca="1" si="35"/>
        <v>#N/A</v>
      </c>
      <c r="BE129" s="132"/>
      <c r="BF129" s="132"/>
      <c r="BG129" s="125"/>
      <c r="BJ129" s="68"/>
      <c r="BK129" s="68"/>
      <c r="BL129" s="68"/>
      <c r="BN129" s="169"/>
      <c r="BP129" s="68"/>
      <c r="BQ129" s="68"/>
      <c r="BR129" s="68"/>
      <c r="BU129" s="68"/>
      <c r="BV129" s="68"/>
      <c r="BW129" s="68"/>
      <c r="BX129" s="68"/>
      <c r="BZ129" s="237"/>
      <c r="CD129" s="237"/>
      <c r="CF129" s="68"/>
      <c r="CG129" s="68"/>
      <c r="CH129" s="237"/>
      <c r="CL129" s="237"/>
    </row>
    <row r="130" spans="1:90" x14ac:dyDescent="0.4">
      <c r="A130">
        <v>98</v>
      </c>
      <c r="B130" s="47">
        <f ca="1">IF(A130&gt;$A$8,"",OFFSET(InputPriceData!B$15,$A130+$A$11,0,1,1))</f>
        <v>45184</v>
      </c>
      <c r="C130" s="3">
        <f ca="1">IF(A130&gt;$A$8,"",OFFSET(InputPriceData!G$15,CalculationsAndCharts!$A130+$A$11,IF($C$5,8,0),1,1))</f>
        <v>111761400</v>
      </c>
      <c r="D130" s="4">
        <f ca="1">IF(A130&gt;$A$8,"",OFFSET(InputPriceData!C$15,CalculationsAndCharts!$A130+$A$11,IF($C$5,8,0),1,1))</f>
        <v>447.14001500000001</v>
      </c>
      <c r="E130" s="4">
        <f ca="1">IF(A130&gt;$A$8,"",OFFSET(InputPriceData!D$15,CalculationsAndCharts!$A130+$A$11,IF($C$5,8,0),1,1))</f>
        <v>447.48001099999999</v>
      </c>
      <c r="F130" s="4">
        <f ca="1">IF(A130&gt;$A$8,"",OFFSET(InputPriceData!E$15,CalculationsAndCharts!$A130+$A$11,IF($C$5,8,0),1,1))</f>
        <v>442.92001299999998</v>
      </c>
      <c r="G130" s="4">
        <f ca="1">IF(A130&gt;$A$8,"",OFFSET(InputPriceData!F$15,CalculationsAndCharts!$A130+$A$11,IF($C$5,8,0),1,1))</f>
        <v>443.36999500000002</v>
      </c>
      <c r="H130" s="282">
        <f t="shared" ca="1" si="22"/>
        <v>450.35998499999999</v>
      </c>
      <c r="I130" s="292">
        <f t="shared" ca="1" si="23"/>
        <v>442.92001299999998</v>
      </c>
      <c r="J130" s="50">
        <f t="shared" ca="1" si="24"/>
        <v>7.4399720000000116</v>
      </c>
      <c r="K130" s="282"/>
      <c r="L130" s="282"/>
      <c r="M130" s="292">
        <f t="shared" ca="1" si="25"/>
        <v>4.0796461888702247</v>
      </c>
      <c r="N130" s="291"/>
      <c r="P130" s="292">
        <f t="shared" ca="1" si="26"/>
        <v>447.35683624897581</v>
      </c>
      <c r="Q130" s="301">
        <f t="shared" ca="1" si="27"/>
        <v>451.43648243784605</v>
      </c>
      <c r="R130" s="301">
        <f t="shared" ca="1" si="28"/>
        <v>443.27719006010557</v>
      </c>
      <c r="S130" s="50"/>
      <c r="T130" s="292"/>
      <c r="U130" s="265"/>
      <c r="V130" s="292">
        <f t="shared" ca="1" si="29"/>
        <v>447.35683624897581</v>
      </c>
      <c r="W130" s="241">
        <f t="shared" ca="1" si="30"/>
        <v>-3.986841248975793</v>
      </c>
      <c r="X130" s="351">
        <f t="shared" ca="1" si="31"/>
        <v>15.89490314453486</v>
      </c>
      <c r="Y130" s="50">
        <f t="shared" ca="1" si="21"/>
        <v>3.6593978152171056</v>
      </c>
      <c r="Z130" s="265">
        <f t="shared" ca="1" si="32"/>
        <v>447.02939281521714</v>
      </c>
      <c r="AA130" s="265">
        <f t="shared" ca="1" si="33"/>
        <v>439.7105971847829</v>
      </c>
      <c r="AB130" s="292"/>
      <c r="AC130" s="37"/>
      <c r="AD130" s="50"/>
      <c r="AE130" s="228"/>
      <c r="AF130" s="50"/>
      <c r="AG130" s="50"/>
      <c r="AH130" s="228"/>
      <c r="AI130" s="50"/>
      <c r="AJ130" s="50"/>
      <c r="AK130" s="50"/>
      <c r="AL130" s="68"/>
      <c r="AM130" s="246"/>
      <c r="AN130" s="241"/>
      <c r="AO130" s="68"/>
      <c r="AP130" s="68"/>
      <c r="AQ130" s="241"/>
      <c r="AR130" s="241"/>
      <c r="AS130" s="228"/>
      <c r="AT130" s="194"/>
      <c r="AU130" s="37"/>
      <c r="AV130" s="68"/>
      <c r="AW130" s="228"/>
      <c r="AX130" s="241"/>
      <c r="AY130" s="38"/>
      <c r="AZ130" s="38"/>
      <c r="BA130" s="55"/>
      <c r="BB130" s="55"/>
      <c r="BC130" s="3" t="e">
        <f t="shared" ca="1" si="34"/>
        <v>#N/A</v>
      </c>
      <c r="BD130" s="3">
        <f t="shared" ca="1" si="35"/>
        <v>111761400</v>
      </c>
      <c r="BE130" s="132"/>
      <c r="BF130" s="132"/>
      <c r="BG130" s="125"/>
      <c r="BJ130" s="68"/>
      <c r="BK130" s="68"/>
      <c r="BL130" s="68"/>
      <c r="BN130" s="169"/>
      <c r="BP130" s="68"/>
      <c r="BQ130" s="68"/>
      <c r="BR130" s="68"/>
      <c r="BU130" s="68"/>
      <c r="BV130" s="68"/>
      <c r="BW130" s="68"/>
      <c r="BX130" s="68"/>
      <c r="BZ130" s="237"/>
      <c r="CD130" s="237"/>
      <c r="CF130" s="68"/>
      <c r="CG130" s="68"/>
      <c r="CH130" s="237"/>
      <c r="CL130" s="237"/>
    </row>
    <row r="131" spans="1:90" x14ac:dyDescent="0.4">
      <c r="A131">
        <v>99</v>
      </c>
      <c r="B131" s="47">
        <f ca="1">IF(A131&gt;$A$8,"",OFFSET(InputPriceData!B$15,$A131+$A$11,0,1,1))</f>
        <v>45183</v>
      </c>
      <c r="C131" s="3">
        <f ca="1">IF(A131&gt;$A$8,"",OFFSET(InputPriceData!G$15,CalculationsAndCharts!$A131+$A$11,IF($C$5,8,0),1,1))</f>
        <v>83430800</v>
      </c>
      <c r="D131" s="4">
        <f ca="1">IF(A131&gt;$A$8,"",OFFSET(InputPriceData!C$15,CalculationsAndCharts!$A131+$A$11,IF($C$5,8,0),1,1))</f>
        <v>449.07000699999998</v>
      </c>
      <c r="E131" s="4">
        <f ca="1">IF(A131&gt;$A$8,"",OFFSET(InputPriceData!D$15,CalculationsAndCharts!$A131+$A$11,IF($C$5,8,0),1,1))</f>
        <v>451.07998700000002</v>
      </c>
      <c r="F131" s="4">
        <f ca="1">IF(A131&gt;$A$8,"",OFFSET(InputPriceData!E$15,CalculationsAndCharts!$A131+$A$11,IF($C$5,8,0),1,1))</f>
        <v>447.72000100000002</v>
      </c>
      <c r="G131" s="4">
        <f ca="1">IF(A131&gt;$A$8,"",OFFSET(InputPriceData!F$15,CalculationsAndCharts!$A131+$A$11,IF($C$5,8,0),1,1))</f>
        <v>450.35998499999999</v>
      </c>
      <c r="H131" s="282">
        <f t="shared" ca="1" si="22"/>
        <v>451.07998700000002</v>
      </c>
      <c r="I131" s="292">
        <f t="shared" ca="1" si="23"/>
        <v>446.51001000000002</v>
      </c>
      <c r="J131" s="50">
        <f t="shared" ca="1" si="24"/>
        <v>4.5699769999999944</v>
      </c>
      <c r="K131" s="282"/>
      <c r="L131" s="282"/>
      <c r="M131" s="292">
        <f t="shared" ca="1" si="25"/>
        <v>2.9301812613491682</v>
      </c>
      <c r="N131" s="291"/>
      <c r="P131" s="292">
        <f t="shared" ca="1" si="26"/>
        <v>447.67068457882885</v>
      </c>
      <c r="Q131" s="301">
        <f t="shared" ca="1" si="27"/>
        <v>450.60086584017802</v>
      </c>
      <c r="R131" s="301">
        <f t="shared" ca="1" si="28"/>
        <v>444.74050331747969</v>
      </c>
      <c r="S131" s="50"/>
      <c r="T131" s="292"/>
      <c r="U131" s="265"/>
      <c r="V131" s="292">
        <f t="shared" ca="1" si="29"/>
        <v>447.67068457882885</v>
      </c>
      <c r="W131" s="241">
        <f t="shared" ca="1" si="30"/>
        <v>2.68930042117114</v>
      </c>
      <c r="X131" s="351">
        <f t="shared" ca="1" si="31"/>
        <v>7.2323367553112705</v>
      </c>
      <c r="Y131" s="50">
        <f t="shared" ca="1" si="21"/>
        <v>3.6402901466324238</v>
      </c>
      <c r="Z131" s="265">
        <f t="shared" ca="1" si="32"/>
        <v>454.00027514663242</v>
      </c>
      <c r="AA131" s="265">
        <f t="shared" ca="1" si="33"/>
        <v>446.71969485336757</v>
      </c>
      <c r="AB131" s="292"/>
      <c r="AC131" s="37"/>
      <c r="AD131" s="50"/>
      <c r="AE131" s="228"/>
      <c r="AF131" s="50"/>
      <c r="AG131" s="50"/>
      <c r="AH131" s="228"/>
      <c r="AI131" s="50"/>
      <c r="AJ131" s="50"/>
      <c r="AK131" s="50"/>
      <c r="AL131" s="68"/>
      <c r="AM131" s="246"/>
      <c r="AN131" s="241"/>
      <c r="AO131" s="68"/>
      <c r="AP131" s="68"/>
      <c r="AQ131" s="241"/>
      <c r="AR131" s="241"/>
      <c r="AS131" s="228"/>
      <c r="AT131" s="194"/>
      <c r="AU131" s="37"/>
      <c r="AV131" s="68"/>
      <c r="AW131" s="228"/>
      <c r="AX131" s="241"/>
      <c r="AY131" s="38"/>
      <c r="AZ131" s="38"/>
      <c r="BA131" s="55"/>
      <c r="BB131" s="55"/>
      <c r="BC131" s="3">
        <f t="shared" ca="1" si="34"/>
        <v>83430800</v>
      </c>
      <c r="BD131" s="3" t="e">
        <f t="shared" ca="1" si="35"/>
        <v>#N/A</v>
      </c>
      <c r="BE131" s="132"/>
      <c r="BF131" s="132"/>
      <c r="BG131" s="125"/>
      <c r="BJ131" s="68"/>
      <c r="BK131" s="68"/>
      <c r="BL131" s="68"/>
      <c r="BN131" s="169"/>
      <c r="BP131" s="68"/>
      <c r="BQ131" s="68"/>
      <c r="BR131" s="68"/>
      <c r="BU131" s="68"/>
      <c r="BV131" s="68"/>
      <c r="BW131" s="68"/>
      <c r="BX131" s="68"/>
      <c r="BZ131" s="237"/>
      <c r="CD131" s="237"/>
      <c r="CF131" s="68"/>
      <c r="CG131" s="68"/>
      <c r="CH131" s="237"/>
      <c r="CL131" s="237"/>
    </row>
    <row r="132" spans="1:90" x14ac:dyDescent="0.4">
      <c r="A132">
        <v>100</v>
      </c>
      <c r="B132" s="47">
        <f ca="1">IF(A132&gt;$A$8,"",OFFSET(InputPriceData!B$15,$A132+$A$11,0,1,1))</f>
        <v>45182</v>
      </c>
      <c r="C132" s="3">
        <f ca="1">IF(A132&gt;$A$8,"",OFFSET(InputPriceData!G$15,CalculationsAndCharts!$A132+$A$11,IF($C$5,8,0),1,1))</f>
        <v>60199300</v>
      </c>
      <c r="D132" s="4">
        <f ca="1">IF(A132&gt;$A$8,"",OFFSET(InputPriceData!C$15,CalculationsAndCharts!$A132+$A$11,IF($C$5,8,0),1,1))</f>
        <v>446.22000100000002</v>
      </c>
      <c r="E132" s="4">
        <f ca="1">IF(A132&gt;$A$8,"",OFFSET(InputPriceData!D$15,CalculationsAndCharts!$A132+$A$11,IF($C$5,8,0),1,1))</f>
        <v>447.709991</v>
      </c>
      <c r="F132" s="4">
        <f ca="1">IF(A132&gt;$A$8,"",OFFSET(InputPriceData!E$15,CalculationsAndCharts!$A132+$A$11,IF($C$5,8,0),1,1))</f>
        <v>445.07998700000002</v>
      </c>
      <c r="G132" s="4">
        <f ca="1">IF(A132&gt;$A$8,"",OFFSET(InputPriceData!F$15,CalculationsAndCharts!$A132+$A$11,IF($C$5,8,0),1,1))</f>
        <v>446.51001000000002</v>
      </c>
      <c r="H132" s="282">
        <f t="shared" ca="1" si="22"/>
        <v>447.709991</v>
      </c>
      <c r="I132" s="292">
        <f t="shared" ca="1" si="23"/>
        <v>445.07998700000002</v>
      </c>
      <c r="J132" s="50">
        <f t="shared" ca="1" si="24"/>
        <v>2.6300039999999854</v>
      </c>
      <c r="K132" s="282"/>
      <c r="L132" s="282"/>
      <c r="M132" s="292">
        <f t="shared" ca="1" si="25"/>
        <v>2.7135755488507289</v>
      </c>
      <c r="N132" s="291"/>
      <c r="P132" s="292">
        <f t="shared" ca="1" si="26"/>
        <v>447.27944553235579</v>
      </c>
      <c r="Q132" s="301">
        <f t="shared" ca="1" si="27"/>
        <v>449.99302108120651</v>
      </c>
      <c r="R132" s="301">
        <f t="shared" ca="1" si="28"/>
        <v>444.56586998350508</v>
      </c>
      <c r="S132" s="50"/>
      <c r="T132" s="292"/>
      <c r="U132" s="265"/>
      <c r="V132" s="292">
        <f t="shared" ca="1" si="29"/>
        <v>447.27944553235579</v>
      </c>
      <c r="W132" s="241">
        <f t="shared" ca="1" si="30"/>
        <v>-0.76943553235577156</v>
      </c>
      <c r="X132" s="351">
        <f t="shared" ca="1" si="31"/>
        <v>0.59203103845160954</v>
      </c>
      <c r="Y132" s="50">
        <f t="shared" ca="1" si="21"/>
        <v>3.6487905489439867</v>
      </c>
      <c r="Z132" s="265">
        <f t="shared" ca="1" si="32"/>
        <v>450.15880054894399</v>
      </c>
      <c r="AA132" s="265">
        <f t="shared" ca="1" si="33"/>
        <v>442.86121945105606</v>
      </c>
      <c r="AB132" s="292"/>
      <c r="AC132" s="37"/>
      <c r="AD132" s="50"/>
      <c r="AE132" s="228"/>
      <c r="AF132" s="50"/>
      <c r="AG132" s="50"/>
      <c r="AH132" s="228"/>
      <c r="AI132" s="50"/>
      <c r="AJ132" s="50"/>
      <c r="AK132" s="50"/>
      <c r="AL132" s="68"/>
      <c r="AM132" s="246"/>
      <c r="AN132" s="241"/>
      <c r="AO132" s="68"/>
      <c r="AP132" s="68"/>
      <c r="AQ132" s="241"/>
      <c r="AR132" s="241"/>
      <c r="AS132" s="228"/>
      <c r="AT132" s="194"/>
      <c r="AU132" s="37"/>
      <c r="AV132" s="68"/>
      <c r="AW132" s="228"/>
      <c r="AX132" s="241"/>
      <c r="AY132" s="38"/>
      <c r="AZ132" s="38"/>
      <c r="BA132" s="55"/>
      <c r="BB132" s="55"/>
      <c r="BC132" s="3">
        <f t="shared" ca="1" si="34"/>
        <v>60199300</v>
      </c>
      <c r="BD132" s="3" t="e">
        <f t="shared" ca="1" si="35"/>
        <v>#N/A</v>
      </c>
      <c r="BE132" s="132"/>
      <c r="BF132" s="132"/>
      <c r="BG132" s="125"/>
      <c r="BJ132" s="68"/>
      <c r="BK132" s="68"/>
      <c r="BL132" s="68"/>
      <c r="BN132" s="169"/>
      <c r="BP132" s="68"/>
      <c r="BQ132" s="68"/>
      <c r="BR132" s="68"/>
      <c r="BU132" s="68"/>
      <c r="BV132" s="68"/>
      <c r="BW132" s="68"/>
      <c r="BX132" s="68"/>
      <c r="BZ132" s="237"/>
      <c r="CD132" s="237"/>
      <c r="CF132" s="68"/>
      <c r="CG132" s="68"/>
      <c r="CH132" s="237"/>
      <c r="CL132" s="237"/>
    </row>
    <row r="133" spans="1:90" x14ac:dyDescent="0.4">
      <c r="A133">
        <v>101</v>
      </c>
      <c r="B133" s="47">
        <f ca="1">IF(A133&gt;$A$8,"",OFFSET(InputPriceData!B$15,$A133+$A$11,0,1,1))</f>
        <v>45181</v>
      </c>
      <c r="C133" s="3">
        <f ca="1">IF(A133&gt;$A$8,"",OFFSET(InputPriceData!G$15,CalculationsAndCharts!$A133+$A$11,IF($C$5,8,0),1,1))</f>
        <v>67565400</v>
      </c>
      <c r="D133" s="4">
        <f ca="1">IF(A133&gt;$A$8,"",OFFSET(InputPriceData!C$15,CalculationsAndCharts!$A133+$A$11,IF($C$5,8,0),1,1))</f>
        <v>446.95001200000002</v>
      </c>
      <c r="E133" s="4">
        <f ca="1">IF(A133&gt;$A$8,"",OFFSET(InputPriceData!D$15,CalculationsAndCharts!$A133+$A$11,IF($C$5,8,0),1,1))</f>
        <v>448.52999899999998</v>
      </c>
      <c r="F133" s="4">
        <f ca="1">IF(A133&gt;$A$8,"",OFFSET(InputPriceData!E$15,CalculationsAndCharts!$A133+$A$11,IF($C$5,8,0),1,1))</f>
        <v>445.39001500000001</v>
      </c>
      <c r="G133" s="4">
        <f ca="1">IF(A133&gt;$A$8,"",OFFSET(InputPriceData!F$15,CalculationsAndCharts!$A133+$A$11,IF($C$5,8,0),1,1))</f>
        <v>445.98998999999998</v>
      </c>
      <c r="H133" s="282">
        <f t="shared" ca="1" si="22"/>
        <v>448.52999899999998</v>
      </c>
      <c r="I133" s="292">
        <f t="shared" ca="1" si="23"/>
        <v>445.39001500000001</v>
      </c>
      <c r="J133" s="50">
        <f t="shared" ca="1" si="24"/>
        <v>3.1399839999999699</v>
      </c>
      <c r="K133" s="282"/>
      <c r="L133" s="282"/>
      <c r="M133" s="292">
        <f t="shared" ca="1" si="25"/>
        <v>2.8408730340420441</v>
      </c>
      <c r="N133" s="291"/>
      <c r="P133" s="292">
        <f t="shared" ca="1" si="26"/>
        <v>447.89917888873839</v>
      </c>
      <c r="Q133" s="301">
        <f t="shared" ca="1" si="27"/>
        <v>450.74005192278042</v>
      </c>
      <c r="R133" s="301">
        <f t="shared" ca="1" si="28"/>
        <v>445.05830585469636</v>
      </c>
      <c r="S133" s="50"/>
      <c r="T133" s="292"/>
      <c r="U133" s="265"/>
      <c r="V133" s="292">
        <f t="shared" ca="1" si="29"/>
        <v>447.89917888873839</v>
      </c>
      <c r="W133" s="241">
        <f t="shared" ca="1" si="30"/>
        <v>-1.909188888738413</v>
      </c>
      <c r="X133" s="351">
        <f t="shared" ca="1" si="31"/>
        <v>3.6450022128822162</v>
      </c>
      <c r="Y133" s="50">
        <f t="shared" ca="1" si="21"/>
        <v>3.6616113560794115</v>
      </c>
      <c r="Z133" s="265">
        <f t="shared" ca="1" si="32"/>
        <v>449.65160135607937</v>
      </c>
      <c r="AA133" s="265">
        <f t="shared" ca="1" si="33"/>
        <v>442.32837864392059</v>
      </c>
      <c r="AB133" s="292"/>
      <c r="AC133" s="37"/>
      <c r="AD133" s="50"/>
      <c r="AE133" s="228"/>
      <c r="AF133" s="50"/>
      <c r="AG133" s="50"/>
      <c r="AH133" s="228"/>
      <c r="AI133" s="50"/>
      <c r="AJ133" s="50"/>
      <c r="AK133" s="50"/>
      <c r="AL133" s="68"/>
      <c r="AM133" s="246"/>
      <c r="AN133" s="241"/>
      <c r="AO133" s="68"/>
      <c r="AP133" s="68"/>
      <c r="AQ133" s="241"/>
      <c r="AR133" s="241"/>
      <c r="AS133" s="228"/>
      <c r="AT133" s="194"/>
      <c r="AU133" s="37"/>
      <c r="AV133" s="68"/>
      <c r="AW133" s="228"/>
      <c r="AX133" s="241"/>
      <c r="AY133" s="38"/>
      <c r="AZ133" s="38"/>
      <c r="BA133" s="55"/>
      <c r="BB133" s="55"/>
      <c r="BC133" s="3" t="e">
        <f t="shared" ca="1" si="34"/>
        <v>#N/A</v>
      </c>
      <c r="BD133" s="3">
        <f t="shared" ca="1" si="35"/>
        <v>67565400</v>
      </c>
      <c r="BE133" s="132"/>
      <c r="BF133" s="132"/>
      <c r="BG133" s="125"/>
      <c r="BJ133" s="68"/>
      <c r="BK133" s="68"/>
      <c r="BL133" s="68"/>
      <c r="BN133" s="169"/>
      <c r="BP133" s="68"/>
      <c r="BQ133" s="68"/>
      <c r="BR133" s="68"/>
      <c r="BU133" s="68"/>
      <c r="BV133" s="68"/>
      <c r="BW133" s="68"/>
      <c r="BX133" s="68"/>
      <c r="BZ133" s="237"/>
      <c r="CD133" s="237"/>
      <c r="CF133" s="68"/>
      <c r="CG133" s="68"/>
      <c r="CH133" s="237"/>
      <c r="CL133" s="237"/>
    </row>
    <row r="134" spans="1:90" x14ac:dyDescent="0.4">
      <c r="A134">
        <v>102</v>
      </c>
      <c r="B134" s="47">
        <f ca="1">IF(A134&gt;$A$8,"",OFFSET(InputPriceData!B$15,$A134+$A$11,0,1,1))</f>
        <v>45180</v>
      </c>
      <c r="C134" s="3">
        <f ca="1">IF(A134&gt;$A$8,"",OFFSET(InputPriceData!G$15,CalculationsAndCharts!$A134+$A$11,IF($C$5,8,0),1,1))</f>
        <v>60180100</v>
      </c>
      <c r="D134" s="4">
        <f ca="1">IF(A134&gt;$A$8,"",OFFSET(InputPriceData!C$15,CalculationsAndCharts!$A134+$A$11,IF($C$5,8,0),1,1))</f>
        <v>448.23998999999998</v>
      </c>
      <c r="E134" s="4">
        <f ca="1">IF(A134&gt;$A$8,"",OFFSET(InputPriceData!D$15,CalculationsAndCharts!$A134+$A$11,IF($C$5,8,0),1,1))</f>
        <v>448.76998900000001</v>
      </c>
      <c r="F134" s="4">
        <f ca="1">IF(A134&gt;$A$8,"",OFFSET(InputPriceData!E$15,CalculationsAndCharts!$A134+$A$11,IF($C$5,8,0),1,1))</f>
        <v>446.47000100000002</v>
      </c>
      <c r="G134" s="4">
        <f ca="1">IF(A134&gt;$A$8,"",OFFSET(InputPriceData!F$15,CalculationsAndCharts!$A134+$A$11,IF($C$5,8,0),1,1))</f>
        <v>448.45001200000002</v>
      </c>
      <c r="H134" s="282">
        <f t="shared" ca="1" si="22"/>
        <v>448.76998900000001</v>
      </c>
      <c r="I134" s="292">
        <f t="shared" ca="1" si="23"/>
        <v>445.51998900000001</v>
      </c>
      <c r="J134" s="50">
        <f t="shared" ca="1" si="24"/>
        <v>3.25</v>
      </c>
      <c r="K134" s="282"/>
      <c r="L134" s="282"/>
      <c r="M134" s="292">
        <f t="shared" ca="1" si="25"/>
        <v>2.8905235383535079</v>
      </c>
      <c r="N134" s="291"/>
      <c r="P134" s="292">
        <f t="shared" ca="1" si="26"/>
        <v>448.17958242530261</v>
      </c>
      <c r="Q134" s="301">
        <f t="shared" ca="1" si="27"/>
        <v>451.07010596365615</v>
      </c>
      <c r="R134" s="301">
        <f t="shared" ca="1" si="28"/>
        <v>445.28905888694908</v>
      </c>
      <c r="S134" s="50"/>
      <c r="T134" s="292"/>
      <c r="U134" s="265"/>
      <c r="V134" s="292">
        <f t="shared" ca="1" si="29"/>
        <v>448.17958242530261</v>
      </c>
      <c r="W134" s="241">
        <f t="shared" ca="1" si="30"/>
        <v>0.27042957469740259</v>
      </c>
      <c r="X134" s="351">
        <f t="shared" ca="1" si="31"/>
        <v>7.313215487101804E-2</v>
      </c>
      <c r="Y134" s="50">
        <f t="shared" ca="1" si="21"/>
        <v>3.7051914336008975</v>
      </c>
      <c r="Z134" s="265">
        <f t="shared" ca="1" si="32"/>
        <v>452.15520343360089</v>
      </c>
      <c r="AA134" s="265">
        <f t="shared" ca="1" si="33"/>
        <v>444.74482056639914</v>
      </c>
      <c r="AB134" s="292"/>
      <c r="AC134" s="37"/>
      <c r="AD134" s="50"/>
      <c r="AE134" s="228"/>
      <c r="AF134" s="50"/>
      <c r="AG134" s="50"/>
      <c r="AH134" s="228"/>
      <c r="AI134" s="50"/>
      <c r="AJ134" s="50"/>
      <c r="AK134" s="50"/>
      <c r="AL134" s="68"/>
      <c r="AM134" s="246"/>
      <c r="AN134" s="241"/>
      <c r="AO134" s="68"/>
      <c r="AP134" s="68"/>
      <c r="AQ134" s="241"/>
      <c r="AR134" s="241"/>
      <c r="AS134" s="228"/>
      <c r="AT134" s="194"/>
      <c r="AU134" s="37"/>
      <c r="AV134" s="68"/>
      <c r="AW134" s="228"/>
      <c r="AX134" s="241"/>
      <c r="AY134" s="38"/>
      <c r="AZ134" s="38"/>
      <c r="BA134" s="55"/>
      <c r="BB134" s="55"/>
      <c r="BC134" s="3">
        <f t="shared" ca="1" si="34"/>
        <v>60180100</v>
      </c>
      <c r="BD134" s="3" t="e">
        <f t="shared" ca="1" si="35"/>
        <v>#N/A</v>
      </c>
      <c r="BE134" s="132"/>
      <c r="BF134" s="132"/>
      <c r="BG134" s="125"/>
      <c r="BJ134" s="68"/>
      <c r="BK134" s="68"/>
      <c r="BL134" s="68"/>
      <c r="BN134" s="169"/>
      <c r="BP134" s="68"/>
      <c r="BQ134" s="68"/>
      <c r="BR134" s="68"/>
      <c r="BU134" s="68"/>
      <c r="BV134" s="68"/>
      <c r="BW134" s="68"/>
      <c r="BX134" s="68"/>
      <c r="BZ134" s="237"/>
      <c r="CD134" s="237"/>
      <c r="CF134" s="68"/>
      <c r="CG134" s="68"/>
      <c r="CH134" s="237"/>
      <c r="CL134" s="237"/>
    </row>
    <row r="135" spans="1:90" x14ac:dyDescent="0.4">
      <c r="A135">
        <v>103</v>
      </c>
      <c r="B135" s="47">
        <f ca="1">IF(A135&gt;$A$8,"",OFFSET(InputPriceData!B$15,$A135+$A$11,0,1,1))</f>
        <v>45177</v>
      </c>
      <c r="C135" s="3">
        <f ca="1">IF(A135&gt;$A$8,"",OFFSET(InputPriceData!G$15,CalculationsAndCharts!$A135+$A$11,IF($C$5,8,0),1,1))</f>
        <v>61659700</v>
      </c>
      <c r="D135" s="4">
        <f ca="1">IF(A135&gt;$A$8,"",OFFSET(InputPriceData!C$15,CalculationsAndCharts!$A135+$A$11,IF($C$5,8,0),1,1))</f>
        <v>444.89999399999999</v>
      </c>
      <c r="E135" s="4">
        <f ca="1">IF(A135&gt;$A$8,"",OFFSET(InputPriceData!D$15,CalculationsAndCharts!$A135+$A$11,IF($C$5,8,0),1,1))</f>
        <v>447.10998499999999</v>
      </c>
      <c r="F135" s="4">
        <f ca="1">IF(A135&gt;$A$8,"",OFFSET(InputPriceData!E$15,CalculationsAndCharts!$A135+$A$11,IF($C$5,8,0),1,1))</f>
        <v>444.52999899999998</v>
      </c>
      <c r="G135" s="4">
        <f ca="1">IF(A135&gt;$A$8,"",OFFSET(InputPriceData!F$15,CalculationsAndCharts!$A135+$A$11,IF($C$5,8,0),1,1))</f>
        <v>445.51998900000001</v>
      </c>
      <c r="H135" s="282">
        <f t="shared" ca="1" si="22"/>
        <v>447.10998499999999</v>
      </c>
      <c r="I135" s="292">
        <f t="shared" ca="1" si="23"/>
        <v>444.52999899999998</v>
      </c>
      <c r="J135" s="50">
        <f t="shared" ca="1" si="24"/>
        <v>2.5799860000000194</v>
      </c>
      <c r="K135" s="282"/>
      <c r="L135" s="282"/>
      <c r="M135" s="292">
        <f t="shared" ca="1" si="25"/>
        <v>3.1448022864014136</v>
      </c>
      <c r="N135" s="291"/>
      <c r="P135" s="292">
        <f t="shared" ca="1" si="26"/>
        <v>448.61553532967514</v>
      </c>
      <c r="Q135" s="301">
        <f t="shared" ca="1" si="27"/>
        <v>451.76033761607653</v>
      </c>
      <c r="R135" s="301">
        <f t="shared" ca="1" si="28"/>
        <v>445.47073304327375</v>
      </c>
      <c r="S135" s="50"/>
      <c r="T135" s="292"/>
      <c r="U135" s="265"/>
      <c r="V135" s="292">
        <f t="shared" ca="1" si="29"/>
        <v>448.61553532967514</v>
      </c>
      <c r="W135" s="241">
        <f t="shared" ca="1" si="30"/>
        <v>-3.0955463296751304</v>
      </c>
      <c r="X135" s="351">
        <f t="shared" ca="1" si="31"/>
        <v>9.5824070791651721</v>
      </c>
      <c r="Y135" s="50">
        <f t="shared" ca="1" si="21"/>
        <v>3.7070203637659307</v>
      </c>
      <c r="Z135" s="265">
        <f t="shared" ca="1" si="32"/>
        <v>449.22700936376594</v>
      </c>
      <c r="AA135" s="265">
        <f t="shared" ca="1" si="33"/>
        <v>441.81296863623407</v>
      </c>
      <c r="AB135" s="292"/>
      <c r="AC135" s="37"/>
      <c r="AD135" s="50"/>
      <c r="AE135" s="228"/>
      <c r="AF135" s="50"/>
      <c r="AG135" s="50"/>
      <c r="AH135" s="228"/>
      <c r="AI135" s="50"/>
      <c r="AJ135" s="50"/>
      <c r="AK135" s="50"/>
      <c r="AL135" s="68"/>
      <c r="AM135" s="246"/>
      <c r="AN135" s="241"/>
      <c r="AO135" s="68"/>
      <c r="AP135" s="68"/>
      <c r="AQ135" s="241"/>
      <c r="AR135" s="241"/>
      <c r="AS135" s="228"/>
      <c r="AT135" s="194"/>
      <c r="AU135" s="37"/>
      <c r="AV135" s="68"/>
      <c r="AW135" s="228"/>
      <c r="AX135" s="241"/>
      <c r="AY135" s="38"/>
      <c r="AZ135" s="38"/>
      <c r="BA135" s="55"/>
      <c r="BB135" s="55"/>
      <c r="BC135" s="3">
        <f t="shared" ca="1" si="34"/>
        <v>61659700</v>
      </c>
      <c r="BD135" s="3" t="e">
        <f t="shared" ca="1" si="35"/>
        <v>#N/A</v>
      </c>
      <c r="BE135" s="132"/>
      <c r="BF135" s="132"/>
      <c r="BG135" s="125"/>
      <c r="BJ135" s="68"/>
      <c r="BK135" s="68"/>
      <c r="BL135" s="68"/>
      <c r="BN135" s="169"/>
      <c r="BP135" s="68"/>
      <c r="BQ135" s="68"/>
      <c r="BR135" s="68"/>
      <c r="BU135" s="68"/>
      <c r="BV135" s="68"/>
      <c r="BW135" s="68"/>
      <c r="BX135" s="68"/>
      <c r="BZ135" s="237"/>
      <c r="CD135" s="237"/>
      <c r="CF135" s="68"/>
      <c r="CG135" s="68"/>
      <c r="CH135" s="237"/>
      <c r="CL135" s="237"/>
    </row>
    <row r="136" spans="1:90" x14ac:dyDescent="0.4">
      <c r="A136">
        <v>104</v>
      </c>
      <c r="B136" s="47">
        <f ca="1">IF(A136&gt;$A$8,"",OFFSET(InputPriceData!B$15,$A136+$A$11,0,1,1))</f>
        <v>45176</v>
      </c>
      <c r="C136" s="3">
        <f ca="1">IF(A136&gt;$A$8,"",OFFSET(InputPriceData!G$15,CalculationsAndCharts!$A136+$A$11,IF($C$5,8,0),1,1))</f>
        <v>70355400</v>
      </c>
      <c r="D136" s="4">
        <f ca="1">IF(A136&gt;$A$8,"",OFFSET(InputPriceData!C$15,CalculationsAndCharts!$A136+$A$11,IF($C$5,8,0),1,1))</f>
        <v>443.10998499999999</v>
      </c>
      <c r="E136" s="4">
        <f ca="1">IF(A136&gt;$A$8,"",OFFSET(InputPriceData!D$15,CalculationsAndCharts!$A136+$A$11,IF($C$5,8,0),1,1))</f>
        <v>445.54998799999998</v>
      </c>
      <c r="F136" s="4">
        <f ca="1">IF(A136&gt;$A$8,"",OFFSET(InputPriceData!E$15,CalculationsAndCharts!$A136+$A$11,IF($C$5,8,0),1,1))</f>
        <v>442.75</v>
      </c>
      <c r="G136" s="4">
        <f ca="1">IF(A136&gt;$A$8,"",OFFSET(InputPriceData!F$15,CalculationsAndCharts!$A136+$A$11,IF($C$5,8,0),1,1))</f>
        <v>444.85000600000001</v>
      </c>
      <c r="H136" s="282">
        <f t="shared" ca="1" si="22"/>
        <v>446.22000100000002</v>
      </c>
      <c r="I136" s="292">
        <f t="shared" ca="1" si="23"/>
        <v>442.75</v>
      </c>
      <c r="J136" s="50">
        <f t="shared" ca="1" si="24"/>
        <v>3.4700010000000248</v>
      </c>
      <c r="K136" s="282"/>
      <c r="L136" s="282"/>
      <c r="M136" s="292">
        <f t="shared" ca="1" si="25"/>
        <v>3.4582346672417601</v>
      </c>
      <c r="N136" s="291"/>
      <c r="P136" s="292">
        <f t="shared" ca="1" si="26"/>
        <v>449.99022427935182</v>
      </c>
      <c r="Q136" s="301">
        <f t="shared" ca="1" si="27"/>
        <v>453.44845894659358</v>
      </c>
      <c r="R136" s="301">
        <f t="shared" ca="1" si="28"/>
        <v>446.53198961211007</v>
      </c>
      <c r="S136" s="50"/>
      <c r="T136" s="292"/>
      <c r="U136" s="265"/>
      <c r="V136" s="292">
        <f t="shared" ca="1" si="29"/>
        <v>449.99022427935182</v>
      </c>
      <c r="W136" s="241">
        <f t="shared" ca="1" si="30"/>
        <v>-5.1402182793518136</v>
      </c>
      <c r="X136" s="351">
        <f t="shared" ca="1" si="31"/>
        <v>26.421843959382521</v>
      </c>
      <c r="Y136" s="50">
        <f t="shared" ca="1" si="21"/>
        <v>3.6419240359905221</v>
      </c>
      <c r="Z136" s="265">
        <f t="shared" ca="1" si="32"/>
        <v>448.49193003599055</v>
      </c>
      <c r="AA136" s="265">
        <f t="shared" ca="1" si="33"/>
        <v>441.20808196400947</v>
      </c>
      <c r="AB136" s="292"/>
      <c r="AC136" s="37"/>
      <c r="AD136" s="50"/>
      <c r="AE136" s="228"/>
      <c r="AF136" s="50"/>
      <c r="AG136" s="50"/>
      <c r="AH136" s="228"/>
      <c r="AI136" s="50"/>
      <c r="AJ136" s="50"/>
      <c r="AK136" s="50"/>
      <c r="AL136" s="68"/>
      <c r="AM136" s="246"/>
      <c r="AN136" s="241"/>
      <c r="AO136" s="68"/>
      <c r="AP136" s="68"/>
      <c r="AQ136" s="241"/>
      <c r="AR136" s="241"/>
      <c r="AS136" s="228"/>
      <c r="AT136" s="194"/>
      <c r="AU136" s="37"/>
      <c r="AV136" s="68"/>
      <c r="AW136" s="228"/>
      <c r="AX136" s="241"/>
      <c r="AY136" s="38"/>
      <c r="AZ136" s="38"/>
      <c r="BA136" s="55"/>
      <c r="BB136" s="55"/>
      <c r="BC136" s="3" t="e">
        <f t="shared" ca="1" si="34"/>
        <v>#N/A</v>
      </c>
      <c r="BD136" s="3">
        <f t="shared" ca="1" si="35"/>
        <v>70355400</v>
      </c>
      <c r="BE136" s="132"/>
      <c r="BF136" s="132"/>
      <c r="BG136" s="125"/>
      <c r="BJ136" s="68"/>
      <c r="BK136" s="68"/>
      <c r="BL136" s="68"/>
      <c r="BN136" s="169"/>
      <c r="BP136" s="68"/>
      <c r="BQ136" s="68"/>
      <c r="BR136" s="68"/>
      <c r="BU136" s="68"/>
      <c r="BV136" s="68"/>
      <c r="BW136" s="68"/>
      <c r="BX136" s="68"/>
      <c r="BZ136" s="237"/>
      <c r="CD136" s="237"/>
      <c r="CF136" s="68"/>
      <c r="CG136" s="68"/>
      <c r="CH136" s="237"/>
      <c r="CL136" s="237"/>
    </row>
    <row r="137" spans="1:90" x14ac:dyDescent="0.4">
      <c r="A137">
        <v>105</v>
      </c>
      <c r="B137" s="47">
        <f ca="1">IF(A137&gt;$A$8,"",OFFSET(InputPriceData!B$15,$A137+$A$11,0,1,1))</f>
        <v>45175</v>
      </c>
      <c r="C137" s="3">
        <f ca="1">IF(A137&gt;$A$8,"",OFFSET(InputPriceData!G$15,CalculationsAndCharts!$A137+$A$11,IF($C$5,8,0),1,1))</f>
        <v>70758500</v>
      </c>
      <c r="D137" s="4">
        <f ca="1">IF(A137&gt;$A$8,"",OFFSET(InputPriceData!C$15,CalculationsAndCharts!$A137+$A$11,IF($C$5,8,0),1,1))</f>
        <v>448.39999399999999</v>
      </c>
      <c r="E137" s="4">
        <f ca="1">IF(A137&gt;$A$8,"",OFFSET(InputPriceData!D$15,CalculationsAndCharts!$A137+$A$11,IF($C$5,8,0),1,1))</f>
        <v>448.51001000000002</v>
      </c>
      <c r="F137" s="4">
        <f ca="1">IF(A137&gt;$A$8,"",OFFSET(InputPriceData!E$15,CalculationsAndCharts!$A137+$A$11,IF($C$5,8,0),1,1))</f>
        <v>443.80999800000001</v>
      </c>
      <c r="G137" s="4">
        <f ca="1">IF(A137&gt;$A$8,"",OFFSET(InputPriceData!F$15,CalculationsAndCharts!$A137+$A$11,IF($C$5,8,0),1,1))</f>
        <v>446.22000100000002</v>
      </c>
      <c r="H137" s="282">
        <f t="shared" ca="1" si="22"/>
        <v>449.23998999999998</v>
      </c>
      <c r="I137" s="292">
        <f t="shared" ca="1" si="23"/>
        <v>443.80999800000001</v>
      </c>
      <c r="J137" s="50">
        <f t="shared" ca="1" si="24"/>
        <v>5.4299919999999702</v>
      </c>
      <c r="K137" s="282"/>
      <c r="L137" s="282"/>
      <c r="M137" s="292">
        <f t="shared" ca="1" si="25"/>
        <v>3.1844002353947478</v>
      </c>
      <c r="N137" s="291"/>
      <c r="P137" s="292">
        <f t="shared" ca="1" si="26"/>
        <v>451.36752041247519</v>
      </c>
      <c r="Q137" s="301">
        <f t="shared" ca="1" si="27"/>
        <v>454.55192064786996</v>
      </c>
      <c r="R137" s="301">
        <f t="shared" ca="1" si="28"/>
        <v>448.18312017708041</v>
      </c>
      <c r="S137" s="50"/>
      <c r="T137" s="292"/>
      <c r="U137" s="265"/>
      <c r="V137" s="292">
        <f t="shared" ca="1" si="29"/>
        <v>451.36752041247519</v>
      </c>
      <c r="W137" s="241">
        <f t="shared" ca="1" si="30"/>
        <v>-5.1475194124751624</v>
      </c>
      <c r="X137" s="351">
        <f t="shared" ca="1" si="31"/>
        <v>26.496956101808642</v>
      </c>
      <c r="Y137" s="50">
        <f t="shared" ca="1" si="21"/>
        <v>3.4774778902268979</v>
      </c>
      <c r="Z137" s="265">
        <f t="shared" ca="1" si="32"/>
        <v>449.69747889022693</v>
      </c>
      <c r="AA137" s="265">
        <f t="shared" ca="1" si="33"/>
        <v>442.74252310977312</v>
      </c>
      <c r="AB137" s="292"/>
      <c r="AC137" s="37"/>
      <c r="AD137" s="50"/>
      <c r="AE137" s="228"/>
      <c r="AF137" s="50"/>
      <c r="AG137" s="50"/>
      <c r="AH137" s="228"/>
      <c r="AI137" s="50"/>
      <c r="AJ137" s="50"/>
      <c r="AK137" s="50"/>
      <c r="AL137" s="68"/>
      <c r="AM137" s="246"/>
      <c r="AN137" s="241"/>
      <c r="AO137" s="68"/>
      <c r="AP137" s="68"/>
      <c r="AQ137" s="241"/>
      <c r="AR137" s="241"/>
      <c r="AS137" s="228"/>
      <c r="AT137" s="194"/>
      <c r="AU137" s="37"/>
      <c r="AV137" s="68"/>
      <c r="AW137" s="228"/>
      <c r="AX137" s="241"/>
      <c r="AY137" s="38"/>
      <c r="AZ137" s="38"/>
      <c r="BA137" s="55"/>
      <c r="BB137" s="55"/>
      <c r="BC137" s="3" t="e">
        <f t="shared" ca="1" si="34"/>
        <v>#N/A</v>
      </c>
      <c r="BD137" s="3">
        <f t="shared" ca="1" si="35"/>
        <v>70758500</v>
      </c>
      <c r="BE137" s="132"/>
      <c r="BF137" s="132"/>
      <c r="BG137" s="125"/>
      <c r="BJ137" s="68"/>
      <c r="BK137" s="68"/>
      <c r="BL137" s="68"/>
      <c r="BN137" s="169"/>
      <c r="BP137" s="68"/>
      <c r="BQ137" s="68"/>
      <c r="BR137" s="68"/>
      <c r="BU137" s="68"/>
      <c r="BV137" s="68"/>
      <c r="BW137" s="68"/>
      <c r="BX137" s="68"/>
      <c r="BZ137" s="237"/>
      <c r="CD137" s="237"/>
      <c r="CF137" s="68"/>
      <c r="CG137" s="68"/>
      <c r="CH137" s="237"/>
      <c r="CL137" s="237"/>
    </row>
    <row r="138" spans="1:90" x14ac:dyDescent="0.4">
      <c r="A138">
        <v>106</v>
      </c>
      <c r="B138" s="47">
        <f ca="1">IF(A138&gt;$A$8,"",OFFSET(InputPriceData!B$15,$A138+$A$11,0,1,1))</f>
        <v>45174</v>
      </c>
      <c r="C138" s="3">
        <f ca="1">IF(A138&gt;$A$8,"",OFFSET(InputPriceData!G$15,CalculationsAndCharts!$A138+$A$11,IF($C$5,8,0),1,1))</f>
        <v>55166200</v>
      </c>
      <c r="D138" s="4">
        <f ca="1">IF(A138&gt;$A$8,"",OFFSET(InputPriceData!C$15,CalculationsAndCharts!$A138+$A$11,IF($C$5,8,0),1,1))</f>
        <v>450.73001099999999</v>
      </c>
      <c r="E138" s="4">
        <f ca="1">IF(A138&gt;$A$8,"",OFFSET(InputPriceData!D$15,CalculationsAndCharts!$A138+$A$11,IF($C$5,8,0),1,1))</f>
        <v>451.05999800000001</v>
      </c>
      <c r="F138" s="4">
        <f ca="1">IF(A138&gt;$A$8,"",OFFSET(InputPriceData!E$15,CalculationsAndCharts!$A138+$A$11,IF($C$5,8,0),1,1))</f>
        <v>449.17001299999998</v>
      </c>
      <c r="G138" s="4">
        <f ca="1">IF(A138&gt;$A$8,"",OFFSET(InputPriceData!F$15,CalculationsAndCharts!$A138+$A$11,IF($C$5,8,0),1,1))</f>
        <v>449.23998999999998</v>
      </c>
      <c r="H138" s="282">
        <f t="shared" ca="1" si="22"/>
        <v>451.19000199999999</v>
      </c>
      <c r="I138" s="292">
        <f t="shared" ca="1" si="23"/>
        <v>449.17001299999998</v>
      </c>
      <c r="J138" s="50">
        <f t="shared" ca="1" si="24"/>
        <v>2.0199890000000096</v>
      </c>
      <c r="K138" s="282"/>
      <c r="L138" s="282"/>
      <c r="M138" s="292">
        <f t="shared" ca="1" si="25"/>
        <v>3.2741613446544169</v>
      </c>
      <c r="N138" s="291"/>
      <c r="P138" s="292">
        <f t="shared" ca="1" si="26"/>
        <v>451.70411607555047</v>
      </c>
      <c r="Q138" s="301">
        <f t="shared" ca="1" si="27"/>
        <v>454.9782774202049</v>
      </c>
      <c r="R138" s="301">
        <f t="shared" ca="1" si="28"/>
        <v>448.42995473089604</v>
      </c>
      <c r="S138" s="50"/>
      <c r="T138" s="292"/>
      <c r="U138" s="265"/>
      <c r="V138" s="292">
        <f t="shared" ca="1" si="29"/>
        <v>451.70411607555047</v>
      </c>
      <c r="W138" s="241">
        <f t="shared" ca="1" si="30"/>
        <v>-2.4641260755504959</v>
      </c>
      <c r="X138" s="351">
        <f t="shared" ca="1" si="31"/>
        <v>6.0719173162078883</v>
      </c>
      <c r="Y138" s="50">
        <f t="shared" ca="1" si="21"/>
        <v>3.2815244428271604</v>
      </c>
      <c r="Z138" s="265">
        <f t="shared" ca="1" si="32"/>
        <v>452.52151444282714</v>
      </c>
      <c r="AA138" s="265">
        <f t="shared" ca="1" si="33"/>
        <v>445.95846555717281</v>
      </c>
      <c r="AB138" s="292"/>
      <c r="AC138" s="37"/>
      <c r="AD138" s="50"/>
      <c r="AE138" s="228"/>
      <c r="AF138" s="50"/>
      <c r="AG138" s="50"/>
      <c r="AH138" s="228"/>
      <c r="AI138" s="50"/>
      <c r="AJ138" s="50"/>
      <c r="AK138" s="50"/>
      <c r="AL138" s="68"/>
      <c r="AM138" s="246"/>
      <c r="AN138" s="241"/>
      <c r="AO138" s="68"/>
      <c r="AP138" s="68"/>
      <c r="AQ138" s="241"/>
      <c r="AR138" s="241"/>
      <c r="AS138" s="228"/>
      <c r="AT138" s="194"/>
      <c r="AU138" s="37"/>
      <c r="AV138" s="68"/>
      <c r="AW138" s="228"/>
      <c r="AX138" s="241"/>
      <c r="AY138" s="38"/>
      <c r="AZ138" s="38"/>
      <c r="BA138" s="55"/>
      <c r="BB138" s="55"/>
      <c r="BC138" s="3" t="e">
        <f t="shared" ca="1" si="34"/>
        <v>#N/A</v>
      </c>
      <c r="BD138" s="3">
        <f t="shared" ca="1" si="35"/>
        <v>55166200</v>
      </c>
      <c r="BE138" s="132"/>
      <c r="BF138" s="132"/>
      <c r="BG138" s="125"/>
      <c r="BJ138" s="68"/>
      <c r="BK138" s="68"/>
      <c r="BL138" s="68"/>
      <c r="BN138" s="169"/>
      <c r="BP138" s="68"/>
      <c r="BQ138" s="68"/>
      <c r="BR138" s="68"/>
      <c r="BU138" s="68"/>
      <c r="BV138" s="68"/>
      <c r="BW138" s="68"/>
      <c r="BX138" s="68"/>
      <c r="BZ138" s="237"/>
      <c r="CD138" s="237"/>
      <c r="CF138" s="68"/>
      <c r="CG138" s="68"/>
      <c r="CH138" s="237"/>
      <c r="CL138" s="237"/>
    </row>
    <row r="139" spans="1:90" x14ac:dyDescent="0.4">
      <c r="A139">
        <v>107</v>
      </c>
      <c r="B139" s="47">
        <f ca="1">IF(A139&gt;$A$8,"",OFFSET(InputPriceData!B$15,$A139+$A$11,0,1,1))</f>
        <v>45170</v>
      </c>
      <c r="C139" s="3">
        <f ca="1">IF(A139&gt;$A$8,"",OFFSET(InputPriceData!G$15,CalculationsAndCharts!$A139+$A$11,IF($C$5,8,0),1,1))</f>
        <v>58875700</v>
      </c>
      <c r="D139" s="4">
        <f ca="1">IF(A139&gt;$A$8,"",OFFSET(InputPriceData!C$15,CalculationsAndCharts!$A139+$A$11,IF($C$5,8,0),1,1))</f>
        <v>453.17001299999998</v>
      </c>
      <c r="E139" s="4">
        <f ca="1">IF(A139&gt;$A$8,"",OFFSET(InputPriceData!D$15,CalculationsAndCharts!$A139+$A$11,IF($C$5,8,0),1,1))</f>
        <v>453.67001299999998</v>
      </c>
      <c r="F139" s="4">
        <f ca="1">IF(A139&gt;$A$8,"",OFFSET(InputPriceData!E$15,CalculationsAndCharts!$A139+$A$11,IF($C$5,8,0),1,1))</f>
        <v>449.67999300000002</v>
      </c>
      <c r="G139" s="4">
        <f ca="1">IF(A139&gt;$A$8,"",OFFSET(InputPriceData!F$15,CalculationsAndCharts!$A139+$A$11,IF($C$5,8,0),1,1))</f>
        <v>451.19000199999999</v>
      </c>
      <c r="H139" s="282">
        <f t="shared" ca="1" si="22"/>
        <v>453.67001299999998</v>
      </c>
      <c r="I139" s="292">
        <f t="shared" ca="1" si="23"/>
        <v>449.67999300000002</v>
      </c>
      <c r="J139" s="50">
        <f t="shared" ca="1" si="24"/>
        <v>3.9900199999999586</v>
      </c>
      <c r="K139" s="282"/>
      <c r="L139" s="282"/>
      <c r="M139" s="292">
        <f t="shared" ca="1" si="25"/>
        <v>3.8279851619846013</v>
      </c>
      <c r="N139" s="291"/>
      <c r="P139" s="292">
        <f t="shared" ca="1" si="26"/>
        <v>450.50261062313393</v>
      </c>
      <c r="Q139" s="301">
        <f t="shared" ca="1" si="27"/>
        <v>454.33059578511853</v>
      </c>
      <c r="R139" s="301">
        <f t="shared" ca="1" si="28"/>
        <v>446.67462546114933</v>
      </c>
      <c r="S139" s="50"/>
      <c r="T139" s="292"/>
      <c r="U139" s="265"/>
      <c r="V139" s="292">
        <f t="shared" ca="1" si="29"/>
        <v>450.50261062313393</v>
      </c>
      <c r="W139" s="241">
        <f t="shared" ca="1" si="30"/>
        <v>0.68739137686606</v>
      </c>
      <c r="X139" s="351">
        <f t="shared" ca="1" si="31"/>
        <v>0.47250690498981773</v>
      </c>
      <c r="Y139" s="50">
        <f t="shared" ca="1" si="21"/>
        <v>3.2458168654463533</v>
      </c>
      <c r="Z139" s="265">
        <f t="shared" ca="1" si="32"/>
        <v>454.43581886544632</v>
      </c>
      <c r="AA139" s="265">
        <f t="shared" ca="1" si="33"/>
        <v>447.94418513455366</v>
      </c>
      <c r="AB139" s="292"/>
      <c r="AC139" s="37"/>
      <c r="AD139" s="50"/>
      <c r="AE139" s="228"/>
      <c r="AF139" s="50"/>
      <c r="AG139" s="50"/>
      <c r="AH139" s="228"/>
      <c r="AI139" s="50"/>
      <c r="AJ139" s="50"/>
      <c r="AK139" s="50"/>
      <c r="AL139" s="68"/>
      <c r="AM139" s="246"/>
      <c r="AN139" s="241"/>
      <c r="AO139" s="68"/>
      <c r="AP139" s="68"/>
      <c r="AQ139" s="241"/>
      <c r="AR139" s="241"/>
      <c r="AS139" s="228"/>
      <c r="AT139" s="194"/>
      <c r="AU139" s="37"/>
      <c r="AV139" s="68"/>
      <c r="AW139" s="228"/>
      <c r="AX139" s="241"/>
      <c r="AY139" s="38"/>
      <c r="AZ139" s="38"/>
      <c r="BA139" s="55"/>
      <c r="BB139" s="55"/>
      <c r="BC139" s="3">
        <f t="shared" ca="1" si="34"/>
        <v>58875700</v>
      </c>
      <c r="BD139" s="3" t="e">
        <f t="shared" ca="1" si="35"/>
        <v>#N/A</v>
      </c>
      <c r="BE139" s="132"/>
      <c r="BF139" s="132"/>
      <c r="BG139" s="125"/>
      <c r="BJ139" s="68"/>
      <c r="BK139" s="68"/>
      <c r="BL139" s="68"/>
      <c r="BN139" s="169"/>
      <c r="BP139" s="68"/>
      <c r="BQ139" s="68"/>
      <c r="BR139" s="68"/>
      <c r="BU139" s="68"/>
      <c r="BV139" s="68"/>
      <c r="BW139" s="68"/>
      <c r="BX139" s="68"/>
      <c r="BZ139" s="237"/>
      <c r="CD139" s="237"/>
      <c r="CF139" s="68"/>
      <c r="CG139" s="68"/>
      <c r="CH139" s="237"/>
      <c r="CL139" s="237"/>
    </row>
    <row r="140" spans="1:90" x14ac:dyDescent="0.4">
      <c r="A140">
        <v>108</v>
      </c>
      <c r="B140" s="47">
        <f ca="1">IF(A140&gt;$A$8,"",OFFSET(InputPriceData!B$15,$A140+$A$11,0,1,1))</f>
        <v>45169</v>
      </c>
      <c r="C140" s="3">
        <f ca="1">IF(A140&gt;$A$8,"",OFFSET(InputPriceData!G$15,CalculationsAndCharts!$A140+$A$11,IF($C$5,8,0),1,1))</f>
        <v>66084600</v>
      </c>
      <c r="D140" s="4">
        <f ca="1">IF(A140&gt;$A$8,"",OFFSET(InputPriceData!C$15,CalculationsAndCharts!$A140+$A$11,IF($C$5,8,0),1,1))</f>
        <v>451.64999399999999</v>
      </c>
      <c r="E140" s="4">
        <f ca="1">IF(A140&gt;$A$8,"",OFFSET(InputPriceData!D$15,CalculationsAndCharts!$A140+$A$11,IF($C$5,8,0),1,1))</f>
        <v>452.82998700000002</v>
      </c>
      <c r="F140" s="4">
        <f ca="1">IF(A140&gt;$A$8,"",OFFSET(InputPriceData!E$15,CalculationsAndCharts!$A140+$A$11,IF($C$5,8,0),1,1))</f>
        <v>450.16000400000001</v>
      </c>
      <c r="G140" s="4">
        <f ca="1">IF(A140&gt;$A$8,"",OFFSET(InputPriceData!F$15,CalculationsAndCharts!$A140+$A$11,IF($C$5,8,0),1,1))</f>
        <v>450.35000600000001</v>
      </c>
      <c r="H140" s="282">
        <f t="shared" ca="1" si="22"/>
        <v>452.82998700000002</v>
      </c>
      <c r="I140" s="292">
        <f t="shared" ca="1" si="23"/>
        <v>450.16000400000001</v>
      </c>
      <c r="J140" s="50">
        <f t="shared" ca="1" si="24"/>
        <v>2.669983000000002</v>
      </c>
      <c r="K140" s="282"/>
      <c r="L140" s="282"/>
      <c r="M140" s="292">
        <f t="shared" ca="1" si="25"/>
        <v>4.4284105679900305</v>
      </c>
      <c r="N140" s="291"/>
      <c r="P140" s="292">
        <f t="shared" ca="1" si="26"/>
        <v>448.31748581187946</v>
      </c>
      <c r="Q140" s="301">
        <f t="shared" ca="1" si="27"/>
        <v>452.74589637986952</v>
      </c>
      <c r="R140" s="301">
        <f t="shared" ca="1" si="28"/>
        <v>443.88907524388941</v>
      </c>
      <c r="S140" s="50"/>
      <c r="T140" s="292"/>
      <c r="U140" s="265"/>
      <c r="V140" s="292">
        <f t="shared" ca="1" si="29"/>
        <v>448.31748581187946</v>
      </c>
      <c r="W140" s="241">
        <f t="shared" ca="1" si="30"/>
        <v>2.032520188120543</v>
      </c>
      <c r="X140" s="351">
        <f t="shared" ca="1" si="31"/>
        <v>4.1311383151175676</v>
      </c>
      <c r="Y140" s="50">
        <f t="shared" ca="1" si="21"/>
        <v>3.380853710023012</v>
      </c>
      <c r="Z140" s="265">
        <f t="shared" ca="1" si="32"/>
        <v>453.73085971002303</v>
      </c>
      <c r="AA140" s="265">
        <f t="shared" ca="1" si="33"/>
        <v>446.96915228997699</v>
      </c>
      <c r="AB140" s="292"/>
      <c r="AC140" s="37"/>
      <c r="AD140" s="50"/>
      <c r="AE140" s="228"/>
      <c r="AF140" s="50"/>
      <c r="AG140" s="50"/>
      <c r="AH140" s="228"/>
      <c r="AI140" s="50"/>
      <c r="AJ140" s="50"/>
      <c r="AK140" s="50"/>
      <c r="AL140" s="68"/>
      <c r="AM140" s="246"/>
      <c r="AN140" s="241"/>
      <c r="AO140" s="68"/>
      <c r="AP140" s="68"/>
      <c r="AQ140" s="241"/>
      <c r="AR140" s="241"/>
      <c r="AS140" s="228"/>
      <c r="AT140" s="194"/>
      <c r="AU140" s="37"/>
      <c r="AV140" s="68"/>
      <c r="AW140" s="228"/>
      <c r="AX140" s="241"/>
      <c r="AY140" s="38"/>
      <c r="AZ140" s="38"/>
      <c r="BA140" s="55"/>
      <c r="BB140" s="55"/>
      <c r="BC140" s="3" t="e">
        <f t="shared" ca="1" si="34"/>
        <v>#N/A</v>
      </c>
      <c r="BD140" s="3">
        <f t="shared" ca="1" si="35"/>
        <v>66084600</v>
      </c>
      <c r="BE140" s="132"/>
      <c r="BF140" s="132"/>
      <c r="BG140" s="125"/>
      <c r="BJ140" s="68"/>
      <c r="BK140" s="68"/>
      <c r="BL140" s="68"/>
      <c r="BN140" s="169"/>
      <c r="BP140" s="68"/>
      <c r="BQ140" s="68"/>
      <c r="BR140" s="68"/>
      <c r="BU140" s="68"/>
      <c r="BV140" s="68"/>
      <c r="BW140" s="68"/>
      <c r="BX140" s="68"/>
      <c r="BZ140" s="237"/>
      <c r="CD140" s="237"/>
      <c r="CF140" s="68"/>
      <c r="CG140" s="68"/>
      <c r="CH140" s="237"/>
      <c r="CL140" s="237"/>
    </row>
    <row r="141" spans="1:90" x14ac:dyDescent="0.4">
      <c r="A141">
        <v>109</v>
      </c>
      <c r="B141" s="47">
        <f ca="1">IF(A141&gt;$A$8,"",OFFSET(InputPriceData!B$15,$A141+$A$11,0,1,1))</f>
        <v>45168</v>
      </c>
      <c r="C141" s="3">
        <f ca="1">IF(A141&gt;$A$8,"",OFFSET(InputPriceData!G$15,CalculationsAndCharts!$A141+$A$11,IF($C$5,8,0),1,1))</f>
        <v>69053900</v>
      </c>
      <c r="D141" s="4">
        <f ca="1">IF(A141&gt;$A$8,"",OFFSET(InputPriceData!C$15,CalculationsAndCharts!$A141+$A$11,IF($C$5,8,0),1,1))</f>
        <v>449.51001000000002</v>
      </c>
      <c r="E141" s="4">
        <f ca="1">IF(A141&gt;$A$8,"",OFFSET(InputPriceData!D$15,CalculationsAndCharts!$A141+$A$11,IF($C$5,8,0),1,1))</f>
        <v>451.67001299999998</v>
      </c>
      <c r="F141" s="4">
        <f ca="1">IF(A141&gt;$A$8,"",OFFSET(InputPriceData!E$15,CalculationsAndCharts!$A141+$A$11,IF($C$5,8,0),1,1))</f>
        <v>448.77999899999998</v>
      </c>
      <c r="G141" s="4">
        <f ca="1">IF(A141&gt;$A$8,"",OFFSET(InputPriceData!F$15,CalculationsAndCharts!$A141+$A$11,IF($C$5,8,0),1,1))</f>
        <v>451.01001000000002</v>
      </c>
      <c r="H141" s="282">
        <f t="shared" ca="1" si="22"/>
        <v>451.67001299999998</v>
      </c>
      <c r="I141" s="292">
        <f t="shared" ca="1" si="23"/>
        <v>448.77999899999998</v>
      </c>
      <c r="J141" s="50">
        <f t="shared" ca="1" si="24"/>
        <v>2.8900140000000079</v>
      </c>
      <c r="K141" s="282"/>
      <c r="L141" s="282"/>
      <c r="M141" s="292">
        <f t="shared" ca="1" si="25"/>
        <v>5.503028905500492</v>
      </c>
      <c r="N141" s="291"/>
      <c r="P141" s="292">
        <f t="shared" ca="1" si="26"/>
        <v>445.25722964848325</v>
      </c>
      <c r="Q141" s="301">
        <f t="shared" ca="1" si="27"/>
        <v>450.76025855398376</v>
      </c>
      <c r="R141" s="301">
        <f t="shared" ca="1" si="28"/>
        <v>439.75420074298273</v>
      </c>
      <c r="S141" s="50"/>
      <c r="T141" s="292"/>
      <c r="U141" s="265"/>
      <c r="V141" s="292">
        <f t="shared" ca="1" si="29"/>
        <v>445.25722964848325</v>
      </c>
      <c r="W141" s="241">
        <f t="shared" ca="1" si="30"/>
        <v>5.7527803515167761</v>
      </c>
      <c r="X141" s="351">
        <f t="shared" ca="1" si="31"/>
        <v>33.094481772797479</v>
      </c>
      <c r="Y141" s="50">
        <f t="shared" ca="1" si="21"/>
        <v>3.523889889947911</v>
      </c>
      <c r="Z141" s="265">
        <f t="shared" ca="1" si="32"/>
        <v>454.53389988994792</v>
      </c>
      <c r="AA141" s="265">
        <f t="shared" ca="1" si="33"/>
        <v>447.48612011005213</v>
      </c>
      <c r="AB141" s="292"/>
      <c r="AC141" s="37"/>
      <c r="AD141" s="50"/>
      <c r="AE141" s="228"/>
      <c r="AF141" s="50"/>
      <c r="AG141" s="50"/>
      <c r="AH141" s="228"/>
      <c r="AI141" s="50"/>
      <c r="AJ141" s="50"/>
      <c r="AK141" s="50"/>
      <c r="AL141" s="68"/>
      <c r="AM141" s="246"/>
      <c r="AN141" s="241"/>
      <c r="AO141" s="68"/>
      <c r="AP141" s="68"/>
      <c r="AQ141" s="241"/>
      <c r="AR141" s="241"/>
      <c r="AS141" s="228"/>
      <c r="AT141" s="194"/>
      <c r="AU141" s="37"/>
      <c r="AV141" s="68"/>
      <c r="AW141" s="228"/>
      <c r="AX141" s="241"/>
      <c r="AY141" s="38"/>
      <c r="AZ141" s="38"/>
      <c r="BA141" s="55"/>
      <c r="BB141" s="55"/>
      <c r="BC141" s="3">
        <f t="shared" ca="1" si="34"/>
        <v>69053900</v>
      </c>
      <c r="BD141" s="3" t="e">
        <f t="shared" ca="1" si="35"/>
        <v>#N/A</v>
      </c>
      <c r="BE141" s="132"/>
      <c r="BF141" s="132"/>
      <c r="BG141" s="125"/>
      <c r="BJ141" s="68"/>
      <c r="BK141" s="68"/>
      <c r="BL141" s="68"/>
      <c r="BN141" s="169"/>
      <c r="BP141" s="68"/>
      <c r="BQ141" s="68"/>
      <c r="BR141" s="68"/>
      <c r="BU141" s="68"/>
      <c r="BV141" s="68"/>
      <c r="BW141" s="68"/>
      <c r="BX141" s="68"/>
      <c r="BZ141" s="237"/>
      <c r="CD141" s="237"/>
      <c r="CF141" s="68"/>
      <c r="CG141" s="68"/>
      <c r="CH141" s="237"/>
      <c r="CL141" s="237"/>
    </row>
    <row r="142" spans="1:90" x14ac:dyDescent="0.4">
      <c r="A142">
        <v>110</v>
      </c>
      <c r="B142" s="47">
        <f ca="1">IF(A142&gt;$A$8,"",OFFSET(InputPriceData!B$15,$A142+$A$11,0,1,1))</f>
        <v>45167</v>
      </c>
      <c r="C142" s="3">
        <f ca="1">IF(A142&gt;$A$8,"",OFFSET(InputPriceData!G$15,CalculationsAndCharts!$A142+$A$11,IF($C$5,8,0),1,1))</f>
        <v>83081900</v>
      </c>
      <c r="D142" s="4">
        <f ca="1">IF(A142&gt;$A$8,"",OFFSET(InputPriceData!C$15,CalculationsAndCharts!$A142+$A$11,IF($C$5,8,0),1,1))</f>
        <v>442.64999399999999</v>
      </c>
      <c r="E142" s="4">
        <f ca="1">IF(A142&gt;$A$8,"",OFFSET(InputPriceData!D$15,CalculationsAndCharts!$A142+$A$11,IF($C$5,8,0),1,1))</f>
        <v>449.45001200000002</v>
      </c>
      <c r="F142" s="4">
        <f ca="1">IF(A142&gt;$A$8,"",OFFSET(InputPriceData!E$15,CalculationsAndCharts!$A142+$A$11,IF($C$5,8,0),1,1))</f>
        <v>442.459991</v>
      </c>
      <c r="G142" s="4">
        <f ca="1">IF(A142&gt;$A$8,"",OFFSET(InputPriceData!F$15,CalculationsAndCharts!$A142+$A$11,IF($C$5,8,0),1,1))</f>
        <v>449.16000400000001</v>
      </c>
      <c r="H142" s="282">
        <f t="shared" ca="1" si="22"/>
        <v>449.45001200000002</v>
      </c>
      <c r="I142" s="292">
        <f t="shared" ca="1" si="23"/>
        <v>442.459991</v>
      </c>
      <c r="J142" s="50">
        <f t="shared" ca="1" si="24"/>
        <v>6.9900210000000129</v>
      </c>
      <c r="K142" s="282"/>
      <c r="L142" s="282"/>
      <c r="M142" s="292">
        <f t="shared" ca="1" si="25"/>
        <v>5.7681797156141013</v>
      </c>
      <c r="N142" s="291"/>
      <c r="P142" s="292">
        <f t="shared" ca="1" si="26"/>
        <v>441.44968431625028</v>
      </c>
      <c r="Q142" s="301">
        <f t="shared" ca="1" si="27"/>
        <v>447.21786403186439</v>
      </c>
      <c r="R142" s="301">
        <f t="shared" ca="1" si="28"/>
        <v>435.68150460063617</v>
      </c>
      <c r="S142" s="50"/>
      <c r="T142" s="292"/>
      <c r="U142" s="265"/>
      <c r="V142" s="292">
        <f t="shared" ca="1" si="29"/>
        <v>441.44968431625028</v>
      </c>
      <c r="W142" s="241">
        <f t="shared" ca="1" si="30"/>
        <v>7.7103196837497308</v>
      </c>
      <c r="X142" s="351">
        <f t="shared" ca="1" si="31"/>
        <v>59.44902962561855</v>
      </c>
      <c r="Y142" s="50">
        <f t="shared" ca="1" si="21"/>
        <v>3.5569671015195352</v>
      </c>
      <c r="Z142" s="265">
        <f t="shared" ca="1" si="32"/>
        <v>452.71697110151956</v>
      </c>
      <c r="AA142" s="265">
        <f t="shared" ca="1" si="33"/>
        <v>445.60303689848047</v>
      </c>
      <c r="AB142" s="292"/>
      <c r="AC142" s="37"/>
      <c r="AD142" s="50"/>
      <c r="AE142" s="228"/>
      <c r="AF142" s="50"/>
      <c r="AG142" s="50"/>
      <c r="AH142" s="228"/>
      <c r="AI142" s="50"/>
      <c r="AJ142" s="50"/>
      <c r="AK142" s="50"/>
      <c r="AL142" s="68"/>
      <c r="AM142" s="246"/>
      <c r="AN142" s="241"/>
      <c r="AO142" s="68"/>
      <c r="AP142" s="68"/>
      <c r="AQ142" s="241"/>
      <c r="AR142" s="241"/>
      <c r="AS142" s="228"/>
      <c r="AT142" s="194"/>
      <c r="AU142" s="37"/>
      <c r="AV142" s="68"/>
      <c r="AW142" s="228"/>
      <c r="AX142" s="241"/>
      <c r="AY142" s="38"/>
      <c r="AZ142" s="38"/>
      <c r="BA142" s="55"/>
      <c r="BB142" s="55"/>
      <c r="BC142" s="3">
        <f t="shared" ca="1" si="34"/>
        <v>83081900</v>
      </c>
      <c r="BD142" s="3" t="e">
        <f t="shared" ca="1" si="35"/>
        <v>#N/A</v>
      </c>
      <c r="BE142" s="132"/>
      <c r="BF142" s="132"/>
      <c r="BG142" s="125"/>
      <c r="BJ142" s="68"/>
      <c r="BK142" s="68"/>
      <c r="BL142" s="68"/>
      <c r="BN142" s="169"/>
      <c r="BP142" s="68"/>
      <c r="BQ142" s="68"/>
      <c r="BR142" s="68"/>
      <c r="BU142" s="68"/>
      <c r="BV142" s="68"/>
      <c r="BW142" s="68"/>
      <c r="BX142" s="68"/>
      <c r="BZ142" s="237"/>
      <c r="CD142" s="237"/>
      <c r="CF142" s="68"/>
      <c r="CG142" s="68"/>
      <c r="CH142" s="237"/>
      <c r="CL142" s="237"/>
    </row>
    <row r="143" spans="1:90" x14ac:dyDescent="0.4">
      <c r="A143">
        <v>111</v>
      </c>
      <c r="B143" s="47">
        <f ca="1">IF(A143&gt;$A$8,"",OFFSET(InputPriceData!B$15,$A143+$A$11,0,1,1))</f>
        <v>45166</v>
      </c>
      <c r="C143" s="3">
        <f ca="1">IF(A143&gt;$A$8,"",OFFSET(InputPriceData!G$15,CalculationsAndCharts!$A143+$A$11,IF($C$5,8,0),1,1))</f>
        <v>61595400</v>
      </c>
      <c r="D143" s="4">
        <f ca="1">IF(A143&gt;$A$8,"",OFFSET(InputPriceData!C$15,CalculationsAndCharts!$A143+$A$11,IF($C$5,8,0),1,1))</f>
        <v>442.23998999999998</v>
      </c>
      <c r="E143" s="4">
        <f ca="1">IF(A143&gt;$A$8,"",OFFSET(InputPriceData!D$15,CalculationsAndCharts!$A143+$A$11,IF($C$5,8,0),1,1))</f>
        <v>443.39999399999999</v>
      </c>
      <c r="F143" s="4">
        <f ca="1">IF(A143&gt;$A$8,"",OFFSET(InputPriceData!E$15,CalculationsAndCharts!$A143+$A$11,IF($C$5,8,0),1,1))</f>
        <v>439.97000100000002</v>
      </c>
      <c r="G143" s="4">
        <f ca="1">IF(A143&gt;$A$8,"",OFFSET(InputPriceData!F$15,CalculationsAndCharts!$A143+$A$11,IF($C$5,8,0),1,1))</f>
        <v>442.76001000000002</v>
      </c>
      <c r="H143" s="282">
        <f t="shared" ca="1" si="22"/>
        <v>443.39999399999999</v>
      </c>
      <c r="I143" s="292">
        <f t="shared" ca="1" si="23"/>
        <v>439.97000100000002</v>
      </c>
      <c r="J143" s="50">
        <f t="shared" ca="1" si="24"/>
        <v>3.4299929999999677</v>
      </c>
      <c r="K143" s="282"/>
      <c r="L143" s="282"/>
      <c r="M143" s="292">
        <f t="shared" ca="1" si="25"/>
        <v>5.9452218590760761</v>
      </c>
      <c r="N143" s="291"/>
      <c r="P143" s="292">
        <f t="shared" ca="1" si="26"/>
        <v>438.6294956891694</v>
      </c>
      <c r="Q143" s="301">
        <f t="shared" ca="1" si="27"/>
        <v>444.57471754824547</v>
      </c>
      <c r="R143" s="301">
        <f t="shared" ca="1" si="28"/>
        <v>432.68427383009333</v>
      </c>
      <c r="S143" s="50"/>
      <c r="T143" s="292"/>
      <c r="U143" s="265"/>
      <c r="V143" s="292">
        <f t="shared" ca="1" si="29"/>
        <v>438.6294956891694</v>
      </c>
      <c r="W143" s="241">
        <f t="shared" ca="1" si="30"/>
        <v>4.1305143108306197</v>
      </c>
      <c r="X143" s="351">
        <f t="shared" ca="1" si="31"/>
        <v>17.061148471976548</v>
      </c>
      <c r="Y143" s="50">
        <f t="shared" ca="1" si="21"/>
        <v>3.1197745806571455</v>
      </c>
      <c r="Z143" s="265">
        <f t="shared" ca="1" si="32"/>
        <v>445.87978458065714</v>
      </c>
      <c r="AA143" s="265">
        <f t="shared" ca="1" si="33"/>
        <v>439.6402354193429</v>
      </c>
      <c r="AB143" s="292"/>
      <c r="AC143" s="37"/>
      <c r="AD143" s="50"/>
      <c r="AE143" s="228"/>
      <c r="AF143" s="50"/>
      <c r="AG143" s="50"/>
      <c r="AH143" s="228"/>
      <c r="AI143" s="50"/>
      <c r="AJ143" s="50"/>
      <c r="AK143" s="50"/>
      <c r="AL143" s="68"/>
      <c r="AM143" s="246"/>
      <c r="AN143" s="241"/>
      <c r="AO143" s="68"/>
      <c r="AP143" s="68"/>
      <c r="AQ143" s="241"/>
      <c r="AR143" s="241"/>
      <c r="AS143" s="228"/>
      <c r="AT143" s="194"/>
      <c r="AU143" s="37"/>
      <c r="AV143" s="68"/>
      <c r="AW143" s="228"/>
      <c r="AX143" s="241"/>
      <c r="AY143" s="38"/>
      <c r="AZ143" s="38"/>
      <c r="BA143" s="55"/>
      <c r="BB143" s="55"/>
      <c r="BC143" s="3">
        <f t="shared" ca="1" si="34"/>
        <v>61595400</v>
      </c>
      <c r="BD143" s="3" t="e">
        <f t="shared" ca="1" si="35"/>
        <v>#N/A</v>
      </c>
      <c r="BE143" s="132"/>
      <c r="BF143" s="132"/>
      <c r="BG143" s="125"/>
      <c r="BJ143" s="68"/>
      <c r="BK143" s="68"/>
      <c r="BL143" s="68"/>
      <c r="BN143" s="169"/>
      <c r="BP143" s="68"/>
      <c r="BQ143" s="68"/>
      <c r="BR143" s="68"/>
      <c r="BU143" s="68"/>
      <c r="BV143" s="68"/>
      <c r="BW143" s="68"/>
      <c r="BX143" s="68"/>
      <c r="BZ143" s="237"/>
      <c r="CD143" s="237"/>
      <c r="CF143" s="68"/>
      <c r="CG143" s="68"/>
      <c r="CH143" s="237"/>
      <c r="CL143" s="237"/>
    </row>
    <row r="144" spans="1:90" x14ac:dyDescent="0.4">
      <c r="A144">
        <v>112</v>
      </c>
      <c r="B144" s="47">
        <f ca="1">IF(A144&gt;$A$8,"",OFFSET(InputPriceData!B$15,$A144+$A$11,0,1,1))</f>
        <v>45163</v>
      </c>
      <c r="C144" s="3">
        <f ca="1">IF(A144&gt;$A$8,"",OFFSET(InputPriceData!G$15,CalculationsAndCharts!$A144+$A$11,IF($C$5,8,0),1,1))</f>
        <v>102325100</v>
      </c>
      <c r="D144" s="4">
        <f ca="1">IF(A144&gt;$A$8,"",OFFSET(InputPriceData!C$15,CalculationsAndCharts!$A144+$A$11,IF($C$5,8,0),1,1))</f>
        <v>438.67999300000002</v>
      </c>
      <c r="E144" s="4">
        <f ca="1">IF(A144&gt;$A$8,"",OFFSET(InputPriceData!D$15,CalculationsAndCharts!$A144+$A$11,IF($C$5,8,0),1,1))</f>
        <v>441.29998799999998</v>
      </c>
      <c r="F144" s="4">
        <f ca="1">IF(A144&gt;$A$8,"",OFFSET(InputPriceData!E$15,CalculationsAndCharts!$A144+$A$11,IF($C$5,8,0),1,1))</f>
        <v>435</v>
      </c>
      <c r="G144" s="4">
        <f ca="1">IF(A144&gt;$A$8,"",OFFSET(InputPriceData!F$15,CalculationsAndCharts!$A144+$A$11,IF($C$5,8,0),1,1))</f>
        <v>439.97000100000002</v>
      </c>
      <c r="H144" s="282">
        <f t="shared" ca="1" si="22"/>
        <v>441.29998799999998</v>
      </c>
      <c r="I144" s="292">
        <f t="shared" ca="1" si="23"/>
        <v>435</v>
      </c>
      <c r="J144" s="50">
        <f t="shared" ca="1" si="24"/>
        <v>6.2999879999999848</v>
      </c>
      <c r="K144" s="282"/>
      <c r="L144" s="282"/>
      <c r="M144" s="292">
        <f t="shared" ca="1" si="25"/>
        <v>6.3024011446357839</v>
      </c>
      <c r="N144" s="291"/>
      <c r="P144" s="292">
        <f t="shared" ca="1" si="26"/>
        <v>437.42201309494959</v>
      </c>
      <c r="Q144" s="301">
        <f t="shared" ca="1" si="27"/>
        <v>443.72441423958537</v>
      </c>
      <c r="R144" s="301">
        <f t="shared" ca="1" si="28"/>
        <v>431.11961195031381</v>
      </c>
      <c r="S144" s="50"/>
      <c r="T144" s="292"/>
      <c r="U144" s="265"/>
      <c r="V144" s="292">
        <f t="shared" ca="1" si="29"/>
        <v>437.42201309494959</v>
      </c>
      <c r="W144" s="241">
        <f t="shared" ca="1" si="30"/>
        <v>2.5479879050504337</v>
      </c>
      <c r="X144" s="351">
        <f t="shared" ca="1" si="31"/>
        <v>6.4922423642832978</v>
      </c>
      <c r="Y144" s="50">
        <f t="shared" ca="1" si="21"/>
        <v>2.9849129750555687</v>
      </c>
      <c r="Z144" s="265">
        <f t="shared" ca="1" si="32"/>
        <v>442.9549139750556</v>
      </c>
      <c r="AA144" s="265">
        <f t="shared" ca="1" si="33"/>
        <v>436.98508802494445</v>
      </c>
      <c r="AB144" s="292"/>
      <c r="AC144" s="37"/>
      <c r="AD144" s="50"/>
      <c r="AE144" s="228"/>
      <c r="AF144" s="50"/>
      <c r="AG144" s="50"/>
      <c r="AH144" s="228"/>
      <c r="AI144" s="50"/>
      <c r="AJ144" s="50"/>
      <c r="AK144" s="50"/>
      <c r="AL144" s="68"/>
      <c r="AM144" s="246"/>
      <c r="AN144" s="241"/>
      <c r="AO144" s="68"/>
      <c r="AP144" s="68"/>
      <c r="AQ144" s="241"/>
      <c r="AR144" s="241"/>
      <c r="AS144" s="228"/>
      <c r="AT144" s="194"/>
      <c r="AU144" s="37"/>
      <c r="AV144" s="68"/>
      <c r="AW144" s="228"/>
      <c r="AX144" s="241"/>
      <c r="AY144" s="38"/>
      <c r="AZ144" s="38"/>
      <c r="BA144" s="55"/>
      <c r="BB144" s="55"/>
      <c r="BC144" s="3">
        <f t="shared" ca="1" si="34"/>
        <v>102325100</v>
      </c>
      <c r="BD144" s="3" t="e">
        <f t="shared" ca="1" si="35"/>
        <v>#N/A</v>
      </c>
      <c r="BE144" s="132"/>
      <c r="BF144" s="132"/>
      <c r="BG144" s="125"/>
      <c r="BJ144" s="68"/>
      <c r="BK144" s="68"/>
      <c r="BL144" s="68"/>
      <c r="BN144" s="169"/>
      <c r="BP144" s="68"/>
      <c r="BQ144" s="68"/>
      <c r="BR144" s="68"/>
      <c r="BU144" s="68"/>
      <c r="BV144" s="68"/>
      <c r="BW144" s="68"/>
      <c r="BX144" s="68"/>
      <c r="BZ144" s="237"/>
      <c r="CD144" s="237"/>
      <c r="CF144" s="68"/>
      <c r="CG144" s="68"/>
      <c r="CH144" s="237"/>
      <c r="CL144" s="237"/>
    </row>
    <row r="145" spans="1:90" x14ac:dyDescent="0.4">
      <c r="A145">
        <v>113</v>
      </c>
      <c r="B145" s="47">
        <f ca="1">IF(A145&gt;$A$8,"",OFFSET(InputPriceData!B$15,$A145+$A$11,0,1,1))</f>
        <v>45162</v>
      </c>
      <c r="C145" s="3">
        <f ca="1">IF(A145&gt;$A$8,"",OFFSET(InputPriceData!G$15,CalculationsAndCharts!$A145+$A$11,IF($C$5,8,0),1,1))</f>
        <v>88517300</v>
      </c>
      <c r="D145" s="4">
        <f ca="1">IF(A145&gt;$A$8,"",OFFSET(InputPriceData!C$15,CalculationsAndCharts!$A145+$A$11,IF($C$5,8,0),1,1))</f>
        <v>444.69000199999999</v>
      </c>
      <c r="E145" s="4">
        <f ca="1">IF(A145&gt;$A$8,"",OFFSET(InputPriceData!D$15,CalculationsAndCharts!$A145+$A$11,IF($C$5,8,0),1,1))</f>
        <v>445.22000100000002</v>
      </c>
      <c r="F145" s="4">
        <f ca="1">IF(A145&gt;$A$8,"",OFFSET(InputPriceData!E$15,CalculationsAndCharts!$A145+$A$11,IF($C$5,8,0),1,1))</f>
        <v>436.85998499999999</v>
      </c>
      <c r="G145" s="4">
        <f ca="1">IF(A145&gt;$A$8,"",OFFSET(InputPriceData!F$15,CalculationsAndCharts!$A145+$A$11,IF($C$5,8,0),1,1))</f>
        <v>436.89001500000001</v>
      </c>
      <c r="H145" s="282">
        <f t="shared" ca="1" si="22"/>
        <v>445.22000100000002</v>
      </c>
      <c r="I145" s="292">
        <f t="shared" ca="1" si="23"/>
        <v>436.85998499999999</v>
      </c>
      <c r="J145" s="50">
        <f t="shared" ca="1" si="24"/>
        <v>8.3600160000000301</v>
      </c>
      <c r="K145" s="282"/>
      <c r="L145" s="282"/>
      <c r="M145" s="292">
        <f t="shared" ca="1" si="25"/>
        <v>5.4554774930493917</v>
      </c>
      <c r="N145" s="291"/>
      <c r="P145" s="292">
        <f t="shared" ca="1" si="26"/>
        <v>437.48568210783395</v>
      </c>
      <c r="Q145" s="301">
        <f t="shared" ca="1" si="27"/>
        <v>442.94115960088334</v>
      </c>
      <c r="R145" s="301">
        <f t="shared" ca="1" si="28"/>
        <v>432.03020461478457</v>
      </c>
      <c r="S145" s="50"/>
      <c r="T145" s="292"/>
      <c r="U145" s="265"/>
      <c r="V145" s="292">
        <f t="shared" ca="1" si="29"/>
        <v>437.48568210783395</v>
      </c>
      <c r="W145" s="241">
        <f t="shared" ca="1" si="30"/>
        <v>-0.59566710783394683</v>
      </c>
      <c r="X145" s="351">
        <f t="shared" ca="1" si="31"/>
        <v>0.35481930335525885</v>
      </c>
      <c r="Y145" s="50">
        <f t="shared" ca="1" si="21"/>
        <v>2.9350759378414089</v>
      </c>
      <c r="Z145" s="265">
        <f t="shared" ca="1" si="32"/>
        <v>439.82509093784142</v>
      </c>
      <c r="AA145" s="265">
        <f t="shared" ca="1" si="33"/>
        <v>433.95493906215859</v>
      </c>
      <c r="AB145" s="292"/>
      <c r="AC145" s="37"/>
      <c r="AD145" s="50"/>
      <c r="AE145" s="228"/>
      <c r="AF145" s="50"/>
      <c r="AG145" s="50"/>
      <c r="AH145" s="228"/>
      <c r="AI145" s="50"/>
      <c r="AJ145" s="50"/>
      <c r="AK145" s="50"/>
      <c r="AL145" s="68"/>
      <c r="AM145" s="246"/>
      <c r="AN145" s="241"/>
      <c r="AO145" s="68"/>
      <c r="AP145" s="68"/>
      <c r="AQ145" s="241"/>
      <c r="AR145" s="241"/>
      <c r="AS145" s="228"/>
      <c r="AT145" s="194"/>
      <c r="AU145" s="37"/>
      <c r="AV145" s="68"/>
      <c r="AW145" s="228"/>
      <c r="AX145" s="241"/>
      <c r="AY145" s="38"/>
      <c r="AZ145" s="38"/>
      <c r="BA145" s="55"/>
      <c r="BB145" s="55"/>
      <c r="BC145" s="3" t="e">
        <f t="shared" ca="1" si="34"/>
        <v>#N/A</v>
      </c>
      <c r="BD145" s="3">
        <f t="shared" ca="1" si="35"/>
        <v>88517300</v>
      </c>
      <c r="BE145" s="132"/>
      <c r="BF145" s="132"/>
      <c r="BG145" s="125"/>
      <c r="BJ145" s="68"/>
      <c r="BK145" s="68"/>
      <c r="BL145" s="68"/>
      <c r="BN145" s="169"/>
      <c r="BP145" s="68"/>
      <c r="BQ145" s="68"/>
      <c r="BR145" s="68"/>
      <c r="BU145" s="68"/>
      <c r="BV145" s="68"/>
      <c r="BW145" s="68"/>
      <c r="BX145" s="68"/>
      <c r="BZ145" s="237"/>
      <c r="CD145" s="237"/>
      <c r="CF145" s="68"/>
      <c r="CG145" s="68"/>
      <c r="CH145" s="237"/>
      <c r="CL145" s="237"/>
    </row>
    <row r="146" spans="1:90" x14ac:dyDescent="0.4">
      <c r="A146">
        <v>114</v>
      </c>
      <c r="B146" s="47">
        <f ca="1">IF(A146&gt;$A$8,"",OFFSET(InputPriceData!B$15,$A146+$A$11,0,1,1))</f>
        <v>45161</v>
      </c>
      <c r="C146" s="3">
        <f ca="1">IF(A146&gt;$A$8,"",OFFSET(InputPriceData!G$15,CalculationsAndCharts!$A146+$A$11,IF($C$5,8,0),1,1))</f>
        <v>68441000</v>
      </c>
      <c r="D146" s="4">
        <f ca="1">IF(A146&gt;$A$8,"",OFFSET(InputPriceData!C$15,CalculationsAndCharts!$A146+$A$11,IF($C$5,8,0),1,1))</f>
        <v>439.25</v>
      </c>
      <c r="E146" s="4">
        <f ca="1">IF(A146&gt;$A$8,"",OFFSET(InputPriceData!D$15,CalculationsAndCharts!$A146+$A$11,IF($C$5,8,0),1,1))</f>
        <v>443.67001299999998</v>
      </c>
      <c r="F146" s="4">
        <f ca="1">IF(A146&gt;$A$8,"",OFFSET(InputPriceData!E$15,CalculationsAndCharts!$A146+$A$11,IF($C$5,8,0),1,1))</f>
        <v>439.10000600000001</v>
      </c>
      <c r="G146" s="4">
        <f ca="1">IF(A146&gt;$A$8,"",OFFSET(InputPriceData!F$15,CalculationsAndCharts!$A146+$A$11,IF($C$5,8,0),1,1))</f>
        <v>443.02999899999998</v>
      </c>
      <c r="H146" s="282">
        <f t="shared" ca="1" si="22"/>
        <v>443.67001299999998</v>
      </c>
      <c r="I146" s="292">
        <f t="shared" ca="1" si="23"/>
        <v>438.14999399999999</v>
      </c>
      <c r="J146" s="50">
        <f t="shared" ca="1" si="24"/>
        <v>5.5200189999999907</v>
      </c>
      <c r="K146" s="282"/>
      <c r="L146" s="282"/>
      <c r="M146" s="292">
        <f t="shared" ca="1" si="25"/>
        <v>4.5599280386168406</v>
      </c>
      <c r="N146" s="291"/>
      <c r="P146" s="292">
        <f t="shared" ca="1" si="26"/>
        <v>436.93986918253523</v>
      </c>
      <c r="Q146" s="301">
        <f t="shared" ca="1" si="27"/>
        <v>441.49979722115205</v>
      </c>
      <c r="R146" s="301">
        <f t="shared" ca="1" si="28"/>
        <v>432.37994114391842</v>
      </c>
      <c r="S146" s="50"/>
      <c r="T146" s="292"/>
      <c r="U146" s="265"/>
      <c r="V146" s="292">
        <f t="shared" ca="1" si="29"/>
        <v>436.93986918253523</v>
      </c>
      <c r="W146" s="241">
        <f t="shared" ca="1" si="30"/>
        <v>6.0901298174647422</v>
      </c>
      <c r="X146" s="351">
        <f t="shared" ca="1" si="31"/>
        <v>37.089681193573135</v>
      </c>
      <c r="Y146" s="50">
        <f t="shared" ca="1" si="21"/>
        <v>3.0511666358120579</v>
      </c>
      <c r="Z146" s="265">
        <f t="shared" ca="1" si="32"/>
        <v>446.08116563581206</v>
      </c>
      <c r="AA146" s="265">
        <f t="shared" ca="1" si="33"/>
        <v>439.97883236418789</v>
      </c>
      <c r="AB146" s="292"/>
      <c r="AC146" s="37"/>
      <c r="AD146" s="50"/>
      <c r="AE146" s="228"/>
      <c r="AF146" s="50"/>
      <c r="AG146" s="50"/>
      <c r="AH146" s="228"/>
      <c r="AI146" s="50"/>
      <c r="AJ146" s="50"/>
      <c r="AK146" s="50"/>
      <c r="AL146" s="68"/>
      <c r="AM146" s="246"/>
      <c r="AN146" s="241"/>
      <c r="AO146" s="68"/>
      <c r="AP146" s="68"/>
      <c r="AQ146" s="241"/>
      <c r="AR146" s="241"/>
      <c r="AS146" s="228"/>
      <c r="AT146" s="194"/>
      <c r="AU146" s="37"/>
      <c r="AV146" s="68"/>
      <c r="AW146" s="228"/>
      <c r="AX146" s="241"/>
      <c r="AY146" s="38"/>
      <c r="AZ146" s="38"/>
      <c r="BA146" s="55"/>
      <c r="BB146" s="55"/>
      <c r="BC146" s="3">
        <f t="shared" ca="1" si="34"/>
        <v>68441000</v>
      </c>
      <c r="BD146" s="3" t="e">
        <f t="shared" ca="1" si="35"/>
        <v>#N/A</v>
      </c>
      <c r="BE146" s="132"/>
      <c r="BF146" s="132"/>
      <c r="BG146" s="125"/>
      <c r="BJ146" s="68"/>
      <c r="BK146" s="68"/>
      <c r="BL146" s="68"/>
      <c r="BN146" s="169"/>
      <c r="BP146" s="68"/>
      <c r="BQ146" s="68"/>
      <c r="BR146" s="68"/>
      <c r="BU146" s="68"/>
      <c r="BV146" s="68"/>
      <c r="BW146" s="68"/>
      <c r="BX146" s="68"/>
      <c r="BZ146" s="237"/>
      <c r="CD146" s="237"/>
      <c r="CF146" s="68"/>
      <c r="CG146" s="68"/>
      <c r="CH146" s="237"/>
      <c r="CL146" s="237"/>
    </row>
    <row r="147" spans="1:90" x14ac:dyDescent="0.4">
      <c r="A147">
        <v>115</v>
      </c>
      <c r="B147" s="47">
        <f ca="1">IF(A147&gt;$A$8,"",OFFSET(InputPriceData!B$15,$A147+$A$11,0,1,1))</f>
        <v>45160</v>
      </c>
      <c r="C147" s="3">
        <f ca="1">IF(A147&gt;$A$8,"",OFFSET(InputPriceData!G$15,CalculationsAndCharts!$A147+$A$11,IF($C$5,8,0),1,1))</f>
        <v>65062900</v>
      </c>
      <c r="D147" s="4">
        <f ca="1">IF(A147&gt;$A$8,"",OFFSET(InputPriceData!C$15,CalculationsAndCharts!$A147+$A$11,IF($C$5,8,0),1,1))</f>
        <v>441.17999300000002</v>
      </c>
      <c r="E147" s="4">
        <f ca="1">IF(A147&gt;$A$8,"",OFFSET(InputPriceData!D$15,CalculationsAndCharts!$A147+$A$11,IF($C$5,8,0),1,1))</f>
        <v>441.17999300000002</v>
      </c>
      <c r="F147" s="4">
        <f ca="1">IF(A147&gt;$A$8,"",OFFSET(InputPriceData!E$15,CalculationsAndCharts!$A147+$A$11,IF($C$5,8,0),1,1))</f>
        <v>437.57000699999998</v>
      </c>
      <c r="G147" s="4">
        <f ca="1">IF(A147&gt;$A$8,"",OFFSET(InputPriceData!F$15,CalculationsAndCharts!$A147+$A$11,IF($C$5,8,0),1,1))</f>
        <v>438.14999399999999</v>
      </c>
      <c r="H147" s="282">
        <f t="shared" ca="1" si="22"/>
        <v>441.17999300000002</v>
      </c>
      <c r="I147" s="292">
        <f t="shared" ca="1" si="23"/>
        <v>437.57000699999998</v>
      </c>
      <c r="J147" s="50">
        <f t="shared" ca="1" si="24"/>
        <v>3.609986000000049</v>
      </c>
      <c r="K147" s="282"/>
      <c r="L147" s="282"/>
      <c r="M147" s="292">
        <f t="shared" ca="1" si="25"/>
        <v>4.6387398031302345</v>
      </c>
      <c r="N147" s="291"/>
      <c r="P147" s="292">
        <f t="shared" ca="1" si="26"/>
        <v>436.14736853331834</v>
      </c>
      <c r="Q147" s="301">
        <f t="shared" ca="1" si="27"/>
        <v>440.78610833644859</v>
      </c>
      <c r="R147" s="301">
        <f t="shared" ca="1" si="28"/>
        <v>431.50862873018809</v>
      </c>
      <c r="S147" s="50"/>
      <c r="T147" s="292"/>
      <c r="U147" s="265"/>
      <c r="V147" s="292">
        <f t="shared" ca="1" si="29"/>
        <v>436.14736853331834</v>
      </c>
      <c r="W147" s="241">
        <f t="shared" ca="1" si="30"/>
        <v>2.0026254666816499</v>
      </c>
      <c r="X147" s="351">
        <f t="shared" ca="1" si="31"/>
        <v>4.0105087598018958</v>
      </c>
      <c r="Y147" s="50">
        <f t="shared" ca="1" si="21"/>
        <v>2.7413169052568445</v>
      </c>
      <c r="Z147" s="265">
        <f t="shared" ca="1" si="32"/>
        <v>440.89131090525683</v>
      </c>
      <c r="AA147" s="265">
        <f t="shared" ca="1" si="33"/>
        <v>435.40867709474315</v>
      </c>
      <c r="AB147" s="292"/>
      <c r="AC147" s="37"/>
      <c r="AD147" s="50"/>
      <c r="AE147" s="228"/>
      <c r="AF147" s="50"/>
      <c r="AG147" s="50"/>
      <c r="AH147" s="228"/>
      <c r="AI147" s="50"/>
      <c r="AJ147" s="50"/>
      <c r="AK147" s="50"/>
      <c r="AL147" s="68"/>
      <c r="AM147" s="246"/>
      <c r="AN147" s="241"/>
      <c r="AO147" s="68"/>
      <c r="AP147" s="68"/>
      <c r="AQ147" s="241"/>
      <c r="AR147" s="241"/>
      <c r="AS147" s="228"/>
      <c r="AT147" s="194"/>
      <c r="AU147" s="37"/>
      <c r="AV147" s="68"/>
      <c r="AW147" s="228"/>
      <c r="AX147" s="241"/>
      <c r="AY147" s="38"/>
      <c r="AZ147" s="38"/>
      <c r="BA147" s="55"/>
      <c r="BB147" s="55"/>
      <c r="BC147" s="3" t="e">
        <f t="shared" ca="1" si="34"/>
        <v>#N/A</v>
      </c>
      <c r="BD147" s="3">
        <f t="shared" ca="1" si="35"/>
        <v>65062900</v>
      </c>
      <c r="BE147" s="132"/>
      <c r="BF147" s="132"/>
      <c r="BG147" s="125"/>
      <c r="BJ147" s="68"/>
      <c r="BK147" s="68"/>
      <c r="BL147" s="68"/>
      <c r="BN147" s="169"/>
      <c r="BP147" s="68"/>
      <c r="BQ147" s="68"/>
      <c r="BR147" s="68"/>
      <c r="BU147" s="68"/>
      <c r="BV147" s="68"/>
      <c r="BW147" s="68"/>
      <c r="BX147" s="68"/>
      <c r="BZ147" s="237"/>
      <c r="CD147" s="237"/>
      <c r="CF147" s="68"/>
      <c r="CG147" s="68"/>
      <c r="CH147" s="237"/>
      <c r="CL147" s="237"/>
    </row>
    <row r="148" spans="1:90" x14ac:dyDescent="0.4">
      <c r="A148">
        <v>116</v>
      </c>
      <c r="B148" s="47">
        <f ca="1">IF(A148&gt;$A$8,"",OFFSET(InputPriceData!B$15,$A148+$A$11,0,1,1))</f>
        <v>45159</v>
      </c>
      <c r="C148" s="3">
        <f ca="1">IF(A148&gt;$A$8,"",OFFSET(InputPriceData!G$15,CalculationsAndCharts!$A148+$A$11,IF($C$5,8,0),1,1))</f>
        <v>68719000</v>
      </c>
      <c r="D148" s="4">
        <f ca="1">IF(A148&gt;$A$8,"",OFFSET(InputPriceData!C$15,CalculationsAndCharts!$A148+$A$11,IF($C$5,8,0),1,1))</f>
        <v>437.54998799999998</v>
      </c>
      <c r="E148" s="4">
        <f ca="1">IF(A148&gt;$A$8,"",OFFSET(InputPriceData!D$15,CalculationsAndCharts!$A148+$A$11,IF($C$5,8,0),1,1))</f>
        <v>440.10998499999999</v>
      </c>
      <c r="F148" s="4">
        <f ca="1">IF(A148&gt;$A$8,"",OFFSET(InputPriceData!E$15,CalculationsAndCharts!$A148+$A$11,IF($C$5,8,0),1,1))</f>
        <v>435.32000699999998</v>
      </c>
      <c r="G148" s="4">
        <f ca="1">IF(A148&gt;$A$8,"",OFFSET(InputPriceData!F$15,CalculationsAndCharts!$A148+$A$11,IF($C$5,8,0),1,1))</f>
        <v>439.33999599999999</v>
      </c>
      <c r="H148" s="282">
        <f t="shared" ca="1" si="22"/>
        <v>440.10998499999999</v>
      </c>
      <c r="I148" s="292">
        <f t="shared" ca="1" si="23"/>
        <v>435.32000699999998</v>
      </c>
      <c r="J148" s="50">
        <f t="shared" ca="1" si="24"/>
        <v>4.7899780000000192</v>
      </c>
      <c r="K148" s="282"/>
      <c r="L148" s="282"/>
      <c r="M148" s="292">
        <f t="shared" ca="1" si="25"/>
        <v>4.9342044780645207</v>
      </c>
      <c r="N148" s="291"/>
      <c r="P148" s="292">
        <f t="shared" ca="1" si="26"/>
        <v>436.37720645823964</v>
      </c>
      <c r="Q148" s="301">
        <f t="shared" ca="1" si="27"/>
        <v>441.31141093630418</v>
      </c>
      <c r="R148" s="301">
        <f t="shared" ca="1" si="28"/>
        <v>431.4430019801751</v>
      </c>
      <c r="S148" s="50"/>
      <c r="T148" s="292"/>
      <c r="U148" s="265"/>
      <c r="V148" s="292">
        <f t="shared" ca="1" si="29"/>
        <v>436.37720645823964</v>
      </c>
      <c r="W148" s="241">
        <f t="shared" ca="1" si="30"/>
        <v>2.962789541760344</v>
      </c>
      <c r="X148" s="351">
        <f t="shared" ca="1" si="31"/>
        <v>8.7781218687644689</v>
      </c>
      <c r="Y148" s="50">
        <f t="shared" ca="1" si="21"/>
        <v>2.7082031632385251</v>
      </c>
      <c r="Z148" s="265">
        <f t="shared" ca="1" si="32"/>
        <v>442.04819916323851</v>
      </c>
      <c r="AA148" s="265">
        <f t="shared" ca="1" si="33"/>
        <v>436.63179283676146</v>
      </c>
      <c r="AB148" s="292"/>
      <c r="AC148" s="37"/>
      <c r="AD148" s="50"/>
      <c r="AE148" s="228"/>
      <c r="AF148" s="50"/>
      <c r="AG148" s="50"/>
      <c r="AH148" s="228"/>
      <c r="AI148" s="50"/>
      <c r="AJ148" s="50"/>
      <c r="AK148" s="50"/>
      <c r="AL148" s="68"/>
      <c r="AM148" s="246"/>
      <c r="AN148" s="241"/>
      <c r="AO148" s="68"/>
      <c r="AP148" s="68"/>
      <c r="AQ148" s="241"/>
      <c r="AR148" s="241"/>
      <c r="AS148" s="228"/>
      <c r="AT148" s="194"/>
      <c r="AU148" s="37"/>
      <c r="AV148" s="68"/>
      <c r="AW148" s="228"/>
      <c r="AX148" s="241"/>
      <c r="AY148" s="38"/>
      <c r="AZ148" s="38"/>
      <c r="BA148" s="55"/>
      <c r="BB148" s="55"/>
      <c r="BC148" s="3">
        <f t="shared" ca="1" si="34"/>
        <v>68719000</v>
      </c>
      <c r="BD148" s="3" t="e">
        <f t="shared" ca="1" si="35"/>
        <v>#N/A</v>
      </c>
      <c r="BE148" s="132"/>
      <c r="BF148" s="132"/>
      <c r="BG148" s="125"/>
      <c r="BJ148" s="68"/>
      <c r="BK148" s="68"/>
      <c r="BL148" s="68"/>
      <c r="BN148" s="169"/>
      <c r="BP148" s="68"/>
      <c r="BQ148" s="68"/>
      <c r="BR148" s="68"/>
      <c r="BU148" s="68"/>
      <c r="BV148" s="68"/>
      <c r="BW148" s="68"/>
      <c r="BX148" s="68"/>
      <c r="BZ148" s="237"/>
      <c r="CD148" s="237"/>
      <c r="CF148" s="68"/>
      <c r="CG148" s="68"/>
      <c r="CH148" s="237"/>
      <c r="CL148" s="237"/>
    </row>
    <row r="149" spans="1:90" x14ac:dyDescent="0.4">
      <c r="A149">
        <v>117</v>
      </c>
      <c r="B149" s="47">
        <f ca="1">IF(A149&gt;$A$8,"",OFFSET(InputPriceData!B$15,$A149+$A$11,0,1,1))</f>
        <v>45156</v>
      </c>
      <c r="C149" s="3">
        <f ca="1">IF(A149&gt;$A$8,"",OFFSET(InputPriceData!G$15,CalculationsAndCharts!$A149+$A$11,IF($C$5,8,0),1,1))</f>
        <v>98758400</v>
      </c>
      <c r="D149" s="4">
        <f ca="1">IF(A149&gt;$A$8,"",OFFSET(InputPriceData!C$15,CalculationsAndCharts!$A149+$A$11,IF($C$5,8,0),1,1))</f>
        <v>433.36999500000002</v>
      </c>
      <c r="E149" s="4">
        <f ca="1">IF(A149&gt;$A$8,"",OFFSET(InputPriceData!D$15,CalculationsAndCharts!$A149+$A$11,IF($C$5,8,0),1,1))</f>
        <v>437.57000699999998</v>
      </c>
      <c r="F149" s="4">
        <f ca="1">IF(A149&gt;$A$8,"",OFFSET(InputPriceData!E$15,CalculationsAndCharts!$A149+$A$11,IF($C$5,8,0),1,1))</f>
        <v>433.01001000000002</v>
      </c>
      <c r="G149" s="4">
        <f ca="1">IF(A149&gt;$A$8,"",OFFSET(InputPriceData!F$15,CalculationsAndCharts!$A149+$A$11,IF($C$5,8,0),1,1))</f>
        <v>436.5</v>
      </c>
      <c r="H149" s="282">
        <f t="shared" ca="1" si="22"/>
        <v>437.57000699999998</v>
      </c>
      <c r="I149" s="292">
        <f t="shared" ca="1" si="23"/>
        <v>433.01001000000002</v>
      </c>
      <c r="J149" s="50">
        <f t="shared" ca="1" si="24"/>
        <v>4.559996999999953</v>
      </c>
      <c r="K149" s="282"/>
      <c r="L149" s="282"/>
      <c r="M149" s="292">
        <f t="shared" ca="1" si="25"/>
        <v>5.0680575624122532</v>
      </c>
      <c r="N149" s="291"/>
      <c r="P149" s="292">
        <f t="shared" ca="1" si="26"/>
        <v>437.43789074919272</v>
      </c>
      <c r="Q149" s="301">
        <f t="shared" ca="1" si="27"/>
        <v>442.50594831160498</v>
      </c>
      <c r="R149" s="301">
        <f t="shared" ca="1" si="28"/>
        <v>432.36983318678045</v>
      </c>
      <c r="S149" s="50"/>
      <c r="T149" s="292"/>
      <c r="U149" s="265"/>
      <c r="V149" s="292">
        <f t="shared" ca="1" si="29"/>
        <v>437.43789074919272</v>
      </c>
      <c r="W149" s="241">
        <f t="shared" ca="1" si="30"/>
        <v>-0.93789074919271798</v>
      </c>
      <c r="X149" s="351">
        <f t="shared" ca="1" si="31"/>
        <v>0.87963905742127779</v>
      </c>
      <c r="Y149" s="50">
        <f t="shared" ca="1" si="21"/>
        <v>2.6419848208951699</v>
      </c>
      <c r="Z149" s="265">
        <f t="shared" ca="1" si="32"/>
        <v>439.14198482089517</v>
      </c>
      <c r="AA149" s="265">
        <f t="shared" ca="1" si="33"/>
        <v>433.85801517910483</v>
      </c>
      <c r="AB149" s="292"/>
      <c r="AC149" s="37"/>
      <c r="AD149" s="50"/>
      <c r="AE149" s="228"/>
      <c r="AF149" s="50"/>
      <c r="AG149" s="50"/>
      <c r="AH149" s="228"/>
      <c r="AI149" s="50"/>
      <c r="AJ149" s="50"/>
      <c r="AK149" s="50"/>
      <c r="AL149" s="68"/>
      <c r="AM149" s="246"/>
      <c r="AN149" s="241"/>
      <c r="AO149" s="68"/>
      <c r="AP149" s="68"/>
      <c r="AQ149" s="241"/>
      <c r="AR149" s="241"/>
      <c r="AS149" s="228"/>
      <c r="AT149" s="194"/>
      <c r="AU149" s="37"/>
      <c r="AV149" s="68"/>
      <c r="AW149" s="228"/>
      <c r="AX149" s="241"/>
      <c r="AY149" s="38"/>
      <c r="AZ149" s="38"/>
      <c r="BA149" s="55"/>
      <c r="BB149" s="55"/>
      <c r="BC149" s="3">
        <f t="shared" ca="1" si="34"/>
        <v>98758400</v>
      </c>
      <c r="BD149" s="3" t="e">
        <f t="shared" ca="1" si="35"/>
        <v>#N/A</v>
      </c>
      <c r="BE149" s="132"/>
      <c r="BF149" s="132"/>
      <c r="BG149" s="125"/>
      <c r="BJ149" s="68"/>
      <c r="BK149" s="68"/>
      <c r="BL149" s="68"/>
      <c r="BN149" s="169"/>
      <c r="BP149" s="68"/>
      <c r="BQ149" s="68"/>
      <c r="BR149" s="68"/>
      <c r="BU149" s="68"/>
      <c r="BV149" s="68"/>
      <c r="BW149" s="68"/>
      <c r="BX149" s="68"/>
      <c r="BZ149" s="237"/>
      <c r="CD149" s="237"/>
      <c r="CF149" s="68"/>
      <c r="CG149" s="68"/>
      <c r="CH149" s="237"/>
      <c r="CL149" s="237"/>
    </row>
    <row r="150" spans="1:90" x14ac:dyDescent="0.4">
      <c r="A150">
        <v>118</v>
      </c>
      <c r="B150" s="47">
        <f ca="1">IF(A150&gt;$A$8,"",OFFSET(InputPriceData!B$15,$A150+$A$11,0,1,1))</f>
        <v>45155</v>
      </c>
      <c r="C150" s="3">
        <f ca="1">IF(A150&gt;$A$8,"",OFFSET(InputPriceData!G$15,CalculationsAndCharts!$A150+$A$11,IF($C$5,8,0),1,1))</f>
        <v>95711300</v>
      </c>
      <c r="D150" s="4">
        <f ca="1">IF(A150&gt;$A$8,"",OFFSET(InputPriceData!C$15,CalculationsAndCharts!$A150+$A$11,IF($C$5,8,0),1,1))</f>
        <v>441.16000400000001</v>
      </c>
      <c r="E150" s="4">
        <f ca="1">IF(A150&gt;$A$8,"",OFFSET(InputPriceData!D$15,CalculationsAndCharts!$A150+$A$11,IF($C$5,8,0),1,1))</f>
        <v>441.42999300000002</v>
      </c>
      <c r="F150" s="4">
        <f ca="1">IF(A150&gt;$A$8,"",OFFSET(InputPriceData!E$15,CalculationsAndCharts!$A150+$A$11,IF($C$5,8,0),1,1))</f>
        <v>435.75</v>
      </c>
      <c r="G150" s="4">
        <f ca="1">IF(A150&gt;$A$8,"",OFFSET(InputPriceData!F$15,CalculationsAndCharts!$A150+$A$11,IF($C$5,8,0),1,1))</f>
        <v>436.290009</v>
      </c>
      <c r="H150" s="282">
        <f t="shared" ca="1" si="22"/>
        <v>441.42999300000002</v>
      </c>
      <c r="I150" s="292">
        <f t="shared" ca="1" si="23"/>
        <v>435.75</v>
      </c>
      <c r="J150" s="50">
        <f t="shared" ca="1" si="24"/>
        <v>5.6799930000000245</v>
      </c>
      <c r="K150" s="282"/>
      <c r="L150" s="282"/>
      <c r="M150" s="292">
        <f t="shared" ca="1" si="25"/>
        <v>5.0068750083484268</v>
      </c>
      <c r="N150" s="291"/>
      <c r="P150" s="292">
        <f t="shared" ca="1" si="26"/>
        <v>439.91013369089154</v>
      </c>
      <c r="Q150" s="301">
        <f t="shared" ca="1" si="27"/>
        <v>444.91700869923994</v>
      </c>
      <c r="R150" s="301">
        <f t="shared" ca="1" si="28"/>
        <v>434.90325868254314</v>
      </c>
      <c r="S150" s="50"/>
      <c r="T150" s="292"/>
      <c r="U150" s="265"/>
      <c r="V150" s="292">
        <f t="shared" ca="1" si="29"/>
        <v>439.91013369089154</v>
      </c>
      <c r="W150" s="241">
        <f t="shared" ca="1" si="30"/>
        <v>-3.6201246908915437</v>
      </c>
      <c r="X150" s="351">
        <f t="shared" ca="1" si="31"/>
        <v>13.105302777602594</v>
      </c>
      <c r="Y150" s="50">
        <f t="shared" ca="1" si="21"/>
        <v>2.7265254335858105</v>
      </c>
      <c r="Z150" s="265">
        <f t="shared" ca="1" si="32"/>
        <v>439.01653443358583</v>
      </c>
      <c r="AA150" s="265">
        <f t="shared" ca="1" si="33"/>
        <v>433.56348356641416</v>
      </c>
      <c r="AB150" s="292"/>
      <c r="AC150" s="37"/>
      <c r="AD150" s="50"/>
      <c r="AE150" s="228"/>
      <c r="AF150" s="50"/>
      <c r="AG150" s="50"/>
      <c r="AH150" s="228"/>
      <c r="AI150" s="50"/>
      <c r="AJ150" s="50"/>
      <c r="AK150" s="50"/>
      <c r="AL150" s="68"/>
      <c r="AM150" s="246"/>
      <c r="AN150" s="241"/>
      <c r="AO150" s="68"/>
      <c r="AP150" s="68"/>
      <c r="AQ150" s="241"/>
      <c r="AR150" s="241"/>
      <c r="AS150" s="228"/>
      <c r="AT150" s="194"/>
      <c r="AU150" s="37"/>
      <c r="AV150" s="68"/>
      <c r="AW150" s="228"/>
      <c r="AX150" s="241"/>
      <c r="AY150" s="38"/>
      <c r="AZ150" s="38"/>
      <c r="BA150" s="55"/>
      <c r="BB150" s="55"/>
      <c r="BC150" s="3" t="e">
        <f t="shared" ca="1" si="34"/>
        <v>#N/A</v>
      </c>
      <c r="BD150" s="3">
        <f t="shared" ca="1" si="35"/>
        <v>95711300</v>
      </c>
      <c r="BE150" s="132"/>
      <c r="BF150" s="132"/>
      <c r="BG150" s="125"/>
      <c r="BJ150" s="68"/>
      <c r="BK150" s="68"/>
      <c r="BL150" s="68"/>
      <c r="BN150" s="169"/>
      <c r="BP150" s="68"/>
      <c r="BQ150" s="68"/>
      <c r="BR150" s="68"/>
      <c r="BU150" s="68"/>
      <c r="BV150" s="68"/>
      <c r="BW150" s="68"/>
      <c r="BX150" s="68"/>
      <c r="BZ150" s="237"/>
      <c r="CD150" s="237"/>
      <c r="CF150" s="68"/>
      <c r="CG150" s="68"/>
      <c r="CH150" s="237"/>
      <c r="CL150" s="237"/>
    </row>
    <row r="151" spans="1:90" x14ac:dyDescent="0.4">
      <c r="A151">
        <v>119</v>
      </c>
      <c r="B151" s="47">
        <f ca="1">IF(A151&gt;$A$8,"",OFFSET(InputPriceData!B$15,$A151+$A$11,0,1,1))</f>
        <v>45154</v>
      </c>
      <c r="C151" s="3">
        <f ca="1">IF(A151&gt;$A$8,"",OFFSET(InputPriceData!G$15,CalculationsAndCharts!$A151+$A$11,IF($C$5,8,0),1,1))</f>
        <v>80107200</v>
      </c>
      <c r="D151" s="4">
        <f ca="1">IF(A151&gt;$A$8,"",OFFSET(InputPriceData!C$15,CalculationsAndCharts!$A151+$A$11,IF($C$5,8,0),1,1))</f>
        <v>442.459991</v>
      </c>
      <c r="E151" s="4">
        <f ca="1">IF(A151&gt;$A$8,"",OFFSET(InputPriceData!D$15,CalculationsAndCharts!$A151+$A$11,IF($C$5,8,0),1,1))</f>
        <v>444.17999300000002</v>
      </c>
      <c r="F151" s="4">
        <f ca="1">IF(A151&gt;$A$8,"",OFFSET(InputPriceData!E$15,CalculationsAndCharts!$A151+$A$11,IF($C$5,8,0),1,1))</f>
        <v>439.52999899999998</v>
      </c>
      <c r="G151" s="4">
        <f ca="1">IF(A151&gt;$A$8,"",OFFSET(InputPriceData!F$15,CalculationsAndCharts!$A151+$A$11,IF($C$5,8,0),1,1))</f>
        <v>439.64001500000001</v>
      </c>
      <c r="H151" s="282">
        <f t="shared" ca="1" si="22"/>
        <v>444.17999300000002</v>
      </c>
      <c r="I151" s="292">
        <f t="shared" ca="1" si="23"/>
        <v>439.52999899999998</v>
      </c>
      <c r="J151" s="50">
        <f t="shared" ca="1" si="24"/>
        <v>4.6499940000000493</v>
      </c>
      <c r="K151" s="282"/>
      <c r="L151" s="282"/>
      <c r="M151" s="292">
        <f t="shared" ca="1" si="25"/>
        <v>4.9030171965626561</v>
      </c>
      <c r="N151" s="291"/>
      <c r="P151" s="292">
        <f t="shared" ca="1" si="26"/>
        <v>442.55060585465276</v>
      </c>
      <c r="Q151" s="301">
        <f t="shared" ca="1" si="27"/>
        <v>447.4536230512154</v>
      </c>
      <c r="R151" s="301">
        <f t="shared" ca="1" si="28"/>
        <v>437.64758865809011</v>
      </c>
      <c r="S151" s="50"/>
      <c r="T151" s="292"/>
      <c r="U151" s="265"/>
      <c r="V151" s="292">
        <f t="shared" ca="1" si="29"/>
        <v>442.55060585465276</v>
      </c>
      <c r="W151" s="241">
        <f t="shared" ca="1" si="30"/>
        <v>-2.910590854652753</v>
      </c>
      <c r="X151" s="351">
        <f t="shared" ca="1" si="31"/>
        <v>8.4715391231882435</v>
      </c>
      <c r="Y151" s="50">
        <f t="shared" ca="1" si="21"/>
        <v>2.6963463199378501</v>
      </c>
      <c r="Z151" s="265">
        <f t="shared" ca="1" si="32"/>
        <v>442.33636131993785</v>
      </c>
      <c r="AA151" s="265">
        <f t="shared" ca="1" si="33"/>
        <v>436.94366868006216</v>
      </c>
      <c r="AB151" s="292"/>
      <c r="AC151" s="37"/>
      <c r="AD151" s="50"/>
      <c r="AE151" s="228"/>
      <c r="AF151" s="50"/>
      <c r="AG151" s="50"/>
      <c r="AH151" s="228"/>
      <c r="AI151" s="50"/>
      <c r="AJ151" s="50"/>
      <c r="AK151" s="50"/>
      <c r="AL151" s="68"/>
      <c r="AM151" s="246"/>
      <c r="AN151" s="241"/>
      <c r="AO151" s="68"/>
      <c r="AP151" s="68"/>
      <c r="AQ151" s="241"/>
      <c r="AR151" s="241"/>
      <c r="AS151" s="228"/>
      <c r="AT151" s="194"/>
      <c r="AU151" s="37"/>
      <c r="AV151" s="68"/>
      <c r="AW151" s="228"/>
      <c r="AX151" s="241"/>
      <c r="AY151" s="38"/>
      <c r="AZ151" s="38"/>
      <c r="BA151" s="55"/>
      <c r="BB151" s="55"/>
      <c r="BC151" s="3" t="e">
        <f t="shared" ca="1" si="34"/>
        <v>#N/A</v>
      </c>
      <c r="BD151" s="3">
        <f t="shared" ca="1" si="35"/>
        <v>80107200</v>
      </c>
      <c r="BE151" s="132"/>
      <c r="BF151" s="132"/>
      <c r="BG151" s="125"/>
      <c r="BJ151" s="68"/>
      <c r="BK151" s="68"/>
      <c r="BL151" s="68"/>
      <c r="BN151" s="169"/>
      <c r="BP151" s="68"/>
      <c r="BQ151" s="68"/>
      <c r="BR151" s="68"/>
      <c r="BU151" s="68"/>
      <c r="BV151" s="68"/>
      <c r="BW151" s="68"/>
      <c r="BX151" s="68"/>
      <c r="BZ151" s="237"/>
      <c r="CD151" s="237"/>
      <c r="CF151" s="68"/>
      <c r="CG151" s="68"/>
      <c r="CH151" s="237"/>
      <c r="CL151" s="237"/>
    </row>
    <row r="152" spans="1:90" x14ac:dyDescent="0.4">
      <c r="A152">
        <v>120</v>
      </c>
      <c r="B152" s="47">
        <f ca="1">IF(A152&gt;$A$8,"",OFFSET(InputPriceData!B$15,$A152+$A$11,0,1,1))</f>
        <v>45153</v>
      </c>
      <c r="C152" s="3">
        <f ca="1">IF(A152&gt;$A$8,"",OFFSET(InputPriceData!G$15,CalculationsAndCharts!$A152+$A$11,IF($C$5,8,0),1,1))</f>
        <v>75707500</v>
      </c>
      <c r="D152" s="4">
        <f ca="1">IF(A152&gt;$A$8,"",OFFSET(InputPriceData!C$15,CalculationsAndCharts!$A152+$A$11,IF($C$5,8,0),1,1))</f>
        <v>446.26998900000001</v>
      </c>
      <c r="E152" s="4">
        <f ca="1">IF(A152&gt;$A$8,"",OFFSET(InputPriceData!D$15,CalculationsAndCharts!$A152+$A$11,IF($C$5,8,0),1,1))</f>
        <v>446.64001500000001</v>
      </c>
      <c r="F152" s="4">
        <f ca="1">IF(A152&gt;$A$8,"",OFFSET(InputPriceData!E$15,CalculationsAndCharts!$A152+$A$11,IF($C$5,8,0),1,1))</f>
        <v>442.29998799999998</v>
      </c>
      <c r="G152" s="4">
        <f ca="1">IF(A152&gt;$A$8,"",OFFSET(InputPriceData!F$15,CalculationsAndCharts!$A152+$A$11,IF($C$5,8,0),1,1))</f>
        <v>442.89001500000001</v>
      </c>
      <c r="H152" s="282">
        <f t="shared" ca="1" si="22"/>
        <v>448.10998499999999</v>
      </c>
      <c r="I152" s="292">
        <f t="shared" ca="1" si="23"/>
        <v>442.29998799999998</v>
      </c>
      <c r="J152" s="50">
        <f t="shared" ca="1" si="24"/>
        <v>5.8099970000000098</v>
      </c>
      <c r="K152" s="282"/>
      <c r="L152" s="282"/>
      <c r="M152" s="292">
        <f t="shared" ca="1" si="25"/>
        <v>4.741001772428227</v>
      </c>
      <c r="N152" s="291"/>
      <c r="P152" s="292">
        <f t="shared" ca="1" si="26"/>
        <v>444.46053596343427</v>
      </c>
      <c r="Q152" s="301">
        <f t="shared" ca="1" si="27"/>
        <v>449.20153773586247</v>
      </c>
      <c r="R152" s="301">
        <f t="shared" ca="1" si="28"/>
        <v>439.71953419100606</v>
      </c>
      <c r="S152" s="50"/>
      <c r="T152" s="292"/>
      <c r="U152" s="265"/>
      <c r="V152" s="292">
        <f t="shared" ca="1" si="29"/>
        <v>444.46053596343427</v>
      </c>
      <c r="W152" s="241">
        <f t="shared" ca="1" si="30"/>
        <v>-1.5705209634342623</v>
      </c>
      <c r="X152" s="351">
        <f t="shared" ca="1" si="31"/>
        <v>2.4665360965864833</v>
      </c>
      <c r="Y152" s="50">
        <f t="shared" ca="1" si="21"/>
        <v>2.6271957460163131</v>
      </c>
      <c r="Z152" s="265">
        <f t="shared" ca="1" si="32"/>
        <v>445.5172107460163</v>
      </c>
      <c r="AA152" s="265">
        <f t="shared" ca="1" si="33"/>
        <v>440.26281925398371</v>
      </c>
      <c r="AB152" s="292"/>
      <c r="AC152" s="37"/>
      <c r="AD152" s="50"/>
      <c r="AE152" s="228"/>
      <c r="AF152" s="50"/>
      <c r="AG152" s="50"/>
      <c r="AH152" s="228"/>
      <c r="AI152" s="50"/>
      <c r="AJ152" s="50"/>
      <c r="AK152" s="50"/>
      <c r="AL152" s="68"/>
      <c r="AM152" s="246"/>
      <c r="AN152" s="241"/>
      <c r="AO152" s="68"/>
      <c r="AP152" s="68"/>
      <c r="AQ152" s="241"/>
      <c r="AR152" s="241"/>
      <c r="AS152" s="228"/>
      <c r="AT152" s="194"/>
      <c r="AU152" s="37"/>
      <c r="AV152" s="68"/>
      <c r="AW152" s="228"/>
      <c r="AX152" s="241"/>
      <c r="AY152" s="38"/>
      <c r="AZ152" s="38"/>
      <c r="BA152" s="55"/>
      <c r="BB152" s="55"/>
      <c r="BC152" s="3" t="e">
        <f t="shared" ca="1" si="34"/>
        <v>#N/A</v>
      </c>
      <c r="BD152" s="3">
        <f t="shared" ca="1" si="35"/>
        <v>75707500</v>
      </c>
      <c r="BE152" s="132"/>
      <c r="BF152" s="132"/>
      <c r="BG152" s="125"/>
      <c r="BJ152" s="68"/>
      <c r="BK152" s="68"/>
      <c r="BL152" s="68"/>
      <c r="BN152" s="169"/>
      <c r="BP152" s="68"/>
      <c r="BQ152" s="68"/>
      <c r="BR152" s="68"/>
      <c r="BU152" s="68"/>
      <c r="BV152" s="68"/>
      <c r="BW152" s="68"/>
      <c r="BX152" s="68"/>
      <c r="BZ152" s="237"/>
      <c r="CD152" s="237"/>
      <c r="CF152" s="68"/>
      <c r="CG152" s="68"/>
      <c r="CH152" s="237"/>
      <c r="CL152" s="237"/>
    </row>
    <row r="153" spans="1:90" x14ac:dyDescent="0.4">
      <c r="A153">
        <v>121</v>
      </c>
      <c r="B153" s="47">
        <f ca="1">IF(A153&gt;$A$8,"",OFFSET(InputPriceData!B$15,$A153+$A$11,0,1,1))</f>
        <v>45152</v>
      </c>
      <c r="C153" s="3">
        <f ca="1">IF(A153&gt;$A$8,"",OFFSET(InputPriceData!G$15,CalculationsAndCharts!$A153+$A$11,IF($C$5,8,0),1,1))</f>
        <v>47867400</v>
      </c>
      <c r="D153" s="4">
        <f ca="1">IF(A153&gt;$A$8,"",OFFSET(InputPriceData!C$15,CalculationsAndCharts!$A153+$A$11,IF($C$5,8,0),1,1))</f>
        <v>444.70001200000002</v>
      </c>
      <c r="E153" s="4">
        <f ca="1">IF(A153&gt;$A$8,"",OFFSET(InputPriceData!D$15,CalculationsAndCharts!$A153+$A$11,IF($C$5,8,0),1,1))</f>
        <v>448.10998499999999</v>
      </c>
      <c r="F153" s="4">
        <f ca="1">IF(A153&gt;$A$8,"",OFFSET(InputPriceData!E$15,CalculationsAndCharts!$A153+$A$11,IF($C$5,8,0),1,1))</f>
        <v>444.38000499999998</v>
      </c>
      <c r="G153" s="4">
        <f ca="1">IF(A153&gt;$A$8,"",OFFSET(InputPriceData!F$15,CalculationsAndCharts!$A153+$A$11,IF($C$5,8,0),1,1))</f>
        <v>448.10998499999999</v>
      </c>
      <c r="H153" s="282">
        <f t="shared" ca="1" si="22"/>
        <v>448.10998499999999</v>
      </c>
      <c r="I153" s="292">
        <f t="shared" ca="1" si="23"/>
        <v>444.38000499999998</v>
      </c>
      <c r="J153" s="50">
        <f t="shared" ca="1" si="24"/>
        <v>3.7299800000000118</v>
      </c>
      <c r="K153" s="282"/>
      <c r="L153" s="282"/>
      <c r="M153" s="292">
        <f t="shared" ca="1" si="25"/>
        <v>4.777554714462557</v>
      </c>
      <c r="N153" s="291"/>
      <c r="P153" s="292">
        <f t="shared" ca="1" si="26"/>
        <v>444.93730175925919</v>
      </c>
      <c r="Q153" s="301">
        <f t="shared" ca="1" si="27"/>
        <v>449.71485647372174</v>
      </c>
      <c r="R153" s="301">
        <f t="shared" ca="1" si="28"/>
        <v>440.15974704479663</v>
      </c>
      <c r="S153" s="50"/>
      <c r="T153" s="292"/>
      <c r="U153" s="265"/>
      <c r="V153" s="292">
        <f t="shared" ca="1" si="29"/>
        <v>444.93730175925919</v>
      </c>
      <c r="W153" s="241">
        <f t="shared" ca="1" si="30"/>
        <v>3.1726832407408097</v>
      </c>
      <c r="X153" s="351">
        <f t="shared" ca="1" si="31"/>
        <v>10.065918946077606</v>
      </c>
      <c r="Y153" s="50">
        <f t="shared" ca="1" si="21"/>
        <v>2.6593432166539768</v>
      </c>
      <c r="Z153" s="265">
        <f t="shared" ca="1" si="32"/>
        <v>450.76932821665395</v>
      </c>
      <c r="AA153" s="265">
        <f t="shared" ca="1" si="33"/>
        <v>445.45064178334604</v>
      </c>
      <c r="AB153" s="292"/>
      <c r="AC153" s="37"/>
      <c r="AD153" s="50"/>
      <c r="AE153" s="228"/>
      <c r="AF153" s="50"/>
      <c r="AG153" s="50"/>
      <c r="AH153" s="228"/>
      <c r="AI153" s="50"/>
      <c r="AJ153" s="50"/>
      <c r="AK153" s="50"/>
      <c r="AL153" s="68"/>
      <c r="AM153" s="246"/>
      <c r="AN153" s="241"/>
      <c r="AO153" s="68"/>
      <c r="AP153" s="68"/>
      <c r="AQ153" s="241"/>
      <c r="AR153" s="241"/>
      <c r="AS153" s="228"/>
      <c r="AT153" s="194"/>
      <c r="AU153" s="37"/>
      <c r="AV153" s="68"/>
      <c r="AW153" s="228"/>
      <c r="AX153" s="241"/>
      <c r="AY153" s="38"/>
      <c r="AZ153" s="38"/>
      <c r="BA153" s="55"/>
      <c r="BB153" s="55"/>
      <c r="BC153" s="3">
        <f t="shared" ca="1" si="34"/>
        <v>47867400</v>
      </c>
      <c r="BD153" s="3" t="e">
        <f t="shared" ca="1" si="35"/>
        <v>#N/A</v>
      </c>
      <c r="BE153" s="132"/>
      <c r="BF153" s="132"/>
      <c r="BG153" s="125"/>
      <c r="BJ153" s="68"/>
      <c r="BK153" s="68"/>
      <c r="BL153" s="68"/>
      <c r="BN153" s="169"/>
      <c r="BP153" s="68"/>
      <c r="BQ153" s="68"/>
      <c r="BR153" s="68"/>
      <c r="BU153" s="68"/>
      <c r="BV153" s="68"/>
      <c r="BW153" s="68"/>
      <c r="BX153" s="68"/>
      <c r="BZ153" s="237"/>
      <c r="CD153" s="237"/>
      <c r="CF153" s="68"/>
      <c r="CG153" s="68"/>
      <c r="CH153" s="237"/>
      <c r="CL153" s="237"/>
    </row>
    <row r="154" spans="1:90" x14ac:dyDescent="0.4">
      <c r="A154">
        <v>122</v>
      </c>
      <c r="B154" s="47">
        <f ca="1">IF(A154&gt;$A$8,"",OFFSET(InputPriceData!B$15,$A154+$A$11,0,1,1))</f>
        <v>45149</v>
      </c>
      <c r="C154" s="3">
        <f ca="1">IF(A154&gt;$A$8,"",OFFSET(InputPriceData!G$15,CalculationsAndCharts!$A154+$A$11,IF($C$5,8,0),1,1))</f>
        <v>68664600</v>
      </c>
      <c r="D154" s="4">
        <f ca="1">IF(A154&gt;$A$8,"",OFFSET(InputPriceData!C$15,CalculationsAndCharts!$A154+$A$11,IF($C$5,8,0),1,1))</f>
        <v>443.97000100000002</v>
      </c>
      <c r="E154" s="4">
        <f ca="1">IF(A154&gt;$A$8,"",OFFSET(InputPriceData!D$15,CalculationsAndCharts!$A154+$A$11,IF($C$5,8,0),1,1))</f>
        <v>446.70001200000002</v>
      </c>
      <c r="F154" s="4">
        <f ca="1">IF(A154&gt;$A$8,"",OFFSET(InputPriceData!E$15,CalculationsAndCharts!$A154+$A$11,IF($C$5,8,0),1,1))</f>
        <v>443.35000600000001</v>
      </c>
      <c r="G154" s="4">
        <f ca="1">IF(A154&gt;$A$8,"",OFFSET(InputPriceData!F$15,CalculationsAndCharts!$A154+$A$11,IF($C$5,8,0),1,1))</f>
        <v>445.64999399999999</v>
      </c>
      <c r="H154" s="282">
        <f t="shared" ca="1" si="22"/>
        <v>446.70001200000002</v>
      </c>
      <c r="I154" s="292">
        <f t="shared" ca="1" si="23"/>
        <v>443.35000600000001</v>
      </c>
      <c r="J154" s="50">
        <f t="shared" ca="1" si="24"/>
        <v>3.3500060000000076</v>
      </c>
      <c r="K154" s="282"/>
      <c r="L154" s="282"/>
      <c r="M154" s="292">
        <f t="shared" ca="1" si="25"/>
        <v>5.4457525303337224</v>
      </c>
      <c r="N154" s="291"/>
      <c r="P154" s="292">
        <f t="shared" ca="1" si="26"/>
        <v>445.06325682733461</v>
      </c>
      <c r="Q154" s="301">
        <f t="shared" ca="1" si="27"/>
        <v>450.50900935766833</v>
      </c>
      <c r="R154" s="301">
        <f t="shared" ca="1" si="28"/>
        <v>439.61750429700089</v>
      </c>
      <c r="S154" s="50"/>
      <c r="T154" s="292"/>
      <c r="U154" s="265"/>
      <c r="V154" s="292">
        <f t="shared" ca="1" si="29"/>
        <v>445.06325682733461</v>
      </c>
      <c r="W154" s="241">
        <f t="shared" ca="1" si="30"/>
        <v>0.58673717266538006</v>
      </c>
      <c r="X154" s="351">
        <f t="shared" ca="1" si="31"/>
        <v>0.344260509787364</v>
      </c>
      <c r="Y154" s="50">
        <f t="shared" ca="1" si="21"/>
        <v>2.5803085415172142</v>
      </c>
      <c r="Z154" s="265">
        <f t="shared" ca="1" si="32"/>
        <v>448.23030254151723</v>
      </c>
      <c r="AA154" s="265">
        <f t="shared" ca="1" si="33"/>
        <v>443.06968545848275</v>
      </c>
      <c r="AB154" s="292"/>
      <c r="AC154" s="37"/>
      <c r="AD154" s="50"/>
      <c r="AE154" s="228"/>
      <c r="AF154" s="50"/>
      <c r="AG154" s="50"/>
      <c r="AH154" s="228"/>
      <c r="AI154" s="50"/>
      <c r="AJ154" s="50"/>
      <c r="AK154" s="50"/>
      <c r="AL154" s="68"/>
      <c r="AM154" s="246"/>
      <c r="AN154" s="241"/>
      <c r="AO154" s="68"/>
      <c r="AP154" s="68"/>
      <c r="AQ154" s="241"/>
      <c r="AR154" s="241"/>
      <c r="AS154" s="228"/>
      <c r="AT154" s="194"/>
      <c r="AU154" s="37"/>
      <c r="AV154" s="68"/>
      <c r="AW154" s="228"/>
      <c r="AX154" s="241"/>
      <c r="AY154" s="38"/>
      <c r="AZ154" s="38"/>
      <c r="BA154" s="55"/>
      <c r="BB154" s="55"/>
      <c r="BC154" s="3" t="e">
        <f t="shared" ca="1" si="34"/>
        <v>#N/A</v>
      </c>
      <c r="BD154" s="3">
        <f t="shared" ca="1" si="35"/>
        <v>68664600</v>
      </c>
      <c r="BE154" s="132"/>
      <c r="BF154" s="132"/>
      <c r="BG154" s="125"/>
      <c r="BJ154" s="68"/>
      <c r="BK154" s="68"/>
      <c r="BL154" s="68"/>
      <c r="BN154" s="169"/>
      <c r="BP154" s="68"/>
      <c r="BQ154" s="68"/>
      <c r="BR154" s="68"/>
      <c r="BU154" s="68"/>
      <c r="BV154" s="68"/>
      <c r="BW154" s="68"/>
      <c r="BX154" s="68"/>
      <c r="BZ154" s="237"/>
      <c r="CD154" s="237"/>
      <c r="CF154" s="68"/>
      <c r="CG154" s="68"/>
      <c r="CH154" s="237"/>
      <c r="CL154" s="237"/>
    </row>
    <row r="155" spans="1:90" x14ac:dyDescent="0.4">
      <c r="A155">
        <v>123</v>
      </c>
      <c r="B155" s="47">
        <f ca="1">IF(A155&gt;$A$8,"",OFFSET(InputPriceData!B$15,$A155+$A$11,0,1,1))</f>
        <v>45148</v>
      </c>
      <c r="C155" s="3">
        <f ca="1">IF(A155&gt;$A$8,"",OFFSET(InputPriceData!G$15,CalculationsAndCharts!$A155+$A$11,IF($C$5,8,0),1,1))</f>
        <v>93005500</v>
      </c>
      <c r="D155" s="4">
        <f ca="1">IF(A155&gt;$A$8,"",OFFSET(InputPriceData!C$15,CalculationsAndCharts!$A155+$A$11,IF($C$5,8,0),1,1))</f>
        <v>448.19000199999999</v>
      </c>
      <c r="E155" s="4">
        <f ca="1">IF(A155&gt;$A$8,"",OFFSET(InputPriceData!D$15,CalculationsAndCharts!$A155+$A$11,IF($C$5,8,0),1,1))</f>
        <v>451.70001200000002</v>
      </c>
      <c r="F155" s="4">
        <f ca="1">IF(A155&gt;$A$8,"",OFFSET(InputPriceData!E$15,CalculationsAndCharts!$A155+$A$11,IF($C$5,8,0),1,1))</f>
        <v>444.70001200000002</v>
      </c>
      <c r="G155" s="4">
        <f ca="1">IF(A155&gt;$A$8,"",OFFSET(InputPriceData!F$15,CalculationsAndCharts!$A155+$A$11,IF($C$5,8,0),1,1))</f>
        <v>445.91000400000001</v>
      </c>
      <c r="H155" s="282">
        <f t="shared" ca="1" si="22"/>
        <v>451.70001200000002</v>
      </c>
      <c r="I155" s="292">
        <f t="shared" ca="1" si="23"/>
        <v>444.70001200000002</v>
      </c>
      <c r="J155" s="50">
        <f t="shared" ca="1" si="24"/>
        <v>7</v>
      </c>
      <c r="K155" s="282"/>
      <c r="L155" s="282"/>
      <c r="M155" s="292">
        <f t="shared" ca="1" si="25"/>
        <v>5.4391570044847484</v>
      </c>
      <c r="N155" s="291"/>
      <c r="P155" s="292">
        <f t="shared" ca="1" si="26"/>
        <v>446.03092219618736</v>
      </c>
      <c r="Q155" s="301">
        <f t="shared" ca="1" si="27"/>
        <v>451.4700792006721</v>
      </c>
      <c r="R155" s="301">
        <f t="shared" ca="1" si="28"/>
        <v>440.59176519170262</v>
      </c>
      <c r="S155" s="50"/>
      <c r="T155" s="292"/>
      <c r="U155" s="265"/>
      <c r="V155" s="292">
        <f t="shared" ca="1" si="29"/>
        <v>446.03092219618736</v>
      </c>
      <c r="W155" s="241">
        <f t="shared" ca="1" si="30"/>
        <v>-0.12091819618734689</v>
      </c>
      <c r="X155" s="351">
        <f t="shared" ca="1" si="31"/>
        <v>1.4621210169201712E-2</v>
      </c>
      <c r="Y155" s="50">
        <f t="shared" ca="1" si="21"/>
        <v>2.6052657316158983</v>
      </c>
      <c r="Z155" s="265">
        <f t="shared" ca="1" si="32"/>
        <v>448.51526973161589</v>
      </c>
      <c r="AA155" s="265">
        <f t="shared" ca="1" si="33"/>
        <v>443.30473826838414</v>
      </c>
      <c r="AB155" s="292"/>
      <c r="AC155" s="37"/>
      <c r="AD155" s="50"/>
      <c r="AE155" s="228"/>
      <c r="AF155" s="50"/>
      <c r="AG155" s="50"/>
      <c r="AH155" s="228"/>
      <c r="AI155" s="50"/>
      <c r="AJ155" s="50"/>
      <c r="AK155" s="50"/>
      <c r="AL155" s="68"/>
      <c r="AM155" s="246"/>
      <c r="AN155" s="241"/>
      <c r="AO155" s="68"/>
      <c r="AP155" s="68"/>
      <c r="AQ155" s="241"/>
      <c r="AR155" s="241"/>
      <c r="AS155" s="228"/>
      <c r="AT155" s="194"/>
      <c r="AU155" s="37"/>
      <c r="AV155" s="68"/>
      <c r="AW155" s="228"/>
      <c r="AX155" s="241"/>
      <c r="AY155" s="38"/>
      <c r="AZ155" s="38"/>
      <c r="BA155" s="55"/>
      <c r="BB155" s="55"/>
      <c r="BC155" s="3">
        <f t="shared" ca="1" si="34"/>
        <v>93005500</v>
      </c>
      <c r="BD155" s="3" t="e">
        <f t="shared" ca="1" si="35"/>
        <v>#N/A</v>
      </c>
      <c r="BE155" s="132"/>
      <c r="BF155" s="132"/>
      <c r="BG155" s="125"/>
      <c r="BJ155" s="68"/>
      <c r="BK155" s="68"/>
      <c r="BL155" s="68"/>
      <c r="BN155" s="169"/>
      <c r="BP155" s="68"/>
      <c r="BQ155" s="68"/>
      <c r="BR155" s="68"/>
      <c r="BU155" s="68"/>
      <c r="BV155" s="68"/>
      <c r="BW155" s="68"/>
      <c r="BX155" s="68"/>
      <c r="BZ155" s="237"/>
      <c r="CD155" s="237"/>
      <c r="CF155" s="68"/>
      <c r="CG155" s="68"/>
      <c r="CH155" s="237"/>
      <c r="CL155" s="237"/>
    </row>
    <row r="156" spans="1:90" x14ac:dyDescent="0.4">
      <c r="A156">
        <v>124</v>
      </c>
      <c r="B156" s="47">
        <f ca="1">IF(A156&gt;$A$8,"",OFFSET(InputPriceData!B$15,$A156+$A$11,0,1,1))</f>
        <v>45147</v>
      </c>
      <c r="C156" s="3">
        <f ca="1">IF(A156&gt;$A$8,"",OFFSET(InputPriceData!G$15,CalculationsAndCharts!$A156+$A$11,IF($C$5,8,0),1,1))</f>
        <v>78789600</v>
      </c>
      <c r="D156" s="4">
        <f ca="1">IF(A156&gt;$A$8,"",OFFSET(InputPriceData!C$15,CalculationsAndCharts!$A156+$A$11,IF($C$5,8,0),1,1))</f>
        <v>449.02999899999998</v>
      </c>
      <c r="E156" s="4">
        <f ca="1">IF(A156&gt;$A$8,"",OFFSET(InputPriceData!D$15,CalculationsAndCharts!$A156+$A$11,IF($C$5,8,0),1,1))</f>
        <v>449.20001200000002</v>
      </c>
      <c r="F156" s="4">
        <f ca="1">IF(A156&gt;$A$8,"",OFFSET(InputPriceData!E$15,CalculationsAndCharts!$A156+$A$11,IF($C$5,8,0),1,1))</f>
        <v>444.959991</v>
      </c>
      <c r="G156" s="4">
        <f ca="1">IF(A156&gt;$A$8,"",OFFSET(InputPriceData!F$15,CalculationsAndCharts!$A156+$A$11,IF($C$5,8,0),1,1))</f>
        <v>445.75</v>
      </c>
      <c r="H156" s="282">
        <f t="shared" ca="1" si="22"/>
        <v>449.20001200000002</v>
      </c>
      <c r="I156" s="292">
        <f t="shared" ca="1" si="23"/>
        <v>444.959991</v>
      </c>
      <c r="J156" s="50">
        <f t="shared" ca="1" si="24"/>
        <v>4.2400210000000129</v>
      </c>
      <c r="K156" s="282"/>
      <c r="L156" s="282"/>
      <c r="M156" s="292">
        <f t="shared" ca="1" si="25"/>
        <v>5.1748597291198042</v>
      </c>
      <c r="N156" s="291"/>
      <c r="P156" s="292">
        <f t="shared" ca="1" si="26"/>
        <v>447.48397803365873</v>
      </c>
      <c r="Q156" s="301">
        <f t="shared" ca="1" si="27"/>
        <v>452.65883776277855</v>
      </c>
      <c r="R156" s="301">
        <f t="shared" ca="1" si="28"/>
        <v>442.30911830453891</v>
      </c>
      <c r="S156" s="50"/>
      <c r="T156" s="292"/>
      <c r="U156" s="265"/>
      <c r="V156" s="292">
        <f t="shared" ca="1" si="29"/>
        <v>447.48397803365873</v>
      </c>
      <c r="W156" s="241">
        <f t="shared" ca="1" si="30"/>
        <v>-1.7339780336587296</v>
      </c>
      <c r="X156" s="351">
        <f t="shared" ca="1" si="31"/>
        <v>3.0066798212109944</v>
      </c>
      <c r="Y156" s="50">
        <f t="shared" ca="1" si="21"/>
        <v>2.7837069197445037</v>
      </c>
      <c r="Z156" s="265">
        <f t="shared" ca="1" si="32"/>
        <v>448.53370691974453</v>
      </c>
      <c r="AA156" s="265">
        <f t="shared" ca="1" si="33"/>
        <v>442.96629308025547</v>
      </c>
      <c r="AB156" s="292"/>
      <c r="AC156" s="37"/>
      <c r="AD156" s="50"/>
      <c r="AE156" s="228"/>
      <c r="AF156" s="50"/>
      <c r="AG156" s="50"/>
      <c r="AH156" s="228"/>
      <c r="AI156" s="50"/>
      <c r="AJ156" s="50"/>
      <c r="AK156" s="50"/>
      <c r="AL156" s="68"/>
      <c r="AM156" s="246"/>
      <c r="AN156" s="241"/>
      <c r="AO156" s="68"/>
      <c r="AP156" s="68"/>
      <c r="AQ156" s="241"/>
      <c r="AR156" s="241"/>
      <c r="AS156" s="228"/>
      <c r="AT156" s="194"/>
      <c r="AU156" s="37"/>
      <c r="AV156" s="68"/>
      <c r="AW156" s="228"/>
      <c r="AX156" s="241"/>
      <c r="AY156" s="38"/>
      <c r="AZ156" s="38"/>
      <c r="BA156" s="55"/>
      <c r="BB156" s="55"/>
      <c r="BC156" s="3" t="e">
        <f t="shared" ca="1" si="34"/>
        <v>#N/A</v>
      </c>
      <c r="BD156" s="3">
        <f t="shared" ca="1" si="35"/>
        <v>78789600</v>
      </c>
      <c r="BE156" s="132"/>
      <c r="BF156" s="132"/>
      <c r="BG156" s="125"/>
      <c r="BJ156" s="68"/>
      <c r="BK156" s="68"/>
      <c r="BL156" s="68"/>
      <c r="BN156" s="169"/>
      <c r="BP156" s="68"/>
      <c r="BQ156" s="68"/>
      <c r="BR156" s="68"/>
      <c r="BU156" s="68"/>
      <c r="BV156" s="68"/>
      <c r="BW156" s="68"/>
      <c r="BX156" s="68"/>
      <c r="BZ156" s="237"/>
      <c r="CD156" s="237"/>
      <c r="CF156" s="68"/>
      <c r="CG156" s="68"/>
      <c r="CH156" s="237"/>
      <c r="CL156" s="237"/>
    </row>
    <row r="157" spans="1:90" x14ac:dyDescent="0.4">
      <c r="A157">
        <v>125</v>
      </c>
      <c r="B157" s="47">
        <f ca="1">IF(A157&gt;$A$8,"",OFFSET(InputPriceData!B$15,$A157+$A$11,0,1,1))</f>
        <v>45146</v>
      </c>
      <c r="C157" s="3">
        <f ca="1">IF(A157&gt;$A$8,"",OFFSET(InputPriceData!G$15,CalculationsAndCharts!$A157+$A$11,IF($C$5,8,0),1,1))</f>
        <v>71361300</v>
      </c>
      <c r="D157" s="4">
        <f ca="1">IF(A157&gt;$A$8,"",OFFSET(InputPriceData!C$15,CalculationsAndCharts!$A157+$A$11,IF($C$5,8,0),1,1))</f>
        <v>448.07998700000002</v>
      </c>
      <c r="E157" s="4">
        <f ca="1">IF(A157&gt;$A$8,"",OFFSET(InputPriceData!D$15,CalculationsAndCharts!$A157+$A$11,IF($C$5,8,0),1,1))</f>
        <v>450.70001200000002</v>
      </c>
      <c r="F157" s="4">
        <f ca="1">IF(A157&gt;$A$8,"",OFFSET(InputPriceData!E$15,CalculationsAndCharts!$A157+$A$11,IF($C$5,8,0),1,1))</f>
        <v>445.26998900000001</v>
      </c>
      <c r="G157" s="4">
        <f ca="1">IF(A157&gt;$A$8,"",OFFSET(InputPriceData!F$15,CalculationsAndCharts!$A157+$A$11,IF($C$5,8,0),1,1))</f>
        <v>448.75</v>
      </c>
      <c r="H157" s="282">
        <f t="shared" ca="1" si="22"/>
        <v>450.709991</v>
      </c>
      <c r="I157" s="292">
        <f t="shared" ca="1" si="23"/>
        <v>445.26998900000001</v>
      </c>
      <c r="J157" s="50">
        <f t="shared" ca="1" si="24"/>
        <v>5.4400019999999927</v>
      </c>
      <c r="K157" s="282"/>
      <c r="L157" s="282"/>
      <c r="M157" s="292">
        <f t="shared" ca="1" si="25"/>
        <v>5.2057763972150655</v>
      </c>
      <c r="N157" s="291"/>
      <c r="P157" s="292">
        <f t="shared" ca="1" si="26"/>
        <v>448.83921848974546</v>
      </c>
      <c r="Q157" s="301">
        <f t="shared" ca="1" si="27"/>
        <v>454.04499488696052</v>
      </c>
      <c r="R157" s="301">
        <f t="shared" ca="1" si="28"/>
        <v>443.6334420925304</v>
      </c>
      <c r="S157" s="50"/>
      <c r="T157" s="292"/>
      <c r="U157" s="265"/>
      <c r="V157" s="292">
        <f t="shared" ca="1" si="29"/>
        <v>448.83921848974546</v>
      </c>
      <c r="W157" s="241">
        <f t="shared" ca="1" si="30"/>
        <v>-8.9218489745462648E-2</v>
      </c>
      <c r="X157" s="351">
        <f t="shared" ca="1" si="31"/>
        <v>7.9599389124612244E-3</v>
      </c>
      <c r="Y157" s="50">
        <f t="shared" ca="1" si="21"/>
        <v>2.8505605213810172</v>
      </c>
      <c r="Z157" s="265">
        <f t="shared" ca="1" si="32"/>
        <v>451.600560521381</v>
      </c>
      <c r="AA157" s="265">
        <f t="shared" ca="1" si="33"/>
        <v>445.899439478619</v>
      </c>
      <c r="AB157" s="292"/>
      <c r="AC157" s="37"/>
      <c r="AD157" s="50"/>
      <c r="AE157" s="228"/>
      <c r="AF157" s="50"/>
      <c r="AG157" s="50"/>
      <c r="AH157" s="228"/>
      <c r="AI157" s="50"/>
      <c r="AJ157" s="50"/>
      <c r="AK157" s="50"/>
      <c r="AL157" s="68"/>
      <c r="AM157" s="246"/>
      <c r="AN157" s="241"/>
      <c r="AO157" s="68"/>
      <c r="AP157" s="68"/>
      <c r="AQ157" s="241"/>
      <c r="AR157" s="241"/>
      <c r="AS157" s="228"/>
      <c r="AT157" s="194"/>
      <c r="AU157" s="37"/>
      <c r="AV157" s="68"/>
      <c r="AW157" s="228"/>
      <c r="AX157" s="241"/>
      <c r="AY157" s="38"/>
      <c r="AZ157" s="38"/>
      <c r="BA157" s="55"/>
      <c r="BB157" s="55"/>
      <c r="BC157" s="3" t="e">
        <f t="shared" ca="1" si="34"/>
        <v>#N/A</v>
      </c>
      <c r="BD157" s="3">
        <f t="shared" ca="1" si="35"/>
        <v>71361300</v>
      </c>
      <c r="BE157" s="132"/>
      <c r="BF157" s="132"/>
      <c r="BG157" s="125"/>
      <c r="BJ157" s="68"/>
      <c r="BK157" s="68"/>
      <c r="BL157" s="68"/>
      <c r="BN157" s="169"/>
      <c r="BP157" s="68"/>
      <c r="BQ157" s="68"/>
      <c r="BR157" s="68"/>
      <c r="BU157" s="68"/>
      <c r="BV157" s="68"/>
      <c r="BW157" s="68"/>
      <c r="BX157" s="68"/>
      <c r="BZ157" s="237"/>
      <c r="CD157" s="237"/>
      <c r="CF157" s="68"/>
      <c r="CG157" s="68"/>
      <c r="CH157" s="237"/>
      <c r="CL157" s="237"/>
    </row>
    <row r="158" spans="1:90" x14ac:dyDescent="0.4">
      <c r="A158">
        <v>126</v>
      </c>
      <c r="B158" s="47">
        <f ca="1">IF(A158&gt;$A$8,"",OFFSET(InputPriceData!B$15,$A158+$A$11,0,1,1))</f>
        <v>45145</v>
      </c>
      <c r="C158" s="3">
        <f ca="1">IF(A158&gt;$A$8,"",OFFSET(InputPriceData!G$15,CalculationsAndCharts!$A158+$A$11,IF($C$5,8,0),1,1))</f>
        <v>58357500</v>
      </c>
      <c r="D158" s="4">
        <f ca="1">IF(A158&gt;$A$8,"",OFFSET(InputPriceData!C$15,CalculationsAndCharts!$A158+$A$11,IF($C$5,8,0),1,1))</f>
        <v>448.709991</v>
      </c>
      <c r="E158" s="4">
        <f ca="1">IF(A158&gt;$A$8,"",OFFSET(InputPriceData!D$15,CalculationsAndCharts!$A158+$A$11,IF($C$5,8,0),1,1))</f>
        <v>450.86999500000002</v>
      </c>
      <c r="F158" s="4">
        <f ca="1">IF(A158&gt;$A$8,"",OFFSET(InputPriceData!E$15,CalculationsAndCharts!$A158+$A$11,IF($C$5,8,0),1,1))</f>
        <v>447.98998999999998</v>
      </c>
      <c r="G158" s="4">
        <f ca="1">IF(A158&gt;$A$8,"",OFFSET(InputPriceData!F$15,CalculationsAndCharts!$A158+$A$11,IF($C$5,8,0),1,1))</f>
        <v>450.709991</v>
      </c>
      <c r="H158" s="282">
        <f t="shared" ca="1" si="22"/>
        <v>450.86999500000002</v>
      </c>
      <c r="I158" s="292">
        <f t="shared" ca="1" si="23"/>
        <v>446.80999800000001</v>
      </c>
      <c r="J158" s="50">
        <f t="shared" ca="1" si="24"/>
        <v>4.0599970000000098</v>
      </c>
      <c r="K158" s="282"/>
      <c r="L158" s="282"/>
      <c r="M158" s="292">
        <f t="shared" ca="1" si="25"/>
        <v>5.2537159095809942</v>
      </c>
      <c r="N158" s="291"/>
      <c r="P158" s="292">
        <f t="shared" ca="1" si="26"/>
        <v>449.52238567031947</v>
      </c>
      <c r="Q158" s="301">
        <f t="shared" ca="1" si="27"/>
        <v>454.77610157990046</v>
      </c>
      <c r="R158" s="301">
        <f t="shared" ca="1" si="28"/>
        <v>444.26866976073848</v>
      </c>
      <c r="S158" s="50"/>
      <c r="T158" s="292"/>
      <c r="U158" s="265"/>
      <c r="V158" s="292">
        <f t="shared" ca="1" si="29"/>
        <v>449.52238567031947</v>
      </c>
      <c r="W158" s="241">
        <f t="shared" ca="1" si="30"/>
        <v>1.1876053296805367</v>
      </c>
      <c r="X158" s="351">
        <f t="shared" ca="1" si="31"/>
        <v>1.4104064190856163</v>
      </c>
      <c r="Y158" s="50">
        <f t="shared" ca="1" si="21"/>
        <v>2.8600178559004346</v>
      </c>
      <c r="Z158" s="265">
        <f t="shared" ca="1" si="32"/>
        <v>453.57000885590043</v>
      </c>
      <c r="AA158" s="265">
        <f t="shared" ca="1" si="33"/>
        <v>447.84997314409958</v>
      </c>
      <c r="AB158" s="292"/>
      <c r="AC158" s="37"/>
      <c r="AD158" s="50"/>
      <c r="AE158" s="228"/>
      <c r="AF158" s="50"/>
      <c r="AG158" s="50"/>
      <c r="AH158" s="228"/>
      <c r="AI158" s="50"/>
      <c r="AJ158" s="50"/>
      <c r="AK158" s="50"/>
      <c r="AL158" s="68"/>
      <c r="AM158" s="246"/>
      <c r="AN158" s="241"/>
      <c r="AO158" s="68"/>
      <c r="AP158" s="68"/>
      <c r="AQ158" s="241"/>
      <c r="AR158" s="241"/>
      <c r="AS158" s="228"/>
      <c r="AT158" s="194"/>
      <c r="AU158" s="37"/>
      <c r="AV158" s="68"/>
      <c r="AW158" s="228"/>
      <c r="AX158" s="241"/>
      <c r="AY158" s="38"/>
      <c r="AZ158" s="38"/>
      <c r="BA158" s="55"/>
      <c r="BB158" s="55"/>
      <c r="BC158" s="3">
        <f t="shared" ca="1" si="34"/>
        <v>58357500</v>
      </c>
      <c r="BD158" s="3" t="e">
        <f t="shared" ca="1" si="35"/>
        <v>#N/A</v>
      </c>
      <c r="BE158" s="132"/>
      <c r="BF158" s="132"/>
      <c r="BG158" s="125"/>
      <c r="BJ158" s="68"/>
      <c r="BK158" s="68"/>
      <c r="BL158" s="68"/>
      <c r="BN158" s="169"/>
      <c r="BP158" s="68"/>
      <c r="BQ158" s="68"/>
      <c r="BR158" s="68"/>
      <c r="BU158" s="68"/>
      <c r="BV158" s="68"/>
      <c r="BW158" s="68"/>
      <c r="BX158" s="68"/>
      <c r="BZ158" s="237"/>
      <c r="CD158" s="237"/>
      <c r="CF158" s="68"/>
      <c r="CG158" s="68"/>
      <c r="CH158" s="237"/>
      <c r="CL158" s="237"/>
    </row>
    <row r="159" spans="1:90" x14ac:dyDescent="0.4">
      <c r="A159">
        <v>127</v>
      </c>
      <c r="B159" s="47">
        <f ca="1">IF(A159&gt;$A$8,"",OFFSET(InputPriceData!B$15,$A159+$A$11,0,1,1))</f>
        <v>45142</v>
      </c>
      <c r="C159" s="3">
        <f ca="1">IF(A159&gt;$A$8,"",OFFSET(InputPriceData!G$15,CalculationsAndCharts!$A159+$A$11,IF($C$5,8,0),1,1))</f>
        <v>100052300</v>
      </c>
      <c r="D159" s="4">
        <f ca="1">IF(A159&gt;$A$8,"",OFFSET(InputPriceData!C$15,CalculationsAndCharts!$A159+$A$11,IF($C$5,8,0),1,1))</f>
        <v>450.72000100000002</v>
      </c>
      <c r="E159" s="4">
        <f ca="1">IF(A159&gt;$A$8,"",OFFSET(InputPriceData!D$15,CalculationsAndCharts!$A159+$A$11,IF($C$5,8,0),1,1))</f>
        <v>452.89999399999999</v>
      </c>
      <c r="F159" s="4">
        <f ca="1">IF(A159&gt;$A$8,"",OFFSET(InputPriceData!E$15,CalculationsAndCharts!$A159+$A$11,IF($C$5,8,0),1,1))</f>
        <v>446.26998900000001</v>
      </c>
      <c r="G159" s="4">
        <f ca="1">IF(A159&gt;$A$8,"",OFFSET(InputPriceData!F$15,CalculationsAndCharts!$A159+$A$11,IF($C$5,8,0),1,1))</f>
        <v>446.80999800000001</v>
      </c>
      <c r="H159" s="282">
        <f t="shared" ca="1" si="22"/>
        <v>452.89999399999999</v>
      </c>
      <c r="I159" s="292">
        <f t="shared" ca="1" si="23"/>
        <v>446.26998900000001</v>
      </c>
      <c r="J159" s="50">
        <f t="shared" ca="1" si="24"/>
        <v>6.6300049999999828</v>
      </c>
      <c r="K159" s="282"/>
      <c r="L159" s="282"/>
      <c r="M159" s="292">
        <f t="shared" ca="1" si="25"/>
        <v>4.9702904094833018</v>
      </c>
      <c r="N159" s="291"/>
      <c r="P159" s="292">
        <f t="shared" ca="1" si="26"/>
        <v>451.0959518723833</v>
      </c>
      <c r="Q159" s="301">
        <f t="shared" ca="1" si="27"/>
        <v>456.06624228186661</v>
      </c>
      <c r="R159" s="301">
        <f t="shared" ca="1" si="28"/>
        <v>446.12566146289998</v>
      </c>
      <c r="S159" s="50"/>
      <c r="T159" s="292"/>
      <c r="U159" s="265"/>
      <c r="V159" s="292">
        <f t="shared" ca="1" si="29"/>
        <v>451.0959518723833</v>
      </c>
      <c r="W159" s="241">
        <f t="shared" ca="1" si="30"/>
        <v>-4.2859538723832884</v>
      </c>
      <c r="X159" s="351">
        <f t="shared" ca="1" si="31"/>
        <v>18.369400596197305</v>
      </c>
      <c r="Y159" s="50">
        <f t="shared" ca="1" si="21"/>
        <v>2.8692761384224741</v>
      </c>
      <c r="Z159" s="265">
        <f t="shared" ca="1" si="32"/>
        <v>449.6792741384225</v>
      </c>
      <c r="AA159" s="265">
        <f t="shared" ca="1" si="33"/>
        <v>443.94072186157752</v>
      </c>
      <c r="AB159" s="292"/>
      <c r="AC159" s="37"/>
      <c r="AD159" s="50"/>
      <c r="AE159" s="228"/>
      <c r="AF159" s="50"/>
      <c r="AG159" s="50"/>
      <c r="AH159" s="228"/>
      <c r="AI159" s="50"/>
      <c r="AJ159" s="50"/>
      <c r="AK159" s="50"/>
      <c r="AL159" s="68"/>
      <c r="AM159" s="246"/>
      <c r="AN159" s="241"/>
      <c r="AO159" s="68"/>
      <c r="AP159" s="68"/>
      <c r="AQ159" s="241"/>
      <c r="AR159" s="241"/>
      <c r="AS159" s="228"/>
      <c r="AT159" s="194"/>
      <c r="AU159" s="37"/>
      <c r="AV159" s="68"/>
      <c r="AW159" s="228"/>
      <c r="AX159" s="241"/>
      <c r="AY159" s="38"/>
      <c r="AZ159" s="38"/>
      <c r="BA159" s="55"/>
      <c r="BB159" s="55"/>
      <c r="BC159" s="3" t="e">
        <f t="shared" ca="1" si="34"/>
        <v>#N/A</v>
      </c>
      <c r="BD159" s="3">
        <f t="shared" ca="1" si="35"/>
        <v>100052300</v>
      </c>
      <c r="BE159" s="132"/>
      <c r="BF159" s="132"/>
      <c r="BG159" s="125"/>
      <c r="BJ159" s="68"/>
      <c r="BK159" s="68"/>
      <c r="BL159" s="68"/>
      <c r="BN159" s="169"/>
      <c r="BP159" s="68"/>
      <c r="BQ159" s="68"/>
      <c r="BR159" s="68"/>
      <c r="BU159" s="68"/>
      <c r="BV159" s="68"/>
      <c r="BW159" s="68"/>
      <c r="BX159" s="68"/>
      <c r="BZ159" s="237"/>
      <c r="CD159" s="237"/>
      <c r="CF159" s="68"/>
      <c r="CG159" s="68"/>
      <c r="CH159" s="237"/>
      <c r="CL159" s="237"/>
    </row>
    <row r="160" spans="1:90" x14ac:dyDescent="0.4">
      <c r="A160">
        <v>128</v>
      </c>
      <c r="B160" s="47">
        <f ca="1">IF(A160&gt;$A$8,"",OFFSET(InputPriceData!B$15,$A160+$A$11,0,1,1))</f>
        <v>45141</v>
      </c>
      <c r="C160" s="3">
        <f ca="1">IF(A160&gt;$A$8,"",OFFSET(InputPriceData!G$15,CalculationsAndCharts!$A160+$A$11,IF($C$5,8,0),1,1))</f>
        <v>64276100</v>
      </c>
      <c r="D160" s="4">
        <f ca="1">IF(A160&gt;$A$8,"",OFFSET(InputPriceData!C$15,CalculationsAndCharts!$A160+$A$11,IF($C$5,8,0),1,1))</f>
        <v>448.040009</v>
      </c>
      <c r="E160" s="4">
        <f ca="1">IF(A160&gt;$A$8,"",OFFSET(InputPriceData!D$15,CalculationsAndCharts!$A160+$A$11,IF($C$5,8,0),1,1))</f>
        <v>450.790009</v>
      </c>
      <c r="F160" s="4">
        <f ca="1">IF(A160&gt;$A$8,"",OFFSET(InputPriceData!E$15,CalculationsAndCharts!$A160+$A$11,IF($C$5,8,0),1,1))</f>
        <v>447.36999500000002</v>
      </c>
      <c r="G160" s="4">
        <f ca="1">IF(A160&gt;$A$8,"",OFFSET(InputPriceData!F$15,CalculationsAndCharts!$A160+$A$11,IF($C$5,8,0),1,1))</f>
        <v>448.83999599999999</v>
      </c>
      <c r="H160" s="282">
        <f t="shared" ca="1" si="22"/>
        <v>450.790009</v>
      </c>
      <c r="I160" s="292">
        <f t="shared" ca="1" si="23"/>
        <v>447.36999500000002</v>
      </c>
      <c r="J160" s="50">
        <f t="shared" ca="1" si="24"/>
        <v>3.4200139999999806</v>
      </c>
      <c r="K160" s="282"/>
      <c r="L160" s="282"/>
      <c r="M160" s="292">
        <f t="shared" ca="1" si="25"/>
        <v>4.7337695441939864</v>
      </c>
      <c r="N160" s="291"/>
      <c r="P160" s="292">
        <f t="shared" ca="1" si="26"/>
        <v>453.72709138203749</v>
      </c>
      <c r="Q160" s="301">
        <f t="shared" ca="1" si="27"/>
        <v>458.46086092623148</v>
      </c>
      <c r="R160" s="301">
        <f t="shared" ca="1" si="28"/>
        <v>448.9933218378435</v>
      </c>
      <c r="S160" s="50"/>
      <c r="T160" s="292"/>
      <c r="U160" s="265"/>
      <c r="V160" s="292">
        <f t="shared" ca="1" si="29"/>
        <v>453.72709138203749</v>
      </c>
      <c r="W160" s="241">
        <f t="shared" ca="1" si="30"/>
        <v>-4.8870953820375007</v>
      </c>
      <c r="X160" s="351">
        <f t="shared" ca="1" si="31"/>
        <v>23.883701273132264</v>
      </c>
      <c r="Y160" s="50">
        <f t="shared" ca="1" si="21"/>
        <v>2.8060509161704315</v>
      </c>
      <c r="Z160" s="265">
        <f t="shared" ca="1" si="32"/>
        <v>451.64604691617041</v>
      </c>
      <c r="AA160" s="265">
        <f t="shared" ca="1" si="33"/>
        <v>446.03394508382956</v>
      </c>
      <c r="AB160" s="292"/>
      <c r="AC160" s="37"/>
      <c r="AD160" s="50"/>
      <c r="AE160" s="228"/>
      <c r="AF160" s="50"/>
      <c r="AG160" s="50"/>
      <c r="AH160" s="228"/>
      <c r="AI160" s="50"/>
      <c r="AJ160" s="50"/>
      <c r="AK160" s="50"/>
      <c r="AL160" s="68"/>
      <c r="AM160" s="246"/>
      <c r="AN160" s="241"/>
      <c r="AO160" s="68"/>
      <c r="AP160" s="68"/>
      <c r="AQ160" s="241"/>
      <c r="AR160" s="241"/>
      <c r="AS160" s="228"/>
      <c r="AT160" s="194"/>
      <c r="AU160" s="37"/>
      <c r="AV160" s="68"/>
      <c r="AW160" s="228"/>
      <c r="AX160" s="241"/>
      <c r="AY160" s="38"/>
      <c r="AZ160" s="38"/>
      <c r="BA160" s="55"/>
      <c r="BB160" s="55"/>
      <c r="BC160" s="3" t="e">
        <f t="shared" ca="1" si="34"/>
        <v>#N/A</v>
      </c>
      <c r="BD160" s="3">
        <f t="shared" ca="1" si="35"/>
        <v>64276100</v>
      </c>
      <c r="BE160" s="132"/>
      <c r="BF160" s="132"/>
      <c r="BG160" s="125"/>
      <c r="BJ160" s="68"/>
      <c r="BK160" s="68"/>
      <c r="BL160" s="68"/>
      <c r="BN160" s="169"/>
      <c r="BP160" s="68"/>
      <c r="BQ160" s="68"/>
      <c r="BR160" s="68"/>
      <c r="BU160" s="68"/>
      <c r="BV160" s="68"/>
      <c r="BW160" s="68"/>
      <c r="BX160" s="68"/>
      <c r="BZ160" s="237"/>
      <c r="CD160" s="237"/>
      <c r="CF160" s="68"/>
      <c r="CG160" s="68"/>
      <c r="CH160" s="237"/>
      <c r="CL160" s="237"/>
    </row>
    <row r="161" spans="1:90" x14ac:dyDescent="0.4">
      <c r="A161">
        <v>129</v>
      </c>
      <c r="B161" s="47">
        <f ca="1">IF(A161&gt;$A$8,"",OFFSET(InputPriceData!B$15,$A161+$A$11,0,1,1))</f>
        <v>45140</v>
      </c>
      <c r="C161" s="3">
        <f ca="1">IF(A161&gt;$A$8,"",OFFSET(InputPriceData!G$15,CalculationsAndCharts!$A161+$A$11,IF($C$5,8,0),1,1))</f>
        <v>93933400</v>
      </c>
      <c r="D161" s="4">
        <f ca="1">IF(A161&gt;$A$8,"",OFFSET(InputPriceData!C$15,CalculationsAndCharts!$A161+$A$11,IF($C$5,8,0),1,1))</f>
        <v>453.25</v>
      </c>
      <c r="E161" s="4">
        <f ca="1">IF(A161&gt;$A$8,"",OFFSET(InputPriceData!D$15,CalculationsAndCharts!$A161+$A$11,IF($C$5,8,0),1,1))</f>
        <v>453.51998900000001</v>
      </c>
      <c r="F161" s="4">
        <f ca="1">IF(A161&gt;$A$8,"",OFFSET(InputPriceData!E$15,CalculationsAndCharts!$A161+$A$11,IF($C$5,8,0),1,1))</f>
        <v>449.35000600000001</v>
      </c>
      <c r="G161" s="4">
        <f ca="1">IF(A161&gt;$A$8,"",OFFSET(InputPriceData!F$15,CalculationsAndCharts!$A161+$A$11,IF($C$5,8,0),1,1))</f>
        <v>450.13000499999998</v>
      </c>
      <c r="H161" s="282">
        <f t="shared" ca="1" si="22"/>
        <v>456.48001099999999</v>
      </c>
      <c r="I161" s="292">
        <f t="shared" ca="1" si="23"/>
        <v>449.35000600000001</v>
      </c>
      <c r="J161" s="50">
        <f t="shared" ca="1" si="24"/>
        <v>7.1300049999999828</v>
      </c>
      <c r="K161" s="282"/>
      <c r="L161" s="282"/>
      <c r="M161" s="292">
        <f t="shared" ca="1" si="25"/>
        <v>4.2764331622034888</v>
      </c>
      <c r="N161" s="291"/>
      <c r="P161" s="292">
        <f t="shared" ca="1" si="26"/>
        <v>456.27644965273225</v>
      </c>
      <c r="Q161" s="301">
        <f t="shared" ca="1" si="27"/>
        <v>460.55288281493574</v>
      </c>
      <c r="R161" s="301">
        <f t="shared" ca="1" si="28"/>
        <v>452.00001649052876</v>
      </c>
      <c r="S161" s="50"/>
      <c r="T161" s="292"/>
      <c r="U161" s="265"/>
      <c r="V161" s="292">
        <f t="shared" ca="1" si="29"/>
        <v>456.27644965273225</v>
      </c>
      <c r="W161" s="241">
        <f t="shared" ca="1" si="30"/>
        <v>-6.1464446527322707</v>
      </c>
      <c r="X161" s="351">
        <f t="shared" ca="1" si="31"/>
        <v>37.778781869101124</v>
      </c>
      <c r="Y161" s="50">
        <f t="shared" ref="Y161:Y224" ca="1" si="36">IF($A161&gt;$V$30,NA(),SQRT(SUM(OFFSET(X161,0,0,$A$22,1))/$A$22))</f>
        <v>2.6660690570774119</v>
      </c>
      <c r="Z161" s="265">
        <f t="shared" ca="1" si="32"/>
        <v>452.79607405707742</v>
      </c>
      <c r="AA161" s="265">
        <f t="shared" ca="1" si="33"/>
        <v>447.46393594292255</v>
      </c>
      <c r="AB161" s="292"/>
      <c r="AC161" s="37"/>
      <c r="AD161" s="50"/>
      <c r="AE161" s="228"/>
      <c r="AF161" s="50"/>
      <c r="AG161" s="50"/>
      <c r="AH161" s="228"/>
      <c r="AI161" s="50"/>
      <c r="AJ161" s="50"/>
      <c r="AK161" s="50"/>
      <c r="AL161" s="68"/>
      <c r="AM161" s="246"/>
      <c r="AN161" s="241"/>
      <c r="AO161" s="68"/>
      <c r="AP161" s="68"/>
      <c r="AQ161" s="241"/>
      <c r="AR161" s="241"/>
      <c r="AS161" s="228"/>
      <c r="AT161" s="194"/>
      <c r="AU161" s="37"/>
      <c r="AV161" s="68"/>
      <c r="AW161" s="228"/>
      <c r="AX161" s="241"/>
      <c r="AY161" s="38"/>
      <c r="AZ161" s="38"/>
      <c r="BA161" s="55"/>
      <c r="BB161" s="55"/>
      <c r="BC161" s="3" t="e">
        <f t="shared" ca="1" si="34"/>
        <v>#N/A</v>
      </c>
      <c r="BD161" s="3">
        <f t="shared" ca="1" si="35"/>
        <v>93933400</v>
      </c>
      <c r="BE161" s="132"/>
      <c r="BF161" s="132"/>
      <c r="BG161" s="125"/>
      <c r="BJ161" s="68"/>
      <c r="BK161" s="68"/>
      <c r="BL161" s="68"/>
      <c r="BN161" s="169"/>
      <c r="BP161" s="68"/>
      <c r="BQ161" s="68"/>
      <c r="BR161" s="68"/>
      <c r="BU161" s="68"/>
      <c r="BV161" s="68"/>
      <c r="BW161" s="68"/>
      <c r="BX161" s="68"/>
      <c r="BZ161" s="237"/>
      <c r="CD161" s="237"/>
      <c r="CF161" s="68"/>
      <c r="CG161" s="68"/>
      <c r="CH161" s="237"/>
      <c r="CL161" s="237"/>
    </row>
    <row r="162" spans="1:90" x14ac:dyDescent="0.4">
      <c r="A162">
        <v>130</v>
      </c>
      <c r="B162" s="47">
        <f ca="1">IF(A162&gt;$A$8,"",OFFSET(InputPriceData!B$15,$A162+$A$11,0,1,1))</f>
        <v>45139</v>
      </c>
      <c r="C162" s="3">
        <f ca="1">IF(A162&gt;$A$8,"",OFFSET(InputPriceData!G$15,CalculationsAndCharts!$A162+$A$11,IF($C$5,8,0),1,1))</f>
        <v>55291500</v>
      </c>
      <c r="D162" s="4">
        <f ca="1">IF(A162&gt;$A$8,"",OFFSET(InputPriceData!C$15,CalculationsAndCharts!$A162+$A$11,IF($C$5,8,0),1,1))</f>
        <v>456.26998900000001</v>
      </c>
      <c r="E162" s="4">
        <f ca="1">IF(A162&gt;$A$8,"",OFFSET(InputPriceData!D$15,CalculationsAndCharts!$A162+$A$11,IF($C$5,8,0),1,1))</f>
        <v>457.25</v>
      </c>
      <c r="F162" s="4">
        <f ca="1">IF(A162&gt;$A$8,"",OFFSET(InputPriceData!E$15,CalculationsAndCharts!$A162+$A$11,IF($C$5,8,0),1,1))</f>
        <v>455.48998999999998</v>
      </c>
      <c r="G162" s="4">
        <f ca="1">IF(A162&gt;$A$8,"",OFFSET(InputPriceData!F$15,CalculationsAndCharts!$A162+$A$11,IF($C$5,8,0),1,1))</f>
        <v>456.48001099999999</v>
      </c>
      <c r="H162" s="282">
        <f t="shared" ref="H162:H225" ca="1" si="37">IF($A162&gt;$H$30,NA(),IF(G163&gt;E162,G163,E162))</f>
        <v>457.790009</v>
      </c>
      <c r="I162" s="292">
        <f t="shared" ref="I162:I225" ca="1" si="38">IF($A162&gt;$H$30,NA(),IF(G163&lt;F162,G163,F162))</f>
        <v>455.48998999999998</v>
      </c>
      <c r="J162" s="50">
        <f t="shared" ref="J162:J225" ca="1" si="39">IF($A162&gt;$H$30,NA(),H162-I162)</f>
        <v>2.3000190000000202</v>
      </c>
      <c r="K162" s="282"/>
      <c r="L162" s="282"/>
      <c r="M162" s="292">
        <f t="shared" ref="M162:M225" ca="1" si="40">IF($A162&gt;$H$30,NA(),IF($A162&gt;$M$30,J162,(1-$L$35)*J162+(2*$L$35-$L$36)*J163-($L$35+$L$37)*J164+$L$36*M163+$L$37*M164))</f>
        <v>3.9650457473069274</v>
      </c>
      <c r="N162" s="291"/>
      <c r="P162" s="292">
        <f t="shared" ref="P162:P225" ca="1" si="41">IF($A162&gt;$B$30,NA(),IF($A162&gt;$P$30,G162,(1-$O$35)*G162+(2*$O$35-$O$36)*G163-($O$35+$O$37)*G164+$O$36*P163+$O$37*P164))</f>
        <v>457.51374166224343</v>
      </c>
      <c r="Q162" s="301">
        <f t="shared" ref="Q162:Q225" ca="1" si="42">IF($A162&gt;$M$30,NA(),$P162+$M162*$A$19)</f>
        <v>461.47878740955036</v>
      </c>
      <c r="R162" s="301">
        <f t="shared" ref="R162:R225" ca="1" si="43">IF($A162&gt;$M$30,NA(),$P162-$M162*$A$19)</f>
        <v>453.5486959149365</v>
      </c>
      <c r="S162" s="50"/>
      <c r="T162" s="292"/>
      <c r="U162" s="265"/>
      <c r="V162" s="292">
        <f t="shared" ref="V162:V225" ca="1" si="44">IF($A162&gt;$B$30,NA(),IF($A162&gt;$P$30,G162,(1-$U$35)*G162+(2*$U$35-$U$36)*G163-($U$35+$U$37)*G164+$U$36*V163+$U$37*V164))</f>
        <v>457.51374166224343</v>
      </c>
      <c r="W162" s="241">
        <f t="shared" ref="W162:W225" ca="1" si="45">IF($A162&gt;$V$30,NA(),(G162-V162))</f>
        <v>-1.0337306622434426</v>
      </c>
      <c r="X162" s="351">
        <f t="shared" ref="X162:X225" ca="1" si="46">IF($A162&gt;$V$30,NA(),W162^2)</f>
        <v>1.0685990820622664</v>
      </c>
      <c r="Y162" s="50">
        <f t="shared" ca="1" si="36"/>
        <v>2.2962033455095505</v>
      </c>
      <c r="Z162" s="265">
        <f t="shared" ref="Z162:Z225" ca="1" si="47">IF($A162&gt;$V$30,NA(),$G162+$A$23*Y162)</f>
        <v>458.77621434550952</v>
      </c>
      <c r="AA162" s="265">
        <f t="shared" ref="AA162:AA225" ca="1" si="48">IF($A162&gt;$V$30,NA(),$G162-$A$23*Y162)</f>
        <v>454.18380765449047</v>
      </c>
      <c r="AB162" s="292"/>
      <c r="AC162" s="37"/>
      <c r="AD162" s="50"/>
      <c r="AE162" s="228"/>
      <c r="AF162" s="50"/>
      <c r="AG162" s="50"/>
      <c r="AH162" s="228"/>
      <c r="AI162" s="50"/>
      <c r="AJ162" s="50"/>
      <c r="AK162" s="50"/>
      <c r="AL162" s="68"/>
      <c r="AM162" s="246"/>
      <c r="AN162" s="241"/>
      <c r="AO162" s="68"/>
      <c r="AP162" s="68"/>
      <c r="AQ162" s="241"/>
      <c r="AR162" s="241"/>
      <c r="AS162" s="228"/>
      <c r="AT162" s="194"/>
      <c r="AU162" s="37"/>
      <c r="AV162" s="68"/>
      <c r="AW162" s="228"/>
      <c r="AX162" s="241"/>
      <c r="AY162" s="38"/>
      <c r="AZ162" s="38"/>
      <c r="BA162" s="55"/>
      <c r="BB162" s="55"/>
      <c r="BC162" s="3" t="e">
        <f t="shared" ca="1" si="34"/>
        <v>#N/A</v>
      </c>
      <c r="BD162" s="3">
        <f t="shared" ca="1" si="35"/>
        <v>55291500</v>
      </c>
      <c r="BE162" s="132"/>
      <c r="BF162" s="132"/>
      <c r="BG162" s="125"/>
      <c r="BJ162" s="68"/>
      <c r="BK162" s="68"/>
      <c r="BL162" s="68"/>
      <c r="BN162" s="169"/>
      <c r="BP162" s="68"/>
      <c r="BQ162" s="68"/>
      <c r="BR162" s="68"/>
      <c r="BU162" s="68"/>
      <c r="BV162" s="68"/>
      <c r="BW162" s="68"/>
      <c r="BX162" s="68"/>
      <c r="BZ162" s="237"/>
      <c r="CD162" s="237"/>
      <c r="CF162" s="68"/>
      <c r="CG162" s="68"/>
      <c r="CH162" s="237"/>
      <c r="CL162" s="237"/>
    </row>
    <row r="163" spans="1:90" x14ac:dyDescent="0.4">
      <c r="A163">
        <v>131</v>
      </c>
      <c r="B163" s="47">
        <f ca="1">IF(A163&gt;$A$8,"",OFFSET(InputPriceData!B$15,$A163+$A$11,0,1,1))</f>
        <v>45138</v>
      </c>
      <c r="C163" s="3">
        <f ca="1">IF(A163&gt;$A$8,"",OFFSET(InputPriceData!G$15,CalculationsAndCharts!$A163+$A$11,IF($C$5,8,0),1,1))</f>
        <v>62040400</v>
      </c>
      <c r="D163" s="4">
        <f ca="1">IF(A163&gt;$A$8,"",OFFSET(InputPriceData!C$15,CalculationsAndCharts!$A163+$A$11,IF($C$5,8,0),1,1))</f>
        <v>457.41000400000001</v>
      </c>
      <c r="E163" s="4">
        <f ca="1">IF(A163&gt;$A$8,"",OFFSET(InputPriceData!D$15,CalculationsAndCharts!$A163+$A$11,IF($C$5,8,0),1,1))</f>
        <v>458.16000400000001</v>
      </c>
      <c r="F163" s="4">
        <f ca="1">IF(A163&gt;$A$8,"",OFFSET(InputPriceData!E$15,CalculationsAndCharts!$A163+$A$11,IF($C$5,8,0),1,1))</f>
        <v>456.04998799999998</v>
      </c>
      <c r="G163" s="4">
        <f ca="1">IF(A163&gt;$A$8,"",OFFSET(InputPriceData!F$15,CalculationsAndCharts!$A163+$A$11,IF($C$5,8,0),1,1))</f>
        <v>457.790009</v>
      </c>
      <c r="H163" s="282">
        <f t="shared" ca="1" si="37"/>
        <v>458.16000400000001</v>
      </c>
      <c r="I163" s="292">
        <f t="shared" ca="1" si="38"/>
        <v>456.04998799999998</v>
      </c>
      <c r="J163" s="50">
        <f t="shared" ca="1" si="39"/>
        <v>2.1100160000000301</v>
      </c>
      <c r="K163" s="282"/>
      <c r="L163" s="282"/>
      <c r="M163" s="292">
        <f t="shared" ca="1" si="40"/>
        <v>4.8210608819601699</v>
      </c>
      <c r="N163" s="291"/>
      <c r="P163" s="292">
        <f t="shared" ca="1" si="41"/>
        <v>457.01839435343805</v>
      </c>
      <c r="Q163" s="301">
        <f t="shared" ca="1" si="42"/>
        <v>461.83945523539825</v>
      </c>
      <c r="R163" s="301">
        <f t="shared" ca="1" si="43"/>
        <v>452.19733347147786</v>
      </c>
      <c r="S163" s="50"/>
      <c r="T163" s="292"/>
      <c r="U163" s="265"/>
      <c r="V163" s="292">
        <f t="shared" ca="1" si="44"/>
        <v>457.01839435343805</v>
      </c>
      <c r="W163" s="241">
        <f t="shared" ca="1" si="45"/>
        <v>0.77161464656194312</v>
      </c>
      <c r="X163" s="351">
        <f t="shared" ca="1" si="46"/>
        <v>0.59538916278891241</v>
      </c>
      <c r="Y163" s="50">
        <f t="shared" ca="1" si="36"/>
        <v>2.4203788179405223</v>
      </c>
      <c r="Z163" s="265">
        <f t="shared" ca="1" si="47"/>
        <v>460.2103878179405</v>
      </c>
      <c r="AA163" s="265">
        <f t="shared" ca="1" si="48"/>
        <v>455.3696301820595</v>
      </c>
      <c r="AB163" s="292"/>
      <c r="AC163" s="37"/>
      <c r="AD163" s="50"/>
      <c r="AE163" s="228"/>
      <c r="AF163" s="50"/>
      <c r="AG163" s="50"/>
      <c r="AH163" s="228"/>
      <c r="AI163" s="50"/>
      <c r="AJ163" s="50"/>
      <c r="AK163" s="50"/>
      <c r="AL163" s="68"/>
      <c r="AM163" s="246"/>
      <c r="AN163" s="241"/>
      <c r="AO163" s="68"/>
      <c r="AP163" s="68"/>
      <c r="AQ163" s="241"/>
      <c r="AR163" s="241"/>
      <c r="AS163" s="228"/>
      <c r="AT163" s="194"/>
      <c r="AU163" s="37"/>
      <c r="AV163" s="68"/>
      <c r="AW163" s="228"/>
      <c r="AX163" s="241"/>
      <c r="AY163" s="38"/>
      <c r="AZ163" s="38"/>
      <c r="BA163" s="55"/>
      <c r="BB163" s="55"/>
      <c r="BC163" s="3">
        <f t="shared" ca="1" si="34"/>
        <v>62040400</v>
      </c>
      <c r="BD163" s="3" t="e">
        <f t="shared" ca="1" si="35"/>
        <v>#N/A</v>
      </c>
      <c r="BE163" s="132"/>
      <c r="BF163" s="132"/>
      <c r="BG163" s="125"/>
      <c r="BJ163" s="68"/>
      <c r="BK163" s="68"/>
      <c r="BL163" s="68"/>
      <c r="BN163" s="169"/>
      <c r="BP163" s="68"/>
      <c r="BQ163" s="68"/>
      <c r="BR163" s="68"/>
      <c r="BU163" s="68"/>
      <c r="BV163" s="68"/>
      <c r="BW163" s="68"/>
      <c r="BX163" s="68"/>
      <c r="BZ163" s="237"/>
      <c r="CD163" s="237"/>
      <c r="CF163" s="68"/>
      <c r="CG163" s="68"/>
      <c r="CH163" s="237"/>
      <c r="CL163" s="237"/>
    </row>
    <row r="164" spans="1:90" x14ac:dyDescent="0.4">
      <c r="A164">
        <v>132</v>
      </c>
      <c r="B164" s="47">
        <f ca="1">IF(A164&gt;$A$8,"",OFFSET(InputPriceData!B$15,$A164+$A$11,0,1,1))</f>
        <v>45135</v>
      </c>
      <c r="C164" s="3">
        <f ca="1">IF(A164&gt;$A$8,"",OFFSET(InputPriceData!G$15,CalculationsAndCharts!$A164+$A$11,IF($C$5,8,0),1,1))</f>
        <v>80011800</v>
      </c>
      <c r="D164" s="4">
        <f ca="1">IF(A164&gt;$A$8,"",OFFSET(InputPriceData!C$15,CalculationsAndCharts!$A164+$A$11,IF($C$5,8,0),1,1))</f>
        <v>455.88000499999998</v>
      </c>
      <c r="E164" s="4">
        <f ca="1">IF(A164&gt;$A$8,"",OFFSET(InputPriceData!D$15,CalculationsAndCharts!$A164+$A$11,IF($C$5,8,0),1,1))</f>
        <v>457.77999899999998</v>
      </c>
      <c r="F164" s="4">
        <f ca="1">IF(A164&gt;$A$8,"",OFFSET(InputPriceData!E$15,CalculationsAndCharts!$A164+$A$11,IF($C$5,8,0),1,1))</f>
        <v>452.48998999999998</v>
      </c>
      <c r="G164" s="4">
        <f ca="1">IF(A164&gt;$A$8,"",OFFSET(InputPriceData!F$15,CalculationsAndCharts!$A164+$A$11,IF($C$5,8,0),1,1))</f>
        <v>456.92001299999998</v>
      </c>
      <c r="H164" s="282">
        <f t="shared" ca="1" si="37"/>
        <v>457.77999899999998</v>
      </c>
      <c r="I164" s="292">
        <f t="shared" ca="1" si="38"/>
        <v>452.48998999999998</v>
      </c>
      <c r="J164" s="50">
        <f t="shared" ca="1" si="39"/>
        <v>5.2900089999999977</v>
      </c>
      <c r="K164" s="282"/>
      <c r="L164" s="282"/>
      <c r="M164" s="292">
        <f t="shared" ca="1" si="40"/>
        <v>5.089494311685427</v>
      </c>
      <c r="N164" s="291"/>
      <c r="P164" s="292">
        <f t="shared" ca="1" si="41"/>
        <v>456.1508912872041</v>
      </c>
      <c r="Q164" s="301">
        <f t="shared" ca="1" si="42"/>
        <v>461.24038559888953</v>
      </c>
      <c r="R164" s="301">
        <f t="shared" ca="1" si="43"/>
        <v>451.06139697551868</v>
      </c>
      <c r="S164" s="50"/>
      <c r="T164" s="292"/>
      <c r="U164" s="265"/>
      <c r="V164" s="292">
        <f t="shared" ca="1" si="44"/>
        <v>456.1508912872041</v>
      </c>
      <c r="W164" s="241">
        <f t="shared" ca="1" si="45"/>
        <v>0.76912171279587938</v>
      </c>
      <c r="X164" s="351">
        <f t="shared" ca="1" si="46"/>
        <v>0.59154820909406713</v>
      </c>
      <c r="Y164" s="50">
        <f t="shared" ca="1" si="36"/>
        <v>2.7231996087567016</v>
      </c>
      <c r="Z164" s="265">
        <f t="shared" ca="1" si="47"/>
        <v>459.6432126087567</v>
      </c>
      <c r="AA164" s="265">
        <f t="shared" ca="1" si="48"/>
        <v>454.19681339124327</v>
      </c>
      <c r="AB164" s="292"/>
      <c r="AC164" s="37"/>
      <c r="AD164" s="50"/>
      <c r="AE164" s="228"/>
      <c r="AF164" s="50"/>
      <c r="AG164" s="50"/>
      <c r="AH164" s="228"/>
      <c r="AI164" s="50"/>
      <c r="AJ164" s="50"/>
      <c r="AK164" s="50"/>
      <c r="AL164" s="68"/>
      <c r="AM164" s="246"/>
      <c r="AN164" s="241"/>
      <c r="AO164" s="68"/>
      <c r="AP164" s="68"/>
      <c r="AQ164" s="241"/>
      <c r="AR164" s="241"/>
      <c r="AS164" s="228"/>
      <c r="AT164" s="194"/>
      <c r="AU164" s="37"/>
      <c r="AV164" s="68"/>
      <c r="AW164" s="228"/>
      <c r="AX164" s="241"/>
      <c r="AY164" s="38"/>
      <c r="AZ164" s="38"/>
      <c r="BA164" s="55"/>
      <c r="BB164" s="55"/>
      <c r="BC164" s="3">
        <f t="shared" ca="1" si="34"/>
        <v>80011800</v>
      </c>
      <c r="BD164" s="3" t="e">
        <f t="shared" ca="1" si="35"/>
        <v>#N/A</v>
      </c>
      <c r="BE164" s="132"/>
      <c r="BF164" s="132"/>
      <c r="BG164" s="125"/>
      <c r="BJ164" s="68"/>
      <c r="BK164" s="68"/>
      <c r="BL164" s="68"/>
      <c r="BN164" s="169"/>
      <c r="BP164" s="68"/>
      <c r="BQ164" s="68"/>
      <c r="BR164" s="68"/>
      <c r="BU164" s="68"/>
      <c r="BV164" s="68"/>
      <c r="BW164" s="68"/>
      <c r="BX164" s="68"/>
      <c r="BZ164" s="237"/>
      <c r="CD164" s="237"/>
      <c r="CF164" s="68"/>
      <c r="CG164" s="68"/>
      <c r="CH164" s="237"/>
      <c r="CL164" s="237"/>
    </row>
    <row r="165" spans="1:90" x14ac:dyDescent="0.4">
      <c r="A165">
        <v>133</v>
      </c>
      <c r="B165" s="47">
        <f ca="1">IF(A165&gt;$A$8,"",OFFSET(InputPriceData!B$15,$A165+$A$11,0,1,1))</f>
        <v>45134</v>
      </c>
      <c r="C165" s="3">
        <f ca="1">IF(A165&gt;$A$8,"",OFFSET(InputPriceData!G$15,CalculationsAndCharts!$A165+$A$11,IF($C$5,8,0),1,1))</f>
        <v>92194400</v>
      </c>
      <c r="D165" s="4">
        <f ca="1">IF(A165&gt;$A$8,"",OFFSET(InputPriceData!C$15,CalculationsAndCharts!$A165+$A$11,IF($C$5,8,0),1,1))</f>
        <v>459.01998900000001</v>
      </c>
      <c r="E165" s="4">
        <f ca="1">IF(A165&gt;$A$8,"",OFFSET(InputPriceData!D$15,CalculationsAndCharts!$A165+$A$11,IF($C$5,8,0),1,1))</f>
        <v>459.44000199999999</v>
      </c>
      <c r="F165" s="4">
        <f ca="1">IF(A165&gt;$A$8,"",OFFSET(InputPriceData!E$15,CalculationsAndCharts!$A165+$A$11,IF($C$5,8,0),1,1))</f>
        <v>451.54998799999998</v>
      </c>
      <c r="G165" s="4">
        <f ca="1">IF(A165&gt;$A$8,"",OFFSET(InputPriceData!F$15,CalculationsAndCharts!$A165+$A$11,IF($C$5,8,0),1,1))</f>
        <v>452.48998999999998</v>
      </c>
      <c r="H165" s="282">
        <f t="shared" ca="1" si="37"/>
        <v>459.44000199999999</v>
      </c>
      <c r="I165" s="292">
        <f t="shared" ca="1" si="38"/>
        <v>451.54998799999998</v>
      </c>
      <c r="J165" s="50">
        <f t="shared" ca="1" si="39"/>
        <v>7.8900140000000079</v>
      </c>
      <c r="K165" s="282"/>
      <c r="L165" s="282"/>
      <c r="M165" s="292">
        <f t="shared" ca="1" si="40"/>
        <v>3.8985923660905564</v>
      </c>
      <c r="N165" s="291"/>
      <c r="P165" s="292">
        <f t="shared" ca="1" si="41"/>
        <v>456.26540532487434</v>
      </c>
      <c r="Q165" s="301">
        <f t="shared" ca="1" si="42"/>
        <v>460.16399769096489</v>
      </c>
      <c r="R165" s="301">
        <f t="shared" ca="1" si="43"/>
        <v>452.36681295878378</v>
      </c>
      <c r="S165" s="50"/>
      <c r="T165" s="292"/>
      <c r="U165" s="265"/>
      <c r="V165" s="292">
        <f t="shared" ca="1" si="44"/>
        <v>456.26540532487434</v>
      </c>
      <c r="W165" s="241">
        <f t="shared" ca="1" si="45"/>
        <v>-3.7754153248743592</v>
      </c>
      <c r="X165" s="351">
        <f t="shared" ca="1" si="46"/>
        <v>14.253760875296162</v>
      </c>
      <c r="Y165" s="50">
        <f t="shared" ca="1" si="36"/>
        <v>2.7673177965566063</v>
      </c>
      <c r="Z165" s="265">
        <f t="shared" ca="1" si="47"/>
        <v>455.25730779655657</v>
      </c>
      <c r="AA165" s="265">
        <f t="shared" ca="1" si="48"/>
        <v>449.72267220344338</v>
      </c>
      <c r="AB165" s="292"/>
      <c r="AC165" s="37"/>
      <c r="AD165" s="50"/>
      <c r="AE165" s="228"/>
      <c r="AF165" s="50"/>
      <c r="AG165" s="50"/>
      <c r="AH165" s="228"/>
      <c r="AI165" s="50"/>
      <c r="AJ165" s="50"/>
      <c r="AK165" s="50"/>
      <c r="AL165" s="68"/>
      <c r="AM165" s="246"/>
      <c r="AN165" s="241"/>
      <c r="AO165" s="68"/>
      <c r="AP165" s="68"/>
      <c r="AQ165" s="241"/>
      <c r="AR165" s="241"/>
      <c r="AS165" s="228"/>
      <c r="AT165" s="194"/>
      <c r="AU165" s="37"/>
      <c r="AV165" s="68"/>
      <c r="AW165" s="228"/>
      <c r="AX165" s="241"/>
      <c r="AY165" s="38"/>
      <c r="AZ165" s="38"/>
      <c r="BA165" s="55"/>
      <c r="BB165" s="55"/>
      <c r="BC165" s="3" t="e">
        <f t="shared" ca="1" si="34"/>
        <v>#N/A</v>
      </c>
      <c r="BD165" s="3">
        <f t="shared" ca="1" si="35"/>
        <v>92194400</v>
      </c>
      <c r="BE165" s="132"/>
      <c r="BF165" s="132"/>
      <c r="BG165" s="125"/>
      <c r="BJ165" s="68"/>
      <c r="BK165" s="68"/>
      <c r="BL165" s="68"/>
      <c r="BN165" s="169"/>
      <c r="BP165" s="68"/>
      <c r="BQ165" s="68"/>
      <c r="BR165" s="68"/>
      <c r="BU165" s="68"/>
      <c r="BV165" s="68"/>
      <c r="BW165" s="68"/>
      <c r="BX165" s="68"/>
      <c r="BZ165" s="237"/>
      <c r="CD165" s="237"/>
      <c r="CF165" s="68"/>
      <c r="CG165" s="68"/>
      <c r="CH165" s="237"/>
      <c r="CL165" s="237"/>
    </row>
    <row r="166" spans="1:90" x14ac:dyDescent="0.4">
      <c r="A166">
        <v>134</v>
      </c>
      <c r="B166" s="47">
        <f ca="1">IF(A166&gt;$A$8,"",OFFSET(InputPriceData!B$15,$A166+$A$11,0,1,1))</f>
        <v>45133</v>
      </c>
      <c r="C166" s="3">
        <f ca="1">IF(A166&gt;$A$8,"",OFFSET(InputPriceData!G$15,CalculationsAndCharts!$A166+$A$11,IF($C$5,8,0),1,1))</f>
        <v>71052900</v>
      </c>
      <c r="D166" s="4">
        <f ca="1">IF(A166&gt;$A$8,"",OFFSET(InputPriceData!C$15,CalculationsAndCharts!$A166+$A$11,IF($C$5,8,0),1,1))</f>
        <v>454.47000100000002</v>
      </c>
      <c r="E166" s="4">
        <f ca="1">IF(A166&gt;$A$8,"",OFFSET(InputPriceData!D$15,CalculationsAndCharts!$A166+$A$11,IF($C$5,8,0),1,1))</f>
        <v>456.98998999999998</v>
      </c>
      <c r="F166" s="4">
        <f ca="1">IF(A166&gt;$A$8,"",OFFSET(InputPriceData!E$15,CalculationsAndCharts!$A166+$A$11,IF($C$5,8,0),1,1))</f>
        <v>453.38000499999998</v>
      </c>
      <c r="G166" s="4">
        <f ca="1">IF(A166&gt;$A$8,"",OFFSET(InputPriceData!F$15,CalculationsAndCharts!$A166+$A$11,IF($C$5,8,0),1,1))</f>
        <v>455.51001000000002</v>
      </c>
      <c r="H166" s="282">
        <f t="shared" ca="1" si="37"/>
        <v>456.98998999999998</v>
      </c>
      <c r="I166" s="292">
        <f t="shared" ca="1" si="38"/>
        <v>453.38000499999998</v>
      </c>
      <c r="J166" s="50">
        <f t="shared" ca="1" si="39"/>
        <v>3.6099849999999947</v>
      </c>
      <c r="K166" s="282"/>
      <c r="L166" s="282"/>
      <c r="M166" s="292">
        <f t="shared" ca="1" si="40"/>
        <v>2.7912986402428892</v>
      </c>
      <c r="N166" s="291"/>
      <c r="P166" s="292">
        <f t="shared" ca="1" si="41"/>
        <v>456.60257208274817</v>
      </c>
      <c r="Q166" s="301">
        <f t="shared" ca="1" si="42"/>
        <v>459.39387072299104</v>
      </c>
      <c r="R166" s="301">
        <f t="shared" ca="1" si="43"/>
        <v>453.8112734425053</v>
      </c>
      <c r="S166" s="50"/>
      <c r="T166" s="292"/>
      <c r="U166" s="265"/>
      <c r="V166" s="292">
        <f t="shared" ca="1" si="44"/>
        <v>456.60257208274817</v>
      </c>
      <c r="W166" s="241">
        <f t="shared" ca="1" si="45"/>
        <v>-1.0925620827481453</v>
      </c>
      <c r="X166" s="351">
        <f t="shared" ca="1" si="46"/>
        <v>1.1936919046589649</v>
      </c>
      <c r="Y166" s="50">
        <f t="shared" ca="1" si="36"/>
        <v>2.6490917841417252</v>
      </c>
      <c r="Z166" s="265">
        <f t="shared" ca="1" si="47"/>
        <v>458.15910178414174</v>
      </c>
      <c r="AA166" s="265">
        <f t="shared" ca="1" si="48"/>
        <v>452.86091821585831</v>
      </c>
      <c r="AB166" s="292"/>
      <c r="AC166" s="37"/>
      <c r="AD166" s="50"/>
      <c r="AE166" s="228"/>
      <c r="AF166" s="50"/>
      <c r="AG166" s="50"/>
      <c r="AH166" s="228"/>
      <c r="AI166" s="50"/>
      <c r="AJ166" s="50"/>
      <c r="AK166" s="50"/>
      <c r="AL166" s="68"/>
      <c r="AM166" s="246"/>
      <c r="AN166" s="241"/>
      <c r="AO166" s="68"/>
      <c r="AP166" s="68"/>
      <c r="AQ166" s="241"/>
      <c r="AR166" s="241"/>
      <c r="AS166" s="228"/>
      <c r="AT166" s="194"/>
      <c r="AU166" s="37"/>
      <c r="AV166" s="68"/>
      <c r="AW166" s="228"/>
      <c r="AX166" s="241"/>
      <c r="AY166" s="38"/>
      <c r="AZ166" s="38"/>
      <c r="BA166" s="55"/>
      <c r="BB166" s="55"/>
      <c r="BC166" s="3">
        <f t="shared" ca="1" si="34"/>
        <v>71052900</v>
      </c>
      <c r="BD166" s="3" t="e">
        <f t="shared" ca="1" si="35"/>
        <v>#N/A</v>
      </c>
      <c r="BE166" s="132"/>
      <c r="BF166" s="132"/>
      <c r="BG166" s="125"/>
      <c r="BJ166" s="68"/>
      <c r="BK166" s="68"/>
      <c r="BL166" s="68"/>
      <c r="BN166" s="169"/>
      <c r="BP166" s="68"/>
      <c r="BQ166" s="68"/>
      <c r="BR166" s="68"/>
      <c r="BU166" s="68"/>
      <c r="BV166" s="68"/>
      <c r="BW166" s="68"/>
      <c r="BX166" s="68"/>
      <c r="BZ166" s="237"/>
      <c r="CD166" s="237"/>
      <c r="CF166" s="68"/>
      <c r="CG166" s="68"/>
      <c r="CH166" s="237"/>
      <c r="CL166" s="237"/>
    </row>
    <row r="167" spans="1:90" x14ac:dyDescent="0.4">
      <c r="A167">
        <v>135</v>
      </c>
      <c r="B167" s="47">
        <f ca="1">IF(A167&gt;$A$8,"",OFFSET(InputPriceData!B$15,$A167+$A$11,0,1,1))</f>
        <v>45132</v>
      </c>
      <c r="C167" s="3">
        <f ca="1">IF(A167&gt;$A$8,"",OFFSET(InputPriceData!G$15,CalculationsAndCharts!$A167+$A$11,IF($C$5,8,0),1,1))</f>
        <v>55191200</v>
      </c>
      <c r="D167" s="4">
        <f ca="1">IF(A167&gt;$A$8,"",OFFSET(InputPriceData!C$15,CalculationsAndCharts!$A167+$A$11,IF($C$5,8,0),1,1))</f>
        <v>453.92001299999998</v>
      </c>
      <c r="E167" s="4">
        <f ca="1">IF(A167&gt;$A$8,"",OFFSET(InputPriceData!D$15,CalculationsAndCharts!$A167+$A$11,IF($C$5,8,0),1,1))</f>
        <v>456.73998999999998</v>
      </c>
      <c r="F167" s="4">
        <f ca="1">IF(A167&gt;$A$8,"",OFFSET(InputPriceData!E$15,CalculationsAndCharts!$A167+$A$11,IF($C$5,8,0),1,1))</f>
        <v>453.86999500000002</v>
      </c>
      <c r="G167" s="4">
        <f ca="1">IF(A167&gt;$A$8,"",OFFSET(InputPriceData!F$15,CalculationsAndCharts!$A167+$A$11,IF($C$5,8,0),1,1))</f>
        <v>455.44000199999999</v>
      </c>
      <c r="H167" s="282">
        <f t="shared" ca="1" si="37"/>
        <v>456.73998999999998</v>
      </c>
      <c r="I167" s="292">
        <f t="shared" ca="1" si="38"/>
        <v>453.86999500000002</v>
      </c>
      <c r="J167" s="50">
        <f t="shared" ca="1" si="39"/>
        <v>2.8699949999999603</v>
      </c>
      <c r="K167" s="282"/>
      <c r="L167" s="282"/>
      <c r="M167" s="292">
        <f t="shared" ca="1" si="40"/>
        <v>2.6784143393985964</v>
      </c>
      <c r="N167" s="291"/>
      <c r="P167" s="292">
        <f t="shared" ca="1" si="41"/>
        <v>456.07358603260002</v>
      </c>
      <c r="Q167" s="301">
        <f t="shared" ca="1" si="42"/>
        <v>458.75200037199863</v>
      </c>
      <c r="R167" s="301">
        <f t="shared" ca="1" si="43"/>
        <v>453.39517169320141</v>
      </c>
      <c r="S167" s="50"/>
      <c r="T167" s="292"/>
      <c r="U167" s="265"/>
      <c r="V167" s="292">
        <f t="shared" ca="1" si="44"/>
        <v>456.07358603260002</v>
      </c>
      <c r="W167" s="241">
        <f t="shared" ca="1" si="45"/>
        <v>-0.6335840326000266</v>
      </c>
      <c r="X167" s="351">
        <f t="shared" ca="1" si="46"/>
        <v>0.40142872636571159</v>
      </c>
      <c r="Y167" s="50">
        <f t="shared" ca="1" si="36"/>
        <v>2.650691649315863</v>
      </c>
      <c r="Z167" s="265">
        <f t="shared" ca="1" si="47"/>
        <v>458.09069364931588</v>
      </c>
      <c r="AA167" s="265">
        <f t="shared" ca="1" si="48"/>
        <v>452.7893103506841</v>
      </c>
      <c r="AB167" s="292"/>
      <c r="AC167" s="37"/>
      <c r="AD167" s="50"/>
      <c r="AE167" s="228"/>
      <c r="AF167" s="50"/>
      <c r="AG167" s="50"/>
      <c r="AH167" s="228"/>
      <c r="AI167" s="50"/>
      <c r="AJ167" s="50"/>
      <c r="AK167" s="50"/>
      <c r="AL167" s="68"/>
      <c r="AM167" s="246"/>
      <c r="AN167" s="241"/>
      <c r="AO167" s="68"/>
      <c r="AP167" s="68"/>
      <c r="AQ167" s="241"/>
      <c r="AR167" s="241"/>
      <c r="AS167" s="228"/>
      <c r="AT167" s="194"/>
      <c r="AU167" s="37"/>
      <c r="AV167" s="68"/>
      <c r="AW167" s="228"/>
      <c r="AX167" s="241"/>
      <c r="AY167" s="38"/>
      <c r="AZ167" s="38"/>
      <c r="BA167" s="55"/>
      <c r="BB167" s="55"/>
      <c r="BC167" s="3">
        <f t="shared" ca="1" si="34"/>
        <v>55191200</v>
      </c>
      <c r="BD167" s="3" t="e">
        <f t="shared" ca="1" si="35"/>
        <v>#N/A</v>
      </c>
      <c r="BE167" s="132"/>
      <c r="BF167" s="132"/>
      <c r="BG167" s="125"/>
      <c r="BJ167" s="68"/>
      <c r="BK167" s="68"/>
      <c r="BL167" s="68"/>
      <c r="BN167" s="169"/>
      <c r="BP167" s="68"/>
      <c r="BQ167" s="68"/>
      <c r="BR167" s="68"/>
      <c r="BU167" s="68"/>
      <c r="BV167" s="68"/>
      <c r="BW167" s="68"/>
      <c r="BX167" s="68"/>
      <c r="BZ167" s="237"/>
      <c r="CD167" s="237"/>
      <c r="CF167" s="68"/>
      <c r="CG167" s="68"/>
      <c r="CH167" s="237"/>
      <c r="CL167" s="237"/>
    </row>
    <row r="168" spans="1:90" x14ac:dyDescent="0.4">
      <c r="A168">
        <v>136</v>
      </c>
      <c r="B168" s="47">
        <f ca="1">IF(A168&gt;$A$8,"",OFFSET(InputPriceData!B$15,$A168+$A$11,0,1,1))</f>
        <v>45131</v>
      </c>
      <c r="C168" s="3">
        <f ca="1">IF(A168&gt;$A$8,"",OFFSET(InputPriceData!G$15,CalculationsAndCharts!$A168+$A$11,IF($C$5,8,0),1,1))</f>
        <v>54023400</v>
      </c>
      <c r="D168" s="4">
        <f ca="1">IF(A168&gt;$A$8,"",OFFSET(InputPriceData!C$15,CalculationsAndCharts!$A168+$A$11,IF($C$5,8,0),1,1))</f>
        <v>453.36999500000002</v>
      </c>
      <c r="E168" s="4">
        <f ca="1">IF(A168&gt;$A$8,"",OFFSET(InputPriceData!D$15,CalculationsAndCharts!$A168+$A$11,IF($C$5,8,0),1,1))</f>
        <v>455.040009</v>
      </c>
      <c r="F168" s="4">
        <f ca="1">IF(A168&gt;$A$8,"",OFFSET(InputPriceData!E$15,CalculationsAndCharts!$A168+$A$11,IF($C$5,8,0),1,1))</f>
        <v>452.29998799999998</v>
      </c>
      <c r="G168" s="4">
        <f ca="1">IF(A168&gt;$A$8,"",OFFSET(InputPriceData!F$15,CalculationsAndCharts!$A168+$A$11,IF($C$5,8,0),1,1))</f>
        <v>454.20001200000002</v>
      </c>
      <c r="H168" s="282">
        <f t="shared" ca="1" si="37"/>
        <v>455.040009</v>
      </c>
      <c r="I168" s="292">
        <f t="shared" ca="1" si="38"/>
        <v>452.17999300000002</v>
      </c>
      <c r="J168" s="50">
        <f t="shared" ca="1" si="39"/>
        <v>2.8600159999999732</v>
      </c>
      <c r="K168" s="282"/>
      <c r="L168" s="282"/>
      <c r="M168" s="292">
        <f t="shared" ca="1" si="40"/>
        <v>2.7582054534667066</v>
      </c>
      <c r="N168" s="291"/>
      <c r="P168" s="292">
        <f t="shared" ca="1" si="41"/>
        <v>455.50097713330337</v>
      </c>
      <c r="Q168" s="301">
        <f t="shared" ca="1" si="42"/>
        <v>458.25918258677007</v>
      </c>
      <c r="R168" s="301">
        <f t="shared" ca="1" si="43"/>
        <v>452.74277167983666</v>
      </c>
      <c r="S168" s="50"/>
      <c r="T168" s="292"/>
      <c r="U168" s="265"/>
      <c r="V168" s="292">
        <f t="shared" ca="1" si="44"/>
        <v>455.50097713330337</v>
      </c>
      <c r="W168" s="241">
        <f t="shared" ca="1" si="45"/>
        <v>-1.3009651333033503</v>
      </c>
      <c r="X168" s="351">
        <f t="shared" ca="1" si="46"/>
        <v>1.692510278071004</v>
      </c>
      <c r="Y168" s="50">
        <f t="shared" ca="1" si="36"/>
        <v>2.8448931196630025</v>
      </c>
      <c r="Z168" s="265">
        <f t="shared" ca="1" si="47"/>
        <v>457.04490511966304</v>
      </c>
      <c r="AA168" s="265">
        <f t="shared" ca="1" si="48"/>
        <v>451.35511888033699</v>
      </c>
      <c r="AB168" s="292"/>
      <c r="AC168" s="37"/>
      <c r="AD168" s="50"/>
      <c r="AE168" s="228"/>
      <c r="AF168" s="50"/>
      <c r="AG168" s="50"/>
      <c r="AH168" s="228"/>
      <c r="AI168" s="50"/>
      <c r="AJ168" s="50"/>
      <c r="AK168" s="50"/>
      <c r="AL168" s="68"/>
      <c r="AM168" s="246"/>
      <c r="AN168" s="241"/>
      <c r="AO168" s="68"/>
      <c r="AP168" s="68"/>
      <c r="AQ168" s="241"/>
      <c r="AR168" s="241"/>
      <c r="AS168" s="228"/>
      <c r="AT168" s="194"/>
      <c r="AU168" s="37"/>
      <c r="AV168" s="68"/>
      <c r="AW168" s="228"/>
      <c r="AX168" s="241"/>
      <c r="AY168" s="38"/>
      <c r="AZ168" s="38"/>
      <c r="BA168" s="55"/>
      <c r="BB168" s="55"/>
      <c r="BC168" s="3">
        <f t="shared" ca="1" si="34"/>
        <v>54023400</v>
      </c>
      <c r="BD168" s="3" t="e">
        <f t="shared" ca="1" si="35"/>
        <v>#N/A</v>
      </c>
      <c r="BE168" s="132"/>
      <c r="BF168" s="132"/>
      <c r="BG168" s="125"/>
      <c r="BJ168" s="68"/>
      <c r="BK168" s="68"/>
      <c r="BL168" s="68"/>
      <c r="BN168" s="169"/>
      <c r="BP168" s="68"/>
      <c r="BQ168" s="68"/>
      <c r="BR168" s="68"/>
      <c r="BU168" s="68"/>
      <c r="BV168" s="68"/>
      <c r="BW168" s="68"/>
      <c r="BX168" s="68"/>
      <c r="BZ168" s="237"/>
      <c r="CD168" s="237"/>
      <c r="CF168" s="68"/>
      <c r="CG168" s="68"/>
      <c r="CH168" s="237"/>
      <c r="CL168" s="237"/>
    </row>
    <row r="169" spans="1:90" x14ac:dyDescent="0.4">
      <c r="A169">
        <v>137</v>
      </c>
      <c r="B169" s="47">
        <f ca="1">IF(A169&gt;$A$8,"",OFFSET(InputPriceData!B$15,$A169+$A$11,0,1,1))</f>
        <v>45128</v>
      </c>
      <c r="C169" s="3">
        <f ca="1">IF(A169&gt;$A$8,"",OFFSET(InputPriceData!G$15,CalculationsAndCharts!$A169+$A$11,IF($C$5,8,0),1,1))</f>
        <v>71245400</v>
      </c>
      <c r="D169" s="4">
        <f ca="1">IF(A169&gt;$A$8,"",OFFSET(InputPriceData!C$15,CalculationsAndCharts!$A169+$A$11,IF($C$5,8,0),1,1))</f>
        <v>453.959991</v>
      </c>
      <c r="E169" s="4">
        <f ca="1">IF(A169&gt;$A$8,"",OFFSET(InputPriceData!D$15,CalculationsAndCharts!$A169+$A$11,IF($C$5,8,0),1,1))</f>
        <v>454.17001299999998</v>
      </c>
      <c r="F169" s="4">
        <f ca="1">IF(A169&gt;$A$8,"",OFFSET(InputPriceData!E$15,CalculationsAndCharts!$A169+$A$11,IF($C$5,8,0),1,1))</f>
        <v>452.17001299999998</v>
      </c>
      <c r="G169" s="4">
        <f ca="1">IF(A169&gt;$A$8,"",OFFSET(InputPriceData!F$15,CalculationsAndCharts!$A169+$A$11,IF($C$5,8,0),1,1))</f>
        <v>452.17999300000002</v>
      </c>
      <c r="H169" s="282">
        <f t="shared" ca="1" si="37"/>
        <v>454.17001299999998</v>
      </c>
      <c r="I169" s="292">
        <f t="shared" ca="1" si="38"/>
        <v>452.17001299999998</v>
      </c>
      <c r="J169" s="50">
        <f t="shared" ca="1" si="39"/>
        <v>2</v>
      </c>
      <c r="K169" s="282"/>
      <c r="L169" s="282"/>
      <c r="M169" s="292">
        <f t="shared" ca="1" si="40"/>
        <v>3.1122660909517843</v>
      </c>
      <c r="N169" s="291"/>
      <c r="P169" s="292">
        <f t="shared" ca="1" si="41"/>
        <v>455.3354298921621</v>
      </c>
      <c r="Q169" s="301">
        <f t="shared" ca="1" si="42"/>
        <v>458.44769598311387</v>
      </c>
      <c r="R169" s="301">
        <f t="shared" ca="1" si="43"/>
        <v>452.22316380121032</v>
      </c>
      <c r="S169" s="50"/>
      <c r="T169" s="292"/>
      <c r="U169" s="265"/>
      <c r="V169" s="292">
        <f t="shared" ca="1" si="44"/>
        <v>455.3354298921621</v>
      </c>
      <c r="W169" s="241">
        <f t="shared" ca="1" si="45"/>
        <v>-3.1554368921620721</v>
      </c>
      <c r="X169" s="351">
        <f t="shared" ca="1" si="46"/>
        <v>9.9567819804174356</v>
      </c>
      <c r="Y169" s="50">
        <f t="shared" ca="1" si="36"/>
        <v>3.0480555389680779</v>
      </c>
      <c r="Z169" s="265">
        <f t="shared" ca="1" si="47"/>
        <v>455.2280485389681</v>
      </c>
      <c r="AA169" s="265">
        <f t="shared" ca="1" si="48"/>
        <v>449.13193746103195</v>
      </c>
      <c r="AB169" s="292"/>
      <c r="AC169" s="37"/>
      <c r="AD169" s="50"/>
      <c r="AE169" s="228"/>
      <c r="AF169" s="50"/>
      <c r="AG169" s="50"/>
      <c r="AH169" s="228"/>
      <c r="AI169" s="50"/>
      <c r="AJ169" s="50"/>
      <c r="AK169" s="50"/>
      <c r="AL169" s="68"/>
      <c r="AM169" s="246"/>
      <c r="AN169" s="241"/>
      <c r="AO169" s="68"/>
      <c r="AP169" s="68"/>
      <c r="AQ169" s="241"/>
      <c r="AR169" s="241"/>
      <c r="AS169" s="228"/>
      <c r="AT169" s="194"/>
      <c r="AU169" s="37"/>
      <c r="AV169" s="68"/>
      <c r="AW169" s="228"/>
      <c r="AX169" s="241"/>
      <c r="AY169" s="38"/>
      <c r="AZ169" s="38"/>
      <c r="BA169" s="55"/>
      <c r="BB169" s="55"/>
      <c r="BC169" s="3">
        <f t="shared" ca="1" si="34"/>
        <v>71245400</v>
      </c>
      <c r="BD169" s="3" t="e">
        <f t="shared" ca="1" si="35"/>
        <v>#N/A</v>
      </c>
      <c r="BE169" s="132"/>
      <c r="BF169" s="132"/>
      <c r="BG169" s="125"/>
      <c r="BJ169" s="68"/>
      <c r="BK169" s="68"/>
      <c r="BL169" s="68"/>
      <c r="BN169" s="169"/>
      <c r="BP169" s="68"/>
      <c r="BQ169" s="68"/>
      <c r="BR169" s="68"/>
      <c r="BU169" s="68"/>
      <c r="BV169" s="68"/>
      <c r="BW169" s="68"/>
      <c r="BX169" s="68"/>
      <c r="BZ169" s="237"/>
      <c r="CD169" s="237"/>
      <c r="CF169" s="68"/>
      <c r="CG169" s="68"/>
      <c r="CH169" s="237"/>
      <c r="CL169" s="237"/>
    </row>
    <row r="170" spans="1:90" x14ac:dyDescent="0.4">
      <c r="A170">
        <v>138</v>
      </c>
      <c r="B170" s="47">
        <f ca="1">IF(A170&gt;$A$8,"",OFFSET(InputPriceData!B$15,$A170+$A$11,0,1,1))</f>
        <v>45127</v>
      </c>
      <c r="C170" s="3">
        <f ca="1">IF(A170&gt;$A$8,"",OFFSET(InputPriceData!G$15,CalculationsAndCharts!$A170+$A$11,IF($C$5,8,0),1,1))</f>
        <v>70591600</v>
      </c>
      <c r="D170" s="4">
        <f ca="1">IF(A170&gt;$A$8,"",OFFSET(InputPriceData!C$15,CalculationsAndCharts!$A170+$A$11,IF($C$5,8,0),1,1))</f>
        <v>454.17001299999998</v>
      </c>
      <c r="E170" s="4">
        <f ca="1">IF(A170&gt;$A$8,"",OFFSET(InputPriceData!D$15,CalculationsAndCharts!$A170+$A$11,IF($C$5,8,0),1,1))</f>
        <v>455.10000600000001</v>
      </c>
      <c r="F170" s="4">
        <f ca="1">IF(A170&gt;$A$8,"",OFFSET(InputPriceData!E$15,CalculationsAndCharts!$A170+$A$11,IF($C$5,8,0),1,1))</f>
        <v>451.44000199999999</v>
      </c>
      <c r="G170" s="4">
        <f ca="1">IF(A170&gt;$A$8,"",OFFSET(InputPriceData!F$15,CalculationsAndCharts!$A170+$A$11,IF($C$5,8,0),1,1))</f>
        <v>452.17999300000002</v>
      </c>
      <c r="H170" s="282">
        <f t="shared" ca="1" si="37"/>
        <v>455.20001200000002</v>
      </c>
      <c r="I170" s="292">
        <f t="shared" ca="1" si="38"/>
        <v>451.44000199999999</v>
      </c>
      <c r="J170" s="50">
        <f t="shared" ca="1" si="39"/>
        <v>3.7600100000000225</v>
      </c>
      <c r="K170" s="282"/>
      <c r="L170" s="282"/>
      <c r="M170" s="292">
        <f t="shared" ca="1" si="40"/>
        <v>3.3563347373267551</v>
      </c>
      <c r="N170" s="291"/>
      <c r="P170" s="292">
        <f t="shared" ca="1" si="41"/>
        <v>455.31561949539844</v>
      </c>
      <c r="Q170" s="301">
        <f t="shared" ca="1" si="42"/>
        <v>458.67195423272517</v>
      </c>
      <c r="R170" s="301">
        <f t="shared" ca="1" si="43"/>
        <v>451.9592847580717</v>
      </c>
      <c r="S170" s="50"/>
      <c r="T170" s="292"/>
      <c r="U170" s="265"/>
      <c r="V170" s="292">
        <f t="shared" ca="1" si="44"/>
        <v>455.31561949539844</v>
      </c>
      <c r="W170" s="241">
        <f t="shared" ca="1" si="45"/>
        <v>-3.1356264953984123</v>
      </c>
      <c r="X170" s="351">
        <f t="shared" ca="1" si="46"/>
        <v>9.8321535186445299</v>
      </c>
      <c r="Y170" s="50">
        <f t="shared" ca="1" si="36"/>
        <v>3.0478992192693051</v>
      </c>
      <c r="Z170" s="265">
        <f t="shared" ca="1" si="47"/>
        <v>455.22789221926934</v>
      </c>
      <c r="AA170" s="265">
        <f t="shared" ca="1" si="48"/>
        <v>449.13209378073071</v>
      </c>
      <c r="AB170" s="292"/>
      <c r="AC170" s="37"/>
      <c r="AD170" s="50"/>
      <c r="AE170" s="228"/>
      <c r="AF170" s="50"/>
      <c r="AG170" s="50"/>
      <c r="AH170" s="228"/>
      <c r="AI170" s="50"/>
      <c r="AJ170" s="50"/>
      <c r="AK170" s="50"/>
      <c r="AL170" s="68"/>
      <c r="AM170" s="246"/>
      <c r="AN170" s="241"/>
      <c r="AO170" s="68"/>
      <c r="AP170" s="68"/>
      <c r="AQ170" s="241"/>
      <c r="AR170" s="241"/>
      <c r="AS170" s="228"/>
      <c r="AT170" s="194"/>
      <c r="AU170" s="37"/>
      <c r="AV170" s="68"/>
      <c r="AW170" s="228"/>
      <c r="AX170" s="241"/>
      <c r="AY170" s="38"/>
      <c r="AZ170" s="38"/>
      <c r="BA170" s="55"/>
      <c r="BB170" s="55"/>
      <c r="BC170" s="3" t="e">
        <f t="shared" ca="1" si="34"/>
        <v>#N/A</v>
      </c>
      <c r="BD170" s="3">
        <f t="shared" ca="1" si="35"/>
        <v>70591600</v>
      </c>
      <c r="BE170" s="132"/>
      <c r="BF170" s="132"/>
      <c r="BG170" s="125"/>
      <c r="BJ170" s="68"/>
      <c r="BK170" s="68"/>
      <c r="BL170" s="68"/>
      <c r="BN170" s="169"/>
      <c r="BP170" s="68"/>
      <c r="BQ170" s="68"/>
      <c r="BR170" s="68"/>
      <c r="BU170" s="68"/>
      <c r="BV170" s="68"/>
      <c r="BW170" s="68"/>
      <c r="BX170" s="68"/>
      <c r="BZ170" s="237"/>
      <c r="CD170" s="237"/>
      <c r="CF170" s="68"/>
      <c r="CG170" s="68"/>
      <c r="CH170" s="237"/>
      <c r="CL170" s="237"/>
    </row>
    <row r="171" spans="1:90" x14ac:dyDescent="0.4">
      <c r="A171">
        <v>139</v>
      </c>
      <c r="B171" s="47">
        <f ca="1">IF(A171&gt;$A$8,"",OFFSET(InputPriceData!B$15,$A171+$A$11,0,1,1))</f>
        <v>45126</v>
      </c>
      <c r="C171" s="3">
        <f ca="1">IF(A171&gt;$A$8,"",OFFSET(InputPriceData!G$15,CalculationsAndCharts!$A171+$A$11,IF($C$5,8,0),1,1))</f>
        <v>65891700</v>
      </c>
      <c r="D171" s="4">
        <f ca="1">IF(A171&gt;$A$8,"",OFFSET(InputPriceData!C$15,CalculationsAndCharts!$A171+$A$11,IF($C$5,8,0),1,1))</f>
        <v>455.01001000000002</v>
      </c>
      <c r="E171" s="4">
        <f ca="1">IF(A171&gt;$A$8,"",OFFSET(InputPriceData!D$15,CalculationsAndCharts!$A171+$A$11,IF($C$5,8,0),1,1))</f>
        <v>456.42999300000002</v>
      </c>
      <c r="F171" s="4">
        <f ca="1">IF(A171&gt;$A$8,"",OFFSET(InputPriceData!E$15,CalculationsAndCharts!$A171+$A$11,IF($C$5,8,0),1,1))</f>
        <v>454.10998499999999</v>
      </c>
      <c r="G171" s="4">
        <f ca="1">IF(A171&gt;$A$8,"",OFFSET(InputPriceData!F$15,CalculationsAndCharts!$A171+$A$11,IF($C$5,8,0),1,1))</f>
        <v>455.20001200000002</v>
      </c>
      <c r="H171" s="282">
        <f t="shared" ca="1" si="37"/>
        <v>456.42999300000002</v>
      </c>
      <c r="I171" s="292">
        <f t="shared" ca="1" si="38"/>
        <v>454.10998499999999</v>
      </c>
      <c r="J171" s="50">
        <f t="shared" ca="1" si="39"/>
        <v>2.3200080000000298</v>
      </c>
      <c r="K171" s="282"/>
      <c r="L171" s="282"/>
      <c r="M171" s="292">
        <f t="shared" ca="1" si="40"/>
        <v>3.5985885969117302</v>
      </c>
      <c r="N171" s="291"/>
      <c r="P171" s="292">
        <f t="shared" ca="1" si="41"/>
        <v>454.14691212816223</v>
      </c>
      <c r="Q171" s="301">
        <f t="shared" ca="1" si="42"/>
        <v>457.74550072507395</v>
      </c>
      <c r="R171" s="301">
        <f t="shared" ca="1" si="43"/>
        <v>450.5483235312505</v>
      </c>
      <c r="S171" s="50"/>
      <c r="T171" s="292"/>
      <c r="U171" s="265"/>
      <c r="V171" s="292">
        <f t="shared" ca="1" si="44"/>
        <v>454.14691212816223</v>
      </c>
      <c r="W171" s="241">
        <f t="shared" ca="1" si="45"/>
        <v>1.0530998718377873</v>
      </c>
      <c r="X171" s="351">
        <f t="shared" ca="1" si="46"/>
        <v>1.1090193400647641</v>
      </c>
      <c r="Y171" s="50">
        <f t="shared" ca="1" si="36"/>
        <v>3.2432618771229325</v>
      </c>
      <c r="Z171" s="265">
        <f t="shared" ca="1" si="47"/>
        <v>458.44327387712292</v>
      </c>
      <c r="AA171" s="265">
        <f t="shared" ca="1" si="48"/>
        <v>451.95675012287711</v>
      </c>
      <c r="AB171" s="292"/>
      <c r="AC171" s="37"/>
      <c r="AD171" s="50"/>
      <c r="AE171" s="228"/>
      <c r="AF171" s="50"/>
      <c r="AG171" s="50"/>
      <c r="AH171" s="228"/>
      <c r="AI171" s="50"/>
      <c r="AJ171" s="50"/>
      <c r="AK171" s="50"/>
      <c r="AL171" s="68"/>
      <c r="AM171" s="246"/>
      <c r="AN171" s="241"/>
      <c r="AO171" s="68"/>
      <c r="AP171" s="68"/>
      <c r="AQ171" s="241"/>
      <c r="AR171" s="241"/>
      <c r="AS171" s="228"/>
      <c r="AT171" s="194"/>
      <c r="AU171" s="37"/>
      <c r="AV171" s="68"/>
      <c r="AW171" s="228"/>
      <c r="AX171" s="241"/>
      <c r="AY171" s="38"/>
      <c r="AZ171" s="38"/>
      <c r="BA171" s="55"/>
      <c r="BB171" s="55"/>
      <c r="BC171" s="3">
        <f t="shared" ca="1" si="34"/>
        <v>65891700</v>
      </c>
      <c r="BD171" s="3" t="e">
        <f t="shared" ca="1" si="35"/>
        <v>#N/A</v>
      </c>
      <c r="BE171" s="132"/>
      <c r="BF171" s="132"/>
      <c r="BG171" s="125"/>
      <c r="BJ171" s="68"/>
      <c r="BK171" s="68"/>
      <c r="BL171" s="68"/>
      <c r="BN171" s="169"/>
      <c r="BP171" s="68"/>
      <c r="BQ171" s="68"/>
      <c r="BR171" s="68"/>
      <c r="BU171" s="68"/>
      <c r="BV171" s="68"/>
      <c r="BW171" s="68"/>
      <c r="BX171" s="68"/>
      <c r="BZ171" s="237"/>
      <c r="CD171" s="237"/>
      <c r="CF171" s="68"/>
      <c r="CG171" s="68"/>
      <c r="CH171" s="237"/>
      <c r="CL171" s="237"/>
    </row>
    <row r="172" spans="1:90" x14ac:dyDescent="0.4">
      <c r="A172">
        <v>140</v>
      </c>
      <c r="B172" s="47">
        <f ca="1">IF(A172&gt;$A$8,"",OFFSET(InputPriceData!B$15,$A172+$A$11,0,1,1))</f>
        <v>45125</v>
      </c>
      <c r="C172" s="3">
        <f ca="1">IF(A172&gt;$A$8,"",OFFSET(InputPriceData!G$15,CalculationsAndCharts!$A172+$A$11,IF($C$5,8,0),1,1))</f>
        <v>80744400</v>
      </c>
      <c r="D172" s="4">
        <f ca="1">IF(A172&gt;$A$8,"",OFFSET(InputPriceData!C$15,CalculationsAndCharts!$A172+$A$11,IF($C$5,8,0),1,1))</f>
        <v>450.5</v>
      </c>
      <c r="E172" s="4">
        <f ca="1">IF(A172&gt;$A$8,"",OFFSET(InputPriceData!D$15,CalculationsAndCharts!$A172+$A$11,IF($C$5,8,0),1,1))</f>
        <v>454.85998499999999</v>
      </c>
      <c r="F172" s="4">
        <f ca="1">IF(A172&gt;$A$8,"",OFFSET(InputPriceData!E$15,CalculationsAndCharts!$A172+$A$11,IF($C$5,8,0),1,1))</f>
        <v>450.04998799999998</v>
      </c>
      <c r="G172" s="4">
        <f ca="1">IF(A172&gt;$A$8,"",OFFSET(InputPriceData!F$15,CalculationsAndCharts!$A172+$A$11,IF($C$5,8,0),1,1))</f>
        <v>454.19000199999999</v>
      </c>
      <c r="H172" s="282">
        <f t="shared" ca="1" si="37"/>
        <v>454.85998499999999</v>
      </c>
      <c r="I172" s="292">
        <f t="shared" ca="1" si="38"/>
        <v>450.04998799999998</v>
      </c>
      <c r="J172" s="50">
        <f t="shared" ca="1" si="39"/>
        <v>4.8099970000000098</v>
      </c>
      <c r="K172" s="282"/>
      <c r="L172" s="282"/>
      <c r="M172" s="292">
        <f t="shared" ca="1" si="40"/>
        <v>3.6462340735016951</v>
      </c>
      <c r="N172" s="291"/>
      <c r="P172" s="292">
        <f t="shared" ca="1" si="41"/>
        <v>451.76811983562192</v>
      </c>
      <c r="Q172" s="301">
        <f t="shared" ca="1" si="42"/>
        <v>455.41435390912363</v>
      </c>
      <c r="R172" s="301">
        <f t="shared" ca="1" si="43"/>
        <v>448.1218857621202</v>
      </c>
      <c r="S172" s="50"/>
      <c r="T172" s="292"/>
      <c r="U172" s="265"/>
      <c r="V172" s="292">
        <f t="shared" ca="1" si="44"/>
        <v>451.76811983562192</v>
      </c>
      <c r="W172" s="241">
        <f t="shared" ca="1" si="45"/>
        <v>2.4218821643780757</v>
      </c>
      <c r="X172" s="351">
        <f t="shared" ca="1" si="46"/>
        <v>5.8655132181326328</v>
      </c>
      <c r="Y172" s="50">
        <f t="shared" ca="1" si="36"/>
        <v>3.3954662619371785</v>
      </c>
      <c r="Z172" s="265">
        <f t="shared" ca="1" si="47"/>
        <v>457.58546826193719</v>
      </c>
      <c r="AA172" s="265">
        <f t="shared" ca="1" si="48"/>
        <v>450.79453573806279</v>
      </c>
      <c r="AB172" s="292"/>
      <c r="AC172" s="37"/>
      <c r="AD172" s="50"/>
      <c r="AE172" s="228"/>
      <c r="AF172" s="50"/>
      <c r="AG172" s="50"/>
      <c r="AH172" s="228"/>
      <c r="AI172" s="50"/>
      <c r="AJ172" s="50"/>
      <c r="AK172" s="50"/>
      <c r="AL172" s="68"/>
      <c r="AM172" s="246"/>
      <c r="AN172" s="241"/>
      <c r="AO172" s="68"/>
      <c r="AP172" s="68"/>
      <c r="AQ172" s="241"/>
      <c r="AR172" s="241"/>
      <c r="AS172" s="228"/>
      <c r="AT172" s="194"/>
      <c r="AU172" s="37"/>
      <c r="AV172" s="68"/>
      <c r="AW172" s="228"/>
      <c r="AX172" s="241"/>
      <c r="AY172" s="38"/>
      <c r="AZ172" s="38"/>
      <c r="BA172" s="55"/>
      <c r="BB172" s="55"/>
      <c r="BC172" s="3">
        <f t="shared" ca="1" si="34"/>
        <v>80744400</v>
      </c>
      <c r="BD172" s="3" t="e">
        <f t="shared" ca="1" si="35"/>
        <v>#N/A</v>
      </c>
      <c r="BE172" s="132"/>
      <c r="BF172" s="132"/>
      <c r="BG172" s="125"/>
      <c r="BJ172" s="68"/>
      <c r="BK172" s="68"/>
      <c r="BL172" s="68"/>
      <c r="BN172" s="169"/>
      <c r="BP172" s="68"/>
      <c r="BQ172" s="68"/>
      <c r="BR172" s="68"/>
      <c r="BU172" s="68"/>
      <c r="BV172" s="68"/>
      <c r="BW172" s="68"/>
      <c r="BX172" s="68"/>
      <c r="BZ172" s="237"/>
      <c r="CD172" s="237"/>
      <c r="CF172" s="68"/>
      <c r="CG172" s="68"/>
      <c r="CH172" s="237"/>
      <c r="CL172" s="237"/>
    </row>
    <row r="173" spans="1:90" x14ac:dyDescent="0.4">
      <c r="A173">
        <v>141</v>
      </c>
      <c r="B173" s="47">
        <f ca="1">IF(A173&gt;$A$8,"",OFFSET(InputPriceData!B$15,$A173+$A$11,0,1,1))</f>
        <v>45124</v>
      </c>
      <c r="C173" s="3">
        <f ca="1">IF(A173&gt;$A$8,"",OFFSET(InputPriceData!G$15,CalculationsAndCharts!$A173+$A$11,IF($C$5,8,0),1,1))</f>
        <v>52680200</v>
      </c>
      <c r="D173" s="4">
        <f ca="1">IF(A173&gt;$A$8,"",OFFSET(InputPriceData!C$15,CalculationsAndCharts!$A173+$A$11,IF($C$5,8,0),1,1))</f>
        <v>449.13000499999998</v>
      </c>
      <c r="E173" s="4">
        <f ca="1">IF(A173&gt;$A$8,"",OFFSET(InputPriceData!D$15,CalculationsAndCharts!$A173+$A$11,IF($C$5,8,0),1,1))</f>
        <v>451.92999300000002</v>
      </c>
      <c r="F173" s="4">
        <f ca="1">IF(A173&gt;$A$8,"",OFFSET(InputPriceData!E$15,CalculationsAndCharts!$A173+$A$11,IF($C$5,8,0),1,1))</f>
        <v>449.07998700000002</v>
      </c>
      <c r="G173" s="4">
        <f ca="1">IF(A173&gt;$A$8,"",OFFSET(InputPriceData!F$15,CalculationsAndCharts!$A173+$A$11,IF($C$5,8,0),1,1))</f>
        <v>450.83999599999999</v>
      </c>
      <c r="H173" s="282">
        <f t="shared" ca="1" si="37"/>
        <v>451.92999300000002</v>
      </c>
      <c r="I173" s="292">
        <f t="shared" ca="1" si="38"/>
        <v>449.07998700000002</v>
      </c>
      <c r="J173" s="50">
        <f t="shared" ca="1" si="39"/>
        <v>2.8500060000000076</v>
      </c>
      <c r="K173" s="282"/>
      <c r="L173" s="282"/>
      <c r="M173" s="292">
        <f t="shared" ca="1" si="40"/>
        <v>3.5786357318997783</v>
      </c>
      <c r="N173" s="291"/>
      <c r="P173" s="292">
        <f t="shared" ca="1" si="41"/>
        <v>449.50446784404778</v>
      </c>
      <c r="Q173" s="301">
        <f t="shared" ca="1" si="42"/>
        <v>453.08310357594758</v>
      </c>
      <c r="R173" s="301">
        <f t="shared" ca="1" si="43"/>
        <v>445.92583211214799</v>
      </c>
      <c r="S173" s="50"/>
      <c r="T173" s="292"/>
      <c r="U173" s="265"/>
      <c r="V173" s="292">
        <f t="shared" ca="1" si="44"/>
        <v>449.50446784404778</v>
      </c>
      <c r="W173" s="241">
        <f t="shared" ca="1" si="45"/>
        <v>1.3355281559522041</v>
      </c>
      <c r="X173" s="351">
        <f t="shared" ca="1" si="46"/>
        <v>1.7836354553410947</v>
      </c>
      <c r="Y173" s="50">
        <f t="shared" ca="1" si="36"/>
        <v>3.3832158429235237</v>
      </c>
      <c r="Z173" s="265">
        <f t="shared" ca="1" si="47"/>
        <v>454.22321184292349</v>
      </c>
      <c r="AA173" s="265">
        <f t="shared" ca="1" si="48"/>
        <v>447.45678015707648</v>
      </c>
      <c r="AB173" s="292"/>
      <c r="AC173" s="37"/>
      <c r="AD173" s="50"/>
      <c r="AE173" s="228"/>
      <c r="AF173" s="50"/>
      <c r="AG173" s="50"/>
      <c r="AH173" s="228"/>
      <c r="AI173" s="50"/>
      <c r="AJ173" s="50"/>
      <c r="AK173" s="50"/>
      <c r="AL173" s="68"/>
      <c r="AM173" s="246"/>
      <c r="AN173" s="241"/>
      <c r="AO173" s="68"/>
      <c r="AP173" s="68"/>
      <c r="AQ173" s="241"/>
      <c r="AR173" s="241"/>
      <c r="AS173" s="228"/>
      <c r="AT173" s="194"/>
      <c r="AU173" s="37"/>
      <c r="AV173" s="68"/>
      <c r="AW173" s="228"/>
      <c r="AX173" s="241"/>
      <c r="AY173" s="38"/>
      <c r="AZ173" s="38"/>
      <c r="BA173" s="55"/>
      <c r="BB173" s="55"/>
      <c r="BC173" s="3">
        <f t="shared" ref="BC173:BC236" ca="1" si="49">IF(G173&gt;=G174,C173,NA())</f>
        <v>52680200</v>
      </c>
      <c r="BD173" s="3" t="e">
        <f t="shared" ref="BD173:BD236" ca="1" si="50">IF(G173&lt;G174,C173,NA())</f>
        <v>#N/A</v>
      </c>
      <c r="BE173" s="132"/>
      <c r="BF173" s="132"/>
      <c r="BG173" s="125"/>
      <c r="BJ173" s="68"/>
      <c r="BK173" s="68"/>
      <c r="BL173" s="68"/>
      <c r="BN173" s="169"/>
      <c r="BP173" s="68"/>
      <c r="BQ173" s="68"/>
      <c r="BR173" s="68"/>
      <c r="BU173" s="68"/>
      <c r="BV173" s="68"/>
      <c r="BW173" s="68"/>
      <c r="BX173" s="68"/>
      <c r="BZ173" s="237"/>
      <c r="CD173" s="237"/>
      <c r="CF173" s="68"/>
      <c r="CG173" s="68"/>
      <c r="CH173" s="237"/>
      <c r="CL173" s="237"/>
    </row>
    <row r="174" spans="1:90" x14ac:dyDescent="0.4">
      <c r="A174">
        <v>142</v>
      </c>
      <c r="B174" s="47">
        <f ca="1">IF(A174&gt;$A$8,"",OFFSET(InputPriceData!B$15,$A174+$A$11,0,1,1))</f>
        <v>45121</v>
      </c>
      <c r="C174" s="3">
        <f ca="1">IF(A174&gt;$A$8,"",OFFSET(InputPriceData!G$15,CalculationsAndCharts!$A174+$A$11,IF($C$5,8,0),1,1))</f>
        <v>69761800</v>
      </c>
      <c r="D174" s="4">
        <f ca="1">IF(A174&gt;$A$8,"",OFFSET(InputPriceData!C$15,CalculationsAndCharts!$A174+$A$11,IF($C$5,8,0),1,1))</f>
        <v>450.48001099999999</v>
      </c>
      <c r="E174" s="4">
        <f ca="1">IF(A174&gt;$A$8,"",OFFSET(InputPriceData!D$15,CalculationsAndCharts!$A174+$A$11,IF($C$5,8,0),1,1))</f>
        <v>451.35998499999999</v>
      </c>
      <c r="F174" s="4">
        <f ca="1">IF(A174&gt;$A$8,"",OFFSET(InputPriceData!E$15,CalculationsAndCharts!$A174+$A$11,IF($C$5,8,0),1,1))</f>
        <v>448.48998999999998</v>
      </c>
      <c r="G174" s="4">
        <f ca="1">IF(A174&gt;$A$8,"",OFFSET(InputPriceData!F$15,CalculationsAndCharts!$A174+$A$11,IF($C$5,8,0),1,1))</f>
        <v>449.27999899999998</v>
      </c>
      <c r="H174" s="282">
        <f t="shared" ca="1" si="37"/>
        <v>451.35998499999999</v>
      </c>
      <c r="I174" s="292">
        <f t="shared" ca="1" si="38"/>
        <v>448.48998999999998</v>
      </c>
      <c r="J174" s="50">
        <f t="shared" ca="1" si="39"/>
        <v>2.8699950000000172</v>
      </c>
      <c r="K174" s="282"/>
      <c r="L174" s="282"/>
      <c r="M174" s="292">
        <f t="shared" ca="1" si="40"/>
        <v>3.9869431941713129</v>
      </c>
      <c r="N174" s="291"/>
      <c r="P174" s="292">
        <f t="shared" ca="1" si="41"/>
        <v>447.56751315541732</v>
      </c>
      <c r="Q174" s="301">
        <f t="shared" ca="1" si="42"/>
        <v>451.55445634958863</v>
      </c>
      <c r="R174" s="301">
        <f t="shared" ca="1" si="43"/>
        <v>443.580569961246</v>
      </c>
      <c r="S174" s="50"/>
      <c r="T174" s="292"/>
      <c r="U174" s="265"/>
      <c r="V174" s="292">
        <f t="shared" ca="1" si="44"/>
        <v>447.56751315541732</v>
      </c>
      <c r="W174" s="241">
        <f t="shared" ca="1" si="45"/>
        <v>1.712485844582659</v>
      </c>
      <c r="X174" s="351">
        <f t="shared" ca="1" si="46"/>
        <v>2.9326077678959828</v>
      </c>
      <c r="Y174" s="50">
        <f t="shared" ca="1" si="36"/>
        <v>3.4488090761188626</v>
      </c>
      <c r="Z174" s="265">
        <f t="shared" ca="1" si="47"/>
        <v>452.72880807611881</v>
      </c>
      <c r="AA174" s="265">
        <f t="shared" ca="1" si="48"/>
        <v>445.83118992388114</v>
      </c>
      <c r="AB174" s="292"/>
      <c r="AC174" s="37"/>
      <c r="AD174" s="50"/>
      <c r="AE174" s="228"/>
      <c r="AF174" s="50"/>
      <c r="AG174" s="50"/>
      <c r="AH174" s="228"/>
      <c r="AI174" s="50"/>
      <c r="AJ174" s="50"/>
      <c r="AK174" s="50"/>
      <c r="AL174" s="68"/>
      <c r="AM174" s="246"/>
      <c r="AN174" s="241"/>
      <c r="AO174" s="68"/>
      <c r="AP174" s="68"/>
      <c r="AQ174" s="241"/>
      <c r="AR174" s="241"/>
      <c r="AS174" s="228"/>
      <c r="AT174" s="194"/>
      <c r="AU174" s="37"/>
      <c r="AV174" s="68"/>
      <c r="AW174" s="228"/>
      <c r="AX174" s="241"/>
      <c r="AY174" s="38"/>
      <c r="AZ174" s="38"/>
      <c r="BA174" s="55"/>
      <c r="BB174" s="55"/>
      <c r="BC174" s="3" t="e">
        <f t="shared" ca="1" si="49"/>
        <v>#N/A</v>
      </c>
      <c r="BD174" s="3">
        <f t="shared" ca="1" si="50"/>
        <v>69761800</v>
      </c>
      <c r="BE174" s="132"/>
      <c r="BF174" s="132"/>
      <c r="BG174" s="125"/>
      <c r="BJ174" s="68"/>
      <c r="BK174" s="68"/>
      <c r="BL174" s="68"/>
      <c r="BN174" s="169"/>
      <c r="BP174" s="68"/>
      <c r="BQ174" s="68"/>
      <c r="BR174" s="68"/>
      <c r="BU174" s="68"/>
      <c r="BV174" s="68"/>
      <c r="BW174" s="68"/>
      <c r="BX174" s="68"/>
      <c r="BZ174" s="237"/>
      <c r="CD174" s="237"/>
      <c r="CF174" s="68"/>
      <c r="CG174" s="68"/>
      <c r="CH174" s="237"/>
      <c r="CL174" s="237"/>
    </row>
    <row r="175" spans="1:90" x14ac:dyDescent="0.4">
      <c r="A175">
        <v>143</v>
      </c>
      <c r="B175" s="47">
        <f ca="1">IF(A175&gt;$A$8,"",OFFSET(InputPriceData!B$15,$A175+$A$11,0,1,1))</f>
        <v>45120</v>
      </c>
      <c r="C175" s="3">
        <f ca="1">IF(A175&gt;$A$8,"",OFFSET(InputPriceData!G$15,CalculationsAndCharts!$A175+$A$11,IF($C$5,8,0),1,1))</f>
        <v>72425200</v>
      </c>
      <c r="D175" s="4">
        <f ca="1">IF(A175&gt;$A$8,"",OFFSET(InputPriceData!C$15,CalculationsAndCharts!$A175+$A$11,IF($C$5,8,0),1,1))</f>
        <v>447.89999399999999</v>
      </c>
      <c r="E175" s="4">
        <f ca="1">IF(A175&gt;$A$8,"",OFFSET(InputPriceData!D$15,CalculationsAndCharts!$A175+$A$11,IF($C$5,8,0),1,1))</f>
        <v>450.38000499999998</v>
      </c>
      <c r="F175" s="4">
        <f ca="1">IF(A175&gt;$A$8,"",OFFSET(InputPriceData!E$15,CalculationsAndCharts!$A175+$A$11,IF($C$5,8,0),1,1))</f>
        <v>447.45001200000002</v>
      </c>
      <c r="G175" s="4">
        <f ca="1">IF(A175&gt;$A$8,"",OFFSET(InputPriceData!F$15,CalculationsAndCharts!$A175+$A$11,IF($C$5,8,0),1,1))</f>
        <v>449.55999800000001</v>
      </c>
      <c r="H175" s="282">
        <f t="shared" ca="1" si="37"/>
        <v>450.38000499999998</v>
      </c>
      <c r="I175" s="292">
        <f t="shared" ca="1" si="38"/>
        <v>446.01998900000001</v>
      </c>
      <c r="J175" s="50">
        <f t="shared" ca="1" si="39"/>
        <v>4.3600159999999732</v>
      </c>
      <c r="K175" s="282"/>
      <c r="L175" s="282"/>
      <c r="M175" s="292">
        <f t="shared" ca="1" si="40"/>
        <v>4.1090158118051754</v>
      </c>
      <c r="N175" s="291"/>
      <c r="P175" s="292">
        <f t="shared" ca="1" si="41"/>
        <v>445.17286740424663</v>
      </c>
      <c r="Q175" s="301">
        <f t="shared" ca="1" si="42"/>
        <v>449.28188321605182</v>
      </c>
      <c r="R175" s="301">
        <f t="shared" ca="1" si="43"/>
        <v>441.06385159244144</v>
      </c>
      <c r="S175" s="50"/>
      <c r="T175" s="292"/>
      <c r="U175" s="265"/>
      <c r="V175" s="292">
        <f t="shared" ca="1" si="44"/>
        <v>445.17286740424663</v>
      </c>
      <c r="W175" s="241">
        <f t="shared" ca="1" si="45"/>
        <v>4.3871305957533764</v>
      </c>
      <c r="X175" s="351">
        <f t="shared" ca="1" si="46"/>
        <v>19.246914864195375</v>
      </c>
      <c r="Y175" s="50">
        <f t="shared" ca="1" si="36"/>
        <v>3.4292580366073899</v>
      </c>
      <c r="Z175" s="265">
        <f t="shared" ca="1" si="47"/>
        <v>452.9892560366074</v>
      </c>
      <c r="AA175" s="265">
        <f t="shared" ca="1" si="48"/>
        <v>446.13073996339261</v>
      </c>
      <c r="AB175" s="292"/>
      <c r="AC175" s="37"/>
      <c r="AD175" s="50"/>
      <c r="AE175" s="228"/>
      <c r="AF175" s="50"/>
      <c r="AG175" s="50"/>
      <c r="AH175" s="228"/>
      <c r="AI175" s="50"/>
      <c r="AJ175" s="50"/>
      <c r="AK175" s="50"/>
      <c r="AL175" s="68"/>
      <c r="AM175" s="246"/>
      <c r="AN175" s="241"/>
      <c r="AO175" s="68"/>
      <c r="AP175" s="68"/>
      <c r="AQ175" s="241"/>
      <c r="AR175" s="241"/>
      <c r="AS175" s="228"/>
      <c r="AT175" s="194"/>
      <c r="AU175" s="37"/>
      <c r="AV175" s="68"/>
      <c r="AW175" s="228"/>
      <c r="AX175" s="241"/>
      <c r="AY175" s="38"/>
      <c r="AZ175" s="38"/>
      <c r="BA175" s="55"/>
      <c r="BB175" s="55"/>
      <c r="BC175" s="3">
        <f t="shared" ca="1" si="49"/>
        <v>72425200</v>
      </c>
      <c r="BD175" s="3" t="e">
        <f t="shared" ca="1" si="50"/>
        <v>#N/A</v>
      </c>
      <c r="BE175" s="132"/>
      <c r="BF175" s="132"/>
      <c r="BG175" s="125"/>
      <c r="BJ175" s="68"/>
      <c r="BK175" s="68"/>
      <c r="BL175" s="68"/>
      <c r="BN175" s="169"/>
      <c r="BP175" s="68"/>
      <c r="BQ175" s="68"/>
      <c r="BR175" s="68"/>
      <c r="BU175" s="68"/>
      <c r="BV175" s="68"/>
      <c r="BW175" s="68"/>
      <c r="BX175" s="68"/>
      <c r="BZ175" s="237"/>
      <c r="CD175" s="237"/>
      <c r="CF175" s="68"/>
      <c r="CG175" s="68"/>
      <c r="CH175" s="237"/>
      <c r="CL175" s="237"/>
    </row>
    <row r="176" spans="1:90" x14ac:dyDescent="0.4">
      <c r="A176">
        <v>144</v>
      </c>
      <c r="B176" s="47">
        <f ca="1">IF(A176&gt;$A$8,"",OFFSET(InputPriceData!B$15,$A176+$A$11,0,1,1))</f>
        <v>45119</v>
      </c>
      <c r="C176" s="3">
        <f ca="1">IF(A176&gt;$A$8,"",OFFSET(InputPriceData!G$15,CalculationsAndCharts!$A176+$A$11,IF($C$5,8,0),1,1))</f>
        <v>91924500</v>
      </c>
      <c r="D176" s="4">
        <f ca="1">IF(A176&gt;$A$8,"",OFFSET(InputPriceData!C$15,CalculationsAndCharts!$A176+$A$11,IF($C$5,8,0),1,1))</f>
        <v>446.39001500000001</v>
      </c>
      <c r="E176" s="4">
        <f ca="1">IF(A176&gt;$A$8,"",OFFSET(InputPriceData!D$15,CalculationsAndCharts!$A176+$A$11,IF($C$5,8,0),1,1))</f>
        <v>447.48001099999999</v>
      </c>
      <c r="F176" s="4">
        <f ca="1">IF(A176&gt;$A$8,"",OFFSET(InputPriceData!E$15,CalculationsAndCharts!$A176+$A$11,IF($C$5,8,0),1,1))</f>
        <v>444.91000400000001</v>
      </c>
      <c r="G176" s="4">
        <f ca="1">IF(A176&gt;$A$8,"",OFFSET(InputPriceData!F$15,CalculationsAndCharts!$A176+$A$11,IF($C$5,8,0),1,1))</f>
        <v>446.01998900000001</v>
      </c>
      <c r="H176" s="282">
        <f t="shared" ca="1" si="37"/>
        <v>447.48001099999999</v>
      </c>
      <c r="I176" s="292">
        <f t="shared" ca="1" si="38"/>
        <v>442.459991</v>
      </c>
      <c r="J176" s="50">
        <f t="shared" ca="1" si="39"/>
        <v>5.0200199999999882</v>
      </c>
      <c r="K176" s="282"/>
      <c r="L176" s="282"/>
      <c r="M176" s="292">
        <f t="shared" ca="1" si="40"/>
        <v>3.7034921581784319</v>
      </c>
      <c r="N176" s="291"/>
      <c r="P176" s="292">
        <f t="shared" ca="1" si="41"/>
        <v>442.77343679163147</v>
      </c>
      <c r="Q176" s="301">
        <f t="shared" ca="1" si="42"/>
        <v>446.47692894980992</v>
      </c>
      <c r="R176" s="301">
        <f t="shared" ca="1" si="43"/>
        <v>439.06994463345302</v>
      </c>
      <c r="S176" s="50"/>
      <c r="T176" s="292"/>
      <c r="U176" s="265"/>
      <c r="V176" s="292">
        <f t="shared" ca="1" si="44"/>
        <v>442.77343679163147</v>
      </c>
      <c r="W176" s="241">
        <f t="shared" ca="1" si="45"/>
        <v>3.2465522083685414</v>
      </c>
      <c r="X176" s="351">
        <f t="shared" ca="1" si="46"/>
        <v>10.540101241662652</v>
      </c>
      <c r="Y176" s="50">
        <f t="shared" ca="1" si="36"/>
        <v>3.3228670085190508</v>
      </c>
      <c r="Z176" s="265">
        <f t="shared" ca="1" si="47"/>
        <v>449.34285600851905</v>
      </c>
      <c r="AA176" s="265">
        <f t="shared" ca="1" si="48"/>
        <v>442.69712199148097</v>
      </c>
      <c r="AB176" s="292"/>
      <c r="AC176" s="37"/>
      <c r="AD176" s="50"/>
      <c r="AE176" s="228"/>
      <c r="AF176" s="50"/>
      <c r="AG176" s="50"/>
      <c r="AH176" s="228"/>
      <c r="AI176" s="50"/>
      <c r="AJ176" s="50"/>
      <c r="AK176" s="50"/>
      <c r="AL176" s="68"/>
      <c r="AM176" s="246"/>
      <c r="AN176" s="241"/>
      <c r="AO176" s="68"/>
      <c r="AP176" s="68"/>
      <c r="AQ176" s="241"/>
      <c r="AR176" s="241"/>
      <c r="AS176" s="228"/>
      <c r="AT176" s="194"/>
      <c r="AU176" s="37"/>
      <c r="AV176" s="68"/>
      <c r="AW176" s="228"/>
      <c r="AX176" s="241"/>
      <c r="AY176" s="38"/>
      <c r="AZ176" s="38"/>
      <c r="BA176" s="55"/>
      <c r="BB176" s="55"/>
      <c r="BC176" s="3">
        <f t="shared" ca="1" si="49"/>
        <v>91924500</v>
      </c>
      <c r="BD176" s="3" t="e">
        <f t="shared" ca="1" si="50"/>
        <v>#N/A</v>
      </c>
      <c r="BE176" s="132"/>
      <c r="BF176" s="132"/>
      <c r="BG176" s="125"/>
      <c r="BJ176" s="68"/>
      <c r="BK176" s="68"/>
      <c r="BL176" s="68"/>
      <c r="BN176" s="169"/>
      <c r="BP176" s="68"/>
      <c r="BQ176" s="68"/>
      <c r="BR176" s="68"/>
      <c r="BU176" s="68"/>
      <c r="BV176" s="68"/>
      <c r="BW176" s="68"/>
      <c r="BX176" s="68"/>
      <c r="BZ176" s="237"/>
      <c r="CD176" s="237"/>
      <c r="CF176" s="68"/>
      <c r="CG176" s="68"/>
      <c r="CH176" s="237"/>
      <c r="CL176" s="237"/>
    </row>
    <row r="177" spans="1:90" x14ac:dyDescent="0.4">
      <c r="A177">
        <v>145</v>
      </c>
      <c r="B177" s="47">
        <f ca="1">IF(A177&gt;$A$8,"",OFFSET(InputPriceData!B$15,$A177+$A$11,0,1,1))</f>
        <v>45118</v>
      </c>
      <c r="C177" s="3">
        <f ca="1">IF(A177&gt;$A$8,"",OFFSET(InputPriceData!G$15,CalculationsAndCharts!$A177+$A$11,IF($C$5,8,0),1,1))</f>
        <v>64463800</v>
      </c>
      <c r="D177" s="4">
        <f ca="1">IF(A177&gt;$A$8,"",OFFSET(InputPriceData!C$15,CalculationsAndCharts!$A177+$A$11,IF($C$5,8,0),1,1))</f>
        <v>440.45001200000002</v>
      </c>
      <c r="E177" s="4">
        <f ca="1">IF(A177&gt;$A$8,"",OFFSET(InputPriceData!D$15,CalculationsAndCharts!$A177+$A$11,IF($C$5,8,0),1,1))</f>
        <v>442.97000100000002</v>
      </c>
      <c r="F177" s="4">
        <f ca="1">IF(A177&gt;$A$8,"",OFFSET(InputPriceData!E$15,CalculationsAndCharts!$A177+$A$11,IF($C$5,8,0),1,1))</f>
        <v>439.44000199999999</v>
      </c>
      <c r="G177" s="4">
        <f ca="1">IF(A177&gt;$A$8,"",OFFSET(InputPriceData!F$15,CalculationsAndCharts!$A177+$A$11,IF($C$5,8,0),1,1))</f>
        <v>442.459991</v>
      </c>
      <c r="H177" s="282">
        <f t="shared" ca="1" si="37"/>
        <v>442.97000100000002</v>
      </c>
      <c r="I177" s="292">
        <f t="shared" ca="1" si="38"/>
        <v>439.44000199999999</v>
      </c>
      <c r="J177" s="50">
        <f t="shared" ca="1" si="39"/>
        <v>3.5299990000000321</v>
      </c>
      <c r="K177" s="282"/>
      <c r="L177" s="282"/>
      <c r="M177" s="292">
        <f t="shared" ca="1" si="40"/>
        <v>3.399253407504899</v>
      </c>
      <c r="N177" s="291"/>
      <c r="P177" s="292">
        <f t="shared" ca="1" si="41"/>
        <v>441.41687214810509</v>
      </c>
      <c r="Q177" s="301">
        <f t="shared" ca="1" si="42"/>
        <v>444.81612555560997</v>
      </c>
      <c r="R177" s="301">
        <f t="shared" ca="1" si="43"/>
        <v>438.0176187406002</v>
      </c>
      <c r="S177" s="50"/>
      <c r="T177" s="292"/>
      <c r="U177" s="265"/>
      <c r="V177" s="292">
        <f t="shared" ca="1" si="44"/>
        <v>441.41687214810509</v>
      </c>
      <c r="W177" s="241">
        <f t="shared" ca="1" si="45"/>
        <v>1.043118851894917</v>
      </c>
      <c r="X177" s="351">
        <f t="shared" ca="1" si="46"/>
        <v>1.08809693917857</v>
      </c>
      <c r="Y177" s="50">
        <f t="shared" ca="1" si="36"/>
        <v>3.2645450895476631</v>
      </c>
      <c r="Z177" s="265">
        <f t="shared" ca="1" si="47"/>
        <v>445.72453608954766</v>
      </c>
      <c r="AA177" s="265">
        <f t="shared" ca="1" si="48"/>
        <v>439.19544591045235</v>
      </c>
      <c r="AB177" s="292"/>
      <c r="AC177" s="37"/>
      <c r="AD177" s="50"/>
      <c r="AE177" s="228"/>
      <c r="AF177" s="50"/>
      <c r="AG177" s="50"/>
      <c r="AH177" s="228"/>
      <c r="AI177" s="50"/>
      <c r="AJ177" s="50"/>
      <c r="AK177" s="50"/>
      <c r="AL177" s="68"/>
      <c r="AM177" s="246"/>
      <c r="AN177" s="241"/>
      <c r="AO177" s="68"/>
      <c r="AP177" s="68"/>
      <c r="AQ177" s="241"/>
      <c r="AR177" s="241"/>
      <c r="AS177" s="228"/>
      <c r="AT177" s="194"/>
      <c r="AU177" s="37"/>
      <c r="AV177" s="68"/>
      <c r="AW177" s="228"/>
      <c r="AX177" s="241"/>
      <c r="AY177" s="38"/>
      <c r="AZ177" s="38"/>
      <c r="BA177" s="55"/>
      <c r="BB177" s="55"/>
      <c r="BC177" s="3">
        <f t="shared" ca="1" si="49"/>
        <v>64463800</v>
      </c>
      <c r="BD177" s="3" t="e">
        <f t="shared" ca="1" si="50"/>
        <v>#N/A</v>
      </c>
      <c r="BE177" s="132"/>
      <c r="BF177" s="132"/>
      <c r="BG177" s="125"/>
      <c r="BJ177" s="68"/>
      <c r="BK177" s="68"/>
      <c r="BL177" s="68"/>
      <c r="BN177" s="169"/>
      <c r="BP177" s="68"/>
      <c r="BQ177" s="68"/>
      <c r="BR177" s="68"/>
      <c r="BU177" s="68"/>
      <c r="BV177" s="68"/>
      <c r="BW177" s="68"/>
      <c r="BX177" s="68"/>
      <c r="BZ177" s="237"/>
      <c r="CD177" s="237"/>
      <c r="CF177" s="68"/>
      <c r="CG177" s="68"/>
      <c r="CH177" s="237"/>
      <c r="CL177" s="237"/>
    </row>
    <row r="178" spans="1:90" x14ac:dyDescent="0.4">
      <c r="A178">
        <v>146</v>
      </c>
      <c r="B178" s="47">
        <f ca="1">IF(A178&gt;$A$8,"",OFFSET(InputPriceData!B$15,$A178+$A$11,0,1,1))</f>
        <v>45117</v>
      </c>
      <c r="C178" s="3">
        <f ca="1">IF(A178&gt;$A$8,"",OFFSET(InputPriceData!G$15,CalculationsAndCharts!$A178+$A$11,IF($C$5,8,0),1,1))</f>
        <v>62443500</v>
      </c>
      <c r="D178" s="4">
        <f ca="1">IF(A178&gt;$A$8,"",OFFSET(InputPriceData!C$15,CalculationsAndCharts!$A178+$A$11,IF($C$5,8,0),1,1))</f>
        <v>438.17999300000002</v>
      </c>
      <c r="E178" s="4">
        <f ca="1">IF(A178&gt;$A$8,"",OFFSET(InputPriceData!D$15,CalculationsAndCharts!$A178+$A$11,IF($C$5,8,0),1,1))</f>
        <v>439.83999599999999</v>
      </c>
      <c r="F178" s="4">
        <f ca="1">IF(A178&gt;$A$8,"",OFFSET(InputPriceData!E$15,CalculationsAndCharts!$A178+$A$11,IF($C$5,8,0),1,1))</f>
        <v>437.58999599999999</v>
      </c>
      <c r="G178" s="4">
        <f ca="1">IF(A178&gt;$A$8,"",OFFSET(InputPriceData!F$15,CalculationsAndCharts!$A178+$A$11,IF($C$5,8,0),1,1))</f>
        <v>439.66000400000001</v>
      </c>
      <c r="H178" s="282">
        <f t="shared" ca="1" si="37"/>
        <v>439.83999599999999</v>
      </c>
      <c r="I178" s="292">
        <f t="shared" ca="1" si="38"/>
        <v>437.58999599999999</v>
      </c>
      <c r="J178" s="50">
        <f t="shared" ca="1" si="39"/>
        <v>2.25</v>
      </c>
      <c r="K178" s="282"/>
      <c r="L178" s="282"/>
      <c r="M178" s="292">
        <f t="shared" ca="1" si="40"/>
        <v>3.7220404207025073</v>
      </c>
      <c r="N178" s="291"/>
      <c r="P178" s="292">
        <f t="shared" ca="1" si="41"/>
        <v>441.23203290180521</v>
      </c>
      <c r="Q178" s="301">
        <f t="shared" ca="1" si="42"/>
        <v>444.95407332250772</v>
      </c>
      <c r="R178" s="301">
        <f t="shared" ca="1" si="43"/>
        <v>437.5099924811027</v>
      </c>
      <c r="S178" s="50"/>
      <c r="T178" s="292"/>
      <c r="U178" s="265"/>
      <c r="V178" s="292">
        <f t="shared" ca="1" si="44"/>
        <v>441.23203290180521</v>
      </c>
      <c r="W178" s="241">
        <f t="shared" ca="1" si="45"/>
        <v>-1.5720289018051972</v>
      </c>
      <c r="X178" s="351">
        <f t="shared" ca="1" si="46"/>
        <v>2.4712748681108541</v>
      </c>
      <c r="Y178" s="50">
        <f t="shared" ca="1" si="36"/>
        <v>3.2592098047241564</v>
      </c>
      <c r="Z178" s="265">
        <f t="shared" ca="1" si="47"/>
        <v>442.91921380472417</v>
      </c>
      <c r="AA178" s="265">
        <f t="shared" ca="1" si="48"/>
        <v>436.40079419527586</v>
      </c>
      <c r="AB178" s="292"/>
      <c r="AC178" s="37"/>
      <c r="AD178" s="50"/>
      <c r="AE178" s="228"/>
      <c r="AF178" s="50"/>
      <c r="AG178" s="50"/>
      <c r="AH178" s="228"/>
      <c r="AI178" s="50"/>
      <c r="AJ178" s="50"/>
      <c r="AK178" s="50"/>
      <c r="AL178" s="68"/>
      <c r="AM178" s="246"/>
      <c r="AN178" s="241"/>
      <c r="AO178" s="68"/>
      <c r="AP178" s="68"/>
      <c r="AQ178" s="241"/>
      <c r="AR178" s="241"/>
      <c r="AS178" s="228"/>
      <c r="AT178" s="194"/>
      <c r="AU178" s="37"/>
      <c r="AV178" s="68"/>
      <c r="AW178" s="228"/>
      <c r="AX178" s="241"/>
      <c r="AY178" s="38"/>
      <c r="AZ178" s="38"/>
      <c r="BA178" s="55"/>
      <c r="BB178" s="55"/>
      <c r="BC178" s="3">
        <f t="shared" ca="1" si="49"/>
        <v>62443500</v>
      </c>
      <c r="BD178" s="3" t="e">
        <f t="shared" ca="1" si="50"/>
        <v>#N/A</v>
      </c>
      <c r="BE178" s="132"/>
      <c r="BF178" s="132"/>
      <c r="BG178" s="125"/>
      <c r="BJ178" s="68"/>
      <c r="BK178" s="68"/>
      <c r="BL178" s="68"/>
      <c r="BN178" s="169"/>
      <c r="BP178" s="68"/>
      <c r="BQ178" s="68"/>
      <c r="BR178" s="68"/>
      <c r="BU178" s="68"/>
      <c r="BV178" s="68"/>
      <c r="BW178" s="68"/>
      <c r="BX178" s="68"/>
      <c r="BZ178" s="237"/>
      <c r="CD178" s="237"/>
      <c r="CF178" s="68"/>
      <c r="CG178" s="68"/>
      <c r="CH178" s="237"/>
      <c r="CL178" s="237"/>
    </row>
    <row r="179" spans="1:90" x14ac:dyDescent="0.4">
      <c r="A179">
        <v>147</v>
      </c>
      <c r="B179" s="47">
        <f ca="1">IF(A179&gt;$A$8,"",OFFSET(InputPriceData!B$15,$A179+$A$11,0,1,1))</f>
        <v>45114</v>
      </c>
      <c r="C179" s="3">
        <f ca="1">IF(A179&gt;$A$8,"",OFFSET(InputPriceData!G$15,CalculationsAndCharts!$A179+$A$11,IF($C$5,8,0),1,1))</f>
        <v>86076100</v>
      </c>
      <c r="D179" s="4">
        <f ca="1">IF(A179&gt;$A$8,"",OFFSET(InputPriceData!C$15,CalculationsAndCharts!$A179+$A$11,IF($C$5,8,0),1,1))</f>
        <v>438.63000499999998</v>
      </c>
      <c r="E179" s="4">
        <f ca="1">IF(A179&gt;$A$8,"",OFFSET(InputPriceData!D$15,CalculationsAndCharts!$A179+$A$11,IF($C$5,8,0),1,1))</f>
        <v>442.64001500000001</v>
      </c>
      <c r="F179" s="4">
        <f ca="1">IF(A179&gt;$A$8,"",OFFSET(InputPriceData!E$15,CalculationsAndCharts!$A179+$A$11,IF($C$5,8,0),1,1))</f>
        <v>438.29998799999998</v>
      </c>
      <c r="G179" s="4">
        <f ca="1">IF(A179&gt;$A$8,"",OFFSET(InputPriceData!F$15,CalculationsAndCharts!$A179+$A$11,IF($C$5,8,0),1,1))</f>
        <v>438.54998799999998</v>
      </c>
      <c r="H179" s="282">
        <f t="shared" ca="1" si="37"/>
        <v>442.64001500000001</v>
      </c>
      <c r="I179" s="292">
        <f t="shared" ca="1" si="38"/>
        <v>438.29998799999998</v>
      </c>
      <c r="J179" s="50">
        <f t="shared" ca="1" si="39"/>
        <v>4.3400270000000205</v>
      </c>
      <c r="K179" s="282"/>
      <c r="L179" s="282"/>
      <c r="M179" s="292">
        <f t="shared" ca="1" si="40"/>
        <v>3.9212774902537597</v>
      </c>
      <c r="N179" s="291"/>
      <c r="P179" s="292">
        <f t="shared" ca="1" si="41"/>
        <v>441.89557080552191</v>
      </c>
      <c r="Q179" s="301">
        <f t="shared" ca="1" si="42"/>
        <v>445.81684829577569</v>
      </c>
      <c r="R179" s="301">
        <f t="shared" ca="1" si="43"/>
        <v>437.97429331526814</v>
      </c>
      <c r="S179" s="50"/>
      <c r="T179" s="292"/>
      <c r="U179" s="265"/>
      <c r="V179" s="292">
        <f t="shared" ca="1" si="44"/>
        <v>441.89557080552191</v>
      </c>
      <c r="W179" s="241">
        <f t="shared" ca="1" si="45"/>
        <v>-3.3455828055219285</v>
      </c>
      <c r="X179" s="351">
        <f t="shared" ca="1" si="46"/>
        <v>11.192924308603978</v>
      </c>
      <c r="Y179" s="50">
        <f t="shared" ca="1" si="36"/>
        <v>3.2406865364005921</v>
      </c>
      <c r="Z179" s="265">
        <f t="shared" ca="1" si="47"/>
        <v>441.79067453640056</v>
      </c>
      <c r="AA179" s="265">
        <f t="shared" ca="1" si="48"/>
        <v>435.30930146359941</v>
      </c>
      <c r="AB179" s="292"/>
      <c r="AC179" s="37"/>
      <c r="AD179" s="50"/>
      <c r="AE179" s="228"/>
      <c r="AF179" s="50"/>
      <c r="AG179" s="50"/>
      <c r="AH179" s="228"/>
      <c r="AI179" s="50"/>
      <c r="AJ179" s="50"/>
      <c r="AK179" s="50"/>
      <c r="AL179" s="68"/>
      <c r="AM179" s="246"/>
      <c r="AN179" s="241"/>
      <c r="AO179" s="68"/>
      <c r="AP179" s="68"/>
      <c r="AQ179" s="241"/>
      <c r="AR179" s="241"/>
      <c r="AS179" s="228"/>
      <c r="AT179" s="194"/>
      <c r="AU179" s="37"/>
      <c r="AV179" s="68"/>
      <c r="AW179" s="228"/>
      <c r="AX179" s="241"/>
      <c r="AY179" s="38"/>
      <c r="AZ179" s="38"/>
      <c r="BA179" s="55"/>
      <c r="BB179" s="55"/>
      <c r="BC179" s="3" t="e">
        <f t="shared" ca="1" si="49"/>
        <v>#N/A</v>
      </c>
      <c r="BD179" s="3">
        <f t="shared" ca="1" si="50"/>
        <v>86076100</v>
      </c>
      <c r="BE179" s="132"/>
      <c r="BF179" s="132"/>
      <c r="BG179" s="125"/>
      <c r="BJ179" s="68"/>
      <c r="BK179" s="68"/>
      <c r="BL179" s="68"/>
      <c r="BN179" s="169"/>
      <c r="BP179" s="68"/>
      <c r="BQ179" s="68"/>
      <c r="BR179" s="68"/>
      <c r="BU179" s="68"/>
      <c r="BV179" s="68"/>
      <c r="BW179" s="68"/>
      <c r="BX179" s="68"/>
      <c r="BZ179" s="237"/>
      <c r="CD179" s="237"/>
      <c r="CF179" s="68"/>
      <c r="CG179" s="68"/>
      <c r="CH179" s="237"/>
      <c r="CL179" s="237"/>
    </row>
    <row r="180" spans="1:90" x14ac:dyDescent="0.4">
      <c r="A180">
        <v>148</v>
      </c>
      <c r="B180" s="47">
        <f ca="1">IF(A180&gt;$A$8,"",OFFSET(InputPriceData!B$15,$A180+$A$11,0,1,1))</f>
        <v>45113</v>
      </c>
      <c r="C180" s="3">
        <f ca="1">IF(A180&gt;$A$8,"",OFFSET(InputPriceData!G$15,CalculationsAndCharts!$A180+$A$11,IF($C$5,8,0),1,1))</f>
        <v>80658300</v>
      </c>
      <c r="D180" s="4">
        <f ca="1">IF(A180&gt;$A$8,"",OFFSET(InputPriceData!C$15,CalculationsAndCharts!$A180+$A$11,IF($C$5,8,0),1,1))</f>
        <v>439.42001299999998</v>
      </c>
      <c r="E180" s="4">
        <f ca="1">IF(A180&gt;$A$8,"",OFFSET(InputPriceData!D$15,CalculationsAndCharts!$A180+$A$11,IF($C$5,8,0),1,1))</f>
        <v>440.10000600000001</v>
      </c>
      <c r="F180" s="4">
        <f ca="1">IF(A180&gt;$A$8,"",OFFSET(InputPriceData!E$15,CalculationsAndCharts!$A180+$A$11,IF($C$5,8,0),1,1))</f>
        <v>437.05999800000001</v>
      </c>
      <c r="G180" s="4">
        <f ca="1">IF(A180&gt;$A$8,"",OFFSET(InputPriceData!F$15,CalculationsAndCharts!$A180+$A$11,IF($C$5,8,0),1,1))</f>
        <v>439.66000400000001</v>
      </c>
      <c r="H180" s="282">
        <f t="shared" ca="1" si="37"/>
        <v>443.13000499999998</v>
      </c>
      <c r="I180" s="292">
        <f t="shared" ca="1" si="38"/>
        <v>437.05999800000001</v>
      </c>
      <c r="J180" s="50">
        <f t="shared" ca="1" si="39"/>
        <v>6.0700069999999755</v>
      </c>
      <c r="K180" s="282"/>
      <c r="L180" s="282"/>
      <c r="M180" s="292">
        <f t="shared" ca="1" si="40"/>
        <v>3.204228568308741</v>
      </c>
      <c r="N180" s="291"/>
      <c r="P180" s="292">
        <f t="shared" ca="1" si="41"/>
        <v>442.58639268444142</v>
      </c>
      <c r="Q180" s="301">
        <f t="shared" ca="1" si="42"/>
        <v>445.79062125275016</v>
      </c>
      <c r="R180" s="301">
        <f t="shared" ca="1" si="43"/>
        <v>439.38216411613269</v>
      </c>
      <c r="S180" s="50"/>
      <c r="T180" s="292"/>
      <c r="U180" s="265"/>
      <c r="V180" s="292">
        <f t="shared" ca="1" si="44"/>
        <v>442.58639268444142</v>
      </c>
      <c r="W180" s="241">
        <f t="shared" ca="1" si="45"/>
        <v>-2.926388684441406</v>
      </c>
      <c r="X180" s="351">
        <f t="shared" ca="1" si="46"/>
        <v>8.563750732426703</v>
      </c>
      <c r="Y180" s="50">
        <f t="shared" ca="1" si="36"/>
        <v>3.1815628123889548</v>
      </c>
      <c r="Z180" s="265">
        <f t="shared" ca="1" si="47"/>
        <v>442.84156681238898</v>
      </c>
      <c r="AA180" s="265">
        <f t="shared" ca="1" si="48"/>
        <v>436.47844118761105</v>
      </c>
      <c r="AB180" s="292"/>
      <c r="AC180" s="37"/>
      <c r="AD180" s="50"/>
      <c r="AE180" s="228"/>
      <c r="AF180" s="50"/>
      <c r="AG180" s="50"/>
      <c r="AH180" s="228"/>
      <c r="AI180" s="50"/>
      <c r="AJ180" s="50"/>
      <c r="AK180" s="50"/>
      <c r="AL180" s="68"/>
      <c r="AM180" s="246"/>
      <c r="AN180" s="241"/>
      <c r="AO180" s="68"/>
      <c r="AP180" s="68"/>
      <c r="AQ180" s="241"/>
      <c r="AR180" s="241"/>
      <c r="AS180" s="228"/>
      <c r="AT180" s="194"/>
      <c r="AU180" s="37"/>
      <c r="AV180" s="68"/>
      <c r="AW180" s="228"/>
      <c r="AX180" s="241"/>
      <c r="AY180" s="38"/>
      <c r="AZ180" s="38"/>
      <c r="BA180" s="55"/>
      <c r="BB180" s="55"/>
      <c r="BC180" s="3" t="e">
        <f t="shared" ca="1" si="49"/>
        <v>#N/A</v>
      </c>
      <c r="BD180" s="3">
        <f t="shared" ca="1" si="50"/>
        <v>80658300</v>
      </c>
      <c r="BE180" s="132"/>
      <c r="BF180" s="132"/>
      <c r="BG180" s="125"/>
      <c r="BJ180" s="68"/>
      <c r="BK180" s="68"/>
      <c r="BL180" s="68"/>
      <c r="BN180" s="169"/>
      <c r="BP180" s="68"/>
      <c r="BQ180" s="68"/>
      <c r="BR180" s="68"/>
      <c r="BU180" s="68"/>
      <c r="BV180" s="68"/>
      <c r="BW180" s="68"/>
      <c r="BX180" s="68"/>
      <c r="BZ180" s="237"/>
      <c r="CD180" s="237"/>
      <c r="CF180" s="68"/>
      <c r="CG180" s="68"/>
      <c r="CH180" s="237"/>
      <c r="CL180" s="237"/>
    </row>
    <row r="181" spans="1:90" x14ac:dyDescent="0.4">
      <c r="A181">
        <v>149</v>
      </c>
      <c r="B181" s="47">
        <f ca="1">IF(A181&gt;$A$8,"",OFFSET(InputPriceData!B$15,$A181+$A$11,0,1,1))</f>
        <v>45112</v>
      </c>
      <c r="C181" s="3">
        <f ca="1">IF(A181&gt;$A$8,"",OFFSET(InputPriceData!G$15,CalculationsAndCharts!$A181+$A$11,IF($C$5,8,0),1,1))</f>
        <v>58418400</v>
      </c>
      <c r="D181" s="4">
        <f ca="1">IF(A181&gt;$A$8,"",OFFSET(InputPriceData!C$15,CalculationsAndCharts!$A181+$A$11,IF($C$5,8,0),1,1))</f>
        <v>441.91000400000001</v>
      </c>
      <c r="E181" s="4">
        <f ca="1">IF(A181&gt;$A$8,"",OFFSET(InputPriceData!D$15,CalculationsAndCharts!$A181+$A$11,IF($C$5,8,0),1,1))</f>
        <v>443.89001500000001</v>
      </c>
      <c r="F181" s="4">
        <f ca="1">IF(A181&gt;$A$8,"",OFFSET(InputPriceData!E$15,CalculationsAndCharts!$A181+$A$11,IF($C$5,8,0),1,1))</f>
        <v>441.89999399999999</v>
      </c>
      <c r="G181" s="4">
        <f ca="1">IF(A181&gt;$A$8,"",OFFSET(InputPriceData!F$15,CalculationsAndCharts!$A181+$A$11,IF($C$5,8,0),1,1))</f>
        <v>443.13000499999998</v>
      </c>
      <c r="H181" s="282">
        <f t="shared" ca="1" si="37"/>
        <v>443.89001500000001</v>
      </c>
      <c r="I181" s="292">
        <f t="shared" ca="1" si="38"/>
        <v>441.89999399999999</v>
      </c>
      <c r="J181" s="50">
        <f t="shared" ca="1" si="39"/>
        <v>1.9900210000000129</v>
      </c>
      <c r="K181" s="282"/>
      <c r="L181" s="282"/>
      <c r="M181" s="292">
        <f t="shared" ca="1" si="40"/>
        <v>2.9174274824765583</v>
      </c>
      <c r="N181" s="291"/>
      <c r="P181" s="292">
        <f t="shared" ca="1" si="41"/>
        <v>442.09497185774154</v>
      </c>
      <c r="Q181" s="301">
        <f t="shared" ca="1" si="42"/>
        <v>445.01239934021811</v>
      </c>
      <c r="R181" s="301">
        <f t="shared" ca="1" si="43"/>
        <v>439.17754437526497</v>
      </c>
      <c r="S181" s="50"/>
      <c r="T181" s="292"/>
      <c r="U181" s="265"/>
      <c r="V181" s="292">
        <f t="shared" ca="1" si="44"/>
        <v>442.09497185774154</v>
      </c>
      <c r="W181" s="241">
        <f t="shared" ca="1" si="45"/>
        <v>1.0350331422584418</v>
      </c>
      <c r="X181" s="351">
        <f t="shared" ca="1" si="46"/>
        <v>1.0712936055733837</v>
      </c>
      <c r="Y181" s="50">
        <f t="shared" ca="1" si="36"/>
        <v>3.1192209345109787</v>
      </c>
      <c r="Z181" s="265">
        <f t="shared" ca="1" si="47"/>
        <v>446.24922593451095</v>
      </c>
      <c r="AA181" s="265">
        <f t="shared" ca="1" si="48"/>
        <v>440.01078406548902</v>
      </c>
      <c r="AB181" s="292"/>
      <c r="AC181" s="37"/>
      <c r="AD181" s="50"/>
      <c r="AE181" s="228"/>
      <c r="AF181" s="50"/>
      <c r="AG181" s="50"/>
      <c r="AH181" s="228"/>
      <c r="AI181" s="50"/>
      <c r="AJ181" s="50"/>
      <c r="AK181" s="50"/>
      <c r="AL181" s="68"/>
      <c r="AM181" s="246"/>
      <c r="AN181" s="241"/>
      <c r="AO181" s="68"/>
      <c r="AP181" s="68"/>
      <c r="AQ181" s="241"/>
      <c r="AR181" s="241"/>
      <c r="AS181" s="228"/>
      <c r="AT181" s="194"/>
      <c r="AU181" s="37"/>
      <c r="AV181" s="68"/>
      <c r="AW181" s="228"/>
      <c r="AX181" s="241"/>
      <c r="AY181" s="38"/>
      <c r="AZ181" s="38"/>
      <c r="BA181" s="55"/>
      <c r="BB181" s="55"/>
      <c r="BC181" s="3" t="e">
        <f t="shared" ca="1" si="49"/>
        <v>#N/A</v>
      </c>
      <c r="BD181" s="3">
        <f t="shared" ca="1" si="50"/>
        <v>58418400</v>
      </c>
      <c r="BE181" s="132"/>
      <c r="BF181" s="132"/>
      <c r="BG181" s="125"/>
      <c r="BJ181" s="68"/>
      <c r="BK181" s="68"/>
      <c r="BL181" s="68"/>
      <c r="BN181" s="169"/>
      <c r="BP181" s="68"/>
      <c r="BQ181" s="68"/>
      <c r="BR181" s="68"/>
      <c r="BU181" s="68"/>
      <c r="BV181" s="68"/>
      <c r="BW181" s="68"/>
      <c r="BX181" s="68"/>
      <c r="BZ181" s="237"/>
      <c r="CD181" s="237"/>
      <c r="CF181" s="68"/>
      <c r="CG181" s="68"/>
      <c r="CH181" s="237"/>
      <c r="CL181" s="237"/>
    </row>
    <row r="182" spans="1:90" x14ac:dyDescent="0.4">
      <c r="A182">
        <v>150</v>
      </c>
      <c r="B182" s="47">
        <f ca="1">IF(A182&gt;$A$8,"",OFFSET(InputPriceData!B$15,$A182+$A$11,0,1,1))</f>
        <v>45110</v>
      </c>
      <c r="C182" s="3">
        <f ca="1">IF(A182&gt;$A$8,"",OFFSET(InputPriceData!G$15,CalculationsAndCharts!$A182+$A$11,IF($C$5,8,0),1,1))</f>
        <v>32793400</v>
      </c>
      <c r="D182" s="4">
        <f ca="1">IF(A182&gt;$A$8,"",OFFSET(InputPriceData!C$15,CalculationsAndCharts!$A182+$A$11,IF($C$5,8,0),1,1))</f>
        <v>442.92001299999998</v>
      </c>
      <c r="E182" s="4">
        <f ca="1">IF(A182&gt;$A$8,"",OFFSET(InputPriceData!D$15,CalculationsAndCharts!$A182+$A$11,IF($C$5,8,0),1,1))</f>
        <v>444.07998700000002</v>
      </c>
      <c r="F182" s="4">
        <f ca="1">IF(A182&gt;$A$8,"",OFFSET(InputPriceData!E$15,CalculationsAndCharts!$A182+$A$11,IF($C$5,8,0),1,1))</f>
        <v>442.63000499999998</v>
      </c>
      <c r="G182" s="4">
        <f ca="1">IF(A182&gt;$A$8,"",OFFSET(InputPriceData!F$15,CalculationsAndCharts!$A182+$A$11,IF($C$5,8,0),1,1))</f>
        <v>443.790009</v>
      </c>
      <c r="H182" s="282">
        <f t="shared" ca="1" si="37"/>
        <v>444.07998700000002</v>
      </c>
      <c r="I182" s="292">
        <f t="shared" ca="1" si="38"/>
        <v>442.63000499999998</v>
      </c>
      <c r="J182" s="50">
        <f t="shared" ca="1" si="39"/>
        <v>1.4499820000000341</v>
      </c>
      <c r="K182" s="282"/>
      <c r="L182" s="282"/>
      <c r="M182" s="292">
        <f t="shared" ca="1" si="40"/>
        <v>3.7569311343178606</v>
      </c>
      <c r="N182" s="291"/>
      <c r="P182" s="292">
        <f t="shared" ca="1" si="41"/>
        <v>440.21477817525869</v>
      </c>
      <c r="Q182" s="301">
        <f t="shared" ca="1" si="42"/>
        <v>443.97170930957657</v>
      </c>
      <c r="R182" s="301">
        <f t="shared" ca="1" si="43"/>
        <v>436.45784704094081</v>
      </c>
      <c r="S182" s="50"/>
      <c r="T182" s="292"/>
      <c r="U182" s="265"/>
      <c r="V182" s="292">
        <f t="shared" ca="1" si="44"/>
        <v>440.21477817525869</v>
      </c>
      <c r="W182" s="241">
        <f t="shared" ca="1" si="45"/>
        <v>3.5752308247413112</v>
      </c>
      <c r="X182" s="351">
        <f t="shared" ca="1" si="46"/>
        <v>12.782275450180435</v>
      </c>
      <c r="Y182" s="50">
        <f t="shared" ca="1" si="36"/>
        <v>3.1425316106881112</v>
      </c>
      <c r="Z182" s="265">
        <f t="shared" ca="1" si="47"/>
        <v>446.93254061068814</v>
      </c>
      <c r="AA182" s="265">
        <f t="shared" ca="1" si="48"/>
        <v>440.64747738931186</v>
      </c>
      <c r="AB182" s="292"/>
      <c r="AC182" s="37"/>
      <c r="AD182" s="50"/>
      <c r="AE182" s="228"/>
      <c r="AF182" s="50"/>
      <c r="AG182" s="50"/>
      <c r="AH182" s="228"/>
      <c r="AI182" s="50"/>
      <c r="AJ182" s="50"/>
      <c r="AK182" s="50"/>
      <c r="AL182" s="68"/>
      <c r="AM182" s="246"/>
      <c r="AN182" s="241"/>
      <c r="AO182" s="68"/>
      <c r="AP182" s="68"/>
      <c r="AQ182" s="241"/>
      <c r="AR182" s="241"/>
      <c r="AS182" s="228"/>
      <c r="AT182" s="194"/>
      <c r="AU182" s="37"/>
      <c r="AV182" s="68"/>
      <c r="AW182" s="228"/>
      <c r="AX182" s="241"/>
      <c r="AY182" s="38"/>
      <c r="AZ182" s="38"/>
      <c r="BA182" s="55"/>
      <c r="BB182" s="55"/>
      <c r="BC182" s="3">
        <f t="shared" ca="1" si="49"/>
        <v>32793400</v>
      </c>
      <c r="BD182" s="3" t="e">
        <f t="shared" ca="1" si="50"/>
        <v>#N/A</v>
      </c>
      <c r="BE182" s="132"/>
      <c r="BF182" s="132"/>
      <c r="BG182" s="125"/>
      <c r="BJ182" s="68"/>
      <c r="BK182" s="68"/>
      <c r="BL182" s="68"/>
      <c r="BN182" s="169"/>
      <c r="BP182" s="68"/>
      <c r="BQ182" s="68"/>
      <c r="BR182" s="68"/>
      <c r="BU182" s="68"/>
      <c r="BV182" s="68"/>
      <c r="BW182" s="68"/>
      <c r="BX182" s="68"/>
      <c r="BZ182" s="237"/>
      <c r="CD182" s="237"/>
      <c r="CF182" s="68"/>
      <c r="CG182" s="68"/>
      <c r="CH182" s="237"/>
      <c r="CL182" s="237"/>
    </row>
    <row r="183" spans="1:90" x14ac:dyDescent="0.4">
      <c r="A183">
        <v>151</v>
      </c>
      <c r="B183" s="47">
        <f ca="1">IF(A183&gt;$A$8,"",OFFSET(InputPriceData!B$15,$A183+$A$11,0,1,1))</f>
        <v>45107</v>
      </c>
      <c r="C183" s="3">
        <f ca="1">IF(A183&gt;$A$8,"",OFFSET(InputPriceData!G$15,CalculationsAndCharts!$A183+$A$11,IF($C$5,8,0),1,1))</f>
        <v>104921500</v>
      </c>
      <c r="D183" s="4">
        <f ca="1">IF(A183&gt;$A$8,"",OFFSET(InputPriceData!C$15,CalculationsAndCharts!$A183+$A$11,IF($C$5,8,0),1,1))</f>
        <v>441.44000199999999</v>
      </c>
      <c r="E183" s="4">
        <f ca="1">IF(A183&gt;$A$8,"",OFFSET(InputPriceData!D$15,CalculationsAndCharts!$A183+$A$11,IF($C$5,8,0),1,1))</f>
        <v>444.29998799999998</v>
      </c>
      <c r="F183" s="4">
        <f ca="1">IF(A183&gt;$A$8,"",OFFSET(InputPriceData!E$15,CalculationsAndCharts!$A183+$A$11,IF($C$5,8,0),1,1))</f>
        <v>441.10998499999999</v>
      </c>
      <c r="G183" s="4">
        <f ca="1">IF(A183&gt;$A$8,"",OFFSET(InputPriceData!F$15,CalculationsAndCharts!$A183+$A$11,IF($C$5,8,0),1,1))</f>
        <v>443.27999899999998</v>
      </c>
      <c r="H183" s="282">
        <f t="shared" ca="1" si="37"/>
        <v>444.29998799999998</v>
      </c>
      <c r="I183" s="292">
        <f t="shared" ca="1" si="38"/>
        <v>438.10998499999999</v>
      </c>
      <c r="J183" s="50">
        <f t="shared" ca="1" si="39"/>
        <v>6.1900029999999902</v>
      </c>
      <c r="K183" s="282"/>
      <c r="L183" s="282"/>
      <c r="M183" s="292">
        <f t="shared" ca="1" si="40"/>
        <v>3.7698796309132736</v>
      </c>
      <c r="N183" s="291"/>
      <c r="P183" s="292">
        <f t="shared" ca="1" si="41"/>
        <v>437.6455479265822</v>
      </c>
      <c r="Q183" s="301">
        <f t="shared" ca="1" si="42"/>
        <v>441.41542755749549</v>
      </c>
      <c r="R183" s="301">
        <f t="shared" ca="1" si="43"/>
        <v>433.8756682956689</v>
      </c>
      <c r="S183" s="50"/>
      <c r="T183" s="292"/>
      <c r="U183" s="265"/>
      <c r="V183" s="292">
        <f t="shared" ca="1" si="44"/>
        <v>437.6455479265822</v>
      </c>
      <c r="W183" s="241">
        <f t="shared" ca="1" si="45"/>
        <v>5.6344510734177788</v>
      </c>
      <c r="X183" s="351">
        <f t="shared" ca="1" si="46"/>
        <v>31.747038898738762</v>
      </c>
      <c r="Y183" s="50">
        <f t="shared" ca="1" si="36"/>
        <v>3.2990683384165891</v>
      </c>
      <c r="Z183" s="265">
        <f t="shared" ca="1" si="47"/>
        <v>446.57906733841656</v>
      </c>
      <c r="AA183" s="265">
        <f t="shared" ca="1" si="48"/>
        <v>439.98093066158339</v>
      </c>
      <c r="AB183" s="292"/>
      <c r="AC183" s="37"/>
      <c r="AD183" s="50"/>
      <c r="AE183" s="228"/>
      <c r="AF183" s="50"/>
      <c r="AG183" s="50"/>
      <c r="AH183" s="228"/>
      <c r="AI183" s="50"/>
      <c r="AJ183" s="50"/>
      <c r="AK183" s="50"/>
      <c r="AL183" s="68"/>
      <c r="AM183" s="246"/>
      <c r="AN183" s="241"/>
      <c r="AO183" s="68"/>
      <c r="AP183" s="68"/>
      <c r="AQ183" s="241"/>
      <c r="AR183" s="241"/>
      <c r="AS183" s="228"/>
      <c r="AT183" s="194"/>
      <c r="AU183" s="37"/>
      <c r="AV183" s="68"/>
      <c r="AW183" s="228"/>
      <c r="AX183" s="241"/>
      <c r="AY183" s="38"/>
      <c r="AZ183" s="38"/>
      <c r="BA183" s="55"/>
      <c r="BB183" s="55"/>
      <c r="BC183" s="3">
        <f t="shared" ca="1" si="49"/>
        <v>104921500</v>
      </c>
      <c r="BD183" s="3" t="e">
        <f t="shared" ca="1" si="50"/>
        <v>#N/A</v>
      </c>
      <c r="BE183" s="132"/>
      <c r="BF183" s="132"/>
      <c r="BG183" s="125"/>
      <c r="BJ183" s="68"/>
      <c r="BK183" s="68"/>
      <c r="BL183" s="68"/>
      <c r="BN183" s="169"/>
      <c r="BP183" s="68"/>
      <c r="BQ183" s="68"/>
      <c r="BR183" s="68"/>
      <c r="BU183" s="68"/>
      <c r="BV183" s="68"/>
      <c r="BW183" s="68"/>
      <c r="BX183" s="68"/>
      <c r="BZ183" s="237"/>
      <c r="CD183" s="237"/>
      <c r="CF183" s="68"/>
      <c r="CG183" s="68"/>
      <c r="CH183" s="237"/>
      <c r="CL183" s="237"/>
    </row>
    <row r="184" spans="1:90" x14ac:dyDescent="0.4">
      <c r="A184">
        <v>152</v>
      </c>
      <c r="B184" s="47">
        <f ca="1">IF(A184&gt;$A$8,"",OFFSET(InputPriceData!B$15,$A184+$A$11,0,1,1))</f>
        <v>45106</v>
      </c>
      <c r="C184" s="3">
        <f ca="1">IF(A184&gt;$A$8,"",OFFSET(InputPriceData!G$15,CalculationsAndCharts!$A184+$A$11,IF($C$5,8,0),1,1))</f>
        <v>67882300</v>
      </c>
      <c r="D184" s="4">
        <f ca="1">IF(A184&gt;$A$8,"",OFFSET(InputPriceData!C$15,CalculationsAndCharts!$A184+$A$11,IF($C$5,8,0),1,1))</f>
        <v>435.959991</v>
      </c>
      <c r="E184" s="4">
        <f ca="1">IF(A184&gt;$A$8,"",OFFSET(InputPriceData!D$15,CalculationsAndCharts!$A184+$A$11,IF($C$5,8,0),1,1))</f>
        <v>438.27999899999998</v>
      </c>
      <c r="F184" s="4">
        <f ca="1">IF(A184&gt;$A$8,"",OFFSET(InputPriceData!E$15,CalculationsAndCharts!$A184+$A$11,IF($C$5,8,0),1,1))</f>
        <v>435.540009</v>
      </c>
      <c r="G184" s="4">
        <f ca="1">IF(A184&gt;$A$8,"",OFFSET(InputPriceData!F$15,CalculationsAndCharts!$A184+$A$11,IF($C$5,8,0),1,1))</f>
        <v>438.10998499999999</v>
      </c>
      <c r="H184" s="282">
        <f t="shared" ca="1" si="37"/>
        <v>438.27999899999998</v>
      </c>
      <c r="I184" s="292">
        <f t="shared" ca="1" si="38"/>
        <v>435.540009</v>
      </c>
      <c r="J184" s="50">
        <f t="shared" ca="1" si="39"/>
        <v>2.7399899999999775</v>
      </c>
      <c r="K184" s="282"/>
      <c r="L184" s="282"/>
      <c r="M184" s="292">
        <f t="shared" ca="1" si="40"/>
        <v>3.4752438787691204</v>
      </c>
      <c r="N184" s="291"/>
      <c r="P184" s="292">
        <f t="shared" ca="1" si="41"/>
        <v>435.77842291221009</v>
      </c>
      <c r="Q184" s="301">
        <f t="shared" ca="1" si="42"/>
        <v>439.2536667909792</v>
      </c>
      <c r="R184" s="301">
        <f t="shared" ca="1" si="43"/>
        <v>432.30317903344098</v>
      </c>
      <c r="S184" s="50"/>
      <c r="T184" s="292"/>
      <c r="U184" s="265"/>
      <c r="V184" s="292">
        <f t="shared" ca="1" si="44"/>
        <v>435.77842291221009</v>
      </c>
      <c r="W184" s="241">
        <f t="shared" ca="1" si="45"/>
        <v>2.331562087789905</v>
      </c>
      <c r="X184" s="351">
        <f t="shared" ca="1" si="46"/>
        <v>5.4361817692192211</v>
      </c>
      <c r="Y184" s="50">
        <f t="shared" ca="1" si="36"/>
        <v>3.0893966731478075</v>
      </c>
      <c r="Z184" s="265">
        <f t="shared" ca="1" si="47"/>
        <v>441.1993816731478</v>
      </c>
      <c r="AA184" s="265">
        <f t="shared" ca="1" si="48"/>
        <v>435.02058832685219</v>
      </c>
      <c r="AB184" s="292"/>
      <c r="AC184" s="37"/>
      <c r="AD184" s="50"/>
      <c r="AE184" s="228"/>
      <c r="AF184" s="50"/>
      <c r="AG184" s="50"/>
      <c r="AH184" s="228"/>
      <c r="AI184" s="50"/>
      <c r="AJ184" s="50"/>
      <c r="AK184" s="50"/>
      <c r="AL184" s="68"/>
      <c r="AM184" s="246"/>
      <c r="AN184" s="241"/>
      <c r="AO184" s="68"/>
      <c r="AP184" s="68"/>
      <c r="AQ184" s="241"/>
      <c r="AR184" s="241"/>
      <c r="AS184" s="228"/>
      <c r="AT184" s="194"/>
      <c r="AU184" s="37"/>
      <c r="AV184" s="68"/>
      <c r="AW184" s="228"/>
      <c r="AX184" s="241"/>
      <c r="AY184" s="38"/>
      <c r="AZ184" s="38"/>
      <c r="BA184" s="55"/>
      <c r="BB184" s="55"/>
      <c r="BC184" s="3">
        <f t="shared" ca="1" si="49"/>
        <v>67882300</v>
      </c>
      <c r="BD184" s="3" t="e">
        <f t="shared" ca="1" si="50"/>
        <v>#N/A</v>
      </c>
      <c r="BE184" s="132"/>
      <c r="BF184" s="132"/>
      <c r="BG184" s="125"/>
      <c r="BJ184" s="68"/>
      <c r="BK184" s="68"/>
      <c r="BL184" s="68"/>
      <c r="BN184" s="169"/>
      <c r="BP184" s="68"/>
      <c r="BQ184" s="68"/>
      <c r="BR184" s="68"/>
      <c r="BU184" s="68"/>
      <c r="BV184" s="68"/>
      <c r="BW184" s="68"/>
      <c r="BX184" s="68"/>
      <c r="BZ184" s="237"/>
      <c r="CD184" s="237"/>
      <c r="CF184" s="68"/>
      <c r="CG184" s="68"/>
      <c r="CH184" s="237"/>
      <c r="CL184" s="237"/>
    </row>
    <row r="185" spans="1:90" x14ac:dyDescent="0.4">
      <c r="A185">
        <v>153</v>
      </c>
      <c r="B185" s="47">
        <f ca="1">IF(A185&gt;$A$8,"",OFFSET(InputPriceData!B$15,$A185+$A$11,0,1,1))</f>
        <v>45105</v>
      </c>
      <c r="C185" s="3">
        <f ca="1">IF(A185&gt;$A$8,"",OFFSET(InputPriceData!G$15,CalculationsAndCharts!$A185+$A$11,IF($C$5,8,0),1,1))</f>
        <v>75636000</v>
      </c>
      <c r="D185" s="4">
        <f ca="1">IF(A185&gt;$A$8,"",OFFSET(InputPriceData!C$15,CalculationsAndCharts!$A185+$A$11,IF($C$5,8,0),1,1))</f>
        <v>435.04998799999998</v>
      </c>
      <c r="E185" s="4">
        <f ca="1">IF(A185&gt;$A$8,"",OFFSET(InputPriceData!D$15,CalculationsAndCharts!$A185+$A$11,IF($C$5,8,0),1,1))</f>
        <v>437.44000199999999</v>
      </c>
      <c r="F185" s="4">
        <f ca="1">IF(A185&gt;$A$8,"",OFFSET(InputPriceData!E$15,CalculationsAndCharts!$A185+$A$11,IF($C$5,8,0),1,1))</f>
        <v>434.41000400000001</v>
      </c>
      <c r="G185" s="4">
        <f ca="1">IF(A185&gt;$A$8,"",OFFSET(InputPriceData!F$15,CalculationsAndCharts!$A185+$A$11,IF($C$5,8,0),1,1))</f>
        <v>436.39001500000001</v>
      </c>
      <c r="H185" s="282">
        <f t="shared" ca="1" si="37"/>
        <v>437.44000199999999</v>
      </c>
      <c r="I185" s="292">
        <f t="shared" ca="1" si="38"/>
        <v>434.41000400000001</v>
      </c>
      <c r="J185" s="50">
        <f t="shared" ca="1" si="39"/>
        <v>3.0299979999999778</v>
      </c>
      <c r="K185" s="282"/>
      <c r="L185" s="282"/>
      <c r="M185" s="292">
        <f t="shared" ca="1" si="40"/>
        <v>3.9240919282774529</v>
      </c>
      <c r="N185" s="291"/>
      <c r="P185" s="292">
        <f t="shared" ca="1" si="41"/>
        <v>435.18728861853924</v>
      </c>
      <c r="Q185" s="301">
        <f t="shared" ca="1" si="42"/>
        <v>439.11138054681669</v>
      </c>
      <c r="R185" s="301">
        <f t="shared" ca="1" si="43"/>
        <v>431.26319669026179</v>
      </c>
      <c r="S185" s="50"/>
      <c r="T185" s="292"/>
      <c r="U185" s="265"/>
      <c r="V185" s="292">
        <f t="shared" ca="1" si="44"/>
        <v>435.18728861853924</v>
      </c>
      <c r="W185" s="241">
        <f t="shared" ca="1" si="45"/>
        <v>1.2027263814607636</v>
      </c>
      <c r="X185" s="351">
        <f t="shared" ca="1" si="46"/>
        <v>1.4465507486617022</v>
      </c>
      <c r="Y185" s="50">
        <f t="shared" ca="1" si="36"/>
        <v>3.0512455580767393</v>
      </c>
      <c r="Z185" s="265">
        <f t="shared" ca="1" si="47"/>
        <v>439.44126055807675</v>
      </c>
      <c r="AA185" s="265">
        <f t="shared" ca="1" si="48"/>
        <v>433.33876944192326</v>
      </c>
      <c r="AB185" s="292"/>
      <c r="AC185" s="37"/>
      <c r="AD185" s="50"/>
      <c r="AE185" s="228"/>
      <c r="AF185" s="50"/>
      <c r="AG185" s="50"/>
      <c r="AH185" s="228"/>
      <c r="AI185" s="50"/>
      <c r="AJ185" s="50"/>
      <c r="AK185" s="50"/>
      <c r="AL185" s="68"/>
      <c r="AM185" s="246"/>
      <c r="AN185" s="241"/>
      <c r="AO185" s="68"/>
      <c r="AP185" s="68"/>
      <c r="AQ185" s="241"/>
      <c r="AR185" s="241"/>
      <c r="AS185" s="228"/>
      <c r="AT185" s="194"/>
      <c r="AU185" s="37"/>
      <c r="AV185" s="68"/>
      <c r="AW185" s="228"/>
      <c r="AX185" s="241"/>
      <c r="AY185" s="38"/>
      <c r="AZ185" s="38"/>
      <c r="BA185" s="55"/>
      <c r="BB185" s="55"/>
      <c r="BC185" s="3">
        <f t="shared" ca="1" si="49"/>
        <v>75636000</v>
      </c>
      <c r="BD185" s="3" t="e">
        <f t="shared" ca="1" si="50"/>
        <v>#N/A</v>
      </c>
      <c r="BE185" s="132"/>
      <c r="BF185" s="132"/>
      <c r="BG185" s="125"/>
      <c r="BJ185" s="68"/>
      <c r="BK185" s="68"/>
      <c r="BL185" s="68"/>
      <c r="BN185" s="169"/>
      <c r="BP185" s="68"/>
      <c r="BQ185" s="68"/>
      <c r="BR185" s="68"/>
      <c r="BU185" s="68"/>
      <c r="BV185" s="68"/>
      <c r="BW185" s="68"/>
      <c r="BX185" s="68"/>
      <c r="BZ185" s="237"/>
      <c r="CD185" s="237"/>
      <c r="CF185" s="68"/>
      <c r="CG185" s="68"/>
      <c r="CH185" s="237"/>
      <c r="CL185" s="237"/>
    </row>
    <row r="186" spans="1:90" x14ac:dyDescent="0.4">
      <c r="A186">
        <v>154</v>
      </c>
      <c r="B186" s="47">
        <f ca="1">IF(A186&gt;$A$8,"",OFFSET(InputPriceData!B$15,$A186+$A$11,0,1,1))</f>
        <v>45104</v>
      </c>
      <c r="C186" s="3">
        <f ca="1">IF(A186&gt;$A$8,"",OFFSET(InputPriceData!G$15,CalculationsAndCharts!$A186+$A$11,IF($C$5,8,0),1,1))</f>
        <v>72813700</v>
      </c>
      <c r="D186" s="4">
        <f ca="1">IF(A186&gt;$A$8,"",OFFSET(InputPriceData!C$15,CalculationsAndCharts!$A186+$A$11,IF($C$5,8,0),1,1))</f>
        <v>432.35000600000001</v>
      </c>
      <c r="E186" s="4">
        <f ca="1">IF(A186&gt;$A$8,"",OFFSET(InputPriceData!D$15,CalculationsAndCharts!$A186+$A$11,IF($C$5,8,0),1,1))</f>
        <v>436.80999800000001</v>
      </c>
      <c r="F186" s="4">
        <f ca="1">IF(A186&gt;$A$8,"",OFFSET(InputPriceData!E$15,CalculationsAndCharts!$A186+$A$11,IF($C$5,8,0),1,1))</f>
        <v>431.88000499999998</v>
      </c>
      <c r="G186" s="4">
        <f ca="1">IF(A186&gt;$A$8,"",OFFSET(InputPriceData!F$15,CalculationsAndCharts!$A186+$A$11,IF($C$5,8,0),1,1))</f>
        <v>436.17001299999998</v>
      </c>
      <c r="H186" s="282">
        <f t="shared" ca="1" si="37"/>
        <v>436.80999800000001</v>
      </c>
      <c r="I186" s="292">
        <f t="shared" ca="1" si="38"/>
        <v>431.44000199999999</v>
      </c>
      <c r="J186" s="50">
        <f t="shared" ca="1" si="39"/>
        <v>5.3699960000000146</v>
      </c>
      <c r="K186" s="282"/>
      <c r="L186" s="282"/>
      <c r="M186" s="292">
        <f t="shared" ca="1" si="40"/>
        <v>3.8415063269751664</v>
      </c>
      <c r="N186" s="291"/>
      <c r="P186" s="292">
        <f t="shared" ca="1" si="41"/>
        <v>435.00242116910522</v>
      </c>
      <c r="Q186" s="301">
        <f t="shared" ca="1" si="42"/>
        <v>438.84392749608037</v>
      </c>
      <c r="R186" s="301">
        <f t="shared" ca="1" si="43"/>
        <v>431.16091484213007</v>
      </c>
      <c r="S186" s="50"/>
      <c r="T186" s="292"/>
      <c r="U186" s="265"/>
      <c r="V186" s="292">
        <f t="shared" ca="1" si="44"/>
        <v>435.00242116910522</v>
      </c>
      <c r="W186" s="241">
        <f t="shared" ca="1" si="45"/>
        <v>1.1675918308947644</v>
      </c>
      <c r="X186" s="351">
        <f t="shared" ca="1" si="46"/>
        <v>1.3632706835721879</v>
      </c>
      <c r="Y186" s="50">
        <f t="shared" ca="1" si="36"/>
        <v>3.0820231921410737</v>
      </c>
      <c r="Z186" s="265">
        <f t="shared" ca="1" si="47"/>
        <v>439.25203619214108</v>
      </c>
      <c r="AA186" s="265">
        <f t="shared" ca="1" si="48"/>
        <v>433.08798980785889</v>
      </c>
      <c r="AB186" s="292"/>
      <c r="AC186" s="37"/>
      <c r="AD186" s="50"/>
      <c r="AE186" s="228"/>
      <c r="AF186" s="50"/>
      <c r="AG186" s="50"/>
      <c r="AH186" s="228"/>
      <c r="AI186" s="50"/>
      <c r="AJ186" s="50"/>
      <c r="AK186" s="50"/>
      <c r="AL186" s="68"/>
      <c r="AM186" s="246"/>
      <c r="AN186" s="241"/>
      <c r="AO186" s="68"/>
      <c r="AP186" s="68"/>
      <c r="AQ186" s="241"/>
      <c r="AR186" s="241"/>
      <c r="AS186" s="228"/>
      <c r="AT186" s="194"/>
      <c r="AU186" s="37"/>
      <c r="AV186" s="68"/>
      <c r="AW186" s="228"/>
      <c r="AX186" s="241"/>
      <c r="AY186" s="38"/>
      <c r="AZ186" s="38"/>
      <c r="BA186" s="55"/>
      <c r="BB186" s="55"/>
      <c r="BC186" s="3">
        <f t="shared" ca="1" si="49"/>
        <v>72813700</v>
      </c>
      <c r="BD186" s="3" t="e">
        <f t="shared" ca="1" si="50"/>
        <v>#N/A</v>
      </c>
      <c r="BE186" s="132"/>
      <c r="BF186" s="132"/>
      <c r="BG186" s="125"/>
      <c r="BJ186" s="68"/>
      <c r="BK186" s="68"/>
      <c r="BL186" s="68"/>
      <c r="BN186" s="169"/>
      <c r="BP186" s="68"/>
      <c r="BQ186" s="68"/>
      <c r="BR186" s="68"/>
      <c r="BU186" s="68"/>
      <c r="BV186" s="68"/>
      <c r="BW186" s="68"/>
      <c r="BX186" s="68"/>
      <c r="BZ186" s="237"/>
      <c r="CD186" s="237"/>
      <c r="CF186" s="68"/>
      <c r="CG186" s="68"/>
      <c r="CH186" s="237"/>
      <c r="CL186" s="237"/>
    </row>
    <row r="187" spans="1:90" x14ac:dyDescent="0.4">
      <c r="A187">
        <v>155</v>
      </c>
      <c r="B187" s="47">
        <f ca="1">IF(A187&gt;$A$8,"",OFFSET(InputPriceData!B$15,$A187+$A$11,0,1,1))</f>
        <v>45103</v>
      </c>
      <c r="C187" s="3">
        <f ca="1">IF(A187&gt;$A$8,"",OFFSET(InputPriceData!G$15,CalculationsAndCharts!$A187+$A$11,IF($C$5,8,0),1,1))</f>
        <v>72823600</v>
      </c>
      <c r="D187" s="4">
        <f ca="1">IF(A187&gt;$A$8,"",OFFSET(InputPriceData!C$15,CalculationsAndCharts!$A187+$A$11,IF($C$5,8,0),1,1))</f>
        <v>432.61999500000002</v>
      </c>
      <c r="E187" s="4">
        <f ca="1">IF(A187&gt;$A$8,"",OFFSET(InputPriceData!D$15,CalculationsAndCharts!$A187+$A$11,IF($C$5,8,0),1,1))</f>
        <v>434.60998499999999</v>
      </c>
      <c r="F187" s="4">
        <f ca="1">IF(A187&gt;$A$8,"",OFFSET(InputPriceData!E$15,CalculationsAndCharts!$A187+$A$11,IF($C$5,8,0),1,1))</f>
        <v>431.19000199999999</v>
      </c>
      <c r="G187" s="4">
        <f ca="1">IF(A187&gt;$A$8,"",OFFSET(InputPriceData!F$15,CalculationsAndCharts!$A187+$A$11,IF($C$5,8,0),1,1))</f>
        <v>431.44000199999999</v>
      </c>
      <c r="H187" s="282">
        <f t="shared" ca="1" si="37"/>
        <v>434.60998499999999</v>
      </c>
      <c r="I187" s="292">
        <f t="shared" ca="1" si="38"/>
        <v>431.19000199999999</v>
      </c>
      <c r="J187" s="50">
        <f t="shared" ca="1" si="39"/>
        <v>3.419983000000002</v>
      </c>
      <c r="K187" s="282"/>
      <c r="L187" s="282"/>
      <c r="M187" s="292">
        <f t="shared" ca="1" si="40"/>
        <v>3.6598586981495789</v>
      </c>
      <c r="N187" s="291"/>
      <c r="P187" s="292">
        <f t="shared" ca="1" si="41"/>
        <v>436.10331000799459</v>
      </c>
      <c r="Q187" s="301">
        <f t="shared" ca="1" si="42"/>
        <v>439.7631687061442</v>
      </c>
      <c r="R187" s="301">
        <f t="shared" ca="1" si="43"/>
        <v>432.44345130984499</v>
      </c>
      <c r="S187" s="50"/>
      <c r="T187" s="292"/>
      <c r="U187" s="265"/>
      <c r="V187" s="292">
        <f t="shared" ca="1" si="44"/>
        <v>436.10331000799459</v>
      </c>
      <c r="W187" s="241">
        <f t="shared" ca="1" si="45"/>
        <v>-4.6633080079946012</v>
      </c>
      <c r="X187" s="351">
        <f t="shared" ca="1" si="46"/>
        <v>21.746441577426577</v>
      </c>
      <c r="Y187" s="50">
        <f t="shared" ca="1" si="36"/>
        <v>3.1868213554406148</v>
      </c>
      <c r="Z187" s="265">
        <f t="shared" ca="1" si="47"/>
        <v>434.62682335544059</v>
      </c>
      <c r="AA187" s="265">
        <f t="shared" ca="1" si="48"/>
        <v>428.25318064455939</v>
      </c>
      <c r="AB187" s="292"/>
      <c r="AC187" s="37"/>
      <c r="AD187" s="50"/>
      <c r="AE187" s="228"/>
      <c r="AF187" s="50"/>
      <c r="AG187" s="50"/>
      <c r="AH187" s="228"/>
      <c r="AI187" s="50"/>
      <c r="AJ187" s="50"/>
      <c r="AK187" s="50"/>
      <c r="AL187" s="68"/>
      <c r="AM187" s="246"/>
      <c r="AN187" s="241"/>
      <c r="AO187" s="68"/>
      <c r="AP187" s="68"/>
      <c r="AQ187" s="241"/>
      <c r="AR187" s="241"/>
      <c r="AS187" s="228"/>
      <c r="AT187" s="194"/>
      <c r="AU187" s="37"/>
      <c r="AV187" s="68"/>
      <c r="AW187" s="228"/>
      <c r="AX187" s="241"/>
      <c r="AY187" s="38"/>
      <c r="AZ187" s="38"/>
      <c r="BA187" s="55"/>
      <c r="BB187" s="55"/>
      <c r="BC187" s="3" t="e">
        <f t="shared" ca="1" si="49"/>
        <v>#N/A</v>
      </c>
      <c r="BD187" s="3">
        <f t="shared" ca="1" si="50"/>
        <v>72823600</v>
      </c>
      <c r="BE187" s="132"/>
      <c r="BF187" s="132"/>
      <c r="BG187" s="125"/>
      <c r="BJ187" s="68"/>
      <c r="BK187" s="68"/>
      <c r="BL187" s="68"/>
      <c r="BN187" s="169"/>
      <c r="BP187" s="68"/>
      <c r="BQ187" s="68"/>
      <c r="BR187" s="68"/>
      <c r="BU187" s="68"/>
      <c r="BV187" s="68"/>
      <c r="BW187" s="68"/>
      <c r="BX187" s="68"/>
      <c r="BZ187" s="237"/>
      <c r="CD187" s="237"/>
      <c r="CF187" s="68"/>
      <c r="CG187" s="68"/>
      <c r="CH187" s="237"/>
      <c r="CL187" s="237"/>
    </row>
    <row r="188" spans="1:90" x14ac:dyDescent="0.4">
      <c r="A188">
        <v>156</v>
      </c>
      <c r="B188" s="47">
        <f ca="1">IF(A188&gt;$A$8,"",OFFSET(InputPriceData!B$15,$A188+$A$11,0,1,1))</f>
        <v>45100</v>
      </c>
      <c r="C188" s="3">
        <f ca="1">IF(A188&gt;$A$8,"",OFFSET(InputPriceData!G$15,CalculationsAndCharts!$A188+$A$11,IF($C$5,8,0),1,1))</f>
        <v>92074500</v>
      </c>
      <c r="D188" s="4">
        <f ca="1">IF(A188&gt;$A$8,"",OFFSET(InputPriceData!C$15,CalculationsAndCharts!$A188+$A$11,IF($C$5,8,0),1,1))</f>
        <v>432.92999300000002</v>
      </c>
      <c r="E188" s="4">
        <f ca="1">IF(A188&gt;$A$8,"",OFFSET(InputPriceData!D$15,CalculationsAndCharts!$A188+$A$11,IF($C$5,8,0),1,1))</f>
        <v>435.05999800000001</v>
      </c>
      <c r="F188" s="4">
        <f ca="1">IF(A188&gt;$A$8,"",OFFSET(InputPriceData!E$15,CalculationsAndCharts!$A188+$A$11,IF($C$5,8,0),1,1))</f>
        <v>432.47000100000002</v>
      </c>
      <c r="G188" s="4">
        <f ca="1">IF(A188&gt;$A$8,"",OFFSET(InputPriceData!F$15,CalculationsAndCharts!$A188+$A$11,IF($C$5,8,0),1,1))</f>
        <v>433.209991</v>
      </c>
      <c r="H188" s="282">
        <f t="shared" ca="1" si="37"/>
        <v>436.51001000000002</v>
      </c>
      <c r="I188" s="292">
        <f t="shared" ca="1" si="38"/>
        <v>432.47000100000002</v>
      </c>
      <c r="J188" s="50">
        <f t="shared" ca="1" si="39"/>
        <v>4.0400089999999977</v>
      </c>
      <c r="K188" s="282"/>
      <c r="L188" s="282"/>
      <c r="M188" s="292">
        <f t="shared" ca="1" si="40"/>
        <v>3.7981412230936535</v>
      </c>
      <c r="N188" s="291"/>
      <c r="P188" s="292">
        <f t="shared" ca="1" si="41"/>
        <v>438.27329272956666</v>
      </c>
      <c r="Q188" s="301">
        <f t="shared" ca="1" si="42"/>
        <v>442.0714339526603</v>
      </c>
      <c r="R188" s="301">
        <f t="shared" ca="1" si="43"/>
        <v>434.47515150647303</v>
      </c>
      <c r="S188" s="50"/>
      <c r="T188" s="292"/>
      <c r="U188" s="265"/>
      <c r="V188" s="292">
        <f t="shared" ca="1" si="44"/>
        <v>438.27329272956666</v>
      </c>
      <c r="W188" s="241">
        <f t="shared" ca="1" si="45"/>
        <v>-5.0633017295666605</v>
      </c>
      <c r="X188" s="351">
        <f t="shared" ca="1" si="46"/>
        <v>25.637024404632736</v>
      </c>
      <c r="Y188" s="50">
        <f t="shared" ca="1" si="36"/>
        <v>3.0166060469123943</v>
      </c>
      <c r="Z188" s="265">
        <f t="shared" ca="1" si="47"/>
        <v>436.22659704691239</v>
      </c>
      <c r="AA188" s="265">
        <f t="shared" ca="1" si="48"/>
        <v>430.19338495308762</v>
      </c>
      <c r="AB188" s="292"/>
      <c r="AC188" s="37"/>
      <c r="AD188" s="50"/>
      <c r="AE188" s="228"/>
      <c r="AF188" s="50"/>
      <c r="AG188" s="50"/>
      <c r="AH188" s="228"/>
      <c r="AI188" s="50"/>
      <c r="AJ188" s="50"/>
      <c r="AK188" s="50"/>
      <c r="AL188" s="68"/>
      <c r="AM188" s="246"/>
      <c r="AN188" s="241"/>
      <c r="AO188" s="68"/>
      <c r="AP188" s="68"/>
      <c r="AQ188" s="241"/>
      <c r="AR188" s="241"/>
      <c r="AS188" s="228"/>
      <c r="AT188" s="194"/>
      <c r="AU188" s="37"/>
      <c r="AV188" s="68"/>
      <c r="AW188" s="228"/>
      <c r="AX188" s="241"/>
      <c r="AY188" s="38"/>
      <c r="AZ188" s="38"/>
      <c r="BA188" s="55"/>
      <c r="BB188" s="55"/>
      <c r="BC188" s="3" t="e">
        <f t="shared" ca="1" si="49"/>
        <v>#N/A</v>
      </c>
      <c r="BD188" s="3">
        <f t="shared" ca="1" si="50"/>
        <v>92074500</v>
      </c>
      <c r="BE188" s="132"/>
      <c r="BF188" s="132"/>
      <c r="BG188" s="125"/>
      <c r="BJ188" s="68"/>
      <c r="BK188" s="68"/>
      <c r="BL188" s="68"/>
      <c r="BN188" s="169"/>
      <c r="BP188" s="68"/>
      <c r="BQ188" s="68"/>
      <c r="BR188" s="68"/>
      <c r="BU188" s="68"/>
      <c r="BV188" s="68"/>
      <c r="BW188" s="68"/>
      <c r="BX188" s="68"/>
      <c r="BZ188" s="237"/>
      <c r="CD188" s="237"/>
      <c r="CF188" s="68"/>
      <c r="CG188" s="68"/>
      <c r="CH188" s="237"/>
      <c r="CL188" s="237"/>
    </row>
    <row r="189" spans="1:90" x14ac:dyDescent="0.4">
      <c r="A189">
        <v>157</v>
      </c>
      <c r="B189" s="47">
        <f ca="1">IF(A189&gt;$A$8,"",OFFSET(InputPriceData!B$15,$A189+$A$11,0,1,1))</f>
        <v>45099</v>
      </c>
      <c r="C189" s="3">
        <f ca="1">IF(A189&gt;$A$8,"",OFFSET(InputPriceData!G$15,CalculationsAndCharts!$A189+$A$11,IF($C$5,8,0),1,1))</f>
        <v>70637200</v>
      </c>
      <c r="D189" s="4">
        <f ca="1">IF(A189&gt;$A$8,"",OFFSET(InputPriceData!C$15,CalculationsAndCharts!$A189+$A$11,IF($C$5,8,0),1,1))</f>
        <v>433.95001200000002</v>
      </c>
      <c r="E189" s="4">
        <f ca="1">IF(A189&gt;$A$8,"",OFFSET(InputPriceData!D$15,CalculationsAndCharts!$A189+$A$11,IF($C$5,8,0),1,1))</f>
        <v>436.61999500000002</v>
      </c>
      <c r="F189" s="4">
        <f ca="1">IF(A189&gt;$A$8,"",OFFSET(InputPriceData!E$15,CalculationsAndCharts!$A189+$A$11,IF($C$5,8,0),1,1))</f>
        <v>433.60000600000001</v>
      </c>
      <c r="G189" s="4">
        <f ca="1">IF(A189&gt;$A$8,"",OFFSET(InputPriceData!F$15,CalculationsAndCharts!$A189+$A$11,IF($C$5,8,0),1,1))</f>
        <v>436.51001000000002</v>
      </c>
      <c r="H189" s="282">
        <f t="shared" ca="1" si="37"/>
        <v>436.61999500000002</v>
      </c>
      <c r="I189" s="292">
        <f t="shared" ca="1" si="38"/>
        <v>433.60000600000001</v>
      </c>
      <c r="J189" s="50">
        <f t="shared" ca="1" si="39"/>
        <v>3.0199890000000096</v>
      </c>
      <c r="K189" s="282"/>
      <c r="L189" s="282"/>
      <c r="M189" s="292">
        <f t="shared" ca="1" si="40"/>
        <v>4.1048986092460948</v>
      </c>
      <c r="N189" s="291"/>
      <c r="P189" s="292">
        <f t="shared" ca="1" si="41"/>
        <v>439.66242552213328</v>
      </c>
      <c r="Q189" s="301">
        <f t="shared" ca="1" si="42"/>
        <v>443.76732413137938</v>
      </c>
      <c r="R189" s="301">
        <f t="shared" ca="1" si="43"/>
        <v>435.55752691288717</v>
      </c>
      <c r="S189" s="50"/>
      <c r="T189" s="292"/>
      <c r="U189" s="265"/>
      <c r="V189" s="292">
        <f t="shared" ca="1" si="44"/>
        <v>439.66242552213328</v>
      </c>
      <c r="W189" s="241">
        <f t="shared" ca="1" si="45"/>
        <v>-3.1524155221332535</v>
      </c>
      <c r="X189" s="351">
        <f t="shared" ca="1" si="46"/>
        <v>9.937723624186674</v>
      </c>
      <c r="Y189" s="50">
        <f t="shared" ca="1" si="36"/>
        <v>3.0644256111401633</v>
      </c>
      <c r="Z189" s="265">
        <f t="shared" ca="1" si="47"/>
        <v>439.57443561114019</v>
      </c>
      <c r="AA189" s="265">
        <f t="shared" ca="1" si="48"/>
        <v>433.44558438885986</v>
      </c>
      <c r="AB189" s="292"/>
      <c r="AC189" s="37"/>
      <c r="AD189" s="50"/>
      <c r="AE189" s="228"/>
      <c r="AF189" s="50"/>
      <c r="AG189" s="50"/>
      <c r="AH189" s="228"/>
      <c r="AI189" s="50"/>
      <c r="AJ189" s="50"/>
      <c r="AK189" s="50"/>
      <c r="AL189" s="68"/>
      <c r="AM189" s="246"/>
      <c r="AN189" s="241"/>
      <c r="AO189" s="68"/>
      <c r="AP189" s="68"/>
      <c r="AQ189" s="241"/>
      <c r="AR189" s="241"/>
      <c r="AS189" s="228"/>
      <c r="AT189" s="194"/>
      <c r="AU189" s="37"/>
      <c r="AV189" s="68"/>
      <c r="AW189" s="228"/>
      <c r="AX189" s="241"/>
      <c r="AY189" s="38"/>
      <c r="AZ189" s="38"/>
      <c r="BA189" s="55"/>
      <c r="BB189" s="55"/>
      <c r="BC189" s="3">
        <f t="shared" ca="1" si="49"/>
        <v>70637200</v>
      </c>
      <c r="BD189" s="3" t="e">
        <f t="shared" ca="1" si="50"/>
        <v>#N/A</v>
      </c>
      <c r="BE189" s="132"/>
      <c r="BF189" s="132"/>
      <c r="BG189" s="125"/>
      <c r="BJ189" s="68"/>
      <c r="BK189" s="68"/>
      <c r="BL189" s="68"/>
      <c r="BN189" s="169"/>
      <c r="BP189" s="68"/>
      <c r="BQ189" s="68"/>
      <c r="BR189" s="68"/>
      <c r="BU189" s="68"/>
      <c r="BV189" s="68"/>
      <c r="BW189" s="68"/>
      <c r="BX189" s="68"/>
      <c r="BZ189" s="237"/>
      <c r="CD189" s="237"/>
      <c r="CF189" s="68"/>
      <c r="CG189" s="68"/>
      <c r="CH189" s="237"/>
      <c r="CL189" s="237"/>
    </row>
    <row r="190" spans="1:90" x14ac:dyDescent="0.4">
      <c r="A190">
        <v>158</v>
      </c>
      <c r="B190" s="47">
        <f ca="1">IF(A190&gt;$A$8,"",OFFSET(InputPriceData!B$15,$A190+$A$11,0,1,1))</f>
        <v>45098</v>
      </c>
      <c r="C190" s="3">
        <f ca="1">IF(A190&gt;$A$8,"",OFFSET(InputPriceData!G$15,CalculationsAndCharts!$A190+$A$11,IF($C$5,8,0),1,1))</f>
        <v>76982300</v>
      </c>
      <c r="D190" s="4">
        <f ca="1">IF(A190&gt;$A$8,"",OFFSET(InputPriceData!C$15,CalculationsAndCharts!$A190+$A$11,IF($C$5,8,0),1,1))</f>
        <v>436.16000400000001</v>
      </c>
      <c r="E190" s="4">
        <f ca="1">IF(A190&gt;$A$8,"",OFFSET(InputPriceData!D$15,CalculationsAndCharts!$A190+$A$11,IF($C$5,8,0),1,1))</f>
        <v>436.98998999999998</v>
      </c>
      <c r="F190" s="4">
        <f ca="1">IF(A190&gt;$A$8,"",OFFSET(InputPriceData!E$15,CalculationsAndCharts!$A190+$A$11,IF($C$5,8,0),1,1))</f>
        <v>434.32998700000002</v>
      </c>
      <c r="G190" s="4">
        <f ca="1">IF(A190&gt;$A$8,"",OFFSET(InputPriceData!F$15,CalculationsAndCharts!$A190+$A$11,IF($C$5,8,0),1,1))</f>
        <v>434.94000199999999</v>
      </c>
      <c r="H190" s="282">
        <f t="shared" ca="1" si="37"/>
        <v>437.17999300000002</v>
      </c>
      <c r="I190" s="292">
        <f t="shared" ca="1" si="38"/>
        <v>434.32998700000002</v>
      </c>
      <c r="J190" s="50">
        <f t="shared" ca="1" si="39"/>
        <v>2.8500060000000076</v>
      </c>
      <c r="K190" s="282"/>
      <c r="L190" s="282"/>
      <c r="M190" s="292">
        <f t="shared" ca="1" si="40"/>
        <v>4.8085018864443203</v>
      </c>
      <c r="N190" s="291"/>
      <c r="P190" s="292">
        <f t="shared" ca="1" si="41"/>
        <v>440.80628809719769</v>
      </c>
      <c r="Q190" s="301">
        <f t="shared" ca="1" si="42"/>
        <v>445.61478998364203</v>
      </c>
      <c r="R190" s="301">
        <f t="shared" ca="1" si="43"/>
        <v>435.99778621075336</v>
      </c>
      <c r="S190" s="50"/>
      <c r="T190" s="292"/>
      <c r="U190" s="265"/>
      <c r="V190" s="292">
        <f t="shared" ca="1" si="44"/>
        <v>440.80628809719769</v>
      </c>
      <c r="W190" s="241">
        <f t="shared" ca="1" si="45"/>
        <v>-5.8662860971977011</v>
      </c>
      <c r="X190" s="351">
        <f t="shared" ca="1" si="46"/>
        <v>34.413312574175038</v>
      </c>
      <c r="Y190" s="50">
        <f t="shared" ca="1" si="36"/>
        <v>3.12892684179001</v>
      </c>
      <c r="Z190" s="265">
        <f t="shared" ca="1" si="47"/>
        <v>438.06892884179001</v>
      </c>
      <c r="AA190" s="265">
        <f t="shared" ca="1" si="48"/>
        <v>431.81107515820997</v>
      </c>
      <c r="AB190" s="292"/>
      <c r="AC190" s="37"/>
      <c r="AD190" s="50"/>
      <c r="AE190" s="228"/>
      <c r="AF190" s="50"/>
      <c r="AG190" s="50"/>
      <c r="AH190" s="228"/>
      <c r="AI190" s="50"/>
      <c r="AJ190" s="50"/>
      <c r="AK190" s="50"/>
      <c r="AL190" s="68"/>
      <c r="AM190" s="246"/>
      <c r="AN190" s="241"/>
      <c r="AO190" s="68"/>
      <c r="AP190" s="68"/>
      <c r="AQ190" s="241"/>
      <c r="AR190" s="241"/>
      <c r="AS190" s="228"/>
      <c r="AT190" s="194"/>
      <c r="AU190" s="37"/>
      <c r="AV190" s="68"/>
      <c r="AW190" s="228"/>
      <c r="AX190" s="241"/>
      <c r="AY190" s="38"/>
      <c r="AZ190" s="38"/>
      <c r="BA190" s="55"/>
      <c r="BB190" s="55"/>
      <c r="BC190" s="3" t="e">
        <f t="shared" ca="1" si="49"/>
        <v>#N/A</v>
      </c>
      <c r="BD190" s="3">
        <f t="shared" ca="1" si="50"/>
        <v>76982300</v>
      </c>
      <c r="BE190" s="132"/>
      <c r="BF190" s="132"/>
      <c r="BG190" s="125"/>
      <c r="BJ190" s="68"/>
      <c r="BK190" s="68"/>
      <c r="BL190" s="68"/>
      <c r="BN190" s="169"/>
      <c r="BP190" s="68"/>
      <c r="BQ190" s="68"/>
      <c r="BR190" s="68"/>
      <c r="BU190" s="68"/>
      <c r="BV190" s="68"/>
      <c r="BW190" s="68"/>
      <c r="BX190" s="68"/>
      <c r="BZ190" s="237"/>
      <c r="CD190" s="237"/>
      <c r="CF190" s="68"/>
      <c r="CG190" s="68"/>
      <c r="CH190" s="237"/>
      <c r="CL190" s="237"/>
    </row>
    <row r="191" spans="1:90" x14ac:dyDescent="0.4">
      <c r="A191">
        <v>159</v>
      </c>
      <c r="B191" s="47">
        <f ca="1">IF(A191&gt;$A$8,"",OFFSET(InputPriceData!B$15,$A191+$A$11,0,1,1))</f>
        <v>45097</v>
      </c>
      <c r="C191" s="3">
        <f ca="1">IF(A191&gt;$A$8,"",OFFSET(InputPriceData!G$15,CalculationsAndCharts!$A191+$A$11,IF($C$5,8,0),1,1))</f>
        <v>76160400</v>
      </c>
      <c r="D191" s="4">
        <f ca="1">IF(A191&gt;$A$8,"",OFFSET(InputPriceData!C$15,CalculationsAndCharts!$A191+$A$11,IF($C$5,8,0),1,1))</f>
        <v>437.45001200000002</v>
      </c>
      <c r="E191" s="4">
        <f ca="1">IF(A191&gt;$A$8,"",OFFSET(InputPriceData!D$15,CalculationsAndCharts!$A191+$A$11,IF($C$5,8,0),1,1))</f>
        <v>438.36999500000002</v>
      </c>
      <c r="F191" s="4">
        <f ca="1">IF(A191&gt;$A$8,"",OFFSET(InputPriceData!E$15,CalculationsAndCharts!$A191+$A$11,IF($C$5,8,0),1,1))</f>
        <v>435.02999899999998</v>
      </c>
      <c r="G191" s="4">
        <f ca="1">IF(A191&gt;$A$8,"",OFFSET(InputPriceData!F$15,CalculationsAndCharts!$A191+$A$11,IF($C$5,8,0),1,1))</f>
        <v>437.17999300000002</v>
      </c>
      <c r="H191" s="282">
        <f t="shared" ca="1" si="37"/>
        <v>439.459991</v>
      </c>
      <c r="I191" s="292">
        <f t="shared" ca="1" si="38"/>
        <v>435.02999899999998</v>
      </c>
      <c r="J191" s="50">
        <f t="shared" ca="1" si="39"/>
        <v>4.429992000000027</v>
      </c>
      <c r="K191" s="282"/>
      <c r="L191" s="282"/>
      <c r="M191" s="292">
        <f t="shared" ca="1" si="40"/>
        <v>5.3239261384476464</v>
      </c>
      <c r="N191" s="291"/>
      <c r="P191" s="292">
        <f t="shared" ca="1" si="41"/>
        <v>441.79712305958878</v>
      </c>
      <c r="Q191" s="301">
        <f t="shared" ca="1" si="42"/>
        <v>447.12104919803642</v>
      </c>
      <c r="R191" s="301">
        <f t="shared" ca="1" si="43"/>
        <v>436.47319692114115</v>
      </c>
      <c r="S191" s="50"/>
      <c r="T191" s="292"/>
      <c r="U191" s="265"/>
      <c r="V191" s="292">
        <f t="shared" ca="1" si="44"/>
        <v>441.79712305958878</v>
      </c>
      <c r="W191" s="241">
        <f t="shared" ca="1" si="45"/>
        <v>-4.6171300595887601</v>
      </c>
      <c r="X191" s="351">
        <f t="shared" ca="1" si="46"/>
        <v>21.317889987158107</v>
      </c>
      <c r="Y191" s="50">
        <f t="shared" ca="1" si="36"/>
        <v>2.8433838105998559</v>
      </c>
      <c r="Z191" s="265">
        <f t="shared" ca="1" si="47"/>
        <v>440.02337681059987</v>
      </c>
      <c r="AA191" s="265">
        <f t="shared" ca="1" si="48"/>
        <v>434.33660918940018</v>
      </c>
      <c r="AB191" s="292"/>
      <c r="AC191" s="37"/>
      <c r="AD191" s="50"/>
      <c r="AE191" s="228"/>
      <c r="AF191" s="50"/>
      <c r="AG191" s="50"/>
      <c r="AH191" s="228"/>
      <c r="AI191" s="50"/>
      <c r="AJ191" s="50"/>
      <c r="AK191" s="50"/>
      <c r="AL191" s="68"/>
      <c r="AM191" s="246"/>
      <c r="AN191" s="241"/>
      <c r="AO191" s="68"/>
      <c r="AP191" s="68"/>
      <c r="AQ191" s="241"/>
      <c r="AR191" s="241"/>
      <c r="AS191" s="228"/>
      <c r="AT191" s="194"/>
      <c r="AU191" s="37"/>
      <c r="AV191" s="68"/>
      <c r="AW191" s="228"/>
      <c r="AX191" s="241"/>
      <c r="AY191" s="38"/>
      <c r="AZ191" s="38"/>
      <c r="BA191" s="55"/>
      <c r="BB191" s="55"/>
      <c r="BC191" s="3" t="e">
        <f t="shared" ca="1" si="49"/>
        <v>#N/A</v>
      </c>
      <c r="BD191" s="3">
        <f t="shared" ca="1" si="50"/>
        <v>76160400</v>
      </c>
      <c r="BE191" s="132"/>
      <c r="BF191" s="132"/>
      <c r="BG191" s="125"/>
      <c r="BJ191" s="68"/>
      <c r="BK191" s="68"/>
      <c r="BL191" s="68"/>
      <c r="BN191" s="169"/>
      <c r="BP191" s="68"/>
      <c r="BQ191" s="68"/>
      <c r="BR191" s="68"/>
      <c r="BU191" s="68"/>
      <c r="BV191" s="68"/>
      <c r="BW191" s="68"/>
      <c r="BX191" s="68"/>
      <c r="BZ191" s="237"/>
      <c r="CD191" s="237"/>
      <c r="CF191" s="68"/>
      <c r="CG191" s="68"/>
      <c r="CH191" s="237"/>
      <c r="CL191" s="237"/>
    </row>
    <row r="192" spans="1:90" x14ac:dyDescent="0.4">
      <c r="A192">
        <v>160</v>
      </c>
      <c r="B192" s="47">
        <f ca="1">IF(A192&gt;$A$8,"",OFFSET(InputPriceData!B$15,$A192+$A$11,0,1,1))</f>
        <v>45093</v>
      </c>
      <c r="C192" s="3">
        <f ca="1">IF(A192&gt;$A$8,"",OFFSET(InputPriceData!G$15,CalculationsAndCharts!$A192+$A$11,IF($C$5,8,0),1,1))</f>
        <v>114121300</v>
      </c>
      <c r="D192" s="4">
        <f ca="1">IF(A192&gt;$A$8,"",OFFSET(InputPriceData!C$15,CalculationsAndCharts!$A192+$A$11,IF($C$5,8,0),1,1))</f>
        <v>443.01998900000001</v>
      </c>
      <c r="E192" s="4">
        <f ca="1">IF(A192&gt;$A$8,"",OFFSET(InputPriceData!D$15,CalculationsAndCharts!$A192+$A$11,IF($C$5,8,0),1,1))</f>
        <v>443.60998499999999</v>
      </c>
      <c r="F192" s="4">
        <f ca="1">IF(A192&gt;$A$8,"",OFFSET(InputPriceData!E$15,CalculationsAndCharts!$A192+$A$11,IF($C$5,8,0),1,1))</f>
        <v>438.97000100000002</v>
      </c>
      <c r="G192" s="4">
        <f ca="1">IF(A192&gt;$A$8,"",OFFSET(InputPriceData!F$15,CalculationsAndCharts!$A192+$A$11,IF($C$5,8,0),1,1))</f>
        <v>439.459991</v>
      </c>
      <c r="H192" s="282">
        <f t="shared" ca="1" si="37"/>
        <v>443.60998499999999</v>
      </c>
      <c r="I192" s="292">
        <f t="shared" ca="1" si="38"/>
        <v>438.97000100000002</v>
      </c>
      <c r="J192" s="50">
        <f t="shared" ca="1" si="39"/>
        <v>4.6399839999999699</v>
      </c>
      <c r="K192" s="282"/>
      <c r="L192" s="282"/>
      <c r="M192" s="292">
        <f t="shared" ca="1" si="40"/>
        <v>5.4747332696822184</v>
      </c>
      <c r="N192" s="291"/>
      <c r="P192" s="292">
        <f t="shared" ca="1" si="41"/>
        <v>441.5105224665312</v>
      </c>
      <c r="Q192" s="301">
        <f t="shared" ca="1" si="42"/>
        <v>446.98525573621339</v>
      </c>
      <c r="R192" s="301">
        <f t="shared" ca="1" si="43"/>
        <v>436.03578919684901</v>
      </c>
      <c r="S192" s="50"/>
      <c r="T192" s="292"/>
      <c r="U192" s="265"/>
      <c r="V192" s="292">
        <f t="shared" ca="1" si="44"/>
        <v>441.5105224665312</v>
      </c>
      <c r="W192" s="241">
        <f t="shared" ca="1" si="45"/>
        <v>-2.0505314665311971</v>
      </c>
      <c r="X192" s="351">
        <f t="shared" ca="1" si="46"/>
        <v>4.2046792952345822</v>
      </c>
      <c r="Y192" s="50">
        <f t="shared" ca="1" si="36"/>
        <v>2.6820664185826857</v>
      </c>
      <c r="Z192" s="265">
        <f t="shared" ca="1" si="47"/>
        <v>442.14205741858268</v>
      </c>
      <c r="AA192" s="265">
        <f t="shared" ca="1" si="48"/>
        <v>436.77792458141732</v>
      </c>
      <c r="AB192" s="292"/>
      <c r="AC192" s="37"/>
      <c r="AD192" s="50"/>
      <c r="AE192" s="228"/>
      <c r="AF192" s="50"/>
      <c r="AG192" s="50"/>
      <c r="AH192" s="228"/>
      <c r="AI192" s="50"/>
      <c r="AJ192" s="50"/>
      <c r="AK192" s="50"/>
      <c r="AL192" s="68"/>
      <c r="AM192" s="246"/>
      <c r="AN192" s="241"/>
      <c r="AO192" s="68"/>
      <c r="AP192" s="68"/>
      <c r="AQ192" s="241"/>
      <c r="AR192" s="241"/>
      <c r="AS192" s="228"/>
      <c r="AT192" s="194"/>
      <c r="AU192" s="37"/>
      <c r="AV192" s="68"/>
      <c r="AW192" s="228"/>
      <c r="AX192" s="241"/>
      <c r="AY192" s="38"/>
      <c r="AZ192" s="38"/>
      <c r="BA192" s="55"/>
      <c r="BB192" s="55"/>
      <c r="BC192" s="3" t="e">
        <f t="shared" ca="1" si="49"/>
        <v>#N/A</v>
      </c>
      <c r="BD192" s="3">
        <f t="shared" ca="1" si="50"/>
        <v>114121300</v>
      </c>
      <c r="BE192" s="132"/>
      <c r="BF192" s="132"/>
      <c r="BG192" s="125"/>
      <c r="BJ192" s="68"/>
      <c r="BK192" s="68"/>
      <c r="BL192" s="68"/>
      <c r="BN192" s="169"/>
      <c r="BP192" s="68"/>
      <c r="BQ192" s="68"/>
      <c r="BR192" s="68"/>
      <c r="BU192" s="68"/>
      <c r="BV192" s="68"/>
      <c r="BW192" s="68"/>
      <c r="BX192" s="68"/>
      <c r="BZ192" s="237"/>
      <c r="CD192" s="237"/>
      <c r="CF192" s="68"/>
      <c r="CG192" s="68"/>
      <c r="CH192" s="237"/>
      <c r="CL192" s="237"/>
    </row>
    <row r="193" spans="1:90" x14ac:dyDescent="0.4">
      <c r="A193">
        <v>161</v>
      </c>
      <c r="B193" s="47">
        <f ca="1">IF(A193&gt;$A$8,"",OFFSET(InputPriceData!B$15,$A193+$A$11,0,1,1))</f>
        <v>45092</v>
      </c>
      <c r="C193" s="3">
        <f ca="1">IF(A193&gt;$A$8,"",OFFSET(InputPriceData!G$15,CalculationsAndCharts!$A193+$A$11,IF($C$5,8,0),1,1))</f>
        <v>110303100</v>
      </c>
      <c r="D193" s="4">
        <f ca="1">IF(A193&gt;$A$8,"",OFFSET(InputPriceData!C$15,CalculationsAndCharts!$A193+$A$11,IF($C$5,8,0),1,1))</f>
        <v>436.32998700000002</v>
      </c>
      <c r="E193" s="4">
        <f ca="1">IF(A193&gt;$A$8,"",OFFSET(InputPriceData!D$15,CalculationsAndCharts!$A193+$A$11,IF($C$5,8,0),1,1))</f>
        <v>443.89999399999999</v>
      </c>
      <c r="F193" s="4">
        <f ca="1">IF(A193&gt;$A$8,"",OFFSET(InputPriceData!E$15,CalculationsAndCharts!$A193+$A$11,IF($C$5,8,0),1,1))</f>
        <v>436.23001099999999</v>
      </c>
      <c r="G193" s="4">
        <f ca="1">IF(A193&gt;$A$8,"",OFFSET(InputPriceData!F$15,CalculationsAndCharts!$A193+$A$11,IF($C$5,8,0),1,1))</f>
        <v>442.60000600000001</v>
      </c>
      <c r="H193" s="282">
        <f t="shared" ca="1" si="37"/>
        <v>443.89999399999999</v>
      </c>
      <c r="I193" s="292">
        <f t="shared" ca="1" si="38"/>
        <v>436.23001099999999</v>
      </c>
      <c r="J193" s="50">
        <f t="shared" ca="1" si="39"/>
        <v>7.669983000000002</v>
      </c>
      <c r="K193" s="282"/>
      <c r="L193" s="282"/>
      <c r="M193" s="292">
        <f t="shared" ca="1" si="40"/>
        <v>4.7878747099224519</v>
      </c>
      <c r="N193" s="291"/>
      <c r="P193" s="292">
        <f t="shared" ca="1" si="41"/>
        <v>439.32184683217986</v>
      </c>
      <c r="Q193" s="301">
        <f t="shared" ca="1" si="42"/>
        <v>444.10972154210231</v>
      </c>
      <c r="R193" s="301">
        <f t="shared" ca="1" si="43"/>
        <v>434.53397212225741</v>
      </c>
      <c r="S193" s="50"/>
      <c r="T193" s="292"/>
      <c r="U193" s="265"/>
      <c r="V193" s="292">
        <f t="shared" ca="1" si="44"/>
        <v>439.32184683217986</v>
      </c>
      <c r="W193" s="241">
        <f t="shared" ca="1" si="45"/>
        <v>3.2781591678201494</v>
      </c>
      <c r="X193" s="351">
        <f t="shared" ca="1" si="46"/>
        <v>10.746327529563294</v>
      </c>
      <c r="Y193" s="50">
        <f t="shared" ca="1" si="36"/>
        <v>2.8408250409839053</v>
      </c>
      <c r="Z193" s="265">
        <f t="shared" ca="1" si="47"/>
        <v>445.44083104098394</v>
      </c>
      <c r="AA193" s="265">
        <f t="shared" ca="1" si="48"/>
        <v>439.75918095901608</v>
      </c>
      <c r="AB193" s="292"/>
      <c r="AC193" s="37"/>
      <c r="AD193" s="50"/>
      <c r="AE193" s="228"/>
      <c r="AF193" s="50"/>
      <c r="AG193" s="50"/>
      <c r="AH193" s="228"/>
      <c r="AI193" s="50"/>
      <c r="AJ193" s="50"/>
      <c r="AK193" s="50"/>
      <c r="AL193" s="68"/>
      <c r="AM193" s="246"/>
      <c r="AN193" s="241"/>
      <c r="AO193" s="68"/>
      <c r="AP193" s="68"/>
      <c r="AQ193" s="241"/>
      <c r="AR193" s="241"/>
      <c r="AS193" s="228"/>
      <c r="AT193" s="194"/>
      <c r="AU193" s="37"/>
      <c r="AV193" s="68"/>
      <c r="AW193" s="228"/>
      <c r="AX193" s="241"/>
      <c r="AY193" s="38"/>
      <c r="AZ193" s="38"/>
      <c r="BA193" s="55"/>
      <c r="BB193" s="55"/>
      <c r="BC193" s="3">
        <f t="shared" ca="1" si="49"/>
        <v>110303100</v>
      </c>
      <c r="BD193" s="3" t="e">
        <f t="shared" ca="1" si="50"/>
        <v>#N/A</v>
      </c>
      <c r="BE193" s="132"/>
      <c r="BF193" s="132"/>
      <c r="BG193" s="125"/>
      <c r="BJ193" s="68"/>
      <c r="BK193" s="68"/>
      <c r="BL193" s="68"/>
      <c r="BN193" s="169"/>
      <c r="BP193" s="68"/>
      <c r="BQ193" s="68"/>
      <c r="BR193" s="68"/>
      <c r="BU193" s="68"/>
      <c r="BV193" s="68"/>
      <c r="BW193" s="68"/>
      <c r="BX193" s="68"/>
      <c r="BZ193" s="237"/>
      <c r="CD193" s="237"/>
      <c r="CF193" s="68"/>
      <c r="CG193" s="68"/>
      <c r="CH193" s="237"/>
      <c r="CL193" s="237"/>
    </row>
    <row r="194" spans="1:90" x14ac:dyDescent="0.4">
      <c r="A194">
        <v>162</v>
      </c>
      <c r="B194" s="47">
        <f ca="1">IF(A194&gt;$A$8,"",OFFSET(InputPriceData!B$15,$A194+$A$11,0,1,1))</f>
        <v>45091</v>
      </c>
      <c r="C194" s="3">
        <f ca="1">IF(A194&gt;$A$8,"",OFFSET(InputPriceData!G$15,CalculationsAndCharts!$A194+$A$11,IF($C$5,8,0),1,1))</f>
        <v>100612100</v>
      </c>
      <c r="D194" s="4">
        <f ca="1">IF(A194&gt;$A$8,"",OFFSET(InputPriceData!C$15,CalculationsAndCharts!$A194+$A$11,IF($C$5,8,0),1,1))</f>
        <v>437.01001000000002</v>
      </c>
      <c r="E194" s="4">
        <f ca="1">IF(A194&gt;$A$8,"",OFFSET(InputPriceData!D$15,CalculationsAndCharts!$A194+$A$11,IF($C$5,8,0),1,1))</f>
        <v>439.05999800000001</v>
      </c>
      <c r="F194" s="4">
        <f ca="1">IF(A194&gt;$A$8,"",OFFSET(InputPriceData!E$15,CalculationsAndCharts!$A194+$A$11,IF($C$5,8,0),1,1))</f>
        <v>433.58999599999999</v>
      </c>
      <c r="G194" s="4">
        <f ca="1">IF(A194&gt;$A$8,"",OFFSET(InputPriceData!F$15,CalculationsAndCharts!$A194+$A$11,IF($C$5,8,0),1,1))</f>
        <v>437.17999300000002</v>
      </c>
      <c r="H194" s="282">
        <f t="shared" ca="1" si="37"/>
        <v>439.05999800000001</v>
      </c>
      <c r="I194" s="292">
        <f t="shared" ca="1" si="38"/>
        <v>433.58999599999999</v>
      </c>
      <c r="J194" s="50">
        <f t="shared" ca="1" si="39"/>
        <v>5.4700020000000222</v>
      </c>
      <c r="K194" s="282"/>
      <c r="L194" s="282"/>
      <c r="M194" s="292">
        <f t="shared" ca="1" si="40"/>
        <v>3.6787714920913812</v>
      </c>
      <c r="N194" s="291"/>
      <c r="P194" s="292">
        <f t="shared" ca="1" si="41"/>
        <v>436.68690017889372</v>
      </c>
      <c r="Q194" s="301">
        <f t="shared" ca="1" si="42"/>
        <v>440.36567167098508</v>
      </c>
      <c r="R194" s="301">
        <f t="shared" ca="1" si="43"/>
        <v>433.00812868680237</v>
      </c>
      <c r="S194" s="50"/>
      <c r="T194" s="292"/>
      <c r="U194" s="265"/>
      <c r="V194" s="292">
        <f t="shared" ca="1" si="44"/>
        <v>436.68690017889372</v>
      </c>
      <c r="W194" s="241">
        <f t="shared" ca="1" si="45"/>
        <v>0.49309282110630193</v>
      </c>
      <c r="X194" s="351">
        <f t="shared" ca="1" si="46"/>
        <v>0.24314053022657148</v>
      </c>
      <c r="Y194" s="50">
        <f t="shared" ca="1" si="36"/>
        <v>2.8096775926226534</v>
      </c>
      <c r="Z194" s="265">
        <f t="shared" ca="1" si="47"/>
        <v>439.9896705926227</v>
      </c>
      <c r="AA194" s="265">
        <f t="shared" ca="1" si="48"/>
        <v>434.37031540737735</v>
      </c>
      <c r="AB194" s="292"/>
      <c r="AC194" s="37"/>
      <c r="AD194" s="50"/>
      <c r="AE194" s="228"/>
      <c r="AF194" s="50"/>
      <c r="AG194" s="50"/>
      <c r="AH194" s="228"/>
      <c r="AI194" s="50"/>
      <c r="AJ194" s="50"/>
      <c r="AK194" s="50"/>
      <c r="AL194" s="68"/>
      <c r="AM194" s="246"/>
      <c r="AN194" s="241"/>
      <c r="AO194" s="68"/>
      <c r="AP194" s="68"/>
      <c r="AQ194" s="241"/>
      <c r="AR194" s="241"/>
      <c r="AS194" s="228"/>
      <c r="AT194" s="194"/>
      <c r="AU194" s="37"/>
      <c r="AV194" s="68"/>
      <c r="AW194" s="228"/>
      <c r="AX194" s="241"/>
      <c r="AY194" s="38"/>
      <c r="AZ194" s="38"/>
      <c r="BA194" s="55"/>
      <c r="BB194" s="55"/>
      <c r="BC194" s="3">
        <f t="shared" ca="1" si="49"/>
        <v>100612100</v>
      </c>
      <c r="BD194" s="3" t="e">
        <f t="shared" ca="1" si="50"/>
        <v>#N/A</v>
      </c>
      <c r="BE194" s="132"/>
      <c r="BF194" s="132"/>
      <c r="BG194" s="125"/>
      <c r="BJ194" s="68"/>
      <c r="BK194" s="68"/>
      <c r="BL194" s="68"/>
      <c r="BN194" s="169"/>
      <c r="BP194" s="68"/>
      <c r="BQ194" s="68"/>
      <c r="BR194" s="68"/>
      <c r="BU194" s="68"/>
      <c r="BV194" s="68"/>
      <c r="BW194" s="68"/>
      <c r="BX194" s="68"/>
      <c r="BZ194" s="237"/>
      <c r="CD194" s="237"/>
      <c r="CF194" s="68"/>
      <c r="CG194" s="68"/>
      <c r="CH194" s="237"/>
      <c r="CL194" s="237"/>
    </row>
    <row r="195" spans="1:90" x14ac:dyDescent="0.4">
      <c r="A195">
        <v>163</v>
      </c>
      <c r="B195" s="47">
        <f ca="1">IF(A195&gt;$A$8,"",OFFSET(InputPriceData!B$15,$A195+$A$11,0,1,1))</f>
        <v>45090</v>
      </c>
      <c r="C195" s="3">
        <f ca="1">IF(A195&gt;$A$8,"",OFFSET(InputPriceData!G$15,CalculationsAndCharts!$A195+$A$11,IF($C$5,8,0),1,1))</f>
        <v>95899700</v>
      </c>
      <c r="D195" s="4">
        <f ca="1">IF(A195&gt;$A$8,"",OFFSET(InputPriceData!C$15,CalculationsAndCharts!$A195+$A$11,IF($C$5,8,0),1,1))</f>
        <v>435.32000699999998</v>
      </c>
      <c r="E195" s="4">
        <f ca="1">IF(A195&gt;$A$8,"",OFFSET(InputPriceData!D$15,CalculationsAndCharts!$A195+$A$11,IF($C$5,8,0),1,1))</f>
        <v>437.32998700000002</v>
      </c>
      <c r="F195" s="4">
        <f ca="1">IF(A195&gt;$A$8,"",OFFSET(InputPriceData!E$15,CalculationsAndCharts!$A195+$A$11,IF($C$5,8,0),1,1))</f>
        <v>434.63000499999998</v>
      </c>
      <c r="G195" s="4">
        <f ca="1">IF(A195&gt;$A$8,"",OFFSET(InputPriceData!F$15,CalculationsAndCharts!$A195+$A$11,IF($C$5,8,0),1,1))</f>
        <v>436.66000400000001</v>
      </c>
      <c r="H195" s="282">
        <f t="shared" ca="1" si="37"/>
        <v>437.32998700000002</v>
      </c>
      <c r="I195" s="292">
        <f t="shared" ca="1" si="38"/>
        <v>433.79998799999998</v>
      </c>
      <c r="J195" s="50">
        <f t="shared" ca="1" si="39"/>
        <v>3.5299990000000321</v>
      </c>
      <c r="K195" s="282"/>
      <c r="L195" s="282"/>
      <c r="M195" s="292">
        <f t="shared" ca="1" si="40"/>
        <v>3.3357675088243233</v>
      </c>
      <c r="N195" s="291"/>
      <c r="P195" s="292">
        <f t="shared" ca="1" si="41"/>
        <v>434.45102134783752</v>
      </c>
      <c r="Q195" s="301">
        <f t="shared" ca="1" si="42"/>
        <v>437.78678885666187</v>
      </c>
      <c r="R195" s="301">
        <f t="shared" ca="1" si="43"/>
        <v>431.11525383901318</v>
      </c>
      <c r="S195" s="50"/>
      <c r="T195" s="292"/>
      <c r="U195" s="265"/>
      <c r="V195" s="292">
        <f t="shared" ca="1" si="44"/>
        <v>434.45102134783752</v>
      </c>
      <c r="W195" s="241">
        <f t="shared" ca="1" si="45"/>
        <v>2.20898265216249</v>
      </c>
      <c r="X195" s="351">
        <f t="shared" ca="1" si="46"/>
        <v>4.879604357554828</v>
      </c>
      <c r="Y195" s="50">
        <f t="shared" ca="1" si="36"/>
        <v>2.841024235489829</v>
      </c>
      <c r="Z195" s="265">
        <f t="shared" ca="1" si="47"/>
        <v>439.50102823548985</v>
      </c>
      <c r="AA195" s="265">
        <f t="shared" ca="1" si="48"/>
        <v>433.81897976451017</v>
      </c>
      <c r="AB195" s="292"/>
      <c r="AC195" s="37"/>
      <c r="AD195" s="50"/>
      <c r="AE195" s="228"/>
      <c r="AF195" s="50"/>
      <c r="AG195" s="50"/>
      <c r="AH195" s="228"/>
      <c r="AI195" s="50"/>
      <c r="AJ195" s="50"/>
      <c r="AK195" s="50"/>
      <c r="AL195" s="68"/>
      <c r="AM195" s="246"/>
      <c r="AN195" s="241"/>
      <c r="AO195" s="68"/>
      <c r="AP195" s="68"/>
      <c r="AQ195" s="241"/>
      <c r="AR195" s="241"/>
      <c r="AS195" s="228"/>
      <c r="AT195" s="194"/>
      <c r="AU195" s="37"/>
      <c r="AV195" s="68"/>
      <c r="AW195" s="228"/>
      <c r="AX195" s="241"/>
      <c r="AY195" s="38"/>
      <c r="AZ195" s="38"/>
      <c r="BA195" s="55"/>
      <c r="BB195" s="55"/>
      <c r="BC195" s="3">
        <f t="shared" ca="1" si="49"/>
        <v>95899700</v>
      </c>
      <c r="BD195" s="3" t="e">
        <f t="shared" ca="1" si="50"/>
        <v>#N/A</v>
      </c>
      <c r="BE195" s="132"/>
      <c r="BF195" s="132"/>
      <c r="BG195" s="125"/>
      <c r="BJ195" s="68"/>
      <c r="BK195" s="68"/>
      <c r="BL195" s="68"/>
      <c r="BN195" s="169"/>
      <c r="BP195" s="68"/>
      <c r="BQ195" s="68"/>
      <c r="BR195" s="68"/>
      <c r="BU195" s="68"/>
      <c r="BV195" s="68"/>
      <c r="BW195" s="68"/>
      <c r="BX195" s="68"/>
      <c r="BZ195" s="237"/>
      <c r="CD195" s="237"/>
      <c r="CF195" s="68"/>
      <c r="CG195" s="68"/>
      <c r="CH195" s="237"/>
      <c r="CL195" s="237"/>
    </row>
    <row r="196" spans="1:90" x14ac:dyDescent="0.4">
      <c r="A196">
        <v>164</v>
      </c>
      <c r="B196" s="47">
        <f ca="1">IF(A196&gt;$A$8,"",OFFSET(InputPriceData!B$15,$A196+$A$11,0,1,1))</f>
        <v>45089</v>
      </c>
      <c r="C196" s="3">
        <f ca="1">IF(A196&gt;$A$8,"",OFFSET(InputPriceData!G$15,CalculationsAndCharts!$A196+$A$11,IF($C$5,8,0),1,1))</f>
        <v>76104300</v>
      </c>
      <c r="D196" s="4">
        <f ca="1">IF(A196&gt;$A$8,"",OFFSET(InputPriceData!C$15,CalculationsAndCharts!$A196+$A$11,IF($C$5,8,0),1,1))</f>
        <v>430.92001299999998</v>
      </c>
      <c r="E196" s="4">
        <f ca="1">IF(A196&gt;$A$8,"",OFFSET(InputPriceData!D$15,CalculationsAndCharts!$A196+$A$11,IF($C$5,8,0),1,1))</f>
        <v>433.88000499999998</v>
      </c>
      <c r="F196" s="4">
        <f ca="1">IF(A196&gt;$A$8,"",OFFSET(InputPriceData!E$15,CalculationsAndCharts!$A196+$A$11,IF($C$5,8,0),1,1))</f>
        <v>430.17001299999998</v>
      </c>
      <c r="G196" s="4">
        <f ca="1">IF(A196&gt;$A$8,"",OFFSET(InputPriceData!F$15,CalculationsAndCharts!$A196+$A$11,IF($C$5,8,0),1,1))</f>
        <v>433.79998799999998</v>
      </c>
      <c r="H196" s="282">
        <f t="shared" ca="1" si="37"/>
        <v>433.88000499999998</v>
      </c>
      <c r="I196" s="292">
        <f t="shared" ca="1" si="38"/>
        <v>429.89999399999999</v>
      </c>
      <c r="J196" s="50">
        <f t="shared" ca="1" si="39"/>
        <v>3.9800109999999904</v>
      </c>
      <c r="K196" s="282"/>
      <c r="L196" s="282"/>
      <c r="M196" s="292">
        <f t="shared" ca="1" si="40"/>
        <v>3.315133908720608</v>
      </c>
      <c r="N196" s="291"/>
      <c r="P196" s="292">
        <f t="shared" ca="1" si="41"/>
        <v>432.10993150704746</v>
      </c>
      <c r="Q196" s="301">
        <f t="shared" ca="1" si="42"/>
        <v>435.42506541576807</v>
      </c>
      <c r="R196" s="301">
        <f t="shared" ca="1" si="43"/>
        <v>428.79479759832685</v>
      </c>
      <c r="S196" s="50"/>
      <c r="T196" s="292"/>
      <c r="U196" s="265"/>
      <c r="V196" s="292">
        <f t="shared" ca="1" si="44"/>
        <v>432.10993150704746</v>
      </c>
      <c r="W196" s="241">
        <f t="shared" ca="1" si="45"/>
        <v>1.6900564929525217</v>
      </c>
      <c r="X196" s="351">
        <f t="shared" ca="1" si="46"/>
        <v>2.8562909493709769</v>
      </c>
      <c r="Y196" s="50">
        <f t="shared" ca="1" si="36"/>
        <v>2.8025729895159404</v>
      </c>
      <c r="Z196" s="265">
        <f t="shared" ca="1" si="47"/>
        <v>436.60256098951595</v>
      </c>
      <c r="AA196" s="265">
        <f t="shared" ca="1" si="48"/>
        <v>430.99741501048402</v>
      </c>
      <c r="AB196" s="292"/>
      <c r="AC196" s="37"/>
      <c r="AD196" s="50"/>
      <c r="AE196" s="228"/>
      <c r="AF196" s="50"/>
      <c r="AG196" s="50"/>
      <c r="AH196" s="228"/>
      <c r="AI196" s="50"/>
      <c r="AJ196" s="50"/>
      <c r="AK196" s="50"/>
      <c r="AL196" s="68"/>
      <c r="AM196" s="246"/>
      <c r="AN196" s="241"/>
      <c r="AO196" s="68"/>
      <c r="AP196" s="68"/>
      <c r="AQ196" s="241"/>
      <c r="AR196" s="241"/>
      <c r="AS196" s="228"/>
      <c r="AT196" s="194"/>
      <c r="AU196" s="37"/>
      <c r="AV196" s="68"/>
      <c r="AW196" s="228"/>
      <c r="AX196" s="241"/>
      <c r="AY196" s="38"/>
      <c r="AZ196" s="38"/>
      <c r="BA196" s="55"/>
      <c r="BB196" s="55"/>
      <c r="BC196" s="3">
        <f t="shared" ca="1" si="49"/>
        <v>76104300</v>
      </c>
      <c r="BD196" s="3" t="e">
        <f t="shared" ca="1" si="50"/>
        <v>#N/A</v>
      </c>
      <c r="BE196" s="132"/>
      <c r="BF196" s="132"/>
      <c r="BG196" s="125"/>
      <c r="BJ196" s="68"/>
      <c r="BK196" s="68"/>
      <c r="BL196" s="68"/>
      <c r="BN196" s="169"/>
      <c r="BP196" s="68"/>
      <c r="BQ196" s="68"/>
      <c r="BR196" s="68"/>
      <c r="BU196" s="68"/>
      <c r="BV196" s="68"/>
      <c r="BW196" s="68"/>
      <c r="BX196" s="68"/>
      <c r="BZ196" s="237"/>
      <c r="CD196" s="237"/>
      <c r="CF196" s="68"/>
      <c r="CG196" s="68"/>
      <c r="CH196" s="237"/>
      <c r="CL196" s="237"/>
    </row>
    <row r="197" spans="1:90" x14ac:dyDescent="0.4">
      <c r="A197">
        <v>165</v>
      </c>
      <c r="B197" s="47">
        <f ca="1">IF(A197&gt;$A$8,"",OFFSET(InputPriceData!B$15,$A197+$A$11,0,1,1))</f>
        <v>45086</v>
      </c>
      <c r="C197" s="3">
        <f ca="1">IF(A197&gt;$A$8,"",OFFSET(InputPriceData!G$15,CalculationsAndCharts!$A197+$A$11,IF($C$5,8,0),1,1))</f>
        <v>85742800</v>
      </c>
      <c r="D197" s="4">
        <f ca="1">IF(A197&gt;$A$8,"",OFFSET(InputPriceData!C$15,CalculationsAndCharts!$A197+$A$11,IF($C$5,8,0),1,1))</f>
        <v>429.959991</v>
      </c>
      <c r="E197" s="4">
        <f ca="1">IF(A197&gt;$A$8,"",OFFSET(InputPriceData!D$15,CalculationsAndCharts!$A197+$A$11,IF($C$5,8,0),1,1))</f>
        <v>431.98998999999998</v>
      </c>
      <c r="F197" s="4">
        <f ca="1">IF(A197&gt;$A$8,"",OFFSET(InputPriceData!E$15,CalculationsAndCharts!$A197+$A$11,IF($C$5,8,0),1,1))</f>
        <v>428.86999500000002</v>
      </c>
      <c r="G197" s="4">
        <f ca="1">IF(A197&gt;$A$8,"",OFFSET(InputPriceData!F$15,CalculationsAndCharts!$A197+$A$11,IF($C$5,8,0),1,1))</f>
        <v>429.89999399999999</v>
      </c>
      <c r="H197" s="282">
        <f t="shared" ca="1" si="37"/>
        <v>431.98998999999998</v>
      </c>
      <c r="I197" s="292">
        <f t="shared" ca="1" si="38"/>
        <v>428.86999500000002</v>
      </c>
      <c r="J197" s="50">
        <f t="shared" ca="1" si="39"/>
        <v>3.1199949999999603</v>
      </c>
      <c r="K197" s="282"/>
      <c r="L197" s="282"/>
      <c r="M197" s="292">
        <f t="shared" ca="1" si="40"/>
        <v>3.4391789814027516</v>
      </c>
      <c r="N197" s="291"/>
      <c r="P197" s="292">
        <f t="shared" ca="1" si="41"/>
        <v>430.52607317197817</v>
      </c>
      <c r="Q197" s="301">
        <f t="shared" ca="1" si="42"/>
        <v>433.9652521533809</v>
      </c>
      <c r="R197" s="301">
        <f t="shared" ca="1" si="43"/>
        <v>427.08689419057544</v>
      </c>
      <c r="S197" s="50"/>
      <c r="T197" s="292"/>
      <c r="U197" s="265"/>
      <c r="V197" s="292">
        <f t="shared" ca="1" si="44"/>
        <v>430.52607317197817</v>
      </c>
      <c r="W197" s="241">
        <f t="shared" ca="1" si="45"/>
        <v>-0.62607917197817642</v>
      </c>
      <c r="X197" s="351">
        <f t="shared" ca="1" si="46"/>
        <v>0.39197512958487901</v>
      </c>
      <c r="Y197" s="50">
        <f t="shared" ca="1" si="36"/>
        <v>2.7783948128790272</v>
      </c>
      <c r="Z197" s="265">
        <f t="shared" ca="1" si="47"/>
        <v>432.67838881287901</v>
      </c>
      <c r="AA197" s="265">
        <f t="shared" ca="1" si="48"/>
        <v>427.12159918712098</v>
      </c>
      <c r="AB197" s="292"/>
      <c r="AC197" s="37"/>
      <c r="AD197" s="50"/>
      <c r="AE197" s="228"/>
      <c r="AF197" s="50"/>
      <c r="AG197" s="50"/>
      <c r="AH197" s="228"/>
      <c r="AI197" s="50"/>
      <c r="AJ197" s="50"/>
      <c r="AK197" s="50"/>
      <c r="AL197" s="68"/>
      <c r="AM197" s="246"/>
      <c r="AN197" s="241"/>
      <c r="AO197" s="68"/>
      <c r="AP197" s="68"/>
      <c r="AQ197" s="241"/>
      <c r="AR197" s="241"/>
      <c r="AS197" s="228"/>
      <c r="AT197" s="194"/>
      <c r="AU197" s="37"/>
      <c r="AV197" s="68"/>
      <c r="AW197" s="228"/>
      <c r="AX197" s="241"/>
      <c r="AY197" s="38"/>
      <c r="AZ197" s="38"/>
      <c r="BA197" s="55"/>
      <c r="BB197" s="55"/>
      <c r="BC197" s="3">
        <f t="shared" ca="1" si="49"/>
        <v>85742800</v>
      </c>
      <c r="BD197" s="3" t="e">
        <f t="shared" ca="1" si="50"/>
        <v>#N/A</v>
      </c>
      <c r="BE197" s="132"/>
      <c r="BF197" s="132"/>
      <c r="BG197" s="125"/>
      <c r="BJ197" s="68"/>
      <c r="BK197" s="68"/>
      <c r="BL197" s="68"/>
      <c r="BN197" s="169"/>
      <c r="BP197" s="68"/>
      <c r="BQ197" s="68"/>
      <c r="BR197" s="68"/>
      <c r="BU197" s="68"/>
      <c r="BV197" s="68"/>
      <c r="BW197" s="68"/>
      <c r="BX197" s="68"/>
      <c r="BZ197" s="237"/>
      <c r="CD197" s="237"/>
      <c r="CF197" s="68"/>
      <c r="CG197" s="68"/>
      <c r="CH197" s="237"/>
      <c r="CL197" s="237"/>
    </row>
    <row r="198" spans="1:90" x14ac:dyDescent="0.4">
      <c r="A198">
        <v>166</v>
      </c>
      <c r="B198" s="47">
        <f ca="1">IF(A198&gt;$A$8,"",OFFSET(InputPriceData!B$15,$A198+$A$11,0,1,1))</f>
        <v>45085</v>
      </c>
      <c r="C198" s="3">
        <f ca="1">IF(A198&gt;$A$8,"",OFFSET(InputPriceData!G$15,CalculationsAndCharts!$A198+$A$11,IF($C$5,8,0),1,1))</f>
        <v>61952800</v>
      </c>
      <c r="D198" s="4">
        <f ca="1">IF(A198&gt;$A$8,"",OFFSET(InputPriceData!C$15,CalculationsAndCharts!$A198+$A$11,IF($C$5,8,0),1,1))</f>
        <v>426.61999500000002</v>
      </c>
      <c r="E198" s="4">
        <f ca="1">IF(A198&gt;$A$8,"",OFFSET(InputPriceData!D$15,CalculationsAndCharts!$A198+$A$11,IF($C$5,8,0),1,1))</f>
        <v>429.60000600000001</v>
      </c>
      <c r="F198" s="4">
        <f ca="1">IF(A198&gt;$A$8,"",OFFSET(InputPriceData!E$15,CalculationsAndCharts!$A198+$A$11,IF($C$5,8,0),1,1))</f>
        <v>425.82000699999998</v>
      </c>
      <c r="G198" s="4">
        <f ca="1">IF(A198&gt;$A$8,"",OFFSET(InputPriceData!F$15,CalculationsAndCharts!$A198+$A$11,IF($C$5,8,0),1,1))</f>
        <v>429.13000499999998</v>
      </c>
      <c r="H198" s="282">
        <f t="shared" ca="1" si="37"/>
        <v>429.60000600000001</v>
      </c>
      <c r="I198" s="292">
        <f t="shared" ca="1" si="38"/>
        <v>425.82000699999998</v>
      </c>
      <c r="J198" s="50">
        <f t="shared" ca="1" si="39"/>
        <v>3.7799990000000321</v>
      </c>
      <c r="K198" s="282"/>
      <c r="L198" s="282"/>
      <c r="M198" s="292">
        <f t="shared" ca="1" si="40"/>
        <v>3.6960236924065679</v>
      </c>
      <c r="N198" s="291"/>
      <c r="P198" s="292">
        <f t="shared" ca="1" si="41"/>
        <v>429.38157683481188</v>
      </c>
      <c r="Q198" s="301">
        <f t="shared" ca="1" si="42"/>
        <v>433.07760052721846</v>
      </c>
      <c r="R198" s="301">
        <f t="shared" ca="1" si="43"/>
        <v>425.6855531424053</v>
      </c>
      <c r="S198" s="50"/>
      <c r="T198" s="292"/>
      <c r="U198" s="265"/>
      <c r="V198" s="292">
        <f t="shared" ca="1" si="44"/>
        <v>429.38157683481188</v>
      </c>
      <c r="W198" s="241">
        <f t="shared" ca="1" si="45"/>
        <v>-0.25157183481189804</v>
      </c>
      <c r="X198" s="351">
        <f t="shared" ca="1" si="46"/>
        <v>6.328838807062491E-2</v>
      </c>
      <c r="Y198" s="50">
        <f t="shared" ca="1" si="36"/>
        <v>2.7758795400588427</v>
      </c>
      <c r="Z198" s="265">
        <f t="shared" ca="1" si="47"/>
        <v>431.90588454005882</v>
      </c>
      <c r="AA198" s="265">
        <f t="shared" ca="1" si="48"/>
        <v>426.35412545994114</v>
      </c>
      <c r="AB198" s="292"/>
      <c r="AC198" s="37"/>
      <c r="AD198" s="50"/>
      <c r="AE198" s="228"/>
      <c r="AF198" s="50"/>
      <c r="AG198" s="50"/>
      <c r="AH198" s="228"/>
      <c r="AI198" s="50"/>
      <c r="AJ198" s="50"/>
      <c r="AK198" s="50"/>
      <c r="AL198" s="68"/>
      <c r="AM198" s="246"/>
      <c r="AN198" s="241"/>
      <c r="AO198" s="68"/>
      <c r="AP198" s="68"/>
      <c r="AQ198" s="241"/>
      <c r="AR198" s="241"/>
      <c r="AS198" s="228"/>
      <c r="AT198" s="194"/>
      <c r="AU198" s="37"/>
      <c r="AV198" s="68"/>
      <c r="AW198" s="228"/>
      <c r="AX198" s="241"/>
      <c r="AY198" s="38"/>
      <c r="AZ198" s="38"/>
      <c r="BA198" s="55"/>
      <c r="BB198" s="55"/>
      <c r="BC198" s="3">
        <f t="shared" ca="1" si="49"/>
        <v>61952800</v>
      </c>
      <c r="BD198" s="3" t="e">
        <f t="shared" ca="1" si="50"/>
        <v>#N/A</v>
      </c>
      <c r="BE198" s="132"/>
      <c r="BF198" s="132"/>
      <c r="BG198" s="125"/>
      <c r="BJ198" s="68"/>
      <c r="BK198" s="68"/>
      <c r="BL198" s="68"/>
      <c r="BN198" s="169"/>
      <c r="BP198" s="68"/>
      <c r="BQ198" s="68"/>
      <c r="BR198" s="68"/>
      <c r="BU198" s="68"/>
      <c r="BV198" s="68"/>
      <c r="BW198" s="68"/>
      <c r="BX198" s="68"/>
      <c r="BZ198" s="237"/>
      <c r="CD198" s="237"/>
      <c r="CF198" s="68"/>
      <c r="CG198" s="68"/>
      <c r="CH198" s="237"/>
      <c r="CL198" s="237"/>
    </row>
    <row r="199" spans="1:90" x14ac:dyDescent="0.4">
      <c r="A199">
        <v>167</v>
      </c>
      <c r="B199" s="47">
        <f ca="1">IF(A199&gt;$A$8,"",OFFSET(InputPriceData!B$15,$A199+$A$11,0,1,1))</f>
        <v>45084</v>
      </c>
      <c r="C199" s="3">
        <f ca="1">IF(A199&gt;$A$8,"",OFFSET(InputPriceData!G$15,CalculationsAndCharts!$A199+$A$11,IF($C$5,8,0),1,1))</f>
        <v>85373300</v>
      </c>
      <c r="D199" s="4">
        <f ca="1">IF(A199&gt;$A$8,"",OFFSET(InputPriceData!C$15,CalculationsAndCharts!$A199+$A$11,IF($C$5,8,0),1,1))</f>
        <v>428.44000199999999</v>
      </c>
      <c r="E199" s="4">
        <f ca="1">IF(A199&gt;$A$8,"",OFFSET(InputPriceData!D$15,CalculationsAndCharts!$A199+$A$11,IF($C$5,8,0),1,1))</f>
        <v>429.61999500000002</v>
      </c>
      <c r="F199" s="4">
        <f ca="1">IF(A199&gt;$A$8,"",OFFSET(InputPriceData!E$15,CalculationsAndCharts!$A199+$A$11,IF($C$5,8,0),1,1))</f>
        <v>426.10998499999999</v>
      </c>
      <c r="G199" s="4">
        <f ca="1">IF(A199&gt;$A$8,"",OFFSET(InputPriceData!F$15,CalculationsAndCharts!$A199+$A$11,IF($C$5,8,0),1,1))</f>
        <v>426.54998799999998</v>
      </c>
      <c r="H199" s="282">
        <f t="shared" ca="1" si="37"/>
        <v>429.61999500000002</v>
      </c>
      <c r="I199" s="292">
        <f t="shared" ca="1" si="38"/>
        <v>426.10998499999999</v>
      </c>
      <c r="J199" s="50">
        <f t="shared" ca="1" si="39"/>
        <v>3.5100100000000225</v>
      </c>
      <c r="K199" s="282"/>
      <c r="L199" s="282"/>
      <c r="M199" s="292">
        <f t="shared" ca="1" si="40"/>
        <v>3.9691534526725896</v>
      </c>
      <c r="N199" s="291"/>
      <c r="P199" s="292">
        <f t="shared" ca="1" si="41"/>
        <v>428.44703263520734</v>
      </c>
      <c r="Q199" s="301">
        <f t="shared" ca="1" si="42"/>
        <v>432.41618608787991</v>
      </c>
      <c r="R199" s="301">
        <f t="shared" ca="1" si="43"/>
        <v>424.47787918253476</v>
      </c>
      <c r="S199" s="50"/>
      <c r="T199" s="292"/>
      <c r="U199" s="265"/>
      <c r="V199" s="292">
        <f t="shared" ca="1" si="44"/>
        <v>428.44703263520734</v>
      </c>
      <c r="W199" s="241">
        <f t="shared" ca="1" si="45"/>
        <v>-1.8970446352073509</v>
      </c>
      <c r="X199" s="351">
        <f t="shared" ca="1" si="46"/>
        <v>3.5987783479689912</v>
      </c>
      <c r="Y199" s="50">
        <f t="shared" ca="1" si="36"/>
        <v>2.8000513307151027</v>
      </c>
      <c r="Z199" s="265">
        <f t="shared" ca="1" si="47"/>
        <v>429.35003933071511</v>
      </c>
      <c r="AA199" s="265">
        <f t="shared" ca="1" si="48"/>
        <v>423.74993666928486</v>
      </c>
      <c r="AB199" s="292"/>
      <c r="AC199" s="37"/>
      <c r="AD199" s="50"/>
      <c r="AE199" s="228"/>
      <c r="AF199" s="50"/>
      <c r="AG199" s="50"/>
      <c r="AH199" s="228"/>
      <c r="AI199" s="50"/>
      <c r="AJ199" s="50"/>
      <c r="AK199" s="50"/>
      <c r="AL199" s="68"/>
      <c r="AM199" s="246"/>
      <c r="AN199" s="241"/>
      <c r="AO199" s="68"/>
      <c r="AP199" s="68"/>
      <c r="AQ199" s="241"/>
      <c r="AR199" s="241"/>
      <c r="AS199" s="228"/>
      <c r="AT199" s="194"/>
      <c r="AU199" s="37"/>
      <c r="AV199" s="68"/>
      <c r="AW199" s="228"/>
      <c r="AX199" s="241"/>
      <c r="AY199" s="38"/>
      <c r="AZ199" s="38"/>
      <c r="BA199" s="55"/>
      <c r="BB199" s="55"/>
      <c r="BC199" s="3" t="e">
        <f t="shared" ca="1" si="49"/>
        <v>#N/A</v>
      </c>
      <c r="BD199" s="3">
        <f t="shared" ca="1" si="50"/>
        <v>85373300</v>
      </c>
      <c r="BE199" s="132"/>
      <c r="BF199" s="132"/>
      <c r="BG199" s="125"/>
      <c r="BJ199" s="68"/>
      <c r="BK199" s="68"/>
      <c r="BL199" s="68"/>
      <c r="BN199" s="169"/>
      <c r="BP199" s="68"/>
      <c r="BQ199" s="68"/>
      <c r="BR199" s="68"/>
      <c r="BU199" s="68"/>
      <c r="BV199" s="68"/>
      <c r="BW199" s="68"/>
      <c r="BX199" s="68"/>
      <c r="BZ199" s="237"/>
      <c r="CD199" s="237"/>
      <c r="CF199" s="68"/>
      <c r="CG199" s="68"/>
      <c r="CH199" s="237"/>
      <c r="CL199" s="237"/>
    </row>
    <row r="200" spans="1:90" x14ac:dyDescent="0.4">
      <c r="A200">
        <v>168</v>
      </c>
      <c r="B200" s="47">
        <f ca="1">IF(A200&gt;$A$8,"",OFFSET(InputPriceData!B$15,$A200+$A$11,0,1,1))</f>
        <v>45083</v>
      </c>
      <c r="C200" s="3">
        <f ca="1">IF(A200&gt;$A$8,"",OFFSET(InputPriceData!G$15,CalculationsAndCharts!$A200+$A$11,IF($C$5,8,0),1,1))</f>
        <v>64022200</v>
      </c>
      <c r="D200" s="4">
        <f ca="1">IF(A200&gt;$A$8,"",OFFSET(InputPriceData!C$15,CalculationsAndCharts!$A200+$A$11,IF($C$5,8,0),1,1))</f>
        <v>426.67001299999998</v>
      </c>
      <c r="E200" s="4">
        <f ca="1">IF(A200&gt;$A$8,"",OFFSET(InputPriceData!D$15,CalculationsAndCharts!$A200+$A$11,IF($C$5,8,0),1,1))</f>
        <v>428.57998700000002</v>
      </c>
      <c r="F200" s="4">
        <f ca="1">IF(A200&gt;$A$8,"",OFFSET(InputPriceData!E$15,CalculationsAndCharts!$A200+$A$11,IF($C$5,8,0),1,1))</f>
        <v>425.98998999999998</v>
      </c>
      <c r="G200" s="4">
        <f ca="1">IF(A200&gt;$A$8,"",OFFSET(InputPriceData!F$15,CalculationsAndCharts!$A200+$A$11,IF($C$5,8,0),1,1))</f>
        <v>428.02999899999998</v>
      </c>
      <c r="H200" s="282">
        <f t="shared" ca="1" si="37"/>
        <v>428.57998700000002</v>
      </c>
      <c r="I200" s="292">
        <f t="shared" ca="1" si="38"/>
        <v>425.98998999999998</v>
      </c>
      <c r="J200" s="50">
        <f t="shared" ca="1" si="39"/>
        <v>2.5899970000000394</v>
      </c>
      <c r="K200" s="282"/>
      <c r="L200" s="282"/>
      <c r="M200" s="292">
        <f t="shared" ca="1" si="40"/>
        <v>4.6512158005390116</v>
      </c>
      <c r="N200" s="291"/>
      <c r="P200" s="292">
        <f t="shared" ca="1" si="41"/>
        <v>427.18875176242278</v>
      </c>
      <c r="Q200" s="301">
        <f t="shared" ca="1" si="42"/>
        <v>431.83996756296182</v>
      </c>
      <c r="R200" s="301">
        <f t="shared" ca="1" si="43"/>
        <v>422.53753596188375</v>
      </c>
      <c r="S200" s="50"/>
      <c r="T200" s="292"/>
      <c r="U200" s="265"/>
      <c r="V200" s="292">
        <f t="shared" ca="1" si="44"/>
        <v>427.18875176242278</v>
      </c>
      <c r="W200" s="241">
        <f t="shared" ca="1" si="45"/>
        <v>0.84124723757719266</v>
      </c>
      <c r="X200" s="351">
        <f t="shared" ca="1" si="46"/>
        <v>0.70769691473125762</v>
      </c>
      <c r="Y200" s="50">
        <f t="shared" ca="1" si="36"/>
        <v>2.7681955882511389</v>
      </c>
      <c r="Z200" s="265">
        <f t="shared" ca="1" si="47"/>
        <v>430.79819458825114</v>
      </c>
      <c r="AA200" s="265">
        <f t="shared" ca="1" si="48"/>
        <v>425.26180341174882</v>
      </c>
      <c r="AB200" s="292"/>
      <c r="AC200" s="37"/>
      <c r="AD200" s="50"/>
      <c r="AE200" s="228"/>
      <c r="AF200" s="50"/>
      <c r="AG200" s="50"/>
      <c r="AH200" s="228"/>
      <c r="AI200" s="50"/>
      <c r="AJ200" s="50"/>
      <c r="AK200" s="50"/>
      <c r="AL200" s="68"/>
      <c r="AM200" s="246"/>
      <c r="AN200" s="241"/>
      <c r="AO200" s="68"/>
      <c r="AP200" s="68"/>
      <c r="AQ200" s="241"/>
      <c r="AR200" s="241"/>
      <c r="AS200" s="228"/>
      <c r="AT200" s="194"/>
      <c r="AU200" s="37"/>
      <c r="AV200" s="68"/>
      <c r="AW200" s="228"/>
      <c r="AX200" s="241"/>
      <c r="AY200" s="38"/>
      <c r="AZ200" s="38"/>
      <c r="BA200" s="55"/>
      <c r="BB200" s="55"/>
      <c r="BC200" s="3">
        <f t="shared" ca="1" si="49"/>
        <v>64022200</v>
      </c>
      <c r="BD200" s="3" t="e">
        <f t="shared" ca="1" si="50"/>
        <v>#N/A</v>
      </c>
      <c r="BE200" s="132"/>
      <c r="BF200" s="132"/>
      <c r="BG200" s="125"/>
      <c r="BJ200" s="68"/>
      <c r="BK200" s="68"/>
      <c r="BL200" s="68"/>
      <c r="BN200" s="169"/>
      <c r="BP200" s="68"/>
      <c r="BQ200" s="68"/>
      <c r="BR200" s="68"/>
      <c r="BU200" s="68"/>
      <c r="BV200" s="68"/>
      <c r="BW200" s="68"/>
      <c r="BX200" s="68"/>
      <c r="BZ200" s="237"/>
      <c r="CD200" s="237"/>
      <c r="CF200" s="68"/>
      <c r="CG200" s="68"/>
      <c r="CH200" s="237"/>
      <c r="CL200" s="237"/>
    </row>
    <row r="201" spans="1:90" x14ac:dyDescent="0.4">
      <c r="A201">
        <v>169</v>
      </c>
      <c r="B201" s="47">
        <f ca="1">IF(A201&gt;$A$8,"",OFFSET(InputPriceData!B$15,$A201+$A$11,0,1,1))</f>
        <v>45082</v>
      </c>
      <c r="C201" s="3">
        <f ca="1">IF(A201&gt;$A$8,"",OFFSET(InputPriceData!G$15,CalculationsAndCharts!$A201+$A$11,IF($C$5,8,0),1,1))</f>
        <v>65460200</v>
      </c>
      <c r="D201" s="4">
        <f ca="1">IF(A201&gt;$A$8,"",OFFSET(InputPriceData!C$15,CalculationsAndCharts!$A201+$A$11,IF($C$5,8,0),1,1))</f>
        <v>428.27999899999998</v>
      </c>
      <c r="E201" s="4">
        <f ca="1">IF(A201&gt;$A$8,"",OFFSET(InputPriceData!D$15,CalculationsAndCharts!$A201+$A$11,IF($C$5,8,0),1,1))</f>
        <v>429.61999500000002</v>
      </c>
      <c r="F201" s="4">
        <f ca="1">IF(A201&gt;$A$8,"",OFFSET(InputPriceData!E$15,CalculationsAndCharts!$A201+$A$11,IF($C$5,8,0),1,1))</f>
        <v>426.36999500000002</v>
      </c>
      <c r="G201" s="4">
        <f ca="1">IF(A201&gt;$A$8,"",OFFSET(InputPriceData!F$15,CalculationsAndCharts!$A201+$A$11,IF($C$5,8,0),1,1))</f>
        <v>427.10000600000001</v>
      </c>
      <c r="H201" s="282">
        <f t="shared" ca="1" si="37"/>
        <v>429.61999500000002</v>
      </c>
      <c r="I201" s="292">
        <f t="shared" ca="1" si="38"/>
        <v>426.36999500000002</v>
      </c>
      <c r="J201" s="50">
        <f t="shared" ca="1" si="39"/>
        <v>3.25</v>
      </c>
      <c r="K201" s="282"/>
      <c r="L201" s="282"/>
      <c r="M201" s="292">
        <f t="shared" ca="1" si="40"/>
        <v>5.5821589864986141</v>
      </c>
      <c r="N201" s="291"/>
      <c r="P201" s="292">
        <f t="shared" ca="1" si="41"/>
        <v>425.10235554928977</v>
      </c>
      <c r="Q201" s="301">
        <f t="shared" ca="1" si="42"/>
        <v>430.68451453578837</v>
      </c>
      <c r="R201" s="301">
        <f t="shared" ca="1" si="43"/>
        <v>419.52019656279117</v>
      </c>
      <c r="S201" s="50"/>
      <c r="T201" s="292"/>
      <c r="U201" s="265"/>
      <c r="V201" s="292">
        <f t="shared" ca="1" si="44"/>
        <v>425.10235554928977</v>
      </c>
      <c r="W201" s="241">
        <f t="shared" ca="1" si="45"/>
        <v>1.9976504507102391</v>
      </c>
      <c r="X201" s="351">
        <f t="shared" ca="1" si="46"/>
        <v>3.9906073232228212</v>
      </c>
      <c r="Y201" s="50">
        <f t="shared" ca="1" si="36"/>
        <v>2.823216002556439</v>
      </c>
      <c r="Z201" s="265">
        <f t="shared" ca="1" si="47"/>
        <v>429.92322200255643</v>
      </c>
      <c r="AA201" s="265">
        <f t="shared" ca="1" si="48"/>
        <v>424.27678999744359</v>
      </c>
      <c r="AB201" s="292"/>
      <c r="AC201" s="37"/>
      <c r="AD201" s="50"/>
      <c r="AE201" s="228"/>
      <c r="AF201" s="50"/>
      <c r="AG201" s="50"/>
      <c r="AH201" s="228"/>
      <c r="AI201" s="50"/>
      <c r="AJ201" s="50"/>
      <c r="AK201" s="50"/>
      <c r="AL201" s="68"/>
      <c r="AM201" s="246"/>
      <c r="AN201" s="241"/>
      <c r="AO201" s="68"/>
      <c r="AP201" s="68"/>
      <c r="AQ201" s="241"/>
      <c r="AR201" s="241"/>
      <c r="AS201" s="228"/>
      <c r="AT201" s="194"/>
      <c r="AU201" s="37"/>
      <c r="AV201" s="68"/>
      <c r="AW201" s="228"/>
      <c r="AX201" s="241"/>
      <c r="AY201" s="38"/>
      <c r="AZ201" s="38"/>
      <c r="BA201" s="55"/>
      <c r="BB201" s="55"/>
      <c r="BC201" s="3" t="e">
        <f t="shared" ca="1" si="49"/>
        <v>#N/A</v>
      </c>
      <c r="BD201" s="3">
        <f t="shared" ca="1" si="50"/>
        <v>65460200</v>
      </c>
      <c r="BE201" s="132"/>
      <c r="BF201" s="132"/>
      <c r="BG201" s="125"/>
      <c r="BJ201" s="68"/>
      <c r="BK201" s="68"/>
      <c r="BL201" s="68"/>
      <c r="BN201" s="169"/>
      <c r="BP201" s="68"/>
      <c r="BQ201" s="68"/>
      <c r="BR201" s="68"/>
      <c r="BU201" s="68"/>
      <c r="BV201" s="68"/>
      <c r="BW201" s="68"/>
      <c r="BX201" s="68"/>
      <c r="BZ201" s="237"/>
      <c r="CD201" s="237"/>
      <c r="CF201" s="68"/>
      <c r="CG201" s="68"/>
      <c r="CH201" s="237"/>
      <c r="CL201" s="237"/>
    </row>
    <row r="202" spans="1:90" x14ac:dyDescent="0.4">
      <c r="A202">
        <v>170</v>
      </c>
      <c r="B202" s="47">
        <f ca="1">IF(A202&gt;$A$8,"",OFFSET(InputPriceData!B$15,$A202+$A$11,0,1,1))</f>
        <v>45079</v>
      </c>
      <c r="C202" s="3">
        <f ca="1">IF(A202&gt;$A$8,"",OFFSET(InputPriceData!G$15,CalculationsAndCharts!$A202+$A$11,IF($C$5,8,0),1,1))</f>
        <v>91366700</v>
      </c>
      <c r="D202" s="4">
        <f ca="1">IF(A202&gt;$A$8,"",OFFSET(InputPriceData!C$15,CalculationsAndCharts!$A202+$A$11,IF($C$5,8,0),1,1))</f>
        <v>424.5</v>
      </c>
      <c r="E202" s="4">
        <f ca="1">IF(A202&gt;$A$8,"",OFFSET(InputPriceData!D$15,CalculationsAndCharts!$A202+$A$11,IF($C$5,8,0),1,1))</f>
        <v>428.73998999999998</v>
      </c>
      <c r="F202" s="4">
        <f ca="1">IF(A202&gt;$A$8,"",OFFSET(InputPriceData!E$15,CalculationsAndCharts!$A202+$A$11,IF($C$5,8,0),1,1))</f>
        <v>423.95001200000002</v>
      </c>
      <c r="G202" s="4">
        <f ca="1">IF(A202&gt;$A$8,"",OFFSET(InputPriceData!F$15,CalculationsAndCharts!$A202+$A$11,IF($C$5,8,0),1,1))</f>
        <v>427.92001299999998</v>
      </c>
      <c r="H202" s="282">
        <f t="shared" ca="1" si="37"/>
        <v>428.73998999999998</v>
      </c>
      <c r="I202" s="292">
        <f t="shared" ca="1" si="38"/>
        <v>421.82000699999998</v>
      </c>
      <c r="J202" s="50">
        <f t="shared" ca="1" si="39"/>
        <v>6.919983000000002</v>
      </c>
      <c r="K202" s="282"/>
      <c r="L202" s="282"/>
      <c r="M202" s="292">
        <f t="shared" ca="1" si="40"/>
        <v>5.6283048875327033</v>
      </c>
      <c r="N202" s="291"/>
      <c r="P202" s="292">
        <f t="shared" ca="1" si="41"/>
        <v>422.17987232249425</v>
      </c>
      <c r="Q202" s="301">
        <f t="shared" ca="1" si="42"/>
        <v>427.80817721002694</v>
      </c>
      <c r="R202" s="301">
        <f t="shared" ca="1" si="43"/>
        <v>416.55156743496156</v>
      </c>
      <c r="S202" s="50"/>
      <c r="T202" s="292"/>
      <c r="U202" s="265"/>
      <c r="V202" s="292">
        <f t="shared" ca="1" si="44"/>
        <v>422.17987232249425</v>
      </c>
      <c r="W202" s="241">
        <f t="shared" ca="1" si="45"/>
        <v>5.7401406775057353</v>
      </c>
      <c r="X202" s="351">
        <f t="shared" ca="1" si="46"/>
        <v>32.949214997556005</v>
      </c>
      <c r="Y202" s="50">
        <f t="shared" ca="1" si="36"/>
        <v>2.9034385719156819</v>
      </c>
      <c r="Z202" s="265">
        <f t="shared" ca="1" si="47"/>
        <v>430.82345157191565</v>
      </c>
      <c r="AA202" s="265">
        <f t="shared" ca="1" si="48"/>
        <v>425.01657442808431</v>
      </c>
      <c r="AB202" s="292"/>
      <c r="AC202" s="37"/>
      <c r="AD202" s="50"/>
      <c r="AE202" s="228"/>
      <c r="AF202" s="50"/>
      <c r="AG202" s="50"/>
      <c r="AH202" s="228"/>
      <c r="AI202" s="50"/>
      <c r="AJ202" s="50"/>
      <c r="AK202" s="50"/>
      <c r="AL202" s="68"/>
      <c r="AM202" s="246"/>
      <c r="AN202" s="241"/>
      <c r="AO202" s="68"/>
      <c r="AP202" s="68"/>
      <c r="AQ202" s="241"/>
      <c r="AR202" s="241"/>
      <c r="AS202" s="228"/>
      <c r="AT202" s="194"/>
      <c r="AU202" s="37"/>
      <c r="AV202" s="68"/>
      <c r="AW202" s="228"/>
      <c r="AX202" s="241"/>
      <c r="AY202" s="38"/>
      <c r="AZ202" s="38"/>
      <c r="BA202" s="55"/>
      <c r="BB202" s="55"/>
      <c r="BC202" s="3">
        <f t="shared" ca="1" si="49"/>
        <v>91366700</v>
      </c>
      <c r="BD202" s="3" t="e">
        <f t="shared" ca="1" si="50"/>
        <v>#N/A</v>
      </c>
      <c r="BE202" s="132"/>
      <c r="BF202" s="132"/>
      <c r="BG202" s="125"/>
      <c r="BJ202" s="68"/>
      <c r="BK202" s="68"/>
      <c r="BL202" s="68"/>
      <c r="BN202" s="169"/>
      <c r="BP202" s="68"/>
      <c r="BQ202" s="68"/>
      <c r="BR202" s="68"/>
      <c r="BU202" s="68"/>
      <c r="BV202" s="68"/>
      <c r="BW202" s="68"/>
      <c r="BX202" s="68"/>
      <c r="BZ202" s="237"/>
      <c r="CD202" s="237"/>
      <c r="CF202" s="68"/>
      <c r="CG202" s="68"/>
      <c r="CH202" s="237"/>
      <c r="CL202" s="237"/>
    </row>
    <row r="203" spans="1:90" x14ac:dyDescent="0.4">
      <c r="A203">
        <v>171</v>
      </c>
      <c r="B203" s="47">
        <f ca="1">IF(A203&gt;$A$8,"",OFFSET(InputPriceData!B$15,$A203+$A$11,0,1,1))</f>
        <v>45078</v>
      </c>
      <c r="C203" s="3">
        <f ca="1">IF(A203&gt;$A$8,"",OFFSET(InputPriceData!G$15,CalculationsAndCharts!$A203+$A$11,IF($C$5,8,0),1,1))</f>
        <v>88865000</v>
      </c>
      <c r="D203" s="4">
        <f ca="1">IF(A203&gt;$A$8,"",OFFSET(InputPriceData!C$15,CalculationsAndCharts!$A203+$A$11,IF($C$5,8,0),1,1))</f>
        <v>418.08999599999999</v>
      </c>
      <c r="E203" s="4">
        <f ca="1">IF(A203&gt;$A$8,"",OFFSET(InputPriceData!D$15,CalculationsAndCharts!$A203+$A$11,IF($C$5,8,0),1,1))</f>
        <v>422.92001299999998</v>
      </c>
      <c r="F203" s="4">
        <f ca="1">IF(A203&gt;$A$8,"",OFFSET(InputPriceData!E$15,CalculationsAndCharts!$A203+$A$11,IF($C$5,8,0),1,1))</f>
        <v>416.790009</v>
      </c>
      <c r="G203" s="4">
        <f ca="1">IF(A203&gt;$A$8,"",OFFSET(InputPriceData!F$15,CalculationsAndCharts!$A203+$A$11,IF($C$5,8,0),1,1))</f>
        <v>421.82000699999998</v>
      </c>
      <c r="H203" s="282">
        <f t="shared" ca="1" si="37"/>
        <v>422.92001299999998</v>
      </c>
      <c r="I203" s="292">
        <f t="shared" ca="1" si="38"/>
        <v>416.790009</v>
      </c>
      <c r="J203" s="50">
        <f t="shared" ca="1" si="39"/>
        <v>6.1300039999999854</v>
      </c>
      <c r="K203" s="282"/>
      <c r="L203" s="282"/>
      <c r="M203" s="292">
        <f t="shared" ca="1" si="40"/>
        <v>4.9166712352494546</v>
      </c>
      <c r="N203" s="291"/>
      <c r="P203" s="292">
        <f t="shared" ca="1" si="41"/>
        <v>419.59347675115589</v>
      </c>
      <c r="Q203" s="301">
        <f t="shared" ca="1" si="42"/>
        <v>424.51014798640534</v>
      </c>
      <c r="R203" s="301">
        <f t="shared" ca="1" si="43"/>
        <v>414.67680551590644</v>
      </c>
      <c r="S203" s="50"/>
      <c r="T203" s="292"/>
      <c r="U203" s="265"/>
      <c r="V203" s="292">
        <f t="shared" ca="1" si="44"/>
        <v>419.59347675115589</v>
      </c>
      <c r="W203" s="241">
        <f t="shared" ca="1" si="45"/>
        <v>2.2265302488440852</v>
      </c>
      <c r="X203" s="351">
        <f t="shared" ca="1" si="46"/>
        <v>4.9574369490177039</v>
      </c>
      <c r="Y203" s="50">
        <f t="shared" ca="1" si="36"/>
        <v>2.7895023700689219</v>
      </c>
      <c r="Z203" s="265">
        <f t="shared" ca="1" si="47"/>
        <v>424.60950937006891</v>
      </c>
      <c r="AA203" s="265">
        <f t="shared" ca="1" si="48"/>
        <v>419.03050462993104</v>
      </c>
      <c r="AB203" s="292"/>
      <c r="AC203" s="37"/>
      <c r="AD203" s="50"/>
      <c r="AE203" s="228"/>
      <c r="AF203" s="50"/>
      <c r="AG203" s="50"/>
      <c r="AH203" s="228"/>
      <c r="AI203" s="50"/>
      <c r="AJ203" s="50"/>
      <c r="AK203" s="50"/>
      <c r="AL203" s="68"/>
      <c r="AM203" s="246"/>
      <c r="AN203" s="241"/>
      <c r="AO203" s="68"/>
      <c r="AP203" s="68"/>
      <c r="AQ203" s="241"/>
      <c r="AR203" s="241"/>
      <c r="AS203" s="228"/>
      <c r="AT203" s="194"/>
      <c r="AU203" s="37"/>
      <c r="AV203" s="68"/>
      <c r="AW203" s="228"/>
      <c r="AX203" s="241"/>
      <c r="AY203" s="38"/>
      <c r="AZ203" s="38"/>
      <c r="BA203" s="55"/>
      <c r="BB203" s="55"/>
      <c r="BC203" s="3">
        <f t="shared" ca="1" si="49"/>
        <v>88865000</v>
      </c>
      <c r="BD203" s="3" t="e">
        <f t="shared" ca="1" si="50"/>
        <v>#N/A</v>
      </c>
      <c r="BE203" s="132"/>
      <c r="BF203" s="132"/>
      <c r="BG203" s="125"/>
      <c r="BJ203" s="68"/>
      <c r="BK203" s="68"/>
      <c r="BL203" s="68"/>
      <c r="BN203" s="169"/>
      <c r="BP203" s="68"/>
      <c r="BQ203" s="68"/>
      <c r="BR203" s="68"/>
      <c r="BU203" s="68"/>
      <c r="BV203" s="68"/>
      <c r="BW203" s="68"/>
      <c r="BX203" s="68"/>
      <c r="BZ203" s="237"/>
      <c r="CD203" s="237"/>
      <c r="CF203" s="68"/>
      <c r="CG203" s="68"/>
      <c r="CH203" s="237"/>
      <c r="CL203" s="237"/>
    </row>
    <row r="204" spans="1:90" x14ac:dyDescent="0.4">
      <c r="A204">
        <v>172</v>
      </c>
      <c r="B204" s="47">
        <f ca="1">IF(A204&gt;$A$8,"",OFFSET(InputPriceData!B$15,$A204+$A$11,0,1,1))</f>
        <v>45077</v>
      </c>
      <c r="C204" s="3">
        <f ca="1">IF(A204&gt;$A$8,"",OFFSET(InputPriceData!G$15,CalculationsAndCharts!$A204+$A$11,IF($C$5,8,0),1,1))</f>
        <v>110811800</v>
      </c>
      <c r="D204" s="4">
        <f ca="1">IF(A204&gt;$A$8,"",OFFSET(InputPriceData!C$15,CalculationsAndCharts!$A204+$A$11,IF($C$5,8,0),1,1))</f>
        <v>418.27999899999998</v>
      </c>
      <c r="E204" s="4">
        <f ca="1">IF(A204&gt;$A$8,"",OFFSET(InputPriceData!D$15,CalculationsAndCharts!$A204+$A$11,IF($C$5,8,0),1,1))</f>
        <v>419.22000100000002</v>
      </c>
      <c r="F204" s="4">
        <f ca="1">IF(A204&gt;$A$8,"",OFFSET(InputPriceData!E$15,CalculationsAndCharts!$A204+$A$11,IF($C$5,8,0),1,1))</f>
        <v>416.22000100000002</v>
      </c>
      <c r="G204" s="4">
        <f ca="1">IF(A204&gt;$A$8,"",OFFSET(InputPriceData!F$15,CalculationsAndCharts!$A204+$A$11,IF($C$5,8,0),1,1))</f>
        <v>417.85000600000001</v>
      </c>
      <c r="H204" s="282">
        <f t="shared" ca="1" si="37"/>
        <v>420.17999300000002</v>
      </c>
      <c r="I204" s="292">
        <f t="shared" ca="1" si="38"/>
        <v>416.22000100000002</v>
      </c>
      <c r="J204" s="50">
        <f t="shared" ca="1" si="39"/>
        <v>3.9599919999999997</v>
      </c>
      <c r="K204" s="282"/>
      <c r="L204" s="282"/>
      <c r="M204" s="292">
        <f t="shared" ca="1" si="40"/>
        <v>4.7417459220834832</v>
      </c>
      <c r="N204" s="291"/>
      <c r="P204" s="292">
        <f t="shared" ca="1" si="41"/>
        <v>418.71645553791035</v>
      </c>
      <c r="Q204" s="301">
        <f t="shared" ca="1" si="42"/>
        <v>423.45820145999386</v>
      </c>
      <c r="R204" s="301">
        <f t="shared" ca="1" si="43"/>
        <v>413.97470961582684</v>
      </c>
      <c r="S204" s="50"/>
      <c r="T204" s="292"/>
      <c r="U204" s="265"/>
      <c r="V204" s="292">
        <f t="shared" ca="1" si="44"/>
        <v>418.71645553791035</v>
      </c>
      <c r="W204" s="241">
        <f t="shared" ca="1" si="45"/>
        <v>-0.86644953791034141</v>
      </c>
      <c r="X204" s="351">
        <f t="shared" ca="1" si="46"/>
        <v>0.75073480174504414</v>
      </c>
      <c r="Y204" s="50">
        <f t="shared" ca="1" si="36"/>
        <v>2.8586446534876151</v>
      </c>
      <c r="Z204" s="265">
        <f t="shared" ca="1" si="47"/>
        <v>420.70865065348761</v>
      </c>
      <c r="AA204" s="265">
        <f t="shared" ca="1" si="48"/>
        <v>414.99136134651241</v>
      </c>
      <c r="AB204" s="292"/>
      <c r="AC204" s="37"/>
      <c r="AD204" s="50"/>
      <c r="AE204" s="228"/>
      <c r="AF204" s="50"/>
      <c r="AG204" s="50"/>
      <c r="AH204" s="228"/>
      <c r="AI204" s="50"/>
      <c r="AJ204" s="50"/>
      <c r="AK204" s="50"/>
      <c r="AL204" s="68"/>
      <c r="AM204" s="246"/>
      <c r="AN204" s="241"/>
      <c r="AO204" s="68"/>
      <c r="AP204" s="68"/>
      <c r="AQ204" s="241"/>
      <c r="AR204" s="241"/>
      <c r="AS204" s="228"/>
      <c r="AT204" s="194"/>
      <c r="AU204" s="37"/>
      <c r="AV204" s="68"/>
      <c r="AW204" s="228"/>
      <c r="AX204" s="241"/>
      <c r="AY204" s="38"/>
      <c r="AZ204" s="38"/>
      <c r="BA204" s="55"/>
      <c r="BB204" s="55"/>
      <c r="BC204" s="3" t="e">
        <f t="shared" ca="1" si="49"/>
        <v>#N/A</v>
      </c>
      <c r="BD204" s="3">
        <f t="shared" ca="1" si="50"/>
        <v>110811800</v>
      </c>
      <c r="BE204" s="132"/>
      <c r="BF204" s="132"/>
      <c r="BG204" s="125"/>
      <c r="BJ204" s="68"/>
      <c r="BK204" s="68"/>
      <c r="BL204" s="68"/>
      <c r="BN204" s="169"/>
      <c r="BP204" s="68"/>
      <c r="BQ204" s="68"/>
      <c r="BR204" s="68"/>
      <c r="BU204" s="68"/>
      <c r="BV204" s="68"/>
      <c r="BW204" s="68"/>
      <c r="BX204" s="68"/>
      <c r="BZ204" s="237"/>
      <c r="CD204" s="237"/>
      <c r="CF204" s="68"/>
      <c r="CG204" s="68"/>
      <c r="CH204" s="237"/>
      <c r="CL204" s="237"/>
    </row>
    <row r="205" spans="1:90" x14ac:dyDescent="0.4">
      <c r="A205">
        <v>173</v>
      </c>
      <c r="B205" s="47">
        <f ca="1">IF(A205&gt;$A$8,"",OFFSET(InputPriceData!B$15,$A205+$A$11,0,1,1))</f>
        <v>45076</v>
      </c>
      <c r="C205" s="3">
        <f ca="1">IF(A205&gt;$A$8,"",OFFSET(InputPriceData!G$15,CalculationsAndCharts!$A205+$A$11,IF($C$5,8,0),1,1))</f>
        <v>72216000</v>
      </c>
      <c r="D205" s="4">
        <f ca="1">IF(A205&gt;$A$8,"",OFFSET(InputPriceData!C$15,CalculationsAndCharts!$A205+$A$11,IF($C$5,8,0),1,1))</f>
        <v>422.02999899999998</v>
      </c>
      <c r="E205" s="4">
        <f ca="1">IF(A205&gt;$A$8,"",OFFSET(InputPriceData!D$15,CalculationsAndCharts!$A205+$A$11,IF($C$5,8,0),1,1))</f>
        <v>422.57998700000002</v>
      </c>
      <c r="F205" s="4">
        <f ca="1">IF(A205&gt;$A$8,"",OFFSET(InputPriceData!E$15,CalculationsAndCharts!$A205+$A$11,IF($C$5,8,0),1,1))</f>
        <v>418.73998999999998</v>
      </c>
      <c r="G205" s="4">
        <f ca="1">IF(A205&gt;$A$8,"",OFFSET(InputPriceData!F$15,CalculationsAndCharts!$A205+$A$11,IF($C$5,8,0),1,1))</f>
        <v>420.17999300000002</v>
      </c>
      <c r="H205" s="282">
        <f t="shared" ca="1" si="37"/>
        <v>422.57998700000002</v>
      </c>
      <c r="I205" s="292">
        <f t="shared" ca="1" si="38"/>
        <v>418.73998999999998</v>
      </c>
      <c r="J205" s="50">
        <f t="shared" ca="1" si="39"/>
        <v>3.8399970000000394</v>
      </c>
      <c r="K205" s="282"/>
      <c r="L205" s="282"/>
      <c r="M205" s="292">
        <f t="shared" ca="1" si="40"/>
        <v>5.0761876483807757</v>
      </c>
      <c r="N205" s="291"/>
      <c r="P205" s="292">
        <f t="shared" ca="1" si="41"/>
        <v>417.89484513325044</v>
      </c>
      <c r="Q205" s="301">
        <f t="shared" ca="1" si="42"/>
        <v>422.97103278163121</v>
      </c>
      <c r="R205" s="301">
        <f t="shared" ca="1" si="43"/>
        <v>412.81865748486968</v>
      </c>
      <c r="S205" s="50"/>
      <c r="T205" s="292"/>
      <c r="U205" s="265"/>
      <c r="V205" s="292">
        <f t="shared" ca="1" si="44"/>
        <v>417.89484513325044</v>
      </c>
      <c r="W205" s="241">
        <f t="shared" ca="1" si="45"/>
        <v>2.2851478667495826</v>
      </c>
      <c r="X205" s="351">
        <f t="shared" ca="1" si="46"/>
        <v>5.2219007729101676</v>
      </c>
      <c r="Y205" s="50">
        <f t="shared" ca="1" si="36"/>
        <v>2.8810492587975958</v>
      </c>
      <c r="Z205" s="265">
        <f t="shared" ca="1" si="47"/>
        <v>423.06104225879761</v>
      </c>
      <c r="AA205" s="265">
        <f t="shared" ca="1" si="48"/>
        <v>417.29894374120244</v>
      </c>
      <c r="AB205" s="292"/>
      <c r="AC205" s="37"/>
      <c r="AD205" s="50"/>
      <c r="AE205" s="228"/>
      <c r="AF205" s="50"/>
      <c r="AG205" s="50"/>
      <c r="AH205" s="228"/>
      <c r="AI205" s="50"/>
      <c r="AJ205" s="50"/>
      <c r="AK205" s="50"/>
      <c r="AL205" s="68"/>
      <c r="AM205" s="246"/>
      <c r="AN205" s="241"/>
      <c r="AO205" s="68"/>
      <c r="AP205" s="68"/>
      <c r="AQ205" s="241"/>
      <c r="AR205" s="241"/>
      <c r="AS205" s="228"/>
      <c r="AT205" s="194"/>
      <c r="AU205" s="37"/>
      <c r="AV205" s="68"/>
      <c r="AW205" s="228"/>
      <c r="AX205" s="241"/>
      <c r="AY205" s="38"/>
      <c r="AZ205" s="38"/>
      <c r="BA205" s="55"/>
      <c r="BB205" s="55"/>
      <c r="BC205" s="3">
        <f t="shared" ca="1" si="49"/>
        <v>72216000</v>
      </c>
      <c r="BD205" s="3" t="e">
        <f t="shared" ca="1" si="50"/>
        <v>#N/A</v>
      </c>
      <c r="BE205" s="132"/>
      <c r="BF205" s="132"/>
      <c r="BG205" s="125"/>
      <c r="BJ205" s="68"/>
      <c r="BK205" s="68"/>
      <c r="BL205" s="68"/>
      <c r="BN205" s="169"/>
      <c r="BP205" s="68"/>
      <c r="BQ205" s="68"/>
      <c r="BR205" s="68"/>
      <c r="BU205" s="68"/>
      <c r="BV205" s="68"/>
      <c r="BW205" s="68"/>
      <c r="BX205" s="68"/>
      <c r="BZ205" s="237"/>
      <c r="CD205" s="237"/>
      <c r="CF205" s="68"/>
      <c r="CG205" s="68"/>
      <c r="CH205" s="237"/>
      <c r="CL205" s="237"/>
    </row>
    <row r="206" spans="1:90" x14ac:dyDescent="0.4">
      <c r="A206">
        <v>174</v>
      </c>
      <c r="B206" s="47">
        <f ca="1">IF(A206&gt;$A$8,"",OFFSET(InputPriceData!B$15,$A206+$A$11,0,1,1))</f>
        <v>45072</v>
      </c>
      <c r="C206" s="3">
        <f ca="1">IF(A206&gt;$A$8,"",OFFSET(InputPriceData!G$15,CalculationsAndCharts!$A206+$A$11,IF($C$5,8,0),1,1))</f>
        <v>93830000</v>
      </c>
      <c r="D206" s="4">
        <f ca="1">IF(A206&gt;$A$8,"",OFFSET(InputPriceData!C$15,CalculationsAndCharts!$A206+$A$11,IF($C$5,8,0),1,1))</f>
        <v>415.32998700000002</v>
      </c>
      <c r="E206" s="4">
        <f ca="1">IF(A206&gt;$A$8,"",OFFSET(InputPriceData!D$15,CalculationsAndCharts!$A206+$A$11,IF($C$5,8,0),1,1))</f>
        <v>420.76998900000001</v>
      </c>
      <c r="F206" s="4">
        <f ca="1">IF(A206&gt;$A$8,"",OFFSET(InputPriceData!E$15,CalculationsAndCharts!$A206+$A$11,IF($C$5,8,0),1,1))</f>
        <v>415.25</v>
      </c>
      <c r="G206" s="4">
        <f ca="1">IF(A206&gt;$A$8,"",OFFSET(InputPriceData!F$15,CalculationsAndCharts!$A206+$A$11,IF($C$5,8,0),1,1))</f>
        <v>420.01998900000001</v>
      </c>
      <c r="H206" s="282">
        <f t="shared" ca="1" si="37"/>
        <v>420.76998900000001</v>
      </c>
      <c r="I206" s="292">
        <f t="shared" ca="1" si="38"/>
        <v>414.64999399999999</v>
      </c>
      <c r="J206" s="50">
        <f t="shared" ca="1" si="39"/>
        <v>6.1199950000000172</v>
      </c>
      <c r="K206" s="282"/>
      <c r="L206" s="282"/>
      <c r="M206" s="292">
        <f t="shared" ca="1" si="40"/>
        <v>4.9152737696717299</v>
      </c>
      <c r="N206" s="291"/>
      <c r="P206" s="292">
        <f t="shared" ca="1" si="41"/>
        <v>416.2117691303614</v>
      </c>
      <c r="Q206" s="301">
        <f t="shared" ca="1" si="42"/>
        <v>421.12704290003313</v>
      </c>
      <c r="R206" s="301">
        <f t="shared" ca="1" si="43"/>
        <v>411.29649536068968</v>
      </c>
      <c r="S206" s="50"/>
      <c r="T206" s="292"/>
      <c r="U206" s="265"/>
      <c r="V206" s="292">
        <f t="shared" ca="1" si="44"/>
        <v>416.2117691303614</v>
      </c>
      <c r="W206" s="241">
        <f t="shared" ca="1" si="45"/>
        <v>3.8082198696386058</v>
      </c>
      <c r="X206" s="351">
        <f t="shared" ca="1" si="46"/>
        <v>14.502538575510281</v>
      </c>
      <c r="Y206" s="50">
        <f t="shared" ca="1" si="36"/>
        <v>2.9379493371755108</v>
      </c>
      <c r="Z206" s="265">
        <f t="shared" ca="1" si="47"/>
        <v>422.95793833717551</v>
      </c>
      <c r="AA206" s="265">
        <f t="shared" ca="1" si="48"/>
        <v>417.08203966282451</v>
      </c>
      <c r="AB206" s="292"/>
      <c r="AC206" s="37"/>
      <c r="AD206" s="50"/>
      <c r="AE206" s="228"/>
      <c r="AF206" s="50"/>
      <c r="AG206" s="50"/>
      <c r="AH206" s="228"/>
      <c r="AI206" s="50"/>
      <c r="AJ206" s="50"/>
      <c r="AK206" s="50"/>
      <c r="AL206" s="68"/>
      <c r="AM206" s="246"/>
      <c r="AN206" s="241"/>
      <c r="AO206" s="68"/>
      <c r="AP206" s="68"/>
      <c r="AQ206" s="241"/>
      <c r="AR206" s="241"/>
      <c r="AS206" s="228"/>
      <c r="AT206" s="194"/>
      <c r="AU206" s="37"/>
      <c r="AV206" s="68"/>
      <c r="AW206" s="228"/>
      <c r="AX206" s="241"/>
      <c r="AY206" s="38"/>
      <c r="AZ206" s="38"/>
      <c r="BA206" s="55"/>
      <c r="BB206" s="55"/>
      <c r="BC206" s="3">
        <f t="shared" ca="1" si="49"/>
        <v>93830000</v>
      </c>
      <c r="BD206" s="3" t="e">
        <f t="shared" ca="1" si="50"/>
        <v>#N/A</v>
      </c>
      <c r="BE206" s="132"/>
      <c r="BF206" s="132"/>
      <c r="BG206" s="125"/>
      <c r="BJ206" s="68"/>
      <c r="BK206" s="68"/>
      <c r="BL206" s="68"/>
      <c r="BN206" s="169"/>
      <c r="BP206" s="68"/>
      <c r="BQ206" s="68"/>
      <c r="BR206" s="68"/>
      <c r="BU206" s="68"/>
      <c r="BV206" s="68"/>
      <c r="BW206" s="68"/>
      <c r="BX206" s="68"/>
      <c r="BZ206" s="237"/>
      <c r="CD206" s="237"/>
      <c r="CF206" s="68"/>
      <c r="CG206" s="68"/>
      <c r="CH206" s="237"/>
      <c r="CL206" s="237"/>
    </row>
    <row r="207" spans="1:90" x14ac:dyDescent="0.4">
      <c r="A207">
        <v>175</v>
      </c>
      <c r="B207" s="47">
        <f ca="1">IF(A207&gt;$A$8,"",OFFSET(InputPriceData!B$15,$A207+$A$11,0,1,1))</f>
        <v>45071</v>
      </c>
      <c r="C207" s="3">
        <f ca="1">IF(A207&gt;$A$8,"",OFFSET(InputPriceData!G$15,CalculationsAndCharts!$A207+$A$11,IF($C$5,8,0),1,1))</f>
        <v>90961600</v>
      </c>
      <c r="D207" s="4">
        <f ca="1">IF(A207&gt;$A$8,"",OFFSET(InputPriceData!C$15,CalculationsAndCharts!$A207+$A$11,IF($C$5,8,0),1,1))</f>
        <v>414.73998999999998</v>
      </c>
      <c r="E207" s="4">
        <f ca="1">IF(A207&gt;$A$8,"",OFFSET(InputPriceData!D$15,CalculationsAndCharts!$A207+$A$11,IF($C$5,8,0),1,1))</f>
        <v>416.16000400000001</v>
      </c>
      <c r="F207" s="4">
        <f ca="1">IF(A207&gt;$A$8,"",OFFSET(InputPriceData!E$15,CalculationsAndCharts!$A207+$A$11,IF($C$5,8,0),1,1))</f>
        <v>412.41000400000001</v>
      </c>
      <c r="G207" s="4">
        <f ca="1">IF(A207&gt;$A$8,"",OFFSET(InputPriceData!F$15,CalculationsAndCharts!$A207+$A$11,IF($C$5,8,0),1,1))</f>
        <v>414.64999399999999</v>
      </c>
      <c r="H207" s="282">
        <f t="shared" ca="1" si="37"/>
        <v>416.16000400000001</v>
      </c>
      <c r="I207" s="292">
        <f t="shared" ca="1" si="38"/>
        <v>411.08999599999999</v>
      </c>
      <c r="J207" s="50">
        <f t="shared" ca="1" si="39"/>
        <v>5.0700080000000298</v>
      </c>
      <c r="K207" s="282"/>
      <c r="L207" s="282"/>
      <c r="M207" s="292">
        <f t="shared" ca="1" si="40"/>
        <v>4.3662681688839857</v>
      </c>
      <c r="N207" s="291"/>
      <c r="P207" s="292">
        <f t="shared" ca="1" si="41"/>
        <v>415.44250607747762</v>
      </c>
      <c r="Q207" s="301">
        <f t="shared" ca="1" si="42"/>
        <v>419.80877424636162</v>
      </c>
      <c r="R207" s="301">
        <f t="shared" ca="1" si="43"/>
        <v>411.07623790859361</v>
      </c>
      <c r="S207" s="50"/>
      <c r="T207" s="292"/>
      <c r="U207" s="265"/>
      <c r="V207" s="292">
        <f t="shared" ca="1" si="44"/>
        <v>415.44250607747762</v>
      </c>
      <c r="W207" s="241">
        <f t="shared" ca="1" si="45"/>
        <v>-0.79251207747762464</v>
      </c>
      <c r="X207" s="351">
        <f t="shared" ca="1" si="46"/>
        <v>0.62807539294790049</v>
      </c>
      <c r="Y207" s="50">
        <f t="shared" ca="1" si="36"/>
        <v>3.1076996234175049</v>
      </c>
      <c r="Z207" s="265">
        <f t="shared" ca="1" si="47"/>
        <v>417.75769362341748</v>
      </c>
      <c r="AA207" s="265">
        <f t="shared" ca="1" si="48"/>
        <v>411.5422943765825</v>
      </c>
      <c r="AB207" s="292"/>
      <c r="AC207" s="37"/>
      <c r="AD207" s="50"/>
      <c r="AE207" s="228"/>
      <c r="AF207" s="50"/>
      <c r="AG207" s="50"/>
      <c r="AH207" s="228"/>
      <c r="AI207" s="50"/>
      <c r="AJ207" s="50"/>
      <c r="AK207" s="50"/>
      <c r="AL207" s="68"/>
      <c r="AM207" s="246"/>
      <c r="AN207" s="241"/>
      <c r="AO207" s="68"/>
      <c r="AP207" s="68"/>
      <c r="AQ207" s="241"/>
      <c r="AR207" s="241"/>
      <c r="AS207" s="228"/>
      <c r="AT207" s="194"/>
      <c r="AU207" s="37"/>
      <c r="AV207" s="68"/>
      <c r="AW207" s="228"/>
      <c r="AX207" s="241"/>
      <c r="AY207" s="38"/>
      <c r="AZ207" s="38"/>
      <c r="BA207" s="55"/>
      <c r="BB207" s="55"/>
      <c r="BC207" s="3">
        <f t="shared" ca="1" si="49"/>
        <v>90961600</v>
      </c>
      <c r="BD207" s="3" t="e">
        <f t="shared" ca="1" si="50"/>
        <v>#N/A</v>
      </c>
      <c r="BE207" s="132"/>
      <c r="BF207" s="132"/>
      <c r="BG207" s="125"/>
      <c r="BJ207" s="68"/>
      <c r="BK207" s="68"/>
      <c r="BL207" s="68"/>
      <c r="BN207" s="169"/>
      <c r="BP207" s="68"/>
      <c r="BQ207" s="68"/>
      <c r="BR207" s="68"/>
      <c r="BU207" s="68"/>
      <c r="BV207" s="68"/>
      <c r="BW207" s="68"/>
      <c r="BX207" s="68"/>
      <c r="BZ207" s="237"/>
      <c r="CD207" s="237"/>
      <c r="CF207" s="68"/>
      <c r="CG207" s="68"/>
      <c r="CH207" s="237"/>
      <c r="CL207" s="237"/>
    </row>
    <row r="208" spans="1:90" x14ac:dyDescent="0.4">
      <c r="A208">
        <v>176</v>
      </c>
      <c r="B208" s="47">
        <f ca="1">IF(A208&gt;$A$8,"",OFFSET(InputPriceData!B$15,$A208+$A$11,0,1,1))</f>
        <v>45070</v>
      </c>
      <c r="C208" s="3">
        <f ca="1">IF(A208&gt;$A$8,"",OFFSET(InputPriceData!G$15,CalculationsAndCharts!$A208+$A$11,IF($C$5,8,0),1,1))</f>
        <v>89213700</v>
      </c>
      <c r="D208" s="4">
        <f ca="1">IF(A208&gt;$A$8,"",OFFSET(InputPriceData!C$15,CalculationsAndCharts!$A208+$A$11,IF($C$5,8,0),1,1))</f>
        <v>412.42001299999998</v>
      </c>
      <c r="E208" s="4">
        <f ca="1">IF(A208&gt;$A$8,"",OFFSET(InputPriceData!D$15,CalculationsAndCharts!$A208+$A$11,IF($C$5,8,0),1,1))</f>
        <v>412.82000699999998</v>
      </c>
      <c r="F208" s="4">
        <f ca="1">IF(A208&gt;$A$8,"",OFFSET(InputPriceData!E$15,CalculationsAndCharts!$A208+$A$11,IF($C$5,8,0),1,1))</f>
        <v>409.88000499999998</v>
      </c>
      <c r="G208" s="4">
        <f ca="1">IF(A208&gt;$A$8,"",OFFSET(InputPriceData!F$15,CalculationsAndCharts!$A208+$A$11,IF($C$5,8,0),1,1))</f>
        <v>411.08999599999999</v>
      </c>
      <c r="H208" s="282">
        <f t="shared" ca="1" si="37"/>
        <v>414.08999599999999</v>
      </c>
      <c r="I208" s="292">
        <f t="shared" ca="1" si="38"/>
        <v>409.88000499999998</v>
      </c>
      <c r="J208" s="50">
        <f t="shared" ca="1" si="39"/>
        <v>4.2099910000000023</v>
      </c>
      <c r="K208" s="282"/>
      <c r="L208" s="282"/>
      <c r="M208" s="292">
        <f t="shared" ca="1" si="40"/>
        <v>4.1368825725396547</v>
      </c>
      <c r="N208" s="291"/>
      <c r="P208" s="292">
        <f t="shared" ca="1" si="41"/>
        <v>416.69828184181472</v>
      </c>
      <c r="Q208" s="301">
        <f t="shared" ca="1" si="42"/>
        <v>420.83516441435438</v>
      </c>
      <c r="R208" s="301">
        <f t="shared" ca="1" si="43"/>
        <v>412.56139926927506</v>
      </c>
      <c r="S208" s="50"/>
      <c r="T208" s="292"/>
      <c r="U208" s="265"/>
      <c r="V208" s="292">
        <f t="shared" ca="1" si="44"/>
        <v>416.69828184181472</v>
      </c>
      <c r="W208" s="241">
        <f t="shared" ca="1" si="45"/>
        <v>-5.6082858418147339</v>
      </c>
      <c r="X208" s="351">
        <f t="shared" ca="1" si="46"/>
        <v>31.452870083499597</v>
      </c>
      <c r="Y208" s="50">
        <f t="shared" ca="1" si="36"/>
        <v>3.2372304304524899</v>
      </c>
      <c r="Z208" s="265">
        <f t="shared" ca="1" si="47"/>
        <v>414.32722643045247</v>
      </c>
      <c r="AA208" s="265">
        <f t="shared" ca="1" si="48"/>
        <v>407.8527655695475</v>
      </c>
      <c r="AB208" s="292"/>
      <c r="AC208" s="37"/>
      <c r="AD208" s="50"/>
      <c r="AE208" s="228"/>
      <c r="AF208" s="50"/>
      <c r="AG208" s="50"/>
      <c r="AH208" s="228"/>
      <c r="AI208" s="50"/>
      <c r="AJ208" s="50"/>
      <c r="AK208" s="50"/>
      <c r="AL208" s="68"/>
      <c r="AM208" s="246"/>
      <c r="AN208" s="241"/>
      <c r="AO208" s="68"/>
      <c r="AP208" s="68"/>
      <c r="AQ208" s="241"/>
      <c r="AR208" s="241"/>
      <c r="AS208" s="228"/>
      <c r="AT208" s="194"/>
      <c r="AU208" s="37"/>
      <c r="AV208" s="68"/>
      <c r="AW208" s="228"/>
      <c r="AX208" s="241"/>
      <c r="AY208" s="38"/>
      <c r="AZ208" s="38"/>
      <c r="BA208" s="55"/>
      <c r="BB208" s="55"/>
      <c r="BC208" s="3" t="e">
        <f t="shared" ca="1" si="49"/>
        <v>#N/A</v>
      </c>
      <c r="BD208" s="3">
        <f t="shared" ca="1" si="50"/>
        <v>89213700</v>
      </c>
      <c r="BE208" s="132"/>
      <c r="BF208" s="132"/>
      <c r="BG208" s="125"/>
      <c r="BJ208" s="68"/>
      <c r="BK208" s="68"/>
      <c r="BL208" s="68"/>
      <c r="BN208" s="169"/>
      <c r="BP208" s="68"/>
      <c r="BQ208" s="68"/>
      <c r="BR208" s="68"/>
      <c r="BU208" s="68"/>
      <c r="BV208" s="68"/>
      <c r="BW208" s="68"/>
      <c r="BX208" s="68"/>
      <c r="BZ208" s="237"/>
      <c r="CD208" s="237"/>
      <c r="CF208" s="68"/>
      <c r="CG208" s="68"/>
      <c r="CH208" s="237"/>
      <c r="CL208" s="237"/>
    </row>
    <row r="209" spans="1:90" x14ac:dyDescent="0.4">
      <c r="A209">
        <v>177</v>
      </c>
      <c r="B209" s="47">
        <f ca="1">IF(A209&gt;$A$8,"",OFFSET(InputPriceData!B$15,$A209+$A$11,0,1,1))</f>
        <v>45069</v>
      </c>
      <c r="C209" s="3">
        <f ca="1">IF(A209&gt;$A$8,"",OFFSET(InputPriceData!G$15,CalculationsAndCharts!$A209+$A$11,IF($C$5,8,0),1,1))</f>
        <v>86383500</v>
      </c>
      <c r="D209" s="4">
        <f ca="1">IF(A209&gt;$A$8,"",OFFSET(InputPriceData!C$15,CalculationsAndCharts!$A209+$A$11,IF($C$5,8,0),1,1))</f>
        <v>417.07998700000002</v>
      </c>
      <c r="E209" s="4">
        <f ca="1">IF(A209&gt;$A$8,"",OFFSET(InputPriceData!D$15,CalculationsAndCharts!$A209+$A$11,IF($C$5,8,0),1,1))</f>
        <v>418.72000100000002</v>
      </c>
      <c r="F209" s="4">
        <f ca="1">IF(A209&gt;$A$8,"",OFFSET(InputPriceData!E$15,CalculationsAndCharts!$A209+$A$11,IF($C$5,8,0),1,1))</f>
        <v>413.67999300000002</v>
      </c>
      <c r="G209" s="4">
        <f ca="1">IF(A209&gt;$A$8,"",OFFSET(InputPriceData!F$15,CalculationsAndCharts!$A209+$A$11,IF($C$5,8,0),1,1))</f>
        <v>414.08999599999999</v>
      </c>
      <c r="H209" s="282">
        <f t="shared" ca="1" si="37"/>
        <v>418.790009</v>
      </c>
      <c r="I209" s="292">
        <f t="shared" ca="1" si="38"/>
        <v>413.67999300000002</v>
      </c>
      <c r="J209" s="50">
        <f t="shared" ca="1" si="39"/>
        <v>5.1100159999999732</v>
      </c>
      <c r="K209" s="282"/>
      <c r="L209" s="282"/>
      <c r="M209" s="292">
        <f t="shared" ca="1" si="40"/>
        <v>3.8312390839890376</v>
      </c>
      <c r="N209" s="291"/>
      <c r="P209" s="292">
        <f t="shared" ca="1" si="41"/>
        <v>418.3240603270304</v>
      </c>
      <c r="Q209" s="301">
        <f t="shared" ca="1" si="42"/>
        <v>422.15529941101943</v>
      </c>
      <c r="R209" s="301">
        <f t="shared" ca="1" si="43"/>
        <v>414.49282124304136</v>
      </c>
      <c r="S209" s="50"/>
      <c r="T209" s="292"/>
      <c r="U209" s="265"/>
      <c r="V209" s="292">
        <f t="shared" ca="1" si="44"/>
        <v>418.3240603270304</v>
      </c>
      <c r="W209" s="241">
        <f t="shared" ca="1" si="45"/>
        <v>-4.2340643270304099</v>
      </c>
      <c r="X209" s="351">
        <f t="shared" ca="1" si="46"/>
        <v>17.927300725431479</v>
      </c>
      <c r="Y209" s="50">
        <f t="shared" ca="1" si="36"/>
        <v>3.1732811553154336</v>
      </c>
      <c r="Z209" s="265">
        <f t="shared" ca="1" si="47"/>
        <v>417.26327715531539</v>
      </c>
      <c r="AA209" s="265">
        <f t="shared" ca="1" si="48"/>
        <v>410.91671484468458</v>
      </c>
      <c r="AB209" s="292"/>
      <c r="AC209" s="37"/>
      <c r="AD209" s="50"/>
      <c r="AE209" s="228"/>
      <c r="AF209" s="50"/>
      <c r="AG209" s="50"/>
      <c r="AH209" s="228"/>
      <c r="AI209" s="50"/>
      <c r="AJ209" s="50"/>
      <c r="AK209" s="50"/>
      <c r="AL209" s="68"/>
      <c r="AM209" s="246"/>
      <c r="AN209" s="241"/>
      <c r="AO209" s="68"/>
      <c r="AP209" s="68"/>
      <c r="AQ209" s="241"/>
      <c r="AR209" s="241"/>
      <c r="AS209" s="228"/>
      <c r="AT209" s="194"/>
      <c r="AU209" s="37"/>
      <c r="AV209" s="68"/>
      <c r="AW209" s="228"/>
      <c r="AX209" s="241"/>
      <c r="AY209" s="38"/>
      <c r="AZ209" s="38"/>
      <c r="BA209" s="55"/>
      <c r="BB209" s="55"/>
      <c r="BC209" s="3" t="e">
        <f t="shared" ca="1" si="49"/>
        <v>#N/A</v>
      </c>
      <c r="BD209" s="3">
        <f t="shared" ca="1" si="50"/>
        <v>86383500</v>
      </c>
      <c r="BE209" s="132"/>
      <c r="BF209" s="132"/>
      <c r="BG209" s="125"/>
      <c r="BJ209" s="68"/>
      <c r="BK209" s="68"/>
      <c r="BL209" s="68"/>
      <c r="BN209" s="169"/>
      <c r="BP209" s="68"/>
      <c r="BQ209" s="68"/>
      <c r="BR209" s="68"/>
      <c r="BU209" s="68"/>
      <c r="BV209" s="68"/>
      <c r="BW209" s="68"/>
      <c r="BX209" s="68"/>
      <c r="BZ209" s="237"/>
      <c r="CD209" s="237"/>
      <c r="CF209" s="68"/>
      <c r="CG209" s="68"/>
      <c r="CH209" s="237"/>
      <c r="CL209" s="237"/>
    </row>
    <row r="210" spans="1:90" x14ac:dyDescent="0.4">
      <c r="A210">
        <v>178</v>
      </c>
      <c r="B210" s="47">
        <f ca="1">IF(A210&gt;$A$8,"",OFFSET(InputPriceData!B$15,$A210+$A$11,0,1,1))</f>
        <v>45068</v>
      </c>
      <c r="C210" s="3">
        <f ca="1">IF(A210&gt;$A$8,"",OFFSET(InputPriceData!G$15,CalculationsAndCharts!$A210+$A$11,IF($C$5,8,0),1,1))</f>
        <v>60745400</v>
      </c>
      <c r="D210" s="4">
        <f ca="1">IF(A210&gt;$A$8,"",OFFSET(InputPriceData!C$15,CalculationsAndCharts!$A210+$A$11,IF($C$5,8,0),1,1))</f>
        <v>418.64001500000001</v>
      </c>
      <c r="E210" s="4">
        <f ca="1">IF(A210&gt;$A$8,"",OFFSET(InputPriceData!D$15,CalculationsAndCharts!$A210+$A$11,IF($C$5,8,0),1,1))</f>
        <v>420.39001500000001</v>
      </c>
      <c r="F210" s="4">
        <f ca="1">IF(A210&gt;$A$8,"",OFFSET(InputPriceData!E$15,CalculationsAndCharts!$A210+$A$11,IF($C$5,8,0),1,1))</f>
        <v>417.35000600000001</v>
      </c>
      <c r="G210" s="4">
        <f ca="1">IF(A210&gt;$A$8,"",OFFSET(InputPriceData!F$15,CalculationsAndCharts!$A210+$A$11,IF($C$5,8,0),1,1))</f>
        <v>418.790009</v>
      </c>
      <c r="H210" s="282">
        <f t="shared" ca="1" si="37"/>
        <v>420.39001500000001</v>
      </c>
      <c r="I210" s="292">
        <f t="shared" ca="1" si="38"/>
        <v>417.35000600000001</v>
      </c>
      <c r="J210" s="50">
        <f t="shared" ca="1" si="39"/>
        <v>3.0400089999999977</v>
      </c>
      <c r="K210" s="282"/>
      <c r="L210" s="282"/>
      <c r="M210" s="292">
        <f t="shared" ca="1" si="40"/>
        <v>3.747899252218883</v>
      </c>
      <c r="N210" s="291"/>
      <c r="P210" s="292">
        <f t="shared" ca="1" si="41"/>
        <v>418.23658435623895</v>
      </c>
      <c r="Q210" s="301">
        <f t="shared" ca="1" si="42"/>
        <v>421.98448360845782</v>
      </c>
      <c r="R210" s="301">
        <f t="shared" ca="1" si="43"/>
        <v>414.48868510402008</v>
      </c>
      <c r="S210" s="50"/>
      <c r="T210" s="292"/>
      <c r="U210" s="265"/>
      <c r="V210" s="292">
        <f t="shared" ca="1" si="44"/>
        <v>418.23658435623895</v>
      </c>
      <c r="W210" s="241">
        <f t="shared" ca="1" si="45"/>
        <v>0.55342464376104772</v>
      </c>
      <c r="X210" s="351">
        <f t="shared" ca="1" si="46"/>
        <v>0.30627883632204256</v>
      </c>
      <c r="Y210" s="50">
        <f t="shared" ca="1" si="36"/>
        <v>3.311476589382798</v>
      </c>
      <c r="Z210" s="265">
        <f t="shared" ca="1" si="47"/>
        <v>422.10148558938278</v>
      </c>
      <c r="AA210" s="265">
        <f t="shared" ca="1" si="48"/>
        <v>415.47853241061722</v>
      </c>
      <c r="AB210" s="292"/>
      <c r="AC210" s="37"/>
      <c r="AD210" s="50"/>
      <c r="AE210" s="228"/>
      <c r="AF210" s="50"/>
      <c r="AG210" s="50"/>
      <c r="AH210" s="228"/>
      <c r="AI210" s="50"/>
      <c r="AJ210" s="50"/>
      <c r="AK210" s="50"/>
      <c r="AL210" s="68"/>
      <c r="AM210" s="246"/>
      <c r="AN210" s="241"/>
      <c r="AO210" s="68"/>
      <c r="AP210" s="68"/>
      <c r="AQ210" s="241"/>
      <c r="AR210" s="241"/>
      <c r="AS210" s="228"/>
      <c r="AT210" s="194"/>
      <c r="AU210" s="37"/>
      <c r="AV210" s="68"/>
      <c r="AW210" s="228"/>
      <c r="AX210" s="241"/>
      <c r="AY210" s="38"/>
      <c r="AZ210" s="38"/>
      <c r="BA210" s="55"/>
      <c r="BB210" s="55"/>
      <c r="BC210" s="3">
        <f t="shared" ca="1" si="49"/>
        <v>60745400</v>
      </c>
      <c r="BD210" s="3" t="e">
        <f t="shared" ca="1" si="50"/>
        <v>#N/A</v>
      </c>
      <c r="BE210" s="132"/>
      <c r="BF210" s="132"/>
      <c r="BG210" s="125"/>
      <c r="BJ210" s="68"/>
      <c r="BK210" s="68"/>
      <c r="BL210" s="68"/>
      <c r="BN210" s="169"/>
      <c r="BP210" s="68"/>
      <c r="BQ210" s="68"/>
      <c r="BR210" s="68"/>
      <c r="BU210" s="68"/>
      <c r="BV210" s="68"/>
      <c r="BW210" s="68"/>
      <c r="BX210" s="68"/>
      <c r="BZ210" s="237"/>
      <c r="CD210" s="237"/>
      <c r="CF210" s="68"/>
      <c r="CG210" s="68"/>
      <c r="CH210" s="237"/>
      <c r="CL210" s="237"/>
    </row>
    <row r="211" spans="1:90" x14ac:dyDescent="0.4">
      <c r="A211">
        <v>179</v>
      </c>
      <c r="B211" s="47">
        <f ca="1">IF(A211&gt;$A$8,"",OFFSET(InputPriceData!B$15,$A211+$A$11,0,1,1))</f>
        <v>45065</v>
      </c>
      <c r="C211" s="3">
        <f ca="1">IF(A211&gt;$A$8,"",OFFSET(InputPriceData!G$15,CalculationsAndCharts!$A211+$A$11,IF($C$5,8,0),1,1))</f>
        <v>103679700</v>
      </c>
      <c r="D211" s="4">
        <f ca="1">IF(A211&gt;$A$8,"",OFFSET(InputPriceData!C$15,CalculationsAndCharts!$A211+$A$11,IF($C$5,8,0),1,1))</f>
        <v>420.17001299999998</v>
      </c>
      <c r="E211" s="4">
        <f ca="1">IF(A211&gt;$A$8,"",OFFSET(InputPriceData!D$15,CalculationsAndCharts!$A211+$A$11,IF($C$5,8,0),1,1))</f>
        <v>420.72000100000002</v>
      </c>
      <c r="F211" s="4">
        <f ca="1">IF(A211&gt;$A$8,"",OFFSET(InputPriceData!E$15,CalculationsAndCharts!$A211+$A$11,IF($C$5,8,0),1,1))</f>
        <v>417.35000600000001</v>
      </c>
      <c r="G211" s="4">
        <f ca="1">IF(A211&gt;$A$8,"",OFFSET(InputPriceData!F$15,CalculationsAndCharts!$A211+$A$11,IF($C$5,8,0),1,1))</f>
        <v>418.61999500000002</v>
      </c>
      <c r="H211" s="282">
        <f t="shared" ca="1" si="37"/>
        <v>420.72000100000002</v>
      </c>
      <c r="I211" s="292">
        <f t="shared" ca="1" si="38"/>
        <v>417.35000600000001</v>
      </c>
      <c r="J211" s="50">
        <f t="shared" ca="1" si="39"/>
        <v>3.3699950000000172</v>
      </c>
      <c r="K211" s="282"/>
      <c r="L211" s="282"/>
      <c r="M211" s="292">
        <f t="shared" ca="1" si="40"/>
        <v>4.0912315217248221</v>
      </c>
      <c r="N211" s="291"/>
      <c r="P211" s="292">
        <f t="shared" ca="1" si="41"/>
        <v>416.75160917975035</v>
      </c>
      <c r="Q211" s="301">
        <f t="shared" ca="1" si="42"/>
        <v>420.84284070147515</v>
      </c>
      <c r="R211" s="301">
        <f t="shared" ca="1" si="43"/>
        <v>412.66037765802554</v>
      </c>
      <c r="S211" s="50"/>
      <c r="T211" s="292"/>
      <c r="U211" s="265"/>
      <c r="V211" s="292">
        <f t="shared" ca="1" si="44"/>
        <v>416.75160917975035</v>
      </c>
      <c r="W211" s="241">
        <f t="shared" ca="1" si="45"/>
        <v>1.8683858202496708</v>
      </c>
      <c r="X211" s="351">
        <f t="shared" ca="1" si="46"/>
        <v>3.4908655733100353</v>
      </c>
      <c r="Y211" s="50">
        <f t="shared" ca="1" si="36"/>
        <v>3.3172459851962341</v>
      </c>
      <c r="Z211" s="265">
        <f t="shared" ca="1" si="47"/>
        <v>421.93724098519624</v>
      </c>
      <c r="AA211" s="265">
        <f t="shared" ca="1" si="48"/>
        <v>415.30274901480379</v>
      </c>
      <c r="AB211" s="292"/>
      <c r="AC211" s="37"/>
      <c r="AD211" s="50"/>
      <c r="AE211" s="228"/>
      <c r="AF211" s="50"/>
      <c r="AG211" s="50"/>
      <c r="AH211" s="228"/>
      <c r="AI211" s="50"/>
      <c r="AJ211" s="50"/>
      <c r="AK211" s="50"/>
      <c r="AL211" s="68"/>
      <c r="AM211" s="246"/>
      <c r="AN211" s="241"/>
      <c r="AO211" s="68"/>
      <c r="AP211" s="68"/>
      <c r="AQ211" s="241"/>
      <c r="AR211" s="241"/>
      <c r="AS211" s="228"/>
      <c r="AT211" s="194"/>
      <c r="AU211" s="37"/>
      <c r="AV211" s="68"/>
      <c r="AW211" s="228"/>
      <c r="AX211" s="241"/>
      <c r="AY211" s="38"/>
      <c r="AZ211" s="38"/>
      <c r="BA211" s="55"/>
      <c r="BB211" s="55"/>
      <c r="BC211" s="3" t="e">
        <f t="shared" ca="1" si="49"/>
        <v>#N/A</v>
      </c>
      <c r="BD211" s="3">
        <f t="shared" ca="1" si="50"/>
        <v>103679700</v>
      </c>
      <c r="BE211" s="132"/>
      <c r="BF211" s="132"/>
      <c r="BG211" s="125"/>
      <c r="BJ211" s="68"/>
      <c r="BK211" s="68"/>
      <c r="BL211" s="68"/>
      <c r="BN211" s="169"/>
      <c r="BP211" s="68"/>
      <c r="BQ211" s="68"/>
      <c r="BR211" s="68"/>
      <c r="BU211" s="68"/>
      <c r="BV211" s="68"/>
      <c r="BW211" s="68"/>
      <c r="BX211" s="68"/>
      <c r="BZ211" s="237"/>
      <c r="CD211" s="237"/>
      <c r="CF211" s="68"/>
      <c r="CG211" s="68"/>
      <c r="CH211" s="237"/>
      <c r="CL211" s="237"/>
    </row>
    <row r="212" spans="1:90" x14ac:dyDescent="0.4">
      <c r="A212">
        <v>180</v>
      </c>
      <c r="B212" s="47">
        <f ca="1">IF(A212&gt;$A$8,"",OFFSET(InputPriceData!B$15,$A212+$A$11,0,1,1))</f>
        <v>45064</v>
      </c>
      <c r="C212" s="3">
        <f ca="1">IF(A212&gt;$A$8,"",OFFSET(InputPriceData!G$15,CalculationsAndCharts!$A212+$A$11,IF($C$5,8,0),1,1))</f>
        <v>97177200</v>
      </c>
      <c r="D212" s="4">
        <f ca="1">IF(A212&gt;$A$8,"",OFFSET(InputPriceData!C$15,CalculationsAndCharts!$A212+$A$11,IF($C$5,8,0),1,1))</f>
        <v>414.89999399999999</v>
      </c>
      <c r="E212" s="4">
        <f ca="1">IF(A212&gt;$A$8,"",OFFSET(InputPriceData!D$15,CalculationsAndCharts!$A212+$A$11,IF($C$5,8,0),1,1))</f>
        <v>419.67001299999998</v>
      </c>
      <c r="F212" s="4">
        <f ca="1">IF(A212&gt;$A$8,"",OFFSET(InputPriceData!E$15,CalculationsAndCharts!$A212+$A$11,IF($C$5,8,0),1,1))</f>
        <v>414.67001299999998</v>
      </c>
      <c r="G212" s="4">
        <f ca="1">IF(A212&gt;$A$8,"",OFFSET(InputPriceData!F$15,CalculationsAndCharts!$A212+$A$11,IF($C$5,8,0),1,1))</f>
        <v>419.23001099999999</v>
      </c>
      <c r="H212" s="282">
        <f t="shared" ca="1" si="37"/>
        <v>419.67001299999998</v>
      </c>
      <c r="I212" s="292">
        <f t="shared" ca="1" si="38"/>
        <v>414.67001299999998</v>
      </c>
      <c r="J212" s="50">
        <f t="shared" ca="1" si="39"/>
        <v>5</v>
      </c>
      <c r="K212" s="282"/>
      <c r="L212" s="282"/>
      <c r="M212" s="292">
        <f t="shared" ca="1" si="40"/>
        <v>4.0296759060892482</v>
      </c>
      <c r="N212" s="291"/>
      <c r="P212" s="292">
        <f t="shared" ca="1" si="41"/>
        <v>414.56730662473882</v>
      </c>
      <c r="Q212" s="301">
        <f t="shared" ca="1" si="42"/>
        <v>418.59698253082809</v>
      </c>
      <c r="R212" s="301">
        <f t="shared" ca="1" si="43"/>
        <v>410.53763071864955</v>
      </c>
      <c r="S212" s="50"/>
      <c r="T212" s="292"/>
      <c r="U212" s="265"/>
      <c r="V212" s="292">
        <f t="shared" ca="1" si="44"/>
        <v>414.56730662473882</v>
      </c>
      <c r="W212" s="241">
        <f t="shared" ca="1" si="45"/>
        <v>4.6627043752611712</v>
      </c>
      <c r="X212" s="351">
        <f t="shared" ca="1" si="46"/>
        <v>21.740812091079668</v>
      </c>
      <c r="Y212" s="50">
        <f t="shared" ca="1" si="36"/>
        <v>3.3181987552183019</v>
      </c>
      <c r="Z212" s="265">
        <f t="shared" ca="1" si="47"/>
        <v>422.54820975521829</v>
      </c>
      <c r="AA212" s="265">
        <f t="shared" ca="1" si="48"/>
        <v>415.91181224478169</v>
      </c>
      <c r="AB212" s="292"/>
      <c r="AC212" s="37"/>
      <c r="AD212" s="50"/>
      <c r="AE212" s="228"/>
      <c r="AF212" s="50"/>
      <c r="AG212" s="50"/>
      <c r="AH212" s="228"/>
      <c r="AI212" s="50"/>
      <c r="AJ212" s="50"/>
      <c r="AK212" s="50"/>
      <c r="AL212" s="68"/>
      <c r="AM212" s="246"/>
      <c r="AN212" s="241"/>
      <c r="AO212" s="68"/>
      <c r="AP212" s="68"/>
      <c r="AQ212" s="241"/>
      <c r="AR212" s="241"/>
      <c r="AS212" s="228"/>
      <c r="AT212" s="194"/>
      <c r="AU212" s="37"/>
      <c r="AV212" s="68"/>
      <c r="AW212" s="228"/>
      <c r="AX212" s="241"/>
      <c r="AY212" s="38"/>
      <c r="AZ212" s="38"/>
      <c r="BA212" s="55"/>
      <c r="BB212" s="55"/>
      <c r="BC212" s="3">
        <f t="shared" ca="1" si="49"/>
        <v>97177200</v>
      </c>
      <c r="BD212" s="3" t="e">
        <f t="shared" ca="1" si="50"/>
        <v>#N/A</v>
      </c>
      <c r="BE212" s="132"/>
      <c r="BF212" s="132"/>
      <c r="BG212" s="125"/>
      <c r="BJ212" s="68"/>
      <c r="BK212" s="68"/>
      <c r="BL212" s="68"/>
      <c r="BN212" s="169"/>
      <c r="BP212" s="68"/>
      <c r="BQ212" s="68"/>
      <c r="BR212" s="68"/>
      <c r="BU212" s="68"/>
      <c r="BV212" s="68"/>
      <c r="BW212" s="68"/>
      <c r="BX212" s="68"/>
      <c r="BZ212" s="237"/>
      <c r="CD212" s="237"/>
      <c r="CF212" s="68"/>
      <c r="CG212" s="68"/>
      <c r="CH212" s="237"/>
      <c r="CL212" s="237"/>
    </row>
    <row r="213" spans="1:90" x14ac:dyDescent="0.4">
      <c r="A213">
        <v>181</v>
      </c>
      <c r="B213" s="47">
        <f ca="1">IF(A213&gt;$A$8,"",OFFSET(InputPriceData!B$15,$A213+$A$11,0,1,1))</f>
        <v>45063</v>
      </c>
      <c r="C213" s="3">
        <f ca="1">IF(A213&gt;$A$8,"",OFFSET(InputPriceData!G$15,CalculationsAndCharts!$A213+$A$11,IF($C$5,8,0),1,1))</f>
        <v>87287000</v>
      </c>
      <c r="D213" s="4">
        <f ca="1">IF(A213&gt;$A$8,"",OFFSET(InputPriceData!C$15,CalculationsAndCharts!$A213+$A$11,IF($C$5,8,0),1,1))</f>
        <v>412.35000600000001</v>
      </c>
      <c r="E213" s="4">
        <f ca="1">IF(A213&gt;$A$8,"",OFFSET(InputPriceData!D$15,CalculationsAndCharts!$A213+$A$11,IF($C$5,8,0),1,1))</f>
        <v>415.85998499999999</v>
      </c>
      <c r="F213" s="4">
        <f ca="1">IF(A213&gt;$A$8,"",OFFSET(InputPriceData!E$15,CalculationsAndCharts!$A213+$A$11,IF($C$5,8,0),1,1))</f>
        <v>410.64001500000001</v>
      </c>
      <c r="G213" s="4">
        <f ca="1">IF(A213&gt;$A$8,"",OFFSET(InputPriceData!F$15,CalculationsAndCharts!$A213+$A$11,IF($C$5,8,0),1,1))</f>
        <v>415.23001099999999</v>
      </c>
      <c r="H213" s="282">
        <f t="shared" ca="1" si="37"/>
        <v>415.85998499999999</v>
      </c>
      <c r="I213" s="292">
        <f t="shared" ca="1" si="38"/>
        <v>410.25</v>
      </c>
      <c r="J213" s="50">
        <f t="shared" ca="1" si="39"/>
        <v>5.6099849999999947</v>
      </c>
      <c r="K213" s="282"/>
      <c r="L213" s="282"/>
      <c r="M213" s="292">
        <f t="shared" ca="1" si="40"/>
        <v>3.3954405612979111</v>
      </c>
      <c r="N213" s="291"/>
      <c r="P213" s="292">
        <f t="shared" ca="1" si="41"/>
        <v>412.54182336710386</v>
      </c>
      <c r="Q213" s="301">
        <f t="shared" ca="1" si="42"/>
        <v>415.93726392840176</v>
      </c>
      <c r="R213" s="301">
        <f t="shared" ca="1" si="43"/>
        <v>409.14638280580596</v>
      </c>
      <c r="S213" s="50"/>
      <c r="T213" s="292"/>
      <c r="U213" s="265"/>
      <c r="V213" s="292">
        <f t="shared" ca="1" si="44"/>
        <v>412.54182336710386</v>
      </c>
      <c r="W213" s="241">
        <f t="shared" ca="1" si="45"/>
        <v>2.6881876328961312</v>
      </c>
      <c r="X213" s="351">
        <f t="shared" ca="1" si="46"/>
        <v>7.226352749655705</v>
      </c>
      <c r="Y213" s="50">
        <f t="shared" ca="1" si="36"/>
        <v>3.2153874568639869</v>
      </c>
      <c r="Z213" s="265">
        <f t="shared" ca="1" si="47"/>
        <v>418.44539845686398</v>
      </c>
      <c r="AA213" s="265">
        <f t="shared" ca="1" si="48"/>
        <v>412.014623543136</v>
      </c>
      <c r="AB213" s="292"/>
      <c r="AC213" s="37"/>
      <c r="AD213" s="50"/>
      <c r="AE213" s="228"/>
      <c r="AF213" s="50"/>
      <c r="AG213" s="50"/>
      <c r="AH213" s="228"/>
      <c r="AI213" s="50"/>
      <c r="AJ213" s="50"/>
      <c r="AK213" s="50"/>
      <c r="AL213" s="68"/>
      <c r="AM213" s="246"/>
      <c r="AN213" s="241"/>
      <c r="AO213" s="68"/>
      <c r="AP213" s="68"/>
      <c r="AQ213" s="241"/>
      <c r="AR213" s="241"/>
      <c r="AS213" s="228"/>
      <c r="AT213" s="194"/>
      <c r="AU213" s="37"/>
      <c r="AV213" s="68"/>
      <c r="AW213" s="228"/>
      <c r="AX213" s="241"/>
      <c r="AY213" s="38"/>
      <c r="AZ213" s="38"/>
      <c r="BA213" s="55"/>
      <c r="BB213" s="55"/>
      <c r="BC213" s="3">
        <f t="shared" ca="1" si="49"/>
        <v>87287000</v>
      </c>
      <c r="BD213" s="3" t="e">
        <f t="shared" ca="1" si="50"/>
        <v>#N/A</v>
      </c>
      <c r="BE213" s="132"/>
      <c r="BF213" s="132"/>
      <c r="BG213" s="125"/>
      <c r="BJ213" s="68"/>
      <c r="BK213" s="68"/>
      <c r="BL213" s="68"/>
      <c r="BN213" s="169"/>
      <c r="BP213" s="68"/>
      <c r="BQ213" s="68"/>
      <c r="BR213" s="68"/>
      <c r="BU213" s="68"/>
      <c r="BV213" s="68"/>
      <c r="BW213" s="68"/>
      <c r="BX213" s="68"/>
      <c r="BZ213" s="237"/>
      <c r="CD213" s="237"/>
      <c r="CF213" s="68"/>
      <c r="CG213" s="68"/>
      <c r="CH213" s="237"/>
      <c r="CL213" s="237"/>
    </row>
    <row r="214" spans="1:90" x14ac:dyDescent="0.4">
      <c r="A214">
        <v>182</v>
      </c>
      <c r="B214" s="47">
        <f ca="1">IF(A214&gt;$A$8,"",OFFSET(InputPriceData!B$15,$A214+$A$11,0,1,1))</f>
        <v>45062</v>
      </c>
      <c r="C214" s="3">
        <f ca="1">IF(A214&gt;$A$8,"",OFFSET(InputPriceData!G$15,CalculationsAndCharts!$A214+$A$11,IF($C$5,8,0),1,1))</f>
        <v>57705500</v>
      </c>
      <c r="D214" s="4">
        <f ca="1">IF(A214&gt;$A$8,"",OFFSET(InputPriceData!C$15,CalculationsAndCharts!$A214+$A$11,IF($C$5,8,0),1,1))</f>
        <v>411.85998499999999</v>
      </c>
      <c r="E214" s="4">
        <f ca="1">IF(A214&gt;$A$8,"",OFFSET(InputPriceData!D$15,CalculationsAndCharts!$A214+$A$11,IF($C$5,8,0),1,1))</f>
        <v>412.82000699999998</v>
      </c>
      <c r="F214" s="4">
        <f ca="1">IF(A214&gt;$A$8,"",OFFSET(InputPriceData!E$15,CalculationsAndCharts!$A214+$A$11,IF($C$5,8,0),1,1))</f>
        <v>410.23998999999998</v>
      </c>
      <c r="G214" s="4">
        <f ca="1">IF(A214&gt;$A$8,"",OFFSET(InputPriceData!F$15,CalculationsAndCharts!$A214+$A$11,IF($C$5,8,0),1,1))</f>
        <v>410.25</v>
      </c>
      <c r="H214" s="282">
        <f t="shared" ca="1" si="37"/>
        <v>413.01001000000002</v>
      </c>
      <c r="I214" s="292">
        <f t="shared" ca="1" si="38"/>
        <v>410.23998999999998</v>
      </c>
      <c r="J214" s="50">
        <f t="shared" ca="1" si="39"/>
        <v>2.770020000000045</v>
      </c>
      <c r="K214" s="282"/>
      <c r="L214" s="282"/>
      <c r="M214" s="292">
        <f t="shared" ca="1" si="40"/>
        <v>3.1966609273003797</v>
      </c>
      <c r="N214" s="291"/>
      <c r="P214" s="292">
        <f t="shared" ca="1" si="41"/>
        <v>412.19570068955153</v>
      </c>
      <c r="Q214" s="301">
        <f t="shared" ca="1" si="42"/>
        <v>415.39236161685193</v>
      </c>
      <c r="R214" s="301">
        <f t="shared" ca="1" si="43"/>
        <v>408.99903976225113</v>
      </c>
      <c r="S214" s="50"/>
      <c r="T214" s="292"/>
      <c r="U214" s="265"/>
      <c r="V214" s="292">
        <f t="shared" ca="1" si="44"/>
        <v>412.19570068955153</v>
      </c>
      <c r="W214" s="241">
        <f t="shared" ca="1" si="45"/>
        <v>-1.9457006895515292</v>
      </c>
      <c r="X214" s="351">
        <f t="shared" ca="1" si="46"/>
        <v>3.7857511733212963</v>
      </c>
      <c r="Y214" s="50">
        <f t="shared" ca="1" si="36"/>
        <v>3.1641926884674434</v>
      </c>
      <c r="Z214" s="265">
        <f t="shared" ca="1" si="47"/>
        <v>413.41419268846744</v>
      </c>
      <c r="AA214" s="265">
        <f t="shared" ca="1" si="48"/>
        <v>407.08580731153256</v>
      </c>
      <c r="AB214" s="292"/>
      <c r="AC214" s="37"/>
      <c r="AD214" s="50"/>
      <c r="AE214" s="228"/>
      <c r="AF214" s="50"/>
      <c r="AG214" s="50"/>
      <c r="AH214" s="228"/>
      <c r="AI214" s="50"/>
      <c r="AJ214" s="50"/>
      <c r="AK214" s="50"/>
      <c r="AL214" s="68"/>
      <c r="AM214" s="246"/>
      <c r="AN214" s="241"/>
      <c r="AO214" s="68"/>
      <c r="AP214" s="68"/>
      <c r="AQ214" s="241"/>
      <c r="AR214" s="241"/>
      <c r="AS214" s="228"/>
      <c r="AT214" s="194"/>
      <c r="AU214" s="37"/>
      <c r="AV214" s="68"/>
      <c r="AW214" s="228"/>
      <c r="AX214" s="241"/>
      <c r="AY214" s="38"/>
      <c r="AZ214" s="38"/>
      <c r="BA214" s="55"/>
      <c r="BB214" s="55"/>
      <c r="BC214" s="3" t="e">
        <f t="shared" ca="1" si="49"/>
        <v>#N/A</v>
      </c>
      <c r="BD214" s="3">
        <f t="shared" ca="1" si="50"/>
        <v>57705500</v>
      </c>
      <c r="BE214" s="132"/>
      <c r="BF214" s="132"/>
      <c r="BG214" s="125"/>
      <c r="BJ214" s="68"/>
      <c r="BK214" s="68"/>
      <c r="BL214" s="68"/>
      <c r="BN214" s="169"/>
      <c r="BP214" s="68"/>
      <c r="BQ214" s="68"/>
      <c r="BR214" s="68"/>
      <c r="BU214" s="68"/>
      <c r="BV214" s="68"/>
      <c r="BW214" s="68"/>
      <c r="BX214" s="68"/>
      <c r="BZ214" s="237"/>
      <c r="CD214" s="237"/>
      <c r="CF214" s="68"/>
      <c r="CG214" s="68"/>
      <c r="CH214" s="237"/>
      <c r="CL214" s="237"/>
    </row>
    <row r="215" spans="1:90" x14ac:dyDescent="0.4">
      <c r="A215">
        <v>183</v>
      </c>
      <c r="B215" s="47">
        <f ca="1">IF(A215&gt;$A$8,"",OFFSET(InputPriceData!B$15,$A215+$A$11,0,1,1))</f>
        <v>45061</v>
      </c>
      <c r="C215" s="3">
        <f ca="1">IF(A215&gt;$A$8,"",OFFSET(InputPriceData!G$15,CalculationsAndCharts!$A215+$A$11,IF($C$5,8,0),1,1))</f>
        <v>54289400</v>
      </c>
      <c r="D215" s="4">
        <f ca="1">IF(A215&gt;$A$8,"",OFFSET(InputPriceData!C$15,CalculationsAndCharts!$A215+$A$11,IF($C$5,8,0),1,1))</f>
        <v>412.22000100000002</v>
      </c>
      <c r="E215" s="4">
        <f ca="1">IF(A215&gt;$A$8,"",OFFSET(InputPriceData!D$15,CalculationsAndCharts!$A215+$A$11,IF($C$5,8,0),1,1))</f>
        <v>413.42999300000002</v>
      </c>
      <c r="F215" s="4">
        <f ca="1">IF(A215&gt;$A$8,"",OFFSET(InputPriceData!E$15,CalculationsAndCharts!$A215+$A$11,IF($C$5,8,0),1,1))</f>
        <v>410.23001099999999</v>
      </c>
      <c r="G215" s="4">
        <f ca="1">IF(A215&gt;$A$8,"",OFFSET(InputPriceData!F$15,CalculationsAndCharts!$A215+$A$11,IF($C$5,8,0),1,1))</f>
        <v>413.01001000000002</v>
      </c>
      <c r="H215" s="282">
        <f t="shared" ca="1" si="37"/>
        <v>413.42999300000002</v>
      </c>
      <c r="I215" s="292">
        <f t="shared" ca="1" si="38"/>
        <v>410.23001099999999</v>
      </c>
      <c r="J215" s="50">
        <f t="shared" ca="1" si="39"/>
        <v>3.1999820000000341</v>
      </c>
      <c r="K215" s="282"/>
      <c r="L215" s="282"/>
      <c r="M215" s="292">
        <f t="shared" ca="1" si="40"/>
        <v>3.6087898033552519</v>
      </c>
      <c r="N215" s="291"/>
      <c r="P215" s="292">
        <f t="shared" ca="1" si="41"/>
        <v>412.27547786589713</v>
      </c>
      <c r="Q215" s="301">
        <f t="shared" ca="1" si="42"/>
        <v>415.88426766925238</v>
      </c>
      <c r="R215" s="301">
        <f t="shared" ca="1" si="43"/>
        <v>408.66668806254188</v>
      </c>
      <c r="S215" s="50"/>
      <c r="T215" s="292"/>
      <c r="U215" s="265"/>
      <c r="V215" s="292">
        <f t="shared" ca="1" si="44"/>
        <v>412.27547786589713</v>
      </c>
      <c r="W215" s="241">
        <f t="shared" ca="1" si="45"/>
        <v>0.73453213410289209</v>
      </c>
      <c r="X215" s="351">
        <f t="shared" ca="1" si="46"/>
        <v>0.53953745602974901</v>
      </c>
      <c r="Y215" s="50">
        <f t="shared" ca="1" si="36"/>
        <v>3.1347246570588769</v>
      </c>
      <c r="Z215" s="265">
        <f t="shared" ca="1" si="47"/>
        <v>416.1447346570589</v>
      </c>
      <c r="AA215" s="265">
        <f t="shared" ca="1" si="48"/>
        <v>409.87528534294114</v>
      </c>
      <c r="AB215" s="292"/>
      <c r="AC215" s="37"/>
      <c r="AD215" s="50"/>
      <c r="AE215" s="228"/>
      <c r="AF215" s="50"/>
      <c r="AG215" s="50"/>
      <c r="AH215" s="228"/>
      <c r="AI215" s="50"/>
      <c r="AJ215" s="50"/>
      <c r="AK215" s="50"/>
      <c r="AL215" s="68"/>
      <c r="AM215" s="246"/>
      <c r="AN215" s="241"/>
      <c r="AO215" s="68"/>
      <c r="AP215" s="68"/>
      <c r="AQ215" s="241"/>
      <c r="AR215" s="241"/>
      <c r="AS215" s="228"/>
      <c r="AT215" s="194"/>
      <c r="AU215" s="37"/>
      <c r="AV215" s="68"/>
      <c r="AW215" s="228"/>
      <c r="AX215" s="241"/>
      <c r="AY215" s="38"/>
      <c r="AZ215" s="38"/>
      <c r="BA215" s="55"/>
      <c r="BB215" s="55"/>
      <c r="BC215" s="3">
        <f t="shared" ca="1" si="49"/>
        <v>54289400</v>
      </c>
      <c r="BD215" s="3" t="e">
        <f t="shared" ca="1" si="50"/>
        <v>#N/A</v>
      </c>
      <c r="BE215" s="132"/>
      <c r="BF215" s="132"/>
      <c r="BG215" s="125"/>
      <c r="BJ215" s="68"/>
      <c r="BK215" s="68"/>
      <c r="BL215" s="68"/>
      <c r="BN215" s="169"/>
      <c r="BP215" s="68"/>
      <c r="BQ215" s="68"/>
      <c r="BR215" s="68"/>
      <c r="BU215" s="68"/>
      <c r="BV215" s="68"/>
      <c r="BW215" s="68"/>
      <c r="BX215" s="68"/>
      <c r="BZ215" s="237"/>
      <c r="CD215" s="237"/>
      <c r="CF215" s="68"/>
      <c r="CG215" s="68"/>
      <c r="CH215" s="237"/>
      <c r="CL215" s="237"/>
    </row>
    <row r="216" spans="1:90" x14ac:dyDescent="0.4">
      <c r="A216">
        <v>184</v>
      </c>
      <c r="B216" s="47">
        <f ca="1">IF(A216&gt;$A$8,"",OFFSET(InputPriceData!B$15,$A216+$A$11,0,1,1))</f>
        <v>45058</v>
      </c>
      <c r="C216" s="3">
        <f ca="1">IF(A216&gt;$A$8,"",OFFSET(InputPriceData!G$15,CalculationsAndCharts!$A216+$A$11,IF($C$5,8,0),1,1))</f>
        <v>70439400</v>
      </c>
      <c r="D216" s="4">
        <f ca="1">IF(A216&gt;$A$8,"",OFFSET(InputPriceData!C$15,CalculationsAndCharts!$A216+$A$11,IF($C$5,8,0),1,1))</f>
        <v>413.42001299999998</v>
      </c>
      <c r="E216" s="4">
        <f ca="1">IF(A216&gt;$A$8,"",OFFSET(InputPriceData!D$15,CalculationsAndCharts!$A216+$A$11,IF($C$5,8,0),1,1))</f>
        <v>413.64001500000001</v>
      </c>
      <c r="F216" s="4">
        <f ca="1">IF(A216&gt;$A$8,"",OFFSET(InputPriceData!E$15,CalculationsAndCharts!$A216+$A$11,IF($C$5,8,0),1,1))</f>
        <v>409.07000699999998</v>
      </c>
      <c r="G216" s="4">
        <f ca="1">IF(A216&gt;$A$8,"",OFFSET(InputPriceData!F$15,CalculationsAndCharts!$A216+$A$11,IF($C$5,8,0),1,1))</f>
        <v>411.58999599999999</v>
      </c>
      <c r="H216" s="282">
        <f t="shared" ca="1" si="37"/>
        <v>413.64001500000001</v>
      </c>
      <c r="I216" s="292">
        <f t="shared" ca="1" si="38"/>
        <v>409.07000699999998</v>
      </c>
      <c r="J216" s="50">
        <f t="shared" ca="1" si="39"/>
        <v>4.5700080000000298</v>
      </c>
      <c r="K216" s="282"/>
      <c r="L216" s="282"/>
      <c r="M216" s="292">
        <f t="shared" ca="1" si="40"/>
        <v>3.7266557988087183</v>
      </c>
      <c r="N216" s="291"/>
      <c r="P216" s="292">
        <f t="shared" ca="1" si="41"/>
        <v>411.98690712701256</v>
      </c>
      <c r="Q216" s="301">
        <f t="shared" ca="1" si="42"/>
        <v>415.71356292582129</v>
      </c>
      <c r="R216" s="301">
        <f t="shared" ca="1" si="43"/>
        <v>408.26025132820382</v>
      </c>
      <c r="S216" s="50"/>
      <c r="T216" s="292"/>
      <c r="U216" s="265"/>
      <c r="V216" s="292">
        <f t="shared" ca="1" si="44"/>
        <v>411.98690712701256</v>
      </c>
      <c r="W216" s="241">
        <f t="shared" ca="1" si="45"/>
        <v>-0.39691112701257225</v>
      </c>
      <c r="X216" s="351">
        <f t="shared" ca="1" si="46"/>
        <v>0.15753844274639026</v>
      </c>
      <c r="Y216" s="50">
        <f t="shared" ca="1" si="36"/>
        <v>3.1307867627870078</v>
      </c>
      <c r="Z216" s="265">
        <f t="shared" ca="1" si="47"/>
        <v>414.720782762787</v>
      </c>
      <c r="AA216" s="265">
        <f t="shared" ca="1" si="48"/>
        <v>408.45920923721297</v>
      </c>
      <c r="AB216" s="292"/>
      <c r="AC216" s="37"/>
      <c r="AD216" s="50"/>
      <c r="AE216" s="228"/>
      <c r="AF216" s="50"/>
      <c r="AG216" s="50"/>
      <c r="AH216" s="228"/>
      <c r="AI216" s="50"/>
      <c r="AJ216" s="50"/>
      <c r="AK216" s="50"/>
      <c r="AL216" s="68"/>
      <c r="AM216" s="246"/>
      <c r="AN216" s="241"/>
      <c r="AO216" s="68"/>
      <c r="AP216" s="68"/>
      <c r="AQ216" s="241"/>
      <c r="AR216" s="241"/>
      <c r="AS216" s="228"/>
      <c r="AT216" s="194"/>
      <c r="AU216" s="37"/>
      <c r="AV216" s="68"/>
      <c r="AW216" s="228"/>
      <c r="AX216" s="241"/>
      <c r="AY216" s="38"/>
      <c r="AZ216" s="38"/>
      <c r="BA216" s="55"/>
      <c r="BB216" s="55"/>
      <c r="BC216" s="3" t="e">
        <f t="shared" ca="1" si="49"/>
        <v>#N/A</v>
      </c>
      <c r="BD216" s="3">
        <f t="shared" ca="1" si="50"/>
        <v>70439400</v>
      </c>
      <c r="BE216" s="132"/>
      <c r="BF216" s="132"/>
      <c r="BG216" s="125"/>
      <c r="BJ216" s="68"/>
      <c r="BK216" s="68"/>
      <c r="BL216" s="68"/>
      <c r="BN216" s="169"/>
      <c r="BP216" s="68"/>
      <c r="BQ216" s="68"/>
      <c r="BR216" s="68"/>
      <c r="BU216" s="68"/>
      <c r="BV216" s="68"/>
      <c r="BW216" s="68"/>
      <c r="BX216" s="68"/>
      <c r="BZ216" s="237"/>
      <c r="CD216" s="237"/>
      <c r="CF216" s="68"/>
      <c r="CG216" s="68"/>
      <c r="CH216" s="237"/>
      <c r="CL216" s="237"/>
    </row>
    <row r="217" spans="1:90" x14ac:dyDescent="0.4">
      <c r="A217">
        <v>185</v>
      </c>
      <c r="B217" s="47">
        <f ca="1">IF(A217&gt;$A$8,"",OFFSET(InputPriceData!B$15,$A217+$A$11,0,1,1))</f>
        <v>45057</v>
      </c>
      <c r="C217" s="3">
        <f ca="1">IF(A217&gt;$A$8,"",OFFSET(InputPriceData!G$15,CalculationsAndCharts!$A217+$A$11,IF($C$5,8,0),1,1))</f>
        <v>70157100</v>
      </c>
      <c r="D217" s="4">
        <f ca="1">IF(A217&gt;$A$8,"",OFFSET(InputPriceData!C$15,CalculationsAndCharts!$A217+$A$11,IF($C$5,8,0),1,1))</f>
        <v>411.95001200000002</v>
      </c>
      <c r="E217" s="4">
        <f ca="1">IF(A217&gt;$A$8,"",OFFSET(InputPriceData!D$15,CalculationsAndCharts!$A217+$A$11,IF($C$5,8,0),1,1))</f>
        <v>412.42999300000002</v>
      </c>
      <c r="F217" s="4">
        <f ca="1">IF(A217&gt;$A$8,"",OFFSET(InputPriceData!E$15,CalculationsAndCharts!$A217+$A$11,IF($C$5,8,0),1,1))</f>
        <v>409.97000100000002</v>
      </c>
      <c r="G217" s="4">
        <f ca="1">IF(A217&gt;$A$8,"",OFFSET(InputPriceData!F$15,CalculationsAndCharts!$A217+$A$11,IF($C$5,8,0),1,1))</f>
        <v>412.13000499999998</v>
      </c>
      <c r="H217" s="282">
        <f t="shared" ca="1" si="37"/>
        <v>412.85000600000001</v>
      </c>
      <c r="I217" s="292">
        <f t="shared" ca="1" si="38"/>
        <v>409.97000100000002</v>
      </c>
      <c r="J217" s="50">
        <f t="shared" ca="1" si="39"/>
        <v>2.8800049999999828</v>
      </c>
      <c r="K217" s="282"/>
      <c r="L217" s="282"/>
      <c r="M217" s="292">
        <f t="shared" ca="1" si="40"/>
        <v>4.0095713864428673</v>
      </c>
      <c r="N217" s="291"/>
      <c r="P217" s="292">
        <f t="shared" ca="1" si="41"/>
        <v>411.79449818446699</v>
      </c>
      <c r="Q217" s="301">
        <f t="shared" ca="1" si="42"/>
        <v>415.80406957090986</v>
      </c>
      <c r="R217" s="301">
        <f t="shared" ca="1" si="43"/>
        <v>407.78492679802412</v>
      </c>
      <c r="S217" s="50"/>
      <c r="T217" s="292"/>
      <c r="U217" s="265"/>
      <c r="V217" s="292">
        <f t="shared" ca="1" si="44"/>
        <v>411.79449818446699</v>
      </c>
      <c r="W217" s="241">
        <f t="shared" ca="1" si="45"/>
        <v>0.33550681553299455</v>
      </c>
      <c r="X217" s="351">
        <f t="shared" ca="1" si="46"/>
        <v>0.11256482326909083</v>
      </c>
      <c r="Y217" s="50">
        <f t="shared" ca="1" si="36"/>
        <v>3.1320838842305503</v>
      </c>
      <c r="Z217" s="265">
        <f t="shared" ca="1" si="47"/>
        <v>415.26208888423054</v>
      </c>
      <c r="AA217" s="265">
        <f t="shared" ca="1" si="48"/>
        <v>408.99792111576943</v>
      </c>
      <c r="AB217" s="292"/>
      <c r="AC217" s="37"/>
      <c r="AD217" s="50"/>
      <c r="AE217" s="228"/>
      <c r="AF217" s="50"/>
      <c r="AG217" s="50"/>
      <c r="AH217" s="228"/>
      <c r="AI217" s="50"/>
      <c r="AJ217" s="50"/>
      <c r="AK217" s="50"/>
      <c r="AL217" s="68"/>
      <c r="AM217" s="246"/>
      <c r="AN217" s="241"/>
      <c r="AO217" s="68"/>
      <c r="AP217" s="68"/>
      <c r="AQ217" s="241"/>
      <c r="AR217" s="241"/>
      <c r="AS217" s="228"/>
      <c r="AT217" s="194"/>
      <c r="AU217" s="37"/>
      <c r="AV217" s="68"/>
      <c r="AW217" s="228"/>
      <c r="AX217" s="241"/>
      <c r="AY217" s="38"/>
      <c r="AZ217" s="38"/>
      <c r="BA217" s="55"/>
      <c r="BB217" s="55"/>
      <c r="BC217" s="3" t="e">
        <f t="shared" ca="1" si="49"/>
        <v>#N/A</v>
      </c>
      <c r="BD217" s="3">
        <f t="shared" ca="1" si="50"/>
        <v>70157100</v>
      </c>
      <c r="BE217" s="132"/>
      <c r="BF217" s="132"/>
      <c r="BG217" s="125"/>
      <c r="BJ217" s="68"/>
      <c r="BK217" s="68"/>
      <c r="BL217" s="68"/>
      <c r="BN217" s="169"/>
      <c r="BP217" s="68"/>
      <c r="BQ217" s="68"/>
      <c r="BR217" s="68"/>
      <c r="BU217" s="68"/>
      <c r="BV217" s="68"/>
      <c r="BW217" s="68"/>
      <c r="BX217" s="68"/>
      <c r="BZ217" s="237"/>
      <c r="CD217" s="237"/>
      <c r="CF217" s="68"/>
      <c r="CG217" s="68"/>
      <c r="CH217" s="237"/>
      <c r="CL217" s="237"/>
    </row>
    <row r="218" spans="1:90" x14ac:dyDescent="0.4">
      <c r="A218">
        <v>186</v>
      </c>
      <c r="B218" s="47">
        <f ca="1">IF(A218&gt;$A$8,"",OFFSET(InputPriceData!B$15,$A218+$A$11,0,1,1))</f>
        <v>45056</v>
      </c>
      <c r="C218" s="3">
        <f ca="1">IF(A218&gt;$A$8,"",OFFSET(InputPriceData!G$15,CalculationsAndCharts!$A218+$A$11,IF($C$5,8,0),1,1))</f>
        <v>96142900</v>
      </c>
      <c r="D218" s="4">
        <f ca="1">IF(A218&gt;$A$8,"",OFFSET(InputPriceData!C$15,CalculationsAndCharts!$A218+$A$11,IF($C$5,8,0),1,1))</f>
        <v>413.88000499999998</v>
      </c>
      <c r="E218" s="4">
        <f ca="1">IF(A218&gt;$A$8,"",OFFSET(InputPriceData!D$15,CalculationsAndCharts!$A218+$A$11,IF($C$5,8,0),1,1))</f>
        <v>414.540009</v>
      </c>
      <c r="F218" s="4">
        <f ca="1">IF(A218&gt;$A$8,"",OFFSET(InputPriceData!E$15,CalculationsAndCharts!$A218+$A$11,IF($C$5,8,0),1,1))</f>
        <v>408.86999500000002</v>
      </c>
      <c r="G218" s="4">
        <f ca="1">IF(A218&gt;$A$8,"",OFFSET(InputPriceData!F$15,CalculationsAndCharts!$A218+$A$11,IF($C$5,8,0),1,1))</f>
        <v>412.85000600000001</v>
      </c>
      <c r="H218" s="282">
        <f t="shared" ca="1" si="37"/>
        <v>414.540009</v>
      </c>
      <c r="I218" s="292">
        <f t="shared" ca="1" si="38"/>
        <v>408.86999500000002</v>
      </c>
      <c r="J218" s="50">
        <f t="shared" ca="1" si="39"/>
        <v>5.6700139999999806</v>
      </c>
      <c r="K218" s="282"/>
      <c r="L218" s="282"/>
      <c r="M218" s="292">
        <f t="shared" ca="1" si="40"/>
        <v>4.1419334531213963</v>
      </c>
      <c r="N218" s="291"/>
      <c r="P218" s="292">
        <f t="shared" ca="1" si="41"/>
        <v>411.18901440986082</v>
      </c>
      <c r="Q218" s="301">
        <f t="shared" ca="1" si="42"/>
        <v>415.33094786298221</v>
      </c>
      <c r="R218" s="301">
        <f t="shared" ca="1" si="43"/>
        <v>407.04708095673942</v>
      </c>
      <c r="S218" s="50"/>
      <c r="T218" s="292"/>
      <c r="U218" s="265"/>
      <c r="V218" s="292">
        <f t="shared" ca="1" si="44"/>
        <v>411.18901440986082</v>
      </c>
      <c r="W218" s="241">
        <f t="shared" ca="1" si="45"/>
        <v>1.6609915901391901</v>
      </c>
      <c r="X218" s="351">
        <f t="shared" ca="1" si="46"/>
        <v>2.7588930625131152</v>
      </c>
      <c r="Y218" s="50">
        <f t="shared" ca="1" si="36"/>
        <v>3.1467251221623758</v>
      </c>
      <c r="Z218" s="265">
        <f t="shared" ca="1" si="47"/>
        <v>415.99673112216237</v>
      </c>
      <c r="AA218" s="265">
        <f t="shared" ca="1" si="48"/>
        <v>409.70328087783764</v>
      </c>
      <c r="AB218" s="292"/>
      <c r="AC218" s="37"/>
      <c r="AD218" s="50"/>
      <c r="AE218" s="228"/>
      <c r="AF218" s="50"/>
      <c r="AG218" s="50"/>
      <c r="AH218" s="228"/>
      <c r="AI218" s="50"/>
      <c r="AJ218" s="50"/>
      <c r="AK218" s="50"/>
      <c r="AL218" s="68"/>
      <c r="AM218" s="246"/>
      <c r="AN218" s="241"/>
      <c r="AO218" s="68"/>
      <c r="AP218" s="68"/>
      <c r="AQ218" s="241"/>
      <c r="AR218" s="241"/>
      <c r="AS218" s="228"/>
      <c r="AT218" s="194"/>
      <c r="AU218" s="37"/>
      <c r="AV218" s="68"/>
      <c r="AW218" s="228"/>
      <c r="AX218" s="241"/>
      <c r="AY218" s="38"/>
      <c r="AZ218" s="38"/>
      <c r="BA218" s="55"/>
      <c r="BB218" s="55"/>
      <c r="BC218" s="3">
        <f t="shared" ca="1" si="49"/>
        <v>96142900</v>
      </c>
      <c r="BD218" s="3" t="e">
        <f t="shared" ca="1" si="50"/>
        <v>#N/A</v>
      </c>
      <c r="BE218" s="132"/>
      <c r="BF218" s="132"/>
      <c r="BG218" s="125"/>
      <c r="BJ218" s="68"/>
      <c r="BK218" s="68"/>
      <c r="BL218" s="68"/>
      <c r="BN218" s="169"/>
      <c r="BP218" s="68"/>
      <c r="BQ218" s="68"/>
      <c r="BR218" s="68"/>
      <c r="BU218" s="68"/>
      <c r="BV218" s="68"/>
      <c r="BW218" s="68"/>
      <c r="BX218" s="68"/>
      <c r="BZ218" s="237"/>
      <c r="CD218" s="237"/>
      <c r="CF218" s="68"/>
      <c r="CG218" s="68"/>
      <c r="CH218" s="237"/>
      <c r="CL218" s="237"/>
    </row>
    <row r="219" spans="1:90" x14ac:dyDescent="0.4">
      <c r="A219">
        <v>187</v>
      </c>
      <c r="B219" s="47">
        <f ca="1">IF(A219&gt;$A$8,"",OFFSET(InputPriceData!B$15,$A219+$A$11,0,1,1))</f>
        <v>45055</v>
      </c>
      <c r="C219" s="3">
        <f ca="1">IF(A219&gt;$A$8,"",OFFSET(InputPriceData!G$15,CalculationsAndCharts!$A219+$A$11,IF($C$5,8,0),1,1))</f>
        <v>49220100</v>
      </c>
      <c r="D219" s="4">
        <f ca="1">IF(A219&gt;$A$8,"",OFFSET(InputPriceData!C$15,CalculationsAndCharts!$A219+$A$11,IF($C$5,8,0),1,1))</f>
        <v>411.13000499999998</v>
      </c>
      <c r="E219" s="4">
        <f ca="1">IF(A219&gt;$A$8,"",OFFSET(InputPriceData!D$15,CalculationsAndCharts!$A219+$A$11,IF($C$5,8,0),1,1))</f>
        <v>412.08999599999999</v>
      </c>
      <c r="F219" s="4">
        <f ca="1">IF(A219&gt;$A$8,"",OFFSET(InputPriceData!E$15,CalculationsAndCharts!$A219+$A$11,IF($C$5,8,0),1,1))</f>
        <v>410.69000199999999</v>
      </c>
      <c r="G219" s="4">
        <f ca="1">IF(A219&gt;$A$8,"",OFFSET(InputPriceData!F$15,CalculationsAndCharts!$A219+$A$11,IF($C$5,8,0),1,1))</f>
        <v>410.92999300000002</v>
      </c>
      <c r="H219" s="282">
        <f t="shared" ca="1" si="37"/>
        <v>412.73998999999998</v>
      </c>
      <c r="I219" s="292">
        <f t="shared" ca="1" si="38"/>
        <v>410.69000199999999</v>
      </c>
      <c r="J219" s="50">
        <f t="shared" ca="1" si="39"/>
        <v>2.0499879999999848</v>
      </c>
      <c r="K219" s="282"/>
      <c r="L219" s="282"/>
      <c r="M219" s="292">
        <f t="shared" ca="1" si="40"/>
        <v>4.5712560569409311</v>
      </c>
      <c r="N219" s="291"/>
      <c r="P219" s="292">
        <f t="shared" ca="1" si="41"/>
        <v>410.70379496410669</v>
      </c>
      <c r="Q219" s="301">
        <f t="shared" ca="1" si="42"/>
        <v>415.2750510210476</v>
      </c>
      <c r="R219" s="301">
        <f t="shared" ca="1" si="43"/>
        <v>406.13253890716578</v>
      </c>
      <c r="S219" s="50"/>
      <c r="T219" s="292"/>
      <c r="U219" s="265"/>
      <c r="V219" s="292">
        <f t="shared" ca="1" si="44"/>
        <v>410.70379496410669</v>
      </c>
      <c r="W219" s="241">
        <f t="shared" ca="1" si="45"/>
        <v>0.22619803589333287</v>
      </c>
      <c r="X219" s="351">
        <f t="shared" ca="1" si="46"/>
        <v>5.1165551442001508E-2</v>
      </c>
      <c r="Y219" s="50">
        <f t="shared" ca="1" si="36"/>
        <v>3.2350040084330476</v>
      </c>
      <c r="Z219" s="265">
        <f t="shared" ca="1" si="47"/>
        <v>414.16499700843309</v>
      </c>
      <c r="AA219" s="265">
        <f t="shared" ca="1" si="48"/>
        <v>407.69498899156696</v>
      </c>
      <c r="AB219" s="292"/>
      <c r="AC219" s="37"/>
      <c r="AD219" s="50"/>
      <c r="AE219" s="228"/>
      <c r="AF219" s="50"/>
      <c r="AG219" s="50"/>
      <c r="AH219" s="228"/>
      <c r="AI219" s="50"/>
      <c r="AJ219" s="50"/>
      <c r="AK219" s="50"/>
      <c r="AL219" s="68"/>
      <c r="AM219" s="246"/>
      <c r="AN219" s="241"/>
      <c r="AO219" s="68"/>
      <c r="AP219" s="68"/>
      <c r="AQ219" s="241"/>
      <c r="AR219" s="241"/>
      <c r="AS219" s="228"/>
      <c r="AT219" s="194"/>
      <c r="AU219" s="37"/>
      <c r="AV219" s="68"/>
      <c r="AW219" s="228"/>
      <c r="AX219" s="241"/>
      <c r="AY219" s="38"/>
      <c r="AZ219" s="38"/>
      <c r="BA219" s="55"/>
      <c r="BB219" s="55"/>
      <c r="BC219" s="3" t="e">
        <f t="shared" ca="1" si="49"/>
        <v>#N/A</v>
      </c>
      <c r="BD219" s="3">
        <f t="shared" ca="1" si="50"/>
        <v>49220100</v>
      </c>
      <c r="BE219" s="132"/>
      <c r="BF219" s="132"/>
      <c r="BG219" s="125"/>
      <c r="BJ219" s="68"/>
      <c r="BK219" s="68"/>
      <c r="BL219" s="68"/>
      <c r="BN219" s="169"/>
      <c r="BP219" s="68"/>
      <c r="BQ219" s="68"/>
      <c r="BR219" s="68"/>
      <c r="BU219" s="68"/>
      <c r="BV219" s="68"/>
      <c r="BW219" s="68"/>
      <c r="BX219" s="68"/>
      <c r="BZ219" s="237"/>
      <c r="CD219" s="237"/>
      <c r="CF219" s="68"/>
      <c r="CG219" s="68"/>
      <c r="CH219" s="237"/>
      <c r="CL219" s="237"/>
    </row>
    <row r="220" spans="1:90" x14ac:dyDescent="0.4">
      <c r="A220">
        <v>188</v>
      </c>
      <c r="B220" s="47">
        <f ca="1">IF(A220&gt;$A$8,"",OFFSET(InputPriceData!B$15,$A220+$A$11,0,1,1))</f>
        <v>45054</v>
      </c>
      <c r="C220" s="3">
        <f ca="1">IF(A220&gt;$A$8,"",OFFSET(InputPriceData!G$15,CalculationsAndCharts!$A220+$A$11,IF($C$5,8,0),1,1))</f>
        <v>50046800</v>
      </c>
      <c r="D220" s="4">
        <f ca="1">IF(A220&gt;$A$8,"",OFFSET(InputPriceData!C$15,CalculationsAndCharts!$A220+$A$11,IF($C$5,8,0),1,1))</f>
        <v>412.97000100000002</v>
      </c>
      <c r="E220" s="4">
        <f ca="1">IF(A220&gt;$A$8,"",OFFSET(InputPriceData!D$15,CalculationsAndCharts!$A220+$A$11,IF($C$5,8,0),1,1))</f>
        <v>413.23998999999998</v>
      </c>
      <c r="F220" s="4">
        <f ca="1">IF(A220&gt;$A$8,"",OFFSET(InputPriceData!E$15,CalculationsAndCharts!$A220+$A$11,IF($C$5,8,0),1,1))</f>
        <v>411.27999899999998</v>
      </c>
      <c r="G220" s="4">
        <f ca="1">IF(A220&gt;$A$8,"",OFFSET(InputPriceData!F$15,CalculationsAndCharts!$A220+$A$11,IF($C$5,8,0),1,1))</f>
        <v>412.73998999999998</v>
      </c>
      <c r="H220" s="282">
        <f t="shared" ca="1" si="37"/>
        <v>413.23998999999998</v>
      </c>
      <c r="I220" s="292">
        <f t="shared" ca="1" si="38"/>
        <v>411.27999899999998</v>
      </c>
      <c r="J220" s="50">
        <f t="shared" ca="1" si="39"/>
        <v>1.9599910000000023</v>
      </c>
      <c r="K220" s="282"/>
      <c r="L220" s="282"/>
      <c r="M220" s="292">
        <f t="shared" ca="1" si="40"/>
        <v>6.0762436604639412</v>
      </c>
      <c r="N220" s="291"/>
      <c r="P220" s="292">
        <f t="shared" ca="1" si="41"/>
        <v>410.12072816500046</v>
      </c>
      <c r="Q220" s="301">
        <f t="shared" ca="1" si="42"/>
        <v>416.1969718254644</v>
      </c>
      <c r="R220" s="301">
        <f t="shared" ca="1" si="43"/>
        <v>404.04448450453651</v>
      </c>
      <c r="S220" s="50"/>
      <c r="T220" s="292"/>
      <c r="U220" s="265"/>
      <c r="V220" s="292">
        <f t="shared" ca="1" si="44"/>
        <v>410.12072816500046</v>
      </c>
      <c r="W220" s="241">
        <f t="shared" ca="1" si="45"/>
        <v>2.61926183499952</v>
      </c>
      <c r="X220" s="351">
        <f t="shared" ca="1" si="46"/>
        <v>6.8605325602850531</v>
      </c>
      <c r="Y220" s="50">
        <f t="shared" ca="1" si="36"/>
        <v>3.2805717378345629</v>
      </c>
      <c r="Z220" s="265">
        <f t="shared" ca="1" si="47"/>
        <v>416.02056173783456</v>
      </c>
      <c r="AA220" s="265">
        <f t="shared" ca="1" si="48"/>
        <v>409.4594182621654</v>
      </c>
      <c r="AB220" s="292"/>
      <c r="AC220" s="37"/>
      <c r="AD220" s="50"/>
      <c r="AE220" s="228"/>
      <c r="AF220" s="50"/>
      <c r="AG220" s="50"/>
      <c r="AH220" s="228"/>
      <c r="AI220" s="50"/>
      <c r="AJ220" s="50"/>
      <c r="AK220" s="50"/>
      <c r="AL220" s="68"/>
      <c r="AM220" s="246"/>
      <c r="AN220" s="241"/>
      <c r="AO220" s="68"/>
      <c r="AP220" s="68"/>
      <c r="AQ220" s="241"/>
      <c r="AR220" s="241"/>
      <c r="AS220" s="228"/>
      <c r="AT220" s="194"/>
      <c r="AU220" s="37"/>
      <c r="AV220" s="68"/>
      <c r="AW220" s="228"/>
      <c r="AX220" s="241"/>
      <c r="AY220" s="38"/>
      <c r="AZ220" s="38"/>
      <c r="BA220" s="55"/>
      <c r="BB220" s="55"/>
      <c r="BC220" s="3">
        <f t="shared" ca="1" si="49"/>
        <v>50046800</v>
      </c>
      <c r="BD220" s="3" t="e">
        <f t="shared" ca="1" si="50"/>
        <v>#N/A</v>
      </c>
      <c r="BE220" s="132"/>
      <c r="BF220" s="132"/>
      <c r="BG220" s="125"/>
      <c r="BJ220" s="68"/>
      <c r="BK220" s="68"/>
      <c r="BL220" s="68"/>
      <c r="BN220" s="169"/>
      <c r="BP220" s="68"/>
      <c r="BQ220" s="68"/>
      <c r="BR220" s="68"/>
      <c r="BU220" s="68"/>
      <c r="BV220" s="68"/>
      <c r="BW220" s="68"/>
      <c r="BX220" s="68"/>
      <c r="BZ220" s="237"/>
      <c r="CD220" s="237"/>
      <c r="CF220" s="68"/>
      <c r="CG220" s="68"/>
      <c r="CH220" s="237"/>
      <c r="CL220" s="237"/>
    </row>
    <row r="221" spans="1:90" x14ac:dyDescent="0.4">
      <c r="A221">
        <v>189</v>
      </c>
      <c r="B221" s="47">
        <f ca="1">IF(A221&gt;$A$8,"",OFFSET(InputPriceData!B$15,$A221+$A$11,0,1,1))</f>
        <v>45051</v>
      </c>
      <c r="C221" s="3">
        <f ca="1">IF(A221&gt;$A$8,"",OFFSET(InputPriceData!G$15,CalculationsAndCharts!$A221+$A$11,IF($C$5,8,0),1,1))</f>
        <v>87844000</v>
      </c>
      <c r="D221" s="4">
        <f ca="1">IF(A221&gt;$A$8,"",OFFSET(InputPriceData!C$15,CalculationsAndCharts!$A221+$A$11,IF($C$5,8,0),1,1))</f>
        <v>408.91000400000001</v>
      </c>
      <c r="E221" s="4">
        <f ca="1">IF(A221&gt;$A$8,"",OFFSET(InputPriceData!D$15,CalculationsAndCharts!$A221+$A$11,IF($C$5,8,0),1,1))</f>
        <v>413.72000100000002</v>
      </c>
      <c r="F221" s="4">
        <f ca="1">IF(A221&gt;$A$8,"",OFFSET(InputPriceData!E$15,CalculationsAndCharts!$A221+$A$11,IF($C$5,8,0),1,1))</f>
        <v>408.64001500000001</v>
      </c>
      <c r="G221" s="4">
        <f ca="1">IF(A221&gt;$A$8,"",OFFSET(InputPriceData!F$15,CalculationsAndCharts!$A221+$A$11,IF($C$5,8,0),1,1))</f>
        <v>412.63000499999998</v>
      </c>
      <c r="H221" s="282">
        <f t="shared" ca="1" si="37"/>
        <v>413.72000100000002</v>
      </c>
      <c r="I221" s="292">
        <f t="shared" ca="1" si="38"/>
        <v>405.13000499999998</v>
      </c>
      <c r="J221" s="50">
        <f t="shared" ca="1" si="39"/>
        <v>8.5899960000000419</v>
      </c>
      <c r="K221" s="282"/>
      <c r="L221" s="282"/>
      <c r="M221" s="292">
        <f t="shared" ca="1" si="40"/>
        <v>6.2939408133736698</v>
      </c>
      <c r="N221" s="291"/>
      <c r="P221" s="292">
        <f t="shared" ca="1" si="41"/>
        <v>408.99975071150129</v>
      </c>
      <c r="Q221" s="301">
        <f t="shared" ca="1" si="42"/>
        <v>415.29369152487499</v>
      </c>
      <c r="R221" s="301">
        <f t="shared" ca="1" si="43"/>
        <v>402.7058098981276</v>
      </c>
      <c r="S221" s="50"/>
      <c r="T221" s="292"/>
      <c r="U221" s="265"/>
      <c r="V221" s="292">
        <f t="shared" ca="1" si="44"/>
        <v>408.99975071150129</v>
      </c>
      <c r="W221" s="241">
        <f t="shared" ca="1" si="45"/>
        <v>3.6302542884986906</v>
      </c>
      <c r="X221" s="351">
        <f t="shared" ca="1" si="46"/>
        <v>13.178746199163134</v>
      </c>
      <c r="Y221" s="50">
        <f t="shared" ca="1" si="36"/>
        <v>3.2701776966321168</v>
      </c>
      <c r="Z221" s="265">
        <f t="shared" ca="1" si="47"/>
        <v>415.9001826966321</v>
      </c>
      <c r="AA221" s="265">
        <f t="shared" ca="1" si="48"/>
        <v>409.35982730336787</v>
      </c>
      <c r="AB221" s="292"/>
      <c r="AC221" s="37"/>
      <c r="AD221" s="50"/>
      <c r="AE221" s="228"/>
      <c r="AF221" s="50"/>
      <c r="AG221" s="50"/>
      <c r="AH221" s="228"/>
      <c r="AI221" s="50"/>
      <c r="AJ221" s="50"/>
      <c r="AK221" s="50"/>
      <c r="AL221" s="68"/>
      <c r="AM221" s="246"/>
      <c r="AN221" s="241"/>
      <c r="AO221" s="68"/>
      <c r="AP221" s="68"/>
      <c r="AQ221" s="241"/>
      <c r="AR221" s="241"/>
      <c r="AS221" s="228"/>
      <c r="AT221" s="194"/>
      <c r="AU221" s="37"/>
      <c r="AV221" s="68"/>
      <c r="AW221" s="228"/>
      <c r="AX221" s="241"/>
      <c r="AY221" s="38"/>
      <c r="AZ221" s="38"/>
      <c r="BA221" s="55"/>
      <c r="BB221" s="55"/>
      <c r="BC221" s="3">
        <f t="shared" ca="1" si="49"/>
        <v>87844000</v>
      </c>
      <c r="BD221" s="3" t="e">
        <f t="shared" ca="1" si="50"/>
        <v>#N/A</v>
      </c>
      <c r="BE221" s="132"/>
      <c r="BF221" s="132"/>
      <c r="BG221" s="125"/>
      <c r="BJ221" s="68"/>
      <c r="BK221" s="68"/>
      <c r="BL221" s="68"/>
      <c r="BN221" s="169"/>
      <c r="BP221" s="68"/>
      <c r="BQ221" s="68"/>
      <c r="BR221" s="68"/>
      <c r="BU221" s="68"/>
      <c r="BV221" s="68"/>
      <c r="BW221" s="68"/>
      <c r="BX221" s="68"/>
      <c r="BZ221" s="237"/>
      <c r="CD221" s="237"/>
      <c r="CF221" s="68"/>
      <c r="CG221" s="68"/>
      <c r="CH221" s="237"/>
      <c r="CL221" s="237"/>
    </row>
    <row r="222" spans="1:90" x14ac:dyDescent="0.4">
      <c r="A222">
        <v>190</v>
      </c>
      <c r="B222" s="47">
        <f ca="1">IF(A222&gt;$A$8,"",OFFSET(InputPriceData!B$15,$A222+$A$11,0,1,1))</f>
        <v>45050</v>
      </c>
      <c r="C222" s="3">
        <f ca="1">IF(A222&gt;$A$8,"",OFFSET(InputPriceData!G$15,CalculationsAndCharts!$A222+$A$11,IF($C$5,8,0),1,1))</f>
        <v>94901900</v>
      </c>
      <c r="D222" s="4">
        <f ca="1">IF(A222&gt;$A$8,"",OFFSET(InputPriceData!C$15,CalculationsAndCharts!$A222+$A$11,IF($C$5,8,0),1,1))</f>
        <v>406.92999300000002</v>
      </c>
      <c r="E222" s="4">
        <f ca="1">IF(A222&gt;$A$8,"",OFFSET(InputPriceData!D$15,CalculationsAndCharts!$A222+$A$11,IF($C$5,8,0),1,1))</f>
        <v>407.26998900000001</v>
      </c>
      <c r="F222" s="4">
        <f ca="1">IF(A222&gt;$A$8,"",OFFSET(InputPriceData!E$15,CalculationsAndCharts!$A222+$A$11,IF($C$5,8,0),1,1))</f>
        <v>403.73998999999998</v>
      </c>
      <c r="G222" s="4">
        <f ca="1">IF(A222&gt;$A$8,"",OFFSET(InputPriceData!F$15,CalculationsAndCharts!$A222+$A$11,IF($C$5,8,0),1,1))</f>
        <v>405.13000499999998</v>
      </c>
      <c r="H222" s="282">
        <f t="shared" ca="1" si="37"/>
        <v>408.01998900000001</v>
      </c>
      <c r="I222" s="292">
        <f t="shared" ca="1" si="38"/>
        <v>403.73998999999998</v>
      </c>
      <c r="J222" s="50">
        <f t="shared" ca="1" si="39"/>
        <v>4.2799990000000321</v>
      </c>
      <c r="K222" s="282"/>
      <c r="L222" s="282"/>
      <c r="M222" s="292">
        <f t="shared" ca="1" si="40"/>
        <v>5.9305487440030902</v>
      </c>
      <c r="N222" s="291"/>
      <c r="P222" s="292">
        <f t="shared" ca="1" si="41"/>
        <v>409.59952104004316</v>
      </c>
      <c r="Q222" s="301">
        <f t="shared" ca="1" si="42"/>
        <v>415.53006978404625</v>
      </c>
      <c r="R222" s="301">
        <f t="shared" ca="1" si="43"/>
        <v>403.66897229604007</v>
      </c>
      <c r="S222" s="50"/>
      <c r="T222" s="292"/>
      <c r="U222" s="265"/>
      <c r="V222" s="292">
        <f t="shared" ca="1" si="44"/>
        <v>409.59952104004316</v>
      </c>
      <c r="W222" s="241">
        <f t="shared" ca="1" si="45"/>
        <v>-4.4695160400431746</v>
      </c>
      <c r="X222" s="351">
        <f t="shared" ca="1" si="46"/>
        <v>19.97657363220322</v>
      </c>
      <c r="Y222" s="50">
        <f t="shared" ca="1" si="36"/>
        <v>3.2087158934914197</v>
      </c>
      <c r="Z222" s="265">
        <f t="shared" ca="1" si="47"/>
        <v>408.33872089349143</v>
      </c>
      <c r="AA222" s="265">
        <f t="shared" ca="1" si="48"/>
        <v>401.92128910650854</v>
      </c>
      <c r="AB222" s="292"/>
      <c r="AC222" s="37"/>
      <c r="AD222" s="50"/>
      <c r="AE222" s="228"/>
      <c r="AF222" s="50"/>
      <c r="AG222" s="50"/>
      <c r="AH222" s="228"/>
      <c r="AI222" s="50"/>
      <c r="AJ222" s="50"/>
      <c r="AK222" s="50"/>
      <c r="AL222" s="68"/>
      <c r="AM222" s="246"/>
      <c r="AN222" s="241"/>
      <c r="AO222" s="68"/>
      <c r="AP222" s="68"/>
      <c r="AQ222" s="241"/>
      <c r="AR222" s="241"/>
      <c r="AS222" s="228"/>
      <c r="AT222" s="194"/>
      <c r="AU222" s="37"/>
      <c r="AV222" s="68"/>
      <c r="AW222" s="228"/>
      <c r="AX222" s="241"/>
      <c r="AY222" s="38"/>
      <c r="AZ222" s="38"/>
      <c r="BA222" s="55"/>
      <c r="BB222" s="55"/>
      <c r="BC222" s="3" t="e">
        <f t="shared" ca="1" si="49"/>
        <v>#N/A</v>
      </c>
      <c r="BD222" s="3">
        <f t="shared" ca="1" si="50"/>
        <v>94901900</v>
      </c>
      <c r="BE222" s="132"/>
      <c r="BF222" s="132"/>
      <c r="BG222" s="125"/>
      <c r="BJ222" s="68"/>
      <c r="BK222" s="68"/>
      <c r="BL222" s="68"/>
      <c r="BN222" s="169"/>
      <c r="BP222" s="68"/>
      <c r="BQ222" s="68"/>
      <c r="BR222" s="68"/>
      <c r="BU222" s="68"/>
      <c r="BV222" s="68"/>
      <c r="BW222" s="68"/>
      <c r="BX222" s="68"/>
      <c r="BZ222" s="237"/>
      <c r="CD222" s="237"/>
      <c r="CF222" s="68"/>
      <c r="CG222" s="68"/>
      <c r="CH222" s="237"/>
      <c r="CL222" s="237"/>
    </row>
    <row r="223" spans="1:90" x14ac:dyDescent="0.4">
      <c r="A223">
        <v>191</v>
      </c>
      <c r="B223" s="47">
        <f ca="1">IF(A223&gt;$A$8,"",OFFSET(InputPriceData!B$15,$A223+$A$11,0,1,1))</f>
        <v>45049</v>
      </c>
      <c r="C223" s="3">
        <f ca="1">IF(A223&gt;$A$8,"",OFFSET(InputPriceData!G$15,CalculationsAndCharts!$A223+$A$11,IF($C$5,8,0),1,1))</f>
        <v>91531800</v>
      </c>
      <c r="D223" s="4">
        <f ca="1">IF(A223&gt;$A$8,"",OFFSET(InputPriceData!C$15,CalculationsAndCharts!$A223+$A$11,IF($C$5,8,0),1,1))</f>
        <v>411.35998499999999</v>
      </c>
      <c r="E223" s="4">
        <f ca="1">IF(A223&gt;$A$8,"",OFFSET(InputPriceData!D$15,CalculationsAndCharts!$A223+$A$11,IF($C$5,8,0),1,1))</f>
        <v>413.86999500000002</v>
      </c>
      <c r="F223" s="4">
        <f ca="1">IF(A223&gt;$A$8,"",OFFSET(InputPriceData!E$15,CalculationsAndCharts!$A223+$A$11,IF($C$5,8,0),1,1))</f>
        <v>407.76998900000001</v>
      </c>
      <c r="G223" s="4">
        <f ca="1">IF(A223&gt;$A$8,"",OFFSET(InputPriceData!F$15,CalculationsAndCharts!$A223+$A$11,IF($C$5,8,0),1,1))</f>
        <v>408.01998900000001</v>
      </c>
      <c r="H223" s="282">
        <f t="shared" ca="1" si="37"/>
        <v>413.86999500000002</v>
      </c>
      <c r="I223" s="292">
        <f t="shared" ca="1" si="38"/>
        <v>407.76998900000001</v>
      </c>
      <c r="J223" s="50">
        <f t="shared" ca="1" si="39"/>
        <v>6.1000060000000076</v>
      </c>
      <c r="K223" s="282"/>
      <c r="L223" s="282"/>
      <c r="M223" s="292">
        <f t="shared" ca="1" si="40"/>
        <v>6.04567062243179</v>
      </c>
      <c r="N223" s="291"/>
      <c r="P223" s="292">
        <f t="shared" ca="1" si="41"/>
        <v>411.59321619609062</v>
      </c>
      <c r="Q223" s="301">
        <f t="shared" ca="1" si="42"/>
        <v>417.63888681852239</v>
      </c>
      <c r="R223" s="301">
        <f t="shared" ca="1" si="43"/>
        <v>405.54754557365885</v>
      </c>
      <c r="S223" s="50"/>
      <c r="T223" s="292"/>
      <c r="U223" s="265"/>
      <c r="V223" s="292">
        <f t="shared" ca="1" si="44"/>
        <v>411.59321619609062</v>
      </c>
      <c r="W223" s="241">
        <f t="shared" ca="1" si="45"/>
        <v>-3.5732271960906132</v>
      </c>
      <c r="X223" s="351">
        <f t="shared" ca="1" si="46"/>
        <v>12.767952594881585</v>
      </c>
      <c r="Y223" s="50">
        <f t="shared" ca="1" si="36"/>
        <v>3.1407141003886228</v>
      </c>
      <c r="Z223" s="265">
        <f t="shared" ca="1" si="47"/>
        <v>411.16070310038862</v>
      </c>
      <c r="AA223" s="265">
        <f t="shared" ca="1" si="48"/>
        <v>404.8792748996114</v>
      </c>
      <c r="AB223" s="292"/>
      <c r="AC223" s="37"/>
      <c r="AD223" s="50"/>
      <c r="AE223" s="228"/>
      <c r="AF223" s="50"/>
      <c r="AG223" s="50"/>
      <c r="AH223" s="228"/>
      <c r="AI223" s="50"/>
      <c r="AJ223" s="50"/>
      <c r="AK223" s="50"/>
      <c r="AL223" s="68"/>
      <c r="AM223" s="246"/>
      <c r="AN223" s="241"/>
      <c r="AO223" s="68"/>
      <c r="AP223" s="68"/>
      <c r="AQ223" s="241"/>
      <c r="AR223" s="241"/>
      <c r="AS223" s="228"/>
      <c r="AT223" s="194"/>
      <c r="AU223" s="37"/>
      <c r="AV223" s="68"/>
      <c r="AW223" s="228"/>
      <c r="AX223" s="241"/>
      <c r="AY223" s="38"/>
      <c r="AZ223" s="38"/>
      <c r="BA223" s="55"/>
      <c r="BB223" s="55"/>
      <c r="BC223" s="3" t="e">
        <f t="shared" ca="1" si="49"/>
        <v>#N/A</v>
      </c>
      <c r="BD223" s="3">
        <f t="shared" ca="1" si="50"/>
        <v>91531800</v>
      </c>
      <c r="BE223" s="132"/>
      <c r="BF223" s="132"/>
      <c r="BG223" s="125"/>
      <c r="BJ223" s="68"/>
      <c r="BK223" s="68"/>
      <c r="BL223" s="68"/>
      <c r="BN223" s="169"/>
      <c r="BP223" s="68"/>
      <c r="BQ223" s="68"/>
      <c r="BR223" s="68"/>
      <c r="BU223" s="68"/>
      <c r="BV223" s="68"/>
      <c r="BW223" s="68"/>
      <c r="BX223" s="68"/>
      <c r="BZ223" s="237"/>
      <c r="CD223" s="237"/>
      <c r="CF223" s="68"/>
      <c r="CG223" s="68"/>
      <c r="CH223" s="237"/>
      <c r="CL223" s="237"/>
    </row>
    <row r="224" spans="1:90" x14ac:dyDescent="0.4">
      <c r="A224">
        <v>192</v>
      </c>
      <c r="B224" s="47">
        <f ca="1">IF(A224&gt;$A$8,"",OFFSET(InputPriceData!B$15,$A224+$A$11,0,1,1))</f>
        <v>45048</v>
      </c>
      <c r="C224" s="3">
        <f ca="1">IF(A224&gt;$A$8,"",OFFSET(InputPriceData!G$15,CalculationsAndCharts!$A224+$A$11,IF($C$5,8,0),1,1))</f>
        <v>103998500</v>
      </c>
      <c r="D224" s="4">
        <f ca="1">IF(A224&gt;$A$8,"",OFFSET(InputPriceData!C$15,CalculationsAndCharts!$A224+$A$11,IF($C$5,8,0),1,1))</f>
        <v>414.76998900000001</v>
      </c>
      <c r="E224" s="4">
        <f ca="1">IF(A224&gt;$A$8,"",OFFSET(InputPriceData!D$15,CalculationsAndCharts!$A224+$A$11,IF($C$5,8,0),1,1))</f>
        <v>414.82000699999998</v>
      </c>
      <c r="F224" s="4">
        <f ca="1">IF(A224&gt;$A$8,"",OFFSET(InputPriceData!E$15,CalculationsAndCharts!$A224+$A$11,IF($C$5,8,0),1,1))</f>
        <v>407.82000699999998</v>
      </c>
      <c r="G224" s="4">
        <f ca="1">IF(A224&gt;$A$8,"",OFFSET(InputPriceData!F$15,CalculationsAndCharts!$A224+$A$11,IF($C$5,8,0),1,1))</f>
        <v>410.83999599999999</v>
      </c>
      <c r="H224" s="282">
        <f t="shared" ca="1" si="37"/>
        <v>415.51001000000002</v>
      </c>
      <c r="I224" s="292">
        <f t="shared" ca="1" si="38"/>
        <v>407.82000699999998</v>
      </c>
      <c r="J224" s="50">
        <f t="shared" ca="1" si="39"/>
        <v>7.690003000000047</v>
      </c>
      <c r="K224" s="282"/>
      <c r="L224" s="282"/>
      <c r="M224" s="292">
        <f t="shared" ca="1" si="40"/>
        <v>5.2712224429445289</v>
      </c>
      <c r="N224" s="291"/>
      <c r="P224" s="292">
        <f t="shared" ca="1" si="41"/>
        <v>412.66280875391686</v>
      </c>
      <c r="Q224" s="301">
        <f t="shared" ca="1" si="42"/>
        <v>417.93403119686138</v>
      </c>
      <c r="R224" s="301">
        <f t="shared" ca="1" si="43"/>
        <v>407.39158631097234</v>
      </c>
      <c r="S224" s="50"/>
      <c r="T224" s="292"/>
      <c r="U224" s="265"/>
      <c r="V224" s="292">
        <f t="shared" ca="1" si="44"/>
        <v>412.66280875391686</v>
      </c>
      <c r="W224" s="241">
        <f t="shared" ca="1" si="45"/>
        <v>-1.8228127539168781</v>
      </c>
      <c r="X224" s="351">
        <f t="shared" ca="1" si="46"/>
        <v>3.3226463358420335</v>
      </c>
      <c r="Y224" s="50">
        <f t="shared" ca="1" si="36"/>
        <v>3.0517160637453324</v>
      </c>
      <c r="Z224" s="265">
        <f t="shared" ca="1" si="47"/>
        <v>413.89171206374533</v>
      </c>
      <c r="AA224" s="265">
        <f t="shared" ca="1" si="48"/>
        <v>407.78827993625464</v>
      </c>
      <c r="AB224" s="292"/>
      <c r="AC224" s="37"/>
      <c r="AD224" s="50"/>
      <c r="AE224" s="228"/>
      <c r="AF224" s="50"/>
      <c r="AG224" s="50"/>
      <c r="AH224" s="228"/>
      <c r="AI224" s="50"/>
      <c r="AJ224" s="50"/>
      <c r="AK224" s="50"/>
      <c r="AL224" s="68"/>
      <c r="AM224" s="246"/>
      <c r="AN224" s="241"/>
      <c r="AO224" s="68"/>
      <c r="AP224" s="68"/>
      <c r="AQ224" s="241"/>
      <c r="AR224" s="241"/>
      <c r="AS224" s="228"/>
      <c r="AT224" s="194"/>
      <c r="AU224" s="37"/>
      <c r="AV224" s="68"/>
      <c r="AW224" s="228"/>
      <c r="AX224" s="241"/>
      <c r="AY224" s="38"/>
      <c r="AZ224" s="38"/>
      <c r="BA224" s="55"/>
      <c r="BB224" s="55"/>
      <c r="BC224" s="3" t="e">
        <f t="shared" ca="1" si="49"/>
        <v>#N/A</v>
      </c>
      <c r="BD224" s="3">
        <f t="shared" ca="1" si="50"/>
        <v>103998500</v>
      </c>
      <c r="BE224" s="132"/>
      <c r="BF224" s="132"/>
      <c r="BG224" s="125"/>
      <c r="BJ224" s="68"/>
      <c r="BK224" s="68"/>
      <c r="BL224" s="68"/>
      <c r="BN224" s="169"/>
      <c r="BP224" s="68"/>
      <c r="BQ224" s="68"/>
      <c r="BR224" s="68"/>
      <c r="BU224" s="68"/>
      <c r="BV224" s="68"/>
      <c r="BW224" s="68"/>
      <c r="BX224" s="68"/>
      <c r="BZ224" s="237"/>
      <c r="CD224" s="237"/>
      <c r="CF224" s="68"/>
      <c r="CG224" s="68"/>
      <c r="CH224" s="237"/>
      <c r="CL224" s="237"/>
    </row>
    <row r="225" spans="1:90" x14ac:dyDescent="0.4">
      <c r="A225">
        <v>193</v>
      </c>
      <c r="B225" s="47">
        <f ca="1">IF(A225&gt;$A$8,"",OFFSET(InputPriceData!B$15,$A225+$A$11,0,1,1))</f>
        <v>45047</v>
      </c>
      <c r="C225" s="3">
        <f ca="1">IF(A225&gt;$A$8,"",OFFSET(InputPriceData!G$15,CalculationsAndCharts!$A225+$A$11,IF($C$5,8,0),1,1))</f>
        <v>62122300</v>
      </c>
      <c r="D225" s="4">
        <f ca="1">IF(A225&gt;$A$8,"",OFFSET(InputPriceData!C$15,CalculationsAndCharts!$A225+$A$11,IF($C$5,8,0),1,1))</f>
        <v>415.47000100000002</v>
      </c>
      <c r="E225" s="4">
        <f ca="1">IF(A225&gt;$A$8,"",OFFSET(InputPriceData!D$15,CalculationsAndCharts!$A225+$A$11,IF($C$5,8,0),1,1))</f>
        <v>417.61999500000002</v>
      </c>
      <c r="F225" s="4">
        <f ca="1">IF(A225&gt;$A$8,"",OFFSET(InputPriceData!E$15,CalculationsAndCharts!$A225+$A$11,IF($C$5,8,0),1,1))</f>
        <v>415.26998900000001</v>
      </c>
      <c r="G225" s="4">
        <f ca="1">IF(A225&gt;$A$8,"",OFFSET(InputPriceData!F$15,CalculationsAndCharts!$A225+$A$11,IF($C$5,8,0),1,1))</f>
        <v>415.51001000000002</v>
      </c>
      <c r="H225" s="282">
        <f t="shared" ca="1" si="37"/>
        <v>417.61999500000002</v>
      </c>
      <c r="I225" s="292">
        <f t="shared" ca="1" si="38"/>
        <v>415.26998900000001</v>
      </c>
      <c r="J225" s="50">
        <f t="shared" ca="1" si="39"/>
        <v>2.3500060000000076</v>
      </c>
      <c r="K225" s="282"/>
      <c r="L225" s="282"/>
      <c r="M225" s="292">
        <f t="shared" ca="1" si="40"/>
        <v>5.1968393209942665</v>
      </c>
      <c r="N225" s="291"/>
      <c r="P225" s="292">
        <f t="shared" ca="1" si="41"/>
        <v>412.06850883092466</v>
      </c>
      <c r="Q225" s="301">
        <f t="shared" ca="1" si="42"/>
        <v>417.26534815191894</v>
      </c>
      <c r="R225" s="301">
        <f t="shared" ca="1" si="43"/>
        <v>406.87166950993037</v>
      </c>
      <c r="S225" s="50"/>
      <c r="T225" s="292"/>
      <c r="U225" s="265"/>
      <c r="V225" s="292">
        <f t="shared" ca="1" si="44"/>
        <v>412.06850883092466</v>
      </c>
      <c r="W225" s="241">
        <f t="shared" ca="1" si="45"/>
        <v>3.4415011690753659</v>
      </c>
      <c r="X225" s="351">
        <f t="shared" ca="1" si="46"/>
        <v>11.843930296747111</v>
      </c>
      <c r="Y225" s="50">
        <f t="shared" ref="Y225:Y288" ca="1" si="51">IF($A225&gt;$V$30,NA(),SQRT(SUM(OFFSET(X225,0,0,$A$22,1))/$A$22))</f>
        <v>3.126448333040166</v>
      </c>
      <c r="Z225" s="265">
        <f t="shared" ca="1" si="47"/>
        <v>418.6364583330402</v>
      </c>
      <c r="AA225" s="265">
        <f t="shared" ca="1" si="48"/>
        <v>412.38356166695985</v>
      </c>
      <c r="AB225" s="292"/>
      <c r="AC225" s="37"/>
      <c r="AD225" s="50"/>
      <c r="AE225" s="228"/>
      <c r="AF225" s="50"/>
      <c r="AG225" s="50"/>
      <c r="AH225" s="228"/>
      <c r="AI225" s="50"/>
      <c r="AJ225" s="50"/>
      <c r="AK225" s="50"/>
      <c r="AL225" s="68"/>
      <c r="AM225" s="246"/>
      <c r="AN225" s="241"/>
      <c r="AO225" s="68"/>
      <c r="AP225" s="68"/>
      <c r="AQ225" s="241"/>
      <c r="AR225" s="241"/>
      <c r="AS225" s="228"/>
      <c r="AT225" s="194"/>
      <c r="AU225" s="37"/>
      <c r="AV225" s="68"/>
      <c r="AW225" s="228"/>
      <c r="AX225" s="241"/>
      <c r="AY225" s="38"/>
      <c r="AZ225" s="38"/>
      <c r="BA225" s="55"/>
      <c r="BB225" s="55"/>
      <c r="BC225" s="3" t="e">
        <f t="shared" ca="1" si="49"/>
        <v>#N/A</v>
      </c>
      <c r="BD225" s="3">
        <f t="shared" ca="1" si="50"/>
        <v>62122300</v>
      </c>
      <c r="BE225" s="132"/>
      <c r="BF225" s="132"/>
      <c r="BG225" s="125"/>
      <c r="BJ225" s="68"/>
      <c r="BK225" s="68"/>
      <c r="BL225" s="68"/>
      <c r="BN225" s="169"/>
      <c r="BP225" s="68"/>
      <c r="BQ225" s="68"/>
      <c r="BR225" s="68"/>
      <c r="BU225" s="68"/>
      <c r="BV225" s="68"/>
      <c r="BW225" s="68"/>
      <c r="BX225" s="68"/>
      <c r="BZ225" s="237"/>
      <c r="CD225" s="237"/>
      <c r="CF225" s="68"/>
      <c r="CG225" s="68"/>
      <c r="CH225" s="237"/>
      <c r="CL225" s="237"/>
    </row>
    <row r="226" spans="1:90" x14ac:dyDescent="0.4">
      <c r="A226">
        <v>194</v>
      </c>
      <c r="B226" s="47">
        <f ca="1">IF(A226&gt;$A$8,"",OFFSET(InputPriceData!B$15,$A226+$A$11,0,1,1))</f>
        <v>45044</v>
      </c>
      <c r="C226" s="3">
        <f ca="1">IF(A226&gt;$A$8,"",OFFSET(InputPriceData!G$15,CalculationsAndCharts!$A226+$A$11,IF($C$5,8,0),1,1))</f>
        <v>89335600</v>
      </c>
      <c r="D226" s="4">
        <f ca="1">IF(A226&gt;$A$8,"",OFFSET(InputPriceData!C$15,CalculationsAndCharts!$A226+$A$11,IF($C$5,8,0),1,1))</f>
        <v>411.48998999999998</v>
      </c>
      <c r="E226" s="4">
        <f ca="1">IF(A226&gt;$A$8,"",OFFSET(InputPriceData!D$15,CalculationsAndCharts!$A226+$A$11,IF($C$5,8,0),1,1))</f>
        <v>415.94000199999999</v>
      </c>
      <c r="F226" s="4">
        <f ca="1">IF(A226&gt;$A$8,"",OFFSET(InputPriceData!E$15,CalculationsAndCharts!$A226+$A$11,IF($C$5,8,0),1,1))</f>
        <v>411.42999300000002</v>
      </c>
      <c r="G226" s="4">
        <f ca="1">IF(A226&gt;$A$8,"",OFFSET(InputPriceData!F$15,CalculationsAndCharts!$A226+$A$11,IF($C$5,8,0),1,1))</f>
        <v>415.92999300000002</v>
      </c>
      <c r="H226" s="282">
        <f t="shared" ref="H226:H289" ca="1" si="52">IF($A226&gt;$H$30,NA(),IF(G227&gt;E226,G227,E226))</f>
        <v>415.94000199999999</v>
      </c>
      <c r="I226" s="292">
        <f t="shared" ref="I226:I289" ca="1" si="53">IF($A226&gt;$H$30,NA(),IF(G227&lt;F226,G227,F226))</f>
        <v>411.42999300000002</v>
      </c>
      <c r="J226" s="50">
        <f t="shared" ref="J226:J289" ca="1" si="54">IF($A226&gt;$H$30,NA(),H226-I226)</f>
        <v>4.5100089999999682</v>
      </c>
      <c r="K226" s="282"/>
      <c r="L226" s="282"/>
      <c r="M226" s="292">
        <f t="shared" ref="M226:M289" ca="1" si="55">IF($A226&gt;$H$30,NA(),IF($A226&gt;$M$30,J226,(1-$L$35)*J226+(2*$L$35-$L$36)*J227-($L$35+$L$37)*J228+$L$36*M227+$L$37*M228))</f>
        <v>5.8503649486811735</v>
      </c>
      <c r="N226" s="291"/>
      <c r="P226" s="292">
        <f t="shared" ref="P226:P289" ca="1" si="56">IF($A226&gt;$B$30,NA(),IF($A226&gt;$P$30,G226,(1-$O$35)*G226+(2*$O$35-$O$36)*G227-($O$35+$O$37)*G228+$O$36*P227+$O$37*P228))</f>
        <v>410.01158515606971</v>
      </c>
      <c r="Q226" s="301">
        <f t="shared" ref="Q226:Q289" ca="1" si="57">IF($A226&gt;$M$30,NA(),$P226+$M226*$A$19)</f>
        <v>415.86195010475086</v>
      </c>
      <c r="R226" s="301">
        <f t="shared" ref="R226:R289" ca="1" si="58">IF($A226&gt;$M$30,NA(),$P226-$M226*$A$19)</f>
        <v>404.16122020738857</v>
      </c>
      <c r="S226" s="50"/>
      <c r="T226" s="292"/>
      <c r="U226" s="265"/>
      <c r="V226" s="292">
        <f t="shared" ref="V226:V289" ca="1" si="59">IF($A226&gt;$B$30,NA(),IF($A226&gt;$P$30,G226,(1-$U$35)*G226+(2*$U$35-$U$36)*G227-($U$35+$U$37)*G228+$U$36*V227+$U$37*V228))</f>
        <v>410.01158515606971</v>
      </c>
      <c r="W226" s="241">
        <f t="shared" ref="W226:W289" ca="1" si="60">IF($A226&gt;$V$30,NA(),(G226-V226))</f>
        <v>5.9184078439303107</v>
      </c>
      <c r="X226" s="351">
        <f t="shared" ref="X226:X289" ca="1" si="61">IF($A226&gt;$V$30,NA(),W226^2)</f>
        <v>35.027551407095828</v>
      </c>
      <c r="Y226" s="50">
        <f t="shared" ca="1" si="51"/>
        <v>3.3047260260560392</v>
      </c>
      <c r="Z226" s="265">
        <f t="shared" ref="Z226:Z289" ca="1" si="62">IF($A226&gt;$V$30,NA(),$G226+$A$23*Y226)</f>
        <v>419.23471902605604</v>
      </c>
      <c r="AA226" s="265">
        <f t="shared" ref="AA226:AA289" ca="1" si="63">IF($A226&gt;$V$30,NA(),$G226-$A$23*Y226)</f>
        <v>412.62526697394401</v>
      </c>
      <c r="AB226" s="292"/>
      <c r="AC226" s="37"/>
      <c r="AD226" s="50"/>
      <c r="AE226" s="228"/>
      <c r="AF226" s="50"/>
      <c r="AG226" s="50"/>
      <c r="AH226" s="228"/>
      <c r="AI226" s="50"/>
      <c r="AJ226" s="50"/>
      <c r="AK226" s="50"/>
      <c r="AL226" s="68"/>
      <c r="AM226" s="246"/>
      <c r="AN226" s="241"/>
      <c r="AO226" s="68"/>
      <c r="AP226" s="68"/>
      <c r="AQ226" s="241"/>
      <c r="AR226" s="241"/>
      <c r="AS226" s="228"/>
      <c r="AT226" s="194"/>
      <c r="AU226" s="37"/>
      <c r="AV226" s="68"/>
      <c r="AW226" s="228"/>
      <c r="AX226" s="241"/>
      <c r="AY226" s="38"/>
      <c r="AZ226" s="38"/>
      <c r="BA226" s="55"/>
      <c r="BB226" s="55"/>
      <c r="BC226" s="3">
        <f t="shared" ca="1" si="49"/>
        <v>89335600</v>
      </c>
      <c r="BD226" s="3" t="e">
        <f t="shared" ca="1" si="50"/>
        <v>#N/A</v>
      </c>
      <c r="BE226" s="132"/>
      <c r="BF226" s="132"/>
      <c r="BG226" s="125"/>
      <c r="BJ226" s="68"/>
      <c r="BK226" s="68"/>
      <c r="BL226" s="68"/>
      <c r="BN226" s="169"/>
      <c r="BP226" s="68"/>
      <c r="BQ226" s="68"/>
      <c r="BR226" s="68"/>
      <c r="BU226" s="68"/>
      <c r="BV226" s="68"/>
      <c r="BW226" s="68"/>
      <c r="BX226" s="68"/>
      <c r="BZ226" s="237"/>
      <c r="CD226" s="237"/>
      <c r="CF226" s="68"/>
      <c r="CG226" s="68"/>
      <c r="CH226" s="237"/>
      <c r="CL226" s="237"/>
    </row>
    <row r="227" spans="1:90" x14ac:dyDescent="0.4">
      <c r="A227">
        <v>195</v>
      </c>
      <c r="B227" s="47">
        <f ca="1">IF(A227&gt;$A$8,"",OFFSET(InputPriceData!B$15,$A227+$A$11,0,1,1))</f>
        <v>45043</v>
      </c>
      <c r="C227" s="3">
        <f ca="1">IF(A227&gt;$A$8,"",OFFSET(InputPriceData!G$15,CalculationsAndCharts!$A227+$A$11,IF($C$5,8,0),1,1))</f>
        <v>92968400</v>
      </c>
      <c r="D227" s="4">
        <f ca="1">IF(A227&gt;$A$8,"",OFFSET(InputPriceData!C$15,CalculationsAndCharts!$A227+$A$11,IF($C$5,8,0),1,1))</f>
        <v>407</v>
      </c>
      <c r="E227" s="4">
        <f ca="1">IF(A227&gt;$A$8,"",OFFSET(InputPriceData!D$15,CalculationsAndCharts!$A227+$A$11,IF($C$5,8,0),1,1))</f>
        <v>412.69000199999999</v>
      </c>
      <c r="F227" s="4">
        <f ca="1">IF(A227&gt;$A$8,"",OFFSET(InputPriceData!E$15,CalculationsAndCharts!$A227+$A$11,IF($C$5,8,0),1,1))</f>
        <v>406.73998999999998</v>
      </c>
      <c r="G227" s="4">
        <f ca="1">IF(A227&gt;$A$8,"",OFFSET(InputPriceData!F$15,CalculationsAndCharts!$A227+$A$11,IF($C$5,8,0),1,1))</f>
        <v>412.41000400000001</v>
      </c>
      <c r="H227" s="282">
        <f t="shared" ca="1" si="52"/>
        <v>412.69000199999999</v>
      </c>
      <c r="I227" s="292">
        <f t="shared" ca="1" si="53"/>
        <v>404.35998499999999</v>
      </c>
      <c r="J227" s="50">
        <f t="shared" ca="1" si="54"/>
        <v>8.330016999999998</v>
      </c>
      <c r="K227" s="282"/>
      <c r="L227" s="282"/>
      <c r="M227" s="292">
        <f t="shared" ca="1" si="55"/>
        <v>5.083146909668999</v>
      </c>
      <c r="N227" s="291"/>
      <c r="P227" s="292">
        <f t="shared" ca="1" si="56"/>
        <v>408.27898068826306</v>
      </c>
      <c r="Q227" s="301">
        <f t="shared" ca="1" si="57"/>
        <v>413.36212759793204</v>
      </c>
      <c r="R227" s="301">
        <f t="shared" ca="1" si="58"/>
        <v>403.19583377859408</v>
      </c>
      <c r="S227" s="50"/>
      <c r="T227" s="292"/>
      <c r="U227" s="265"/>
      <c r="V227" s="292">
        <f t="shared" ca="1" si="59"/>
        <v>408.27898068826306</v>
      </c>
      <c r="W227" s="241">
        <f t="shared" ca="1" si="60"/>
        <v>4.1310233117369535</v>
      </c>
      <c r="X227" s="351">
        <f t="shared" ca="1" si="61"/>
        <v>17.065353602114147</v>
      </c>
      <c r="Y227" s="50">
        <f t="shared" ca="1" si="51"/>
        <v>3.1381279354075056</v>
      </c>
      <c r="Z227" s="265">
        <f t="shared" ca="1" si="62"/>
        <v>415.54813193540753</v>
      </c>
      <c r="AA227" s="265">
        <f t="shared" ca="1" si="63"/>
        <v>409.2718760645925</v>
      </c>
      <c r="AB227" s="292"/>
      <c r="AC227" s="37"/>
      <c r="AD227" s="50"/>
      <c r="AE227" s="228"/>
      <c r="AF227" s="50"/>
      <c r="AG227" s="50"/>
      <c r="AH227" s="228"/>
      <c r="AI227" s="50"/>
      <c r="AJ227" s="50"/>
      <c r="AK227" s="50"/>
      <c r="AL227" s="68"/>
      <c r="AM227" s="246"/>
      <c r="AN227" s="241"/>
      <c r="AO227" s="68"/>
      <c r="AP227" s="68"/>
      <c r="AQ227" s="241"/>
      <c r="AR227" s="241"/>
      <c r="AS227" s="228"/>
      <c r="AT227" s="194"/>
      <c r="AU227" s="37"/>
      <c r="AV227" s="68"/>
      <c r="AW227" s="228"/>
      <c r="AX227" s="241"/>
      <c r="AY227" s="38"/>
      <c r="AZ227" s="38"/>
      <c r="BA227" s="55"/>
      <c r="BB227" s="55"/>
      <c r="BC227" s="3">
        <f t="shared" ca="1" si="49"/>
        <v>92968400</v>
      </c>
      <c r="BD227" s="3" t="e">
        <f t="shared" ca="1" si="50"/>
        <v>#N/A</v>
      </c>
      <c r="BE227" s="132"/>
      <c r="BF227" s="132"/>
      <c r="BG227" s="125"/>
      <c r="BJ227" s="68"/>
      <c r="BK227" s="68"/>
      <c r="BL227" s="68"/>
      <c r="BN227" s="169"/>
      <c r="BP227" s="68"/>
      <c r="BQ227" s="68"/>
      <c r="BR227" s="68"/>
      <c r="BU227" s="68"/>
      <c r="BV227" s="68"/>
      <c r="BW227" s="68"/>
      <c r="BX227" s="68"/>
      <c r="BZ227" s="237"/>
      <c r="CD227" s="237"/>
      <c r="CF227" s="68"/>
      <c r="CG227" s="68"/>
      <c r="CH227" s="237"/>
      <c r="CL227" s="237"/>
    </row>
    <row r="228" spans="1:90" x14ac:dyDescent="0.4">
      <c r="A228">
        <v>196</v>
      </c>
      <c r="B228" s="47">
        <f ca="1">IF(A228&gt;$A$8,"",OFFSET(InputPriceData!B$15,$A228+$A$11,0,1,1))</f>
        <v>45042</v>
      </c>
      <c r="C228" s="3">
        <f ca="1">IF(A228&gt;$A$8,"",OFFSET(InputPriceData!G$15,CalculationsAndCharts!$A228+$A$11,IF($C$5,8,0),1,1))</f>
        <v>80447000</v>
      </c>
      <c r="D228" s="4">
        <f ca="1">IF(A228&gt;$A$8,"",OFFSET(InputPriceData!C$15,CalculationsAndCharts!$A228+$A$11,IF($C$5,8,0),1,1))</f>
        <v>406.72000100000002</v>
      </c>
      <c r="E228" s="4">
        <f ca="1">IF(A228&gt;$A$8,"",OFFSET(InputPriceData!D$15,CalculationsAndCharts!$A228+$A$11,IF($C$5,8,0),1,1))</f>
        <v>407.83999599999999</v>
      </c>
      <c r="F228" s="4">
        <f ca="1">IF(A228&gt;$A$8,"",OFFSET(InputPriceData!E$15,CalculationsAndCharts!$A228+$A$11,IF($C$5,8,0),1,1))</f>
        <v>403.77999899999998</v>
      </c>
      <c r="G228" s="4">
        <f ca="1">IF(A228&gt;$A$8,"",OFFSET(InputPriceData!F$15,CalculationsAndCharts!$A228+$A$11,IF($C$5,8,0),1,1))</f>
        <v>404.35998499999999</v>
      </c>
      <c r="H228" s="282">
        <f t="shared" ca="1" si="52"/>
        <v>407.83999599999999</v>
      </c>
      <c r="I228" s="292">
        <f t="shared" ca="1" si="53"/>
        <v>403.77999899999998</v>
      </c>
      <c r="J228" s="50">
        <f t="shared" ca="1" si="54"/>
        <v>4.0599970000000098</v>
      </c>
      <c r="K228" s="282"/>
      <c r="L228" s="282"/>
      <c r="M228" s="292">
        <f t="shared" ca="1" si="55"/>
        <v>4.1635324425207969</v>
      </c>
      <c r="N228" s="291"/>
      <c r="P228" s="292">
        <f t="shared" ca="1" si="56"/>
        <v>409.18221671365171</v>
      </c>
      <c r="Q228" s="301">
        <f t="shared" ca="1" si="57"/>
        <v>413.34574915617253</v>
      </c>
      <c r="R228" s="301">
        <f t="shared" ca="1" si="58"/>
        <v>405.01868427113089</v>
      </c>
      <c r="S228" s="50"/>
      <c r="T228" s="292"/>
      <c r="U228" s="265"/>
      <c r="V228" s="292">
        <f t="shared" ca="1" si="59"/>
        <v>409.18221671365171</v>
      </c>
      <c r="W228" s="241">
        <f t="shared" ca="1" si="60"/>
        <v>-4.8222317136517177</v>
      </c>
      <c r="X228" s="351">
        <f t="shared" ca="1" si="61"/>
        <v>23.253918700148382</v>
      </c>
      <c r="Y228" s="50">
        <f t="shared" ca="1" si="51"/>
        <v>3.1262431256188519</v>
      </c>
      <c r="Z228" s="265">
        <f t="shared" ca="1" si="62"/>
        <v>407.48622812561882</v>
      </c>
      <c r="AA228" s="265">
        <f t="shared" ca="1" si="63"/>
        <v>401.23374187438117</v>
      </c>
      <c r="AB228" s="292"/>
      <c r="AC228" s="37"/>
      <c r="AD228" s="50"/>
      <c r="AE228" s="228"/>
      <c r="AF228" s="50"/>
      <c r="AG228" s="50"/>
      <c r="AH228" s="228"/>
      <c r="AI228" s="50"/>
      <c r="AJ228" s="50"/>
      <c r="AK228" s="50"/>
      <c r="AL228" s="68"/>
      <c r="AM228" s="246"/>
      <c r="AN228" s="241"/>
      <c r="AO228" s="68"/>
      <c r="AP228" s="68"/>
      <c r="AQ228" s="241"/>
      <c r="AR228" s="241"/>
      <c r="AS228" s="228"/>
      <c r="AT228" s="194"/>
      <c r="AU228" s="37"/>
      <c r="AV228" s="68"/>
      <c r="AW228" s="228"/>
      <c r="AX228" s="241"/>
      <c r="AY228" s="38"/>
      <c r="AZ228" s="38"/>
      <c r="BA228" s="55"/>
      <c r="BB228" s="55"/>
      <c r="BC228" s="3" t="e">
        <f t="shared" ca="1" si="49"/>
        <v>#N/A</v>
      </c>
      <c r="BD228" s="3">
        <f t="shared" ca="1" si="50"/>
        <v>80447000</v>
      </c>
      <c r="BE228" s="132"/>
      <c r="BF228" s="132"/>
      <c r="BG228" s="125"/>
      <c r="BJ228" s="68"/>
      <c r="BK228" s="68"/>
      <c r="BL228" s="68"/>
      <c r="BN228" s="169"/>
      <c r="BP228" s="68"/>
      <c r="BQ228" s="68"/>
      <c r="BR228" s="68"/>
      <c r="BU228" s="68"/>
      <c r="BV228" s="68"/>
      <c r="BW228" s="68"/>
      <c r="BX228" s="68"/>
      <c r="BZ228" s="237"/>
      <c r="CD228" s="237"/>
      <c r="CF228" s="68"/>
      <c r="CG228" s="68"/>
      <c r="CH228" s="237"/>
      <c r="CL228" s="237"/>
    </row>
    <row r="229" spans="1:90" x14ac:dyDescent="0.4">
      <c r="A229">
        <v>197</v>
      </c>
      <c r="B229" s="47">
        <f ca="1">IF(A229&gt;$A$8,"",OFFSET(InputPriceData!B$15,$A229+$A$11,0,1,1))</f>
        <v>45041</v>
      </c>
      <c r="C229" s="3">
        <f ca="1">IF(A229&gt;$A$8,"",OFFSET(InputPriceData!G$15,CalculationsAndCharts!$A229+$A$11,IF($C$5,8,0),1,1))</f>
        <v>97766700</v>
      </c>
      <c r="D229" s="4">
        <f ca="1">IF(A229&gt;$A$8,"",OFFSET(InputPriceData!C$15,CalculationsAndCharts!$A229+$A$11,IF($C$5,8,0),1,1))</f>
        <v>410.57998700000002</v>
      </c>
      <c r="E229" s="4">
        <f ca="1">IF(A229&gt;$A$8,"",OFFSET(InputPriceData!D$15,CalculationsAndCharts!$A229+$A$11,IF($C$5,8,0),1,1))</f>
        <v>411.16000400000001</v>
      </c>
      <c r="F229" s="4">
        <f ca="1">IF(A229&gt;$A$8,"",OFFSET(InputPriceData!E$15,CalculationsAndCharts!$A229+$A$11,IF($C$5,8,0),1,1))</f>
        <v>406.01998900000001</v>
      </c>
      <c r="G229" s="4">
        <f ca="1">IF(A229&gt;$A$8,"",OFFSET(InputPriceData!F$15,CalculationsAndCharts!$A229+$A$11,IF($C$5,8,0),1,1))</f>
        <v>406.07998700000002</v>
      </c>
      <c r="H229" s="282">
        <f t="shared" ca="1" si="52"/>
        <v>412.63000499999998</v>
      </c>
      <c r="I229" s="292">
        <f t="shared" ca="1" si="53"/>
        <v>406.01998900000001</v>
      </c>
      <c r="J229" s="50">
        <f t="shared" ca="1" si="54"/>
        <v>6.6100159999999732</v>
      </c>
      <c r="K229" s="282"/>
      <c r="L229" s="282"/>
      <c r="M229" s="292">
        <f t="shared" ca="1" si="55"/>
        <v>3.4078889049721739</v>
      </c>
      <c r="N229" s="291"/>
      <c r="P229" s="292">
        <f t="shared" ca="1" si="56"/>
        <v>412.0675222986381</v>
      </c>
      <c r="Q229" s="301">
        <f t="shared" ca="1" si="57"/>
        <v>415.47541120361029</v>
      </c>
      <c r="R229" s="301">
        <f t="shared" ca="1" si="58"/>
        <v>408.6596333936659</v>
      </c>
      <c r="S229" s="50"/>
      <c r="T229" s="292"/>
      <c r="U229" s="265"/>
      <c r="V229" s="292">
        <f t="shared" ca="1" si="59"/>
        <v>412.0675222986381</v>
      </c>
      <c r="W229" s="241">
        <f t="shared" ca="1" si="60"/>
        <v>-5.987535298638079</v>
      </c>
      <c r="X229" s="351">
        <f t="shared" ca="1" si="61"/>
        <v>35.85057895243699</v>
      </c>
      <c r="Y229" s="50">
        <f t="shared" ca="1" si="51"/>
        <v>2.9355879570774825</v>
      </c>
      <c r="Z229" s="265">
        <f t="shared" ca="1" si="62"/>
        <v>409.01557495707749</v>
      </c>
      <c r="AA229" s="265">
        <f t="shared" ca="1" si="63"/>
        <v>403.14439904292254</v>
      </c>
      <c r="AB229" s="292"/>
      <c r="AC229" s="37"/>
      <c r="AD229" s="50"/>
      <c r="AE229" s="228"/>
      <c r="AF229" s="50"/>
      <c r="AG229" s="50"/>
      <c r="AH229" s="228"/>
      <c r="AI229" s="50"/>
      <c r="AJ229" s="50"/>
      <c r="AK229" s="50"/>
      <c r="AL229" s="68"/>
      <c r="AM229" s="246"/>
      <c r="AN229" s="241"/>
      <c r="AO229" s="68"/>
      <c r="AP229" s="68"/>
      <c r="AQ229" s="241"/>
      <c r="AR229" s="241"/>
      <c r="AS229" s="228"/>
      <c r="AT229" s="194"/>
      <c r="AU229" s="37"/>
      <c r="AV229" s="68"/>
      <c r="AW229" s="228"/>
      <c r="AX229" s="241"/>
      <c r="AY229" s="38"/>
      <c r="AZ229" s="38"/>
      <c r="BA229" s="55"/>
      <c r="BB229" s="55"/>
      <c r="BC229" s="3" t="e">
        <f t="shared" ca="1" si="49"/>
        <v>#N/A</v>
      </c>
      <c r="BD229" s="3">
        <f t="shared" ca="1" si="50"/>
        <v>97766700</v>
      </c>
      <c r="BE229" s="132"/>
      <c r="BF229" s="132"/>
      <c r="BG229" s="125"/>
      <c r="BJ229" s="68"/>
      <c r="BK229" s="68"/>
      <c r="BL229" s="68"/>
      <c r="BN229" s="169"/>
      <c r="BP229" s="68"/>
      <c r="BQ229" s="68"/>
      <c r="BR229" s="68"/>
      <c r="BU229" s="68"/>
      <c r="BV229" s="68"/>
      <c r="BW229" s="68"/>
      <c r="BX229" s="68"/>
      <c r="BZ229" s="237"/>
      <c r="CD229" s="237"/>
      <c r="CF229" s="68"/>
      <c r="CG229" s="68"/>
      <c r="CH229" s="237"/>
      <c r="CL229" s="237"/>
    </row>
    <row r="230" spans="1:90" x14ac:dyDescent="0.4">
      <c r="A230">
        <v>198</v>
      </c>
      <c r="B230" s="47">
        <f ca="1">IF(A230&gt;$A$8,"",OFFSET(InputPriceData!B$15,$A230+$A$11,0,1,1))</f>
        <v>45040</v>
      </c>
      <c r="C230" s="3">
        <f ca="1">IF(A230&gt;$A$8,"",OFFSET(InputPriceData!G$15,CalculationsAndCharts!$A230+$A$11,IF($C$5,8,0),1,1))</f>
        <v>64332100</v>
      </c>
      <c r="D230" s="4">
        <f ca="1">IF(A230&gt;$A$8,"",OFFSET(InputPriceData!C$15,CalculationsAndCharts!$A230+$A$11,IF($C$5,8,0),1,1))</f>
        <v>411.98998999999998</v>
      </c>
      <c r="E230" s="4">
        <f ca="1">IF(A230&gt;$A$8,"",OFFSET(InputPriceData!D$15,CalculationsAndCharts!$A230+$A$11,IF($C$5,8,0),1,1))</f>
        <v>413.07000699999998</v>
      </c>
      <c r="F230" s="4">
        <f ca="1">IF(A230&gt;$A$8,"",OFFSET(InputPriceData!E$15,CalculationsAndCharts!$A230+$A$11,IF($C$5,8,0),1,1))</f>
        <v>410.60000600000001</v>
      </c>
      <c r="G230" s="4">
        <f ca="1">IF(A230&gt;$A$8,"",OFFSET(InputPriceData!F$15,CalculationsAndCharts!$A230+$A$11,IF($C$5,8,0),1,1))</f>
        <v>412.63000499999998</v>
      </c>
      <c r="H230" s="282">
        <f t="shared" ca="1" si="52"/>
        <v>413.07000699999998</v>
      </c>
      <c r="I230" s="292">
        <f t="shared" ca="1" si="53"/>
        <v>410.60000600000001</v>
      </c>
      <c r="J230" s="50">
        <f t="shared" ca="1" si="54"/>
        <v>2.4700009999999679</v>
      </c>
      <c r="K230" s="282"/>
      <c r="L230" s="282"/>
      <c r="M230" s="292">
        <f t="shared" ca="1" si="55"/>
        <v>2.8627137761092265</v>
      </c>
      <c r="N230" s="291"/>
      <c r="P230" s="292">
        <f t="shared" ca="1" si="56"/>
        <v>413.66497037223525</v>
      </c>
      <c r="Q230" s="301">
        <f t="shared" ca="1" si="57"/>
        <v>416.52768414834446</v>
      </c>
      <c r="R230" s="301">
        <f t="shared" ca="1" si="58"/>
        <v>410.80225659612603</v>
      </c>
      <c r="S230" s="50"/>
      <c r="T230" s="292"/>
      <c r="U230" s="265"/>
      <c r="V230" s="292">
        <f t="shared" ca="1" si="59"/>
        <v>413.66497037223525</v>
      </c>
      <c r="W230" s="241">
        <f t="shared" ca="1" si="60"/>
        <v>-1.0349653722352627</v>
      </c>
      <c r="X230" s="351">
        <f t="shared" ca="1" si="61"/>
        <v>1.071153321726076</v>
      </c>
      <c r="Y230" s="50">
        <f t="shared" ca="1" si="51"/>
        <v>2.6268966467175008</v>
      </c>
      <c r="Z230" s="265">
        <f t="shared" ca="1" si="62"/>
        <v>415.25690164671749</v>
      </c>
      <c r="AA230" s="265">
        <f t="shared" ca="1" si="63"/>
        <v>410.00310835328247</v>
      </c>
      <c r="AB230" s="292"/>
      <c r="AC230" s="37"/>
      <c r="AD230" s="50"/>
      <c r="AE230" s="228"/>
      <c r="AF230" s="50"/>
      <c r="AG230" s="50"/>
      <c r="AH230" s="228"/>
      <c r="AI230" s="50"/>
      <c r="AJ230" s="50"/>
      <c r="AK230" s="50"/>
      <c r="AL230" s="68"/>
      <c r="AM230" s="246"/>
      <c r="AN230" s="241"/>
      <c r="AO230" s="68"/>
      <c r="AP230" s="68"/>
      <c r="AQ230" s="241"/>
      <c r="AR230" s="241"/>
      <c r="AS230" s="228"/>
      <c r="AT230" s="194"/>
      <c r="AU230" s="37"/>
      <c r="AV230" s="68"/>
      <c r="AW230" s="228"/>
      <c r="AX230" s="241"/>
      <c r="AY230" s="38"/>
      <c r="AZ230" s="38"/>
      <c r="BA230" s="55"/>
      <c r="BB230" s="55"/>
      <c r="BC230" s="3">
        <f t="shared" ca="1" si="49"/>
        <v>64332100</v>
      </c>
      <c r="BD230" s="3" t="e">
        <f t="shared" ca="1" si="50"/>
        <v>#N/A</v>
      </c>
      <c r="BE230" s="132"/>
      <c r="BF230" s="132"/>
      <c r="BG230" s="125"/>
      <c r="BJ230" s="68"/>
      <c r="BK230" s="68"/>
      <c r="BL230" s="68"/>
      <c r="BN230" s="169"/>
      <c r="BP230" s="68"/>
      <c r="BQ230" s="68"/>
      <c r="BR230" s="68"/>
      <c r="BU230" s="68"/>
      <c r="BV230" s="68"/>
      <c r="BW230" s="68"/>
      <c r="BX230" s="68"/>
      <c r="BZ230" s="237"/>
      <c r="CD230" s="237"/>
      <c r="CF230" s="68"/>
      <c r="CG230" s="68"/>
      <c r="CH230" s="237"/>
      <c r="CL230" s="237"/>
    </row>
    <row r="231" spans="1:90" x14ac:dyDescent="0.4">
      <c r="A231">
        <v>199</v>
      </c>
      <c r="B231" s="47">
        <f ca="1">IF(A231&gt;$A$8,"",OFFSET(InputPriceData!B$15,$A231+$A$11,0,1,1))</f>
        <v>45037</v>
      </c>
      <c r="C231" s="3">
        <f ca="1">IF(A231&gt;$A$8,"",OFFSET(InputPriceData!G$15,CalculationsAndCharts!$A231+$A$11,IF($C$5,8,0),1,1))</f>
        <v>73457400</v>
      </c>
      <c r="D231" s="4">
        <f ca="1">IF(A231&gt;$A$8,"",OFFSET(InputPriceData!C$15,CalculationsAndCharts!$A231+$A$11,IF($C$5,8,0),1,1))</f>
        <v>412.19000199999999</v>
      </c>
      <c r="E231" s="4">
        <f ca="1">IF(A231&gt;$A$8,"",OFFSET(InputPriceData!D$15,CalculationsAndCharts!$A231+$A$11,IF($C$5,8,0),1,1))</f>
        <v>412.67999300000002</v>
      </c>
      <c r="F231" s="4">
        <f ca="1">IF(A231&gt;$A$8,"",OFFSET(InputPriceData!E$15,CalculationsAndCharts!$A231+$A$11,IF($C$5,8,0),1,1))</f>
        <v>410.17001299999998</v>
      </c>
      <c r="G231" s="4">
        <f ca="1">IF(A231&gt;$A$8,"",OFFSET(InputPriceData!F$15,CalculationsAndCharts!$A231+$A$11,IF($C$5,8,0),1,1))</f>
        <v>412.20001200000002</v>
      </c>
      <c r="H231" s="282">
        <f t="shared" ca="1" si="52"/>
        <v>412.67999300000002</v>
      </c>
      <c r="I231" s="292">
        <f t="shared" ca="1" si="53"/>
        <v>410.17001299999998</v>
      </c>
      <c r="J231" s="50">
        <f t="shared" ca="1" si="54"/>
        <v>2.5099800000000414</v>
      </c>
      <c r="K231" s="282"/>
      <c r="L231" s="282"/>
      <c r="M231" s="292">
        <f t="shared" ca="1" si="55"/>
        <v>3.2395249335227012</v>
      </c>
      <c r="N231" s="291"/>
      <c r="P231" s="292">
        <f t="shared" ca="1" si="56"/>
        <v>414.10193382540325</v>
      </c>
      <c r="Q231" s="301">
        <f t="shared" ca="1" si="57"/>
        <v>417.34145875892597</v>
      </c>
      <c r="R231" s="301">
        <f t="shared" ca="1" si="58"/>
        <v>410.86240889188053</v>
      </c>
      <c r="S231" s="50"/>
      <c r="T231" s="292"/>
      <c r="U231" s="265"/>
      <c r="V231" s="292">
        <f t="shared" ca="1" si="59"/>
        <v>414.10193382540325</v>
      </c>
      <c r="W231" s="241">
        <f t="shared" ca="1" si="60"/>
        <v>-1.9019218254032353</v>
      </c>
      <c r="X231" s="351">
        <f t="shared" ca="1" si="61"/>
        <v>3.6173066299451748</v>
      </c>
      <c r="Y231" s="50">
        <f t="shared" ca="1" si="51"/>
        <v>2.6392189541905982</v>
      </c>
      <c r="Z231" s="265">
        <f t="shared" ca="1" si="62"/>
        <v>414.83923095419061</v>
      </c>
      <c r="AA231" s="265">
        <f t="shared" ca="1" si="63"/>
        <v>409.56079304580942</v>
      </c>
      <c r="AB231" s="292"/>
      <c r="AC231" s="37"/>
      <c r="AD231" s="50"/>
      <c r="AE231" s="228"/>
      <c r="AF231" s="50"/>
      <c r="AG231" s="50"/>
      <c r="AH231" s="228"/>
      <c r="AI231" s="50"/>
      <c r="AJ231" s="50"/>
      <c r="AK231" s="50"/>
      <c r="AL231" s="68"/>
      <c r="AM231" s="246"/>
      <c r="AN231" s="241"/>
      <c r="AO231" s="68"/>
      <c r="AP231" s="68"/>
      <c r="AQ231" s="241"/>
      <c r="AR231" s="241"/>
      <c r="AS231" s="228"/>
      <c r="AT231" s="194"/>
      <c r="AU231" s="37"/>
      <c r="AV231" s="68"/>
      <c r="AW231" s="228"/>
      <c r="AX231" s="241"/>
      <c r="AY231" s="38"/>
      <c r="AZ231" s="38"/>
      <c r="BA231" s="55"/>
      <c r="BB231" s="55"/>
      <c r="BC231" s="3">
        <f t="shared" ca="1" si="49"/>
        <v>73457400</v>
      </c>
      <c r="BD231" s="3" t="e">
        <f t="shared" ca="1" si="50"/>
        <v>#N/A</v>
      </c>
      <c r="BE231" s="132"/>
      <c r="BF231" s="132"/>
      <c r="BG231" s="125"/>
      <c r="BJ231" s="68"/>
      <c r="BK231" s="68"/>
      <c r="BL231" s="68"/>
      <c r="BN231" s="169"/>
      <c r="BP231" s="68"/>
      <c r="BQ231" s="68"/>
      <c r="BR231" s="68"/>
      <c r="BU231" s="68"/>
      <c r="BV231" s="68"/>
      <c r="BW231" s="68"/>
      <c r="BX231" s="68"/>
      <c r="BZ231" s="237"/>
      <c r="CD231" s="237"/>
      <c r="CF231" s="68"/>
      <c r="CG231" s="68"/>
      <c r="CH231" s="237"/>
      <c r="CL231" s="237"/>
    </row>
    <row r="232" spans="1:90" x14ac:dyDescent="0.4">
      <c r="A232">
        <v>200</v>
      </c>
      <c r="B232" s="47">
        <f ca="1">IF(A232&gt;$A$8,"",OFFSET(InputPriceData!B$15,$A232+$A$11,0,1,1))</f>
        <v>45036</v>
      </c>
      <c r="C232" s="3">
        <f ca="1">IF(A232&gt;$A$8,"",OFFSET(InputPriceData!G$15,CalculationsAndCharts!$A232+$A$11,IF($C$5,8,0),1,1))</f>
        <v>75840400</v>
      </c>
      <c r="D232" s="4">
        <f ca="1">IF(A232&gt;$A$8,"",OFFSET(InputPriceData!C$15,CalculationsAndCharts!$A232+$A$11,IF($C$5,8,0),1,1))</f>
        <v>411.209991</v>
      </c>
      <c r="E232" s="4">
        <f ca="1">IF(A232&gt;$A$8,"",OFFSET(InputPriceData!D$15,CalculationsAndCharts!$A232+$A$11,IF($C$5,8,0),1,1))</f>
        <v>413.70001200000002</v>
      </c>
      <c r="F232" s="4">
        <f ca="1">IF(A232&gt;$A$8,"",OFFSET(InputPriceData!E$15,CalculationsAndCharts!$A232+$A$11,IF($C$5,8,0),1,1))</f>
        <v>410.26998900000001</v>
      </c>
      <c r="G232" s="4">
        <f ca="1">IF(A232&gt;$A$8,"",OFFSET(InputPriceData!F$15,CalculationsAndCharts!$A232+$A$11,IF($C$5,8,0),1,1))</f>
        <v>411.88000499999998</v>
      </c>
      <c r="H232" s="282">
        <f t="shared" ca="1" si="52"/>
        <v>414.14001500000001</v>
      </c>
      <c r="I232" s="292">
        <f t="shared" ca="1" si="53"/>
        <v>410.26998900000001</v>
      </c>
      <c r="J232" s="50">
        <f t="shared" ca="1" si="54"/>
        <v>3.8700259999999957</v>
      </c>
      <c r="K232" s="282"/>
      <c r="L232" s="282"/>
      <c r="M232" s="292">
        <f t="shared" ca="1" si="55"/>
        <v>3.3863533946679794</v>
      </c>
      <c r="N232" s="291"/>
      <c r="P232" s="292">
        <f t="shared" ca="1" si="56"/>
        <v>414.76206718940517</v>
      </c>
      <c r="Q232" s="301">
        <f t="shared" ca="1" si="57"/>
        <v>418.14842058407316</v>
      </c>
      <c r="R232" s="301">
        <f t="shared" ca="1" si="58"/>
        <v>411.37571379473718</v>
      </c>
      <c r="S232" s="50"/>
      <c r="T232" s="292"/>
      <c r="U232" s="265"/>
      <c r="V232" s="292">
        <f t="shared" ca="1" si="59"/>
        <v>414.76206718940517</v>
      </c>
      <c r="W232" s="241">
        <f t="shared" ca="1" si="60"/>
        <v>-2.8820621894051897</v>
      </c>
      <c r="X232" s="351">
        <f t="shared" ca="1" si="61"/>
        <v>8.306282463599036</v>
      </c>
      <c r="Y232" s="50">
        <f t="shared" ca="1" si="51"/>
        <v>2.6067913574291124</v>
      </c>
      <c r="Z232" s="265">
        <f t="shared" ca="1" si="62"/>
        <v>414.48679635742911</v>
      </c>
      <c r="AA232" s="265">
        <f t="shared" ca="1" si="63"/>
        <v>409.27321364257085</v>
      </c>
      <c r="AB232" s="292"/>
      <c r="AC232" s="37"/>
      <c r="AD232" s="50"/>
      <c r="AE232" s="228"/>
      <c r="AF232" s="50"/>
      <c r="AG232" s="50"/>
      <c r="AH232" s="228"/>
      <c r="AI232" s="50"/>
      <c r="AJ232" s="50"/>
      <c r="AK232" s="50"/>
      <c r="AL232" s="68"/>
      <c r="AM232" s="246"/>
      <c r="AN232" s="241"/>
      <c r="AO232" s="68"/>
      <c r="AP232" s="68"/>
      <c r="AQ232" s="241"/>
      <c r="AR232" s="241"/>
      <c r="AS232" s="228"/>
      <c r="AT232" s="194"/>
      <c r="AU232" s="37"/>
      <c r="AV232" s="68"/>
      <c r="AW232" s="228"/>
      <c r="AX232" s="241"/>
      <c r="AY232" s="38"/>
      <c r="AZ232" s="38"/>
      <c r="BA232" s="55"/>
      <c r="BB232" s="55"/>
      <c r="BC232" s="3" t="e">
        <f t="shared" ca="1" si="49"/>
        <v>#N/A</v>
      </c>
      <c r="BD232" s="3">
        <f t="shared" ca="1" si="50"/>
        <v>75840400</v>
      </c>
      <c r="BE232" s="132"/>
      <c r="BF232" s="132"/>
      <c r="BG232" s="125"/>
      <c r="BJ232" s="68"/>
      <c r="BK232" s="68"/>
      <c r="BL232" s="68"/>
      <c r="BN232" s="169"/>
      <c r="BP232" s="68"/>
      <c r="BQ232" s="68"/>
      <c r="BR232" s="68"/>
      <c r="BU232" s="68"/>
      <c r="BV232" s="68"/>
      <c r="BW232" s="68"/>
      <c r="BX232" s="68"/>
      <c r="BZ232" s="237"/>
      <c r="CD232" s="237"/>
      <c r="CF232" s="68"/>
      <c r="CG232" s="68"/>
      <c r="CH232" s="237"/>
      <c r="CL232" s="237"/>
    </row>
    <row r="233" spans="1:90" x14ac:dyDescent="0.4">
      <c r="A233">
        <v>201</v>
      </c>
      <c r="B233" s="47">
        <f ca="1">IF(A233&gt;$A$8,"",OFFSET(InputPriceData!B$15,$A233+$A$11,0,1,1))</f>
        <v>45035</v>
      </c>
      <c r="C233" s="3">
        <f ca="1">IF(A233&gt;$A$8,"",OFFSET(InputPriceData!G$15,CalculationsAndCharts!$A233+$A$11,IF($C$5,8,0),1,1))</f>
        <v>55227300</v>
      </c>
      <c r="D233" s="4">
        <f ca="1">IF(A233&gt;$A$8,"",OFFSET(InputPriceData!C$15,CalculationsAndCharts!$A233+$A$11,IF($C$5,8,0),1,1))</f>
        <v>412.22000100000002</v>
      </c>
      <c r="E233" s="4">
        <f ca="1">IF(A233&gt;$A$8,"",OFFSET(InputPriceData!D$15,CalculationsAndCharts!$A233+$A$11,IF($C$5,8,0),1,1))</f>
        <v>415.07998700000002</v>
      </c>
      <c r="F233" s="4">
        <f ca="1">IF(A233&gt;$A$8,"",OFFSET(InputPriceData!E$15,CalculationsAndCharts!$A233+$A$11,IF($C$5,8,0),1,1))</f>
        <v>412.16000400000001</v>
      </c>
      <c r="G233" s="4">
        <f ca="1">IF(A233&gt;$A$8,"",OFFSET(InputPriceData!F$15,CalculationsAndCharts!$A233+$A$11,IF($C$5,8,0),1,1))</f>
        <v>414.14001500000001</v>
      </c>
      <c r="H233" s="282">
        <f t="shared" ca="1" si="52"/>
        <v>415.07998700000002</v>
      </c>
      <c r="I233" s="292">
        <f t="shared" ca="1" si="53"/>
        <v>412.16000400000001</v>
      </c>
      <c r="J233" s="50">
        <f t="shared" ca="1" si="54"/>
        <v>2.919983000000002</v>
      </c>
      <c r="K233" s="282"/>
      <c r="L233" s="282"/>
      <c r="M233" s="292">
        <f t="shared" ca="1" si="55"/>
        <v>3.489084287148061</v>
      </c>
      <c r="N233" s="291"/>
      <c r="P233" s="292">
        <f t="shared" ca="1" si="56"/>
        <v>414.973279777551</v>
      </c>
      <c r="Q233" s="301">
        <f t="shared" ca="1" si="57"/>
        <v>418.46236406469905</v>
      </c>
      <c r="R233" s="301">
        <f t="shared" ca="1" si="58"/>
        <v>411.48419549040295</v>
      </c>
      <c r="S233" s="50"/>
      <c r="T233" s="292"/>
      <c r="U233" s="265"/>
      <c r="V233" s="292">
        <f t="shared" ca="1" si="59"/>
        <v>414.973279777551</v>
      </c>
      <c r="W233" s="241">
        <f t="shared" ca="1" si="60"/>
        <v>-0.83326477755099404</v>
      </c>
      <c r="X233" s="351">
        <f t="shared" ca="1" si="61"/>
        <v>0.69433018950710756</v>
      </c>
      <c r="Y233" s="50">
        <f t="shared" ca="1" si="51"/>
        <v>2.5520790151813215</v>
      </c>
      <c r="Z233" s="265">
        <f t="shared" ca="1" si="62"/>
        <v>416.69209401518134</v>
      </c>
      <c r="AA233" s="265">
        <f t="shared" ca="1" si="63"/>
        <v>411.58793598481867</v>
      </c>
      <c r="AB233" s="292"/>
      <c r="AC233" s="37"/>
      <c r="AD233" s="50"/>
      <c r="AE233" s="228"/>
      <c r="AF233" s="50"/>
      <c r="AG233" s="50"/>
      <c r="AH233" s="228"/>
      <c r="AI233" s="50"/>
      <c r="AJ233" s="50"/>
      <c r="AK233" s="50"/>
      <c r="AL233" s="68"/>
      <c r="AM233" s="246"/>
      <c r="AN233" s="241"/>
      <c r="AO233" s="68"/>
      <c r="AP233" s="68"/>
      <c r="AQ233" s="241"/>
      <c r="AR233" s="241"/>
      <c r="AS233" s="228"/>
      <c r="AT233" s="194"/>
      <c r="AU233" s="37"/>
      <c r="AV233" s="68"/>
      <c r="AW233" s="228"/>
      <c r="AX233" s="241"/>
      <c r="AY233" s="38"/>
      <c r="AZ233" s="38"/>
      <c r="BA233" s="55"/>
      <c r="BB233" s="55"/>
      <c r="BC233" s="3" t="e">
        <f t="shared" ca="1" si="49"/>
        <v>#N/A</v>
      </c>
      <c r="BD233" s="3">
        <f t="shared" ca="1" si="50"/>
        <v>55227300</v>
      </c>
      <c r="BE233" s="132"/>
      <c r="BF233" s="132"/>
      <c r="BG233" s="125"/>
      <c r="BJ233" s="68"/>
      <c r="BK233" s="68"/>
      <c r="BL233" s="68"/>
      <c r="BN233" s="169"/>
      <c r="BP233" s="68"/>
      <c r="BQ233" s="68"/>
      <c r="BR233" s="68"/>
      <c r="BU233" s="68"/>
      <c r="BV233" s="68"/>
      <c r="BW233" s="68"/>
      <c r="BX233" s="68"/>
      <c r="BZ233" s="237"/>
      <c r="CD233" s="237"/>
      <c r="CF233" s="68"/>
      <c r="CG233" s="68"/>
      <c r="CH233" s="237"/>
      <c r="CL233" s="237"/>
    </row>
    <row r="234" spans="1:90" x14ac:dyDescent="0.4">
      <c r="A234">
        <v>202</v>
      </c>
      <c r="B234" s="47">
        <f ca="1">IF(A234&gt;$A$8,"",OFFSET(InputPriceData!B$15,$A234+$A$11,0,1,1))</f>
        <v>45034</v>
      </c>
      <c r="C234" s="3">
        <f ca="1">IF(A234&gt;$A$8,"",OFFSET(InputPriceData!G$15,CalculationsAndCharts!$A234+$A$11,IF($C$5,8,0),1,1))</f>
        <v>63560000</v>
      </c>
      <c r="D234" s="4">
        <f ca="1">IF(A234&gt;$A$8,"",OFFSET(InputPriceData!C$15,CalculationsAndCharts!$A234+$A$11,IF($C$5,8,0),1,1))</f>
        <v>415.57998700000002</v>
      </c>
      <c r="E234" s="4">
        <f ca="1">IF(A234&gt;$A$8,"",OFFSET(InputPriceData!D$15,CalculationsAndCharts!$A234+$A$11,IF($C$5,8,0),1,1))</f>
        <v>415.72000100000002</v>
      </c>
      <c r="F234" s="4">
        <f ca="1">IF(A234&gt;$A$8,"",OFFSET(InputPriceData!E$15,CalculationsAndCharts!$A234+$A$11,IF($C$5,8,0),1,1))</f>
        <v>412.77999899999998</v>
      </c>
      <c r="G234" s="4">
        <f ca="1">IF(A234&gt;$A$8,"",OFFSET(InputPriceData!F$15,CalculationsAndCharts!$A234+$A$11,IF($C$5,8,0),1,1))</f>
        <v>414.209991</v>
      </c>
      <c r="H234" s="282">
        <f t="shared" ca="1" si="52"/>
        <v>415.72000100000002</v>
      </c>
      <c r="I234" s="292">
        <f t="shared" ca="1" si="53"/>
        <v>412.77999899999998</v>
      </c>
      <c r="J234" s="50">
        <f t="shared" ca="1" si="54"/>
        <v>2.9400020000000495</v>
      </c>
      <c r="K234" s="282"/>
      <c r="L234" s="282"/>
      <c r="M234" s="292">
        <f t="shared" ca="1" si="55"/>
        <v>3.8691020742479827</v>
      </c>
      <c r="N234" s="291"/>
      <c r="P234" s="292">
        <f t="shared" ca="1" si="56"/>
        <v>414.48094725064328</v>
      </c>
      <c r="Q234" s="301">
        <f t="shared" ca="1" si="57"/>
        <v>418.35004932489124</v>
      </c>
      <c r="R234" s="301">
        <f t="shared" ca="1" si="58"/>
        <v>410.61184517639532</v>
      </c>
      <c r="S234" s="50"/>
      <c r="T234" s="292"/>
      <c r="U234" s="265"/>
      <c r="V234" s="292">
        <f t="shared" ca="1" si="59"/>
        <v>414.48094725064328</v>
      </c>
      <c r="W234" s="241">
        <f t="shared" ca="1" si="60"/>
        <v>-0.27095625064328033</v>
      </c>
      <c r="X234" s="351">
        <f t="shared" ca="1" si="61"/>
        <v>7.3417289762664151E-2</v>
      </c>
      <c r="Y234" s="50">
        <f t="shared" ca="1" si="51"/>
        <v>2.9382455898739011</v>
      </c>
      <c r="Z234" s="265">
        <f t="shared" ca="1" si="62"/>
        <v>417.14823658987393</v>
      </c>
      <c r="AA234" s="265">
        <f t="shared" ca="1" si="63"/>
        <v>411.27174541012607</v>
      </c>
      <c r="AB234" s="292"/>
      <c r="AC234" s="37"/>
      <c r="AD234" s="50"/>
      <c r="AE234" s="228"/>
      <c r="AF234" s="50"/>
      <c r="AG234" s="50"/>
      <c r="AH234" s="228"/>
      <c r="AI234" s="50"/>
      <c r="AJ234" s="50"/>
      <c r="AK234" s="50"/>
      <c r="AL234" s="68"/>
      <c r="AM234" s="246"/>
      <c r="AN234" s="241"/>
      <c r="AO234" s="68"/>
      <c r="AP234" s="68"/>
      <c r="AQ234" s="241"/>
      <c r="AR234" s="241"/>
      <c r="AS234" s="228"/>
      <c r="AT234" s="194"/>
      <c r="AU234" s="37"/>
      <c r="AV234" s="68"/>
      <c r="AW234" s="228"/>
      <c r="AX234" s="241"/>
      <c r="AY234" s="38"/>
      <c r="AZ234" s="38"/>
      <c r="BA234" s="55"/>
      <c r="BB234" s="55"/>
      <c r="BC234" s="3">
        <f t="shared" ca="1" si="49"/>
        <v>63560000</v>
      </c>
      <c r="BD234" s="3" t="e">
        <f t="shared" ca="1" si="50"/>
        <v>#N/A</v>
      </c>
      <c r="BE234" s="132"/>
      <c r="BF234" s="132"/>
      <c r="BG234" s="125"/>
      <c r="BJ234" s="68"/>
      <c r="BK234" s="68"/>
      <c r="BL234" s="68"/>
      <c r="BN234" s="169"/>
      <c r="BP234" s="68"/>
      <c r="BQ234" s="68"/>
      <c r="BR234" s="68"/>
      <c r="BU234" s="68"/>
      <c r="BV234" s="68"/>
      <c r="BW234" s="68"/>
      <c r="BX234" s="68"/>
      <c r="BZ234" s="237"/>
      <c r="CD234" s="237"/>
      <c r="CF234" s="68"/>
      <c r="CG234" s="68"/>
      <c r="CH234" s="237"/>
      <c r="CL234" s="237"/>
    </row>
    <row r="235" spans="1:90" x14ac:dyDescent="0.4">
      <c r="A235">
        <v>203</v>
      </c>
      <c r="B235" s="47">
        <f ca="1">IF(A235&gt;$A$8,"",OFFSET(InputPriceData!B$15,$A235+$A$11,0,1,1))</f>
        <v>45033</v>
      </c>
      <c r="C235" s="3">
        <f ca="1">IF(A235&gt;$A$8,"",OFFSET(InputPriceData!G$15,CalculationsAndCharts!$A235+$A$11,IF($C$5,8,0),1,1))</f>
        <v>66436400</v>
      </c>
      <c r="D235" s="4">
        <f ca="1">IF(A235&gt;$A$8,"",OFFSET(InputPriceData!C$15,CalculationsAndCharts!$A235+$A$11,IF($C$5,8,0),1,1))</f>
        <v>412.36999500000002</v>
      </c>
      <c r="E235" s="4">
        <f ca="1">IF(A235&gt;$A$8,"",OFFSET(InputPriceData!D$15,CalculationsAndCharts!$A235+$A$11,IF($C$5,8,0),1,1))</f>
        <v>413.959991</v>
      </c>
      <c r="F235" s="4">
        <f ca="1">IF(A235&gt;$A$8,"",OFFSET(InputPriceData!E$15,CalculationsAndCharts!$A235+$A$11,IF($C$5,8,0),1,1))</f>
        <v>411.08999599999999</v>
      </c>
      <c r="G235" s="4">
        <f ca="1">IF(A235&gt;$A$8,"",OFFSET(InputPriceData!F$15,CalculationsAndCharts!$A235+$A$11,IF($C$5,8,0),1,1))</f>
        <v>413.94000199999999</v>
      </c>
      <c r="H235" s="282">
        <f t="shared" ca="1" si="52"/>
        <v>413.959991</v>
      </c>
      <c r="I235" s="292">
        <f t="shared" ca="1" si="53"/>
        <v>411.08999599999999</v>
      </c>
      <c r="J235" s="50">
        <f t="shared" ca="1" si="54"/>
        <v>2.8699950000000172</v>
      </c>
      <c r="K235" s="282"/>
      <c r="L235" s="282"/>
      <c r="M235" s="292">
        <f t="shared" ca="1" si="55"/>
        <v>4.3583889353466407</v>
      </c>
      <c r="N235" s="291"/>
      <c r="P235" s="292">
        <f t="shared" ca="1" si="56"/>
        <v>413.72534174420292</v>
      </c>
      <c r="Q235" s="301">
        <f t="shared" ca="1" si="57"/>
        <v>418.08373067954955</v>
      </c>
      <c r="R235" s="301">
        <f t="shared" ca="1" si="58"/>
        <v>409.3669528088563</v>
      </c>
      <c r="S235" s="50"/>
      <c r="T235" s="292"/>
      <c r="U235" s="265"/>
      <c r="V235" s="292">
        <f t="shared" ca="1" si="59"/>
        <v>413.72534174420292</v>
      </c>
      <c r="W235" s="241">
        <f t="shared" ca="1" si="60"/>
        <v>0.21466025579707093</v>
      </c>
      <c r="X235" s="351">
        <f t="shared" ca="1" si="61"/>
        <v>4.6079025418863925E-2</v>
      </c>
      <c r="Y235" s="50">
        <f t="shared" ca="1" si="51"/>
        <v>3.0451875023709669</v>
      </c>
      <c r="Z235" s="265">
        <f t="shared" ca="1" si="62"/>
        <v>416.98518950237099</v>
      </c>
      <c r="AA235" s="265">
        <f t="shared" ca="1" si="63"/>
        <v>410.894814497629</v>
      </c>
      <c r="AB235" s="292"/>
      <c r="AC235" s="37"/>
      <c r="AD235" s="50"/>
      <c r="AE235" s="228"/>
      <c r="AF235" s="50"/>
      <c r="AG235" s="50"/>
      <c r="AH235" s="228"/>
      <c r="AI235" s="50"/>
      <c r="AJ235" s="50"/>
      <c r="AK235" s="50"/>
      <c r="AL235" s="68"/>
      <c r="AM235" s="246"/>
      <c r="AN235" s="241"/>
      <c r="AO235" s="68"/>
      <c r="AP235" s="68"/>
      <c r="AQ235" s="241"/>
      <c r="AR235" s="241"/>
      <c r="AS235" s="228"/>
      <c r="AT235" s="194"/>
      <c r="AU235" s="37"/>
      <c r="AV235" s="68"/>
      <c r="AW235" s="228"/>
      <c r="AX235" s="241"/>
      <c r="AY235" s="38"/>
      <c r="AZ235" s="38"/>
      <c r="BA235" s="55"/>
      <c r="BB235" s="55"/>
      <c r="BC235" s="3">
        <f t="shared" ca="1" si="49"/>
        <v>66436400</v>
      </c>
      <c r="BD235" s="3" t="e">
        <f t="shared" ca="1" si="50"/>
        <v>#N/A</v>
      </c>
      <c r="BE235" s="132"/>
      <c r="BF235" s="132"/>
      <c r="BG235" s="125"/>
      <c r="BJ235" s="68"/>
      <c r="BK235" s="68"/>
      <c r="BL235" s="68"/>
      <c r="BN235" s="169"/>
      <c r="BP235" s="68"/>
      <c r="BQ235" s="68"/>
      <c r="BR235" s="68"/>
      <c r="BU235" s="68"/>
      <c r="BV235" s="68"/>
      <c r="BW235" s="68"/>
      <c r="BX235" s="68"/>
      <c r="BZ235" s="237"/>
      <c r="CD235" s="237"/>
      <c r="CF235" s="68"/>
      <c r="CG235" s="68"/>
      <c r="CH235" s="237"/>
      <c r="CL235" s="237"/>
    </row>
    <row r="236" spans="1:90" x14ac:dyDescent="0.4">
      <c r="A236">
        <v>204</v>
      </c>
      <c r="B236" s="47">
        <f ca="1">IF(A236&gt;$A$8,"",OFFSET(InputPriceData!B$15,$A236+$A$11,0,1,1))</f>
        <v>45030</v>
      </c>
      <c r="C236" s="3">
        <f ca="1">IF(A236&gt;$A$8,"",OFFSET(InputPriceData!G$15,CalculationsAndCharts!$A236+$A$11,IF($C$5,8,0),1,1))</f>
        <v>78161500</v>
      </c>
      <c r="D236" s="4">
        <f ca="1">IF(A236&gt;$A$8,"",OFFSET(InputPriceData!C$15,CalculationsAndCharts!$A236+$A$11,IF($C$5,8,0),1,1))</f>
        <v>412.80999800000001</v>
      </c>
      <c r="E236" s="4">
        <f ca="1">IF(A236&gt;$A$8,"",OFFSET(InputPriceData!D$15,CalculationsAndCharts!$A236+$A$11,IF($C$5,8,0),1,1))</f>
        <v>415.08999599999999</v>
      </c>
      <c r="F236" s="4">
        <f ca="1">IF(A236&gt;$A$8,"",OFFSET(InputPriceData!E$15,CalculationsAndCharts!$A236+$A$11,IF($C$5,8,0),1,1))</f>
        <v>410.05999800000001</v>
      </c>
      <c r="G236" s="4">
        <f ca="1">IF(A236&gt;$A$8,"",OFFSET(InputPriceData!F$15,CalculationsAndCharts!$A236+$A$11,IF($C$5,8,0),1,1))</f>
        <v>412.459991</v>
      </c>
      <c r="H236" s="282">
        <f t="shared" ca="1" si="52"/>
        <v>415.08999599999999</v>
      </c>
      <c r="I236" s="292">
        <f t="shared" ca="1" si="53"/>
        <v>410.05999800000001</v>
      </c>
      <c r="J236" s="50">
        <f t="shared" ca="1" si="54"/>
        <v>5.0299979999999778</v>
      </c>
      <c r="K236" s="282"/>
      <c r="L236" s="282"/>
      <c r="M236" s="292">
        <f t="shared" ca="1" si="55"/>
        <v>4.4221890041394998</v>
      </c>
      <c r="N236" s="291"/>
      <c r="P236" s="292">
        <f t="shared" ca="1" si="56"/>
        <v>413.02568749020833</v>
      </c>
      <c r="Q236" s="301">
        <f t="shared" ca="1" si="57"/>
        <v>417.44787649434784</v>
      </c>
      <c r="R236" s="301">
        <f t="shared" ca="1" si="58"/>
        <v>408.60349848606882</v>
      </c>
      <c r="S236" s="50"/>
      <c r="T236" s="292"/>
      <c r="U236" s="265"/>
      <c r="V236" s="292">
        <f t="shared" ca="1" si="59"/>
        <v>413.02568749020833</v>
      </c>
      <c r="W236" s="241">
        <f t="shared" ca="1" si="60"/>
        <v>-0.56569649020832458</v>
      </c>
      <c r="X236" s="351">
        <f t="shared" ca="1" si="61"/>
        <v>0.32001251903401706</v>
      </c>
      <c r="Y236" s="50">
        <f t="shared" ca="1" si="51"/>
        <v>3.0454371486695919</v>
      </c>
      <c r="Z236" s="265">
        <f t="shared" ca="1" si="62"/>
        <v>415.50542814866958</v>
      </c>
      <c r="AA236" s="265">
        <f t="shared" ca="1" si="63"/>
        <v>409.41455385133042</v>
      </c>
      <c r="AB236" s="292"/>
      <c r="AC236" s="37"/>
      <c r="AD236" s="50"/>
      <c r="AE236" s="228"/>
      <c r="AF236" s="50"/>
      <c r="AG236" s="50"/>
      <c r="AH236" s="228"/>
      <c r="AI236" s="50"/>
      <c r="AJ236" s="50"/>
      <c r="AK236" s="50"/>
      <c r="AL236" s="68"/>
      <c r="AM236" s="246"/>
      <c r="AN236" s="241"/>
      <c r="AO236" s="68"/>
      <c r="AP236" s="68"/>
      <c r="AQ236" s="241"/>
      <c r="AR236" s="241"/>
      <c r="AS236" s="228"/>
      <c r="AT236" s="194"/>
      <c r="AU236" s="37"/>
      <c r="AV236" s="68"/>
      <c r="AW236" s="228"/>
      <c r="AX236" s="241"/>
      <c r="AY236" s="38"/>
      <c r="AZ236" s="38"/>
      <c r="BA236" s="55"/>
      <c r="BB236" s="55"/>
      <c r="BC236" s="3" t="e">
        <f t="shared" ca="1" si="49"/>
        <v>#N/A</v>
      </c>
      <c r="BD236" s="3">
        <f t="shared" ca="1" si="50"/>
        <v>78161500</v>
      </c>
      <c r="BE236" s="132"/>
      <c r="BF236" s="132"/>
      <c r="BG236" s="125"/>
      <c r="BJ236" s="68"/>
      <c r="BK236" s="68"/>
      <c r="BL236" s="68"/>
      <c r="BN236" s="169"/>
      <c r="BP236" s="68"/>
      <c r="BQ236" s="68"/>
      <c r="BR236" s="68"/>
      <c r="BU236" s="68"/>
      <c r="BV236" s="68"/>
      <c r="BW236" s="68"/>
      <c r="BX236" s="68"/>
      <c r="BZ236" s="237"/>
      <c r="CD236" s="237"/>
      <c r="CF236" s="68"/>
      <c r="CG236" s="68"/>
      <c r="CH236" s="237"/>
      <c r="CL236" s="237"/>
    </row>
    <row r="237" spans="1:90" x14ac:dyDescent="0.4">
      <c r="A237">
        <v>205</v>
      </c>
      <c r="B237" s="47">
        <f ca="1">IF(A237&gt;$A$8,"",OFFSET(InputPriceData!B$15,$A237+$A$11,0,1,1))</f>
        <v>45029</v>
      </c>
      <c r="C237" s="3">
        <f ca="1">IF(A237&gt;$A$8,"",OFFSET(InputPriceData!G$15,CalculationsAndCharts!$A237+$A$11,IF($C$5,8,0),1,1))</f>
        <v>85814800</v>
      </c>
      <c r="D237" s="4">
        <f ca="1">IF(A237&gt;$A$8,"",OFFSET(InputPriceData!C$15,CalculationsAndCharts!$A237+$A$11,IF($C$5,8,0),1,1))</f>
        <v>409.17999300000002</v>
      </c>
      <c r="E237" s="4">
        <f ca="1">IF(A237&gt;$A$8,"",OFFSET(InputPriceData!D$15,CalculationsAndCharts!$A237+$A$11,IF($C$5,8,0),1,1))</f>
        <v>413.83999599999999</v>
      </c>
      <c r="F237" s="4">
        <f ca="1">IF(A237&gt;$A$8,"",OFFSET(InputPriceData!E$15,CalculationsAndCharts!$A237+$A$11,IF($C$5,8,0),1,1))</f>
        <v>407.98998999999998</v>
      </c>
      <c r="G237" s="4">
        <f ca="1">IF(A237&gt;$A$8,"",OFFSET(InputPriceData!F$15,CalculationsAndCharts!$A237+$A$11,IF($C$5,8,0),1,1))</f>
        <v>413.47000100000002</v>
      </c>
      <c r="H237" s="282">
        <f t="shared" ca="1" si="52"/>
        <v>413.83999599999999</v>
      </c>
      <c r="I237" s="292">
        <f t="shared" ca="1" si="53"/>
        <v>407.98998999999998</v>
      </c>
      <c r="J237" s="50">
        <f t="shared" ca="1" si="54"/>
        <v>5.8500060000000076</v>
      </c>
      <c r="K237" s="282"/>
      <c r="L237" s="282"/>
      <c r="M237" s="292">
        <f t="shared" ca="1" si="55"/>
        <v>3.7219602556989662</v>
      </c>
      <c r="N237" s="291"/>
      <c r="P237" s="292">
        <f t="shared" ca="1" si="56"/>
        <v>412.07316330180782</v>
      </c>
      <c r="Q237" s="301">
        <f t="shared" ca="1" si="57"/>
        <v>415.79512355750677</v>
      </c>
      <c r="R237" s="301">
        <f t="shared" ca="1" si="58"/>
        <v>408.35120304610888</v>
      </c>
      <c r="S237" s="50"/>
      <c r="T237" s="292"/>
      <c r="U237" s="265"/>
      <c r="V237" s="292">
        <f t="shared" ca="1" si="59"/>
        <v>412.07316330180782</v>
      </c>
      <c r="W237" s="241">
        <f t="shared" ca="1" si="60"/>
        <v>1.3968376981922006</v>
      </c>
      <c r="X237" s="351">
        <f t="shared" ca="1" si="61"/>
        <v>1.9511555550908852</v>
      </c>
      <c r="Y237" s="50">
        <f t="shared" ca="1" si="51"/>
        <v>3.4642275542053915</v>
      </c>
      <c r="Z237" s="265">
        <f t="shared" ca="1" si="62"/>
        <v>416.93422855420539</v>
      </c>
      <c r="AA237" s="265">
        <f t="shared" ca="1" si="63"/>
        <v>410.00577344579466</v>
      </c>
      <c r="AB237" s="292"/>
      <c r="AC237" s="37"/>
      <c r="AD237" s="50"/>
      <c r="AE237" s="228"/>
      <c r="AF237" s="50"/>
      <c r="AG237" s="50"/>
      <c r="AH237" s="228"/>
      <c r="AI237" s="50"/>
      <c r="AJ237" s="50"/>
      <c r="AK237" s="50"/>
      <c r="AL237" s="68"/>
      <c r="AM237" s="246"/>
      <c r="AN237" s="241"/>
      <c r="AO237" s="68"/>
      <c r="AP237" s="68"/>
      <c r="AQ237" s="241"/>
      <c r="AR237" s="241"/>
      <c r="AS237" s="228"/>
      <c r="AT237" s="194"/>
      <c r="AU237" s="37"/>
      <c r="AV237" s="68"/>
      <c r="AW237" s="228"/>
      <c r="AX237" s="241"/>
      <c r="AY237" s="38"/>
      <c r="AZ237" s="38"/>
      <c r="BA237" s="55"/>
      <c r="BB237" s="55"/>
      <c r="BC237" s="3">
        <f t="shared" ref="BC237:BC300" ca="1" si="64">IF(G237&gt;=G238,C237,NA())</f>
        <v>85814800</v>
      </c>
      <c r="BD237" s="3" t="e">
        <f t="shared" ref="BD237:BD300" ca="1" si="65">IF(G237&lt;G238,C237,NA())</f>
        <v>#N/A</v>
      </c>
      <c r="BE237" s="132"/>
      <c r="BF237" s="132"/>
      <c r="BG237" s="125"/>
      <c r="BJ237" s="68"/>
      <c r="BK237" s="68"/>
      <c r="BL237" s="68"/>
      <c r="BN237" s="169"/>
      <c r="BP237" s="68"/>
      <c r="BQ237" s="68"/>
      <c r="BR237" s="68"/>
      <c r="BU237" s="68"/>
      <c r="BV237" s="68"/>
      <c r="BW237" s="68"/>
      <c r="BX237" s="68"/>
      <c r="BZ237" s="237"/>
      <c r="CD237" s="237"/>
      <c r="CF237" s="68"/>
      <c r="CG237" s="68"/>
      <c r="CH237" s="237"/>
      <c r="CL237" s="237"/>
    </row>
    <row r="238" spans="1:90" x14ac:dyDescent="0.4">
      <c r="A238">
        <v>206</v>
      </c>
      <c r="B238" s="47">
        <f ca="1">IF(A238&gt;$A$8,"",OFFSET(InputPriceData!B$15,$A238+$A$11,0,1,1))</f>
        <v>45028</v>
      </c>
      <c r="C238" s="3">
        <f ca="1">IF(A238&gt;$A$8,"",OFFSET(InputPriceData!G$15,CalculationsAndCharts!$A238+$A$11,IF($C$5,8,0),1,1))</f>
        <v>86420400</v>
      </c>
      <c r="D238" s="4">
        <f ca="1">IF(A238&gt;$A$8,"",OFFSET(InputPriceData!C$15,CalculationsAndCharts!$A238+$A$11,IF($C$5,8,0),1,1))</f>
        <v>411.86999500000002</v>
      </c>
      <c r="E238" s="4">
        <f ca="1">IF(A238&gt;$A$8,"",OFFSET(InputPriceData!D$15,CalculationsAndCharts!$A238+$A$11,IF($C$5,8,0),1,1))</f>
        <v>412.17001299999998</v>
      </c>
      <c r="F238" s="4">
        <f ca="1">IF(A238&gt;$A$8,"",OFFSET(InputPriceData!E$15,CalculationsAndCharts!$A238+$A$11,IF($C$5,8,0),1,1))</f>
        <v>407.44000199999999</v>
      </c>
      <c r="G238" s="4">
        <f ca="1">IF(A238&gt;$A$8,"",OFFSET(InputPriceData!F$15,CalculationsAndCharts!$A238+$A$11,IF($C$5,8,0),1,1))</f>
        <v>408.04998799999998</v>
      </c>
      <c r="H238" s="282">
        <f t="shared" ca="1" si="52"/>
        <v>412.17001299999998</v>
      </c>
      <c r="I238" s="292">
        <f t="shared" ca="1" si="53"/>
        <v>407.44000199999999</v>
      </c>
      <c r="J238" s="50">
        <f t="shared" ca="1" si="54"/>
        <v>4.7300109999999904</v>
      </c>
      <c r="K238" s="282"/>
      <c r="L238" s="282"/>
      <c r="M238" s="292">
        <f t="shared" ca="1" si="55"/>
        <v>2.9164320948116336</v>
      </c>
      <c r="N238" s="291"/>
      <c r="P238" s="292">
        <f t="shared" ca="1" si="56"/>
        <v>411.79516247725928</v>
      </c>
      <c r="Q238" s="301">
        <f t="shared" ca="1" si="57"/>
        <v>414.71159457207091</v>
      </c>
      <c r="R238" s="301">
        <f t="shared" ca="1" si="58"/>
        <v>408.87873038244766</v>
      </c>
      <c r="S238" s="50"/>
      <c r="T238" s="292"/>
      <c r="U238" s="265"/>
      <c r="V238" s="292">
        <f t="shared" ca="1" si="59"/>
        <v>411.79516247725928</v>
      </c>
      <c r="W238" s="241">
        <f t="shared" ca="1" si="60"/>
        <v>-3.7451744772592974</v>
      </c>
      <c r="X238" s="351">
        <f t="shared" ca="1" si="61"/>
        <v>14.026331865114452</v>
      </c>
      <c r="Y238" s="50">
        <f t="shared" ca="1" si="51"/>
        <v>3.4650495947219366</v>
      </c>
      <c r="Z238" s="265">
        <f t="shared" ca="1" si="62"/>
        <v>411.51503759472195</v>
      </c>
      <c r="AA238" s="265">
        <f t="shared" ca="1" si="63"/>
        <v>404.58493840527802</v>
      </c>
      <c r="AB238" s="292"/>
      <c r="AC238" s="37"/>
      <c r="AD238" s="50"/>
      <c r="AE238" s="228"/>
      <c r="AF238" s="50"/>
      <c r="AG238" s="50"/>
      <c r="AH238" s="228"/>
      <c r="AI238" s="50"/>
      <c r="AJ238" s="50"/>
      <c r="AK238" s="50"/>
      <c r="AL238" s="68"/>
      <c r="AM238" s="246"/>
      <c r="AN238" s="241"/>
      <c r="AO238" s="68"/>
      <c r="AP238" s="68"/>
      <c r="AQ238" s="241"/>
      <c r="AR238" s="241"/>
      <c r="AS238" s="228"/>
      <c r="AT238" s="194"/>
      <c r="AU238" s="37"/>
      <c r="AV238" s="68"/>
      <c r="AW238" s="228"/>
      <c r="AX238" s="241"/>
      <c r="AY238" s="38"/>
      <c r="AZ238" s="38"/>
      <c r="BA238" s="55"/>
      <c r="BB238" s="55"/>
      <c r="BC238" s="3" t="e">
        <f t="shared" ca="1" si="64"/>
        <v>#N/A</v>
      </c>
      <c r="BD238" s="3">
        <f t="shared" ca="1" si="65"/>
        <v>86420400</v>
      </c>
      <c r="BE238" s="132"/>
      <c r="BF238" s="132"/>
      <c r="BG238" s="125"/>
      <c r="BJ238" s="68"/>
      <c r="BK238" s="68"/>
      <c r="BL238" s="68"/>
      <c r="BN238" s="169"/>
      <c r="BP238" s="68"/>
      <c r="BQ238" s="68"/>
      <c r="BR238" s="68"/>
      <c r="BU238" s="68"/>
      <c r="BV238" s="68"/>
      <c r="BW238" s="68"/>
      <c r="BX238" s="68"/>
      <c r="BZ238" s="237"/>
      <c r="CD238" s="237"/>
      <c r="CF238" s="68"/>
      <c r="CG238" s="68"/>
      <c r="CH238" s="237"/>
      <c r="CL238" s="237"/>
    </row>
    <row r="239" spans="1:90" x14ac:dyDescent="0.4">
      <c r="A239">
        <v>207</v>
      </c>
      <c r="B239" s="47">
        <f ca="1">IF(A239&gt;$A$8,"",OFFSET(InputPriceData!B$15,$A239+$A$11,0,1,1))</f>
        <v>45027</v>
      </c>
      <c r="C239" s="3">
        <f ca="1">IF(A239&gt;$A$8,"",OFFSET(InputPriceData!G$15,CalculationsAndCharts!$A239+$A$11,IF($C$5,8,0),1,1))</f>
        <v>59297900</v>
      </c>
      <c r="D239" s="4">
        <f ca="1">IF(A239&gt;$A$8,"",OFFSET(InputPriceData!C$15,CalculationsAndCharts!$A239+$A$11,IF($C$5,8,0),1,1))</f>
        <v>410.26001000000002</v>
      </c>
      <c r="E239" s="4">
        <f ca="1">IF(A239&gt;$A$8,"",OFFSET(InputPriceData!D$15,CalculationsAndCharts!$A239+$A$11,IF($C$5,8,0),1,1))</f>
        <v>411.17999300000002</v>
      </c>
      <c r="F239" s="4">
        <f ca="1">IF(A239&gt;$A$8,"",OFFSET(InputPriceData!E$15,CalculationsAndCharts!$A239+$A$11,IF($C$5,8,0),1,1))</f>
        <v>408.92001299999998</v>
      </c>
      <c r="G239" s="4">
        <f ca="1">IF(A239&gt;$A$8,"",OFFSET(InputPriceData!F$15,CalculationsAndCharts!$A239+$A$11,IF($C$5,8,0),1,1))</f>
        <v>409.72000100000002</v>
      </c>
      <c r="H239" s="282">
        <f t="shared" ca="1" si="52"/>
        <v>411.17999300000002</v>
      </c>
      <c r="I239" s="292">
        <f t="shared" ca="1" si="53"/>
        <v>408.92001299999998</v>
      </c>
      <c r="J239" s="50">
        <f t="shared" ca="1" si="54"/>
        <v>2.2599800000000414</v>
      </c>
      <c r="K239" s="282"/>
      <c r="L239" s="282"/>
      <c r="M239" s="292">
        <f t="shared" ca="1" si="55"/>
        <v>2.846158767156461</v>
      </c>
      <c r="N239" s="291"/>
      <c r="P239" s="292">
        <f t="shared" ca="1" si="56"/>
        <v>412.16727814030554</v>
      </c>
      <c r="Q239" s="301">
        <f t="shared" ca="1" si="57"/>
        <v>415.01343690746199</v>
      </c>
      <c r="R239" s="301">
        <f t="shared" ca="1" si="58"/>
        <v>409.32111937314909</v>
      </c>
      <c r="S239" s="50"/>
      <c r="T239" s="292"/>
      <c r="U239" s="265"/>
      <c r="V239" s="292">
        <f t="shared" ca="1" si="59"/>
        <v>412.16727814030554</v>
      </c>
      <c r="W239" s="241">
        <f t="shared" ca="1" si="60"/>
        <v>-2.4472771403055162</v>
      </c>
      <c r="X239" s="351">
        <f t="shared" ca="1" si="61"/>
        <v>5.9891654014619453</v>
      </c>
      <c r="Y239" s="50">
        <f t="shared" ca="1" si="51"/>
        <v>3.4543749007113091</v>
      </c>
      <c r="Z239" s="265">
        <f t="shared" ca="1" si="62"/>
        <v>413.17437590071131</v>
      </c>
      <c r="AA239" s="265">
        <f t="shared" ca="1" si="63"/>
        <v>406.26562609928874</v>
      </c>
      <c r="AB239" s="292"/>
      <c r="AC239" s="37"/>
      <c r="AD239" s="50"/>
      <c r="AE239" s="228"/>
      <c r="AF239" s="50"/>
      <c r="AG239" s="50"/>
      <c r="AH239" s="228"/>
      <c r="AI239" s="50"/>
      <c r="AJ239" s="50"/>
      <c r="AK239" s="50"/>
      <c r="AL239" s="68"/>
      <c r="AM239" s="246"/>
      <c r="AN239" s="241"/>
      <c r="AO239" s="68"/>
      <c r="AP239" s="68"/>
      <c r="AQ239" s="241"/>
      <c r="AR239" s="241"/>
      <c r="AS239" s="228"/>
      <c r="AT239" s="194"/>
      <c r="AU239" s="37"/>
      <c r="AV239" s="68"/>
      <c r="AW239" s="228"/>
      <c r="AX239" s="241"/>
      <c r="AY239" s="38"/>
      <c r="AZ239" s="38"/>
      <c r="BA239" s="55"/>
      <c r="BB239" s="55"/>
      <c r="BC239" s="3">
        <f t="shared" ca="1" si="64"/>
        <v>59297900</v>
      </c>
      <c r="BD239" s="3" t="e">
        <f t="shared" ca="1" si="65"/>
        <v>#N/A</v>
      </c>
      <c r="BE239" s="132"/>
      <c r="BF239" s="132"/>
      <c r="BG239" s="125"/>
      <c r="BJ239" s="68"/>
      <c r="BK239" s="68"/>
      <c r="BL239" s="68"/>
      <c r="BN239" s="169"/>
      <c r="BP239" s="68"/>
      <c r="BQ239" s="68"/>
      <c r="BR239" s="68"/>
      <c r="BU239" s="68"/>
      <c r="BV239" s="68"/>
      <c r="BW239" s="68"/>
      <c r="BX239" s="68"/>
      <c r="BZ239" s="237"/>
      <c r="CD239" s="237"/>
      <c r="CF239" s="68"/>
      <c r="CG239" s="68"/>
      <c r="CH239" s="237"/>
      <c r="CL239" s="237"/>
    </row>
    <row r="240" spans="1:90" x14ac:dyDescent="0.4">
      <c r="A240">
        <v>208</v>
      </c>
      <c r="B240" s="47">
        <f ca="1">IF(A240&gt;$A$8,"",OFFSET(InputPriceData!B$15,$A240+$A$11,0,1,1))</f>
        <v>45026</v>
      </c>
      <c r="C240" s="3">
        <f ca="1">IF(A240&gt;$A$8,"",OFFSET(InputPriceData!G$15,CalculationsAndCharts!$A240+$A$11,IF($C$5,8,0),1,1))</f>
        <v>63681000</v>
      </c>
      <c r="D240" s="4">
        <f ca="1">IF(A240&gt;$A$8,"",OFFSET(InputPriceData!C$15,CalculationsAndCharts!$A240+$A$11,IF($C$5,8,0),1,1))</f>
        <v>406.60998499999999</v>
      </c>
      <c r="E240" s="4">
        <f ca="1">IF(A240&gt;$A$8,"",OFFSET(InputPriceData!D$15,CalculationsAndCharts!$A240+$A$11,IF($C$5,8,0),1,1))</f>
        <v>409.69000199999999</v>
      </c>
      <c r="F240" s="4">
        <f ca="1">IF(A240&gt;$A$8,"",OFFSET(InputPriceData!E$15,CalculationsAndCharts!$A240+$A$11,IF($C$5,8,0),1,1))</f>
        <v>405.97000100000002</v>
      </c>
      <c r="G240" s="4">
        <f ca="1">IF(A240&gt;$A$8,"",OFFSET(InputPriceData!F$15,CalculationsAndCharts!$A240+$A$11,IF($C$5,8,0),1,1))</f>
        <v>409.60998499999999</v>
      </c>
      <c r="H240" s="282">
        <f t="shared" ca="1" si="52"/>
        <v>409.69000199999999</v>
      </c>
      <c r="I240" s="292">
        <f t="shared" ca="1" si="53"/>
        <v>405.97000100000002</v>
      </c>
      <c r="J240" s="50">
        <f t="shared" ca="1" si="54"/>
        <v>3.7200009999999679</v>
      </c>
      <c r="K240" s="282"/>
      <c r="L240" s="282"/>
      <c r="M240" s="292">
        <f t="shared" ca="1" si="55"/>
        <v>3.067850721530053</v>
      </c>
      <c r="N240" s="291"/>
      <c r="P240" s="292">
        <f t="shared" ca="1" si="56"/>
        <v>411.95492793527796</v>
      </c>
      <c r="Q240" s="301">
        <f t="shared" ca="1" si="57"/>
        <v>415.02277865680804</v>
      </c>
      <c r="R240" s="301">
        <f t="shared" ca="1" si="58"/>
        <v>408.88707721374789</v>
      </c>
      <c r="S240" s="50"/>
      <c r="T240" s="292"/>
      <c r="U240" s="265"/>
      <c r="V240" s="292">
        <f t="shared" ca="1" si="59"/>
        <v>411.95492793527796</v>
      </c>
      <c r="W240" s="241">
        <f t="shared" ca="1" si="60"/>
        <v>-2.3449429352779703</v>
      </c>
      <c r="X240" s="351">
        <f t="shared" ca="1" si="61"/>
        <v>5.4987573697100629</v>
      </c>
      <c r="Y240" s="50">
        <f t="shared" ca="1" si="51"/>
        <v>3.5641491879592695</v>
      </c>
      <c r="Z240" s="265">
        <f t="shared" ca="1" si="62"/>
        <v>413.17413418795928</v>
      </c>
      <c r="AA240" s="265">
        <f t="shared" ca="1" si="63"/>
        <v>406.04583581204071</v>
      </c>
      <c r="AB240" s="292"/>
      <c r="AC240" s="37"/>
      <c r="AD240" s="50"/>
      <c r="AE240" s="228"/>
      <c r="AF240" s="50"/>
      <c r="AG240" s="50"/>
      <c r="AH240" s="228"/>
      <c r="AI240" s="50"/>
      <c r="AJ240" s="50"/>
      <c r="AK240" s="50"/>
      <c r="AL240" s="68"/>
      <c r="AM240" s="246"/>
      <c r="AN240" s="241"/>
      <c r="AO240" s="68"/>
      <c r="AP240" s="68"/>
      <c r="AQ240" s="241"/>
      <c r="AR240" s="241"/>
      <c r="AS240" s="228"/>
      <c r="AT240" s="194"/>
      <c r="AU240" s="37"/>
      <c r="AV240" s="68"/>
      <c r="AW240" s="228"/>
      <c r="AX240" s="241"/>
      <c r="AY240" s="38"/>
      <c r="AZ240" s="38"/>
      <c r="BA240" s="55"/>
      <c r="BB240" s="55"/>
      <c r="BC240" s="3">
        <f t="shared" ca="1" si="64"/>
        <v>63681000</v>
      </c>
      <c r="BD240" s="3" t="e">
        <f t="shared" ca="1" si="65"/>
        <v>#N/A</v>
      </c>
      <c r="BE240" s="132"/>
      <c r="BF240" s="132"/>
      <c r="BG240" s="125"/>
      <c r="BJ240" s="68"/>
      <c r="BK240" s="68"/>
      <c r="BL240" s="68"/>
      <c r="BN240" s="169"/>
      <c r="BP240" s="68"/>
      <c r="BQ240" s="68"/>
      <c r="BR240" s="68"/>
      <c r="BU240" s="68"/>
      <c r="BV240" s="68"/>
      <c r="BW240" s="68"/>
      <c r="BX240" s="68"/>
      <c r="BZ240" s="237"/>
      <c r="CD240" s="237"/>
      <c r="CF240" s="68"/>
      <c r="CG240" s="68"/>
      <c r="CH240" s="237"/>
      <c r="CL240" s="237"/>
    </row>
    <row r="241" spans="1:90" x14ac:dyDescent="0.4">
      <c r="A241">
        <v>209</v>
      </c>
      <c r="B241" s="47">
        <f ca="1">IF(A241&gt;$A$8,"",OFFSET(InputPriceData!B$15,$A241+$A$11,0,1,1))</f>
        <v>45022</v>
      </c>
      <c r="C241" s="3">
        <f ca="1">IF(A241&gt;$A$8,"",OFFSET(InputPriceData!G$15,CalculationsAndCharts!$A241+$A$11,IF($C$5,8,0),1,1))</f>
        <v>63743300</v>
      </c>
      <c r="D241" s="4">
        <f ca="1">IF(A241&gt;$A$8,"",OFFSET(InputPriceData!C$15,CalculationsAndCharts!$A241+$A$11,IF($C$5,8,0),1,1))</f>
        <v>406.76998900000001</v>
      </c>
      <c r="E241" s="4">
        <f ca="1">IF(A241&gt;$A$8,"",OFFSET(InputPriceData!D$15,CalculationsAndCharts!$A241+$A$11,IF($C$5,8,0),1,1))</f>
        <v>409.48001099999999</v>
      </c>
      <c r="F241" s="4">
        <f ca="1">IF(A241&gt;$A$8,"",OFFSET(InputPriceData!E$15,CalculationsAndCharts!$A241+$A$11,IF($C$5,8,0),1,1))</f>
        <v>405.67999300000002</v>
      </c>
      <c r="G241" s="4">
        <f ca="1">IF(A241&gt;$A$8,"",OFFSET(InputPriceData!F$15,CalculationsAndCharts!$A241+$A$11,IF($C$5,8,0),1,1))</f>
        <v>409.19000199999999</v>
      </c>
      <c r="H241" s="282">
        <f t="shared" ca="1" si="52"/>
        <v>409.48001099999999</v>
      </c>
      <c r="I241" s="292">
        <f t="shared" ca="1" si="53"/>
        <v>405.67999300000002</v>
      </c>
      <c r="J241" s="50">
        <f t="shared" ca="1" si="54"/>
        <v>3.8000179999999659</v>
      </c>
      <c r="K241" s="282"/>
      <c r="L241" s="282"/>
      <c r="M241" s="292">
        <f t="shared" ca="1" si="55"/>
        <v>3.0207198768680805</v>
      </c>
      <c r="N241" s="291"/>
      <c r="P241" s="292">
        <f t="shared" ca="1" si="56"/>
        <v>411.47356425031182</v>
      </c>
      <c r="Q241" s="301">
        <f t="shared" ca="1" si="57"/>
        <v>414.49428412717992</v>
      </c>
      <c r="R241" s="301">
        <f t="shared" ca="1" si="58"/>
        <v>408.45284437344372</v>
      </c>
      <c r="S241" s="50"/>
      <c r="T241" s="292"/>
      <c r="U241" s="265"/>
      <c r="V241" s="292">
        <f t="shared" ca="1" si="59"/>
        <v>411.47356425031182</v>
      </c>
      <c r="W241" s="241">
        <f t="shared" ca="1" si="60"/>
        <v>-2.2835622503118316</v>
      </c>
      <c r="X241" s="351">
        <f t="shared" ca="1" si="61"/>
        <v>5.2146565510492362</v>
      </c>
      <c r="Y241" s="50">
        <f t="shared" ca="1" si="51"/>
        <v>3.9685961360024273</v>
      </c>
      <c r="Z241" s="265">
        <f t="shared" ca="1" si="62"/>
        <v>413.15859813600241</v>
      </c>
      <c r="AA241" s="265">
        <f t="shared" ca="1" si="63"/>
        <v>405.22140586399757</v>
      </c>
      <c r="AB241" s="292"/>
      <c r="AC241" s="37"/>
      <c r="AD241" s="50"/>
      <c r="AE241" s="228"/>
      <c r="AF241" s="50"/>
      <c r="AG241" s="50"/>
      <c r="AH241" s="228"/>
      <c r="AI241" s="50"/>
      <c r="AJ241" s="50"/>
      <c r="AK241" s="50"/>
      <c r="AL241" s="68"/>
      <c r="AM241" s="246"/>
      <c r="AN241" s="241"/>
      <c r="AO241" s="68"/>
      <c r="AP241" s="68"/>
      <c r="AQ241" s="241"/>
      <c r="AR241" s="241"/>
      <c r="AS241" s="228"/>
      <c r="AT241" s="194"/>
      <c r="AU241" s="37"/>
      <c r="AV241" s="68"/>
      <c r="AW241" s="228"/>
      <c r="AX241" s="241"/>
      <c r="AY241" s="38"/>
      <c r="AZ241" s="38"/>
      <c r="BA241" s="55"/>
      <c r="BB241" s="55"/>
      <c r="BC241" s="3">
        <f t="shared" ca="1" si="64"/>
        <v>63743300</v>
      </c>
      <c r="BD241" s="3" t="e">
        <f t="shared" ca="1" si="65"/>
        <v>#N/A</v>
      </c>
      <c r="BE241" s="132"/>
      <c r="BF241" s="132"/>
      <c r="BG241" s="125"/>
      <c r="BJ241" s="68"/>
      <c r="BK241" s="68"/>
      <c r="BL241" s="68"/>
      <c r="BN241" s="169"/>
      <c r="BP241" s="68"/>
      <c r="BQ241" s="68"/>
      <c r="BR241" s="68"/>
      <c r="BU241" s="68"/>
      <c r="BV241" s="68"/>
      <c r="BW241" s="68"/>
      <c r="BX241" s="68"/>
      <c r="BZ241" s="237"/>
      <c r="CD241" s="237"/>
      <c r="CF241" s="68"/>
      <c r="CG241" s="68"/>
      <c r="CH241" s="237"/>
      <c r="CL241" s="237"/>
    </row>
    <row r="242" spans="1:90" x14ac:dyDescent="0.4">
      <c r="A242">
        <v>210</v>
      </c>
      <c r="B242" s="47">
        <f ca="1">IF(A242&gt;$A$8,"",OFFSET(InputPriceData!B$15,$A242+$A$11,0,1,1))</f>
        <v>45021</v>
      </c>
      <c r="C242" s="3">
        <f ca="1">IF(A242&gt;$A$8,"",OFFSET(InputPriceData!G$15,CalculationsAndCharts!$A242+$A$11,IF($C$5,8,0),1,1))</f>
        <v>65200200</v>
      </c>
      <c r="D242" s="4">
        <f ca="1">IF(A242&gt;$A$8,"",OFFSET(InputPriceData!C$15,CalculationsAndCharts!$A242+$A$11,IF($C$5,8,0),1,1))</f>
        <v>407.91000400000001</v>
      </c>
      <c r="E242" s="4">
        <f ca="1">IF(A242&gt;$A$8,"",OFFSET(InputPriceData!D$15,CalculationsAndCharts!$A242+$A$11,IF($C$5,8,0),1,1))</f>
        <v>408.70001200000002</v>
      </c>
      <c r="F242" s="4">
        <f ca="1">IF(A242&gt;$A$8,"",OFFSET(InputPriceData!E$15,CalculationsAndCharts!$A242+$A$11,IF($C$5,8,0),1,1))</f>
        <v>405.88000499999998</v>
      </c>
      <c r="G242" s="4">
        <f ca="1">IF(A242&gt;$A$8,"",OFFSET(InputPriceData!F$15,CalculationsAndCharts!$A242+$A$11,IF($C$5,8,0),1,1))</f>
        <v>407.60000600000001</v>
      </c>
      <c r="H242" s="282">
        <f t="shared" ca="1" si="52"/>
        <v>408.70001200000002</v>
      </c>
      <c r="I242" s="292">
        <f t="shared" ca="1" si="53"/>
        <v>405.88000499999998</v>
      </c>
      <c r="J242" s="50">
        <f t="shared" ca="1" si="54"/>
        <v>2.8200070000000323</v>
      </c>
      <c r="K242" s="282"/>
      <c r="L242" s="282"/>
      <c r="M242" s="292">
        <f t="shared" ca="1" si="55"/>
        <v>3.2622657511690427</v>
      </c>
      <c r="N242" s="291"/>
      <c r="P242" s="292">
        <f t="shared" ca="1" si="56"/>
        <v>410.96766410867326</v>
      </c>
      <c r="Q242" s="301">
        <f t="shared" ca="1" si="57"/>
        <v>414.22992985984229</v>
      </c>
      <c r="R242" s="301">
        <f t="shared" ca="1" si="58"/>
        <v>407.70539835750424</v>
      </c>
      <c r="S242" s="50"/>
      <c r="T242" s="292"/>
      <c r="U242" s="265"/>
      <c r="V242" s="292">
        <f t="shared" ca="1" si="59"/>
        <v>410.96766410867326</v>
      </c>
      <c r="W242" s="241">
        <f t="shared" ca="1" si="60"/>
        <v>-3.367658108673254</v>
      </c>
      <c r="X242" s="351">
        <f t="shared" ca="1" si="61"/>
        <v>11.341121136912719</v>
      </c>
      <c r="Y242" s="50">
        <f t="shared" ca="1" si="51"/>
        <v>4.1781200716103362</v>
      </c>
      <c r="Z242" s="265">
        <f t="shared" ca="1" si="62"/>
        <v>411.77812607161036</v>
      </c>
      <c r="AA242" s="265">
        <f t="shared" ca="1" si="63"/>
        <v>403.42188592838966</v>
      </c>
      <c r="AB242" s="292"/>
      <c r="AC242" s="37"/>
      <c r="AD242" s="50"/>
      <c r="AE242" s="228"/>
      <c r="AF242" s="50"/>
      <c r="AG242" s="50"/>
      <c r="AH242" s="228"/>
      <c r="AI242" s="50"/>
      <c r="AJ242" s="50"/>
      <c r="AK242" s="50"/>
      <c r="AL242" s="68"/>
      <c r="AM242" s="246"/>
      <c r="AN242" s="241"/>
      <c r="AO242" s="68"/>
      <c r="AP242" s="68"/>
      <c r="AQ242" s="241"/>
      <c r="AR242" s="241"/>
      <c r="AS242" s="228"/>
      <c r="AT242" s="194"/>
      <c r="AU242" s="37"/>
      <c r="AV242" s="68"/>
      <c r="AW242" s="228"/>
      <c r="AX242" s="241"/>
      <c r="AY242" s="38"/>
      <c r="AZ242" s="38"/>
      <c r="BA242" s="55"/>
      <c r="BB242" s="55"/>
      <c r="BC242" s="3" t="e">
        <f t="shared" ca="1" si="64"/>
        <v>#N/A</v>
      </c>
      <c r="BD242" s="3">
        <f t="shared" ca="1" si="65"/>
        <v>65200200</v>
      </c>
      <c r="BE242" s="132"/>
      <c r="BF242" s="132"/>
      <c r="BG242" s="125"/>
      <c r="BJ242" s="68"/>
      <c r="BK242" s="68"/>
      <c r="BL242" s="68"/>
      <c r="BN242" s="169"/>
      <c r="BP242" s="68"/>
      <c r="BQ242" s="68"/>
      <c r="BR242" s="68"/>
      <c r="BU242" s="68"/>
      <c r="BV242" s="68"/>
      <c r="BW242" s="68"/>
      <c r="BX242" s="68"/>
      <c r="BZ242" s="237"/>
      <c r="CD242" s="237"/>
      <c r="CF242" s="68"/>
      <c r="CG242" s="68"/>
      <c r="CH242" s="237"/>
      <c r="CL242" s="237"/>
    </row>
    <row r="243" spans="1:90" x14ac:dyDescent="0.4">
      <c r="A243">
        <v>211</v>
      </c>
      <c r="B243" s="47">
        <f ca="1">IF(A243&gt;$A$8,"",OFFSET(InputPriceData!B$15,$A243+$A$11,0,1,1))</f>
        <v>45020</v>
      </c>
      <c r="C243" s="3">
        <f ca="1">IF(A243&gt;$A$8,"",OFFSET(InputPriceData!G$15,CalculationsAndCharts!$A243+$A$11,IF($C$5,8,0),1,1))</f>
        <v>66601500</v>
      </c>
      <c r="D243" s="4">
        <f ca="1">IF(A243&gt;$A$8,"",OFFSET(InputPriceData!C$15,CalculationsAndCharts!$A243+$A$11,IF($C$5,8,0),1,1))</f>
        <v>411.61999500000002</v>
      </c>
      <c r="E243" s="4">
        <f ca="1">IF(A243&gt;$A$8,"",OFFSET(InputPriceData!D$15,CalculationsAndCharts!$A243+$A$11,IF($C$5,8,0),1,1))</f>
        <v>411.92001299999998</v>
      </c>
      <c r="F243" s="4">
        <f ca="1">IF(A243&gt;$A$8,"",OFFSET(InputPriceData!E$15,CalculationsAndCharts!$A243+$A$11,IF($C$5,8,0),1,1))</f>
        <v>407.23998999999998</v>
      </c>
      <c r="G243" s="4">
        <f ca="1">IF(A243&gt;$A$8,"",OFFSET(InputPriceData!F$15,CalculationsAndCharts!$A243+$A$11,IF($C$5,8,0),1,1))</f>
        <v>408.67001299999998</v>
      </c>
      <c r="H243" s="282">
        <f t="shared" ca="1" si="52"/>
        <v>411.92001299999998</v>
      </c>
      <c r="I243" s="292">
        <f t="shared" ca="1" si="53"/>
        <v>407.23998999999998</v>
      </c>
      <c r="J243" s="50">
        <f t="shared" ca="1" si="54"/>
        <v>4.6800230000000056</v>
      </c>
      <c r="K243" s="282"/>
      <c r="L243" s="282"/>
      <c r="M243" s="292">
        <f t="shared" ca="1" si="55"/>
        <v>3.425808046369343</v>
      </c>
      <c r="N243" s="291"/>
      <c r="P243" s="292">
        <f t="shared" ca="1" si="56"/>
        <v>409.99125107911721</v>
      </c>
      <c r="Q243" s="301">
        <f t="shared" ca="1" si="57"/>
        <v>413.41705912548656</v>
      </c>
      <c r="R243" s="301">
        <f t="shared" ca="1" si="58"/>
        <v>406.56544303274785</v>
      </c>
      <c r="S243" s="50"/>
      <c r="T243" s="292"/>
      <c r="U243" s="265"/>
      <c r="V243" s="292">
        <f t="shared" ca="1" si="59"/>
        <v>409.99125107911721</v>
      </c>
      <c r="W243" s="241">
        <f t="shared" ca="1" si="60"/>
        <v>-1.3212380791172222</v>
      </c>
      <c r="X243" s="351">
        <f t="shared" ca="1" si="61"/>
        <v>1.7456700617093672</v>
      </c>
      <c r="Y243" s="50">
        <f t="shared" ca="1" si="51"/>
        <v>4.1108643229904009</v>
      </c>
      <c r="Z243" s="265">
        <f t="shared" ca="1" si="62"/>
        <v>412.78087732299036</v>
      </c>
      <c r="AA243" s="265">
        <f t="shared" ca="1" si="63"/>
        <v>404.5591486770096</v>
      </c>
      <c r="AB243" s="292"/>
      <c r="AC243" s="37"/>
      <c r="AD243" s="50"/>
      <c r="AE243" s="228"/>
      <c r="AF243" s="50"/>
      <c r="AG243" s="50"/>
      <c r="AH243" s="228"/>
      <c r="AI243" s="50"/>
      <c r="AJ243" s="50"/>
      <c r="AK243" s="50"/>
      <c r="AL243" s="68"/>
      <c r="AM243" s="246"/>
      <c r="AN243" s="241"/>
      <c r="AO243" s="68"/>
      <c r="AP243" s="68"/>
      <c r="AQ243" s="241"/>
      <c r="AR243" s="241"/>
      <c r="AS243" s="228"/>
      <c r="AT243" s="194"/>
      <c r="AU243" s="37"/>
      <c r="AV243" s="68"/>
      <c r="AW243" s="228"/>
      <c r="AX243" s="241"/>
      <c r="AY243" s="38"/>
      <c r="AZ243" s="38"/>
      <c r="BA243" s="55"/>
      <c r="BB243" s="55"/>
      <c r="BC243" s="3" t="e">
        <f t="shared" ca="1" si="64"/>
        <v>#N/A</v>
      </c>
      <c r="BD243" s="3">
        <f t="shared" ca="1" si="65"/>
        <v>66601500</v>
      </c>
      <c r="BE243" s="132"/>
      <c r="BF243" s="132"/>
      <c r="BG243" s="125"/>
      <c r="BJ243" s="68"/>
      <c r="BK243" s="68"/>
      <c r="BL243" s="68"/>
      <c r="BN243" s="169"/>
      <c r="BP243" s="68"/>
      <c r="BQ243" s="68"/>
      <c r="BR243" s="68"/>
      <c r="BU243" s="68"/>
      <c r="BV243" s="68"/>
      <c r="BW243" s="68"/>
      <c r="BX243" s="68"/>
      <c r="BZ243" s="237"/>
      <c r="CD243" s="237"/>
      <c r="CF243" s="68"/>
      <c r="CG243" s="68"/>
      <c r="CH243" s="237"/>
      <c r="CL243" s="237"/>
    </row>
    <row r="244" spans="1:90" x14ac:dyDescent="0.4">
      <c r="A244">
        <v>212</v>
      </c>
      <c r="B244" s="47">
        <f ca="1">IF(A244&gt;$A$8,"",OFFSET(InputPriceData!B$15,$A244+$A$11,0,1,1))</f>
        <v>45019</v>
      </c>
      <c r="C244" s="3">
        <f ca="1">IF(A244&gt;$A$8,"",OFFSET(InputPriceData!G$15,CalculationsAndCharts!$A244+$A$11,IF($C$5,8,0),1,1))</f>
        <v>67391100</v>
      </c>
      <c r="D244" s="4">
        <f ca="1">IF(A244&gt;$A$8,"",OFFSET(InputPriceData!C$15,CalculationsAndCharts!$A244+$A$11,IF($C$5,8,0),1,1))</f>
        <v>408.85000600000001</v>
      </c>
      <c r="E244" s="4">
        <f ca="1">IF(A244&gt;$A$8,"",OFFSET(InputPriceData!D$15,CalculationsAndCharts!$A244+$A$11,IF($C$5,8,0),1,1))</f>
        <v>411.36999500000002</v>
      </c>
      <c r="F244" s="4">
        <f ca="1">IF(A244&gt;$A$8,"",OFFSET(InputPriceData!E$15,CalculationsAndCharts!$A244+$A$11,IF($C$5,8,0),1,1))</f>
        <v>408.44000199999999</v>
      </c>
      <c r="G244" s="4">
        <f ca="1">IF(A244&gt;$A$8,"",OFFSET(InputPriceData!F$15,CalculationsAndCharts!$A244+$A$11,IF($C$5,8,0),1,1))</f>
        <v>410.95001200000002</v>
      </c>
      <c r="H244" s="282">
        <f t="shared" ca="1" si="52"/>
        <v>411.36999500000002</v>
      </c>
      <c r="I244" s="292">
        <f t="shared" ca="1" si="53"/>
        <v>408.44000199999999</v>
      </c>
      <c r="J244" s="50">
        <f t="shared" ca="1" si="54"/>
        <v>2.9299930000000245</v>
      </c>
      <c r="K244" s="282"/>
      <c r="L244" s="282"/>
      <c r="M244" s="292">
        <f t="shared" ca="1" si="55"/>
        <v>3.6933912602546899</v>
      </c>
      <c r="N244" s="291"/>
      <c r="P244" s="292">
        <f t="shared" ca="1" si="56"/>
        <v>407.40645287888907</v>
      </c>
      <c r="Q244" s="301">
        <f t="shared" ca="1" si="57"/>
        <v>411.09984413914378</v>
      </c>
      <c r="R244" s="301">
        <f t="shared" ca="1" si="58"/>
        <v>403.71306161863436</v>
      </c>
      <c r="S244" s="50"/>
      <c r="T244" s="292"/>
      <c r="U244" s="265"/>
      <c r="V244" s="292">
        <f t="shared" ca="1" si="59"/>
        <v>407.40645287888907</v>
      </c>
      <c r="W244" s="241">
        <f t="shared" ca="1" si="60"/>
        <v>3.5435591211109454</v>
      </c>
      <c r="X244" s="351">
        <f t="shared" ca="1" si="61"/>
        <v>12.556811244808575</v>
      </c>
      <c r="Y244" s="50">
        <f t="shared" ca="1" si="51"/>
        <v>4.1103297555482428</v>
      </c>
      <c r="Z244" s="265">
        <f t="shared" ca="1" si="62"/>
        <v>415.06034175554828</v>
      </c>
      <c r="AA244" s="265">
        <f t="shared" ca="1" si="63"/>
        <v>406.83968224445175</v>
      </c>
      <c r="AB244" s="292"/>
      <c r="AC244" s="37"/>
      <c r="AD244" s="50"/>
      <c r="AE244" s="228"/>
      <c r="AF244" s="50"/>
      <c r="AG244" s="50"/>
      <c r="AH244" s="228"/>
      <c r="AI244" s="50"/>
      <c r="AJ244" s="50"/>
      <c r="AK244" s="50"/>
      <c r="AL244" s="68"/>
      <c r="AM244" s="246"/>
      <c r="AN244" s="241"/>
      <c r="AO244" s="68"/>
      <c r="AP244" s="68"/>
      <c r="AQ244" s="241"/>
      <c r="AR244" s="241"/>
      <c r="AS244" s="228"/>
      <c r="AT244" s="194"/>
      <c r="AU244" s="37"/>
      <c r="AV244" s="68"/>
      <c r="AW244" s="228"/>
      <c r="AX244" s="241"/>
      <c r="AY244" s="38"/>
      <c r="AZ244" s="38"/>
      <c r="BA244" s="55"/>
      <c r="BB244" s="55"/>
      <c r="BC244" s="3">
        <f t="shared" ca="1" si="64"/>
        <v>67391100</v>
      </c>
      <c r="BD244" s="3" t="e">
        <f t="shared" ca="1" si="65"/>
        <v>#N/A</v>
      </c>
      <c r="BE244" s="132"/>
      <c r="BF244" s="132"/>
      <c r="BG244" s="125"/>
      <c r="BJ244" s="68"/>
      <c r="BK244" s="68"/>
      <c r="BL244" s="68"/>
      <c r="BN244" s="169"/>
      <c r="BP244" s="68"/>
      <c r="BQ244" s="68"/>
      <c r="BR244" s="68"/>
      <c r="BU244" s="68"/>
      <c r="BV244" s="68"/>
      <c r="BW244" s="68"/>
      <c r="BX244" s="68"/>
      <c r="BZ244" s="237"/>
      <c r="CD244" s="237"/>
      <c r="CF244" s="68"/>
      <c r="CG244" s="68"/>
      <c r="CH244" s="237"/>
      <c r="CL244" s="237"/>
    </row>
    <row r="245" spans="1:90" x14ac:dyDescent="0.4">
      <c r="A245">
        <v>213</v>
      </c>
      <c r="B245" s="47">
        <f ca="1">IF(A245&gt;$A$8,"",OFFSET(InputPriceData!B$15,$A245+$A$11,0,1,1))</f>
        <v>45016</v>
      </c>
      <c r="C245" s="3">
        <f ca="1">IF(A245&gt;$A$8,"",OFFSET(InputPriceData!G$15,CalculationsAndCharts!$A245+$A$11,IF($C$5,8,0),1,1))</f>
        <v>112062600</v>
      </c>
      <c r="D245" s="4">
        <f ca="1">IF(A245&gt;$A$8,"",OFFSET(InputPriceData!C$15,CalculationsAndCharts!$A245+$A$11,IF($C$5,8,0),1,1))</f>
        <v>404.66000400000001</v>
      </c>
      <c r="E245" s="4">
        <f ca="1">IF(A245&gt;$A$8,"",OFFSET(InputPriceData!D$15,CalculationsAndCharts!$A245+$A$11,IF($C$5,8,0),1,1))</f>
        <v>409.70001200000002</v>
      </c>
      <c r="F245" s="4">
        <f ca="1">IF(A245&gt;$A$8,"",OFFSET(InputPriceData!E$15,CalculationsAndCharts!$A245+$A$11,IF($C$5,8,0),1,1))</f>
        <v>404.54998799999998</v>
      </c>
      <c r="G245" s="4">
        <f ca="1">IF(A245&gt;$A$8,"",OFFSET(InputPriceData!F$15,CalculationsAndCharts!$A245+$A$11,IF($C$5,8,0),1,1))</f>
        <v>409.39001500000001</v>
      </c>
      <c r="H245" s="282">
        <f t="shared" ca="1" si="52"/>
        <v>409.70001200000002</v>
      </c>
      <c r="I245" s="292">
        <f t="shared" ca="1" si="53"/>
        <v>403.70001200000002</v>
      </c>
      <c r="J245" s="50">
        <f t="shared" ca="1" si="54"/>
        <v>6</v>
      </c>
      <c r="K245" s="282"/>
      <c r="L245" s="282"/>
      <c r="M245" s="292">
        <f t="shared" ca="1" si="55"/>
        <v>3.7959212948530094</v>
      </c>
      <c r="N245" s="291"/>
      <c r="P245" s="292">
        <f t="shared" ca="1" si="56"/>
        <v>403.49301331616124</v>
      </c>
      <c r="Q245" s="301">
        <f t="shared" ca="1" si="57"/>
        <v>407.28893461101427</v>
      </c>
      <c r="R245" s="301">
        <f t="shared" ca="1" si="58"/>
        <v>399.69709202130821</v>
      </c>
      <c r="S245" s="50"/>
      <c r="T245" s="292"/>
      <c r="U245" s="265"/>
      <c r="V245" s="292">
        <f t="shared" ca="1" si="59"/>
        <v>403.49301331616124</v>
      </c>
      <c r="W245" s="241">
        <f t="shared" ca="1" si="60"/>
        <v>5.8970016838387664</v>
      </c>
      <c r="X245" s="351">
        <f t="shared" ca="1" si="61"/>
        <v>34.77462885919725</v>
      </c>
      <c r="Y245" s="50">
        <f t="shared" ca="1" si="51"/>
        <v>4.2576611744609636</v>
      </c>
      <c r="Z245" s="265">
        <f t="shared" ca="1" si="62"/>
        <v>413.64767617446097</v>
      </c>
      <c r="AA245" s="265">
        <f t="shared" ca="1" si="63"/>
        <v>405.13235382553904</v>
      </c>
      <c r="AB245" s="292"/>
      <c r="AC245" s="37"/>
      <c r="AD245" s="50"/>
      <c r="AE245" s="228"/>
      <c r="AF245" s="50"/>
      <c r="AG245" s="50"/>
      <c r="AH245" s="228"/>
      <c r="AI245" s="50"/>
      <c r="AJ245" s="50"/>
      <c r="AK245" s="50"/>
      <c r="AL245" s="68"/>
      <c r="AM245" s="246"/>
      <c r="AN245" s="241"/>
      <c r="AO245" s="68"/>
      <c r="AP245" s="68"/>
      <c r="AQ245" s="241"/>
      <c r="AR245" s="241"/>
      <c r="AS245" s="228"/>
      <c r="AT245" s="194"/>
      <c r="AU245" s="37"/>
      <c r="AV245" s="68"/>
      <c r="AW245" s="228"/>
      <c r="AX245" s="241"/>
      <c r="AY245" s="38"/>
      <c r="AZ245" s="38"/>
      <c r="BA245" s="55"/>
      <c r="BB245" s="55"/>
      <c r="BC245" s="3">
        <f t="shared" ca="1" si="64"/>
        <v>112062600</v>
      </c>
      <c r="BD245" s="3" t="e">
        <f t="shared" ca="1" si="65"/>
        <v>#N/A</v>
      </c>
      <c r="BE245" s="132"/>
      <c r="BF245" s="132"/>
      <c r="BG245" s="125"/>
      <c r="BJ245" s="68"/>
      <c r="BK245" s="68"/>
      <c r="BL245" s="68"/>
      <c r="BN245" s="169"/>
      <c r="BP245" s="68"/>
      <c r="BQ245" s="68"/>
      <c r="BR245" s="68"/>
      <c r="BU245" s="68"/>
      <c r="BV245" s="68"/>
      <c r="BW245" s="68"/>
      <c r="BX245" s="68"/>
      <c r="BZ245" s="237"/>
      <c r="CD245" s="237"/>
      <c r="CF245" s="68"/>
      <c r="CG245" s="68"/>
      <c r="CH245" s="237"/>
      <c r="CL245" s="237"/>
    </row>
    <row r="246" spans="1:90" x14ac:dyDescent="0.4">
      <c r="A246">
        <v>214</v>
      </c>
      <c r="B246" s="47">
        <f ca="1">IF(A246&gt;$A$8,"",OFFSET(InputPriceData!B$15,$A246+$A$11,0,1,1))</f>
        <v>45015</v>
      </c>
      <c r="C246" s="3">
        <f ca="1">IF(A246&gt;$A$8,"",OFFSET(InputPriceData!G$15,CalculationsAndCharts!$A246+$A$11,IF($C$5,8,0),1,1))</f>
        <v>69840000</v>
      </c>
      <c r="D246" s="4">
        <f ca="1">IF(A246&gt;$A$8,"",OFFSET(InputPriceData!C$15,CalculationsAndCharts!$A246+$A$11,IF($C$5,8,0),1,1))</f>
        <v>404.08999599999999</v>
      </c>
      <c r="E246" s="4">
        <f ca="1">IF(A246&gt;$A$8,"",OFFSET(InputPriceData!D$15,CalculationsAndCharts!$A246+$A$11,IF($C$5,8,0),1,1))</f>
        <v>404.35000600000001</v>
      </c>
      <c r="F246" s="4">
        <f ca="1">IF(A246&gt;$A$8,"",OFFSET(InputPriceData!E$15,CalculationsAndCharts!$A246+$A$11,IF($C$5,8,0),1,1))</f>
        <v>401.76001000000002</v>
      </c>
      <c r="G246" s="4">
        <f ca="1">IF(A246&gt;$A$8,"",OFFSET(InputPriceData!F$15,CalculationsAndCharts!$A246+$A$11,IF($C$5,8,0),1,1))</f>
        <v>403.70001200000002</v>
      </c>
      <c r="H246" s="282">
        <f t="shared" ca="1" si="52"/>
        <v>404.35000600000001</v>
      </c>
      <c r="I246" s="292">
        <f t="shared" ca="1" si="53"/>
        <v>401.35000600000001</v>
      </c>
      <c r="J246" s="50">
        <f t="shared" ca="1" si="54"/>
        <v>3</v>
      </c>
      <c r="K246" s="282"/>
      <c r="L246" s="282"/>
      <c r="M246" s="292">
        <f t="shared" ca="1" si="55"/>
        <v>4.0208077348522977</v>
      </c>
      <c r="N246" s="291"/>
      <c r="P246" s="292">
        <f t="shared" ca="1" si="56"/>
        <v>400.01759322412016</v>
      </c>
      <c r="Q246" s="301">
        <f t="shared" ca="1" si="57"/>
        <v>404.03840095897249</v>
      </c>
      <c r="R246" s="301">
        <f t="shared" ca="1" si="58"/>
        <v>395.99678548926784</v>
      </c>
      <c r="S246" s="50"/>
      <c r="T246" s="292"/>
      <c r="U246" s="265"/>
      <c r="V246" s="292">
        <f t="shared" ca="1" si="59"/>
        <v>400.01759322412016</v>
      </c>
      <c r="W246" s="241">
        <f t="shared" ca="1" si="60"/>
        <v>3.682418775879853</v>
      </c>
      <c r="X246" s="351">
        <f t="shared" ca="1" si="61"/>
        <v>13.560208040952475</v>
      </c>
      <c r="Y246" s="50">
        <f t="shared" ca="1" si="51"/>
        <v>4.4988746131955368</v>
      </c>
      <c r="Z246" s="265">
        <f t="shared" ca="1" si="62"/>
        <v>408.19888661319555</v>
      </c>
      <c r="AA246" s="265">
        <f t="shared" ca="1" si="63"/>
        <v>399.20113738680448</v>
      </c>
      <c r="AB246" s="292"/>
      <c r="AC246" s="37"/>
      <c r="AD246" s="50"/>
      <c r="AE246" s="228"/>
      <c r="AF246" s="50"/>
      <c r="AG246" s="50"/>
      <c r="AH246" s="228"/>
      <c r="AI246" s="50"/>
      <c r="AJ246" s="50"/>
      <c r="AK246" s="50"/>
      <c r="AL246" s="68"/>
      <c r="AM246" s="246"/>
      <c r="AN246" s="241"/>
      <c r="AO246" s="68"/>
      <c r="AP246" s="68"/>
      <c r="AQ246" s="241"/>
      <c r="AR246" s="241"/>
      <c r="AS246" s="228"/>
      <c r="AT246" s="194"/>
      <c r="AU246" s="37"/>
      <c r="AV246" s="68"/>
      <c r="AW246" s="228"/>
      <c r="AX246" s="241"/>
      <c r="AY246" s="38"/>
      <c r="AZ246" s="38"/>
      <c r="BA246" s="55"/>
      <c r="BB246" s="55"/>
      <c r="BC246" s="3">
        <f t="shared" ca="1" si="64"/>
        <v>69840000</v>
      </c>
      <c r="BD246" s="3" t="e">
        <f t="shared" ca="1" si="65"/>
        <v>#N/A</v>
      </c>
      <c r="BE246" s="132"/>
      <c r="BF246" s="132"/>
      <c r="BG246" s="125"/>
      <c r="BJ246" s="68"/>
      <c r="BK246" s="68"/>
      <c r="BL246" s="68"/>
      <c r="BN246" s="169"/>
      <c r="BP246" s="68"/>
      <c r="BQ246" s="68"/>
      <c r="BR246" s="68"/>
      <c r="BU246" s="68"/>
      <c r="BV246" s="68"/>
      <c r="BW246" s="68"/>
      <c r="BX246" s="68"/>
      <c r="BZ246" s="237"/>
      <c r="CD246" s="237"/>
      <c r="CF246" s="68"/>
      <c r="CG246" s="68"/>
      <c r="CH246" s="237"/>
      <c r="CL246" s="237"/>
    </row>
    <row r="247" spans="1:90" x14ac:dyDescent="0.4">
      <c r="A247">
        <v>215</v>
      </c>
      <c r="B247" s="47">
        <f ca="1">IF(A247&gt;$A$8,"",OFFSET(InputPriceData!B$15,$A247+$A$11,0,1,1))</f>
        <v>45014</v>
      </c>
      <c r="C247" s="3">
        <f ca="1">IF(A247&gt;$A$8,"",OFFSET(InputPriceData!G$15,CalculationsAndCharts!$A247+$A$11,IF($C$5,8,0),1,1))</f>
        <v>77497900</v>
      </c>
      <c r="D247" s="4">
        <f ca="1">IF(A247&gt;$A$8,"",OFFSET(InputPriceData!C$15,CalculationsAndCharts!$A247+$A$11,IF($C$5,8,0),1,1))</f>
        <v>399.92999300000002</v>
      </c>
      <c r="E247" s="4">
        <f ca="1">IF(A247&gt;$A$8,"",OFFSET(InputPriceData!D$15,CalculationsAndCharts!$A247+$A$11,IF($C$5,8,0),1,1))</f>
        <v>401.60000600000001</v>
      </c>
      <c r="F247" s="4">
        <f ca="1">IF(A247&gt;$A$8,"",OFFSET(InputPriceData!E$15,CalculationsAndCharts!$A247+$A$11,IF($C$5,8,0),1,1))</f>
        <v>398.67999300000002</v>
      </c>
      <c r="G247" s="4">
        <f ca="1">IF(A247&gt;$A$8,"",OFFSET(InputPriceData!F$15,CalculationsAndCharts!$A247+$A$11,IF($C$5,8,0),1,1))</f>
        <v>401.35000600000001</v>
      </c>
      <c r="H247" s="282">
        <f t="shared" ca="1" si="52"/>
        <v>401.60000600000001</v>
      </c>
      <c r="I247" s="292">
        <f t="shared" ca="1" si="53"/>
        <v>395.60000600000001</v>
      </c>
      <c r="J247" s="50">
        <f t="shared" ca="1" si="54"/>
        <v>6</v>
      </c>
      <c r="K247" s="282"/>
      <c r="L247" s="282"/>
      <c r="M247" s="292">
        <f t="shared" ca="1" si="55"/>
        <v>4.4305069324764483</v>
      </c>
      <c r="N247" s="291"/>
      <c r="P247" s="292">
        <f t="shared" ca="1" si="56"/>
        <v>397.40331923361009</v>
      </c>
      <c r="Q247" s="301">
        <f t="shared" ca="1" si="57"/>
        <v>401.83382616608657</v>
      </c>
      <c r="R247" s="301">
        <f t="shared" ca="1" si="58"/>
        <v>392.97281230113362</v>
      </c>
      <c r="S247" s="50"/>
      <c r="T247" s="292"/>
      <c r="U247" s="265"/>
      <c r="V247" s="292">
        <f t="shared" ca="1" si="59"/>
        <v>397.40331923361009</v>
      </c>
      <c r="W247" s="241">
        <f t="shared" ca="1" si="60"/>
        <v>3.9466867663899166</v>
      </c>
      <c r="X247" s="351">
        <f t="shared" ca="1" si="61"/>
        <v>15.576336431997296</v>
      </c>
      <c r="Y247" s="50">
        <f t="shared" ca="1" si="51"/>
        <v>4.5237760659476569</v>
      </c>
      <c r="Z247" s="265">
        <f t="shared" ca="1" si="62"/>
        <v>405.87378206594764</v>
      </c>
      <c r="AA247" s="265">
        <f t="shared" ca="1" si="63"/>
        <v>396.82622993405238</v>
      </c>
      <c r="AB247" s="292"/>
      <c r="AC247" s="37"/>
      <c r="AD247" s="50"/>
      <c r="AE247" s="228"/>
      <c r="AF247" s="50"/>
      <c r="AG247" s="50"/>
      <c r="AH247" s="228"/>
      <c r="AI247" s="50"/>
      <c r="AJ247" s="50"/>
      <c r="AK247" s="50"/>
      <c r="AL247" s="68"/>
      <c r="AM247" s="246"/>
      <c r="AN247" s="241"/>
      <c r="AO247" s="68"/>
      <c r="AP247" s="68"/>
      <c r="AQ247" s="241"/>
      <c r="AR247" s="241"/>
      <c r="AS247" s="228"/>
      <c r="AT247" s="194"/>
      <c r="AU247" s="37"/>
      <c r="AV247" s="68"/>
      <c r="AW247" s="228"/>
      <c r="AX247" s="241"/>
      <c r="AY247" s="38"/>
      <c r="AZ247" s="38"/>
      <c r="BA247" s="55"/>
      <c r="BB247" s="55"/>
      <c r="BC247" s="3">
        <f t="shared" ca="1" si="64"/>
        <v>77497900</v>
      </c>
      <c r="BD247" s="3" t="e">
        <f t="shared" ca="1" si="65"/>
        <v>#N/A</v>
      </c>
      <c r="BE247" s="132"/>
      <c r="BF247" s="132"/>
      <c r="BG247" s="125"/>
      <c r="BJ247" s="68"/>
      <c r="BK247" s="68"/>
      <c r="BL247" s="68"/>
      <c r="BN247" s="169"/>
      <c r="BP247" s="68"/>
      <c r="BQ247" s="68"/>
      <c r="BR247" s="68"/>
      <c r="BU247" s="68"/>
      <c r="BV247" s="68"/>
      <c r="BW247" s="68"/>
      <c r="BX247" s="68"/>
      <c r="BZ247" s="237"/>
      <c r="CD247" s="237"/>
      <c r="CF247" s="68"/>
      <c r="CG247" s="68"/>
      <c r="CH247" s="237"/>
      <c r="CL247" s="237"/>
    </row>
    <row r="248" spans="1:90" x14ac:dyDescent="0.4">
      <c r="A248">
        <v>216</v>
      </c>
      <c r="B248" s="47">
        <f ca="1">IF(A248&gt;$A$8,"",OFFSET(InputPriceData!B$15,$A248+$A$11,0,1,1))</f>
        <v>45013</v>
      </c>
      <c r="C248" s="3">
        <f ca="1">IF(A248&gt;$A$8,"",OFFSET(InputPriceData!G$15,CalculationsAndCharts!$A248+$A$11,IF($C$5,8,0),1,1))</f>
        <v>62871700</v>
      </c>
      <c r="D248" s="4">
        <f ca="1">IF(A248&gt;$A$8,"",OFFSET(InputPriceData!C$15,CalculationsAndCharts!$A248+$A$11,IF($C$5,8,0),1,1))</f>
        <v>395.76998900000001</v>
      </c>
      <c r="E248" s="4">
        <f ca="1">IF(A248&gt;$A$8,"",OFFSET(InputPriceData!D$15,CalculationsAndCharts!$A248+$A$11,IF($C$5,8,0),1,1))</f>
        <v>396.48998999999998</v>
      </c>
      <c r="F248" s="4">
        <f ca="1">IF(A248&gt;$A$8,"",OFFSET(InputPriceData!E$15,CalculationsAndCharts!$A248+$A$11,IF($C$5,8,0),1,1))</f>
        <v>393.69000199999999</v>
      </c>
      <c r="G248" s="4">
        <f ca="1">IF(A248&gt;$A$8,"",OFFSET(InputPriceData!F$15,CalculationsAndCharts!$A248+$A$11,IF($C$5,8,0),1,1))</f>
        <v>395.60000600000001</v>
      </c>
      <c r="H248" s="282">
        <f t="shared" ca="1" si="52"/>
        <v>396.48998999999998</v>
      </c>
      <c r="I248" s="292">
        <f t="shared" ca="1" si="53"/>
        <v>393.69000199999999</v>
      </c>
      <c r="J248" s="50">
        <f t="shared" ca="1" si="54"/>
        <v>2.7999879999999848</v>
      </c>
      <c r="K248" s="282"/>
      <c r="L248" s="282"/>
      <c r="M248" s="292">
        <f t="shared" ca="1" si="55"/>
        <v>5.127672686933396</v>
      </c>
      <c r="N248" s="291"/>
      <c r="P248" s="292">
        <f t="shared" ca="1" si="56"/>
        <v>395.97354336805404</v>
      </c>
      <c r="Q248" s="301">
        <f t="shared" ca="1" si="57"/>
        <v>401.10121605498745</v>
      </c>
      <c r="R248" s="301">
        <f t="shared" ca="1" si="58"/>
        <v>390.84587068112063</v>
      </c>
      <c r="S248" s="50"/>
      <c r="T248" s="292"/>
      <c r="U248" s="265"/>
      <c r="V248" s="292">
        <f t="shared" ca="1" si="59"/>
        <v>395.97354336805404</v>
      </c>
      <c r="W248" s="241">
        <f t="shared" ca="1" si="60"/>
        <v>-0.37353736805403059</v>
      </c>
      <c r="X248" s="351">
        <f t="shared" ca="1" si="61"/>
        <v>0.13953016533273233</v>
      </c>
      <c r="Y248" s="50">
        <f t="shared" ca="1" si="51"/>
        <v>4.4404672142520898</v>
      </c>
      <c r="Z248" s="265">
        <f t="shared" ca="1" si="62"/>
        <v>400.04047321425207</v>
      </c>
      <c r="AA248" s="265">
        <f t="shared" ca="1" si="63"/>
        <v>391.15953878574794</v>
      </c>
      <c r="AB248" s="292"/>
      <c r="AC248" s="37"/>
      <c r="AD248" s="50"/>
      <c r="AE248" s="228"/>
      <c r="AF248" s="50"/>
      <c r="AG248" s="50"/>
      <c r="AH248" s="228"/>
      <c r="AI248" s="50"/>
      <c r="AJ248" s="50"/>
      <c r="AK248" s="50"/>
      <c r="AL248" s="68"/>
      <c r="AM248" s="246"/>
      <c r="AN248" s="241"/>
      <c r="AO248" s="68"/>
      <c r="AP248" s="68"/>
      <c r="AQ248" s="241"/>
      <c r="AR248" s="241"/>
      <c r="AS248" s="228"/>
      <c r="AT248" s="194"/>
      <c r="AU248" s="37"/>
      <c r="AV248" s="68"/>
      <c r="AW248" s="228"/>
      <c r="AX248" s="241"/>
      <c r="AY248" s="38"/>
      <c r="AZ248" s="38"/>
      <c r="BA248" s="55"/>
      <c r="BB248" s="55"/>
      <c r="BC248" s="3" t="e">
        <f t="shared" ca="1" si="64"/>
        <v>#N/A</v>
      </c>
      <c r="BD248" s="3">
        <f t="shared" ca="1" si="65"/>
        <v>62871700</v>
      </c>
      <c r="BE248" s="132"/>
      <c r="BF248" s="132"/>
      <c r="BG248" s="125"/>
      <c r="BJ248" s="68"/>
      <c r="BK248" s="68"/>
      <c r="BL248" s="68"/>
      <c r="BN248" s="169"/>
      <c r="BP248" s="68"/>
      <c r="BQ248" s="68"/>
      <c r="BR248" s="68"/>
      <c r="BU248" s="68"/>
      <c r="BV248" s="68"/>
      <c r="BW248" s="68"/>
      <c r="BX248" s="68"/>
      <c r="BZ248" s="237"/>
      <c r="CD248" s="237"/>
      <c r="CF248" s="68"/>
      <c r="CG248" s="68"/>
      <c r="CH248" s="237"/>
      <c r="CL248" s="237"/>
    </row>
    <row r="249" spans="1:90" x14ac:dyDescent="0.4">
      <c r="A249">
        <v>217</v>
      </c>
      <c r="B249" s="47">
        <f ca="1">IF(A249&gt;$A$8,"",OFFSET(InputPriceData!B$15,$A249+$A$11,0,1,1))</f>
        <v>45012</v>
      </c>
      <c r="C249" s="3">
        <f ca="1">IF(A249&gt;$A$8,"",OFFSET(InputPriceData!G$15,CalculationsAndCharts!$A249+$A$11,IF($C$5,8,0),1,1))</f>
        <v>74010400</v>
      </c>
      <c r="D249" s="4">
        <f ca="1">IF(A249&gt;$A$8,"",OFFSET(InputPriceData!C$15,CalculationsAndCharts!$A249+$A$11,IF($C$5,8,0),1,1))</f>
        <v>398.11999500000002</v>
      </c>
      <c r="E249" s="4">
        <f ca="1">IF(A249&gt;$A$8,"",OFFSET(InputPriceData!D$15,CalculationsAndCharts!$A249+$A$11,IF($C$5,8,0),1,1))</f>
        <v>398.92001299999998</v>
      </c>
      <c r="F249" s="4">
        <f ca="1">IF(A249&gt;$A$8,"",OFFSET(InputPriceData!E$15,CalculationsAndCharts!$A249+$A$11,IF($C$5,8,0),1,1))</f>
        <v>395.55999800000001</v>
      </c>
      <c r="G249" s="4">
        <f ca="1">IF(A249&gt;$A$8,"",OFFSET(InputPriceData!F$15,CalculationsAndCharts!$A249+$A$11,IF($C$5,8,0),1,1))</f>
        <v>396.48998999999998</v>
      </c>
      <c r="H249" s="282">
        <f t="shared" ca="1" si="52"/>
        <v>398.92001299999998</v>
      </c>
      <c r="I249" s="292">
        <f t="shared" ca="1" si="53"/>
        <v>395.55999800000001</v>
      </c>
      <c r="J249" s="50">
        <f t="shared" ca="1" si="54"/>
        <v>3.3600149999999758</v>
      </c>
      <c r="K249" s="282"/>
      <c r="L249" s="282"/>
      <c r="M249" s="292">
        <f t="shared" ca="1" si="55"/>
        <v>6.7820140564739821</v>
      </c>
      <c r="N249" s="291"/>
      <c r="P249" s="292">
        <f t="shared" ca="1" si="56"/>
        <v>395.26167174792397</v>
      </c>
      <c r="Q249" s="301">
        <f t="shared" ca="1" si="57"/>
        <v>402.04368580439797</v>
      </c>
      <c r="R249" s="301">
        <f t="shared" ca="1" si="58"/>
        <v>388.47965769144997</v>
      </c>
      <c r="S249" s="50"/>
      <c r="T249" s="292"/>
      <c r="U249" s="265"/>
      <c r="V249" s="292">
        <f t="shared" ca="1" si="59"/>
        <v>395.26167174792397</v>
      </c>
      <c r="W249" s="241">
        <f t="shared" ca="1" si="60"/>
        <v>1.2283182520760079</v>
      </c>
      <c r="X249" s="351">
        <f t="shared" ca="1" si="61"/>
        <v>1.5087657283830591</v>
      </c>
      <c r="Y249" s="50">
        <f t="shared" ca="1" si="51"/>
        <v>4.4459591473062803</v>
      </c>
      <c r="Z249" s="265">
        <f t="shared" ca="1" si="62"/>
        <v>400.93594914730625</v>
      </c>
      <c r="AA249" s="265">
        <f t="shared" ca="1" si="63"/>
        <v>392.04403085269371</v>
      </c>
      <c r="AB249" s="292"/>
      <c r="AC249" s="37"/>
      <c r="AD249" s="50"/>
      <c r="AE249" s="228"/>
      <c r="AF249" s="50"/>
      <c r="AG249" s="50"/>
      <c r="AH249" s="228"/>
      <c r="AI249" s="50"/>
      <c r="AJ249" s="50"/>
      <c r="AK249" s="50"/>
      <c r="AL249" s="68"/>
      <c r="AM249" s="246"/>
      <c r="AN249" s="241"/>
      <c r="AO249" s="68"/>
      <c r="AP249" s="68"/>
      <c r="AQ249" s="241"/>
      <c r="AR249" s="241"/>
      <c r="AS249" s="228"/>
      <c r="AT249" s="194"/>
      <c r="AU249" s="37"/>
      <c r="AV249" s="68"/>
      <c r="AW249" s="228"/>
      <c r="AX249" s="241"/>
      <c r="AY249" s="38"/>
      <c r="AZ249" s="38"/>
      <c r="BA249" s="55"/>
      <c r="BB249" s="55"/>
      <c r="BC249" s="3">
        <f t="shared" ca="1" si="64"/>
        <v>74010400</v>
      </c>
      <c r="BD249" s="3" t="e">
        <f t="shared" ca="1" si="65"/>
        <v>#N/A</v>
      </c>
      <c r="BE249" s="132"/>
      <c r="BF249" s="132"/>
      <c r="BG249" s="125"/>
      <c r="BJ249" s="68"/>
      <c r="BK249" s="68"/>
      <c r="BL249" s="68"/>
      <c r="BN249" s="169"/>
      <c r="BP249" s="68"/>
      <c r="BQ249" s="68"/>
      <c r="BR249" s="68"/>
      <c r="BU249" s="68"/>
      <c r="BV249" s="68"/>
      <c r="BW249" s="68"/>
      <c r="BX249" s="68"/>
      <c r="BZ249" s="237"/>
      <c r="CD249" s="237"/>
      <c r="CF249" s="68"/>
      <c r="CG249" s="68"/>
      <c r="CH249" s="237"/>
      <c r="CL249" s="237"/>
    </row>
    <row r="250" spans="1:90" x14ac:dyDescent="0.4">
      <c r="A250">
        <v>218</v>
      </c>
      <c r="B250" s="47">
        <f ca="1">IF(A250&gt;$A$8,"",OFFSET(InputPriceData!B$15,$A250+$A$11,0,1,1))</f>
        <v>45009</v>
      </c>
      <c r="C250" s="3">
        <f ca="1">IF(A250&gt;$A$8,"",OFFSET(InputPriceData!G$15,CalculationsAndCharts!$A250+$A$11,IF($C$5,8,0),1,1))</f>
        <v>107682400</v>
      </c>
      <c r="D250" s="4">
        <f ca="1">IF(A250&gt;$A$8,"",OFFSET(InputPriceData!C$15,CalculationsAndCharts!$A250+$A$11,IF($C$5,8,0),1,1))</f>
        <v>391.83999599999999</v>
      </c>
      <c r="E250" s="4">
        <f ca="1">IF(A250&gt;$A$8,"",OFFSET(InputPriceData!D$15,CalculationsAndCharts!$A250+$A$11,IF($C$5,8,0),1,1))</f>
        <v>395.83999599999999</v>
      </c>
      <c r="F250" s="4">
        <f ca="1">IF(A250&gt;$A$8,"",OFFSET(InputPriceData!E$15,CalculationsAndCharts!$A250+$A$11,IF($C$5,8,0),1,1))</f>
        <v>389.39999399999999</v>
      </c>
      <c r="G250" s="4">
        <f ca="1">IF(A250&gt;$A$8,"",OFFSET(InputPriceData!F$15,CalculationsAndCharts!$A250+$A$11,IF($C$5,8,0),1,1))</f>
        <v>395.75</v>
      </c>
      <c r="H250" s="282">
        <f t="shared" ca="1" si="52"/>
        <v>395.83999599999999</v>
      </c>
      <c r="I250" s="292">
        <f t="shared" ca="1" si="53"/>
        <v>389.39999399999999</v>
      </c>
      <c r="J250" s="50">
        <f t="shared" ca="1" si="54"/>
        <v>6.4400019999999927</v>
      </c>
      <c r="K250" s="282"/>
      <c r="L250" s="282"/>
      <c r="M250" s="292">
        <f t="shared" ca="1" si="55"/>
        <v>7.999710071799325</v>
      </c>
      <c r="N250" s="291"/>
      <c r="P250" s="292">
        <f t="shared" ca="1" si="56"/>
        <v>394.21085503145696</v>
      </c>
      <c r="Q250" s="301">
        <f t="shared" ca="1" si="57"/>
        <v>402.21056510325627</v>
      </c>
      <c r="R250" s="301">
        <f t="shared" ca="1" si="58"/>
        <v>386.21114495965764</v>
      </c>
      <c r="S250" s="50"/>
      <c r="T250" s="292"/>
      <c r="U250" s="265"/>
      <c r="V250" s="292">
        <f t="shared" ca="1" si="59"/>
        <v>394.21085503145696</v>
      </c>
      <c r="W250" s="241">
        <f t="shared" ca="1" si="60"/>
        <v>1.5391449685430416</v>
      </c>
      <c r="X250" s="351">
        <f t="shared" ca="1" si="61"/>
        <v>2.3689672341913606</v>
      </c>
      <c r="Y250" s="50">
        <f t="shared" ca="1" si="51"/>
        <v>4.4464425612313629</v>
      </c>
      <c r="Z250" s="265">
        <f t="shared" ca="1" si="62"/>
        <v>400.19644256123138</v>
      </c>
      <c r="AA250" s="265">
        <f t="shared" ca="1" si="63"/>
        <v>391.30355743876862</v>
      </c>
      <c r="AB250" s="292"/>
      <c r="AC250" s="37"/>
      <c r="AD250" s="50"/>
      <c r="AE250" s="228"/>
      <c r="AF250" s="50"/>
      <c r="AG250" s="50"/>
      <c r="AH250" s="228"/>
      <c r="AI250" s="50"/>
      <c r="AJ250" s="50"/>
      <c r="AK250" s="50"/>
      <c r="AL250" s="68"/>
      <c r="AM250" s="246"/>
      <c r="AN250" s="241"/>
      <c r="AO250" s="68"/>
      <c r="AP250" s="68"/>
      <c r="AQ250" s="241"/>
      <c r="AR250" s="241"/>
      <c r="AS250" s="228"/>
      <c r="AT250" s="194"/>
      <c r="AU250" s="37"/>
      <c r="AV250" s="68"/>
      <c r="AW250" s="228"/>
      <c r="AX250" s="241"/>
      <c r="AY250" s="38"/>
      <c r="AZ250" s="38"/>
      <c r="BA250" s="55"/>
      <c r="BB250" s="55"/>
      <c r="BC250" s="3">
        <f t="shared" ca="1" si="64"/>
        <v>107682400</v>
      </c>
      <c r="BD250" s="3" t="e">
        <f t="shared" ca="1" si="65"/>
        <v>#N/A</v>
      </c>
      <c r="BE250" s="132"/>
      <c r="BF250" s="132"/>
      <c r="BG250" s="125"/>
      <c r="BJ250" s="68"/>
      <c r="BK250" s="68"/>
      <c r="BL250" s="68"/>
      <c r="BN250" s="169"/>
      <c r="BP250" s="68"/>
      <c r="BQ250" s="68"/>
      <c r="BR250" s="68"/>
      <c r="BU250" s="68"/>
      <c r="BV250" s="68"/>
      <c r="BW250" s="68"/>
      <c r="BX250" s="68"/>
      <c r="BZ250" s="237"/>
      <c r="CD250" s="237"/>
      <c r="CF250" s="68"/>
      <c r="CG250" s="68"/>
      <c r="CH250" s="237"/>
      <c r="CL250" s="237"/>
    </row>
    <row r="251" spans="1:90" x14ac:dyDescent="0.4">
      <c r="A251">
        <v>219</v>
      </c>
      <c r="B251" s="47">
        <f ca="1">IF(A251&gt;$A$8,"",OFFSET(InputPriceData!B$15,$A251+$A$11,0,1,1))</f>
        <v>45008</v>
      </c>
      <c r="C251" s="3">
        <f ca="1">IF(A251&gt;$A$8,"",OFFSET(InputPriceData!G$15,CalculationsAndCharts!$A251+$A$11,IF($C$5,8,0),1,1))</f>
        <v>119351300</v>
      </c>
      <c r="D251" s="4">
        <f ca="1">IF(A251&gt;$A$8,"",OFFSET(InputPriceData!C$15,CalculationsAndCharts!$A251+$A$11,IF($C$5,8,0),1,1))</f>
        <v>395.08999599999999</v>
      </c>
      <c r="E251" s="4">
        <f ca="1">IF(A251&gt;$A$8,"",OFFSET(InputPriceData!D$15,CalculationsAndCharts!$A251+$A$11,IF($C$5,8,0),1,1))</f>
        <v>399.290009</v>
      </c>
      <c r="F251" s="4">
        <f ca="1">IF(A251&gt;$A$8,"",OFFSET(InputPriceData!E$15,CalculationsAndCharts!$A251+$A$11,IF($C$5,8,0),1,1))</f>
        <v>390.35000600000001</v>
      </c>
      <c r="G251" s="4">
        <f ca="1">IF(A251&gt;$A$8,"",OFFSET(InputPriceData!F$15,CalculationsAndCharts!$A251+$A$11,IF($C$5,8,0),1,1))</f>
        <v>393.17001299999998</v>
      </c>
      <c r="H251" s="282">
        <f t="shared" ca="1" si="52"/>
        <v>399.290009</v>
      </c>
      <c r="I251" s="292">
        <f t="shared" ca="1" si="53"/>
        <v>390.35000600000001</v>
      </c>
      <c r="J251" s="50">
        <f t="shared" ca="1" si="54"/>
        <v>8.9400029999999902</v>
      </c>
      <c r="K251" s="282"/>
      <c r="L251" s="282"/>
      <c r="M251" s="292">
        <f t="shared" ca="1" si="55"/>
        <v>8.1280293605677407</v>
      </c>
      <c r="N251" s="291"/>
      <c r="P251" s="292">
        <f t="shared" ca="1" si="56"/>
        <v>393.63369013994674</v>
      </c>
      <c r="Q251" s="301">
        <f t="shared" ca="1" si="57"/>
        <v>401.76171950051446</v>
      </c>
      <c r="R251" s="301">
        <f t="shared" ca="1" si="58"/>
        <v>385.50566077937901</v>
      </c>
      <c r="S251" s="50"/>
      <c r="T251" s="292"/>
      <c r="U251" s="265"/>
      <c r="V251" s="292">
        <f t="shared" ca="1" si="59"/>
        <v>393.63369013994674</v>
      </c>
      <c r="W251" s="241">
        <f t="shared" ca="1" si="60"/>
        <v>-0.46367713994675341</v>
      </c>
      <c r="X251" s="351">
        <f t="shared" ca="1" si="61"/>
        <v>0.21499649010920116</v>
      </c>
      <c r="Y251" s="50">
        <f t="shared" ca="1" si="51"/>
        <v>4.4577229731235546</v>
      </c>
      <c r="Z251" s="265">
        <f t="shared" ca="1" si="62"/>
        <v>397.62773597312355</v>
      </c>
      <c r="AA251" s="265">
        <f t="shared" ca="1" si="63"/>
        <v>388.71229002687642</v>
      </c>
      <c r="AB251" s="292"/>
      <c r="AC251" s="37"/>
      <c r="AD251" s="50"/>
      <c r="AE251" s="228"/>
      <c r="AF251" s="50"/>
      <c r="AG251" s="50"/>
      <c r="AH251" s="228"/>
      <c r="AI251" s="50"/>
      <c r="AJ251" s="50"/>
      <c r="AK251" s="50"/>
      <c r="AL251" s="68"/>
      <c r="AM251" s="246"/>
      <c r="AN251" s="241"/>
      <c r="AO251" s="68"/>
      <c r="AP251" s="68"/>
      <c r="AQ251" s="241"/>
      <c r="AR251" s="241"/>
      <c r="AS251" s="228"/>
      <c r="AT251" s="194"/>
      <c r="AU251" s="37"/>
      <c r="AV251" s="68"/>
      <c r="AW251" s="228"/>
      <c r="AX251" s="241"/>
      <c r="AY251" s="38"/>
      <c r="AZ251" s="38"/>
      <c r="BA251" s="55"/>
      <c r="BB251" s="55"/>
      <c r="BC251" s="3">
        <f t="shared" ca="1" si="64"/>
        <v>119351300</v>
      </c>
      <c r="BD251" s="3" t="e">
        <f t="shared" ca="1" si="65"/>
        <v>#N/A</v>
      </c>
      <c r="BE251" s="132"/>
      <c r="BF251" s="132"/>
      <c r="BG251" s="125"/>
      <c r="BJ251" s="68"/>
      <c r="BK251" s="68"/>
      <c r="BL251" s="68"/>
      <c r="BN251" s="169"/>
      <c r="BP251" s="68"/>
      <c r="BQ251" s="68"/>
      <c r="BR251" s="68"/>
      <c r="BU251" s="68"/>
      <c r="BV251" s="68"/>
      <c r="BW251" s="68"/>
      <c r="BX251" s="68"/>
      <c r="BZ251" s="237"/>
      <c r="CD251" s="237"/>
      <c r="CF251" s="68"/>
      <c r="CG251" s="68"/>
      <c r="CH251" s="237"/>
      <c r="CL251" s="237"/>
    </row>
    <row r="252" spans="1:90" x14ac:dyDescent="0.4">
      <c r="A252">
        <v>220</v>
      </c>
      <c r="B252" s="47">
        <f ca="1">IF(A252&gt;$A$8,"",OFFSET(InputPriceData!B$15,$A252+$A$11,0,1,1))</f>
        <v>45007</v>
      </c>
      <c r="C252" s="3">
        <f ca="1">IF(A252&gt;$A$8,"",OFFSET(InputPriceData!G$15,CalculationsAndCharts!$A252+$A$11,IF($C$5,8,0),1,1))</f>
        <v>111746600</v>
      </c>
      <c r="D252" s="4">
        <f ca="1">IF(A252&gt;$A$8,"",OFFSET(InputPriceData!C$15,CalculationsAndCharts!$A252+$A$11,IF($C$5,8,0),1,1))</f>
        <v>398.73001099999999</v>
      </c>
      <c r="E252" s="4">
        <f ca="1">IF(A252&gt;$A$8,"",OFFSET(InputPriceData!D$15,CalculationsAndCharts!$A252+$A$11,IF($C$5,8,0),1,1))</f>
        <v>402.48998999999998</v>
      </c>
      <c r="F252" s="4">
        <f ca="1">IF(A252&gt;$A$8,"",OFFSET(InputPriceData!E$15,CalculationsAndCharts!$A252+$A$11,IF($C$5,8,0),1,1))</f>
        <v>392.07000699999998</v>
      </c>
      <c r="G252" s="4">
        <f ca="1">IF(A252&gt;$A$8,"",OFFSET(InputPriceData!F$15,CalculationsAndCharts!$A252+$A$11,IF($C$5,8,0),1,1))</f>
        <v>392.10998499999999</v>
      </c>
      <c r="H252" s="282">
        <f t="shared" ca="1" si="52"/>
        <v>402.48998999999998</v>
      </c>
      <c r="I252" s="292">
        <f t="shared" ca="1" si="53"/>
        <v>392.07000699999998</v>
      </c>
      <c r="J252" s="50">
        <f t="shared" ca="1" si="54"/>
        <v>10.419983000000002</v>
      </c>
      <c r="K252" s="282"/>
      <c r="L252" s="282"/>
      <c r="M252" s="292">
        <f t="shared" ca="1" si="55"/>
        <v>7.2837848424051312</v>
      </c>
      <c r="N252" s="291"/>
      <c r="P252" s="292">
        <f t="shared" ca="1" si="56"/>
        <v>393.741304967031</v>
      </c>
      <c r="Q252" s="301">
        <f t="shared" ca="1" si="57"/>
        <v>401.02508980943611</v>
      </c>
      <c r="R252" s="301">
        <f t="shared" ca="1" si="58"/>
        <v>386.45752012462589</v>
      </c>
      <c r="S252" s="50"/>
      <c r="T252" s="292"/>
      <c r="U252" s="265"/>
      <c r="V252" s="292">
        <f t="shared" ca="1" si="59"/>
        <v>393.741304967031</v>
      </c>
      <c r="W252" s="241">
        <f t="shared" ca="1" si="60"/>
        <v>-1.6313199670310041</v>
      </c>
      <c r="X252" s="351">
        <f t="shared" ca="1" si="61"/>
        <v>2.6612048348340362</v>
      </c>
      <c r="Y252" s="50">
        <f t="shared" ca="1" si="51"/>
        <v>4.4565240048095145</v>
      </c>
      <c r="Z252" s="265">
        <f t="shared" ca="1" si="62"/>
        <v>396.56650900480952</v>
      </c>
      <c r="AA252" s="265">
        <f t="shared" ca="1" si="63"/>
        <v>387.65346099519047</v>
      </c>
      <c r="AB252" s="292"/>
      <c r="AC252" s="37"/>
      <c r="AD252" s="50"/>
      <c r="AE252" s="228"/>
      <c r="AF252" s="50"/>
      <c r="AG252" s="50"/>
      <c r="AH252" s="228"/>
      <c r="AI252" s="50"/>
      <c r="AJ252" s="50"/>
      <c r="AK252" s="50"/>
      <c r="AL252" s="68"/>
      <c r="AM252" s="246"/>
      <c r="AN252" s="241"/>
      <c r="AO252" s="68"/>
      <c r="AP252" s="68"/>
      <c r="AQ252" s="241"/>
      <c r="AR252" s="241"/>
      <c r="AS252" s="228"/>
      <c r="AT252" s="194"/>
      <c r="AU252" s="37"/>
      <c r="AV252" s="68"/>
      <c r="AW252" s="228"/>
      <c r="AX252" s="241"/>
      <c r="AY252" s="38"/>
      <c r="AZ252" s="38"/>
      <c r="BA252" s="55"/>
      <c r="BB252" s="55"/>
      <c r="BC252" s="3" t="e">
        <f t="shared" ca="1" si="64"/>
        <v>#N/A</v>
      </c>
      <c r="BD252" s="3">
        <f t="shared" ca="1" si="65"/>
        <v>111746600</v>
      </c>
      <c r="BE252" s="132"/>
      <c r="BF252" s="132"/>
      <c r="BG252" s="125"/>
      <c r="BJ252" s="68"/>
      <c r="BK252" s="68"/>
      <c r="BL252" s="68"/>
      <c r="BN252" s="169"/>
      <c r="BP252" s="68"/>
      <c r="BQ252" s="68"/>
      <c r="BR252" s="68"/>
      <c r="BU252" s="68"/>
      <c r="BV252" s="68"/>
      <c r="BW252" s="68"/>
      <c r="BX252" s="68"/>
      <c r="BZ252" s="237"/>
      <c r="CD252" s="237"/>
      <c r="CF252" s="68"/>
      <c r="CG252" s="68"/>
      <c r="CH252" s="237"/>
      <c r="CL252" s="237"/>
    </row>
    <row r="253" spans="1:90" x14ac:dyDescent="0.4">
      <c r="A253">
        <v>221</v>
      </c>
      <c r="B253" s="47">
        <f ca="1">IF(A253&gt;$A$8,"",OFFSET(InputPriceData!B$15,$A253+$A$11,0,1,1))</f>
        <v>45006</v>
      </c>
      <c r="C253" s="3">
        <f ca="1">IF(A253&gt;$A$8,"",OFFSET(InputPriceData!G$15,CalculationsAndCharts!$A253+$A$11,IF($C$5,8,0),1,1))</f>
        <v>91524200</v>
      </c>
      <c r="D253" s="4">
        <f ca="1">IF(A253&gt;$A$8,"",OFFSET(InputPriceData!C$15,CalculationsAndCharts!$A253+$A$11,IF($C$5,8,0),1,1))</f>
        <v>397.23998999999998</v>
      </c>
      <c r="E253" s="4">
        <f ca="1">IF(A253&gt;$A$8,"",OFFSET(InputPriceData!D$15,CalculationsAndCharts!$A253+$A$11,IF($C$5,8,0),1,1))</f>
        <v>399.41000400000001</v>
      </c>
      <c r="F253" s="4">
        <f ca="1">IF(A253&gt;$A$8,"",OFFSET(InputPriceData!E$15,CalculationsAndCharts!$A253+$A$11,IF($C$5,8,0),1,1))</f>
        <v>395.57998700000002</v>
      </c>
      <c r="G253" s="4">
        <f ca="1">IF(A253&gt;$A$8,"",OFFSET(InputPriceData!F$15,CalculationsAndCharts!$A253+$A$11,IF($C$5,8,0),1,1))</f>
        <v>398.91000400000001</v>
      </c>
      <c r="H253" s="282">
        <f t="shared" ca="1" si="52"/>
        <v>399.41000400000001</v>
      </c>
      <c r="I253" s="292">
        <f t="shared" ca="1" si="53"/>
        <v>393.73998999999998</v>
      </c>
      <c r="J253" s="50">
        <f t="shared" ca="1" si="54"/>
        <v>5.6700140000000374</v>
      </c>
      <c r="K253" s="282"/>
      <c r="L253" s="282"/>
      <c r="M253" s="292">
        <f t="shared" ca="1" si="55"/>
        <v>7.0762937696012518</v>
      </c>
      <c r="N253" s="291"/>
      <c r="P253" s="292">
        <f t="shared" ca="1" si="56"/>
        <v>392.34510284893929</v>
      </c>
      <c r="Q253" s="301">
        <f t="shared" ca="1" si="57"/>
        <v>399.42139661854054</v>
      </c>
      <c r="R253" s="301">
        <f t="shared" ca="1" si="58"/>
        <v>385.26880907933804</v>
      </c>
      <c r="S253" s="50"/>
      <c r="T253" s="292"/>
      <c r="U253" s="265"/>
      <c r="V253" s="292">
        <f t="shared" ca="1" si="59"/>
        <v>392.34510284893929</v>
      </c>
      <c r="W253" s="241">
        <f t="shared" ca="1" si="60"/>
        <v>6.5649011510607238</v>
      </c>
      <c r="X253" s="351">
        <f t="shared" ca="1" si="61"/>
        <v>43.097927123198417</v>
      </c>
      <c r="Y253" s="50">
        <f t="shared" ca="1" si="51"/>
        <v>4.5702434654353787</v>
      </c>
      <c r="Z253" s="265">
        <f t="shared" ca="1" si="62"/>
        <v>403.48024746543541</v>
      </c>
      <c r="AA253" s="265">
        <f t="shared" ca="1" si="63"/>
        <v>394.33976053456462</v>
      </c>
      <c r="AB253" s="292"/>
      <c r="AC253" s="37"/>
      <c r="AD253" s="50"/>
      <c r="AE253" s="228"/>
      <c r="AF253" s="50"/>
      <c r="AG253" s="50"/>
      <c r="AH253" s="228"/>
      <c r="AI253" s="50"/>
      <c r="AJ253" s="50"/>
      <c r="AK253" s="50"/>
      <c r="AL253" s="68"/>
      <c r="AM253" s="246"/>
      <c r="AN253" s="241"/>
      <c r="AO253" s="68"/>
      <c r="AP253" s="68"/>
      <c r="AQ253" s="241"/>
      <c r="AR253" s="241"/>
      <c r="AS253" s="228"/>
      <c r="AT253" s="194"/>
      <c r="AU253" s="37"/>
      <c r="AV253" s="68"/>
      <c r="AW253" s="228"/>
      <c r="AX253" s="241"/>
      <c r="AY253" s="38"/>
      <c r="AZ253" s="38"/>
      <c r="BA253" s="55"/>
      <c r="BB253" s="55"/>
      <c r="BC253" s="3">
        <f t="shared" ca="1" si="64"/>
        <v>91524200</v>
      </c>
      <c r="BD253" s="3" t="e">
        <f t="shared" ca="1" si="65"/>
        <v>#N/A</v>
      </c>
      <c r="BE253" s="132"/>
      <c r="BF253" s="132"/>
      <c r="BG253" s="125"/>
      <c r="BJ253" s="68"/>
      <c r="BK253" s="68"/>
      <c r="BL253" s="68"/>
      <c r="BN253" s="169"/>
      <c r="BP253" s="68"/>
      <c r="BQ253" s="68"/>
      <c r="BR253" s="68"/>
      <c r="BU253" s="68"/>
      <c r="BV253" s="68"/>
      <c r="BW253" s="68"/>
      <c r="BX253" s="68"/>
      <c r="BZ253" s="237"/>
      <c r="CD253" s="237"/>
      <c r="CF253" s="68"/>
      <c r="CG253" s="68"/>
      <c r="CH253" s="237"/>
      <c r="CL253" s="237"/>
    </row>
    <row r="254" spans="1:90" x14ac:dyDescent="0.4">
      <c r="A254">
        <v>222</v>
      </c>
      <c r="B254" s="47">
        <f ca="1">IF(A254&gt;$A$8,"",OFFSET(InputPriceData!B$15,$A254+$A$11,0,1,1))</f>
        <v>45005</v>
      </c>
      <c r="C254" s="3">
        <f ca="1">IF(A254&gt;$A$8,"",OFFSET(InputPriceData!G$15,CalculationsAndCharts!$A254+$A$11,IF($C$5,8,0),1,1))</f>
        <v>93055800</v>
      </c>
      <c r="D254" s="4">
        <f ca="1">IF(A254&gt;$A$8,"",OFFSET(InputPriceData!C$15,CalculationsAndCharts!$A254+$A$11,IF($C$5,8,0),1,1))</f>
        <v>390.79998799999998</v>
      </c>
      <c r="E254" s="4">
        <f ca="1">IF(A254&gt;$A$8,"",OFFSET(InputPriceData!D$15,CalculationsAndCharts!$A254+$A$11,IF($C$5,8,0),1,1))</f>
        <v>394.17001299999998</v>
      </c>
      <c r="F254" s="4">
        <f ca="1">IF(A254&gt;$A$8,"",OFFSET(InputPriceData!E$15,CalculationsAndCharts!$A254+$A$11,IF($C$5,8,0),1,1))</f>
        <v>390.07000699999998</v>
      </c>
      <c r="G254" s="4">
        <f ca="1">IF(A254&gt;$A$8,"",OFFSET(InputPriceData!F$15,CalculationsAndCharts!$A254+$A$11,IF($C$5,8,0),1,1))</f>
        <v>393.73998999999998</v>
      </c>
      <c r="H254" s="282">
        <f t="shared" ca="1" si="52"/>
        <v>394.17001299999998</v>
      </c>
      <c r="I254" s="292">
        <f t="shared" ca="1" si="53"/>
        <v>389.98998999999998</v>
      </c>
      <c r="J254" s="50">
        <f t="shared" ca="1" si="54"/>
        <v>4.1800230000000056</v>
      </c>
      <c r="K254" s="282"/>
      <c r="L254" s="282"/>
      <c r="M254" s="292">
        <f t="shared" ca="1" si="55"/>
        <v>8.42483429504661</v>
      </c>
      <c r="N254" s="291"/>
      <c r="P254" s="292">
        <f t="shared" ca="1" si="56"/>
        <v>390.15237061475011</v>
      </c>
      <c r="Q254" s="301">
        <f t="shared" ca="1" si="57"/>
        <v>398.57720490979671</v>
      </c>
      <c r="R254" s="301">
        <f t="shared" ca="1" si="58"/>
        <v>381.72753631970352</v>
      </c>
      <c r="S254" s="50"/>
      <c r="T254" s="292"/>
      <c r="U254" s="265"/>
      <c r="V254" s="292">
        <f t="shared" ca="1" si="59"/>
        <v>390.15237061475011</v>
      </c>
      <c r="W254" s="241">
        <f t="shared" ca="1" si="60"/>
        <v>3.5876193852498659</v>
      </c>
      <c r="X254" s="351">
        <f t="shared" ca="1" si="61"/>
        <v>12.871012853420625</v>
      </c>
      <c r="Y254" s="50">
        <f t="shared" ca="1" si="51"/>
        <v>4.7129521778636372</v>
      </c>
      <c r="Z254" s="265">
        <f t="shared" ca="1" si="62"/>
        <v>398.45294217786363</v>
      </c>
      <c r="AA254" s="265">
        <f t="shared" ca="1" si="63"/>
        <v>389.02703782213632</v>
      </c>
      <c r="AB254" s="292"/>
      <c r="AC254" s="37"/>
      <c r="AD254" s="50"/>
      <c r="AE254" s="228"/>
      <c r="AF254" s="50"/>
      <c r="AG254" s="50"/>
      <c r="AH254" s="228"/>
      <c r="AI254" s="50"/>
      <c r="AJ254" s="50"/>
      <c r="AK254" s="50"/>
      <c r="AL254" s="68"/>
      <c r="AM254" s="246"/>
      <c r="AN254" s="241"/>
      <c r="AO254" s="68"/>
      <c r="AP254" s="68"/>
      <c r="AQ254" s="241"/>
      <c r="AR254" s="241"/>
      <c r="AS254" s="228"/>
      <c r="AT254" s="194"/>
      <c r="AU254" s="37"/>
      <c r="AV254" s="68"/>
      <c r="AW254" s="228"/>
      <c r="AX254" s="241"/>
      <c r="AY254" s="38"/>
      <c r="AZ254" s="38"/>
      <c r="BA254" s="55"/>
      <c r="BB254" s="55"/>
      <c r="BC254" s="3">
        <f t="shared" ca="1" si="64"/>
        <v>93055800</v>
      </c>
      <c r="BD254" s="3" t="e">
        <f t="shared" ca="1" si="65"/>
        <v>#N/A</v>
      </c>
      <c r="BE254" s="132"/>
      <c r="BF254" s="132"/>
      <c r="BG254" s="125"/>
      <c r="BJ254" s="68"/>
      <c r="BK254" s="68"/>
      <c r="BL254" s="68"/>
      <c r="BN254" s="169"/>
      <c r="BP254" s="68"/>
      <c r="BQ254" s="68"/>
      <c r="BR254" s="68"/>
      <c r="BU254" s="68"/>
      <c r="BV254" s="68"/>
      <c r="BW254" s="68"/>
      <c r="BX254" s="68"/>
      <c r="BZ254" s="237"/>
      <c r="CD254" s="237"/>
      <c r="CF254" s="68"/>
      <c r="CG254" s="68"/>
      <c r="CH254" s="237"/>
      <c r="CL254" s="237"/>
    </row>
    <row r="255" spans="1:90" x14ac:dyDescent="0.4">
      <c r="A255">
        <v>223</v>
      </c>
      <c r="B255" s="47">
        <f ca="1">IF(A255&gt;$A$8,"",OFFSET(InputPriceData!B$15,$A255+$A$11,0,1,1))</f>
        <v>45002</v>
      </c>
      <c r="C255" s="3">
        <f ca="1">IF(A255&gt;$A$8,"",OFFSET(InputPriceData!G$15,CalculationsAndCharts!$A255+$A$11,IF($C$5,8,0),1,1))</f>
        <v>140553400</v>
      </c>
      <c r="D255" s="4">
        <f ca="1">IF(A255&gt;$A$8,"",OFFSET(InputPriceData!C$15,CalculationsAndCharts!$A255+$A$11,IF($C$5,8,0),1,1))</f>
        <v>393.22000100000002</v>
      </c>
      <c r="E255" s="4">
        <f ca="1">IF(A255&gt;$A$8,"",OFFSET(InputPriceData!D$15,CalculationsAndCharts!$A255+$A$11,IF($C$5,8,0),1,1))</f>
        <v>394.39999399999999</v>
      </c>
      <c r="F255" s="4">
        <f ca="1">IF(A255&gt;$A$8,"",OFFSET(InputPriceData!E$15,CalculationsAndCharts!$A255+$A$11,IF($C$5,8,0),1,1))</f>
        <v>388.54998799999998</v>
      </c>
      <c r="G255" s="4">
        <f ca="1">IF(A255&gt;$A$8,"",OFFSET(InputPriceData!F$15,CalculationsAndCharts!$A255+$A$11,IF($C$5,8,0),1,1))</f>
        <v>389.98998999999998</v>
      </c>
      <c r="H255" s="282">
        <f t="shared" ca="1" si="52"/>
        <v>396.10998499999999</v>
      </c>
      <c r="I255" s="292">
        <f t="shared" ca="1" si="53"/>
        <v>388.54998799999998</v>
      </c>
      <c r="J255" s="50">
        <f t="shared" ca="1" si="54"/>
        <v>7.5599970000000098</v>
      </c>
      <c r="K255" s="282"/>
      <c r="L255" s="282"/>
      <c r="M255" s="292">
        <f t="shared" ca="1" si="55"/>
        <v>9.6260850995172014</v>
      </c>
      <c r="N255" s="291"/>
      <c r="P255" s="292">
        <f t="shared" ca="1" si="56"/>
        <v>389.71342343761802</v>
      </c>
      <c r="Q255" s="301">
        <f t="shared" ca="1" si="57"/>
        <v>399.3395085371352</v>
      </c>
      <c r="R255" s="301">
        <f t="shared" ca="1" si="58"/>
        <v>380.08733833810084</v>
      </c>
      <c r="S255" s="50"/>
      <c r="T255" s="292"/>
      <c r="U255" s="265"/>
      <c r="V255" s="292">
        <f t="shared" ca="1" si="59"/>
        <v>389.71342343761802</v>
      </c>
      <c r="W255" s="241">
        <f t="shared" ca="1" si="60"/>
        <v>0.27656656238195865</v>
      </c>
      <c r="X255" s="351">
        <f t="shared" ca="1" si="61"/>
        <v>7.6489063427773826E-2</v>
      </c>
      <c r="Y255" s="50">
        <f t="shared" ca="1" si="51"/>
        <v>4.7023312678400142</v>
      </c>
      <c r="Z255" s="265">
        <f t="shared" ca="1" si="62"/>
        <v>394.69232126783999</v>
      </c>
      <c r="AA255" s="265">
        <f t="shared" ca="1" si="63"/>
        <v>385.28765873215997</v>
      </c>
      <c r="AB255" s="292"/>
      <c r="AC255" s="37"/>
      <c r="AD255" s="50"/>
      <c r="AE255" s="228"/>
      <c r="AF255" s="50"/>
      <c r="AG255" s="50"/>
      <c r="AH255" s="228"/>
      <c r="AI255" s="50"/>
      <c r="AJ255" s="50"/>
      <c r="AK255" s="50"/>
      <c r="AL255" s="68"/>
      <c r="AM255" s="246"/>
      <c r="AN255" s="241"/>
      <c r="AO255" s="68"/>
      <c r="AP255" s="68"/>
      <c r="AQ255" s="241"/>
      <c r="AR255" s="241"/>
      <c r="AS255" s="228"/>
      <c r="AT255" s="194"/>
      <c r="AU255" s="37"/>
      <c r="AV255" s="68"/>
      <c r="AW255" s="228"/>
      <c r="AX255" s="241"/>
      <c r="AY255" s="38"/>
      <c r="AZ255" s="38"/>
      <c r="BA255" s="55"/>
      <c r="BB255" s="55"/>
      <c r="BC255" s="3" t="e">
        <f t="shared" ca="1" si="64"/>
        <v>#N/A</v>
      </c>
      <c r="BD255" s="3">
        <f t="shared" ca="1" si="65"/>
        <v>140553400</v>
      </c>
      <c r="BE255" s="132"/>
      <c r="BF255" s="132"/>
      <c r="BG255" s="125"/>
      <c r="BJ255" s="68"/>
      <c r="BK255" s="68"/>
      <c r="BL255" s="68"/>
      <c r="BN255" s="169"/>
      <c r="BP255" s="68"/>
      <c r="BQ255" s="68"/>
      <c r="BR255" s="68"/>
      <c r="BU255" s="68"/>
      <c r="BV255" s="68"/>
      <c r="BW255" s="68"/>
      <c r="BX255" s="68"/>
      <c r="BZ255" s="237"/>
      <c r="CD255" s="237"/>
      <c r="CF255" s="68"/>
      <c r="CG255" s="68"/>
      <c r="CH255" s="237"/>
      <c r="CL255" s="237"/>
    </row>
    <row r="256" spans="1:90" x14ac:dyDescent="0.4">
      <c r="A256">
        <v>224</v>
      </c>
      <c r="B256" s="47">
        <f ca="1">IF(A256&gt;$A$8,"",OFFSET(InputPriceData!B$15,$A256+$A$11,0,1,1))</f>
        <v>45001</v>
      </c>
      <c r="C256" s="3">
        <f ca="1">IF(A256&gt;$A$8,"",OFFSET(InputPriceData!G$15,CalculationsAndCharts!$A256+$A$11,IF($C$5,8,0),1,1))</f>
        <v>143254200</v>
      </c>
      <c r="D256" s="4">
        <f ca="1">IF(A256&gt;$A$8,"",OFFSET(InputPriceData!C$15,CalculationsAndCharts!$A256+$A$11,IF($C$5,8,0),1,1))</f>
        <v>386.82000699999998</v>
      </c>
      <c r="E256" s="4">
        <f ca="1">IF(A256&gt;$A$8,"",OFFSET(InputPriceData!D$15,CalculationsAndCharts!$A256+$A$11,IF($C$5,8,0),1,1))</f>
        <v>396.47000100000002</v>
      </c>
      <c r="F256" s="4">
        <f ca="1">IF(A256&gt;$A$8,"",OFFSET(InputPriceData!E$15,CalculationsAndCharts!$A256+$A$11,IF($C$5,8,0),1,1))</f>
        <v>386.290009</v>
      </c>
      <c r="G256" s="4">
        <f ca="1">IF(A256&gt;$A$8,"",OFFSET(InputPriceData!F$15,CalculationsAndCharts!$A256+$A$11,IF($C$5,8,0),1,1))</f>
        <v>396.10998499999999</v>
      </c>
      <c r="H256" s="282">
        <f t="shared" ca="1" si="52"/>
        <v>396.47000100000002</v>
      </c>
      <c r="I256" s="292">
        <f t="shared" ca="1" si="53"/>
        <v>386.290009</v>
      </c>
      <c r="J256" s="50">
        <f t="shared" ca="1" si="54"/>
        <v>10.179992000000027</v>
      </c>
      <c r="K256" s="282"/>
      <c r="L256" s="282"/>
      <c r="M256" s="292">
        <f t="shared" ca="1" si="55"/>
        <v>9.5433861894712635</v>
      </c>
      <c r="N256" s="291"/>
      <c r="P256" s="292">
        <f t="shared" ca="1" si="56"/>
        <v>388.70433074562004</v>
      </c>
      <c r="Q256" s="301">
        <f t="shared" ca="1" si="57"/>
        <v>398.24771693509132</v>
      </c>
      <c r="R256" s="301">
        <f t="shared" ca="1" si="58"/>
        <v>379.16094455614876</v>
      </c>
      <c r="S256" s="50"/>
      <c r="T256" s="292"/>
      <c r="U256" s="265"/>
      <c r="V256" s="292">
        <f t="shared" ca="1" si="59"/>
        <v>388.70433074562004</v>
      </c>
      <c r="W256" s="241">
        <f t="shared" ca="1" si="60"/>
        <v>7.4056542543799537</v>
      </c>
      <c r="X256" s="351">
        <f t="shared" ca="1" si="61"/>
        <v>54.84371493541591</v>
      </c>
      <c r="Y256" s="50">
        <f t="shared" ca="1" si="51"/>
        <v>4.7843001558037885</v>
      </c>
      <c r="Z256" s="265">
        <f t="shared" ca="1" si="62"/>
        <v>400.8942851558038</v>
      </c>
      <c r="AA256" s="265">
        <f t="shared" ca="1" si="63"/>
        <v>391.32568484419619</v>
      </c>
      <c r="AB256" s="292"/>
      <c r="AC256" s="37"/>
      <c r="AD256" s="50"/>
      <c r="AE256" s="228"/>
      <c r="AF256" s="50"/>
      <c r="AG256" s="50"/>
      <c r="AH256" s="228"/>
      <c r="AI256" s="50"/>
      <c r="AJ256" s="50"/>
      <c r="AK256" s="50"/>
      <c r="AL256" s="68"/>
      <c r="AM256" s="246"/>
      <c r="AN256" s="241"/>
      <c r="AO256" s="68"/>
      <c r="AP256" s="68"/>
      <c r="AQ256" s="241"/>
      <c r="AR256" s="241"/>
      <c r="AS256" s="228"/>
      <c r="AT256" s="194"/>
      <c r="AU256" s="37"/>
      <c r="AV256" s="68"/>
      <c r="AW256" s="228"/>
      <c r="AX256" s="241"/>
      <c r="AY256" s="38"/>
      <c r="AZ256" s="38"/>
      <c r="BA256" s="55"/>
      <c r="BB256" s="55"/>
      <c r="BC256" s="3">
        <f t="shared" ca="1" si="64"/>
        <v>143254200</v>
      </c>
      <c r="BD256" s="3" t="e">
        <f t="shared" ca="1" si="65"/>
        <v>#N/A</v>
      </c>
      <c r="BE256" s="132"/>
      <c r="BF256" s="132"/>
      <c r="BG256" s="125"/>
      <c r="BJ256" s="68"/>
      <c r="BK256" s="68"/>
      <c r="BL256" s="68"/>
      <c r="BN256" s="169"/>
      <c r="BP256" s="68"/>
      <c r="BQ256" s="68"/>
      <c r="BR256" s="68"/>
      <c r="BU256" s="68"/>
      <c r="BV256" s="68"/>
      <c r="BW256" s="68"/>
      <c r="BX256" s="68"/>
      <c r="BZ256" s="237"/>
      <c r="CD256" s="237"/>
      <c r="CF256" s="68"/>
      <c r="CG256" s="68"/>
      <c r="CH256" s="237"/>
      <c r="CL256" s="237"/>
    </row>
    <row r="257" spans="1:90" x14ac:dyDescent="0.4">
      <c r="A257">
        <v>225</v>
      </c>
      <c r="B257" s="47">
        <f ca="1">IF(A257&gt;$A$8,"",OFFSET(InputPriceData!B$15,$A257+$A$11,0,1,1))</f>
        <v>45000</v>
      </c>
      <c r="C257" s="3">
        <f ca="1">IF(A257&gt;$A$8,"",OFFSET(InputPriceData!G$15,CalculationsAndCharts!$A257+$A$11,IF($C$5,8,0),1,1))</f>
        <v>172996900</v>
      </c>
      <c r="D257" s="4">
        <f ca="1">IF(A257&gt;$A$8,"",OFFSET(InputPriceData!C$15,CalculationsAndCharts!$A257+$A$11,IF($C$5,8,0),1,1))</f>
        <v>385.89001500000001</v>
      </c>
      <c r="E257" s="4">
        <f ca="1">IF(A257&gt;$A$8,"",OFFSET(InputPriceData!D$15,CalculationsAndCharts!$A257+$A$11,IF($C$5,8,0),1,1))</f>
        <v>389.48998999999998</v>
      </c>
      <c r="F257" s="4">
        <f ca="1">IF(A257&gt;$A$8,"",OFFSET(InputPriceData!E$15,CalculationsAndCharts!$A257+$A$11,IF($C$5,8,0),1,1))</f>
        <v>383.709991</v>
      </c>
      <c r="G257" s="4">
        <f ca="1">IF(A257&gt;$A$8,"",OFFSET(InputPriceData!F$15,CalculationsAndCharts!$A257+$A$11,IF($C$5,8,0),1,1))</f>
        <v>389.27999899999998</v>
      </c>
      <c r="H257" s="282">
        <f t="shared" ca="1" si="52"/>
        <v>391.73001099999999</v>
      </c>
      <c r="I257" s="292">
        <f t="shared" ca="1" si="53"/>
        <v>383.709991</v>
      </c>
      <c r="J257" s="50">
        <f t="shared" ca="1" si="54"/>
        <v>8.0200199999999882</v>
      </c>
      <c r="K257" s="282"/>
      <c r="L257" s="282"/>
      <c r="M257" s="292">
        <f t="shared" ca="1" si="55"/>
        <v>9.2169996412257493</v>
      </c>
      <c r="N257" s="291"/>
      <c r="P257" s="292">
        <f t="shared" ca="1" si="56"/>
        <v>387.84296090501897</v>
      </c>
      <c r="Q257" s="301">
        <f t="shared" ca="1" si="57"/>
        <v>397.05996054624472</v>
      </c>
      <c r="R257" s="301">
        <f t="shared" ca="1" si="58"/>
        <v>378.62596126379322</v>
      </c>
      <c r="S257" s="50"/>
      <c r="T257" s="292"/>
      <c r="U257" s="265"/>
      <c r="V257" s="292">
        <f t="shared" ca="1" si="59"/>
        <v>387.84296090501897</v>
      </c>
      <c r="W257" s="241">
        <f t="shared" ca="1" si="60"/>
        <v>1.4370380949810055</v>
      </c>
      <c r="X257" s="351">
        <f t="shared" ca="1" si="61"/>
        <v>2.0650784864266374</v>
      </c>
      <c r="Y257" s="50">
        <f t="shared" ca="1" si="51"/>
        <v>4.4987961176767657</v>
      </c>
      <c r="Z257" s="265">
        <f t="shared" ca="1" si="62"/>
        <v>393.77879511767674</v>
      </c>
      <c r="AA257" s="265">
        <f t="shared" ca="1" si="63"/>
        <v>384.78120288232321</v>
      </c>
      <c r="AB257" s="292"/>
      <c r="AC257" s="37"/>
      <c r="AD257" s="50"/>
      <c r="AE257" s="228"/>
      <c r="AF257" s="50"/>
      <c r="AG257" s="50"/>
      <c r="AH257" s="228"/>
      <c r="AI257" s="50"/>
      <c r="AJ257" s="50"/>
      <c r="AK257" s="50"/>
      <c r="AL257" s="68"/>
      <c r="AM257" s="246"/>
      <c r="AN257" s="241"/>
      <c r="AO257" s="68"/>
      <c r="AP257" s="68"/>
      <c r="AQ257" s="241"/>
      <c r="AR257" s="241"/>
      <c r="AS257" s="228"/>
      <c r="AT257" s="194"/>
      <c r="AU257" s="37"/>
      <c r="AV257" s="68"/>
      <c r="AW257" s="228"/>
      <c r="AX257" s="241"/>
      <c r="AY257" s="38"/>
      <c r="AZ257" s="38"/>
      <c r="BA257" s="55"/>
      <c r="BB257" s="55"/>
      <c r="BC257" s="3" t="e">
        <f t="shared" ca="1" si="64"/>
        <v>#N/A</v>
      </c>
      <c r="BD257" s="3">
        <f t="shared" ca="1" si="65"/>
        <v>172996900</v>
      </c>
      <c r="BE257" s="132"/>
      <c r="BF257" s="132"/>
      <c r="BG257" s="125"/>
      <c r="BJ257" s="68"/>
      <c r="BK257" s="68"/>
      <c r="BL257" s="68"/>
      <c r="BN257" s="169"/>
      <c r="BP257" s="68"/>
      <c r="BQ257" s="68"/>
      <c r="BR257" s="68"/>
      <c r="BU257" s="68"/>
      <c r="BV257" s="68"/>
      <c r="BW257" s="68"/>
      <c r="BX257" s="68"/>
      <c r="BZ257" s="237"/>
      <c r="CD257" s="237"/>
      <c r="CF257" s="68"/>
      <c r="CG257" s="68"/>
      <c r="CH257" s="237"/>
      <c r="CL257" s="237"/>
    </row>
    <row r="258" spans="1:90" x14ac:dyDescent="0.4">
      <c r="A258">
        <v>226</v>
      </c>
      <c r="B258" s="47">
        <f ca="1">IF(A258&gt;$A$8,"",OFFSET(InputPriceData!B$15,$A258+$A$11,0,1,1))</f>
        <v>44999</v>
      </c>
      <c r="C258" s="3">
        <f ca="1">IF(A258&gt;$A$8,"",OFFSET(InputPriceData!G$15,CalculationsAndCharts!$A258+$A$11,IF($C$5,8,0),1,1))</f>
        <v>149752400</v>
      </c>
      <c r="D258" s="4">
        <f ca="1">IF(A258&gt;$A$8,"",OFFSET(InputPriceData!C$15,CalculationsAndCharts!$A258+$A$11,IF($C$5,8,0),1,1))</f>
        <v>390.5</v>
      </c>
      <c r="E258" s="4">
        <f ca="1">IF(A258&gt;$A$8,"",OFFSET(InputPriceData!D$15,CalculationsAndCharts!$A258+$A$11,IF($C$5,8,0),1,1))</f>
        <v>393.45001200000002</v>
      </c>
      <c r="F258" s="4">
        <f ca="1">IF(A258&gt;$A$8,"",OFFSET(InputPriceData!E$15,CalculationsAndCharts!$A258+$A$11,IF($C$5,8,0),1,1))</f>
        <v>387.04998799999998</v>
      </c>
      <c r="G258" s="4">
        <f ca="1">IF(A258&gt;$A$8,"",OFFSET(InputPriceData!F$15,CalculationsAndCharts!$A258+$A$11,IF($C$5,8,0),1,1))</f>
        <v>391.73001099999999</v>
      </c>
      <c r="H258" s="282">
        <f t="shared" ca="1" si="52"/>
        <v>393.45001200000002</v>
      </c>
      <c r="I258" s="292">
        <f t="shared" ca="1" si="53"/>
        <v>385.35998499999999</v>
      </c>
      <c r="J258" s="50">
        <f t="shared" ca="1" si="54"/>
        <v>8.0900270000000205</v>
      </c>
      <c r="K258" s="282"/>
      <c r="L258" s="282"/>
      <c r="M258" s="292">
        <f t="shared" ca="1" si="55"/>
        <v>9.2137171979473642</v>
      </c>
      <c r="N258" s="291"/>
      <c r="P258" s="292">
        <f t="shared" ca="1" si="56"/>
        <v>388.18754334584327</v>
      </c>
      <c r="Q258" s="301">
        <f t="shared" ca="1" si="57"/>
        <v>397.40126054379061</v>
      </c>
      <c r="R258" s="301">
        <f t="shared" ca="1" si="58"/>
        <v>378.97382614789592</v>
      </c>
      <c r="S258" s="50"/>
      <c r="T258" s="292"/>
      <c r="U258" s="265"/>
      <c r="V258" s="292">
        <f t="shared" ca="1" si="59"/>
        <v>388.18754334584327</v>
      </c>
      <c r="W258" s="241">
        <f t="shared" ca="1" si="60"/>
        <v>3.5424676541567237</v>
      </c>
      <c r="X258" s="351">
        <f t="shared" ca="1" si="61"/>
        <v>12.549077080746642</v>
      </c>
      <c r="Y258" s="50">
        <f t="shared" ca="1" si="51"/>
        <v>4.4898341668941111</v>
      </c>
      <c r="Z258" s="265">
        <f t="shared" ca="1" si="62"/>
        <v>396.21984516689412</v>
      </c>
      <c r="AA258" s="265">
        <f t="shared" ca="1" si="63"/>
        <v>387.24017683310586</v>
      </c>
      <c r="AB258" s="292"/>
      <c r="AC258" s="37"/>
      <c r="AD258" s="50"/>
      <c r="AE258" s="228"/>
      <c r="AF258" s="50"/>
      <c r="AG258" s="50"/>
      <c r="AH258" s="228"/>
      <c r="AI258" s="50"/>
      <c r="AJ258" s="50"/>
      <c r="AK258" s="50"/>
      <c r="AL258" s="68"/>
      <c r="AM258" s="246"/>
      <c r="AN258" s="241"/>
      <c r="AO258" s="68"/>
      <c r="AP258" s="68"/>
      <c r="AQ258" s="241"/>
      <c r="AR258" s="241"/>
      <c r="AS258" s="228"/>
      <c r="AT258" s="194"/>
      <c r="AU258" s="37"/>
      <c r="AV258" s="68"/>
      <c r="AW258" s="228"/>
      <c r="AX258" s="241"/>
      <c r="AY258" s="38"/>
      <c r="AZ258" s="38"/>
      <c r="BA258" s="55"/>
      <c r="BB258" s="55"/>
      <c r="BC258" s="3">
        <f t="shared" ca="1" si="64"/>
        <v>149752400</v>
      </c>
      <c r="BD258" s="3" t="e">
        <f t="shared" ca="1" si="65"/>
        <v>#N/A</v>
      </c>
      <c r="BE258" s="132"/>
      <c r="BF258" s="132"/>
      <c r="BG258" s="125"/>
      <c r="BJ258" s="68"/>
      <c r="BK258" s="68"/>
      <c r="BL258" s="68"/>
      <c r="BN258" s="169"/>
      <c r="BP258" s="68"/>
      <c r="BQ258" s="68"/>
      <c r="BR258" s="68"/>
      <c r="BU258" s="68"/>
      <c r="BV258" s="68"/>
      <c r="BW258" s="68"/>
      <c r="BX258" s="68"/>
      <c r="BZ258" s="237"/>
      <c r="CD258" s="237"/>
      <c r="CF258" s="68"/>
      <c r="CG258" s="68"/>
      <c r="CH258" s="237"/>
      <c r="CL258" s="237"/>
    </row>
    <row r="259" spans="1:90" x14ac:dyDescent="0.4">
      <c r="A259">
        <v>227</v>
      </c>
      <c r="B259" s="47">
        <f ca="1">IF(A259&gt;$A$8,"",OFFSET(InputPriceData!B$15,$A259+$A$11,0,1,1))</f>
        <v>44998</v>
      </c>
      <c r="C259" s="3">
        <f ca="1">IF(A259&gt;$A$8,"",OFFSET(InputPriceData!G$15,CalculationsAndCharts!$A259+$A$11,IF($C$5,8,0),1,1))</f>
        <v>157790000</v>
      </c>
      <c r="D259" s="4">
        <f ca="1">IF(A259&gt;$A$8,"",OFFSET(InputPriceData!C$15,CalculationsAndCharts!$A259+$A$11,IF($C$5,8,0),1,1))</f>
        <v>381.80999800000001</v>
      </c>
      <c r="E259" s="4">
        <f ca="1">IF(A259&gt;$A$8,"",OFFSET(InputPriceData!D$15,CalculationsAndCharts!$A259+$A$11,IF($C$5,8,0),1,1))</f>
        <v>390.39001500000001</v>
      </c>
      <c r="F259" s="4">
        <f ca="1">IF(A259&gt;$A$8,"",OFFSET(InputPriceData!E$15,CalculationsAndCharts!$A259+$A$11,IF($C$5,8,0),1,1))</f>
        <v>380.64999399999999</v>
      </c>
      <c r="G259" s="4">
        <f ca="1">IF(A259&gt;$A$8,"",OFFSET(InputPriceData!F$15,CalculationsAndCharts!$A259+$A$11,IF($C$5,8,0),1,1))</f>
        <v>385.35998499999999</v>
      </c>
      <c r="H259" s="282">
        <f t="shared" ca="1" si="52"/>
        <v>390.39001500000001</v>
      </c>
      <c r="I259" s="292">
        <f t="shared" ca="1" si="53"/>
        <v>380.64999399999999</v>
      </c>
      <c r="J259" s="50">
        <f t="shared" ca="1" si="54"/>
        <v>9.7400210000000129</v>
      </c>
      <c r="K259" s="282"/>
      <c r="L259" s="282"/>
      <c r="M259" s="292">
        <f t="shared" ca="1" si="55"/>
        <v>8.6378428502155806</v>
      </c>
      <c r="N259" s="291"/>
      <c r="P259" s="292">
        <f t="shared" ca="1" si="56"/>
        <v>389.98580762833228</v>
      </c>
      <c r="Q259" s="301">
        <f t="shared" ca="1" si="57"/>
        <v>398.62365047854786</v>
      </c>
      <c r="R259" s="301">
        <f t="shared" ca="1" si="58"/>
        <v>381.3479647781167</v>
      </c>
      <c r="S259" s="50"/>
      <c r="T259" s="292"/>
      <c r="U259" s="265"/>
      <c r="V259" s="292">
        <f t="shared" ca="1" si="59"/>
        <v>389.98580762833228</v>
      </c>
      <c r="W259" s="241">
        <f t="shared" ca="1" si="60"/>
        <v>-4.625822628332287</v>
      </c>
      <c r="X259" s="351">
        <f t="shared" ca="1" si="61"/>
        <v>21.398234988791028</v>
      </c>
      <c r="Y259" s="50">
        <f t="shared" ca="1" si="51"/>
        <v>4.4311042813864896</v>
      </c>
      <c r="Z259" s="265">
        <f t="shared" ca="1" si="62"/>
        <v>389.79108928138646</v>
      </c>
      <c r="AA259" s="265">
        <f t="shared" ca="1" si="63"/>
        <v>380.92888071861353</v>
      </c>
      <c r="AB259" s="292"/>
      <c r="AC259" s="37"/>
      <c r="AD259" s="50"/>
      <c r="AE259" s="228"/>
      <c r="AF259" s="50"/>
      <c r="AG259" s="50"/>
      <c r="AH259" s="228"/>
      <c r="AI259" s="50"/>
      <c r="AJ259" s="50"/>
      <c r="AK259" s="50"/>
      <c r="AL259" s="68"/>
      <c r="AM259" s="246"/>
      <c r="AN259" s="241"/>
      <c r="AO259" s="68"/>
      <c r="AP259" s="68"/>
      <c r="AQ259" s="241"/>
      <c r="AR259" s="241"/>
      <c r="AS259" s="228"/>
      <c r="AT259" s="194"/>
      <c r="AU259" s="37"/>
      <c r="AV259" s="68"/>
      <c r="AW259" s="228"/>
      <c r="AX259" s="241"/>
      <c r="AY259" s="38"/>
      <c r="AZ259" s="38"/>
      <c r="BA259" s="55"/>
      <c r="BB259" s="55"/>
      <c r="BC259" s="3" t="e">
        <f t="shared" ca="1" si="64"/>
        <v>#N/A</v>
      </c>
      <c r="BD259" s="3">
        <f t="shared" ca="1" si="65"/>
        <v>157790000</v>
      </c>
      <c r="BE259" s="132"/>
      <c r="BF259" s="132"/>
      <c r="BG259" s="125"/>
      <c r="BJ259" s="68"/>
      <c r="BK259" s="68"/>
      <c r="BL259" s="68"/>
      <c r="BN259" s="169"/>
      <c r="BP259" s="68"/>
      <c r="BQ259" s="68"/>
      <c r="BR259" s="68"/>
      <c r="BU259" s="68"/>
      <c r="BV259" s="68"/>
      <c r="BW259" s="68"/>
      <c r="BX259" s="68"/>
      <c r="BZ259" s="237"/>
      <c r="CD259" s="237"/>
      <c r="CF259" s="68"/>
      <c r="CG259" s="68"/>
      <c r="CH259" s="237"/>
      <c r="CL259" s="237"/>
    </row>
    <row r="260" spans="1:90" x14ac:dyDescent="0.4">
      <c r="A260">
        <v>228</v>
      </c>
      <c r="B260" s="47">
        <f ca="1">IF(A260&gt;$A$8,"",OFFSET(InputPriceData!B$15,$A260+$A$11,0,1,1))</f>
        <v>44995</v>
      </c>
      <c r="C260" s="3">
        <f ca="1">IF(A260&gt;$A$8,"",OFFSET(InputPriceData!G$15,CalculationsAndCharts!$A260+$A$11,IF($C$5,8,0),1,1))</f>
        <v>189253000</v>
      </c>
      <c r="D260" s="4">
        <f ca="1">IF(A260&gt;$A$8,"",OFFSET(InputPriceData!C$15,CalculationsAndCharts!$A260+$A$11,IF($C$5,8,0),1,1))</f>
        <v>390.98998999999998</v>
      </c>
      <c r="E260" s="4">
        <f ca="1">IF(A260&gt;$A$8,"",OFFSET(InputPriceData!D$15,CalculationsAndCharts!$A260+$A$11,IF($C$5,8,0),1,1))</f>
        <v>393.16000400000001</v>
      </c>
      <c r="F260" s="4">
        <f ca="1">IF(A260&gt;$A$8,"",OFFSET(InputPriceData!E$15,CalculationsAndCharts!$A260+$A$11,IF($C$5,8,0),1,1))</f>
        <v>384.32000699999998</v>
      </c>
      <c r="G260" s="4">
        <f ca="1">IF(A260&gt;$A$8,"",OFFSET(InputPriceData!F$15,CalculationsAndCharts!$A260+$A$11,IF($C$5,8,0),1,1))</f>
        <v>385.91000400000001</v>
      </c>
      <c r="H260" s="282">
        <f t="shared" ca="1" si="52"/>
        <v>393.16000400000001</v>
      </c>
      <c r="I260" s="292">
        <f t="shared" ca="1" si="53"/>
        <v>384.32000699999998</v>
      </c>
      <c r="J260" s="50">
        <f t="shared" ca="1" si="54"/>
        <v>8.8399970000000394</v>
      </c>
      <c r="K260" s="282"/>
      <c r="L260" s="282"/>
      <c r="M260" s="292">
        <f t="shared" ca="1" si="55"/>
        <v>7.5874275150109174</v>
      </c>
      <c r="N260" s="291"/>
      <c r="P260" s="292">
        <f t="shared" ca="1" si="56"/>
        <v>394.06050548782048</v>
      </c>
      <c r="Q260" s="301">
        <f t="shared" ca="1" si="57"/>
        <v>401.64793300283139</v>
      </c>
      <c r="R260" s="301">
        <f t="shared" ca="1" si="58"/>
        <v>386.47307797280956</v>
      </c>
      <c r="S260" s="50"/>
      <c r="T260" s="292"/>
      <c r="U260" s="265"/>
      <c r="V260" s="292">
        <f t="shared" ca="1" si="59"/>
        <v>394.06050548782048</v>
      </c>
      <c r="W260" s="241">
        <f t="shared" ca="1" si="60"/>
        <v>-8.1505014878204634</v>
      </c>
      <c r="X260" s="351">
        <f t="shared" ca="1" si="61"/>
        <v>66.430674502963583</v>
      </c>
      <c r="Y260" s="50">
        <f t="shared" ca="1" si="51"/>
        <v>4.3901360669707099</v>
      </c>
      <c r="Z260" s="265">
        <f t="shared" ca="1" si="62"/>
        <v>390.3001400669707</v>
      </c>
      <c r="AA260" s="265">
        <f t="shared" ca="1" si="63"/>
        <v>381.51986793302933</v>
      </c>
      <c r="AB260" s="292"/>
      <c r="AC260" s="37"/>
      <c r="AD260" s="50"/>
      <c r="AE260" s="228"/>
      <c r="AF260" s="50"/>
      <c r="AG260" s="50"/>
      <c r="AH260" s="228"/>
      <c r="AI260" s="50"/>
      <c r="AJ260" s="50"/>
      <c r="AK260" s="50"/>
      <c r="AL260" s="68"/>
      <c r="AM260" s="246"/>
      <c r="AN260" s="241"/>
      <c r="AO260" s="68"/>
      <c r="AP260" s="68"/>
      <c r="AQ260" s="241"/>
      <c r="AR260" s="241"/>
      <c r="AS260" s="228"/>
      <c r="AT260" s="194"/>
      <c r="AU260" s="37"/>
      <c r="AV260" s="68"/>
      <c r="AW260" s="228"/>
      <c r="AX260" s="241"/>
      <c r="AY260" s="38"/>
      <c r="AZ260" s="38"/>
      <c r="BA260" s="55"/>
      <c r="BB260" s="55"/>
      <c r="BC260" s="3" t="e">
        <f t="shared" ca="1" si="64"/>
        <v>#N/A</v>
      </c>
      <c r="BD260" s="3">
        <f t="shared" ca="1" si="65"/>
        <v>189253000</v>
      </c>
      <c r="BE260" s="132"/>
      <c r="BF260" s="132"/>
      <c r="BG260" s="125"/>
      <c r="BJ260" s="68"/>
      <c r="BK260" s="68"/>
      <c r="BL260" s="68"/>
      <c r="BN260" s="169"/>
      <c r="BP260" s="68"/>
      <c r="BQ260" s="68"/>
      <c r="BR260" s="68"/>
      <c r="BU260" s="68"/>
      <c r="BV260" s="68"/>
      <c r="BW260" s="68"/>
      <c r="BX260" s="68"/>
      <c r="BZ260" s="237"/>
      <c r="CD260" s="237"/>
      <c r="CF260" s="68"/>
      <c r="CG260" s="68"/>
      <c r="CH260" s="237"/>
      <c r="CL260" s="237"/>
    </row>
    <row r="261" spans="1:90" x14ac:dyDescent="0.4">
      <c r="A261">
        <v>229</v>
      </c>
      <c r="B261" s="47">
        <f ca="1">IF(A261&gt;$A$8,"",OFFSET(InputPriceData!B$15,$A261+$A$11,0,1,1))</f>
        <v>44994</v>
      </c>
      <c r="C261" s="3">
        <f ca="1">IF(A261&gt;$A$8,"",OFFSET(InputPriceData!G$15,CalculationsAndCharts!$A261+$A$11,IF($C$5,8,0),1,1))</f>
        <v>111945300</v>
      </c>
      <c r="D261" s="4">
        <f ca="1">IF(A261&gt;$A$8,"",OFFSET(InputPriceData!C$15,CalculationsAndCharts!$A261+$A$11,IF($C$5,8,0),1,1))</f>
        <v>399.73998999999998</v>
      </c>
      <c r="E261" s="4">
        <f ca="1">IF(A261&gt;$A$8,"",OFFSET(InputPriceData!D$15,CalculationsAndCharts!$A261+$A$11,IF($C$5,8,0),1,1))</f>
        <v>401.48001099999999</v>
      </c>
      <c r="F261" s="4">
        <f ca="1">IF(A261&gt;$A$8,"",OFFSET(InputPriceData!E$15,CalculationsAndCharts!$A261+$A$11,IF($C$5,8,0),1,1))</f>
        <v>390.52999899999998</v>
      </c>
      <c r="G261" s="4">
        <f ca="1">IF(A261&gt;$A$8,"",OFFSET(InputPriceData!F$15,CalculationsAndCharts!$A261+$A$11,IF($C$5,8,0),1,1))</f>
        <v>391.55999800000001</v>
      </c>
      <c r="H261" s="282">
        <f t="shared" ca="1" si="52"/>
        <v>401.48001099999999</v>
      </c>
      <c r="I261" s="292">
        <f t="shared" ca="1" si="53"/>
        <v>390.52999899999998</v>
      </c>
      <c r="J261" s="50">
        <f t="shared" ca="1" si="54"/>
        <v>10.950012000000015</v>
      </c>
      <c r="K261" s="282"/>
      <c r="L261" s="282"/>
      <c r="M261" s="292">
        <f t="shared" ca="1" si="55"/>
        <v>5.8582207912552722</v>
      </c>
      <c r="N261" s="291"/>
      <c r="P261" s="292">
        <f t="shared" ca="1" si="56"/>
        <v>397.83321865553609</v>
      </c>
      <c r="Q261" s="301">
        <f t="shared" ca="1" si="57"/>
        <v>403.69143944679138</v>
      </c>
      <c r="R261" s="301">
        <f t="shared" ca="1" si="58"/>
        <v>391.97499786428079</v>
      </c>
      <c r="S261" s="50"/>
      <c r="T261" s="292"/>
      <c r="U261" s="265"/>
      <c r="V261" s="292">
        <f t="shared" ca="1" si="59"/>
        <v>397.83321865553609</v>
      </c>
      <c r="W261" s="241">
        <f t="shared" ca="1" si="60"/>
        <v>-6.273220655536079</v>
      </c>
      <c r="X261" s="351">
        <f t="shared" ca="1" si="61"/>
        <v>39.353297393044514</v>
      </c>
      <c r="Y261" s="50">
        <f t="shared" ca="1" si="51"/>
        <v>4.2593389790403835</v>
      </c>
      <c r="Z261" s="265">
        <f t="shared" ca="1" si="62"/>
        <v>395.81933697904037</v>
      </c>
      <c r="AA261" s="265">
        <f t="shared" ca="1" si="63"/>
        <v>387.30065902095964</v>
      </c>
      <c r="AB261" s="292"/>
      <c r="AC261" s="37"/>
      <c r="AD261" s="50"/>
      <c r="AE261" s="228"/>
      <c r="AF261" s="50"/>
      <c r="AG261" s="50"/>
      <c r="AH261" s="228"/>
      <c r="AI261" s="50"/>
      <c r="AJ261" s="50"/>
      <c r="AK261" s="50"/>
      <c r="AL261" s="68"/>
      <c r="AM261" s="246"/>
      <c r="AN261" s="241"/>
      <c r="AO261" s="68"/>
      <c r="AP261" s="68"/>
      <c r="AQ261" s="241"/>
      <c r="AR261" s="241"/>
      <c r="AS261" s="228"/>
      <c r="AT261" s="194"/>
      <c r="AU261" s="37"/>
      <c r="AV261" s="68"/>
      <c r="AW261" s="228"/>
      <c r="AX261" s="241"/>
      <c r="AY261" s="38"/>
      <c r="AZ261" s="38"/>
      <c r="BA261" s="55"/>
      <c r="BB261" s="55"/>
      <c r="BC261" s="3" t="e">
        <f t="shared" ca="1" si="64"/>
        <v>#N/A</v>
      </c>
      <c r="BD261" s="3">
        <f t="shared" ca="1" si="65"/>
        <v>111945300</v>
      </c>
      <c r="BE261" s="132"/>
      <c r="BF261" s="132"/>
      <c r="BG261" s="125"/>
      <c r="BJ261" s="68"/>
      <c r="BK261" s="68"/>
      <c r="BL261" s="68"/>
      <c r="BN261" s="169"/>
      <c r="BP261" s="68"/>
      <c r="BQ261" s="68"/>
      <c r="BR261" s="68"/>
      <c r="BU261" s="68"/>
      <c r="BV261" s="68"/>
      <c r="BW261" s="68"/>
      <c r="BX261" s="68"/>
      <c r="BZ261" s="237"/>
      <c r="CD261" s="237"/>
      <c r="CF261" s="68"/>
      <c r="CG261" s="68"/>
      <c r="CH261" s="237"/>
      <c r="CL261" s="237"/>
    </row>
    <row r="262" spans="1:90" x14ac:dyDescent="0.4">
      <c r="A262">
        <v>230</v>
      </c>
      <c r="B262" s="47">
        <f ca="1">IF(A262&gt;$A$8,"",OFFSET(InputPriceData!B$15,$A262+$A$11,0,1,1))</f>
        <v>44993</v>
      </c>
      <c r="C262" s="3">
        <f ca="1">IF(A262&gt;$A$8,"",OFFSET(InputPriceData!G$15,CalculationsAndCharts!$A262+$A$11,IF($C$5,8,0),1,1))</f>
        <v>74746600</v>
      </c>
      <c r="D262" s="4">
        <f ca="1">IF(A262&gt;$A$8,"",OFFSET(InputPriceData!C$15,CalculationsAndCharts!$A262+$A$11,IF($C$5,8,0),1,1))</f>
        <v>398.39001500000001</v>
      </c>
      <c r="E262" s="4">
        <f ca="1">IF(A262&gt;$A$8,"",OFFSET(InputPriceData!D$15,CalculationsAndCharts!$A262+$A$11,IF($C$5,8,0),1,1))</f>
        <v>399.709991</v>
      </c>
      <c r="F262" s="4">
        <f ca="1">IF(A262&gt;$A$8,"",OFFSET(InputPriceData!E$15,CalculationsAndCharts!$A262+$A$11,IF($C$5,8,0),1,1))</f>
        <v>396.58999599999999</v>
      </c>
      <c r="G262" s="4">
        <f ca="1">IF(A262&gt;$A$8,"",OFFSET(InputPriceData!F$15,CalculationsAndCharts!$A262+$A$11,IF($C$5,8,0),1,1))</f>
        <v>398.92001299999998</v>
      </c>
      <c r="H262" s="282">
        <f t="shared" ca="1" si="52"/>
        <v>399.709991</v>
      </c>
      <c r="I262" s="292">
        <f t="shared" ca="1" si="53"/>
        <v>396.58999599999999</v>
      </c>
      <c r="J262" s="50">
        <f t="shared" ca="1" si="54"/>
        <v>3.1199950000000172</v>
      </c>
      <c r="K262" s="282"/>
      <c r="L262" s="282"/>
      <c r="M262" s="292">
        <f t="shared" ca="1" si="55"/>
        <v>5.082610561406069</v>
      </c>
      <c r="N262" s="291"/>
      <c r="P262" s="292">
        <f t="shared" ca="1" si="56"/>
        <v>399.35760198724273</v>
      </c>
      <c r="Q262" s="301">
        <f t="shared" ca="1" si="57"/>
        <v>404.44021254864879</v>
      </c>
      <c r="R262" s="301">
        <f t="shared" ca="1" si="58"/>
        <v>394.27499142583667</v>
      </c>
      <c r="S262" s="50"/>
      <c r="T262" s="292"/>
      <c r="U262" s="265"/>
      <c r="V262" s="292">
        <f t="shared" ca="1" si="59"/>
        <v>399.35760198724273</v>
      </c>
      <c r="W262" s="241">
        <f t="shared" ca="1" si="60"/>
        <v>-0.43758898724274786</v>
      </c>
      <c r="X262" s="351">
        <f t="shared" ca="1" si="61"/>
        <v>0.19148412175613375</v>
      </c>
      <c r="Y262" s="50">
        <f t="shared" ca="1" si="51"/>
        <v>4.1523530857743891</v>
      </c>
      <c r="Z262" s="265">
        <f t="shared" ca="1" si="62"/>
        <v>403.07236608577438</v>
      </c>
      <c r="AA262" s="265">
        <f t="shared" ca="1" si="63"/>
        <v>394.76765991422559</v>
      </c>
      <c r="AB262" s="292"/>
      <c r="AC262" s="37"/>
      <c r="AD262" s="50"/>
      <c r="AE262" s="228"/>
      <c r="AF262" s="50"/>
      <c r="AG262" s="50"/>
      <c r="AH262" s="228"/>
      <c r="AI262" s="50"/>
      <c r="AJ262" s="50"/>
      <c r="AK262" s="50"/>
      <c r="AL262" s="68"/>
      <c r="AM262" s="246"/>
      <c r="AN262" s="241"/>
      <c r="AO262" s="68"/>
      <c r="AP262" s="68"/>
      <c r="AQ262" s="241"/>
      <c r="AR262" s="241"/>
      <c r="AS262" s="228"/>
      <c r="AT262" s="194"/>
      <c r="AU262" s="37"/>
      <c r="AV262" s="68"/>
      <c r="AW262" s="228"/>
      <c r="AX262" s="241"/>
      <c r="AY262" s="38"/>
      <c r="AZ262" s="38"/>
      <c r="BA262" s="55"/>
      <c r="BB262" s="55"/>
      <c r="BC262" s="3">
        <f t="shared" ca="1" si="64"/>
        <v>74746600</v>
      </c>
      <c r="BD262" s="3" t="e">
        <f t="shared" ca="1" si="65"/>
        <v>#N/A</v>
      </c>
      <c r="BE262" s="132"/>
      <c r="BF262" s="132"/>
      <c r="BG262" s="125"/>
      <c r="BJ262" s="68"/>
      <c r="BK262" s="68"/>
      <c r="BL262" s="68"/>
      <c r="BN262" s="169"/>
      <c r="BP262" s="68"/>
      <c r="BQ262" s="68"/>
      <c r="BR262" s="68"/>
      <c r="BU262" s="68"/>
      <c r="BV262" s="68"/>
      <c r="BW262" s="68"/>
      <c r="BX262" s="68"/>
      <c r="BZ262" s="237"/>
      <c r="CD262" s="237"/>
      <c r="CF262" s="68"/>
      <c r="CG262" s="68"/>
      <c r="CH262" s="237"/>
      <c r="CL262" s="237"/>
    </row>
    <row r="263" spans="1:90" x14ac:dyDescent="0.4">
      <c r="A263">
        <v>231</v>
      </c>
      <c r="B263" s="47">
        <f ca="1">IF(A263&gt;$A$8,"",OFFSET(InputPriceData!B$15,$A263+$A$11,0,1,1))</f>
        <v>44992</v>
      </c>
      <c r="C263" s="3">
        <f ca="1">IF(A263&gt;$A$8,"",OFFSET(InputPriceData!G$15,CalculationsAndCharts!$A263+$A$11,IF($C$5,8,0),1,1))</f>
        <v>108310600</v>
      </c>
      <c r="D263" s="4">
        <f ca="1">IF(A263&gt;$A$8,"",OFFSET(InputPriceData!C$15,CalculationsAndCharts!$A263+$A$11,IF($C$5,8,0),1,1))</f>
        <v>404.42001299999998</v>
      </c>
      <c r="E263" s="4">
        <f ca="1">IF(A263&gt;$A$8,"",OFFSET(InputPriceData!D$15,CalculationsAndCharts!$A263+$A$11,IF($C$5,8,0),1,1))</f>
        <v>404.67001299999998</v>
      </c>
      <c r="F263" s="4">
        <f ca="1">IF(A263&gt;$A$8,"",OFFSET(InputPriceData!E$15,CalculationsAndCharts!$A263+$A$11,IF($C$5,8,0),1,1))</f>
        <v>397.63000499999998</v>
      </c>
      <c r="G263" s="4">
        <f ca="1">IF(A263&gt;$A$8,"",OFFSET(InputPriceData!F$15,CalculationsAndCharts!$A263+$A$11,IF($C$5,8,0),1,1))</f>
        <v>398.26998900000001</v>
      </c>
      <c r="H263" s="282">
        <f t="shared" ca="1" si="52"/>
        <v>404.67001299999998</v>
      </c>
      <c r="I263" s="292">
        <f t="shared" ca="1" si="53"/>
        <v>397.63000499999998</v>
      </c>
      <c r="J263" s="50">
        <f t="shared" ca="1" si="54"/>
        <v>7.0400080000000003</v>
      </c>
      <c r="K263" s="282"/>
      <c r="L263" s="282"/>
      <c r="M263" s="292">
        <f t="shared" ca="1" si="55"/>
        <v>5.0867171027481781</v>
      </c>
      <c r="N263" s="291"/>
      <c r="P263" s="292">
        <f t="shared" ca="1" si="56"/>
        <v>399.55753488574868</v>
      </c>
      <c r="Q263" s="301">
        <f t="shared" ca="1" si="57"/>
        <v>404.64425198849688</v>
      </c>
      <c r="R263" s="301">
        <f t="shared" ca="1" si="58"/>
        <v>394.47081778300048</v>
      </c>
      <c r="S263" s="50"/>
      <c r="T263" s="292"/>
      <c r="U263" s="265"/>
      <c r="V263" s="292">
        <f t="shared" ca="1" si="59"/>
        <v>399.55753488574868</v>
      </c>
      <c r="W263" s="241">
        <f t="shared" ca="1" si="60"/>
        <v>-1.2875458857486706</v>
      </c>
      <c r="X263" s="351">
        <f t="shared" ca="1" si="61"/>
        <v>1.6577744079083288</v>
      </c>
      <c r="Y263" s="50">
        <f t="shared" ca="1" si="51"/>
        <v>4.1516945211489373</v>
      </c>
      <c r="Z263" s="265">
        <f t="shared" ca="1" si="62"/>
        <v>402.42168352114896</v>
      </c>
      <c r="AA263" s="265">
        <f t="shared" ca="1" si="63"/>
        <v>394.11829447885106</v>
      </c>
      <c r="AB263" s="292"/>
      <c r="AC263" s="37"/>
      <c r="AD263" s="50"/>
      <c r="AE263" s="228"/>
      <c r="AF263" s="50"/>
      <c r="AG263" s="50"/>
      <c r="AH263" s="228"/>
      <c r="AI263" s="50"/>
      <c r="AJ263" s="50"/>
      <c r="AK263" s="50"/>
      <c r="AL263" s="68"/>
      <c r="AM263" s="246"/>
      <c r="AN263" s="241"/>
      <c r="AO263" s="68"/>
      <c r="AP263" s="68"/>
      <c r="AQ263" s="241"/>
      <c r="AR263" s="241"/>
      <c r="AS263" s="228"/>
      <c r="AT263" s="194"/>
      <c r="AU263" s="37"/>
      <c r="AV263" s="68"/>
      <c r="AW263" s="228"/>
      <c r="AX263" s="241"/>
      <c r="AY263" s="38"/>
      <c r="AZ263" s="38"/>
      <c r="BA263" s="55"/>
      <c r="BB263" s="55"/>
      <c r="BC263" s="3" t="e">
        <f t="shared" ca="1" si="64"/>
        <v>#N/A</v>
      </c>
      <c r="BD263" s="3">
        <f t="shared" ca="1" si="65"/>
        <v>108310600</v>
      </c>
      <c r="BE263" s="132"/>
      <c r="BF263" s="132"/>
      <c r="BG263" s="125"/>
      <c r="BJ263" s="68"/>
      <c r="BK263" s="68"/>
      <c r="BL263" s="68"/>
      <c r="BN263" s="169"/>
      <c r="BP263" s="68"/>
      <c r="BQ263" s="68"/>
      <c r="BR263" s="68"/>
      <c r="BU263" s="68"/>
      <c r="BV263" s="68"/>
      <c r="BW263" s="68"/>
      <c r="BX263" s="68"/>
      <c r="BZ263" s="237"/>
      <c r="CD263" s="237"/>
      <c r="CF263" s="68"/>
      <c r="CG263" s="68"/>
      <c r="CH263" s="237"/>
      <c r="CL263" s="237"/>
    </row>
    <row r="264" spans="1:90" x14ac:dyDescent="0.4">
      <c r="A264">
        <v>232</v>
      </c>
      <c r="B264" s="47">
        <f ca="1">IF(A264&gt;$A$8,"",OFFSET(InputPriceData!B$15,$A264+$A$11,0,1,1))</f>
        <v>44991</v>
      </c>
      <c r="C264" s="3">
        <f ca="1">IF(A264&gt;$A$8,"",OFFSET(InputPriceData!G$15,CalculationsAndCharts!$A264+$A$11,IF($C$5,8,0),1,1))</f>
        <v>72795900</v>
      </c>
      <c r="D264" s="4">
        <f ca="1">IF(A264&gt;$A$8,"",OFFSET(InputPriceData!C$15,CalculationsAndCharts!$A264+$A$11,IF($C$5,8,0),1,1))</f>
        <v>405.04998799999998</v>
      </c>
      <c r="E264" s="4">
        <f ca="1">IF(A264&gt;$A$8,"",OFFSET(InputPriceData!D$15,CalculationsAndCharts!$A264+$A$11,IF($C$5,8,0),1,1))</f>
        <v>407.45001200000002</v>
      </c>
      <c r="F264" s="4">
        <f ca="1">IF(A264&gt;$A$8,"",OFFSET(InputPriceData!E$15,CalculationsAndCharts!$A264+$A$11,IF($C$5,8,0),1,1))</f>
        <v>404.01001000000002</v>
      </c>
      <c r="G264" s="4">
        <f ca="1">IF(A264&gt;$A$8,"",OFFSET(InputPriceData!F$15,CalculationsAndCharts!$A264+$A$11,IF($C$5,8,0),1,1))</f>
        <v>404.47000100000002</v>
      </c>
      <c r="H264" s="282">
        <f t="shared" ca="1" si="52"/>
        <v>407.45001200000002</v>
      </c>
      <c r="I264" s="292">
        <f t="shared" ca="1" si="53"/>
        <v>404.01001000000002</v>
      </c>
      <c r="J264" s="50">
        <f t="shared" ca="1" si="54"/>
        <v>3.4400019999999927</v>
      </c>
      <c r="K264" s="282"/>
      <c r="L264" s="282"/>
      <c r="M264" s="292">
        <f t="shared" ca="1" si="55"/>
        <v>5.0126637130610092</v>
      </c>
      <c r="N264" s="291"/>
      <c r="P264" s="292">
        <f t="shared" ca="1" si="56"/>
        <v>398.36965914169821</v>
      </c>
      <c r="Q264" s="301">
        <f t="shared" ca="1" si="57"/>
        <v>403.3823228547592</v>
      </c>
      <c r="R264" s="301">
        <f t="shared" ca="1" si="58"/>
        <v>393.35699542863722</v>
      </c>
      <c r="S264" s="50"/>
      <c r="T264" s="292"/>
      <c r="U264" s="265"/>
      <c r="V264" s="292">
        <f t="shared" ca="1" si="59"/>
        <v>398.36965914169821</v>
      </c>
      <c r="W264" s="241">
        <f t="shared" ca="1" si="60"/>
        <v>6.1003418583018174</v>
      </c>
      <c r="X264" s="351">
        <f t="shared" ca="1" si="61"/>
        <v>37.214170788149268</v>
      </c>
      <c r="Y264" s="50">
        <f t="shared" ca="1" si="51"/>
        <v>4.2600708684322157</v>
      </c>
      <c r="Z264" s="265">
        <f t="shared" ca="1" si="62"/>
        <v>408.73007186843222</v>
      </c>
      <c r="AA264" s="265">
        <f t="shared" ca="1" si="63"/>
        <v>400.20993013156783</v>
      </c>
      <c r="AB264" s="292"/>
      <c r="AC264" s="37"/>
      <c r="AD264" s="50"/>
      <c r="AE264" s="228"/>
      <c r="AF264" s="50"/>
      <c r="AG264" s="50"/>
      <c r="AH264" s="228"/>
      <c r="AI264" s="50"/>
      <c r="AJ264" s="50"/>
      <c r="AK264" s="50"/>
      <c r="AL264" s="68"/>
      <c r="AM264" s="246"/>
      <c r="AN264" s="241"/>
      <c r="AO264" s="68"/>
      <c r="AP264" s="68"/>
      <c r="AQ264" s="241"/>
      <c r="AR264" s="241"/>
      <c r="AS264" s="228"/>
      <c r="AT264" s="194"/>
      <c r="AU264" s="37"/>
      <c r="AV264" s="68"/>
      <c r="AW264" s="228"/>
      <c r="AX264" s="241"/>
      <c r="AY264" s="38"/>
      <c r="AZ264" s="38"/>
      <c r="BA264" s="55"/>
      <c r="BB264" s="55"/>
      <c r="BC264" s="3">
        <f t="shared" ca="1" si="64"/>
        <v>72795900</v>
      </c>
      <c r="BD264" s="3" t="e">
        <f t="shared" ca="1" si="65"/>
        <v>#N/A</v>
      </c>
      <c r="BE264" s="132"/>
      <c r="BF264" s="132"/>
      <c r="BG264" s="125"/>
      <c r="BJ264" s="68"/>
      <c r="BK264" s="68"/>
      <c r="BL264" s="68"/>
      <c r="BN264" s="169"/>
      <c r="BP264" s="68"/>
      <c r="BQ264" s="68"/>
      <c r="BR264" s="68"/>
      <c r="BU264" s="68"/>
      <c r="BV264" s="68"/>
      <c r="BW264" s="68"/>
      <c r="BX264" s="68"/>
      <c r="BZ264" s="237"/>
      <c r="CD264" s="237"/>
      <c r="CF264" s="68"/>
      <c r="CG264" s="68"/>
      <c r="CH264" s="237"/>
      <c r="CL264" s="237"/>
    </row>
    <row r="265" spans="1:90" x14ac:dyDescent="0.4">
      <c r="A265">
        <v>233</v>
      </c>
      <c r="B265" s="47">
        <f ca="1">IF(A265&gt;$A$8,"",OFFSET(InputPriceData!B$15,$A265+$A$11,0,1,1))</f>
        <v>44988</v>
      </c>
      <c r="C265" s="3">
        <f ca="1">IF(A265&gt;$A$8,"",OFFSET(InputPriceData!G$15,CalculationsAndCharts!$A265+$A$11,IF($C$5,8,0),1,1))</f>
        <v>90120000</v>
      </c>
      <c r="D265" s="4">
        <f ca="1">IF(A265&gt;$A$8,"",OFFSET(InputPriceData!C$15,CalculationsAndCharts!$A265+$A$11,IF($C$5,8,0),1,1))</f>
        <v>399.709991</v>
      </c>
      <c r="E265" s="4">
        <f ca="1">IF(A265&gt;$A$8,"",OFFSET(InputPriceData!D$15,CalculationsAndCharts!$A265+$A$11,IF($C$5,8,0),1,1))</f>
        <v>404.45001200000002</v>
      </c>
      <c r="F265" s="4">
        <f ca="1">IF(A265&gt;$A$8,"",OFFSET(InputPriceData!E$15,CalculationsAndCharts!$A265+$A$11,IF($C$5,8,0),1,1))</f>
        <v>399.02999899999998</v>
      </c>
      <c r="G265" s="4">
        <f ca="1">IF(A265&gt;$A$8,"",OFFSET(InputPriceData!F$15,CalculationsAndCharts!$A265+$A$11,IF($C$5,8,0),1,1))</f>
        <v>404.19000199999999</v>
      </c>
      <c r="H265" s="282">
        <f t="shared" ca="1" si="52"/>
        <v>404.45001200000002</v>
      </c>
      <c r="I265" s="292">
        <f t="shared" ca="1" si="53"/>
        <v>397.80999800000001</v>
      </c>
      <c r="J265" s="50">
        <f t="shared" ca="1" si="54"/>
        <v>6.6400140000000079</v>
      </c>
      <c r="K265" s="282"/>
      <c r="L265" s="282"/>
      <c r="M265" s="292">
        <f t="shared" ca="1" si="55"/>
        <v>5.024736825033072</v>
      </c>
      <c r="N265" s="291"/>
      <c r="P265" s="292">
        <f t="shared" ca="1" si="56"/>
        <v>395.41398291193639</v>
      </c>
      <c r="Q265" s="301">
        <f t="shared" ca="1" si="57"/>
        <v>400.43871973696946</v>
      </c>
      <c r="R265" s="301">
        <f t="shared" ca="1" si="58"/>
        <v>390.38924608690331</v>
      </c>
      <c r="S265" s="50"/>
      <c r="T265" s="292"/>
      <c r="U265" s="265"/>
      <c r="V265" s="292">
        <f t="shared" ca="1" si="59"/>
        <v>395.41398291193639</v>
      </c>
      <c r="W265" s="241">
        <f t="shared" ca="1" si="60"/>
        <v>8.776019088063606</v>
      </c>
      <c r="X265" s="351">
        <f t="shared" ca="1" si="61"/>
        <v>77.018511034056772</v>
      </c>
      <c r="Y265" s="50">
        <f t="shared" ca="1" si="51"/>
        <v>4.0491498064545439</v>
      </c>
      <c r="Z265" s="265">
        <f t="shared" ca="1" si="62"/>
        <v>408.23915180645452</v>
      </c>
      <c r="AA265" s="265">
        <f t="shared" ca="1" si="63"/>
        <v>400.14085219354547</v>
      </c>
      <c r="AB265" s="292"/>
      <c r="AC265" s="37"/>
      <c r="AD265" s="50"/>
      <c r="AE265" s="228"/>
      <c r="AF265" s="50"/>
      <c r="AG265" s="50"/>
      <c r="AH265" s="228"/>
      <c r="AI265" s="50"/>
      <c r="AJ265" s="50"/>
      <c r="AK265" s="50"/>
      <c r="AL265" s="68"/>
      <c r="AM265" s="246"/>
      <c r="AN265" s="241"/>
      <c r="AO265" s="68"/>
      <c r="AP265" s="68"/>
      <c r="AQ265" s="241"/>
      <c r="AR265" s="241"/>
      <c r="AS265" s="228"/>
      <c r="AT265" s="194"/>
      <c r="AU265" s="37"/>
      <c r="AV265" s="68"/>
      <c r="AW265" s="228"/>
      <c r="AX265" s="241"/>
      <c r="AY265" s="38"/>
      <c r="AZ265" s="38"/>
      <c r="BA265" s="55"/>
      <c r="BB265" s="55"/>
      <c r="BC265" s="3">
        <f t="shared" ca="1" si="64"/>
        <v>90120000</v>
      </c>
      <c r="BD265" s="3" t="e">
        <f t="shared" ca="1" si="65"/>
        <v>#N/A</v>
      </c>
      <c r="BE265" s="132"/>
      <c r="BF265" s="132"/>
      <c r="BG265" s="125"/>
      <c r="BJ265" s="68"/>
      <c r="BK265" s="68"/>
      <c r="BL265" s="68"/>
      <c r="BN265" s="169"/>
      <c r="BP265" s="68"/>
      <c r="BQ265" s="68"/>
      <c r="BR265" s="68"/>
      <c r="BU265" s="68"/>
      <c r="BV265" s="68"/>
      <c r="BW265" s="68"/>
      <c r="BX265" s="68"/>
      <c r="BZ265" s="237"/>
      <c r="CD265" s="237"/>
      <c r="CF265" s="68"/>
      <c r="CG265" s="68"/>
      <c r="CH265" s="237"/>
      <c r="CL265" s="237"/>
    </row>
    <row r="266" spans="1:90" x14ac:dyDescent="0.4">
      <c r="A266">
        <v>234</v>
      </c>
      <c r="B266" s="47">
        <f ca="1">IF(A266&gt;$A$8,"",OFFSET(InputPriceData!B$15,$A266+$A$11,0,1,1))</f>
        <v>44987</v>
      </c>
      <c r="C266" s="3">
        <f ca="1">IF(A266&gt;$A$8,"",OFFSET(InputPriceData!G$15,CalculationsAndCharts!$A266+$A$11,IF($C$5,8,0),1,1))</f>
        <v>85127800</v>
      </c>
      <c r="D266" s="4">
        <f ca="1">IF(A266&gt;$A$8,"",OFFSET(InputPriceData!C$15,CalculationsAndCharts!$A266+$A$11,IF($C$5,8,0),1,1))</f>
        <v>392.67999300000002</v>
      </c>
      <c r="E266" s="4">
        <f ca="1">IF(A266&gt;$A$8,"",OFFSET(InputPriceData!D$15,CalculationsAndCharts!$A266+$A$11,IF($C$5,8,0),1,1))</f>
        <v>398.69000199999999</v>
      </c>
      <c r="F266" s="4">
        <f ca="1">IF(A266&gt;$A$8,"",OFFSET(InputPriceData!E$15,CalculationsAndCharts!$A266+$A$11,IF($C$5,8,0),1,1))</f>
        <v>392.32998700000002</v>
      </c>
      <c r="G266" s="4">
        <f ca="1">IF(A266&gt;$A$8,"",OFFSET(InputPriceData!F$15,CalculationsAndCharts!$A266+$A$11,IF($C$5,8,0),1,1))</f>
        <v>397.80999800000001</v>
      </c>
      <c r="H266" s="282">
        <f t="shared" ca="1" si="52"/>
        <v>398.69000199999999</v>
      </c>
      <c r="I266" s="292">
        <f t="shared" ca="1" si="53"/>
        <v>392.32998700000002</v>
      </c>
      <c r="J266" s="50">
        <f t="shared" ca="1" si="54"/>
        <v>6.3600149999999758</v>
      </c>
      <c r="K266" s="282"/>
      <c r="L266" s="282"/>
      <c r="M266" s="292">
        <f t="shared" ca="1" si="55"/>
        <v>4.3188397241314718</v>
      </c>
      <c r="N266" s="291"/>
      <c r="P266" s="292">
        <f t="shared" ca="1" si="56"/>
        <v>393.56102750908531</v>
      </c>
      <c r="Q266" s="301">
        <f t="shared" ca="1" si="57"/>
        <v>397.87986723321677</v>
      </c>
      <c r="R266" s="301">
        <f t="shared" ca="1" si="58"/>
        <v>389.24218778495384</v>
      </c>
      <c r="S266" s="50"/>
      <c r="T266" s="292"/>
      <c r="U266" s="265"/>
      <c r="V266" s="292">
        <f t="shared" ca="1" si="59"/>
        <v>393.56102750908531</v>
      </c>
      <c r="W266" s="241">
        <f t="shared" ca="1" si="60"/>
        <v>4.2489704909147008</v>
      </c>
      <c r="X266" s="351">
        <f t="shared" ca="1" si="61"/>
        <v>18.053750232663912</v>
      </c>
      <c r="Y266" s="50">
        <f t="shared" ca="1" si="51"/>
        <v>3.7685461874774648</v>
      </c>
      <c r="Z266" s="265">
        <f t="shared" ca="1" si="62"/>
        <v>401.57854418747746</v>
      </c>
      <c r="AA266" s="265">
        <f t="shared" ca="1" si="63"/>
        <v>394.04145181252255</v>
      </c>
      <c r="AB266" s="292"/>
      <c r="AC266" s="37"/>
      <c r="AD266" s="50"/>
      <c r="AE266" s="228"/>
      <c r="AF266" s="50"/>
      <c r="AG266" s="50"/>
      <c r="AH266" s="228"/>
      <c r="AI266" s="50"/>
      <c r="AJ266" s="50"/>
      <c r="AK266" s="50"/>
      <c r="AL266" s="68"/>
      <c r="AM266" s="246"/>
      <c r="AN266" s="241"/>
      <c r="AO266" s="68"/>
      <c r="AP266" s="68"/>
      <c r="AQ266" s="241"/>
      <c r="AR266" s="241"/>
      <c r="AS266" s="228"/>
      <c r="AT266" s="194"/>
      <c r="AU266" s="37"/>
      <c r="AV266" s="68"/>
      <c r="AW266" s="228"/>
      <c r="AX266" s="241"/>
      <c r="AY266" s="38"/>
      <c r="AZ266" s="38"/>
      <c r="BA266" s="55"/>
      <c r="BB266" s="55"/>
      <c r="BC266" s="3">
        <f t="shared" ca="1" si="64"/>
        <v>85127800</v>
      </c>
      <c r="BD266" s="3" t="e">
        <f t="shared" ca="1" si="65"/>
        <v>#N/A</v>
      </c>
      <c r="BE266" s="132"/>
      <c r="BF266" s="132"/>
      <c r="BG266" s="125"/>
      <c r="BJ266" s="68"/>
      <c r="BK266" s="68"/>
      <c r="BL266" s="68"/>
      <c r="BN266" s="169"/>
      <c r="BP266" s="68"/>
      <c r="BQ266" s="68"/>
      <c r="BR266" s="68"/>
      <c r="BU266" s="68"/>
      <c r="BV266" s="68"/>
      <c r="BW266" s="68"/>
      <c r="BX266" s="68"/>
      <c r="BZ266" s="237"/>
      <c r="CD266" s="237"/>
      <c r="CF266" s="68"/>
      <c r="CG266" s="68"/>
      <c r="CH266" s="237"/>
      <c r="CL266" s="237"/>
    </row>
    <row r="267" spans="1:90" x14ac:dyDescent="0.4">
      <c r="A267">
        <v>235</v>
      </c>
      <c r="B267" s="47">
        <f ca="1">IF(A267&gt;$A$8,"",OFFSET(InputPriceData!B$15,$A267+$A$11,0,1,1))</f>
        <v>44986</v>
      </c>
      <c r="C267" s="3">
        <f ca="1">IF(A267&gt;$A$8,"",OFFSET(InputPriceData!G$15,CalculationsAndCharts!$A267+$A$11,IF($C$5,8,0),1,1))</f>
        <v>99706800</v>
      </c>
      <c r="D267" s="4">
        <f ca="1">IF(A267&gt;$A$8,"",OFFSET(InputPriceData!C$15,CalculationsAndCharts!$A267+$A$11,IF($C$5,8,0),1,1))</f>
        <v>395.41000400000001</v>
      </c>
      <c r="E267" s="4">
        <f ca="1">IF(A267&gt;$A$8,"",OFFSET(InputPriceData!D$15,CalculationsAndCharts!$A267+$A$11,IF($C$5,8,0),1,1))</f>
        <v>396.69000199999999</v>
      </c>
      <c r="F267" s="4">
        <f ca="1">IF(A267&gt;$A$8,"",OFFSET(InputPriceData!E$15,CalculationsAndCharts!$A267+$A$11,IF($C$5,8,0),1,1))</f>
        <v>393.38000499999998</v>
      </c>
      <c r="G267" s="4">
        <f ca="1">IF(A267&gt;$A$8,"",OFFSET(InputPriceData!F$15,CalculationsAndCharts!$A267+$A$11,IF($C$5,8,0),1,1))</f>
        <v>394.73998999999998</v>
      </c>
      <c r="H267" s="282">
        <f t="shared" ca="1" si="52"/>
        <v>396.69000199999999</v>
      </c>
      <c r="I267" s="292">
        <f t="shared" ca="1" si="53"/>
        <v>393.38000499999998</v>
      </c>
      <c r="J267" s="50">
        <f t="shared" ca="1" si="54"/>
        <v>3.3099970000000098</v>
      </c>
      <c r="K267" s="282"/>
      <c r="L267" s="282"/>
      <c r="M267" s="292">
        <f t="shared" ca="1" si="55"/>
        <v>4.3155139678599763</v>
      </c>
      <c r="N267" s="291"/>
      <c r="P267" s="292">
        <f t="shared" ca="1" si="56"/>
        <v>393.93978992993345</v>
      </c>
      <c r="Q267" s="301">
        <f t="shared" ca="1" si="57"/>
        <v>398.25530389779345</v>
      </c>
      <c r="R267" s="301">
        <f t="shared" ca="1" si="58"/>
        <v>389.62427596207345</v>
      </c>
      <c r="S267" s="50"/>
      <c r="T267" s="292"/>
      <c r="U267" s="265"/>
      <c r="V267" s="292">
        <f t="shared" ca="1" si="59"/>
        <v>393.93978992993345</v>
      </c>
      <c r="W267" s="241">
        <f t="shared" ca="1" si="60"/>
        <v>0.80020007006652349</v>
      </c>
      <c r="X267" s="351">
        <f t="shared" ca="1" si="61"/>
        <v>0.64032015213446913</v>
      </c>
      <c r="Y267" s="50">
        <f t="shared" ca="1" si="51"/>
        <v>3.7214929175308717</v>
      </c>
      <c r="Z267" s="265">
        <f t="shared" ca="1" si="62"/>
        <v>398.46148291753087</v>
      </c>
      <c r="AA267" s="265">
        <f t="shared" ca="1" si="63"/>
        <v>391.01849708246908</v>
      </c>
      <c r="AB267" s="292"/>
      <c r="AC267" s="37"/>
      <c r="AD267" s="50"/>
      <c r="AE267" s="228"/>
      <c r="AF267" s="50"/>
      <c r="AG267" s="50"/>
      <c r="AH267" s="228"/>
      <c r="AI267" s="50"/>
      <c r="AJ267" s="50"/>
      <c r="AK267" s="50"/>
      <c r="AL267" s="68"/>
      <c r="AM267" s="246"/>
      <c r="AN267" s="241"/>
      <c r="AO267" s="68"/>
      <c r="AP267" s="68"/>
      <c r="AQ267" s="241"/>
      <c r="AR267" s="241"/>
      <c r="AS267" s="228"/>
      <c r="AT267" s="194"/>
      <c r="AU267" s="37"/>
      <c r="AV267" s="68"/>
      <c r="AW267" s="228"/>
      <c r="AX267" s="241"/>
      <c r="AY267" s="38"/>
      <c r="AZ267" s="38"/>
      <c r="BA267" s="55"/>
      <c r="BB267" s="55"/>
      <c r="BC267" s="3" t="e">
        <f t="shared" ca="1" si="64"/>
        <v>#N/A</v>
      </c>
      <c r="BD267" s="3">
        <f t="shared" ca="1" si="65"/>
        <v>99706800</v>
      </c>
      <c r="BE267" s="132"/>
      <c r="BF267" s="132"/>
      <c r="BG267" s="125"/>
      <c r="BJ267" s="68"/>
      <c r="BK267" s="68"/>
      <c r="BL267" s="68"/>
      <c r="BN267" s="169"/>
      <c r="BP267" s="68"/>
      <c r="BQ267" s="68"/>
      <c r="BR267" s="68"/>
      <c r="BU267" s="68"/>
      <c r="BV267" s="68"/>
      <c r="BW267" s="68"/>
      <c r="BX267" s="68"/>
      <c r="BZ267" s="237"/>
      <c r="CD267" s="237"/>
      <c r="CF267" s="68"/>
      <c r="CG267" s="68"/>
      <c r="CH267" s="237"/>
      <c r="CL267" s="237"/>
    </row>
    <row r="268" spans="1:90" x14ac:dyDescent="0.4">
      <c r="A268">
        <v>236</v>
      </c>
      <c r="B268" s="47">
        <f ca="1">IF(A268&gt;$A$8,"",OFFSET(InputPriceData!B$15,$A268+$A$11,0,1,1))</f>
        <v>44985</v>
      </c>
      <c r="C268" s="3">
        <f ca="1">IF(A268&gt;$A$8,"",OFFSET(InputPriceData!G$15,CalculationsAndCharts!$A268+$A$11,IF($C$5,8,0),1,1))</f>
        <v>96438600</v>
      </c>
      <c r="D268" s="4">
        <f ca="1">IF(A268&gt;$A$8,"",OFFSET(InputPriceData!C$15,CalculationsAndCharts!$A268+$A$11,IF($C$5,8,0),1,1))</f>
        <v>397.23001099999999</v>
      </c>
      <c r="E268" s="4">
        <f ca="1">IF(A268&gt;$A$8,"",OFFSET(InputPriceData!D$15,CalculationsAndCharts!$A268+$A$11,IF($C$5,8,0),1,1))</f>
        <v>399.27999899999998</v>
      </c>
      <c r="F268" s="4">
        <f ca="1">IF(A268&gt;$A$8,"",OFFSET(InputPriceData!E$15,CalculationsAndCharts!$A268+$A$11,IF($C$5,8,0),1,1))</f>
        <v>396.14999399999999</v>
      </c>
      <c r="G268" s="4">
        <f ca="1">IF(A268&gt;$A$8,"",OFFSET(InputPriceData!F$15,CalculationsAndCharts!$A268+$A$11,IF($C$5,8,0),1,1))</f>
        <v>396.26001000000002</v>
      </c>
      <c r="H268" s="282">
        <f t="shared" ca="1" si="52"/>
        <v>399.27999899999998</v>
      </c>
      <c r="I268" s="292">
        <f t="shared" ca="1" si="53"/>
        <v>396.14999399999999</v>
      </c>
      <c r="J268" s="50">
        <f t="shared" ca="1" si="54"/>
        <v>3.1300049999999828</v>
      </c>
      <c r="K268" s="282"/>
      <c r="L268" s="282"/>
      <c r="M268" s="292">
        <f t="shared" ca="1" si="55"/>
        <v>5.1780750926228007</v>
      </c>
      <c r="N268" s="291"/>
      <c r="P268" s="292">
        <f t="shared" ca="1" si="56"/>
        <v>395.20378874538238</v>
      </c>
      <c r="Q268" s="301">
        <f t="shared" ca="1" si="57"/>
        <v>400.38186383800519</v>
      </c>
      <c r="R268" s="301">
        <f t="shared" ca="1" si="58"/>
        <v>390.02571365275958</v>
      </c>
      <c r="S268" s="50"/>
      <c r="T268" s="292"/>
      <c r="U268" s="265"/>
      <c r="V268" s="292">
        <f t="shared" ca="1" si="59"/>
        <v>395.20378874538238</v>
      </c>
      <c r="W268" s="241">
        <f t="shared" ca="1" si="60"/>
        <v>1.0562212546176397</v>
      </c>
      <c r="X268" s="351">
        <f t="shared" ca="1" si="61"/>
        <v>1.1156033387060609</v>
      </c>
      <c r="Y268" s="50">
        <f t="shared" ca="1" si="51"/>
        <v>3.7265023320784931</v>
      </c>
      <c r="Z268" s="265">
        <f t="shared" ca="1" si="62"/>
        <v>399.98651233207852</v>
      </c>
      <c r="AA268" s="265">
        <f t="shared" ca="1" si="63"/>
        <v>392.53350766792153</v>
      </c>
      <c r="AB268" s="292"/>
      <c r="AC268" s="37"/>
      <c r="AD268" s="50"/>
      <c r="AE268" s="228"/>
      <c r="AF268" s="50"/>
      <c r="AG268" s="50"/>
      <c r="AH268" s="228"/>
      <c r="AI268" s="50"/>
      <c r="AJ268" s="50"/>
      <c r="AK268" s="50"/>
      <c r="AL268" s="68"/>
      <c r="AM268" s="246"/>
      <c r="AN268" s="241"/>
      <c r="AO268" s="68"/>
      <c r="AP268" s="68"/>
      <c r="AQ268" s="241"/>
      <c r="AR268" s="241"/>
      <c r="AS268" s="228"/>
      <c r="AT268" s="194"/>
      <c r="AU268" s="37"/>
      <c r="AV268" s="68"/>
      <c r="AW268" s="228"/>
      <c r="AX268" s="241"/>
      <c r="AY268" s="38"/>
      <c r="AZ268" s="38"/>
      <c r="BA268" s="55"/>
      <c r="BB268" s="55"/>
      <c r="BC268" s="3" t="e">
        <f t="shared" ca="1" si="64"/>
        <v>#N/A</v>
      </c>
      <c r="BD268" s="3">
        <f t="shared" ca="1" si="65"/>
        <v>96438600</v>
      </c>
      <c r="BE268" s="132"/>
      <c r="BF268" s="132"/>
      <c r="BG268" s="125"/>
      <c r="BJ268" s="68"/>
      <c r="BK268" s="68"/>
      <c r="BL268" s="68"/>
      <c r="BN268" s="169"/>
      <c r="BP268" s="68"/>
      <c r="BQ268" s="68"/>
      <c r="BR268" s="68"/>
      <c r="BU268" s="68"/>
      <c r="BV268" s="68"/>
      <c r="BW268" s="68"/>
      <c r="BX268" s="68"/>
      <c r="BZ268" s="237"/>
      <c r="CD268" s="237"/>
      <c r="CF268" s="68"/>
      <c r="CG268" s="68"/>
      <c r="CH268" s="237"/>
      <c r="CL268" s="237"/>
    </row>
    <row r="269" spans="1:90" x14ac:dyDescent="0.4">
      <c r="A269">
        <v>237</v>
      </c>
      <c r="B269" s="47">
        <f ca="1">IF(A269&gt;$A$8,"",OFFSET(InputPriceData!B$15,$A269+$A$11,0,1,1))</f>
        <v>44984</v>
      </c>
      <c r="C269" s="3">
        <f ca="1">IF(A269&gt;$A$8,"",OFFSET(InputPriceData!G$15,CalculationsAndCharts!$A269+$A$11,IF($C$5,8,0),1,1))</f>
        <v>80444700</v>
      </c>
      <c r="D269" s="4">
        <f ca="1">IF(A269&gt;$A$8,"",OFFSET(InputPriceData!C$15,CalculationsAndCharts!$A269+$A$11,IF($C$5,8,0),1,1))</f>
        <v>399.86999500000002</v>
      </c>
      <c r="E269" s="4">
        <f ca="1">IF(A269&gt;$A$8,"",OFFSET(InputPriceData!D$15,CalculationsAndCharts!$A269+$A$11,IF($C$5,8,0),1,1))</f>
        <v>401.290009</v>
      </c>
      <c r="F269" s="4">
        <f ca="1">IF(A269&gt;$A$8,"",OFFSET(InputPriceData!E$15,CalculationsAndCharts!$A269+$A$11,IF($C$5,8,0),1,1))</f>
        <v>396.75</v>
      </c>
      <c r="G269" s="4">
        <f ca="1">IF(A269&gt;$A$8,"",OFFSET(InputPriceData!F$15,CalculationsAndCharts!$A269+$A$11,IF($C$5,8,0),1,1))</f>
        <v>397.73001099999999</v>
      </c>
      <c r="H269" s="282">
        <f t="shared" ca="1" si="52"/>
        <v>401.290009</v>
      </c>
      <c r="I269" s="292">
        <f t="shared" ca="1" si="53"/>
        <v>396.38000499999998</v>
      </c>
      <c r="J269" s="50">
        <f t="shared" ca="1" si="54"/>
        <v>4.9100040000000149</v>
      </c>
      <c r="K269" s="282"/>
      <c r="L269" s="282"/>
      <c r="M269" s="292">
        <f t="shared" ca="1" si="55"/>
        <v>5.8836589911523145</v>
      </c>
      <c r="N269" s="291"/>
      <c r="P269" s="292">
        <f t="shared" ca="1" si="56"/>
        <v>396.46718086706449</v>
      </c>
      <c r="Q269" s="301">
        <f t="shared" ca="1" si="57"/>
        <v>402.35083985821677</v>
      </c>
      <c r="R269" s="301">
        <f t="shared" ca="1" si="58"/>
        <v>390.5835218759122</v>
      </c>
      <c r="S269" s="50"/>
      <c r="T269" s="292"/>
      <c r="U269" s="265"/>
      <c r="V269" s="292">
        <f t="shared" ca="1" si="59"/>
        <v>396.46718086706449</v>
      </c>
      <c r="W269" s="241">
        <f t="shared" ca="1" si="60"/>
        <v>1.2628301329355054</v>
      </c>
      <c r="X269" s="351">
        <f t="shared" ca="1" si="61"/>
        <v>1.5947399446499062</v>
      </c>
      <c r="Y269" s="50">
        <f t="shared" ca="1" si="51"/>
        <v>3.8393407392556602</v>
      </c>
      <c r="Z269" s="265">
        <f t="shared" ca="1" si="62"/>
        <v>401.56935173925564</v>
      </c>
      <c r="AA269" s="265">
        <f t="shared" ca="1" si="63"/>
        <v>393.89067026074434</v>
      </c>
      <c r="AB269" s="292"/>
      <c r="AC269" s="37"/>
      <c r="AD269" s="50"/>
      <c r="AE269" s="228"/>
      <c r="AF269" s="50"/>
      <c r="AG269" s="50"/>
      <c r="AH269" s="228"/>
      <c r="AI269" s="50"/>
      <c r="AJ269" s="50"/>
      <c r="AK269" s="50"/>
      <c r="AL269" s="68"/>
      <c r="AM269" s="246"/>
      <c r="AN269" s="241"/>
      <c r="AO269" s="68"/>
      <c r="AP269" s="68"/>
      <c r="AQ269" s="241"/>
      <c r="AR269" s="241"/>
      <c r="AS269" s="228"/>
      <c r="AT269" s="194"/>
      <c r="AU269" s="37"/>
      <c r="AV269" s="68"/>
      <c r="AW269" s="228"/>
      <c r="AX269" s="241"/>
      <c r="AY269" s="38"/>
      <c r="AZ269" s="38"/>
      <c r="BA269" s="55"/>
      <c r="BB269" s="55"/>
      <c r="BC269" s="3">
        <f t="shared" ca="1" si="64"/>
        <v>80444700</v>
      </c>
      <c r="BD269" s="3" t="e">
        <f t="shared" ca="1" si="65"/>
        <v>#N/A</v>
      </c>
      <c r="BE269" s="132"/>
      <c r="BF269" s="132"/>
      <c r="BG269" s="125"/>
      <c r="BJ269" s="68"/>
      <c r="BK269" s="68"/>
      <c r="BL269" s="68"/>
      <c r="BN269" s="169"/>
      <c r="BP269" s="68"/>
      <c r="BQ269" s="68"/>
      <c r="BR269" s="68"/>
      <c r="BU269" s="68"/>
      <c r="BV269" s="68"/>
      <c r="BW269" s="68"/>
      <c r="BX269" s="68"/>
      <c r="BZ269" s="237"/>
      <c r="CD269" s="237"/>
      <c r="CF269" s="68"/>
      <c r="CG269" s="68"/>
      <c r="CH269" s="237"/>
      <c r="CL269" s="237"/>
    </row>
    <row r="270" spans="1:90" x14ac:dyDescent="0.4">
      <c r="A270">
        <v>238</v>
      </c>
      <c r="B270" s="47">
        <f ca="1">IF(A270&gt;$A$8,"",OFFSET(InputPriceData!B$15,$A270+$A$11,0,1,1))</f>
        <v>44981</v>
      </c>
      <c r="C270" s="3">
        <f ca="1">IF(A270&gt;$A$8,"",OFFSET(InputPriceData!G$15,CalculationsAndCharts!$A270+$A$11,IF($C$5,8,0),1,1))</f>
        <v>108194400</v>
      </c>
      <c r="D270" s="4">
        <f ca="1">IF(A270&gt;$A$8,"",OFFSET(InputPriceData!C$15,CalculationsAndCharts!$A270+$A$11,IF($C$5,8,0),1,1))</f>
        <v>395.42001299999998</v>
      </c>
      <c r="E270" s="4">
        <f ca="1">IF(A270&gt;$A$8,"",OFFSET(InputPriceData!D$15,CalculationsAndCharts!$A270+$A$11,IF($C$5,8,0),1,1))</f>
        <v>397.25</v>
      </c>
      <c r="F270" s="4">
        <f ca="1">IF(A270&gt;$A$8,"",OFFSET(InputPriceData!E$15,CalculationsAndCharts!$A270+$A$11,IF($C$5,8,0),1,1))</f>
        <v>393.64001500000001</v>
      </c>
      <c r="G270" s="4">
        <f ca="1">IF(A270&gt;$A$8,"",OFFSET(InputPriceData!F$15,CalculationsAndCharts!$A270+$A$11,IF($C$5,8,0),1,1))</f>
        <v>396.38000499999998</v>
      </c>
      <c r="H270" s="282">
        <f t="shared" ca="1" si="52"/>
        <v>400.66000400000001</v>
      </c>
      <c r="I270" s="292">
        <f t="shared" ca="1" si="53"/>
        <v>393.64001500000001</v>
      </c>
      <c r="J270" s="50">
        <f t="shared" ca="1" si="54"/>
        <v>7.0199890000000096</v>
      </c>
      <c r="K270" s="282"/>
      <c r="L270" s="282"/>
      <c r="M270" s="292">
        <f t="shared" ca="1" si="55"/>
        <v>5.7862769756961949</v>
      </c>
      <c r="N270" s="291"/>
      <c r="P270" s="292">
        <f t="shared" ca="1" si="56"/>
        <v>398.47232914550585</v>
      </c>
      <c r="Q270" s="301">
        <f t="shared" ca="1" si="57"/>
        <v>404.25860612120204</v>
      </c>
      <c r="R270" s="301">
        <f t="shared" ca="1" si="58"/>
        <v>392.68605216980967</v>
      </c>
      <c r="S270" s="50"/>
      <c r="T270" s="292"/>
      <c r="U270" s="265"/>
      <c r="V270" s="292">
        <f t="shared" ca="1" si="59"/>
        <v>398.47232914550585</v>
      </c>
      <c r="W270" s="241">
        <f t="shared" ca="1" si="60"/>
        <v>-2.0923241455058701</v>
      </c>
      <c r="X270" s="351">
        <f t="shared" ca="1" si="61"/>
        <v>4.3778203298668696</v>
      </c>
      <c r="Y270" s="50">
        <f t="shared" ca="1" si="51"/>
        <v>3.8433413242738119</v>
      </c>
      <c r="Z270" s="265">
        <f t="shared" ca="1" si="62"/>
        <v>400.22334632427379</v>
      </c>
      <c r="AA270" s="265">
        <f t="shared" ca="1" si="63"/>
        <v>392.53666367572617</v>
      </c>
      <c r="AB270" s="292"/>
      <c r="AC270" s="37"/>
      <c r="AD270" s="50"/>
      <c r="AE270" s="228"/>
      <c r="AF270" s="50"/>
      <c r="AG270" s="50"/>
      <c r="AH270" s="228"/>
      <c r="AI270" s="50"/>
      <c r="AJ270" s="50"/>
      <c r="AK270" s="50"/>
      <c r="AL270" s="68"/>
      <c r="AM270" s="246"/>
      <c r="AN270" s="241"/>
      <c r="AO270" s="68"/>
      <c r="AP270" s="68"/>
      <c r="AQ270" s="241"/>
      <c r="AR270" s="241"/>
      <c r="AS270" s="228"/>
      <c r="AT270" s="194"/>
      <c r="AU270" s="37"/>
      <c r="AV270" s="68"/>
      <c r="AW270" s="228"/>
      <c r="AX270" s="241"/>
      <c r="AY270" s="38"/>
      <c r="AZ270" s="38"/>
      <c r="BA270" s="55"/>
      <c r="BB270" s="55"/>
      <c r="BC270" s="3" t="e">
        <f t="shared" ca="1" si="64"/>
        <v>#N/A</v>
      </c>
      <c r="BD270" s="3">
        <f t="shared" ca="1" si="65"/>
        <v>108194400</v>
      </c>
      <c r="BE270" s="132"/>
      <c r="BF270" s="132"/>
      <c r="BG270" s="125"/>
      <c r="BJ270" s="68"/>
      <c r="BK270" s="68"/>
      <c r="BL270" s="68"/>
      <c r="BN270" s="169"/>
      <c r="BP270" s="68"/>
      <c r="BQ270" s="68"/>
      <c r="BR270" s="68"/>
      <c r="BU270" s="68"/>
      <c r="BV270" s="68"/>
      <c r="BW270" s="68"/>
      <c r="BX270" s="68"/>
      <c r="BZ270" s="237"/>
      <c r="CD270" s="237"/>
      <c r="CF270" s="68"/>
      <c r="CG270" s="68"/>
      <c r="CH270" s="237"/>
      <c r="CL270" s="237"/>
    </row>
    <row r="271" spans="1:90" x14ac:dyDescent="0.4">
      <c r="A271">
        <v>239</v>
      </c>
      <c r="B271" s="47">
        <f ca="1">IF(A271&gt;$A$8,"",OFFSET(InputPriceData!B$15,$A271+$A$11,0,1,1))</f>
        <v>44980</v>
      </c>
      <c r="C271" s="3">
        <f ca="1">IF(A271&gt;$A$8,"",OFFSET(InputPriceData!G$15,CalculationsAndCharts!$A271+$A$11,IF($C$5,8,0),1,1))</f>
        <v>96242400</v>
      </c>
      <c r="D271" s="4">
        <f ca="1">IF(A271&gt;$A$8,"",OFFSET(InputPriceData!C$15,CalculationsAndCharts!$A271+$A$11,IF($C$5,8,0),1,1))</f>
        <v>401.55999800000001</v>
      </c>
      <c r="E271" s="4">
        <f ca="1">IF(A271&gt;$A$8,"",OFFSET(InputPriceData!D$15,CalculationsAndCharts!$A271+$A$11,IF($C$5,8,0),1,1))</f>
        <v>402.20001200000002</v>
      </c>
      <c r="F271" s="4">
        <f ca="1">IF(A271&gt;$A$8,"",OFFSET(InputPriceData!E$15,CalculationsAndCharts!$A271+$A$11,IF($C$5,8,0),1,1))</f>
        <v>396.25</v>
      </c>
      <c r="G271" s="4">
        <f ca="1">IF(A271&gt;$A$8,"",OFFSET(InputPriceData!F$15,CalculationsAndCharts!$A271+$A$11,IF($C$5,8,0),1,1))</f>
        <v>400.66000400000001</v>
      </c>
      <c r="H271" s="282">
        <f t="shared" ca="1" si="52"/>
        <v>402.20001200000002</v>
      </c>
      <c r="I271" s="292">
        <f t="shared" ca="1" si="53"/>
        <v>396.25</v>
      </c>
      <c r="J271" s="50">
        <f t="shared" ca="1" si="54"/>
        <v>5.9500120000000152</v>
      </c>
      <c r="K271" s="282"/>
      <c r="L271" s="282"/>
      <c r="M271" s="292">
        <f t="shared" ca="1" si="55"/>
        <v>5.3976597339683092</v>
      </c>
      <c r="N271" s="291"/>
      <c r="P271" s="292">
        <f t="shared" ca="1" si="56"/>
        <v>400.69519628193518</v>
      </c>
      <c r="Q271" s="301">
        <f t="shared" ca="1" si="57"/>
        <v>406.09285601590346</v>
      </c>
      <c r="R271" s="301">
        <f t="shared" ca="1" si="58"/>
        <v>395.2975365479669</v>
      </c>
      <c r="S271" s="50"/>
      <c r="T271" s="292"/>
      <c r="U271" s="265"/>
      <c r="V271" s="292">
        <f t="shared" ca="1" si="59"/>
        <v>400.69519628193518</v>
      </c>
      <c r="W271" s="241">
        <f t="shared" ca="1" si="60"/>
        <v>-3.5192281935167102E-2</v>
      </c>
      <c r="X271" s="351">
        <f t="shared" ca="1" si="61"/>
        <v>1.2384967078042889E-3</v>
      </c>
      <c r="Y271" s="50">
        <f t="shared" ca="1" si="51"/>
        <v>3.8641188493030012</v>
      </c>
      <c r="Z271" s="265">
        <f t="shared" ca="1" si="62"/>
        <v>404.52412284930301</v>
      </c>
      <c r="AA271" s="265">
        <f t="shared" ca="1" si="63"/>
        <v>396.79588515069702</v>
      </c>
      <c r="AB271" s="292"/>
      <c r="AC271" s="37"/>
      <c r="AD271" s="50"/>
      <c r="AE271" s="228"/>
      <c r="AF271" s="50"/>
      <c r="AG271" s="50"/>
      <c r="AH271" s="228"/>
      <c r="AI271" s="50"/>
      <c r="AJ271" s="50"/>
      <c r="AK271" s="50"/>
      <c r="AL271" s="68"/>
      <c r="AM271" s="246"/>
      <c r="AN271" s="241"/>
      <c r="AO271" s="68"/>
      <c r="AP271" s="68"/>
      <c r="AQ271" s="241"/>
      <c r="AR271" s="241"/>
      <c r="AS271" s="228"/>
      <c r="AT271" s="194"/>
      <c r="AU271" s="37"/>
      <c r="AV271" s="68"/>
      <c r="AW271" s="228"/>
      <c r="AX271" s="241"/>
      <c r="AY271" s="38"/>
      <c r="AZ271" s="38"/>
      <c r="BA271" s="55"/>
      <c r="BB271" s="55"/>
      <c r="BC271" s="3">
        <f t="shared" ca="1" si="64"/>
        <v>96242400</v>
      </c>
      <c r="BD271" s="3" t="e">
        <f t="shared" ca="1" si="65"/>
        <v>#N/A</v>
      </c>
      <c r="BE271" s="132"/>
      <c r="BF271" s="132"/>
      <c r="BG271" s="125"/>
      <c r="BJ271" s="68"/>
      <c r="BK271" s="68"/>
      <c r="BL271" s="68"/>
      <c r="BN271" s="169"/>
      <c r="BP271" s="68"/>
      <c r="BQ271" s="68"/>
      <c r="BR271" s="68"/>
      <c r="BU271" s="68"/>
      <c r="BV271" s="68"/>
      <c r="BW271" s="68"/>
      <c r="BX271" s="68"/>
      <c r="BZ271" s="237"/>
      <c r="CD271" s="237"/>
      <c r="CF271" s="68"/>
      <c r="CG271" s="68"/>
      <c r="CH271" s="237"/>
      <c r="CL271" s="237"/>
    </row>
    <row r="272" spans="1:90" x14ac:dyDescent="0.4">
      <c r="A272">
        <v>240</v>
      </c>
      <c r="B272" s="47">
        <f ca="1">IF(A272&gt;$A$8,"",OFFSET(InputPriceData!B$15,$A272+$A$11,0,1,1))</f>
        <v>44979</v>
      </c>
      <c r="C272" s="3">
        <f ca="1">IF(A272&gt;$A$8,"",OFFSET(InputPriceData!G$15,CalculationsAndCharts!$A272+$A$11,IF($C$5,8,0),1,1))</f>
        <v>83742300</v>
      </c>
      <c r="D272" s="4">
        <f ca="1">IF(A272&gt;$A$8,"",OFFSET(InputPriceData!C$15,CalculationsAndCharts!$A272+$A$11,IF($C$5,8,0),1,1))</f>
        <v>399.51998900000001</v>
      </c>
      <c r="E272" s="4">
        <f ca="1">IF(A272&gt;$A$8,"",OFFSET(InputPriceData!D$15,CalculationsAndCharts!$A272+$A$11,IF($C$5,8,0),1,1))</f>
        <v>401.13000499999998</v>
      </c>
      <c r="F272" s="4">
        <f ca="1">IF(A272&gt;$A$8,"",OFFSET(InputPriceData!E$15,CalculationsAndCharts!$A272+$A$11,IF($C$5,8,0),1,1))</f>
        <v>397.01998900000001</v>
      </c>
      <c r="G272" s="4">
        <f ca="1">IF(A272&gt;$A$8,"",OFFSET(InputPriceData!F$15,CalculationsAndCharts!$A272+$A$11,IF($C$5,8,0),1,1))</f>
        <v>398.540009</v>
      </c>
      <c r="H272" s="282">
        <f t="shared" ca="1" si="52"/>
        <v>401.13000499999998</v>
      </c>
      <c r="I272" s="292">
        <f t="shared" ca="1" si="53"/>
        <v>397.01998900000001</v>
      </c>
      <c r="J272" s="50">
        <f t="shared" ca="1" si="54"/>
        <v>4.1100159999999732</v>
      </c>
      <c r="K272" s="282"/>
      <c r="L272" s="282"/>
      <c r="M272" s="292">
        <f t="shared" ca="1" si="55"/>
        <v>5.6497713549846713</v>
      </c>
      <c r="N272" s="291"/>
      <c r="P272" s="292">
        <f t="shared" ca="1" si="56"/>
        <v>403.35577346611137</v>
      </c>
      <c r="Q272" s="301">
        <f t="shared" ca="1" si="57"/>
        <v>409.00554482109607</v>
      </c>
      <c r="R272" s="301">
        <f t="shared" ca="1" si="58"/>
        <v>397.70600211112668</v>
      </c>
      <c r="S272" s="50"/>
      <c r="T272" s="292"/>
      <c r="U272" s="265"/>
      <c r="V272" s="292">
        <f t="shared" ca="1" si="59"/>
        <v>403.35577346611137</v>
      </c>
      <c r="W272" s="241">
        <f t="shared" ca="1" si="60"/>
        <v>-4.815764466111375</v>
      </c>
      <c r="X272" s="351">
        <f t="shared" ca="1" si="61"/>
        <v>23.191587393060978</v>
      </c>
      <c r="Y272" s="50">
        <f t="shared" ca="1" si="51"/>
        <v>3.8641311461045333</v>
      </c>
      <c r="Z272" s="265">
        <f t="shared" ca="1" si="62"/>
        <v>402.40414014610451</v>
      </c>
      <c r="AA272" s="265">
        <f t="shared" ca="1" si="63"/>
        <v>394.67587785389549</v>
      </c>
      <c r="AB272" s="292"/>
      <c r="AC272" s="37"/>
      <c r="AD272" s="50"/>
      <c r="AE272" s="228"/>
      <c r="AF272" s="50"/>
      <c r="AG272" s="50"/>
      <c r="AH272" s="228"/>
      <c r="AI272" s="50"/>
      <c r="AJ272" s="50"/>
      <c r="AK272" s="50"/>
      <c r="AL272" s="68"/>
      <c r="AM272" s="246"/>
      <c r="AN272" s="241"/>
      <c r="AO272" s="68"/>
      <c r="AP272" s="68"/>
      <c r="AQ272" s="241"/>
      <c r="AR272" s="241"/>
      <c r="AS272" s="228"/>
      <c r="AT272" s="194"/>
      <c r="AU272" s="37"/>
      <c r="AV272" s="68"/>
      <c r="AW272" s="228"/>
      <c r="AX272" s="241"/>
      <c r="AY272" s="38"/>
      <c r="AZ272" s="38"/>
      <c r="BA272" s="55"/>
      <c r="BB272" s="55"/>
      <c r="BC272" s="3" t="e">
        <f t="shared" ca="1" si="64"/>
        <v>#N/A</v>
      </c>
      <c r="BD272" s="3">
        <f t="shared" ca="1" si="65"/>
        <v>83742300</v>
      </c>
      <c r="BE272" s="132"/>
      <c r="BF272" s="132"/>
      <c r="BG272" s="125"/>
      <c r="BJ272" s="68"/>
      <c r="BK272" s="68"/>
      <c r="BL272" s="68"/>
      <c r="BN272" s="169"/>
      <c r="BP272" s="68"/>
      <c r="BQ272" s="68"/>
      <c r="BR272" s="68"/>
      <c r="BU272" s="68"/>
      <c r="BV272" s="68"/>
      <c r="BW272" s="68"/>
      <c r="BX272" s="68"/>
      <c r="BZ272" s="237"/>
      <c r="CD272" s="237"/>
      <c r="CF272" s="68"/>
      <c r="CG272" s="68"/>
      <c r="CH272" s="237"/>
      <c r="CL272" s="237"/>
    </row>
    <row r="273" spans="1:90" x14ac:dyDescent="0.4">
      <c r="A273">
        <v>241</v>
      </c>
      <c r="B273" s="47">
        <f ca="1">IF(A273&gt;$A$8,"",OFFSET(InputPriceData!B$15,$A273+$A$11,0,1,1))</f>
        <v>44978</v>
      </c>
      <c r="C273" s="3">
        <f ca="1">IF(A273&gt;$A$8,"",OFFSET(InputPriceData!G$15,CalculationsAndCharts!$A273+$A$11,IF($C$5,8,0),1,1))</f>
        <v>82655900</v>
      </c>
      <c r="D273" s="4">
        <f ca="1">IF(A273&gt;$A$8,"",OFFSET(InputPriceData!C$15,CalculationsAndCharts!$A273+$A$11,IF($C$5,8,0),1,1))</f>
        <v>403.05999800000001</v>
      </c>
      <c r="E273" s="4">
        <f ca="1">IF(A273&gt;$A$8,"",OFFSET(InputPriceData!D$15,CalculationsAndCharts!$A273+$A$11,IF($C$5,8,0),1,1))</f>
        <v>404.16000400000001</v>
      </c>
      <c r="F273" s="4">
        <f ca="1">IF(A273&gt;$A$8,"",OFFSET(InputPriceData!E$15,CalculationsAndCharts!$A273+$A$11,IF($C$5,8,0),1,1))</f>
        <v>398.82000699999998</v>
      </c>
      <c r="G273" s="4">
        <f ca="1">IF(A273&gt;$A$8,"",OFFSET(InputPriceData!F$15,CalculationsAndCharts!$A273+$A$11,IF($C$5,8,0),1,1))</f>
        <v>399.08999599999999</v>
      </c>
      <c r="H273" s="282">
        <f t="shared" ca="1" si="52"/>
        <v>407.26001000000002</v>
      </c>
      <c r="I273" s="292">
        <f t="shared" ca="1" si="53"/>
        <v>398.82000699999998</v>
      </c>
      <c r="J273" s="50">
        <f t="shared" ca="1" si="54"/>
        <v>8.440003000000047</v>
      </c>
      <c r="K273" s="282"/>
      <c r="L273" s="282"/>
      <c r="M273" s="292">
        <f t="shared" ca="1" si="55"/>
        <v>5.3469257005479545</v>
      </c>
      <c r="N273" s="291"/>
      <c r="P273" s="292">
        <f t="shared" ca="1" si="56"/>
        <v>407.43228495883466</v>
      </c>
      <c r="Q273" s="301">
        <f t="shared" ca="1" si="57"/>
        <v>412.77921065938261</v>
      </c>
      <c r="R273" s="301">
        <f t="shared" ca="1" si="58"/>
        <v>402.0853592582867</v>
      </c>
      <c r="S273" s="50"/>
      <c r="T273" s="292"/>
      <c r="U273" s="265"/>
      <c r="V273" s="292">
        <f t="shared" ca="1" si="59"/>
        <v>407.43228495883466</v>
      </c>
      <c r="W273" s="241">
        <f t="shared" ca="1" si="60"/>
        <v>-8.342288958834672</v>
      </c>
      <c r="X273" s="351">
        <f t="shared" ca="1" si="61"/>
        <v>69.593785072694871</v>
      </c>
      <c r="Y273" s="50">
        <f t="shared" ca="1" si="51"/>
        <v>3.719967409461066</v>
      </c>
      <c r="Z273" s="265">
        <f t="shared" ca="1" si="62"/>
        <v>402.80996340946103</v>
      </c>
      <c r="AA273" s="265">
        <f t="shared" ca="1" si="63"/>
        <v>395.37002859053894</v>
      </c>
      <c r="AB273" s="292"/>
      <c r="AC273" s="37"/>
      <c r="AD273" s="50"/>
      <c r="AE273" s="228"/>
      <c r="AF273" s="50"/>
      <c r="AG273" s="50"/>
      <c r="AH273" s="228"/>
      <c r="AI273" s="50"/>
      <c r="AJ273" s="50"/>
      <c r="AK273" s="50"/>
      <c r="AL273" s="68"/>
      <c r="AM273" s="246"/>
      <c r="AN273" s="241"/>
      <c r="AO273" s="68"/>
      <c r="AP273" s="68"/>
      <c r="AQ273" s="241"/>
      <c r="AR273" s="241"/>
      <c r="AS273" s="228"/>
      <c r="AT273" s="194"/>
      <c r="AU273" s="37"/>
      <c r="AV273" s="68"/>
      <c r="AW273" s="228"/>
      <c r="AX273" s="241"/>
      <c r="AY273" s="38"/>
      <c r="AZ273" s="38"/>
      <c r="BA273" s="55"/>
      <c r="BB273" s="55"/>
      <c r="BC273" s="3" t="e">
        <f t="shared" ca="1" si="64"/>
        <v>#N/A</v>
      </c>
      <c r="BD273" s="3">
        <f t="shared" ca="1" si="65"/>
        <v>82655900</v>
      </c>
      <c r="BE273" s="132"/>
      <c r="BF273" s="132"/>
      <c r="BG273" s="125"/>
      <c r="BJ273" s="68"/>
      <c r="BK273" s="68"/>
      <c r="BL273" s="68"/>
      <c r="BN273" s="169"/>
      <c r="BP273" s="68"/>
      <c r="BQ273" s="68"/>
      <c r="BR273" s="68"/>
      <c r="BU273" s="68"/>
      <c r="BV273" s="68"/>
      <c r="BW273" s="68"/>
      <c r="BX273" s="68"/>
      <c r="BZ273" s="237"/>
      <c r="CD273" s="237"/>
      <c r="CF273" s="68"/>
      <c r="CG273" s="68"/>
      <c r="CH273" s="237"/>
      <c r="CL273" s="237"/>
    </row>
    <row r="274" spans="1:90" x14ac:dyDescent="0.4">
      <c r="A274">
        <v>242</v>
      </c>
      <c r="B274" s="47">
        <f ca="1">IF(A274&gt;$A$8,"",OFFSET(InputPriceData!B$15,$A274+$A$11,0,1,1))</f>
        <v>44974</v>
      </c>
      <c r="C274" s="3">
        <f ca="1">IF(A274&gt;$A$8,"",OFFSET(InputPriceData!G$15,CalculationsAndCharts!$A274+$A$11,IF($C$5,8,0),1,1))</f>
        <v>89257800</v>
      </c>
      <c r="D274" s="4">
        <f ca="1">IF(A274&gt;$A$8,"",OFFSET(InputPriceData!C$15,CalculationsAndCharts!$A274+$A$11,IF($C$5,8,0),1,1))</f>
        <v>406.05999800000001</v>
      </c>
      <c r="E274" s="4">
        <f ca="1">IF(A274&gt;$A$8,"",OFFSET(InputPriceData!D$15,CalculationsAndCharts!$A274+$A$11,IF($C$5,8,0),1,1))</f>
        <v>407.51001000000002</v>
      </c>
      <c r="F274" s="4">
        <f ca="1">IF(A274&gt;$A$8,"",OFFSET(InputPriceData!E$15,CalculationsAndCharts!$A274+$A$11,IF($C$5,8,0),1,1))</f>
        <v>404.04998799999998</v>
      </c>
      <c r="G274" s="4">
        <f ca="1">IF(A274&gt;$A$8,"",OFFSET(InputPriceData!F$15,CalculationsAndCharts!$A274+$A$11,IF($C$5,8,0),1,1))</f>
        <v>407.26001000000002</v>
      </c>
      <c r="H274" s="282">
        <f t="shared" ca="1" si="52"/>
        <v>408.27999899999998</v>
      </c>
      <c r="I274" s="292">
        <f t="shared" ca="1" si="53"/>
        <v>404.04998799999998</v>
      </c>
      <c r="J274" s="50">
        <f t="shared" ca="1" si="54"/>
        <v>4.2300109999999904</v>
      </c>
      <c r="K274" s="282"/>
      <c r="L274" s="282"/>
      <c r="M274" s="292">
        <f t="shared" ca="1" si="55"/>
        <v>4.9591927048099764</v>
      </c>
      <c r="N274" s="291"/>
      <c r="P274" s="292">
        <f t="shared" ca="1" si="56"/>
        <v>410.55713530652781</v>
      </c>
      <c r="Q274" s="301">
        <f t="shared" ca="1" si="57"/>
        <v>415.51632801133781</v>
      </c>
      <c r="R274" s="301">
        <f t="shared" ca="1" si="58"/>
        <v>405.59794260171782</v>
      </c>
      <c r="S274" s="50"/>
      <c r="T274" s="292"/>
      <c r="U274" s="265"/>
      <c r="V274" s="292">
        <f t="shared" ca="1" si="59"/>
        <v>410.55713530652781</v>
      </c>
      <c r="W274" s="241">
        <f t="shared" ca="1" si="60"/>
        <v>-3.2971253065277892</v>
      </c>
      <c r="X274" s="351">
        <f t="shared" ca="1" si="61"/>
        <v>10.871035286945968</v>
      </c>
      <c r="Y274" s="50">
        <f t="shared" ca="1" si="51"/>
        <v>3.3091316068528878</v>
      </c>
      <c r="Z274" s="265">
        <f t="shared" ca="1" si="62"/>
        <v>410.5691416068529</v>
      </c>
      <c r="AA274" s="265">
        <f t="shared" ca="1" si="63"/>
        <v>403.95087839314715</v>
      </c>
      <c r="AB274" s="292"/>
      <c r="AC274" s="37"/>
      <c r="AD274" s="50"/>
      <c r="AE274" s="228"/>
      <c r="AF274" s="50"/>
      <c r="AG274" s="50"/>
      <c r="AH274" s="228"/>
      <c r="AI274" s="50"/>
      <c r="AJ274" s="50"/>
      <c r="AK274" s="50"/>
      <c r="AL274" s="68"/>
      <c r="AM274" s="246"/>
      <c r="AN274" s="241"/>
      <c r="AO274" s="68"/>
      <c r="AP274" s="68"/>
      <c r="AQ274" s="241"/>
      <c r="AR274" s="241"/>
      <c r="AS274" s="228"/>
      <c r="AT274" s="194"/>
      <c r="AU274" s="37"/>
      <c r="AV274" s="68"/>
      <c r="AW274" s="228"/>
      <c r="AX274" s="241"/>
      <c r="AY274" s="38"/>
      <c r="AZ274" s="38"/>
      <c r="BA274" s="55"/>
      <c r="BB274" s="55"/>
      <c r="BC274" s="3" t="e">
        <f t="shared" ca="1" si="64"/>
        <v>#N/A</v>
      </c>
      <c r="BD274" s="3">
        <f t="shared" ca="1" si="65"/>
        <v>89257800</v>
      </c>
      <c r="BE274" s="132"/>
      <c r="BF274" s="132"/>
      <c r="BG274" s="125"/>
      <c r="BJ274" s="68"/>
      <c r="BK274" s="68"/>
      <c r="BL274" s="68"/>
      <c r="BN274" s="169"/>
      <c r="BP274" s="68"/>
      <c r="BQ274" s="68"/>
      <c r="BR274" s="68"/>
      <c r="BU274" s="68"/>
      <c r="BV274" s="68"/>
      <c r="BW274" s="68"/>
      <c r="BX274" s="68"/>
      <c r="BZ274" s="237"/>
      <c r="CD274" s="237"/>
      <c r="CF274" s="68"/>
      <c r="CG274" s="68"/>
      <c r="CH274" s="237"/>
      <c r="CL274" s="237"/>
    </row>
    <row r="275" spans="1:90" x14ac:dyDescent="0.4">
      <c r="A275">
        <v>243</v>
      </c>
      <c r="B275" s="47">
        <f ca="1">IF(A275&gt;$A$8,"",OFFSET(InputPriceData!B$15,$A275+$A$11,0,1,1))</f>
        <v>44973</v>
      </c>
      <c r="C275" s="3">
        <f ca="1">IF(A275&gt;$A$8,"",OFFSET(InputPriceData!G$15,CalculationsAndCharts!$A275+$A$11,IF($C$5,8,0),1,1))</f>
        <v>76431500</v>
      </c>
      <c r="D275" s="4">
        <f ca="1">IF(A275&gt;$A$8,"",OFFSET(InputPriceData!C$15,CalculationsAndCharts!$A275+$A$11,IF($C$5,8,0),1,1))</f>
        <v>408.790009</v>
      </c>
      <c r="E275" s="4">
        <f ca="1">IF(A275&gt;$A$8,"",OFFSET(InputPriceData!D$15,CalculationsAndCharts!$A275+$A$11,IF($C$5,8,0),1,1))</f>
        <v>412.91000400000001</v>
      </c>
      <c r="F275" s="4">
        <f ca="1">IF(A275&gt;$A$8,"",OFFSET(InputPriceData!E$15,CalculationsAndCharts!$A275+$A$11,IF($C$5,8,0),1,1))</f>
        <v>408.14001500000001</v>
      </c>
      <c r="G275" s="4">
        <f ca="1">IF(A275&gt;$A$8,"",OFFSET(InputPriceData!F$15,CalculationsAndCharts!$A275+$A$11,IF($C$5,8,0),1,1))</f>
        <v>408.27999899999998</v>
      </c>
      <c r="H275" s="282">
        <f t="shared" ca="1" si="52"/>
        <v>413.98001099999999</v>
      </c>
      <c r="I275" s="292">
        <f t="shared" ca="1" si="53"/>
        <v>408.14001500000001</v>
      </c>
      <c r="J275" s="50">
        <f t="shared" ca="1" si="54"/>
        <v>5.8399959999999851</v>
      </c>
      <c r="K275" s="282"/>
      <c r="L275" s="282"/>
      <c r="M275" s="292">
        <f t="shared" ca="1" si="55"/>
        <v>5.1710941757238302</v>
      </c>
      <c r="N275" s="291"/>
      <c r="P275" s="292">
        <f t="shared" ca="1" si="56"/>
        <v>412.23330921168252</v>
      </c>
      <c r="Q275" s="301">
        <f t="shared" ca="1" si="57"/>
        <v>417.40440338740638</v>
      </c>
      <c r="R275" s="301">
        <f t="shared" ca="1" si="58"/>
        <v>407.06221503595867</v>
      </c>
      <c r="S275" s="50"/>
      <c r="T275" s="292"/>
      <c r="U275" s="265"/>
      <c r="V275" s="292">
        <f t="shared" ca="1" si="59"/>
        <v>412.23330921168252</v>
      </c>
      <c r="W275" s="241">
        <f t="shared" ca="1" si="60"/>
        <v>-3.9533102116825489</v>
      </c>
      <c r="X275" s="351">
        <f t="shared" ca="1" si="61"/>
        <v>15.62866162979352</v>
      </c>
      <c r="Y275" s="50">
        <f t="shared" ca="1" si="51"/>
        <v>3.226065168825996</v>
      </c>
      <c r="Z275" s="265">
        <f t="shared" ca="1" si="62"/>
        <v>411.50606416882596</v>
      </c>
      <c r="AA275" s="265">
        <f t="shared" ca="1" si="63"/>
        <v>405.05393383117399</v>
      </c>
      <c r="AB275" s="292"/>
      <c r="AC275" s="37"/>
      <c r="AD275" s="50"/>
      <c r="AE275" s="228"/>
      <c r="AF275" s="50"/>
      <c r="AG275" s="50"/>
      <c r="AH275" s="228"/>
      <c r="AI275" s="50"/>
      <c r="AJ275" s="50"/>
      <c r="AK275" s="50"/>
      <c r="AL275" s="68"/>
      <c r="AM275" s="246"/>
      <c r="AN275" s="241"/>
      <c r="AO275" s="68"/>
      <c r="AP275" s="68"/>
      <c r="AQ275" s="241"/>
      <c r="AR275" s="241"/>
      <c r="AS275" s="228"/>
      <c r="AT275" s="194"/>
      <c r="AU275" s="37"/>
      <c r="AV275" s="68"/>
      <c r="AW275" s="228"/>
      <c r="AX275" s="241"/>
      <c r="AY275" s="38"/>
      <c r="AZ275" s="38"/>
      <c r="BA275" s="55"/>
      <c r="BB275" s="55"/>
      <c r="BC275" s="3" t="e">
        <f t="shared" ca="1" si="64"/>
        <v>#N/A</v>
      </c>
      <c r="BD275" s="3">
        <f t="shared" ca="1" si="65"/>
        <v>76431500</v>
      </c>
      <c r="BE275" s="132"/>
      <c r="BF275" s="132"/>
      <c r="BG275" s="125"/>
      <c r="BJ275" s="68"/>
      <c r="BK275" s="68"/>
      <c r="BL275" s="68"/>
      <c r="BN275" s="169"/>
      <c r="BP275" s="68"/>
      <c r="BQ275" s="68"/>
      <c r="BR275" s="68"/>
      <c r="BU275" s="68"/>
      <c r="BV275" s="68"/>
      <c r="BW275" s="68"/>
      <c r="BX275" s="68"/>
      <c r="BZ275" s="237"/>
      <c r="CD275" s="237"/>
      <c r="CF275" s="68"/>
      <c r="CG275" s="68"/>
      <c r="CH275" s="237"/>
      <c r="CL275" s="237"/>
    </row>
    <row r="276" spans="1:90" x14ac:dyDescent="0.4">
      <c r="A276">
        <v>244</v>
      </c>
      <c r="B276" s="47">
        <f ca="1">IF(A276&gt;$A$8,"",OFFSET(InputPriceData!B$15,$A276+$A$11,0,1,1))</f>
        <v>44972</v>
      </c>
      <c r="C276" s="3">
        <f ca="1">IF(A276&gt;$A$8,"",OFFSET(InputPriceData!G$15,CalculationsAndCharts!$A276+$A$11,IF($C$5,8,0),1,1))</f>
        <v>61555700</v>
      </c>
      <c r="D276" s="4">
        <f ca="1">IF(A276&gt;$A$8,"",OFFSET(InputPriceData!C$15,CalculationsAndCharts!$A276+$A$11,IF($C$5,8,0),1,1))</f>
        <v>410.35000600000001</v>
      </c>
      <c r="E276" s="4">
        <f ca="1">IF(A276&gt;$A$8,"",OFFSET(InputPriceData!D$15,CalculationsAndCharts!$A276+$A$11,IF($C$5,8,0),1,1))</f>
        <v>414.05999800000001</v>
      </c>
      <c r="F276" s="4">
        <f ca="1">IF(A276&gt;$A$8,"",OFFSET(InputPriceData!E$15,CalculationsAndCharts!$A276+$A$11,IF($C$5,8,0),1,1))</f>
        <v>409.47000100000002</v>
      </c>
      <c r="G276" s="4">
        <f ca="1">IF(A276&gt;$A$8,"",OFFSET(InputPriceData!F$15,CalculationsAndCharts!$A276+$A$11,IF($C$5,8,0),1,1))</f>
        <v>413.98001099999999</v>
      </c>
      <c r="H276" s="282">
        <f t="shared" ca="1" si="52"/>
        <v>414.05999800000001</v>
      </c>
      <c r="I276" s="292">
        <f t="shared" ca="1" si="53"/>
        <v>409.47000100000002</v>
      </c>
      <c r="J276" s="50">
        <f t="shared" ca="1" si="54"/>
        <v>4.5899969999999826</v>
      </c>
      <c r="K276" s="282"/>
      <c r="L276" s="282"/>
      <c r="M276" s="292">
        <f t="shared" ca="1" si="55"/>
        <v>5.3951621626548576</v>
      </c>
      <c r="N276" s="291"/>
      <c r="P276" s="292">
        <f t="shared" ca="1" si="56"/>
        <v>412.62484108910189</v>
      </c>
      <c r="Q276" s="301">
        <f t="shared" ca="1" si="57"/>
        <v>418.02000325175675</v>
      </c>
      <c r="R276" s="301">
        <f t="shared" ca="1" si="58"/>
        <v>407.22967892644704</v>
      </c>
      <c r="S276" s="50"/>
      <c r="T276" s="292"/>
      <c r="U276" s="265"/>
      <c r="V276" s="292">
        <f t="shared" ca="1" si="59"/>
        <v>412.62484108910189</v>
      </c>
      <c r="W276" s="241">
        <f t="shared" ca="1" si="60"/>
        <v>1.3551699108980984</v>
      </c>
      <c r="X276" s="351">
        <f t="shared" ca="1" si="61"/>
        <v>1.8364854874035599</v>
      </c>
      <c r="Y276" s="50">
        <f t="shared" ca="1" si="51"/>
        <v>3.6024120057034299</v>
      </c>
      <c r="Z276" s="265">
        <f t="shared" ca="1" si="62"/>
        <v>417.58242300570345</v>
      </c>
      <c r="AA276" s="265">
        <f t="shared" ca="1" si="63"/>
        <v>410.37759899429653</v>
      </c>
      <c r="AB276" s="292"/>
      <c r="AC276" s="37"/>
      <c r="AD276" s="50"/>
      <c r="AE276" s="228"/>
      <c r="AF276" s="50"/>
      <c r="AG276" s="50"/>
      <c r="AH276" s="228"/>
      <c r="AI276" s="50"/>
      <c r="AJ276" s="50"/>
      <c r="AK276" s="50"/>
      <c r="AL276" s="68"/>
      <c r="AM276" s="246"/>
      <c r="AN276" s="241"/>
      <c r="AO276" s="68"/>
      <c r="AP276" s="68"/>
      <c r="AQ276" s="241"/>
      <c r="AR276" s="241"/>
      <c r="AS276" s="228"/>
      <c r="AT276" s="194"/>
      <c r="AU276" s="37"/>
      <c r="AV276" s="68"/>
      <c r="AW276" s="228"/>
      <c r="AX276" s="241"/>
      <c r="AY276" s="38"/>
      <c r="AZ276" s="38"/>
      <c r="BA276" s="55"/>
      <c r="BB276" s="55"/>
      <c r="BC276" s="3">
        <f t="shared" ca="1" si="64"/>
        <v>61555700</v>
      </c>
      <c r="BD276" s="3" t="e">
        <f t="shared" ca="1" si="65"/>
        <v>#N/A</v>
      </c>
      <c r="BE276" s="132"/>
      <c r="BF276" s="132"/>
      <c r="BG276" s="125"/>
      <c r="BJ276" s="68"/>
      <c r="BK276" s="68"/>
      <c r="BL276" s="68"/>
      <c r="BN276" s="169"/>
      <c r="BP276" s="68"/>
      <c r="BQ276" s="68"/>
      <c r="BR276" s="68"/>
      <c r="BU276" s="68"/>
      <c r="BV276" s="68"/>
      <c r="BW276" s="68"/>
      <c r="BX276" s="68"/>
      <c r="BZ276" s="237"/>
      <c r="CD276" s="237"/>
      <c r="CF276" s="68"/>
      <c r="CG276" s="68"/>
      <c r="CH276" s="237"/>
      <c r="CL276" s="237"/>
    </row>
    <row r="277" spans="1:90" x14ac:dyDescent="0.4">
      <c r="A277">
        <v>245</v>
      </c>
      <c r="B277" s="47">
        <f ca="1">IF(A277&gt;$A$8,"",OFFSET(InputPriceData!B$15,$A277+$A$11,0,1,1))</f>
        <v>44971</v>
      </c>
      <c r="C277" s="3">
        <f ca="1">IF(A277&gt;$A$8,"",OFFSET(InputPriceData!G$15,CalculationsAndCharts!$A277+$A$11,IF($C$5,8,0),1,1))</f>
        <v>88389300</v>
      </c>
      <c r="D277" s="4">
        <f ca="1">IF(A277&gt;$A$8,"",OFFSET(InputPriceData!C$15,CalculationsAndCharts!$A277+$A$11,IF($C$5,8,0),1,1))</f>
        <v>411.23998999999998</v>
      </c>
      <c r="E277" s="4">
        <f ca="1">IF(A277&gt;$A$8,"",OFFSET(InputPriceData!D$15,CalculationsAndCharts!$A277+$A$11,IF($C$5,8,0),1,1))</f>
        <v>415.04998799999998</v>
      </c>
      <c r="F277" s="4">
        <f ca="1">IF(A277&gt;$A$8,"",OFFSET(InputPriceData!E$15,CalculationsAndCharts!$A277+$A$11,IF($C$5,8,0),1,1))</f>
        <v>408.51001000000002</v>
      </c>
      <c r="G277" s="4">
        <f ca="1">IF(A277&gt;$A$8,"",OFFSET(InputPriceData!F$15,CalculationsAndCharts!$A277+$A$11,IF($C$5,8,0),1,1))</f>
        <v>412.64001500000001</v>
      </c>
      <c r="H277" s="282">
        <f t="shared" ca="1" si="52"/>
        <v>415.04998799999998</v>
      </c>
      <c r="I277" s="292">
        <f t="shared" ca="1" si="53"/>
        <v>408.51001000000002</v>
      </c>
      <c r="J277" s="50">
        <f t="shared" ca="1" si="54"/>
        <v>6.5399779999999623</v>
      </c>
      <c r="K277" s="282"/>
      <c r="L277" s="282"/>
      <c r="M277" s="292">
        <f t="shared" ca="1" si="55"/>
        <v>5.5481675887109541</v>
      </c>
      <c r="N277" s="291"/>
      <c r="P277" s="292">
        <f t="shared" ca="1" si="56"/>
        <v>411.96624557196799</v>
      </c>
      <c r="Q277" s="301">
        <f t="shared" ca="1" si="57"/>
        <v>417.51441316067894</v>
      </c>
      <c r="R277" s="301">
        <f t="shared" ca="1" si="58"/>
        <v>406.41807798325704</v>
      </c>
      <c r="S277" s="50"/>
      <c r="T277" s="292"/>
      <c r="U277" s="265"/>
      <c r="V277" s="292">
        <f t="shared" ca="1" si="59"/>
        <v>411.96624557196799</v>
      </c>
      <c r="W277" s="241">
        <f t="shared" ca="1" si="60"/>
        <v>0.673769428032017</v>
      </c>
      <c r="X277" s="351">
        <f t="shared" ca="1" si="61"/>
        <v>0.45396524215059136</v>
      </c>
      <c r="Y277" s="50">
        <f t="shared" ca="1" si="51"/>
        <v>3.9646607686223572</v>
      </c>
      <c r="Z277" s="265">
        <f t="shared" ca="1" si="62"/>
        <v>416.60467576862237</v>
      </c>
      <c r="AA277" s="265">
        <f t="shared" ca="1" si="63"/>
        <v>408.67535423137764</v>
      </c>
      <c r="AB277" s="292"/>
      <c r="AC277" s="37"/>
      <c r="AD277" s="50"/>
      <c r="AE277" s="228"/>
      <c r="AF277" s="50"/>
      <c r="AG277" s="50"/>
      <c r="AH277" s="228"/>
      <c r="AI277" s="50"/>
      <c r="AJ277" s="50"/>
      <c r="AK277" s="50"/>
      <c r="AL277" s="68"/>
      <c r="AM277" s="246"/>
      <c r="AN277" s="241"/>
      <c r="AO277" s="68"/>
      <c r="AP277" s="68"/>
      <c r="AQ277" s="241"/>
      <c r="AR277" s="241"/>
      <c r="AS277" s="228"/>
      <c r="AT277" s="194"/>
      <c r="AU277" s="37"/>
      <c r="AV277" s="68"/>
      <c r="AW277" s="228"/>
      <c r="AX277" s="241"/>
      <c r="AY277" s="38"/>
      <c r="AZ277" s="38"/>
      <c r="BA277" s="55"/>
      <c r="BB277" s="55"/>
      <c r="BC277" s="3" t="e">
        <f t="shared" ca="1" si="64"/>
        <v>#N/A</v>
      </c>
      <c r="BD277" s="3">
        <f t="shared" ca="1" si="65"/>
        <v>88389300</v>
      </c>
      <c r="BE277" s="132"/>
      <c r="BF277" s="132"/>
      <c r="BG277" s="125"/>
      <c r="BJ277" s="68"/>
      <c r="BK277" s="68"/>
      <c r="BL277" s="68"/>
      <c r="BN277" s="169"/>
      <c r="BP277" s="68"/>
      <c r="BQ277" s="68"/>
      <c r="BR277" s="68"/>
      <c r="BU277" s="68"/>
      <c r="BV277" s="68"/>
      <c r="BW277" s="68"/>
      <c r="BX277" s="68"/>
      <c r="BZ277" s="237"/>
      <c r="CD277" s="237"/>
      <c r="CF277" s="68"/>
      <c r="CG277" s="68"/>
      <c r="CH277" s="237"/>
      <c r="CL277" s="237"/>
    </row>
    <row r="278" spans="1:90" x14ac:dyDescent="0.4">
      <c r="A278">
        <v>246</v>
      </c>
      <c r="B278" s="47">
        <f ca="1">IF(A278&gt;$A$8,"",OFFSET(InputPriceData!B$15,$A278+$A$11,0,1,1))</f>
        <v>44970</v>
      </c>
      <c r="C278" s="3">
        <f ca="1">IF(A278&gt;$A$8,"",OFFSET(InputPriceData!G$15,CalculationsAndCharts!$A278+$A$11,IF($C$5,8,0),1,1))</f>
        <v>64913500</v>
      </c>
      <c r="D278" s="4">
        <f ca="1">IF(A278&gt;$A$8,"",OFFSET(InputPriceData!C$15,CalculationsAndCharts!$A278+$A$11,IF($C$5,8,0),1,1))</f>
        <v>408.72000100000002</v>
      </c>
      <c r="E278" s="4">
        <f ca="1">IF(A278&gt;$A$8,"",OFFSET(InputPriceData!D$15,CalculationsAndCharts!$A278+$A$11,IF($C$5,8,0),1,1))</f>
        <v>412.97000100000002</v>
      </c>
      <c r="F278" s="4">
        <f ca="1">IF(A278&gt;$A$8,"",OFFSET(InputPriceData!E$15,CalculationsAndCharts!$A278+$A$11,IF($C$5,8,0),1,1))</f>
        <v>408.23998999999998</v>
      </c>
      <c r="G278" s="4">
        <f ca="1">IF(A278&gt;$A$8,"",OFFSET(InputPriceData!F$15,CalculationsAndCharts!$A278+$A$11,IF($C$5,8,0),1,1))</f>
        <v>412.82998700000002</v>
      </c>
      <c r="H278" s="282">
        <f t="shared" ca="1" si="52"/>
        <v>412.97000100000002</v>
      </c>
      <c r="I278" s="292">
        <f t="shared" ca="1" si="53"/>
        <v>408.040009</v>
      </c>
      <c r="J278" s="50">
        <f t="shared" ca="1" si="54"/>
        <v>4.929992000000027</v>
      </c>
      <c r="K278" s="282"/>
      <c r="L278" s="282"/>
      <c r="M278" s="292">
        <f t="shared" ca="1" si="55"/>
        <v>5.7042144638336527</v>
      </c>
      <c r="N278" s="291"/>
      <c r="P278" s="292">
        <f t="shared" ca="1" si="56"/>
        <v>411.39104182836024</v>
      </c>
      <c r="Q278" s="301">
        <f t="shared" ca="1" si="57"/>
        <v>417.09525629219388</v>
      </c>
      <c r="R278" s="301">
        <f t="shared" ca="1" si="58"/>
        <v>405.68682736452661</v>
      </c>
      <c r="S278" s="50"/>
      <c r="T278" s="292"/>
      <c r="U278" s="265"/>
      <c r="V278" s="292">
        <f t="shared" ca="1" si="59"/>
        <v>411.39104182836024</v>
      </c>
      <c r="W278" s="241">
        <f t="shared" ca="1" si="60"/>
        <v>1.438945171639773</v>
      </c>
      <c r="X278" s="351">
        <f t="shared" ca="1" si="61"/>
        <v>2.0705632069854158</v>
      </c>
      <c r="Y278" s="50">
        <f t="shared" ca="1" si="51"/>
        <v>3.9722467777642367</v>
      </c>
      <c r="Z278" s="265">
        <f t="shared" ca="1" si="62"/>
        <v>416.80223377776423</v>
      </c>
      <c r="AA278" s="265">
        <f t="shared" ca="1" si="63"/>
        <v>408.8577402222358</v>
      </c>
      <c r="AB278" s="292"/>
      <c r="AC278" s="37"/>
      <c r="AD278" s="50"/>
      <c r="AE278" s="228"/>
      <c r="AF278" s="50"/>
      <c r="AG278" s="50"/>
      <c r="AH278" s="228"/>
      <c r="AI278" s="50"/>
      <c r="AJ278" s="50"/>
      <c r="AK278" s="50"/>
      <c r="AL278" s="68"/>
      <c r="AM278" s="246"/>
      <c r="AN278" s="241"/>
      <c r="AO278" s="68"/>
      <c r="AP278" s="68"/>
      <c r="AQ278" s="241"/>
      <c r="AR278" s="241"/>
      <c r="AS278" s="228"/>
      <c r="AT278" s="194"/>
      <c r="AU278" s="37"/>
      <c r="AV278" s="68"/>
      <c r="AW278" s="228"/>
      <c r="AX278" s="241"/>
      <c r="AY278" s="38"/>
      <c r="AZ278" s="38"/>
      <c r="BA278" s="55"/>
      <c r="BB278" s="55"/>
      <c r="BC278" s="3">
        <f t="shared" ca="1" si="64"/>
        <v>64913500</v>
      </c>
      <c r="BD278" s="3" t="e">
        <f t="shared" ca="1" si="65"/>
        <v>#N/A</v>
      </c>
      <c r="BE278" s="132"/>
      <c r="BF278" s="132"/>
      <c r="BG278" s="125"/>
      <c r="BJ278" s="68"/>
      <c r="BK278" s="68"/>
      <c r="BL278" s="68"/>
      <c r="BN278" s="169"/>
      <c r="BP278" s="68"/>
      <c r="BQ278" s="68"/>
      <c r="BR278" s="68"/>
      <c r="BU278" s="68"/>
      <c r="BV278" s="68"/>
      <c r="BW278" s="68"/>
      <c r="BX278" s="68"/>
      <c r="BZ278" s="237"/>
      <c r="CD278" s="237"/>
      <c r="CF278" s="68"/>
      <c r="CG278" s="68"/>
      <c r="CH278" s="237"/>
      <c r="CL278" s="237"/>
    </row>
    <row r="279" spans="1:90" x14ac:dyDescent="0.4">
      <c r="A279">
        <v>247</v>
      </c>
      <c r="B279" s="47">
        <f ca="1">IF(A279&gt;$A$8,"",OFFSET(InputPriceData!B$15,$A279+$A$11,0,1,1))</f>
        <v>44967</v>
      </c>
      <c r="C279" s="3">
        <f ca="1">IF(A279&gt;$A$8,"",OFFSET(InputPriceData!G$15,CalculationsAndCharts!$A279+$A$11,IF($C$5,8,0),1,1))</f>
        <v>70769700</v>
      </c>
      <c r="D279" s="4">
        <f ca="1">IF(A279&gt;$A$8,"",OFFSET(InputPriceData!C$15,CalculationsAndCharts!$A279+$A$11,IF($C$5,8,0),1,1))</f>
        <v>405.85998499999999</v>
      </c>
      <c r="E279" s="4">
        <f ca="1">IF(A279&gt;$A$8,"",OFFSET(InputPriceData!D$15,CalculationsAndCharts!$A279+$A$11,IF($C$5,8,0),1,1))</f>
        <v>408.44000199999999</v>
      </c>
      <c r="F279" s="4">
        <f ca="1">IF(A279&gt;$A$8,"",OFFSET(InputPriceData!E$15,CalculationsAndCharts!$A279+$A$11,IF($C$5,8,0),1,1))</f>
        <v>405.01001000000002</v>
      </c>
      <c r="G279" s="4">
        <f ca="1">IF(A279&gt;$A$8,"",OFFSET(InputPriceData!F$15,CalculationsAndCharts!$A279+$A$11,IF($C$5,8,0),1,1))</f>
        <v>408.040009</v>
      </c>
      <c r="H279" s="282">
        <f t="shared" ca="1" si="52"/>
        <v>408.44000199999999</v>
      </c>
      <c r="I279" s="292">
        <f t="shared" ca="1" si="53"/>
        <v>405.01001000000002</v>
      </c>
      <c r="J279" s="50">
        <f t="shared" ca="1" si="54"/>
        <v>3.4299919999999702</v>
      </c>
      <c r="K279" s="282"/>
      <c r="L279" s="282"/>
      <c r="M279" s="292">
        <f t="shared" ca="1" si="55"/>
        <v>6.725201534922701</v>
      </c>
      <c r="N279" s="291"/>
      <c r="P279" s="292">
        <f t="shared" ca="1" si="56"/>
        <v>411.80437158464809</v>
      </c>
      <c r="Q279" s="301">
        <f t="shared" ca="1" si="57"/>
        <v>418.52957311957078</v>
      </c>
      <c r="R279" s="301">
        <f t="shared" ca="1" si="58"/>
        <v>405.07917004972541</v>
      </c>
      <c r="S279" s="50"/>
      <c r="T279" s="292"/>
      <c r="U279" s="265"/>
      <c r="V279" s="292">
        <f t="shared" ca="1" si="59"/>
        <v>411.80437158464809</v>
      </c>
      <c r="W279" s="241">
        <f t="shared" ca="1" si="60"/>
        <v>-3.7643625846480973</v>
      </c>
      <c r="X279" s="351">
        <f t="shared" ca="1" si="61"/>
        <v>14.170425668698503</v>
      </c>
      <c r="Y279" s="50">
        <f t="shared" ca="1" si="51"/>
        <v>3.9767471974116106</v>
      </c>
      <c r="Z279" s="265">
        <f t="shared" ca="1" si="62"/>
        <v>412.01675619741161</v>
      </c>
      <c r="AA279" s="265">
        <f t="shared" ca="1" si="63"/>
        <v>404.06326180258839</v>
      </c>
      <c r="AB279" s="292"/>
      <c r="AC279" s="37"/>
      <c r="AD279" s="50"/>
      <c r="AE279" s="228"/>
      <c r="AF279" s="50"/>
      <c r="AG279" s="50"/>
      <c r="AH279" s="228"/>
      <c r="AI279" s="50"/>
      <c r="AJ279" s="50"/>
      <c r="AK279" s="50"/>
      <c r="AL279" s="68"/>
      <c r="AM279" s="246"/>
      <c r="AN279" s="241"/>
      <c r="AO279" s="68"/>
      <c r="AP279" s="68"/>
      <c r="AQ279" s="241"/>
      <c r="AR279" s="241"/>
      <c r="AS279" s="228"/>
      <c r="AT279" s="194"/>
      <c r="AU279" s="37"/>
      <c r="AV279" s="68"/>
      <c r="AW279" s="228"/>
      <c r="AX279" s="241"/>
      <c r="AY279" s="38"/>
      <c r="AZ279" s="38"/>
      <c r="BA279" s="55"/>
      <c r="BB279" s="55"/>
      <c r="BC279" s="3">
        <f t="shared" ca="1" si="64"/>
        <v>70769700</v>
      </c>
      <c r="BD279" s="3" t="e">
        <f t="shared" ca="1" si="65"/>
        <v>#N/A</v>
      </c>
      <c r="BE279" s="132"/>
      <c r="BF279" s="132"/>
      <c r="BG279" s="125"/>
      <c r="BJ279" s="68"/>
      <c r="BK279" s="68"/>
      <c r="BL279" s="68"/>
      <c r="BN279" s="169"/>
      <c r="BP279" s="68"/>
      <c r="BQ279" s="68"/>
      <c r="BR279" s="68"/>
      <c r="BU279" s="68"/>
      <c r="BV279" s="68"/>
      <c r="BW279" s="68"/>
      <c r="BX279" s="68"/>
      <c r="BZ279" s="237"/>
      <c r="CD279" s="237"/>
      <c r="CF279" s="68"/>
      <c r="CG279" s="68"/>
      <c r="CH279" s="237"/>
      <c r="CL279" s="237"/>
    </row>
    <row r="280" spans="1:90" x14ac:dyDescent="0.4">
      <c r="A280">
        <v>248</v>
      </c>
      <c r="B280" s="47">
        <f ca="1">IF(A280&gt;$A$8,"",OFFSET(InputPriceData!B$15,$A280+$A$11,0,1,1))</f>
        <v>44966</v>
      </c>
      <c r="C280" s="3">
        <f ca="1">IF(A280&gt;$A$8,"",OFFSET(InputPriceData!G$15,CalculationsAndCharts!$A280+$A$11,IF($C$5,8,0),1,1))</f>
        <v>78694900</v>
      </c>
      <c r="D280" s="4">
        <f ca="1">IF(A280&gt;$A$8,"",OFFSET(InputPriceData!C$15,CalculationsAndCharts!$A280+$A$11,IF($C$5,8,0),1,1))</f>
        <v>414.41000400000001</v>
      </c>
      <c r="E280" s="4">
        <f ca="1">IF(A280&gt;$A$8,"",OFFSET(InputPriceData!D$15,CalculationsAndCharts!$A280+$A$11,IF($C$5,8,0),1,1))</f>
        <v>414.57000699999998</v>
      </c>
      <c r="F280" s="4">
        <f ca="1">IF(A280&gt;$A$8,"",OFFSET(InputPriceData!E$15,CalculationsAndCharts!$A280+$A$11,IF($C$5,8,0),1,1))</f>
        <v>405.80999800000001</v>
      </c>
      <c r="G280" s="4">
        <f ca="1">IF(A280&gt;$A$8,"",OFFSET(InputPriceData!F$15,CalculationsAndCharts!$A280+$A$11,IF($C$5,8,0),1,1))</f>
        <v>407.08999599999999</v>
      </c>
      <c r="H280" s="282">
        <f t="shared" ca="1" si="52"/>
        <v>414.57000699999998</v>
      </c>
      <c r="I280" s="292">
        <f t="shared" ca="1" si="53"/>
        <v>405.80999800000001</v>
      </c>
      <c r="J280" s="50">
        <f t="shared" ca="1" si="54"/>
        <v>8.7600089999999682</v>
      </c>
      <c r="K280" s="282"/>
      <c r="L280" s="282"/>
      <c r="M280" s="292">
        <f t="shared" ca="1" si="55"/>
        <v>7.0505698824288654</v>
      </c>
      <c r="N280" s="291"/>
      <c r="P280" s="292">
        <f t="shared" ca="1" si="56"/>
        <v>413.70846648343331</v>
      </c>
      <c r="Q280" s="301">
        <f t="shared" ca="1" si="57"/>
        <v>420.75903636586219</v>
      </c>
      <c r="R280" s="301">
        <f t="shared" ca="1" si="58"/>
        <v>406.65789660100444</v>
      </c>
      <c r="S280" s="50"/>
      <c r="T280" s="292"/>
      <c r="U280" s="265"/>
      <c r="V280" s="292">
        <f t="shared" ca="1" si="59"/>
        <v>413.70846648343331</v>
      </c>
      <c r="W280" s="241">
        <f t="shared" ca="1" si="60"/>
        <v>-6.6184704834333274</v>
      </c>
      <c r="X280" s="351">
        <f t="shared" ca="1" si="61"/>
        <v>43.80415154007818</v>
      </c>
      <c r="Y280" s="50">
        <f t="shared" ca="1" si="51"/>
        <v>3.9535548754861605</v>
      </c>
      <c r="Z280" s="265">
        <f t="shared" ca="1" si="62"/>
        <v>411.04355087548612</v>
      </c>
      <c r="AA280" s="265">
        <f t="shared" ca="1" si="63"/>
        <v>403.13644112451385</v>
      </c>
      <c r="AB280" s="292"/>
      <c r="AC280" s="37"/>
      <c r="AD280" s="50"/>
      <c r="AE280" s="228"/>
      <c r="AF280" s="50"/>
      <c r="AG280" s="50"/>
      <c r="AH280" s="228"/>
      <c r="AI280" s="50"/>
      <c r="AJ280" s="50"/>
      <c r="AK280" s="50"/>
      <c r="AL280" s="68"/>
      <c r="AM280" s="246"/>
      <c r="AN280" s="241"/>
      <c r="AO280" s="68"/>
      <c r="AP280" s="68"/>
      <c r="AQ280" s="241"/>
      <c r="AR280" s="241"/>
      <c r="AS280" s="228"/>
      <c r="AT280" s="194"/>
      <c r="AU280" s="37"/>
      <c r="AV280" s="68"/>
      <c r="AW280" s="228"/>
      <c r="AX280" s="241"/>
      <c r="AY280" s="38"/>
      <c r="AZ280" s="38"/>
      <c r="BA280" s="55"/>
      <c r="BB280" s="55"/>
      <c r="BC280" s="3" t="e">
        <f t="shared" ca="1" si="64"/>
        <v>#N/A</v>
      </c>
      <c r="BD280" s="3">
        <f t="shared" ca="1" si="65"/>
        <v>78694900</v>
      </c>
      <c r="BE280" s="132"/>
      <c r="BF280" s="132"/>
      <c r="BG280" s="125"/>
      <c r="BJ280" s="68"/>
      <c r="BK280" s="68"/>
      <c r="BL280" s="68"/>
      <c r="BN280" s="169"/>
      <c r="BP280" s="68"/>
      <c r="BQ280" s="68"/>
      <c r="BR280" s="68"/>
      <c r="BU280" s="68"/>
      <c r="BV280" s="68"/>
      <c r="BW280" s="68"/>
      <c r="BX280" s="68"/>
      <c r="BZ280" s="237"/>
      <c r="CD280" s="237"/>
      <c r="CF280" s="68"/>
      <c r="CG280" s="68"/>
      <c r="CH280" s="237"/>
      <c r="CL280" s="237"/>
    </row>
    <row r="281" spans="1:90" x14ac:dyDescent="0.4">
      <c r="A281">
        <v>249</v>
      </c>
      <c r="B281" s="47">
        <f ca="1">IF(A281&gt;$A$8,"",OFFSET(InputPriceData!B$15,$A281+$A$11,0,1,1))</f>
        <v>44965</v>
      </c>
      <c r="C281" s="3">
        <f ca="1">IF(A281&gt;$A$8,"",OFFSET(InputPriceData!G$15,CalculationsAndCharts!$A281+$A$11,IF($C$5,8,0),1,1))</f>
        <v>76227500</v>
      </c>
      <c r="D281" s="4">
        <f ca="1">IF(A281&gt;$A$8,"",OFFSET(InputPriceData!C$15,CalculationsAndCharts!$A281+$A$11,IF($C$5,8,0),1,1))</f>
        <v>413.13000499999998</v>
      </c>
      <c r="E281" s="4">
        <f ca="1">IF(A281&gt;$A$8,"",OFFSET(InputPriceData!D$15,CalculationsAndCharts!$A281+$A$11,IF($C$5,8,0),1,1))</f>
        <v>414.52999899999998</v>
      </c>
      <c r="F281" s="4">
        <f ca="1">IF(A281&gt;$A$8,"",OFFSET(InputPriceData!E$15,CalculationsAndCharts!$A281+$A$11,IF($C$5,8,0),1,1))</f>
        <v>409.92999300000002</v>
      </c>
      <c r="G281" s="4">
        <f ca="1">IF(A281&gt;$A$8,"",OFFSET(InputPriceData!F$15,CalculationsAndCharts!$A281+$A$11,IF($C$5,8,0),1,1))</f>
        <v>410.64999399999999</v>
      </c>
      <c r="H281" s="282">
        <f t="shared" ca="1" si="52"/>
        <v>415.19000199999999</v>
      </c>
      <c r="I281" s="292">
        <f t="shared" ca="1" si="53"/>
        <v>409.92999300000002</v>
      </c>
      <c r="J281" s="50">
        <f t="shared" ca="1" si="54"/>
        <v>5.2600089999999682</v>
      </c>
      <c r="K281" s="282"/>
      <c r="L281" s="282"/>
      <c r="M281" s="292">
        <f t="shared" ca="1" si="55"/>
        <v>6.9848026677354511</v>
      </c>
      <c r="N281" s="291"/>
      <c r="P281" s="292">
        <f t="shared" ca="1" si="56"/>
        <v>415.27110313140889</v>
      </c>
      <c r="Q281" s="301">
        <f t="shared" ca="1" si="57"/>
        <v>422.25590579914433</v>
      </c>
      <c r="R281" s="301">
        <f t="shared" ca="1" si="58"/>
        <v>408.28630046367346</v>
      </c>
      <c r="S281" s="50"/>
      <c r="T281" s="292"/>
      <c r="U281" s="265"/>
      <c r="V281" s="292">
        <f t="shared" ca="1" si="59"/>
        <v>415.27110313140889</v>
      </c>
      <c r="W281" s="241">
        <f t="shared" ca="1" si="60"/>
        <v>-4.6211091314089003</v>
      </c>
      <c r="X281" s="351">
        <f t="shared" ca="1" si="61"/>
        <v>21.354649604390723</v>
      </c>
      <c r="Y281" s="50">
        <f t="shared" ca="1" si="51"/>
        <v>3.860752708239708</v>
      </c>
      <c r="Z281" s="265">
        <f t="shared" ca="1" si="62"/>
        <v>414.51074670823971</v>
      </c>
      <c r="AA281" s="265">
        <f t="shared" ca="1" si="63"/>
        <v>406.78924129176028</v>
      </c>
      <c r="AB281" s="292"/>
      <c r="AC281" s="37"/>
      <c r="AD281" s="50"/>
      <c r="AE281" s="228"/>
      <c r="AF281" s="50"/>
      <c r="AG281" s="50"/>
      <c r="AH281" s="228"/>
      <c r="AI281" s="50"/>
      <c r="AJ281" s="50"/>
      <c r="AK281" s="50"/>
      <c r="AL281" s="68"/>
      <c r="AM281" s="246"/>
      <c r="AN281" s="241"/>
      <c r="AO281" s="68"/>
      <c r="AP281" s="68"/>
      <c r="AQ281" s="241"/>
      <c r="AR281" s="241"/>
      <c r="AS281" s="228"/>
      <c r="AT281" s="194"/>
      <c r="AU281" s="37"/>
      <c r="AV281" s="68"/>
      <c r="AW281" s="228"/>
      <c r="AX281" s="241"/>
      <c r="AY281" s="38"/>
      <c r="AZ281" s="38"/>
      <c r="BA281" s="55"/>
      <c r="BB281" s="55"/>
      <c r="BC281" s="3" t="e">
        <f t="shared" ca="1" si="64"/>
        <v>#N/A</v>
      </c>
      <c r="BD281" s="3">
        <f t="shared" ca="1" si="65"/>
        <v>76227500</v>
      </c>
      <c r="BE281" s="132"/>
      <c r="BF281" s="132"/>
      <c r="BG281" s="125"/>
      <c r="BJ281" s="68"/>
      <c r="BK281" s="68"/>
      <c r="BL281" s="68"/>
      <c r="BN281" s="169"/>
      <c r="BP281" s="68"/>
      <c r="BQ281" s="68"/>
      <c r="BR281" s="68"/>
      <c r="BU281" s="68"/>
      <c r="BV281" s="68"/>
      <c r="BW281" s="68"/>
      <c r="BX281" s="68"/>
      <c r="BZ281" s="237"/>
      <c r="CD281" s="237"/>
      <c r="CF281" s="68"/>
      <c r="CG281" s="68"/>
      <c r="CH281" s="237"/>
      <c r="CL281" s="237"/>
    </row>
    <row r="282" spans="1:90" x14ac:dyDescent="0.4">
      <c r="A282">
        <v>250</v>
      </c>
      <c r="B282" s="47">
        <f ca="1">IF(A282&gt;$A$8,"",OFFSET(InputPriceData!B$15,$A282+$A$11,0,1,1))</f>
        <v>44964</v>
      </c>
      <c r="C282" s="3">
        <f ca="1">IF(A282&gt;$A$8,"",OFFSET(InputPriceData!G$15,CalculationsAndCharts!$A282+$A$11,IF($C$5,8,0),1,1))</f>
        <v>90990700</v>
      </c>
      <c r="D282" s="4">
        <f ca="1">IF(A282&gt;$A$8,"",OFFSET(InputPriceData!C$15,CalculationsAndCharts!$A282+$A$11,IF($C$5,8,0),1,1))</f>
        <v>408.86999500000002</v>
      </c>
      <c r="E282" s="4">
        <f ca="1">IF(A282&gt;$A$8,"",OFFSET(InputPriceData!D$15,CalculationsAndCharts!$A282+$A$11,IF($C$5,8,0),1,1))</f>
        <v>416.48998999999998</v>
      </c>
      <c r="F282" s="4">
        <f ca="1">IF(A282&gt;$A$8,"",OFFSET(InputPriceData!E$15,CalculationsAndCharts!$A282+$A$11,IF($C$5,8,0),1,1))</f>
        <v>407.57000699999998</v>
      </c>
      <c r="G282" s="4">
        <f ca="1">IF(A282&gt;$A$8,"",OFFSET(InputPriceData!F$15,CalculationsAndCharts!$A282+$A$11,IF($C$5,8,0),1,1))</f>
        <v>415.19000199999999</v>
      </c>
      <c r="H282" s="282">
        <f t="shared" ca="1" si="52"/>
        <v>416.48998999999998</v>
      </c>
      <c r="I282" s="292">
        <f t="shared" ca="1" si="53"/>
        <v>407.57000699999998</v>
      </c>
      <c r="J282" s="50">
        <f t="shared" ca="1" si="54"/>
        <v>8.919983000000002</v>
      </c>
      <c r="K282" s="282"/>
      <c r="L282" s="282"/>
      <c r="M282" s="292">
        <f t="shared" ca="1" si="55"/>
        <v>6.8455518189628606</v>
      </c>
      <c r="N282" s="291"/>
      <c r="P282" s="292">
        <f t="shared" ca="1" si="56"/>
        <v>414.90345517709608</v>
      </c>
      <c r="Q282" s="301">
        <f t="shared" ca="1" si="57"/>
        <v>421.74900699605894</v>
      </c>
      <c r="R282" s="301">
        <f t="shared" ca="1" si="58"/>
        <v>408.05790335813322</v>
      </c>
      <c r="S282" s="50"/>
      <c r="T282" s="292"/>
      <c r="U282" s="265"/>
      <c r="V282" s="292">
        <f t="shared" ca="1" si="59"/>
        <v>414.90345517709608</v>
      </c>
      <c r="W282" s="241">
        <f t="shared" ca="1" si="60"/>
        <v>0.2865468229039152</v>
      </c>
      <c r="X282" s="351">
        <f t="shared" ca="1" si="61"/>
        <v>8.2109081716327734E-2</v>
      </c>
      <c r="Y282" s="50">
        <f t="shared" ca="1" si="51"/>
        <v>3.8139692338139088</v>
      </c>
      <c r="Z282" s="265">
        <f t="shared" ca="1" si="62"/>
        <v>419.0039712338139</v>
      </c>
      <c r="AA282" s="265">
        <f t="shared" ca="1" si="63"/>
        <v>411.37603276618609</v>
      </c>
      <c r="AB282" s="292"/>
      <c r="AC282" s="37"/>
      <c r="AD282" s="50"/>
      <c r="AE282" s="228"/>
      <c r="AF282" s="50"/>
      <c r="AG282" s="50"/>
      <c r="AH282" s="228"/>
      <c r="AI282" s="50"/>
      <c r="AJ282" s="50"/>
      <c r="AK282" s="50"/>
      <c r="AL282" s="68"/>
      <c r="AM282" s="246"/>
      <c r="AN282" s="241"/>
      <c r="AO282" s="68"/>
      <c r="AP282" s="68"/>
      <c r="AQ282" s="241"/>
      <c r="AR282" s="241"/>
      <c r="AS282" s="228"/>
      <c r="AT282" s="194"/>
      <c r="AU282" s="37"/>
      <c r="AV282" s="68"/>
      <c r="AW282" s="228"/>
      <c r="AX282" s="241"/>
      <c r="AY282" s="38"/>
      <c r="AZ282" s="38"/>
      <c r="BA282" s="55"/>
      <c r="BB282" s="55"/>
      <c r="BC282" s="3">
        <f t="shared" ca="1" si="64"/>
        <v>90990700</v>
      </c>
      <c r="BD282" s="3" t="e">
        <f t="shared" ca="1" si="65"/>
        <v>#N/A</v>
      </c>
      <c r="BE282" s="132"/>
      <c r="BF282" s="132"/>
      <c r="BG282" s="125"/>
      <c r="BJ282" s="68"/>
      <c r="BK282" s="68"/>
      <c r="BL282" s="68"/>
      <c r="BN282" s="169"/>
      <c r="BP282" s="68"/>
      <c r="BQ282" s="68"/>
      <c r="BR282" s="68"/>
      <c r="BU282" s="68"/>
      <c r="BV282" s="68"/>
      <c r="BW282" s="68"/>
      <c r="BX282" s="68"/>
      <c r="BZ282" s="237"/>
      <c r="CD282" s="237"/>
      <c r="CF282" s="68"/>
      <c r="CG282" s="68"/>
      <c r="CH282" s="237"/>
      <c r="CL282" s="237"/>
    </row>
    <row r="283" spans="1:90" x14ac:dyDescent="0.4">
      <c r="A283">
        <v>251</v>
      </c>
      <c r="B283" s="47">
        <f ca="1">IF(A283&gt;$A$8,"",OFFSET(InputPriceData!B$15,$A283+$A$11,0,1,1))</f>
        <v>44963</v>
      </c>
      <c r="C283" s="3">
        <f ca="1">IF(A283&gt;$A$8,"",OFFSET(InputPriceData!G$15,CalculationsAndCharts!$A283+$A$11,IF($C$5,8,0),1,1))</f>
        <v>60295300</v>
      </c>
      <c r="D283" s="4">
        <f ca="1">IF(A283&gt;$A$8,"",OFFSET(InputPriceData!C$15,CalculationsAndCharts!$A283+$A$11,IF($C$5,8,0),1,1))</f>
        <v>409.790009</v>
      </c>
      <c r="E283" s="4">
        <f ca="1">IF(A283&gt;$A$8,"",OFFSET(InputPriceData!D$15,CalculationsAndCharts!$A283+$A$11,IF($C$5,8,0),1,1))</f>
        <v>411.290009</v>
      </c>
      <c r="F283" s="4">
        <f ca="1">IF(A283&gt;$A$8,"",OFFSET(InputPriceData!E$15,CalculationsAndCharts!$A283+$A$11,IF($C$5,8,0),1,1))</f>
        <v>408.10000600000001</v>
      </c>
      <c r="G283" s="4">
        <f ca="1">IF(A283&gt;$A$8,"",OFFSET(InputPriceData!F$15,CalculationsAndCharts!$A283+$A$11,IF($C$5,8,0),1,1))</f>
        <v>409.82998700000002</v>
      </c>
      <c r="H283" s="282">
        <f t="shared" ca="1" si="52"/>
        <v>412.35000600000001</v>
      </c>
      <c r="I283" s="292">
        <f t="shared" ca="1" si="53"/>
        <v>408.10000600000001</v>
      </c>
      <c r="J283" s="50">
        <f t="shared" ca="1" si="54"/>
        <v>4.25</v>
      </c>
      <c r="K283" s="282"/>
      <c r="L283" s="282"/>
      <c r="M283" s="292">
        <f t="shared" ca="1" si="55"/>
        <v>6.9098649577339568</v>
      </c>
      <c r="N283" s="291"/>
      <c r="P283" s="292">
        <f t="shared" ca="1" si="56"/>
        <v>414.28986396584139</v>
      </c>
      <c r="Q283" s="301">
        <f t="shared" ca="1" si="57"/>
        <v>421.19972892357532</v>
      </c>
      <c r="R283" s="301">
        <f t="shared" ca="1" si="58"/>
        <v>407.37999900810746</v>
      </c>
      <c r="S283" s="50"/>
      <c r="T283" s="292"/>
      <c r="U283" s="265"/>
      <c r="V283" s="292">
        <f t="shared" ca="1" si="59"/>
        <v>414.28986396584139</v>
      </c>
      <c r="W283" s="241">
        <f t="shared" ca="1" si="60"/>
        <v>-4.4598769658413744</v>
      </c>
      <c r="X283" s="351">
        <f t="shared" ca="1" si="61"/>
        <v>19.890502550442463</v>
      </c>
      <c r="Y283" s="50">
        <f t="shared" ca="1" si="51"/>
        <v>3.8930623049986126</v>
      </c>
      <c r="Z283" s="265">
        <f t="shared" ca="1" si="62"/>
        <v>413.72304930499865</v>
      </c>
      <c r="AA283" s="265">
        <f t="shared" ca="1" si="63"/>
        <v>405.93692469500138</v>
      </c>
      <c r="AB283" s="292"/>
      <c r="AC283" s="37"/>
      <c r="AD283" s="50"/>
      <c r="AE283" s="228"/>
      <c r="AF283" s="50"/>
      <c r="AG283" s="50"/>
      <c r="AH283" s="228"/>
      <c r="AI283" s="50"/>
      <c r="AJ283" s="50"/>
      <c r="AK283" s="50"/>
      <c r="AL283" s="68"/>
      <c r="AM283" s="246"/>
      <c r="AN283" s="241"/>
      <c r="AO283" s="68"/>
      <c r="AP283" s="68"/>
      <c r="AQ283" s="241"/>
      <c r="AR283" s="241"/>
      <c r="AS283" s="228"/>
      <c r="AT283" s="194"/>
      <c r="AU283" s="37"/>
      <c r="AV283" s="68"/>
      <c r="AW283" s="228"/>
      <c r="AX283" s="241"/>
      <c r="AY283" s="38"/>
      <c r="AZ283" s="38"/>
      <c r="BA283" s="55"/>
      <c r="BB283" s="55"/>
      <c r="BC283" s="3" t="e">
        <f t="shared" ca="1" si="64"/>
        <v>#N/A</v>
      </c>
      <c r="BD283" s="3">
        <f t="shared" ca="1" si="65"/>
        <v>60295300</v>
      </c>
      <c r="BE283" s="132"/>
      <c r="BF283" s="132"/>
      <c r="BG283" s="125"/>
      <c r="BJ283" s="68"/>
      <c r="BK283" s="68"/>
      <c r="BL283" s="68"/>
      <c r="BN283" s="169"/>
      <c r="BP283" s="68"/>
      <c r="BQ283" s="68"/>
      <c r="BR283" s="68"/>
      <c r="BU283" s="68"/>
      <c r="BV283" s="68"/>
      <c r="BW283" s="68"/>
      <c r="BX283" s="68"/>
      <c r="BZ283" s="237"/>
      <c r="CD283" s="237"/>
      <c r="CF283" s="68"/>
      <c r="CG283" s="68"/>
      <c r="CH283" s="237"/>
      <c r="CL283" s="237"/>
    </row>
    <row r="284" spans="1:90" x14ac:dyDescent="0.4">
      <c r="A284">
        <v>252</v>
      </c>
      <c r="B284" s="47">
        <f ca="1">IF(A284&gt;$A$8,"",OFFSET(InputPriceData!B$15,$A284+$A$11,0,1,1))</f>
        <v>44960</v>
      </c>
      <c r="C284" s="3">
        <f ca="1">IF(A284&gt;$A$8,"",OFFSET(InputPriceData!G$15,CalculationsAndCharts!$A284+$A$11,IF($C$5,8,0),1,1))</f>
        <v>94736800</v>
      </c>
      <c r="D284" s="4">
        <f ca="1">IF(A284&gt;$A$8,"",OFFSET(InputPriceData!C$15,CalculationsAndCharts!$A284+$A$11,IF($C$5,8,0),1,1))</f>
        <v>411.58999599999999</v>
      </c>
      <c r="E284" s="4">
        <f ca="1">IF(A284&gt;$A$8,"",OFFSET(InputPriceData!D$15,CalculationsAndCharts!$A284+$A$11,IF($C$5,8,0),1,1))</f>
        <v>416.97000100000002</v>
      </c>
      <c r="F284" s="4">
        <f ca="1">IF(A284&gt;$A$8,"",OFFSET(InputPriceData!E$15,CalculationsAndCharts!$A284+$A$11,IF($C$5,8,0),1,1))</f>
        <v>411.08999599999999</v>
      </c>
      <c r="G284" s="4">
        <f ca="1">IF(A284&gt;$A$8,"",OFFSET(InputPriceData!F$15,CalculationsAndCharts!$A284+$A$11,IF($C$5,8,0),1,1))</f>
        <v>412.35000600000001</v>
      </c>
      <c r="H284" s="282">
        <f t="shared" ca="1" si="52"/>
        <v>416.97000100000002</v>
      </c>
      <c r="I284" s="292">
        <f t="shared" ca="1" si="53"/>
        <v>411.08999599999999</v>
      </c>
      <c r="J284" s="50">
        <f t="shared" ca="1" si="54"/>
        <v>5.8800050000000397</v>
      </c>
      <c r="K284" s="282"/>
      <c r="L284" s="282"/>
      <c r="M284" s="292">
        <f t="shared" ca="1" si="55"/>
        <v>7.7265758929648083</v>
      </c>
      <c r="N284" s="291"/>
      <c r="P284" s="292">
        <f t="shared" ca="1" si="56"/>
        <v>413.82050857023597</v>
      </c>
      <c r="Q284" s="301">
        <f t="shared" ca="1" si="57"/>
        <v>421.5470844632008</v>
      </c>
      <c r="R284" s="301">
        <f t="shared" ca="1" si="58"/>
        <v>406.09393267727114</v>
      </c>
      <c r="S284" s="50"/>
      <c r="T284" s="292"/>
      <c r="U284" s="265"/>
      <c r="V284" s="292">
        <f t="shared" ca="1" si="59"/>
        <v>413.82050857023597</v>
      </c>
      <c r="W284" s="241">
        <f t="shared" ca="1" si="60"/>
        <v>-1.4705025702359649</v>
      </c>
      <c r="X284" s="351">
        <f t="shared" ca="1" si="61"/>
        <v>2.1623778090705787</v>
      </c>
      <c r="Y284" s="50">
        <f t="shared" ca="1" si="51"/>
        <v>4.0210009920059102</v>
      </c>
      <c r="Z284" s="265">
        <f t="shared" ca="1" si="62"/>
        <v>416.3710069920059</v>
      </c>
      <c r="AA284" s="265">
        <f t="shared" ca="1" si="63"/>
        <v>408.32900500799411</v>
      </c>
      <c r="AB284" s="292"/>
      <c r="AC284" s="37"/>
      <c r="AD284" s="50"/>
      <c r="AE284" s="228"/>
      <c r="AF284" s="50"/>
      <c r="AG284" s="50"/>
      <c r="AH284" s="228"/>
      <c r="AI284" s="50"/>
      <c r="AJ284" s="50"/>
      <c r="AK284" s="50"/>
      <c r="AL284" s="68"/>
      <c r="AM284" s="246"/>
      <c r="AN284" s="241"/>
      <c r="AO284" s="68"/>
      <c r="AP284" s="68"/>
      <c r="AQ284" s="241"/>
      <c r="AR284" s="241"/>
      <c r="AS284" s="228"/>
      <c r="AT284" s="194"/>
      <c r="AU284" s="37"/>
      <c r="AV284" s="68"/>
      <c r="AW284" s="228"/>
      <c r="AX284" s="241"/>
      <c r="AY284" s="38"/>
      <c r="AZ284" s="38"/>
      <c r="BA284" s="55"/>
      <c r="BB284" s="55"/>
      <c r="BC284" s="3" t="e">
        <f t="shared" ca="1" si="64"/>
        <v>#N/A</v>
      </c>
      <c r="BD284" s="3">
        <f t="shared" ca="1" si="65"/>
        <v>94736800</v>
      </c>
      <c r="BE284" s="132"/>
      <c r="BF284" s="132"/>
      <c r="BG284" s="125"/>
      <c r="BJ284" s="68"/>
      <c r="BK284" s="68"/>
      <c r="BL284" s="68"/>
      <c r="BN284" s="169"/>
      <c r="BP284" s="68"/>
      <c r="BQ284" s="68"/>
      <c r="BR284" s="68"/>
      <c r="BU284" s="68"/>
      <c r="BV284" s="68"/>
      <c r="BW284" s="68"/>
      <c r="BX284" s="68"/>
      <c r="BZ284" s="237"/>
      <c r="CD284" s="237"/>
      <c r="CF284" s="68"/>
      <c r="CG284" s="68"/>
      <c r="CH284" s="237"/>
      <c r="CL284" s="237"/>
    </row>
    <row r="285" spans="1:90" x14ac:dyDescent="0.4">
      <c r="A285">
        <v>253</v>
      </c>
      <c r="B285" s="47">
        <f ca="1">IF(A285&gt;$A$8,"",OFFSET(InputPriceData!B$15,$A285+$A$11,0,1,1))</f>
        <v>44959</v>
      </c>
      <c r="C285" s="3">
        <f ca="1">IF(A285&gt;$A$8,"",OFFSET(InputPriceData!G$15,CalculationsAndCharts!$A285+$A$11,IF($C$5,8,0),1,1))</f>
        <v>101654500</v>
      </c>
      <c r="D285" s="4">
        <f ca="1">IF(A285&gt;$A$8,"",OFFSET(InputPriceData!C$15,CalculationsAndCharts!$A285+$A$11,IF($C$5,8,0),1,1))</f>
        <v>414.85998499999999</v>
      </c>
      <c r="E285" s="4">
        <f ca="1">IF(A285&gt;$A$8,"",OFFSET(InputPriceData!D$15,CalculationsAndCharts!$A285+$A$11,IF($C$5,8,0),1,1))</f>
        <v>418.30999800000001</v>
      </c>
      <c r="F285" s="4">
        <f ca="1">IF(A285&gt;$A$8,"",OFFSET(InputPriceData!E$15,CalculationsAndCharts!$A285+$A$11,IF($C$5,8,0),1,1))</f>
        <v>412.88000499999998</v>
      </c>
      <c r="G285" s="4">
        <f ca="1">IF(A285&gt;$A$8,"",OFFSET(InputPriceData!F$15,CalculationsAndCharts!$A285+$A$11,IF($C$5,8,0),1,1))</f>
        <v>416.77999899999998</v>
      </c>
      <c r="H285" s="282">
        <f t="shared" ca="1" si="52"/>
        <v>418.30999800000001</v>
      </c>
      <c r="I285" s="292">
        <f t="shared" ca="1" si="53"/>
        <v>410.79998799999998</v>
      </c>
      <c r="J285" s="50">
        <f t="shared" ca="1" si="54"/>
        <v>7.5100100000000225</v>
      </c>
      <c r="K285" s="282"/>
      <c r="L285" s="282"/>
      <c r="M285" s="292">
        <f t="shared" ca="1" si="55"/>
        <v>7.8609230426855454</v>
      </c>
      <c r="N285" s="291"/>
      <c r="P285" s="292">
        <f t="shared" ca="1" si="56"/>
        <v>411.02282649304328</v>
      </c>
      <c r="Q285" s="301">
        <f t="shared" ca="1" si="57"/>
        <v>418.88374953572884</v>
      </c>
      <c r="R285" s="301">
        <f t="shared" ca="1" si="58"/>
        <v>403.16190345035773</v>
      </c>
      <c r="S285" s="50"/>
      <c r="T285" s="292"/>
      <c r="U285" s="265"/>
      <c r="V285" s="292">
        <f t="shared" ca="1" si="59"/>
        <v>411.02282649304328</v>
      </c>
      <c r="W285" s="241">
        <f t="shared" ca="1" si="60"/>
        <v>5.7571725069566924</v>
      </c>
      <c r="X285" s="351">
        <f t="shared" ca="1" si="61"/>
        <v>33.145035274858003</v>
      </c>
      <c r="Y285" s="50">
        <f t="shared" ca="1" si="51"/>
        <v>4.0160378587105194</v>
      </c>
      <c r="Z285" s="265">
        <f t="shared" ca="1" si="62"/>
        <v>420.79603685871052</v>
      </c>
      <c r="AA285" s="265">
        <f t="shared" ca="1" si="63"/>
        <v>412.76396114128943</v>
      </c>
      <c r="AB285" s="292"/>
      <c r="AC285" s="37"/>
      <c r="AD285" s="50"/>
      <c r="AE285" s="228"/>
      <c r="AF285" s="50"/>
      <c r="AG285" s="50"/>
      <c r="AH285" s="228"/>
      <c r="AI285" s="50"/>
      <c r="AJ285" s="50"/>
      <c r="AK285" s="50"/>
      <c r="AL285" s="68"/>
      <c r="AM285" s="246"/>
      <c r="AN285" s="241"/>
      <c r="AO285" s="68"/>
      <c r="AP285" s="68"/>
      <c r="AQ285" s="241"/>
      <c r="AR285" s="241"/>
      <c r="AS285" s="228"/>
      <c r="AT285" s="194"/>
      <c r="AU285" s="37"/>
      <c r="AV285" s="68"/>
      <c r="AW285" s="228"/>
      <c r="AX285" s="241"/>
      <c r="AY285" s="38"/>
      <c r="AZ285" s="38"/>
      <c r="BA285" s="55"/>
      <c r="BB285" s="55"/>
      <c r="BC285" s="3">
        <f t="shared" ca="1" si="64"/>
        <v>101654500</v>
      </c>
      <c r="BD285" s="3" t="e">
        <f t="shared" ca="1" si="65"/>
        <v>#N/A</v>
      </c>
      <c r="BE285" s="132"/>
      <c r="BF285" s="132"/>
      <c r="BG285" s="125"/>
      <c r="BJ285" s="68"/>
      <c r="BK285" s="68"/>
      <c r="BL285" s="68"/>
      <c r="BN285" s="169"/>
      <c r="BP285" s="68"/>
      <c r="BQ285" s="68"/>
      <c r="BR285" s="68"/>
      <c r="BU285" s="68"/>
      <c r="BV285" s="68"/>
      <c r="BW285" s="68"/>
      <c r="BX285" s="68"/>
      <c r="BZ285" s="237"/>
      <c r="CD285" s="237"/>
      <c r="CF285" s="68"/>
      <c r="CG285" s="68"/>
      <c r="CH285" s="237"/>
      <c r="CL285" s="237"/>
    </row>
    <row r="286" spans="1:90" x14ac:dyDescent="0.4">
      <c r="A286">
        <v>254</v>
      </c>
      <c r="B286" s="47">
        <f ca="1">IF(A286&gt;$A$8,"",OFFSET(InputPriceData!B$15,$A286+$A$11,0,1,1))</f>
        <v>44958</v>
      </c>
      <c r="C286" s="3">
        <f ca="1">IF(A286&gt;$A$8,"",OFFSET(InputPriceData!G$15,CalculationsAndCharts!$A286+$A$11,IF($C$5,8,0),1,1))</f>
        <v>101459200</v>
      </c>
      <c r="D286" s="4">
        <f ca="1">IF(A286&gt;$A$8,"",OFFSET(InputPriceData!C$15,CalculationsAndCharts!$A286+$A$11,IF($C$5,8,0),1,1))</f>
        <v>405.209991</v>
      </c>
      <c r="E286" s="4">
        <f ca="1">IF(A286&gt;$A$8,"",OFFSET(InputPriceData!D$15,CalculationsAndCharts!$A286+$A$11,IF($C$5,8,0),1,1))</f>
        <v>413.67001299999998</v>
      </c>
      <c r="F286" s="4">
        <f ca="1">IF(A286&gt;$A$8,"",OFFSET(InputPriceData!E$15,CalculationsAndCharts!$A286+$A$11,IF($C$5,8,0),1,1))</f>
        <v>402.35000600000001</v>
      </c>
      <c r="G286" s="4">
        <f ca="1">IF(A286&gt;$A$8,"",OFFSET(InputPriceData!F$15,CalculationsAndCharts!$A286+$A$11,IF($C$5,8,0),1,1))</f>
        <v>410.79998799999998</v>
      </c>
      <c r="H286" s="282">
        <f t="shared" ca="1" si="52"/>
        <v>413.67001299999998</v>
      </c>
      <c r="I286" s="292">
        <f t="shared" ca="1" si="53"/>
        <v>402.35000600000001</v>
      </c>
      <c r="J286" s="50">
        <f t="shared" ca="1" si="54"/>
        <v>11.320006999999976</v>
      </c>
      <c r="K286" s="282"/>
      <c r="L286" s="282"/>
      <c r="M286" s="292">
        <f t="shared" ca="1" si="55"/>
        <v>6.5730916789122791</v>
      </c>
      <c r="N286" s="291"/>
      <c r="P286" s="292">
        <f t="shared" ca="1" si="56"/>
        <v>407.48258938145955</v>
      </c>
      <c r="Q286" s="301">
        <f t="shared" ca="1" si="57"/>
        <v>414.05568106037185</v>
      </c>
      <c r="R286" s="301">
        <f t="shared" ca="1" si="58"/>
        <v>400.90949770254724</v>
      </c>
      <c r="S286" s="50"/>
      <c r="T286" s="292"/>
      <c r="U286" s="265"/>
      <c r="V286" s="292">
        <f t="shared" ca="1" si="59"/>
        <v>407.48258938145955</v>
      </c>
      <c r="W286" s="241">
        <f t="shared" ca="1" si="60"/>
        <v>3.3173986185404374</v>
      </c>
      <c r="X286" s="351">
        <f t="shared" ca="1" si="61"/>
        <v>11.005133594294003</v>
      </c>
      <c r="Y286" s="50">
        <f t="shared" ca="1" si="51"/>
        <v>3.8888178790271954</v>
      </c>
      <c r="Z286" s="265">
        <f t="shared" ca="1" si="62"/>
        <v>414.6888058790272</v>
      </c>
      <c r="AA286" s="265">
        <f t="shared" ca="1" si="63"/>
        <v>406.91117012097277</v>
      </c>
      <c r="AB286" s="292"/>
      <c r="AC286" s="37"/>
      <c r="AD286" s="50"/>
      <c r="AE286" s="228"/>
      <c r="AF286" s="50"/>
      <c r="AG286" s="50"/>
      <c r="AH286" s="228"/>
      <c r="AI286" s="50"/>
      <c r="AJ286" s="50"/>
      <c r="AK286" s="50"/>
      <c r="AL286" s="68"/>
      <c r="AM286" s="246"/>
      <c r="AN286" s="241"/>
      <c r="AO286" s="68"/>
      <c r="AP286" s="68"/>
      <c r="AQ286" s="241"/>
      <c r="AR286" s="241"/>
      <c r="AS286" s="228"/>
      <c r="AT286" s="194"/>
      <c r="AU286" s="37"/>
      <c r="AV286" s="68"/>
      <c r="AW286" s="228"/>
      <c r="AX286" s="241"/>
      <c r="AY286" s="38"/>
      <c r="AZ286" s="38"/>
      <c r="BA286" s="55"/>
      <c r="BB286" s="55"/>
      <c r="BC286" s="3">
        <f t="shared" ca="1" si="64"/>
        <v>101459200</v>
      </c>
      <c r="BD286" s="3" t="e">
        <f t="shared" ca="1" si="65"/>
        <v>#N/A</v>
      </c>
      <c r="BE286" s="132"/>
      <c r="BF286" s="132"/>
      <c r="BG286" s="125"/>
      <c r="BJ286" s="68"/>
      <c r="BK286" s="68"/>
      <c r="BL286" s="68"/>
      <c r="BN286" s="169"/>
      <c r="BP286" s="68"/>
      <c r="BQ286" s="68"/>
      <c r="BR286" s="68"/>
      <c r="BU286" s="68"/>
      <c r="BV286" s="68"/>
      <c r="BW286" s="68"/>
      <c r="BX286" s="68"/>
      <c r="BZ286" s="237"/>
      <c r="CD286" s="237"/>
      <c r="CF286" s="68"/>
      <c r="CG286" s="68"/>
      <c r="CH286" s="237"/>
      <c r="CL286" s="237"/>
    </row>
    <row r="287" spans="1:90" x14ac:dyDescent="0.4">
      <c r="A287">
        <v>255</v>
      </c>
      <c r="B287" s="47">
        <f ca="1">IF(A287&gt;$A$8,"",OFFSET(InputPriceData!B$15,$A287+$A$11,0,1,1))</f>
        <v>44957</v>
      </c>
      <c r="C287" s="3">
        <f ca="1">IF(A287&gt;$A$8,"",OFFSET(InputPriceData!G$15,CalculationsAndCharts!$A287+$A$11,IF($C$5,8,0),1,1))</f>
        <v>86811800</v>
      </c>
      <c r="D287" s="4">
        <f ca="1">IF(A287&gt;$A$8,"",OFFSET(InputPriceData!C$15,CalculationsAndCharts!$A287+$A$11,IF($C$5,8,0),1,1))</f>
        <v>401.13000499999998</v>
      </c>
      <c r="E287" s="4">
        <f ca="1">IF(A287&gt;$A$8,"",OFFSET(InputPriceData!D$15,CalculationsAndCharts!$A287+$A$11,IF($C$5,8,0),1,1))</f>
        <v>406.52999899999998</v>
      </c>
      <c r="F287" s="4">
        <f ca="1">IF(A287&gt;$A$8,"",OFFSET(InputPriceData!E$15,CalculationsAndCharts!$A287+$A$11,IF($C$5,8,0),1,1))</f>
        <v>400.76998900000001</v>
      </c>
      <c r="G287" s="4">
        <f ca="1">IF(A287&gt;$A$8,"",OFFSET(InputPriceData!F$15,CalculationsAndCharts!$A287+$A$11,IF($C$5,8,0),1,1))</f>
        <v>406.48001099999999</v>
      </c>
      <c r="H287" s="282">
        <f t="shared" ca="1" si="52"/>
        <v>406.52999899999998</v>
      </c>
      <c r="I287" s="292">
        <f t="shared" ca="1" si="53"/>
        <v>400.58999599999999</v>
      </c>
      <c r="J287" s="50">
        <f t="shared" ca="1" si="54"/>
        <v>5.9400029999999902</v>
      </c>
      <c r="K287" s="282"/>
      <c r="L287" s="282"/>
      <c r="M287" s="292">
        <f t="shared" ca="1" si="55"/>
        <v>5.3058244268769617</v>
      </c>
      <c r="N287" s="291"/>
      <c r="P287" s="292">
        <f t="shared" ca="1" si="56"/>
        <v>405.30250428357982</v>
      </c>
      <c r="Q287" s="301">
        <f t="shared" ca="1" si="57"/>
        <v>410.60832871045676</v>
      </c>
      <c r="R287" s="301">
        <f t="shared" ca="1" si="58"/>
        <v>399.99667985670288</v>
      </c>
      <c r="S287" s="50"/>
      <c r="T287" s="292"/>
      <c r="U287" s="265"/>
      <c r="V287" s="292">
        <f t="shared" ca="1" si="59"/>
        <v>405.30250428357982</v>
      </c>
      <c r="W287" s="241">
        <f t="shared" ca="1" si="60"/>
        <v>1.1775067164201687</v>
      </c>
      <c r="X287" s="351">
        <f t="shared" ca="1" si="61"/>
        <v>1.3865220672146075</v>
      </c>
      <c r="Y287" s="50">
        <f t="shared" ca="1" si="51"/>
        <v>3.8316188200770127</v>
      </c>
      <c r="Z287" s="265">
        <f t="shared" ca="1" si="62"/>
        <v>410.31162982007703</v>
      </c>
      <c r="AA287" s="265">
        <f t="shared" ca="1" si="63"/>
        <v>402.64839217992295</v>
      </c>
      <c r="AB287" s="292"/>
      <c r="AC287" s="37"/>
      <c r="AD287" s="50"/>
      <c r="AE287" s="228"/>
      <c r="AF287" s="50"/>
      <c r="AG287" s="50"/>
      <c r="AH287" s="228"/>
      <c r="AI287" s="50"/>
      <c r="AJ287" s="50"/>
      <c r="AK287" s="50"/>
      <c r="AL287" s="68"/>
      <c r="AM287" s="246"/>
      <c r="AN287" s="241"/>
      <c r="AO287" s="68"/>
      <c r="AP287" s="68"/>
      <c r="AQ287" s="241"/>
      <c r="AR287" s="241"/>
      <c r="AS287" s="228"/>
      <c r="AT287" s="194"/>
      <c r="AU287" s="37"/>
      <c r="AV287" s="68"/>
      <c r="AW287" s="228"/>
      <c r="AX287" s="241"/>
      <c r="AY287" s="38"/>
      <c r="AZ287" s="38"/>
      <c r="BA287" s="55"/>
      <c r="BB287" s="55"/>
      <c r="BC287" s="3">
        <f t="shared" ca="1" si="64"/>
        <v>86811800</v>
      </c>
      <c r="BD287" s="3" t="e">
        <f t="shared" ca="1" si="65"/>
        <v>#N/A</v>
      </c>
      <c r="BE287" s="132"/>
      <c r="BF287" s="132"/>
      <c r="BG287" s="125"/>
      <c r="BJ287" s="68"/>
      <c r="BK287" s="68"/>
      <c r="BL287" s="68"/>
      <c r="BN287" s="169"/>
      <c r="BP287" s="68"/>
      <c r="BQ287" s="68"/>
      <c r="BR287" s="68"/>
      <c r="BU287" s="68"/>
      <c r="BV287" s="68"/>
      <c r="BW287" s="68"/>
      <c r="BX287" s="68"/>
      <c r="BZ287" s="237"/>
      <c r="CD287" s="237"/>
      <c r="CF287" s="68"/>
      <c r="CG287" s="68"/>
      <c r="CH287" s="237"/>
      <c r="CL287" s="237"/>
    </row>
    <row r="288" spans="1:90" x14ac:dyDescent="0.4">
      <c r="A288">
        <v>256</v>
      </c>
      <c r="B288" s="47">
        <f ca="1">IF(A288&gt;$A$8,"",OFFSET(InputPriceData!B$15,$A288+$A$11,0,1,1))</f>
        <v>44956</v>
      </c>
      <c r="C288" s="3">
        <f ca="1">IF(A288&gt;$A$8,"",OFFSET(InputPriceData!G$15,CalculationsAndCharts!$A288+$A$11,IF($C$5,8,0),1,1))</f>
        <v>74202000</v>
      </c>
      <c r="D288" s="4">
        <f ca="1">IF(A288&gt;$A$8,"",OFFSET(InputPriceData!C$15,CalculationsAndCharts!$A288+$A$11,IF($C$5,8,0),1,1))</f>
        <v>402.79998799999998</v>
      </c>
      <c r="E288" s="4">
        <f ca="1">IF(A288&gt;$A$8,"",OFFSET(InputPriceData!D$15,CalculationsAndCharts!$A288+$A$11,IF($C$5,8,0),1,1))</f>
        <v>405.13000499999998</v>
      </c>
      <c r="F288" s="4">
        <f ca="1">IF(A288&gt;$A$8,"",OFFSET(InputPriceData!E$15,CalculationsAndCharts!$A288+$A$11,IF($C$5,8,0),1,1))</f>
        <v>400.27999899999998</v>
      </c>
      <c r="G288" s="4">
        <f ca="1">IF(A288&gt;$A$8,"",OFFSET(InputPriceData!F$15,CalculationsAndCharts!$A288+$A$11,IF($C$5,8,0),1,1))</f>
        <v>400.58999599999999</v>
      </c>
      <c r="H288" s="282">
        <f t="shared" ca="1" si="52"/>
        <v>405.67999300000002</v>
      </c>
      <c r="I288" s="292">
        <f t="shared" ca="1" si="53"/>
        <v>400.27999899999998</v>
      </c>
      <c r="J288" s="50">
        <f t="shared" ca="1" si="54"/>
        <v>5.3999940000000493</v>
      </c>
      <c r="K288" s="282"/>
      <c r="L288" s="282"/>
      <c r="M288" s="292">
        <f t="shared" ca="1" si="55"/>
        <v>5.2124775656278448</v>
      </c>
      <c r="N288" s="291"/>
      <c r="P288" s="292">
        <f t="shared" ca="1" si="56"/>
        <v>404.8549645768058</v>
      </c>
      <c r="Q288" s="301">
        <f t="shared" ca="1" si="57"/>
        <v>410.06744214243366</v>
      </c>
      <c r="R288" s="301">
        <f t="shared" ca="1" si="58"/>
        <v>399.64248701117793</v>
      </c>
      <c r="S288" s="50"/>
      <c r="T288" s="292"/>
      <c r="U288" s="265"/>
      <c r="V288" s="292">
        <f t="shared" ca="1" si="59"/>
        <v>404.8549645768058</v>
      </c>
      <c r="W288" s="241">
        <f t="shared" ca="1" si="60"/>
        <v>-4.2649685768058134</v>
      </c>
      <c r="X288" s="351">
        <f t="shared" ca="1" si="61"/>
        <v>18.189956961141007</v>
      </c>
      <c r="Y288" s="50">
        <f t="shared" ca="1" si="51"/>
        <v>3.9084581140083192</v>
      </c>
      <c r="Z288" s="265">
        <f t="shared" ca="1" si="62"/>
        <v>404.49845411400833</v>
      </c>
      <c r="AA288" s="265">
        <f t="shared" ca="1" si="63"/>
        <v>396.68153788599164</v>
      </c>
      <c r="AB288" s="292"/>
      <c r="AC288" s="37"/>
      <c r="AD288" s="50"/>
      <c r="AE288" s="228"/>
      <c r="AF288" s="50"/>
      <c r="AG288" s="50"/>
      <c r="AH288" s="228"/>
      <c r="AI288" s="50"/>
      <c r="AJ288" s="50"/>
      <c r="AK288" s="50"/>
      <c r="AL288" s="68"/>
      <c r="AM288" s="246"/>
      <c r="AN288" s="241"/>
      <c r="AO288" s="68"/>
      <c r="AP288" s="68"/>
      <c r="AQ288" s="241"/>
      <c r="AR288" s="241"/>
      <c r="AS288" s="228"/>
      <c r="AT288" s="194"/>
      <c r="AU288" s="37"/>
      <c r="AV288" s="68"/>
      <c r="AW288" s="228"/>
      <c r="AX288" s="241"/>
      <c r="AY288" s="38"/>
      <c r="AZ288" s="38"/>
      <c r="BA288" s="55"/>
      <c r="BB288" s="55"/>
      <c r="BC288" s="3" t="e">
        <f t="shared" ca="1" si="64"/>
        <v>#N/A</v>
      </c>
      <c r="BD288" s="3">
        <f t="shared" ca="1" si="65"/>
        <v>74202000</v>
      </c>
      <c r="BE288" s="132"/>
      <c r="BF288" s="132"/>
      <c r="BG288" s="125"/>
      <c r="BJ288" s="68"/>
      <c r="BK288" s="68"/>
      <c r="BL288" s="68"/>
      <c r="BN288" s="169"/>
      <c r="BP288" s="68"/>
      <c r="BQ288" s="68"/>
      <c r="BR288" s="68"/>
      <c r="BU288" s="68"/>
      <c r="BV288" s="68"/>
      <c r="BW288" s="68"/>
      <c r="BX288" s="68"/>
      <c r="BZ288" s="237"/>
      <c r="CD288" s="237"/>
      <c r="CF288" s="68"/>
      <c r="CG288" s="68"/>
      <c r="CH288" s="237"/>
      <c r="CL288" s="237"/>
    </row>
    <row r="289" spans="1:90" x14ac:dyDescent="0.4">
      <c r="A289">
        <v>257</v>
      </c>
      <c r="B289" s="47">
        <f ca="1">IF(A289&gt;$A$8,"",OFFSET(InputPriceData!B$15,$A289+$A$11,0,1,1))</f>
        <v>44953</v>
      </c>
      <c r="C289" s="3">
        <f ca="1">IF(A289&gt;$A$8,"",OFFSET(InputPriceData!G$15,CalculationsAndCharts!$A289+$A$11,IF($C$5,8,0),1,1))</f>
        <v>68346200</v>
      </c>
      <c r="D289" s="4">
        <f ca="1">IF(A289&gt;$A$8,"",OFFSET(InputPriceData!C$15,CalculationsAndCharts!$A289+$A$11,IF($C$5,8,0),1,1))</f>
        <v>403.66000400000001</v>
      </c>
      <c r="E289" s="4">
        <f ca="1">IF(A289&gt;$A$8,"",OFFSET(InputPriceData!D$15,CalculationsAndCharts!$A289+$A$11,IF($C$5,8,0),1,1))</f>
        <v>408.16000400000001</v>
      </c>
      <c r="F289" s="4">
        <f ca="1">IF(A289&gt;$A$8,"",OFFSET(InputPriceData!E$15,CalculationsAndCharts!$A289+$A$11,IF($C$5,8,0),1,1))</f>
        <v>403.44000199999999</v>
      </c>
      <c r="G289" s="4">
        <f ca="1">IF(A289&gt;$A$8,"",OFFSET(InputPriceData!F$15,CalculationsAndCharts!$A289+$A$11,IF($C$5,8,0),1,1))</f>
        <v>405.67999300000002</v>
      </c>
      <c r="H289" s="282">
        <f t="shared" ca="1" si="52"/>
        <v>408.16000400000001</v>
      </c>
      <c r="I289" s="292">
        <f t="shared" ca="1" si="53"/>
        <v>403.44000199999999</v>
      </c>
      <c r="J289" s="50">
        <f t="shared" ca="1" si="54"/>
        <v>4.7200020000000222</v>
      </c>
      <c r="K289" s="282"/>
      <c r="L289" s="282"/>
      <c r="M289" s="292">
        <f t="shared" ca="1" si="55"/>
        <v>5.4268735420226495</v>
      </c>
      <c r="N289" s="291"/>
      <c r="P289" s="292">
        <f t="shared" ca="1" si="56"/>
        <v>404.19357300554975</v>
      </c>
      <c r="Q289" s="301">
        <f t="shared" ca="1" si="57"/>
        <v>409.62044654757239</v>
      </c>
      <c r="R289" s="301">
        <f t="shared" ca="1" si="58"/>
        <v>398.76669946352712</v>
      </c>
      <c r="S289" s="50"/>
      <c r="T289" s="292"/>
      <c r="U289" s="265"/>
      <c r="V289" s="292">
        <f t="shared" ca="1" si="59"/>
        <v>404.19357300554975</v>
      </c>
      <c r="W289" s="241">
        <f t="shared" ca="1" si="60"/>
        <v>1.486419994450273</v>
      </c>
      <c r="X289" s="351">
        <f t="shared" ca="1" si="61"/>
        <v>2.2094443999015496</v>
      </c>
      <c r="Y289" s="50">
        <f t="shared" ref="Y289:Y352" ca="1" si="66">IF($A289&gt;$V$30,NA(),SQRT(SUM(OFFSET(X289,0,0,$A$22,1))/$A$22))</f>
        <v>4.0082437347589819</v>
      </c>
      <c r="Z289" s="265">
        <f t="shared" ca="1" si="62"/>
        <v>409.68823673475902</v>
      </c>
      <c r="AA289" s="265">
        <f t="shared" ca="1" si="63"/>
        <v>401.67174926524103</v>
      </c>
      <c r="AB289" s="292"/>
      <c r="AC289" s="37"/>
      <c r="AD289" s="50"/>
      <c r="AE289" s="228"/>
      <c r="AF289" s="50"/>
      <c r="AG289" s="50"/>
      <c r="AH289" s="228"/>
      <c r="AI289" s="50"/>
      <c r="AJ289" s="50"/>
      <c r="AK289" s="50"/>
      <c r="AL289" s="68"/>
      <c r="AM289" s="246"/>
      <c r="AN289" s="241"/>
      <c r="AO289" s="68"/>
      <c r="AP289" s="68"/>
      <c r="AQ289" s="241"/>
      <c r="AR289" s="241"/>
      <c r="AS289" s="228"/>
      <c r="AT289" s="194"/>
      <c r="AU289" s="37"/>
      <c r="AV289" s="68"/>
      <c r="AW289" s="228"/>
      <c r="AX289" s="241"/>
      <c r="AY289" s="38"/>
      <c r="AZ289" s="38"/>
      <c r="BA289" s="55"/>
      <c r="BB289" s="55"/>
      <c r="BC289" s="3">
        <f t="shared" ca="1" si="64"/>
        <v>68346200</v>
      </c>
      <c r="BD289" s="3" t="e">
        <f t="shared" ca="1" si="65"/>
        <v>#N/A</v>
      </c>
      <c r="BE289" s="132"/>
      <c r="BF289" s="132"/>
      <c r="BG289" s="125"/>
      <c r="BJ289" s="68"/>
      <c r="BK289" s="68"/>
      <c r="BL289" s="68"/>
      <c r="BN289" s="169"/>
      <c r="BP289" s="68"/>
      <c r="BQ289" s="68"/>
      <c r="BR289" s="68"/>
      <c r="BU289" s="68"/>
      <c r="BV289" s="68"/>
      <c r="BW289" s="68"/>
      <c r="BX289" s="68"/>
      <c r="BZ289" s="237"/>
      <c r="CD289" s="237"/>
      <c r="CF289" s="68"/>
      <c r="CG289" s="68"/>
      <c r="CH289" s="237"/>
      <c r="CL289" s="237"/>
    </row>
    <row r="290" spans="1:90" x14ac:dyDescent="0.4">
      <c r="A290">
        <v>258</v>
      </c>
      <c r="B290" s="47">
        <f ca="1">IF(A290&gt;$A$8,"",OFFSET(InputPriceData!B$15,$A290+$A$11,0,1,1))</f>
        <v>44952</v>
      </c>
      <c r="C290" s="3">
        <f ca="1">IF(A290&gt;$A$8,"",OFFSET(InputPriceData!G$15,CalculationsAndCharts!$A290+$A$11,IF($C$5,8,0),1,1))</f>
        <v>72287400</v>
      </c>
      <c r="D290" s="4">
        <f ca="1">IF(A290&gt;$A$8,"",OFFSET(InputPriceData!C$15,CalculationsAndCharts!$A290+$A$11,IF($C$5,8,0),1,1))</f>
        <v>403.13000499999998</v>
      </c>
      <c r="E290" s="4">
        <f ca="1">IF(A290&gt;$A$8,"",OFFSET(InputPriceData!D$15,CalculationsAndCharts!$A290+$A$11,IF($C$5,8,0),1,1))</f>
        <v>404.92001299999998</v>
      </c>
      <c r="F290" s="4">
        <f ca="1">IF(A290&gt;$A$8,"",OFFSET(InputPriceData!E$15,CalculationsAndCharts!$A290+$A$11,IF($C$5,8,0),1,1))</f>
        <v>400.02999899999998</v>
      </c>
      <c r="G290" s="4">
        <f ca="1">IF(A290&gt;$A$8,"",OFFSET(InputPriceData!F$15,CalculationsAndCharts!$A290+$A$11,IF($C$5,8,0),1,1))</f>
        <v>404.75</v>
      </c>
      <c r="H290" s="282">
        <f t="shared" ref="H290:H353" ca="1" si="67">IF($A290&gt;$H$30,NA(),IF(G291&gt;E290,G291,E290))</f>
        <v>404.92001299999998</v>
      </c>
      <c r="I290" s="292">
        <f t="shared" ref="I290:I353" ca="1" si="68">IF($A290&gt;$H$30,NA(),IF(G291&lt;F290,G291,F290))</f>
        <v>400.02999899999998</v>
      </c>
      <c r="J290" s="50">
        <f t="shared" ref="J290:J353" ca="1" si="69">IF($A290&gt;$H$30,NA(),H290-I290)</f>
        <v>4.8900140000000079</v>
      </c>
      <c r="K290" s="282"/>
      <c r="L290" s="282"/>
      <c r="M290" s="292">
        <f t="shared" ref="M290:M353" ca="1" si="70">IF($A290&gt;$H$30,NA(),IF($A290&gt;$M$30,J290,(1-$L$35)*J290+(2*$L$35-$L$36)*J291-($L$35+$L$37)*J292+$L$36*M291+$L$37*M292))</f>
        <v>5.8428757535875313</v>
      </c>
      <c r="N290" s="291"/>
      <c r="P290" s="292">
        <f t="shared" ref="P290:P353" ca="1" si="71">IF($A290&gt;$B$30,NA(),IF($A290&gt;$P$30,G290,(1-$O$35)*G290+(2*$O$35-$O$36)*G291-($O$35+$O$37)*G292+$O$36*P291+$O$37*P292))</f>
        <v>401.99670029542256</v>
      </c>
      <c r="Q290" s="301">
        <f t="shared" ref="Q290:Q353" ca="1" si="72">IF($A290&gt;$M$30,NA(),$P290+$M290*$A$19)</f>
        <v>407.83957604901008</v>
      </c>
      <c r="R290" s="301">
        <f t="shared" ref="R290:R353" ca="1" si="73">IF($A290&gt;$M$30,NA(),$P290-$M290*$A$19)</f>
        <v>396.15382454183504</v>
      </c>
      <c r="S290" s="50"/>
      <c r="T290" s="292"/>
      <c r="U290" s="265"/>
      <c r="V290" s="292">
        <f t="shared" ref="V290:V353" ca="1" si="74">IF($A290&gt;$B$30,NA(),IF($A290&gt;$P$30,G290,(1-$U$35)*G290+(2*$U$35-$U$36)*G291-($U$35+$U$37)*G292+$U$36*V291+$U$37*V292))</f>
        <v>401.99670029542256</v>
      </c>
      <c r="W290" s="241">
        <f t="shared" ref="W290:W353" ca="1" si="75">IF($A290&gt;$V$30,NA(),(G290-V290))</f>
        <v>2.7532997045774437</v>
      </c>
      <c r="X290" s="351">
        <f t="shared" ref="X290:X353" ca="1" si="76">IF($A290&gt;$V$30,NA(),W290^2)</f>
        <v>7.5806592632262388</v>
      </c>
      <c r="Y290" s="50">
        <f t="shared" ca="1" si="66"/>
        <v>4.0035712405171422</v>
      </c>
      <c r="Z290" s="265">
        <f t="shared" ref="Z290:Z353" ca="1" si="77">IF($A290&gt;$V$30,NA(),$G290+$A$23*Y290)</f>
        <v>408.75357124051715</v>
      </c>
      <c r="AA290" s="265">
        <f t="shared" ref="AA290:AA353" ca="1" si="78">IF($A290&gt;$V$30,NA(),$G290-$A$23*Y290)</f>
        <v>400.74642875948285</v>
      </c>
      <c r="AB290" s="292"/>
      <c r="AC290" s="37"/>
      <c r="AD290" s="50"/>
      <c r="AE290" s="228"/>
      <c r="AF290" s="50"/>
      <c r="AG290" s="50"/>
      <c r="AH290" s="228"/>
      <c r="AI290" s="50"/>
      <c r="AJ290" s="50"/>
      <c r="AK290" s="50"/>
      <c r="AL290" s="68"/>
      <c r="AM290" s="246"/>
      <c r="AN290" s="241"/>
      <c r="AO290" s="68"/>
      <c r="AP290" s="68"/>
      <c r="AQ290" s="241"/>
      <c r="AR290" s="241"/>
      <c r="AS290" s="228"/>
      <c r="AT290" s="194"/>
      <c r="AU290" s="37"/>
      <c r="AV290" s="68"/>
      <c r="AW290" s="228"/>
      <c r="AX290" s="241"/>
      <c r="AY290" s="38"/>
      <c r="AZ290" s="38"/>
      <c r="BA290" s="55"/>
      <c r="BB290" s="55"/>
      <c r="BC290" s="3">
        <f t="shared" ca="1" si="64"/>
        <v>72287400</v>
      </c>
      <c r="BD290" s="3" t="e">
        <f t="shared" ca="1" si="65"/>
        <v>#N/A</v>
      </c>
      <c r="BE290" s="132"/>
      <c r="BF290" s="132"/>
      <c r="BG290" s="125"/>
      <c r="BJ290" s="68"/>
      <c r="BK290" s="68"/>
      <c r="BL290" s="68"/>
      <c r="BN290" s="169"/>
      <c r="BP290" s="68"/>
      <c r="BQ290" s="68"/>
      <c r="BR290" s="68"/>
      <c r="BU290" s="68"/>
      <c r="BV290" s="68"/>
      <c r="BW290" s="68"/>
      <c r="BX290" s="68"/>
      <c r="BZ290" s="237"/>
      <c r="CD290" s="237"/>
      <c r="CF290" s="68"/>
      <c r="CG290" s="68"/>
      <c r="CH290" s="237"/>
      <c r="CL290" s="237"/>
    </row>
    <row r="291" spans="1:90" x14ac:dyDescent="0.4">
      <c r="A291">
        <v>259</v>
      </c>
      <c r="B291" s="47">
        <f ca="1">IF(A291&gt;$A$8,"",OFFSET(InputPriceData!B$15,$A291+$A$11,0,1,1))</f>
        <v>44951</v>
      </c>
      <c r="C291" s="3">
        <f ca="1">IF(A291&gt;$A$8,"",OFFSET(InputPriceData!G$15,CalculationsAndCharts!$A291+$A$11,IF($C$5,8,0),1,1))</f>
        <v>84800300</v>
      </c>
      <c r="D291" s="4">
        <f ca="1">IF(A291&gt;$A$8,"",OFFSET(InputPriceData!C$15,CalculationsAndCharts!$A291+$A$11,IF($C$5,8,0),1,1))</f>
        <v>395.95001200000002</v>
      </c>
      <c r="E291" s="4">
        <f ca="1">IF(A291&gt;$A$8,"",OFFSET(InputPriceData!D$15,CalculationsAndCharts!$A291+$A$11,IF($C$5,8,0),1,1))</f>
        <v>400.70001200000002</v>
      </c>
      <c r="F291" s="4">
        <f ca="1">IF(A291&gt;$A$8,"",OFFSET(InputPriceData!E$15,CalculationsAndCharts!$A291+$A$11,IF($C$5,8,0),1,1))</f>
        <v>393.55999800000001</v>
      </c>
      <c r="G291" s="4">
        <f ca="1">IF(A291&gt;$A$8,"",OFFSET(InputPriceData!F$15,CalculationsAndCharts!$A291+$A$11,IF($C$5,8,0),1,1))</f>
        <v>400.35000600000001</v>
      </c>
      <c r="H291" s="282">
        <f t="shared" ca="1" si="67"/>
        <v>400.70001200000002</v>
      </c>
      <c r="I291" s="292">
        <f t="shared" ca="1" si="68"/>
        <v>393.55999800000001</v>
      </c>
      <c r="J291" s="50">
        <f t="shared" ca="1" si="69"/>
        <v>7.1400140000000079</v>
      </c>
      <c r="K291" s="282"/>
      <c r="L291" s="282"/>
      <c r="M291" s="292">
        <f t="shared" ca="1" si="70"/>
        <v>5.7614800652743652</v>
      </c>
      <c r="N291" s="291"/>
      <c r="P291" s="292">
        <f t="shared" ca="1" si="71"/>
        <v>400.29397786567881</v>
      </c>
      <c r="Q291" s="301">
        <f t="shared" ca="1" si="72"/>
        <v>406.0554579309532</v>
      </c>
      <c r="R291" s="301">
        <f t="shared" ca="1" si="73"/>
        <v>394.53249780040443</v>
      </c>
      <c r="S291" s="50"/>
      <c r="T291" s="292"/>
      <c r="U291" s="265"/>
      <c r="V291" s="292">
        <f t="shared" ca="1" si="74"/>
        <v>400.29397786567881</v>
      </c>
      <c r="W291" s="241">
        <f t="shared" ca="1" si="75"/>
        <v>5.6028134321195466E-2</v>
      </c>
      <c r="X291" s="351">
        <f t="shared" ca="1" si="76"/>
        <v>3.1391518355139213E-3</v>
      </c>
      <c r="Y291" s="50">
        <f t="shared" ca="1" si="66"/>
        <v>3.9907477970021019</v>
      </c>
      <c r="Z291" s="265">
        <f t="shared" ca="1" si="77"/>
        <v>404.34075379700209</v>
      </c>
      <c r="AA291" s="265">
        <f t="shared" ca="1" si="78"/>
        <v>396.35925820299792</v>
      </c>
      <c r="AB291" s="292"/>
      <c r="AC291" s="37"/>
      <c r="AD291" s="50"/>
      <c r="AE291" s="228"/>
      <c r="AF291" s="50"/>
      <c r="AG291" s="50"/>
      <c r="AH291" s="228"/>
      <c r="AI291" s="50"/>
      <c r="AJ291" s="50"/>
      <c r="AK291" s="50"/>
      <c r="AL291" s="68"/>
      <c r="AM291" s="246"/>
      <c r="AN291" s="241"/>
      <c r="AO291" s="68"/>
      <c r="AP291" s="68"/>
      <c r="AQ291" s="241"/>
      <c r="AR291" s="241"/>
      <c r="AS291" s="228"/>
      <c r="AT291" s="194"/>
      <c r="AU291" s="37"/>
      <c r="AV291" s="68"/>
      <c r="AW291" s="228"/>
      <c r="AX291" s="241"/>
      <c r="AY291" s="38"/>
      <c r="AZ291" s="38"/>
      <c r="BA291" s="55"/>
      <c r="BB291" s="55"/>
      <c r="BC291" s="3">
        <f t="shared" ca="1" si="64"/>
        <v>84800300</v>
      </c>
      <c r="BD291" s="3" t="e">
        <f t="shared" ca="1" si="65"/>
        <v>#N/A</v>
      </c>
      <c r="BE291" s="132"/>
      <c r="BF291" s="132"/>
      <c r="BG291" s="125"/>
      <c r="BJ291" s="68"/>
      <c r="BK291" s="68"/>
      <c r="BL291" s="68"/>
      <c r="BN291" s="169"/>
      <c r="BP291" s="68"/>
      <c r="BQ291" s="68"/>
      <c r="BR291" s="68"/>
      <c r="BU291" s="68"/>
      <c r="BV291" s="68"/>
      <c r="BW291" s="68"/>
      <c r="BX291" s="68"/>
      <c r="BZ291" s="237"/>
      <c r="CD291" s="237"/>
      <c r="CF291" s="68"/>
      <c r="CG291" s="68"/>
      <c r="CH291" s="237"/>
      <c r="CL291" s="237"/>
    </row>
    <row r="292" spans="1:90" x14ac:dyDescent="0.4">
      <c r="A292">
        <v>260</v>
      </c>
      <c r="B292" s="47">
        <f ca="1">IF(A292&gt;$A$8,"",OFFSET(InputPriceData!B$15,$A292+$A$11,0,1,1))</f>
        <v>44950</v>
      </c>
      <c r="C292" s="3">
        <f ca="1">IF(A292&gt;$A$8,"",OFFSET(InputPriceData!G$15,CalculationsAndCharts!$A292+$A$11,IF($C$5,8,0),1,1))</f>
        <v>59524900</v>
      </c>
      <c r="D292" s="4">
        <f ca="1">IF(A292&gt;$A$8,"",OFFSET(InputPriceData!C$15,CalculationsAndCharts!$A292+$A$11,IF($C$5,8,0),1,1))</f>
        <v>398.88000499999998</v>
      </c>
      <c r="E292" s="4">
        <f ca="1">IF(A292&gt;$A$8,"",OFFSET(InputPriceData!D$15,CalculationsAndCharts!$A292+$A$11,IF($C$5,8,0),1,1))</f>
        <v>401.14999399999999</v>
      </c>
      <c r="F292" s="4">
        <f ca="1">IF(A292&gt;$A$8,"",OFFSET(InputPriceData!E$15,CalculationsAndCharts!$A292+$A$11,IF($C$5,8,0),1,1))</f>
        <v>397.64001500000001</v>
      </c>
      <c r="G292" s="4">
        <f ca="1">IF(A292&gt;$A$8,"",OFFSET(InputPriceData!F$15,CalculationsAndCharts!$A292+$A$11,IF($C$5,8,0),1,1))</f>
        <v>400.20001200000002</v>
      </c>
      <c r="H292" s="282">
        <f t="shared" ca="1" si="67"/>
        <v>401.14999399999999</v>
      </c>
      <c r="I292" s="292">
        <f t="shared" ca="1" si="68"/>
        <v>397.64001500000001</v>
      </c>
      <c r="J292" s="50">
        <f t="shared" ca="1" si="69"/>
        <v>3.5099789999999871</v>
      </c>
      <c r="K292" s="282"/>
      <c r="L292" s="282"/>
      <c r="M292" s="292">
        <f t="shared" ca="1" si="70"/>
        <v>6.0092009426195023</v>
      </c>
      <c r="N292" s="291"/>
      <c r="P292" s="292">
        <f t="shared" ca="1" si="71"/>
        <v>399.04912205903787</v>
      </c>
      <c r="Q292" s="301">
        <f t="shared" ca="1" si="72"/>
        <v>405.05832300165736</v>
      </c>
      <c r="R292" s="301">
        <f t="shared" ca="1" si="73"/>
        <v>393.03992111641838</v>
      </c>
      <c r="S292" s="50"/>
      <c r="T292" s="292"/>
      <c r="U292" s="265"/>
      <c r="V292" s="292">
        <f t="shared" ca="1" si="74"/>
        <v>399.04912205903787</v>
      </c>
      <c r="W292" s="241">
        <f t="shared" ca="1" si="75"/>
        <v>1.1508899409621449</v>
      </c>
      <c r="X292" s="351">
        <f t="shared" ca="1" si="76"/>
        <v>1.3245476562078493</v>
      </c>
      <c r="Y292" s="50">
        <f t="shared" ca="1" si="66"/>
        <v>4.070210806423467</v>
      </c>
      <c r="Z292" s="265">
        <f t="shared" ca="1" si="77"/>
        <v>404.27022280642348</v>
      </c>
      <c r="AA292" s="265">
        <f t="shared" ca="1" si="78"/>
        <v>396.12980119357655</v>
      </c>
      <c r="AB292" s="292"/>
      <c r="AC292" s="37"/>
      <c r="AD292" s="50"/>
      <c r="AE292" s="228"/>
      <c r="AF292" s="50"/>
      <c r="AG292" s="50"/>
      <c r="AH292" s="228"/>
      <c r="AI292" s="50"/>
      <c r="AJ292" s="50"/>
      <c r="AK292" s="50"/>
      <c r="AL292" s="68"/>
      <c r="AM292" s="246"/>
      <c r="AN292" s="241"/>
      <c r="AO292" s="68"/>
      <c r="AP292" s="68"/>
      <c r="AQ292" s="241"/>
      <c r="AR292" s="241"/>
      <c r="AS292" s="228"/>
      <c r="AT292" s="194"/>
      <c r="AU292" s="37"/>
      <c r="AV292" s="68"/>
      <c r="AW292" s="228"/>
      <c r="AX292" s="241"/>
      <c r="AY292" s="38"/>
      <c r="AZ292" s="38"/>
      <c r="BA292" s="55"/>
      <c r="BB292" s="55"/>
      <c r="BC292" s="3" t="e">
        <f t="shared" ca="1" si="64"/>
        <v>#N/A</v>
      </c>
      <c r="BD292" s="3">
        <f t="shared" ca="1" si="65"/>
        <v>59524900</v>
      </c>
      <c r="BE292" s="132"/>
      <c r="BF292" s="132"/>
      <c r="BG292" s="125"/>
      <c r="BJ292" s="68"/>
      <c r="BK292" s="68"/>
      <c r="BL292" s="68"/>
      <c r="BN292" s="169"/>
      <c r="BP292" s="68"/>
      <c r="BQ292" s="68"/>
      <c r="BR292" s="68"/>
      <c r="BU292" s="68"/>
      <c r="BV292" s="68"/>
      <c r="BW292" s="68"/>
      <c r="BX292" s="68"/>
      <c r="BZ292" s="237"/>
      <c r="CD292" s="237"/>
      <c r="CF292" s="68"/>
      <c r="CG292" s="68"/>
      <c r="CH292" s="237"/>
      <c r="CL292" s="237"/>
    </row>
    <row r="293" spans="1:90" x14ac:dyDescent="0.4">
      <c r="A293">
        <v>261</v>
      </c>
      <c r="B293" s="47">
        <f ca="1">IF(A293&gt;$A$8,"",OFFSET(InputPriceData!B$15,$A293+$A$11,0,1,1))</f>
        <v>44949</v>
      </c>
      <c r="C293" s="3">
        <f ca="1">IF(A293&gt;$A$8,"",OFFSET(InputPriceData!G$15,CalculationsAndCharts!$A293+$A$11,IF($C$5,8,0),1,1))</f>
        <v>84178800</v>
      </c>
      <c r="D293" s="4">
        <f ca="1">IF(A293&gt;$A$8,"",OFFSET(InputPriceData!C$15,CalculationsAndCharts!$A293+$A$11,IF($C$5,8,0),1,1))</f>
        <v>396.72000100000002</v>
      </c>
      <c r="E293" s="4">
        <f ca="1">IF(A293&gt;$A$8,"",OFFSET(InputPriceData!D$15,CalculationsAndCharts!$A293+$A$11,IF($C$5,8,0),1,1))</f>
        <v>402.64999399999999</v>
      </c>
      <c r="F293" s="4">
        <f ca="1">IF(A293&gt;$A$8,"",OFFSET(InputPriceData!E$15,CalculationsAndCharts!$A293+$A$11,IF($C$5,8,0),1,1))</f>
        <v>395.72000100000002</v>
      </c>
      <c r="G293" s="4">
        <f ca="1">IF(A293&gt;$A$8,"",OFFSET(InputPriceData!F$15,CalculationsAndCharts!$A293+$A$11,IF($C$5,8,0),1,1))</f>
        <v>400.63000499999998</v>
      </c>
      <c r="H293" s="282">
        <f t="shared" ca="1" si="67"/>
        <v>402.64999399999999</v>
      </c>
      <c r="I293" s="292">
        <f t="shared" ca="1" si="68"/>
        <v>395.72000100000002</v>
      </c>
      <c r="J293" s="50">
        <f t="shared" ca="1" si="69"/>
        <v>6.9299929999999677</v>
      </c>
      <c r="K293" s="282"/>
      <c r="L293" s="282"/>
      <c r="M293" s="292">
        <f t="shared" ca="1" si="70"/>
        <v>6.3634284014991653</v>
      </c>
      <c r="N293" s="291"/>
      <c r="P293" s="292">
        <f t="shared" ca="1" si="71"/>
        <v>397.18941284848</v>
      </c>
      <c r="Q293" s="301">
        <f t="shared" ca="1" si="72"/>
        <v>403.55284124997917</v>
      </c>
      <c r="R293" s="301">
        <f t="shared" ca="1" si="73"/>
        <v>390.82598444698084</v>
      </c>
      <c r="S293" s="50"/>
      <c r="T293" s="292"/>
      <c r="U293" s="265"/>
      <c r="V293" s="292">
        <f t="shared" ca="1" si="74"/>
        <v>397.18941284848</v>
      </c>
      <c r="W293" s="241">
        <f t="shared" ca="1" si="75"/>
        <v>3.4405921515199793</v>
      </c>
      <c r="X293" s="351">
        <f t="shared" ca="1" si="76"/>
        <v>11.83767435310088</v>
      </c>
      <c r="Y293" s="50">
        <f t="shared" ca="1" si="66"/>
        <v>4.0632193374241989</v>
      </c>
      <c r="Z293" s="265">
        <f t="shared" ca="1" si="77"/>
        <v>404.69322433742417</v>
      </c>
      <c r="AA293" s="265">
        <f t="shared" ca="1" si="78"/>
        <v>396.5667856625758</v>
      </c>
      <c r="AB293" s="292"/>
      <c r="AC293" s="37"/>
      <c r="AD293" s="50"/>
      <c r="AE293" s="228"/>
      <c r="AF293" s="50"/>
      <c r="AG293" s="50"/>
      <c r="AH293" s="228"/>
      <c r="AI293" s="50"/>
      <c r="AJ293" s="50"/>
      <c r="AK293" s="50"/>
      <c r="AL293" s="68"/>
      <c r="AM293" s="246"/>
      <c r="AN293" s="241"/>
      <c r="AO293" s="68"/>
      <c r="AP293" s="68"/>
      <c r="AQ293" s="241"/>
      <c r="AR293" s="241"/>
      <c r="AS293" s="228"/>
      <c r="AT293" s="194"/>
      <c r="AU293" s="37"/>
      <c r="AV293" s="68"/>
      <c r="AW293" s="228"/>
      <c r="AX293" s="241"/>
      <c r="AY293" s="38"/>
      <c r="AZ293" s="38"/>
      <c r="BA293" s="55"/>
      <c r="BB293" s="55"/>
      <c r="BC293" s="3">
        <f t="shared" ca="1" si="64"/>
        <v>84178800</v>
      </c>
      <c r="BD293" s="3" t="e">
        <f t="shared" ca="1" si="65"/>
        <v>#N/A</v>
      </c>
      <c r="BE293" s="132"/>
      <c r="BF293" s="132"/>
      <c r="BG293" s="125"/>
      <c r="BJ293" s="68"/>
      <c r="BK293" s="68"/>
      <c r="BL293" s="68"/>
      <c r="BN293" s="169"/>
      <c r="BP293" s="68"/>
      <c r="BQ293" s="68"/>
      <c r="BR293" s="68"/>
      <c r="BU293" s="68"/>
      <c r="BV293" s="68"/>
      <c r="BW293" s="68"/>
      <c r="BX293" s="68"/>
      <c r="BZ293" s="237"/>
      <c r="CD293" s="237"/>
      <c r="CF293" s="68"/>
      <c r="CG293" s="68"/>
      <c r="CH293" s="237"/>
      <c r="CL293" s="237"/>
    </row>
    <row r="294" spans="1:90" x14ac:dyDescent="0.4">
      <c r="A294">
        <v>262</v>
      </c>
      <c r="B294" s="47">
        <f ca="1">IF(A294&gt;$A$8,"",OFFSET(InputPriceData!B$15,$A294+$A$11,0,1,1))</f>
        <v>44946</v>
      </c>
      <c r="C294" s="3">
        <f ca="1">IF(A294&gt;$A$8,"",OFFSET(InputPriceData!G$15,CalculationsAndCharts!$A294+$A$11,IF($C$5,8,0),1,1))</f>
        <v>91806400</v>
      </c>
      <c r="D294" s="4">
        <f ca="1">IF(A294&gt;$A$8,"",OFFSET(InputPriceData!C$15,CalculationsAndCharts!$A294+$A$11,IF($C$5,8,0),1,1))</f>
        <v>390.10000600000001</v>
      </c>
      <c r="E294" s="4">
        <f ca="1">IF(A294&gt;$A$8,"",OFFSET(InputPriceData!D$15,CalculationsAndCharts!$A294+$A$11,IF($C$5,8,0),1,1))</f>
        <v>396.040009</v>
      </c>
      <c r="F294" s="4">
        <f ca="1">IF(A294&gt;$A$8,"",OFFSET(InputPriceData!E$15,CalculationsAndCharts!$A294+$A$11,IF($C$5,8,0),1,1))</f>
        <v>388.38000499999998</v>
      </c>
      <c r="G294" s="4">
        <f ca="1">IF(A294&gt;$A$8,"",OFFSET(InputPriceData!F$15,CalculationsAndCharts!$A294+$A$11,IF($C$5,8,0),1,1))</f>
        <v>395.88000499999998</v>
      </c>
      <c r="H294" s="282">
        <f t="shared" ca="1" si="67"/>
        <v>396.040009</v>
      </c>
      <c r="I294" s="292">
        <f t="shared" ca="1" si="68"/>
        <v>388.38000499999998</v>
      </c>
      <c r="J294" s="50">
        <f t="shared" ca="1" si="69"/>
        <v>7.6600040000000149</v>
      </c>
      <c r="K294" s="282"/>
      <c r="L294" s="282"/>
      <c r="M294" s="292">
        <f t="shared" ca="1" si="70"/>
        <v>5.7422122043115174</v>
      </c>
      <c r="N294" s="291"/>
      <c r="P294" s="292">
        <f t="shared" ca="1" si="71"/>
        <v>395.76200106897824</v>
      </c>
      <c r="Q294" s="301">
        <f t="shared" ca="1" si="72"/>
        <v>401.50421327328974</v>
      </c>
      <c r="R294" s="301">
        <f t="shared" ca="1" si="73"/>
        <v>390.01978886466674</v>
      </c>
      <c r="S294" s="50"/>
      <c r="T294" s="292"/>
      <c r="U294" s="265"/>
      <c r="V294" s="292">
        <f t="shared" ca="1" si="74"/>
        <v>395.76200106897824</v>
      </c>
      <c r="W294" s="241">
        <f t="shared" ca="1" si="75"/>
        <v>0.11800393102174667</v>
      </c>
      <c r="X294" s="351">
        <f t="shared" ca="1" si="76"/>
        <v>1.3924927736585145E-2</v>
      </c>
      <c r="Y294" s="50">
        <f t="shared" ca="1" si="66"/>
        <v>4.1487966894394006</v>
      </c>
      <c r="Z294" s="265">
        <f t="shared" ca="1" si="77"/>
        <v>400.02880168943938</v>
      </c>
      <c r="AA294" s="265">
        <f t="shared" ca="1" si="78"/>
        <v>391.73120831056059</v>
      </c>
      <c r="AB294" s="292"/>
      <c r="AC294" s="37"/>
      <c r="AD294" s="50"/>
      <c r="AE294" s="228"/>
      <c r="AF294" s="50"/>
      <c r="AG294" s="50"/>
      <c r="AH294" s="228"/>
      <c r="AI294" s="50"/>
      <c r="AJ294" s="50"/>
      <c r="AK294" s="50"/>
      <c r="AL294" s="68"/>
      <c r="AM294" s="246"/>
      <c r="AN294" s="241"/>
      <c r="AO294" s="68"/>
      <c r="AP294" s="68"/>
      <c r="AQ294" s="241"/>
      <c r="AR294" s="241"/>
      <c r="AS294" s="228"/>
      <c r="AT294" s="194"/>
      <c r="AU294" s="37"/>
      <c r="AV294" s="68"/>
      <c r="AW294" s="228"/>
      <c r="AX294" s="241"/>
      <c r="AY294" s="38"/>
      <c r="AZ294" s="38"/>
      <c r="BA294" s="55"/>
      <c r="BB294" s="55"/>
      <c r="BC294" s="3">
        <f t="shared" ca="1" si="64"/>
        <v>91806400</v>
      </c>
      <c r="BD294" s="3" t="e">
        <f t="shared" ca="1" si="65"/>
        <v>#N/A</v>
      </c>
      <c r="BE294" s="132"/>
      <c r="BF294" s="132"/>
      <c r="BG294" s="125"/>
      <c r="BJ294" s="68"/>
      <c r="BK294" s="68"/>
      <c r="BL294" s="68"/>
      <c r="BN294" s="169"/>
      <c r="BP294" s="68"/>
      <c r="BQ294" s="68"/>
      <c r="BR294" s="68"/>
      <c r="BU294" s="68"/>
      <c r="BV294" s="68"/>
      <c r="BW294" s="68"/>
      <c r="BX294" s="68"/>
      <c r="BZ294" s="237"/>
      <c r="CD294" s="237"/>
      <c r="CF294" s="68"/>
      <c r="CG294" s="68"/>
      <c r="CH294" s="237"/>
      <c r="CL294" s="237"/>
    </row>
    <row r="295" spans="1:90" x14ac:dyDescent="0.4">
      <c r="A295">
        <v>263</v>
      </c>
      <c r="B295" s="47">
        <f ca="1">IF(A295&gt;$A$8,"",OFFSET(InputPriceData!B$15,$A295+$A$11,0,1,1))</f>
        <v>44945</v>
      </c>
      <c r="C295" s="3">
        <f ca="1">IF(A295&gt;$A$8,"",OFFSET(InputPriceData!G$15,CalculationsAndCharts!$A295+$A$11,IF($C$5,8,0),1,1))</f>
        <v>86958900</v>
      </c>
      <c r="D295" s="4">
        <f ca="1">IF(A295&gt;$A$8,"",OFFSET(InputPriceData!C$15,CalculationsAndCharts!$A295+$A$11,IF($C$5,8,0),1,1))</f>
        <v>389.35998499999999</v>
      </c>
      <c r="E295" s="4">
        <f ca="1">IF(A295&gt;$A$8,"",OFFSET(InputPriceData!D$15,CalculationsAndCharts!$A295+$A$11,IF($C$5,8,0),1,1))</f>
        <v>391.07998700000002</v>
      </c>
      <c r="F295" s="4">
        <f ca="1">IF(A295&gt;$A$8,"",OFFSET(InputPriceData!E$15,CalculationsAndCharts!$A295+$A$11,IF($C$5,8,0),1,1))</f>
        <v>387.26001000000002</v>
      </c>
      <c r="G295" s="4">
        <f ca="1">IF(A295&gt;$A$8,"",OFFSET(InputPriceData!F$15,CalculationsAndCharts!$A295+$A$11,IF($C$5,8,0),1,1))</f>
        <v>388.64001500000001</v>
      </c>
      <c r="H295" s="282">
        <f t="shared" ca="1" si="67"/>
        <v>391.48998999999998</v>
      </c>
      <c r="I295" s="292">
        <f t="shared" ca="1" si="68"/>
        <v>387.26001000000002</v>
      </c>
      <c r="J295" s="50">
        <f t="shared" ca="1" si="69"/>
        <v>4.229979999999955</v>
      </c>
      <c r="K295" s="282"/>
      <c r="L295" s="282"/>
      <c r="M295" s="292">
        <f t="shared" ca="1" si="70"/>
        <v>5.6367383287102335</v>
      </c>
      <c r="N295" s="291"/>
      <c r="P295" s="292">
        <f t="shared" ca="1" si="71"/>
        <v>396.8269666510281</v>
      </c>
      <c r="Q295" s="301">
        <f t="shared" ca="1" si="72"/>
        <v>402.46370497973834</v>
      </c>
      <c r="R295" s="301">
        <f t="shared" ca="1" si="73"/>
        <v>391.19022832231786</v>
      </c>
      <c r="S295" s="50"/>
      <c r="T295" s="292"/>
      <c r="U295" s="265"/>
      <c r="V295" s="292">
        <f t="shared" ca="1" si="74"/>
        <v>396.8269666510281</v>
      </c>
      <c r="W295" s="241">
        <f t="shared" ca="1" si="75"/>
        <v>-8.186951651028096</v>
      </c>
      <c r="X295" s="351">
        <f t="shared" ca="1" si="76"/>
        <v>67.026177336271672</v>
      </c>
      <c r="Y295" s="50">
        <f t="shared" ca="1" si="66"/>
        <v>4.1795337039847285</v>
      </c>
      <c r="Z295" s="265">
        <f t="shared" ca="1" si="77"/>
        <v>392.81954870398471</v>
      </c>
      <c r="AA295" s="265">
        <f t="shared" ca="1" si="78"/>
        <v>384.4604812960153</v>
      </c>
      <c r="AB295" s="292"/>
      <c r="AC295" s="37"/>
      <c r="AD295" s="50"/>
      <c r="AE295" s="228"/>
      <c r="AF295" s="50"/>
      <c r="AG295" s="50"/>
      <c r="AH295" s="228"/>
      <c r="AI295" s="50"/>
      <c r="AJ295" s="50"/>
      <c r="AK295" s="50"/>
      <c r="AL295" s="68"/>
      <c r="AM295" s="246"/>
      <c r="AN295" s="241"/>
      <c r="AO295" s="68"/>
      <c r="AP295" s="68"/>
      <c r="AQ295" s="241"/>
      <c r="AR295" s="241"/>
      <c r="AS295" s="228"/>
      <c r="AT295" s="194"/>
      <c r="AU295" s="37"/>
      <c r="AV295" s="68"/>
      <c r="AW295" s="228"/>
      <c r="AX295" s="241"/>
      <c r="AY295" s="38"/>
      <c r="AZ295" s="38"/>
      <c r="BA295" s="55"/>
      <c r="BB295" s="55"/>
      <c r="BC295" s="3" t="e">
        <f t="shared" ca="1" si="64"/>
        <v>#N/A</v>
      </c>
      <c r="BD295" s="3">
        <f t="shared" ca="1" si="65"/>
        <v>86958900</v>
      </c>
      <c r="BE295" s="132"/>
      <c r="BF295" s="132"/>
      <c r="BG295" s="125"/>
      <c r="BJ295" s="68"/>
      <c r="BK295" s="68"/>
      <c r="BL295" s="68"/>
      <c r="BN295" s="169"/>
      <c r="BP295" s="68"/>
      <c r="BQ295" s="68"/>
      <c r="BR295" s="68"/>
      <c r="BU295" s="68"/>
      <c r="BV295" s="68"/>
      <c r="BW295" s="68"/>
      <c r="BX295" s="68"/>
      <c r="BZ295" s="237"/>
      <c r="CD295" s="237"/>
      <c r="CF295" s="68"/>
      <c r="CG295" s="68"/>
      <c r="CH295" s="237"/>
      <c r="CL295" s="237"/>
    </row>
    <row r="296" spans="1:90" x14ac:dyDescent="0.4">
      <c r="A296">
        <v>264</v>
      </c>
      <c r="B296" s="47">
        <f ca="1">IF(A296&gt;$A$8,"",OFFSET(InputPriceData!B$15,$A296+$A$11,0,1,1))</f>
        <v>44944</v>
      </c>
      <c r="C296" s="3">
        <f ca="1">IF(A296&gt;$A$8,"",OFFSET(InputPriceData!G$15,CalculationsAndCharts!$A296+$A$11,IF($C$5,8,0),1,1))</f>
        <v>99632300</v>
      </c>
      <c r="D296" s="4">
        <f ca="1">IF(A296&gt;$A$8,"",OFFSET(InputPriceData!C$15,CalculationsAndCharts!$A296+$A$11,IF($C$5,8,0),1,1))</f>
        <v>399.01001000000002</v>
      </c>
      <c r="E296" s="4">
        <f ca="1">IF(A296&gt;$A$8,"",OFFSET(InputPriceData!D$15,CalculationsAndCharts!$A296+$A$11,IF($C$5,8,0),1,1))</f>
        <v>400.11999500000002</v>
      </c>
      <c r="F296" s="4">
        <f ca="1">IF(A296&gt;$A$8,"",OFFSET(InputPriceData!E$15,CalculationsAndCharts!$A296+$A$11,IF($C$5,8,0),1,1))</f>
        <v>391.27999899999998</v>
      </c>
      <c r="G296" s="4">
        <f ca="1">IF(A296&gt;$A$8,"",OFFSET(InputPriceData!F$15,CalculationsAndCharts!$A296+$A$11,IF($C$5,8,0),1,1))</f>
        <v>391.48998999999998</v>
      </c>
      <c r="H296" s="282">
        <f t="shared" ca="1" si="67"/>
        <v>400.11999500000002</v>
      </c>
      <c r="I296" s="292">
        <f t="shared" ca="1" si="68"/>
        <v>391.27999899999998</v>
      </c>
      <c r="J296" s="50">
        <f t="shared" ca="1" si="69"/>
        <v>8.8399960000000419</v>
      </c>
      <c r="K296" s="282"/>
      <c r="L296" s="282"/>
      <c r="M296" s="292">
        <f t="shared" ca="1" si="70"/>
        <v>5.2166300229034643</v>
      </c>
      <c r="N296" s="291"/>
      <c r="P296" s="292">
        <f t="shared" ca="1" si="71"/>
        <v>399.01725647035585</v>
      </c>
      <c r="Q296" s="301">
        <f t="shared" ca="1" si="72"/>
        <v>404.23388649325932</v>
      </c>
      <c r="R296" s="301">
        <f t="shared" ca="1" si="73"/>
        <v>393.80062644745237</v>
      </c>
      <c r="S296" s="50"/>
      <c r="T296" s="292"/>
      <c r="U296" s="265"/>
      <c r="V296" s="292">
        <f t="shared" ca="1" si="74"/>
        <v>399.01725647035585</v>
      </c>
      <c r="W296" s="241">
        <f t="shared" ca="1" si="75"/>
        <v>-7.5272664703558689</v>
      </c>
      <c r="X296" s="351">
        <f t="shared" ca="1" si="76"/>
        <v>56.6597405157437</v>
      </c>
      <c r="Y296" s="50">
        <f t="shared" ca="1" si="66"/>
        <v>4.0700651320783665</v>
      </c>
      <c r="Z296" s="265">
        <f t="shared" ca="1" si="77"/>
        <v>395.56005513207833</v>
      </c>
      <c r="AA296" s="265">
        <f t="shared" ca="1" si="78"/>
        <v>387.41992486792162</v>
      </c>
      <c r="AB296" s="292"/>
      <c r="AC296" s="37"/>
      <c r="AD296" s="50"/>
      <c r="AE296" s="228"/>
      <c r="AF296" s="50"/>
      <c r="AG296" s="50"/>
      <c r="AH296" s="228"/>
      <c r="AI296" s="50"/>
      <c r="AJ296" s="50"/>
      <c r="AK296" s="50"/>
      <c r="AL296" s="68"/>
      <c r="AM296" s="246"/>
      <c r="AN296" s="241"/>
      <c r="AO296" s="68"/>
      <c r="AP296" s="68"/>
      <c r="AQ296" s="241"/>
      <c r="AR296" s="241"/>
      <c r="AS296" s="228"/>
      <c r="AT296" s="194"/>
      <c r="AU296" s="37"/>
      <c r="AV296" s="68"/>
      <c r="AW296" s="228"/>
      <c r="AX296" s="241"/>
      <c r="AY296" s="38"/>
      <c r="AZ296" s="38"/>
      <c r="BA296" s="55"/>
      <c r="BB296" s="55"/>
      <c r="BC296" s="3" t="e">
        <f t="shared" ca="1" si="64"/>
        <v>#N/A</v>
      </c>
      <c r="BD296" s="3">
        <f t="shared" ca="1" si="65"/>
        <v>99632300</v>
      </c>
      <c r="BE296" s="132"/>
      <c r="BF296" s="132"/>
      <c r="BG296" s="125"/>
      <c r="BJ296" s="68"/>
      <c r="BK296" s="68"/>
      <c r="BL296" s="68"/>
      <c r="BN296" s="169"/>
      <c r="BP296" s="68"/>
      <c r="BQ296" s="68"/>
      <c r="BR296" s="68"/>
      <c r="BU296" s="68"/>
      <c r="BV296" s="68"/>
      <c r="BW296" s="68"/>
      <c r="BX296" s="68"/>
      <c r="BZ296" s="237"/>
      <c r="CD296" s="237"/>
      <c r="CF296" s="68"/>
      <c r="CG296" s="68"/>
      <c r="CH296" s="237"/>
      <c r="CL296" s="237"/>
    </row>
    <row r="297" spans="1:90" x14ac:dyDescent="0.4">
      <c r="A297">
        <v>265</v>
      </c>
      <c r="B297" s="47">
        <f ca="1">IF(A297&gt;$A$8,"",OFFSET(InputPriceData!B$15,$A297+$A$11,0,1,1))</f>
        <v>44943</v>
      </c>
      <c r="C297" s="3">
        <f ca="1">IF(A297&gt;$A$8,"",OFFSET(InputPriceData!G$15,CalculationsAndCharts!$A297+$A$11,IF($C$5,8,0),1,1))</f>
        <v>62677300</v>
      </c>
      <c r="D297" s="4">
        <f ca="1">IF(A297&gt;$A$8,"",OFFSET(InputPriceData!C$15,CalculationsAndCharts!$A297+$A$11,IF($C$5,8,0),1,1))</f>
        <v>398.48001099999999</v>
      </c>
      <c r="E297" s="4">
        <f ca="1">IF(A297&gt;$A$8,"",OFFSET(InputPriceData!D$15,CalculationsAndCharts!$A297+$A$11,IF($C$5,8,0),1,1))</f>
        <v>400.23001099999999</v>
      </c>
      <c r="F297" s="4">
        <f ca="1">IF(A297&gt;$A$8,"",OFFSET(InputPriceData!E$15,CalculationsAndCharts!$A297+$A$11,IF($C$5,8,0),1,1))</f>
        <v>397.05999800000001</v>
      </c>
      <c r="G297" s="4">
        <f ca="1">IF(A297&gt;$A$8,"",OFFSET(InputPriceData!F$15,CalculationsAndCharts!$A297+$A$11,IF($C$5,8,0),1,1))</f>
        <v>397.76998900000001</v>
      </c>
      <c r="H297" s="282">
        <f t="shared" ca="1" si="67"/>
        <v>400.23001099999999</v>
      </c>
      <c r="I297" s="292">
        <f t="shared" ca="1" si="68"/>
        <v>397.05999800000001</v>
      </c>
      <c r="J297" s="50">
        <f t="shared" ca="1" si="69"/>
        <v>3.1700129999999831</v>
      </c>
      <c r="K297" s="282"/>
      <c r="L297" s="282"/>
      <c r="M297" s="292">
        <f t="shared" ca="1" si="70"/>
        <v>4.9877533614469511</v>
      </c>
      <c r="N297" s="291"/>
      <c r="P297" s="292">
        <f t="shared" ca="1" si="71"/>
        <v>399.05768240537782</v>
      </c>
      <c r="Q297" s="301">
        <f t="shared" ca="1" si="72"/>
        <v>404.04543576682477</v>
      </c>
      <c r="R297" s="301">
        <f t="shared" ca="1" si="73"/>
        <v>394.06992904393087</v>
      </c>
      <c r="S297" s="50"/>
      <c r="T297" s="292"/>
      <c r="U297" s="265"/>
      <c r="V297" s="292">
        <f t="shared" ca="1" si="74"/>
        <v>399.05768240537782</v>
      </c>
      <c r="W297" s="241">
        <f t="shared" ca="1" si="75"/>
        <v>-1.2876934053778086</v>
      </c>
      <c r="X297" s="351">
        <f t="shared" ca="1" si="76"/>
        <v>1.6581543062534974</v>
      </c>
      <c r="Y297" s="50">
        <f t="shared" ca="1" si="66"/>
        <v>4.1963166001729002</v>
      </c>
      <c r="Z297" s="265">
        <f t="shared" ca="1" si="77"/>
        <v>401.96630560017292</v>
      </c>
      <c r="AA297" s="265">
        <f t="shared" ca="1" si="78"/>
        <v>393.5736723998271</v>
      </c>
      <c r="AB297" s="292"/>
      <c r="AC297" s="37"/>
      <c r="AD297" s="50"/>
      <c r="AE297" s="228"/>
      <c r="AF297" s="50"/>
      <c r="AG297" s="50"/>
      <c r="AH297" s="228"/>
      <c r="AI297" s="50"/>
      <c r="AJ297" s="50"/>
      <c r="AK297" s="50"/>
      <c r="AL297" s="68"/>
      <c r="AM297" s="246"/>
      <c r="AN297" s="241"/>
      <c r="AO297" s="68"/>
      <c r="AP297" s="68"/>
      <c r="AQ297" s="241"/>
      <c r="AR297" s="241"/>
      <c r="AS297" s="228"/>
      <c r="AT297" s="194"/>
      <c r="AU297" s="37"/>
      <c r="AV297" s="68"/>
      <c r="AW297" s="228"/>
      <c r="AX297" s="241"/>
      <c r="AY297" s="38"/>
      <c r="AZ297" s="38"/>
      <c r="BA297" s="55"/>
      <c r="BB297" s="55"/>
      <c r="BC297" s="3" t="e">
        <f t="shared" ca="1" si="64"/>
        <v>#N/A</v>
      </c>
      <c r="BD297" s="3">
        <f t="shared" ca="1" si="65"/>
        <v>62677300</v>
      </c>
      <c r="BE297" s="132"/>
      <c r="BF297" s="132"/>
      <c r="BG297" s="125"/>
      <c r="BJ297" s="68"/>
      <c r="BK297" s="68"/>
      <c r="BL297" s="68"/>
      <c r="BN297" s="169"/>
      <c r="BP297" s="68"/>
      <c r="BQ297" s="68"/>
      <c r="BR297" s="68"/>
      <c r="BU297" s="68"/>
      <c r="BV297" s="68"/>
      <c r="BW297" s="68"/>
      <c r="BX297" s="68"/>
      <c r="BZ297" s="237"/>
      <c r="CD297" s="237"/>
      <c r="CF297" s="68"/>
      <c r="CG297" s="68"/>
      <c r="CH297" s="237"/>
      <c r="CL297" s="237"/>
    </row>
    <row r="298" spans="1:90" x14ac:dyDescent="0.4">
      <c r="A298">
        <v>266</v>
      </c>
      <c r="B298" s="47">
        <f ca="1">IF(A298&gt;$A$8,"",OFFSET(InputPriceData!B$15,$A298+$A$11,0,1,1))</f>
        <v>44939</v>
      </c>
      <c r="C298" s="3">
        <f ca="1">IF(A298&gt;$A$8,"",OFFSET(InputPriceData!G$15,CalculationsAndCharts!$A298+$A$11,IF($C$5,8,0),1,1))</f>
        <v>63903900</v>
      </c>
      <c r="D298" s="4">
        <f ca="1">IF(A298&gt;$A$8,"",OFFSET(InputPriceData!C$15,CalculationsAndCharts!$A298+$A$11,IF($C$5,8,0),1,1))</f>
        <v>393.61999500000002</v>
      </c>
      <c r="E298" s="4">
        <f ca="1">IF(A298&gt;$A$8,"",OFFSET(InputPriceData!D$15,CalculationsAndCharts!$A298+$A$11,IF($C$5,8,0),1,1))</f>
        <v>399.10000600000001</v>
      </c>
      <c r="F298" s="4">
        <f ca="1">IF(A298&gt;$A$8,"",OFFSET(InputPriceData!E$15,CalculationsAndCharts!$A298+$A$11,IF($C$5,8,0),1,1))</f>
        <v>393.33999599999999</v>
      </c>
      <c r="G298" s="4">
        <f ca="1">IF(A298&gt;$A$8,"",OFFSET(InputPriceData!F$15,CalculationsAndCharts!$A298+$A$11,IF($C$5,8,0),1,1))</f>
        <v>398.5</v>
      </c>
      <c r="H298" s="282">
        <f t="shared" ca="1" si="67"/>
        <v>399.10000600000001</v>
      </c>
      <c r="I298" s="292">
        <f t="shared" ca="1" si="68"/>
        <v>393.33999599999999</v>
      </c>
      <c r="J298" s="50">
        <f t="shared" ca="1" si="69"/>
        <v>5.7600100000000225</v>
      </c>
      <c r="K298" s="282"/>
      <c r="L298" s="282"/>
      <c r="M298" s="292">
        <f t="shared" ca="1" si="70"/>
        <v>5.5226142938942901</v>
      </c>
      <c r="N298" s="291"/>
      <c r="P298" s="292">
        <f t="shared" ca="1" si="71"/>
        <v>396.83085669271924</v>
      </c>
      <c r="Q298" s="301">
        <f t="shared" ca="1" si="72"/>
        <v>402.3534709866135</v>
      </c>
      <c r="R298" s="301">
        <f t="shared" ca="1" si="73"/>
        <v>391.30824239882497</v>
      </c>
      <c r="S298" s="50"/>
      <c r="T298" s="292"/>
      <c r="U298" s="265"/>
      <c r="V298" s="292">
        <f t="shared" ca="1" si="74"/>
        <v>396.83085669271924</v>
      </c>
      <c r="W298" s="241">
        <f t="shared" ca="1" si="75"/>
        <v>1.6691433072807627</v>
      </c>
      <c r="X298" s="351">
        <f t="shared" ca="1" si="76"/>
        <v>2.7860393802401626</v>
      </c>
      <c r="Y298" s="50">
        <f t="shared" ca="1" si="66"/>
        <v>4.4430654293661904</v>
      </c>
      <c r="Z298" s="265">
        <f t="shared" ca="1" si="77"/>
        <v>402.94306542936619</v>
      </c>
      <c r="AA298" s="265">
        <f t="shared" ca="1" si="78"/>
        <v>394.05693457063381</v>
      </c>
      <c r="AB298" s="292"/>
      <c r="AC298" s="37"/>
      <c r="AD298" s="50"/>
      <c r="AE298" s="228"/>
      <c r="AF298" s="50"/>
      <c r="AG298" s="50"/>
      <c r="AH298" s="228"/>
      <c r="AI298" s="50"/>
      <c r="AJ298" s="50"/>
      <c r="AK298" s="50"/>
      <c r="AL298" s="68"/>
      <c r="AM298" s="246"/>
      <c r="AN298" s="241"/>
      <c r="AO298" s="68"/>
      <c r="AP298" s="68"/>
      <c r="AQ298" s="241"/>
      <c r="AR298" s="241"/>
      <c r="AS298" s="228"/>
      <c r="AT298" s="194"/>
      <c r="AU298" s="37"/>
      <c r="AV298" s="68"/>
      <c r="AW298" s="228"/>
      <c r="AX298" s="241"/>
      <c r="AY298" s="38"/>
      <c r="AZ298" s="38"/>
      <c r="BA298" s="55"/>
      <c r="BB298" s="55"/>
      <c r="BC298" s="3">
        <f t="shared" ca="1" si="64"/>
        <v>63903900</v>
      </c>
      <c r="BD298" s="3" t="e">
        <f t="shared" ca="1" si="65"/>
        <v>#N/A</v>
      </c>
      <c r="BE298" s="132"/>
      <c r="BF298" s="132"/>
      <c r="BG298" s="125"/>
      <c r="BJ298" s="68"/>
      <c r="BK298" s="68"/>
      <c r="BL298" s="68"/>
      <c r="BN298" s="169"/>
      <c r="BP298" s="68"/>
      <c r="BQ298" s="68"/>
      <c r="BR298" s="68"/>
      <c r="BU298" s="68"/>
      <c r="BV298" s="68"/>
      <c r="BW298" s="68"/>
      <c r="BX298" s="68"/>
      <c r="BZ298" s="237"/>
      <c r="CD298" s="237"/>
      <c r="CF298" s="68"/>
      <c r="CG298" s="68"/>
      <c r="CH298" s="237"/>
      <c r="CL298" s="237"/>
    </row>
    <row r="299" spans="1:90" x14ac:dyDescent="0.4">
      <c r="A299">
        <v>267</v>
      </c>
      <c r="B299" s="47">
        <f ca="1">IF(A299&gt;$A$8,"",OFFSET(InputPriceData!B$15,$A299+$A$11,0,1,1))</f>
        <v>44938</v>
      </c>
      <c r="C299" s="3">
        <f ca="1">IF(A299&gt;$A$8,"",OFFSET(InputPriceData!G$15,CalculationsAndCharts!$A299+$A$11,IF($C$5,8,0),1,1))</f>
        <v>90157700</v>
      </c>
      <c r="D299" s="4">
        <f ca="1">IF(A299&gt;$A$8,"",OFFSET(InputPriceData!C$15,CalculationsAndCharts!$A299+$A$11,IF($C$5,8,0),1,1))</f>
        <v>396.67001299999998</v>
      </c>
      <c r="E299" s="4">
        <f ca="1">IF(A299&gt;$A$8,"",OFFSET(InputPriceData!D$15,CalculationsAndCharts!$A299+$A$11,IF($C$5,8,0),1,1))</f>
        <v>398.48998999999998</v>
      </c>
      <c r="F299" s="4">
        <f ca="1">IF(A299&gt;$A$8,"",OFFSET(InputPriceData!E$15,CalculationsAndCharts!$A299+$A$11,IF($C$5,8,0),1,1))</f>
        <v>392.42001299999998</v>
      </c>
      <c r="G299" s="4">
        <f ca="1">IF(A299&gt;$A$8,"",OFFSET(InputPriceData!F$15,CalculationsAndCharts!$A299+$A$11,IF($C$5,8,0),1,1))</f>
        <v>396.959991</v>
      </c>
      <c r="H299" s="282">
        <f t="shared" ca="1" si="67"/>
        <v>398.48998999999998</v>
      </c>
      <c r="I299" s="292">
        <f t="shared" ca="1" si="68"/>
        <v>392.42001299999998</v>
      </c>
      <c r="J299" s="50">
        <f t="shared" ca="1" si="69"/>
        <v>6.0699769999999944</v>
      </c>
      <c r="K299" s="282"/>
      <c r="L299" s="282"/>
      <c r="M299" s="292">
        <f t="shared" ca="1" si="70"/>
        <v>5.50469127062998</v>
      </c>
      <c r="N299" s="291"/>
      <c r="P299" s="292">
        <f t="shared" ca="1" si="71"/>
        <v>393.72085789129881</v>
      </c>
      <c r="Q299" s="301">
        <f t="shared" ca="1" si="72"/>
        <v>399.22554916192877</v>
      </c>
      <c r="R299" s="301">
        <f t="shared" ca="1" si="73"/>
        <v>388.21616662066884</v>
      </c>
      <c r="S299" s="50"/>
      <c r="T299" s="292"/>
      <c r="U299" s="265"/>
      <c r="V299" s="292">
        <f t="shared" ca="1" si="74"/>
        <v>393.72085789129881</v>
      </c>
      <c r="W299" s="241">
        <f t="shared" ca="1" si="75"/>
        <v>3.2391331087011963</v>
      </c>
      <c r="X299" s="351">
        <f t="shared" ca="1" si="76"/>
        <v>10.491983295884276</v>
      </c>
      <c r="Y299" s="50">
        <f t="shared" ca="1" si="66"/>
        <v>4.4451262978331307</v>
      </c>
      <c r="Z299" s="265">
        <f t="shared" ca="1" si="77"/>
        <v>401.40511729783316</v>
      </c>
      <c r="AA299" s="265">
        <f t="shared" ca="1" si="78"/>
        <v>392.51486470216685</v>
      </c>
      <c r="AB299" s="292"/>
      <c r="AC299" s="37"/>
      <c r="AD299" s="50"/>
      <c r="AE299" s="228"/>
      <c r="AF299" s="50"/>
      <c r="AG299" s="50"/>
      <c r="AH299" s="228"/>
      <c r="AI299" s="50"/>
      <c r="AJ299" s="50"/>
      <c r="AK299" s="50"/>
      <c r="AL299" s="68"/>
      <c r="AM299" s="246"/>
      <c r="AN299" s="241"/>
      <c r="AO299" s="68"/>
      <c r="AP299" s="68"/>
      <c r="AQ299" s="241"/>
      <c r="AR299" s="241"/>
      <c r="AS299" s="228"/>
      <c r="AT299" s="194"/>
      <c r="AU299" s="37"/>
      <c r="AV299" s="68"/>
      <c r="AW299" s="228"/>
      <c r="AX299" s="241"/>
      <c r="AY299" s="38"/>
      <c r="AZ299" s="38"/>
      <c r="BA299" s="55"/>
      <c r="BB299" s="55"/>
      <c r="BC299" s="3">
        <f t="shared" ca="1" si="64"/>
        <v>90157700</v>
      </c>
      <c r="BD299" s="3" t="e">
        <f t="shared" ca="1" si="65"/>
        <v>#N/A</v>
      </c>
      <c r="BE299" s="132"/>
      <c r="BF299" s="132"/>
      <c r="BG299" s="125"/>
      <c r="BJ299" s="68"/>
      <c r="BK299" s="68"/>
      <c r="BL299" s="68"/>
      <c r="BN299" s="169"/>
      <c r="BP299" s="68"/>
      <c r="BQ299" s="68"/>
      <c r="BR299" s="68"/>
      <c r="BU299" s="68"/>
      <c r="BV299" s="68"/>
      <c r="BW299" s="68"/>
      <c r="BX299" s="68"/>
      <c r="BZ299" s="237"/>
      <c r="CD299" s="237"/>
      <c r="CF299" s="68"/>
      <c r="CG299" s="68"/>
      <c r="CH299" s="237"/>
      <c r="CL299" s="237"/>
    </row>
    <row r="300" spans="1:90" x14ac:dyDescent="0.4">
      <c r="A300">
        <v>268</v>
      </c>
      <c r="B300" s="47">
        <f ca="1">IF(A300&gt;$A$8,"",OFFSET(InputPriceData!B$15,$A300+$A$11,0,1,1))</f>
        <v>44937</v>
      </c>
      <c r="C300" s="3">
        <f ca="1">IF(A300&gt;$A$8,"",OFFSET(InputPriceData!G$15,CalculationsAndCharts!$A300+$A$11,IF($C$5,8,0),1,1))</f>
        <v>68881100</v>
      </c>
      <c r="D300" s="4">
        <f ca="1">IF(A300&gt;$A$8,"",OFFSET(InputPriceData!C$15,CalculationsAndCharts!$A300+$A$11,IF($C$5,8,0),1,1))</f>
        <v>392.23001099999999</v>
      </c>
      <c r="E300" s="4">
        <f ca="1">IF(A300&gt;$A$8,"",OFFSET(InputPriceData!D$15,CalculationsAndCharts!$A300+$A$11,IF($C$5,8,0),1,1))</f>
        <v>395.60000600000001</v>
      </c>
      <c r="F300" s="4">
        <f ca="1">IF(A300&gt;$A$8,"",OFFSET(InputPriceData!E$15,CalculationsAndCharts!$A300+$A$11,IF($C$5,8,0),1,1))</f>
        <v>391.38000499999998</v>
      </c>
      <c r="G300" s="4">
        <f ca="1">IF(A300&gt;$A$8,"",OFFSET(InputPriceData!F$15,CalculationsAndCharts!$A300+$A$11,IF($C$5,8,0),1,1))</f>
        <v>395.51998900000001</v>
      </c>
      <c r="H300" s="282">
        <f t="shared" ca="1" si="67"/>
        <v>395.60000600000001</v>
      </c>
      <c r="I300" s="292">
        <f t="shared" ca="1" si="68"/>
        <v>390.57998700000002</v>
      </c>
      <c r="J300" s="50">
        <f t="shared" ca="1" si="69"/>
        <v>5.0200189999999907</v>
      </c>
      <c r="K300" s="282"/>
      <c r="L300" s="282"/>
      <c r="M300" s="292">
        <f t="shared" ca="1" si="70"/>
        <v>5.7114324051949614</v>
      </c>
      <c r="N300" s="291"/>
      <c r="P300" s="292">
        <f t="shared" ca="1" si="71"/>
        <v>390.10699925734622</v>
      </c>
      <c r="Q300" s="301">
        <f t="shared" ca="1" si="72"/>
        <v>395.81843166254117</v>
      </c>
      <c r="R300" s="301">
        <f t="shared" ca="1" si="73"/>
        <v>384.39556685215126</v>
      </c>
      <c r="S300" s="50"/>
      <c r="T300" s="292"/>
      <c r="U300" s="265"/>
      <c r="V300" s="292">
        <f t="shared" ca="1" si="74"/>
        <v>390.10699925734622</v>
      </c>
      <c r="W300" s="241">
        <f t="shared" ca="1" si="75"/>
        <v>5.4129897426537923</v>
      </c>
      <c r="X300" s="351">
        <f t="shared" ca="1" si="76"/>
        <v>29.300457954075167</v>
      </c>
      <c r="Y300" s="50">
        <f t="shared" ca="1" si="66"/>
        <v>4.5678646557015234</v>
      </c>
      <c r="Z300" s="265">
        <f t="shared" ca="1" si="77"/>
        <v>400.08785365570151</v>
      </c>
      <c r="AA300" s="265">
        <f t="shared" ca="1" si="78"/>
        <v>390.95212434429851</v>
      </c>
      <c r="AB300" s="292"/>
      <c r="AC300" s="37"/>
      <c r="AD300" s="50"/>
      <c r="AE300" s="228"/>
      <c r="AF300" s="50"/>
      <c r="AG300" s="50"/>
      <c r="AH300" s="228"/>
      <c r="AI300" s="50"/>
      <c r="AJ300" s="50"/>
      <c r="AK300" s="50"/>
      <c r="AL300" s="68"/>
      <c r="AM300" s="246"/>
      <c r="AN300" s="241"/>
      <c r="AO300" s="68"/>
      <c r="AP300" s="68"/>
      <c r="AQ300" s="241"/>
      <c r="AR300" s="241"/>
      <c r="AS300" s="228"/>
      <c r="AT300" s="194"/>
      <c r="AU300" s="37"/>
      <c r="AV300" s="68"/>
      <c r="AW300" s="228"/>
      <c r="AX300" s="241"/>
      <c r="AY300" s="38"/>
      <c r="AZ300" s="38"/>
      <c r="BA300" s="55"/>
      <c r="BB300" s="55"/>
      <c r="BC300" s="3">
        <f t="shared" ca="1" si="64"/>
        <v>68881100</v>
      </c>
      <c r="BD300" s="3" t="e">
        <f t="shared" ca="1" si="65"/>
        <v>#N/A</v>
      </c>
      <c r="BE300" s="132"/>
      <c r="BF300" s="132"/>
      <c r="BG300" s="125"/>
      <c r="BJ300" s="68"/>
      <c r="BK300" s="68"/>
      <c r="BL300" s="68"/>
      <c r="BN300" s="169"/>
      <c r="BP300" s="68"/>
      <c r="BQ300" s="68"/>
      <c r="BR300" s="68"/>
      <c r="BU300" s="68"/>
      <c r="BV300" s="68"/>
      <c r="BW300" s="68"/>
      <c r="BX300" s="68"/>
      <c r="BZ300" s="237"/>
      <c r="CD300" s="237"/>
      <c r="CF300" s="68"/>
      <c r="CG300" s="68"/>
      <c r="CH300" s="237"/>
      <c r="CL300" s="237"/>
    </row>
    <row r="301" spans="1:90" x14ac:dyDescent="0.4">
      <c r="A301">
        <v>269</v>
      </c>
      <c r="B301" s="47">
        <f ca="1">IF(A301&gt;$A$8,"",OFFSET(InputPriceData!B$15,$A301+$A$11,0,1,1))</f>
        <v>44936</v>
      </c>
      <c r="C301" s="3">
        <f ca="1">IF(A301&gt;$A$8,"",OFFSET(InputPriceData!G$15,CalculationsAndCharts!$A301+$A$11,IF($C$5,8,0),1,1))</f>
        <v>65358100</v>
      </c>
      <c r="D301" s="4">
        <f ca="1">IF(A301&gt;$A$8,"",OFFSET(InputPriceData!C$15,CalculationsAndCharts!$A301+$A$11,IF($C$5,8,0),1,1))</f>
        <v>387.25</v>
      </c>
      <c r="E301" s="4">
        <f ca="1">IF(A301&gt;$A$8,"",OFFSET(InputPriceData!D$15,CalculationsAndCharts!$A301+$A$11,IF($C$5,8,0),1,1))</f>
        <v>390.64999399999999</v>
      </c>
      <c r="F301" s="4">
        <f ca="1">IF(A301&gt;$A$8,"",OFFSET(InputPriceData!E$15,CalculationsAndCharts!$A301+$A$11,IF($C$5,8,0),1,1))</f>
        <v>386.26998900000001</v>
      </c>
      <c r="G301" s="4">
        <f ca="1">IF(A301&gt;$A$8,"",OFFSET(InputPriceData!F$15,CalculationsAndCharts!$A301+$A$11,IF($C$5,8,0),1,1))</f>
        <v>390.57998700000002</v>
      </c>
      <c r="H301" s="282">
        <f t="shared" ca="1" si="67"/>
        <v>390.64999399999999</v>
      </c>
      <c r="I301" s="292">
        <f t="shared" ca="1" si="68"/>
        <v>386.26998900000001</v>
      </c>
      <c r="J301" s="50">
        <f t="shared" ca="1" si="69"/>
        <v>4.3800049999999828</v>
      </c>
      <c r="K301" s="282"/>
      <c r="L301" s="282"/>
      <c r="M301" s="292">
        <f t="shared" ca="1" si="70"/>
        <v>6.4338185066581621</v>
      </c>
      <c r="N301" s="291"/>
      <c r="P301" s="292">
        <f t="shared" ca="1" si="71"/>
        <v>386.81519664058197</v>
      </c>
      <c r="Q301" s="301">
        <f t="shared" ca="1" si="72"/>
        <v>393.24901514724013</v>
      </c>
      <c r="R301" s="301">
        <f t="shared" ca="1" si="73"/>
        <v>380.38137813392382</v>
      </c>
      <c r="S301" s="50"/>
      <c r="T301" s="292"/>
      <c r="U301" s="265"/>
      <c r="V301" s="292">
        <f t="shared" ca="1" si="74"/>
        <v>386.81519664058197</v>
      </c>
      <c r="W301" s="241">
        <f t="shared" ca="1" si="75"/>
        <v>3.7647903594180434</v>
      </c>
      <c r="X301" s="351">
        <f t="shared" ca="1" si="76"/>
        <v>14.173646450367041</v>
      </c>
      <c r="Y301" s="50">
        <f t="shared" ca="1" si="66"/>
        <v>4.5018850190289612</v>
      </c>
      <c r="Z301" s="265">
        <f t="shared" ca="1" si="77"/>
        <v>395.08187201902899</v>
      </c>
      <c r="AA301" s="265">
        <f t="shared" ca="1" si="78"/>
        <v>386.07810198097104</v>
      </c>
      <c r="AB301" s="292"/>
      <c r="AC301" s="37"/>
      <c r="AD301" s="50"/>
      <c r="AE301" s="228"/>
      <c r="AF301" s="50"/>
      <c r="AG301" s="50"/>
      <c r="AH301" s="228"/>
      <c r="AI301" s="50"/>
      <c r="AJ301" s="50"/>
      <c r="AK301" s="50"/>
      <c r="AL301" s="68"/>
      <c r="AM301" s="246"/>
      <c r="AN301" s="241"/>
      <c r="AO301" s="68"/>
      <c r="AP301" s="68"/>
      <c r="AQ301" s="241"/>
      <c r="AR301" s="241"/>
      <c r="AS301" s="228"/>
      <c r="AT301" s="194"/>
      <c r="AU301" s="37"/>
      <c r="AV301" s="68"/>
      <c r="AW301" s="228"/>
      <c r="AX301" s="241"/>
      <c r="AY301" s="38"/>
      <c r="AZ301" s="38"/>
      <c r="BA301" s="55"/>
      <c r="BB301" s="55"/>
      <c r="BC301" s="3">
        <f t="shared" ref="BC301:BC364" ca="1" si="79">IF(G301&gt;=G302,C301,NA())</f>
        <v>65358100</v>
      </c>
      <c r="BD301" s="3" t="e">
        <f t="shared" ref="BD301:BD364" ca="1" si="80">IF(G301&lt;G302,C301,NA())</f>
        <v>#N/A</v>
      </c>
      <c r="BE301" s="132"/>
      <c r="BF301" s="132"/>
      <c r="BG301" s="125"/>
      <c r="BJ301" s="68"/>
      <c r="BK301" s="68"/>
      <c r="BL301" s="68"/>
      <c r="BN301" s="169"/>
      <c r="BP301" s="68"/>
      <c r="BQ301" s="68"/>
      <c r="BR301" s="68"/>
      <c r="BU301" s="68"/>
      <c r="BV301" s="68"/>
      <c r="BW301" s="68"/>
      <c r="BX301" s="68"/>
      <c r="BZ301" s="237"/>
      <c r="CD301" s="237"/>
      <c r="CF301" s="68"/>
      <c r="CG301" s="68"/>
      <c r="CH301" s="237"/>
      <c r="CL301" s="237"/>
    </row>
    <row r="302" spans="1:90" x14ac:dyDescent="0.4">
      <c r="A302">
        <v>270</v>
      </c>
      <c r="B302" s="47">
        <f ca="1">IF(A302&gt;$A$8,"",OFFSET(InputPriceData!B$15,$A302+$A$11,0,1,1))</f>
        <v>44935</v>
      </c>
      <c r="C302" s="3">
        <f ca="1">IF(A302&gt;$A$8,"",OFFSET(InputPriceData!G$15,CalculationsAndCharts!$A302+$A$11,IF($C$5,8,0),1,1))</f>
        <v>73978100</v>
      </c>
      <c r="D302" s="4">
        <f ca="1">IF(A302&gt;$A$8,"",OFFSET(InputPriceData!C$15,CalculationsAndCharts!$A302+$A$11,IF($C$5,8,0),1,1))</f>
        <v>390.36999500000002</v>
      </c>
      <c r="E302" s="4">
        <f ca="1">IF(A302&gt;$A$8,"",OFFSET(InputPriceData!D$15,CalculationsAndCharts!$A302+$A$11,IF($C$5,8,0),1,1))</f>
        <v>393.70001200000002</v>
      </c>
      <c r="F302" s="4">
        <f ca="1">IF(A302&gt;$A$8,"",OFFSET(InputPriceData!E$15,CalculationsAndCharts!$A302+$A$11,IF($C$5,8,0),1,1))</f>
        <v>387.67001299999998</v>
      </c>
      <c r="G302" s="4">
        <f ca="1">IF(A302&gt;$A$8,"",OFFSET(InputPriceData!F$15,CalculationsAndCharts!$A302+$A$11,IF($C$5,8,0),1,1))</f>
        <v>387.85998499999999</v>
      </c>
      <c r="H302" s="282">
        <f t="shared" ca="1" si="67"/>
        <v>393.70001200000002</v>
      </c>
      <c r="I302" s="292">
        <f t="shared" ca="1" si="68"/>
        <v>387.67001299999998</v>
      </c>
      <c r="J302" s="50">
        <f t="shared" ca="1" si="69"/>
        <v>6.0299990000000321</v>
      </c>
      <c r="K302" s="282"/>
      <c r="L302" s="282"/>
      <c r="M302" s="292">
        <f t="shared" ca="1" si="70"/>
        <v>7.0952820449621026</v>
      </c>
      <c r="N302" s="291"/>
      <c r="P302" s="292">
        <f t="shared" ca="1" si="71"/>
        <v>384.35662019396602</v>
      </c>
      <c r="Q302" s="301">
        <f t="shared" ca="1" si="72"/>
        <v>391.45190223892814</v>
      </c>
      <c r="R302" s="301">
        <f t="shared" ca="1" si="73"/>
        <v>377.2613381490039</v>
      </c>
      <c r="S302" s="50"/>
      <c r="T302" s="292"/>
      <c r="U302" s="265"/>
      <c r="V302" s="292">
        <f t="shared" ca="1" si="74"/>
        <v>384.35662019396602</v>
      </c>
      <c r="W302" s="241">
        <f t="shared" ca="1" si="75"/>
        <v>3.5033648060339715</v>
      </c>
      <c r="X302" s="351">
        <f t="shared" ca="1" si="76"/>
        <v>12.273564964157446</v>
      </c>
      <c r="Y302" s="50">
        <f t="shared" ca="1" si="66"/>
        <v>4.4466975784976555</v>
      </c>
      <c r="Z302" s="265">
        <f t="shared" ca="1" si="77"/>
        <v>392.30668257849766</v>
      </c>
      <c r="AA302" s="265">
        <f t="shared" ca="1" si="78"/>
        <v>383.41328742150233</v>
      </c>
      <c r="AB302" s="292"/>
      <c r="AC302" s="37"/>
      <c r="AD302" s="50"/>
      <c r="AE302" s="228"/>
      <c r="AF302" s="50"/>
      <c r="AG302" s="50"/>
      <c r="AH302" s="228"/>
      <c r="AI302" s="50"/>
      <c r="AJ302" s="50"/>
      <c r="AK302" s="50"/>
      <c r="AL302" s="68"/>
      <c r="AM302" s="246"/>
      <c r="AN302" s="241"/>
      <c r="AO302" s="68"/>
      <c r="AP302" s="68"/>
      <c r="AQ302" s="241"/>
      <c r="AR302" s="241"/>
      <c r="AS302" s="228"/>
      <c r="AT302" s="194"/>
      <c r="AU302" s="37"/>
      <c r="AV302" s="68"/>
      <c r="AW302" s="228"/>
      <c r="AX302" s="241"/>
      <c r="AY302" s="38"/>
      <c r="AZ302" s="38"/>
      <c r="BA302" s="55"/>
      <c r="BB302" s="55"/>
      <c r="BC302" s="3" t="e">
        <f t="shared" ca="1" si="79"/>
        <v>#N/A</v>
      </c>
      <c r="BD302" s="3">
        <f t="shared" ca="1" si="80"/>
        <v>73978100</v>
      </c>
      <c r="BE302" s="132"/>
      <c r="BF302" s="132"/>
      <c r="BG302" s="125"/>
      <c r="BJ302" s="68"/>
      <c r="BK302" s="68"/>
      <c r="BL302" s="68"/>
      <c r="BN302" s="169"/>
      <c r="BP302" s="68"/>
      <c r="BQ302" s="68"/>
      <c r="BR302" s="68"/>
      <c r="BU302" s="68"/>
      <c r="BV302" s="68"/>
      <c r="BW302" s="68"/>
      <c r="BX302" s="68"/>
      <c r="BZ302" s="237"/>
      <c r="CD302" s="237"/>
      <c r="CF302" s="68"/>
      <c r="CG302" s="68"/>
      <c r="CH302" s="237"/>
      <c r="CL302" s="237"/>
    </row>
    <row r="303" spans="1:90" x14ac:dyDescent="0.4">
      <c r="A303">
        <v>271</v>
      </c>
      <c r="B303" s="47">
        <f ca="1">IF(A303&gt;$A$8,"",OFFSET(InputPriceData!B$15,$A303+$A$11,0,1,1))</f>
        <v>44932</v>
      </c>
      <c r="C303" s="3">
        <f ca="1">IF(A303&gt;$A$8,"",OFFSET(InputPriceData!G$15,CalculationsAndCharts!$A303+$A$11,IF($C$5,8,0),1,1))</f>
        <v>104189600</v>
      </c>
      <c r="D303" s="4">
        <f ca="1">IF(A303&gt;$A$8,"",OFFSET(InputPriceData!C$15,CalculationsAndCharts!$A303+$A$11,IF($C$5,8,0),1,1))</f>
        <v>382.60998499999999</v>
      </c>
      <c r="E303" s="4">
        <f ca="1">IF(A303&gt;$A$8,"",OFFSET(InputPriceData!D$15,CalculationsAndCharts!$A303+$A$11,IF($C$5,8,0),1,1))</f>
        <v>389.25</v>
      </c>
      <c r="F303" s="4">
        <f ca="1">IF(A303&gt;$A$8,"",OFFSET(InputPriceData!E$15,CalculationsAndCharts!$A303+$A$11,IF($C$5,8,0),1,1))</f>
        <v>379.41000400000001</v>
      </c>
      <c r="G303" s="4">
        <f ca="1">IF(A303&gt;$A$8,"",OFFSET(InputPriceData!F$15,CalculationsAndCharts!$A303+$A$11,IF($C$5,8,0),1,1))</f>
        <v>388.07998700000002</v>
      </c>
      <c r="H303" s="282">
        <f t="shared" ca="1" si="67"/>
        <v>389.25</v>
      </c>
      <c r="I303" s="292">
        <f t="shared" ca="1" si="68"/>
        <v>379.38000499999998</v>
      </c>
      <c r="J303" s="50">
        <f t="shared" ca="1" si="69"/>
        <v>9.8699950000000172</v>
      </c>
      <c r="K303" s="282"/>
      <c r="L303" s="282"/>
      <c r="M303" s="292">
        <f t="shared" ca="1" si="70"/>
        <v>6.5276849868125586</v>
      </c>
      <c r="N303" s="291"/>
      <c r="P303" s="292">
        <f t="shared" ca="1" si="71"/>
        <v>381.74431024903879</v>
      </c>
      <c r="Q303" s="301">
        <f t="shared" ca="1" si="72"/>
        <v>388.27199523585136</v>
      </c>
      <c r="R303" s="301">
        <f t="shared" ca="1" si="73"/>
        <v>375.21662526222622</v>
      </c>
      <c r="S303" s="50"/>
      <c r="T303" s="292"/>
      <c r="U303" s="265"/>
      <c r="V303" s="292">
        <f t="shared" ca="1" si="74"/>
        <v>381.74431024903879</v>
      </c>
      <c r="W303" s="241">
        <f t="shared" ca="1" si="75"/>
        <v>6.3356767509612268</v>
      </c>
      <c r="X303" s="351">
        <f t="shared" ca="1" si="76"/>
        <v>40.140799892670607</v>
      </c>
      <c r="Y303" s="50">
        <f t="shared" ca="1" si="66"/>
        <v>4.380479440270836</v>
      </c>
      <c r="Z303" s="265">
        <f t="shared" ca="1" si="77"/>
        <v>392.46046644027086</v>
      </c>
      <c r="AA303" s="265">
        <f t="shared" ca="1" si="78"/>
        <v>383.69950755972917</v>
      </c>
      <c r="AB303" s="292"/>
      <c r="AC303" s="37"/>
      <c r="AD303" s="50"/>
      <c r="AE303" s="228"/>
      <c r="AF303" s="50"/>
      <c r="AG303" s="50"/>
      <c r="AH303" s="228"/>
      <c r="AI303" s="50"/>
      <c r="AJ303" s="50"/>
      <c r="AK303" s="50"/>
      <c r="AL303" s="68"/>
      <c r="AM303" s="246"/>
      <c r="AN303" s="241"/>
      <c r="AO303" s="68"/>
      <c r="AP303" s="68"/>
      <c r="AQ303" s="241"/>
      <c r="AR303" s="241"/>
      <c r="AS303" s="228"/>
      <c r="AT303" s="194"/>
      <c r="AU303" s="37"/>
      <c r="AV303" s="68"/>
      <c r="AW303" s="228"/>
      <c r="AX303" s="241"/>
      <c r="AY303" s="38"/>
      <c r="AZ303" s="38"/>
      <c r="BA303" s="55"/>
      <c r="BB303" s="55"/>
      <c r="BC303" s="3">
        <f t="shared" ca="1" si="79"/>
        <v>104189600</v>
      </c>
      <c r="BD303" s="3" t="e">
        <f t="shared" ca="1" si="80"/>
        <v>#N/A</v>
      </c>
      <c r="BE303" s="132"/>
      <c r="BF303" s="132"/>
      <c r="BG303" s="125"/>
      <c r="BJ303" s="68"/>
      <c r="BK303" s="68"/>
      <c r="BL303" s="68"/>
      <c r="BN303" s="169"/>
      <c r="BP303" s="68"/>
      <c r="BQ303" s="68"/>
      <c r="BR303" s="68"/>
      <c r="BU303" s="68"/>
      <c r="BV303" s="68"/>
      <c r="BW303" s="68"/>
      <c r="BX303" s="68"/>
      <c r="BZ303" s="237"/>
      <c r="CD303" s="237"/>
      <c r="CF303" s="68"/>
      <c r="CG303" s="68"/>
      <c r="CH303" s="237"/>
      <c r="CL303" s="237"/>
    </row>
    <row r="304" spans="1:90" x14ac:dyDescent="0.4">
      <c r="A304">
        <v>272</v>
      </c>
      <c r="B304" s="47">
        <f ca="1">IF(A304&gt;$A$8,"",OFFSET(InputPriceData!B$15,$A304+$A$11,0,1,1))</f>
        <v>44931</v>
      </c>
      <c r="C304" s="3">
        <f ca="1">IF(A304&gt;$A$8,"",OFFSET(InputPriceData!G$15,CalculationsAndCharts!$A304+$A$11,IF($C$5,8,0),1,1))</f>
        <v>76970500</v>
      </c>
      <c r="D304" s="4">
        <f ca="1">IF(A304&gt;$A$8,"",OFFSET(InputPriceData!C$15,CalculationsAndCharts!$A304+$A$11,IF($C$5,8,0),1,1))</f>
        <v>381.72000100000002</v>
      </c>
      <c r="E304" s="4">
        <f ca="1">IF(A304&gt;$A$8,"",OFFSET(InputPriceData!D$15,CalculationsAndCharts!$A304+$A$11,IF($C$5,8,0),1,1))</f>
        <v>381.83999599999999</v>
      </c>
      <c r="F304" s="4">
        <f ca="1">IF(A304&gt;$A$8,"",OFFSET(InputPriceData!E$15,CalculationsAndCharts!$A304+$A$11,IF($C$5,8,0),1,1))</f>
        <v>378.76001000000002</v>
      </c>
      <c r="G304" s="4">
        <f ca="1">IF(A304&gt;$A$8,"",OFFSET(InputPriceData!F$15,CalculationsAndCharts!$A304+$A$11,IF($C$5,8,0),1,1))</f>
        <v>379.38000499999998</v>
      </c>
      <c r="H304" s="282">
        <f t="shared" ca="1" si="67"/>
        <v>383.76001000000002</v>
      </c>
      <c r="I304" s="292">
        <f t="shared" ca="1" si="68"/>
        <v>378.76001000000002</v>
      </c>
      <c r="J304" s="50">
        <f t="shared" ca="1" si="69"/>
        <v>5</v>
      </c>
      <c r="K304" s="282"/>
      <c r="L304" s="282"/>
      <c r="M304" s="292">
        <f t="shared" ca="1" si="70"/>
        <v>6.0741835002416087</v>
      </c>
      <c r="N304" s="291"/>
      <c r="P304" s="292">
        <f t="shared" ca="1" si="71"/>
        <v>380.54816590789909</v>
      </c>
      <c r="Q304" s="301">
        <f t="shared" ca="1" si="72"/>
        <v>386.62234940814068</v>
      </c>
      <c r="R304" s="301">
        <f t="shared" ca="1" si="73"/>
        <v>374.4739824076575</v>
      </c>
      <c r="S304" s="50"/>
      <c r="T304" s="292"/>
      <c r="U304" s="265"/>
      <c r="V304" s="292">
        <f t="shared" ca="1" si="74"/>
        <v>380.54816590789909</v>
      </c>
      <c r="W304" s="241">
        <f t="shared" ca="1" si="75"/>
        <v>-1.1681609078991073</v>
      </c>
      <c r="X304" s="351">
        <f t="shared" ca="1" si="76"/>
        <v>1.3645999067436667</v>
      </c>
      <c r="Y304" s="50">
        <f t="shared" ca="1" si="66"/>
        <v>4.3687199908624343</v>
      </c>
      <c r="Z304" s="265">
        <f t="shared" ca="1" si="77"/>
        <v>383.7487249908624</v>
      </c>
      <c r="AA304" s="265">
        <f t="shared" ca="1" si="78"/>
        <v>375.01128500913757</v>
      </c>
      <c r="AB304" s="292"/>
      <c r="AC304" s="37"/>
      <c r="AD304" s="50"/>
      <c r="AE304" s="228"/>
      <c r="AF304" s="50"/>
      <c r="AG304" s="50"/>
      <c r="AH304" s="228"/>
      <c r="AI304" s="50"/>
      <c r="AJ304" s="50"/>
      <c r="AK304" s="50"/>
      <c r="AL304" s="68"/>
      <c r="AM304" s="246"/>
      <c r="AN304" s="241"/>
      <c r="AO304" s="68"/>
      <c r="AP304" s="68"/>
      <c r="AQ304" s="241"/>
      <c r="AR304" s="241"/>
      <c r="AS304" s="228"/>
      <c r="AT304" s="194"/>
      <c r="AU304" s="37"/>
      <c r="AV304" s="68"/>
      <c r="AW304" s="228"/>
      <c r="AX304" s="241"/>
      <c r="AY304" s="38"/>
      <c r="AZ304" s="38"/>
      <c r="BA304" s="55"/>
      <c r="BB304" s="55"/>
      <c r="BC304" s="3" t="e">
        <f t="shared" ca="1" si="79"/>
        <v>#N/A</v>
      </c>
      <c r="BD304" s="3">
        <f t="shared" ca="1" si="80"/>
        <v>76970500</v>
      </c>
      <c r="BE304" s="132"/>
      <c r="BF304" s="132"/>
      <c r="BG304" s="125"/>
      <c r="BJ304" s="68"/>
      <c r="BK304" s="68"/>
      <c r="BL304" s="68"/>
      <c r="BN304" s="169"/>
      <c r="BP304" s="68"/>
      <c r="BQ304" s="68"/>
      <c r="BR304" s="68"/>
      <c r="BU304" s="68"/>
      <c r="BV304" s="68"/>
      <c r="BW304" s="68"/>
      <c r="BX304" s="68"/>
      <c r="BZ304" s="237"/>
      <c r="CD304" s="237"/>
      <c r="CF304" s="68"/>
      <c r="CG304" s="68"/>
      <c r="CH304" s="237"/>
      <c r="CL304" s="237"/>
    </row>
    <row r="305" spans="1:90" x14ac:dyDescent="0.4">
      <c r="A305">
        <v>273</v>
      </c>
      <c r="B305" s="47">
        <f ca="1">IF(A305&gt;$A$8,"",OFFSET(InputPriceData!B$15,$A305+$A$11,0,1,1))</f>
        <v>44930</v>
      </c>
      <c r="C305" s="3">
        <f ca="1">IF(A305&gt;$A$8,"",OFFSET(InputPriceData!G$15,CalculationsAndCharts!$A305+$A$11,IF($C$5,8,0),1,1))</f>
        <v>85934100</v>
      </c>
      <c r="D305" s="4">
        <f ca="1">IF(A305&gt;$A$8,"",OFFSET(InputPriceData!C$15,CalculationsAndCharts!$A305+$A$11,IF($C$5,8,0),1,1))</f>
        <v>383.17999300000002</v>
      </c>
      <c r="E305" s="4">
        <f ca="1">IF(A305&gt;$A$8,"",OFFSET(InputPriceData!D$15,CalculationsAndCharts!$A305+$A$11,IF($C$5,8,0),1,1))</f>
        <v>385.88000499999998</v>
      </c>
      <c r="F305" s="4">
        <f ca="1">IF(A305&gt;$A$8,"",OFFSET(InputPriceData!E$15,CalculationsAndCharts!$A305+$A$11,IF($C$5,8,0),1,1))</f>
        <v>380</v>
      </c>
      <c r="G305" s="4">
        <f ca="1">IF(A305&gt;$A$8,"",OFFSET(InputPriceData!F$15,CalculationsAndCharts!$A305+$A$11,IF($C$5,8,0),1,1))</f>
        <v>383.76001000000002</v>
      </c>
      <c r="H305" s="282">
        <f t="shared" ca="1" si="67"/>
        <v>385.88000499999998</v>
      </c>
      <c r="I305" s="292">
        <f t="shared" ca="1" si="68"/>
        <v>380</v>
      </c>
      <c r="J305" s="50">
        <f t="shared" ca="1" si="69"/>
        <v>5.8800049999999828</v>
      </c>
      <c r="K305" s="282"/>
      <c r="L305" s="282"/>
      <c r="M305" s="292">
        <f t="shared" ca="1" si="70"/>
        <v>6.5275632880015255</v>
      </c>
      <c r="N305" s="291"/>
      <c r="P305" s="292">
        <f t="shared" ca="1" si="71"/>
        <v>380.15003443945034</v>
      </c>
      <c r="Q305" s="301">
        <f t="shared" ca="1" si="72"/>
        <v>386.67759772745188</v>
      </c>
      <c r="R305" s="301">
        <f t="shared" ca="1" si="73"/>
        <v>373.62247115144879</v>
      </c>
      <c r="S305" s="50"/>
      <c r="T305" s="292"/>
      <c r="U305" s="265"/>
      <c r="V305" s="292">
        <f t="shared" ca="1" si="74"/>
        <v>380.15003443945034</v>
      </c>
      <c r="W305" s="241">
        <f t="shared" ca="1" si="75"/>
        <v>3.6099755605496853</v>
      </c>
      <c r="X305" s="351">
        <f t="shared" ca="1" si="76"/>
        <v>13.031923547766015</v>
      </c>
      <c r="Y305" s="50">
        <f t="shared" ca="1" si="66"/>
        <v>4.8179139945499703</v>
      </c>
      <c r="Z305" s="265">
        <f t="shared" ca="1" si="77"/>
        <v>388.57792399455002</v>
      </c>
      <c r="AA305" s="265">
        <f t="shared" ca="1" si="78"/>
        <v>378.94209600545003</v>
      </c>
      <c r="AB305" s="292"/>
      <c r="AC305" s="37"/>
      <c r="AD305" s="50"/>
      <c r="AE305" s="228"/>
      <c r="AF305" s="50"/>
      <c r="AG305" s="50"/>
      <c r="AH305" s="228"/>
      <c r="AI305" s="50"/>
      <c r="AJ305" s="50"/>
      <c r="AK305" s="50"/>
      <c r="AL305" s="68"/>
      <c r="AM305" s="246"/>
      <c r="AN305" s="241"/>
      <c r="AO305" s="68"/>
      <c r="AP305" s="68"/>
      <c r="AQ305" s="241"/>
      <c r="AR305" s="241"/>
      <c r="AS305" s="228"/>
      <c r="AT305" s="194"/>
      <c r="AU305" s="37"/>
      <c r="AV305" s="68"/>
      <c r="AW305" s="228"/>
      <c r="AX305" s="241"/>
      <c r="AY305" s="38"/>
      <c r="AZ305" s="38"/>
      <c r="BA305" s="55"/>
      <c r="BB305" s="55"/>
      <c r="BC305" s="3">
        <f t="shared" ca="1" si="79"/>
        <v>85934100</v>
      </c>
      <c r="BD305" s="3" t="e">
        <f t="shared" ca="1" si="80"/>
        <v>#N/A</v>
      </c>
      <c r="BE305" s="132"/>
      <c r="BF305" s="132"/>
      <c r="BG305" s="125"/>
      <c r="BJ305" s="68"/>
      <c r="BK305" s="68"/>
      <c r="BL305" s="68"/>
      <c r="BN305" s="169"/>
      <c r="BP305" s="68"/>
      <c r="BQ305" s="68"/>
      <c r="BR305" s="68"/>
      <c r="BU305" s="68"/>
      <c r="BV305" s="68"/>
      <c r="BW305" s="68"/>
      <c r="BX305" s="68"/>
      <c r="BZ305" s="237"/>
      <c r="CD305" s="237"/>
      <c r="CF305" s="68"/>
      <c r="CG305" s="68"/>
      <c r="CH305" s="237"/>
      <c r="CL305" s="237"/>
    </row>
    <row r="306" spans="1:90" x14ac:dyDescent="0.4">
      <c r="A306">
        <v>274</v>
      </c>
      <c r="B306" s="47">
        <f ca="1">IF(A306&gt;$A$8,"",OFFSET(InputPriceData!B$15,$A306+$A$11,0,1,1))</f>
        <v>44929</v>
      </c>
      <c r="C306" s="3">
        <f ca="1">IF(A306&gt;$A$8,"",OFFSET(InputPriceData!G$15,CalculationsAndCharts!$A306+$A$11,IF($C$5,8,0),1,1))</f>
        <v>74850700</v>
      </c>
      <c r="D306" s="4">
        <f ca="1">IF(A306&gt;$A$8,"",OFFSET(InputPriceData!C$15,CalculationsAndCharts!$A306+$A$11,IF($C$5,8,0),1,1))</f>
        <v>384.36999500000002</v>
      </c>
      <c r="E306" s="4">
        <f ca="1">IF(A306&gt;$A$8,"",OFFSET(InputPriceData!D$15,CalculationsAndCharts!$A306+$A$11,IF($C$5,8,0),1,1))</f>
        <v>386.42999300000002</v>
      </c>
      <c r="F306" s="4">
        <f ca="1">IF(A306&gt;$A$8,"",OFFSET(InputPriceData!E$15,CalculationsAndCharts!$A306+$A$11,IF($C$5,8,0),1,1))</f>
        <v>377.82998700000002</v>
      </c>
      <c r="G306" s="4">
        <f ca="1">IF(A306&gt;$A$8,"",OFFSET(InputPriceData!F$15,CalculationsAndCharts!$A306+$A$11,IF($C$5,8,0),1,1))</f>
        <v>380.82000699999998</v>
      </c>
      <c r="H306" s="282">
        <f t="shared" ca="1" si="67"/>
        <v>386.42999300000002</v>
      </c>
      <c r="I306" s="292">
        <f t="shared" ca="1" si="68"/>
        <v>377.82998700000002</v>
      </c>
      <c r="J306" s="50">
        <f t="shared" ca="1" si="69"/>
        <v>8.6000060000000076</v>
      </c>
      <c r="K306" s="282"/>
      <c r="L306" s="282"/>
      <c r="M306" s="292">
        <f t="shared" ca="1" si="70"/>
        <v>6.2047022186046252</v>
      </c>
      <c r="N306" s="291"/>
      <c r="P306" s="292">
        <f t="shared" ca="1" si="71"/>
        <v>379.34586341241101</v>
      </c>
      <c r="Q306" s="301">
        <f t="shared" ca="1" si="72"/>
        <v>385.55056563101562</v>
      </c>
      <c r="R306" s="301">
        <f t="shared" ca="1" si="73"/>
        <v>373.1411611938064</v>
      </c>
      <c r="S306" s="50"/>
      <c r="T306" s="292"/>
      <c r="U306" s="265"/>
      <c r="V306" s="292">
        <f t="shared" ca="1" si="74"/>
        <v>379.34586341241101</v>
      </c>
      <c r="W306" s="241">
        <f t="shared" ca="1" si="75"/>
        <v>1.4741435875889692</v>
      </c>
      <c r="X306" s="351">
        <f t="shared" ca="1" si="76"/>
        <v>2.1730993168296768</v>
      </c>
      <c r="Y306" s="50">
        <f t="shared" ca="1" si="66"/>
        <v>4.9564793186427316</v>
      </c>
      <c r="Z306" s="265">
        <f t="shared" ca="1" si="77"/>
        <v>385.7764863186427</v>
      </c>
      <c r="AA306" s="265">
        <f t="shared" ca="1" si="78"/>
        <v>375.86352768135725</v>
      </c>
      <c r="AB306" s="292"/>
      <c r="AC306" s="37"/>
      <c r="AD306" s="50"/>
      <c r="AE306" s="228"/>
      <c r="AF306" s="50"/>
      <c r="AG306" s="50"/>
      <c r="AH306" s="228"/>
      <c r="AI306" s="50"/>
      <c r="AJ306" s="50"/>
      <c r="AK306" s="50"/>
      <c r="AL306" s="68"/>
      <c r="AM306" s="246"/>
      <c r="AN306" s="241"/>
      <c r="AO306" s="68"/>
      <c r="AP306" s="68"/>
      <c r="AQ306" s="241"/>
      <c r="AR306" s="241"/>
      <c r="AS306" s="228"/>
      <c r="AT306" s="194"/>
      <c r="AU306" s="37"/>
      <c r="AV306" s="68"/>
      <c r="AW306" s="228"/>
      <c r="AX306" s="241"/>
      <c r="AY306" s="38"/>
      <c r="AZ306" s="38"/>
      <c r="BA306" s="55"/>
      <c r="BB306" s="55"/>
      <c r="BC306" s="3" t="e">
        <f t="shared" ca="1" si="79"/>
        <v>#N/A</v>
      </c>
      <c r="BD306" s="3">
        <f t="shared" ca="1" si="80"/>
        <v>74850700</v>
      </c>
      <c r="BE306" s="132"/>
      <c r="BF306" s="132"/>
      <c r="BG306" s="125"/>
      <c r="BJ306" s="68"/>
      <c r="BK306" s="68"/>
      <c r="BL306" s="68"/>
      <c r="BN306" s="169"/>
      <c r="BP306" s="68"/>
      <c r="BQ306" s="68"/>
      <c r="BR306" s="68"/>
      <c r="BU306" s="68"/>
      <c r="BV306" s="68"/>
      <c r="BW306" s="68"/>
      <c r="BX306" s="68"/>
      <c r="BZ306" s="237"/>
      <c r="CD306" s="237"/>
      <c r="CF306" s="68"/>
      <c r="CG306" s="68"/>
      <c r="CH306" s="237"/>
      <c r="CL306" s="237"/>
    </row>
    <row r="307" spans="1:90" x14ac:dyDescent="0.4">
      <c r="A307">
        <v>275</v>
      </c>
      <c r="B307" s="47">
        <f ca="1">IF(A307&gt;$A$8,"",OFFSET(InputPriceData!B$15,$A307+$A$11,0,1,1))</f>
        <v>44925</v>
      </c>
      <c r="C307" s="3">
        <f ca="1">IF(A307&gt;$A$8,"",OFFSET(InputPriceData!G$15,CalculationsAndCharts!$A307+$A$11,IF($C$5,8,0),1,1))</f>
        <v>84022200</v>
      </c>
      <c r="D307" s="4">
        <f ca="1">IF(A307&gt;$A$8,"",OFFSET(InputPriceData!C$15,CalculationsAndCharts!$A307+$A$11,IF($C$5,8,0),1,1))</f>
        <v>380.64001500000001</v>
      </c>
      <c r="E307" s="4">
        <f ca="1">IF(A307&gt;$A$8,"",OFFSET(InputPriceData!D$15,CalculationsAndCharts!$A307+$A$11,IF($C$5,8,0),1,1))</f>
        <v>382.57998700000002</v>
      </c>
      <c r="F307" s="4">
        <f ca="1">IF(A307&gt;$A$8,"",OFFSET(InputPriceData!E$15,CalculationsAndCharts!$A307+$A$11,IF($C$5,8,0),1,1))</f>
        <v>378.42999300000002</v>
      </c>
      <c r="G307" s="4">
        <f ca="1">IF(A307&gt;$A$8,"",OFFSET(InputPriceData!F$15,CalculationsAndCharts!$A307+$A$11,IF($C$5,8,0),1,1))</f>
        <v>382.42999300000002</v>
      </c>
      <c r="H307" s="282">
        <f t="shared" ca="1" si="67"/>
        <v>383.44000199999999</v>
      </c>
      <c r="I307" s="292">
        <f t="shared" ca="1" si="68"/>
        <v>378.42999300000002</v>
      </c>
      <c r="J307" s="50">
        <f t="shared" ca="1" si="69"/>
        <v>5.0100089999999682</v>
      </c>
      <c r="K307" s="282"/>
      <c r="L307" s="282"/>
      <c r="M307" s="292">
        <f t="shared" ca="1" si="70"/>
        <v>6.0453150402682034</v>
      </c>
      <c r="N307" s="291"/>
      <c r="P307" s="292">
        <f t="shared" ca="1" si="71"/>
        <v>378.78563256242023</v>
      </c>
      <c r="Q307" s="301">
        <f t="shared" ca="1" si="72"/>
        <v>384.83094760268841</v>
      </c>
      <c r="R307" s="301">
        <f t="shared" ca="1" si="73"/>
        <v>372.74031752215205</v>
      </c>
      <c r="S307" s="50"/>
      <c r="T307" s="292"/>
      <c r="U307" s="265"/>
      <c r="V307" s="292">
        <f t="shared" ca="1" si="74"/>
        <v>378.78563256242023</v>
      </c>
      <c r="W307" s="241">
        <f t="shared" ca="1" si="75"/>
        <v>3.6443604375797918</v>
      </c>
      <c r="X307" s="351">
        <f t="shared" ca="1" si="76"/>
        <v>13.281362998996771</v>
      </c>
      <c r="Y307" s="50">
        <f t="shared" ca="1" si="66"/>
        <v>4.9487424350378149</v>
      </c>
      <c r="Z307" s="265">
        <f t="shared" ca="1" si="77"/>
        <v>387.37873543503781</v>
      </c>
      <c r="AA307" s="265">
        <f t="shared" ca="1" si="78"/>
        <v>377.48125056496224</v>
      </c>
      <c r="AB307" s="292"/>
      <c r="AC307" s="37"/>
      <c r="AD307" s="50"/>
      <c r="AE307" s="228"/>
      <c r="AF307" s="50"/>
      <c r="AG307" s="50"/>
      <c r="AH307" s="228"/>
      <c r="AI307" s="50"/>
      <c r="AJ307" s="50"/>
      <c r="AK307" s="50"/>
      <c r="AL307" s="68"/>
      <c r="AM307" s="246"/>
      <c r="AN307" s="241"/>
      <c r="AO307" s="68"/>
      <c r="AP307" s="68"/>
      <c r="AQ307" s="241"/>
      <c r="AR307" s="241"/>
      <c r="AS307" s="228"/>
      <c r="AT307" s="194"/>
      <c r="AU307" s="37"/>
      <c r="AV307" s="68"/>
      <c r="AW307" s="228"/>
      <c r="AX307" s="241"/>
      <c r="AY307" s="38"/>
      <c r="AZ307" s="38"/>
      <c r="BA307" s="55"/>
      <c r="BB307" s="55"/>
      <c r="BC307" s="3" t="e">
        <f t="shared" ca="1" si="79"/>
        <v>#N/A</v>
      </c>
      <c r="BD307" s="3">
        <f t="shared" ca="1" si="80"/>
        <v>84022200</v>
      </c>
      <c r="BE307" s="132"/>
      <c r="BF307" s="132"/>
      <c r="BG307" s="125"/>
      <c r="BJ307" s="68"/>
      <c r="BK307" s="68"/>
      <c r="BL307" s="68"/>
      <c r="BN307" s="169"/>
      <c r="BP307" s="68"/>
      <c r="BQ307" s="68"/>
      <c r="BR307" s="68"/>
      <c r="BU307" s="68"/>
      <c r="BV307" s="68"/>
      <c r="BW307" s="68"/>
      <c r="BX307" s="68"/>
      <c r="BZ307" s="237"/>
      <c r="CD307" s="237"/>
      <c r="CF307" s="68"/>
      <c r="CG307" s="68"/>
      <c r="CH307" s="237"/>
      <c r="CL307" s="237"/>
    </row>
    <row r="308" spans="1:90" x14ac:dyDescent="0.4">
      <c r="A308">
        <v>276</v>
      </c>
      <c r="B308" s="47">
        <f ca="1">IF(A308&gt;$A$8,"",OFFSET(InputPriceData!B$15,$A308+$A$11,0,1,1))</f>
        <v>44924</v>
      </c>
      <c r="C308" s="3">
        <f ca="1">IF(A308&gt;$A$8,"",OFFSET(InputPriceData!G$15,CalculationsAndCharts!$A308+$A$11,IF($C$5,8,0),1,1))</f>
        <v>66970900</v>
      </c>
      <c r="D308" s="4">
        <f ca="1">IF(A308&gt;$A$8,"",OFFSET(InputPriceData!C$15,CalculationsAndCharts!$A308+$A$11,IF($C$5,8,0),1,1))</f>
        <v>379.63000499999998</v>
      </c>
      <c r="E308" s="4">
        <f ca="1">IF(A308&gt;$A$8,"",OFFSET(InputPriceData!D$15,CalculationsAndCharts!$A308+$A$11,IF($C$5,8,0),1,1))</f>
        <v>384.35000600000001</v>
      </c>
      <c r="F308" s="4">
        <f ca="1">IF(A308&gt;$A$8,"",OFFSET(InputPriceData!E$15,CalculationsAndCharts!$A308+$A$11,IF($C$5,8,0),1,1))</f>
        <v>379.07998700000002</v>
      </c>
      <c r="G308" s="4">
        <f ca="1">IF(A308&gt;$A$8,"",OFFSET(InputPriceData!F$15,CalculationsAndCharts!$A308+$A$11,IF($C$5,8,0),1,1))</f>
        <v>383.44000199999999</v>
      </c>
      <c r="H308" s="282">
        <f t="shared" ca="1" si="67"/>
        <v>384.35000600000001</v>
      </c>
      <c r="I308" s="292">
        <f t="shared" ca="1" si="68"/>
        <v>376.66000400000001</v>
      </c>
      <c r="J308" s="50">
        <f t="shared" ca="1" si="69"/>
        <v>7.6900019999999927</v>
      </c>
      <c r="K308" s="282"/>
      <c r="L308" s="282"/>
      <c r="M308" s="292">
        <f t="shared" ca="1" si="70"/>
        <v>6.1168270472122552</v>
      </c>
      <c r="N308" s="291"/>
      <c r="P308" s="292">
        <f t="shared" ca="1" si="71"/>
        <v>377.60995764968118</v>
      </c>
      <c r="Q308" s="301">
        <f t="shared" ca="1" si="72"/>
        <v>383.72678469689345</v>
      </c>
      <c r="R308" s="301">
        <f t="shared" ca="1" si="73"/>
        <v>371.49313060246891</v>
      </c>
      <c r="S308" s="50"/>
      <c r="T308" s="292"/>
      <c r="U308" s="265"/>
      <c r="V308" s="292">
        <f t="shared" ca="1" si="74"/>
        <v>377.60995764968118</v>
      </c>
      <c r="W308" s="241">
        <f t="shared" ca="1" si="75"/>
        <v>5.8300443503188148</v>
      </c>
      <c r="X308" s="351">
        <f t="shared" ca="1" si="76"/>
        <v>33.98941712668433</v>
      </c>
      <c r="Y308" s="50">
        <f t="shared" ca="1" si="66"/>
        <v>4.935694592873145</v>
      </c>
      <c r="Z308" s="265">
        <f t="shared" ca="1" si="77"/>
        <v>388.37569659287311</v>
      </c>
      <c r="AA308" s="265">
        <f t="shared" ca="1" si="78"/>
        <v>378.50430740712687</v>
      </c>
      <c r="AB308" s="292"/>
      <c r="AC308" s="37"/>
      <c r="AD308" s="50"/>
      <c r="AE308" s="228"/>
      <c r="AF308" s="50"/>
      <c r="AG308" s="50"/>
      <c r="AH308" s="228"/>
      <c r="AI308" s="50"/>
      <c r="AJ308" s="50"/>
      <c r="AK308" s="50"/>
      <c r="AL308" s="68"/>
      <c r="AM308" s="246"/>
      <c r="AN308" s="241"/>
      <c r="AO308" s="68"/>
      <c r="AP308" s="68"/>
      <c r="AQ308" s="241"/>
      <c r="AR308" s="241"/>
      <c r="AS308" s="228"/>
      <c r="AT308" s="194"/>
      <c r="AU308" s="37"/>
      <c r="AV308" s="68"/>
      <c r="AW308" s="228"/>
      <c r="AX308" s="241"/>
      <c r="AY308" s="38"/>
      <c r="AZ308" s="38"/>
      <c r="BA308" s="55"/>
      <c r="BB308" s="55"/>
      <c r="BC308" s="3">
        <f t="shared" ca="1" si="79"/>
        <v>66970900</v>
      </c>
      <c r="BD308" s="3" t="e">
        <f t="shared" ca="1" si="80"/>
        <v>#N/A</v>
      </c>
      <c r="BE308" s="132"/>
      <c r="BF308" s="132"/>
      <c r="BG308" s="125"/>
      <c r="BJ308" s="68"/>
      <c r="BK308" s="68"/>
      <c r="BL308" s="68"/>
      <c r="BN308" s="169"/>
      <c r="BP308" s="68"/>
      <c r="BQ308" s="68"/>
      <c r="BR308" s="68"/>
      <c r="BU308" s="68"/>
      <c r="BV308" s="68"/>
      <c r="BW308" s="68"/>
      <c r="BX308" s="68"/>
      <c r="BZ308" s="237"/>
      <c r="CD308" s="237"/>
      <c r="CF308" s="68"/>
      <c r="CG308" s="68"/>
      <c r="CH308" s="237"/>
      <c r="CL308" s="237"/>
    </row>
    <row r="309" spans="1:90" x14ac:dyDescent="0.4">
      <c r="A309">
        <v>277</v>
      </c>
      <c r="B309" s="47">
        <f ca="1">IF(A309&gt;$A$8,"",OFFSET(InputPriceData!B$15,$A309+$A$11,0,1,1))</f>
        <v>44923</v>
      </c>
      <c r="C309" s="3">
        <f ca="1">IF(A309&gt;$A$8,"",OFFSET(InputPriceData!G$15,CalculationsAndCharts!$A309+$A$11,IF($C$5,8,0),1,1))</f>
        <v>70911500</v>
      </c>
      <c r="D309" s="4">
        <f ca="1">IF(A309&gt;$A$8,"",OFFSET(InputPriceData!C$15,CalculationsAndCharts!$A309+$A$11,IF($C$5,8,0),1,1))</f>
        <v>381.32998700000002</v>
      </c>
      <c r="E309" s="4">
        <f ca="1">IF(A309&gt;$A$8,"",OFFSET(InputPriceData!D$15,CalculationsAndCharts!$A309+$A$11,IF($C$5,8,0),1,1))</f>
        <v>383.39001500000001</v>
      </c>
      <c r="F309" s="4">
        <f ca="1">IF(A309&gt;$A$8,"",OFFSET(InputPriceData!E$15,CalculationsAndCharts!$A309+$A$11,IF($C$5,8,0),1,1))</f>
        <v>376.42001299999998</v>
      </c>
      <c r="G309" s="4">
        <f ca="1">IF(A309&gt;$A$8,"",OFFSET(InputPriceData!F$15,CalculationsAndCharts!$A309+$A$11,IF($C$5,8,0),1,1))</f>
        <v>376.66000400000001</v>
      </c>
      <c r="H309" s="282">
        <f t="shared" ca="1" si="67"/>
        <v>383.39001500000001</v>
      </c>
      <c r="I309" s="292">
        <f t="shared" ca="1" si="68"/>
        <v>376.42001299999998</v>
      </c>
      <c r="J309" s="50">
        <f t="shared" ca="1" si="69"/>
        <v>6.9700020000000222</v>
      </c>
      <c r="K309" s="282"/>
      <c r="L309" s="282"/>
      <c r="M309" s="292">
        <f t="shared" ca="1" si="70"/>
        <v>5.7693464254490037</v>
      </c>
      <c r="N309" s="291"/>
      <c r="P309" s="292">
        <f t="shared" ca="1" si="71"/>
        <v>377.86861527461576</v>
      </c>
      <c r="Q309" s="301">
        <f t="shared" ca="1" si="72"/>
        <v>383.63796170006475</v>
      </c>
      <c r="R309" s="301">
        <f t="shared" ca="1" si="73"/>
        <v>372.09926884916678</v>
      </c>
      <c r="S309" s="50"/>
      <c r="T309" s="292"/>
      <c r="U309" s="265"/>
      <c r="V309" s="292">
        <f t="shared" ca="1" si="74"/>
        <v>377.86861527461576</v>
      </c>
      <c r="W309" s="241">
        <f t="shared" ca="1" si="75"/>
        <v>-1.2086112746157482</v>
      </c>
      <c r="X309" s="351">
        <f t="shared" ca="1" si="76"/>
        <v>1.4607412131283035</v>
      </c>
      <c r="Y309" s="50">
        <f t="shared" ca="1" si="66"/>
        <v>4.9779607873096507</v>
      </c>
      <c r="Z309" s="265">
        <f t="shared" ca="1" si="77"/>
        <v>381.63796478730967</v>
      </c>
      <c r="AA309" s="265">
        <f t="shared" ca="1" si="78"/>
        <v>371.68204321269036</v>
      </c>
      <c r="AB309" s="292"/>
      <c r="AC309" s="37"/>
      <c r="AD309" s="50"/>
      <c r="AE309" s="228"/>
      <c r="AF309" s="50"/>
      <c r="AG309" s="50"/>
      <c r="AH309" s="228"/>
      <c r="AI309" s="50"/>
      <c r="AJ309" s="50"/>
      <c r="AK309" s="50"/>
      <c r="AL309" s="68"/>
      <c r="AM309" s="246"/>
      <c r="AN309" s="241"/>
      <c r="AO309" s="68"/>
      <c r="AP309" s="68"/>
      <c r="AQ309" s="241"/>
      <c r="AR309" s="241"/>
      <c r="AS309" s="228"/>
      <c r="AT309" s="194"/>
      <c r="AU309" s="37"/>
      <c r="AV309" s="68"/>
      <c r="AW309" s="228"/>
      <c r="AX309" s="241"/>
      <c r="AY309" s="38"/>
      <c r="AZ309" s="38"/>
      <c r="BA309" s="55"/>
      <c r="BB309" s="55"/>
      <c r="BC309" s="3" t="e">
        <f t="shared" ca="1" si="79"/>
        <v>#N/A</v>
      </c>
      <c r="BD309" s="3">
        <f t="shared" ca="1" si="80"/>
        <v>70911500</v>
      </c>
      <c r="BE309" s="132"/>
      <c r="BF309" s="132"/>
      <c r="BG309" s="125"/>
      <c r="BJ309" s="68"/>
      <c r="BK309" s="68"/>
      <c r="BL309" s="68"/>
      <c r="BN309" s="169"/>
      <c r="BP309" s="68"/>
      <c r="BQ309" s="68"/>
      <c r="BR309" s="68"/>
      <c r="BU309" s="68"/>
      <c r="BV309" s="68"/>
      <c r="BW309" s="68"/>
      <c r="BX309" s="68"/>
      <c r="BZ309" s="237"/>
      <c r="CD309" s="237"/>
      <c r="CF309" s="68"/>
      <c r="CG309" s="68"/>
      <c r="CH309" s="237"/>
      <c r="CL309" s="237"/>
    </row>
    <row r="310" spans="1:90" x14ac:dyDescent="0.4">
      <c r="A310">
        <v>278</v>
      </c>
      <c r="B310" s="47">
        <f ca="1">IF(A310&gt;$A$8,"",OFFSET(InputPriceData!B$15,$A310+$A$11,0,1,1))</f>
        <v>44922</v>
      </c>
      <c r="C310" s="3">
        <f ca="1">IF(A310&gt;$A$8,"",OFFSET(InputPriceData!G$15,CalculationsAndCharts!$A310+$A$11,IF($C$5,8,0),1,1))</f>
        <v>51638200</v>
      </c>
      <c r="D310" s="4">
        <f ca="1">IF(A310&gt;$A$8,"",OFFSET(InputPriceData!C$15,CalculationsAndCharts!$A310+$A$11,IF($C$5,8,0),1,1))</f>
        <v>382.790009</v>
      </c>
      <c r="E310" s="4">
        <f ca="1">IF(A310&gt;$A$8,"",OFFSET(InputPriceData!D$15,CalculationsAndCharts!$A310+$A$11,IF($C$5,8,0),1,1))</f>
        <v>383.14999399999999</v>
      </c>
      <c r="F310" s="4">
        <f ca="1">IF(A310&gt;$A$8,"",OFFSET(InputPriceData!E$15,CalculationsAndCharts!$A310+$A$11,IF($C$5,8,0),1,1))</f>
        <v>379.64999399999999</v>
      </c>
      <c r="G310" s="4">
        <f ca="1">IF(A310&gt;$A$8,"",OFFSET(InputPriceData!F$15,CalculationsAndCharts!$A310+$A$11,IF($C$5,8,0),1,1))</f>
        <v>381.39999399999999</v>
      </c>
      <c r="H310" s="282">
        <f t="shared" ca="1" si="67"/>
        <v>383.14999399999999</v>
      </c>
      <c r="I310" s="292">
        <f t="shared" ca="1" si="68"/>
        <v>379.64999399999999</v>
      </c>
      <c r="J310" s="50">
        <f t="shared" ca="1" si="69"/>
        <v>3.5</v>
      </c>
      <c r="K310" s="282"/>
      <c r="L310" s="282"/>
      <c r="M310" s="292">
        <f t="shared" ca="1" si="70"/>
        <v>6.4624337437861712</v>
      </c>
      <c r="N310" s="291"/>
      <c r="P310" s="292">
        <f t="shared" ca="1" si="71"/>
        <v>379.04832112928659</v>
      </c>
      <c r="Q310" s="301">
        <f t="shared" ca="1" si="72"/>
        <v>385.51075487307276</v>
      </c>
      <c r="R310" s="301">
        <f t="shared" ca="1" si="73"/>
        <v>372.58588738550043</v>
      </c>
      <c r="S310" s="50"/>
      <c r="T310" s="292"/>
      <c r="U310" s="265"/>
      <c r="V310" s="292">
        <f t="shared" ca="1" si="74"/>
        <v>379.04832112928659</v>
      </c>
      <c r="W310" s="241">
        <f t="shared" ca="1" si="75"/>
        <v>2.3516728707134007</v>
      </c>
      <c r="X310" s="351">
        <f t="shared" ca="1" si="76"/>
        <v>5.5303652908494074</v>
      </c>
      <c r="Y310" s="50">
        <f t="shared" ca="1" si="66"/>
        <v>5.103118896331261</v>
      </c>
      <c r="Z310" s="265">
        <f t="shared" ca="1" si="77"/>
        <v>386.50311289633123</v>
      </c>
      <c r="AA310" s="265">
        <f t="shared" ca="1" si="78"/>
        <v>376.29687510366875</v>
      </c>
      <c r="AB310" s="292"/>
      <c r="AC310" s="37"/>
      <c r="AD310" s="50"/>
      <c r="AE310" s="228"/>
      <c r="AF310" s="50"/>
      <c r="AG310" s="50"/>
      <c r="AH310" s="228"/>
      <c r="AI310" s="50"/>
      <c r="AJ310" s="50"/>
      <c r="AK310" s="50"/>
      <c r="AL310" s="68"/>
      <c r="AM310" s="246"/>
      <c r="AN310" s="241"/>
      <c r="AO310" s="68"/>
      <c r="AP310" s="68"/>
      <c r="AQ310" s="241"/>
      <c r="AR310" s="241"/>
      <c r="AS310" s="228"/>
      <c r="AT310" s="194"/>
      <c r="AU310" s="37"/>
      <c r="AV310" s="68"/>
      <c r="AW310" s="228"/>
      <c r="AX310" s="241"/>
      <c r="AY310" s="38"/>
      <c r="AZ310" s="38"/>
      <c r="BA310" s="55"/>
      <c r="BB310" s="55"/>
      <c r="BC310" s="3" t="e">
        <f t="shared" ca="1" si="79"/>
        <v>#N/A</v>
      </c>
      <c r="BD310" s="3">
        <f t="shared" ca="1" si="80"/>
        <v>51638200</v>
      </c>
      <c r="BE310" s="132"/>
      <c r="BF310" s="132"/>
      <c r="BG310" s="125"/>
      <c r="BJ310" s="68"/>
      <c r="BK310" s="68"/>
      <c r="BL310" s="68"/>
      <c r="BN310" s="169"/>
      <c r="BP310" s="68"/>
      <c r="BQ310" s="68"/>
      <c r="BR310" s="68"/>
      <c r="BU310" s="68"/>
      <c r="BV310" s="68"/>
      <c r="BW310" s="68"/>
      <c r="BX310" s="68"/>
      <c r="BZ310" s="237"/>
      <c r="CD310" s="237"/>
      <c r="CF310" s="68"/>
      <c r="CG310" s="68"/>
      <c r="CH310" s="237"/>
      <c r="CL310" s="237"/>
    </row>
    <row r="311" spans="1:90" x14ac:dyDescent="0.4">
      <c r="A311">
        <v>279</v>
      </c>
      <c r="B311" s="47">
        <f ca="1">IF(A311&gt;$A$8,"",OFFSET(InputPriceData!B$15,$A311+$A$11,0,1,1))</f>
        <v>44918</v>
      </c>
      <c r="C311" s="3">
        <f ca="1">IF(A311&gt;$A$8,"",OFFSET(InputPriceData!G$15,CalculationsAndCharts!$A311+$A$11,IF($C$5,8,0),1,1))</f>
        <v>59857300</v>
      </c>
      <c r="D311" s="4">
        <f ca="1">IF(A311&gt;$A$8,"",OFFSET(InputPriceData!C$15,CalculationsAndCharts!$A311+$A$11,IF($C$5,8,0),1,1))</f>
        <v>379.64999399999999</v>
      </c>
      <c r="E311" s="4">
        <f ca="1">IF(A311&gt;$A$8,"",OFFSET(InputPriceData!D$15,CalculationsAndCharts!$A311+$A$11,IF($C$5,8,0),1,1))</f>
        <v>383.05999800000001</v>
      </c>
      <c r="F311" s="4">
        <f ca="1">IF(A311&gt;$A$8,"",OFFSET(InputPriceData!E$15,CalculationsAndCharts!$A311+$A$11,IF($C$5,8,0),1,1))</f>
        <v>378.02999899999998</v>
      </c>
      <c r="G311" s="4">
        <f ca="1">IF(A311&gt;$A$8,"",OFFSET(InputPriceData!F$15,CalculationsAndCharts!$A311+$A$11,IF($C$5,8,0),1,1))</f>
        <v>382.91000400000001</v>
      </c>
      <c r="H311" s="282">
        <f t="shared" ca="1" si="67"/>
        <v>383.05999800000001</v>
      </c>
      <c r="I311" s="292">
        <f t="shared" ca="1" si="68"/>
        <v>378.02999899999998</v>
      </c>
      <c r="J311" s="50">
        <f t="shared" ca="1" si="69"/>
        <v>5.0299990000000321</v>
      </c>
      <c r="K311" s="282"/>
      <c r="L311" s="282"/>
      <c r="M311" s="292">
        <f t="shared" ca="1" si="70"/>
        <v>7.8746623142670522</v>
      </c>
      <c r="N311" s="291"/>
      <c r="P311" s="292">
        <f t="shared" ca="1" si="71"/>
        <v>379.33032527966486</v>
      </c>
      <c r="Q311" s="301">
        <f t="shared" ca="1" si="72"/>
        <v>387.20498759393189</v>
      </c>
      <c r="R311" s="301">
        <f t="shared" ca="1" si="73"/>
        <v>371.45566296539783</v>
      </c>
      <c r="S311" s="50"/>
      <c r="T311" s="292"/>
      <c r="U311" s="265"/>
      <c r="V311" s="292">
        <f t="shared" ca="1" si="74"/>
        <v>379.33032527966486</v>
      </c>
      <c r="W311" s="241">
        <f t="shared" ca="1" si="75"/>
        <v>3.5796787203351528</v>
      </c>
      <c r="X311" s="351">
        <f t="shared" ca="1" si="76"/>
        <v>12.814099740820318</v>
      </c>
      <c r="Y311" s="50">
        <f t="shared" ca="1" si="66"/>
        <v>5.2701474632034291</v>
      </c>
      <c r="Z311" s="265">
        <f t="shared" ca="1" si="77"/>
        <v>388.18015146320346</v>
      </c>
      <c r="AA311" s="265">
        <f t="shared" ca="1" si="78"/>
        <v>377.63985653679657</v>
      </c>
      <c r="AB311" s="292"/>
      <c r="AC311" s="37"/>
      <c r="AD311" s="50"/>
      <c r="AE311" s="228"/>
      <c r="AF311" s="50"/>
      <c r="AG311" s="50"/>
      <c r="AH311" s="228"/>
      <c r="AI311" s="50"/>
      <c r="AJ311" s="50"/>
      <c r="AK311" s="50"/>
      <c r="AL311" s="68"/>
      <c r="AM311" s="246"/>
      <c r="AN311" s="241"/>
      <c r="AO311" s="68"/>
      <c r="AP311" s="68"/>
      <c r="AQ311" s="241"/>
      <c r="AR311" s="241"/>
      <c r="AS311" s="228"/>
      <c r="AT311" s="194"/>
      <c r="AU311" s="37"/>
      <c r="AV311" s="68"/>
      <c r="AW311" s="228"/>
      <c r="AX311" s="241"/>
      <c r="AY311" s="38"/>
      <c r="AZ311" s="38"/>
      <c r="BA311" s="55"/>
      <c r="BB311" s="55"/>
      <c r="BC311" s="3">
        <f t="shared" ca="1" si="79"/>
        <v>59857300</v>
      </c>
      <c r="BD311" s="3" t="e">
        <f t="shared" ca="1" si="80"/>
        <v>#N/A</v>
      </c>
      <c r="BE311" s="132"/>
      <c r="BF311" s="132"/>
      <c r="BG311" s="125"/>
      <c r="BJ311" s="68"/>
      <c r="BK311" s="68"/>
      <c r="BL311" s="68"/>
      <c r="BN311" s="169"/>
      <c r="BP311" s="68"/>
      <c r="BQ311" s="68"/>
      <c r="BR311" s="68"/>
      <c r="BU311" s="68"/>
      <c r="BV311" s="68"/>
      <c r="BW311" s="68"/>
      <c r="BX311" s="68"/>
      <c r="BZ311" s="237"/>
      <c r="CD311" s="237"/>
      <c r="CF311" s="68"/>
      <c r="CG311" s="68"/>
      <c r="CH311" s="237"/>
      <c r="CL311" s="237"/>
    </row>
    <row r="312" spans="1:90" x14ac:dyDescent="0.4">
      <c r="A312">
        <v>280</v>
      </c>
      <c r="B312" s="47">
        <f ca="1">IF(A312&gt;$A$8,"",OFFSET(InputPriceData!B$15,$A312+$A$11,0,1,1))</f>
        <v>44917</v>
      </c>
      <c r="C312" s="3">
        <f ca="1">IF(A312&gt;$A$8,"",OFFSET(InputPriceData!G$15,CalculationsAndCharts!$A312+$A$11,IF($C$5,8,0),1,1))</f>
        <v>100120900</v>
      </c>
      <c r="D312" s="4">
        <f ca="1">IF(A312&gt;$A$8,"",OFFSET(InputPriceData!C$15,CalculationsAndCharts!$A312+$A$11,IF($C$5,8,0),1,1))</f>
        <v>383.04998799999998</v>
      </c>
      <c r="E312" s="4">
        <f ca="1">IF(A312&gt;$A$8,"",OFFSET(InputPriceData!D$15,CalculationsAndCharts!$A312+$A$11,IF($C$5,8,0),1,1))</f>
        <v>386.209991</v>
      </c>
      <c r="F312" s="4">
        <f ca="1">IF(A312&gt;$A$8,"",OFFSET(InputPriceData!E$15,CalculationsAndCharts!$A312+$A$11,IF($C$5,8,0),1,1))</f>
        <v>374.76998900000001</v>
      </c>
      <c r="G312" s="4">
        <f ca="1">IF(A312&gt;$A$8,"",OFFSET(InputPriceData!F$15,CalculationsAndCharts!$A312+$A$11,IF($C$5,8,0),1,1))</f>
        <v>380.72000100000002</v>
      </c>
      <c r="H312" s="282">
        <f t="shared" ca="1" si="67"/>
        <v>386.23001099999999</v>
      </c>
      <c r="I312" s="292">
        <f t="shared" ca="1" si="68"/>
        <v>374.76998900000001</v>
      </c>
      <c r="J312" s="50">
        <f t="shared" ca="1" si="69"/>
        <v>11.460021999999981</v>
      </c>
      <c r="K312" s="282"/>
      <c r="L312" s="282"/>
      <c r="M312" s="292">
        <f t="shared" ca="1" si="70"/>
        <v>7.6512431652440558</v>
      </c>
      <c r="N312" s="291"/>
      <c r="P312" s="292">
        <f t="shared" ca="1" si="71"/>
        <v>380.28727110498539</v>
      </c>
      <c r="Q312" s="301">
        <f t="shared" ca="1" si="72"/>
        <v>387.93851427022946</v>
      </c>
      <c r="R312" s="301">
        <f t="shared" ca="1" si="73"/>
        <v>372.63602793974133</v>
      </c>
      <c r="S312" s="50"/>
      <c r="T312" s="292"/>
      <c r="U312" s="265"/>
      <c r="V312" s="292">
        <f t="shared" ca="1" si="74"/>
        <v>380.28727110498539</v>
      </c>
      <c r="W312" s="241">
        <f t="shared" ca="1" si="75"/>
        <v>0.43272989501463144</v>
      </c>
      <c r="X312" s="351">
        <f t="shared" ca="1" si="76"/>
        <v>0.18725516203937395</v>
      </c>
      <c r="Y312" s="50">
        <f t="shared" ca="1" si="66"/>
        <v>5.2092337253764907</v>
      </c>
      <c r="Z312" s="265">
        <f t="shared" ca="1" si="77"/>
        <v>385.92923472537649</v>
      </c>
      <c r="AA312" s="265">
        <f t="shared" ca="1" si="78"/>
        <v>375.51076727462356</v>
      </c>
      <c r="AB312" s="292"/>
      <c r="AC312" s="37"/>
      <c r="AD312" s="50"/>
      <c r="AE312" s="228"/>
      <c r="AF312" s="50"/>
      <c r="AG312" s="50"/>
      <c r="AH312" s="228"/>
      <c r="AI312" s="50"/>
      <c r="AJ312" s="50"/>
      <c r="AK312" s="50"/>
      <c r="AL312" s="68"/>
      <c r="AM312" s="246"/>
      <c r="AN312" s="241"/>
      <c r="AO312" s="68"/>
      <c r="AP312" s="68"/>
      <c r="AQ312" s="241"/>
      <c r="AR312" s="241"/>
      <c r="AS312" s="228"/>
      <c r="AT312" s="194"/>
      <c r="AU312" s="37"/>
      <c r="AV312" s="68"/>
      <c r="AW312" s="228"/>
      <c r="AX312" s="241"/>
      <c r="AY312" s="38"/>
      <c r="AZ312" s="38"/>
      <c r="BA312" s="55"/>
      <c r="BB312" s="55"/>
      <c r="BC312" s="3" t="e">
        <f t="shared" ca="1" si="79"/>
        <v>#N/A</v>
      </c>
      <c r="BD312" s="3">
        <f t="shared" ca="1" si="80"/>
        <v>100120900</v>
      </c>
      <c r="BE312" s="132"/>
      <c r="BF312" s="132"/>
      <c r="BG312" s="125"/>
      <c r="BJ312" s="68"/>
      <c r="BK312" s="68"/>
      <c r="BL312" s="68"/>
      <c r="BN312" s="169"/>
      <c r="BP312" s="68"/>
      <c r="BQ312" s="68"/>
      <c r="BR312" s="68"/>
      <c r="BU312" s="68"/>
      <c r="BV312" s="68"/>
      <c r="BW312" s="68"/>
      <c r="BX312" s="68"/>
      <c r="BZ312" s="237"/>
      <c r="CD312" s="237"/>
      <c r="CF312" s="68"/>
      <c r="CG312" s="68"/>
      <c r="CH312" s="237"/>
      <c r="CL312" s="237"/>
    </row>
    <row r="313" spans="1:90" x14ac:dyDescent="0.4">
      <c r="A313">
        <v>281</v>
      </c>
      <c r="B313" s="47">
        <f ca="1">IF(A313&gt;$A$8,"",OFFSET(InputPriceData!B$15,$A313+$A$11,0,1,1))</f>
        <v>44916</v>
      </c>
      <c r="C313" s="3">
        <f ca="1">IF(A313&gt;$A$8,"",OFFSET(InputPriceData!G$15,CalculationsAndCharts!$A313+$A$11,IF($C$5,8,0),1,1))</f>
        <v>78167400</v>
      </c>
      <c r="D313" s="4">
        <f ca="1">IF(A313&gt;$A$8,"",OFFSET(InputPriceData!C$15,CalculationsAndCharts!$A313+$A$11,IF($C$5,8,0),1,1))</f>
        <v>383.25</v>
      </c>
      <c r="E313" s="4">
        <f ca="1">IF(A313&gt;$A$8,"",OFFSET(InputPriceData!D$15,CalculationsAndCharts!$A313+$A$11,IF($C$5,8,0),1,1))</f>
        <v>387.41000400000001</v>
      </c>
      <c r="F313" s="4">
        <f ca="1">IF(A313&gt;$A$8,"",OFFSET(InputPriceData!E$15,CalculationsAndCharts!$A313+$A$11,IF($C$5,8,0),1,1))</f>
        <v>382.69000199999999</v>
      </c>
      <c r="G313" s="4">
        <f ca="1">IF(A313&gt;$A$8,"",OFFSET(InputPriceData!F$15,CalculationsAndCharts!$A313+$A$11,IF($C$5,8,0),1,1))</f>
        <v>386.23001099999999</v>
      </c>
      <c r="H313" s="282">
        <f t="shared" ca="1" si="67"/>
        <v>387.41000400000001</v>
      </c>
      <c r="I313" s="292">
        <f t="shared" ca="1" si="68"/>
        <v>380.540009</v>
      </c>
      <c r="J313" s="50">
        <f t="shared" ca="1" si="69"/>
        <v>6.8699950000000172</v>
      </c>
      <c r="K313" s="282"/>
      <c r="L313" s="282"/>
      <c r="M313" s="292">
        <f t="shared" ca="1" si="70"/>
        <v>6.9181701617666986</v>
      </c>
      <c r="N313" s="291"/>
      <c r="P313" s="292">
        <f t="shared" ca="1" si="71"/>
        <v>381.14150178031605</v>
      </c>
      <c r="Q313" s="301">
        <f t="shared" ca="1" si="72"/>
        <v>388.05967194208273</v>
      </c>
      <c r="R313" s="301">
        <f t="shared" ca="1" si="73"/>
        <v>374.22333161854937</v>
      </c>
      <c r="S313" s="50"/>
      <c r="T313" s="292"/>
      <c r="U313" s="265"/>
      <c r="V313" s="292">
        <f t="shared" ca="1" si="74"/>
        <v>381.14150178031605</v>
      </c>
      <c r="W313" s="241">
        <f t="shared" ca="1" si="75"/>
        <v>5.0885092196839423</v>
      </c>
      <c r="X313" s="351">
        <f t="shared" ca="1" si="76"/>
        <v>25.892926078808483</v>
      </c>
      <c r="Y313" s="50">
        <f t="shared" ca="1" si="66"/>
        <v>5.2184057474869068</v>
      </c>
      <c r="Z313" s="265">
        <f t="shared" ca="1" si="77"/>
        <v>391.44841674748687</v>
      </c>
      <c r="AA313" s="265">
        <f t="shared" ca="1" si="78"/>
        <v>381.01160525251311</v>
      </c>
      <c r="AB313" s="292"/>
      <c r="AC313" s="37"/>
      <c r="AD313" s="50"/>
      <c r="AE313" s="228"/>
      <c r="AF313" s="50"/>
      <c r="AG313" s="50"/>
      <c r="AH313" s="228"/>
      <c r="AI313" s="50"/>
      <c r="AJ313" s="50"/>
      <c r="AK313" s="50"/>
      <c r="AL313" s="68"/>
      <c r="AM313" s="246"/>
      <c r="AN313" s="241"/>
      <c r="AO313" s="68"/>
      <c r="AP313" s="68"/>
      <c r="AQ313" s="241"/>
      <c r="AR313" s="241"/>
      <c r="AS313" s="228"/>
      <c r="AT313" s="194"/>
      <c r="AU313" s="37"/>
      <c r="AV313" s="68"/>
      <c r="AW313" s="228"/>
      <c r="AX313" s="241"/>
      <c r="AY313" s="38"/>
      <c r="AZ313" s="38"/>
      <c r="BA313" s="55"/>
      <c r="BB313" s="55"/>
      <c r="BC313" s="3">
        <f t="shared" ca="1" si="79"/>
        <v>78167400</v>
      </c>
      <c r="BD313" s="3" t="e">
        <f t="shared" ca="1" si="80"/>
        <v>#N/A</v>
      </c>
      <c r="BE313" s="132"/>
      <c r="BF313" s="132"/>
      <c r="BG313" s="125"/>
      <c r="BJ313" s="68"/>
      <c r="BK313" s="68"/>
      <c r="BL313" s="68"/>
      <c r="BN313" s="169"/>
      <c r="BP313" s="68"/>
      <c r="BQ313" s="68"/>
      <c r="BR313" s="68"/>
      <c r="BU313" s="68"/>
      <c r="BV313" s="68"/>
      <c r="BW313" s="68"/>
      <c r="BX313" s="68"/>
      <c r="BZ313" s="237"/>
      <c r="CD313" s="237"/>
      <c r="CF313" s="68"/>
      <c r="CG313" s="68"/>
      <c r="CH313" s="237"/>
      <c r="CL313" s="237"/>
    </row>
    <row r="314" spans="1:90" x14ac:dyDescent="0.4">
      <c r="A314">
        <v>282</v>
      </c>
      <c r="B314" s="47">
        <f ca="1">IF(A314&gt;$A$8,"",OFFSET(InputPriceData!B$15,$A314+$A$11,0,1,1))</f>
        <v>44915</v>
      </c>
      <c r="C314" s="3">
        <f ca="1">IF(A314&gt;$A$8,"",OFFSET(InputPriceData!G$15,CalculationsAndCharts!$A314+$A$11,IF($C$5,8,0),1,1))</f>
        <v>74427200</v>
      </c>
      <c r="D314" s="4">
        <f ca="1">IF(A314&gt;$A$8,"",OFFSET(InputPriceData!C$15,CalculationsAndCharts!$A314+$A$11,IF($C$5,8,0),1,1))</f>
        <v>379.23001099999999</v>
      </c>
      <c r="E314" s="4">
        <f ca="1">IF(A314&gt;$A$8,"",OFFSET(InputPriceData!D$15,CalculationsAndCharts!$A314+$A$11,IF($C$5,8,0),1,1))</f>
        <v>382.23001099999999</v>
      </c>
      <c r="F314" s="4">
        <f ca="1">IF(A314&gt;$A$8,"",OFFSET(InputPriceData!E$15,CalculationsAndCharts!$A314+$A$11,IF($C$5,8,0),1,1))</f>
        <v>377.85000600000001</v>
      </c>
      <c r="G314" s="4">
        <f ca="1">IF(A314&gt;$A$8,"",OFFSET(InputPriceData!F$15,CalculationsAndCharts!$A314+$A$11,IF($C$5,8,0),1,1))</f>
        <v>380.540009</v>
      </c>
      <c r="H314" s="282">
        <f t="shared" ca="1" si="67"/>
        <v>382.23001099999999</v>
      </c>
      <c r="I314" s="292">
        <f t="shared" ca="1" si="68"/>
        <v>377.85000600000001</v>
      </c>
      <c r="J314" s="50">
        <f t="shared" ca="1" si="69"/>
        <v>4.3800049999999828</v>
      </c>
      <c r="K314" s="282"/>
      <c r="L314" s="282"/>
      <c r="M314" s="292">
        <f t="shared" ca="1" si="70"/>
        <v>7.8136942817202968</v>
      </c>
      <c r="N314" s="291"/>
      <c r="P314" s="292">
        <f t="shared" ca="1" si="71"/>
        <v>382.80577270713189</v>
      </c>
      <c r="Q314" s="301">
        <f t="shared" ca="1" si="72"/>
        <v>390.6194669888522</v>
      </c>
      <c r="R314" s="301">
        <f t="shared" ca="1" si="73"/>
        <v>374.99207842541159</v>
      </c>
      <c r="S314" s="50"/>
      <c r="T314" s="292"/>
      <c r="U314" s="265"/>
      <c r="V314" s="292">
        <f t="shared" ca="1" si="74"/>
        <v>382.80577270713189</v>
      </c>
      <c r="W314" s="241">
        <f t="shared" ca="1" si="75"/>
        <v>-2.2657637071318959</v>
      </c>
      <c r="X314" s="351">
        <f t="shared" ca="1" si="76"/>
        <v>5.1336851765560718</v>
      </c>
      <c r="Y314" s="50">
        <f t="shared" ca="1" si="66"/>
        <v>5.0946754558655281</v>
      </c>
      <c r="Z314" s="265">
        <f t="shared" ca="1" si="77"/>
        <v>385.63468445586551</v>
      </c>
      <c r="AA314" s="265">
        <f t="shared" ca="1" si="78"/>
        <v>375.44533354413448</v>
      </c>
      <c r="AB314" s="292"/>
      <c r="AC314" s="37"/>
      <c r="AD314" s="50"/>
      <c r="AE314" s="228"/>
      <c r="AF314" s="50"/>
      <c r="AG314" s="50"/>
      <c r="AH314" s="228"/>
      <c r="AI314" s="50"/>
      <c r="AJ314" s="50"/>
      <c r="AK314" s="50"/>
      <c r="AL314" s="68"/>
      <c r="AM314" s="246"/>
      <c r="AN314" s="241"/>
      <c r="AO314" s="68"/>
      <c r="AP314" s="68"/>
      <c r="AQ314" s="241"/>
      <c r="AR314" s="241"/>
      <c r="AS314" s="228"/>
      <c r="AT314" s="194"/>
      <c r="AU314" s="37"/>
      <c r="AV314" s="68"/>
      <c r="AW314" s="228"/>
      <c r="AX314" s="241"/>
      <c r="AY314" s="38"/>
      <c r="AZ314" s="38"/>
      <c r="BA314" s="55"/>
      <c r="BB314" s="55"/>
      <c r="BC314" s="3">
        <f t="shared" ca="1" si="79"/>
        <v>74427200</v>
      </c>
      <c r="BD314" s="3" t="e">
        <f t="shared" ca="1" si="80"/>
        <v>#N/A</v>
      </c>
      <c r="BE314" s="132"/>
      <c r="BF314" s="132"/>
      <c r="BG314" s="125"/>
      <c r="BJ314" s="68"/>
      <c r="BK314" s="68"/>
      <c r="BL314" s="68"/>
      <c r="BN314" s="169"/>
      <c r="BP314" s="68"/>
      <c r="BQ314" s="68"/>
      <c r="BR314" s="68"/>
      <c r="BU314" s="68"/>
      <c r="BV314" s="68"/>
      <c r="BW314" s="68"/>
      <c r="BX314" s="68"/>
      <c r="BZ314" s="237"/>
      <c r="CD314" s="237"/>
      <c r="CF314" s="68"/>
      <c r="CG314" s="68"/>
      <c r="CH314" s="237"/>
      <c r="CL314" s="237"/>
    </row>
    <row r="315" spans="1:90" x14ac:dyDescent="0.4">
      <c r="A315">
        <v>283</v>
      </c>
      <c r="B315" s="47">
        <f ca="1">IF(A315&gt;$A$8,"",OFFSET(InputPriceData!B$15,$A315+$A$11,0,1,1))</f>
        <v>44914</v>
      </c>
      <c r="C315" s="3">
        <f ca="1">IF(A315&gt;$A$8,"",OFFSET(InputPriceData!G$15,CalculationsAndCharts!$A315+$A$11,IF($C$5,8,0),1,1))</f>
        <v>79878100</v>
      </c>
      <c r="D315" s="4">
        <f ca="1">IF(A315&gt;$A$8,"",OFFSET(InputPriceData!C$15,CalculationsAndCharts!$A315+$A$11,IF($C$5,8,0),1,1))</f>
        <v>383.47000100000002</v>
      </c>
      <c r="E315" s="4">
        <f ca="1">IF(A315&gt;$A$8,"",OFFSET(InputPriceData!D$15,CalculationsAndCharts!$A315+$A$11,IF($C$5,8,0),1,1))</f>
        <v>383.82000699999998</v>
      </c>
      <c r="F315" s="4">
        <f ca="1">IF(A315&gt;$A$8,"",OFFSET(InputPriceData!E$15,CalculationsAndCharts!$A315+$A$11,IF($C$5,8,0),1,1))</f>
        <v>378.27999899999998</v>
      </c>
      <c r="G315" s="4">
        <f ca="1">IF(A315&gt;$A$8,"",OFFSET(InputPriceData!F$15,CalculationsAndCharts!$A315+$A$11,IF($C$5,8,0),1,1))</f>
        <v>380.01998900000001</v>
      </c>
      <c r="H315" s="282">
        <f t="shared" ca="1" si="67"/>
        <v>383.82000699999998</v>
      </c>
      <c r="I315" s="292">
        <f t="shared" ca="1" si="68"/>
        <v>378.27999899999998</v>
      </c>
      <c r="J315" s="50">
        <f t="shared" ca="1" si="69"/>
        <v>5.5400080000000003</v>
      </c>
      <c r="K315" s="282"/>
      <c r="L315" s="282"/>
      <c r="M315" s="292">
        <f t="shared" ca="1" si="70"/>
        <v>9.2713502501254901</v>
      </c>
      <c r="N315" s="291"/>
      <c r="P315" s="292">
        <f t="shared" ca="1" si="71"/>
        <v>387.0174700659685</v>
      </c>
      <c r="Q315" s="301">
        <f t="shared" ca="1" si="72"/>
        <v>396.28882031609396</v>
      </c>
      <c r="R315" s="301">
        <f t="shared" ca="1" si="73"/>
        <v>377.74611981584303</v>
      </c>
      <c r="S315" s="50"/>
      <c r="T315" s="292"/>
      <c r="U315" s="265"/>
      <c r="V315" s="292">
        <f t="shared" ca="1" si="74"/>
        <v>387.0174700659685</v>
      </c>
      <c r="W315" s="241">
        <f t="shared" ca="1" si="75"/>
        <v>-6.9974810659684863</v>
      </c>
      <c r="X315" s="351">
        <f t="shared" ca="1" si="76"/>
        <v>48.96474126858746</v>
      </c>
      <c r="Y315" s="50">
        <f t="shared" ca="1" si="66"/>
        <v>5.15805195453287</v>
      </c>
      <c r="Z315" s="265">
        <f t="shared" ca="1" si="77"/>
        <v>385.17804095453289</v>
      </c>
      <c r="AA315" s="265">
        <f t="shared" ca="1" si="78"/>
        <v>374.86193704546713</v>
      </c>
      <c r="AB315" s="292"/>
      <c r="AC315" s="37"/>
      <c r="AD315" s="50"/>
      <c r="AE315" s="228"/>
      <c r="AF315" s="50"/>
      <c r="AG315" s="50"/>
      <c r="AH315" s="228"/>
      <c r="AI315" s="50"/>
      <c r="AJ315" s="50"/>
      <c r="AK315" s="50"/>
      <c r="AL315" s="68"/>
      <c r="AM315" s="246"/>
      <c r="AN315" s="241"/>
      <c r="AO315" s="68"/>
      <c r="AP315" s="68"/>
      <c r="AQ315" s="241"/>
      <c r="AR315" s="241"/>
      <c r="AS315" s="228"/>
      <c r="AT315" s="194"/>
      <c r="AU315" s="37"/>
      <c r="AV315" s="68"/>
      <c r="AW315" s="228"/>
      <c r="AX315" s="241"/>
      <c r="AY315" s="38"/>
      <c r="AZ315" s="38"/>
      <c r="BA315" s="55"/>
      <c r="BB315" s="55"/>
      <c r="BC315" s="3" t="e">
        <f t="shared" ca="1" si="79"/>
        <v>#N/A</v>
      </c>
      <c r="BD315" s="3">
        <f t="shared" ca="1" si="80"/>
        <v>79878100</v>
      </c>
      <c r="BE315" s="132"/>
      <c r="BF315" s="132"/>
      <c r="BG315" s="125"/>
      <c r="BJ315" s="68"/>
      <c r="BK315" s="68"/>
      <c r="BL315" s="68"/>
      <c r="BN315" s="169"/>
      <c r="BP315" s="68"/>
      <c r="BQ315" s="68"/>
      <c r="BR315" s="68"/>
      <c r="BU315" s="68"/>
      <c r="BV315" s="68"/>
      <c r="BW315" s="68"/>
      <c r="BX315" s="68"/>
      <c r="BZ315" s="237"/>
      <c r="CD315" s="237"/>
      <c r="CF315" s="68"/>
      <c r="CG315" s="68"/>
      <c r="CH315" s="237"/>
      <c r="CL315" s="237"/>
    </row>
    <row r="316" spans="1:90" x14ac:dyDescent="0.4">
      <c r="A316">
        <v>284</v>
      </c>
      <c r="B316" s="47">
        <f ca="1">IF(A316&gt;$A$8,"",OFFSET(InputPriceData!B$15,$A316+$A$11,0,1,1))</f>
        <v>44911</v>
      </c>
      <c r="C316" s="3">
        <f ca="1">IF(A316&gt;$A$8,"",OFFSET(InputPriceData!G$15,CalculationsAndCharts!$A316+$A$11,IF($C$5,8,0),1,1))</f>
        <v>119858000</v>
      </c>
      <c r="D316" s="4">
        <f ca="1">IF(A316&gt;$A$8,"",OFFSET(InputPriceData!C$15,CalculationsAndCharts!$A316+$A$11,IF($C$5,8,0),1,1))</f>
        <v>385.17999300000002</v>
      </c>
      <c r="E316" s="4">
        <f ca="1">IF(A316&gt;$A$8,"",OFFSET(InputPriceData!D$15,CalculationsAndCharts!$A316+$A$11,IF($C$5,8,0),1,1))</f>
        <v>386.57998700000002</v>
      </c>
      <c r="F316" s="4">
        <f ca="1">IF(A316&gt;$A$8,"",OFFSET(InputPriceData!E$15,CalculationsAndCharts!$A316+$A$11,IF($C$5,8,0),1,1))</f>
        <v>381.040009</v>
      </c>
      <c r="G316" s="4">
        <f ca="1">IF(A316&gt;$A$8,"",OFFSET(InputPriceData!F$15,CalculationsAndCharts!$A316+$A$11,IF($C$5,8,0),1,1))</f>
        <v>383.26998900000001</v>
      </c>
      <c r="H316" s="282">
        <f t="shared" ca="1" si="67"/>
        <v>389.63000499999998</v>
      </c>
      <c r="I316" s="292">
        <f t="shared" ca="1" si="68"/>
        <v>381.040009</v>
      </c>
      <c r="J316" s="50">
        <f t="shared" ca="1" si="69"/>
        <v>8.5899959999999851</v>
      </c>
      <c r="K316" s="282"/>
      <c r="L316" s="282"/>
      <c r="M316" s="292">
        <f t="shared" ca="1" si="70"/>
        <v>9.9654556087351196</v>
      </c>
      <c r="N316" s="291"/>
      <c r="P316" s="292">
        <f t="shared" ca="1" si="71"/>
        <v>392.07524862742014</v>
      </c>
      <c r="Q316" s="301">
        <f t="shared" ca="1" si="72"/>
        <v>402.04070423615525</v>
      </c>
      <c r="R316" s="301">
        <f t="shared" ca="1" si="73"/>
        <v>382.10979301868502</v>
      </c>
      <c r="S316" s="50"/>
      <c r="T316" s="292"/>
      <c r="U316" s="265"/>
      <c r="V316" s="292">
        <f t="shared" ca="1" si="74"/>
        <v>392.07524862742014</v>
      </c>
      <c r="W316" s="241">
        <f t="shared" ca="1" si="75"/>
        <v>-8.8052596274201278</v>
      </c>
      <c r="X316" s="351">
        <f t="shared" ca="1" si="76"/>
        <v>77.532597106274849</v>
      </c>
      <c r="Y316" s="50">
        <f t="shared" ca="1" si="66"/>
        <v>4.9574199881445473</v>
      </c>
      <c r="Z316" s="265">
        <f t="shared" ca="1" si="77"/>
        <v>388.22740898814453</v>
      </c>
      <c r="AA316" s="265">
        <f t="shared" ca="1" si="78"/>
        <v>378.31256901185549</v>
      </c>
      <c r="AB316" s="292"/>
      <c r="AC316" s="37"/>
      <c r="AD316" s="50"/>
      <c r="AE316" s="228"/>
      <c r="AF316" s="50"/>
      <c r="AG316" s="50"/>
      <c r="AH316" s="228"/>
      <c r="AI316" s="50"/>
      <c r="AJ316" s="50"/>
      <c r="AK316" s="50"/>
      <c r="AL316" s="68"/>
      <c r="AM316" s="246"/>
      <c r="AN316" s="241"/>
      <c r="AO316" s="68"/>
      <c r="AP316" s="68"/>
      <c r="AQ316" s="241"/>
      <c r="AR316" s="241"/>
      <c r="AS316" s="228"/>
      <c r="AT316" s="194"/>
      <c r="AU316" s="37"/>
      <c r="AV316" s="68"/>
      <c r="AW316" s="228"/>
      <c r="AX316" s="241"/>
      <c r="AY316" s="38"/>
      <c r="AZ316" s="38"/>
      <c r="BA316" s="55"/>
      <c r="BB316" s="55"/>
      <c r="BC316" s="3" t="e">
        <f t="shared" ca="1" si="79"/>
        <v>#N/A</v>
      </c>
      <c r="BD316" s="3">
        <f t="shared" ca="1" si="80"/>
        <v>119858000</v>
      </c>
      <c r="BE316" s="132"/>
      <c r="BF316" s="132"/>
      <c r="BG316" s="125"/>
      <c r="BJ316" s="68"/>
      <c r="BK316" s="68"/>
      <c r="BL316" s="68"/>
      <c r="BN316" s="169"/>
      <c r="BP316" s="68"/>
      <c r="BQ316" s="68"/>
      <c r="BR316" s="68"/>
      <c r="BU316" s="68"/>
      <c r="BV316" s="68"/>
      <c r="BW316" s="68"/>
      <c r="BX316" s="68"/>
      <c r="BZ316" s="237"/>
      <c r="CD316" s="237"/>
      <c r="CF316" s="68"/>
      <c r="CG316" s="68"/>
      <c r="CH316" s="237"/>
      <c r="CL316" s="237"/>
    </row>
    <row r="317" spans="1:90" x14ac:dyDescent="0.4">
      <c r="A317">
        <v>285</v>
      </c>
      <c r="B317" s="47">
        <f ca="1">IF(A317&gt;$A$8,"",OFFSET(InputPriceData!B$15,$A317+$A$11,0,1,1))</f>
        <v>44910</v>
      </c>
      <c r="C317" s="3">
        <f ca="1">IF(A317&gt;$A$8,"",OFFSET(InputPriceData!G$15,CalculationsAndCharts!$A317+$A$11,IF($C$5,8,0),1,1))</f>
        <v>117705900</v>
      </c>
      <c r="D317" s="4">
        <f ca="1">IF(A317&gt;$A$8,"",OFFSET(InputPriceData!C$15,CalculationsAndCharts!$A317+$A$11,IF($C$5,8,0),1,1))</f>
        <v>394.29998799999998</v>
      </c>
      <c r="E317" s="4">
        <f ca="1">IF(A317&gt;$A$8,"",OFFSET(InputPriceData!D$15,CalculationsAndCharts!$A317+$A$11,IF($C$5,8,0),1,1))</f>
        <v>395.25</v>
      </c>
      <c r="F317" s="4">
        <f ca="1">IF(A317&gt;$A$8,"",OFFSET(InputPriceData!E$15,CalculationsAndCharts!$A317+$A$11,IF($C$5,8,0),1,1))</f>
        <v>387.89001500000001</v>
      </c>
      <c r="G317" s="4">
        <f ca="1">IF(A317&gt;$A$8,"",OFFSET(InputPriceData!F$15,CalculationsAndCharts!$A317+$A$11,IF($C$5,8,0),1,1))</f>
        <v>389.63000499999998</v>
      </c>
      <c r="H317" s="282">
        <f t="shared" ca="1" si="67"/>
        <v>399.39999399999999</v>
      </c>
      <c r="I317" s="292">
        <f t="shared" ca="1" si="68"/>
        <v>387.89001500000001</v>
      </c>
      <c r="J317" s="50">
        <f t="shared" ca="1" si="69"/>
        <v>11.509978999999987</v>
      </c>
      <c r="K317" s="282"/>
      <c r="L317" s="282"/>
      <c r="M317" s="292">
        <f t="shared" ca="1" si="70"/>
        <v>9.2048600227588722</v>
      </c>
      <c r="N317" s="291"/>
      <c r="P317" s="292">
        <f t="shared" ca="1" si="71"/>
        <v>396.28532635370635</v>
      </c>
      <c r="Q317" s="301">
        <f t="shared" ca="1" si="72"/>
        <v>405.4901863764652</v>
      </c>
      <c r="R317" s="301">
        <f t="shared" ca="1" si="73"/>
        <v>387.0804663309475</v>
      </c>
      <c r="S317" s="50"/>
      <c r="T317" s="292"/>
      <c r="U317" s="265"/>
      <c r="V317" s="292">
        <f t="shared" ca="1" si="74"/>
        <v>396.28532635370635</v>
      </c>
      <c r="W317" s="241">
        <f t="shared" ca="1" si="75"/>
        <v>-6.6553213537063698</v>
      </c>
      <c r="X317" s="351">
        <f t="shared" ca="1" si="76"/>
        <v>44.293302321099986</v>
      </c>
      <c r="Y317" s="50">
        <f t="shared" ca="1" si="66"/>
        <v>4.6569357100463362</v>
      </c>
      <c r="Z317" s="265">
        <f t="shared" ca="1" si="77"/>
        <v>394.28694071004634</v>
      </c>
      <c r="AA317" s="265">
        <f t="shared" ca="1" si="78"/>
        <v>384.97306928995363</v>
      </c>
      <c r="AB317" s="292"/>
      <c r="AC317" s="37"/>
      <c r="AD317" s="50"/>
      <c r="AE317" s="228"/>
      <c r="AF317" s="50"/>
      <c r="AG317" s="50"/>
      <c r="AH317" s="228"/>
      <c r="AI317" s="50"/>
      <c r="AJ317" s="50"/>
      <c r="AK317" s="50"/>
      <c r="AL317" s="68"/>
      <c r="AM317" s="246"/>
      <c r="AN317" s="241"/>
      <c r="AO317" s="68"/>
      <c r="AP317" s="68"/>
      <c r="AQ317" s="241"/>
      <c r="AR317" s="241"/>
      <c r="AS317" s="228"/>
      <c r="AT317" s="194"/>
      <c r="AU317" s="37"/>
      <c r="AV317" s="68"/>
      <c r="AW317" s="228"/>
      <c r="AX317" s="241"/>
      <c r="AY317" s="38"/>
      <c r="AZ317" s="38"/>
      <c r="BA317" s="55"/>
      <c r="BB317" s="55"/>
      <c r="BC317" s="3" t="e">
        <f t="shared" ca="1" si="79"/>
        <v>#N/A</v>
      </c>
      <c r="BD317" s="3">
        <f t="shared" ca="1" si="80"/>
        <v>117705900</v>
      </c>
      <c r="BE317" s="132"/>
      <c r="BF317" s="132"/>
      <c r="BG317" s="125"/>
      <c r="BJ317" s="68"/>
      <c r="BK317" s="68"/>
      <c r="BL317" s="68"/>
      <c r="BN317" s="169"/>
      <c r="BP317" s="68"/>
      <c r="BQ317" s="68"/>
      <c r="BR317" s="68"/>
      <c r="BU317" s="68"/>
      <c r="BV317" s="68"/>
      <c r="BW317" s="68"/>
      <c r="BX317" s="68"/>
      <c r="BZ317" s="237"/>
      <c r="CD317" s="237"/>
      <c r="CF317" s="68"/>
      <c r="CG317" s="68"/>
      <c r="CH317" s="237"/>
      <c r="CL317" s="237"/>
    </row>
    <row r="318" spans="1:90" x14ac:dyDescent="0.4">
      <c r="A318">
        <v>286</v>
      </c>
      <c r="B318" s="47">
        <f ca="1">IF(A318&gt;$A$8,"",OFFSET(InputPriceData!B$15,$A318+$A$11,0,1,1))</f>
        <v>44909</v>
      </c>
      <c r="C318" s="3">
        <f ca="1">IF(A318&gt;$A$8,"",OFFSET(InputPriceData!G$15,CalculationsAndCharts!$A318+$A$11,IF($C$5,8,0),1,1))</f>
        <v>108111300</v>
      </c>
      <c r="D318" s="4">
        <f ca="1">IF(A318&gt;$A$8,"",OFFSET(InputPriceData!C$15,CalculationsAndCharts!$A318+$A$11,IF($C$5,8,0),1,1))</f>
        <v>401.60998499999999</v>
      </c>
      <c r="E318" s="4">
        <f ca="1">IF(A318&gt;$A$8,"",OFFSET(InputPriceData!D$15,CalculationsAndCharts!$A318+$A$11,IF($C$5,8,0),1,1))</f>
        <v>405.5</v>
      </c>
      <c r="F318" s="4">
        <f ca="1">IF(A318&gt;$A$8,"",OFFSET(InputPriceData!E$15,CalculationsAndCharts!$A318+$A$11,IF($C$5,8,0),1,1))</f>
        <v>396.30999800000001</v>
      </c>
      <c r="G318" s="4">
        <f ca="1">IF(A318&gt;$A$8,"",OFFSET(InputPriceData!F$15,CalculationsAndCharts!$A318+$A$11,IF($C$5,8,0),1,1))</f>
        <v>399.39999399999999</v>
      </c>
      <c r="H318" s="282">
        <f t="shared" ca="1" si="67"/>
        <v>405.5</v>
      </c>
      <c r="I318" s="292">
        <f t="shared" ca="1" si="68"/>
        <v>396.30999800000001</v>
      </c>
      <c r="J318" s="50">
        <f t="shared" ca="1" si="69"/>
        <v>9.1900019999999927</v>
      </c>
      <c r="K318" s="282"/>
      <c r="L318" s="282"/>
      <c r="M318" s="292">
        <f t="shared" ca="1" si="70"/>
        <v>7.9737044313167944</v>
      </c>
      <c r="N318" s="291"/>
      <c r="P318" s="292">
        <f t="shared" ca="1" si="71"/>
        <v>397.62449765772999</v>
      </c>
      <c r="Q318" s="301">
        <f t="shared" ca="1" si="72"/>
        <v>405.59820208904677</v>
      </c>
      <c r="R318" s="301">
        <f t="shared" ca="1" si="73"/>
        <v>389.65079322641321</v>
      </c>
      <c r="S318" s="50"/>
      <c r="T318" s="292"/>
      <c r="U318" s="265"/>
      <c r="V318" s="292">
        <f t="shared" ca="1" si="74"/>
        <v>397.62449765772999</v>
      </c>
      <c r="W318" s="241">
        <f t="shared" ca="1" si="75"/>
        <v>1.775496342270003</v>
      </c>
      <c r="X318" s="351">
        <f t="shared" ca="1" si="76"/>
        <v>3.1523872614141597</v>
      </c>
      <c r="Y318" s="50">
        <f t="shared" ca="1" si="66"/>
        <v>4.4499573966568562</v>
      </c>
      <c r="Z318" s="265">
        <f t="shared" ca="1" si="77"/>
        <v>403.84995139665682</v>
      </c>
      <c r="AA318" s="265">
        <f t="shared" ca="1" si="78"/>
        <v>394.95003660334316</v>
      </c>
      <c r="AB318" s="292"/>
      <c r="AC318" s="37"/>
      <c r="AD318" s="50"/>
      <c r="AE318" s="228"/>
      <c r="AF318" s="50"/>
      <c r="AG318" s="50"/>
      <c r="AH318" s="228"/>
      <c r="AI318" s="50"/>
      <c r="AJ318" s="50"/>
      <c r="AK318" s="50"/>
      <c r="AL318" s="68"/>
      <c r="AM318" s="246"/>
      <c r="AN318" s="241"/>
      <c r="AO318" s="68"/>
      <c r="AP318" s="68"/>
      <c r="AQ318" s="241"/>
      <c r="AR318" s="241"/>
      <c r="AS318" s="228"/>
      <c r="AT318" s="194"/>
      <c r="AU318" s="37"/>
      <c r="AV318" s="68"/>
      <c r="AW318" s="228"/>
      <c r="AX318" s="241"/>
      <c r="AY318" s="38"/>
      <c r="AZ318" s="38"/>
      <c r="BA318" s="55"/>
      <c r="BB318" s="55"/>
      <c r="BC318" s="3" t="e">
        <f t="shared" ca="1" si="79"/>
        <v>#N/A</v>
      </c>
      <c r="BD318" s="3">
        <f t="shared" ca="1" si="80"/>
        <v>108111300</v>
      </c>
      <c r="BE318" s="132"/>
      <c r="BF318" s="132"/>
      <c r="BG318" s="125"/>
      <c r="BJ318" s="68"/>
      <c r="BK318" s="68"/>
      <c r="BL318" s="68"/>
      <c r="BN318" s="169"/>
      <c r="BP318" s="68"/>
      <c r="BQ318" s="68"/>
      <c r="BR318" s="68"/>
      <c r="BU318" s="68"/>
      <c r="BV318" s="68"/>
      <c r="BW318" s="68"/>
      <c r="BX318" s="68"/>
      <c r="BZ318" s="237"/>
      <c r="CD318" s="237"/>
      <c r="CF318" s="68"/>
      <c r="CG318" s="68"/>
      <c r="CH318" s="237"/>
      <c r="CL318" s="237"/>
    </row>
    <row r="319" spans="1:90" x14ac:dyDescent="0.4">
      <c r="A319">
        <v>287</v>
      </c>
      <c r="B319" s="47">
        <f ca="1">IF(A319&gt;$A$8,"",OFFSET(InputPriceData!B$15,$A319+$A$11,0,1,1))</f>
        <v>44908</v>
      </c>
      <c r="C319" s="3">
        <f ca="1">IF(A319&gt;$A$8,"",OFFSET(InputPriceData!G$15,CalculationsAndCharts!$A319+$A$11,IF($C$5,8,0),1,1))</f>
        <v>123782500</v>
      </c>
      <c r="D319" s="4">
        <f ca="1">IF(A319&gt;$A$8,"",OFFSET(InputPriceData!C$15,CalculationsAndCharts!$A319+$A$11,IF($C$5,8,0),1,1))</f>
        <v>410.22000100000002</v>
      </c>
      <c r="E319" s="4">
        <f ca="1">IF(A319&gt;$A$8,"",OFFSET(InputPriceData!D$15,CalculationsAndCharts!$A319+$A$11,IF($C$5,8,0),1,1))</f>
        <v>410.48998999999998</v>
      </c>
      <c r="F319" s="4">
        <f ca="1">IF(A319&gt;$A$8,"",OFFSET(InputPriceData!E$15,CalculationsAndCharts!$A319+$A$11,IF($C$5,8,0),1,1))</f>
        <v>399.07000699999998</v>
      </c>
      <c r="G319" s="4">
        <f ca="1">IF(A319&gt;$A$8,"",OFFSET(InputPriceData!F$15,CalculationsAndCharts!$A319+$A$11,IF($C$5,8,0),1,1))</f>
        <v>401.97000100000002</v>
      </c>
      <c r="H319" s="282">
        <f t="shared" ca="1" si="67"/>
        <v>410.48998999999998</v>
      </c>
      <c r="I319" s="292">
        <f t="shared" ca="1" si="68"/>
        <v>398.95001200000002</v>
      </c>
      <c r="J319" s="50">
        <f t="shared" ca="1" si="69"/>
        <v>11.539977999999962</v>
      </c>
      <c r="K319" s="282"/>
      <c r="L319" s="282"/>
      <c r="M319" s="292">
        <f t="shared" ca="1" si="70"/>
        <v>6.3393028539415823</v>
      </c>
      <c r="N319" s="291"/>
      <c r="P319" s="292">
        <f t="shared" ca="1" si="71"/>
        <v>396.25889099595747</v>
      </c>
      <c r="Q319" s="301">
        <f t="shared" ca="1" si="72"/>
        <v>402.59819384989908</v>
      </c>
      <c r="R319" s="301">
        <f t="shared" ca="1" si="73"/>
        <v>389.91958814201587</v>
      </c>
      <c r="S319" s="50"/>
      <c r="T319" s="292"/>
      <c r="U319" s="265"/>
      <c r="V319" s="292">
        <f t="shared" ca="1" si="74"/>
        <v>396.25889099595747</v>
      </c>
      <c r="W319" s="241">
        <f t="shared" ca="1" si="75"/>
        <v>5.7111100040425526</v>
      </c>
      <c r="X319" s="351">
        <f t="shared" ca="1" si="76"/>
        <v>32.616777478274926</v>
      </c>
      <c r="Y319" s="50">
        <f t="shared" ca="1" si="66"/>
        <v>4.4813462035824498</v>
      </c>
      <c r="Z319" s="265">
        <f t="shared" ca="1" si="77"/>
        <v>406.45134720358249</v>
      </c>
      <c r="AA319" s="265">
        <f t="shared" ca="1" si="78"/>
        <v>397.48865479641756</v>
      </c>
      <c r="AB319" s="292"/>
      <c r="AC319" s="37"/>
      <c r="AD319" s="50"/>
      <c r="AE319" s="228"/>
      <c r="AF319" s="50"/>
      <c r="AG319" s="50"/>
      <c r="AH319" s="228"/>
      <c r="AI319" s="50"/>
      <c r="AJ319" s="50"/>
      <c r="AK319" s="50"/>
      <c r="AL319" s="68"/>
      <c r="AM319" s="246"/>
      <c r="AN319" s="241"/>
      <c r="AO319" s="68"/>
      <c r="AP319" s="68"/>
      <c r="AQ319" s="241"/>
      <c r="AR319" s="241"/>
      <c r="AS319" s="228"/>
      <c r="AT319" s="194"/>
      <c r="AU319" s="37"/>
      <c r="AV319" s="68"/>
      <c r="AW319" s="228"/>
      <c r="AX319" s="241"/>
      <c r="AY319" s="38"/>
      <c r="AZ319" s="38"/>
      <c r="BA319" s="55"/>
      <c r="BB319" s="55"/>
      <c r="BC319" s="3">
        <f t="shared" ca="1" si="79"/>
        <v>123782500</v>
      </c>
      <c r="BD319" s="3" t="e">
        <f t="shared" ca="1" si="80"/>
        <v>#N/A</v>
      </c>
      <c r="BE319" s="132"/>
      <c r="BF319" s="132"/>
      <c r="BG319" s="125"/>
      <c r="BJ319" s="68"/>
      <c r="BK319" s="68"/>
      <c r="BL319" s="68"/>
      <c r="BN319" s="169"/>
      <c r="BP319" s="68"/>
      <c r="BQ319" s="68"/>
      <c r="BR319" s="68"/>
      <c r="BU319" s="68"/>
      <c r="BV319" s="68"/>
      <c r="BW319" s="68"/>
      <c r="BX319" s="68"/>
      <c r="BZ319" s="237"/>
      <c r="CD319" s="237"/>
      <c r="CF319" s="68"/>
      <c r="CG319" s="68"/>
      <c r="CH319" s="237"/>
      <c r="CL319" s="237"/>
    </row>
    <row r="320" spans="1:90" x14ac:dyDescent="0.4">
      <c r="A320">
        <v>288</v>
      </c>
      <c r="B320" s="47">
        <f ca="1">IF(A320&gt;$A$8,"",OFFSET(InputPriceData!B$15,$A320+$A$11,0,1,1))</f>
        <v>44907</v>
      </c>
      <c r="C320" s="3">
        <f ca="1">IF(A320&gt;$A$8,"",OFFSET(InputPriceData!G$15,CalculationsAndCharts!$A320+$A$11,IF($C$5,8,0),1,1))</f>
        <v>75405800</v>
      </c>
      <c r="D320" s="4">
        <f ca="1">IF(A320&gt;$A$8,"",OFFSET(InputPriceData!C$15,CalculationsAndCharts!$A320+$A$11,IF($C$5,8,0),1,1))</f>
        <v>394.10998499999999</v>
      </c>
      <c r="E320" s="4">
        <f ca="1">IF(A320&gt;$A$8,"",OFFSET(InputPriceData!D$15,CalculationsAndCharts!$A320+$A$11,IF($C$5,8,0),1,1))</f>
        <v>398.95001200000002</v>
      </c>
      <c r="F320" s="4">
        <f ca="1">IF(A320&gt;$A$8,"",OFFSET(InputPriceData!E$15,CalculationsAndCharts!$A320+$A$11,IF($C$5,8,0),1,1))</f>
        <v>393.41000400000001</v>
      </c>
      <c r="G320" s="4">
        <f ca="1">IF(A320&gt;$A$8,"",OFFSET(InputPriceData!F$15,CalculationsAndCharts!$A320+$A$11,IF($C$5,8,0),1,1))</f>
        <v>398.95001200000002</v>
      </c>
      <c r="H320" s="282">
        <f t="shared" ca="1" si="67"/>
        <v>398.95001200000002</v>
      </c>
      <c r="I320" s="292">
        <f t="shared" ca="1" si="68"/>
        <v>393.27999899999998</v>
      </c>
      <c r="J320" s="50">
        <f t="shared" ca="1" si="69"/>
        <v>5.6700130000000399</v>
      </c>
      <c r="K320" s="282"/>
      <c r="L320" s="282"/>
      <c r="M320" s="292">
        <f t="shared" ca="1" si="70"/>
        <v>5.1627106381603003</v>
      </c>
      <c r="N320" s="291"/>
      <c r="P320" s="292">
        <f t="shared" ca="1" si="71"/>
        <v>394.78683026134399</v>
      </c>
      <c r="Q320" s="301">
        <f t="shared" ca="1" si="72"/>
        <v>399.94954089950431</v>
      </c>
      <c r="R320" s="301">
        <f t="shared" ca="1" si="73"/>
        <v>389.62411962318367</v>
      </c>
      <c r="S320" s="50"/>
      <c r="T320" s="292"/>
      <c r="U320" s="265"/>
      <c r="V320" s="292">
        <f t="shared" ca="1" si="74"/>
        <v>394.78683026134399</v>
      </c>
      <c r="W320" s="241">
        <f t="shared" ca="1" si="75"/>
        <v>4.1631817386560215</v>
      </c>
      <c r="X320" s="351">
        <f t="shared" ca="1" si="76"/>
        <v>17.332082189078974</v>
      </c>
      <c r="Y320" s="50">
        <f t="shared" ca="1" si="66"/>
        <v>4.3550568804319676</v>
      </c>
      <c r="Z320" s="265">
        <f t="shared" ca="1" si="77"/>
        <v>403.30506888043197</v>
      </c>
      <c r="AA320" s="265">
        <f t="shared" ca="1" si="78"/>
        <v>394.59495511956806</v>
      </c>
      <c r="AB320" s="292"/>
      <c r="AC320" s="37"/>
      <c r="AD320" s="50"/>
      <c r="AE320" s="228"/>
      <c r="AF320" s="50"/>
      <c r="AG320" s="50"/>
      <c r="AH320" s="228"/>
      <c r="AI320" s="50"/>
      <c r="AJ320" s="50"/>
      <c r="AK320" s="50"/>
      <c r="AL320" s="68"/>
      <c r="AM320" s="246"/>
      <c r="AN320" s="241"/>
      <c r="AO320" s="68"/>
      <c r="AP320" s="68"/>
      <c r="AQ320" s="241"/>
      <c r="AR320" s="241"/>
      <c r="AS320" s="228"/>
      <c r="AT320" s="194"/>
      <c r="AU320" s="37"/>
      <c r="AV320" s="68"/>
      <c r="AW320" s="228"/>
      <c r="AX320" s="241"/>
      <c r="AY320" s="38"/>
      <c r="AZ320" s="38"/>
      <c r="BA320" s="55"/>
      <c r="BB320" s="55"/>
      <c r="BC320" s="3">
        <f t="shared" ca="1" si="79"/>
        <v>75405800</v>
      </c>
      <c r="BD320" s="3" t="e">
        <f t="shared" ca="1" si="80"/>
        <v>#N/A</v>
      </c>
      <c r="BE320" s="132"/>
      <c r="BF320" s="132"/>
      <c r="BG320" s="125"/>
      <c r="BJ320" s="68"/>
      <c r="BK320" s="68"/>
      <c r="BL320" s="68"/>
      <c r="BN320" s="169"/>
      <c r="BP320" s="68"/>
      <c r="BQ320" s="68"/>
      <c r="BR320" s="68"/>
      <c r="BU320" s="68"/>
      <c r="BV320" s="68"/>
      <c r="BW320" s="68"/>
      <c r="BX320" s="68"/>
      <c r="BZ320" s="237"/>
      <c r="CD320" s="237"/>
      <c r="CF320" s="68"/>
      <c r="CG320" s="68"/>
      <c r="CH320" s="237"/>
      <c r="CL320" s="237"/>
    </row>
    <row r="321" spans="1:90" x14ac:dyDescent="0.4">
      <c r="A321">
        <v>289</v>
      </c>
      <c r="B321" s="47">
        <f ca="1">IF(A321&gt;$A$8,"",OFFSET(InputPriceData!B$15,$A321+$A$11,0,1,1))</f>
        <v>44904</v>
      </c>
      <c r="C321" s="3">
        <f ca="1">IF(A321&gt;$A$8,"",OFFSET(InputPriceData!G$15,CalculationsAndCharts!$A321+$A$11,IF($C$5,8,0),1,1))</f>
        <v>81447700</v>
      </c>
      <c r="D321" s="4">
        <f ca="1">IF(A321&gt;$A$8,"",OFFSET(InputPriceData!C$15,CalculationsAndCharts!$A321+$A$11,IF($C$5,8,0),1,1))</f>
        <v>394.94000199999999</v>
      </c>
      <c r="E321" s="4">
        <f ca="1">IF(A321&gt;$A$8,"",OFFSET(InputPriceData!D$15,CalculationsAndCharts!$A321+$A$11,IF($C$5,8,0),1,1))</f>
        <v>397.61999500000002</v>
      </c>
      <c r="F321" s="4">
        <f ca="1">IF(A321&gt;$A$8,"",OFFSET(InputPriceData!E$15,CalculationsAndCharts!$A321+$A$11,IF($C$5,8,0),1,1))</f>
        <v>393.14999399999999</v>
      </c>
      <c r="G321" s="4">
        <f ca="1">IF(A321&gt;$A$8,"",OFFSET(InputPriceData!F$15,CalculationsAndCharts!$A321+$A$11,IF($C$5,8,0),1,1))</f>
        <v>393.27999899999998</v>
      </c>
      <c r="H321" s="282">
        <f t="shared" ca="1" si="67"/>
        <v>397.61999500000002</v>
      </c>
      <c r="I321" s="292">
        <f t="shared" ca="1" si="68"/>
        <v>393.14999399999999</v>
      </c>
      <c r="J321" s="50">
        <f t="shared" ca="1" si="69"/>
        <v>4.4700010000000248</v>
      </c>
      <c r="K321" s="282"/>
      <c r="L321" s="282"/>
      <c r="M321" s="292">
        <f t="shared" ca="1" si="70"/>
        <v>5.5114545148691061</v>
      </c>
      <c r="N321" s="291"/>
      <c r="P321" s="292">
        <f t="shared" ca="1" si="71"/>
        <v>395.3528374045934</v>
      </c>
      <c r="Q321" s="301">
        <f t="shared" ca="1" si="72"/>
        <v>400.86429191946252</v>
      </c>
      <c r="R321" s="301">
        <f t="shared" ca="1" si="73"/>
        <v>389.84138288972429</v>
      </c>
      <c r="S321" s="50"/>
      <c r="T321" s="292"/>
      <c r="U321" s="265"/>
      <c r="V321" s="292">
        <f t="shared" ca="1" si="74"/>
        <v>395.3528374045934</v>
      </c>
      <c r="W321" s="241">
        <f t="shared" ca="1" si="75"/>
        <v>-2.0728384045934263</v>
      </c>
      <c r="X321" s="351">
        <f t="shared" ca="1" si="76"/>
        <v>4.2966590515574206</v>
      </c>
      <c r="Y321" s="50">
        <f t="shared" ca="1" si="66"/>
        <v>4.9879770871553388</v>
      </c>
      <c r="Z321" s="265">
        <f t="shared" ca="1" si="77"/>
        <v>398.26797608715532</v>
      </c>
      <c r="AA321" s="265">
        <f t="shared" ca="1" si="78"/>
        <v>388.29202191284463</v>
      </c>
      <c r="AB321" s="292"/>
      <c r="AC321" s="37"/>
      <c r="AD321" s="50"/>
      <c r="AE321" s="228"/>
      <c r="AF321" s="50"/>
      <c r="AG321" s="50"/>
      <c r="AH321" s="228"/>
      <c r="AI321" s="50"/>
      <c r="AJ321" s="50"/>
      <c r="AK321" s="50"/>
      <c r="AL321" s="68"/>
      <c r="AM321" s="246"/>
      <c r="AN321" s="241"/>
      <c r="AO321" s="68"/>
      <c r="AP321" s="68"/>
      <c r="AQ321" s="241"/>
      <c r="AR321" s="241"/>
      <c r="AS321" s="228"/>
      <c r="AT321" s="194"/>
      <c r="AU321" s="37"/>
      <c r="AV321" s="68"/>
      <c r="AW321" s="228"/>
      <c r="AX321" s="241"/>
      <c r="AY321" s="38"/>
      <c r="AZ321" s="38"/>
      <c r="BA321" s="55"/>
      <c r="BB321" s="55"/>
      <c r="BC321" s="3" t="e">
        <f t="shared" ca="1" si="79"/>
        <v>#N/A</v>
      </c>
      <c r="BD321" s="3">
        <f t="shared" ca="1" si="80"/>
        <v>81447700</v>
      </c>
      <c r="BE321" s="132"/>
      <c r="BF321" s="132"/>
      <c r="BG321" s="125"/>
      <c r="BJ321" s="68"/>
      <c r="BK321" s="68"/>
      <c r="BL321" s="68"/>
      <c r="BN321" s="169"/>
      <c r="BP321" s="68"/>
      <c r="BQ321" s="68"/>
      <c r="BR321" s="68"/>
      <c r="BU321" s="68"/>
      <c r="BV321" s="68"/>
      <c r="BW321" s="68"/>
      <c r="BX321" s="68"/>
      <c r="BZ321" s="237"/>
      <c r="CD321" s="237"/>
      <c r="CF321" s="68"/>
      <c r="CG321" s="68"/>
      <c r="CH321" s="237"/>
      <c r="CL321" s="237"/>
    </row>
    <row r="322" spans="1:90" x14ac:dyDescent="0.4">
      <c r="A322">
        <v>290</v>
      </c>
      <c r="B322" s="47">
        <f ca="1">IF(A322&gt;$A$8,"",OFFSET(InputPriceData!B$15,$A322+$A$11,0,1,1))</f>
        <v>44903</v>
      </c>
      <c r="C322" s="3">
        <f ca="1">IF(A322&gt;$A$8,"",OFFSET(InputPriceData!G$15,CalculationsAndCharts!$A322+$A$11,IF($C$5,8,0),1,1))</f>
        <v>60737900</v>
      </c>
      <c r="D322" s="4">
        <f ca="1">IF(A322&gt;$A$8,"",OFFSET(InputPriceData!C$15,CalculationsAndCharts!$A322+$A$11,IF($C$5,8,0),1,1))</f>
        <v>395.14001500000001</v>
      </c>
      <c r="E322" s="4">
        <f ca="1">IF(A322&gt;$A$8,"",OFFSET(InputPriceData!D$15,CalculationsAndCharts!$A322+$A$11,IF($C$5,8,0),1,1))</f>
        <v>397.35998499999999</v>
      </c>
      <c r="F322" s="4">
        <f ca="1">IF(A322&gt;$A$8,"",OFFSET(InputPriceData!E$15,CalculationsAndCharts!$A322+$A$11,IF($C$5,8,0),1,1))</f>
        <v>393.26998900000001</v>
      </c>
      <c r="G322" s="4">
        <f ca="1">IF(A322&gt;$A$8,"",OFFSET(InputPriceData!F$15,CalculationsAndCharts!$A322+$A$11,IF($C$5,8,0),1,1))</f>
        <v>396.23998999999998</v>
      </c>
      <c r="H322" s="282">
        <f t="shared" ca="1" si="67"/>
        <v>397.35998499999999</v>
      </c>
      <c r="I322" s="292">
        <f t="shared" ca="1" si="68"/>
        <v>393.16000400000001</v>
      </c>
      <c r="J322" s="50">
        <f t="shared" ca="1" si="69"/>
        <v>4.1999809999999798</v>
      </c>
      <c r="K322" s="282"/>
      <c r="L322" s="282"/>
      <c r="M322" s="292">
        <f t="shared" ca="1" si="70"/>
        <v>6.3666496422112244</v>
      </c>
      <c r="N322" s="291"/>
      <c r="P322" s="292">
        <f t="shared" ca="1" si="71"/>
        <v>397.0036524938605</v>
      </c>
      <c r="Q322" s="301">
        <f t="shared" ca="1" si="72"/>
        <v>403.3703021360717</v>
      </c>
      <c r="R322" s="301">
        <f t="shared" ca="1" si="73"/>
        <v>390.6370028516493</v>
      </c>
      <c r="S322" s="50"/>
      <c r="T322" s="292"/>
      <c r="U322" s="265"/>
      <c r="V322" s="292">
        <f t="shared" ca="1" si="74"/>
        <v>397.0036524938605</v>
      </c>
      <c r="W322" s="241">
        <f t="shared" ca="1" si="75"/>
        <v>-0.76366249386052232</v>
      </c>
      <c r="X322" s="351">
        <f t="shared" ca="1" si="76"/>
        <v>0.58318040452927233</v>
      </c>
      <c r="Y322" s="50">
        <f t="shared" ca="1" si="66"/>
        <v>5.9139513332090416</v>
      </c>
      <c r="Z322" s="265">
        <f t="shared" ca="1" si="77"/>
        <v>402.15394133320899</v>
      </c>
      <c r="AA322" s="265">
        <f t="shared" ca="1" si="78"/>
        <v>390.32603866679096</v>
      </c>
      <c r="AB322" s="292"/>
      <c r="AC322" s="37"/>
      <c r="AD322" s="50"/>
      <c r="AE322" s="228"/>
      <c r="AF322" s="50"/>
      <c r="AG322" s="50"/>
      <c r="AH322" s="228"/>
      <c r="AI322" s="50"/>
      <c r="AJ322" s="50"/>
      <c r="AK322" s="50"/>
      <c r="AL322" s="68"/>
      <c r="AM322" s="246"/>
      <c r="AN322" s="241"/>
      <c r="AO322" s="68"/>
      <c r="AP322" s="68"/>
      <c r="AQ322" s="241"/>
      <c r="AR322" s="241"/>
      <c r="AS322" s="228"/>
      <c r="AT322" s="194"/>
      <c r="AU322" s="37"/>
      <c r="AV322" s="68"/>
      <c r="AW322" s="228"/>
      <c r="AX322" s="241"/>
      <c r="AY322" s="38"/>
      <c r="AZ322" s="38"/>
      <c r="BA322" s="55"/>
      <c r="BB322" s="55"/>
      <c r="BC322" s="3">
        <f t="shared" ca="1" si="79"/>
        <v>60737900</v>
      </c>
      <c r="BD322" s="3" t="e">
        <f t="shared" ca="1" si="80"/>
        <v>#N/A</v>
      </c>
      <c r="BE322" s="132"/>
      <c r="BF322" s="132"/>
      <c r="BG322" s="125"/>
      <c r="BJ322" s="68"/>
      <c r="BK322" s="68"/>
      <c r="BL322" s="68"/>
      <c r="BN322" s="169"/>
      <c r="BP322" s="68"/>
      <c r="BQ322" s="68"/>
      <c r="BR322" s="68"/>
      <c r="BU322" s="68"/>
      <c r="BV322" s="68"/>
      <c r="BW322" s="68"/>
      <c r="BX322" s="68"/>
      <c r="BZ322" s="237"/>
      <c r="CD322" s="237"/>
      <c r="CF322" s="68"/>
      <c r="CG322" s="68"/>
      <c r="CH322" s="237"/>
      <c r="CL322" s="237"/>
    </row>
    <row r="323" spans="1:90" x14ac:dyDescent="0.4">
      <c r="A323">
        <v>291</v>
      </c>
      <c r="B323" s="47">
        <f ca="1">IF(A323&gt;$A$8,"",OFFSET(InputPriceData!B$15,$A323+$A$11,0,1,1))</f>
        <v>44902</v>
      </c>
      <c r="C323" s="3">
        <f ca="1">IF(A323&gt;$A$8,"",OFFSET(InputPriceData!G$15,CalculationsAndCharts!$A323+$A$11,IF($C$5,8,0),1,1))</f>
        <v>65927900</v>
      </c>
      <c r="D323" s="4">
        <f ca="1">IF(A323&gt;$A$8,"",OFFSET(InputPriceData!C$15,CalculationsAndCharts!$A323+$A$11,IF($C$5,8,0),1,1))</f>
        <v>392.94000199999999</v>
      </c>
      <c r="E323" s="4">
        <f ca="1">IF(A323&gt;$A$8,"",OFFSET(InputPriceData!D$15,CalculationsAndCharts!$A323+$A$11,IF($C$5,8,0),1,1))</f>
        <v>395.64001500000001</v>
      </c>
      <c r="F323" s="4">
        <f ca="1">IF(A323&gt;$A$8,"",OFFSET(InputPriceData!E$15,CalculationsAndCharts!$A323+$A$11,IF($C$5,8,0),1,1))</f>
        <v>391.97000100000002</v>
      </c>
      <c r="G323" s="4">
        <f ca="1">IF(A323&gt;$A$8,"",OFFSET(InputPriceData!F$15,CalculationsAndCharts!$A323+$A$11,IF($C$5,8,0),1,1))</f>
        <v>393.16000400000001</v>
      </c>
      <c r="H323" s="282">
        <f t="shared" ca="1" si="67"/>
        <v>395.64001500000001</v>
      </c>
      <c r="I323" s="292">
        <f t="shared" ca="1" si="68"/>
        <v>391.97000100000002</v>
      </c>
      <c r="J323" s="50">
        <f t="shared" ca="1" si="69"/>
        <v>3.6700139999999806</v>
      </c>
      <c r="K323" s="282"/>
      <c r="L323" s="282"/>
      <c r="M323" s="292">
        <f t="shared" ca="1" si="70"/>
        <v>7.6488863916245782</v>
      </c>
      <c r="N323" s="291"/>
      <c r="P323" s="292">
        <f t="shared" ca="1" si="71"/>
        <v>399.33115336873044</v>
      </c>
      <c r="Q323" s="301">
        <f t="shared" ca="1" si="72"/>
        <v>406.980039760355</v>
      </c>
      <c r="R323" s="301">
        <f t="shared" ca="1" si="73"/>
        <v>391.68226697710588</v>
      </c>
      <c r="S323" s="50"/>
      <c r="T323" s="292"/>
      <c r="U323" s="265"/>
      <c r="V323" s="292">
        <f t="shared" ca="1" si="74"/>
        <v>399.33115336873044</v>
      </c>
      <c r="W323" s="241">
        <f t="shared" ca="1" si="75"/>
        <v>-6.1711493687304255</v>
      </c>
      <c r="X323" s="351">
        <f t="shared" ca="1" si="76"/>
        <v>38.083084531181932</v>
      </c>
      <c r="Y323" s="50">
        <f t="shared" ca="1" si="66"/>
        <v>5.9815435958385468</v>
      </c>
      <c r="Z323" s="265">
        <f t="shared" ca="1" si="77"/>
        <v>399.14154759583857</v>
      </c>
      <c r="AA323" s="265">
        <f t="shared" ca="1" si="78"/>
        <v>387.17846040416146</v>
      </c>
      <c r="AB323" s="292"/>
      <c r="AC323" s="37"/>
      <c r="AD323" s="50"/>
      <c r="AE323" s="228"/>
      <c r="AF323" s="50"/>
      <c r="AG323" s="50"/>
      <c r="AH323" s="228"/>
      <c r="AI323" s="50"/>
      <c r="AJ323" s="50"/>
      <c r="AK323" s="50"/>
      <c r="AL323" s="68"/>
      <c r="AM323" s="246"/>
      <c r="AN323" s="241"/>
      <c r="AO323" s="68"/>
      <c r="AP323" s="68"/>
      <c r="AQ323" s="241"/>
      <c r="AR323" s="241"/>
      <c r="AS323" s="228"/>
      <c r="AT323" s="194"/>
      <c r="AU323" s="37"/>
      <c r="AV323" s="68"/>
      <c r="AW323" s="228"/>
      <c r="AX323" s="241"/>
      <c r="AY323" s="38"/>
      <c r="AZ323" s="38"/>
      <c r="BA323" s="55"/>
      <c r="BB323" s="55"/>
      <c r="BC323" s="3" t="e">
        <f t="shared" ca="1" si="79"/>
        <v>#N/A</v>
      </c>
      <c r="BD323" s="3">
        <f t="shared" ca="1" si="80"/>
        <v>65927900</v>
      </c>
      <c r="BE323" s="132"/>
      <c r="BF323" s="132"/>
      <c r="BG323" s="125"/>
      <c r="BJ323" s="68"/>
      <c r="BK323" s="68"/>
      <c r="BL323" s="68"/>
      <c r="BN323" s="169"/>
      <c r="BP323" s="68"/>
      <c r="BQ323" s="68"/>
      <c r="BR323" s="68"/>
      <c r="BU323" s="68"/>
      <c r="BV323" s="68"/>
      <c r="BW323" s="68"/>
      <c r="BX323" s="68"/>
      <c r="BZ323" s="237"/>
      <c r="CD323" s="237"/>
      <c r="CF323" s="68"/>
      <c r="CG323" s="68"/>
      <c r="CH323" s="237"/>
      <c r="CL323" s="237"/>
    </row>
    <row r="324" spans="1:90" x14ac:dyDescent="0.4">
      <c r="A324">
        <v>292</v>
      </c>
      <c r="B324" s="47">
        <f ca="1">IF(A324&gt;$A$8,"",OFFSET(InputPriceData!B$15,$A324+$A$11,0,1,1))</f>
        <v>44901</v>
      </c>
      <c r="C324" s="3">
        <f ca="1">IF(A324&gt;$A$8,"",OFFSET(InputPriceData!G$15,CalculationsAndCharts!$A324+$A$11,IF($C$5,8,0),1,1))</f>
        <v>77972200</v>
      </c>
      <c r="D324" s="4">
        <f ca="1">IF(A324&gt;$A$8,"",OFFSET(InputPriceData!C$15,CalculationsAndCharts!$A324+$A$11,IF($C$5,8,0),1,1))</f>
        <v>399.42001299999998</v>
      </c>
      <c r="E324" s="4">
        <f ca="1">IF(A324&gt;$A$8,"",OFFSET(InputPriceData!D$15,CalculationsAndCharts!$A324+$A$11,IF($C$5,8,0),1,1))</f>
        <v>399.98998999999998</v>
      </c>
      <c r="F324" s="4">
        <f ca="1">IF(A324&gt;$A$8,"",OFFSET(InputPriceData!E$15,CalculationsAndCharts!$A324+$A$11,IF($C$5,8,0),1,1))</f>
        <v>391.64001500000001</v>
      </c>
      <c r="G324" s="4">
        <f ca="1">IF(A324&gt;$A$8,"",OFFSET(InputPriceData!F$15,CalculationsAndCharts!$A324+$A$11,IF($C$5,8,0),1,1))</f>
        <v>393.82998700000002</v>
      </c>
      <c r="H324" s="282">
        <f t="shared" ca="1" si="67"/>
        <v>399.98998999999998</v>
      </c>
      <c r="I324" s="292">
        <f t="shared" ca="1" si="68"/>
        <v>391.64001500000001</v>
      </c>
      <c r="J324" s="50">
        <f t="shared" ca="1" si="69"/>
        <v>8.3499749999999722</v>
      </c>
      <c r="K324" s="282"/>
      <c r="L324" s="282"/>
      <c r="M324" s="292">
        <f t="shared" ca="1" si="70"/>
        <v>8.1580045166260042</v>
      </c>
      <c r="N324" s="291"/>
      <c r="P324" s="292">
        <f t="shared" ca="1" si="71"/>
        <v>402.98947486303751</v>
      </c>
      <c r="Q324" s="301">
        <f t="shared" ca="1" si="72"/>
        <v>411.14747937966354</v>
      </c>
      <c r="R324" s="301">
        <f t="shared" ca="1" si="73"/>
        <v>394.83147034641149</v>
      </c>
      <c r="S324" s="50"/>
      <c r="T324" s="292"/>
      <c r="U324" s="265"/>
      <c r="V324" s="292">
        <f t="shared" ca="1" si="74"/>
        <v>402.98947486303751</v>
      </c>
      <c r="W324" s="241">
        <f t="shared" ca="1" si="75"/>
        <v>-9.1594878630374978</v>
      </c>
      <c r="X324" s="351">
        <f t="shared" ca="1" si="76"/>
        <v>83.896217913131224</v>
      </c>
      <c r="Y324" s="50">
        <f t="shared" ca="1" si="66"/>
        <v>5.8631922420216069</v>
      </c>
      <c r="Z324" s="265">
        <f t="shared" ca="1" si="77"/>
        <v>399.69317924202164</v>
      </c>
      <c r="AA324" s="265">
        <f t="shared" ca="1" si="78"/>
        <v>387.96679475797839</v>
      </c>
      <c r="AB324" s="292"/>
      <c r="AC324" s="37"/>
      <c r="AD324" s="50"/>
      <c r="AE324" s="228"/>
      <c r="AF324" s="50"/>
      <c r="AG324" s="50"/>
      <c r="AH324" s="228"/>
      <c r="AI324" s="50"/>
      <c r="AJ324" s="50"/>
      <c r="AK324" s="50"/>
      <c r="AL324" s="68"/>
      <c r="AM324" s="246"/>
      <c r="AN324" s="241"/>
      <c r="AO324" s="68"/>
      <c r="AP324" s="68"/>
      <c r="AQ324" s="241"/>
      <c r="AR324" s="241"/>
      <c r="AS324" s="228"/>
      <c r="AT324" s="194"/>
      <c r="AU324" s="37"/>
      <c r="AV324" s="68"/>
      <c r="AW324" s="228"/>
      <c r="AX324" s="241"/>
      <c r="AY324" s="38"/>
      <c r="AZ324" s="38"/>
      <c r="BA324" s="55"/>
      <c r="BB324" s="55"/>
      <c r="BC324" s="3" t="e">
        <f t="shared" ca="1" si="79"/>
        <v>#N/A</v>
      </c>
      <c r="BD324" s="3">
        <f t="shared" ca="1" si="80"/>
        <v>77972200</v>
      </c>
      <c r="BE324" s="132"/>
      <c r="BF324" s="132"/>
      <c r="BG324" s="125"/>
      <c r="BJ324" s="68"/>
      <c r="BK324" s="68"/>
      <c r="BL324" s="68"/>
      <c r="BN324" s="169"/>
      <c r="BP324" s="68"/>
      <c r="BQ324" s="68"/>
      <c r="BR324" s="68"/>
      <c r="BU324" s="68"/>
      <c r="BV324" s="68"/>
      <c r="BW324" s="68"/>
      <c r="BX324" s="68"/>
      <c r="BZ324" s="237"/>
      <c r="CD324" s="237"/>
      <c r="CF324" s="68"/>
      <c r="CG324" s="68"/>
      <c r="CH324" s="237"/>
      <c r="CL324" s="237"/>
    </row>
    <row r="325" spans="1:90" x14ac:dyDescent="0.4">
      <c r="A325">
        <v>293</v>
      </c>
      <c r="B325" s="47">
        <f ca="1">IF(A325&gt;$A$8,"",OFFSET(InputPriceData!B$15,$A325+$A$11,0,1,1))</f>
        <v>44900</v>
      </c>
      <c r="C325" s="3">
        <f ca="1">IF(A325&gt;$A$8,"",OFFSET(InputPriceData!G$15,CalculationsAndCharts!$A325+$A$11,IF($C$5,8,0),1,1))</f>
        <v>77289800</v>
      </c>
      <c r="D325" s="4">
        <f ca="1">IF(A325&gt;$A$8,"",OFFSET(InputPriceData!C$15,CalculationsAndCharts!$A325+$A$11,IF($C$5,8,0),1,1))</f>
        <v>403.95001200000002</v>
      </c>
      <c r="E325" s="4">
        <f ca="1">IF(A325&gt;$A$8,"",OFFSET(InputPriceData!D$15,CalculationsAndCharts!$A325+$A$11,IF($C$5,8,0),1,1))</f>
        <v>404.92999300000002</v>
      </c>
      <c r="F325" s="4">
        <f ca="1">IF(A325&gt;$A$8,"",OFFSET(InputPriceData!E$15,CalculationsAndCharts!$A325+$A$11,IF($C$5,8,0),1,1))</f>
        <v>398.17001299999998</v>
      </c>
      <c r="G325" s="4">
        <f ca="1">IF(A325&gt;$A$8,"",OFFSET(InputPriceData!F$15,CalculationsAndCharts!$A325+$A$11,IF($C$5,8,0),1,1))</f>
        <v>399.58999599999999</v>
      </c>
      <c r="H325" s="282">
        <f t="shared" ca="1" si="67"/>
        <v>406.91000400000001</v>
      </c>
      <c r="I325" s="292">
        <f t="shared" ca="1" si="68"/>
        <v>398.17001299999998</v>
      </c>
      <c r="J325" s="50">
        <f t="shared" ca="1" si="69"/>
        <v>8.7399910000000318</v>
      </c>
      <c r="K325" s="282"/>
      <c r="L325" s="282"/>
      <c r="M325" s="292">
        <f t="shared" ca="1" si="70"/>
        <v>7.4256194651078893</v>
      </c>
      <c r="N325" s="291"/>
      <c r="P325" s="292">
        <f t="shared" ca="1" si="71"/>
        <v>405.92401234769119</v>
      </c>
      <c r="Q325" s="301">
        <f t="shared" ca="1" si="72"/>
        <v>413.34963181279909</v>
      </c>
      <c r="R325" s="301">
        <f t="shared" ca="1" si="73"/>
        <v>398.49839288258329</v>
      </c>
      <c r="S325" s="50"/>
      <c r="T325" s="292"/>
      <c r="U325" s="265"/>
      <c r="V325" s="292">
        <f t="shared" ca="1" si="74"/>
        <v>405.92401234769119</v>
      </c>
      <c r="W325" s="241">
        <f t="shared" ca="1" si="75"/>
        <v>-6.3340163476912039</v>
      </c>
      <c r="X325" s="351">
        <f t="shared" ca="1" si="76"/>
        <v>40.119763092819419</v>
      </c>
      <c r="Y325" s="50">
        <f t="shared" ca="1" si="66"/>
        <v>5.5069402915218504</v>
      </c>
      <c r="Z325" s="265">
        <f t="shared" ca="1" si="77"/>
        <v>405.09693629152184</v>
      </c>
      <c r="AA325" s="265">
        <f t="shared" ca="1" si="78"/>
        <v>394.08305570847813</v>
      </c>
      <c r="AB325" s="292"/>
      <c r="AC325" s="37"/>
      <c r="AD325" s="50"/>
      <c r="AE325" s="228"/>
      <c r="AF325" s="50"/>
      <c r="AG325" s="50"/>
      <c r="AH325" s="228"/>
      <c r="AI325" s="50"/>
      <c r="AJ325" s="50"/>
      <c r="AK325" s="50"/>
      <c r="AL325" s="68"/>
      <c r="AM325" s="246"/>
      <c r="AN325" s="241"/>
      <c r="AO325" s="68"/>
      <c r="AP325" s="68"/>
      <c r="AQ325" s="241"/>
      <c r="AR325" s="241"/>
      <c r="AS325" s="228"/>
      <c r="AT325" s="194"/>
      <c r="AU325" s="37"/>
      <c r="AV325" s="68"/>
      <c r="AW325" s="228"/>
      <c r="AX325" s="241"/>
      <c r="AY325" s="38"/>
      <c r="AZ325" s="38"/>
      <c r="BA325" s="55"/>
      <c r="BB325" s="55"/>
      <c r="BC325" s="3" t="e">
        <f t="shared" ca="1" si="79"/>
        <v>#N/A</v>
      </c>
      <c r="BD325" s="3">
        <f t="shared" ca="1" si="80"/>
        <v>77289800</v>
      </c>
      <c r="BE325" s="132"/>
      <c r="BF325" s="132"/>
      <c r="BG325" s="125"/>
      <c r="BJ325" s="68"/>
      <c r="BK325" s="68"/>
      <c r="BL325" s="68"/>
      <c r="BN325" s="169"/>
      <c r="BP325" s="68"/>
      <c r="BQ325" s="68"/>
      <c r="BR325" s="68"/>
      <c r="BU325" s="68"/>
      <c r="BV325" s="68"/>
      <c r="BW325" s="68"/>
      <c r="BX325" s="68"/>
      <c r="BZ325" s="237"/>
      <c r="CD325" s="237"/>
      <c r="CF325" s="68"/>
      <c r="CG325" s="68"/>
      <c r="CH325" s="237"/>
      <c r="CL325" s="237"/>
    </row>
    <row r="326" spans="1:90" x14ac:dyDescent="0.4">
      <c r="A326">
        <v>294</v>
      </c>
      <c r="B326" s="47">
        <f ca="1">IF(A326&gt;$A$8,"",OFFSET(InputPriceData!B$15,$A326+$A$11,0,1,1))</f>
        <v>44897</v>
      </c>
      <c r="C326" s="3">
        <f ca="1">IF(A326&gt;$A$8,"",OFFSET(InputPriceData!G$15,CalculationsAndCharts!$A326+$A$11,IF($C$5,8,0),1,1))</f>
        <v>85342700</v>
      </c>
      <c r="D326" s="4">
        <f ca="1">IF(A326&gt;$A$8,"",OFFSET(InputPriceData!C$15,CalculationsAndCharts!$A326+$A$11,IF($C$5,8,0),1,1))</f>
        <v>402.25</v>
      </c>
      <c r="E326" s="4">
        <f ca="1">IF(A326&gt;$A$8,"",OFFSET(InputPriceData!D$15,CalculationsAndCharts!$A326+$A$11,IF($C$5,8,0),1,1))</f>
        <v>407.85998499999999</v>
      </c>
      <c r="F326" s="4">
        <f ca="1">IF(A326&gt;$A$8,"",OFFSET(InputPriceData!E$15,CalculationsAndCharts!$A326+$A$11,IF($C$5,8,0),1,1))</f>
        <v>402.14001500000001</v>
      </c>
      <c r="G326" s="4">
        <f ca="1">IF(A326&gt;$A$8,"",OFFSET(InputPriceData!F$15,CalculationsAndCharts!$A326+$A$11,IF($C$5,8,0),1,1))</f>
        <v>406.91000400000001</v>
      </c>
      <c r="H326" s="282">
        <f t="shared" ca="1" si="67"/>
        <v>407.85998499999999</v>
      </c>
      <c r="I326" s="292">
        <f t="shared" ca="1" si="68"/>
        <v>402.14001500000001</v>
      </c>
      <c r="J326" s="50">
        <f t="shared" ca="1" si="69"/>
        <v>5.7199699999999893</v>
      </c>
      <c r="K326" s="282"/>
      <c r="L326" s="282"/>
      <c r="M326" s="292">
        <f t="shared" ca="1" si="70"/>
        <v>7.0759819403439295</v>
      </c>
      <c r="N326" s="291"/>
      <c r="P326" s="292">
        <f t="shared" ca="1" si="71"/>
        <v>406.1097613111566</v>
      </c>
      <c r="Q326" s="301">
        <f t="shared" ca="1" si="72"/>
        <v>413.18574325150053</v>
      </c>
      <c r="R326" s="301">
        <f t="shared" ca="1" si="73"/>
        <v>399.03377937081268</v>
      </c>
      <c r="S326" s="50"/>
      <c r="T326" s="292"/>
      <c r="U326" s="265"/>
      <c r="V326" s="292">
        <f t="shared" ca="1" si="74"/>
        <v>406.1097613111566</v>
      </c>
      <c r="W326" s="241">
        <f t="shared" ca="1" si="75"/>
        <v>0.80024268884341154</v>
      </c>
      <c r="X326" s="351">
        <f t="shared" ca="1" si="76"/>
        <v>0.64038836104733321</v>
      </c>
      <c r="Y326" s="50">
        <f t="shared" ca="1" si="66"/>
        <v>5.3568767259128744</v>
      </c>
      <c r="Z326" s="265">
        <f t="shared" ca="1" si="77"/>
        <v>412.26688072591287</v>
      </c>
      <c r="AA326" s="265">
        <f t="shared" ca="1" si="78"/>
        <v>401.55312727408716</v>
      </c>
      <c r="AB326" s="292"/>
      <c r="AC326" s="37"/>
      <c r="AD326" s="50"/>
      <c r="AE326" s="228"/>
      <c r="AF326" s="50"/>
      <c r="AG326" s="50"/>
      <c r="AH326" s="228"/>
      <c r="AI326" s="50"/>
      <c r="AJ326" s="50"/>
      <c r="AK326" s="50"/>
      <c r="AL326" s="68"/>
      <c r="AM326" s="246"/>
      <c r="AN326" s="241"/>
      <c r="AO326" s="68"/>
      <c r="AP326" s="68"/>
      <c r="AQ326" s="241"/>
      <c r="AR326" s="241"/>
      <c r="AS326" s="228"/>
      <c r="AT326" s="194"/>
      <c r="AU326" s="37"/>
      <c r="AV326" s="68"/>
      <c r="AW326" s="228"/>
      <c r="AX326" s="241"/>
      <c r="AY326" s="38"/>
      <c r="AZ326" s="38"/>
      <c r="BA326" s="55"/>
      <c r="BB326" s="55"/>
      <c r="BC326" s="3" t="e">
        <f t="shared" ca="1" si="79"/>
        <v>#N/A</v>
      </c>
      <c r="BD326" s="3">
        <f t="shared" ca="1" si="80"/>
        <v>85342700</v>
      </c>
      <c r="BE326" s="132"/>
      <c r="BF326" s="132"/>
      <c r="BG326" s="125"/>
      <c r="BJ326" s="68"/>
      <c r="BK326" s="68"/>
      <c r="BL326" s="68"/>
      <c r="BN326" s="169"/>
      <c r="BP326" s="68"/>
      <c r="BQ326" s="68"/>
      <c r="BR326" s="68"/>
      <c r="BU326" s="68"/>
      <c r="BV326" s="68"/>
      <c r="BW326" s="68"/>
      <c r="BX326" s="68"/>
      <c r="BZ326" s="237"/>
      <c r="CD326" s="237"/>
      <c r="CF326" s="68"/>
      <c r="CG326" s="68"/>
      <c r="CH326" s="237"/>
      <c r="CL326" s="237"/>
    </row>
    <row r="327" spans="1:90" x14ac:dyDescent="0.4">
      <c r="A327">
        <v>295</v>
      </c>
      <c r="B327" s="47">
        <f ca="1">IF(A327&gt;$A$8,"",OFFSET(InputPriceData!B$15,$A327+$A$11,0,1,1))</f>
        <v>44896</v>
      </c>
      <c r="C327" s="3">
        <f ca="1">IF(A327&gt;$A$8,"",OFFSET(InputPriceData!G$15,CalculationsAndCharts!$A327+$A$11,IF($C$5,8,0),1,1))</f>
        <v>76398200</v>
      </c>
      <c r="D327" s="4">
        <f ca="1">IF(A327&gt;$A$8,"",OFFSET(InputPriceData!C$15,CalculationsAndCharts!$A327+$A$11,IF($C$5,8,0),1,1))</f>
        <v>408.76998900000001</v>
      </c>
      <c r="E327" s="4">
        <f ca="1">IF(A327&gt;$A$8,"",OFFSET(InputPriceData!D$15,CalculationsAndCharts!$A327+$A$11,IF($C$5,8,0),1,1))</f>
        <v>410</v>
      </c>
      <c r="F327" s="4">
        <f ca="1">IF(A327&gt;$A$8,"",OFFSET(InputPriceData!E$15,CalculationsAndCharts!$A327+$A$11,IF($C$5,8,0),1,1))</f>
        <v>404.75</v>
      </c>
      <c r="G327" s="4">
        <f ca="1">IF(A327&gt;$A$8,"",OFFSET(InputPriceData!F$15,CalculationsAndCharts!$A327+$A$11,IF($C$5,8,0),1,1))</f>
        <v>407.38000499999998</v>
      </c>
      <c r="H327" s="282">
        <f t="shared" ca="1" si="67"/>
        <v>410</v>
      </c>
      <c r="I327" s="292">
        <f t="shared" ca="1" si="68"/>
        <v>404.75</v>
      </c>
      <c r="J327" s="50">
        <f t="shared" ca="1" si="69"/>
        <v>5.25</v>
      </c>
      <c r="K327" s="282"/>
      <c r="L327" s="282"/>
      <c r="M327" s="292">
        <f t="shared" ca="1" si="70"/>
        <v>7.4182094003816896</v>
      </c>
      <c r="N327" s="291"/>
      <c r="P327" s="292">
        <f t="shared" ca="1" si="71"/>
        <v>404.1086212691514</v>
      </c>
      <c r="Q327" s="301">
        <f t="shared" ca="1" si="72"/>
        <v>411.52683066953307</v>
      </c>
      <c r="R327" s="301">
        <f t="shared" ca="1" si="73"/>
        <v>396.69041186876973</v>
      </c>
      <c r="S327" s="50"/>
      <c r="T327" s="292"/>
      <c r="U327" s="265"/>
      <c r="V327" s="292">
        <f t="shared" ca="1" si="74"/>
        <v>404.1086212691514</v>
      </c>
      <c r="W327" s="241">
        <f t="shared" ca="1" si="75"/>
        <v>3.2713837308485836</v>
      </c>
      <c r="X327" s="351">
        <f t="shared" ca="1" si="76"/>
        <v>10.701951514460799</v>
      </c>
      <c r="Y327" s="50">
        <f t="shared" ca="1" si="66"/>
        <v>5.9392835139565356</v>
      </c>
      <c r="Z327" s="265">
        <f t="shared" ca="1" si="77"/>
        <v>413.31928851395651</v>
      </c>
      <c r="AA327" s="265">
        <f t="shared" ca="1" si="78"/>
        <v>401.44072148604346</v>
      </c>
      <c r="AB327" s="292"/>
      <c r="AC327" s="37"/>
      <c r="AD327" s="50"/>
      <c r="AE327" s="228"/>
      <c r="AF327" s="50"/>
      <c r="AG327" s="50"/>
      <c r="AH327" s="228"/>
      <c r="AI327" s="50"/>
      <c r="AJ327" s="50"/>
      <c r="AK327" s="50"/>
      <c r="AL327" s="68"/>
      <c r="AM327" s="246"/>
      <c r="AN327" s="241"/>
      <c r="AO327" s="68"/>
      <c r="AP327" s="68"/>
      <c r="AQ327" s="241"/>
      <c r="AR327" s="241"/>
      <c r="AS327" s="228"/>
      <c r="AT327" s="194"/>
      <c r="AU327" s="37"/>
      <c r="AV327" s="68"/>
      <c r="AW327" s="228"/>
      <c r="AX327" s="241"/>
      <c r="AY327" s="38"/>
      <c r="AZ327" s="38"/>
      <c r="BA327" s="55"/>
      <c r="BB327" s="55"/>
      <c r="BC327" s="3" t="e">
        <f t="shared" ca="1" si="79"/>
        <v>#N/A</v>
      </c>
      <c r="BD327" s="3">
        <f t="shared" ca="1" si="80"/>
        <v>76398200</v>
      </c>
      <c r="BE327" s="132"/>
      <c r="BF327" s="132"/>
      <c r="BG327" s="125"/>
      <c r="BJ327" s="68"/>
      <c r="BK327" s="68"/>
      <c r="BL327" s="68"/>
      <c r="BN327" s="169"/>
      <c r="BP327" s="68"/>
      <c r="BQ327" s="68"/>
      <c r="BR327" s="68"/>
      <c r="BU327" s="68"/>
      <c r="BV327" s="68"/>
      <c r="BW327" s="68"/>
      <c r="BX327" s="68"/>
      <c r="BZ327" s="237"/>
      <c r="CD327" s="237"/>
      <c r="CF327" s="68"/>
      <c r="CG327" s="68"/>
      <c r="CH327" s="237"/>
      <c r="CL327" s="237"/>
    </row>
    <row r="328" spans="1:90" x14ac:dyDescent="0.4">
      <c r="A328">
        <v>296</v>
      </c>
      <c r="B328" s="47">
        <f ca="1">IF(A328&gt;$A$8,"",OFFSET(InputPriceData!B$15,$A328+$A$11,0,1,1))</f>
        <v>44895</v>
      </c>
      <c r="C328" s="3">
        <f ca="1">IF(A328&gt;$A$8,"",OFFSET(InputPriceData!G$15,CalculationsAndCharts!$A328+$A$11,IF($C$5,8,0),1,1))</f>
        <v>144566700</v>
      </c>
      <c r="D328" s="4">
        <f ca="1">IF(A328&gt;$A$8,"",OFFSET(InputPriceData!C$15,CalculationsAndCharts!$A328+$A$11,IF($C$5,8,0),1,1))</f>
        <v>395.48998999999998</v>
      </c>
      <c r="E328" s="4">
        <f ca="1">IF(A328&gt;$A$8,"",OFFSET(InputPriceData!D$15,CalculationsAndCharts!$A328+$A$11,IF($C$5,8,0),1,1))</f>
        <v>407.67999300000002</v>
      </c>
      <c r="F328" s="4">
        <f ca="1">IF(A328&gt;$A$8,"",OFFSET(InputPriceData!E$15,CalculationsAndCharts!$A328+$A$11,IF($C$5,8,0),1,1))</f>
        <v>393.48001099999999</v>
      </c>
      <c r="G328" s="4">
        <f ca="1">IF(A328&gt;$A$8,"",OFFSET(InputPriceData!F$15,CalculationsAndCharts!$A328+$A$11,IF($C$5,8,0),1,1))</f>
        <v>407.67999300000002</v>
      </c>
      <c r="H328" s="282">
        <f t="shared" ca="1" si="67"/>
        <v>407.67999300000002</v>
      </c>
      <c r="I328" s="292">
        <f t="shared" ca="1" si="68"/>
        <v>393.48001099999999</v>
      </c>
      <c r="J328" s="50">
        <f t="shared" ca="1" si="69"/>
        <v>14.199982000000034</v>
      </c>
      <c r="K328" s="282"/>
      <c r="L328" s="282"/>
      <c r="M328" s="292">
        <f t="shared" ca="1" si="70"/>
        <v>5.6035199166379162</v>
      </c>
      <c r="N328" s="291"/>
      <c r="P328" s="292">
        <f t="shared" ca="1" si="71"/>
        <v>401.17079436697378</v>
      </c>
      <c r="Q328" s="301">
        <f t="shared" ca="1" si="72"/>
        <v>406.77431428361172</v>
      </c>
      <c r="R328" s="301">
        <f t="shared" ca="1" si="73"/>
        <v>395.56727445033584</v>
      </c>
      <c r="S328" s="50"/>
      <c r="T328" s="292"/>
      <c r="U328" s="265"/>
      <c r="V328" s="292">
        <f t="shared" ca="1" si="74"/>
        <v>401.17079436697378</v>
      </c>
      <c r="W328" s="241">
        <f t="shared" ca="1" si="75"/>
        <v>6.5091986330262444</v>
      </c>
      <c r="X328" s="351">
        <f t="shared" ca="1" si="76"/>
        <v>42.369666844190725</v>
      </c>
      <c r="Y328" s="50">
        <f t="shared" ca="1" si="66"/>
        <v>6.4992750593226596</v>
      </c>
      <c r="Z328" s="265">
        <f t="shared" ca="1" si="77"/>
        <v>414.17926805932268</v>
      </c>
      <c r="AA328" s="265">
        <f t="shared" ca="1" si="78"/>
        <v>401.18071794067737</v>
      </c>
      <c r="AB328" s="292"/>
      <c r="AC328" s="37"/>
      <c r="AD328" s="50"/>
      <c r="AE328" s="228"/>
      <c r="AF328" s="50"/>
      <c r="AG328" s="50"/>
      <c r="AH328" s="228"/>
      <c r="AI328" s="50"/>
      <c r="AJ328" s="50"/>
      <c r="AK328" s="50"/>
      <c r="AL328" s="68"/>
      <c r="AM328" s="246"/>
      <c r="AN328" s="241"/>
      <c r="AO328" s="68"/>
      <c r="AP328" s="68"/>
      <c r="AQ328" s="241"/>
      <c r="AR328" s="241"/>
      <c r="AS328" s="228"/>
      <c r="AT328" s="194"/>
      <c r="AU328" s="37"/>
      <c r="AV328" s="68"/>
      <c r="AW328" s="228"/>
      <c r="AX328" s="241"/>
      <c r="AY328" s="38"/>
      <c r="AZ328" s="38"/>
      <c r="BA328" s="55"/>
      <c r="BB328" s="55"/>
      <c r="BC328" s="3">
        <f t="shared" ca="1" si="79"/>
        <v>144566700</v>
      </c>
      <c r="BD328" s="3" t="e">
        <f t="shared" ca="1" si="80"/>
        <v>#N/A</v>
      </c>
      <c r="BE328" s="132"/>
      <c r="BF328" s="132"/>
      <c r="BG328" s="125"/>
      <c r="BJ328" s="68"/>
      <c r="BK328" s="68"/>
      <c r="BL328" s="68"/>
      <c r="BN328" s="169"/>
      <c r="BP328" s="68"/>
      <c r="BQ328" s="68"/>
      <c r="BR328" s="68"/>
      <c r="BU328" s="68"/>
      <c r="BV328" s="68"/>
      <c r="BW328" s="68"/>
      <c r="BX328" s="68"/>
      <c r="BZ328" s="237"/>
      <c r="CD328" s="237"/>
      <c r="CF328" s="68"/>
      <c r="CG328" s="68"/>
      <c r="CH328" s="237"/>
      <c r="CL328" s="237"/>
    </row>
    <row r="329" spans="1:90" x14ac:dyDescent="0.4">
      <c r="A329">
        <v>297</v>
      </c>
      <c r="B329" s="47">
        <f ca="1">IF(A329&gt;$A$8,"",OFFSET(InputPriceData!B$15,$A329+$A$11,0,1,1))</f>
        <v>44894</v>
      </c>
      <c r="C329" s="3">
        <f ca="1">IF(A329&gt;$A$8,"",OFFSET(InputPriceData!G$15,CalculationsAndCharts!$A329+$A$11,IF($C$5,8,0),1,1))</f>
        <v>52310000</v>
      </c>
      <c r="D329" s="4">
        <f ca="1">IF(A329&gt;$A$8,"",OFFSET(InputPriceData!C$15,CalculationsAndCharts!$A329+$A$11,IF($C$5,8,0),1,1))</f>
        <v>396.04998799999998</v>
      </c>
      <c r="E329" s="4">
        <f ca="1">IF(A329&gt;$A$8,"",OFFSET(InputPriceData!D$15,CalculationsAndCharts!$A329+$A$11,IF($C$5,8,0),1,1))</f>
        <v>397.29998799999998</v>
      </c>
      <c r="F329" s="4">
        <f ca="1">IF(A329&gt;$A$8,"",OFFSET(InputPriceData!E$15,CalculationsAndCharts!$A329+$A$11,IF($C$5,8,0),1,1))</f>
        <v>393.29998799999998</v>
      </c>
      <c r="G329" s="4">
        <f ca="1">IF(A329&gt;$A$8,"",OFFSET(InputPriceData!F$15,CalculationsAndCharts!$A329+$A$11,IF($C$5,8,0),1,1))</f>
        <v>395.23001099999999</v>
      </c>
      <c r="H329" s="282">
        <f t="shared" ca="1" si="67"/>
        <v>397.29998799999998</v>
      </c>
      <c r="I329" s="292">
        <f t="shared" ca="1" si="68"/>
        <v>393.29998799999998</v>
      </c>
      <c r="J329" s="50">
        <f t="shared" ca="1" si="69"/>
        <v>4</v>
      </c>
      <c r="K329" s="282"/>
      <c r="L329" s="282"/>
      <c r="M329" s="292">
        <f t="shared" ca="1" si="70"/>
        <v>3.5927558567925217</v>
      </c>
      <c r="N329" s="291"/>
      <c r="P329" s="292">
        <f t="shared" ca="1" si="71"/>
        <v>400.39676226313833</v>
      </c>
      <c r="Q329" s="301">
        <f t="shared" ca="1" si="72"/>
        <v>403.98951811993084</v>
      </c>
      <c r="R329" s="301">
        <f t="shared" ca="1" si="73"/>
        <v>396.80400640634582</v>
      </c>
      <c r="S329" s="50"/>
      <c r="T329" s="292"/>
      <c r="U329" s="265"/>
      <c r="V329" s="292">
        <f t="shared" ca="1" si="74"/>
        <v>400.39676226313833</v>
      </c>
      <c r="W329" s="241">
        <f t="shared" ca="1" si="75"/>
        <v>-5.1667512631383374</v>
      </c>
      <c r="X329" s="351">
        <f t="shared" ca="1" si="76"/>
        <v>26.695318615141606</v>
      </c>
      <c r="Y329" s="50">
        <f t="shared" ca="1" si="66"/>
        <v>6.4199328741715664</v>
      </c>
      <c r="Z329" s="265">
        <f t="shared" ca="1" si="77"/>
        <v>401.64994387417158</v>
      </c>
      <c r="AA329" s="265">
        <f t="shared" ca="1" si="78"/>
        <v>388.8100781258284</v>
      </c>
      <c r="AB329" s="292"/>
      <c r="AC329" s="37"/>
      <c r="AD329" s="50"/>
      <c r="AE329" s="228"/>
      <c r="AF329" s="50"/>
      <c r="AG329" s="50"/>
      <c r="AH329" s="228"/>
      <c r="AI329" s="50"/>
      <c r="AJ329" s="50"/>
      <c r="AK329" s="50"/>
      <c r="AL329" s="68"/>
      <c r="AM329" s="246"/>
      <c r="AN329" s="241"/>
      <c r="AO329" s="68"/>
      <c r="AP329" s="68"/>
      <c r="AQ329" s="241"/>
      <c r="AR329" s="241"/>
      <c r="AS329" s="228"/>
      <c r="AT329" s="194"/>
      <c r="AU329" s="37"/>
      <c r="AV329" s="68"/>
      <c r="AW329" s="228"/>
      <c r="AX329" s="241"/>
      <c r="AY329" s="38"/>
      <c r="AZ329" s="38"/>
      <c r="BA329" s="55"/>
      <c r="BB329" s="55"/>
      <c r="BC329" s="3" t="e">
        <f t="shared" ca="1" si="79"/>
        <v>#N/A</v>
      </c>
      <c r="BD329" s="3">
        <f t="shared" ca="1" si="80"/>
        <v>52310000</v>
      </c>
      <c r="BE329" s="132"/>
      <c r="BF329" s="132"/>
      <c r="BG329" s="125"/>
      <c r="BJ329" s="68"/>
      <c r="BK329" s="68"/>
      <c r="BL329" s="68"/>
      <c r="BN329" s="169"/>
      <c r="BP329" s="68"/>
      <c r="BQ329" s="68"/>
      <c r="BR329" s="68"/>
      <c r="BU329" s="68"/>
      <c r="BV329" s="68"/>
      <c r="BW329" s="68"/>
      <c r="BX329" s="68"/>
      <c r="BZ329" s="237"/>
      <c r="CD329" s="237"/>
      <c r="CF329" s="68"/>
      <c r="CG329" s="68"/>
      <c r="CH329" s="237"/>
      <c r="CL329" s="237"/>
    </row>
    <row r="330" spans="1:90" x14ac:dyDescent="0.4">
      <c r="A330">
        <v>298</v>
      </c>
      <c r="B330" s="47">
        <f ca="1">IF(A330&gt;$A$8,"",OFFSET(InputPriceData!B$15,$A330+$A$11,0,1,1))</f>
        <v>44893</v>
      </c>
      <c r="C330" s="3">
        <f ca="1">IF(A330&gt;$A$8,"",OFFSET(InputPriceData!G$15,CalculationsAndCharts!$A330+$A$11,IF($C$5,8,0),1,1))</f>
        <v>67881600</v>
      </c>
      <c r="D330" s="4">
        <f ca="1">IF(A330&gt;$A$8,"",OFFSET(InputPriceData!C$15,CalculationsAndCharts!$A330+$A$11,IF($C$5,8,0),1,1))</f>
        <v>399.08999599999999</v>
      </c>
      <c r="E330" s="4">
        <f ca="1">IF(A330&gt;$A$8,"",OFFSET(InputPriceData!D$15,CalculationsAndCharts!$A330+$A$11,IF($C$5,8,0),1,1))</f>
        <v>400.80999800000001</v>
      </c>
      <c r="F330" s="4">
        <f ca="1">IF(A330&gt;$A$8,"",OFFSET(InputPriceData!E$15,CalculationsAndCharts!$A330+$A$11,IF($C$5,8,0),1,1))</f>
        <v>395.10998499999999</v>
      </c>
      <c r="G330" s="4">
        <f ca="1">IF(A330&gt;$A$8,"",OFFSET(InputPriceData!F$15,CalculationsAndCharts!$A330+$A$11,IF($C$5,8,0),1,1))</f>
        <v>395.91000400000001</v>
      </c>
      <c r="H330" s="282">
        <f t="shared" ca="1" si="67"/>
        <v>402.32998700000002</v>
      </c>
      <c r="I330" s="292">
        <f t="shared" ca="1" si="68"/>
        <v>395.10998499999999</v>
      </c>
      <c r="J330" s="50">
        <f t="shared" ca="1" si="69"/>
        <v>7.2200020000000222</v>
      </c>
      <c r="K330" s="282"/>
      <c r="L330" s="282"/>
      <c r="M330" s="292">
        <f t="shared" ca="1" si="70"/>
        <v>2.8728167565437142</v>
      </c>
      <c r="N330" s="291"/>
      <c r="P330" s="292">
        <f t="shared" ca="1" si="71"/>
        <v>402.24901035487744</v>
      </c>
      <c r="Q330" s="301">
        <f t="shared" ca="1" si="72"/>
        <v>405.12182711142117</v>
      </c>
      <c r="R330" s="301">
        <f t="shared" ca="1" si="73"/>
        <v>399.37619359833371</v>
      </c>
      <c r="S330" s="50"/>
      <c r="T330" s="292"/>
      <c r="U330" s="265"/>
      <c r="V330" s="292">
        <f t="shared" ca="1" si="74"/>
        <v>402.24901035487744</v>
      </c>
      <c r="W330" s="241">
        <f t="shared" ca="1" si="75"/>
        <v>-6.3390063548774265</v>
      </c>
      <c r="X330" s="351">
        <f t="shared" ca="1" si="76"/>
        <v>40.183001567176397</v>
      </c>
      <c r="Y330" s="50">
        <f t="shared" ca="1" si="66"/>
        <v>6.3348650799119683</v>
      </c>
      <c r="Z330" s="265">
        <f t="shared" ca="1" si="77"/>
        <v>402.24486907991201</v>
      </c>
      <c r="AA330" s="265">
        <f t="shared" ca="1" si="78"/>
        <v>389.57513892008802</v>
      </c>
      <c r="AB330" s="292"/>
      <c r="AC330" s="37"/>
      <c r="AD330" s="50"/>
      <c r="AE330" s="228"/>
      <c r="AF330" s="50"/>
      <c r="AG330" s="50"/>
      <c r="AH330" s="228"/>
      <c r="AI330" s="50"/>
      <c r="AJ330" s="50"/>
      <c r="AK330" s="50"/>
      <c r="AL330" s="68"/>
      <c r="AM330" s="246"/>
      <c r="AN330" s="241"/>
      <c r="AO330" s="68"/>
      <c r="AP330" s="68"/>
      <c r="AQ330" s="241"/>
      <c r="AR330" s="241"/>
      <c r="AS330" s="228"/>
      <c r="AT330" s="194"/>
      <c r="AU330" s="37"/>
      <c r="AV330" s="68"/>
      <c r="AW330" s="228"/>
      <c r="AX330" s="241"/>
      <c r="AY330" s="38"/>
      <c r="AZ330" s="38"/>
      <c r="BA330" s="55"/>
      <c r="BB330" s="55"/>
      <c r="BC330" s="3" t="e">
        <f t="shared" ca="1" si="79"/>
        <v>#N/A</v>
      </c>
      <c r="BD330" s="3">
        <f t="shared" ca="1" si="80"/>
        <v>67881600</v>
      </c>
      <c r="BE330" s="132"/>
      <c r="BF330" s="132"/>
      <c r="BG330" s="125"/>
      <c r="BJ330" s="68"/>
      <c r="BK330" s="68"/>
      <c r="BL330" s="68"/>
      <c r="BN330" s="169"/>
      <c r="BP330" s="68"/>
      <c r="BQ330" s="68"/>
      <c r="BR330" s="68"/>
      <c r="BU330" s="68"/>
      <c r="BV330" s="68"/>
      <c r="BW330" s="68"/>
      <c r="BX330" s="68"/>
      <c r="BZ330" s="237"/>
      <c r="CD330" s="237"/>
      <c r="CF330" s="68"/>
      <c r="CG330" s="68"/>
      <c r="CH330" s="237"/>
      <c r="CL330" s="237"/>
    </row>
    <row r="331" spans="1:90" x14ac:dyDescent="0.4">
      <c r="A331">
        <v>299</v>
      </c>
      <c r="B331" s="47">
        <f ca="1">IF(A331&gt;$A$8,"",OFFSET(InputPriceData!B$15,$A331+$A$11,0,1,1))</f>
        <v>44890</v>
      </c>
      <c r="C331" s="3">
        <f ca="1">IF(A331&gt;$A$8,"",OFFSET(InputPriceData!G$15,CalculationsAndCharts!$A331+$A$11,IF($C$5,8,0),1,1))</f>
        <v>30545400</v>
      </c>
      <c r="D331" s="4">
        <f ca="1">IF(A331&gt;$A$8,"",OFFSET(InputPriceData!C$15,CalculationsAndCharts!$A331+$A$11,IF($C$5,8,0),1,1))</f>
        <v>401.82998700000002</v>
      </c>
      <c r="E331" s="4">
        <f ca="1">IF(A331&gt;$A$8,"",OFFSET(InputPriceData!D$15,CalculationsAndCharts!$A331+$A$11,IF($C$5,8,0),1,1))</f>
        <v>402.91000400000001</v>
      </c>
      <c r="F331" s="4">
        <f ca="1">IF(A331&gt;$A$8,"",OFFSET(InputPriceData!E$15,CalculationsAndCharts!$A331+$A$11,IF($C$5,8,0),1,1))</f>
        <v>401.540009</v>
      </c>
      <c r="G331" s="4">
        <f ca="1">IF(A331&gt;$A$8,"",OFFSET(InputPriceData!F$15,CalculationsAndCharts!$A331+$A$11,IF($C$5,8,0),1,1))</f>
        <v>402.32998700000002</v>
      </c>
      <c r="H331" s="282">
        <f t="shared" ca="1" si="67"/>
        <v>402.91000400000001</v>
      </c>
      <c r="I331" s="292">
        <f t="shared" ca="1" si="68"/>
        <v>401.540009</v>
      </c>
      <c r="J331" s="50">
        <f t="shared" ca="1" si="69"/>
        <v>1.3699950000000172</v>
      </c>
      <c r="K331" s="282"/>
      <c r="L331" s="282"/>
      <c r="M331" s="292">
        <f t="shared" ca="1" si="70"/>
        <v>2.741911384872294</v>
      </c>
      <c r="N331" s="291"/>
      <c r="P331" s="292">
        <f t="shared" ca="1" si="71"/>
        <v>402.54755118507251</v>
      </c>
      <c r="Q331" s="301">
        <f t="shared" ca="1" si="72"/>
        <v>405.28946256994482</v>
      </c>
      <c r="R331" s="301">
        <f t="shared" ca="1" si="73"/>
        <v>399.8056398002002</v>
      </c>
      <c r="S331" s="50"/>
      <c r="T331" s="292"/>
      <c r="U331" s="265"/>
      <c r="V331" s="292">
        <f t="shared" ca="1" si="74"/>
        <v>402.54755118507251</v>
      </c>
      <c r="W331" s="241">
        <f t="shared" ca="1" si="75"/>
        <v>-0.21756418507249009</v>
      </c>
      <c r="X331" s="351">
        <f t="shared" ca="1" si="76"/>
        <v>4.733417462625672E-2</v>
      </c>
      <c r="Y331" s="50">
        <f t="shared" ca="1" si="66"/>
        <v>6.2167694542293406</v>
      </c>
      <c r="Z331" s="265">
        <f t="shared" ca="1" si="77"/>
        <v>408.54675645422935</v>
      </c>
      <c r="AA331" s="265">
        <f t="shared" ca="1" si="78"/>
        <v>396.11321754577068</v>
      </c>
      <c r="AB331" s="292"/>
      <c r="AC331" s="37"/>
      <c r="AD331" s="50"/>
      <c r="AE331" s="228"/>
      <c r="AF331" s="50"/>
      <c r="AG331" s="50"/>
      <c r="AH331" s="228"/>
      <c r="AI331" s="50"/>
      <c r="AJ331" s="50"/>
      <c r="AK331" s="50"/>
      <c r="AL331" s="68"/>
      <c r="AM331" s="246"/>
      <c r="AN331" s="241"/>
      <c r="AO331" s="68"/>
      <c r="AP331" s="68"/>
      <c r="AQ331" s="241"/>
      <c r="AR331" s="241"/>
      <c r="AS331" s="228"/>
      <c r="AT331" s="194"/>
      <c r="AU331" s="37"/>
      <c r="AV331" s="68"/>
      <c r="AW331" s="228"/>
      <c r="AX331" s="241"/>
      <c r="AY331" s="38"/>
      <c r="AZ331" s="38"/>
      <c r="BA331" s="55"/>
      <c r="BB331" s="55"/>
      <c r="BC331" s="3" t="e">
        <f t="shared" ca="1" si="79"/>
        <v>#N/A</v>
      </c>
      <c r="BD331" s="3">
        <f t="shared" ca="1" si="80"/>
        <v>30545400</v>
      </c>
      <c r="BE331" s="132"/>
      <c r="BF331" s="132"/>
      <c r="BG331" s="125"/>
      <c r="BJ331" s="68"/>
      <c r="BK331" s="68"/>
      <c r="BL331" s="68"/>
      <c r="BN331" s="169"/>
      <c r="BP331" s="68"/>
      <c r="BQ331" s="68"/>
      <c r="BR331" s="68"/>
      <c r="BU331" s="68"/>
      <c r="BV331" s="68"/>
      <c r="BW331" s="68"/>
      <c r="BX331" s="68"/>
      <c r="BZ331" s="237"/>
      <c r="CD331" s="237"/>
      <c r="CF331" s="68"/>
      <c r="CG331" s="68"/>
      <c r="CH331" s="237"/>
      <c r="CL331" s="237"/>
    </row>
    <row r="332" spans="1:90" x14ac:dyDescent="0.4">
      <c r="A332">
        <v>300</v>
      </c>
      <c r="B332" s="47">
        <f ca="1">IF(A332&gt;$A$8,"",OFFSET(InputPriceData!B$15,$A332+$A$11,0,1,1))</f>
        <v>44888</v>
      </c>
      <c r="C332" s="3">
        <f ca="1">IF(A332&gt;$A$8,"",OFFSET(InputPriceData!G$15,CalculationsAndCharts!$A332+$A$11,IF($C$5,8,0),1,1))</f>
        <v>68261600</v>
      </c>
      <c r="D332" s="4">
        <f ca="1">IF(A332&gt;$A$8,"",OFFSET(InputPriceData!C$15,CalculationsAndCharts!$A332+$A$11,IF($C$5,8,0),1,1))</f>
        <v>399.54998799999998</v>
      </c>
      <c r="E332" s="4">
        <f ca="1">IF(A332&gt;$A$8,"",OFFSET(InputPriceData!D$15,CalculationsAndCharts!$A332+$A$11,IF($C$5,8,0),1,1))</f>
        <v>402.92999300000002</v>
      </c>
      <c r="F332" s="4">
        <f ca="1">IF(A332&gt;$A$8,"",OFFSET(InputPriceData!E$15,CalculationsAndCharts!$A332+$A$11,IF($C$5,8,0),1,1))</f>
        <v>399.30999800000001</v>
      </c>
      <c r="G332" s="4">
        <f ca="1">IF(A332&gt;$A$8,"",OFFSET(InputPriceData!F$15,CalculationsAndCharts!$A332+$A$11,IF($C$5,8,0),1,1))</f>
        <v>402.42001299999998</v>
      </c>
      <c r="H332" s="282">
        <f t="shared" ca="1" si="67"/>
        <v>402.92999300000002</v>
      </c>
      <c r="I332" s="292">
        <f t="shared" ca="1" si="68"/>
        <v>399.30999800000001</v>
      </c>
      <c r="J332" s="50">
        <f t="shared" ca="1" si="69"/>
        <v>3.6199950000000172</v>
      </c>
      <c r="K332" s="282"/>
      <c r="L332" s="282"/>
      <c r="M332" s="292">
        <f t="shared" ca="1" si="70"/>
        <v>3.6249546423880501</v>
      </c>
      <c r="N332" s="291"/>
      <c r="P332" s="292">
        <f t="shared" ca="1" si="71"/>
        <v>400.97083876681393</v>
      </c>
      <c r="Q332" s="301">
        <f t="shared" ca="1" si="72"/>
        <v>404.59579340920197</v>
      </c>
      <c r="R332" s="301">
        <f t="shared" ca="1" si="73"/>
        <v>397.34588412442588</v>
      </c>
      <c r="S332" s="50"/>
      <c r="T332" s="292"/>
      <c r="U332" s="265"/>
      <c r="V332" s="292">
        <f t="shared" ca="1" si="74"/>
        <v>400.97083876681393</v>
      </c>
      <c r="W332" s="241">
        <f t="shared" ca="1" si="75"/>
        <v>1.4491742331860564</v>
      </c>
      <c r="X332" s="351">
        <f t="shared" ca="1" si="76"/>
        <v>2.1001059581303947</v>
      </c>
      <c r="Y332" s="50">
        <f t="shared" ca="1" si="66"/>
        <v>6.2630610920561152</v>
      </c>
      <c r="Z332" s="265">
        <f t="shared" ca="1" si="77"/>
        <v>408.68307409205607</v>
      </c>
      <c r="AA332" s="265">
        <f t="shared" ca="1" si="78"/>
        <v>396.15695190794389</v>
      </c>
      <c r="AB332" s="292"/>
      <c r="AC332" s="37"/>
      <c r="AD332" s="50"/>
      <c r="AE332" s="228"/>
      <c r="AF332" s="50"/>
      <c r="AG332" s="50"/>
      <c r="AH332" s="228"/>
      <c r="AI332" s="50"/>
      <c r="AJ332" s="50"/>
      <c r="AK332" s="50"/>
      <c r="AL332" s="68"/>
      <c r="AM332" s="246"/>
      <c r="AN332" s="241"/>
      <c r="AO332" s="68"/>
      <c r="AP332" s="68"/>
      <c r="AQ332" s="241"/>
      <c r="AR332" s="241"/>
      <c r="AS332" s="228"/>
      <c r="AT332" s="194"/>
      <c r="AU332" s="37"/>
      <c r="AV332" s="68"/>
      <c r="AW332" s="228"/>
      <c r="AX332" s="241"/>
      <c r="AY332" s="38"/>
      <c r="AZ332" s="38"/>
      <c r="BA332" s="55"/>
      <c r="BB332" s="55"/>
      <c r="BC332" s="3">
        <f t="shared" ca="1" si="79"/>
        <v>68261600</v>
      </c>
      <c r="BD332" s="3" t="e">
        <f t="shared" ca="1" si="80"/>
        <v>#N/A</v>
      </c>
      <c r="BE332" s="132"/>
      <c r="BF332" s="132"/>
      <c r="BG332" s="125"/>
      <c r="BJ332" s="68"/>
      <c r="BK332" s="68"/>
      <c r="BL332" s="68"/>
      <c r="BN332" s="169"/>
      <c r="BP332" s="68"/>
      <c r="BQ332" s="68"/>
      <c r="BR332" s="68"/>
      <c r="BU332" s="68"/>
      <c r="BV332" s="68"/>
      <c r="BW332" s="68"/>
      <c r="BX332" s="68"/>
      <c r="BZ332" s="237"/>
      <c r="CD332" s="237"/>
      <c r="CF332" s="68"/>
      <c r="CG332" s="68"/>
      <c r="CH332" s="237"/>
      <c r="CL332" s="237"/>
    </row>
    <row r="333" spans="1:90" x14ac:dyDescent="0.4">
      <c r="A333">
        <v>301</v>
      </c>
      <c r="B333" s="47">
        <f ca="1">IF(A333&gt;$A$8,"",OFFSET(InputPriceData!B$15,$A333+$A$11,0,1,1))</f>
        <v>44887</v>
      </c>
      <c r="C333" s="3">
        <f ca="1">IF(A333&gt;$A$8,"",OFFSET(InputPriceData!G$15,CalculationsAndCharts!$A333+$A$11,IF($C$5,8,0),1,1))</f>
        <v>60429000</v>
      </c>
      <c r="D333" s="4">
        <f ca="1">IF(A333&gt;$A$8,"",OFFSET(InputPriceData!C$15,CalculationsAndCharts!$A333+$A$11,IF($C$5,8,0),1,1))</f>
        <v>396.63000499999998</v>
      </c>
      <c r="E333" s="4">
        <f ca="1">IF(A333&gt;$A$8,"",OFFSET(InputPriceData!D$15,CalculationsAndCharts!$A333+$A$11,IF($C$5,8,0),1,1))</f>
        <v>400.07000699999998</v>
      </c>
      <c r="F333" s="4">
        <f ca="1">IF(A333&gt;$A$8,"",OFFSET(InputPriceData!E$15,CalculationsAndCharts!$A333+$A$11,IF($C$5,8,0),1,1))</f>
        <v>395.14999399999999</v>
      </c>
      <c r="G333" s="4">
        <f ca="1">IF(A333&gt;$A$8,"",OFFSET(InputPriceData!F$15,CalculationsAndCharts!$A333+$A$11,IF($C$5,8,0),1,1))</f>
        <v>399.89999399999999</v>
      </c>
      <c r="H333" s="282">
        <f t="shared" ca="1" si="67"/>
        <v>400.07000699999998</v>
      </c>
      <c r="I333" s="292">
        <f t="shared" ca="1" si="68"/>
        <v>394.58999599999999</v>
      </c>
      <c r="J333" s="50">
        <f t="shared" ca="1" si="69"/>
        <v>5.4800109999999904</v>
      </c>
      <c r="K333" s="282"/>
      <c r="L333" s="282"/>
      <c r="M333" s="292">
        <f t="shared" ca="1" si="70"/>
        <v>3.8399244136318456</v>
      </c>
      <c r="N333" s="291"/>
      <c r="P333" s="292">
        <f t="shared" ca="1" si="71"/>
        <v>399.28998155529627</v>
      </c>
      <c r="Q333" s="301">
        <f t="shared" ca="1" si="72"/>
        <v>403.12990596892809</v>
      </c>
      <c r="R333" s="301">
        <f t="shared" ca="1" si="73"/>
        <v>395.45005714166444</v>
      </c>
      <c r="S333" s="50"/>
      <c r="T333" s="292"/>
      <c r="U333" s="265"/>
      <c r="V333" s="292">
        <f t="shared" ca="1" si="74"/>
        <v>399.28998155529627</v>
      </c>
      <c r="W333" s="241">
        <f t="shared" ca="1" si="75"/>
        <v>0.6100124447037274</v>
      </c>
      <c r="X333" s="351">
        <f t="shared" ca="1" si="76"/>
        <v>0.37211518269341809</v>
      </c>
      <c r="Y333" s="50">
        <f t="shared" ca="1" si="66"/>
        <v>6.2555856734038562</v>
      </c>
      <c r="Z333" s="265">
        <f t="shared" ca="1" si="77"/>
        <v>406.15557967340385</v>
      </c>
      <c r="AA333" s="265">
        <f t="shared" ca="1" si="78"/>
        <v>393.64440832659614</v>
      </c>
      <c r="AB333" s="292"/>
      <c r="AC333" s="37"/>
      <c r="AD333" s="50"/>
      <c r="AE333" s="228"/>
      <c r="AF333" s="50"/>
      <c r="AG333" s="50"/>
      <c r="AH333" s="228"/>
      <c r="AI333" s="50"/>
      <c r="AJ333" s="50"/>
      <c r="AK333" s="50"/>
      <c r="AL333" s="68"/>
      <c r="AM333" s="246"/>
      <c r="AN333" s="241"/>
      <c r="AO333" s="68"/>
      <c r="AP333" s="68"/>
      <c r="AQ333" s="241"/>
      <c r="AR333" s="241"/>
      <c r="AS333" s="228"/>
      <c r="AT333" s="194"/>
      <c r="AU333" s="37"/>
      <c r="AV333" s="68"/>
      <c r="AW333" s="228"/>
      <c r="AX333" s="241"/>
      <c r="AY333" s="38"/>
      <c r="AZ333" s="38"/>
      <c r="BA333" s="55"/>
      <c r="BB333" s="55"/>
      <c r="BC333" s="3">
        <f t="shared" ca="1" si="79"/>
        <v>60429000</v>
      </c>
      <c r="BD333" s="3" t="e">
        <f t="shared" ca="1" si="80"/>
        <v>#N/A</v>
      </c>
      <c r="BE333" s="132"/>
      <c r="BF333" s="132"/>
      <c r="BG333" s="125"/>
      <c r="BJ333" s="68"/>
      <c r="BK333" s="68"/>
      <c r="BL333" s="68"/>
      <c r="BN333" s="169"/>
      <c r="BP333" s="68"/>
      <c r="BQ333" s="68"/>
      <c r="BR333" s="68"/>
      <c r="BU333" s="68"/>
      <c r="BV333" s="68"/>
      <c r="BW333" s="68"/>
      <c r="BX333" s="68"/>
      <c r="BZ333" s="237"/>
      <c r="CD333" s="237"/>
      <c r="CF333" s="68"/>
      <c r="CG333" s="68"/>
      <c r="CH333" s="237"/>
      <c r="CL333" s="237"/>
    </row>
    <row r="334" spans="1:90" x14ac:dyDescent="0.4">
      <c r="A334">
        <v>302</v>
      </c>
      <c r="B334" s="47">
        <f ca="1">IF(A334&gt;$A$8,"",OFFSET(InputPriceData!B$15,$A334+$A$11,0,1,1))</f>
        <v>44886</v>
      </c>
      <c r="C334" s="3">
        <f ca="1">IF(A334&gt;$A$8,"",OFFSET(InputPriceData!G$15,CalculationsAndCharts!$A334+$A$11,IF($C$5,8,0),1,1))</f>
        <v>51243200</v>
      </c>
      <c r="D334" s="4">
        <f ca="1">IF(A334&gt;$A$8,"",OFFSET(InputPriceData!C$15,CalculationsAndCharts!$A334+$A$11,IF($C$5,8,0),1,1))</f>
        <v>394.64001500000001</v>
      </c>
      <c r="E334" s="4">
        <f ca="1">IF(A334&gt;$A$8,"",OFFSET(InputPriceData!D$15,CalculationsAndCharts!$A334+$A$11,IF($C$5,8,0),1,1))</f>
        <v>395.82000699999998</v>
      </c>
      <c r="F334" s="4">
        <f ca="1">IF(A334&gt;$A$8,"",OFFSET(InputPriceData!E$15,CalculationsAndCharts!$A334+$A$11,IF($C$5,8,0),1,1))</f>
        <v>392.66000400000001</v>
      </c>
      <c r="G334" s="4">
        <f ca="1">IF(A334&gt;$A$8,"",OFFSET(InputPriceData!F$15,CalculationsAndCharts!$A334+$A$11,IF($C$5,8,0),1,1))</f>
        <v>394.58999599999999</v>
      </c>
      <c r="H334" s="282">
        <f t="shared" ca="1" si="67"/>
        <v>396.02999899999998</v>
      </c>
      <c r="I334" s="292">
        <f t="shared" ca="1" si="68"/>
        <v>392.66000400000001</v>
      </c>
      <c r="J334" s="50">
        <f t="shared" ca="1" si="69"/>
        <v>3.3699949999999603</v>
      </c>
      <c r="K334" s="282"/>
      <c r="L334" s="282"/>
      <c r="M334" s="292">
        <f t="shared" ca="1" si="70"/>
        <v>4.3248163807282776</v>
      </c>
      <c r="N334" s="291"/>
      <c r="P334" s="292">
        <f t="shared" ca="1" si="71"/>
        <v>398.84785044535045</v>
      </c>
      <c r="Q334" s="301">
        <f t="shared" ca="1" si="72"/>
        <v>403.17266682607874</v>
      </c>
      <c r="R334" s="301">
        <f t="shared" ca="1" si="73"/>
        <v>394.52303406462215</v>
      </c>
      <c r="S334" s="50"/>
      <c r="T334" s="292"/>
      <c r="U334" s="265"/>
      <c r="V334" s="292">
        <f t="shared" ca="1" si="74"/>
        <v>398.84785044535045</v>
      </c>
      <c r="W334" s="241">
        <f t="shared" ca="1" si="75"/>
        <v>-4.2578544453504605</v>
      </c>
      <c r="X334" s="351">
        <f t="shared" ca="1" si="76"/>
        <v>18.129324477790679</v>
      </c>
      <c r="Y334" s="50">
        <f t="shared" ca="1" si="66"/>
        <v>6.4779237293086034</v>
      </c>
      <c r="Z334" s="265">
        <f t="shared" ca="1" si="77"/>
        <v>401.06791972930858</v>
      </c>
      <c r="AA334" s="265">
        <f t="shared" ca="1" si="78"/>
        <v>388.11207227069139</v>
      </c>
      <c r="AB334" s="292"/>
      <c r="AC334" s="37"/>
      <c r="AD334" s="50"/>
      <c r="AE334" s="228"/>
      <c r="AF334" s="50"/>
      <c r="AG334" s="50"/>
      <c r="AH334" s="228"/>
      <c r="AI334" s="50"/>
      <c r="AJ334" s="50"/>
      <c r="AK334" s="50"/>
      <c r="AL334" s="68"/>
      <c r="AM334" s="246"/>
      <c r="AN334" s="241"/>
      <c r="AO334" s="68"/>
      <c r="AP334" s="68"/>
      <c r="AQ334" s="241"/>
      <c r="AR334" s="241"/>
      <c r="AS334" s="228"/>
      <c r="AT334" s="194"/>
      <c r="AU334" s="37"/>
      <c r="AV334" s="68"/>
      <c r="AW334" s="228"/>
      <c r="AX334" s="241"/>
      <c r="AY334" s="38"/>
      <c r="AZ334" s="38"/>
      <c r="BA334" s="55"/>
      <c r="BB334" s="55"/>
      <c r="BC334" s="3" t="e">
        <f t="shared" ca="1" si="79"/>
        <v>#N/A</v>
      </c>
      <c r="BD334" s="3">
        <f t="shared" ca="1" si="80"/>
        <v>51243200</v>
      </c>
      <c r="BE334" s="132"/>
      <c r="BF334" s="132"/>
      <c r="BG334" s="125"/>
      <c r="BJ334" s="68"/>
      <c r="BK334" s="68"/>
      <c r="BL334" s="68"/>
      <c r="BN334" s="169"/>
      <c r="BP334" s="68"/>
      <c r="BQ334" s="68"/>
      <c r="BR334" s="68"/>
      <c r="BU334" s="68"/>
      <c r="BV334" s="68"/>
      <c r="BW334" s="68"/>
      <c r="BX334" s="68"/>
      <c r="BZ334" s="237"/>
      <c r="CD334" s="237"/>
      <c r="CF334" s="68"/>
      <c r="CG334" s="68"/>
      <c r="CH334" s="237"/>
      <c r="CL334" s="237"/>
    </row>
    <row r="335" spans="1:90" x14ac:dyDescent="0.4">
      <c r="A335">
        <v>303</v>
      </c>
      <c r="B335" s="47">
        <f ca="1">IF(A335&gt;$A$8,"",OFFSET(InputPriceData!B$15,$A335+$A$11,0,1,1))</f>
        <v>44883</v>
      </c>
      <c r="C335" s="3">
        <f ca="1">IF(A335&gt;$A$8,"",OFFSET(InputPriceData!G$15,CalculationsAndCharts!$A335+$A$11,IF($C$5,8,0),1,1))</f>
        <v>92922500</v>
      </c>
      <c r="D335" s="4">
        <f ca="1">IF(A335&gt;$A$8,"",OFFSET(InputPriceData!C$15,CalculationsAndCharts!$A335+$A$11,IF($C$5,8,0),1,1))</f>
        <v>397.73998999999998</v>
      </c>
      <c r="E335" s="4">
        <f ca="1">IF(A335&gt;$A$8,"",OFFSET(InputPriceData!D$15,CalculationsAndCharts!$A335+$A$11,IF($C$5,8,0),1,1))</f>
        <v>397.80999800000001</v>
      </c>
      <c r="F335" s="4">
        <f ca="1">IF(A335&gt;$A$8,"",OFFSET(InputPriceData!E$15,CalculationsAndCharts!$A335+$A$11,IF($C$5,8,0),1,1))</f>
        <v>393.040009</v>
      </c>
      <c r="G335" s="4">
        <f ca="1">IF(A335&gt;$A$8,"",OFFSET(InputPriceData!F$15,CalculationsAndCharts!$A335+$A$11,IF($C$5,8,0),1,1))</f>
        <v>396.02999899999998</v>
      </c>
      <c r="H335" s="282">
        <f t="shared" ca="1" si="67"/>
        <v>397.80999800000001</v>
      </c>
      <c r="I335" s="292">
        <f t="shared" ca="1" si="68"/>
        <v>393.040009</v>
      </c>
      <c r="J335" s="50">
        <f t="shared" ca="1" si="69"/>
        <v>4.7699890000000096</v>
      </c>
      <c r="K335" s="282"/>
      <c r="L335" s="282"/>
      <c r="M335" s="292">
        <f t="shared" ca="1" si="70"/>
        <v>5.2699187283673004</v>
      </c>
      <c r="N335" s="291"/>
      <c r="P335" s="292">
        <f t="shared" ca="1" si="71"/>
        <v>398.92395835225113</v>
      </c>
      <c r="Q335" s="301">
        <f t="shared" ca="1" si="72"/>
        <v>404.19387708061845</v>
      </c>
      <c r="R335" s="301">
        <f t="shared" ca="1" si="73"/>
        <v>393.65403962388382</v>
      </c>
      <c r="S335" s="50"/>
      <c r="T335" s="292"/>
      <c r="U335" s="265"/>
      <c r="V335" s="292">
        <f t="shared" ca="1" si="74"/>
        <v>398.92395835225113</v>
      </c>
      <c r="W335" s="241">
        <f t="shared" ca="1" si="75"/>
        <v>-2.8939593522511586</v>
      </c>
      <c r="X335" s="351">
        <f t="shared" ca="1" si="76"/>
        <v>8.3750007324819453</v>
      </c>
      <c r="Y335" s="50">
        <f t="shared" ca="1" si="66"/>
        <v>6.5688063050633643</v>
      </c>
      <c r="Z335" s="265">
        <f t="shared" ca="1" si="77"/>
        <v>402.59880530506337</v>
      </c>
      <c r="AA335" s="265">
        <f t="shared" ca="1" si="78"/>
        <v>389.46119269493659</v>
      </c>
      <c r="AB335" s="292"/>
      <c r="AC335" s="37"/>
      <c r="AD335" s="50"/>
      <c r="AE335" s="228"/>
      <c r="AF335" s="50"/>
      <c r="AG335" s="50"/>
      <c r="AH335" s="228"/>
      <c r="AI335" s="50"/>
      <c r="AJ335" s="50"/>
      <c r="AK335" s="50"/>
      <c r="AL335" s="68"/>
      <c r="AM335" s="246"/>
      <c r="AN335" s="241"/>
      <c r="AO335" s="68"/>
      <c r="AP335" s="68"/>
      <c r="AQ335" s="241"/>
      <c r="AR335" s="241"/>
      <c r="AS335" s="228"/>
      <c r="AT335" s="194"/>
      <c r="AU335" s="37"/>
      <c r="AV335" s="68"/>
      <c r="AW335" s="228"/>
      <c r="AX335" s="241"/>
      <c r="AY335" s="38"/>
      <c r="AZ335" s="38"/>
      <c r="BA335" s="55"/>
      <c r="BB335" s="55"/>
      <c r="BC335" s="3">
        <f t="shared" ca="1" si="79"/>
        <v>92922500</v>
      </c>
      <c r="BD335" s="3" t="e">
        <f t="shared" ca="1" si="80"/>
        <v>#N/A</v>
      </c>
      <c r="BE335" s="132"/>
      <c r="BF335" s="132"/>
      <c r="BG335" s="125"/>
      <c r="BJ335" s="68"/>
      <c r="BK335" s="68"/>
      <c r="BL335" s="68"/>
      <c r="BN335" s="169"/>
      <c r="BP335" s="68"/>
      <c r="BQ335" s="68"/>
      <c r="BR335" s="68"/>
      <c r="BU335" s="68"/>
      <c r="BV335" s="68"/>
      <c r="BW335" s="68"/>
      <c r="BX335" s="68"/>
      <c r="BZ335" s="237"/>
      <c r="CD335" s="237"/>
      <c r="CF335" s="68"/>
      <c r="CG335" s="68"/>
      <c r="CH335" s="237"/>
      <c r="CL335" s="237"/>
    </row>
    <row r="336" spans="1:90" x14ac:dyDescent="0.4">
      <c r="A336">
        <v>304</v>
      </c>
      <c r="B336" s="47">
        <f ca="1">IF(A336&gt;$A$8,"",OFFSET(InputPriceData!B$15,$A336+$A$11,0,1,1))</f>
        <v>44882</v>
      </c>
      <c r="C336" s="3">
        <f ca="1">IF(A336&gt;$A$8,"",OFFSET(InputPriceData!G$15,CalculationsAndCharts!$A336+$A$11,IF($C$5,8,0),1,1))</f>
        <v>74496300</v>
      </c>
      <c r="D336" s="4">
        <f ca="1">IF(A336&gt;$A$8,"",OFFSET(InputPriceData!C$15,CalculationsAndCharts!$A336+$A$11,IF($C$5,8,0),1,1))</f>
        <v>390.459991</v>
      </c>
      <c r="E336" s="4">
        <f ca="1">IF(A336&gt;$A$8,"",OFFSET(InputPriceData!D$15,CalculationsAndCharts!$A336+$A$11,IF($C$5,8,0),1,1))</f>
        <v>394.95001200000002</v>
      </c>
      <c r="F336" s="4">
        <f ca="1">IF(A336&gt;$A$8,"",OFFSET(InputPriceData!E$15,CalculationsAndCharts!$A336+$A$11,IF($C$5,8,0),1,1))</f>
        <v>390.14001500000001</v>
      </c>
      <c r="G336" s="4">
        <f ca="1">IF(A336&gt;$A$8,"",OFFSET(InputPriceData!F$15,CalculationsAndCharts!$A336+$A$11,IF($C$5,8,0),1,1))</f>
        <v>394.23998999999998</v>
      </c>
      <c r="H336" s="282">
        <f t="shared" ca="1" si="67"/>
        <v>395.45001200000002</v>
      </c>
      <c r="I336" s="292">
        <f t="shared" ca="1" si="68"/>
        <v>390.14001500000001</v>
      </c>
      <c r="J336" s="50">
        <f t="shared" ca="1" si="69"/>
        <v>5.3099970000000098</v>
      </c>
      <c r="K336" s="282"/>
      <c r="L336" s="282"/>
      <c r="M336" s="292">
        <f t="shared" ca="1" si="70"/>
        <v>6.1130125644855546</v>
      </c>
      <c r="N336" s="291"/>
      <c r="P336" s="292">
        <f t="shared" ca="1" si="71"/>
        <v>398.68446325104657</v>
      </c>
      <c r="Q336" s="301">
        <f t="shared" ca="1" si="72"/>
        <v>404.7974758155321</v>
      </c>
      <c r="R336" s="301">
        <f t="shared" ca="1" si="73"/>
        <v>392.57145068656104</v>
      </c>
      <c r="S336" s="50"/>
      <c r="T336" s="292"/>
      <c r="U336" s="265"/>
      <c r="V336" s="292">
        <f t="shared" ca="1" si="74"/>
        <v>398.68446325104657</v>
      </c>
      <c r="W336" s="241">
        <f t="shared" ca="1" si="75"/>
        <v>-4.4444732510465883</v>
      </c>
      <c r="X336" s="351">
        <f t="shared" ca="1" si="76"/>
        <v>19.753342479268628</v>
      </c>
      <c r="Y336" s="50">
        <f t="shared" ca="1" si="66"/>
        <v>6.6652361927444908</v>
      </c>
      <c r="Z336" s="265">
        <f t="shared" ca="1" si="77"/>
        <v>400.90522619274446</v>
      </c>
      <c r="AA336" s="265">
        <f t="shared" ca="1" si="78"/>
        <v>387.57475380725549</v>
      </c>
      <c r="AB336" s="292"/>
      <c r="AC336" s="37"/>
      <c r="AD336" s="50"/>
      <c r="AE336" s="228"/>
      <c r="AF336" s="50"/>
      <c r="AG336" s="50"/>
      <c r="AH336" s="228"/>
      <c r="AI336" s="50"/>
      <c r="AJ336" s="50"/>
      <c r="AK336" s="50"/>
      <c r="AL336" s="68"/>
      <c r="AM336" s="246"/>
      <c r="AN336" s="241"/>
      <c r="AO336" s="68"/>
      <c r="AP336" s="68"/>
      <c r="AQ336" s="241"/>
      <c r="AR336" s="241"/>
      <c r="AS336" s="228"/>
      <c r="AT336" s="194"/>
      <c r="AU336" s="37"/>
      <c r="AV336" s="68"/>
      <c r="AW336" s="228"/>
      <c r="AX336" s="241"/>
      <c r="AY336" s="38"/>
      <c r="AZ336" s="38"/>
      <c r="BA336" s="55"/>
      <c r="BB336" s="55"/>
      <c r="BC336" s="3" t="e">
        <f t="shared" ca="1" si="79"/>
        <v>#N/A</v>
      </c>
      <c r="BD336" s="3">
        <f t="shared" ca="1" si="80"/>
        <v>74496300</v>
      </c>
      <c r="BE336" s="132"/>
      <c r="BF336" s="132"/>
      <c r="BG336" s="125"/>
      <c r="BJ336" s="68"/>
      <c r="BK336" s="68"/>
      <c r="BL336" s="68"/>
      <c r="BN336" s="169"/>
      <c r="BP336" s="68"/>
      <c r="BQ336" s="68"/>
      <c r="BR336" s="68"/>
      <c r="BU336" s="68"/>
      <c r="BV336" s="68"/>
      <c r="BW336" s="68"/>
      <c r="BX336" s="68"/>
      <c r="BZ336" s="237"/>
      <c r="CD336" s="237"/>
      <c r="CF336" s="68"/>
      <c r="CG336" s="68"/>
      <c r="CH336" s="237"/>
      <c r="CL336" s="237"/>
    </row>
    <row r="337" spans="1:90" x14ac:dyDescent="0.4">
      <c r="A337">
        <v>305</v>
      </c>
      <c r="B337" s="47">
        <f ca="1">IF(A337&gt;$A$8,"",OFFSET(InputPriceData!B$15,$A337+$A$11,0,1,1))</f>
        <v>44881</v>
      </c>
      <c r="C337" s="3">
        <f ca="1">IF(A337&gt;$A$8,"",OFFSET(InputPriceData!G$15,CalculationsAndCharts!$A337+$A$11,IF($C$5,8,0),1,1))</f>
        <v>68508500</v>
      </c>
      <c r="D337" s="4">
        <f ca="1">IF(A337&gt;$A$8,"",OFFSET(InputPriceData!C$15,CalculationsAndCharts!$A337+$A$11,IF($C$5,8,0),1,1))</f>
        <v>396.77999899999998</v>
      </c>
      <c r="E337" s="4">
        <f ca="1">IF(A337&gt;$A$8,"",OFFSET(InputPriceData!D$15,CalculationsAndCharts!$A337+$A$11,IF($C$5,8,0),1,1))</f>
        <v>397.77999899999998</v>
      </c>
      <c r="F337" s="4">
        <f ca="1">IF(A337&gt;$A$8,"",OFFSET(InputPriceData!E$15,CalculationsAndCharts!$A337+$A$11,IF($C$5,8,0),1,1))</f>
        <v>394.790009</v>
      </c>
      <c r="G337" s="4">
        <f ca="1">IF(A337&gt;$A$8,"",OFFSET(InputPriceData!F$15,CalculationsAndCharts!$A337+$A$11,IF($C$5,8,0),1,1))</f>
        <v>395.45001200000002</v>
      </c>
      <c r="H337" s="282">
        <f t="shared" ca="1" si="67"/>
        <v>398.48998999999998</v>
      </c>
      <c r="I337" s="292">
        <f t="shared" ca="1" si="68"/>
        <v>394.790009</v>
      </c>
      <c r="J337" s="50">
        <f t="shared" ca="1" si="69"/>
        <v>3.6999809999999798</v>
      </c>
      <c r="K337" s="282"/>
      <c r="L337" s="282"/>
      <c r="M337" s="292">
        <f t="shared" ca="1" si="70"/>
        <v>7.5616812298382445</v>
      </c>
      <c r="N337" s="291"/>
      <c r="P337" s="292">
        <f t="shared" ca="1" si="71"/>
        <v>398.01802968144727</v>
      </c>
      <c r="Q337" s="301">
        <f t="shared" ca="1" si="72"/>
        <v>405.57971091128553</v>
      </c>
      <c r="R337" s="301">
        <f t="shared" ca="1" si="73"/>
        <v>390.45634845160902</v>
      </c>
      <c r="S337" s="50"/>
      <c r="T337" s="292"/>
      <c r="U337" s="265"/>
      <c r="V337" s="292">
        <f t="shared" ca="1" si="74"/>
        <v>398.01802968144727</v>
      </c>
      <c r="W337" s="241">
        <f t="shared" ca="1" si="75"/>
        <v>-2.5680176814472588</v>
      </c>
      <c r="X337" s="351">
        <f t="shared" ca="1" si="76"/>
        <v>6.5947148122257548</v>
      </c>
      <c r="Y337" s="50">
        <f t="shared" ca="1" si="66"/>
        <v>6.5968744104982591</v>
      </c>
      <c r="Z337" s="265">
        <f t="shared" ca="1" si="77"/>
        <v>402.04688641049825</v>
      </c>
      <c r="AA337" s="265">
        <f t="shared" ca="1" si="78"/>
        <v>388.85313758950178</v>
      </c>
      <c r="AB337" s="292"/>
      <c r="AC337" s="37"/>
      <c r="AD337" s="50"/>
      <c r="AE337" s="228"/>
      <c r="AF337" s="50"/>
      <c r="AG337" s="50"/>
      <c r="AH337" s="228"/>
      <c r="AI337" s="50"/>
      <c r="AJ337" s="50"/>
      <c r="AK337" s="50"/>
      <c r="AL337" s="68"/>
      <c r="AM337" s="246"/>
      <c r="AN337" s="241"/>
      <c r="AO337" s="68"/>
      <c r="AP337" s="68"/>
      <c r="AQ337" s="241"/>
      <c r="AR337" s="241"/>
      <c r="AS337" s="228"/>
      <c r="AT337" s="194"/>
      <c r="AU337" s="37"/>
      <c r="AV337" s="68"/>
      <c r="AW337" s="228"/>
      <c r="AX337" s="241"/>
      <c r="AY337" s="38"/>
      <c r="AZ337" s="38"/>
      <c r="BA337" s="55"/>
      <c r="BB337" s="55"/>
      <c r="BC337" s="3" t="e">
        <f t="shared" ca="1" si="79"/>
        <v>#N/A</v>
      </c>
      <c r="BD337" s="3">
        <f t="shared" ca="1" si="80"/>
        <v>68508500</v>
      </c>
      <c r="BE337" s="132"/>
      <c r="BF337" s="132"/>
      <c r="BG337" s="125"/>
      <c r="BJ337" s="68"/>
      <c r="BK337" s="68"/>
      <c r="BL337" s="68"/>
      <c r="BN337" s="169"/>
      <c r="BP337" s="68"/>
      <c r="BQ337" s="68"/>
      <c r="BR337" s="68"/>
      <c r="BU337" s="68"/>
      <c r="BV337" s="68"/>
      <c r="BW337" s="68"/>
      <c r="BX337" s="68"/>
      <c r="BZ337" s="237"/>
      <c r="CD337" s="237"/>
      <c r="CF337" s="68"/>
      <c r="CG337" s="68"/>
      <c r="CH337" s="237"/>
      <c r="CL337" s="237"/>
    </row>
    <row r="338" spans="1:90" x14ac:dyDescent="0.4">
      <c r="A338">
        <v>306</v>
      </c>
      <c r="B338" s="47">
        <f ca="1">IF(A338&gt;$A$8,"",OFFSET(InputPriceData!B$15,$A338+$A$11,0,1,1))</f>
        <v>44880</v>
      </c>
      <c r="C338" s="3">
        <f ca="1">IF(A338&gt;$A$8,"",OFFSET(InputPriceData!G$15,CalculationsAndCharts!$A338+$A$11,IF($C$5,8,0),1,1))</f>
        <v>93194500</v>
      </c>
      <c r="D338" s="4">
        <f ca="1">IF(A338&gt;$A$8,"",OFFSET(InputPriceData!C$15,CalculationsAndCharts!$A338+$A$11,IF($C$5,8,0),1,1))</f>
        <v>401.14999399999999</v>
      </c>
      <c r="E338" s="4">
        <f ca="1">IF(A338&gt;$A$8,"",OFFSET(InputPriceData!D$15,CalculationsAndCharts!$A338+$A$11,IF($C$5,8,0),1,1))</f>
        <v>402.30999800000001</v>
      </c>
      <c r="F338" s="4">
        <f ca="1">IF(A338&gt;$A$8,"",OFFSET(InputPriceData!E$15,CalculationsAndCharts!$A338+$A$11,IF($C$5,8,0),1,1))</f>
        <v>394.48998999999998</v>
      </c>
      <c r="G338" s="4">
        <f ca="1">IF(A338&gt;$A$8,"",OFFSET(InputPriceData!F$15,CalculationsAndCharts!$A338+$A$11,IF($C$5,8,0),1,1))</f>
        <v>398.48998999999998</v>
      </c>
      <c r="H338" s="282">
        <f t="shared" ca="1" si="67"/>
        <v>402.30999800000001</v>
      </c>
      <c r="I338" s="292">
        <f t="shared" ca="1" si="68"/>
        <v>394.48998999999998</v>
      </c>
      <c r="J338" s="50">
        <f t="shared" ca="1" si="69"/>
        <v>7.8200080000000298</v>
      </c>
      <c r="K338" s="282"/>
      <c r="L338" s="282"/>
      <c r="M338" s="292">
        <f t="shared" ca="1" si="70"/>
        <v>8.8193696836495352</v>
      </c>
      <c r="N338" s="291"/>
      <c r="P338" s="292">
        <f t="shared" ca="1" si="71"/>
        <v>395.53038756936007</v>
      </c>
      <c r="Q338" s="301">
        <f t="shared" ca="1" si="72"/>
        <v>404.34975725300961</v>
      </c>
      <c r="R338" s="301">
        <f t="shared" ca="1" si="73"/>
        <v>386.71101788571053</v>
      </c>
      <c r="S338" s="50"/>
      <c r="T338" s="292"/>
      <c r="U338" s="265"/>
      <c r="V338" s="292">
        <f t="shared" ca="1" si="74"/>
        <v>395.53038756936007</v>
      </c>
      <c r="W338" s="241">
        <f t="shared" ca="1" si="75"/>
        <v>2.9596024306399045</v>
      </c>
      <c r="X338" s="351">
        <f t="shared" ca="1" si="76"/>
        <v>8.7592465474496297</v>
      </c>
      <c r="Y338" s="50">
        <f t="shared" ca="1" si="66"/>
        <v>6.6009309452691598</v>
      </c>
      <c r="Z338" s="265">
        <f t="shared" ca="1" si="77"/>
        <v>405.09092094526915</v>
      </c>
      <c r="AA338" s="265">
        <f t="shared" ca="1" si="78"/>
        <v>391.88905905473081</v>
      </c>
      <c r="AB338" s="292"/>
      <c r="AC338" s="37"/>
      <c r="AD338" s="50"/>
      <c r="AE338" s="228"/>
      <c r="AF338" s="50"/>
      <c r="AG338" s="50"/>
      <c r="AH338" s="228"/>
      <c r="AI338" s="50"/>
      <c r="AJ338" s="50"/>
      <c r="AK338" s="50"/>
      <c r="AL338" s="68"/>
      <c r="AM338" s="246"/>
      <c r="AN338" s="241"/>
      <c r="AO338" s="68"/>
      <c r="AP338" s="68"/>
      <c r="AQ338" s="241"/>
      <c r="AR338" s="241"/>
      <c r="AS338" s="228"/>
      <c r="AT338" s="194"/>
      <c r="AU338" s="37"/>
      <c r="AV338" s="68"/>
      <c r="AW338" s="228"/>
      <c r="AX338" s="241"/>
      <c r="AY338" s="38"/>
      <c r="AZ338" s="38"/>
      <c r="BA338" s="55"/>
      <c r="BB338" s="55"/>
      <c r="BC338" s="3">
        <f t="shared" ca="1" si="79"/>
        <v>93194500</v>
      </c>
      <c r="BD338" s="3" t="e">
        <f t="shared" ca="1" si="80"/>
        <v>#N/A</v>
      </c>
      <c r="BE338" s="132"/>
      <c r="BF338" s="132"/>
      <c r="BG338" s="125"/>
      <c r="BJ338" s="68"/>
      <c r="BK338" s="68"/>
      <c r="BL338" s="68"/>
      <c r="BN338" s="169"/>
      <c r="BP338" s="68"/>
      <c r="BQ338" s="68"/>
      <c r="BR338" s="68"/>
      <c r="BU338" s="68"/>
      <c r="BV338" s="68"/>
      <c r="BW338" s="68"/>
      <c r="BX338" s="68"/>
      <c r="BZ338" s="237"/>
      <c r="CD338" s="237"/>
      <c r="CF338" s="68"/>
      <c r="CG338" s="68"/>
      <c r="CH338" s="237"/>
      <c r="CL338" s="237"/>
    </row>
    <row r="339" spans="1:90" x14ac:dyDescent="0.4">
      <c r="A339">
        <v>307</v>
      </c>
      <c r="B339" s="47">
        <f ca="1">IF(A339&gt;$A$8,"",OFFSET(InputPriceData!B$15,$A339+$A$11,0,1,1))</f>
        <v>44879</v>
      </c>
      <c r="C339" s="3">
        <f ca="1">IF(A339&gt;$A$8,"",OFFSET(InputPriceData!G$15,CalculationsAndCharts!$A339+$A$11,IF($C$5,8,0),1,1))</f>
        <v>71903500</v>
      </c>
      <c r="D339" s="4">
        <f ca="1">IF(A339&gt;$A$8,"",OFFSET(InputPriceData!C$15,CalculationsAndCharts!$A339+$A$11,IF($C$5,8,0),1,1))</f>
        <v>396.66000400000001</v>
      </c>
      <c r="E339" s="4">
        <f ca="1">IF(A339&gt;$A$8,"",OFFSET(InputPriceData!D$15,CalculationsAndCharts!$A339+$A$11,IF($C$5,8,0),1,1))</f>
        <v>400.17999300000002</v>
      </c>
      <c r="F339" s="4">
        <f ca="1">IF(A339&gt;$A$8,"",OFFSET(InputPriceData!E$15,CalculationsAndCharts!$A339+$A$11,IF($C$5,8,0),1,1))</f>
        <v>394.82998700000002</v>
      </c>
      <c r="G339" s="4">
        <f ca="1">IF(A339&gt;$A$8,"",OFFSET(InputPriceData!F$15,CalculationsAndCharts!$A339+$A$11,IF($C$5,8,0),1,1))</f>
        <v>395.11999500000002</v>
      </c>
      <c r="H339" s="282">
        <f t="shared" ca="1" si="67"/>
        <v>400.17999300000002</v>
      </c>
      <c r="I339" s="292">
        <f t="shared" ca="1" si="68"/>
        <v>394.82998700000002</v>
      </c>
      <c r="J339" s="50">
        <f t="shared" ca="1" si="69"/>
        <v>5.3500060000000076</v>
      </c>
      <c r="K339" s="282"/>
      <c r="L339" s="282"/>
      <c r="M339" s="292">
        <f t="shared" ca="1" si="70"/>
        <v>9.9929322975937716</v>
      </c>
      <c r="N339" s="291"/>
      <c r="P339" s="292">
        <f t="shared" ca="1" si="71"/>
        <v>391.91095929016836</v>
      </c>
      <c r="Q339" s="301">
        <f t="shared" ca="1" si="72"/>
        <v>401.90389158776213</v>
      </c>
      <c r="R339" s="301">
        <f t="shared" ca="1" si="73"/>
        <v>381.9180269925746</v>
      </c>
      <c r="S339" s="50"/>
      <c r="T339" s="292"/>
      <c r="U339" s="265"/>
      <c r="V339" s="292">
        <f t="shared" ca="1" si="74"/>
        <v>391.91095929016836</v>
      </c>
      <c r="W339" s="241">
        <f t="shared" ca="1" si="75"/>
        <v>3.2090357098316531</v>
      </c>
      <c r="X339" s="351">
        <f t="shared" ca="1" si="76"/>
        <v>10.297910186974741</v>
      </c>
      <c r="Y339" s="50">
        <f t="shared" ca="1" si="66"/>
        <v>6.8161452078157838</v>
      </c>
      <c r="Z339" s="265">
        <f t="shared" ca="1" si="77"/>
        <v>401.93614020781581</v>
      </c>
      <c r="AA339" s="265">
        <f t="shared" ca="1" si="78"/>
        <v>388.30384979218422</v>
      </c>
      <c r="AB339" s="292"/>
      <c r="AC339" s="37"/>
      <c r="AD339" s="50"/>
      <c r="AE339" s="228"/>
      <c r="AF339" s="50"/>
      <c r="AG339" s="50"/>
      <c r="AH339" s="228"/>
      <c r="AI339" s="50"/>
      <c r="AJ339" s="50"/>
      <c r="AK339" s="50"/>
      <c r="AL339" s="68"/>
      <c r="AM339" s="246"/>
      <c r="AN339" s="241"/>
      <c r="AO339" s="68"/>
      <c r="AP339" s="68"/>
      <c r="AQ339" s="241"/>
      <c r="AR339" s="241"/>
      <c r="AS339" s="228"/>
      <c r="AT339" s="194"/>
      <c r="AU339" s="37"/>
      <c r="AV339" s="68"/>
      <c r="AW339" s="228"/>
      <c r="AX339" s="241"/>
      <c r="AY339" s="38"/>
      <c r="AZ339" s="38"/>
      <c r="BA339" s="55"/>
      <c r="BB339" s="55"/>
      <c r="BC339" s="3" t="e">
        <f t="shared" ca="1" si="79"/>
        <v>#N/A</v>
      </c>
      <c r="BD339" s="3">
        <f t="shared" ca="1" si="80"/>
        <v>71903500</v>
      </c>
      <c r="BE339" s="132"/>
      <c r="BF339" s="132"/>
      <c r="BG339" s="125"/>
      <c r="BJ339" s="68"/>
      <c r="BK339" s="68"/>
      <c r="BL339" s="68"/>
      <c r="BN339" s="169"/>
      <c r="BP339" s="68"/>
      <c r="BQ339" s="68"/>
      <c r="BR339" s="68"/>
      <c r="BU339" s="68"/>
      <c r="BV339" s="68"/>
      <c r="BW339" s="68"/>
      <c r="BX339" s="68"/>
      <c r="BZ339" s="237"/>
      <c r="CD339" s="237"/>
      <c r="CF339" s="68"/>
      <c r="CG339" s="68"/>
      <c r="CH339" s="237"/>
      <c r="CL339" s="237"/>
    </row>
    <row r="340" spans="1:90" x14ac:dyDescent="0.4">
      <c r="A340">
        <v>308</v>
      </c>
      <c r="B340" s="47">
        <f ca="1">IF(A340&gt;$A$8,"",OFFSET(InputPriceData!B$15,$A340+$A$11,0,1,1))</f>
        <v>44876</v>
      </c>
      <c r="C340" s="3">
        <f ca="1">IF(A340&gt;$A$8,"",OFFSET(InputPriceData!G$15,CalculationsAndCharts!$A340+$A$11,IF($C$5,8,0),1,1))</f>
        <v>93839900</v>
      </c>
      <c r="D340" s="4">
        <f ca="1">IF(A340&gt;$A$8,"",OFFSET(InputPriceData!C$15,CalculationsAndCharts!$A340+$A$11,IF($C$5,8,0),1,1))</f>
        <v>395.58999599999999</v>
      </c>
      <c r="E340" s="4">
        <f ca="1">IF(A340&gt;$A$8,"",OFFSET(InputPriceData!D$15,CalculationsAndCharts!$A340+$A$11,IF($C$5,8,0),1,1))</f>
        <v>399.35000600000001</v>
      </c>
      <c r="F340" s="4">
        <f ca="1">IF(A340&gt;$A$8,"",OFFSET(InputPriceData!E$15,CalculationsAndCharts!$A340+$A$11,IF($C$5,8,0),1,1))</f>
        <v>393.60998499999999</v>
      </c>
      <c r="G340" s="4">
        <f ca="1">IF(A340&gt;$A$8,"",OFFSET(InputPriceData!F$15,CalculationsAndCharts!$A340+$A$11,IF($C$5,8,0),1,1))</f>
        <v>398.51001000000002</v>
      </c>
      <c r="H340" s="282">
        <f t="shared" ca="1" si="67"/>
        <v>399.35000600000001</v>
      </c>
      <c r="I340" s="292">
        <f t="shared" ca="1" si="68"/>
        <v>393.60998499999999</v>
      </c>
      <c r="J340" s="50">
        <f t="shared" ca="1" si="69"/>
        <v>5.7400210000000129</v>
      </c>
      <c r="K340" s="282"/>
      <c r="L340" s="282"/>
      <c r="M340" s="292">
        <f t="shared" ca="1" si="70"/>
        <v>11.920536775052042</v>
      </c>
      <c r="N340" s="291"/>
      <c r="P340" s="292">
        <f t="shared" ca="1" si="71"/>
        <v>386.86526947078016</v>
      </c>
      <c r="Q340" s="301">
        <f t="shared" ca="1" si="72"/>
        <v>398.78580624583219</v>
      </c>
      <c r="R340" s="301">
        <f t="shared" ca="1" si="73"/>
        <v>374.94473269572813</v>
      </c>
      <c r="S340" s="50"/>
      <c r="T340" s="292"/>
      <c r="U340" s="265"/>
      <c r="V340" s="292">
        <f t="shared" ca="1" si="74"/>
        <v>386.86526947078016</v>
      </c>
      <c r="W340" s="241">
        <f t="shared" ca="1" si="75"/>
        <v>11.64474052921986</v>
      </c>
      <c r="X340" s="351">
        <f t="shared" ca="1" si="76"/>
        <v>135.59998199285562</v>
      </c>
      <c r="Y340" s="50">
        <f t="shared" ca="1" si="66"/>
        <v>6.950809227381094</v>
      </c>
      <c r="Z340" s="265">
        <f t="shared" ca="1" si="77"/>
        <v>405.46081922738114</v>
      </c>
      <c r="AA340" s="265">
        <f t="shared" ca="1" si="78"/>
        <v>391.55920077261891</v>
      </c>
      <c r="AB340" s="292"/>
      <c r="AC340" s="37"/>
      <c r="AD340" s="50"/>
      <c r="AE340" s="228"/>
      <c r="AF340" s="50"/>
      <c r="AG340" s="50"/>
      <c r="AH340" s="228"/>
      <c r="AI340" s="50"/>
      <c r="AJ340" s="50"/>
      <c r="AK340" s="50"/>
      <c r="AL340" s="68"/>
      <c r="AM340" s="246"/>
      <c r="AN340" s="241"/>
      <c r="AO340" s="68"/>
      <c r="AP340" s="68"/>
      <c r="AQ340" s="241"/>
      <c r="AR340" s="241"/>
      <c r="AS340" s="228"/>
      <c r="AT340" s="194"/>
      <c r="AU340" s="37"/>
      <c r="AV340" s="68"/>
      <c r="AW340" s="228"/>
      <c r="AX340" s="241"/>
      <c r="AY340" s="38"/>
      <c r="AZ340" s="38"/>
      <c r="BA340" s="55"/>
      <c r="BB340" s="55"/>
      <c r="BC340" s="3">
        <f t="shared" ca="1" si="79"/>
        <v>93839900</v>
      </c>
      <c r="BD340" s="3" t="e">
        <f t="shared" ca="1" si="80"/>
        <v>#N/A</v>
      </c>
      <c r="BE340" s="132"/>
      <c r="BF340" s="132"/>
      <c r="BG340" s="125"/>
      <c r="BJ340" s="68"/>
      <c r="BK340" s="68"/>
      <c r="BL340" s="68"/>
      <c r="BN340" s="169"/>
      <c r="BP340" s="68"/>
      <c r="BQ340" s="68"/>
      <c r="BR340" s="68"/>
      <c r="BU340" s="68"/>
      <c r="BV340" s="68"/>
      <c r="BW340" s="68"/>
      <c r="BX340" s="68"/>
      <c r="BZ340" s="237"/>
      <c r="CD340" s="237"/>
      <c r="CF340" s="68"/>
      <c r="CG340" s="68"/>
      <c r="CH340" s="237"/>
      <c r="CL340" s="237"/>
    </row>
    <row r="341" spans="1:90" x14ac:dyDescent="0.4">
      <c r="A341">
        <v>309</v>
      </c>
      <c r="B341" s="47">
        <f ca="1">IF(A341&gt;$A$8,"",OFFSET(InputPriceData!B$15,$A341+$A$11,0,1,1))</f>
        <v>44875</v>
      </c>
      <c r="C341" s="3">
        <f ca="1">IF(A341&gt;$A$8,"",OFFSET(InputPriceData!G$15,CalculationsAndCharts!$A341+$A$11,IF($C$5,8,0),1,1))</f>
        <v>141455800</v>
      </c>
      <c r="D341" s="4">
        <f ca="1">IF(A341&gt;$A$8,"",OFFSET(InputPriceData!C$15,CalculationsAndCharts!$A341+$A$11,IF($C$5,8,0),1,1))</f>
        <v>388.04998799999998</v>
      </c>
      <c r="E341" s="4">
        <f ca="1">IF(A341&gt;$A$8,"",OFFSET(InputPriceData!D$15,CalculationsAndCharts!$A341+$A$11,IF($C$5,8,0),1,1))</f>
        <v>395.040009</v>
      </c>
      <c r="F341" s="4">
        <f ca="1">IF(A341&gt;$A$8,"",OFFSET(InputPriceData!E$15,CalculationsAndCharts!$A341+$A$11,IF($C$5,8,0),1,1))</f>
        <v>385.64001500000001</v>
      </c>
      <c r="G341" s="4">
        <f ca="1">IF(A341&gt;$A$8,"",OFFSET(InputPriceData!F$15,CalculationsAndCharts!$A341+$A$11,IF($C$5,8,0),1,1))</f>
        <v>394.69000199999999</v>
      </c>
      <c r="H341" s="282">
        <f t="shared" ca="1" si="67"/>
        <v>395.040009</v>
      </c>
      <c r="I341" s="292">
        <f t="shared" ca="1" si="68"/>
        <v>374.13000499999998</v>
      </c>
      <c r="J341" s="50">
        <f t="shared" ca="1" si="69"/>
        <v>20.910004000000015</v>
      </c>
      <c r="K341" s="282"/>
      <c r="L341" s="282"/>
      <c r="M341" s="292">
        <f t="shared" ca="1" si="70"/>
        <v>10.268812748958046</v>
      </c>
      <c r="N341" s="291"/>
      <c r="P341" s="292">
        <f t="shared" ca="1" si="71"/>
        <v>380.33051879052744</v>
      </c>
      <c r="Q341" s="301">
        <f t="shared" ca="1" si="72"/>
        <v>390.59933153948549</v>
      </c>
      <c r="R341" s="301">
        <f t="shared" ca="1" si="73"/>
        <v>370.06170604156938</v>
      </c>
      <c r="S341" s="50"/>
      <c r="T341" s="292"/>
      <c r="U341" s="265"/>
      <c r="V341" s="292">
        <f t="shared" ca="1" si="74"/>
        <v>380.33051879052744</v>
      </c>
      <c r="W341" s="241">
        <f t="shared" ca="1" si="75"/>
        <v>14.359483209472558</v>
      </c>
      <c r="X341" s="351">
        <f t="shared" ca="1" si="76"/>
        <v>206.1947580431243</v>
      </c>
      <c r="Y341" s="50">
        <f t="shared" ca="1" si="66"/>
        <v>6.4608430876067242</v>
      </c>
      <c r="Z341" s="265">
        <f t="shared" ca="1" si="77"/>
        <v>401.15084508760674</v>
      </c>
      <c r="AA341" s="265">
        <f t="shared" ca="1" si="78"/>
        <v>388.22915891239325</v>
      </c>
      <c r="AB341" s="292"/>
      <c r="AC341" s="37"/>
      <c r="AD341" s="50"/>
      <c r="AE341" s="228"/>
      <c r="AF341" s="50"/>
      <c r="AG341" s="50"/>
      <c r="AH341" s="228"/>
      <c r="AI341" s="50"/>
      <c r="AJ341" s="50"/>
      <c r="AK341" s="50"/>
      <c r="AL341" s="68"/>
      <c r="AM341" s="246"/>
      <c r="AN341" s="241"/>
      <c r="AO341" s="68"/>
      <c r="AP341" s="68"/>
      <c r="AQ341" s="241"/>
      <c r="AR341" s="241"/>
      <c r="AS341" s="228"/>
      <c r="AT341" s="194"/>
      <c r="AU341" s="37"/>
      <c r="AV341" s="68"/>
      <c r="AW341" s="228"/>
      <c r="AX341" s="241"/>
      <c r="AY341" s="38"/>
      <c r="AZ341" s="38"/>
      <c r="BA341" s="55"/>
      <c r="BB341" s="55"/>
      <c r="BC341" s="3">
        <f t="shared" ca="1" si="79"/>
        <v>141455800</v>
      </c>
      <c r="BD341" s="3" t="e">
        <f t="shared" ca="1" si="80"/>
        <v>#N/A</v>
      </c>
      <c r="BE341" s="132"/>
      <c r="BF341" s="132"/>
      <c r="BG341" s="125"/>
      <c r="BJ341" s="68"/>
      <c r="BK341" s="68"/>
      <c r="BL341" s="68"/>
      <c r="BN341" s="169"/>
      <c r="BP341" s="68"/>
      <c r="BQ341" s="68"/>
      <c r="BR341" s="68"/>
      <c r="BU341" s="68"/>
      <c r="BV341" s="68"/>
      <c r="BW341" s="68"/>
      <c r="BX341" s="68"/>
      <c r="BZ341" s="237"/>
      <c r="CD341" s="237"/>
      <c r="CF341" s="68"/>
      <c r="CG341" s="68"/>
      <c r="CH341" s="237"/>
      <c r="CL341" s="237"/>
    </row>
    <row r="342" spans="1:90" x14ac:dyDescent="0.4">
      <c r="A342">
        <v>310</v>
      </c>
      <c r="B342" s="47">
        <f ca="1">IF(A342&gt;$A$8,"",OFFSET(InputPriceData!B$15,$A342+$A$11,0,1,1))</f>
        <v>44874</v>
      </c>
      <c r="C342" s="3">
        <f ca="1">IF(A342&gt;$A$8,"",OFFSET(InputPriceData!G$15,CalculationsAndCharts!$A342+$A$11,IF($C$5,8,0),1,1))</f>
        <v>78495500</v>
      </c>
      <c r="D342" s="4">
        <f ca="1">IF(A342&gt;$A$8,"",OFFSET(InputPriceData!C$15,CalculationsAndCharts!$A342+$A$11,IF($C$5,8,0),1,1))</f>
        <v>379.92999300000002</v>
      </c>
      <c r="E342" s="4">
        <f ca="1">IF(A342&gt;$A$8,"",OFFSET(InputPriceData!D$15,CalculationsAndCharts!$A342+$A$11,IF($C$5,8,0),1,1))</f>
        <v>381.14001500000001</v>
      </c>
      <c r="F342" s="4">
        <f ca="1">IF(A342&gt;$A$8,"",OFFSET(InputPriceData!E$15,CalculationsAndCharts!$A342+$A$11,IF($C$5,8,0),1,1))</f>
        <v>373.60998499999999</v>
      </c>
      <c r="G342" s="4">
        <f ca="1">IF(A342&gt;$A$8,"",OFFSET(InputPriceData!F$15,CalculationsAndCharts!$A342+$A$11,IF($C$5,8,0),1,1))</f>
        <v>374.13000499999998</v>
      </c>
      <c r="H342" s="282">
        <f t="shared" ca="1" si="67"/>
        <v>382</v>
      </c>
      <c r="I342" s="292">
        <f t="shared" ca="1" si="68"/>
        <v>373.60998499999999</v>
      </c>
      <c r="J342" s="50">
        <f t="shared" ca="1" si="69"/>
        <v>8.3900150000000053</v>
      </c>
      <c r="K342" s="282"/>
      <c r="L342" s="282"/>
      <c r="M342" s="292">
        <f t="shared" ca="1" si="70"/>
        <v>7.4104503111423758</v>
      </c>
      <c r="N342" s="291"/>
      <c r="P342" s="292">
        <f t="shared" ca="1" si="71"/>
        <v>378.21216726423836</v>
      </c>
      <c r="Q342" s="301">
        <f t="shared" ca="1" si="72"/>
        <v>385.62261757538073</v>
      </c>
      <c r="R342" s="301">
        <f t="shared" ca="1" si="73"/>
        <v>370.80171695309599</v>
      </c>
      <c r="S342" s="50"/>
      <c r="T342" s="292"/>
      <c r="U342" s="265"/>
      <c r="V342" s="292">
        <f t="shared" ca="1" si="74"/>
        <v>378.21216726423836</v>
      </c>
      <c r="W342" s="241">
        <f t="shared" ca="1" si="75"/>
        <v>-4.0821622642383772</v>
      </c>
      <c r="X342" s="351">
        <f t="shared" ca="1" si="76"/>
        <v>16.664048751571794</v>
      </c>
      <c r="Y342" s="50">
        <f t="shared" ca="1" si="66"/>
        <v>5.7743953387858369</v>
      </c>
      <c r="Z342" s="265">
        <f t="shared" ca="1" si="77"/>
        <v>379.90440033878582</v>
      </c>
      <c r="AA342" s="265">
        <f t="shared" ca="1" si="78"/>
        <v>368.35560966121415</v>
      </c>
      <c r="AB342" s="292"/>
      <c r="AC342" s="37"/>
      <c r="AD342" s="50"/>
      <c r="AE342" s="228"/>
      <c r="AF342" s="50"/>
      <c r="AG342" s="50"/>
      <c r="AH342" s="228"/>
      <c r="AI342" s="50"/>
      <c r="AJ342" s="50"/>
      <c r="AK342" s="50"/>
      <c r="AL342" s="68"/>
      <c r="AM342" s="246"/>
      <c r="AN342" s="241"/>
      <c r="AO342" s="68"/>
      <c r="AP342" s="68"/>
      <c r="AQ342" s="241"/>
      <c r="AR342" s="241"/>
      <c r="AS342" s="228"/>
      <c r="AT342" s="194"/>
      <c r="AU342" s="37"/>
      <c r="AV342" s="68"/>
      <c r="AW342" s="228"/>
      <c r="AX342" s="241"/>
      <c r="AY342" s="38"/>
      <c r="AZ342" s="38"/>
      <c r="BA342" s="55"/>
      <c r="BB342" s="55"/>
      <c r="BC342" s="3" t="e">
        <f t="shared" ca="1" si="79"/>
        <v>#N/A</v>
      </c>
      <c r="BD342" s="3">
        <f t="shared" ca="1" si="80"/>
        <v>78495500</v>
      </c>
      <c r="BE342" s="132"/>
      <c r="BF342" s="132"/>
      <c r="BG342" s="125"/>
      <c r="BJ342" s="68"/>
      <c r="BK342" s="68"/>
      <c r="BL342" s="68"/>
      <c r="BN342" s="169"/>
      <c r="BP342" s="68"/>
      <c r="BQ342" s="68"/>
      <c r="BR342" s="68"/>
      <c r="BU342" s="68"/>
      <c r="BV342" s="68"/>
      <c r="BW342" s="68"/>
      <c r="BX342" s="68"/>
      <c r="BZ342" s="237"/>
      <c r="CD342" s="237"/>
      <c r="CF342" s="68"/>
      <c r="CG342" s="68"/>
      <c r="CH342" s="237"/>
      <c r="CL342" s="237"/>
    </row>
    <row r="343" spans="1:90" x14ac:dyDescent="0.4">
      <c r="A343">
        <v>311</v>
      </c>
      <c r="B343" s="47">
        <f ca="1">IF(A343&gt;$A$8,"",OFFSET(InputPriceData!B$15,$A343+$A$11,0,1,1))</f>
        <v>44873</v>
      </c>
      <c r="C343" s="3">
        <f ca="1">IF(A343&gt;$A$8,"",OFFSET(InputPriceData!G$15,CalculationsAndCharts!$A343+$A$11,IF($C$5,8,0),1,1))</f>
        <v>84641100</v>
      </c>
      <c r="D343" s="4">
        <f ca="1">IF(A343&gt;$A$8,"",OFFSET(InputPriceData!C$15,CalculationsAndCharts!$A343+$A$11,IF($C$5,8,0),1,1))</f>
        <v>381.10998499999999</v>
      </c>
      <c r="E343" s="4">
        <f ca="1">IF(A343&gt;$A$8,"",OFFSET(InputPriceData!D$15,CalculationsAndCharts!$A343+$A$11,IF($C$5,8,0),1,1))</f>
        <v>385.11999500000002</v>
      </c>
      <c r="F343" s="4">
        <f ca="1">IF(A343&gt;$A$8,"",OFFSET(InputPriceData!E$15,CalculationsAndCharts!$A343+$A$11,IF($C$5,8,0),1,1))</f>
        <v>377.72000100000002</v>
      </c>
      <c r="G343" s="4">
        <f ca="1">IF(A343&gt;$A$8,"",OFFSET(InputPriceData!F$15,CalculationsAndCharts!$A343+$A$11,IF($C$5,8,0),1,1))</f>
        <v>382</v>
      </c>
      <c r="H343" s="282">
        <f t="shared" ca="1" si="67"/>
        <v>385.11999500000002</v>
      </c>
      <c r="I343" s="292">
        <f t="shared" ca="1" si="68"/>
        <v>377.72000100000002</v>
      </c>
      <c r="J343" s="50">
        <f t="shared" ca="1" si="69"/>
        <v>7.3999939999999924</v>
      </c>
      <c r="K343" s="282"/>
      <c r="L343" s="282"/>
      <c r="M343" s="292">
        <f t="shared" ca="1" si="70"/>
        <v>7.2072109871648022</v>
      </c>
      <c r="N343" s="291"/>
      <c r="P343" s="292">
        <f t="shared" ca="1" si="71"/>
        <v>378.83041420830949</v>
      </c>
      <c r="Q343" s="301">
        <f t="shared" ca="1" si="72"/>
        <v>386.03762519547428</v>
      </c>
      <c r="R343" s="301">
        <f t="shared" ca="1" si="73"/>
        <v>371.62320322114471</v>
      </c>
      <c r="S343" s="50"/>
      <c r="T343" s="292"/>
      <c r="U343" s="265"/>
      <c r="V343" s="292">
        <f t="shared" ca="1" si="74"/>
        <v>378.83041420830949</v>
      </c>
      <c r="W343" s="241">
        <f t="shared" ca="1" si="75"/>
        <v>3.1695857916905084</v>
      </c>
      <c r="X343" s="351">
        <f t="shared" ca="1" si="76"/>
        <v>10.046274090886346</v>
      </c>
      <c r="Y343" s="50">
        <f t="shared" ca="1" si="66"/>
        <v>5.7688068610900176</v>
      </c>
      <c r="Z343" s="265">
        <f t="shared" ca="1" si="77"/>
        <v>387.76880686109001</v>
      </c>
      <c r="AA343" s="265">
        <f t="shared" ca="1" si="78"/>
        <v>376.23119313890999</v>
      </c>
      <c r="AB343" s="292"/>
      <c r="AC343" s="37"/>
      <c r="AD343" s="50"/>
      <c r="AE343" s="228"/>
      <c r="AF343" s="50"/>
      <c r="AG343" s="50"/>
      <c r="AH343" s="228"/>
      <c r="AI343" s="50"/>
      <c r="AJ343" s="50"/>
      <c r="AK343" s="50"/>
      <c r="AL343" s="68"/>
      <c r="AM343" s="246"/>
      <c r="AN343" s="241"/>
      <c r="AO343" s="68"/>
      <c r="AP343" s="68"/>
      <c r="AQ343" s="241"/>
      <c r="AR343" s="241"/>
      <c r="AS343" s="228"/>
      <c r="AT343" s="194"/>
      <c r="AU343" s="37"/>
      <c r="AV343" s="68"/>
      <c r="AW343" s="228"/>
      <c r="AX343" s="241"/>
      <c r="AY343" s="38"/>
      <c r="AZ343" s="38"/>
      <c r="BA343" s="55"/>
      <c r="BB343" s="55"/>
      <c r="BC343" s="3">
        <f t="shared" ca="1" si="79"/>
        <v>84641100</v>
      </c>
      <c r="BD343" s="3" t="e">
        <f t="shared" ca="1" si="80"/>
        <v>#N/A</v>
      </c>
      <c r="BE343" s="132"/>
      <c r="BF343" s="132"/>
      <c r="BG343" s="125"/>
      <c r="BJ343" s="68"/>
      <c r="BK343" s="68"/>
      <c r="BL343" s="68"/>
      <c r="BN343" s="169"/>
      <c r="BP343" s="68"/>
      <c r="BQ343" s="68"/>
      <c r="BR343" s="68"/>
      <c r="BU343" s="68"/>
      <c r="BV343" s="68"/>
      <c r="BW343" s="68"/>
      <c r="BX343" s="68"/>
      <c r="BZ343" s="237"/>
      <c r="CD343" s="237"/>
      <c r="CF343" s="68"/>
      <c r="CG343" s="68"/>
      <c r="CH343" s="237"/>
      <c r="CL343" s="237"/>
    </row>
    <row r="344" spans="1:90" x14ac:dyDescent="0.4">
      <c r="A344">
        <v>312</v>
      </c>
      <c r="B344" s="47">
        <f ca="1">IF(A344&gt;$A$8,"",OFFSET(InputPriceData!B$15,$A344+$A$11,0,1,1))</f>
        <v>44872</v>
      </c>
      <c r="C344" s="3">
        <f ca="1">IF(A344&gt;$A$8,"",OFFSET(InputPriceData!G$15,CalculationsAndCharts!$A344+$A$11,IF($C$5,8,0),1,1))</f>
        <v>68286900</v>
      </c>
      <c r="D344" s="4">
        <f ca="1">IF(A344&gt;$A$8,"",OFFSET(InputPriceData!C$15,CalculationsAndCharts!$A344+$A$11,IF($C$5,8,0),1,1))</f>
        <v>377.709991</v>
      </c>
      <c r="E344" s="4">
        <f ca="1">IF(A344&gt;$A$8,"",OFFSET(InputPriceData!D$15,CalculationsAndCharts!$A344+$A$11,IF($C$5,8,0),1,1))</f>
        <v>380.57000699999998</v>
      </c>
      <c r="F344" s="4">
        <f ca="1">IF(A344&gt;$A$8,"",OFFSET(InputPriceData!E$15,CalculationsAndCharts!$A344+$A$11,IF($C$5,8,0),1,1))</f>
        <v>375.52999899999998</v>
      </c>
      <c r="G344" s="4">
        <f ca="1">IF(A344&gt;$A$8,"",OFFSET(InputPriceData!F$15,CalculationsAndCharts!$A344+$A$11,IF($C$5,8,0),1,1))</f>
        <v>379.95001200000002</v>
      </c>
      <c r="H344" s="282">
        <f t="shared" ca="1" si="67"/>
        <v>380.57000699999998</v>
      </c>
      <c r="I344" s="292">
        <f t="shared" ca="1" si="68"/>
        <v>375.52999899999998</v>
      </c>
      <c r="J344" s="50">
        <f t="shared" ca="1" si="69"/>
        <v>5.0400080000000003</v>
      </c>
      <c r="K344" s="282"/>
      <c r="L344" s="282"/>
      <c r="M344" s="292">
        <f t="shared" ca="1" si="70"/>
        <v>7.8086472643831488</v>
      </c>
      <c r="N344" s="291"/>
      <c r="P344" s="292">
        <f t="shared" ca="1" si="71"/>
        <v>378.25190126662028</v>
      </c>
      <c r="Q344" s="301">
        <f t="shared" ca="1" si="72"/>
        <v>386.06054853100341</v>
      </c>
      <c r="R344" s="301">
        <f t="shared" ca="1" si="73"/>
        <v>370.44325400223715</v>
      </c>
      <c r="S344" s="50"/>
      <c r="T344" s="292"/>
      <c r="U344" s="265"/>
      <c r="V344" s="292">
        <f t="shared" ca="1" si="74"/>
        <v>378.25190126662028</v>
      </c>
      <c r="W344" s="241">
        <f t="shared" ca="1" si="75"/>
        <v>1.6981107333797354</v>
      </c>
      <c r="X344" s="351">
        <f t="shared" ca="1" si="76"/>
        <v>2.8835800628194628</v>
      </c>
      <c r="Y344" s="50">
        <f t="shared" ca="1" si="66"/>
        <v>5.8784785715426731</v>
      </c>
      <c r="Z344" s="265">
        <f t="shared" ca="1" si="77"/>
        <v>385.82849057154272</v>
      </c>
      <c r="AA344" s="265">
        <f t="shared" ca="1" si="78"/>
        <v>374.07153342845731</v>
      </c>
      <c r="AB344" s="292"/>
      <c r="AC344" s="37"/>
      <c r="AD344" s="50"/>
      <c r="AE344" s="228"/>
      <c r="AF344" s="50"/>
      <c r="AG344" s="50"/>
      <c r="AH344" s="228"/>
      <c r="AI344" s="50"/>
      <c r="AJ344" s="50"/>
      <c r="AK344" s="50"/>
      <c r="AL344" s="68"/>
      <c r="AM344" s="246"/>
      <c r="AN344" s="241"/>
      <c r="AO344" s="68"/>
      <c r="AP344" s="68"/>
      <c r="AQ344" s="241"/>
      <c r="AR344" s="241"/>
      <c r="AS344" s="228"/>
      <c r="AT344" s="194"/>
      <c r="AU344" s="37"/>
      <c r="AV344" s="68"/>
      <c r="AW344" s="228"/>
      <c r="AX344" s="241"/>
      <c r="AY344" s="38"/>
      <c r="AZ344" s="38"/>
      <c r="BA344" s="55"/>
      <c r="BB344" s="55"/>
      <c r="BC344" s="3">
        <f t="shared" ca="1" si="79"/>
        <v>68286900</v>
      </c>
      <c r="BD344" s="3" t="e">
        <f t="shared" ca="1" si="80"/>
        <v>#N/A</v>
      </c>
      <c r="BE344" s="132"/>
      <c r="BF344" s="132"/>
      <c r="BG344" s="125"/>
      <c r="BJ344" s="68"/>
      <c r="BK344" s="68"/>
      <c r="BL344" s="68"/>
      <c r="BN344" s="169"/>
      <c r="BP344" s="68"/>
      <c r="BQ344" s="68"/>
      <c r="BR344" s="68"/>
      <c r="BU344" s="68"/>
      <c r="BV344" s="68"/>
      <c r="BW344" s="68"/>
      <c r="BX344" s="68"/>
      <c r="BZ344" s="237"/>
      <c r="CD344" s="237"/>
      <c r="CF344" s="68"/>
      <c r="CG344" s="68"/>
      <c r="CH344" s="237"/>
      <c r="CL344" s="237"/>
    </row>
    <row r="345" spans="1:90" x14ac:dyDescent="0.4">
      <c r="A345">
        <v>313</v>
      </c>
      <c r="B345" s="47">
        <f ca="1">IF(A345&gt;$A$8,"",OFFSET(InputPriceData!B$15,$A345+$A$11,0,1,1))</f>
        <v>44869</v>
      </c>
      <c r="C345" s="3">
        <f ca="1">IF(A345&gt;$A$8,"",OFFSET(InputPriceData!G$15,CalculationsAndCharts!$A345+$A$11,IF($C$5,8,0),1,1))</f>
        <v>103505200</v>
      </c>
      <c r="D345" s="4">
        <f ca="1">IF(A345&gt;$A$8,"",OFFSET(InputPriceData!C$15,CalculationsAndCharts!$A345+$A$11,IF($C$5,8,0),1,1))</f>
        <v>377</v>
      </c>
      <c r="E345" s="4">
        <f ca="1">IF(A345&gt;$A$8,"",OFFSET(InputPriceData!D$15,CalculationsAndCharts!$A345+$A$11,IF($C$5,8,0),1,1))</f>
        <v>378.86999500000002</v>
      </c>
      <c r="F345" s="4">
        <f ca="1">IF(A345&gt;$A$8,"",OFFSET(InputPriceData!E$15,CalculationsAndCharts!$A345+$A$11,IF($C$5,8,0),1,1))</f>
        <v>370</v>
      </c>
      <c r="G345" s="4">
        <f ca="1">IF(A345&gt;$A$8,"",OFFSET(InputPriceData!F$15,CalculationsAndCharts!$A345+$A$11,IF($C$5,8,0),1,1))</f>
        <v>376.35000600000001</v>
      </c>
      <c r="H345" s="282">
        <f t="shared" ca="1" si="67"/>
        <v>378.86999500000002</v>
      </c>
      <c r="I345" s="292">
        <f t="shared" ca="1" si="68"/>
        <v>370</v>
      </c>
      <c r="J345" s="50">
        <f t="shared" ca="1" si="69"/>
        <v>8.8699950000000172</v>
      </c>
      <c r="K345" s="282"/>
      <c r="L345" s="282"/>
      <c r="M345" s="292">
        <f t="shared" ca="1" si="70"/>
        <v>8.184931715894475</v>
      </c>
      <c r="N345" s="291"/>
      <c r="P345" s="292">
        <f t="shared" ca="1" si="71"/>
        <v>379.09126496945635</v>
      </c>
      <c r="Q345" s="301">
        <f t="shared" ca="1" si="72"/>
        <v>387.27619668535084</v>
      </c>
      <c r="R345" s="301">
        <f t="shared" ca="1" si="73"/>
        <v>370.90633325356185</v>
      </c>
      <c r="S345" s="50"/>
      <c r="T345" s="292"/>
      <c r="U345" s="265"/>
      <c r="V345" s="292">
        <f t="shared" ca="1" si="74"/>
        <v>379.09126496945635</v>
      </c>
      <c r="W345" s="241">
        <f t="shared" ca="1" si="75"/>
        <v>-2.7412589694563394</v>
      </c>
      <c r="X345" s="351">
        <f t="shared" ca="1" si="76"/>
        <v>7.5145007376248323</v>
      </c>
      <c r="Y345" s="50">
        <f t="shared" ca="1" si="66"/>
        <v>6.0741043807451991</v>
      </c>
      <c r="Z345" s="265">
        <f t="shared" ca="1" si="77"/>
        <v>382.42411038074522</v>
      </c>
      <c r="AA345" s="265">
        <f t="shared" ca="1" si="78"/>
        <v>370.2759016192548</v>
      </c>
      <c r="AB345" s="292"/>
      <c r="AC345" s="37"/>
      <c r="AD345" s="50"/>
      <c r="AE345" s="228"/>
      <c r="AF345" s="50"/>
      <c r="AG345" s="50"/>
      <c r="AH345" s="228"/>
      <c r="AI345" s="50"/>
      <c r="AJ345" s="50"/>
      <c r="AK345" s="50"/>
      <c r="AL345" s="68"/>
      <c r="AM345" s="246"/>
      <c r="AN345" s="241"/>
      <c r="AO345" s="68"/>
      <c r="AP345" s="68"/>
      <c r="AQ345" s="241"/>
      <c r="AR345" s="241"/>
      <c r="AS345" s="228"/>
      <c r="AT345" s="194"/>
      <c r="AU345" s="37"/>
      <c r="AV345" s="68"/>
      <c r="AW345" s="228"/>
      <c r="AX345" s="241"/>
      <c r="AY345" s="38"/>
      <c r="AZ345" s="38"/>
      <c r="BA345" s="55"/>
      <c r="BB345" s="55"/>
      <c r="BC345" s="3">
        <f t="shared" ca="1" si="79"/>
        <v>103505200</v>
      </c>
      <c r="BD345" s="3" t="e">
        <f t="shared" ca="1" si="80"/>
        <v>#N/A</v>
      </c>
      <c r="BE345" s="132"/>
      <c r="BF345" s="132"/>
      <c r="BG345" s="125"/>
      <c r="BJ345" s="68"/>
      <c r="BK345" s="68"/>
      <c r="BL345" s="68"/>
      <c r="BN345" s="169"/>
      <c r="BP345" s="68"/>
      <c r="BQ345" s="68"/>
      <c r="BR345" s="68"/>
      <c r="BU345" s="68"/>
      <c r="BV345" s="68"/>
      <c r="BW345" s="68"/>
      <c r="BX345" s="68"/>
      <c r="BZ345" s="237"/>
      <c r="CD345" s="237"/>
      <c r="CF345" s="68"/>
      <c r="CG345" s="68"/>
      <c r="CH345" s="237"/>
      <c r="CL345" s="237"/>
    </row>
    <row r="346" spans="1:90" x14ac:dyDescent="0.4">
      <c r="A346">
        <v>314</v>
      </c>
      <c r="B346" s="47">
        <f ca="1">IF(A346&gt;$A$8,"",OFFSET(InputPriceData!B$15,$A346+$A$11,0,1,1))</f>
        <v>44868</v>
      </c>
      <c r="C346" s="3">
        <f ca="1">IF(A346&gt;$A$8,"",OFFSET(InputPriceData!G$15,CalculationsAndCharts!$A346+$A$11,IF($C$5,8,0),1,1))</f>
        <v>87100100</v>
      </c>
      <c r="D346" s="4">
        <f ca="1">IF(A346&gt;$A$8,"",OFFSET(InputPriceData!C$15,CalculationsAndCharts!$A346+$A$11,IF($C$5,8,0),1,1))</f>
        <v>371.47000100000002</v>
      </c>
      <c r="E346" s="4">
        <f ca="1">IF(A346&gt;$A$8,"",OFFSET(InputPriceData!D$15,CalculationsAndCharts!$A346+$A$11,IF($C$5,8,0),1,1))</f>
        <v>374.20001200000002</v>
      </c>
      <c r="F346" s="4">
        <f ca="1">IF(A346&gt;$A$8,"",OFFSET(InputPriceData!E$15,CalculationsAndCharts!$A346+$A$11,IF($C$5,8,0),1,1))</f>
        <v>368.790009</v>
      </c>
      <c r="G346" s="4">
        <f ca="1">IF(A346&gt;$A$8,"",OFFSET(InputPriceData!F$15,CalculationsAndCharts!$A346+$A$11,IF($C$5,8,0),1,1))</f>
        <v>371.01001000000002</v>
      </c>
      <c r="H346" s="282">
        <f t="shared" ca="1" si="67"/>
        <v>374.86999500000002</v>
      </c>
      <c r="I346" s="292">
        <f t="shared" ca="1" si="68"/>
        <v>368.790009</v>
      </c>
      <c r="J346" s="50">
        <f t="shared" ca="1" si="69"/>
        <v>6.0799860000000194</v>
      </c>
      <c r="K346" s="282"/>
      <c r="L346" s="282"/>
      <c r="M346" s="292">
        <f t="shared" ca="1" si="70"/>
        <v>8.3613437723568431</v>
      </c>
      <c r="N346" s="291"/>
      <c r="P346" s="292">
        <f t="shared" ca="1" si="71"/>
        <v>382.50868802887032</v>
      </c>
      <c r="Q346" s="301">
        <f t="shared" ca="1" si="72"/>
        <v>390.87003180122719</v>
      </c>
      <c r="R346" s="301">
        <f t="shared" ca="1" si="73"/>
        <v>374.14734425651346</v>
      </c>
      <c r="S346" s="50"/>
      <c r="T346" s="292"/>
      <c r="U346" s="265"/>
      <c r="V346" s="292">
        <f t="shared" ca="1" si="74"/>
        <v>382.50868802887032</v>
      </c>
      <c r="W346" s="241">
        <f t="shared" ca="1" si="75"/>
        <v>-11.498678028870302</v>
      </c>
      <c r="X346" s="351">
        <f t="shared" ca="1" si="76"/>
        <v>132.21959641162459</v>
      </c>
      <c r="Y346" s="50">
        <f t="shared" ca="1" si="66"/>
        <v>6.2567813000821557</v>
      </c>
      <c r="Z346" s="265">
        <f t="shared" ca="1" si="77"/>
        <v>377.26679130008216</v>
      </c>
      <c r="AA346" s="265">
        <f t="shared" ca="1" si="78"/>
        <v>364.75322869991788</v>
      </c>
      <c r="AB346" s="292"/>
      <c r="AC346" s="37"/>
      <c r="AD346" s="50"/>
      <c r="AE346" s="228"/>
      <c r="AF346" s="50"/>
      <c r="AG346" s="50"/>
      <c r="AH346" s="228"/>
      <c r="AI346" s="50"/>
      <c r="AJ346" s="50"/>
      <c r="AK346" s="50"/>
      <c r="AL346" s="68"/>
      <c r="AM346" s="246"/>
      <c r="AN346" s="241"/>
      <c r="AO346" s="68"/>
      <c r="AP346" s="68"/>
      <c r="AQ346" s="241"/>
      <c r="AR346" s="241"/>
      <c r="AS346" s="228"/>
      <c r="AT346" s="194"/>
      <c r="AU346" s="37"/>
      <c r="AV346" s="68"/>
      <c r="AW346" s="228"/>
      <c r="AX346" s="241"/>
      <c r="AY346" s="38"/>
      <c r="AZ346" s="38"/>
      <c r="BA346" s="55"/>
      <c r="BB346" s="55"/>
      <c r="BC346" s="3" t="e">
        <f t="shared" ca="1" si="79"/>
        <v>#N/A</v>
      </c>
      <c r="BD346" s="3">
        <f t="shared" ca="1" si="80"/>
        <v>87100100</v>
      </c>
      <c r="BE346" s="132"/>
      <c r="BF346" s="132"/>
      <c r="BG346" s="125"/>
      <c r="BJ346" s="68"/>
      <c r="BK346" s="68"/>
      <c r="BL346" s="68"/>
      <c r="BN346" s="169"/>
      <c r="BP346" s="68"/>
      <c r="BQ346" s="68"/>
      <c r="BR346" s="68"/>
      <c r="BU346" s="68"/>
      <c r="BV346" s="68"/>
      <c r="BW346" s="68"/>
      <c r="BX346" s="68"/>
      <c r="BZ346" s="237"/>
      <c r="CD346" s="237"/>
      <c r="CF346" s="68"/>
      <c r="CG346" s="68"/>
      <c r="CH346" s="237"/>
      <c r="CL346" s="237"/>
    </row>
    <row r="347" spans="1:90" x14ac:dyDescent="0.4">
      <c r="A347">
        <v>315</v>
      </c>
      <c r="B347" s="47">
        <f ca="1">IF(A347&gt;$A$8,"",OFFSET(InputPriceData!B$15,$A347+$A$11,0,1,1))</f>
        <v>44867</v>
      </c>
      <c r="C347" s="3">
        <f ca="1">IF(A347&gt;$A$8,"",OFFSET(InputPriceData!G$15,CalculationsAndCharts!$A347+$A$11,IF($C$5,8,0),1,1))</f>
        <v>126990400</v>
      </c>
      <c r="D347" s="4">
        <f ca="1">IF(A347&gt;$A$8,"",OFFSET(InputPriceData!C$15,CalculationsAndCharts!$A347+$A$11,IF($C$5,8,0),1,1))</f>
        <v>383.89999399999999</v>
      </c>
      <c r="E347" s="4">
        <f ca="1">IF(A347&gt;$A$8,"",OFFSET(InputPriceData!D$15,CalculationsAndCharts!$A347+$A$11,IF($C$5,8,0),1,1))</f>
        <v>388.63000499999998</v>
      </c>
      <c r="F347" s="4">
        <f ca="1">IF(A347&gt;$A$8,"",OFFSET(InputPriceData!E$15,CalculationsAndCharts!$A347+$A$11,IF($C$5,8,0),1,1))</f>
        <v>374.76001000000002</v>
      </c>
      <c r="G347" s="4">
        <f ca="1">IF(A347&gt;$A$8,"",OFFSET(InputPriceData!F$15,CalculationsAndCharts!$A347+$A$11,IF($C$5,8,0),1,1))</f>
        <v>374.86999500000002</v>
      </c>
      <c r="H347" s="282">
        <f t="shared" ca="1" si="67"/>
        <v>388.63000499999998</v>
      </c>
      <c r="I347" s="292">
        <f t="shared" ca="1" si="68"/>
        <v>374.76001000000002</v>
      </c>
      <c r="J347" s="50">
        <f t="shared" ca="1" si="69"/>
        <v>13.86999499999996</v>
      </c>
      <c r="K347" s="282"/>
      <c r="L347" s="282"/>
      <c r="M347" s="292">
        <f t="shared" ca="1" si="70"/>
        <v>7.2830352231267579</v>
      </c>
      <c r="N347" s="291"/>
      <c r="P347" s="292">
        <f t="shared" ca="1" si="71"/>
        <v>387.11792152925443</v>
      </c>
      <c r="Q347" s="301">
        <f t="shared" ca="1" si="72"/>
        <v>394.40095675238121</v>
      </c>
      <c r="R347" s="301">
        <f t="shared" ca="1" si="73"/>
        <v>379.83488630612766</v>
      </c>
      <c r="S347" s="50"/>
      <c r="T347" s="292"/>
      <c r="U347" s="265"/>
      <c r="V347" s="292">
        <f t="shared" ca="1" si="74"/>
        <v>387.11792152925443</v>
      </c>
      <c r="W347" s="241">
        <f t="shared" ca="1" si="75"/>
        <v>-12.247926529254414</v>
      </c>
      <c r="X347" s="351">
        <f t="shared" ca="1" si="76"/>
        <v>150.01170426601408</v>
      </c>
      <c r="Y347" s="50">
        <f t="shared" ca="1" si="66"/>
        <v>5.739948085317276</v>
      </c>
      <c r="Z347" s="265">
        <f t="shared" ca="1" si="77"/>
        <v>380.6099430853173</v>
      </c>
      <c r="AA347" s="265">
        <f t="shared" ca="1" si="78"/>
        <v>369.13004691468274</v>
      </c>
      <c r="AB347" s="292"/>
      <c r="AC347" s="37"/>
      <c r="AD347" s="50"/>
      <c r="AE347" s="228"/>
      <c r="AF347" s="50"/>
      <c r="AG347" s="50"/>
      <c r="AH347" s="228"/>
      <c r="AI347" s="50"/>
      <c r="AJ347" s="50"/>
      <c r="AK347" s="50"/>
      <c r="AL347" s="68"/>
      <c r="AM347" s="246"/>
      <c r="AN347" s="241"/>
      <c r="AO347" s="68"/>
      <c r="AP347" s="68"/>
      <c r="AQ347" s="241"/>
      <c r="AR347" s="241"/>
      <c r="AS347" s="228"/>
      <c r="AT347" s="194"/>
      <c r="AU347" s="37"/>
      <c r="AV347" s="68"/>
      <c r="AW347" s="228"/>
      <c r="AX347" s="241"/>
      <c r="AY347" s="38"/>
      <c r="AZ347" s="38"/>
      <c r="BA347" s="55"/>
      <c r="BB347" s="55"/>
      <c r="BC347" s="3" t="e">
        <f t="shared" ca="1" si="79"/>
        <v>#N/A</v>
      </c>
      <c r="BD347" s="3">
        <f t="shared" ca="1" si="80"/>
        <v>126990400</v>
      </c>
      <c r="BE347" s="132"/>
      <c r="BF347" s="132"/>
      <c r="BG347" s="125"/>
      <c r="BJ347" s="68"/>
      <c r="BK347" s="68"/>
      <c r="BL347" s="68"/>
      <c r="BN347" s="169"/>
      <c r="BP347" s="68"/>
      <c r="BQ347" s="68"/>
      <c r="BR347" s="68"/>
      <c r="BU347" s="68"/>
      <c r="BV347" s="68"/>
      <c r="BW347" s="68"/>
      <c r="BX347" s="68"/>
      <c r="BZ347" s="237"/>
      <c r="CD347" s="237"/>
      <c r="CF347" s="68"/>
      <c r="CG347" s="68"/>
      <c r="CH347" s="237"/>
      <c r="CL347" s="237"/>
    </row>
    <row r="348" spans="1:90" x14ac:dyDescent="0.4">
      <c r="A348">
        <v>316</v>
      </c>
      <c r="B348" s="47">
        <f ca="1">IF(A348&gt;$A$8,"",OFFSET(InputPriceData!B$15,$A348+$A$11,0,1,1))</f>
        <v>44866</v>
      </c>
      <c r="C348" s="3">
        <f ca="1">IF(A348&gt;$A$8,"",OFFSET(InputPriceData!G$15,CalculationsAndCharts!$A348+$A$11,IF($C$5,8,0),1,1))</f>
        <v>85407600</v>
      </c>
      <c r="D348" s="4">
        <f ca="1">IF(A348&gt;$A$8,"",OFFSET(InputPriceData!C$15,CalculationsAndCharts!$A348+$A$11,IF($C$5,8,0),1,1))</f>
        <v>390.14001500000001</v>
      </c>
      <c r="E348" s="4">
        <f ca="1">IF(A348&gt;$A$8,"",OFFSET(InputPriceData!D$15,CalculationsAndCharts!$A348+$A$11,IF($C$5,8,0),1,1))</f>
        <v>390.39001500000001</v>
      </c>
      <c r="F348" s="4">
        <f ca="1">IF(A348&gt;$A$8,"",OFFSET(InputPriceData!E$15,CalculationsAndCharts!$A348+$A$11,IF($C$5,8,0),1,1))</f>
        <v>383.290009</v>
      </c>
      <c r="G348" s="4">
        <f ca="1">IF(A348&gt;$A$8,"",OFFSET(InputPriceData!F$15,CalculationsAndCharts!$A348+$A$11,IF($C$5,8,0),1,1))</f>
        <v>384.51998900000001</v>
      </c>
      <c r="H348" s="282">
        <f t="shared" ca="1" si="67"/>
        <v>390.39001500000001</v>
      </c>
      <c r="I348" s="292">
        <f t="shared" ca="1" si="68"/>
        <v>383.290009</v>
      </c>
      <c r="J348" s="50">
        <f t="shared" ca="1" si="69"/>
        <v>7.1000060000000076</v>
      </c>
      <c r="K348" s="282"/>
      <c r="L348" s="282"/>
      <c r="M348" s="292">
        <f t="shared" ca="1" si="70"/>
        <v>5.6795038654673338</v>
      </c>
      <c r="N348" s="291"/>
      <c r="P348" s="292">
        <f t="shared" ca="1" si="71"/>
        <v>389.19640890061794</v>
      </c>
      <c r="Q348" s="301">
        <f t="shared" ca="1" si="72"/>
        <v>394.87591276608526</v>
      </c>
      <c r="R348" s="301">
        <f t="shared" ca="1" si="73"/>
        <v>383.51690503515061</v>
      </c>
      <c r="S348" s="50"/>
      <c r="T348" s="292"/>
      <c r="U348" s="265"/>
      <c r="V348" s="292">
        <f t="shared" ca="1" si="74"/>
        <v>389.19640890061794</v>
      </c>
      <c r="W348" s="241">
        <f t="shared" ca="1" si="75"/>
        <v>-4.6764199006179297</v>
      </c>
      <c r="X348" s="351">
        <f t="shared" ca="1" si="76"/>
        <v>21.868903086895408</v>
      </c>
      <c r="Y348" s="50">
        <f t="shared" ca="1" si="66"/>
        <v>5.5309745332216114</v>
      </c>
      <c r="Z348" s="265">
        <f t="shared" ca="1" si="77"/>
        <v>390.05096353322165</v>
      </c>
      <c r="AA348" s="265">
        <f t="shared" ca="1" si="78"/>
        <v>378.98901446677837</v>
      </c>
      <c r="AB348" s="292"/>
      <c r="AC348" s="37"/>
      <c r="AD348" s="50"/>
      <c r="AE348" s="228"/>
      <c r="AF348" s="50"/>
      <c r="AG348" s="50"/>
      <c r="AH348" s="228"/>
      <c r="AI348" s="50"/>
      <c r="AJ348" s="50"/>
      <c r="AK348" s="50"/>
      <c r="AL348" s="68"/>
      <c r="AM348" s="246"/>
      <c r="AN348" s="241"/>
      <c r="AO348" s="68"/>
      <c r="AP348" s="68"/>
      <c r="AQ348" s="241"/>
      <c r="AR348" s="241"/>
      <c r="AS348" s="228"/>
      <c r="AT348" s="194"/>
      <c r="AU348" s="37"/>
      <c r="AV348" s="68"/>
      <c r="AW348" s="228"/>
      <c r="AX348" s="241"/>
      <c r="AY348" s="38"/>
      <c r="AZ348" s="38"/>
      <c r="BA348" s="55"/>
      <c r="BB348" s="55"/>
      <c r="BC348" s="3" t="e">
        <f t="shared" ca="1" si="79"/>
        <v>#N/A</v>
      </c>
      <c r="BD348" s="3">
        <f t="shared" ca="1" si="80"/>
        <v>85407600</v>
      </c>
      <c r="BE348" s="132"/>
      <c r="BF348" s="132"/>
      <c r="BG348" s="125"/>
      <c r="BJ348" s="68"/>
      <c r="BK348" s="68"/>
      <c r="BL348" s="68"/>
      <c r="BN348" s="169"/>
      <c r="BP348" s="68"/>
      <c r="BQ348" s="68"/>
      <c r="BR348" s="68"/>
      <c r="BU348" s="68"/>
      <c r="BV348" s="68"/>
      <c r="BW348" s="68"/>
      <c r="BX348" s="68"/>
      <c r="BZ348" s="237"/>
      <c r="CD348" s="237"/>
      <c r="CF348" s="68"/>
      <c r="CG348" s="68"/>
      <c r="CH348" s="237"/>
      <c r="CL348" s="237"/>
    </row>
    <row r="349" spans="1:90" x14ac:dyDescent="0.4">
      <c r="A349">
        <v>317</v>
      </c>
      <c r="B349" s="47">
        <f ca="1">IF(A349&gt;$A$8,"",OFFSET(InputPriceData!B$15,$A349+$A$11,0,1,1))</f>
        <v>44865</v>
      </c>
      <c r="C349" s="3">
        <f ca="1">IF(A349&gt;$A$8,"",OFFSET(InputPriceData!G$15,CalculationsAndCharts!$A349+$A$11,IF($C$5,8,0),1,1))</f>
        <v>96631300</v>
      </c>
      <c r="D349" s="4">
        <f ca="1">IF(A349&gt;$A$8,"",OFFSET(InputPriceData!C$15,CalculationsAndCharts!$A349+$A$11,IF($C$5,8,0),1,1))</f>
        <v>386.44000199999999</v>
      </c>
      <c r="E349" s="4">
        <f ca="1">IF(A349&gt;$A$8,"",OFFSET(InputPriceData!D$15,CalculationsAndCharts!$A349+$A$11,IF($C$5,8,0),1,1))</f>
        <v>388.39999399999999</v>
      </c>
      <c r="F349" s="4">
        <f ca="1">IF(A349&gt;$A$8,"",OFFSET(InputPriceData!E$15,CalculationsAndCharts!$A349+$A$11,IF($C$5,8,0),1,1))</f>
        <v>385.26001000000002</v>
      </c>
      <c r="G349" s="4">
        <f ca="1">IF(A349&gt;$A$8,"",OFFSET(InputPriceData!F$15,CalculationsAndCharts!$A349+$A$11,IF($C$5,8,0),1,1))</f>
        <v>386.209991</v>
      </c>
      <c r="H349" s="282">
        <f t="shared" ca="1" si="67"/>
        <v>389.01998900000001</v>
      </c>
      <c r="I349" s="292">
        <f t="shared" ca="1" si="68"/>
        <v>385.26001000000002</v>
      </c>
      <c r="J349" s="50">
        <f t="shared" ca="1" si="69"/>
        <v>3.7599789999999871</v>
      </c>
      <c r="K349" s="282"/>
      <c r="L349" s="282"/>
      <c r="M349" s="292">
        <f t="shared" ca="1" si="70"/>
        <v>6.2869590844415848</v>
      </c>
      <c r="N349" s="291"/>
      <c r="P349" s="292">
        <f t="shared" ca="1" si="71"/>
        <v>388.4449111443289</v>
      </c>
      <c r="Q349" s="301">
        <f t="shared" ca="1" si="72"/>
        <v>394.7318702287705</v>
      </c>
      <c r="R349" s="301">
        <f t="shared" ca="1" si="73"/>
        <v>382.15795205988729</v>
      </c>
      <c r="S349" s="50"/>
      <c r="T349" s="292"/>
      <c r="U349" s="265"/>
      <c r="V349" s="292">
        <f t="shared" ca="1" si="74"/>
        <v>388.4449111443289</v>
      </c>
      <c r="W349" s="241">
        <f t="shared" ca="1" si="75"/>
        <v>-2.2349201443288962</v>
      </c>
      <c r="X349" s="351">
        <f t="shared" ca="1" si="76"/>
        <v>4.994868051527094</v>
      </c>
      <c r="Y349" s="50">
        <f t="shared" ca="1" si="66"/>
        <v>6.5639054942702542</v>
      </c>
      <c r="Z349" s="265">
        <f t="shared" ca="1" si="77"/>
        <v>392.77389649427028</v>
      </c>
      <c r="AA349" s="265">
        <f t="shared" ca="1" si="78"/>
        <v>379.64608550572973</v>
      </c>
      <c r="AB349" s="292"/>
      <c r="AC349" s="37"/>
      <c r="AD349" s="50"/>
      <c r="AE349" s="228"/>
      <c r="AF349" s="50"/>
      <c r="AG349" s="50"/>
      <c r="AH349" s="228"/>
      <c r="AI349" s="50"/>
      <c r="AJ349" s="50"/>
      <c r="AK349" s="50"/>
      <c r="AL349" s="68"/>
      <c r="AM349" s="246"/>
      <c r="AN349" s="241"/>
      <c r="AO349" s="68"/>
      <c r="AP349" s="68"/>
      <c r="AQ349" s="241"/>
      <c r="AR349" s="241"/>
      <c r="AS349" s="228"/>
      <c r="AT349" s="194"/>
      <c r="AU349" s="37"/>
      <c r="AV349" s="68"/>
      <c r="AW349" s="228"/>
      <c r="AX349" s="241"/>
      <c r="AY349" s="38"/>
      <c r="AZ349" s="38"/>
      <c r="BA349" s="55"/>
      <c r="BB349" s="55"/>
      <c r="BC349" s="3" t="e">
        <f t="shared" ca="1" si="79"/>
        <v>#N/A</v>
      </c>
      <c r="BD349" s="3">
        <f t="shared" ca="1" si="80"/>
        <v>96631300</v>
      </c>
      <c r="BE349" s="132"/>
      <c r="BF349" s="132"/>
      <c r="BG349" s="125"/>
      <c r="BJ349" s="68"/>
      <c r="BK349" s="68"/>
      <c r="BL349" s="68"/>
      <c r="BN349" s="169"/>
      <c r="BP349" s="68"/>
      <c r="BQ349" s="68"/>
      <c r="BR349" s="68"/>
      <c r="BU349" s="68"/>
      <c r="BV349" s="68"/>
      <c r="BW349" s="68"/>
      <c r="BX349" s="68"/>
      <c r="BZ349" s="237"/>
      <c r="CD349" s="237"/>
      <c r="CF349" s="68"/>
      <c r="CG349" s="68"/>
      <c r="CH349" s="237"/>
      <c r="CL349" s="237"/>
    </row>
    <row r="350" spans="1:90" x14ac:dyDescent="0.4">
      <c r="A350">
        <v>318</v>
      </c>
      <c r="B350" s="47">
        <f ca="1">IF(A350&gt;$A$8,"",OFFSET(InputPriceData!B$15,$A350+$A$11,0,1,1))</f>
        <v>44862</v>
      </c>
      <c r="C350" s="3">
        <f ca="1">IF(A350&gt;$A$8,"",OFFSET(InputPriceData!G$15,CalculationsAndCharts!$A350+$A$11,IF($C$5,8,0),1,1))</f>
        <v>100302000</v>
      </c>
      <c r="D350" s="4">
        <f ca="1">IF(A350&gt;$A$8,"",OFFSET(InputPriceData!C$15,CalculationsAndCharts!$A350+$A$11,IF($C$5,8,0),1,1))</f>
        <v>379.86999500000002</v>
      </c>
      <c r="E350" s="4">
        <f ca="1">IF(A350&gt;$A$8,"",OFFSET(InputPriceData!D$15,CalculationsAndCharts!$A350+$A$11,IF($C$5,8,0),1,1))</f>
        <v>389.51998900000001</v>
      </c>
      <c r="F350" s="4">
        <f ca="1">IF(A350&gt;$A$8,"",OFFSET(InputPriceData!E$15,CalculationsAndCharts!$A350+$A$11,IF($C$5,8,0),1,1))</f>
        <v>379.67999300000002</v>
      </c>
      <c r="G350" s="4">
        <f ca="1">IF(A350&gt;$A$8,"",OFFSET(InputPriceData!F$15,CalculationsAndCharts!$A350+$A$11,IF($C$5,8,0),1,1))</f>
        <v>389.01998900000001</v>
      </c>
      <c r="H350" s="282">
        <f t="shared" ca="1" si="67"/>
        <v>389.51998900000001</v>
      </c>
      <c r="I350" s="292">
        <f t="shared" ca="1" si="68"/>
        <v>379.67999300000002</v>
      </c>
      <c r="J350" s="50">
        <f t="shared" ca="1" si="69"/>
        <v>9.8399959999999851</v>
      </c>
      <c r="K350" s="282"/>
      <c r="L350" s="282"/>
      <c r="M350" s="292">
        <f t="shared" ca="1" si="70"/>
        <v>6.4467573857163769</v>
      </c>
      <c r="N350" s="291"/>
      <c r="P350" s="292">
        <f t="shared" ca="1" si="71"/>
        <v>385.77389305345213</v>
      </c>
      <c r="Q350" s="301">
        <f t="shared" ca="1" si="72"/>
        <v>392.22065043916848</v>
      </c>
      <c r="R350" s="301">
        <f t="shared" ca="1" si="73"/>
        <v>379.32713566773577</v>
      </c>
      <c r="S350" s="50"/>
      <c r="T350" s="292"/>
      <c r="U350" s="265"/>
      <c r="V350" s="292">
        <f t="shared" ca="1" si="74"/>
        <v>385.77389305345213</v>
      </c>
      <c r="W350" s="241">
        <f t="shared" ca="1" si="75"/>
        <v>3.2460959465478822</v>
      </c>
      <c r="X350" s="351">
        <f t="shared" ca="1" si="76"/>
        <v>10.537138894194591</v>
      </c>
      <c r="Y350" s="50">
        <f t="shared" ca="1" si="66"/>
        <v>6.8507960810558242</v>
      </c>
      <c r="Z350" s="265">
        <f t="shared" ca="1" si="77"/>
        <v>395.87078508105583</v>
      </c>
      <c r="AA350" s="265">
        <f t="shared" ca="1" si="78"/>
        <v>382.16919291894419</v>
      </c>
      <c r="AB350" s="292"/>
      <c r="AC350" s="37"/>
      <c r="AD350" s="50"/>
      <c r="AE350" s="228"/>
      <c r="AF350" s="50"/>
      <c r="AG350" s="50"/>
      <c r="AH350" s="228"/>
      <c r="AI350" s="50"/>
      <c r="AJ350" s="50"/>
      <c r="AK350" s="50"/>
      <c r="AL350" s="68"/>
      <c r="AM350" s="246"/>
      <c r="AN350" s="241"/>
      <c r="AO350" s="68"/>
      <c r="AP350" s="68"/>
      <c r="AQ350" s="241"/>
      <c r="AR350" s="241"/>
      <c r="AS350" s="228"/>
      <c r="AT350" s="194"/>
      <c r="AU350" s="37"/>
      <c r="AV350" s="68"/>
      <c r="AW350" s="228"/>
      <c r="AX350" s="241"/>
      <c r="AY350" s="38"/>
      <c r="AZ350" s="38"/>
      <c r="BA350" s="55"/>
      <c r="BB350" s="55"/>
      <c r="BC350" s="3">
        <f t="shared" ca="1" si="79"/>
        <v>100302000</v>
      </c>
      <c r="BD350" s="3" t="e">
        <f t="shared" ca="1" si="80"/>
        <v>#N/A</v>
      </c>
      <c r="BE350" s="132"/>
      <c r="BF350" s="132"/>
      <c r="BG350" s="125"/>
      <c r="BJ350" s="68"/>
      <c r="BK350" s="68"/>
      <c r="BL350" s="68"/>
      <c r="BN350" s="169"/>
      <c r="BP350" s="68"/>
      <c r="BQ350" s="68"/>
      <c r="BR350" s="68"/>
      <c r="BU350" s="68"/>
      <c r="BV350" s="68"/>
      <c r="BW350" s="68"/>
      <c r="BX350" s="68"/>
      <c r="BZ350" s="237"/>
      <c r="CD350" s="237"/>
      <c r="CF350" s="68"/>
      <c r="CG350" s="68"/>
      <c r="CH350" s="237"/>
      <c r="CL350" s="237"/>
    </row>
    <row r="351" spans="1:90" x14ac:dyDescent="0.4">
      <c r="A351">
        <v>319</v>
      </c>
      <c r="B351" s="47">
        <f ca="1">IF(A351&gt;$A$8,"",OFFSET(InputPriceData!B$15,$A351+$A$11,0,1,1))</f>
        <v>44861</v>
      </c>
      <c r="C351" s="3">
        <f ca="1">IF(A351&gt;$A$8,"",OFFSET(InputPriceData!G$15,CalculationsAndCharts!$A351+$A$11,IF($C$5,8,0),1,1))</f>
        <v>81971800</v>
      </c>
      <c r="D351" s="4">
        <f ca="1">IF(A351&gt;$A$8,"",OFFSET(InputPriceData!C$15,CalculationsAndCharts!$A351+$A$11,IF($C$5,8,0),1,1))</f>
        <v>383.07000699999998</v>
      </c>
      <c r="E351" s="4">
        <f ca="1">IF(A351&gt;$A$8,"",OFFSET(InputPriceData!D$15,CalculationsAndCharts!$A351+$A$11,IF($C$5,8,0),1,1))</f>
        <v>385</v>
      </c>
      <c r="F351" s="4">
        <f ca="1">IF(A351&gt;$A$8,"",OFFSET(InputPriceData!E$15,CalculationsAndCharts!$A351+$A$11,IF($C$5,8,0),1,1))</f>
        <v>379.32998700000002</v>
      </c>
      <c r="G351" s="4">
        <f ca="1">IF(A351&gt;$A$8,"",OFFSET(InputPriceData!F$15,CalculationsAndCharts!$A351+$A$11,IF($C$5,8,0),1,1))</f>
        <v>379.98001099999999</v>
      </c>
      <c r="H351" s="282">
        <f t="shared" ca="1" si="67"/>
        <v>385</v>
      </c>
      <c r="I351" s="292">
        <f t="shared" ca="1" si="68"/>
        <v>379.32998700000002</v>
      </c>
      <c r="J351" s="50">
        <f t="shared" ca="1" si="69"/>
        <v>5.6700129999999831</v>
      </c>
      <c r="K351" s="282"/>
      <c r="L351" s="282"/>
      <c r="M351" s="292">
        <f t="shared" ca="1" si="70"/>
        <v>6.264162051322705</v>
      </c>
      <c r="N351" s="291"/>
      <c r="P351" s="292">
        <f t="shared" ca="1" si="71"/>
        <v>383.38611876259199</v>
      </c>
      <c r="Q351" s="301">
        <f t="shared" ca="1" si="72"/>
        <v>389.65028081391472</v>
      </c>
      <c r="R351" s="301">
        <f t="shared" ca="1" si="73"/>
        <v>377.12195671126926</v>
      </c>
      <c r="S351" s="50"/>
      <c r="T351" s="292"/>
      <c r="U351" s="265"/>
      <c r="V351" s="292">
        <f t="shared" ca="1" si="74"/>
        <v>383.38611876259199</v>
      </c>
      <c r="W351" s="241">
        <f t="shared" ca="1" si="75"/>
        <v>-3.4061077625920007</v>
      </c>
      <c r="X351" s="351">
        <f t="shared" ca="1" si="76"/>
        <v>11.601570090389485</v>
      </c>
      <c r="Y351" s="50">
        <f t="shared" ca="1" si="66"/>
        <v>6.8178606011398379</v>
      </c>
      <c r="Z351" s="265">
        <f t="shared" ca="1" si="77"/>
        <v>386.79787160113983</v>
      </c>
      <c r="AA351" s="265">
        <f t="shared" ca="1" si="78"/>
        <v>373.16215039886015</v>
      </c>
      <c r="AB351" s="292"/>
      <c r="AC351" s="37"/>
      <c r="AD351" s="50"/>
      <c r="AE351" s="228"/>
      <c r="AF351" s="50"/>
      <c r="AG351" s="50"/>
      <c r="AH351" s="228"/>
      <c r="AI351" s="50"/>
      <c r="AJ351" s="50"/>
      <c r="AK351" s="50"/>
      <c r="AL351" s="68"/>
      <c r="AM351" s="246"/>
      <c r="AN351" s="241"/>
      <c r="AO351" s="68"/>
      <c r="AP351" s="68"/>
      <c r="AQ351" s="241"/>
      <c r="AR351" s="241"/>
      <c r="AS351" s="228"/>
      <c r="AT351" s="194"/>
      <c r="AU351" s="37"/>
      <c r="AV351" s="68"/>
      <c r="AW351" s="228"/>
      <c r="AX351" s="241"/>
      <c r="AY351" s="38"/>
      <c r="AZ351" s="38"/>
      <c r="BA351" s="55"/>
      <c r="BB351" s="55"/>
      <c r="BC351" s="3" t="e">
        <f t="shared" ca="1" si="79"/>
        <v>#N/A</v>
      </c>
      <c r="BD351" s="3">
        <f t="shared" ca="1" si="80"/>
        <v>81971800</v>
      </c>
      <c r="BE351" s="132"/>
      <c r="BF351" s="132"/>
      <c r="BG351" s="125"/>
      <c r="BJ351" s="68"/>
      <c r="BK351" s="68"/>
      <c r="BL351" s="68"/>
      <c r="BN351" s="169"/>
      <c r="BP351" s="68"/>
      <c r="BQ351" s="68"/>
      <c r="BR351" s="68"/>
      <c r="BU351" s="68"/>
      <c r="BV351" s="68"/>
      <c r="BW351" s="68"/>
      <c r="BX351" s="68"/>
      <c r="BZ351" s="237"/>
      <c r="CD351" s="237"/>
      <c r="CF351" s="68"/>
      <c r="CG351" s="68"/>
      <c r="CH351" s="237"/>
      <c r="CL351" s="237"/>
    </row>
    <row r="352" spans="1:90" x14ac:dyDescent="0.4">
      <c r="A352">
        <v>320</v>
      </c>
      <c r="B352" s="47">
        <f ca="1">IF(A352&gt;$A$8,"",OFFSET(InputPriceData!B$15,$A352+$A$11,0,1,1))</f>
        <v>44860</v>
      </c>
      <c r="C352" s="3">
        <f ca="1">IF(A352&gt;$A$8,"",OFFSET(InputPriceData!G$15,CalculationsAndCharts!$A352+$A$11,IF($C$5,8,0),1,1))</f>
        <v>104087300</v>
      </c>
      <c r="D352" s="4">
        <f ca="1">IF(A352&gt;$A$8,"",OFFSET(InputPriceData!C$15,CalculationsAndCharts!$A352+$A$11,IF($C$5,8,0),1,1))</f>
        <v>381.61999500000002</v>
      </c>
      <c r="E352" s="4">
        <f ca="1">IF(A352&gt;$A$8,"",OFFSET(InputPriceData!D$15,CalculationsAndCharts!$A352+$A$11,IF($C$5,8,0),1,1))</f>
        <v>387.57998700000002</v>
      </c>
      <c r="F352" s="4">
        <f ca="1">IF(A352&gt;$A$8,"",OFFSET(InputPriceData!E$15,CalculationsAndCharts!$A352+$A$11,IF($C$5,8,0),1,1))</f>
        <v>381.35000600000001</v>
      </c>
      <c r="G352" s="4">
        <f ca="1">IF(A352&gt;$A$8,"",OFFSET(InputPriceData!F$15,CalculationsAndCharts!$A352+$A$11,IF($C$5,8,0),1,1))</f>
        <v>382.01998900000001</v>
      </c>
      <c r="H352" s="282">
        <f t="shared" ca="1" si="67"/>
        <v>387.57998700000002</v>
      </c>
      <c r="I352" s="292">
        <f t="shared" ca="1" si="68"/>
        <v>381.35000600000001</v>
      </c>
      <c r="J352" s="50">
        <f t="shared" ca="1" si="69"/>
        <v>6.2299810000000093</v>
      </c>
      <c r="K352" s="282"/>
      <c r="L352" s="282"/>
      <c r="M352" s="292">
        <f t="shared" ca="1" si="70"/>
        <v>7.0614278758992235</v>
      </c>
      <c r="N352" s="291"/>
      <c r="P352" s="292">
        <f t="shared" ca="1" si="71"/>
        <v>381.54201049891549</v>
      </c>
      <c r="Q352" s="301">
        <f t="shared" ca="1" si="72"/>
        <v>388.60343837481469</v>
      </c>
      <c r="R352" s="301">
        <f t="shared" ca="1" si="73"/>
        <v>374.48058262301629</v>
      </c>
      <c r="S352" s="50"/>
      <c r="T352" s="292"/>
      <c r="U352" s="265"/>
      <c r="V352" s="292">
        <f t="shared" ca="1" si="74"/>
        <v>381.54201049891549</v>
      </c>
      <c r="W352" s="241">
        <f t="shared" ca="1" si="75"/>
        <v>0.47797850108452167</v>
      </c>
      <c r="X352" s="351">
        <f t="shared" ca="1" si="76"/>
        <v>0.22846344749900607</v>
      </c>
      <c r="Y352" s="50">
        <f t="shared" ca="1" si="66"/>
        <v>6.7852115346975541</v>
      </c>
      <c r="Z352" s="265">
        <f t="shared" ca="1" si="77"/>
        <v>388.80520053469758</v>
      </c>
      <c r="AA352" s="265">
        <f t="shared" ca="1" si="78"/>
        <v>375.23477746530244</v>
      </c>
      <c r="AB352" s="292"/>
      <c r="AC352" s="37"/>
      <c r="AD352" s="50"/>
      <c r="AE352" s="228"/>
      <c r="AF352" s="50"/>
      <c r="AG352" s="50"/>
      <c r="AH352" s="228"/>
      <c r="AI352" s="50"/>
      <c r="AJ352" s="50"/>
      <c r="AK352" s="50"/>
      <c r="AL352" s="68"/>
      <c r="AM352" s="246"/>
      <c r="AN352" s="241"/>
      <c r="AO352" s="68"/>
      <c r="AP352" s="68"/>
      <c r="AQ352" s="241"/>
      <c r="AR352" s="241"/>
      <c r="AS352" s="228"/>
      <c r="AT352" s="194"/>
      <c r="AU352" s="37"/>
      <c r="AV352" s="68"/>
      <c r="AW352" s="228"/>
      <c r="AX352" s="241"/>
      <c r="AY352" s="38"/>
      <c r="AZ352" s="38"/>
      <c r="BA352" s="55"/>
      <c r="BB352" s="55"/>
      <c r="BC352" s="3" t="e">
        <f t="shared" ca="1" si="79"/>
        <v>#N/A</v>
      </c>
      <c r="BD352" s="3">
        <f t="shared" ca="1" si="80"/>
        <v>104087300</v>
      </c>
      <c r="BE352" s="132"/>
      <c r="BF352" s="132"/>
      <c r="BG352" s="125"/>
      <c r="BJ352" s="68"/>
      <c r="BK352" s="68"/>
      <c r="BL352" s="68"/>
      <c r="BN352" s="169"/>
      <c r="BP352" s="68"/>
      <c r="BQ352" s="68"/>
      <c r="BR352" s="68"/>
      <c r="BU352" s="68"/>
      <c r="BV352" s="68"/>
      <c r="BW352" s="68"/>
      <c r="BX352" s="68"/>
      <c r="BZ352" s="237"/>
      <c r="CD352" s="237"/>
      <c r="CF352" s="68"/>
      <c r="CG352" s="68"/>
      <c r="CH352" s="237"/>
      <c r="CL352" s="237"/>
    </row>
    <row r="353" spans="1:90" x14ac:dyDescent="0.4">
      <c r="A353">
        <v>321</v>
      </c>
      <c r="B353" s="47">
        <f ca="1">IF(A353&gt;$A$8,"",OFFSET(InputPriceData!B$15,$A353+$A$11,0,1,1))</f>
        <v>44859</v>
      </c>
      <c r="C353" s="3">
        <f ca="1">IF(A353&gt;$A$8,"",OFFSET(InputPriceData!G$15,CalculationsAndCharts!$A353+$A$11,IF($C$5,8,0),1,1))</f>
        <v>78846300</v>
      </c>
      <c r="D353" s="4">
        <f ca="1">IF(A353&gt;$A$8,"",OFFSET(InputPriceData!C$15,CalculationsAndCharts!$A353+$A$11,IF($C$5,8,0),1,1))</f>
        <v>378.790009</v>
      </c>
      <c r="E353" s="4">
        <f ca="1">IF(A353&gt;$A$8,"",OFFSET(InputPriceData!D$15,CalculationsAndCharts!$A353+$A$11,IF($C$5,8,0),1,1))</f>
        <v>385.25</v>
      </c>
      <c r="F353" s="4">
        <f ca="1">IF(A353&gt;$A$8,"",OFFSET(InputPriceData!E$15,CalculationsAndCharts!$A353+$A$11,IF($C$5,8,0),1,1))</f>
        <v>378.67001299999998</v>
      </c>
      <c r="G353" s="4">
        <f ca="1">IF(A353&gt;$A$8,"",OFFSET(InputPriceData!F$15,CalculationsAndCharts!$A353+$A$11,IF($C$5,8,0),1,1))</f>
        <v>384.92001299999998</v>
      </c>
      <c r="H353" s="282">
        <f t="shared" ca="1" si="67"/>
        <v>385.25</v>
      </c>
      <c r="I353" s="292">
        <f t="shared" ca="1" si="68"/>
        <v>378.67001299999998</v>
      </c>
      <c r="J353" s="50">
        <f t="shared" ca="1" si="69"/>
        <v>6.5799870000000169</v>
      </c>
      <c r="K353" s="282"/>
      <c r="L353" s="282"/>
      <c r="M353" s="292">
        <f t="shared" ca="1" si="70"/>
        <v>7.9412150737479896</v>
      </c>
      <c r="N353" s="291"/>
      <c r="P353" s="292">
        <f t="shared" ca="1" si="71"/>
        <v>377.37051038780282</v>
      </c>
      <c r="Q353" s="301">
        <f t="shared" ca="1" si="72"/>
        <v>385.31172546155079</v>
      </c>
      <c r="R353" s="301">
        <f t="shared" ca="1" si="73"/>
        <v>369.42929531405485</v>
      </c>
      <c r="S353" s="50"/>
      <c r="T353" s="292"/>
      <c r="U353" s="265"/>
      <c r="V353" s="292">
        <f t="shared" ca="1" si="74"/>
        <v>377.37051038780282</v>
      </c>
      <c r="W353" s="241">
        <f t="shared" ca="1" si="75"/>
        <v>7.5495026121971591</v>
      </c>
      <c r="X353" s="351">
        <f t="shared" ca="1" si="76"/>
        <v>56.994989691571732</v>
      </c>
      <c r="Y353" s="50">
        <f t="shared" ref="Y353:Y416" ca="1" si="81">IF($A353&gt;$V$30,NA(),SQRT(SUM(OFFSET(X353,0,0,$A$22,1))/$A$22))</f>
        <v>7.0521207849699783</v>
      </c>
      <c r="Z353" s="265">
        <f t="shared" ca="1" si="77"/>
        <v>391.97213378496997</v>
      </c>
      <c r="AA353" s="265">
        <f t="shared" ca="1" si="78"/>
        <v>377.86789221503</v>
      </c>
      <c r="AB353" s="292"/>
      <c r="AC353" s="37"/>
      <c r="AD353" s="50"/>
      <c r="AE353" s="228"/>
      <c r="AF353" s="50"/>
      <c r="AG353" s="50"/>
      <c r="AH353" s="228"/>
      <c r="AI353" s="50"/>
      <c r="AJ353" s="50"/>
      <c r="AK353" s="50"/>
      <c r="AL353" s="68"/>
      <c r="AM353" s="246"/>
      <c r="AN353" s="241"/>
      <c r="AO353" s="68"/>
      <c r="AP353" s="68"/>
      <c r="AQ353" s="241"/>
      <c r="AR353" s="241"/>
      <c r="AS353" s="228"/>
      <c r="AT353" s="194"/>
      <c r="AU353" s="37"/>
      <c r="AV353" s="68"/>
      <c r="AW353" s="228"/>
      <c r="AX353" s="241"/>
      <c r="AY353" s="38"/>
      <c r="AZ353" s="38"/>
      <c r="BA353" s="55"/>
      <c r="BB353" s="55"/>
      <c r="BC353" s="3">
        <f t="shared" ca="1" si="79"/>
        <v>78846300</v>
      </c>
      <c r="BD353" s="3" t="e">
        <f t="shared" ca="1" si="80"/>
        <v>#N/A</v>
      </c>
      <c r="BE353" s="132"/>
      <c r="BF353" s="132"/>
      <c r="BG353" s="125"/>
      <c r="BJ353" s="68"/>
      <c r="BK353" s="68"/>
      <c r="BL353" s="68"/>
      <c r="BN353" s="169"/>
      <c r="BP353" s="68"/>
      <c r="BQ353" s="68"/>
      <c r="BR353" s="68"/>
      <c r="BU353" s="68"/>
      <c r="BV353" s="68"/>
      <c r="BW353" s="68"/>
      <c r="BX353" s="68"/>
      <c r="BZ353" s="237"/>
      <c r="CD353" s="237"/>
      <c r="CF353" s="68"/>
      <c r="CG353" s="68"/>
      <c r="CH353" s="237"/>
      <c r="CL353" s="237"/>
    </row>
    <row r="354" spans="1:90" x14ac:dyDescent="0.4">
      <c r="A354">
        <v>322</v>
      </c>
      <c r="B354" s="47">
        <f ca="1">IF(A354&gt;$A$8,"",OFFSET(InputPriceData!B$15,$A354+$A$11,0,1,1))</f>
        <v>44858</v>
      </c>
      <c r="C354" s="3">
        <f ca="1">IF(A354&gt;$A$8,"",OFFSET(InputPriceData!G$15,CalculationsAndCharts!$A354+$A$11,IF($C$5,8,0),1,1))</f>
        <v>85436900</v>
      </c>
      <c r="D354" s="4">
        <f ca="1">IF(A354&gt;$A$8,"",OFFSET(InputPriceData!C$15,CalculationsAndCharts!$A354+$A$11,IF($C$5,8,0),1,1))</f>
        <v>375.89001500000001</v>
      </c>
      <c r="E354" s="4">
        <f ca="1">IF(A354&gt;$A$8,"",OFFSET(InputPriceData!D$15,CalculationsAndCharts!$A354+$A$11,IF($C$5,8,0),1,1))</f>
        <v>380.05999800000001</v>
      </c>
      <c r="F354" s="4">
        <f ca="1">IF(A354&gt;$A$8,"",OFFSET(InputPriceData!E$15,CalculationsAndCharts!$A354+$A$11,IF($C$5,8,0),1,1))</f>
        <v>373.10998499999999</v>
      </c>
      <c r="G354" s="4">
        <f ca="1">IF(A354&gt;$A$8,"",OFFSET(InputPriceData!F$15,CalculationsAndCharts!$A354+$A$11,IF($C$5,8,0),1,1))</f>
        <v>378.86999500000002</v>
      </c>
      <c r="H354" s="282">
        <f t="shared" ref="H354:H417" ca="1" si="82">IF($A354&gt;$H$30,NA(),IF(G355&gt;E354,G355,E354))</f>
        <v>380.05999800000001</v>
      </c>
      <c r="I354" s="292">
        <f t="shared" ref="I354:I417" ca="1" si="83">IF($A354&gt;$H$30,NA(),IF(G355&lt;F354,G355,F354))</f>
        <v>373.10998499999999</v>
      </c>
      <c r="J354" s="50">
        <f t="shared" ref="J354:J417" ca="1" si="84">IF($A354&gt;$H$30,NA(),H354-I354)</f>
        <v>6.9500130000000127</v>
      </c>
      <c r="K354" s="282"/>
      <c r="L354" s="282"/>
      <c r="M354" s="292">
        <f t="shared" ref="M354:M417" ca="1" si="85">IF($A354&gt;$H$30,NA(),IF($A354&gt;$M$30,J354,(1-$L$35)*J354+(2*$L$35-$L$36)*J355-($L$35+$L$37)*J356+$L$36*M355+$L$37*M356))</f>
        <v>8.9446021396241484</v>
      </c>
      <c r="N354" s="291"/>
      <c r="P354" s="292">
        <f t="shared" ref="P354:P417" ca="1" si="86">IF($A354&gt;$B$30,NA(),IF($A354&gt;$P$30,G354,(1-$O$35)*G354+(2*$O$35-$O$36)*G355-($O$35+$O$37)*G356+$O$36*P355+$O$37*P356))</f>
        <v>372.40132179046122</v>
      </c>
      <c r="Q354" s="301">
        <f t="shared" ref="Q354:Q417" ca="1" si="87">IF($A354&gt;$M$30,NA(),$P354+$M354*$A$19)</f>
        <v>381.34592393008535</v>
      </c>
      <c r="R354" s="301">
        <f t="shared" ref="R354:R417" ca="1" si="88">IF($A354&gt;$M$30,NA(),$P354-$M354*$A$19)</f>
        <v>363.4567196508371</v>
      </c>
      <c r="S354" s="50"/>
      <c r="T354" s="292"/>
      <c r="U354" s="265"/>
      <c r="V354" s="292">
        <f t="shared" ref="V354:V417" ca="1" si="89">IF($A354&gt;$B$30,NA(),IF($A354&gt;$P$30,G354,(1-$U$35)*G354+(2*$U$35-$U$36)*G355-($U$35+$U$37)*G356+$U$36*V355+$U$37*V356))</f>
        <v>372.40132179046122</v>
      </c>
      <c r="W354" s="241">
        <f t="shared" ref="W354:W417" ca="1" si="90">IF($A354&gt;$V$30,NA(),(G354-V354))</f>
        <v>6.4686732095387924</v>
      </c>
      <c r="X354" s="351">
        <f t="shared" ref="X354:X417" ca="1" si="91">IF($A354&gt;$V$30,NA(),W354^2)</f>
        <v>41.8437330918049</v>
      </c>
      <c r="Y354" s="50">
        <f t="shared" ca="1" si="81"/>
        <v>6.8472329734277828</v>
      </c>
      <c r="Z354" s="265">
        <f t="shared" ref="Z354:Z417" ca="1" si="92">IF($A354&gt;$V$30,NA(),$G354+$A$23*Y354)</f>
        <v>385.71722797342778</v>
      </c>
      <c r="AA354" s="265">
        <f t="shared" ref="AA354:AA417" ca="1" si="93">IF($A354&gt;$V$30,NA(),$G354-$A$23*Y354)</f>
        <v>372.02276202657225</v>
      </c>
      <c r="AB354" s="292"/>
      <c r="AC354" s="37"/>
      <c r="AD354" s="50"/>
      <c r="AE354" s="228"/>
      <c r="AF354" s="50"/>
      <c r="AG354" s="50"/>
      <c r="AH354" s="228"/>
      <c r="AI354" s="50"/>
      <c r="AJ354" s="50"/>
      <c r="AK354" s="50"/>
      <c r="AL354" s="68"/>
      <c r="AM354" s="246"/>
      <c r="AN354" s="241"/>
      <c r="AO354" s="68"/>
      <c r="AP354" s="68"/>
      <c r="AQ354" s="241"/>
      <c r="AR354" s="241"/>
      <c r="AS354" s="228"/>
      <c r="AT354" s="194"/>
      <c r="AU354" s="37"/>
      <c r="AV354" s="68"/>
      <c r="AW354" s="228"/>
      <c r="AX354" s="241"/>
      <c r="AY354" s="38"/>
      <c r="AZ354" s="38"/>
      <c r="BA354" s="55"/>
      <c r="BB354" s="55"/>
      <c r="BC354" s="3">
        <f t="shared" ca="1" si="79"/>
        <v>85436900</v>
      </c>
      <c r="BD354" s="3" t="e">
        <f t="shared" ca="1" si="80"/>
        <v>#N/A</v>
      </c>
      <c r="BE354" s="132"/>
      <c r="BF354" s="132"/>
      <c r="BG354" s="125"/>
      <c r="BJ354" s="68"/>
      <c r="BK354" s="68"/>
      <c r="BL354" s="68"/>
      <c r="BN354" s="169"/>
      <c r="BP354" s="68"/>
      <c r="BQ354" s="68"/>
      <c r="BR354" s="68"/>
      <c r="BU354" s="68"/>
      <c r="BV354" s="68"/>
      <c r="BW354" s="68"/>
      <c r="BX354" s="68"/>
      <c r="BZ354" s="237"/>
      <c r="CD354" s="237"/>
      <c r="CF354" s="68"/>
      <c r="CG354" s="68"/>
      <c r="CH354" s="237"/>
      <c r="CL354" s="237"/>
    </row>
    <row r="355" spans="1:90" x14ac:dyDescent="0.4">
      <c r="A355">
        <v>323</v>
      </c>
      <c r="B355" s="47">
        <f ca="1">IF(A355&gt;$A$8,"",OFFSET(InputPriceData!B$15,$A355+$A$11,0,1,1))</f>
        <v>44855</v>
      </c>
      <c r="C355" s="3">
        <f ca="1">IF(A355&gt;$A$8,"",OFFSET(InputPriceData!G$15,CalculationsAndCharts!$A355+$A$11,IF($C$5,8,0),1,1))</f>
        <v>131038400</v>
      </c>
      <c r="D355" s="4">
        <f ca="1">IF(A355&gt;$A$8,"",OFFSET(InputPriceData!C$15,CalculationsAndCharts!$A355+$A$11,IF($C$5,8,0),1,1))</f>
        <v>365.11999500000002</v>
      </c>
      <c r="E355" s="4">
        <f ca="1">IF(A355&gt;$A$8,"",OFFSET(InputPriceData!D$15,CalculationsAndCharts!$A355+$A$11,IF($C$5,8,0),1,1))</f>
        <v>374.79998799999998</v>
      </c>
      <c r="F355" s="4">
        <f ca="1">IF(A355&gt;$A$8,"",OFFSET(InputPriceData!E$15,CalculationsAndCharts!$A355+$A$11,IF($C$5,8,0),1,1))</f>
        <v>363.540009</v>
      </c>
      <c r="G355" s="4">
        <f ca="1">IF(A355&gt;$A$8,"",OFFSET(InputPriceData!F$15,CalculationsAndCharts!$A355+$A$11,IF($C$5,8,0),1,1))</f>
        <v>374.290009</v>
      </c>
      <c r="H355" s="282">
        <f t="shared" ca="1" si="82"/>
        <v>374.79998799999998</v>
      </c>
      <c r="I355" s="292">
        <f t="shared" ca="1" si="83"/>
        <v>363.540009</v>
      </c>
      <c r="J355" s="50">
        <f t="shared" ca="1" si="84"/>
        <v>11.259978999999987</v>
      </c>
      <c r="K355" s="282"/>
      <c r="L355" s="282"/>
      <c r="M355" s="292">
        <f t="shared" ca="1" si="85"/>
        <v>9.0760680827584075</v>
      </c>
      <c r="N355" s="291"/>
      <c r="P355" s="292">
        <f t="shared" ca="1" si="86"/>
        <v>368.46779761899541</v>
      </c>
      <c r="Q355" s="301">
        <f t="shared" ca="1" si="87"/>
        <v>377.54386570175382</v>
      </c>
      <c r="R355" s="301">
        <f t="shared" ca="1" si="88"/>
        <v>359.39172953623699</v>
      </c>
      <c r="S355" s="50"/>
      <c r="T355" s="292"/>
      <c r="U355" s="265"/>
      <c r="V355" s="292">
        <f t="shared" ca="1" si="89"/>
        <v>368.46779761899541</v>
      </c>
      <c r="W355" s="241">
        <f t="shared" ca="1" si="90"/>
        <v>5.8222113810045926</v>
      </c>
      <c r="X355" s="351">
        <f t="shared" ca="1" si="91"/>
        <v>33.898145365099403</v>
      </c>
      <c r="Y355" s="50">
        <f t="shared" ca="1" si="81"/>
        <v>6.746758677573176</v>
      </c>
      <c r="Z355" s="265">
        <f t="shared" ca="1" si="92"/>
        <v>381.03676767757315</v>
      </c>
      <c r="AA355" s="265">
        <f t="shared" ca="1" si="93"/>
        <v>367.54325032242684</v>
      </c>
      <c r="AB355" s="292"/>
      <c r="AC355" s="37"/>
      <c r="AD355" s="50"/>
      <c r="AE355" s="228"/>
      <c r="AF355" s="50"/>
      <c r="AG355" s="50"/>
      <c r="AH355" s="228"/>
      <c r="AI355" s="50"/>
      <c r="AJ355" s="50"/>
      <c r="AK355" s="50"/>
      <c r="AL355" s="68"/>
      <c r="AM355" s="246"/>
      <c r="AN355" s="241"/>
      <c r="AO355" s="68"/>
      <c r="AP355" s="68"/>
      <c r="AQ355" s="241"/>
      <c r="AR355" s="241"/>
      <c r="AS355" s="228"/>
      <c r="AT355" s="194"/>
      <c r="AU355" s="37"/>
      <c r="AV355" s="68"/>
      <c r="AW355" s="228"/>
      <c r="AX355" s="241"/>
      <c r="AY355" s="38"/>
      <c r="AZ355" s="38"/>
      <c r="BA355" s="55"/>
      <c r="BB355" s="55"/>
      <c r="BC355" s="3">
        <f t="shared" ca="1" si="79"/>
        <v>131038400</v>
      </c>
      <c r="BD355" s="3" t="e">
        <f t="shared" ca="1" si="80"/>
        <v>#N/A</v>
      </c>
      <c r="BE355" s="132"/>
      <c r="BF355" s="132"/>
      <c r="BG355" s="125"/>
      <c r="BJ355" s="68"/>
      <c r="BK355" s="68"/>
      <c r="BL355" s="68"/>
      <c r="BN355" s="169"/>
      <c r="BP355" s="68"/>
      <c r="BQ355" s="68"/>
      <c r="BR355" s="68"/>
      <c r="BU355" s="68"/>
      <c r="BV355" s="68"/>
      <c r="BW355" s="68"/>
      <c r="BX355" s="68"/>
      <c r="BZ355" s="237"/>
      <c r="CD355" s="237"/>
      <c r="CF355" s="68"/>
      <c r="CG355" s="68"/>
      <c r="CH355" s="237"/>
      <c r="CL355" s="237"/>
    </row>
    <row r="356" spans="1:90" x14ac:dyDescent="0.4">
      <c r="A356">
        <v>324</v>
      </c>
      <c r="B356" s="47">
        <f ca="1">IF(A356&gt;$A$8,"",OFFSET(InputPriceData!B$15,$A356+$A$11,0,1,1))</f>
        <v>44854</v>
      </c>
      <c r="C356" s="3">
        <f ca="1">IF(A356&gt;$A$8,"",OFFSET(InputPriceData!G$15,CalculationsAndCharts!$A356+$A$11,IF($C$5,8,0),1,1))</f>
        <v>88283100</v>
      </c>
      <c r="D356" s="4">
        <f ca="1">IF(A356&gt;$A$8,"",OFFSET(InputPriceData!C$15,CalculationsAndCharts!$A356+$A$11,IF($C$5,8,0),1,1))</f>
        <v>368.02999899999998</v>
      </c>
      <c r="E356" s="4">
        <f ca="1">IF(A356&gt;$A$8,"",OFFSET(InputPriceData!D$15,CalculationsAndCharts!$A356+$A$11,IF($C$5,8,0),1,1))</f>
        <v>372.67001299999998</v>
      </c>
      <c r="F356" s="4">
        <f ca="1">IF(A356&gt;$A$8,"",OFFSET(InputPriceData!E$15,CalculationsAndCharts!$A356+$A$11,IF($C$5,8,0),1,1))</f>
        <v>364.60998499999999</v>
      </c>
      <c r="G356" s="4">
        <f ca="1">IF(A356&gt;$A$8,"",OFFSET(InputPriceData!F$15,CalculationsAndCharts!$A356+$A$11,IF($C$5,8,0),1,1))</f>
        <v>365.41000400000001</v>
      </c>
      <c r="H356" s="282">
        <f t="shared" ca="1" si="82"/>
        <v>372.67001299999998</v>
      </c>
      <c r="I356" s="292">
        <f t="shared" ca="1" si="83"/>
        <v>364.60998499999999</v>
      </c>
      <c r="J356" s="50">
        <f t="shared" ca="1" si="84"/>
        <v>8.0600279999999884</v>
      </c>
      <c r="K356" s="282"/>
      <c r="L356" s="282"/>
      <c r="M356" s="292">
        <f t="shared" ca="1" si="85"/>
        <v>9.0084121890021507</v>
      </c>
      <c r="N356" s="291"/>
      <c r="P356" s="292">
        <f t="shared" ca="1" si="86"/>
        <v>366.68315447640975</v>
      </c>
      <c r="Q356" s="301">
        <f t="shared" ca="1" si="87"/>
        <v>375.69156666541193</v>
      </c>
      <c r="R356" s="301">
        <f t="shared" ca="1" si="88"/>
        <v>357.67474228740758</v>
      </c>
      <c r="S356" s="50"/>
      <c r="T356" s="292"/>
      <c r="U356" s="265"/>
      <c r="V356" s="292">
        <f t="shared" ca="1" si="89"/>
        <v>366.68315447640975</v>
      </c>
      <c r="W356" s="241">
        <f t="shared" ca="1" si="90"/>
        <v>-1.2731504764097394</v>
      </c>
      <c r="X356" s="351">
        <f t="shared" ca="1" si="91"/>
        <v>1.6209121355823466</v>
      </c>
      <c r="Y356" s="50">
        <f t="shared" ca="1" si="81"/>
        <v>6.7370656284917683</v>
      </c>
      <c r="Z356" s="265">
        <f t="shared" ca="1" si="92"/>
        <v>372.14706962849181</v>
      </c>
      <c r="AA356" s="265">
        <f t="shared" ca="1" si="93"/>
        <v>358.67293837150822</v>
      </c>
      <c r="AB356" s="292"/>
      <c r="AC356" s="37"/>
      <c r="AD356" s="50"/>
      <c r="AE356" s="228"/>
      <c r="AF356" s="50"/>
      <c r="AG356" s="50"/>
      <c r="AH356" s="228"/>
      <c r="AI356" s="50"/>
      <c r="AJ356" s="50"/>
      <c r="AK356" s="50"/>
      <c r="AL356" s="68"/>
      <c r="AM356" s="246"/>
      <c r="AN356" s="241"/>
      <c r="AO356" s="68"/>
      <c r="AP356" s="68"/>
      <c r="AQ356" s="241"/>
      <c r="AR356" s="241"/>
      <c r="AS356" s="228"/>
      <c r="AT356" s="194"/>
      <c r="AU356" s="37"/>
      <c r="AV356" s="68"/>
      <c r="AW356" s="228"/>
      <c r="AX356" s="241"/>
      <c r="AY356" s="38"/>
      <c r="AZ356" s="38"/>
      <c r="BA356" s="55"/>
      <c r="BB356" s="55"/>
      <c r="BC356" s="3" t="e">
        <f t="shared" ca="1" si="79"/>
        <v>#N/A</v>
      </c>
      <c r="BD356" s="3">
        <f t="shared" ca="1" si="80"/>
        <v>88283100</v>
      </c>
      <c r="BE356" s="132"/>
      <c r="BF356" s="132"/>
      <c r="BG356" s="125"/>
      <c r="BJ356" s="68"/>
      <c r="BK356" s="68"/>
      <c r="BL356" s="68"/>
      <c r="BN356" s="169"/>
      <c r="BP356" s="68"/>
      <c r="BQ356" s="68"/>
      <c r="BR356" s="68"/>
      <c r="BU356" s="68"/>
      <c r="BV356" s="68"/>
      <c r="BW356" s="68"/>
      <c r="BX356" s="68"/>
      <c r="BZ356" s="237"/>
      <c r="CD356" s="237"/>
      <c r="CF356" s="68"/>
      <c r="CG356" s="68"/>
      <c r="CH356" s="237"/>
      <c r="CL356" s="237"/>
    </row>
    <row r="357" spans="1:90" x14ac:dyDescent="0.4">
      <c r="A357">
        <v>325</v>
      </c>
      <c r="B357" s="47">
        <f ca="1">IF(A357&gt;$A$8,"",OFFSET(InputPriceData!B$15,$A357+$A$11,0,1,1))</f>
        <v>44853</v>
      </c>
      <c r="C357" s="3">
        <f ca="1">IF(A357&gt;$A$8,"",OFFSET(InputPriceData!G$15,CalculationsAndCharts!$A357+$A$11,IF($C$5,8,0),1,1))</f>
        <v>79746900</v>
      </c>
      <c r="D357" s="4">
        <f ca="1">IF(A357&gt;$A$8,"",OFFSET(InputPriceData!C$15,CalculationsAndCharts!$A357+$A$11,IF($C$5,8,0),1,1))</f>
        <v>368.98998999999998</v>
      </c>
      <c r="E357" s="4">
        <f ca="1">IF(A357&gt;$A$8,"",OFFSET(InputPriceData!D$15,CalculationsAndCharts!$A357+$A$11,IF($C$5,8,0),1,1))</f>
        <v>371.85000600000001</v>
      </c>
      <c r="F357" s="4">
        <f ca="1">IF(A357&gt;$A$8,"",OFFSET(InputPriceData!E$15,CalculationsAndCharts!$A357+$A$11,IF($C$5,8,0),1,1))</f>
        <v>365.54998799999998</v>
      </c>
      <c r="G357" s="4">
        <f ca="1">IF(A357&gt;$A$8,"",OFFSET(InputPriceData!F$15,CalculationsAndCharts!$A357+$A$11,IF($C$5,8,0),1,1))</f>
        <v>368.5</v>
      </c>
      <c r="H357" s="282">
        <f t="shared" ca="1" si="82"/>
        <v>371.85000600000001</v>
      </c>
      <c r="I357" s="292">
        <f t="shared" ca="1" si="83"/>
        <v>365.54998799999998</v>
      </c>
      <c r="J357" s="50">
        <f t="shared" ca="1" si="84"/>
        <v>6.3000180000000228</v>
      </c>
      <c r="K357" s="282"/>
      <c r="L357" s="282"/>
      <c r="M357" s="292">
        <f t="shared" ca="1" si="85"/>
        <v>10.217414218664223</v>
      </c>
      <c r="N357" s="291"/>
      <c r="P357" s="292">
        <f t="shared" ca="1" si="86"/>
        <v>365.73134293587475</v>
      </c>
      <c r="Q357" s="301">
        <f t="shared" ca="1" si="87"/>
        <v>375.94875715453895</v>
      </c>
      <c r="R357" s="301">
        <f t="shared" ca="1" si="88"/>
        <v>355.51392871721055</v>
      </c>
      <c r="S357" s="50"/>
      <c r="T357" s="292"/>
      <c r="U357" s="265"/>
      <c r="V357" s="292">
        <f t="shared" ca="1" si="89"/>
        <v>365.73134293587475</v>
      </c>
      <c r="W357" s="241">
        <f t="shared" ca="1" si="90"/>
        <v>2.7686570641252501</v>
      </c>
      <c r="X357" s="351">
        <f t="shared" ca="1" si="91"/>
        <v>7.6654619387306493</v>
      </c>
      <c r="Y357" s="50">
        <f t="shared" ca="1" si="81"/>
        <v>6.8025104060356041</v>
      </c>
      <c r="Z357" s="265">
        <f t="shared" ca="1" si="92"/>
        <v>375.30251040603559</v>
      </c>
      <c r="AA357" s="265">
        <f t="shared" ca="1" si="93"/>
        <v>361.69748959396441</v>
      </c>
      <c r="AB357" s="292"/>
      <c r="AC357" s="37"/>
      <c r="AD357" s="50"/>
      <c r="AE357" s="228"/>
      <c r="AF357" s="50"/>
      <c r="AG357" s="50"/>
      <c r="AH357" s="228"/>
      <c r="AI357" s="50"/>
      <c r="AJ357" s="50"/>
      <c r="AK357" s="50"/>
      <c r="AL357" s="68"/>
      <c r="AM357" s="246"/>
      <c r="AN357" s="241"/>
      <c r="AO357" s="68"/>
      <c r="AP357" s="68"/>
      <c r="AQ357" s="241"/>
      <c r="AR357" s="241"/>
      <c r="AS357" s="228"/>
      <c r="AT357" s="194"/>
      <c r="AU357" s="37"/>
      <c r="AV357" s="68"/>
      <c r="AW357" s="228"/>
      <c r="AX357" s="241"/>
      <c r="AY357" s="38"/>
      <c r="AZ357" s="38"/>
      <c r="BA357" s="55"/>
      <c r="BB357" s="55"/>
      <c r="BC357" s="3" t="e">
        <f t="shared" ca="1" si="79"/>
        <v>#N/A</v>
      </c>
      <c r="BD357" s="3">
        <f t="shared" ca="1" si="80"/>
        <v>79746900</v>
      </c>
      <c r="BE357" s="132"/>
      <c r="BF357" s="132"/>
      <c r="BG357" s="125"/>
      <c r="BJ357" s="68"/>
      <c r="BK357" s="68"/>
      <c r="BL357" s="68"/>
      <c r="BN357" s="169"/>
      <c r="BP357" s="68"/>
      <c r="BQ357" s="68"/>
      <c r="BR357" s="68"/>
      <c r="BU357" s="68"/>
      <c r="BV357" s="68"/>
      <c r="BW357" s="68"/>
      <c r="BX357" s="68"/>
      <c r="BZ357" s="237"/>
      <c r="CD357" s="237"/>
      <c r="CF357" s="68"/>
      <c r="CG357" s="68"/>
      <c r="CH357" s="237"/>
      <c r="CL357" s="237"/>
    </row>
    <row r="358" spans="1:90" x14ac:dyDescent="0.4">
      <c r="A358">
        <v>326</v>
      </c>
      <c r="B358" s="47">
        <f ca="1">IF(A358&gt;$A$8,"",OFFSET(InputPriceData!B$15,$A358+$A$11,0,1,1))</f>
        <v>44852</v>
      </c>
      <c r="C358" s="3">
        <f ca="1">IF(A358&gt;$A$8,"",OFFSET(InputPriceData!G$15,CalculationsAndCharts!$A358+$A$11,IF($C$5,8,0),1,1))</f>
        <v>97162900</v>
      </c>
      <c r="D358" s="4">
        <f ca="1">IF(A358&gt;$A$8,"",OFFSET(InputPriceData!C$15,CalculationsAndCharts!$A358+$A$11,IF($C$5,8,0),1,1))</f>
        <v>375.13000499999998</v>
      </c>
      <c r="E358" s="4">
        <f ca="1">IF(A358&gt;$A$8,"",OFFSET(InputPriceData!D$15,CalculationsAndCharts!$A358+$A$11,IF($C$5,8,0),1,1))</f>
        <v>375.45001200000002</v>
      </c>
      <c r="F358" s="4">
        <f ca="1">IF(A358&gt;$A$8,"",OFFSET(InputPriceData!E$15,CalculationsAndCharts!$A358+$A$11,IF($C$5,8,0),1,1))</f>
        <v>367.51998900000001</v>
      </c>
      <c r="G358" s="4">
        <f ca="1">IF(A358&gt;$A$8,"",OFFSET(InputPriceData!F$15,CalculationsAndCharts!$A358+$A$11,IF($C$5,8,0),1,1))</f>
        <v>371.13000499999998</v>
      </c>
      <c r="H358" s="282">
        <f t="shared" ca="1" si="82"/>
        <v>375.45001200000002</v>
      </c>
      <c r="I358" s="292">
        <f t="shared" ca="1" si="83"/>
        <v>366.82000699999998</v>
      </c>
      <c r="J358" s="50">
        <f t="shared" ca="1" si="84"/>
        <v>8.6300050000000397</v>
      </c>
      <c r="K358" s="282"/>
      <c r="L358" s="282"/>
      <c r="M358" s="292">
        <f t="shared" ca="1" si="85"/>
        <v>11.586524536594265</v>
      </c>
      <c r="N358" s="291"/>
      <c r="P358" s="292">
        <f t="shared" ca="1" si="86"/>
        <v>362.97462827394918</v>
      </c>
      <c r="Q358" s="301">
        <f t="shared" ca="1" si="87"/>
        <v>374.56115281054343</v>
      </c>
      <c r="R358" s="301">
        <f t="shared" ca="1" si="88"/>
        <v>351.38810373735492</v>
      </c>
      <c r="S358" s="50"/>
      <c r="T358" s="292"/>
      <c r="U358" s="265"/>
      <c r="V358" s="292">
        <f t="shared" ca="1" si="89"/>
        <v>362.97462827394918</v>
      </c>
      <c r="W358" s="241">
        <f t="shared" ca="1" si="90"/>
        <v>8.1553767260508039</v>
      </c>
      <c r="X358" s="351">
        <f t="shared" ca="1" si="91"/>
        <v>66.510169543811131</v>
      </c>
      <c r="Y358" s="50">
        <f t="shared" ca="1" si="81"/>
        <v>6.90001133812964</v>
      </c>
      <c r="Z358" s="265">
        <f t="shared" ca="1" si="92"/>
        <v>378.0300163381296</v>
      </c>
      <c r="AA358" s="265">
        <f t="shared" ca="1" si="93"/>
        <v>364.22999366187037</v>
      </c>
      <c r="AB358" s="292"/>
      <c r="AC358" s="37"/>
      <c r="AD358" s="50"/>
      <c r="AE358" s="228"/>
      <c r="AF358" s="50"/>
      <c r="AG358" s="50"/>
      <c r="AH358" s="228"/>
      <c r="AI358" s="50"/>
      <c r="AJ358" s="50"/>
      <c r="AK358" s="50"/>
      <c r="AL358" s="68"/>
      <c r="AM358" s="246"/>
      <c r="AN358" s="241"/>
      <c r="AO358" s="68"/>
      <c r="AP358" s="68"/>
      <c r="AQ358" s="241"/>
      <c r="AR358" s="241"/>
      <c r="AS358" s="228"/>
      <c r="AT358" s="194"/>
      <c r="AU358" s="37"/>
      <c r="AV358" s="68"/>
      <c r="AW358" s="228"/>
      <c r="AX358" s="241"/>
      <c r="AY358" s="38"/>
      <c r="AZ358" s="38"/>
      <c r="BA358" s="55"/>
      <c r="BB358" s="55"/>
      <c r="BC358" s="3">
        <f t="shared" ca="1" si="79"/>
        <v>97162900</v>
      </c>
      <c r="BD358" s="3" t="e">
        <f t="shared" ca="1" si="80"/>
        <v>#N/A</v>
      </c>
      <c r="BE358" s="132"/>
      <c r="BF358" s="132"/>
      <c r="BG358" s="125"/>
      <c r="BJ358" s="68"/>
      <c r="BK358" s="68"/>
      <c r="BL358" s="68"/>
      <c r="BN358" s="169"/>
      <c r="BP358" s="68"/>
      <c r="BQ358" s="68"/>
      <c r="BR358" s="68"/>
      <c r="BU358" s="68"/>
      <c r="BV358" s="68"/>
      <c r="BW358" s="68"/>
      <c r="BX358" s="68"/>
      <c r="BZ358" s="237"/>
      <c r="CD358" s="237"/>
      <c r="CF358" s="68"/>
      <c r="CG358" s="68"/>
      <c r="CH358" s="237"/>
      <c r="CL358" s="237"/>
    </row>
    <row r="359" spans="1:90" x14ac:dyDescent="0.4">
      <c r="A359">
        <v>327</v>
      </c>
      <c r="B359" s="47">
        <f ca="1">IF(A359&gt;$A$8,"",OFFSET(InputPriceData!B$15,$A359+$A$11,0,1,1))</f>
        <v>44851</v>
      </c>
      <c r="C359" s="3">
        <f ca="1">IF(A359&gt;$A$8,"",OFFSET(InputPriceData!G$15,CalculationsAndCharts!$A359+$A$11,IF($C$5,8,0),1,1))</f>
        <v>93168200</v>
      </c>
      <c r="D359" s="4">
        <f ca="1">IF(A359&gt;$A$8,"",OFFSET(InputPriceData!C$15,CalculationsAndCharts!$A359+$A$11,IF($C$5,8,0),1,1))</f>
        <v>364.01001000000002</v>
      </c>
      <c r="E359" s="4">
        <f ca="1">IF(A359&gt;$A$8,"",OFFSET(InputPriceData!D$15,CalculationsAndCharts!$A359+$A$11,IF($C$5,8,0),1,1))</f>
        <v>367.98001099999999</v>
      </c>
      <c r="F359" s="4">
        <f ca="1">IF(A359&gt;$A$8,"",OFFSET(InputPriceData!E$15,CalculationsAndCharts!$A359+$A$11,IF($C$5,8,0),1,1))</f>
        <v>357.27999899999998</v>
      </c>
      <c r="G359" s="4">
        <f ca="1">IF(A359&gt;$A$8,"",OFFSET(InputPriceData!F$15,CalculationsAndCharts!$A359+$A$11,IF($C$5,8,0),1,1))</f>
        <v>366.82000699999998</v>
      </c>
      <c r="H359" s="282">
        <f t="shared" ca="1" si="82"/>
        <v>367.98001099999999</v>
      </c>
      <c r="I359" s="292">
        <f t="shared" ca="1" si="83"/>
        <v>357.27999899999998</v>
      </c>
      <c r="J359" s="50">
        <f t="shared" ca="1" si="84"/>
        <v>10.700012000000015</v>
      </c>
      <c r="K359" s="282"/>
      <c r="L359" s="282"/>
      <c r="M359" s="292">
        <f t="shared" ca="1" si="85"/>
        <v>12.118671654188573</v>
      </c>
      <c r="N359" s="291"/>
      <c r="P359" s="292">
        <f t="shared" ca="1" si="86"/>
        <v>359.93697143309373</v>
      </c>
      <c r="Q359" s="301">
        <f t="shared" ca="1" si="87"/>
        <v>372.05564308728231</v>
      </c>
      <c r="R359" s="301">
        <f t="shared" ca="1" si="88"/>
        <v>347.81829977890516</v>
      </c>
      <c r="S359" s="50"/>
      <c r="T359" s="292"/>
      <c r="U359" s="265"/>
      <c r="V359" s="292">
        <f t="shared" ca="1" si="89"/>
        <v>359.93697143309373</v>
      </c>
      <c r="W359" s="241">
        <f t="shared" ca="1" si="90"/>
        <v>6.8830355669062442</v>
      </c>
      <c r="X359" s="351">
        <f t="shared" ca="1" si="91"/>
        <v>47.376178615296361</v>
      </c>
      <c r="Y359" s="50">
        <f t="shared" ca="1" si="81"/>
        <v>6.6888198333029196</v>
      </c>
      <c r="Z359" s="265">
        <f t="shared" ca="1" si="92"/>
        <v>373.50882683330292</v>
      </c>
      <c r="AA359" s="265">
        <f t="shared" ca="1" si="93"/>
        <v>360.13118716669703</v>
      </c>
      <c r="AB359" s="292"/>
      <c r="AC359" s="37"/>
      <c r="AD359" s="50"/>
      <c r="AE359" s="228"/>
      <c r="AF359" s="50"/>
      <c r="AG359" s="50"/>
      <c r="AH359" s="228"/>
      <c r="AI359" s="50"/>
      <c r="AJ359" s="50"/>
      <c r="AK359" s="50"/>
      <c r="AL359" s="68"/>
      <c r="AM359" s="246"/>
      <c r="AN359" s="241"/>
      <c r="AO359" s="68"/>
      <c r="AP359" s="68"/>
      <c r="AQ359" s="241"/>
      <c r="AR359" s="241"/>
      <c r="AS359" s="228"/>
      <c r="AT359" s="194"/>
      <c r="AU359" s="37"/>
      <c r="AV359" s="68"/>
      <c r="AW359" s="228"/>
      <c r="AX359" s="241"/>
      <c r="AY359" s="38"/>
      <c r="AZ359" s="38"/>
      <c r="BA359" s="55"/>
      <c r="BB359" s="55"/>
      <c r="BC359" s="3">
        <f t="shared" ca="1" si="79"/>
        <v>93168200</v>
      </c>
      <c r="BD359" s="3" t="e">
        <f t="shared" ca="1" si="80"/>
        <v>#N/A</v>
      </c>
      <c r="BE359" s="132"/>
      <c r="BF359" s="132"/>
      <c r="BG359" s="125"/>
      <c r="BJ359" s="68"/>
      <c r="BK359" s="68"/>
      <c r="BL359" s="68"/>
      <c r="BN359" s="169"/>
      <c r="BP359" s="68"/>
      <c r="BQ359" s="68"/>
      <c r="BR359" s="68"/>
      <c r="BU359" s="68"/>
      <c r="BV359" s="68"/>
      <c r="BW359" s="68"/>
      <c r="BX359" s="68"/>
      <c r="BZ359" s="237"/>
      <c r="CD359" s="237"/>
      <c r="CF359" s="68"/>
      <c r="CG359" s="68"/>
      <c r="CH359" s="237"/>
      <c r="CL359" s="237"/>
    </row>
    <row r="360" spans="1:90" x14ac:dyDescent="0.4">
      <c r="A360">
        <v>328</v>
      </c>
      <c r="B360" s="47">
        <f ca="1">IF(A360&gt;$A$8,"",OFFSET(InputPriceData!B$15,$A360+$A$11,0,1,1))</f>
        <v>44848</v>
      </c>
      <c r="C360" s="3">
        <f ca="1">IF(A360&gt;$A$8,"",OFFSET(InputPriceData!G$15,CalculationsAndCharts!$A360+$A$11,IF($C$5,8,0),1,1))</f>
        <v>123737000</v>
      </c>
      <c r="D360" s="4">
        <f ca="1">IF(A360&gt;$A$8,"",OFFSET(InputPriceData!C$15,CalculationsAndCharts!$A360+$A$11,IF($C$5,8,0),1,1))</f>
        <v>368.54998799999998</v>
      </c>
      <c r="E360" s="4">
        <f ca="1">IF(A360&gt;$A$8,"",OFFSET(InputPriceData!D$15,CalculationsAndCharts!$A360+$A$11,IF($C$5,8,0),1,1))</f>
        <v>370.26001000000002</v>
      </c>
      <c r="F360" s="4">
        <f ca="1">IF(A360&gt;$A$8,"",OFFSET(InputPriceData!E$15,CalculationsAndCharts!$A360+$A$11,IF($C$5,8,0),1,1))</f>
        <v>356.959991</v>
      </c>
      <c r="G360" s="4">
        <f ca="1">IF(A360&gt;$A$8,"",OFFSET(InputPriceData!F$15,CalculationsAndCharts!$A360+$A$11,IF($C$5,8,0),1,1))</f>
        <v>357.63000499999998</v>
      </c>
      <c r="H360" s="282">
        <f t="shared" ca="1" si="82"/>
        <v>370.26001000000002</v>
      </c>
      <c r="I360" s="292">
        <f t="shared" ca="1" si="83"/>
        <v>356.959991</v>
      </c>
      <c r="J360" s="50">
        <f t="shared" ca="1" si="84"/>
        <v>13.30001900000002</v>
      </c>
      <c r="K360" s="282"/>
      <c r="L360" s="282"/>
      <c r="M360" s="292">
        <f t="shared" ca="1" si="85"/>
        <v>11.484061908294517</v>
      </c>
      <c r="N360" s="291"/>
      <c r="P360" s="292">
        <f t="shared" ca="1" si="86"/>
        <v>359.67325528751843</v>
      </c>
      <c r="Q360" s="301">
        <f t="shared" ca="1" si="87"/>
        <v>371.15731719581294</v>
      </c>
      <c r="R360" s="301">
        <f t="shared" ca="1" si="88"/>
        <v>348.18919337922392</v>
      </c>
      <c r="S360" s="50"/>
      <c r="T360" s="292"/>
      <c r="U360" s="265"/>
      <c r="V360" s="292">
        <f t="shared" ca="1" si="89"/>
        <v>359.67325528751843</v>
      </c>
      <c r="W360" s="241">
        <f t="shared" ca="1" si="90"/>
        <v>-2.0432502875184468</v>
      </c>
      <c r="X360" s="351">
        <f t="shared" ca="1" si="91"/>
        <v>4.1748717374442155</v>
      </c>
      <c r="Y360" s="50">
        <f t="shared" ca="1" si="81"/>
        <v>6.5132403668658094</v>
      </c>
      <c r="Z360" s="265">
        <f t="shared" ca="1" si="92"/>
        <v>364.14324536686581</v>
      </c>
      <c r="AA360" s="265">
        <f t="shared" ca="1" si="93"/>
        <v>351.11676463313415</v>
      </c>
      <c r="AB360" s="292"/>
      <c r="AC360" s="37"/>
      <c r="AD360" s="50"/>
      <c r="AE360" s="228"/>
      <c r="AF360" s="50"/>
      <c r="AG360" s="50"/>
      <c r="AH360" s="228"/>
      <c r="AI360" s="50"/>
      <c r="AJ360" s="50"/>
      <c r="AK360" s="50"/>
      <c r="AL360" s="68"/>
      <c r="AM360" s="246"/>
      <c r="AN360" s="241"/>
      <c r="AO360" s="68"/>
      <c r="AP360" s="68"/>
      <c r="AQ360" s="241"/>
      <c r="AR360" s="241"/>
      <c r="AS360" s="228"/>
      <c r="AT360" s="194"/>
      <c r="AU360" s="37"/>
      <c r="AV360" s="68"/>
      <c r="AW360" s="228"/>
      <c r="AX360" s="241"/>
      <c r="AY360" s="38"/>
      <c r="AZ360" s="38"/>
      <c r="BA360" s="55"/>
      <c r="BB360" s="55"/>
      <c r="BC360" s="3" t="e">
        <f t="shared" ca="1" si="79"/>
        <v>#N/A</v>
      </c>
      <c r="BD360" s="3">
        <f t="shared" ca="1" si="80"/>
        <v>123737000</v>
      </c>
      <c r="BE360" s="132"/>
      <c r="BF360" s="132"/>
      <c r="BG360" s="125"/>
      <c r="BJ360" s="68"/>
      <c r="BK360" s="68"/>
      <c r="BL360" s="68"/>
      <c r="BN360" s="169"/>
      <c r="BP360" s="68"/>
      <c r="BQ360" s="68"/>
      <c r="BR360" s="68"/>
      <c r="BU360" s="68"/>
      <c r="BV360" s="68"/>
      <c r="BW360" s="68"/>
      <c r="BX360" s="68"/>
      <c r="BZ360" s="237"/>
      <c r="CD360" s="237"/>
      <c r="CF360" s="68"/>
      <c r="CG360" s="68"/>
      <c r="CH360" s="237"/>
      <c r="CL360" s="237"/>
    </row>
    <row r="361" spans="1:90" x14ac:dyDescent="0.4">
      <c r="A361">
        <v>329</v>
      </c>
      <c r="B361" s="47">
        <f ca="1">IF(A361&gt;$A$8,"",OFFSET(InputPriceData!B$15,$A361+$A$11,0,1,1))</f>
        <v>44847</v>
      </c>
      <c r="C361" s="3">
        <f ca="1">IF(A361&gt;$A$8,"",OFFSET(InputPriceData!G$15,CalculationsAndCharts!$A361+$A$11,IF($C$5,8,0),1,1))</f>
        <v>147254500</v>
      </c>
      <c r="D361" s="4">
        <f ca="1">IF(A361&gt;$A$8,"",OFFSET(InputPriceData!C$15,CalculationsAndCharts!$A361+$A$11,IF($C$5,8,0),1,1))</f>
        <v>349.209991</v>
      </c>
      <c r="E361" s="4">
        <f ca="1">IF(A361&gt;$A$8,"",OFFSET(InputPriceData!D$15,CalculationsAndCharts!$A361+$A$11,IF($C$5,8,0),1,1))</f>
        <v>367.51001000000002</v>
      </c>
      <c r="F361" s="4">
        <f ca="1">IF(A361&gt;$A$8,"",OFFSET(InputPriceData!E$15,CalculationsAndCharts!$A361+$A$11,IF($C$5,8,0),1,1))</f>
        <v>348.10998499999999</v>
      </c>
      <c r="G361" s="4">
        <f ca="1">IF(A361&gt;$A$8,"",OFFSET(InputPriceData!F$15,CalculationsAndCharts!$A361+$A$11,IF($C$5,8,0),1,1))</f>
        <v>365.97000100000002</v>
      </c>
      <c r="H361" s="282">
        <f t="shared" ca="1" si="82"/>
        <v>367.51001000000002</v>
      </c>
      <c r="I361" s="292">
        <f t="shared" ca="1" si="83"/>
        <v>348.10998499999999</v>
      </c>
      <c r="J361" s="50">
        <f t="shared" ca="1" si="84"/>
        <v>19.400025000000028</v>
      </c>
      <c r="K361" s="282"/>
      <c r="L361" s="282"/>
      <c r="M361" s="292">
        <f t="shared" ca="1" si="85"/>
        <v>8.3932245173137545</v>
      </c>
      <c r="N361" s="291"/>
      <c r="P361" s="292">
        <f t="shared" ca="1" si="86"/>
        <v>359.7879527503141</v>
      </c>
      <c r="Q361" s="301">
        <f t="shared" ca="1" si="87"/>
        <v>368.18117726762785</v>
      </c>
      <c r="R361" s="301">
        <f t="shared" ca="1" si="88"/>
        <v>351.39472823300036</v>
      </c>
      <c r="S361" s="50"/>
      <c r="T361" s="292"/>
      <c r="U361" s="265"/>
      <c r="V361" s="292">
        <f t="shared" ca="1" si="89"/>
        <v>359.7879527503141</v>
      </c>
      <c r="W361" s="241">
        <f t="shared" ca="1" si="90"/>
        <v>6.1820482496859199</v>
      </c>
      <c r="X361" s="351">
        <f t="shared" ca="1" si="91"/>
        <v>38.217720561444743</v>
      </c>
      <c r="Y361" s="50">
        <f t="shared" ca="1" si="81"/>
        <v>6.6858167741573089</v>
      </c>
      <c r="Z361" s="265">
        <f t="shared" ca="1" si="92"/>
        <v>372.65581777415736</v>
      </c>
      <c r="AA361" s="265">
        <f t="shared" ca="1" si="93"/>
        <v>359.28418422584269</v>
      </c>
      <c r="AB361" s="292"/>
      <c r="AC361" s="37"/>
      <c r="AD361" s="50"/>
      <c r="AE361" s="228"/>
      <c r="AF361" s="50"/>
      <c r="AG361" s="50"/>
      <c r="AH361" s="228"/>
      <c r="AI361" s="50"/>
      <c r="AJ361" s="50"/>
      <c r="AK361" s="50"/>
      <c r="AL361" s="68"/>
      <c r="AM361" s="246"/>
      <c r="AN361" s="241"/>
      <c r="AO361" s="68"/>
      <c r="AP361" s="68"/>
      <c r="AQ361" s="241"/>
      <c r="AR361" s="241"/>
      <c r="AS361" s="228"/>
      <c r="AT361" s="194"/>
      <c r="AU361" s="37"/>
      <c r="AV361" s="68"/>
      <c r="AW361" s="228"/>
      <c r="AX361" s="241"/>
      <c r="AY361" s="38"/>
      <c r="AZ361" s="38"/>
      <c r="BA361" s="55"/>
      <c r="BB361" s="55"/>
      <c r="BC361" s="3">
        <f t="shared" ca="1" si="79"/>
        <v>147254500</v>
      </c>
      <c r="BD361" s="3" t="e">
        <f t="shared" ca="1" si="80"/>
        <v>#N/A</v>
      </c>
      <c r="BE361" s="132"/>
      <c r="BF361" s="132"/>
      <c r="BG361" s="125"/>
      <c r="BJ361" s="68"/>
      <c r="BK361" s="68"/>
      <c r="BL361" s="68"/>
      <c r="BN361" s="169"/>
      <c r="BP361" s="68"/>
      <c r="BQ361" s="68"/>
      <c r="BR361" s="68"/>
      <c r="BU361" s="68"/>
      <c r="BV361" s="68"/>
      <c r="BW361" s="68"/>
      <c r="BX361" s="68"/>
      <c r="BZ361" s="237"/>
      <c r="CD361" s="237"/>
      <c r="CF361" s="68"/>
      <c r="CG361" s="68"/>
      <c r="CH361" s="237"/>
      <c r="CL361" s="237"/>
    </row>
    <row r="362" spans="1:90" x14ac:dyDescent="0.4">
      <c r="A362">
        <v>330</v>
      </c>
      <c r="B362" s="47">
        <f ca="1">IF(A362&gt;$A$8,"",OFFSET(InputPriceData!B$15,$A362+$A$11,0,1,1))</f>
        <v>44846</v>
      </c>
      <c r="C362" s="3">
        <f ca="1">IF(A362&gt;$A$8,"",OFFSET(InputPriceData!G$15,CalculationsAndCharts!$A362+$A$11,IF($C$5,8,0),1,1))</f>
        <v>76991800</v>
      </c>
      <c r="D362" s="4">
        <f ca="1">IF(A362&gt;$A$8,"",OFFSET(InputPriceData!C$15,CalculationsAndCharts!$A362+$A$11,IF($C$5,8,0),1,1))</f>
        <v>358.17001299999998</v>
      </c>
      <c r="E362" s="4">
        <f ca="1">IF(A362&gt;$A$8,"",OFFSET(InputPriceData!D$15,CalculationsAndCharts!$A362+$A$11,IF($C$5,8,0),1,1))</f>
        <v>359.82000699999998</v>
      </c>
      <c r="F362" s="4">
        <f ca="1">IF(A362&gt;$A$8,"",OFFSET(InputPriceData!E$15,CalculationsAndCharts!$A362+$A$11,IF($C$5,8,0),1,1))</f>
        <v>356.29998799999998</v>
      </c>
      <c r="G362" s="4">
        <f ca="1">IF(A362&gt;$A$8,"",OFFSET(InputPriceData!F$15,CalculationsAndCharts!$A362+$A$11,IF($C$5,8,0),1,1))</f>
        <v>356.55999800000001</v>
      </c>
      <c r="H362" s="282">
        <f t="shared" ca="1" si="82"/>
        <v>359.82000699999998</v>
      </c>
      <c r="I362" s="292">
        <f t="shared" ca="1" si="83"/>
        <v>356.29998799999998</v>
      </c>
      <c r="J362" s="50">
        <f t="shared" ca="1" si="84"/>
        <v>3.5200189999999907</v>
      </c>
      <c r="K362" s="282"/>
      <c r="L362" s="282"/>
      <c r="M362" s="292">
        <f t="shared" ca="1" si="85"/>
        <v>6.9877008558673435</v>
      </c>
      <c r="N362" s="291"/>
      <c r="P362" s="292">
        <f t="shared" ca="1" si="86"/>
        <v>360.48095071470152</v>
      </c>
      <c r="Q362" s="301">
        <f t="shared" ca="1" si="87"/>
        <v>367.46865157056885</v>
      </c>
      <c r="R362" s="301">
        <f t="shared" ca="1" si="88"/>
        <v>353.49324985883419</v>
      </c>
      <c r="S362" s="50"/>
      <c r="T362" s="292"/>
      <c r="U362" s="265"/>
      <c r="V362" s="292">
        <f t="shared" ca="1" si="89"/>
        <v>360.48095071470152</v>
      </c>
      <c r="W362" s="241">
        <f t="shared" ca="1" si="90"/>
        <v>-3.9209527147015137</v>
      </c>
      <c r="X362" s="351">
        <f t="shared" ca="1" si="91"/>
        <v>15.373870190925171</v>
      </c>
      <c r="Y362" s="50">
        <f t="shared" ca="1" si="81"/>
        <v>6.6856747920173598</v>
      </c>
      <c r="Z362" s="265">
        <f t="shared" ca="1" si="92"/>
        <v>363.24567279201739</v>
      </c>
      <c r="AA362" s="265">
        <f t="shared" ca="1" si="93"/>
        <v>349.87432320798263</v>
      </c>
      <c r="AB362" s="292"/>
      <c r="AC362" s="37"/>
      <c r="AD362" s="50"/>
      <c r="AE362" s="228"/>
      <c r="AF362" s="50"/>
      <c r="AG362" s="50"/>
      <c r="AH362" s="228"/>
      <c r="AI362" s="50"/>
      <c r="AJ362" s="50"/>
      <c r="AK362" s="50"/>
      <c r="AL362" s="68"/>
      <c r="AM362" s="246"/>
      <c r="AN362" s="241"/>
      <c r="AO362" s="68"/>
      <c r="AP362" s="68"/>
      <c r="AQ362" s="241"/>
      <c r="AR362" s="241"/>
      <c r="AS362" s="228"/>
      <c r="AT362" s="194"/>
      <c r="AU362" s="37"/>
      <c r="AV362" s="68"/>
      <c r="AW362" s="228"/>
      <c r="AX362" s="241"/>
      <c r="AY362" s="38"/>
      <c r="AZ362" s="38"/>
      <c r="BA362" s="55"/>
      <c r="BB362" s="55"/>
      <c r="BC362" s="3" t="e">
        <f t="shared" ca="1" si="79"/>
        <v>#N/A</v>
      </c>
      <c r="BD362" s="3">
        <f t="shared" ca="1" si="80"/>
        <v>76991800</v>
      </c>
      <c r="BE362" s="132"/>
      <c r="BF362" s="132"/>
      <c r="BG362" s="125"/>
      <c r="BJ362" s="68"/>
      <c r="BK362" s="68"/>
      <c r="BL362" s="68"/>
      <c r="BN362" s="169"/>
      <c r="BP362" s="68"/>
      <c r="BQ362" s="68"/>
      <c r="BR362" s="68"/>
      <c r="BU362" s="68"/>
      <c r="BV362" s="68"/>
      <c r="BW362" s="68"/>
      <c r="BX362" s="68"/>
      <c r="BZ362" s="237"/>
      <c r="CD362" s="237"/>
      <c r="CF362" s="68"/>
      <c r="CG362" s="68"/>
      <c r="CH362" s="237"/>
      <c r="CL362" s="237"/>
    </row>
    <row r="363" spans="1:90" x14ac:dyDescent="0.4">
      <c r="A363">
        <v>331</v>
      </c>
      <c r="B363" s="47">
        <f ca="1">IF(A363&gt;$A$8,"",OFFSET(InputPriceData!B$15,$A363+$A$11,0,1,1))</f>
        <v>44845</v>
      </c>
      <c r="C363" s="3">
        <f ca="1">IF(A363&gt;$A$8,"",OFFSET(InputPriceData!G$15,CalculationsAndCharts!$A363+$A$11,IF($C$5,8,0),1,1))</f>
        <v>92482800</v>
      </c>
      <c r="D363" s="4">
        <f ca="1">IF(A363&gt;$A$8,"",OFFSET(InputPriceData!C$15,CalculationsAndCharts!$A363+$A$11,IF($C$5,8,0),1,1))</f>
        <v>358.23998999999998</v>
      </c>
      <c r="E363" s="4">
        <f ca="1">IF(A363&gt;$A$8,"",OFFSET(InputPriceData!D$15,CalculationsAndCharts!$A363+$A$11,IF($C$5,8,0),1,1))</f>
        <v>363.02999899999998</v>
      </c>
      <c r="F363" s="4">
        <f ca="1">IF(A363&gt;$A$8,"",OFFSET(InputPriceData!E$15,CalculationsAndCharts!$A363+$A$11,IF($C$5,8,0),1,1))</f>
        <v>355.709991</v>
      </c>
      <c r="G363" s="4">
        <f ca="1">IF(A363&gt;$A$8,"",OFFSET(InputPriceData!F$15,CalculationsAndCharts!$A363+$A$11,IF($C$5,8,0),1,1))</f>
        <v>357.73998999999998</v>
      </c>
      <c r="H363" s="282">
        <f t="shared" ca="1" si="82"/>
        <v>363.02999899999998</v>
      </c>
      <c r="I363" s="292">
        <f t="shared" ca="1" si="83"/>
        <v>355.709991</v>
      </c>
      <c r="J363" s="50">
        <f t="shared" ca="1" si="84"/>
        <v>7.320007999999973</v>
      </c>
      <c r="K363" s="282"/>
      <c r="L363" s="282"/>
      <c r="M363" s="292">
        <f t="shared" ca="1" si="85"/>
        <v>8.3530620683792911</v>
      </c>
      <c r="N363" s="291"/>
      <c r="P363" s="292">
        <f t="shared" ca="1" si="86"/>
        <v>363.70604635251868</v>
      </c>
      <c r="Q363" s="301">
        <f t="shared" ca="1" si="87"/>
        <v>372.05910842089799</v>
      </c>
      <c r="R363" s="301">
        <f t="shared" ca="1" si="88"/>
        <v>355.35298428413938</v>
      </c>
      <c r="S363" s="50"/>
      <c r="T363" s="292"/>
      <c r="U363" s="265"/>
      <c r="V363" s="292">
        <f t="shared" ca="1" si="89"/>
        <v>363.70604635251868</v>
      </c>
      <c r="W363" s="241">
        <f t="shared" ca="1" si="90"/>
        <v>-5.9660563525187058</v>
      </c>
      <c r="X363" s="351">
        <f t="shared" ca="1" si="91"/>
        <v>35.593828401428802</v>
      </c>
      <c r="Y363" s="50">
        <f t="shared" ca="1" si="81"/>
        <v>6.6927754455418125</v>
      </c>
      <c r="Z363" s="265">
        <f t="shared" ca="1" si="92"/>
        <v>364.4327654455418</v>
      </c>
      <c r="AA363" s="265">
        <f t="shared" ca="1" si="93"/>
        <v>351.04721455445815</v>
      </c>
      <c r="AB363" s="292"/>
      <c r="AC363" s="37"/>
      <c r="AD363" s="50"/>
      <c r="AE363" s="228"/>
      <c r="AF363" s="50"/>
      <c r="AG363" s="50"/>
      <c r="AH363" s="228"/>
      <c r="AI363" s="50"/>
      <c r="AJ363" s="50"/>
      <c r="AK363" s="50"/>
      <c r="AL363" s="68"/>
      <c r="AM363" s="246"/>
      <c r="AN363" s="241"/>
      <c r="AO363" s="68"/>
      <c r="AP363" s="68"/>
      <c r="AQ363" s="241"/>
      <c r="AR363" s="241"/>
      <c r="AS363" s="228"/>
      <c r="AT363" s="194"/>
      <c r="AU363" s="37"/>
      <c r="AV363" s="68"/>
      <c r="AW363" s="228"/>
      <c r="AX363" s="241"/>
      <c r="AY363" s="38"/>
      <c r="AZ363" s="38"/>
      <c r="BA363" s="55"/>
      <c r="BB363" s="55"/>
      <c r="BC363" s="3" t="e">
        <f t="shared" ca="1" si="79"/>
        <v>#N/A</v>
      </c>
      <c r="BD363" s="3">
        <f t="shared" ca="1" si="80"/>
        <v>92482800</v>
      </c>
      <c r="BE363" s="132"/>
      <c r="BF363" s="132"/>
      <c r="BG363" s="125"/>
      <c r="BJ363" s="68"/>
      <c r="BK363" s="68"/>
      <c r="BL363" s="68"/>
      <c r="BN363" s="169"/>
      <c r="BP363" s="68"/>
      <c r="BQ363" s="68"/>
      <c r="BR363" s="68"/>
      <c r="BU363" s="68"/>
      <c r="BV363" s="68"/>
      <c r="BW363" s="68"/>
      <c r="BX363" s="68"/>
      <c r="BZ363" s="237"/>
      <c r="CD363" s="237"/>
      <c r="CF363" s="68"/>
      <c r="CG363" s="68"/>
      <c r="CH363" s="237"/>
      <c r="CL363" s="237"/>
    </row>
    <row r="364" spans="1:90" x14ac:dyDescent="0.4">
      <c r="A364">
        <v>332</v>
      </c>
      <c r="B364" s="47">
        <f ca="1">IF(A364&gt;$A$8,"",OFFSET(InputPriceData!B$15,$A364+$A$11,0,1,1))</f>
        <v>44844</v>
      </c>
      <c r="C364" s="3">
        <f ca="1">IF(A364&gt;$A$8,"",OFFSET(InputPriceData!G$15,CalculationsAndCharts!$A364+$A$11,IF($C$5,8,0),1,1))</f>
        <v>76042800</v>
      </c>
      <c r="D364" s="4">
        <f ca="1">IF(A364&gt;$A$8,"",OFFSET(InputPriceData!C$15,CalculationsAndCharts!$A364+$A$11,IF($C$5,8,0),1,1))</f>
        <v>363.959991</v>
      </c>
      <c r="E364" s="4">
        <f ca="1">IF(A364&gt;$A$8,"",OFFSET(InputPriceData!D$15,CalculationsAndCharts!$A364+$A$11,IF($C$5,8,0),1,1))</f>
        <v>364.209991</v>
      </c>
      <c r="F364" s="4">
        <f ca="1">IF(A364&gt;$A$8,"",OFFSET(InputPriceData!E$15,CalculationsAndCharts!$A364+$A$11,IF($C$5,8,0),1,1))</f>
        <v>357.67001299999998</v>
      </c>
      <c r="G364" s="4">
        <f ca="1">IF(A364&gt;$A$8,"",OFFSET(InputPriceData!F$15,CalculationsAndCharts!$A364+$A$11,IF($C$5,8,0),1,1))</f>
        <v>360.01998900000001</v>
      </c>
      <c r="H364" s="282">
        <f t="shared" ca="1" si="82"/>
        <v>364.209991</v>
      </c>
      <c r="I364" s="292">
        <f t="shared" ca="1" si="83"/>
        <v>357.67001299999998</v>
      </c>
      <c r="J364" s="50">
        <f t="shared" ca="1" si="84"/>
        <v>6.5399780000000192</v>
      </c>
      <c r="K364" s="282"/>
      <c r="L364" s="282"/>
      <c r="M364" s="292">
        <f t="shared" ca="1" si="85"/>
        <v>9.3691916328543456</v>
      </c>
      <c r="N364" s="291"/>
      <c r="P364" s="292">
        <f t="shared" ca="1" si="86"/>
        <v>367.06614073728554</v>
      </c>
      <c r="Q364" s="301">
        <f t="shared" ca="1" si="87"/>
        <v>376.43533237013986</v>
      </c>
      <c r="R364" s="301">
        <f t="shared" ca="1" si="88"/>
        <v>357.69694910443121</v>
      </c>
      <c r="S364" s="50"/>
      <c r="T364" s="292"/>
      <c r="U364" s="265"/>
      <c r="V364" s="292">
        <f t="shared" ca="1" si="89"/>
        <v>367.06614073728554</v>
      </c>
      <c r="W364" s="241">
        <f t="shared" ca="1" si="90"/>
        <v>-7.0461517372855269</v>
      </c>
      <c r="X364" s="351">
        <f t="shared" ca="1" si="91"/>
        <v>49.648254304851847</v>
      </c>
      <c r="Y364" s="50">
        <f t="shared" ca="1" si="81"/>
        <v>6.7955930041456281</v>
      </c>
      <c r="Z364" s="265">
        <f t="shared" ca="1" si="92"/>
        <v>366.81558200414565</v>
      </c>
      <c r="AA364" s="265">
        <f t="shared" ca="1" si="93"/>
        <v>353.22439599585437</v>
      </c>
      <c r="AB364" s="292"/>
      <c r="AC364" s="37"/>
      <c r="AD364" s="50"/>
      <c r="AE364" s="228"/>
      <c r="AF364" s="50"/>
      <c r="AG364" s="50"/>
      <c r="AH364" s="228"/>
      <c r="AI364" s="50"/>
      <c r="AJ364" s="50"/>
      <c r="AK364" s="50"/>
      <c r="AL364" s="68"/>
      <c r="AM364" s="246"/>
      <c r="AN364" s="241"/>
      <c r="AO364" s="68"/>
      <c r="AP364" s="68"/>
      <c r="AQ364" s="241"/>
      <c r="AR364" s="241"/>
      <c r="AS364" s="228"/>
      <c r="AT364" s="194"/>
      <c r="AU364" s="37"/>
      <c r="AV364" s="68"/>
      <c r="AW364" s="228"/>
      <c r="AX364" s="241"/>
      <c r="AY364" s="38"/>
      <c r="AZ364" s="38"/>
      <c r="BA364" s="55"/>
      <c r="BB364" s="55"/>
      <c r="BC364" s="3" t="e">
        <f t="shared" ca="1" si="79"/>
        <v>#N/A</v>
      </c>
      <c r="BD364" s="3">
        <f t="shared" ca="1" si="80"/>
        <v>76042800</v>
      </c>
      <c r="BE364" s="132"/>
      <c r="BF364" s="132"/>
      <c r="BG364" s="125"/>
      <c r="BJ364" s="68"/>
      <c r="BK364" s="68"/>
      <c r="BL364" s="68"/>
      <c r="BN364" s="169"/>
      <c r="BP364" s="68"/>
      <c r="BQ364" s="68"/>
      <c r="BR364" s="68"/>
      <c r="BU364" s="68"/>
      <c r="BV364" s="68"/>
      <c r="BW364" s="68"/>
      <c r="BX364" s="68"/>
      <c r="BZ364" s="237"/>
      <c r="CD364" s="237"/>
      <c r="CF364" s="68"/>
      <c r="CG364" s="68"/>
      <c r="CH364" s="237"/>
      <c r="CL364" s="237"/>
    </row>
    <row r="365" spans="1:90" x14ac:dyDescent="0.4">
      <c r="A365">
        <v>333</v>
      </c>
      <c r="B365" s="47">
        <f ca="1">IF(A365&gt;$A$8,"",OFFSET(InputPriceData!B$15,$A365+$A$11,0,1,1))</f>
        <v>44841</v>
      </c>
      <c r="C365" s="3">
        <f ca="1">IF(A365&gt;$A$8,"",OFFSET(InputPriceData!G$15,CalculationsAndCharts!$A365+$A$11,IF($C$5,8,0),1,1))</f>
        <v>107789500</v>
      </c>
      <c r="D365" s="4">
        <f ca="1">IF(A365&gt;$A$8,"",OFFSET(InputPriceData!C$15,CalculationsAndCharts!$A365+$A$11,IF($C$5,8,0),1,1))</f>
        <v>368.97000100000002</v>
      </c>
      <c r="E365" s="4">
        <f ca="1">IF(A365&gt;$A$8,"",OFFSET(InputPriceData!D$15,CalculationsAndCharts!$A365+$A$11,IF($C$5,8,0),1,1))</f>
        <v>373.290009</v>
      </c>
      <c r="F365" s="4">
        <f ca="1">IF(A365&gt;$A$8,"",OFFSET(InputPriceData!E$15,CalculationsAndCharts!$A365+$A$11,IF($C$5,8,0),1,1))</f>
        <v>360.94000199999999</v>
      </c>
      <c r="G365" s="4">
        <f ca="1">IF(A365&gt;$A$8,"",OFFSET(InputPriceData!F$15,CalculationsAndCharts!$A365+$A$11,IF($C$5,8,0),1,1))</f>
        <v>362.790009</v>
      </c>
      <c r="H365" s="282">
        <f t="shared" ca="1" si="82"/>
        <v>373.290009</v>
      </c>
      <c r="I365" s="292">
        <f t="shared" ca="1" si="83"/>
        <v>360.94000199999999</v>
      </c>
      <c r="J365" s="50">
        <f t="shared" ca="1" si="84"/>
        <v>12.350007000000005</v>
      </c>
      <c r="K365" s="282"/>
      <c r="L365" s="282"/>
      <c r="M365" s="292">
        <f t="shared" ca="1" si="85"/>
        <v>9.4014484549727655</v>
      </c>
      <c r="N365" s="291"/>
      <c r="P365" s="292">
        <f t="shared" ca="1" si="86"/>
        <v>370.04024105939089</v>
      </c>
      <c r="Q365" s="301">
        <f t="shared" ca="1" si="87"/>
        <v>379.44168951436365</v>
      </c>
      <c r="R365" s="301">
        <f t="shared" ca="1" si="88"/>
        <v>360.63879260441814</v>
      </c>
      <c r="S365" s="50"/>
      <c r="T365" s="292"/>
      <c r="U365" s="265"/>
      <c r="V365" s="292">
        <f t="shared" ca="1" si="89"/>
        <v>370.04024105939089</v>
      </c>
      <c r="W365" s="241">
        <f t="shared" ca="1" si="90"/>
        <v>-7.2502320593908962</v>
      </c>
      <c r="X365" s="351">
        <f t="shared" ca="1" si="91"/>
        <v>52.565864915019553</v>
      </c>
      <c r="Y365" s="50">
        <f t="shared" ca="1" si="81"/>
        <v>7.0756145481862731</v>
      </c>
      <c r="Z365" s="265">
        <f t="shared" ca="1" si="92"/>
        <v>369.86562354818625</v>
      </c>
      <c r="AA365" s="265">
        <f t="shared" ca="1" si="93"/>
        <v>355.71439445181375</v>
      </c>
      <c r="AB365" s="292"/>
      <c r="AC365" s="37"/>
      <c r="AD365" s="50"/>
      <c r="AE365" s="228"/>
      <c r="AF365" s="50"/>
      <c r="AG365" s="50"/>
      <c r="AH365" s="228"/>
      <c r="AI365" s="50"/>
      <c r="AJ365" s="50"/>
      <c r="AK365" s="50"/>
      <c r="AL365" s="68"/>
      <c r="AM365" s="246"/>
      <c r="AN365" s="241"/>
      <c r="AO365" s="68"/>
      <c r="AP365" s="68"/>
      <c r="AQ365" s="241"/>
      <c r="AR365" s="241"/>
      <c r="AS365" s="228"/>
      <c r="AT365" s="194"/>
      <c r="AU365" s="37"/>
      <c r="AV365" s="68"/>
      <c r="AW365" s="228"/>
      <c r="AX365" s="241"/>
      <c r="AY365" s="38"/>
      <c r="AZ365" s="38"/>
      <c r="BA365" s="55"/>
      <c r="BB365" s="55"/>
      <c r="BC365" s="3" t="e">
        <f t="shared" ref="BC365:BC428" ca="1" si="94">IF(G365&gt;=G366,C365,NA())</f>
        <v>#N/A</v>
      </c>
      <c r="BD365" s="3">
        <f t="shared" ref="BD365:BD428" ca="1" si="95">IF(G365&lt;G366,C365,NA())</f>
        <v>107789500</v>
      </c>
      <c r="BE365" s="132"/>
      <c r="BF365" s="132"/>
      <c r="BG365" s="125"/>
      <c r="BJ365" s="68"/>
      <c r="BK365" s="68"/>
      <c r="BL365" s="68"/>
      <c r="BN365" s="169"/>
      <c r="BP365" s="68"/>
      <c r="BQ365" s="68"/>
      <c r="BR365" s="68"/>
      <c r="BU365" s="68"/>
      <c r="BV365" s="68"/>
      <c r="BW365" s="68"/>
      <c r="BX365" s="68"/>
      <c r="BZ365" s="237"/>
      <c r="CD365" s="237"/>
      <c r="CF365" s="68"/>
      <c r="CG365" s="68"/>
      <c r="CH365" s="237"/>
      <c r="CL365" s="237"/>
    </row>
    <row r="366" spans="1:90" x14ac:dyDescent="0.4">
      <c r="A366">
        <v>334</v>
      </c>
      <c r="B366" s="47">
        <f ca="1">IF(A366&gt;$A$8,"",OFFSET(InputPriceData!B$15,$A366+$A$11,0,1,1))</f>
        <v>44840</v>
      </c>
      <c r="C366" s="3">
        <f ca="1">IF(A366&gt;$A$8,"",OFFSET(InputPriceData!G$15,CalculationsAndCharts!$A366+$A$11,IF($C$5,8,0),1,1))</f>
        <v>82333500</v>
      </c>
      <c r="D366" s="4">
        <f ca="1">IF(A366&gt;$A$8,"",OFFSET(InputPriceData!C$15,CalculationsAndCharts!$A366+$A$11,IF($C$5,8,0),1,1))</f>
        <v>375.61999500000002</v>
      </c>
      <c r="E366" s="4">
        <f ca="1">IF(A366&gt;$A$8,"",OFFSET(InputPriceData!D$15,CalculationsAndCharts!$A366+$A$11,IF($C$5,8,0),1,1))</f>
        <v>378.72000100000002</v>
      </c>
      <c r="F366" s="4">
        <f ca="1">IF(A366&gt;$A$8,"",OFFSET(InputPriceData!E$15,CalculationsAndCharts!$A366+$A$11,IF($C$5,8,0),1,1))</f>
        <v>372.67999300000002</v>
      </c>
      <c r="G366" s="4">
        <f ca="1">IF(A366&gt;$A$8,"",OFFSET(InputPriceData!F$15,CalculationsAndCharts!$A366+$A$11,IF($C$5,8,0),1,1))</f>
        <v>373.20001200000002</v>
      </c>
      <c r="H366" s="282">
        <f t="shared" ca="1" si="82"/>
        <v>378.72000100000002</v>
      </c>
      <c r="I366" s="292">
        <f t="shared" ca="1" si="83"/>
        <v>372.67999300000002</v>
      </c>
      <c r="J366" s="50">
        <f t="shared" ca="1" si="84"/>
        <v>6.0400080000000003</v>
      </c>
      <c r="K366" s="282"/>
      <c r="L366" s="282"/>
      <c r="M366" s="292">
        <f t="shared" ca="1" si="85"/>
        <v>9.5815210566508178</v>
      </c>
      <c r="N366" s="291"/>
      <c r="P366" s="292">
        <f t="shared" ca="1" si="86"/>
        <v>370.33410339831386</v>
      </c>
      <c r="Q366" s="301">
        <f t="shared" ca="1" si="87"/>
        <v>379.9156244549647</v>
      </c>
      <c r="R366" s="301">
        <f t="shared" ca="1" si="88"/>
        <v>360.75258234166301</v>
      </c>
      <c r="S366" s="50"/>
      <c r="T366" s="292"/>
      <c r="U366" s="265"/>
      <c r="V366" s="292">
        <f t="shared" ca="1" si="89"/>
        <v>370.33410339831386</v>
      </c>
      <c r="W366" s="241">
        <f t="shared" ca="1" si="90"/>
        <v>2.8659086016861579</v>
      </c>
      <c r="X366" s="351">
        <f t="shared" ca="1" si="91"/>
        <v>8.2134321132187083</v>
      </c>
      <c r="Y366" s="50">
        <f t="shared" ca="1" si="81"/>
        <v>7.4017100771099598</v>
      </c>
      <c r="Z366" s="265">
        <f t="shared" ca="1" si="92"/>
        <v>380.60172207710997</v>
      </c>
      <c r="AA366" s="265">
        <f t="shared" ca="1" si="93"/>
        <v>365.79830192289006</v>
      </c>
      <c r="AB366" s="292"/>
      <c r="AC366" s="37"/>
      <c r="AD366" s="50"/>
      <c r="AE366" s="228"/>
      <c r="AF366" s="50"/>
      <c r="AG366" s="50"/>
      <c r="AH366" s="228"/>
      <c r="AI366" s="50"/>
      <c r="AJ366" s="50"/>
      <c r="AK366" s="50"/>
      <c r="AL366" s="68"/>
      <c r="AM366" s="246"/>
      <c r="AN366" s="241"/>
      <c r="AO366" s="68"/>
      <c r="AP366" s="68"/>
      <c r="AQ366" s="241"/>
      <c r="AR366" s="241"/>
      <c r="AS366" s="228"/>
      <c r="AT366" s="194"/>
      <c r="AU366" s="37"/>
      <c r="AV366" s="68"/>
      <c r="AW366" s="228"/>
      <c r="AX366" s="241"/>
      <c r="AY366" s="38"/>
      <c r="AZ366" s="38"/>
      <c r="BA366" s="55"/>
      <c r="BB366" s="55"/>
      <c r="BC366" s="3" t="e">
        <f t="shared" ca="1" si="94"/>
        <v>#N/A</v>
      </c>
      <c r="BD366" s="3">
        <f t="shared" ca="1" si="95"/>
        <v>82333500</v>
      </c>
      <c r="BE366" s="132"/>
      <c r="BF366" s="132"/>
      <c r="BG366" s="125"/>
      <c r="BJ366" s="68"/>
      <c r="BK366" s="68"/>
      <c r="BL366" s="68"/>
      <c r="BN366" s="169"/>
      <c r="BP366" s="68"/>
      <c r="BQ366" s="68"/>
      <c r="BR366" s="68"/>
      <c r="BU366" s="68"/>
      <c r="BV366" s="68"/>
      <c r="BW366" s="68"/>
      <c r="BX366" s="68"/>
      <c r="BZ366" s="237"/>
      <c r="CD366" s="237"/>
      <c r="CF366" s="68"/>
      <c r="CG366" s="68"/>
      <c r="CH366" s="237"/>
      <c r="CL366" s="237"/>
    </row>
    <row r="367" spans="1:90" x14ac:dyDescent="0.4">
      <c r="A367">
        <v>335</v>
      </c>
      <c r="B367" s="47">
        <f ca="1">IF(A367&gt;$A$8,"",OFFSET(InputPriceData!B$15,$A367+$A$11,0,1,1))</f>
        <v>44839</v>
      </c>
      <c r="C367" s="3">
        <f ca="1">IF(A367&gt;$A$8,"",OFFSET(InputPriceData!G$15,CalculationsAndCharts!$A367+$A$11,IF($C$5,8,0),1,1))</f>
        <v>88065700</v>
      </c>
      <c r="D367" s="4">
        <f ca="1">IF(A367&gt;$A$8,"",OFFSET(InputPriceData!C$15,CalculationsAndCharts!$A367+$A$11,IF($C$5,8,0),1,1))</f>
        <v>373.39001500000001</v>
      </c>
      <c r="E367" s="4">
        <f ca="1">IF(A367&gt;$A$8,"",OFFSET(InputPriceData!D$15,CalculationsAndCharts!$A367+$A$11,IF($C$5,8,0),1,1))</f>
        <v>379.459991</v>
      </c>
      <c r="F367" s="4">
        <f ca="1">IF(A367&gt;$A$8,"",OFFSET(InputPriceData!E$15,CalculationsAndCharts!$A367+$A$11,IF($C$5,8,0),1,1))</f>
        <v>370.95001200000002</v>
      </c>
      <c r="G367" s="4">
        <f ca="1">IF(A367&gt;$A$8,"",OFFSET(InputPriceData!F$15,CalculationsAndCharts!$A367+$A$11,IF($C$5,8,0),1,1))</f>
        <v>377.08999599999999</v>
      </c>
      <c r="H367" s="282">
        <f t="shared" ca="1" si="82"/>
        <v>379.459991</v>
      </c>
      <c r="I367" s="292">
        <f t="shared" ca="1" si="83"/>
        <v>370.95001200000002</v>
      </c>
      <c r="J367" s="50">
        <f t="shared" ca="1" si="84"/>
        <v>8.5099789999999871</v>
      </c>
      <c r="K367" s="282"/>
      <c r="L367" s="282"/>
      <c r="M367" s="292">
        <f t="shared" ca="1" si="85"/>
        <v>10.770219479853488</v>
      </c>
      <c r="N367" s="291"/>
      <c r="P367" s="292">
        <f t="shared" ca="1" si="86"/>
        <v>366.94577549933138</v>
      </c>
      <c r="Q367" s="301">
        <f t="shared" ca="1" si="87"/>
        <v>377.71599497918487</v>
      </c>
      <c r="R367" s="301">
        <f t="shared" ca="1" si="88"/>
        <v>356.17555601947788</v>
      </c>
      <c r="S367" s="50"/>
      <c r="T367" s="292"/>
      <c r="U367" s="265"/>
      <c r="V367" s="292">
        <f t="shared" ca="1" si="89"/>
        <v>366.94577549933138</v>
      </c>
      <c r="W367" s="241">
        <f t="shared" ca="1" si="90"/>
        <v>10.144220500668609</v>
      </c>
      <c r="X367" s="351">
        <f t="shared" ca="1" si="91"/>
        <v>102.90520956618529</v>
      </c>
      <c r="Y367" s="50">
        <f t="shared" ca="1" si="81"/>
        <v>7.6818189924838292</v>
      </c>
      <c r="Z367" s="265">
        <f t="shared" ca="1" si="92"/>
        <v>384.77181499248383</v>
      </c>
      <c r="AA367" s="265">
        <f t="shared" ca="1" si="93"/>
        <v>369.40817700751614</v>
      </c>
      <c r="AB367" s="292"/>
      <c r="AC367" s="37"/>
      <c r="AD367" s="50"/>
      <c r="AE367" s="228"/>
      <c r="AF367" s="50"/>
      <c r="AG367" s="50"/>
      <c r="AH367" s="228"/>
      <c r="AI367" s="50"/>
      <c r="AJ367" s="50"/>
      <c r="AK367" s="50"/>
      <c r="AL367" s="68"/>
      <c r="AM367" s="246"/>
      <c r="AN367" s="241"/>
      <c r="AO367" s="68"/>
      <c r="AP367" s="68"/>
      <c r="AQ367" s="241"/>
      <c r="AR367" s="241"/>
      <c r="AS367" s="228"/>
      <c r="AT367" s="194"/>
      <c r="AU367" s="37"/>
      <c r="AV367" s="68"/>
      <c r="AW367" s="228"/>
      <c r="AX367" s="241"/>
      <c r="AY367" s="38"/>
      <c r="AZ367" s="38"/>
      <c r="BA367" s="55"/>
      <c r="BB367" s="55"/>
      <c r="BC367" s="3" t="e">
        <f t="shared" ca="1" si="94"/>
        <v>#N/A</v>
      </c>
      <c r="BD367" s="3">
        <f t="shared" ca="1" si="95"/>
        <v>88065700</v>
      </c>
      <c r="BE367" s="132"/>
      <c r="BF367" s="132"/>
      <c r="BG367" s="125"/>
      <c r="BJ367" s="68"/>
      <c r="BK367" s="68"/>
      <c r="BL367" s="68"/>
      <c r="BN367" s="169"/>
      <c r="BP367" s="68"/>
      <c r="BQ367" s="68"/>
      <c r="BR367" s="68"/>
      <c r="BU367" s="68"/>
      <c r="BV367" s="68"/>
      <c r="BW367" s="68"/>
      <c r="BX367" s="68"/>
      <c r="BZ367" s="237"/>
      <c r="CD367" s="237"/>
      <c r="CF367" s="68"/>
      <c r="CG367" s="68"/>
      <c r="CH367" s="237"/>
      <c r="CL367" s="237"/>
    </row>
    <row r="368" spans="1:90" x14ac:dyDescent="0.4">
      <c r="A368">
        <v>336</v>
      </c>
      <c r="B368" s="47">
        <f ca="1">IF(A368&gt;$A$8,"",OFFSET(InputPriceData!B$15,$A368+$A$11,0,1,1))</f>
        <v>44838</v>
      </c>
      <c r="C368" s="3">
        <f ca="1">IF(A368&gt;$A$8,"",OFFSET(InputPriceData!G$15,CalculationsAndCharts!$A368+$A$11,IF($C$5,8,0),1,1))</f>
        <v>103602800</v>
      </c>
      <c r="D368" s="4">
        <f ca="1">IF(A368&gt;$A$8,"",OFFSET(InputPriceData!C$15,CalculationsAndCharts!$A368+$A$11,IF($C$5,8,0),1,1))</f>
        <v>372.39999399999999</v>
      </c>
      <c r="E368" s="4">
        <f ca="1">IF(A368&gt;$A$8,"",OFFSET(InputPriceData!D$15,CalculationsAndCharts!$A368+$A$11,IF($C$5,8,0),1,1))</f>
        <v>378</v>
      </c>
      <c r="F368" s="4">
        <f ca="1">IF(A368&gt;$A$8,"",OFFSET(InputPriceData!E$15,CalculationsAndCharts!$A368+$A$11,IF($C$5,8,0),1,1))</f>
        <v>366.57000699999998</v>
      </c>
      <c r="G368" s="4">
        <f ca="1">IF(A368&gt;$A$8,"",OFFSET(InputPriceData!F$15,CalculationsAndCharts!$A368+$A$11,IF($C$5,8,0),1,1))</f>
        <v>377.97000100000002</v>
      </c>
      <c r="H368" s="282">
        <f t="shared" ca="1" si="82"/>
        <v>378</v>
      </c>
      <c r="I368" s="292">
        <f t="shared" ca="1" si="83"/>
        <v>366.57000699999998</v>
      </c>
      <c r="J368" s="50">
        <f t="shared" ca="1" si="84"/>
        <v>11.429993000000024</v>
      </c>
      <c r="K368" s="282"/>
      <c r="L368" s="282"/>
      <c r="M368" s="292">
        <f t="shared" ca="1" si="85"/>
        <v>10.851872063817803</v>
      </c>
      <c r="N368" s="291"/>
      <c r="P368" s="292">
        <f t="shared" ca="1" si="86"/>
        <v>361.48569257962038</v>
      </c>
      <c r="Q368" s="301">
        <f t="shared" ca="1" si="87"/>
        <v>372.33756464343816</v>
      </c>
      <c r="R368" s="301">
        <f t="shared" ca="1" si="88"/>
        <v>350.6338205158026</v>
      </c>
      <c r="S368" s="50"/>
      <c r="T368" s="292"/>
      <c r="U368" s="265"/>
      <c r="V368" s="292">
        <f t="shared" ca="1" si="89"/>
        <v>361.48569257962038</v>
      </c>
      <c r="W368" s="241">
        <f t="shared" ca="1" si="90"/>
        <v>16.484308420379648</v>
      </c>
      <c r="X368" s="351">
        <f t="shared" ca="1" si="91"/>
        <v>271.73242409819937</v>
      </c>
      <c r="Y368" s="50">
        <f t="shared" ca="1" si="81"/>
        <v>7.6145257628956546</v>
      </c>
      <c r="Z368" s="265">
        <f t="shared" ca="1" si="92"/>
        <v>385.58452676289568</v>
      </c>
      <c r="AA368" s="265">
        <f t="shared" ca="1" si="93"/>
        <v>370.35547523710437</v>
      </c>
      <c r="AB368" s="292"/>
      <c r="AC368" s="37"/>
      <c r="AD368" s="50"/>
      <c r="AE368" s="228"/>
      <c r="AF368" s="50"/>
      <c r="AG368" s="50"/>
      <c r="AH368" s="228"/>
      <c r="AI368" s="50"/>
      <c r="AJ368" s="50"/>
      <c r="AK368" s="50"/>
      <c r="AL368" s="68"/>
      <c r="AM368" s="246"/>
      <c r="AN368" s="241"/>
      <c r="AO368" s="68"/>
      <c r="AP368" s="68"/>
      <c r="AQ368" s="241"/>
      <c r="AR368" s="241"/>
      <c r="AS368" s="228"/>
      <c r="AT368" s="194"/>
      <c r="AU368" s="37"/>
      <c r="AV368" s="68"/>
      <c r="AW368" s="228"/>
      <c r="AX368" s="241"/>
      <c r="AY368" s="38"/>
      <c r="AZ368" s="38"/>
      <c r="BA368" s="55"/>
      <c r="BB368" s="55"/>
      <c r="BC368" s="3">
        <f t="shared" ca="1" si="94"/>
        <v>103602800</v>
      </c>
      <c r="BD368" s="3" t="e">
        <f t="shared" ca="1" si="95"/>
        <v>#N/A</v>
      </c>
      <c r="BE368" s="132"/>
      <c r="BF368" s="132"/>
      <c r="BG368" s="125"/>
      <c r="BJ368" s="68"/>
      <c r="BK368" s="68"/>
      <c r="BL368" s="68"/>
      <c r="BN368" s="169"/>
      <c r="BP368" s="68"/>
      <c r="BQ368" s="68"/>
      <c r="BR368" s="68"/>
      <c r="BU368" s="68"/>
      <c r="BV368" s="68"/>
      <c r="BW368" s="68"/>
      <c r="BX368" s="68"/>
      <c r="BZ368" s="237"/>
      <c r="CD368" s="237"/>
      <c r="CF368" s="68"/>
      <c r="CG368" s="68"/>
      <c r="CH368" s="237"/>
      <c r="CL368" s="237"/>
    </row>
    <row r="369" spans="1:90" x14ac:dyDescent="0.4">
      <c r="A369">
        <v>337</v>
      </c>
      <c r="B369" s="47">
        <f ca="1">IF(A369&gt;$A$8,"",OFFSET(InputPriceData!B$15,$A369+$A$11,0,1,1))</f>
        <v>44837</v>
      </c>
      <c r="C369" s="3">
        <f ca="1">IF(A369&gt;$A$8,"",OFFSET(InputPriceData!G$15,CalculationsAndCharts!$A369+$A$11,IF($C$5,8,0),1,1))</f>
        <v>89756500</v>
      </c>
      <c r="D369" s="4">
        <f ca="1">IF(A369&gt;$A$8,"",OFFSET(InputPriceData!C$15,CalculationsAndCharts!$A369+$A$11,IF($C$5,8,0),1,1))</f>
        <v>361.07998700000002</v>
      </c>
      <c r="E369" s="4">
        <f ca="1">IF(A369&gt;$A$8,"",OFFSET(InputPriceData!D$15,CalculationsAndCharts!$A369+$A$11,IF($C$5,8,0),1,1))</f>
        <v>368.54998799999998</v>
      </c>
      <c r="F369" s="4">
        <f ca="1">IF(A369&gt;$A$8,"",OFFSET(InputPriceData!E$15,CalculationsAndCharts!$A369+$A$11,IF($C$5,8,0),1,1))</f>
        <v>359.209991</v>
      </c>
      <c r="G369" s="4">
        <f ca="1">IF(A369&gt;$A$8,"",OFFSET(InputPriceData!F$15,CalculationsAndCharts!$A369+$A$11,IF($C$5,8,0),1,1))</f>
        <v>366.60998499999999</v>
      </c>
      <c r="H369" s="282">
        <f t="shared" ca="1" si="82"/>
        <v>368.54998799999998</v>
      </c>
      <c r="I369" s="292">
        <f t="shared" ca="1" si="83"/>
        <v>357.17999300000002</v>
      </c>
      <c r="J369" s="50">
        <f t="shared" ca="1" si="84"/>
        <v>11.36999499999996</v>
      </c>
      <c r="K369" s="282"/>
      <c r="L369" s="282"/>
      <c r="M369" s="292">
        <f t="shared" ca="1" si="85"/>
        <v>10.158862574358542</v>
      </c>
      <c r="N369" s="291"/>
      <c r="P369" s="292">
        <f t="shared" ca="1" si="86"/>
        <v>357.55648290514745</v>
      </c>
      <c r="Q369" s="301">
        <f t="shared" ca="1" si="87"/>
        <v>367.71534547950597</v>
      </c>
      <c r="R369" s="301">
        <f t="shared" ca="1" si="88"/>
        <v>347.39762033078893</v>
      </c>
      <c r="S369" s="50"/>
      <c r="T369" s="292"/>
      <c r="U369" s="265"/>
      <c r="V369" s="292">
        <f t="shared" ca="1" si="89"/>
        <v>357.55648290514745</v>
      </c>
      <c r="W369" s="241">
        <f t="shared" ca="1" si="90"/>
        <v>9.0535020948525471</v>
      </c>
      <c r="X369" s="351">
        <f t="shared" ca="1" si="91"/>
        <v>81.965900181499464</v>
      </c>
      <c r="Y369" s="50">
        <f t="shared" ca="1" si="81"/>
        <v>6.6721357263377543</v>
      </c>
      <c r="Z369" s="265">
        <f t="shared" ca="1" si="92"/>
        <v>373.28212072633772</v>
      </c>
      <c r="AA369" s="265">
        <f t="shared" ca="1" si="93"/>
        <v>359.93784927366227</v>
      </c>
      <c r="AB369" s="292"/>
      <c r="AC369" s="37"/>
      <c r="AD369" s="50"/>
      <c r="AE369" s="228"/>
      <c r="AF369" s="50"/>
      <c r="AG369" s="50"/>
      <c r="AH369" s="228"/>
      <c r="AI369" s="50"/>
      <c r="AJ369" s="50"/>
      <c r="AK369" s="50"/>
      <c r="AL369" s="68"/>
      <c r="AM369" s="246"/>
      <c r="AN369" s="241"/>
      <c r="AO369" s="68"/>
      <c r="AP369" s="68"/>
      <c r="AQ369" s="241"/>
      <c r="AR369" s="241"/>
      <c r="AS369" s="228"/>
      <c r="AT369" s="194"/>
      <c r="AU369" s="37"/>
      <c r="AV369" s="68"/>
      <c r="AW369" s="228"/>
      <c r="AX369" s="241"/>
      <c r="AY369" s="38"/>
      <c r="AZ369" s="38"/>
      <c r="BA369" s="55"/>
      <c r="BB369" s="55"/>
      <c r="BC369" s="3">
        <f t="shared" ca="1" si="94"/>
        <v>89756500</v>
      </c>
      <c r="BD369" s="3" t="e">
        <f t="shared" ca="1" si="95"/>
        <v>#N/A</v>
      </c>
      <c r="BE369" s="132"/>
      <c r="BF369" s="132"/>
      <c r="BG369" s="125"/>
      <c r="BJ369" s="68"/>
      <c r="BK369" s="68"/>
      <c r="BL369" s="68"/>
      <c r="BN369" s="169"/>
      <c r="BP369" s="68"/>
      <c r="BQ369" s="68"/>
      <c r="BR369" s="68"/>
      <c r="BU369" s="68"/>
      <c r="BV369" s="68"/>
      <c r="BW369" s="68"/>
      <c r="BX369" s="68"/>
      <c r="BZ369" s="237"/>
      <c r="CD369" s="237"/>
      <c r="CF369" s="68"/>
      <c r="CG369" s="68"/>
      <c r="CH369" s="237"/>
      <c r="CL369" s="237"/>
    </row>
    <row r="370" spans="1:90" x14ac:dyDescent="0.4">
      <c r="A370">
        <v>338</v>
      </c>
      <c r="B370" s="47">
        <f ca="1">IF(A370&gt;$A$8,"",OFFSET(InputPriceData!B$15,$A370+$A$11,0,1,1))</f>
        <v>44834</v>
      </c>
      <c r="C370" s="3">
        <f ca="1">IF(A370&gt;$A$8,"",OFFSET(InputPriceData!G$15,CalculationsAndCharts!$A370+$A$11,IF($C$5,8,0),1,1))</f>
        <v>153711200</v>
      </c>
      <c r="D370" s="4">
        <f ca="1">IF(A370&gt;$A$8,"",OFFSET(InputPriceData!C$15,CalculationsAndCharts!$A370+$A$11,IF($C$5,8,0),1,1))</f>
        <v>361.79998799999998</v>
      </c>
      <c r="E370" s="4">
        <f ca="1">IF(A370&gt;$A$8,"",OFFSET(InputPriceData!D$15,CalculationsAndCharts!$A370+$A$11,IF($C$5,8,0),1,1))</f>
        <v>365.91000400000001</v>
      </c>
      <c r="F370" s="4">
        <f ca="1">IF(A370&gt;$A$8,"",OFFSET(InputPriceData!E$15,CalculationsAndCharts!$A370+$A$11,IF($C$5,8,0),1,1))</f>
        <v>357.040009</v>
      </c>
      <c r="G370" s="4">
        <f ca="1">IF(A370&gt;$A$8,"",OFFSET(InputPriceData!F$15,CalculationsAndCharts!$A370+$A$11,IF($C$5,8,0),1,1))</f>
        <v>357.17999300000002</v>
      </c>
      <c r="H370" s="282">
        <f t="shared" ca="1" si="82"/>
        <v>365.91000400000001</v>
      </c>
      <c r="I370" s="292">
        <f t="shared" ca="1" si="83"/>
        <v>357.040009</v>
      </c>
      <c r="J370" s="50">
        <f t="shared" ca="1" si="84"/>
        <v>8.8699950000000172</v>
      </c>
      <c r="K370" s="282"/>
      <c r="L370" s="282"/>
      <c r="M370" s="292">
        <f t="shared" ca="1" si="85"/>
        <v>9.8682046748853836</v>
      </c>
      <c r="N370" s="291"/>
      <c r="P370" s="292">
        <f t="shared" ca="1" si="86"/>
        <v>358.41832394990604</v>
      </c>
      <c r="Q370" s="301">
        <f t="shared" ca="1" si="87"/>
        <v>368.2865286247914</v>
      </c>
      <c r="R370" s="301">
        <f t="shared" ca="1" si="88"/>
        <v>348.55011927502068</v>
      </c>
      <c r="S370" s="50"/>
      <c r="T370" s="292"/>
      <c r="U370" s="265"/>
      <c r="V370" s="292">
        <f t="shared" ca="1" si="89"/>
        <v>358.41832394990604</v>
      </c>
      <c r="W370" s="241">
        <f t="shared" ca="1" si="90"/>
        <v>-1.2383309499060147</v>
      </c>
      <c r="X370" s="351">
        <f t="shared" ca="1" si="91"/>
        <v>1.5334635414951325</v>
      </c>
      <c r="Y370" s="50">
        <f t="shared" ca="1" si="81"/>
        <v>6.3579299172234967</v>
      </c>
      <c r="Z370" s="265">
        <f t="shared" ca="1" si="92"/>
        <v>363.53792291722351</v>
      </c>
      <c r="AA370" s="265">
        <f t="shared" ca="1" si="93"/>
        <v>350.82206308277654</v>
      </c>
      <c r="AB370" s="292"/>
      <c r="AC370" s="37"/>
      <c r="AD370" s="50"/>
      <c r="AE370" s="228"/>
      <c r="AF370" s="50"/>
      <c r="AG370" s="50"/>
      <c r="AH370" s="228"/>
      <c r="AI370" s="50"/>
      <c r="AJ370" s="50"/>
      <c r="AK370" s="50"/>
      <c r="AL370" s="68"/>
      <c r="AM370" s="246"/>
      <c r="AN370" s="241"/>
      <c r="AO370" s="68"/>
      <c r="AP370" s="68"/>
      <c r="AQ370" s="241"/>
      <c r="AR370" s="241"/>
      <c r="AS370" s="228"/>
      <c r="AT370" s="194"/>
      <c r="AU370" s="37"/>
      <c r="AV370" s="68"/>
      <c r="AW370" s="228"/>
      <c r="AX370" s="241"/>
      <c r="AY370" s="38"/>
      <c r="AZ370" s="38"/>
      <c r="BA370" s="55"/>
      <c r="BB370" s="55"/>
      <c r="BC370" s="3" t="e">
        <f t="shared" ca="1" si="94"/>
        <v>#N/A</v>
      </c>
      <c r="BD370" s="3">
        <f t="shared" ca="1" si="95"/>
        <v>153711200</v>
      </c>
      <c r="BE370" s="132"/>
      <c r="BF370" s="132"/>
      <c r="BG370" s="125"/>
      <c r="BJ370" s="68"/>
      <c r="BK370" s="68"/>
      <c r="BL370" s="68"/>
      <c r="BN370" s="169"/>
      <c r="BP370" s="68"/>
      <c r="BQ370" s="68"/>
      <c r="BR370" s="68"/>
      <c r="BU370" s="68"/>
      <c r="BV370" s="68"/>
      <c r="BW370" s="68"/>
      <c r="BX370" s="68"/>
      <c r="BZ370" s="237"/>
      <c r="CD370" s="237"/>
      <c r="CF370" s="68"/>
      <c r="CG370" s="68"/>
      <c r="CH370" s="237"/>
      <c r="CL370" s="237"/>
    </row>
    <row r="371" spans="1:90" x14ac:dyDescent="0.4">
      <c r="A371">
        <v>339</v>
      </c>
      <c r="B371" s="47">
        <f ca="1">IF(A371&gt;$A$8,"",OFFSET(InputPriceData!B$15,$A371+$A$11,0,1,1))</f>
        <v>44833</v>
      </c>
      <c r="C371" s="3">
        <f ca="1">IF(A371&gt;$A$8,"",OFFSET(InputPriceData!G$15,CalculationsAndCharts!$A371+$A$11,IF($C$5,8,0),1,1))</f>
        <v>112952300</v>
      </c>
      <c r="D371" s="4">
        <f ca="1">IF(A371&gt;$A$8,"",OFFSET(InputPriceData!C$15,CalculationsAndCharts!$A371+$A$11,IF($C$5,8,0),1,1))</f>
        <v>366.80999800000001</v>
      </c>
      <c r="E371" s="4">
        <f ca="1">IF(A371&gt;$A$8,"",OFFSET(InputPriceData!D$15,CalculationsAndCharts!$A371+$A$11,IF($C$5,8,0),1,1))</f>
        <v>367.10998499999999</v>
      </c>
      <c r="F371" s="4">
        <f ca="1">IF(A371&gt;$A$8,"",OFFSET(InputPriceData!E$15,CalculationsAndCharts!$A371+$A$11,IF($C$5,8,0),1,1))</f>
        <v>359.70001200000002</v>
      </c>
      <c r="G371" s="4">
        <f ca="1">IF(A371&gt;$A$8,"",OFFSET(InputPriceData!F$15,CalculationsAndCharts!$A371+$A$11,IF($C$5,8,0),1,1))</f>
        <v>362.790009</v>
      </c>
      <c r="H371" s="282">
        <f t="shared" ca="1" si="82"/>
        <v>370.52999899999998</v>
      </c>
      <c r="I371" s="292">
        <f t="shared" ca="1" si="83"/>
        <v>359.70001200000002</v>
      </c>
      <c r="J371" s="50">
        <f t="shared" ca="1" si="84"/>
        <v>10.82998699999996</v>
      </c>
      <c r="K371" s="282"/>
      <c r="L371" s="282"/>
      <c r="M371" s="292">
        <f t="shared" ca="1" si="85"/>
        <v>9.5803846127904766</v>
      </c>
      <c r="N371" s="291"/>
      <c r="P371" s="292">
        <f t="shared" ca="1" si="86"/>
        <v>361.1410644979785</v>
      </c>
      <c r="Q371" s="301">
        <f t="shared" ca="1" si="87"/>
        <v>370.72144911076896</v>
      </c>
      <c r="R371" s="301">
        <f t="shared" ca="1" si="88"/>
        <v>351.56067988518805</v>
      </c>
      <c r="S371" s="50"/>
      <c r="T371" s="292"/>
      <c r="U371" s="265"/>
      <c r="V371" s="292">
        <f t="shared" ca="1" si="89"/>
        <v>361.1410644979785</v>
      </c>
      <c r="W371" s="241">
        <f t="shared" ca="1" si="90"/>
        <v>1.648944502021493</v>
      </c>
      <c r="X371" s="351">
        <f t="shared" ca="1" si="91"/>
        <v>2.7190179707469095</v>
      </c>
      <c r="Y371" s="50">
        <f t="shared" ca="1" si="81"/>
        <v>6.3623444023869791</v>
      </c>
      <c r="Z371" s="265">
        <f t="shared" ca="1" si="92"/>
        <v>369.15235340238695</v>
      </c>
      <c r="AA371" s="265">
        <f t="shared" ca="1" si="93"/>
        <v>356.42766459761305</v>
      </c>
      <c r="AB371" s="292"/>
      <c r="AC371" s="37"/>
      <c r="AD371" s="50"/>
      <c r="AE371" s="228"/>
      <c r="AF371" s="50"/>
      <c r="AG371" s="50"/>
      <c r="AH371" s="228"/>
      <c r="AI371" s="50"/>
      <c r="AJ371" s="50"/>
      <c r="AK371" s="50"/>
      <c r="AL371" s="68"/>
      <c r="AM371" s="246"/>
      <c r="AN371" s="241"/>
      <c r="AO371" s="68"/>
      <c r="AP371" s="68"/>
      <c r="AQ371" s="241"/>
      <c r="AR371" s="241"/>
      <c r="AS371" s="228"/>
      <c r="AT371" s="194"/>
      <c r="AU371" s="37"/>
      <c r="AV371" s="68"/>
      <c r="AW371" s="228"/>
      <c r="AX371" s="241"/>
      <c r="AY371" s="38"/>
      <c r="AZ371" s="38"/>
      <c r="BA371" s="55"/>
      <c r="BB371" s="55"/>
      <c r="BC371" s="3" t="e">
        <f t="shared" ca="1" si="94"/>
        <v>#N/A</v>
      </c>
      <c r="BD371" s="3">
        <f t="shared" ca="1" si="95"/>
        <v>112952300</v>
      </c>
      <c r="BE371" s="132"/>
      <c r="BF371" s="132"/>
      <c r="BG371" s="125"/>
      <c r="BJ371" s="68"/>
      <c r="BK371" s="68"/>
      <c r="BL371" s="68"/>
      <c r="BN371" s="169"/>
      <c r="BP371" s="68"/>
      <c r="BQ371" s="68"/>
      <c r="BR371" s="68"/>
      <c r="BU371" s="68"/>
      <c r="BV371" s="68"/>
      <c r="BW371" s="68"/>
      <c r="BX371" s="68"/>
      <c r="BZ371" s="237"/>
      <c r="CD371" s="237"/>
      <c r="CF371" s="68"/>
      <c r="CG371" s="68"/>
      <c r="CH371" s="237"/>
      <c r="CL371" s="237"/>
    </row>
    <row r="372" spans="1:90" x14ac:dyDescent="0.4">
      <c r="A372">
        <v>340</v>
      </c>
      <c r="B372" s="47">
        <f ca="1">IF(A372&gt;$A$8,"",OFFSET(InputPriceData!B$15,$A372+$A$11,0,1,1))</f>
        <v>44832</v>
      </c>
      <c r="C372" s="3">
        <f ca="1">IF(A372&gt;$A$8,"",OFFSET(InputPriceData!G$15,CalculationsAndCharts!$A372+$A$11,IF($C$5,8,0),1,1))</f>
        <v>110802200</v>
      </c>
      <c r="D372" s="4">
        <f ca="1">IF(A372&gt;$A$8,"",OFFSET(InputPriceData!C$15,CalculationsAndCharts!$A372+$A$11,IF($C$5,8,0),1,1))</f>
        <v>364.38000499999998</v>
      </c>
      <c r="E372" s="4">
        <f ca="1">IF(A372&gt;$A$8,"",OFFSET(InputPriceData!D$15,CalculationsAndCharts!$A372+$A$11,IF($C$5,8,0),1,1))</f>
        <v>372.29998799999998</v>
      </c>
      <c r="F372" s="4">
        <f ca="1">IF(A372&gt;$A$8,"",OFFSET(InputPriceData!E$15,CalculationsAndCharts!$A372+$A$11,IF($C$5,8,0),1,1))</f>
        <v>362.60000600000001</v>
      </c>
      <c r="G372" s="4">
        <f ca="1">IF(A372&gt;$A$8,"",OFFSET(InputPriceData!F$15,CalculationsAndCharts!$A372+$A$11,IF($C$5,8,0),1,1))</f>
        <v>370.52999899999998</v>
      </c>
      <c r="H372" s="282">
        <f t="shared" ca="1" si="82"/>
        <v>372.29998799999998</v>
      </c>
      <c r="I372" s="292">
        <f t="shared" ca="1" si="83"/>
        <v>362.60000600000001</v>
      </c>
      <c r="J372" s="50">
        <f t="shared" ca="1" si="84"/>
        <v>9.6999819999999772</v>
      </c>
      <c r="K372" s="282"/>
      <c r="L372" s="282"/>
      <c r="M372" s="292">
        <f t="shared" ca="1" si="85"/>
        <v>8.958280703982803</v>
      </c>
      <c r="N372" s="291"/>
      <c r="P372" s="292">
        <f t="shared" ca="1" si="86"/>
        <v>361.92217097245691</v>
      </c>
      <c r="Q372" s="301">
        <f t="shared" ca="1" si="87"/>
        <v>370.88045167643969</v>
      </c>
      <c r="R372" s="301">
        <f t="shared" ca="1" si="88"/>
        <v>352.96389026847413</v>
      </c>
      <c r="S372" s="50"/>
      <c r="T372" s="292"/>
      <c r="U372" s="265"/>
      <c r="V372" s="292">
        <f t="shared" ca="1" si="89"/>
        <v>361.92217097245691</v>
      </c>
      <c r="W372" s="241">
        <f t="shared" ca="1" si="90"/>
        <v>8.6078280275430643</v>
      </c>
      <c r="X372" s="351">
        <f t="shared" ca="1" si="91"/>
        <v>74.094703351755925</v>
      </c>
      <c r="Y372" s="50">
        <f t="shared" ca="1" si="81"/>
        <v>6.3930563961878688</v>
      </c>
      <c r="Z372" s="265">
        <f t="shared" ca="1" si="92"/>
        <v>376.92305539618786</v>
      </c>
      <c r="AA372" s="265">
        <f t="shared" ca="1" si="93"/>
        <v>364.13694260381209</v>
      </c>
      <c r="AB372" s="292"/>
      <c r="AC372" s="37"/>
      <c r="AD372" s="50"/>
      <c r="AE372" s="228"/>
      <c r="AF372" s="50"/>
      <c r="AG372" s="50"/>
      <c r="AH372" s="228"/>
      <c r="AI372" s="50"/>
      <c r="AJ372" s="50"/>
      <c r="AK372" s="50"/>
      <c r="AL372" s="68"/>
      <c r="AM372" s="246"/>
      <c r="AN372" s="241"/>
      <c r="AO372" s="68"/>
      <c r="AP372" s="68"/>
      <c r="AQ372" s="241"/>
      <c r="AR372" s="241"/>
      <c r="AS372" s="228"/>
      <c r="AT372" s="194"/>
      <c r="AU372" s="37"/>
      <c r="AV372" s="68"/>
      <c r="AW372" s="228"/>
      <c r="AX372" s="241"/>
      <c r="AY372" s="38"/>
      <c r="AZ372" s="38"/>
      <c r="BA372" s="55"/>
      <c r="BB372" s="55"/>
      <c r="BC372" s="3">
        <f t="shared" ca="1" si="94"/>
        <v>110802200</v>
      </c>
      <c r="BD372" s="3" t="e">
        <f t="shared" ca="1" si="95"/>
        <v>#N/A</v>
      </c>
      <c r="BE372" s="132"/>
      <c r="BF372" s="132"/>
      <c r="BG372" s="125"/>
      <c r="BJ372" s="68"/>
      <c r="BK372" s="68"/>
      <c r="BL372" s="68"/>
      <c r="BN372" s="169"/>
      <c r="BP372" s="68"/>
      <c r="BQ372" s="68"/>
      <c r="BR372" s="68"/>
      <c r="BU372" s="68"/>
      <c r="BV372" s="68"/>
      <c r="BW372" s="68"/>
      <c r="BX372" s="68"/>
      <c r="BZ372" s="237"/>
      <c r="CD372" s="237"/>
      <c r="CF372" s="68"/>
      <c r="CG372" s="68"/>
      <c r="CH372" s="237"/>
      <c r="CL372" s="237"/>
    </row>
    <row r="373" spans="1:90" x14ac:dyDescent="0.4">
      <c r="A373">
        <v>341</v>
      </c>
      <c r="B373" s="47">
        <f ca="1">IF(A373&gt;$A$8,"",OFFSET(InputPriceData!B$15,$A373+$A$11,0,1,1))</f>
        <v>44831</v>
      </c>
      <c r="C373" s="3">
        <f ca="1">IF(A373&gt;$A$8,"",OFFSET(InputPriceData!G$15,CalculationsAndCharts!$A373+$A$11,IF($C$5,8,0),1,1))</f>
        <v>108294100</v>
      </c>
      <c r="D373" s="4">
        <f ca="1">IF(A373&gt;$A$8,"",OFFSET(InputPriceData!C$15,CalculationsAndCharts!$A373+$A$11,IF($C$5,8,0),1,1))</f>
        <v>368.01998900000001</v>
      </c>
      <c r="E373" s="4">
        <f ca="1">IF(A373&gt;$A$8,"",OFFSET(InputPriceData!D$15,CalculationsAndCharts!$A373+$A$11,IF($C$5,8,0),1,1))</f>
        <v>370.39999399999999</v>
      </c>
      <c r="F373" s="4">
        <f ca="1">IF(A373&gt;$A$8,"",OFFSET(InputPriceData!E$15,CalculationsAndCharts!$A373+$A$11,IF($C$5,8,0),1,1))</f>
        <v>360.86999500000002</v>
      </c>
      <c r="G373" s="4">
        <f ca="1">IF(A373&gt;$A$8,"",OFFSET(InputPriceData!F$15,CalculationsAndCharts!$A373+$A$11,IF($C$5,8,0),1,1))</f>
        <v>363.38000499999998</v>
      </c>
      <c r="H373" s="282">
        <f t="shared" ca="1" si="82"/>
        <v>370.39999399999999</v>
      </c>
      <c r="I373" s="292">
        <f t="shared" ca="1" si="83"/>
        <v>360.86999500000002</v>
      </c>
      <c r="J373" s="50">
        <f t="shared" ca="1" si="84"/>
        <v>9.5299989999999752</v>
      </c>
      <c r="K373" s="282"/>
      <c r="L373" s="282"/>
      <c r="M373" s="292">
        <f t="shared" ca="1" si="85"/>
        <v>8.472727355272994</v>
      </c>
      <c r="N373" s="291"/>
      <c r="P373" s="292">
        <f t="shared" ca="1" si="86"/>
        <v>363.57704870934782</v>
      </c>
      <c r="Q373" s="301">
        <f t="shared" ca="1" si="87"/>
        <v>372.0497760646208</v>
      </c>
      <c r="R373" s="301">
        <f t="shared" ca="1" si="88"/>
        <v>355.10432135407484</v>
      </c>
      <c r="S373" s="50"/>
      <c r="T373" s="292"/>
      <c r="U373" s="265"/>
      <c r="V373" s="292">
        <f t="shared" ca="1" si="89"/>
        <v>363.57704870934782</v>
      </c>
      <c r="W373" s="241">
        <f t="shared" ca="1" si="90"/>
        <v>-0.1970437093478381</v>
      </c>
      <c r="X373" s="351">
        <f t="shared" ca="1" si="91"/>
        <v>3.8826223393555299E-2</v>
      </c>
      <c r="Y373" s="50">
        <f t="shared" ca="1" si="81"/>
        <v>6.2031148441818784</v>
      </c>
      <c r="Z373" s="265">
        <f t="shared" ca="1" si="92"/>
        <v>369.58311984418185</v>
      </c>
      <c r="AA373" s="265">
        <f t="shared" ca="1" si="93"/>
        <v>357.17689015581811</v>
      </c>
      <c r="AB373" s="292"/>
      <c r="AC373" s="37"/>
      <c r="AD373" s="50"/>
      <c r="AE373" s="228"/>
      <c r="AF373" s="50"/>
      <c r="AG373" s="50"/>
      <c r="AH373" s="228"/>
      <c r="AI373" s="50"/>
      <c r="AJ373" s="50"/>
      <c r="AK373" s="50"/>
      <c r="AL373" s="68"/>
      <c r="AM373" s="246"/>
      <c r="AN373" s="241"/>
      <c r="AO373" s="68"/>
      <c r="AP373" s="68"/>
      <c r="AQ373" s="241"/>
      <c r="AR373" s="241"/>
      <c r="AS373" s="228"/>
      <c r="AT373" s="194"/>
      <c r="AU373" s="37"/>
      <c r="AV373" s="68"/>
      <c r="AW373" s="228"/>
      <c r="AX373" s="241"/>
      <c r="AY373" s="38"/>
      <c r="AZ373" s="38"/>
      <c r="BA373" s="55"/>
      <c r="BB373" s="55"/>
      <c r="BC373" s="3" t="e">
        <f t="shared" ca="1" si="94"/>
        <v>#N/A</v>
      </c>
      <c r="BD373" s="3">
        <f t="shared" ca="1" si="95"/>
        <v>108294100</v>
      </c>
      <c r="BE373" s="132"/>
      <c r="BF373" s="132"/>
      <c r="BG373" s="125"/>
      <c r="BJ373" s="68"/>
      <c r="BK373" s="68"/>
      <c r="BL373" s="68"/>
      <c r="BN373" s="169"/>
      <c r="BP373" s="68"/>
      <c r="BQ373" s="68"/>
      <c r="BR373" s="68"/>
      <c r="BU373" s="68"/>
      <c r="BV373" s="68"/>
      <c r="BW373" s="68"/>
      <c r="BX373" s="68"/>
      <c r="BZ373" s="237"/>
      <c r="CD373" s="237"/>
      <c r="CF373" s="68"/>
      <c r="CG373" s="68"/>
      <c r="CH373" s="237"/>
      <c r="CL373" s="237"/>
    </row>
    <row r="374" spans="1:90" x14ac:dyDescent="0.4">
      <c r="A374">
        <v>342</v>
      </c>
      <c r="B374" s="47">
        <f ca="1">IF(A374&gt;$A$8,"",OFFSET(InputPriceData!B$15,$A374+$A$11,0,1,1))</f>
        <v>44830</v>
      </c>
      <c r="C374" s="3">
        <f ca="1">IF(A374&gt;$A$8,"",OFFSET(InputPriceData!G$15,CalculationsAndCharts!$A374+$A$11,IF($C$5,8,0),1,1))</f>
        <v>92581200</v>
      </c>
      <c r="D374" s="4">
        <f ca="1">IF(A374&gt;$A$8,"",OFFSET(InputPriceData!C$15,CalculationsAndCharts!$A374+$A$11,IF($C$5,8,0),1,1))</f>
        <v>366.41000400000001</v>
      </c>
      <c r="E374" s="4">
        <f ca="1">IF(A374&gt;$A$8,"",OFFSET(InputPriceData!D$15,CalculationsAndCharts!$A374+$A$11,IF($C$5,8,0),1,1))</f>
        <v>370.209991</v>
      </c>
      <c r="F374" s="4">
        <f ca="1">IF(A374&gt;$A$8,"",OFFSET(InputPriceData!E$15,CalculationsAndCharts!$A374+$A$11,IF($C$5,8,0),1,1))</f>
        <v>363.02999899999998</v>
      </c>
      <c r="G374" s="4">
        <f ca="1">IF(A374&gt;$A$8,"",OFFSET(InputPriceData!F$15,CalculationsAndCharts!$A374+$A$11,IF($C$5,8,0),1,1))</f>
        <v>364.30999800000001</v>
      </c>
      <c r="H374" s="282">
        <f t="shared" ca="1" si="82"/>
        <v>370.209991</v>
      </c>
      <c r="I374" s="292">
        <f t="shared" ca="1" si="83"/>
        <v>363.02999899999998</v>
      </c>
      <c r="J374" s="50">
        <f t="shared" ca="1" si="84"/>
        <v>7.179992000000027</v>
      </c>
      <c r="K374" s="282"/>
      <c r="L374" s="282"/>
      <c r="M374" s="292">
        <f t="shared" ca="1" si="85"/>
        <v>8.4834139763594258</v>
      </c>
      <c r="N374" s="291"/>
      <c r="P374" s="292">
        <f t="shared" ca="1" si="86"/>
        <v>368.12140171937301</v>
      </c>
      <c r="Q374" s="301">
        <f t="shared" ca="1" si="87"/>
        <v>376.60481569573244</v>
      </c>
      <c r="R374" s="301">
        <f t="shared" ca="1" si="88"/>
        <v>359.63798774301358</v>
      </c>
      <c r="S374" s="50"/>
      <c r="T374" s="292"/>
      <c r="U374" s="265"/>
      <c r="V374" s="292">
        <f t="shared" ca="1" si="89"/>
        <v>368.12140171937301</v>
      </c>
      <c r="W374" s="241">
        <f t="shared" ca="1" si="90"/>
        <v>-3.8114037193730042</v>
      </c>
      <c r="X374" s="351">
        <f t="shared" ca="1" si="91"/>
        <v>14.526798312050369</v>
      </c>
      <c r="Y374" s="50">
        <f t="shared" ca="1" si="81"/>
        <v>6.331572065053229</v>
      </c>
      <c r="Z374" s="265">
        <f t="shared" ca="1" si="92"/>
        <v>370.64157006505326</v>
      </c>
      <c r="AA374" s="265">
        <f t="shared" ca="1" si="93"/>
        <v>357.97842593494676</v>
      </c>
      <c r="AB374" s="292"/>
      <c r="AC374" s="37"/>
      <c r="AD374" s="50"/>
      <c r="AE374" s="228"/>
      <c r="AF374" s="50"/>
      <c r="AG374" s="50"/>
      <c r="AH374" s="228"/>
      <c r="AI374" s="50"/>
      <c r="AJ374" s="50"/>
      <c r="AK374" s="50"/>
      <c r="AL374" s="68"/>
      <c r="AM374" s="246"/>
      <c r="AN374" s="241"/>
      <c r="AO374" s="68"/>
      <c r="AP374" s="68"/>
      <c r="AQ374" s="241"/>
      <c r="AR374" s="241"/>
      <c r="AS374" s="228"/>
      <c r="AT374" s="194"/>
      <c r="AU374" s="37"/>
      <c r="AV374" s="68"/>
      <c r="AW374" s="228"/>
      <c r="AX374" s="241"/>
      <c r="AY374" s="38"/>
      <c r="AZ374" s="38"/>
      <c r="BA374" s="55"/>
      <c r="BB374" s="55"/>
      <c r="BC374" s="3" t="e">
        <f t="shared" ca="1" si="94"/>
        <v>#N/A</v>
      </c>
      <c r="BD374" s="3">
        <f t="shared" ca="1" si="95"/>
        <v>92581200</v>
      </c>
      <c r="BE374" s="132"/>
      <c r="BF374" s="132"/>
      <c r="BG374" s="125"/>
      <c r="BJ374" s="68"/>
      <c r="BK374" s="68"/>
      <c r="BL374" s="68"/>
      <c r="BN374" s="169"/>
      <c r="BP374" s="68"/>
      <c r="BQ374" s="68"/>
      <c r="BR374" s="68"/>
      <c r="BU374" s="68"/>
      <c r="BV374" s="68"/>
      <c r="BW374" s="68"/>
      <c r="BX374" s="68"/>
      <c r="BZ374" s="237"/>
      <c r="CD374" s="237"/>
      <c r="CF374" s="68"/>
      <c r="CG374" s="68"/>
      <c r="CH374" s="237"/>
      <c r="CL374" s="237"/>
    </row>
    <row r="375" spans="1:90" x14ac:dyDescent="0.4">
      <c r="A375">
        <v>343</v>
      </c>
      <c r="B375" s="47">
        <f ca="1">IF(A375&gt;$A$8,"",OFFSET(InputPriceData!B$15,$A375+$A$11,0,1,1))</f>
        <v>44827</v>
      </c>
      <c r="C375" s="3">
        <f ca="1">IF(A375&gt;$A$8,"",OFFSET(InputPriceData!G$15,CalculationsAndCharts!$A375+$A$11,IF($C$5,8,0),1,1))</f>
        <v>122346900</v>
      </c>
      <c r="D375" s="4">
        <f ca="1">IF(A375&gt;$A$8,"",OFFSET(InputPriceData!C$15,CalculationsAndCharts!$A375+$A$11,IF($C$5,8,0),1,1))</f>
        <v>370.57998700000002</v>
      </c>
      <c r="E375" s="4">
        <f ca="1">IF(A375&gt;$A$8,"",OFFSET(InputPriceData!D$15,CalculationsAndCharts!$A375+$A$11,IF($C$5,8,0),1,1))</f>
        <v>370.61999500000002</v>
      </c>
      <c r="F375" s="4">
        <f ca="1">IF(A375&gt;$A$8,"",OFFSET(InputPriceData!E$15,CalculationsAndCharts!$A375+$A$11,IF($C$5,8,0),1,1))</f>
        <v>363.290009</v>
      </c>
      <c r="G375" s="4">
        <f ca="1">IF(A375&gt;$A$8,"",OFFSET(InputPriceData!F$15,CalculationsAndCharts!$A375+$A$11,IF($C$5,8,0),1,1))</f>
        <v>367.95001200000002</v>
      </c>
      <c r="H375" s="282">
        <f t="shared" ca="1" si="82"/>
        <v>374.22000100000002</v>
      </c>
      <c r="I375" s="292">
        <f t="shared" ca="1" si="83"/>
        <v>363.290009</v>
      </c>
      <c r="J375" s="50">
        <f t="shared" ca="1" si="84"/>
        <v>10.929992000000027</v>
      </c>
      <c r="K375" s="282"/>
      <c r="L375" s="282"/>
      <c r="M375" s="292">
        <f t="shared" ca="1" si="85"/>
        <v>8.1358869648383898</v>
      </c>
      <c r="N375" s="291"/>
      <c r="P375" s="292">
        <f t="shared" ca="1" si="86"/>
        <v>373.54323628917564</v>
      </c>
      <c r="Q375" s="301">
        <f t="shared" ca="1" si="87"/>
        <v>381.67912325401403</v>
      </c>
      <c r="R375" s="301">
        <f t="shared" ca="1" si="88"/>
        <v>365.40734932433725</v>
      </c>
      <c r="S375" s="50"/>
      <c r="T375" s="292"/>
      <c r="U375" s="265"/>
      <c r="V375" s="292">
        <f t="shared" ca="1" si="89"/>
        <v>373.54323628917564</v>
      </c>
      <c r="W375" s="241">
        <f t="shared" ca="1" si="90"/>
        <v>-5.5932242891756232</v>
      </c>
      <c r="X375" s="351">
        <f t="shared" ca="1" si="91"/>
        <v>31.284157949024156</v>
      </c>
      <c r="Y375" s="50">
        <f t="shared" ca="1" si="81"/>
        <v>6.5250691327463137</v>
      </c>
      <c r="Z375" s="265">
        <f t="shared" ca="1" si="92"/>
        <v>374.47508113274631</v>
      </c>
      <c r="AA375" s="265">
        <f t="shared" ca="1" si="93"/>
        <v>361.42494286725372</v>
      </c>
      <c r="AB375" s="292"/>
      <c r="AC375" s="37"/>
      <c r="AD375" s="50"/>
      <c r="AE375" s="228"/>
      <c r="AF375" s="50"/>
      <c r="AG375" s="50"/>
      <c r="AH375" s="228"/>
      <c r="AI375" s="50"/>
      <c r="AJ375" s="50"/>
      <c r="AK375" s="50"/>
      <c r="AL375" s="68"/>
      <c r="AM375" s="246"/>
      <c r="AN375" s="241"/>
      <c r="AO375" s="68"/>
      <c r="AP375" s="68"/>
      <c r="AQ375" s="241"/>
      <c r="AR375" s="241"/>
      <c r="AS375" s="228"/>
      <c r="AT375" s="194"/>
      <c r="AU375" s="37"/>
      <c r="AV375" s="68"/>
      <c r="AW375" s="228"/>
      <c r="AX375" s="241"/>
      <c r="AY375" s="38"/>
      <c r="AZ375" s="38"/>
      <c r="BA375" s="55"/>
      <c r="BB375" s="55"/>
      <c r="BC375" s="3" t="e">
        <f t="shared" ca="1" si="94"/>
        <v>#N/A</v>
      </c>
      <c r="BD375" s="3">
        <f t="shared" ca="1" si="95"/>
        <v>122346900</v>
      </c>
      <c r="BE375" s="132"/>
      <c r="BF375" s="132"/>
      <c r="BG375" s="125"/>
      <c r="BJ375" s="68"/>
      <c r="BK375" s="68"/>
      <c r="BL375" s="68"/>
      <c r="BN375" s="169"/>
      <c r="BP375" s="68"/>
      <c r="BQ375" s="68"/>
      <c r="BR375" s="68"/>
      <c r="BU375" s="68"/>
      <c r="BV375" s="68"/>
      <c r="BW375" s="68"/>
      <c r="BX375" s="68"/>
      <c r="BZ375" s="237"/>
      <c r="CD375" s="237"/>
      <c r="CF375" s="68"/>
      <c r="CG375" s="68"/>
      <c r="CH375" s="237"/>
      <c r="CL375" s="237"/>
    </row>
    <row r="376" spans="1:90" x14ac:dyDescent="0.4">
      <c r="A376">
        <v>344</v>
      </c>
      <c r="B376" s="47">
        <f ca="1">IF(A376&gt;$A$8,"",OFFSET(InputPriceData!B$15,$A376+$A$11,0,1,1))</f>
        <v>44826</v>
      </c>
      <c r="C376" s="3">
        <f ca="1">IF(A376&gt;$A$8,"",OFFSET(InputPriceData!G$15,CalculationsAndCharts!$A376+$A$11,IF($C$5,8,0),1,1))</f>
        <v>89472600</v>
      </c>
      <c r="D376" s="4">
        <f ca="1">IF(A376&gt;$A$8,"",OFFSET(InputPriceData!C$15,CalculationsAndCharts!$A376+$A$11,IF($C$5,8,0),1,1))</f>
        <v>376.57998700000002</v>
      </c>
      <c r="E376" s="4">
        <f ca="1">IF(A376&gt;$A$8,"",OFFSET(InputPriceData!D$15,CalculationsAndCharts!$A376+$A$11,IF($C$5,8,0),1,1))</f>
        <v>378.29998799999998</v>
      </c>
      <c r="F376" s="4">
        <f ca="1">IF(A376&gt;$A$8,"",OFFSET(InputPriceData!E$15,CalculationsAndCharts!$A376+$A$11,IF($C$5,8,0),1,1))</f>
        <v>373.44000199999999</v>
      </c>
      <c r="G376" s="4">
        <f ca="1">IF(A376&gt;$A$8,"",OFFSET(InputPriceData!F$15,CalculationsAndCharts!$A376+$A$11,IF($C$5,8,0),1,1))</f>
        <v>374.22000100000002</v>
      </c>
      <c r="H376" s="282">
        <f t="shared" ca="1" si="82"/>
        <v>378.29998799999998</v>
      </c>
      <c r="I376" s="292">
        <f t="shared" ca="1" si="83"/>
        <v>373.44000199999999</v>
      </c>
      <c r="J376" s="50">
        <f t="shared" ca="1" si="84"/>
        <v>4.8599859999999921</v>
      </c>
      <c r="K376" s="282"/>
      <c r="L376" s="282"/>
      <c r="M376" s="292">
        <f t="shared" ca="1" si="85"/>
        <v>8.2845369280067782</v>
      </c>
      <c r="N376" s="291"/>
      <c r="P376" s="292">
        <f t="shared" ca="1" si="86"/>
        <v>378.61804635764838</v>
      </c>
      <c r="Q376" s="301">
        <f t="shared" ca="1" si="87"/>
        <v>386.90258328565517</v>
      </c>
      <c r="R376" s="301">
        <f t="shared" ca="1" si="88"/>
        <v>370.33350942964159</v>
      </c>
      <c r="S376" s="50"/>
      <c r="T376" s="292"/>
      <c r="U376" s="265"/>
      <c r="V376" s="292">
        <f t="shared" ca="1" si="89"/>
        <v>378.61804635764838</v>
      </c>
      <c r="W376" s="241">
        <f t="shared" ca="1" si="90"/>
        <v>-4.3980453576483569</v>
      </c>
      <c r="X376" s="351">
        <f t="shared" ca="1" si="91"/>
        <v>19.342802967932265</v>
      </c>
      <c r="Y376" s="50">
        <f t="shared" ca="1" si="81"/>
        <v>6.457571448063339</v>
      </c>
      <c r="Z376" s="265">
        <f t="shared" ca="1" si="92"/>
        <v>380.67757244806336</v>
      </c>
      <c r="AA376" s="265">
        <f t="shared" ca="1" si="93"/>
        <v>367.76242955193669</v>
      </c>
      <c r="AB376" s="292"/>
      <c r="AC376" s="37"/>
      <c r="AD376" s="50"/>
      <c r="AE376" s="228"/>
      <c r="AF376" s="50"/>
      <c r="AG376" s="50"/>
      <c r="AH376" s="228"/>
      <c r="AI376" s="50"/>
      <c r="AJ376" s="50"/>
      <c r="AK376" s="50"/>
      <c r="AL376" s="68"/>
      <c r="AM376" s="246"/>
      <c r="AN376" s="241"/>
      <c r="AO376" s="68"/>
      <c r="AP376" s="68"/>
      <c r="AQ376" s="241"/>
      <c r="AR376" s="241"/>
      <c r="AS376" s="228"/>
      <c r="AT376" s="194"/>
      <c r="AU376" s="37"/>
      <c r="AV376" s="68"/>
      <c r="AW376" s="228"/>
      <c r="AX376" s="241"/>
      <c r="AY376" s="38"/>
      <c r="AZ376" s="38"/>
      <c r="BA376" s="55"/>
      <c r="BB376" s="55"/>
      <c r="BC376" s="3" t="e">
        <f t="shared" ca="1" si="94"/>
        <v>#N/A</v>
      </c>
      <c r="BD376" s="3">
        <f t="shared" ca="1" si="95"/>
        <v>89472600</v>
      </c>
      <c r="BE376" s="132"/>
      <c r="BF376" s="132"/>
      <c r="BG376" s="125"/>
      <c r="BJ376" s="68"/>
      <c r="BK376" s="68"/>
      <c r="BL376" s="68"/>
      <c r="BN376" s="169"/>
      <c r="BP376" s="68"/>
      <c r="BQ376" s="68"/>
      <c r="BR376" s="68"/>
      <c r="BU376" s="68"/>
      <c r="BV376" s="68"/>
      <c r="BW376" s="68"/>
      <c r="BX376" s="68"/>
      <c r="BZ376" s="237"/>
      <c r="CD376" s="237"/>
      <c r="CF376" s="68"/>
      <c r="CG376" s="68"/>
      <c r="CH376" s="237"/>
      <c r="CL376" s="237"/>
    </row>
    <row r="377" spans="1:90" x14ac:dyDescent="0.4">
      <c r="A377">
        <v>345</v>
      </c>
      <c r="B377" s="47">
        <f ca="1">IF(A377&gt;$A$8,"",OFFSET(InputPriceData!B$15,$A377+$A$11,0,1,1))</f>
        <v>44825</v>
      </c>
      <c r="C377" s="3">
        <f ca="1">IF(A377&gt;$A$8,"",OFFSET(InputPriceData!G$15,CalculationsAndCharts!$A377+$A$11,IF($C$5,8,0),1,1))</f>
        <v>106746600</v>
      </c>
      <c r="D377" s="4">
        <f ca="1">IF(A377&gt;$A$8,"",OFFSET(InputPriceData!C$15,CalculationsAndCharts!$A377+$A$11,IF($C$5,8,0),1,1))</f>
        <v>386.10998499999999</v>
      </c>
      <c r="E377" s="4">
        <f ca="1">IF(A377&gt;$A$8,"",OFFSET(InputPriceData!D$15,CalculationsAndCharts!$A377+$A$11,IF($C$5,8,0),1,1))</f>
        <v>389.30999800000001</v>
      </c>
      <c r="F377" s="4">
        <f ca="1">IF(A377&gt;$A$8,"",OFFSET(InputPriceData!E$15,CalculationsAndCharts!$A377+$A$11,IF($C$5,8,0),1,1))</f>
        <v>377.38000499999998</v>
      </c>
      <c r="G377" s="4">
        <f ca="1">IF(A377&gt;$A$8,"",OFFSET(InputPriceData!F$15,CalculationsAndCharts!$A377+$A$11,IF($C$5,8,0),1,1))</f>
        <v>377.39001500000001</v>
      </c>
      <c r="H377" s="282">
        <f t="shared" ca="1" si="82"/>
        <v>389.30999800000001</v>
      </c>
      <c r="I377" s="292">
        <f t="shared" ca="1" si="83"/>
        <v>377.38000499999998</v>
      </c>
      <c r="J377" s="50">
        <f t="shared" ca="1" si="84"/>
        <v>11.929993000000024</v>
      </c>
      <c r="K377" s="282"/>
      <c r="L377" s="282"/>
      <c r="M377" s="292">
        <f t="shared" ca="1" si="85"/>
        <v>8.2194922632756615</v>
      </c>
      <c r="N377" s="291"/>
      <c r="P377" s="292">
        <f t="shared" ca="1" si="86"/>
        <v>383.25394156678345</v>
      </c>
      <c r="Q377" s="301">
        <f t="shared" ca="1" si="87"/>
        <v>391.47343383005909</v>
      </c>
      <c r="R377" s="301">
        <f t="shared" ca="1" si="88"/>
        <v>375.03444930350781</v>
      </c>
      <c r="S377" s="50"/>
      <c r="T377" s="292"/>
      <c r="U377" s="265"/>
      <c r="V377" s="292">
        <f t="shared" ca="1" si="89"/>
        <v>383.25394156678345</v>
      </c>
      <c r="W377" s="241">
        <f t="shared" ca="1" si="90"/>
        <v>-5.8639265667834479</v>
      </c>
      <c r="X377" s="351">
        <f t="shared" ca="1" si="91"/>
        <v>34.385634780628713</v>
      </c>
      <c r="Y377" s="50">
        <f t="shared" ca="1" si="81"/>
        <v>6.4297608747458481</v>
      </c>
      <c r="Z377" s="265">
        <f t="shared" ca="1" si="92"/>
        <v>383.81977587474586</v>
      </c>
      <c r="AA377" s="265">
        <f t="shared" ca="1" si="93"/>
        <v>370.96025412525415</v>
      </c>
      <c r="AB377" s="292"/>
      <c r="AC377" s="37"/>
      <c r="AD377" s="50"/>
      <c r="AE377" s="228"/>
      <c r="AF377" s="50"/>
      <c r="AG377" s="50"/>
      <c r="AH377" s="228"/>
      <c r="AI377" s="50"/>
      <c r="AJ377" s="50"/>
      <c r="AK377" s="50"/>
      <c r="AL377" s="68"/>
      <c r="AM377" s="246"/>
      <c r="AN377" s="241"/>
      <c r="AO377" s="68"/>
      <c r="AP377" s="68"/>
      <c r="AQ377" s="241"/>
      <c r="AR377" s="241"/>
      <c r="AS377" s="228"/>
      <c r="AT377" s="194"/>
      <c r="AU377" s="37"/>
      <c r="AV377" s="68"/>
      <c r="AW377" s="228"/>
      <c r="AX377" s="241"/>
      <c r="AY377" s="38"/>
      <c r="AZ377" s="38"/>
      <c r="BA377" s="55"/>
      <c r="BB377" s="55"/>
      <c r="BC377" s="3" t="e">
        <f t="shared" ca="1" si="94"/>
        <v>#N/A</v>
      </c>
      <c r="BD377" s="3">
        <f t="shared" ca="1" si="95"/>
        <v>106746600</v>
      </c>
      <c r="BE377" s="132"/>
      <c r="BF377" s="132"/>
      <c r="BG377" s="125"/>
      <c r="BJ377" s="68"/>
      <c r="BK377" s="68"/>
      <c r="BL377" s="68"/>
      <c r="BN377" s="169"/>
      <c r="BP377" s="68"/>
      <c r="BQ377" s="68"/>
      <c r="BR377" s="68"/>
      <c r="BU377" s="68"/>
      <c r="BV377" s="68"/>
      <c r="BW377" s="68"/>
      <c r="BX377" s="68"/>
      <c r="BZ377" s="237"/>
      <c r="CD377" s="237"/>
      <c r="CF377" s="68"/>
      <c r="CG377" s="68"/>
      <c r="CH377" s="237"/>
      <c r="CL377" s="237"/>
    </row>
    <row r="378" spans="1:90" x14ac:dyDescent="0.4">
      <c r="A378">
        <v>346</v>
      </c>
      <c r="B378" s="47">
        <f ca="1">IF(A378&gt;$A$8,"",OFFSET(InputPriceData!B$15,$A378+$A$11,0,1,1))</f>
        <v>44824</v>
      </c>
      <c r="C378" s="3">
        <f ca="1">IF(A378&gt;$A$8,"",OFFSET(InputPriceData!G$15,CalculationsAndCharts!$A378+$A$11,IF($C$5,8,0),1,1))</f>
        <v>77274900</v>
      </c>
      <c r="D378" s="4">
        <f ca="1">IF(A378&gt;$A$8,"",OFFSET(InputPriceData!C$15,CalculationsAndCharts!$A378+$A$11,IF($C$5,8,0),1,1))</f>
        <v>385.05999800000001</v>
      </c>
      <c r="E378" s="4">
        <f ca="1">IF(A378&gt;$A$8,"",OFFSET(InputPriceData!D$15,CalculationsAndCharts!$A378+$A$11,IF($C$5,8,0),1,1))</f>
        <v>386.11999500000002</v>
      </c>
      <c r="F378" s="4">
        <f ca="1">IF(A378&gt;$A$8,"",OFFSET(InputPriceData!E$15,CalculationsAndCharts!$A378+$A$11,IF($C$5,8,0),1,1))</f>
        <v>381.20001200000002</v>
      </c>
      <c r="G378" s="4">
        <f ca="1">IF(A378&gt;$A$8,"",OFFSET(InputPriceData!F$15,CalculationsAndCharts!$A378+$A$11,IF($C$5,8,0),1,1))</f>
        <v>384.08999599999999</v>
      </c>
      <c r="H378" s="282">
        <f t="shared" ca="1" si="82"/>
        <v>388.54998799999998</v>
      </c>
      <c r="I378" s="292">
        <f t="shared" ca="1" si="83"/>
        <v>381.20001200000002</v>
      </c>
      <c r="J378" s="50">
        <f t="shared" ca="1" si="84"/>
        <v>7.3499759999999696</v>
      </c>
      <c r="K378" s="282"/>
      <c r="L378" s="282"/>
      <c r="M378" s="292">
        <f t="shared" ca="1" si="85"/>
        <v>7.5200933346389078</v>
      </c>
      <c r="N378" s="291"/>
      <c r="P378" s="292">
        <f t="shared" ca="1" si="86"/>
        <v>387.10881289825488</v>
      </c>
      <c r="Q378" s="301">
        <f t="shared" ca="1" si="87"/>
        <v>394.62890623289377</v>
      </c>
      <c r="R378" s="301">
        <f t="shared" ca="1" si="88"/>
        <v>379.588719563616</v>
      </c>
      <c r="S378" s="50"/>
      <c r="T378" s="292"/>
      <c r="U378" s="265"/>
      <c r="V378" s="292">
        <f t="shared" ca="1" si="89"/>
        <v>387.10881289825488</v>
      </c>
      <c r="W378" s="241">
        <f t="shared" ca="1" si="90"/>
        <v>-3.0188168982548973</v>
      </c>
      <c r="X378" s="351">
        <f t="shared" ca="1" si="91"/>
        <v>9.1132554651893187</v>
      </c>
      <c r="Y378" s="50">
        <f t="shared" ca="1" si="81"/>
        <v>6.5843839018799306</v>
      </c>
      <c r="Z378" s="265">
        <f t="shared" ca="1" si="92"/>
        <v>390.67437990187989</v>
      </c>
      <c r="AA378" s="265">
        <f t="shared" ca="1" si="93"/>
        <v>377.50561209812008</v>
      </c>
      <c r="AB378" s="292"/>
      <c r="AC378" s="37"/>
      <c r="AD378" s="50"/>
      <c r="AE378" s="228"/>
      <c r="AF378" s="50"/>
      <c r="AG378" s="50"/>
      <c r="AH378" s="228"/>
      <c r="AI378" s="50"/>
      <c r="AJ378" s="50"/>
      <c r="AK378" s="50"/>
      <c r="AL378" s="68"/>
      <c r="AM378" s="246"/>
      <c r="AN378" s="241"/>
      <c r="AO378" s="68"/>
      <c r="AP378" s="68"/>
      <c r="AQ378" s="241"/>
      <c r="AR378" s="241"/>
      <c r="AS378" s="228"/>
      <c r="AT378" s="194"/>
      <c r="AU378" s="37"/>
      <c r="AV378" s="68"/>
      <c r="AW378" s="228"/>
      <c r="AX378" s="241"/>
      <c r="AY378" s="38"/>
      <c r="AZ378" s="38"/>
      <c r="BA378" s="55"/>
      <c r="BB378" s="55"/>
      <c r="BC378" s="3" t="e">
        <f t="shared" ca="1" si="94"/>
        <v>#N/A</v>
      </c>
      <c r="BD378" s="3">
        <f t="shared" ca="1" si="95"/>
        <v>77274900</v>
      </c>
      <c r="BE378" s="132"/>
      <c r="BF378" s="132"/>
      <c r="BG378" s="125"/>
      <c r="BJ378" s="68"/>
      <c r="BK378" s="68"/>
      <c r="BL378" s="68"/>
      <c r="BN378" s="169"/>
      <c r="BP378" s="68"/>
      <c r="BQ378" s="68"/>
      <c r="BR378" s="68"/>
      <c r="BU378" s="68"/>
      <c r="BV378" s="68"/>
      <c r="BW378" s="68"/>
      <c r="BX378" s="68"/>
      <c r="BZ378" s="237"/>
      <c r="CD378" s="237"/>
      <c r="CF378" s="68"/>
      <c r="CG378" s="68"/>
      <c r="CH378" s="237"/>
      <c r="CL378" s="237"/>
    </row>
    <row r="379" spans="1:90" x14ac:dyDescent="0.4">
      <c r="A379">
        <v>347</v>
      </c>
      <c r="B379" s="47">
        <f ca="1">IF(A379&gt;$A$8,"",OFFSET(InputPriceData!B$15,$A379+$A$11,0,1,1))</f>
        <v>44823</v>
      </c>
      <c r="C379" s="3">
        <f ca="1">IF(A379&gt;$A$8,"",OFFSET(InputPriceData!G$15,CalculationsAndCharts!$A379+$A$11,IF($C$5,8,0),1,1))</f>
        <v>73278500</v>
      </c>
      <c r="D379" s="4">
        <f ca="1">IF(A379&gt;$A$8,"",OFFSET(InputPriceData!C$15,CalculationsAndCharts!$A379+$A$11,IF($C$5,8,0),1,1))</f>
        <v>382.26001000000002</v>
      </c>
      <c r="E379" s="4">
        <f ca="1">IF(A379&gt;$A$8,"",OFFSET(InputPriceData!D$15,CalculationsAndCharts!$A379+$A$11,IF($C$5,8,0),1,1))</f>
        <v>388.54998799999998</v>
      </c>
      <c r="F379" s="4">
        <f ca="1">IF(A379&gt;$A$8,"",OFFSET(InputPriceData!E$15,CalculationsAndCharts!$A379+$A$11,IF($C$5,8,0),1,1))</f>
        <v>382.17999300000002</v>
      </c>
      <c r="G379" s="4">
        <f ca="1">IF(A379&gt;$A$8,"",OFFSET(InputPriceData!F$15,CalculationsAndCharts!$A379+$A$11,IF($C$5,8,0),1,1))</f>
        <v>388.54998799999998</v>
      </c>
      <c r="H379" s="282">
        <f t="shared" ca="1" si="82"/>
        <v>388.54998799999998</v>
      </c>
      <c r="I379" s="292">
        <f t="shared" ca="1" si="83"/>
        <v>382.17999300000002</v>
      </c>
      <c r="J379" s="50">
        <f t="shared" ca="1" si="84"/>
        <v>6.3699949999999603</v>
      </c>
      <c r="K379" s="282"/>
      <c r="L379" s="282"/>
      <c r="M379" s="292">
        <f t="shared" ca="1" si="85"/>
        <v>8.0742487023880116</v>
      </c>
      <c r="N379" s="291"/>
      <c r="P379" s="292">
        <f t="shared" ca="1" si="86"/>
        <v>389.55793884154514</v>
      </c>
      <c r="Q379" s="301">
        <f t="shared" ca="1" si="87"/>
        <v>397.63218754393313</v>
      </c>
      <c r="R379" s="301">
        <f t="shared" ca="1" si="88"/>
        <v>381.48369013915715</v>
      </c>
      <c r="S379" s="50"/>
      <c r="T379" s="292"/>
      <c r="U379" s="265"/>
      <c r="V379" s="292">
        <f t="shared" ca="1" si="89"/>
        <v>389.55793884154514</v>
      </c>
      <c r="W379" s="241">
        <f t="shared" ca="1" si="90"/>
        <v>-1.0079508415451528</v>
      </c>
      <c r="X379" s="351">
        <f t="shared" ca="1" si="91"/>
        <v>1.0159648989715817</v>
      </c>
      <c r="Y379" s="50">
        <f t="shared" ca="1" si="81"/>
        <v>7.1394643454623399</v>
      </c>
      <c r="Z379" s="265">
        <f t="shared" ca="1" si="92"/>
        <v>395.68945234546231</v>
      </c>
      <c r="AA379" s="265">
        <f t="shared" ca="1" si="93"/>
        <v>381.41052365453766</v>
      </c>
      <c r="AB379" s="292"/>
      <c r="AC379" s="37"/>
      <c r="AD379" s="50"/>
      <c r="AE379" s="228"/>
      <c r="AF379" s="50"/>
      <c r="AG379" s="50"/>
      <c r="AH379" s="228"/>
      <c r="AI379" s="50"/>
      <c r="AJ379" s="50"/>
      <c r="AK379" s="50"/>
      <c r="AL379" s="68"/>
      <c r="AM379" s="246"/>
      <c r="AN379" s="241"/>
      <c r="AO379" s="68"/>
      <c r="AP379" s="68"/>
      <c r="AQ379" s="241"/>
      <c r="AR379" s="241"/>
      <c r="AS379" s="228"/>
      <c r="AT379" s="194"/>
      <c r="AU379" s="37"/>
      <c r="AV379" s="68"/>
      <c r="AW379" s="228"/>
      <c r="AX379" s="241"/>
      <c r="AY379" s="38"/>
      <c r="AZ379" s="38"/>
      <c r="BA379" s="55"/>
      <c r="BB379" s="55"/>
      <c r="BC379" s="3">
        <f t="shared" ca="1" si="94"/>
        <v>73278500</v>
      </c>
      <c r="BD379" s="3" t="e">
        <f t="shared" ca="1" si="95"/>
        <v>#N/A</v>
      </c>
      <c r="BE379" s="132"/>
      <c r="BF379" s="132"/>
      <c r="BG379" s="125"/>
      <c r="BJ379" s="68"/>
      <c r="BK379" s="68"/>
      <c r="BL379" s="68"/>
      <c r="BN379" s="169"/>
      <c r="BP379" s="68"/>
      <c r="BQ379" s="68"/>
      <c r="BR379" s="68"/>
      <c r="BU379" s="68"/>
      <c r="BV379" s="68"/>
      <c r="BW379" s="68"/>
      <c r="BX379" s="68"/>
      <c r="BZ379" s="237"/>
      <c r="CD379" s="237"/>
      <c r="CF379" s="68"/>
      <c r="CG379" s="68"/>
      <c r="CH379" s="237"/>
      <c r="CL379" s="237"/>
    </row>
    <row r="380" spans="1:90" x14ac:dyDescent="0.4">
      <c r="A380">
        <v>348</v>
      </c>
      <c r="B380" s="47">
        <f ca="1">IF(A380&gt;$A$8,"",OFFSET(InputPriceData!B$15,$A380+$A$11,0,1,1))</f>
        <v>44820</v>
      </c>
      <c r="C380" s="3">
        <f ca="1">IF(A380&gt;$A$8,"",OFFSET(InputPriceData!G$15,CalculationsAndCharts!$A380+$A$11,IF($C$5,8,0),1,1))</f>
        <v>103084800</v>
      </c>
      <c r="D380" s="4">
        <f ca="1">IF(A380&gt;$A$8,"",OFFSET(InputPriceData!C$15,CalculationsAndCharts!$A380+$A$11,IF($C$5,8,0),1,1))</f>
        <v>384.14001500000001</v>
      </c>
      <c r="E380" s="4">
        <f ca="1">IF(A380&gt;$A$8,"",OFFSET(InputPriceData!D$15,CalculationsAndCharts!$A380+$A$11,IF($C$5,8,0),1,1))</f>
        <v>386.25</v>
      </c>
      <c r="F380" s="4">
        <f ca="1">IF(A380&gt;$A$8,"",OFFSET(InputPriceData!E$15,CalculationsAndCharts!$A380+$A$11,IF($C$5,8,0),1,1))</f>
        <v>382.10998499999999</v>
      </c>
      <c r="G380" s="4">
        <f ca="1">IF(A380&gt;$A$8,"",OFFSET(InputPriceData!F$15,CalculationsAndCharts!$A380+$A$11,IF($C$5,8,0),1,1))</f>
        <v>385.55999800000001</v>
      </c>
      <c r="H380" s="282">
        <f t="shared" ca="1" si="82"/>
        <v>390.11999500000002</v>
      </c>
      <c r="I380" s="292">
        <f t="shared" ca="1" si="83"/>
        <v>382.10998499999999</v>
      </c>
      <c r="J380" s="50">
        <f t="shared" ca="1" si="84"/>
        <v>8.0100100000000225</v>
      </c>
      <c r="K380" s="282"/>
      <c r="L380" s="282"/>
      <c r="M380" s="292">
        <f t="shared" ca="1" si="85"/>
        <v>8.6244843510463234</v>
      </c>
      <c r="N380" s="291"/>
      <c r="P380" s="292">
        <f t="shared" ca="1" si="86"/>
        <v>392.61207492514086</v>
      </c>
      <c r="Q380" s="301">
        <f t="shared" ca="1" si="87"/>
        <v>401.23655927618717</v>
      </c>
      <c r="R380" s="301">
        <f t="shared" ca="1" si="88"/>
        <v>383.98759057409455</v>
      </c>
      <c r="S380" s="50"/>
      <c r="T380" s="292"/>
      <c r="U380" s="265"/>
      <c r="V380" s="292">
        <f t="shared" ca="1" si="89"/>
        <v>392.61207492514086</v>
      </c>
      <c r="W380" s="241">
        <f t="shared" ca="1" si="90"/>
        <v>-7.0520769251408524</v>
      </c>
      <c r="X380" s="351">
        <f t="shared" ca="1" si="91"/>
        <v>49.731788958104062</v>
      </c>
      <c r="Y380" s="50">
        <f t="shared" ca="1" si="81"/>
        <v>7.3436532455263519</v>
      </c>
      <c r="Z380" s="265">
        <f t="shared" ca="1" si="92"/>
        <v>392.90365124552636</v>
      </c>
      <c r="AA380" s="265">
        <f t="shared" ca="1" si="93"/>
        <v>378.21634475447365</v>
      </c>
      <c r="AB380" s="292"/>
      <c r="AC380" s="37"/>
      <c r="AD380" s="50"/>
      <c r="AE380" s="228"/>
      <c r="AF380" s="50"/>
      <c r="AG380" s="50"/>
      <c r="AH380" s="228"/>
      <c r="AI380" s="50"/>
      <c r="AJ380" s="50"/>
      <c r="AK380" s="50"/>
      <c r="AL380" s="68"/>
      <c r="AM380" s="246"/>
      <c r="AN380" s="241"/>
      <c r="AO380" s="68"/>
      <c r="AP380" s="68"/>
      <c r="AQ380" s="241"/>
      <c r="AR380" s="241"/>
      <c r="AS380" s="228"/>
      <c r="AT380" s="194"/>
      <c r="AU380" s="37"/>
      <c r="AV380" s="68"/>
      <c r="AW380" s="228"/>
      <c r="AX380" s="241"/>
      <c r="AY380" s="38"/>
      <c r="AZ380" s="38"/>
      <c r="BA380" s="55"/>
      <c r="BB380" s="55"/>
      <c r="BC380" s="3" t="e">
        <f t="shared" ca="1" si="94"/>
        <v>#N/A</v>
      </c>
      <c r="BD380" s="3">
        <f t="shared" ca="1" si="95"/>
        <v>103084800</v>
      </c>
      <c r="BE380" s="132"/>
      <c r="BF380" s="132"/>
      <c r="BG380" s="125"/>
      <c r="BJ380" s="68"/>
      <c r="BK380" s="68"/>
      <c r="BL380" s="68"/>
      <c r="BN380" s="169"/>
      <c r="BP380" s="68"/>
      <c r="BQ380" s="68"/>
      <c r="BR380" s="68"/>
      <c r="BU380" s="68"/>
      <c r="BV380" s="68"/>
      <c r="BW380" s="68"/>
      <c r="BX380" s="68"/>
      <c r="BZ380" s="237"/>
      <c r="CD380" s="237"/>
      <c r="CF380" s="68"/>
      <c r="CG380" s="68"/>
      <c r="CH380" s="237"/>
      <c r="CL380" s="237"/>
    </row>
    <row r="381" spans="1:90" x14ac:dyDescent="0.4">
      <c r="A381">
        <v>349</v>
      </c>
      <c r="B381" s="47">
        <f ca="1">IF(A381&gt;$A$8,"",OFFSET(InputPriceData!B$15,$A381+$A$11,0,1,1))</f>
        <v>44819</v>
      </c>
      <c r="C381" s="3">
        <f ca="1">IF(A381&gt;$A$8,"",OFFSET(InputPriceData!G$15,CalculationsAndCharts!$A381+$A$11,IF($C$5,8,0),1,1))</f>
        <v>87633800</v>
      </c>
      <c r="D381" s="4">
        <f ca="1">IF(A381&gt;$A$8,"",OFFSET(InputPriceData!C$15,CalculationsAndCharts!$A381+$A$11,IF($C$5,8,0),1,1))</f>
        <v>392.959991</v>
      </c>
      <c r="E381" s="4">
        <f ca="1">IF(A381&gt;$A$8,"",OFFSET(InputPriceData!D$15,CalculationsAndCharts!$A381+$A$11,IF($C$5,8,0),1,1))</f>
        <v>395.959991</v>
      </c>
      <c r="F381" s="4">
        <f ca="1">IF(A381&gt;$A$8,"",OFFSET(InputPriceData!E$15,CalculationsAndCharts!$A381+$A$11,IF($C$5,8,0),1,1))</f>
        <v>388.77999899999998</v>
      </c>
      <c r="G381" s="4">
        <f ca="1">IF(A381&gt;$A$8,"",OFFSET(InputPriceData!F$15,CalculationsAndCharts!$A381+$A$11,IF($C$5,8,0),1,1))</f>
        <v>390.11999500000002</v>
      </c>
      <c r="H381" s="282">
        <f t="shared" ca="1" si="82"/>
        <v>395.959991</v>
      </c>
      <c r="I381" s="292">
        <f t="shared" ca="1" si="83"/>
        <v>388.77999899999998</v>
      </c>
      <c r="J381" s="50">
        <f t="shared" ca="1" si="84"/>
        <v>7.179992000000027</v>
      </c>
      <c r="K381" s="282"/>
      <c r="L381" s="282"/>
      <c r="M381" s="292">
        <f t="shared" ca="1" si="85"/>
        <v>9.1041596142114116</v>
      </c>
      <c r="N381" s="291"/>
      <c r="P381" s="292">
        <f t="shared" ca="1" si="86"/>
        <v>396.29897147686955</v>
      </c>
      <c r="Q381" s="301">
        <f t="shared" ca="1" si="87"/>
        <v>405.40313109108098</v>
      </c>
      <c r="R381" s="301">
        <f t="shared" ca="1" si="88"/>
        <v>387.19481186265813</v>
      </c>
      <c r="S381" s="50"/>
      <c r="T381" s="292"/>
      <c r="U381" s="265"/>
      <c r="V381" s="292">
        <f t="shared" ca="1" si="89"/>
        <v>396.29897147686955</v>
      </c>
      <c r="W381" s="241">
        <f t="shared" ca="1" si="90"/>
        <v>-6.1789764768695363</v>
      </c>
      <c r="X381" s="351">
        <f t="shared" ca="1" si="91"/>
        <v>38.179750301707067</v>
      </c>
      <c r="Y381" s="50">
        <f t="shared" ca="1" si="81"/>
        <v>7.2011617122243932</v>
      </c>
      <c r="Z381" s="265">
        <f t="shared" ca="1" si="92"/>
        <v>397.32115671222442</v>
      </c>
      <c r="AA381" s="265">
        <f t="shared" ca="1" si="93"/>
        <v>382.91883328777561</v>
      </c>
      <c r="AB381" s="292"/>
      <c r="AC381" s="37"/>
      <c r="AD381" s="50"/>
      <c r="AE381" s="228"/>
      <c r="AF381" s="50"/>
      <c r="AG381" s="50"/>
      <c r="AH381" s="228"/>
      <c r="AI381" s="50"/>
      <c r="AJ381" s="50"/>
      <c r="AK381" s="50"/>
      <c r="AL381" s="68"/>
      <c r="AM381" s="246"/>
      <c r="AN381" s="241"/>
      <c r="AO381" s="68"/>
      <c r="AP381" s="68"/>
      <c r="AQ381" s="241"/>
      <c r="AR381" s="241"/>
      <c r="AS381" s="228"/>
      <c r="AT381" s="194"/>
      <c r="AU381" s="37"/>
      <c r="AV381" s="68"/>
      <c r="AW381" s="228"/>
      <c r="AX381" s="241"/>
      <c r="AY381" s="38"/>
      <c r="AZ381" s="38"/>
      <c r="BA381" s="55"/>
      <c r="BB381" s="55"/>
      <c r="BC381" s="3" t="e">
        <f t="shared" ca="1" si="94"/>
        <v>#N/A</v>
      </c>
      <c r="BD381" s="3">
        <f t="shared" ca="1" si="95"/>
        <v>87633800</v>
      </c>
      <c r="BE381" s="132"/>
      <c r="BF381" s="132"/>
      <c r="BG381" s="125"/>
      <c r="BJ381" s="68"/>
      <c r="BK381" s="68"/>
      <c r="BL381" s="68"/>
      <c r="BN381" s="169"/>
      <c r="BP381" s="68"/>
      <c r="BQ381" s="68"/>
      <c r="BR381" s="68"/>
      <c r="BU381" s="68"/>
      <c r="BV381" s="68"/>
      <c r="BW381" s="68"/>
      <c r="BX381" s="68"/>
      <c r="BZ381" s="237"/>
      <c r="CD381" s="237"/>
      <c r="CF381" s="68"/>
      <c r="CG381" s="68"/>
      <c r="CH381" s="237"/>
      <c r="CL381" s="237"/>
    </row>
    <row r="382" spans="1:90" x14ac:dyDescent="0.4">
      <c r="A382">
        <v>350</v>
      </c>
      <c r="B382" s="47">
        <f ca="1">IF(A382&gt;$A$8,"",OFFSET(InputPriceData!B$15,$A382+$A$11,0,1,1))</f>
        <v>44818</v>
      </c>
      <c r="C382" s="3">
        <f ca="1">IF(A382&gt;$A$8,"",OFFSET(InputPriceData!G$15,CalculationsAndCharts!$A382+$A$11,IF($C$5,8,0),1,1))</f>
        <v>85023700</v>
      </c>
      <c r="D382" s="4">
        <f ca="1">IF(A382&gt;$A$8,"",OFFSET(InputPriceData!C$15,CalculationsAndCharts!$A382+$A$11,IF($C$5,8,0),1,1))</f>
        <v>394.47000100000002</v>
      </c>
      <c r="E382" s="4">
        <f ca="1">IF(A382&gt;$A$8,"",OFFSET(InputPriceData!D$15,CalculationsAndCharts!$A382+$A$11,IF($C$5,8,0),1,1))</f>
        <v>396.20001200000002</v>
      </c>
      <c r="F382" s="4">
        <f ca="1">IF(A382&gt;$A$8,"",OFFSET(InputPriceData!E$15,CalculationsAndCharts!$A382+$A$11,IF($C$5,8,0),1,1))</f>
        <v>391.11999500000002</v>
      </c>
      <c r="G382" s="4">
        <f ca="1">IF(A382&gt;$A$8,"",OFFSET(InputPriceData!F$15,CalculationsAndCharts!$A382+$A$11,IF($C$5,8,0),1,1))</f>
        <v>394.60000600000001</v>
      </c>
      <c r="H382" s="282">
        <f t="shared" ca="1" si="82"/>
        <v>396.20001200000002</v>
      </c>
      <c r="I382" s="292">
        <f t="shared" ca="1" si="83"/>
        <v>391.11999500000002</v>
      </c>
      <c r="J382" s="50">
        <f t="shared" ca="1" si="84"/>
        <v>5.080016999999998</v>
      </c>
      <c r="K382" s="282"/>
      <c r="L382" s="282"/>
      <c r="M382" s="292">
        <f t="shared" ca="1" si="85"/>
        <v>10.395254782731699</v>
      </c>
      <c r="N382" s="291"/>
      <c r="P382" s="292">
        <f t="shared" ca="1" si="86"/>
        <v>398.75618032112106</v>
      </c>
      <c r="Q382" s="301">
        <f t="shared" ca="1" si="87"/>
        <v>409.15143510385275</v>
      </c>
      <c r="R382" s="301">
        <f t="shared" ca="1" si="88"/>
        <v>388.36092553838938</v>
      </c>
      <c r="S382" s="50"/>
      <c r="T382" s="292"/>
      <c r="U382" s="265"/>
      <c r="V382" s="292">
        <f t="shared" ca="1" si="89"/>
        <v>398.75618032112106</v>
      </c>
      <c r="W382" s="241">
        <f t="shared" ca="1" si="90"/>
        <v>-4.1561743211210569</v>
      </c>
      <c r="X382" s="351">
        <f t="shared" ca="1" si="91"/>
        <v>17.27378498754608</v>
      </c>
      <c r="Y382" s="50">
        <f t="shared" ca="1" si="81"/>
        <v>7.1142258825531259</v>
      </c>
      <c r="Z382" s="265">
        <f t="shared" ca="1" si="92"/>
        <v>401.71423188255312</v>
      </c>
      <c r="AA382" s="265">
        <f t="shared" ca="1" si="93"/>
        <v>387.48578011744689</v>
      </c>
      <c r="AB382" s="292"/>
      <c r="AC382" s="37"/>
      <c r="AD382" s="50"/>
      <c r="AE382" s="228"/>
      <c r="AF382" s="50"/>
      <c r="AG382" s="50"/>
      <c r="AH382" s="228"/>
      <c r="AI382" s="50"/>
      <c r="AJ382" s="50"/>
      <c r="AK382" s="50"/>
      <c r="AL382" s="68"/>
      <c r="AM382" s="246"/>
      <c r="AN382" s="241"/>
      <c r="AO382" s="68"/>
      <c r="AP382" s="68"/>
      <c r="AQ382" s="241"/>
      <c r="AR382" s="241"/>
      <c r="AS382" s="228"/>
      <c r="AT382" s="194"/>
      <c r="AU382" s="37"/>
      <c r="AV382" s="68"/>
      <c r="AW382" s="228"/>
      <c r="AX382" s="241"/>
      <c r="AY382" s="38"/>
      <c r="AZ382" s="38"/>
      <c r="BA382" s="55"/>
      <c r="BB382" s="55"/>
      <c r="BC382" s="3">
        <f t="shared" ca="1" si="94"/>
        <v>85023700</v>
      </c>
      <c r="BD382" s="3" t="e">
        <f t="shared" ca="1" si="95"/>
        <v>#N/A</v>
      </c>
      <c r="BE382" s="132"/>
      <c r="BF382" s="132"/>
      <c r="BG382" s="125"/>
      <c r="BJ382" s="68"/>
      <c r="BK382" s="68"/>
      <c r="BL382" s="68"/>
      <c r="BN382" s="169"/>
      <c r="BP382" s="68"/>
      <c r="BQ382" s="68"/>
      <c r="BR382" s="68"/>
      <c r="BU382" s="68"/>
      <c r="BV382" s="68"/>
      <c r="BW382" s="68"/>
      <c r="BX382" s="68"/>
      <c r="BZ382" s="237"/>
      <c r="CD382" s="237"/>
      <c r="CF382" s="68"/>
      <c r="CG382" s="68"/>
      <c r="CH382" s="237"/>
      <c r="CL382" s="237"/>
    </row>
    <row r="383" spans="1:90" x14ac:dyDescent="0.4">
      <c r="A383">
        <v>351</v>
      </c>
      <c r="B383" s="47">
        <f ca="1">IF(A383&gt;$A$8,"",OFFSET(InputPriceData!B$15,$A383+$A$11,0,1,1))</f>
        <v>44817</v>
      </c>
      <c r="C383" s="3">
        <f ca="1">IF(A383&gt;$A$8,"",OFFSET(InputPriceData!G$15,CalculationsAndCharts!$A383+$A$11,IF($C$5,8,0),1,1))</f>
        <v>122947100</v>
      </c>
      <c r="D383" s="4">
        <f ca="1">IF(A383&gt;$A$8,"",OFFSET(InputPriceData!C$15,CalculationsAndCharts!$A383+$A$11,IF($C$5,8,0),1,1))</f>
        <v>401.82998700000002</v>
      </c>
      <c r="E383" s="4">
        <f ca="1">IF(A383&gt;$A$8,"",OFFSET(InputPriceData!D$15,CalculationsAndCharts!$A383+$A$11,IF($C$5,8,0),1,1))</f>
        <v>403.10000600000001</v>
      </c>
      <c r="F383" s="4">
        <f ca="1">IF(A383&gt;$A$8,"",OFFSET(InputPriceData!E$15,CalculationsAndCharts!$A383+$A$11,IF($C$5,8,0),1,1))</f>
        <v>391.92001299999998</v>
      </c>
      <c r="G383" s="4">
        <f ca="1">IF(A383&gt;$A$8,"",OFFSET(InputPriceData!F$15,CalculationsAndCharts!$A383+$A$11,IF($C$5,8,0),1,1))</f>
        <v>393.10000600000001</v>
      </c>
      <c r="H383" s="282">
        <f t="shared" ca="1" si="82"/>
        <v>410.97000100000002</v>
      </c>
      <c r="I383" s="292">
        <f t="shared" ca="1" si="83"/>
        <v>391.92001299999998</v>
      </c>
      <c r="J383" s="50">
        <f t="shared" ca="1" si="84"/>
        <v>19.049988000000042</v>
      </c>
      <c r="K383" s="282"/>
      <c r="L383" s="282"/>
      <c r="M383" s="292">
        <f t="shared" ca="1" si="85"/>
        <v>8.9292412685915821</v>
      </c>
      <c r="N383" s="291"/>
      <c r="P383" s="292">
        <f t="shared" ca="1" si="86"/>
        <v>401.05806170930117</v>
      </c>
      <c r="Q383" s="301">
        <f t="shared" ca="1" si="87"/>
        <v>409.98730297789274</v>
      </c>
      <c r="R383" s="301">
        <f t="shared" ca="1" si="88"/>
        <v>392.1288204407096</v>
      </c>
      <c r="S383" s="50"/>
      <c r="T383" s="292"/>
      <c r="U383" s="265"/>
      <c r="V383" s="292">
        <f t="shared" ca="1" si="89"/>
        <v>401.05806170930117</v>
      </c>
      <c r="W383" s="241">
        <f t="shared" ca="1" si="90"/>
        <v>-7.9580557093011635</v>
      </c>
      <c r="X383" s="351">
        <f t="shared" ca="1" si="91"/>
        <v>63.330650672340845</v>
      </c>
      <c r="Y383" s="50">
        <f t="shared" ca="1" si="81"/>
        <v>7.0565575683098736</v>
      </c>
      <c r="Z383" s="265">
        <f t="shared" ca="1" si="92"/>
        <v>400.15656356830988</v>
      </c>
      <c r="AA383" s="265">
        <f t="shared" ca="1" si="93"/>
        <v>386.04344843169014</v>
      </c>
      <c r="AB383" s="292"/>
      <c r="AC383" s="37"/>
      <c r="AD383" s="50"/>
      <c r="AE383" s="228"/>
      <c r="AF383" s="50"/>
      <c r="AG383" s="50"/>
      <c r="AH383" s="228"/>
      <c r="AI383" s="50"/>
      <c r="AJ383" s="50"/>
      <c r="AK383" s="50"/>
      <c r="AL383" s="68"/>
      <c r="AM383" s="246"/>
      <c r="AN383" s="241"/>
      <c r="AO383" s="68"/>
      <c r="AP383" s="68"/>
      <c r="AQ383" s="241"/>
      <c r="AR383" s="241"/>
      <c r="AS383" s="228"/>
      <c r="AT383" s="194"/>
      <c r="AU383" s="37"/>
      <c r="AV383" s="68"/>
      <c r="AW383" s="228"/>
      <c r="AX383" s="241"/>
      <c r="AY383" s="38"/>
      <c r="AZ383" s="38"/>
      <c r="BA383" s="55"/>
      <c r="BB383" s="55"/>
      <c r="BC383" s="3" t="e">
        <f t="shared" ca="1" si="94"/>
        <v>#N/A</v>
      </c>
      <c r="BD383" s="3">
        <f t="shared" ca="1" si="95"/>
        <v>122947100</v>
      </c>
      <c r="BE383" s="132"/>
      <c r="BF383" s="132"/>
      <c r="BG383" s="125"/>
      <c r="BJ383" s="68"/>
      <c r="BK383" s="68"/>
      <c r="BL383" s="68"/>
      <c r="BN383" s="169"/>
      <c r="BP383" s="68"/>
      <c r="BQ383" s="68"/>
      <c r="BR383" s="68"/>
      <c r="BU383" s="68"/>
      <c r="BV383" s="68"/>
      <c r="BW383" s="68"/>
      <c r="BX383" s="68"/>
      <c r="BZ383" s="237"/>
      <c r="CD383" s="237"/>
      <c r="CF383" s="68"/>
      <c r="CG383" s="68"/>
      <c r="CH383" s="237"/>
      <c r="CL383" s="237"/>
    </row>
    <row r="384" spans="1:90" x14ac:dyDescent="0.4">
      <c r="A384">
        <v>352</v>
      </c>
      <c r="B384" s="47">
        <f ca="1">IF(A384&gt;$A$8,"",OFFSET(InputPriceData!B$15,$A384+$A$11,0,1,1))</f>
        <v>44816</v>
      </c>
      <c r="C384" s="3">
        <f ca="1">IF(A384&gt;$A$8,"",OFFSET(InputPriceData!G$15,CalculationsAndCharts!$A384+$A$11,IF($C$5,8,0),1,1))</f>
        <v>69256300</v>
      </c>
      <c r="D384" s="4">
        <f ca="1">IF(A384&gt;$A$8,"",OFFSET(InputPriceData!C$15,CalculationsAndCharts!$A384+$A$11,IF($C$5,8,0),1,1))</f>
        <v>408.77999899999998</v>
      </c>
      <c r="E384" s="4">
        <f ca="1">IF(A384&gt;$A$8,"",OFFSET(InputPriceData!D$15,CalculationsAndCharts!$A384+$A$11,IF($C$5,8,0),1,1))</f>
        <v>411.73001099999999</v>
      </c>
      <c r="F384" s="4">
        <f ca="1">IF(A384&gt;$A$8,"",OFFSET(InputPriceData!E$15,CalculationsAndCharts!$A384+$A$11,IF($C$5,8,0),1,1))</f>
        <v>408.459991</v>
      </c>
      <c r="G384" s="4">
        <f ca="1">IF(A384&gt;$A$8,"",OFFSET(InputPriceData!F$15,CalculationsAndCharts!$A384+$A$11,IF($C$5,8,0),1,1))</f>
        <v>410.97000100000002</v>
      </c>
      <c r="H384" s="282">
        <f t="shared" ca="1" si="82"/>
        <v>411.73001099999999</v>
      </c>
      <c r="I384" s="292">
        <f t="shared" ca="1" si="83"/>
        <v>406.60000600000001</v>
      </c>
      <c r="J384" s="50">
        <f t="shared" ca="1" si="84"/>
        <v>5.1300049999999828</v>
      </c>
      <c r="K384" s="282"/>
      <c r="L384" s="282"/>
      <c r="M384" s="292">
        <f t="shared" ca="1" si="85"/>
        <v>7.0172297036278781</v>
      </c>
      <c r="N384" s="291"/>
      <c r="P384" s="292">
        <f t="shared" ca="1" si="86"/>
        <v>399.68580880759669</v>
      </c>
      <c r="Q384" s="301">
        <f t="shared" ca="1" si="87"/>
        <v>406.70303851122458</v>
      </c>
      <c r="R384" s="301">
        <f t="shared" ca="1" si="88"/>
        <v>392.6685791039688</v>
      </c>
      <c r="S384" s="50"/>
      <c r="T384" s="292"/>
      <c r="U384" s="265"/>
      <c r="V384" s="292">
        <f t="shared" ca="1" si="89"/>
        <v>399.68580880759669</v>
      </c>
      <c r="W384" s="241">
        <f t="shared" ca="1" si="90"/>
        <v>11.284192192403339</v>
      </c>
      <c r="X384" s="351">
        <f t="shared" ca="1" si="91"/>
        <v>127.33299343509647</v>
      </c>
      <c r="Y384" s="50">
        <f t="shared" ca="1" si="81"/>
        <v>6.8653138343243709</v>
      </c>
      <c r="Z384" s="265">
        <f t="shared" ca="1" si="92"/>
        <v>417.83531483432438</v>
      </c>
      <c r="AA384" s="265">
        <f t="shared" ca="1" si="93"/>
        <v>404.10468716567567</v>
      </c>
      <c r="AB384" s="292"/>
      <c r="AC384" s="37"/>
      <c r="AD384" s="50"/>
      <c r="AE384" s="228"/>
      <c r="AF384" s="50"/>
      <c r="AG384" s="50"/>
      <c r="AH384" s="228"/>
      <c r="AI384" s="50"/>
      <c r="AJ384" s="50"/>
      <c r="AK384" s="50"/>
      <c r="AL384" s="68"/>
      <c r="AM384" s="246"/>
      <c r="AN384" s="241"/>
      <c r="AO384" s="68"/>
      <c r="AP384" s="68"/>
      <c r="AQ384" s="241"/>
      <c r="AR384" s="241"/>
      <c r="AS384" s="228"/>
      <c r="AT384" s="194"/>
      <c r="AU384" s="37"/>
      <c r="AV384" s="68"/>
      <c r="AW384" s="228"/>
      <c r="AX384" s="241"/>
      <c r="AY384" s="38"/>
      <c r="AZ384" s="38"/>
      <c r="BA384" s="55"/>
      <c r="BB384" s="55"/>
      <c r="BC384" s="3">
        <f t="shared" ca="1" si="94"/>
        <v>69256300</v>
      </c>
      <c r="BD384" s="3" t="e">
        <f t="shared" ca="1" si="95"/>
        <v>#N/A</v>
      </c>
      <c r="BE384" s="132"/>
      <c r="BF384" s="132"/>
      <c r="BG384" s="125"/>
      <c r="BJ384" s="68"/>
      <c r="BK384" s="68"/>
      <c r="BL384" s="68"/>
      <c r="BN384" s="169"/>
      <c r="BP384" s="68"/>
      <c r="BQ384" s="68"/>
      <c r="BR384" s="68"/>
      <c r="BU384" s="68"/>
      <c r="BV384" s="68"/>
      <c r="BW384" s="68"/>
      <c r="BX384" s="68"/>
      <c r="BZ384" s="237"/>
      <c r="CD384" s="237"/>
      <c r="CF384" s="68"/>
      <c r="CG384" s="68"/>
      <c r="CH384" s="237"/>
      <c r="CL384" s="237"/>
    </row>
    <row r="385" spans="1:90" x14ac:dyDescent="0.4">
      <c r="A385">
        <v>353</v>
      </c>
      <c r="B385" s="47">
        <f ca="1">IF(A385&gt;$A$8,"",OFFSET(InputPriceData!B$15,$A385+$A$11,0,1,1))</f>
        <v>44813</v>
      </c>
      <c r="C385" s="3">
        <f ca="1">IF(A385&gt;$A$8,"",OFFSET(InputPriceData!G$15,CalculationsAndCharts!$A385+$A$11,IF($C$5,8,0),1,1))</f>
        <v>76706900</v>
      </c>
      <c r="D385" s="4">
        <f ca="1">IF(A385&gt;$A$8,"",OFFSET(InputPriceData!C$15,CalculationsAndCharts!$A385+$A$11,IF($C$5,8,0),1,1))</f>
        <v>402.73998999999998</v>
      </c>
      <c r="E385" s="4">
        <f ca="1">IF(A385&gt;$A$8,"",OFFSET(InputPriceData!D$15,CalculationsAndCharts!$A385+$A$11,IF($C$5,8,0),1,1))</f>
        <v>407.51001000000002</v>
      </c>
      <c r="F385" s="4">
        <f ca="1">IF(A385&gt;$A$8,"",OFFSET(InputPriceData!E$15,CalculationsAndCharts!$A385+$A$11,IF($C$5,8,0),1,1))</f>
        <v>402.459991</v>
      </c>
      <c r="G385" s="4">
        <f ca="1">IF(A385&gt;$A$8,"",OFFSET(InputPriceData!F$15,CalculationsAndCharts!$A385+$A$11,IF($C$5,8,0),1,1))</f>
        <v>406.60000600000001</v>
      </c>
      <c r="H385" s="282">
        <f t="shared" ca="1" si="82"/>
        <v>407.51001000000002</v>
      </c>
      <c r="I385" s="292">
        <f t="shared" ca="1" si="83"/>
        <v>400.38000499999998</v>
      </c>
      <c r="J385" s="50">
        <f t="shared" ca="1" si="84"/>
        <v>7.1300050000000397</v>
      </c>
      <c r="K385" s="282"/>
      <c r="L385" s="282"/>
      <c r="M385" s="292">
        <f t="shared" ca="1" si="85"/>
        <v>7.6269935180106572</v>
      </c>
      <c r="N385" s="291"/>
      <c r="P385" s="292">
        <f t="shared" ca="1" si="86"/>
        <v>394.47624084487029</v>
      </c>
      <c r="Q385" s="301">
        <f t="shared" ca="1" si="87"/>
        <v>402.10323436288093</v>
      </c>
      <c r="R385" s="301">
        <f t="shared" ca="1" si="88"/>
        <v>386.84924732685965</v>
      </c>
      <c r="S385" s="50"/>
      <c r="T385" s="292"/>
      <c r="U385" s="265"/>
      <c r="V385" s="292">
        <f t="shared" ca="1" si="89"/>
        <v>394.47624084487029</v>
      </c>
      <c r="W385" s="241">
        <f t="shared" ca="1" si="90"/>
        <v>12.123765155129718</v>
      </c>
      <c r="X385" s="351">
        <f t="shared" ca="1" si="91"/>
        <v>146.9856815367375</v>
      </c>
      <c r="Y385" s="50">
        <f t="shared" ca="1" si="81"/>
        <v>6.4851707601395665</v>
      </c>
      <c r="Z385" s="265">
        <f t="shared" ca="1" si="92"/>
        <v>413.08517676013957</v>
      </c>
      <c r="AA385" s="265">
        <f t="shared" ca="1" si="93"/>
        <v>400.11483523986044</v>
      </c>
      <c r="AB385" s="292"/>
      <c r="AC385" s="37"/>
      <c r="AD385" s="50"/>
      <c r="AE385" s="228"/>
      <c r="AF385" s="50"/>
      <c r="AG385" s="50"/>
      <c r="AH385" s="228"/>
      <c r="AI385" s="50"/>
      <c r="AJ385" s="50"/>
      <c r="AK385" s="50"/>
      <c r="AL385" s="68"/>
      <c r="AM385" s="246"/>
      <c r="AN385" s="241"/>
      <c r="AO385" s="68"/>
      <c r="AP385" s="68"/>
      <c r="AQ385" s="241"/>
      <c r="AR385" s="241"/>
      <c r="AS385" s="228"/>
      <c r="AT385" s="194"/>
      <c r="AU385" s="37"/>
      <c r="AV385" s="68"/>
      <c r="AW385" s="228"/>
      <c r="AX385" s="241"/>
      <c r="AY385" s="38"/>
      <c r="AZ385" s="38"/>
      <c r="BA385" s="55"/>
      <c r="BB385" s="55"/>
      <c r="BC385" s="3">
        <f t="shared" ca="1" si="94"/>
        <v>76706900</v>
      </c>
      <c r="BD385" s="3" t="e">
        <f t="shared" ca="1" si="95"/>
        <v>#N/A</v>
      </c>
      <c r="BE385" s="132"/>
      <c r="BF385" s="132"/>
      <c r="BG385" s="125"/>
      <c r="BJ385" s="68"/>
      <c r="BK385" s="68"/>
      <c r="BL385" s="68"/>
      <c r="BN385" s="169"/>
      <c r="BP385" s="68"/>
      <c r="BQ385" s="68"/>
      <c r="BR385" s="68"/>
      <c r="BU385" s="68"/>
      <c r="BV385" s="68"/>
      <c r="BW385" s="68"/>
      <c r="BX385" s="68"/>
      <c r="BZ385" s="237"/>
      <c r="CD385" s="237"/>
      <c r="CF385" s="68"/>
      <c r="CG385" s="68"/>
      <c r="CH385" s="237"/>
      <c r="CL385" s="237"/>
    </row>
    <row r="386" spans="1:90" x14ac:dyDescent="0.4">
      <c r="A386">
        <v>354</v>
      </c>
      <c r="B386" s="47">
        <f ca="1">IF(A386&gt;$A$8,"",OFFSET(InputPriceData!B$15,$A386+$A$11,0,1,1))</f>
        <v>44812</v>
      </c>
      <c r="C386" s="3">
        <f ca="1">IF(A386&gt;$A$8,"",OFFSET(InputPriceData!G$15,CalculationsAndCharts!$A386+$A$11,IF($C$5,8,0),1,1))</f>
        <v>80821700</v>
      </c>
      <c r="D386" s="4">
        <f ca="1">IF(A386&gt;$A$8,"",OFFSET(InputPriceData!C$15,CalculationsAndCharts!$A386+$A$11,IF($C$5,8,0),1,1))</f>
        <v>395.39001500000001</v>
      </c>
      <c r="E386" s="4">
        <f ca="1">IF(A386&gt;$A$8,"",OFFSET(InputPriceData!D$15,CalculationsAndCharts!$A386+$A$11,IF($C$5,8,0),1,1))</f>
        <v>400.85998499999999</v>
      </c>
      <c r="F386" s="4">
        <f ca="1">IF(A386&gt;$A$8,"",OFFSET(InputPriceData!E$15,CalculationsAndCharts!$A386+$A$11,IF($C$5,8,0),1,1))</f>
        <v>394.11999500000002</v>
      </c>
      <c r="G386" s="4">
        <f ca="1">IF(A386&gt;$A$8,"",OFFSET(InputPriceData!F$15,CalculationsAndCharts!$A386+$A$11,IF($C$5,8,0),1,1))</f>
        <v>400.38000499999998</v>
      </c>
      <c r="H386" s="282">
        <f t="shared" ca="1" si="82"/>
        <v>400.85998499999999</v>
      </c>
      <c r="I386" s="292">
        <f t="shared" ca="1" si="83"/>
        <v>394.11999500000002</v>
      </c>
      <c r="J386" s="50">
        <f t="shared" ca="1" si="84"/>
        <v>6.7399899999999775</v>
      </c>
      <c r="K386" s="282"/>
      <c r="L386" s="282"/>
      <c r="M386" s="292">
        <f t="shared" ca="1" si="85"/>
        <v>7.9927226512063978</v>
      </c>
      <c r="N386" s="291"/>
      <c r="P386" s="292">
        <f t="shared" ca="1" si="86"/>
        <v>390.75119139358401</v>
      </c>
      <c r="Q386" s="301">
        <f t="shared" ca="1" si="87"/>
        <v>398.74391404479042</v>
      </c>
      <c r="R386" s="301">
        <f t="shared" ca="1" si="88"/>
        <v>382.7584687423776</v>
      </c>
      <c r="S386" s="50"/>
      <c r="T386" s="292"/>
      <c r="U386" s="265"/>
      <c r="V386" s="292">
        <f t="shared" ca="1" si="89"/>
        <v>390.75119139358401</v>
      </c>
      <c r="W386" s="241">
        <f t="shared" ca="1" si="90"/>
        <v>9.6288136064159744</v>
      </c>
      <c r="X386" s="351">
        <f t="shared" ca="1" si="91"/>
        <v>92.714051467101399</v>
      </c>
      <c r="Y386" s="50">
        <f t="shared" ca="1" si="81"/>
        <v>5.8937428421692371</v>
      </c>
      <c r="Z386" s="265">
        <f t="shared" ca="1" si="92"/>
        <v>406.2737478421692</v>
      </c>
      <c r="AA386" s="265">
        <f t="shared" ca="1" si="93"/>
        <v>394.48626215783077</v>
      </c>
      <c r="AB386" s="292"/>
      <c r="AC386" s="37"/>
      <c r="AD386" s="50"/>
      <c r="AE386" s="228"/>
      <c r="AF386" s="50"/>
      <c r="AG386" s="50"/>
      <c r="AH386" s="228"/>
      <c r="AI386" s="50"/>
      <c r="AJ386" s="50"/>
      <c r="AK386" s="50"/>
      <c r="AL386" s="68"/>
      <c r="AM386" s="246"/>
      <c r="AN386" s="241"/>
      <c r="AO386" s="68"/>
      <c r="AP386" s="68"/>
      <c r="AQ386" s="241"/>
      <c r="AR386" s="241"/>
      <c r="AS386" s="228"/>
      <c r="AT386" s="194"/>
      <c r="AU386" s="37"/>
      <c r="AV386" s="68"/>
      <c r="AW386" s="228"/>
      <c r="AX386" s="241"/>
      <c r="AY386" s="38"/>
      <c r="AZ386" s="38"/>
      <c r="BA386" s="55"/>
      <c r="BB386" s="55"/>
      <c r="BC386" s="3">
        <f t="shared" ca="1" si="94"/>
        <v>80821700</v>
      </c>
      <c r="BD386" s="3" t="e">
        <f t="shared" ca="1" si="95"/>
        <v>#N/A</v>
      </c>
      <c r="BE386" s="132"/>
      <c r="BF386" s="132"/>
      <c r="BG386" s="125"/>
      <c r="BJ386" s="68"/>
      <c r="BK386" s="68"/>
      <c r="BL386" s="68"/>
      <c r="BN386" s="169"/>
      <c r="BP386" s="68"/>
      <c r="BQ386" s="68"/>
      <c r="BR386" s="68"/>
      <c r="BU386" s="68"/>
      <c r="BV386" s="68"/>
      <c r="BW386" s="68"/>
      <c r="BX386" s="68"/>
      <c r="BZ386" s="237"/>
      <c r="CD386" s="237"/>
      <c r="CF386" s="68"/>
      <c r="CG386" s="68"/>
      <c r="CH386" s="237"/>
      <c r="CL386" s="237"/>
    </row>
    <row r="387" spans="1:90" x14ac:dyDescent="0.4">
      <c r="A387">
        <v>355</v>
      </c>
      <c r="B387" s="47">
        <f ca="1">IF(A387&gt;$A$8,"",OFFSET(InputPriceData!B$15,$A387+$A$11,0,1,1))</f>
        <v>44811</v>
      </c>
      <c r="C387" s="3">
        <f ca="1">IF(A387&gt;$A$8,"",OFFSET(InputPriceData!G$15,CalculationsAndCharts!$A387+$A$11,IF($C$5,8,0),1,1))</f>
        <v>70964200</v>
      </c>
      <c r="D387" s="4">
        <f ca="1">IF(A387&gt;$A$8,"",OFFSET(InputPriceData!C$15,CalculationsAndCharts!$A387+$A$11,IF($C$5,8,0),1,1))</f>
        <v>390.42999300000002</v>
      </c>
      <c r="E387" s="4">
        <f ca="1">IF(A387&gt;$A$8,"",OFFSET(InputPriceData!D$15,CalculationsAndCharts!$A387+$A$11,IF($C$5,8,0),1,1))</f>
        <v>398.58999599999999</v>
      </c>
      <c r="F387" s="4">
        <f ca="1">IF(A387&gt;$A$8,"",OFFSET(InputPriceData!E$15,CalculationsAndCharts!$A387+$A$11,IF($C$5,8,0),1,1))</f>
        <v>390.20001200000002</v>
      </c>
      <c r="G387" s="4">
        <f ca="1">IF(A387&gt;$A$8,"",OFFSET(InputPriceData!F$15,CalculationsAndCharts!$A387+$A$11,IF($C$5,8,0),1,1))</f>
        <v>397.77999899999998</v>
      </c>
      <c r="H387" s="282">
        <f t="shared" ca="1" si="82"/>
        <v>398.58999599999999</v>
      </c>
      <c r="I387" s="292">
        <f t="shared" ca="1" si="83"/>
        <v>390.20001200000002</v>
      </c>
      <c r="J387" s="50">
        <f t="shared" ca="1" si="84"/>
        <v>8.3899839999999699</v>
      </c>
      <c r="K387" s="282"/>
      <c r="L387" s="282"/>
      <c r="M387" s="292">
        <f t="shared" ca="1" si="85"/>
        <v>8.1191486579695251</v>
      </c>
      <c r="N387" s="291"/>
      <c r="P387" s="292">
        <f t="shared" ca="1" si="86"/>
        <v>388.70705015320749</v>
      </c>
      <c r="Q387" s="301">
        <f t="shared" ca="1" si="87"/>
        <v>396.82619881117699</v>
      </c>
      <c r="R387" s="301">
        <f t="shared" ca="1" si="88"/>
        <v>380.58790149523799</v>
      </c>
      <c r="S387" s="50"/>
      <c r="T387" s="292"/>
      <c r="U387" s="265"/>
      <c r="V387" s="292">
        <f t="shared" ca="1" si="89"/>
        <v>388.70705015320749</v>
      </c>
      <c r="W387" s="241">
        <f t="shared" ca="1" si="90"/>
        <v>9.0729488467924853</v>
      </c>
      <c r="X387" s="351">
        <f t="shared" ca="1" si="91"/>
        <v>82.318400776513087</v>
      </c>
      <c r="Y387" s="50">
        <f t="shared" ca="1" si="81"/>
        <v>5.5214690915184139</v>
      </c>
      <c r="Z387" s="265">
        <f t="shared" ca="1" si="92"/>
        <v>403.30146809151842</v>
      </c>
      <c r="AA387" s="265">
        <f t="shared" ca="1" si="93"/>
        <v>392.25852990848153</v>
      </c>
      <c r="AB387" s="292"/>
      <c r="AC387" s="37"/>
      <c r="AD387" s="50"/>
      <c r="AE387" s="228"/>
      <c r="AF387" s="50"/>
      <c r="AG387" s="50"/>
      <c r="AH387" s="228"/>
      <c r="AI387" s="50"/>
      <c r="AJ387" s="50"/>
      <c r="AK387" s="50"/>
      <c r="AL387" s="68"/>
      <c r="AM387" s="246"/>
      <c r="AN387" s="241"/>
      <c r="AO387" s="68"/>
      <c r="AP387" s="68"/>
      <c r="AQ387" s="241"/>
      <c r="AR387" s="241"/>
      <c r="AS387" s="228"/>
      <c r="AT387" s="194"/>
      <c r="AU387" s="37"/>
      <c r="AV387" s="68"/>
      <c r="AW387" s="228"/>
      <c r="AX387" s="241"/>
      <c r="AY387" s="38"/>
      <c r="AZ387" s="38"/>
      <c r="BA387" s="55"/>
      <c r="BB387" s="55"/>
      <c r="BC387" s="3">
        <f t="shared" ca="1" si="94"/>
        <v>70964200</v>
      </c>
      <c r="BD387" s="3" t="e">
        <f t="shared" ca="1" si="95"/>
        <v>#N/A</v>
      </c>
      <c r="BE387" s="132"/>
      <c r="BF387" s="132"/>
      <c r="BG387" s="125"/>
      <c r="BJ387" s="68"/>
      <c r="BK387" s="68"/>
      <c r="BL387" s="68"/>
      <c r="BN387" s="169"/>
      <c r="BP387" s="68"/>
      <c r="BQ387" s="68"/>
      <c r="BR387" s="68"/>
      <c r="BU387" s="68"/>
      <c r="BV387" s="68"/>
      <c r="BW387" s="68"/>
      <c r="BX387" s="68"/>
      <c r="BZ387" s="237"/>
      <c r="CD387" s="237"/>
      <c r="CF387" s="68"/>
      <c r="CG387" s="68"/>
      <c r="CH387" s="237"/>
      <c r="CL387" s="237"/>
    </row>
    <row r="388" spans="1:90" x14ac:dyDescent="0.4">
      <c r="A388">
        <v>356</v>
      </c>
      <c r="B388" s="47">
        <f ca="1">IF(A388&gt;$A$8,"",OFFSET(InputPriceData!B$15,$A388+$A$11,0,1,1))</f>
        <v>44810</v>
      </c>
      <c r="C388" s="3">
        <f ca="1">IF(A388&gt;$A$8,"",OFFSET(InputPriceData!G$15,CalculationsAndCharts!$A388+$A$11,IF($C$5,8,0),1,1))</f>
        <v>76637400</v>
      </c>
      <c r="D388" s="4">
        <f ca="1">IF(A388&gt;$A$8,"",OFFSET(InputPriceData!C$15,CalculationsAndCharts!$A388+$A$11,IF($C$5,8,0),1,1))</f>
        <v>393.13000499999998</v>
      </c>
      <c r="E388" s="4">
        <f ca="1">IF(A388&gt;$A$8,"",OFFSET(InputPriceData!D$15,CalculationsAndCharts!$A388+$A$11,IF($C$5,8,0),1,1))</f>
        <v>394.11999500000002</v>
      </c>
      <c r="F388" s="4">
        <f ca="1">IF(A388&gt;$A$8,"",OFFSET(InputPriceData!E$15,CalculationsAndCharts!$A388+$A$11,IF($C$5,8,0),1,1))</f>
        <v>388.42001299999998</v>
      </c>
      <c r="G388" s="4">
        <f ca="1">IF(A388&gt;$A$8,"",OFFSET(InputPriceData!F$15,CalculationsAndCharts!$A388+$A$11,IF($C$5,8,0),1,1))</f>
        <v>390.76001000000002</v>
      </c>
      <c r="H388" s="282">
        <f t="shared" ca="1" si="82"/>
        <v>394.11999500000002</v>
      </c>
      <c r="I388" s="292">
        <f t="shared" ca="1" si="83"/>
        <v>388.42001299999998</v>
      </c>
      <c r="J388" s="50">
        <f t="shared" ca="1" si="84"/>
        <v>5.6999820000000341</v>
      </c>
      <c r="K388" s="282"/>
      <c r="L388" s="282"/>
      <c r="M388" s="292">
        <f t="shared" ca="1" si="85"/>
        <v>8.5067966749355044</v>
      </c>
      <c r="N388" s="291"/>
      <c r="P388" s="292">
        <f t="shared" ca="1" si="86"/>
        <v>389.19148354640777</v>
      </c>
      <c r="Q388" s="301">
        <f t="shared" ca="1" si="87"/>
        <v>397.69828022134328</v>
      </c>
      <c r="R388" s="301">
        <f t="shared" ca="1" si="88"/>
        <v>380.68468687147225</v>
      </c>
      <c r="S388" s="50"/>
      <c r="T388" s="292"/>
      <c r="U388" s="265"/>
      <c r="V388" s="292">
        <f t="shared" ca="1" si="89"/>
        <v>389.19148354640777</v>
      </c>
      <c r="W388" s="241">
        <f t="shared" ca="1" si="90"/>
        <v>1.5685264535922556</v>
      </c>
      <c r="X388" s="351">
        <f t="shared" ca="1" si="91"/>
        <v>2.4602752356186985</v>
      </c>
      <c r="Y388" s="50">
        <f t="shared" ca="1" si="81"/>
        <v>5.2646513495739979</v>
      </c>
      <c r="Z388" s="265">
        <f t="shared" ca="1" si="92"/>
        <v>396.02466134957405</v>
      </c>
      <c r="AA388" s="265">
        <f t="shared" ca="1" si="93"/>
        <v>385.495358650426</v>
      </c>
      <c r="AB388" s="292"/>
      <c r="AC388" s="37"/>
      <c r="AD388" s="50"/>
      <c r="AE388" s="228"/>
      <c r="AF388" s="50"/>
      <c r="AG388" s="50"/>
      <c r="AH388" s="228"/>
      <c r="AI388" s="50"/>
      <c r="AJ388" s="50"/>
      <c r="AK388" s="50"/>
      <c r="AL388" s="68"/>
      <c r="AM388" s="246"/>
      <c r="AN388" s="241"/>
      <c r="AO388" s="68"/>
      <c r="AP388" s="68"/>
      <c r="AQ388" s="241"/>
      <c r="AR388" s="241"/>
      <c r="AS388" s="228"/>
      <c r="AT388" s="194"/>
      <c r="AU388" s="37"/>
      <c r="AV388" s="68"/>
      <c r="AW388" s="228"/>
      <c r="AX388" s="241"/>
      <c r="AY388" s="38"/>
      <c r="AZ388" s="38"/>
      <c r="BA388" s="55"/>
      <c r="BB388" s="55"/>
      <c r="BC388" s="3" t="e">
        <f t="shared" ca="1" si="94"/>
        <v>#N/A</v>
      </c>
      <c r="BD388" s="3">
        <f t="shared" ca="1" si="95"/>
        <v>76637400</v>
      </c>
      <c r="BE388" s="132"/>
      <c r="BF388" s="132"/>
      <c r="BG388" s="125"/>
      <c r="BJ388" s="68"/>
      <c r="BK388" s="68"/>
      <c r="BL388" s="68"/>
      <c r="BN388" s="169"/>
      <c r="BP388" s="68"/>
      <c r="BQ388" s="68"/>
      <c r="BR388" s="68"/>
      <c r="BU388" s="68"/>
      <c r="BV388" s="68"/>
      <c r="BW388" s="68"/>
      <c r="BX388" s="68"/>
      <c r="BZ388" s="237"/>
      <c r="CD388" s="237"/>
      <c r="CF388" s="68"/>
      <c r="CG388" s="68"/>
      <c r="CH388" s="237"/>
      <c r="CL388" s="237"/>
    </row>
    <row r="389" spans="1:90" x14ac:dyDescent="0.4">
      <c r="A389">
        <v>357</v>
      </c>
      <c r="B389" s="47">
        <f ca="1">IF(A389&gt;$A$8,"",OFFSET(InputPriceData!B$15,$A389+$A$11,0,1,1))</f>
        <v>44806</v>
      </c>
      <c r="C389" s="3">
        <f ca="1">IF(A389&gt;$A$8,"",OFFSET(InputPriceData!G$15,CalculationsAndCharts!$A389+$A$11,IF($C$5,8,0),1,1))</f>
        <v>99632100</v>
      </c>
      <c r="D389" s="4">
        <f ca="1">IF(A389&gt;$A$8,"",OFFSET(InputPriceData!C$15,CalculationsAndCharts!$A389+$A$11,IF($C$5,8,0),1,1))</f>
        <v>400.27999899999998</v>
      </c>
      <c r="E389" s="4">
        <f ca="1">IF(A389&gt;$A$8,"",OFFSET(InputPriceData!D$15,CalculationsAndCharts!$A389+$A$11,IF($C$5,8,0),1,1))</f>
        <v>401.55999800000001</v>
      </c>
      <c r="F389" s="4">
        <f ca="1">IF(A389&gt;$A$8,"",OFFSET(InputPriceData!E$15,CalculationsAndCharts!$A389+$A$11,IF($C$5,8,0),1,1))</f>
        <v>390.32998700000002</v>
      </c>
      <c r="G389" s="4">
        <f ca="1">IF(A389&gt;$A$8,"",OFFSET(InputPriceData!F$15,CalculationsAndCharts!$A389+$A$11,IF($C$5,8,0),1,1))</f>
        <v>392.23998999999998</v>
      </c>
      <c r="H389" s="282">
        <f t="shared" ca="1" si="82"/>
        <v>401.55999800000001</v>
      </c>
      <c r="I389" s="292">
        <f t="shared" ca="1" si="83"/>
        <v>390.32998700000002</v>
      </c>
      <c r="J389" s="50">
        <f t="shared" ca="1" si="84"/>
        <v>11.23001099999999</v>
      </c>
      <c r="K389" s="282"/>
      <c r="L389" s="282"/>
      <c r="M389" s="292">
        <f t="shared" ca="1" si="85"/>
        <v>8.2244414648945074</v>
      </c>
      <c r="N389" s="291"/>
      <c r="P389" s="292">
        <f t="shared" ca="1" si="86"/>
        <v>391.95110626117344</v>
      </c>
      <c r="Q389" s="301">
        <f t="shared" ca="1" si="87"/>
        <v>400.17554772606792</v>
      </c>
      <c r="R389" s="301">
        <f t="shared" ca="1" si="88"/>
        <v>383.72666479627895</v>
      </c>
      <c r="S389" s="50"/>
      <c r="T389" s="292"/>
      <c r="U389" s="265"/>
      <c r="V389" s="292">
        <f t="shared" ca="1" si="89"/>
        <v>391.95110626117344</v>
      </c>
      <c r="W389" s="241">
        <f t="shared" ca="1" si="90"/>
        <v>0.2888837388265415</v>
      </c>
      <c r="X389" s="351">
        <f t="shared" ca="1" si="91"/>
        <v>8.3453814558401437E-2</v>
      </c>
      <c r="Y389" s="50">
        <f t="shared" ca="1" si="81"/>
        <v>5.3336635493302218</v>
      </c>
      <c r="Z389" s="265">
        <f t="shared" ca="1" si="92"/>
        <v>397.57365354933017</v>
      </c>
      <c r="AA389" s="265">
        <f t="shared" ca="1" si="93"/>
        <v>386.90632645066978</v>
      </c>
      <c r="AB389" s="292"/>
      <c r="AC389" s="37"/>
      <c r="AD389" s="50"/>
      <c r="AE389" s="228"/>
      <c r="AF389" s="50"/>
      <c r="AG389" s="50"/>
      <c r="AH389" s="228"/>
      <c r="AI389" s="50"/>
      <c r="AJ389" s="50"/>
      <c r="AK389" s="50"/>
      <c r="AL389" s="68"/>
      <c r="AM389" s="246"/>
      <c r="AN389" s="241"/>
      <c r="AO389" s="68"/>
      <c r="AP389" s="68"/>
      <c r="AQ389" s="241"/>
      <c r="AR389" s="241"/>
      <c r="AS389" s="228"/>
      <c r="AT389" s="194"/>
      <c r="AU389" s="37"/>
      <c r="AV389" s="68"/>
      <c r="AW389" s="228"/>
      <c r="AX389" s="241"/>
      <c r="AY389" s="38"/>
      <c r="AZ389" s="38"/>
      <c r="BA389" s="55"/>
      <c r="BB389" s="55"/>
      <c r="BC389" s="3" t="e">
        <f t="shared" ca="1" si="94"/>
        <v>#N/A</v>
      </c>
      <c r="BD389" s="3">
        <f t="shared" ca="1" si="95"/>
        <v>99632100</v>
      </c>
      <c r="BE389" s="132"/>
      <c r="BF389" s="132"/>
      <c r="BG389" s="125"/>
      <c r="BJ389" s="68"/>
      <c r="BK389" s="68"/>
      <c r="BL389" s="68"/>
      <c r="BN389" s="169"/>
      <c r="BP389" s="68"/>
      <c r="BQ389" s="68"/>
      <c r="BR389" s="68"/>
      <c r="BU389" s="68"/>
      <c r="BV389" s="68"/>
      <c r="BW389" s="68"/>
      <c r="BX389" s="68"/>
      <c r="BZ389" s="237"/>
      <c r="CD389" s="237"/>
      <c r="CF389" s="68"/>
      <c r="CG389" s="68"/>
      <c r="CH389" s="237"/>
      <c r="CL389" s="237"/>
    </row>
    <row r="390" spans="1:90" x14ac:dyDescent="0.4">
      <c r="A390">
        <v>358</v>
      </c>
      <c r="B390" s="47">
        <f ca="1">IF(A390&gt;$A$8,"",OFFSET(InputPriceData!B$15,$A390+$A$11,0,1,1))</f>
        <v>44805</v>
      </c>
      <c r="C390" s="3">
        <f ca="1">IF(A390&gt;$A$8,"",OFFSET(InputPriceData!G$15,CalculationsAndCharts!$A390+$A$11,IF($C$5,8,0),1,1))</f>
        <v>78740100</v>
      </c>
      <c r="D390" s="4">
        <f ca="1">IF(A390&gt;$A$8,"",OFFSET(InputPriceData!C$15,CalculationsAndCharts!$A390+$A$11,IF($C$5,8,0),1,1))</f>
        <v>392.89001500000001</v>
      </c>
      <c r="E390" s="4">
        <f ca="1">IF(A390&gt;$A$8,"",OFFSET(InputPriceData!D$15,CalculationsAndCharts!$A390+$A$11,IF($C$5,8,0),1,1))</f>
        <v>396.77999899999998</v>
      </c>
      <c r="F390" s="4">
        <f ca="1">IF(A390&gt;$A$8,"",OFFSET(InputPriceData!E$15,CalculationsAndCharts!$A390+$A$11,IF($C$5,8,0),1,1))</f>
        <v>390.040009</v>
      </c>
      <c r="G390" s="4">
        <f ca="1">IF(A390&gt;$A$8,"",OFFSET(InputPriceData!F$15,CalculationsAndCharts!$A390+$A$11,IF($C$5,8,0),1,1))</f>
        <v>396.42001299999998</v>
      </c>
      <c r="H390" s="282">
        <f t="shared" ca="1" si="82"/>
        <v>396.77999899999998</v>
      </c>
      <c r="I390" s="292">
        <f t="shared" ca="1" si="83"/>
        <v>390.040009</v>
      </c>
      <c r="J390" s="50">
        <f t="shared" ca="1" si="84"/>
        <v>6.7399899999999775</v>
      </c>
      <c r="K390" s="282"/>
      <c r="L390" s="282"/>
      <c r="M390" s="292">
        <f t="shared" ca="1" si="85"/>
        <v>7.555018703141962</v>
      </c>
      <c r="N390" s="291"/>
      <c r="P390" s="292">
        <f t="shared" ca="1" si="86"/>
        <v>394.79012564601442</v>
      </c>
      <c r="Q390" s="301">
        <f t="shared" ca="1" si="87"/>
        <v>402.34514434915639</v>
      </c>
      <c r="R390" s="301">
        <f t="shared" ca="1" si="88"/>
        <v>387.23510694287245</v>
      </c>
      <c r="S390" s="50"/>
      <c r="T390" s="292"/>
      <c r="U390" s="265"/>
      <c r="V390" s="292">
        <f t="shared" ca="1" si="89"/>
        <v>394.79012564601442</v>
      </c>
      <c r="W390" s="241">
        <f t="shared" ca="1" si="90"/>
        <v>1.6298873539855663</v>
      </c>
      <c r="X390" s="351">
        <f t="shared" ca="1" si="91"/>
        <v>2.6565327866820705</v>
      </c>
      <c r="Y390" s="50">
        <f t="shared" ca="1" si="81"/>
        <v>5.388111052434617</v>
      </c>
      <c r="Z390" s="265">
        <f t="shared" ca="1" si="92"/>
        <v>401.80812405243461</v>
      </c>
      <c r="AA390" s="265">
        <f t="shared" ca="1" si="93"/>
        <v>391.03190194756536</v>
      </c>
      <c r="AB390" s="292"/>
      <c r="AC390" s="37"/>
      <c r="AD390" s="50"/>
      <c r="AE390" s="228"/>
      <c r="AF390" s="50"/>
      <c r="AG390" s="50"/>
      <c r="AH390" s="228"/>
      <c r="AI390" s="50"/>
      <c r="AJ390" s="50"/>
      <c r="AK390" s="50"/>
      <c r="AL390" s="68"/>
      <c r="AM390" s="246"/>
      <c r="AN390" s="241"/>
      <c r="AO390" s="68"/>
      <c r="AP390" s="68"/>
      <c r="AQ390" s="241"/>
      <c r="AR390" s="241"/>
      <c r="AS390" s="228"/>
      <c r="AT390" s="194"/>
      <c r="AU390" s="37"/>
      <c r="AV390" s="68"/>
      <c r="AW390" s="228"/>
      <c r="AX390" s="241"/>
      <c r="AY390" s="38"/>
      <c r="AZ390" s="38"/>
      <c r="BA390" s="55"/>
      <c r="BB390" s="55"/>
      <c r="BC390" s="3">
        <f t="shared" ca="1" si="94"/>
        <v>78740100</v>
      </c>
      <c r="BD390" s="3" t="e">
        <f t="shared" ca="1" si="95"/>
        <v>#N/A</v>
      </c>
      <c r="BE390" s="132"/>
      <c r="BF390" s="132"/>
      <c r="BG390" s="125"/>
      <c r="BJ390" s="68"/>
      <c r="BK390" s="68"/>
      <c r="BL390" s="68"/>
      <c r="BN390" s="169"/>
      <c r="BP390" s="68"/>
      <c r="BQ390" s="68"/>
      <c r="BR390" s="68"/>
      <c r="BU390" s="68"/>
      <c r="BV390" s="68"/>
      <c r="BW390" s="68"/>
      <c r="BX390" s="68"/>
      <c r="BZ390" s="237"/>
      <c r="CD390" s="237"/>
      <c r="CF390" s="68"/>
      <c r="CG390" s="68"/>
      <c r="CH390" s="237"/>
      <c r="CL390" s="237"/>
    </row>
    <row r="391" spans="1:90" x14ac:dyDescent="0.4">
      <c r="A391">
        <v>359</v>
      </c>
      <c r="B391" s="47">
        <f ca="1">IF(A391&gt;$A$8,"",OFFSET(InputPriceData!B$15,$A391+$A$11,0,1,1))</f>
        <v>44804</v>
      </c>
      <c r="C391" s="3">
        <f ca="1">IF(A391&gt;$A$8,"",OFFSET(InputPriceData!G$15,CalculationsAndCharts!$A391+$A$11,IF($C$5,8,0),1,1))</f>
        <v>76029700</v>
      </c>
      <c r="D391" s="4">
        <f ca="1">IF(A391&gt;$A$8,"",OFFSET(InputPriceData!C$15,CalculationsAndCharts!$A391+$A$11,IF($C$5,8,0),1,1))</f>
        <v>399.92999300000002</v>
      </c>
      <c r="E391" s="4">
        <f ca="1">IF(A391&gt;$A$8,"",OFFSET(InputPriceData!D$15,CalculationsAndCharts!$A391+$A$11,IF($C$5,8,0),1,1))</f>
        <v>401.23998999999998</v>
      </c>
      <c r="F391" s="4">
        <f ca="1">IF(A391&gt;$A$8,"",OFFSET(InputPriceData!E$15,CalculationsAndCharts!$A391+$A$11,IF($C$5,8,0),1,1))</f>
        <v>395.040009</v>
      </c>
      <c r="G391" s="4">
        <f ca="1">IF(A391&gt;$A$8,"",OFFSET(InputPriceData!F$15,CalculationsAndCharts!$A391+$A$11,IF($C$5,8,0),1,1))</f>
        <v>395.17999300000002</v>
      </c>
      <c r="H391" s="282">
        <f t="shared" ca="1" si="82"/>
        <v>401.23998999999998</v>
      </c>
      <c r="I391" s="292">
        <f t="shared" ca="1" si="83"/>
        <v>395.040009</v>
      </c>
      <c r="J391" s="50">
        <f t="shared" ca="1" si="84"/>
        <v>6.1999809999999798</v>
      </c>
      <c r="K391" s="282"/>
      <c r="L391" s="282"/>
      <c r="M391" s="292">
        <f t="shared" ca="1" si="85"/>
        <v>7.9390390248048561</v>
      </c>
      <c r="N391" s="291"/>
      <c r="P391" s="292">
        <f t="shared" ca="1" si="86"/>
        <v>398.42866869569832</v>
      </c>
      <c r="Q391" s="301">
        <f t="shared" ca="1" si="87"/>
        <v>406.36770772050318</v>
      </c>
      <c r="R391" s="301">
        <f t="shared" ca="1" si="88"/>
        <v>390.48962967089346</v>
      </c>
      <c r="S391" s="50"/>
      <c r="T391" s="292"/>
      <c r="U391" s="265"/>
      <c r="V391" s="292">
        <f t="shared" ca="1" si="89"/>
        <v>398.42866869569832</v>
      </c>
      <c r="W391" s="241">
        <f t="shared" ca="1" si="90"/>
        <v>-3.2486756956982958</v>
      </c>
      <c r="X391" s="351">
        <f t="shared" ca="1" si="91"/>
        <v>10.553893775820807</v>
      </c>
      <c r="Y391" s="50">
        <f t="shared" ca="1" si="81"/>
        <v>5.3881593295319909</v>
      </c>
      <c r="Z391" s="265">
        <f t="shared" ca="1" si="92"/>
        <v>400.56815232953204</v>
      </c>
      <c r="AA391" s="265">
        <f t="shared" ca="1" si="93"/>
        <v>389.79183367046801</v>
      </c>
      <c r="AB391" s="292"/>
      <c r="AC391" s="37"/>
      <c r="AD391" s="50"/>
      <c r="AE391" s="228"/>
      <c r="AF391" s="50"/>
      <c r="AG391" s="50"/>
      <c r="AH391" s="228"/>
      <c r="AI391" s="50"/>
      <c r="AJ391" s="50"/>
      <c r="AK391" s="50"/>
      <c r="AL391" s="68"/>
      <c r="AM391" s="246"/>
      <c r="AN391" s="241"/>
      <c r="AO391" s="68"/>
      <c r="AP391" s="68"/>
      <c r="AQ391" s="241"/>
      <c r="AR391" s="241"/>
      <c r="AS391" s="228"/>
      <c r="AT391" s="194"/>
      <c r="AU391" s="37"/>
      <c r="AV391" s="68"/>
      <c r="AW391" s="228"/>
      <c r="AX391" s="241"/>
      <c r="AY391" s="38"/>
      <c r="AZ391" s="38"/>
      <c r="BA391" s="55"/>
      <c r="BB391" s="55"/>
      <c r="BC391" s="3" t="e">
        <f t="shared" ca="1" si="94"/>
        <v>#N/A</v>
      </c>
      <c r="BD391" s="3">
        <f t="shared" ca="1" si="95"/>
        <v>76029700</v>
      </c>
      <c r="BE391" s="132"/>
      <c r="BF391" s="132"/>
      <c r="BG391" s="125"/>
      <c r="BJ391" s="68"/>
      <c r="BK391" s="68"/>
      <c r="BL391" s="68"/>
      <c r="BN391" s="169"/>
      <c r="BP391" s="68"/>
      <c r="BQ391" s="68"/>
      <c r="BR391" s="68"/>
      <c r="BU391" s="68"/>
      <c r="BV391" s="68"/>
      <c r="BW391" s="68"/>
      <c r="BX391" s="68"/>
      <c r="BZ391" s="237"/>
      <c r="CD391" s="237"/>
      <c r="CF391" s="68"/>
      <c r="CG391" s="68"/>
      <c r="CH391" s="237"/>
      <c r="CL391" s="237"/>
    </row>
    <row r="392" spans="1:90" x14ac:dyDescent="0.4">
      <c r="A392">
        <v>360</v>
      </c>
      <c r="B392" s="47">
        <f ca="1">IF(A392&gt;$A$8,"",OFFSET(InputPriceData!B$15,$A392+$A$11,0,1,1))</f>
        <v>44803</v>
      </c>
      <c r="C392" s="3">
        <f ca="1">IF(A392&gt;$A$8,"",OFFSET(InputPriceData!G$15,CalculationsAndCharts!$A392+$A$11,IF($C$5,8,0),1,1))</f>
        <v>85652400</v>
      </c>
      <c r="D392" s="4">
        <f ca="1">IF(A392&gt;$A$8,"",OFFSET(InputPriceData!C$15,CalculationsAndCharts!$A392+$A$11,IF($C$5,8,0),1,1))</f>
        <v>403.85000600000001</v>
      </c>
      <c r="E392" s="4">
        <f ca="1">IF(A392&gt;$A$8,"",OFFSET(InputPriceData!D$15,CalculationsAndCharts!$A392+$A$11,IF($C$5,8,0),1,1))</f>
        <v>404.10000600000001</v>
      </c>
      <c r="F392" s="4">
        <f ca="1">IF(A392&gt;$A$8,"",OFFSET(InputPriceData!E$15,CalculationsAndCharts!$A392+$A$11,IF($C$5,8,0),1,1))</f>
        <v>396</v>
      </c>
      <c r="G392" s="4">
        <f ca="1">IF(A392&gt;$A$8,"",OFFSET(InputPriceData!F$15,CalculationsAndCharts!$A392+$A$11,IF($C$5,8,0),1,1))</f>
        <v>398.209991</v>
      </c>
      <c r="H392" s="282">
        <f t="shared" ca="1" si="82"/>
        <v>404.10000600000001</v>
      </c>
      <c r="I392" s="292">
        <f t="shared" ca="1" si="83"/>
        <v>396</v>
      </c>
      <c r="J392" s="50">
        <f t="shared" ca="1" si="84"/>
        <v>8.1000060000000076</v>
      </c>
      <c r="K392" s="282"/>
      <c r="L392" s="282"/>
      <c r="M392" s="292">
        <f t="shared" ca="1" si="85"/>
        <v>8.0184150348981671</v>
      </c>
      <c r="N392" s="291"/>
      <c r="P392" s="292">
        <f t="shared" ca="1" si="86"/>
        <v>403.33287857022589</v>
      </c>
      <c r="Q392" s="301">
        <f t="shared" ca="1" si="87"/>
        <v>411.35129360512406</v>
      </c>
      <c r="R392" s="301">
        <f t="shared" ca="1" si="88"/>
        <v>395.31446353532772</v>
      </c>
      <c r="S392" s="50"/>
      <c r="T392" s="292"/>
      <c r="U392" s="265"/>
      <c r="V392" s="292">
        <f t="shared" ca="1" si="89"/>
        <v>403.33287857022589</v>
      </c>
      <c r="W392" s="241">
        <f t="shared" ca="1" si="90"/>
        <v>-5.1228875702258847</v>
      </c>
      <c r="X392" s="351">
        <f t="shared" ca="1" si="91"/>
        <v>26.24397705717487</v>
      </c>
      <c r="Y392" s="50">
        <f t="shared" ca="1" si="81"/>
        <v>5.3423024171991091</v>
      </c>
      <c r="Z392" s="265">
        <f t="shared" ca="1" si="92"/>
        <v>403.55229341719911</v>
      </c>
      <c r="AA392" s="265">
        <f t="shared" ca="1" si="93"/>
        <v>392.86768858280089</v>
      </c>
      <c r="AB392" s="292"/>
      <c r="AC392" s="37"/>
      <c r="AD392" s="50"/>
      <c r="AE392" s="228"/>
      <c r="AF392" s="50"/>
      <c r="AG392" s="50"/>
      <c r="AH392" s="228"/>
      <c r="AI392" s="50"/>
      <c r="AJ392" s="50"/>
      <c r="AK392" s="50"/>
      <c r="AL392" s="68"/>
      <c r="AM392" s="246"/>
      <c r="AN392" s="241"/>
      <c r="AO392" s="68"/>
      <c r="AP392" s="68"/>
      <c r="AQ392" s="241"/>
      <c r="AR392" s="241"/>
      <c r="AS392" s="228"/>
      <c r="AT392" s="194"/>
      <c r="AU392" s="37"/>
      <c r="AV392" s="68"/>
      <c r="AW392" s="228"/>
      <c r="AX392" s="241"/>
      <c r="AY392" s="38"/>
      <c r="AZ392" s="38"/>
      <c r="BA392" s="55"/>
      <c r="BB392" s="55"/>
      <c r="BC392" s="3" t="e">
        <f t="shared" ca="1" si="94"/>
        <v>#N/A</v>
      </c>
      <c r="BD392" s="3">
        <f t="shared" ca="1" si="95"/>
        <v>85652400</v>
      </c>
      <c r="BE392" s="132"/>
      <c r="BF392" s="132"/>
      <c r="BG392" s="125"/>
      <c r="BJ392" s="68"/>
      <c r="BK392" s="68"/>
      <c r="BL392" s="68"/>
      <c r="BN392" s="169"/>
      <c r="BP392" s="68"/>
      <c r="BQ392" s="68"/>
      <c r="BR392" s="68"/>
      <c r="BU392" s="68"/>
      <c r="BV392" s="68"/>
      <c r="BW392" s="68"/>
      <c r="BX392" s="68"/>
      <c r="BZ392" s="237"/>
      <c r="CD392" s="237"/>
      <c r="CF392" s="68"/>
      <c r="CG392" s="68"/>
      <c r="CH392" s="237"/>
      <c r="CL392" s="237"/>
    </row>
    <row r="393" spans="1:90" x14ac:dyDescent="0.4">
      <c r="A393">
        <v>361</v>
      </c>
      <c r="B393" s="47">
        <f ca="1">IF(A393&gt;$A$8,"",OFFSET(InputPriceData!B$15,$A393+$A$11,0,1,1))</f>
        <v>44802</v>
      </c>
      <c r="C393" s="3">
        <f ca="1">IF(A393&gt;$A$8,"",OFFSET(InputPriceData!G$15,CalculationsAndCharts!$A393+$A$11,IF($C$5,8,0),1,1))</f>
        <v>65370800</v>
      </c>
      <c r="D393" s="4">
        <f ca="1">IF(A393&gt;$A$8,"",OFFSET(InputPriceData!C$15,CalculationsAndCharts!$A393+$A$11,IF($C$5,8,0),1,1))</f>
        <v>402.20001200000002</v>
      </c>
      <c r="E393" s="4">
        <f ca="1">IF(A393&gt;$A$8,"",OFFSET(InputPriceData!D$15,CalculationsAndCharts!$A393+$A$11,IF($C$5,8,0),1,1))</f>
        <v>405.83999599999999</v>
      </c>
      <c r="F393" s="4">
        <f ca="1">IF(A393&gt;$A$8,"",OFFSET(InputPriceData!E$15,CalculationsAndCharts!$A393+$A$11,IF($C$5,8,0),1,1))</f>
        <v>401.20001200000002</v>
      </c>
      <c r="G393" s="4">
        <f ca="1">IF(A393&gt;$A$8,"",OFFSET(InputPriceData!F$15,CalculationsAndCharts!$A393+$A$11,IF($C$5,8,0),1,1))</f>
        <v>402.63000499999998</v>
      </c>
      <c r="H393" s="282">
        <f t="shared" ca="1" si="82"/>
        <v>405.83999599999999</v>
      </c>
      <c r="I393" s="292">
        <f t="shared" ca="1" si="83"/>
        <v>401.20001200000002</v>
      </c>
      <c r="J393" s="50">
        <f t="shared" ca="1" si="84"/>
        <v>4.6399839999999699</v>
      </c>
      <c r="K393" s="282"/>
      <c r="L393" s="282"/>
      <c r="M393" s="292">
        <f t="shared" ca="1" si="85"/>
        <v>8.4233723249547001</v>
      </c>
      <c r="N393" s="291"/>
      <c r="P393" s="292">
        <f t="shared" ca="1" si="86"/>
        <v>408.30823070178837</v>
      </c>
      <c r="Q393" s="301">
        <f t="shared" ca="1" si="87"/>
        <v>416.73160302674307</v>
      </c>
      <c r="R393" s="301">
        <f t="shared" ca="1" si="88"/>
        <v>399.88485837683368</v>
      </c>
      <c r="S393" s="50"/>
      <c r="T393" s="292"/>
      <c r="U393" s="265"/>
      <c r="V393" s="292">
        <f t="shared" ca="1" si="89"/>
        <v>408.30823070178837</v>
      </c>
      <c r="W393" s="241">
        <f t="shared" ca="1" si="90"/>
        <v>-5.6782257017883921</v>
      </c>
      <c r="X393" s="351">
        <f t="shared" ca="1" si="91"/>
        <v>32.24224712045028</v>
      </c>
      <c r="Y393" s="50">
        <f t="shared" ca="1" si="81"/>
        <v>5.2841747779248314</v>
      </c>
      <c r="Z393" s="265">
        <f t="shared" ca="1" si="92"/>
        <v>407.9141797779248</v>
      </c>
      <c r="AA393" s="265">
        <f t="shared" ca="1" si="93"/>
        <v>397.34583022207516</v>
      </c>
      <c r="AB393" s="292"/>
      <c r="AC393" s="37"/>
      <c r="AD393" s="50"/>
      <c r="AE393" s="228"/>
      <c r="AF393" s="50"/>
      <c r="AG393" s="50"/>
      <c r="AH393" s="228"/>
      <c r="AI393" s="50"/>
      <c r="AJ393" s="50"/>
      <c r="AK393" s="50"/>
      <c r="AL393" s="68"/>
      <c r="AM393" s="246"/>
      <c r="AN393" s="241"/>
      <c r="AO393" s="68"/>
      <c r="AP393" s="68"/>
      <c r="AQ393" s="241"/>
      <c r="AR393" s="241"/>
      <c r="AS393" s="228"/>
      <c r="AT393" s="194"/>
      <c r="AU393" s="37"/>
      <c r="AV393" s="68"/>
      <c r="AW393" s="228"/>
      <c r="AX393" s="241"/>
      <c r="AY393" s="38"/>
      <c r="AZ393" s="38"/>
      <c r="BA393" s="55"/>
      <c r="BB393" s="55"/>
      <c r="BC393" s="3" t="e">
        <f t="shared" ca="1" si="94"/>
        <v>#N/A</v>
      </c>
      <c r="BD393" s="3">
        <f t="shared" ca="1" si="95"/>
        <v>65370800</v>
      </c>
      <c r="BE393" s="132"/>
      <c r="BF393" s="132"/>
      <c r="BG393" s="125"/>
      <c r="BJ393" s="68"/>
      <c r="BK393" s="68"/>
      <c r="BL393" s="68"/>
      <c r="BN393" s="169"/>
      <c r="BP393" s="68"/>
      <c r="BQ393" s="68"/>
      <c r="BR393" s="68"/>
      <c r="BU393" s="68"/>
      <c r="BV393" s="68"/>
      <c r="BW393" s="68"/>
      <c r="BX393" s="68"/>
      <c r="BZ393" s="237"/>
      <c r="CD393" s="237"/>
      <c r="CF393" s="68"/>
      <c r="CG393" s="68"/>
      <c r="CH393" s="237"/>
      <c r="CL393" s="237"/>
    </row>
    <row r="394" spans="1:90" x14ac:dyDescent="0.4">
      <c r="A394">
        <v>362</v>
      </c>
      <c r="B394" s="47">
        <f ca="1">IF(A394&gt;$A$8,"",OFFSET(InputPriceData!B$15,$A394+$A$11,0,1,1))</f>
        <v>44799</v>
      </c>
      <c r="C394" s="3">
        <f ca="1">IF(A394&gt;$A$8,"",OFFSET(InputPriceData!G$15,CalculationsAndCharts!$A394+$A$11,IF($C$5,8,0),1,1))</f>
        <v>103087000</v>
      </c>
      <c r="D394" s="4">
        <f ca="1">IF(A394&gt;$A$8,"",OFFSET(InputPriceData!C$15,CalculationsAndCharts!$A394+$A$11,IF($C$5,8,0),1,1))</f>
        <v>419.39001500000001</v>
      </c>
      <c r="E394" s="4">
        <f ca="1">IF(A394&gt;$A$8,"",OFFSET(InputPriceData!D$15,CalculationsAndCharts!$A394+$A$11,IF($C$5,8,0),1,1))</f>
        <v>419.959991</v>
      </c>
      <c r="F394" s="4">
        <f ca="1">IF(A394&gt;$A$8,"",OFFSET(InputPriceData!E$15,CalculationsAndCharts!$A394+$A$11,IF($C$5,8,0),1,1))</f>
        <v>405.25</v>
      </c>
      <c r="G394" s="4">
        <f ca="1">IF(A394&gt;$A$8,"",OFFSET(InputPriceData!F$15,CalculationsAndCharts!$A394+$A$11,IF($C$5,8,0),1,1))</f>
        <v>405.30999800000001</v>
      </c>
      <c r="H394" s="282">
        <f t="shared" ca="1" si="82"/>
        <v>419.959991</v>
      </c>
      <c r="I394" s="292">
        <f t="shared" ca="1" si="83"/>
        <v>405.25</v>
      </c>
      <c r="J394" s="50">
        <f t="shared" ca="1" si="84"/>
        <v>14.709991000000002</v>
      </c>
      <c r="K394" s="282"/>
      <c r="L394" s="282"/>
      <c r="M394" s="292">
        <f t="shared" ca="1" si="85"/>
        <v>7.1570220501678055</v>
      </c>
      <c r="N394" s="291"/>
      <c r="P394" s="292">
        <f t="shared" ca="1" si="86"/>
        <v>413.32755659069187</v>
      </c>
      <c r="Q394" s="301">
        <f t="shared" ca="1" si="87"/>
        <v>420.4845786408597</v>
      </c>
      <c r="R394" s="301">
        <f t="shared" ca="1" si="88"/>
        <v>406.17053454052405</v>
      </c>
      <c r="S394" s="50"/>
      <c r="T394" s="292"/>
      <c r="U394" s="265"/>
      <c r="V394" s="292">
        <f t="shared" ca="1" si="89"/>
        <v>413.32755659069187</v>
      </c>
      <c r="W394" s="241">
        <f t="shared" ca="1" si="90"/>
        <v>-8.0175585906918627</v>
      </c>
      <c r="X394" s="351">
        <f t="shared" ca="1" si="91"/>
        <v>64.281245755176883</v>
      </c>
      <c r="Y394" s="50">
        <f t="shared" ca="1" si="81"/>
        <v>5.1339404794698398</v>
      </c>
      <c r="Z394" s="265">
        <f t="shared" ca="1" si="92"/>
        <v>410.44393847946986</v>
      </c>
      <c r="AA394" s="265">
        <f t="shared" ca="1" si="93"/>
        <v>400.17605752053015</v>
      </c>
      <c r="AB394" s="292"/>
      <c r="AC394" s="37"/>
      <c r="AD394" s="50"/>
      <c r="AE394" s="228"/>
      <c r="AF394" s="50"/>
      <c r="AG394" s="50"/>
      <c r="AH394" s="228"/>
      <c r="AI394" s="50"/>
      <c r="AJ394" s="50"/>
      <c r="AK394" s="50"/>
      <c r="AL394" s="68"/>
      <c r="AM394" s="246"/>
      <c r="AN394" s="241"/>
      <c r="AO394" s="68"/>
      <c r="AP394" s="68"/>
      <c r="AQ394" s="241"/>
      <c r="AR394" s="241"/>
      <c r="AS394" s="228"/>
      <c r="AT394" s="194"/>
      <c r="AU394" s="37"/>
      <c r="AV394" s="68"/>
      <c r="AW394" s="228"/>
      <c r="AX394" s="241"/>
      <c r="AY394" s="38"/>
      <c r="AZ394" s="38"/>
      <c r="BA394" s="55"/>
      <c r="BB394" s="55"/>
      <c r="BC394" s="3" t="e">
        <f t="shared" ca="1" si="94"/>
        <v>#N/A</v>
      </c>
      <c r="BD394" s="3">
        <f t="shared" ca="1" si="95"/>
        <v>103087000</v>
      </c>
      <c r="BE394" s="132"/>
      <c r="BF394" s="132"/>
      <c r="BG394" s="125"/>
      <c r="BJ394" s="68"/>
      <c r="BK394" s="68"/>
      <c r="BL394" s="68"/>
      <c r="BN394" s="169"/>
      <c r="BP394" s="68"/>
      <c r="BQ394" s="68"/>
      <c r="BR394" s="68"/>
      <c r="BU394" s="68"/>
      <c r="BV394" s="68"/>
      <c r="BW394" s="68"/>
      <c r="BX394" s="68"/>
      <c r="BZ394" s="237"/>
      <c r="CD394" s="237"/>
      <c r="CF394" s="68"/>
      <c r="CG394" s="68"/>
      <c r="CH394" s="237"/>
      <c r="CL394" s="237"/>
    </row>
    <row r="395" spans="1:90" x14ac:dyDescent="0.4">
      <c r="A395">
        <v>363</v>
      </c>
      <c r="B395" s="47">
        <f ca="1">IF(A395&gt;$A$8,"",OFFSET(InputPriceData!B$15,$A395+$A$11,0,1,1))</f>
        <v>44798</v>
      </c>
      <c r="C395" s="3">
        <f ca="1">IF(A395&gt;$A$8,"",OFFSET(InputPriceData!G$15,CalculationsAndCharts!$A395+$A$11,IF($C$5,8,0),1,1))</f>
        <v>50942300</v>
      </c>
      <c r="D395" s="4">
        <f ca="1">IF(A395&gt;$A$8,"",OFFSET(InputPriceData!C$15,CalculationsAndCharts!$A395+$A$11,IF($C$5,8,0),1,1))</f>
        <v>415.23998999999998</v>
      </c>
      <c r="E395" s="4">
        <f ca="1">IF(A395&gt;$A$8,"",OFFSET(InputPriceData!D$15,CalculationsAndCharts!$A395+$A$11,IF($C$5,8,0),1,1))</f>
        <v>419.55999800000001</v>
      </c>
      <c r="F395" s="4">
        <f ca="1">IF(A395&gt;$A$8,"",OFFSET(InputPriceData!E$15,CalculationsAndCharts!$A395+$A$11,IF($C$5,8,0),1,1))</f>
        <v>414.08999599999999</v>
      </c>
      <c r="G395" s="4">
        <f ca="1">IF(A395&gt;$A$8,"",OFFSET(InputPriceData!F$15,CalculationsAndCharts!$A395+$A$11,IF($C$5,8,0),1,1))</f>
        <v>419.51001000000002</v>
      </c>
      <c r="H395" s="282">
        <f t="shared" ca="1" si="82"/>
        <v>419.55999800000001</v>
      </c>
      <c r="I395" s="292">
        <f t="shared" ca="1" si="83"/>
        <v>413.67001299999998</v>
      </c>
      <c r="J395" s="50">
        <f t="shared" ca="1" si="84"/>
        <v>5.8899850000000242</v>
      </c>
      <c r="K395" s="282"/>
      <c r="L395" s="282"/>
      <c r="M395" s="292">
        <f t="shared" ca="1" si="85"/>
        <v>5.1816178360724612</v>
      </c>
      <c r="N395" s="291"/>
      <c r="P395" s="292">
        <f t="shared" ca="1" si="86"/>
        <v>415.80080599597079</v>
      </c>
      <c r="Q395" s="301">
        <f t="shared" ca="1" si="87"/>
        <v>420.98242383204325</v>
      </c>
      <c r="R395" s="301">
        <f t="shared" ca="1" si="88"/>
        <v>410.61918815989833</v>
      </c>
      <c r="S395" s="50"/>
      <c r="T395" s="292"/>
      <c r="U395" s="265"/>
      <c r="V395" s="292">
        <f t="shared" ca="1" si="89"/>
        <v>415.80080599597079</v>
      </c>
      <c r="W395" s="241">
        <f t="shared" ca="1" si="90"/>
        <v>3.7092040040292318</v>
      </c>
      <c r="X395" s="351">
        <f t="shared" ca="1" si="91"/>
        <v>13.758194343506485</v>
      </c>
      <c r="Y395" s="50">
        <f t="shared" ca="1" si="81"/>
        <v>5.0134717047419111</v>
      </c>
      <c r="Z395" s="265">
        <f t="shared" ca="1" si="92"/>
        <v>424.52348170474193</v>
      </c>
      <c r="AA395" s="265">
        <f t="shared" ca="1" si="93"/>
        <v>414.49653829525812</v>
      </c>
      <c r="AB395" s="292"/>
      <c r="AC395" s="37"/>
      <c r="AD395" s="50"/>
      <c r="AE395" s="228"/>
      <c r="AF395" s="50"/>
      <c r="AG395" s="50"/>
      <c r="AH395" s="228"/>
      <c r="AI395" s="50"/>
      <c r="AJ395" s="50"/>
      <c r="AK395" s="50"/>
      <c r="AL395" s="68"/>
      <c r="AM395" s="246"/>
      <c r="AN395" s="241"/>
      <c r="AO395" s="68"/>
      <c r="AP395" s="68"/>
      <c r="AQ395" s="241"/>
      <c r="AR395" s="241"/>
      <c r="AS395" s="228"/>
      <c r="AT395" s="194"/>
      <c r="AU395" s="37"/>
      <c r="AV395" s="68"/>
      <c r="AW395" s="228"/>
      <c r="AX395" s="241"/>
      <c r="AY395" s="38"/>
      <c r="AZ395" s="38"/>
      <c r="BA395" s="55"/>
      <c r="BB395" s="55"/>
      <c r="BC395" s="3">
        <f t="shared" ca="1" si="94"/>
        <v>50942300</v>
      </c>
      <c r="BD395" s="3" t="e">
        <f t="shared" ca="1" si="95"/>
        <v>#N/A</v>
      </c>
      <c r="BE395" s="132"/>
      <c r="BF395" s="132"/>
      <c r="BG395" s="125"/>
      <c r="BJ395" s="68"/>
      <c r="BK395" s="68"/>
      <c r="BL395" s="68"/>
      <c r="BN395" s="169"/>
      <c r="BP395" s="68"/>
      <c r="BQ395" s="68"/>
      <c r="BR395" s="68"/>
      <c r="BU395" s="68"/>
      <c r="BV395" s="68"/>
      <c r="BW395" s="68"/>
      <c r="BX395" s="68"/>
      <c r="BZ395" s="237"/>
      <c r="CD395" s="237"/>
      <c r="CF395" s="68"/>
      <c r="CG395" s="68"/>
      <c r="CH395" s="237"/>
      <c r="CL395" s="237"/>
    </row>
    <row r="396" spans="1:90" x14ac:dyDescent="0.4">
      <c r="A396">
        <v>364</v>
      </c>
      <c r="B396" s="47">
        <f ca="1">IF(A396&gt;$A$8,"",OFFSET(InputPriceData!B$15,$A396+$A$11,0,1,1))</f>
        <v>44797</v>
      </c>
      <c r="C396" s="3">
        <f ca="1">IF(A396&gt;$A$8,"",OFFSET(InputPriceData!G$15,CalculationsAndCharts!$A396+$A$11,IF($C$5,8,0),1,1))</f>
        <v>49177800</v>
      </c>
      <c r="D396" s="4">
        <f ca="1">IF(A396&gt;$A$8,"",OFFSET(InputPriceData!C$15,CalculationsAndCharts!$A396+$A$11,IF($C$5,8,0),1,1))</f>
        <v>412.10998499999999</v>
      </c>
      <c r="E396" s="4">
        <f ca="1">IF(A396&gt;$A$8,"",OFFSET(InputPriceData!D$15,CalculationsAndCharts!$A396+$A$11,IF($C$5,8,0),1,1))</f>
        <v>415.10998499999999</v>
      </c>
      <c r="F396" s="4">
        <f ca="1">IF(A396&gt;$A$8,"",OFFSET(InputPriceData!E$15,CalculationsAndCharts!$A396+$A$11,IF($C$5,8,0),1,1))</f>
        <v>411.39001500000001</v>
      </c>
      <c r="G396" s="4">
        <f ca="1">IF(A396&gt;$A$8,"",OFFSET(InputPriceData!F$15,CalculationsAndCharts!$A396+$A$11,IF($C$5,8,0),1,1))</f>
        <v>413.67001299999998</v>
      </c>
      <c r="H396" s="282">
        <f t="shared" ca="1" si="82"/>
        <v>415.10998499999999</v>
      </c>
      <c r="I396" s="292">
        <f t="shared" ca="1" si="83"/>
        <v>411.39001500000001</v>
      </c>
      <c r="J396" s="50">
        <f t="shared" ca="1" si="84"/>
        <v>3.7199699999999893</v>
      </c>
      <c r="K396" s="282"/>
      <c r="L396" s="282"/>
      <c r="M396" s="292">
        <f t="shared" ca="1" si="85"/>
        <v>5.4667458277115655</v>
      </c>
      <c r="N396" s="291"/>
      <c r="P396" s="292">
        <f t="shared" ca="1" si="86"/>
        <v>417.15924227869823</v>
      </c>
      <c r="Q396" s="301">
        <f t="shared" ca="1" si="87"/>
        <v>422.62598810640981</v>
      </c>
      <c r="R396" s="301">
        <f t="shared" ca="1" si="88"/>
        <v>411.69249645098665</v>
      </c>
      <c r="S396" s="50"/>
      <c r="T396" s="292"/>
      <c r="U396" s="265"/>
      <c r="V396" s="292">
        <f t="shared" ca="1" si="89"/>
        <v>417.15924227869823</v>
      </c>
      <c r="W396" s="241">
        <f t="shared" ca="1" si="90"/>
        <v>-3.4892292786982466</v>
      </c>
      <c r="X396" s="351">
        <f t="shared" ca="1" si="91"/>
        <v>12.174720959325086</v>
      </c>
      <c r="Y396" s="50">
        <f t="shared" ca="1" si="81"/>
        <v>5.0666201216064488</v>
      </c>
      <c r="Z396" s="265">
        <f t="shared" ca="1" si="92"/>
        <v>418.73663312160642</v>
      </c>
      <c r="AA396" s="265">
        <f t="shared" ca="1" si="93"/>
        <v>408.60339287839355</v>
      </c>
      <c r="AB396" s="292"/>
      <c r="AC396" s="37"/>
      <c r="AD396" s="50"/>
      <c r="AE396" s="228"/>
      <c r="AF396" s="50"/>
      <c r="AG396" s="50"/>
      <c r="AH396" s="228"/>
      <c r="AI396" s="50"/>
      <c r="AJ396" s="50"/>
      <c r="AK396" s="50"/>
      <c r="AL396" s="68"/>
      <c r="AM396" s="246"/>
      <c r="AN396" s="241"/>
      <c r="AO396" s="68"/>
      <c r="AP396" s="68"/>
      <c r="AQ396" s="241"/>
      <c r="AR396" s="241"/>
      <c r="AS396" s="228"/>
      <c r="AT396" s="194"/>
      <c r="AU396" s="37"/>
      <c r="AV396" s="68"/>
      <c r="AW396" s="228"/>
      <c r="AX396" s="241"/>
      <c r="AY396" s="38"/>
      <c r="AZ396" s="38"/>
      <c r="BA396" s="55"/>
      <c r="BB396" s="55"/>
      <c r="BC396" s="3">
        <f t="shared" ca="1" si="94"/>
        <v>49177800</v>
      </c>
      <c r="BD396" s="3" t="e">
        <f t="shared" ca="1" si="95"/>
        <v>#N/A</v>
      </c>
      <c r="BE396" s="132"/>
      <c r="BF396" s="132"/>
      <c r="BG396" s="125"/>
      <c r="BJ396" s="68"/>
      <c r="BK396" s="68"/>
      <c r="BL396" s="68"/>
      <c r="BN396" s="169"/>
      <c r="BP396" s="68"/>
      <c r="BQ396" s="68"/>
      <c r="BR396" s="68"/>
      <c r="BU396" s="68"/>
      <c r="BV396" s="68"/>
      <c r="BW396" s="68"/>
      <c r="BX396" s="68"/>
      <c r="BZ396" s="237"/>
      <c r="CD396" s="237"/>
      <c r="CF396" s="68"/>
      <c r="CG396" s="68"/>
      <c r="CH396" s="237"/>
      <c r="CL396" s="237"/>
    </row>
    <row r="397" spans="1:90" x14ac:dyDescent="0.4">
      <c r="A397">
        <v>365</v>
      </c>
      <c r="B397" s="47">
        <f ca="1">IF(A397&gt;$A$8,"",OFFSET(InputPriceData!B$15,$A397+$A$11,0,1,1))</f>
        <v>44796</v>
      </c>
      <c r="C397" s="3">
        <f ca="1">IF(A397&gt;$A$8,"",OFFSET(InputPriceData!G$15,CalculationsAndCharts!$A397+$A$11,IF($C$5,8,0),1,1))</f>
        <v>49105200</v>
      </c>
      <c r="D397" s="4">
        <f ca="1">IF(A397&gt;$A$8,"",OFFSET(InputPriceData!C$15,CalculationsAndCharts!$A397+$A$11,IF($C$5,8,0),1,1))</f>
        <v>412.89999399999999</v>
      </c>
      <c r="E397" s="4">
        <f ca="1">IF(A397&gt;$A$8,"",OFFSET(InputPriceData!D$15,CalculationsAndCharts!$A397+$A$11,IF($C$5,8,0),1,1))</f>
        <v>415.42001299999998</v>
      </c>
      <c r="F397" s="4">
        <f ca="1">IF(A397&gt;$A$8,"",OFFSET(InputPriceData!E$15,CalculationsAndCharts!$A397+$A$11,IF($C$5,8,0),1,1))</f>
        <v>411.76998900000001</v>
      </c>
      <c r="G397" s="4">
        <f ca="1">IF(A397&gt;$A$8,"",OFFSET(InputPriceData!F$15,CalculationsAndCharts!$A397+$A$11,IF($C$5,8,0),1,1))</f>
        <v>412.35000600000001</v>
      </c>
      <c r="H397" s="282">
        <f t="shared" ca="1" si="82"/>
        <v>415.42001299999998</v>
      </c>
      <c r="I397" s="292">
        <f t="shared" ca="1" si="83"/>
        <v>411.76998900000001</v>
      </c>
      <c r="J397" s="50">
        <f t="shared" ca="1" si="84"/>
        <v>3.6500239999999735</v>
      </c>
      <c r="K397" s="282"/>
      <c r="L397" s="282"/>
      <c r="M397" s="292">
        <f t="shared" ca="1" si="85"/>
        <v>6.387187359784134</v>
      </c>
      <c r="N397" s="291"/>
      <c r="P397" s="292">
        <f t="shared" ca="1" si="86"/>
        <v>420.98895061141468</v>
      </c>
      <c r="Q397" s="301">
        <f t="shared" ca="1" si="87"/>
        <v>427.37613797119883</v>
      </c>
      <c r="R397" s="301">
        <f t="shared" ca="1" si="88"/>
        <v>414.60176325163053</v>
      </c>
      <c r="S397" s="50"/>
      <c r="T397" s="292"/>
      <c r="U397" s="265"/>
      <c r="V397" s="292">
        <f t="shared" ca="1" si="89"/>
        <v>420.98895061141468</v>
      </c>
      <c r="W397" s="241">
        <f t="shared" ca="1" si="90"/>
        <v>-8.6389446114146722</v>
      </c>
      <c r="X397" s="351">
        <f t="shared" ca="1" si="91"/>
        <v>74.631363999090595</v>
      </c>
      <c r="Y397" s="50">
        <f t="shared" ca="1" si="81"/>
        <v>5.0609868257086266</v>
      </c>
      <c r="Z397" s="265">
        <f t="shared" ca="1" si="92"/>
        <v>417.41099282570866</v>
      </c>
      <c r="AA397" s="265">
        <f t="shared" ca="1" si="93"/>
        <v>407.28901917429135</v>
      </c>
      <c r="AB397" s="292"/>
      <c r="AC397" s="37"/>
      <c r="AD397" s="50"/>
      <c r="AE397" s="228"/>
      <c r="AF397" s="50"/>
      <c r="AG397" s="50"/>
      <c r="AH397" s="228"/>
      <c r="AI397" s="50"/>
      <c r="AJ397" s="50"/>
      <c r="AK397" s="50"/>
      <c r="AL397" s="68"/>
      <c r="AM397" s="246"/>
      <c r="AN397" s="241"/>
      <c r="AO397" s="68"/>
      <c r="AP397" s="68"/>
      <c r="AQ397" s="241"/>
      <c r="AR397" s="241"/>
      <c r="AS397" s="228"/>
      <c r="AT397" s="194"/>
      <c r="AU397" s="37"/>
      <c r="AV397" s="68"/>
      <c r="AW397" s="228"/>
      <c r="AX397" s="241"/>
      <c r="AY397" s="38"/>
      <c r="AZ397" s="38"/>
      <c r="BA397" s="55"/>
      <c r="BB397" s="55"/>
      <c r="BC397" s="3" t="e">
        <f t="shared" ca="1" si="94"/>
        <v>#N/A</v>
      </c>
      <c r="BD397" s="3">
        <f t="shared" ca="1" si="95"/>
        <v>49105200</v>
      </c>
      <c r="BE397" s="132"/>
      <c r="BF397" s="132"/>
      <c r="BG397" s="125"/>
      <c r="BJ397" s="68"/>
      <c r="BK397" s="68"/>
      <c r="BL397" s="68"/>
      <c r="BN397" s="169"/>
      <c r="BP397" s="68"/>
      <c r="BQ397" s="68"/>
      <c r="BR397" s="68"/>
      <c r="BU397" s="68"/>
      <c r="BV397" s="68"/>
      <c r="BW397" s="68"/>
      <c r="BX397" s="68"/>
      <c r="BZ397" s="237"/>
      <c r="CD397" s="237"/>
      <c r="CF397" s="68"/>
      <c r="CG397" s="68"/>
      <c r="CH397" s="237"/>
      <c r="CL397" s="237"/>
    </row>
    <row r="398" spans="1:90" x14ac:dyDescent="0.4">
      <c r="A398">
        <v>366</v>
      </c>
      <c r="B398" s="47">
        <f ca="1">IF(A398&gt;$A$8,"",OFFSET(InputPriceData!B$15,$A398+$A$11,0,1,1))</f>
        <v>44795</v>
      </c>
      <c r="C398" s="3">
        <f ca="1">IF(A398&gt;$A$8,"",OFFSET(InputPriceData!G$15,CalculationsAndCharts!$A398+$A$11,IF($C$5,8,0),1,1))</f>
        <v>77695600</v>
      </c>
      <c r="D398" s="4">
        <f ca="1">IF(A398&gt;$A$8,"",OFFSET(InputPriceData!C$15,CalculationsAndCharts!$A398+$A$11,IF($C$5,8,0),1,1))</f>
        <v>417.04998799999998</v>
      </c>
      <c r="E398" s="4">
        <f ca="1">IF(A398&gt;$A$8,"",OFFSET(InputPriceData!D$15,CalculationsAndCharts!$A398+$A$11,IF($C$5,8,0),1,1))</f>
        <v>417.23001099999999</v>
      </c>
      <c r="F398" s="4">
        <f ca="1">IF(A398&gt;$A$8,"",OFFSET(InputPriceData!E$15,CalculationsAndCharts!$A398+$A$11,IF($C$5,8,0),1,1))</f>
        <v>412.39999399999999</v>
      </c>
      <c r="G398" s="4">
        <f ca="1">IF(A398&gt;$A$8,"",OFFSET(InputPriceData!F$15,CalculationsAndCharts!$A398+$A$11,IF($C$5,8,0),1,1))</f>
        <v>413.35000600000001</v>
      </c>
      <c r="H398" s="282">
        <f t="shared" ca="1" si="82"/>
        <v>422.14001500000001</v>
      </c>
      <c r="I398" s="292">
        <f t="shared" ca="1" si="83"/>
        <v>412.39999399999999</v>
      </c>
      <c r="J398" s="50">
        <f t="shared" ca="1" si="84"/>
        <v>9.7400210000000129</v>
      </c>
      <c r="K398" s="282"/>
      <c r="L398" s="282"/>
      <c r="M398" s="292">
        <f t="shared" ca="1" si="85"/>
        <v>5.9914776166571349</v>
      </c>
      <c r="N398" s="291"/>
      <c r="P398" s="292">
        <f t="shared" ca="1" si="86"/>
        <v>426.0570926417538</v>
      </c>
      <c r="Q398" s="301">
        <f t="shared" ca="1" si="87"/>
        <v>432.0485702584109</v>
      </c>
      <c r="R398" s="301">
        <f t="shared" ca="1" si="88"/>
        <v>420.06561502509669</v>
      </c>
      <c r="S398" s="50"/>
      <c r="T398" s="292"/>
      <c r="U398" s="265"/>
      <c r="V398" s="292">
        <f t="shared" ca="1" si="89"/>
        <v>426.0570926417538</v>
      </c>
      <c r="W398" s="241">
        <f t="shared" ca="1" si="90"/>
        <v>-12.70708664175379</v>
      </c>
      <c r="X398" s="351">
        <f t="shared" ca="1" si="91"/>
        <v>161.47005092103763</v>
      </c>
      <c r="Y398" s="50">
        <f t="shared" ca="1" si="81"/>
        <v>4.867399652068765</v>
      </c>
      <c r="Z398" s="265">
        <f t="shared" ca="1" si="92"/>
        <v>418.21740565206875</v>
      </c>
      <c r="AA398" s="265">
        <f t="shared" ca="1" si="93"/>
        <v>408.48260634793127</v>
      </c>
      <c r="AB398" s="292"/>
      <c r="AC398" s="37"/>
      <c r="AD398" s="50"/>
      <c r="AE398" s="228"/>
      <c r="AF398" s="50"/>
      <c r="AG398" s="50"/>
      <c r="AH398" s="228"/>
      <c r="AI398" s="50"/>
      <c r="AJ398" s="50"/>
      <c r="AK398" s="50"/>
      <c r="AL398" s="68"/>
      <c r="AM398" s="246"/>
      <c r="AN398" s="241"/>
      <c r="AO398" s="68"/>
      <c r="AP398" s="68"/>
      <c r="AQ398" s="241"/>
      <c r="AR398" s="241"/>
      <c r="AS398" s="228"/>
      <c r="AT398" s="194"/>
      <c r="AU398" s="37"/>
      <c r="AV398" s="68"/>
      <c r="AW398" s="228"/>
      <c r="AX398" s="241"/>
      <c r="AY398" s="38"/>
      <c r="AZ398" s="38"/>
      <c r="BA398" s="55"/>
      <c r="BB398" s="55"/>
      <c r="BC398" s="3" t="e">
        <f t="shared" ca="1" si="94"/>
        <v>#N/A</v>
      </c>
      <c r="BD398" s="3">
        <f t="shared" ca="1" si="95"/>
        <v>77695600</v>
      </c>
      <c r="BE398" s="132"/>
      <c r="BF398" s="132"/>
      <c r="BG398" s="125"/>
      <c r="BJ398" s="68"/>
      <c r="BK398" s="68"/>
      <c r="BL398" s="68"/>
      <c r="BN398" s="169"/>
      <c r="BP398" s="68"/>
      <c r="BQ398" s="68"/>
      <c r="BR398" s="68"/>
      <c r="BU398" s="68"/>
      <c r="BV398" s="68"/>
      <c r="BW398" s="68"/>
      <c r="BX398" s="68"/>
      <c r="BZ398" s="237"/>
      <c r="CD398" s="237"/>
      <c r="CF398" s="68"/>
      <c r="CG398" s="68"/>
      <c r="CH398" s="237"/>
      <c r="CL398" s="237"/>
    </row>
    <row r="399" spans="1:90" x14ac:dyDescent="0.4">
      <c r="A399">
        <v>367</v>
      </c>
      <c r="B399" s="47">
        <f ca="1">IF(A399&gt;$A$8,"",OFFSET(InputPriceData!B$15,$A399+$A$11,0,1,1))</f>
        <v>44792</v>
      </c>
      <c r="C399" s="3">
        <f ca="1">IF(A399&gt;$A$8,"",OFFSET(InputPriceData!G$15,CalculationsAndCharts!$A399+$A$11,IF($C$5,8,0),1,1))</f>
        <v>68016900</v>
      </c>
      <c r="D399" s="4">
        <f ca="1">IF(A399&gt;$A$8,"",OFFSET(InputPriceData!C$15,CalculationsAndCharts!$A399+$A$11,IF($C$5,8,0),1,1))</f>
        <v>424.98001099999999</v>
      </c>
      <c r="E399" s="4">
        <f ca="1">IF(A399&gt;$A$8,"",OFFSET(InputPriceData!D$15,CalculationsAndCharts!$A399+$A$11,IF($C$5,8,0),1,1))</f>
        <v>425.26001000000002</v>
      </c>
      <c r="F399" s="4">
        <f ca="1">IF(A399&gt;$A$8,"",OFFSET(InputPriceData!E$15,CalculationsAndCharts!$A399+$A$11,IF($C$5,8,0),1,1))</f>
        <v>421.22000100000002</v>
      </c>
      <c r="G399" s="4">
        <f ca="1">IF(A399&gt;$A$8,"",OFFSET(InputPriceData!F$15,CalculationsAndCharts!$A399+$A$11,IF($C$5,8,0),1,1))</f>
        <v>422.14001500000001</v>
      </c>
      <c r="H399" s="282">
        <f t="shared" ca="1" si="82"/>
        <v>427.89001500000001</v>
      </c>
      <c r="I399" s="292">
        <f t="shared" ca="1" si="83"/>
        <v>421.22000100000002</v>
      </c>
      <c r="J399" s="50">
        <f t="shared" ca="1" si="84"/>
        <v>6.6700139999999806</v>
      </c>
      <c r="K399" s="282"/>
      <c r="L399" s="282"/>
      <c r="M399" s="292">
        <f t="shared" ca="1" si="85"/>
        <v>4.7096567027678864</v>
      </c>
      <c r="N399" s="291"/>
      <c r="P399" s="292">
        <f t="shared" ca="1" si="86"/>
        <v>429.89641892881946</v>
      </c>
      <c r="Q399" s="301">
        <f t="shared" ca="1" si="87"/>
        <v>434.60607563158732</v>
      </c>
      <c r="R399" s="301">
        <f t="shared" ca="1" si="88"/>
        <v>425.1867622260516</v>
      </c>
      <c r="S399" s="50"/>
      <c r="T399" s="292"/>
      <c r="U399" s="265"/>
      <c r="V399" s="292">
        <f t="shared" ca="1" si="89"/>
        <v>429.89641892881946</v>
      </c>
      <c r="W399" s="241">
        <f t="shared" ca="1" si="90"/>
        <v>-7.7564039288194522</v>
      </c>
      <c r="X399" s="351">
        <f t="shared" ca="1" si="91"/>
        <v>60.161801907005831</v>
      </c>
      <c r="Y399" s="50">
        <f t="shared" ca="1" si="81"/>
        <v>3.9628851795473823</v>
      </c>
      <c r="Z399" s="265">
        <f t="shared" ca="1" si="92"/>
        <v>426.10290017954736</v>
      </c>
      <c r="AA399" s="265">
        <f t="shared" ca="1" si="93"/>
        <v>418.17712982045265</v>
      </c>
      <c r="AB399" s="292"/>
      <c r="AC399" s="37"/>
      <c r="AD399" s="50"/>
      <c r="AE399" s="228"/>
      <c r="AF399" s="50"/>
      <c r="AG399" s="50"/>
      <c r="AH399" s="228"/>
      <c r="AI399" s="50"/>
      <c r="AJ399" s="50"/>
      <c r="AK399" s="50"/>
      <c r="AL399" s="68"/>
      <c r="AM399" s="246"/>
      <c r="AN399" s="241"/>
      <c r="AO399" s="68"/>
      <c r="AP399" s="68"/>
      <c r="AQ399" s="241"/>
      <c r="AR399" s="241"/>
      <c r="AS399" s="228"/>
      <c r="AT399" s="194"/>
      <c r="AU399" s="37"/>
      <c r="AV399" s="68"/>
      <c r="AW399" s="228"/>
      <c r="AX399" s="241"/>
      <c r="AY399" s="38"/>
      <c r="AZ399" s="38"/>
      <c r="BA399" s="55"/>
      <c r="BB399" s="55"/>
      <c r="BC399" s="3" t="e">
        <f t="shared" ca="1" si="94"/>
        <v>#N/A</v>
      </c>
      <c r="BD399" s="3">
        <f t="shared" ca="1" si="95"/>
        <v>68016900</v>
      </c>
      <c r="BE399" s="132"/>
      <c r="BF399" s="132"/>
      <c r="BG399" s="125"/>
      <c r="BJ399" s="68"/>
      <c r="BK399" s="68"/>
      <c r="BL399" s="68"/>
      <c r="BN399" s="169"/>
      <c r="BP399" s="68"/>
      <c r="BQ399" s="68"/>
      <c r="BR399" s="68"/>
      <c r="BU399" s="68"/>
      <c r="BV399" s="68"/>
      <c r="BW399" s="68"/>
      <c r="BX399" s="68"/>
      <c r="BZ399" s="237"/>
      <c r="CD399" s="237"/>
      <c r="CF399" s="68"/>
      <c r="CG399" s="68"/>
      <c r="CH399" s="237"/>
      <c r="CL399" s="237"/>
    </row>
    <row r="400" spans="1:90" x14ac:dyDescent="0.4">
      <c r="A400">
        <v>368</v>
      </c>
      <c r="B400" s="47">
        <f ca="1">IF(A400&gt;$A$8,"",OFFSET(InputPriceData!B$15,$A400+$A$11,0,1,1))</f>
        <v>44791</v>
      </c>
      <c r="C400" s="3">
        <f ca="1">IF(A400&gt;$A$8,"",OFFSET(InputPriceData!G$15,CalculationsAndCharts!$A400+$A$11,IF($C$5,8,0),1,1))</f>
        <v>49023200</v>
      </c>
      <c r="D400" s="4">
        <f ca="1">IF(A400&gt;$A$8,"",OFFSET(InputPriceData!C$15,CalculationsAndCharts!$A400+$A$11,IF($C$5,8,0),1,1))</f>
        <v>426.85998499999999</v>
      </c>
      <c r="E400" s="4">
        <f ca="1">IF(A400&gt;$A$8,"",OFFSET(InputPriceData!D$15,CalculationsAndCharts!$A400+$A$11,IF($C$5,8,0),1,1))</f>
        <v>428.60998499999999</v>
      </c>
      <c r="F400" s="4">
        <f ca="1">IF(A400&gt;$A$8,"",OFFSET(InputPriceData!E$15,CalculationsAndCharts!$A400+$A$11,IF($C$5,8,0),1,1))</f>
        <v>425.5</v>
      </c>
      <c r="G400" s="4">
        <f ca="1">IF(A400&gt;$A$8,"",OFFSET(InputPriceData!F$15,CalculationsAndCharts!$A400+$A$11,IF($C$5,8,0),1,1))</f>
        <v>427.89001500000001</v>
      </c>
      <c r="H400" s="282">
        <f t="shared" ca="1" si="82"/>
        <v>428.60998499999999</v>
      </c>
      <c r="I400" s="292">
        <f t="shared" ca="1" si="83"/>
        <v>425.5</v>
      </c>
      <c r="J400" s="50">
        <f t="shared" ca="1" si="84"/>
        <v>3.1099849999999947</v>
      </c>
      <c r="K400" s="282"/>
      <c r="L400" s="282"/>
      <c r="M400" s="292">
        <f t="shared" ca="1" si="85"/>
        <v>4.791386317011658</v>
      </c>
      <c r="N400" s="291"/>
      <c r="P400" s="292">
        <f t="shared" ca="1" si="86"/>
        <v>430.7677796289509</v>
      </c>
      <c r="Q400" s="301">
        <f t="shared" ca="1" si="87"/>
        <v>435.55916594596255</v>
      </c>
      <c r="R400" s="301">
        <f t="shared" ca="1" si="88"/>
        <v>425.97639331193926</v>
      </c>
      <c r="S400" s="50"/>
      <c r="T400" s="292"/>
      <c r="U400" s="265"/>
      <c r="V400" s="292">
        <f t="shared" ca="1" si="89"/>
        <v>430.7677796289509</v>
      </c>
      <c r="W400" s="241">
        <f t="shared" ca="1" si="90"/>
        <v>-2.8777646289508994</v>
      </c>
      <c r="X400" s="351">
        <f t="shared" ca="1" si="91"/>
        <v>8.2815292596409069</v>
      </c>
      <c r="Y400" s="50">
        <f t="shared" ca="1" si="81"/>
        <v>3.5636909772459413</v>
      </c>
      <c r="Z400" s="265">
        <f t="shared" ca="1" si="92"/>
        <v>431.45370597724593</v>
      </c>
      <c r="AA400" s="265">
        <f t="shared" ca="1" si="93"/>
        <v>424.32632402275408</v>
      </c>
      <c r="AB400" s="292"/>
      <c r="AC400" s="37"/>
      <c r="AD400" s="50"/>
      <c r="AE400" s="228"/>
      <c r="AF400" s="50"/>
      <c r="AG400" s="50"/>
      <c r="AH400" s="228"/>
      <c r="AI400" s="50"/>
      <c r="AJ400" s="50"/>
      <c r="AK400" s="50"/>
      <c r="AL400" s="68"/>
      <c r="AM400" s="246"/>
      <c r="AN400" s="241"/>
      <c r="AO400" s="68"/>
      <c r="AP400" s="68"/>
      <c r="AQ400" s="241"/>
      <c r="AR400" s="241"/>
      <c r="AS400" s="228"/>
      <c r="AT400" s="194"/>
      <c r="AU400" s="37"/>
      <c r="AV400" s="68"/>
      <c r="AW400" s="228"/>
      <c r="AX400" s="241"/>
      <c r="AY400" s="38"/>
      <c r="AZ400" s="38"/>
      <c r="BA400" s="55"/>
      <c r="BB400" s="55"/>
      <c r="BC400" s="3">
        <f t="shared" ca="1" si="94"/>
        <v>49023200</v>
      </c>
      <c r="BD400" s="3" t="e">
        <f t="shared" ca="1" si="95"/>
        <v>#N/A</v>
      </c>
      <c r="BE400" s="132"/>
      <c r="BF400" s="132"/>
      <c r="BG400" s="125"/>
      <c r="BJ400" s="68"/>
      <c r="BK400" s="68"/>
      <c r="BL400" s="68"/>
      <c r="BN400" s="169"/>
      <c r="BP400" s="68"/>
      <c r="BQ400" s="68"/>
      <c r="BR400" s="68"/>
      <c r="BU400" s="68"/>
      <c r="BV400" s="68"/>
      <c r="BW400" s="68"/>
      <c r="BX400" s="68"/>
      <c r="BZ400" s="237"/>
      <c r="CD400" s="237"/>
      <c r="CF400" s="68"/>
      <c r="CG400" s="68"/>
      <c r="CH400" s="237"/>
      <c r="CL400" s="237"/>
    </row>
    <row r="401" spans="1:90" x14ac:dyDescent="0.4">
      <c r="A401">
        <v>369</v>
      </c>
      <c r="B401" s="47">
        <f ca="1">IF(A401&gt;$A$8,"",OFFSET(InputPriceData!B$15,$A401+$A$11,0,1,1))</f>
        <v>44790</v>
      </c>
      <c r="C401" s="3">
        <f ca="1">IF(A401&gt;$A$8,"",OFFSET(InputPriceData!G$15,CalculationsAndCharts!$A401+$A$11,IF($C$5,8,0),1,1))</f>
        <v>63563400</v>
      </c>
      <c r="D401" s="4">
        <f ca="1">IF(A401&gt;$A$8,"",OFFSET(InputPriceData!C$15,CalculationsAndCharts!$A401+$A$11,IF($C$5,8,0),1,1))</f>
        <v>425.91000400000001</v>
      </c>
      <c r="E401" s="4">
        <f ca="1">IF(A401&gt;$A$8,"",OFFSET(InputPriceData!D$15,CalculationsAndCharts!$A401+$A$11,IF($C$5,8,0),1,1))</f>
        <v>429.5</v>
      </c>
      <c r="F401" s="4">
        <f ca="1">IF(A401&gt;$A$8,"",OFFSET(InputPriceData!E$15,CalculationsAndCharts!$A401+$A$11,IF($C$5,8,0),1,1))</f>
        <v>424.540009</v>
      </c>
      <c r="G401" s="4">
        <f ca="1">IF(A401&gt;$A$8,"",OFFSET(InputPriceData!F$15,CalculationsAndCharts!$A401+$A$11,IF($C$5,8,0),1,1))</f>
        <v>426.64999399999999</v>
      </c>
      <c r="H401" s="282">
        <f t="shared" ca="1" si="82"/>
        <v>429.70001200000002</v>
      </c>
      <c r="I401" s="292">
        <f t="shared" ca="1" si="83"/>
        <v>424.540009</v>
      </c>
      <c r="J401" s="50">
        <f t="shared" ca="1" si="84"/>
        <v>5.1600030000000174</v>
      </c>
      <c r="K401" s="282"/>
      <c r="L401" s="282"/>
      <c r="M401" s="292">
        <f t="shared" ca="1" si="85"/>
        <v>5.3067198591172042</v>
      </c>
      <c r="N401" s="291"/>
      <c r="P401" s="292">
        <f t="shared" ca="1" si="86"/>
        <v>430.29544984932147</v>
      </c>
      <c r="Q401" s="301">
        <f t="shared" ca="1" si="87"/>
        <v>435.60216970843868</v>
      </c>
      <c r="R401" s="301">
        <f t="shared" ca="1" si="88"/>
        <v>424.98872999020426</v>
      </c>
      <c r="S401" s="50"/>
      <c r="T401" s="292"/>
      <c r="U401" s="265"/>
      <c r="V401" s="292">
        <f t="shared" ca="1" si="89"/>
        <v>430.29544984932147</v>
      </c>
      <c r="W401" s="241">
        <f t="shared" ca="1" si="90"/>
        <v>-3.645455849321479</v>
      </c>
      <c r="X401" s="351">
        <f t="shared" ca="1" si="91"/>
        <v>13.289348349352187</v>
      </c>
      <c r="Y401" s="50">
        <f t="shared" ca="1" si="81"/>
        <v>3.8051219441956987</v>
      </c>
      <c r="Z401" s="265">
        <f t="shared" ca="1" si="92"/>
        <v>430.45511594419571</v>
      </c>
      <c r="AA401" s="265">
        <f t="shared" ca="1" si="93"/>
        <v>422.84487205580427</v>
      </c>
      <c r="AB401" s="292"/>
      <c r="AC401" s="37"/>
      <c r="AD401" s="50"/>
      <c r="AE401" s="228"/>
      <c r="AF401" s="50"/>
      <c r="AG401" s="50"/>
      <c r="AH401" s="228"/>
      <c r="AI401" s="50"/>
      <c r="AJ401" s="50"/>
      <c r="AK401" s="50"/>
      <c r="AL401" s="68"/>
      <c r="AM401" s="246"/>
      <c r="AN401" s="241"/>
      <c r="AO401" s="68"/>
      <c r="AP401" s="68"/>
      <c r="AQ401" s="241"/>
      <c r="AR401" s="241"/>
      <c r="AS401" s="228"/>
      <c r="AT401" s="194"/>
      <c r="AU401" s="37"/>
      <c r="AV401" s="68"/>
      <c r="AW401" s="228"/>
      <c r="AX401" s="241"/>
      <c r="AY401" s="38"/>
      <c r="AZ401" s="38"/>
      <c r="BA401" s="55"/>
      <c r="BB401" s="55"/>
      <c r="BC401" s="3" t="e">
        <f t="shared" ca="1" si="94"/>
        <v>#N/A</v>
      </c>
      <c r="BD401" s="3">
        <f t="shared" ca="1" si="95"/>
        <v>63563400</v>
      </c>
      <c r="BE401" s="132"/>
      <c r="BF401" s="132"/>
      <c r="BG401" s="125"/>
      <c r="BJ401" s="68"/>
      <c r="BK401" s="68"/>
      <c r="BL401" s="68"/>
      <c r="BN401" s="169"/>
      <c r="BP401" s="68"/>
      <c r="BQ401" s="68"/>
      <c r="BR401" s="68"/>
      <c r="BU401" s="68"/>
      <c r="BV401" s="68"/>
      <c r="BW401" s="68"/>
      <c r="BX401" s="68"/>
      <c r="BZ401" s="237"/>
      <c r="CD401" s="237"/>
      <c r="CF401" s="68"/>
      <c r="CG401" s="68"/>
      <c r="CH401" s="237"/>
      <c r="CL401" s="237"/>
    </row>
    <row r="402" spans="1:90" x14ac:dyDescent="0.4">
      <c r="A402">
        <v>370</v>
      </c>
      <c r="B402" s="47">
        <f ca="1">IF(A402&gt;$A$8,"",OFFSET(InputPriceData!B$15,$A402+$A$11,0,1,1))</f>
        <v>44789</v>
      </c>
      <c r="C402" s="3">
        <f ca="1">IF(A402&gt;$A$8,"",OFFSET(InputPriceData!G$15,CalculationsAndCharts!$A402+$A$11,IF($C$5,8,0),1,1))</f>
        <v>59289000</v>
      </c>
      <c r="D402" s="4">
        <f ca="1">IF(A402&gt;$A$8,"",OFFSET(InputPriceData!C$15,CalculationsAndCharts!$A402+$A$11,IF($C$5,8,0),1,1))</f>
        <v>427.73001099999999</v>
      </c>
      <c r="E402" s="4">
        <f ca="1">IF(A402&gt;$A$8,"",OFFSET(InputPriceData!D$15,CalculationsAndCharts!$A402+$A$11,IF($C$5,8,0),1,1))</f>
        <v>431.73001099999999</v>
      </c>
      <c r="F402" s="4">
        <f ca="1">IF(A402&gt;$A$8,"",OFFSET(InputPriceData!E$15,CalculationsAndCharts!$A402+$A$11,IF($C$5,8,0),1,1))</f>
        <v>426.88000499999998</v>
      </c>
      <c r="G402" s="4">
        <f ca="1">IF(A402&gt;$A$8,"",OFFSET(InputPriceData!F$15,CalculationsAndCharts!$A402+$A$11,IF($C$5,8,0),1,1))</f>
        <v>429.70001200000002</v>
      </c>
      <c r="H402" s="282">
        <f t="shared" ca="1" si="82"/>
        <v>431.73001099999999</v>
      </c>
      <c r="I402" s="292">
        <f t="shared" ca="1" si="83"/>
        <v>426.88000499999998</v>
      </c>
      <c r="J402" s="50">
        <f t="shared" ca="1" si="84"/>
        <v>4.8500060000000076</v>
      </c>
      <c r="K402" s="282"/>
      <c r="L402" s="282"/>
      <c r="M402" s="292">
        <f t="shared" ca="1" si="85"/>
        <v>5.532922999532941</v>
      </c>
      <c r="N402" s="291"/>
      <c r="P402" s="292">
        <f t="shared" ca="1" si="86"/>
        <v>428.73581226695865</v>
      </c>
      <c r="Q402" s="301">
        <f t="shared" ca="1" si="87"/>
        <v>434.2687352664916</v>
      </c>
      <c r="R402" s="301">
        <f t="shared" ca="1" si="88"/>
        <v>423.20288926742569</v>
      </c>
      <c r="S402" s="50"/>
      <c r="T402" s="292"/>
      <c r="U402" s="265"/>
      <c r="V402" s="292">
        <f t="shared" ca="1" si="89"/>
        <v>428.73581226695865</v>
      </c>
      <c r="W402" s="241">
        <f t="shared" ca="1" si="90"/>
        <v>0.96419973304136875</v>
      </c>
      <c r="X402" s="351">
        <f t="shared" ca="1" si="91"/>
        <v>0.92968112519704671</v>
      </c>
      <c r="Y402" s="50">
        <f t="shared" ca="1" si="81"/>
        <v>4.0248790037813071</v>
      </c>
      <c r="Z402" s="265">
        <f t="shared" ca="1" si="92"/>
        <v>433.72489100378129</v>
      </c>
      <c r="AA402" s="265">
        <f t="shared" ca="1" si="93"/>
        <v>425.67513299621874</v>
      </c>
      <c r="AB402" s="292"/>
      <c r="AC402" s="37"/>
      <c r="AD402" s="50"/>
      <c r="AE402" s="228"/>
      <c r="AF402" s="50"/>
      <c r="AG402" s="50"/>
      <c r="AH402" s="228"/>
      <c r="AI402" s="50"/>
      <c r="AJ402" s="50"/>
      <c r="AK402" s="50"/>
      <c r="AL402" s="68"/>
      <c r="AM402" s="246"/>
      <c r="AN402" s="241"/>
      <c r="AO402" s="68"/>
      <c r="AP402" s="68"/>
      <c r="AQ402" s="241"/>
      <c r="AR402" s="241"/>
      <c r="AS402" s="228"/>
      <c r="AT402" s="194"/>
      <c r="AU402" s="37"/>
      <c r="AV402" s="68"/>
      <c r="AW402" s="228"/>
      <c r="AX402" s="241"/>
      <c r="AY402" s="38"/>
      <c r="AZ402" s="38"/>
      <c r="BA402" s="55"/>
      <c r="BB402" s="55"/>
      <c r="BC402" s="3">
        <f t="shared" ca="1" si="94"/>
        <v>59289000</v>
      </c>
      <c r="BD402" s="3" t="e">
        <f t="shared" ca="1" si="95"/>
        <v>#N/A</v>
      </c>
      <c r="BE402" s="132"/>
      <c r="BF402" s="132"/>
      <c r="BG402" s="125"/>
      <c r="BJ402" s="68"/>
      <c r="BK402" s="68"/>
      <c r="BL402" s="68"/>
      <c r="BN402" s="169"/>
      <c r="BP402" s="68"/>
      <c r="BQ402" s="68"/>
      <c r="BR402" s="68"/>
      <c r="BU402" s="68"/>
      <c r="BV402" s="68"/>
      <c r="BW402" s="68"/>
      <c r="BX402" s="68"/>
      <c r="BZ402" s="237"/>
      <c r="CD402" s="237"/>
      <c r="CF402" s="68"/>
      <c r="CG402" s="68"/>
      <c r="CH402" s="237"/>
      <c r="CL402" s="237"/>
    </row>
    <row r="403" spans="1:90" x14ac:dyDescent="0.4">
      <c r="A403">
        <v>371</v>
      </c>
      <c r="B403" s="47">
        <f ca="1">IF(A403&gt;$A$8,"",OFFSET(InputPriceData!B$15,$A403+$A$11,0,1,1))</f>
        <v>44788</v>
      </c>
      <c r="C403" s="3">
        <f ca="1">IF(A403&gt;$A$8,"",OFFSET(InputPriceData!G$15,CalculationsAndCharts!$A403+$A$11,IF($C$5,8,0),1,1))</f>
        <v>54048300</v>
      </c>
      <c r="D403" s="4">
        <f ca="1">IF(A403&gt;$A$8,"",OFFSET(InputPriceData!C$15,CalculationsAndCharts!$A403+$A$11,IF($C$5,8,0),1,1))</f>
        <v>424.76998900000001</v>
      </c>
      <c r="E403" s="4">
        <f ca="1">IF(A403&gt;$A$8,"",OFFSET(InputPriceData!D$15,CalculationsAndCharts!$A403+$A$11,IF($C$5,8,0),1,1))</f>
        <v>429.41000400000001</v>
      </c>
      <c r="F403" s="4">
        <f ca="1">IF(A403&gt;$A$8,"",OFFSET(InputPriceData!E$15,CalculationsAndCharts!$A403+$A$11,IF($C$5,8,0),1,1))</f>
        <v>424.709991</v>
      </c>
      <c r="G403" s="4">
        <f ca="1">IF(A403&gt;$A$8,"",OFFSET(InputPriceData!F$15,CalculationsAndCharts!$A403+$A$11,IF($C$5,8,0),1,1))</f>
        <v>428.85998499999999</v>
      </c>
      <c r="H403" s="282">
        <f t="shared" ca="1" si="82"/>
        <v>429.41000400000001</v>
      </c>
      <c r="I403" s="292">
        <f t="shared" ca="1" si="83"/>
        <v>424.709991</v>
      </c>
      <c r="J403" s="50">
        <f t="shared" ca="1" si="84"/>
        <v>4.7000130000000127</v>
      </c>
      <c r="K403" s="282"/>
      <c r="L403" s="282"/>
      <c r="M403" s="292">
        <f t="shared" ca="1" si="85"/>
        <v>5.9350550340341428</v>
      </c>
      <c r="N403" s="291"/>
      <c r="P403" s="292">
        <f t="shared" ca="1" si="86"/>
        <v>425.68488858410558</v>
      </c>
      <c r="Q403" s="301">
        <f t="shared" ca="1" si="87"/>
        <v>431.6199436181397</v>
      </c>
      <c r="R403" s="301">
        <f t="shared" ca="1" si="88"/>
        <v>419.74983355007146</v>
      </c>
      <c r="S403" s="50"/>
      <c r="T403" s="292"/>
      <c r="U403" s="265"/>
      <c r="V403" s="292">
        <f t="shared" ca="1" si="89"/>
        <v>425.68488858410558</v>
      </c>
      <c r="W403" s="241">
        <f t="shared" ca="1" si="90"/>
        <v>3.1750964158944157</v>
      </c>
      <c r="X403" s="351">
        <f t="shared" ca="1" si="91"/>
        <v>10.081237250225564</v>
      </c>
      <c r="Y403" s="50">
        <f t="shared" ca="1" si="81"/>
        <v>4.4360319520977161</v>
      </c>
      <c r="Z403" s="265">
        <f t="shared" ca="1" si="92"/>
        <v>433.29601695209772</v>
      </c>
      <c r="AA403" s="265">
        <f t="shared" ca="1" si="93"/>
        <v>424.42395304790227</v>
      </c>
      <c r="AB403" s="292"/>
      <c r="AC403" s="37"/>
      <c r="AD403" s="50"/>
      <c r="AE403" s="228"/>
      <c r="AF403" s="50"/>
      <c r="AG403" s="50"/>
      <c r="AH403" s="228"/>
      <c r="AI403" s="50"/>
      <c r="AJ403" s="50"/>
      <c r="AK403" s="50"/>
      <c r="AL403" s="68"/>
      <c r="AM403" s="246"/>
      <c r="AN403" s="241"/>
      <c r="AO403" s="68"/>
      <c r="AP403" s="68"/>
      <c r="AQ403" s="241"/>
      <c r="AR403" s="241"/>
      <c r="AS403" s="228"/>
      <c r="AT403" s="194"/>
      <c r="AU403" s="37"/>
      <c r="AV403" s="68"/>
      <c r="AW403" s="228"/>
      <c r="AX403" s="241"/>
      <c r="AY403" s="38"/>
      <c r="AZ403" s="38"/>
      <c r="BA403" s="55"/>
      <c r="BB403" s="55"/>
      <c r="BC403" s="3">
        <f t="shared" ca="1" si="94"/>
        <v>54048300</v>
      </c>
      <c r="BD403" s="3" t="e">
        <f t="shared" ca="1" si="95"/>
        <v>#N/A</v>
      </c>
      <c r="BE403" s="132"/>
      <c r="BF403" s="132"/>
      <c r="BG403" s="125"/>
      <c r="BJ403" s="68"/>
      <c r="BK403" s="68"/>
      <c r="BL403" s="68"/>
      <c r="BN403" s="169"/>
      <c r="BP403" s="68"/>
      <c r="BQ403" s="68"/>
      <c r="BR403" s="68"/>
      <c r="BU403" s="68"/>
      <c r="BV403" s="68"/>
      <c r="BW403" s="68"/>
      <c r="BX403" s="68"/>
      <c r="BZ403" s="237"/>
      <c r="CD403" s="237"/>
      <c r="CF403" s="68"/>
      <c r="CG403" s="68"/>
      <c r="CH403" s="237"/>
      <c r="CL403" s="237"/>
    </row>
    <row r="404" spans="1:90" x14ac:dyDescent="0.4">
      <c r="A404">
        <v>372</v>
      </c>
      <c r="B404" s="47">
        <f ca="1">IF(A404&gt;$A$8,"",OFFSET(InputPriceData!B$15,$A404+$A$11,0,1,1))</f>
        <v>44785</v>
      </c>
      <c r="C404" s="3">
        <f ca="1">IF(A404&gt;$A$8,"",OFFSET(InputPriceData!G$15,CalculationsAndCharts!$A404+$A$11,IF($C$5,8,0),1,1))</f>
        <v>61694500</v>
      </c>
      <c r="D404" s="4">
        <f ca="1">IF(A404&gt;$A$8,"",OFFSET(InputPriceData!C$15,CalculationsAndCharts!$A404+$A$11,IF($C$5,8,0),1,1))</f>
        <v>422.02999899999998</v>
      </c>
      <c r="E404" s="4">
        <f ca="1">IF(A404&gt;$A$8,"",OFFSET(InputPriceData!D$15,CalculationsAndCharts!$A404+$A$11,IF($C$5,8,0),1,1))</f>
        <v>427.209991</v>
      </c>
      <c r="F404" s="4">
        <f ca="1">IF(A404&gt;$A$8,"",OFFSET(InputPriceData!E$15,CalculationsAndCharts!$A404+$A$11,IF($C$5,8,0),1,1))</f>
        <v>421.02999899999998</v>
      </c>
      <c r="G404" s="4">
        <f ca="1">IF(A404&gt;$A$8,"",OFFSET(InputPriceData!F$15,CalculationsAndCharts!$A404+$A$11,IF($C$5,8,0),1,1))</f>
        <v>427.10000600000001</v>
      </c>
      <c r="H404" s="282">
        <f t="shared" ca="1" si="82"/>
        <v>427.209991</v>
      </c>
      <c r="I404" s="292">
        <f t="shared" ca="1" si="83"/>
        <v>419.98998999999998</v>
      </c>
      <c r="J404" s="50">
        <f t="shared" ca="1" si="84"/>
        <v>7.2200010000000248</v>
      </c>
      <c r="K404" s="282"/>
      <c r="L404" s="282"/>
      <c r="M404" s="292">
        <f t="shared" ca="1" si="85"/>
        <v>5.8294248944199083</v>
      </c>
      <c r="N404" s="291"/>
      <c r="P404" s="292">
        <f t="shared" ca="1" si="86"/>
        <v>422.01757466026027</v>
      </c>
      <c r="Q404" s="301">
        <f t="shared" ca="1" si="87"/>
        <v>427.84699955468017</v>
      </c>
      <c r="R404" s="301">
        <f t="shared" ca="1" si="88"/>
        <v>416.18814976584036</v>
      </c>
      <c r="S404" s="50"/>
      <c r="T404" s="292"/>
      <c r="U404" s="265"/>
      <c r="V404" s="292">
        <f t="shared" ca="1" si="89"/>
        <v>422.01757466026027</v>
      </c>
      <c r="W404" s="241">
        <f t="shared" ca="1" si="90"/>
        <v>5.0824313397397418</v>
      </c>
      <c r="X404" s="351">
        <f t="shared" ca="1" si="91"/>
        <v>25.831108323168706</v>
      </c>
      <c r="Y404" s="50">
        <f t="shared" ca="1" si="81"/>
        <v>4.378885898798484</v>
      </c>
      <c r="Z404" s="265">
        <f t="shared" ca="1" si="92"/>
        <v>431.47889189879851</v>
      </c>
      <c r="AA404" s="265">
        <f t="shared" ca="1" si="93"/>
        <v>422.72112010120151</v>
      </c>
      <c r="AB404" s="292"/>
      <c r="AC404" s="37"/>
      <c r="AD404" s="50"/>
      <c r="AE404" s="228"/>
      <c r="AF404" s="50"/>
      <c r="AG404" s="50"/>
      <c r="AH404" s="228"/>
      <c r="AI404" s="50"/>
      <c r="AJ404" s="50"/>
      <c r="AK404" s="50"/>
      <c r="AL404" s="68"/>
      <c r="AM404" s="246"/>
      <c r="AN404" s="241"/>
      <c r="AO404" s="68"/>
      <c r="AP404" s="68"/>
      <c r="AQ404" s="241"/>
      <c r="AR404" s="241"/>
      <c r="AS404" s="228"/>
      <c r="AT404" s="194"/>
      <c r="AU404" s="37"/>
      <c r="AV404" s="68"/>
      <c r="AW404" s="228"/>
      <c r="AX404" s="241"/>
      <c r="AY404" s="38"/>
      <c r="AZ404" s="38"/>
      <c r="BA404" s="55"/>
      <c r="BB404" s="55"/>
      <c r="BC404" s="3">
        <f t="shared" ca="1" si="94"/>
        <v>61694500</v>
      </c>
      <c r="BD404" s="3" t="e">
        <f t="shared" ca="1" si="95"/>
        <v>#N/A</v>
      </c>
      <c r="BE404" s="132"/>
      <c r="BF404" s="132"/>
      <c r="BG404" s="125"/>
      <c r="BJ404" s="68"/>
      <c r="BK404" s="68"/>
      <c r="BL404" s="68"/>
      <c r="BN404" s="169"/>
      <c r="BP404" s="68"/>
      <c r="BQ404" s="68"/>
      <c r="BR404" s="68"/>
      <c r="BU404" s="68"/>
      <c r="BV404" s="68"/>
      <c r="BW404" s="68"/>
      <c r="BX404" s="68"/>
      <c r="BZ404" s="237"/>
      <c r="CD404" s="237"/>
      <c r="CF404" s="68"/>
      <c r="CG404" s="68"/>
      <c r="CH404" s="237"/>
      <c r="CL404" s="237"/>
    </row>
    <row r="405" spans="1:90" x14ac:dyDescent="0.4">
      <c r="A405">
        <v>373</v>
      </c>
      <c r="B405" s="47">
        <f ca="1">IF(A405&gt;$A$8,"",OFFSET(InputPriceData!B$15,$A405+$A$11,0,1,1))</f>
        <v>44784</v>
      </c>
      <c r="C405" s="3">
        <f ca="1">IF(A405&gt;$A$8,"",OFFSET(InputPriceData!G$15,CalculationsAndCharts!$A405+$A$11,IF($C$5,8,0),1,1))</f>
        <v>59489700</v>
      </c>
      <c r="D405" s="4">
        <f ca="1">IF(A405&gt;$A$8,"",OFFSET(InputPriceData!C$15,CalculationsAndCharts!$A405+$A$11,IF($C$5,8,0),1,1))</f>
        <v>422.98998999999998</v>
      </c>
      <c r="E405" s="4">
        <f ca="1">IF(A405&gt;$A$8,"",OFFSET(InputPriceData!D$15,CalculationsAndCharts!$A405+$A$11,IF($C$5,8,0),1,1))</f>
        <v>424.95001200000002</v>
      </c>
      <c r="F405" s="4">
        <f ca="1">IF(A405&gt;$A$8,"",OFFSET(InputPriceData!E$15,CalculationsAndCharts!$A405+$A$11,IF($C$5,8,0),1,1))</f>
        <v>419.209991</v>
      </c>
      <c r="G405" s="4">
        <f ca="1">IF(A405&gt;$A$8,"",OFFSET(InputPriceData!F$15,CalculationsAndCharts!$A405+$A$11,IF($C$5,8,0),1,1))</f>
        <v>419.98998999999998</v>
      </c>
      <c r="H405" s="282">
        <f t="shared" ca="1" si="82"/>
        <v>424.95001200000002</v>
      </c>
      <c r="I405" s="292">
        <f t="shared" ca="1" si="83"/>
        <v>419.209991</v>
      </c>
      <c r="J405" s="50">
        <f t="shared" ca="1" si="84"/>
        <v>5.7400210000000129</v>
      </c>
      <c r="K405" s="282"/>
      <c r="L405" s="282"/>
      <c r="M405" s="292">
        <f t="shared" ca="1" si="85"/>
        <v>5.4220157336896797</v>
      </c>
      <c r="N405" s="291"/>
      <c r="P405" s="292">
        <f t="shared" ca="1" si="86"/>
        <v>419.24100430869743</v>
      </c>
      <c r="Q405" s="301">
        <f t="shared" ca="1" si="87"/>
        <v>424.66302004238713</v>
      </c>
      <c r="R405" s="301">
        <f t="shared" ca="1" si="88"/>
        <v>413.81898857500772</v>
      </c>
      <c r="S405" s="50"/>
      <c r="T405" s="292"/>
      <c r="U405" s="265"/>
      <c r="V405" s="292">
        <f t="shared" ca="1" si="89"/>
        <v>419.24100430869743</v>
      </c>
      <c r="W405" s="241">
        <f t="shared" ca="1" si="90"/>
        <v>0.74898569130255055</v>
      </c>
      <c r="X405" s="351">
        <f t="shared" ca="1" si="91"/>
        <v>0.56097956577595953</v>
      </c>
      <c r="Y405" s="50">
        <f t="shared" ca="1" si="81"/>
        <v>4.303541399209097</v>
      </c>
      <c r="Z405" s="265">
        <f t="shared" ca="1" si="92"/>
        <v>424.29353139920909</v>
      </c>
      <c r="AA405" s="265">
        <f t="shared" ca="1" si="93"/>
        <v>415.68644860079087</v>
      </c>
      <c r="AB405" s="292"/>
      <c r="AC405" s="37"/>
      <c r="AD405" s="50"/>
      <c r="AE405" s="228"/>
      <c r="AF405" s="50"/>
      <c r="AG405" s="50"/>
      <c r="AH405" s="228"/>
      <c r="AI405" s="50"/>
      <c r="AJ405" s="50"/>
      <c r="AK405" s="50"/>
      <c r="AL405" s="68"/>
      <c r="AM405" s="246"/>
      <c r="AN405" s="241"/>
      <c r="AO405" s="68"/>
      <c r="AP405" s="68"/>
      <c r="AQ405" s="241"/>
      <c r="AR405" s="241"/>
      <c r="AS405" s="228"/>
      <c r="AT405" s="194"/>
      <c r="AU405" s="37"/>
      <c r="AV405" s="68"/>
      <c r="AW405" s="228"/>
      <c r="AX405" s="241"/>
      <c r="AY405" s="38"/>
      <c r="AZ405" s="38"/>
      <c r="BA405" s="55"/>
      <c r="BB405" s="55"/>
      <c r="BC405" s="3">
        <f t="shared" ca="1" si="94"/>
        <v>59489700</v>
      </c>
      <c r="BD405" s="3" t="e">
        <f t="shared" ca="1" si="95"/>
        <v>#N/A</v>
      </c>
      <c r="BE405" s="132"/>
      <c r="BF405" s="132"/>
      <c r="BG405" s="125"/>
      <c r="BJ405" s="68"/>
      <c r="BK405" s="68"/>
      <c r="BL405" s="68"/>
      <c r="BN405" s="169"/>
      <c r="BP405" s="68"/>
      <c r="BQ405" s="68"/>
      <c r="BR405" s="68"/>
      <c r="BU405" s="68"/>
      <c r="BV405" s="68"/>
      <c r="BW405" s="68"/>
      <c r="BX405" s="68"/>
      <c r="BZ405" s="237"/>
      <c r="CD405" s="237"/>
      <c r="CF405" s="68"/>
      <c r="CG405" s="68"/>
      <c r="CH405" s="237"/>
      <c r="CL405" s="237"/>
    </row>
    <row r="406" spans="1:90" x14ac:dyDescent="0.4">
      <c r="A406">
        <v>374</v>
      </c>
      <c r="B406" s="47">
        <f ca="1">IF(A406&gt;$A$8,"",OFFSET(InputPriceData!B$15,$A406+$A$11,0,1,1))</f>
        <v>44783</v>
      </c>
      <c r="C406" s="3">
        <f ca="1">IF(A406&gt;$A$8,"",OFFSET(InputPriceData!G$15,CalculationsAndCharts!$A406+$A$11,IF($C$5,8,0),1,1))</f>
        <v>68665700</v>
      </c>
      <c r="D406" s="4">
        <f ca="1">IF(A406&gt;$A$8,"",OFFSET(InputPriceData!C$15,CalculationsAndCharts!$A406+$A$11,IF($C$5,8,0),1,1))</f>
        <v>418.77999899999998</v>
      </c>
      <c r="E406" s="4">
        <f ca="1">IF(A406&gt;$A$8,"",OFFSET(InputPriceData!D$15,CalculationsAndCharts!$A406+$A$11,IF($C$5,8,0),1,1))</f>
        <v>420.14001500000001</v>
      </c>
      <c r="F406" s="4">
        <f ca="1">IF(A406&gt;$A$8,"",OFFSET(InputPriceData!E$15,CalculationsAndCharts!$A406+$A$11,IF($C$5,8,0),1,1))</f>
        <v>416.72000100000002</v>
      </c>
      <c r="G406" s="4">
        <f ca="1">IF(A406&gt;$A$8,"",OFFSET(InputPriceData!F$15,CalculationsAndCharts!$A406+$A$11,IF($C$5,8,0),1,1))</f>
        <v>419.98998999999998</v>
      </c>
      <c r="H406" s="282">
        <f t="shared" ca="1" si="82"/>
        <v>420.14001500000001</v>
      </c>
      <c r="I406" s="292">
        <f t="shared" ca="1" si="83"/>
        <v>411.35000600000001</v>
      </c>
      <c r="J406" s="50">
        <f t="shared" ca="1" si="84"/>
        <v>8.7900089999999977</v>
      </c>
      <c r="K406" s="282"/>
      <c r="L406" s="282"/>
      <c r="M406" s="292">
        <f t="shared" ca="1" si="85"/>
        <v>4.5264301841111863</v>
      </c>
      <c r="N406" s="291"/>
      <c r="P406" s="292">
        <f t="shared" ca="1" si="86"/>
        <v>417.21107362008809</v>
      </c>
      <c r="Q406" s="301">
        <f t="shared" ca="1" si="87"/>
        <v>421.73750380419926</v>
      </c>
      <c r="R406" s="301">
        <f t="shared" ca="1" si="88"/>
        <v>412.68464343597691</v>
      </c>
      <c r="S406" s="50"/>
      <c r="T406" s="292"/>
      <c r="U406" s="265"/>
      <c r="V406" s="292">
        <f t="shared" ca="1" si="89"/>
        <v>417.21107362008809</v>
      </c>
      <c r="W406" s="241">
        <f t="shared" ca="1" si="90"/>
        <v>2.778916379911891</v>
      </c>
      <c r="X406" s="351">
        <f t="shared" ca="1" si="91"/>
        <v>7.7223762465426091</v>
      </c>
      <c r="Y406" s="50">
        <f t="shared" ca="1" si="81"/>
        <v>4.3999583266161695</v>
      </c>
      <c r="Z406" s="265">
        <f t="shared" ca="1" si="92"/>
        <v>424.38994832661615</v>
      </c>
      <c r="AA406" s="265">
        <f t="shared" ca="1" si="93"/>
        <v>415.59003167338381</v>
      </c>
      <c r="AB406" s="292"/>
      <c r="AC406" s="37"/>
      <c r="AD406" s="50"/>
      <c r="AE406" s="228"/>
      <c r="AF406" s="50"/>
      <c r="AG406" s="50"/>
      <c r="AH406" s="228"/>
      <c r="AI406" s="50"/>
      <c r="AJ406" s="50"/>
      <c r="AK406" s="50"/>
      <c r="AL406" s="68"/>
      <c r="AM406" s="246"/>
      <c r="AN406" s="241"/>
      <c r="AO406" s="68"/>
      <c r="AP406" s="68"/>
      <c r="AQ406" s="241"/>
      <c r="AR406" s="241"/>
      <c r="AS406" s="228"/>
      <c r="AT406" s="194"/>
      <c r="AU406" s="37"/>
      <c r="AV406" s="68"/>
      <c r="AW406" s="228"/>
      <c r="AX406" s="241"/>
      <c r="AY406" s="38"/>
      <c r="AZ406" s="38"/>
      <c r="BA406" s="55"/>
      <c r="BB406" s="55"/>
      <c r="BC406" s="3">
        <f t="shared" ca="1" si="94"/>
        <v>68665700</v>
      </c>
      <c r="BD406" s="3" t="e">
        <f t="shared" ca="1" si="95"/>
        <v>#N/A</v>
      </c>
      <c r="BE406" s="132"/>
      <c r="BF406" s="132"/>
      <c r="BG406" s="125"/>
      <c r="BJ406" s="68"/>
      <c r="BK406" s="68"/>
      <c r="BL406" s="68"/>
      <c r="BN406" s="169"/>
      <c r="BP406" s="68"/>
      <c r="BQ406" s="68"/>
      <c r="BR406" s="68"/>
      <c r="BU406" s="68"/>
      <c r="BV406" s="68"/>
      <c r="BW406" s="68"/>
      <c r="BX406" s="68"/>
      <c r="BZ406" s="237"/>
      <c r="CD406" s="237"/>
      <c r="CF406" s="68"/>
      <c r="CG406" s="68"/>
      <c r="CH406" s="237"/>
      <c r="CL406" s="237"/>
    </row>
    <row r="407" spans="1:90" x14ac:dyDescent="0.4">
      <c r="A407">
        <v>375</v>
      </c>
      <c r="B407" s="47">
        <f ca="1">IF(A407&gt;$A$8,"",OFFSET(InputPriceData!B$15,$A407+$A$11,0,1,1))</f>
        <v>44782</v>
      </c>
      <c r="C407" s="3">
        <f ca="1">IF(A407&gt;$A$8,"",OFFSET(InputPriceData!G$15,CalculationsAndCharts!$A407+$A$11,IF($C$5,8,0),1,1))</f>
        <v>44931800</v>
      </c>
      <c r="D407" s="4">
        <f ca="1">IF(A407&gt;$A$8,"",OFFSET(InputPriceData!C$15,CalculationsAndCharts!$A407+$A$11,IF($C$5,8,0),1,1))</f>
        <v>412.22000100000002</v>
      </c>
      <c r="E407" s="4">
        <f ca="1">IF(A407&gt;$A$8,"",OFFSET(InputPriceData!D$15,CalculationsAndCharts!$A407+$A$11,IF($C$5,8,0),1,1))</f>
        <v>412.75</v>
      </c>
      <c r="F407" s="4">
        <f ca="1">IF(A407&gt;$A$8,"",OFFSET(InputPriceData!E$15,CalculationsAndCharts!$A407+$A$11,IF($C$5,8,0),1,1))</f>
        <v>410.22000100000002</v>
      </c>
      <c r="G407" s="4">
        <f ca="1">IF(A407&gt;$A$8,"",OFFSET(InputPriceData!F$15,CalculationsAndCharts!$A407+$A$11,IF($C$5,8,0),1,1))</f>
        <v>411.35000600000001</v>
      </c>
      <c r="H407" s="282">
        <f t="shared" ca="1" si="82"/>
        <v>412.98998999999998</v>
      </c>
      <c r="I407" s="292">
        <f t="shared" ca="1" si="83"/>
        <v>410.22000100000002</v>
      </c>
      <c r="J407" s="50">
        <f t="shared" ca="1" si="84"/>
        <v>2.7699889999999527</v>
      </c>
      <c r="K407" s="282"/>
      <c r="L407" s="282"/>
      <c r="M407" s="292">
        <f t="shared" ca="1" si="85"/>
        <v>4.2064271996073952</v>
      </c>
      <c r="N407" s="291"/>
      <c r="P407" s="292">
        <f t="shared" ca="1" si="86"/>
        <v>416.53817126877044</v>
      </c>
      <c r="Q407" s="301">
        <f t="shared" ca="1" si="87"/>
        <v>420.74459846837783</v>
      </c>
      <c r="R407" s="301">
        <f t="shared" ca="1" si="88"/>
        <v>412.33174406916305</v>
      </c>
      <c r="S407" s="50"/>
      <c r="T407" s="292"/>
      <c r="U407" s="265"/>
      <c r="V407" s="292">
        <f t="shared" ca="1" si="89"/>
        <v>416.53817126877044</v>
      </c>
      <c r="W407" s="241">
        <f t="shared" ca="1" si="90"/>
        <v>-5.1881652687704332</v>
      </c>
      <c r="X407" s="351">
        <f t="shared" ca="1" si="91"/>
        <v>26.91705885607578</v>
      </c>
      <c r="Y407" s="50">
        <f t="shared" ca="1" si="81"/>
        <v>4.5290190266013584</v>
      </c>
      <c r="Z407" s="265">
        <f t="shared" ca="1" si="92"/>
        <v>415.87902502660137</v>
      </c>
      <c r="AA407" s="265">
        <f t="shared" ca="1" si="93"/>
        <v>406.82098697339865</v>
      </c>
      <c r="AB407" s="292"/>
      <c r="AC407" s="37"/>
      <c r="AD407" s="50"/>
      <c r="AE407" s="228"/>
      <c r="AF407" s="50"/>
      <c r="AG407" s="50"/>
      <c r="AH407" s="228"/>
      <c r="AI407" s="50"/>
      <c r="AJ407" s="50"/>
      <c r="AK407" s="50"/>
      <c r="AL407" s="68"/>
      <c r="AM407" s="246"/>
      <c r="AN407" s="241"/>
      <c r="AO407" s="68"/>
      <c r="AP407" s="68"/>
      <c r="AQ407" s="241"/>
      <c r="AR407" s="241"/>
      <c r="AS407" s="228"/>
      <c r="AT407" s="194"/>
      <c r="AU407" s="37"/>
      <c r="AV407" s="68"/>
      <c r="AW407" s="228"/>
      <c r="AX407" s="241"/>
      <c r="AY407" s="38"/>
      <c r="AZ407" s="38"/>
      <c r="BA407" s="55"/>
      <c r="BB407" s="55"/>
      <c r="BC407" s="3" t="e">
        <f t="shared" ca="1" si="94"/>
        <v>#N/A</v>
      </c>
      <c r="BD407" s="3">
        <f t="shared" ca="1" si="95"/>
        <v>44931800</v>
      </c>
      <c r="BE407" s="132"/>
      <c r="BF407" s="132"/>
      <c r="BG407" s="125"/>
      <c r="BJ407" s="68"/>
      <c r="BK407" s="68"/>
      <c r="BL407" s="68"/>
      <c r="BN407" s="169"/>
      <c r="BP407" s="68"/>
      <c r="BQ407" s="68"/>
      <c r="BR407" s="68"/>
      <c r="BU407" s="68"/>
      <c r="BV407" s="68"/>
      <c r="BW407" s="68"/>
      <c r="BX407" s="68"/>
      <c r="BZ407" s="237"/>
      <c r="CD407" s="237"/>
      <c r="CF407" s="68"/>
      <c r="CG407" s="68"/>
      <c r="CH407" s="237"/>
      <c r="CL407" s="237"/>
    </row>
    <row r="408" spans="1:90" x14ac:dyDescent="0.4">
      <c r="A408">
        <v>376</v>
      </c>
      <c r="B408" s="47">
        <f ca="1">IF(A408&gt;$A$8,"",OFFSET(InputPriceData!B$15,$A408+$A$11,0,1,1))</f>
        <v>44781</v>
      </c>
      <c r="C408" s="3">
        <f ca="1">IF(A408&gt;$A$8,"",OFFSET(InputPriceData!G$15,CalculationsAndCharts!$A408+$A$11,IF($C$5,8,0),1,1))</f>
        <v>53886100</v>
      </c>
      <c r="D408" s="4">
        <f ca="1">IF(A408&gt;$A$8,"",OFFSET(InputPriceData!C$15,CalculationsAndCharts!$A408+$A$11,IF($C$5,8,0),1,1))</f>
        <v>415.25</v>
      </c>
      <c r="E408" s="4">
        <f ca="1">IF(A408&gt;$A$8,"",OFFSET(InputPriceData!D$15,CalculationsAndCharts!$A408+$A$11,IF($C$5,8,0),1,1))</f>
        <v>417.61999500000002</v>
      </c>
      <c r="F408" s="4">
        <f ca="1">IF(A408&gt;$A$8,"",OFFSET(InputPriceData!E$15,CalculationsAndCharts!$A408+$A$11,IF($C$5,8,0),1,1))</f>
        <v>411.82998700000002</v>
      </c>
      <c r="G408" s="4">
        <f ca="1">IF(A408&gt;$A$8,"",OFFSET(InputPriceData!F$15,CalculationsAndCharts!$A408+$A$11,IF($C$5,8,0),1,1))</f>
        <v>412.98998999999998</v>
      </c>
      <c r="H408" s="282">
        <f t="shared" ca="1" si="82"/>
        <v>417.61999500000002</v>
      </c>
      <c r="I408" s="292">
        <f t="shared" ca="1" si="83"/>
        <v>411.82998700000002</v>
      </c>
      <c r="J408" s="50">
        <f t="shared" ca="1" si="84"/>
        <v>5.7900080000000003</v>
      </c>
      <c r="K408" s="282"/>
      <c r="L408" s="282"/>
      <c r="M408" s="292">
        <f t="shared" ca="1" si="85"/>
        <v>4.6478361587302128</v>
      </c>
      <c r="N408" s="291"/>
      <c r="P408" s="292">
        <f t="shared" ca="1" si="86"/>
        <v>417.12381821767781</v>
      </c>
      <c r="Q408" s="301">
        <f t="shared" ca="1" si="87"/>
        <v>421.77165437640804</v>
      </c>
      <c r="R408" s="301">
        <f t="shared" ca="1" si="88"/>
        <v>412.47598205894758</v>
      </c>
      <c r="S408" s="50"/>
      <c r="T408" s="292"/>
      <c r="U408" s="265"/>
      <c r="V408" s="292">
        <f t="shared" ca="1" si="89"/>
        <v>417.12381821767781</v>
      </c>
      <c r="W408" s="241">
        <f t="shared" ca="1" si="90"/>
        <v>-4.1338282176778307</v>
      </c>
      <c r="X408" s="351">
        <f t="shared" ca="1" si="91"/>
        <v>17.08853573326947</v>
      </c>
      <c r="Y408" s="50">
        <f t="shared" ca="1" si="81"/>
        <v>4.5578351004492532</v>
      </c>
      <c r="Z408" s="265">
        <f t="shared" ca="1" si="92"/>
        <v>417.54782510044924</v>
      </c>
      <c r="AA408" s="265">
        <f t="shared" ca="1" si="93"/>
        <v>408.43215489955071</v>
      </c>
      <c r="AB408" s="292"/>
      <c r="AC408" s="37"/>
      <c r="AD408" s="50"/>
      <c r="AE408" s="228"/>
      <c r="AF408" s="50"/>
      <c r="AG408" s="50"/>
      <c r="AH408" s="228"/>
      <c r="AI408" s="50"/>
      <c r="AJ408" s="50"/>
      <c r="AK408" s="50"/>
      <c r="AL408" s="68"/>
      <c r="AM408" s="246"/>
      <c r="AN408" s="241"/>
      <c r="AO408" s="68"/>
      <c r="AP408" s="68"/>
      <c r="AQ408" s="241"/>
      <c r="AR408" s="241"/>
      <c r="AS408" s="228"/>
      <c r="AT408" s="194"/>
      <c r="AU408" s="37"/>
      <c r="AV408" s="68"/>
      <c r="AW408" s="228"/>
      <c r="AX408" s="241"/>
      <c r="AY408" s="38"/>
      <c r="AZ408" s="38"/>
      <c r="BA408" s="55"/>
      <c r="BB408" s="55"/>
      <c r="BC408" s="3" t="e">
        <f t="shared" ca="1" si="94"/>
        <v>#N/A</v>
      </c>
      <c r="BD408" s="3">
        <f t="shared" ca="1" si="95"/>
        <v>53886100</v>
      </c>
      <c r="BE408" s="132"/>
      <c r="BF408" s="132"/>
      <c r="BG408" s="125"/>
      <c r="BJ408" s="68"/>
      <c r="BK408" s="68"/>
      <c r="BL408" s="68"/>
      <c r="BN408" s="169"/>
      <c r="BP408" s="68"/>
      <c r="BQ408" s="68"/>
      <c r="BR408" s="68"/>
      <c r="BU408" s="68"/>
      <c r="BV408" s="68"/>
      <c r="BW408" s="68"/>
      <c r="BX408" s="68"/>
      <c r="BZ408" s="237"/>
      <c r="CD408" s="237"/>
      <c r="CF408" s="68"/>
      <c r="CG408" s="68"/>
      <c r="CH408" s="237"/>
      <c r="CL408" s="237"/>
    </row>
    <row r="409" spans="1:90" x14ac:dyDescent="0.4">
      <c r="A409">
        <v>377</v>
      </c>
      <c r="B409" s="47">
        <f ca="1">IF(A409&gt;$A$8,"",OFFSET(InputPriceData!B$15,$A409+$A$11,0,1,1))</f>
        <v>44778</v>
      </c>
      <c r="C409" s="3">
        <f ca="1">IF(A409&gt;$A$8,"",OFFSET(InputPriceData!G$15,CalculationsAndCharts!$A409+$A$11,IF($C$5,8,0),1,1))</f>
        <v>56814900</v>
      </c>
      <c r="D409" s="4">
        <f ca="1">IF(A409&gt;$A$8,"",OFFSET(InputPriceData!C$15,CalculationsAndCharts!$A409+$A$11,IF($C$5,8,0),1,1))</f>
        <v>409.66000400000001</v>
      </c>
      <c r="E409" s="4">
        <f ca="1">IF(A409&gt;$A$8,"",OFFSET(InputPriceData!D$15,CalculationsAndCharts!$A409+$A$11,IF($C$5,8,0),1,1))</f>
        <v>414.14999399999999</v>
      </c>
      <c r="F409" s="4">
        <f ca="1">IF(A409&gt;$A$8,"",OFFSET(InputPriceData!E$15,CalculationsAndCharts!$A409+$A$11,IF($C$5,8,0),1,1))</f>
        <v>409.60000600000001</v>
      </c>
      <c r="G409" s="4">
        <f ca="1">IF(A409&gt;$A$8,"",OFFSET(InputPriceData!F$15,CalculationsAndCharts!$A409+$A$11,IF($C$5,8,0),1,1))</f>
        <v>413.47000100000002</v>
      </c>
      <c r="H409" s="282">
        <f t="shared" ca="1" si="82"/>
        <v>414.17001299999998</v>
      </c>
      <c r="I409" s="292">
        <f t="shared" ca="1" si="83"/>
        <v>409.60000600000001</v>
      </c>
      <c r="J409" s="50">
        <f t="shared" ca="1" si="84"/>
        <v>4.5700069999999755</v>
      </c>
      <c r="K409" s="282"/>
      <c r="L409" s="282"/>
      <c r="M409" s="292">
        <f t="shared" ca="1" si="85"/>
        <v>4.842885144623251</v>
      </c>
      <c r="N409" s="291"/>
      <c r="P409" s="292">
        <f t="shared" ca="1" si="86"/>
        <v>416.89913076319692</v>
      </c>
      <c r="Q409" s="301">
        <f t="shared" ca="1" si="87"/>
        <v>421.74201590782019</v>
      </c>
      <c r="R409" s="301">
        <f t="shared" ca="1" si="88"/>
        <v>412.05624561857366</v>
      </c>
      <c r="S409" s="50"/>
      <c r="T409" s="292"/>
      <c r="U409" s="265"/>
      <c r="V409" s="292">
        <f t="shared" ca="1" si="89"/>
        <v>416.89913076319692</v>
      </c>
      <c r="W409" s="241">
        <f t="shared" ca="1" si="90"/>
        <v>-3.4291297631968973</v>
      </c>
      <c r="X409" s="351">
        <f t="shared" ca="1" si="91"/>
        <v>11.758930932842809</v>
      </c>
      <c r="Y409" s="50">
        <f t="shared" ca="1" si="81"/>
        <v>4.5280038432583467</v>
      </c>
      <c r="Z409" s="265">
        <f t="shared" ca="1" si="92"/>
        <v>417.9980048432584</v>
      </c>
      <c r="AA409" s="265">
        <f t="shared" ca="1" si="93"/>
        <v>408.94199715674165</v>
      </c>
      <c r="AB409" s="292"/>
      <c r="AC409" s="37"/>
      <c r="AD409" s="50"/>
      <c r="AE409" s="228"/>
      <c r="AF409" s="50"/>
      <c r="AG409" s="50"/>
      <c r="AH409" s="228"/>
      <c r="AI409" s="50"/>
      <c r="AJ409" s="50"/>
      <c r="AK409" s="50"/>
      <c r="AL409" s="68"/>
      <c r="AM409" s="246"/>
      <c r="AN409" s="241"/>
      <c r="AO409" s="68"/>
      <c r="AP409" s="68"/>
      <c r="AQ409" s="241"/>
      <c r="AR409" s="241"/>
      <c r="AS409" s="228"/>
      <c r="AT409" s="194"/>
      <c r="AU409" s="37"/>
      <c r="AV409" s="68"/>
      <c r="AW409" s="228"/>
      <c r="AX409" s="241"/>
      <c r="AY409" s="38"/>
      <c r="AZ409" s="38"/>
      <c r="BA409" s="55"/>
      <c r="BB409" s="55"/>
      <c r="BC409" s="3" t="e">
        <f t="shared" ca="1" si="94"/>
        <v>#N/A</v>
      </c>
      <c r="BD409" s="3">
        <f t="shared" ca="1" si="95"/>
        <v>56814900</v>
      </c>
      <c r="BE409" s="132"/>
      <c r="BF409" s="132"/>
      <c r="BG409" s="125"/>
      <c r="BJ409" s="68"/>
      <c r="BK409" s="68"/>
      <c r="BL409" s="68"/>
      <c r="BN409" s="169"/>
      <c r="BP409" s="68"/>
      <c r="BQ409" s="68"/>
      <c r="BR409" s="68"/>
      <c r="BU409" s="68"/>
      <c r="BV409" s="68"/>
      <c r="BW409" s="68"/>
      <c r="BX409" s="68"/>
      <c r="BZ409" s="237"/>
      <c r="CD409" s="237"/>
      <c r="CF409" s="68"/>
      <c r="CG409" s="68"/>
      <c r="CH409" s="237"/>
      <c r="CL409" s="237"/>
    </row>
    <row r="410" spans="1:90" x14ac:dyDescent="0.4">
      <c r="A410">
        <v>378</v>
      </c>
      <c r="B410" s="47">
        <f ca="1">IF(A410&gt;$A$8,"",OFFSET(InputPriceData!B$15,$A410+$A$11,0,1,1))</f>
        <v>44777</v>
      </c>
      <c r="C410" s="3">
        <f ca="1">IF(A410&gt;$A$8,"",OFFSET(InputPriceData!G$15,CalculationsAndCharts!$A410+$A$11,IF($C$5,8,0),1,1))</f>
        <v>45656600</v>
      </c>
      <c r="D410" s="4">
        <f ca="1">IF(A410&gt;$A$8,"",OFFSET(InputPriceData!C$15,CalculationsAndCharts!$A410+$A$11,IF($C$5,8,0),1,1))</f>
        <v>414.36999500000002</v>
      </c>
      <c r="E410" s="4">
        <f ca="1">IF(A410&gt;$A$8,"",OFFSET(InputPriceData!D$15,CalculationsAndCharts!$A410+$A$11,IF($C$5,8,0),1,1))</f>
        <v>415.08999599999999</v>
      </c>
      <c r="F410" s="4">
        <f ca="1">IF(A410&gt;$A$8,"",OFFSET(InputPriceData!E$15,CalculationsAndCharts!$A410+$A$11,IF($C$5,8,0),1,1))</f>
        <v>412.44000199999999</v>
      </c>
      <c r="G410" s="4">
        <f ca="1">IF(A410&gt;$A$8,"",OFFSET(InputPriceData!F$15,CalculationsAndCharts!$A410+$A$11,IF($C$5,8,0),1,1))</f>
        <v>414.17001299999998</v>
      </c>
      <c r="H410" s="282">
        <f t="shared" ca="1" si="82"/>
        <v>415.08999599999999</v>
      </c>
      <c r="I410" s="292">
        <f t="shared" ca="1" si="83"/>
        <v>412.44000199999999</v>
      </c>
      <c r="J410" s="50">
        <f t="shared" ca="1" si="84"/>
        <v>2.6499939999999924</v>
      </c>
      <c r="K410" s="282"/>
      <c r="L410" s="282"/>
      <c r="M410" s="292">
        <f t="shared" ca="1" si="85"/>
        <v>5.9699037006974836</v>
      </c>
      <c r="N410" s="291"/>
      <c r="P410" s="292">
        <f t="shared" ca="1" si="86"/>
        <v>415.80308915492151</v>
      </c>
      <c r="Q410" s="301">
        <f t="shared" ca="1" si="87"/>
        <v>421.77299285561901</v>
      </c>
      <c r="R410" s="301">
        <f t="shared" ca="1" si="88"/>
        <v>409.83318545422401</v>
      </c>
      <c r="S410" s="50"/>
      <c r="T410" s="292"/>
      <c r="U410" s="265"/>
      <c r="V410" s="292">
        <f t="shared" ca="1" si="89"/>
        <v>415.80308915492151</v>
      </c>
      <c r="W410" s="241">
        <f t="shared" ca="1" si="90"/>
        <v>-1.6330761549215254</v>
      </c>
      <c r="X410" s="351">
        <f t="shared" ca="1" si="91"/>
        <v>2.666937727773274</v>
      </c>
      <c r="Y410" s="50">
        <f t="shared" ca="1" si="81"/>
        <v>4.4811145881178129</v>
      </c>
      <c r="Z410" s="265">
        <f t="shared" ca="1" si="92"/>
        <v>418.65112758811779</v>
      </c>
      <c r="AA410" s="265">
        <f t="shared" ca="1" si="93"/>
        <v>409.68889841188218</v>
      </c>
      <c r="AB410" s="292"/>
      <c r="AC410" s="37"/>
      <c r="AD410" s="50"/>
      <c r="AE410" s="228"/>
      <c r="AF410" s="50"/>
      <c r="AG410" s="50"/>
      <c r="AH410" s="228"/>
      <c r="AI410" s="50"/>
      <c r="AJ410" s="50"/>
      <c r="AK410" s="50"/>
      <c r="AL410" s="68"/>
      <c r="AM410" s="246"/>
      <c r="AN410" s="241"/>
      <c r="AO410" s="68"/>
      <c r="AP410" s="68"/>
      <c r="AQ410" s="241"/>
      <c r="AR410" s="241"/>
      <c r="AS410" s="228"/>
      <c r="AT410" s="194"/>
      <c r="AU410" s="37"/>
      <c r="AV410" s="68"/>
      <c r="AW410" s="228"/>
      <c r="AX410" s="241"/>
      <c r="AY410" s="38"/>
      <c r="AZ410" s="38"/>
      <c r="BA410" s="55"/>
      <c r="BB410" s="55"/>
      <c r="BC410" s="3" t="e">
        <f t="shared" ca="1" si="94"/>
        <v>#N/A</v>
      </c>
      <c r="BD410" s="3">
        <f t="shared" ca="1" si="95"/>
        <v>45656600</v>
      </c>
      <c r="BE410" s="132"/>
      <c r="BF410" s="132"/>
      <c r="BG410" s="125"/>
      <c r="BJ410" s="68"/>
      <c r="BK410" s="68"/>
      <c r="BL410" s="68"/>
      <c r="BN410" s="169"/>
      <c r="BP410" s="68"/>
      <c r="BQ410" s="68"/>
      <c r="BR410" s="68"/>
      <c r="BU410" s="68"/>
      <c r="BV410" s="68"/>
      <c r="BW410" s="68"/>
      <c r="BX410" s="68"/>
      <c r="BZ410" s="237"/>
      <c r="CD410" s="237"/>
      <c r="CF410" s="68"/>
      <c r="CG410" s="68"/>
      <c r="CH410" s="237"/>
      <c r="CL410" s="237"/>
    </row>
    <row r="411" spans="1:90" x14ac:dyDescent="0.4">
      <c r="A411">
        <v>379</v>
      </c>
      <c r="B411" s="47">
        <f ca="1">IF(A411&gt;$A$8,"",OFFSET(InputPriceData!B$15,$A411+$A$11,0,1,1))</f>
        <v>44776</v>
      </c>
      <c r="C411" s="3">
        <f ca="1">IF(A411&gt;$A$8,"",OFFSET(InputPriceData!G$15,CalculationsAndCharts!$A411+$A$11,IF($C$5,8,0),1,1))</f>
        <v>67820600</v>
      </c>
      <c r="D411" s="4">
        <f ca="1">IF(A411&gt;$A$8,"",OFFSET(InputPriceData!C$15,CalculationsAndCharts!$A411+$A$11,IF($C$5,8,0),1,1))</f>
        <v>410.29998799999998</v>
      </c>
      <c r="E411" s="4">
        <f ca="1">IF(A411&gt;$A$8,"",OFFSET(InputPriceData!D$15,CalculationsAndCharts!$A411+$A$11,IF($C$5,8,0),1,1))</f>
        <v>415.67999300000002</v>
      </c>
      <c r="F411" s="4">
        <f ca="1">IF(A411&gt;$A$8,"",OFFSET(InputPriceData!E$15,CalculationsAndCharts!$A411+$A$11,IF($C$5,8,0),1,1))</f>
        <v>410</v>
      </c>
      <c r="G411" s="4">
        <f ca="1">IF(A411&gt;$A$8,"",OFFSET(InputPriceData!F$15,CalculationsAndCharts!$A411+$A$11,IF($C$5,8,0),1,1))</f>
        <v>414.45001200000002</v>
      </c>
      <c r="H411" s="282">
        <f t="shared" ca="1" si="82"/>
        <v>415.67999300000002</v>
      </c>
      <c r="I411" s="292">
        <f t="shared" ca="1" si="83"/>
        <v>408.05999800000001</v>
      </c>
      <c r="J411" s="50">
        <f t="shared" ca="1" si="84"/>
        <v>7.6199950000000172</v>
      </c>
      <c r="K411" s="282"/>
      <c r="L411" s="282"/>
      <c r="M411" s="292">
        <f t="shared" ca="1" si="85"/>
        <v>6.6775343276461667</v>
      </c>
      <c r="N411" s="291"/>
      <c r="P411" s="292">
        <f t="shared" ca="1" si="86"/>
        <v>413.605869296663</v>
      </c>
      <c r="Q411" s="301">
        <f t="shared" ca="1" si="87"/>
        <v>420.28340362430919</v>
      </c>
      <c r="R411" s="301">
        <f t="shared" ca="1" si="88"/>
        <v>406.92833496901682</v>
      </c>
      <c r="S411" s="50"/>
      <c r="T411" s="292"/>
      <c r="U411" s="265"/>
      <c r="V411" s="292">
        <f t="shared" ca="1" si="89"/>
        <v>413.605869296663</v>
      </c>
      <c r="W411" s="241">
        <f t="shared" ca="1" si="90"/>
        <v>0.84414270333701324</v>
      </c>
      <c r="X411" s="351">
        <f t="shared" ca="1" si="91"/>
        <v>0.71257690359712078</v>
      </c>
      <c r="Y411" s="50">
        <f t="shared" ca="1" si="81"/>
        <v>4.5837883041742939</v>
      </c>
      <c r="Z411" s="265">
        <f t="shared" ca="1" si="92"/>
        <v>419.03380030417429</v>
      </c>
      <c r="AA411" s="265">
        <f t="shared" ca="1" si="93"/>
        <v>409.86622369582574</v>
      </c>
      <c r="AB411" s="292"/>
      <c r="AC411" s="37"/>
      <c r="AD411" s="50"/>
      <c r="AE411" s="228"/>
      <c r="AF411" s="50"/>
      <c r="AG411" s="50"/>
      <c r="AH411" s="228"/>
      <c r="AI411" s="50"/>
      <c r="AJ411" s="50"/>
      <c r="AK411" s="50"/>
      <c r="AL411" s="68"/>
      <c r="AM411" s="246"/>
      <c r="AN411" s="241"/>
      <c r="AO411" s="68"/>
      <c r="AP411" s="68"/>
      <c r="AQ411" s="241"/>
      <c r="AR411" s="241"/>
      <c r="AS411" s="228"/>
      <c r="AT411" s="194"/>
      <c r="AU411" s="37"/>
      <c r="AV411" s="68"/>
      <c r="AW411" s="228"/>
      <c r="AX411" s="241"/>
      <c r="AY411" s="38"/>
      <c r="AZ411" s="38"/>
      <c r="BA411" s="55"/>
      <c r="BB411" s="55"/>
      <c r="BC411" s="3">
        <f t="shared" ca="1" si="94"/>
        <v>67820600</v>
      </c>
      <c r="BD411" s="3" t="e">
        <f t="shared" ca="1" si="95"/>
        <v>#N/A</v>
      </c>
      <c r="BE411" s="132"/>
      <c r="BF411" s="132"/>
      <c r="BG411" s="125"/>
      <c r="BJ411" s="68"/>
      <c r="BK411" s="68"/>
      <c r="BL411" s="68"/>
      <c r="BN411" s="169"/>
      <c r="BP411" s="68"/>
      <c r="BQ411" s="68"/>
      <c r="BR411" s="68"/>
      <c r="BU411" s="68"/>
      <c r="BV411" s="68"/>
      <c r="BW411" s="68"/>
      <c r="BX411" s="68"/>
      <c r="BZ411" s="237"/>
      <c r="CD411" s="237"/>
      <c r="CF411" s="68"/>
      <c r="CG411" s="68"/>
      <c r="CH411" s="237"/>
      <c r="CL411" s="237"/>
    </row>
    <row r="412" spans="1:90" x14ac:dyDescent="0.4">
      <c r="A412">
        <v>380</v>
      </c>
      <c r="B412" s="47">
        <f ca="1">IF(A412&gt;$A$8,"",OFFSET(InputPriceData!B$15,$A412+$A$11,0,1,1))</f>
        <v>44775</v>
      </c>
      <c r="C412" s="3">
        <f ca="1">IF(A412&gt;$A$8,"",OFFSET(InputPriceData!G$15,CalculationsAndCharts!$A412+$A$11,IF($C$5,8,0),1,1))</f>
        <v>63435400</v>
      </c>
      <c r="D412" s="4">
        <f ca="1">IF(A412&gt;$A$8,"",OFFSET(InputPriceData!C$15,CalculationsAndCharts!$A412+$A$11,IF($C$5,8,0),1,1))</f>
        <v>409.11999500000002</v>
      </c>
      <c r="E412" s="4">
        <f ca="1">IF(A412&gt;$A$8,"",OFFSET(InputPriceData!D$15,CalculationsAndCharts!$A412+$A$11,IF($C$5,8,0),1,1))</f>
        <v>413</v>
      </c>
      <c r="F412" s="4">
        <f ca="1">IF(A412&gt;$A$8,"",OFFSET(InputPriceData!E$15,CalculationsAndCharts!$A412+$A$11,IF($C$5,8,0),1,1))</f>
        <v>406.82000699999998</v>
      </c>
      <c r="G412" s="4">
        <f ca="1">IF(A412&gt;$A$8,"",OFFSET(InputPriceData!F$15,CalculationsAndCharts!$A412+$A$11,IF($C$5,8,0),1,1))</f>
        <v>408.05999800000001</v>
      </c>
      <c r="H412" s="282">
        <f t="shared" ca="1" si="82"/>
        <v>413</v>
      </c>
      <c r="I412" s="292">
        <f t="shared" ca="1" si="83"/>
        <v>406.82000699999998</v>
      </c>
      <c r="J412" s="50">
        <f t="shared" ca="1" si="84"/>
        <v>6.1799930000000245</v>
      </c>
      <c r="K412" s="282"/>
      <c r="L412" s="282"/>
      <c r="M412" s="292">
        <f t="shared" ca="1" si="85"/>
        <v>6.7124842041352615</v>
      </c>
      <c r="N412" s="291"/>
      <c r="P412" s="292">
        <f t="shared" ca="1" si="86"/>
        <v>411.7869453291267</v>
      </c>
      <c r="Q412" s="301">
        <f t="shared" ca="1" si="87"/>
        <v>418.49942953326195</v>
      </c>
      <c r="R412" s="301">
        <f t="shared" ca="1" si="88"/>
        <v>405.07446112499144</v>
      </c>
      <c r="S412" s="50"/>
      <c r="T412" s="292"/>
      <c r="U412" s="265"/>
      <c r="V412" s="292">
        <f t="shared" ca="1" si="89"/>
        <v>411.7869453291267</v>
      </c>
      <c r="W412" s="241">
        <f t="shared" ca="1" si="90"/>
        <v>-3.7269473291266877</v>
      </c>
      <c r="X412" s="351">
        <f t="shared" ca="1" si="91"/>
        <v>13.890136394084552</v>
      </c>
      <c r="Y412" s="50">
        <f t="shared" ca="1" si="81"/>
        <v>4.5836877124494686</v>
      </c>
      <c r="Z412" s="265">
        <f t="shared" ca="1" si="92"/>
        <v>412.6436857124495</v>
      </c>
      <c r="AA412" s="265">
        <f t="shared" ca="1" si="93"/>
        <v>403.47631028755052</v>
      </c>
      <c r="AB412" s="292"/>
      <c r="AC412" s="37"/>
      <c r="AD412" s="50"/>
      <c r="AE412" s="228"/>
      <c r="AF412" s="50"/>
      <c r="AG412" s="50"/>
      <c r="AH412" s="228"/>
      <c r="AI412" s="50"/>
      <c r="AJ412" s="50"/>
      <c r="AK412" s="50"/>
      <c r="AL412" s="68"/>
      <c r="AM412" s="246"/>
      <c r="AN412" s="241"/>
      <c r="AO412" s="68"/>
      <c r="AP412" s="68"/>
      <c r="AQ412" s="241"/>
      <c r="AR412" s="241"/>
      <c r="AS412" s="228"/>
      <c r="AT412" s="194"/>
      <c r="AU412" s="37"/>
      <c r="AV412" s="68"/>
      <c r="AW412" s="228"/>
      <c r="AX412" s="241"/>
      <c r="AY412" s="38"/>
      <c r="AZ412" s="38"/>
      <c r="BA412" s="55"/>
      <c r="BB412" s="55"/>
      <c r="BC412" s="3" t="e">
        <f t="shared" ca="1" si="94"/>
        <v>#N/A</v>
      </c>
      <c r="BD412" s="3">
        <f t="shared" ca="1" si="95"/>
        <v>63435400</v>
      </c>
      <c r="BE412" s="132"/>
      <c r="BF412" s="132"/>
      <c r="BG412" s="125"/>
      <c r="BJ412" s="68"/>
      <c r="BK412" s="68"/>
      <c r="BL412" s="68"/>
      <c r="BN412" s="169"/>
      <c r="BP412" s="68"/>
      <c r="BQ412" s="68"/>
      <c r="BR412" s="68"/>
      <c r="BU412" s="68"/>
      <c r="BV412" s="68"/>
      <c r="BW412" s="68"/>
      <c r="BX412" s="68"/>
      <c r="BZ412" s="237"/>
      <c r="CD412" s="237"/>
      <c r="CF412" s="68"/>
      <c r="CG412" s="68"/>
      <c r="CH412" s="237"/>
      <c r="CL412" s="237"/>
    </row>
    <row r="413" spans="1:90" x14ac:dyDescent="0.4">
      <c r="A413">
        <v>381</v>
      </c>
      <c r="B413" s="47">
        <f ca="1">IF(A413&gt;$A$8,"",OFFSET(InputPriceData!B$15,$A413+$A$11,0,1,1))</f>
        <v>44774</v>
      </c>
      <c r="C413" s="3">
        <f ca="1">IF(A413&gt;$A$8,"",OFFSET(InputPriceData!G$15,CalculationsAndCharts!$A413+$A$11,IF($C$5,8,0),1,1))</f>
        <v>69997500</v>
      </c>
      <c r="D413" s="4">
        <f ca="1">IF(A413&gt;$A$8,"",OFFSET(InputPriceData!C$15,CalculationsAndCharts!$A413+$A$11,IF($C$5,8,0),1,1))</f>
        <v>409.14999399999999</v>
      </c>
      <c r="E413" s="4">
        <f ca="1">IF(A413&gt;$A$8,"",OFFSET(InputPriceData!D$15,CalculationsAndCharts!$A413+$A$11,IF($C$5,8,0),1,1))</f>
        <v>413.41000400000001</v>
      </c>
      <c r="F413" s="4">
        <f ca="1">IF(A413&gt;$A$8,"",OFFSET(InputPriceData!E$15,CalculationsAndCharts!$A413+$A$11,IF($C$5,8,0),1,1))</f>
        <v>408.39999399999999</v>
      </c>
      <c r="G413" s="4">
        <f ca="1">IF(A413&gt;$A$8,"",OFFSET(InputPriceData!F$15,CalculationsAndCharts!$A413+$A$11,IF($C$5,8,0),1,1))</f>
        <v>410.76998900000001</v>
      </c>
      <c r="H413" s="282">
        <f t="shared" ca="1" si="82"/>
        <v>413.41000400000001</v>
      </c>
      <c r="I413" s="292">
        <f t="shared" ca="1" si="83"/>
        <v>408.39999399999999</v>
      </c>
      <c r="J413" s="50">
        <f t="shared" ca="1" si="84"/>
        <v>5.0100100000000225</v>
      </c>
      <c r="K413" s="282"/>
      <c r="L413" s="282"/>
      <c r="M413" s="292">
        <f t="shared" ca="1" si="85"/>
        <v>7.439540852431505</v>
      </c>
      <c r="N413" s="291"/>
      <c r="P413" s="292">
        <f t="shared" ca="1" si="86"/>
        <v>409.80092636936575</v>
      </c>
      <c r="Q413" s="301">
        <f t="shared" ca="1" si="87"/>
        <v>417.24046722179725</v>
      </c>
      <c r="R413" s="301">
        <f t="shared" ca="1" si="88"/>
        <v>402.36138551693426</v>
      </c>
      <c r="S413" s="50"/>
      <c r="T413" s="292"/>
      <c r="U413" s="265"/>
      <c r="V413" s="292">
        <f t="shared" ca="1" si="89"/>
        <v>409.80092636936575</v>
      </c>
      <c r="W413" s="241">
        <f t="shared" ca="1" si="90"/>
        <v>0.96906263063425513</v>
      </c>
      <c r="X413" s="351">
        <f t="shared" ca="1" si="91"/>
        <v>0.93908238209178274</v>
      </c>
      <c r="Y413" s="50">
        <f t="shared" ca="1" si="81"/>
        <v>4.5081520816846723</v>
      </c>
      <c r="Z413" s="265">
        <f t="shared" ca="1" si="92"/>
        <v>415.27814108168468</v>
      </c>
      <c r="AA413" s="265">
        <f t="shared" ca="1" si="93"/>
        <v>406.26183691831534</v>
      </c>
      <c r="AB413" s="292"/>
      <c r="AC413" s="37"/>
      <c r="AD413" s="50"/>
      <c r="AE413" s="228"/>
      <c r="AF413" s="50"/>
      <c r="AG413" s="50"/>
      <c r="AH413" s="228"/>
      <c r="AI413" s="50"/>
      <c r="AJ413" s="50"/>
      <c r="AK413" s="50"/>
      <c r="AL413" s="68"/>
      <c r="AM413" s="246"/>
      <c r="AN413" s="241"/>
      <c r="AO413" s="68"/>
      <c r="AP413" s="68"/>
      <c r="AQ413" s="241"/>
      <c r="AR413" s="241"/>
      <c r="AS413" s="228"/>
      <c r="AT413" s="194"/>
      <c r="AU413" s="37"/>
      <c r="AV413" s="68"/>
      <c r="AW413" s="228"/>
      <c r="AX413" s="241"/>
      <c r="AY413" s="38"/>
      <c r="AZ413" s="38"/>
      <c r="BA413" s="55"/>
      <c r="BB413" s="55"/>
      <c r="BC413" s="3" t="e">
        <f t="shared" ca="1" si="94"/>
        <v>#N/A</v>
      </c>
      <c r="BD413" s="3">
        <f t="shared" ca="1" si="95"/>
        <v>69997500</v>
      </c>
      <c r="BE413" s="132"/>
      <c r="BF413" s="132"/>
      <c r="BG413" s="125"/>
      <c r="BJ413" s="68"/>
      <c r="BK413" s="68"/>
      <c r="BL413" s="68"/>
      <c r="BN413" s="169"/>
      <c r="BP413" s="68"/>
      <c r="BQ413" s="68"/>
      <c r="BR413" s="68"/>
      <c r="BU413" s="68"/>
      <c r="BV413" s="68"/>
      <c r="BW413" s="68"/>
      <c r="BX413" s="68"/>
      <c r="BZ413" s="237"/>
      <c r="CD413" s="237"/>
      <c r="CF413" s="68"/>
      <c r="CG413" s="68"/>
      <c r="CH413" s="237"/>
      <c r="CL413" s="237"/>
    </row>
    <row r="414" spans="1:90" x14ac:dyDescent="0.4">
      <c r="A414">
        <v>382</v>
      </c>
      <c r="B414" s="47">
        <f ca="1">IF(A414&gt;$A$8,"",OFFSET(InputPriceData!B$15,$A414+$A$11,0,1,1))</f>
        <v>44771</v>
      </c>
      <c r="C414" s="3">
        <f ca="1">IF(A414&gt;$A$8,"",OFFSET(InputPriceData!G$15,CalculationsAndCharts!$A414+$A$11,IF($C$5,8,0),1,1))</f>
        <v>87003700</v>
      </c>
      <c r="D414" s="4">
        <f ca="1">IF(A414&gt;$A$8,"",OFFSET(InputPriceData!C$15,CalculationsAndCharts!$A414+$A$11,IF($C$5,8,0),1,1))</f>
        <v>407.57998700000002</v>
      </c>
      <c r="E414" s="4">
        <f ca="1">IF(A414&gt;$A$8,"",OFFSET(InputPriceData!D$15,CalculationsAndCharts!$A414+$A$11,IF($C$5,8,0),1,1))</f>
        <v>413.02999899999998</v>
      </c>
      <c r="F414" s="4">
        <f ca="1">IF(A414&gt;$A$8,"",OFFSET(InputPriceData!E$15,CalculationsAndCharts!$A414+$A$11,IF($C$5,8,0),1,1))</f>
        <v>406.76998900000001</v>
      </c>
      <c r="G414" s="4">
        <f ca="1">IF(A414&gt;$A$8,"",OFFSET(InputPriceData!F$15,CalculationsAndCharts!$A414+$A$11,IF($C$5,8,0),1,1))</f>
        <v>411.98998999999998</v>
      </c>
      <c r="H414" s="282">
        <f t="shared" ca="1" si="82"/>
        <v>413.02999899999998</v>
      </c>
      <c r="I414" s="292">
        <f t="shared" ca="1" si="83"/>
        <v>406.07000699999998</v>
      </c>
      <c r="J414" s="50">
        <f t="shared" ca="1" si="84"/>
        <v>6.9599919999999997</v>
      </c>
      <c r="K414" s="282"/>
      <c r="L414" s="282"/>
      <c r="M414" s="292">
        <f t="shared" ca="1" si="85"/>
        <v>8.151871603163098</v>
      </c>
      <c r="N414" s="291"/>
      <c r="P414" s="292">
        <f t="shared" ca="1" si="86"/>
        <v>405.67870490856637</v>
      </c>
      <c r="Q414" s="301">
        <f t="shared" ca="1" si="87"/>
        <v>413.83057651172948</v>
      </c>
      <c r="R414" s="301">
        <f t="shared" ca="1" si="88"/>
        <v>397.52683330540327</v>
      </c>
      <c r="S414" s="50"/>
      <c r="T414" s="292"/>
      <c r="U414" s="265"/>
      <c r="V414" s="292">
        <f t="shared" ca="1" si="89"/>
        <v>405.67870490856637</v>
      </c>
      <c r="W414" s="241">
        <f t="shared" ca="1" si="90"/>
        <v>6.3112850914336036</v>
      </c>
      <c r="X414" s="351">
        <f t="shared" ca="1" si="91"/>
        <v>39.832319505352068</v>
      </c>
      <c r="Y414" s="50">
        <f t="shared" ca="1" si="81"/>
        <v>4.5037086171439249</v>
      </c>
      <c r="Z414" s="265">
        <f t="shared" ca="1" si="92"/>
        <v>416.49369861714388</v>
      </c>
      <c r="AA414" s="265">
        <f t="shared" ca="1" si="93"/>
        <v>407.48628138285608</v>
      </c>
      <c r="AB414" s="292"/>
      <c r="AC414" s="37"/>
      <c r="AD414" s="50"/>
      <c r="AE414" s="228"/>
      <c r="AF414" s="50"/>
      <c r="AG414" s="50"/>
      <c r="AH414" s="228"/>
      <c r="AI414" s="50"/>
      <c r="AJ414" s="50"/>
      <c r="AK414" s="50"/>
      <c r="AL414" s="68"/>
      <c r="AM414" s="246"/>
      <c r="AN414" s="241"/>
      <c r="AO414" s="68"/>
      <c r="AP414" s="68"/>
      <c r="AQ414" s="241"/>
      <c r="AR414" s="241"/>
      <c r="AS414" s="228"/>
      <c r="AT414" s="194"/>
      <c r="AU414" s="37"/>
      <c r="AV414" s="68"/>
      <c r="AW414" s="228"/>
      <c r="AX414" s="241"/>
      <c r="AY414" s="38"/>
      <c r="AZ414" s="38"/>
      <c r="BA414" s="55"/>
      <c r="BB414" s="55"/>
      <c r="BC414" s="3">
        <f t="shared" ca="1" si="94"/>
        <v>87003700</v>
      </c>
      <c r="BD414" s="3" t="e">
        <f t="shared" ca="1" si="95"/>
        <v>#N/A</v>
      </c>
      <c r="BE414" s="132"/>
      <c r="BF414" s="132"/>
      <c r="BG414" s="125"/>
      <c r="BJ414" s="68"/>
      <c r="BK414" s="68"/>
      <c r="BL414" s="68"/>
      <c r="BN414" s="169"/>
      <c r="BP414" s="68"/>
      <c r="BQ414" s="68"/>
      <c r="BR414" s="68"/>
      <c r="BU414" s="68"/>
      <c r="BV414" s="68"/>
      <c r="BW414" s="68"/>
      <c r="BX414" s="68"/>
      <c r="BZ414" s="237"/>
      <c r="CD414" s="237"/>
      <c r="CF414" s="68"/>
      <c r="CG414" s="68"/>
      <c r="CH414" s="237"/>
      <c r="CL414" s="237"/>
    </row>
    <row r="415" spans="1:90" x14ac:dyDescent="0.4">
      <c r="A415">
        <v>383</v>
      </c>
      <c r="B415" s="47">
        <f ca="1">IF(A415&gt;$A$8,"",OFFSET(InputPriceData!B$15,$A415+$A$11,0,1,1))</f>
        <v>44770</v>
      </c>
      <c r="C415" s="3">
        <f ca="1">IF(A415&gt;$A$8,"",OFFSET(InputPriceData!G$15,CalculationsAndCharts!$A415+$A$11,IF($C$5,8,0),1,1))</f>
        <v>73966600</v>
      </c>
      <c r="D415" s="4">
        <f ca="1">IF(A415&gt;$A$8,"",OFFSET(InputPriceData!C$15,CalculationsAndCharts!$A415+$A$11,IF($C$5,8,0),1,1))</f>
        <v>401.89001500000001</v>
      </c>
      <c r="E415" s="4">
        <f ca="1">IF(A415&gt;$A$8,"",OFFSET(InputPriceData!D$15,CalculationsAndCharts!$A415+$A$11,IF($C$5,8,0),1,1))</f>
        <v>406.79998799999998</v>
      </c>
      <c r="F415" s="4">
        <f ca="1">IF(A415&gt;$A$8,"",OFFSET(InputPriceData!E$15,CalculationsAndCharts!$A415+$A$11,IF($C$5,8,0),1,1))</f>
        <v>398.14999399999999</v>
      </c>
      <c r="G415" s="4">
        <f ca="1">IF(A415&gt;$A$8,"",OFFSET(InputPriceData!F$15,CalculationsAndCharts!$A415+$A$11,IF($C$5,8,0),1,1))</f>
        <v>406.07000699999998</v>
      </c>
      <c r="H415" s="282">
        <f t="shared" ca="1" si="82"/>
        <v>406.79998799999998</v>
      </c>
      <c r="I415" s="292">
        <f t="shared" ca="1" si="83"/>
        <v>398.14999399999999</v>
      </c>
      <c r="J415" s="50">
        <f t="shared" ca="1" si="84"/>
        <v>8.6499939999999924</v>
      </c>
      <c r="K415" s="282"/>
      <c r="L415" s="282"/>
      <c r="M415" s="292">
        <f t="shared" ca="1" si="85"/>
        <v>8.0898606492529428</v>
      </c>
      <c r="N415" s="291"/>
      <c r="P415" s="292">
        <f t="shared" ca="1" si="86"/>
        <v>401.1229864025193</v>
      </c>
      <c r="Q415" s="301">
        <f t="shared" ca="1" si="87"/>
        <v>409.21284705177226</v>
      </c>
      <c r="R415" s="301">
        <f t="shared" ca="1" si="88"/>
        <v>393.03312575326635</v>
      </c>
      <c r="S415" s="50"/>
      <c r="T415" s="292"/>
      <c r="U415" s="265"/>
      <c r="V415" s="292">
        <f t="shared" ca="1" si="89"/>
        <v>401.1229864025193</v>
      </c>
      <c r="W415" s="241">
        <f t="shared" ca="1" si="90"/>
        <v>4.9470205974806731</v>
      </c>
      <c r="X415" s="351">
        <f t="shared" ca="1" si="91"/>
        <v>24.473012791898036</v>
      </c>
      <c r="Y415" s="50">
        <f t="shared" ca="1" si="81"/>
        <v>4.3601260119942342</v>
      </c>
      <c r="Z415" s="265">
        <f t="shared" ca="1" si="92"/>
        <v>410.4301330119942</v>
      </c>
      <c r="AA415" s="265">
        <f t="shared" ca="1" si="93"/>
        <v>401.70988098800575</v>
      </c>
      <c r="AB415" s="292"/>
      <c r="AC415" s="37"/>
      <c r="AD415" s="50"/>
      <c r="AE415" s="228"/>
      <c r="AF415" s="50"/>
      <c r="AG415" s="50"/>
      <c r="AH415" s="228"/>
      <c r="AI415" s="50"/>
      <c r="AJ415" s="50"/>
      <c r="AK415" s="50"/>
      <c r="AL415" s="68"/>
      <c r="AM415" s="246"/>
      <c r="AN415" s="241"/>
      <c r="AO415" s="68"/>
      <c r="AP415" s="68"/>
      <c r="AQ415" s="241"/>
      <c r="AR415" s="241"/>
      <c r="AS415" s="228"/>
      <c r="AT415" s="194"/>
      <c r="AU415" s="37"/>
      <c r="AV415" s="68"/>
      <c r="AW415" s="228"/>
      <c r="AX415" s="241"/>
      <c r="AY415" s="38"/>
      <c r="AZ415" s="38"/>
      <c r="BA415" s="55"/>
      <c r="BB415" s="55"/>
      <c r="BC415" s="3">
        <f t="shared" ca="1" si="94"/>
        <v>73966600</v>
      </c>
      <c r="BD415" s="3" t="e">
        <f t="shared" ca="1" si="95"/>
        <v>#N/A</v>
      </c>
      <c r="BE415" s="132"/>
      <c r="BF415" s="132"/>
      <c r="BG415" s="125"/>
      <c r="BJ415" s="68"/>
      <c r="BK415" s="68"/>
      <c r="BL415" s="68"/>
      <c r="BN415" s="169"/>
      <c r="BP415" s="68"/>
      <c r="BQ415" s="68"/>
      <c r="BR415" s="68"/>
      <c r="BU415" s="68"/>
      <c r="BV415" s="68"/>
      <c r="BW415" s="68"/>
      <c r="BX415" s="68"/>
      <c r="BZ415" s="237"/>
      <c r="CD415" s="237"/>
      <c r="CF415" s="68"/>
      <c r="CG415" s="68"/>
      <c r="CH415" s="237"/>
      <c r="CL415" s="237"/>
    </row>
    <row r="416" spans="1:90" x14ac:dyDescent="0.4">
      <c r="A416">
        <v>384</v>
      </c>
      <c r="B416" s="47">
        <f ca="1">IF(A416&gt;$A$8,"",OFFSET(InputPriceData!B$15,$A416+$A$11,0,1,1))</f>
        <v>44769</v>
      </c>
      <c r="C416" s="3">
        <f ca="1">IF(A416&gt;$A$8,"",OFFSET(InputPriceData!G$15,CalculationsAndCharts!$A416+$A$11,IF($C$5,8,0),1,1))</f>
        <v>82342100</v>
      </c>
      <c r="D416" s="4">
        <f ca="1">IF(A416&gt;$A$8,"",OFFSET(InputPriceData!C$15,CalculationsAndCharts!$A416+$A$11,IF($C$5,8,0),1,1))</f>
        <v>394.35998499999999</v>
      </c>
      <c r="E416" s="4">
        <f ca="1">IF(A416&gt;$A$8,"",OFFSET(InputPriceData!D$15,CalculationsAndCharts!$A416+$A$11,IF($C$5,8,0),1,1))</f>
        <v>402.88000499999998</v>
      </c>
      <c r="F416" s="4">
        <f ca="1">IF(A416&gt;$A$8,"",OFFSET(InputPriceData!E$15,CalculationsAndCharts!$A416+$A$11,IF($C$5,8,0),1,1))</f>
        <v>394.04998799999998</v>
      </c>
      <c r="G416" s="4">
        <f ca="1">IF(A416&gt;$A$8,"",OFFSET(InputPriceData!F$15,CalculationsAndCharts!$A416+$A$11,IF($C$5,8,0),1,1))</f>
        <v>401.040009</v>
      </c>
      <c r="H416" s="282">
        <f t="shared" ca="1" si="82"/>
        <v>402.88000499999998</v>
      </c>
      <c r="I416" s="292">
        <f t="shared" ca="1" si="83"/>
        <v>390.89001500000001</v>
      </c>
      <c r="J416" s="50">
        <f t="shared" ca="1" si="84"/>
        <v>11.989989999999977</v>
      </c>
      <c r="K416" s="282"/>
      <c r="L416" s="282"/>
      <c r="M416" s="292">
        <f t="shared" ca="1" si="85"/>
        <v>6.7064272769057958</v>
      </c>
      <c r="N416" s="291"/>
      <c r="P416" s="292">
        <f t="shared" ca="1" si="86"/>
        <v>397.71830991280024</v>
      </c>
      <c r="Q416" s="301">
        <f t="shared" ca="1" si="87"/>
        <v>404.42473718970604</v>
      </c>
      <c r="R416" s="301">
        <f t="shared" ca="1" si="88"/>
        <v>391.01188263589444</v>
      </c>
      <c r="S416" s="50"/>
      <c r="T416" s="292"/>
      <c r="U416" s="265"/>
      <c r="V416" s="292">
        <f t="shared" ca="1" si="89"/>
        <v>397.71830991280024</v>
      </c>
      <c r="W416" s="241">
        <f t="shared" ca="1" si="90"/>
        <v>3.3216990871997609</v>
      </c>
      <c r="X416" s="351">
        <f t="shared" ca="1" si="91"/>
        <v>11.033684825903725</v>
      </c>
      <c r="Y416" s="50">
        <f t="shared" ca="1" si="81"/>
        <v>4.223103591646141</v>
      </c>
      <c r="Z416" s="265">
        <f t="shared" ca="1" si="92"/>
        <v>405.26311259164612</v>
      </c>
      <c r="AA416" s="265">
        <f t="shared" ca="1" si="93"/>
        <v>396.81690540835388</v>
      </c>
      <c r="AB416" s="292"/>
      <c r="AC416" s="37"/>
      <c r="AD416" s="50"/>
      <c r="AE416" s="228"/>
      <c r="AF416" s="50"/>
      <c r="AG416" s="50"/>
      <c r="AH416" s="228"/>
      <c r="AI416" s="50"/>
      <c r="AJ416" s="50"/>
      <c r="AK416" s="50"/>
      <c r="AL416" s="68"/>
      <c r="AM416" s="246"/>
      <c r="AN416" s="241"/>
      <c r="AO416" s="68"/>
      <c r="AP416" s="68"/>
      <c r="AQ416" s="241"/>
      <c r="AR416" s="241"/>
      <c r="AS416" s="228"/>
      <c r="AT416" s="194"/>
      <c r="AU416" s="37"/>
      <c r="AV416" s="68"/>
      <c r="AW416" s="228"/>
      <c r="AX416" s="241"/>
      <c r="AY416" s="38"/>
      <c r="AZ416" s="38"/>
      <c r="BA416" s="55"/>
      <c r="BB416" s="55"/>
      <c r="BC416" s="3">
        <f t="shared" ca="1" si="94"/>
        <v>82342100</v>
      </c>
      <c r="BD416" s="3" t="e">
        <f t="shared" ca="1" si="95"/>
        <v>#N/A</v>
      </c>
      <c r="BE416" s="132"/>
      <c r="BF416" s="132"/>
      <c r="BG416" s="125"/>
      <c r="BJ416" s="68"/>
      <c r="BK416" s="68"/>
      <c r="BL416" s="68"/>
      <c r="BN416" s="169"/>
      <c r="BP416" s="68"/>
      <c r="BQ416" s="68"/>
      <c r="BR416" s="68"/>
      <c r="BU416" s="68"/>
      <c r="BV416" s="68"/>
      <c r="BW416" s="68"/>
      <c r="BX416" s="68"/>
      <c r="BZ416" s="237"/>
      <c r="CD416" s="237"/>
      <c r="CF416" s="68"/>
      <c r="CG416" s="68"/>
      <c r="CH416" s="237"/>
      <c r="CL416" s="237"/>
    </row>
    <row r="417" spans="1:90" x14ac:dyDescent="0.4">
      <c r="A417">
        <v>385</v>
      </c>
      <c r="B417" s="47">
        <f ca="1">IF(A417&gt;$A$8,"",OFFSET(InputPriceData!B$15,$A417+$A$11,0,1,1))</f>
        <v>44768</v>
      </c>
      <c r="C417" s="3">
        <f ca="1">IF(A417&gt;$A$8,"",OFFSET(InputPriceData!G$15,CalculationsAndCharts!$A417+$A$11,IF($C$5,8,0),1,1))</f>
        <v>52946400</v>
      </c>
      <c r="D417" s="4">
        <f ca="1">IF(A417&gt;$A$8,"",OFFSET(InputPriceData!C$15,CalculationsAndCharts!$A417+$A$11,IF($C$5,8,0),1,1))</f>
        <v>393.83999599999999</v>
      </c>
      <c r="E417" s="4">
        <f ca="1">IF(A417&gt;$A$8,"",OFFSET(InputPriceData!D$15,CalculationsAndCharts!$A417+$A$11,IF($C$5,8,0),1,1))</f>
        <v>394.05999800000001</v>
      </c>
      <c r="F417" s="4">
        <f ca="1">IF(A417&gt;$A$8,"",OFFSET(InputPriceData!E$15,CalculationsAndCharts!$A417+$A$11,IF($C$5,8,0),1,1))</f>
        <v>389.95001200000002</v>
      </c>
      <c r="G417" s="4">
        <f ca="1">IF(A417&gt;$A$8,"",OFFSET(InputPriceData!F$15,CalculationsAndCharts!$A417+$A$11,IF($C$5,8,0),1,1))</f>
        <v>390.89001500000001</v>
      </c>
      <c r="H417" s="282">
        <f t="shared" ca="1" si="82"/>
        <v>395.57000699999998</v>
      </c>
      <c r="I417" s="292">
        <f t="shared" ca="1" si="83"/>
        <v>389.95001200000002</v>
      </c>
      <c r="J417" s="50">
        <f t="shared" ca="1" si="84"/>
        <v>5.6199949999999603</v>
      </c>
      <c r="K417" s="282"/>
      <c r="L417" s="282"/>
      <c r="M417" s="292">
        <f t="shared" ca="1" si="85"/>
        <v>5.7484603512098795</v>
      </c>
      <c r="N417" s="291"/>
      <c r="P417" s="292">
        <f t="shared" ca="1" si="86"/>
        <v>396.90592710527113</v>
      </c>
      <c r="Q417" s="301">
        <f t="shared" ca="1" si="87"/>
        <v>402.654387456481</v>
      </c>
      <c r="R417" s="301">
        <f t="shared" ca="1" si="88"/>
        <v>391.15746675406126</v>
      </c>
      <c r="S417" s="50"/>
      <c r="T417" s="292"/>
      <c r="U417" s="265"/>
      <c r="V417" s="292">
        <f t="shared" ca="1" si="89"/>
        <v>396.90592710527113</v>
      </c>
      <c r="W417" s="241">
        <f t="shared" ca="1" si="90"/>
        <v>-6.0159121052711271</v>
      </c>
      <c r="X417" s="351">
        <f t="shared" ca="1" si="91"/>
        <v>36.191198458347685</v>
      </c>
      <c r="Y417" s="50">
        <f t="shared" ref="Y417:Y480" ca="1" si="96">IF($A417&gt;$V$30,NA(),SQRT(SUM(OFFSET(X417,0,0,$A$22,1))/$A$22))</f>
        <v>4.1572985686167554</v>
      </c>
      <c r="Z417" s="265">
        <f t="shared" ca="1" si="92"/>
        <v>395.04731356861674</v>
      </c>
      <c r="AA417" s="265">
        <f t="shared" ca="1" si="93"/>
        <v>386.73271643138327</v>
      </c>
      <c r="AB417" s="292"/>
      <c r="AC417" s="37"/>
      <c r="AD417" s="50"/>
      <c r="AE417" s="228"/>
      <c r="AF417" s="50"/>
      <c r="AG417" s="50"/>
      <c r="AH417" s="228"/>
      <c r="AI417" s="50"/>
      <c r="AJ417" s="50"/>
      <c r="AK417" s="50"/>
      <c r="AL417" s="68"/>
      <c r="AM417" s="246"/>
      <c r="AN417" s="241"/>
      <c r="AO417" s="68"/>
      <c r="AP417" s="68"/>
      <c r="AQ417" s="241"/>
      <c r="AR417" s="241"/>
      <c r="AS417" s="228"/>
      <c r="AT417" s="194"/>
      <c r="AU417" s="37"/>
      <c r="AV417" s="68"/>
      <c r="AW417" s="228"/>
      <c r="AX417" s="241"/>
      <c r="AY417" s="38"/>
      <c r="AZ417" s="38"/>
      <c r="BA417" s="55"/>
      <c r="BB417" s="55"/>
      <c r="BC417" s="3" t="e">
        <f t="shared" ca="1" si="94"/>
        <v>#N/A</v>
      </c>
      <c r="BD417" s="3">
        <f t="shared" ca="1" si="95"/>
        <v>52946400</v>
      </c>
      <c r="BE417" s="132"/>
      <c r="BF417" s="132"/>
      <c r="BG417" s="125"/>
      <c r="BJ417" s="68"/>
      <c r="BK417" s="68"/>
      <c r="BL417" s="68"/>
      <c r="BN417" s="169"/>
      <c r="BP417" s="68"/>
      <c r="BQ417" s="68"/>
      <c r="BR417" s="68"/>
      <c r="BU417" s="68"/>
      <c r="BV417" s="68"/>
      <c r="BW417" s="68"/>
      <c r="BX417" s="68"/>
      <c r="BZ417" s="237"/>
      <c r="CD417" s="237"/>
      <c r="CF417" s="68"/>
      <c r="CG417" s="68"/>
      <c r="CH417" s="237"/>
      <c r="CL417" s="237"/>
    </row>
    <row r="418" spans="1:90" x14ac:dyDescent="0.4">
      <c r="A418">
        <v>386</v>
      </c>
      <c r="B418" s="47">
        <f ca="1">IF(A418&gt;$A$8,"",OFFSET(InputPriceData!B$15,$A418+$A$11,0,1,1))</f>
        <v>44767</v>
      </c>
      <c r="C418" s="3">
        <f ca="1">IF(A418&gt;$A$8,"",OFFSET(InputPriceData!G$15,CalculationsAndCharts!$A418+$A$11,IF($C$5,8,0),1,1))</f>
        <v>53631500</v>
      </c>
      <c r="D418" s="4">
        <f ca="1">IF(A418&gt;$A$8,"",OFFSET(InputPriceData!C$15,CalculationsAndCharts!$A418+$A$11,IF($C$5,8,0),1,1))</f>
        <v>395.75</v>
      </c>
      <c r="E418" s="4">
        <f ca="1">IF(A418&gt;$A$8,"",OFFSET(InputPriceData!D$15,CalculationsAndCharts!$A418+$A$11,IF($C$5,8,0),1,1))</f>
        <v>396.47000100000002</v>
      </c>
      <c r="F418" s="4">
        <f ca="1">IF(A418&gt;$A$8,"",OFFSET(InputPriceData!E$15,CalculationsAndCharts!$A418+$A$11,IF($C$5,8,0),1,1))</f>
        <v>393.209991</v>
      </c>
      <c r="G418" s="4">
        <f ca="1">IF(A418&gt;$A$8,"",OFFSET(InputPriceData!F$15,CalculationsAndCharts!$A418+$A$11,IF($C$5,8,0),1,1))</f>
        <v>395.57000699999998</v>
      </c>
      <c r="H418" s="282">
        <f t="shared" ref="H418:H481" ca="1" si="97">IF($A418&gt;$H$30,NA(),IF(G419&gt;E418,G419,E418))</f>
        <v>396.47000100000002</v>
      </c>
      <c r="I418" s="292">
        <f t="shared" ref="I418:I481" ca="1" si="98">IF($A418&gt;$H$30,NA(),IF(G419&lt;F418,G419,F418))</f>
        <v>393.209991</v>
      </c>
      <c r="J418" s="50">
        <f t="shared" ref="J418:J481" ca="1" si="99">IF($A418&gt;$H$30,NA(),H418-I418)</f>
        <v>3.2600100000000225</v>
      </c>
      <c r="K418" s="282"/>
      <c r="L418" s="282"/>
      <c r="M418" s="292">
        <f t="shared" ref="M418:M481" ca="1" si="100">IF($A418&gt;$H$30,NA(),IF($A418&gt;$M$30,J418,(1-$L$35)*J418+(2*$L$35-$L$36)*J419-($L$35+$L$37)*J420+$L$36*M419+$L$37*M420))</f>
        <v>6.8036422628859894</v>
      </c>
      <c r="N418" s="291"/>
      <c r="P418" s="292">
        <f t="shared" ref="P418:P481" ca="1" si="101">IF($A418&gt;$B$30,NA(),IF($A418&gt;$P$30,G418,(1-$O$35)*G418+(2*$O$35-$O$36)*G419-($O$35+$O$37)*G420+$O$36*P419+$O$37*P420))</f>
        <v>396.88440510840576</v>
      </c>
      <c r="Q418" s="301">
        <f t="shared" ref="Q418:Q481" ca="1" si="102">IF($A418&gt;$M$30,NA(),$P418+$M418*$A$19)</f>
        <v>403.68804737129176</v>
      </c>
      <c r="R418" s="301">
        <f t="shared" ref="R418:R481" ca="1" si="103">IF($A418&gt;$M$30,NA(),$P418-$M418*$A$19)</f>
        <v>390.08076284551976</v>
      </c>
      <c r="S418" s="50"/>
      <c r="T418" s="292"/>
      <c r="U418" s="265"/>
      <c r="V418" s="292">
        <f t="shared" ref="V418:V481" ca="1" si="104">IF($A418&gt;$B$30,NA(),IF($A418&gt;$P$30,G418,(1-$U$35)*G418+(2*$U$35-$U$36)*G419-($U$35+$U$37)*G420+$U$36*V419+$U$37*V420))</f>
        <v>396.88440510840576</v>
      </c>
      <c r="W418" s="241">
        <f t="shared" ref="W418:W481" ca="1" si="105">IF($A418&gt;$V$30,NA(),(G418-V418))</f>
        <v>-1.3143981084057828</v>
      </c>
      <c r="X418" s="351">
        <f t="shared" ref="X418:X481" ca="1" si="106">IF($A418&gt;$V$30,NA(),W418^2)</f>
        <v>1.7276423873806999</v>
      </c>
      <c r="Y418" s="50">
        <f t="shared" ca="1" si="96"/>
        <v>4.6641533411674878</v>
      </c>
      <c r="Z418" s="265">
        <f t="shared" ref="Z418:Z481" ca="1" si="107">IF($A418&gt;$V$30,NA(),$G418+$A$23*Y418)</f>
        <v>400.23416034116747</v>
      </c>
      <c r="AA418" s="265">
        <f t="shared" ref="AA418:AA481" ca="1" si="108">IF($A418&gt;$V$30,NA(),$G418-$A$23*Y418)</f>
        <v>390.90585365883248</v>
      </c>
      <c r="AB418" s="292"/>
      <c r="AC418" s="37"/>
      <c r="AD418" s="50"/>
      <c r="AE418" s="228"/>
      <c r="AF418" s="50"/>
      <c r="AG418" s="50"/>
      <c r="AH418" s="228"/>
      <c r="AI418" s="50"/>
      <c r="AJ418" s="50"/>
      <c r="AK418" s="50"/>
      <c r="AL418" s="68"/>
      <c r="AM418" s="246"/>
      <c r="AN418" s="241"/>
      <c r="AO418" s="68"/>
      <c r="AP418" s="68"/>
      <c r="AQ418" s="241"/>
      <c r="AR418" s="241"/>
      <c r="AS418" s="228"/>
      <c r="AT418" s="194"/>
      <c r="AU418" s="37"/>
      <c r="AV418" s="68"/>
      <c r="AW418" s="228"/>
      <c r="AX418" s="241"/>
      <c r="AY418" s="38"/>
      <c r="AZ418" s="38"/>
      <c r="BA418" s="55"/>
      <c r="BB418" s="55"/>
      <c r="BC418" s="3">
        <f t="shared" ca="1" si="94"/>
        <v>53631500</v>
      </c>
      <c r="BD418" s="3" t="e">
        <f t="shared" ca="1" si="95"/>
        <v>#N/A</v>
      </c>
      <c r="BE418" s="132"/>
      <c r="BF418" s="132"/>
      <c r="BG418" s="125"/>
      <c r="BJ418" s="68"/>
      <c r="BK418" s="68"/>
      <c r="BL418" s="68"/>
      <c r="BN418" s="169"/>
      <c r="BP418" s="68"/>
      <c r="BQ418" s="68"/>
      <c r="BR418" s="68"/>
      <c r="BU418" s="68"/>
      <c r="BV418" s="68"/>
      <c r="BW418" s="68"/>
      <c r="BX418" s="68"/>
      <c r="BZ418" s="237"/>
      <c r="CD418" s="237"/>
      <c r="CF418" s="68"/>
      <c r="CG418" s="68"/>
      <c r="CH418" s="237"/>
      <c r="CL418" s="237"/>
    </row>
    <row r="419" spans="1:90" x14ac:dyDescent="0.4">
      <c r="A419">
        <v>387</v>
      </c>
      <c r="B419" s="47">
        <f ca="1">IF(A419&gt;$A$8,"",OFFSET(InputPriceData!B$15,$A419+$A$11,0,1,1))</f>
        <v>44764</v>
      </c>
      <c r="C419" s="3">
        <f ca="1">IF(A419&gt;$A$8,"",OFFSET(InputPriceData!G$15,CalculationsAndCharts!$A419+$A$11,IF($C$5,8,0),1,1))</f>
        <v>72197300</v>
      </c>
      <c r="D419" s="4">
        <f ca="1">IF(A419&gt;$A$8,"",OFFSET(InputPriceData!C$15,CalculationsAndCharts!$A419+$A$11,IF($C$5,8,0),1,1))</f>
        <v>398.92001299999998</v>
      </c>
      <c r="E419" s="4">
        <f ca="1">IF(A419&gt;$A$8,"",OFFSET(InputPriceData!D$15,CalculationsAndCharts!$A419+$A$11,IF($C$5,8,0),1,1))</f>
        <v>400.17999300000002</v>
      </c>
      <c r="F419" s="4">
        <f ca="1">IF(A419&gt;$A$8,"",OFFSET(InputPriceData!E$15,CalculationsAndCharts!$A419+$A$11,IF($C$5,8,0),1,1))</f>
        <v>392.75</v>
      </c>
      <c r="G419" s="4">
        <f ca="1">IF(A419&gt;$A$8,"",OFFSET(InputPriceData!F$15,CalculationsAndCharts!$A419+$A$11,IF($C$5,8,0),1,1))</f>
        <v>395.08999599999999</v>
      </c>
      <c r="H419" s="282">
        <f t="shared" ca="1" si="97"/>
        <v>400.17999300000002</v>
      </c>
      <c r="I419" s="292">
        <f t="shared" ca="1" si="98"/>
        <v>392.75</v>
      </c>
      <c r="J419" s="50">
        <f t="shared" ca="1" si="99"/>
        <v>7.4299930000000245</v>
      </c>
      <c r="K419" s="282"/>
      <c r="L419" s="282"/>
      <c r="M419" s="292">
        <f t="shared" ca="1" si="100"/>
        <v>7.7073534144061977</v>
      </c>
      <c r="N419" s="291"/>
      <c r="P419" s="292">
        <f t="shared" ca="1" si="101"/>
        <v>395.35549667337511</v>
      </c>
      <c r="Q419" s="301">
        <f t="shared" ca="1" si="102"/>
        <v>403.06285008778133</v>
      </c>
      <c r="R419" s="301">
        <f t="shared" ca="1" si="103"/>
        <v>387.6481432589689</v>
      </c>
      <c r="S419" s="50"/>
      <c r="T419" s="292"/>
      <c r="U419" s="265"/>
      <c r="V419" s="292">
        <f t="shared" ca="1" si="104"/>
        <v>395.35549667337511</v>
      </c>
      <c r="W419" s="241">
        <f t="shared" ca="1" si="105"/>
        <v>-0.26550067337512928</v>
      </c>
      <c r="X419" s="351">
        <f t="shared" ca="1" si="106"/>
        <v>7.0490607562647078E-2</v>
      </c>
      <c r="Y419" s="50">
        <f t="shared" ca="1" si="96"/>
        <v>6.3243535990125084</v>
      </c>
      <c r="Z419" s="265">
        <f t="shared" ca="1" si="107"/>
        <v>401.4143495990125</v>
      </c>
      <c r="AA419" s="265">
        <f t="shared" ca="1" si="108"/>
        <v>388.76564240098747</v>
      </c>
      <c r="AB419" s="292"/>
      <c r="AC419" s="37"/>
      <c r="AD419" s="50"/>
      <c r="AE419" s="228"/>
      <c r="AF419" s="50"/>
      <c r="AG419" s="50"/>
      <c r="AH419" s="228"/>
      <c r="AI419" s="50"/>
      <c r="AJ419" s="50"/>
      <c r="AK419" s="50"/>
      <c r="AL419" s="68"/>
      <c r="AM419" s="246"/>
      <c r="AN419" s="241"/>
      <c r="AO419" s="68"/>
      <c r="AP419" s="68"/>
      <c r="AQ419" s="241"/>
      <c r="AR419" s="241"/>
      <c r="AS419" s="228"/>
      <c r="AT419" s="194"/>
      <c r="AU419" s="37"/>
      <c r="AV419" s="68"/>
      <c r="AW419" s="228"/>
      <c r="AX419" s="241"/>
      <c r="AY419" s="38"/>
      <c r="AZ419" s="38"/>
      <c r="BA419" s="55"/>
      <c r="BB419" s="55"/>
      <c r="BC419" s="3" t="e">
        <f t="shared" ca="1" si="94"/>
        <v>#N/A</v>
      </c>
      <c r="BD419" s="3">
        <f t="shared" ca="1" si="95"/>
        <v>72197300</v>
      </c>
      <c r="BE419" s="132"/>
      <c r="BF419" s="132"/>
      <c r="BG419" s="125"/>
      <c r="BJ419" s="68"/>
      <c r="BK419" s="68"/>
      <c r="BL419" s="68"/>
      <c r="BN419" s="169"/>
      <c r="BP419" s="68"/>
      <c r="BQ419" s="68"/>
      <c r="BR419" s="68"/>
      <c r="BU419" s="68"/>
      <c r="BV419" s="68"/>
      <c r="BW419" s="68"/>
      <c r="BX419" s="68"/>
      <c r="BZ419" s="237"/>
      <c r="CD419" s="237"/>
      <c r="CF419" s="68"/>
      <c r="CG419" s="68"/>
      <c r="CH419" s="237"/>
      <c r="CL419" s="237"/>
    </row>
    <row r="420" spans="1:90" x14ac:dyDescent="0.4">
      <c r="A420">
        <v>388</v>
      </c>
      <c r="B420" s="47">
        <f ca="1">IF(A420&gt;$A$8,"",OFFSET(InputPriceData!B$15,$A420+$A$11,0,1,1))</f>
        <v>44763</v>
      </c>
      <c r="C420" s="3">
        <f ca="1">IF(A420&gt;$A$8,"",OFFSET(InputPriceData!G$15,CalculationsAndCharts!$A420+$A$11,IF($C$5,8,0),1,1))</f>
        <v>64903900</v>
      </c>
      <c r="D420" s="4">
        <f ca="1">IF(A420&gt;$A$8,"",OFFSET(InputPriceData!C$15,CalculationsAndCharts!$A420+$A$11,IF($C$5,8,0),1,1))</f>
        <v>394.16000400000001</v>
      </c>
      <c r="E420" s="4">
        <f ca="1">IF(A420&gt;$A$8,"",OFFSET(InputPriceData!D$15,CalculationsAndCharts!$A420+$A$11,IF($C$5,8,0),1,1))</f>
        <v>398.83999599999999</v>
      </c>
      <c r="F420" s="4">
        <f ca="1">IF(A420&gt;$A$8,"",OFFSET(InputPriceData!E$15,CalculationsAndCharts!$A420+$A$11,IF($C$5,8,0),1,1))</f>
        <v>391.63000499999998</v>
      </c>
      <c r="G420" s="4">
        <f ca="1">IF(A420&gt;$A$8,"",OFFSET(InputPriceData!F$15,CalculationsAndCharts!$A420+$A$11,IF($C$5,8,0),1,1))</f>
        <v>398.790009</v>
      </c>
      <c r="H420" s="282">
        <f t="shared" ca="1" si="97"/>
        <v>398.83999599999999</v>
      </c>
      <c r="I420" s="292">
        <f t="shared" ca="1" si="98"/>
        <v>391.63000499999998</v>
      </c>
      <c r="J420" s="50">
        <f t="shared" ca="1" si="99"/>
        <v>7.2099910000000023</v>
      </c>
      <c r="K420" s="282"/>
      <c r="L420" s="282"/>
      <c r="M420" s="292">
        <f t="shared" ca="1" si="100"/>
        <v>7.8425342226614871</v>
      </c>
      <c r="N420" s="291"/>
      <c r="P420" s="292">
        <f t="shared" ca="1" si="101"/>
        <v>392.16711523386186</v>
      </c>
      <c r="Q420" s="301">
        <f t="shared" ca="1" si="102"/>
        <v>400.00964945652333</v>
      </c>
      <c r="R420" s="301">
        <f t="shared" ca="1" si="103"/>
        <v>384.32458101120039</v>
      </c>
      <c r="S420" s="50"/>
      <c r="T420" s="292"/>
      <c r="U420" s="265"/>
      <c r="V420" s="292">
        <f t="shared" ca="1" si="104"/>
        <v>392.16711523386186</v>
      </c>
      <c r="W420" s="241">
        <f t="shared" ca="1" si="105"/>
        <v>6.6228937661381337</v>
      </c>
      <c r="X420" s="351">
        <f t="shared" ca="1" si="106"/>
        <v>43.862721837551355</v>
      </c>
      <c r="Y420" s="50">
        <f t="shared" ca="1" si="96"/>
        <v>6.8957695458884647</v>
      </c>
      <c r="Z420" s="265">
        <f t="shared" ca="1" si="107"/>
        <v>405.68577854588847</v>
      </c>
      <c r="AA420" s="265">
        <f t="shared" ca="1" si="108"/>
        <v>391.89423945411153</v>
      </c>
      <c r="AB420" s="292"/>
      <c r="AC420" s="37"/>
      <c r="AD420" s="50"/>
      <c r="AE420" s="228"/>
      <c r="AF420" s="50"/>
      <c r="AG420" s="50"/>
      <c r="AH420" s="228"/>
      <c r="AI420" s="50"/>
      <c r="AJ420" s="50"/>
      <c r="AK420" s="50"/>
      <c r="AL420" s="68"/>
      <c r="AM420" s="246"/>
      <c r="AN420" s="241"/>
      <c r="AO420" s="68"/>
      <c r="AP420" s="68"/>
      <c r="AQ420" s="241"/>
      <c r="AR420" s="241"/>
      <c r="AS420" s="228"/>
      <c r="AT420" s="194"/>
      <c r="AU420" s="37"/>
      <c r="AV420" s="68"/>
      <c r="AW420" s="228"/>
      <c r="AX420" s="241"/>
      <c r="AY420" s="38"/>
      <c r="AZ420" s="38"/>
      <c r="BA420" s="55"/>
      <c r="BB420" s="55"/>
      <c r="BC420" s="3">
        <f t="shared" ca="1" si="94"/>
        <v>64903900</v>
      </c>
      <c r="BD420" s="3" t="e">
        <f t="shared" ca="1" si="95"/>
        <v>#N/A</v>
      </c>
      <c r="BE420" s="132"/>
      <c r="BF420" s="132"/>
      <c r="BG420" s="125"/>
      <c r="BJ420" s="68"/>
      <c r="BK420" s="68"/>
      <c r="BL420" s="68"/>
      <c r="BN420" s="169"/>
      <c r="BP420" s="68"/>
      <c r="BQ420" s="68"/>
      <c r="BR420" s="68"/>
      <c r="BU420" s="68"/>
      <c r="BV420" s="68"/>
      <c r="BW420" s="68"/>
      <c r="BX420" s="68"/>
      <c r="BZ420" s="237"/>
      <c r="CD420" s="237"/>
      <c r="CF420" s="68"/>
      <c r="CG420" s="68"/>
      <c r="CH420" s="237"/>
      <c r="CL420" s="237"/>
    </row>
    <row r="421" spans="1:90" x14ac:dyDescent="0.4">
      <c r="A421">
        <v>389</v>
      </c>
      <c r="B421" s="47">
        <f ca="1">IF(A421&gt;$A$8,"",OFFSET(InputPriceData!B$15,$A421+$A$11,0,1,1))</f>
        <v>44762</v>
      </c>
      <c r="C421" s="3">
        <f ca="1">IF(A421&gt;$A$8,"",OFFSET(InputPriceData!G$15,CalculationsAndCharts!$A421+$A$11,IF($C$5,8,0),1,1))</f>
        <v>71843800</v>
      </c>
      <c r="D421" s="4">
        <f ca="1">IF(A421&gt;$A$8,"",OFFSET(InputPriceData!C$15,CalculationsAndCharts!$A421+$A$11,IF($C$5,8,0),1,1))</f>
        <v>392.47000100000002</v>
      </c>
      <c r="E421" s="4">
        <f ca="1">IF(A421&gt;$A$8,"",OFFSET(InputPriceData!D$15,CalculationsAndCharts!$A421+$A$11,IF($C$5,8,0),1,1))</f>
        <v>396.26001000000002</v>
      </c>
      <c r="F421" s="4">
        <f ca="1">IF(A421&gt;$A$8,"",OFFSET(InputPriceData!E$15,CalculationsAndCharts!$A421+$A$11,IF($C$5,8,0),1,1))</f>
        <v>391.02999899999998</v>
      </c>
      <c r="G421" s="4">
        <f ca="1">IF(A421&gt;$A$8,"",OFFSET(InputPriceData!F$15,CalculationsAndCharts!$A421+$A$11,IF($C$5,8,0),1,1))</f>
        <v>394.76998900000001</v>
      </c>
      <c r="H421" s="282">
        <f t="shared" ca="1" si="97"/>
        <v>396.26001000000002</v>
      </c>
      <c r="I421" s="292">
        <f t="shared" ca="1" si="98"/>
        <v>391.02999899999998</v>
      </c>
      <c r="J421" s="50">
        <f t="shared" ca="1" si="99"/>
        <v>5.2300110000000473</v>
      </c>
      <c r="K421" s="282"/>
      <c r="L421" s="282"/>
      <c r="M421" s="292">
        <f t="shared" ca="1" si="100"/>
        <v>8.5363722010296552</v>
      </c>
      <c r="N421" s="291"/>
      <c r="P421" s="292">
        <f t="shared" ca="1" si="101"/>
        <v>387.86323085692368</v>
      </c>
      <c r="Q421" s="301">
        <f t="shared" ca="1" si="102"/>
        <v>396.39960305795336</v>
      </c>
      <c r="R421" s="301">
        <f t="shared" ca="1" si="103"/>
        <v>379.326858655894</v>
      </c>
      <c r="S421" s="50"/>
      <c r="T421" s="292"/>
      <c r="U421" s="265"/>
      <c r="V421" s="292">
        <f t="shared" ca="1" si="104"/>
        <v>387.86323085692368</v>
      </c>
      <c r="W421" s="241">
        <f t="shared" ca="1" si="105"/>
        <v>6.9067581430763312</v>
      </c>
      <c r="X421" s="351">
        <f t="shared" ca="1" si="106"/>
        <v>47.703308046951207</v>
      </c>
      <c r="Y421" s="50">
        <f t="shared" ca="1" si="96"/>
        <v>7.1341053054180339</v>
      </c>
      <c r="Z421" s="265">
        <f t="shared" ca="1" si="107"/>
        <v>401.90409430541803</v>
      </c>
      <c r="AA421" s="265">
        <f t="shared" ca="1" si="108"/>
        <v>387.63588369458199</v>
      </c>
      <c r="AB421" s="292"/>
      <c r="AC421" s="37"/>
      <c r="AD421" s="50"/>
      <c r="AE421" s="228"/>
      <c r="AF421" s="50"/>
      <c r="AG421" s="50"/>
      <c r="AH421" s="228"/>
      <c r="AI421" s="50"/>
      <c r="AJ421" s="50"/>
      <c r="AK421" s="50"/>
      <c r="AL421" s="68"/>
      <c r="AM421" s="246"/>
      <c r="AN421" s="241"/>
      <c r="AO421" s="68"/>
      <c r="AP421" s="68"/>
      <c r="AQ421" s="241"/>
      <c r="AR421" s="241"/>
      <c r="AS421" s="228"/>
      <c r="AT421" s="194"/>
      <c r="AU421" s="37"/>
      <c r="AV421" s="68"/>
      <c r="AW421" s="228"/>
      <c r="AX421" s="241"/>
      <c r="AY421" s="38"/>
      <c r="AZ421" s="38"/>
      <c r="BA421" s="55"/>
      <c r="BB421" s="55"/>
      <c r="BC421" s="3">
        <f t="shared" ca="1" si="94"/>
        <v>71843800</v>
      </c>
      <c r="BD421" s="3" t="e">
        <f t="shared" ca="1" si="95"/>
        <v>#N/A</v>
      </c>
      <c r="BE421" s="132"/>
      <c r="BF421" s="132"/>
      <c r="BG421" s="125"/>
      <c r="BJ421" s="68"/>
      <c r="BK421" s="68"/>
      <c r="BL421" s="68"/>
      <c r="BN421" s="169"/>
      <c r="BP421" s="68"/>
      <c r="BQ421" s="68"/>
      <c r="BR421" s="68"/>
      <c r="BU421" s="68"/>
      <c r="BV421" s="68"/>
      <c r="BW421" s="68"/>
      <c r="BX421" s="68"/>
      <c r="BZ421" s="237"/>
      <c r="CD421" s="237"/>
      <c r="CF421" s="68"/>
      <c r="CG421" s="68"/>
      <c r="CH421" s="237"/>
      <c r="CL421" s="237"/>
    </row>
    <row r="422" spans="1:90" x14ac:dyDescent="0.4">
      <c r="A422">
        <v>390</v>
      </c>
      <c r="B422" s="47">
        <f ca="1">IF(A422&gt;$A$8,"",OFFSET(InputPriceData!B$15,$A422+$A$11,0,1,1))</f>
        <v>44761</v>
      </c>
      <c r="C422" s="3">
        <f ca="1">IF(A422&gt;$A$8,"",OFFSET(InputPriceData!G$15,CalculationsAndCharts!$A422+$A$11,IF($C$5,8,0),1,1))</f>
        <v>78506000</v>
      </c>
      <c r="D422" s="4">
        <f ca="1">IF(A422&gt;$A$8,"",OFFSET(InputPriceData!C$15,CalculationsAndCharts!$A422+$A$11,IF($C$5,8,0),1,1))</f>
        <v>386.07998700000002</v>
      </c>
      <c r="E422" s="4">
        <f ca="1">IF(A422&gt;$A$8,"",OFFSET(InputPriceData!D$15,CalculationsAndCharts!$A422+$A$11,IF($C$5,8,0),1,1))</f>
        <v>392.86999500000002</v>
      </c>
      <c r="F422" s="4">
        <f ca="1">IF(A422&gt;$A$8,"",OFFSET(InputPriceData!E$15,CalculationsAndCharts!$A422+$A$11,IF($C$5,8,0),1,1))</f>
        <v>385.39001500000001</v>
      </c>
      <c r="G422" s="4">
        <f ca="1">IF(A422&gt;$A$8,"",OFFSET(InputPriceData!F$15,CalculationsAndCharts!$A422+$A$11,IF($C$5,8,0),1,1))</f>
        <v>392.26998900000001</v>
      </c>
      <c r="H422" s="282">
        <f t="shared" ca="1" si="97"/>
        <v>392.86999500000002</v>
      </c>
      <c r="I422" s="292">
        <f t="shared" ca="1" si="98"/>
        <v>381.95001200000002</v>
      </c>
      <c r="J422" s="50">
        <f t="shared" ca="1" si="99"/>
        <v>10.919983000000002</v>
      </c>
      <c r="K422" s="282"/>
      <c r="L422" s="282"/>
      <c r="M422" s="292">
        <f t="shared" ca="1" si="100"/>
        <v>8.409686037525919</v>
      </c>
      <c r="N422" s="291"/>
      <c r="P422" s="292">
        <f t="shared" ca="1" si="101"/>
        <v>383.8733080590423</v>
      </c>
      <c r="Q422" s="301">
        <f t="shared" ca="1" si="102"/>
        <v>392.28299409656825</v>
      </c>
      <c r="R422" s="301">
        <f t="shared" ca="1" si="103"/>
        <v>375.46362202151636</v>
      </c>
      <c r="S422" s="50"/>
      <c r="T422" s="292"/>
      <c r="U422" s="265"/>
      <c r="V422" s="292">
        <f t="shared" ca="1" si="104"/>
        <v>383.8733080590423</v>
      </c>
      <c r="W422" s="241">
        <f t="shared" ca="1" si="105"/>
        <v>8.3966809409577081</v>
      </c>
      <c r="X422" s="351">
        <f t="shared" ca="1" si="106"/>
        <v>70.504250824242419</v>
      </c>
      <c r="Y422" s="50">
        <f t="shared" ca="1" si="96"/>
        <v>7.4557102426332307</v>
      </c>
      <c r="Z422" s="265">
        <f t="shared" ca="1" si="107"/>
        <v>399.72569924263325</v>
      </c>
      <c r="AA422" s="265">
        <f t="shared" ca="1" si="108"/>
        <v>384.81427875736676</v>
      </c>
      <c r="AB422" s="292"/>
      <c r="AC422" s="37"/>
      <c r="AD422" s="50"/>
      <c r="AE422" s="228"/>
      <c r="AF422" s="50"/>
      <c r="AG422" s="50"/>
      <c r="AH422" s="228"/>
      <c r="AI422" s="50"/>
      <c r="AJ422" s="50"/>
      <c r="AK422" s="50"/>
      <c r="AL422" s="68"/>
      <c r="AM422" s="246"/>
      <c r="AN422" s="241"/>
      <c r="AO422" s="68"/>
      <c r="AP422" s="68"/>
      <c r="AQ422" s="241"/>
      <c r="AR422" s="241"/>
      <c r="AS422" s="228"/>
      <c r="AT422" s="194"/>
      <c r="AU422" s="37"/>
      <c r="AV422" s="68"/>
      <c r="AW422" s="228"/>
      <c r="AX422" s="241"/>
      <c r="AY422" s="38"/>
      <c r="AZ422" s="38"/>
      <c r="BA422" s="55"/>
      <c r="BB422" s="55"/>
      <c r="BC422" s="3">
        <f t="shared" ca="1" si="94"/>
        <v>78506000</v>
      </c>
      <c r="BD422" s="3" t="e">
        <f t="shared" ca="1" si="95"/>
        <v>#N/A</v>
      </c>
      <c r="BE422" s="132"/>
      <c r="BF422" s="132"/>
      <c r="BG422" s="125"/>
      <c r="BJ422" s="68"/>
      <c r="BK422" s="68"/>
      <c r="BL422" s="68"/>
      <c r="BN422" s="169"/>
      <c r="BP422" s="68"/>
      <c r="BQ422" s="68"/>
      <c r="BR422" s="68"/>
      <c r="BU422" s="68"/>
      <c r="BV422" s="68"/>
      <c r="BW422" s="68"/>
      <c r="BX422" s="68"/>
      <c r="BZ422" s="237"/>
      <c r="CD422" s="237"/>
      <c r="CF422" s="68"/>
      <c r="CG422" s="68"/>
      <c r="CH422" s="237"/>
      <c r="CL422" s="237"/>
    </row>
    <row r="423" spans="1:90" x14ac:dyDescent="0.4">
      <c r="A423">
        <v>391</v>
      </c>
      <c r="B423" s="47">
        <f ca="1">IF(A423&gt;$A$8,"",OFFSET(InputPriceData!B$15,$A423+$A$11,0,1,1))</f>
        <v>44760</v>
      </c>
      <c r="C423" s="3">
        <f ca="1">IF(A423&gt;$A$8,"",OFFSET(InputPriceData!G$15,CalculationsAndCharts!$A423+$A$11,IF($C$5,8,0),1,1))</f>
        <v>63203600</v>
      </c>
      <c r="D423" s="4">
        <f ca="1">IF(A423&gt;$A$8,"",OFFSET(InputPriceData!C$15,CalculationsAndCharts!$A423+$A$11,IF($C$5,8,0),1,1))</f>
        <v>388.38000499999998</v>
      </c>
      <c r="E423" s="4">
        <f ca="1">IF(A423&gt;$A$8,"",OFFSET(InputPriceData!D$15,CalculationsAndCharts!$A423+$A$11,IF($C$5,8,0),1,1))</f>
        <v>389.08999599999999</v>
      </c>
      <c r="F423" s="4">
        <f ca="1">IF(A423&gt;$A$8,"",OFFSET(InputPriceData!E$15,CalculationsAndCharts!$A423+$A$11,IF($C$5,8,0),1,1))</f>
        <v>380.66000400000001</v>
      </c>
      <c r="G423" s="4">
        <f ca="1">IF(A423&gt;$A$8,"",OFFSET(InputPriceData!F$15,CalculationsAndCharts!$A423+$A$11,IF($C$5,8,0),1,1))</f>
        <v>381.95001200000002</v>
      </c>
      <c r="H423" s="282">
        <f t="shared" ca="1" si="97"/>
        <v>389.08999599999999</v>
      </c>
      <c r="I423" s="292">
        <f t="shared" ca="1" si="98"/>
        <v>380.66000400000001</v>
      </c>
      <c r="J423" s="50">
        <f t="shared" ca="1" si="99"/>
        <v>8.4299919999999702</v>
      </c>
      <c r="K423" s="282"/>
      <c r="L423" s="282"/>
      <c r="M423" s="292">
        <f t="shared" ca="1" si="100"/>
        <v>7.3746417666670743</v>
      </c>
      <c r="N423" s="291"/>
      <c r="P423" s="292">
        <f t="shared" ca="1" si="101"/>
        <v>382.03052251802274</v>
      </c>
      <c r="Q423" s="301">
        <f t="shared" ca="1" si="102"/>
        <v>389.40516428468982</v>
      </c>
      <c r="R423" s="301">
        <f t="shared" ca="1" si="103"/>
        <v>374.65588075135565</v>
      </c>
      <c r="S423" s="50"/>
      <c r="T423" s="292"/>
      <c r="U423" s="265"/>
      <c r="V423" s="292">
        <f t="shared" ca="1" si="104"/>
        <v>382.03052251802274</v>
      </c>
      <c r="W423" s="241">
        <f t="shared" ca="1" si="105"/>
        <v>-8.0510518022720134E-2</v>
      </c>
      <c r="X423" s="351">
        <f t="shared" ca="1" si="106"/>
        <v>6.4819435122867438E-3</v>
      </c>
      <c r="Y423" s="50">
        <f t="shared" ca="1" si="96"/>
        <v>7.215600464863388</v>
      </c>
      <c r="Z423" s="265">
        <f t="shared" ca="1" si="107"/>
        <v>389.16561246486339</v>
      </c>
      <c r="AA423" s="265">
        <f t="shared" ca="1" si="108"/>
        <v>374.73441153513664</v>
      </c>
      <c r="AB423" s="292"/>
      <c r="AC423" s="37"/>
      <c r="AD423" s="50"/>
      <c r="AE423" s="228"/>
      <c r="AF423" s="50"/>
      <c r="AG423" s="50"/>
      <c r="AH423" s="228"/>
      <c r="AI423" s="50"/>
      <c r="AJ423" s="50"/>
      <c r="AK423" s="50"/>
      <c r="AL423" s="68"/>
      <c r="AM423" s="246"/>
      <c r="AN423" s="241"/>
      <c r="AO423" s="68"/>
      <c r="AP423" s="68"/>
      <c r="AQ423" s="241"/>
      <c r="AR423" s="241"/>
      <c r="AS423" s="228"/>
      <c r="AT423" s="194"/>
      <c r="AU423" s="37"/>
      <c r="AV423" s="68"/>
      <c r="AW423" s="228"/>
      <c r="AX423" s="241"/>
      <c r="AY423" s="38"/>
      <c r="AZ423" s="38"/>
      <c r="BA423" s="55"/>
      <c r="BB423" s="55"/>
      <c r="BC423" s="3" t="e">
        <f t="shared" ca="1" si="94"/>
        <v>#N/A</v>
      </c>
      <c r="BD423" s="3">
        <f t="shared" ca="1" si="95"/>
        <v>63203600</v>
      </c>
      <c r="BE423" s="132"/>
      <c r="BF423" s="132"/>
      <c r="BG423" s="125"/>
      <c r="BJ423" s="68"/>
      <c r="BK423" s="68"/>
      <c r="BL423" s="68"/>
      <c r="BN423" s="169"/>
      <c r="BP423" s="68"/>
      <c r="BQ423" s="68"/>
      <c r="BR423" s="68"/>
      <c r="BU423" s="68"/>
      <c r="BV423" s="68"/>
      <c r="BW423" s="68"/>
      <c r="BX423" s="68"/>
      <c r="BZ423" s="237"/>
      <c r="CD423" s="237"/>
      <c r="CF423" s="68"/>
      <c r="CG423" s="68"/>
      <c r="CH423" s="237"/>
      <c r="CL423" s="237"/>
    </row>
    <row r="424" spans="1:90" x14ac:dyDescent="0.4">
      <c r="A424">
        <v>392</v>
      </c>
      <c r="B424" s="47">
        <f ca="1">IF(A424&gt;$A$8,"",OFFSET(InputPriceData!B$15,$A424+$A$11,0,1,1))</f>
        <v>44757</v>
      </c>
      <c r="C424" s="3">
        <f ca="1">IF(A424&gt;$A$8,"",OFFSET(InputPriceData!G$15,CalculationsAndCharts!$A424+$A$11,IF($C$5,8,0),1,1))</f>
        <v>79060400</v>
      </c>
      <c r="D424" s="4">
        <f ca="1">IF(A424&gt;$A$8,"",OFFSET(InputPriceData!C$15,CalculationsAndCharts!$A424+$A$11,IF($C$5,8,0),1,1))</f>
        <v>382.54998799999998</v>
      </c>
      <c r="E424" s="4">
        <f ca="1">IF(A424&gt;$A$8,"",OFFSET(InputPriceData!D$15,CalculationsAndCharts!$A424+$A$11,IF($C$5,8,0),1,1))</f>
        <v>385.25</v>
      </c>
      <c r="F424" s="4">
        <f ca="1">IF(A424&gt;$A$8,"",OFFSET(InputPriceData!E$15,CalculationsAndCharts!$A424+$A$11,IF($C$5,8,0),1,1))</f>
        <v>380.540009</v>
      </c>
      <c r="G424" s="4">
        <f ca="1">IF(A424&gt;$A$8,"",OFFSET(InputPriceData!F$15,CalculationsAndCharts!$A424+$A$11,IF($C$5,8,0),1,1))</f>
        <v>385.13000499999998</v>
      </c>
      <c r="H424" s="282">
        <f t="shared" ca="1" si="97"/>
        <v>385.25</v>
      </c>
      <c r="I424" s="292">
        <f t="shared" ca="1" si="98"/>
        <v>377.91000400000001</v>
      </c>
      <c r="J424" s="50">
        <f t="shared" ca="1" si="99"/>
        <v>7.3399959999999851</v>
      </c>
      <c r="K424" s="282"/>
      <c r="L424" s="282"/>
      <c r="M424" s="292">
        <f t="shared" ca="1" si="100"/>
        <v>6.9349692242987047</v>
      </c>
      <c r="N424" s="291"/>
      <c r="P424" s="292">
        <f t="shared" ca="1" si="101"/>
        <v>381.55962049362307</v>
      </c>
      <c r="Q424" s="301">
        <f t="shared" ca="1" si="102"/>
        <v>388.49458971792177</v>
      </c>
      <c r="R424" s="301">
        <f t="shared" ca="1" si="103"/>
        <v>374.62465126932437</v>
      </c>
      <c r="S424" s="50"/>
      <c r="T424" s="292"/>
      <c r="U424" s="265"/>
      <c r="V424" s="292">
        <f t="shared" ca="1" si="104"/>
        <v>381.55962049362307</v>
      </c>
      <c r="W424" s="241">
        <f t="shared" ca="1" si="105"/>
        <v>3.5703845063769108</v>
      </c>
      <c r="X424" s="351">
        <f t="shared" ca="1" si="106"/>
        <v>12.747645523376297</v>
      </c>
      <c r="Y424" s="50">
        <f t="shared" ca="1" si="96"/>
        <v>7.320368109624634</v>
      </c>
      <c r="Z424" s="265">
        <f t="shared" ca="1" si="107"/>
        <v>392.45037310962459</v>
      </c>
      <c r="AA424" s="265">
        <f t="shared" ca="1" si="108"/>
        <v>377.80963689037537</v>
      </c>
      <c r="AB424" s="292"/>
      <c r="AC424" s="37"/>
      <c r="AD424" s="50"/>
      <c r="AE424" s="228"/>
      <c r="AF424" s="50"/>
      <c r="AG424" s="50"/>
      <c r="AH424" s="228"/>
      <c r="AI424" s="50"/>
      <c r="AJ424" s="50"/>
      <c r="AK424" s="50"/>
      <c r="AL424" s="68"/>
      <c r="AM424" s="246"/>
      <c r="AN424" s="241"/>
      <c r="AO424" s="68"/>
      <c r="AP424" s="68"/>
      <c r="AQ424" s="241"/>
      <c r="AR424" s="241"/>
      <c r="AS424" s="228"/>
      <c r="AT424" s="194"/>
      <c r="AU424" s="37"/>
      <c r="AV424" s="68"/>
      <c r="AW424" s="228"/>
      <c r="AX424" s="241"/>
      <c r="AY424" s="38"/>
      <c r="AZ424" s="38"/>
      <c r="BA424" s="55"/>
      <c r="BB424" s="55"/>
      <c r="BC424" s="3">
        <f t="shared" ca="1" si="94"/>
        <v>79060400</v>
      </c>
      <c r="BD424" s="3" t="e">
        <f t="shared" ca="1" si="95"/>
        <v>#N/A</v>
      </c>
      <c r="BE424" s="132"/>
      <c r="BF424" s="132"/>
      <c r="BG424" s="125"/>
      <c r="BJ424" s="68"/>
      <c r="BK424" s="68"/>
      <c r="BL424" s="68"/>
      <c r="BN424" s="169"/>
      <c r="BP424" s="68"/>
      <c r="BQ424" s="68"/>
      <c r="BR424" s="68"/>
      <c r="BU424" s="68"/>
      <c r="BV424" s="68"/>
      <c r="BW424" s="68"/>
      <c r="BX424" s="68"/>
      <c r="BZ424" s="237"/>
      <c r="CD424" s="237"/>
      <c r="CF424" s="68"/>
      <c r="CG424" s="68"/>
      <c r="CH424" s="237"/>
      <c r="CL424" s="237"/>
    </row>
    <row r="425" spans="1:90" x14ac:dyDescent="0.4">
      <c r="A425">
        <v>393</v>
      </c>
      <c r="B425" s="47">
        <f ca="1">IF(A425&gt;$A$8,"",OFFSET(InputPriceData!B$15,$A425+$A$11,0,1,1))</f>
        <v>44756</v>
      </c>
      <c r="C425" s="3">
        <f ca="1">IF(A425&gt;$A$8,"",OFFSET(InputPriceData!G$15,CalculationsAndCharts!$A425+$A$11,IF($C$5,8,0),1,1))</f>
        <v>89704800</v>
      </c>
      <c r="D425" s="4">
        <f ca="1">IF(A425&gt;$A$8,"",OFFSET(InputPriceData!C$15,CalculationsAndCharts!$A425+$A$11,IF($C$5,8,0),1,1))</f>
        <v>373.60998499999999</v>
      </c>
      <c r="E425" s="4">
        <f ca="1">IF(A425&gt;$A$8,"",OFFSET(InputPriceData!D$15,CalculationsAndCharts!$A425+$A$11,IF($C$5,8,0),1,1))</f>
        <v>379.04998799999998</v>
      </c>
      <c r="F425" s="4">
        <f ca="1">IF(A425&gt;$A$8,"",OFFSET(InputPriceData!E$15,CalculationsAndCharts!$A425+$A$11,IF($C$5,8,0),1,1))</f>
        <v>371.040009</v>
      </c>
      <c r="G425" s="4">
        <f ca="1">IF(A425&gt;$A$8,"",OFFSET(InputPriceData!F$15,CalculationsAndCharts!$A425+$A$11,IF($C$5,8,0),1,1))</f>
        <v>377.91000400000001</v>
      </c>
      <c r="H425" s="282">
        <f t="shared" ca="1" si="97"/>
        <v>379.04998799999998</v>
      </c>
      <c r="I425" s="292">
        <f t="shared" ca="1" si="98"/>
        <v>371.040009</v>
      </c>
      <c r="J425" s="50">
        <f t="shared" ca="1" si="99"/>
        <v>8.0099789999999871</v>
      </c>
      <c r="K425" s="282"/>
      <c r="L425" s="282"/>
      <c r="M425" s="292">
        <f t="shared" ca="1" si="100"/>
        <v>6.4709621243018347</v>
      </c>
      <c r="N425" s="291"/>
      <c r="P425" s="292">
        <f t="shared" ca="1" si="101"/>
        <v>382.07464967410283</v>
      </c>
      <c r="Q425" s="301">
        <f t="shared" ca="1" si="102"/>
        <v>388.54561179840465</v>
      </c>
      <c r="R425" s="301">
        <f t="shared" ca="1" si="103"/>
        <v>375.60368754980101</v>
      </c>
      <c r="S425" s="50"/>
      <c r="T425" s="292"/>
      <c r="U425" s="265"/>
      <c r="V425" s="292">
        <f t="shared" ca="1" si="104"/>
        <v>382.07464967410283</v>
      </c>
      <c r="W425" s="241">
        <f t="shared" ca="1" si="105"/>
        <v>-4.1646456741028146</v>
      </c>
      <c r="X425" s="351">
        <f t="shared" ca="1" si="106"/>
        <v>17.344273590823288</v>
      </c>
      <c r="Y425" s="50">
        <f t="shared" ca="1" si="96"/>
        <v>7.2794407004482258</v>
      </c>
      <c r="Z425" s="265">
        <f t="shared" ca="1" si="107"/>
        <v>385.18944470044823</v>
      </c>
      <c r="AA425" s="265">
        <f t="shared" ca="1" si="108"/>
        <v>370.6305632995518</v>
      </c>
      <c r="AB425" s="292"/>
      <c r="AC425" s="37"/>
      <c r="AD425" s="50"/>
      <c r="AE425" s="228"/>
      <c r="AF425" s="50"/>
      <c r="AG425" s="50"/>
      <c r="AH425" s="228"/>
      <c r="AI425" s="50"/>
      <c r="AJ425" s="50"/>
      <c r="AK425" s="50"/>
      <c r="AL425" s="68"/>
      <c r="AM425" s="246"/>
      <c r="AN425" s="241"/>
      <c r="AO425" s="68"/>
      <c r="AP425" s="68"/>
      <c r="AQ425" s="241"/>
      <c r="AR425" s="241"/>
      <c r="AS425" s="228"/>
      <c r="AT425" s="194"/>
      <c r="AU425" s="37"/>
      <c r="AV425" s="68"/>
      <c r="AW425" s="228"/>
      <c r="AX425" s="241"/>
      <c r="AY425" s="38"/>
      <c r="AZ425" s="38"/>
      <c r="BA425" s="55"/>
      <c r="BB425" s="55"/>
      <c r="BC425" s="3" t="e">
        <f t="shared" ca="1" si="94"/>
        <v>#N/A</v>
      </c>
      <c r="BD425" s="3">
        <f t="shared" ca="1" si="95"/>
        <v>89704800</v>
      </c>
      <c r="BE425" s="132"/>
      <c r="BF425" s="132"/>
      <c r="BG425" s="125"/>
      <c r="BJ425" s="68"/>
      <c r="BK425" s="68"/>
      <c r="BL425" s="68"/>
      <c r="BN425" s="169"/>
      <c r="BP425" s="68"/>
      <c r="BQ425" s="68"/>
      <c r="BR425" s="68"/>
      <c r="BU425" s="68"/>
      <c r="BV425" s="68"/>
      <c r="BW425" s="68"/>
      <c r="BX425" s="68"/>
      <c r="BZ425" s="237"/>
      <c r="CD425" s="237"/>
      <c r="CF425" s="68"/>
      <c r="CG425" s="68"/>
      <c r="CH425" s="237"/>
      <c r="CL425" s="237"/>
    </row>
    <row r="426" spans="1:90" x14ac:dyDescent="0.4">
      <c r="A426">
        <v>394</v>
      </c>
      <c r="B426" s="47">
        <f ca="1">IF(A426&gt;$A$8,"",OFFSET(InputPriceData!B$15,$A426+$A$11,0,1,1))</f>
        <v>44755</v>
      </c>
      <c r="C426" s="3">
        <f ca="1">IF(A426&gt;$A$8,"",OFFSET(InputPriceData!G$15,CalculationsAndCharts!$A426+$A$11,IF($C$5,8,0),1,1))</f>
        <v>84224600</v>
      </c>
      <c r="D426" s="4">
        <f ca="1">IF(A426&gt;$A$8,"",OFFSET(InputPriceData!C$15,CalculationsAndCharts!$A426+$A$11,IF($C$5,8,0),1,1))</f>
        <v>375.10000600000001</v>
      </c>
      <c r="E426" s="4">
        <f ca="1">IF(A426&gt;$A$8,"",OFFSET(InputPriceData!D$15,CalculationsAndCharts!$A426+$A$11,IF($C$5,8,0),1,1))</f>
        <v>381.92001299999998</v>
      </c>
      <c r="F426" s="4">
        <f ca="1">IF(A426&gt;$A$8,"",OFFSET(InputPriceData!E$15,CalculationsAndCharts!$A426+$A$11,IF($C$5,8,0),1,1))</f>
        <v>374.66000400000001</v>
      </c>
      <c r="G426" s="4">
        <f ca="1">IF(A426&gt;$A$8,"",OFFSET(InputPriceData!F$15,CalculationsAndCharts!$A426+$A$11,IF($C$5,8,0),1,1))</f>
        <v>378.82998700000002</v>
      </c>
      <c r="H426" s="282">
        <f t="shared" ca="1" si="97"/>
        <v>381.92001299999998</v>
      </c>
      <c r="I426" s="292">
        <f t="shared" ca="1" si="98"/>
        <v>374.66000400000001</v>
      </c>
      <c r="J426" s="50">
        <f t="shared" ca="1" si="99"/>
        <v>7.2600089999999682</v>
      </c>
      <c r="K426" s="282"/>
      <c r="L426" s="282"/>
      <c r="M426" s="292">
        <f t="shared" ca="1" si="100"/>
        <v>5.915694546719501</v>
      </c>
      <c r="N426" s="291"/>
      <c r="P426" s="292">
        <f t="shared" ca="1" si="101"/>
        <v>384.37705627969228</v>
      </c>
      <c r="Q426" s="301">
        <f t="shared" ca="1" si="102"/>
        <v>390.2927508264118</v>
      </c>
      <c r="R426" s="301">
        <f t="shared" ca="1" si="103"/>
        <v>378.46136173297276</v>
      </c>
      <c r="S426" s="50"/>
      <c r="T426" s="292"/>
      <c r="U426" s="265"/>
      <c r="V426" s="292">
        <f t="shared" ca="1" si="104"/>
        <v>384.37705627969228</v>
      </c>
      <c r="W426" s="241">
        <f t="shared" ca="1" si="105"/>
        <v>-5.5470692796922663</v>
      </c>
      <c r="X426" s="351">
        <f t="shared" ca="1" si="106"/>
        <v>30.769977593705679</v>
      </c>
      <c r="Y426" s="50">
        <f t="shared" ca="1" si="96"/>
        <v>7.667525374164132</v>
      </c>
      <c r="Z426" s="265">
        <f t="shared" ca="1" si="107"/>
        <v>386.49751237416416</v>
      </c>
      <c r="AA426" s="265">
        <f t="shared" ca="1" si="108"/>
        <v>371.16246162583587</v>
      </c>
      <c r="AB426" s="292"/>
      <c r="AC426" s="37"/>
      <c r="AD426" s="50"/>
      <c r="AE426" s="228"/>
      <c r="AF426" s="50"/>
      <c r="AG426" s="50"/>
      <c r="AH426" s="228"/>
      <c r="AI426" s="50"/>
      <c r="AJ426" s="50"/>
      <c r="AK426" s="50"/>
      <c r="AL426" s="68"/>
      <c r="AM426" s="246"/>
      <c r="AN426" s="241"/>
      <c r="AO426" s="68"/>
      <c r="AP426" s="68"/>
      <c r="AQ426" s="241"/>
      <c r="AR426" s="241"/>
      <c r="AS426" s="228"/>
      <c r="AT426" s="194"/>
      <c r="AU426" s="37"/>
      <c r="AV426" s="68"/>
      <c r="AW426" s="228"/>
      <c r="AX426" s="241"/>
      <c r="AY426" s="38"/>
      <c r="AZ426" s="38"/>
      <c r="BA426" s="55"/>
      <c r="BB426" s="55"/>
      <c r="BC426" s="3" t="e">
        <f t="shared" ca="1" si="94"/>
        <v>#N/A</v>
      </c>
      <c r="BD426" s="3">
        <f t="shared" ca="1" si="95"/>
        <v>84224600</v>
      </c>
      <c r="BE426" s="132"/>
      <c r="BF426" s="132"/>
      <c r="BG426" s="125"/>
      <c r="BJ426" s="68"/>
      <c r="BK426" s="68"/>
      <c r="BL426" s="68"/>
      <c r="BN426" s="169"/>
      <c r="BP426" s="68"/>
      <c r="BQ426" s="68"/>
      <c r="BR426" s="68"/>
      <c r="BU426" s="68"/>
      <c r="BV426" s="68"/>
      <c r="BW426" s="68"/>
      <c r="BX426" s="68"/>
      <c r="BZ426" s="237"/>
      <c r="CD426" s="237"/>
      <c r="CF426" s="68"/>
      <c r="CG426" s="68"/>
      <c r="CH426" s="237"/>
      <c r="CL426" s="237"/>
    </row>
    <row r="427" spans="1:90" x14ac:dyDescent="0.4">
      <c r="A427">
        <v>395</v>
      </c>
      <c r="B427" s="47">
        <f ca="1">IF(A427&gt;$A$8,"",OFFSET(InputPriceData!B$15,$A427+$A$11,0,1,1))</f>
        <v>44754</v>
      </c>
      <c r="C427" s="3">
        <f ca="1">IF(A427&gt;$A$8,"",OFFSET(InputPriceData!G$15,CalculationsAndCharts!$A427+$A$11,IF($C$5,8,0),1,1))</f>
        <v>62219200</v>
      </c>
      <c r="D427" s="4">
        <f ca="1">IF(A427&gt;$A$8,"",OFFSET(InputPriceData!C$15,CalculationsAndCharts!$A427+$A$11,IF($C$5,8,0),1,1))</f>
        <v>383.64999399999999</v>
      </c>
      <c r="E427" s="4">
        <f ca="1">IF(A427&gt;$A$8,"",OFFSET(InputPriceData!D$15,CalculationsAndCharts!$A427+$A$11,IF($C$5,8,0),1,1))</f>
        <v>386.16000400000001</v>
      </c>
      <c r="F427" s="4">
        <f ca="1">IF(A427&gt;$A$8,"",OFFSET(InputPriceData!E$15,CalculationsAndCharts!$A427+$A$11,IF($C$5,8,0),1,1))</f>
        <v>378.98998999999998</v>
      </c>
      <c r="G427" s="4">
        <f ca="1">IF(A427&gt;$A$8,"",OFFSET(InputPriceData!F$15,CalculationsAndCharts!$A427+$A$11,IF($C$5,8,0),1,1))</f>
        <v>380.82998700000002</v>
      </c>
      <c r="H427" s="282">
        <f t="shared" ca="1" si="97"/>
        <v>386.16000400000001</v>
      </c>
      <c r="I427" s="292">
        <f t="shared" ca="1" si="98"/>
        <v>378.98998999999998</v>
      </c>
      <c r="J427" s="50">
        <f t="shared" ca="1" si="99"/>
        <v>7.1700140000000374</v>
      </c>
      <c r="K427" s="282"/>
      <c r="L427" s="282"/>
      <c r="M427" s="292">
        <f t="shared" ca="1" si="100"/>
        <v>5.4707215225834975</v>
      </c>
      <c r="N427" s="291"/>
      <c r="P427" s="292">
        <f t="shared" ca="1" si="101"/>
        <v>386.50043742721289</v>
      </c>
      <c r="Q427" s="301">
        <f t="shared" ca="1" si="102"/>
        <v>391.9711589497964</v>
      </c>
      <c r="R427" s="301">
        <f t="shared" ca="1" si="103"/>
        <v>381.02971590462937</v>
      </c>
      <c r="S427" s="50"/>
      <c r="T427" s="292"/>
      <c r="U427" s="265"/>
      <c r="V427" s="292">
        <f t="shared" ca="1" si="104"/>
        <v>386.50043742721289</v>
      </c>
      <c r="W427" s="241">
        <f t="shared" ca="1" si="105"/>
        <v>-5.6704504272128702</v>
      </c>
      <c r="X427" s="351">
        <f t="shared" ca="1" si="106"/>
        <v>32.154008047478619</v>
      </c>
      <c r="Y427" s="50">
        <f t="shared" ca="1" si="96"/>
        <v>8.9594295581264305</v>
      </c>
      <c r="Z427" s="265">
        <f t="shared" ca="1" si="107"/>
        <v>389.78941655812645</v>
      </c>
      <c r="AA427" s="265">
        <f t="shared" ca="1" si="108"/>
        <v>371.87055744187359</v>
      </c>
      <c r="AB427" s="292"/>
      <c r="AC427" s="37"/>
      <c r="AD427" s="50"/>
      <c r="AE427" s="228"/>
      <c r="AF427" s="50"/>
      <c r="AG427" s="50"/>
      <c r="AH427" s="228"/>
      <c r="AI427" s="50"/>
      <c r="AJ427" s="50"/>
      <c r="AK427" s="50"/>
      <c r="AL427" s="68"/>
      <c r="AM427" s="246"/>
      <c r="AN427" s="241"/>
      <c r="AO427" s="68"/>
      <c r="AP427" s="68"/>
      <c r="AQ427" s="241"/>
      <c r="AR427" s="241"/>
      <c r="AS427" s="228"/>
      <c r="AT427" s="194"/>
      <c r="AU427" s="37"/>
      <c r="AV427" s="68"/>
      <c r="AW427" s="228"/>
      <c r="AX427" s="241"/>
      <c r="AY427" s="38"/>
      <c r="AZ427" s="38"/>
      <c r="BA427" s="55"/>
      <c r="BB427" s="55"/>
      <c r="BC427" s="3" t="e">
        <f t="shared" ca="1" si="94"/>
        <v>#N/A</v>
      </c>
      <c r="BD427" s="3">
        <f t="shared" ca="1" si="95"/>
        <v>62219200</v>
      </c>
      <c r="BE427" s="132"/>
      <c r="BF427" s="132"/>
      <c r="BG427" s="125"/>
      <c r="BJ427" s="68"/>
      <c r="BK427" s="68"/>
      <c r="BL427" s="68"/>
      <c r="BN427" s="169"/>
      <c r="BP427" s="68"/>
      <c r="BQ427" s="68"/>
      <c r="BR427" s="68"/>
      <c r="BU427" s="68"/>
      <c r="BV427" s="68"/>
      <c r="BW427" s="68"/>
      <c r="BX427" s="68"/>
      <c r="BZ427" s="237"/>
      <c r="CD427" s="237"/>
      <c r="CF427" s="68"/>
      <c r="CG427" s="68"/>
      <c r="CH427" s="237"/>
      <c r="CL427" s="237"/>
    </row>
    <row r="428" spans="1:90" x14ac:dyDescent="0.4">
      <c r="A428">
        <v>396</v>
      </c>
      <c r="B428" s="47">
        <f ca="1">IF(A428&gt;$A$8,"",OFFSET(InputPriceData!B$15,$A428+$A$11,0,1,1))</f>
        <v>44753</v>
      </c>
      <c r="C428" s="3">
        <f ca="1">IF(A428&gt;$A$8,"",OFFSET(InputPriceData!G$15,CalculationsAndCharts!$A428+$A$11,IF($C$5,8,0),1,1))</f>
        <v>58366900</v>
      </c>
      <c r="D428" s="4">
        <f ca="1">IF(A428&gt;$A$8,"",OFFSET(InputPriceData!C$15,CalculationsAndCharts!$A428+$A$11,IF($C$5,8,0),1,1))</f>
        <v>385.85000600000001</v>
      </c>
      <c r="E428" s="4">
        <f ca="1">IF(A428&gt;$A$8,"",OFFSET(InputPriceData!D$15,CalculationsAndCharts!$A428+$A$11,IF($C$5,8,0),1,1))</f>
        <v>386.86999500000002</v>
      </c>
      <c r="F428" s="4">
        <f ca="1">IF(A428&gt;$A$8,"",OFFSET(InputPriceData!E$15,CalculationsAndCharts!$A428+$A$11,IF($C$5,8,0),1,1))</f>
        <v>383.5</v>
      </c>
      <c r="G428" s="4">
        <f ca="1">IF(A428&gt;$A$8,"",OFFSET(InputPriceData!F$15,CalculationsAndCharts!$A428+$A$11,IF($C$5,8,0),1,1))</f>
        <v>384.23001099999999</v>
      </c>
      <c r="H428" s="282">
        <f t="shared" ca="1" si="97"/>
        <v>388.67001299999998</v>
      </c>
      <c r="I428" s="292">
        <f t="shared" ca="1" si="98"/>
        <v>383.5</v>
      </c>
      <c r="J428" s="50">
        <f t="shared" ca="1" si="99"/>
        <v>5.1700129999999831</v>
      </c>
      <c r="K428" s="282"/>
      <c r="L428" s="282"/>
      <c r="M428" s="292">
        <f t="shared" ca="1" si="100"/>
        <v>5.5118595207817664</v>
      </c>
      <c r="N428" s="291"/>
      <c r="P428" s="292">
        <f t="shared" ca="1" si="101"/>
        <v>387.64581189682809</v>
      </c>
      <c r="Q428" s="301">
        <f t="shared" ca="1" si="102"/>
        <v>393.15767141760983</v>
      </c>
      <c r="R428" s="301">
        <f t="shared" ca="1" si="103"/>
        <v>382.13395237604635</v>
      </c>
      <c r="S428" s="50"/>
      <c r="T428" s="292"/>
      <c r="U428" s="265"/>
      <c r="V428" s="292">
        <f t="shared" ca="1" si="104"/>
        <v>387.64581189682809</v>
      </c>
      <c r="W428" s="241">
        <f t="shared" ca="1" si="105"/>
        <v>-3.4158008968281024</v>
      </c>
      <c r="X428" s="351">
        <f t="shared" ca="1" si="106"/>
        <v>11.667695766771669</v>
      </c>
      <c r="Y428" s="50">
        <f t="shared" ca="1" si="96"/>
        <v>9.666461612302788</v>
      </c>
      <c r="Z428" s="265">
        <f t="shared" ca="1" si="107"/>
        <v>393.89647261230277</v>
      </c>
      <c r="AA428" s="265">
        <f t="shared" ca="1" si="108"/>
        <v>374.56354938769721</v>
      </c>
      <c r="AB428" s="292"/>
      <c r="AC428" s="37"/>
      <c r="AD428" s="50"/>
      <c r="AE428" s="228"/>
      <c r="AF428" s="50"/>
      <c r="AG428" s="50"/>
      <c r="AH428" s="228"/>
      <c r="AI428" s="50"/>
      <c r="AJ428" s="50"/>
      <c r="AK428" s="50"/>
      <c r="AL428" s="68"/>
      <c r="AM428" s="246"/>
      <c r="AN428" s="241"/>
      <c r="AO428" s="68"/>
      <c r="AP428" s="68"/>
      <c r="AQ428" s="241"/>
      <c r="AR428" s="241"/>
      <c r="AS428" s="228"/>
      <c r="AT428" s="194"/>
      <c r="AU428" s="37"/>
      <c r="AV428" s="68"/>
      <c r="AW428" s="228"/>
      <c r="AX428" s="241"/>
      <c r="AY428" s="38"/>
      <c r="AZ428" s="38"/>
      <c r="BA428" s="55"/>
      <c r="BB428" s="55"/>
      <c r="BC428" s="3" t="e">
        <f t="shared" ca="1" si="94"/>
        <v>#N/A</v>
      </c>
      <c r="BD428" s="3">
        <f t="shared" ca="1" si="95"/>
        <v>58366900</v>
      </c>
      <c r="BE428" s="132"/>
      <c r="BF428" s="132"/>
      <c r="BG428" s="125"/>
      <c r="BJ428" s="68"/>
      <c r="BK428" s="68"/>
      <c r="BL428" s="68"/>
      <c r="BN428" s="169"/>
      <c r="BP428" s="68"/>
      <c r="BQ428" s="68"/>
      <c r="BR428" s="68"/>
      <c r="BU428" s="68"/>
      <c r="BV428" s="68"/>
      <c r="BW428" s="68"/>
      <c r="BX428" s="68"/>
      <c r="BZ428" s="237"/>
      <c r="CD428" s="237"/>
      <c r="CF428" s="68"/>
      <c r="CG428" s="68"/>
      <c r="CH428" s="237"/>
      <c r="CL428" s="237"/>
    </row>
    <row r="429" spans="1:90" x14ac:dyDescent="0.4">
      <c r="A429">
        <v>397</v>
      </c>
      <c r="B429" s="47">
        <f ca="1">IF(A429&gt;$A$8,"",OFFSET(InputPriceData!B$15,$A429+$A$11,0,1,1))</f>
        <v>44750</v>
      </c>
      <c r="C429" s="3">
        <f ca="1">IF(A429&gt;$A$8,"",OFFSET(InputPriceData!G$15,CalculationsAndCharts!$A429+$A$11,IF($C$5,8,0),1,1))</f>
        <v>72397800</v>
      </c>
      <c r="D429" s="4">
        <f ca="1">IF(A429&gt;$A$8,"",OFFSET(InputPriceData!C$15,CalculationsAndCharts!$A429+$A$11,IF($C$5,8,0),1,1))</f>
        <v>387.26998900000001</v>
      </c>
      <c r="E429" s="4">
        <f ca="1">IF(A429&gt;$A$8,"",OFFSET(InputPriceData!D$15,CalculationsAndCharts!$A429+$A$11,IF($C$5,8,0),1,1))</f>
        <v>390.64001500000001</v>
      </c>
      <c r="F429" s="4">
        <f ca="1">IF(A429&gt;$A$8,"",OFFSET(InputPriceData!E$15,CalculationsAndCharts!$A429+$A$11,IF($C$5,8,0),1,1))</f>
        <v>385.66000400000001</v>
      </c>
      <c r="G429" s="4">
        <f ca="1">IF(A429&gt;$A$8,"",OFFSET(InputPriceData!F$15,CalculationsAndCharts!$A429+$A$11,IF($C$5,8,0),1,1))</f>
        <v>388.67001299999998</v>
      </c>
      <c r="H429" s="282">
        <f t="shared" ca="1" si="97"/>
        <v>390.64001500000001</v>
      </c>
      <c r="I429" s="292">
        <f t="shared" ca="1" si="98"/>
        <v>385.66000400000001</v>
      </c>
      <c r="J429" s="50">
        <f t="shared" ca="1" si="99"/>
        <v>4.9800109999999904</v>
      </c>
      <c r="K429" s="282"/>
      <c r="L429" s="282"/>
      <c r="M429" s="292">
        <f t="shared" ca="1" si="100"/>
        <v>6.202044843064737</v>
      </c>
      <c r="N429" s="291"/>
      <c r="P429" s="292">
        <f t="shared" ca="1" si="101"/>
        <v>386.8505862005818</v>
      </c>
      <c r="Q429" s="301">
        <f t="shared" ca="1" si="102"/>
        <v>393.05263104364656</v>
      </c>
      <c r="R429" s="301">
        <f t="shared" ca="1" si="103"/>
        <v>380.64854135751705</v>
      </c>
      <c r="S429" s="50"/>
      <c r="T429" s="292"/>
      <c r="U429" s="265"/>
      <c r="V429" s="292">
        <f t="shared" ca="1" si="104"/>
        <v>386.8505862005818</v>
      </c>
      <c r="W429" s="241">
        <f t="shared" ca="1" si="105"/>
        <v>1.8194267994181814</v>
      </c>
      <c r="X429" s="351">
        <f t="shared" ca="1" si="106"/>
        <v>3.3103138784410873</v>
      </c>
      <c r="Y429" s="50">
        <f t="shared" ca="1" si="96"/>
        <v>10.025282174418605</v>
      </c>
      <c r="Z429" s="265">
        <f t="shared" ca="1" si="107"/>
        <v>398.69529517441856</v>
      </c>
      <c r="AA429" s="265">
        <f t="shared" ca="1" si="108"/>
        <v>378.64473082558141</v>
      </c>
      <c r="AB429" s="292"/>
      <c r="AC429" s="37"/>
      <c r="AD429" s="50"/>
      <c r="AE429" s="228"/>
      <c r="AF429" s="50"/>
      <c r="AG429" s="50"/>
      <c r="AH429" s="228"/>
      <c r="AI429" s="50"/>
      <c r="AJ429" s="50"/>
      <c r="AK429" s="50"/>
      <c r="AL429" s="68"/>
      <c r="AM429" s="246"/>
      <c r="AN429" s="241"/>
      <c r="AO429" s="68"/>
      <c r="AP429" s="68"/>
      <c r="AQ429" s="241"/>
      <c r="AR429" s="241"/>
      <c r="AS429" s="228"/>
      <c r="AT429" s="194"/>
      <c r="AU429" s="37"/>
      <c r="AV429" s="68"/>
      <c r="AW429" s="228"/>
      <c r="AX429" s="241"/>
      <c r="AY429" s="38"/>
      <c r="AZ429" s="38"/>
      <c r="BA429" s="55"/>
      <c r="BB429" s="55"/>
      <c r="BC429" s="3" t="e">
        <f t="shared" ref="BC429:BC492" ca="1" si="109">IF(G429&gt;=G430,C429,NA())</f>
        <v>#N/A</v>
      </c>
      <c r="BD429" s="3">
        <f t="shared" ref="BD429:BD492" ca="1" si="110">IF(G429&lt;G430,C429,NA())</f>
        <v>72397800</v>
      </c>
      <c r="BE429" s="132"/>
      <c r="BF429" s="132"/>
      <c r="BG429" s="125"/>
      <c r="BJ429" s="68"/>
      <c r="BK429" s="68"/>
      <c r="BL429" s="68"/>
      <c r="BN429" s="169"/>
      <c r="BP429" s="68"/>
      <c r="BQ429" s="68"/>
      <c r="BR429" s="68"/>
      <c r="BU429" s="68"/>
      <c r="BV429" s="68"/>
      <c r="BW429" s="68"/>
      <c r="BX429" s="68"/>
      <c r="BZ429" s="237"/>
      <c r="CD429" s="237"/>
      <c r="CF429" s="68"/>
      <c r="CG429" s="68"/>
      <c r="CH429" s="237"/>
      <c r="CL429" s="237"/>
    </row>
    <row r="430" spans="1:90" x14ac:dyDescent="0.4">
      <c r="A430">
        <v>398</v>
      </c>
      <c r="B430" s="47">
        <f ca="1">IF(A430&gt;$A$8,"",OFFSET(InputPriceData!B$15,$A430+$A$11,0,1,1))</f>
        <v>44749</v>
      </c>
      <c r="C430" s="3">
        <f ca="1">IF(A430&gt;$A$8,"",OFFSET(InputPriceData!G$15,CalculationsAndCharts!$A430+$A$11,IF($C$5,8,0),1,1))</f>
        <v>64525900</v>
      </c>
      <c r="D430" s="4">
        <f ca="1">IF(A430&gt;$A$8,"",OFFSET(InputPriceData!C$15,CalculationsAndCharts!$A430+$A$11,IF($C$5,8,0),1,1))</f>
        <v>385.11999500000002</v>
      </c>
      <c r="E430" s="4">
        <f ca="1">IF(A430&gt;$A$8,"",OFFSET(InputPriceData!D$15,CalculationsAndCharts!$A430+$A$11,IF($C$5,8,0),1,1))</f>
        <v>389.82998700000002</v>
      </c>
      <c r="F430" s="4">
        <f ca="1">IF(A430&gt;$A$8,"",OFFSET(InputPriceData!E$15,CalculationsAndCharts!$A430+$A$11,IF($C$5,8,0),1,1))</f>
        <v>383.26998900000001</v>
      </c>
      <c r="G430" s="4">
        <f ca="1">IF(A430&gt;$A$8,"",OFFSET(InputPriceData!F$15,CalculationsAndCharts!$A430+$A$11,IF($C$5,8,0),1,1))</f>
        <v>388.98998999999998</v>
      </c>
      <c r="H430" s="282">
        <f t="shared" ca="1" si="97"/>
        <v>389.82998700000002</v>
      </c>
      <c r="I430" s="292">
        <f t="shared" ca="1" si="98"/>
        <v>383.25</v>
      </c>
      <c r="J430" s="50">
        <f t="shared" ca="1" si="99"/>
        <v>6.5799870000000169</v>
      </c>
      <c r="K430" s="282"/>
      <c r="L430" s="282"/>
      <c r="M430" s="292">
        <f t="shared" ca="1" si="100"/>
        <v>6.7885239334433205</v>
      </c>
      <c r="N430" s="291"/>
      <c r="P430" s="292">
        <f t="shared" ca="1" si="101"/>
        <v>384.3768042200179</v>
      </c>
      <c r="Q430" s="301">
        <f t="shared" ca="1" si="102"/>
        <v>391.16532815346125</v>
      </c>
      <c r="R430" s="301">
        <f t="shared" ca="1" si="103"/>
        <v>377.58828028657456</v>
      </c>
      <c r="S430" s="50"/>
      <c r="T430" s="292"/>
      <c r="U430" s="265"/>
      <c r="V430" s="292">
        <f t="shared" ca="1" si="104"/>
        <v>384.3768042200179</v>
      </c>
      <c r="W430" s="241">
        <f t="shared" ca="1" si="105"/>
        <v>4.613185779982075</v>
      </c>
      <c r="X430" s="351">
        <f t="shared" ca="1" si="106"/>
        <v>21.281483040628824</v>
      </c>
      <c r="Y430" s="50">
        <f t="shared" ca="1" si="96"/>
        <v>10.096324532646012</v>
      </c>
      <c r="Z430" s="265">
        <f t="shared" ca="1" si="107"/>
        <v>399.08631453264599</v>
      </c>
      <c r="AA430" s="265">
        <f t="shared" ca="1" si="108"/>
        <v>378.89366546735397</v>
      </c>
      <c r="AB430" s="292"/>
      <c r="AC430" s="37"/>
      <c r="AD430" s="50"/>
      <c r="AE430" s="228"/>
      <c r="AF430" s="50"/>
      <c r="AG430" s="50"/>
      <c r="AH430" s="228"/>
      <c r="AI430" s="50"/>
      <c r="AJ430" s="50"/>
      <c r="AK430" s="50"/>
      <c r="AL430" s="68"/>
      <c r="AM430" s="246"/>
      <c r="AN430" s="241"/>
      <c r="AO430" s="68"/>
      <c r="AP430" s="68"/>
      <c r="AQ430" s="241"/>
      <c r="AR430" s="241"/>
      <c r="AS430" s="228"/>
      <c r="AT430" s="194"/>
      <c r="AU430" s="37"/>
      <c r="AV430" s="68"/>
      <c r="AW430" s="228"/>
      <c r="AX430" s="241"/>
      <c r="AY430" s="38"/>
      <c r="AZ430" s="38"/>
      <c r="BA430" s="55"/>
      <c r="BB430" s="55"/>
      <c r="BC430" s="3">
        <f t="shared" ca="1" si="109"/>
        <v>64525900</v>
      </c>
      <c r="BD430" s="3" t="e">
        <f t="shared" ca="1" si="110"/>
        <v>#N/A</v>
      </c>
      <c r="BE430" s="132"/>
      <c r="BF430" s="132"/>
      <c r="BG430" s="125"/>
      <c r="BJ430" s="68"/>
      <c r="BK430" s="68"/>
      <c r="BL430" s="68"/>
      <c r="BN430" s="169"/>
      <c r="BP430" s="68"/>
      <c r="BQ430" s="68"/>
      <c r="BR430" s="68"/>
      <c r="BU430" s="68"/>
      <c r="BV430" s="68"/>
      <c r="BW430" s="68"/>
      <c r="BX430" s="68"/>
      <c r="BZ430" s="237"/>
      <c r="CD430" s="237"/>
      <c r="CF430" s="68"/>
      <c r="CG430" s="68"/>
      <c r="CH430" s="237"/>
      <c r="CL430" s="237"/>
    </row>
    <row r="431" spans="1:90" x14ac:dyDescent="0.4">
      <c r="A431">
        <v>399</v>
      </c>
      <c r="B431" s="47">
        <f ca="1">IF(A431&gt;$A$8,"",OFFSET(InputPriceData!B$15,$A431+$A$11,0,1,1))</f>
        <v>44748</v>
      </c>
      <c r="C431" s="3">
        <f ca="1">IF(A431&gt;$A$8,"",OFFSET(InputPriceData!G$15,CalculationsAndCharts!$A431+$A$11,IF($C$5,8,0),1,1))</f>
        <v>70426200</v>
      </c>
      <c r="D431" s="4">
        <f ca="1">IF(A431&gt;$A$8,"",OFFSET(InputPriceData!C$15,CalculationsAndCharts!$A431+$A$11,IF($C$5,8,0),1,1))</f>
        <v>382.10998499999999</v>
      </c>
      <c r="E431" s="4">
        <f ca="1">IF(A431&gt;$A$8,"",OFFSET(InputPriceData!D$15,CalculationsAndCharts!$A431+$A$11,IF($C$5,8,0),1,1))</f>
        <v>385.86999500000002</v>
      </c>
      <c r="F431" s="4">
        <f ca="1">IF(A431&gt;$A$8,"",OFFSET(InputPriceData!E$15,CalculationsAndCharts!$A431+$A$11,IF($C$5,8,0),1,1))</f>
        <v>379.60000600000001</v>
      </c>
      <c r="G431" s="4">
        <f ca="1">IF(A431&gt;$A$8,"",OFFSET(InputPriceData!F$15,CalculationsAndCharts!$A431+$A$11,IF($C$5,8,0),1,1))</f>
        <v>383.25</v>
      </c>
      <c r="H431" s="282">
        <f t="shared" ca="1" si="97"/>
        <v>385.86999500000002</v>
      </c>
      <c r="I431" s="292">
        <f t="shared" ca="1" si="98"/>
        <v>379.60000600000001</v>
      </c>
      <c r="J431" s="50">
        <f t="shared" ca="1" si="99"/>
        <v>6.2699890000000096</v>
      </c>
      <c r="K431" s="282"/>
      <c r="L431" s="282"/>
      <c r="M431" s="292">
        <f t="shared" ca="1" si="100"/>
        <v>7.2577567241819283</v>
      </c>
      <c r="N431" s="291"/>
      <c r="P431" s="292">
        <f t="shared" ca="1" si="101"/>
        <v>382.41685327876723</v>
      </c>
      <c r="Q431" s="301">
        <f t="shared" ca="1" si="102"/>
        <v>389.67461000294918</v>
      </c>
      <c r="R431" s="301">
        <f t="shared" ca="1" si="103"/>
        <v>375.15909655458529</v>
      </c>
      <c r="S431" s="50"/>
      <c r="T431" s="292"/>
      <c r="U431" s="265"/>
      <c r="V431" s="292">
        <f t="shared" ca="1" si="104"/>
        <v>382.41685327876723</v>
      </c>
      <c r="W431" s="241">
        <f t="shared" ca="1" si="105"/>
        <v>0.83314672123276523</v>
      </c>
      <c r="X431" s="351">
        <f t="shared" ca="1" si="106"/>
        <v>0.69413345910090707</v>
      </c>
      <c r="Y431" s="50">
        <f t="shared" ca="1" si="96"/>
        <v>10.046190886311516</v>
      </c>
      <c r="Z431" s="265">
        <f t="shared" ca="1" si="107"/>
        <v>393.29619088631154</v>
      </c>
      <c r="AA431" s="265">
        <f t="shared" ca="1" si="108"/>
        <v>373.20380911368846</v>
      </c>
      <c r="AB431" s="292"/>
      <c r="AC431" s="37"/>
      <c r="AD431" s="50"/>
      <c r="AE431" s="228"/>
      <c r="AF431" s="50"/>
      <c r="AG431" s="50"/>
      <c r="AH431" s="228"/>
      <c r="AI431" s="50"/>
      <c r="AJ431" s="50"/>
      <c r="AK431" s="50"/>
      <c r="AL431" s="68"/>
      <c r="AM431" s="246"/>
      <c r="AN431" s="241"/>
      <c r="AO431" s="68"/>
      <c r="AP431" s="68"/>
      <c r="AQ431" s="241"/>
      <c r="AR431" s="241"/>
      <c r="AS431" s="228"/>
      <c r="AT431" s="194"/>
      <c r="AU431" s="37"/>
      <c r="AV431" s="68"/>
      <c r="AW431" s="228"/>
      <c r="AX431" s="241"/>
      <c r="AY431" s="38"/>
      <c r="AZ431" s="38"/>
      <c r="BA431" s="55"/>
      <c r="BB431" s="55"/>
      <c r="BC431" s="3">
        <f t="shared" ca="1" si="109"/>
        <v>70426200</v>
      </c>
      <c r="BD431" s="3" t="e">
        <f t="shared" ca="1" si="110"/>
        <v>#N/A</v>
      </c>
      <c r="BE431" s="132"/>
      <c r="BF431" s="132"/>
      <c r="BG431" s="125"/>
      <c r="BJ431" s="68"/>
      <c r="BK431" s="68"/>
      <c r="BL431" s="68"/>
      <c r="BN431" s="169"/>
      <c r="BP431" s="68"/>
      <c r="BQ431" s="68"/>
      <c r="BR431" s="68"/>
      <c r="BU431" s="68"/>
      <c r="BV431" s="68"/>
      <c r="BW431" s="68"/>
      <c r="BX431" s="68"/>
      <c r="BZ431" s="237"/>
      <c r="CD431" s="237"/>
      <c r="CF431" s="68"/>
      <c r="CG431" s="68"/>
      <c r="CH431" s="237"/>
      <c r="CL431" s="237"/>
    </row>
    <row r="432" spans="1:90" x14ac:dyDescent="0.4">
      <c r="A432">
        <v>400</v>
      </c>
      <c r="B432" s="47">
        <f ca="1">IF(A432&gt;$A$8,"",OFFSET(InputPriceData!B$15,$A432+$A$11,0,1,1))</f>
        <v>44747</v>
      </c>
      <c r="C432" s="3">
        <f ca="1">IF(A432&gt;$A$8,"",OFFSET(InputPriceData!G$15,CalculationsAndCharts!$A432+$A$11,IF($C$5,8,0),1,1))</f>
        <v>81438000</v>
      </c>
      <c r="D432" s="4">
        <f ca="1">IF(A432&gt;$A$8,"",OFFSET(InputPriceData!C$15,CalculationsAndCharts!$A432+$A$11,IF($C$5,8,0),1,1))</f>
        <v>375.88000499999998</v>
      </c>
      <c r="E432" s="4">
        <f ca="1">IF(A432&gt;$A$8,"",OFFSET(InputPriceData!D$15,CalculationsAndCharts!$A432+$A$11,IF($C$5,8,0),1,1))</f>
        <v>381.98001099999999</v>
      </c>
      <c r="F432" s="4">
        <f ca="1">IF(A432&gt;$A$8,"",OFFSET(InputPriceData!E$15,CalculationsAndCharts!$A432+$A$11,IF($C$5,8,0),1,1))</f>
        <v>372.89999399999999</v>
      </c>
      <c r="G432" s="4">
        <f ca="1">IF(A432&gt;$A$8,"",OFFSET(InputPriceData!F$15,CalculationsAndCharts!$A432+$A$11,IF($C$5,8,0),1,1))</f>
        <v>381.959991</v>
      </c>
      <c r="H432" s="282">
        <f t="shared" ca="1" si="97"/>
        <v>381.98001099999999</v>
      </c>
      <c r="I432" s="292">
        <f t="shared" ca="1" si="98"/>
        <v>372.89999399999999</v>
      </c>
      <c r="J432" s="50">
        <f t="shared" ca="1" si="99"/>
        <v>9.080016999999998</v>
      </c>
      <c r="K432" s="282"/>
      <c r="L432" s="282"/>
      <c r="M432" s="292">
        <f t="shared" ca="1" si="100"/>
        <v>7.2647202547585596</v>
      </c>
      <c r="N432" s="291"/>
      <c r="P432" s="292">
        <f t="shared" ca="1" si="101"/>
        <v>381.56631686973924</v>
      </c>
      <c r="Q432" s="301">
        <f t="shared" ca="1" si="102"/>
        <v>388.83103712449781</v>
      </c>
      <c r="R432" s="301">
        <f t="shared" ca="1" si="103"/>
        <v>374.30159661498067</v>
      </c>
      <c r="S432" s="50"/>
      <c r="T432" s="292"/>
      <c r="U432" s="265"/>
      <c r="V432" s="292">
        <f t="shared" ca="1" si="104"/>
        <v>381.56631686973924</v>
      </c>
      <c r="W432" s="241">
        <f t="shared" ca="1" si="105"/>
        <v>0.39367413026076292</v>
      </c>
      <c r="X432" s="351">
        <f t="shared" ca="1" si="106"/>
        <v>0.15497932083656812</v>
      </c>
      <c r="Y432" s="50">
        <f t="shared" ca="1" si="96"/>
        <v>10.090558810915255</v>
      </c>
      <c r="Z432" s="265">
        <f t="shared" ca="1" si="107"/>
        <v>392.05054981091524</v>
      </c>
      <c r="AA432" s="265">
        <f t="shared" ca="1" si="108"/>
        <v>371.86943218908476</v>
      </c>
      <c r="AB432" s="292"/>
      <c r="AC432" s="37"/>
      <c r="AD432" s="50"/>
      <c r="AE432" s="228"/>
      <c r="AF432" s="50"/>
      <c r="AG432" s="50"/>
      <c r="AH432" s="228"/>
      <c r="AI432" s="50"/>
      <c r="AJ432" s="50"/>
      <c r="AK432" s="50"/>
      <c r="AL432" s="68"/>
      <c r="AM432" s="246"/>
      <c r="AN432" s="241"/>
      <c r="AO432" s="68"/>
      <c r="AP432" s="68"/>
      <c r="AQ432" s="241"/>
      <c r="AR432" s="241"/>
      <c r="AS432" s="228"/>
      <c r="AT432" s="194"/>
      <c r="AU432" s="37"/>
      <c r="AV432" s="68"/>
      <c r="AW432" s="228"/>
      <c r="AX432" s="241"/>
      <c r="AY432" s="38"/>
      <c r="AZ432" s="38"/>
      <c r="BA432" s="55"/>
      <c r="BB432" s="55"/>
      <c r="BC432" s="3">
        <f t="shared" ca="1" si="109"/>
        <v>81438000</v>
      </c>
      <c r="BD432" s="3" t="e">
        <f t="shared" ca="1" si="110"/>
        <v>#N/A</v>
      </c>
      <c r="BE432" s="132"/>
      <c r="BF432" s="132"/>
      <c r="BG432" s="125"/>
      <c r="BJ432" s="68"/>
      <c r="BK432" s="68"/>
      <c r="BL432" s="68"/>
      <c r="BN432" s="169"/>
      <c r="BP432" s="68"/>
      <c r="BQ432" s="68"/>
      <c r="BR432" s="68"/>
      <c r="BU432" s="68"/>
      <c r="BV432" s="68"/>
      <c r="BW432" s="68"/>
      <c r="BX432" s="68"/>
      <c r="BZ432" s="237"/>
      <c r="CD432" s="237"/>
      <c r="CF432" s="68"/>
      <c r="CG432" s="68"/>
      <c r="CH432" s="237"/>
      <c r="CL432" s="237"/>
    </row>
    <row r="433" spans="1:90" x14ac:dyDescent="0.4">
      <c r="A433">
        <v>401</v>
      </c>
      <c r="B433" s="47">
        <f ca="1">IF(A433&gt;$A$8,"",OFFSET(InputPriceData!B$15,$A433+$A$11,0,1,1))</f>
        <v>44743</v>
      </c>
      <c r="C433" s="3">
        <f ca="1">IF(A433&gt;$A$8,"",OFFSET(InputPriceData!G$15,CalculationsAndCharts!$A433+$A$11,IF($C$5,8,0),1,1))</f>
        <v>74839700</v>
      </c>
      <c r="D433" s="4">
        <f ca="1">IF(A433&gt;$A$8,"",OFFSET(InputPriceData!C$15,CalculationsAndCharts!$A433+$A$11,IF($C$5,8,0),1,1))</f>
        <v>376.55999800000001</v>
      </c>
      <c r="E433" s="4">
        <f ca="1">IF(A433&gt;$A$8,"",OFFSET(InputPriceData!D$15,CalculationsAndCharts!$A433+$A$11,IF($C$5,8,0),1,1))</f>
        <v>381.70001200000002</v>
      </c>
      <c r="F433" s="4">
        <f ca="1">IF(A433&gt;$A$8,"",OFFSET(InputPriceData!E$15,CalculationsAndCharts!$A433+$A$11,IF($C$5,8,0),1,1))</f>
        <v>373.79998799999998</v>
      </c>
      <c r="G433" s="4">
        <f ca="1">IF(A433&gt;$A$8,"",OFFSET(InputPriceData!F$15,CalculationsAndCharts!$A433+$A$11,IF($C$5,8,0),1,1))</f>
        <v>381.23998999999998</v>
      </c>
      <c r="H433" s="282">
        <f t="shared" ca="1" si="97"/>
        <v>381.70001200000002</v>
      </c>
      <c r="I433" s="292">
        <f t="shared" ca="1" si="98"/>
        <v>373.79998799999998</v>
      </c>
      <c r="J433" s="50">
        <f t="shared" ca="1" si="99"/>
        <v>7.9000240000000304</v>
      </c>
      <c r="K433" s="282"/>
      <c r="L433" s="282"/>
      <c r="M433" s="292">
        <f t="shared" ca="1" si="100"/>
        <v>6.9205165415564229</v>
      </c>
      <c r="N433" s="291"/>
      <c r="P433" s="292">
        <f t="shared" ca="1" si="101"/>
        <v>380.86823105543522</v>
      </c>
      <c r="Q433" s="301">
        <f t="shared" ca="1" si="102"/>
        <v>387.78874759699164</v>
      </c>
      <c r="R433" s="301">
        <f t="shared" ca="1" si="103"/>
        <v>373.94771451387879</v>
      </c>
      <c r="S433" s="50"/>
      <c r="T433" s="292"/>
      <c r="U433" s="265"/>
      <c r="V433" s="292">
        <f t="shared" ca="1" si="104"/>
        <v>380.86823105543522</v>
      </c>
      <c r="W433" s="241">
        <f t="shared" ca="1" si="105"/>
        <v>0.37175894456476044</v>
      </c>
      <c r="X433" s="351">
        <f t="shared" ca="1" si="106"/>
        <v>0.13820471286390462</v>
      </c>
      <c r="Y433" s="50">
        <f t="shared" ca="1" si="96"/>
        <v>10.164835014205719</v>
      </c>
      <c r="Z433" s="265">
        <f t="shared" ca="1" si="107"/>
        <v>391.4048250142057</v>
      </c>
      <c r="AA433" s="265">
        <f t="shared" ca="1" si="108"/>
        <v>371.07515498579426</v>
      </c>
      <c r="AB433" s="292"/>
      <c r="AC433" s="37"/>
      <c r="AD433" s="50"/>
      <c r="AE433" s="228"/>
      <c r="AF433" s="50"/>
      <c r="AG433" s="50"/>
      <c r="AH433" s="228"/>
      <c r="AI433" s="50"/>
      <c r="AJ433" s="50"/>
      <c r="AK433" s="50"/>
      <c r="AL433" s="68"/>
      <c r="AM433" s="246"/>
      <c r="AN433" s="241"/>
      <c r="AO433" s="68"/>
      <c r="AP433" s="68"/>
      <c r="AQ433" s="241"/>
      <c r="AR433" s="241"/>
      <c r="AS433" s="228"/>
      <c r="AT433" s="194"/>
      <c r="AU433" s="37"/>
      <c r="AV433" s="68"/>
      <c r="AW433" s="228"/>
      <c r="AX433" s="241"/>
      <c r="AY433" s="38"/>
      <c r="AZ433" s="38"/>
      <c r="BA433" s="55"/>
      <c r="BB433" s="55"/>
      <c r="BC433" s="3">
        <f t="shared" ca="1" si="109"/>
        <v>74839700</v>
      </c>
      <c r="BD433" s="3" t="e">
        <f t="shared" ca="1" si="110"/>
        <v>#N/A</v>
      </c>
      <c r="BE433" s="132"/>
      <c r="BF433" s="132"/>
      <c r="BG433" s="125"/>
      <c r="BJ433" s="68"/>
      <c r="BK433" s="68"/>
      <c r="BL433" s="68"/>
      <c r="BN433" s="169"/>
      <c r="BP433" s="68"/>
      <c r="BQ433" s="68"/>
      <c r="BR433" s="68"/>
      <c r="BU433" s="68"/>
      <c r="BV433" s="68"/>
      <c r="BW433" s="68"/>
      <c r="BX433" s="68"/>
      <c r="BZ433" s="237"/>
      <c r="CD433" s="237"/>
      <c r="CF433" s="68"/>
      <c r="CG433" s="68"/>
      <c r="CH433" s="237"/>
      <c r="CL433" s="237"/>
    </row>
    <row r="434" spans="1:90" x14ac:dyDescent="0.4">
      <c r="A434">
        <v>402</v>
      </c>
      <c r="B434" s="47">
        <f ca="1">IF(A434&gt;$A$8,"",OFFSET(InputPriceData!B$15,$A434+$A$11,0,1,1))</f>
        <v>44742</v>
      </c>
      <c r="C434" s="3">
        <f ca="1">IF(A434&gt;$A$8,"",OFFSET(InputPriceData!G$15,CalculationsAndCharts!$A434+$A$11,IF($C$5,8,0),1,1))</f>
        <v>112508300</v>
      </c>
      <c r="D434" s="4">
        <f ca="1">IF(A434&gt;$A$8,"",OFFSET(InputPriceData!C$15,CalculationsAndCharts!$A434+$A$11,IF($C$5,8,0),1,1))</f>
        <v>376.23998999999998</v>
      </c>
      <c r="E434" s="4">
        <f ca="1">IF(A434&gt;$A$8,"",OFFSET(InputPriceData!D$15,CalculationsAndCharts!$A434+$A$11,IF($C$5,8,0),1,1))</f>
        <v>380.66000400000001</v>
      </c>
      <c r="F434" s="4">
        <f ca="1">IF(A434&gt;$A$8,"",OFFSET(InputPriceData!E$15,CalculationsAndCharts!$A434+$A$11,IF($C$5,8,0),1,1))</f>
        <v>372.55999800000001</v>
      </c>
      <c r="G434" s="4">
        <f ca="1">IF(A434&gt;$A$8,"",OFFSET(InputPriceData!F$15,CalculationsAndCharts!$A434+$A$11,IF($C$5,8,0),1,1))</f>
        <v>377.25</v>
      </c>
      <c r="H434" s="282">
        <f t="shared" ca="1" si="97"/>
        <v>380.66000400000001</v>
      </c>
      <c r="I434" s="292">
        <f t="shared" ca="1" si="98"/>
        <v>372.55999800000001</v>
      </c>
      <c r="J434" s="50">
        <f t="shared" ca="1" si="99"/>
        <v>8.1000060000000076</v>
      </c>
      <c r="K434" s="282"/>
      <c r="L434" s="282"/>
      <c r="M434" s="292">
        <f t="shared" ca="1" si="100"/>
        <v>6.8210428126708527</v>
      </c>
      <c r="N434" s="291"/>
      <c r="P434" s="292">
        <f t="shared" ca="1" si="101"/>
        <v>381.04189532450437</v>
      </c>
      <c r="Q434" s="301">
        <f t="shared" ca="1" si="102"/>
        <v>387.86293813717521</v>
      </c>
      <c r="R434" s="301">
        <f t="shared" ca="1" si="103"/>
        <v>374.22085251183353</v>
      </c>
      <c r="S434" s="50"/>
      <c r="T434" s="292"/>
      <c r="U434" s="265"/>
      <c r="V434" s="292">
        <f t="shared" ca="1" si="104"/>
        <v>381.04189532450437</v>
      </c>
      <c r="W434" s="241">
        <f t="shared" ca="1" si="105"/>
        <v>-3.7918953245043667</v>
      </c>
      <c r="X434" s="351">
        <f t="shared" ca="1" si="106"/>
        <v>14.378470151998076</v>
      </c>
      <c r="Y434" s="50">
        <f t="shared" ca="1" si="96"/>
        <v>10.19349774638612</v>
      </c>
      <c r="Z434" s="265">
        <f t="shared" ca="1" si="107"/>
        <v>387.44349774638613</v>
      </c>
      <c r="AA434" s="265">
        <f t="shared" ca="1" si="108"/>
        <v>367.05650225361387</v>
      </c>
      <c r="AB434" s="292"/>
      <c r="AC434" s="37"/>
      <c r="AD434" s="50"/>
      <c r="AE434" s="228"/>
      <c r="AF434" s="50"/>
      <c r="AG434" s="50"/>
      <c r="AH434" s="228"/>
      <c r="AI434" s="50"/>
      <c r="AJ434" s="50"/>
      <c r="AK434" s="50"/>
      <c r="AL434" s="68"/>
      <c r="AM434" s="246"/>
      <c r="AN434" s="241"/>
      <c r="AO434" s="68"/>
      <c r="AP434" s="68"/>
      <c r="AQ434" s="241"/>
      <c r="AR434" s="241"/>
      <c r="AS434" s="228"/>
      <c r="AT434" s="194"/>
      <c r="AU434" s="37"/>
      <c r="AV434" s="68"/>
      <c r="AW434" s="228"/>
      <c r="AX434" s="241"/>
      <c r="AY434" s="38"/>
      <c r="AZ434" s="38"/>
      <c r="BA434" s="55"/>
      <c r="BB434" s="55"/>
      <c r="BC434" s="3" t="e">
        <f t="shared" ca="1" si="109"/>
        <v>#N/A</v>
      </c>
      <c r="BD434" s="3">
        <f t="shared" ca="1" si="110"/>
        <v>112508300</v>
      </c>
      <c r="BE434" s="132"/>
      <c r="BF434" s="132"/>
      <c r="BG434" s="125"/>
      <c r="BJ434" s="68"/>
      <c r="BK434" s="68"/>
      <c r="BL434" s="68"/>
      <c r="BN434" s="169"/>
      <c r="BP434" s="68"/>
      <c r="BQ434" s="68"/>
      <c r="BR434" s="68"/>
      <c r="BU434" s="68"/>
      <c r="BV434" s="68"/>
      <c r="BW434" s="68"/>
      <c r="BX434" s="68"/>
      <c r="BZ434" s="237"/>
      <c r="CD434" s="237"/>
      <c r="CF434" s="68"/>
      <c r="CG434" s="68"/>
      <c r="CH434" s="237"/>
      <c r="CL434" s="237"/>
    </row>
    <row r="435" spans="1:90" x14ac:dyDescent="0.4">
      <c r="A435">
        <v>403</v>
      </c>
      <c r="B435" s="47">
        <f ca="1">IF(A435&gt;$A$8,"",OFFSET(InputPriceData!B$15,$A435+$A$11,0,1,1))</f>
        <v>44741</v>
      </c>
      <c r="C435" s="3">
        <f ca="1">IF(A435&gt;$A$8,"",OFFSET(InputPriceData!G$15,CalculationsAndCharts!$A435+$A$11,IF($C$5,8,0),1,1))</f>
        <v>65676000</v>
      </c>
      <c r="D435" s="4">
        <f ca="1">IF(A435&gt;$A$8,"",OFFSET(InputPriceData!C$15,CalculationsAndCharts!$A435+$A$11,IF($C$5,8,0),1,1))</f>
        <v>381.23001099999999</v>
      </c>
      <c r="E435" s="4">
        <f ca="1">IF(A435&gt;$A$8,"",OFFSET(InputPriceData!D$15,CalculationsAndCharts!$A435+$A$11,IF($C$5,8,0),1,1))</f>
        <v>382.26998900000001</v>
      </c>
      <c r="F435" s="4">
        <f ca="1">IF(A435&gt;$A$8,"",OFFSET(InputPriceData!E$15,CalculationsAndCharts!$A435+$A$11,IF($C$5,8,0),1,1))</f>
        <v>378.42001299999998</v>
      </c>
      <c r="G435" s="4">
        <f ca="1">IF(A435&gt;$A$8,"",OFFSET(InputPriceData!F$15,CalculationsAndCharts!$A435+$A$11,IF($C$5,8,0),1,1))</f>
        <v>380.33999599999999</v>
      </c>
      <c r="H435" s="282">
        <f t="shared" ca="1" si="97"/>
        <v>382.26998900000001</v>
      </c>
      <c r="I435" s="292">
        <f t="shared" ca="1" si="98"/>
        <v>378.42001299999998</v>
      </c>
      <c r="J435" s="50">
        <f t="shared" ca="1" si="99"/>
        <v>3.8499760000000265</v>
      </c>
      <c r="K435" s="282"/>
      <c r="L435" s="282"/>
      <c r="M435" s="292">
        <f t="shared" ca="1" si="100"/>
        <v>7.818989702714922</v>
      </c>
      <c r="N435" s="291"/>
      <c r="P435" s="292">
        <f t="shared" ca="1" si="101"/>
        <v>381.31524719739156</v>
      </c>
      <c r="Q435" s="301">
        <f t="shared" ca="1" si="102"/>
        <v>389.13423690010649</v>
      </c>
      <c r="R435" s="301">
        <f t="shared" ca="1" si="103"/>
        <v>373.49625749467663</v>
      </c>
      <c r="S435" s="50"/>
      <c r="T435" s="292"/>
      <c r="U435" s="265"/>
      <c r="V435" s="292">
        <f t="shared" ca="1" si="104"/>
        <v>381.31524719739156</v>
      </c>
      <c r="W435" s="241">
        <f t="shared" ca="1" si="105"/>
        <v>-0.97525119739157162</v>
      </c>
      <c r="X435" s="351">
        <f t="shared" ca="1" si="106"/>
        <v>0.9511148980136942</v>
      </c>
      <c r="Y435" s="50">
        <f t="shared" ca="1" si="96"/>
        <v>10.162649953417592</v>
      </c>
      <c r="Z435" s="265">
        <f t="shared" ca="1" si="107"/>
        <v>390.50264595341758</v>
      </c>
      <c r="AA435" s="265">
        <f t="shared" ca="1" si="108"/>
        <v>370.17734604658239</v>
      </c>
      <c r="AB435" s="292"/>
      <c r="AC435" s="37"/>
      <c r="AD435" s="50"/>
      <c r="AE435" s="228"/>
      <c r="AF435" s="50"/>
      <c r="AG435" s="50"/>
      <c r="AH435" s="228"/>
      <c r="AI435" s="50"/>
      <c r="AJ435" s="50"/>
      <c r="AK435" s="50"/>
      <c r="AL435" s="68"/>
      <c r="AM435" s="246"/>
      <c r="AN435" s="241"/>
      <c r="AO435" s="68"/>
      <c r="AP435" s="68"/>
      <c r="AQ435" s="241"/>
      <c r="AR435" s="241"/>
      <c r="AS435" s="228"/>
      <c r="AT435" s="194"/>
      <c r="AU435" s="37"/>
      <c r="AV435" s="68"/>
      <c r="AW435" s="228"/>
      <c r="AX435" s="241"/>
      <c r="AY435" s="38"/>
      <c r="AZ435" s="38"/>
      <c r="BA435" s="55"/>
      <c r="BB435" s="55"/>
      <c r="BC435" s="3" t="e">
        <f t="shared" ca="1" si="109"/>
        <v>#N/A</v>
      </c>
      <c r="BD435" s="3">
        <f t="shared" ca="1" si="110"/>
        <v>65676000</v>
      </c>
      <c r="BE435" s="132"/>
      <c r="BF435" s="132"/>
      <c r="BG435" s="125"/>
      <c r="BJ435" s="68"/>
      <c r="BK435" s="68"/>
      <c r="BL435" s="68"/>
      <c r="BN435" s="169"/>
      <c r="BP435" s="68"/>
      <c r="BQ435" s="68"/>
      <c r="BR435" s="68"/>
      <c r="BU435" s="68"/>
      <c r="BV435" s="68"/>
      <c r="BW435" s="68"/>
      <c r="BX435" s="68"/>
      <c r="BZ435" s="237"/>
      <c r="CD435" s="237"/>
      <c r="CF435" s="68"/>
      <c r="CG435" s="68"/>
      <c r="CH435" s="237"/>
      <c r="CL435" s="237"/>
    </row>
    <row r="436" spans="1:90" x14ac:dyDescent="0.4">
      <c r="A436">
        <v>404</v>
      </c>
      <c r="B436" s="47">
        <f ca="1">IF(A436&gt;$A$8,"",OFFSET(InputPriceData!B$15,$A436+$A$11,0,1,1))</f>
        <v>44740</v>
      </c>
      <c r="C436" s="3">
        <f ca="1">IF(A436&gt;$A$8,"",OFFSET(InputPriceData!G$15,CalculationsAndCharts!$A436+$A$11,IF($C$5,8,0),1,1))</f>
        <v>86548900</v>
      </c>
      <c r="D436" s="4">
        <f ca="1">IF(A436&gt;$A$8,"",OFFSET(InputPriceData!C$15,CalculationsAndCharts!$A436+$A$11,IF($C$5,8,0),1,1))</f>
        <v>390.23001099999999</v>
      </c>
      <c r="E436" s="4">
        <f ca="1">IF(A436&gt;$A$8,"",OFFSET(InputPriceData!D$15,CalculationsAndCharts!$A436+$A$11,IF($C$5,8,0),1,1))</f>
        <v>393.16000400000001</v>
      </c>
      <c r="F436" s="4">
        <f ca="1">IF(A436&gt;$A$8,"",OFFSET(InputPriceData!E$15,CalculationsAndCharts!$A436+$A$11,IF($C$5,8,0),1,1))</f>
        <v>380.52999899999998</v>
      </c>
      <c r="G436" s="4">
        <f ca="1">IF(A436&gt;$A$8,"",OFFSET(InputPriceData!F$15,CalculationsAndCharts!$A436+$A$11,IF($C$5,8,0),1,1))</f>
        <v>380.64999399999999</v>
      </c>
      <c r="H436" s="282">
        <f t="shared" ca="1" si="97"/>
        <v>393.16000400000001</v>
      </c>
      <c r="I436" s="292">
        <f t="shared" ca="1" si="98"/>
        <v>380.52999899999998</v>
      </c>
      <c r="J436" s="50">
        <f t="shared" ca="1" si="99"/>
        <v>12.63000500000004</v>
      </c>
      <c r="K436" s="282"/>
      <c r="L436" s="282"/>
      <c r="M436" s="292">
        <f t="shared" ca="1" si="100"/>
        <v>8.0206449663351833</v>
      </c>
      <c r="N436" s="291"/>
      <c r="P436" s="292">
        <f t="shared" ca="1" si="101"/>
        <v>380.58492724296036</v>
      </c>
      <c r="Q436" s="301">
        <f t="shared" ca="1" si="102"/>
        <v>388.60557220929553</v>
      </c>
      <c r="R436" s="301">
        <f t="shared" ca="1" si="103"/>
        <v>372.56428227662519</v>
      </c>
      <c r="S436" s="50"/>
      <c r="T436" s="292"/>
      <c r="U436" s="265"/>
      <c r="V436" s="292">
        <f t="shared" ca="1" si="104"/>
        <v>380.58492724296036</v>
      </c>
      <c r="W436" s="241">
        <f t="shared" ca="1" si="105"/>
        <v>6.5066757039630829E-2</v>
      </c>
      <c r="X436" s="351">
        <f t="shared" ca="1" si="106"/>
        <v>4.2336828716543484E-3</v>
      </c>
      <c r="Y436" s="50">
        <f t="shared" ca="1" si="96"/>
        <v>10.228358951131826</v>
      </c>
      <c r="Z436" s="265">
        <f t="shared" ca="1" si="107"/>
        <v>390.87835295113183</v>
      </c>
      <c r="AA436" s="265">
        <f t="shared" ca="1" si="108"/>
        <v>370.42163504886815</v>
      </c>
      <c r="AB436" s="292"/>
      <c r="AC436" s="37"/>
      <c r="AD436" s="50"/>
      <c r="AE436" s="228"/>
      <c r="AF436" s="50"/>
      <c r="AG436" s="50"/>
      <c r="AH436" s="228"/>
      <c r="AI436" s="50"/>
      <c r="AJ436" s="50"/>
      <c r="AK436" s="50"/>
      <c r="AL436" s="68"/>
      <c r="AM436" s="246"/>
      <c r="AN436" s="241"/>
      <c r="AO436" s="68"/>
      <c r="AP436" s="68"/>
      <c r="AQ436" s="241"/>
      <c r="AR436" s="241"/>
      <c r="AS436" s="228"/>
      <c r="AT436" s="194"/>
      <c r="AU436" s="37"/>
      <c r="AV436" s="68"/>
      <c r="AW436" s="228"/>
      <c r="AX436" s="241"/>
      <c r="AY436" s="38"/>
      <c r="AZ436" s="38"/>
      <c r="BA436" s="55"/>
      <c r="BB436" s="55"/>
      <c r="BC436" s="3" t="e">
        <f t="shared" ca="1" si="109"/>
        <v>#N/A</v>
      </c>
      <c r="BD436" s="3">
        <f t="shared" ca="1" si="110"/>
        <v>86548900</v>
      </c>
      <c r="BE436" s="132"/>
      <c r="BF436" s="132"/>
      <c r="BG436" s="125"/>
      <c r="BJ436" s="68"/>
      <c r="BK436" s="68"/>
      <c r="BL436" s="68"/>
      <c r="BN436" s="169"/>
      <c r="BP436" s="68"/>
      <c r="BQ436" s="68"/>
      <c r="BR436" s="68"/>
      <c r="BU436" s="68"/>
      <c r="BV436" s="68"/>
      <c r="BW436" s="68"/>
      <c r="BX436" s="68"/>
      <c r="BZ436" s="237"/>
      <c r="CD436" s="237"/>
      <c r="CF436" s="68"/>
      <c r="CG436" s="68"/>
      <c r="CH436" s="237"/>
      <c r="CL436" s="237"/>
    </row>
    <row r="437" spans="1:90" x14ac:dyDescent="0.4">
      <c r="A437">
        <v>405</v>
      </c>
      <c r="B437" s="47">
        <f ca="1">IF(A437&gt;$A$8,"",OFFSET(InputPriceData!B$15,$A437+$A$11,0,1,1))</f>
        <v>44739</v>
      </c>
      <c r="C437" s="3">
        <f ca="1">IF(A437&gt;$A$8,"",OFFSET(InputPriceData!G$15,CalculationsAndCharts!$A437+$A$11,IF($C$5,8,0),1,1))</f>
        <v>66009600</v>
      </c>
      <c r="D437" s="4">
        <f ca="1">IF(A437&gt;$A$8,"",OFFSET(InputPriceData!C$15,CalculationsAndCharts!$A437+$A$11,IF($C$5,8,0),1,1))</f>
        <v>391.04998799999998</v>
      </c>
      <c r="E437" s="4">
        <f ca="1">IF(A437&gt;$A$8,"",OFFSET(InputPriceData!D$15,CalculationsAndCharts!$A437+$A$11,IF($C$5,8,0),1,1))</f>
        <v>391.35998499999999</v>
      </c>
      <c r="F437" s="4">
        <f ca="1">IF(A437&gt;$A$8,"",OFFSET(InputPriceData!E$15,CalculationsAndCharts!$A437+$A$11,IF($C$5,8,0),1,1))</f>
        <v>387.44000199999999</v>
      </c>
      <c r="G437" s="4">
        <f ca="1">IF(A437&gt;$A$8,"",OFFSET(InputPriceData!F$15,CalculationsAndCharts!$A437+$A$11,IF($C$5,8,0),1,1))</f>
        <v>388.58999599999999</v>
      </c>
      <c r="H437" s="282">
        <f t="shared" ca="1" si="97"/>
        <v>391.35998499999999</v>
      </c>
      <c r="I437" s="292">
        <f t="shared" ca="1" si="98"/>
        <v>387.44000199999999</v>
      </c>
      <c r="J437" s="50">
        <f t="shared" ca="1" si="99"/>
        <v>3.919983000000002</v>
      </c>
      <c r="K437" s="282"/>
      <c r="L437" s="282"/>
      <c r="M437" s="292">
        <f t="shared" ca="1" si="100"/>
        <v>8.3446854047102406</v>
      </c>
      <c r="N437" s="291"/>
      <c r="P437" s="292">
        <f t="shared" ca="1" si="101"/>
        <v>377.38218182932576</v>
      </c>
      <c r="Q437" s="301">
        <f t="shared" ca="1" si="102"/>
        <v>385.72686723403598</v>
      </c>
      <c r="R437" s="301">
        <f t="shared" ca="1" si="103"/>
        <v>369.03749642461554</v>
      </c>
      <c r="S437" s="50"/>
      <c r="T437" s="292"/>
      <c r="U437" s="265"/>
      <c r="V437" s="292">
        <f t="shared" ca="1" si="104"/>
        <v>377.38218182932576</v>
      </c>
      <c r="W437" s="241">
        <f t="shared" ca="1" si="105"/>
        <v>11.207814170674226</v>
      </c>
      <c r="X437" s="351">
        <f t="shared" ca="1" si="106"/>
        <v>125.61509848436599</v>
      </c>
      <c r="Y437" s="50">
        <f t="shared" ca="1" si="96"/>
        <v>10.675614145334771</v>
      </c>
      <c r="Z437" s="265">
        <f t="shared" ca="1" si="107"/>
        <v>399.26561014533473</v>
      </c>
      <c r="AA437" s="265">
        <f t="shared" ca="1" si="108"/>
        <v>377.91438185466524</v>
      </c>
      <c r="AB437" s="292"/>
      <c r="AC437" s="37"/>
      <c r="AD437" s="50"/>
      <c r="AE437" s="228"/>
      <c r="AF437" s="50"/>
      <c r="AG437" s="50"/>
      <c r="AH437" s="228"/>
      <c r="AI437" s="50"/>
      <c r="AJ437" s="50"/>
      <c r="AK437" s="50"/>
      <c r="AL437" s="68"/>
      <c r="AM437" s="246"/>
      <c r="AN437" s="241"/>
      <c r="AO437" s="68"/>
      <c r="AP437" s="68"/>
      <c r="AQ437" s="241"/>
      <c r="AR437" s="241"/>
      <c r="AS437" s="228"/>
      <c r="AT437" s="194"/>
      <c r="AU437" s="37"/>
      <c r="AV437" s="68"/>
      <c r="AW437" s="228"/>
      <c r="AX437" s="241"/>
      <c r="AY437" s="38"/>
      <c r="AZ437" s="38"/>
      <c r="BA437" s="55"/>
      <c r="BB437" s="55"/>
      <c r="BC437" s="3" t="e">
        <f t="shared" ca="1" si="109"/>
        <v>#N/A</v>
      </c>
      <c r="BD437" s="3">
        <f t="shared" ca="1" si="110"/>
        <v>66009600</v>
      </c>
      <c r="BE437" s="132"/>
      <c r="BF437" s="132"/>
      <c r="BG437" s="125"/>
      <c r="BJ437" s="68"/>
      <c r="BK437" s="68"/>
      <c r="BL437" s="68"/>
      <c r="BN437" s="169"/>
      <c r="BP437" s="68"/>
      <c r="BQ437" s="68"/>
      <c r="BR437" s="68"/>
      <c r="BU437" s="68"/>
      <c r="BV437" s="68"/>
      <c r="BW437" s="68"/>
      <c r="BX437" s="68"/>
      <c r="BZ437" s="237"/>
      <c r="CD437" s="237"/>
      <c r="CF437" s="68"/>
      <c r="CG437" s="68"/>
      <c r="CH437" s="237"/>
      <c r="CL437" s="237"/>
    </row>
    <row r="438" spans="1:90" x14ac:dyDescent="0.4">
      <c r="A438">
        <v>406</v>
      </c>
      <c r="B438" s="47">
        <f ca="1">IF(A438&gt;$A$8,"",OFFSET(InputPriceData!B$15,$A438+$A$11,0,1,1))</f>
        <v>44736</v>
      </c>
      <c r="C438" s="3">
        <f ca="1">IF(A438&gt;$A$8,"",OFFSET(InputPriceData!G$15,CalculationsAndCharts!$A438+$A$11,IF($C$5,8,0),1,1))</f>
        <v>98050300</v>
      </c>
      <c r="D438" s="4">
        <f ca="1">IF(A438&gt;$A$8,"",OFFSET(InputPriceData!C$15,CalculationsAndCharts!$A438+$A$11,IF($C$5,8,0),1,1))</f>
        <v>381.39999399999999</v>
      </c>
      <c r="E438" s="4">
        <f ca="1">IF(A438&gt;$A$8,"",OFFSET(InputPriceData!D$15,CalculationsAndCharts!$A438+$A$11,IF($C$5,8,0),1,1))</f>
        <v>390.08999599999999</v>
      </c>
      <c r="F438" s="4">
        <f ca="1">IF(A438&gt;$A$8,"",OFFSET(InputPriceData!E$15,CalculationsAndCharts!$A438+$A$11,IF($C$5,8,0),1,1))</f>
        <v>381.36999500000002</v>
      </c>
      <c r="G438" s="4">
        <f ca="1">IF(A438&gt;$A$8,"",OFFSET(InputPriceData!F$15,CalculationsAndCharts!$A438+$A$11,IF($C$5,8,0),1,1))</f>
        <v>390.07998700000002</v>
      </c>
      <c r="H438" s="282">
        <f t="shared" ca="1" si="97"/>
        <v>390.08999599999999</v>
      </c>
      <c r="I438" s="292">
        <f t="shared" ca="1" si="98"/>
        <v>378.05999800000001</v>
      </c>
      <c r="J438" s="50">
        <f t="shared" ca="1" si="99"/>
        <v>12.029997999999978</v>
      </c>
      <c r="K438" s="282"/>
      <c r="L438" s="282"/>
      <c r="M438" s="292">
        <f t="shared" ca="1" si="100"/>
        <v>8.9906703245114379</v>
      </c>
      <c r="N438" s="291"/>
      <c r="P438" s="292">
        <f t="shared" ca="1" si="101"/>
        <v>370.9334446621325</v>
      </c>
      <c r="Q438" s="301">
        <f t="shared" ca="1" si="102"/>
        <v>379.92411498664393</v>
      </c>
      <c r="R438" s="301">
        <f t="shared" ca="1" si="103"/>
        <v>361.94277433762107</v>
      </c>
      <c r="S438" s="50"/>
      <c r="T438" s="292"/>
      <c r="U438" s="265"/>
      <c r="V438" s="292">
        <f t="shared" ca="1" si="104"/>
        <v>370.9334446621325</v>
      </c>
      <c r="W438" s="241">
        <f t="shared" ca="1" si="105"/>
        <v>19.146542337867515</v>
      </c>
      <c r="X438" s="351">
        <f t="shared" ca="1" si="106"/>
        <v>366.59008349575328</v>
      </c>
      <c r="Y438" s="50">
        <f t="shared" ca="1" si="96"/>
        <v>10.604402270686323</v>
      </c>
      <c r="Z438" s="265">
        <f t="shared" ca="1" si="107"/>
        <v>400.68438927068632</v>
      </c>
      <c r="AA438" s="265">
        <f t="shared" ca="1" si="108"/>
        <v>379.47558472931371</v>
      </c>
      <c r="AB438" s="292"/>
      <c r="AC438" s="37"/>
      <c r="AD438" s="50"/>
      <c r="AE438" s="228"/>
      <c r="AF438" s="50"/>
      <c r="AG438" s="50"/>
      <c r="AH438" s="228"/>
      <c r="AI438" s="50"/>
      <c r="AJ438" s="50"/>
      <c r="AK438" s="50"/>
      <c r="AL438" s="68"/>
      <c r="AM438" s="246"/>
      <c r="AN438" s="241"/>
      <c r="AO438" s="68"/>
      <c r="AP438" s="68"/>
      <c r="AQ438" s="241"/>
      <c r="AR438" s="241"/>
      <c r="AS438" s="228"/>
      <c r="AT438" s="194"/>
      <c r="AU438" s="37"/>
      <c r="AV438" s="68"/>
      <c r="AW438" s="228"/>
      <c r="AX438" s="241"/>
      <c r="AY438" s="38"/>
      <c r="AZ438" s="38"/>
      <c r="BA438" s="55"/>
      <c r="BB438" s="55"/>
      <c r="BC438" s="3">
        <f t="shared" ca="1" si="109"/>
        <v>98050300</v>
      </c>
      <c r="BD438" s="3" t="e">
        <f t="shared" ca="1" si="110"/>
        <v>#N/A</v>
      </c>
      <c r="BE438" s="132"/>
      <c r="BF438" s="132"/>
      <c r="BG438" s="125"/>
      <c r="BJ438" s="68"/>
      <c r="BK438" s="68"/>
      <c r="BL438" s="68"/>
      <c r="BN438" s="169"/>
      <c r="BP438" s="68"/>
      <c r="BQ438" s="68"/>
      <c r="BR438" s="68"/>
      <c r="BU438" s="68"/>
      <c r="BV438" s="68"/>
      <c r="BW438" s="68"/>
      <c r="BX438" s="68"/>
      <c r="BZ438" s="237"/>
      <c r="CD438" s="237"/>
      <c r="CF438" s="68"/>
      <c r="CG438" s="68"/>
      <c r="CH438" s="237"/>
      <c r="CL438" s="237"/>
    </row>
    <row r="439" spans="1:90" x14ac:dyDescent="0.4">
      <c r="A439">
        <v>407</v>
      </c>
      <c r="B439" s="47">
        <f ca="1">IF(A439&gt;$A$8,"",OFFSET(InputPriceData!B$15,$A439+$A$11,0,1,1))</f>
        <v>44735</v>
      </c>
      <c r="C439" s="3">
        <f ca="1">IF(A439&gt;$A$8,"",OFFSET(InputPriceData!G$15,CalculationsAndCharts!$A439+$A$11,IF($C$5,8,0),1,1))</f>
        <v>79292100</v>
      </c>
      <c r="D439" s="4">
        <f ca="1">IF(A439&gt;$A$8,"",OFFSET(InputPriceData!C$15,CalculationsAndCharts!$A439+$A$11,IF($C$5,8,0),1,1))</f>
        <v>376.64001500000001</v>
      </c>
      <c r="E439" s="4">
        <f ca="1">IF(A439&gt;$A$8,"",OFFSET(InputPriceData!D$15,CalculationsAndCharts!$A439+$A$11,IF($C$5,8,0),1,1))</f>
        <v>378.82998700000002</v>
      </c>
      <c r="F439" s="4">
        <f ca="1">IF(A439&gt;$A$8,"",OFFSET(InputPriceData!E$15,CalculationsAndCharts!$A439+$A$11,IF($C$5,8,0),1,1))</f>
        <v>372.89001500000001</v>
      </c>
      <c r="G439" s="4">
        <f ca="1">IF(A439&gt;$A$8,"",OFFSET(InputPriceData!F$15,CalculationsAndCharts!$A439+$A$11,IF($C$5,8,0),1,1))</f>
        <v>378.05999800000001</v>
      </c>
      <c r="H439" s="282">
        <f t="shared" ca="1" si="97"/>
        <v>378.82998700000002</v>
      </c>
      <c r="I439" s="292">
        <f t="shared" ca="1" si="98"/>
        <v>372.89001500000001</v>
      </c>
      <c r="J439" s="50">
        <f t="shared" ca="1" si="99"/>
        <v>5.9399720000000116</v>
      </c>
      <c r="K439" s="282"/>
      <c r="L439" s="282"/>
      <c r="M439" s="292">
        <f t="shared" ca="1" si="100"/>
        <v>9.3701546231666697</v>
      </c>
      <c r="N439" s="291"/>
      <c r="P439" s="292">
        <f t="shared" ca="1" si="101"/>
        <v>365.76551654282707</v>
      </c>
      <c r="Q439" s="301">
        <f t="shared" ca="1" si="102"/>
        <v>375.13567116599376</v>
      </c>
      <c r="R439" s="301">
        <f t="shared" ca="1" si="103"/>
        <v>356.39536191966039</v>
      </c>
      <c r="S439" s="50"/>
      <c r="T439" s="292"/>
      <c r="U439" s="265"/>
      <c r="V439" s="292">
        <f t="shared" ca="1" si="104"/>
        <v>365.76551654282707</v>
      </c>
      <c r="W439" s="241">
        <f t="shared" ca="1" si="105"/>
        <v>12.294481457172935</v>
      </c>
      <c r="X439" s="351">
        <f t="shared" ca="1" si="106"/>
        <v>151.15427430076915</v>
      </c>
      <c r="Y439" s="50">
        <f t="shared" ca="1" si="96"/>
        <v>9.765189395420883</v>
      </c>
      <c r="Z439" s="265">
        <f t="shared" ca="1" si="107"/>
        <v>387.82518739542087</v>
      </c>
      <c r="AA439" s="265">
        <f t="shared" ca="1" si="108"/>
        <v>368.29480860457915</v>
      </c>
      <c r="AB439" s="292"/>
      <c r="AC439" s="37"/>
      <c r="AD439" s="50"/>
      <c r="AE439" s="228"/>
      <c r="AF439" s="50"/>
      <c r="AG439" s="50"/>
      <c r="AH439" s="228"/>
      <c r="AI439" s="50"/>
      <c r="AJ439" s="50"/>
      <c r="AK439" s="50"/>
      <c r="AL439" s="68"/>
      <c r="AM439" s="246"/>
      <c r="AN439" s="241"/>
      <c r="AO439" s="68"/>
      <c r="AP439" s="68"/>
      <c r="AQ439" s="241"/>
      <c r="AR439" s="241"/>
      <c r="AS439" s="228"/>
      <c r="AT439" s="194"/>
      <c r="AU439" s="37"/>
      <c r="AV439" s="68"/>
      <c r="AW439" s="228"/>
      <c r="AX439" s="241"/>
      <c r="AY439" s="38"/>
      <c r="AZ439" s="38"/>
      <c r="BA439" s="55"/>
      <c r="BB439" s="55"/>
      <c r="BC439" s="3">
        <f t="shared" ca="1" si="109"/>
        <v>79292100</v>
      </c>
      <c r="BD439" s="3" t="e">
        <f t="shared" ca="1" si="110"/>
        <v>#N/A</v>
      </c>
      <c r="BE439" s="132"/>
      <c r="BF439" s="132"/>
      <c r="BG439" s="125"/>
      <c r="BJ439" s="68"/>
      <c r="BK439" s="68"/>
      <c r="BL439" s="68"/>
      <c r="BN439" s="169"/>
      <c r="BP439" s="68"/>
      <c r="BQ439" s="68"/>
      <c r="BR439" s="68"/>
      <c r="BU439" s="68"/>
      <c r="BV439" s="68"/>
      <c r="BW439" s="68"/>
      <c r="BX439" s="68"/>
      <c r="BZ439" s="237"/>
      <c r="CD439" s="237"/>
      <c r="CF439" s="68"/>
      <c r="CG439" s="68"/>
      <c r="CH439" s="237"/>
      <c r="CL439" s="237"/>
    </row>
    <row r="440" spans="1:90" x14ac:dyDescent="0.4">
      <c r="A440">
        <v>408</v>
      </c>
      <c r="B440" s="47">
        <f ca="1">IF(A440&gt;$A$8,"",OFFSET(InputPriceData!B$15,$A440+$A$11,0,1,1))</f>
        <v>44734</v>
      </c>
      <c r="C440" s="3">
        <f ca="1">IF(A440&gt;$A$8,"",OFFSET(InputPriceData!G$15,CalculationsAndCharts!$A440+$A$11,IF($C$5,8,0),1,1))</f>
        <v>90059400</v>
      </c>
      <c r="D440" s="4">
        <f ca="1">IF(A440&gt;$A$8,"",OFFSET(InputPriceData!C$15,CalculationsAndCharts!$A440+$A$11,IF($C$5,8,0),1,1))</f>
        <v>370.61999500000002</v>
      </c>
      <c r="E440" s="4">
        <f ca="1">IF(A440&gt;$A$8,"",OFFSET(InputPriceData!D$15,CalculationsAndCharts!$A440+$A$11,IF($C$5,8,0),1,1))</f>
        <v>378.72000100000002</v>
      </c>
      <c r="F440" s="4">
        <f ca="1">IF(A440&gt;$A$8,"",OFFSET(InputPriceData!E$15,CalculationsAndCharts!$A440+$A$11,IF($C$5,8,0),1,1))</f>
        <v>370.17999300000002</v>
      </c>
      <c r="G440" s="4">
        <f ca="1">IF(A440&gt;$A$8,"",OFFSET(InputPriceData!F$15,CalculationsAndCharts!$A440+$A$11,IF($C$5,8,0),1,1))</f>
        <v>374.39001500000001</v>
      </c>
      <c r="H440" s="282">
        <f t="shared" ca="1" si="97"/>
        <v>378.72000100000002</v>
      </c>
      <c r="I440" s="292">
        <f t="shared" ca="1" si="98"/>
        <v>370.17999300000002</v>
      </c>
      <c r="J440" s="50">
        <f t="shared" ca="1" si="99"/>
        <v>8.5400080000000003</v>
      </c>
      <c r="K440" s="282"/>
      <c r="L440" s="282"/>
      <c r="M440" s="292">
        <f t="shared" ca="1" si="100"/>
        <v>10.782854254823802</v>
      </c>
      <c r="N440" s="291"/>
      <c r="P440" s="292">
        <f t="shared" ca="1" si="101"/>
        <v>363.86674842476918</v>
      </c>
      <c r="Q440" s="301">
        <f t="shared" ca="1" si="102"/>
        <v>374.64960267959299</v>
      </c>
      <c r="R440" s="301">
        <f t="shared" ca="1" si="103"/>
        <v>353.08389416994538</v>
      </c>
      <c r="S440" s="50"/>
      <c r="T440" s="292"/>
      <c r="U440" s="265"/>
      <c r="V440" s="292">
        <f t="shared" ca="1" si="104"/>
        <v>363.86674842476918</v>
      </c>
      <c r="W440" s="241">
        <f t="shared" ca="1" si="105"/>
        <v>10.523266575230821</v>
      </c>
      <c r="X440" s="351">
        <f t="shared" ca="1" si="106"/>
        <v>110.73913941337021</v>
      </c>
      <c r="Y440" s="50">
        <f t="shared" ca="1" si="96"/>
        <v>9.3862936017845815</v>
      </c>
      <c r="Z440" s="265">
        <f t="shared" ca="1" si="107"/>
        <v>383.77630860178459</v>
      </c>
      <c r="AA440" s="265">
        <f t="shared" ca="1" si="108"/>
        <v>365.00372139821542</v>
      </c>
      <c r="AB440" s="292"/>
      <c r="AC440" s="37"/>
      <c r="AD440" s="50"/>
      <c r="AE440" s="228"/>
      <c r="AF440" s="50"/>
      <c r="AG440" s="50"/>
      <c r="AH440" s="228"/>
      <c r="AI440" s="50"/>
      <c r="AJ440" s="50"/>
      <c r="AK440" s="50"/>
      <c r="AL440" s="68"/>
      <c r="AM440" s="246"/>
      <c r="AN440" s="241"/>
      <c r="AO440" s="68"/>
      <c r="AP440" s="68"/>
      <c r="AQ440" s="241"/>
      <c r="AR440" s="241"/>
      <c r="AS440" s="228"/>
      <c r="AT440" s="194"/>
      <c r="AU440" s="37"/>
      <c r="AV440" s="68"/>
      <c r="AW440" s="228"/>
      <c r="AX440" s="241"/>
      <c r="AY440" s="38"/>
      <c r="AZ440" s="38"/>
      <c r="BA440" s="55"/>
      <c r="BB440" s="55"/>
      <c r="BC440" s="3" t="e">
        <f t="shared" ca="1" si="109"/>
        <v>#N/A</v>
      </c>
      <c r="BD440" s="3">
        <f t="shared" ca="1" si="110"/>
        <v>90059400</v>
      </c>
      <c r="BE440" s="132"/>
      <c r="BF440" s="132"/>
      <c r="BG440" s="125"/>
      <c r="BJ440" s="68"/>
      <c r="BK440" s="68"/>
      <c r="BL440" s="68"/>
      <c r="BN440" s="169"/>
      <c r="BP440" s="68"/>
      <c r="BQ440" s="68"/>
      <c r="BR440" s="68"/>
      <c r="BU440" s="68"/>
      <c r="BV440" s="68"/>
      <c r="BW440" s="68"/>
      <c r="BX440" s="68"/>
      <c r="BZ440" s="237"/>
      <c r="CD440" s="237"/>
      <c r="CF440" s="68"/>
      <c r="CG440" s="68"/>
      <c r="CH440" s="237"/>
      <c r="CL440" s="237"/>
    </row>
    <row r="441" spans="1:90" x14ac:dyDescent="0.4">
      <c r="A441">
        <v>409</v>
      </c>
      <c r="B441" s="47">
        <f ca="1">IF(A441&gt;$A$8,"",OFFSET(InputPriceData!B$15,$A441+$A$11,0,1,1))</f>
        <v>44733</v>
      </c>
      <c r="C441" s="3">
        <f ca="1">IF(A441&gt;$A$8,"",OFFSET(InputPriceData!G$15,CalculationsAndCharts!$A441+$A$11,IF($C$5,8,0),1,1))</f>
        <v>76811900</v>
      </c>
      <c r="D441" s="4">
        <f ca="1">IF(A441&gt;$A$8,"",OFFSET(InputPriceData!C$15,CalculationsAndCharts!$A441+$A$11,IF($C$5,8,0),1,1))</f>
        <v>371.89001500000001</v>
      </c>
      <c r="E441" s="4">
        <f ca="1">IF(A441&gt;$A$8,"",OFFSET(InputPriceData!D$15,CalculationsAndCharts!$A441+$A$11,IF($C$5,8,0),1,1))</f>
        <v>376.52999899999998</v>
      </c>
      <c r="F441" s="4">
        <f ca="1">IF(A441&gt;$A$8,"",OFFSET(InputPriceData!E$15,CalculationsAndCharts!$A441+$A$11,IF($C$5,8,0),1,1))</f>
        <v>371.80999800000001</v>
      </c>
      <c r="G441" s="4">
        <f ca="1">IF(A441&gt;$A$8,"",OFFSET(InputPriceData!F$15,CalculationsAndCharts!$A441+$A$11,IF($C$5,8,0),1,1))</f>
        <v>375.07000699999998</v>
      </c>
      <c r="H441" s="282">
        <f t="shared" ca="1" si="97"/>
        <v>376.52999899999998</v>
      </c>
      <c r="I441" s="292">
        <f t="shared" ca="1" si="98"/>
        <v>365.85998499999999</v>
      </c>
      <c r="J441" s="50">
        <f t="shared" ca="1" si="99"/>
        <v>10.670013999999981</v>
      </c>
      <c r="K441" s="282"/>
      <c r="L441" s="282"/>
      <c r="M441" s="292">
        <f t="shared" ca="1" si="100"/>
        <v>11.372134417658637</v>
      </c>
      <c r="N441" s="291"/>
      <c r="P441" s="292">
        <f t="shared" ca="1" si="101"/>
        <v>363.17267779075314</v>
      </c>
      <c r="Q441" s="301">
        <f t="shared" ca="1" si="102"/>
        <v>374.54481220841177</v>
      </c>
      <c r="R441" s="301">
        <f t="shared" ca="1" si="103"/>
        <v>351.80054337309451</v>
      </c>
      <c r="S441" s="50"/>
      <c r="T441" s="292"/>
      <c r="U441" s="265"/>
      <c r="V441" s="292">
        <f t="shared" ca="1" si="104"/>
        <v>363.17267779075314</v>
      </c>
      <c r="W441" s="241">
        <f t="shared" ca="1" si="105"/>
        <v>11.897329209246834</v>
      </c>
      <c r="X441" s="351">
        <f t="shared" ca="1" si="106"/>
        <v>141.5464423131979</v>
      </c>
      <c r="Y441" s="50">
        <f t="shared" ca="1" si="96"/>
        <v>9.1971820688588455</v>
      </c>
      <c r="Z441" s="265">
        <f t="shared" ca="1" si="107"/>
        <v>384.26718906885884</v>
      </c>
      <c r="AA441" s="265">
        <f t="shared" ca="1" si="108"/>
        <v>365.87282493114111</v>
      </c>
      <c r="AB441" s="292"/>
      <c r="AC441" s="37"/>
      <c r="AD441" s="50"/>
      <c r="AE441" s="228"/>
      <c r="AF441" s="50"/>
      <c r="AG441" s="50"/>
      <c r="AH441" s="228"/>
      <c r="AI441" s="50"/>
      <c r="AJ441" s="50"/>
      <c r="AK441" s="50"/>
      <c r="AL441" s="68"/>
      <c r="AM441" s="246"/>
      <c r="AN441" s="241"/>
      <c r="AO441" s="68"/>
      <c r="AP441" s="68"/>
      <c r="AQ441" s="241"/>
      <c r="AR441" s="241"/>
      <c r="AS441" s="228"/>
      <c r="AT441" s="194"/>
      <c r="AU441" s="37"/>
      <c r="AV441" s="68"/>
      <c r="AW441" s="228"/>
      <c r="AX441" s="241"/>
      <c r="AY441" s="38"/>
      <c r="AZ441" s="38"/>
      <c r="BA441" s="55"/>
      <c r="BB441" s="55"/>
      <c r="BC441" s="3">
        <f t="shared" ca="1" si="109"/>
        <v>76811900</v>
      </c>
      <c r="BD441" s="3" t="e">
        <f t="shared" ca="1" si="110"/>
        <v>#N/A</v>
      </c>
      <c r="BE441" s="132"/>
      <c r="BF441" s="132"/>
      <c r="BG441" s="125"/>
      <c r="BJ441" s="68"/>
      <c r="BK441" s="68"/>
      <c r="BL441" s="68"/>
      <c r="BN441" s="169"/>
      <c r="BP441" s="68"/>
      <c r="BQ441" s="68"/>
      <c r="BR441" s="68"/>
      <c r="BU441" s="68"/>
      <c r="BV441" s="68"/>
      <c r="BW441" s="68"/>
      <c r="BX441" s="68"/>
      <c r="BZ441" s="237"/>
      <c r="CD441" s="237"/>
      <c r="CF441" s="68"/>
      <c r="CG441" s="68"/>
      <c r="CH441" s="237"/>
      <c r="CL441" s="237"/>
    </row>
    <row r="442" spans="1:90" x14ac:dyDescent="0.4">
      <c r="A442">
        <v>410</v>
      </c>
      <c r="B442" s="47">
        <f ca="1">IF(A442&gt;$A$8,"",OFFSET(InputPriceData!B$15,$A442+$A$11,0,1,1))</f>
        <v>44729</v>
      </c>
      <c r="C442" s="3">
        <f ca="1">IF(A442&gt;$A$8,"",OFFSET(InputPriceData!G$15,CalculationsAndCharts!$A442+$A$11,IF($C$5,8,0),1,1))</f>
        <v>111113900</v>
      </c>
      <c r="D442" s="4">
        <f ca="1">IF(A442&gt;$A$8,"",OFFSET(InputPriceData!C$15,CalculationsAndCharts!$A442+$A$11,IF($C$5,8,0),1,1))</f>
        <v>365.51001000000002</v>
      </c>
      <c r="E442" s="4">
        <f ca="1">IF(A442&gt;$A$8,"",OFFSET(InputPriceData!D$15,CalculationsAndCharts!$A442+$A$11,IF($C$5,8,0),1,1))</f>
        <v>369.38000499999998</v>
      </c>
      <c r="F442" s="4">
        <f ca="1">IF(A442&gt;$A$8,"",OFFSET(InputPriceData!E$15,CalculationsAndCharts!$A442+$A$11,IF($C$5,8,0),1,1))</f>
        <v>362.17001299999998</v>
      </c>
      <c r="G442" s="4">
        <f ca="1">IF(A442&gt;$A$8,"",OFFSET(InputPriceData!F$15,CalculationsAndCharts!$A442+$A$11,IF($C$5,8,0),1,1))</f>
        <v>365.85998499999999</v>
      </c>
      <c r="H442" s="282">
        <f t="shared" ca="1" si="97"/>
        <v>369.38000499999998</v>
      </c>
      <c r="I442" s="292">
        <f t="shared" ca="1" si="98"/>
        <v>362.17001299999998</v>
      </c>
      <c r="J442" s="50">
        <f t="shared" ca="1" si="99"/>
        <v>7.2099919999999997</v>
      </c>
      <c r="K442" s="282"/>
      <c r="L442" s="282"/>
      <c r="M442" s="292">
        <f t="shared" ca="1" si="100"/>
        <v>12.404219256716992</v>
      </c>
      <c r="N442" s="291"/>
      <c r="P442" s="292">
        <f t="shared" ca="1" si="101"/>
        <v>365.63694295720188</v>
      </c>
      <c r="Q442" s="301">
        <f t="shared" ca="1" si="102"/>
        <v>378.04116221391888</v>
      </c>
      <c r="R442" s="301">
        <f t="shared" ca="1" si="103"/>
        <v>353.23272370048488</v>
      </c>
      <c r="S442" s="50"/>
      <c r="T442" s="292"/>
      <c r="U442" s="265"/>
      <c r="V442" s="292">
        <f t="shared" ca="1" si="104"/>
        <v>365.63694295720188</v>
      </c>
      <c r="W442" s="241">
        <f t="shared" ca="1" si="105"/>
        <v>0.22304204279811302</v>
      </c>
      <c r="X442" s="351">
        <f t="shared" ca="1" si="106"/>
        <v>4.9747752855555279E-2</v>
      </c>
      <c r="Y442" s="50">
        <f t="shared" ca="1" si="96"/>
        <v>8.8082616898425883</v>
      </c>
      <c r="Z442" s="265">
        <f t="shared" ca="1" si="107"/>
        <v>374.66824668984259</v>
      </c>
      <c r="AA442" s="265">
        <f t="shared" ca="1" si="108"/>
        <v>357.0517233101574</v>
      </c>
      <c r="AB442" s="292"/>
      <c r="AC442" s="37"/>
      <c r="AD442" s="50"/>
      <c r="AE442" s="228"/>
      <c r="AF442" s="50"/>
      <c r="AG442" s="50"/>
      <c r="AH442" s="228"/>
      <c r="AI442" s="50"/>
      <c r="AJ442" s="50"/>
      <c r="AK442" s="50"/>
      <c r="AL442" s="68"/>
      <c r="AM442" s="246"/>
      <c r="AN442" s="241"/>
      <c r="AO442" s="68"/>
      <c r="AP442" s="68"/>
      <c r="AQ442" s="241"/>
      <c r="AR442" s="241"/>
      <c r="AS442" s="228"/>
      <c r="AT442" s="194"/>
      <c r="AU442" s="37"/>
      <c r="AV442" s="68"/>
      <c r="AW442" s="228"/>
      <c r="AX442" s="241"/>
      <c r="AY442" s="38"/>
      <c r="AZ442" s="38"/>
      <c r="BA442" s="55"/>
      <c r="BB442" s="55"/>
      <c r="BC442" s="3" t="e">
        <f t="shared" ca="1" si="109"/>
        <v>#N/A</v>
      </c>
      <c r="BD442" s="3">
        <f t="shared" ca="1" si="110"/>
        <v>111113900</v>
      </c>
      <c r="BE442" s="132"/>
      <c r="BF442" s="132"/>
      <c r="BG442" s="125"/>
      <c r="BJ442" s="68"/>
      <c r="BK442" s="68"/>
      <c r="BL442" s="68"/>
      <c r="BN442" s="169"/>
      <c r="BP442" s="68"/>
      <c r="BQ442" s="68"/>
      <c r="BR442" s="68"/>
      <c r="BU442" s="68"/>
      <c r="BV442" s="68"/>
      <c r="BW442" s="68"/>
      <c r="BX442" s="68"/>
      <c r="BZ442" s="237"/>
      <c r="CD442" s="237"/>
      <c r="CF442" s="68"/>
      <c r="CG442" s="68"/>
      <c r="CH442" s="237"/>
      <c r="CL442" s="237"/>
    </row>
    <row r="443" spans="1:90" x14ac:dyDescent="0.4">
      <c r="A443">
        <v>411</v>
      </c>
      <c r="B443" s="47">
        <f ca="1">IF(A443&gt;$A$8,"",OFFSET(InputPriceData!B$15,$A443+$A$11,0,1,1))</f>
        <v>44728</v>
      </c>
      <c r="C443" s="3">
        <f ca="1">IF(A443&gt;$A$8,"",OFFSET(InputPriceData!G$15,CalculationsAndCharts!$A443+$A$11,IF($C$5,8,0),1,1))</f>
        <v>134473300</v>
      </c>
      <c r="D443" s="4">
        <f ca="1">IF(A443&gt;$A$8,"",OFFSET(InputPriceData!C$15,CalculationsAndCharts!$A443+$A$11,IF($C$5,8,0),1,1))</f>
        <v>370.51001000000002</v>
      </c>
      <c r="E443" s="4">
        <f ca="1">IF(A443&gt;$A$8,"",OFFSET(InputPriceData!D$15,CalculationsAndCharts!$A443+$A$11,IF($C$5,8,0),1,1))</f>
        <v>370.94000199999999</v>
      </c>
      <c r="F443" s="4">
        <f ca="1">IF(A443&gt;$A$8,"",OFFSET(InputPriceData!E$15,CalculationsAndCharts!$A443+$A$11,IF($C$5,8,0),1,1))</f>
        <v>364.07998700000002</v>
      </c>
      <c r="G443" s="4">
        <f ca="1">IF(A443&gt;$A$8,"",OFFSET(InputPriceData!F$15,CalculationsAndCharts!$A443+$A$11,IF($C$5,8,0),1,1))</f>
        <v>366.64999399999999</v>
      </c>
      <c r="H443" s="282">
        <f t="shared" ca="1" si="97"/>
        <v>379.20001200000002</v>
      </c>
      <c r="I443" s="292">
        <f t="shared" ca="1" si="98"/>
        <v>364.07998700000002</v>
      </c>
      <c r="J443" s="50">
        <f t="shared" ca="1" si="99"/>
        <v>15.120024999999998</v>
      </c>
      <c r="K443" s="282"/>
      <c r="L443" s="282"/>
      <c r="M443" s="292">
        <f t="shared" ca="1" si="100"/>
        <v>12.479388043362343</v>
      </c>
      <c r="N443" s="291"/>
      <c r="P443" s="292">
        <f t="shared" ca="1" si="101"/>
        <v>372.1694564539863</v>
      </c>
      <c r="Q443" s="301">
        <f t="shared" ca="1" si="102"/>
        <v>384.64884449734865</v>
      </c>
      <c r="R443" s="301">
        <f t="shared" ca="1" si="103"/>
        <v>359.69006841062395</v>
      </c>
      <c r="S443" s="50"/>
      <c r="T443" s="292"/>
      <c r="U443" s="265"/>
      <c r="V443" s="292">
        <f t="shared" ca="1" si="104"/>
        <v>372.1694564539863</v>
      </c>
      <c r="W443" s="241">
        <f t="shared" ca="1" si="105"/>
        <v>-5.5194624539863071</v>
      </c>
      <c r="X443" s="351">
        <f t="shared" ca="1" si="106"/>
        <v>30.464465780964549</v>
      </c>
      <c r="Y443" s="50">
        <f t="shared" ca="1" si="96"/>
        <v>8.8534607643666767</v>
      </c>
      <c r="Z443" s="265">
        <f t="shared" ca="1" si="107"/>
        <v>375.50345476436667</v>
      </c>
      <c r="AA443" s="265">
        <f t="shared" ca="1" si="108"/>
        <v>357.79653323563332</v>
      </c>
      <c r="AB443" s="292"/>
      <c r="AC443" s="37"/>
      <c r="AD443" s="50"/>
      <c r="AE443" s="228"/>
      <c r="AF443" s="50"/>
      <c r="AG443" s="50"/>
      <c r="AH443" s="228"/>
      <c r="AI443" s="50"/>
      <c r="AJ443" s="50"/>
      <c r="AK443" s="50"/>
      <c r="AL443" s="68"/>
      <c r="AM443" s="246"/>
      <c r="AN443" s="241"/>
      <c r="AO443" s="68"/>
      <c r="AP443" s="68"/>
      <c r="AQ443" s="241"/>
      <c r="AR443" s="241"/>
      <c r="AS443" s="228"/>
      <c r="AT443" s="194"/>
      <c r="AU443" s="37"/>
      <c r="AV443" s="68"/>
      <c r="AW443" s="228"/>
      <c r="AX443" s="241"/>
      <c r="AY443" s="38"/>
      <c r="AZ443" s="38"/>
      <c r="BA443" s="55"/>
      <c r="BB443" s="55"/>
      <c r="BC443" s="3" t="e">
        <f t="shared" ca="1" si="109"/>
        <v>#N/A</v>
      </c>
      <c r="BD443" s="3">
        <f t="shared" ca="1" si="110"/>
        <v>134473300</v>
      </c>
      <c r="BE443" s="132"/>
      <c r="BF443" s="132"/>
      <c r="BG443" s="125"/>
      <c r="BJ443" s="68"/>
      <c r="BK443" s="68"/>
      <c r="BL443" s="68"/>
      <c r="BN443" s="169"/>
      <c r="BP443" s="68"/>
      <c r="BQ443" s="68"/>
      <c r="BR443" s="68"/>
      <c r="BU443" s="68"/>
      <c r="BV443" s="68"/>
      <c r="BW443" s="68"/>
      <c r="BX443" s="68"/>
      <c r="BZ443" s="237"/>
      <c r="CD443" s="237"/>
      <c r="CF443" s="68"/>
      <c r="CG443" s="68"/>
      <c r="CH443" s="237"/>
      <c r="CL443" s="237"/>
    </row>
    <row r="444" spans="1:90" x14ac:dyDescent="0.4">
      <c r="A444">
        <v>412</v>
      </c>
      <c r="B444" s="47">
        <f ca="1">IF(A444&gt;$A$8,"",OFFSET(InputPriceData!B$15,$A444+$A$11,0,1,1))</f>
        <v>44727</v>
      </c>
      <c r="C444" s="3">
        <f ca="1">IF(A444&gt;$A$8,"",OFFSET(InputPriceData!G$15,CalculationsAndCharts!$A444+$A$11,IF($C$5,8,0),1,1))</f>
        <v>125666800</v>
      </c>
      <c r="D444" s="4">
        <f ca="1">IF(A444&gt;$A$8,"",OFFSET(InputPriceData!C$15,CalculationsAndCharts!$A444+$A$11,IF($C$5,8,0),1,1))</f>
        <v>377.35998499999999</v>
      </c>
      <c r="E444" s="4">
        <f ca="1">IF(A444&gt;$A$8,"",OFFSET(InputPriceData!D$15,CalculationsAndCharts!$A444+$A$11,IF($C$5,8,0),1,1))</f>
        <v>383.89999399999999</v>
      </c>
      <c r="F444" s="4">
        <f ca="1">IF(A444&gt;$A$8,"",OFFSET(InputPriceData!E$15,CalculationsAndCharts!$A444+$A$11,IF($C$5,8,0),1,1))</f>
        <v>372.11999500000002</v>
      </c>
      <c r="G444" s="4">
        <f ca="1">IF(A444&gt;$A$8,"",OFFSET(InputPriceData!F$15,CalculationsAndCharts!$A444+$A$11,IF($C$5,8,0),1,1))</f>
        <v>379.20001200000002</v>
      </c>
      <c r="H444" s="282">
        <f t="shared" ca="1" si="97"/>
        <v>383.89999399999999</v>
      </c>
      <c r="I444" s="292">
        <f t="shared" ca="1" si="98"/>
        <v>372.11999500000002</v>
      </c>
      <c r="J444" s="50">
        <f t="shared" ca="1" si="99"/>
        <v>11.779998999999975</v>
      </c>
      <c r="K444" s="282"/>
      <c r="L444" s="282"/>
      <c r="M444" s="292">
        <f t="shared" ca="1" si="100"/>
        <v>11.297475610822243</v>
      </c>
      <c r="N444" s="291"/>
      <c r="P444" s="292">
        <f t="shared" ca="1" si="101"/>
        <v>378.30726425173486</v>
      </c>
      <c r="Q444" s="301">
        <f t="shared" ca="1" si="102"/>
        <v>389.6047398625571</v>
      </c>
      <c r="R444" s="301">
        <f t="shared" ca="1" si="103"/>
        <v>367.00978864091263</v>
      </c>
      <c r="S444" s="50"/>
      <c r="T444" s="292"/>
      <c r="U444" s="265"/>
      <c r="V444" s="292">
        <f t="shared" ca="1" si="104"/>
        <v>378.30726425173486</v>
      </c>
      <c r="W444" s="241">
        <f t="shared" ca="1" si="105"/>
        <v>0.89274774826515113</v>
      </c>
      <c r="X444" s="351">
        <f t="shared" ca="1" si="106"/>
        <v>0.79699854203249765</v>
      </c>
      <c r="Y444" s="50">
        <f t="shared" ca="1" si="96"/>
        <v>8.8280480345228494</v>
      </c>
      <c r="Z444" s="265">
        <f t="shared" ca="1" si="107"/>
        <v>388.02806003452287</v>
      </c>
      <c r="AA444" s="265">
        <f t="shared" ca="1" si="108"/>
        <v>370.37196396547716</v>
      </c>
      <c r="AB444" s="292"/>
      <c r="AC444" s="37"/>
      <c r="AD444" s="50"/>
      <c r="AE444" s="228"/>
      <c r="AF444" s="50"/>
      <c r="AG444" s="50"/>
      <c r="AH444" s="228"/>
      <c r="AI444" s="50"/>
      <c r="AJ444" s="50"/>
      <c r="AK444" s="50"/>
      <c r="AL444" s="68"/>
      <c r="AM444" s="246"/>
      <c r="AN444" s="241"/>
      <c r="AO444" s="68"/>
      <c r="AP444" s="68"/>
      <c r="AQ444" s="241"/>
      <c r="AR444" s="241"/>
      <c r="AS444" s="228"/>
      <c r="AT444" s="194"/>
      <c r="AU444" s="37"/>
      <c r="AV444" s="68"/>
      <c r="AW444" s="228"/>
      <c r="AX444" s="241"/>
      <c r="AY444" s="38"/>
      <c r="AZ444" s="38"/>
      <c r="BA444" s="55"/>
      <c r="BB444" s="55"/>
      <c r="BC444" s="3">
        <f t="shared" ca="1" si="109"/>
        <v>125666800</v>
      </c>
      <c r="BD444" s="3" t="e">
        <f t="shared" ca="1" si="110"/>
        <v>#N/A</v>
      </c>
      <c r="BE444" s="132"/>
      <c r="BF444" s="132"/>
      <c r="BG444" s="125"/>
      <c r="BJ444" s="68"/>
      <c r="BK444" s="68"/>
      <c r="BL444" s="68"/>
      <c r="BN444" s="169"/>
      <c r="BP444" s="68"/>
      <c r="BQ444" s="68"/>
      <c r="BR444" s="68"/>
      <c r="BU444" s="68"/>
      <c r="BV444" s="68"/>
      <c r="BW444" s="68"/>
      <c r="BX444" s="68"/>
      <c r="BZ444" s="237"/>
      <c r="CD444" s="237"/>
      <c r="CF444" s="68"/>
      <c r="CG444" s="68"/>
      <c r="CH444" s="237"/>
      <c r="CL444" s="237"/>
    </row>
    <row r="445" spans="1:90" x14ac:dyDescent="0.4">
      <c r="A445">
        <v>413</v>
      </c>
      <c r="B445" s="47">
        <f ca="1">IF(A445&gt;$A$8,"",OFFSET(InputPriceData!B$15,$A445+$A$11,0,1,1))</f>
        <v>44726</v>
      </c>
      <c r="C445" s="3">
        <f ca="1">IF(A445&gt;$A$8,"",OFFSET(InputPriceData!G$15,CalculationsAndCharts!$A445+$A$11,IF($C$5,8,0),1,1))</f>
        <v>104011800</v>
      </c>
      <c r="D445" s="4">
        <f ca="1">IF(A445&gt;$A$8,"",OFFSET(InputPriceData!C$15,CalculationsAndCharts!$A445+$A$11,IF($C$5,8,0),1,1))</f>
        <v>376.85000600000001</v>
      </c>
      <c r="E445" s="4">
        <f ca="1">IF(A445&gt;$A$8,"",OFFSET(InputPriceData!D$15,CalculationsAndCharts!$A445+$A$11,IF($C$5,8,0),1,1))</f>
        <v>377.94000199999999</v>
      </c>
      <c r="F445" s="4">
        <f ca="1">IF(A445&gt;$A$8,"",OFFSET(InputPriceData!E$15,CalculationsAndCharts!$A445+$A$11,IF($C$5,8,0),1,1))</f>
        <v>370.58999599999999</v>
      </c>
      <c r="G445" s="4">
        <f ca="1">IF(A445&gt;$A$8,"",OFFSET(InputPriceData!F$15,CalculationsAndCharts!$A445+$A$11,IF($C$5,8,0),1,1))</f>
        <v>373.86999500000002</v>
      </c>
      <c r="H445" s="282">
        <f t="shared" ca="1" si="97"/>
        <v>377.94000199999999</v>
      </c>
      <c r="I445" s="292">
        <f t="shared" ca="1" si="98"/>
        <v>370.58999599999999</v>
      </c>
      <c r="J445" s="50">
        <f t="shared" ca="1" si="99"/>
        <v>7.3500060000000076</v>
      </c>
      <c r="K445" s="282"/>
      <c r="L445" s="282"/>
      <c r="M445" s="292">
        <f t="shared" ca="1" si="100"/>
        <v>11.653214379338007</v>
      </c>
      <c r="N445" s="291"/>
      <c r="P445" s="292">
        <f t="shared" ca="1" si="101"/>
        <v>385.41807027828759</v>
      </c>
      <c r="Q445" s="301">
        <f t="shared" ca="1" si="102"/>
        <v>397.0712846576256</v>
      </c>
      <c r="R445" s="301">
        <f t="shared" ca="1" si="103"/>
        <v>373.76485589894958</v>
      </c>
      <c r="S445" s="50"/>
      <c r="T445" s="292"/>
      <c r="U445" s="265"/>
      <c r="V445" s="292">
        <f t="shared" ca="1" si="104"/>
        <v>385.41807027828759</v>
      </c>
      <c r="W445" s="241">
        <f t="shared" ca="1" si="105"/>
        <v>-11.54807527828757</v>
      </c>
      <c r="X445" s="351">
        <f t="shared" ca="1" si="106"/>
        <v>133.35804263299653</v>
      </c>
      <c r="Y445" s="50">
        <f t="shared" ca="1" si="96"/>
        <v>9.2584243596018982</v>
      </c>
      <c r="Z445" s="265">
        <f t="shared" ca="1" si="107"/>
        <v>383.12841935960193</v>
      </c>
      <c r="AA445" s="265">
        <f t="shared" ca="1" si="108"/>
        <v>364.6115706403981</v>
      </c>
      <c r="AB445" s="292"/>
      <c r="AC445" s="37"/>
      <c r="AD445" s="50"/>
      <c r="AE445" s="228"/>
      <c r="AF445" s="50"/>
      <c r="AG445" s="50"/>
      <c r="AH445" s="228"/>
      <c r="AI445" s="50"/>
      <c r="AJ445" s="50"/>
      <c r="AK445" s="50"/>
      <c r="AL445" s="68"/>
      <c r="AM445" s="246"/>
      <c r="AN445" s="241"/>
      <c r="AO445" s="68"/>
      <c r="AP445" s="68"/>
      <c r="AQ445" s="241"/>
      <c r="AR445" s="241"/>
      <c r="AS445" s="228"/>
      <c r="AT445" s="194"/>
      <c r="AU445" s="37"/>
      <c r="AV445" s="68"/>
      <c r="AW445" s="228"/>
      <c r="AX445" s="241"/>
      <c r="AY445" s="38"/>
      <c r="AZ445" s="38"/>
      <c r="BA445" s="55"/>
      <c r="BB445" s="55"/>
      <c r="BC445" s="3" t="e">
        <f t="shared" ca="1" si="109"/>
        <v>#N/A</v>
      </c>
      <c r="BD445" s="3">
        <f t="shared" ca="1" si="110"/>
        <v>104011800</v>
      </c>
      <c r="BE445" s="132"/>
      <c r="BF445" s="132"/>
      <c r="BG445" s="125"/>
      <c r="BJ445" s="68"/>
      <c r="BK445" s="68"/>
      <c r="BL445" s="68"/>
      <c r="BN445" s="169"/>
      <c r="BP445" s="68"/>
      <c r="BQ445" s="68"/>
      <c r="BR445" s="68"/>
      <c r="BU445" s="68"/>
      <c r="BV445" s="68"/>
      <c r="BW445" s="68"/>
      <c r="BX445" s="68"/>
      <c r="BZ445" s="237"/>
      <c r="CD445" s="237"/>
      <c r="CF445" s="68"/>
      <c r="CG445" s="68"/>
      <c r="CH445" s="237"/>
      <c r="CL445" s="237"/>
    </row>
    <row r="446" spans="1:90" x14ac:dyDescent="0.4">
      <c r="A446">
        <v>414</v>
      </c>
      <c r="B446" s="47">
        <f ca="1">IF(A446&gt;$A$8,"",OFFSET(InputPriceData!B$15,$A446+$A$11,0,1,1))</f>
        <v>44725</v>
      </c>
      <c r="C446" s="3">
        <f ca="1">IF(A446&gt;$A$8,"",OFFSET(InputPriceData!G$15,CalculationsAndCharts!$A446+$A$11,IF($C$5,8,0),1,1))</f>
        <v>170004900</v>
      </c>
      <c r="D446" s="4">
        <f ca="1">IF(A446&gt;$A$8,"",OFFSET(InputPriceData!C$15,CalculationsAndCharts!$A446+$A$11,IF($C$5,8,0),1,1))</f>
        <v>379.85000600000001</v>
      </c>
      <c r="E446" s="4">
        <f ca="1">IF(A446&gt;$A$8,"",OFFSET(InputPriceData!D$15,CalculationsAndCharts!$A446+$A$11,IF($C$5,8,0),1,1))</f>
        <v>381.80999800000001</v>
      </c>
      <c r="F446" s="4">
        <f ca="1">IF(A446&gt;$A$8,"",OFFSET(InputPriceData!E$15,CalculationsAndCharts!$A446+$A$11,IF($C$5,8,0),1,1))</f>
        <v>373.29998799999998</v>
      </c>
      <c r="G446" s="4">
        <f ca="1">IF(A446&gt;$A$8,"",OFFSET(InputPriceData!F$15,CalculationsAndCharts!$A446+$A$11,IF($C$5,8,0),1,1))</f>
        <v>375</v>
      </c>
      <c r="H446" s="282">
        <f t="shared" ca="1" si="97"/>
        <v>389.79998799999998</v>
      </c>
      <c r="I446" s="292">
        <f t="shared" ca="1" si="98"/>
        <v>373.29998799999998</v>
      </c>
      <c r="J446" s="50">
        <f t="shared" ca="1" si="99"/>
        <v>16.5</v>
      </c>
      <c r="K446" s="282"/>
      <c r="L446" s="282"/>
      <c r="M446" s="292">
        <f t="shared" ca="1" si="100"/>
        <v>10.776122839392528</v>
      </c>
      <c r="N446" s="291"/>
      <c r="P446" s="292">
        <f t="shared" ca="1" si="101"/>
        <v>396.45643564213964</v>
      </c>
      <c r="Q446" s="301">
        <f t="shared" ca="1" si="102"/>
        <v>407.23255848153218</v>
      </c>
      <c r="R446" s="301">
        <f t="shared" ca="1" si="103"/>
        <v>385.6803128027471</v>
      </c>
      <c r="S446" s="50"/>
      <c r="T446" s="292"/>
      <c r="U446" s="265"/>
      <c r="V446" s="292">
        <f t="shared" ca="1" si="104"/>
        <v>396.45643564213964</v>
      </c>
      <c r="W446" s="241">
        <f t="shared" ca="1" si="105"/>
        <v>-21.456435642139638</v>
      </c>
      <c r="X446" s="351">
        <f t="shared" ca="1" si="106"/>
        <v>460.37863046528025</v>
      </c>
      <c r="Y446" s="50">
        <f t="shared" ca="1" si="96"/>
        <v>9.0225967891346865</v>
      </c>
      <c r="Z446" s="265">
        <f t="shared" ca="1" si="107"/>
        <v>384.0225967891347</v>
      </c>
      <c r="AA446" s="265">
        <f t="shared" ca="1" si="108"/>
        <v>365.9774032108653</v>
      </c>
      <c r="AB446" s="292"/>
      <c r="AC446" s="37"/>
      <c r="AD446" s="50"/>
      <c r="AE446" s="228"/>
      <c r="AF446" s="50"/>
      <c r="AG446" s="50"/>
      <c r="AH446" s="228"/>
      <c r="AI446" s="50"/>
      <c r="AJ446" s="50"/>
      <c r="AK446" s="50"/>
      <c r="AL446" s="68"/>
      <c r="AM446" s="246"/>
      <c r="AN446" s="241"/>
      <c r="AO446" s="68"/>
      <c r="AP446" s="68"/>
      <c r="AQ446" s="241"/>
      <c r="AR446" s="241"/>
      <c r="AS446" s="228"/>
      <c r="AT446" s="194"/>
      <c r="AU446" s="37"/>
      <c r="AV446" s="68"/>
      <c r="AW446" s="228"/>
      <c r="AX446" s="241"/>
      <c r="AY446" s="38"/>
      <c r="AZ446" s="38"/>
      <c r="BA446" s="55"/>
      <c r="BB446" s="55"/>
      <c r="BC446" s="3" t="e">
        <f t="shared" ca="1" si="109"/>
        <v>#N/A</v>
      </c>
      <c r="BD446" s="3">
        <f t="shared" ca="1" si="110"/>
        <v>170004900</v>
      </c>
      <c r="BE446" s="132"/>
      <c r="BF446" s="132"/>
      <c r="BG446" s="125"/>
      <c r="BJ446" s="68"/>
      <c r="BK446" s="68"/>
      <c r="BL446" s="68"/>
      <c r="BN446" s="169"/>
      <c r="BP446" s="68"/>
      <c r="BQ446" s="68"/>
      <c r="BR446" s="68"/>
      <c r="BU446" s="68"/>
      <c r="BV446" s="68"/>
      <c r="BW446" s="68"/>
      <c r="BX446" s="68"/>
      <c r="BZ446" s="237"/>
      <c r="CD446" s="237"/>
      <c r="CF446" s="68"/>
      <c r="CG446" s="68"/>
      <c r="CH446" s="237"/>
      <c r="CL446" s="237"/>
    </row>
    <row r="447" spans="1:90" x14ac:dyDescent="0.4">
      <c r="A447">
        <v>415</v>
      </c>
      <c r="B447" s="47">
        <f ca="1">IF(A447&gt;$A$8,"",OFFSET(InputPriceData!B$15,$A447+$A$11,0,1,1))</f>
        <v>44722</v>
      </c>
      <c r="C447" s="3">
        <f ca="1">IF(A447&gt;$A$8,"",OFFSET(InputPriceData!G$15,CalculationsAndCharts!$A447+$A$11,IF($C$5,8,0),1,1))</f>
        <v>132893900</v>
      </c>
      <c r="D447" s="4">
        <f ca="1">IF(A447&gt;$A$8,"",OFFSET(InputPriceData!C$15,CalculationsAndCharts!$A447+$A$11,IF($C$5,8,0),1,1))</f>
        <v>394.88000499999998</v>
      </c>
      <c r="E447" s="4">
        <f ca="1">IF(A447&gt;$A$8,"",OFFSET(InputPriceData!D$15,CalculationsAndCharts!$A447+$A$11,IF($C$5,8,0),1,1))</f>
        <v>395.77999899999998</v>
      </c>
      <c r="F447" s="4">
        <f ca="1">IF(A447&gt;$A$8,"",OFFSET(InputPriceData!E$15,CalculationsAndCharts!$A447+$A$11,IF($C$5,8,0),1,1))</f>
        <v>389.75</v>
      </c>
      <c r="G447" s="4">
        <f ca="1">IF(A447&gt;$A$8,"",OFFSET(InputPriceData!F$15,CalculationsAndCharts!$A447+$A$11,IF($C$5,8,0),1,1))</f>
        <v>389.79998799999998</v>
      </c>
      <c r="H447" s="282">
        <f t="shared" ca="1" si="97"/>
        <v>401.44000199999999</v>
      </c>
      <c r="I447" s="292">
        <f t="shared" ca="1" si="98"/>
        <v>389.75</v>
      </c>
      <c r="J447" s="50">
        <f t="shared" ca="1" si="99"/>
        <v>11.690001999999993</v>
      </c>
      <c r="K447" s="282"/>
      <c r="L447" s="282"/>
      <c r="M447" s="292">
        <f t="shared" ca="1" si="100"/>
        <v>8.4700986778227829</v>
      </c>
      <c r="N447" s="291"/>
      <c r="P447" s="292">
        <f t="shared" ca="1" si="101"/>
        <v>406.99114997205282</v>
      </c>
      <c r="Q447" s="301">
        <f t="shared" ca="1" si="102"/>
        <v>415.46124864987559</v>
      </c>
      <c r="R447" s="301">
        <f t="shared" ca="1" si="103"/>
        <v>398.52105129423006</v>
      </c>
      <c r="S447" s="50"/>
      <c r="T447" s="292"/>
      <c r="U447" s="265"/>
      <c r="V447" s="292">
        <f t="shared" ca="1" si="104"/>
        <v>406.99114997205282</v>
      </c>
      <c r="W447" s="241">
        <f t="shared" ca="1" si="105"/>
        <v>-17.191161972052839</v>
      </c>
      <c r="X447" s="351">
        <f t="shared" ca="1" si="106"/>
        <v>295.53604994935569</v>
      </c>
      <c r="Y447" s="50">
        <f t="shared" ca="1" si="96"/>
        <v>7.9329966641863026</v>
      </c>
      <c r="Z447" s="265">
        <f t="shared" ca="1" si="107"/>
        <v>397.73298466418629</v>
      </c>
      <c r="AA447" s="265">
        <f t="shared" ca="1" si="108"/>
        <v>381.86699133581368</v>
      </c>
      <c r="AB447" s="292"/>
      <c r="AC447" s="37"/>
      <c r="AD447" s="50"/>
      <c r="AE447" s="228"/>
      <c r="AF447" s="50"/>
      <c r="AG447" s="50"/>
      <c r="AH447" s="228"/>
      <c r="AI447" s="50"/>
      <c r="AJ447" s="50"/>
      <c r="AK447" s="50"/>
      <c r="AL447" s="68"/>
      <c r="AM447" s="246"/>
      <c r="AN447" s="241"/>
      <c r="AO447" s="68"/>
      <c r="AP447" s="68"/>
      <c r="AQ447" s="241"/>
      <c r="AR447" s="241"/>
      <c r="AS447" s="228"/>
      <c r="AT447" s="194"/>
      <c r="AU447" s="37"/>
      <c r="AV447" s="68"/>
      <c r="AW447" s="228"/>
      <c r="AX447" s="241"/>
      <c r="AY447" s="38"/>
      <c r="AZ447" s="38"/>
      <c r="BA447" s="55"/>
      <c r="BB447" s="55"/>
      <c r="BC447" s="3" t="e">
        <f t="shared" ca="1" si="109"/>
        <v>#N/A</v>
      </c>
      <c r="BD447" s="3">
        <f t="shared" ca="1" si="110"/>
        <v>132893900</v>
      </c>
      <c r="BE447" s="132"/>
      <c r="BF447" s="132"/>
      <c r="BG447" s="125"/>
      <c r="BJ447" s="68"/>
      <c r="BK447" s="68"/>
      <c r="BL447" s="68"/>
      <c r="BN447" s="169"/>
      <c r="BP447" s="68"/>
      <c r="BQ447" s="68"/>
      <c r="BR447" s="68"/>
      <c r="BU447" s="68"/>
      <c r="BV447" s="68"/>
      <c r="BW447" s="68"/>
      <c r="BX447" s="68"/>
      <c r="BZ447" s="237"/>
      <c r="CD447" s="237"/>
      <c r="CF447" s="68"/>
      <c r="CG447" s="68"/>
      <c r="CH447" s="237"/>
      <c r="CL447" s="237"/>
    </row>
    <row r="448" spans="1:90" x14ac:dyDescent="0.4">
      <c r="A448">
        <v>416</v>
      </c>
      <c r="B448" s="47">
        <f ca="1">IF(A448&gt;$A$8,"",OFFSET(InputPriceData!B$15,$A448+$A$11,0,1,1))</f>
        <v>44721</v>
      </c>
      <c r="C448" s="3">
        <f ca="1">IF(A448&gt;$A$8,"",OFFSET(InputPriceData!G$15,CalculationsAndCharts!$A448+$A$11,IF($C$5,8,0),1,1))</f>
        <v>86289800</v>
      </c>
      <c r="D448" s="4">
        <f ca="1">IF(A448&gt;$A$8,"",OFFSET(InputPriceData!C$15,CalculationsAndCharts!$A448+$A$11,IF($C$5,8,0),1,1))</f>
        <v>409.33999599999999</v>
      </c>
      <c r="E448" s="4">
        <f ca="1">IF(A448&gt;$A$8,"",OFFSET(InputPriceData!D$15,CalculationsAndCharts!$A448+$A$11,IF($C$5,8,0),1,1))</f>
        <v>411.73998999999998</v>
      </c>
      <c r="F448" s="4">
        <f ca="1">IF(A448&gt;$A$8,"",OFFSET(InputPriceData!E$15,CalculationsAndCharts!$A448+$A$11,IF($C$5,8,0),1,1))</f>
        <v>401.44000199999999</v>
      </c>
      <c r="G448" s="4">
        <f ca="1">IF(A448&gt;$A$8,"",OFFSET(InputPriceData!F$15,CalculationsAndCharts!$A448+$A$11,IF($C$5,8,0),1,1))</f>
        <v>401.44000199999999</v>
      </c>
      <c r="H448" s="282">
        <f t="shared" ca="1" si="97"/>
        <v>411.73998999999998</v>
      </c>
      <c r="I448" s="292">
        <f t="shared" ca="1" si="98"/>
        <v>401.44000199999999</v>
      </c>
      <c r="J448" s="50">
        <f t="shared" ca="1" si="99"/>
        <v>10.299987999999985</v>
      </c>
      <c r="K448" s="282"/>
      <c r="L448" s="282"/>
      <c r="M448" s="292">
        <f t="shared" ca="1" si="100"/>
        <v>7.1101812746761652</v>
      </c>
      <c r="N448" s="291"/>
      <c r="P448" s="292">
        <f t="shared" ca="1" si="101"/>
        <v>413.808661881273</v>
      </c>
      <c r="Q448" s="301">
        <f t="shared" ca="1" si="102"/>
        <v>420.91884315594916</v>
      </c>
      <c r="R448" s="301">
        <f t="shared" ca="1" si="103"/>
        <v>406.69848060659683</v>
      </c>
      <c r="S448" s="50"/>
      <c r="T448" s="292"/>
      <c r="U448" s="265"/>
      <c r="V448" s="292">
        <f t="shared" ca="1" si="104"/>
        <v>413.808661881273</v>
      </c>
      <c r="W448" s="241">
        <f t="shared" ca="1" si="105"/>
        <v>-12.368659881273004</v>
      </c>
      <c r="X448" s="351">
        <f t="shared" ca="1" si="106"/>
        <v>152.98374725861231</v>
      </c>
      <c r="Y448" s="50">
        <f t="shared" ca="1" si="96"/>
        <v>6.9448855056149785</v>
      </c>
      <c r="Z448" s="265">
        <f t="shared" ca="1" si="107"/>
        <v>408.38488750561498</v>
      </c>
      <c r="AA448" s="265">
        <f t="shared" ca="1" si="108"/>
        <v>394.495116494385</v>
      </c>
      <c r="AB448" s="292"/>
      <c r="AC448" s="37"/>
      <c r="AD448" s="50"/>
      <c r="AE448" s="228"/>
      <c r="AF448" s="50"/>
      <c r="AG448" s="50"/>
      <c r="AH448" s="228"/>
      <c r="AI448" s="50"/>
      <c r="AJ448" s="50"/>
      <c r="AK448" s="50"/>
      <c r="AL448" s="68"/>
      <c r="AM448" s="246"/>
      <c r="AN448" s="241"/>
      <c r="AO448" s="68"/>
      <c r="AP448" s="68"/>
      <c r="AQ448" s="241"/>
      <c r="AR448" s="241"/>
      <c r="AS448" s="228"/>
      <c r="AT448" s="194"/>
      <c r="AU448" s="37"/>
      <c r="AV448" s="68"/>
      <c r="AW448" s="228"/>
      <c r="AX448" s="241"/>
      <c r="AY448" s="38"/>
      <c r="AZ448" s="38"/>
      <c r="BA448" s="55"/>
      <c r="BB448" s="55"/>
      <c r="BC448" s="3" t="e">
        <f t="shared" ca="1" si="109"/>
        <v>#N/A</v>
      </c>
      <c r="BD448" s="3">
        <f t="shared" ca="1" si="110"/>
        <v>86289800</v>
      </c>
      <c r="BE448" s="132"/>
      <c r="BF448" s="132"/>
      <c r="BG448" s="125"/>
      <c r="BJ448" s="68"/>
      <c r="BK448" s="68"/>
      <c r="BL448" s="68"/>
      <c r="BN448" s="169"/>
      <c r="BP448" s="68"/>
      <c r="BQ448" s="68"/>
      <c r="BR448" s="68"/>
      <c r="BU448" s="68"/>
      <c r="BV448" s="68"/>
      <c r="BW448" s="68"/>
      <c r="BX448" s="68"/>
      <c r="BZ448" s="237"/>
      <c r="CD448" s="237"/>
      <c r="CF448" s="68"/>
      <c r="CG448" s="68"/>
      <c r="CH448" s="237"/>
      <c r="CL448" s="237"/>
    </row>
    <row r="449" spans="1:90" x14ac:dyDescent="0.4">
      <c r="A449">
        <v>417</v>
      </c>
      <c r="B449" s="47">
        <f ca="1">IF(A449&gt;$A$8,"",OFFSET(InputPriceData!B$15,$A449+$A$11,0,1,1))</f>
        <v>44720</v>
      </c>
      <c r="C449" s="3">
        <f ca="1">IF(A449&gt;$A$8,"",OFFSET(InputPriceData!G$15,CalculationsAndCharts!$A449+$A$11,IF($C$5,8,0),1,1))</f>
        <v>64350000</v>
      </c>
      <c r="D449" s="4">
        <f ca="1">IF(A449&gt;$A$8,"",OFFSET(InputPriceData!C$15,CalculationsAndCharts!$A449+$A$11,IF($C$5,8,0),1,1))</f>
        <v>413.92999300000002</v>
      </c>
      <c r="E449" s="4">
        <f ca="1">IF(A449&gt;$A$8,"",OFFSET(InputPriceData!D$15,CalculationsAndCharts!$A449+$A$11,IF($C$5,8,0),1,1))</f>
        <v>415.82000699999998</v>
      </c>
      <c r="F449" s="4">
        <f ca="1">IF(A449&gt;$A$8,"",OFFSET(InputPriceData!E$15,CalculationsAndCharts!$A449+$A$11,IF($C$5,8,0),1,1))</f>
        <v>410.38000499999998</v>
      </c>
      <c r="G449" s="4">
        <f ca="1">IF(A449&gt;$A$8,"",OFFSET(InputPriceData!F$15,CalculationsAndCharts!$A449+$A$11,IF($C$5,8,0),1,1))</f>
        <v>411.22000100000002</v>
      </c>
      <c r="H449" s="282">
        <f t="shared" ca="1" si="97"/>
        <v>415.82000699999998</v>
      </c>
      <c r="I449" s="292">
        <f t="shared" ca="1" si="98"/>
        <v>410.38000499999998</v>
      </c>
      <c r="J449" s="50">
        <f t="shared" ca="1" si="99"/>
        <v>5.4400019999999927</v>
      </c>
      <c r="K449" s="282"/>
      <c r="L449" s="282"/>
      <c r="M449" s="292">
        <f t="shared" ca="1" si="100"/>
        <v>7.0235534279956306</v>
      </c>
      <c r="N449" s="291"/>
      <c r="P449" s="292">
        <f t="shared" ca="1" si="101"/>
        <v>416.86801319141097</v>
      </c>
      <c r="Q449" s="301">
        <f t="shared" ca="1" si="102"/>
        <v>423.8915666194066</v>
      </c>
      <c r="R449" s="301">
        <f t="shared" ca="1" si="103"/>
        <v>409.84445976341533</v>
      </c>
      <c r="S449" s="50"/>
      <c r="T449" s="292"/>
      <c r="U449" s="265"/>
      <c r="V449" s="292">
        <f t="shared" ca="1" si="104"/>
        <v>416.86801319141097</v>
      </c>
      <c r="W449" s="241">
        <f t="shared" ca="1" si="105"/>
        <v>-5.6480121914109418</v>
      </c>
      <c r="X449" s="351">
        <f t="shared" ca="1" si="106"/>
        <v>31.90004171432663</v>
      </c>
      <c r="Y449" s="50">
        <f t="shared" ca="1" si="96"/>
        <v>6.4939772856676647</v>
      </c>
      <c r="Z449" s="265">
        <f t="shared" ca="1" si="107"/>
        <v>417.71397828566768</v>
      </c>
      <c r="AA449" s="265">
        <f t="shared" ca="1" si="108"/>
        <v>404.72602371433237</v>
      </c>
      <c r="AB449" s="292"/>
      <c r="AC449" s="37"/>
      <c r="AD449" s="50"/>
      <c r="AE449" s="228"/>
      <c r="AF449" s="50"/>
      <c r="AG449" s="50"/>
      <c r="AH449" s="228"/>
      <c r="AI449" s="50"/>
      <c r="AJ449" s="50"/>
      <c r="AK449" s="50"/>
      <c r="AL449" s="68"/>
      <c r="AM449" s="246"/>
      <c r="AN449" s="241"/>
      <c r="AO449" s="68"/>
      <c r="AP449" s="68"/>
      <c r="AQ449" s="241"/>
      <c r="AR449" s="241"/>
      <c r="AS449" s="228"/>
      <c r="AT449" s="194"/>
      <c r="AU449" s="37"/>
      <c r="AV449" s="68"/>
      <c r="AW449" s="228"/>
      <c r="AX449" s="241"/>
      <c r="AY449" s="38"/>
      <c r="AZ449" s="38"/>
      <c r="BA449" s="55"/>
      <c r="BB449" s="55"/>
      <c r="BC449" s="3" t="e">
        <f t="shared" ca="1" si="109"/>
        <v>#N/A</v>
      </c>
      <c r="BD449" s="3">
        <f t="shared" ca="1" si="110"/>
        <v>64350000</v>
      </c>
      <c r="BE449" s="132"/>
      <c r="BF449" s="132"/>
      <c r="BG449" s="125"/>
      <c r="BJ449" s="68"/>
      <c r="BK449" s="68"/>
      <c r="BL449" s="68"/>
      <c r="BN449" s="169"/>
      <c r="BP449" s="68"/>
      <c r="BQ449" s="68"/>
      <c r="BR449" s="68"/>
      <c r="BU449" s="68"/>
      <c r="BV449" s="68"/>
      <c r="BW449" s="68"/>
      <c r="BX449" s="68"/>
      <c r="BZ449" s="237"/>
      <c r="CD449" s="237"/>
      <c r="CF449" s="68"/>
      <c r="CG449" s="68"/>
      <c r="CH449" s="237"/>
      <c r="CL449" s="237"/>
    </row>
    <row r="450" spans="1:90" x14ac:dyDescent="0.4">
      <c r="A450">
        <v>418</v>
      </c>
      <c r="B450" s="47">
        <f ca="1">IF(A450&gt;$A$8,"",OFFSET(InputPriceData!B$15,$A450+$A$11,0,1,1))</f>
        <v>44719</v>
      </c>
      <c r="C450" s="3">
        <f ca="1">IF(A450&gt;$A$8,"",OFFSET(InputPriceData!G$15,CalculationsAndCharts!$A450+$A$11,IF($C$5,8,0),1,1))</f>
        <v>59272400</v>
      </c>
      <c r="D450" s="4">
        <f ca="1">IF(A450&gt;$A$8,"",OFFSET(InputPriceData!C$15,CalculationsAndCharts!$A450+$A$11,IF($C$5,8,0),1,1))</f>
        <v>408.10000600000001</v>
      </c>
      <c r="E450" s="4">
        <f ca="1">IF(A450&gt;$A$8,"",OFFSET(InputPriceData!D$15,CalculationsAndCharts!$A450+$A$11,IF($C$5,8,0),1,1))</f>
        <v>416.22000100000002</v>
      </c>
      <c r="F450" s="4">
        <f ca="1">IF(A450&gt;$A$8,"",OFFSET(InputPriceData!E$15,CalculationsAndCharts!$A450+$A$11,IF($C$5,8,0),1,1))</f>
        <v>407.60998499999999</v>
      </c>
      <c r="G450" s="4">
        <f ca="1">IF(A450&gt;$A$8,"",OFFSET(InputPriceData!F$15,CalculationsAndCharts!$A450+$A$11,IF($C$5,8,0),1,1))</f>
        <v>415.73998999999998</v>
      </c>
      <c r="H450" s="282">
        <f t="shared" ca="1" si="97"/>
        <v>416.22000100000002</v>
      </c>
      <c r="I450" s="292">
        <f t="shared" ca="1" si="98"/>
        <v>407.60998499999999</v>
      </c>
      <c r="J450" s="50">
        <f t="shared" ca="1" si="99"/>
        <v>8.6100160000000301</v>
      </c>
      <c r="K450" s="282"/>
      <c r="L450" s="282"/>
      <c r="M450" s="292">
        <f t="shared" ca="1" si="100"/>
        <v>7.4132892480030916</v>
      </c>
      <c r="N450" s="291"/>
      <c r="P450" s="292">
        <f t="shared" ca="1" si="101"/>
        <v>416.78168484716286</v>
      </c>
      <c r="Q450" s="301">
        <f t="shared" ca="1" si="102"/>
        <v>424.19497409516595</v>
      </c>
      <c r="R450" s="301">
        <f t="shared" ca="1" si="103"/>
        <v>409.36839559915978</v>
      </c>
      <c r="S450" s="50"/>
      <c r="T450" s="292"/>
      <c r="U450" s="265"/>
      <c r="V450" s="292">
        <f t="shared" ca="1" si="104"/>
        <v>416.78168484716286</v>
      </c>
      <c r="W450" s="241">
        <f t="shared" ca="1" si="105"/>
        <v>-1.0416948471628871</v>
      </c>
      <c r="X450" s="351">
        <f t="shared" ca="1" si="106"/>
        <v>1.0851281546057105</v>
      </c>
      <c r="Y450" s="50">
        <f t="shared" ca="1" si="96"/>
        <v>6.445852056363754</v>
      </c>
      <c r="Z450" s="265">
        <f t="shared" ca="1" si="107"/>
        <v>422.18584205636375</v>
      </c>
      <c r="AA450" s="265">
        <f t="shared" ca="1" si="108"/>
        <v>409.2941379436362</v>
      </c>
      <c r="AB450" s="292"/>
      <c r="AC450" s="37"/>
      <c r="AD450" s="50"/>
      <c r="AE450" s="228"/>
      <c r="AF450" s="50"/>
      <c r="AG450" s="50"/>
      <c r="AH450" s="228"/>
      <c r="AI450" s="50"/>
      <c r="AJ450" s="50"/>
      <c r="AK450" s="50"/>
      <c r="AL450" s="68"/>
      <c r="AM450" s="246"/>
      <c r="AN450" s="241"/>
      <c r="AO450" s="68"/>
      <c r="AP450" s="68"/>
      <c r="AQ450" s="241"/>
      <c r="AR450" s="241"/>
      <c r="AS450" s="228"/>
      <c r="AT450" s="194"/>
      <c r="AU450" s="37"/>
      <c r="AV450" s="68"/>
      <c r="AW450" s="228"/>
      <c r="AX450" s="241"/>
      <c r="AY450" s="38"/>
      <c r="AZ450" s="38"/>
      <c r="BA450" s="55"/>
      <c r="BB450" s="55"/>
      <c r="BC450" s="3">
        <f t="shared" ca="1" si="109"/>
        <v>59272400</v>
      </c>
      <c r="BD450" s="3" t="e">
        <f t="shared" ca="1" si="110"/>
        <v>#N/A</v>
      </c>
      <c r="BE450" s="132"/>
      <c r="BF450" s="132"/>
      <c r="BG450" s="125"/>
      <c r="BJ450" s="68"/>
      <c r="BK450" s="68"/>
      <c r="BL450" s="68"/>
      <c r="BN450" s="169"/>
      <c r="BP450" s="68"/>
      <c r="BQ450" s="68"/>
      <c r="BR450" s="68"/>
      <c r="BU450" s="68"/>
      <c r="BV450" s="68"/>
      <c r="BW450" s="68"/>
      <c r="BX450" s="68"/>
      <c r="BZ450" s="237"/>
      <c r="CD450" s="237"/>
      <c r="CF450" s="68"/>
      <c r="CG450" s="68"/>
      <c r="CH450" s="237"/>
      <c r="CL450" s="237"/>
    </row>
    <row r="451" spans="1:90" x14ac:dyDescent="0.4">
      <c r="A451">
        <v>419</v>
      </c>
      <c r="B451" s="47">
        <f ca="1">IF(A451&gt;$A$8,"",OFFSET(InputPriceData!B$15,$A451+$A$11,0,1,1))</f>
        <v>44718</v>
      </c>
      <c r="C451" s="3">
        <f ca="1">IF(A451&gt;$A$8,"",OFFSET(InputPriceData!G$15,CalculationsAndCharts!$A451+$A$11,IF($C$5,8,0),1,1))</f>
        <v>57508900</v>
      </c>
      <c r="D451" s="4">
        <f ca="1">IF(A451&gt;$A$8,"",OFFSET(InputPriceData!C$15,CalculationsAndCharts!$A451+$A$11,IF($C$5,8,0),1,1))</f>
        <v>414.77999899999998</v>
      </c>
      <c r="E451" s="4">
        <f ca="1">IF(A451&gt;$A$8,"",OFFSET(InputPriceData!D$15,CalculationsAndCharts!$A451+$A$11,IF($C$5,8,0),1,1))</f>
        <v>416.60998499999999</v>
      </c>
      <c r="F451" s="4">
        <f ca="1">IF(A451&gt;$A$8,"",OFFSET(InputPriceData!E$15,CalculationsAndCharts!$A451+$A$11,IF($C$5,8,0),1,1))</f>
        <v>410.54998799999998</v>
      </c>
      <c r="G451" s="4">
        <f ca="1">IF(A451&gt;$A$8,"",OFFSET(InputPriceData!F$15,CalculationsAndCharts!$A451+$A$11,IF($C$5,8,0),1,1))</f>
        <v>411.790009</v>
      </c>
      <c r="H451" s="282">
        <f t="shared" ca="1" si="97"/>
        <v>416.60998499999999</v>
      </c>
      <c r="I451" s="292">
        <f t="shared" ca="1" si="98"/>
        <v>410.540009</v>
      </c>
      <c r="J451" s="50">
        <f t="shared" ca="1" si="99"/>
        <v>6.0699759999999969</v>
      </c>
      <c r="K451" s="282"/>
      <c r="L451" s="282"/>
      <c r="M451" s="292">
        <f t="shared" ca="1" si="100"/>
        <v>7.8163958459891862</v>
      </c>
      <c r="N451" s="291"/>
      <c r="P451" s="292">
        <f t="shared" ca="1" si="101"/>
        <v>416.09844831206181</v>
      </c>
      <c r="Q451" s="301">
        <f t="shared" ca="1" si="102"/>
        <v>423.91484415805098</v>
      </c>
      <c r="R451" s="301">
        <f t="shared" ca="1" si="103"/>
        <v>408.28205246607263</v>
      </c>
      <c r="S451" s="50"/>
      <c r="T451" s="292"/>
      <c r="U451" s="265"/>
      <c r="V451" s="292">
        <f t="shared" ca="1" si="104"/>
        <v>416.09844831206181</v>
      </c>
      <c r="W451" s="241">
        <f t="shared" ca="1" si="105"/>
        <v>-4.3084393120618074</v>
      </c>
      <c r="X451" s="351">
        <f t="shared" ca="1" si="106"/>
        <v>18.562649305719621</v>
      </c>
      <c r="Y451" s="50">
        <f t="shared" ca="1" si="96"/>
        <v>6.8966476062786599</v>
      </c>
      <c r="Z451" s="265">
        <f t="shared" ca="1" si="107"/>
        <v>418.68665660627863</v>
      </c>
      <c r="AA451" s="265">
        <f t="shared" ca="1" si="108"/>
        <v>404.89336139372136</v>
      </c>
      <c r="AB451" s="292"/>
      <c r="AC451" s="37"/>
      <c r="AD451" s="50"/>
      <c r="AE451" s="228"/>
      <c r="AF451" s="50"/>
      <c r="AG451" s="50"/>
      <c r="AH451" s="228"/>
      <c r="AI451" s="50"/>
      <c r="AJ451" s="50"/>
      <c r="AK451" s="50"/>
      <c r="AL451" s="68"/>
      <c r="AM451" s="246"/>
      <c r="AN451" s="241"/>
      <c r="AO451" s="68"/>
      <c r="AP451" s="68"/>
      <c r="AQ451" s="241"/>
      <c r="AR451" s="241"/>
      <c r="AS451" s="228"/>
      <c r="AT451" s="194"/>
      <c r="AU451" s="37"/>
      <c r="AV451" s="68"/>
      <c r="AW451" s="228"/>
      <c r="AX451" s="241"/>
      <c r="AY451" s="38"/>
      <c r="AZ451" s="38"/>
      <c r="BA451" s="55"/>
      <c r="BB451" s="55"/>
      <c r="BC451" s="3">
        <f t="shared" ca="1" si="109"/>
        <v>57508900</v>
      </c>
      <c r="BD451" s="3" t="e">
        <f t="shared" ca="1" si="110"/>
        <v>#N/A</v>
      </c>
      <c r="BE451" s="132"/>
      <c r="BF451" s="132"/>
      <c r="BG451" s="125"/>
      <c r="BJ451" s="68"/>
      <c r="BK451" s="68"/>
      <c r="BL451" s="68"/>
      <c r="BN451" s="169"/>
      <c r="BP451" s="68"/>
      <c r="BQ451" s="68"/>
      <c r="BR451" s="68"/>
      <c r="BU451" s="68"/>
      <c r="BV451" s="68"/>
      <c r="BW451" s="68"/>
      <c r="BX451" s="68"/>
      <c r="BZ451" s="237"/>
      <c r="CD451" s="237"/>
      <c r="CF451" s="68"/>
      <c r="CG451" s="68"/>
      <c r="CH451" s="237"/>
      <c r="CL451" s="237"/>
    </row>
    <row r="452" spans="1:90" x14ac:dyDescent="0.4">
      <c r="A452">
        <v>420</v>
      </c>
      <c r="B452" s="47">
        <f ca="1">IF(A452&gt;$A$8,"",OFFSET(InputPriceData!B$15,$A452+$A$11,0,1,1))</f>
        <v>44715</v>
      </c>
      <c r="C452" s="3">
        <f ca="1">IF(A452&gt;$A$8,"",OFFSET(InputPriceData!G$15,CalculationsAndCharts!$A452+$A$11,IF($C$5,8,0),1,1))</f>
        <v>71874300</v>
      </c>
      <c r="D452" s="4">
        <f ca="1">IF(A452&gt;$A$8,"",OFFSET(InputPriceData!C$15,CalculationsAndCharts!$A452+$A$11,IF($C$5,8,0),1,1))</f>
        <v>412.39999399999999</v>
      </c>
      <c r="E452" s="4">
        <f ca="1">IF(A452&gt;$A$8,"",OFFSET(InputPriceData!D$15,CalculationsAndCharts!$A452+$A$11,IF($C$5,8,0),1,1))</f>
        <v>414.040009</v>
      </c>
      <c r="F452" s="4">
        <f ca="1">IF(A452&gt;$A$8,"",OFFSET(InputPriceData!E$15,CalculationsAndCharts!$A452+$A$11,IF($C$5,8,0),1,1))</f>
        <v>409.51001000000002</v>
      </c>
      <c r="G452" s="4">
        <f ca="1">IF(A452&gt;$A$8,"",OFFSET(InputPriceData!F$15,CalculationsAndCharts!$A452+$A$11,IF($C$5,8,0),1,1))</f>
        <v>410.540009</v>
      </c>
      <c r="H452" s="282">
        <f t="shared" ca="1" si="97"/>
        <v>417.39001500000001</v>
      </c>
      <c r="I452" s="292">
        <f t="shared" ca="1" si="98"/>
        <v>409.51001000000002</v>
      </c>
      <c r="J452" s="50">
        <f t="shared" ca="1" si="99"/>
        <v>7.8800049999999828</v>
      </c>
      <c r="K452" s="282"/>
      <c r="L452" s="282"/>
      <c r="M452" s="292">
        <f t="shared" ca="1" si="100"/>
        <v>8.5679072994776924</v>
      </c>
      <c r="N452" s="291"/>
      <c r="P452" s="292">
        <f t="shared" ca="1" si="101"/>
        <v>416.03954119015026</v>
      </c>
      <c r="Q452" s="301">
        <f t="shared" ca="1" si="102"/>
        <v>424.60744848962793</v>
      </c>
      <c r="R452" s="301">
        <f t="shared" ca="1" si="103"/>
        <v>407.47163389067259</v>
      </c>
      <c r="S452" s="50"/>
      <c r="T452" s="292"/>
      <c r="U452" s="265"/>
      <c r="V452" s="292">
        <f t="shared" ca="1" si="104"/>
        <v>416.03954119015026</v>
      </c>
      <c r="W452" s="241">
        <f t="shared" ca="1" si="105"/>
        <v>-5.4995321901502621</v>
      </c>
      <c r="X452" s="351">
        <f t="shared" ca="1" si="106"/>
        <v>30.244854310498937</v>
      </c>
      <c r="Y452" s="50">
        <f t="shared" ca="1" si="96"/>
        <v>6.8495040417845043</v>
      </c>
      <c r="Z452" s="265">
        <f t="shared" ca="1" si="107"/>
        <v>417.38951304178448</v>
      </c>
      <c r="AA452" s="265">
        <f t="shared" ca="1" si="108"/>
        <v>403.69050495821551</v>
      </c>
      <c r="AB452" s="292"/>
      <c r="AC452" s="37"/>
      <c r="AD452" s="50"/>
      <c r="AE452" s="228"/>
      <c r="AF452" s="50"/>
      <c r="AG452" s="50"/>
      <c r="AH452" s="228"/>
      <c r="AI452" s="50"/>
      <c r="AJ452" s="50"/>
      <c r="AK452" s="50"/>
      <c r="AL452" s="68"/>
      <c r="AM452" s="246"/>
      <c r="AN452" s="241"/>
      <c r="AO452" s="68"/>
      <c r="AP452" s="68"/>
      <c r="AQ452" s="241"/>
      <c r="AR452" s="241"/>
      <c r="AS452" s="228"/>
      <c r="AT452" s="194"/>
      <c r="AU452" s="37"/>
      <c r="AV452" s="68"/>
      <c r="AW452" s="228"/>
      <c r="AX452" s="241"/>
      <c r="AY452" s="38"/>
      <c r="AZ452" s="38"/>
      <c r="BA452" s="55"/>
      <c r="BB452" s="55"/>
      <c r="BC452" s="3" t="e">
        <f t="shared" ca="1" si="109"/>
        <v>#N/A</v>
      </c>
      <c r="BD452" s="3">
        <f t="shared" ca="1" si="110"/>
        <v>71874300</v>
      </c>
      <c r="BE452" s="132"/>
      <c r="BF452" s="132"/>
      <c r="BG452" s="125"/>
      <c r="BJ452" s="68"/>
      <c r="BK452" s="68"/>
      <c r="BL452" s="68"/>
      <c r="BN452" s="169"/>
      <c r="BP452" s="68"/>
      <c r="BQ452" s="68"/>
      <c r="BR452" s="68"/>
      <c r="BU452" s="68"/>
      <c r="BV452" s="68"/>
      <c r="BW452" s="68"/>
      <c r="BX452" s="68"/>
      <c r="BZ452" s="237"/>
      <c r="CD452" s="237"/>
      <c r="CF452" s="68"/>
      <c r="CG452" s="68"/>
      <c r="CH452" s="237"/>
      <c r="CL452" s="237"/>
    </row>
    <row r="453" spans="1:90" x14ac:dyDescent="0.4">
      <c r="A453">
        <v>421</v>
      </c>
      <c r="B453" s="47">
        <f ca="1">IF(A453&gt;$A$8,"",OFFSET(InputPriceData!B$15,$A453+$A$11,0,1,1))</f>
        <v>44714</v>
      </c>
      <c r="C453" s="3">
        <f ca="1">IF(A453&gt;$A$8,"",OFFSET(InputPriceData!G$15,CalculationsAndCharts!$A453+$A$11,IF($C$5,8,0),1,1))</f>
        <v>79609600</v>
      </c>
      <c r="D453" s="4">
        <f ca="1">IF(A453&gt;$A$8,"",OFFSET(InputPriceData!C$15,CalculationsAndCharts!$A453+$A$11,IF($C$5,8,0),1,1))</f>
        <v>409.42001299999998</v>
      </c>
      <c r="E453" s="4">
        <f ca="1">IF(A453&gt;$A$8,"",OFFSET(InputPriceData!D$15,CalculationsAndCharts!$A453+$A$11,IF($C$5,8,0),1,1))</f>
        <v>417.44000199999999</v>
      </c>
      <c r="F453" s="4">
        <f ca="1">IF(A453&gt;$A$8,"",OFFSET(InputPriceData!E$15,CalculationsAndCharts!$A453+$A$11,IF($C$5,8,0),1,1))</f>
        <v>407.040009</v>
      </c>
      <c r="G453" s="4">
        <f ca="1">IF(A453&gt;$A$8,"",OFFSET(InputPriceData!F$15,CalculationsAndCharts!$A453+$A$11,IF($C$5,8,0),1,1))</f>
        <v>417.39001500000001</v>
      </c>
      <c r="H453" s="282">
        <f t="shared" ca="1" si="97"/>
        <v>417.44000199999999</v>
      </c>
      <c r="I453" s="292">
        <f t="shared" ca="1" si="98"/>
        <v>407.040009</v>
      </c>
      <c r="J453" s="50">
        <f t="shared" ca="1" si="99"/>
        <v>10.399992999999995</v>
      </c>
      <c r="K453" s="282"/>
      <c r="L453" s="282"/>
      <c r="M453" s="292">
        <f t="shared" ca="1" si="100"/>
        <v>8.4659995329149744</v>
      </c>
      <c r="N453" s="291"/>
      <c r="P453" s="292">
        <f t="shared" ca="1" si="101"/>
        <v>413.95363412704802</v>
      </c>
      <c r="Q453" s="301">
        <f t="shared" ca="1" si="102"/>
        <v>422.41963365996298</v>
      </c>
      <c r="R453" s="301">
        <f t="shared" ca="1" si="103"/>
        <v>405.48763459413306</v>
      </c>
      <c r="S453" s="50"/>
      <c r="T453" s="292"/>
      <c r="U453" s="265"/>
      <c r="V453" s="292">
        <f t="shared" ca="1" si="104"/>
        <v>413.95363412704802</v>
      </c>
      <c r="W453" s="241">
        <f t="shared" ca="1" si="105"/>
        <v>3.436380872951986</v>
      </c>
      <c r="X453" s="351">
        <f t="shared" ca="1" si="106"/>
        <v>11.808713503990253</v>
      </c>
      <c r="Y453" s="50">
        <f t="shared" ca="1" si="96"/>
        <v>6.7522924093130161</v>
      </c>
      <c r="Z453" s="265">
        <f t="shared" ca="1" si="107"/>
        <v>424.14230740931305</v>
      </c>
      <c r="AA453" s="265">
        <f t="shared" ca="1" si="108"/>
        <v>410.63772259068696</v>
      </c>
      <c r="AB453" s="292"/>
      <c r="AC453" s="37"/>
      <c r="AD453" s="50"/>
      <c r="AE453" s="228"/>
      <c r="AF453" s="50"/>
      <c r="AG453" s="50"/>
      <c r="AH453" s="228"/>
      <c r="AI453" s="50"/>
      <c r="AJ453" s="50"/>
      <c r="AK453" s="50"/>
      <c r="AL453" s="68"/>
      <c r="AM453" s="246"/>
      <c r="AN453" s="241"/>
      <c r="AO453" s="68"/>
      <c r="AP453" s="68"/>
      <c r="AQ453" s="241"/>
      <c r="AR453" s="241"/>
      <c r="AS453" s="228"/>
      <c r="AT453" s="194"/>
      <c r="AU453" s="37"/>
      <c r="AV453" s="68"/>
      <c r="AW453" s="228"/>
      <c r="AX453" s="241"/>
      <c r="AY453" s="38"/>
      <c r="AZ453" s="38"/>
      <c r="BA453" s="55"/>
      <c r="BB453" s="55"/>
      <c r="BC453" s="3">
        <f t="shared" ca="1" si="109"/>
        <v>79609600</v>
      </c>
      <c r="BD453" s="3" t="e">
        <f t="shared" ca="1" si="110"/>
        <v>#N/A</v>
      </c>
      <c r="BE453" s="132"/>
      <c r="BF453" s="132"/>
      <c r="BG453" s="125"/>
      <c r="BJ453" s="68"/>
      <c r="BK453" s="68"/>
      <c r="BL453" s="68"/>
      <c r="BN453" s="169"/>
      <c r="BP453" s="68"/>
      <c r="BQ453" s="68"/>
      <c r="BR453" s="68"/>
      <c r="BU453" s="68"/>
      <c r="BV453" s="68"/>
      <c r="BW453" s="68"/>
      <c r="BX453" s="68"/>
      <c r="BZ453" s="237"/>
      <c r="CD453" s="237"/>
      <c r="CF453" s="68"/>
      <c r="CG453" s="68"/>
      <c r="CH453" s="237"/>
      <c r="CL453" s="237"/>
    </row>
    <row r="454" spans="1:90" x14ac:dyDescent="0.4">
      <c r="A454">
        <v>422</v>
      </c>
      <c r="B454" s="47">
        <f ca="1">IF(A454&gt;$A$8,"",OFFSET(InputPriceData!B$15,$A454+$A$11,0,1,1))</f>
        <v>44713</v>
      </c>
      <c r="C454" s="3">
        <f ca="1">IF(A454&gt;$A$8,"",OFFSET(InputPriceData!G$15,CalculationsAndCharts!$A454+$A$11,IF($C$5,8,0),1,1))</f>
        <v>86585800</v>
      </c>
      <c r="D454" s="4">
        <f ca="1">IF(A454&gt;$A$8,"",OFFSET(InputPriceData!C$15,CalculationsAndCharts!$A454+$A$11,IF($C$5,8,0),1,1))</f>
        <v>415.17001299999998</v>
      </c>
      <c r="E454" s="4">
        <f ca="1">IF(A454&gt;$A$8,"",OFFSET(InputPriceData!D$15,CalculationsAndCharts!$A454+$A$11,IF($C$5,8,0),1,1))</f>
        <v>416.23998999999998</v>
      </c>
      <c r="F454" s="4">
        <f ca="1">IF(A454&gt;$A$8,"",OFFSET(InputPriceData!E$15,CalculationsAndCharts!$A454+$A$11,IF($C$5,8,0),1,1))</f>
        <v>406.92999300000002</v>
      </c>
      <c r="G454" s="4">
        <f ca="1">IF(A454&gt;$A$8,"",OFFSET(InputPriceData!F$15,CalculationsAndCharts!$A454+$A$11,IF($C$5,8,0),1,1))</f>
        <v>409.58999599999999</v>
      </c>
      <c r="H454" s="282">
        <f t="shared" ca="1" si="97"/>
        <v>416.23998999999998</v>
      </c>
      <c r="I454" s="292">
        <f t="shared" ca="1" si="98"/>
        <v>406.92999300000002</v>
      </c>
      <c r="J454" s="50">
        <f t="shared" ca="1" si="99"/>
        <v>9.309996999999953</v>
      </c>
      <c r="K454" s="282"/>
      <c r="L454" s="282"/>
      <c r="M454" s="292">
        <f t="shared" ca="1" si="100"/>
        <v>8.0343049488172404</v>
      </c>
      <c r="N454" s="291"/>
      <c r="P454" s="292">
        <f t="shared" ca="1" si="101"/>
        <v>410.93893097040876</v>
      </c>
      <c r="Q454" s="301">
        <f t="shared" ca="1" si="102"/>
        <v>418.973235919226</v>
      </c>
      <c r="R454" s="301">
        <f t="shared" ca="1" si="103"/>
        <v>402.90462602159153</v>
      </c>
      <c r="S454" s="50"/>
      <c r="T454" s="292"/>
      <c r="U454" s="265"/>
      <c r="V454" s="292">
        <f t="shared" ca="1" si="104"/>
        <v>410.93893097040876</v>
      </c>
      <c r="W454" s="241">
        <f t="shared" ca="1" si="105"/>
        <v>-1.3489349704087772</v>
      </c>
      <c r="X454" s="351">
        <f t="shared" ca="1" si="106"/>
        <v>1.8196255543917286</v>
      </c>
      <c r="Y454" s="50">
        <f t="shared" ca="1" si="96"/>
        <v>7.4904254451633543</v>
      </c>
      <c r="Z454" s="265">
        <f t="shared" ca="1" si="107"/>
        <v>417.08042144516332</v>
      </c>
      <c r="AA454" s="265">
        <f t="shared" ca="1" si="108"/>
        <v>402.09957055483665</v>
      </c>
      <c r="AB454" s="292"/>
      <c r="AC454" s="37"/>
      <c r="AD454" s="50"/>
      <c r="AE454" s="228"/>
      <c r="AF454" s="50"/>
      <c r="AG454" s="50"/>
      <c r="AH454" s="228"/>
      <c r="AI454" s="50"/>
      <c r="AJ454" s="50"/>
      <c r="AK454" s="50"/>
      <c r="AL454" s="68"/>
      <c r="AM454" s="246"/>
      <c r="AN454" s="241"/>
      <c r="AO454" s="68"/>
      <c r="AP454" s="68"/>
      <c r="AQ454" s="241"/>
      <c r="AR454" s="241"/>
      <c r="AS454" s="228"/>
      <c r="AT454" s="194"/>
      <c r="AU454" s="37"/>
      <c r="AV454" s="68"/>
      <c r="AW454" s="228"/>
      <c r="AX454" s="241"/>
      <c r="AY454" s="38"/>
      <c r="AZ454" s="38"/>
      <c r="BA454" s="55"/>
      <c r="BB454" s="55"/>
      <c r="BC454" s="3" t="e">
        <f t="shared" ca="1" si="109"/>
        <v>#N/A</v>
      </c>
      <c r="BD454" s="3">
        <f t="shared" ca="1" si="110"/>
        <v>86585800</v>
      </c>
      <c r="BE454" s="132"/>
      <c r="BF454" s="132"/>
      <c r="BG454" s="125"/>
      <c r="BJ454" s="68"/>
      <c r="BK454" s="68"/>
      <c r="BL454" s="68"/>
      <c r="BN454" s="169"/>
      <c r="BP454" s="68"/>
      <c r="BQ454" s="68"/>
      <c r="BR454" s="68"/>
      <c r="BU454" s="68"/>
      <c r="BV454" s="68"/>
      <c r="BW454" s="68"/>
      <c r="BX454" s="68"/>
      <c r="BZ454" s="237"/>
      <c r="CD454" s="237"/>
      <c r="CF454" s="68"/>
      <c r="CG454" s="68"/>
      <c r="CH454" s="237"/>
      <c r="CL454" s="237"/>
    </row>
    <row r="455" spans="1:90" x14ac:dyDescent="0.4">
      <c r="A455">
        <v>423</v>
      </c>
      <c r="B455" s="47">
        <f ca="1">IF(A455&gt;$A$8,"",OFFSET(InputPriceData!B$15,$A455+$A$11,0,1,1))</f>
        <v>44712</v>
      </c>
      <c r="C455" s="3">
        <f ca="1">IF(A455&gt;$A$8,"",OFFSET(InputPriceData!G$15,CalculationsAndCharts!$A455+$A$11,IF($C$5,8,0),1,1))</f>
        <v>95937000</v>
      </c>
      <c r="D455" s="4">
        <f ca="1">IF(A455&gt;$A$8,"",OFFSET(InputPriceData!C$15,CalculationsAndCharts!$A455+$A$11,IF($C$5,8,0),1,1))</f>
        <v>413.54998799999998</v>
      </c>
      <c r="E455" s="4">
        <f ca="1">IF(A455&gt;$A$8,"",OFFSET(InputPriceData!D$15,CalculationsAndCharts!$A455+$A$11,IF($C$5,8,0),1,1))</f>
        <v>416.459991</v>
      </c>
      <c r="F455" s="4">
        <f ca="1">IF(A455&gt;$A$8,"",OFFSET(InputPriceData!E$15,CalculationsAndCharts!$A455+$A$11,IF($C$5,8,0),1,1))</f>
        <v>410.02999899999998</v>
      </c>
      <c r="G455" s="4">
        <f ca="1">IF(A455&gt;$A$8,"",OFFSET(InputPriceData!F$15,CalculationsAndCharts!$A455+$A$11,IF($C$5,8,0),1,1))</f>
        <v>412.92999300000002</v>
      </c>
      <c r="H455" s="282">
        <f t="shared" ca="1" si="97"/>
        <v>416.459991</v>
      </c>
      <c r="I455" s="292">
        <f t="shared" ca="1" si="98"/>
        <v>410.02999899999998</v>
      </c>
      <c r="J455" s="50">
        <f t="shared" ca="1" si="99"/>
        <v>6.429992000000027</v>
      </c>
      <c r="K455" s="282"/>
      <c r="L455" s="282"/>
      <c r="M455" s="292">
        <f t="shared" ca="1" si="100"/>
        <v>8.5733732773664304</v>
      </c>
      <c r="N455" s="291"/>
      <c r="P455" s="292">
        <f t="shared" ca="1" si="101"/>
        <v>407.6623018503584</v>
      </c>
      <c r="Q455" s="301">
        <f t="shared" ca="1" si="102"/>
        <v>416.23567512772485</v>
      </c>
      <c r="R455" s="301">
        <f t="shared" ca="1" si="103"/>
        <v>399.08892857299196</v>
      </c>
      <c r="S455" s="50"/>
      <c r="T455" s="292"/>
      <c r="U455" s="265"/>
      <c r="V455" s="292">
        <f t="shared" ca="1" si="104"/>
        <v>407.6623018503584</v>
      </c>
      <c r="W455" s="241">
        <f t="shared" ca="1" si="105"/>
        <v>5.267691149641621</v>
      </c>
      <c r="X455" s="351">
        <f t="shared" ca="1" si="106"/>
        <v>27.748570048012663</v>
      </c>
      <c r="Y455" s="50">
        <f t="shared" ca="1" si="96"/>
        <v>7.5505541425239651</v>
      </c>
      <c r="Z455" s="265">
        <f t="shared" ca="1" si="107"/>
        <v>420.48054714252402</v>
      </c>
      <c r="AA455" s="265">
        <f t="shared" ca="1" si="108"/>
        <v>405.37943885747603</v>
      </c>
      <c r="AB455" s="292"/>
      <c r="AC455" s="37"/>
      <c r="AD455" s="50"/>
      <c r="AE455" s="228"/>
      <c r="AF455" s="50"/>
      <c r="AG455" s="50"/>
      <c r="AH455" s="228"/>
      <c r="AI455" s="50"/>
      <c r="AJ455" s="50"/>
      <c r="AK455" s="50"/>
      <c r="AL455" s="68"/>
      <c r="AM455" s="246"/>
      <c r="AN455" s="241"/>
      <c r="AO455" s="68"/>
      <c r="AP455" s="68"/>
      <c r="AQ455" s="241"/>
      <c r="AR455" s="241"/>
      <c r="AS455" s="228"/>
      <c r="AT455" s="194"/>
      <c r="AU455" s="37"/>
      <c r="AV455" s="68"/>
      <c r="AW455" s="228"/>
      <c r="AX455" s="241"/>
      <c r="AY455" s="38"/>
      <c r="AZ455" s="38"/>
      <c r="BA455" s="55"/>
      <c r="BB455" s="55"/>
      <c r="BC455" s="3" t="e">
        <f t="shared" ca="1" si="109"/>
        <v>#N/A</v>
      </c>
      <c r="BD455" s="3">
        <f t="shared" ca="1" si="110"/>
        <v>95937000</v>
      </c>
      <c r="BE455" s="132"/>
      <c r="BF455" s="132"/>
      <c r="BG455" s="125"/>
      <c r="BJ455" s="68"/>
      <c r="BK455" s="68"/>
      <c r="BL455" s="68"/>
      <c r="BN455" s="169"/>
      <c r="BP455" s="68"/>
      <c r="BQ455" s="68"/>
      <c r="BR455" s="68"/>
      <c r="BU455" s="68"/>
      <c r="BV455" s="68"/>
      <c r="BW455" s="68"/>
      <c r="BX455" s="68"/>
      <c r="BZ455" s="237"/>
      <c r="CD455" s="237"/>
      <c r="CF455" s="68"/>
      <c r="CG455" s="68"/>
      <c r="CH455" s="237"/>
      <c r="CL455" s="237"/>
    </row>
    <row r="456" spans="1:90" x14ac:dyDescent="0.4">
      <c r="A456">
        <v>424</v>
      </c>
      <c r="B456" s="47">
        <f ca="1">IF(A456&gt;$A$8,"",OFFSET(InputPriceData!B$15,$A456+$A$11,0,1,1))</f>
        <v>44708</v>
      </c>
      <c r="C456" s="3">
        <f ca="1">IF(A456&gt;$A$8,"",OFFSET(InputPriceData!G$15,CalculationsAndCharts!$A456+$A$11,IF($C$5,8,0),1,1))</f>
        <v>84768700</v>
      </c>
      <c r="D456" s="4">
        <f ca="1">IF(A456&gt;$A$8,"",OFFSET(InputPriceData!C$15,CalculationsAndCharts!$A456+$A$11,IF($C$5,8,0),1,1))</f>
        <v>407.91000400000001</v>
      </c>
      <c r="E456" s="4">
        <f ca="1">IF(A456&gt;$A$8,"",OFFSET(InputPriceData!D$15,CalculationsAndCharts!$A456+$A$11,IF($C$5,8,0),1,1))</f>
        <v>415.38000499999998</v>
      </c>
      <c r="F456" s="4">
        <f ca="1">IF(A456&gt;$A$8,"",OFFSET(InputPriceData!E$15,CalculationsAndCharts!$A456+$A$11,IF($C$5,8,0),1,1))</f>
        <v>407.70001200000002</v>
      </c>
      <c r="G456" s="4">
        <f ca="1">IF(A456&gt;$A$8,"",OFFSET(InputPriceData!F$15,CalculationsAndCharts!$A456+$A$11,IF($C$5,8,0),1,1))</f>
        <v>415.26001000000002</v>
      </c>
      <c r="H456" s="282">
        <f t="shared" ca="1" si="97"/>
        <v>415.38000499999998</v>
      </c>
      <c r="I456" s="292">
        <f t="shared" ca="1" si="98"/>
        <v>405.30999800000001</v>
      </c>
      <c r="J456" s="50">
        <f t="shared" ca="1" si="99"/>
        <v>10.070006999999976</v>
      </c>
      <c r="K456" s="282"/>
      <c r="L456" s="282"/>
      <c r="M456" s="292">
        <f t="shared" ca="1" si="100"/>
        <v>9.1381505878356499</v>
      </c>
      <c r="N456" s="291"/>
      <c r="P456" s="292">
        <f t="shared" ca="1" si="101"/>
        <v>401.58549192365314</v>
      </c>
      <c r="Q456" s="301">
        <f t="shared" ca="1" si="102"/>
        <v>410.72364251148878</v>
      </c>
      <c r="R456" s="301">
        <f t="shared" ca="1" si="103"/>
        <v>392.4473413358175</v>
      </c>
      <c r="S456" s="50"/>
      <c r="T456" s="292"/>
      <c r="U456" s="265"/>
      <c r="V456" s="292">
        <f t="shared" ca="1" si="104"/>
        <v>401.58549192365314</v>
      </c>
      <c r="W456" s="241">
        <f t="shared" ca="1" si="105"/>
        <v>13.674518076346885</v>
      </c>
      <c r="X456" s="351">
        <f t="shared" ca="1" si="106"/>
        <v>186.99244462033772</v>
      </c>
      <c r="Y456" s="50">
        <f t="shared" ca="1" si="96"/>
        <v>7.462133172498965</v>
      </c>
      <c r="Z456" s="265">
        <f t="shared" ca="1" si="107"/>
        <v>422.72214317249899</v>
      </c>
      <c r="AA456" s="265">
        <f t="shared" ca="1" si="108"/>
        <v>407.79787682750106</v>
      </c>
      <c r="AB456" s="292"/>
      <c r="AC456" s="37"/>
      <c r="AD456" s="50"/>
      <c r="AE456" s="228"/>
      <c r="AF456" s="50"/>
      <c r="AG456" s="50"/>
      <c r="AH456" s="228"/>
      <c r="AI456" s="50"/>
      <c r="AJ456" s="50"/>
      <c r="AK456" s="50"/>
      <c r="AL456" s="68"/>
      <c r="AM456" s="246"/>
      <c r="AN456" s="241"/>
      <c r="AO456" s="68"/>
      <c r="AP456" s="68"/>
      <c r="AQ456" s="241"/>
      <c r="AR456" s="241"/>
      <c r="AS456" s="228"/>
      <c r="AT456" s="194"/>
      <c r="AU456" s="37"/>
      <c r="AV456" s="68"/>
      <c r="AW456" s="228"/>
      <c r="AX456" s="241"/>
      <c r="AY456" s="38"/>
      <c r="AZ456" s="38"/>
      <c r="BA456" s="55"/>
      <c r="BB456" s="55"/>
      <c r="BC456" s="3">
        <f t="shared" ca="1" si="109"/>
        <v>84768700</v>
      </c>
      <c r="BD456" s="3" t="e">
        <f t="shared" ca="1" si="110"/>
        <v>#N/A</v>
      </c>
      <c r="BE456" s="132"/>
      <c r="BF456" s="132"/>
      <c r="BG456" s="125"/>
      <c r="BJ456" s="68"/>
      <c r="BK456" s="68"/>
      <c r="BL456" s="68"/>
      <c r="BN456" s="169"/>
      <c r="BP456" s="68"/>
      <c r="BQ456" s="68"/>
      <c r="BR456" s="68"/>
      <c r="BU456" s="68"/>
      <c r="BV456" s="68"/>
      <c r="BW456" s="68"/>
      <c r="BX456" s="68"/>
      <c r="BZ456" s="237"/>
      <c r="CD456" s="237"/>
      <c r="CF456" s="68"/>
      <c r="CG456" s="68"/>
      <c r="CH456" s="237"/>
      <c r="CL456" s="237"/>
    </row>
    <row r="457" spans="1:90" x14ac:dyDescent="0.4">
      <c r="A457">
        <v>425</v>
      </c>
      <c r="B457" s="47">
        <f ca="1">IF(A457&gt;$A$8,"",OFFSET(InputPriceData!B$15,$A457+$A$11,0,1,1))</f>
        <v>44707</v>
      </c>
      <c r="C457" s="3">
        <f ca="1">IF(A457&gt;$A$8,"",OFFSET(InputPriceData!G$15,CalculationsAndCharts!$A457+$A$11,IF($C$5,8,0),1,1))</f>
        <v>82168300</v>
      </c>
      <c r="D457" s="4">
        <f ca="1">IF(A457&gt;$A$8,"",OFFSET(InputPriceData!C$15,CalculationsAndCharts!$A457+$A$11,IF($C$5,8,0),1,1))</f>
        <v>398.67001299999998</v>
      </c>
      <c r="E457" s="4">
        <f ca="1">IF(A457&gt;$A$8,"",OFFSET(InputPriceData!D$15,CalculationsAndCharts!$A457+$A$11,IF($C$5,8,0),1,1))</f>
        <v>407.040009</v>
      </c>
      <c r="F457" s="4">
        <f ca="1">IF(A457&gt;$A$8,"",OFFSET(InputPriceData!E$15,CalculationsAndCharts!$A457+$A$11,IF($C$5,8,0),1,1))</f>
        <v>398.45001200000002</v>
      </c>
      <c r="G457" s="4">
        <f ca="1">IF(A457&gt;$A$8,"",OFFSET(InputPriceData!F$15,CalculationsAndCharts!$A457+$A$11,IF($C$5,8,0),1,1))</f>
        <v>405.30999800000001</v>
      </c>
      <c r="H457" s="282">
        <f t="shared" ca="1" si="97"/>
        <v>407.040009</v>
      </c>
      <c r="I457" s="292">
        <f t="shared" ca="1" si="98"/>
        <v>397.36999500000002</v>
      </c>
      <c r="J457" s="50">
        <f t="shared" ca="1" si="99"/>
        <v>9.6700139999999806</v>
      </c>
      <c r="K457" s="282"/>
      <c r="L457" s="282"/>
      <c r="M457" s="292">
        <f t="shared" ca="1" si="100"/>
        <v>9.1031342942712463</v>
      </c>
      <c r="N457" s="291"/>
      <c r="P457" s="292">
        <f t="shared" ca="1" si="101"/>
        <v>395.5474521612511</v>
      </c>
      <c r="Q457" s="301">
        <f t="shared" ca="1" si="102"/>
        <v>404.65058645552233</v>
      </c>
      <c r="R457" s="301">
        <f t="shared" ca="1" si="103"/>
        <v>386.44431786697987</v>
      </c>
      <c r="S457" s="50"/>
      <c r="T457" s="292"/>
      <c r="U457" s="265"/>
      <c r="V457" s="292">
        <f t="shared" ca="1" si="104"/>
        <v>395.5474521612511</v>
      </c>
      <c r="W457" s="241">
        <f t="shared" ca="1" si="105"/>
        <v>9.7625458387489061</v>
      </c>
      <c r="X457" s="351">
        <f t="shared" ca="1" si="106"/>
        <v>95.307301253673586</v>
      </c>
      <c r="Y457" s="50">
        <f t="shared" ca="1" si="96"/>
        <v>6.8985768244989751</v>
      </c>
      <c r="Z457" s="265">
        <f t="shared" ca="1" si="107"/>
        <v>412.20857482449901</v>
      </c>
      <c r="AA457" s="265">
        <f t="shared" ca="1" si="108"/>
        <v>398.411421175501</v>
      </c>
      <c r="AB457" s="292"/>
      <c r="AC457" s="37"/>
      <c r="AD457" s="50"/>
      <c r="AE457" s="228"/>
      <c r="AF457" s="50"/>
      <c r="AG457" s="50"/>
      <c r="AH457" s="228"/>
      <c r="AI457" s="50"/>
      <c r="AJ457" s="50"/>
      <c r="AK457" s="50"/>
      <c r="AL457" s="68"/>
      <c r="AM457" s="246"/>
      <c r="AN457" s="241"/>
      <c r="AO457" s="68"/>
      <c r="AP457" s="68"/>
      <c r="AQ457" s="241"/>
      <c r="AR457" s="241"/>
      <c r="AS457" s="228"/>
      <c r="AT457" s="194"/>
      <c r="AU457" s="37"/>
      <c r="AV457" s="68"/>
      <c r="AW457" s="228"/>
      <c r="AX457" s="241"/>
      <c r="AY457" s="38"/>
      <c r="AZ457" s="38"/>
      <c r="BA457" s="55"/>
      <c r="BB457" s="55"/>
      <c r="BC457" s="3">
        <f t="shared" ca="1" si="109"/>
        <v>82168300</v>
      </c>
      <c r="BD457" s="3" t="e">
        <f t="shared" ca="1" si="110"/>
        <v>#N/A</v>
      </c>
      <c r="BE457" s="132"/>
      <c r="BF457" s="132"/>
      <c r="BG457" s="125"/>
      <c r="BJ457" s="68"/>
      <c r="BK457" s="68"/>
      <c r="BL457" s="68"/>
      <c r="BN457" s="169"/>
      <c r="BP457" s="68"/>
      <c r="BQ457" s="68"/>
      <c r="BR457" s="68"/>
      <c r="BU457" s="68"/>
      <c r="BV457" s="68"/>
      <c r="BW457" s="68"/>
      <c r="BX457" s="68"/>
      <c r="BZ457" s="237"/>
      <c r="CD457" s="237"/>
      <c r="CF457" s="68"/>
      <c r="CG457" s="68"/>
      <c r="CH457" s="237"/>
      <c r="CL457" s="237"/>
    </row>
    <row r="458" spans="1:90" x14ac:dyDescent="0.4">
      <c r="A458">
        <v>426</v>
      </c>
      <c r="B458" s="47">
        <f ca="1">IF(A458&gt;$A$8,"",OFFSET(InputPriceData!B$15,$A458+$A$11,0,1,1))</f>
        <v>44706</v>
      </c>
      <c r="C458" s="3">
        <f ca="1">IF(A458&gt;$A$8,"",OFFSET(InputPriceData!G$15,CalculationsAndCharts!$A458+$A$11,IF($C$5,8,0),1,1))</f>
        <v>91472900</v>
      </c>
      <c r="D458" s="4">
        <f ca="1">IF(A458&gt;$A$8,"",OFFSET(InputPriceData!C$15,CalculationsAndCharts!$A458+$A$11,IF($C$5,8,0),1,1))</f>
        <v>392.30999800000001</v>
      </c>
      <c r="E458" s="4">
        <f ca="1">IF(A458&gt;$A$8,"",OFFSET(InputPriceData!D$15,CalculationsAndCharts!$A458+$A$11,IF($C$5,8,0),1,1))</f>
        <v>399.45001200000002</v>
      </c>
      <c r="F458" s="4">
        <f ca="1">IF(A458&gt;$A$8,"",OFFSET(InputPriceData!E$15,CalculationsAndCharts!$A458+$A$11,IF($C$5,8,0),1,1))</f>
        <v>391.89001500000001</v>
      </c>
      <c r="G458" s="4">
        <f ca="1">IF(A458&gt;$A$8,"",OFFSET(InputPriceData!F$15,CalculationsAndCharts!$A458+$A$11,IF($C$5,8,0),1,1))</f>
        <v>397.36999500000002</v>
      </c>
      <c r="H458" s="282">
        <f t="shared" ca="1" si="97"/>
        <v>399.45001200000002</v>
      </c>
      <c r="I458" s="292">
        <f t="shared" ca="1" si="98"/>
        <v>391.89001500000001</v>
      </c>
      <c r="J458" s="50">
        <f t="shared" ca="1" si="99"/>
        <v>7.5599970000000098</v>
      </c>
      <c r="K458" s="282"/>
      <c r="L458" s="282"/>
      <c r="M458" s="292">
        <f t="shared" ca="1" si="100"/>
        <v>9.7675986118940799</v>
      </c>
      <c r="N458" s="291"/>
      <c r="P458" s="292">
        <f t="shared" ca="1" si="101"/>
        <v>392.39992340154004</v>
      </c>
      <c r="Q458" s="301">
        <f t="shared" ca="1" si="102"/>
        <v>402.16752201343411</v>
      </c>
      <c r="R458" s="301">
        <f t="shared" ca="1" si="103"/>
        <v>382.63232478964596</v>
      </c>
      <c r="S458" s="50"/>
      <c r="T458" s="292"/>
      <c r="U458" s="265"/>
      <c r="V458" s="292">
        <f t="shared" ca="1" si="104"/>
        <v>392.39992340154004</v>
      </c>
      <c r="W458" s="241">
        <f t="shared" ca="1" si="105"/>
        <v>4.970071598459981</v>
      </c>
      <c r="X458" s="351">
        <f t="shared" ca="1" si="106"/>
        <v>24.701611693818553</v>
      </c>
      <c r="Y458" s="50">
        <f t="shared" ca="1" si="96"/>
        <v>6.8413603691144971</v>
      </c>
      <c r="Z458" s="265">
        <f t="shared" ca="1" si="107"/>
        <v>404.21135536911453</v>
      </c>
      <c r="AA458" s="265">
        <f t="shared" ca="1" si="108"/>
        <v>390.52863463088551</v>
      </c>
      <c r="AB458" s="292"/>
      <c r="AC458" s="37"/>
      <c r="AD458" s="50"/>
      <c r="AE458" s="228"/>
      <c r="AF458" s="50"/>
      <c r="AG458" s="50"/>
      <c r="AH458" s="228"/>
      <c r="AI458" s="50"/>
      <c r="AJ458" s="50"/>
      <c r="AK458" s="50"/>
      <c r="AL458" s="68"/>
      <c r="AM458" s="246"/>
      <c r="AN458" s="241"/>
      <c r="AO458" s="68"/>
      <c r="AP458" s="68"/>
      <c r="AQ458" s="241"/>
      <c r="AR458" s="241"/>
      <c r="AS458" s="228"/>
      <c r="AT458" s="194"/>
      <c r="AU458" s="37"/>
      <c r="AV458" s="68"/>
      <c r="AW458" s="228"/>
      <c r="AX458" s="241"/>
      <c r="AY458" s="38"/>
      <c r="AZ458" s="38"/>
      <c r="BA458" s="55"/>
      <c r="BB458" s="55"/>
      <c r="BC458" s="3">
        <f t="shared" ca="1" si="109"/>
        <v>91472900</v>
      </c>
      <c r="BD458" s="3" t="e">
        <f t="shared" ca="1" si="110"/>
        <v>#N/A</v>
      </c>
      <c r="BE458" s="132"/>
      <c r="BF458" s="132"/>
      <c r="BG458" s="125"/>
      <c r="BJ458" s="68"/>
      <c r="BK458" s="68"/>
      <c r="BL458" s="68"/>
      <c r="BN458" s="169"/>
      <c r="BP458" s="68"/>
      <c r="BQ458" s="68"/>
      <c r="BR458" s="68"/>
      <c r="BU458" s="68"/>
      <c r="BV458" s="68"/>
      <c r="BW458" s="68"/>
      <c r="BX458" s="68"/>
      <c r="BZ458" s="237"/>
      <c r="CD458" s="237"/>
      <c r="CF458" s="68"/>
      <c r="CG458" s="68"/>
      <c r="CH458" s="237"/>
      <c r="CL458" s="237"/>
    </row>
    <row r="459" spans="1:90" x14ac:dyDescent="0.4">
      <c r="A459">
        <v>427</v>
      </c>
      <c r="B459" s="47">
        <f ca="1">IF(A459&gt;$A$8,"",OFFSET(InputPriceData!B$15,$A459+$A$11,0,1,1))</f>
        <v>44705</v>
      </c>
      <c r="C459" s="3">
        <f ca="1">IF(A459&gt;$A$8,"",OFFSET(InputPriceData!G$15,CalculationsAndCharts!$A459+$A$11,IF($C$5,8,0),1,1))</f>
        <v>91448800</v>
      </c>
      <c r="D459" s="4">
        <f ca="1">IF(A459&gt;$A$8,"",OFFSET(InputPriceData!C$15,CalculationsAndCharts!$A459+$A$11,IF($C$5,8,0),1,1))</f>
        <v>392.55999800000001</v>
      </c>
      <c r="E459" s="4">
        <f ca="1">IF(A459&gt;$A$8,"",OFFSET(InputPriceData!D$15,CalculationsAndCharts!$A459+$A$11,IF($C$5,8,0),1,1))</f>
        <v>395.14999399999999</v>
      </c>
      <c r="F459" s="4">
        <f ca="1">IF(A459&gt;$A$8,"",OFFSET(InputPriceData!E$15,CalculationsAndCharts!$A459+$A$11,IF($C$5,8,0),1,1))</f>
        <v>386.959991</v>
      </c>
      <c r="G459" s="4">
        <f ca="1">IF(A459&gt;$A$8,"",OFFSET(InputPriceData!F$15,CalculationsAndCharts!$A459+$A$11,IF($C$5,8,0),1,1))</f>
        <v>393.89001500000001</v>
      </c>
      <c r="H459" s="282">
        <f t="shared" ca="1" si="97"/>
        <v>396.92001299999998</v>
      </c>
      <c r="I459" s="292">
        <f t="shared" ca="1" si="98"/>
        <v>386.959991</v>
      </c>
      <c r="J459" s="50">
        <f t="shared" ca="1" si="99"/>
        <v>9.9600219999999808</v>
      </c>
      <c r="K459" s="282"/>
      <c r="L459" s="282"/>
      <c r="M459" s="292">
        <f t="shared" ca="1" si="100"/>
        <v>10.589510091845726</v>
      </c>
      <c r="N459" s="291"/>
      <c r="P459" s="292">
        <f t="shared" ca="1" si="101"/>
        <v>391.43523449861038</v>
      </c>
      <c r="Q459" s="301">
        <f t="shared" ca="1" si="102"/>
        <v>402.02474459045612</v>
      </c>
      <c r="R459" s="301">
        <f t="shared" ca="1" si="103"/>
        <v>380.84572440676465</v>
      </c>
      <c r="S459" s="50"/>
      <c r="T459" s="292"/>
      <c r="U459" s="265"/>
      <c r="V459" s="292">
        <f t="shared" ca="1" si="104"/>
        <v>391.43523449861038</v>
      </c>
      <c r="W459" s="241">
        <f t="shared" ca="1" si="105"/>
        <v>2.4547805013896209</v>
      </c>
      <c r="X459" s="351">
        <f t="shared" ca="1" si="106"/>
        <v>6.0259473100026781</v>
      </c>
      <c r="Y459" s="50">
        <f t="shared" ca="1" si="96"/>
        <v>6.7921202518561987</v>
      </c>
      <c r="Z459" s="265">
        <f t="shared" ca="1" si="107"/>
        <v>400.68213525185621</v>
      </c>
      <c r="AA459" s="265">
        <f t="shared" ca="1" si="108"/>
        <v>387.0978947481438</v>
      </c>
      <c r="AB459" s="292"/>
      <c r="AC459" s="37"/>
      <c r="AD459" s="50"/>
      <c r="AE459" s="228"/>
      <c r="AF459" s="50"/>
      <c r="AG459" s="50"/>
      <c r="AH459" s="228"/>
      <c r="AI459" s="50"/>
      <c r="AJ459" s="50"/>
      <c r="AK459" s="50"/>
      <c r="AL459" s="68"/>
      <c r="AM459" s="246"/>
      <c r="AN459" s="241"/>
      <c r="AO459" s="68"/>
      <c r="AP459" s="68"/>
      <c r="AQ459" s="241"/>
      <c r="AR459" s="241"/>
      <c r="AS459" s="228"/>
      <c r="AT459" s="194"/>
      <c r="AU459" s="37"/>
      <c r="AV459" s="68"/>
      <c r="AW459" s="228"/>
      <c r="AX459" s="241"/>
      <c r="AY459" s="38"/>
      <c r="AZ459" s="38"/>
      <c r="BA459" s="55"/>
      <c r="BB459" s="55"/>
      <c r="BC459" s="3" t="e">
        <f t="shared" ca="1" si="109"/>
        <v>#N/A</v>
      </c>
      <c r="BD459" s="3">
        <f t="shared" ca="1" si="110"/>
        <v>91448800</v>
      </c>
      <c r="BE459" s="132"/>
      <c r="BF459" s="132"/>
      <c r="BG459" s="125"/>
      <c r="BJ459" s="68"/>
      <c r="BK459" s="68"/>
      <c r="BL459" s="68"/>
      <c r="BN459" s="169"/>
      <c r="BP459" s="68"/>
      <c r="BQ459" s="68"/>
      <c r="BR459" s="68"/>
      <c r="BU459" s="68"/>
      <c r="BV459" s="68"/>
      <c r="BW459" s="68"/>
      <c r="BX459" s="68"/>
      <c r="BZ459" s="237"/>
      <c r="CD459" s="237"/>
      <c r="CF459" s="68"/>
      <c r="CG459" s="68"/>
      <c r="CH459" s="237"/>
      <c r="CL459" s="237"/>
    </row>
    <row r="460" spans="1:90" x14ac:dyDescent="0.4">
      <c r="A460">
        <v>428</v>
      </c>
      <c r="B460" s="47">
        <f ca="1">IF(A460&gt;$A$8,"",OFFSET(InputPriceData!B$15,$A460+$A$11,0,1,1))</f>
        <v>44704</v>
      </c>
      <c r="C460" s="3">
        <f ca="1">IF(A460&gt;$A$8,"",OFFSET(InputPriceData!G$15,CalculationsAndCharts!$A460+$A$11,IF($C$5,8,0),1,1))</f>
        <v>76414900</v>
      </c>
      <c r="D460" s="4">
        <f ca="1">IF(A460&gt;$A$8,"",OFFSET(InputPriceData!C$15,CalculationsAndCharts!$A460+$A$11,IF($C$5,8,0),1,1))</f>
        <v>392.82998700000002</v>
      </c>
      <c r="E460" s="4">
        <f ca="1">IF(A460&gt;$A$8,"",OFFSET(InputPriceData!D$15,CalculationsAndCharts!$A460+$A$11,IF($C$5,8,0),1,1))</f>
        <v>397.73001099999999</v>
      </c>
      <c r="F460" s="4">
        <f ca="1">IF(A460&gt;$A$8,"",OFFSET(InputPriceData!E$15,CalculationsAndCharts!$A460+$A$11,IF($C$5,8,0),1,1))</f>
        <v>390.38000499999998</v>
      </c>
      <c r="G460" s="4">
        <f ca="1">IF(A460&gt;$A$8,"",OFFSET(InputPriceData!F$15,CalculationsAndCharts!$A460+$A$11,IF($C$5,8,0),1,1))</f>
        <v>396.92001299999998</v>
      </c>
      <c r="H460" s="282">
        <f t="shared" ca="1" si="97"/>
        <v>397.73001099999999</v>
      </c>
      <c r="I460" s="292">
        <f t="shared" ca="1" si="98"/>
        <v>389.63000499999998</v>
      </c>
      <c r="J460" s="50">
        <f t="shared" ca="1" si="99"/>
        <v>8.1000060000000076</v>
      </c>
      <c r="K460" s="282"/>
      <c r="L460" s="282"/>
      <c r="M460" s="292">
        <f t="shared" ca="1" si="100"/>
        <v>11.511316571563427</v>
      </c>
      <c r="N460" s="291"/>
      <c r="P460" s="292">
        <f t="shared" ca="1" si="101"/>
        <v>390.55981268946726</v>
      </c>
      <c r="Q460" s="301">
        <f t="shared" ca="1" si="102"/>
        <v>402.07112926103071</v>
      </c>
      <c r="R460" s="301">
        <f t="shared" ca="1" si="103"/>
        <v>379.04849611790382</v>
      </c>
      <c r="S460" s="50"/>
      <c r="T460" s="292"/>
      <c r="U460" s="265"/>
      <c r="V460" s="292">
        <f t="shared" ca="1" si="104"/>
        <v>390.55981268946726</v>
      </c>
      <c r="W460" s="241">
        <f t="shared" ca="1" si="105"/>
        <v>6.3602003105327185</v>
      </c>
      <c r="X460" s="351">
        <f t="shared" ca="1" si="106"/>
        <v>40.452147990100492</v>
      </c>
      <c r="Y460" s="50">
        <f t="shared" ca="1" si="96"/>
        <v>7.1573626025954367</v>
      </c>
      <c r="Z460" s="265">
        <f t="shared" ca="1" si="107"/>
        <v>404.0773756025954</v>
      </c>
      <c r="AA460" s="265">
        <f t="shared" ca="1" si="108"/>
        <v>389.76265039740457</v>
      </c>
      <c r="AB460" s="292"/>
      <c r="AC460" s="37"/>
      <c r="AD460" s="50"/>
      <c r="AE460" s="228"/>
      <c r="AF460" s="50"/>
      <c r="AG460" s="50"/>
      <c r="AH460" s="228"/>
      <c r="AI460" s="50"/>
      <c r="AJ460" s="50"/>
      <c r="AK460" s="50"/>
      <c r="AL460" s="68"/>
      <c r="AM460" s="246"/>
      <c r="AN460" s="241"/>
      <c r="AO460" s="68"/>
      <c r="AP460" s="68"/>
      <c r="AQ460" s="241"/>
      <c r="AR460" s="241"/>
      <c r="AS460" s="228"/>
      <c r="AT460" s="194"/>
      <c r="AU460" s="37"/>
      <c r="AV460" s="68"/>
      <c r="AW460" s="228"/>
      <c r="AX460" s="241"/>
      <c r="AY460" s="38"/>
      <c r="AZ460" s="38"/>
      <c r="BA460" s="55"/>
      <c r="BB460" s="55"/>
      <c r="BC460" s="3">
        <f t="shared" ca="1" si="109"/>
        <v>76414900</v>
      </c>
      <c r="BD460" s="3" t="e">
        <f t="shared" ca="1" si="110"/>
        <v>#N/A</v>
      </c>
      <c r="BE460" s="132"/>
      <c r="BF460" s="132"/>
      <c r="BG460" s="125"/>
      <c r="BJ460" s="68"/>
      <c r="BK460" s="68"/>
      <c r="BL460" s="68"/>
      <c r="BN460" s="169"/>
      <c r="BP460" s="68"/>
      <c r="BQ460" s="68"/>
      <c r="BR460" s="68"/>
      <c r="BU460" s="68"/>
      <c r="BV460" s="68"/>
      <c r="BW460" s="68"/>
      <c r="BX460" s="68"/>
      <c r="BZ460" s="237"/>
      <c r="CD460" s="237"/>
      <c r="CF460" s="68"/>
      <c r="CG460" s="68"/>
      <c r="CH460" s="237"/>
      <c r="CL460" s="237"/>
    </row>
    <row r="461" spans="1:90" x14ac:dyDescent="0.4">
      <c r="A461">
        <v>429</v>
      </c>
      <c r="B461" s="47">
        <f ca="1">IF(A461&gt;$A$8,"",OFFSET(InputPriceData!B$15,$A461+$A$11,0,1,1))</f>
        <v>44701</v>
      </c>
      <c r="C461" s="3">
        <f ca="1">IF(A461&gt;$A$8,"",OFFSET(InputPriceData!G$15,CalculationsAndCharts!$A461+$A$11,IF($C$5,8,0),1,1))</f>
        <v>131432200</v>
      </c>
      <c r="D461" s="4">
        <f ca="1">IF(A461&gt;$A$8,"",OFFSET(InputPriceData!C$15,CalculationsAndCharts!$A461+$A$11,IF($C$5,8,0),1,1))</f>
        <v>393.25</v>
      </c>
      <c r="E461" s="4">
        <f ca="1">IF(A461&gt;$A$8,"",OFFSET(InputPriceData!D$15,CalculationsAndCharts!$A461+$A$11,IF($C$5,8,0),1,1))</f>
        <v>397.02999899999998</v>
      </c>
      <c r="F461" s="4">
        <f ca="1">IF(A461&gt;$A$8,"",OFFSET(InputPriceData!E$15,CalculationsAndCharts!$A461+$A$11,IF($C$5,8,0),1,1))</f>
        <v>380.540009</v>
      </c>
      <c r="G461" s="4">
        <f ca="1">IF(A461&gt;$A$8,"",OFFSET(InputPriceData!F$15,CalculationsAndCharts!$A461+$A$11,IF($C$5,8,0),1,1))</f>
        <v>389.63000499999998</v>
      </c>
      <c r="H461" s="282">
        <f t="shared" ca="1" si="97"/>
        <v>397.02999899999998</v>
      </c>
      <c r="I461" s="292">
        <f t="shared" ca="1" si="98"/>
        <v>380.540009</v>
      </c>
      <c r="J461" s="50">
        <f t="shared" ca="1" si="99"/>
        <v>16.489989999999977</v>
      </c>
      <c r="K461" s="282"/>
      <c r="L461" s="282"/>
      <c r="M461" s="292">
        <f t="shared" ca="1" si="100"/>
        <v>11.018064267845407</v>
      </c>
      <c r="N461" s="291"/>
      <c r="P461" s="292">
        <f t="shared" ca="1" si="101"/>
        <v>390.85179143526454</v>
      </c>
      <c r="Q461" s="301">
        <f t="shared" ca="1" si="102"/>
        <v>401.86985570310998</v>
      </c>
      <c r="R461" s="301">
        <f t="shared" ca="1" si="103"/>
        <v>379.83372716741911</v>
      </c>
      <c r="S461" s="50"/>
      <c r="T461" s="292"/>
      <c r="U461" s="265"/>
      <c r="V461" s="292">
        <f t="shared" ca="1" si="104"/>
        <v>390.85179143526454</v>
      </c>
      <c r="W461" s="241">
        <f t="shared" ca="1" si="105"/>
        <v>-1.221786435264562</v>
      </c>
      <c r="X461" s="351">
        <f t="shared" ca="1" si="106"/>
        <v>1.4927620933964858</v>
      </c>
      <c r="Y461" s="50">
        <f t="shared" ca="1" si="96"/>
        <v>7.0490866589747254</v>
      </c>
      <c r="Z461" s="265">
        <f t="shared" ca="1" si="107"/>
        <v>396.6790916589747</v>
      </c>
      <c r="AA461" s="265">
        <f t="shared" ca="1" si="108"/>
        <v>382.58091834102527</v>
      </c>
      <c r="AB461" s="292"/>
      <c r="AC461" s="37"/>
      <c r="AD461" s="50"/>
      <c r="AE461" s="228"/>
      <c r="AF461" s="50"/>
      <c r="AG461" s="50"/>
      <c r="AH461" s="228"/>
      <c r="AI461" s="50"/>
      <c r="AJ461" s="50"/>
      <c r="AK461" s="50"/>
      <c r="AL461" s="68"/>
      <c r="AM461" s="246"/>
      <c r="AN461" s="241"/>
      <c r="AO461" s="68"/>
      <c r="AP461" s="68"/>
      <c r="AQ461" s="241"/>
      <c r="AR461" s="241"/>
      <c r="AS461" s="228"/>
      <c r="AT461" s="194"/>
      <c r="AU461" s="37"/>
      <c r="AV461" s="68"/>
      <c r="AW461" s="228"/>
      <c r="AX461" s="241"/>
      <c r="AY461" s="38"/>
      <c r="AZ461" s="38"/>
      <c r="BA461" s="55"/>
      <c r="BB461" s="55"/>
      <c r="BC461" s="3">
        <f t="shared" ca="1" si="109"/>
        <v>131432200</v>
      </c>
      <c r="BD461" s="3" t="e">
        <f t="shared" ca="1" si="110"/>
        <v>#N/A</v>
      </c>
      <c r="BE461" s="132"/>
      <c r="BF461" s="132"/>
      <c r="BG461" s="125"/>
      <c r="BJ461" s="68"/>
      <c r="BK461" s="68"/>
      <c r="BL461" s="68"/>
      <c r="BN461" s="169"/>
      <c r="BP461" s="68"/>
      <c r="BQ461" s="68"/>
      <c r="BR461" s="68"/>
      <c r="BU461" s="68"/>
      <c r="BV461" s="68"/>
      <c r="BW461" s="68"/>
      <c r="BX461" s="68"/>
      <c r="BZ461" s="237"/>
      <c r="CD461" s="237"/>
      <c r="CF461" s="68"/>
      <c r="CG461" s="68"/>
      <c r="CH461" s="237"/>
      <c r="CL461" s="237"/>
    </row>
    <row r="462" spans="1:90" x14ac:dyDescent="0.4">
      <c r="A462">
        <v>430</v>
      </c>
      <c r="B462" s="47">
        <f ca="1">IF(A462&gt;$A$8,"",OFFSET(InputPriceData!B$15,$A462+$A$11,0,1,1))</f>
        <v>44700</v>
      </c>
      <c r="C462" s="3">
        <f ca="1">IF(A462&gt;$A$8,"",OFFSET(InputPriceData!G$15,CalculationsAndCharts!$A462+$A$11,IF($C$5,8,0),1,1))</f>
        <v>98510700</v>
      </c>
      <c r="D462" s="4">
        <f ca="1">IF(A462&gt;$A$8,"",OFFSET(InputPriceData!C$15,CalculationsAndCharts!$A462+$A$11,IF($C$5,8,0),1,1))</f>
        <v>388.61999500000002</v>
      </c>
      <c r="E462" s="4">
        <f ca="1">IF(A462&gt;$A$8,"",OFFSET(InputPriceData!D$15,CalculationsAndCharts!$A462+$A$11,IF($C$5,8,0),1,1))</f>
        <v>394.14001500000001</v>
      </c>
      <c r="F462" s="4">
        <f ca="1">IF(A462&gt;$A$8,"",OFFSET(InputPriceData!E$15,CalculationsAndCharts!$A462+$A$11,IF($C$5,8,0),1,1))</f>
        <v>387.10998499999999</v>
      </c>
      <c r="G462" s="4">
        <f ca="1">IF(A462&gt;$A$8,"",OFFSET(InputPriceData!F$15,CalculationsAndCharts!$A462+$A$11,IF($C$5,8,0),1,1))</f>
        <v>389.459991</v>
      </c>
      <c r="H462" s="282">
        <f t="shared" ca="1" si="97"/>
        <v>394.14001500000001</v>
      </c>
      <c r="I462" s="292">
        <f t="shared" ca="1" si="98"/>
        <v>387.10998499999999</v>
      </c>
      <c r="J462" s="50">
        <f t="shared" ca="1" si="99"/>
        <v>7.0300300000000107</v>
      </c>
      <c r="K462" s="282"/>
      <c r="L462" s="282"/>
      <c r="M462" s="292">
        <f t="shared" ca="1" si="100"/>
        <v>10.672522890788652</v>
      </c>
      <c r="N462" s="291"/>
      <c r="P462" s="292">
        <f t="shared" ca="1" si="101"/>
        <v>393.46194276651181</v>
      </c>
      <c r="Q462" s="301">
        <f t="shared" ca="1" si="102"/>
        <v>404.13446565730044</v>
      </c>
      <c r="R462" s="301">
        <f t="shared" ca="1" si="103"/>
        <v>382.78941987572318</v>
      </c>
      <c r="S462" s="50"/>
      <c r="T462" s="292"/>
      <c r="U462" s="265"/>
      <c r="V462" s="292">
        <f t="shared" ca="1" si="104"/>
        <v>393.46194276651181</v>
      </c>
      <c r="W462" s="241">
        <f t="shared" ca="1" si="105"/>
        <v>-4.0019517665118087</v>
      </c>
      <c r="X462" s="351">
        <f t="shared" ca="1" si="106"/>
        <v>16.015617941486987</v>
      </c>
      <c r="Y462" s="50">
        <f t="shared" ca="1" si="96"/>
        <v>7.3879114413543734</v>
      </c>
      <c r="Z462" s="265">
        <f t="shared" ca="1" si="107"/>
        <v>396.84790244135439</v>
      </c>
      <c r="AA462" s="265">
        <f t="shared" ca="1" si="108"/>
        <v>382.07207955864561</v>
      </c>
      <c r="AB462" s="292"/>
      <c r="AC462" s="37"/>
      <c r="AD462" s="50"/>
      <c r="AE462" s="228"/>
      <c r="AF462" s="50"/>
      <c r="AG462" s="50"/>
      <c r="AH462" s="228"/>
      <c r="AI462" s="50"/>
      <c r="AJ462" s="50"/>
      <c r="AK462" s="50"/>
      <c r="AL462" s="68"/>
      <c r="AM462" s="246"/>
      <c r="AN462" s="241"/>
      <c r="AO462" s="68"/>
      <c r="AP462" s="68"/>
      <c r="AQ462" s="241"/>
      <c r="AR462" s="241"/>
      <c r="AS462" s="228"/>
      <c r="AT462" s="194"/>
      <c r="AU462" s="37"/>
      <c r="AV462" s="68"/>
      <c r="AW462" s="228"/>
      <c r="AX462" s="241"/>
      <c r="AY462" s="38"/>
      <c r="AZ462" s="38"/>
      <c r="BA462" s="55"/>
      <c r="BB462" s="55"/>
      <c r="BC462" s="3" t="e">
        <f t="shared" ca="1" si="109"/>
        <v>#N/A</v>
      </c>
      <c r="BD462" s="3">
        <f t="shared" ca="1" si="110"/>
        <v>98510700</v>
      </c>
      <c r="BE462" s="132"/>
      <c r="BF462" s="132"/>
      <c r="BG462" s="125"/>
      <c r="BJ462" s="68"/>
      <c r="BK462" s="68"/>
      <c r="BL462" s="68"/>
      <c r="BN462" s="169"/>
      <c r="BP462" s="68"/>
      <c r="BQ462" s="68"/>
      <c r="BR462" s="68"/>
      <c r="BU462" s="68"/>
      <c r="BV462" s="68"/>
      <c r="BW462" s="68"/>
      <c r="BX462" s="68"/>
      <c r="BZ462" s="237"/>
      <c r="CD462" s="237"/>
      <c r="CF462" s="68"/>
      <c r="CG462" s="68"/>
      <c r="CH462" s="237"/>
      <c r="CL462" s="237"/>
    </row>
    <row r="463" spans="1:90" x14ac:dyDescent="0.4">
      <c r="A463">
        <v>431</v>
      </c>
      <c r="B463" s="47">
        <f ca="1">IF(A463&gt;$A$8,"",OFFSET(InputPriceData!B$15,$A463+$A$11,0,1,1))</f>
        <v>44699</v>
      </c>
      <c r="C463" s="3">
        <f ca="1">IF(A463&gt;$A$8,"",OFFSET(InputPriceData!G$15,CalculationsAndCharts!$A463+$A$11,IF($C$5,8,0),1,1))</f>
        <v>117674500</v>
      </c>
      <c r="D463" s="4">
        <f ca="1">IF(A463&gt;$A$8,"",OFFSET(InputPriceData!C$15,CalculationsAndCharts!$A463+$A$11,IF($C$5,8,0),1,1))</f>
        <v>403.5</v>
      </c>
      <c r="E463" s="4">
        <f ca="1">IF(A463&gt;$A$8,"",OFFSET(InputPriceData!D$15,CalculationsAndCharts!$A463+$A$11,IF($C$5,8,0),1,1))</f>
        <v>403.79998799999998</v>
      </c>
      <c r="F463" s="4">
        <f ca="1">IF(A463&gt;$A$8,"",OFFSET(InputPriceData!E$15,CalculationsAndCharts!$A463+$A$11,IF($C$5,8,0),1,1))</f>
        <v>390.54998799999998</v>
      </c>
      <c r="G463" s="4">
        <f ca="1">IF(A463&gt;$A$8,"",OFFSET(InputPriceData!F$15,CalculationsAndCharts!$A463+$A$11,IF($C$5,8,0),1,1))</f>
        <v>391.85998499999999</v>
      </c>
      <c r="H463" s="282">
        <f t="shared" ca="1" si="97"/>
        <v>408.32000699999998</v>
      </c>
      <c r="I463" s="292">
        <f t="shared" ca="1" si="98"/>
        <v>390.54998799999998</v>
      </c>
      <c r="J463" s="50">
        <f t="shared" ca="1" si="99"/>
        <v>17.770018999999991</v>
      </c>
      <c r="K463" s="282"/>
      <c r="L463" s="282"/>
      <c r="M463" s="292">
        <f t="shared" ca="1" si="100"/>
        <v>9.9491969623430236</v>
      </c>
      <c r="N463" s="291"/>
      <c r="P463" s="292">
        <f t="shared" ca="1" si="101"/>
        <v>396.49439517328159</v>
      </c>
      <c r="Q463" s="301">
        <f t="shared" ca="1" si="102"/>
        <v>406.44359213562461</v>
      </c>
      <c r="R463" s="301">
        <f t="shared" ca="1" si="103"/>
        <v>386.54519821093857</v>
      </c>
      <c r="S463" s="50"/>
      <c r="T463" s="292"/>
      <c r="U463" s="265"/>
      <c r="V463" s="292">
        <f t="shared" ca="1" si="104"/>
        <v>396.49439517328159</v>
      </c>
      <c r="W463" s="241">
        <f t="shared" ca="1" si="105"/>
        <v>-4.6344101732815943</v>
      </c>
      <c r="X463" s="351">
        <f t="shared" ca="1" si="106"/>
        <v>21.477757654215939</v>
      </c>
      <c r="Y463" s="50">
        <f t="shared" ca="1" si="96"/>
        <v>7.3395383935452712</v>
      </c>
      <c r="Z463" s="265">
        <f t="shared" ca="1" si="107"/>
        <v>399.19952339354529</v>
      </c>
      <c r="AA463" s="265">
        <f t="shared" ca="1" si="108"/>
        <v>384.5204466064547</v>
      </c>
      <c r="AB463" s="292"/>
      <c r="AC463" s="37"/>
      <c r="AD463" s="50"/>
      <c r="AE463" s="228"/>
      <c r="AF463" s="50"/>
      <c r="AG463" s="50"/>
      <c r="AH463" s="228"/>
      <c r="AI463" s="50"/>
      <c r="AJ463" s="50"/>
      <c r="AK463" s="50"/>
      <c r="AL463" s="68"/>
      <c r="AM463" s="246"/>
      <c r="AN463" s="241"/>
      <c r="AO463" s="68"/>
      <c r="AP463" s="68"/>
      <c r="AQ463" s="241"/>
      <c r="AR463" s="241"/>
      <c r="AS463" s="228"/>
      <c r="AT463" s="194"/>
      <c r="AU463" s="37"/>
      <c r="AV463" s="68"/>
      <c r="AW463" s="228"/>
      <c r="AX463" s="241"/>
      <c r="AY463" s="38"/>
      <c r="AZ463" s="38"/>
      <c r="BA463" s="55"/>
      <c r="BB463" s="55"/>
      <c r="BC463" s="3" t="e">
        <f t="shared" ca="1" si="109"/>
        <v>#N/A</v>
      </c>
      <c r="BD463" s="3">
        <f t="shared" ca="1" si="110"/>
        <v>117674500</v>
      </c>
      <c r="BE463" s="132"/>
      <c r="BF463" s="132"/>
      <c r="BG463" s="125"/>
      <c r="BJ463" s="68"/>
      <c r="BK463" s="68"/>
      <c r="BL463" s="68"/>
      <c r="BN463" s="169"/>
      <c r="BP463" s="68"/>
      <c r="BQ463" s="68"/>
      <c r="BR463" s="68"/>
      <c r="BU463" s="68"/>
      <c r="BV463" s="68"/>
      <c r="BW463" s="68"/>
      <c r="BX463" s="68"/>
      <c r="BZ463" s="237"/>
      <c r="CD463" s="237"/>
      <c r="CF463" s="68"/>
      <c r="CG463" s="68"/>
      <c r="CH463" s="237"/>
      <c r="CL463" s="237"/>
    </row>
    <row r="464" spans="1:90" x14ac:dyDescent="0.4">
      <c r="A464">
        <v>432</v>
      </c>
      <c r="B464" s="47">
        <f ca="1">IF(A464&gt;$A$8,"",OFFSET(InputPriceData!B$15,$A464+$A$11,0,1,1))</f>
        <v>44698</v>
      </c>
      <c r="C464" s="3">
        <f ca="1">IF(A464&gt;$A$8,"",OFFSET(InputPriceData!G$15,CalculationsAndCharts!$A464+$A$11,IF($C$5,8,0),1,1))</f>
        <v>83029700</v>
      </c>
      <c r="D464" s="4">
        <f ca="1">IF(A464&gt;$A$8,"",OFFSET(InputPriceData!C$15,CalculationsAndCharts!$A464+$A$11,IF($C$5,8,0),1,1))</f>
        <v>406.52999899999998</v>
      </c>
      <c r="E464" s="4">
        <f ca="1">IF(A464&gt;$A$8,"",OFFSET(InputPriceData!D$15,CalculationsAndCharts!$A464+$A$11,IF($C$5,8,0),1,1))</f>
        <v>408.57000699999998</v>
      </c>
      <c r="F464" s="4">
        <f ca="1">IF(A464&gt;$A$8,"",OFFSET(InputPriceData!E$15,CalculationsAndCharts!$A464+$A$11,IF($C$5,8,0),1,1))</f>
        <v>402.57998700000002</v>
      </c>
      <c r="G464" s="4">
        <f ca="1">IF(A464&gt;$A$8,"",OFFSET(InputPriceData!F$15,CalculationsAndCharts!$A464+$A$11,IF($C$5,8,0),1,1))</f>
        <v>408.32000699999998</v>
      </c>
      <c r="H464" s="282">
        <f t="shared" ca="1" si="97"/>
        <v>408.57000699999998</v>
      </c>
      <c r="I464" s="292">
        <f t="shared" ca="1" si="98"/>
        <v>400.08999599999999</v>
      </c>
      <c r="J464" s="50">
        <f t="shared" ca="1" si="99"/>
        <v>8.4800109999999904</v>
      </c>
      <c r="K464" s="282"/>
      <c r="L464" s="282"/>
      <c r="M464" s="292">
        <f t="shared" ca="1" si="100"/>
        <v>8.7624829168347027</v>
      </c>
      <c r="N464" s="291"/>
      <c r="P464" s="292">
        <f t="shared" ca="1" si="101"/>
        <v>395.81093872955819</v>
      </c>
      <c r="Q464" s="301">
        <f t="shared" ca="1" si="102"/>
        <v>404.57342164639289</v>
      </c>
      <c r="R464" s="301">
        <f t="shared" ca="1" si="103"/>
        <v>387.04845581272349</v>
      </c>
      <c r="S464" s="50"/>
      <c r="T464" s="292"/>
      <c r="U464" s="265"/>
      <c r="V464" s="292">
        <f t="shared" ca="1" si="104"/>
        <v>395.81093872955819</v>
      </c>
      <c r="W464" s="241">
        <f t="shared" ca="1" si="105"/>
        <v>12.509068270441787</v>
      </c>
      <c r="X464" s="351">
        <f t="shared" ca="1" si="106"/>
        <v>156.4767889945735</v>
      </c>
      <c r="Y464" s="50">
        <f t="shared" ca="1" si="96"/>
        <v>7.3729406043519843</v>
      </c>
      <c r="Z464" s="265">
        <f t="shared" ca="1" si="107"/>
        <v>415.69294760435196</v>
      </c>
      <c r="AA464" s="265">
        <f t="shared" ca="1" si="108"/>
        <v>400.94706639564799</v>
      </c>
      <c r="AB464" s="292"/>
      <c r="AC464" s="37"/>
      <c r="AD464" s="50"/>
      <c r="AE464" s="228"/>
      <c r="AF464" s="50"/>
      <c r="AG464" s="50"/>
      <c r="AH464" s="228"/>
      <c r="AI464" s="50"/>
      <c r="AJ464" s="50"/>
      <c r="AK464" s="50"/>
      <c r="AL464" s="68"/>
      <c r="AM464" s="246"/>
      <c r="AN464" s="241"/>
      <c r="AO464" s="68"/>
      <c r="AP464" s="68"/>
      <c r="AQ464" s="241"/>
      <c r="AR464" s="241"/>
      <c r="AS464" s="228"/>
      <c r="AT464" s="194"/>
      <c r="AU464" s="37"/>
      <c r="AV464" s="68"/>
      <c r="AW464" s="228"/>
      <c r="AX464" s="241"/>
      <c r="AY464" s="38"/>
      <c r="AZ464" s="38"/>
      <c r="BA464" s="55"/>
      <c r="BB464" s="55"/>
      <c r="BC464" s="3">
        <f t="shared" ca="1" si="109"/>
        <v>83029700</v>
      </c>
      <c r="BD464" s="3" t="e">
        <f t="shared" ca="1" si="110"/>
        <v>#N/A</v>
      </c>
      <c r="BE464" s="132"/>
      <c r="BF464" s="132"/>
      <c r="BG464" s="125"/>
      <c r="BJ464" s="68"/>
      <c r="BK464" s="68"/>
      <c r="BL464" s="68"/>
      <c r="BN464" s="169"/>
      <c r="BP464" s="68"/>
      <c r="BQ464" s="68"/>
      <c r="BR464" s="68"/>
      <c r="BU464" s="68"/>
      <c r="BV464" s="68"/>
      <c r="BW464" s="68"/>
      <c r="BX464" s="68"/>
      <c r="BZ464" s="237"/>
      <c r="CD464" s="237"/>
      <c r="CF464" s="68"/>
      <c r="CG464" s="68"/>
      <c r="CH464" s="237"/>
      <c r="CL464" s="237"/>
    </row>
    <row r="465" spans="1:90" x14ac:dyDescent="0.4">
      <c r="A465">
        <v>433</v>
      </c>
      <c r="B465" s="47">
        <f ca="1">IF(A465&gt;$A$8,"",OFFSET(InputPriceData!B$15,$A465+$A$11,0,1,1))</f>
        <v>44697</v>
      </c>
      <c r="C465" s="3">
        <f ca="1">IF(A465&gt;$A$8,"",OFFSET(InputPriceData!G$15,CalculationsAndCharts!$A465+$A$11,IF($C$5,8,0),1,1))</f>
        <v>78622400</v>
      </c>
      <c r="D465" s="4">
        <f ca="1">IF(A465&gt;$A$8,"",OFFSET(InputPriceData!C$15,CalculationsAndCharts!$A465+$A$11,IF($C$5,8,0),1,1))</f>
        <v>399.98001099999999</v>
      </c>
      <c r="E465" s="4">
        <f ca="1">IF(A465&gt;$A$8,"",OFFSET(InputPriceData!D$15,CalculationsAndCharts!$A465+$A$11,IF($C$5,8,0),1,1))</f>
        <v>403.97000100000002</v>
      </c>
      <c r="F465" s="4">
        <f ca="1">IF(A465&gt;$A$8,"",OFFSET(InputPriceData!E$15,CalculationsAndCharts!$A465+$A$11,IF($C$5,8,0),1,1))</f>
        <v>397.60000600000001</v>
      </c>
      <c r="G465" s="4">
        <f ca="1">IF(A465&gt;$A$8,"",OFFSET(InputPriceData!F$15,CalculationsAndCharts!$A465+$A$11,IF($C$5,8,0),1,1))</f>
        <v>400.08999599999999</v>
      </c>
      <c r="H465" s="282">
        <f t="shared" ca="1" si="97"/>
        <v>403.97000100000002</v>
      </c>
      <c r="I465" s="292">
        <f t="shared" ca="1" si="98"/>
        <v>397.60000600000001</v>
      </c>
      <c r="J465" s="50">
        <f t="shared" ca="1" si="99"/>
        <v>6.3699950000000172</v>
      </c>
      <c r="K465" s="282"/>
      <c r="L465" s="282"/>
      <c r="M465" s="292">
        <f t="shared" ca="1" si="100"/>
        <v>10.286295121497352</v>
      </c>
      <c r="N465" s="291"/>
      <c r="P465" s="292">
        <f t="shared" ca="1" si="101"/>
        <v>393.22452685582118</v>
      </c>
      <c r="Q465" s="301">
        <f t="shared" ca="1" si="102"/>
        <v>403.51082197731853</v>
      </c>
      <c r="R465" s="301">
        <f t="shared" ca="1" si="103"/>
        <v>382.93823173432384</v>
      </c>
      <c r="S465" s="50"/>
      <c r="T465" s="292"/>
      <c r="U465" s="265"/>
      <c r="V465" s="292">
        <f t="shared" ca="1" si="104"/>
        <v>393.22452685582118</v>
      </c>
      <c r="W465" s="241">
        <f t="shared" ca="1" si="105"/>
        <v>6.8654691441788032</v>
      </c>
      <c r="X465" s="351">
        <f t="shared" ca="1" si="106"/>
        <v>47.134666569671225</v>
      </c>
      <c r="Y465" s="50">
        <f t="shared" ca="1" si="96"/>
        <v>7.0417840245929417</v>
      </c>
      <c r="Z465" s="265">
        <f t="shared" ca="1" si="107"/>
        <v>407.1317800245929</v>
      </c>
      <c r="AA465" s="265">
        <f t="shared" ca="1" si="108"/>
        <v>393.04821197540707</v>
      </c>
      <c r="AB465" s="292"/>
      <c r="AC465" s="37"/>
      <c r="AD465" s="50"/>
      <c r="AE465" s="228"/>
      <c r="AF465" s="50"/>
      <c r="AG465" s="50"/>
      <c r="AH465" s="228"/>
      <c r="AI465" s="50"/>
      <c r="AJ465" s="50"/>
      <c r="AK465" s="50"/>
      <c r="AL465" s="68"/>
      <c r="AM465" s="246"/>
      <c r="AN465" s="241"/>
      <c r="AO465" s="68"/>
      <c r="AP465" s="68"/>
      <c r="AQ465" s="241"/>
      <c r="AR465" s="241"/>
      <c r="AS465" s="228"/>
      <c r="AT465" s="194"/>
      <c r="AU465" s="37"/>
      <c r="AV465" s="68"/>
      <c r="AW465" s="228"/>
      <c r="AX465" s="241"/>
      <c r="AY465" s="38"/>
      <c r="AZ465" s="38"/>
      <c r="BA465" s="55"/>
      <c r="BB465" s="55"/>
      <c r="BC465" s="3" t="e">
        <f t="shared" ca="1" si="109"/>
        <v>#N/A</v>
      </c>
      <c r="BD465" s="3">
        <f t="shared" ca="1" si="110"/>
        <v>78622400</v>
      </c>
      <c r="BE465" s="132"/>
      <c r="BF465" s="132"/>
      <c r="BG465" s="125"/>
      <c r="BJ465" s="68"/>
      <c r="BK465" s="68"/>
      <c r="BL465" s="68"/>
      <c r="BN465" s="169"/>
      <c r="BP465" s="68"/>
      <c r="BQ465" s="68"/>
      <c r="BR465" s="68"/>
      <c r="BU465" s="68"/>
      <c r="BV465" s="68"/>
      <c r="BW465" s="68"/>
      <c r="BX465" s="68"/>
      <c r="BZ465" s="237"/>
      <c r="CD465" s="237"/>
      <c r="CF465" s="68"/>
      <c r="CG465" s="68"/>
      <c r="CH465" s="237"/>
      <c r="CL465" s="237"/>
    </row>
    <row r="466" spans="1:90" x14ac:dyDescent="0.4">
      <c r="A466">
        <v>434</v>
      </c>
      <c r="B466" s="47">
        <f ca="1">IF(A466&gt;$A$8,"",OFFSET(InputPriceData!B$15,$A466+$A$11,0,1,1))</f>
        <v>44694</v>
      </c>
      <c r="C466" s="3">
        <f ca="1">IF(A466&gt;$A$8,"",OFFSET(InputPriceData!G$15,CalculationsAndCharts!$A466+$A$11,IF($C$5,8,0),1,1))</f>
        <v>104174400</v>
      </c>
      <c r="D466" s="4">
        <f ca="1">IF(A466&gt;$A$8,"",OFFSET(InputPriceData!C$15,CalculationsAndCharts!$A466+$A$11,IF($C$5,8,0),1,1))</f>
        <v>396.709991</v>
      </c>
      <c r="E466" s="4">
        <f ca="1">IF(A466&gt;$A$8,"",OFFSET(InputPriceData!D$15,CalculationsAndCharts!$A466+$A$11,IF($C$5,8,0),1,1))</f>
        <v>403.17999300000002</v>
      </c>
      <c r="F466" s="4">
        <f ca="1">IF(A466&gt;$A$8,"",OFFSET(InputPriceData!E$15,CalculationsAndCharts!$A466+$A$11,IF($C$5,8,0),1,1))</f>
        <v>395.60998499999999</v>
      </c>
      <c r="G466" s="4">
        <f ca="1">IF(A466&gt;$A$8,"",OFFSET(InputPriceData!F$15,CalculationsAndCharts!$A466+$A$11,IF($C$5,8,0),1,1))</f>
        <v>401.72000100000002</v>
      </c>
      <c r="H466" s="282">
        <f t="shared" ca="1" si="97"/>
        <v>403.17999300000002</v>
      </c>
      <c r="I466" s="292">
        <f t="shared" ca="1" si="98"/>
        <v>392.33999599999999</v>
      </c>
      <c r="J466" s="50">
        <f t="shared" ca="1" si="99"/>
        <v>10.839997000000039</v>
      </c>
      <c r="K466" s="282"/>
      <c r="L466" s="282"/>
      <c r="M466" s="292">
        <f t="shared" ca="1" si="100"/>
        <v>11.722559097615999</v>
      </c>
      <c r="N466" s="291"/>
      <c r="P466" s="292">
        <f t="shared" ca="1" si="101"/>
        <v>392.1867803711134</v>
      </c>
      <c r="Q466" s="301">
        <f t="shared" ca="1" si="102"/>
        <v>403.9093394687294</v>
      </c>
      <c r="R466" s="301">
        <f t="shared" ca="1" si="103"/>
        <v>380.4642212734974</v>
      </c>
      <c r="S466" s="50"/>
      <c r="T466" s="292"/>
      <c r="U466" s="265"/>
      <c r="V466" s="292">
        <f t="shared" ca="1" si="104"/>
        <v>392.1867803711134</v>
      </c>
      <c r="W466" s="241">
        <f t="shared" ca="1" si="105"/>
        <v>9.5332206288866246</v>
      </c>
      <c r="X466" s="351">
        <f t="shared" ca="1" si="106"/>
        <v>90.882295559029487</v>
      </c>
      <c r="Y466" s="50">
        <f t="shared" ca="1" si="96"/>
        <v>6.8765046082282035</v>
      </c>
      <c r="Z466" s="265">
        <f t="shared" ca="1" si="107"/>
        <v>408.59650560822826</v>
      </c>
      <c r="AA466" s="265">
        <f t="shared" ca="1" si="108"/>
        <v>394.84349639177179</v>
      </c>
      <c r="AB466" s="292"/>
      <c r="AC466" s="37"/>
      <c r="AD466" s="50"/>
      <c r="AE466" s="228"/>
      <c r="AF466" s="50"/>
      <c r="AG466" s="50"/>
      <c r="AH466" s="228"/>
      <c r="AI466" s="50"/>
      <c r="AJ466" s="50"/>
      <c r="AK466" s="50"/>
      <c r="AL466" s="68"/>
      <c r="AM466" s="246"/>
      <c r="AN466" s="241"/>
      <c r="AO466" s="68"/>
      <c r="AP466" s="68"/>
      <c r="AQ466" s="241"/>
      <c r="AR466" s="241"/>
      <c r="AS466" s="228"/>
      <c r="AT466" s="194"/>
      <c r="AU466" s="37"/>
      <c r="AV466" s="68"/>
      <c r="AW466" s="228"/>
      <c r="AX466" s="241"/>
      <c r="AY466" s="38"/>
      <c r="AZ466" s="38"/>
      <c r="BA466" s="55"/>
      <c r="BB466" s="55"/>
      <c r="BC466" s="3">
        <f t="shared" ca="1" si="109"/>
        <v>104174400</v>
      </c>
      <c r="BD466" s="3" t="e">
        <f t="shared" ca="1" si="110"/>
        <v>#N/A</v>
      </c>
      <c r="BE466" s="132"/>
      <c r="BF466" s="132"/>
      <c r="BG466" s="125"/>
      <c r="BJ466" s="68"/>
      <c r="BK466" s="68"/>
      <c r="BL466" s="68"/>
      <c r="BN466" s="169"/>
      <c r="BP466" s="68"/>
      <c r="BQ466" s="68"/>
      <c r="BR466" s="68"/>
      <c r="BU466" s="68"/>
      <c r="BV466" s="68"/>
      <c r="BW466" s="68"/>
      <c r="BX466" s="68"/>
      <c r="BZ466" s="237"/>
      <c r="CD466" s="237"/>
      <c r="CF466" s="68"/>
      <c r="CG466" s="68"/>
      <c r="CH466" s="237"/>
      <c r="CL466" s="237"/>
    </row>
    <row r="467" spans="1:90" x14ac:dyDescent="0.4">
      <c r="A467">
        <v>435</v>
      </c>
      <c r="B467" s="47">
        <f ca="1">IF(A467&gt;$A$8,"",OFFSET(InputPriceData!B$15,$A467+$A$11,0,1,1))</f>
        <v>44693</v>
      </c>
      <c r="C467" s="3">
        <f ca="1">IF(A467&gt;$A$8,"",OFFSET(InputPriceData!G$15,CalculationsAndCharts!$A467+$A$11,IF($C$5,8,0),1,1))</f>
        <v>125090800</v>
      </c>
      <c r="D467" s="4">
        <f ca="1">IF(A467&gt;$A$8,"",OFFSET(InputPriceData!C$15,CalculationsAndCharts!$A467+$A$11,IF($C$5,8,0),1,1))</f>
        <v>389.36999500000002</v>
      </c>
      <c r="E467" s="4">
        <f ca="1">IF(A467&gt;$A$8,"",OFFSET(InputPriceData!D$15,CalculationsAndCharts!$A467+$A$11,IF($C$5,8,0),1,1))</f>
        <v>395.79998799999998</v>
      </c>
      <c r="F467" s="4">
        <f ca="1">IF(A467&gt;$A$8,"",OFFSET(InputPriceData!E$15,CalculationsAndCharts!$A467+$A$11,IF($C$5,8,0),1,1))</f>
        <v>385.14999399999999</v>
      </c>
      <c r="G467" s="4">
        <f ca="1">IF(A467&gt;$A$8,"",OFFSET(InputPriceData!F$15,CalculationsAndCharts!$A467+$A$11,IF($C$5,8,0),1,1))</f>
        <v>392.33999599999999</v>
      </c>
      <c r="H467" s="282">
        <f t="shared" ca="1" si="97"/>
        <v>395.79998799999998</v>
      </c>
      <c r="I467" s="292">
        <f t="shared" ca="1" si="98"/>
        <v>385.14999399999999</v>
      </c>
      <c r="J467" s="50">
        <f t="shared" ca="1" si="99"/>
        <v>10.649993999999992</v>
      </c>
      <c r="K467" s="282"/>
      <c r="L467" s="282"/>
      <c r="M467" s="292">
        <f t="shared" ca="1" si="100"/>
        <v>12.51296910585973</v>
      </c>
      <c r="N467" s="291"/>
      <c r="P467" s="292">
        <f t="shared" ca="1" si="101"/>
        <v>393.57126452942634</v>
      </c>
      <c r="Q467" s="301">
        <f t="shared" ca="1" si="102"/>
        <v>406.08423363528607</v>
      </c>
      <c r="R467" s="301">
        <f t="shared" ca="1" si="103"/>
        <v>381.05829542356662</v>
      </c>
      <c r="S467" s="50"/>
      <c r="T467" s="292"/>
      <c r="U467" s="265"/>
      <c r="V467" s="292">
        <f t="shared" ca="1" si="104"/>
        <v>393.57126452942634</v>
      </c>
      <c r="W467" s="241">
        <f t="shared" ca="1" si="105"/>
        <v>-1.2312685294263588</v>
      </c>
      <c r="X467" s="351">
        <f t="shared" ca="1" si="106"/>
        <v>1.5160221915557481</v>
      </c>
      <c r="Y467" s="50">
        <f t="shared" ca="1" si="96"/>
        <v>6.5414899755059359</v>
      </c>
      <c r="Z467" s="265">
        <f t="shared" ca="1" si="107"/>
        <v>398.88148597550594</v>
      </c>
      <c r="AA467" s="265">
        <f t="shared" ca="1" si="108"/>
        <v>385.79850602449403</v>
      </c>
      <c r="AB467" s="292"/>
      <c r="AC467" s="37"/>
      <c r="AD467" s="50"/>
      <c r="AE467" s="228"/>
      <c r="AF467" s="50"/>
      <c r="AG467" s="50"/>
      <c r="AH467" s="228"/>
      <c r="AI467" s="50"/>
      <c r="AJ467" s="50"/>
      <c r="AK467" s="50"/>
      <c r="AL467" s="68"/>
      <c r="AM467" s="246"/>
      <c r="AN467" s="241"/>
      <c r="AO467" s="68"/>
      <c r="AP467" s="68"/>
      <c r="AQ467" s="241"/>
      <c r="AR467" s="241"/>
      <c r="AS467" s="228"/>
      <c r="AT467" s="194"/>
      <c r="AU467" s="37"/>
      <c r="AV467" s="68"/>
      <c r="AW467" s="228"/>
      <c r="AX467" s="241"/>
      <c r="AY467" s="38"/>
      <c r="AZ467" s="38"/>
      <c r="BA467" s="55"/>
      <c r="BB467" s="55"/>
      <c r="BC467" s="3" t="e">
        <f t="shared" ca="1" si="109"/>
        <v>#N/A</v>
      </c>
      <c r="BD467" s="3">
        <f t="shared" ca="1" si="110"/>
        <v>125090800</v>
      </c>
      <c r="BE467" s="132"/>
      <c r="BF467" s="132"/>
      <c r="BG467" s="125"/>
      <c r="BJ467" s="68"/>
      <c r="BK467" s="68"/>
      <c r="BL467" s="68"/>
      <c r="BN467" s="169"/>
      <c r="BP467" s="68"/>
      <c r="BQ467" s="68"/>
      <c r="BR467" s="68"/>
      <c r="BU467" s="68"/>
      <c r="BV467" s="68"/>
      <c r="BW467" s="68"/>
      <c r="BX467" s="68"/>
      <c r="BZ467" s="237"/>
      <c r="CD467" s="237"/>
      <c r="CF467" s="68"/>
      <c r="CG467" s="68"/>
      <c r="CH467" s="237"/>
      <c r="CL467" s="237"/>
    </row>
    <row r="468" spans="1:90" x14ac:dyDescent="0.4">
      <c r="A468">
        <v>436</v>
      </c>
      <c r="B468" s="47">
        <f ca="1">IF(A468&gt;$A$8,"",OFFSET(InputPriceData!B$15,$A468+$A$11,0,1,1))</f>
        <v>44692</v>
      </c>
      <c r="C468" s="3">
        <f ca="1">IF(A468&gt;$A$8,"",OFFSET(InputPriceData!G$15,CalculationsAndCharts!$A468+$A$11,IF($C$5,8,0),1,1))</f>
        <v>142361000</v>
      </c>
      <c r="D468" s="4">
        <f ca="1">IF(A468&gt;$A$8,"",OFFSET(InputPriceData!C$15,CalculationsAndCharts!$A468+$A$11,IF($C$5,8,0),1,1))</f>
        <v>398.07000699999998</v>
      </c>
      <c r="E468" s="4">
        <f ca="1">IF(A468&gt;$A$8,"",OFFSET(InputPriceData!D$15,CalculationsAndCharts!$A468+$A$11,IF($C$5,8,0),1,1))</f>
        <v>404.040009</v>
      </c>
      <c r="F468" s="4">
        <f ca="1">IF(A468&gt;$A$8,"",OFFSET(InputPriceData!E$15,CalculationsAndCharts!$A468+$A$11,IF($C$5,8,0),1,1))</f>
        <v>391.959991</v>
      </c>
      <c r="G468" s="4">
        <f ca="1">IF(A468&gt;$A$8,"",OFFSET(InputPriceData!F$15,CalculationsAndCharts!$A468+$A$11,IF($C$5,8,0),1,1))</f>
        <v>392.75</v>
      </c>
      <c r="H468" s="282">
        <f t="shared" ca="1" si="97"/>
        <v>404.040009</v>
      </c>
      <c r="I468" s="292">
        <f t="shared" ca="1" si="98"/>
        <v>391.959991</v>
      </c>
      <c r="J468" s="50">
        <f t="shared" ca="1" si="99"/>
        <v>12.080017999999995</v>
      </c>
      <c r="K468" s="282"/>
      <c r="L468" s="282"/>
      <c r="M468" s="292">
        <f t="shared" ca="1" si="100"/>
        <v>13.219048562031764</v>
      </c>
      <c r="N468" s="291"/>
      <c r="P468" s="292">
        <f t="shared" ca="1" si="101"/>
        <v>398.38825090537335</v>
      </c>
      <c r="Q468" s="301">
        <f t="shared" ca="1" si="102"/>
        <v>411.60729946740514</v>
      </c>
      <c r="R468" s="301">
        <f t="shared" ca="1" si="103"/>
        <v>385.16920234334157</v>
      </c>
      <c r="S468" s="50"/>
      <c r="T468" s="292"/>
      <c r="U468" s="265"/>
      <c r="V468" s="292">
        <f t="shared" ca="1" si="104"/>
        <v>398.38825090537335</v>
      </c>
      <c r="W468" s="241">
        <f t="shared" ca="1" si="105"/>
        <v>-5.6382509053733543</v>
      </c>
      <c r="X468" s="351">
        <f t="shared" ca="1" si="106"/>
        <v>31.789873271943449</v>
      </c>
      <c r="Y468" s="50">
        <f t="shared" ca="1" si="96"/>
        <v>6.571284451423109</v>
      </c>
      <c r="Z468" s="265">
        <f t="shared" ca="1" si="107"/>
        <v>399.32128445142308</v>
      </c>
      <c r="AA468" s="265">
        <f t="shared" ca="1" si="108"/>
        <v>386.17871554857692</v>
      </c>
      <c r="AB468" s="292"/>
      <c r="AC468" s="37"/>
      <c r="AD468" s="50"/>
      <c r="AE468" s="228"/>
      <c r="AF468" s="50"/>
      <c r="AG468" s="50"/>
      <c r="AH468" s="228"/>
      <c r="AI468" s="50"/>
      <c r="AJ468" s="50"/>
      <c r="AK468" s="50"/>
      <c r="AL468" s="68"/>
      <c r="AM468" s="246"/>
      <c r="AN468" s="241"/>
      <c r="AO468" s="68"/>
      <c r="AP468" s="68"/>
      <c r="AQ468" s="241"/>
      <c r="AR468" s="241"/>
      <c r="AS468" s="228"/>
      <c r="AT468" s="194"/>
      <c r="AU468" s="37"/>
      <c r="AV468" s="68"/>
      <c r="AW468" s="228"/>
      <c r="AX468" s="241"/>
      <c r="AY468" s="38"/>
      <c r="AZ468" s="38"/>
      <c r="BA468" s="55"/>
      <c r="BB468" s="55"/>
      <c r="BC468" s="3" t="e">
        <f t="shared" ca="1" si="109"/>
        <v>#N/A</v>
      </c>
      <c r="BD468" s="3">
        <f t="shared" ca="1" si="110"/>
        <v>142361000</v>
      </c>
      <c r="BE468" s="132"/>
      <c r="BF468" s="132"/>
      <c r="BG468" s="125"/>
      <c r="BJ468" s="68"/>
      <c r="BK468" s="68"/>
      <c r="BL468" s="68"/>
      <c r="BN468" s="169"/>
      <c r="BP468" s="68"/>
      <c r="BQ468" s="68"/>
      <c r="BR468" s="68"/>
      <c r="BU468" s="68"/>
      <c r="BV468" s="68"/>
      <c r="BW468" s="68"/>
      <c r="BX468" s="68"/>
      <c r="BZ468" s="237"/>
      <c r="CD468" s="237"/>
      <c r="CF468" s="68"/>
      <c r="CG468" s="68"/>
      <c r="CH468" s="237"/>
      <c r="CL468" s="237"/>
    </row>
    <row r="469" spans="1:90" x14ac:dyDescent="0.4">
      <c r="A469">
        <v>437</v>
      </c>
      <c r="B469" s="47">
        <f ca="1">IF(A469&gt;$A$8,"",OFFSET(InputPriceData!B$15,$A469+$A$11,0,1,1))</f>
        <v>44691</v>
      </c>
      <c r="C469" s="3">
        <f ca="1">IF(A469&gt;$A$8,"",OFFSET(InputPriceData!G$15,CalculationsAndCharts!$A469+$A$11,IF($C$5,8,0),1,1))</f>
        <v>132497200</v>
      </c>
      <c r="D469" s="4">
        <f ca="1">IF(A469&gt;$A$8,"",OFFSET(InputPriceData!C$15,CalculationsAndCharts!$A469+$A$11,IF($C$5,8,0),1,1))</f>
        <v>404.48998999999998</v>
      </c>
      <c r="E469" s="4">
        <f ca="1">IF(A469&gt;$A$8,"",OFFSET(InputPriceData!D$15,CalculationsAndCharts!$A469+$A$11,IF($C$5,8,0),1,1))</f>
        <v>406.07998700000002</v>
      </c>
      <c r="F469" s="4">
        <f ca="1">IF(A469&gt;$A$8,"",OFFSET(InputPriceData!E$15,CalculationsAndCharts!$A469+$A$11,IF($C$5,8,0),1,1))</f>
        <v>394.82000699999998</v>
      </c>
      <c r="G469" s="4">
        <f ca="1">IF(A469&gt;$A$8,"",OFFSET(InputPriceData!F$15,CalculationsAndCharts!$A469+$A$11,IF($C$5,8,0),1,1))</f>
        <v>399.08999599999999</v>
      </c>
      <c r="H469" s="282">
        <f t="shared" ca="1" si="97"/>
        <v>406.07998700000002</v>
      </c>
      <c r="I469" s="292">
        <f t="shared" ca="1" si="98"/>
        <v>394.82000699999998</v>
      </c>
      <c r="J469" s="50">
        <f t="shared" ca="1" si="99"/>
        <v>11.259980000000041</v>
      </c>
      <c r="K469" s="282"/>
      <c r="L469" s="282"/>
      <c r="M469" s="292">
        <f t="shared" ca="1" si="100"/>
        <v>13.939804580694148</v>
      </c>
      <c r="N469" s="291"/>
      <c r="P469" s="292">
        <f t="shared" ca="1" si="101"/>
        <v>403.49968948476192</v>
      </c>
      <c r="Q469" s="301">
        <f t="shared" ca="1" si="102"/>
        <v>417.43949406545607</v>
      </c>
      <c r="R469" s="301">
        <f t="shared" ca="1" si="103"/>
        <v>389.55988490406776</v>
      </c>
      <c r="S469" s="50"/>
      <c r="T469" s="292"/>
      <c r="U469" s="265"/>
      <c r="V469" s="292">
        <f t="shared" ca="1" si="104"/>
        <v>403.49968948476192</v>
      </c>
      <c r="W469" s="241">
        <f t="shared" ca="1" si="105"/>
        <v>-4.4096934847619309</v>
      </c>
      <c r="X469" s="351">
        <f t="shared" ca="1" si="106"/>
        <v>19.445396629551823</v>
      </c>
      <c r="Y469" s="50">
        <f t="shared" ca="1" si="96"/>
        <v>6.516584727012642</v>
      </c>
      <c r="Z469" s="265">
        <f t="shared" ca="1" si="107"/>
        <v>405.60658072701261</v>
      </c>
      <c r="AA469" s="265">
        <f t="shared" ca="1" si="108"/>
        <v>392.57341127298736</v>
      </c>
      <c r="AB469" s="292"/>
      <c r="AC469" s="37"/>
      <c r="AD469" s="50"/>
      <c r="AE469" s="228"/>
      <c r="AF469" s="50"/>
      <c r="AG469" s="50"/>
      <c r="AH469" s="228"/>
      <c r="AI469" s="50"/>
      <c r="AJ469" s="50"/>
      <c r="AK469" s="50"/>
      <c r="AL469" s="68"/>
      <c r="AM469" s="246"/>
      <c r="AN469" s="241"/>
      <c r="AO469" s="68"/>
      <c r="AP469" s="68"/>
      <c r="AQ469" s="241"/>
      <c r="AR469" s="241"/>
      <c r="AS469" s="228"/>
      <c r="AT469" s="194"/>
      <c r="AU469" s="37"/>
      <c r="AV469" s="68"/>
      <c r="AW469" s="228"/>
      <c r="AX469" s="241"/>
      <c r="AY469" s="38"/>
      <c r="AZ469" s="38"/>
      <c r="BA469" s="55"/>
      <c r="BB469" s="55"/>
      <c r="BC469" s="3">
        <f t="shared" ca="1" si="109"/>
        <v>132497200</v>
      </c>
      <c r="BD469" s="3" t="e">
        <f t="shared" ca="1" si="110"/>
        <v>#N/A</v>
      </c>
      <c r="BE469" s="132"/>
      <c r="BF469" s="132"/>
      <c r="BG469" s="125"/>
      <c r="BJ469" s="68"/>
      <c r="BK469" s="68"/>
      <c r="BL469" s="68"/>
      <c r="BN469" s="169"/>
      <c r="BP469" s="68"/>
      <c r="BQ469" s="68"/>
      <c r="BR469" s="68"/>
      <c r="BU469" s="68"/>
      <c r="BV469" s="68"/>
      <c r="BW469" s="68"/>
      <c r="BX469" s="68"/>
      <c r="BZ469" s="237"/>
      <c r="CD469" s="237"/>
      <c r="CF469" s="68"/>
      <c r="CG469" s="68"/>
      <c r="CH469" s="237"/>
      <c r="CL469" s="237"/>
    </row>
    <row r="470" spans="1:90" x14ac:dyDescent="0.4">
      <c r="A470">
        <v>438</v>
      </c>
      <c r="B470" s="47">
        <f ca="1">IF(A470&gt;$A$8,"",OFFSET(InputPriceData!B$15,$A470+$A$11,0,1,1))</f>
        <v>44690</v>
      </c>
      <c r="C470" s="3">
        <f ca="1">IF(A470&gt;$A$8,"",OFFSET(InputPriceData!G$15,CalculationsAndCharts!$A470+$A$11,IF($C$5,8,0),1,1))</f>
        <v>155586100</v>
      </c>
      <c r="D470" s="4">
        <f ca="1">IF(A470&gt;$A$8,"",OFFSET(InputPriceData!C$15,CalculationsAndCharts!$A470+$A$11,IF($C$5,8,0),1,1))</f>
        <v>405.10000600000001</v>
      </c>
      <c r="E470" s="4">
        <f ca="1">IF(A470&gt;$A$8,"",OFFSET(InputPriceData!D$15,CalculationsAndCharts!$A470+$A$11,IF($C$5,8,0),1,1))</f>
        <v>406.41000400000001</v>
      </c>
      <c r="F470" s="4">
        <f ca="1">IF(A470&gt;$A$8,"",OFFSET(InputPriceData!E$15,CalculationsAndCharts!$A470+$A$11,IF($C$5,8,0),1,1))</f>
        <v>396.5</v>
      </c>
      <c r="G470" s="4">
        <f ca="1">IF(A470&gt;$A$8,"",OFFSET(InputPriceData!F$15,CalculationsAndCharts!$A470+$A$11,IF($C$5,8,0),1,1))</f>
        <v>398.17001299999998</v>
      </c>
      <c r="H470" s="282">
        <f t="shared" ca="1" si="97"/>
        <v>411.33999599999999</v>
      </c>
      <c r="I470" s="292">
        <f t="shared" ca="1" si="98"/>
        <v>396.5</v>
      </c>
      <c r="J470" s="50">
        <f t="shared" ca="1" si="99"/>
        <v>14.839995999999985</v>
      </c>
      <c r="K470" s="282"/>
      <c r="L470" s="282"/>
      <c r="M470" s="292">
        <f t="shared" ca="1" si="100"/>
        <v>14.097225746879639</v>
      </c>
      <c r="N470" s="291"/>
      <c r="P470" s="292">
        <f t="shared" ca="1" si="101"/>
        <v>409.18726844806019</v>
      </c>
      <c r="Q470" s="301">
        <f t="shared" ca="1" si="102"/>
        <v>423.28449419493984</v>
      </c>
      <c r="R470" s="301">
        <f t="shared" ca="1" si="103"/>
        <v>395.09004270118055</v>
      </c>
      <c r="S470" s="50"/>
      <c r="T470" s="292"/>
      <c r="U470" s="265"/>
      <c r="V470" s="292">
        <f t="shared" ca="1" si="104"/>
        <v>409.18726844806019</v>
      </c>
      <c r="W470" s="241">
        <f t="shared" ca="1" si="105"/>
        <v>-11.017255448060212</v>
      </c>
      <c r="X470" s="351">
        <f t="shared" ca="1" si="106"/>
        <v>121.37991760781242</v>
      </c>
      <c r="Y470" s="50">
        <f t="shared" ca="1" si="96"/>
        <v>6.610483228439783</v>
      </c>
      <c r="Z470" s="265">
        <f t="shared" ca="1" si="107"/>
        <v>404.78049622843974</v>
      </c>
      <c r="AA470" s="265">
        <f t="shared" ca="1" si="108"/>
        <v>391.55952977156022</v>
      </c>
      <c r="AB470" s="292"/>
      <c r="AC470" s="37"/>
      <c r="AD470" s="50"/>
      <c r="AE470" s="228"/>
      <c r="AF470" s="50"/>
      <c r="AG470" s="50"/>
      <c r="AH470" s="228"/>
      <c r="AI470" s="50"/>
      <c r="AJ470" s="50"/>
      <c r="AK470" s="50"/>
      <c r="AL470" s="68"/>
      <c r="AM470" s="246"/>
      <c r="AN470" s="241"/>
      <c r="AO470" s="68"/>
      <c r="AP470" s="68"/>
      <c r="AQ470" s="241"/>
      <c r="AR470" s="241"/>
      <c r="AS470" s="228"/>
      <c r="AT470" s="194"/>
      <c r="AU470" s="37"/>
      <c r="AV470" s="68"/>
      <c r="AW470" s="228"/>
      <c r="AX470" s="241"/>
      <c r="AY470" s="38"/>
      <c r="AZ470" s="38"/>
      <c r="BA470" s="55"/>
      <c r="BB470" s="55"/>
      <c r="BC470" s="3" t="e">
        <f t="shared" ca="1" si="109"/>
        <v>#N/A</v>
      </c>
      <c r="BD470" s="3">
        <f t="shared" ca="1" si="110"/>
        <v>155586100</v>
      </c>
      <c r="BE470" s="132"/>
      <c r="BF470" s="132"/>
      <c r="BG470" s="125"/>
      <c r="BJ470" s="68"/>
      <c r="BK470" s="68"/>
      <c r="BL470" s="68"/>
      <c r="BN470" s="169"/>
      <c r="BP470" s="68"/>
      <c r="BQ470" s="68"/>
      <c r="BR470" s="68"/>
      <c r="BU470" s="68"/>
      <c r="BV470" s="68"/>
      <c r="BW470" s="68"/>
      <c r="BX470" s="68"/>
      <c r="BZ470" s="237"/>
      <c r="CD470" s="237"/>
      <c r="CF470" s="68"/>
      <c r="CG470" s="68"/>
      <c r="CH470" s="237"/>
      <c r="CL470" s="237"/>
    </row>
    <row r="471" spans="1:90" x14ac:dyDescent="0.4">
      <c r="A471">
        <v>439</v>
      </c>
      <c r="B471" s="47">
        <f ca="1">IF(A471&gt;$A$8,"",OFFSET(InputPriceData!B$15,$A471+$A$11,0,1,1))</f>
        <v>44687</v>
      </c>
      <c r="C471" s="3">
        <f ca="1">IF(A471&gt;$A$8,"",OFFSET(InputPriceData!G$15,CalculationsAndCharts!$A471+$A$11,IF($C$5,8,0),1,1))</f>
        <v>151770800</v>
      </c>
      <c r="D471" s="4">
        <f ca="1">IF(A471&gt;$A$8,"",OFFSET(InputPriceData!C$15,CalculationsAndCharts!$A471+$A$11,IF($C$5,8,0),1,1))</f>
        <v>411.10000600000001</v>
      </c>
      <c r="E471" s="4">
        <f ca="1">IF(A471&gt;$A$8,"",OFFSET(InputPriceData!D$15,CalculationsAndCharts!$A471+$A$11,IF($C$5,8,0),1,1))</f>
        <v>414.79998799999998</v>
      </c>
      <c r="F471" s="4">
        <f ca="1">IF(A471&gt;$A$8,"",OFFSET(InputPriceData!E$15,CalculationsAndCharts!$A471+$A$11,IF($C$5,8,0),1,1))</f>
        <v>405.73001099999999</v>
      </c>
      <c r="G471" s="4">
        <f ca="1">IF(A471&gt;$A$8,"",OFFSET(InputPriceData!F$15,CalculationsAndCharts!$A471+$A$11,IF($C$5,8,0),1,1))</f>
        <v>411.33999599999999</v>
      </c>
      <c r="H471" s="282">
        <f t="shared" ca="1" si="97"/>
        <v>414.79998799999998</v>
      </c>
      <c r="I471" s="292">
        <f t="shared" ca="1" si="98"/>
        <v>405.73001099999999</v>
      </c>
      <c r="J471" s="50">
        <f t="shared" ca="1" si="99"/>
        <v>9.0699769999999944</v>
      </c>
      <c r="K471" s="282"/>
      <c r="L471" s="282"/>
      <c r="M471" s="292">
        <f t="shared" ca="1" si="100"/>
        <v>14.75861369488606</v>
      </c>
      <c r="N471" s="291"/>
      <c r="P471" s="292">
        <f t="shared" ca="1" si="101"/>
        <v>413.70680768882983</v>
      </c>
      <c r="Q471" s="301">
        <f t="shared" ca="1" si="102"/>
        <v>428.46542138371586</v>
      </c>
      <c r="R471" s="301">
        <f t="shared" ca="1" si="103"/>
        <v>398.94819399394379</v>
      </c>
      <c r="S471" s="50"/>
      <c r="T471" s="292"/>
      <c r="U471" s="265"/>
      <c r="V471" s="292">
        <f t="shared" ca="1" si="104"/>
        <v>413.70680768882983</v>
      </c>
      <c r="W471" s="241">
        <f t="shared" ca="1" si="105"/>
        <v>-2.3668116888298414</v>
      </c>
      <c r="X471" s="351">
        <f t="shared" ca="1" si="106"/>
        <v>5.6017975703815663</v>
      </c>
      <c r="Y471" s="50">
        <f t="shared" ca="1" si="96"/>
        <v>6.1529470573696159</v>
      </c>
      <c r="Z471" s="265">
        <f t="shared" ca="1" si="107"/>
        <v>417.49294305736959</v>
      </c>
      <c r="AA471" s="265">
        <f t="shared" ca="1" si="108"/>
        <v>405.18704894263038</v>
      </c>
      <c r="AB471" s="292"/>
      <c r="AC471" s="37"/>
      <c r="AD471" s="50"/>
      <c r="AE471" s="228"/>
      <c r="AF471" s="50"/>
      <c r="AG471" s="50"/>
      <c r="AH471" s="228"/>
      <c r="AI471" s="50"/>
      <c r="AJ471" s="50"/>
      <c r="AK471" s="50"/>
      <c r="AL471" s="68"/>
      <c r="AM471" s="246"/>
      <c r="AN471" s="241"/>
      <c r="AO471" s="68"/>
      <c r="AP471" s="68"/>
      <c r="AQ471" s="241"/>
      <c r="AR471" s="241"/>
      <c r="AS471" s="228"/>
      <c r="AT471" s="194"/>
      <c r="AU471" s="37"/>
      <c r="AV471" s="68"/>
      <c r="AW471" s="228"/>
      <c r="AX471" s="241"/>
      <c r="AY471" s="38"/>
      <c r="AZ471" s="38"/>
      <c r="BA471" s="55"/>
      <c r="BB471" s="55"/>
      <c r="BC471" s="3" t="e">
        <f t="shared" ca="1" si="109"/>
        <v>#N/A</v>
      </c>
      <c r="BD471" s="3">
        <f t="shared" ca="1" si="110"/>
        <v>151770800</v>
      </c>
      <c r="BE471" s="132"/>
      <c r="BF471" s="132"/>
      <c r="BG471" s="125"/>
      <c r="BJ471" s="68"/>
      <c r="BK471" s="68"/>
      <c r="BL471" s="68"/>
      <c r="BN471" s="169"/>
      <c r="BP471" s="68"/>
      <c r="BQ471" s="68"/>
      <c r="BR471" s="68"/>
      <c r="BU471" s="68"/>
      <c r="BV471" s="68"/>
      <c r="BW471" s="68"/>
      <c r="BX471" s="68"/>
      <c r="BZ471" s="237"/>
      <c r="CD471" s="237"/>
      <c r="CF471" s="68"/>
      <c r="CG471" s="68"/>
      <c r="CH471" s="237"/>
      <c r="CL471" s="237"/>
    </row>
    <row r="472" spans="1:90" x14ac:dyDescent="0.4">
      <c r="A472">
        <v>440</v>
      </c>
      <c r="B472" s="47">
        <f ca="1">IF(A472&gt;$A$8,"",OFFSET(InputPriceData!B$15,$A472+$A$11,0,1,1))</f>
        <v>44686</v>
      </c>
      <c r="C472" s="3">
        <f ca="1">IF(A472&gt;$A$8,"",OFFSET(InputPriceData!G$15,CalculationsAndCharts!$A472+$A$11,IF($C$5,8,0),1,1))</f>
        <v>172929100</v>
      </c>
      <c r="D472" s="4">
        <f ca="1">IF(A472&gt;$A$8,"",OFFSET(InputPriceData!C$15,CalculationsAndCharts!$A472+$A$11,IF($C$5,8,0),1,1))</f>
        <v>424.54998799999998</v>
      </c>
      <c r="E472" s="4">
        <f ca="1">IF(A472&gt;$A$8,"",OFFSET(InputPriceData!D$15,CalculationsAndCharts!$A472+$A$11,IF($C$5,8,0),1,1))</f>
        <v>425</v>
      </c>
      <c r="F472" s="4">
        <f ca="1">IF(A472&gt;$A$8,"",OFFSET(InputPriceData!E$15,CalculationsAndCharts!$A472+$A$11,IF($C$5,8,0),1,1))</f>
        <v>409.44000199999999</v>
      </c>
      <c r="G472" s="4">
        <f ca="1">IF(A472&gt;$A$8,"",OFFSET(InputPriceData!F$15,CalculationsAndCharts!$A472+$A$11,IF($C$5,8,0),1,1))</f>
        <v>413.80999800000001</v>
      </c>
      <c r="H472" s="282">
        <f t="shared" ca="1" si="97"/>
        <v>429.05999800000001</v>
      </c>
      <c r="I472" s="292">
        <f t="shared" ca="1" si="98"/>
        <v>409.44000199999999</v>
      </c>
      <c r="J472" s="50">
        <f t="shared" ca="1" si="99"/>
        <v>19.619996000000015</v>
      </c>
      <c r="K472" s="282"/>
      <c r="L472" s="282"/>
      <c r="M472" s="292">
        <f t="shared" ca="1" si="100"/>
        <v>14.255039727097163</v>
      </c>
      <c r="N472" s="291"/>
      <c r="P472" s="292">
        <f t="shared" ca="1" si="101"/>
        <v>415.75930494334602</v>
      </c>
      <c r="Q472" s="301">
        <f t="shared" ca="1" si="102"/>
        <v>430.01434467044317</v>
      </c>
      <c r="R472" s="301">
        <f t="shared" ca="1" si="103"/>
        <v>401.50426521624888</v>
      </c>
      <c r="S472" s="50"/>
      <c r="T472" s="292"/>
      <c r="U472" s="265"/>
      <c r="V472" s="292">
        <f t="shared" ca="1" si="104"/>
        <v>415.75930494334602</v>
      </c>
      <c r="W472" s="241">
        <f t="shared" ca="1" si="105"/>
        <v>-1.9493069433460164</v>
      </c>
      <c r="X472" s="351">
        <f t="shared" ca="1" si="106"/>
        <v>3.7997975593769895</v>
      </c>
      <c r="Y472" s="50">
        <f t="shared" ca="1" si="96"/>
        <v>6.1647453155295899</v>
      </c>
      <c r="Z472" s="265">
        <f t="shared" ca="1" si="107"/>
        <v>419.97474331552962</v>
      </c>
      <c r="AA472" s="265">
        <f t="shared" ca="1" si="108"/>
        <v>407.64525268447039</v>
      </c>
      <c r="AB472" s="292"/>
      <c r="AC472" s="37"/>
      <c r="AD472" s="50"/>
      <c r="AE472" s="228"/>
      <c r="AF472" s="50"/>
      <c r="AG472" s="50"/>
      <c r="AH472" s="228"/>
      <c r="AI472" s="50"/>
      <c r="AJ472" s="50"/>
      <c r="AK472" s="50"/>
      <c r="AL472" s="68"/>
      <c r="AM472" s="246"/>
      <c r="AN472" s="241"/>
      <c r="AO472" s="68"/>
      <c r="AP472" s="68"/>
      <c r="AQ472" s="241"/>
      <c r="AR472" s="241"/>
      <c r="AS472" s="228"/>
      <c r="AT472" s="194"/>
      <c r="AU472" s="37"/>
      <c r="AV472" s="68"/>
      <c r="AW472" s="228"/>
      <c r="AX472" s="241"/>
      <c r="AY472" s="38"/>
      <c r="AZ472" s="38"/>
      <c r="BA472" s="55"/>
      <c r="BB472" s="55"/>
      <c r="BC472" s="3" t="e">
        <f t="shared" ca="1" si="109"/>
        <v>#N/A</v>
      </c>
      <c r="BD472" s="3">
        <f t="shared" ca="1" si="110"/>
        <v>172929100</v>
      </c>
      <c r="BE472" s="132"/>
      <c r="BF472" s="132"/>
      <c r="BG472" s="125"/>
      <c r="BJ472" s="68"/>
      <c r="BK472" s="68"/>
      <c r="BL472" s="68"/>
      <c r="BN472" s="169"/>
      <c r="BP472" s="68"/>
      <c r="BQ472" s="68"/>
      <c r="BR472" s="68"/>
      <c r="BU472" s="68"/>
      <c r="BV472" s="68"/>
      <c r="BW472" s="68"/>
      <c r="BX472" s="68"/>
      <c r="BZ472" s="237"/>
      <c r="CD472" s="237"/>
      <c r="CF472" s="68"/>
      <c r="CG472" s="68"/>
      <c r="CH472" s="237"/>
      <c r="CL472" s="237"/>
    </row>
    <row r="473" spans="1:90" x14ac:dyDescent="0.4">
      <c r="A473">
        <v>441</v>
      </c>
      <c r="B473" s="47">
        <f ca="1">IF(A473&gt;$A$8,"",OFFSET(InputPriceData!B$15,$A473+$A$11,0,1,1))</f>
        <v>44685</v>
      </c>
      <c r="C473" s="3">
        <f ca="1">IF(A473&gt;$A$8,"",OFFSET(InputPriceData!G$15,CalculationsAndCharts!$A473+$A$11,IF($C$5,8,0),1,1))</f>
        <v>144247900</v>
      </c>
      <c r="D473" s="4">
        <f ca="1">IF(A473&gt;$A$8,"",OFFSET(InputPriceData!C$15,CalculationsAndCharts!$A473+$A$11,IF($C$5,8,0),1,1))</f>
        <v>417.07998700000002</v>
      </c>
      <c r="E473" s="4">
        <f ca="1">IF(A473&gt;$A$8,"",OFFSET(InputPriceData!D$15,CalculationsAndCharts!$A473+$A$11,IF($C$5,8,0),1,1))</f>
        <v>429.66000400000001</v>
      </c>
      <c r="F473" s="4">
        <f ca="1">IF(A473&gt;$A$8,"",OFFSET(InputPriceData!E$15,CalculationsAndCharts!$A473+$A$11,IF($C$5,8,0),1,1))</f>
        <v>413.709991</v>
      </c>
      <c r="G473" s="4">
        <f ca="1">IF(A473&gt;$A$8,"",OFFSET(InputPriceData!F$15,CalculationsAndCharts!$A473+$A$11,IF($C$5,8,0),1,1))</f>
        <v>429.05999800000001</v>
      </c>
      <c r="H473" s="282">
        <f t="shared" ca="1" si="97"/>
        <v>429.66000400000001</v>
      </c>
      <c r="I473" s="292">
        <f t="shared" ca="1" si="98"/>
        <v>413.709991</v>
      </c>
      <c r="J473" s="50">
        <f t="shared" ca="1" si="99"/>
        <v>15.950013000000013</v>
      </c>
      <c r="K473" s="282"/>
      <c r="L473" s="282"/>
      <c r="M473" s="292">
        <f t="shared" ca="1" si="100"/>
        <v>11.768911965664568</v>
      </c>
      <c r="N473" s="291"/>
      <c r="P473" s="292">
        <f t="shared" ca="1" si="101"/>
        <v>414.15801407578107</v>
      </c>
      <c r="Q473" s="301">
        <f t="shared" ca="1" si="102"/>
        <v>425.92692604144565</v>
      </c>
      <c r="R473" s="301">
        <f t="shared" ca="1" si="103"/>
        <v>402.38910211011648</v>
      </c>
      <c r="S473" s="50"/>
      <c r="T473" s="292"/>
      <c r="U473" s="265"/>
      <c r="V473" s="292">
        <f t="shared" ca="1" si="104"/>
        <v>414.15801407578107</v>
      </c>
      <c r="W473" s="241">
        <f t="shared" ca="1" si="105"/>
        <v>14.901983924218939</v>
      </c>
      <c r="X473" s="351">
        <f t="shared" ca="1" si="106"/>
        <v>222.06912487767968</v>
      </c>
      <c r="Y473" s="50">
        <f t="shared" ca="1" si="96"/>
        <v>6.4089497413566336</v>
      </c>
      <c r="Z473" s="265">
        <f t="shared" ca="1" si="107"/>
        <v>435.46894774135666</v>
      </c>
      <c r="AA473" s="265">
        <f t="shared" ca="1" si="108"/>
        <v>422.65104825864336</v>
      </c>
      <c r="AB473" s="292"/>
      <c r="AC473" s="37"/>
      <c r="AD473" s="50"/>
      <c r="AE473" s="228"/>
      <c r="AF473" s="50"/>
      <c r="AG473" s="50"/>
      <c r="AH473" s="228"/>
      <c r="AI473" s="50"/>
      <c r="AJ473" s="50"/>
      <c r="AK473" s="50"/>
      <c r="AL473" s="68"/>
      <c r="AM473" s="246"/>
      <c r="AN473" s="241"/>
      <c r="AO473" s="68"/>
      <c r="AP473" s="68"/>
      <c r="AQ473" s="241"/>
      <c r="AR473" s="241"/>
      <c r="AS473" s="228"/>
      <c r="AT473" s="194"/>
      <c r="AU473" s="37"/>
      <c r="AV473" s="68"/>
      <c r="AW473" s="228"/>
      <c r="AX473" s="241"/>
      <c r="AY473" s="38"/>
      <c r="AZ473" s="38"/>
      <c r="BA473" s="55"/>
      <c r="BB473" s="55"/>
      <c r="BC473" s="3">
        <f t="shared" ca="1" si="109"/>
        <v>144247900</v>
      </c>
      <c r="BD473" s="3" t="e">
        <f t="shared" ca="1" si="110"/>
        <v>#N/A</v>
      </c>
      <c r="BE473" s="132"/>
      <c r="BF473" s="132"/>
      <c r="BG473" s="125"/>
      <c r="BJ473" s="68"/>
      <c r="BK473" s="68"/>
      <c r="BL473" s="68"/>
      <c r="BN473" s="169"/>
      <c r="BP473" s="68"/>
      <c r="BQ473" s="68"/>
      <c r="BR473" s="68"/>
      <c r="BU473" s="68"/>
      <c r="BV473" s="68"/>
      <c r="BW473" s="68"/>
      <c r="BX473" s="68"/>
      <c r="BZ473" s="237"/>
      <c r="CD473" s="237"/>
      <c r="CF473" s="68"/>
      <c r="CG473" s="68"/>
      <c r="CH473" s="237"/>
      <c r="CL473" s="237"/>
    </row>
    <row r="474" spans="1:90" x14ac:dyDescent="0.4">
      <c r="A474">
        <v>442</v>
      </c>
      <c r="B474" s="47">
        <f ca="1">IF(A474&gt;$A$8,"",OFFSET(InputPriceData!B$15,$A474+$A$11,0,1,1))</f>
        <v>44684</v>
      </c>
      <c r="C474" s="3">
        <f ca="1">IF(A474&gt;$A$8,"",OFFSET(InputPriceData!G$15,CalculationsAndCharts!$A474+$A$11,IF($C$5,8,0),1,1))</f>
        <v>100028200</v>
      </c>
      <c r="D474" s="4">
        <f ca="1">IF(A474&gt;$A$8,"",OFFSET(InputPriceData!C$15,CalculationsAndCharts!$A474+$A$11,IF($C$5,8,0),1,1))</f>
        <v>415.01001000000002</v>
      </c>
      <c r="E474" s="4">
        <f ca="1">IF(A474&gt;$A$8,"",OFFSET(InputPriceData!D$15,CalculationsAndCharts!$A474+$A$11,IF($C$5,8,0),1,1))</f>
        <v>418.92999300000002</v>
      </c>
      <c r="F474" s="4">
        <f ca="1">IF(A474&gt;$A$8,"",OFFSET(InputPriceData!E$15,CalculationsAndCharts!$A474+$A$11,IF($C$5,8,0),1,1))</f>
        <v>413.35998499999999</v>
      </c>
      <c r="G474" s="4">
        <f ca="1">IF(A474&gt;$A$8,"",OFFSET(InputPriceData!F$15,CalculationsAndCharts!$A474+$A$11,IF($C$5,8,0),1,1))</f>
        <v>416.38000499999998</v>
      </c>
      <c r="H474" s="282">
        <f t="shared" ca="1" si="97"/>
        <v>418.92999300000002</v>
      </c>
      <c r="I474" s="292">
        <f t="shared" ca="1" si="98"/>
        <v>413.35998499999999</v>
      </c>
      <c r="J474" s="50">
        <f t="shared" ca="1" si="99"/>
        <v>5.5700080000000298</v>
      </c>
      <c r="K474" s="282"/>
      <c r="L474" s="282"/>
      <c r="M474" s="292">
        <f t="shared" ca="1" si="100"/>
        <v>12.129716023239528</v>
      </c>
      <c r="N474" s="291"/>
      <c r="P474" s="292">
        <f t="shared" ca="1" si="101"/>
        <v>411.91822108018772</v>
      </c>
      <c r="Q474" s="301">
        <f t="shared" ca="1" si="102"/>
        <v>424.04793710342727</v>
      </c>
      <c r="R474" s="301">
        <f t="shared" ca="1" si="103"/>
        <v>399.78850505694817</v>
      </c>
      <c r="S474" s="50"/>
      <c r="T474" s="292"/>
      <c r="U474" s="265"/>
      <c r="V474" s="292">
        <f t="shared" ca="1" si="104"/>
        <v>411.91822108018772</v>
      </c>
      <c r="W474" s="241">
        <f t="shared" ca="1" si="105"/>
        <v>4.4617839198122624</v>
      </c>
      <c r="X474" s="351">
        <f t="shared" ca="1" si="106"/>
        <v>19.907515747095278</v>
      </c>
      <c r="Y474" s="50">
        <f t="shared" ca="1" si="96"/>
        <v>5.6748035413983677</v>
      </c>
      <c r="Z474" s="265">
        <f t="shared" ca="1" si="107"/>
        <v>422.05480854139836</v>
      </c>
      <c r="AA474" s="265">
        <f t="shared" ca="1" si="108"/>
        <v>410.70520145860161</v>
      </c>
      <c r="AB474" s="292"/>
      <c r="AC474" s="37"/>
      <c r="AD474" s="50"/>
      <c r="AE474" s="228"/>
      <c r="AF474" s="50"/>
      <c r="AG474" s="50"/>
      <c r="AH474" s="228"/>
      <c r="AI474" s="50"/>
      <c r="AJ474" s="50"/>
      <c r="AK474" s="50"/>
      <c r="AL474" s="68"/>
      <c r="AM474" s="246"/>
      <c r="AN474" s="241"/>
      <c r="AO474" s="68"/>
      <c r="AP474" s="68"/>
      <c r="AQ474" s="241"/>
      <c r="AR474" s="241"/>
      <c r="AS474" s="228"/>
      <c r="AT474" s="194"/>
      <c r="AU474" s="37"/>
      <c r="AV474" s="68"/>
      <c r="AW474" s="228"/>
      <c r="AX474" s="241"/>
      <c r="AY474" s="38"/>
      <c r="AZ474" s="38"/>
      <c r="BA474" s="55"/>
      <c r="BB474" s="55"/>
      <c r="BC474" s="3">
        <f t="shared" ca="1" si="109"/>
        <v>100028200</v>
      </c>
      <c r="BD474" s="3" t="e">
        <f t="shared" ca="1" si="110"/>
        <v>#N/A</v>
      </c>
      <c r="BE474" s="132"/>
      <c r="BF474" s="132"/>
      <c r="BG474" s="125"/>
      <c r="BJ474" s="68"/>
      <c r="BK474" s="68"/>
      <c r="BL474" s="68"/>
      <c r="BN474" s="169"/>
      <c r="BP474" s="68"/>
      <c r="BQ474" s="68"/>
      <c r="BR474" s="68"/>
      <c r="BU474" s="68"/>
      <c r="BV474" s="68"/>
      <c r="BW474" s="68"/>
      <c r="BX474" s="68"/>
      <c r="BZ474" s="237"/>
      <c r="CD474" s="237"/>
      <c r="CF474" s="68"/>
      <c r="CG474" s="68"/>
      <c r="CH474" s="237"/>
      <c r="CL474" s="237"/>
    </row>
    <row r="475" spans="1:90" x14ac:dyDescent="0.4">
      <c r="A475">
        <v>443</v>
      </c>
      <c r="B475" s="47">
        <f ca="1">IF(A475&gt;$A$8,"",OFFSET(InputPriceData!B$15,$A475+$A$11,0,1,1))</f>
        <v>44683</v>
      </c>
      <c r="C475" s="3">
        <f ca="1">IF(A475&gt;$A$8,"",OFFSET(InputPriceData!G$15,CalculationsAndCharts!$A475+$A$11,IF($C$5,8,0),1,1))</f>
        <v>158312500</v>
      </c>
      <c r="D475" s="4">
        <f ca="1">IF(A475&gt;$A$8,"",OFFSET(InputPriceData!C$15,CalculationsAndCharts!$A475+$A$11,IF($C$5,8,0),1,1))</f>
        <v>412.07000699999998</v>
      </c>
      <c r="E475" s="4">
        <f ca="1">IF(A475&gt;$A$8,"",OFFSET(InputPriceData!D$15,CalculationsAndCharts!$A475+$A$11,IF($C$5,8,0),1,1))</f>
        <v>415.92001299999998</v>
      </c>
      <c r="F475" s="4">
        <f ca="1">IF(A475&gt;$A$8,"",OFFSET(InputPriceData!E$15,CalculationsAndCharts!$A475+$A$11,IF($C$5,8,0),1,1))</f>
        <v>405.01998900000001</v>
      </c>
      <c r="G475" s="4">
        <f ca="1">IF(A475&gt;$A$8,"",OFFSET(InputPriceData!F$15,CalculationsAndCharts!$A475+$A$11,IF($C$5,8,0),1,1))</f>
        <v>414.48001099999999</v>
      </c>
      <c r="H475" s="282">
        <f t="shared" ca="1" si="97"/>
        <v>415.92001299999998</v>
      </c>
      <c r="I475" s="292">
        <f t="shared" ca="1" si="98"/>
        <v>405.01998900000001</v>
      </c>
      <c r="J475" s="50">
        <f t="shared" ca="1" si="99"/>
        <v>10.900023999999974</v>
      </c>
      <c r="K475" s="282"/>
      <c r="L475" s="282"/>
      <c r="M475" s="292">
        <f t="shared" ca="1" si="100"/>
        <v>13.780170797182786</v>
      </c>
      <c r="N475" s="291"/>
      <c r="P475" s="292">
        <f t="shared" ca="1" si="101"/>
        <v>413.38463775471524</v>
      </c>
      <c r="Q475" s="301">
        <f t="shared" ca="1" si="102"/>
        <v>427.16480855189803</v>
      </c>
      <c r="R475" s="301">
        <f t="shared" ca="1" si="103"/>
        <v>399.60446695753245</v>
      </c>
      <c r="S475" s="50"/>
      <c r="T475" s="292"/>
      <c r="U475" s="265"/>
      <c r="V475" s="292">
        <f t="shared" ca="1" si="104"/>
        <v>413.38463775471524</v>
      </c>
      <c r="W475" s="241">
        <f t="shared" ca="1" si="105"/>
        <v>1.0953732452847476</v>
      </c>
      <c r="X475" s="351">
        <f t="shared" ca="1" si="106"/>
        <v>1.1998425464856397</v>
      </c>
      <c r="Y475" s="50">
        <f t="shared" ca="1" si="96"/>
        <v>5.6063356415983883</v>
      </c>
      <c r="Z475" s="265">
        <f t="shared" ca="1" si="107"/>
        <v>420.08634664159837</v>
      </c>
      <c r="AA475" s="265">
        <f t="shared" ca="1" si="108"/>
        <v>408.87367535840161</v>
      </c>
      <c r="AB475" s="292"/>
      <c r="AC475" s="37"/>
      <c r="AD475" s="50"/>
      <c r="AE475" s="228"/>
      <c r="AF475" s="50"/>
      <c r="AG475" s="50"/>
      <c r="AH475" s="228"/>
      <c r="AI475" s="50"/>
      <c r="AJ475" s="50"/>
      <c r="AK475" s="50"/>
      <c r="AL475" s="68"/>
      <c r="AM475" s="246"/>
      <c r="AN475" s="241"/>
      <c r="AO475" s="68"/>
      <c r="AP475" s="68"/>
      <c r="AQ475" s="241"/>
      <c r="AR475" s="241"/>
      <c r="AS475" s="228"/>
      <c r="AT475" s="194"/>
      <c r="AU475" s="37"/>
      <c r="AV475" s="68"/>
      <c r="AW475" s="228"/>
      <c r="AX475" s="241"/>
      <c r="AY475" s="38"/>
      <c r="AZ475" s="38"/>
      <c r="BA475" s="55"/>
      <c r="BB475" s="55"/>
      <c r="BC475" s="3">
        <f t="shared" ca="1" si="109"/>
        <v>158312500</v>
      </c>
      <c r="BD475" s="3" t="e">
        <f t="shared" ca="1" si="110"/>
        <v>#N/A</v>
      </c>
      <c r="BE475" s="132"/>
      <c r="BF475" s="132"/>
      <c r="BG475" s="125"/>
      <c r="BJ475" s="68"/>
      <c r="BK475" s="68"/>
      <c r="BL475" s="68"/>
      <c r="BN475" s="169"/>
      <c r="BP475" s="68"/>
      <c r="BQ475" s="68"/>
      <c r="BR475" s="68"/>
      <c r="BU475" s="68"/>
      <c r="BV475" s="68"/>
      <c r="BW475" s="68"/>
      <c r="BX475" s="68"/>
      <c r="BZ475" s="237"/>
      <c r="CD475" s="237"/>
      <c r="CF475" s="68"/>
      <c r="CG475" s="68"/>
      <c r="CH475" s="237"/>
      <c r="CL475" s="237"/>
    </row>
    <row r="476" spans="1:90" x14ac:dyDescent="0.4">
      <c r="A476">
        <v>444</v>
      </c>
      <c r="B476" s="47">
        <f ca="1">IF(A476&gt;$A$8,"",OFFSET(InputPriceData!B$15,$A476+$A$11,0,1,1))</f>
        <v>44680</v>
      </c>
      <c r="C476" s="3">
        <f ca="1">IF(A476&gt;$A$8,"",OFFSET(InputPriceData!G$15,CalculationsAndCharts!$A476+$A$11,IF($C$5,8,0),1,1))</f>
        <v>145491100</v>
      </c>
      <c r="D476" s="4">
        <f ca="1">IF(A476&gt;$A$8,"",OFFSET(InputPriceData!C$15,CalculationsAndCharts!$A476+$A$11,IF($C$5,8,0),1,1))</f>
        <v>423.58999599999999</v>
      </c>
      <c r="E476" s="4">
        <f ca="1">IF(A476&gt;$A$8,"",OFFSET(InputPriceData!D$15,CalculationsAndCharts!$A476+$A$11,IF($C$5,8,0),1,1))</f>
        <v>425.86999500000002</v>
      </c>
      <c r="F476" s="4">
        <f ca="1">IF(A476&gt;$A$8,"",OFFSET(InputPriceData!E$15,CalculationsAndCharts!$A476+$A$11,IF($C$5,8,0),1,1))</f>
        <v>411.209991</v>
      </c>
      <c r="G476" s="4">
        <f ca="1">IF(A476&gt;$A$8,"",OFFSET(InputPriceData!F$15,CalculationsAndCharts!$A476+$A$11,IF($C$5,8,0),1,1))</f>
        <v>412</v>
      </c>
      <c r="H476" s="282">
        <f t="shared" ca="1" si="97"/>
        <v>427.80999800000001</v>
      </c>
      <c r="I476" s="292">
        <f t="shared" ca="1" si="98"/>
        <v>411.209991</v>
      </c>
      <c r="J476" s="50">
        <f t="shared" ca="1" si="99"/>
        <v>16.600007000000005</v>
      </c>
      <c r="K476" s="282"/>
      <c r="L476" s="282"/>
      <c r="M476" s="292">
        <f t="shared" ca="1" si="100"/>
        <v>12.925826880016903</v>
      </c>
      <c r="N476" s="291"/>
      <c r="P476" s="292">
        <f t="shared" ca="1" si="101"/>
        <v>417.01308876925549</v>
      </c>
      <c r="Q476" s="301">
        <f t="shared" ca="1" si="102"/>
        <v>429.93891564927242</v>
      </c>
      <c r="R476" s="301">
        <f t="shared" ca="1" si="103"/>
        <v>404.08726188923856</v>
      </c>
      <c r="S476" s="50"/>
      <c r="T476" s="292"/>
      <c r="U476" s="265"/>
      <c r="V476" s="292">
        <f t="shared" ca="1" si="104"/>
        <v>417.01308876925549</v>
      </c>
      <c r="W476" s="241">
        <f t="shared" ca="1" si="105"/>
        <v>-5.0130887692554893</v>
      </c>
      <c r="X476" s="351">
        <f t="shared" ca="1" si="106"/>
        <v>25.131059008435518</v>
      </c>
      <c r="Y476" s="50">
        <f t="shared" ca="1" si="96"/>
        <v>5.8023693068220208</v>
      </c>
      <c r="Z476" s="265">
        <f t="shared" ca="1" si="107"/>
        <v>417.80236930682202</v>
      </c>
      <c r="AA476" s="265">
        <f t="shared" ca="1" si="108"/>
        <v>406.19763069317798</v>
      </c>
      <c r="AB476" s="292"/>
      <c r="AC476" s="37"/>
      <c r="AD476" s="50"/>
      <c r="AE476" s="228"/>
      <c r="AF476" s="50"/>
      <c r="AG476" s="50"/>
      <c r="AH476" s="228"/>
      <c r="AI476" s="50"/>
      <c r="AJ476" s="50"/>
      <c r="AK476" s="50"/>
      <c r="AL476" s="68"/>
      <c r="AM476" s="246"/>
      <c r="AN476" s="241"/>
      <c r="AO476" s="68"/>
      <c r="AP476" s="68"/>
      <c r="AQ476" s="241"/>
      <c r="AR476" s="241"/>
      <c r="AS476" s="228"/>
      <c r="AT476" s="194"/>
      <c r="AU476" s="37"/>
      <c r="AV476" s="68"/>
      <c r="AW476" s="228"/>
      <c r="AX476" s="241"/>
      <c r="AY476" s="38"/>
      <c r="AZ476" s="38"/>
      <c r="BA476" s="55"/>
      <c r="BB476" s="55"/>
      <c r="BC476" s="3" t="e">
        <f t="shared" ca="1" si="109"/>
        <v>#N/A</v>
      </c>
      <c r="BD476" s="3">
        <f t="shared" ca="1" si="110"/>
        <v>145491100</v>
      </c>
      <c r="BE476" s="132"/>
      <c r="BF476" s="132"/>
      <c r="BG476" s="125"/>
      <c r="BJ476" s="68"/>
      <c r="BK476" s="68"/>
      <c r="BL476" s="68"/>
      <c r="BN476" s="169"/>
      <c r="BP476" s="68"/>
      <c r="BQ476" s="68"/>
      <c r="BR476" s="68"/>
      <c r="BU476" s="68"/>
      <c r="BV476" s="68"/>
      <c r="BW476" s="68"/>
      <c r="BX476" s="68"/>
      <c r="BZ476" s="237"/>
      <c r="CD476" s="237"/>
      <c r="CF476" s="68"/>
      <c r="CG476" s="68"/>
      <c r="CH476" s="237"/>
      <c r="CL476" s="237"/>
    </row>
    <row r="477" spans="1:90" x14ac:dyDescent="0.4">
      <c r="A477">
        <v>445</v>
      </c>
      <c r="B477" s="47">
        <f ca="1">IF(A477&gt;$A$8,"",OFFSET(InputPriceData!B$15,$A477+$A$11,0,1,1))</f>
        <v>44679</v>
      </c>
      <c r="C477" s="3">
        <f ca="1">IF(A477&gt;$A$8,"",OFFSET(InputPriceData!G$15,CalculationsAndCharts!$A477+$A$11,IF($C$5,8,0),1,1))</f>
        <v>105449100</v>
      </c>
      <c r="D477" s="4">
        <f ca="1">IF(A477&gt;$A$8,"",OFFSET(InputPriceData!C$15,CalculationsAndCharts!$A477+$A$11,IF($C$5,8,0),1,1))</f>
        <v>422.290009</v>
      </c>
      <c r="E477" s="4">
        <f ca="1">IF(A477&gt;$A$8,"",OFFSET(InputPriceData!D$15,CalculationsAndCharts!$A477+$A$11,IF($C$5,8,0),1,1))</f>
        <v>429.64001500000001</v>
      </c>
      <c r="F477" s="4">
        <f ca="1">IF(A477&gt;$A$8,"",OFFSET(InputPriceData!E$15,CalculationsAndCharts!$A477+$A$11,IF($C$5,8,0),1,1))</f>
        <v>417.60000600000001</v>
      </c>
      <c r="G477" s="4">
        <f ca="1">IF(A477&gt;$A$8,"",OFFSET(InputPriceData!F$15,CalculationsAndCharts!$A477+$A$11,IF($C$5,8,0),1,1))</f>
        <v>427.80999800000001</v>
      </c>
      <c r="H477" s="282">
        <f t="shared" ca="1" si="97"/>
        <v>429.64001500000001</v>
      </c>
      <c r="I477" s="292">
        <f t="shared" ca="1" si="98"/>
        <v>417.26998900000001</v>
      </c>
      <c r="J477" s="50">
        <f t="shared" ca="1" si="99"/>
        <v>12.370025999999996</v>
      </c>
      <c r="K477" s="282"/>
      <c r="L477" s="282"/>
      <c r="M477" s="292">
        <f t="shared" ca="1" si="100"/>
        <v>11.329425894039463</v>
      </c>
      <c r="N477" s="291"/>
      <c r="P477" s="292">
        <f t="shared" ca="1" si="101"/>
        <v>418.88899518724429</v>
      </c>
      <c r="Q477" s="301">
        <f t="shared" ca="1" si="102"/>
        <v>430.21842108128374</v>
      </c>
      <c r="R477" s="301">
        <f t="shared" ca="1" si="103"/>
        <v>407.55956929320485</v>
      </c>
      <c r="S477" s="50"/>
      <c r="T477" s="292"/>
      <c r="U477" s="265"/>
      <c r="V477" s="292">
        <f t="shared" ca="1" si="104"/>
        <v>418.88899518724429</v>
      </c>
      <c r="W477" s="241">
        <f t="shared" ca="1" si="105"/>
        <v>8.9210028127557166</v>
      </c>
      <c r="X477" s="351">
        <f t="shared" ca="1" si="106"/>
        <v>79.584291185195411</v>
      </c>
      <c r="Y477" s="50">
        <f t="shared" ca="1" si="96"/>
        <v>6.1139823802434616</v>
      </c>
      <c r="Z477" s="265">
        <f t="shared" ca="1" si="107"/>
        <v>433.92398038024345</v>
      </c>
      <c r="AA477" s="265">
        <f t="shared" ca="1" si="108"/>
        <v>421.69601561975657</v>
      </c>
      <c r="AB477" s="292"/>
      <c r="AC477" s="37"/>
      <c r="AD477" s="50"/>
      <c r="AE477" s="228"/>
      <c r="AF477" s="50"/>
      <c r="AG477" s="50"/>
      <c r="AH477" s="228"/>
      <c r="AI477" s="50"/>
      <c r="AJ477" s="50"/>
      <c r="AK477" s="50"/>
      <c r="AL477" s="68"/>
      <c r="AM477" s="246"/>
      <c r="AN477" s="241"/>
      <c r="AO477" s="68"/>
      <c r="AP477" s="68"/>
      <c r="AQ477" s="241"/>
      <c r="AR477" s="241"/>
      <c r="AS477" s="228"/>
      <c r="AT477" s="194"/>
      <c r="AU477" s="37"/>
      <c r="AV477" s="68"/>
      <c r="AW477" s="228"/>
      <c r="AX477" s="241"/>
      <c r="AY477" s="38"/>
      <c r="AZ477" s="38"/>
      <c r="BA477" s="55"/>
      <c r="BB477" s="55"/>
      <c r="BC477" s="3">
        <f t="shared" ca="1" si="109"/>
        <v>105449100</v>
      </c>
      <c r="BD477" s="3" t="e">
        <f t="shared" ca="1" si="110"/>
        <v>#N/A</v>
      </c>
      <c r="BE477" s="132"/>
      <c r="BF477" s="132"/>
      <c r="BG477" s="125"/>
      <c r="BJ477" s="68"/>
      <c r="BK477" s="68"/>
      <c r="BL477" s="68"/>
      <c r="BN477" s="169"/>
      <c r="BP477" s="68"/>
      <c r="BQ477" s="68"/>
      <c r="BR477" s="68"/>
      <c r="BU477" s="68"/>
      <c r="BV477" s="68"/>
      <c r="BW477" s="68"/>
      <c r="BX477" s="68"/>
      <c r="BZ477" s="237"/>
      <c r="CD477" s="237"/>
      <c r="CF477" s="68"/>
      <c r="CG477" s="68"/>
      <c r="CH477" s="237"/>
      <c r="CL477" s="237"/>
    </row>
    <row r="478" spans="1:90" x14ac:dyDescent="0.4">
      <c r="A478">
        <v>446</v>
      </c>
      <c r="B478" s="47">
        <f ca="1">IF(A478&gt;$A$8,"",OFFSET(InputPriceData!B$15,$A478+$A$11,0,1,1))</f>
        <v>44678</v>
      </c>
      <c r="C478" s="3">
        <f ca="1">IF(A478&gt;$A$8,"",OFFSET(InputPriceData!G$15,CalculationsAndCharts!$A478+$A$11,IF($C$5,8,0),1,1))</f>
        <v>122030000</v>
      </c>
      <c r="D478" s="4">
        <f ca="1">IF(A478&gt;$A$8,"",OFFSET(InputPriceData!C$15,CalculationsAndCharts!$A478+$A$11,IF($C$5,8,0),1,1))</f>
        <v>417.23998999999998</v>
      </c>
      <c r="E478" s="4">
        <f ca="1">IF(A478&gt;$A$8,"",OFFSET(InputPriceData!D$15,CalculationsAndCharts!$A478+$A$11,IF($C$5,8,0),1,1))</f>
        <v>422.92001299999998</v>
      </c>
      <c r="F478" s="4">
        <f ca="1">IF(A478&gt;$A$8,"",OFFSET(InputPriceData!E$15,CalculationsAndCharts!$A478+$A$11,IF($C$5,8,0),1,1))</f>
        <v>415.01001000000002</v>
      </c>
      <c r="G478" s="4">
        <f ca="1">IF(A478&gt;$A$8,"",OFFSET(InputPriceData!F$15,CalculationsAndCharts!$A478+$A$11,IF($C$5,8,0),1,1))</f>
        <v>417.26998900000001</v>
      </c>
      <c r="H478" s="282">
        <f t="shared" ca="1" si="97"/>
        <v>422.92001299999998</v>
      </c>
      <c r="I478" s="292">
        <f t="shared" ca="1" si="98"/>
        <v>415.01001000000002</v>
      </c>
      <c r="J478" s="50">
        <f t="shared" ca="1" si="99"/>
        <v>7.9100029999999606</v>
      </c>
      <c r="K478" s="282"/>
      <c r="L478" s="282"/>
      <c r="M478" s="292">
        <f t="shared" ca="1" si="100"/>
        <v>11.391370830854338</v>
      </c>
      <c r="N478" s="291"/>
      <c r="P478" s="292">
        <f t="shared" ca="1" si="101"/>
        <v>420.62786451965701</v>
      </c>
      <c r="Q478" s="301">
        <f t="shared" ca="1" si="102"/>
        <v>432.01923535051134</v>
      </c>
      <c r="R478" s="301">
        <f t="shared" ca="1" si="103"/>
        <v>409.23649368880268</v>
      </c>
      <c r="S478" s="50"/>
      <c r="T478" s="292"/>
      <c r="U478" s="265"/>
      <c r="V478" s="292">
        <f t="shared" ca="1" si="104"/>
        <v>420.62786451965701</v>
      </c>
      <c r="W478" s="241">
        <f t="shared" ca="1" si="105"/>
        <v>-3.357875519657</v>
      </c>
      <c r="X478" s="351">
        <f t="shared" ca="1" si="106"/>
        <v>11.275328005511769</v>
      </c>
      <c r="Y478" s="50">
        <f t="shared" ca="1" si="96"/>
        <v>5.826450004260372</v>
      </c>
      <c r="Z478" s="265">
        <f t="shared" ca="1" si="107"/>
        <v>423.09643900426039</v>
      </c>
      <c r="AA478" s="265">
        <f t="shared" ca="1" si="108"/>
        <v>411.44353899573963</v>
      </c>
      <c r="AB478" s="292"/>
      <c r="AC478" s="37"/>
      <c r="AD478" s="50"/>
      <c r="AE478" s="228"/>
      <c r="AF478" s="50"/>
      <c r="AG478" s="50"/>
      <c r="AH478" s="228"/>
      <c r="AI478" s="50"/>
      <c r="AJ478" s="50"/>
      <c r="AK478" s="50"/>
      <c r="AL478" s="68"/>
      <c r="AM478" s="246"/>
      <c r="AN478" s="241"/>
      <c r="AO478" s="68"/>
      <c r="AP478" s="68"/>
      <c r="AQ478" s="241"/>
      <c r="AR478" s="241"/>
      <c r="AS478" s="228"/>
      <c r="AT478" s="194"/>
      <c r="AU478" s="37"/>
      <c r="AV478" s="68"/>
      <c r="AW478" s="228"/>
      <c r="AX478" s="241"/>
      <c r="AY478" s="38"/>
      <c r="AZ478" s="38"/>
      <c r="BA478" s="55"/>
      <c r="BB478" s="55"/>
      <c r="BC478" s="3">
        <f t="shared" ca="1" si="109"/>
        <v>122030000</v>
      </c>
      <c r="BD478" s="3" t="e">
        <f t="shared" ca="1" si="110"/>
        <v>#N/A</v>
      </c>
      <c r="BE478" s="132"/>
      <c r="BF478" s="132"/>
      <c r="BG478" s="125"/>
      <c r="BJ478" s="68"/>
      <c r="BK478" s="68"/>
      <c r="BL478" s="68"/>
      <c r="BN478" s="169"/>
      <c r="BP478" s="68"/>
      <c r="BQ478" s="68"/>
      <c r="BR478" s="68"/>
      <c r="BU478" s="68"/>
      <c r="BV478" s="68"/>
      <c r="BW478" s="68"/>
      <c r="BX478" s="68"/>
      <c r="BZ478" s="237"/>
      <c r="CD478" s="237"/>
      <c r="CF478" s="68"/>
      <c r="CG478" s="68"/>
      <c r="CH478" s="237"/>
      <c r="CL478" s="237"/>
    </row>
    <row r="479" spans="1:90" x14ac:dyDescent="0.4">
      <c r="A479">
        <v>447</v>
      </c>
      <c r="B479" s="47">
        <f ca="1">IF(A479&gt;$A$8,"",OFFSET(InputPriceData!B$15,$A479+$A$11,0,1,1))</f>
        <v>44677</v>
      </c>
      <c r="C479" s="3">
        <f ca="1">IF(A479&gt;$A$8,"",OFFSET(InputPriceData!G$15,CalculationsAndCharts!$A479+$A$11,IF($C$5,8,0),1,1))</f>
        <v>103996300</v>
      </c>
      <c r="D479" s="4">
        <f ca="1">IF(A479&gt;$A$8,"",OFFSET(InputPriceData!C$15,CalculationsAndCharts!$A479+$A$11,IF($C$5,8,0),1,1))</f>
        <v>425.82998700000002</v>
      </c>
      <c r="E479" s="4">
        <f ca="1">IF(A479&gt;$A$8,"",OFFSET(InputPriceData!D$15,CalculationsAndCharts!$A479+$A$11,IF($C$5,8,0),1,1))</f>
        <v>426.040009</v>
      </c>
      <c r="F479" s="4">
        <f ca="1">IF(A479&gt;$A$8,"",OFFSET(InputPriceData!E$15,CalculationsAndCharts!$A479+$A$11,IF($C$5,8,0),1,1))</f>
        <v>416.07000699999998</v>
      </c>
      <c r="G479" s="4">
        <f ca="1">IF(A479&gt;$A$8,"",OFFSET(InputPriceData!F$15,CalculationsAndCharts!$A479+$A$11,IF($C$5,8,0),1,1))</f>
        <v>416.10000600000001</v>
      </c>
      <c r="H479" s="282">
        <f t="shared" ca="1" si="97"/>
        <v>428.51001000000002</v>
      </c>
      <c r="I479" s="292">
        <f t="shared" ca="1" si="98"/>
        <v>416.07000699999998</v>
      </c>
      <c r="J479" s="50">
        <f t="shared" ca="1" si="99"/>
        <v>12.440003000000047</v>
      </c>
      <c r="K479" s="282"/>
      <c r="L479" s="282"/>
      <c r="M479" s="292">
        <f t="shared" ca="1" si="100"/>
        <v>11.316372400041477</v>
      </c>
      <c r="N479" s="291"/>
      <c r="P479" s="292">
        <f t="shared" ca="1" si="101"/>
        <v>426.48869145568375</v>
      </c>
      <c r="Q479" s="301">
        <f t="shared" ca="1" si="102"/>
        <v>437.80506385572522</v>
      </c>
      <c r="R479" s="301">
        <f t="shared" ca="1" si="103"/>
        <v>415.17231905564228</v>
      </c>
      <c r="S479" s="50"/>
      <c r="T479" s="292"/>
      <c r="U479" s="265"/>
      <c r="V479" s="292">
        <f t="shared" ca="1" si="104"/>
        <v>426.48869145568375</v>
      </c>
      <c r="W479" s="241">
        <f t="shared" ca="1" si="105"/>
        <v>-10.388685455683742</v>
      </c>
      <c r="X479" s="351">
        <f t="shared" ca="1" si="106"/>
        <v>107.92478549713492</v>
      </c>
      <c r="Y479" s="50">
        <f t="shared" ca="1" si="96"/>
        <v>5.7995041205650892</v>
      </c>
      <c r="Z479" s="265">
        <f t="shared" ca="1" si="107"/>
        <v>421.89951012056508</v>
      </c>
      <c r="AA479" s="265">
        <f t="shared" ca="1" si="108"/>
        <v>410.30050187943493</v>
      </c>
      <c r="AB479" s="292"/>
      <c r="AC479" s="37"/>
      <c r="AD479" s="50"/>
      <c r="AE479" s="228"/>
      <c r="AF479" s="50"/>
      <c r="AG479" s="50"/>
      <c r="AH479" s="228"/>
      <c r="AI479" s="50"/>
      <c r="AJ479" s="50"/>
      <c r="AK479" s="50"/>
      <c r="AL479" s="68"/>
      <c r="AM479" s="246"/>
      <c r="AN479" s="241"/>
      <c r="AO479" s="68"/>
      <c r="AP479" s="68"/>
      <c r="AQ479" s="241"/>
      <c r="AR479" s="241"/>
      <c r="AS479" s="228"/>
      <c r="AT479" s="194"/>
      <c r="AU479" s="37"/>
      <c r="AV479" s="68"/>
      <c r="AW479" s="228"/>
      <c r="AX479" s="241"/>
      <c r="AY479" s="38"/>
      <c r="AZ479" s="38"/>
      <c r="BA479" s="55"/>
      <c r="BB479" s="55"/>
      <c r="BC479" s="3" t="e">
        <f t="shared" ca="1" si="109"/>
        <v>#N/A</v>
      </c>
      <c r="BD479" s="3">
        <f t="shared" ca="1" si="110"/>
        <v>103996300</v>
      </c>
      <c r="BE479" s="132"/>
      <c r="BF479" s="132"/>
      <c r="BG479" s="125"/>
      <c r="BJ479" s="68"/>
      <c r="BK479" s="68"/>
      <c r="BL479" s="68"/>
      <c r="BN479" s="169"/>
      <c r="BP479" s="68"/>
      <c r="BQ479" s="68"/>
      <c r="BR479" s="68"/>
      <c r="BU479" s="68"/>
      <c r="BV479" s="68"/>
      <c r="BW479" s="68"/>
      <c r="BX479" s="68"/>
      <c r="BZ479" s="237"/>
      <c r="CD479" s="237"/>
      <c r="CF479" s="68"/>
      <c r="CG479" s="68"/>
      <c r="CH479" s="237"/>
      <c r="CL479" s="237"/>
    </row>
    <row r="480" spans="1:90" x14ac:dyDescent="0.4">
      <c r="A480">
        <v>448</v>
      </c>
      <c r="B480" s="47">
        <f ca="1">IF(A480&gt;$A$8,"",OFFSET(InputPriceData!B$15,$A480+$A$11,0,1,1))</f>
        <v>44676</v>
      </c>
      <c r="C480" s="3">
        <f ca="1">IF(A480&gt;$A$8,"",OFFSET(InputPriceData!G$15,CalculationsAndCharts!$A480+$A$11,IF($C$5,8,0),1,1))</f>
        <v>119647700</v>
      </c>
      <c r="D480" s="4">
        <f ca="1">IF(A480&gt;$A$8,"",OFFSET(InputPriceData!C$15,CalculationsAndCharts!$A480+$A$11,IF($C$5,8,0),1,1))</f>
        <v>423.67001299999998</v>
      </c>
      <c r="E480" s="4">
        <f ca="1">IF(A480&gt;$A$8,"",OFFSET(InputPriceData!D$15,CalculationsAndCharts!$A480+$A$11,IF($C$5,8,0),1,1))</f>
        <v>428.69000199999999</v>
      </c>
      <c r="F480" s="4">
        <f ca="1">IF(A480&gt;$A$8,"",OFFSET(InputPriceData!E$15,CalculationsAndCharts!$A480+$A$11,IF($C$5,8,0),1,1))</f>
        <v>418.83999599999999</v>
      </c>
      <c r="G480" s="4">
        <f ca="1">IF(A480&gt;$A$8,"",OFFSET(InputPriceData!F$15,CalculationsAndCharts!$A480+$A$11,IF($C$5,8,0),1,1))</f>
        <v>428.51001000000002</v>
      </c>
      <c r="H480" s="282">
        <f t="shared" ca="1" si="97"/>
        <v>428.69000199999999</v>
      </c>
      <c r="I480" s="292">
        <f t="shared" ca="1" si="98"/>
        <v>418.83999599999999</v>
      </c>
      <c r="J480" s="50">
        <f t="shared" ca="1" si="99"/>
        <v>9.8500060000000076</v>
      </c>
      <c r="K480" s="282"/>
      <c r="L480" s="282"/>
      <c r="M480" s="292">
        <f t="shared" ca="1" si="100"/>
        <v>10.576063198707079</v>
      </c>
      <c r="N480" s="291"/>
      <c r="P480" s="292">
        <f t="shared" ca="1" si="101"/>
        <v>431.62253534193303</v>
      </c>
      <c r="Q480" s="301">
        <f t="shared" ca="1" si="102"/>
        <v>442.19859854064009</v>
      </c>
      <c r="R480" s="301">
        <f t="shared" ca="1" si="103"/>
        <v>421.04647214322597</v>
      </c>
      <c r="S480" s="50"/>
      <c r="T480" s="292"/>
      <c r="U480" s="265"/>
      <c r="V480" s="292">
        <f t="shared" ca="1" si="104"/>
        <v>431.62253534193303</v>
      </c>
      <c r="W480" s="241">
        <f t="shared" ca="1" si="105"/>
        <v>-3.1125253419330079</v>
      </c>
      <c r="X480" s="351">
        <f t="shared" ca="1" si="106"/>
        <v>9.6878140041751877</v>
      </c>
      <c r="Y480" s="50">
        <f t="shared" ca="1" si="96"/>
        <v>5.3139447761454726</v>
      </c>
      <c r="Z480" s="265">
        <f t="shared" ca="1" si="107"/>
        <v>433.82395477614551</v>
      </c>
      <c r="AA480" s="265">
        <f t="shared" ca="1" si="108"/>
        <v>423.19606522385453</v>
      </c>
      <c r="AB480" s="292"/>
      <c r="AC480" s="37"/>
      <c r="AD480" s="50"/>
      <c r="AE480" s="228"/>
      <c r="AF480" s="50"/>
      <c r="AG480" s="50"/>
      <c r="AH480" s="228"/>
      <c r="AI480" s="50"/>
      <c r="AJ480" s="50"/>
      <c r="AK480" s="50"/>
      <c r="AL480" s="68"/>
      <c r="AM480" s="246"/>
      <c r="AN480" s="241"/>
      <c r="AO480" s="68"/>
      <c r="AP480" s="68"/>
      <c r="AQ480" s="241"/>
      <c r="AR480" s="241"/>
      <c r="AS480" s="228"/>
      <c r="AT480" s="194"/>
      <c r="AU480" s="37"/>
      <c r="AV480" s="68"/>
      <c r="AW480" s="228"/>
      <c r="AX480" s="241"/>
      <c r="AY480" s="38"/>
      <c r="AZ480" s="38"/>
      <c r="BA480" s="55"/>
      <c r="BB480" s="55"/>
      <c r="BC480" s="3">
        <f t="shared" ca="1" si="109"/>
        <v>119647700</v>
      </c>
      <c r="BD480" s="3" t="e">
        <f t="shared" ca="1" si="110"/>
        <v>#N/A</v>
      </c>
      <c r="BE480" s="132"/>
      <c r="BF480" s="132"/>
      <c r="BG480" s="125"/>
      <c r="BJ480" s="68"/>
      <c r="BK480" s="68"/>
      <c r="BL480" s="68"/>
      <c r="BN480" s="169"/>
      <c r="BP480" s="68"/>
      <c r="BQ480" s="68"/>
      <c r="BR480" s="68"/>
      <c r="BU480" s="68"/>
      <c r="BV480" s="68"/>
      <c r="BW480" s="68"/>
      <c r="BX480" s="68"/>
      <c r="BZ480" s="237"/>
      <c r="CD480" s="237"/>
      <c r="CF480" s="68"/>
      <c r="CG480" s="68"/>
      <c r="CH480" s="237"/>
      <c r="CL480" s="237"/>
    </row>
    <row r="481" spans="1:90" x14ac:dyDescent="0.4">
      <c r="A481">
        <v>449</v>
      </c>
      <c r="B481" s="47">
        <f ca="1">IF(A481&gt;$A$8,"",OFFSET(InputPriceData!B$15,$A481+$A$11,0,1,1))</f>
        <v>44673</v>
      </c>
      <c r="C481" s="3">
        <f ca="1">IF(A481&gt;$A$8,"",OFFSET(InputPriceData!G$15,CalculationsAndCharts!$A481+$A$11,IF($C$5,8,0),1,1))</f>
        <v>132471800</v>
      </c>
      <c r="D481" s="4">
        <f ca="1">IF(A481&gt;$A$8,"",OFFSET(InputPriceData!C$15,CalculationsAndCharts!$A481+$A$11,IF($C$5,8,0),1,1))</f>
        <v>436.91000400000001</v>
      </c>
      <c r="E481" s="4">
        <f ca="1">IF(A481&gt;$A$8,"",OFFSET(InputPriceData!D$15,CalculationsAndCharts!$A481+$A$11,IF($C$5,8,0),1,1))</f>
        <v>438.07998700000002</v>
      </c>
      <c r="F481" s="4">
        <f ca="1">IF(A481&gt;$A$8,"",OFFSET(InputPriceData!E$15,CalculationsAndCharts!$A481+$A$11,IF($C$5,8,0),1,1))</f>
        <v>425.44000199999999</v>
      </c>
      <c r="G481" s="4">
        <f ca="1">IF(A481&gt;$A$8,"",OFFSET(InputPriceData!F$15,CalculationsAndCharts!$A481+$A$11,IF($C$5,8,0),1,1))</f>
        <v>426.040009</v>
      </c>
      <c r="H481" s="282">
        <f t="shared" ca="1" si="97"/>
        <v>438.07998700000002</v>
      </c>
      <c r="I481" s="292">
        <f t="shared" ca="1" si="98"/>
        <v>425.44000199999999</v>
      </c>
      <c r="J481" s="50">
        <f t="shared" ca="1" si="99"/>
        <v>12.639985000000024</v>
      </c>
      <c r="K481" s="282"/>
      <c r="L481" s="282"/>
      <c r="M481" s="292">
        <f t="shared" ca="1" si="100"/>
        <v>9.4420521239949018</v>
      </c>
      <c r="N481" s="291"/>
      <c r="P481" s="292">
        <f t="shared" ca="1" si="101"/>
        <v>436.0062027009364</v>
      </c>
      <c r="Q481" s="301">
        <f t="shared" ca="1" si="102"/>
        <v>445.44825482493133</v>
      </c>
      <c r="R481" s="301">
        <f t="shared" ca="1" si="103"/>
        <v>426.56415057694147</v>
      </c>
      <c r="S481" s="50"/>
      <c r="T481" s="292"/>
      <c r="U481" s="265"/>
      <c r="V481" s="292">
        <f t="shared" ca="1" si="104"/>
        <v>436.0062027009364</v>
      </c>
      <c r="W481" s="241">
        <f t="shared" ca="1" si="105"/>
        <v>-9.966193700936401</v>
      </c>
      <c r="X481" s="351">
        <f t="shared" ca="1" si="106"/>
        <v>99.3250168845844</v>
      </c>
      <c r="Y481" s="50">
        <f t="shared" ref="Y481:Y544" ca="1" si="111">IF($A481&gt;$V$30,NA(),SQRT(SUM(OFFSET(X481,0,0,$A$22,1))/$A$22))</f>
        <v>5.2691823360336185</v>
      </c>
      <c r="Z481" s="265">
        <f t="shared" ca="1" si="107"/>
        <v>431.30919133603362</v>
      </c>
      <c r="AA481" s="265">
        <f t="shared" ca="1" si="108"/>
        <v>420.77082666396637</v>
      </c>
      <c r="AB481" s="292"/>
      <c r="AC481" s="37"/>
      <c r="AD481" s="50"/>
      <c r="AE481" s="228"/>
      <c r="AF481" s="50"/>
      <c r="AG481" s="50"/>
      <c r="AH481" s="228"/>
      <c r="AI481" s="50"/>
      <c r="AJ481" s="50"/>
      <c r="AK481" s="50"/>
      <c r="AL481" s="68"/>
      <c r="AM481" s="246"/>
      <c r="AN481" s="241"/>
      <c r="AO481" s="68"/>
      <c r="AP481" s="68"/>
      <c r="AQ481" s="241"/>
      <c r="AR481" s="241"/>
      <c r="AS481" s="228"/>
      <c r="AT481" s="194"/>
      <c r="AU481" s="37"/>
      <c r="AV481" s="68"/>
      <c r="AW481" s="228"/>
      <c r="AX481" s="241"/>
      <c r="AY481" s="38"/>
      <c r="AZ481" s="38"/>
      <c r="BA481" s="55"/>
      <c r="BB481" s="55"/>
      <c r="BC481" s="3" t="e">
        <f t="shared" ca="1" si="109"/>
        <v>#N/A</v>
      </c>
      <c r="BD481" s="3">
        <f t="shared" ca="1" si="110"/>
        <v>132471800</v>
      </c>
      <c r="BE481" s="132"/>
      <c r="BF481" s="132"/>
      <c r="BG481" s="125"/>
      <c r="BJ481" s="68"/>
      <c r="BK481" s="68"/>
      <c r="BL481" s="68"/>
      <c r="BN481" s="169"/>
      <c r="BP481" s="68"/>
      <c r="BQ481" s="68"/>
      <c r="BR481" s="68"/>
      <c r="BU481" s="68"/>
      <c r="BV481" s="68"/>
      <c r="BW481" s="68"/>
      <c r="BX481" s="68"/>
      <c r="BZ481" s="237"/>
      <c r="CD481" s="237"/>
      <c r="CF481" s="68"/>
      <c r="CG481" s="68"/>
      <c r="CH481" s="237"/>
      <c r="CL481" s="237"/>
    </row>
    <row r="482" spans="1:90" x14ac:dyDescent="0.4">
      <c r="A482">
        <v>450</v>
      </c>
      <c r="B482" s="47">
        <f ca="1">IF(A482&gt;$A$8,"",OFFSET(InputPriceData!B$15,$A482+$A$11,0,1,1))</f>
        <v>44672</v>
      </c>
      <c r="C482" s="3">
        <f ca="1">IF(A482&gt;$A$8,"",OFFSET(InputPriceData!G$15,CalculationsAndCharts!$A482+$A$11,IF($C$5,8,0),1,1))</f>
        <v>85417300</v>
      </c>
      <c r="D482" s="4">
        <f ca="1">IF(A482&gt;$A$8,"",OFFSET(InputPriceData!C$15,CalculationsAndCharts!$A482+$A$11,IF($C$5,8,0),1,1))</f>
        <v>448.540009</v>
      </c>
      <c r="E482" s="4">
        <f ca="1">IF(A482&gt;$A$8,"",OFFSET(InputPriceData!D$15,CalculationsAndCharts!$A482+$A$11,IF($C$5,8,0),1,1))</f>
        <v>450.01001000000002</v>
      </c>
      <c r="F482" s="4">
        <f ca="1">IF(A482&gt;$A$8,"",OFFSET(InputPriceData!E$15,CalculationsAndCharts!$A482+$A$11,IF($C$5,8,0),1,1))</f>
        <v>437.10000600000001</v>
      </c>
      <c r="G482" s="4">
        <f ca="1">IF(A482&gt;$A$8,"",OFFSET(InputPriceData!F$15,CalculationsAndCharts!$A482+$A$11,IF($C$5,8,0),1,1))</f>
        <v>438.05999800000001</v>
      </c>
      <c r="H482" s="282">
        <f t="shared" ref="H482:H545" ca="1" si="112">IF($A482&gt;$H$30,NA(),IF(G483&gt;E482,G483,E482))</f>
        <v>450.01001000000002</v>
      </c>
      <c r="I482" s="292">
        <f t="shared" ref="I482:I545" ca="1" si="113">IF($A482&gt;$H$30,NA(),IF(G483&lt;F482,G483,F482))</f>
        <v>437.10000600000001</v>
      </c>
      <c r="J482" s="50">
        <f t="shared" ref="J482:J545" ca="1" si="114">IF($A482&gt;$H$30,NA(),H482-I482)</f>
        <v>12.910004000000015</v>
      </c>
      <c r="K482" s="282"/>
      <c r="L482" s="282"/>
      <c r="M482" s="292">
        <f t="shared" ref="M482:M545" ca="1" si="115">IF($A482&gt;$H$30,NA(),IF($A482&gt;$M$30,J482,(1-$L$35)*J482+(2*$L$35-$L$36)*J483-($L$35+$L$37)*J484+$L$36*M483+$L$37*M484))</f>
        <v>7.1345138210899766</v>
      </c>
      <c r="N482" s="291"/>
      <c r="P482" s="292">
        <f t="shared" ref="P482:P545" ca="1" si="116">IF($A482&gt;$B$30,NA(),IF($A482&gt;$P$30,G482,(1-$O$35)*G482+(2*$O$35-$O$36)*G483-($O$35+$O$37)*G484+$O$36*P483+$O$37*P484))</f>
        <v>439.38942842017701</v>
      </c>
      <c r="Q482" s="301">
        <f t="shared" ref="Q482:Q545" ca="1" si="117">IF($A482&gt;$M$30,NA(),$P482+$M482*$A$19)</f>
        <v>446.52394224126698</v>
      </c>
      <c r="R482" s="301">
        <f t="shared" ref="R482:R545" ca="1" si="118">IF($A482&gt;$M$30,NA(),$P482-$M482*$A$19)</f>
        <v>432.25491459908704</v>
      </c>
      <c r="S482" s="50"/>
      <c r="T482" s="292"/>
      <c r="U482" s="265"/>
      <c r="V482" s="292">
        <f t="shared" ref="V482:V545" ca="1" si="119">IF($A482&gt;$B$30,NA(),IF($A482&gt;$P$30,G482,(1-$U$35)*G482+(2*$U$35-$U$36)*G483-($U$35+$U$37)*G484+$U$36*V483+$U$37*V484))</f>
        <v>439.38942842017701</v>
      </c>
      <c r="W482" s="241">
        <f t="shared" ref="W482:W545" ca="1" si="120">IF($A482&gt;$V$30,NA(),(G482-V482))</f>
        <v>-1.3294304201770046</v>
      </c>
      <c r="X482" s="351">
        <f t="shared" ref="X482:X545" ca="1" si="121">IF($A482&gt;$V$30,NA(),W482^2)</f>
        <v>1.7673852420920071</v>
      </c>
      <c r="Y482" s="50">
        <f t="shared" ca="1" si="111"/>
        <v>4.7748382982976381</v>
      </c>
      <c r="Z482" s="265">
        <f t="shared" ref="Z482:Z545" ca="1" si="122">IF($A482&gt;$V$30,NA(),$G482+$A$23*Y482)</f>
        <v>442.83483629829766</v>
      </c>
      <c r="AA482" s="265">
        <f t="shared" ref="AA482:AA545" ca="1" si="123">IF($A482&gt;$V$30,NA(),$G482-$A$23*Y482)</f>
        <v>433.28515970170236</v>
      </c>
      <c r="AB482" s="292"/>
      <c r="AC482" s="37"/>
      <c r="AD482" s="50"/>
      <c r="AE482" s="228"/>
      <c r="AF482" s="50"/>
      <c r="AG482" s="50"/>
      <c r="AH482" s="228"/>
      <c r="AI482" s="50"/>
      <c r="AJ482" s="50"/>
      <c r="AK482" s="50"/>
      <c r="AL482" s="68"/>
      <c r="AM482" s="246"/>
      <c r="AN482" s="241"/>
      <c r="AO482" s="68"/>
      <c r="AP482" s="68"/>
      <c r="AQ482" s="241"/>
      <c r="AR482" s="241"/>
      <c r="AS482" s="228"/>
      <c r="AT482" s="194"/>
      <c r="AU482" s="37"/>
      <c r="AV482" s="68"/>
      <c r="AW482" s="228"/>
      <c r="AX482" s="241"/>
      <c r="AY482" s="38"/>
      <c r="AZ482" s="38"/>
      <c r="BA482" s="55"/>
      <c r="BB482" s="55"/>
      <c r="BC482" s="3" t="e">
        <f t="shared" ca="1" si="109"/>
        <v>#N/A</v>
      </c>
      <c r="BD482" s="3">
        <f t="shared" ca="1" si="110"/>
        <v>85417300</v>
      </c>
      <c r="BE482" s="132"/>
      <c r="BF482" s="132"/>
      <c r="BG482" s="125"/>
      <c r="BJ482" s="68"/>
      <c r="BK482" s="68"/>
      <c r="BL482" s="68"/>
      <c r="BN482" s="169"/>
      <c r="BP482" s="68"/>
      <c r="BQ482" s="68"/>
      <c r="BR482" s="68"/>
      <c r="BU482" s="68"/>
      <c r="BV482" s="68"/>
      <c r="BW482" s="68"/>
      <c r="BX482" s="68"/>
      <c r="BZ482" s="237"/>
      <c r="CD482" s="237"/>
      <c r="CF482" s="68"/>
      <c r="CG482" s="68"/>
      <c r="CH482" s="237"/>
      <c r="CL482" s="237"/>
    </row>
    <row r="483" spans="1:90" x14ac:dyDescent="0.4">
      <c r="A483">
        <v>451</v>
      </c>
      <c r="B483" s="47">
        <f ca="1">IF(A483&gt;$A$8,"",OFFSET(InputPriceData!B$15,$A483+$A$11,0,1,1))</f>
        <v>44671</v>
      </c>
      <c r="C483" s="3">
        <f ca="1">IF(A483&gt;$A$8,"",OFFSET(InputPriceData!G$15,CalculationsAndCharts!$A483+$A$11,IF($C$5,8,0),1,1))</f>
        <v>65224400</v>
      </c>
      <c r="D483" s="4">
        <f ca="1">IF(A483&gt;$A$8,"",OFFSET(InputPriceData!C$15,CalculationsAndCharts!$A483+$A$11,IF($C$5,8,0),1,1))</f>
        <v>446.92001299999998</v>
      </c>
      <c r="E483" s="4">
        <f ca="1">IF(A483&gt;$A$8,"",OFFSET(InputPriceData!D$15,CalculationsAndCharts!$A483+$A$11,IF($C$5,8,0),1,1))</f>
        <v>447.57000699999998</v>
      </c>
      <c r="F483" s="4">
        <f ca="1">IF(A483&gt;$A$8,"",OFFSET(InputPriceData!E$15,CalculationsAndCharts!$A483+$A$11,IF($C$5,8,0),1,1))</f>
        <v>443.48001099999999</v>
      </c>
      <c r="G483" s="4">
        <f ca="1">IF(A483&gt;$A$8,"",OFFSET(InputPriceData!F$15,CalculationsAndCharts!$A483+$A$11,IF($C$5,8,0),1,1))</f>
        <v>444.709991</v>
      </c>
      <c r="H483" s="282">
        <f t="shared" ca="1" si="112"/>
        <v>447.57000699999998</v>
      </c>
      <c r="I483" s="292">
        <f t="shared" ca="1" si="113"/>
        <v>443.48001099999999</v>
      </c>
      <c r="J483" s="50">
        <f t="shared" ca="1" si="114"/>
        <v>4.0899959999999851</v>
      </c>
      <c r="K483" s="282"/>
      <c r="L483" s="282"/>
      <c r="M483" s="292">
        <f t="shared" ca="1" si="115"/>
        <v>6.3589133182468647</v>
      </c>
      <c r="N483" s="291"/>
      <c r="P483" s="292">
        <f t="shared" ca="1" si="116"/>
        <v>439.11478375149187</v>
      </c>
      <c r="Q483" s="301">
        <f t="shared" ca="1" si="117"/>
        <v>445.47369706973876</v>
      </c>
      <c r="R483" s="301">
        <f t="shared" ca="1" si="118"/>
        <v>432.75587043324498</v>
      </c>
      <c r="S483" s="50"/>
      <c r="T483" s="292"/>
      <c r="U483" s="265"/>
      <c r="V483" s="292">
        <f t="shared" ca="1" si="119"/>
        <v>439.11478375149187</v>
      </c>
      <c r="W483" s="241">
        <f t="shared" ca="1" si="120"/>
        <v>5.5952072485081317</v>
      </c>
      <c r="X483" s="351">
        <f t="shared" ca="1" si="121"/>
        <v>31.306344153757937</v>
      </c>
      <c r="Y483" s="50">
        <f t="shared" ca="1" si="111"/>
        <v>4.872237078663443</v>
      </c>
      <c r="Z483" s="265">
        <f t="shared" ca="1" si="122"/>
        <v>449.58222807866343</v>
      </c>
      <c r="AA483" s="265">
        <f t="shared" ca="1" si="123"/>
        <v>439.83775392133657</v>
      </c>
      <c r="AB483" s="292"/>
      <c r="AC483" s="37"/>
      <c r="AD483" s="50"/>
      <c r="AE483" s="228"/>
      <c r="AF483" s="50"/>
      <c r="AG483" s="50"/>
      <c r="AH483" s="228"/>
      <c r="AI483" s="50"/>
      <c r="AJ483" s="50"/>
      <c r="AK483" s="50"/>
      <c r="AL483" s="68"/>
      <c r="AM483" s="246"/>
      <c r="AN483" s="241"/>
      <c r="AO483" s="68"/>
      <c r="AP483" s="68"/>
      <c r="AQ483" s="241"/>
      <c r="AR483" s="241"/>
      <c r="AS483" s="228"/>
      <c r="AT483" s="194"/>
      <c r="AU483" s="37"/>
      <c r="AV483" s="68"/>
      <c r="AW483" s="228"/>
      <c r="AX483" s="241"/>
      <c r="AY483" s="38"/>
      <c r="AZ483" s="38"/>
      <c r="BA483" s="55"/>
      <c r="BB483" s="55"/>
      <c r="BC483" s="3" t="e">
        <f t="shared" ca="1" si="109"/>
        <v>#N/A</v>
      </c>
      <c r="BD483" s="3">
        <f t="shared" ca="1" si="110"/>
        <v>65224400</v>
      </c>
      <c r="BE483" s="132"/>
      <c r="BF483" s="132"/>
      <c r="BG483" s="125"/>
      <c r="BJ483" s="68"/>
      <c r="BK483" s="68"/>
      <c r="BL483" s="68"/>
      <c r="BN483" s="169"/>
      <c r="BP483" s="68"/>
      <c r="BQ483" s="68"/>
      <c r="BR483" s="68"/>
      <c r="BU483" s="68"/>
      <c r="BV483" s="68"/>
      <c r="BW483" s="68"/>
      <c r="BX483" s="68"/>
      <c r="BZ483" s="237"/>
      <c r="CD483" s="237"/>
      <c r="CF483" s="68"/>
      <c r="CG483" s="68"/>
      <c r="CH483" s="237"/>
      <c r="CL483" s="237"/>
    </row>
    <row r="484" spans="1:90" x14ac:dyDescent="0.4">
      <c r="A484">
        <v>452</v>
      </c>
      <c r="B484" s="47">
        <f ca="1">IF(A484&gt;$A$8,"",OFFSET(InputPriceData!B$15,$A484+$A$11,0,1,1))</f>
        <v>44670</v>
      </c>
      <c r="C484" s="3">
        <f ca="1">IF(A484&gt;$A$8,"",OFFSET(InputPriceData!G$15,CalculationsAndCharts!$A484+$A$11,IF($C$5,8,0),1,1))</f>
        <v>77821000</v>
      </c>
      <c r="D484" s="4">
        <f ca="1">IF(A484&gt;$A$8,"",OFFSET(InputPriceData!C$15,CalculationsAndCharts!$A484+$A$11,IF($C$5,8,0),1,1))</f>
        <v>437.85998499999999</v>
      </c>
      <c r="E484" s="4">
        <f ca="1">IF(A484&gt;$A$8,"",OFFSET(InputPriceData!D$15,CalculationsAndCharts!$A484+$A$11,IF($C$5,8,0),1,1))</f>
        <v>445.79998799999998</v>
      </c>
      <c r="F484" s="4">
        <f ca="1">IF(A484&gt;$A$8,"",OFFSET(InputPriceData!E$15,CalculationsAndCharts!$A484+$A$11,IF($C$5,8,0),1,1))</f>
        <v>437.67999300000002</v>
      </c>
      <c r="G484" s="4">
        <f ca="1">IF(A484&gt;$A$8,"",OFFSET(InputPriceData!F$15,CalculationsAndCharts!$A484+$A$11,IF($C$5,8,0),1,1))</f>
        <v>445.040009</v>
      </c>
      <c r="H484" s="282">
        <f t="shared" ca="1" si="112"/>
        <v>445.79998799999998</v>
      </c>
      <c r="I484" s="292">
        <f t="shared" ca="1" si="113"/>
        <v>437.67999300000002</v>
      </c>
      <c r="J484" s="50">
        <f t="shared" ca="1" si="114"/>
        <v>8.1199949999999603</v>
      </c>
      <c r="K484" s="282"/>
      <c r="L484" s="282"/>
      <c r="M484" s="292">
        <f t="shared" ca="1" si="115"/>
        <v>6.6052600482509707</v>
      </c>
      <c r="N484" s="291"/>
      <c r="P484" s="292">
        <f t="shared" ca="1" si="116"/>
        <v>437.22936428469148</v>
      </c>
      <c r="Q484" s="301">
        <f t="shared" ca="1" si="117"/>
        <v>443.83462433294244</v>
      </c>
      <c r="R484" s="301">
        <f t="shared" ca="1" si="118"/>
        <v>430.62410423644053</v>
      </c>
      <c r="S484" s="50"/>
      <c r="T484" s="292"/>
      <c r="U484" s="265"/>
      <c r="V484" s="292">
        <f t="shared" ca="1" si="119"/>
        <v>437.22936428469148</v>
      </c>
      <c r="W484" s="241">
        <f t="shared" ca="1" si="120"/>
        <v>7.8106447153085128</v>
      </c>
      <c r="X484" s="351">
        <f t="shared" ca="1" si="121"/>
        <v>61.006170868776799</v>
      </c>
      <c r="Y484" s="50">
        <f t="shared" ca="1" si="111"/>
        <v>4.8066438813997108</v>
      </c>
      <c r="Z484" s="265">
        <f t="shared" ca="1" si="122"/>
        <v>449.84665288139973</v>
      </c>
      <c r="AA484" s="265">
        <f t="shared" ca="1" si="123"/>
        <v>440.23336511860026</v>
      </c>
      <c r="AB484" s="292"/>
      <c r="AC484" s="37"/>
      <c r="AD484" s="50"/>
      <c r="AE484" s="228"/>
      <c r="AF484" s="50"/>
      <c r="AG484" s="50"/>
      <c r="AH484" s="228"/>
      <c r="AI484" s="50"/>
      <c r="AJ484" s="50"/>
      <c r="AK484" s="50"/>
      <c r="AL484" s="68"/>
      <c r="AM484" s="246"/>
      <c r="AN484" s="241"/>
      <c r="AO484" s="68"/>
      <c r="AP484" s="68"/>
      <c r="AQ484" s="241"/>
      <c r="AR484" s="241"/>
      <c r="AS484" s="228"/>
      <c r="AT484" s="194"/>
      <c r="AU484" s="37"/>
      <c r="AV484" s="68"/>
      <c r="AW484" s="228"/>
      <c r="AX484" s="241"/>
      <c r="AY484" s="38"/>
      <c r="AZ484" s="38"/>
      <c r="BA484" s="55"/>
      <c r="BB484" s="55"/>
      <c r="BC484" s="3">
        <f t="shared" ca="1" si="109"/>
        <v>77821000</v>
      </c>
      <c r="BD484" s="3" t="e">
        <f t="shared" ca="1" si="110"/>
        <v>#N/A</v>
      </c>
      <c r="BE484" s="132"/>
      <c r="BF484" s="132"/>
      <c r="BG484" s="125"/>
      <c r="BJ484" s="68"/>
      <c r="BK484" s="68"/>
      <c r="BL484" s="68"/>
      <c r="BN484" s="169"/>
      <c r="BP484" s="68"/>
      <c r="BQ484" s="68"/>
      <c r="BR484" s="68"/>
      <c r="BU484" s="68"/>
      <c r="BV484" s="68"/>
      <c r="BW484" s="68"/>
      <c r="BX484" s="68"/>
      <c r="BZ484" s="237"/>
      <c r="CD484" s="237"/>
      <c r="CF484" s="68"/>
      <c r="CG484" s="68"/>
      <c r="CH484" s="237"/>
      <c r="CL484" s="237"/>
    </row>
    <row r="485" spans="1:90" x14ac:dyDescent="0.4">
      <c r="A485">
        <v>453</v>
      </c>
      <c r="B485" s="47">
        <f ca="1">IF(A485&gt;$A$8,"",OFFSET(InputPriceData!B$15,$A485+$A$11,0,1,1))</f>
        <v>44669</v>
      </c>
      <c r="C485" s="3">
        <f ca="1">IF(A485&gt;$A$8,"",OFFSET(InputPriceData!G$15,CalculationsAndCharts!$A485+$A$11,IF($C$5,8,0),1,1))</f>
        <v>66002500</v>
      </c>
      <c r="D485" s="4">
        <f ca="1">IF(A485&gt;$A$8,"",OFFSET(InputPriceData!C$15,CalculationsAndCharts!$A485+$A$11,IF($C$5,8,0),1,1))</f>
        <v>436.80999800000001</v>
      </c>
      <c r="E485" s="4">
        <f ca="1">IF(A485&gt;$A$8,"",OFFSET(InputPriceData!D$15,CalculationsAndCharts!$A485+$A$11,IF($C$5,8,0),1,1))</f>
        <v>439.75</v>
      </c>
      <c r="F485" s="4">
        <f ca="1">IF(A485&gt;$A$8,"",OFFSET(InputPriceData!E$15,CalculationsAndCharts!$A485+$A$11,IF($C$5,8,0),1,1))</f>
        <v>435.60998499999999</v>
      </c>
      <c r="G485" s="4">
        <f ca="1">IF(A485&gt;$A$8,"",OFFSET(InputPriceData!F$15,CalculationsAndCharts!$A485+$A$11,IF($C$5,8,0),1,1))</f>
        <v>437.97000100000002</v>
      </c>
      <c r="H485" s="282">
        <f t="shared" ca="1" si="112"/>
        <v>439.75</v>
      </c>
      <c r="I485" s="292">
        <f t="shared" ca="1" si="113"/>
        <v>435.60998499999999</v>
      </c>
      <c r="J485" s="50">
        <f t="shared" ca="1" si="114"/>
        <v>4.1400150000000053</v>
      </c>
      <c r="K485" s="282"/>
      <c r="L485" s="282"/>
      <c r="M485" s="292">
        <f t="shared" ca="1" si="115"/>
        <v>6.9153000907749025</v>
      </c>
      <c r="N485" s="291"/>
      <c r="P485" s="292">
        <f t="shared" ca="1" si="116"/>
        <v>436.90861787920994</v>
      </c>
      <c r="Q485" s="301">
        <f t="shared" ca="1" si="117"/>
        <v>443.82391796998485</v>
      </c>
      <c r="R485" s="301">
        <f t="shared" ca="1" si="118"/>
        <v>429.99331778843504</v>
      </c>
      <c r="S485" s="50"/>
      <c r="T485" s="292"/>
      <c r="U485" s="265"/>
      <c r="V485" s="292">
        <f t="shared" ca="1" si="119"/>
        <v>436.90861787920994</v>
      </c>
      <c r="W485" s="241">
        <f t="shared" ca="1" si="120"/>
        <v>1.061383120790083</v>
      </c>
      <c r="X485" s="351">
        <f t="shared" ca="1" si="121"/>
        <v>1.1265341290980959</v>
      </c>
      <c r="Y485" s="50">
        <f t="shared" ca="1" si="111"/>
        <v>4.5602928788333612</v>
      </c>
      <c r="Z485" s="265">
        <f t="shared" ca="1" si="122"/>
        <v>442.53029387883339</v>
      </c>
      <c r="AA485" s="265">
        <f t="shared" ca="1" si="123"/>
        <v>433.40970812116666</v>
      </c>
      <c r="AB485" s="292"/>
      <c r="AC485" s="37"/>
      <c r="AD485" s="50"/>
      <c r="AE485" s="228"/>
      <c r="AF485" s="50"/>
      <c r="AG485" s="50"/>
      <c r="AH485" s="228"/>
      <c r="AI485" s="50"/>
      <c r="AJ485" s="50"/>
      <c r="AK485" s="50"/>
      <c r="AL485" s="68"/>
      <c r="AM485" s="246"/>
      <c r="AN485" s="241"/>
      <c r="AO485" s="68"/>
      <c r="AP485" s="68"/>
      <c r="AQ485" s="241"/>
      <c r="AR485" s="241"/>
      <c r="AS485" s="228"/>
      <c r="AT485" s="194"/>
      <c r="AU485" s="37"/>
      <c r="AV485" s="68"/>
      <c r="AW485" s="228"/>
      <c r="AX485" s="241"/>
      <c r="AY485" s="38"/>
      <c r="AZ485" s="38"/>
      <c r="BA485" s="55"/>
      <c r="BB485" s="55"/>
      <c r="BC485" s="3">
        <f t="shared" ca="1" si="109"/>
        <v>66002500</v>
      </c>
      <c r="BD485" s="3" t="e">
        <f t="shared" ca="1" si="110"/>
        <v>#N/A</v>
      </c>
      <c r="BE485" s="132"/>
      <c r="BF485" s="132"/>
      <c r="BG485" s="125"/>
      <c r="BJ485" s="68"/>
      <c r="BK485" s="68"/>
      <c r="BL485" s="68"/>
      <c r="BN485" s="169"/>
      <c r="BP485" s="68"/>
      <c r="BQ485" s="68"/>
      <c r="BR485" s="68"/>
      <c r="BU485" s="68"/>
      <c r="BV485" s="68"/>
      <c r="BW485" s="68"/>
      <c r="BX485" s="68"/>
      <c r="BZ485" s="237"/>
      <c r="CD485" s="237"/>
      <c r="CF485" s="68"/>
      <c r="CG485" s="68"/>
      <c r="CH485" s="237"/>
      <c r="CL485" s="237"/>
    </row>
    <row r="486" spans="1:90" x14ac:dyDescent="0.4">
      <c r="A486">
        <v>454</v>
      </c>
      <c r="B486" s="47">
        <f ca="1">IF(A486&gt;$A$8,"",OFFSET(InputPriceData!B$15,$A486+$A$11,0,1,1))</f>
        <v>44665</v>
      </c>
      <c r="C486" s="3">
        <f ca="1">IF(A486&gt;$A$8,"",OFFSET(InputPriceData!G$15,CalculationsAndCharts!$A486+$A$11,IF($C$5,8,0),1,1))</f>
        <v>97869500</v>
      </c>
      <c r="D486" s="4">
        <f ca="1">IF(A486&gt;$A$8,"",OFFSET(InputPriceData!C$15,CalculationsAndCharts!$A486+$A$11,IF($C$5,8,0),1,1))</f>
        <v>443.54998799999998</v>
      </c>
      <c r="E486" s="4">
        <f ca="1">IF(A486&gt;$A$8,"",OFFSET(InputPriceData!D$15,CalculationsAndCharts!$A486+$A$11,IF($C$5,8,0),1,1))</f>
        <v>444.73001099999999</v>
      </c>
      <c r="F486" s="4">
        <f ca="1">IF(A486&gt;$A$8,"",OFFSET(InputPriceData!E$15,CalculationsAndCharts!$A486+$A$11,IF($C$5,8,0),1,1))</f>
        <v>437.67999300000002</v>
      </c>
      <c r="G486" s="4">
        <f ca="1">IF(A486&gt;$A$8,"",OFFSET(InputPriceData!F$15,CalculationsAndCharts!$A486+$A$11,IF($C$5,8,0),1,1))</f>
        <v>437.790009</v>
      </c>
      <c r="H486" s="282">
        <f t="shared" ca="1" si="112"/>
        <v>444.73001099999999</v>
      </c>
      <c r="I486" s="292">
        <f t="shared" ca="1" si="113"/>
        <v>437.67999300000002</v>
      </c>
      <c r="J486" s="50">
        <f t="shared" ca="1" si="114"/>
        <v>7.0500179999999659</v>
      </c>
      <c r="K486" s="282"/>
      <c r="L486" s="282"/>
      <c r="M486" s="292">
        <f t="shared" ca="1" si="115"/>
        <v>7.5682331383747892</v>
      </c>
      <c r="N486" s="291"/>
      <c r="P486" s="292">
        <f t="shared" ca="1" si="116"/>
        <v>438.77884923595741</v>
      </c>
      <c r="Q486" s="301">
        <f t="shared" ca="1" si="117"/>
        <v>446.34708237433222</v>
      </c>
      <c r="R486" s="301">
        <f t="shared" ca="1" si="118"/>
        <v>431.2106160975826</v>
      </c>
      <c r="S486" s="50"/>
      <c r="T486" s="292"/>
      <c r="U486" s="265"/>
      <c r="V486" s="292">
        <f t="shared" ca="1" si="119"/>
        <v>438.77884923595741</v>
      </c>
      <c r="W486" s="241">
        <f t="shared" ca="1" si="120"/>
        <v>-0.98884023595741155</v>
      </c>
      <c r="X486" s="351">
        <f t="shared" ca="1" si="121"/>
        <v>0.9778050122483094</v>
      </c>
      <c r="Y486" s="50">
        <f t="shared" ca="1" si="111"/>
        <v>5.008205504205411</v>
      </c>
      <c r="Z486" s="265">
        <f t="shared" ca="1" si="122"/>
        <v>442.79821450420542</v>
      </c>
      <c r="AA486" s="265">
        <f t="shared" ca="1" si="123"/>
        <v>432.78180349579458</v>
      </c>
      <c r="AB486" s="292"/>
      <c r="AC486" s="37"/>
      <c r="AD486" s="50"/>
      <c r="AE486" s="228"/>
      <c r="AF486" s="50"/>
      <c r="AG486" s="50"/>
      <c r="AH486" s="228"/>
      <c r="AI486" s="50"/>
      <c r="AJ486" s="50"/>
      <c r="AK486" s="50"/>
      <c r="AL486" s="68"/>
      <c r="AM486" s="246"/>
      <c r="AN486" s="241"/>
      <c r="AO486" s="68"/>
      <c r="AP486" s="68"/>
      <c r="AQ486" s="241"/>
      <c r="AR486" s="241"/>
      <c r="AS486" s="228"/>
      <c r="AT486" s="194"/>
      <c r="AU486" s="37"/>
      <c r="AV486" s="68"/>
      <c r="AW486" s="228"/>
      <c r="AX486" s="241"/>
      <c r="AY486" s="38"/>
      <c r="AZ486" s="38"/>
      <c r="BA486" s="55"/>
      <c r="BB486" s="55"/>
      <c r="BC486" s="3" t="e">
        <f t="shared" ca="1" si="109"/>
        <v>#N/A</v>
      </c>
      <c r="BD486" s="3">
        <f t="shared" ca="1" si="110"/>
        <v>97869500</v>
      </c>
      <c r="BE486" s="132"/>
      <c r="BF486" s="132"/>
      <c r="BG486" s="125"/>
      <c r="BJ486" s="68"/>
      <c r="BK486" s="68"/>
      <c r="BL486" s="68"/>
      <c r="BN486" s="169"/>
      <c r="BP486" s="68"/>
      <c r="BQ486" s="68"/>
      <c r="BR486" s="68"/>
      <c r="BU486" s="68"/>
      <c r="BV486" s="68"/>
      <c r="BW486" s="68"/>
      <c r="BX486" s="68"/>
      <c r="BZ486" s="237"/>
      <c r="CD486" s="237"/>
      <c r="CF486" s="68"/>
      <c r="CG486" s="68"/>
      <c r="CH486" s="237"/>
      <c r="CL486" s="237"/>
    </row>
    <row r="487" spans="1:90" x14ac:dyDescent="0.4">
      <c r="A487">
        <v>455</v>
      </c>
      <c r="B487" s="47">
        <f ca="1">IF(A487&gt;$A$8,"",OFFSET(InputPriceData!B$15,$A487+$A$11,0,1,1))</f>
        <v>44664</v>
      </c>
      <c r="C487" s="3">
        <f ca="1">IF(A487&gt;$A$8,"",OFFSET(InputPriceData!G$15,CalculationsAndCharts!$A487+$A$11,IF($C$5,8,0),1,1))</f>
        <v>74070400</v>
      </c>
      <c r="D487" s="4">
        <f ca="1">IF(A487&gt;$A$8,"",OFFSET(InputPriceData!C$15,CalculationsAndCharts!$A487+$A$11,IF($C$5,8,0),1,1))</f>
        <v>438.02999899999998</v>
      </c>
      <c r="E487" s="4">
        <f ca="1">IF(A487&gt;$A$8,"",OFFSET(InputPriceData!D$15,CalculationsAndCharts!$A487+$A$11,IF($C$5,8,0),1,1))</f>
        <v>444.10998499999999</v>
      </c>
      <c r="F487" s="4">
        <f ca="1">IF(A487&gt;$A$8,"",OFFSET(InputPriceData!E$15,CalculationsAndCharts!$A487+$A$11,IF($C$5,8,0),1,1))</f>
        <v>437.83999599999999</v>
      </c>
      <c r="G487" s="4">
        <f ca="1">IF(A487&gt;$A$8,"",OFFSET(InputPriceData!F$15,CalculationsAndCharts!$A487+$A$11,IF($C$5,8,0),1,1))</f>
        <v>443.30999800000001</v>
      </c>
      <c r="H487" s="282">
        <f t="shared" ca="1" si="112"/>
        <v>444.10998499999999</v>
      </c>
      <c r="I487" s="292">
        <f t="shared" ca="1" si="113"/>
        <v>437.83999599999999</v>
      </c>
      <c r="J487" s="50">
        <f t="shared" ca="1" si="114"/>
        <v>6.2699890000000096</v>
      </c>
      <c r="K487" s="282"/>
      <c r="L487" s="282"/>
      <c r="M487" s="292">
        <f t="shared" ca="1" si="115"/>
        <v>7.8132088223785185</v>
      </c>
      <c r="N487" s="291"/>
      <c r="P487" s="292">
        <f t="shared" ca="1" si="116"/>
        <v>440.25552799213204</v>
      </c>
      <c r="Q487" s="301">
        <f t="shared" ca="1" si="117"/>
        <v>448.06873681451054</v>
      </c>
      <c r="R487" s="301">
        <f t="shared" ca="1" si="118"/>
        <v>432.44231916975355</v>
      </c>
      <c r="S487" s="50"/>
      <c r="T487" s="292"/>
      <c r="U487" s="265"/>
      <c r="V487" s="292">
        <f t="shared" ca="1" si="119"/>
        <v>440.25552799213204</v>
      </c>
      <c r="W487" s="241">
        <f t="shared" ca="1" si="120"/>
        <v>3.0544700078679625</v>
      </c>
      <c r="X487" s="351">
        <f t="shared" ca="1" si="121"/>
        <v>9.3297870289649119</v>
      </c>
      <c r="Y487" s="50">
        <f t="shared" ca="1" si="111"/>
        <v>5.7009662880202239</v>
      </c>
      <c r="Z487" s="265">
        <f t="shared" ca="1" si="122"/>
        <v>449.0109642880202</v>
      </c>
      <c r="AA487" s="265">
        <f t="shared" ca="1" si="123"/>
        <v>437.60903171197981</v>
      </c>
      <c r="AB487" s="292"/>
      <c r="AC487" s="37"/>
      <c r="AD487" s="50"/>
      <c r="AE487" s="228"/>
      <c r="AF487" s="50"/>
      <c r="AG487" s="50"/>
      <c r="AH487" s="228"/>
      <c r="AI487" s="50"/>
      <c r="AJ487" s="50"/>
      <c r="AK487" s="50"/>
      <c r="AL487" s="68"/>
      <c r="AM487" s="246"/>
      <c r="AN487" s="241"/>
      <c r="AO487" s="68"/>
      <c r="AP487" s="68"/>
      <c r="AQ487" s="241"/>
      <c r="AR487" s="241"/>
      <c r="AS487" s="228"/>
      <c r="AT487" s="194"/>
      <c r="AU487" s="37"/>
      <c r="AV487" s="68"/>
      <c r="AW487" s="228"/>
      <c r="AX487" s="241"/>
      <c r="AY487" s="38"/>
      <c r="AZ487" s="38"/>
      <c r="BA487" s="55"/>
      <c r="BB487" s="55"/>
      <c r="BC487" s="3">
        <f t="shared" ca="1" si="109"/>
        <v>74070400</v>
      </c>
      <c r="BD487" s="3" t="e">
        <f t="shared" ca="1" si="110"/>
        <v>#N/A</v>
      </c>
      <c r="BE487" s="132"/>
      <c r="BF487" s="132"/>
      <c r="BG487" s="125"/>
      <c r="BJ487" s="68"/>
      <c r="BK487" s="68"/>
      <c r="BL487" s="68"/>
      <c r="BN487" s="169"/>
      <c r="BP487" s="68"/>
      <c r="BQ487" s="68"/>
      <c r="BR487" s="68"/>
      <c r="BU487" s="68"/>
      <c r="BV487" s="68"/>
      <c r="BW487" s="68"/>
      <c r="BX487" s="68"/>
      <c r="BZ487" s="237"/>
      <c r="CD487" s="237"/>
      <c r="CF487" s="68"/>
      <c r="CG487" s="68"/>
      <c r="CH487" s="237"/>
      <c r="CL487" s="237"/>
    </row>
    <row r="488" spans="1:90" x14ac:dyDescent="0.4">
      <c r="A488">
        <v>456</v>
      </c>
      <c r="B488" s="47">
        <f ca="1">IF(A488&gt;$A$8,"",OFFSET(InputPriceData!B$15,$A488+$A$11,0,1,1))</f>
        <v>44663</v>
      </c>
      <c r="C488" s="3">
        <f ca="1">IF(A488&gt;$A$8,"",OFFSET(InputPriceData!G$15,CalculationsAndCharts!$A488+$A$11,IF($C$5,8,0),1,1))</f>
        <v>84363600</v>
      </c>
      <c r="D488" s="4">
        <f ca="1">IF(A488&gt;$A$8,"",OFFSET(InputPriceData!C$15,CalculationsAndCharts!$A488+$A$11,IF($C$5,8,0),1,1))</f>
        <v>443.07998700000002</v>
      </c>
      <c r="E488" s="4">
        <f ca="1">IF(A488&gt;$A$8,"",OFFSET(InputPriceData!D$15,CalculationsAndCharts!$A488+$A$11,IF($C$5,8,0),1,1))</f>
        <v>445.75</v>
      </c>
      <c r="F488" s="4">
        <f ca="1">IF(A488&gt;$A$8,"",OFFSET(InputPriceData!E$15,CalculationsAndCharts!$A488+$A$11,IF($C$5,8,0),1,1))</f>
        <v>436.64999399999999</v>
      </c>
      <c r="G488" s="4">
        <f ca="1">IF(A488&gt;$A$8,"",OFFSET(InputPriceData!F$15,CalculationsAndCharts!$A488+$A$11,IF($C$5,8,0),1,1))</f>
        <v>438.290009</v>
      </c>
      <c r="H488" s="282">
        <f t="shared" ca="1" si="112"/>
        <v>445.75</v>
      </c>
      <c r="I488" s="292">
        <f t="shared" ca="1" si="113"/>
        <v>436.64999399999999</v>
      </c>
      <c r="J488" s="50">
        <f t="shared" ca="1" si="114"/>
        <v>9.1000060000000076</v>
      </c>
      <c r="K488" s="282"/>
      <c r="L488" s="282"/>
      <c r="M488" s="292">
        <f t="shared" ca="1" si="115"/>
        <v>7.5430007181474963</v>
      </c>
      <c r="N488" s="291"/>
      <c r="P488" s="292">
        <f t="shared" ca="1" si="116"/>
        <v>442.46993920615535</v>
      </c>
      <c r="Q488" s="301">
        <f t="shared" ca="1" si="117"/>
        <v>450.01293992430283</v>
      </c>
      <c r="R488" s="301">
        <f t="shared" ca="1" si="118"/>
        <v>434.92693848800786</v>
      </c>
      <c r="S488" s="50"/>
      <c r="T488" s="292"/>
      <c r="U488" s="265"/>
      <c r="V488" s="292">
        <f t="shared" ca="1" si="119"/>
        <v>442.46993920615535</v>
      </c>
      <c r="W488" s="241">
        <f t="shared" ca="1" si="120"/>
        <v>-4.1799302061553476</v>
      </c>
      <c r="X488" s="351">
        <f t="shared" ca="1" si="121"/>
        <v>17.471816528329885</v>
      </c>
      <c r="Y488" s="50">
        <f t="shared" ca="1" si="111"/>
        <v>6.3366874630429555</v>
      </c>
      <c r="Z488" s="265">
        <f t="shared" ca="1" si="122"/>
        <v>444.62669646304295</v>
      </c>
      <c r="AA488" s="265">
        <f t="shared" ca="1" si="123"/>
        <v>431.95332153695705</v>
      </c>
      <c r="AB488" s="292"/>
      <c r="AC488" s="37"/>
      <c r="AD488" s="50"/>
      <c r="AE488" s="228"/>
      <c r="AF488" s="50"/>
      <c r="AG488" s="50"/>
      <c r="AH488" s="228"/>
      <c r="AI488" s="50"/>
      <c r="AJ488" s="50"/>
      <c r="AK488" s="50"/>
      <c r="AL488" s="68"/>
      <c r="AM488" s="246"/>
      <c r="AN488" s="241"/>
      <c r="AO488" s="68"/>
      <c r="AP488" s="68"/>
      <c r="AQ488" s="241"/>
      <c r="AR488" s="241"/>
      <c r="AS488" s="228"/>
      <c r="AT488" s="194"/>
      <c r="AU488" s="37"/>
      <c r="AV488" s="68"/>
      <c r="AW488" s="228"/>
      <c r="AX488" s="241"/>
      <c r="AY488" s="38"/>
      <c r="AZ488" s="38"/>
      <c r="BA488" s="55"/>
      <c r="BB488" s="55"/>
      <c r="BC488" s="3" t="e">
        <f t="shared" ca="1" si="109"/>
        <v>#N/A</v>
      </c>
      <c r="BD488" s="3">
        <f t="shared" ca="1" si="110"/>
        <v>84363600</v>
      </c>
      <c r="BE488" s="132"/>
      <c r="BF488" s="132"/>
      <c r="BG488" s="125"/>
      <c r="BJ488" s="68"/>
      <c r="BK488" s="68"/>
      <c r="BL488" s="68"/>
      <c r="BN488" s="169"/>
      <c r="BP488" s="68"/>
      <c r="BQ488" s="68"/>
      <c r="BR488" s="68"/>
      <c r="BU488" s="68"/>
      <c r="BV488" s="68"/>
      <c r="BW488" s="68"/>
      <c r="BX488" s="68"/>
      <c r="BZ488" s="237"/>
      <c r="CD488" s="237"/>
      <c r="CF488" s="68"/>
      <c r="CG488" s="68"/>
      <c r="CH488" s="237"/>
      <c r="CL488" s="237"/>
    </row>
    <row r="489" spans="1:90" x14ac:dyDescent="0.4">
      <c r="A489">
        <v>457</v>
      </c>
      <c r="B489" s="47">
        <f ca="1">IF(A489&gt;$A$8,"",OFFSET(InputPriceData!B$15,$A489+$A$11,0,1,1))</f>
        <v>44662</v>
      </c>
      <c r="C489" s="3">
        <f ca="1">IF(A489&gt;$A$8,"",OFFSET(InputPriceData!G$15,CalculationsAndCharts!$A489+$A$11,IF($C$5,8,0),1,1))</f>
        <v>89770500</v>
      </c>
      <c r="D489" s="4">
        <f ca="1">IF(A489&gt;$A$8,"",OFFSET(InputPriceData!C$15,CalculationsAndCharts!$A489+$A$11,IF($C$5,8,0),1,1))</f>
        <v>444.10998499999999</v>
      </c>
      <c r="E489" s="4">
        <f ca="1">IF(A489&gt;$A$8,"",OFFSET(InputPriceData!D$15,CalculationsAndCharts!$A489+$A$11,IF($C$5,8,0),1,1))</f>
        <v>445</v>
      </c>
      <c r="F489" s="4">
        <f ca="1">IF(A489&gt;$A$8,"",OFFSET(InputPriceData!E$15,CalculationsAndCharts!$A489+$A$11,IF($C$5,8,0),1,1))</f>
        <v>439.39001500000001</v>
      </c>
      <c r="G489" s="4">
        <f ca="1">IF(A489&gt;$A$8,"",OFFSET(InputPriceData!F$15,CalculationsAndCharts!$A489+$A$11,IF($C$5,8,0),1,1))</f>
        <v>439.92001299999998</v>
      </c>
      <c r="H489" s="282">
        <f t="shared" ca="1" si="112"/>
        <v>447.57000699999998</v>
      </c>
      <c r="I489" s="292">
        <f t="shared" ca="1" si="113"/>
        <v>439.39001500000001</v>
      </c>
      <c r="J489" s="50">
        <f t="shared" ca="1" si="114"/>
        <v>8.1799919999999702</v>
      </c>
      <c r="K489" s="282"/>
      <c r="L489" s="282"/>
      <c r="M489" s="292">
        <f t="shared" ca="1" si="115"/>
        <v>6.6638897059117683</v>
      </c>
      <c r="N489" s="291"/>
      <c r="P489" s="292">
        <f t="shared" ca="1" si="116"/>
        <v>446.56061815409072</v>
      </c>
      <c r="Q489" s="301">
        <f t="shared" ca="1" si="117"/>
        <v>453.22450786000246</v>
      </c>
      <c r="R489" s="301">
        <f t="shared" ca="1" si="118"/>
        <v>439.89672844817898</v>
      </c>
      <c r="S489" s="50"/>
      <c r="T489" s="292"/>
      <c r="U489" s="265"/>
      <c r="V489" s="292">
        <f t="shared" ca="1" si="119"/>
        <v>446.56061815409072</v>
      </c>
      <c r="W489" s="241">
        <f t="shared" ca="1" si="120"/>
        <v>-6.6406051540907356</v>
      </c>
      <c r="X489" s="351">
        <f t="shared" ca="1" si="121"/>
        <v>44.097636812536443</v>
      </c>
      <c r="Y489" s="50">
        <f t="shared" ca="1" si="111"/>
        <v>6.4594012451269709</v>
      </c>
      <c r="Z489" s="265">
        <f t="shared" ca="1" si="122"/>
        <v>446.37941424512695</v>
      </c>
      <c r="AA489" s="265">
        <f t="shared" ca="1" si="123"/>
        <v>433.46061175487301</v>
      </c>
      <c r="AB489" s="292"/>
      <c r="AC489" s="37"/>
      <c r="AD489" s="50"/>
      <c r="AE489" s="228"/>
      <c r="AF489" s="50"/>
      <c r="AG489" s="50"/>
      <c r="AH489" s="228"/>
      <c r="AI489" s="50"/>
      <c r="AJ489" s="50"/>
      <c r="AK489" s="50"/>
      <c r="AL489" s="68"/>
      <c r="AM489" s="246"/>
      <c r="AN489" s="241"/>
      <c r="AO489" s="68"/>
      <c r="AP489" s="68"/>
      <c r="AQ489" s="241"/>
      <c r="AR489" s="241"/>
      <c r="AS489" s="228"/>
      <c r="AT489" s="194"/>
      <c r="AU489" s="37"/>
      <c r="AV489" s="68"/>
      <c r="AW489" s="228"/>
      <c r="AX489" s="241"/>
      <c r="AY489" s="38"/>
      <c r="AZ489" s="38"/>
      <c r="BA489" s="55"/>
      <c r="BB489" s="55"/>
      <c r="BC489" s="3" t="e">
        <f t="shared" ca="1" si="109"/>
        <v>#N/A</v>
      </c>
      <c r="BD489" s="3">
        <f t="shared" ca="1" si="110"/>
        <v>89770500</v>
      </c>
      <c r="BE489" s="132"/>
      <c r="BF489" s="132"/>
      <c r="BG489" s="125"/>
      <c r="BJ489" s="68"/>
      <c r="BK489" s="68"/>
      <c r="BL489" s="68"/>
      <c r="BN489" s="169"/>
      <c r="BP489" s="68"/>
      <c r="BQ489" s="68"/>
      <c r="BR489" s="68"/>
      <c r="BU489" s="68"/>
      <c r="BV489" s="68"/>
      <c r="BW489" s="68"/>
      <c r="BX489" s="68"/>
      <c r="BZ489" s="237"/>
      <c r="CD489" s="237"/>
      <c r="CF489" s="68"/>
      <c r="CG489" s="68"/>
      <c r="CH489" s="237"/>
      <c r="CL489" s="237"/>
    </row>
    <row r="490" spans="1:90" x14ac:dyDescent="0.4">
      <c r="A490">
        <v>458</v>
      </c>
      <c r="B490" s="47">
        <f ca="1">IF(A490&gt;$A$8,"",OFFSET(InputPriceData!B$15,$A490+$A$11,0,1,1))</f>
        <v>44659</v>
      </c>
      <c r="C490" s="3">
        <f ca="1">IF(A490&gt;$A$8,"",OFFSET(InputPriceData!G$15,CalculationsAndCharts!$A490+$A$11,IF($C$5,8,0),1,1))</f>
        <v>79272700</v>
      </c>
      <c r="D490" s="4">
        <f ca="1">IF(A490&gt;$A$8,"",OFFSET(InputPriceData!C$15,CalculationsAndCharts!$A490+$A$11,IF($C$5,8,0),1,1))</f>
        <v>447.97000100000002</v>
      </c>
      <c r="E490" s="4">
        <f ca="1">IF(A490&gt;$A$8,"",OFFSET(InputPriceData!D$15,CalculationsAndCharts!$A490+$A$11,IF($C$5,8,0),1,1))</f>
        <v>450.63000499999998</v>
      </c>
      <c r="F490" s="4">
        <f ca="1">IF(A490&gt;$A$8,"",OFFSET(InputPriceData!E$15,CalculationsAndCharts!$A490+$A$11,IF($C$5,8,0),1,1))</f>
        <v>445.94000199999999</v>
      </c>
      <c r="G490" s="4">
        <f ca="1">IF(A490&gt;$A$8,"",OFFSET(InputPriceData!F$15,CalculationsAndCharts!$A490+$A$11,IF($C$5,8,0),1,1))</f>
        <v>447.57000699999998</v>
      </c>
      <c r="H490" s="282">
        <f t="shared" ca="1" si="112"/>
        <v>450.63000499999998</v>
      </c>
      <c r="I490" s="292">
        <f t="shared" ca="1" si="113"/>
        <v>445.94000199999999</v>
      </c>
      <c r="J490" s="50">
        <f t="shared" ca="1" si="114"/>
        <v>4.6900029999999902</v>
      </c>
      <c r="K490" s="282"/>
      <c r="L490" s="282"/>
      <c r="M490" s="292">
        <f t="shared" ca="1" si="115"/>
        <v>6.633949763102839</v>
      </c>
      <c r="N490" s="291"/>
      <c r="P490" s="292">
        <f t="shared" ca="1" si="116"/>
        <v>449.71133769702169</v>
      </c>
      <c r="Q490" s="301">
        <f t="shared" ca="1" si="117"/>
        <v>456.34528746012455</v>
      </c>
      <c r="R490" s="301">
        <f t="shared" ca="1" si="118"/>
        <v>443.07738793391883</v>
      </c>
      <c r="S490" s="50"/>
      <c r="T490" s="292"/>
      <c r="U490" s="265"/>
      <c r="V490" s="292">
        <f t="shared" ca="1" si="119"/>
        <v>449.71133769702169</v>
      </c>
      <c r="W490" s="241">
        <f t="shared" ca="1" si="120"/>
        <v>-2.141330697021715</v>
      </c>
      <c r="X490" s="351">
        <f t="shared" ca="1" si="121"/>
        <v>4.5852971540075034</v>
      </c>
      <c r="Y490" s="50">
        <f t="shared" ca="1" si="111"/>
        <v>6.311001389974626</v>
      </c>
      <c r="Z490" s="265">
        <f t="shared" ca="1" si="122"/>
        <v>453.88100838997462</v>
      </c>
      <c r="AA490" s="265">
        <f t="shared" ca="1" si="123"/>
        <v>441.25900561002533</v>
      </c>
      <c r="AB490" s="292"/>
      <c r="AC490" s="37"/>
      <c r="AD490" s="50"/>
      <c r="AE490" s="228"/>
      <c r="AF490" s="50"/>
      <c r="AG490" s="50"/>
      <c r="AH490" s="228"/>
      <c r="AI490" s="50"/>
      <c r="AJ490" s="50"/>
      <c r="AK490" s="50"/>
      <c r="AL490" s="68"/>
      <c r="AM490" s="246"/>
      <c r="AN490" s="241"/>
      <c r="AO490" s="68"/>
      <c r="AP490" s="68"/>
      <c r="AQ490" s="241"/>
      <c r="AR490" s="241"/>
      <c r="AS490" s="228"/>
      <c r="AT490" s="194"/>
      <c r="AU490" s="37"/>
      <c r="AV490" s="68"/>
      <c r="AW490" s="228"/>
      <c r="AX490" s="241"/>
      <c r="AY490" s="38"/>
      <c r="AZ490" s="38"/>
      <c r="BA490" s="55"/>
      <c r="BB490" s="55"/>
      <c r="BC490" s="3" t="e">
        <f t="shared" ca="1" si="109"/>
        <v>#N/A</v>
      </c>
      <c r="BD490" s="3">
        <f t="shared" ca="1" si="110"/>
        <v>79272700</v>
      </c>
      <c r="BE490" s="132"/>
      <c r="BF490" s="132"/>
      <c r="BG490" s="125"/>
      <c r="BJ490" s="68"/>
      <c r="BK490" s="68"/>
      <c r="BL490" s="68"/>
      <c r="BN490" s="169"/>
      <c r="BP490" s="68"/>
      <c r="BQ490" s="68"/>
      <c r="BR490" s="68"/>
      <c r="BU490" s="68"/>
      <c r="BV490" s="68"/>
      <c r="BW490" s="68"/>
      <c r="BX490" s="68"/>
      <c r="BZ490" s="237"/>
      <c r="CD490" s="237"/>
      <c r="CF490" s="68"/>
      <c r="CG490" s="68"/>
      <c r="CH490" s="237"/>
      <c r="CL490" s="237"/>
    </row>
    <row r="491" spans="1:90" x14ac:dyDescent="0.4">
      <c r="A491">
        <v>459</v>
      </c>
      <c r="B491" s="47">
        <f ca="1">IF(A491&gt;$A$8,"",OFFSET(InputPriceData!B$15,$A491+$A$11,0,1,1))</f>
        <v>44658</v>
      </c>
      <c r="C491" s="3">
        <f ca="1">IF(A491&gt;$A$8,"",OFFSET(InputPriceData!G$15,CalculationsAndCharts!$A491+$A$11,IF($C$5,8,0),1,1))</f>
        <v>78097200</v>
      </c>
      <c r="D491" s="4">
        <f ca="1">IF(A491&gt;$A$8,"",OFFSET(InputPriceData!C$15,CalculationsAndCharts!$A491+$A$11,IF($C$5,8,0),1,1))</f>
        <v>445.58999599999999</v>
      </c>
      <c r="E491" s="4">
        <f ca="1">IF(A491&gt;$A$8,"",OFFSET(InputPriceData!D$15,CalculationsAndCharts!$A491+$A$11,IF($C$5,8,0),1,1))</f>
        <v>450.69000199999999</v>
      </c>
      <c r="F491" s="4">
        <f ca="1">IF(A491&gt;$A$8,"",OFFSET(InputPriceData!E$15,CalculationsAndCharts!$A491+$A$11,IF($C$5,8,0),1,1))</f>
        <v>443.52999899999998</v>
      </c>
      <c r="G491" s="4">
        <f ca="1">IF(A491&gt;$A$8,"",OFFSET(InputPriceData!F$15,CalculationsAndCharts!$A491+$A$11,IF($C$5,8,0),1,1))</f>
        <v>448.76998900000001</v>
      </c>
      <c r="H491" s="282">
        <f t="shared" ca="1" si="112"/>
        <v>450.69000199999999</v>
      </c>
      <c r="I491" s="292">
        <f t="shared" ca="1" si="113"/>
        <v>443.52999899999998</v>
      </c>
      <c r="J491" s="50">
        <f t="shared" ca="1" si="114"/>
        <v>7.1600030000000174</v>
      </c>
      <c r="K491" s="282"/>
      <c r="L491" s="282"/>
      <c r="M491" s="292">
        <f t="shared" ca="1" si="115"/>
        <v>6.8165628438090078</v>
      </c>
      <c r="N491" s="291"/>
      <c r="P491" s="292">
        <f t="shared" ca="1" si="116"/>
        <v>451.68689555684989</v>
      </c>
      <c r="Q491" s="301">
        <f t="shared" ca="1" si="117"/>
        <v>458.50345840065887</v>
      </c>
      <c r="R491" s="301">
        <f t="shared" ca="1" si="118"/>
        <v>444.87033271304091</v>
      </c>
      <c r="S491" s="50"/>
      <c r="T491" s="292"/>
      <c r="U491" s="265"/>
      <c r="V491" s="292">
        <f t="shared" ca="1" si="119"/>
        <v>451.68689555684989</v>
      </c>
      <c r="W491" s="241">
        <f t="shared" ca="1" si="120"/>
        <v>-2.9169065568498809</v>
      </c>
      <c r="X491" s="351">
        <f t="shared" ca="1" si="121"/>
        <v>8.5083438613938274</v>
      </c>
      <c r="Y491" s="50">
        <f t="shared" ca="1" si="111"/>
        <v>6.3039982067559412</v>
      </c>
      <c r="Z491" s="265">
        <f t="shared" ca="1" si="122"/>
        <v>455.07398720675593</v>
      </c>
      <c r="AA491" s="265">
        <f t="shared" ca="1" si="123"/>
        <v>442.46599079324409</v>
      </c>
      <c r="AB491" s="292"/>
      <c r="AC491" s="37"/>
      <c r="AD491" s="50"/>
      <c r="AE491" s="228"/>
      <c r="AF491" s="50"/>
      <c r="AG491" s="50"/>
      <c r="AH491" s="228"/>
      <c r="AI491" s="50"/>
      <c r="AJ491" s="50"/>
      <c r="AK491" s="50"/>
      <c r="AL491" s="68"/>
      <c r="AM491" s="246"/>
      <c r="AN491" s="241"/>
      <c r="AO491" s="68"/>
      <c r="AP491" s="68"/>
      <c r="AQ491" s="241"/>
      <c r="AR491" s="241"/>
      <c r="AS491" s="228"/>
      <c r="AT491" s="194"/>
      <c r="AU491" s="37"/>
      <c r="AV491" s="68"/>
      <c r="AW491" s="228"/>
      <c r="AX491" s="241"/>
      <c r="AY491" s="38"/>
      <c r="AZ491" s="38"/>
      <c r="BA491" s="55"/>
      <c r="BB491" s="55"/>
      <c r="BC491" s="3">
        <f t="shared" ca="1" si="109"/>
        <v>78097200</v>
      </c>
      <c r="BD491" s="3" t="e">
        <f t="shared" ca="1" si="110"/>
        <v>#N/A</v>
      </c>
      <c r="BE491" s="132"/>
      <c r="BF491" s="132"/>
      <c r="BG491" s="125"/>
      <c r="BJ491" s="68"/>
      <c r="BK491" s="68"/>
      <c r="BL491" s="68"/>
      <c r="BN491" s="169"/>
      <c r="BP491" s="68"/>
      <c r="BQ491" s="68"/>
      <c r="BR491" s="68"/>
      <c r="BU491" s="68"/>
      <c r="BV491" s="68"/>
      <c r="BW491" s="68"/>
      <c r="BX491" s="68"/>
      <c r="BZ491" s="237"/>
      <c r="CD491" s="237"/>
      <c r="CF491" s="68"/>
      <c r="CG491" s="68"/>
      <c r="CH491" s="237"/>
      <c r="CL491" s="237"/>
    </row>
    <row r="492" spans="1:90" x14ac:dyDescent="0.4">
      <c r="A492">
        <v>460</v>
      </c>
      <c r="B492" s="47">
        <f ca="1">IF(A492&gt;$A$8,"",OFFSET(InputPriceData!B$15,$A492+$A$11,0,1,1))</f>
        <v>44657</v>
      </c>
      <c r="C492" s="3">
        <f ca="1">IF(A492&gt;$A$8,"",OFFSET(InputPriceData!G$15,CalculationsAndCharts!$A492+$A$11,IF($C$5,8,0),1,1))</f>
        <v>106898000</v>
      </c>
      <c r="D492" s="4">
        <f ca="1">IF(A492&gt;$A$8,"",OFFSET(InputPriceData!C$15,CalculationsAndCharts!$A492+$A$11,IF($C$5,8,0),1,1))</f>
        <v>446.89001500000001</v>
      </c>
      <c r="E492" s="4">
        <f ca="1">IF(A492&gt;$A$8,"",OFFSET(InputPriceData!D$15,CalculationsAndCharts!$A492+$A$11,IF($C$5,8,0),1,1))</f>
        <v>448.92999300000002</v>
      </c>
      <c r="F492" s="4">
        <f ca="1">IF(A492&gt;$A$8,"",OFFSET(InputPriceData!E$15,CalculationsAndCharts!$A492+$A$11,IF($C$5,8,0),1,1))</f>
        <v>443.47000100000002</v>
      </c>
      <c r="G492" s="4">
        <f ca="1">IF(A492&gt;$A$8,"",OFFSET(InputPriceData!F$15,CalculationsAndCharts!$A492+$A$11,IF($C$5,8,0),1,1))</f>
        <v>446.51998900000001</v>
      </c>
      <c r="H492" s="282">
        <f t="shared" ca="1" si="112"/>
        <v>451.02999899999998</v>
      </c>
      <c r="I492" s="292">
        <f t="shared" ca="1" si="113"/>
        <v>443.47000100000002</v>
      </c>
      <c r="J492" s="50">
        <f t="shared" ca="1" si="114"/>
        <v>7.5599979999999505</v>
      </c>
      <c r="K492" s="282"/>
      <c r="L492" s="282"/>
      <c r="M492" s="292">
        <f t="shared" ca="1" si="115"/>
        <v>6.2773035080003812</v>
      </c>
      <c r="N492" s="291"/>
      <c r="P492" s="292">
        <f t="shared" ca="1" si="116"/>
        <v>454.59531173021963</v>
      </c>
      <c r="Q492" s="301">
        <f t="shared" ca="1" si="117"/>
        <v>460.87261523822002</v>
      </c>
      <c r="R492" s="301">
        <f t="shared" ca="1" si="118"/>
        <v>448.31800822221925</v>
      </c>
      <c r="S492" s="50"/>
      <c r="T492" s="292"/>
      <c r="U492" s="265"/>
      <c r="V492" s="292">
        <f t="shared" ca="1" si="119"/>
        <v>454.59531173021963</v>
      </c>
      <c r="W492" s="241">
        <f t="shared" ca="1" si="120"/>
        <v>-8.0753227302196251</v>
      </c>
      <c r="X492" s="351">
        <f t="shared" ca="1" si="121"/>
        <v>65.210837197201741</v>
      </c>
      <c r="Y492" s="50">
        <f t="shared" ca="1" si="111"/>
        <v>6.2994572721413231</v>
      </c>
      <c r="Z492" s="265">
        <f t="shared" ca="1" si="122"/>
        <v>452.81944627214131</v>
      </c>
      <c r="AA492" s="265">
        <f t="shared" ca="1" si="123"/>
        <v>440.22053172785871</v>
      </c>
      <c r="AB492" s="292"/>
      <c r="AC492" s="37"/>
      <c r="AD492" s="50"/>
      <c r="AE492" s="228"/>
      <c r="AF492" s="50"/>
      <c r="AG492" s="50"/>
      <c r="AH492" s="228"/>
      <c r="AI492" s="50"/>
      <c r="AJ492" s="50"/>
      <c r="AK492" s="50"/>
      <c r="AL492" s="68"/>
      <c r="AM492" s="246"/>
      <c r="AN492" s="241"/>
      <c r="AO492" s="68"/>
      <c r="AP492" s="68"/>
      <c r="AQ492" s="241"/>
      <c r="AR492" s="241"/>
      <c r="AS492" s="228"/>
      <c r="AT492" s="194"/>
      <c r="AU492" s="37"/>
      <c r="AV492" s="68"/>
      <c r="AW492" s="228"/>
      <c r="AX492" s="241"/>
      <c r="AY492" s="38"/>
      <c r="AZ492" s="38"/>
      <c r="BA492" s="55"/>
      <c r="BB492" s="55"/>
      <c r="BC492" s="3" t="e">
        <f t="shared" ca="1" si="109"/>
        <v>#N/A</v>
      </c>
      <c r="BD492" s="3">
        <f t="shared" ca="1" si="110"/>
        <v>106898000</v>
      </c>
      <c r="BE492" s="132"/>
      <c r="BF492" s="132"/>
      <c r="BG492" s="125"/>
      <c r="BJ492" s="68"/>
      <c r="BK492" s="68"/>
      <c r="BL492" s="68"/>
      <c r="BN492" s="169"/>
      <c r="BP492" s="68"/>
      <c r="BQ492" s="68"/>
      <c r="BR492" s="68"/>
      <c r="BU492" s="68"/>
      <c r="BV492" s="68"/>
      <c r="BW492" s="68"/>
      <c r="BX492" s="68"/>
      <c r="BZ492" s="237"/>
      <c r="CD492" s="237"/>
      <c r="CF492" s="68"/>
      <c r="CG492" s="68"/>
      <c r="CH492" s="237"/>
      <c r="CL492" s="237"/>
    </row>
    <row r="493" spans="1:90" x14ac:dyDescent="0.4">
      <c r="A493">
        <v>461</v>
      </c>
      <c r="B493" s="47">
        <f ca="1">IF(A493&gt;$A$8,"",OFFSET(InputPriceData!B$15,$A493+$A$11,0,1,1))</f>
        <v>44656</v>
      </c>
      <c r="C493" s="3">
        <f ca="1">IF(A493&gt;$A$8,"",OFFSET(InputPriceData!G$15,CalculationsAndCharts!$A493+$A$11,IF($C$5,8,0),1,1))</f>
        <v>74214500</v>
      </c>
      <c r="D493" s="4">
        <f ca="1">IF(A493&gt;$A$8,"",OFFSET(InputPriceData!C$15,CalculationsAndCharts!$A493+$A$11,IF($C$5,8,0),1,1))</f>
        <v>455.22000100000002</v>
      </c>
      <c r="E493" s="4">
        <f ca="1">IF(A493&gt;$A$8,"",OFFSET(InputPriceData!D$15,CalculationsAndCharts!$A493+$A$11,IF($C$5,8,0),1,1))</f>
        <v>457.82998700000002</v>
      </c>
      <c r="F493" s="4">
        <f ca="1">IF(A493&gt;$A$8,"",OFFSET(InputPriceData!E$15,CalculationsAndCharts!$A493+$A$11,IF($C$5,8,0),1,1))</f>
        <v>449.82000699999998</v>
      </c>
      <c r="G493" s="4">
        <f ca="1">IF(A493&gt;$A$8,"",OFFSET(InputPriceData!F$15,CalculationsAndCharts!$A493+$A$11,IF($C$5,8,0),1,1))</f>
        <v>451.02999899999998</v>
      </c>
      <c r="H493" s="282">
        <f t="shared" ca="1" si="112"/>
        <v>457.82998700000002</v>
      </c>
      <c r="I493" s="292">
        <f t="shared" ca="1" si="113"/>
        <v>449.82000699999998</v>
      </c>
      <c r="J493" s="50">
        <f t="shared" ca="1" si="114"/>
        <v>8.0099800000000414</v>
      </c>
      <c r="K493" s="282"/>
      <c r="L493" s="282"/>
      <c r="M493" s="292">
        <f t="shared" ca="1" si="115"/>
        <v>5.3583402337121253</v>
      </c>
      <c r="N493" s="291"/>
      <c r="P493" s="292">
        <f t="shared" ca="1" si="116"/>
        <v>457.71163755669573</v>
      </c>
      <c r="Q493" s="301">
        <f t="shared" ca="1" si="117"/>
        <v>463.06997779040785</v>
      </c>
      <c r="R493" s="301">
        <f t="shared" ca="1" si="118"/>
        <v>452.35329732298362</v>
      </c>
      <c r="S493" s="50"/>
      <c r="T493" s="292"/>
      <c r="U493" s="265"/>
      <c r="V493" s="292">
        <f t="shared" ca="1" si="119"/>
        <v>457.71163755669573</v>
      </c>
      <c r="W493" s="241">
        <f t="shared" ca="1" si="120"/>
        <v>-6.6816385566957592</v>
      </c>
      <c r="X493" s="351">
        <f t="shared" ca="1" si="121"/>
        <v>44.644293802323389</v>
      </c>
      <c r="Y493" s="50">
        <f t="shared" ca="1" si="111"/>
        <v>6.1330636927254725</v>
      </c>
      <c r="Z493" s="265">
        <f t="shared" ca="1" si="122"/>
        <v>457.16306269272548</v>
      </c>
      <c r="AA493" s="265">
        <f t="shared" ca="1" si="123"/>
        <v>444.89693530727448</v>
      </c>
      <c r="AB493" s="292"/>
      <c r="AC493" s="37"/>
      <c r="AD493" s="50"/>
      <c r="AE493" s="228"/>
      <c r="AF493" s="50"/>
      <c r="AG493" s="50"/>
      <c r="AH493" s="228"/>
      <c r="AI493" s="50"/>
      <c r="AJ493" s="50"/>
      <c r="AK493" s="50"/>
      <c r="AL493" s="68"/>
      <c r="AM493" s="246"/>
      <c r="AN493" s="241"/>
      <c r="AO493" s="68"/>
      <c r="AP493" s="68"/>
      <c r="AQ493" s="241"/>
      <c r="AR493" s="241"/>
      <c r="AS493" s="228"/>
      <c r="AT493" s="194"/>
      <c r="AU493" s="37"/>
      <c r="AV493" s="68"/>
      <c r="AW493" s="228"/>
      <c r="AX493" s="241"/>
      <c r="AY493" s="38"/>
      <c r="AZ493" s="38"/>
      <c r="BA493" s="55"/>
      <c r="BB493" s="55"/>
      <c r="BC493" s="3" t="e">
        <f t="shared" ref="BC493:BC556" ca="1" si="124">IF(G493&gt;=G494,C493,NA())</f>
        <v>#N/A</v>
      </c>
      <c r="BD493" s="3">
        <f t="shared" ref="BD493:BD556" ca="1" si="125">IF(G493&lt;G494,C493,NA())</f>
        <v>74214500</v>
      </c>
      <c r="BE493" s="132"/>
      <c r="BF493" s="132"/>
      <c r="BG493" s="125"/>
      <c r="BJ493" s="68"/>
      <c r="BK493" s="68"/>
      <c r="BL493" s="68"/>
      <c r="BN493" s="169"/>
      <c r="BP493" s="68"/>
      <c r="BQ493" s="68"/>
      <c r="BR493" s="68"/>
      <c r="BU493" s="68"/>
      <c r="BV493" s="68"/>
      <c r="BW493" s="68"/>
      <c r="BX493" s="68"/>
      <c r="BZ493" s="237"/>
      <c r="CD493" s="237"/>
      <c r="CF493" s="68"/>
      <c r="CG493" s="68"/>
      <c r="CH493" s="237"/>
      <c r="CL493" s="237"/>
    </row>
    <row r="494" spans="1:90" x14ac:dyDescent="0.4">
      <c r="A494">
        <v>462</v>
      </c>
      <c r="B494" s="47">
        <f ca="1">IF(A494&gt;$A$8,"",OFFSET(InputPriceData!B$15,$A494+$A$11,0,1,1))</f>
        <v>44655</v>
      </c>
      <c r="C494" s="3">
        <f ca="1">IF(A494&gt;$A$8,"",OFFSET(InputPriceData!G$15,CalculationsAndCharts!$A494+$A$11,IF($C$5,8,0),1,1))</f>
        <v>59601000</v>
      </c>
      <c r="D494" s="4">
        <f ca="1">IF(A494&gt;$A$8,"",OFFSET(InputPriceData!C$15,CalculationsAndCharts!$A494+$A$11,IF($C$5,8,0),1,1))</f>
        <v>453.13000499999998</v>
      </c>
      <c r="E494" s="4">
        <f ca="1">IF(A494&gt;$A$8,"",OFFSET(InputPriceData!D$15,CalculationsAndCharts!$A494+$A$11,IF($C$5,8,0),1,1))</f>
        <v>456.91000400000001</v>
      </c>
      <c r="F494" s="4">
        <f ca="1">IF(A494&gt;$A$8,"",OFFSET(InputPriceData!E$15,CalculationsAndCharts!$A494+$A$11,IF($C$5,8,0),1,1))</f>
        <v>452.26001000000002</v>
      </c>
      <c r="G494" s="4">
        <f ca="1">IF(A494&gt;$A$8,"",OFFSET(InputPriceData!F$15,CalculationsAndCharts!$A494+$A$11,IF($C$5,8,0),1,1))</f>
        <v>456.79998799999998</v>
      </c>
      <c r="H494" s="282">
        <f t="shared" ca="1" si="112"/>
        <v>456.91000400000001</v>
      </c>
      <c r="I494" s="292">
        <f t="shared" ca="1" si="113"/>
        <v>452.26001000000002</v>
      </c>
      <c r="J494" s="50">
        <f t="shared" ca="1" si="114"/>
        <v>4.6499939999999924</v>
      </c>
      <c r="K494" s="282"/>
      <c r="L494" s="282"/>
      <c r="M494" s="292">
        <f t="shared" ca="1" si="115"/>
        <v>4.9485153882963928</v>
      </c>
      <c r="N494" s="291"/>
      <c r="P494" s="292">
        <f t="shared" ca="1" si="116"/>
        <v>458.91176393576461</v>
      </c>
      <c r="Q494" s="301">
        <f t="shared" ca="1" si="117"/>
        <v>463.86027932406103</v>
      </c>
      <c r="R494" s="301">
        <f t="shared" ca="1" si="118"/>
        <v>453.9632485474682</v>
      </c>
      <c r="S494" s="50"/>
      <c r="T494" s="292"/>
      <c r="U494" s="265"/>
      <c r="V494" s="292">
        <f t="shared" ca="1" si="119"/>
        <v>458.91176393576461</v>
      </c>
      <c r="W494" s="241">
        <f t="shared" ca="1" si="120"/>
        <v>-2.1117759357646264</v>
      </c>
      <c r="X494" s="351">
        <f t="shared" ca="1" si="121"/>
        <v>4.4595976028745632</v>
      </c>
      <c r="Y494" s="50">
        <f t="shared" ca="1" si="111"/>
        <v>6.2572844783308703</v>
      </c>
      <c r="Z494" s="265">
        <f t="shared" ca="1" si="122"/>
        <v>463.05727247833084</v>
      </c>
      <c r="AA494" s="265">
        <f t="shared" ca="1" si="123"/>
        <v>450.54270352166913</v>
      </c>
      <c r="AB494" s="292"/>
      <c r="AC494" s="37"/>
      <c r="AD494" s="50"/>
      <c r="AE494" s="228"/>
      <c r="AF494" s="50"/>
      <c r="AG494" s="50"/>
      <c r="AH494" s="228"/>
      <c r="AI494" s="50"/>
      <c r="AJ494" s="50"/>
      <c r="AK494" s="50"/>
      <c r="AL494" s="68"/>
      <c r="AM494" s="246"/>
      <c r="AN494" s="241"/>
      <c r="AO494" s="68"/>
      <c r="AP494" s="68"/>
      <c r="AQ494" s="241"/>
      <c r="AR494" s="241"/>
      <c r="AS494" s="228"/>
      <c r="AT494" s="194"/>
      <c r="AU494" s="37"/>
      <c r="AV494" s="68"/>
      <c r="AW494" s="228"/>
      <c r="AX494" s="241"/>
      <c r="AY494" s="38"/>
      <c r="AZ494" s="38"/>
      <c r="BA494" s="55"/>
      <c r="BB494" s="55"/>
      <c r="BC494" s="3">
        <f t="shared" ca="1" si="124"/>
        <v>59601000</v>
      </c>
      <c r="BD494" s="3" t="e">
        <f t="shared" ca="1" si="125"/>
        <v>#N/A</v>
      </c>
      <c r="BE494" s="132"/>
      <c r="BF494" s="132"/>
      <c r="BG494" s="125"/>
      <c r="BJ494" s="68"/>
      <c r="BK494" s="68"/>
      <c r="BL494" s="68"/>
      <c r="BN494" s="169"/>
      <c r="BP494" s="68"/>
      <c r="BQ494" s="68"/>
      <c r="BR494" s="68"/>
      <c r="BU494" s="68"/>
      <c r="BV494" s="68"/>
      <c r="BW494" s="68"/>
      <c r="BX494" s="68"/>
      <c r="BZ494" s="237"/>
      <c r="CD494" s="237"/>
      <c r="CF494" s="68"/>
      <c r="CG494" s="68"/>
      <c r="CH494" s="237"/>
      <c r="CL494" s="237"/>
    </row>
    <row r="495" spans="1:90" x14ac:dyDescent="0.4">
      <c r="A495">
        <v>463</v>
      </c>
      <c r="B495" s="47">
        <f ca="1">IF(A495&gt;$A$8,"",OFFSET(InputPriceData!B$15,$A495+$A$11,0,1,1))</f>
        <v>44652</v>
      </c>
      <c r="C495" s="3">
        <f ca="1">IF(A495&gt;$A$8,"",OFFSET(InputPriceData!G$15,CalculationsAndCharts!$A495+$A$11,IF($C$5,8,0),1,1))</f>
        <v>89048800</v>
      </c>
      <c r="D495" s="4">
        <f ca="1">IF(A495&gt;$A$8,"",OFFSET(InputPriceData!C$15,CalculationsAndCharts!$A495+$A$11,IF($C$5,8,0),1,1))</f>
        <v>453.30999800000001</v>
      </c>
      <c r="E495" s="4">
        <f ca="1">IF(A495&gt;$A$8,"",OFFSET(InputPriceData!D$15,CalculationsAndCharts!$A495+$A$11,IF($C$5,8,0),1,1))</f>
        <v>453.459991</v>
      </c>
      <c r="F495" s="4">
        <f ca="1">IF(A495&gt;$A$8,"",OFFSET(InputPriceData!E$15,CalculationsAndCharts!$A495+$A$11,IF($C$5,8,0),1,1))</f>
        <v>449.14001500000001</v>
      </c>
      <c r="G495" s="4">
        <f ca="1">IF(A495&gt;$A$8,"",OFFSET(InputPriceData!F$15,CalculationsAndCharts!$A495+$A$11,IF($C$5,8,0),1,1))</f>
        <v>452.92001299999998</v>
      </c>
      <c r="H495" s="282">
        <f t="shared" ca="1" si="112"/>
        <v>453.459991</v>
      </c>
      <c r="I495" s="292">
        <f t="shared" ca="1" si="113"/>
        <v>449.14001500000001</v>
      </c>
      <c r="J495" s="50">
        <f t="shared" ca="1" si="114"/>
        <v>4.3199759999999969</v>
      </c>
      <c r="K495" s="282"/>
      <c r="L495" s="282"/>
      <c r="M495" s="292">
        <f t="shared" ca="1" si="115"/>
        <v>5.3978969363253135</v>
      </c>
      <c r="N495" s="291"/>
      <c r="P495" s="292">
        <f t="shared" ca="1" si="116"/>
        <v>459.69715454170932</v>
      </c>
      <c r="Q495" s="301">
        <f t="shared" ca="1" si="117"/>
        <v>465.09505147803463</v>
      </c>
      <c r="R495" s="301">
        <f t="shared" ca="1" si="118"/>
        <v>454.29925760538401</v>
      </c>
      <c r="S495" s="50"/>
      <c r="T495" s="292"/>
      <c r="U495" s="265"/>
      <c r="V495" s="292">
        <f t="shared" ca="1" si="119"/>
        <v>459.69715454170932</v>
      </c>
      <c r="W495" s="241">
        <f t="shared" ca="1" si="120"/>
        <v>-6.7771415417093408</v>
      </c>
      <c r="X495" s="351">
        <f t="shared" ca="1" si="121"/>
        <v>45.929647476362462</v>
      </c>
      <c r="Y495" s="50">
        <f t="shared" ca="1" si="111"/>
        <v>6.6954658360450363</v>
      </c>
      <c r="Z495" s="265">
        <f t="shared" ca="1" si="122"/>
        <v>459.61547883604504</v>
      </c>
      <c r="AA495" s="265">
        <f t="shared" ca="1" si="123"/>
        <v>446.22454716395492</v>
      </c>
      <c r="AB495" s="292"/>
      <c r="AC495" s="37"/>
      <c r="AD495" s="50"/>
      <c r="AE495" s="228"/>
      <c r="AF495" s="50"/>
      <c r="AG495" s="50"/>
      <c r="AH495" s="228"/>
      <c r="AI495" s="50"/>
      <c r="AJ495" s="50"/>
      <c r="AK495" s="50"/>
      <c r="AL495" s="68"/>
      <c r="AM495" s="246"/>
      <c r="AN495" s="241"/>
      <c r="AO495" s="68"/>
      <c r="AP495" s="68"/>
      <c r="AQ495" s="241"/>
      <c r="AR495" s="241"/>
      <c r="AS495" s="228"/>
      <c r="AT495" s="194"/>
      <c r="AU495" s="37"/>
      <c r="AV495" s="68"/>
      <c r="AW495" s="228"/>
      <c r="AX495" s="241"/>
      <c r="AY495" s="38"/>
      <c r="AZ495" s="38"/>
      <c r="BA495" s="55"/>
      <c r="BB495" s="55"/>
      <c r="BC495" s="3">
        <f t="shared" ca="1" si="124"/>
        <v>89048800</v>
      </c>
      <c r="BD495" s="3" t="e">
        <f t="shared" ca="1" si="125"/>
        <v>#N/A</v>
      </c>
      <c r="BE495" s="132"/>
      <c r="BF495" s="132"/>
      <c r="BG495" s="125"/>
      <c r="BJ495" s="68"/>
      <c r="BK495" s="68"/>
      <c r="BL495" s="68"/>
      <c r="BN495" s="169"/>
      <c r="BP495" s="68"/>
      <c r="BQ495" s="68"/>
      <c r="BR495" s="68"/>
      <c r="BU495" s="68"/>
      <c r="BV495" s="68"/>
      <c r="BW495" s="68"/>
      <c r="BX495" s="68"/>
      <c r="BZ495" s="237"/>
      <c r="CD495" s="237"/>
      <c r="CF495" s="68"/>
      <c r="CG495" s="68"/>
      <c r="CH495" s="237"/>
      <c r="CL495" s="237"/>
    </row>
    <row r="496" spans="1:90" x14ac:dyDescent="0.4">
      <c r="A496">
        <v>464</v>
      </c>
      <c r="B496" s="47">
        <f ca="1">IF(A496&gt;$A$8,"",OFFSET(InputPriceData!B$15,$A496+$A$11,0,1,1))</f>
        <v>44651</v>
      </c>
      <c r="C496" s="3">
        <f ca="1">IF(A496&gt;$A$8,"",OFFSET(InputPriceData!G$15,CalculationsAndCharts!$A496+$A$11,IF($C$5,8,0),1,1))</f>
        <v>121699900</v>
      </c>
      <c r="D496" s="4">
        <f ca="1">IF(A496&gt;$A$8,"",OFFSET(InputPriceData!C$15,CalculationsAndCharts!$A496+$A$11,IF($C$5,8,0),1,1))</f>
        <v>457.89001500000001</v>
      </c>
      <c r="E496" s="4">
        <f ca="1">IF(A496&gt;$A$8,"",OFFSET(InputPriceData!D$15,CalculationsAndCharts!$A496+$A$11,IF($C$5,8,0),1,1))</f>
        <v>458.76001000000002</v>
      </c>
      <c r="F496" s="4">
        <f ca="1">IF(A496&gt;$A$8,"",OFFSET(InputPriceData!E$15,CalculationsAndCharts!$A496+$A$11,IF($C$5,8,0),1,1))</f>
        <v>451.16000400000001</v>
      </c>
      <c r="G496" s="4">
        <f ca="1">IF(A496&gt;$A$8,"",OFFSET(InputPriceData!F$15,CalculationsAndCharts!$A496+$A$11,IF($C$5,8,0),1,1))</f>
        <v>451.64001500000001</v>
      </c>
      <c r="H496" s="282">
        <f t="shared" ca="1" si="112"/>
        <v>458.76001000000002</v>
      </c>
      <c r="I496" s="292">
        <f t="shared" ca="1" si="113"/>
        <v>451.16000400000001</v>
      </c>
      <c r="J496" s="50">
        <f t="shared" ca="1" si="114"/>
        <v>7.6000060000000076</v>
      </c>
      <c r="K496" s="282"/>
      <c r="L496" s="282"/>
      <c r="M496" s="292">
        <f t="shared" ca="1" si="115"/>
        <v>5.2520611352578888</v>
      </c>
      <c r="N496" s="291"/>
      <c r="P496" s="292">
        <f t="shared" ca="1" si="116"/>
        <v>461.60981331651476</v>
      </c>
      <c r="Q496" s="301">
        <f t="shared" ca="1" si="117"/>
        <v>466.86187445177262</v>
      </c>
      <c r="R496" s="301">
        <f t="shared" ca="1" si="118"/>
        <v>456.3577521812569</v>
      </c>
      <c r="S496" s="50"/>
      <c r="T496" s="292"/>
      <c r="U496" s="265"/>
      <c r="V496" s="292">
        <f t="shared" ca="1" si="119"/>
        <v>461.60981331651476</v>
      </c>
      <c r="W496" s="241">
        <f t="shared" ca="1" si="120"/>
        <v>-9.9697983165147548</v>
      </c>
      <c r="X496" s="351">
        <f t="shared" ca="1" si="121"/>
        <v>99.396878471980443</v>
      </c>
      <c r="Y496" s="50">
        <f t="shared" ca="1" si="111"/>
        <v>6.5253845776454558</v>
      </c>
      <c r="Z496" s="265">
        <f t="shared" ca="1" si="122"/>
        <v>458.16539957764547</v>
      </c>
      <c r="AA496" s="265">
        <f t="shared" ca="1" si="123"/>
        <v>445.11463042235454</v>
      </c>
      <c r="AB496" s="292"/>
      <c r="AC496" s="37"/>
      <c r="AD496" s="50"/>
      <c r="AE496" s="228"/>
      <c r="AF496" s="50"/>
      <c r="AG496" s="50"/>
      <c r="AH496" s="228"/>
      <c r="AI496" s="50"/>
      <c r="AJ496" s="50"/>
      <c r="AK496" s="50"/>
      <c r="AL496" s="68"/>
      <c r="AM496" s="246"/>
      <c r="AN496" s="241"/>
      <c r="AO496" s="68"/>
      <c r="AP496" s="68"/>
      <c r="AQ496" s="241"/>
      <c r="AR496" s="241"/>
      <c r="AS496" s="228"/>
      <c r="AT496" s="194"/>
      <c r="AU496" s="37"/>
      <c r="AV496" s="68"/>
      <c r="AW496" s="228"/>
      <c r="AX496" s="241"/>
      <c r="AY496" s="38"/>
      <c r="AZ496" s="38"/>
      <c r="BA496" s="55"/>
      <c r="BB496" s="55"/>
      <c r="BC496" s="3" t="e">
        <f t="shared" ca="1" si="124"/>
        <v>#N/A</v>
      </c>
      <c r="BD496" s="3">
        <f t="shared" ca="1" si="125"/>
        <v>121699900</v>
      </c>
      <c r="BE496" s="132"/>
      <c r="BF496" s="132"/>
      <c r="BG496" s="125"/>
      <c r="BJ496" s="68"/>
      <c r="BK496" s="68"/>
      <c r="BL496" s="68"/>
      <c r="BN496" s="169"/>
      <c r="BP496" s="68"/>
      <c r="BQ496" s="68"/>
      <c r="BR496" s="68"/>
      <c r="BU496" s="68"/>
      <c r="BV496" s="68"/>
      <c r="BW496" s="68"/>
      <c r="BX496" s="68"/>
      <c r="BZ496" s="237"/>
      <c r="CD496" s="237"/>
      <c r="CF496" s="68"/>
      <c r="CG496" s="68"/>
      <c r="CH496" s="237"/>
      <c r="CL496" s="237"/>
    </row>
    <row r="497" spans="1:90" x14ac:dyDescent="0.4">
      <c r="A497">
        <v>465</v>
      </c>
      <c r="B497" s="47">
        <f ca="1">IF(A497&gt;$A$8,"",OFFSET(InputPriceData!B$15,$A497+$A$11,0,1,1))</f>
        <v>44650</v>
      </c>
      <c r="C497" s="3">
        <f ca="1">IF(A497&gt;$A$8,"",OFFSET(InputPriceData!G$15,CalculationsAndCharts!$A497+$A$11,IF($C$5,8,0),1,1))</f>
        <v>79666900</v>
      </c>
      <c r="D497" s="4">
        <f ca="1">IF(A497&gt;$A$8,"",OFFSET(InputPriceData!C$15,CalculationsAndCharts!$A497+$A$11,IF($C$5,8,0),1,1))</f>
        <v>460.33999599999999</v>
      </c>
      <c r="E497" s="4">
        <f ca="1">IF(A497&gt;$A$8,"",OFFSET(InputPriceData!D$15,CalculationsAndCharts!$A497+$A$11,IF($C$5,8,0),1,1))</f>
        <v>461.20001200000002</v>
      </c>
      <c r="F497" s="4">
        <f ca="1">IF(A497&gt;$A$8,"",OFFSET(InputPriceData!E$15,CalculationsAndCharts!$A497+$A$11,IF($C$5,8,0),1,1))</f>
        <v>456.47000100000002</v>
      </c>
      <c r="G497" s="4">
        <f ca="1">IF(A497&gt;$A$8,"",OFFSET(InputPriceData!F$15,CalculationsAndCharts!$A497+$A$11,IF($C$5,8,0),1,1))</f>
        <v>458.70001200000002</v>
      </c>
      <c r="H497" s="282">
        <f t="shared" ca="1" si="112"/>
        <v>461.54998799999998</v>
      </c>
      <c r="I497" s="292">
        <f t="shared" ca="1" si="113"/>
        <v>456.47000100000002</v>
      </c>
      <c r="J497" s="50">
        <f t="shared" ca="1" si="114"/>
        <v>5.0799869999999601</v>
      </c>
      <c r="K497" s="282"/>
      <c r="L497" s="282"/>
      <c r="M497" s="292">
        <f t="shared" ca="1" si="115"/>
        <v>4.9227663977865159</v>
      </c>
      <c r="N497" s="291"/>
      <c r="P497" s="292">
        <f t="shared" ca="1" si="116"/>
        <v>462.00441411075457</v>
      </c>
      <c r="Q497" s="301">
        <f t="shared" ca="1" si="117"/>
        <v>466.92718050854108</v>
      </c>
      <c r="R497" s="301">
        <f t="shared" ca="1" si="118"/>
        <v>457.08164771296805</v>
      </c>
      <c r="S497" s="50"/>
      <c r="T497" s="292"/>
      <c r="U497" s="265"/>
      <c r="V497" s="292">
        <f t="shared" ca="1" si="119"/>
        <v>462.00441411075457</v>
      </c>
      <c r="W497" s="241">
        <f t="shared" ca="1" si="120"/>
        <v>-3.3044021107545518</v>
      </c>
      <c r="X497" s="351">
        <f t="shared" ca="1" si="121"/>
        <v>10.919073309559137</v>
      </c>
      <c r="Y497" s="50">
        <f t="shared" ca="1" si="111"/>
        <v>6.1708987159892912</v>
      </c>
      <c r="Z497" s="265">
        <f t="shared" ca="1" si="122"/>
        <v>464.87091071598928</v>
      </c>
      <c r="AA497" s="265">
        <f t="shared" ca="1" si="123"/>
        <v>452.52911328401075</v>
      </c>
      <c r="AB497" s="292"/>
      <c r="AC497" s="37"/>
      <c r="AD497" s="50"/>
      <c r="AE497" s="228"/>
      <c r="AF497" s="50"/>
      <c r="AG497" s="50"/>
      <c r="AH497" s="228"/>
      <c r="AI497" s="50"/>
      <c r="AJ497" s="50"/>
      <c r="AK497" s="50"/>
      <c r="AL497" s="68"/>
      <c r="AM497" s="246"/>
      <c r="AN497" s="241"/>
      <c r="AO497" s="68"/>
      <c r="AP497" s="68"/>
      <c r="AQ497" s="241"/>
      <c r="AR497" s="241"/>
      <c r="AS497" s="228"/>
      <c r="AT497" s="194"/>
      <c r="AU497" s="37"/>
      <c r="AV497" s="68"/>
      <c r="AW497" s="228"/>
      <c r="AX497" s="241"/>
      <c r="AY497" s="38"/>
      <c r="AZ497" s="38"/>
      <c r="BA497" s="55"/>
      <c r="BB497" s="55"/>
      <c r="BC497" s="3" t="e">
        <f t="shared" ca="1" si="124"/>
        <v>#N/A</v>
      </c>
      <c r="BD497" s="3">
        <f t="shared" ca="1" si="125"/>
        <v>79666900</v>
      </c>
      <c r="BE497" s="132"/>
      <c r="BF497" s="132"/>
      <c r="BG497" s="125"/>
      <c r="BJ497" s="68"/>
      <c r="BK497" s="68"/>
      <c r="BL497" s="68"/>
      <c r="BN497" s="169"/>
      <c r="BP497" s="68"/>
      <c r="BQ497" s="68"/>
      <c r="BR497" s="68"/>
      <c r="BU497" s="68"/>
      <c r="BV497" s="68"/>
      <c r="BW497" s="68"/>
      <c r="BX497" s="68"/>
      <c r="BZ497" s="237"/>
      <c r="CD497" s="237"/>
      <c r="CF497" s="68"/>
      <c r="CG497" s="68"/>
      <c r="CH497" s="237"/>
      <c r="CL497" s="237"/>
    </row>
    <row r="498" spans="1:90" x14ac:dyDescent="0.4">
      <c r="A498">
        <v>466</v>
      </c>
      <c r="B498" s="47">
        <f ca="1">IF(A498&gt;$A$8,"",OFFSET(InputPriceData!B$15,$A498+$A$11,0,1,1))</f>
        <v>44649</v>
      </c>
      <c r="C498" s="3">
        <f ca="1">IF(A498&gt;$A$8,"",OFFSET(InputPriceData!G$15,CalculationsAndCharts!$A498+$A$11,IF($C$5,8,0),1,1))</f>
        <v>86581500</v>
      </c>
      <c r="D498" s="4">
        <f ca="1">IF(A498&gt;$A$8,"",OFFSET(InputPriceData!C$15,CalculationsAndCharts!$A498+$A$11,IF($C$5,8,0),1,1))</f>
        <v>460.01998900000001</v>
      </c>
      <c r="E498" s="4">
        <f ca="1">IF(A498&gt;$A$8,"",OFFSET(InputPriceData!D$15,CalculationsAndCharts!$A498+$A$11,IF($C$5,8,0),1,1))</f>
        <v>462.07000699999998</v>
      </c>
      <c r="F498" s="4">
        <f ca="1">IF(A498&gt;$A$8,"",OFFSET(InputPriceData!E$15,CalculationsAndCharts!$A498+$A$11,IF($C$5,8,0),1,1))</f>
        <v>457.17999300000002</v>
      </c>
      <c r="G498" s="4">
        <f ca="1">IF(A498&gt;$A$8,"",OFFSET(InputPriceData!F$15,CalculationsAndCharts!$A498+$A$11,IF($C$5,8,0),1,1))</f>
        <v>461.54998799999998</v>
      </c>
      <c r="H498" s="282">
        <f t="shared" ca="1" si="112"/>
        <v>462.07000699999998</v>
      </c>
      <c r="I498" s="292">
        <f t="shared" ca="1" si="113"/>
        <v>455.91000400000001</v>
      </c>
      <c r="J498" s="50">
        <f t="shared" ca="1" si="114"/>
        <v>6.1600029999999606</v>
      </c>
      <c r="K498" s="282"/>
      <c r="L498" s="282"/>
      <c r="M498" s="292">
        <f t="shared" ca="1" si="115"/>
        <v>4.9422412779995817</v>
      </c>
      <c r="N498" s="291"/>
      <c r="P498" s="292">
        <f t="shared" ca="1" si="116"/>
        <v>459.31170833659172</v>
      </c>
      <c r="Q498" s="301">
        <f t="shared" ca="1" si="117"/>
        <v>464.25394961459131</v>
      </c>
      <c r="R498" s="301">
        <f t="shared" ca="1" si="118"/>
        <v>454.36946705859214</v>
      </c>
      <c r="S498" s="50"/>
      <c r="T498" s="292"/>
      <c r="U498" s="265"/>
      <c r="V498" s="292">
        <f t="shared" ca="1" si="119"/>
        <v>459.31170833659172</v>
      </c>
      <c r="W498" s="241">
        <f t="shared" ca="1" si="120"/>
        <v>2.2382796634082638</v>
      </c>
      <c r="X498" s="351">
        <f t="shared" ca="1" si="121"/>
        <v>5.0098958516270109</v>
      </c>
      <c r="Y498" s="50">
        <f t="shared" ca="1" si="111"/>
        <v>6.3396363168915899</v>
      </c>
      <c r="Z498" s="265">
        <f t="shared" ca="1" si="122"/>
        <v>467.88962431689157</v>
      </c>
      <c r="AA498" s="265">
        <f t="shared" ca="1" si="123"/>
        <v>455.2103516831084</v>
      </c>
      <c r="AB498" s="292"/>
      <c r="AC498" s="37"/>
      <c r="AD498" s="50"/>
      <c r="AE498" s="228"/>
      <c r="AF498" s="50"/>
      <c r="AG498" s="50"/>
      <c r="AH498" s="228"/>
      <c r="AI498" s="50"/>
      <c r="AJ498" s="50"/>
      <c r="AK498" s="50"/>
      <c r="AL498" s="68"/>
      <c r="AM498" s="246"/>
      <c r="AN498" s="241"/>
      <c r="AO498" s="68"/>
      <c r="AP498" s="68"/>
      <c r="AQ498" s="241"/>
      <c r="AR498" s="241"/>
      <c r="AS498" s="228"/>
      <c r="AT498" s="194"/>
      <c r="AU498" s="37"/>
      <c r="AV498" s="68"/>
      <c r="AW498" s="228"/>
      <c r="AX498" s="241"/>
      <c r="AY498" s="38"/>
      <c r="AZ498" s="38"/>
      <c r="BA498" s="55"/>
      <c r="BB498" s="55"/>
      <c r="BC498" s="3">
        <f t="shared" ca="1" si="124"/>
        <v>86581500</v>
      </c>
      <c r="BD498" s="3" t="e">
        <f t="shared" ca="1" si="125"/>
        <v>#N/A</v>
      </c>
      <c r="BE498" s="132"/>
      <c r="BF498" s="132"/>
      <c r="BG498" s="125"/>
      <c r="BJ498" s="68"/>
      <c r="BK498" s="68"/>
      <c r="BL498" s="68"/>
      <c r="BN498" s="169"/>
      <c r="BP498" s="68"/>
      <c r="BQ498" s="68"/>
      <c r="BR498" s="68"/>
      <c r="BU498" s="68"/>
      <c r="BV498" s="68"/>
      <c r="BW498" s="68"/>
      <c r="BX498" s="68"/>
      <c r="BZ498" s="237"/>
      <c r="CD498" s="237"/>
      <c r="CF498" s="68"/>
      <c r="CG498" s="68"/>
      <c r="CH498" s="237"/>
      <c r="CL498" s="237"/>
    </row>
    <row r="499" spans="1:90" x14ac:dyDescent="0.4">
      <c r="A499">
        <v>467</v>
      </c>
      <c r="B499" s="47">
        <f ca="1">IF(A499&gt;$A$8,"",OFFSET(InputPriceData!B$15,$A499+$A$11,0,1,1))</f>
        <v>44648</v>
      </c>
      <c r="C499" s="3">
        <f ca="1">IF(A499&gt;$A$8,"",OFFSET(InputPriceData!G$15,CalculationsAndCharts!$A499+$A$11,IF($C$5,8,0),1,1))</f>
        <v>68529800</v>
      </c>
      <c r="D499" s="4">
        <f ca="1">IF(A499&gt;$A$8,"",OFFSET(InputPriceData!C$15,CalculationsAndCharts!$A499+$A$11,IF($C$5,8,0),1,1))</f>
        <v>452.05999800000001</v>
      </c>
      <c r="E499" s="4">
        <f ca="1">IF(A499&gt;$A$8,"",OFFSET(InputPriceData!D$15,CalculationsAndCharts!$A499+$A$11,IF($C$5,8,0),1,1))</f>
        <v>455.91000400000001</v>
      </c>
      <c r="F499" s="4">
        <f ca="1">IF(A499&gt;$A$8,"",OFFSET(InputPriceData!E$15,CalculationsAndCharts!$A499+$A$11,IF($C$5,8,0),1,1))</f>
        <v>450.05999800000001</v>
      </c>
      <c r="G499" s="4">
        <f ca="1">IF(A499&gt;$A$8,"",OFFSET(InputPriceData!F$15,CalculationsAndCharts!$A499+$A$11,IF($C$5,8,0),1,1))</f>
        <v>455.91000400000001</v>
      </c>
      <c r="H499" s="282">
        <f t="shared" ca="1" si="112"/>
        <v>455.91000400000001</v>
      </c>
      <c r="I499" s="292">
        <f t="shared" ca="1" si="113"/>
        <v>450.05999800000001</v>
      </c>
      <c r="J499" s="50">
        <f t="shared" ca="1" si="114"/>
        <v>5.8500060000000076</v>
      </c>
      <c r="K499" s="282"/>
      <c r="L499" s="282"/>
      <c r="M499" s="292">
        <f t="shared" ca="1" si="115"/>
        <v>4.864503079907152</v>
      </c>
      <c r="N499" s="291"/>
      <c r="P499" s="292">
        <f t="shared" ca="1" si="116"/>
        <v>455.90749669444045</v>
      </c>
      <c r="Q499" s="301">
        <f t="shared" ca="1" si="117"/>
        <v>460.77199977434759</v>
      </c>
      <c r="R499" s="301">
        <f t="shared" ca="1" si="118"/>
        <v>451.04299361453332</v>
      </c>
      <c r="S499" s="50"/>
      <c r="T499" s="292"/>
      <c r="U499" s="265"/>
      <c r="V499" s="292">
        <f t="shared" ca="1" si="119"/>
        <v>455.90749669444045</v>
      </c>
      <c r="W499" s="241">
        <f t="shared" ca="1" si="120"/>
        <v>2.5073055595612459E-3</v>
      </c>
      <c r="X499" s="351">
        <f t="shared" ca="1" si="121"/>
        <v>6.2865811690067321E-6</v>
      </c>
      <c r="Y499" s="50">
        <f t="shared" ca="1" si="111"/>
        <v>6.3204227138015536</v>
      </c>
      <c r="Z499" s="265">
        <f t="shared" ca="1" si="122"/>
        <v>462.23042671380159</v>
      </c>
      <c r="AA499" s="265">
        <f t="shared" ca="1" si="123"/>
        <v>449.58958128619844</v>
      </c>
      <c r="AB499" s="292"/>
      <c r="AC499" s="37"/>
      <c r="AD499" s="50"/>
      <c r="AE499" s="228"/>
      <c r="AF499" s="50"/>
      <c r="AG499" s="50"/>
      <c r="AH499" s="228"/>
      <c r="AI499" s="50"/>
      <c r="AJ499" s="50"/>
      <c r="AK499" s="50"/>
      <c r="AL499" s="68"/>
      <c r="AM499" s="246"/>
      <c r="AN499" s="241"/>
      <c r="AO499" s="68"/>
      <c r="AP499" s="68"/>
      <c r="AQ499" s="241"/>
      <c r="AR499" s="241"/>
      <c r="AS499" s="228"/>
      <c r="AT499" s="194"/>
      <c r="AU499" s="37"/>
      <c r="AV499" s="68"/>
      <c r="AW499" s="228"/>
      <c r="AX499" s="241"/>
      <c r="AY499" s="38"/>
      <c r="AZ499" s="38"/>
      <c r="BA499" s="55"/>
      <c r="BB499" s="55"/>
      <c r="BC499" s="3">
        <f t="shared" ca="1" si="124"/>
        <v>68529800</v>
      </c>
      <c r="BD499" s="3" t="e">
        <f t="shared" ca="1" si="125"/>
        <v>#N/A</v>
      </c>
      <c r="BE499" s="132"/>
      <c r="BF499" s="132"/>
      <c r="BG499" s="125"/>
      <c r="BJ499" s="68"/>
      <c r="BK499" s="68"/>
      <c r="BL499" s="68"/>
      <c r="BN499" s="169"/>
      <c r="BP499" s="68"/>
      <c r="BQ499" s="68"/>
      <c r="BR499" s="68"/>
      <c r="BU499" s="68"/>
      <c r="BV499" s="68"/>
      <c r="BW499" s="68"/>
      <c r="BX499" s="68"/>
      <c r="BZ499" s="237"/>
      <c r="CD499" s="237"/>
      <c r="CF499" s="68"/>
      <c r="CG499" s="68"/>
      <c r="CH499" s="237"/>
      <c r="CL499" s="237"/>
    </row>
    <row r="500" spans="1:90" x14ac:dyDescent="0.4">
      <c r="A500">
        <v>468</v>
      </c>
      <c r="B500" s="47">
        <f ca="1">IF(A500&gt;$A$8,"",OFFSET(InputPriceData!B$15,$A500+$A$11,0,1,1))</f>
        <v>44645</v>
      </c>
      <c r="C500" s="3">
        <f ca="1">IF(A500&gt;$A$8,"",OFFSET(InputPriceData!G$15,CalculationsAndCharts!$A500+$A$11,IF($C$5,8,0),1,1))</f>
        <v>77101300</v>
      </c>
      <c r="D500" s="4">
        <f ca="1">IF(A500&gt;$A$8,"",OFFSET(InputPriceData!C$15,CalculationsAndCharts!$A500+$A$11,IF($C$5,8,0),1,1))</f>
        <v>451.16000400000001</v>
      </c>
      <c r="E500" s="4">
        <f ca="1">IF(A500&gt;$A$8,"",OFFSET(InputPriceData!D$15,CalculationsAndCharts!$A500+$A$11,IF($C$5,8,0),1,1))</f>
        <v>452.98001099999999</v>
      </c>
      <c r="F500" s="4">
        <f ca="1">IF(A500&gt;$A$8,"",OFFSET(InputPriceData!E$15,CalculationsAndCharts!$A500+$A$11,IF($C$5,8,0),1,1))</f>
        <v>448.42999300000002</v>
      </c>
      <c r="G500" s="4">
        <f ca="1">IF(A500&gt;$A$8,"",OFFSET(InputPriceData!F$15,CalculationsAndCharts!$A500+$A$11,IF($C$5,8,0),1,1))</f>
        <v>452.69000199999999</v>
      </c>
      <c r="H500" s="282">
        <f t="shared" ca="1" si="112"/>
        <v>452.98001099999999</v>
      </c>
      <c r="I500" s="292">
        <f t="shared" ca="1" si="113"/>
        <v>448.42999300000002</v>
      </c>
      <c r="J500" s="50">
        <f t="shared" ca="1" si="114"/>
        <v>4.5500179999999659</v>
      </c>
      <c r="K500" s="282"/>
      <c r="L500" s="282"/>
      <c r="M500" s="292">
        <f t="shared" ca="1" si="115"/>
        <v>5.2844266599663712</v>
      </c>
      <c r="N500" s="291"/>
      <c r="P500" s="292">
        <f t="shared" ca="1" si="116"/>
        <v>453.15182678611905</v>
      </c>
      <c r="Q500" s="301">
        <f t="shared" ca="1" si="117"/>
        <v>458.4362534460854</v>
      </c>
      <c r="R500" s="301">
        <f t="shared" ca="1" si="118"/>
        <v>447.86740012615269</v>
      </c>
      <c r="S500" s="50"/>
      <c r="T500" s="292"/>
      <c r="U500" s="265"/>
      <c r="V500" s="292">
        <f t="shared" ca="1" si="119"/>
        <v>453.15182678611905</v>
      </c>
      <c r="W500" s="241">
        <f t="shared" ca="1" si="120"/>
        <v>-0.46182478611905253</v>
      </c>
      <c r="X500" s="351">
        <f t="shared" ca="1" si="121"/>
        <v>0.21328213307390861</v>
      </c>
      <c r="Y500" s="50">
        <f t="shared" ca="1" si="111"/>
        <v>6.5533405872051693</v>
      </c>
      <c r="Z500" s="265">
        <f t="shared" ca="1" si="122"/>
        <v>459.24334258720518</v>
      </c>
      <c r="AA500" s="265">
        <f t="shared" ca="1" si="123"/>
        <v>446.13666141279481</v>
      </c>
      <c r="AB500" s="292"/>
      <c r="AC500" s="37"/>
      <c r="AD500" s="50"/>
      <c r="AE500" s="228"/>
      <c r="AF500" s="50"/>
      <c r="AG500" s="50"/>
      <c r="AH500" s="228"/>
      <c r="AI500" s="50"/>
      <c r="AJ500" s="50"/>
      <c r="AK500" s="50"/>
      <c r="AL500" s="68"/>
      <c r="AM500" s="246"/>
      <c r="AN500" s="241"/>
      <c r="AO500" s="68"/>
      <c r="AP500" s="68"/>
      <c r="AQ500" s="241"/>
      <c r="AR500" s="241"/>
      <c r="AS500" s="228"/>
      <c r="AT500" s="194"/>
      <c r="AU500" s="37"/>
      <c r="AV500" s="68"/>
      <c r="AW500" s="228"/>
      <c r="AX500" s="241"/>
      <c r="AY500" s="38"/>
      <c r="AZ500" s="38"/>
      <c r="BA500" s="55"/>
      <c r="BB500" s="55"/>
      <c r="BC500" s="3">
        <f t="shared" ca="1" si="124"/>
        <v>77101300</v>
      </c>
      <c r="BD500" s="3" t="e">
        <f t="shared" ca="1" si="125"/>
        <v>#N/A</v>
      </c>
      <c r="BE500" s="132"/>
      <c r="BF500" s="132"/>
      <c r="BG500" s="125"/>
      <c r="BJ500" s="68"/>
      <c r="BK500" s="68"/>
      <c r="BL500" s="68"/>
      <c r="BN500" s="169"/>
      <c r="BP500" s="68"/>
      <c r="BQ500" s="68"/>
      <c r="BR500" s="68"/>
      <c r="BU500" s="68"/>
      <c r="BV500" s="68"/>
      <c r="BW500" s="68"/>
      <c r="BX500" s="68"/>
      <c r="BZ500" s="237"/>
      <c r="CD500" s="237"/>
      <c r="CF500" s="68"/>
      <c r="CG500" s="68"/>
      <c r="CH500" s="237"/>
      <c r="CL500" s="237"/>
    </row>
    <row r="501" spans="1:90" x14ac:dyDescent="0.4">
      <c r="A501">
        <v>469</v>
      </c>
      <c r="B501" s="47">
        <f ca="1">IF(A501&gt;$A$8,"",OFFSET(InputPriceData!B$15,$A501+$A$11,0,1,1))</f>
        <v>44644</v>
      </c>
      <c r="C501" s="3">
        <f ca="1">IF(A501&gt;$A$8,"",OFFSET(InputPriceData!G$15,CalculationsAndCharts!$A501+$A$11,IF($C$5,8,0),1,1))</f>
        <v>64736900</v>
      </c>
      <c r="D501" s="4">
        <f ca="1">IF(A501&gt;$A$8,"",OFFSET(InputPriceData!C$15,CalculationsAndCharts!$A501+$A$11,IF($C$5,8,0),1,1))</f>
        <v>445.94000199999999</v>
      </c>
      <c r="E501" s="4">
        <f ca="1">IF(A501&gt;$A$8,"",OFFSET(InputPriceData!D$15,CalculationsAndCharts!$A501+$A$11,IF($C$5,8,0),1,1))</f>
        <v>450.5</v>
      </c>
      <c r="F501" s="4">
        <f ca="1">IF(A501&gt;$A$8,"",OFFSET(InputPriceData!E$15,CalculationsAndCharts!$A501+$A$11,IF($C$5,8,0),1,1))</f>
        <v>444.76001000000002</v>
      </c>
      <c r="G501" s="4">
        <f ca="1">IF(A501&gt;$A$8,"",OFFSET(InputPriceData!F$15,CalculationsAndCharts!$A501+$A$11,IF($C$5,8,0),1,1))</f>
        <v>450.48998999999998</v>
      </c>
      <c r="H501" s="282">
        <f t="shared" ca="1" si="112"/>
        <v>450.5</v>
      </c>
      <c r="I501" s="292">
        <f t="shared" ca="1" si="113"/>
        <v>443.79998799999998</v>
      </c>
      <c r="J501" s="50">
        <f t="shared" ca="1" si="114"/>
        <v>6.7000120000000152</v>
      </c>
      <c r="K501" s="282"/>
      <c r="L501" s="282"/>
      <c r="M501" s="292">
        <f t="shared" ca="1" si="115"/>
        <v>5.7172905377194967</v>
      </c>
      <c r="N501" s="291"/>
      <c r="P501" s="292">
        <f t="shared" ca="1" si="116"/>
        <v>450.34513636694834</v>
      </c>
      <c r="Q501" s="301">
        <f t="shared" ca="1" si="117"/>
        <v>456.06242690466786</v>
      </c>
      <c r="R501" s="301">
        <f t="shared" ca="1" si="118"/>
        <v>444.62784582922882</v>
      </c>
      <c r="S501" s="50"/>
      <c r="T501" s="292"/>
      <c r="U501" s="265"/>
      <c r="V501" s="292">
        <f t="shared" ca="1" si="119"/>
        <v>450.34513636694834</v>
      </c>
      <c r="W501" s="241">
        <f t="shared" ca="1" si="120"/>
        <v>0.14485363305163901</v>
      </c>
      <c r="X501" s="351">
        <f t="shared" ca="1" si="121"/>
        <v>2.0982575008258886E-2</v>
      </c>
      <c r="Y501" s="50">
        <f t="shared" ca="1" si="111"/>
        <v>7.0280935908420146</v>
      </c>
      <c r="Z501" s="265">
        <f t="shared" ca="1" si="122"/>
        <v>457.51808359084197</v>
      </c>
      <c r="AA501" s="265">
        <f t="shared" ca="1" si="123"/>
        <v>443.46189640915799</v>
      </c>
      <c r="AB501" s="292"/>
      <c r="AC501" s="37"/>
      <c r="AD501" s="50"/>
      <c r="AE501" s="228"/>
      <c r="AF501" s="50"/>
      <c r="AG501" s="50"/>
      <c r="AH501" s="228"/>
      <c r="AI501" s="50"/>
      <c r="AJ501" s="50"/>
      <c r="AK501" s="50"/>
      <c r="AL501" s="68"/>
      <c r="AM501" s="246"/>
      <c r="AN501" s="241"/>
      <c r="AO501" s="68"/>
      <c r="AP501" s="68"/>
      <c r="AQ501" s="241"/>
      <c r="AR501" s="241"/>
      <c r="AS501" s="228"/>
      <c r="AT501" s="194"/>
      <c r="AU501" s="37"/>
      <c r="AV501" s="68"/>
      <c r="AW501" s="228"/>
      <c r="AX501" s="241"/>
      <c r="AY501" s="38"/>
      <c r="AZ501" s="38"/>
      <c r="BA501" s="55"/>
      <c r="BB501" s="55"/>
      <c r="BC501" s="3">
        <f t="shared" ca="1" si="124"/>
        <v>64736900</v>
      </c>
      <c r="BD501" s="3" t="e">
        <f t="shared" ca="1" si="125"/>
        <v>#N/A</v>
      </c>
      <c r="BE501" s="132"/>
      <c r="BF501" s="132"/>
      <c r="BG501" s="125"/>
      <c r="BJ501" s="68"/>
      <c r="BK501" s="68"/>
      <c r="BL501" s="68"/>
      <c r="BN501" s="169"/>
      <c r="BP501" s="68"/>
      <c r="BQ501" s="68"/>
      <c r="BR501" s="68"/>
      <c r="BU501" s="68"/>
      <c r="BV501" s="68"/>
      <c r="BW501" s="68"/>
      <c r="BX501" s="68"/>
      <c r="BZ501" s="237"/>
      <c r="CD501" s="237"/>
      <c r="CF501" s="68"/>
      <c r="CG501" s="68"/>
      <c r="CH501" s="237"/>
      <c r="CL501" s="237"/>
    </row>
    <row r="502" spans="1:90" x14ac:dyDescent="0.4">
      <c r="A502">
        <v>470</v>
      </c>
      <c r="B502" s="47">
        <f ca="1">IF(A502&gt;$A$8,"",OFFSET(InputPriceData!B$15,$A502+$A$11,0,1,1))</f>
        <v>44643</v>
      </c>
      <c r="C502" s="3">
        <f ca="1">IF(A502&gt;$A$8,"",OFFSET(InputPriceData!G$15,CalculationsAndCharts!$A502+$A$11,IF($C$5,8,0),1,1))</f>
        <v>79426100</v>
      </c>
      <c r="D502" s="4">
        <f ca="1">IF(A502&gt;$A$8,"",OFFSET(InputPriceData!C$15,CalculationsAndCharts!$A502+$A$11,IF($C$5,8,0),1,1))</f>
        <v>446.91000400000001</v>
      </c>
      <c r="E502" s="4">
        <f ca="1">IF(A502&gt;$A$8,"",OFFSET(InputPriceData!D$15,CalculationsAndCharts!$A502+$A$11,IF($C$5,8,0),1,1))</f>
        <v>448.48998999999998</v>
      </c>
      <c r="F502" s="4">
        <f ca="1">IF(A502&gt;$A$8,"",OFFSET(InputPriceData!E$15,CalculationsAndCharts!$A502+$A$11,IF($C$5,8,0),1,1))</f>
        <v>443.709991</v>
      </c>
      <c r="G502" s="4">
        <f ca="1">IF(A502&gt;$A$8,"",OFFSET(InputPriceData!F$15,CalculationsAndCharts!$A502+$A$11,IF($C$5,8,0),1,1))</f>
        <v>443.79998799999998</v>
      </c>
      <c r="H502" s="282">
        <f t="shared" ca="1" si="112"/>
        <v>449.58999599999999</v>
      </c>
      <c r="I502" s="292">
        <f t="shared" ca="1" si="113"/>
        <v>443.709991</v>
      </c>
      <c r="J502" s="50">
        <f t="shared" ca="1" si="114"/>
        <v>5.8800049999999828</v>
      </c>
      <c r="K502" s="282"/>
      <c r="L502" s="282"/>
      <c r="M502" s="292">
        <f t="shared" ca="1" si="115"/>
        <v>6.0499269087930765</v>
      </c>
      <c r="N502" s="291"/>
      <c r="P502" s="292">
        <f t="shared" ca="1" si="116"/>
        <v>448.33426332890889</v>
      </c>
      <c r="Q502" s="301">
        <f t="shared" ca="1" si="117"/>
        <v>454.38419023770194</v>
      </c>
      <c r="R502" s="301">
        <f t="shared" ca="1" si="118"/>
        <v>442.28433642011584</v>
      </c>
      <c r="S502" s="50"/>
      <c r="T502" s="292"/>
      <c r="U502" s="265"/>
      <c r="V502" s="292">
        <f t="shared" ca="1" si="119"/>
        <v>448.33426332890889</v>
      </c>
      <c r="W502" s="241">
        <f t="shared" ca="1" si="120"/>
        <v>-4.5342753289089046</v>
      </c>
      <c r="X502" s="351">
        <f t="shared" ca="1" si="121"/>
        <v>20.559652758351955</v>
      </c>
      <c r="Y502" s="50">
        <f t="shared" ca="1" si="111"/>
        <v>7.0486712763125308</v>
      </c>
      <c r="Z502" s="265">
        <f t="shared" ca="1" si="122"/>
        <v>450.8486592763125</v>
      </c>
      <c r="AA502" s="265">
        <f t="shared" ca="1" si="123"/>
        <v>436.75131672368747</v>
      </c>
      <c r="AB502" s="292"/>
      <c r="AC502" s="37"/>
      <c r="AD502" s="50"/>
      <c r="AE502" s="228"/>
      <c r="AF502" s="50"/>
      <c r="AG502" s="50"/>
      <c r="AH502" s="228"/>
      <c r="AI502" s="50"/>
      <c r="AJ502" s="50"/>
      <c r="AK502" s="50"/>
      <c r="AL502" s="68"/>
      <c r="AM502" s="246"/>
      <c r="AN502" s="241"/>
      <c r="AO502" s="68"/>
      <c r="AP502" s="68"/>
      <c r="AQ502" s="241"/>
      <c r="AR502" s="241"/>
      <c r="AS502" s="228"/>
      <c r="AT502" s="194"/>
      <c r="AU502" s="37"/>
      <c r="AV502" s="68"/>
      <c r="AW502" s="228"/>
      <c r="AX502" s="241"/>
      <c r="AY502" s="38"/>
      <c r="AZ502" s="38"/>
      <c r="BA502" s="55"/>
      <c r="BB502" s="55"/>
      <c r="BC502" s="3" t="e">
        <f t="shared" ca="1" si="124"/>
        <v>#N/A</v>
      </c>
      <c r="BD502" s="3">
        <f t="shared" ca="1" si="125"/>
        <v>79426100</v>
      </c>
      <c r="BE502" s="132"/>
      <c r="BF502" s="132"/>
      <c r="BG502" s="125"/>
      <c r="BJ502" s="68"/>
      <c r="BK502" s="68"/>
      <c r="BL502" s="68"/>
      <c r="BN502" s="169"/>
      <c r="BP502" s="68"/>
      <c r="BQ502" s="68"/>
      <c r="BR502" s="68"/>
      <c r="BU502" s="68"/>
      <c r="BV502" s="68"/>
      <c r="BW502" s="68"/>
      <c r="BX502" s="68"/>
      <c r="BZ502" s="237"/>
      <c r="CD502" s="237"/>
      <c r="CF502" s="68"/>
      <c r="CG502" s="68"/>
      <c r="CH502" s="237"/>
      <c r="CL502" s="237"/>
    </row>
    <row r="503" spans="1:90" x14ac:dyDescent="0.4">
      <c r="A503">
        <v>471</v>
      </c>
      <c r="B503" s="47">
        <f ca="1">IF(A503&gt;$A$8,"",OFFSET(InputPriceData!B$15,$A503+$A$11,0,1,1))</f>
        <v>44642</v>
      </c>
      <c r="C503" s="3">
        <f ca="1">IF(A503&gt;$A$8,"",OFFSET(InputPriceData!G$15,CalculationsAndCharts!$A503+$A$11,IF($C$5,8,0),1,1))</f>
        <v>74650400</v>
      </c>
      <c r="D503" s="4">
        <f ca="1">IF(A503&gt;$A$8,"",OFFSET(InputPriceData!C$15,CalculationsAndCharts!$A503+$A$11,IF($C$5,8,0),1,1))</f>
        <v>445.85998499999999</v>
      </c>
      <c r="E503" s="4">
        <f ca="1">IF(A503&gt;$A$8,"",OFFSET(InputPriceData!D$15,CalculationsAndCharts!$A503+$A$11,IF($C$5,8,0),1,1))</f>
        <v>450.57998700000002</v>
      </c>
      <c r="F503" s="4">
        <f ca="1">IF(A503&gt;$A$8,"",OFFSET(InputPriceData!E$15,CalculationsAndCharts!$A503+$A$11,IF($C$5,8,0),1,1))</f>
        <v>445.85998499999999</v>
      </c>
      <c r="G503" s="4">
        <f ca="1">IF(A503&gt;$A$8,"",OFFSET(InputPriceData!F$15,CalculationsAndCharts!$A503+$A$11,IF($C$5,8,0),1,1))</f>
        <v>449.58999599999999</v>
      </c>
      <c r="H503" s="282">
        <f t="shared" ca="1" si="112"/>
        <v>450.57998700000002</v>
      </c>
      <c r="I503" s="292">
        <f t="shared" ca="1" si="113"/>
        <v>444.39001500000001</v>
      </c>
      <c r="J503" s="50">
        <f t="shared" ca="1" si="114"/>
        <v>6.1899720000000116</v>
      </c>
      <c r="K503" s="282"/>
      <c r="L503" s="282"/>
      <c r="M503" s="292">
        <f t="shared" ca="1" si="115"/>
        <v>6.7250941799146275</v>
      </c>
      <c r="N503" s="291"/>
      <c r="P503" s="292">
        <f t="shared" ca="1" si="116"/>
        <v>445.27618455399937</v>
      </c>
      <c r="Q503" s="301">
        <f t="shared" ca="1" si="117"/>
        <v>452.00127873391398</v>
      </c>
      <c r="R503" s="301">
        <f t="shared" ca="1" si="118"/>
        <v>438.55109037408477</v>
      </c>
      <c r="S503" s="50"/>
      <c r="T503" s="292"/>
      <c r="U503" s="265"/>
      <c r="V503" s="292">
        <f t="shared" ca="1" si="119"/>
        <v>445.27618455399937</v>
      </c>
      <c r="W503" s="241">
        <f t="shared" ca="1" si="120"/>
        <v>4.3138114460006136</v>
      </c>
      <c r="X503" s="351">
        <f t="shared" ca="1" si="121"/>
        <v>18.608969191645905</v>
      </c>
      <c r="Y503" s="50">
        <f t="shared" ca="1" si="111"/>
        <v>7.1997704320580169</v>
      </c>
      <c r="Z503" s="265">
        <f t="shared" ca="1" si="122"/>
        <v>456.789766432058</v>
      </c>
      <c r="AA503" s="265">
        <f t="shared" ca="1" si="123"/>
        <v>442.39022556794197</v>
      </c>
      <c r="AB503" s="292"/>
      <c r="AC503" s="37"/>
      <c r="AD503" s="50"/>
      <c r="AE503" s="228"/>
      <c r="AF503" s="50"/>
      <c r="AG503" s="50"/>
      <c r="AH503" s="228"/>
      <c r="AI503" s="50"/>
      <c r="AJ503" s="50"/>
      <c r="AK503" s="50"/>
      <c r="AL503" s="68"/>
      <c r="AM503" s="246"/>
      <c r="AN503" s="241"/>
      <c r="AO503" s="68"/>
      <c r="AP503" s="68"/>
      <c r="AQ503" s="241"/>
      <c r="AR503" s="241"/>
      <c r="AS503" s="228"/>
      <c r="AT503" s="194"/>
      <c r="AU503" s="37"/>
      <c r="AV503" s="68"/>
      <c r="AW503" s="228"/>
      <c r="AX503" s="241"/>
      <c r="AY503" s="38"/>
      <c r="AZ503" s="38"/>
      <c r="BA503" s="55"/>
      <c r="BB503" s="55"/>
      <c r="BC503" s="3">
        <f t="shared" ca="1" si="124"/>
        <v>74650400</v>
      </c>
      <c r="BD503" s="3" t="e">
        <f t="shared" ca="1" si="125"/>
        <v>#N/A</v>
      </c>
      <c r="BE503" s="132"/>
      <c r="BF503" s="132"/>
      <c r="BG503" s="125"/>
      <c r="BJ503" s="68"/>
      <c r="BK503" s="68"/>
      <c r="BL503" s="68"/>
      <c r="BN503" s="169"/>
      <c r="BP503" s="68"/>
      <c r="BQ503" s="68"/>
      <c r="BR503" s="68"/>
      <c r="BU503" s="68"/>
      <c r="BV503" s="68"/>
      <c r="BW503" s="68"/>
      <c r="BX503" s="68"/>
      <c r="BZ503" s="237"/>
      <c r="CD503" s="237"/>
      <c r="CF503" s="68"/>
      <c r="CG503" s="68"/>
      <c r="CH503" s="237"/>
      <c r="CL503" s="237"/>
    </row>
    <row r="504" spans="1:90" x14ac:dyDescent="0.4">
      <c r="A504">
        <v>472</v>
      </c>
      <c r="B504" s="47">
        <f ca="1">IF(A504&gt;$A$8,"",OFFSET(InputPriceData!B$15,$A504+$A$11,0,1,1))</f>
        <v>44641</v>
      </c>
      <c r="C504" s="3">
        <f ca="1">IF(A504&gt;$A$8,"",OFFSET(InputPriceData!G$15,CalculationsAndCharts!$A504+$A$11,IF($C$5,8,0),1,1))</f>
        <v>88349800</v>
      </c>
      <c r="D504" s="4">
        <f ca="1">IF(A504&gt;$A$8,"",OFFSET(InputPriceData!C$15,CalculationsAndCharts!$A504+$A$11,IF($C$5,8,0),1,1))</f>
        <v>444.33999599999999</v>
      </c>
      <c r="E504" s="4">
        <f ca="1">IF(A504&gt;$A$8,"",OFFSET(InputPriceData!D$15,CalculationsAndCharts!$A504+$A$11,IF($C$5,8,0),1,1))</f>
        <v>446.459991</v>
      </c>
      <c r="F504" s="4">
        <f ca="1">IF(A504&gt;$A$8,"",OFFSET(InputPriceData!E$15,CalculationsAndCharts!$A504+$A$11,IF($C$5,8,0),1,1))</f>
        <v>440.67999300000002</v>
      </c>
      <c r="G504" s="4">
        <f ca="1">IF(A504&gt;$A$8,"",OFFSET(InputPriceData!F$15,CalculationsAndCharts!$A504+$A$11,IF($C$5,8,0),1,1))</f>
        <v>444.39001500000001</v>
      </c>
      <c r="H504" s="282">
        <f t="shared" ca="1" si="112"/>
        <v>446.459991</v>
      </c>
      <c r="I504" s="292">
        <f t="shared" ca="1" si="113"/>
        <v>440.67999300000002</v>
      </c>
      <c r="J504" s="50">
        <f t="shared" ca="1" si="114"/>
        <v>5.7799979999999778</v>
      </c>
      <c r="K504" s="282"/>
      <c r="L504" s="282"/>
      <c r="M504" s="292">
        <f t="shared" ca="1" si="115"/>
        <v>7.7177255231827546</v>
      </c>
      <c r="N504" s="291"/>
      <c r="P504" s="292">
        <f t="shared" ca="1" si="116"/>
        <v>440.53578542308111</v>
      </c>
      <c r="Q504" s="301">
        <f t="shared" ca="1" si="117"/>
        <v>448.25351094626387</v>
      </c>
      <c r="R504" s="301">
        <f t="shared" ca="1" si="118"/>
        <v>432.81805989989834</v>
      </c>
      <c r="S504" s="50"/>
      <c r="T504" s="292"/>
      <c r="U504" s="265"/>
      <c r="V504" s="292">
        <f t="shared" ca="1" si="119"/>
        <v>440.53578542308111</v>
      </c>
      <c r="W504" s="241">
        <f t="shared" ca="1" si="120"/>
        <v>3.8542295769188968</v>
      </c>
      <c r="X504" s="351">
        <f t="shared" ca="1" si="121"/>
        <v>14.855085631596419</v>
      </c>
      <c r="Y504" s="50">
        <f t="shared" ca="1" si="111"/>
        <v>7.2495462678960303</v>
      </c>
      <c r="Z504" s="265">
        <f t="shared" ca="1" si="122"/>
        <v>451.63956126789606</v>
      </c>
      <c r="AA504" s="265">
        <f t="shared" ca="1" si="123"/>
        <v>437.14046873210395</v>
      </c>
      <c r="AB504" s="292"/>
      <c r="AC504" s="37"/>
      <c r="AD504" s="50"/>
      <c r="AE504" s="228"/>
      <c r="AF504" s="50"/>
      <c r="AG504" s="50"/>
      <c r="AH504" s="228"/>
      <c r="AI504" s="50"/>
      <c r="AJ504" s="50"/>
      <c r="AK504" s="50"/>
      <c r="AL504" s="68"/>
      <c r="AM504" s="246"/>
      <c r="AN504" s="241"/>
      <c r="AO504" s="68"/>
      <c r="AP504" s="68"/>
      <c r="AQ504" s="241"/>
      <c r="AR504" s="241"/>
      <c r="AS504" s="228"/>
      <c r="AT504" s="194"/>
      <c r="AU504" s="37"/>
      <c r="AV504" s="68"/>
      <c r="AW504" s="228"/>
      <c r="AX504" s="241"/>
      <c r="AY504" s="38"/>
      <c r="AZ504" s="38"/>
      <c r="BA504" s="55"/>
      <c r="BB504" s="55"/>
      <c r="BC504" s="3" t="e">
        <f t="shared" ca="1" si="124"/>
        <v>#N/A</v>
      </c>
      <c r="BD504" s="3">
        <f t="shared" ca="1" si="125"/>
        <v>88349800</v>
      </c>
      <c r="BE504" s="132"/>
      <c r="BF504" s="132"/>
      <c r="BG504" s="125"/>
      <c r="BJ504" s="68"/>
      <c r="BK504" s="68"/>
      <c r="BL504" s="68"/>
      <c r="BN504" s="169"/>
      <c r="BP504" s="68"/>
      <c r="BQ504" s="68"/>
      <c r="BR504" s="68"/>
      <c r="BU504" s="68"/>
      <c r="BV504" s="68"/>
      <c r="BW504" s="68"/>
      <c r="BX504" s="68"/>
      <c r="BZ504" s="237"/>
      <c r="CD504" s="237"/>
      <c r="CF504" s="68"/>
      <c r="CG504" s="68"/>
      <c r="CH504" s="237"/>
      <c r="CL504" s="237"/>
    </row>
    <row r="505" spans="1:90" x14ac:dyDescent="0.4">
      <c r="A505">
        <v>473</v>
      </c>
      <c r="B505" s="47">
        <f ca="1">IF(A505&gt;$A$8,"",OFFSET(InputPriceData!B$15,$A505+$A$11,0,1,1))</f>
        <v>44638</v>
      </c>
      <c r="C505" s="3">
        <f ca="1">IF(A505&gt;$A$8,"",OFFSET(InputPriceData!G$15,CalculationsAndCharts!$A505+$A$11,IF($C$5,8,0),1,1))</f>
        <v>106345500</v>
      </c>
      <c r="D505" s="4">
        <f ca="1">IF(A505&gt;$A$8,"",OFFSET(InputPriceData!C$15,CalculationsAndCharts!$A505+$A$11,IF($C$5,8,0),1,1))</f>
        <v>438</v>
      </c>
      <c r="E505" s="4">
        <f ca="1">IF(A505&gt;$A$8,"",OFFSET(InputPriceData!D$15,CalculationsAndCharts!$A505+$A$11,IF($C$5,8,0),1,1))</f>
        <v>444.85998499999999</v>
      </c>
      <c r="F505" s="4">
        <f ca="1">IF(A505&gt;$A$8,"",OFFSET(InputPriceData!E$15,CalculationsAndCharts!$A505+$A$11,IF($C$5,8,0),1,1))</f>
        <v>437.22000100000002</v>
      </c>
      <c r="G505" s="4">
        <f ca="1">IF(A505&gt;$A$8,"",OFFSET(InputPriceData!F$15,CalculationsAndCharts!$A505+$A$11,IF($C$5,8,0),1,1))</f>
        <v>444.51998900000001</v>
      </c>
      <c r="H505" s="282">
        <f t="shared" ca="1" si="112"/>
        <v>444.85998499999999</v>
      </c>
      <c r="I505" s="292">
        <f t="shared" ca="1" si="113"/>
        <v>437.22000100000002</v>
      </c>
      <c r="J505" s="50">
        <f t="shared" ca="1" si="114"/>
        <v>7.6399839999999699</v>
      </c>
      <c r="K505" s="282"/>
      <c r="L505" s="282"/>
      <c r="M505" s="292">
        <f t="shared" ca="1" si="115"/>
        <v>8.6912112514772666</v>
      </c>
      <c r="N505" s="291"/>
      <c r="P505" s="292">
        <f t="shared" ca="1" si="116"/>
        <v>435.20099985088086</v>
      </c>
      <c r="Q505" s="301">
        <f t="shared" ca="1" si="117"/>
        <v>443.89221110235815</v>
      </c>
      <c r="R505" s="301">
        <f t="shared" ca="1" si="118"/>
        <v>426.50978859940358</v>
      </c>
      <c r="S505" s="50"/>
      <c r="T505" s="292"/>
      <c r="U505" s="265"/>
      <c r="V505" s="292">
        <f t="shared" ca="1" si="119"/>
        <v>435.20099985088086</v>
      </c>
      <c r="W505" s="241">
        <f t="shared" ca="1" si="120"/>
        <v>9.3189891491191474</v>
      </c>
      <c r="X505" s="351">
        <f t="shared" ca="1" si="121"/>
        <v>86.843558761400416</v>
      </c>
      <c r="Y505" s="50">
        <f t="shared" ca="1" si="111"/>
        <v>7.2933217050948214</v>
      </c>
      <c r="Z505" s="265">
        <f t="shared" ca="1" si="122"/>
        <v>451.81331070509481</v>
      </c>
      <c r="AA505" s="265">
        <f t="shared" ca="1" si="123"/>
        <v>437.22666729490521</v>
      </c>
      <c r="AB505" s="292"/>
      <c r="AC505" s="37"/>
      <c r="AD505" s="50"/>
      <c r="AE505" s="228"/>
      <c r="AF505" s="50"/>
      <c r="AG505" s="50"/>
      <c r="AH505" s="228"/>
      <c r="AI505" s="50"/>
      <c r="AJ505" s="50"/>
      <c r="AK505" s="50"/>
      <c r="AL505" s="68"/>
      <c r="AM505" s="246"/>
      <c r="AN505" s="241"/>
      <c r="AO505" s="68"/>
      <c r="AP505" s="68"/>
      <c r="AQ505" s="241"/>
      <c r="AR505" s="241"/>
      <c r="AS505" s="228"/>
      <c r="AT505" s="194"/>
      <c r="AU505" s="37"/>
      <c r="AV505" s="68"/>
      <c r="AW505" s="228"/>
      <c r="AX505" s="241"/>
      <c r="AY505" s="38"/>
      <c r="AZ505" s="38"/>
      <c r="BA505" s="55"/>
      <c r="BB505" s="55"/>
      <c r="BC505" s="3">
        <f t="shared" ca="1" si="124"/>
        <v>106345500</v>
      </c>
      <c r="BD505" s="3" t="e">
        <f t="shared" ca="1" si="125"/>
        <v>#N/A</v>
      </c>
      <c r="BE505" s="132"/>
      <c r="BF505" s="132"/>
      <c r="BG505" s="125"/>
      <c r="BJ505" s="68"/>
      <c r="BK505" s="68"/>
      <c r="BL505" s="68"/>
      <c r="BN505" s="169"/>
      <c r="BP505" s="68"/>
      <c r="BQ505" s="68"/>
      <c r="BR505" s="68"/>
      <c r="BU505" s="68"/>
      <c r="BV505" s="68"/>
      <c r="BW505" s="68"/>
      <c r="BX505" s="68"/>
      <c r="BZ505" s="237"/>
      <c r="CD505" s="237"/>
      <c r="CF505" s="68"/>
      <c r="CG505" s="68"/>
      <c r="CH505" s="237"/>
      <c r="CL505" s="237"/>
    </row>
    <row r="506" spans="1:90" x14ac:dyDescent="0.4">
      <c r="A506">
        <v>474</v>
      </c>
      <c r="B506" s="47">
        <f ca="1">IF(A506&gt;$A$8,"",OFFSET(InputPriceData!B$15,$A506+$A$11,0,1,1))</f>
        <v>44637</v>
      </c>
      <c r="C506" s="3">
        <f ca="1">IF(A506&gt;$A$8,"",OFFSET(InputPriceData!G$15,CalculationsAndCharts!$A506+$A$11,IF($C$5,8,0),1,1))</f>
        <v>102676900</v>
      </c>
      <c r="D506" s="4">
        <f ca="1">IF(A506&gt;$A$8,"",OFFSET(InputPriceData!C$15,CalculationsAndCharts!$A506+$A$11,IF($C$5,8,0),1,1))</f>
        <v>433.58999599999999</v>
      </c>
      <c r="E506" s="4">
        <f ca="1">IF(A506&gt;$A$8,"",OFFSET(InputPriceData!D$15,CalculationsAndCharts!$A506+$A$11,IF($C$5,8,0),1,1))</f>
        <v>441.07000699999998</v>
      </c>
      <c r="F506" s="4">
        <f ca="1">IF(A506&gt;$A$8,"",OFFSET(InputPriceData!E$15,CalculationsAndCharts!$A506+$A$11,IF($C$5,8,0),1,1))</f>
        <v>433.19000199999999</v>
      </c>
      <c r="G506" s="4">
        <f ca="1">IF(A506&gt;$A$8,"",OFFSET(InputPriceData!F$15,CalculationsAndCharts!$A506+$A$11,IF($C$5,8,0),1,1))</f>
        <v>441.07000699999998</v>
      </c>
      <c r="H506" s="282">
        <f t="shared" ca="1" si="112"/>
        <v>441.07000699999998</v>
      </c>
      <c r="I506" s="292">
        <f t="shared" ca="1" si="113"/>
        <v>433.19000199999999</v>
      </c>
      <c r="J506" s="50">
        <f t="shared" ca="1" si="114"/>
        <v>7.8800049999999828</v>
      </c>
      <c r="K506" s="282"/>
      <c r="L506" s="282"/>
      <c r="M506" s="292">
        <f t="shared" ca="1" si="115"/>
        <v>9.4424874141201194</v>
      </c>
      <c r="N506" s="291"/>
      <c r="P506" s="292">
        <f t="shared" ca="1" si="116"/>
        <v>428.84889044266191</v>
      </c>
      <c r="Q506" s="301">
        <f t="shared" ca="1" si="117"/>
        <v>438.29137785678205</v>
      </c>
      <c r="R506" s="301">
        <f t="shared" ca="1" si="118"/>
        <v>419.40640302854177</v>
      </c>
      <c r="S506" s="50"/>
      <c r="T506" s="292"/>
      <c r="U506" s="265"/>
      <c r="V506" s="292">
        <f t="shared" ca="1" si="119"/>
        <v>428.84889044266191</v>
      </c>
      <c r="W506" s="241">
        <f t="shared" ca="1" si="120"/>
        <v>12.221116557338064</v>
      </c>
      <c r="X506" s="351">
        <f t="shared" ca="1" si="121"/>
        <v>149.35568990804256</v>
      </c>
      <c r="Y506" s="50">
        <f t="shared" ca="1" si="111"/>
        <v>7.1221892880962665</v>
      </c>
      <c r="Z506" s="265">
        <f t="shared" ca="1" si="122"/>
        <v>448.19219628809623</v>
      </c>
      <c r="AA506" s="265">
        <f t="shared" ca="1" si="123"/>
        <v>433.94781771190372</v>
      </c>
      <c r="AB506" s="292"/>
      <c r="AC506" s="37"/>
      <c r="AD506" s="50"/>
      <c r="AE506" s="228"/>
      <c r="AF506" s="50"/>
      <c r="AG506" s="50"/>
      <c r="AH506" s="228"/>
      <c r="AI506" s="50"/>
      <c r="AJ506" s="50"/>
      <c r="AK506" s="50"/>
      <c r="AL506" s="68"/>
      <c r="AM506" s="246"/>
      <c r="AN506" s="241"/>
      <c r="AO506" s="68"/>
      <c r="AP506" s="68"/>
      <c r="AQ506" s="241"/>
      <c r="AR506" s="241"/>
      <c r="AS506" s="228"/>
      <c r="AT506" s="194"/>
      <c r="AU506" s="37"/>
      <c r="AV506" s="68"/>
      <c r="AW506" s="228"/>
      <c r="AX506" s="241"/>
      <c r="AY506" s="38"/>
      <c r="AZ506" s="38"/>
      <c r="BA506" s="55"/>
      <c r="BB506" s="55"/>
      <c r="BC506" s="3">
        <f t="shared" ca="1" si="124"/>
        <v>102676900</v>
      </c>
      <c r="BD506" s="3" t="e">
        <f t="shared" ca="1" si="125"/>
        <v>#N/A</v>
      </c>
      <c r="BE506" s="132"/>
      <c r="BF506" s="132"/>
      <c r="BG506" s="125"/>
      <c r="BJ506" s="68"/>
      <c r="BK506" s="68"/>
      <c r="BL506" s="68"/>
      <c r="BN506" s="169"/>
      <c r="BP506" s="68"/>
      <c r="BQ506" s="68"/>
      <c r="BR506" s="68"/>
      <c r="BU506" s="68"/>
      <c r="BV506" s="68"/>
      <c r="BW506" s="68"/>
      <c r="BX506" s="68"/>
      <c r="BZ506" s="237"/>
      <c r="CD506" s="237"/>
      <c r="CF506" s="68"/>
      <c r="CG506" s="68"/>
      <c r="CH506" s="237"/>
      <c r="CL506" s="237"/>
    </row>
    <row r="507" spans="1:90" x14ac:dyDescent="0.4">
      <c r="A507">
        <v>475</v>
      </c>
      <c r="B507" s="47">
        <f ca="1">IF(A507&gt;$A$8,"",OFFSET(InputPriceData!B$15,$A507+$A$11,0,1,1))</f>
        <v>44636</v>
      </c>
      <c r="C507" s="3">
        <f ca="1">IF(A507&gt;$A$8,"",OFFSET(InputPriceData!G$15,CalculationsAndCharts!$A507+$A$11,IF($C$5,8,0),1,1))</f>
        <v>144954800</v>
      </c>
      <c r="D507" s="4">
        <f ca="1">IF(A507&gt;$A$8,"",OFFSET(InputPriceData!C$15,CalculationsAndCharts!$A507+$A$11,IF($C$5,8,0),1,1))</f>
        <v>429.89001500000001</v>
      </c>
      <c r="E507" s="4">
        <f ca="1">IF(A507&gt;$A$8,"",OFFSET(InputPriceData!D$15,CalculationsAndCharts!$A507+$A$11,IF($C$5,8,0),1,1))</f>
        <v>435.67999300000002</v>
      </c>
      <c r="F507" s="4">
        <f ca="1">IF(A507&gt;$A$8,"",OFFSET(InputPriceData!E$15,CalculationsAndCharts!$A507+$A$11,IF($C$5,8,0),1,1))</f>
        <v>424.79998799999998</v>
      </c>
      <c r="G507" s="4">
        <f ca="1">IF(A507&gt;$A$8,"",OFFSET(InputPriceData!F$15,CalculationsAndCharts!$A507+$A$11,IF($C$5,8,0),1,1))</f>
        <v>435.61999500000002</v>
      </c>
      <c r="H507" s="282">
        <f t="shared" ca="1" si="112"/>
        <v>435.67999300000002</v>
      </c>
      <c r="I507" s="292">
        <f t="shared" ca="1" si="113"/>
        <v>424.79998799999998</v>
      </c>
      <c r="J507" s="50">
        <f t="shared" ca="1" si="114"/>
        <v>10.88000500000004</v>
      </c>
      <c r="K507" s="282"/>
      <c r="L507" s="282"/>
      <c r="M507" s="292">
        <f t="shared" ca="1" si="115"/>
        <v>9.6004065102896448</v>
      </c>
      <c r="N507" s="291"/>
      <c r="P507" s="292">
        <f t="shared" ca="1" si="116"/>
        <v>422.87709051272481</v>
      </c>
      <c r="Q507" s="301">
        <f t="shared" ca="1" si="117"/>
        <v>432.47749702301445</v>
      </c>
      <c r="R507" s="301">
        <f t="shared" ca="1" si="118"/>
        <v>413.27668400243516</v>
      </c>
      <c r="S507" s="50"/>
      <c r="T507" s="292"/>
      <c r="U507" s="265"/>
      <c r="V507" s="292">
        <f t="shared" ca="1" si="119"/>
        <v>422.87709051272481</v>
      </c>
      <c r="W507" s="241">
        <f t="shared" ca="1" si="120"/>
        <v>12.742904487275212</v>
      </c>
      <c r="X507" s="351">
        <f t="shared" ca="1" si="121"/>
        <v>162.38161477181873</v>
      </c>
      <c r="Y507" s="50">
        <f t="shared" ca="1" si="111"/>
        <v>6.5874180427892819</v>
      </c>
      <c r="Z507" s="265">
        <f t="shared" ca="1" si="122"/>
        <v>442.20741304278931</v>
      </c>
      <c r="AA507" s="265">
        <f t="shared" ca="1" si="123"/>
        <v>429.03257695721072</v>
      </c>
      <c r="AB507" s="292"/>
      <c r="AC507" s="37"/>
      <c r="AD507" s="50"/>
      <c r="AE507" s="228"/>
      <c r="AF507" s="50"/>
      <c r="AG507" s="50"/>
      <c r="AH507" s="228"/>
      <c r="AI507" s="50"/>
      <c r="AJ507" s="50"/>
      <c r="AK507" s="50"/>
      <c r="AL507" s="68"/>
      <c r="AM507" s="246"/>
      <c r="AN507" s="241"/>
      <c r="AO507" s="68"/>
      <c r="AP507" s="68"/>
      <c r="AQ507" s="241"/>
      <c r="AR507" s="241"/>
      <c r="AS507" s="228"/>
      <c r="AT507" s="194"/>
      <c r="AU507" s="37"/>
      <c r="AV507" s="68"/>
      <c r="AW507" s="228"/>
      <c r="AX507" s="241"/>
      <c r="AY507" s="38"/>
      <c r="AZ507" s="38"/>
      <c r="BA507" s="55"/>
      <c r="BB507" s="55"/>
      <c r="BC507" s="3">
        <f t="shared" ca="1" si="124"/>
        <v>144954800</v>
      </c>
      <c r="BD507" s="3" t="e">
        <f t="shared" ca="1" si="125"/>
        <v>#N/A</v>
      </c>
      <c r="BE507" s="132"/>
      <c r="BF507" s="132"/>
      <c r="BG507" s="125"/>
      <c r="BJ507" s="68"/>
      <c r="BK507" s="68"/>
      <c r="BL507" s="68"/>
      <c r="BN507" s="169"/>
      <c r="BP507" s="68"/>
      <c r="BQ507" s="68"/>
      <c r="BR507" s="68"/>
      <c r="BU507" s="68"/>
      <c r="BV507" s="68"/>
      <c r="BW507" s="68"/>
      <c r="BX507" s="68"/>
      <c r="BZ507" s="237"/>
      <c r="CD507" s="237"/>
      <c r="CF507" s="68"/>
      <c r="CG507" s="68"/>
      <c r="CH507" s="237"/>
      <c r="CL507" s="237"/>
    </row>
    <row r="508" spans="1:90" x14ac:dyDescent="0.4">
      <c r="A508">
        <v>476</v>
      </c>
      <c r="B508" s="47">
        <f ca="1">IF(A508&gt;$A$8,"",OFFSET(InputPriceData!B$15,$A508+$A$11,0,1,1))</f>
        <v>44635</v>
      </c>
      <c r="C508" s="3">
        <f ca="1">IF(A508&gt;$A$8,"",OFFSET(InputPriceData!G$15,CalculationsAndCharts!$A508+$A$11,IF($C$5,8,0),1,1))</f>
        <v>106219100</v>
      </c>
      <c r="D508" s="4">
        <f ca="1">IF(A508&gt;$A$8,"",OFFSET(InputPriceData!C$15,CalculationsAndCharts!$A508+$A$11,IF($C$5,8,0),1,1))</f>
        <v>419.76998900000001</v>
      </c>
      <c r="E508" s="4">
        <f ca="1">IF(A508&gt;$A$8,"",OFFSET(InputPriceData!D$15,CalculationsAndCharts!$A508+$A$11,IF($C$5,8,0),1,1))</f>
        <v>426.83999599999999</v>
      </c>
      <c r="F508" s="4">
        <f ca="1">IF(A508&gt;$A$8,"",OFFSET(InputPriceData!E$15,CalculationsAndCharts!$A508+$A$11,IF($C$5,8,0),1,1))</f>
        <v>418.42001299999998</v>
      </c>
      <c r="G508" s="4">
        <f ca="1">IF(A508&gt;$A$8,"",OFFSET(InputPriceData!F$15,CalculationsAndCharts!$A508+$A$11,IF($C$5,8,0),1,1))</f>
        <v>426.17001299999998</v>
      </c>
      <c r="H508" s="282">
        <f t="shared" ca="1" si="112"/>
        <v>426.83999599999999</v>
      </c>
      <c r="I508" s="292">
        <f t="shared" ca="1" si="113"/>
        <v>417</v>
      </c>
      <c r="J508" s="50">
        <f t="shared" ca="1" si="114"/>
        <v>9.8399959999999851</v>
      </c>
      <c r="K508" s="282"/>
      <c r="L508" s="282"/>
      <c r="M508" s="292">
        <f t="shared" ca="1" si="115"/>
        <v>9.331774930305853</v>
      </c>
      <c r="N508" s="291"/>
      <c r="P508" s="292">
        <f t="shared" ca="1" si="116"/>
        <v>419.17880814292624</v>
      </c>
      <c r="Q508" s="301">
        <f t="shared" ca="1" si="117"/>
        <v>428.51058307323211</v>
      </c>
      <c r="R508" s="301">
        <f t="shared" ca="1" si="118"/>
        <v>409.84703321262037</v>
      </c>
      <c r="S508" s="50"/>
      <c r="T508" s="292"/>
      <c r="U508" s="265"/>
      <c r="V508" s="292">
        <f t="shared" ca="1" si="119"/>
        <v>419.17880814292624</v>
      </c>
      <c r="W508" s="241">
        <f t="shared" ca="1" si="120"/>
        <v>6.9912048570737397</v>
      </c>
      <c r="X508" s="351">
        <f t="shared" ca="1" si="121"/>
        <v>48.87694535357145</v>
      </c>
      <c r="Y508" s="50">
        <f t="shared" ca="1" si="111"/>
        <v>5.9437622706684579</v>
      </c>
      <c r="Z508" s="265">
        <f t="shared" ca="1" si="122"/>
        <v>432.11377527066844</v>
      </c>
      <c r="AA508" s="265">
        <f t="shared" ca="1" si="123"/>
        <v>420.22625072933153</v>
      </c>
      <c r="AB508" s="292"/>
      <c r="AC508" s="37"/>
      <c r="AD508" s="50"/>
      <c r="AE508" s="228"/>
      <c r="AF508" s="50"/>
      <c r="AG508" s="50"/>
      <c r="AH508" s="228"/>
      <c r="AI508" s="50"/>
      <c r="AJ508" s="50"/>
      <c r="AK508" s="50"/>
      <c r="AL508" s="68"/>
      <c r="AM508" s="246"/>
      <c r="AN508" s="241"/>
      <c r="AO508" s="68"/>
      <c r="AP508" s="68"/>
      <c r="AQ508" s="241"/>
      <c r="AR508" s="241"/>
      <c r="AS508" s="228"/>
      <c r="AT508" s="194"/>
      <c r="AU508" s="37"/>
      <c r="AV508" s="68"/>
      <c r="AW508" s="228"/>
      <c r="AX508" s="241"/>
      <c r="AY508" s="38"/>
      <c r="AZ508" s="38"/>
      <c r="BA508" s="55"/>
      <c r="BB508" s="55"/>
      <c r="BC508" s="3">
        <f t="shared" ca="1" si="124"/>
        <v>106219100</v>
      </c>
      <c r="BD508" s="3" t="e">
        <f t="shared" ca="1" si="125"/>
        <v>#N/A</v>
      </c>
      <c r="BE508" s="132"/>
      <c r="BF508" s="132"/>
      <c r="BG508" s="125"/>
      <c r="BJ508" s="68"/>
      <c r="BK508" s="68"/>
      <c r="BL508" s="68"/>
      <c r="BN508" s="169"/>
      <c r="BP508" s="68"/>
      <c r="BQ508" s="68"/>
      <c r="BR508" s="68"/>
      <c r="BU508" s="68"/>
      <c r="BV508" s="68"/>
      <c r="BW508" s="68"/>
      <c r="BX508" s="68"/>
      <c r="BZ508" s="237"/>
      <c r="CD508" s="237"/>
      <c r="CF508" s="68"/>
      <c r="CG508" s="68"/>
      <c r="CH508" s="237"/>
      <c r="CL508" s="237"/>
    </row>
    <row r="509" spans="1:90" x14ac:dyDescent="0.4">
      <c r="A509">
        <v>477</v>
      </c>
      <c r="B509" s="47">
        <f ca="1">IF(A509&gt;$A$8,"",OFFSET(InputPriceData!B$15,$A509+$A$11,0,1,1))</f>
        <v>44634</v>
      </c>
      <c r="C509" s="3">
        <f ca="1">IF(A509&gt;$A$8,"",OFFSET(InputPriceData!G$15,CalculationsAndCharts!$A509+$A$11,IF($C$5,8,0),1,1))</f>
        <v>95729200</v>
      </c>
      <c r="D509" s="4">
        <f ca="1">IF(A509&gt;$A$8,"",OFFSET(InputPriceData!C$15,CalculationsAndCharts!$A509+$A$11,IF($C$5,8,0),1,1))</f>
        <v>420.89001500000001</v>
      </c>
      <c r="E509" s="4">
        <f ca="1">IF(A509&gt;$A$8,"",OFFSET(InputPriceData!D$15,CalculationsAndCharts!$A509+$A$11,IF($C$5,8,0),1,1))</f>
        <v>424.54998799999998</v>
      </c>
      <c r="F509" s="4">
        <f ca="1">IF(A509&gt;$A$8,"",OFFSET(InputPriceData!E$15,CalculationsAndCharts!$A509+$A$11,IF($C$5,8,0),1,1))</f>
        <v>415.790009</v>
      </c>
      <c r="G509" s="4">
        <f ca="1">IF(A509&gt;$A$8,"",OFFSET(InputPriceData!F$15,CalculationsAndCharts!$A509+$A$11,IF($C$5,8,0),1,1))</f>
        <v>417</v>
      </c>
      <c r="H509" s="282">
        <f t="shared" ca="1" si="112"/>
        <v>424.54998799999998</v>
      </c>
      <c r="I509" s="292">
        <f t="shared" ca="1" si="113"/>
        <v>415.790009</v>
      </c>
      <c r="J509" s="50">
        <f t="shared" ca="1" si="114"/>
        <v>8.7599789999999871</v>
      </c>
      <c r="K509" s="282"/>
      <c r="L509" s="282"/>
      <c r="M509" s="292">
        <f t="shared" ca="1" si="115"/>
        <v>9.5671266807498903</v>
      </c>
      <c r="N509" s="291"/>
      <c r="P509" s="292">
        <f t="shared" ca="1" si="116"/>
        <v>419.48899955540622</v>
      </c>
      <c r="Q509" s="301">
        <f t="shared" ca="1" si="117"/>
        <v>429.0561262361561</v>
      </c>
      <c r="R509" s="301">
        <f t="shared" ca="1" si="118"/>
        <v>409.92187287465634</v>
      </c>
      <c r="S509" s="50"/>
      <c r="T509" s="292"/>
      <c r="U509" s="265"/>
      <c r="V509" s="292">
        <f t="shared" ca="1" si="119"/>
        <v>419.48899955540622</v>
      </c>
      <c r="W509" s="241">
        <f t="shared" ca="1" si="120"/>
        <v>-2.4889995554062239</v>
      </c>
      <c r="X509" s="351">
        <f t="shared" ca="1" si="121"/>
        <v>6.1951187868123805</v>
      </c>
      <c r="Y509" s="50">
        <f t="shared" ca="1" si="111"/>
        <v>6.0257095688825402</v>
      </c>
      <c r="Z509" s="265">
        <f t="shared" ca="1" si="122"/>
        <v>423.02570956888252</v>
      </c>
      <c r="AA509" s="265">
        <f t="shared" ca="1" si="123"/>
        <v>410.97429043111748</v>
      </c>
      <c r="AB509" s="292"/>
      <c r="AC509" s="37"/>
      <c r="AD509" s="50"/>
      <c r="AE509" s="228"/>
      <c r="AF509" s="50"/>
      <c r="AG509" s="50"/>
      <c r="AH509" s="228"/>
      <c r="AI509" s="50"/>
      <c r="AJ509" s="50"/>
      <c r="AK509" s="50"/>
      <c r="AL509" s="68"/>
      <c r="AM509" s="246"/>
      <c r="AN509" s="241"/>
      <c r="AO509" s="68"/>
      <c r="AP509" s="68"/>
      <c r="AQ509" s="241"/>
      <c r="AR509" s="241"/>
      <c r="AS509" s="228"/>
      <c r="AT509" s="194"/>
      <c r="AU509" s="37"/>
      <c r="AV509" s="68"/>
      <c r="AW509" s="228"/>
      <c r="AX509" s="241"/>
      <c r="AY509" s="38"/>
      <c r="AZ509" s="38"/>
      <c r="BA509" s="55"/>
      <c r="BB509" s="55"/>
      <c r="BC509" s="3" t="e">
        <f t="shared" ca="1" si="124"/>
        <v>#N/A</v>
      </c>
      <c r="BD509" s="3">
        <f t="shared" ca="1" si="125"/>
        <v>95729200</v>
      </c>
      <c r="BE509" s="132"/>
      <c r="BF509" s="132"/>
      <c r="BG509" s="125"/>
      <c r="BJ509" s="68"/>
      <c r="BK509" s="68"/>
      <c r="BL509" s="68"/>
      <c r="BN509" s="169"/>
      <c r="BP509" s="68"/>
      <c r="BQ509" s="68"/>
      <c r="BR509" s="68"/>
      <c r="BU509" s="68"/>
      <c r="BV509" s="68"/>
      <c r="BW509" s="68"/>
      <c r="BX509" s="68"/>
      <c r="BZ509" s="237"/>
      <c r="CD509" s="237"/>
      <c r="CF509" s="68"/>
      <c r="CG509" s="68"/>
      <c r="CH509" s="237"/>
      <c r="CL509" s="237"/>
    </row>
    <row r="510" spans="1:90" x14ac:dyDescent="0.4">
      <c r="A510">
        <v>478</v>
      </c>
      <c r="B510" s="47">
        <f ca="1">IF(A510&gt;$A$8,"",OFFSET(InputPriceData!B$15,$A510+$A$11,0,1,1))</f>
        <v>44631</v>
      </c>
      <c r="C510" s="3">
        <f ca="1">IF(A510&gt;$A$8,"",OFFSET(InputPriceData!G$15,CalculationsAndCharts!$A510+$A$11,IF($C$5,8,0),1,1))</f>
        <v>95636300</v>
      </c>
      <c r="D510" s="4">
        <f ca="1">IF(A510&gt;$A$8,"",OFFSET(InputPriceData!C$15,CalculationsAndCharts!$A510+$A$11,IF($C$5,8,0),1,1))</f>
        <v>428.11999500000002</v>
      </c>
      <c r="E510" s="4">
        <f ca="1">IF(A510&gt;$A$8,"",OFFSET(InputPriceData!D$15,CalculationsAndCharts!$A510+$A$11,IF($C$5,8,0),1,1))</f>
        <v>428.76998900000001</v>
      </c>
      <c r="F510" s="4">
        <f ca="1">IF(A510&gt;$A$8,"",OFFSET(InputPriceData!E$15,CalculationsAndCharts!$A510+$A$11,IF($C$5,8,0),1,1))</f>
        <v>419.52999899999998</v>
      </c>
      <c r="G510" s="4">
        <f ca="1">IF(A510&gt;$A$8,"",OFFSET(InputPriceData!F$15,CalculationsAndCharts!$A510+$A$11,IF($C$5,8,0),1,1))</f>
        <v>420.07000699999998</v>
      </c>
      <c r="H510" s="282">
        <f t="shared" ca="1" si="112"/>
        <v>428.76998900000001</v>
      </c>
      <c r="I510" s="292">
        <f t="shared" ca="1" si="113"/>
        <v>419.52999899999998</v>
      </c>
      <c r="J510" s="50">
        <f t="shared" ca="1" si="114"/>
        <v>9.2399900000000343</v>
      </c>
      <c r="K510" s="282"/>
      <c r="L510" s="282"/>
      <c r="M510" s="292">
        <f t="shared" ca="1" si="115"/>
        <v>10.050494533205441</v>
      </c>
      <c r="N510" s="291"/>
      <c r="P510" s="292">
        <f t="shared" ca="1" si="116"/>
        <v>421.74881433987457</v>
      </c>
      <c r="Q510" s="301">
        <f t="shared" ca="1" si="117"/>
        <v>431.79930887308001</v>
      </c>
      <c r="R510" s="301">
        <f t="shared" ca="1" si="118"/>
        <v>411.69831980666913</v>
      </c>
      <c r="S510" s="50"/>
      <c r="T510" s="292"/>
      <c r="U510" s="265"/>
      <c r="V510" s="292">
        <f t="shared" ca="1" si="119"/>
        <v>421.74881433987457</v>
      </c>
      <c r="W510" s="241">
        <f t="shared" ca="1" si="120"/>
        <v>-1.6788073398745951</v>
      </c>
      <c r="X510" s="351">
        <f t="shared" ca="1" si="121"/>
        <v>2.818394084416814</v>
      </c>
      <c r="Y510" s="50">
        <f t="shared" ca="1" si="111"/>
        <v>6.4957395843302272</v>
      </c>
      <c r="Z510" s="265">
        <f t="shared" ca="1" si="122"/>
        <v>426.56574658433021</v>
      </c>
      <c r="AA510" s="265">
        <f t="shared" ca="1" si="123"/>
        <v>413.57426741566974</v>
      </c>
      <c r="AB510" s="292"/>
      <c r="AC510" s="37"/>
      <c r="AD510" s="50"/>
      <c r="AE510" s="228"/>
      <c r="AF510" s="50"/>
      <c r="AG510" s="50"/>
      <c r="AH510" s="228"/>
      <c r="AI510" s="50"/>
      <c r="AJ510" s="50"/>
      <c r="AK510" s="50"/>
      <c r="AL510" s="68"/>
      <c r="AM510" s="246"/>
      <c r="AN510" s="241"/>
      <c r="AO510" s="68"/>
      <c r="AP510" s="68"/>
      <c r="AQ510" s="241"/>
      <c r="AR510" s="241"/>
      <c r="AS510" s="228"/>
      <c r="AT510" s="194"/>
      <c r="AU510" s="37"/>
      <c r="AV510" s="68"/>
      <c r="AW510" s="228"/>
      <c r="AX510" s="241"/>
      <c r="AY510" s="38"/>
      <c r="AZ510" s="38"/>
      <c r="BA510" s="55"/>
      <c r="BB510" s="55"/>
      <c r="BC510" s="3" t="e">
        <f t="shared" ca="1" si="124"/>
        <v>#N/A</v>
      </c>
      <c r="BD510" s="3">
        <f t="shared" ca="1" si="125"/>
        <v>95636300</v>
      </c>
      <c r="BE510" s="132"/>
      <c r="BF510" s="132"/>
      <c r="BG510" s="125"/>
      <c r="BJ510" s="68"/>
      <c r="BK510" s="68"/>
      <c r="BL510" s="68"/>
      <c r="BN510" s="169"/>
      <c r="BP510" s="68"/>
      <c r="BQ510" s="68"/>
      <c r="BR510" s="68"/>
      <c r="BU510" s="68"/>
      <c r="BV510" s="68"/>
      <c r="BW510" s="68"/>
      <c r="BX510" s="68"/>
      <c r="BZ510" s="237"/>
      <c r="CD510" s="237"/>
      <c r="CF510" s="68"/>
      <c r="CG510" s="68"/>
      <c r="CH510" s="237"/>
      <c r="CL510" s="237"/>
    </row>
    <row r="511" spans="1:90" x14ac:dyDescent="0.4">
      <c r="A511">
        <v>479</v>
      </c>
      <c r="B511" s="47">
        <f ca="1">IF(A511&gt;$A$8,"",OFFSET(InputPriceData!B$15,$A511+$A$11,0,1,1))</f>
        <v>44630</v>
      </c>
      <c r="C511" s="3">
        <f ca="1">IF(A511&gt;$A$8,"",OFFSET(InputPriceData!G$15,CalculationsAndCharts!$A511+$A$11,IF($C$5,8,0),1,1))</f>
        <v>93972700</v>
      </c>
      <c r="D511" s="4">
        <f ca="1">IF(A511&gt;$A$8,"",OFFSET(InputPriceData!C$15,CalculationsAndCharts!$A511+$A$11,IF($C$5,8,0),1,1))</f>
        <v>422.51998900000001</v>
      </c>
      <c r="E511" s="4">
        <f ca="1">IF(A511&gt;$A$8,"",OFFSET(InputPriceData!D$15,CalculationsAndCharts!$A511+$A$11,IF($C$5,8,0),1,1))</f>
        <v>426.42999300000002</v>
      </c>
      <c r="F511" s="4">
        <f ca="1">IF(A511&gt;$A$8,"",OFFSET(InputPriceData!E$15,CalculationsAndCharts!$A511+$A$11,IF($C$5,8,0),1,1))</f>
        <v>420.44000199999999</v>
      </c>
      <c r="G511" s="4">
        <f ca="1">IF(A511&gt;$A$8,"",OFFSET(InputPriceData!F$15,CalculationsAndCharts!$A511+$A$11,IF($C$5,8,0),1,1))</f>
        <v>425.48001099999999</v>
      </c>
      <c r="H511" s="282">
        <f t="shared" ca="1" si="112"/>
        <v>427.41000400000001</v>
      </c>
      <c r="I511" s="292">
        <f t="shared" ca="1" si="113"/>
        <v>420.44000199999999</v>
      </c>
      <c r="J511" s="50">
        <f t="shared" ca="1" si="114"/>
        <v>6.9700020000000222</v>
      </c>
      <c r="K511" s="282"/>
      <c r="L511" s="282"/>
      <c r="M511" s="292">
        <f t="shared" ca="1" si="115"/>
        <v>11.120178953756024</v>
      </c>
      <c r="N511" s="291"/>
      <c r="P511" s="292">
        <f t="shared" ca="1" si="116"/>
        <v>422.76639449864331</v>
      </c>
      <c r="Q511" s="301">
        <f t="shared" ca="1" si="117"/>
        <v>433.88657345239932</v>
      </c>
      <c r="R511" s="301">
        <f t="shared" ca="1" si="118"/>
        <v>411.6462155448873</v>
      </c>
      <c r="S511" s="50"/>
      <c r="T511" s="292"/>
      <c r="U511" s="265"/>
      <c r="V511" s="292">
        <f t="shared" ca="1" si="119"/>
        <v>422.76639449864331</v>
      </c>
      <c r="W511" s="241">
        <f t="shared" ca="1" si="120"/>
        <v>2.7136165013566824</v>
      </c>
      <c r="X511" s="351">
        <f t="shared" ca="1" si="121"/>
        <v>7.363714516435282</v>
      </c>
      <c r="Y511" s="50">
        <f t="shared" ca="1" si="111"/>
        <v>6.5784887512182797</v>
      </c>
      <c r="Z511" s="265">
        <f t="shared" ca="1" si="122"/>
        <v>432.05849975121828</v>
      </c>
      <c r="AA511" s="265">
        <f t="shared" ca="1" si="123"/>
        <v>418.9015222487817</v>
      </c>
      <c r="AB511" s="292"/>
      <c r="AC511" s="37"/>
      <c r="AD511" s="50"/>
      <c r="AE511" s="228"/>
      <c r="AF511" s="50"/>
      <c r="AG511" s="50"/>
      <c r="AH511" s="228"/>
      <c r="AI511" s="50"/>
      <c r="AJ511" s="50"/>
      <c r="AK511" s="50"/>
      <c r="AL511" s="68"/>
      <c r="AM511" s="246"/>
      <c r="AN511" s="241"/>
      <c r="AO511" s="68"/>
      <c r="AP511" s="68"/>
      <c r="AQ511" s="241"/>
      <c r="AR511" s="241"/>
      <c r="AS511" s="228"/>
      <c r="AT511" s="194"/>
      <c r="AU511" s="37"/>
      <c r="AV511" s="68"/>
      <c r="AW511" s="228"/>
      <c r="AX511" s="241"/>
      <c r="AY511" s="38"/>
      <c r="AZ511" s="38"/>
      <c r="BA511" s="55"/>
      <c r="BB511" s="55"/>
      <c r="BC511" s="3" t="e">
        <f t="shared" ca="1" si="124"/>
        <v>#N/A</v>
      </c>
      <c r="BD511" s="3">
        <f t="shared" ca="1" si="125"/>
        <v>93972700</v>
      </c>
      <c r="BE511" s="132"/>
      <c r="BF511" s="132"/>
      <c r="BG511" s="125"/>
      <c r="BJ511" s="68"/>
      <c r="BK511" s="68"/>
      <c r="BL511" s="68"/>
      <c r="BN511" s="169"/>
      <c r="BP511" s="68"/>
      <c r="BQ511" s="68"/>
      <c r="BR511" s="68"/>
      <c r="BU511" s="68"/>
      <c r="BV511" s="68"/>
      <c r="BW511" s="68"/>
      <c r="BX511" s="68"/>
      <c r="BZ511" s="237"/>
      <c r="CD511" s="237"/>
      <c r="CF511" s="68"/>
      <c r="CG511" s="68"/>
      <c r="CH511" s="237"/>
      <c r="CL511" s="237"/>
    </row>
    <row r="512" spans="1:90" x14ac:dyDescent="0.4">
      <c r="A512">
        <v>480</v>
      </c>
      <c r="B512" s="47">
        <f ca="1">IF(A512&gt;$A$8,"",OFFSET(InputPriceData!B$15,$A512+$A$11,0,1,1))</f>
        <v>44629</v>
      </c>
      <c r="C512" s="3">
        <f ca="1">IF(A512&gt;$A$8,"",OFFSET(InputPriceData!G$15,CalculationsAndCharts!$A512+$A$11,IF($C$5,8,0),1,1))</f>
        <v>116990800</v>
      </c>
      <c r="D512" s="4">
        <f ca="1">IF(A512&gt;$A$8,"",OFFSET(InputPriceData!C$15,CalculationsAndCharts!$A512+$A$11,IF($C$5,8,0),1,1))</f>
        <v>425.14001500000001</v>
      </c>
      <c r="E512" s="4">
        <f ca="1">IF(A512&gt;$A$8,"",OFFSET(InputPriceData!D$15,CalculationsAndCharts!$A512+$A$11,IF($C$5,8,0),1,1))</f>
        <v>429.51001000000002</v>
      </c>
      <c r="F512" s="4">
        <f ca="1">IF(A512&gt;$A$8,"",OFFSET(InputPriceData!E$15,CalculationsAndCharts!$A512+$A$11,IF($C$5,8,0),1,1))</f>
        <v>422.82000699999998</v>
      </c>
      <c r="G512" s="4">
        <f ca="1">IF(A512&gt;$A$8,"",OFFSET(InputPriceData!F$15,CalculationsAndCharts!$A512+$A$11,IF($C$5,8,0),1,1))</f>
        <v>427.41000400000001</v>
      </c>
      <c r="H512" s="282">
        <f t="shared" ca="1" si="112"/>
        <v>429.51001000000002</v>
      </c>
      <c r="I512" s="292">
        <f t="shared" ca="1" si="113"/>
        <v>416.25</v>
      </c>
      <c r="J512" s="50">
        <f t="shared" ca="1" si="114"/>
        <v>13.260010000000023</v>
      </c>
      <c r="K512" s="282"/>
      <c r="L512" s="282"/>
      <c r="M512" s="292">
        <f t="shared" ca="1" si="115"/>
        <v>11.416296667332617</v>
      </c>
      <c r="N512" s="291"/>
      <c r="P512" s="292">
        <f t="shared" ca="1" si="116"/>
        <v>422.52768857521784</v>
      </c>
      <c r="Q512" s="301">
        <f t="shared" ca="1" si="117"/>
        <v>433.94398524255047</v>
      </c>
      <c r="R512" s="301">
        <f t="shared" ca="1" si="118"/>
        <v>411.11139190788521</v>
      </c>
      <c r="S512" s="50"/>
      <c r="T512" s="292"/>
      <c r="U512" s="265"/>
      <c r="V512" s="292">
        <f t="shared" ca="1" si="119"/>
        <v>422.52768857521784</v>
      </c>
      <c r="W512" s="241">
        <f t="shared" ca="1" si="120"/>
        <v>4.8823154247821776</v>
      </c>
      <c r="X512" s="351">
        <f t="shared" ca="1" si="121"/>
        <v>23.837003907065977</v>
      </c>
      <c r="Y512" s="50">
        <f t="shared" ca="1" si="111"/>
        <v>6.6276283203689887</v>
      </c>
      <c r="Z512" s="265">
        <f t="shared" ca="1" si="122"/>
        <v>434.03763232036903</v>
      </c>
      <c r="AA512" s="265">
        <f t="shared" ca="1" si="123"/>
        <v>420.782375679631</v>
      </c>
      <c r="AB512" s="292"/>
      <c r="AC512" s="37"/>
      <c r="AD512" s="50"/>
      <c r="AE512" s="228"/>
      <c r="AF512" s="50"/>
      <c r="AG512" s="50"/>
      <c r="AH512" s="228"/>
      <c r="AI512" s="50"/>
      <c r="AJ512" s="50"/>
      <c r="AK512" s="50"/>
      <c r="AL512" s="68"/>
      <c r="AM512" s="246"/>
      <c r="AN512" s="241"/>
      <c r="AO512" s="68"/>
      <c r="AP512" s="68"/>
      <c r="AQ512" s="241"/>
      <c r="AR512" s="241"/>
      <c r="AS512" s="228"/>
      <c r="AT512" s="194"/>
      <c r="AU512" s="37"/>
      <c r="AV512" s="68"/>
      <c r="AW512" s="228"/>
      <c r="AX512" s="241"/>
      <c r="AY512" s="38"/>
      <c r="AZ512" s="38"/>
      <c r="BA512" s="55"/>
      <c r="BB512" s="55"/>
      <c r="BC512" s="3">
        <f t="shared" ca="1" si="124"/>
        <v>116990800</v>
      </c>
      <c r="BD512" s="3" t="e">
        <f t="shared" ca="1" si="125"/>
        <v>#N/A</v>
      </c>
      <c r="BE512" s="132"/>
      <c r="BF512" s="132"/>
      <c r="BG512" s="125"/>
      <c r="BJ512" s="68"/>
      <c r="BK512" s="68"/>
      <c r="BL512" s="68"/>
      <c r="BN512" s="169"/>
      <c r="BP512" s="68"/>
      <c r="BQ512" s="68"/>
      <c r="BR512" s="68"/>
      <c r="BU512" s="68"/>
      <c r="BV512" s="68"/>
      <c r="BW512" s="68"/>
      <c r="BX512" s="68"/>
      <c r="BZ512" s="237"/>
      <c r="CD512" s="237"/>
      <c r="CF512" s="68"/>
      <c r="CG512" s="68"/>
      <c r="CH512" s="237"/>
      <c r="CL512" s="237"/>
    </row>
    <row r="513" spans="1:90" x14ac:dyDescent="0.4">
      <c r="A513">
        <v>481</v>
      </c>
      <c r="B513" s="47">
        <f ca="1">IF(A513&gt;$A$8,"",OFFSET(InputPriceData!B$15,$A513+$A$11,0,1,1))</f>
        <v>44628</v>
      </c>
      <c r="C513" s="3">
        <f ca="1">IF(A513&gt;$A$8,"",OFFSET(InputPriceData!G$15,CalculationsAndCharts!$A513+$A$11,IF($C$5,8,0),1,1))</f>
        <v>164772700</v>
      </c>
      <c r="D513" s="4">
        <f ca="1">IF(A513&gt;$A$8,"",OFFSET(InputPriceData!C$15,CalculationsAndCharts!$A513+$A$11,IF($C$5,8,0),1,1))</f>
        <v>419.61999500000002</v>
      </c>
      <c r="E513" s="4">
        <f ca="1">IF(A513&gt;$A$8,"",OFFSET(InputPriceData!D$15,CalculationsAndCharts!$A513+$A$11,IF($C$5,8,0),1,1))</f>
        <v>427.209991</v>
      </c>
      <c r="F513" s="4">
        <f ca="1">IF(A513&gt;$A$8,"",OFFSET(InputPriceData!E$15,CalculationsAndCharts!$A513+$A$11,IF($C$5,8,0),1,1))</f>
        <v>415.11999500000002</v>
      </c>
      <c r="G513" s="4">
        <f ca="1">IF(A513&gt;$A$8,"",OFFSET(InputPriceData!F$15,CalculationsAndCharts!$A513+$A$11,IF($C$5,8,0),1,1))</f>
        <v>416.25</v>
      </c>
      <c r="H513" s="282">
        <f t="shared" ca="1" si="112"/>
        <v>427.209991</v>
      </c>
      <c r="I513" s="292">
        <f t="shared" ca="1" si="113"/>
        <v>415.11999500000002</v>
      </c>
      <c r="J513" s="50">
        <f t="shared" ca="1" si="114"/>
        <v>12.089995999999985</v>
      </c>
      <c r="K513" s="282"/>
      <c r="L513" s="282"/>
      <c r="M513" s="292">
        <f t="shared" ca="1" si="115"/>
        <v>10.443660473648901</v>
      </c>
      <c r="N513" s="291"/>
      <c r="P513" s="292">
        <f t="shared" ca="1" si="116"/>
        <v>424.93487590452412</v>
      </c>
      <c r="Q513" s="301">
        <f t="shared" ca="1" si="117"/>
        <v>435.37853637817301</v>
      </c>
      <c r="R513" s="301">
        <f t="shared" ca="1" si="118"/>
        <v>414.49121543087523</v>
      </c>
      <c r="S513" s="50"/>
      <c r="T513" s="292"/>
      <c r="U513" s="265"/>
      <c r="V513" s="292">
        <f t="shared" ca="1" si="119"/>
        <v>424.93487590452412</v>
      </c>
      <c r="W513" s="241">
        <f t="shared" ca="1" si="120"/>
        <v>-8.6848759045241195</v>
      </c>
      <c r="X513" s="351">
        <f t="shared" ca="1" si="121"/>
        <v>75.427069476983647</v>
      </c>
      <c r="Y513" s="50">
        <f t="shared" ca="1" si="111"/>
        <v>6.5372337131608527</v>
      </c>
      <c r="Z513" s="265">
        <f t="shared" ca="1" si="122"/>
        <v>422.78723371316084</v>
      </c>
      <c r="AA513" s="265">
        <f t="shared" ca="1" si="123"/>
        <v>409.71276628683916</v>
      </c>
      <c r="AB513" s="292"/>
      <c r="AC513" s="37"/>
      <c r="AD513" s="50"/>
      <c r="AE513" s="228"/>
      <c r="AF513" s="50"/>
      <c r="AG513" s="50"/>
      <c r="AH513" s="228"/>
      <c r="AI513" s="50"/>
      <c r="AJ513" s="50"/>
      <c r="AK513" s="50"/>
      <c r="AL513" s="68"/>
      <c r="AM513" s="246"/>
      <c r="AN513" s="241"/>
      <c r="AO513" s="68"/>
      <c r="AP513" s="68"/>
      <c r="AQ513" s="241"/>
      <c r="AR513" s="241"/>
      <c r="AS513" s="228"/>
      <c r="AT513" s="194"/>
      <c r="AU513" s="37"/>
      <c r="AV513" s="68"/>
      <c r="AW513" s="228"/>
      <c r="AX513" s="241"/>
      <c r="AY513" s="38"/>
      <c r="AZ513" s="38"/>
      <c r="BA513" s="55"/>
      <c r="BB513" s="55"/>
      <c r="BC513" s="3" t="e">
        <f t="shared" ca="1" si="124"/>
        <v>#N/A</v>
      </c>
      <c r="BD513" s="3">
        <f t="shared" ca="1" si="125"/>
        <v>164772700</v>
      </c>
      <c r="BE513" s="132"/>
      <c r="BF513" s="132"/>
      <c r="BG513" s="125"/>
      <c r="BJ513" s="68"/>
      <c r="BK513" s="68"/>
      <c r="BL513" s="68"/>
      <c r="BN513" s="169"/>
      <c r="BP513" s="68"/>
      <c r="BQ513" s="68"/>
      <c r="BR513" s="68"/>
      <c r="BU513" s="68"/>
      <c r="BV513" s="68"/>
      <c r="BW513" s="68"/>
      <c r="BX513" s="68"/>
      <c r="BZ513" s="237"/>
      <c r="CD513" s="237"/>
      <c r="CF513" s="68"/>
      <c r="CG513" s="68"/>
      <c r="CH513" s="237"/>
      <c r="CL513" s="237"/>
    </row>
    <row r="514" spans="1:90" x14ac:dyDescent="0.4">
      <c r="A514">
        <v>482</v>
      </c>
      <c r="B514" s="47">
        <f ca="1">IF(A514&gt;$A$8,"",OFFSET(InputPriceData!B$15,$A514+$A$11,0,1,1))</f>
        <v>44627</v>
      </c>
      <c r="C514" s="3">
        <f ca="1">IF(A514&gt;$A$8,"",OFFSET(InputPriceData!G$15,CalculationsAndCharts!$A514+$A$11,IF($C$5,8,0),1,1))</f>
        <v>137896600</v>
      </c>
      <c r="D514" s="4">
        <f ca="1">IF(A514&gt;$A$8,"",OFFSET(InputPriceData!C$15,CalculationsAndCharts!$A514+$A$11,IF($C$5,8,0),1,1))</f>
        <v>431.54998799999998</v>
      </c>
      <c r="E514" s="4">
        <f ca="1">IF(A514&gt;$A$8,"",OFFSET(InputPriceData!D$15,CalculationsAndCharts!$A514+$A$11,IF($C$5,8,0),1,1))</f>
        <v>432.29998799999998</v>
      </c>
      <c r="F514" s="4">
        <f ca="1">IF(A514&gt;$A$8,"",OFFSET(InputPriceData!E$15,CalculationsAndCharts!$A514+$A$11,IF($C$5,8,0),1,1))</f>
        <v>419.35998499999999</v>
      </c>
      <c r="G514" s="4">
        <f ca="1">IF(A514&gt;$A$8,"",OFFSET(InputPriceData!F$15,CalculationsAndCharts!$A514+$A$11,IF($C$5,8,0),1,1))</f>
        <v>419.42999300000002</v>
      </c>
      <c r="H514" s="282">
        <f t="shared" ca="1" si="112"/>
        <v>432.29998799999998</v>
      </c>
      <c r="I514" s="292">
        <f t="shared" ca="1" si="113"/>
        <v>419.35998499999999</v>
      </c>
      <c r="J514" s="50">
        <f t="shared" ca="1" si="114"/>
        <v>12.94000299999999</v>
      </c>
      <c r="K514" s="282"/>
      <c r="L514" s="282"/>
      <c r="M514" s="292">
        <f t="shared" ca="1" si="115"/>
        <v>9.2815977722535017</v>
      </c>
      <c r="N514" s="291"/>
      <c r="P514" s="292">
        <f t="shared" ca="1" si="116"/>
        <v>430.29151554431172</v>
      </c>
      <c r="Q514" s="301">
        <f t="shared" ca="1" si="117"/>
        <v>439.57311331656524</v>
      </c>
      <c r="R514" s="301">
        <f t="shared" ca="1" si="118"/>
        <v>421.0099177720582</v>
      </c>
      <c r="S514" s="50"/>
      <c r="T514" s="292"/>
      <c r="U514" s="265"/>
      <c r="V514" s="292">
        <f t="shared" ca="1" si="119"/>
        <v>430.29151554431172</v>
      </c>
      <c r="W514" s="241">
        <f t="shared" ca="1" si="120"/>
        <v>-10.861522544311697</v>
      </c>
      <c r="X514" s="351">
        <f t="shared" ca="1" si="121"/>
        <v>117.97267198059124</v>
      </c>
      <c r="Y514" s="50">
        <f t="shared" ca="1" si="111"/>
        <v>6.2762151832777642</v>
      </c>
      <c r="Z514" s="265">
        <f t="shared" ca="1" si="122"/>
        <v>425.70620818327779</v>
      </c>
      <c r="AA514" s="265">
        <f t="shared" ca="1" si="123"/>
        <v>413.15377781672225</v>
      </c>
      <c r="AB514" s="292"/>
      <c r="AC514" s="37"/>
      <c r="AD514" s="50"/>
      <c r="AE514" s="228"/>
      <c r="AF514" s="50"/>
      <c r="AG514" s="50"/>
      <c r="AH514" s="228"/>
      <c r="AI514" s="50"/>
      <c r="AJ514" s="50"/>
      <c r="AK514" s="50"/>
      <c r="AL514" s="68"/>
      <c r="AM514" s="246"/>
      <c r="AN514" s="241"/>
      <c r="AO514" s="68"/>
      <c r="AP514" s="68"/>
      <c r="AQ514" s="241"/>
      <c r="AR514" s="241"/>
      <c r="AS514" s="228"/>
      <c r="AT514" s="194"/>
      <c r="AU514" s="37"/>
      <c r="AV514" s="68"/>
      <c r="AW514" s="228"/>
      <c r="AX514" s="241"/>
      <c r="AY514" s="38"/>
      <c r="AZ514" s="38"/>
      <c r="BA514" s="55"/>
      <c r="BB514" s="55"/>
      <c r="BC514" s="3" t="e">
        <f t="shared" ca="1" si="124"/>
        <v>#N/A</v>
      </c>
      <c r="BD514" s="3">
        <f t="shared" ca="1" si="125"/>
        <v>137896600</v>
      </c>
      <c r="BE514" s="132"/>
      <c r="BF514" s="132"/>
      <c r="BG514" s="125"/>
      <c r="BJ514" s="68"/>
      <c r="BK514" s="68"/>
      <c r="BL514" s="68"/>
      <c r="BN514" s="169"/>
      <c r="BP514" s="68"/>
      <c r="BQ514" s="68"/>
      <c r="BR514" s="68"/>
      <c r="BU514" s="68"/>
      <c r="BV514" s="68"/>
      <c r="BW514" s="68"/>
      <c r="BX514" s="68"/>
      <c r="BZ514" s="237"/>
      <c r="CD514" s="237"/>
      <c r="CF514" s="68"/>
      <c r="CG514" s="68"/>
      <c r="CH514" s="237"/>
      <c r="CL514" s="237"/>
    </row>
    <row r="515" spans="1:90" x14ac:dyDescent="0.4">
      <c r="A515">
        <v>483</v>
      </c>
      <c r="B515" s="47">
        <f ca="1">IF(A515&gt;$A$8,"",OFFSET(InputPriceData!B$15,$A515+$A$11,0,1,1))</f>
        <v>44624</v>
      </c>
      <c r="C515" s="3">
        <f ca="1">IF(A515&gt;$A$8,"",OFFSET(InputPriceData!G$15,CalculationsAndCharts!$A515+$A$11,IF($C$5,8,0),1,1))</f>
        <v>113978200</v>
      </c>
      <c r="D515" s="4">
        <f ca="1">IF(A515&gt;$A$8,"",OFFSET(InputPriceData!C$15,CalculationsAndCharts!$A515+$A$11,IF($C$5,8,0),1,1))</f>
        <v>431.75</v>
      </c>
      <c r="E515" s="4">
        <f ca="1">IF(A515&gt;$A$8,"",OFFSET(InputPriceData!D$15,CalculationsAndCharts!$A515+$A$11,IF($C$5,8,0),1,1))</f>
        <v>433.36999500000002</v>
      </c>
      <c r="F515" s="4">
        <f ca="1">IF(A515&gt;$A$8,"",OFFSET(InputPriceData!E$15,CalculationsAndCharts!$A515+$A$11,IF($C$5,8,0),1,1))</f>
        <v>427.88000499999998</v>
      </c>
      <c r="G515" s="4">
        <f ca="1">IF(A515&gt;$A$8,"",OFFSET(InputPriceData!F$15,CalculationsAndCharts!$A515+$A$11,IF($C$5,8,0),1,1))</f>
        <v>432.17001299999998</v>
      </c>
      <c r="H515" s="282">
        <f t="shared" ca="1" si="112"/>
        <v>435.709991</v>
      </c>
      <c r="I515" s="292">
        <f t="shared" ca="1" si="113"/>
        <v>427.88000499999998</v>
      </c>
      <c r="J515" s="50">
        <f t="shared" ca="1" si="114"/>
        <v>7.8299860000000194</v>
      </c>
      <c r="K515" s="282"/>
      <c r="L515" s="282"/>
      <c r="M515" s="292">
        <f t="shared" ca="1" si="115"/>
        <v>8.9280409496251085</v>
      </c>
      <c r="N515" s="291"/>
      <c r="P515" s="292">
        <f t="shared" ca="1" si="116"/>
        <v>433.14841474105555</v>
      </c>
      <c r="Q515" s="301">
        <f t="shared" ca="1" si="117"/>
        <v>442.07645569068063</v>
      </c>
      <c r="R515" s="301">
        <f t="shared" ca="1" si="118"/>
        <v>424.22037379143046</v>
      </c>
      <c r="S515" s="50"/>
      <c r="T515" s="292"/>
      <c r="U515" s="265"/>
      <c r="V515" s="292">
        <f t="shared" ca="1" si="119"/>
        <v>433.14841474105555</v>
      </c>
      <c r="W515" s="241">
        <f t="shared" ca="1" si="120"/>
        <v>-0.97840174105556343</v>
      </c>
      <c r="X515" s="351">
        <f t="shared" ca="1" si="121"/>
        <v>0.95726996690055777</v>
      </c>
      <c r="Y515" s="50">
        <f t="shared" ca="1" si="111"/>
        <v>5.791746606817286</v>
      </c>
      <c r="Z515" s="265">
        <f t="shared" ca="1" si="122"/>
        <v>437.96175960681728</v>
      </c>
      <c r="AA515" s="265">
        <f t="shared" ca="1" si="123"/>
        <v>426.37826639318268</v>
      </c>
      <c r="AB515" s="292"/>
      <c r="AC515" s="37"/>
      <c r="AD515" s="50"/>
      <c r="AE515" s="228"/>
      <c r="AF515" s="50"/>
      <c r="AG515" s="50"/>
      <c r="AH515" s="228"/>
      <c r="AI515" s="50"/>
      <c r="AJ515" s="50"/>
      <c r="AK515" s="50"/>
      <c r="AL515" s="68"/>
      <c r="AM515" s="246"/>
      <c r="AN515" s="241"/>
      <c r="AO515" s="68"/>
      <c r="AP515" s="68"/>
      <c r="AQ515" s="241"/>
      <c r="AR515" s="241"/>
      <c r="AS515" s="228"/>
      <c r="AT515" s="194"/>
      <c r="AU515" s="37"/>
      <c r="AV515" s="68"/>
      <c r="AW515" s="228"/>
      <c r="AX515" s="241"/>
      <c r="AY515" s="38"/>
      <c r="AZ515" s="38"/>
      <c r="BA515" s="55"/>
      <c r="BB515" s="55"/>
      <c r="BC515" s="3" t="e">
        <f t="shared" ca="1" si="124"/>
        <v>#N/A</v>
      </c>
      <c r="BD515" s="3">
        <f t="shared" ca="1" si="125"/>
        <v>113978200</v>
      </c>
      <c r="BE515" s="132"/>
      <c r="BF515" s="132"/>
      <c r="BG515" s="125"/>
      <c r="BJ515" s="68"/>
      <c r="BK515" s="68"/>
      <c r="BL515" s="68"/>
      <c r="BN515" s="169"/>
      <c r="BP515" s="68"/>
      <c r="BQ515" s="68"/>
      <c r="BR515" s="68"/>
      <c r="BU515" s="68"/>
      <c r="BV515" s="68"/>
      <c r="BW515" s="68"/>
      <c r="BX515" s="68"/>
      <c r="BZ515" s="237"/>
      <c r="CD515" s="237"/>
      <c r="CF515" s="68"/>
      <c r="CG515" s="68"/>
      <c r="CH515" s="237"/>
      <c r="CL515" s="237"/>
    </row>
    <row r="516" spans="1:90" x14ac:dyDescent="0.4">
      <c r="A516">
        <v>484</v>
      </c>
      <c r="B516" s="47">
        <f ca="1">IF(A516&gt;$A$8,"",OFFSET(InputPriceData!B$15,$A516+$A$11,0,1,1))</f>
        <v>44623</v>
      </c>
      <c r="C516" s="3">
        <f ca="1">IF(A516&gt;$A$8,"",OFFSET(InputPriceData!G$15,CalculationsAndCharts!$A516+$A$11,IF($C$5,8,0),1,1))</f>
        <v>105501700</v>
      </c>
      <c r="D516" s="4">
        <f ca="1">IF(A516&gt;$A$8,"",OFFSET(InputPriceData!C$15,CalculationsAndCharts!$A516+$A$11,IF($C$5,8,0),1,1))</f>
        <v>440.47000100000002</v>
      </c>
      <c r="E516" s="4">
        <f ca="1">IF(A516&gt;$A$8,"",OFFSET(InputPriceData!D$15,CalculationsAndCharts!$A516+$A$11,IF($C$5,8,0),1,1))</f>
        <v>441.10998499999999</v>
      </c>
      <c r="F516" s="4">
        <f ca="1">IF(A516&gt;$A$8,"",OFFSET(InputPriceData!E$15,CalculationsAndCharts!$A516+$A$11,IF($C$5,8,0),1,1))</f>
        <v>433.79998799999998</v>
      </c>
      <c r="G516" s="4">
        <f ca="1">IF(A516&gt;$A$8,"",OFFSET(InputPriceData!F$15,CalculationsAndCharts!$A516+$A$11,IF($C$5,8,0),1,1))</f>
        <v>435.709991</v>
      </c>
      <c r="H516" s="282">
        <f t="shared" ca="1" si="112"/>
        <v>441.10998499999999</v>
      </c>
      <c r="I516" s="292">
        <f t="shared" ca="1" si="113"/>
        <v>433.79998799999998</v>
      </c>
      <c r="J516" s="50">
        <f t="shared" ca="1" si="114"/>
        <v>7.3099970000000098</v>
      </c>
      <c r="K516" s="282"/>
      <c r="L516" s="282"/>
      <c r="M516" s="292">
        <f t="shared" ca="1" si="115"/>
        <v>9.957201684312178</v>
      </c>
      <c r="N516" s="291"/>
      <c r="P516" s="292">
        <f t="shared" ca="1" si="116"/>
        <v>432.64668885876699</v>
      </c>
      <c r="Q516" s="301">
        <f t="shared" ca="1" si="117"/>
        <v>442.60389054307916</v>
      </c>
      <c r="R516" s="301">
        <f t="shared" ca="1" si="118"/>
        <v>422.68948717445483</v>
      </c>
      <c r="S516" s="50"/>
      <c r="T516" s="292"/>
      <c r="U516" s="265"/>
      <c r="V516" s="292">
        <f t="shared" ca="1" si="119"/>
        <v>432.64668885876699</v>
      </c>
      <c r="W516" s="241">
        <f t="shared" ca="1" si="120"/>
        <v>3.0633021412330095</v>
      </c>
      <c r="X516" s="351">
        <f t="shared" ca="1" si="121"/>
        <v>9.3838200084827399</v>
      </c>
      <c r="Y516" s="50">
        <f t="shared" ca="1" si="111"/>
        <v>5.811450555226223</v>
      </c>
      <c r="Z516" s="265">
        <f t="shared" ca="1" si="122"/>
        <v>441.5214415552262</v>
      </c>
      <c r="AA516" s="265">
        <f t="shared" ca="1" si="123"/>
        <v>429.8985404447738</v>
      </c>
      <c r="AB516" s="292"/>
      <c r="AC516" s="37"/>
      <c r="AD516" s="50"/>
      <c r="AE516" s="228"/>
      <c r="AF516" s="50"/>
      <c r="AG516" s="50"/>
      <c r="AH516" s="228"/>
      <c r="AI516" s="50"/>
      <c r="AJ516" s="50"/>
      <c r="AK516" s="50"/>
      <c r="AL516" s="68"/>
      <c r="AM516" s="246"/>
      <c r="AN516" s="241"/>
      <c r="AO516" s="68"/>
      <c r="AP516" s="68"/>
      <c r="AQ516" s="241"/>
      <c r="AR516" s="241"/>
      <c r="AS516" s="228"/>
      <c r="AT516" s="194"/>
      <c r="AU516" s="37"/>
      <c r="AV516" s="68"/>
      <c r="AW516" s="228"/>
      <c r="AX516" s="241"/>
      <c r="AY516" s="38"/>
      <c r="AZ516" s="38"/>
      <c r="BA516" s="55"/>
      <c r="BB516" s="55"/>
      <c r="BC516" s="3" t="e">
        <f t="shared" ca="1" si="124"/>
        <v>#N/A</v>
      </c>
      <c r="BD516" s="3">
        <f t="shared" ca="1" si="125"/>
        <v>105501700</v>
      </c>
      <c r="BE516" s="132"/>
      <c r="BF516" s="132"/>
      <c r="BG516" s="125"/>
      <c r="BJ516" s="68"/>
      <c r="BK516" s="68"/>
      <c r="BL516" s="68"/>
      <c r="BN516" s="169"/>
      <c r="BP516" s="68"/>
      <c r="BQ516" s="68"/>
      <c r="BR516" s="68"/>
      <c r="BU516" s="68"/>
      <c r="BV516" s="68"/>
      <c r="BW516" s="68"/>
      <c r="BX516" s="68"/>
      <c r="BZ516" s="237"/>
      <c r="CD516" s="237"/>
      <c r="CF516" s="68"/>
      <c r="CG516" s="68"/>
      <c r="CH516" s="237"/>
      <c r="CL516" s="237"/>
    </row>
    <row r="517" spans="1:90" x14ac:dyDescent="0.4">
      <c r="A517">
        <v>485</v>
      </c>
      <c r="B517" s="47">
        <f ca="1">IF(A517&gt;$A$8,"",OFFSET(InputPriceData!B$15,$A517+$A$11,0,1,1))</f>
        <v>44622</v>
      </c>
      <c r="C517" s="3">
        <f ca="1">IF(A517&gt;$A$8,"",OFFSET(InputPriceData!G$15,CalculationsAndCharts!$A517+$A$11,IF($C$5,8,0),1,1))</f>
        <v>117726500</v>
      </c>
      <c r="D517" s="4">
        <f ca="1">IF(A517&gt;$A$8,"",OFFSET(InputPriceData!C$15,CalculationsAndCharts!$A517+$A$11,IF($C$5,8,0),1,1))</f>
        <v>432.36999500000002</v>
      </c>
      <c r="E517" s="4">
        <f ca="1">IF(A517&gt;$A$8,"",OFFSET(InputPriceData!D$15,CalculationsAndCharts!$A517+$A$11,IF($C$5,8,0),1,1))</f>
        <v>439.72000100000002</v>
      </c>
      <c r="F517" s="4">
        <f ca="1">IF(A517&gt;$A$8,"",OFFSET(InputPriceData!E$15,CalculationsAndCharts!$A517+$A$11,IF($C$5,8,0),1,1))</f>
        <v>431.57000699999998</v>
      </c>
      <c r="G517" s="4">
        <f ca="1">IF(A517&gt;$A$8,"",OFFSET(InputPriceData!F$15,CalculationsAndCharts!$A517+$A$11,IF($C$5,8,0),1,1))</f>
        <v>437.89001500000001</v>
      </c>
      <c r="H517" s="282">
        <f t="shared" ca="1" si="112"/>
        <v>439.72000100000002</v>
      </c>
      <c r="I517" s="292">
        <f t="shared" ca="1" si="113"/>
        <v>429.98001099999999</v>
      </c>
      <c r="J517" s="50">
        <f t="shared" ca="1" si="114"/>
        <v>9.7399900000000343</v>
      </c>
      <c r="K517" s="282"/>
      <c r="L517" s="282"/>
      <c r="M517" s="292">
        <f t="shared" ca="1" si="115"/>
        <v>10.792549571997647</v>
      </c>
      <c r="N517" s="291"/>
      <c r="P517" s="292">
        <f t="shared" ca="1" si="116"/>
        <v>430.60036297410682</v>
      </c>
      <c r="Q517" s="301">
        <f t="shared" ca="1" si="117"/>
        <v>441.39291254610447</v>
      </c>
      <c r="R517" s="301">
        <f t="shared" ca="1" si="118"/>
        <v>419.80781340210916</v>
      </c>
      <c r="S517" s="50"/>
      <c r="T517" s="292"/>
      <c r="U517" s="265"/>
      <c r="V517" s="292">
        <f t="shared" ca="1" si="119"/>
        <v>430.60036297410682</v>
      </c>
      <c r="W517" s="241">
        <f t="shared" ca="1" si="120"/>
        <v>7.2896520258931901</v>
      </c>
      <c r="X517" s="351">
        <f t="shared" ca="1" si="121"/>
        <v>53.139026658608692</v>
      </c>
      <c r="Y517" s="50">
        <f t="shared" ca="1" si="111"/>
        <v>6.3558394244472947</v>
      </c>
      <c r="Z517" s="265">
        <f t="shared" ca="1" si="122"/>
        <v>444.24585442444732</v>
      </c>
      <c r="AA517" s="265">
        <f t="shared" ca="1" si="123"/>
        <v>431.53417557555269</v>
      </c>
      <c r="AB517" s="292"/>
      <c r="AC517" s="37"/>
      <c r="AD517" s="50"/>
      <c r="AE517" s="228"/>
      <c r="AF517" s="50"/>
      <c r="AG517" s="50"/>
      <c r="AH517" s="228"/>
      <c r="AI517" s="50"/>
      <c r="AJ517" s="50"/>
      <c r="AK517" s="50"/>
      <c r="AL517" s="68"/>
      <c r="AM517" s="246"/>
      <c r="AN517" s="241"/>
      <c r="AO517" s="68"/>
      <c r="AP517" s="68"/>
      <c r="AQ517" s="241"/>
      <c r="AR517" s="241"/>
      <c r="AS517" s="228"/>
      <c r="AT517" s="194"/>
      <c r="AU517" s="37"/>
      <c r="AV517" s="68"/>
      <c r="AW517" s="228"/>
      <c r="AX517" s="241"/>
      <c r="AY517" s="38"/>
      <c r="AZ517" s="38"/>
      <c r="BA517" s="55"/>
      <c r="BB517" s="55"/>
      <c r="BC517" s="3">
        <f t="shared" ca="1" si="124"/>
        <v>117726500</v>
      </c>
      <c r="BD517" s="3" t="e">
        <f t="shared" ca="1" si="125"/>
        <v>#N/A</v>
      </c>
      <c r="BE517" s="132"/>
      <c r="BF517" s="132"/>
      <c r="BG517" s="125"/>
      <c r="BJ517" s="68"/>
      <c r="BK517" s="68"/>
      <c r="BL517" s="68"/>
      <c r="BN517" s="169"/>
      <c r="BP517" s="68"/>
      <c r="BQ517" s="68"/>
      <c r="BR517" s="68"/>
      <c r="BU517" s="68"/>
      <c r="BV517" s="68"/>
      <c r="BW517" s="68"/>
      <c r="BX517" s="68"/>
      <c r="BZ517" s="237"/>
      <c r="CD517" s="237"/>
      <c r="CF517" s="68"/>
      <c r="CG517" s="68"/>
      <c r="CH517" s="237"/>
      <c r="CL517" s="237"/>
    </row>
    <row r="518" spans="1:90" x14ac:dyDescent="0.4">
      <c r="A518">
        <v>486</v>
      </c>
      <c r="B518" s="47">
        <f ca="1">IF(A518&gt;$A$8,"",OFFSET(InputPriceData!B$15,$A518+$A$11,0,1,1))</f>
        <v>44621</v>
      </c>
      <c r="C518" s="3">
        <f ca="1">IF(A518&gt;$A$8,"",OFFSET(InputPriceData!G$15,CalculationsAndCharts!$A518+$A$11,IF($C$5,8,0),1,1))</f>
        <v>137785900</v>
      </c>
      <c r="D518" s="4">
        <f ca="1">IF(A518&gt;$A$8,"",OFFSET(InputPriceData!C$15,CalculationsAndCharts!$A518+$A$11,IF($C$5,8,0),1,1))</f>
        <v>435.040009</v>
      </c>
      <c r="E518" s="4">
        <f ca="1">IF(A518&gt;$A$8,"",OFFSET(InputPriceData!D$15,CalculationsAndCharts!$A518+$A$11,IF($C$5,8,0),1,1))</f>
        <v>437.17001299999998</v>
      </c>
      <c r="F518" s="4">
        <f ca="1">IF(A518&gt;$A$8,"",OFFSET(InputPriceData!E$15,CalculationsAndCharts!$A518+$A$11,IF($C$5,8,0),1,1))</f>
        <v>427.10998499999999</v>
      </c>
      <c r="G518" s="4">
        <f ca="1">IF(A518&gt;$A$8,"",OFFSET(InputPriceData!F$15,CalculationsAndCharts!$A518+$A$11,IF($C$5,8,0),1,1))</f>
        <v>429.98001099999999</v>
      </c>
      <c r="H518" s="282">
        <f t="shared" ca="1" si="112"/>
        <v>437.17001299999998</v>
      </c>
      <c r="I518" s="292">
        <f t="shared" ca="1" si="113"/>
        <v>427.10998499999999</v>
      </c>
      <c r="J518" s="50">
        <f t="shared" ca="1" si="114"/>
        <v>10.060027999999988</v>
      </c>
      <c r="K518" s="282"/>
      <c r="L518" s="282"/>
      <c r="M518" s="292">
        <f t="shared" ca="1" si="115"/>
        <v>11.13140327259347</v>
      </c>
      <c r="N518" s="291"/>
      <c r="P518" s="292">
        <f t="shared" ca="1" si="116"/>
        <v>429.59923696545485</v>
      </c>
      <c r="Q518" s="301">
        <f t="shared" ca="1" si="117"/>
        <v>440.7306402380483</v>
      </c>
      <c r="R518" s="301">
        <f t="shared" ca="1" si="118"/>
        <v>418.4678336928614</v>
      </c>
      <c r="S518" s="50"/>
      <c r="T518" s="292"/>
      <c r="U518" s="265"/>
      <c r="V518" s="292">
        <f t="shared" ca="1" si="119"/>
        <v>429.59923696545485</v>
      </c>
      <c r="W518" s="241">
        <f t="shared" ca="1" si="120"/>
        <v>0.38077403454514069</v>
      </c>
      <c r="X518" s="351">
        <f t="shared" ca="1" si="121"/>
        <v>0.144988865383784</v>
      </c>
      <c r="Y518" s="50">
        <f t="shared" ca="1" si="111"/>
        <v>6.8708602242880685</v>
      </c>
      <c r="Z518" s="265">
        <f t="shared" ca="1" si="122"/>
        <v>436.85087122428808</v>
      </c>
      <c r="AA518" s="265">
        <f t="shared" ca="1" si="123"/>
        <v>423.1091507757119</v>
      </c>
      <c r="AB518" s="292"/>
      <c r="AC518" s="37"/>
      <c r="AD518" s="50"/>
      <c r="AE518" s="228"/>
      <c r="AF518" s="50"/>
      <c r="AG518" s="50"/>
      <c r="AH518" s="228"/>
      <c r="AI518" s="50"/>
      <c r="AJ518" s="50"/>
      <c r="AK518" s="50"/>
      <c r="AL518" s="68"/>
      <c r="AM518" s="246"/>
      <c r="AN518" s="241"/>
      <c r="AO518" s="68"/>
      <c r="AP518" s="68"/>
      <c r="AQ518" s="241"/>
      <c r="AR518" s="241"/>
      <c r="AS518" s="228"/>
      <c r="AT518" s="194"/>
      <c r="AU518" s="37"/>
      <c r="AV518" s="68"/>
      <c r="AW518" s="228"/>
      <c r="AX518" s="241"/>
      <c r="AY518" s="38"/>
      <c r="AZ518" s="38"/>
      <c r="BA518" s="55"/>
      <c r="BB518" s="55"/>
      <c r="BC518" s="3" t="e">
        <f t="shared" ca="1" si="124"/>
        <v>#N/A</v>
      </c>
      <c r="BD518" s="3">
        <f t="shared" ca="1" si="125"/>
        <v>137785900</v>
      </c>
      <c r="BE518" s="132"/>
      <c r="BF518" s="132"/>
      <c r="BG518" s="125"/>
      <c r="BJ518" s="68"/>
      <c r="BK518" s="68"/>
      <c r="BL518" s="68"/>
      <c r="BN518" s="169"/>
      <c r="BP518" s="68"/>
      <c r="BQ518" s="68"/>
      <c r="BR518" s="68"/>
      <c r="BU518" s="68"/>
      <c r="BV518" s="68"/>
      <c r="BW518" s="68"/>
      <c r="BX518" s="68"/>
      <c r="BZ518" s="237"/>
      <c r="CD518" s="237"/>
      <c r="CF518" s="68"/>
      <c r="CG518" s="68"/>
      <c r="CH518" s="237"/>
      <c r="CL518" s="237"/>
    </row>
    <row r="519" spans="1:90" x14ac:dyDescent="0.4">
      <c r="A519">
        <v>487</v>
      </c>
      <c r="B519" s="47">
        <f ca="1">IF(A519&gt;$A$8,"",OFFSET(InputPriceData!B$15,$A519+$A$11,0,1,1))</f>
        <v>44620</v>
      </c>
      <c r="C519" s="3">
        <f ca="1">IF(A519&gt;$A$8,"",OFFSET(InputPriceData!G$15,CalculationsAndCharts!$A519+$A$11,IF($C$5,8,0),1,1))</f>
        <v>145615000</v>
      </c>
      <c r="D519" s="4">
        <f ca="1">IF(A519&gt;$A$8,"",OFFSET(InputPriceData!C$15,CalculationsAndCharts!$A519+$A$11,IF($C$5,8,0),1,1))</f>
        <v>432.02999899999998</v>
      </c>
      <c r="E519" s="4">
        <f ca="1">IF(A519&gt;$A$8,"",OFFSET(InputPriceData!D$15,CalculationsAndCharts!$A519+$A$11,IF($C$5,8,0),1,1))</f>
        <v>438.20001200000002</v>
      </c>
      <c r="F519" s="4">
        <f ca="1">IF(A519&gt;$A$8,"",OFFSET(InputPriceData!E$15,CalculationsAndCharts!$A519+$A$11,IF($C$5,8,0),1,1))</f>
        <v>430.70001200000002</v>
      </c>
      <c r="G519" s="4">
        <f ca="1">IF(A519&gt;$A$8,"",OFFSET(InputPriceData!F$15,CalculationsAndCharts!$A519+$A$11,IF($C$5,8,0),1,1))</f>
        <v>436.63000499999998</v>
      </c>
      <c r="H519" s="282">
        <f t="shared" ca="1" si="112"/>
        <v>438.20001200000002</v>
      </c>
      <c r="I519" s="292">
        <f t="shared" ca="1" si="113"/>
        <v>430.70001200000002</v>
      </c>
      <c r="J519" s="50">
        <f t="shared" ca="1" si="114"/>
        <v>7.5</v>
      </c>
      <c r="K519" s="282"/>
      <c r="L519" s="282"/>
      <c r="M519" s="292">
        <f t="shared" ca="1" si="115"/>
        <v>12.065443732011738</v>
      </c>
      <c r="N519" s="291"/>
      <c r="P519" s="292">
        <f t="shared" ca="1" si="116"/>
        <v>428.88593645032785</v>
      </c>
      <c r="Q519" s="301">
        <f t="shared" ca="1" si="117"/>
        <v>440.95138018233956</v>
      </c>
      <c r="R519" s="301">
        <f t="shared" ca="1" si="118"/>
        <v>416.82049271831613</v>
      </c>
      <c r="S519" s="50"/>
      <c r="T519" s="292"/>
      <c r="U519" s="265"/>
      <c r="V519" s="292">
        <f t="shared" ca="1" si="119"/>
        <v>428.88593645032785</v>
      </c>
      <c r="W519" s="241">
        <f t="shared" ca="1" si="120"/>
        <v>7.7440685496721358</v>
      </c>
      <c r="X519" s="351">
        <f t="shared" ca="1" si="121"/>
        <v>59.970597702021095</v>
      </c>
      <c r="Y519" s="50">
        <f t="shared" ca="1" si="111"/>
        <v>7.8143377086257644</v>
      </c>
      <c r="Z519" s="265">
        <f t="shared" ca="1" si="122"/>
        <v>444.44434270862575</v>
      </c>
      <c r="AA519" s="265">
        <f t="shared" ca="1" si="123"/>
        <v>428.81566729137421</v>
      </c>
      <c r="AB519" s="292"/>
      <c r="AC519" s="37"/>
      <c r="AD519" s="50"/>
      <c r="AE519" s="228"/>
      <c r="AF519" s="50"/>
      <c r="AG519" s="50"/>
      <c r="AH519" s="228"/>
      <c r="AI519" s="50"/>
      <c r="AJ519" s="50"/>
      <c r="AK519" s="50"/>
      <c r="AL519" s="68"/>
      <c r="AM519" s="246"/>
      <c r="AN519" s="241"/>
      <c r="AO519" s="68"/>
      <c r="AP519" s="68"/>
      <c r="AQ519" s="241"/>
      <c r="AR519" s="241"/>
      <c r="AS519" s="228"/>
      <c r="AT519" s="194"/>
      <c r="AU519" s="37"/>
      <c r="AV519" s="68"/>
      <c r="AW519" s="228"/>
      <c r="AX519" s="241"/>
      <c r="AY519" s="38"/>
      <c r="AZ519" s="38"/>
      <c r="BA519" s="55"/>
      <c r="BB519" s="55"/>
      <c r="BC519" s="3" t="e">
        <f t="shared" ca="1" si="124"/>
        <v>#N/A</v>
      </c>
      <c r="BD519" s="3">
        <f t="shared" ca="1" si="125"/>
        <v>145615000</v>
      </c>
      <c r="BE519" s="132"/>
      <c r="BF519" s="132"/>
      <c r="BG519" s="125"/>
      <c r="BJ519" s="68"/>
      <c r="BK519" s="68"/>
      <c r="BL519" s="68"/>
      <c r="BN519" s="169"/>
      <c r="BP519" s="68"/>
      <c r="BQ519" s="68"/>
      <c r="BR519" s="68"/>
      <c r="BU519" s="68"/>
      <c r="BV519" s="68"/>
      <c r="BW519" s="68"/>
      <c r="BX519" s="68"/>
      <c r="BZ519" s="237"/>
      <c r="CD519" s="237"/>
      <c r="CF519" s="68"/>
      <c r="CG519" s="68"/>
      <c r="CH519" s="237"/>
      <c r="CL519" s="237"/>
    </row>
    <row r="520" spans="1:90" x14ac:dyDescent="0.4">
      <c r="A520">
        <v>488</v>
      </c>
      <c r="B520" s="47">
        <f ca="1">IF(A520&gt;$A$8,"",OFFSET(InputPriceData!B$15,$A520+$A$11,0,1,1))</f>
        <v>44617</v>
      </c>
      <c r="C520" s="3">
        <f ca="1">IF(A520&gt;$A$8,"",OFFSET(InputPriceData!G$15,CalculationsAndCharts!$A520+$A$11,IF($C$5,8,0),1,1))</f>
        <v>121804500</v>
      </c>
      <c r="D520" s="4">
        <f ca="1">IF(A520&gt;$A$8,"",OFFSET(InputPriceData!C$15,CalculationsAndCharts!$A520+$A$11,IF($C$5,8,0),1,1))</f>
        <v>429.60998499999999</v>
      </c>
      <c r="E520" s="4">
        <f ca="1">IF(A520&gt;$A$8,"",OFFSET(InputPriceData!D$15,CalculationsAndCharts!$A520+$A$11,IF($C$5,8,0),1,1))</f>
        <v>437.83999599999999</v>
      </c>
      <c r="F520" s="4">
        <f ca="1">IF(A520&gt;$A$8,"",OFFSET(InputPriceData!E$15,CalculationsAndCharts!$A520+$A$11,IF($C$5,8,0),1,1))</f>
        <v>427.85998499999999</v>
      </c>
      <c r="G520" s="4">
        <f ca="1">IF(A520&gt;$A$8,"",OFFSET(InputPriceData!F$15,CalculationsAndCharts!$A520+$A$11,IF($C$5,8,0),1,1))</f>
        <v>437.75</v>
      </c>
      <c r="H520" s="282">
        <f t="shared" ca="1" si="112"/>
        <v>437.83999599999999</v>
      </c>
      <c r="I520" s="292">
        <f t="shared" ca="1" si="113"/>
        <v>427.85998499999999</v>
      </c>
      <c r="J520" s="50">
        <f t="shared" ca="1" si="114"/>
        <v>9.9800109999999904</v>
      </c>
      <c r="K520" s="282"/>
      <c r="L520" s="282"/>
      <c r="M520" s="292">
        <f t="shared" ca="1" si="115"/>
        <v>13.136995339911209</v>
      </c>
      <c r="N520" s="291"/>
      <c r="P520" s="292">
        <f t="shared" ca="1" si="116"/>
        <v>426.38471005527998</v>
      </c>
      <c r="Q520" s="301">
        <f t="shared" ca="1" si="117"/>
        <v>439.52170539519119</v>
      </c>
      <c r="R520" s="301">
        <f t="shared" ca="1" si="118"/>
        <v>413.24771471536877</v>
      </c>
      <c r="S520" s="50"/>
      <c r="T520" s="292"/>
      <c r="U520" s="265"/>
      <c r="V520" s="292">
        <f t="shared" ca="1" si="119"/>
        <v>426.38471005527998</v>
      </c>
      <c r="W520" s="241">
        <f t="shared" ca="1" si="120"/>
        <v>11.365289944720018</v>
      </c>
      <c r="X520" s="351">
        <f t="shared" ca="1" si="121"/>
        <v>129.16981552755396</v>
      </c>
      <c r="Y520" s="50">
        <f t="shared" ca="1" si="111"/>
        <v>8.152523235552426</v>
      </c>
      <c r="Z520" s="265">
        <f t="shared" ca="1" si="122"/>
        <v>445.90252323555245</v>
      </c>
      <c r="AA520" s="265">
        <f t="shared" ca="1" si="123"/>
        <v>429.59747676444755</v>
      </c>
      <c r="AB520" s="292"/>
      <c r="AC520" s="37"/>
      <c r="AD520" s="50"/>
      <c r="AE520" s="228"/>
      <c r="AF520" s="50"/>
      <c r="AG520" s="50"/>
      <c r="AH520" s="228"/>
      <c r="AI520" s="50"/>
      <c r="AJ520" s="50"/>
      <c r="AK520" s="50"/>
      <c r="AL520" s="68"/>
      <c r="AM520" s="246"/>
      <c r="AN520" s="241"/>
      <c r="AO520" s="68"/>
      <c r="AP520" s="68"/>
      <c r="AQ520" s="241"/>
      <c r="AR520" s="241"/>
      <c r="AS520" s="228"/>
      <c r="AT520" s="194"/>
      <c r="AU520" s="37"/>
      <c r="AV520" s="68"/>
      <c r="AW520" s="228"/>
      <c r="AX520" s="241"/>
      <c r="AY520" s="38"/>
      <c r="AZ520" s="38"/>
      <c r="BA520" s="55"/>
      <c r="BB520" s="55"/>
      <c r="BC520" s="3">
        <f t="shared" ca="1" si="124"/>
        <v>121804500</v>
      </c>
      <c r="BD520" s="3" t="e">
        <f t="shared" ca="1" si="125"/>
        <v>#N/A</v>
      </c>
      <c r="BE520" s="132"/>
      <c r="BF520" s="132"/>
      <c r="BG520" s="125"/>
      <c r="BJ520" s="68"/>
      <c r="BK520" s="68"/>
      <c r="BL520" s="68"/>
      <c r="BN520" s="169"/>
      <c r="BP520" s="68"/>
      <c r="BQ520" s="68"/>
      <c r="BR520" s="68"/>
      <c r="BU520" s="68"/>
      <c r="BV520" s="68"/>
      <c r="BW520" s="68"/>
      <c r="BX520" s="68"/>
      <c r="BZ520" s="237"/>
      <c r="CD520" s="237"/>
      <c r="CF520" s="68"/>
      <c r="CG520" s="68"/>
      <c r="CH520" s="237"/>
      <c r="CL520" s="237"/>
    </row>
    <row r="521" spans="1:90" x14ac:dyDescent="0.4">
      <c r="A521">
        <v>489</v>
      </c>
      <c r="B521" s="47">
        <f ca="1">IF(A521&gt;$A$8,"",OFFSET(InputPriceData!B$15,$A521+$A$11,0,1,1))</f>
        <v>44616</v>
      </c>
      <c r="C521" s="3">
        <f ca="1">IF(A521&gt;$A$8,"",OFFSET(InputPriceData!G$15,CalculationsAndCharts!$A521+$A$11,IF($C$5,8,0),1,1))</f>
        <v>213942900</v>
      </c>
      <c r="D521" s="4">
        <f ca="1">IF(A521&gt;$A$8,"",OFFSET(InputPriceData!C$15,CalculationsAndCharts!$A521+$A$11,IF($C$5,8,0),1,1))</f>
        <v>411.01998900000001</v>
      </c>
      <c r="E521" s="4">
        <f ca="1">IF(A521&gt;$A$8,"",OFFSET(InputPriceData!D$15,CalculationsAndCharts!$A521+$A$11,IF($C$5,8,0),1,1))</f>
        <v>428.76001000000002</v>
      </c>
      <c r="F521" s="4">
        <f ca="1">IF(A521&gt;$A$8,"",OFFSET(InputPriceData!E$15,CalculationsAndCharts!$A521+$A$11,IF($C$5,8,0),1,1))</f>
        <v>410.64001500000001</v>
      </c>
      <c r="G521" s="4">
        <f ca="1">IF(A521&gt;$A$8,"",OFFSET(InputPriceData!F$15,CalculationsAndCharts!$A521+$A$11,IF($C$5,8,0),1,1))</f>
        <v>428.29998799999998</v>
      </c>
      <c r="H521" s="282">
        <f t="shared" ca="1" si="112"/>
        <v>428.76001000000002</v>
      </c>
      <c r="I521" s="292">
        <f t="shared" ca="1" si="113"/>
        <v>410.64001500000001</v>
      </c>
      <c r="J521" s="50">
        <f t="shared" ca="1" si="114"/>
        <v>18.119995000000017</v>
      </c>
      <c r="K521" s="282"/>
      <c r="L521" s="282"/>
      <c r="M521" s="292">
        <f t="shared" ca="1" si="115"/>
        <v>11.623467018362591</v>
      </c>
      <c r="N521" s="291"/>
      <c r="P521" s="292">
        <f t="shared" ca="1" si="116"/>
        <v>425.88869636011424</v>
      </c>
      <c r="Q521" s="301">
        <f t="shared" ca="1" si="117"/>
        <v>437.51216337847683</v>
      </c>
      <c r="R521" s="301">
        <f t="shared" ca="1" si="118"/>
        <v>414.26522934175165</v>
      </c>
      <c r="S521" s="50"/>
      <c r="T521" s="292"/>
      <c r="U521" s="265"/>
      <c r="V521" s="292">
        <f t="shared" ca="1" si="119"/>
        <v>425.88869636011424</v>
      </c>
      <c r="W521" s="241">
        <f t="shared" ca="1" si="120"/>
        <v>2.4112916398857465</v>
      </c>
      <c r="X521" s="351">
        <f t="shared" ca="1" si="121"/>
        <v>5.8143273725828921</v>
      </c>
      <c r="Y521" s="50">
        <f t="shared" ca="1" si="111"/>
        <v>7.7615425344612037</v>
      </c>
      <c r="Z521" s="265">
        <f t="shared" ca="1" si="122"/>
        <v>436.06153053446121</v>
      </c>
      <c r="AA521" s="265">
        <f t="shared" ca="1" si="123"/>
        <v>420.53844546553876</v>
      </c>
      <c r="AB521" s="292"/>
      <c r="AC521" s="37"/>
      <c r="AD521" s="50"/>
      <c r="AE521" s="228"/>
      <c r="AF521" s="50"/>
      <c r="AG521" s="50"/>
      <c r="AH521" s="228"/>
      <c r="AI521" s="50"/>
      <c r="AJ521" s="50"/>
      <c r="AK521" s="50"/>
      <c r="AL521" s="68"/>
      <c r="AM521" s="246"/>
      <c r="AN521" s="241"/>
      <c r="AO521" s="68"/>
      <c r="AP521" s="68"/>
      <c r="AQ521" s="241"/>
      <c r="AR521" s="241"/>
      <c r="AS521" s="228"/>
      <c r="AT521" s="194"/>
      <c r="AU521" s="37"/>
      <c r="AV521" s="68"/>
      <c r="AW521" s="228"/>
      <c r="AX521" s="241"/>
      <c r="AY521" s="38"/>
      <c r="AZ521" s="38"/>
      <c r="BA521" s="55"/>
      <c r="BB521" s="55"/>
      <c r="BC521" s="3">
        <f t="shared" ca="1" si="124"/>
        <v>213942900</v>
      </c>
      <c r="BD521" s="3" t="e">
        <f t="shared" ca="1" si="125"/>
        <v>#N/A</v>
      </c>
      <c r="BE521" s="132"/>
      <c r="BF521" s="132"/>
      <c r="BG521" s="125"/>
      <c r="BJ521" s="68"/>
      <c r="BK521" s="68"/>
      <c r="BL521" s="68"/>
      <c r="BN521" s="169"/>
      <c r="BP521" s="68"/>
      <c r="BQ521" s="68"/>
      <c r="BR521" s="68"/>
      <c r="BU521" s="68"/>
      <c r="BV521" s="68"/>
      <c r="BW521" s="68"/>
      <c r="BX521" s="68"/>
      <c r="BZ521" s="237"/>
      <c r="CD521" s="237"/>
      <c r="CF521" s="68"/>
      <c r="CG521" s="68"/>
      <c r="CH521" s="237"/>
      <c r="CL521" s="237"/>
    </row>
    <row r="522" spans="1:90" x14ac:dyDescent="0.4">
      <c r="A522">
        <v>490</v>
      </c>
      <c r="B522" s="47">
        <f ca="1">IF(A522&gt;$A$8,"",OFFSET(InputPriceData!B$15,$A522+$A$11,0,1,1))</f>
        <v>44615</v>
      </c>
      <c r="C522" s="3">
        <f ca="1">IF(A522&gt;$A$8,"",OFFSET(InputPriceData!G$15,CalculationsAndCharts!$A522+$A$11,IF($C$5,8,0),1,1))</f>
        <v>132578000</v>
      </c>
      <c r="D522" s="4">
        <f ca="1">IF(A522&gt;$A$8,"",OFFSET(InputPriceData!C$15,CalculationsAndCharts!$A522+$A$11,IF($C$5,8,0),1,1))</f>
        <v>432.66000400000001</v>
      </c>
      <c r="E522" s="4">
        <f ca="1">IF(A522&gt;$A$8,"",OFFSET(InputPriceData!D$15,CalculationsAndCharts!$A522+$A$11,IF($C$5,8,0),1,1))</f>
        <v>433.26001000000002</v>
      </c>
      <c r="F522" s="4">
        <f ca="1">IF(A522&gt;$A$8,"",OFFSET(InputPriceData!E$15,CalculationsAndCharts!$A522+$A$11,IF($C$5,8,0),1,1))</f>
        <v>421.35000600000001</v>
      </c>
      <c r="G522" s="4">
        <f ca="1">IF(A522&gt;$A$8,"",OFFSET(InputPriceData!F$15,CalculationsAndCharts!$A522+$A$11,IF($C$5,8,0),1,1))</f>
        <v>421.95001200000002</v>
      </c>
      <c r="H522" s="282">
        <f t="shared" ca="1" si="112"/>
        <v>433.26001000000002</v>
      </c>
      <c r="I522" s="292">
        <f t="shared" ca="1" si="113"/>
        <v>421.35000600000001</v>
      </c>
      <c r="J522" s="50">
        <f t="shared" ca="1" si="114"/>
        <v>11.910004000000015</v>
      </c>
      <c r="K522" s="282"/>
      <c r="L522" s="282"/>
      <c r="M522" s="292">
        <f t="shared" ca="1" si="115"/>
        <v>9.0821732520009633</v>
      </c>
      <c r="N522" s="291"/>
      <c r="P522" s="292">
        <f t="shared" ca="1" si="116"/>
        <v>429.92611399375755</v>
      </c>
      <c r="Q522" s="301">
        <f t="shared" ca="1" si="117"/>
        <v>439.00828724575854</v>
      </c>
      <c r="R522" s="301">
        <f t="shared" ca="1" si="118"/>
        <v>420.84394074175657</v>
      </c>
      <c r="S522" s="50"/>
      <c r="T522" s="292"/>
      <c r="U522" s="265"/>
      <c r="V522" s="292">
        <f t="shared" ca="1" si="119"/>
        <v>429.92611399375755</v>
      </c>
      <c r="W522" s="241">
        <f t="shared" ca="1" si="120"/>
        <v>-7.9761019937575384</v>
      </c>
      <c r="X522" s="351">
        <f t="shared" ca="1" si="121"/>
        <v>63.618203014822981</v>
      </c>
      <c r="Y522" s="50">
        <f t="shared" ca="1" si="111"/>
        <v>7.7469581903256302</v>
      </c>
      <c r="Z522" s="265">
        <f t="shared" ca="1" si="122"/>
        <v>429.69697019032566</v>
      </c>
      <c r="AA522" s="265">
        <f t="shared" ca="1" si="123"/>
        <v>414.20305380967437</v>
      </c>
      <c r="AB522" s="292"/>
      <c r="AC522" s="37"/>
      <c r="AD522" s="50"/>
      <c r="AE522" s="228"/>
      <c r="AF522" s="50"/>
      <c r="AG522" s="50"/>
      <c r="AH522" s="228"/>
      <c r="AI522" s="50"/>
      <c r="AJ522" s="50"/>
      <c r="AK522" s="50"/>
      <c r="AL522" s="68"/>
      <c r="AM522" s="246"/>
      <c r="AN522" s="241"/>
      <c r="AO522" s="68"/>
      <c r="AP522" s="68"/>
      <c r="AQ522" s="241"/>
      <c r="AR522" s="241"/>
      <c r="AS522" s="228"/>
      <c r="AT522" s="194"/>
      <c r="AU522" s="37"/>
      <c r="AV522" s="68"/>
      <c r="AW522" s="228"/>
      <c r="AX522" s="241"/>
      <c r="AY522" s="38"/>
      <c r="AZ522" s="38"/>
      <c r="BA522" s="55"/>
      <c r="BB522" s="55"/>
      <c r="BC522" s="3" t="e">
        <f t="shared" ca="1" si="124"/>
        <v>#N/A</v>
      </c>
      <c r="BD522" s="3">
        <f t="shared" ca="1" si="125"/>
        <v>132578000</v>
      </c>
      <c r="BE522" s="132"/>
      <c r="BF522" s="132"/>
      <c r="BG522" s="125"/>
      <c r="BJ522" s="68"/>
      <c r="BK522" s="68"/>
      <c r="BL522" s="68"/>
      <c r="BN522" s="169"/>
      <c r="BP522" s="68"/>
      <c r="BQ522" s="68"/>
      <c r="BR522" s="68"/>
      <c r="BU522" s="68"/>
      <c r="BV522" s="68"/>
      <c r="BW522" s="68"/>
      <c r="BX522" s="68"/>
      <c r="BZ522" s="237"/>
      <c r="CD522" s="237"/>
      <c r="CF522" s="68"/>
      <c r="CG522" s="68"/>
      <c r="CH522" s="237"/>
      <c r="CL522" s="237"/>
    </row>
    <row r="523" spans="1:90" x14ac:dyDescent="0.4">
      <c r="A523">
        <v>491</v>
      </c>
      <c r="B523" s="47">
        <f ca="1">IF(A523&gt;$A$8,"",OFFSET(InputPriceData!B$15,$A523+$A$11,0,1,1))</f>
        <v>44614</v>
      </c>
      <c r="C523" s="3">
        <f ca="1">IF(A523&gt;$A$8,"",OFFSET(InputPriceData!G$15,CalculationsAndCharts!$A523+$A$11,IF($C$5,8,0),1,1))</f>
        <v>124391800</v>
      </c>
      <c r="D523" s="4">
        <f ca="1">IF(A523&gt;$A$8,"",OFFSET(InputPriceData!C$15,CalculationsAndCharts!$A523+$A$11,IF($C$5,8,0),1,1))</f>
        <v>431.89001500000001</v>
      </c>
      <c r="E523" s="4">
        <f ca="1">IF(A523&gt;$A$8,"",OFFSET(InputPriceData!D$15,CalculationsAndCharts!$A523+$A$11,IF($C$5,8,0),1,1))</f>
        <v>435.5</v>
      </c>
      <c r="F523" s="4">
        <f ca="1">IF(A523&gt;$A$8,"",OFFSET(InputPriceData!E$15,CalculationsAndCharts!$A523+$A$11,IF($C$5,8,0),1,1))</f>
        <v>425.85998499999999</v>
      </c>
      <c r="G523" s="4">
        <f ca="1">IF(A523&gt;$A$8,"",OFFSET(InputPriceData!F$15,CalculationsAndCharts!$A523+$A$11,IF($C$5,8,0),1,1))</f>
        <v>429.57000699999998</v>
      </c>
      <c r="H523" s="282">
        <f t="shared" ca="1" si="112"/>
        <v>435.5</v>
      </c>
      <c r="I523" s="292">
        <f t="shared" ca="1" si="113"/>
        <v>425.85998499999999</v>
      </c>
      <c r="J523" s="50">
        <f t="shared" ca="1" si="114"/>
        <v>9.6400150000000053</v>
      </c>
      <c r="K523" s="282"/>
      <c r="L523" s="282"/>
      <c r="M523" s="292">
        <f t="shared" ca="1" si="115"/>
        <v>7.9606817807855892</v>
      </c>
      <c r="N523" s="291"/>
      <c r="P523" s="292">
        <f t="shared" ca="1" si="116"/>
        <v>435.31400434611822</v>
      </c>
      <c r="Q523" s="301">
        <f t="shared" ca="1" si="117"/>
        <v>443.27468612690382</v>
      </c>
      <c r="R523" s="301">
        <f t="shared" ca="1" si="118"/>
        <v>427.35332256533263</v>
      </c>
      <c r="S523" s="50"/>
      <c r="T523" s="292"/>
      <c r="U523" s="265"/>
      <c r="V523" s="292">
        <f t="shared" ca="1" si="119"/>
        <v>435.31400434611822</v>
      </c>
      <c r="W523" s="241">
        <f t="shared" ca="1" si="120"/>
        <v>-5.743997346118249</v>
      </c>
      <c r="X523" s="351">
        <f t="shared" ca="1" si="121"/>
        <v>32.993505512213488</v>
      </c>
      <c r="Y523" s="50">
        <f t="shared" ca="1" si="111"/>
        <v>7.5512583651817424</v>
      </c>
      <c r="Z523" s="265">
        <f t="shared" ca="1" si="122"/>
        <v>437.12126536518173</v>
      </c>
      <c r="AA523" s="265">
        <f t="shared" ca="1" si="123"/>
        <v>422.01874863481822</v>
      </c>
      <c r="AB523" s="292"/>
      <c r="AC523" s="37"/>
      <c r="AD523" s="50"/>
      <c r="AE523" s="228"/>
      <c r="AF523" s="50"/>
      <c r="AG523" s="50"/>
      <c r="AH523" s="228"/>
      <c r="AI523" s="50"/>
      <c r="AJ523" s="50"/>
      <c r="AK523" s="50"/>
      <c r="AL523" s="68"/>
      <c r="AM523" s="246"/>
      <c r="AN523" s="241"/>
      <c r="AO523" s="68"/>
      <c r="AP523" s="68"/>
      <c r="AQ523" s="241"/>
      <c r="AR523" s="241"/>
      <c r="AS523" s="228"/>
      <c r="AT523" s="194"/>
      <c r="AU523" s="37"/>
      <c r="AV523" s="68"/>
      <c r="AW523" s="228"/>
      <c r="AX523" s="241"/>
      <c r="AY523" s="38"/>
      <c r="AZ523" s="38"/>
      <c r="BA523" s="55"/>
      <c r="BB523" s="55"/>
      <c r="BC523" s="3" t="e">
        <f t="shared" ca="1" si="124"/>
        <v>#N/A</v>
      </c>
      <c r="BD523" s="3">
        <f t="shared" ca="1" si="125"/>
        <v>124391800</v>
      </c>
      <c r="BE523" s="132"/>
      <c r="BF523" s="132"/>
      <c r="BG523" s="125"/>
      <c r="BJ523" s="68"/>
      <c r="BK523" s="68"/>
      <c r="BL523" s="68"/>
      <c r="BN523" s="169"/>
      <c r="BP523" s="68"/>
      <c r="BQ523" s="68"/>
      <c r="BR523" s="68"/>
      <c r="BU523" s="68"/>
      <c r="BV523" s="68"/>
      <c r="BW523" s="68"/>
      <c r="BX523" s="68"/>
      <c r="BZ523" s="237"/>
      <c r="CD523" s="237"/>
      <c r="CF523" s="68"/>
      <c r="CG523" s="68"/>
      <c r="CH523" s="237"/>
      <c r="CL523" s="237"/>
    </row>
    <row r="524" spans="1:90" x14ac:dyDescent="0.4">
      <c r="A524">
        <v>492</v>
      </c>
      <c r="B524" s="47">
        <f ca="1">IF(A524&gt;$A$8,"",OFFSET(InputPriceData!B$15,$A524+$A$11,0,1,1))</f>
        <v>44610</v>
      </c>
      <c r="C524" s="3">
        <f ca="1">IF(A524&gt;$A$8,"",OFFSET(InputPriceData!G$15,CalculationsAndCharts!$A524+$A$11,IF($C$5,8,0),1,1))</f>
        <v>132642900</v>
      </c>
      <c r="D524" s="4">
        <f ca="1">IF(A524&gt;$A$8,"",OFFSET(InputPriceData!C$15,CalculationsAndCharts!$A524+$A$11,IF($C$5,8,0),1,1))</f>
        <v>437.32998700000002</v>
      </c>
      <c r="E524" s="4">
        <f ca="1">IF(A524&gt;$A$8,"",OFFSET(InputPriceData!D$15,CalculationsAndCharts!$A524+$A$11,IF($C$5,8,0),1,1))</f>
        <v>438.66000400000001</v>
      </c>
      <c r="F524" s="4">
        <f ca="1">IF(A524&gt;$A$8,"",OFFSET(InputPriceData!E$15,CalculationsAndCharts!$A524+$A$11,IF($C$5,8,0),1,1))</f>
        <v>431.82000699999998</v>
      </c>
      <c r="G524" s="4">
        <f ca="1">IF(A524&gt;$A$8,"",OFFSET(InputPriceData!F$15,CalculationsAndCharts!$A524+$A$11,IF($C$5,8,0),1,1))</f>
        <v>434.23001099999999</v>
      </c>
      <c r="H524" s="282">
        <f t="shared" ca="1" si="112"/>
        <v>438.66000400000001</v>
      </c>
      <c r="I524" s="292">
        <f t="shared" ca="1" si="113"/>
        <v>431.82000699999998</v>
      </c>
      <c r="J524" s="50">
        <f t="shared" ca="1" si="114"/>
        <v>6.8399970000000394</v>
      </c>
      <c r="K524" s="282"/>
      <c r="L524" s="282"/>
      <c r="M524" s="292">
        <f t="shared" ca="1" si="115"/>
        <v>7.820310438070635</v>
      </c>
      <c r="N524" s="291"/>
      <c r="P524" s="292">
        <f t="shared" ca="1" si="116"/>
        <v>439.48239081342132</v>
      </c>
      <c r="Q524" s="301">
        <f t="shared" ca="1" si="117"/>
        <v>447.30270125149195</v>
      </c>
      <c r="R524" s="301">
        <f t="shared" ca="1" si="118"/>
        <v>431.66208037535068</v>
      </c>
      <c r="S524" s="50"/>
      <c r="T524" s="292"/>
      <c r="U524" s="265"/>
      <c r="V524" s="292">
        <f t="shared" ca="1" si="119"/>
        <v>439.48239081342132</v>
      </c>
      <c r="W524" s="241">
        <f t="shared" ca="1" si="120"/>
        <v>-5.252379813421328</v>
      </c>
      <c r="X524" s="351">
        <f t="shared" ca="1" si="121"/>
        <v>27.587493704435865</v>
      </c>
      <c r="Y524" s="50">
        <f t="shared" ca="1" si="111"/>
        <v>7.4455763947386302</v>
      </c>
      <c r="Z524" s="265">
        <f t="shared" ca="1" si="122"/>
        <v>441.67558739473861</v>
      </c>
      <c r="AA524" s="265">
        <f t="shared" ca="1" si="123"/>
        <v>426.78443460526137</v>
      </c>
      <c r="AB524" s="292"/>
      <c r="AC524" s="37"/>
      <c r="AD524" s="50"/>
      <c r="AE524" s="228"/>
      <c r="AF524" s="50"/>
      <c r="AG524" s="50"/>
      <c r="AH524" s="228"/>
      <c r="AI524" s="50"/>
      <c r="AJ524" s="50"/>
      <c r="AK524" s="50"/>
      <c r="AL524" s="68"/>
      <c r="AM524" s="246"/>
      <c r="AN524" s="241"/>
      <c r="AO524" s="68"/>
      <c r="AP524" s="68"/>
      <c r="AQ524" s="241"/>
      <c r="AR524" s="241"/>
      <c r="AS524" s="228"/>
      <c r="AT524" s="194"/>
      <c r="AU524" s="37"/>
      <c r="AV524" s="68"/>
      <c r="AW524" s="228"/>
      <c r="AX524" s="241"/>
      <c r="AY524" s="38"/>
      <c r="AZ524" s="38"/>
      <c r="BA524" s="55"/>
      <c r="BB524" s="55"/>
      <c r="BC524" s="3" t="e">
        <f t="shared" ca="1" si="124"/>
        <v>#N/A</v>
      </c>
      <c r="BD524" s="3">
        <f t="shared" ca="1" si="125"/>
        <v>132642900</v>
      </c>
      <c r="BE524" s="132"/>
      <c r="BF524" s="132"/>
      <c r="BG524" s="125"/>
      <c r="BJ524" s="68"/>
      <c r="BK524" s="68"/>
      <c r="BL524" s="68"/>
      <c r="BN524" s="169"/>
      <c r="BP524" s="68"/>
      <c r="BQ524" s="68"/>
      <c r="BR524" s="68"/>
      <c r="BU524" s="68"/>
      <c r="BV524" s="68"/>
      <c r="BW524" s="68"/>
      <c r="BX524" s="68"/>
      <c r="BZ524" s="237"/>
      <c r="CD524" s="237"/>
      <c r="CF524" s="68"/>
      <c r="CG524" s="68"/>
      <c r="CH524" s="237"/>
      <c r="CL524" s="237"/>
    </row>
    <row r="525" spans="1:90" x14ac:dyDescent="0.4">
      <c r="A525">
        <v>493</v>
      </c>
      <c r="B525" s="47">
        <f ca="1">IF(A525&gt;$A$8,"",OFFSET(InputPriceData!B$15,$A525+$A$11,0,1,1))</f>
        <v>44609</v>
      </c>
      <c r="C525" s="3">
        <f ca="1">IF(A525&gt;$A$8,"",OFFSET(InputPriceData!G$15,CalculationsAndCharts!$A525+$A$11,IF($C$5,8,0),1,1))</f>
        <v>102259100</v>
      </c>
      <c r="D525" s="4">
        <f ca="1">IF(A525&gt;$A$8,"",OFFSET(InputPriceData!C$15,CalculationsAndCharts!$A525+$A$11,IF($C$5,8,0),1,1))</f>
        <v>443.22000100000002</v>
      </c>
      <c r="E525" s="4">
        <f ca="1">IF(A525&gt;$A$8,"",OFFSET(InputPriceData!D$15,CalculationsAndCharts!$A525+$A$11,IF($C$5,8,0),1,1))</f>
        <v>446.57000699999998</v>
      </c>
      <c r="F525" s="4">
        <f ca="1">IF(A525&gt;$A$8,"",OFFSET(InputPriceData!E$15,CalculationsAndCharts!$A525+$A$11,IF($C$5,8,0),1,1))</f>
        <v>436.42001299999998</v>
      </c>
      <c r="G525" s="4">
        <f ca="1">IF(A525&gt;$A$8,"",OFFSET(InputPriceData!F$15,CalculationsAndCharts!$A525+$A$11,IF($C$5,8,0),1,1))</f>
        <v>437.05999800000001</v>
      </c>
      <c r="H525" s="282">
        <f t="shared" ca="1" si="112"/>
        <v>446.60000600000001</v>
      </c>
      <c r="I525" s="292">
        <f t="shared" ca="1" si="113"/>
        <v>436.42001299999998</v>
      </c>
      <c r="J525" s="50">
        <f t="shared" ca="1" si="114"/>
        <v>10.179993000000024</v>
      </c>
      <c r="K525" s="282"/>
      <c r="L525" s="282"/>
      <c r="M525" s="292">
        <f t="shared" ca="1" si="115"/>
        <v>7.5187761453384807</v>
      </c>
      <c r="N525" s="291"/>
      <c r="P525" s="292">
        <f t="shared" ca="1" si="116"/>
        <v>443.18407621559459</v>
      </c>
      <c r="Q525" s="301">
        <f t="shared" ca="1" si="117"/>
        <v>450.70285236093309</v>
      </c>
      <c r="R525" s="301">
        <f t="shared" ca="1" si="118"/>
        <v>435.66530007025608</v>
      </c>
      <c r="S525" s="50"/>
      <c r="T525" s="292"/>
      <c r="U525" s="265"/>
      <c r="V525" s="292">
        <f t="shared" ca="1" si="119"/>
        <v>443.18407621559459</v>
      </c>
      <c r="W525" s="241">
        <f t="shared" ca="1" si="120"/>
        <v>-6.1240782155945794</v>
      </c>
      <c r="X525" s="351">
        <f t="shared" ca="1" si="121"/>
        <v>37.504333990720092</v>
      </c>
      <c r="Y525" s="50">
        <f t="shared" ca="1" si="111"/>
        <v>7.6103164307635067</v>
      </c>
      <c r="Z525" s="265">
        <f t="shared" ca="1" si="122"/>
        <v>444.67031443076354</v>
      </c>
      <c r="AA525" s="265">
        <f t="shared" ca="1" si="123"/>
        <v>429.44968156923647</v>
      </c>
      <c r="AB525" s="292"/>
      <c r="AC525" s="37"/>
      <c r="AD525" s="50"/>
      <c r="AE525" s="228"/>
      <c r="AF525" s="50"/>
      <c r="AG525" s="50"/>
      <c r="AH525" s="228"/>
      <c r="AI525" s="50"/>
      <c r="AJ525" s="50"/>
      <c r="AK525" s="50"/>
      <c r="AL525" s="68"/>
      <c r="AM525" s="246"/>
      <c r="AN525" s="241"/>
      <c r="AO525" s="68"/>
      <c r="AP525" s="68"/>
      <c r="AQ525" s="241"/>
      <c r="AR525" s="241"/>
      <c r="AS525" s="228"/>
      <c r="AT525" s="194"/>
      <c r="AU525" s="37"/>
      <c r="AV525" s="68"/>
      <c r="AW525" s="228"/>
      <c r="AX525" s="241"/>
      <c r="AY525" s="38"/>
      <c r="AZ525" s="38"/>
      <c r="BA525" s="55"/>
      <c r="BB525" s="55"/>
      <c r="BC525" s="3" t="e">
        <f t="shared" ca="1" si="124"/>
        <v>#N/A</v>
      </c>
      <c r="BD525" s="3">
        <f t="shared" ca="1" si="125"/>
        <v>102259100</v>
      </c>
      <c r="BE525" s="132"/>
      <c r="BF525" s="132"/>
      <c r="BG525" s="125"/>
      <c r="BJ525" s="68"/>
      <c r="BK525" s="68"/>
      <c r="BL525" s="68"/>
      <c r="BN525" s="169"/>
      <c r="BP525" s="68"/>
      <c r="BQ525" s="68"/>
      <c r="BR525" s="68"/>
      <c r="BU525" s="68"/>
      <c r="BV525" s="68"/>
      <c r="BW525" s="68"/>
      <c r="BX525" s="68"/>
      <c r="BZ525" s="237"/>
      <c r="CD525" s="237"/>
      <c r="CF525" s="68"/>
      <c r="CG525" s="68"/>
      <c r="CH525" s="237"/>
      <c r="CL525" s="237"/>
    </row>
    <row r="526" spans="1:90" x14ac:dyDescent="0.4">
      <c r="A526">
        <v>494</v>
      </c>
      <c r="B526" s="47">
        <f ca="1">IF(A526&gt;$A$8,"",OFFSET(InputPriceData!B$15,$A526+$A$11,0,1,1))</f>
        <v>44608</v>
      </c>
      <c r="C526" s="3">
        <f ca="1">IF(A526&gt;$A$8,"",OFFSET(InputPriceData!G$15,CalculationsAndCharts!$A526+$A$11,IF($C$5,8,0),1,1))</f>
        <v>84863600</v>
      </c>
      <c r="D526" s="4">
        <f ca="1">IF(A526&gt;$A$8,"",OFFSET(InputPriceData!C$15,CalculationsAndCharts!$A526+$A$11,IF($C$5,8,0),1,1))</f>
        <v>443.92999300000002</v>
      </c>
      <c r="E526" s="4">
        <f ca="1">IF(A526&gt;$A$8,"",OFFSET(InputPriceData!D$15,CalculationsAndCharts!$A526+$A$11,IF($C$5,8,0),1,1))</f>
        <v>448.05999800000001</v>
      </c>
      <c r="F526" s="4">
        <f ca="1">IF(A526&gt;$A$8,"",OFFSET(InputPriceData!E$15,CalculationsAndCharts!$A526+$A$11,IF($C$5,8,0),1,1))</f>
        <v>441.94000199999999</v>
      </c>
      <c r="G526" s="4">
        <f ca="1">IF(A526&gt;$A$8,"",OFFSET(InputPriceData!F$15,CalculationsAndCharts!$A526+$A$11,IF($C$5,8,0),1,1))</f>
        <v>446.60000600000001</v>
      </c>
      <c r="H526" s="282">
        <f t="shared" ca="1" si="112"/>
        <v>448.05999800000001</v>
      </c>
      <c r="I526" s="292">
        <f t="shared" ca="1" si="113"/>
        <v>441.94000199999999</v>
      </c>
      <c r="J526" s="50">
        <f t="shared" ca="1" si="114"/>
        <v>6.1199960000000146</v>
      </c>
      <c r="K526" s="282"/>
      <c r="L526" s="282"/>
      <c r="M526" s="292">
        <f t="shared" ca="1" si="115"/>
        <v>7.3498876658795229</v>
      </c>
      <c r="N526" s="291"/>
      <c r="P526" s="292">
        <f t="shared" ca="1" si="116"/>
        <v>444.94906257035319</v>
      </c>
      <c r="Q526" s="301">
        <f t="shared" ca="1" si="117"/>
        <v>452.29895023623271</v>
      </c>
      <c r="R526" s="301">
        <f t="shared" ca="1" si="118"/>
        <v>437.59917490447367</v>
      </c>
      <c r="S526" s="50"/>
      <c r="T526" s="292"/>
      <c r="U526" s="265"/>
      <c r="V526" s="292">
        <f t="shared" ca="1" si="119"/>
        <v>444.94906257035319</v>
      </c>
      <c r="W526" s="241">
        <f t="shared" ca="1" si="120"/>
        <v>1.6509434296468157</v>
      </c>
      <c r="X526" s="351">
        <f t="shared" ca="1" si="121"/>
        <v>2.7256142078939902</v>
      </c>
      <c r="Y526" s="50">
        <f t="shared" ca="1" si="111"/>
        <v>7.6197080951014335</v>
      </c>
      <c r="Z526" s="265">
        <f t="shared" ca="1" si="122"/>
        <v>454.21971409510144</v>
      </c>
      <c r="AA526" s="265">
        <f t="shared" ca="1" si="123"/>
        <v>438.98029790489858</v>
      </c>
      <c r="AB526" s="292"/>
      <c r="AC526" s="37"/>
      <c r="AD526" s="50"/>
      <c r="AE526" s="228"/>
      <c r="AF526" s="50"/>
      <c r="AG526" s="50"/>
      <c r="AH526" s="228"/>
      <c r="AI526" s="50"/>
      <c r="AJ526" s="50"/>
      <c r="AK526" s="50"/>
      <c r="AL526" s="68"/>
      <c r="AM526" s="246"/>
      <c r="AN526" s="241"/>
      <c r="AO526" s="68"/>
      <c r="AP526" s="68"/>
      <c r="AQ526" s="241"/>
      <c r="AR526" s="241"/>
      <c r="AS526" s="228"/>
      <c r="AT526" s="194"/>
      <c r="AU526" s="37"/>
      <c r="AV526" s="68"/>
      <c r="AW526" s="228"/>
      <c r="AX526" s="241"/>
      <c r="AY526" s="38"/>
      <c r="AZ526" s="38"/>
      <c r="BA526" s="55"/>
      <c r="BB526" s="55"/>
      <c r="BC526" s="3">
        <f t="shared" ca="1" si="124"/>
        <v>84863600</v>
      </c>
      <c r="BD526" s="3" t="e">
        <f t="shared" ca="1" si="125"/>
        <v>#N/A</v>
      </c>
      <c r="BE526" s="132"/>
      <c r="BF526" s="132"/>
      <c r="BG526" s="125"/>
      <c r="BJ526" s="68"/>
      <c r="BK526" s="68"/>
      <c r="BL526" s="68"/>
      <c r="BN526" s="169"/>
      <c r="BP526" s="68"/>
      <c r="BQ526" s="68"/>
      <c r="BR526" s="68"/>
      <c r="BU526" s="68"/>
      <c r="BV526" s="68"/>
      <c r="BW526" s="68"/>
      <c r="BX526" s="68"/>
      <c r="BZ526" s="237"/>
      <c r="CD526" s="237"/>
      <c r="CF526" s="68"/>
      <c r="CG526" s="68"/>
      <c r="CH526" s="237"/>
      <c r="CL526" s="237"/>
    </row>
    <row r="527" spans="1:90" x14ac:dyDescent="0.4">
      <c r="A527">
        <v>495</v>
      </c>
      <c r="B527" s="47">
        <f ca="1">IF(A527&gt;$A$8,"",OFFSET(InputPriceData!B$15,$A527+$A$11,0,1,1))</f>
        <v>44607</v>
      </c>
      <c r="C527" s="3">
        <f ca="1">IF(A527&gt;$A$8,"",OFFSET(InputPriceData!G$15,CalculationsAndCharts!$A527+$A$11,IF($C$5,8,0),1,1))</f>
        <v>88482700</v>
      </c>
      <c r="D527" s="4">
        <f ca="1">IF(A527&gt;$A$8,"",OFFSET(InputPriceData!C$15,CalculationsAndCharts!$A527+$A$11,IF($C$5,8,0),1,1))</f>
        <v>443.73001099999999</v>
      </c>
      <c r="E527" s="4">
        <f ca="1">IF(A527&gt;$A$8,"",OFFSET(InputPriceData!D$15,CalculationsAndCharts!$A527+$A$11,IF($C$5,8,0),1,1))</f>
        <v>446.27999899999998</v>
      </c>
      <c r="F527" s="4">
        <f ca="1">IF(A527&gt;$A$8,"",OFFSET(InputPriceData!E$15,CalculationsAndCharts!$A527+$A$11,IF($C$5,8,0),1,1))</f>
        <v>443.17999300000002</v>
      </c>
      <c r="G527" s="4">
        <f ca="1">IF(A527&gt;$A$8,"",OFFSET(InputPriceData!F$15,CalculationsAndCharts!$A527+$A$11,IF($C$5,8,0),1,1))</f>
        <v>446.10000600000001</v>
      </c>
      <c r="H527" s="282">
        <f t="shared" ca="1" si="112"/>
        <v>446.27999899999998</v>
      </c>
      <c r="I527" s="292">
        <f t="shared" ca="1" si="113"/>
        <v>439.01998900000001</v>
      </c>
      <c r="J527" s="50">
        <f t="shared" ca="1" si="114"/>
        <v>7.2600099999999657</v>
      </c>
      <c r="K527" s="282"/>
      <c r="L527" s="282"/>
      <c r="M527" s="292">
        <f t="shared" ca="1" si="115"/>
        <v>7.9117186572841556</v>
      </c>
      <c r="N527" s="291"/>
      <c r="P527" s="292">
        <f t="shared" ca="1" si="116"/>
        <v>445.06739573134081</v>
      </c>
      <c r="Q527" s="301">
        <f t="shared" ca="1" si="117"/>
        <v>452.97911438862496</v>
      </c>
      <c r="R527" s="301">
        <f t="shared" ca="1" si="118"/>
        <v>437.15567707405665</v>
      </c>
      <c r="S527" s="50"/>
      <c r="T527" s="292"/>
      <c r="U527" s="265"/>
      <c r="V527" s="292">
        <f t="shared" ca="1" si="119"/>
        <v>445.06739573134081</v>
      </c>
      <c r="W527" s="241">
        <f t="shared" ca="1" si="120"/>
        <v>1.032610268659198</v>
      </c>
      <c r="X527" s="351">
        <f t="shared" ca="1" si="121"/>
        <v>1.0662839669404212</v>
      </c>
      <c r="Y527" s="50">
        <f t="shared" ca="1" si="111"/>
        <v>7.7476942173923407</v>
      </c>
      <c r="Z527" s="265">
        <f t="shared" ca="1" si="122"/>
        <v>453.84770021739234</v>
      </c>
      <c r="AA527" s="265">
        <f t="shared" ca="1" si="123"/>
        <v>438.35231178260767</v>
      </c>
      <c r="AB527" s="292"/>
      <c r="AC527" s="37"/>
      <c r="AD527" s="50"/>
      <c r="AE527" s="228"/>
      <c r="AF527" s="50"/>
      <c r="AG527" s="50"/>
      <c r="AH527" s="228"/>
      <c r="AI527" s="50"/>
      <c r="AJ527" s="50"/>
      <c r="AK527" s="50"/>
      <c r="AL527" s="68"/>
      <c r="AM527" s="246"/>
      <c r="AN527" s="241"/>
      <c r="AO527" s="68"/>
      <c r="AP527" s="68"/>
      <c r="AQ527" s="241"/>
      <c r="AR527" s="241"/>
      <c r="AS527" s="228"/>
      <c r="AT527" s="194"/>
      <c r="AU527" s="37"/>
      <c r="AV527" s="68"/>
      <c r="AW527" s="228"/>
      <c r="AX527" s="241"/>
      <c r="AY527" s="38"/>
      <c r="AZ527" s="38"/>
      <c r="BA527" s="55"/>
      <c r="BB527" s="55"/>
      <c r="BC527" s="3">
        <f t="shared" ca="1" si="124"/>
        <v>88482700</v>
      </c>
      <c r="BD527" s="3" t="e">
        <f t="shared" ca="1" si="125"/>
        <v>#N/A</v>
      </c>
      <c r="BE527" s="132"/>
      <c r="BF527" s="132"/>
      <c r="BG527" s="125"/>
      <c r="BJ527" s="68"/>
      <c r="BK527" s="68"/>
      <c r="BL527" s="68"/>
      <c r="BN527" s="169"/>
      <c r="BP527" s="68"/>
      <c r="BQ527" s="68"/>
      <c r="BR527" s="68"/>
      <c r="BU527" s="68"/>
      <c r="BV527" s="68"/>
      <c r="BW527" s="68"/>
      <c r="BX527" s="68"/>
      <c r="BZ527" s="237"/>
      <c r="CD527" s="237"/>
      <c r="CF527" s="68"/>
      <c r="CG527" s="68"/>
      <c r="CH527" s="237"/>
      <c r="CL527" s="237"/>
    </row>
    <row r="528" spans="1:90" x14ac:dyDescent="0.4">
      <c r="A528">
        <v>496</v>
      </c>
      <c r="B528" s="47">
        <f ca="1">IF(A528&gt;$A$8,"",OFFSET(InputPriceData!B$15,$A528+$A$11,0,1,1))</f>
        <v>44606</v>
      </c>
      <c r="C528" s="3">
        <f ca="1">IF(A528&gt;$A$8,"",OFFSET(InputPriceData!G$15,CalculationsAndCharts!$A528+$A$11,IF($C$5,8,0),1,1))</f>
        <v>123006300</v>
      </c>
      <c r="D528" s="4">
        <f ca="1">IF(A528&gt;$A$8,"",OFFSET(InputPriceData!C$15,CalculationsAndCharts!$A528+$A$11,IF($C$5,8,0),1,1))</f>
        <v>439.92001299999998</v>
      </c>
      <c r="E528" s="4">
        <f ca="1">IF(A528&gt;$A$8,"",OFFSET(InputPriceData!D$15,CalculationsAndCharts!$A528+$A$11,IF($C$5,8,0),1,1))</f>
        <v>441.60000600000001</v>
      </c>
      <c r="F528" s="4">
        <f ca="1">IF(A528&gt;$A$8,"",OFFSET(InputPriceData!E$15,CalculationsAndCharts!$A528+$A$11,IF($C$5,8,0),1,1))</f>
        <v>435.33999599999999</v>
      </c>
      <c r="G528" s="4">
        <f ca="1">IF(A528&gt;$A$8,"",OFFSET(InputPriceData!F$15,CalculationsAndCharts!$A528+$A$11,IF($C$5,8,0),1,1))</f>
        <v>439.01998900000001</v>
      </c>
      <c r="H528" s="282">
        <f t="shared" ca="1" si="112"/>
        <v>441.60000600000001</v>
      </c>
      <c r="I528" s="292">
        <f t="shared" ca="1" si="113"/>
        <v>435.33999599999999</v>
      </c>
      <c r="J528" s="50">
        <f t="shared" ca="1" si="114"/>
        <v>6.2600100000000225</v>
      </c>
      <c r="K528" s="282"/>
      <c r="L528" s="282"/>
      <c r="M528" s="292">
        <f t="shared" ca="1" si="115"/>
        <v>8.6024041400884848</v>
      </c>
      <c r="N528" s="291"/>
      <c r="P528" s="292">
        <f t="shared" ca="1" si="116"/>
        <v>447.29611508166323</v>
      </c>
      <c r="Q528" s="301">
        <f t="shared" ca="1" si="117"/>
        <v>455.89851922175171</v>
      </c>
      <c r="R528" s="301">
        <f t="shared" ca="1" si="118"/>
        <v>438.69371094157475</v>
      </c>
      <c r="S528" s="50"/>
      <c r="T528" s="292"/>
      <c r="U528" s="265"/>
      <c r="V528" s="292">
        <f t="shared" ca="1" si="119"/>
        <v>447.29611508166323</v>
      </c>
      <c r="W528" s="241">
        <f t="shared" ca="1" si="120"/>
        <v>-8.2761260816632216</v>
      </c>
      <c r="X528" s="351">
        <f t="shared" ca="1" si="121"/>
        <v>68.494262919586234</v>
      </c>
      <c r="Y528" s="50">
        <f t="shared" ca="1" si="111"/>
        <v>7.8680469299416487</v>
      </c>
      <c r="Z528" s="265">
        <f t="shared" ca="1" si="122"/>
        <v>446.88803592994168</v>
      </c>
      <c r="AA528" s="265">
        <f t="shared" ca="1" si="123"/>
        <v>431.15194207005834</v>
      </c>
      <c r="AB528" s="292"/>
      <c r="AC528" s="37"/>
      <c r="AD528" s="50"/>
      <c r="AE528" s="228"/>
      <c r="AF528" s="50"/>
      <c r="AG528" s="50"/>
      <c r="AH528" s="228"/>
      <c r="AI528" s="50"/>
      <c r="AJ528" s="50"/>
      <c r="AK528" s="50"/>
      <c r="AL528" s="68"/>
      <c r="AM528" s="246"/>
      <c r="AN528" s="241"/>
      <c r="AO528" s="68"/>
      <c r="AP528" s="68"/>
      <c r="AQ528" s="241"/>
      <c r="AR528" s="241"/>
      <c r="AS528" s="228"/>
      <c r="AT528" s="194"/>
      <c r="AU528" s="37"/>
      <c r="AV528" s="68"/>
      <c r="AW528" s="228"/>
      <c r="AX528" s="241"/>
      <c r="AY528" s="38"/>
      <c r="AZ528" s="38"/>
      <c r="BA528" s="55"/>
      <c r="BB528" s="55"/>
      <c r="BC528" s="3" t="e">
        <f t="shared" ca="1" si="124"/>
        <v>#N/A</v>
      </c>
      <c r="BD528" s="3">
        <f t="shared" ca="1" si="125"/>
        <v>123006300</v>
      </c>
      <c r="BE528" s="132"/>
      <c r="BF528" s="132"/>
      <c r="BG528" s="125"/>
      <c r="BJ528" s="68"/>
      <c r="BK528" s="68"/>
      <c r="BL528" s="68"/>
      <c r="BN528" s="169"/>
      <c r="BP528" s="68"/>
      <c r="BQ528" s="68"/>
      <c r="BR528" s="68"/>
      <c r="BU528" s="68"/>
      <c r="BV528" s="68"/>
      <c r="BW528" s="68"/>
      <c r="BX528" s="68"/>
      <c r="BZ528" s="237"/>
      <c r="CD528" s="237"/>
      <c r="CF528" s="68"/>
      <c r="CG528" s="68"/>
      <c r="CH528" s="237"/>
      <c r="CL528" s="237"/>
    </row>
    <row r="529" spans="1:90" x14ac:dyDescent="0.4">
      <c r="A529">
        <v>497</v>
      </c>
      <c r="B529" s="47">
        <f ca="1">IF(A529&gt;$A$8,"",OFFSET(InputPriceData!B$15,$A529+$A$11,0,1,1))</f>
        <v>44603</v>
      </c>
      <c r="C529" s="3">
        <f ca="1">IF(A529&gt;$A$8,"",OFFSET(InputPriceData!G$15,CalculationsAndCharts!$A529+$A$11,IF($C$5,8,0),1,1))</f>
        <v>153214600</v>
      </c>
      <c r="D529" s="4">
        <f ca="1">IF(A529&gt;$A$8,"",OFFSET(InputPriceData!C$15,CalculationsAndCharts!$A529+$A$11,IF($C$5,8,0),1,1))</f>
        <v>449.41000400000001</v>
      </c>
      <c r="E529" s="4">
        <f ca="1">IF(A529&gt;$A$8,"",OFFSET(InputPriceData!D$15,CalculationsAndCharts!$A529+$A$11,IF($C$5,8,0),1,1))</f>
        <v>451.60998499999999</v>
      </c>
      <c r="F529" s="4">
        <f ca="1">IF(A529&gt;$A$8,"",OFFSET(InputPriceData!E$15,CalculationsAndCharts!$A529+$A$11,IF($C$5,8,0),1,1))</f>
        <v>438.94000199999999</v>
      </c>
      <c r="G529" s="4">
        <f ca="1">IF(A529&gt;$A$8,"",OFFSET(InputPriceData!F$15,CalculationsAndCharts!$A529+$A$11,IF($C$5,8,0),1,1))</f>
        <v>440.459991</v>
      </c>
      <c r="H529" s="282">
        <f t="shared" ca="1" si="112"/>
        <v>451.60998499999999</v>
      </c>
      <c r="I529" s="292">
        <f t="shared" ca="1" si="113"/>
        <v>438.94000199999999</v>
      </c>
      <c r="J529" s="50">
        <f t="shared" ca="1" si="114"/>
        <v>12.669983000000002</v>
      </c>
      <c r="K529" s="282"/>
      <c r="L529" s="282"/>
      <c r="M529" s="292">
        <f t="shared" ca="1" si="115"/>
        <v>8.1061830597250353</v>
      </c>
      <c r="N529" s="291"/>
      <c r="P529" s="292">
        <f t="shared" ca="1" si="116"/>
        <v>451.59121993327835</v>
      </c>
      <c r="Q529" s="301">
        <f t="shared" ca="1" si="117"/>
        <v>459.69740299300338</v>
      </c>
      <c r="R529" s="301">
        <f t="shared" ca="1" si="118"/>
        <v>443.48503687355333</v>
      </c>
      <c r="S529" s="50"/>
      <c r="T529" s="292"/>
      <c r="U529" s="265"/>
      <c r="V529" s="292">
        <f t="shared" ca="1" si="119"/>
        <v>451.59121993327835</v>
      </c>
      <c r="W529" s="241">
        <f t="shared" ca="1" si="120"/>
        <v>-11.131228933278351</v>
      </c>
      <c r="X529" s="351">
        <f t="shared" ca="1" si="121"/>
        <v>123.90425756505309</v>
      </c>
      <c r="Y529" s="50">
        <f t="shared" ca="1" si="111"/>
        <v>7.6488035758881008</v>
      </c>
      <c r="Z529" s="265">
        <f t="shared" ca="1" si="122"/>
        <v>448.10879457588811</v>
      </c>
      <c r="AA529" s="265">
        <f t="shared" ca="1" si="123"/>
        <v>432.81118742411189</v>
      </c>
      <c r="AB529" s="292"/>
      <c r="AC529" s="37"/>
      <c r="AD529" s="50"/>
      <c r="AE529" s="228"/>
      <c r="AF529" s="50"/>
      <c r="AG529" s="50"/>
      <c r="AH529" s="228"/>
      <c r="AI529" s="50"/>
      <c r="AJ529" s="50"/>
      <c r="AK529" s="50"/>
      <c r="AL529" s="68"/>
      <c r="AM529" s="246"/>
      <c r="AN529" s="241"/>
      <c r="AO529" s="68"/>
      <c r="AP529" s="68"/>
      <c r="AQ529" s="241"/>
      <c r="AR529" s="241"/>
      <c r="AS529" s="228"/>
      <c r="AT529" s="194"/>
      <c r="AU529" s="37"/>
      <c r="AV529" s="68"/>
      <c r="AW529" s="228"/>
      <c r="AX529" s="241"/>
      <c r="AY529" s="38"/>
      <c r="AZ529" s="38"/>
      <c r="BA529" s="55"/>
      <c r="BB529" s="55"/>
      <c r="BC529" s="3" t="e">
        <f t="shared" ca="1" si="124"/>
        <v>#N/A</v>
      </c>
      <c r="BD529" s="3">
        <f t="shared" ca="1" si="125"/>
        <v>153214600</v>
      </c>
      <c r="BE529" s="132"/>
      <c r="BF529" s="132"/>
      <c r="BG529" s="125"/>
      <c r="BJ529" s="68"/>
      <c r="BK529" s="68"/>
      <c r="BL529" s="68"/>
      <c r="BN529" s="169"/>
      <c r="BP529" s="68"/>
      <c r="BQ529" s="68"/>
      <c r="BR529" s="68"/>
      <c r="BU529" s="68"/>
      <c r="BV529" s="68"/>
      <c r="BW529" s="68"/>
      <c r="BX529" s="68"/>
      <c r="BZ529" s="237"/>
      <c r="CD529" s="237"/>
      <c r="CF529" s="68"/>
      <c r="CG529" s="68"/>
      <c r="CH529" s="237"/>
      <c r="CL529" s="237"/>
    </row>
    <row r="530" spans="1:90" x14ac:dyDescent="0.4">
      <c r="A530">
        <v>498</v>
      </c>
      <c r="B530" s="47">
        <f ca="1">IF(A530&gt;$A$8,"",OFFSET(InputPriceData!B$15,$A530+$A$11,0,1,1))</f>
        <v>44602</v>
      </c>
      <c r="C530" s="3">
        <f ca="1">IF(A530&gt;$A$8,"",OFFSET(InputPriceData!G$15,CalculationsAndCharts!$A530+$A$11,IF($C$5,8,0),1,1))</f>
        <v>140103700</v>
      </c>
      <c r="D530" s="4">
        <f ca="1">IF(A530&gt;$A$8,"",OFFSET(InputPriceData!C$15,CalculationsAndCharts!$A530+$A$11,IF($C$5,8,0),1,1))</f>
        <v>451.33999599999999</v>
      </c>
      <c r="E530" s="4">
        <f ca="1">IF(A530&gt;$A$8,"",OFFSET(InputPriceData!D$15,CalculationsAndCharts!$A530+$A$11,IF($C$5,8,0),1,1))</f>
        <v>457.709991</v>
      </c>
      <c r="F530" s="4">
        <f ca="1">IF(A530&gt;$A$8,"",OFFSET(InputPriceData!E$15,CalculationsAndCharts!$A530+$A$11,IF($C$5,8,0),1,1))</f>
        <v>447.20001200000002</v>
      </c>
      <c r="G530" s="4">
        <f ca="1">IF(A530&gt;$A$8,"",OFFSET(InputPriceData!F$15,CalculationsAndCharts!$A530+$A$11,IF($C$5,8,0),1,1))</f>
        <v>449.32000699999998</v>
      </c>
      <c r="H530" s="282">
        <f t="shared" ca="1" si="112"/>
        <v>457.709991</v>
      </c>
      <c r="I530" s="292">
        <f t="shared" ca="1" si="113"/>
        <v>447.20001200000002</v>
      </c>
      <c r="J530" s="50">
        <f t="shared" ca="1" si="114"/>
        <v>10.509978999999987</v>
      </c>
      <c r="K530" s="282"/>
      <c r="L530" s="282"/>
      <c r="M530" s="292">
        <f t="shared" ca="1" si="115"/>
        <v>6.4423076189467237</v>
      </c>
      <c r="N530" s="291"/>
      <c r="P530" s="292">
        <f t="shared" ca="1" si="116"/>
        <v>454.26531023982591</v>
      </c>
      <c r="Q530" s="301">
        <f t="shared" ca="1" si="117"/>
        <v>460.70761785877261</v>
      </c>
      <c r="R530" s="301">
        <f t="shared" ca="1" si="118"/>
        <v>447.82300262087921</v>
      </c>
      <c r="S530" s="50"/>
      <c r="T530" s="292"/>
      <c r="U530" s="265"/>
      <c r="V530" s="292">
        <f t="shared" ca="1" si="119"/>
        <v>454.26531023982591</v>
      </c>
      <c r="W530" s="241">
        <f t="shared" ca="1" si="120"/>
        <v>-4.9453032398259325</v>
      </c>
      <c r="X530" s="351">
        <f t="shared" ca="1" si="121"/>
        <v>24.456024133832862</v>
      </c>
      <c r="Y530" s="50">
        <f t="shared" ca="1" si="111"/>
        <v>7.2534492840891245</v>
      </c>
      <c r="Z530" s="265">
        <f t="shared" ca="1" si="122"/>
        <v>456.5734562840891</v>
      </c>
      <c r="AA530" s="265">
        <f t="shared" ca="1" si="123"/>
        <v>442.06655771591085</v>
      </c>
      <c r="AB530" s="292"/>
      <c r="AC530" s="37"/>
      <c r="AD530" s="50"/>
      <c r="AE530" s="228"/>
      <c r="AF530" s="50"/>
      <c r="AG530" s="50"/>
      <c r="AH530" s="228"/>
      <c r="AI530" s="50"/>
      <c r="AJ530" s="50"/>
      <c r="AK530" s="50"/>
      <c r="AL530" s="68"/>
      <c r="AM530" s="246"/>
      <c r="AN530" s="241"/>
      <c r="AO530" s="68"/>
      <c r="AP530" s="68"/>
      <c r="AQ530" s="241"/>
      <c r="AR530" s="241"/>
      <c r="AS530" s="228"/>
      <c r="AT530" s="194"/>
      <c r="AU530" s="37"/>
      <c r="AV530" s="68"/>
      <c r="AW530" s="228"/>
      <c r="AX530" s="241"/>
      <c r="AY530" s="38"/>
      <c r="AZ530" s="38"/>
      <c r="BA530" s="55"/>
      <c r="BB530" s="55"/>
      <c r="BC530" s="3" t="e">
        <f t="shared" ca="1" si="124"/>
        <v>#N/A</v>
      </c>
      <c r="BD530" s="3">
        <f t="shared" ca="1" si="125"/>
        <v>140103700</v>
      </c>
      <c r="BE530" s="132"/>
      <c r="BF530" s="132"/>
      <c r="BG530" s="125"/>
      <c r="BJ530" s="68"/>
      <c r="BK530" s="68"/>
      <c r="BL530" s="68"/>
      <c r="BN530" s="169"/>
      <c r="BP530" s="68"/>
      <c r="BQ530" s="68"/>
      <c r="BR530" s="68"/>
      <c r="BU530" s="68"/>
      <c r="BV530" s="68"/>
      <c r="BW530" s="68"/>
      <c r="BX530" s="68"/>
      <c r="BZ530" s="237"/>
      <c r="CD530" s="237"/>
      <c r="CF530" s="68"/>
      <c r="CG530" s="68"/>
      <c r="CH530" s="237"/>
      <c r="CL530" s="237"/>
    </row>
    <row r="531" spans="1:90" x14ac:dyDescent="0.4">
      <c r="A531">
        <v>499</v>
      </c>
      <c r="B531" s="47">
        <f ca="1">IF(A531&gt;$A$8,"",OFFSET(InputPriceData!B$15,$A531+$A$11,0,1,1))</f>
        <v>44601</v>
      </c>
      <c r="C531" s="3">
        <f ca="1">IF(A531&gt;$A$8,"",OFFSET(InputPriceData!G$15,CalculationsAndCharts!$A531+$A$11,IF($C$5,8,0),1,1))</f>
        <v>92589900</v>
      </c>
      <c r="D531" s="4">
        <f ca="1">IF(A531&gt;$A$8,"",OFFSET(InputPriceData!C$15,CalculationsAndCharts!$A531+$A$11,IF($C$5,8,0),1,1))</f>
        <v>455.22000100000002</v>
      </c>
      <c r="E531" s="4">
        <f ca="1">IF(A531&gt;$A$8,"",OFFSET(InputPriceData!D$15,CalculationsAndCharts!$A531+$A$11,IF($C$5,8,0),1,1))</f>
        <v>457.88000499999998</v>
      </c>
      <c r="F531" s="4">
        <f ca="1">IF(A531&gt;$A$8,"",OFFSET(InputPriceData!E$15,CalculationsAndCharts!$A531+$A$11,IF($C$5,8,0),1,1))</f>
        <v>455.01001000000002</v>
      </c>
      <c r="G531" s="4">
        <f ca="1">IF(A531&gt;$A$8,"",OFFSET(InputPriceData!F$15,CalculationsAndCharts!$A531+$A$11,IF($C$5,8,0),1,1))</f>
        <v>457.540009</v>
      </c>
      <c r="H531" s="282">
        <f t="shared" ca="1" si="112"/>
        <v>457.88000499999998</v>
      </c>
      <c r="I531" s="292">
        <f t="shared" ca="1" si="113"/>
        <v>450.94000199999999</v>
      </c>
      <c r="J531" s="50">
        <f t="shared" ca="1" si="114"/>
        <v>6.9400029999999902</v>
      </c>
      <c r="K531" s="282"/>
      <c r="L531" s="282"/>
      <c r="M531" s="292">
        <f t="shared" ca="1" si="115"/>
        <v>5.9079181579600046</v>
      </c>
      <c r="N531" s="291"/>
      <c r="P531" s="292">
        <f t="shared" ca="1" si="116"/>
        <v>453.0297348866597</v>
      </c>
      <c r="Q531" s="301">
        <f t="shared" ca="1" si="117"/>
        <v>458.93765304461971</v>
      </c>
      <c r="R531" s="301">
        <f t="shared" ca="1" si="118"/>
        <v>447.12181672869968</v>
      </c>
      <c r="S531" s="50"/>
      <c r="T531" s="292"/>
      <c r="U531" s="265"/>
      <c r="V531" s="292">
        <f t="shared" ca="1" si="119"/>
        <v>453.0297348866597</v>
      </c>
      <c r="W531" s="241">
        <f t="shared" ca="1" si="120"/>
        <v>4.5102741133403015</v>
      </c>
      <c r="X531" s="351">
        <f t="shared" ca="1" si="121"/>
        <v>20.342572577467642</v>
      </c>
      <c r="Y531" s="50">
        <f t="shared" ca="1" si="111"/>
        <v>7.2086681025275521</v>
      </c>
      <c r="Z531" s="265">
        <f t="shared" ca="1" si="122"/>
        <v>464.74867710252755</v>
      </c>
      <c r="AA531" s="265">
        <f t="shared" ca="1" si="123"/>
        <v>450.33134089747244</v>
      </c>
      <c r="AB531" s="292"/>
      <c r="AC531" s="37"/>
      <c r="AD531" s="50"/>
      <c r="AE531" s="228"/>
      <c r="AF531" s="50"/>
      <c r="AG531" s="50"/>
      <c r="AH531" s="228"/>
      <c r="AI531" s="50"/>
      <c r="AJ531" s="50"/>
      <c r="AK531" s="50"/>
      <c r="AL531" s="68"/>
      <c r="AM531" s="246"/>
      <c r="AN531" s="241"/>
      <c r="AO531" s="68"/>
      <c r="AP531" s="68"/>
      <c r="AQ531" s="241"/>
      <c r="AR531" s="241"/>
      <c r="AS531" s="228"/>
      <c r="AT531" s="194"/>
      <c r="AU531" s="37"/>
      <c r="AV531" s="68"/>
      <c r="AW531" s="228"/>
      <c r="AX531" s="241"/>
      <c r="AY531" s="38"/>
      <c r="AZ531" s="38"/>
      <c r="BA531" s="55"/>
      <c r="BB531" s="55"/>
      <c r="BC531" s="3">
        <f t="shared" ca="1" si="124"/>
        <v>92589900</v>
      </c>
      <c r="BD531" s="3" t="e">
        <f t="shared" ca="1" si="125"/>
        <v>#N/A</v>
      </c>
      <c r="BE531" s="132"/>
      <c r="BF531" s="132"/>
      <c r="BG531" s="125"/>
      <c r="BJ531" s="68"/>
      <c r="BK531" s="68"/>
      <c r="BL531" s="68"/>
      <c r="BN531" s="169"/>
      <c r="BP531" s="68"/>
      <c r="BQ531" s="68"/>
      <c r="BR531" s="68"/>
      <c r="BU531" s="68"/>
      <c r="BV531" s="68"/>
      <c r="BW531" s="68"/>
      <c r="BX531" s="68"/>
      <c r="BZ531" s="237"/>
      <c r="CD531" s="237"/>
      <c r="CF531" s="68"/>
      <c r="CG531" s="68"/>
      <c r="CH531" s="237"/>
      <c r="CL531" s="237"/>
    </row>
    <row r="532" spans="1:90" x14ac:dyDescent="0.4">
      <c r="A532">
        <v>500</v>
      </c>
      <c r="B532" s="47">
        <f ca="1">IF(A532&gt;$A$8,"",OFFSET(InputPriceData!B$15,$A532+$A$11,0,1,1))</f>
        <v>44600</v>
      </c>
      <c r="C532" s="3">
        <f ca="1">IF(A532&gt;$A$8,"",OFFSET(InputPriceData!G$15,CalculationsAndCharts!$A532+$A$11,IF($C$5,8,0),1,1))</f>
        <v>81012000</v>
      </c>
      <c r="D532" s="4">
        <f ca="1">IF(A532&gt;$A$8,"",OFFSET(InputPriceData!C$15,CalculationsAndCharts!$A532+$A$11,IF($C$5,8,0),1,1))</f>
        <v>446.73001099999999</v>
      </c>
      <c r="E532" s="4">
        <f ca="1">IF(A532&gt;$A$8,"",OFFSET(InputPriceData!D$15,CalculationsAndCharts!$A532+$A$11,IF($C$5,8,0),1,1))</f>
        <v>451.92001299999998</v>
      </c>
      <c r="F532" s="4">
        <f ca="1">IF(A532&gt;$A$8,"",OFFSET(InputPriceData!E$15,CalculationsAndCharts!$A532+$A$11,IF($C$5,8,0),1,1))</f>
        <v>445.22000100000002</v>
      </c>
      <c r="G532" s="4">
        <f ca="1">IF(A532&gt;$A$8,"",OFFSET(InputPriceData!F$15,CalculationsAndCharts!$A532+$A$11,IF($C$5,8,0),1,1))</f>
        <v>450.94000199999999</v>
      </c>
      <c r="H532" s="282">
        <f t="shared" ca="1" si="112"/>
        <v>451.92001299999998</v>
      </c>
      <c r="I532" s="292">
        <f t="shared" ca="1" si="113"/>
        <v>445.22000100000002</v>
      </c>
      <c r="J532" s="50">
        <f t="shared" ca="1" si="114"/>
        <v>6.7000119999999583</v>
      </c>
      <c r="K532" s="282"/>
      <c r="L532" s="282"/>
      <c r="M532" s="292">
        <f t="shared" ca="1" si="115"/>
        <v>6.3697952684245402</v>
      </c>
      <c r="N532" s="291"/>
      <c r="P532" s="292">
        <f t="shared" ca="1" si="116"/>
        <v>450.74933669727972</v>
      </c>
      <c r="Q532" s="301">
        <f t="shared" ca="1" si="117"/>
        <v>457.11913196570424</v>
      </c>
      <c r="R532" s="301">
        <f t="shared" ca="1" si="118"/>
        <v>444.37954142885519</v>
      </c>
      <c r="S532" s="50"/>
      <c r="T532" s="292"/>
      <c r="U532" s="265"/>
      <c r="V532" s="292">
        <f t="shared" ca="1" si="119"/>
        <v>450.74933669727972</v>
      </c>
      <c r="W532" s="241">
        <f t="shared" ca="1" si="120"/>
        <v>0.19066530272027649</v>
      </c>
      <c r="X532" s="351">
        <f t="shared" ca="1" si="121"/>
        <v>3.6353257661414673E-2</v>
      </c>
      <c r="Y532" s="50">
        <f t="shared" ca="1" si="111"/>
        <v>7.158140186950968</v>
      </c>
      <c r="Z532" s="265">
        <f t="shared" ca="1" si="122"/>
        <v>458.09814218695095</v>
      </c>
      <c r="AA532" s="265">
        <f t="shared" ca="1" si="123"/>
        <v>443.78186181304903</v>
      </c>
      <c r="AB532" s="292"/>
      <c r="AC532" s="37"/>
      <c r="AD532" s="50"/>
      <c r="AE532" s="228"/>
      <c r="AF532" s="50"/>
      <c r="AG532" s="50"/>
      <c r="AH532" s="228"/>
      <c r="AI532" s="50"/>
      <c r="AJ532" s="50"/>
      <c r="AK532" s="50"/>
      <c r="AL532" s="68"/>
      <c r="AM532" s="246"/>
      <c r="AN532" s="241"/>
      <c r="AO532" s="68"/>
      <c r="AP532" s="68"/>
      <c r="AQ532" s="241"/>
      <c r="AR532" s="241"/>
      <c r="AS532" s="228"/>
      <c r="AT532" s="194"/>
      <c r="AU532" s="37"/>
      <c r="AV532" s="68"/>
      <c r="AW532" s="228"/>
      <c r="AX532" s="241"/>
      <c r="AY532" s="38"/>
      <c r="AZ532" s="38"/>
      <c r="BA532" s="55"/>
      <c r="BB532" s="55"/>
      <c r="BC532" s="3">
        <f t="shared" ca="1" si="124"/>
        <v>81012000</v>
      </c>
      <c r="BD532" s="3" t="e">
        <f t="shared" ca="1" si="125"/>
        <v>#N/A</v>
      </c>
      <c r="BE532" s="132"/>
      <c r="BF532" s="132"/>
      <c r="BG532" s="125"/>
      <c r="BJ532" s="68"/>
      <c r="BK532" s="68"/>
      <c r="BL532" s="68"/>
      <c r="BN532" s="169"/>
      <c r="BP532" s="68"/>
      <c r="BQ532" s="68"/>
      <c r="BR532" s="68"/>
      <c r="BU532" s="68"/>
      <c r="BV532" s="68"/>
      <c r="BW532" s="68"/>
      <c r="BX532" s="68"/>
      <c r="BZ532" s="237"/>
      <c r="CD532" s="237"/>
      <c r="CF532" s="68"/>
      <c r="CG532" s="68"/>
      <c r="CH532" s="237"/>
      <c r="CL532" s="237"/>
    </row>
    <row r="533" spans="1:90" x14ac:dyDescent="0.4">
      <c r="A533">
        <v>501</v>
      </c>
      <c r="B533" s="47">
        <f ca="1">IF(A533&gt;$A$8,"",OFFSET(InputPriceData!B$15,$A533+$A$11,0,1,1))</f>
        <v>44599</v>
      </c>
      <c r="C533" s="3">
        <f ca="1">IF(A533&gt;$A$8,"",OFFSET(InputPriceData!G$15,CalculationsAndCharts!$A533+$A$11,IF($C$5,8,0),1,1))</f>
        <v>84472900</v>
      </c>
      <c r="D533" s="4">
        <f ca="1">IF(A533&gt;$A$8,"",OFFSET(InputPriceData!C$15,CalculationsAndCharts!$A533+$A$11,IF($C$5,8,0),1,1))</f>
        <v>449.51001000000002</v>
      </c>
      <c r="E533" s="4">
        <f ca="1">IF(A533&gt;$A$8,"",OFFSET(InputPriceData!D$15,CalculationsAndCharts!$A533+$A$11,IF($C$5,8,0),1,1))</f>
        <v>450.98998999999998</v>
      </c>
      <c r="F533" s="4">
        <f ca="1">IF(A533&gt;$A$8,"",OFFSET(InputPriceData!E$15,CalculationsAndCharts!$A533+$A$11,IF($C$5,8,0),1,1))</f>
        <v>445.85000600000001</v>
      </c>
      <c r="G533" s="4">
        <f ca="1">IF(A533&gt;$A$8,"",OFFSET(InputPriceData!F$15,CalculationsAndCharts!$A533+$A$11,IF($C$5,8,0),1,1))</f>
        <v>447.26001000000002</v>
      </c>
      <c r="H533" s="282">
        <f t="shared" ca="1" si="112"/>
        <v>450.98998999999998</v>
      </c>
      <c r="I533" s="292">
        <f t="shared" ca="1" si="113"/>
        <v>445.85000600000001</v>
      </c>
      <c r="J533" s="50">
        <f t="shared" ca="1" si="114"/>
        <v>5.1399839999999699</v>
      </c>
      <c r="K533" s="282"/>
      <c r="L533" s="282"/>
      <c r="M533" s="292">
        <f t="shared" ca="1" si="115"/>
        <v>7.5933667709291477</v>
      </c>
      <c r="N533" s="291"/>
      <c r="P533" s="292">
        <f t="shared" ca="1" si="116"/>
        <v>450.18167349933969</v>
      </c>
      <c r="Q533" s="301">
        <f t="shared" ca="1" si="117"/>
        <v>457.77504027026885</v>
      </c>
      <c r="R533" s="301">
        <f t="shared" ca="1" si="118"/>
        <v>442.58830672841054</v>
      </c>
      <c r="S533" s="50"/>
      <c r="T533" s="292"/>
      <c r="U533" s="265"/>
      <c r="V533" s="292">
        <f t="shared" ca="1" si="119"/>
        <v>450.18167349933969</v>
      </c>
      <c r="W533" s="241">
        <f t="shared" ca="1" si="120"/>
        <v>-2.9216634993396724</v>
      </c>
      <c r="X533" s="351">
        <f t="shared" ca="1" si="121"/>
        <v>8.5361176033737394</v>
      </c>
      <c r="Y533" s="50">
        <f t="shared" ca="1" si="111"/>
        <v>7.1919005873647652</v>
      </c>
      <c r="Z533" s="265">
        <f t="shared" ca="1" si="122"/>
        <v>454.45191058736481</v>
      </c>
      <c r="AA533" s="265">
        <f t="shared" ca="1" si="123"/>
        <v>440.06810941263524</v>
      </c>
      <c r="AB533" s="292"/>
      <c r="AC533" s="37"/>
      <c r="AD533" s="50"/>
      <c r="AE533" s="228"/>
      <c r="AF533" s="50"/>
      <c r="AG533" s="50"/>
      <c r="AH533" s="228"/>
      <c r="AI533" s="50"/>
      <c r="AJ533" s="50"/>
      <c r="AK533" s="50"/>
      <c r="AL533" s="68"/>
      <c r="AM533" s="246"/>
      <c r="AN533" s="241"/>
      <c r="AO533" s="68"/>
      <c r="AP533" s="68"/>
      <c r="AQ533" s="241"/>
      <c r="AR533" s="241"/>
      <c r="AS533" s="228"/>
      <c r="AT533" s="194"/>
      <c r="AU533" s="37"/>
      <c r="AV533" s="68"/>
      <c r="AW533" s="228"/>
      <c r="AX533" s="241"/>
      <c r="AY533" s="38"/>
      <c r="AZ533" s="38"/>
      <c r="BA533" s="55"/>
      <c r="BB533" s="55"/>
      <c r="BC533" s="3" t="e">
        <f t="shared" ca="1" si="124"/>
        <v>#N/A</v>
      </c>
      <c r="BD533" s="3">
        <f t="shared" ca="1" si="125"/>
        <v>84472900</v>
      </c>
      <c r="BE533" s="132"/>
      <c r="BF533" s="132"/>
      <c r="BG533" s="125"/>
      <c r="BJ533" s="68"/>
      <c r="BK533" s="68"/>
      <c r="BL533" s="68"/>
      <c r="BN533" s="169"/>
      <c r="BP533" s="68"/>
      <c r="BQ533" s="68"/>
      <c r="BR533" s="68"/>
      <c r="BU533" s="68"/>
      <c r="BV533" s="68"/>
      <c r="BW533" s="68"/>
      <c r="BX533" s="68"/>
      <c r="BZ533" s="237"/>
      <c r="CD533" s="237"/>
      <c r="CF533" s="68"/>
      <c r="CG533" s="68"/>
      <c r="CH533" s="237"/>
      <c r="CL533" s="237"/>
    </row>
    <row r="534" spans="1:90" x14ac:dyDescent="0.4">
      <c r="A534">
        <v>502</v>
      </c>
      <c r="B534" s="47">
        <f ca="1">IF(A534&gt;$A$8,"",OFFSET(InputPriceData!B$15,$A534+$A$11,0,1,1))</f>
        <v>44596</v>
      </c>
      <c r="C534" s="3">
        <f ca="1">IF(A534&gt;$A$8,"",OFFSET(InputPriceData!G$15,CalculationsAndCharts!$A534+$A$11,IF($C$5,8,0),1,1))</f>
        <v>118454400</v>
      </c>
      <c r="D534" s="4">
        <f ca="1">IF(A534&gt;$A$8,"",OFFSET(InputPriceData!C$15,CalculationsAndCharts!$A534+$A$11,IF($C$5,8,0),1,1))</f>
        <v>446.35000600000001</v>
      </c>
      <c r="E534" s="4">
        <f ca="1">IF(A534&gt;$A$8,"",OFFSET(InputPriceData!D$15,CalculationsAndCharts!$A534+$A$11,IF($C$5,8,0),1,1))</f>
        <v>452.77999899999998</v>
      </c>
      <c r="F534" s="4">
        <f ca="1">IF(A534&gt;$A$8,"",OFFSET(InputPriceData!E$15,CalculationsAndCharts!$A534+$A$11,IF($C$5,8,0),1,1))</f>
        <v>443.82998700000002</v>
      </c>
      <c r="G534" s="4">
        <f ca="1">IF(A534&gt;$A$8,"",OFFSET(InputPriceData!F$15,CalculationsAndCharts!$A534+$A$11,IF($C$5,8,0),1,1))</f>
        <v>448.70001200000002</v>
      </c>
      <c r="H534" s="282">
        <f t="shared" ca="1" si="112"/>
        <v>452.77999899999998</v>
      </c>
      <c r="I534" s="292">
        <f t="shared" ca="1" si="113"/>
        <v>443.82998700000002</v>
      </c>
      <c r="J534" s="50">
        <f t="shared" ca="1" si="114"/>
        <v>8.9500119999999583</v>
      </c>
      <c r="K534" s="282"/>
      <c r="L534" s="282"/>
      <c r="M534" s="292">
        <f t="shared" ca="1" si="115"/>
        <v>8.7352009404301292</v>
      </c>
      <c r="N534" s="291"/>
      <c r="P534" s="292">
        <f t="shared" ca="1" si="116"/>
        <v>449.72065228729787</v>
      </c>
      <c r="Q534" s="301">
        <f t="shared" ca="1" si="117"/>
        <v>458.45585322772797</v>
      </c>
      <c r="R534" s="301">
        <f t="shared" ca="1" si="118"/>
        <v>440.98545134686776</v>
      </c>
      <c r="S534" s="50"/>
      <c r="T534" s="292"/>
      <c r="U534" s="265"/>
      <c r="V534" s="292">
        <f t="shared" ca="1" si="119"/>
        <v>449.72065228729787</v>
      </c>
      <c r="W534" s="241">
        <f t="shared" ca="1" si="120"/>
        <v>-1.0206402872978515</v>
      </c>
      <c r="X534" s="351">
        <f t="shared" ca="1" si="121"/>
        <v>1.0417065960554408</v>
      </c>
      <c r="Y534" s="50">
        <f t="shared" ca="1" si="111"/>
        <v>7.2610477873492281</v>
      </c>
      <c r="Z534" s="265">
        <f t="shared" ca="1" si="122"/>
        <v>455.96105978734926</v>
      </c>
      <c r="AA534" s="265">
        <f t="shared" ca="1" si="123"/>
        <v>441.43896421265077</v>
      </c>
      <c r="AB534" s="292"/>
      <c r="AC534" s="37"/>
      <c r="AD534" s="50"/>
      <c r="AE534" s="228"/>
      <c r="AF534" s="50"/>
      <c r="AG534" s="50"/>
      <c r="AH534" s="228"/>
      <c r="AI534" s="50"/>
      <c r="AJ534" s="50"/>
      <c r="AK534" s="50"/>
      <c r="AL534" s="68"/>
      <c r="AM534" s="246"/>
      <c r="AN534" s="241"/>
      <c r="AO534" s="68"/>
      <c r="AP534" s="68"/>
      <c r="AQ534" s="241"/>
      <c r="AR534" s="241"/>
      <c r="AS534" s="228"/>
      <c r="AT534" s="194"/>
      <c r="AU534" s="37"/>
      <c r="AV534" s="68"/>
      <c r="AW534" s="228"/>
      <c r="AX534" s="241"/>
      <c r="AY534" s="38"/>
      <c r="AZ534" s="38"/>
      <c r="BA534" s="55"/>
      <c r="BB534" s="55"/>
      <c r="BC534" s="3">
        <f t="shared" ca="1" si="124"/>
        <v>118454400</v>
      </c>
      <c r="BD534" s="3" t="e">
        <f t="shared" ca="1" si="125"/>
        <v>#N/A</v>
      </c>
      <c r="BE534" s="132"/>
      <c r="BF534" s="132"/>
      <c r="BG534" s="125"/>
      <c r="BJ534" s="68"/>
      <c r="BK534" s="68"/>
      <c r="BL534" s="68"/>
      <c r="BN534" s="169"/>
      <c r="BP534" s="68"/>
      <c r="BQ534" s="68"/>
      <c r="BR534" s="68"/>
      <c r="BU534" s="68"/>
      <c r="BV534" s="68"/>
      <c r="BW534" s="68"/>
      <c r="BX534" s="68"/>
      <c r="BZ534" s="237"/>
      <c r="CD534" s="237"/>
      <c r="CF534" s="68"/>
      <c r="CG534" s="68"/>
      <c r="CH534" s="237"/>
      <c r="CL534" s="237"/>
    </row>
    <row r="535" spans="1:90" x14ac:dyDescent="0.4">
      <c r="A535">
        <v>503</v>
      </c>
      <c r="B535" s="47">
        <f ca="1">IF(A535&gt;$A$8,"",OFFSET(InputPriceData!B$15,$A535+$A$11,0,1,1))</f>
        <v>44595</v>
      </c>
      <c r="C535" s="3">
        <f ca="1">IF(A535&gt;$A$8,"",OFFSET(InputPriceData!G$15,CalculationsAndCharts!$A535+$A$11,IF($C$5,8,0),1,1))</f>
        <v>118024400</v>
      </c>
      <c r="D535" s="4">
        <f ca="1">IF(A535&gt;$A$8,"",OFFSET(InputPriceData!C$15,CalculationsAndCharts!$A535+$A$11,IF($C$5,8,0),1,1))</f>
        <v>450.95001200000002</v>
      </c>
      <c r="E535" s="4">
        <f ca="1">IF(A535&gt;$A$8,"",OFFSET(InputPriceData!D$15,CalculationsAndCharts!$A535+$A$11,IF($C$5,8,0),1,1))</f>
        <v>452.97000100000002</v>
      </c>
      <c r="F535" s="4">
        <f ca="1">IF(A535&gt;$A$8,"",OFFSET(InputPriceData!E$15,CalculationsAndCharts!$A535+$A$11,IF($C$5,8,0),1,1))</f>
        <v>445.709991</v>
      </c>
      <c r="G535" s="4">
        <f ca="1">IF(A535&gt;$A$8,"",OFFSET(InputPriceData!F$15,CalculationsAndCharts!$A535+$A$11,IF($C$5,8,0),1,1))</f>
        <v>446.60000600000001</v>
      </c>
      <c r="H535" s="282">
        <f t="shared" ca="1" si="112"/>
        <v>457.35000600000001</v>
      </c>
      <c r="I535" s="292">
        <f t="shared" ca="1" si="113"/>
        <v>445.709991</v>
      </c>
      <c r="J535" s="50">
        <f t="shared" ca="1" si="114"/>
        <v>11.640015000000005</v>
      </c>
      <c r="K535" s="282"/>
      <c r="L535" s="282"/>
      <c r="M535" s="292">
        <f t="shared" ca="1" si="115"/>
        <v>8.6899500187162442</v>
      </c>
      <c r="N535" s="291"/>
      <c r="P535" s="292">
        <f t="shared" ca="1" si="116"/>
        <v>448.95156844486365</v>
      </c>
      <c r="Q535" s="301">
        <f t="shared" ca="1" si="117"/>
        <v>457.64151846357987</v>
      </c>
      <c r="R535" s="301">
        <f t="shared" ca="1" si="118"/>
        <v>440.26161842614744</v>
      </c>
      <c r="S535" s="50"/>
      <c r="T535" s="292"/>
      <c r="U535" s="265"/>
      <c r="V535" s="292">
        <f t="shared" ca="1" si="119"/>
        <v>448.95156844486365</v>
      </c>
      <c r="W535" s="241">
        <f t="shared" ca="1" si="120"/>
        <v>-2.3515624448636459</v>
      </c>
      <c r="X535" s="351">
        <f t="shared" ca="1" si="121"/>
        <v>5.5298459320930871</v>
      </c>
      <c r="Y535" s="50">
        <f t="shared" ca="1" si="111"/>
        <v>7.4042898200502671</v>
      </c>
      <c r="Z535" s="265">
        <f t="shared" ca="1" si="122"/>
        <v>454.00429582005029</v>
      </c>
      <c r="AA535" s="265">
        <f t="shared" ca="1" si="123"/>
        <v>439.19571617994973</v>
      </c>
      <c r="AB535" s="292"/>
      <c r="AC535" s="37"/>
      <c r="AD535" s="50"/>
      <c r="AE535" s="228"/>
      <c r="AF535" s="50"/>
      <c r="AG535" s="50"/>
      <c r="AH535" s="228"/>
      <c r="AI535" s="50"/>
      <c r="AJ535" s="50"/>
      <c r="AK535" s="50"/>
      <c r="AL535" s="68"/>
      <c r="AM535" s="246"/>
      <c r="AN535" s="241"/>
      <c r="AO535" s="68"/>
      <c r="AP535" s="68"/>
      <c r="AQ535" s="241"/>
      <c r="AR535" s="241"/>
      <c r="AS535" s="228"/>
      <c r="AT535" s="194"/>
      <c r="AU535" s="37"/>
      <c r="AV535" s="68"/>
      <c r="AW535" s="228"/>
      <c r="AX535" s="241"/>
      <c r="AY535" s="38"/>
      <c r="AZ535" s="38"/>
      <c r="BA535" s="55"/>
      <c r="BB535" s="55"/>
      <c r="BC535" s="3" t="e">
        <f t="shared" ca="1" si="124"/>
        <v>#N/A</v>
      </c>
      <c r="BD535" s="3">
        <f t="shared" ca="1" si="125"/>
        <v>118024400</v>
      </c>
      <c r="BE535" s="132"/>
      <c r="BF535" s="132"/>
      <c r="BG535" s="125"/>
      <c r="BJ535" s="68"/>
      <c r="BK535" s="68"/>
      <c r="BL535" s="68"/>
      <c r="BN535" s="169"/>
      <c r="BP535" s="68"/>
      <c r="BQ535" s="68"/>
      <c r="BR535" s="68"/>
      <c r="BU535" s="68"/>
      <c r="BV535" s="68"/>
      <c r="BW535" s="68"/>
      <c r="BX535" s="68"/>
      <c r="BZ535" s="237"/>
      <c r="CD535" s="237"/>
      <c r="CF535" s="68"/>
      <c r="CG535" s="68"/>
      <c r="CH535" s="237"/>
      <c r="CL535" s="237"/>
    </row>
    <row r="536" spans="1:90" x14ac:dyDescent="0.4">
      <c r="A536">
        <v>504</v>
      </c>
      <c r="B536" s="47">
        <f ca="1">IF(A536&gt;$A$8,"",OFFSET(InputPriceData!B$15,$A536+$A$11,0,1,1))</f>
        <v>44594</v>
      </c>
      <c r="C536" s="3">
        <f ca="1">IF(A536&gt;$A$8,"",OFFSET(InputPriceData!G$15,CalculationsAndCharts!$A536+$A$11,IF($C$5,8,0),1,1))</f>
        <v>117361000</v>
      </c>
      <c r="D536" s="4">
        <f ca="1">IF(A536&gt;$A$8,"",OFFSET(InputPriceData!C$15,CalculationsAndCharts!$A536+$A$11,IF($C$5,8,0),1,1))</f>
        <v>455.5</v>
      </c>
      <c r="E536" s="4">
        <f ca="1">IF(A536&gt;$A$8,"",OFFSET(InputPriceData!D$15,CalculationsAndCharts!$A536+$A$11,IF($C$5,8,0),1,1))</f>
        <v>458.11999500000002</v>
      </c>
      <c r="F536" s="4">
        <f ca="1">IF(A536&gt;$A$8,"",OFFSET(InputPriceData!E$15,CalculationsAndCharts!$A536+$A$11,IF($C$5,8,0),1,1))</f>
        <v>453.04998799999998</v>
      </c>
      <c r="G536" s="4">
        <f ca="1">IF(A536&gt;$A$8,"",OFFSET(InputPriceData!F$15,CalculationsAndCharts!$A536+$A$11,IF($C$5,8,0),1,1))</f>
        <v>457.35000600000001</v>
      </c>
      <c r="H536" s="282">
        <f t="shared" ca="1" si="112"/>
        <v>458.11999500000002</v>
      </c>
      <c r="I536" s="292">
        <f t="shared" ca="1" si="113"/>
        <v>452.95001200000002</v>
      </c>
      <c r="J536" s="50">
        <f t="shared" ca="1" si="114"/>
        <v>5.169983000000002</v>
      </c>
      <c r="K536" s="282"/>
      <c r="L536" s="282"/>
      <c r="M536" s="292">
        <f t="shared" ca="1" si="115"/>
        <v>9.7577518350977694</v>
      </c>
      <c r="N536" s="291"/>
      <c r="P536" s="292">
        <f t="shared" ca="1" si="116"/>
        <v>445.43956668489204</v>
      </c>
      <c r="Q536" s="301">
        <f t="shared" ca="1" si="117"/>
        <v>455.19731851998984</v>
      </c>
      <c r="R536" s="301">
        <f t="shared" ca="1" si="118"/>
        <v>435.68181484979425</v>
      </c>
      <c r="S536" s="50"/>
      <c r="T536" s="292"/>
      <c r="U536" s="265"/>
      <c r="V536" s="292">
        <f t="shared" ca="1" si="119"/>
        <v>445.43956668489204</v>
      </c>
      <c r="W536" s="241">
        <f t="shared" ca="1" si="120"/>
        <v>11.910439315107965</v>
      </c>
      <c r="X536" s="351">
        <f t="shared" ca="1" si="121"/>
        <v>141.8585646788695</v>
      </c>
      <c r="Y536" s="50">
        <f t="shared" ca="1" si="111"/>
        <v>7.6799606673031073</v>
      </c>
      <c r="Z536" s="265">
        <f t="shared" ca="1" si="122"/>
        <v>465.02996666730314</v>
      </c>
      <c r="AA536" s="265">
        <f t="shared" ca="1" si="123"/>
        <v>449.67004533269687</v>
      </c>
      <c r="AB536" s="292"/>
      <c r="AC536" s="37"/>
      <c r="AD536" s="50"/>
      <c r="AE536" s="228"/>
      <c r="AF536" s="50"/>
      <c r="AG536" s="50"/>
      <c r="AH536" s="228"/>
      <c r="AI536" s="50"/>
      <c r="AJ536" s="50"/>
      <c r="AK536" s="50"/>
      <c r="AL536" s="68"/>
      <c r="AM536" s="246"/>
      <c r="AN536" s="241"/>
      <c r="AO536" s="68"/>
      <c r="AP536" s="68"/>
      <c r="AQ536" s="241"/>
      <c r="AR536" s="241"/>
      <c r="AS536" s="228"/>
      <c r="AT536" s="194"/>
      <c r="AU536" s="37"/>
      <c r="AV536" s="68"/>
      <c r="AW536" s="228"/>
      <c r="AX536" s="241"/>
      <c r="AY536" s="38"/>
      <c r="AZ536" s="38"/>
      <c r="BA536" s="55"/>
      <c r="BB536" s="55"/>
      <c r="BC536" s="3">
        <f t="shared" ca="1" si="124"/>
        <v>117361000</v>
      </c>
      <c r="BD536" s="3" t="e">
        <f t="shared" ca="1" si="125"/>
        <v>#N/A</v>
      </c>
      <c r="BE536" s="132"/>
      <c r="BF536" s="132"/>
      <c r="BG536" s="125"/>
      <c r="BJ536" s="68"/>
      <c r="BK536" s="68"/>
      <c r="BL536" s="68"/>
      <c r="BN536" s="169"/>
      <c r="BP536" s="68"/>
      <c r="BQ536" s="68"/>
      <c r="BR536" s="68"/>
      <c r="BU536" s="68"/>
      <c r="BV536" s="68"/>
      <c r="BW536" s="68"/>
      <c r="BX536" s="68"/>
      <c r="BZ536" s="237"/>
      <c r="CD536" s="237"/>
      <c r="CF536" s="68"/>
      <c r="CG536" s="68"/>
      <c r="CH536" s="237"/>
      <c r="CL536" s="237"/>
    </row>
    <row r="537" spans="1:90" x14ac:dyDescent="0.4">
      <c r="A537">
        <v>505</v>
      </c>
      <c r="B537" s="47">
        <f ca="1">IF(A537&gt;$A$8,"",OFFSET(InputPriceData!B$15,$A537+$A$11,0,1,1))</f>
        <v>44593</v>
      </c>
      <c r="C537" s="3">
        <f ca="1">IF(A537&gt;$A$8,"",OFFSET(InputPriceData!G$15,CalculationsAndCharts!$A537+$A$11,IF($C$5,8,0),1,1))</f>
        <v>123155400</v>
      </c>
      <c r="D537" s="4">
        <f ca="1">IF(A537&gt;$A$8,"",OFFSET(InputPriceData!C$15,CalculationsAndCharts!$A537+$A$11,IF($C$5,8,0),1,1))</f>
        <v>450.67999300000002</v>
      </c>
      <c r="E537" s="4">
        <f ca="1">IF(A537&gt;$A$8,"",OFFSET(InputPriceData!D$15,CalculationsAndCharts!$A537+$A$11,IF($C$5,8,0),1,1))</f>
        <v>453.63000499999998</v>
      </c>
      <c r="F537" s="4">
        <f ca="1">IF(A537&gt;$A$8,"",OFFSET(InputPriceData!E$15,CalculationsAndCharts!$A537+$A$11,IF($C$5,8,0),1,1))</f>
        <v>446.94000199999999</v>
      </c>
      <c r="G537" s="4">
        <f ca="1">IF(A537&gt;$A$8,"",OFFSET(InputPriceData!F$15,CalculationsAndCharts!$A537+$A$11,IF($C$5,8,0),1,1))</f>
        <v>452.95001200000002</v>
      </c>
      <c r="H537" s="282">
        <f t="shared" ca="1" si="112"/>
        <v>453.63000499999998</v>
      </c>
      <c r="I537" s="292">
        <f t="shared" ca="1" si="113"/>
        <v>446.94000199999999</v>
      </c>
      <c r="J537" s="50">
        <f t="shared" ca="1" si="114"/>
        <v>6.6900029999999902</v>
      </c>
      <c r="K537" s="282"/>
      <c r="L537" s="282"/>
      <c r="M537" s="292">
        <f t="shared" ca="1" si="115"/>
        <v>12.487821195551071</v>
      </c>
      <c r="N537" s="291"/>
      <c r="P537" s="292">
        <f t="shared" ca="1" si="116"/>
        <v>439.18848827239208</v>
      </c>
      <c r="Q537" s="301">
        <f t="shared" ca="1" si="117"/>
        <v>451.67630946794316</v>
      </c>
      <c r="R537" s="301">
        <f t="shared" ca="1" si="118"/>
        <v>426.700667076841</v>
      </c>
      <c r="S537" s="50"/>
      <c r="T537" s="292"/>
      <c r="U537" s="265"/>
      <c r="V537" s="292">
        <f t="shared" ca="1" si="119"/>
        <v>439.18848827239208</v>
      </c>
      <c r="W537" s="241">
        <f t="shared" ca="1" si="120"/>
        <v>13.761523727607937</v>
      </c>
      <c r="X537" s="351">
        <f t="shared" ca="1" si="121"/>
        <v>189.37953530551624</v>
      </c>
      <c r="Y537" s="50">
        <f t="shared" ca="1" si="111"/>
        <v>7.2147378513067748</v>
      </c>
      <c r="Z537" s="265">
        <f t="shared" ca="1" si="122"/>
        <v>460.16474985130679</v>
      </c>
      <c r="AA537" s="265">
        <f t="shared" ca="1" si="123"/>
        <v>445.73527414869324</v>
      </c>
      <c r="AB537" s="292"/>
      <c r="AC537" s="37"/>
      <c r="AD537" s="50"/>
      <c r="AE537" s="228"/>
      <c r="AF537" s="50"/>
      <c r="AG537" s="50"/>
      <c r="AH537" s="228"/>
      <c r="AI537" s="50"/>
      <c r="AJ537" s="50"/>
      <c r="AK537" s="50"/>
      <c r="AL537" s="68"/>
      <c r="AM537" s="246"/>
      <c r="AN537" s="241"/>
      <c r="AO537" s="68"/>
      <c r="AP537" s="68"/>
      <c r="AQ537" s="241"/>
      <c r="AR537" s="241"/>
      <c r="AS537" s="228"/>
      <c r="AT537" s="194"/>
      <c r="AU537" s="37"/>
      <c r="AV537" s="68"/>
      <c r="AW537" s="228"/>
      <c r="AX537" s="241"/>
      <c r="AY537" s="38"/>
      <c r="AZ537" s="38"/>
      <c r="BA537" s="55"/>
      <c r="BB537" s="55"/>
      <c r="BC537" s="3">
        <f t="shared" ca="1" si="124"/>
        <v>123155400</v>
      </c>
      <c r="BD537" s="3" t="e">
        <f t="shared" ca="1" si="125"/>
        <v>#N/A</v>
      </c>
      <c r="BE537" s="132"/>
      <c r="BF537" s="132"/>
      <c r="BG537" s="125"/>
      <c r="BJ537" s="68"/>
      <c r="BK537" s="68"/>
      <c r="BL537" s="68"/>
      <c r="BN537" s="169"/>
      <c r="BP537" s="68"/>
      <c r="BQ537" s="68"/>
      <c r="BR537" s="68"/>
      <c r="BU537" s="68"/>
      <c r="BV537" s="68"/>
      <c r="BW537" s="68"/>
      <c r="BX537" s="68"/>
      <c r="BZ537" s="237"/>
      <c r="CD537" s="237"/>
      <c r="CF537" s="68"/>
      <c r="CG537" s="68"/>
      <c r="CH537" s="237"/>
      <c r="CL537" s="237"/>
    </row>
    <row r="538" spans="1:90" x14ac:dyDescent="0.4">
      <c r="A538">
        <v>506</v>
      </c>
      <c r="B538" s="47">
        <f ca="1">IF(A538&gt;$A$8,"",OFFSET(InputPriceData!B$15,$A538+$A$11,0,1,1))</f>
        <v>44592</v>
      </c>
      <c r="C538" s="3">
        <f ca="1">IF(A538&gt;$A$8,"",OFFSET(InputPriceData!G$15,CalculationsAndCharts!$A538+$A$11,IF($C$5,8,0),1,1))</f>
        <v>152251400</v>
      </c>
      <c r="D538" s="4">
        <f ca="1">IF(A538&gt;$A$8,"",OFFSET(InputPriceData!C$15,CalculationsAndCharts!$A538+$A$11,IF($C$5,8,0),1,1))</f>
        <v>441.23998999999998</v>
      </c>
      <c r="E538" s="4">
        <f ca="1">IF(A538&gt;$A$8,"",OFFSET(InputPriceData!D$15,CalculationsAndCharts!$A538+$A$11,IF($C$5,8,0),1,1))</f>
        <v>450.27999899999998</v>
      </c>
      <c r="F538" s="4">
        <f ca="1">IF(A538&gt;$A$8,"",OFFSET(InputPriceData!E$15,CalculationsAndCharts!$A538+$A$11,IF($C$5,8,0),1,1))</f>
        <v>439.80999800000001</v>
      </c>
      <c r="G538" s="4">
        <f ca="1">IF(A538&gt;$A$8,"",OFFSET(InputPriceData!F$15,CalculationsAndCharts!$A538+$A$11,IF($C$5,8,0),1,1))</f>
        <v>449.91000400000001</v>
      </c>
      <c r="H538" s="282">
        <f t="shared" ca="1" si="112"/>
        <v>450.27999899999998</v>
      </c>
      <c r="I538" s="292">
        <f t="shared" ca="1" si="113"/>
        <v>439.80999800000001</v>
      </c>
      <c r="J538" s="50">
        <f t="shared" ca="1" si="114"/>
        <v>10.470000999999968</v>
      </c>
      <c r="K538" s="282"/>
      <c r="L538" s="282"/>
      <c r="M538" s="292">
        <f t="shared" ca="1" si="115"/>
        <v>14.617950123992115</v>
      </c>
      <c r="N538" s="291"/>
      <c r="P538" s="292">
        <f t="shared" ca="1" si="116"/>
        <v>433.25923642248824</v>
      </c>
      <c r="Q538" s="301">
        <f t="shared" ca="1" si="117"/>
        <v>447.87718654648035</v>
      </c>
      <c r="R538" s="301">
        <f t="shared" ca="1" si="118"/>
        <v>418.64128629849614</v>
      </c>
      <c r="S538" s="50"/>
      <c r="T538" s="292"/>
      <c r="U538" s="265"/>
      <c r="V538" s="292">
        <f t="shared" ca="1" si="119"/>
        <v>433.25923642248824</v>
      </c>
      <c r="W538" s="241">
        <f t="shared" ca="1" si="120"/>
        <v>16.650767577511772</v>
      </c>
      <c r="X538" s="351">
        <f t="shared" ca="1" si="121"/>
        <v>277.24806092031724</v>
      </c>
      <c r="Y538" s="50">
        <f t="shared" ca="1" si="111"/>
        <v>6.5292280673993792</v>
      </c>
      <c r="Z538" s="265">
        <f t="shared" ca="1" si="122"/>
        <v>456.43923206739942</v>
      </c>
      <c r="AA538" s="265">
        <f t="shared" ca="1" si="123"/>
        <v>443.38077593260061</v>
      </c>
      <c r="AB538" s="292"/>
      <c r="AC538" s="37"/>
      <c r="AD538" s="50"/>
      <c r="AE538" s="228"/>
      <c r="AF538" s="50"/>
      <c r="AG538" s="50"/>
      <c r="AH538" s="228"/>
      <c r="AI538" s="50"/>
      <c r="AJ538" s="50"/>
      <c r="AK538" s="50"/>
      <c r="AL538" s="68"/>
      <c r="AM538" s="246"/>
      <c r="AN538" s="241"/>
      <c r="AO538" s="68"/>
      <c r="AP538" s="68"/>
      <c r="AQ538" s="241"/>
      <c r="AR538" s="241"/>
      <c r="AS538" s="228"/>
      <c r="AT538" s="194"/>
      <c r="AU538" s="37"/>
      <c r="AV538" s="68"/>
      <c r="AW538" s="228"/>
      <c r="AX538" s="241"/>
      <c r="AY538" s="38"/>
      <c r="AZ538" s="38"/>
      <c r="BA538" s="55"/>
      <c r="BB538" s="55"/>
      <c r="BC538" s="3">
        <f t="shared" ca="1" si="124"/>
        <v>152251400</v>
      </c>
      <c r="BD538" s="3" t="e">
        <f t="shared" ca="1" si="125"/>
        <v>#N/A</v>
      </c>
      <c r="BE538" s="132"/>
      <c r="BF538" s="132"/>
      <c r="BG538" s="125"/>
      <c r="BJ538" s="68"/>
      <c r="BK538" s="68"/>
      <c r="BL538" s="68"/>
      <c r="BN538" s="169"/>
      <c r="BP538" s="68"/>
      <c r="BQ538" s="68"/>
      <c r="BR538" s="68"/>
      <c r="BU538" s="68"/>
      <c r="BV538" s="68"/>
      <c r="BW538" s="68"/>
      <c r="BX538" s="68"/>
      <c r="BZ538" s="237"/>
      <c r="CD538" s="237"/>
      <c r="CF538" s="68"/>
      <c r="CG538" s="68"/>
      <c r="CH538" s="237"/>
      <c r="CL538" s="237"/>
    </row>
    <row r="539" spans="1:90" x14ac:dyDescent="0.4">
      <c r="A539">
        <v>507</v>
      </c>
      <c r="B539" s="47">
        <f ca="1">IF(A539&gt;$A$8,"",OFFSET(InputPriceData!B$15,$A539+$A$11,0,1,1))</f>
        <v>44589</v>
      </c>
      <c r="C539" s="3">
        <f ca="1">IF(A539&gt;$A$8,"",OFFSET(InputPriceData!G$15,CalculationsAndCharts!$A539+$A$11,IF($C$5,8,0),1,1))</f>
        <v>164457400</v>
      </c>
      <c r="D539" s="4">
        <f ca="1">IF(A539&gt;$A$8,"",OFFSET(InputPriceData!C$15,CalculationsAndCharts!$A539+$A$11,IF($C$5,8,0),1,1))</f>
        <v>432.67999300000002</v>
      </c>
      <c r="E539" s="4">
        <f ca="1">IF(A539&gt;$A$8,"",OFFSET(InputPriceData!D$15,CalculationsAndCharts!$A539+$A$11,IF($C$5,8,0),1,1))</f>
        <v>442</v>
      </c>
      <c r="F539" s="4">
        <f ca="1">IF(A539&gt;$A$8,"",OFFSET(InputPriceData!E$15,CalculationsAndCharts!$A539+$A$11,IF($C$5,8,0),1,1))</f>
        <v>427.82000699999998</v>
      </c>
      <c r="G539" s="4">
        <f ca="1">IF(A539&gt;$A$8,"",OFFSET(InputPriceData!F$15,CalculationsAndCharts!$A539+$A$11,IF($C$5,8,0),1,1))</f>
        <v>441.95001200000002</v>
      </c>
      <c r="H539" s="282">
        <f t="shared" ca="1" si="112"/>
        <v>442</v>
      </c>
      <c r="I539" s="292">
        <f t="shared" ca="1" si="113"/>
        <v>427.82000699999998</v>
      </c>
      <c r="J539" s="50">
        <f t="shared" ca="1" si="114"/>
        <v>14.179993000000024</v>
      </c>
      <c r="K539" s="282"/>
      <c r="L539" s="282"/>
      <c r="M539" s="292">
        <f t="shared" ca="1" si="115"/>
        <v>15.331715969195043</v>
      </c>
      <c r="N539" s="291"/>
      <c r="P539" s="292">
        <f t="shared" ca="1" si="116"/>
        <v>428.9898490636225</v>
      </c>
      <c r="Q539" s="301">
        <f t="shared" ca="1" si="117"/>
        <v>444.32156503281755</v>
      </c>
      <c r="R539" s="301">
        <f t="shared" ca="1" si="118"/>
        <v>413.65813309442746</v>
      </c>
      <c r="S539" s="50"/>
      <c r="T539" s="292"/>
      <c r="U539" s="265"/>
      <c r="V539" s="292">
        <f t="shared" ca="1" si="119"/>
        <v>428.9898490636225</v>
      </c>
      <c r="W539" s="241">
        <f t="shared" ca="1" si="120"/>
        <v>12.960162936377515</v>
      </c>
      <c r="X539" s="351">
        <f t="shared" ca="1" si="121"/>
        <v>167.96582333745343</v>
      </c>
      <c r="Y539" s="50">
        <f t="shared" ca="1" si="111"/>
        <v>5.4106820895107397</v>
      </c>
      <c r="Z539" s="265">
        <f t="shared" ca="1" si="122"/>
        <v>447.36069408951073</v>
      </c>
      <c r="AA539" s="265">
        <f t="shared" ca="1" si="123"/>
        <v>436.5393299104893</v>
      </c>
      <c r="AB539" s="292"/>
      <c r="AC539" s="37"/>
      <c r="AD539" s="50"/>
      <c r="AE539" s="228"/>
      <c r="AF539" s="50"/>
      <c r="AG539" s="50"/>
      <c r="AH539" s="228"/>
      <c r="AI539" s="50"/>
      <c r="AJ539" s="50"/>
      <c r="AK539" s="50"/>
      <c r="AL539" s="68"/>
      <c r="AM539" s="246"/>
      <c r="AN539" s="241"/>
      <c r="AO539" s="68"/>
      <c r="AP539" s="68"/>
      <c r="AQ539" s="241"/>
      <c r="AR539" s="241"/>
      <c r="AS539" s="228"/>
      <c r="AT539" s="194"/>
      <c r="AU539" s="37"/>
      <c r="AV539" s="68"/>
      <c r="AW539" s="228"/>
      <c r="AX539" s="241"/>
      <c r="AY539" s="38"/>
      <c r="AZ539" s="38"/>
      <c r="BA539" s="55"/>
      <c r="BB539" s="55"/>
      <c r="BC539" s="3">
        <f t="shared" ca="1" si="124"/>
        <v>164457400</v>
      </c>
      <c r="BD539" s="3" t="e">
        <f t="shared" ca="1" si="125"/>
        <v>#N/A</v>
      </c>
      <c r="BE539" s="132"/>
      <c r="BF539" s="132"/>
      <c r="BG539" s="125"/>
      <c r="BJ539" s="68"/>
      <c r="BK539" s="68"/>
      <c r="BL539" s="68"/>
      <c r="BN539" s="169"/>
      <c r="BP539" s="68"/>
      <c r="BQ539" s="68"/>
      <c r="BR539" s="68"/>
      <c r="BU539" s="68"/>
      <c r="BV539" s="68"/>
      <c r="BW539" s="68"/>
      <c r="BX539" s="68"/>
      <c r="BZ539" s="237"/>
      <c r="CD539" s="237"/>
      <c r="CF539" s="68"/>
      <c r="CG539" s="68"/>
      <c r="CH539" s="237"/>
      <c r="CL539" s="237"/>
    </row>
    <row r="540" spans="1:90" x14ac:dyDescent="0.4">
      <c r="A540">
        <v>508</v>
      </c>
      <c r="B540" s="47">
        <f ca="1">IF(A540&gt;$A$8,"",OFFSET(InputPriceData!B$15,$A540+$A$11,0,1,1))</f>
        <v>44588</v>
      </c>
      <c r="C540" s="3">
        <f ca="1">IF(A540&gt;$A$8,"",OFFSET(InputPriceData!G$15,CalculationsAndCharts!$A540+$A$11,IF($C$5,8,0),1,1))</f>
        <v>149878300</v>
      </c>
      <c r="D540" s="4">
        <f ca="1">IF(A540&gt;$A$8,"",OFFSET(InputPriceData!C$15,CalculationsAndCharts!$A540+$A$11,IF($C$5,8,0),1,1))</f>
        <v>438.26001000000002</v>
      </c>
      <c r="E540" s="4">
        <f ca="1">IF(A540&gt;$A$8,"",OFFSET(InputPriceData!D$15,CalculationsAndCharts!$A540+$A$11,IF($C$5,8,0),1,1))</f>
        <v>441.58999599999999</v>
      </c>
      <c r="F540" s="4">
        <f ca="1">IF(A540&gt;$A$8,"",OFFSET(InputPriceData!E$15,CalculationsAndCharts!$A540+$A$11,IF($C$5,8,0),1,1))</f>
        <v>429.45001200000002</v>
      </c>
      <c r="G540" s="4">
        <f ca="1">IF(A540&gt;$A$8,"",OFFSET(InputPriceData!F$15,CalculationsAndCharts!$A540+$A$11,IF($C$5,8,0),1,1))</f>
        <v>431.23998999999998</v>
      </c>
      <c r="H540" s="282">
        <f t="shared" ca="1" si="112"/>
        <v>441.58999599999999</v>
      </c>
      <c r="I540" s="292">
        <f t="shared" ca="1" si="113"/>
        <v>429.45001200000002</v>
      </c>
      <c r="J540" s="50">
        <f t="shared" ca="1" si="114"/>
        <v>12.13998399999997</v>
      </c>
      <c r="K540" s="282"/>
      <c r="L540" s="282"/>
      <c r="M540" s="292">
        <f t="shared" ca="1" si="115"/>
        <v>15.658675084205329</v>
      </c>
      <c r="N540" s="291"/>
      <c r="P540" s="292">
        <f t="shared" ca="1" si="116"/>
        <v>429.06560188190349</v>
      </c>
      <c r="Q540" s="301">
        <f t="shared" ca="1" si="117"/>
        <v>444.72427696610885</v>
      </c>
      <c r="R540" s="301">
        <f t="shared" ca="1" si="118"/>
        <v>413.40692679769813</v>
      </c>
      <c r="S540" s="50"/>
      <c r="T540" s="292"/>
      <c r="U540" s="265"/>
      <c r="V540" s="292">
        <f t="shared" ca="1" si="119"/>
        <v>429.06560188190349</v>
      </c>
      <c r="W540" s="241">
        <f t="shared" ca="1" si="120"/>
        <v>2.1743881180964877</v>
      </c>
      <c r="X540" s="351">
        <f t="shared" ca="1" si="121"/>
        <v>4.7279636881191855</v>
      </c>
      <c r="Y540" s="50">
        <f t="shared" ca="1" si="111"/>
        <v>4.5784989624382053</v>
      </c>
      <c r="Z540" s="265">
        <f t="shared" ca="1" si="122"/>
        <v>435.81848896243821</v>
      </c>
      <c r="AA540" s="265">
        <f t="shared" ca="1" si="123"/>
        <v>426.66149103756175</v>
      </c>
      <c r="AB540" s="292"/>
      <c r="AC540" s="37"/>
      <c r="AD540" s="50"/>
      <c r="AE540" s="228"/>
      <c r="AF540" s="50"/>
      <c r="AG540" s="50"/>
      <c r="AH540" s="228"/>
      <c r="AI540" s="50"/>
      <c r="AJ540" s="50"/>
      <c r="AK540" s="50"/>
      <c r="AL540" s="68"/>
      <c r="AM540" s="246"/>
      <c r="AN540" s="241"/>
      <c r="AO540" s="68"/>
      <c r="AP540" s="68"/>
      <c r="AQ540" s="241"/>
      <c r="AR540" s="241"/>
      <c r="AS540" s="228"/>
      <c r="AT540" s="194"/>
      <c r="AU540" s="37"/>
      <c r="AV540" s="68"/>
      <c r="AW540" s="228"/>
      <c r="AX540" s="241"/>
      <c r="AY540" s="38"/>
      <c r="AZ540" s="38"/>
      <c r="BA540" s="55"/>
      <c r="BB540" s="55"/>
      <c r="BC540" s="3" t="e">
        <f t="shared" ca="1" si="124"/>
        <v>#N/A</v>
      </c>
      <c r="BD540" s="3">
        <f t="shared" ca="1" si="125"/>
        <v>149878300</v>
      </c>
      <c r="BE540" s="132"/>
      <c r="BF540" s="132"/>
      <c r="BG540" s="125"/>
      <c r="BJ540" s="68"/>
      <c r="BK540" s="68"/>
      <c r="BL540" s="68"/>
      <c r="BN540" s="169"/>
      <c r="BP540" s="68"/>
      <c r="BQ540" s="68"/>
      <c r="BR540" s="68"/>
      <c r="BU540" s="68"/>
      <c r="BV540" s="68"/>
      <c r="BW540" s="68"/>
      <c r="BX540" s="68"/>
      <c r="BZ540" s="237"/>
      <c r="CD540" s="237"/>
      <c r="CF540" s="68"/>
      <c r="CG540" s="68"/>
      <c r="CH540" s="237"/>
      <c r="CL540" s="237"/>
    </row>
    <row r="541" spans="1:90" x14ac:dyDescent="0.4">
      <c r="A541">
        <v>509</v>
      </c>
      <c r="B541" s="47">
        <f ca="1">IF(A541&gt;$A$8,"",OFFSET(InputPriceData!B$15,$A541+$A$11,0,1,1))</f>
        <v>44587</v>
      </c>
      <c r="C541" s="3">
        <f ca="1">IF(A541&gt;$A$8,"",OFFSET(InputPriceData!G$15,CalculationsAndCharts!$A541+$A$11,IF($C$5,8,0),1,1))</f>
        <v>186391100</v>
      </c>
      <c r="D541" s="4">
        <f ca="1">IF(A541&gt;$A$8,"",OFFSET(InputPriceData!C$15,CalculationsAndCharts!$A541+$A$11,IF($C$5,8,0),1,1))</f>
        <v>440.72000100000002</v>
      </c>
      <c r="E541" s="4">
        <f ca="1">IF(A541&gt;$A$8,"",OFFSET(InputPriceData!D$15,CalculationsAndCharts!$A541+$A$11,IF($C$5,8,0),1,1))</f>
        <v>444.040009</v>
      </c>
      <c r="F541" s="4">
        <f ca="1">IF(A541&gt;$A$8,"",OFFSET(InputPriceData!E$15,CalculationsAndCharts!$A541+$A$11,IF($C$5,8,0),1,1))</f>
        <v>428.85998499999999</v>
      </c>
      <c r="G541" s="4">
        <f ca="1">IF(A541&gt;$A$8,"",OFFSET(InputPriceData!F$15,CalculationsAndCharts!$A541+$A$11,IF($C$5,8,0),1,1))</f>
        <v>433.38000499999998</v>
      </c>
      <c r="H541" s="282">
        <f t="shared" ca="1" si="112"/>
        <v>444.040009</v>
      </c>
      <c r="I541" s="292">
        <f t="shared" ca="1" si="113"/>
        <v>428.85998499999999</v>
      </c>
      <c r="J541" s="50">
        <f t="shared" ca="1" si="114"/>
        <v>15.180024000000003</v>
      </c>
      <c r="K541" s="282"/>
      <c r="L541" s="282"/>
      <c r="M541" s="292">
        <f t="shared" ca="1" si="115"/>
        <v>15.611797018807037</v>
      </c>
      <c r="N541" s="291"/>
      <c r="P541" s="292">
        <f t="shared" ca="1" si="116"/>
        <v>432.24391471281268</v>
      </c>
      <c r="Q541" s="301">
        <f t="shared" ca="1" si="117"/>
        <v>447.85571173161969</v>
      </c>
      <c r="R541" s="301">
        <f t="shared" ca="1" si="118"/>
        <v>416.63211769400567</v>
      </c>
      <c r="S541" s="50"/>
      <c r="T541" s="292"/>
      <c r="U541" s="265"/>
      <c r="V541" s="292">
        <f t="shared" ca="1" si="119"/>
        <v>432.24391471281268</v>
      </c>
      <c r="W541" s="241">
        <f t="shared" ca="1" si="120"/>
        <v>1.1360902871873009</v>
      </c>
      <c r="X541" s="351">
        <f t="shared" ca="1" si="121"/>
        <v>1.2907011406413238</v>
      </c>
      <c r="Y541" s="50">
        <f t="shared" ca="1" si="111"/>
        <v>4.5730299732595316</v>
      </c>
      <c r="Z541" s="265">
        <f t="shared" ca="1" si="122"/>
        <v>437.95303497325949</v>
      </c>
      <c r="AA541" s="265">
        <f t="shared" ca="1" si="123"/>
        <v>428.80697502674047</v>
      </c>
      <c r="AB541" s="292"/>
      <c r="AC541" s="37"/>
      <c r="AD541" s="50"/>
      <c r="AE541" s="228"/>
      <c r="AF541" s="50"/>
      <c r="AG541" s="50"/>
      <c r="AH541" s="228"/>
      <c r="AI541" s="50"/>
      <c r="AJ541" s="50"/>
      <c r="AK541" s="50"/>
      <c r="AL541" s="68"/>
      <c r="AM541" s="246"/>
      <c r="AN541" s="241"/>
      <c r="AO541" s="68"/>
      <c r="AP541" s="68"/>
      <c r="AQ541" s="241"/>
      <c r="AR541" s="241"/>
      <c r="AS541" s="228"/>
      <c r="AT541" s="194"/>
      <c r="AU541" s="37"/>
      <c r="AV541" s="68"/>
      <c r="AW541" s="228"/>
      <c r="AX541" s="241"/>
      <c r="AY541" s="38"/>
      <c r="AZ541" s="38"/>
      <c r="BA541" s="55"/>
      <c r="BB541" s="55"/>
      <c r="BC541" s="3" t="e">
        <f t="shared" ca="1" si="124"/>
        <v>#N/A</v>
      </c>
      <c r="BD541" s="3">
        <f t="shared" ca="1" si="125"/>
        <v>186391100</v>
      </c>
      <c r="BE541" s="132"/>
      <c r="BF541" s="132"/>
      <c r="BG541" s="125"/>
      <c r="BJ541" s="68"/>
      <c r="BK541" s="68"/>
      <c r="BL541" s="68"/>
      <c r="BN541" s="169"/>
      <c r="BP541" s="68"/>
      <c r="BQ541" s="68"/>
      <c r="BR541" s="68"/>
      <c r="BU541" s="68"/>
      <c r="BV541" s="68"/>
      <c r="BW541" s="68"/>
      <c r="BX541" s="68"/>
      <c r="BZ541" s="237"/>
      <c r="CD541" s="237"/>
      <c r="CF541" s="68"/>
      <c r="CG541" s="68"/>
      <c r="CH541" s="237"/>
      <c r="CL541" s="237"/>
    </row>
    <row r="542" spans="1:90" x14ac:dyDescent="0.4">
      <c r="A542">
        <v>510</v>
      </c>
      <c r="B542" s="47">
        <f ca="1">IF(A542&gt;$A$8,"",OFFSET(InputPriceData!B$15,$A542+$A$11,0,1,1))</f>
        <v>44586</v>
      </c>
      <c r="C542" s="3">
        <f ca="1">IF(A542&gt;$A$8,"",OFFSET(InputPriceData!G$15,CalculationsAndCharts!$A542+$A$11,IF($C$5,8,0),1,1))</f>
        <v>167997300</v>
      </c>
      <c r="D542" s="4">
        <f ca="1">IF(A542&gt;$A$8,"",OFFSET(InputPriceData!C$15,CalculationsAndCharts!$A542+$A$11,IF($C$5,8,0),1,1))</f>
        <v>433.05999800000001</v>
      </c>
      <c r="E542" s="4">
        <f ca="1">IF(A542&gt;$A$8,"",OFFSET(InputPriceData!D$15,CalculationsAndCharts!$A542+$A$11,IF($C$5,8,0),1,1))</f>
        <v>439.72000100000002</v>
      </c>
      <c r="F542" s="4">
        <f ca="1">IF(A542&gt;$A$8,"",OFFSET(InputPriceData!E$15,CalculationsAndCharts!$A542+$A$11,IF($C$5,8,0),1,1))</f>
        <v>427.14999399999999</v>
      </c>
      <c r="G542" s="4">
        <f ca="1">IF(A542&gt;$A$8,"",OFFSET(InputPriceData!F$15,CalculationsAndCharts!$A542+$A$11,IF($C$5,8,0),1,1))</f>
        <v>434.47000100000002</v>
      </c>
      <c r="H542" s="282">
        <f t="shared" ca="1" si="112"/>
        <v>439.83999599999999</v>
      </c>
      <c r="I542" s="292">
        <f t="shared" ca="1" si="113"/>
        <v>427.14999399999999</v>
      </c>
      <c r="J542" s="50">
        <f t="shared" ca="1" si="114"/>
        <v>12.690001999999993</v>
      </c>
      <c r="K542" s="282"/>
      <c r="L542" s="282"/>
      <c r="M542" s="292">
        <f t="shared" ca="1" si="115"/>
        <v>15.161364095123187</v>
      </c>
      <c r="N542" s="291"/>
      <c r="P542" s="292">
        <f t="shared" ca="1" si="116"/>
        <v>436.40417703032932</v>
      </c>
      <c r="Q542" s="301">
        <f t="shared" ca="1" si="117"/>
        <v>451.56554112545251</v>
      </c>
      <c r="R542" s="301">
        <f t="shared" ca="1" si="118"/>
        <v>421.24281293520613</v>
      </c>
      <c r="S542" s="50"/>
      <c r="T542" s="292"/>
      <c r="U542" s="265"/>
      <c r="V542" s="292">
        <f t="shared" ca="1" si="119"/>
        <v>436.40417703032932</v>
      </c>
      <c r="W542" s="241">
        <f t="shared" ca="1" si="120"/>
        <v>-1.9341760303292972</v>
      </c>
      <c r="X542" s="351">
        <f t="shared" ca="1" si="121"/>
        <v>3.7410369163003985</v>
      </c>
      <c r="Y542" s="50">
        <f t="shared" ca="1" si="111"/>
        <v>4.6675517689021149</v>
      </c>
      <c r="Z542" s="265">
        <f t="shared" ca="1" si="122"/>
        <v>439.13755276890214</v>
      </c>
      <c r="AA542" s="265">
        <f t="shared" ca="1" si="123"/>
        <v>429.80244923109791</v>
      </c>
      <c r="AB542" s="292"/>
      <c r="AC542" s="37"/>
      <c r="AD542" s="50"/>
      <c r="AE542" s="228"/>
      <c r="AF542" s="50"/>
      <c r="AG542" s="50"/>
      <c r="AH542" s="228"/>
      <c r="AI542" s="50"/>
      <c r="AJ542" s="50"/>
      <c r="AK542" s="50"/>
      <c r="AL542" s="68"/>
      <c r="AM542" s="246"/>
      <c r="AN542" s="241"/>
      <c r="AO542" s="68"/>
      <c r="AP542" s="68"/>
      <c r="AQ542" s="241"/>
      <c r="AR542" s="241"/>
      <c r="AS542" s="228"/>
      <c r="AT542" s="194"/>
      <c r="AU542" s="37"/>
      <c r="AV542" s="68"/>
      <c r="AW542" s="228"/>
      <c r="AX542" s="241"/>
      <c r="AY542" s="38"/>
      <c r="AZ542" s="38"/>
      <c r="BA542" s="55"/>
      <c r="BB542" s="55"/>
      <c r="BC542" s="3" t="e">
        <f t="shared" ca="1" si="124"/>
        <v>#N/A</v>
      </c>
      <c r="BD542" s="3">
        <f t="shared" ca="1" si="125"/>
        <v>167997300</v>
      </c>
      <c r="BE542" s="132"/>
      <c r="BF542" s="132"/>
      <c r="BG542" s="125"/>
      <c r="BJ542" s="68"/>
      <c r="BK542" s="68"/>
      <c r="BL542" s="68"/>
      <c r="BN542" s="169"/>
      <c r="BP542" s="68"/>
      <c r="BQ542" s="68"/>
      <c r="BR542" s="68"/>
      <c r="BU542" s="68"/>
      <c r="BV542" s="68"/>
      <c r="BW542" s="68"/>
      <c r="BX542" s="68"/>
      <c r="BZ542" s="237"/>
      <c r="CD542" s="237"/>
      <c r="CF542" s="68"/>
      <c r="CG542" s="68"/>
      <c r="CH542" s="237"/>
      <c r="CL542" s="237"/>
    </row>
    <row r="543" spans="1:90" x14ac:dyDescent="0.4">
      <c r="A543">
        <v>511</v>
      </c>
      <c r="B543" s="47">
        <f ca="1">IF(A543&gt;$A$8,"",OFFSET(InputPriceData!B$15,$A543+$A$11,0,1,1))</f>
        <v>44585</v>
      </c>
      <c r="C543" s="3">
        <f ca="1">IF(A543&gt;$A$8,"",OFFSET(InputPriceData!G$15,CalculationsAndCharts!$A543+$A$11,IF($C$5,8,0),1,1))</f>
        <v>251783900</v>
      </c>
      <c r="D543" s="4">
        <f ca="1">IF(A543&gt;$A$8,"",OFFSET(InputPriceData!C$15,CalculationsAndCharts!$A543+$A$11,IF($C$5,8,0),1,1))</f>
        <v>432.02999899999998</v>
      </c>
      <c r="E543" s="4">
        <f ca="1">IF(A543&gt;$A$8,"",OFFSET(InputPriceData!D$15,CalculationsAndCharts!$A543+$A$11,IF($C$5,8,0),1,1))</f>
        <v>440.38000499999998</v>
      </c>
      <c r="F543" s="4">
        <f ca="1">IF(A543&gt;$A$8,"",OFFSET(InputPriceData!E$15,CalculationsAndCharts!$A543+$A$11,IF($C$5,8,0),1,1))</f>
        <v>420.76001000000002</v>
      </c>
      <c r="G543" s="4">
        <f ca="1">IF(A543&gt;$A$8,"",OFFSET(InputPriceData!F$15,CalculationsAndCharts!$A543+$A$11,IF($C$5,8,0),1,1))</f>
        <v>439.83999599999999</v>
      </c>
      <c r="H543" s="282">
        <f t="shared" ca="1" si="112"/>
        <v>440.38000499999998</v>
      </c>
      <c r="I543" s="292">
        <f t="shared" ca="1" si="113"/>
        <v>420.76001000000002</v>
      </c>
      <c r="J543" s="50">
        <f t="shared" ca="1" si="114"/>
        <v>19.61999499999996</v>
      </c>
      <c r="K543" s="282"/>
      <c r="L543" s="282"/>
      <c r="M543" s="292">
        <f t="shared" ca="1" si="115"/>
        <v>13.203097439467481</v>
      </c>
      <c r="N543" s="291"/>
      <c r="P543" s="292">
        <f t="shared" ca="1" si="116"/>
        <v>440.97824226309535</v>
      </c>
      <c r="Q543" s="301">
        <f t="shared" ca="1" si="117"/>
        <v>454.18133970256281</v>
      </c>
      <c r="R543" s="301">
        <f t="shared" ca="1" si="118"/>
        <v>427.7751448236279</v>
      </c>
      <c r="S543" s="50"/>
      <c r="T543" s="292"/>
      <c r="U543" s="265"/>
      <c r="V543" s="292">
        <f t="shared" ca="1" si="119"/>
        <v>440.97824226309535</v>
      </c>
      <c r="W543" s="241">
        <f t="shared" ca="1" si="120"/>
        <v>-1.1382462630953682</v>
      </c>
      <c r="X543" s="351">
        <f t="shared" ca="1" si="121"/>
        <v>1.2956045554505702</v>
      </c>
      <c r="Y543" s="50">
        <f t="shared" ca="1" si="111"/>
        <v>5.0459880847990419</v>
      </c>
      <c r="Z543" s="265">
        <f t="shared" ca="1" si="122"/>
        <v>444.88598408479902</v>
      </c>
      <c r="AA543" s="265">
        <f t="shared" ca="1" si="123"/>
        <v>434.79400791520095</v>
      </c>
      <c r="AB543" s="292"/>
      <c r="AC543" s="37"/>
      <c r="AD543" s="50"/>
      <c r="AE543" s="228"/>
      <c r="AF543" s="50"/>
      <c r="AG543" s="50"/>
      <c r="AH543" s="228"/>
      <c r="AI543" s="50"/>
      <c r="AJ543" s="50"/>
      <c r="AK543" s="50"/>
      <c r="AL543" s="68"/>
      <c r="AM543" s="246"/>
      <c r="AN543" s="241"/>
      <c r="AO543" s="68"/>
      <c r="AP543" s="68"/>
      <c r="AQ543" s="241"/>
      <c r="AR543" s="241"/>
      <c r="AS543" s="228"/>
      <c r="AT543" s="194"/>
      <c r="AU543" s="37"/>
      <c r="AV543" s="68"/>
      <c r="AW543" s="228"/>
      <c r="AX543" s="241"/>
      <c r="AY543" s="38"/>
      <c r="AZ543" s="38"/>
      <c r="BA543" s="55"/>
      <c r="BB543" s="55"/>
      <c r="BC543" s="3">
        <f t="shared" ca="1" si="124"/>
        <v>251783900</v>
      </c>
      <c r="BD543" s="3" t="e">
        <f t="shared" ca="1" si="125"/>
        <v>#N/A</v>
      </c>
      <c r="BE543" s="132"/>
      <c r="BF543" s="132"/>
      <c r="BG543" s="125"/>
      <c r="BJ543" s="68"/>
      <c r="BK543" s="68"/>
      <c r="BL543" s="68"/>
      <c r="BN543" s="169"/>
      <c r="BP543" s="68"/>
      <c r="BQ543" s="68"/>
      <c r="BR543" s="68"/>
      <c r="BU543" s="68"/>
      <c r="BV543" s="68"/>
      <c r="BW543" s="68"/>
      <c r="BX543" s="68"/>
      <c r="BZ543" s="237"/>
      <c r="CD543" s="237"/>
      <c r="CF543" s="68"/>
      <c r="CG543" s="68"/>
      <c r="CH543" s="237"/>
      <c r="CL543" s="237"/>
    </row>
    <row r="544" spans="1:90" x14ac:dyDescent="0.4">
      <c r="A544">
        <v>512</v>
      </c>
      <c r="B544" s="47">
        <f ca="1">IF(A544&gt;$A$8,"",OFFSET(InputPriceData!B$15,$A544+$A$11,0,1,1))</f>
        <v>44582</v>
      </c>
      <c r="C544" s="3">
        <f ca="1">IF(A544&gt;$A$8,"",OFFSET(InputPriceData!G$15,CalculationsAndCharts!$A544+$A$11,IF($C$5,8,0),1,1))</f>
        <v>202271200</v>
      </c>
      <c r="D544" s="4">
        <f ca="1">IF(A544&gt;$A$8,"",OFFSET(InputPriceData!C$15,CalculationsAndCharts!$A544+$A$11,IF($C$5,8,0),1,1))</f>
        <v>445.55999800000001</v>
      </c>
      <c r="E544" s="4">
        <f ca="1">IF(A544&gt;$A$8,"",OFFSET(InputPriceData!D$15,CalculationsAndCharts!$A544+$A$11,IF($C$5,8,0),1,1))</f>
        <v>448.05999800000001</v>
      </c>
      <c r="F544" s="4">
        <f ca="1">IF(A544&gt;$A$8,"",OFFSET(InputPriceData!E$15,CalculationsAndCharts!$A544+$A$11,IF($C$5,8,0),1,1))</f>
        <v>437.95001200000002</v>
      </c>
      <c r="G544" s="4">
        <f ca="1">IF(A544&gt;$A$8,"",OFFSET(InputPriceData!F$15,CalculationsAndCharts!$A544+$A$11,IF($C$5,8,0),1,1))</f>
        <v>437.98001099999999</v>
      </c>
      <c r="H544" s="282">
        <f t="shared" ca="1" si="112"/>
        <v>448.05999800000001</v>
      </c>
      <c r="I544" s="292">
        <f t="shared" ca="1" si="113"/>
        <v>437.95001200000002</v>
      </c>
      <c r="J544" s="50">
        <f t="shared" ca="1" si="114"/>
        <v>10.109985999999992</v>
      </c>
      <c r="K544" s="282"/>
      <c r="L544" s="282"/>
      <c r="M544" s="292">
        <f t="shared" ca="1" si="115"/>
        <v>11.155314528063464</v>
      </c>
      <c r="N544" s="291"/>
      <c r="P544" s="292">
        <f t="shared" ca="1" si="116"/>
        <v>446.7660032737067</v>
      </c>
      <c r="Q544" s="301">
        <f t="shared" ca="1" si="117"/>
        <v>457.92131780177016</v>
      </c>
      <c r="R544" s="301">
        <f t="shared" ca="1" si="118"/>
        <v>435.61068874564324</v>
      </c>
      <c r="S544" s="50"/>
      <c r="T544" s="292"/>
      <c r="U544" s="265"/>
      <c r="V544" s="292">
        <f t="shared" ca="1" si="119"/>
        <v>446.7660032737067</v>
      </c>
      <c r="W544" s="241">
        <f t="shared" ca="1" si="120"/>
        <v>-8.7859922737067109</v>
      </c>
      <c r="X544" s="351">
        <f t="shared" ca="1" si="121"/>
        <v>77.19366023363402</v>
      </c>
      <c r="Y544" s="50">
        <f t="shared" ca="1" si="111"/>
        <v>5.2068270151192459</v>
      </c>
      <c r="Z544" s="265">
        <f t="shared" ca="1" si="122"/>
        <v>443.18683801511924</v>
      </c>
      <c r="AA544" s="265">
        <f t="shared" ca="1" si="123"/>
        <v>432.77318398488075</v>
      </c>
      <c r="AB544" s="292"/>
      <c r="AC544" s="37"/>
      <c r="AD544" s="50"/>
      <c r="AE544" s="228"/>
      <c r="AF544" s="50"/>
      <c r="AG544" s="50"/>
      <c r="AH544" s="228"/>
      <c r="AI544" s="50"/>
      <c r="AJ544" s="50"/>
      <c r="AK544" s="50"/>
      <c r="AL544" s="68"/>
      <c r="AM544" s="246"/>
      <c r="AN544" s="241"/>
      <c r="AO544" s="68"/>
      <c r="AP544" s="68"/>
      <c r="AQ544" s="241"/>
      <c r="AR544" s="241"/>
      <c r="AS544" s="228"/>
      <c r="AT544" s="194"/>
      <c r="AU544" s="37"/>
      <c r="AV544" s="68"/>
      <c r="AW544" s="228"/>
      <c r="AX544" s="241"/>
      <c r="AY544" s="38"/>
      <c r="AZ544" s="38"/>
      <c r="BA544" s="55"/>
      <c r="BB544" s="55"/>
      <c r="BC544" s="3" t="e">
        <f t="shared" ca="1" si="124"/>
        <v>#N/A</v>
      </c>
      <c r="BD544" s="3">
        <f t="shared" ca="1" si="125"/>
        <v>202271200</v>
      </c>
      <c r="BE544" s="132"/>
      <c r="BF544" s="132"/>
      <c r="BG544" s="125"/>
      <c r="BJ544" s="68"/>
      <c r="BK544" s="68"/>
      <c r="BL544" s="68"/>
      <c r="BN544" s="169"/>
      <c r="BP544" s="68"/>
      <c r="BQ544" s="68"/>
      <c r="BR544" s="68"/>
      <c r="BU544" s="68"/>
      <c r="BV544" s="68"/>
      <c r="BW544" s="68"/>
      <c r="BX544" s="68"/>
      <c r="BZ544" s="237"/>
      <c r="CD544" s="237"/>
      <c r="CF544" s="68"/>
      <c r="CG544" s="68"/>
      <c r="CH544" s="237"/>
      <c r="CL544" s="237"/>
    </row>
    <row r="545" spans="1:90" x14ac:dyDescent="0.4">
      <c r="A545">
        <v>513</v>
      </c>
      <c r="B545" s="47">
        <f ca="1">IF(A545&gt;$A$8,"",OFFSET(InputPriceData!B$15,$A545+$A$11,0,1,1))</f>
        <v>44581</v>
      </c>
      <c r="C545" s="3">
        <f ca="1">IF(A545&gt;$A$8,"",OFFSET(InputPriceData!G$15,CalculationsAndCharts!$A545+$A$11,IF($C$5,8,0),1,1))</f>
        <v>122379700</v>
      </c>
      <c r="D545" s="4">
        <f ca="1">IF(A545&gt;$A$8,"",OFFSET(InputPriceData!C$15,CalculationsAndCharts!$A545+$A$11,IF($C$5,8,0),1,1))</f>
        <v>453.75</v>
      </c>
      <c r="E545" s="4">
        <f ca="1">IF(A545&gt;$A$8,"",OFFSET(InputPriceData!D$15,CalculationsAndCharts!$A545+$A$11,IF($C$5,8,0),1,1))</f>
        <v>458.73998999999998</v>
      </c>
      <c r="F545" s="4">
        <f ca="1">IF(A545&gt;$A$8,"",OFFSET(InputPriceData!E$15,CalculationsAndCharts!$A545+$A$11,IF($C$5,8,0),1,1))</f>
        <v>444.5</v>
      </c>
      <c r="G545" s="4">
        <f ca="1">IF(A545&gt;$A$8,"",OFFSET(InputPriceData!F$15,CalculationsAndCharts!$A545+$A$11,IF($C$5,8,0),1,1))</f>
        <v>446.75</v>
      </c>
      <c r="H545" s="282">
        <f t="shared" ca="1" si="112"/>
        <v>458.73998999999998</v>
      </c>
      <c r="I545" s="292">
        <f t="shared" ca="1" si="113"/>
        <v>444.5</v>
      </c>
      <c r="J545" s="50">
        <f t="shared" ca="1" si="114"/>
        <v>14.239989999999977</v>
      </c>
      <c r="K545" s="282"/>
      <c r="L545" s="282"/>
      <c r="M545" s="292">
        <f t="shared" ca="1" si="115"/>
        <v>9.7580513518849088</v>
      </c>
      <c r="N545" s="291"/>
      <c r="P545" s="292">
        <f t="shared" ca="1" si="116"/>
        <v>453.10334868827664</v>
      </c>
      <c r="Q545" s="301">
        <f t="shared" ca="1" si="117"/>
        <v>462.86140004016153</v>
      </c>
      <c r="R545" s="301">
        <f t="shared" ca="1" si="118"/>
        <v>443.34529733639175</v>
      </c>
      <c r="S545" s="50"/>
      <c r="T545" s="292"/>
      <c r="U545" s="265"/>
      <c r="V545" s="292">
        <f t="shared" ca="1" si="119"/>
        <v>453.10334868827664</v>
      </c>
      <c r="W545" s="241">
        <f t="shared" ca="1" si="120"/>
        <v>-6.3533486882766397</v>
      </c>
      <c r="X545" s="351">
        <f t="shared" ca="1" si="121"/>
        <v>40.365039554826495</v>
      </c>
      <c r="Y545" s="50">
        <f t="shared" ref="Y545:Y608" ca="1" si="126">IF($A545&gt;$V$30,NA(),SQRT(SUM(OFFSET(X545,0,0,$A$22,1))/$A$22))</f>
        <v>4.9622678342726907</v>
      </c>
      <c r="Z545" s="265">
        <f t="shared" ca="1" si="122"/>
        <v>451.71226783427267</v>
      </c>
      <c r="AA545" s="265">
        <f t="shared" ca="1" si="123"/>
        <v>441.78773216572733</v>
      </c>
      <c r="AB545" s="292"/>
      <c r="AC545" s="37"/>
      <c r="AD545" s="50"/>
      <c r="AE545" s="228"/>
      <c r="AF545" s="50"/>
      <c r="AG545" s="50"/>
      <c r="AH545" s="228"/>
      <c r="AI545" s="50"/>
      <c r="AJ545" s="50"/>
      <c r="AK545" s="50"/>
      <c r="AL545" s="68"/>
      <c r="AM545" s="246"/>
      <c r="AN545" s="241"/>
      <c r="AO545" s="68"/>
      <c r="AP545" s="68"/>
      <c r="AQ545" s="241"/>
      <c r="AR545" s="241"/>
      <c r="AS545" s="228"/>
      <c r="AT545" s="194"/>
      <c r="AU545" s="37"/>
      <c r="AV545" s="68"/>
      <c r="AW545" s="228"/>
      <c r="AX545" s="241"/>
      <c r="AY545" s="38"/>
      <c r="AZ545" s="38"/>
      <c r="BA545" s="55"/>
      <c r="BB545" s="55"/>
      <c r="BC545" s="3" t="e">
        <f t="shared" ca="1" si="124"/>
        <v>#N/A</v>
      </c>
      <c r="BD545" s="3">
        <f t="shared" ca="1" si="125"/>
        <v>122379700</v>
      </c>
      <c r="BE545" s="132"/>
      <c r="BF545" s="132"/>
      <c r="BG545" s="125"/>
      <c r="BJ545" s="68"/>
      <c r="BK545" s="68"/>
      <c r="BL545" s="68"/>
      <c r="BN545" s="169"/>
      <c r="BP545" s="68"/>
      <c r="BQ545" s="68"/>
      <c r="BR545" s="68"/>
      <c r="BU545" s="68"/>
      <c r="BV545" s="68"/>
      <c r="BW545" s="68"/>
      <c r="BX545" s="68"/>
      <c r="BZ545" s="237"/>
      <c r="CD545" s="237"/>
      <c r="CF545" s="68"/>
      <c r="CG545" s="68"/>
      <c r="CH545" s="237"/>
      <c r="CL545" s="237"/>
    </row>
    <row r="546" spans="1:90" x14ac:dyDescent="0.4">
      <c r="A546">
        <v>514</v>
      </c>
      <c r="B546" s="47">
        <f ca="1">IF(A546&gt;$A$8,"",OFFSET(InputPriceData!B$15,$A546+$A$11,0,1,1))</f>
        <v>44580</v>
      </c>
      <c r="C546" s="3">
        <f ca="1">IF(A546&gt;$A$8,"",OFFSET(InputPriceData!G$15,CalculationsAndCharts!$A546+$A$11,IF($C$5,8,0),1,1))</f>
        <v>109357600</v>
      </c>
      <c r="D546" s="4">
        <f ca="1">IF(A546&gt;$A$8,"",OFFSET(InputPriceData!C$15,CalculationsAndCharts!$A546+$A$11,IF($C$5,8,0),1,1))</f>
        <v>458.13000499999998</v>
      </c>
      <c r="E546" s="4">
        <f ca="1">IF(A546&gt;$A$8,"",OFFSET(InputPriceData!D$15,CalculationsAndCharts!$A546+$A$11,IF($C$5,8,0),1,1))</f>
        <v>459.60998499999999</v>
      </c>
      <c r="F546" s="4">
        <f ca="1">IF(A546&gt;$A$8,"",OFFSET(InputPriceData!E$15,CalculationsAndCharts!$A546+$A$11,IF($C$5,8,0),1,1))</f>
        <v>451.459991</v>
      </c>
      <c r="G546" s="4">
        <f ca="1">IF(A546&gt;$A$8,"",OFFSET(InputPriceData!F$15,CalculationsAndCharts!$A546+$A$11,IF($C$5,8,0),1,1))</f>
        <v>451.75</v>
      </c>
      <c r="H546" s="282">
        <f t="shared" ref="H546:H609" ca="1" si="127">IF($A546&gt;$H$30,NA(),IF(G547&gt;E546,G547,E546))</f>
        <v>459.60998499999999</v>
      </c>
      <c r="I546" s="292">
        <f t="shared" ref="I546:I609" ca="1" si="128">IF($A546&gt;$H$30,NA(),IF(G547&lt;F546,G547,F546))</f>
        <v>451.459991</v>
      </c>
      <c r="J546" s="50">
        <f t="shared" ref="J546:J609" ca="1" si="129">IF($A546&gt;$H$30,NA(),H546-I546)</f>
        <v>8.1499939999999924</v>
      </c>
      <c r="K546" s="282"/>
      <c r="L546" s="282"/>
      <c r="M546" s="292">
        <f t="shared" ref="M546:M609" ca="1" si="130">IF($A546&gt;$H$30,NA(),IF($A546&gt;$M$30,J546,(1-$L$35)*J546+(2*$L$35-$L$36)*J547-($L$35+$L$37)*J548+$L$36*M547+$L$37*M548))</f>
        <v>8.3648319022101418</v>
      </c>
      <c r="N546" s="291"/>
      <c r="P546" s="292">
        <f t="shared" ref="P546:P609" ca="1" si="131">IF($A546&gt;$B$30,NA(),IF($A546&gt;$P$30,G546,(1-$O$35)*G546+(2*$O$35-$O$36)*G547-($O$35+$O$37)*G548+$O$36*P547+$O$37*P548))</f>
        <v>458.23551453942565</v>
      </c>
      <c r="Q546" s="301">
        <f t="shared" ref="Q546:Q609" ca="1" si="132">IF($A546&gt;$M$30,NA(),$P546+$M546*$A$19)</f>
        <v>466.60034644163579</v>
      </c>
      <c r="R546" s="301">
        <f t="shared" ref="R546:R609" ca="1" si="133">IF($A546&gt;$M$30,NA(),$P546-$M546*$A$19)</f>
        <v>449.87068263721551</v>
      </c>
      <c r="S546" s="50"/>
      <c r="T546" s="292"/>
      <c r="U546" s="265"/>
      <c r="V546" s="292">
        <f t="shared" ref="V546:V609" ca="1" si="134">IF($A546&gt;$B$30,NA(),IF($A546&gt;$P$30,G546,(1-$U$35)*G546+(2*$U$35-$U$36)*G547-($U$35+$U$37)*G548+$U$36*V547+$U$37*V548))</f>
        <v>458.23551453942565</v>
      </c>
      <c r="W546" s="241">
        <f t="shared" ref="W546:W609" ca="1" si="135">IF($A546&gt;$V$30,NA(),(G546-V546))</f>
        <v>-6.485514539425651</v>
      </c>
      <c r="X546" s="351">
        <f t="shared" ref="X546:X609" ca="1" si="136">IF($A546&gt;$V$30,NA(),W546^2)</f>
        <v>42.061898841101517</v>
      </c>
      <c r="Y546" s="50">
        <f t="shared" ca="1" si="126"/>
        <v>4.7661791259925161</v>
      </c>
      <c r="Z546" s="265">
        <f t="shared" ref="Z546:Z609" ca="1" si="137">IF($A546&gt;$V$30,NA(),$G546+$A$23*Y546)</f>
        <v>456.51617912599249</v>
      </c>
      <c r="AA546" s="265">
        <f t="shared" ref="AA546:AA609" ca="1" si="138">IF($A546&gt;$V$30,NA(),$G546-$A$23*Y546)</f>
        <v>446.98382087400751</v>
      </c>
      <c r="AB546" s="292"/>
      <c r="AC546" s="37"/>
      <c r="AD546" s="50"/>
      <c r="AE546" s="228"/>
      <c r="AF546" s="50"/>
      <c r="AG546" s="50"/>
      <c r="AH546" s="228"/>
      <c r="AI546" s="50"/>
      <c r="AJ546" s="50"/>
      <c r="AK546" s="50"/>
      <c r="AL546" s="68"/>
      <c r="AM546" s="246"/>
      <c r="AN546" s="241"/>
      <c r="AO546" s="68"/>
      <c r="AP546" s="68"/>
      <c r="AQ546" s="241"/>
      <c r="AR546" s="241"/>
      <c r="AS546" s="228"/>
      <c r="AT546" s="194"/>
      <c r="AU546" s="37"/>
      <c r="AV546" s="68"/>
      <c r="AW546" s="228"/>
      <c r="AX546" s="241"/>
      <c r="AY546" s="38"/>
      <c r="AZ546" s="38"/>
      <c r="BA546" s="55"/>
      <c r="BB546" s="55"/>
      <c r="BC546" s="3" t="e">
        <f t="shared" ca="1" si="124"/>
        <v>#N/A</v>
      </c>
      <c r="BD546" s="3">
        <f t="shared" ca="1" si="125"/>
        <v>109357600</v>
      </c>
      <c r="BE546" s="132"/>
      <c r="BF546" s="132"/>
      <c r="BG546" s="125"/>
      <c r="BJ546" s="68"/>
      <c r="BK546" s="68"/>
      <c r="BL546" s="68"/>
      <c r="BN546" s="169"/>
      <c r="BP546" s="68"/>
      <c r="BQ546" s="68"/>
      <c r="BR546" s="68"/>
      <c r="BU546" s="68"/>
      <c r="BV546" s="68"/>
      <c r="BW546" s="68"/>
      <c r="BX546" s="68"/>
      <c r="BZ546" s="237"/>
      <c r="CD546" s="237"/>
      <c r="CF546" s="68"/>
      <c r="CG546" s="68"/>
      <c r="CH546" s="237"/>
      <c r="CL546" s="237"/>
    </row>
    <row r="547" spans="1:90" x14ac:dyDescent="0.4">
      <c r="A547">
        <v>515</v>
      </c>
      <c r="B547" s="47">
        <f ca="1">IF(A547&gt;$A$8,"",OFFSET(InputPriceData!B$15,$A547+$A$11,0,1,1))</f>
        <v>44579</v>
      </c>
      <c r="C547" s="3">
        <f ca="1">IF(A547&gt;$A$8,"",OFFSET(InputPriceData!G$15,CalculationsAndCharts!$A547+$A$11,IF($C$5,8,0),1,1))</f>
        <v>109709100</v>
      </c>
      <c r="D547" s="4">
        <f ca="1">IF(A547&gt;$A$8,"",OFFSET(InputPriceData!C$15,CalculationsAndCharts!$A547+$A$11,IF($C$5,8,0),1,1))</f>
        <v>459.73998999999998</v>
      </c>
      <c r="E547" s="4">
        <f ca="1">IF(A547&gt;$A$8,"",OFFSET(InputPriceData!D$15,CalculationsAndCharts!$A547+$A$11,IF($C$5,8,0),1,1))</f>
        <v>459.959991</v>
      </c>
      <c r="F547" s="4">
        <f ca="1">IF(A547&gt;$A$8,"",OFFSET(InputPriceData!E$15,CalculationsAndCharts!$A547+$A$11,IF($C$5,8,0),1,1))</f>
        <v>455.30999800000001</v>
      </c>
      <c r="G547" s="4">
        <f ca="1">IF(A547&gt;$A$8,"",OFFSET(InputPriceData!F$15,CalculationsAndCharts!$A547+$A$11,IF($C$5,8,0),1,1))</f>
        <v>456.48998999999998</v>
      </c>
      <c r="H547" s="282">
        <f t="shared" ca="1" si="127"/>
        <v>464.72000100000002</v>
      </c>
      <c r="I547" s="292">
        <f t="shared" ca="1" si="128"/>
        <v>455.30999800000001</v>
      </c>
      <c r="J547" s="50">
        <f t="shared" ca="1" si="129"/>
        <v>9.4100030000000174</v>
      </c>
      <c r="K547" s="282"/>
      <c r="L547" s="282"/>
      <c r="M547" s="292">
        <f t="shared" ca="1" si="130"/>
        <v>7.7429870439244137</v>
      </c>
      <c r="N547" s="291"/>
      <c r="P547" s="292">
        <f t="shared" ca="1" si="131"/>
        <v>462.70724181072234</v>
      </c>
      <c r="Q547" s="301">
        <f t="shared" ca="1" si="132"/>
        <v>470.45022885464675</v>
      </c>
      <c r="R547" s="301">
        <f t="shared" ca="1" si="133"/>
        <v>454.96425476679792</v>
      </c>
      <c r="S547" s="50"/>
      <c r="T547" s="292"/>
      <c r="U547" s="265"/>
      <c r="V547" s="292">
        <f t="shared" ca="1" si="134"/>
        <v>462.70724181072234</v>
      </c>
      <c r="W547" s="241">
        <f t="shared" ca="1" si="135"/>
        <v>-6.2172518107223596</v>
      </c>
      <c r="X547" s="351">
        <f t="shared" ca="1" si="136"/>
        <v>38.654220077930461</v>
      </c>
      <c r="Y547" s="50">
        <f t="shared" ca="1" si="126"/>
        <v>4.9531999107861164</v>
      </c>
      <c r="Z547" s="265">
        <f t="shared" ca="1" si="137"/>
        <v>461.44318991078609</v>
      </c>
      <c r="AA547" s="265">
        <f t="shared" ca="1" si="138"/>
        <v>451.53679008921387</v>
      </c>
      <c r="AB547" s="292"/>
      <c r="AC547" s="37"/>
      <c r="AD547" s="50"/>
      <c r="AE547" s="228"/>
      <c r="AF547" s="50"/>
      <c r="AG547" s="50"/>
      <c r="AH547" s="228"/>
      <c r="AI547" s="50"/>
      <c r="AJ547" s="50"/>
      <c r="AK547" s="50"/>
      <c r="AL547" s="68"/>
      <c r="AM547" s="246"/>
      <c r="AN547" s="241"/>
      <c r="AO547" s="68"/>
      <c r="AP547" s="68"/>
      <c r="AQ547" s="241"/>
      <c r="AR547" s="241"/>
      <c r="AS547" s="228"/>
      <c r="AT547" s="194"/>
      <c r="AU547" s="37"/>
      <c r="AV547" s="68"/>
      <c r="AW547" s="228"/>
      <c r="AX547" s="241"/>
      <c r="AY547" s="38"/>
      <c r="AZ547" s="38"/>
      <c r="BA547" s="55"/>
      <c r="BB547" s="55"/>
      <c r="BC547" s="3" t="e">
        <f t="shared" ca="1" si="124"/>
        <v>#N/A</v>
      </c>
      <c r="BD547" s="3">
        <f t="shared" ca="1" si="125"/>
        <v>109709100</v>
      </c>
      <c r="BE547" s="132"/>
      <c r="BF547" s="132"/>
      <c r="BG547" s="125"/>
      <c r="BJ547" s="68"/>
      <c r="BK547" s="68"/>
      <c r="BL547" s="68"/>
      <c r="BN547" s="169"/>
      <c r="BP547" s="68"/>
      <c r="BQ547" s="68"/>
      <c r="BR547" s="68"/>
      <c r="BU547" s="68"/>
      <c r="BV547" s="68"/>
      <c r="BW547" s="68"/>
      <c r="BX547" s="68"/>
      <c r="BZ547" s="237"/>
      <c r="CD547" s="237"/>
      <c r="CF547" s="68"/>
      <c r="CG547" s="68"/>
      <c r="CH547" s="237"/>
      <c r="CL547" s="237"/>
    </row>
    <row r="548" spans="1:90" x14ac:dyDescent="0.4">
      <c r="A548">
        <v>516</v>
      </c>
      <c r="B548" s="47">
        <f ca="1">IF(A548&gt;$A$8,"",OFFSET(InputPriceData!B$15,$A548+$A$11,0,1,1))</f>
        <v>44575</v>
      </c>
      <c r="C548" s="3">
        <f ca="1">IF(A548&gt;$A$8,"",OFFSET(InputPriceData!G$15,CalculationsAndCharts!$A548+$A$11,IF($C$5,8,0),1,1))</f>
        <v>95890900</v>
      </c>
      <c r="D548" s="4">
        <f ca="1">IF(A548&gt;$A$8,"",OFFSET(InputPriceData!C$15,CalculationsAndCharts!$A548+$A$11,IF($C$5,8,0),1,1))</f>
        <v>461.19000199999999</v>
      </c>
      <c r="E548" s="4">
        <f ca="1">IF(A548&gt;$A$8,"",OFFSET(InputPriceData!D$15,CalculationsAndCharts!$A548+$A$11,IF($C$5,8,0),1,1))</f>
        <v>465.08999599999999</v>
      </c>
      <c r="F548" s="4">
        <f ca="1">IF(A548&gt;$A$8,"",OFFSET(InputPriceData!E$15,CalculationsAndCharts!$A548+$A$11,IF($C$5,8,0),1,1))</f>
        <v>459.89999399999999</v>
      </c>
      <c r="G548" s="4">
        <f ca="1">IF(A548&gt;$A$8,"",OFFSET(InputPriceData!F$15,CalculationsAndCharts!$A548+$A$11,IF($C$5,8,0),1,1))</f>
        <v>464.72000100000002</v>
      </c>
      <c r="H548" s="282">
        <f t="shared" ca="1" si="127"/>
        <v>465.08999599999999</v>
      </c>
      <c r="I548" s="292">
        <f t="shared" ca="1" si="128"/>
        <v>459.89999399999999</v>
      </c>
      <c r="J548" s="50">
        <f t="shared" ca="1" si="129"/>
        <v>5.1900019999999927</v>
      </c>
      <c r="K548" s="282"/>
      <c r="L548" s="282"/>
      <c r="M548" s="292">
        <f t="shared" ca="1" si="130"/>
        <v>7.637678363933035</v>
      </c>
      <c r="N548" s="291"/>
      <c r="P548" s="292">
        <f t="shared" ca="1" si="131"/>
        <v>465.39449038811091</v>
      </c>
      <c r="Q548" s="301">
        <f t="shared" ca="1" si="132"/>
        <v>473.03216875204396</v>
      </c>
      <c r="R548" s="301">
        <f t="shared" ca="1" si="133"/>
        <v>457.75681202417786</v>
      </c>
      <c r="S548" s="50"/>
      <c r="T548" s="292"/>
      <c r="U548" s="265"/>
      <c r="V548" s="292">
        <f t="shared" ca="1" si="134"/>
        <v>465.39449038811091</v>
      </c>
      <c r="W548" s="241">
        <f t="shared" ca="1" si="135"/>
        <v>-0.6744893881108851</v>
      </c>
      <c r="X548" s="351">
        <f t="shared" ca="1" si="136"/>
        <v>0.45493593467419619</v>
      </c>
      <c r="Y548" s="50">
        <f t="shared" ca="1" si="126"/>
        <v>5.05582300603806</v>
      </c>
      <c r="Z548" s="265">
        <f t="shared" ca="1" si="137"/>
        <v>469.77582400603808</v>
      </c>
      <c r="AA548" s="265">
        <f t="shared" ca="1" si="138"/>
        <v>459.66417799396197</v>
      </c>
      <c r="AB548" s="292"/>
      <c r="AC548" s="37"/>
      <c r="AD548" s="50"/>
      <c r="AE548" s="228"/>
      <c r="AF548" s="50"/>
      <c r="AG548" s="50"/>
      <c r="AH548" s="228"/>
      <c r="AI548" s="50"/>
      <c r="AJ548" s="50"/>
      <c r="AK548" s="50"/>
      <c r="AL548" s="68"/>
      <c r="AM548" s="246"/>
      <c r="AN548" s="241"/>
      <c r="AO548" s="68"/>
      <c r="AP548" s="68"/>
      <c r="AQ548" s="241"/>
      <c r="AR548" s="241"/>
      <c r="AS548" s="228"/>
      <c r="AT548" s="194"/>
      <c r="AU548" s="37"/>
      <c r="AV548" s="68"/>
      <c r="AW548" s="228"/>
      <c r="AX548" s="241"/>
      <c r="AY548" s="38"/>
      <c r="AZ548" s="38"/>
      <c r="BA548" s="55"/>
      <c r="BB548" s="55"/>
      <c r="BC548" s="3">
        <f t="shared" ca="1" si="124"/>
        <v>95890900</v>
      </c>
      <c r="BD548" s="3" t="e">
        <f t="shared" ca="1" si="125"/>
        <v>#N/A</v>
      </c>
      <c r="BE548" s="132"/>
      <c r="BF548" s="132"/>
      <c r="BG548" s="125"/>
      <c r="BJ548" s="68"/>
      <c r="BK548" s="68"/>
      <c r="BL548" s="68"/>
      <c r="BN548" s="169"/>
      <c r="BP548" s="68"/>
      <c r="BQ548" s="68"/>
      <c r="BR548" s="68"/>
      <c r="BU548" s="68"/>
      <c r="BV548" s="68"/>
      <c r="BW548" s="68"/>
      <c r="BX548" s="68"/>
      <c r="BZ548" s="237"/>
      <c r="CD548" s="237"/>
      <c r="CF548" s="68"/>
      <c r="CG548" s="68"/>
      <c r="CH548" s="237"/>
      <c r="CL548" s="237"/>
    </row>
    <row r="549" spans="1:90" x14ac:dyDescent="0.4">
      <c r="A549">
        <v>517</v>
      </c>
      <c r="B549" s="47">
        <f ca="1">IF(A549&gt;$A$8,"",OFFSET(InputPriceData!B$15,$A549+$A$11,0,1,1))</f>
        <v>44574</v>
      </c>
      <c r="C549" s="3">
        <f ca="1">IF(A549&gt;$A$8,"",OFFSET(InputPriceData!G$15,CalculationsAndCharts!$A549+$A$11,IF($C$5,8,0),1,1))</f>
        <v>91173100</v>
      </c>
      <c r="D549" s="4">
        <f ca="1">IF(A549&gt;$A$8,"",OFFSET(InputPriceData!C$15,CalculationsAndCharts!$A549+$A$11,IF($C$5,8,0),1,1))</f>
        <v>472.19000199999999</v>
      </c>
      <c r="E549" s="4">
        <f ca="1">IF(A549&gt;$A$8,"",OFFSET(InputPriceData!D$15,CalculationsAndCharts!$A549+$A$11,IF($C$5,8,0),1,1))</f>
        <v>472.88000499999998</v>
      </c>
      <c r="F549" s="4">
        <f ca="1">IF(A549&gt;$A$8,"",OFFSET(InputPriceData!E$15,CalculationsAndCharts!$A549+$A$11,IF($C$5,8,0),1,1))</f>
        <v>463.44000199999999</v>
      </c>
      <c r="G549" s="4">
        <f ca="1">IF(A549&gt;$A$8,"",OFFSET(InputPriceData!F$15,CalculationsAndCharts!$A549+$A$11,IF($C$5,8,0),1,1))</f>
        <v>464.52999899999998</v>
      </c>
      <c r="H549" s="282">
        <f t="shared" ca="1" si="127"/>
        <v>472.88000499999998</v>
      </c>
      <c r="I549" s="292">
        <f t="shared" ca="1" si="128"/>
        <v>463.44000199999999</v>
      </c>
      <c r="J549" s="50">
        <f t="shared" ca="1" si="129"/>
        <v>9.4400029999999902</v>
      </c>
      <c r="K549" s="282"/>
      <c r="L549" s="282"/>
      <c r="M549" s="292">
        <f t="shared" ca="1" si="130"/>
        <v>7.4244043698636162</v>
      </c>
      <c r="N549" s="291"/>
      <c r="P549" s="292">
        <f t="shared" ca="1" si="131"/>
        <v>466.99391154953207</v>
      </c>
      <c r="Q549" s="301">
        <f t="shared" ca="1" si="132"/>
        <v>474.4183159193957</v>
      </c>
      <c r="R549" s="301">
        <f t="shared" ca="1" si="133"/>
        <v>459.56950717966845</v>
      </c>
      <c r="S549" s="50"/>
      <c r="T549" s="292"/>
      <c r="U549" s="265"/>
      <c r="V549" s="292">
        <f t="shared" ca="1" si="134"/>
        <v>466.99391154953207</v>
      </c>
      <c r="W549" s="241">
        <f t="shared" ca="1" si="135"/>
        <v>-2.4639125495320968</v>
      </c>
      <c r="X549" s="351">
        <f t="shared" ca="1" si="136"/>
        <v>6.0708650517417571</v>
      </c>
      <c r="Y549" s="50">
        <f t="shared" ca="1" si="126"/>
        <v>5.0928900813202524</v>
      </c>
      <c r="Z549" s="265">
        <f t="shared" ca="1" si="137"/>
        <v>469.62288908132024</v>
      </c>
      <c r="AA549" s="265">
        <f t="shared" ca="1" si="138"/>
        <v>459.43710891867971</v>
      </c>
      <c r="AB549" s="292"/>
      <c r="AC549" s="37"/>
      <c r="AD549" s="50"/>
      <c r="AE549" s="228"/>
      <c r="AF549" s="50"/>
      <c r="AG549" s="50"/>
      <c r="AH549" s="228"/>
      <c r="AI549" s="50"/>
      <c r="AJ549" s="50"/>
      <c r="AK549" s="50"/>
      <c r="AL549" s="68"/>
      <c r="AM549" s="246"/>
      <c r="AN549" s="241"/>
      <c r="AO549" s="68"/>
      <c r="AP549" s="68"/>
      <c r="AQ549" s="241"/>
      <c r="AR549" s="241"/>
      <c r="AS549" s="228"/>
      <c r="AT549" s="194"/>
      <c r="AU549" s="37"/>
      <c r="AV549" s="68"/>
      <c r="AW549" s="228"/>
      <c r="AX549" s="241"/>
      <c r="AY549" s="38"/>
      <c r="AZ549" s="38"/>
      <c r="BA549" s="55"/>
      <c r="BB549" s="55"/>
      <c r="BC549" s="3" t="e">
        <f t="shared" ca="1" si="124"/>
        <v>#N/A</v>
      </c>
      <c r="BD549" s="3">
        <f t="shared" ca="1" si="125"/>
        <v>91173100</v>
      </c>
      <c r="BE549" s="132"/>
      <c r="BF549" s="132"/>
      <c r="BG549" s="125"/>
      <c r="BJ549" s="68"/>
      <c r="BK549" s="68"/>
      <c r="BL549" s="68"/>
      <c r="BN549" s="169"/>
      <c r="BP549" s="68"/>
      <c r="BQ549" s="68"/>
      <c r="BR549" s="68"/>
      <c r="BU549" s="68"/>
      <c r="BV549" s="68"/>
      <c r="BW549" s="68"/>
      <c r="BX549" s="68"/>
      <c r="BZ549" s="237"/>
      <c r="CD549" s="237"/>
      <c r="CF549" s="68"/>
      <c r="CG549" s="68"/>
      <c r="CH549" s="237"/>
      <c r="CL549" s="237"/>
    </row>
    <row r="550" spans="1:90" x14ac:dyDescent="0.4">
      <c r="A550">
        <v>518</v>
      </c>
      <c r="B550" s="47">
        <f ca="1">IF(A550&gt;$A$8,"",OFFSET(InputPriceData!B$15,$A550+$A$11,0,1,1))</f>
        <v>44573</v>
      </c>
      <c r="C550" s="3">
        <f ca="1">IF(A550&gt;$A$8,"",OFFSET(InputPriceData!G$15,CalculationsAndCharts!$A550+$A$11,IF($C$5,8,0),1,1))</f>
        <v>67605400</v>
      </c>
      <c r="D550" s="4">
        <f ca="1">IF(A550&gt;$A$8,"",OFFSET(InputPriceData!C$15,CalculationsAndCharts!$A550+$A$11,IF($C$5,8,0),1,1))</f>
        <v>471.58999599999999</v>
      </c>
      <c r="E550" s="4">
        <f ca="1">IF(A550&gt;$A$8,"",OFFSET(InputPriceData!D$15,CalculationsAndCharts!$A550+$A$11,IF($C$5,8,0),1,1))</f>
        <v>473.20001200000002</v>
      </c>
      <c r="F550" s="4">
        <f ca="1">IF(A550&gt;$A$8,"",OFFSET(InputPriceData!E$15,CalculationsAndCharts!$A550+$A$11,IF($C$5,8,0),1,1))</f>
        <v>468.94000199999999</v>
      </c>
      <c r="G550" s="4">
        <f ca="1">IF(A550&gt;$A$8,"",OFFSET(InputPriceData!F$15,CalculationsAndCharts!$A550+$A$11,IF($C$5,8,0),1,1))</f>
        <v>471.01998900000001</v>
      </c>
      <c r="H550" s="282">
        <f t="shared" ca="1" si="127"/>
        <v>473.20001200000002</v>
      </c>
      <c r="I550" s="292">
        <f t="shared" ca="1" si="128"/>
        <v>468.94000199999999</v>
      </c>
      <c r="J550" s="50">
        <f t="shared" ca="1" si="129"/>
        <v>4.2600100000000225</v>
      </c>
      <c r="K550" s="282"/>
      <c r="L550" s="282"/>
      <c r="M550" s="292">
        <f t="shared" ca="1" si="130"/>
        <v>7.3097879703749831</v>
      </c>
      <c r="N550" s="291"/>
      <c r="P550" s="292">
        <f t="shared" ca="1" si="131"/>
        <v>467.6283212620375</v>
      </c>
      <c r="Q550" s="301">
        <f t="shared" ca="1" si="132"/>
        <v>474.9381092324125</v>
      </c>
      <c r="R550" s="301">
        <f t="shared" ca="1" si="133"/>
        <v>460.3185332916625</v>
      </c>
      <c r="S550" s="50"/>
      <c r="T550" s="292"/>
      <c r="U550" s="265"/>
      <c r="V550" s="292">
        <f t="shared" ca="1" si="134"/>
        <v>467.6283212620375</v>
      </c>
      <c r="W550" s="241">
        <f t="shared" ca="1" si="135"/>
        <v>3.3916677379625071</v>
      </c>
      <c r="X550" s="351">
        <f t="shared" ca="1" si="136"/>
        <v>11.503410044735709</v>
      </c>
      <c r="Y550" s="50">
        <f t="shared" ca="1" si="126"/>
        <v>5.0843464842955424</v>
      </c>
      <c r="Z550" s="265">
        <f t="shared" ca="1" si="137"/>
        <v>476.10433548429558</v>
      </c>
      <c r="AA550" s="265">
        <f t="shared" ca="1" si="138"/>
        <v>465.93564251570444</v>
      </c>
      <c r="AB550" s="292"/>
      <c r="AC550" s="37"/>
      <c r="AD550" s="50"/>
      <c r="AE550" s="228"/>
      <c r="AF550" s="50"/>
      <c r="AG550" s="50"/>
      <c r="AH550" s="228"/>
      <c r="AI550" s="50"/>
      <c r="AJ550" s="50"/>
      <c r="AK550" s="50"/>
      <c r="AL550" s="68"/>
      <c r="AM550" s="246"/>
      <c r="AN550" s="241"/>
      <c r="AO550" s="68"/>
      <c r="AP550" s="68"/>
      <c r="AQ550" s="241"/>
      <c r="AR550" s="241"/>
      <c r="AS550" s="228"/>
      <c r="AT550" s="194"/>
      <c r="AU550" s="37"/>
      <c r="AV550" s="68"/>
      <c r="AW550" s="228"/>
      <c r="AX550" s="241"/>
      <c r="AY550" s="38"/>
      <c r="AZ550" s="38"/>
      <c r="BA550" s="55"/>
      <c r="BB550" s="55"/>
      <c r="BC550" s="3">
        <f t="shared" ca="1" si="124"/>
        <v>67605400</v>
      </c>
      <c r="BD550" s="3" t="e">
        <f t="shared" ca="1" si="125"/>
        <v>#N/A</v>
      </c>
      <c r="BE550" s="132"/>
      <c r="BF550" s="132"/>
      <c r="BG550" s="125"/>
      <c r="BJ550" s="68"/>
      <c r="BK550" s="68"/>
      <c r="BL550" s="68"/>
      <c r="BN550" s="169"/>
      <c r="BP550" s="68"/>
      <c r="BQ550" s="68"/>
      <c r="BR550" s="68"/>
      <c r="BU550" s="68"/>
      <c r="BV550" s="68"/>
      <c r="BW550" s="68"/>
      <c r="BX550" s="68"/>
      <c r="BZ550" s="237"/>
      <c r="CD550" s="237"/>
      <c r="CF550" s="68"/>
      <c r="CG550" s="68"/>
      <c r="CH550" s="237"/>
      <c r="CL550" s="237"/>
    </row>
    <row r="551" spans="1:90" x14ac:dyDescent="0.4">
      <c r="A551">
        <v>519</v>
      </c>
      <c r="B551" s="47">
        <f ca="1">IF(A551&gt;$A$8,"",OFFSET(InputPriceData!B$15,$A551+$A$11,0,1,1))</f>
        <v>44572</v>
      </c>
      <c r="C551" s="3">
        <f ca="1">IF(A551&gt;$A$8,"",OFFSET(InputPriceData!G$15,CalculationsAndCharts!$A551+$A$11,IF($C$5,8,0),1,1))</f>
        <v>74303100</v>
      </c>
      <c r="D551" s="4">
        <f ca="1">IF(A551&gt;$A$8,"",OFFSET(InputPriceData!C$15,CalculationsAndCharts!$A551+$A$11,IF($C$5,8,0),1,1))</f>
        <v>465.23001099999999</v>
      </c>
      <c r="E551" s="4">
        <f ca="1">IF(A551&gt;$A$8,"",OFFSET(InputPriceData!D$15,CalculationsAndCharts!$A551+$A$11,IF($C$5,8,0),1,1))</f>
        <v>469.85000600000001</v>
      </c>
      <c r="F551" s="4">
        <f ca="1">IF(A551&gt;$A$8,"",OFFSET(InputPriceData!E$15,CalculationsAndCharts!$A551+$A$11,IF($C$5,8,0),1,1))</f>
        <v>462.04998799999998</v>
      </c>
      <c r="G551" s="4">
        <f ca="1">IF(A551&gt;$A$8,"",OFFSET(InputPriceData!F$15,CalculationsAndCharts!$A551+$A$11,IF($C$5,8,0),1,1))</f>
        <v>469.75</v>
      </c>
      <c r="H551" s="282">
        <f t="shared" ca="1" si="127"/>
        <v>469.85000600000001</v>
      </c>
      <c r="I551" s="292">
        <f t="shared" ca="1" si="128"/>
        <v>462.04998799999998</v>
      </c>
      <c r="J551" s="50">
        <f t="shared" ca="1" si="129"/>
        <v>7.8000180000000228</v>
      </c>
      <c r="K551" s="282"/>
      <c r="L551" s="282"/>
      <c r="M551" s="292">
        <f t="shared" ca="1" si="130"/>
        <v>7.4825086487727024</v>
      </c>
      <c r="N551" s="291"/>
      <c r="P551" s="292">
        <f t="shared" ca="1" si="131"/>
        <v>467.33668795006673</v>
      </c>
      <c r="Q551" s="301">
        <f t="shared" ca="1" si="132"/>
        <v>474.81919659883943</v>
      </c>
      <c r="R551" s="301">
        <f t="shared" ca="1" si="133"/>
        <v>459.85417930129404</v>
      </c>
      <c r="S551" s="50"/>
      <c r="T551" s="292"/>
      <c r="U551" s="265"/>
      <c r="V551" s="292">
        <f t="shared" ca="1" si="134"/>
        <v>467.33668795006673</v>
      </c>
      <c r="W551" s="241">
        <f t="shared" ca="1" si="135"/>
        <v>2.4133120499332676</v>
      </c>
      <c r="X551" s="351">
        <f t="shared" ca="1" si="136"/>
        <v>5.8240750503531107</v>
      </c>
      <c r="Y551" s="50">
        <f t="shared" ca="1" si="126"/>
        <v>5.1384206027881874</v>
      </c>
      <c r="Z551" s="265">
        <f t="shared" ca="1" si="137"/>
        <v>474.88842060278819</v>
      </c>
      <c r="AA551" s="265">
        <f t="shared" ca="1" si="138"/>
        <v>464.61157939721181</v>
      </c>
      <c r="AB551" s="292"/>
      <c r="AC551" s="37"/>
      <c r="AD551" s="50"/>
      <c r="AE551" s="228"/>
      <c r="AF551" s="50"/>
      <c r="AG551" s="50"/>
      <c r="AH551" s="228"/>
      <c r="AI551" s="50"/>
      <c r="AJ551" s="50"/>
      <c r="AK551" s="50"/>
      <c r="AL551" s="68"/>
      <c r="AM551" s="246"/>
      <c r="AN551" s="241"/>
      <c r="AO551" s="68"/>
      <c r="AP551" s="68"/>
      <c r="AQ551" s="241"/>
      <c r="AR551" s="241"/>
      <c r="AS551" s="228"/>
      <c r="AT551" s="194"/>
      <c r="AU551" s="37"/>
      <c r="AV551" s="68"/>
      <c r="AW551" s="228"/>
      <c r="AX551" s="241"/>
      <c r="AY551" s="38"/>
      <c r="AZ551" s="38"/>
      <c r="BA551" s="55"/>
      <c r="BB551" s="55"/>
      <c r="BC551" s="3">
        <f t="shared" ca="1" si="124"/>
        <v>74303100</v>
      </c>
      <c r="BD551" s="3" t="e">
        <f t="shared" ca="1" si="125"/>
        <v>#N/A</v>
      </c>
      <c r="BE551" s="132"/>
      <c r="BF551" s="132"/>
      <c r="BG551" s="125"/>
      <c r="BJ551" s="68"/>
      <c r="BK551" s="68"/>
      <c r="BL551" s="68"/>
      <c r="BN551" s="169"/>
      <c r="BP551" s="68"/>
      <c r="BQ551" s="68"/>
      <c r="BR551" s="68"/>
      <c r="BU551" s="68"/>
      <c r="BV551" s="68"/>
      <c r="BW551" s="68"/>
      <c r="BX551" s="68"/>
      <c r="BZ551" s="237"/>
      <c r="CD551" s="237"/>
      <c r="CF551" s="68"/>
      <c r="CG551" s="68"/>
      <c r="CH551" s="237"/>
      <c r="CL551" s="237"/>
    </row>
    <row r="552" spans="1:90" x14ac:dyDescent="0.4">
      <c r="A552">
        <v>520</v>
      </c>
      <c r="B552" s="47">
        <f ca="1">IF(A552&gt;$A$8,"",OFFSET(InputPriceData!B$15,$A552+$A$11,0,1,1))</f>
        <v>44571</v>
      </c>
      <c r="C552" s="3">
        <f ca="1">IF(A552&gt;$A$8,"",OFFSET(InputPriceData!G$15,CalculationsAndCharts!$A552+$A$11,IF($C$5,8,0),1,1))</f>
        <v>119362000</v>
      </c>
      <c r="D552" s="4">
        <f ca="1">IF(A552&gt;$A$8,"",OFFSET(InputPriceData!C$15,CalculationsAndCharts!$A552+$A$11,IF($C$5,8,0),1,1))</f>
        <v>462.70001200000002</v>
      </c>
      <c r="E552" s="4">
        <f ca="1">IF(A552&gt;$A$8,"",OFFSET(InputPriceData!D$15,CalculationsAndCharts!$A552+$A$11,IF($C$5,8,0),1,1))</f>
        <v>465.73998999999998</v>
      </c>
      <c r="F552" s="4">
        <f ca="1">IF(A552&gt;$A$8,"",OFFSET(InputPriceData!E$15,CalculationsAndCharts!$A552+$A$11,IF($C$5,8,0),1,1))</f>
        <v>456.60000600000001</v>
      </c>
      <c r="G552" s="4">
        <f ca="1">IF(A552&gt;$A$8,"",OFFSET(InputPriceData!F$15,CalculationsAndCharts!$A552+$A$11,IF($C$5,8,0),1,1))</f>
        <v>465.51001000000002</v>
      </c>
      <c r="H552" s="282">
        <f t="shared" ca="1" si="127"/>
        <v>466.08999599999999</v>
      </c>
      <c r="I552" s="292">
        <f t="shared" ca="1" si="128"/>
        <v>456.60000600000001</v>
      </c>
      <c r="J552" s="50">
        <f t="shared" ca="1" si="129"/>
        <v>9.4899899999999775</v>
      </c>
      <c r="K552" s="282"/>
      <c r="L552" s="282"/>
      <c r="M552" s="292">
        <f t="shared" ca="1" si="130"/>
        <v>6.2714648478026902</v>
      </c>
      <c r="N552" s="291"/>
      <c r="P552" s="292">
        <f t="shared" ca="1" si="131"/>
        <v>468.62860194309962</v>
      </c>
      <c r="Q552" s="301">
        <f t="shared" ca="1" si="132"/>
        <v>474.90006679090232</v>
      </c>
      <c r="R552" s="301">
        <f t="shared" ca="1" si="133"/>
        <v>462.35713709529693</v>
      </c>
      <c r="S552" s="50"/>
      <c r="T552" s="292"/>
      <c r="U552" s="265"/>
      <c r="V552" s="292">
        <f t="shared" ca="1" si="134"/>
        <v>468.62860194309962</v>
      </c>
      <c r="W552" s="241">
        <f t="shared" ca="1" si="135"/>
        <v>-3.1185919430996023</v>
      </c>
      <c r="X552" s="351">
        <f t="shared" ca="1" si="136"/>
        <v>9.725615707565753</v>
      </c>
      <c r="Y552" s="50">
        <f t="shared" ca="1" si="126"/>
        <v>5.1252314467624469</v>
      </c>
      <c r="Z552" s="265">
        <f t="shared" ca="1" si="137"/>
        <v>470.63524144676245</v>
      </c>
      <c r="AA552" s="265">
        <f t="shared" ca="1" si="138"/>
        <v>460.3847785532376</v>
      </c>
      <c r="AB552" s="292"/>
      <c r="AC552" s="37"/>
      <c r="AD552" s="50"/>
      <c r="AE552" s="228"/>
      <c r="AF552" s="50"/>
      <c r="AG552" s="50"/>
      <c r="AH552" s="228"/>
      <c r="AI552" s="50"/>
      <c r="AJ552" s="50"/>
      <c r="AK552" s="50"/>
      <c r="AL552" s="68"/>
      <c r="AM552" s="246"/>
      <c r="AN552" s="241"/>
      <c r="AO552" s="68"/>
      <c r="AP552" s="68"/>
      <c r="AQ552" s="241"/>
      <c r="AR552" s="241"/>
      <c r="AS552" s="228"/>
      <c r="AT552" s="194"/>
      <c r="AU552" s="37"/>
      <c r="AV552" s="68"/>
      <c r="AW552" s="228"/>
      <c r="AX552" s="241"/>
      <c r="AY552" s="38"/>
      <c r="AZ552" s="38"/>
      <c r="BA552" s="55"/>
      <c r="BB552" s="55"/>
      <c r="BC552" s="3" t="e">
        <f t="shared" ca="1" si="124"/>
        <v>#N/A</v>
      </c>
      <c r="BD552" s="3">
        <f t="shared" ca="1" si="125"/>
        <v>119362000</v>
      </c>
      <c r="BE552" s="132"/>
      <c r="BF552" s="132"/>
      <c r="BG552" s="125"/>
      <c r="BJ552" s="68"/>
      <c r="BK552" s="68"/>
      <c r="BL552" s="68"/>
      <c r="BN552" s="169"/>
      <c r="BP552" s="68"/>
      <c r="BQ552" s="68"/>
      <c r="BR552" s="68"/>
      <c r="BU552" s="68"/>
      <c r="BV552" s="68"/>
      <c r="BW552" s="68"/>
      <c r="BX552" s="68"/>
      <c r="BZ552" s="237"/>
      <c r="CD552" s="237"/>
      <c r="CF552" s="68"/>
      <c r="CG552" s="68"/>
      <c r="CH552" s="237"/>
      <c r="CL552" s="237"/>
    </row>
    <row r="553" spans="1:90" x14ac:dyDescent="0.4">
      <c r="A553">
        <v>521</v>
      </c>
      <c r="B553" s="47">
        <f ca="1">IF(A553&gt;$A$8,"",OFFSET(InputPriceData!B$15,$A553+$A$11,0,1,1))</f>
        <v>44568</v>
      </c>
      <c r="C553" s="3">
        <f ca="1">IF(A553&gt;$A$8,"",OFFSET(InputPriceData!G$15,CalculationsAndCharts!$A553+$A$11,IF($C$5,8,0),1,1))</f>
        <v>85111600</v>
      </c>
      <c r="D553" s="4">
        <f ca="1">IF(A553&gt;$A$8,"",OFFSET(InputPriceData!C$15,CalculationsAndCharts!$A553+$A$11,IF($C$5,8,0),1,1))</f>
        <v>467.95001200000002</v>
      </c>
      <c r="E553" s="4">
        <f ca="1">IF(A553&gt;$A$8,"",OFFSET(InputPriceData!D$15,CalculationsAndCharts!$A553+$A$11,IF($C$5,8,0),1,1))</f>
        <v>469.20001200000002</v>
      </c>
      <c r="F553" s="4">
        <f ca="1">IF(A553&gt;$A$8,"",OFFSET(InputPriceData!E$15,CalculationsAndCharts!$A553+$A$11,IF($C$5,8,0),1,1))</f>
        <v>464.64999399999999</v>
      </c>
      <c r="G553" s="4">
        <f ca="1">IF(A553&gt;$A$8,"",OFFSET(InputPriceData!F$15,CalculationsAndCharts!$A553+$A$11,IF($C$5,8,0),1,1))</f>
        <v>466.08999599999999</v>
      </c>
      <c r="H553" s="282">
        <f t="shared" ca="1" si="127"/>
        <v>469.20001200000002</v>
      </c>
      <c r="I553" s="292">
        <f t="shared" ca="1" si="128"/>
        <v>464.64999399999999</v>
      </c>
      <c r="J553" s="50">
        <f t="shared" ca="1" si="129"/>
        <v>4.5500180000000228</v>
      </c>
      <c r="K553" s="282"/>
      <c r="L553" s="282"/>
      <c r="M553" s="292">
        <f t="shared" ca="1" si="130"/>
        <v>5.4842659643856226</v>
      </c>
      <c r="N553" s="291"/>
      <c r="P553" s="292">
        <f t="shared" ca="1" si="131"/>
        <v>471.43075772806867</v>
      </c>
      <c r="Q553" s="301">
        <f t="shared" ca="1" si="132"/>
        <v>476.91502369245427</v>
      </c>
      <c r="R553" s="301">
        <f t="shared" ca="1" si="133"/>
        <v>465.94649176368307</v>
      </c>
      <c r="S553" s="50"/>
      <c r="T553" s="292"/>
      <c r="U553" s="265"/>
      <c r="V553" s="292">
        <f t="shared" ca="1" si="134"/>
        <v>471.43075772806867</v>
      </c>
      <c r="W553" s="241">
        <f t="shared" ca="1" si="135"/>
        <v>-5.340761728068685</v>
      </c>
      <c r="X553" s="351">
        <f t="shared" ca="1" si="136"/>
        <v>28.523735836003205</v>
      </c>
      <c r="Y553" s="50">
        <f t="shared" ca="1" si="126"/>
        <v>5.1679790464227926</v>
      </c>
      <c r="Z553" s="265">
        <f t="shared" ca="1" si="137"/>
        <v>471.25797504642276</v>
      </c>
      <c r="AA553" s="265">
        <f t="shared" ca="1" si="138"/>
        <v>460.92201695357721</v>
      </c>
      <c r="AB553" s="292"/>
      <c r="AC553" s="37"/>
      <c r="AD553" s="50"/>
      <c r="AE553" s="228"/>
      <c r="AF553" s="50"/>
      <c r="AG553" s="50"/>
      <c r="AH553" s="228"/>
      <c r="AI553" s="50"/>
      <c r="AJ553" s="50"/>
      <c r="AK553" s="50"/>
      <c r="AL553" s="68"/>
      <c r="AM553" s="246"/>
      <c r="AN553" s="241"/>
      <c r="AO553" s="68"/>
      <c r="AP553" s="68"/>
      <c r="AQ553" s="241"/>
      <c r="AR553" s="241"/>
      <c r="AS553" s="228"/>
      <c r="AT553" s="194"/>
      <c r="AU553" s="37"/>
      <c r="AV553" s="68"/>
      <c r="AW553" s="228"/>
      <c r="AX553" s="241"/>
      <c r="AY553" s="38"/>
      <c r="AZ553" s="38"/>
      <c r="BA553" s="55"/>
      <c r="BB553" s="55"/>
      <c r="BC553" s="3" t="e">
        <f t="shared" ca="1" si="124"/>
        <v>#N/A</v>
      </c>
      <c r="BD553" s="3">
        <f t="shared" ca="1" si="125"/>
        <v>85111600</v>
      </c>
      <c r="BE553" s="132"/>
      <c r="BF553" s="132"/>
      <c r="BG553" s="125"/>
      <c r="BJ553" s="68"/>
      <c r="BK553" s="68"/>
      <c r="BL553" s="68"/>
      <c r="BN553" s="169"/>
      <c r="BP553" s="68"/>
      <c r="BQ553" s="68"/>
      <c r="BR553" s="68"/>
      <c r="BU553" s="68"/>
      <c r="BV553" s="68"/>
      <c r="BW553" s="68"/>
      <c r="BX553" s="68"/>
      <c r="BZ553" s="237"/>
      <c r="CD553" s="237"/>
      <c r="CF553" s="68"/>
      <c r="CG553" s="68"/>
      <c r="CH553" s="237"/>
      <c r="CL553" s="237"/>
    </row>
    <row r="554" spans="1:90" x14ac:dyDescent="0.4">
      <c r="A554">
        <v>522</v>
      </c>
      <c r="B554" s="47">
        <f ca="1">IF(A554&gt;$A$8,"",OFFSET(InputPriceData!B$15,$A554+$A$11,0,1,1))</f>
        <v>44567</v>
      </c>
      <c r="C554" s="3">
        <f ca="1">IF(A554&gt;$A$8,"",OFFSET(InputPriceData!G$15,CalculationsAndCharts!$A554+$A$11,IF($C$5,8,0),1,1))</f>
        <v>86858900</v>
      </c>
      <c r="D554" s="4">
        <f ca="1">IF(A554&gt;$A$8,"",OFFSET(InputPriceData!C$15,CalculationsAndCharts!$A554+$A$11,IF($C$5,8,0),1,1))</f>
        <v>467.89001500000001</v>
      </c>
      <c r="E554" s="4">
        <f ca="1">IF(A554&gt;$A$8,"",OFFSET(InputPriceData!D$15,CalculationsAndCharts!$A554+$A$11,IF($C$5,8,0),1,1))</f>
        <v>470.82000699999998</v>
      </c>
      <c r="F554" s="4">
        <f ca="1">IF(A554&gt;$A$8,"",OFFSET(InputPriceData!E$15,CalculationsAndCharts!$A554+$A$11,IF($C$5,8,0),1,1))</f>
        <v>465.42999300000002</v>
      </c>
      <c r="G554" s="4">
        <f ca="1">IF(A554&gt;$A$8,"",OFFSET(InputPriceData!F$15,CalculationsAndCharts!$A554+$A$11,IF($C$5,8,0),1,1))</f>
        <v>467.94000199999999</v>
      </c>
      <c r="H554" s="282">
        <f t="shared" ca="1" si="127"/>
        <v>470.82000699999998</v>
      </c>
      <c r="I554" s="292">
        <f t="shared" ca="1" si="128"/>
        <v>465.42999300000002</v>
      </c>
      <c r="J554" s="50">
        <f t="shared" ca="1" si="129"/>
        <v>5.390013999999951</v>
      </c>
      <c r="K554" s="282"/>
      <c r="L554" s="282"/>
      <c r="M554" s="292">
        <f t="shared" ca="1" si="130"/>
        <v>5.4662399984025551</v>
      </c>
      <c r="N554" s="291"/>
      <c r="P554" s="292">
        <f t="shared" ca="1" si="131"/>
        <v>474.50167571778519</v>
      </c>
      <c r="Q554" s="301">
        <f t="shared" ca="1" si="132"/>
        <v>479.96791571618775</v>
      </c>
      <c r="R554" s="301">
        <f t="shared" ca="1" si="133"/>
        <v>469.03543571938263</v>
      </c>
      <c r="S554" s="50"/>
      <c r="T554" s="292"/>
      <c r="U554" s="265"/>
      <c r="V554" s="292">
        <f t="shared" ca="1" si="134"/>
        <v>474.50167571778519</v>
      </c>
      <c r="W554" s="241">
        <f t="shared" ca="1" si="135"/>
        <v>-6.5616737177851974</v>
      </c>
      <c r="X554" s="351">
        <f t="shared" ca="1" si="136"/>
        <v>43.055561978673012</v>
      </c>
      <c r="Y554" s="50">
        <f t="shared" ca="1" si="126"/>
        <v>5.0602805165100042</v>
      </c>
      <c r="Z554" s="265">
        <f t="shared" ca="1" si="137"/>
        <v>473.00028251650997</v>
      </c>
      <c r="AA554" s="265">
        <f t="shared" ca="1" si="138"/>
        <v>462.87972148349002</v>
      </c>
      <c r="AB554" s="292"/>
      <c r="AC554" s="37"/>
      <c r="AD554" s="50"/>
      <c r="AE554" s="228"/>
      <c r="AF554" s="50"/>
      <c r="AG554" s="50"/>
      <c r="AH554" s="228"/>
      <c r="AI554" s="50"/>
      <c r="AJ554" s="50"/>
      <c r="AK554" s="50"/>
      <c r="AL554" s="68"/>
      <c r="AM554" s="246"/>
      <c r="AN554" s="241"/>
      <c r="AO554" s="68"/>
      <c r="AP554" s="68"/>
      <c r="AQ554" s="241"/>
      <c r="AR554" s="241"/>
      <c r="AS554" s="228"/>
      <c r="AT554" s="194"/>
      <c r="AU554" s="37"/>
      <c r="AV554" s="68"/>
      <c r="AW554" s="228"/>
      <c r="AX554" s="241"/>
      <c r="AY554" s="38"/>
      <c r="AZ554" s="38"/>
      <c r="BA554" s="55"/>
      <c r="BB554" s="55"/>
      <c r="BC554" s="3" t="e">
        <f t="shared" ca="1" si="124"/>
        <v>#N/A</v>
      </c>
      <c r="BD554" s="3">
        <f t="shared" ca="1" si="125"/>
        <v>86858900</v>
      </c>
      <c r="BE554" s="132"/>
      <c r="BF554" s="132"/>
      <c r="BG554" s="125"/>
      <c r="BJ554" s="68"/>
      <c r="BK554" s="68"/>
      <c r="BL554" s="68"/>
      <c r="BN554" s="169"/>
      <c r="BP554" s="68"/>
      <c r="BQ554" s="68"/>
      <c r="BR554" s="68"/>
      <c r="BU554" s="68"/>
      <c r="BV554" s="68"/>
      <c r="BW554" s="68"/>
      <c r="BX554" s="68"/>
      <c r="BZ554" s="237"/>
      <c r="CD554" s="237"/>
      <c r="CF554" s="68"/>
      <c r="CG554" s="68"/>
      <c r="CH554" s="237"/>
      <c r="CL554" s="237"/>
    </row>
    <row r="555" spans="1:90" x14ac:dyDescent="0.4">
      <c r="A555">
        <v>523</v>
      </c>
      <c r="B555" s="47">
        <f ca="1">IF(A555&gt;$A$8,"",OFFSET(InputPriceData!B$15,$A555+$A$11,0,1,1))</f>
        <v>44566</v>
      </c>
      <c r="C555" s="3">
        <f ca="1">IF(A555&gt;$A$8,"",OFFSET(InputPriceData!G$15,CalculationsAndCharts!$A555+$A$11,IF($C$5,8,0),1,1))</f>
        <v>104538900</v>
      </c>
      <c r="D555" s="4">
        <f ca="1">IF(A555&gt;$A$8,"",OFFSET(InputPriceData!C$15,CalculationsAndCharts!$A555+$A$11,IF($C$5,8,0),1,1))</f>
        <v>477.16000400000001</v>
      </c>
      <c r="E555" s="4">
        <f ca="1">IF(A555&gt;$A$8,"",OFFSET(InputPriceData!D$15,CalculationsAndCharts!$A555+$A$11,IF($C$5,8,0),1,1))</f>
        <v>477.98001099999999</v>
      </c>
      <c r="F555" s="4">
        <f ca="1">IF(A555&gt;$A$8,"",OFFSET(InputPriceData!E$15,CalculationsAndCharts!$A555+$A$11,IF($C$5,8,0),1,1))</f>
        <v>468.27999899999998</v>
      </c>
      <c r="G555" s="4">
        <f ca="1">IF(A555&gt;$A$8,"",OFFSET(InputPriceData!F$15,CalculationsAndCharts!$A555+$A$11,IF($C$5,8,0),1,1))</f>
        <v>468.38000499999998</v>
      </c>
      <c r="H555" s="282">
        <f t="shared" ca="1" si="127"/>
        <v>477.98001099999999</v>
      </c>
      <c r="I555" s="292">
        <f t="shared" ca="1" si="128"/>
        <v>468.27999899999998</v>
      </c>
      <c r="J555" s="50">
        <f t="shared" ca="1" si="129"/>
        <v>9.7000120000000152</v>
      </c>
      <c r="K555" s="282"/>
      <c r="L555" s="282"/>
      <c r="M555" s="292">
        <f t="shared" ca="1" si="130"/>
        <v>4.0954915956315894</v>
      </c>
      <c r="N555" s="291"/>
      <c r="P555" s="292">
        <f t="shared" ca="1" si="131"/>
        <v>477.79783957980379</v>
      </c>
      <c r="Q555" s="301">
        <f t="shared" ca="1" si="132"/>
        <v>481.89333117543538</v>
      </c>
      <c r="R555" s="301">
        <f t="shared" ca="1" si="133"/>
        <v>473.70234798417221</v>
      </c>
      <c r="S555" s="50"/>
      <c r="T555" s="292"/>
      <c r="U555" s="265"/>
      <c r="V555" s="292">
        <f t="shared" ca="1" si="134"/>
        <v>477.79783957980379</v>
      </c>
      <c r="W555" s="241">
        <f t="shared" ca="1" si="135"/>
        <v>-9.4178345798038094</v>
      </c>
      <c r="X555" s="351">
        <f t="shared" ca="1" si="136"/>
        <v>88.69560817254839</v>
      </c>
      <c r="Y555" s="50">
        <f t="shared" ca="1" si="126"/>
        <v>5.2389966263272889</v>
      </c>
      <c r="Z555" s="265">
        <f t="shared" ca="1" si="137"/>
        <v>473.61900162632725</v>
      </c>
      <c r="AA555" s="265">
        <f t="shared" ca="1" si="138"/>
        <v>463.14100837367272</v>
      </c>
      <c r="AB555" s="292"/>
      <c r="AC555" s="37"/>
      <c r="AD555" s="50"/>
      <c r="AE555" s="228"/>
      <c r="AF555" s="50"/>
      <c r="AG555" s="50"/>
      <c r="AH555" s="228"/>
      <c r="AI555" s="50"/>
      <c r="AJ555" s="50"/>
      <c r="AK555" s="50"/>
      <c r="AL555" s="68"/>
      <c r="AM555" s="246"/>
      <c r="AN555" s="241"/>
      <c r="AO555" s="68"/>
      <c r="AP555" s="68"/>
      <c r="AQ555" s="241"/>
      <c r="AR555" s="241"/>
      <c r="AS555" s="228"/>
      <c r="AT555" s="194"/>
      <c r="AU555" s="37"/>
      <c r="AV555" s="68"/>
      <c r="AW555" s="228"/>
      <c r="AX555" s="241"/>
      <c r="AY555" s="38"/>
      <c r="AZ555" s="38"/>
      <c r="BA555" s="55"/>
      <c r="BB555" s="55"/>
      <c r="BC555" s="3" t="e">
        <f t="shared" ca="1" si="124"/>
        <v>#N/A</v>
      </c>
      <c r="BD555" s="3">
        <f t="shared" ca="1" si="125"/>
        <v>104538900</v>
      </c>
      <c r="BE555" s="132"/>
      <c r="BF555" s="132"/>
      <c r="BG555" s="125"/>
      <c r="BJ555" s="68"/>
      <c r="BK555" s="68"/>
      <c r="BL555" s="68"/>
      <c r="BN555" s="169"/>
      <c r="BP555" s="68"/>
      <c r="BQ555" s="68"/>
      <c r="BR555" s="68"/>
      <c r="BU555" s="68"/>
      <c r="BV555" s="68"/>
      <c r="BW555" s="68"/>
      <c r="BX555" s="68"/>
      <c r="BZ555" s="237"/>
      <c r="CD555" s="237"/>
      <c r="CF555" s="68"/>
      <c r="CG555" s="68"/>
      <c r="CH555" s="237"/>
      <c r="CL555" s="237"/>
    </row>
    <row r="556" spans="1:90" x14ac:dyDescent="0.4">
      <c r="A556">
        <v>524</v>
      </c>
      <c r="B556" s="47">
        <f ca="1">IF(A556&gt;$A$8,"",OFFSET(InputPriceData!B$15,$A556+$A$11,0,1,1))</f>
        <v>44565</v>
      </c>
      <c r="C556" s="3">
        <f ca="1">IF(A556&gt;$A$8,"",OFFSET(InputPriceData!G$15,CalculationsAndCharts!$A556+$A$11,IF($C$5,8,0),1,1))</f>
        <v>71178700</v>
      </c>
      <c r="D556" s="4">
        <f ca="1">IF(A556&gt;$A$8,"",OFFSET(InputPriceData!C$15,CalculationsAndCharts!$A556+$A$11,IF($C$5,8,0),1,1))</f>
        <v>479.22000100000002</v>
      </c>
      <c r="E556" s="4">
        <f ca="1">IF(A556&gt;$A$8,"",OFFSET(InputPriceData!D$15,CalculationsAndCharts!$A556+$A$11,IF($C$5,8,0),1,1))</f>
        <v>479.98001099999999</v>
      </c>
      <c r="F556" s="4">
        <f ca="1">IF(A556&gt;$A$8,"",OFFSET(InputPriceData!E$15,CalculationsAndCharts!$A556+$A$11,IF($C$5,8,0),1,1))</f>
        <v>475.57998700000002</v>
      </c>
      <c r="G556" s="4">
        <f ca="1">IF(A556&gt;$A$8,"",OFFSET(InputPriceData!F$15,CalculationsAndCharts!$A556+$A$11,IF($C$5,8,0),1,1))</f>
        <v>477.54998799999998</v>
      </c>
      <c r="H556" s="282">
        <f t="shared" ca="1" si="127"/>
        <v>479.98001099999999</v>
      </c>
      <c r="I556" s="292">
        <f t="shared" ca="1" si="128"/>
        <v>475.57998700000002</v>
      </c>
      <c r="J556" s="50">
        <f t="shared" ca="1" si="129"/>
        <v>4.4000239999999735</v>
      </c>
      <c r="K556" s="282"/>
      <c r="L556" s="282"/>
      <c r="M556" s="292">
        <f t="shared" ca="1" si="130"/>
        <v>2.6294655100754092</v>
      </c>
      <c r="N556" s="291"/>
      <c r="P556" s="292">
        <f t="shared" ca="1" si="131"/>
        <v>479.35871487655936</v>
      </c>
      <c r="Q556" s="301">
        <f t="shared" ca="1" si="132"/>
        <v>481.98818038663478</v>
      </c>
      <c r="R556" s="301">
        <f t="shared" ca="1" si="133"/>
        <v>476.72924936648394</v>
      </c>
      <c r="S556" s="50"/>
      <c r="T556" s="292"/>
      <c r="U556" s="265"/>
      <c r="V556" s="292">
        <f t="shared" ca="1" si="134"/>
        <v>479.35871487655936</v>
      </c>
      <c r="W556" s="241">
        <f t="shared" ca="1" si="135"/>
        <v>-1.8087268765593763</v>
      </c>
      <c r="X556" s="351">
        <f t="shared" ca="1" si="136"/>
        <v>3.2714929139882369</v>
      </c>
      <c r="Y556" s="50">
        <f t="shared" ca="1" si="126"/>
        <v>5.5285802840331026</v>
      </c>
      <c r="Z556" s="265">
        <f t="shared" ca="1" si="137"/>
        <v>483.07856828403311</v>
      </c>
      <c r="AA556" s="265">
        <f t="shared" ca="1" si="138"/>
        <v>472.02140771596686</v>
      </c>
      <c r="AB556" s="292"/>
      <c r="AC556" s="37"/>
      <c r="AD556" s="50"/>
      <c r="AE556" s="228"/>
      <c r="AF556" s="50"/>
      <c r="AG556" s="50"/>
      <c r="AH556" s="228"/>
      <c r="AI556" s="50"/>
      <c r="AJ556" s="50"/>
      <c r="AK556" s="50"/>
      <c r="AL556" s="68"/>
      <c r="AM556" s="246"/>
      <c r="AN556" s="241"/>
      <c r="AO556" s="68"/>
      <c r="AP556" s="68"/>
      <c r="AQ556" s="241"/>
      <c r="AR556" s="241"/>
      <c r="AS556" s="228"/>
      <c r="AT556" s="194"/>
      <c r="AU556" s="37"/>
      <c r="AV556" s="68"/>
      <c r="AW556" s="228"/>
      <c r="AX556" s="241"/>
      <c r="AY556" s="38"/>
      <c r="AZ556" s="38"/>
      <c r="BA556" s="55"/>
      <c r="BB556" s="55"/>
      <c r="BC556" s="3" t="e">
        <f t="shared" ca="1" si="124"/>
        <v>#N/A</v>
      </c>
      <c r="BD556" s="3">
        <f t="shared" ca="1" si="125"/>
        <v>71178700</v>
      </c>
      <c r="BE556" s="132"/>
      <c r="BF556" s="132"/>
      <c r="BG556" s="125"/>
      <c r="BJ556" s="68"/>
      <c r="BK556" s="68"/>
      <c r="BL556" s="68"/>
      <c r="BN556" s="169"/>
      <c r="BP556" s="68"/>
      <c r="BQ556" s="68"/>
      <c r="BR556" s="68"/>
      <c r="BU556" s="68"/>
      <c r="BV556" s="68"/>
      <c r="BW556" s="68"/>
      <c r="BX556" s="68"/>
      <c r="BZ556" s="237"/>
      <c r="CD556" s="237"/>
      <c r="CF556" s="68"/>
      <c r="CG556" s="68"/>
      <c r="CH556" s="237"/>
      <c r="CL556" s="237"/>
    </row>
    <row r="557" spans="1:90" x14ac:dyDescent="0.4">
      <c r="A557">
        <v>525</v>
      </c>
      <c r="B557" s="47">
        <f ca="1">IF(A557&gt;$A$8,"",OFFSET(InputPriceData!B$15,$A557+$A$11,0,1,1))</f>
        <v>44564</v>
      </c>
      <c r="C557" s="3">
        <f ca="1">IF(A557&gt;$A$8,"",OFFSET(InputPriceData!G$15,CalculationsAndCharts!$A557+$A$11,IF($C$5,8,0),1,1))</f>
        <v>72668200</v>
      </c>
      <c r="D557" s="4">
        <f ca="1">IF(A557&gt;$A$8,"",OFFSET(InputPriceData!C$15,CalculationsAndCharts!$A557+$A$11,IF($C$5,8,0),1,1))</f>
        <v>476.29998799999998</v>
      </c>
      <c r="E557" s="4">
        <f ca="1">IF(A557&gt;$A$8,"",OFFSET(InputPriceData!D$15,CalculationsAndCharts!$A557+$A$11,IF($C$5,8,0),1,1))</f>
        <v>477.85000600000001</v>
      </c>
      <c r="F557" s="4">
        <f ca="1">IF(A557&gt;$A$8,"",OFFSET(InputPriceData!E$15,CalculationsAndCharts!$A557+$A$11,IF($C$5,8,0),1,1))</f>
        <v>473.85000600000001</v>
      </c>
      <c r="G557" s="4">
        <f ca="1">IF(A557&gt;$A$8,"",OFFSET(InputPriceData!F$15,CalculationsAndCharts!$A557+$A$11,IF($C$5,8,0),1,1))</f>
        <v>477.709991</v>
      </c>
      <c r="H557" s="282">
        <f t="shared" ca="1" si="127"/>
        <v>477.85000600000001</v>
      </c>
      <c r="I557" s="292">
        <f t="shared" ca="1" si="128"/>
        <v>473.85000600000001</v>
      </c>
      <c r="J557" s="50">
        <f t="shared" ca="1" si="129"/>
        <v>4</v>
      </c>
      <c r="K557" s="282"/>
      <c r="L557" s="282"/>
      <c r="M557" s="292">
        <f t="shared" ca="1" si="130"/>
        <v>2.3065346645223839</v>
      </c>
      <c r="N557" s="291"/>
      <c r="P557" s="292">
        <f t="shared" ca="1" si="131"/>
        <v>478.6831678422331</v>
      </c>
      <c r="Q557" s="301">
        <f t="shared" ca="1" si="132"/>
        <v>480.98970250675546</v>
      </c>
      <c r="R557" s="301">
        <f t="shared" ca="1" si="133"/>
        <v>476.37663317771074</v>
      </c>
      <c r="S557" s="50"/>
      <c r="T557" s="292"/>
      <c r="U557" s="265"/>
      <c r="V557" s="292">
        <f t="shared" ca="1" si="134"/>
        <v>478.6831678422331</v>
      </c>
      <c r="W557" s="241">
        <f t="shared" ca="1" si="135"/>
        <v>-0.97317684223310152</v>
      </c>
      <c r="X557" s="351">
        <f t="shared" ca="1" si="136"/>
        <v>0.94707316625879101</v>
      </c>
      <c r="Y557" s="50">
        <f t="shared" ca="1" si="126"/>
        <v>5.6592961484519346</v>
      </c>
      <c r="Z557" s="265">
        <f t="shared" ca="1" si="137"/>
        <v>483.36928714845192</v>
      </c>
      <c r="AA557" s="265">
        <f t="shared" ca="1" si="138"/>
        <v>472.05069485154809</v>
      </c>
      <c r="AB557" s="292"/>
      <c r="AC557" s="37"/>
      <c r="AD557" s="50"/>
      <c r="AE557" s="228"/>
      <c r="AF557" s="50"/>
      <c r="AG557" s="50"/>
      <c r="AH557" s="228"/>
      <c r="AI557" s="50"/>
      <c r="AJ557" s="50"/>
      <c r="AK557" s="50"/>
      <c r="AL557" s="68"/>
      <c r="AM557" s="246"/>
      <c r="AN557" s="241"/>
      <c r="AO557" s="68"/>
      <c r="AP557" s="68"/>
      <c r="AQ557" s="241"/>
      <c r="AR557" s="241"/>
      <c r="AS557" s="228"/>
      <c r="AT557" s="194"/>
      <c r="AU557" s="37"/>
      <c r="AV557" s="68"/>
      <c r="AW557" s="228"/>
      <c r="AX557" s="241"/>
      <c r="AY557" s="38"/>
      <c r="AZ557" s="38"/>
      <c r="BA557" s="55"/>
      <c r="BB557" s="55"/>
      <c r="BC557" s="3">
        <f t="shared" ref="BC557:BC620" ca="1" si="139">IF(G557&gt;=G558,C557,NA())</f>
        <v>72668200</v>
      </c>
      <c r="BD557" s="3" t="e">
        <f t="shared" ref="BD557:BD620" ca="1" si="140">IF(G557&lt;G558,C557,NA())</f>
        <v>#N/A</v>
      </c>
      <c r="BE557" s="132"/>
      <c r="BF557" s="132"/>
      <c r="BG557" s="125"/>
      <c r="BJ557" s="68"/>
      <c r="BK557" s="68"/>
      <c r="BL557" s="68"/>
      <c r="BN557" s="169"/>
      <c r="BP557" s="68"/>
      <c r="BQ557" s="68"/>
      <c r="BR557" s="68"/>
      <c r="BU557" s="68"/>
      <c r="BV557" s="68"/>
      <c r="BW557" s="68"/>
      <c r="BX557" s="68"/>
      <c r="BZ557" s="237"/>
      <c r="CD557" s="237"/>
      <c r="CF557" s="68"/>
      <c r="CG557" s="68"/>
      <c r="CH557" s="237"/>
      <c r="CL557" s="237"/>
    </row>
    <row r="558" spans="1:90" x14ac:dyDescent="0.4">
      <c r="A558">
        <v>526</v>
      </c>
      <c r="B558" s="47">
        <f ca="1">IF(A558&gt;$A$8,"",OFFSET(InputPriceData!B$15,$A558+$A$11,0,1,1))</f>
        <v>44561</v>
      </c>
      <c r="C558" s="3">
        <f ca="1">IF(A558&gt;$A$8,"",OFFSET(InputPriceData!G$15,CalculationsAndCharts!$A558+$A$11,IF($C$5,8,0),1,1))</f>
        <v>65237400</v>
      </c>
      <c r="D558" s="4">
        <f ca="1">IF(A558&gt;$A$8,"",OFFSET(InputPriceData!C$15,CalculationsAndCharts!$A558+$A$11,IF($C$5,8,0),1,1))</f>
        <v>475.64001500000001</v>
      </c>
      <c r="E558" s="4">
        <f ca="1">IF(A558&gt;$A$8,"",OFFSET(InputPriceData!D$15,CalculationsAndCharts!$A558+$A$11,IF($C$5,8,0),1,1))</f>
        <v>476.85998499999999</v>
      </c>
      <c r="F558" s="4">
        <f ca="1">IF(A558&gt;$A$8,"",OFFSET(InputPriceData!E$15,CalculationsAndCharts!$A558+$A$11,IF($C$5,8,0),1,1))</f>
        <v>474.67001299999998</v>
      </c>
      <c r="G558" s="4">
        <f ca="1">IF(A558&gt;$A$8,"",OFFSET(InputPriceData!F$15,CalculationsAndCharts!$A558+$A$11,IF($C$5,8,0),1,1))</f>
        <v>474.959991</v>
      </c>
      <c r="H558" s="282">
        <f t="shared" ca="1" si="127"/>
        <v>476.85998499999999</v>
      </c>
      <c r="I558" s="292">
        <f t="shared" ca="1" si="128"/>
        <v>474.67001299999998</v>
      </c>
      <c r="J558" s="50">
        <f t="shared" ca="1" si="129"/>
        <v>2.1899720000000116</v>
      </c>
      <c r="K558" s="282"/>
      <c r="L558" s="282"/>
      <c r="M558" s="292">
        <f t="shared" ca="1" si="130"/>
        <v>2.5862249928077499</v>
      </c>
      <c r="N558" s="291"/>
      <c r="P558" s="292">
        <f t="shared" ca="1" si="131"/>
        <v>478.1445304130151</v>
      </c>
      <c r="Q558" s="301">
        <f t="shared" ca="1" si="132"/>
        <v>480.73075540582283</v>
      </c>
      <c r="R558" s="301">
        <f t="shared" ca="1" si="133"/>
        <v>475.55830542020738</v>
      </c>
      <c r="S558" s="50"/>
      <c r="T558" s="292"/>
      <c r="U558" s="265"/>
      <c r="V558" s="292">
        <f t="shared" ca="1" si="134"/>
        <v>478.1445304130151</v>
      </c>
      <c r="W558" s="241">
        <f t="shared" ca="1" si="135"/>
        <v>-3.1845394130151021</v>
      </c>
      <c r="X558" s="351">
        <f t="shared" ca="1" si="136"/>
        <v>10.141291273046571</v>
      </c>
      <c r="Y558" s="50">
        <f t="shared" ca="1" si="126"/>
        <v>5.6551823471767415</v>
      </c>
      <c r="Z558" s="265">
        <f t="shared" ca="1" si="137"/>
        <v>480.61517334717672</v>
      </c>
      <c r="AA558" s="265">
        <f t="shared" ca="1" si="138"/>
        <v>469.30480865282328</v>
      </c>
      <c r="AB558" s="292"/>
      <c r="AC558" s="37"/>
      <c r="AD558" s="50"/>
      <c r="AE558" s="228"/>
      <c r="AF558" s="50"/>
      <c r="AG558" s="50"/>
      <c r="AH558" s="228"/>
      <c r="AI558" s="50"/>
      <c r="AJ558" s="50"/>
      <c r="AK558" s="50"/>
      <c r="AL558" s="68"/>
      <c r="AM558" s="246"/>
      <c r="AN558" s="241"/>
      <c r="AO558" s="68"/>
      <c r="AP558" s="68"/>
      <c r="AQ558" s="241"/>
      <c r="AR558" s="241"/>
      <c r="AS558" s="228"/>
      <c r="AT558" s="194"/>
      <c r="AU558" s="37"/>
      <c r="AV558" s="68"/>
      <c r="AW558" s="228"/>
      <c r="AX558" s="241"/>
      <c r="AY558" s="38"/>
      <c r="AZ558" s="38"/>
      <c r="BA558" s="55"/>
      <c r="BB558" s="55"/>
      <c r="BC558" s="3" t="e">
        <f t="shared" ca="1" si="139"/>
        <v>#N/A</v>
      </c>
      <c r="BD558" s="3">
        <f t="shared" ca="1" si="140"/>
        <v>65237400</v>
      </c>
      <c r="BE558" s="132"/>
      <c r="BF558" s="132"/>
      <c r="BG558" s="125"/>
      <c r="BJ558" s="68"/>
      <c r="BK558" s="68"/>
      <c r="BL558" s="68"/>
      <c r="BN558" s="169"/>
      <c r="BP558" s="68"/>
      <c r="BQ558" s="68"/>
      <c r="BR558" s="68"/>
      <c r="BU558" s="68"/>
      <c r="BV558" s="68"/>
      <c r="BW558" s="68"/>
      <c r="BX558" s="68"/>
      <c r="BZ558" s="237"/>
      <c r="CD558" s="237"/>
      <c r="CF558" s="68"/>
      <c r="CG558" s="68"/>
      <c r="CH558" s="237"/>
      <c r="CL558" s="237"/>
    </row>
    <row r="559" spans="1:90" x14ac:dyDescent="0.4">
      <c r="A559">
        <v>527</v>
      </c>
      <c r="B559" s="47">
        <f ca="1">IF(A559&gt;$A$8,"",OFFSET(InputPriceData!B$15,$A559+$A$11,0,1,1))</f>
        <v>44560</v>
      </c>
      <c r="C559" s="3">
        <f ca="1">IF(A559&gt;$A$8,"",OFFSET(InputPriceData!G$15,CalculationsAndCharts!$A559+$A$11,IF($C$5,8,0),1,1))</f>
        <v>55329000</v>
      </c>
      <c r="D559" s="4">
        <f ca="1">IF(A559&gt;$A$8,"",OFFSET(InputPriceData!C$15,CalculationsAndCharts!$A559+$A$11,IF($C$5,8,0),1,1))</f>
        <v>477.92999300000002</v>
      </c>
      <c r="E559" s="4">
        <f ca="1">IF(A559&gt;$A$8,"",OFFSET(InputPriceData!D$15,CalculationsAndCharts!$A559+$A$11,IF($C$5,8,0),1,1))</f>
        <v>479</v>
      </c>
      <c r="F559" s="4">
        <f ca="1">IF(A559&gt;$A$8,"",OFFSET(InputPriceData!E$15,CalculationsAndCharts!$A559+$A$11,IF($C$5,8,0),1,1))</f>
        <v>475.67001299999998</v>
      </c>
      <c r="G559" s="4">
        <f ca="1">IF(A559&gt;$A$8,"",OFFSET(InputPriceData!F$15,CalculationsAndCharts!$A559+$A$11,IF($C$5,8,0),1,1))</f>
        <v>476.16000400000001</v>
      </c>
      <c r="H559" s="282">
        <f t="shared" ca="1" si="127"/>
        <v>479</v>
      </c>
      <c r="I559" s="292">
        <f t="shared" ca="1" si="128"/>
        <v>475.67001299999998</v>
      </c>
      <c r="J559" s="50">
        <f t="shared" ca="1" si="129"/>
        <v>3.3299870000000169</v>
      </c>
      <c r="K559" s="282"/>
      <c r="L559" s="282"/>
      <c r="M559" s="292">
        <f t="shared" ca="1" si="130"/>
        <v>3.2517448137125529</v>
      </c>
      <c r="N559" s="291"/>
      <c r="P559" s="292">
        <f t="shared" ca="1" si="131"/>
        <v>477.46739255867783</v>
      </c>
      <c r="Q559" s="301">
        <f t="shared" ca="1" si="132"/>
        <v>480.71913737239038</v>
      </c>
      <c r="R559" s="301">
        <f t="shared" ca="1" si="133"/>
        <v>474.21564774496528</v>
      </c>
      <c r="S559" s="50"/>
      <c r="T559" s="292"/>
      <c r="U559" s="265"/>
      <c r="V559" s="292">
        <f t="shared" ca="1" si="134"/>
        <v>477.46739255867783</v>
      </c>
      <c r="W559" s="241">
        <f t="shared" ca="1" si="135"/>
        <v>-1.3073885586778147</v>
      </c>
      <c r="X559" s="351">
        <f t="shared" ca="1" si="136"/>
        <v>1.7092648433616537</v>
      </c>
      <c r="Y559" s="50">
        <f t="shared" ca="1" si="126"/>
        <v>5.6373998719176948</v>
      </c>
      <c r="Z559" s="265">
        <f t="shared" ca="1" si="137"/>
        <v>481.79740387191771</v>
      </c>
      <c r="AA559" s="265">
        <f t="shared" ca="1" si="138"/>
        <v>470.52260412808232</v>
      </c>
      <c r="AB559" s="292"/>
      <c r="AC559" s="37"/>
      <c r="AD559" s="50"/>
      <c r="AE559" s="228"/>
      <c r="AF559" s="50"/>
      <c r="AG559" s="50"/>
      <c r="AH559" s="228"/>
      <c r="AI559" s="50"/>
      <c r="AJ559" s="50"/>
      <c r="AK559" s="50"/>
      <c r="AL559" s="68"/>
      <c r="AM559" s="246"/>
      <c r="AN559" s="241"/>
      <c r="AO559" s="68"/>
      <c r="AP559" s="68"/>
      <c r="AQ559" s="241"/>
      <c r="AR559" s="241"/>
      <c r="AS559" s="228"/>
      <c r="AT559" s="194"/>
      <c r="AU559" s="37"/>
      <c r="AV559" s="68"/>
      <c r="AW559" s="228"/>
      <c r="AX559" s="241"/>
      <c r="AY559" s="38"/>
      <c r="AZ559" s="38"/>
      <c r="BA559" s="55"/>
      <c r="BB559" s="55"/>
      <c r="BC559" s="3" t="e">
        <f t="shared" ca="1" si="139"/>
        <v>#N/A</v>
      </c>
      <c r="BD559" s="3">
        <f t="shared" ca="1" si="140"/>
        <v>55329000</v>
      </c>
      <c r="BE559" s="132"/>
      <c r="BF559" s="132"/>
      <c r="BG559" s="125"/>
      <c r="BJ559" s="68"/>
      <c r="BK559" s="68"/>
      <c r="BL559" s="68"/>
      <c r="BN559" s="169"/>
      <c r="BP559" s="68"/>
      <c r="BQ559" s="68"/>
      <c r="BR559" s="68"/>
      <c r="BU559" s="68"/>
      <c r="BV559" s="68"/>
      <c r="BW559" s="68"/>
      <c r="BX559" s="68"/>
      <c r="BZ559" s="237"/>
      <c r="CD559" s="237"/>
      <c r="CF559" s="68"/>
      <c r="CG559" s="68"/>
      <c r="CH559" s="237"/>
      <c r="CL559" s="237"/>
    </row>
    <row r="560" spans="1:90" x14ac:dyDescent="0.4">
      <c r="A560">
        <v>528</v>
      </c>
      <c r="B560" s="47">
        <f ca="1">IF(A560&gt;$A$8,"",OFFSET(InputPriceData!B$15,$A560+$A$11,0,1,1))</f>
        <v>44559</v>
      </c>
      <c r="C560" s="3">
        <f ca="1">IF(A560&gt;$A$8,"",OFFSET(InputPriceData!G$15,CalculationsAndCharts!$A560+$A$11,IF($C$5,8,0),1,1))</f>
        <v>54503000</v>
      </c>
      <c r="D560" s="4">
        <f ca="1">IF(A560&gt;$A$8,"",OFFSET(InputPriceData!C$15,CalculationsAndCharts!$A560+$A$11,IF($C$5,8,0),1,1))</f>
        <v>476.98001099999999</v>
      </c>
      <c r="E560" s="4">
        <f ca="1">IF(A560&gt;$A$8,"",OFFSET(InputPriceData!D$15,CalculationsAndCharts!$A560+$A$11,IF($C$5,8,0),1,1))</f>
        <v>478.55999800000001</v>
      </c>
      <c r="F560" s="4">
        <f ca="1">IF(A560&gt;$A$8,"",OFFSET(InputPriceData!E$15,CalculationsAndCharts!$A560+$A$11,IF($C$5,8,0),1,1))</f>
        <v>475.92001299999998</v>
      </c>
      <c r="G560" s="4">
        <f ca="1">IF(A560&gt;$A$8,"",OFFSET(InputPriceData!F$15,CalculationsAndCharts!$A560+$A$11,IF($C$5,8,0),1,1))</f>
        <v>477.48001099999999</v>
      </c>
      <c r="H560" s="282">
        <f t="shared" ca="1" si="127"/>
        <v>478.55999800000001</v>
      </c>
      <c r="I560" s="292">
        <f t="shared" ca="1" si="128"/>
        <v>475.92001299999998</v>
      </c>
      <c r="J560" s="50">
        <f t="shared" ca="1" si="129"/>
        <v>2.6399850000000242</v>
      </c>
      <c r="K560" s="282"/>
      <c r="L560" s="282"/>
      <c r="M560" s="292">
        <f t="shared" ca="1" si="130"/>
        <v>4.1169051967421879</v>
      </c>
      <c r="N560" s="291"/>
      <c r="P560" s="292">
        <f t="shared" ca="1" si="131"/>
        <v>475.54947443371429</v>
      </c>
      <c r="Q560" s="301">
        <f t="shared" ca="1" si="132"/>
        <v>479.6663796304565</v>
      </c>
      <c r="R560" s="301">
        <f t="shared" ca="1" si="133"/>
        <v>471.43256923697209</v>
      </c>
      <c r="S560" s="50"/>
      <c r="T560" s="292"/>
      <c r="U560" s="265"/>
      <c r="V560" s="292">
        <f t="shared" ca="1" si="134"/>
        <v>475.54947443371429</v>
      </c>
      <c r="W560" s="241">
        <f t="shared" ca="1" si="135"/>
        <v>1.9305365662856957</v>
      </c>
      <c r="X560" s="351">
        <f t="shared" ca="1" si="136"/>
        <v>3.7269714337661641</v>
      </c>
      <c r="Y560" s="50">
        <f t="shared" ca="1" si="126"/>
        <v>5.8654359398455371</v>
      </c>
      <c r="Z560" s="265">
        <f t="shared" ca="1" si="137"/>
        <v>483.34544693984554</v>
      </c>
      <c r="AA560" s="265">
        <f t="shared" ca="1" si="138"/>
        <v>471.61457506015444</v>
      </c>
      <c r="AB560" s="292"/>
      <c r="AC560" s="37"/>
      <c r="AD560" s="50"/>
      <c r="AE560" s="228"/>
      <c r="AF560" s="50"/>
      <c r="AG560" s="50"/>
      <c r="AH560" s="228"/>
      <c r="AI560" s="50"/>
      <c r="AJ560" s="50"/>
      <c r="AK560" s="50"/>
      <c r="AL560" s="68"/>
      <c r="AM560" s="246"/>
      <c r="AN560" s="241"/>
      <c r="AO560" s="68"/>
      <c r="AP560" s="68"/>
      <c r="AQ560" s="241"/>
      <c r="AR560" s="241"/>
      <c r="AS560" s="228"/>
      <c r="AT560" s="194"/>
      <c r="AU560" s="37"/>
      <c r="AV560" s="68"/>
      <c r="AW560" s="228"/>
      <c r="AX560" s="241"/>
      <c r="AY560" s="38"/>
      <c r="AZ560" s="38"/>
      <c r="BA560" s="55"/>
      <c r="BB560" s="55"/>
      <c r="BC560" s="3">
        <f t="shared" ca="1" si="139"/>
        <v>54503000</v>
      </c>
      <c r="BD560" s="3" t="e">
        <f t="shared" ca="1" si="140"/>
        <v>#N/A</v>
      </c>
      <c r="BE560" s="132"/>
      <c r="BF560" s="132"/>
      <c r="BG560" s="125"/>
      <c r="BJ560" s="68"/>
      <c r="BK560" s="68"/>
      <c r="BL560" s="68"/>
      <c r="BN560" s="169"/>
      <c r="BP560" s="68"/>
      <c r="BQ560" s="68"/>
      <c r="BR560" s="68"/>
      <c r="BU560" s="68"/>
      <c r="BV560" s="68"/>
      <c r="BW560" s="68"/>
      <c r="BX560" s="68"/>
      <c r="BZ560" s="237"/>
      <c r="CD560" s="237"/>
      <c r="CF560" s="68"/>
      <c r="CG560" s="68"/>
      <c r="CH560" s="237"/>
      <c r="CL560" s="237"/>
    </row>
    <row r="561" spans="1:90" x14ac:dyDescent="0.4">
      <c r="A561">
        <v>529</v>
      </c>
      <c r="B561" s="47">
        <f ca="1">IF(A561&gt;$A$8,"",OFFSET(InputPriceData!B$15,$A561+$A$11,0,1,1))</f>
        <v>44558</v>
      </c>
      <c r="C561" s="3">
        <f ca="1">IF(A561&gt;$A$8,"",OFFSET(InputPriceData!G$15,CalculationsAndCharts!$A561+$A$11,IF($C$5,8,0),1,1))</f>
        <v>47274600</v>
      </c>
      <c r="D561" s="4">
        <f ca="1">IF(A561&gt;$A$8,"",OFFSET(InputPriceData!C$15,CalculationsAndCharts!$A561+$A$11,IF($C$5,8,0),1,1))</f>
        <v>477.72000100000002</v>
      </c>
      <c r="E561" s="4">
        <f ca="1">IF(A561&gt;$A$8,"",OFFSET(InputPriceData!D$15,CalculationsAndCharts!$A561+$A$11,IF($C$5,8,0),1,1))</f>
        <v>478.80999800000001</v>
      </c>
      <c r="F561" s="4">
        <f ca="1">IF(A561&gt;$A$8,"",OFFSET(InputPriceData!E$15,CalculationsAndCharts!$A561+$A$11,IF($C$5,8,0),1,1))</f>
        <v>476.05999800000001</v>
      </c>
      <c r="G561" s="4">
        <f ca="1">IF(A561&gt;$A$8,"",OFFSET(InputPriceData!F$15,CalculationsAndCharts!$A561+$A$11,IF($C$5,8,0),1,1))</f>
        <v>476.86999500000002</v>
      </c>
      <c r="H561" s="282">
        <f t="shared" ca="1" si="127"/>
        <v>478.80999800000001</v>
      </c>
      <c r="I561" s="292">
        <f t="shared" ca="1" si="128"/>
        <v>476.05999800000001</v>
      </c>
      <c r="J561" s="50">
        <f t="shared" ca="1" si="129"/>
        <v>2.75</v>
      </c>
      <c r="K561" s="282"/>
      <c r="L561" s="282"/>
      <c r="M561" s="292">
        <f t="shared" ca="1" si="130"/>
        <v>5.4707900842079704</v>
      </c>
      <c r="N561" s="291"/>
      <c r="P561" s="292">
        <f t="shared" ca="1" si="131"/>
        <v>472.53877938291686</v>
      </c>
      <c r="Q561" s="301">
        <f t="shared" ca="1" si="132"/>
        <v>478.00956946712483</v>
      </c>
      <c r="R561" s="301">
        <f t="shared" ca="1" si="133"/>
        <v>467.06798929870888</v>
      </c>
      <c r="S561" s="50"/>
      <c r="T561" s="292"/>
      <c r="U561" s="265"/>
      <c r="V561" s="292">
        <f t="shared" ca="1" si="134"/>
        <v>472.53877938291686</v>
      </c>
      <c r="W561" s="241">
        <f t="shared" ca="1" si="135"/>
        <v>4.3312156170831599</v>
      </c>
      <c r="X561" s="351">
        <f t="shared" ca="1" si="136"/>
        <v>18.759428721665056</v>
      </c>
      <c r="Y561" s="50">
        <f t="shared" ca="1" si="126"/>
        <v>6.0468904947842388</v>
      </c>
      <c r="Z561" s="265">
        <f t="shared" ca="1" si="137"/>
        <v>482.91688549478425</v>
      </c>
      <c r="AA561" s="265">
        <f t="shared" ca="1" si="138"/>
        <v>470.82310450521578</v>
      </c>
      <c r="AB561" s="292"/>
      <c r="AC561" s="37"/>
      <c r="AD561" s="50"/>
      <c r="AE561" s="228"/>
      <c r="AF561" s="50"/>
      <c r="AG561" s="50"/>
      <c r="AH561" s="228"/>
      <c r="AI561" s="50"/>
      <c r="AJ561" s="50"/>
      <c r="AK561" s="50"/>
      <c r="AL561" s="68"/>
      <c r="AM561" s="246"/>
      <c r="AN561" s="241"/>
      <c r="AO561" s="68"/>
      <c r="AP561" s="68"/>
      <c r="AQ561" s="241"/>
      <c r="AR561" s="241"/>
      <c r="AS561" s="228"/>
      <c r="AT561" s="194"/>
      <c r="AU561" s="37"/>
      <c r="AV561" s="68"/>
      <c r="AW561" s="228"/>
      <c r="AX561" s="241"/>
      <c r="AY561" s="38"/>
      <c r="AZ561" s="38"/>
      <c r="BA561" s="55"/>
      <c r="BB561" s="55"/>
      <c r="BC561" s="3" t="e">
        <f t="shared" ca="1" si="139"/>
        <v>#N/A</v>
      </c>
      <c r="BD561" s="3">
        <f t="shared" ca="1" si="140"/>
        <v>47274600</v>
      </c>
      <c r="BE561" s="132"/>
      <c r="BF561" s="132"/>
      <c r="BG561" s="125"/>
      <c r="BJ561" s="68"/>
      <c r="BK561" s="68"/>
      <c r="BL561" s="68"/>
      <c r="BN561" s="169"/>
      <c r="BP561" s="68"/>
      <c r="BQ561" s="68"/>
      <c r="BR561" s="68"/>
      <c r="BU561" s="68"/>
      <c r="BV561" s="68"/>
      <c r="BW561" s="68"/>
      <c r="BX561" s="68"/>
      <c r="BZ561" s="237"/>
      <c r="CD561" s="237"/>
      <c r="CF561" s="68"/>
      <c r="CG561" s="68"/>
      <c r="CH561" s="237"/>
      <c r="CL561" s="237"/>
    </row>
    <row r="562" spans="1:90" x14ac:dyDescent="0.4">
      <c r="A562">
        <v>530</v>
      </c>
      <c r="B562" s="47">
        <f ca="1">IF(A562&gt;$A$8,"",OFFSET(InputPriceData!B$15,$A562+$A$11,0,1,1))</f>
        <v>44557</v>
      </c>
      <c r="C562" s="3">
        <f ca="1">IF(A562&gt;$A$8,"",OFFSET(InputPriceData!G$15,CalculationsAndCharts!$A562+$A$11,IF($C$5,8,0),1,1))</f>
        <v>56808600</v>
      </c>
      <c r="D562" s="4">
        <f ca="1">IF(A562&gt;$A$8,"",OFFSET(InputPriceData!C$15,CalculationsAndCharts!$A562+$A$11,IF($C$5,8,0),1,1))</f>
        <v>472.05999800000001</v>
      </c>
      <c r="E562" s="4">
        <f ca="1">IF(A562&gt;$A$8,"",OFFSET(InputPriceData!D$15,CalculationsAndCharts!$A562+$A$11,IF($C$5,8,0),1,1))</f>
        <v>477.30999800000001</v>
      </c>
      <c r="F562" s="4">
        <f ca="1">IF(A562&gt;$A$8,"",OFFSET(InputPriceData!E$15,CalculationsAndCharts!$A562+$A$11,IF($C$5,8,0),1,1))</f>
        <v>472.01001000000002</v>
      </c>
      <c r="G562" s="4">
        <f ca="1">IF(A562&gt;$A$8,"",OFFSET(InputPriceData!F$15,CalculationsAndCharts!$A562+$A$11,IF($C$5,8,0),1,1))</f>
        <v>477.26001000000002</v>
      </c>
      <c r="H562" s="282">
        <f t="shared" ca="1" si="127"/>
        <v>477.30999800000001</v>
      </c>
      <c r="I562" s="292">
        <f t="shared" ca="1" si="128"/>
        <v>470.60000600000001</v>
      </c>
      <c r="J562" s="50">
        <f t="shared" ca="1" si="129"/>
        <v>6.7099919999999997</v>
      </c>
      <c r="K562" s="282"/>
      <c r="L562" s="282"/>
      <c r="M562" s="292">
        <f t="shared" ca="1" si="130"/>
        <v>6.2271096146106526</v>
      </c>
      <c r="N562" s="291"/>
      <c r="P562" s="292">
        <f t="shared" ca="1" si="131"/>
        <v>468.47023402746504</v>
      </c>
      <c r="Q562" s="301">
        <f t="shared" ca="1" si="132"/>
        <v>474.69734364207568</v>
      </c>
      <c r="R562" s="301">
        <f t="shared" ca="1" si="133"/>
        <v>462.2431244128544</v>
      </c>
      <c r="S562" s="50"/>
      <c r="T562" s="292"/>
      <c r="U562" s="265"/>
      <c r="V562" s="292">
        <f t="shared" ca="1" si="134"/>
        <v>468.47023402746504</v>
      </c>
      <c r="W562" s="241">
        <f t="shared" ca="1" si="135"/>
        <v>8.7897759725349829</v>
      </c>
      <c r="X562" s="351">
        <f t="shared" ca="1" si="136"/>
        <v>77.2601616473533</v>
      </c>
      <c r="Y562" s="50">
        <f t="shared" ca="1" si="126"/>
        <v>5.9690832145576831</v>
      </c>
      <c r="Z562" s="265">
        <f t="shared" ca="1" si="137"/>
        <v>483.22909321455768</v>
      </c>
      <c r="AA562" s="265">
        <f t="shared" ca="1" si="138"/>
        <v>471.29092678544237</v>
      </c>
      <c r="AB562" s="292"/>
      <c r="AC562" s="37"/>
      <c r="AD562" s="50"/>
      <c r="AE562" s="228"/>
      <c r="AF562" s="50"/>
      <c r="AG562" s="50"/>
      <c r="AH562" s="228"/>
      <c r="AI562" s="50"/>
      <c r="AJ562" s="50"/>
      <c r="AK562" s="50"/>
      <c r="AL562" s="68"/>
      <c r="AM562" s="246"/>
      <c r="AN562" s="241"/>
      <c r="AO562" s="68"/>
      <c r="AP562" s="68"/>
      <c r="AQ562" s="241"/>
      <c r="AR562" s="241"/>
      <c r="AS562" s="228"/>
      <c r="AT562" s="194"/>
      <c r="AU562" s="37"/>
      <c r="AV562" s="68"/>
      <c r="AW562" s="228"/>
      <c r="AX562" s="241"/>
      <c r="AY562" s="38"/>
      <c r="AZ562" s="38"/>
      <c r="BA562" s="55"/>
      <c r="BB562" s="55"/>
      <c r="BC562" s="3">
        <f t="shared" ca="1" si="139"/>
        <v>56808600</v>
      </c>
      <c r="BD562" s="3" t="e">
        <f t="shared" ca="1" si="140"/>
        <v>#N/A</v>
      </c>
      <c r="BE562" s="132"/>
      <c r="BF562" s="132"/>
      <c r="BG562" s="125"/>
      <c r="BJ562" s="68"/>
      <c r="BK562" s="68"/>
      <c r="BL562" s="68"/>
      <c r="BN562" s="169"/>
      <c r="BP562" s="68"/>
      <c r="BQ562" s="68"/>
      <c r="BR562" s="68"/>
      <c r="BU562" s="68"/>
      <c r="BV562" s="68"/>
      <c r="BW562" s="68"/>
      <c r="BX562" s="68"/>
      <c r="BZ562" s="237"/>
      <c r="CD562" s="237"/>
      <c r="CF562" s="68"/>
      <c r="CG562" s="68"/>
      <c r="CH562" s="237"/>
      <c r="CL562" s="237"/>
    </row>
    <row r="563" spans="1:90" x14ac:dyDescent="0.4">
      <c r="A563">
        <v>531</v>
      </c>
      <c r="B563" s="47">
        <f ca="1">IF(A563&gt;$A$8,"",OFFSET(InputPriceData!B$15,$A563+$A$11,0,1,1))</f>
        <v>44553</v>
      </c>
      <c r="C563" s="3">
        <f ca="1">IF(A563&gt;$A$8,"",OFFSET(InputPriceData!G$15,CalculationsAndCharts!$A563+$A$11,IF($C$5,8,0),1,1))</f>
        <v>56439700</v>
      </c>
      <c r="D563" s="4">
        <f ca="1">IF(A563&gt;$A$8,"",OFFSET(InputPriceData!C$15,CalculationsAndCharts!$A563+$A$11,IF($C$5,8,0),1,1))</f>
        <v>468.75</v>
      </c>
      <c r="E563" s="4">
        <f ca="1">IF(A563&gt;$A$8,"",OFFSET(InputPriceData!D$15,CalculationsAndCharts!$A563+$A$11,IF($C$5,8,0),1,1))</f>
        <v>472.19000199999999</v>
      </c>
      <c r="F563" s="4">
        <f ca="1">IF(A563&gt;$A$8,"",OFFSET(InputPriceData!E$15,CalculationsAndCharts!$A563+$A$11,IF($C$5,8,0),1,1))</f>
        <v>468.64001500000001</v>
      </c>
      <c r="G563" s="4">
        <f ca="1">IF(A563&gt;$A$8,"",OFFSET(InputPriceData!F$15,CalculationsAndCharts!$A563+$A$11,IF($C$5,8,0),1,1))</f>
        <v>470.60000600000001</v>
      </c>
      <c r="H563" s="282">
        <f t="shared" ca="1" si="127"/>
        <v>472.19000199999999</v>
      </c>
      <c r="I563" s="292">
        <f t="shared" ca="1" si="128"/>
        <v>467.69000199999999</v>
      </c>
      <c r="J563" s="50">
        <f t="shared" ca="1" si="129"/>
        <v>4.5</v>
      </c>
      <c r="K563" s="282"/>
      <c r="L563" s="282"/>
      <c r="M563" s="292">
        <f t="shared" ca="1" si="130"/>
        <v>6.7865032155379623</v>
      </c>
      <c r="N563" s="291"/>
      <c r="P563" s="292">
        <f t="shared" ca="1" si="131"/>
        <v>464.74538040784773</v>
      </c>
      <c r="Q563" s="301">
        <f t="shared" ca="1" si="132"/>
        <v>471.53188362338568</v>
      </c>
      <c r="R563" s="301">
        <f t="shared" ca="1" si="133"/>
        <v>457.95887719230979</v>
      </c>
      <c r="S563" s="50"/>
      <c r="T563" s="292"/>
      <c r="U563" s="265"/>
      <c r="V563" s="292">
        <f t="shared" ca="1" si="134"/>
        <v>464.74538040784773</v>
      </c>
      <c r="W563" s="241">
        <f t="shared" ca="1" si="135"/>
        <v>5.8546255921522743</v>
      </c>
      <c r="X563" s="351">
        <f t="shared" ca="1" si="136"/>
        <v>34.276640824284371</v>
      </c>
      <c r="Y563" s="50">
        <f t="shared" ca="1" si="126"/>
        <v>5.929475124738226</v>
      </c>
      <c r="Z563" s="265">
        <f t="shared" ca="1" si="137"/>
        <v>476.52948112473825</v>
      </c>
      <c r="AA563" s="265">
        <f t="shared" ca="1" si="138"/>
        <v>464.67053087526176</v>
      </c>
      <c r="AB563" s="292"/>
      <c r="AC563" s="37"/>
      <c r="AD563" s="50"/>
      <c r="AE563" s="228"/>
      <c r="AF563" s="50"/>
      <c r="AG563" s="50"/>
      <c r="AH563" s="228"/>
      <c r="AI563" s="50"/>
      <c r="AJ563" s="50"/>
      <c r="AK563" s="50"/>
      <c r="AL563" s="68"/>
      <c r="AM563" s="246"/>
      <c r="AN563" s="241"/>
      <c r="AO563" s="68"/>
      <c r="AP563" s="68"/>
      <c r="AQ563" s="241"/>
      <c r="AR563" s="241"/>
      <c r="AS563" s="228"/>
      <c r="AT563" s="194"/>
      <c r="AU563" s="37"/>
      <c r="AV563" s="68"/>
      <c r="AW563" s="228"/>
      <c r="AX563" s="241"/>
      <c r="AY563" s="38"/>
      <c r="AZ563" s="38"/>
      <c r="BA563" s="55"/>
      <c r="BB563" s="55"/>
      <c r="BC563" s="3">
        <f t="shared" ca="1" si="139"/>
        <v>56439700</v>
      </c>
      <c r="BD563" s="3" t="e">
        <f t="shared" ca="1" si="140"/>
        <v>#N/A</v>
      </c>
      <c r="BE563" s="132"/>
      <c r="BF563" s="132"/>
      <c r="BG563" s="125"/>
      <c r="BJ563" s="68"/>
      <c r="BK563" s="68"/>
      <c r="BL563" s="68"/>
      <c r="BN563" s="169"/>
      <c r="BP563" s="68"/>
      <c r="BQ563" s="68"/>
      <c r="BR563" s="68"/>
      <c r="BU563" s="68"/>
      <c r="BV563" s="68"/>
      <c r="BW563" s="68"/>
      <c r="BX563" s="68"/>
      <c r="BZ563" s="237"/>
      <c r="CD563" s="237"/>
      <c r="CF563" s="68"/>
      <c r="CG563" s="68"/>
      <c r="CH563" s="237"/>
      <c r="CL563" s="237"/>
    </row>
    <row r="564" spans="1:90" x14ac:dyDescent="0.4">
      <c r="A564">
        <v>532</v>
      </c>
      <c r="B564" s="47">
        <f ca="1">IF(A564&gt;$A$8,"",OFFSET(InputPriceData!B$15,$A564+$A$11,0,1,1))</f>
        <v>44552</v>
      </c>
      <c r="C564" s="3">
        <f ca="1">IF(A564&gt;$A$8,"",OFFSET(InputPriceData!G$15,CalculationsAndCharts!$A564+$A$11,IF($C$5,8,0),1,1))</f>
        <v>58890200</v>
      </c>
      <c r="D564" s="4">
        <f ca="1">IF(A564&gt;$A$8,"",OFFSET(InputPriceData!C$15,CalculationsAndCharts!$A564+$A$11,IF($C$5,8,0),1,1))</f>
        <v>462.790009</v>
      </c>
      <c r="E564" s="4">
        <f ca="1">IF(A564&gt;$A$8,"",OFFSET(InputPriceData!D$15,CalculationsAndCharts!$A564+$A$11,IF($C$5,8,0),1,1))</f>
        <v>467.80999800000001</v>
      </c>
      <c r="F564" s="4">
        <f ca="1">IF(A564&gt;$A$8,"",OFFSET(InputPriceData!E$15,CalculationsAndCharts!$A564+$A$11,IF($C$5,8,0),1,1))</f>
        <v>462.57998700000002</v>
      </c>
      <c r="G564" s="4">
        <f ca="1">IF(A564&gt;$A$8,"",OFFSET(InputPriceData!F$15,CalculationsAndCharts!$A564+$A$11,IF($C$5,8,0),1,1))</f>
        <v>467.69000199999999</v>
      </c>
      <c r="H564" s="282">
        <f t="shared" ca="1" si="127"/>
        <v>467.80999800000001</v>
      </c>
      <c r="I564" s="292">
        <f t="shared" ca="1" si="128"/>
        <v>462.57998700000002</v>
      </c>
      <c r="J564" s="50">
        <f t="shared" ca="1" si="129"/>
        <v>5.2300109999999904</v>
      </c>
      <c r="K564" s="282"/>
      <c r="L564" s="282"/>
      <c r="M564" s="292">
        <f t="shared" ca="1" si="130"/>
        <v>7.8814548900630541</v>
      </c>
      <c r="N564" s="291"/>
      <c r="P564" s="292">
        <f t="shared" ca="1" si="131"/>
        <v>462.45027394338581</v>
      </c>
      <c r="Q564" s="301">
        <f t="shared" ca="1" si="132"/>
        <v>470.33172883344889</v>
      </c>
      <c r="R564" s="301">
        <f t="shared" ca="1" si="133"/>
        <v>454.56881905332273</v>
      </c>
      <c r="S564" s="50"/>
      <c r="T564" s="292"/>
      <c r="U564" s="265"/>
      <c r="V564" s="292">
        <f t="shared" ca="1" si="134"/>
        <v>462.45027394338581</v>
      </c>
      <c r="W564" s="241">
        <f t="shared" ca="1" si="135"/>
        <v>5.2397280566141831</v>
      </c>
      <c r="X564" s="351">
        <f t="shared" ca="1" si="136"/>
        <v>27.454750107269845</v>
      </c>
      <c r="Y564" s="50">
        <f t="shared" ca="1" si="126"/>
        <v>5.7839395608614099</v>
      </c>
      <c r="Z564" s="265">
        <f t="shared" ca="1" si="137"/>
        <v>473.47394156086142</v>
      </c>
      <c r="AA564" s="265">
        <f t="shared" ca="1" si="138"/>
        <v>461.90606243913857</v>
      </c>
      <c r="AB564" s="292"/>
      <c r="AC564" s="37"/>
      <c r="AD564" s="50"/>
      <c r="AE564" s="228"/>
      <c r="AF564" s="50"/>
      <c r="AG564" s="50"/>
      <c r="AH564" s="228"/>
      <c r="AI564" s="50"/>
      <c r="AJ564" s="50"/>
      <c r="AK564" s="50"/>
      <c r="AL564" s="68"/>
      <c r="AM564" s="246"/>
      <c r="AN564" s="241"/>
      <c r="AO564" s="68"/>
      <c r="AP564" s="68"/>
      <c r="AQ564" s="241"/>
      <c r="AR564" s="241"/>
      <c r="AS564" s="228"/>
      <c r="AT564" s="194"/>
      <c r="AU564" s="37"/>
      <c r="AV564" s="68"/>
      <c r="AW564" s="228"/>
      <c r="AX564" s="241"/>
      <c r="AY564" s="38"/>
      <c r="AZ564" s="38"/>
      <c r="BA564" s="55"/>
      <c r="BB564" s="55"/>
      <c r="BC564" s="3">
        <f t="shared" ca="1" si="139"/>
        <v>58890200</v>
      </c>
      <c r="BD564" s="3" t="e">
        <f t="shared" ca="1" si="140"/>
        <v>#N/A</v>
      </c>
      <c r="BE564" s="132"/>
      <c r="BF564" s="132"/>
      <c r="BG564" s="125"/>
      <c r="BJ564" s="68"/>
      <c r="BK564" s="68"/>
      <c r="BL564" s="68"/>
      <c r="BN564" s="169"/>
      <c r="BP564" s="68"/>
      <c r="BQ564" s="68"/>
      <c r="BR564" s="68"/>
      <c r="BU564" s="68"/>
      <c r="BV564" s="68"/>
      <c r="BW564" s="68"/>
      <c r="BX564" s="68"/>
      <c r="BZ564" s="237"/>
      <c r="CD564" s="237"/>
      <c r="CF564" s="68"/>
      <c r="CG564" s="68"/>
      <c r="CH564" s="237"/>
      <c r="CL564" s="237"/>
    </row>
    <row r="565" spans="1:90" x14ac:dyDescent="0.4">
      <c r="A565">
        <v>533</v>
      </c>
      <c r="B565" s="47">
        <f ca="1">IF(A565&gt;$A$8,"",OFFSET(InputPriceData!B$15,$A565+$A$11,0,1,1))</f>
        <v>44551</v>
      </c>
      <c r="C565" s="3">
        <f ca="1">IF(A565&gt;$A$8,"",OFFSET(InputPriceData!G$15,CalculationsAndCharts!$A565+$A$11,IF($C$5,8,0),1,1))</f>
        <v>69806300</v>
      </c>
      <c r="D565" s="4">
        <f ca="1">IF(A565&gt;$A$8,"",OFFSET(InputPriceData!C$15,CalculationsAndCharts!$A565+$A$11,IF($C$5,8,0),1,1))</f>
        <v>458.60998499999999</v>
      </c>
      <c r="E565" s="4">
        <f ca="1">IF(A565&gt;$A$8,"",OFFSET(InputPriceData!D$15,CalculationsAndCharts!$A565+$A$11,IF($C$5,8,0),1,1))</f>
        <v>463.209991</v>
      </c>
      <c r="F565" s="4">
        <f ca="1">IF(A565&gt;$A$8,"",OFFSET(InputPriceData!E$15,CalculationsAndCharts!$A565+$A$11,IF($C$5,8,0),1,1))</f>
        <v>456.30999800000001</v>
      </c>
      <c r="G565" s="4">
        <f ca="1">IF(A565&gt;$A$8,"",OFFSET(InputPriceData!F$15,CalculationsAndCharts!$A565+$A$11,IF($C$5,8,0),1,1))</f>
        <v>463.05999800000001</v>
      </c>
      <c r="H565" s="282">
        <f t="shared" ca="1" si="127"/>
        <v>463.209991</v>
      </c>
      <c r="I565" s="292">
        <f t="shared" ca="1" si="128"/>
        <v>454.98001099999999</v>
      </c>
      <c r="J565" s="50">
        <f t="shared" ca="1" si="129"/>
        <v>8.2299800000000118</v>
      </c>
      <c r="K565" s="282"/>
      <c r="L565" s="282"/>
      <c r="M565" s="292">
        <f t="shared" ca="1" si="130"/>
        <v>8.2889875111961828</v>
      </c>
      <c r="N565" s="291"/>
      <c r="P565" s="292">
        <f t="shared" ca="1" si="131"/>
        <v>461.57262864620299</v>
      </c>
      <c r="Q565" s="301">
        <f t="shared" ca="1" si="132"/>
        <v>469.86161615739917</v>
      </c>
      <c r="R565" s="301">
        <f t="shared" ca="1" si="133"/>
        <v>453.2836411350068</v>
      </c>
      <c r="S565" s="50"/>
      <c r="T565" s="292"/>
      <c r="U565" s="265"/>
      <c r="V565" s="292">
        <f t="shared" ca="1" si="134"/>
        <v>461.57262864620299</v>
      </c>
      <c r="W565" s="241">
        <f t="shared" ca="1" si="135"/>
        <v>1.4873693537970212</v>
      </c>
      <c r="X565" s="351">
        <f t="shared" ca="1" si="136"/>
        <v>2.2122675946145685</v>
      </c>
      <c r="Y565" s="50">
        <f t="shared" ca="1" si="126"/>
        <v>5.666536363733516</v>
      </c>
      <c r="Z565" s="265">
        <f t="shared" ca="1" si="137"/>
        <v>468.72653436373355</v>
      </c>
      <c r="AA565" s="265">
        <f t="shared" ca="1" si="138"/>
        <v>457.39346163626647</v>
      </c>
      <c r="AB565" s="292"/>
      <c r="AC565" s="37"/>
      <c r="AD565" s="50"/>
      <c r="AE565" s="228"/>
      <c r="AF565" s="50"/>
      <c r="AG565" s="50"/>
      <c r="AH565" s="228"/>
      <c r="AI565" s="50"/>
      <c r="AJ565" s="50"/>
      <c r="AK565" s="50"/>
      <c r="AL565" s="68"/>
      <c r="AM565" s="246"/>
      <c r="AN565" s="241"/>
      <c r="AO565" s="68"/>
      <c r="AP565" s="68"/>
      <c r="AQ565" s="241"/>
      <c r="AR565" s="241"/>
      <c r="AS565" s="228"/>
      <c r="AT565" s="194"/>
      <c r="AU565" s="37"/>
      <c r="AV565" s="68"/>
      <c r="AW565" s="228"/>
      <c r="AX565" s="241"/>
      <c r="AY565" s="38"/>
      <c r="AZ565" s="38"/>
      <c r="BA565" s="55"/>
      <c r="BB565" s="55"/>
      <c r="BC565" s="3">
        <f t="shared" ca="1" si="139"/>
        <v>69806300</v>
      </c>
      <c r="BD565" s="3" t="e">
        <f t="shared" ca="1" si="140"/>
        <v>#N/A</v>
      </c>
      <c r="BE565" s="132"/>
      <c r="BF565" s="132"/>
      <c r="BG565" s="125"/>
      <c r="BJ565" s="68"/>
      <c r="BK565" s="68"/>
      <c r="BL565" s="68"/>
      <c r="BN565" s="169"/>
      <c r="BP565" s="68"/>
      <c r="BQ565" s="68"/>
      <c r="BR565" s="68"/>
      <c r="BU565" s="68"/>
      <c r="BV565" s="68"/>
      <c r="BW565" s="68"/>
      <c r="BX565" s="68"/>
      <c r="BZ565" s="237"/>
      <c r="CD565" s="237"/>
      <c r="CF565" s="68"/>
      <c r="CG565" s="68"/>
      <c r="CH565" s="237"/>
      <c r="CL565" s="237"/>
    </row>
    <row r="566" spans="1:90" x14ac:dyDescent="0.4">
      <c r="A566">
        <v>534</v>
      </c>
      <c r="B566" s="47">
        <f ca="1">IF(A566&gt;$A$8,"",OFFSET(InputPriceData!B$15,$A566+$A$11,0,1,1))</f>
        <v>44550</v>
      </c>
      <c r="C566" s="3">
        <f ca="1">IF(A566&gt;$A$8,"",OFFSET(InputPriceData!G$15,CalculationsAndCharts!$A566+$A$11,IF($C$5,8,0),1,1))</f>
        <v>107134800</v>
      </c>
      <c r="D566" s="4">
        <f ca="1">IF(A566&gt;$A$8,"",OFFSET(InputPriceData!C$15,CalculationsAndCharts!$A566+$A$11,IF($C$5,8,0),1,1))</f>
        <v>454.48001099999999</v>
      </c>
      <c r="E566" s="4">
        <f ca="1">IF(A566&gt;$A$8,"",OFFSET(InputPriceData!D$15,CalculationsAndCharts!$A566+$A$11,IF($C$5,8,0),1,1))</f>
        <v>455.39999399999999</v>
      </c>
      <c r="F566" s="4">
        <f ca="1">IF(A566&gt;$A$8,"",OFFSET(InputPriceData!E$15,CalculationsAndCharts!$A566+$A$11,IF($C$5,8,0),1,1))</f>
        <v>451.14001500000001</v>
      </c>
      <c r="G566" s="4">
        <f ca="1">IF(A566&gt;$A$8,"",OFFSET(InputPriceData!F$15,CalculationsAndCharts!$A566+$A$11,IF($C$5,8,0),1,1))</f>
        <v>454.98001099999999</v>
      </c>
      <c r="H566" s="282">
        <f t="shared" ca="1" si="127"/>
        <v>459.86999500000002</v>
      </c>
      <c r="I566" s="292">
        <f t="shared" ca="1" si="128"/>
        <v>451.14001500000001</v>
      </c>
      <c r="J566" s="50">
        <f t="shared" ca="1" si="129"/>
        <v>8.7299800000000118</v>
      </c>
      <c r="K566" s="282"/>
      <c r="L566" s="282"/>
      <c r="M566" s="292">
        <f t="shared" ca="1" si="130"/>
        <v>7.8614476667719488</v>
      </c>
      <c r="N566" s="291"/>
      <c r="P566" s="292">
        <f t="shared" ca="1" si="131"/>
        <v>463.83531544109053</v>
      </c>
      <c r="Q566" s="301">
        <f t="shared" ca="1" si="132"/>
        <v>471.69676310786247</v>
      </c>
      <c r="R566" s="301">
        <f t="shared" ca="1" si="133"/>
        <v>455.97386777431859</v>
      </c>
      <c r="S566" s="50"/>
      <c r="T566" s="292"/>
      <c r="U566" s="265"/>
      <c r="V566" s="292">
        <f t="shared" ca="1" si="134"/>
        <v>463.83531544109053</v>
      </c>
      <c r="W566" s="241">
        <f t="shared" ca="1" si="135"/>
        <v>-8.8553044410905386</v>
      </c>
      <c r="X566" s="351">
        <f t="shared" ca="1" si="136"/>
        <v>78.416416744397822</v>
      </c>
      <c r="Y566" s="50">
        <f t="shared" ca="1" si="126"/>
        <v>5.6697572926013358</v>
      </c>
      <c r="Z566" s="265">
        <f t="shared" ca="1" si="137"/>
        <v>460.64976829260132</v>
      </c>
      <c r="AA566" s="265">
        <f t="shared" ca="1" si="138"/>
        <v>449.31025370739866</v>
      </c>
      <c r="AB566" s="292"/>
      <c r="AC566" s="37"/>
      <c r="AD566" s="50"/>
      <c r="AE566" s="228"/>
      <c r="AF566" s="50"/>
      <c r="AG566" s="50"/>
      <c r="AH566" s="228"/>
      <c r="AI566" s="50"/>
      <c r="AJ566" s="50"/>
      <c r="AK566" s="50"/>
      <c r="AL566" s="68"/>
      <c r="AM566" s="246"/>
      <c r="AN566" s="241"/>
      <c r="AO566" s="68"/>
      <c r="AP566" s="68"/>
      <c r="AQ566" s="241"/>
      <c r="AR566" s="241"/>
      <c r="AS566" s="228"/>
      <c r="AT566" s="194"/>
      <c r="AU566" s="37"/>
      <c r="AV566" s="68"/>
      <c r="AW566" s="228"/>
      <c r="AX566" s="241"/>
      <c r="AY566" s="38"/>
      <c r="AZ566" s="38"/>
      <c r="BA566" s="55"/>
      <c r="BB566" s="55"/>
      <c r="BC566" s="3" t="e">
        <f t="shared" ca="1" si="139"/>
        <v>#N/A</v>
      </c>
      <c r="BD566" s="3">
        <f t="shared" ca="1" si="140"/>
        <v>107134800</v>
      </c>
      <c r="BE566" s="132"/>
      <c r="BF566" s="132"/>
      <c r="BG566" s="125"/>
      <c r="BJ566" s="68"/>
      <c r="BK566" s="68"/>
      <c r="BL566" s="68"/>
      <c r="BN566" s="169"/>
      <c r="BP566" s="68"/>
      <c r="BQ566" s="68"/>
      <c r="BR566" s="68"/>
      <c r="BU566" s="68"/>
      <c r="BV566" s="68"/>
      <c r="BW566" s="68"/>
      <c r="BX566" s="68"/>
      <c r="BZ566" s="237"/>
      <c r="CD566" s="237"/>
      <c r="CF566" s="68"/>
      <c r="CG566" s="68"/>
      <c r="CH566" s="237"/>
      <c r="CL566" s="237"/>
    </row>
    <row r="567" spans="1:90" x14ac:dyDescent="0.4">
      <c r="A567">
        <v>535</v>
      </c>
      <c r="B567" s="47">
        <f ca="1">IF(A567&gt;$A$8,"",OFFSET(InputPriceData!B$15,$A567+$A$11,0,1,1))</f>
        <v>44547</v>
      </c>
      <c r="C567" s="3">
        <f ca="1">IF(A567&gt;$A$8,"",OFFSET(InputPriceData!G$15,CalculationsAndCharts!$A567+$A$11,IF($C$5,8,0),1,1))</f>
        <v>135511600</v>
      </c>
      <c r="D567" s="4">
        <f ca="1">IF(A567&gt;$A$8,"",OFFSET(InputPriceData!C$15,CalculationsAndCharts!$A567+$A$11,IF($C$5,8,0),1,1))</f>
        <v>461.54998799999998</v>
      </c>
      <c r="E567" s="4">
        <f ca="1">IF(A567&gt;$A$8,"",OFFSET(InputPriceData!D$15,CalculationsAndCharts!$A567+$A$11,IF($C$5,8,0),1,1))</f>
        <v>464.73998999999998</v>
      </c>
      <c r="F567" s="4">
        <f ca="1">IF(A567&gt;$A$8,"",OFFSET(InputPriceData!E$15,CalculationsAndCharts!$A567+$A$11,IF($C$5,8,0),1,1))</f>
        <v>458.05999800000001</v>
      </c>
      <c r="G567" s="4">
        <f ca="1">IF(A567&gt;$A$8,"",OFFSET(InputPriceData!F$15,CalculationsAndCharts!$A567+$A$11,IF($C$5,8,0),1,1))</f>
        <v>459.86999500000002</v>
      </c>
      <c r="H567" s="282">
        <f t="shared" ca="1" si="127"/>
        <v>466.45001200000002</v>
      </c>
      <c r="I567" s="292">
        <f t="shared" ca="1" si="128"/>
        <v>458.05999800000001</v>
      </c>
      <c r="J567" s="50">
        <f t="shared" ca="1" si="129"/>
        <v>8.3900140000000079</v>
      </c>
      <c r="K567" s="282"/>
      <c r="L567" s="282"/>
      <c r="M567" s="292">
        <f t="shared" ca="1" si="130"/>
        <v>7.2311803765167726</v>
      </c>
      <c r="N567" s="291"/>
      <c r="P567" s="292">
        <f t="shared" ca="1" si="131"/>
        <v>467.56397695483804</v>
      </c>
      <c r="Q567" s="301">
        <f t="shared" ca="1" si="132"/>
        <v>474.7951573313548</v>
      </c>
      <c r="R567" s="301">
        <f t="shared" ca="1" si="133"/>
        <v>460.33279657832128</v>
      </c>
      <c r="S567" s="50"/>
      <c r="T567" s="292"/>
      <c r="U567" s="265"/>
      <c r="V567" s="292">
        <f t="shared" ca="1" si="134"/>
        <v>467.56397695483804</v>
      </c>
      <c r="W567" s="241">
        <f t="shared" ca="1" si="135"/>
        <v>-7.6939819548380228</v>
      </c>
      <c r="X567" s="351">
        <f t="shared" ca="1" si="136"/>
        <v>59.197358321373123</v>
      </c>
      <c r="Y567" s="50">
        <f t="shared" ca="1" si="126"/>
        <v>5.3143372262392941</v>
      </c>
      <c r="Z567" s="265">
        <f t="shared" ca="1" si="137"/>
        <v>465.18433222623929</v>
      </c>
      <c r="AA567" s="265">
        <f t="shared" ca="1" si="138"/>
        <v>454.55565777376074</v>
      </c>
      <c r="AB567" s="292"/>
      <c r="AC567" s="37"/>
      <c r="AD567" s="50"/>
      <c r="AE567" s="228"/>
      <c r="AF567" s="50"/>
      <c r="AG567" s="50"/>
      <c r="AH567" s="228"/>
      <c r="AI567" s="50"/>
      <c r="AJ567" s="50"/>
      <c r="AK567" s="50"/>
      <c r="AL567" s="68"/>
      <c r="AM567" s="246"/>
      <c r="AN567" s="241"/>
      <c r="AO567" s="68"/>
      <c r="AP567" s="68"/>
      <c r="AQ567" s="241"/>
      <c r="AR567" s="241"/>
      <c r="AS567" s="228"/>
      <c r="AT567" s="194"/>
      <c r="AU567" s="37"/>
      <c r="AV567" s="68"/>
      <c r="AW567" s="228"/>
      <c r="AX567" s="241"/>
      <c r="AY567" s="38"/>
      <c r="AZ567" s="38"/>
      <c r="BA567" s="55"/>
      <c r="BB567" s="55"/>
      <c r="BC567" s="3" t="e">
        <f t="shared" ca="1" si="139"/>
        <v>#N/A</v>
      </c>
      <c r="BD567" s="3">
        <f t="shared" ca="1" si="140"/>
        <v>135511600</v>
      </c>
      <c r="BE567" s="132"/>
      <c r="BF567" s="132"/>
      <c r="BG567" s="125"/>
      <c r="BJ567" s="68"/>
      <c r="BK567" s="68"/>
      <c r="BL567" s="68"/>
      <c r="BN567" s="169"/>
      <c r="BP567" s="68"/>
      <c r="BQ567" s="68"/>
      <c r="BR567" s="68"/>
      <c r="BU567" s="68"/>
      <c r="BV567" s="68"/>
      <c r="BW567" s="68"/>
      <c r="BX567" s="68"/>
      <c r="BZ567" s="237"/>
      <c r="CD567" s="237"/>
      <c r="CF567" s="68"/>
      <c r="CG567" s="68"/>
      <c r="CH567" s="237"/>
      <c r="CL567" s="237"/>
    </row>
    <row r="568" spans="1:90" x14ac:dyDescent="0.4">
      <c r="A568">
        <v>536</v>
      </c>
      <c r="B568" s="47">
        <f ca="1">IF(A568&gt;$A$8,"",OFFSET(InputPriceData!B$15,$A568+$A$11,0,1,1))</f>
        <v>44546</v>
      </c>
      <c r="C568" s="3">
        <f ca="1">IF(A568&gt;$A$8,"",OFFSET(InputPriceData!G$15,CalculationsAndCharts!$A568+$A$11,IF($C$5,8,0),1,1))</f>
        <v>116568600</v>
      </c>
      <c r="D568" s="4">
        <f ca="1">IF(A568&gt;$A$8,"",OFFSET(InputPriceData!C$15,CalculationsAndCharts!$A568+$A$11,IF($C$5,8,0),1,1))</f>
        <v>472.57000699999998</v>
      </c>
      <c r="E568" s="4">
        <f ca="1">IF(A568&gt;$A$8,"",OFFSET(InputPriceData!D$15,CalculationsAndCharts!$A568+$A$11,IF($C$5,8,0),1,1))</f>
        <v>472.86999500000002</v>
      </c>
      <c r="F568" s="4">
        <f ca="1">IF(A568&gt;$A$8,"",OFFSET(InputPriceData!E$15,CalculationsAndCharts!$A568+$A$11,IF($C$5,8,0),1,1))</f>
        <v>464.79998799999998</v>
      </c>
      <c r="G568" s="4">
        <f ca="1">IF(A568&gt;$A$8,"",OFFSET(InputPriceData!F$15,CalculationsAndCharts!$A568+$A$11,IF($C$5,8,0),1,1))</f>
        <v>466.45001200000002</v>
      </c>
      <c r="H568" s="282">
        <f t="shared" ca="1" si="127"/>
        <v>472.86999500000002</v>
      </c>
      <c r="I568" s="292">
        <f t="shared" ca="1" si="128"/>
        <v>464.79998799999998</v>
      </c>
      <c r="J568" s="50">
        <f t="shared" ca="1" si="129"/>
        <v>8.0700070000000323</v>
      </c>
      <c r="K568" s="282"/>
      <c r="L568" s="282"/>
      <c r="M568" s="292">
        <f t="shared" ca="1" si="130"/>
        <v>6.5763638363666557</v>
      </c>
      <c r="N568" s="291"/>
      <c r="P568" s="292">
        <f t="shared" ca="1" si="131"/>
        <v>469.2746532471682</v>
      </c>
      <c r="Q568" s="301">
        <f t="shared" ca="1" si="132"/>
        <v>475.85101708353488</v>
      </c>
      <c r="R568" s="301">
        <f t="shared" ca="1" si="133"/>
        <v>462.69828941080152</v>
      </c>
      <c r="S568" s="50"/>
      <c r="T568" s="292"/>
      <c r="U568" s="265"/>
      <c r="V568" s="292">
        <f t="shared" ca="1" si="134"/>
        <v>469.2746532471682</v>
      </c>
      <c r="W568" s="241">
        <f t="shared" ca="1" si="135"/>
        <v>-2.8246412471681879</v>
      </c>
      <c r="X568" s="351">
        <f t="shared" ca="1" si="136"/>
        <v>7.9785981752038557</v>
      </c>
      <c r="Y568" s="50">
        <f t="shared" ca="1" si="126"/>
        <v>5.0303237486025241</v>
      </c>
      <c r="Z568" s="265">
        <f t="shared" ca="1" si="137"/>
        <v>471.48033574860256</v>
      </c>
      <c r="AA568" s="265">
        <f t="shared" ca="1" si="138"/>
        <v>461.41968825139747</v>
      </c>
      <c r="AB568" s="292"/>
      <c r="AC568" s="37"/>
      <c r="AD568" s="50"/>
      <c r="AE568" s="228"/>
      <c r="AF568" s="50"/>
      <c r="AG568" s="50"/>
      <c r="AH568" s="228"/>
      <c r="AI568" s="50"/>
      <c r="AJ568" s="50"/>
      <c r="AK568" s="50"/>
      <c r="AL568" s="68"/>
      <c r="AM568" s="246"/>
      <c r="AN568" s="241"/>
      <c r="AO568" s="68"/>
      <c r="AP568" s="68"/>
      <c r="AQ568" s="241"/>
      <c r="AR568" s="241"/>
      <c r="AS568" s="228"/>
      <c r="AT568" s="194"/>
      <c r="AU568" s="37"/>
      <c r="AV568" s="68"/>
      <c r="AW568" s="228"/>
      <c r="AX568" s="241"/>
      <c r="AY568" s="38"/>
      <c r="AZ568" s="38"/>
      <c r="BA568" s="55"/>
      <c r="BB568" s="55"/>
      <c r="BC568" s="3" t="e">
        <f t="shared" ca="1" si="139"/>
        <v>#N/A</v>
      </c>
      <c r="BD568" s="3">
        <f t="shared" ca="1" si="140"/>
        <v>116568600</v>
      </c>
      <c r="BE568" s="132"/>
      <c r="BF568" s="132"/>
      <c r="BG568" s="125"/>
      <c r="BJ568" s="68"/>
      <c r="BK568" s="68"/>
      <c r="BL568" s="68"/>
      <c r="BN568" s="169"/>
      <c r="BP568" s="68"/>
      <c r="BQ568" s="68"/>
      <c r="BR568" s="68"/>
      <c r="BU568" s="68"/>
      <c r="BV568" s="68"/>
      <c r="BW568" s="68"/>
      <c r="BX568" s="68"/>
      <c r="BZ568" s="237"/>
      <c r="CD568" s="237"/>
      <c r="CF568" s="68"/>
      <c r="CG568" s="68"/>
      <c r="CH568" s="237"/>
      <c r="CL568" s="237"/>
    </row>
    <row r="569" spans="1:90" x14ac:dyDescent="0.4">
      <c r="A569">
        <v>537</v>
      </c>
      <c r="B569" s="47">
        <f ca="1">IF(A569&gt;$A$8,"",OFFSET(InputPriceData!B$15,$A569+$A$11,0,1,1))</f>
        <v>44545</v>
      </c>
      <c r="C569" s="3">
        <f ca="1">IF(A569&gt;$A$8,"",OFFSET(InputPriceData!G$15,CalculationsAndCharts!$A569+$A$11,IF($C$5,8,0),1,1))</f>
        <v>116899300</v>
      </c>
      <c r="D569" s="4">
        <f ca="1">IF(A569&gt;$A$8,"",OFFSET(InputPriceData!C$15,CalculationsAndCharts!$A569+$A$11,IF($C$5,8,0),1,1))</f>
        <v>463.42001299999998</v>
      </c>
      <c r="E569" s="4">
        <f ca="1">IF(A569&gt;$A$8,"",OFFSET(InputPriceData!D$15,CalculationsAndCharts!$A569+$A$11,IF($C$5,8,0),1,1))</f>
        <v>470.85998499999999</v>
      </c>
      <c r="F569" s="4">
        <f ca="1">IF(A569&gt;$A$8,"",OFFSET(InputPriceData!E$15,CalculationsAndCharts!$A569+$A$11,IF($C$5,8,0),1,1))</f>
        <v>460.73998999999998</v>
      </c>
      <c r="G569" s="4">
        <f ca="1">IF(A569&gt;$A$8,"",OFFSET(InputPriceData!F$15,CalculationsAndCharts!$A569+$A$11,IF($C$5,8,0),1,1))</f>
        <v>470.60000600000001</v>
      </c>
      <c r="H569" s="282">
        <f t="shared" ca="1" si="127"/>
        <v>470.85998499999999</v>
      </c>
      <c r="I569" s="292">
        <f t="shared" ca="1" si="128"/>
        <v>460.73998999999998</v>
      </c>
      <c r="J569" s="50">
        <f t="shared" ca="1" si="129"/>
        <v>10.119995000000017</v>
      </c>
      <c r="K569" s="282"/>
      <c r="L569" s="282"/>
      <c r="M569" s="292">
        <f t="shared" ca="1" si="130"/>
        <v>5.3285831120360854</v>
      </c>
      <c r="N569" s="291"/>
      <c r="P569" s="292">
        <f t="shared" ca="1" si="131"/>
        <v>468.51869369981381</v>
      </c>
      <c r="Q569" s="301">
        <f t="shared" ca="1" si="132"/>
        <v>473.84727681184989</v>
      </c>
      <c r="R569" s="301">
        <f t="shared" ca="1" si="133"/>
        <v>463.19011058777772</v>
      </c>
      <c r="S569" s="50"/>
      <c r="T569" s="292"/>
      <c r="U569" s="265"/>
      <c r="V569" s="292">
        <f t="shared" ca="1" si="134"/>
        <v>468.51869369981381</v>
      </c>
      <c r="W569" s="241">
        <f t="shared" ca="1" si="135"/>
        <v>2.0813123001861982</v>
      </c>
      <c r="X569" s="351">
        <f t="shared" ca="1" si="136"/>
        <v>4.3318608909063627</v>
      </c>
      <c r="Y569" s="50">
        <f t="shared" ca="1" si="126"/>
        <v>4.9918639044602378</v>
      </c>
      <c r="Z569" s="265">
        <f t="shared" ca="1" si="137"/>
        <v>475.59186990446022</v>
      </c>
      <c r="AA569" s="265">
        <f t="shared" ca="1" si="138"/>
        <v>465.60814209553979</v>
      </c>
      <c r="AB569" s="292"/>
      <c r="AC569" s="37"/>
      <c r="AD569" s="50"/>
      <c r="AE569" s="228"/>
      <c r="AF569" s="50"/>
      <c r="AG569" s="50"/>
      <c r="AH569" s="228"/>
      <c r="AI569" s="50"/>
      <c r="AJ569" s="50"/>
      <c r="AK569" s="50"/>
      <c r="AL569" s="68"/>
      <c r="AM569" s="246"/>
      <c r="AN569" s="241"/>
      <c r="AO569" s="68"/>
      <c r="AP569" s="68"/>
      <c r="AQ569" s="241"/>
      <c r="AR569" s="241"/>
      <c r="AS569" s="228"/>
      <c r="AT569" s="194"/>
      <c r="AU569" s="37"/>
      <c r="AV569" s="68"/>
      <c r="AW569" s="228"/>
      <c r="AX569" s="241"/>
      <c r="AY569" s="38"/>
      <c r="AZ569" s="38"/>
      <c r="BA569" s="55"/>
      <c r="BB569" s="55"/>
      <c r="BC569" s="3">
        <f t="shared" ca="1" si="139"/>
        <v>116899300</v>
      </c>
      <c r="BD569" s="3" t="e">
        <f t="shared" ca="1" si="140"/>
        <v>#N/A</v>
      </c>
      <c r="BE569" s="132"/>
      <c r="BF569" s="132"/>
      <c r="BG569" s="125"/>
      <c r="BJ569" s="68"/>
      <c r="BK569" s="68"/>
      <c r="BL569" s="68"/>
      <c r="BN569" s="169"/>
      <c r="BP569" s="68"/>
      <c r="BQ569" s="68"/>
      <c r="BR569" s="68"/>
      <c r="BU569" s="68"/>
      <c r="BV569" s="68"/>
      <c r="BW569" s="68"/>
      <c r="BX569" s="68"/>
      <c r="BZ569" s="237"/>
      <c r="CD569" s="237"/>
      <c r="CF569" s="68"/>
      <c r="CG569" s="68"/>
      <c r="CH569" s="237"/>
      <c r="CL569" s="237"/>
    </row>
    <row r="570" spans="1:90" x14ac:dyDescent="0.4">
      <c r="A570">
        <v>538</v>
      </c>
      <c r="B570" s="47">
        <f ca="1">IF(A570&gt;$A$8,"",OFFSET(InputPriceData!B$15,$A570+$A$11,0,1,1))</f>
        <v>44544</v>
      </c>
      <c r="C570" s="3">
        <f ca="1">IF(A570&gt;$A$8,"",OFFSET(InputPriceData!G$15,CalculationsAndCharts!$A570+$A$11,IF($C$5,8,0),1,1))</f>
        <v>97264100</v>
      </c>
      <c r="D570" s="4">
        <f ca="1">IF(A570&gt;$A$8,"",OFFSET(InputPriceData!C$15,CalculationsAndCharts!$A570+$A$11,IF($C$5,8,0),1,1))</f>
        <v>463.08999599999999</v>
      </c>
      <c r="E570" s="4">
        <f ca="1">IF(A570&gt;$A$8,"",OFFSET(InputPriceData!D$15,CalculationsAndCharts!$A570+$A$11,IF($C$5,8,0),1,1))</f>
        <v>465.73998999999998</v>
      </c>
      <c r="F570" s="4">
        <f ca="1">IF(A570&gt;$A$8,"",OFFSET(InputPriceData!E$15,CalculationsAndCharts!$A570+$A$11,IF($C$5,8,0),1,1))</f>
        <v>460.25</v>
      </c>
      <c r="G570" s="4">
        <f ca="1">IF(A570&gt;$A$8,"",OFFSET(InputPriceData!F$15,CalculationsAndCharts!$A570+$A$11,IF($C$5,8,0),1,1))</f>
        <v>463.35998499999999</v>
      </c>
      <c r="H570" s="282">
        <f t="shared" ca="1" si="127"/>
        <v>466.57000699999998</v>
      </c>
      <c r="I570" s="292">
        <f t="shared" ca="1" si="128"/>
        <v>460.25</v>
      </c>
      <c r="J570" s="50">
        <f t="shared" ca="1" si="129"/>
        <v>6.3200069999999755</v>
      </c>
      <c r="K570" s="282"/>
      <c r="L570" s="282"/>
      <c r="M570" s="292">
        <f t="shared" ca="1" si="130"/>
        <v>4.2824587588673246</v>
      </c>
      <c r="N570" s="291"/>
      <c r="P570" s="292">
        <f t="shared" ca="1" si="131"/>
        <v>468.10963261014217</v>
      </c>
      <c r="Q570" s="301">
        <f t="shared" ca="1" si="132"/>
        <v>472.39209136900951</v>
      </c>
      <c r="R570" s="301">
        <f t="shared" ca="1" si="133"/>
        <v>463.82717385127484</v>
      </c>
      <c r="S570" s="50"/>
      <c r="T570" s="292"/>
      <c r="U570" s="265"/>
      <c r="V570" s="292">
        <f t="shared" ca="1" si="134"/>
        <v>468.10963261014217</v>
      </c>
      <c r="W570" s="241">
        <f t="shared" ca="1" si="135"/>
        <v>-4.7496476101421763</v>
      </c>
      <c r="X570" s="351">
        <f t="shared" ca="1" si="136"/>
        <v>22.559152420529287</v>
      </c>
      <c r="Y570" s="50">
        <f t="shared" ca="1" si="126"/>
        <v>4.9763586759022571</v>
      </c>
      <c r="Z570" s="265">
        <f t="shared" ca="1" si="137"/>
        <v>468.33634367590224</v>
      </c>
      <c r="AA570" s="265">
        <f t="shared" ca="1" si="138"/>
        <v>458.38362632409775</v>
      </c>
      <c r="AB570" s="292"/>
      <c r="AC570" s="37"/>
      <c r="AD570" s="50"/>
      <c r="AE570" s="228"/>
      <c r="AF570" s="50"/>
      <c r="AG570" s="50"/>
      <c r="AH570" s="228"/>
      <c r="AI570" s="50"/>
      <c r="AJ570" s="50"/>
      <c r="AK570" s="50"/>
      <c r="AL570" s="68"/>
      <c r="AM570" s="246"/>
      <c r="AN570" s="241"/>
      <c r="AO570" s="68"/>
      <c r="AP570" s="68"/>
      <c r="AQ570" s="241"/>
      <c r="AR570" s="241"/>
      <c r="AS570" s="228"/>
      <c r="AT570" s="194"/>
      <c r="AU570" s="37"/>
      <c r="AV570" s="68"/>
      <c r="AW570" s="228"/>
      <c r="AX570" s="241"/>
      <c r="AY570" s="38"/>
      <c r="AZ570" s="38"/>
      <c r="BA570" s="55"/>
      <c r="BB570" s="55"/>
      <c r="BC570" s="3" t="e">
        <f t="shared" ca="1" si="139"/>
        <v>#N/A</v>
      </c>
      <c r="BD570" s="3">
        <f t="shared" ca="1" si="140"/>
        <v>97264100</v>
      </c>
      <c r="BE570" s="132"/>
      <c r="BF570" s="132"/>
      <c r="BG570" s="125"/>
      <c r="BJ570" s="68"/>
      <c r="BK570" s="68"/>
      <c r="BL570" s="68"/>
      <c r="BN570" s="169"/>
      <c r="BP570" s="68"/>
      <c r="BQ570" s="68"/>
      <c r="BR570" s="68"/>
      <c r="BU570" s="68"/>
      <c r="BV570" s="68"/>
      <c r="BW570" s="68"/>
      <c r="BX570" s="68"/>
      <c r="BZ570" s="237"/>
      <c r="CD570" s="237"/>
      <c r="CF570" s="68"/>
      <c r="CG570" s="68"/>
      <c r="CH570" s="237"/>
      <c r="CL570" s="237"/>
    </row>
    <row r="571" spans="1:90" x14ac:dyDescent="0.4">
      <c r="A571">
        <v>539</v>
      </c>
      <c r="B571" s="47">
        <f ca="1">IF(A571&gt;$A$8,"",OFFSET(InputPriceData!B$15,$A571+$A$11,0,1,1))</f>
        <v>44543</v>
      </c>
      <c r="C571" s="3">
        <f ca="1">IF(A571&gt;$A$8,"",OFFSET(InputPriceData!G$15,CalculationsAndCharts!$A571+$A$11,IF($C$5,8,0),1,1))</f>
        <v>87724700</v>
      </c>
      <c r="D571" s="4">
        <f ca="1">IF(A571&gt;$A$8,"",OFFSET(InputPriceData!C$15,CalculationsAndCharts!$A571+$A$11,IF($C$5,8,0),1,1))</f>
        <v>470.19000199999999</v>
      </c>
      <c r="E571" s="4">
        <f ca="1">IF(A571&gt;$A$8,"",OFFSET(InputPriceData!D$15,CalculationsAndCharts!$A571+$A$11,IF($C$5,8,0),1,1))</f>
        <v>470.55999800000001</v>
      </c>
      <c r="F571" s="4">
        <f ca="1">IF(A571&gt;$A$8,"",OFFSET(InputPriceData!E$15,CalculationsAndCharts!$A571+$A$11,IF($C$5,8,0),1,1))</f>
        <v>466.26998900000001</v>
      </c>
      <c r="G571" s="4">
        <f ca="1">IF(A571&gt;$A$8,"",OFFSET(InputPriceData!F$15,CalculationsAndCharts!$A571+$A$11,IF($C$5,8,0),1,1))</f>
        <v>466.57000699999998</v>
      </c>
      <c r="H571" s="282">
        <f t="shared" ca="1" si="127"/>
        <v>470.73998999999998</v>
      </c>
      <c r="I571" s="292">
        <f t="shared" ca="1" si="128"/>
        <v>466.26998900000001</v>
      </c>
      <c r="J571" s="50">
        <f t="shared" ca="1" si="129"/>
        <v>4.4700009999999679</v>
      </c>
      <c r="K571" s="282"/>
      <c r="L571" s="282"/>
      <c r="M571" s="292">
        <f t="shared" ca="1" si="130"/>
        <v>4.542313978315498</v>
      </c>
      <c r="N571" s="291"/>
      <c r="P571" s="292">
        <f t="shared" ca="1" si="131"/>
        <v>468.33542391530483</v>
      </c>
      <c r="Q571" s="301">
        <f t="shared" ca="1" si="132"/>
        <v>472.87773789362035</v>
      </c>
      <c r="R571" s="301">
        <f t="shared" ca="1" si="133"/>
        <v>463.79310993698931</v>
      </c>
      <c r="S571" s="50"/>
      <c r="T571" s="292"/>
      <c r="U571" s="265"/>
      <c r="V571" s="292">
        <f t="shared" ca="1" si="134"/>
        <v>468.33542391530483</v>
      </c>
      <c r="W571" s="241">
        <f t="shared" ca="1" si="135"/>
        <v>-1.7654169153048542</v>
      </c>
      <c r="X571" s="351">
        <f t="shared" ca="1" si="136"/>
        <v>3.1166968848445067</v>
      </c>
      <c r="Y571" s="50">
        <f t="shared" ca="1" si="126"/>
        <v>4.8619352581138067</v>
      </c>
      <c r="Z571" s="265">
        <f t="shared" ca="1" si="137"/>
        <v>471.43194225811379</v>
      </c>
      <c r="AA571" s="265">
        <f t="shared" ca="1" si="138"/>
        <v>461.70807174188616</v>
      </c>
      <c r="AB571" s="292"/>
      <c r="AC571" s="37"/>
      <c r="AD571" s="50"/>
      <c r="AE571" s="228"/>
      <c r="AF571" s="50"/>
      <c r="AG571" s="50"/>
      <c r="AH571" s="228"/>
      <c r="AI571" s="50"/>
      <c r="AJ571" s="50"/>
      <c r="AK571" s="50"/>
      <c r="AL571" s="68"/>
      <c r="AM571" s="246"/>
      <c r="AN571" s="241"/>
      <c r="AO571" s="68"/>
      <c r="AP571" s="68"/>
      <c r="AQ571" s="241"/>
      <c r="AR571" s="241"/>
      <c r="AS571" s="228"/>
      <c r="AT571" s="194"/>
      <c r="AU571" s="37"/>
      <c r="AV571" s="68"/>
      <c r="AW571" s="228"/>
      <c r="AX571" s="241"/>
      <c r="AY571" s="38"/>
      <c r="AZ571" s="38"/>
      <c r="BA571" s="55"/>
      <c r="BB571" s="55"/>
      <c r="BC571" s="3" t="e">
        <f t="shared" ca="1" si="139"/>
        <v>#N/A</v>
      </c>
      <c r="BD571" s="3">
        <f t="shared" ca="1" si="140"/>
        <v>87724700</v>
      </c>
      <c r="BE571" s="132"/>
      <c r="BF571" s="132"/>
      <c r="BG571" s="125"/>
      <c r="BJ571" s="68"/>
      <c r="BK571" s="68"/>
      <c r="BL571" s="68"/>
      <c r="BN571" s="169"/>
      <c r="BP571" s="68"/>
      <c r="BQ571" s="68"/>
      <c r="BR571" s="68"/>
      <c r="BU571" s="68"/>
      <c r="BV571" s="68"/>
      <c r="BW571" s="68"/>
      <c r="BX571" s="68"/>
      <c r="BZ571" s="237"/>
      <c r="CD571" s="237"/>
      <c r="CF571" s="68"/>
      <c r="CG571" s="68"/>
      <c r="CH571" s="237"/>
      <c r="CL571" s="237"/>
    </row>
    <row r="572" spans="1:90" x14ac:dyDescent="0.4">
      <c r="A572">
        <v>540</v>
      </c>
      <c r="B572" s="47">
        <f ca="1">IF(A572&gt;$A$8,"",OFFSET(InputPriceData!B$15,$A572+$A$11,0,1,1))</f>
        <v>44540</v>
      </c>
      <c r="C572" s="3">
        <f ca="1">IF(A572&gt;$A$8,"",OFFSET(InputPriceData!G$15,CalculationsAndCharts!$A572+$A$11,IF($C$5,8,0),1,1))</f>
        <v>77159800</v>
      </c>
      <c r="D572" s="4">
        <f ca="1">IF(A572&gt;$A$8,"",OFFSET(InputPriceData!C$15,CalculationsAndCharts!$A572+$A$11,IF($C$5,8,0),1,1))</f>
        <v>469.23001099999999</v>
      </c>
      <c r="E572" s="4">
        <f ca="1">IF(A572&gt;$A$8,"",OFFSET(InputPriceData!D$15,CalculationsAndCharts!$A572+$A$11,IF($C$5,8,0),1,1))</f>
        <v>470.89999399999999</v>
      </c>
      <c r="F572" s="4">
        <f ca="1">IF(A572&gt;$A$8,"",OFFSET(InputPriceData!E$15,CalculationsAndCharts!$A572+$A$11,IF($C$5,8,0),1,1))</f>
        <v>466.51001000000002</v>
      </c>
      <c r="G572" s="4">
        <f ca="1">IF(A572&gt;$A$8,"",OFFSET(InputPriceData!F$15,CalculationsAndCharts!$A572+$A$11,IF($C$5,8,0),1,1))</f>
        <v>470.73998999999998</v>
      </c>
      <c r="H572" s="282">
        <f t="shared" ca="1" si="127"/>
        <v>470.89999399999999</v>
      </c>
      <c r="I572" s="292">
        <f t="shared" ca="1" si="128"/>
        <v>466.35000600000001</v>
      </c>
      <c r="J572" s="50">
        <f t="shared" ca="1" si="129"/>
        <v>4.5499879999999848</v>
      </c>
      <c r="K572" s="282"/>
      <c r="L572" s="282"/>
      <c r="M572" s="292">
        <f t="shared" ca="1" si="130"/>
        <v>5.4930005141171216</v>
      </c>
      <c r="N572" s="291"/>
      <c r="P572" s="292">
        <f t="shared" ca="1" si="131"/>
        <v>466.4358273014937</v>
      </c>
      <c r="Q572" s="301">
        <f t="shared" ca="1" si="132"/>
        <v>471.92882781561082</v>
      </c>
      <c r="R572" s="301">
        <f t="shared" ca="1" si="133"/>
        <v>460.94282678737659</v>
      </c>
      <c r="S572" s="50"/>
      <c r="T572" s="292"/>
      <c r="U572" s="265"/>
      <c r="V572" s="292">
        <f t="shared" ca="1" si="134"/>
        <v>466.4358273014937</v>
      </c>
      <c r="W572" s="241">
        <f t="shared" ca="1" si="135"/>
        <v>4.3041626985062749</v>
      </c>
      <c r="X572" s="351">
        <f t="shared" ca="1" si="136"/>
        <v>18.525816535212819</v>
      </c>
      <c r="Y572" s="50">
        <f t="shared" ca="1" si="126"/>
        <v>4.8459843265046612</v>
      </c>
      <c r="Z572" s="265">
        <f t="shared" ca="1" si="137"/>
        <v>475.58597432650464</v>
      </c>
      <c r="AA572" s="265">
        <f t="shared" ca="1" si="138"/>
        <v>465.89400567349531</v>
      </c>
      <c r="AB572" s="292"/>
      <c r="AC572" s="37"/>
      <c r="AD572" s="50"/>
      <c r="AE572" s="228"/>
      <c r="AF572" s="50"/>
      <c r="AG572" s="50"/>
      <c r="AH572" s="228"/>
      <c r="AI572" s="50"/>
      <c r="AJ572" s="50"/>
      <c r="AK572" s="50"/>
      <c r="AL572" s="68"/>
      <c r="AM572" s="246"/>
      <c r="AN572" s="241"/>
      <c r="AO572" s="68"/>
      <c r="AP572" s="68"/>
      <c r="AQ572" s="241"/>
      <c r="AR572" s="241"/>
      <c r="AS572" s="228"/>
      <c r="AT572" s="194"/>
      <c r="AU572" s="37"/>
      <c r="AV572" s="68"/>
      <c r="AW572" s="228"/>
      <c r="AX572" s="241"/>
      <c r="AY572" s="38"/>
      <c r="AZ572" s="38"/>
      <c r="BA572" s="55"/>
      <c r="BB572" s="55"/>
      <c r="BC572" s="3">
        <f t="shared" ca="1" si="139"/>
        <v>77159800</v>
      </c>
      <c r="BD572" s="3" t="e">
        <f t="shared" ca="1" si="140"/>
        <v>#N/A</v>
      </c>
      <c r="BE572" s="132"/>
      <c r="BF572" s="132"/>
      <c r="BG572" s="125"/>
      <c r="BJ572" s="68"/>
      <c r="BK572" s="68"/>
      <c r="BL572" s="68"/>
      <c r="BN572" s="169"/>
      <c r="BP572" s="68"/>
      <c r="BQ572" s="68"/>
      <c r="BR572" s="68"/>
      <c r="BU572" s="68"/>
      <c r="BV572" s="68"/>
      <c r="BW572" s="68"/>
      <c r="BX572" s="68"/>
      <c r="BZ572" s="237"/>
      <c r="CD572" s="237"/>
      <c r="CF572" s="68"/>
      <c r="CG572" s="68"/>
      <c r="CH572" s="237"/>
      <c r="CL572" s="237"/>
    </row>
    <row r="573" spans="1:90" x14ac:dyDescent="0.4">
      <c r="A573">
        <v>541</v>
      </c>
      <c r="B573" s="47">
        <f ca="1">IF(A573&gt;$A$8,"",OFFSET(InputPriceData!B$15,$A573+$A$11,0,1,1))</f>
        <v>44539</v>
      </c>
      <c r="C573" s="3">
        <f ca="1">IF(A573&gt;$A$8,"",OFFSET(InputPriceData!G$15,CalculationsAndCharts!$A573+$A$11,IF($C$5,8,0),1,1))</f>
        <v>61272600</v>
      </c>
      <c r="D573" s="4">
        <f ca="1">IF(A573&gt;$A$8,"",OFFSET(InputPriceData!C$15,CalculationsAndCharts!$A573+$A$11,IF($C$5,8,0),1,1))</f>
        <v>468.14999399999999</v>
      </c>
      <c r="E573" s="4">
        <f ca="1">IF(A573&gt;$A$8,"",OFFSET(InputPriceData!D$15,CalculationsAndCharts!$A573+$A$11,IF($C$5,8,0),1,1))</f>
        <v>469.63000499999998</v>
      </c>
      <c r="F573" s="4">
        <f ca="1">IF(A573&gt;$A$8,"",OFFSET(InputPriceData!E$15,CalculationsAndCharts!$A573+$A$11,IF($C$5,8,0),1,1))</f>
        <v>466.14001500000001</v>
      </c>
      <c r="G573" s="4">
        <f ca="1">IF(A573&gt;$A$8,"",OFFSET(InputPriceData!F$15,CalculationsAndCharts!$A573+$A$11,IF($C$5,8,0),1,1))</f>
        <v>466.35000600000001</v>
      </c>
      <c r="H573" s="282">
        <f t="shared" ca="1" si="127"/>
        <v>469.63000499999998</v>
      </c>
      <c r="I573" s="292">
        <f t="shared" ca="1" si="128"/>
        <v>466.14001500000001</v>
      </c>
      <c r="J573" s="50">
        <f t="shared" ca="1" si="129"/>
        <v>3.4899899999999775</v>
      </c>
      <c r="K573" s="282"/>
      <c r="L573" s="282"/>
      <c r="M573" s="292">
        <f t="shared" ca="1" si="130"/>
        <v>7.098131507507202</v>
      </c>
      <c r="N573" s="291"/>
      <c r="P573" s="292">
        <f t="shared" ca="1" si="131"/>
        <v>463.80199393838859</v>
      </c>
      <c r="Q573" s="301">
        <f t="shared" ca="1" si="132"/>
        <v>470.90012544589581</v>
      </c>
      <c r="R573" s="301">
        <f t="shared" ca="1" si="133"/>
        <v>456.70386243088137</v>
      </c>
      <c r="S573" s="50"/>
      <c r="T573" s="292"/>
      <c r="U573" s="265"/>
      <c r="V573" s="292">
        <f t="shared" ca="1" si="134"/>
        <v>463.80199393838859</v>
      </c>
      <c r="W573" s="241">
        <f t="shared" ca="1" si="135"/>
        <v>2.5480120616114164</v>
      </c>
      <c r="X573" s="351">
        <f t="shared" ca="1" si="136"/>
        <v>6.4923654661172598</v>
      </c>
      <c r="Y573" s="50">
        <f t="shared" ca="1" si="126"/>
        <v>4.840715361647363</v>
      </c>
      <c r="Z573" s="265">
        <f t="shared" ca="1" si="137"/>
        <v>471.19072136164738</v>
      </c>
      <c r="AA573" s="265">
        <f t="shared" ca="1" si="138"/>
        <v>461.50929063835264</v>
      </c>
      <c r="AB573" s="292"/>
      <c r="AC573" s="37"/>
      <c r="AD573" s="50"/>
      <c r="AE573" s="228"/>
      <c r="AF573" s="50"/>
      <c r="AG573" s="50"/>
      <c r="AH573" s="228"/>
      <c r="AI573" s="50"/>
      <c r="AJ573" s="50"/>
      <c r="AK573" s="50"/>
      <c r="AL573" s="68"/>
      <c r="AM573" s="246"/>
      <c r="AN573" s="241"/>
      <c r="AO573" s="68"/>
      <c r="AP573" s="68"/>
      <c r="AQ573" s="241"/>
      <c r="AR573" s="241"/>
      <c r="AS573" s="228"/>
      <c r="AT573" s="194"/>
      <c r="AU573" s="37"/>
      <c r="AV573" s="68"/>
      <c r="AW573" s="228"/>
      <c r="AX573" s="241"/>
      <c r="AY573" s="38"/>
      <c r="AZ573" s="38"/>
      <c r="BA573" s="55"/>
      <c r="BB573" s="55"/>
      <c r="BC573" s="3" t="e">
        <f t="shared" ca="1" si="139"/>
        <v>#N/A</v>
      </c>
      <c r="BD573" s="3">
        <f t="shared" ca="1" si="140"/>
        <v>61272600</v>
      </c>
      <c r="BE573" s="132"/>
      <c r="BF573" s="132"/>
      <c r="BG573" s="125"/>
      <c r="BJ573" s="68"/>
      <c r="BK573" s="68"/>
      <c r="BL573" s="68"/>
      <c r="BN573" s="169"/>
      <c r="BP573" s="68"/>
      <c r="BQ573" s="68"/>
      <c r="BR573" s="68"/>
      <c r="BU573" s="68"/>
      <c r="BV573" s="68"/>
      <c r="BW573" s="68"/>
      <c r="BX573" s="68"/>
      <c r="BZ573" s="237"/>
      <c r="CD573" s="237"/>
      <c r="CF573" s="68"/>
      <c r="CG573" s="68"/>
      <c r="CH573" s="237"/>
      <c r="CL573" s="237"/>
    </row>
    <row r="574" spans="1:90" x14ac:dyDescent="0.4">
      <c r="A574">
        <v>542</v>
      </c>
      <c r="B574" s="47">
        <f ca="1">IF(A574&gt;$A$8,"",OFFSET(InputPriceData!B$15,$A574+$A$11,0,1,1))</f>
        <v>44538</v>
      </c>
      <c r="C574" s="3">
        <f ca="1">IF(A574&gt;$A$8,"",OFFSET(InputPriceData!G$15,CalculationsAndCharts!$A574+$A$11,IF($C$5,8,0),1,1))</f>
        <v>72238800</v>
      </c>
      <c r="D574" s="4">
        <f ca="1">IF(A574&gt;$A$8,"",OFFSET(InputPriceData!C$15,CalculationsAndCharts!$A574+$A$11,IF($C$5,8,0),1,1))</f>
        <v>468.70001200000002</v>
      </c>
      <c r="E574" s="4">
        <f ca="1">IF(A574&gt;$A$8,"",OFFSET(InputPriceData!D$15,CalculationsAndCharts!$A574+$A$11,IF($C$5,8,0),1,1))</f>
        <v>470</v>
      </c>
      <c r="F574" s="4">
        <f ca="1">IF(A574&gt;$A$8,"",OFFSET(InputPriceData!E$15,CalculationsAndCharts!$A574+$A$11,IF($C$5,8,0),1,1))</f>
        <v>466.82998700000002</v>
      </c>
      <c r="G574" s="4">
        <f ca="1">IF(A574&gt;$A$8,"",OFFSET(InputPriceData!F$15,CalculationsAndCharts!$A574+$A$11,IF($C$5,8,0),1,1))</f>
        <v>469.51998900000001</v>
      </c>
      <c r="H574" s="282">
        <f t="shared" ca="1" si="127"/>
        <v>470</v>
      </c>
      <c r="I574" s="292">
        <f t="shared" ca="1" si="128"/>
        <v>466.82998700000002</v>
      </c>
      <c r="J574" s="50">
        <f t="shared" ca="1" si="129"/>
        <v>3.1700129999999831</v>
      </c>
      <c r="K574" s="282"/>
      <c r="L574" s="282"/>
      <c r="M574" s="292">
        <f t="shared" ca="1" si="130"/>
        <v>9.5651128703877593</v>
      </c>
      <c r="N574" s="291"/>
      <c r="P574" s="292">
        <f t="shared" ca="1" si="131"/>
        <v>460.58307136153917</v>
      </c>
      <c r="Q574" s="301">
        <f t="shared" ca="1" si="132"/>
        <v>470.1481842319269</v>
      </c>
      <c r="R574" s="301">
        <f t="shared" ca="1" si="133"/>
        <v>451.01795849115143</v>
      </c>
      <c r="S574" s="50"/>
      <c r="T574" s="292"/>
      <c r="U574" s="265"/>
      <c r="V574" s="292">
        <f t="shared" ca="1" si="134"/>
        <v>460.58307136153917</v>
      </c>
      <c r="W574" s="241">
        <f t="shared" ca="1" si="135"/>
        <v>8.9369176384608409</v>
      </c>
      <c r="X574" s="351">
        <f t="shared" ca="1" si="136"/>
        <v>79.868496876632491</v>
      </c>
      <c r="Y574" s="50">
        <f t="shared" ca="1" si="126"/>
        <v>4.9783567321006608</v>
      </c>
      <c r="Z574" s="265">
        <f t="shared" ca="1" si="137"/>
        <v>474.49834573210069</v>
      </c>
      <c r="AA574" s="265">
        <f t="shared" ca="1" si="138"/>
        <v>464.54163226789933</v>
      </c>
      <c r="AB574" s="292"/>
      <c r="AC574" s="37"/>
      <c r="AD574" s="50"/>
      <c r="AE574" s="228"/>
      <c r="AF574" s="50"/>
      <c r="AG574" s="50"/>
      <c r="AH574" s="228"/>
      <c r="AI574" s="50"/>
      <c r="AJ574" s="50"/>
      <c r="AK574" s="50"/>
      <c r="AL574" s="68"/>
      <c r="AM574" s="246"/>
      <c r="AN574" s="241"/>
      <c r="AO574" s="68"/>
      <c r="AP574" s="68"/>
      <c r="AQ574" s="241"/>
      <c r="AR574" s="241"/>
      <c r="AS574" s="228"/>
      <c r="AT574" s="194"/>
      <c r="AU574" s="37"/>
      <c r="AV574" s="68"/>
      <c r="AW574" s="228"/>
      <c r="AX574" s="241"/>
      <c r="AY574" s="38"/>
      <c r="AZ574" s="38"/>
      <c r="BA574" s="55"/>
      <c r="BB574" s="55"/>
      <c r="BC574" s="3">
        <f t="shared" ca="1" si="139"/>
        <v>72238800</v>
      </c>
      <c r="BD574" s="3" t="e">
        <f t="shared" ca="1" si="140"/>
        <v>#N/A</v>
      </c>
      <c r="BE574" s="132"/>
      <c r="BF574" s="132"/>
      <c r="BG574" s="125"/>
      <c r="BJ574" s="68"/>
      <c r="BK574" s="68"/>
      <c r="BL574" s="68"/>
      <c r="BN574" s="169"/>
      <c r="BP574" s="68"/>
      <c r="BQ574" s="68"/>
      <c r="BR574" s="68"/>
      <c r="BU574" s="68"/>
      <c r="BV574" s="68"/>
      <c r="BW574" s="68"/>
      <c r="BX574" s="68"/>
      <c r="BZ574" s="237"/>
      <c r="CD574" s="237"/>
      <c r="CF574" s="68"/>
      <c r="CG574" s="68"/>
      <c r="CH574" s="237"/>
      <c r="CL574" s="237"/>
    </row>
    <row r="575" spans="1:90" x14ac:dyDescent="0.4">
      <c r="A575">
        <v>543</v>
      </c>
      <c r="B575" s="47">
        <f ca="1">IF(A575&gt;$A$8,"",OFFSET(InputPriceData!B$15,$A575+$A$11,0,1,1))</f>
        <v>44537</v>
      </c>
      <c r="C575" s="3">
        <f ca="1">IF(A575&gt;$A$8,"",OFFSET(InputPriceData!G$15,CalculationsAndCharts!$A575+$A$11,IF($C$5,8,0),1,1))</f>
        <v>95484700</v>
      </c>
      <c r="D575" s="4">
        <f ca="1">IF(A575&gt;$A$8,"",OFFSET(InputPriceData!C$15,CalculationsAndCharts!$A575+$A$11,IF($C$5,8,0),1,1))</f>
        <v>464.41000400000001</v>
      </c>
      <c r="E575" s="4">
        <f ca="1">IF(A575&gt;$A$8,"",OFFSET(InputPriceData!D$15,CalculationsAndCharts!$A575+$A$11,IF($C$5,8,0),1,1))</f>
        <v>468.88000499999998</v>
      </c>
      <c r="F575" s="4">
        <f ca="1">IF(A575&gt;$A$8,"",OFFSET(InputPriceData!E$15,CalculationsAndCharts!$A575+$A$11,IF($C$5,8,0),1,1))</f>
        <v>458.64999399999999</v>
      </c>
      <c r="G575" s="4">
        <f ca="1">IF(A575&gt;$A$8,"",OFFSET(InputPriceData!F$15,CalculationsAndCharts!$A575+$A$11,IF($C$5,8,0),1,1))</f>
        <v>468.27999899999998</v>
      </c>
      <c r="H575" s="282">
        <f t="shared" ca="1" si="127"/>
        <v>468.88000499999998</v>
      </c>
      <c r="I575" s="292">
        <f t="shared" ca="1" si="128"/>
        <v>458.64999399999999</v>
      </c>
      <c r="J575" s="50">
        <f t="shared" ca="1" si="129"/>
        <v>10.23001099999999</v>
      </c>
      <c r="K575" s="282"/>
      <c r="L575" s="282"/>
      <c r="M575" s="292">
        <f t="shared" ca="1" si="130"/>
        <v>10.96645166115249</v>
      </c>
      <c r="N575" s="291"/>
      <c r="P575" s="292">
        <f t="shared" ca="1" si="131"/>
        <v>455.98943781268372</v>
      </c>
      <c r="Q575" s="301">
        <f t="shared" ca="1" si="132"/>
        <v>466.95588947383624</v>
      </c>
      <c r="R575" s="301">
        <f t="shared" ca="1" si="133"/>
        <v>445.0229861515312</v>
      </c>
      <c r="S575" s="50"/>
      <c r="T575" s="292"/>
      <c r="U575" s="265"/>
      <c r="V575" s="292">
        <f t="shared" ca="1" si="134"/>
        <v>455.98943781268372</v>
      </c>
      <c r="W575" s="241">
        <f t="shared" ca="1" si="135"/>
        <v>12.290561187316257</v>
      </c>
      <c r="X575" s="351">
        <f t="shared" ca="1" si="136"/>
        <v>151.05789429916481</v>
      </c>
      <c r="Y575" s="50">
        <f t="shared" ca="1" si="126"/>
        <v>4.5994013632411779</v>
      </c>
      <c r="Z575" s="265">
        <f t="shared" ca="1" si="137"/>
        <v>472.87940036324113</v>
      </c>
      <c r="AA575" s="265">
        <f t="shared" ca="1" si="138"/>
        <v>463.68059763675882</v>
      </c>
      <c r="AB575" s="292"/>
      <c r="AC575" s="37"/>
      <c r="AD575" s="50"/>
      <c r="AE575" s="228"/>
      <c r="AF575" s="50"/>
      <c r="AG575" s="50"/>
      <c r="AH575" s="228"/>
      <c r="AI575" s="50"/>
      <c r="AJ575" s="50"/>
      <c r="AK575" s="50"/>
      <c r="AL575" s="68"/>
      <c r="AM575" s="246"/>
      <c r="AN575" s="241"/>
      <c r="AO575" s="68"/>
      <c r="AP575" s="68"/>
      <c r="AQ575" s="241"/>
      <c r="AR575" s="241"/>
      <c r="AS575" s="228"/>
      <c r="AT575" s="194"/>
      <c r="AU575" s="37"/>
      <c r="AV575" s="68"/>
      <c r="AW575" s="228"/>
      <c r="AX575" s="241"/>
      <c r="AY575" s="38"/>
      <c r="AZ575" s="38"/>
      <c r="BA575" s="55"/>
      <c r="BB575" s="55"/>
      <c r="BC575" s="3">
        <f t="shared" ca="1" si="139"/>
        <v>95484700</v>
      </c>
      <c r="BD575" s="3" t="e">
        <f t="shared" ca="1" si="140"/>
        <v>#N/A</v>
      </c>
      <c r="BE575" s="132"/>
      <c r="BF575" s="132"/>
      <c r="BG575" s="125"/>
      <c r="BJ575" s="68"/>
      <c r="BK575" s="68"/>
      <c r="BL575" s="68"/>
      <c r="BN575" s="169"/>
      <c r="BP575" s="68"/>
      <c r="BQ575" s="68"/>
      <c r="BR575" s="68"/>
      <c r="BU575" s="68"/>
      <c r="BV575" s="68"/>
      <c r="BW575" s="68"/>
      <c r="BX575" s="68"/>
      <c r="BZ575" s="237"/>
      <c r="CD575" s="237"/>
      <c r="CF575" s="68"/>
      <c r="CG575" s="68"/>
      <c r="CH575" s="237"/>
      <c r="CL575" s="237"/>
    </row>
    <row r="576" spans="1:90" x14ac:dyDescent="0.4">
      <c r="A576">
        <v>544</v>
      </c>
      <c r="B576" s="47">
        <f ca="1">IF(A576&gt;$A$8,"",OFFSET(InputPriceData!B$15,$A576+$A$11,0,1,1))</f>
        <v>44536</v>
      </c>
      <c r="C576" s="3">
        <f ca="1">IF(A576&gt;$A$8,"",OFFSET(InputPriceData!G$15,CalculationsAndCharts!$A576+$A$11,IF($C$5,8,0),1,1))</f>
        <v>98977500</v>
      </c>
      <c r="D576" s="4">
        <f ca="1">IF(A576&gt;$A$8,"",OFFSET(InputPriceData!C$15,CalculationsAndCharts!$A576+$A$11,IF($C$5,8,0),1,1))</f>
        <v>456.13000499999998</v>
      </c>
      <c r="E576" s="4">
        <f ca="1">IF(A576&gt;$A$8,"",OFFSET(InputPriceData!D$15,CalculationsAndCharts!$A576+$A$11,IF($C$5,8,0),1,1))</f>
        <v>460.790009</v>
      </c>
      <c r="F576" s="4">
        <f ca="1">IF(A576&gt;$A$8,"",OFFSET(InputPriceData!E$15,CalculationsAndCharts!$A576+$A$11,IF($C$5,8,0),1,1))</f>
        <v>453.55999800000001</v>
      </c>
      <c r="G576" s="4">
        <f ca="1">IF(A576&gt;$A$8,"",OFFSET(InputPriceData!F$15,CalculationsAndCharts!$A576+$A$11,IF($C$5,8,0),1,1))</f>
        <v>458.790009</v>
      </c>
      <c r="H576" s="282">
        <f t="shared" ca="1" si="127"/>
        <v>460.790009</v>
      </c>
      <c r="I576" s="292">
        <f t="shared" ca="1" si="128"/>
        <v>453.42001299999998</v>
      </c>
      <c r="J576" s="50">
        <f t="shared" ca="1" si="129"/>
        <v>7.3699960000000146</v>
      </c>
      <c r="K576" s="282"/>
      <c r="L576" s="282"/>
      <c r="M576" s="292">
        <f t="shared" ca="1" si="130"/>
        <v>11.580765875223889</v>
      </c>
      <c r="N576" s="291"/>
      <c r="P576" s="292">
        <f t="shared" ca="1" si="131"/>
        <v>453.08736472811563</v>
      </c>
      <c r="Q576" s="301">
        <f t="shared" ca="1" si="132"/>
        <v>464.66813060333953</v>
      </c>
      <c r="R576" s="301">
        <f t="shared" ca="1" si="133"/>
        <v>441.50659885289173</v>
      </c>
      <c r="S576" s="50"/>
      <c r="T576" s="292"/>
      <c r="U576" s="265"/>
      <c r="V576" s="292">
        <f t="shared" ca="1" si="134"/>
        <v>453.08736472811563</v>
      </c>
      <c r="W576" s="241">
        <f t="shared" ca="1" si="135"/>
        <v>5.7026442718843668</v>
      </c>
      <c r="X576" s="351">
        <f t="shared" ca="1" si="136"/>
        <v>32.520151691655578</v>
      </c>
      <c r="Y576" s="50">
        <f t="shared" ca="1" si="126"/>
        <v>3.6886599015018149</v>
      </c>
      <c r="Z576" s="265">
        <f t="shared" ca="1" si="137"/>
        <v>462.47866890150181</v>
      </c>
      <c r="AA576" s="265">
        <f t="shared" ca="1" si="138"/>
        <v>455.10134909849819</v>
      </c>
      <c r="AB576" s="292"/>
      <c r="AC576" s="37"/>
      <c r="AD576" s="50"/>
      <c r="AE576" s="228"/>
      <c r="AF576" s="50"/>
      <c r="AG576" s="50"/>
      <c r="AH576" s="228"/>
      <c r="AI576" s="50"/>
      <c r="AJ576" s="50"/>
      <c r="AK576" s="50"/>
      <c r="AL576" s="68"/>
      <c r="AM576" s="246"/>
      <c r="AN576" s="241"/>
      <c r="AO576" s="68"/>
      <c r="AP576" s="68"/>
      <c r="AQ576" s="241"/>
      <c r="AR576" s="241"/>
      <c r="AS576" s="228"/>
      <c r="AT576" s="194"/>
      <c r="AU576" s="37"/>
      <c r="AV576" s="68"/>
      <c r="AW576" s="228"/>
      <c r="AX576" s="241"/>
      <c r="AY576" s="38"/>
      <c r="AZ576" s="38"/>
      <c r="BA576" s="55"/>
      <c r="BB576" s="55"/>
      <c r="BC576" s="3">
        <f t="shared" ca="1" si="139"/>
        <v>98977500</v>
      </c>
      <c r="BD576" s="3" t="e">
        <f t="shared" ca="1" si="140"/>
        <v>#N/A</v>
      </c>
      <c r="BE576" s="132"/>
      <c r="BF576" s="132"/>
      <c r="BG576" s="125"/>
      <c r="BJ576" s="68"/>
      <c r="BK576" s="68"/>
      <c r="BL576" s="68"/>
      <c r="BN576" s="169"/>
      <c r="BP576" s="68"/>
      <c r="BQ576" s="68"/>
      <c r="BR576" s="68"/>
      <c r="BU576" s="68"/>
      <c r="BV576" s="68"/>
      <c r="BW576" s="68"/>
      <c r="BX576" s="68"/>
      <c r="BZ576" s="237"/>
      <c r="CD576" s="237"/>
      <c r="CF576" s="68"/>
      <c r="CG576" s="68"/>
      <c r="CH576" s="237"/>
      <c r="CL576" s="237"/>
    </row>
    <row r="577" spans="1:90" x14ac:dyDescent="0.4">
      <c r="A577">
        <v>545</v>
      </c>
      <c r="B577" s="47">
        <f ca="1">IF(A577&gt;$A$8,"",OFFSET(InputPriceData!B$15,$A577+$A$11,0,1,1))</f>
        <v>44533</v>
      </c>
      <c r="C577" s="3">
        <f ca="1">IF(A577&gt;$A$8,"",OFFSET(InputPriceData!G$15,CalculationsAndCharts!$A577+$A$11,IF($C$5,8,0),1,1))</f>
        <v>137331600</v>
      </c>
      <c r="D577" s="4">
        <f ca="1">IF(A577&gt;$A$8,"",OFFSET(InputPriceData!C$15,CalculationsAndCharts!$A577+$A$11,IF($C$5,8,0),1,1))</f>
        <v>459.17001299999998</v>
      </c>
      <c r="E577" s="4">
        <f ca="1">IF(A577&gt;$A$8,"",OFFSET(InputPriceData!D$15,CalculationsAndCharts!$A577+$A$11,IF($C$5,8,0),1,1))</f>
        <v>460.29998799999998</v>
      </c>
      <c r="F577" s="4">
        <f ca="1">IF(A577&gt;$A$8,"",OFFSET(InputPriceData!E$15,CalculationsAndCharts!$A577+$A$11,IF($C$5,8,0),1,1))</f>
        <v>448.92001299999998</v>
      </c>
      <c r="G577" s="4">
        <f ca="1">IF(A577&gt;$A$8,"",OFFSET(InputPriceData!F$15,CalculationsAndCharts!$A577+$A$11,IF($C$5,8,0),1,1))</f>
        <v>453.42001299999998</v>
      </c>
      <c r="H577" s="282">
        <f t="shared" ca="1" si="127"/>
        <v>460.29998799999998</v>
      </c>
      <c r="I577" s="292">
        <f t="shared" ca="1" si="128"/>
        <v>448.92001299999998</v>
      </c>
      <c r="J577" s="50">
        <f t="shared" ca="1" si="129"/>
        <v>11.379975000000002</v>
      </c>
      <c r="K577" s="282"/>
      <c r="L577" s="282"/>
      <c r="M577" s="292">
        <f t="shared" ca="1" si="130"/>
        <v>11.909891184568725</v>
      </c>
      <c r="N577" s="291"/>
      <c r="P577" s="292">
        <f t="shared" ca="1" si="131"/>
        <v>453.5471461781616</v>
      </c>
      <c r="Q577" s="301">
        <f t="shared" ca="1" si="132"/>
        <v>465.45703736273032</v>
      </c>
      <c r="R577" s="301">
        <f t="shared" ca="1" si="133"/>
        <v>441.63725499359288</v>
      </c>
      <c r="S577" s="50"/>
      <c r="T577" s="292"/>
      <c r="U577" s="265"/>
      <c r="V577" s="292">
        <f t="shared" ca="1" si="134"/>
        <v>453.5471461781616</v>
      </c>
      <c r="W577" s="241">
        <f t="shared" ca="1" si="135"/>
        <v>-0.12713317816161407</v>
      </c>
      <c r="X577" s="351">
        <f t="shared" ca="1" si="136"/>
        <v>1.6162844989472704E-2</v>
      </c>
      <c r="Y577" s="50">
        <f t="shared" ca="1" si="126"/>
        <v>3.4689162754792688</v>
      </c>
      <c r="Z577" s="265">
        <f t="shared" ca="1" si="137"/>
        <v>456.88892927547926</v>
      </c>
      <c r="AA577" s="265">
        <f t="shared" ca="1" si="138"/>
        <v>449.95109672452071</v>
      </c>
      <c r="AB577" s="292"/>
      <c r="AC577" s="37"/>
      <c r="AD577" s="50"/>
      <c r="AE577" s="228"/>
      <c r="AF577" s="50"/>
      <c r="AG577" s="50"/>
      <c r="AH577" s="228"/>
      <c r="AI577" s="50"/>
      <c r="AJ577" s="50"/>
      <c r="AK577" s="50"/>
      <c r="AL577" s="68"/>
      <c r="AM577" s="246"/>
      <c r="AN577" s="241"/>
      <c r="AO577" s="68"/>
      <c r="AP577" s="68"/>
      <c r="AQ577" s="241"/>
      <c r="AR577" s="241"/>
      <c r="AS577" s="228"/>
      <c r="AT577" s="194"/>
      <c r="AU577" s="37"/>
      <c r="AV577" s="68"/>
      <c r="AW577" s="228"/>
      <c r="AX577" s="241"/>
      <c r="AY577" s="38"/>
      <c r="AZ577" s="38"/>
      <c r="BA577" s="55"/>
      <c r="BB577" s="55"/>
      <c r="BC577" s="3" t="e">
        <f t="shared" ca="1" si="139"/>
        <v>#N/A</v>
      </c>
      <c r="BD577" s="3">
        <f t="shared" ca="1" si="140"/>
        <v>137331600</v>
      </c>
      <c r="BE577" s="132"/>
      <c r="BF577" s="132"/>
      <c r="BG577" s="125"/>
      <c r="BJ577" s="68"/>
      <c r="BK577" s="68"/>
      <c r="BL577" s="68"/>
      <c r="BN577" s="169"/>
      <c r="BP577" s="68"/>
      <c r="BQ577" s="68"/>
      <c r="BR577" s="68"/>
      <c r="BU577" s="68"/>
      <c r="BV577" s="68"/>
      <c r="BW577" s="68"/>
      <c r="BX577" s="68"/>
      <c r="BZ577" s="237"/>
      <c r="CD577" s="237"/>
      <c r="CF577" s="68"/>
      <c r="CG577" s="68"/>
      <c r="CH577" s="237"/>
      <c r="CL577" s="237"/>
    </row>
    <row r="578" spans="1:90" x14ac:dyDescent="0.4">
      <c r="A578">
        <v>546</v>
      </c>
      <c r="B578" s="47">
        <f ca="1">IF(A578&gt;$A$8,"",OFFSET(InputPriceData!B$15,$A578+$A$11,0,1,1))</f>
        <v>44532</v>
      </c>
      <c r="C578" s="3">
        <f ca="1">IF(A578&gt;$A$8,"",OFFSET(InputPriceData!G$15,CalculationsAndCharts!$A578+$A$11,IF($C$5,8,0),1,1))</f>
        <v>127637800</v>
      </c>
      <c r="D578" s="4">
        <f ca="1">IF(A578&gt;$A$8,"",OFFSET(InputPriceData!C$15,CalculationsAndCharts!$A578+$A$11,IF($C$5,8,0),1,1))</f>
        <v>450.73001099999999</v>
      </c>
      <c r="E578" s="4">
        <f ca="1">IF(A578&gt;$A$8,"",OFFSET(InputPriceData!D$15,CalculationsAndCharts!$A578+$A$11,IF($C$5,8,0),1,1))</f>
        <v>459.07000699999998</v>
      </c>
      <c r="F578" s="4">
        <f ca="1">IF(A578&gt;$A$8,"",OFFSET(InputPriceData!E$15,CalculationsAndCharts!$A578+$A$11,IF($C$5,8,0),1,1))</f>
        <v>450.30999800000001</v>
      </c>
      <c r="G578" s="4">
        <f ca="1">IF(A578&gt;$A$8,"",OFFSET(InputPriceData!F$15,CalculationsAndCharts!$A578+$A$11,IF($C$5,8,0),1,1))</f>
        <v>457.39999399999999</v>
      </c>
      <c r="H578" s="282">
        <f t="shared" ca="1" si="127"/>
        <v>459.07000699999998</v>
      </c>
      <c r="I578" s="292">
        <f t="shared" ca="1" si="128"/>
        <v>450.30999800000001</v>
      </c>
      <c r="J578" s="50">
        <f t="shared" ca="1" si="129"/>
        <v>8.7600089999999682</v>
      </c>
      <c r="K578" s="282"/>
      <c r="L578" s="282"/>
      <c r="M578" s="292">
        <f t="shared" ca="1" si="130"/>
        <v>11.76488689409079</v>
      </c>
      <c r="N578" s="291"/>
      <c r="P578" s="292">
        <f t="shared" ca="1" si="131"/>
        <v>454.92510208425688</v>
      </c>
      <c r="Q578" s="301">
        <f t="shared" ca="1" si="132"/>
        <v>466.68998897834769</v>
      </c>
      <c r="R578" s="301">
        <f t="shared" ca="1" si="133"/>
        <v>443.16021519016607</v>
      </c>
      <c r="S578" s="50"/>
      <c r="T578" s="292"/>
      <c r="U578" s="265"/>
      <c r="V578" s="292">
        <f t="shared" ca="1" si="134"/>
        <v>454.92510208425688</v>
      </c>
      <c r="W578" s="241">
        <f t="shared" ca="1" si="135"/>
        <v>2.4748919157431146</v>
      </c>
      <c r="X578" s="351">
        <f t="shared" ca="1" si="136"/>
        <v>6.1250899946106241</v>
      </c>
      <c r="Y578" s="50">
        <f t="shared" ca="1" si="126"/>
        <v>3.4841771616702664</v>
      </c>
      <c r="Z578" s="265">
        <f t="shared" ca="1" si="137"/>
        <v>460.88417116167028</v>
      </c>
      <c r="AA578" s="265">
        <f t="shared" ca="1" si="138"/>
        <v>453.9158168383297</v>
      </c>
      <c r="AB578" s="292"/>
      <c r="AC578" s="37"/>
      <c r="AD578" s="50"/>
      <c r="AE578" s="228"/>
      <c r="AF578" s="50"/>
      <c r="AG578" s="50"/>
      <c r="AH578" s="228"/>
      <c r="AI578" s="50"/>
      <c r="AJ578" s="50"/>
      <c r="AK578" s="50"/>
      <c r="AL578" s="68"/>
      <c r="AM578" s="246"/>
      <c r="AN578" s="241"/>
      <c r="AO578" s="68"/>
      <c r="AP578" s="68"/>
      <c r="AQ578" s="241"/>
      <c r="AR578" s="241"/>
      <c r="AS578" s="228"/>
      <c r="AT578" s="194"/>
      <c r="AU578" s="37"/>
      <c r="AV578" s="68"/>
      <c r="AW578" s="228"/>
      <c r="AX578" s="241"/>
      <c r="AY578" s="38"/>
      <c r="AZ578" s="38"/>
      <c r="BA578" s="55"/>
      <c r="BB578" s="55"/>
      <c r="BC578" s="3">
        <f t="shared" ca="1" si="139"/>
        <v>127637800</v>
      </c>
      <c r="BD578" s="3" t="e">
        <f t="shared" ca="1" si="140"/>
        <v>#N/A</v>
      </c>
      <c r="BE578" s="132"/>
      <c r="BF578" s="132"/>
      <c r="BG578" s="125"/>
      <c r="BJ578" s="68"/>
      <c r="BK578" s="68"/>
      <c r="BL578" s="68"/>
      <c r="BN578" s="169"/>
      <c r="BP578" s="68"/>
      <c r="BQ578" s="68"/>
      <c r="BR578" s="68"/>
      <c r="BU578" s="68"/>
      <c r="BV578" s="68"/>
      <c r="BW578" s="68"/>
      <c r="BX578" s="68"/>
      <c r="BZ578" s="237"/>
      <c r="CD578" s="237"/>
      <c r="CF578" s="68"/>
      <c r="CG578" s="68"/>
      <c r="CH578" s="237"/>
      <c r="CL578" s="237"/>
    </row>
    <row r="579" spans="1:90" x14ac:dyDescent="0.4">
      <c r="A579">
        <v>547</v>
      </c>
      <c r="B579" s="47">
        <f ca="1">IF(A579&gt;$A$8,"",OFFSET(InputPriceData!B$15,$A579+$A$11,0,1,1))</f>
        <v>44531</v>
      </c>
      <c r="C579" s="3">
        <f ca="1">IF(A579&gt;$A$8,"",OFFSET(InputPriceData!G$15,CalculationsAndCharts!$A579+$A$11,IF($C$5,8,0),1,1))</f>
        <v>131939200</v>
      </c>
      <c r="D579" s="4">
        <f ca="1">IF(A579&gt;$A$8,"",OFFSET(InputPriceData!C$15,CalculationsAndCharts!$A579+$A$11,IF($C$5,8,0),1,1))</f>
        <v>461.64001500000001</v>
      </c>
      <c r="E579" s="4">
        <f ca="1">IF(A579&gt;$A$8,"",OFFSET(InputPriceData!D$15,CalculationsAndCharts!$A579+$A$11,IF($C$5,8,0),1,1))</f>
        <v>464.67001299999998</v>
      </c>
      <c r="F579" s="4">
        <f ca="1">IF(A579&gt;$A$8,"",OFFSET(InputPriceData!E$15,CalculationsAndCharts!$A579+$A$11,IF($C$5,8,0),1,1))</f>
        <v>450.290009</v>
      </c>
      <c r="G579" s="4">
        <f ca="1">IF(A579&gt;$A$8,"",OFFSET(InputPriceData!F$15,CalculationsAndCharts!$A579+$A$11,IF($C$5,8,0),1,1))</f>
        <v>450.5</v>
      </c>
      <c r="H579" s="282">
        <f t="shared" ca="1" si="127"/>
        <v>464.67001299999998</v>
      </c>
      <c r="I579" s="292">
        <f t="shared" ca="1" si="128"/>
        <v>450.290009</v>
      </c>
      <c r="J579" s="50">
        <f t="shared" ca="1" si="129"/>
        <v>14.380003999999985</v>
      </c>
      <c r="K579" s="282"/>
      <c r="L579" s="282"/>
      <c r="M579" s="292">
        <f t="shared" ca="1" si="130"/>
        <v>10.583449099165872</v>
      </c>
      <c r="N579" s="291"/>
      <c r="P579" s="292">
        <f t="shared" ca="1" si="131"/>
        <v>457.86006072081221</v>
      </c>
      <c r="Q579" s="301">
        <f t="shared" ca="1" si="132"/>
        <v>468.44350981997809</v>
      </c>
      <c r="R579" s="301">
        <f t="shared" ca="1" si="133"/>
        <v>447.27661162164634</v>
      </c>
      <c r="S579" s="50"/>
      <c r="T579" s="292"/>
      <c r="U579" s="265"/>
      <c r="V579" s="292">
        <f t="shared" ca="1" si="134"/>
        <v>457.86006072081221</v>
      </c>
      <c r="W579" s="241">
        <f t="shared" ca="1" si="135"/>
        <v>-7.3600607208122142</v>
      </c>
      <c r="X579" s="351">
        <f t="shared" ca="1" si="136"/>
        <v>54.170493814042807</v>
      </c>
      <c r="Y579" s="50">
        <f t="shared" ca="1" si="126"/>
        <v>3.4511471965992975</v>
      </c>
      <c r="Z579" s="265">
        <f t="shared" ca="1" si="137"/>
        <v>453.95114719659932</v>
      </c>
      <c r="AA579" s="265">
        <f t="shared" ca="1" si="138"/>
        <v>447.04885280340068</v>
      </c>
      <c r="AB579" s="292"/>
      <c r="AC579" s="37"/>
      <c r="AD579" s="50"/>
      <c r="AE579" s="228"/>
      <c r="AF579" s="50"/>
      <c r="AG579" s="50"/>
      <c r="AH579" s="228"/>
      <c r="AI579" s="50"/>
      <c r="AJ579" s="50"/>
      <c r="AK579" s="50"/>
      <c r="AL579" s="68"/>
      <c r="AM579" s="246"/>
      <c r="AN579" s="241"/>
      <c r="AO579" s="68"/>
      <c r="AP579" s="68"/>
      <c r="AQ579" s="241"/>
      <c r="AR579" s="241"/>
      <c r="AS579" s="228"/>
      <c r="AT579" s="194"/>
      <c r="AU579" s="37"/>
      <c r="AV579" s="68"/>
      <c r="AW579" s="228"/>
      <c r="AX579" s="241"/>
      <c r="AY579" s="38"/>
      <c r="AZ579" s="38"/>
      <c r="BA579" s="55"/>
      <c r="BB579" s="55"/>
      <c r="BC579" s="3" t="e">
        <f t="shared" ca="1" si="139"/>
        <v>#N/A</v>
      </c>
      <c r="BD579" s="3">
        <f t="shared" ca="1" si="140"/>
        <v>131939200</v>
      </c>
      <c r="BE579" s="132"/>
      <c r="BF579" s="132"/>
      <c r="BG579" s="125"/>
      <c r="BJ579" s="68"/>
      <c r="BK579" s="68"/>
      <c r="BL579" s="68"/>
      <c r="BN579" s="169"/>
      <c r="BP579" s="68"/>
      <c r="BQ579" s="68"/>
      <c r="BR579" s="68"/>
      <c r="BU579" s="68"/>
      <c r="BV579" s="68"/>
      <c r="BW579" s="68"/>
      <c r="BX579" s="68"/>
      <c r="BZ579" s="237"/>
      <c r="CD579" s="237"/>
      <c r="CF579" s="68"/>
      <c r="CG579" s="68"/>
      <c r="CH579" s="237"/>
      <c r="CL579" s="237"/>
    </row>
    <row r="580" spans="1:90" x14ac:dyDescent="0.4">
      <c r="A580">
        <v>548</v>
      </c>
      <c r="B580" s="47">
        <f ca="1">IF(A580&gt;$A$8,"",OFFSET(InputPriceData!B$15,$A580+$A$11,0,1,1))</f>
        <v>44530</v>
      </c>
      <c r="C580" s="3">
        <f ca="1">IF(A580&gt;$A$8,"",OFFSET(InputPriceData!G$15,CalculationsAndCharts!$A580+$A$11,IF($C$5,8,0),1,1))</f>
        <v>148559600</v>
      </c>
      <c r="D580" s="4">
        <f ca="1">IF(A580&gt;$A$8,"",OFFSET(InputPriceData!C$15,CalculationsAndCharts!$A580+$A$11,IF($C$5,8,0),1,1))</f>
        <v>462</v>
      </c>
      <c r="E580" s="4">
        <f ca="1">IF(A580&gt;$A$8,"",OFFSET(InputPriceData!D$15,CalculationsAndCharts!$A580+$A$11,IF($C$5,8,0),1,1))</f>
        <v>464.02999899999998</v>
      </c>
      <c r="F580" s="4">
        <f ca="1">IF(A580&gt;$A$8,"",OFFSET(InputPriceData!E$15,CalculationsAndCharts!$A580+$A$11,IF($C$5,8,0),1,1))</f>
        <v>455.29998799999998</v>
      </c>
      <c r="G580" s="4">
        <f ca="1">IF(A580&gt;$A$8,"",OFFSET(InputPriceData!F$15,CalculationsAndCharts!$A580+$A$11,IF($C$5,8,0),1,1))</f>
        <v>455.55999800000001</v>
      </c>
      <c r="H580" s="282">
        <f t="shared" ca="1" si="127"/>
        <v>464.60000600000001</v>
      </c>
      <c r="I580" s="292">
        <f t="shared" ca="1" si="128"/>
        <v>455.29998799999998</v>
      </c>
      <c r="J580" s="50">
        <f t="shared" ca="1" si="129"/>
        <v>9.3000180000000228</v>
      </c>
      <c r="K580" s="282"/>
      <c r="L580" s="282"/>
      <c r="M580" s="292">
        <f t="shared" ca="1" si="130"/>
        <v>8.7284393102123161</v>
      </c>
      <c r="N580" s="291"/>
      <c r="P580" s="292">
        <f t="shared" ca="1" si="131"/>
        <v>462.41258067103519</v>
      </c>
      <c r="Q580" s="301">
        <f t="shared" ca="1" si="132"/>
        <v>471.1410199812475</v>
      </c>
      <c r="R580" s="301">
        <f t="shared" ca="1" si="133"/>
        <v>453.68414136082288</v>
      </c>
      <c r="S580" s="50"/>
      <c r="T580" s="292"/>
      <c r="U580" s="265"/>
      <c r="V580" s="292">
        <f t="shared" ca="1" si="134"/>
        <v>462.41258067103519</v>
      </c>
      <c r="W580" s="241">
        <f t="shared" ca="1" si="135"/>
        <v>-6.8525826710351794</v>
      </c>
      <c r="X580" s="351">
        <f t="shared" ca="1" si="136"/>
        <v>46.957889263371634</v>
      </c>
      <c r="Y580" s="50">
        <f t="shared" ca="1" si="126"/>
        <v>3.0334754750771404</v>
      </c>
      <c r="Z580" s="265">
        <f t="shared" ca="1" si="137"/>
        <v>458.59347347507713</v>
      </c>
      <c r="AA580" s="265">
        <f t="shared" ca="1" si="138"/>
        <v>452.52652252492288</v>
      </c>
      <c r="AB580" s="292"/>
      <c r="AC580" s="37"/>
      <c r="AD580" s="50"/>
      <c r="AE580" s="228"/>
      <c r="AF580" s="50"/>
      <c r="AG580" s="50"/>
      <c r="AH580" s="228"/>
      <c r="AI580" s="50"/>
      <c r="AJ580" s="50"/>
      <c r="AK580" s="50"/>
      <c r="AL580" s="68"/>
      <c r="AM580" s="246"/>
      <c r="AN580" s="241"/>
      <c r="AO580" s="68"/>
      <c r="AP580" s="68"/>
      <c r="AQ580" s="241"/>
      <c r="AR580" s="241"/>
      <c r="AS580" s="228"/>
      <c r="AT580" s="194"/>
      <c r="AU580" s="37"/>
      <c r="AV580" s="68"/>
      <c r="AW580" s="228"/>
      <c r="AX580" s="241"/>
      <c r="AY580" s="38"/>
      <c r="AZ580" s="38"/>
      <c r="BA580" s="55"/>
      <c r="BB580" s="55"/>
      <c r="BC580" s="3" t="e">
        <f t="shared" ca="1" si="139"/>
        <v>#N/A</v>
      </c>
      <c r="BD580" s="3">
        <f t="shared" ca="1" si="140"/>
        <v>148559600</v>
      </c>
      <c r="BE580" s="132"/>
      <c r="BF580" s="132"/>
      <c r="BG580" s="125"/>
      <c r="BJ580" s="68"/>
      <c r="BK580" s="68"/>
      <c r="BL580" s="68"/>
      <c r="BN580" s="169"/>
      <c r="BP580" s="68"/>
      <c r="BQ580" s="68"/>
      <c r="BR580" s="68"/>
      <c r="BU580" s="68"/>
      <c r="BV580" s="68"/>
      <c r="BW580" s="68"/>
      <c r="BX580" s="68"/>
      <c r="BZ580" s="237"/>
      <c r="CD580" s="237"/>
      <c r="CF580" s="68"/>
      <c r="CG580" s="68"/>
      <c r="CH580" s="237"/>
      <c r="CL580" s="237"/>
    </row>
    <row r="581" spans="1:90" x14ac:dyDescent="0.4">
      <c r="A581">
        <v>549</v>
      </c>
      <c r="B581" s="47">
        <f ca="1">IF(A581&gt;$A$8,"",OFFSET(InputPriceData!B$15,$A581+$A$11,0,1,1))</f>
        <v>44529</v>
      </c>
      <c r="C581" s="3">
        <f ca="1">IF(A581&gt;$A$8,"",OFFSET(InputPriceData!G$15,CalculationsAndCharts!$A581+$A$11,IF($C$5,8,0),1,1))</f>
        <v>86268800</v>
      </c>
      <c r="D581" s="4">
        <f ca="1">IF(A581&gt;$A$8,"",OFFSET(InputPriceData!C$15,CalculationsAndCharts!$A581+$A$11,IF($C$5,8,0),1,1))</f>
        <v>464.07000699999998</v>
      </c>
      <c r="E581" s="4">
        <f ca="1">IF(A581&gt;$A$8,"",OFFSET(InputPriceData!D$15,CalculationsAndCharts!$A581+$A$11,IF($C$5,8,0),1,1))</f>
        <v>466.55999800000001</v>
      </c>
      <c r="F581" s="4">
        <f ca="1">IF(A581&gt;$A$8,"",OFFSET(InputPriceData!E$15,CalculationsAndCharts!$A581+$A$11,IF($C$5,8,0),1,1))</f>
        <v>461.73001099999999</v>
      </c>
      <c r="G581" s="4">
        <f ca="1">IF(A581&gt;$A$8,"",OFFSET(InputPriceData!F$15,CalculationsAndCharts!$A581+$A$11,IF($C$5,8,0),1,1))</f>
        <v>464.60000600000001</v>
      </c>
      <c r="H581" s="282">
        <f t="shared" ca="1" si="127"/>
        <v>466.55999800000001</v>
      </c>
      <c r="I581" s="292">
        <f t="shared" ca="1" si="128"/>
        <v>458.97000100000002</v>
      </c>
      <c r="J581" s="50">
        <f t="shared" ca="1" si="129"/>
        <v>7.5899969999999826</v>
      </c>
      <c r="K581" s="282"/>
      <c r="L581" s="282"/>
      <c r="M581" s="292">
        <f t="shared" ca="1" si="130"/>
        <v>7.908931302185163</v>
      </c>
      <c r="N581" s="291"/>
      <c r="P581" s="292">
        <f t="shared" ca="1" si="131"/>
        <v>464.84663132252632</v>
      </c>
      <c r="Q581" s="301">
        <f t="shared" ca="1" si="132"/>
        <v>472.7555626247115</v>
      </c>
      <c r="R581" s="301">
        <f t="shared" ca="1" si="133"/>
        <v>456.93770002034114</v>
      </c>
      <c r="S581" s="50"/>
      <c r="T581" s="292"/>
      <c r="U581" s="265"/>
      <c r="V581" s="292">
        <f t="shared" ca="1" si="134"/>
        <v>464.84663132252632</v>
      </c>
      <c r="W581" s="241">
        <f t="shared" ca="1" si="135"/>
        <v>-0.24662532252631308</v>
      </c>
      <c r="X581" s="351">
        <f t="shared" ca="1" si="136"/>
        <v>6.0824049711207952E-2</v>
      </c>
      <c r="Y581" s="50">
        <f t="shared" ca="1" si="126"/>
        <v>2.6247034056673857</v>
      </c>
      <c r="Z581" s="265">
        <f t="shared" ca="1" si="137"/>
        <v>467.2247094056674</v>
      </c>
      <c r="AA581" s="265">
        <f t="shared" ca="1" si="138"/>
        <v>461.97530259433262</v>
      </c>
      <c r="AB581" s="292"/>
      <c r="AC581" s="37"/>
      <c r="AD581" s="50"/>
      <c r="AE581" s="228"/>
      <c r="AF581" s="50"/>
      <c r="AG581" s="50"/>
      <c r="AH581" s="228"/>
      <c r="AI581" s="50"/>
      <c r="AJ581" s="50"/>
      <c r="AK581" s="50"/>
      <c r="AL581" s="68"/>
      <c r="AM581" s="246"/>
      <c r="AN581" s="241"/>
      <c r="AO581" s="68"/>
      <c r="AP581" s="68"/>
      <c r="AQ581" s="241"/>
      <c r="AR581" s="241"/>
      <c r="AS581" s="228"/>
      <c r="AT581" s="194"/>
      <c r="AU581" s="37"/>
      <c r="AV581" s="68"/>
      <c r="AW581" s="228"/>
      <c r="AX581" s="241"/>
      <c r="AY581" s="38"/>
      <c r="AZ581" s="38"/>
      <c r="BA581" s="55"/>
      <c r="BB581" s="55"/>
      <c r="BC581" s="3">
        <f t="shared" ca="1" si="139"/>
        <v>86268800</v>
      </c>
      <c r="BD581" s="3" t="e">
        <f t="shared" ca="1" si="140"/>
        <v>#N/A</v>
      </c>
      <c r="BE581" s="132"/>
      <c r="BF581" s="132"/>
      <c r="BG581" s="125"/>
      <c r="BJ581" s="68"/>
      <c r="BK581" s="68"/>
      <c r="BL581" s="68"/>
      <c r="BN581" s="169"/>
      <c r="BP581" s="68"/>
      <c r="BQ581" s="68"/>
      <c r="BR581" s="68"/>
      <c r="BU581" s="68"/>
      <c r="BV581" s="68"/>
      <c r="BW581" s="68"/>
      <c r="BX581" s="68"/>
      <c r="BZ581" s="237"/>
      <c r="CD581" s="237"/>
      <c r="CF581" s="68"/>
      <c r="CG581" s="68"/>
      <c r="CH581" s="237"/>
      <c r="CL581" s="237"/>
    </row>
    <row r="582" spans="1:90" x14ac:dyDescent="0.4">
      <c r="A582">
        <v>550</v>
      </c>
      <c r="B582" s="47">
        <f ca="1">IF(A582&gt;$A$8,"",OFFSET(InputPriceData!B$15,$A582+$A$11,0,1,1))</f>
        <v>44526</v>
      </c>
      <c r="C582" s="3">
        <f ca="1">IF(A582&gt;$A$8,"",OFFSET(InputPriceData!G$15,CalculationsAndCharts!$A582+$A$11,IF($C$5,8,0),1,1))</f>
        <v>112669600</v>
      </c>
      <c r="D582" s="4">
        <f ca="1">IF(A582&gt;$A$8,"",OFFSET(InputPriceData!C$15,CalculationsAndCharts!$A582+$A$11,IF($C$5,8,0),1,1))</f>
        <v>462.33999599999999</v>
      </c>
      <c r="E582" s="4">
        <f ca="1">IF(A582&gt;$A$8,"",OFFSET(InputPriceData!D$15,CalculationsAndCharts!$A582+$A$11,IF($C$5,8,0),1,1))</f>
        <v>463.89999399999999</v>
      </c>
      <c r="F582" s="4">
        <f ca="1">IF(A582&gt;$A$8,"",OFFSET(InputPriceData!E$15,CalculationsAndCharts!$A582+$A$11,IF($C$5,8,0),1,1))</f>
        <v>457.76998900000001</v>
      </c>
      <c r="G582" s="4">
        <f ca="1">IF(A582&gt;$A$8,"",OFFSET(InputPriceData!F$15,CalculationsAndCharts!$A582+$A$11,IF($C$5,8,0),1,1))</f>
        <v>458.97000100000002</v>
      </c>
      <c r="H582" s="282">
        <f t="shared" ca="1" si="127"/>
        <v>469.44000199999999</v>
      </c>
      <c r="I582" s="292">
        <f t="shared" ca="1" si="128"/>
        <v>457.76998900000001</v>
      </c>
      <c r="J582" s="50">
        <f t="shared" ca="1" si="129"/>
        <v>11.670012999999983</v>
      </c>
      <c r="K582" s="282"/>
      <c r="L582" s="282"/>
      <c r="M582" s="292">
        <f t="shared" ca="1" si="130"/>
        <v>6.1074013233787401</v>
      </c>
      <c r="N582" s="291"/>
      <c r="P582" s="292">
        <f t="shared" ca="1" si="131"/>
        <v>467.20617597985904</v>
      </c>
      <c r="Q582" s="301">
        <f t="shared" ca="1" si="132"/>
        <v>473.31357730323776</v>
      </c>
      <c r="R582" s="301">
        <f t="shared" ca="1" si="133"/>
        <v>461.09877465648032</v>
      </c>
      <c r="S582" s="50"/>
      <c r="T582" s="292"/>
      <c r="U582" s="265"/>
      <c r="V582" s="292">
        <f t="shared" ca="1" si="134"/>
        <v>467.20617597985904</v>
      </c>
      <c r="W582" s="241">
        <f t="shared" ca="1" si="135"/>
        <v>-8.2361749798590154</v>
      </c>
      <c r="X582" s="351">
        <f t="shared" ca="1" si="136"/>
        <v>67.834578298855646</v>
      </c>
      <c r="Y582" s="50">
        <f t="shared" ca="1" si="126"/>
        <v>2.6280086131449472</v>
      </c>
      <c r="Z582" s="265">
        <f t="shared" ca="1" si="137"/>
        <v>461.598009613145</v>
      </c>
      <c r="AA582" s="265">
        <f t="shared" ca="1" si="138"/>
        <v>456.34199238685505</v>
      </c>
      <c r="AB582" s="292"/>
      <c r="AC582" s="37"/>
      <c r="AD582" s="50"/>
      <c r="AE582" s="228"/>
      <c r="AF582" s="50"/>
      <c r="AG582" s="50"/>
      <c r="AH582" s="228"/>
      <c r="AI582" s="50"/>
      <c r="AJ582" s="50"/>
      <c r="AK582" s="50"/>
      <c r="AL582" s="68"/>
      <c r="AM582" s="246"/>
      <c r="AN582" s="241"/>
      <c r="AO582" s="68"/>
      <c r="AP582" s="68"/>
      <c r="AQ582" s="241"/>
      <c r="AR582" s="241"/>
      <c r="AS582" s="228"/>
      <c r="AT582" s="194"/>
      <c r="AU582" s="37"/>
      <c r="AV582" s="68"/>
      <c r="AW582" s="228"/>
      <c r="AX582" s="241"/>
      <c r="AY582" s="38"/>
      <c r="AZ582" s="38"/>
      <c r="BA582" s="55"/>
      <c r="BB582" s="55"/>
      <c r="BC582" s="3" t="e">
        <f t="shared" ca="1" si="139"/>
        <v>#N/A</v>
      </c>
      <c r="BD582" s="3">
        <f t="shared" ca="1" si="140"/>
        <v>112669600</v>
      </c>
      <c r="BE582" s="132"/>
      <c r="BF582" s="132"/>
      <c r="BG582" s="125"/>
      <c r="BJ582" s="68"/>
      <c r="BK582" s="68"/>
      <c r="BL582" s="68"/>
      <c r="BN582" s="169"/>
      <c r="BP582" s="68"/>
      <c r="BQ582" s="68"/>
      <c r="BR582" s="68"/>
      <c r="BU582" s="68"/>
      <c r="BV582" s="68"/>
      <c r="BW582" s="68"/>
      <c r="BX582" s="68"/>
      <c r="BZ582" s="237"/>
      <c r="CD582" s="237"/>
      <c r="CF582" s="68"/>
      <c r="CG582" s="68"/>
      <c r="CH582" s="237"/>
      <c r="CL582" s="237"/>
    </row>
    <row r="583" spans="1:90" x14ac:dyDescent="0.4">
      <c r="A583">
        <v>551</v>
      </c>
      <c r="B583" s="47">
        <f ca="1">IF(A583&gt;$A$8,"",OFFSET(InputPriceData!B$15,$A583+$A$11,0,1,1))</f>
        <v>44524</v>
      </c>
      <c r="C583" s="3">
        <f ca="1">IF(A583&gt;$A$8,"",OFFSET(InputPriceData!G$15,CalculationsAndCharts!$A583+$A$11,IF($C$5,8,0),1,1))</f>
        <v>61858800</v>
      </c>
      <c r="D583" s="4">
        <f ca="1">IF(A583&gt;$A$8,"",OFFSET(InputPriceData!C$15,CalculationsAndCharts!$A583+$A$11,IF($C$5,8,0),1,1))</f>
        <v>466.05999800000001</v>
      </c>
      <c r="E583" s="4">
        <f ca="1">IF(A583&gt;$A$8,"",OFFSET(InputPriceData!D$15,CalculationsAndCharts!$A583+$A$11,IF($C$5,8,0),1,1))</f>
        <v>469.57000699999998</v>
      </c>
      <c r="F583" s="4">
        <f ca="1">IF(A583&gt;$A$8,"",OFFSET(InputPriceData!E$15,CalculationsAndCharts!$A583+$A$11,IF($C$5,8,0),1,1))</f>
        <v>465.19000199999999</v>
      </c>
      <c r="G583" s="4">
        <f ca="1">IF(A583&gt;$A$8,"",OFFSET(InputPriceData!F$15,CalculationsAndCharts!$A583+$A$11,IF($C$5,8,0),1,1))</f>
        <v>469.44000199999999</v>
      </c>
      <c r="H583" s="282">
        <f t="shared" ca="1" si="127"/>
        <v>469.57000699999998</v>
      </c>
      <c r="I583" s="292">
        <f t="shared" ca="1" si="128"/>
        <v>465.19000199999999</v>
      </c>
      <c r="J583" s="50">
        <f t="shared" ca="1" si="129"/>
        <v>4.3800049999999828</v>
      </c>
      <c r="K583" s="282"/>
      <c r="L583" s="282"/>
      <c r="M583" s="292">
        <f t="shared" ca="1" si="130"/>
        <v>4.5310886533124863</v>
      </c>
      <c r="N583" s="291"/>
      <c r="P583" s="292">
        <f t="shared" ca="1" si="131"/>
        <v>469.01306804673567</v>
      </c>
      <c r="Q583" s="301">
        <f t="shared" ca="1" si="132"/>
        <v>473.54415670004818</v>
      </c>
      <c r="R583" s="301">
        <f t="shared" ca="1" si="133"/>
        <v>464.48197939342316</v>
      </c>
      <c r="S583" s="50"/>
      <c r="T583" s="292"/>
      <c r="U583" s="265"/>
      <c r="V583" s="292">
        <f t="shared" ca="1" si="134"/>
        <v>469.01306804673567</v>
      </c>
      <c r="W583" s="241">
        <f t="shared" ca="1" si="135"/>
        <v>0.42693395326432437</v>
      </c>
      <c r="X583" s="351">
        <f t="shared" ca="1" si="136"/>
        <v>0.18227260044990432</v>
      </c>
      <c r="Y583" s="50">
        <f t="shared" ca="1" si="126"/>
        <v>1.8771783346856075</v>
      </c>
      <c r="Z583" s="265">
        <f t="shared" ca="1" si="137"/>
        <v>471.31718033468559</v>
      </c>
      <c r="AA583" s="265">
        <f t="shared" ca="1" si="138"/>
        <v>467.5628236653144</v>
      </c>
      <c r="AB583" s="292"/>
      <c r="AC583" s="37"/>
      <c r="AD583" s="50"/>
      <c r="AE583" s="228"/>
      <c r="AF583" s="50"/>
      <c r="AG583" s="50"/>
      <c r="AH583" s="228"/>
      <c r="AI583" s="50"/>
      <c r="AJ583" s="50"/>
      <c r="AK583" s="50"/>
      <c r="AL583" s="68"/>
      <c r="AM583" s="246"/>
      <c r="AN583" s="241"/>
      <c r="AO583" s="68"/>
      <c r="AP583" s="68"/>
      <c r="AQ583" s="241"/>
      <c r="AR583" s="241"/>
      <c r="AS583" s="228"/>
      <c r="AT583" s="194"/>
      <c r="AU583" s="37"/>
      <c r="AV583" s="68"/>
      <c r="AW583" s="228"/>
      <c r="AX583" s="241"/>
      <c r="AY583" s="38"/>
      <c r="AZ583" s="38"/>
      <c r="BA583" s="55"/>
      <c r="BB583" s="55"/>
      <c r="BC583" s="3">
        <f t="shared" ca="1" si="139"/>
        <v>61858800</v>
      </c>
      <c r="BD583" s="3" t="e">
        <f t="shared" ca="1" si="140"/>
        <v>#N/A</v>
      </c>
      <c r="BE583" s="132"/>
      <c r="BF583" s="132"/>
      <c r="BG583" s="125"/>
      <c r="BJ583" s="68"/>
      <c r="BK583" s="68"/>
      <c r="BL583" s="68"/>
      <c r="BN583" s="169"/>
      <c r="BP583" s="68"/>
      <c r="BQ583" s="68"/>
      <c r="BR583" s="68"/>
      <c r="BU583" s="68"/>
      <c r="BV583" s="68"/>
      <c r="BW583" s="68"/>
      <c r="BX583" s="68"/>
      <c r="BZ583" s="237"/>
      <c r="CD583" s="237"/>
      <c r="CF583" s="68"/>
      <c r="CG583" s="68"/>
      <c r="CH583" s="237"/>
      <c r="CL583" s="237"/>
    </row>
    <row r="584" spans="1:90" x14ac:dyDescent="0.4">
      <c r="A584">
        <v>552</v>
      </c>
      <c r="B584" s="47">
        <f ca="1">IF(A584&gt;$A$8,"",OFFSET(InputPriceData!B$15,$A584+$A$11,0,1,1))</f>
        <v>44523</v>
      </c>
      <c r="C584" s="3">
        <f ca="1">IF(A584&gt;$A$8,"",OFFSET(InputPriceData!G$15,CalculationsAndCharts!$A584+$A$11,IF($C$5,8,0),1,1))</f>
        <v>73206500</v>
      </c>
      <c r="D584" s="4">
        <f ca="1">IF(A584&gt;$A$8,"",OFFSET(InputPriceData!C$15,CalculationsAndCharts!$A584+$A$11,IF($C$5,8,0),1,1))</f>
        <v>467.22000100000002</v>
      </c>
      <c r="E584" s="4">
        <f ca="1">IF(A584&gt;$A$8,"",OFFSET(InputPriceData!D$15,CalculationsAndCharts!$A584+$A$11,IF($C$5,8,0),1,1))</f>
        <v>469.10000600000001</v>
      </c>
      <c r="F584" s="4">
        <f ca="1">IF(A584&gt;$A$8,"",OFFSET(InputPriceData!E$15,CalculationsAndCharts!$A584+$A$11,IF($C$5,8,0),1,1))</f>
        <v>464.45001200000002</v>
      </c>
      <c r="G584" s="4">
        <f ca="1">IF(A584&gt;$A$8,"",OFFSET(InputPriceData!F$15,CalculationsAndCharts!$A584+$A$11,IF($C$5,8,0),1,1))</f>
        <v>468.19000199999999</v>
      </c>
      <c r="H584" s="282">
        <f t="shared" ca="1" si="127"/>
        <v>469.10000600000001</v>
      </c>
      <c r="I584" s="292">
        <f t="shared" ca="1" si="128"/>
        <v>464.45001200000002</v>
      </c>
      <c r="J584" s="50">
        <f t="shared" ca="1" si="129"/>
        <v>4.6499939999999924</v>
      </c>
      <c r="K584" s="282"/>
      <c r="L584" s="282"/>
      <c r="M584" s="292">
        <f t="shared" ca="1" si="130"/>
        <v>4.2504889774284358</v>
      </c>
      <c r="N584" s="291"/>
      <c r="P584" s="292">
        <f t="shared" ca="1" si="131"/>
        <v>468.94385905780427</v>
      </c>
      <c r="Q584" s="301">
        <f t="shared" ca="1" si="132"/>
        <v>473.19434803523274</v>
      </c>
      <c r="R584" s="301">
        <f t="shared" ca="1" si="133"/>
        <v>464.69337008037581</v>
      </c>
      <c r="S584" s="50"/>
      <c r="T584" s="292"/>
      <c r="U584" s="265"/>
      <c r="V584" s="292">
        <f t="shared" ca="1" si="134"/>
        <v>468.94385905780427</v>
      </c>
      <c r="W584" s="241">
        <f t="shared" ca="1" si="135"/>
        <v>-0.75385705780428225</v>
      </c>
      <c r="X584" s="351">
        <f t="shared" ca="1" si="136"/>
        <v>0.56830046360132891</v>
      </c>
      <c r="Y584" s="50">
        <f t="shared" ca="1" si="126"/>
        <v>2.1122286662094281</v>
      </c>
      <c r="Z584" s="265">
        <f t="shared" ca="1" si="137"/>
        <v>470.30223066620943</v>
      </c>
      <c r="AA584" s="265">
        <f t="shared" ca="1" si="138"/>
        <v>466.07777333379056</v>
      </c>
      <c r="AB584" s="292"/>
      <c r="AC584" s="37"/>
      <c r="AD584" s="50"/>
      <c r="AE584" s="228"/>
      <c r="AF584" s="50"/>
      <c r="AG584" s="50"/>
      <c r="AH584" s="228"/>
      <c r="AI584" s="50"/>
      <c r="AJ584" s="50"/>
      <c r="AK584" s="50"/>
      <c r="AL584" s="68"/>
      <c r="AM584" s="246"/>
      <c r="AN584" s="241"/>
      <c r="AO584" s="68"/>
      <c r="AP584" s="68"/>
      <c r="AQ584" s="241"/>
      <c r="AR584" s="241"/>
      <c r="AS584" s="228"/>
      <c r="AT584" s="194"/>
      <c r="AU584" s="37"/>
      <c r="AV584" s="68"/>
      <c r="AW584" s="228"/>
      <c r="AX584" s="241"/>
      <c r="AY584" s="38"/>
      <c r="AZ584" s="38"/>
      <c r="BA584" s="55"/>
      <c r="BB584" s="55"/>
      <c r="BC584" s="3">
        <f t="shared" ca="1" si="139"/>
        <v>73206500</v>
      </c>
      <c r="BD584" s="3" t="e">
        <f t="shared" ca="1" si="140"/>
        <v>#N/A</v>
      </c>
      <c r="BE584" s="132"/>
      <c r="BF584" s="132"/>
      <c r="BG584" s="125"/>
      <c r="BJ584" s="68"/>
      <c r="BK584" s="68"/>
      <c r="BL584" s="68"/>
      <c r="BN584" s="169"/>
      <c r="BP584" s="68"/>
      <c r="BQ584" s="68"/>
      <c r="BR584" s="68"/>
      <c r="BU584" s="68"/>
      <c r="BV584" s="68"/>
      <c r="BW584" s="68"/>
      <c r="BX584" s="68"/>
      <c r="BZ584" s="237"/>
      <c r="CD584" s="237"/>
      <c r="CF584" s="68"/>
      <c r="CG584" s="68"/>
      <c r="CH584" s="237"/>
      <c r="CL584" s="237"/>
    </row>
    <row r="585" spans="1:90" x14ac:dyDescent="0.4">
      <c r="A585">
        <v>553</v>
      </c>
      <c r="B585" s="47">
        <f ca="1">IF(A585&gt;$A$8,"",OFFSET(InputPriceData!B$15,$A585+$A$11,0,1,1))</f>
        <v>44522</v>
      </c>
      <c r="C585" s="3">
        <f ca="1">IF(A585&gt;$A$8,"",OFFSET(InputPriceData!G$15,CalculationsAndCharts!$A585+$A$11,IF($C$5,8,0),1,1))</f>
        <v>72762000</v>
      </c>
      <c r="D585" s="4">
        <f ca="1">IF(A585&gt;$A$8,"",OFFSET(InputPriceData!C$15,CalculationsAndCharts!$A585+$A$11,IF($C$5,8,0),1,1))</f>
        <v>470.89001500000001</v>
      </c>
      <c r="E585" s="4">
        <f ca="1">IF(A585&gt;$A$8,"",OFFSET(InputPriceData!D$15,CalculationsAndCharts!$A585+$A$11,IF($C$5,8,0),1,1))</f>
        <v>473.540009</v>
      </c>
      <c r="F585" s="4">
        <f ca="1">IF(A585&gt;$A$8,"",OFFSET(InputPriceData!E$15,CalculationsAndCharts!$A585+$A$11,IF($C$5,8,0),1,1))</f>
        <v>467.35000600000001</v>
      </c>
      <c r="G585" s="4">
        <f ca="1">IF(A585&gt;$A$8,"",OFFSET(InputPriceData!F$15,CalculationsAndCharts!$A585+$A$11,IF($C$5,8,0),1,1))</f>
        <v>467.57000699999998</v>
      </c>
      <c r="H585" s="282">
        <f t="shared" ca="1" si="127"/>
        <v>473.540009</v>
      </c>
      <c r="I585" s="292">
        <f t="shared" ca="1" si="128"/>
        <v>467.35000600000001</v>
      </c>
      <c r="J585" s="50">
        <f t="shared" ca="1" si="129"/>
        <v>6.1900029999999902</v>
      </c>
      <c r="K585" s="282"/>
      <c r="L585" s="282"/>
      <c r="M585" s="292">
        <f t="shared" ca="1" si="130"/>
        <v>3.3951539272459321</v>
      </c>
      <c r="N585" s="291"/>
      <c r="P585" s="292">
        <f t="shared" ca="1" si="131"/>
        <v>469.28538902871838</v>
      </c>
      <c r="Q585" s="301">
        <f t="shared" ca="1" si="132"/>
        <v>472.68054295596431</v>
      </c>
      <c r="R585" s="301">
        <f t="shared" ca="1" si="133"/>
        <v>465.89023510147246</v>
      </c>
      <c r="S585" s="50"/>
      <c r="T585" s="292"/>
      <c r="U585" s="265"/>
      <c r="V585" s="292">
        <f t="shared" ca="1" si="134"/>
        <v>469.28538902871838</v>
      </c>
      <c r="W585" s="241">
        <f t="shared" ca="1" si="135"/>
        <v>-1.7153820287184089</v>
      </c>
      <c r="X585" s="351">
        <f t="shared" ca="1" si="136"/>
        <v>2.9425355044500843</v>
      </c>
      <c r="Y585" s="50">
        <f t="shared" ca="1" si="126"/>
        <v>2.1498566344608818</v>
      </c>
      <c r="Z585" s="265">
        <f t="shared" ca="1" si="137"/>
        <v>469.71986363446086</v>
      </c>
      <c r="AA585" s="265">
        <f t="shared" ca="1" si="138"/>
        <v>465.42015036553909</v>
      </c>
      <c r="AB585" s="292"/>
      <c r="AC585" s="37"/>
      <c r="AD585" s="50"/>
      <c r="AE585" s="228"/>
      <c r="AF585" s="50"/>
      <c r="AG585" s="50"/>
      <c r="AH585" s="228"/>
      <c r="AI585" s="50"/>
      <c r="AJ585" s="50"/>
      <c r="AK585" s="50"/>
      <c r="AL585" s="68"/>
      <c r="AM585" s="246"/>
      <c r="AN585" s="241"/>
      <c r="AO585" s="68"/>
      <c r="AP585" s="68"/>
      <c r="AQ585" s="241"/>
      <c r="AR585" s="241"/>
      <c r="AS585" s="228"/>
      <c r="AT585" s="194"/>
      <c r="AU585" s="37"/>
      <c r="AV585" s="68"/>
      <c r="AW585" s="228"/>
      <c r="AX585" s="241"/>
      <c r="AY585" s="38"/>
      <c r="AZ585" s="38"/>
      <c r="BA585" s="55"/>
      <c r="BB585" s="55"/>
      <c r="BC585" s="3" t="e">
        <f t="shared" ca="1" si="139"/>
        <v>#N/A</v>
      </c>
      <c r="BD585" s="3">
        <f t="shared" ca="1" si="140"/>
        <v>72762000</v>
      </c>
      <c r="BE585" s="132"/>
      <c r="BF585" s="132"/>
      <c r="BG585" s="125"/>
      <c r="BJ585" s="68"/>
      <c r="BK585" s="68"/>
      <c r="BL585" s="68"/>
      <c r="BN585" s="169"/>
      <c r="BP585" s="68"/>
      <c r="BQ585" s="68"/>
      <c r="BR585" s="68"/>
      <c r="BU585" s="68"/>
      <c r="BV585" s="68"/>
      <c r="BW585" s="68"/>
      <c r="BX585" s="68"/>
      <c r="BZ585" s="237"/>
      <c r="CD585" s="237"/>
      <c r="CF585" s="68"/>
      <c r="CG585" s="68"/>
      <c r="CH585" s="237"/>
      <c r="CL585" s="237"/>
    </row>
    <row r="586" spans="1:90" x14ac:dyDescent="0.4">
      <c r="A586">
        <v>554</v>
      </c>
      <c r="B586" s="47">
        <f ca="1">IF(A586&gt;$A$8,"",OFFSET(InputPriceData!B$15,$A586+$A$11,0,1,1))</f>
        <v>44519</v>
      </c>
      <c r="C586" s="3">
        <f ca="1">IF(A586&gt;$A$8,"",OFFSET(InputPriceData!G$15,CalculationsAndCharts!$A586+$A$11,IF($C$5,8,0),1,1))</f>
        <v>57315600</v>
      </c>
      <c r="D586" s="4">
        <f ca="1">IF(A586&gt;$A$8,"",OFFSET(InputPriceData!C$15,CalculationsAndCharts!$A586+$A$11,IF($C$5,8,0),1,1))</f>
        <v>469.60998499999999</v>
      </c>
      <c r="E586" s="4">
        <f ca="1">IF(A586&gt;$A$8,"",OFFSET(InputPriceData!D$15,CalculationsAndCharts!$A586+$A$11,IF($C$5,8,0),1,1))</f>
        <v>470.94000199999999</v>
      </c>
      <c r="F586" s="4">
        <f ca="1">IF(A586&gt;$A$8,"",OFFSET(InputPriceData!E$15,CalculationsAndCharts!$A586+$A$11,IF($C$5,8,0),1,1))</f>
        <v>468.5</v>
      </c>
      <c r="G586" s="4">
        <f ca="1">IF(A586&gt;$A$8,"",OFFSET(InputPriceData!F$15,CalculationsAndCharts!$A586+$A$11,IF($C$5,8,0),1,1))</f>
        <v>468.89001500000001</v>
      </c>
      <c r="H586" s="282">
        <f t="shared" ca="1" si="127"/>
        <v>470.94000199999999</v>
      </c>
      <c r="I586" s="292">
        <f t="shared" ca="1" si="128"/>
        <v>468.5</v>
      </c>
      <c r="J586" s="50">
        <f t="shared" ca="1" si="129"/>
        <v>2.4400019999999927</v>
      </c>
      <c r="K586" s="282"/>
      <c r="L586" s="282"/>
      <c r="M586" s="292">
        <f t="shared" ca="1" si="130"/>
        <v>2.8608501327838298</v>
      </c>
      <c r="N586" s="291"/>
      <c r="P586" s="292">
        <f t="shared" ca="1" si="131"/>
        <v>469.47058772424083</v>
      </c>
      <c r="Q586" s="301">
        <f t="shared" ca="1" si="132"/>
        <v>472.33143785702464</v>
      </c>
      <c r="R586" s="301">
        <f t="shared" ca="1" si="133"/>
        <v>466.60973759145702</v>
      </c>
      <c r="S586" s="50"/>
      <c r="T586" s="292"/>
      <c r="U586" s="265"/>
      <c r="V586" s="292">
        <f t="shared" ca="1" si="134"/>
        <v>469.47058772424083</v>
      </c>
      <c r="W586" s="241">
        <f t="shared" ca="1" si="135"/>
        <v>-0.58057272424082385</v>
      </c>
      <c r="X586" s="351">
        <f t="shared" ca="1" si="136"/>
        <v>0.33706468813241169</v>
      </c>
      <c r="Y586" s="50">
        <f t="shared" ca="1" si="126"/>
        <v>2.1267494000669043</v>
      </c>
      <c r="Z586" s="265">
        <f t="shared" ca="1" si="137"/>
        <v>471.0167644000669</v>
      </c>
      <c r="AA586" s="265">
        <f t="shared" ca="1" si="138"/>
        <v>466.76326559993311</v>
      </c>
      <c r="AB586" s="292"/>
      <c r="AC586" s="37"/>
      <c r="AD586" s="50"/>
      <c r="AE586" s="228"/>
      <c r="AF586" s="50"/>
      <c r="AG586" s="50"/>
      <c r="AH586" s="228"/>
      <c r="AI586" s="50"/>
      <c r="AJ586" s="50"/>
      <c r="AK586" s="50"/>
      <c r="AL586" s="68"/>
      <c r="AM586" s="246"/>
      <c r="AN586" s="241"/>
      <c r="AO586" s="68"/>
      <c r="AP586" s="68"/>
      <c r="AQ586" s="241"/>
      <c r="AR586" s="241"/>
      <c r="AS586" s="228"/>
      <c r="AT586" s="194"/>
      <c r="AU586" s="37"/>
      <c r="AV586" s="68"/>
      <c r="AW586" s="228"/>
      <c r="AX586" s="241"/>
      <c r="AY586" s="38"/>
      <c r="AZ586" s="38"/>
      <c r="BA586" s="55"/>
      <c r="BB586" s="55"/>
      <c r="BC586" s="3" t="e">
        <f t="shared" ca="1" si="139"/>
        <v>#N/A</v>
      </c>
      <c r="BD586" s="3">
        <f t="shared" ca="1" si="140"/>
        <v>57315600</v>
      </c>
      <c r="BE586" s="132"/>
      <c r="BF586" s="132"/>
      <c r="BG586" s="125"/>
      <c r="BJ586" s="68"/>
      <c r="BK586" s="68"/>
      <c r="BL586" s="68"/>
      <c r="BN586" s="169"/>
      <c r="BP586" s="68"/>
      <c r="BQ586" s="68"/>
      <c r="BR586" s="68"/>
      <c r="BU586" s="68"/>
      <c r="BV586" s="68"/>
      <c r="BW586" s="68"/>
      <c r="BX586" s="68"/>
      <c r="BZ586" s="237"/>
      <c r="CD586" s="237"/>
      <c r="CF586" s="68"/>
      <c r="CG586" s="68"/>
      <c r="CH586" s="237"/>
      <c r="CL586" s="237"/>
    </row>
    <row r="587" spans="1:90" x14ac:dyDescent="0.4">
      <c r="A587">
        <v>555</v>
      </c>
      <c r="B587" s="47">
        <f ca="1">IF(A587&gt;$A$8,"",OFFSET(InputPriceData!B$15,$A587+$A$11,0,1,1))</f>
        <v>44518</v>
      </c>
      <c r="C587" s="3">
        <f ca="1">IF(A587&gt;$A$8,"",OFFSET(InputPriceData!G$15,CalculationsAndCharts!$A587+$A$11,IF($C$5,8,0),1,1))</f>
        <v>50625600</v>
      </c>
      <c r="D587" s="4">
        <f ca="1">IF(A587&gt;$A$8,"",OFFSET(InputPriceData!C$15,CalculationsAndCharts!$A587+$A$11,IF($C$5,8,0),1,1))</f>
        <v>469.23998999999998</v>
      </c>
      <c r="E587" s="4">
        <f ca="1">IF(A587&gt;$A$8,"",OFFSET(InputPriceData!D$15,CalculationsAndCharts!$A587+$A$11,IF($C$5,8,0),1,1))</f>
        <v>470.01001000000002</v>
      </c>
      <c r="F587" s="4">
        <f ca="1">IF(A587&gt;$A$8,"",OFFSET(InputPriceData!E$15,CalculationsAndCharts!$A587+$A$11,IF($C$5,8,0),1,1))</f>
        <v>466.33999599999999</v>
      </c>
      <c r="G587" s="4">
        <f ca="1">IF(A587&gt;$A$8,"",OFFSET(InputPriceData!F$15,CalculationsAndCharts!$A587+$A$11,IF($C$5,8,0),1,1))</f>
        <v>469.73001099999999</v>
      </c>
      <c r="H587" s="282">
        <f t="shared" ca="1" si="127"/>
        <v>470.01001000000002</v>
      </c>
      <c r="I587" s="292">
        <f t="shared" ca="1" si="128"/>
        <v>466.33999599999999</v>
      </c>
      <c r="J587" s="50">
        <f t="shared" ca="1" si="129"/>
        <v>3.6700140000000374</v>
      </c>
      <c r="K587" s="282"/>
      <c r="L587" s="282"/>
      <c r="M587" s="292">
        <f t="shared" ca="1" si="130"/>
        <v>2.8339478415993882</v>
      </c>
      <c r="N587" s="291"/>
      <c r="P587" s="292">
        <f t="shared" ca="1" si="131"/>
        <v>469.06903024944137</v>
      </c>
      <c r="Q587" s="301">
        <f t="shared" ca="1" si="132"/>
        <v>471.90297809104078</v>
      </c>
      <c r="R587" s="301">
        <f t="shared" ca="1" si="133"/>
        <v>466.23508240784196</v>
      </c>
      <c r="S587" s="50"/>
      <c r="T587" s="292"/>
      <c r="U587" s="265"/>
      <c r="V587" s="292">
        <f t="shared" ca="1" si="134"/>
        <v>469.06903024944137</v>
      </c>
      <c r="W587" s="241">
        <f t="shared" ca="1" si="135"/>
        <v>0.66098075055862182</v>
      </c>
      <c r="X587" s="351">
        <f t="shared" ca="1" si="136"/>
        <v>0.43689555260903906</v>
      </c>
      <c r="Y587" s="50">
        <f t="shared" ca="1" si="126"/>
        <v>2.1643214302899287</v>
      </c>
      <c r="Z587" s="265">
        <f t="shared" ca="1" si="137"/>
        <v>471.89433243028992</v>
      </c>
      <c r="AA587" s="265">
        <f t="shared" ca="1" si="138"/>
        <v>467.56568956971006</v>
      </c>
      <c r="AB587" s="292"/>
      <c r="AC587" s="37"/>
      <c r="AD587" s="50"/>
      <c r="AE587" s="228"/>
      <c r="AF587" s="50"/>
      <c r="AG587" s="50"/>
      <c r="AH587" s="228"/>
      <c r="AI587" s="50"/>
      <c r="AJ587" s="50"/>
      <c r="AK587" s="50"/>
      <c r="AL587" s="68"/>
      <c r="AM587" s="246"/>
      <c r="AN587" s="241"/>
      <c r="AO587" s="68"/>
      <c r="AP587" s="68"/>
      <c r="AQ587" s="241"/>
      <c r="AR587" s="241"/>
      <c r="AS587" s="228"/>
      <c r="AT587" s="194"/>
      <c r="AU587" s="37"/>
      <c r="AV587" s="68"/>
      <c r="AW587" s="228"/>
      <c r="AX587" s="241"/>
      <c r="AY587" s="38"/>
      <c r="AZ587" s="38"/>
      <c r="BA587" s="55"/>
      <c r="BB587" s="55"/>
      <c r="BC587" s="3">
        <f t="shared" ca="1" si="139"/>
        <v>50625600</v>
      </c>
      <c r="BD587" s="3" t="e">
        <f t="shared" ca="1" si="140"/>
        <v>#N/A</v>
      </c>
      <c r="BE587" s="132"/>
      <c r="BF587" s="132"/>
      <c r="BG587" s="125"/>
      <c r="BJ587" s="68"/>
      <c r="BK587" s="68"/>
      <c r="BL587" s="68"/>
      <c r="BN587" s="169"/>
      <c r="BP587" s="68"/>
      <c r="BQ587" s="68"/>
      <c r="BR587" s="68"/>
      <c r="BU587" s="68"/>
      <c r="BV587" s="68"/>
      <c r="BW587" s="68"/>
      <c r="BX587" s="68"/>
      <c r="BZ587" s="237"/>
      <c r="CD587" s="237"/>
      <c r="CF587" s="68"/>
      <c r="CG587" s="68"/>
      <c r="CH587" s="237"/>
      <c r="CL587" s="237"/>
    </row>
    <row r="588" spans="1:90" x14ac:dyDescent="0.4">
      <c r="A588">
        <v>556</v>
      </c>
      <c r="B588" s="47">
        <f ca="1">IF(A588&gt;$A$8,"",OFFSET(InputPriceData!B$15,$A588+$A$11,0,1,1))</f>
        <v>44517</v>
      </c>
      <c r="C588" s="3">
        <f ca="1">IF(A588&gt;$A$8,"",OFFSET(InputPriceData!G$15,CalculationsAndCharts!$A588+$A$11,IF($C$5,8,0),1,1))</f>
        <v>47858300</v>
      </c>
      <c r="D588" s="4">
        <f ca="1">IF(A588&gt;$A$8,"",OFFSET(InputPriceData!C$15,CalculationsAndCharts!$A588+$A$11,IF($C$5,8,0),1,1))</f>
        <v>469</v>
      </c>
      <c r="E588" s="4">
        <f ca="1">IF(A588&gt;$A$8,"",OFFSET(InputPriceData!D$15,CalculationsAndCharts!$A588+$A$11,IF($C$5,8,0),1,1))</f>
        <v>469.19000199999999</v>
      </c>
      <c r="F588" s="4">
        <f ca="1">IF(A588&gt;$A$8,"",OFFSET(InputPriceData!E$15,CalculationsAndCharts!$A588+$A$11,IF($C$5,8,0),1,1))</f>
        <v>467.48001099999999</v>
      </c>
      <c r="G588" s="4">
        <f ca="1">IF(A588&gt;$A$8,"",OFFSET(InputPriceData!F$15,CalculationsAndCharts!$A588+$A$11,IF($C$5,8,0),1,1))</f>
        <v>468.14001500000001</v>
      </c>
      <c r="H588" s="282">
        <f t="shared" ca="1" si="127"/>
        <v>469.27999899999998</v>
      </c>
      <c r="I588" s="292">
        <f t="shared" ca="1" si="128"/>
        <v>467.48001099999999</v>
      </c>
      <c r="J588" s="50">
        <f t="shared" ca="1" si="129"/>
        <v>1.7999879999999848</v>
      </c>
      <c r="K588" s="282"/>
      <c r="L588" s="282"/>
      <c r="M588" s="292">
        <f t="shared" ca="1" si="130"/>
        <v>2.978494177896343</v>
      </c>
      <c r="N588" s="291"/>
      <c r="P588" s="292">
        <f t="shared" ca="1" si="131"/>
        <v>468.6592092537943</v>
      </c>
      <c r="Q588" s="301">
        <f t="shared" ca="1" si="132"/>
        <v>471.63770343169062</v>
      </c>
      <c r="R588" s="301">
        <f t="shared" ca="1" si="133"/>
        <v>465.68071507589798</v>
      </c>
      <c r="S588" s="50"/>
      <c r="T588" s="292"/>
      <c r="U588" s="265"/>
      <c r="V588" s="292">
        <f t="shared" ca="1" si="134"/>
        <v>468.6592092537943</v>
      </c>
      <c r="W588" s="241">
        <f t="shared" ca="1" si="135"/>
        <v>-0.5191942537942964</v>
      </c>
      <c r="X588" s="351">
        <f t="shared" ca="1" si="136"/>
        <v>0.26956267317301624</v>
      </c>
      <c r="Y588" s="50">
        <f t="shared" ca="1" si="126"/>
        <v>2.1628566039617376</v>
      </c>
      <c r="Z588" s="265">
        <f t="shared" ca="1" si="137"/>
        <v>470.30287160396176</v>
      </c>
      <c r="AA588" s="265">
        <f t="shared" ca="1" si="138"/>
        <v>465.97715839603825</v>
      </c>
      <c r="AB588" s="292"/>
      <c r="AC588" s="37"/>
      <c r="AD588" s="50"/>
      <c r="AE588" s="228"/>
      <c r="AF588" s="50"/>
      <c r="AG588" s="50"/>
      <c r="AH588" s="228"/>
      <c r="AI588" s="50"/>
      <c r="AJ588" s="50"/>
      <c r="AK588" s="50"/>
      <c r="AL588" s="68"/>
      <c r="AM588" s="246"/>
      <c r="AN588" s="241"/>
      <c r="AO588" s="68"/>
      <c r="AP588" s="68"/>
      <c r="AQ588" s="241"/>
      <c r="AR588" s="241"/>
      <c r="AS588" s="228"/>
      <c r="AT588" s="194"/>
      <c r="AU588" s="37"/>
      <c r="AV588" s="68"/>
      <c r="AW588" s="228"/>
      <c r="AX588" s="241"/>
      <c r="AY588" s="38"/>
      <c r="AZ588" s="38"/>
      <c r="BA588" s="55"/>
      <c r="BB588" s="55"/>
      <c r="BC588" s="3" t="e">
        <f t="shared" ca="1" si="139"/>
        <v>#N/A</v>
      </c>
      <c r="BD588" s="3">
        <f t="shared" ca="1" si="140"/>
        <v>47858300</v>
      </c>
      <c r="BE588" s="132"/>
      <c r="BF588" s="132"/>
      <c r="BG588" s="125"/>
      <c r="BJ588" s="68"/>
      <c r="BK588" s="68"/>
      <c r="BL588" s="68"/>
      <c r="BN588" s="169"/>
      <c r="BP588" s="68"/>
      <c r="BQ588" s="68"/>
      <c r="BR588" s="68"/>
      <c r="BU588" s="68"/>
      <c r="BV588" s="68"/>
      <c r="BW588" s="68"/>
      <c r="BX588" s="68"/>
      <c r="BZ588" s="237"/>
      <c r="CD588" s="237"/>
      <c r="CF588" s="68"/>
      <c r="CG588" s="68"/>
      <c r="CH588" s="237"/>
      <c r="CL588" s="237"/>
    </row>
    <row r="589" spans="1:90" x14ac:dyDescent="0.4">
      <c r="A589">
        <v>557</v>
      </c>
      <c r="B589" s="47">
        <f ca="1">IF(A589&gt;$A$8,"",OFFSET(InputPriceData!B$15,$A589+$A$11,0,1,1))</f>
        <v>44516</v>
      </c>
      <c r="C589" s="3">
        <f ca="1">IF(A589&gt;$A$8,"",OFFSET(InputPriceData!G$15,CalculationsAndCharts!$A589+$A$11,IF($C$5,8,0),1,1))</f>
        <v>48857500</v>
      </c>
      <c r="D589" s="4">
        <f ca="1">IF(A589&gt;$A$8,"",OFFSET(InputPriceData!C$15,CalculationsAndCharts!$A589+$A$11,IF($C$5,8,0),1,1))</f>
        <v>467.14999399999999</v>
      </c>
      <c r="E589" s="4">
        <f ca="1">IF(A589&gt;$A$8,"",OFFSET(InputPriceData!D$15,CalculationsAndCharts!$A589+$A$11,IF($C$5,8,0),1,1))</f>
        <v>470.48998999999998</v>
      </c>
      <c r="F589" s="4">
        <f ca="1">IF(A589&gt;$A$8,"",OFFSET(InputPriceData!E$15,CalculationsAndCharts!$A589+$A$11,IF($C$5,8,0),1,1))</f>
        <v>467.07000699999998</v>
      </c>
      <c r="G589" s="4">
        <f ca="1">IF(A589&gt;$A$8,"",OFFSET(InputPriceData!F$15,CalculationsAndCharts!$A589+$A$11,IF($C$5,8,0),1,1))</f>
        <v>469.27999899999998</v>
      </c>
      <c r="H589" s="282">
        <f t="shared" ca="1" si="127"/>
        <v>470.48998999999998</v>
      </c>
      <c r="I589" s="292">
        <f t="shared" ca="1" si="128"/>
        <v>467.07000699999998</v>
      </c>
      <c r="J589" s="50">
        <f t="shared" ca="1" si="129"/>
        <v>3.419983000000002</v>
      </c>
      <c r="K589" s="282"/>
      <c r="L589" s="282"/>
      <c r="M589" s="292">
        <f t="shared" ca="1" si="130"/>
        <v>3.2360984470969196</v>
      </c>
      <c r="N589" s="291"/>
      <c r="P589" s="292">
        <f t="shared" ca="1" si="131"/>
        <v>468.16614555254853</v>
      </c>
      <c r="Q589" s="301">
        <f t="shared" ca="1" si="132"/>
        <v>471.40224399964546</v>
      </c>
      <c r="R589" s="301">
        <f t="shared" ca="1" si="133"/>
        <v>464.93004710545159</v>
      </c>
      <c r="S589" s="50"/>
      <c r="T589" s="292"/>
      <c r="U589" s="265"/>
      <c r="V589" s="292">
        <f t="shared" ca="1" si="134"/>
        <v>468.16614555254853</v>
      </c>
      <c r="W589" s="241">
        <f t="shared" ca="1" si="135"/>
        <v>1.1138534474514472</v>
      </c>
      <c r="X589" s="351">
        <f t="shared" ca="1" si="136"/>
        <v>1.2406695023994738</v>
      </c>
      <c r="Y589" s="50">
        <f t="shared" ca="1" si="126"/>
        <v>2.2169943934088234</v>
      </c>
      <c r="Z589" s="265">
        <f t="shared" ca="1" si="137"/>
        <v>471.49699339340879</v>
      </c>
      <c r="AA589" s="265">
        <f t="shared" ca="1" si="138"/>
        <v>467.06300460659116</v>
      </c>
      <c r="AB589" s="292"/>
      <c r="AC589" s="37"/>
      <c r="AD589" s="50"/>
      <c r="AE589" s="228"/>
      <c r="AF589" s="50"/>
      <c r="AG589" s="50"/>
      <c r="AH589" s="228"/>
      <c r="AI589" s="50"/>
      <c r="AJ589" s="50"/>
      <c r="AK589" s="50"/>
      <c r="AL589" s="68"/>
      <c r="AM589" s="246"/>
      <c r="AN589" s="241"/>
      <c r="AO589" s="68"/>
      <c r="AP589" s="68"/>
      <c r="AQ589" s="241"/>
      <c r="AR589" s="241"/>
      <c r="AS589" s="228"/>
      <c r="AT589" s="194"/>
      <c r="AU589" s="37"/>
      <c r="AV589" s="68"/>
      <c r="AW589" s="228"/>
      <c r="AX589" s="241"/>
      <c r="AY589" s="38"/>
      <c r="AZ589" s="38"/>
      <c r="BA589" s="55"/>
      <c r="BB589" s="55"/>
      <c r="BC589" s="3">
        <f t="shared" ca="1" si="139"/>
        <v>48857500</v>
      </c>
      <c r="BD589" s="3" t="e">
        <f t="shared" ca="1" si="140"/>
        <v>#N/A</v>
      </c>
      <c r="BE589" s="132"/>
      <c r="BF589" s="132"/>
      <c r="BG589" s="125"/>
      <c r="BJ589" s="68"/>
      <c r="BK589" s="68"/>
      <c r="BL589" s="68"/>
      <c r="BN589" s="169"/>
      <c r="BP589" s="68"/>
      <c r="BQ589" s="68"/>
      <c r="BR589" s="68"/>
      <c r="BU589" s="68"/>
      <c r="BV589" s="68"/>
      <c r="BW589" s="68"/>
      <c r="BX589" s="68"/>
      <c r="BZ589" s="237"/>
      <c r="CD589" s="237"/>
      <c r="CF589" s="68"/>
      <c r="CG589" s="68"/>
      <c r="CH589" s="237"/>
      <c r="CL589" s="237"/>
    </row>
    <row r="590" spans="1:90" x14ac:dyDescent="0.4">
      <c r="A590">
        <v>558</v>
      </c>
      <c r="B590" s="47">
        <f ca="1">IF(A590&gt;$A$8,"",OFFSET(InputPriceData!B$15,$A590+$A$11,0,1,1))</f>
        <v>44515</v>
      </c>
      <c r="C590" s="3">
        <f ca="1">IF(A590&gt;$A$8,"",OFFSET(InputPriceData!G$15,CalculationsAndCharts!$A590+$A$11,IF($C$5,8,0),1,1))</f>
        <v>46980500</v>
      </c>
      <c r="D590" s="4">
        <f ca="1">IF(A590&gt;$A$8,"",OFFSET(InputPriceData!C$15,CalculationsAndCharts!$A590+$A$11,IF($C$5,8,0),1,1))</f>
        <v>468.64001500000001</v>
      </c>
      <c r="E590" s="4">
        <f ca="1">IF(A590&gt;$A$8,"",OFFSET(InputPriceData!D$15,CalculationsAndCharts!$A590+$A$11,IF($C$5,8,0),1,1))</f>
        <v>468.80999800000001</v>
      </c>
      <c r="F590" s="4">
        <f ca="1">IF(A590&gt;$A$8,"",OFFSET(InputPriceData!E$15,CalculationsAndCharts!$A590+$A$11,IF($C$5,8,0),1,1))</f>
        <v>466.23001099999999</v>
      </c>
      <c r="G590" s="4">
        <f ca="1">IF(A590&gt;$A$8,"",OFFSET(InputPriceData!F$15,CalculationsAndCharts!$A590+$A$11,IF($C$5,8,0),1,1))</f>
        <v>467.42999300000002</v>
      </c>
      <c r="H590" s="282">
        <f t="shared" ca="1" si="127"/>
        <v>468.80999800000001</v>
      </c>
      <c r="I590" s="292">
        <f t="shared" ca="1" si="128"/>
        <v>466.23001099999999</v>
      </c>
      <c r="J590" s="50">
        <f t="shared" ca="1" si="129"/>
        <v>2.5799870000000169</v>
      </c>
      <c r="K590" s="282"/>
      <c r="L590" s="282"/>
      <c r="M590" s="292">
        <f t="shared" ca="1" si="130"/>
        <v>3.3665415968716497</v>
      </c>
      <c r="N590" s="291"/>
      <c r="P590" s="292">
        <f t="shared" ca="1" si="131"/>
        <v>467.64100977132227</v>
      </c>
      <c r="Q590" s="301">
        <f t="shared" ca="1" si="132"/>
        <v>471.0075513681939</v>
      </c>
      <c r="R590" s="301">
        <f t="shared" ca="1" si="133"/>
        <v>464.27446817445065</v>
      </c>
      <c r="S590" s="50"/>
      <c r="T590" s="292"/>
      <c r="U590" s="265"/>
      <c r="V590" s="292">
        <f t="shared" ca="1" si="134"/>
        <v>467.64100977132227</v>
      </c>
      <c r="W590" s="241">
        <f t="shared" ca="1" si="135"/>
        <v>-0.2110167713222495</v>
      </c>
      <c r="X590" s="351">
        <f t="shared" ca="1" si="136"/>
        <v>4.4528077779266539E-2</v>
      </c>
      <c r="Y590" s="50">
        <f t="shared" ca="1" si="126"/>
        <v>2.3650768914548839</v>
      </c>
      <c r="Z590" s="265">
        <f t="shared" ca="1" si="137"/>
        <v>469.79506989145489</v>
      </c>
      <c r="AA590" s="265">
        <f t="shared" ca="1" si="138"/>
        <v>465.06491610854516</v>
      </c>
      <c r="AB590" s="292"/>
      <c r="AC590" s="37"/>
      <c r="AD590" s="50"/>
      <c r="AE590" s="228"/>
      <c r="AF590" s="50"/>
      <c r="AG590" s="50"/>
      <c r="AH590" s="228"/>
      <c r="AI590" s="50"/>
      <c r="AJ590" s="50"/>
      <c r="AK590" s="50"/>
      <c r="AL590" s="68"/>
      <c r="AM590" s="246"/>
      <c r="AN590" s="241"/>
      <c r="AO590" s="68"/>
      <c r="AP590" s="68"/>
      <c r="AQ590" s="241"/>
      <c r="AR590" s="241"/>
      <c r="AS590" s="228"/>
      <c r="AT590" s="194"/>
      <c r="AU590" s="37"/>
      <c r="AV590" s="68"/>
      <c r="AW590" s="228"/>
      <c r="AX590" s="241"/>
      <c r="AY590" s="38"/>
      <c r="AZ590" s="38"/>
      <c r="BA590" s="55"/>
      <c r="BB590" s="55"/>
      <c r="BC590" s="3">
        <f t="shared" ca="1" si="139"/>
        <v>46980500</v>
      </c>
      <c r="BD590" s="3" t="e">
        <f t="shared" ca="1" si="140"/>
        <v>#N/A</v>
      </c>
      <c r="BE590" s="132"/>
      <c r="BF590" s="132"/>
      <c r="BG590" s="125"/>
      <c r="BJ590" s="68"/>
      <c r="BK590" s="68"/>
      <c r="BL590" s="68"/>
      <c r="BN590" s="169"/>
      <c r="BP590" s="68"/>
      <c r="BQ590" s="68"/>
      <c r="BR590" s="68"/>
      <c r="BU590" s="68"/>
      <c r="BV590" s="68"/>
      <c r="BW590" s="68"/>
      <c r="BX590" s="68"/>
      <c r="BZ590" s="237"/>
      <c r="CD590" s="237"/>
      <c r="CF590" s="68"/>
      <c r="CG590" s="68"/>
      <c r="CH590" s="237"/>
      <c r="CL590" s="237"/>
    </row>
    <row r="591" spans="1:90" x14ac:dyDescent="0.4">
      <c r="A591">
        <v>559</v>
      </c>
      <c r="B591" s="47">
        <f ca="1">IF(A591&gt;$A$8,"",OFFSET(InputPriceData!B$15,$A591+$A$11,0,1,1))</f>
        <v>44512</v>
      </c>
      <c r="C591" s="3">
        <f ca="1">IF(A591&gt;$A$8,"",OFFSET(InputPriceData!G$15,CalculationsAndCharts!$A591+$A$11,IF($C$5,8,0),1,1))</f>
        <v>53466700</v>
      </c>
      <c r="D591" s="4">
        <f ca="1">IF(A591&gt;$A$8,"",OFFSET(InputPriceData!C$15,CalculationsAndCharts!$A591+$A$11,IF($C$5,8,0),1,1))</f>
        <v>465.11999500000002</v>
      </c>
      <c r="E591" s="4">
        <f ca="1">IF(A591&gt;$A$8,"",OFFSET(InputPriceData!D$15,CalculationsAndCharts!$A591+$A$11,IF($C$5,8,0),1,1))</f>
        <v>467.85998499999999</v>
      </c>
      <c r="F591" s="4">
        <f ca="1">IF(A591&gt;$A$8,"",OFFSET(InputPriceData!E$15,CalculationsAndCharts!$A591+$A$11,IF($C$5,8,0),1,1))</f>
        <v>464.10998499999999</v>
      </c>
      <c r="G591" s="4">
        <f ca="1">IF(A591&gt;$A$8,"",OFFSET(InputPriceData!F$15,CalculationsAndCharts!$A591+$A$11,IF($C$5,8,0),1,1))</f>
        <v>467.26998900000001</v>
      </c>
      <c r="H591" s="282">
        <f t="shared" ca="1" si="127"/>
        <v>467.85998499999999</v>
      </c>
      <c r="I591" s="292">
        <f t="shared" ca="1" si="128"/>
        <v>463.76998900000001</v>
      </c>
      <c r="J591" s="50">
        <f t="shared" ca="1" si="129"/>
        <v>4.0899959999999851</v>
      </c>
      <c r="K591" s="282"/>
      <c r="L591" s="282"/>
      <c r="M591" s="292">
        <f t="shared" ca="1" si="130"/>
        <v>3.3580530240320248</v>
      </c>
      <c r="N591" s="291"/>
      <c r="P591" s="292">
        <f t="shared" ca="1" si="131"/>
        <v>467.41030884042851</v>
      </c>
      <c r="Q591" s="301">
        <f t="shared" ca="1" si="132"/>
        <v>470.76836186446053</v>
      </c>
      <c r="R591" s="301">
        <f t="shared" ca="1" si="133"/>
        <v>464.0522558163965</v>
      </c>
      <c r="S591" s="50"/>
      <c r="T591" s="292"/>
      <c r="U591" s="265"/>
      <c r="V591" s="292">
        <f t="shared" ca="1" si="134"/>
        <v>467.41030884042851</v>
      </c>
      <c r="W591" s="241">
        <f t="shared" ca="1" si="135"/>
        <v>-0.14031984042850354</v>
      </c>
      <c r="X591" s="351">
        <f t="shared" ca="1" si="136"/>
        <v>1.9689657617880697E-2</v>
      </c>
      <c r="Y591" s="50">
        <f t="shared" ca="1" si="126"/>
        <v>2.5116152895277422</v>
      </c>
      <c r="Z591" s="265">
        <f t="shared" ca="1" si="137"/>
        <v>469.78160428952776</v>
      </c>
      <c r="AA591" s="265">
        <f t="shared" ca="1" si="138"/>
        <v>464.75837371047226</v>
      </c>
      <c r="AB591" s="292"/>
      <c r="AC591" s="37"/>
      <c r="AD591" s="50"/>
      <c r="AE591" s="228"/>
      <c r="AF591" s="50"/>
      <c r="AG591" s="50"/>
      <c r="AH591" s="228"/>
      <c r="AI591" s="50"/>
      <c r="AJ591" s="50"/>
      <c r="AK591" s="50"/>
      <c r="AL591" s="68"/>
      <c r="AM591" s="246"/>
      <c r="AN591" s="241"/>
      <c r="AO591" s="68"/>
      <c r="AP591" s="68"/>
      <c r="AQ591" s="241"/>
      <c r="AR591" s="241"/>
      <c r="AS591" s="228"/>
      <c r="AT591" s="194"/>
      <c r="AU591" s="37"/>
      <c r="AV591" s="68"/>
      <c r="AW591" s="228"/>
      <c r="AX591" s="241"/>
      <c r="AY591" s="38"/>
      <c r="AZ591" s="38"/>
      <c r="BA591" s="55"/>
      <c r="BB591" s="55"/>
      <c r="BC591" s="3">
        <f t="shared" ca="1" si="139"/>
        <v>53466700</v>
      </c>
      <c r="BD591" s="3" t="e">
        <f t="shared" ca="1" si="140"/>
        <v>#N/A</v>
      </c>
      <c r="BE591" s="132"/>
      <c r="BF591" s="132"/>
      <c r="BG591" s="125"/>
      <c r="BJ591" s="68"/>
      <c r="BK591" s="68"/>
      <c r="BL591" s="68"/>
      <c r="BN591" s="169"/>
      <c r="BP591" s="68"/>
      <c r="BQ591" s="68"/>
      <c r="BR591" s="68"/>
      <c r="BU591" s="68"/>
      <c r="BV591" s="68"/>
      <c r="BW591" s="68"/>
      <c r="BX591" s="68"/>
      <c r="BZ591" s="237"/>
      <c r="CD591" s="237"/>
      <c r="CF591" s="68"/>
      <c r="CG591" s="68"/>
      <c r="CH591" s="237"/>
      <c r="CL591" s="237"/>
    </row>
    <row r="592" spans="1:90" x14ac:dyDescent="0.4">
      <c r="A592">
        <v>560</v>
      </c>
      <c r="B592" s="47">
        <f ca="1">IF(A592&gt;$A$8,"",OFFSET(InputPriceData!B$15,$A592+$A$11,0,1,1))</f>
        <v>44511</v>
      </c>
      <c r="C592" s="3">
        <f ca="1">IF(A592&gt;$A$8,"",OFFSET(InputPriceData!G$15,CalculationsAndCharts!$A592+$A$11,IF($C$5,8,0),1,1))</f>
        <v>34848500</v>
      </c>
      <c r="D592" s="4">
        <f ca="1">IF(A592&gt;$A$8,"",OFFSET(InputPriceData!C$15,CalculationsAndCharts!$A592+$A$11,IF($C$5,8,0),1,1))</f>
        <v>465.209991</v>
      </c>
      <c r="E592" s="4">
        <f ca="1">IF(A592&gt;$A$8,"",OFFSET(InputPriceData!D$15,CalculationsAndCharts!$A592+$A$11,IF($C$5,8,0),1,1))</f>
        <v>465.290009</v>
      </c>
      <c r="F592" s="4">
        <f ca="1">IF(A592&gt;$A$8,"",OFFSET(InputPriceData!E$15,CalculationsAndCharts!$A592+$A$11,IF($C$5,8,0),1,1))</f>
        <v>463.75</v>
      </c>
      <c r="G592" s="4">
        <f ca="1">IF(A592&gt;$A$8,"",OFFSET(InputPriceData!F$15,CalculationsAndCharts!$A592+$A$11,IF($C$5,8,0),1,1))</f>
        <v>463.76998900000001</v>
      </c>
      <c r="H592" s="282">
        <f t="shared" ca="1" si="127"/>
        <v>465.290009</v>
      </c>
      <c r="I592" s="292">
        <f t="shared" ca="1" si="128"/>
        <v>463.61999500000002</v>
      </c>
      <c r="J592" s="50">
        <f t="shared" ca="1" si="129"/>
        <v>1.6700139999999806</v>
      </c>
      <c r="K592" s="282"/>
      <c r="L592" s="282"/>
      <c r="M592" s="292">
        <f t="shared" ca="1" si="130"/>
        <v>3.5684095850094</v>
      </c>
      <c r="N592" s="291"/>
      <c r="P592" s="292">
        <f t="shared" ca="1" si="131"/>
        <v>467.95389135670138</v>
      </c>
      <c r="Q592" s="301">
        <f t="shared" ca="1" si="132"/>
        <v>471.5223009417108</v>
      </c>
      <c r="R592" s="301">
        <f t="shared" ca="1" si="133"/>
        <v>464.38548177169196</v>
      </c>
      <c r="S592" s="50"/>
      <c r="T592" s="292"/>
      <c r="U592" s="265"/>
      <c r="V592" s="292">
        <f t="shared" ca="1" si="134"/>
        <v>467.95389135670138</v>
      </c>
      <c r="W592" s="241">
        <f t="shared" ca="1" si="135"/>
        <v>-4.1839023567013669</v>
      </c>
      <c r="X592" s="351">
        <f t="shared" ca="1" si="136"/>
        <v>17.505038930411253</v>
      </c>
      <c r="Y592" s="50">
        <f t="shared" ca="1" si="126"/>
        <v>2.8350958437769722</v>
      </c>
      <c r="Z592" s="265">
        <f t="shared" ca="1" si="137"/>
        <v>466.60508484377698</v>
      </c>
      <c r="AA592" s="265">
        <f t="shared" ca="1" si="138"/>
        <v>460.93489315622304</v>
      </c>
      <c r="AB592" s="292"/>
      <c r="AC592" s="37"/>
      <c r="AD592" s="50"/>
      <c r="AE592" s="228"/>
      <c r="AF592" s="50"/>
      <c r="AG592" s="50"/>
      <c r="AH592" s="228"/>
      <c r="AI592" s="50"/>
      <c r="AJ592" s="50"/>
      <c r="AK592" s="50"/>
      <c r="AL592" s="68"/>
      <c r="AM592" s="246"/>
      <c r="AN592" s="241"/>
      <c r="AO592" s="68"/>
      <c r="AP592" s="68"/>
      <c r="AQ592" s="241"/>
      <c r="AR592" s="241"/>
      <c r="AS592" s="228"/>
      <c r="AT592" s="194"/>
      <c r="AU592" s="37"/>
      <c r="AV592" s="68"/>
      <c r="AW592" s="228"/>
      <c r="AX592" s="241"/>
      <c r="AY592" s="38"/>
      <c r="AZ592" s="38"/>
      <c r="BA592" s="55"/>
      <c r="BB592" s="55"/>
      <c r="BC592" s="3">
        <f t="shared" ca="1" si="139"/>
        <v>34848500</v>
      </c>
      <c r="BD592" s="3" t="e">
        <f t="shared" ca="1" si="140"/>
        <v>#N/A</v>
      </c>
      <c r="BE592" s="132"/>
      <c r="BF592" s="132"/>
      <c r="BG592" s="125"/>
      <c r="BJ592" s="68"/>
      <c r="BK592" s="68"/>
      <c r="BL592" s="68"/>
      <c r="BN592" s="169"/>
      <c r="BP592" s="68"/>
      <c r="BQ592" s="68"/>
      <c r="BR592" s="68"/>
      <c r="BU592" s="68"/>
      <c r="BV592" s="68"/>
      <c r="BW592" s="68"/>
      <c r="BX592" s="68"/>
      <c r="BZ592" s="237"/>
      <c r="CD592" s="237"/>
      <c r="CF592" s="68"/>
      <c r="CG592" s="68"/>
      <c r="CH592" s="237"/>
      <c r="CL592" s="237"/>
    </row>
    <row r="593" spans="1:90" x14ac:dyDescent="0.4">
      <c r="A593">
        <v>561</v>
      </c>
      <c r="B593" s="47">
        <f ca="1">IF(A593&gt;$A$8,"",OFFSET(InputPriceData!B$15,$A593+$A$11,0,1,1))</f>
        <v>44510</v>
      </c>
      <c r="C593" s="3">
        <f ca="1">IF(A593&gt;$A$8,"",OFFSET(InputPriceData!G$15,CalculationsAndCharts!$A593+$A$11,IF($C$5,8,0),1,1))</f>
        <v>69429700</v>
      </c>
      <c r="D593" s="4">
        <f ca="1">IF(A593&gt;$A$8,"",OFFSET(InputPriceData!C$15,CalculationsAndCharts!$A593+$A$11,IF($C$5,8,0),1,1))</f>
        <v>465.57998700000002</v>
      </c>
      <c r="E593" s="4">
        <f ca="1">IF(A593&gt;$A$8,"",OFFSET(InputPriceData!D$15,CalculationsAndCharts!$A593+$A$11,IF($C$5,8,0),1,1))</f>
        <v>467.38000499999998</v>
      </c>
      <c r="F593" s="4">
        <f ca="1">IF(A593&gt;$A$8,"",OFFSET(InputPriceData!E$15,CalculationsAndCharts!$A593+$A$11,IF($C$5,8,0),1,1))</f>
        <v>462.040009</v>
      </c>
      <c r="G593" s="4">
        <f ca="1">IF(A593&gt;$A$8,"",OFFSET(InputPriceData!F$15,CalculationsAndCharts!$A593+$A$11,IF($C$5,8,0),1,1))</f>
        <v>463.61999500000002</v>
      </c>
      <c r="H593" s="282">
        <f t="shared" ca="1" si="127"/>
        <v>467.38000499999998</v>
      </c>
      <c r="I593" s="292">
        <f t="shared" ca="1" si="128"/>
        <v>462.040009</v>
      </c>
      <c r="J593" s="50">
        <f t="shared" ca="1" si="129"/>
        <v>5.3399959999999851</v>
      </c>
      <c r="K593" s="282"/>
      <c r="L593" s="282"/>
      <c r="M593" s="292">
        <f t="shared" ca="1" si="130"/>
        <v>3.5005527648388082</v>
      </c>
      <c r="N593" s="291"/>
      <c r="P593" s="292">
        <f t="shared" ca="1" si="131"/>
        <v>469.40986341451355</v>
      </c>
      <c r="Q593" s="301">
        <f t="shared" ca="1" si="132"/>
        <v>472.91041617935235</v>
      </c>
      <c r="R593" s="301">
        <f t="shared" ca="1" si="133"/>
        <v>465.90931064967475</v>
      </c>
      <c r="S593" s="50"/>
      <c r="T593" s="292"/>
      <c r="U593" s="265"/>
      <c r="V593" s="292">
        <f t="shared" ca="1" si="134"/>
        <v>469.40986341451355</v>
      </c>
      <c r="W593" s="241">
        <f t="shared" ca="1" si="135"/>
        <v>-5.7898684145135348</v>
      </c>
      <c r="X593" s="351">
        <f t="shared" ca="1" si="136"/>
        <v>33.522576257381473</v>
      </c>
      <c r="Y593" s="50">
        <f t="shared" ca="1" si="126"/>
        <v>2.9805822401145128</v>
      </c>
      <c r="Z593" s="265">
        <f t="shared" ca="1" si="137"/>
        <v>466.60057724011455</v>
      </c>
      <c r="AA593" s="265">
        <f t="shared" ca="1" si="138"/>
        <v>460.63941275988549</v>
      </c>
      <c r="AB593" s="292"/>
      <c r="AC593" s="37"/>
      <c r="AD593" s="50"/>
      <c r="AE593" s="228"/>
      <c r="AF593" s="50"/>
      <c r="AG593" s="50"/>
      <c r="AH593" s="228"/>
      <c r="AI593" s="50"/>
      <c r="AJ593" s="50"/>
      <c r="AK593" s="50"/>
      <c r="AL593" s="68"/>
      <c r="AM593" s="246"/>
      <c r="AN593" s="241"/>
      <c r="AO593" s="68"/>
      <c r="AP593" s="68"/>
      <c r="AQ593" s="241"/>
      <c r="AR593" s="241"/>
      <c r="AS593" s="228"/>
      <c r="AT593" s="194"/>
      <c r="AU593" s="37"/>
      <c r="AV593" s="68"/>
      <c r="AW593" s="228"/>
      <c r="AX593" s="241"/>
      <c r="AY593" s="38"/>
      <c r="AZ593" s="38"/>
      <c r="BA593" s="55"/>
      <c r="BB593" s="55"/>
      <c r="BC593" s="3" t="e">
        <f t="shared" ca="1" si="139"/>
        <v>#N/A</v>
      </c>
      <c r="BD593" s="3">
        <f t="shared" ca="1" si="140"/>
        <v>69429700</v>
      </c>
      <c r="BE593" s="132"/>
      <c r="BF593" s="132"/>
      <c r="BG593" s="125"/>
      <c r="BJ593" s="68"/>
      <c r="BK593" s="68"/>
      <c r="BL593" s="68"/>
      <c r="BN593" s="169"/>
      <c r="BP593" s="68"/>
      <c r="BQ593" s="68"/>
      <c r="BR593" s="68"/>
      <c r="BU593" s="68"/>
      <c r="BV593" s="68"/>
      <c r="BW593" s="68"/>
      <c r="BX593" s="68"/>
      <c r="BZ593" s="237"/>
      <c r="CD593" s="237"/>
      <c r="CF593" s="68"/>
      <c r="CG593" s="68"/>
      <c r="CH593" s="237"/>
      <c r="CL593" s="237"/>
    </row>
    <row r="594" spans="1:90" x14ac:dyDescent="0.4">
      <c r="A594">
        <v>562</v>
      </c>
      <c r="B594" s="47">
        <f ca="1">IF(A594&gt;$A$8,"",OFFSET(InputPriceData!B$15,$A594+$A$11,0,1,1))</f>
        <v>44509</v>
      </c>
      <c r="C594" s="3">
        <f ca="1">IF(A594&gt;$A$8,"",OFFSET(InputPriceData!G$15,CalculationsAndCharts!$A594+$A$11,IF($C$5,8,0),1,1))</f>
        <v>51149100</v>
      </c>
      <c r="D594" s="4">
        <f ca="1">IF(A594&gt;$A$8,"",OFFSET(InputPriceData!C$15,CalculationsAndCharts!$A594+$A$11,IF($C$5,8,0),1,1))</f>
        <v>469.32000699999998</v>
      </c>
      <c r="E594" s="4">
        <f ca="1">IF(A594&gt;$A$8,"",OFFSET(InputPriceData!D$15,CalculationsAndCharts!$A594+$A$11,IF($C$5,8,0),1,1))</f>
        <v>469.57000699999998</v>
      </c>
      <c r="F594" s="4">
        <f ca="1">IF(A594&gt;$A$8,"",OFFSET(InputPriceData!E$15,CalculationsAndCharts!$A594+$A$11,IF($C$5,8,0),1,1))</f>
        <v>465.88000499999998</v>
      </c>
      <c r="G594" s="4">
        <f ca="1">IF(A594&gt;$A$8,"",OFFSET(InputPriceData!F$15,CalculationsAndCharts!$A594+$A$11,IF($C$5,8,0),1,1))</f>
        <v>467.38000499999998</v>
      </c>
      <c r="H594" s="282">
        <f t="shared" ca="1" si="127"/>
        <v>469.57000699999998</v>
      </c>
      <c r="I594" s="292">
        <f t="shared" ca="1" si="128"/>
        <v>465.88000499999998</v>
      </c>
      <c r="J594" s="50">
        <f t="shared" ca="1" si="129"/>
        <v>3.6900019999999927</v>
      </c>
      <c r="K594" s="282"/>
      <c r="L594" s="282"/>
      <c r="M594" s="292">
        <f t="shared" ca="1" si="130"/>
        <v>2.8926484583291021</v>
      </c>
      <c r="N594" s="291"/>
      <c r="P594" s="292">
        <f t="shared" ca="1" si="131"/>
        <v>470.07771511031376</v>
      </c>
      <c r="Q594" s="301">
        <f t="shared" ca="1" si="132"/>
        <v>472.97036356864288</v>
      </c>
      <c r="R594" s="301">
        <f t="shared" ca="1" si="133"/>
        <v>467.18506665198464</v>
      </c>
      <c r="S594" s="50"/>
      <c r="T594" s="292"/>
      <c r="U594" s="265"/>
      <c r="V594" s="292">
        <f t="shared" ca="1" si="134"/>
        <v>470.07771511031376</v>
      </c>
      <c r="W594" s="241">
        <f t="shared" ca="1" si="135"/>
        <v>-2.6977101103137784</v>
      </c>
      <c r="X594" s="351">
        <f t="shared" ca="1" si="136"/>
        <v>7.2776398392891783</v>
      </c>
      <c r="Y594" s="50">
        <f t="shared" ca="1" si="126"/>
        <v>2.6850502502337781</v>
      </c>
      <c r="Z594" s="265">
        <f t="shared" ca="1" si="137"/>
        <v>470.06505525023374</v>
      </c>
      <c r="AA594" s="265">
        <f t="shared" ca="1" si="138"/>
        <v>464.69495474976623</v>
      </c>
      <c r="AB594" s="292"/>
      <c r="AC594" s="37"/>
      <c r="AD594" s="50"/>
      <c r="AE594" s="228"/>
      <c r="AF594" s="50"/>
      <c r="AG594" s="50"/>
      <c r="AH594" s="228"/>
      <c r="AI594" s="50"/>
      <c r="AJ594" s="50"/>
      <c r="AK594" s="50"/>
      <c r="AL594" s="68"/>
      <c r="AM594" s="246"/>
      <c r="AN594" s="241"/>
      <c r="AO594" s="68"/>
      <c r="AP594" s="68"/>
      <c r="AQ594" s="241"/>
      <c r="AR594" s="241"/>
      <c r="AS594" s="228"/>
      <c r="AT594" s="194"/>
      <c r="AU594" s="37"/>
      <c r="AV594" s="68"/>
      <c r="AW594" s="228"/>
      <c r="AX594" s="241"/>
      <c r="AY594" s="38"/>
      <c r="AZ594" s="38"/>
      <c r="BA594" s="55"/>
      <c r="BB594" s="55"/>
      <c r="BC594" s="3" t="e">
        <f t="shared" ca="1" si="139"/>
        <v>#N/A</v>
      </c>
      <c r="BD594" s="3">
        <f t="shared" ca="1" si="140"/>
        <v>51149100</v>
      </c>
      <c r="BE594" s="132"/>
      <c r="BF594" s="132"/>
      <c r="BG594" s="125"/>
      <c r="BJ594" s="68"/>
      <c r="BK594" s="68"/>
      <c r="BL594" s="68"/>
      <c r="BN594" s="169"/>
      <c r="BP594" s="68"/>
      <c r="BQ594" s="68"/>
      <c r="BR594" s="68"/>
      <c r="BU594" s="68"/>
      <c r="BV594" s="68"/>
      <c r="BW594" s="68"/>
      <c r="BX594" s="68"/>
      <c r="BZ594" s="237"/>
      <c r="CD594" s="237"/>
      <c r="CF594" s="68"/>
      <c r="CG594" s="68"/>
      <c r="CH594" s="237"/>
      <c r="CL594" s="237"/>
    </row>
    <row r="595" spans="1:90" x14ac:dyDescent="0.4">
      <c r="A595">
        <v>563</v>
      </c>
      <c r="B595" s="47">
        <f ca="1">IF(A595&gt;$A$8,"",OFFSET(InputPriceData!B$15,$A595+$A$11,0,1,1))</f>
        <v>44508</v>
      </c>
      <c r="C595" s="3">
        <f ca="1">IF(A595&gt;$A$8,"",OFFSET(InputPriceData!G$15,CalculationsAndCharts!$A595+$A$11,IF($C$5,8,0),1,1))</f>
        <v>50405200</v>
      </c>
      <c r="D595" s="4">
        <f ca="1">IF(A595&gt;$A$8,"",OFFSET(InputPriceData!C$15,CalculationsAndCharts!$A595+$A$11,IF($C$5,8,0),1,1))</f>
        <v>469.70001200000002</v>
      </c>
      <c r="E595" s="4">
        <f ca="1">IF(A595&gt;$A$8,"",OFFSET(InputPriceData!D$15,CalculationsAndCharts!$A595+$A$11,IF($C$5,8,0),1,1))</f>
        <v>470.23001099999999</v>
      </c>
      <c r="F595" s="4">
        <f ca="1">IF(A595&gt;$A$8,"",OFFSET(InputPriceData!E$15,CalculationsAndCharts!$A595+$A$11,IF($C$5,8,0),1,1))</f>
        <v>468.20001200000002</v>
      </c>
      <c r="G595" s="4">
        <f ca="1">IF(A595&gt;$A$8,"",OFFSET(InputPriceData!F$15,CalculationsAndCharts!$A595+$A$11,IF($C$5,8,0),1,1))</f>
        <v>468.92999300000002</v>
      </c>
      <c r="H595" s="282">
        <f t="shared" ca="1" si="127"/>
        <v>470.23001099999999</v>
      </c>
      <c r="I595" s="292">
        <f t="shared" ca="1" si="128"/>
        <v>468.20001200000002</v>
      </c>
      <c r="J595" s="50">
        <f t="shared" ca="1" si="129"/>
        <v>2.0299989999999752</v>
      </c>
      <c r="K595" s="282"/>
      <c r="L595" s="282"/>
      <c r="M595" s="292">
        <f t="shared" ca="1" si="130"/>
        <v>2.9682881066856841</v>
      </c>
      <c r="N595" s="291"/>
      <c r="P595" s="292">
        <f t="shared" ca="1" si="131"/>
        <v>469.23375882167244</v>
      </c>
      <c r="Q595" s="301">
        <f t="shared" ca="1" si="132"/>
        <v>472.20204692835813</v>
      </c>
      <c r="R595" s="301">
        <f t="shared" ca="1" si="133"/>
        <v>466.26547071498675</v>
      </c>
      <c r="S595" s="50"/>
      <c r="T595" s="292"/>
      <c r="U595" s="265"/>
      <c r="V595" s="292">
        <f t="shared" ca="1" si="134"/>
        <v>469.23375882167244</v>
      </c>
      <c r="W595" s="241">
        <f t="shared" ca="1" si="135"/>
        <v>-0.30376582167241395</v>
      </c>
      <c r="X595" s="351">
        <f t="shared" ca="1" si="136"/>
        <v>9.2273674416316787E-2</v>
      </c>
      <c r="Y595" s="50">
        <f t="shared" ca="1" si="126"/>
        <v>2.6378097640486997</v>
      </c>
      <c r="Z595" s="265">
        <f t="shared" ca="1" si="137"/>
        <v>471.56780276404874</v>
      </c>
      <c r="AA595" s="265">
        <f t="shared" ca="1" si="138"/>
        <v>466.29218323595131</v>
      </c>
      <c r="AB595" s="292"/>
      <c r="AC595" s="37"/>
      <c r="AD595" s="50"/>
      <c r="AE595" s="228"/>
      <c r="AF595" s="50"/>
      <c r="AG595" s="50"/>
      <c r="AH595" s="228"/>
      <c r="AI595" s="50"/>
      <c r="AJ595" s="50"/>
      <c r="AK595" s="50"/>
      <c r="AL595" s="68"/>
      <c r="AM595" s="246"/>
      <c r="AN595" s="241"/>
      <c r="AO595" s="68"/>
      <c r="AP595" s="68"/>
      <c r="AQ595" s="241"/>
      <c r="AR595" s="241"/>
      <c r="AS595" s="228"/>
      <c r="AT595" s="194"/>
      <c r="AU595" s="37"/>
      <c r="AV595" s="68"/>
      <c r="AW595" s="228"/>
      <c r="AX595" s="241"/>
      <c r="AY595" s="38"/>
      <c r="AZ595" s="38"/>
      <c r="BA595" s="55"/>
      <c r="BB595" s="55"/>
      <c r="BC595" s="3">
        <f t="shared" ca="1" si="139"/>
        <v>50405200</v>
      </c>
      <c r="BD595" s="3" t="e">
        <f t="shared" ca="1" si="140"/>
        <v>#N/A</v>
      </c>
      <c r="BE595" s="132"/>
      <c r="BF595" s="132"/>
      <c r="BG595" s="125"/>
      <c r="BJ595" s="68"/>
      <c r="BK595" s="68"/>
      <c r="BL595" s="68"/>
      <c r="BN595" s="169"/>
      <c r="BP595" s="68"/>
      <c r="BQ595" s="68"/>
      <c r="BR595" s="68"/>
      <c r="BU595" s="68"/>
      <c r="BV595" s="68"/>
      <c r="BW595" s="68"/>
      <c r="BX595" s="68"/>
      <c r="BZ595" s="237"/>
      <c r="CD595" s="237"/>
      <c r="CF595" s="68"/>
      <c r="CG595" s="68"/>
      <c r="CH595" s="237"/>
      <c r="CL595" s="237"/>
    </row>
    <row r="596" spans="1:90" x14ac:dyDescent="0.4">
      <c r="A596">
        <v>564</v>
      </c>
      <c r="B596" s="47">
        <f ca="1">IF(A596&gt;$A$8,"",OFFSET(InputPriceData!B$15,$A596+$A$11,0,1,1))</f>
        <v>44505</v>
      </c>
      <c r="C596" s="3">
        <f ca="1">IF(A596&gt;$A$8,"",OFFSET(InputPriceData!G$15,CalculationsAndCharts!$A596+$A$11,IF($C$5,8,0),1,1))</f>
        <v>66390600</v>
      </c>
      <c r="D596" s="4">
        <f ca="1">IF(A596&gt;$A$8,"",OFFSET(InputPriceData!C$15,CalculationsAndCharts!$A596+$A$11,IF($C$5,8,0),1,1))</f>
        <v>469.27999899999998</v>
      </c>
      <c r="E596" s="4">
        <f ca="1">IF(A596&gt;$A$8,"",OFFSET(InputPriceData!D$15,CalculationsAndCharts!$A596+$A$11,IF($C$5,8,0),1,1))</f>
        <v>470.64999399999999</v>
      </c>
      <c r="F596" s="4">
        <f ca="1">IF(A596&gt;$A$8,"",OFFSET(InputPriceData!E$15,CalculationsAndCharts!$A596+$A$11,IF($C$5,8,0),1,1))</f>
        <v>466.92001299999998</v>
      </c>
      <c r="G596" s="4">
        <f ca="1">IF(A596&gt;$A$8,"",OFFSET(InputPriceData!F$15,CalculationsAndCharts!$A596+$A$11,IF($C$5,8,0),1,1))</f>
        <v>468.52999899999998</v>
      </c>
      <c r="H596" s="282">
        <f t="shared" ca="1" si="127"/>
        <v>470.64999399999999</v>
      </c>
      <c r="I596" s="292">
        <f t="shared" ca="1" si="128"/>
        <v>466.91000400000001</v>
      </c>
      <c r="J596" s="50">
        <f t="shared" ca="1" si="129"/>
        <v>3.7399899999999775</v>
      </c>
      <c r="K596" s="282"/>
      <c r="L596" s="282"/>
      <c r="M596" s="292">
        <f t="shared" ca="1" si="130"/>
        <v>3.0604505947950669</v>
      </c>
      <c r="N596" s="291"/>
      <c r="P596" s="292">
        <f t="shared" ca="1" si="131"/>
        <v>467.49872947247223</v>
      </c>
      <c r="Q596" s="301">
        <f t="shared" ca="1" si="132"/>
        <v>470.55918006726728</v>
      </c>
      <c r="R596" s="301">
        <f t="shared" ca="1" si="133"/>
        <v>464.43827887767719</v>
      </c>
      <c r="S596" s="50"/>
      <c r="T596" s="292"/>
      <c r="U596" s="265"/>
      <c r="V596" s="292">
        <f t="shared" ca="1" si="134"/>
        <v>467.49872947247223</v>
      </c>
      <c r="W596" s="241">
        <f t="shared" ca="1" si="135"/>
        <v>1.0312695275277406</v>
      </c>
      <c r="X596" s="351">
        <f t="shared" ca="1" si="136"/>
        <v>1.0635168384072893</v>
      </c>
      <c r="Y596" s="50">
        <f t="shared" ca="1" si="126"/>
        <v>2.6410673841880996</v>
      </c>
      <c r="Z596" s="265">
        <f t="shared" ca="1" si="137"/>
        <v>471.17106638418807</v>
      </c>
      <c r="AA596" s="265">
        <f t="shared" ca="1" si="138"/>
        <v>465.88893161581188</v>
      </c>
      <c r="AB596" s="292"/>
      <c r="AC596" s="37"/>
      <c r="AD596" s="50"/>
      <c r="AE596" s="228"/>
      <c r="AF596" s="50"/>
      <c r="AG596" s="50"/>
      <c r="AH596" s="228"/>
      <c r="AI596" s="50"/>
      <c r="AJ596" s="50"/>
      <c r="AK596" s="50"/>
      <c r="AL596" s="68"/>
      <c r="AM596" s="246"/>
      <c r="AN596" s="241"/>
      <c r="AO596" s="68"/>
      <c r="AP596" s="68"/>
      <c r="AQ596" s="241"/>
      <c r="AR596" s="241"/>
      <c r="AS596" s="228"/>
      <c r="AT596" s="194"/>
      <c r="AU596" s="37"/>
      <c r="AV596" s="68"/>
      <c r="AW596" s="228"/>
      <c r="AX596" s="241"/>
      <c r="AY596" s="38"/>
      <c r="AZ596" s="38"/>
      <c r="BA596" s="55"/>
      <c r="BB596" s="55"/>
      <c r="BC596" s="3">
        <f t="shared" ca="1" si="139"/>
        <v>66390600</v>
      </c>
      <c r="BD596" s="3" t="e">
        <f t="shared" ca="1" si="140"/>
        <v>#N/A</v>
      </c>
      <c r="BE596" s="132"/>
      <c r="BF596" s="132"/>
      <c r="BG596" s="125"/>
      <c r="BJ596" s="68"/>
      <c r="BK596" s="68"/>
      <c r="BL596" s="68"/>
      <c r="BN596" s="169"/>
      <c r="BP596" s="68"/>
      <c r="BQ596" s="68"/>
      <c r="BR596" s="68"/>
      <c r="BU596" s="68"/>
      <c r="BV596" s="68"/>
      <c r="BW596" s="68"/>
      <c r="BX596" s="68"/>
      <c r="BZ596" s="237"/>
      <c r="CD596" s="237"/>
      <c r="CF596" s="68"/>
      <c r="CG596" s="68"/>
      <c r="CH596" s="237"/>
      <c r="CL596" s="237"/>
    </row>
    <row r="597" spans="1:90" x14ac:dyDescent="0.4">
      <c r="A597">
        <v>565</v>
      </c>
      <c r="B597" s="47">
        <f ca="1">IF(A597&gt;$A$8,"",OFFSET(InputPriceData!B$15,$A597+$A$11,0,1,1))</f>
        <v>44504</v>
      </c>
      <c r="C597" s="3">
        <f ca="1">IF(A597&gt;$A$8,"",OFFSET(InputPriceData!G$15,CalculationsAndCharts!$A597+$A$11,IF($C$5,8,0),1,1))</f>
        <v>52847100</v>
      </c>
      <c r="D597" s="4">
        <f ca="1">IF(A597&gt;$A$8,"",OFFSET(InputPriceData!C$15,CalculationsAndCharts!$A597+$A$11,IF($C$5,8,0),1,1))</f>
        <v>465.35998499999999</v>
      </c>
      <c r="E597" s="4">
        <f ca="1">IF(A597&gt;$A$8,"",OFFSET(InputPriceData!D$15,CalculationsAndCharts!$A597+$A$11,IF($C$5,8,0),1,1))</f>
        <v>467</v>
      </c>
      <c r="F597" s="4">
        <f ca="1">IF(A597&gt;$A$8,"",OFFSET(InputPriceData!E$15,CalculationsAndCharts!$A597+$A$11,IF($C$5,8,0),1,1))</f>
        <v>464.98998999999998</v>
      </c>
      <c r="G597" s="4">
        <f ca="1">IF(A597&gt;$A$8,"",OFFSET(InputPriceData!F$15,CalculationsAndCharts!$A597+$A$11,IF($C$5,8,0),1,1))</f>
        <v>466.91000400000001</v>
      </c>
      <c r="H597" s="282">
        <f t="shared" ca="1" si="127"/>
        <v>467</v>
      </c>
      <c r="I597" s="292">
        <f t="shared" ca="1" si="128"/>
        <v>464.72000100000002</v>
      </c>
      <c r="J597" s="50">
        <f t="shared" ca="1" si="129"/>
        <v>2.2799989999999752</v>
      </c>
      <c r="K597" s="282"/>
      <c r="L597" s="282"/>
      <c r="M597" s="292">
        <f t="shared" ca="1" si="130"/>
        <v>3.1203310028417164</v>
      </c>
      <c r="N597" s="291"/>
      <c r="P597" s="292">
        <f t="shared" ca="1" si="131"/>
        <v>465.44768727733572</v>
      </c>
      <c r="Q597" s="301">
        <f t="shared" ca="1" si="132"/>
        <v>468.56801828017745</v>
      </c>
      <c r="R597" s="301">
        <f t="shared" ca="1" si="133"/>
        <v>462.32735627449398</v>
      </c>
      <c r="S597" s="50"/>
      <c r="T597" s="292"/>
      <c r="U597" s="265"/>
      <c r="V597" s="292">
        <f t="shared" ca="1" si="134"/>
        <v>465.44768727733572</v>
      </c>
      <c r="W597" s="241">
        <f t="shared" ca="1" si="135"/>
        <v>1.4623167226642977</v>
      </c>
      <c r="X597" s="351">
        <f t="shared" ca="1" si="136"/>
        <v>2.1383701973836526</v>
      </c>
      <c r="Y597" s="50">
        <f t="shared" ca="1" si="126"/>
        <v>2.7356491854005878</v>
      </c>
      <c r="Z597" s="265">
        <f t="shared" ca="1" si="137"/>
        <v>469.64565318540059</v>
      </c>
      <c r="AA597" s="265">
        <f t="shared" ca="1" si="138"/>
        <v>464.17435481459944</v>
      </c>
      <c r="AB597" s="292"/>
      <c r="AC597" s="37"/>
      <c r="AD597" s="50"/>
      <c r="AE597" s="228"/>
      <c r="AF597" s="50"/>
      <c r="AG597" s="50"/>
      <c r="AH597" s="228"/>
      <c r="AI597" s="50"/>
      <c r="AJ597" s="50"/>
      <c r="AK597" s="50"/>
      <c r="AL597" s="68"/>
      <c r="AM597" s="246"/>
      <c r="AN597" s="241"/>
      <c r="AO597" s="68"/>
      <c r="AP597" s="68"/>
      <c r="AQ597" s="241"/>
      <c r="AR597" s="241"/>
      <c r="AS597" s="228"/>
      <c r="AT597" s="194"/>
      <c r="AU597" s="37"/>
      <c r="AV597" s="68"/>
      <c r="AW597" s="228"/>
      <c r="AX597" s="241"/>
      <c r="AY597" s="38"/>
      <c r="AZ597" s="38"/>
      <c r="BA597" s="55"/>
      <c r="BB597" s="55"/>
      <c r="BC597" s="3">
        <f t="shared" ca="1" si="139"/>
        <v>52847100</v>
      </c>
      <c r="BD597" s="3" t="e">
        <f t="shared" ca="1" si="140"/>
        <v>#N/A</v>
      </c>
      <c r="BE597" s="132"/>
      <c r="BF597" s="132"/>
      <c r="BG597" s="125"/>
      <c r="BJ597" s="68"/>
      <c r="BK597" s="68"/>
      <c r="BL597" s="68"/>
      <c r="BN597" s="169"/>
      <c r="BP597" s="68"/>
      <c r="BQ597" s="68"/>
      <c r="BR597" s="68"/>
      <c r="BU597" s="68"/>
      <c r="BV597" s="68"/>
      <c r="BW597" s="68"/>
      <c r="BX597" s="68"/>
      <c r="BZ597" s="237"/>
      <c r="CD597" s="237"/>
      <c r="CF597" s="68"/>
      <c r="CG597" s="68"/>
      <c r="CH597" s="237"/>
      <c r="CL597" s="237"/>
    </row>
    <row r="598" spans="1:90" x14ac:dyDescent="0.4">
      <c r="A598">
        <v>566</v>
      </c>
      <c r="B598" s="47">
        <f ca="1">IF(A598&gt;$A$8,"",OFFSET(InputPriceData!B$15,$A598+$A$11,0,1,1))</f>
        <v>44503</v>
      </c>
      <c r="C598" s="3">
        <f ca="1">IF(A598&gt;$A$8,"",OFFSET(InputPriceData!G$15,CalculationsAndCharts!$A598+$A$11,IF($C$5,8,0),1,1))</f>
        <v>52509800</v>
      </c>
      <c r="D598" s="4">
        <f ca="1">IF(A598&gt;$A$8,"",OFFSET(InputPriceData!C$15,CalculationsAndCharts!$A598+$A$11,IF($C$5,8,0),1,1))</f>
        <v>461.29998799999998</v>
      </c>
      <c r="E598" s="4">
        <f ca="1">IF(A598&gt;$A$8,"",OFFSET(InputPriceData!D$15,CalculationsAndCharts!$A598+$A$11,IF($C$5,8,0),1,1))</f>
        <v>465.14999399999999</v>
      </c>
      <c r="F598" s="4">
        <f ca="1">IF(A598&gt;$A$8,"",OFFSET(InputPriceData!E$15,CalculationsAndCharts!$A598+$A$11,IF($C$5,8,0),1,1))</f>
        <v>460.82998700000002</v>
      </c>
      <c r="G598" s="4">
        <f ca="1">IF(A598&gt;$A$8,"",OFFSET(InputPriceData!F$15,CalculationsAndCharts!$A598+$A$11,IF($C$5,8,0),1,1))</f>
        <v>464.72000100000002</v>
      </c>
      <c r="H598" s="282">
        <f t="shared" ca="1" si="127"/>
        <v>465.14999399999999</v>
      </c>
      <c r="I598" s="292">
        <f t="shared" ca="1" si="128"/>
        <v>460.82998700000002</v>
      </c>
      <c r="J598" s="50">
        <f t="shared" ca="1" si="129"/>
        <v>4.3200069999999755</v>
      </c>
      <c r="K598" s="282"/>
      <c r="L598" s="282"/>
      <c r="M598" s="292">
        <f t="shared" ca="1" si="130"/>
        <v>3.0557778541977139</v>
      </c>
      <c r="N598" s="291"/>
      <c r="P598" s="292">
        <f t="shared" ca="1" si="131"/>
        <v>463.47757612564305</v>
      </c>
      <c r="Q598" s="301">
        <f t="shared" ca="1" si="132"/>
        <v>466.53335397984074</v>
      </c>
      <c r="R598" s="301">
        <f t="shared" ca="1" si="133"/>
        <v>460.42179827144537</v>
      </c>
      <c r="S598" s="50"/>
      <c r="T598" s="292"/>
      <c r="U598" s="265"/>
      <c r="V598" s="292">
        <f t="shared" ca="1" si="134"/>
        <v>463.47757612564305</v>
      </c>
      <c r="W598" s="241">
        <f t="shared" ca="1" si="135"/>
        <v>1.2424248743569706</v>
      </c>
      <c r="X598" s="351">
        <f t="shared" ca="1" si="136"/>
        <v>1.5436195684209342</v>
      </c>
      <c r="Y598" s="50">
        <f t="shared" ca="1" si="126"/>
        <v>3.0529956571767429</v>
      </c>
      <c r="Z598" s="265">
        <f t="shared" ca="1" si="137"/>
        <v>467.77299665717675</v>
      </c>
      <c r="AA598" s="265">
        <f t="shared" ca="1" si="138"/>
        <v>461.6670053428233</v>
      </c>
      <c r="AB598" s="292"/>
      <c r="AC598" s="37"/>
      <c r="AD598" s="50"/>
      <c r="AE598" s="228"/>
      <c r="AF598" s="50"/>
      <c r="AG598" s="50"/>
      <c r="AH598" s="228"/>
      <c r="AI598" s="50"/>
      <c r="AJ598" s="50"/>
      <c r="AK598" s="50"/>
      <c r="AL598" s="68"/>
      <c r="AM598" s="246"/>
      <c r="AN598" s="241"/>
      <c r="AO598" s="68"/>
      <c r="AP598" s="68"/>
      <c r="AQ598" s="241"/>
      <c r="AR598" s="241"/>
      <c r="AS598" s="228"/>
      <c r="AT598" s="194"/>
      <c r="AU598" s="37"/>
      <c r="AV598" s="68"/>
      <c r="AW598" s="228"/>
      <c r="AX598" s="241"/>
      <c r="AY598" s="38"/>
      <c r="AZ598" s="38"/>
      <c r="BA598" s="55"/>
      <c r="BB598" s="55"/>
      <c r="BC598" s="3">
        <f t="shared" ca="1" si="139"/>
        <v>52509800</v>
      </c>
      <c r="BD598" s="3" t="e">
        <f t="shared" ca="1" si="140"/>
        <v>#N/A</v>
      </c>
      <c r="BE598" s="132"/>
      <c r="BF598" s="132"/>
      <c r="BG598" s="125"/>
      <c r="BJ598" s="68"/>
      <c r="BK598" s="68"/>
      <c r="BL598" s="68"/>
      <c r="BN598" s="169"/>
      <c r="BP598" s="68"/>
      <c r="BQ598" s="68"/>
      <c r="BR598" s="68"/>
      <c r="BU598" s="68"/>
      <c r="BV598" s="68"/>
      <c r="BW598" s="68"/>
      <c r="BX598" s="68"/>
      <c r="BZ598" s="237"/>
      <c r="CD598" s="237"/>
      <c r="CF598" s="68"/>
      <c r="CG598" s="68"/>
      <c r="CH598" s="237"/>
      <c r="CL598" s="237"/>
    </row>
    <row r="599" spans="1:90" x14ac:dyDescent="0.4">
      <c r="A599">
        <v>567</v>
      </c>
      <c r="B599" s="47">
        <f ca="1">IF(A599&gt;$A$8,"",OFFSET(InputPriceData!B$15,$A599+$A$11,0,1,1))</f>
        <v>44502</v>
      </c>
      <c r="C599" s="3">
        <f ca="1">IF(A599&gt;$A$8,"",OFFSET(InputPriceData!G$15,CalculationsAndCharts!$A599+$A$11,IF($C$5,8,0),1,1))</f>
        <v>48908400</v>
      </c>
      <c r="D599" s="4">
        <f ca="1">IF(A599&gt;$A$8,"",OFFSET(InputPriceData!C$15,CalculationsAndCharts!$A599+$A$11,IF($C$5,8,0),1,1))</f>
        <v>460.22000100000002</v>
      </c>
      <c r="E599" s="4">
        <f ca="1">IF(A599&gt;$A$8,"",OFFSET(InputPriceData!D$15,CalculationsAndCharts!$A599+$A$11,IF($C$5,8,0),1,1))</f>
        <v>462.23001099999999</v>
      </c>
      <c r="F599" s="4">
        <f ca="1">IF(A599&gt;$A$8,"",OFFSET(InputPriceData!E$15,CalculationsAndCharts!$A599+$A$11,IF($C$5,8,0),1,1))</f>
        <v>460.07998700000002</v>
      </c>
      <c r="G599" s="4">
        <f ca="1">IF(A599&gt;$A$8,"",OFFSET(InputPriceData!F$15,CalculationsAndCharts!$A599+$A$11,IF($C$5,8,0),1,1))</f>
        <v>461.89999399999999</v>
      </c>
      <c r="H599" s="282">
        <f t="shared" ca="1" si="127"/>
        <v>462.23001099999999</v>
      </c>
      <c r="I599" s="292">
        <f t="shared" ca="1" si="128"/>
        <v>460.040009</v>
      </c>
      <c r="J599" s="50">
        <f t="shared" ca="1" si="129"/>
        <v>2.1900019999999927</v>
      </c>
      <c r="K599" s="282"/>
      <c r="L599" s="282"/>
      <c r="M599" s="292">
        <f t="shared" ca="1" si="130"/>
        <v>3.0076062824942635</v>
      </c>
      <c r="N599" s="291"/>
      <c r="P599" s="292">
        <f t="shared" ca="1" si="131"/>
        <v>461.94028692777533</v>
      </c>
      <c r="Q599" s="301">
        <f t="shared" ca="1" si="132"/>
        <v>464.94789321026957</v>
      </c>
      <c r="R599" s="301">
        <f t="shared" ca="1" si="133"/>
        <v>458.9326806452811</v>
      </c>
      <c r="S599" s="50"/>
      <c r="T599" s="292"/>
      <c r="U599" s="265"/>
      <c r="V599" s="292">
        <f t="shared" ca="1" si="134"/>
        <v>461.94028692777533</v>
      </c>
      <c r="W599" s="241">
        <f t="shared" ca="1" si="135"/>
        <v>-4.0292927775340104E-2</v>
      </c>
      <c r="X599" s="351">
        <f t="shared" ca="1" si="136"/>
        <v>1.6235200287087741E-3</v>
      </c>
      <c r="Y599" s="50">
        <f t="shared" ca="1" si="126"/>
        <v>3.1866279508482505</v>
      </c>
      <c r="Z599" s="265">
        <f t="shared" ca="1" si="137"/>
        <v>465.08662195084827</v>
      </c>
      <c r="AA599" s="265">
        <f t="shared" ca="1" si="138"/>
        <v>458.71336604915172</v>
      </c>
      <c r="AB599" s="292"/>
      <c r="AC599" s="37"/>
      <c r="AD599" s="50"/>
      <c r="AE599" s="228"/>
      <c r="AF599" s="50"/>
      <c r="AG599" s="50"/>
      <c r="AH599" s="228"/>
      <c r="AI599" s="50"/>
      <c r="AJ599" s="50"/>
      <c r="AK599" s="50"/>
      <c r="AL599" s="68"/>
      <c r="AM599" s="246"/>
      <c r="AN599" s="241"/>
      <c r="AO599" s="68"/>
      <c r="AP599" s="68"/>
      <c r="AQ599" s="241"/>
      <c r="AR599" s="241"/>
      <c r="AS599" s="228"/>
      <c r="AT599" s="194"/>
      <c r="AU599" s="37"/>
      <c r="AV599" s="68"/>
      <c r="AW599" s="228"/>
      <c r="AX599" s="241"/>
      <c r="AY599" s="38"/>
      <c r="AZ599" s="38"/>
      <c r="BA599" s="55"/>
      <c r="BB599" s="55"/>
      <c r="BC599" s="3">
        <f t="shared" ca="1" si="139"/>
        <v>48908400</v>
      </c>
      <c r="BD599" s="3" t="e">
        <f t="shared" ca="1" si="140"/>
        <v>#N/A</v>
      </c>
      <c r="BE599" s="132"/>
      <c r="BF599" s="132"/>
      <c r="BG599" s="125"/>
      <c r="BJ599" s="68"/>
      <c r="BK599" s="68"/>
      <c r="BL599" s="68"/>
      <c r="BN599" s="169"/>
      <c r="BP599" s="68"/>
      <c r="BQ599" s="68"/>
      <c r="BR599" s="68"/>
      <c r="BU599" s="68"/>
      <c r="BV599" s="68"/>
      <c r="BW599" s="68"/>
      <c r="BX599" s="68"/>
      <c r="BZ599" s="237"/>
      <c r="CD599" s="237"/>
      <c r="CF599" s="68"/>
      <c r="CG599" s="68"/>
      <c r="CH599" s="237"/>
      <c r="CL599" s="237"/>
    </row>
    <row r="600" spans="1:90" x14ac:dyDescent="0.4">
      <c r="A600">
        <v>568</v>
      </c>
      <c r="B600" s="47">
        <f ca="1">IF(A600&gt;$A$8,"",OFFSET(InputPriceData!B$15,$A600+$A$11,0,1,1))</f>
        <v>44501</v>
      </c>
      <c r="C600" s="3">
        <f ca="1">IF(A600&gt;$A$8,"",OFFSET(InputPriceData!G$15,CalculationsAndCharts!$A600+$A$11,IF($C$5,8,0),1,1))</f>
        <v>48433600</v>
      </c>
      <c r="D600" s="4">
        <f ca="1">IF(A600&gt;$A$8,"",OFFSET(InputPriceData!C$15,CalculationsAndCharts!$A600+$A$11,IF($C$5,8,0),1,1))</f>
        <v>460.29998799999998</v>
      </c>
      <c r="E600" s="4">
        <f ca="1">IF(A600&gt;$A$8,"",OFFSET(InputPriceData!D$15,CalculationsAndCharts!$A600+$A$11,IF($C$5,8,0),1,1))</f>
        <v>460.70001200000002</v>
      </c>
      <c r="F600" s="4">
        <f ca="1">IF(A600&gt;$A$8,"",OFFSET(InputPriceData!E$15,CalculationsAndCharts!$A600+$A$11,IF($C$5,8,0),1,1))</f>
        <v>458.20001200000002</v>
      </c>
      <c r="G600" s="4">
        <f ca="1">IF(A600&gt;$A$8,"",OFFSET(InputPriceData!F$15,CalculationsAndCharts!$A600+$A$11,IF($C$5,8,0),1,1))</f>
        <v>460.040009</v>
      </c>
      <c r="H600" s="282">
        <f t="shared" ca="1" si="127"/>
        <v>460.70001200000002</v>
      </c>
      <c r="I600" s="292">
        <f t="shared" ca="1" si="128"/>
        <v>458.20001200000002</v>
      </c>
      <c r="J600" s="50">
        <f t="shared" ca="1" si="129"/>
        <v>2.5</v>
      </c>
      <c r="K600" s="282"/>
      <c r="L600" s="282"/>
      <c r="M600" s="292">
        <f t="shared" ca="1" si="130"/>
        <v>3.415857533084723</v>
      </c>
      <c r="N600" s="291"/>
      <c r="P600" s="292">
        <f t="shared" ca="1" si="131"/>
        <v>460.87653721824574</v>
      </c>
      <c r="Q600" s="301">
        <f t="shared" ca="1" si="132"/>
        <v>464.29239475133045</v>
      </c>
      <c r="R600" s="301">
        <f t="shared" ca="1" si="133"/>
        <v>457.46067968516104</v>
      </c>
      <c r="S600" s="50"/>
      <c r="T600" s="292"/>
      <c r="U600" s="265"/>
      <c r="V600" s="292">
        <f t="shared" ca="1" si="134"/>
        <v>460.87653721824574</v>
      </c>
      <c r="W600" s="241">
        <f t="shared" ca="1" si="135"/>
        <v>-0.8365282182457463</v>
      </c>
      <c r="X600" s="351">
        <f t="shared" ca="1" si="136"/>
        <v>0.699779459921403</v>
      </c>
      <c r="Y600" s="50">
        <f t="shared" ca="1" si="126"/>
        <v>3.2622616370544364</v>
      </c>
      <c r="Z600" s="265">
        <f t="shared" ca="1" si="137"/>
        <v>463.30227063705445</v>
      </c>
      <c r="AA600" s="265">
        <f t="shared" ca="1" si="138"/>
        <v>456.77774736294555</v>
      </c>
      <c r="AB600" s="292"/>
      <c r="AC600" s="37"/>
      <c r="AD600" s="50"/>
      <c r="AE600" s="228"/>
      <c r="AF600" s="50"/>
      <c r="AG600" s="50"/>
      <c r="AH600" s="228"/>
      <c r="AI600" s="50"/>
      <c r="AJ600" s="50"/>
      <c r="AK600" s="50"/>
      <c r="AL600" s="68"/>
      <c r="AM600" s="246"/>
      <c r="AN600" s="241"/>
      <c r="AO600" s="68"/>
      <c r="AP600" s="68"/>
      <c r="AQ600" s="241"/>
      <c r="AR600" s="241"/>
      <c r="AS600" s="228"/>
      <c r="AT600" s="194"/>
      <c r="AU600" s="37"/>
      <c r="AV600" s="68"/>
      <c r="AW600" s="228"/>
      <c r="AX600" s="241"/>
      <c r="AY600" s="38"/>
      <c r="AZ600" s="38"/>
      <c r="BA600" s="55"/>
      <c r="BB600" s="55"/>
      <c r="BC600" s="3">
        <f t="shared" ca="1" si="139"/>
        <v>48433600</v>
      </c>
      <c r="BD600" s="3" t="e">
        <f t="shared" ca="1" si="140"/>
        <v>#N/A</v>
      </c>
      <c r="BE600" s="132"/>
      <c r="BF600" s="132"/>
      <c r="BG600" s="125"/>
      <c r="BJ600" s="68"/>
      <c r="BK600" s="68"/>
      <c r="BL600" s="68"/>
      <c r="BN600" s="169"/>
      <c r="BP600" s="68"/>
      <c r="BQ600" s="68"/>
      <c r="BR600" s="68"/>
      <c r="BU600" s="68"/>
      <c r="BV600" s="68"/>
      <c r="BW600" s="68"/>
      <c r="BX600" s="68"/>
      <c r="BZ600" s="237"/>
      <c r="CD600" s="237"/>
      <c r="CF600" s="68"/>
      <c r="CG600" s="68"/>
      <c r="CH600" s="237"/>
      <c r="CL600" s="237"/>
    </row>
    <row r="601" spans="1:90" x14ac:dyDescent="0.4">
      <c r="A601">
        <v>569</v>
      </c>
      <c r="B601" s="47">
        <f ca="1">IF(A601&gt;$A$8,"",OFFSET(InputPriceData!B$15,$A601+$A$11,0,1,1))</f>
        <v>44498</v>
      </c>
      <c r="C601" s="3">
        <f ca="1">IF(A601&gt;$A$8,"",OFFSET(InputPriceData!G$15,CalculationsAndCharts!$A601+$A$11,IF($C$5,8,0),1,1))</f>
        <v>70162400</v>
      </c>
      <c r="D601" s="4">
        <f ca="1">IF(A601&gt;$A$8,"",OFFSET(InputPriceData!C$15,CalculationsAndCharts!$A601+$A$11,IF($C$5,8,0),1,1))</f>
        <v>455.86999500000002</v>
      </c>
      <c r="E601" s="4">
        <f ca="1">IF(A601&gt;$A$8,"",OFFSET(InputPriceData!D$15,CalculationsAndCharts!$A601+$A$11,IF($C$5,8,0),1,1))</f>
        <v>459.55999800000001</v>
      </c>
      <c r="F601" s="4">
        <f ca="1">IF(A601&gt;$A$8,"",OFFSET(InputPriceData!E$15,CalculationsAndCharts!$A601+$A$11,IF($C$5,8,0),1,1))</f>
        <v>455.55999800000001</v>
      </c>
      <c r="G601" s="4">
        <f ca="1">IF(A601&gt;$A$8,"",OFFSET(InputPriceData!F$15,CalculationsAndCharts!$A601+$A$11,IF($C$5,8,0),1,1))</f>
        <v>459.25</v>
      </c>
      <c r="H601" s="282">
        <f t="shared" ca="1" si="127"/>
        <v>459.55999800000001</v>
      </c>
      <c r="I601" s="292">
        <f t="shared" ca="1" si="128"/>
        <v>455.55999800000001</v>
      </c>
      <c r="J601" s="50">
        <f t="shared" ca="1" si="129"/>
        <v>4</v>
      </c>
      <c r="K601" s="282"/>
      <c r="L601" s="282"/>
      <c r="M601" s="292">
        <f t="shared" ca="1" si="130"/>
        <v>3.4701048948963562</v>
      </c>
      <c r="N601" s="291"/>
      <c r="P601" s="292">
        <f t="shared" ca="1" si="131"/>
        <v>459.88878800125889</v>
      </c>
      <c r="Q601" s="301">
        <f t="shared" ca="1" si="132"/>
        <v>463.35889289615523</v>
      </c>
      <c r="R601" s="301">
        <f t="shared" ca="1" si="133"/>
        <v>456.41868310636255</v>
      </c>
      <c r="S601" s="50"/>
      <c r="T601" s="292"/>
      <c r="U601" s="265"/>
      <c r="V601" s="292">
        <f t="shared" ca="1" si="134"/>
        <v>459.88878800125889</v>
      </c>
      <c r="W601" s="241">
        <f t="shared" ca="1" si="135"/>
        <v>-0.63878800125888802</v>
      </c>
      <c r="X601" s="351">
        <f t="shared" ca="1" si="136"/>
        <v>0.4080501105523251</v>
      </c>
      <c r="Y601" s="50">
        <f t="shared" ca="1" si="126"/>
        <v>3.2996712424255561</v>
      </c>
      <c r="Z601" s="265">
        <f t="shared" ca="1" si="137"/>
        <v>462.54967124242557</v>
      </c>
      <c r="AA601" s="265">
        <f t="shared" ca="1" si="138"/>
        <v>455.95032875757443</v>
      </c>
      <c r="AB601" s="292"/>
      <c r="AC601" s="37"/>
      <c r="AD601" s="50"/>
      <c r="AE601" s="228"/>
      <c r="AF601" s="50"/>
      <c r="AG601" s="50"/>
      <c r="AH601" s="228"/>
      <c r="AI601" s="50"/>
      <c r="AJ601" s="50"/>
      <c r="AK601" s="50"/>
      <c r="AL601" s="68"/>
      <c r="AM601" s="246"/>
      <c r="AN601" s="241"/>
      <c r="AO601" s="68"/>
      <c r="AP601" s="68"/>
      <c r="AQ601" s="241"/>
      <c r="AR601" s="241"/>
      <c r="AS601" s="228"/>
      <c r="AT601" s="194"/>
      <c r="AU601" s="37"/>
      <c r="AV601" s="68"/>
      <c r="AW601" s="228"/>
      <c r="AX601" s="241"/>
      <c r="AY601" s="38"/>
      <c r="AZ601" s="38"/>
      <c r="BA601" s="55"/>
      <c r="BB601" s="55"/>
      <c r="BC601" s="3">
        <f t="shared" ca="1" si="139"/>
        <v>70162400</v>
      </c>
      <c r="BD601" s="3" t="e">
        <f t="shared" ca="1" si="140"/>
        <v>#N/A</v>
      </c>
      <c r="BE601" s="132"/>
      <c r="BF601" s="132"/>
      <c r="BG601" s="125"/>
      <c r="BJ601" s="68"/>
      <c r="BK601" s="68"/>
      <c r="BL601" s="68"/>
      <c r="BN601" s="169"/>
      <c r="BP601" s="68"/>
      <c r="BQ601" s="68"/>
      <c r="BR601" s="68"/>
      <c r="BU601" s="68"/>
      <c r="BV601" s="68"/>
      <c r="BW601" s="68"/>
      <c r="BX601" s="68"/>
      <c r="BZ601" s="237"/>
      <c r="CD601" s="237"/>
      <c r="CF601" s="68"/>
      <c r="CG601" s="68"/>
      <c r="CH601" s="237"/>
      <c r="CL601" s="237"/>
    </row>
    <row r="602" spans="1:90" x14ac:dyDescent="0.4">
      <c r="A602">
        <v>570</v>
      </c>
      <c r="B602" s="47">
        <f ca="1">IF(A602&gt;$A$8,"",OFFSET(InputPriceData!B$15,$A602+$A$11,0,1,1))</f>
        <v>44497</v>
      </c>
      <c r="C602" s="3">
        <f ca="1">IF(A602&gt;$A$8,"",OFFSET(InputPriceData!G$15,CalculationsAndCharts!$A602+$A$11,IF($C$5,8,0),1,1))</f>
        <v>51437900</v>
      </c>
      <c r="D602" s="4">
        <f ca="1">IF(A602&gt;$A$8,"",OFFSET(InputPriceData!C$15,CalculationsAndCharts!$A602+$A$11,IF($C$5,8,0),1,1))</f>
        <v>455.459991</v>
      </c>
      <c r="E602" s="4">
        <f ca="1">IF(A602&gt;$A$8,"",OFFSET(InputPriceData!D$15,CalculationsAndCharts!$A602+$A$11,IF($C$5,8,0),1,1))</f>
        <v>458.39999399999999</v>
      </c>
      <c r="F602" s="4">
        <f ca="1">IF(A602&gt;$A$8,"",OFFSET(InputPriceData!E$15,CalculationsAndCharts!$A602+$A$11,IF($C$5,8,0),1,1))</f>
        <v>455.45001200000002</v>
      </c>
      <c r="G602" s="4">
        <f ca="1">IF(A602&gt;$A$8,"",OFFSET(InputPriceData!F$15,CalculationsAndCharts!$A602+$A$11,IF($C$5,8,0),1,1))</f>
        <v>458.32000699999998</v>
      </c>
      <c r="H602" s="282">
        <f t="shared" ca="1" si="127"/>
        <v>458.39999399999999</v>
      </c>
      <c r="I602" s="292">
        <f t="shared" ca="1" si="128"/>
        <v>453.94000199999999</v>
      </c>
      <c r="J602" s="50">
        <f t="shared" ca="1" si="129"/>
        <v>4.4599919999999997</v>
      </c>
      <c r="K602" s="282"/>
      <c r="L602" s="282"/>
      <c r="M602" s="292">
        <f t="shared" ca="1" si="130"/>
        <v>3.0398568905533438</v>
      </c>
      <c r="N602" s="291"/>
      <c r="P602" s="292">
        <f t="shared" ca="1" si="131"/>
        <v>458.74657808180893</v>
      </c>
      <c r="Q602" s="301">
        <f t="shared" ca="1" si="132"/>
        <v>461.78643497236226</v>
      </c>
      <c r="R602" s="301">
        <f t="shared" ca="1" si="133"/>
        <v>455.70672119125561</v>
      </c>
      <c r="S602" s="50"/>
      <c r="T602" s="292"/>
      <c r="U602" s="265"/>
      <c r="V602" s="292">
        <f t="shared" ca="1" si="134"/>
        <v>458.74657808180893</v>
      </c>
      <c r="W602" s="241">
        <f t="shared" ca="1" si="135"/>
        <v>-0.42657108180895875</v>
      </c>
      <c r="X602" s="351">
        <f t="shared" ca="1" si="136"/>
        <v>0.18196288783566539</v>
      </c>
      <c r="Y602" s="50">
        <f t="shared" ca="1" si="126"/>
        <v>3.3245074588226902</v>
      </c>
      <c r="Z602" s="265">
        <f t="shared" ca="1" si="137"/>
        <v>461.64451445882264</v>
      </c>
      <c r="AA602" s="265">
        <f t="shared" ca="1" si="138"/>
        <v>454.99549954117731</v>
      </c>
      <c r="AB602" s="292"/>
      <c r="AC602" s="37"/>
      <c r="AD602" s="50"/>
      <c r="AE602" s="228"/>
      <c r="AF602" s="50"/>
      <c r="AG602" s="50"/>
      <c r="AH602" s="228"/>
      <c r="AI602" s="50"/>
      <c r="AJ602" s="50"/>
      <c r="AK602" s="50"/>
      <c r="AL602" s="68"/>
      <c r="AM602" s="246"/>
      <c r="AN602" s="241"/>
      <c r="AO602" s="68"/>
      <c r="AP602" s="68"/>
      <c r="AQ602" s="241"/>
      <c r="AR602" s="241"/>
      <c r="AS602" s="228"/>
      <c r="AT602" s="194"/>
      <c r="AU602" s="37"/>
      <c r="AV602" s="68"/>
      <c r="AW602" s="228"/>
      <c r="AX602" s="241"/>
      <c r="AY602" s="38"/>
      <c r="AZ602" s="38"/>
      <c r="BA602" s="55"/>
      <c r="BB602" s="55"/>
      <c r="BC602" s="3">
        <f t="shared" ca="1" si="139"/>
        <v>51437900</v>
      </c>
      <c r="BD602" s="3" t="e">
        <f t="shared" ca="1" si="140"/>
        <v>#N/A</v>
      </c>
      <c r="BE602" s="132"/>
      <c r="BF602" s="132"/>
      <c r="BG602" s="125"/>
      <c r="BJ602" s="68"/>
      <c r="BK602" s="68"/>
      <c r="BL602" s="68"/>
      <c r="BN602" s="169"/>
      <c r="BP602" s="68"/>
      <c r="BQ602" s="68"/>
      <c r="BR602" s="68"/>
      <c r="BU602" s="68"/>
      <c r="BV602" s="68"/>
      <c r="BW602" s="68"/>
      <c r="BX602" s="68"/>
      <c r="BZ602" s="237"/>
      <c r="CD602" s="237"/>
      <c r="CF602" s="68"/>
      <c r="CG602" s="68"/>
      <c r="CH602" s="237"/>
      <c r="CL602" s="237"/>
    </row>
    <row r="603" spans="1:90" x14ac:dyDescent="0.4">
      <c r="A603">
        <v>571</v>
      </c>
      <c r="B603" s="47">
        <f ca="1">IF(A603&gt;$A$8,"",OFFSET(InputPriceData!B$15,$A603+$A$11,0,1,1))</f>
        <v>44496</v>
      </c>
      <c r="C603" s="3">
        <f ca="1">IF(A603&gt;$A$8,"",OFFSET(InputPriceData!G$15,CalculationsAndCharts!$A603+$A$11,IF($C$5,8,0),1,1))</f>
        <v>72438000</v>
      </c>
      <c r="D603" s="4">
        <f ca="1">IF(A603&gt;$A$8,"",OFFSET(InputPriceData!C$15,CalculationsAndCharts!$A603+$A$11,IF($C$5,8,0),1,1))</f>
        <v>456.45001200000002</v>
      </c>
      <c r="E603" s="4">
        <f ca="1">IF(A603&gt;$A$8,"",OFFSET(InputPriceData!D$15,CalculationsAndCharts!$A603+$A$11,IF($C$5,8,0),1,1))</f>
        <v>457.16000400000001</v>
      </c>
      <c r="F603" s="4">
        <f ca="1">IF(A603&gt;$A$8,"",OFFSET(InputPriceData!E$15,CalculationsAndCharts!$A603+$A$11,IF($C$5,8,0),1,1))</f>
        <v>453.85998499999999</v>
      </c>
      <c r="G603" s="4">
        <f ca="1">IF(A603&gt;$A$8,"",OFFSET(InputPriceData!F$15,CalculationsAndCharts!$A603+$A$11,IF($C$5,8,0),1,1))</f>
        <v>453.94000199999999</v>
      </c>
      <c r="H603" s="282">
        <f t="shared" ca="1" si="127"/>
        <v>457.16000400000001</v>
      </c>
      <c r="I603" s="292">
        <f t="shared" ca="1" si="128"/>
        <v>453.85998499999999</v>
      </c>
      <c r="J603" s="50">
        <f t="shared" ca="1" si="129"/>
        <v>3.3000190000000202</v>
      </c>
      <c r="K603" s="282"/>
      <c r="L603" s="282"/>
      <c r="M603" s="292">
        <f t="shared" ca="1" si="130"/>
        <v>2.6897948766001027</v>
      </c>
      <c r="N603" s="291"/>
      <c r="P603" s="292">
        <f t="shared" ca="1" si="131"/>
        <v>458.29161105451379</v>
      </c>
      <c r="Q603" s="301">
        <f t="shared" ca="1" si="132"/>
        <v>460.9814059311139</v>
      </c>
      <c r="R603" s="301">
        <f t="shared" ca="1" si="133"/>
        <v>455.60181617791369</v>
      </c>
      <c r="S603" s="50"/>
      <c r="T603" s="292"/>
      <c r="U603" s="265"/>
      <c r="V603" s="292">
        <f t="shared" ca="1" si="134"/>
        <v>458.29161105451379</v>
      </c>
      <c r="W603" s="241">
        <f t="shared" ca="1" si="135"/>
        <v>-4.3516090545138013</v>
      </c>
      <c r="X603" s="351">
        <f t="shared" ca="1" si="136"/>
        <v>18.936501363326499</v>
      </c>
      <c r="Y603" s="50">
        <f t="shared" ca="1" si="126"/>
        <v>3.5050764741008296</v>
      </c>
      <c r="Z603" s="265">
        <f t="shared" ca="1" si="137"/>
        <v>457.4450784741008</v>
      </c>
      <c r="AA603" s="265">
        <f t="shared" ca="1" si="138"/>
        <v>450.43492552589919</v>
      </c>
      <c r="AB603" s="292"/>
      <c r="AC603" s="37"/>
      <c r="AD603" s="50"/>
      <c r="AE603" s="228"/>
      <c r="AF603" s="50"/>
      <c r="AG603" s="50"/>
      <c r="AH603" s="228"/>
      <c r="AI603" s="50"/>
      <c r="AJ603" s="50"/>
      <c r="AK603" s="50"/>
      <c r="AL603" s="68"/>
      <c r="AM603" s="246"/>
      <c r="AN603" s="241"/>
      <c r="AO603" s="68"/>
      <c r="AP603" s="68"/>
      <c r="AQ603" s="241"/>
      <c r="AR603" s="241"/>
      <c r="AS603" s="228"/>
      <c r="AT603" s="194"/>
      <c r="AU603" s="37"/>
      <c r="AV603" s="68"/>
      <c r="AW603" s="228"/>
      <c r="AX603" s="241"/>
      <c r="AY603" s="38"/>
      <c r="AZ603" s="38"/>
      <c r="BA603" s="55"/>
      <c r="BB603" s="55"/>
      <c r="BC603" s="3" t="e">
        <f t="shared" ca="1" si="139"/>
        <v>#N/A</v>
      </c>
      <c r="BD603" s="3">
        <f t="shared" ca="1" si="140"/>
        <v>72438000</v>
      </c>
      <c r="BE603" s="132"/>
      <c r="BF603" s="132"/>
      <c r="BG603" s="125"/>
      <c r="BJ603" s="68"/>
      <c r="BK603" s="68"/>
      <c r="BL603" s="68"/>
      <c r="BN603" s="169"/>
      <c r="BP603" s="68"/>
      <c r="BQ603" s="68"/>
      <c r="BR603" s="68"/>
      <c r="BU603" s="68"/>
      <c r="BV603" s="68"/>
      <c r="BW603" s="68"/>
      <c r="BX603" s="68"/>
      <c r="BZ603" s="237"/>
      <c r="CD603" s="237"/>
      <c r="CF603" s="68"/>
      <c r="CG603" s="68"/>
      <c r="CH603" s="237"/>
      <c r="CL603" s="237"/>
    </row>
    <row r="604" spans="1:90" x14ac:dyDescent="0.4">
      <c r="A604">
        <v>572</v>
      </c>
      <c r="B604" s="47">
        <f ca="1">IF(A604&gt;$A$8,"",OFFSET(InputPriceData!B$15,$A604+$A$11,0,1,1))</f>
        <v>44495</v>
      </c>
      <c r="C604" s="3">
        <f ca="1">IF(A604&gt;$A$8,"",OFFSET(InputPriceData!G$15,CalculationsAndCharts!$A604+$A$11,IF($C$5,8,0),1,1))</f>
        <v>56075100</v>
      </c>
      <c r="D604" s="4">
        <f ca="1">IF(A604&gt;$A$8,"",OFFSET(InputPriceData!C$15,CalculationsAndCharts!$A604+$A$11,IF($C$5,8,0),1,1))</f>
        <v>457.20001200000002</v>
      </c>
      <c r="E604" s="4">
        <f ca="1">IF(A604&gt;$A$8,"",OFFSET(InputPriceData!D$15,CalculationsAndCharts!$A604+$A$11,IF($C$5,8,0),1,1))</f>
        <v>458.48998999999998</v>
      </c>
      <c r="F604" s="4">
        <f ca="1">IF(A604&gt;$A$8,"",OFFSET(InputPriceData!E$15,CalculationsAndCharts!$A604+$A$11,IF($C$5,8,0),1,1))</f>
        <v>455.55999800000001</v>
      </c>
      <c r="G604" s="4">
        <f ca="1">IF(A604&gt;$A$8,"",OFFSET(InputPriceData!F$15,CalculationsAndCharts!$A604+$A$11,IF($C$5,8,0),1,1))</f>
        <v>455.959991</v>
      </c>
      <c r="H604" s="282">
        <f t="shared" ca="1" si="127"/>
        <v>458.48998999999998</v>
      </c>
      <c r="I604" s="292">
        <f t="shared" ca="1" si="128"/>
        <v>455.54998799999998</v>
      </c>
      <c r="J604" s="50">
        <f t="shared" ca="1" si="129"/>
        <v>2.9400019999999927</v>
      </c>
      <c r="K604" s="282"/>
      <c r="L604" s="282"/>
      <c r="M604" s="292">
        <f t="shared" ca="1" si="130"/>
        <v>2.6688212984029467</v>
      </c>
      <c r="N604" s="291"/>
      <c r="P604" s="292">
        <f t="shared" ca="1" si="131"/>
        <v>457.9031257537352</v>
      </c>
      <c r="Q604" s="301">
        <f t="shared" ca="1" si="132"/>
        <v>460.57194705213817</v>
      </c>
      <c r="R604" s="301">
        <f t="shared" ca="1" si="133"/>
        <v>455.23430445533222</v>
      </c>
      <c r="S604" s="50"/>
      <c r="T604" s="292"/>
      <c r="U604" s="265"/>
      <c r="V604" s="292">
        <f t="shared" ca="1" si="134"/>
        <v>457.9031257537352</v>
      </c>
      <c r="W604" s="241">
        <f t="shared" ca="1" si="135"/>
        <v>-1.943134753735194</v>
      </c>
      <c r="X604" s="351">
        <f t="shared" ca="1" si="136"/>
        <v>3.7757726711735327</v>
      </c>
      <c r="Y604" s="50">
        <f t="shared" ca="1" si="126"/>
        <v>3.401171092954633</v>
      </c>
      <c r="Z604" s="265">
        <f t="shared" ca="1" si="137"/>
        <v>459.36116209295466</v>
      </c>
      <c r="AA604" s="265">
        <f t="shared" ca="1" si="138"/>
        <v>452.55881990704535</v>
      </c>
      <c r="AB604" s="292"/>
      <c r="AC604" s="37"/>
      <c r="AD604" s="50"/>
      <c r="AE604" s="228"/>
      <c r="AF604" s="50"/>
      <c r="AG604" s="50"/>
      <c r="AH604" s="228"/>
      <c r="AI604" s="50"/>
      <c r="AJ604" s="50"/>
      <c r="AK604" s="50"/>
      <c r="AL604" s="68"/>
      <c r="AM604" s="246"/>
      <c r="AN604" s="241"/>
      <c r="AO604" s="68"/>
      <c r="AP604" s="68"/>
      <c r="AQ604" s="241"/>
      <c r="AR604" s="241"/>
      <c r="AS604" s="228"/>
      <c r="AT604" s="194"/>
      <c r="AU604" s="37"/>
      <c r="AV604" s="68"/>
      <c r="AW604" s="228"/>
      <c r="AX604" s="241"/>
      <c r="AY604" s="38"/>
      <c r="AZ604" s="38"/>
      <c r="BA604" s="55"/>
      <c r="BB604" s="55"/>
      <c r="BC604" s="3">
        <f t="shared" ca="1" si="139"/>
        <v>56075100</v>
      </c>
      <c r="BD604" s="3" t="e">
        <f t="shared" ca="1" si="140"/>
        <v>#N/A</v>
      </c>
      <c r="BE604" s="132"/>
      <c r="BF604" s="132"/>
      <c r="BG604" s="125"/>
      <c r="BJ604" s="68"/>
      <c r="BK604" s="68"/>
      <c r="BL604" s="68"/>
      <c r="BN604" s="169"/>
      <c r="BP604" s="68"/>
      <c r="BQ604" s="68"/>
      <c r="BR604" s="68"/>
      <c r="BU604" s="68"/>
      <c r="BV604" s="68"/>
      <c r="BW604" s="68"/>
      <c r="BX604" s="68"/>
      <c r="BZ604" s="237"/>
      <c r="CD604" s="237"/>
      <c r="CF604" s="68"/>
      <c r="CG604" s="68"/>
      <c r="CH604" s="237"/>
      <c r="CL604" s="237"/>
    </row>
    <row r="605" spans="1:90" x14ac:dyDescent="0.4">
      <c r="A605">
        <v>573</v>
      </c>
      <c r="B605" s="47">
        <f ca="1">IF(A605&gt;$A$8,"",OFFSET(InputPriceData!B$15,$A605+$A$11,0,1,1))</f>
        <v>44494</v>
      </c>
      <c r="C605" s="3">
        <f ca="1">IF(A605&gt;$A$8,"",OFFSET(InputPriceData!G$15,CalculationsAndCharts!$A605+$A$11,IF($C$5,8,0),1,1))</f>
        <v>45214500</v>
      </c>
      <c r="D605" s="4">
        <f ca="1">IF(A605&gt;$A$8,"",OFFSET(InputPriceData!C$15,CalculationsAndCharts!$A605+$A$11,IF($C$5,8,0),1,1))</f>
        <v>454.27999899999998</v>
      </c>
      <c r="E605" s="4">
        <f ca="1">IF(A605&gt;$A$8,"",OFFSET(InputPriceData!D$15,CalculationsAndCharts!$A605+$A$11,IF($C$5,8,0),1,1))</f>
        <v>455.89999399999999</v>
      </c>
      <c r="F605" s="4">
        <f ca="1">IF(A605&gt;$A$8,"",OFFSET(InputPriceData!E$15,CalculationsAndCharts!$A605+$A$11,IF($C$5,8,0),1,1))</f>
        <v>452.39001500000001</v>
      </c>
      <c r="G605" s="4">
        <f ca="1">IF(A605&gt;$A$8,"",OFFSET(InputPriceData!F$15,CalculationsAndCharts!$A605+$A$11,IF($C$5,8,0),1,1))</f>
        <v>455.54998799999998</v>
      </c>
      <c r="H605" s="282">
        <f t="shared" ca="1" si="127"/>
        <v>455.89999399999999</v>
      </c>
      <c r="I605" s="292">
        <f t="shared" ca="1" si="128"/>
        <v>452.39001500000001</v>
      </c>
      <c r="J605" s="50">
        <f t="shared" ca="1" si="129"/>
        <v>3.5099789999999871</v>
      </c>
      <c r="K605" s="282"/>
      <c r="L605" s="282"/>
      <c r="M605" s="292">
        <f t="shared" ca="1" si="130"/>
        <v>2.6394614469203836</v>
      </c>
      <c r="N605" s="291"/>
      <c r="P605" s="292">
        <f t="shared" ca="1" si="131"/>
        <v>456.53290444784255</v>
      </c>
      <c r="Q605" s="301">
        <f t="shared" ca="1" si="132"/>
        <v>459.17236589476295</v>
      </c>
      <c r="R605" s="301">
        <f t="shared" ca="1" si="133"/>
        <v>453.89344300092216</v>
      </c>
      <c r="S605" s="50"/>
      <c r="T605" s="292"/>
      <c r="U605" s="265"/>
      <c r="V605" s="292">
        <f t="shared" ca="1" si="134"/>
        <v>456.53290444784255</v>
      </c>
      <c r="W605" s="241">
        <f t="shared" ca="1" si="135"/>
        <v>-0.9829164478425696</v>
      </c>
      <c r="X605" s="351">
        <f t="shared" ca="1" si="136"/>
        <v>0.96612474343945487</v>
      </c>
      <c r="Y605" s="50">
        <f t="shared" ca="1" si="126"/>
        <v>3.5528167281623984</v>
      </c>
      <c r="Z605" s="265">
        <f t="shared" ca="1" si="137"/>
        <v>459.10280472816237</v>
      </c>
      <c r="AA605" s="265">
        <f t="shared" ca="1" si="138"/>
        <v>451.9971712718376</v>
      </c>
      <c r="AB605" s="292"/>
      <c r="AC605" s="37"/>
      <c r="AD605" s="50"/>
      <c r="AE605" s="228"/>
      <c r="AF605" s="50"/>
      <c r="AG605" s="50"/>
      <c r="AH605" s="228"/>
      <c r="AI605" s="50"/>
      <c r="AJ605" s="50"/>
      <c r="AK605" s="50"/>
      <c r="AL605" s="68"/>
      <c r="AM605" s="246"/>
      <c r="AN605" s="241"/>
      <c r="AO605" s="68"/>
      <c r="AP605" s="68"/>
      <c r="AQ605" s="241"/>
      <c r="AR605" s="241"/>
      <c r="AS605" s="228"/>
      <c r="AT605" s="194"/>
      <c r="AU605" s="37"/>
      <c r="AV605" s="68"/>
      <c r="AW605" s="228"/>
      <c r="AX605" s="241"/>
      <c r="AY605" s="38"/>
      <c r="AZ605" s="38"/>
      <c r="BA605" s="55"/>
      <c r="BB605" s="55"/>
      <c r="BC605" s="3">
        <f t="shared" ca="1" si="139"/>
        <v>45214500</v>
      </c>
      <c r="BD605" s="3" t="e">
        <f t="shared" ca="1" si="140"/>
        <v>#N/A</v>
      </c>
      <c r="BE605" s="132"/>
      <c r="BF605" s="132"/>
      <c r="BG605" s="125"/>
      <c r="BJ605" s="68"/>
      <c r="BK605" s="68"/>
      <c r="BL605" s="68"/>
      <c r="BN605" s="169"/>
      <c r="BP605" s="68"/>
      <c r="BQ605" s="68"/>
      <c r="BR605" s="68"/>
      <c r="BU605" s="68"/>
      <c r="BV605" s="68"/>
      <c r="BW605" s="68"/>
      <c r="BX605" s="68"/>
      <c r="BZ605" s="237"/>
      <c r="CD605" s="237"/>
      <c r="CF605" s="68"/>
      <c r="CG605" s="68"/>
      <c r="CH605" s="237"/>
      <c r="CL605" s="237"/>
    </row>
    <row r="606" spans="1:90" x14ac:dyDescent="0.4">
      <c r="A606">
        <v>574</v>
      </c>
      <c r="B606" s="47">
        <f ca="1">IF(A606&gt;$A$8,"",OFFSET(InputPriceData!B$15,$A606+$A$11,0,1,1))</f>
        <v>44491</v>
      </c>
      <c r="C606" s="3">
        <f ca="1">IF(A606&gt;$A$8,"",OFFSET(InputPriceData!G$15,CalculationsAndCharts!$A606+$A$11,IF($C$5,8,0),1,1))</f>
        <v>58845100</v>
      </c>
      <c r="D606" s="4">
        <f ca="1">IF(A606&gt;$A$8,"",OFFSET(InputPriceData!C$15,CalculationsAndCharts!$A606+$A$11,IF($C$5,8,0),1,1))</f>
        <v>453.13000499999998</v>
      </c>
      <c r="E606" s="4">
        <f ca="1">IF(A606&gt;$A$8,"",OFFSET(InputPriceData!D$15,CalculationsAndCharts!$A606+$A$11,IF($C$5,8,0),1,1))</f>
        <v>454.67001299999998</v>
      </c>
      <c r="F606" s="4">
        <f ca="1">IF(A606&gt;$A$8,"",OFFSET(InputPriceData!E$15,CalculationsAndCharts!$A606+$A$11,IF($C$5,8,0),1,1))</f>
        <v>451.04998799999998</v>
      </c>
      <c r="G606" s="4">
        <f ca="1">IF(A606&gt;$A$8,"",OFFSET(InputPriceData!F$15,CalculationsAndCharts!$A606+$A$11,IF($C$5,8,0),1,1))</f>
        <v>453.11999500000002</v>
      </c>
      <c r="H606" s="282">
        <f t="shared" ca="1" si="127"/>
        <v>454.67001299999998</v>
      </c>
      <c r="I606" s="292">
        <f t="shared" ca="1" si="128"/>
        <v>451.04998799999998</v>
      </c>
      <c r="J606" s="50">
        <f t="shared" ca="1" si="129"/>
        <v>3.6200249999999983</v>
      </c>
      <c r="K606" s="282"/>
      <c r="L606" s="282"/>
      <c r="M606" s="292">
        <f t="shared" ca="1" si="130"/>
        <v>2.4966080658771403</v>
      </c>
      <c r="N606" s="291"/>
      <c r="P606" s="292">
        <f t="shared" ca="1" si="131"/>
        <v>455.0072018107864</v>
      </c>
      <c r="Q606" s="301">
        <f t="shared" ca="1" si="132"/>
        <v>457.50380987666352</v>
      </c>
      <c r="R606" s="301">
        <f t="shared" ca="1" si="133"/>
        <v>452.51059374490927</v>
      </c>
      <c r="S606" s="50"/>
      <c r="T606" s="292"/>
      <c r="U606" s="265"/>
      <c r="V606" s="292">
        <f t="shared" ca="1" si="134"/>
        <v>455.0072018107864</v>
      </c>
      <c r="W606" s="241">
        <f t="shared" ca="1" si="135"/>
        <v>-1.8872068107863811</v>
      </c>
      <c r="X606" s="351">
        <f t="shared" ca="1" si="136"/>
        <v>3.5615495466785037</v>
      </c>
      <c r="Y606" s="50">
        <f t="shared" ca="1" si="126"/>
        <v>3.6193615544714586</v>
      </c>
      <c r="Z606" s="265">
        <f t="shared" ca="1" si="137"/>
        <v>456.7393565544715</v>
      </c>
      <c r="AA606" s="265">
        <f t="shared" ca="1" si="138"/>
        <v>449.50063344552854</v>
      </c>
      <c r="AB606" s="292"/>
      <c r="AC606" s="37"/>
      <c r="AD606" s="50"/>
      <c r="AE606" s="228"/>
      <c r="AF606" s="50"/>
      <c r="AG606" s="50"/>
      <c r="AH606" s="228"/>
      <c r="AI606" s="50"/>
      <c r="AJ606" s="50"/>
      <c r="AK606" s="50"/>
      <c r="AL606" s="68"/>
      <c r="AM606" s="246"/>
      <c r="AN606" s="241"/>
      <c r="AO606" s="68"/>
      <c r="AP606" s="68"/>
      <c r="AQ606" s="241"/>
      <c r="AR606" s="241"/>
      <c r="AS606" s="228"/>
      <c r="AT606" s="194"/>
      <c r="AU606" s="37"/>
      <c r="AV606" s="68"/>
      <c r="AW606" s="228"/>
      <c r="AX606" s="241"/>
      <c r="AY606" s="38"/>
      <c r="AZ606" s="38"/>
      <c r="BA606" s="55"/>
      <c r="BB606" s="55"/>
      <c r="BC606" s="3" t="e">
        <f t="shared" ca="1" si="139"/>
        <v>#N/A</v>
      </c>
      <c r="BD606" s="3">
        <f t="shared" ca="1" si="140"/>
        <v>58845100</v>
      </c>
      <c r="BE606" s="132"/>
      <c r="BF606" s="132"/>
      <c r="BG606" s="125"/>
      <c r="BJ606" s="68"/>
      <c r="BK606" s="68"/>
      <c r="BL606" s="68"/>
      <c r="BN606" s="169"/>
      <c r="BP606" s="68"/>
      <c r="BQ606" s="68"/>
      <c r="BR606" s="68"/>
      <c r="BU606" s="68"/>
      <c r="BV606" s="68"/>
      <c r="BW606" s="68"/>
      <c r="BX606" s="68"/>
      <c r="BZ606" s="237"/>
      <c r="CD606" s="237"/>
      <c r="CF606" s="68"/>
      <c r="CG606" s="68"/>
      <c r="CH606" s="237"/>
      <c r="CL606" s="237"/>
    </row>
    <row r="607" spans="1:90" x14ac:dyDescent="0.4">
      <c r="A607">
        <v>575</v>
      </c>
      <c r="B607" s="47">
        <f ca="1">IF(A607&gt;$A$8,"",OFFSET(InputPriceData!B$15,$A607+$A$11,0,1,1))</f>
        <v>44490</v>
      </c>
      <c r="C607" s="3">
        <f ca="1">IF(A607&gt;$A$8,"",OFFSET(InputPriceData!G$15,CalculationsAndCharts!$A607+$A$11,IF($C$5,8,0),1,1))</f>
        <v>41305400</v>
      </c>
      <c r="D607" s="4">
        <f ca="1">IF(A607&gt;$A$8,"",OFFSET(InputPriceData!C$15,CalculationsAndCharts!$A607+$A$11,IF($C$5,8,0),1,1))</f>
        <v>451.76998900000001</v>
      </c>
      <c r="E607" s="4">
        <f ca="1">IF(A607&gt;$A$8,"",OFFSET(InputPriceData!D$15,CalculationsAndCharts!$A607+$A$11,IF($C$5,8,0),1,1))</f>
        <v>453.82998700000002</v>
      </c>
      <c r="F607" s="4">
        <f ca="1">IF(A607&gt;$A$8,"",OFFSET(InputPriceData!E$15,CalculationsAndCharts!$A607+$A$11,IF($C$5,8,0),1,1))</f>
        <v>451.30999800000001</v>
      </c>
      <c r="G607" s="4">
        <f ca="1">IF(A607&gt;$A$8,"",OFFSET(InputPriceData!F$15,CalculationsAndCharts!$A607+$A$11,IF($C$5,8,0),1,1))</f>
        <v>453.58999599999999</v>
      </c>
      <c r="H607" s="282">
        <f t="shared" ca="1" si="127"/>
        <v>453.82998700000002</v>
      </c>
      <c r="I607" s="292">
        <f t="shared" ca="1" si="128"/>
        <v>451.30999800000001</v>
      </c>
      <c r="J607" s="50">
        <f t="shared" ca="1" si="129"/>
        <v>2.5199890000000096</v>
      </c>
      <c r="K607" s="282"/>
      <c r="L607" s="282"/>
      <c r="M607" s="292">
        <f t="shared" ca="1" si="130"/>
        <v>2.6518381165150107</v>
      </c>
      <c r="N607" s="291"/>
      <c r="P607" s="292">
        <f t="shared" ca="1" si="131"/>
        <v>453.03310798039263</v>
      </c>
      <c r="Q607" s="301">
        <f t="shared" ca="1" si="132"/>
        <v>455.68494609690765</v>
      </c>
      <c r="R607" s="301">
        <f t="shared" ca="1" si="133"/>
        <v>450.38126986387761</v>
      </c>
      <c r="S607" s="50"/>
      <c r="T607" s="292"/>
      <c r="U607" s="265"/>
      <c r="V607" s="292">
        <f t="shared" ca="1" si="134"/>
        <v>453.03310798039263</v>
      </c>
      <c r="W607" s="241">
        <f t="shared" ca="1" si="135"/>
        <v>0.55688801960735645</v>
      </c>
      <c r="X607" s="351">
        <f t="shared" ca="1" si="136"/>
        <v>0.31012426638220342</v>
      </c>
      <c r="Y607" s="50">
        <f t="shared" ca="1" si="126"/>
        <v>3.8463537526252676</v>
      </c>
      <c r="Z607" s="265">
        <f t="shared" ca="1" si="137"/>
        <v>457.43634975262523</v>
      </c>
      <c r="AA607" s="265">
        <f t="shared" ca="1" si="138"/>
        <v>449.74364224737474</v>
      </c>
      <c r="AB607" s="292"/>
      <c r="AC607" s="37"/>
      <c r="AD607" s="50"/>
      <c r="AE607" s="228"/>
      <c r="AF607" s="50"/>
      <c r="AG607" s="50"/>
      <c r="AH607" s="228"/>
      <c r="AI607" s="50"/>
      <c r="AJ607" s="50"/>
      <c r="AK607" s="50"/>
      <c r="AL607" s="68"/>
      <c r="AM607" s="246"/>
      <c r="AN607" s="241"/>
      <c r="AO607" s="68"/>
      <c r="AP607" s="68"/>
      <c r="AQ607" s="241"/>
      <c r="AR607" s="241"/>
      <c r="AS607" s="228"/>
      <c r="AT607" s="194"/>
      <c r="AU607" s="37"/>
      <c r="AV607" s="68"/>
      <c r="AW607" s="228"/>
      <c r="AX607" s="241"/>
      <c r="AY607" s="38"/>
      <c r="AZ607" s="38"/>
      <c r="BA607" s="55"/>
      <c r="BB607" s="55"/>
      <c r="BC607" s="3">
        <f t="shared" ca="1" si="139"/>
        <v>41305400</v>
      </c>
      <c r="BD607" s="3" t="e">
        <f t="shared" ca="1" si="140"/>
        <v>#N/A</v>
      </c>
      <c r="BE607" s="132"/>
      <c r="BF607" s="132"/>
      <c r="BG607" s="125"/>
      <c r="BJ607" s="68"/>
      <c r="BK607" s="68"/>
      <c r="BL607" s="68"/>
      <c r="BN607" s="169"/>
      <c r="BP607" s="68"/>
      <c r="BQ607" s="68"/>
      <c r="BR607" s="68"/>
      <c r="BU607" s="68"/>
      <c r="BV607" s="68"/>
      <c r="BW607" s="68"/>
      <c r="BX607" s="68"/>
      <c r="BZ607" s="237"/>
      <c r="CD607" s="237"/>
      <c r="CF607" s="68"/>
      <c r="CG607" s="68"/>
      <c r="CH607" s="237"/>
      <c r="CL607" s="237"/>
    </row>
    <row r="608" spans="1:90" x14ac:dyDescent="0.4">
      <c r="A608">
        <v>576</v>
      </c>
      <c r="B608" s="47">
        <f ca="1">IF(A608&gt;$A$8,"",OFFSET(InputPriceData!B$15,$A608+$A$11,0,1,1))</f>
        <v>44489</v>
      </c>
      <c r="C608" s="3">
        <f ca="1">IF(A608&gt;$A$8,"",OFFSET(InputPriceData!G$15,CalculationsAndCharts!$A608+$A$11,IF($C$5,8,0),1,1))</f>
        <v>49571600</v>
      </c>
      <c r="D608" s="4">
        <f ca="1">IF(A608&gt;$A$8,"",OFFSET(InputPriceData!C$15,CalculationsAndCharts!$A608+$A$11,IF($C$5,8,0),1,1))</f>
        <v>451.13000499999998</v>
      </c>
      <c r="E608" s="4">
        <f ca="1">IF(A608&gt;$A$8,"",OFFSET(InputPriceData!D$15,CalculationsAndCharts!$A608+$A$11,IF($C$5,8,0),1,1))</f>
        <v>452.73001099999999</v>
      </c>
      <c r="F608" s="4">
        <f ca="1">IF(A608&gt;$A$8,"",OFFSET(InputPriceData!E$15,CalculationsAndCharts!$A608+$A$11,IF($C$5,8,0),1,1))</f>
        <v>451.01001000000002</v>
      </c>
      <c r="G608" s="4">
        <f ca="1">IF(A608&gt;$A$8,"",OFFSET(InputPriceData!F$15,CalculationsAndCharts!$A608+$A$11,IF($C$5,8,0),1,1))</f>
        <v>452.41000400000001</v>
      </c>
      <c r="H608" s="282">
        <f t="shared" ca="1" si="127"/>
        <v>452.73001099999999</v>
      </c>
      <c r="I608" s="292">
        <f t="shared" ca="1" si="128"/>
        <v>450.64001500000001</v>
      </c>
      <c r="J608" s="50">
        <f t="shared" ca="1" si="129"/>
        <v>2.0899959999999851</v>
      </c>
      <c r="K608" s="282"/>
      <c r="L608" s="282"/>
      <c r="M608" s="292">
        <f t="shared" ca="1" si="130"/>
        <v>3.3261314654136922</v>
      </c>
      <c r="N608" s="291"/>
      <c r="P608" s="292">
        <f t="shared" ca="1" si="131"/>
        <v>450.17128300459257</v>
      </c>
      <c r="Q608" s="301">
        <f t="shared" ca="1" si="132"/>
        <v>453.49741447000628</v>
      </c>
      <c r="R608" s="301">
        <f t="shared" ca="1" si="133"/>
        <v>446.84515153917886</v>
      </c>
      <c r="S608" s="50"/>
      <c r="T608" s="292"/>
      <c r="U608" s="265"/>
      <c r="V608" s="292">
        <f t="shared" ca="1" si="134"/>
        <v>450.17128300459257</v>
      </c>
      <c r="W608" s="241">
        <f t="shared" ca="1" si="135"/>
        <v>2.2387209954074478</v>
      </c>
      <c r="X608" s="351">
        <f t="shared" ca="1" si="136"/>
        <v>5.0118716952781144</v>
      </c>
      <c r="Y608" s="50">
        <f t="shared" ca="1" si="126"/>
        <v>4.1814193294980351</v>
      </c>
      <c r="Z608" s="265">
        <f t="shared" ca="1" si="137"/>
        <v>456.59142332949807</v>
      </c>
      <c r="AA608" s="265">
        <f t="shared" ca="1" si="138"/>
        <v>448.22858467050196</v>
      </c>
      <c r="AB608" s="292"/>
      <c r="AC608" s="37"/>
      <c r="AD608" s="50"/>
      <c r="AE608" s="228"/>
      <c r="AF608" s="50"/>
      <c r="AG608" s="50"/>
      <c r="AH608" s="228"/>
      <c r="AI608" s="50"/>
      <c r="AJ608" s="50"/>
      <c r="AK608" s="50"/>
      <c r="AL608" s="68"/>
      <c r="AM608" s="246"/>
      <c r="AN608" s="241"/>
      <c r="AO608" s="68"/>
      <c r="AP608" s="68"/>
      <c r="AQ608" s="241"/>
      <c r="AR608" s="241"/>
      <c r="AS608" s="228"/>
      <c r="AT608" s="194"/>
      <c r="AU608" s="37"/>
      <c r="AV608" s="68"/>
      <c r="AW608" s="228"/>
      <c r="AX608" s="241"/>
      <c r="AY608" s="38"/>
      <c r="AZ608" s="38"/>
      <c r="BA608" s="55"/>
      <c r="BB608" s="55"/>
      <c r="BC608" s="3">
        <f t="shared" ca="1" si="139"/>
        <v>49571600</v>
      </c>
      <c r="BD608" s="3" t="e">
        <f t="shared" ca="1" si="140"/>
        <v>#N/A</v>
      </c>
      <c r="BE608" s="132"/>
      <c r="BF608" s="132"/>
      <c r="BG608" s="125"/>
      <c r="BJ608" s="68"/>
      <c r="BK608" s="68"/>
      <c r="BL608" s="68"/>
      <c r="BN608" s="169"/>
      <c r="BP608" s="68"/>
      <c r="BQ608" s="68"/>
      <c r="BR608" s="68"/>
      <c r="BU608" s="68"/>
      <c r="BV608" s="68"/>
      <c r="BW608" s="68"/>
      <c r="BX608" s="68"/>
      <c r="BZ608" s="237"/>
      <c r="CD608" s="237"/>
      <c r="CF608" s="68"/>
      <c r="CG608" s="68"/>
      <c r="CH608" s="237"/>
      <c r="CL608" s="237"/>
    </row>
    <row r="609" spans="1:90" x14ac:dyDescent="0.4">
      <c r="A609">
        <v>577</v>
      </c>
      <c r="B609" s="47">
        <f ca="1">IF(A609&gt;$A$8,"",OFFSET(InputPriceData!B$15,$A609+$A$11,0,1,1))</f>
        <v>44488</v>
      </c>
      <c r="C609" s="3">
        <f ca="1">IF(A609&gt;$A$8,"",OFFSET(InputPriceData!G$15,CalculationsAndCharts!$A609+$A$11,IF($C$5,8,0),1,1))</f>
        <v>46996800</v>
      </c>
      <c r="D609" s="4">
        <f ca="1">IF(A609&gt;$A$8,"",OFFSET(InputPriceData!C$15,CalculationsAndCharts!$A609+$A$11,IF($C$5,8,0),1,1))</f>
        <v>448.92001299999998</v>
      </c>
      <c r="E609" s="4">
        <f ca="1">IF(A609&gt;$A$8,"",OFFSET(InputPriceData!D$15,CalculationsAndCharts!$A609+$A$11,IF($C$5,8,0),1,1))</f>
        <v>450.709991</v>
      </c>
      <c r="F609" s="4">
        <f ca="1">IF(A609&gt;$A$8,"",OFFSET(InputPriceData!E$15,CalculationsAndCharts!$A609+$A$11,IF($C$5,8,0),1,1))</f>
        <v>448.26998900000001</v>
      </c>
      <c r="G609" s="4">
        <f ca="1">IF(A609&gt;$A$8,"",OFFSET(InputPriceData!F$15,CalculationsAndCharts!$A609+$A$11,IF($C$5,8,0),1,1))</f>
        <v>450.64001500000001</v>
      </c>
      <c r="H609" s="282">
        <f t="shared" ca="1" si="127"/>
        <v>450.709991</v>
      </c>
      <c r="I609" s="292">
        <f t="shared" ca="1" si="128"/>
        <v>447.19000199999999</v>
      </c>
      <c r="J609" s="50">
        <f t="shared" ca="1" si="129"/>
        <v>3.5199890000000096</v>
      </c>
      <c r="K609" s="282"/>
      <c r="L609" s="282"/>
      <c r="M609" s="292">
        <f t="shared" ca="1" si="130"/>
        <v>4.0028936085756968</v>
      </c>
      <c r="N609" s="291"/>
      <c r="P609" s="292">
        <f t="shared" ca="1" si="131"/>
        <v>446.79148791237878</v>
      </c>
      <c r="Q609" s="301">
        <f t="shared" ca="1" si="132"/>
        <v>450.79438152095446</v>
      </c>
      <c r="R609" s="301">
        <f t="shared" ca="1" si="133"/>
        <v>442.78859430380311</v>
      </c>
      <c r="S609" s="50"/>
      <c r="T609" s="292"/>
      <c r="U609" s="265"/>
      <c r="V609" s="292">
        <f t="shared" ca="1" si="134"/>
        <v>446.79148791237878</v>
      </c>
      <c r="W609" s="241">
        <f t="shared" ca="1" si="135"/>
        <v>3.8485270876212212</v>
      </c>
      <c r="X609" s="351">
        <f t="shared" ca="1" si="136"/>
        <v>14.811160744154279</v>
      </c>
      <c r="Y609" s="50">
        <f t="shared" ref="Y609:Y672" ca="1" si="141">IF($A609&gt;$V$30,NA(),SQRT(SUM(OFFSET(X609,0,0,$A$22,1))/$A$22))</f>
        <v>4.1932371192099041</v>
      </c>
      <c r="Z609" s="265">
        <f t="shared" ca="1" si="137"/>
        <v>454.83325211920993</v>
      </c>
      <c r="AA609" s="265">
        <f t="shared" ca="1" si="138"/>
        <v>446.44677788079008</v>
      </c>
      <c r="AB609" s="292"/>
      <c r="AC609" s="37"/>
      <c r="AD609" s="50"/>
      <c r="AE609" s="228"/>
      <c r="AF609" s="50"/>
      <c r="AG609" s="50"/>
      <c r="AH609" s="228"/>
      <c r="AI609" s="50"/>
      <c r="AJ609" s="50"/>
      <c r="AK609" s="50"/>
      <c r="AL609" s="68"/>
      <c r="AM609" s="246"/>
      <c r="AN609" s="241"/>
      <c r="AO609" s="68"/>
      <c r="AP609" s="68"/>
      <c r="AQ609" s="241"/>
      <c r="AR609" s="241"/>
      <c r="AS609" s="228"/>
      <c r="AT609" s="194"/>
      <c r="AU609" s="37"/>
      <c r="AV609" s="68"/>
      <c r="AW609" s="228"/>
      <c r="AX609" s="241"/>
      <c r="AY609" s="38"/>
      <c r="AZ609" s="38"/>
      <c r="BA609" s="55"/>
      <c r="BB609" s="55"/>
      <c r="BC609" s="3">
        <f t="shared" ca="1" si="139"/>
        <v>46996800</v>
      </c>
      <c r="BD609" s="3" t="e">
        <f t="shared" ca="1" si="140"/>
        <v>#N/A</v>
      </c>
      <c r="BE609" s="132"/>
      <c r="BF609" s="132"/>
      <c r="BG609" s="125"/>
      <c r="BJ609" s="68"/>
      <c r="BK609" s="68"/>
      <c r="BL609" s="68"/>
      <c r="BN609" s="169"/>
      <c r="BP609" s="68"/>
      <c r="BQ609" s="68"/>
      <c r="BR609" s="68"/>
      <c r="BU609" s="68"/>
      <c r="BV609" s="68"/>
      <c r="BW609" s="68"/>
      <c r="BX609" s="68"/>
      <c r="BZ609" s="237"/>
      <c r="CD609" s="237"/>
      <c r="CF609" s="68"/>
      <c r="CG609" s="68"/>
      <c r="CH609" s="237"/>
      <c r="CL609" s="237"/>
    </row>
    <row r="610" spans="1:90" x14ac:dyDescent="0.4">
      <c r="A610">
        <v>578</v>
      </c>
      <c r="B610" s="47">
        <f ca="1">IF(A610&gt;$A$8,"",OFFSET(InputPriceData!B$15,$A610+$A$11,0,1,1))</f>
        <v>44487</v>
      </c>
      <c r="C610" s="3">
        <f ca="1">IF(A610&gt;$A$8,"",OFFSET(InputPriceData!G$15,CalculationsAndCharts!$A610+$A$11,IF($C$5,8,0),1,1))</f>
        <v>62213200</v>
      </c>
      <c r="D610" s="4">
        <f ca="1">IF(A610&gt;$A$8,"",OFFSET(InputPriceData!C$15,CalculationsAndCharts!$A610+$A$11,IF($C$5,8,0),1,1))</f>
        <v>443.97000100000002</v>
      </c>
      <c r="E610" s="4">
        <f ca="1">IF(A610&gt;$A$8,"",OFFSET(InputPriceData!D$15,CalculationsAndCharts!$A610+$A$11,IF($C$5,8,0),1,1))</f>
        <v>447.54998799999998</v>
      </c>
      <c r="F610" s="4">
        <f ca="1">IF(A610&gt;$A$8,"",OFFSET(InputPriceData!E$15,CalculationsAndCharts!$A610+$A$11,IF($C$5,8,0),1,1))</f>
        <v>443.26998900000001</v>
      </c>
      <c r="G610" s="4">
        <f ca="1">IF(A610&gt;$A$8,"",OFFSET(InputPriceData!F$15,CalculationsAndCharts!$A610+$A$11,IF($C$5,8,0),1,1))</f>
        <v>447.19000199999999</v>
      </c>
      <c r="H610" s="282">
        <f t="shared" ref="H610:H673" ca="1" si="142">IF($A610&gt;$H$30,NA(),IF(G611&gt;E610,G611,E610))</f>
        <v>447.54998799999998</v>
      </c>
      <c r="I610" s="292">
        <f t="shared" ref="I610:I673" ca="1" si="143">IF($A610&gt;$H$30,NA(),IF(G611&lt;F610,G611,F610))</f>
        <v>443.26998900000001</v>
      </c>
      <c r="J610" s="50">
        <f t="shared" ref="J610:J673" ca="1" si="144">IF($A610&gt;$H$30,NA(),H610-I610)</f>
        <v>4.2799989999999752</v>
      </c>
      <c r="K610" s="282"/>
      <c r="L610" s="282"/>
      <c r="M610" s="292">
        <f t="shared" ref="M610:M673" ca="1" si="145">IF($A610&gt;$H$30,NA(),IF($A610&gt;$M$30,J610,(1-$L$35)*J610+(2*$L$35-$L$36)*J611-($L$35+$L$37)*J612+$L$36*M611+$L$37*M612))</f>
        <v>4.3656116911831262</v>
      </c>
      <c r="N610" s="291"/>
      <c r="P610" s="292">
        <f t="shared" ref="P610:P673" ca="1" si="146">IF($A610&gt;$B$30,NA(),IF($A610&gt;$P$30,G610,(1-$O$35)*G610+(2*$O$35-$O$36)*G611-($O$35+$O$37)*G612+$O$36*P611+$O$37*P612))</f>
        <v>443.4035813577982</v>
      </c>
      <c r="Q610" s="301">
        <f t="shared" ref="Q610:Q673" ca="1" si="147">IF($A610&gt;$M$30,NA(),$P610+$M610*$A$19)</f>
        <v>447.76919304898132</v>
      </c>
      <c r="R610" s="301">
        <f t="shared" ref="R610:R673" ca="1" si="148">IF($A610&gt;$M$30,NA(),$P610-$M610*$A$19)</f>
        <v>439.03796966661508</v>
      </c>
      <c r="S610" s="50"/>
      <c r="T610" s="292"/>
      <c r="U610" s="265"/>
      <c r="V610" s="292">
        <f t="shared" ref="V610:V673" ca="1" si="149">IF($A610&gt;$B$30,NA(),IF($A610&gt;$P$30,G610,(1-$U$35)*G610+(2*$U$35-$U$36)*G611-($U$35+$U$37)*G612+$U$36*V611+$U$37*V612))</f>
        <v>443.4035813577982</v>
      </c>
      <c r="W610" s="241">
        <f t="shared" ref="W610:W673" ca="1" si="150">IF($A610&gt;$V$30,NA(),(G610-V610))</f>
        <v>3.7864206422017901</v>
      </c>
      <c r="X610" s="351">
        <f t="shared" ref="X610:X673" ca="1" si="151">IF($A610&gt;$V$30,NA(),W610^2)</f>
        <v>14.336981279691816</v>
      </c>
      <c r="Y610" s="50">
        <f t="shared" ca="1" si="141"/>
        <v>4.1851008588136178</v>
      </c>
      <c r="Z610" s="265">
        <f t="shared" ref="Z610:Z673" ca="1" si="152">IF($A610&gt;$V$30,NA(),$G610+$A$23*Y610)</f>
        <v>451.37510285881359</v>
      </c>
      <c r="AA610" s="265">
        <f t="shared" ref="AA610:AA673" ca="1" si="153">IF($A610&gt;$V$30,NA(),$G610-$A$23*Y610)</f>
        <v>443.00490114118639</v>
      </c>
      <c r="AB610" s="292"/>
      <c r="AC610" s="37"/>
      <c r="AD610" s="50"/>
      <c r="AE610" s="228"/>
      <c r="AF610" s="50"/>
      <c r="AG610" s="50"/>
      <c r="AH610" s="228"/>
      <c r="AI610" s="50"/>
      <c r="AJ610" s="50"/>
      <c r="AK610" s="50"/>
      <c r="AL610" s="68"/>
      <c r="AM610" s="246"/>
      <c r="AN610" s="241"/>
      <c r="AO610" s="68"/>
      <c r="AP610" s="68"/>
      <c r="AQ610" s="241"/>
      <c r="AR610" s="241"/>
      <c r="AS610" s="228"/>
      <c r="AT610" s="194"/>
      <c r="AU610" s="37"/>
      <c r="AV610" s="68"/>
      <c r="AW610" s="228"/>
      <c r="AX610" s="241"/>
      <c r="AY610" s="38"/>
      <c r="AZ610" s="38"/>
      <c r="BA610" s="55"/>
      <c r="BB610" s="55"/>
      <c r="BC610" s="3">
        <f t="shared" ca="1" si="139"/>
        <v>62213200</v>
      </c>
      <c r="BD610" s="3" t="e">
        <f t="shared" ca="1" si="140"/>
        <v>#N/A</v>
      </c>
      <c r="BE610" s="132"/>
      <c r="BF610" s="132"/>
      <c r="BG610" s="125"/>
      <c r="BJ610" s="68"/>
      <c r="BK610" s="68"/>
      <c r="BL610" s="68"/>
      <c r="BN610" s="169"/>
      <c r="BP610" s="68"/>
      <c r="BQ610" s="68"/>
      <c r="BR610" s="68"/>
      <c r="BU610" s="68"/>
      <c r="BV610" s="68"/>
      <c r="BW610" s="68"/>
      <c r="BX610" s="68"/>
      <c r="BZ610" s="237"/>
      <c r="CD610" s="237"/>
      <c r="CF610" s="68"/>
      <c r="CG610" s="68"/>
      <c r="CH610" s="237"/>
      <c r="CL610" s="237"/>
    </row>
    <row r="611" spans="1:90" x14ac:dyDescent="0.4">
      <c r="A611">
        <v>579</v>
      </c>
      <c r="B611" s="47">
        <f ca="1">IF(A611&gt;$A$8,"",OFFSET(InputPriceData!B$15,$A611+$A$11,0,1,1))</f>
        <v>44484</v>
      </c>
      <c r="C611" s="3">
        <f ca="1">IF(A611&gt;$A$8,"",OFFSET(InputPriceData!G$15,CalculationsAndCharts!$A611+$A$11,IF($C$5,8,0),1,1))</f>
        <v>66260200</v>
      </c>
      <c r="D611" s="4">
        <f ca="1">IF(A611&gt;$A$8,"",OFFSET(InputPriceData!C$15,CalculationsAndCharts!$A611+$A$11,IF($C$5,8,0),1,1))</f>
        <v>444.75</v>
      </c>
      <c r="E611" s="4">
        <f ca="1">IF(A611&gt;$A$8,"",OFFSET(InputPriceData!D$15,CalculationsAndCharts!$A611+$A$11,IF($C$5,8,0),1,1))</f>
        <v>446.26001000000002</v>
      </c>
      <c r="F611" s="4">
        <f ca="1">IF(A611&gt;$A$8,"",OFFSET(InputPriceData!E$15,CalculationsAndCharts!$A611+$A$11,IF($C$5,8,0),1,1))</f>
        <v>444.08999599999999</v>
      </c>
      <c r="G611" s="4">
        <f ca="1">IF(A611&gt;$A$8,"",OFFSET(InputPriceData!F$15,CalculationsAndCharts!$A611+$A$11,IF($C$5,8,0),1,1))</f>
        <v>445.86999500000002</v>
      </c>
      <c r="H611" s="282">
        <f t="shared" ca="1" si="142"/>
        <v>446.26001000000002</v>
      </c>
      <c r="I611" s="292">
        <f t="shared" ca="1" si="143"/>
        <v>442.5</v>
      </c>
      <c r="J611" s="50">
        <f t="shared" ca="1" si="144"/>
        <v>3.7600100000000225</v>
      </c>
      <c r="K611" s="282"/>
      <c r="L611" s="282"/>
      <c r="M611" s="292">
        <f t="shared" ca="1" si="145"/>
        <v>4.8140960468158092</v>
      </c>
      <c r="N611" s="291"/>
      <c r="P611" s="292">
        <f t="shared" ca="1" si="146"/>
        <v>439.98689791820232</v>
      </c>
      <c r="Q611" s="301">
        <f t="shared" ca="1" si="147"/>
        <v>444.80099396501811</v>
      </c>
      <c r="R611" s="301">
        <f t="shared" ca="1" si="148"/>
        <v>435.17280187138653</v>
      </c>
      <c r="S611" s="50"/>
      <c r="T611" s="292"/>
      <c r="U611" s="265"/>
      <c r="V611" s="292">
        <f t="shared" ca="1" si="149"/>
        <v>439.98689791820232</v>
      </c>
      <c r="W611" s="241">
        <f t="shared" ca="1" si="150"/>
        <v>5.8830970817977004</v>
      </c>
      <c r="X611" s="351">
        <f t="shared" ca="1" si="151"/>
        <v>34.610831273856618</v>
      </c>
      <c r="Y611" s="50">
        <f t="shared" ca="1" si="141"/>
        <v>4.4084929047203474</v>
      </c>
      <c r="Z611" s="265">
        <f t="shared" ca="1" si="152"/>
        <v>450.27848790472035</v>
      </c>
      <c r="AA611" s="265">
        <f t="shared" ca="1" si="153"/>
        <v>441.46150209527968</v>
      </c>
      <c r="AB611" s="292"/>
      <c r="AC611" s="37"/>
      <c r="AD611" s="50"/>
      <c r="AE611" s="228"/>
      <c r="AF611" s="50"/>
      <c r="AG611" s="50"/>
      <c r="AH611" s="228"/>
      <c r="AI611" s="50"/>
      <c r="AJ611" s="50"/>
      <c r="AK611" s="50"/>
      <c r="AL611" s="68"/>
      <c r="AM611" s="246"/>
      <c r="AN611" s="241"/>
      <c r="AO611" s="68"/>
      <c r="AP611" s="68"/>
      <c r="AQ611" s="241"/>
      <c r="AR611" s="241"/>
      <c r="AS611" s="228"/>
      <c r="AT611" s="194"/>
      <c r="AU611" s="37"/>
      <c r="AV611" s="68"/>
      <c r="AW611" s="228"/>
      <c r="AX611" s="241"/>
      <c r="AY611" s="38"/>
      <c r="AZ611" s="38"/>
      <c r="BA611" s="55"/>
      <c r="BB611" s="55"/>
      <c r="BC611" s="3">
        <f t="shared" ca="1" si="139"/>
        <v>66260200</v>
      </c>
      <c r="BD611" s="3" t="e">
        <f t="shared" ca="1" si="140"/>
        <v>#N/A</v>
      </c>
      <c r="BE611" s="132"/>
      <c r="BF611" s="132"/>
      <c r="BG611" s="125"/>
      <c r="BJ611" s="68"/>
      <c r="BK611" s="68"/>
      <c r="BL611" s="68"/>
      <c r="BN611" s="169"/>
      <c r="BP611" s="68"/>
      <c r="BQ611" s="68"/>
      <c r="BR611" s="68"/>
      <c r="BU611" s="68"/>
      <c r="BV611" s="68"/>
      <c r="BW611" s="68"/>
      <c r="BX611" s="68"/>
      <c r="BZ611" s="237"/>
      <c r="CD611" s="237"/>
      <c r="CF611" s="68"/>
      <c r="CG611" s="68"/>
      <c r="CH611" s="237"/>
      <c r="CL611" s="237"/>
    </row>
    <row r="612" spans="1:90" x14ac:dyDescent="0.4">
      <c r="A612">
        <v>580</v>
      </c>
      <c r="B612" s="47">
        <f ca="1">IF(A612&gt;$A$8,"",OFFSET(InputPriceData!B$15,$A612+$A$11,0,1,1))</f>
        <v>44483</v>
      </c>
      <c r="C612" s="3">
        <f ca="1">IF(A612&gt;$A$8,"",OFFSET(InputPriceData!G$15,CalculationsAndCharts!$A612+$A$11,IF($C$5,8,0),1,1))</f>
        <v>70236800</v>
      </c>
      <c r="D612" s="4">
        <f ca="1">IF(A612&gt;$A$8,"",OFFSET(InputPriceData!C$15,CalculationsAndCharts!$A612+$A$11,IF($C$5,8,0),1,1))</f>
        <v>439.07998700000002</v>
      </c>
      <c r="E612" s="4">
        <f ca="1">IF(A612&gt;$A$8,"",OFFSET(InputPriceData!D$15,CalculationsAndCharts!$A612+$A$11,IF($C$5,8,0),1,1))</f>
        <v>442.66000400000001</v>
      </c>
      <c r="F612" s="4">
        <f ca="1">IF(A612&gt;$A$8,"",OFFSET(InputPriceData!E$15,CalculationsAndCharts!$A612+$A$11,IF($C$5,8,0),1,1))</f>
        <v>438.57998700000002</v>
      </c>
      <c r="G612" s="4">
        <f ca="1">IF(A612&gt;$A$8,"",OFFSET(InputPriceData!F$15,CalculationsAndCharts!$A612+$A$11,IF($C$5,8,0),1,1))</f>
        <v>442.5</v>
      </c>
      <c r="H612" s="282">
        <f t="shared" ca="1" si="142"/>
        <v>442.66000400000001</v>
      </c>
      <c r="I612" s="292">
        <f t="shared" ca="1" si="143"/>
        <v>435.17999300000002</v>
      </c>
      <c r="J612" s="50">
        <f t="shared" ca="1" si="144"/>
        <v>7.4800109999999904</v>
      </c>
      <c r="K612" s="282"/>
      <c r="L612" s="282"/>
      <c r="M612" s="292">
        <f t="shared" ca="1" si="145"/>
        <v>4.6192917202281407</v>
      </c>
      <c r="N612" s="291"/>
      <c r="P612" s="292">
        <f t="shared" ca="1" si="146"/>
        <v>436.63254059544482</v>
      </c>
      <c r="Q612" s="301">
        <f t="shared" ca="1" si="147"/>
        <v>441.25183231567297</v>
      </c>
      <c r="R612" s="301">
        <f t="shared" ca="1" si="148"/>
        <v>432.01324887521668</v>
      </c>
      <c r="S612" s="50"/>
      <c r="T612" s="292"/>
      <c r="U612" s="265"/>
      <c r="V612" s="292">
        <f t="shared" ca="1" si="149"/>
        <v>436.63254059544482</v>
      </c>
      <c r="W612" s="241">
        <f t="shared" ca="1" si="150"/>
        <v>5.8674594045551771</v>
      </c>
      <c r="X612" s="351">
        <f t="shared" ca="1" si="151"/>
        <v>34.427079864102993</v>
      </c>
      <c r="Y612" s="50">
        <f t="shared" ca="1" si="141"/>
        <v>4.2715674689042133</v>
      </c>
      <c r="Z612" s="265">
        <f t="shared" ca="1" si="152"/>
        <v>446.77156746890421</v>
      </c>
      <c r="AA612" s="265">
        <f t="shared" ca="1" si="153"/>
        <v>438.22843253109579</v>
      </c>
      <c r="AB612" s="292"/>
      <c r="AC612" s="37"/>
      <c r="AD612" s="50"/>
      <c r="AE612" s="228"/>
      <c r="AF612" s="50"/>
      <c r="AG612" s="50"/>
      <c r="AH612" s="228"/>
      <c r="AI612" s="50"/>
      <c r="AJ612" s="50"/>
      <c r="AK612" s="50"/>
      <c r="AL612" s="68"/>
      <c r="AM612" s="246"/>
      <c r="AN612" s="241"/>
      <c r="AO612" s="68"/>
      <c r="AP612" s="68"/>
      <c r="AQ612" s="241"/>
      <c r="AR612" s="241"/>
      <c r="AS612" s="228"/>
      <c r="AT612" s="194"/>
      <c r="AU612" s="37"/>
      <c r="AV612" s="68"/>
      <c r="AW612" s="228"/>
      <c r="AX612" s="241"/>
      <c r="AY612" s="38"/>
      <c r="AZ612" s="38"/>
      <c r="BA612" s="55"/>
      <c r="BB612" s="55"/>
      <c r="BC612" s="3">
        <f t="shared" ca="1" si="139"/>
        <v>70236800</v>
      </c>
      <c r="BD612" s="3" t="e">
        <f t="shared" ca="1" si="140"/>
        <v>#N/A</v>
      </c>
      <c r="BE612" s="132"/>
      <c r="BF612" s="132"/>
      <c r="BG612" s="125"/>
      <c r="BJ612" s="68"/>
      <c r="BK612" s="68"/>
      <c r="BL612" s="68"/>
      <c r="BN612" s="169"/>
      <c r="BP612" s="68"/>
      <c r="BQ612" s="68"/>
      <c r="BR612" s="68"/>
      <c r="BU612" s="68"/>
      <c r="BV612" s="68"/>
      <c r="BW612" s="68"/>
      <c r="BX612" s="68"/>
      <c r="BZ612" s="237"/>
      <c r="CD612" s="237"/>
      <c r="CF612" s="68"/>
      <c r="CG612" s="68"/>
      <c r="CH612" s="237"/>
      <c r="CL612" s="237"/>
    </row>
    <row r="613" spans="1:90" x14ac:dyDescent="0.4">
      <c r="A613">
        <v>581</v>
      </c>
      <c r="B613" s="47">
        <f ca="1">IF(A613&gt;$A$8,"",OFFSET(InputPriceData!B$15,$A613+$A$11,0,1,1))</f>
        <v>44482</v>
      </c>
      <c r="C613" s="3">
        <f ca="1">IF(A613&gt;$A$8,"",OFFSET(InputPriceData!G$15,CalculationsAndCharts!$A613+$A$11,IF($C$5,8,0),1,1))</f>
        <v>72974000</v>
      </c>
      <c r="D613" s="4">
        <f ca="1">IF(A613&gt;$A$8,"",OFFSET(InputPriceData!C$15,CalculationsAndCharts!$A613+$A$11,IF($C$5,8,0),1,1))</f>
        <v>434.709991</v>
      </c>
      <c r="E613" s="4">
        <f ca="1">IF(A613&gt;$A$8,"",OFFSET(InputPriceData!D$15,CalculationsAndCharts!$A613+$A$11,IF($C$5,8,0),1,1))</f>
        <v>436.04998799999998</v>
      </c>
      <c r="F613" s="4">
        <f ca="1">IF(A613&gt;$A$8,"",OFFSET(InputPriceData!E$15,CalculationsAndCharts!$A613+$A$11,IF($C$5,8,0),1,1))</f>
        <v>431.540009</v>
      </c>
      <c r="G613" s="4">
        <f ca="1">IF(A613&gt;$A$8,"",OFFSET(InputPriceData!F$15,CalculationsAndCharts!$A613+$A$11,IF($C$5,8,0),1,1))</f>
        <v>435.17999300000002</v>
      </c>
      <c r="H613" s="282">
        <f t="shared" ca="1" si="142"/>
        <v>436.04998799999998</v>
      </c>
      <c r="I613" s="292">
        <f t="shared" ca="1" si="143"/>
        <v>431.540009</v>
      </c>
      <c r="J613" s="50">
        <f t="shared" ca="1" si="144"/>
        <v>4.5099789999999871</v>
      </c>
      <c r="K613" s="282"/>
      <c r="L613" s="282"/>
      <c r="M613" s="292">
        <f t="shared" ca="1" si="145"/>
        <v>4.2522138068468553</v>
      </c>
      <c r="N613" s="291"/>
      <c r="P613" s="292">
        <f t="shared" ca="1" si="146"/>
        <v>434.99274081371112</v>
      </c>
      <c r="Q613" s="301">
        <f t="shared" ca="1" si="147"/>
        <v>439.24495462055796</v>
      </c>
      <c r="R613" s="301">
        <f t="shared" ca="1" si="148"/>
        <v>430.74052700686428</v>
      </c>
      <c r="S613" s="50"/>
      <c r="T613" s="292"/>
      <c r="U613" s="265"/>
      <c r="V613" s="292">
        <f t="shared" ca="1" si="149"/>
        <v>434.99274081371112</v>
      </c>
      <c r="W613" s="241">
        <f t="shared" ca="1" si="150"/>
        <v>0.18725218628890161</v>
      </c>
      <c r="X613" s="351">
        <f t="shared" ca="1" si="151"/>
        <v>3.5063381269973513E-2</v>
      </c>
      <c r="Y613" s="50">
        <f t="shared" ca="1" si="141"/>
        <v>4.075734238884106</v>
      </c>
      <c r="Z613" s="265">
        <f t="shared" ca="1" si="152"/>
        <v>439.25572723888411</v>
      </c>
      <c r="AA613" s="265">
        <f t="shared" ca="1" si="153"/>
        <v>431.10425876111594</v>
      </c>
      <c r="AB613" s="292"/>
      <c r="AC613" s="37"/>
      <c r="AD613" s="50"/>
      <c r="AE613" s="228"/>
      <c r="AF613" s="50"/>
      <c r="AG613" s="50"/>
      <c r="AH613" s="228"/>
      <c r="AI613" s="50"/>
      <c r="AJ613" s="50"/>
      <c r="AK613" s="50"/>
      <c r="AL613" s="68"/>
      <c r="AM613" s="246"/>
      <c r="AN613" s="241"/>
      <c r="AO613" s="68"/>
      <c r="AP613" s="68"/>
      <c r="AQ613" s="241"/>
      <c r="AR613" s="241"/>
      <c r="AS613" s="228"/>
      <c r="AT613" s="194"/>
      <c r="AU613" s="37"/>
      <c r="AV613" s="68"/>
      <c r="AW613" s="228"/>
      <c r="AX613" s="241"/>
      <c r="AY613" s="38"/>
      <c r="AZ613" s="38"/>
      <c r="BA613" s="55"/>
      <c r="BB613" s="55"/>
      <c r="BC613" s="3">
        <f t="shared" ca="1" si="139"/>
        <v>72974000</v>
      </c>
      <c r="BD613" s="3" t="e">
        <f t="shared" ca="1" si="140"/>
        <v>#N/A</v>
      </c>
      <c r="BE613" s="132"/>
      <c r="BF613" s="132"/>
      <c r="BG613" s="125"/>
      <c r="BJ613" s="68"/>
      <c r="BK613" s="68"/>
      <c r="BL613" s="68"/>
      <c r="BN613" s="169"/>
      <c r="BP613" s="68"/>
      <c r="BQ613" s="68"/>
      <c r="BR613" s="68"/>
      <c r="BU613" s="68"/>
      <c r="BV613" s="68"/>
      <c r="BW613" s="68"/>
      <c r="BX613" s="68"/>
      <c r="BZ613" s="237"/>
      <c r="CD613" s="237"/>
      <c r="CF613" s="68"/>
      <c r="CG613" s="68"/>
      <c r="CH613" s="237"/>
      <c r="CL613" s="237"/>
    </row>
    <row r="614" spans="1:90" x14ac:dyDescent="0.4">
      <c r="A614">
        <v>582</v>
      </c>
      <c r="B614" s="47">
        <f ca="1">IF(A614&gt;$A$8,"",OFFSET(InputPriceData!B$15,$A614+$A$11,0,1,1))</f>
        <v>44481</v>
      </c>
      <c r="C614" s="3">
        <f ca="1">IF(A614&gt;$A$8,"",OFFSET(InputPriceData!G$15,CalculationsAndCharts!$A614+$A$11,IF($C$5,8,0),1,1))</f>
        <v>71181200</v>
      </c>
      <c r="D614" s="4">
        <f ca="1">IF(A614&gt;$A$8,"",OFFSET(InputPriceData!C$15,CalculationsAndCharts!$A614+$A$11,IF($C$5,8,0),1,1))</f>
        <v>435.67001299999998</v>
      </c>
      <c r="E614" s="4">
        <f ca="1">IF(A614&gt;$A$8,"",OFFSET(InputPriceData!D$15,CalculationsAndCharts!$A614+$A$11,IF($C$5,8,0),1,1))</f>
        <v>436.10000600000001</v>
      </c>
      <c r="F614" s="4">
        <f ca="1">IF(A614&gt;$A$8,"",OFFSET(InputPriceData!E$15,CalculationsAndCharts!$A614+$A$11,IF($C$5,8,0),1,1))</f>
        <v>432.77999899999998</v>
      </c>
      <c r="G614" s="4">
        <f ca="1">IF(A614&gt;$A$8,"",OFFSET(InputPriceData!F$15,CalculationsAndCharts!$A614+$A$11,IF($C$5,8,0),1,1))</f>
        <v>433.61999500000002</v>
      </c>
      <c r="H614" s="282">
        <f t="shared" ca="1" si="142"/>
        <v>436.10000600000001</v>
      </c>
      <c r="I614" s="292">
        <f t="shared" ca="1" si="143"/>
        <v>432.77999899999998</v>
      </c>
      <c r="J614" s="50">
        <f t="shared" ca="1" si="144"/>
        <v>3.3200070000000323</v>
      </c>
      <c r="K614" s="282"/>
      <c r="L614" s="282"/>
      <c r="M614" s="292">
        <f t="shared" ca="1" si="145"/>
        <v>4.9297179851494306</v>
      </c>
      <c r="N614" s="291"/>
      <c r="P614" s="292">
        <f t="shared" ca="1" si="146"/>
        <v>435.11951156872902</v>
      </c>
      <c r="Q614" s="301">
        <f t="shared" ca="1" si="147"/>
        <v>440.04922955387843</v>
      </c>
      <c r="R614" s="301">
        <f t="shared" ca="1" si="148"/>
        <v>430.18979358357961</v>
      </c>
      <c r="S614" s="50"/>
      <c r="T614" s="292"/>
      <c r="U614" s="265"/>
      <c r="V614" s="292">
        <f t="shared" ca="1" si="149"/>
        <v>435.11951156872902</v>
      </c>
      <c r="W614" s="241">
        <f t="shared" ca="1" si="150"/>
        <v>-1.4995165687290068</v>
      </c>
      <c r="X614" s="351">
        <f t="shared" ca="1" si="151"/>
        <v>2.2485499398928144</v>
      </c>
      <c r="Y614" s="50">
        <f t="shared" ca="1" si="141"/>
        <v>4.1005249749047081</v>
      </c>
      <c r="Z614" s="265">
        <f t="shared" ca="1" si="152"/>
        <v>437.72051997490473</v>
      </c>
      <c r="AA614" s="265">
        <f t="shared" ca="1" si="153"/>
        <v>429.5194700250953</v>
      </c>
      <c r="AB614" s="292"/>
      <c r="AC614" s="37"/>
      <c r="AD614" s="50"/>
      <c r="AE614" s="228"/>
      <c r="AF614" s="50"/>
      <c r="AG614" s="50"/>
      <c r="AH614" s="228"/>
      <c r="AI614" s="50"/>
      <c r="AJ614" s="50"/>
      <c r="AK614" s="50"/>
      <c r="AL614" s="68"/>
      <c r="AM614" s="246"/>
      <c r="AN614" s="241"/>
      <c r="AO614" s="68"/>
      <c r="AP614" s="68"/>
      <c r="AQ614" s="241"/>
      <c r="AR614" s="241"/>
      <c r="AS614" s="228"/>
      <c r="AT614" s="194"/>
      <c r="AU614" s="37"/>
      <c r="AV614" s="68"/>
      <c r="AW614" s="228"/>
      <c r="AX614" s="241"/>
      <c r="AY614" s="38"/>
      <c r="AZ614" s="38"/>
      <c r="BA614" s="55"/>
      <c r="BB614" s="55"/>
      <c r="BC614" s="3" t="e">
        <f t="shared" ca="1" si="139"/>
        <v>#N/A</v>
      </c>
      <c r="BD614" s="3">
        <f t="shared" ca="1" si="140"/>
        <v>71181200</v>
      </c>
      <c r="BE614" s="132"/>
      <c r="BF614" s="132"/>
      <c r="BG614" s="125"/>
      <c r="BJ614" s="68"/>
      <c r="BK614" s="68"/>
      <c r="BL614" s="68"/>
      <c r="BN614" s="169"/>
      <c r="BP614" s="68"/>
      <c r="BQ614" s="68"/>
      <c r="BR614" s="68"/>
      <c r="BU614" s="68"/>
      <c r="BV614" s="68"/>
      <c r="BW614" s="68"/>
      <c r="BX614" s="68"/>
      <c r="BZ614" s="237"/>
      <c r="CD614" s="237"/>
      <c r="CF614" s="68"/>
      <c r="CG614" s="68"/>
      <c r="CH614" s="237"/>
      <c r="CL614" s="237"/>
    </row>
    <row r="615" spans="1:90" x14ac:dyDescent="0.4">
      <c r="A615">
        <v>583</v>
      </c>
      <c r="B615" s="47">
        <f ca="1">IF(A615&gt;$A$8,"",OFFSET(InputPriceData!B$15,$A615+$A$11,0,1,1))</f>
        <v>44480</v>
      </c>
      <c r="C615" s="3">
        <f ca="1">IF(A615&gt;$A$8,"",OFFSET(InputPriceData!G$15,CalculationsAndCharts!$A615+$A$11,IF($C$5,8,0),1,1))</f>
        <v>65233300</v>
      </c>
      <c r="D615" s="4">
        <f ca="1">IF(A615&gt;$A$8,"",OFFSET(InputPriceData!C$15,CalculationsAndCharts!$A615+$A$11,IF($C$5,8,0),1,1))</f>
        <v>437.16000400000001</v>
      </c>
      <c r="E615" s="4">
        <f ca="1">IF(A615&gt;$A$8,"",OFFSET(InputPriceData!D$15,CalculationsAndCharts!$A615+$A$11,IF($C$5,8,0),1,1))</f>
        <v>440.26001000000002</v>
      </c>
      <c r="F615" s="4">
        <f ca="1">IF(A615&gt;$A$8,"",OFFSET(InputPriceData!E$15,CalculationsAndCharts!$A615+$A$11,IF($C$5,8,0),1,1))</f>
        <v>434.61999500000002</v>
      </c>
      <c r="G615" s="4">
        <f ca="1">IF(A615&gt;$A$8,"",OFFSET(InputPriceData!F$15,CalculationsAndCharts!$A615+$A$11,IF($C$5,8,0),1,1))</f>
        <v>434.69000199999999</v>
      </c>
      <c r="H615" s="282">
        <f t="shared" ca="1" si="142"/>
        <v>440.26001000000002</v>
      </c>
      <c r="I615" s="292">
        <f t="shared" ca="1" si="143"/>
        <v>434.61999500000002</v>
      </c>
      <c r="J615" s="50">
        <f t="shared" ca="1" si="144"/>
        <v>5.6400150000000053</v>
      </c>
      <c r="K615" s="282"/>
      <c r="L615" s="282"/>
      <c r="M615" s="292">
        <f t="shared" ca="1" si="145"/>
        <v>5.579919317594519</v>
      </c>
      <c r="N615" s="291"/>
      <c r="P615" s="292">
        <f t="shared" ca="1" si="146"/>
        <v>435.35046032922799</v>
      </c>
      <c r="Q615" s="301">
        <f t="shared" ca="1" si="147"/>
        <v>440.93037964682253</v>
      </c>
      <c r="R615" s="301">
        <f t="shared" ca="1" si="148"/>
        <v>429.77054101163344</v>
      </c>
      <c r="S615" s="50"/>
      <c r="T615" s="292"/>
      <c r="U615" s="265"/>
      <c r="V615" s="292">
        <f t="shared" ca="1" si="149"/>
        <v>435.35046032922799</v>
      </c>
      <c r="W615" s="241">
        <f t="shared" ca="1" si="150"/>
        <v>-0.66045832922799264</v>
      </c>
      <c r="X615" s="351">
        <f t="shared" ca="1" si="151"/>
        <v>0.43620520464663148</v>
      </c>
      <c r="Y615" s="50">
        <f t="shared" ca="1" si="141"/>
        <v>4.1294251219665412</v>
      </c>
      <c r="Z615" s="265">
        <f t="shared" ca="1" si="152"/>
        <v>438.81942712196656</v>
      </c>
      <c r="AA615" s="265">
        <f t="shared" ca="1" si="153"/>
        <v>430.56057687803343</v>
      </c>
      <c r="AB615" s="292"/>
      <c r="AC615" s="37"/>
      <c r="AD615" s="50"/>
      <c r="AE615" s="228"/>
      <c r="AF615" s="50"/>
      <c r="AG615" s="50"/>
      <c r="AH615" s="228"/>
      <c r="AI615" s="50"/>
      <c r="AJ615" s="50"/>
      <c r="AK615" s="50"/>
      <c r="AL615" s="68"/>
      <c r="AM615" s="246"/>
      <c r="AN615" s="241"/>
      <c r="AO615" s="68"/>
      <c r="AP615" s="68"/>
      <c r="AQ615" s="241"/>
      <c r="AR615" s="241"/>
      <c r="AS615" s="228"/>
      <c r="AT615" s="194"/>
      <c r="AU615" s="37"/>
      <c r="AV615" s="68"/>
      <c r="AW615" s="228"/>
      <c r="AX615" s="241"/>
      <c r="AY615" s="38"/>
      <c r="AZ615" s="38"/>
      <c r="BA615" s="55"/>
      <c r="BB615" s="55"/>
      <c r="BC615" s="3" t="e">
        <f t="shared" ca="1" si="139"/>
        <v>#N/A</v>
      </c>
      <c r="BD615" s="3">
        <f t="shared" ca="1" si="140"/>
        <v>65233300</v>
      </c>
      <c r="BE615" s="132"/>
      <c r="BF615" s="132"/>
      <c r="BG615" s="125"/>
      <c r="BJ615" s="68"/>
      <c r="BK615" s="68"/>
      <c r="BL615" s="68"/>
      <c r="BN615" s="169"/>
      <c r="BP615" s="68"/>
      <c r="BQ615" s="68"/>
      <c r="BR615" s="68"/>
      <c r="BU615" s="68"/>
      <c r="BV615" s="68"/>
      <c r="BW615" s="68"/>
      <c r="BX615" s="68"/>
      <c r="BZ615" s="237"/>
      <c r="CD615" s="237"/>
      <c r="CF615" s="68"/>
      <c r="CG615" s="68"/>
      <c r="CH615" s="237"/>
      <c r="CL615" s="237"/>
    </row>
    <row r="616" spans="1:90" x14ac:dyDescent="0.4">
      <c r="A616">
        <v>584</v>
      </c>
      <c r="B616" s="47">
        <f ca="1">IF(A616&gt;$A$8,"",OFFSET(InputPriceData!B$15,$A616+$A$11,0,1,1))</f>
        <v>44477</v>
      </c>
      <c r="C616" s="3">
        <f ca="1">IF(A616&gt;$A$8,"",OFFSET(InputPriceData!G$15,CalculationsAndCharts!$A616+$A$11,IF($C$5,8,0),1,1))</f>
        <v>74557400</v>
      </c>
      <c r="D616" s="4">
        <f ca="1">IF(A616&gt;$A$8,"",OFFSET(InputPriceData!C$15,CalculationsAndCharts!$A616+$A$11,IF($C$5,8,0),1,1))</f>
        <v>439.48001099999999</v>
      </c>
      <c r="E616" s="4">
        <f ca="1">IF(A616&gt;$A$8,"",OFFSET(InputPriceData!D$15,CalculationsAndCharts!$A616+$A$11,IF($C$5,8,0),1,1))</f>
        <v>439.89001500000001</v>
      </c>
      <c r="F616" s="4">
        <f ca="1">IF(A616&gt;$A$8,"",OFFSET(InputPriceData!E$15,CalculationsAndCharts!$A616+$A$11,IF($C$5,8,0),1,1))</f>
        <v>437.19000199999999</v>
      </c>
      <c r="G616" s="4">
        <f ca="1">IF(A616&gt;$A$8,"",OFFSET(InputPriceData!F$15,CalculationsAndCharts!$A616+$A$11,IF($C$5,8,0),1,1))</f>
        <v>437.85998499999999</v>
      </c>
      <c r="H616" s="282">
        <f t="shared" ca="1" si="142"/>
        <v>439.89001500000001</v>
      </c>
      <c r="I616" s="292">
        <f t="shared" ca="1" si="143"/>
        <v>437.19000199999999</v>
      </c>
      <c r="J616" s="50">
        <f t="shared" ca="1" si="144"/>
        <v>2.7000130000000127</v>
      </c>
      <c r="K616" s="282"/>
      <c r="L616" s="282"/>
      <c r="M616" s="292">
        <f t="shared" ca="1" si="145"/>
        <v>6.6125230931231664</v>
      </c>
      <c r="N616" s="291"/>
      <c r="P616" s="292">
        <f t="shared" ca="1" si="146"/>
        <v>434.50822313590197</v>
      </c>
      <c r="Q616" s="301">
        <f t="shared" ca="1" si="147"/>
        <v>441.12074622902514</v>
      </c>
      <c r="R616" s="301">
        <f t="shared" ca="1" si="148"/>
        <v>427.8957000427788</v>
      </c>
      <c r="S616" s="50"/>
      <c r="T616" s="292"/>
      <c r="U616" s="265"/>
      <c r="V616" s="292">
        <f t="shared" ca="1" si="149"/>
        <v>434.50822313590197</v>
      </c>
      <c r="W616" s="241">
        <f t="shared" ca="1" si="150"/>
        <v>3.3517618640980231</v>
      </c>
      <c r="X616" s="351">
        <f t="shared" ca="1" si="151"/>
        <v>11.234307593621855</v>
      </c>
      <c r="Y616" s="50">
        <f t="shared" ca="1" si="141"/>
        <v>4.1499425383013442</v>
      </c>
      <c r="Z616" s="265">
        <f t="shared" ca="1" si="152"/>
        <v>442.00992753830133</v>
      </c>
      <c r="AA616" s="265">
        <f t="shared" ca="1" si="153"/>
        <v>433.71004246169866</v>
      </c>
      <c r="AB616" s="292"/>
      <c r="AC616" s="37"/>
      <c r="AD616" s="50"/>
      <c r="AE616" s="228"/>
      <c r="AF616" s="50"/>
      <c r="AG616" s="50"/>
      <c r="AH616" s="228"/>
      <c r="AI616" s="50"/>
      <c r="AJ616" s="50"/>
      <c r="AK616" s="50"/>
      <c r="AL616" s="68"/>
      <c r="AM616" s="246"/>
      <c r="AN616" s="241"/>
      <c r="AO616" s="68"/>
      <c r="AP616" s="68"/>
      <c r="AQ616" s="241"/>
      <c r="AR616" s="241"/>
      <c r="AS616" s="228"/>
      <c r="AT616" s="194"/>
      <c r="AU616" s="37"/>
      <c r="AV616" s="68"/>
      <c r="AW616" s="228"/>
      <c r="AX616" s="241"/>
      <c r="AY616" s="38"/>
      <c r="AZ616" s="38"/>
      <c r="BA616" s="55"/>
      <c r="BB616" s="55"/>
      <c r="BC616" s="3" t="e">
        <f t="shared" ca="1" si="139"/>
        <v>#N/A</v>
      </c>
      <c r="BD616" s="3">
        <f t="shared" ca="1" si="140"/>
        <v>74557400</v>
      </c>
      <c r="BE616" s="132"/>
      <c r="BF616" s="132"/>
      <c r="BG616" s="125"/>
      <c r="BJ616" s="68"/>
      <c r="BK616" s="68"/>
      <c r="BL616" s="68"/>
      <c r="BN616" s="169"/>
      <c r="BP616" s="68"/>
      <c r="BQ616" s="68"/>
      <c r="BR616" s="68"/>
      <c r="BU616" s="68"/>
      <c r="BV616" s="68"/>
      <c r="BW616" s="68"/>
      <c r="BX616" s="68"/>
      <c r="BZ616" s="237"/>
      <c r="CD616" s="237"/>
      <c r="CF616" s="68"/>
      <c r="CG616" s="68"/>
      <c r="CH616" s="237"/>
      <c r="CL616" s="237"/>
    </row>
    <row r="617" spans="1:90" x14ac:dyDescent="0.4">
      <c r="A617">
        <v>585</v>
      </c>
      <c r="B617" s="47">
        <f ca="1">IF(A617&gt;$A$8,"",OFFSET(InputPriceData!B$15,$A617+$A$11,0,1,1))</f>
        <v>44476</v>
      </c>
      <c r="C617" s="3">
        <f ca="1">IF(A617&gt;$A$8,"",OFFSET(InputPriceData!G$15,CalculationsAndCharts!$A617+$A$11,IF($C$5,8,0),1,1))</f>
        <v>72437500</v>
      </c>
      <c r="D617" s="4">
        <f ca="1">IF(A617&gt;$A$8,"",OFFSET(InputPriceData!C$15,CalculationsAndCharts!$A617+$A$11,IF($C$5,8,0),1,1))</f>
        <v>438.39001500000001</v>
      </c>
      <c r="E617" s="4">
        <f ca="1">IF(A617&gt;$A$8,"",OFFSET(InputPriceData!D$15,CalculationsAndCharts!$A617+$A$11,IF($C$5,8,0),1,1))</f>
        <v>441.67999300000002</v>
      </c>
      <c r="F617" s="4">
        <f ca="1">IF(A617&gt;$A$8,"",OFFSET(InputPriceData!E$15,CalculationsAndCharts!$A617+$A$11,IF($C$5,8,0),1,1))</f>
        <v>438.20001200000002</v>
      </c>
      <c r="G617" s="4">
        <f ca="1">IF(A617&gt;$A$8,"",OFFSET(InputPriceData!F$15,CalculationsAndCharts!$A617+$A$11,IF($C$5,8,0),1,1))</f>
        <v>438.66000400000001</v>
      </c>
      <c r="H617" s="282">
        <f t="shared" ca="1" si="142"/>
        <v>441.67999300000002</v>
      </c>
      <c r="I617" s="292">
        <f t="shared" ca="1" si="143"/>
        <v>434.89999399999999</v>
      </c>
      <c r="J617" s="50">
        <f t="shared" ca="1" si="144"/>
        <v>6.7799990000000321</v>
      </c>
      <c r="K617" s="282"/>
      <c r="L617" s="282"/>
      <c r="M617" s="292">
        <f t="shared" ca="1" si="145"/>
        <v>7.6380350382436726</v>
      </c>
      <c r="N617" s="291"/>
      <c r="P617" s="292">
        <f t="shared" ca="1" si="146"/>
        <v>432.42474213376482</v>
      </c>
      <c r="Q617" s="301">
        <f t="shared" ca="1" si="147"/>
        <v>440.06277717200851</v>
      </c>
      <c r="R617" s="301">
        <f t="shared" ca="1" si="148"/>
        <v>424.78670709552114</v>
      </c>
      <c r="S617" s="50"/>
      <c r="T617" s="292"/>
      <c r="U617" s="265"/>
      <c r="V617" s="292">
        <f t="shared" ca="1" si="149"/>
        <v>432.42474213376482</v>
      </c>
      <c r="W617" s="241">
        <f t="shared" ca="1" si="150"/>
        <v>6.2352618662351915</v>
      </c>
      <c r="X617" s="351">
        <f t="shared" ca="1" si="151"/>
        <v>38.878490540526762</v>
      </c>
      <c r="Y617" s="50">
        <f t="shared" ca="1" si="141"/>
        <v>4.2365775309166827</v>
      </c>
      <c r="Z617" s="265">
        <f t="shared" ca="1" si="152"/>
        <v>442.89658153091671</v>
      </c>
      <c r="AA617" s="265">
        <f t="shared" ca="1" si="153"/>
        <v>434.42342646908332</v>
      </c>
      <c r="AB617" s="292"/>
      <c r="AC617" s="37"/>
      <c r="AD617" s="50"/>
      <c r="AE617" s="228"/>
      <c r="AF617" s="50"/>
      <c r="AG617" s="50"/>
      <c r="AH617" s="228"/>
      <c r="AI617" s="50"/>
      <c r="AJ617" s="50"/>
      <c r="AK617" s="50"/>
      <c r="AL617" s="68"/>
      <c r="AM617" s="246"/>
      <c r="AN617" s="241"/>
      <c r="AO617" s="68"/>
      <c r="AP617" s="68"/>
      <c r="AQ617" s="241"/>
      <c r="AR617" s="241"/>
      <c r="AS617" s="228"/>
      <c r="AT617" s="194"/>
      <c r="AU617" s="37"/>
      <c r="AV617" s="68"/>
      <c r="AW617" s="228"/>
      <c r="AX617" s="241"/>
      <c r="AY617" s="38"/>
      <c r="AZ617" s="38"/>
      <c r="BA617" s="55"/>
      <c r="BB617" s="55"/>
      <c r="BC617" s="3">
        <f t="shared" ca="1" si="139"/>
        <v>72437500</v>
      </c>
      <c r="BD617" s="3" t="e">
        <f t="shared" ca="1" si="140"/>
        <v>#N/A</v>
      </c>
      <c r="BE617" s="132"/>
      <c r="BF617" s="132"/>
      <c r="BG617" s="125"/>
      <c r="BJ617" s="68"/>
      <c r="BK617" s="68"/>
      <c r="BL617" s="68"/>
      <c r="BN617" s="169"/>
      <c r="BP617" s="68"/>
      <c r="BQ617" s="68"/>
      <c r="BR617" s="68"/>
      <c r="BU617" s="68"/>
      <c r="BV617" s="68"/>
      <c r="BW617" s="68"/>
      <c r="BX617" s="68"/>
      <c r="BZ617" s="237"/>
      <c r="CD617" s="237"/>
      <c r="CF617" s="68"/>
      <c r="CG617" s="68"/>
      <c r="CH617" s="237"/>
      <c r="CL617" s="237"/>
    </row>
    <row r="618" spans="1:90" x14ac:dyDescent="0.4">
      <c r="A618">
        <v>586</v>
      </c>
      <c r="B618" s="47">
        <f ca="1">IF(A618&gt;$A$8,"",OFFSET(InputPriceData!B$15,$A618+$A$11,0,1,1))</f>
        <v>44475</v>
      </c>
      <c r="C618" s="3">
        <f ca="1">IF(A618&gt;$A$8,"",OFFSET(InputPriceData!G$15,CalculationsAndCharts!$A618+$A$11,IF($C$5,8,0),1,1))</f>
        <v>113032200</v>
      </c>
      <c r="D618" s="4">
        <f ca="1">IF(A618&gt;$A$8,"",OFFSET(InputPriceData!C$15,CalculationsAndCharts!$A618+$A$11,IF($C$5,8,0),1,1))</f>
        <v>429.26998900000001</v>
      </c>
      <c r="E618" s="4">
        <f ca="1">IF(A618&gt;$A$8,"",OFFSET(InputPriceData!D$15,CalculationsAndCharts!$A618+$A$11,IF($C$5,8,0),1,1))</f>
        <v>435.11999500000002</v>
      </c>
      <c r="F618" s="4">
        <f ca="1">IF(A618&gt;$A$8,"",OFFSET(InputPriceData!E$15,CalculationsAndCharts!$A618+$A$11,IF($C$5,8,0),1,1))</f>
        <v>427.540009</v>
      </c>
      <c r="G618" s="4">
        <f ca="1">IF(A618&gt;$A$8,"",OFFSET(InputPriceData!F$15,CalculationsAndCharts!$A618+$A$11,IF($C$5,8,0),1,1))</f>
        <v>434.89999399999999</v>
      </c>
      <c r="H618" s="282">
        <f t="shared" ca="1" si="142"/>
        <v>435.11999500000002</v>
      </c>
      <c r="I618" s="292">
        <f t="shared" ca="1" si="143"/>
        <v>427.540009</v>
      </c>
      <c r="J618" s="50">
        <f t="shared" ca="1" si="144"/>
        <v>7.5799860000000194</v>
      </c>
      <c r="K618" s="282"/>
      <c r="L618" s="282"/>
      <c r="M618" s="292">
        <f t="shared" ca="1" si="145"/>
        <v>7.6657226788692112</v>
      </c>
      <c r="N618" s="291"/>
      <c r="P618" s="292">
        <f t="shared" ca="1" si="146"/>
        <v>430.63151372522231</v>
      </c>
      <c r="Q618" s="301">
        <f t="shared" ca="1" si="147"/>
        <v>438.29723640409151</v>
      </c>
      <c r="R618" s="301">
        <f t="shared" ca="1" si="148"/>
        <v>422.9657910463531</v>
      </c>
      <c r="S618" s="50"/>
      <c r="T618" s="292"/>
      <c r="U618" s="265"/>
      <c r="V618" s="292">
        <f t="shared" ca="1" si="149"/>
        <v>430.63151372522231</v>
      </c>
      <c r="W618" s="241">
        <f t="shared" ca="1" si="150"/>
        <v>4.2684802747776871</v>
      </c>
      <c r="X618" s="351">
        <f t="shared" ca="1" si="151"/>
        <v>18.219923856166201</v>
      </c>
      <c r="Y618" s="50">
        <f t="shared" ca="1" si="141"/>
        <v>4.0750436274883972</v>
      </c>
      <c r="Z618" s="265">
        <f t="shared" ca="1" si="152"/>
        <v>438.9750376274884</v>
      </c>
      <c r="AA618" s="265">
        <f t="shared" ca="1" si="153"/>
        <v>430.82495037251158</v>
      </c>
      <c r="AB618" s="292"/>
      <c r="AC618" s="37"/>
      <c r="AD618" s="50"/>
      <c r="AE618" s="228"/>
      <c r="AF618" s="50"/>
      <c r="AG618" s="50"/>
      <c r="AH618" s="228"/>
      <c r="AI618" s="50"/>
      <c r="AJ618" s="50"/>
      <c r="AK618" s="50"/>
      <c r="AL618" s="68"/>
      <c r="AM618" s="246"/>
      <c r="AN618" s="241"/>
      <c r="AO618" s="68"/>
      <c r="AP618" s="68"/>
      <c r="AQ618" s="241"/>
      <c r="AR618" s="241"/>
      <c r="AS618" s="228"/>
      <c r="AT618" s="194"/>
      <c r="AU618" s="37"/>
      <c r="AV618" s="68"/>
      <c r="AW618" s="228"/>
      <c r="AX618" s="241"/>
      <c r="AY618" s="38"/>
      <c r="AZ618" s="38"/>
      <c r="BA618" s="55"/>
      <c r="BB618" s="55"/>
      <c r="BC618" s="3">
        <f t="shared" ca="1" si="139"/>
        <v>113032200</v>
      </c>
      <c r="BD618" s="3" t="e">
        <f t="shared" ca="1" si="140"/>
        <v>#N/A</v>
      </c>
      <c r="BE618" s="132"/>
      <c r="BF618" s="132"/>
      <c r="BG618" s="125"/>
      <c r="BJ618" s="68"/>
      <c r="BK618" s="68"/>
      <c r="BL618" s="68"/>
      <c r="BN618" s="169"/>
      <c r="BP618" s="68"/>
      <c r="BQ618" s="68"/>
      <c r="BR618" s="68"/>
      <c r="BU618" s="68"/>
      <c r="BV618" s="68"/>
      <c r="BW618" s="68"/>
      <c r="BX618" s="68"/>
      <c r="BZ618" s="237"/>
      <c r="CD618" s="237"/>
      <c r="CF618" s="68"/>
      <c r="CG618" s="68"/>
      <c r="CH618" s="237"/>
      <c r="CL618" s="237"/>
    </row>
    <row r="619" spans="1:90" x14ac:dyDescent="0.4">
      <c r="A619">
        <v>587</v>
      </c>
      <c r="B619" s="47">
        <f ca="1">IF(A619&gt;$A$8,"",OFFSET(InputPriceData!B$15,$A619+$A$11,0,1,1))</f>
        <v>44474</v>
      </c>
      <c r="C619" s="3">
        <f ca="1">IF(A619&gt;$A$8,"",OFFSET(InputPriceData!G$15,CalculationsAndCharts!$A619+$A$11,IF($C$5,8,0),1,1))</f>
        <v>90682500</v>
      </c>
      <c r="D619" s="4">
        <f ca="1">IF(A619&gt;$A$8,"",OFFSET(InputPriceData!C$15,CalculationsAndCharts!$A619+$A$11,IF($C$5,8,0),1,1))</f>
        <v>430.23998999999998</v>
      </c>
      <c r="E619" s="4">
        <f ca="1">IF(A619&gt;$A$8,"",OFFSET(InputPriceData!D$15,CalculationsAndCharts!$A619+$A$11,IF($C$5,8,0),1,1))</f>
        <v>435.48998999999998</v>
      </c>
      <c r="F619" s="4">
        <f ca="1">IF(A619&gt;$A$8,"",OFFSET(InputPriceData!E$15,CalculationsAndCharts!$A619+$A$11,IF($C$5,8,0),1,1))</f>
        <v>429.39001500000001</v>
      </c>
      <c r="G619" s="4">
        <f ca="1">IF(A619&gt;$A$8,"",OFFSET(InputPriceData!F$15,CalculationsAndCharts!$A619+$A$11,IF($C$5,8,0),1,1))</f>
        <v>433.10000600000001</v>
      </c>
      <c r="H619" s="282">
        <f t="shared" ca="1" si="142"/>
        <v>435.48998999999998</v>
      </c>
      <c r="I619" s="292">
        <f t="shared" ca="1" si="143"/>
        <v>428.64001500000001</v>
      </c>
      <c r="J619" s="50">
        <f t="shared" ca="1" si="144"/>
        <v>6.8499749999999722</v>
      </c>
      <c r="K619" s="282"/>
      <c r="L619" s="282"/>
      <c r="M619" s="292">
        <f t="shared" ca="1" si="145"/>
        <v>7.6316378258178821</v>
      </c>
      <c r="N619" s="291"/>
      <c r="P619" s="292">
        <f t="shared" ca="1" si="146"/>
        <v>429.97643603129046</v>
      </c>
      <c r="Q619" s="301">
        <f t="shared" ca="1" si="147"/>
        <v>437.60807385710837</v>
      </c>
      <c r="R619" s="301">
        <f t="shared" ca="1" si="148"/>
        <v>422.34479820547256</v>
      </c>
      <c r="S619" s="50"/>
      <c r="T619" s="292"/>
      <c r="U619" s="265"/>
      <c r="V619" s="292">
        <f t="shared" ca="1" si="149"/>
        <v>429.97643603129046</v>
      </c>
      <c r="W619" s="241">
        <f t="shared" ca="1" si="150"/>
        <v>3.1235699687095462</v>
      </c>
      <c r="X619" s="351">
        <f t="shared" ca="1" si="151"/>
        <v>9.7566893494241551</v>
      </c>
      <c r="Y619" s="50">
        <f t="shared" ca="1" si="141"/>
        <v>4.0023164899785124</v>
      </c>
      <c r="Z619" s="265">
        <f t="shared" ca="1" si="152"/>
        <v>437.10232248997852</v>
      </c>
      <c r="AA619" s="265">
        <f t="shared" ca="1" si="153"/>
        <v>429.0976895100215</v>
      </c>
      <c r="AB619" s="292"/>
      <c r="AC619" s="37"/>
      <c r="AD619" s="50"/>
      <c r="AE619" s="228"/>
      <c r="AF619" s="50"/>
      <c r="AG619" s="50"/>
      <c r="AH619" s="228"/>
      <c r="AI619" s="50"/>
      <c r="AJ619" s="50"/>
      <c r="AK619" s="50"/>
      <c r="AL619" s="68"/>
      <c r="AM619" s="246"/>
      <c r="AN619" s="241"/>
      <c r="AO619" s="68"/>
      <c r="AP619" s="68"/>
      <c r="AQ619" s="241"/>
      <c r="AR619" s="241"/>
      <c r="AS619" s="228"/>
      <c r="AT619" s="194"/>
      <c r="AU619" s="37"/>
      <c r="AV619" s="68"/>
      <c r="AW619" s="228"/>
      <c r="AX619" s="241"/>
      <c r="AY619" s="38"/>
      <c r="AZ619" s="38"/>
      <c r="BA619" s="55"/>
      <c r="BB619" s="55"/>
      <c r="BC619" s="3">
        <f t="shared" ca="1" si="139"/>
        <v>90682500</v>
      </c>
      <c r="BD619" s="3" t="e">
        <f t="shared" ca="1" si="140"/>
        <v>#N/A</v>
      </c>
      <c r="BE619" s="132"/>
      <c r="BF619" s="132"/>
      <c r="BG619" s="125"/>
      <c r="BJ619" s="68"/>
      <c r="BK619" s="68"/>
      <c r="BL619" s="68"/>
      <c r="BN619" s="169"/>
      <c r="BP619" s="68"/>
      <c r="BQ619" s="68"/>
      <c r="BR619" s="68"/>
      <c r="BU619" s="68"/>
      <c r="BV619" s="68"/>
      <c r="BW619" s="68"/>
      <c r="BX619" s="68"/>
      <c r="BZ619" s="237"/>
      <c r="CD619" s="237"/>
      <c r="CF619" s="68"/>
      <c r="CG619" s="68"/>
      <c r="CH619" s="237"/>
      <c r="CL619" s="237"/>
    </row>
    <row r="620" spans="1:90" x14ac:dyDescent="0.4">
      <c r="A620">
        <v>588</v>
      </c>
      <c r="B620" s="47">
        <f ca="1">IF(A620&gt;$A$8,"",OFFSET(InputPriceData!B$15,$A620+$A$11,0,1,1))</f>
        <v>44473</v>
      </c>
      <c r="C620" s="3">
        <f ca="1">IF(A620&gt;$A$8,"",OFFSET(InputPriceData!G$15,CalculationsAndCharts!$A620+$A$11,IF($C$5,8,0),1,1))</f>
        <v>128570000</v>
      </c>
      <c r="D620" s="4">
        <f ca="1">IF(A620&gt;$A$8,"",OFFSET(InputPriceData!C$15,CalculationsAndCharts!$A620+$A$11,IF($C$5,8,0),1,1))</f>
        <v>433</v>
      </c>
      <c r="E620" s="4">
        <f ca="1">IF(A620&gt;$A$8,"",OFFSET(InputPriceData!D$15,CalculationsAndCharts!$A620+$A$11,IF($C$5,8,0),1,1))</f>
        <v>433.959991</v>
      </c>
      <c r="F620" s="4">
        <f ca="1">IF(A620&gt;$A$8,"",OFFSET(InputPriceData!E$15,CalculationsAndCharts!$A620+$A$11,IF($C$5,8,0),1,1))</f>
        <v>426.35998499999999</v>
      </c>
      <c r="G620" s="4">
        <f ca="1">IF(A620&gt;$A$8,"",OFFSET(InputPriceData!F$15,CalculationsAndCharts!$A620+$A$11,IF($C$5,8,0),1,1))</f>
        <v>428.64001500000001</v>
      </c>
      <c r="H620" s="282">
        <f t="shared" ca="1" si="142"/>
        <v>434.23998999999998</v>
      </c>
      <c r="I620" s="292">
        <f t="shared" ca="1" si="143"/>
        <v>426.35998499999999</v>
      </c>
      <c r="J620" s="50">
        <f t="shared" ca="1" si="144"/>
        <v>7.8800049999999828</v>
      </c>
      <c r="K620" s="282"/>
      <c r="L620" s="282"/>
      <c r="M620" s="292">
        <f t="shared" ca="1" si="145"/>
        <v>7.4524999389452775</v>
      </c>
      <c r="N620" s="291"/>
      <c r="P620" s="292">
        <f t="shared" ca="1" si="146"/>
        <v>431.00842498346651</v>
      </c>
      <c r="Q620" s="301">
        <f t="shared" ca="1" si="147"/>
        <v>438.46092492241178</v>
      </c>
      <c r="R620" s="301">
        <f t="shared" ca="1" si="148"/>
        <v>423.55592504452125</v>
      </c>
      <c r="S620" s="50"/>
      <c r="T620" s="292"/>
      <c r="U620" s="265"/>
      <c r="V620" s="292">
        <f t="shared" ca="1" si="149"/>
        <v>431.00842498346651</v>
      </c>
      <c r="W620" s="241">
        <f t="shared" ca="1" si="150"/>
        <v>-2.3684099834665062</v>
      </c>
      <c r="X620" s="351">
        <f t="shared" ca="1" si="151"/>
        <v>5.6093658497838161</v>
      </c>
      <c r="Y620" s="50">
        <f t="shared" ca="1" si="141"/>
        <v>3.9807592763577704</v>
      </c>
      <c r="Z620" s="265">
        <f t="shared" ca="1" si="152"/>
        <v>432.62077427635779</v>
      </c>
      <c r="AA620" s="265">
        <f t="shared" ca="1" si="153"/>
        <v>424.65925572364222</v>
      </c>
      <c r="AB620" s="292"/>
      <c r="AC620" s="37"/>
      <c r="AD620" s="50"/>
      <c r="AE620" s="228"/>
      <c r="AF620" s="50"/>
      <c r="AG620" s="50"/>
      <c r="AH620" s="228"/>
      <c r="AI620" s="50"/>
      <c r="AJ620" s="50"/>
      <c r="AK620" s="50"/>
      <c r="AL620" s="68"/>
      <c r="AM620" s="246"/>
      <c r="AN620" s="241"/>
      <c r="AO620" s="68"/>
      <c r="AP620" s="68"/>
      <c r="AQ620" s="241"/>
      <c r="AR620" s="241"/>
      <c r="AS620" s="228"/>
      <c r="AT620" s="194"/>
      <c r="AU620" s="37"/>
      <c r="AV620" s="68"/>
      <c r="AW620" s="228"/>
      <c r="AX620" s="241"/>
      <c r="AY620" s="38"/>
      <c r="AZ620" s="38"/>
      <c r="BA620" s="55"/>
      <c r="BB620" s="55"/>
      <c r="BC620" s="3" t="e">
        <f t="shared" ca="1" si="139"/>
        <v>#N/A</v>
      </c>
      <c r="BD620" s="3">
        <f t="shared" ca="1" si="140"/>
        <v>128570000</v>
      </c>
      <c r="BE620" s="132"/>
      <c r="BF620" s="132"/>
      <c r="BG620" s="125"/>
      <c r="BJ620" s="68"/>
      <c r="BK620" s="68"/>
      <c r="BL620" s="68"/>
      <c r="BN620" s="169"/>
      <c r="BP620" s="68"/>
      <c r="BQ620" s="68"/>
      <c r="BR620" s="68"/>
      <c r="BU620" s="68"/>
      <c r="BV620" s="68"/>
      <c r="BW620" s="68"/>
      <c r="BX620" s="68"/>
      <c r="BZ620" s="237"/>
      <c r="CD620" s="237"/>
      <c r="CF620" s="68"/>
      <c r="CG620" s="68"/>
      <c r="CH620" s="237"/>
      <c r="CL620" s="237"/>
    </row>
    <row r="621" spans="1:90" x14ac:dyDescent="0.4">
      <c r="A621">
        <v>589</v>
      </c>
      <c r="B621" s="47">
        <f ca="1">IF(A621&gt;$A$8,"",OFFSET(InputPriceData!B$15,$A621+$A$11,0,1,1))</f>
        <v>44470</v>
      </c>
      <c r="C621" s="3">
        <f ca="1">IF(A621&gt;$A$8,"",OFFSET(InputPriceData!G$15,CalculationsAndCharts!$A621+$A$11,IF($C$5,8,0),1,1))</f>
        <v>129240100</v>
      </c>
      <c r="D621" s="4">
        <f ca="1">IF(A621&gt;$A$8,"",OFFSET(InputPriceData!C$15,CalculationsAndCharts!$A621+$A$11,IF($C$5,8,0),1,1))</f>
        <v>430.98001099999999</v>
      </c>
      <c r="E621" s="4">
        <f ca="1">IF(A621&gt;$A$8,"",OFFSET(InputPriceData!D$15,CalculationsAndCharts!$A621+$A$11,IF($C$5,8,0),1,1))</f>
        <v>436.02999899999998</v>
      </c>
      <c r="F621" s="4">
        <f ca="1">IF(A621&gt;$A$8,"",OFFSET(InputPriceData!E$15,CalculationsAndCharts!$A621+$A$11,IF($C$5,8,0),1,1))</f>
        <v>427.23001099999999</v>
      </c>
      <c r="G621" s="4">
        <f ca="1">IF(A621&gt;$A$8,"",OFFSET(InputPriceData!F$15,CalculationsAndCharts!$A621+$A$11,IF($C$5,8,0),1,1))</f>
        <v>434.23998999999998</v>
      </c>
      <c r="H621" s="282">
        <f t="shared" ca="1" si="142"/>
        <v>436.02999899999998</v>
      </c>
      <c r="I621" s="292">
        <f t="shared" ca="1" si="143"/>
        <v>427.23001099999999</v>
      </c>
      <c r="J621" s="50">
        <f t="shared" ca="1" si="144"/>
        <v>8.7999879999999848</v>
      </c>
      <c r="K621" s="282"/>
      <c r="L621" s="282"/>
      <c r="M621" s="292">
        <f t="shared" ca="1" si="145"/>
        <v>6.6771598529786971</v>
      </c>
      <c r="N621" s="291"/>
      <c r="P621" s="292">
        <f t="shared" ca="1" si="146"/>
        <v>432.31685692501475</v>
      </c>
      <c r="Q621" s="301">
        <f t="shared" ca="1" si="147"/>
        <v>438.99401677799347</v>
      </c>
      <c r="R621" s="301">
        <f t="shared" ca="1" si="148"/>
        <v>425.63969707203603</v>
      </c>
      <c r="S621" s="50"/>
      <c r="T621" s="292"/>
      <c r="U621" s="265"/>
      <c r="V621" s="292">
        <f t="shared" ca="1" si="149"/>
        <v>432.31685692501475</v>
      </c>
      <c r="W621" s="241">
        <f t="shared" ca="1" si="150"/>
        <v>1.9231330749852305</v>
      </c>
      <c r="X621" s="351">
        <f t="shared" ca="1" si="151"/>
        <v>3.698440824102148</v>
      </c>
      <c r="Y621" s="50">
        <f t="shared" ca="1" si="141"/>
        <v>3.9496208413261584</v>
      </c>
      <c r="Z621" s="265">
        <f t="shared" ca="1" si="152"/>
        <v>438.18961084132616</v>
      </c>
      <c r="AA621" s="265">
        <f t="shared" ca="1" si="153"/>
        <v>430.2903691586738</v>
      </c>
      <c r="AB621" s="292"/>
      <c r="AC621" s="37"/>
      <c r="AD621" s="50"/>
      <c r="AE621" s="228"/>
      <c r="AF621" s="50"/>
      <c r="AG621" s="50"/>
      <c r="AH621" s="228"/>
      <c r="AI621" s="50"/>
      <c r="AJ621" s="50"/>
      <c r="AK621" s="50"/>
      <c r="AL621" s="68"/>
      <c r="AM621" s="246"/>
      <c r="AN621" s="241"/>
      <c r="AO621" s="68"/>
      <c r="AP621" s="68"/>
      <c r="AQ621" s="241"/>
      <c r="AR621" s="241"/>
      <c r="AS621" s="228"/>
      <c r="AT621" s="194"/>
      <c r="AU621" s="37"/>
      <c r="AV621" s="68"/>
      <c r="AW621" s="228"/>
      <c r="AX621" s="241"/>
      <c r="AY621" s="38"/>
      <c r="AZ621" s="38"/>
      <c r="BA621" s="55"/>
      <c r="BB621" s="55"/>
      <c r="BC621" s="3">
        <f t="shared" ref="BC621:BC684" ca="1" si="154">IF(G621&gt;=G622,C621,NA())</f>
        <v>129240100</v>
      </c>
      <c r="BD621" s="3" t="e">
        <f t="shared" ref="BD621:BD684" ca="1" si="155">IF(G621&lt;G622,C621,NA())</f>
        <v>#N/A</v>
      </c>
      <c r="BE621" s="132"/>
      <c r="BF621" s="132"/>
      <c r="BG621" s="125"/>
      <c r="BJ621" s="68"/>
      <c r="BK621" s="68"/>
      <c r="BL621" s="68"/>
      <c r="BN621" s="169"/>
      <c r="BP621" s="68"/>
      <c r="BQ621" s="68"/>
      <c r="BR621" s="68"/>
      <c r="BU621" s="68"/>
      <c r="BV621" s="68"/>
      <c r="BW621" s="68"/>
      <c r="BX621" s="68"/>
      <c r="BZ621" s="237"/>
      <c r="CD621" s="237"/>
      <c r="CF621" s="68"/>
      <c r="CG621" s="68"/>
      <c r="CH621" s="237"/>
      <c r="CL621" s="237"/>
    </row>
    <row r="622" spans="1:90" x14ac:dyDescent="0.4">
      <c r="A622">
        <v>590</v>
      </c>
      <c r="B622" s="47">
        <f ca="1">IF(A622&gt;$A$8,"",OFFSET(InputPriceData!B$15,$A622+$A$11,0,1,1))</f>
        <v>44469</v>
      </c>
      <c r="C622" s="3">
        <f ca="1">IF(A622&gt;$A$8,"",OFFSET(InputPriceData!G$15,CalculationsAndCharts!$A622+$A$11,IF($C$5,8,0),1,1))</f>
        <v>140506000</v>
      </c>
      <c r="D622" s="4">
        <f ca="1">IF(A622&gt;$A$8,"",OFFSET(InputPriceData!C$15,CalculationsAndCharts!$A622+$A$11,IF($C$5,8,0),1,1))</f>
        <v>436.01998900000001</v>
      </c>
      <c r="E622" s="4">
        <f ca="1">IF(A622&gt;$A$8,"",OFFSET(InputPriceData!D$15,CalculationsAndCharts!$A622+$A$11,IF($C$5,8,0),1,1))</f>
        <v>436.76998900000001</v>
      </c>
      <c r="F622" s="4">
        <f ca="1">IF(A622&gt;$A$8,"",OFFSET(InputPriceData!E$15,CalculationsAndCharts!$A622+$A$11,IF($C$5,8,0),1,1))</f>
        <v>428.77999899999998</v>
      </c>
      <c r="G622" s="4">
        <f ca="1">IF(A622&gt;$A$8,"",OFFSET(InputPriceData!F$15,CalculationsAndCharts!$A622+$A$11,IF($C$5,8,0),1,1))</f>
        <v>429.14001500000001</v>
      </c>
      <c r="H622" s="282">
        <f t="shared" ca="1" si="142"/>
        <v>436.76998900000001</v>
      </c>
      <c r="I622" s="292">
        <f t="shared" ca="1" si="143"/>
        <v>428.77999899999998</v>
      </c>
      <c r="J622" s="50">
        <f t="shared" ca="1" si="144"/>
        <v>7.9899900000000343</v>
      </c>
      <c r="K622" s="282"/>
      <c r="L622" s="282"/>
      <c r="M622" s="292">
        <f t="shared" ca="1" si="145"/>
        <v>5.6456951402961302</v>
      </c>
      <c r="N622" s="291"/>
      <c r="P622" s="292">
        <f t="shared" ca="1" si="146"/>
        <v>434.12461004858557</v>
      </c>
      <c r="Q622" s="301">
        <f t="shared" ca="1" si="147"/>
        <v>439.77030518888171</v>
      </c>
      <c r="R622" s="301">
        <f t="shared" ca="1" si="148"/>
        <v>428.47891490828943</v>
      </c>
      <c r="S622" s="50"/>
      <c r="T622" s="292"/>
      <c r="U622" s="265"/>
      <c r="V622" s="292">
        <f t="shared" ca="1" si="149"/>
        <v>434.12461004858557</v>
      </c>
      <c r="W622" s="241">
        <f t="shared" ca="1" si="150"/>
        <v>-4.984595048585561</v>
      </c>
      <c r="X622" s="351">
        <f t="shared" ca="1" si="151"/>
        <v>24.846187798383692</v>
      </c>
      <c r="Y622" s="50">
        <f t="shared" ca="1" si="141"/>
        <v>3.9261500341754494</v>
      </c>
      <c r="Z622" s="265">
        <f t="shared" ca="1" si="152"/>
        <v>433.06616503417547</v>
      </c>
      <c r="AA622" s="265">
        <f t="shared" ca="1" si="153"/>
        <v>425.21386496582454</v>
      </c>
      <c r="AB622" s="292"/>
      <c r="AC622" s="37"/>
      <c r="AD622" s="50"/>
      <c r="AE622" s="228"/>
      <c r="AF622" s="50"/>
      <c r="AG622" s="50"/>
      <c r="AH622" s="228"/>
      <c r="AI622" s="50"/>
      <c r="AJ622" s="50"/>
      <c r="AK622" s="50"/>
      <c r="AL622" s="68"/>
      <c r="AM622" s="246"/>
      <c r="AN622" s="241"/>
      <c r="AO622" s="68"/>
      <c r="AP622" s="68"/>
      <c r="AQ622" s="241"/>
      <c r="AR622" s="241"/>
      <c r="AS622" s="228"/>
      <c r="AT622" s="194"/>
      <c r="AU622" s="37"/>
      <c r="AV622" s="68"/>
      <c r="AW622" s="228"/>
      <c r="AX622" s="241"/>
      <c r="AY622" s="38"/>
      <c r="AZ622" s="38"/>
      <c r="BA622" s="55"/>
      <c r="BB622" s="55"/>
      <c r="BC622" s="3" t="e">
        <f t="shared" ca="1" si="154"/>
        <v>#N/A</v>
      </c>
      <c r="BD622" s="3">
        <f t="shared" ca="1" si="155"/>
        <v>140506000</v>
      </c>
      <c r="BE622" s="132"/>
      <c r="BF622" s="132"/>
      <c r="BG622" s="125"/>
      <c r="BJ622" s="68"/>
      <c r="BK622" s="68"/>
      <c r="BL622" s="68"/>
      <c r="BN622" s="169"/>
      <c r="BP622" s="68"/>
      <c r="BQ622" s="68"/>
      <c r="BR622" s="68"/>
      <c r="BU622" s="68"/>
      <c r="BV622" s="68"/>
      <c r="BW622" s="68"/>
      <c r="BX622" s="68"/>
      <c r="BZ622" s="237"/>
      <c r="CD622" s="237"/>
      <c r="CF622" s="68"/>
      <c r="CG622" s="68"/>
      <c r="CH622" s="237"/>
      <c r="CL622" s="237"/>
    </row>
    <row r="623" spans="1:90" x14ac:dyDescent="0.4">
      <c r="A623">
        <v>591</v>
      </c>
      <c r="B623" s="47">
        <f ca="1">IF(A623&gt;$A$8,"",OFFSET(InputPriceData!B$15,$A623+$A$11,0,1,1))</f>
        <v>44468</v>
      </c>
      <c r="C623" s="3">
        <f ca="1">IF(A623&gt;$A$8,"",OFFSET(InputPriceData!G$15,CalculationsAndCharts!$A623+$A$11,IF($C$5,8,0),1,1))</f>
        <v>82329200</v>
      </c>
      <c r="D623" s="4">
        <f ca="1">IF(A623&gt;$A$8,"",OFFSET(InputPriceData!C$15,CalculationsAndCharts!$A623+$A$11,IF($C$5,8,0),1,1))</f>
        <v>435.19000199999999</v>
      </c>
      <c r="E623" s="4">
        <f ca="1">IF(A623&gt;$A$8,"",OFFSET(InputPriceData!D$15,CalculationsAndCharts!$A623+$A$11,IF($C$5,8,0),1,1))</f>
        <v>437.040009</v>
      </c>
      <c r="F623" s="4">
        <f ca="1">IF(A623&gt;$A$8,"",OFFSET(InputPriceData!E$15,CalculationsAndCharts!$A623+$A$11,IF($C$5,8,0),1,1))</f>
        <v>433.85000600000001</v>
      </c>
      <c r="G623" s="4">
        <f ca="1">IF(A623&gt;$A$8,"",OFFSET(InputPriceData!F$15,CalculationsAndCharts!$A623+$A$11,IF($C$5,8,0),1,1))</f>
        <v>434.45001200000002</v>
      </c>
      <c r="H623" s="282">
        <f t="shared" ca="1" si="142"/>
        <v>437.040009</v>
      </c>
      <c r="I623" s="292">
        <f t="shared" ca="1" si="143"/>
        <v>433.72000100000002</v>
      </c>
      <c r="J623" s="50">
        <f t="shared" ca="1" si="144"/>
        <v>3.320007999999973</v>
      </c>
      <c r="K623" s="282"/>
      <c r="L623" s="282"/>
      <c r="M623" s="292">
        <f t="shared" ca="1" si="145"/>
        <v>5.7397036564647568</v>
      </c>
      <c r="N623" s="291"/>
      <c r="P623" s="292">
        <f t="shared" ca="1" si="146"/>
        <v>436.59117421908309</v>
      </c>
      <c r="Q623" s="301">
        <f t="shared" ca="1" si="147"/>
        <v>442.33087787554786</v>
      </c>
      <c r="R623" s="301">
        <f t="shared" ca="1" si="148"/>
        <v>430.85147056261832</v>
      </c>
      <c r="S623" s="50"/>
      <c r="T623" s="292"/>
      <c r="U623" s="265"/>
      <c r="V623" s="292">
        <f t="shared" ca="1" si="149"/>
        <v>436.59117421908309</v>
      </c>
      <c r="W623" s="241">
        <f t="shared" ca="1" si="150"/>
        <v>-2.1411622190830712</v>
      </c>
      <c r="X623" s="351">
        <f t="shared" ca="1" si="151"/>
        <v>4.5845756484287419</v>
      </c>
      <c r="Y623" s="50">
        <f t="shared" ca="1" si="141"/>
        <v>3.7663066604342452</v>
      </c>
      <c r="Z623" s="265">
        <f t="shared" ca="1" si="152"/>
        <v>438.21631866043424</v>
      </c>
      <c r="AA623" s="265">
        <f t="shared" ca="1" si="153"/>
        <v>430.68370533956579</v>
      </c>
      <c r="AB623" s="292"/>
      <c r="AC623" s="37"/>
      <c r="AD623" s="50"/>
      <c r="AE623" s="228"/>
      <c r="AF623" s="50"/>
      <c r="AG623" s="50"/>
      <c r="AH623" s="228"/>
      <c r="AI623" s="50"/>
      <c r="AJ623" s="50"/>
      <c r="AK623" s="50"/>
      <c r="AL623" s="68"/>
      <c r="AM623" s="246"/>
      <c r="AN623" s="241"/>
      <c r="AO623" s="68"/>
      <c r="AP623" s="68"/>
      <c r="AQ623" s="241"/>
      <c r="AR623" s="241"/>
      <c r="AS623" s="228"/>
      <c r="AT623" s="194"/>
      <c r="AU623" s="37"/>
      <c r="AV623" s="68"/>
      <c r="AW623" s="228"/>
      <c r="AX623" s="241"/>
      <c r="AY623" s="38"/>
      <c r="AZ623" s="38"/>
      <c r="BA623" s="55"/>
      <c r="BB623" s="55"/>
      <c r="BC623" s="3">
        <f t="shared" ca="1" si="154"/>
        <v>82329200</v>
      </c>
      <c r="BD623" s="3" t="e">
        <f t="shared" ca="1" si="155"/>
        <v>#N/A</v>
      </c>
      <c r="BE623" s="132"/>
      <c r="BF623" s="132"/>
      <c r="BG623" s="125"/>
      <c r="BJ623" s="68"/>
      <c r="BK623" s="68"/>
      <c r="BL623" s="68"/>
      <c r="BN623" s="169"/>
      <c r="BP623" s="68"/>
      <c r="BQ623" s="68"/>
      <c r="BR623" s="68"/>
      <c r="BU623" s="68"/>
      <c r="BV623" s="68"/>
      <c r="BW623" s="68"/>
      <c r="BX623" s="68"/>
      <c r="BZ623" s="237"/>
      <c r="CD623" s="237"/>
      <c r="CF623" s="68"/>
      <c r="CG623" s="68"/>
      <c r="CH623" s="237"/>
      <c r="CL623" s="237"/>
    </row>
    <row r="624" spans="1:90" x14ac:dyDescent="0.4">
      <c r="A624">
        <v>592</v>
      </c>
      <c r="B624" s="47">
        <f ca="1">IF(A624&gt;$A$8,"",OFFSET(InputPriceData!B$15,$A624+$A$11,0,1,1))</f>
        <v>44467</v>
      </c>
      <c r="C624" s="3">
        <f ca="1">IF(A624&gt;$A$8,"",OFFSET(InputPriceData!G$15,CalculationsAndCharts!$A624+$A$11,IF($C$5,8,0),1,1))</f>
        <v>130436300</v>
      </c>
      <c r="D624" s="4">
        <f ca="1">IF(A624&gt;$A$8,"",OFFSET(InputPriceData!C$15,CalculationsAndCharts!$A624+$A$11,IF($C$5,8,0),1,1))</f>
        <v>439.69000199999999</v>
      </c>
      <c r="E624" s="4">
        <f ca="1">IF(A624&gt;$A$8,"",OFFSET(InputPriceData!D$15,CalculationsAndCharts!$A624+$A$11,IF($C$5,8,0),1,1))</f>
        <v>440.040009</v>
      </c>
      <c r="F624" s="4">
        <f ca="1">IF(A624&gt;$A$8,"",OFFSET(InputPriceData!E$15,CalculationsAndCharts!$A624+$A$11,IF($C$5,8,0),1,1))</f>
        <v>432.94000199999999</v>
      </c>
      <c r="G624" s="4">
        <f ca="1">IF(A624&gt;$A$8,"",OFFSET(InputPriceData!F$15,CalculationsAndCharts!$A624+$A$11,IF($C$5,8,0),1,1))</f>
        <v>433.72000100000002</v>
      </c>
      <c r="H624" s="282">
        <f t="shared" ca="1" si="142"/>
        <v>442.64001500000001</v>
      </c>
      <c r="I624" s="292">
        <f t="shared" ca="1" si="143"/>
        <v>432.94000199999999</v>
      </c>
      <c r="J624" s="50">
        <f t="shared" ca="1" si="144"/>
        <v>9.7000130000000127</v>
      </c>
      <c r="K624" s="282"/>
      <c r="L624" s="282"/>
      <c r="M624" s="292">
        <f t="shared" ca="1" si="145"/>
        <v>5.4503376095248548</v>
      </c>
      <c r="N624" s="291"/>
      <c r="P624" s="292">
        <f t="shared" ca="1" si="146"/>
        <v>438.70664422750093</v>
      </c>
      <c r="Q624" s="301">
        <f t="shared" ca="1" si="147"/>
        <v>444.1569818370258</v>
      </c>
      <c r="R624" s="301">
        <f t="shared" ca="1" si="148"/>
        <v>433.25630661797607</v>
      </c>
      <c r="S624" s="50"/>
      <c r="T624" s="292"/>
      <c r="U624" s="265"/>
      <c r="V624" s="292">
        <f t="shared" ca="1" si="149"/>
        <v>438.70664422750093</v>
      </c>
      <c r="W624" s="241">
        <f t="shared" ca="1" si="150"/>
        <v>-4.9866432275009061</v>
      </c>
      <c r="X624" s="351">
        <f t="shared" ca="1" si="151"/>
        <v>24.866610678380653</v>
      </c>
      <c r="Y624" s="50">
        <f t="shared" ca="1" si="141"/>
        <v>3.7358988384984633</v>
      </c>
      <c r="Z624" s="265">
        <f t="shared" ca="1" si="152"/>
        <v>437.45589983849851</v>
      </c>
      <c r="AA624" s="265">
        <f t="shared" ca="1" si="153"/>
        <v>429.98410216150154</v>
      </c>
      <c r="AB624" s="292"/>
      <c r="AC624" s="37"/>
      <c r="AD624" s="50"/>
      <c r="AE624" s="228"/>
      <c r="AF624" s="50"/>
      <c r="AG624" s="50"/>
      <c r="AH624" s="228"/>
      <c r="AI624" s="50"/>
      <c r="AJ624" s="50"/>
      <c r="AK624" s="50"/>
      <c r="AL624" s="68"/>
      <c r="AM624" s="246"/>
      <c r="AN624" s="241"/>
      <c r="AO624" s="68"/>
      <c r="AP624" s="68"/>
      <c r="AQ624" s="241"/>
      <c r="AR624" s="241"/>
      <c r="AS624" s="228"/>
      <c r="AT624" s="194"/>
      <c r="AU624" s="37"/>
      <c r="AV624" s="68"/>
      <c r="AW624" s="228"/>
      <c r="AX624" s="241"/>
      <c r="AY624" s="38"/>
      <c r="AZ624" s="38"/>
      <c r="BA624" s="55"/>
      <c r="BB624" s="55"/>
      <c r="BC624" s="3" t="e">
        <f t="shared" ca="1" si="154"/>
        <v>#N/A</v>
      </c>
      <c r="BD624" s="3">
        <f t="shared" ca="1" si="155"/>
        <v>130436300</v>
      </c>
      <c r="BE624" s="132"/>
      <c r="BF624" s="132"/>
      <c r="BG624" s="125"/>
      <c r="BJ624" s="68"/>
      <c r="BK624" s="68"/>
      <c r="BL624" s="68"/>
      <c r="BN624" s="169"/>
      <c r="BP624" s="68"/>
      <c r="BQ624" s="68"/>
      <c r="BR624" s="68"/>
      <c r="BU624" s="68"/>
      <c r="BV624" s="68"/>
      <c r="BW624" s="68"/>
      <c r="BX624" s="68"/>
      <c r="BZ624" s="237"/>
      <c r="CD624" s="237"/>
      <c r="CF624" s="68"/>
      <c r="CG624" s="68"/>
      <c r="CH624" s="237"/>
      <c r="CL624" s="237"/>
    </row>
    <row r="625" spans="1:90" x14ac:dyDescent="0.4">
      <c r="A625">
        <v>593</v>
      </c>
      <c r="B625" s="47">
        <f ca="1">IF(A625&gt;$A$8,"",OFFSET(InputPriceData!B$15,$A625+$A$11,0,1,1))</f>
        <v>44466</v>
      </c>
      <c r="C625" s="3">
        <f ca="1">IF(A625&gt;$A$8,"",OFFSET(InputPriceData!G$15,CalculationsAndCharts!$A625+$A$11,IF($C$5,8,0),1,1))</f>
        <v>61371100</v>
      </c>
      <c r="D625" s="4">
        <f ca="1">IF(A625&gt;$A$8,"",OFFSET(InputPriceData!C$15,CalculationsAndCharts!$A625+$A$11,IF($C$5,8,0),1,1))</f>
        <v>442.80999800000001</v>
      </c>
      <c r="E625" s="4">
        <f ca="1">IF(A625&gt;$A$8,"",OFFSET(InputPriceData!D$15,CalculationsAndCharts!$A625+$A$11,IF($C$5,8,0),1,1))</f>
        <v>444.04998799999998</v>
      </c>
      <c r="F625" s="4">
        <f ca="1">IF(A625&gt;$A$8,"",OFFSET(InputPriceData!E$15,CalculationsAndCharts!$A625+$A$11,IF($C$5,8,0),1,1))</f>
        <v>441.89999399999999</v>
      </c>
      <c r="G625" s="4">
        <f ca="1">IF(A625&gt;$A$8,"",OFFSET(InputPriceData!F$15,CalculationsAndCharts!$A625+$A$11,IF($C$5,8,0),1,1))</f>
        <v>442.64001500000001</v>
      </c>
      <c r="H625" s="282">
        <f t="shared" ca="1" si="142"/>
        <v>444.04998799999998</v>
      </c>
      <c r="I625" s="292">
        <f t="shared" ca="1" si="143"/>
        <v>441.89999399999999</v>
      </c>
      <c r="J625" s="50">
        <f t="shared" ca="1" si="144"/>
        <v>2.1499939999999924</v>
      </c>
      <c r="K625" s="282"/>
      <c r="L625" s="282"/>
      <c r="M625" s="292">
        <f t="shared" ca="1" si="145"/>
        <v>5.4208360936632953</v>
      </c>
      <c r="N625" s="291"/>
      <c r="P625" s="292">
        <f t="shared" ca="1" si="146"/>
        <v>439.39786264316217</v>
      </c>
      <c r="Q625" s="301">
        <f t="shared" ca="1" si="147"/>
        <v>444.81869873682547</v>
      </c>
      <c r="R625" s="301">
        <f t="shared" ca="1" si="148"/>
        <v>433.97702654949887</v>
      </c>
      <c r="S625" s="50"/>
      <c r="T625" s="292"/>
      <c r="U625" s="265"/>
      <c r="V625" s="292">
        <f t="shared" ca="1" si="149"/>
        <v>439.39786264316217</v>
      </c>
      <c r="W625" s="241">
        <f t="shared" ca="1" si="150"/>
        <v>3.2421523568378348</v>
      </c>
      <c r="X625" s="351">
        <f t="shared" ca="1" si="151"/>
        <v>10.511551904949126</v>
      </c>
      <c r="Y625" s="50">
        <f t="shared" ca="1" si="141"/>
        <v>3.6020299687169381</v>
      </c>
      <c r="Z625" s="265">
        <f t="shared" ca="1" si="152"/>
        <v>446.24204496871693</v>
      </c>
      <c r="AA625" s="265">
        <f t="shared" ca="1" si="153"/>
        <v>439.03798503128309</v>
      </c>
      <c r="AB625" s="292"/>
      <c r="AC625" s="37"/>
      <c r="AD625" s="50"/>
      <c r="AE625" s="228"/>
      <c r="AF625" s="50"/>
      <c r="AG625" s="50"/>
      <c r="AH625" s="228"/>
      <c r="AI625" s="50"/>
      <c r="AJ625" s="50"/>
      <c r="AK625" s="50"/>
      <c r="AL625" s="68"/>
      <c r="AM625" s="246"/>
      <c r="AN625" s="241"/>
      <c r="AO625" s="68"/>
      <c r="AP625" s="68"/>
      <c r="AQ625" s="241"/>
      <c r="AR625" s="241"/>
      <c r="AS625" s="228"/>
      <c r="AT625" s="194"/>
      <c r="AU625" s="37"/>
      <c r="AV625" s="68"/>
      <c r="AW625" s="228"/>
      <c r="AX625" s="241"/>
      <c r="AY625" s="38"/>
      <c r="AZ625" s="38"/>
      <c r="BA625" s="55"/>
      <c r="BB625" s="55"/>
      <c r="BC625" s="3" t="e">
        <f t="shared" ca="1" si="154"/>
        <v>#N/A</v>
      </c>
      <c r="BD625" s="3">
        <f t="shared" ca="1" si="155"/>
        <v>61371100</v>
      </c>
      <c r="BE625" s="132"/>
      <c r="BF625" s="132"/>
      <c r="BG625" s="125"/>
      <c r="BJ625" s="68"/>
      <c r="BK625" s="68"/>
      <c r="BL625" s="68"/>
      <c r="BN625" s="169"/>
      <c r="BP625" s="68"/>
      <c r="BQ625" s="68"/>
      <c r="BR625" s="68"/>
      <c r="BU625" s="68"/>
      <c r="BV625" s="68"/>
      <c r="BW625" s="68"/>
      <c r="BX625" s="68"/>
      <c r="BZ625" s="237"/>
      <c r="CD625" s="237"/>
      <c r="CF625" s="68"/>
      <c r="CG625" s="68"/>
      <c r="CH625" s="237"/>
      <c r="CL625" s="237"/>
    </row>
    <row r="626" spans="1:90" x14ac:dyDescent="0.4">
      <c r="A626">
        <v>594</v>
      </c>
      <c r="B626" s="47">
        <f ca="1">IF(A626&gt;$A$8,"",OFFSET(InputPriceData!B$15,$A626+$A$11,0,1,1))</f>
        <v>44463</v>
      </c>
      <c r="C626" s="3">
        <f ca="1">IF(A626&gt;$A$8,"",OFFSET(InputPriceData!G$15,CalculationsAndCharts!$A626+$A$11,IF($C$5,8,0),1,1))</f>
        <v>62094800</v>
      </c>
      <c r="D626" s="4">
        <f ca="1">IF(A626&gt;$A$8,"",OFFSET(InputPriceData!C$15,CalculationsAndCharts!$A626+$A$11,IF($C$5,8,0),1,1))</f>
        <v>441.44000199999999</v>
      </c>
      <c r="E626" s="4">
        <f ca="1">IF(A626&gt;$A$8,"",OFFSET(InputPriceData!D$15,CalculationsAndCharts!$A626+$A$11,IF($C$5,8,0),1,1))</f>
        <v>444.67001299999998</v>
      </c>
      <c r="F626" s="4">
        <f ca="1">IF(A626&gt;$A$8,"",OFFSET(InputPriceData!E$15,CalculationsAndCharts!$A626+$A$11,IF($C$5,8,0),1,1))</f>
        <v>441.209991</v>
      </c>
      <c r="G626" s="4">
        <f ca="1">IF(A626&gt;$A$8,"",OFFSET(InputPriceData!F$15,CalculationsAndCharts!$A626+$A$11,IF($C$5,8,0),1,1))</f>
        <v>443.91000400000001</v>
      </c>
      <c r="H626" s="282">
        <f t="shared" ca="1" si="142"/>
        <v>444.67001299999998</v>
      </c>
      <c r="I626" s="292">
        <f t="shared" ca="1" si="143"/>
        <v>441.209991</v>
      </c>
      <c r="J626" s="50">
        <f t="shared" ca="1" si="144"/>
        <v>3.4600219999999808</v>
      </c>
      <c r="K626" s="282"/>
      <c r="L626" s="282"/>
      <c r="M626" s="292">
        <f t="shared" ca="1" si="145"/>
        <v>6.989685094470441</v>
      </c>
      <c r="N626" s="291"/>
      <c r="P626" s="292">
        <f t="shared" ca="1" si="146"/>
        <v>437.78997686659227</v>
      </c>
      <c r="Q626" s="301">
        <f t="shared" ca="1" si="147"/>
        <v>444.77966196106269</v>
      </c>
      <c r="R626" s="301">
        <f t="shared" ca="1" si="148"/>
        <v>430.80029177212185</v>
      </c>
      <c r="S626" s="50"/>
      <c r="T626" s="292"/>
      <c r="U626" s="265"/>
      <c r="V626" s="292">
        <f t="shared" ca="1" si="149"/>
        <v>437.78997686659227</v>
      </c>
      <c r="W626" s="241">
        <f t="shared" ca="1" si="150"/>
        <v>6.1200271334077456</v>
      </c>
      <c r="X626" s="351">
        <f t="shared" ca="1" si="151"/>
        <v>37.454732113647026</v>
      </c>
      <c r="Y626" s="50">
        <f t="shared" ca="1" si="141"/>
        <v>3.5572516244066175</v>
      </c>
      <c r="Z626" s="265">
        <f t="shared" ca="1" si="152"/>
        <v>447.46725562440662</v>
      </c>
      <c r="AA626" s="265">
        <f t="shared" ca="1" si="153"/>
        <v>440.35275237559341</v>
      </c>
      <c r="AB626" s="292"/>
      <c r="AC626" s="37"/>
      <c r="AD626" s="50"/>
      <c r="AE626" s="228"/>
      <c r="AF626" s="50"/>
      <c r="AG626" s="50"/>
      <c r="AH626" s="228"/>
      <c r="AI626" s="50"/>
      <c r="AJ626" s="50"/>
      <c r="AK626" s="50"/>
      <c r="AL626" s="68"/>
      <c r="AM626" s="246"/>
      <c r="AN626" s="241"/>
      <c r="AO626" s="68"/>
      <c r="AP626" s="68"/>
      <c r="AQ626" s="241"/>
      <c r="AR626" s="241"/>
      <c r="AS626" s="228"/>
      <c r="AT626" s="194"/>
      <c r="AU626" s="37"/>
      <c r="AV626" s="68"/>
      <c r="AW626" s="228"/>
      <c r="AX626" s="241"/>
      <c r="AY626" s="38"/>
      <c r="AZ626" s="38"/>
      <c r="BA626" s="55"/>
      <c r="BB626" s="55"/>
      <c r="BC626" s="3">
        <f t="shared" ca="1" si="154"/>
        <v>62094800</v>
      </c>
      <c r="BD626" s="3" t="e">
        <f t="shared" ca="1" si="155"/>
        <v>#N/A</v>
      </c>
      <c r="BE626" s="132"/>
      <c r="BF626" s="132"/>
      <c r="BG626" s="125"/>
      <c r="BJ626" s="68"/>
      <c r="BK626" s="68"/>
      <c r="BL626" s="68"/>
      <c r="BN626" s="169"/>
      <c r="BP626" s="68"/>
      <c r="BQ626" s="68"/>
      <c r="BR626" s="68"/>
      <c r="BU626" s="68"/>
      <c r="BV626" s="68"/>
      <c r="BW626" s="68"/>
      <c r="BX626" s="68"/>
      <c r="BZ626" s="237"/>
      <c r="CD626" s="237"/>
      <c r="CF626" s="68"/>
      <c r="CG626" s="68"/>
      <c r="CH626" s="237"/>
      <c r="CL626" s="237"/>
    </row>
    <row r="627" spans="1:90" x14ac:dyDescent="0.4">
      <c r="A627">
        <v>595</v>
      </c>
      <c r="B627" s="47">
        <f ca="1">IF(A627&gt;$A$8,"",OFFSET(InputPriceData!B$15,$A627+$A$11,0,1,1))</f>
        <v>44462</v>
      </c>
      <c r="C627" s="3">
        <f ca="1">IF(A627&gt;$A$8,"",OFFSET(InputPriceData!G$15,CalculationsAndCharts!$A627+$A$11,IF($C$5,8,0),1,1))</f>
        <v>76396000</v>
      </c>
      <c r="D627" s="4">
        <f ca="1">IF(A627&gt;$A$8,"",OFFSET(InputPriceData!C$15,CalculationsAndCharts!$A627+$A$11,IF($C$5,8,0),1,1))</f>
        <v>439.85000600000001</v>
      </c>
      <c r="E627" s="4">
        <f ca="1">IF(A627&gt;$A$8,"",OFFSET(InputPriceData!D$15,CalculationsAndCharts!$A627+$A$11,IF($C$5,8,0),1,1))</f>
        <v>444.89001500000001</v>
      </c>
      <c r="F627" s="4">
        <f ca="1">IF(A627&gt;$A$8,"",OFFSET(InputPriceData!E$15,CalculationsAndCharts!$A627+$A$11,IF($C$5,8,0),1,1))</f>
        <v>439.60000600000001</v>
      </c>
      <c r="G627" s="4">
        <f ca="1">IF(A627&gt;$A$8,"",OFFSET(InputPriceData!F$15,CalculationsAndCharts!$A627+$A$11,IF($C$5,8,0),1,1))</f>
        <v>443.17999300000002</v>
      </c>
      <c r="H627" s="282">
        <f t="shared" ca="1" si="142"/>
        <v>444.89001500000001</v>
      </c>
      <c r="I627" s="292">
        <f t="shared" ca="1" si="143"/>
        <v>437.85998499999999</v>
      </c>
      <c r="J627" s="50">
        <f t="shared" ca="1" si="144"/>
        <v>7.0300300000000107</v>
      </c>
      <c r="K627" s="282"/>
      <c r="L627" s="282"/>
      <c r="M627" s="292">
        <f t="shared" ca="1" si="145"/>
        <v>7.7060458435367218</v>
      </c>
      <c r="N627" s="291"/>
      <c r="P627" s="292">
        <f t="shared" ca="1" si="146"/>
        <v>435.82426512019856</v>
      </c>
      <c r="Q627" s="301">
        <f t="shared" ca="1" si="147"/>
        <v>443.5303109637353</v>
      </c>
      <c r="R627" s="301">
        <f t="shared" ca="1" si="148"/>
        <v>428.11821927666182</v>
      </c>
      <c r="S627" s="50"/>
      <c r="T627" s="292"/>
      <c r="U627" s="265"/>
      <c r="V627" s="292">
        <f t="shared" ca="1" si="149"/>
        <v>435.82426512019856</v>
      </c>
      <c r="W627" s="241">
        <f t="shared" ca="1" si="150"/>
        <v>7.3557278798014636</v>
      </c>
      <c r="X627" s="351">
        <f t="shared" ca="1" si="151"/>
        <v>54.106732641688538</v>
      </c>
      <c r="Y627" s="50">
        <f t="shared" ca="1" si="141"/>
        <v>3.2933712819944834</v>
      </c>
      <c r="Z627" s="265">
        <f t="shared" ca="1" si="152"/>
        <v>446.47336428199452</v>
      </c>
      <c r="AA627" s="265">
        <f t="shared" ca="1" si="153"/>
        <v>439.88662171800553</v>
      </c>
      <c r="AB627" s="292"/>
      <c r="AC627" s="37"/>
      <c r="AD627" s="50"/>
      <c r="AE627" s="228"/>
      <c r="AF627" s="50"/>
      <c r="AG627" s="50"/>
      <c r="AH627" s="228"/>
      <c r="AI627" s="50"/>
      <c r="AJ627" s="50"/>
      <c r="AK627" s="50"/>
      <c r="AL627" s="68"/>
      <c r="AM627" s="246"/>
      <c r="AN627" s="241"/>
      <c r="AO627" s="68"/>
      <c r="AP627" s="68"/>
      <c r="AQ627" s="241"/>
      <c r="AR627" s="241"/>
      <c r="AS627" s="228"/>
      <c r="AT627" s="194"/>
      <c r="AU627" s="37"/>
      <c r="AV627" s="68"/>
      <c r="AW627" s="228"/>
      <c r="AX627" s="241"/>
      <c r="AY627" s="38"/>
      <c r="AZ627" s="38"/>
      <c r="BA627" s="55"/>
      <c r="BB627" s="55"/>
      <c r="BC627" s="3">
        <f t="shared" ca="1" si="154"/>
        <v>76396000</v>
      </c>
      <c r="BD627" s="3" t="e">
        <f t="shared" ca="1" si="155"/>
        <v>#N/A</v>
      </c>
      <c r="BE627" s="132"/>
      <c r="BF627" s="132"/>
      <c r="BG627" s="125"/>
      <c r="BJ627" s="68"/>
      <c r="BK627" s="68"/>
      <c r="BL627" s="68"/>
      <c r="BN627" s="169"/>
      <c r="BP627" s="68"/>
      <c r="BQ627" s="68"/>
      <c r="BR627" s="68"/>
      <c r="BU627" s="68"/>
      <c r="BV627" s="68"/>
      <c r="BW627" s="68"/>
      <c r="BX627" s="68"/>
      <c r="BZ627" s="237"/>
      <c r="CD627" s="237"/>
      <c r="CF627" s="68"/>
      <c r="CG627" s="68"/>
      <c r="CH627" s="237"/>
      <c r="CL627" s="237"/>
    </row>
    <row r="628" spans="1:90" x14ac:dyDescent="0.4">
      <c r="A628">
        <v>596</v>
      </c>
      <c r="B628" s="47">
        <f ca="1">IF(A628&gt;$A$8,"",OFFSET(InputPriceData!B$15,$A628+$A$11,0,1,1))</f>
        <v>44461</v>
      </c>
      <c r="C628" s="3">
        <f ca="1">IF(A628&gt;$A$8,"",OFFSET(InputPriceData!G$15,CalculationsAndCharts!$A628+$A$11,IF($C$5,8,0),1,1))</f>
        <v>102350100</v>
      </c>
      <c r="D628" s="4">
        <f ca="1">IF(A628&gt;$A$8,"",OFFSET(InputPriceData!C$15,CalculationsAndCharts!$A628+$A$11,IF($C$5,8,0),1,1))</f>
        <v>436.04998799999998</v>
      </c>
      <c r="E628" s="4">
        <f ca="1">IF(A628&gt;$A$8,"",OFFSET(InputPriceData!D$15,CalculationsAndCharts!$A628+$A$11,IF($C$5,8,0),1,1))</f>
        <v>440.02999899999998</v>
      </c>
      <c r="F628" s="4">
        <f ca="1">IF(A628&gt;$A$8,"",OFFSET(InputPriceData!E$15,CalculationsAndCharts!$A628+$A$11,IF($C$5,8,0),1,1))</f>
        <v>433.75</v>
      </c>
      <c r="G628" s="4">
        <f ca="1">IF(A628&gt;$A$8,"",OFFSET(InputPriceData!F$15,CalculationsAndCharts!$A628+$A$11,IF($C$5,8,0),1,1))</f>
        <v>437.85998499999999</v>
      </c>
      <c r="H628" s="282">
        <f t="shared" ca="1" si="142"/>
        <v>440.02999899999998</v>
      </c>
      <c r="I628" s="292">
        <f t="shared" ca="1" si="143"/>
        <v>433.63000499999998</v>
      </c>
      <c r="J628" s="50">
        <f t="shared" ca="1" si="144"/>
        <v>6.3999939999999924</v>
      </c>
      <c r="K628" s="282"/>
      <c r="L628" s="282"/>
      <c r="M628" s="292">
        <f t="shared" ca="1" si="145"/>
        <v>7.7882658403787666</v>
      </c>
      <c r="N628" s="291"/>
      <c r="P628" s="292">
        <f t="shared" ca="1" si="146"/>
        <v>435.21588396719551</v>
      </c>
      <c r="Q628" s="301">
        <f t="shared" ca="1" si="147"/>
        <v>443.00414980757427</v>
      </c>
      <c r="R628" s="301">
        <f t="shared" ca="1" si="148"/>
        <v>427.42761812681675</v>
      </c>
      <c r="S628" s="50"/>
      <c r="T628" s="292"/>
      <c r="U628" s="265"/>
      <c r="V628" s="292">
        <f t="shared" ca="1" si="149"/>
        <v>435.21588396719551</v>
      </c>
      <c r="W628" s="241">
        <f t="shared" ca="1" si="150"/>
        <v>2.6441010328044854</v>
      </c>
      <c r="X628" s="351">
        <f t="shared" ca="1" si="151"/>
        <v>6.9912702716777462</v>
      </c>
      <c r="Y628" s="50">
        <f t="shared" ca="1" si="141"/>
        <v>2.9015296609930985</v>
      </c>
      <c r="Z628" s="265">
        <f t="shared" ca="1" si="152"/>
        <v>440.7615146609931</v>
      </c>
      <c r="AA628" s="265">
        <f t="shared" ca="1" si="153"/>
        <v>434.95845533900689</v>
      </c>
      <c r="AB628" s="292"/>
      <c r="AC628" s="37"/>
      <c r="AD628" s="50"/>
      <c r="AE628" s="228"/>
      <c r="AF628" s="50"/>
      <c r="AG628" s="50"/>
      <c r="AH628" s="228"/>
      <c r="AI628" s="50"/>
      <c r="AJ628" s="50"/>
      <c r="AK628" s="50"/>
      <c r="AL628" s="68"/>
      <c r="AM628" s="246"/>
      <c r="AN628" s="241"/>
      <c r="AO628" s="68"/>
      <c r="AP628" s="68"/>
      <c r="AQ628" s="241"/>
      <c r="AR628" s="241"/>
      <c r="AS628" s="228"/>
      <c r="AT628" s="194"/>
      <c r="AU628" s="37"/>
      <c r="AV628" s="68"/>
      <c r="AW628" s="228"/>
      <c r="AX628" s="241"/>
      <c r="AY628" s="38"/>
      <c r="AZ628" s="38"/>
      <c r="BA628" s="55"/>
      <c r="BB628" s="55"/>
      <c r="BC628" s="3">
        <f t="shared" ca="1" si="154"/>
        <v>102350100</v>
      </c>
      <c r="BD628" s="3" t="e">
        <f t="shared" ca="1" si="155"/>
        <v>#N/A</v>
      </c>
      <c r="BE628" s="132"/>
      <c r="BF628" s="132"/>
      <c r="BG628" s="125"/>
      <c r="BJ628" s="68"/>
      <c r="BK628" s="68"/>
      <c r="BL628" s="68"/>
      <c r="BN628" s="169"/>
      <c r="BP628" s="68"/>
      <c r="BQ628" s="68"/>
      <c r="BR628" s="68"/>
      <c r="BU628" s="68"/>
      <c r="BV628" s="68"/>
      <c r="BW628" s="68"/>
      <c r="BX628" s="68"/>
      <c r="BZ628" s="237"/>
      <c r="CD628" s="237"/>
      <c r="CF628" s="68"/>
      <c r="CG628" s="68"/>
      <c r="CH628" s="237"/>
      <c r="CL628" s="237"/>
    </row>
    <row r="629" spans="1:90" x14ac:dyDescent="0.4">
      <c r="A629">
        <v>597</v>
      </c>
      <c r="B629" s="47">
        <f ca="1">IF(A629&gt;$A$8,"",OFFSET(InputPriceData!B$15,$A629+$A$11,0,1,1))</f>
        <v>44460</v>
      </c>
      <c r="C629" s="3">
        <f ca="1">IF(A629&gt;$A$8,"",OFFSET(InputPriceData!G$15,CalculationsAndCharts!$A629+$A$11,IF($C$5,8,0),1,1))</f>
        <v>92526100</v>
      </c>
      <c r="D629" s="4">
        <f ca="1">IF(A629&gt;$A$8,"",OFFSET(InputPriceData!C$15,CalculationsAndCharts!$A629+$A$11,IF($C$5,8,0),1,1))</f>
        <v>436.52999899999998</v>
      </c>
      <c r="E629" s="4">
        <f ca="1">IF(A629&gt;$A$8,"",OFFSET(InputPriceData!D$15,CalculationsAndCharts!$A629+$A$11,IF($C$5,8,0),1,1))</f>
        <v>437.91000400000001</v>
      </c>
      <c r="F629" s="4">
        <f ca="1">IF(A629&gt;$A$8,"",OFFSET(InputPriceData!E$15,CalculationsAndCharts!$A629+$A$11,IF($C$5,8,0),1,1))</f>
        <v>433.07000699999998</v>
      </c>
      <c r="G629" s="4">
        <f ca="1">IF(A629&gt;$A$8,"",OFFSET(InputPriceData!F$15,CalculationsAndCharts!$A629+$A$11,IF($C$5,8,0),1,1))</f>
        <v>433.63000499999998</v>
      </c>
      <c r="H629" s="282">
        <f t="shared" ca="1" si="142"/>
        <v>437.91000400000001</v>
      </c>
      <c r="I629" s="292">
        <f t="shared" ca="1" si="143"/>
        <v>433.07000699999998</v>
      </c>
      <c r="J629" s="50">
        <f t="shared" ca="1" si="144"/>
        <v>4.8399970000000394</v>
      </c>
      <c r="K629" s="282"/>
      <c r="L629" s="282"/>
      <c r="M629" s="292">
        <f t="shared" ca="1" si="145"/>
        <v>8.3291966237062205</v>
      </c>
      <c r="N629" s="291"/>
      <c r="P629" s="292">
        <f t="shared" ca="1" si="146"/>
        <v>437.29712838960774</v>
      </c>
      <c r="Q629" s="301">
        <f t="shared" ca="1" si="147"/>
        <v>445.62632501331393</v>
      </c>
      <c r="R629" s="301">
        <f t="shared" ca="1" si="148"/>
        <v>428.96793176590154</v>
      </c>
      <c r="S629" s="50"/>
      <c r="T629" s="292"/>
      <c r="U629" s="265"/>
      <c r="V629" s="292">
        <f t="shared" ca="1" si="149"/>
        <v>437.29712838960774</v>
      </c>
      <c r="W629" s="241">
        <f t="shared" ca="1" si="150"/>
        <v>-3.6671233896077524</v>
      </c>
      <c r="X629" s="351">
        <f t="shared" ca="1" si="151"/>
        <v>13.447793954608251</v>
      </c>
      <c r="Y629" s="50">
        <f t="shared" ca="1" si="141"/>
        <v>2.9207359861336437</v>
      </c>
      <c r="Z629" s="265">
        <f t="shared" ca="1" si="152"/>
        <v>436.55074098613363</v>
      </c>
      <c r="AA629" s="265">
        <f t="shared" ca="1" si="153"/>
        <v>430.70926901386633</v>
      </c>
      <c r="AB629" s="292"/>
      <c r="AC629" s="37"/>
      <c r="AD629" s="50"/>
      <c r="AE629" s="228"/>
      <c r="AF629" s="50"/>
      <c r="AG629" s="50"/>
      <c r="AH629" s="228"/>
      <c r="AI629" s="50"/>
      <c r="AJ629" s="50"/>
      <c r="AK629" s="50"/>
      <c r="AL629" s="68"/>
      <c r="AM629" s="246"/>
      <c r="AN629" s="241"/>
      <c r="AO629" s="68"/>
      <c r="AP629" s="68"/>
      <c r="AQ629" s="241"/>
      <c r="AR629" s="241"/>
      <c r="AS629" s="228"/>
      <c r="AT629" s="194"/>
      <c r="AU629" s="37"/>
      <c r="AV629" s="68"/>
      <c r="AW629" s="228"/>
      <c r="AX629" s="241"/>
      <c r="AY629" s="38"/>
      <c r="AZ629" s="38"/>
      <c r="BA629" s="55"/>
      <c r="BB629" s="55"/>
      <c r="BC629" s="3" t="e">
        <f t="shared" ca="1" si="154"/>
        <v>#N/A</v>
      </c>
      <c r="BD629" s="3">
        <f t="shared" ca="1" si="155"/>
        <v>92526100</v>
      </c>
      <c r="BE629" s="132"/>
      <c r="BF629" s="132"/>
      <c r="BG629" s="125"/>
      <c r="BJ629" s="68"/>
      <c r="BK629" s="68"/>
      <c r="BL629" s="68"/>
      <c r="BN629" s="169"/>
      <c r="BP629" s="68"/>
      <c r="BQ629" s="68"/>
      <c r="BR629" s="68"/>
      <c r="BU629" s="68"/>
      <c r="BV629" s="68"/>
      <c r="BW629" s="68"/>
      <c r="BX629" s="68"/>
      <c r="BZ629" s="237"/>
      <c r="CD629" s="237"/>
      <c r="CF629" s="68"/>
      <c r="CG629" s="68"/>
      <c r="CH629" s="237"/>
      <c r="CL629" s="237"/>
    </row>
    <row r="630" spans="1:90" x14ac:dyDescent="0.4">
      <c r="A630">
        <v>598</v>
      </c>
      <c r="B630" s="47">
        <f ca="1">IF(A630&gt;$A$8,"",OFFSET(InputPriceData!B$15,$A630+$A$11,0,1,1))</f>
        <v>44459</v>
      </c>
      <c r="C630" s="3">
        <f ca="1">IF(A630&gt;$A$8,"",OFFSET(InputPriceData!G$15,CalculationsAndCharts!$A630+$A$11,IF($C$5,8,0),1,1))</f>
        <v>166445500</v>
      </c>
      <c r="D630" s="4">
        <f ca="1">IF(A630&gt;$A$8,"",OFFSET(InputPriceData!C$15,CalculationsAndCharts!$A630+$A$11,IF($C$5,8,0),1,1))</f>
        <v>434.88000499999998</v>
      </c>
      <c r="E630" s="4">
        <f ca="1">IF(A630&gt;$A$8,"",OFFSET(InputPriceData!D$15,CalculationsAndCharts!$A630+$A$11,IF($C$5,8,0),1,1))</f>
        <v>436.55999800000001</v>
      </c>
      <c r="F630" s="4">
        <f ca="1">IF(A630&gt;$A$8,"",OFFSET(InputPriceData!E$15,CalculationsAndCharts!$A630+$A$11,IF($C$5,8,0),1,1))</f>
        <v>428.85998499999999</v>
      </c>
      <c r="G630" s="4">
        <f ca="1">IF(A630&gt;$A$8,"",OFFSET(InputPriceData!F$15,CalculationsAndCharts!$A630+$A$11,IF($C$5,8,0),1,1))</f>
        <v>434.040009</v>
      </c>
      <c r="H630" s="282">
        <f t="shared" ca="1" si="142"/>
        <v>441.39999399999999</v>
      </c>
      <c r="I630" s="292">
        <f t="shared" ca="1" si="143"/>
        <v>428.85998499999999</v>
      </c>
      <c r="J630" s="50">
        <f t="shared" ca="1" si="144"/>
        <v>12.540008999999998</v>
      </c>
      <c r="K630" s="282"/>
      <c r="L630" s="282"/>
      <c r="M630" s="292">
        <f t="shared" ca="1" si="145"/>
        <v>7.3110102301189066</v>
      </c>
      <c r="N630" s="291"/>
      <c r="P630" s="292">
        <f t="shared" ca="1" si="146"/>
        <v>441.30167486467838</v>
      </c>
      <c r="Q630" s="301">
        <f t="shared" ca="1" si="147"/>
        <v>448.61268509479726</v>
      </c>
      <c r="R630" s="301">
        <f t="shared" ca="1" si="148"/>
        <v>433.99066463455949</v>
      </c>
      <c r="S630" s="50"/>
      <c r="T630" s="292"/>
      <c r="U630" s="265"/>
      <c r="V630" s="292">
        <f t="shared" ca="1" si="149"/>
        <v>441.30167486467838</v>
      </c>
      <c r="W630" s="241">
        <f t="shared" ca="1" si="150"/>
        <v>-7.2616658646783776</v>
      </c>
      <c r="X630" s="351">
        <f t="shared" ca="1" si="151"/>
        <v>52.731791130235166</v>
      </c>
      <c r="Y630" s="50">
        <f t="shared" ca="1" si="141"/>
        <v>2.9432615332416274</v>
      </c>
      <c r="Z630" s="265">
        <f t="shared" ca="1" si="152"/>
        <v>436.98327053324164</v>
      </c>
      <c r="AA630" s="265">
        <f t="shared" ca="1" si="153"/>
        <v>431.09674746675836</v>
      </c>
      <c r="AB630" s="292"/>
      <c r="AC630" s="37"/>
      <c r="AD630" s="50"/>
      <c r="AE630" s="228"/>
      <c r="AF630" s="50"/>
      <c r="AG630" s="50"/>
      <c r="AH630" s="228"/>
      <c r="AI630" s="50"/>
      <c r="AJ630" s="50"/>
      <c r="AK630" s="50"/>
      <c r="AL630" s="68"/>
      <c r="AM630" s="246"/>
      <c r="AN630" s="241"/>
      <c r="AO630" s="68"/>
      <c r="AP630" s="68"/>
      <c r="AQ630" s="241"/>
      <c r="AR630" s="241"/>
      <c r="AS630" s="228"/>
      <c r="AT630" s="194"/>
      <c r="AU630" s="37"/>
      <c r="AV630" s="68"/>
      <c r="AW630" s="228"/>
      <c r="AX630" s="241"/>
      <c r="AY630" s="38"/>
      <c r="AZ630" s="38"/>
      <c r="BA630" s="55"/>
      <c r="BB630" s="55"/>
      <c r="BC630" s="3" t="e">
        <f t="shared" ca="1" si="154"/>
        <v>#N/A</v>
      </c>
      <c r="BD630" s="3">
        <f t="shared" ca="1" si="155"/>
        <v>166445500</v>
      </c>
      <c r="BE630" s="132"/>
      <c r="BF630" s="132"/>
      <c r="BG630" s="125"/>
      <c r="BJ630" s="68"/>
      <c r="BK630" s="68"/>
      <c r="BL630" s="68"/>
      <c r="BN630" s="169"/>
      <c r="BP630" s="68"/>
      <c r="BQ630" s="68"/>
      <c r="BR630" s="68"/>
      <c r="BU630" s="68"/>
      <c r="BV630" s="68"/>
      <c r="BW630" s="68"/>
      <c r="BX630" s="68"/>
      <c r="BZ630" s="237"/>
      <c r="CD630" s="237"/>
      <c r="CF630" s="68"/>
      <c r="CG630" s="68"/>
      <c r="CH630" s="237"/>
      <c r="CL630" s="237"/>
    </row>
    <row r="631" spans="1:90" x14ac:dyDescent="0.4">
      <c r="A631">
        <v>599</v>
      </c>
      <c r="B631" s="47">
        <f ca="1">IF(A631&gt;$A$8,"",OFFSET(InputPriceData!B$15,$A631+$A$11,0,1,1))</f>
        <v>44456</v>
      </c>
      <c r="C631" s="3">
        <f ca="1">IF(A631&gt;$A$8,"",OFFSET(InputPriceData!G$15,CalculationsAndCharts!$A631+$A$11,IF($C$5,8,0),1,1))</f>
        <v>118425000</v>
      </c>
      <c r="D631" s="4">
        <f ca="1">IF(A631&gt;$A$8,"",OFFSET(InputPriceData!C$15,CalculationsAndCharts!$A631+$A$11,IF($C$5,8,0),1,1))</f>
        <v>444.92001299999998</v>
      </c>
      <c r="E631" s="4">
        <f ca="1">IF(A631&gt;$A$8,"",OFFSET(InputPriceData!D$15,CalculationsAndCharts!$A631+$A$11,IF($C$5,8,0),1,1))</f>
        <v>445.36999500000002</v>
      </c>
      <c r="F631" s="4">
        <f ca="1">IF(A631&gt;$A$8,"",OFFSET(InputPriceData!E$15,CalculationsAndCharts!$A631+$A$11,IF($C$5,8,0),1,1))</f>
        <v>441.01998900000001</v>
      </c>
      <c r="G631" s="4">
        <f ca="1">IF(A631&gt;$A$8,"",OFFSET(InputPriceData!F$15,CalculationsAndCharts!$A631+$A$11,IF($C$5,8,0),1,1))</f>
        <v>441.39999399999999</v>
      </c>
      <c r="H631" s="282">
        <f t="shared" ca="1" si="142"/>
        <v>447.17001299999998</v>
      </c>
      <c r="I631" s="292">
        <f t="shared" ca="1" si="143"/>
        <v>441.01998900000001</v>
      </c>
      <c r="J631" s="50">
        <f t="shared" ca="1" si="144"/>
        <v>6.1500239999999735</v>
      </c>
      <c r="K631" s="282"/>
      <c r="L631" s="282"/>
      <c r="M631" s="292">
        <f t="shared" ca="1" si="145"/>
        <v>5.5672966128371337</v>
      </c>
      <c r="N631" s="291"/>
      <c r="P631" s="292">
        <f t="shared" ca="1" si="146"/>
        <v>444.69247183325547</v>
      </c>
      <c r="Q631" s="301">
        <f t="shared" ca="1" si="147"/>
        <v>450.25976844609261</v>
      </c>
      <c r="R631" s="301">
        <f t="shared" ca="1" si="148"/>
        <v>439.12517522041833</v>
      </c>
      <c r="S631" s="50"/>
      <c r="T631" s="292"/>
      <c r="U631" s="265"/>
      <c r="V631" s="292">
        <f t="shared" ca="1" si="149"/>
        <v>444.69247183325547</v>
      </c>
      <c r="W631" s="241">
        <f t="shared" ca="1" si="150"/>
        <v>-3.2924778332554752</v>
      </c>
      <c r="X631" s="351">
        <f t="shared" ca="1" si="151"/>
        <v>10.840410282478668</v>
      </c>
      <c r="Y631" s="50">
        <f t="shared" ca="1" si="141"/>
        <v>2.4660562870841081</v>
      </c>
      <c r="Z631" s="265">
        <f t="shared" ca="1" si="152"/>
        <v>443.86605028708408</v>
      </c>
      <c r="AA631" s="265">
        <f t="shared" ca="1" si="153"/>
        <v>438.93393771291591</v>
      </c>
      <c r="AB631" s="292"/>
      <c r="AC631" s="37"/>
      <c r="AD631" s="50"/>
      <c r="AE631" s="228"/>
      <c r="AF631" s="50"/>
      <c r="AG631" s="50"/>
      <c r="AH631" s="228"/>
      <c r="AI631" s="50"/>
      <c r="AJ631" s="50"/>
      <c r="AK631" s="50"/>
      <c r="AL631" s="68"/>
      <c r="AM631" s="246"/>
      <c r="AN631" s="241"/>
      <c r="AO631" s="68"/>
      <c r="AP631" s="68"/>
      <c r="AQ631" s="241"/>
      <c r="AR631" s="241"/>
      <c r="AS631" s="228"/>
      <c r="AT631" s="194"/>
      <c r="AU631" s="37"/>
      <c r="AV631" s="68"/>
      <c r="AW631" s="228"/>
      <c r="AX631" s="241"/>
      <c r="AY631" s="38"/>
      <c r="AZ631" s="38"/>
      <c r="BA631" s="55"/>
      <c r="BB631" s="55"/>
      <c r="BC631" s="3" t="e">
        <f t="shared" ca="1" si="154"/>
        <v>#N/A</v>
      </c>
      <c r="BD631" s="3">
        <f t="shared" ca="1" si="155"/>
        <v>118425000</v>
      </c>
      <c r="BE631" s="132"/>
      <c r="BF631" s="132"/>
      <c r="BG631" s="125"/>
      <c r="BJ631" s="68"/>
      <c r="BK631" s="68"/>
      <c r="BL631" s="68"/>
      <c r="BN631" s="169"/>
      <c r="BP631" s="68"/>
      <c r="BQ631" s="68"/>
      <c r="BR631" s="68"/>
      <c r="BU631" s="68"/>
      <c r="BV631" s="68"/>
      <c r="BW631" s="68"/>
      <c r="BX631" s="68"/>
      <c r="BZ631" s="237"/>
      <c r="CD631" s="237"/>
      <c r="CF631" s="68"/>
      <c r="CG631" s="68"/>
      <c r="CH631" s="237"/>
      <c r="CL631" s="237"/>
    </row>
    <row r="632" spans="1:90" x14ac:dyDescent="0.4">
      <c r="A632">
        <v>600</v>
      </c>
      <c r="B632" s="47">
        <f ca="1">IF(A632&gt;$A$8,"",OFFSET(InputPriceData!B$15,$A632+$A$11,0,1,1))</f>
        <v>44455</v>
      </c>
      <c r="C632" s="3">
        <f ca="1">IF(A632&gt;$A$8,"",OFFSET(InputPriceData!G$15,CalculationsAndCharts!$A632+$A$11,IF($C$5,8,0),1,1))</f>
        <v>77786700</v>
      </c>
      <c r="D632" s="4">
        <f ca="1">IF(A632&gt;$A$8,"",OFFSET(InputPriceData!C$15,CalculationsAndCharts!$A632+$A$11,IF($C$5,8,0),1,1))</f>
        <v>447.32000699999998</v>
      </c>
      <c r="E632" s="4">
        <f ca="1">IF(A632&gt;$A$8,"",OFFSET(InputPriceData!D$15,CalculationsAndCharts!$A632+$A$11,IF($C$5,8,0),1,1))</f>
        <v>448.35998499999999</v>
      </c>
      <c r="F632" s="4">
        <f ca="1">IF(A632&gt;$A$8,"",OFFSET(InputPriceData!E$15,CalculationsAndCharts!$A632+$A$11,IF($C$5,8,0),1,1))</f>
        <v>444.01998900000001</v>
      </c>
      <c r="G632" s="4">
        <f ca="1">IF(A632&gt;$A$8,"",OFFSET(InputPriceData!F$15,CalculationsAndCharts!$A632+$A$11,IF($C$5,8,0),1,1))</f>
        <v>447.17001299999998</v>
      </c>
      <c r="H632" s="282">
        <f t="shared" ca="1" si="142"/>
        <v>448.35998499999999</v>
      </c>
      <c r="I632" s="292">
        <f t="shared" ca="1" si="143"/>
        <v>444.01998900000001</v>
      </c>
      <c r="J632" s="50">
        <f t="shared" ca="1" si="144"/>
        <v>4.3399959999999851</v>
      </c>
      <c r="K632" s="282"/>
      <c r="L632" s="282"/>
      <c r="M632" s="292">
        <f t="shared" ca="1" si="145"/>
        <v>5.354263521580104</v>
      </c>
      <c r="N632" s="291"/>
      <c r="P632" s="292">
        <f t="shared" ca="1" si="146"/>
        <v>445.85338900039642</v>
      </c>
      <c r="Q632" s="301">
        <f t="shared" ca="1" si="147"/>
        <v>451.20765252197651</v>
      </c>
      <c r="R632" s="301">
        <f t="shared" ca="1" si="148"/>
        <v>440.49912547881632</v>
      </c>
      <c r="S632" s="50"/>
      <c r="T632" s="292"/>
      <c r="U632" s="265"/>
      <c r="V632" s="292">
        <f t="shared" ca="1" si="149"/>
        <v>445.85338900039642</v>
      </c>
      <c r="W632" s="241">
        <f t="shared" ca="1" si="150"/>
        <v>1.3166239996035642</v>
      </c>
      <c r="X632" s="351">
        <f t="shared" ca="1" si="151"/>
        <v>1.7334987563320863</v>
      </c>
      <c r="Y632" s="50">
        <f t="shared" ca="1" si="141"/>
        <v>2.459608114894392</v>
      </c>
      <c r="Z632" s="265">
        <f t="shared" ca="1" si="152"/>
        <v>449.62962111489435</v>
      </c>
      <c r="AA632" s="265">
        <f t="shared" ca="1" si="153"/>
        <v>444.71040488510562</v>
      </c>
      <c r="AB632" s="292"/>
      <c r="AC632" s="37"/>
      <c r="AD632" s="50"/>
      <c r="AE632" s="228"/>
      <c r="AF632" s="50"/>
      <c r="AG632" s="50"/>
      <c r="AH632" s="228"/>
      <c r="AI632" s="50"/>
      <c r="AJ632" s="50"/>
      <c r="AK632" s="50"/>
      <c r="AL632" s="68"/>
      <c r="AM632" s="246"/>
      <c r="AN632" s="241"/>
      <c r="AO632" s="68"/>
      <c r="AP632" s="68"/>
      <c r="AQ632" s="241"/>
      <c r="AR632" s="241"/>
      <c r="AS632" s="228"/>
      <c r="AT632" s="194"/>
      <c r="AU632" s="37"/>
      <c r="AV632" s="68"/>
      <c r="AW632" s="228"/>
      <c r="AX632" s="241"/>
      <c r="AY632" s="38"/>
      <c r="AZ632" s="38"/>
      <c r="BA632" s="55"/>
      <c r="BB632" s="55"/>
      <c r="BC632" s="3" t="e">
        <f t="shared" ca="1" si="154"/>
        <v>#N/A</v>
      </c>
      <c r="BD632" s="3">
        <f t="shared" ca="1" si="155"/>
        <v>77786700</v>
      </c>
      <c r="BE632" s="132"/>
      <c r="BF632" s="132"/>
      <c r="BG632" s="125"/>
      <c r="BJ632" s="68"/>
      <c r="BK632" s="68"/>
      <c r="BL632" s="68"/>
      <c r="BN632" s="169"/>
      <c r="BP632" s="68"/>
      <c r="BQ632" s="68"/>
      <c r="BR632" s="68"/>
      <c r="BU632" s="68"/>
      <c r="BV632" s="68"/>
      <c r="BW632" s="68"/>
      <c r="BX632" s="68"/>
      <c r="BZ632" s="237"/>
      <c r="CD632" s="237"/>
      <c r="CF632" s="68"/>
      <c r="CG632" s="68"/>
      <c r="CH632" s="237"/>
      <c r="CL632" s="237"/>
    </row>
    <row r="633" spans="1:90" x14ac:dyDescent="0.4">
      <c r="A633">
        <v>601</v>
      </c>
      <c r="B633" s="47">
        <f ca="1">IF(A633&gt;$A$8,"",OFFSET(InputPriceData!B$15,$A633+$A$11,0,1,1))</f>
        <v>44454</v>
      </c>
      <c r="C633" s="3">
        <f ca="1">IF(A633&gt;$A$8,"",OFFSET(InputPriceData!G$15,CalculationsAndCharts!$A633+$A$11,IF($C$5,8,0),1,1))</f>
        <v>78792200</v>
      </c>
      <c r="D633" s="4">
        <f ca="1">IF(A633&gt;$A$8,"",OFFSET(InputPriceData!C$15,CalculationsAndCharts!$A633+$A$11,IF($C$5,8,0),1,1))</f>
        <v>444.61999500000002</v>
      </c>
      <c r="E633" s="4">
        <f ca="1">IF(A633&gt;$A$8,"",OFFSET(InputPriceData!D$15,CalculationsAndCharts!$A633+$A$11,IF($C$5,8,0),1,1))</f>
        <v>448.41000400000001</v>
      </c>
      <c r="F633" s="4">
        <f ca="1">IF(A633&gt;$A$8,"",OFFSET(InputPriceData!E$15,CalculationsAndCharts!$A633+$A$11,IF($C$5,8,0),1,1))</f>
        <v>443.44000199999999</v>
      </c>
      <c r="G633" s="4">
        <f ca="1">IF(A633&gt;$A$8,"",OFFSET(InputPriceData!F$15,CalculationsAndCharts!$A633+$A$11,IF($C$5,8,0),1,1))</f>
        <v>447.88000499999998</v>
      </c>
      <c r="H633" s="282">
        <f t="shared" ca="1" si="142"/>
        <v>448.41000400000001</v>
      </c>
      <c r="I633" s="292">
        <f t="shared" ca="1" si="143"/>
        <v>443.44000199999999</v>
      </c>
      <c r="J633" s="50">
        <f t="shared" ca="1" si="144"/>
        <v>4.9700020000000222</v>
      </c>
      <c r="K633" s="282"/>
      <c r="L633" s="282"/>
      <c r="M633" s="292">
        <f t="shared" ca="1" si="145"/>
        <v>5.3022574595709822</v>
      </c>
      <c r="N633" s="291"/>
      <c r="P633" s="292">
        <f t="shared" ca="1" si="146"/>
        <v>445.85788406954822</v>
      </c>
      <c r="Q633" s="301">
        <f t="shared" ca="1" si="147"/>
        <v>451.16014152911919</v>
      </c>
      <c r="R633" s="301">
        <f t="shared" ca="1" si="148"/>
        <v>440.55562660997725</v>
      </c>
      <c r="S633" s="50"/>
      <c r="T633" s="292"/>
      <c r="U633" s="265"/>
      <c r="V633" s="292">
        <f t="shared" ca="1" si="149"/>
        <v>445.85788406954822</v>
      </c>
      <c r="W633" s="241">
        <f t="shared" ca="1" si="150"/>
        <v>2.0221209304517629</v>
      </c>
      <c r="X633" s="351">
        <f t="shared" ca="1" si="151"/>
        <v>4.0889730573711036</v>
      </c>
      <c r="Y633" s="50">
        <f t="shared" ca="1" si="141"/>
        <v>2.7754424509756861</v>
      </c>
      <c r="Z633" s="265">
        <f t="shared" ca="1" si="152"/>
        <v>450.65544745097566</v>
      </c>
      <c r="AA633" s="265">
        <f t="shared" ca="1" si="153"/>
        <v>445.10456254902431</v>
      </c>
      <c r="AB633" s="292"/>
      <c r="AC633" s="37"/>
      <c r="AD633" s="50"/>
      <c r="AE633" s="228"/>
      <c r="AF633" s="50"/>
      <c r="AG633" s="50"/>
      <c r="AH633" s="228"/>
      <c r="AI633" s="50"/>
      <c r="AJ633" s="50"/>
      <c r="AK633" s="50"/>
      <c r="AL633" s="68"/>
      <c r="AM633" s="246"/>
      <c r="AN633" s="241"/>
      <c r="AO633" s="68"/>
      <c r="AP633" s="68"/>
      <c r="AQ633" s="241"/>
      <c r="AR633" s="241"/>
      <c r="AS633" s="228"/>
      <c r="AT633" s="194"/>
      <c r="AU633" s="37"/>
      <c r="AV633" s="68"/>
      <c r="AW633" s="228"/>
      <c r="AX633" s="241"/>
      <c r="AY633" s="38"/>
      <c r="AZ633" s="38"/>
      <c r="BA633" s="55"/>
      <c r="BB633" s="55"/>
      <c r="BC633" s="3">
        <f t="shared" ca="1" si="154"/>
        <v>78792200</v>
      </c>
      <c r="BD633" s="3" t="e">
        <f t="shared" ca="1" si="155"/>
        <v>#N/A</v>
      </c>
      <c r="BE633" s="132"/>
      <c r="BF633" s="132"/>
      <c r="BG633" s="125"/>
      <c r="BJ633" s="68"/>
      <c r="BK633" s="68"/>
      <c r="BL633" s="68"/>
      <c r="BN633" s="169"/>
      <c r="BP633" s="68"/>
      <c r="BQ633" s="68"/>
      <c r="BR633" s="68"/>
      <c r="BU633" s="68"/>
      <c r="BV633" s="68"/>
      <c r="BW633" s="68"/>
      <c r="BX633" s="68"/>
      <c r="BZ633" s="237"/>
      <c r="CD633" s="237"/>
      <c r="CF633" s="68"/>
      <c r="CG633" s="68"/>
      <c r="CH633" s="237"/>
      <c r="CL633" s="237"/>
    </row>
    <row r="634" spans="1:90" x14ac:dyDescent="0.4">
      <c r="A634">
        <v>602</v>
      </c>
      <c r="B634" s="47">
        <f ca="1">IF(A634&gt;$A$8,"",OFFSET(InputPriceData!B$15,$A634+$A$11,0,1,1))</f>
        <v>44453</v>
      </c>
      <c r="C634" s="3">
        <f ca="1">IF(A634&gt;$A$8,"",OFFSET(InputPriceData!G$15,CalculationsAndCharts!$A634+$A$11,IF($C$5,8,0),1,1))</f>
        <v>78197100</v>
      </c>
      <c r="D634" s="4">
        <f ca="1">IF(A634&gt;$A$8,"",OFFSET(InputPriceData!C$15,CalculationsAndCharts!$A634+$A$11,IF($C$5,8,0),1,1))</f>
        <v>448.11999500000002</v>
      </c>
      <c r="E634" s="4">
        <f ca="1">IF(A634&gt;$A$8,"",OFFSET(InputPriceData!D$15,CalculationsAndCharts!$A634+$A$11,IF($C$5,8,0),1,1))</f>
        <v>448.33999599999999</v>
      </c>
      <c r="F634" s="4">
        <f ca="1">IF(A634&gt;$A$8,"",OFFSET(InputPriceData!E$15,CalculationsAndCharts!$A634+$A$11,IF($C$5,8,0),1,1))</f>
        <v>443.22000100000002</v>
      </c>
      <c r="G634" s="4">
        <f ca="1">IF(A634&gt;$A$8,"",OFFSET(InputPriceData!F$15,CalculationsAndCharts!$A634+$A$11,IF($C$5,8,0),1,1))</f>
        <v>444.17001299999998</v>
      </c>
      <c r="H634" s="282">
        <f t="shared" ca="1" si="142"/>
        <v>448.33999599999999</v>
      </c>
      <c r="I634" s="292">
        <f t="shared" ca="1" si="143"/>
        <v>443.22000100000002</v>
      </c>
      <c r="J634" s="50">
        <f t="shared" ca="1" si="144"/>
        <v>5.1199949999999603</v>
      </c>
      <c r="K634" s="282"/>
      <c r="L634" s="282"/>
      <c r="M634" s="292">
        <f t="shared" ca="1" si="145"/>
        <v>4.9473277718655329</v>
      </c>
      <c r="N634" s="291"/>
      <c r="P634" s="292">
        <f t="shared" ca="1" si="146"/>
        <v>446.81680073272719</v>
      </c>
      <c r="Q634" s="301">
        <f t="shared" ca="1" si="147"/>
        <v>451.76412850459275</v>
      </c>
      <c r="R634" s="301">
        <f t="shared" ca="1" si="148"/>
        <v>441.86947296086163</v>
      </c>
      <c r="S634" s="50"/>
      <c r="T634" s="292"/>
      <c r="U634" s="265"/>
      <c r="V634" s="292">
        <f t="shared" ca="1" si="149"/>
        <v>446.81680073272719</v>
      </c>
      <c r="W634" s="241">
        <f t="shared" ca="1" si="150"/>
        <v>-2.6467877327272049</v>
      </c>
      <c r="X634" s="351">
        <f t="shared" ca="1" si="151"/>
        <v>7.0054853021152175</v>
      </c>
      <c r="Y634" s="50">
        <f t="shared" ca="1" si="141"/>
        <v>2.7935653475825379</v>
      </c>
      <c r="Z634" s="265">
        <f t="shared" ca="1" si="152"/>
        <v>446.96357834758254</v>
      </c>
      <c r="AA634" s="265">
        <f t="shared" ca="1" si="153"/>
        <v>441.37644765241743</v>
      </c>
      <c r="AB634" s="292"/>
      <c r="AC634" s="37"/>
      <c r="AD634" s="50"/>
      <c r="AE634" s="228"/>
      <c r="AF634" s="50"/>
      <c r="AG634" s="50"/>
      <c r="AH634" s="228"/>
      <c r="AI634" s="50"/>
      <c r="AJ634" s="50"/>
      <c r="AK634" s="50"/>
      <c r="AL634" s="68"/>
      <c r="AM634" s="246"/>
      <c r="AN634" s="241"/>
      <c r="AO634" s="68"/>
      <c r="AP634" s="68"/>
      <c r="AQ634" s="241"/>
      <c r="AR634" s="241"/>
      <c r="AS634" s="228"/>
      <c r="AT634" s="194"/>
      <c r="AU634" s="37"/>
      <c r="AV634" s="68"/>
      <c r="AW634" s="228"/>
      <c r="AX634" s="241"/>
      <c r="AY634" s="38"/>
      <c r="AZ634" s="38"/>
      <c r="BA634" s="55"/>
      <c r="BB634" s="55"/>
      <c r="BC634" s="3" t="e">
        <f t="shared" ca="1" si="154"/>
        <v>#N/A</v>
      </c>
      <c r="BD634" s="3">
        <f t="shared" ca="1" si="155"/>
        <v>78197100</v>
      </c>
      <c r="BE634" s="132"/>
      <c r="BF634" s="132"/>
      <c r="BG634" s="125"/>
      <c r="BJ634" s="68"/>
      <c r="BK634" s="68"/>
      <c r="BL634" s="68"/>
      <c r="BN634" s="169"/>
      <c r="BP634" s="68"/>
      <c r="BQ634" s="68"/>
      <c r="BR634" s="68"/>
      <c r="BU634" s="68"/>
      <c r="BV634" s="68"/>
      <c r="BW634" s="68"/>
      <c r="BX634" s="68"/>
      <c r="BZ634" s="237"/>
      <c r="CD634" s="237"/>
      <c r="CF634" s="68"/>
      <c r="CG634" s="68"/>
      <c r="CH634" s="237"/>
      <c r="CL634" s="237"/>
    </row>
    <row r="635" spans="1:90" x14ac:dyDescent="0.4">
      <c r="A635">
        <v>603</v>
      </c>
      <c r="B635" s="47">
        <f ca="1">IF(A635&gt;$A$8,"",OFFSET(InputPriceData!B$15,$A635+$A$11,0,1,1))</f>
        <v>44452</v>
      </c>
      <c r="C635" s="3">
        <f ca="1">IF(A635&gt;$A$8,"",OFFSET(InputPriceData!G$15,CalculationsAndCharts!$A635+$A$11,IF($C$5,8,0),1,1))</f>
        <v>83738600</v>
      </c>
      <c r="D635" s="4">
        <f ca="1">IF(A635&gt;$A$8,"",OFFSET(InputPriceData!C$15,CalculationsAndCharts!$A635+$A$11,IF($C$5,8,0),1,1))</f>
        <v>448.64001500000001</v>
      </c>
      <c r="E635" s="4">
        <f ca="1">IF(A635&gt;$A$8,"",OFFSET(InputPriceData!D$15,CalculationsAndCharts!$A635+$A$11,IF($C$5,8,0),1,1))</f>
        <v>448.92001299999998</v>
      </c>
      <c r="F635" s="4">
        <f ca="1">IF(A635&gt;$A$8,"",OFFSET(InputPriceData!E$15,CalculationsAndCharts!$A635+$A$11,IF($C$5,8,0),1,1))</f>
        <v>444.10998499999999</v>
      </c>
      <c r="G635" s="4">
        <f ca="1">IF(A635&gt;$A$8,"",OFFSET(InputPriceData!F$15,CalculationsAndCharts!$A635+$A$11,IF($C$5,8,0),1,1))</f>
        <v>446.57998700000002</v>
      </c>
      <c r="H635" s="282">
        <f t="shared" ca="1" si="142"/>
        <v>448.92001299999998</v>
      </c>
      <c r="I635" s="292">
        <f t="shared" ca="1" si="143"/>
        <v>444.10998499999999</v>
      </c>
      <c r="J635" s="50">
        <f t="shared" ca="1" si="144"/>
        <v>4.8100279999999884</v>
      </c>
      <c r="K635" s="282"/>
      <c r="L635" s="282"/>
      <c r="M635" s="292">
        <f t="shared" ca="1" si="145"/>
        <v>4.4457357645205704</v>
      </c>
      <c r="N635" s="291"/>
      <c r="P635" s="292">
        <f t="shared" ca="1" si="146"/>
        <v>448.5379527479484</v>
      </c>
      <c r="Q635" s="301">
        <f t="shared" ca="1" si="147"/>
        <v>452.98368851246897</v>
      </c>
      <c r="R635" s="301">
        <f t="shared" ca="1" si="148"/>
        <v>444.09221698342782</v>
      </c>
      <c r="S635" s="50"/>
      <c r="T635" s="292"/>
      <c r="U635" s="265"/>
      <c r="V635" s="292">
        <f t="shared" ca="1" si="149"/>
        <v>448.5379527479484</v>
      </c>
      <c r="W635" s="241">
        <f t="shared" ca="1" si="150"/>
        <v>-1.9579657479483785</v>
      </c>
      <c r="X635" s="351">
        <f t="shared" ca="1" si="151"/>
        <v>3.8336298701390534</v>
      </c>
      <c r="Y635" s="50">
        <f t="shared" ca="1" si="141"/>
        <v>2.7355481534783741</v>
      </c>
      <c r="Z635" s="265">
        <f t="shared" ca="1" si="152"/>
        <v>449.31553515347838</v>
      </c>
      <c r="AA635" s="265">
        <f t="shared" ca="1" si="153"/>
        <v>443.84443884652165</v>
      </c>
      <c r="AB635" s="292"/>
      <c r="AC635" s="37"/>
      <c r="AD635" s="50"/>
      <c r="AE635" s="228"/>
      <c r="AF635" s="50"/>
      <c r="AG635" s="50"/>
      <c r="AH635" s="228"/>
      <c r="AI635" s="50"/>
      <c r="AJ635" s="50"/>
      <c r="AK635" s="50"/>
      <c r="AL635" s="68"/>
      <c r="AM635" s="246"/>
      <c r="AN635" s="241"/>
      <c r="AO635" s="68"/>
      <c r="AP635" s="68"/>
      <c r="AQ635" s="241"/>
      <c r="AR635" s="241"/>
      <c r="AS635" s="228"/>
      <c r="AT635" s="194"/>
      <c r="AU635" s="37"/>
      <c r="AV635" s="68"/>
      <c r="AW635" s="228"/>
      <c r="AX635" s="241"/>
      <c r="AY635" s="38"/>
      <c r="AZ635" s="38"/>
      <c r="BA635" s="55"/>
      <c r="BB635" s="55"/>
      <c r="BC635" s="3">
        <f t="shared" ca="1" si="154"/>
        <v>83738600</v>
      </c>
      <c r="BD635" s="3" t="e">
        <f t="shared" ca="1" si="155"/>
        <v>#N/A</v>
      </c>
      <c r="BE635" s="132"/>
      <c r="BF635" s="132"/>
      <c r="BG635" s="125"/>
      <c r="BJ635" s="68"/>
      <c r="BK635" s="68"/>
      <c r="BL635" s="68"/>
      <c r="BN635" s="169"/>
      <c r="BP635" s="68"/>
      <c r="BQ635" s="68"/>
      <c r="BR635" s="68"/>
      <c r="BU635" s="68"/>
      <c r="BV635" s="68"/>
      <c r="BW635" s="68"/>
      <c r="BX635" s="68"/>
      <c r="BZ635" s="237"/>
      <c r="CD635" s="237"/>
      <c r="CF635" s="68"/>
      <c r="CG635" s="68"/>
      <c r="CH635" s="237"/>
      <c r="CL635" s="237"/>
    </row>
    <row r="636" spans="1:90" x14ac:dyDescent="0.4">
      <c r="A636">
        <v>604</v>
      </c>
      <c r="B636" s="47">
        <f ca="1">IF(A636&gt;$A$8,"",OFFSET(InputPriceData!B$15,$A636+$A$11,0,1,1))</f>
        <v>44449</v>
      </c>
      <c r="C636" s="3">
        <f ca="1">IF(A636&gt;$A$8,"",OFFSET(InputPriceData!G$15,CalculationsAndCharts!$A636+$A$11,IF($C$5,8,0),1,1))</f>
        <v>89948200</v>
      </c>
      <c r="D636" s="4">
        <f ca="1">IF(A636&gt;$A$8,"",OFFSET(InputPriceData!C$15,CalculationsAndCharts!$A636+$A$11,IF($C$5,8,0),1,1))</f>
        <v>451.040009</v>
      </c>
      <c r="E636" s="4">
        <f ca="1">IF(A636&gt;$A$8,"",OFFSET(InputPriceData!D$15,CalculationsAndCharts!$A636+$A$11,IF($C$5,8,0),1,1))</f>
        <v>451.48998999999998</v>
      </c>
      <c r="F636" s="4">
        <f ca="1">IF(A636&gt;$A$8,"",OFFSET(InputPriceData!E$15,CalculationsAndCharts!$A636+$A$11,IF($C$5,8,0),1,1))</f>
        <v>445.30999800000001</v>
      </c>
      <c r="G636" s="4">
        <f ca="1">IF(A636&gt;$A$8,"",OFFSET(InputPriceData!F$15,CalculationsAndCharts!$A636+$A$11,IF($C$5,8,0),1,1))</f>
        <v>445.44000199999999</v>
      </c>
      <c r="H636" s="282">
        <f t="shared" ca="1" si="142"/>
        <v>451.48998999999998</v>
      </c>
      <c r="I636" s="292">
        <f t="shared" ca="1" si="143"/>
        <v>445.30999800000001</v>
      </c>
      <c r="J636" s="50">
        <f t="shared" ca="1" si="144"/>
        <v>6.1799919999999702</v>
      </c>
      <c r="K636" s="282"/>
      <c r="L636" s="282"/>
      <c r="M636" s="292">
        <f t="shared" ca="1" si="145"/>
        <v>3.4638287253786126</v>
      </c>
      <c r="N636" s="291"/>
      <c r="P636" s="292">
        <f t="shared" ca="1" si="146"/>
        <v>450.51598758694996</v>
      </c>
      <c r="Q636" s="301">
        <f t="shared" ca="1" si="147"/>
        <v>453.97981631232858</v>
      </c>
      <c r="R636" s="301">
        <f t="shared" ca="1" si="148"/>
        <v>447.05215886157134</v>
      </c>
      <c r="S636" s="50"/>
      <c r="T636" s="292"/>
      <c r="U636" s="265"/>
      <c r="V636" s="292">
        <f t="shared" ca="1" si="149"/>
        <v>450.51598758694996</v>
      </c>
      <c r="W636" s="241">
        <f t="shared" ca="1" si="150"/>
        <v>-5.0759855869499688</v>
      </c>
      <c r="X636" s="351">
        <f t="shared" ca="1" si="151"/>
        <v>25.765629678923819</v>
      </c>
      <c r="Y636" s="50">
        <f t="shared" ca="1" si="141"/>
        <v>2.7055444000928941</v>
      </c>
      <c r="Z636" s="265">
        <f t="shared" ca="1" si="152"/>
        <v>448.14554640009288</v>
      </c>
      <c r="AA636" s="265">
        <f t="shared" ca="1" si="153"/>
        <v>442.7344575999071</v>
      </c>
      <c r="AB636" s="292"/>
      <c r="AC636" s="37"/>
      <c r="AD636" s="50"/>
      <c r="AE636" s="228"/>
      <c r="AF636" s="50"/>
      <c r="AG636" s="50"/>
      <c r="AH636" s="228"/>
      <c r="AI636" s="50"/>
      <c r="AJ636" s="50"/>
      <c r="AK636" s="50"/>
      <c r="AL636" s="68"/>
      <c r="AM636" s="246"/>
      <c r="AN636" s="241"/>
      <c r="AO636" s="68"/>
      <c r="AP636" s="68"/>
      <c r="AQ636" s="241"/>
      <c r="AR636" s="241"/>
      <c r="AS636" s="228"/>
      <c r="AT636" s="194"/>
      <c r="AU636" s="37"/>
      <c r="AV636" s="68"/>
      <c r="AW636" s="228"/>
      <c r="AX636" s="241"/>
      <c r="AY636" s="38"/>
      <c r="AZ636" s="38"/>
      <c r="BA636" s="55"/>
      <c r="BB636" s="55"/>
      <c r="BC636" s="3" t="e">
        <f t="shared" ca="1" si="154"/>
        <v>#N/A</v>
      </c>
      <c r="BD636" s="3">
        <f t="shared" ca="1" si="155"/>
        <v>89948200</v>
      </c>
      <c r="BE636" s="132"/>
      <c r="BF636" s="132"/>
      <c r="BG636" s="125"/>
      <c r="BJ636" s="68"/>
      <c r="BK636" s="68"/>
      <c r="BL636" s="68"/>
      <c r="BN636" s="169"/>
      <c r="BP636" s="68"/>
      <c r="BQ636" s="68"/>
      <c r="BR636" s="68"/>
      <c r="BU636" s="68"/>
      <c r="BV636" s="68"/>
      <c r="BW636" s="68"/>
      <c r="BX636" s="68"/>
      <c r="BZ636" s="237"/>
      <c r="CD636" s="237"/>
      <c r="CF636" s="68"/>
      <c r="CG636" s="68"/>
      <c r="CH636" s="237"/>
      <c r="CL636" s="237"/>
    </row>
    <row r="637" spans="1:90" x14ac:dyDescent="0.4">
      <c r="A637">
        <v>605</v>
      </c>
      <c r="B637" s="47">
        <f ca="1">IF(A637&gt;$A$8,"",OFFSET(InputPriceData!B$15,$A637+$A$11,0,1,1))</f>
        <v>44448</v>
      </c>
      <c r="C637" s="3">
        <f ca="1">IF(A637&gt;$A$8,"",OFFSET(InputPriceData!G$15,CalculationsAndCharts!$A637+$A$11,IF($C$5,8,0),1,1))</f>
        <v>57970400</v>
      </c>
      <c r="D637" s="4">
        <f ca="1">IF(A637&gt;$A$8,"",OFFSET(InputPriceData!C$15,CalculationsAndCharts!$A637+$A$11,IF($C$5,8,0),1,1))</f>
        <v>450.70001200000002</v>
      </c>
      <c r="E637" s="4">
        <f ca="1">IF(A637&gt;$A$8,"",OFFSET(InputPriceData!D$15,CalculationsAndCharts!$A637+$A$11,IF($C$5,8,0),1,1))</f>
        <v>452.57000699999998</v>
      </c>
      <c r="F637" s="4">
        <f ca="1">IF(A637&gt;$A$8,"",OFFSET(InputPriceData!E$15,CalculationsAndCharts!$A637+$A$11,IF($C$5,8,0),1,1))</f>
        <v>448.72000100000002</v>
      </c>
      <c r="G637" s="4">
        <f ca="1">IF(A637&gt;$A$8,"",OFFSET(InputPriceData!F$15,CalculationsAndCharts!$A637+$A$11,IF($C$5,8,0),1,1))</f>
        <v>448.98001099999999</v>
      </c>
      <c r="H637" s="282">
        <f t="shared" ca="1" si="142"/>
        <v>452.57000699999998</v>
      </c>
      <c r="I637" s="292">
        <f t="shared" ca="1" si="143"/>
        <v>448.72000100000002</v>
      </c>
      <c r="J637" s="50">
        <f t="shared" ca="1" si="144"/>
        <v>3.8500059999999507</v>
      </c>
      <c r="K637" s="282"/>
      <c r="L637" s="282"/>
      <c r="M637" s="292">
        <f t="shared" ca="1" si="145"/>
        <v>2.421907800525601</v>
      </c>
      <c r="N637" s="291"/>
      <c r="P637" s="292">
        <f t="shared" ca="1" si="146"/>
        <v>452.44790926117213</v>
      </c>
      <c r="Q637" s="301">
        <f t="shared" ca="1" si="147"/>
        <v>454.86981706169774</v>
      </c>
      <c r="R637" s="301">
        <f t="shared" ca="1" si="148"/>
        <v>450.02600146064651</v>
      </c>
      <c r="S637" s="50"/>
      <c r="T637" s="292"/>
      <c r="U637" s="265"/>
      <c r="V637" s="292">
        <f t="shared" ca="1" si="149"/>
        <v>452.44790926117213</v>
      </c>
      <c r="W637" s="241">
        <f t="shared" ca="1" si="150"/>
        <v>-3.4678982611721381</v>
      </c>
      <c r="X637" s="351">
        <f t="shared" ca="1" si="151"/>
        <v>12.026318349840739</v>
      </c>
      <c r="Y637" s="50">
        <f t="shared" ca="1" si="141"/>
        <v>2.4649094166192427</v>
      </c>
      <c r="Z637" s="265">
        <f t="shared" ca="1" si="152"/>
        <v>451.44492041661925</v>
      </c>
      <c r="AA637" s="265">
        <f t="shared" ca="1" si="153"/>
        <v>446.51510158338073</v>
      </c>
      <c r="AB637" s="292"/>
      <c r="AC637" s="37"/>
      <c r="AD637" s="50"/>
      <c r="AE637" s="228"/>
      <c r="AF637" s="50"/>
      <c r="AG637" s="50"/>
      <c r="AH637" s="228"/>
      <c r="AI637" s="50"/>
      <c r="AJ637" s="50"/>
      <c r="AK637" s="50"/>
      <c r="AL637" s="68"/>
      <c r="AM637" s="246"/>
      <c r="AN637" s="241"/>
      <c r="AO637" s="68"/>
      <c r="AP637" s="68"/>
      <c r="AQ637" s="241"/>
      <c r="AR637" s="241"/>
      <c r="AS637" s="228"/>
      <c r="AT637" s="194"/>
      <c r="AU637" s="37"/>
      <c r="AV637" s="68"/>
      <c r="AW637" s="228"/>
      <c r="AX637" s="241"/>
      <c r="AY637" s="38"/>
      <c r="AZ637" s="38"/>
      <c r="BA637" s="55"/>
      <c r="BB637" s="55"/>
      <c r="BC637" s="3" t="e">
        <f t="shared" ca="1" si="154"/>
        <v>#N/A</v>
      </c>
      <c r="BD637" s="3">
        <f t="shared" ca="1" si="155"/>
        <v>57970400</v>
      </c>
      <c r="BE637" s="132"/>
      <c r="BF637" s="132"/>
      <c r="BG637" s="125"/>
      <c r="BJ637" s="68"/>
      <c r="BK637" s="68"/>
      <c r="BL637" s="68"/>
      <c r="BN637" s="169"/>
      <c r="BP637" s="68"/>
      <c r="BQ637" s="68"/>
      <c r="BR637" s="68"/>
      <c r="BU637" s="68"/>
      <c r="BV637" s="68"/>
      <c r="BW637" s="68"/>
      <c r="BX637" s="68"/>
      <c r="BZ637" s="237"/>
      <c r="CD637" s="237"/>
      <c r="CF637" s="68"/>
      <c r="CG637" s="68"/>
      <c r="CH637" s="237"/>
      <c r="CL637" s="237"/>
    </row>
    <row r="638" spans="1:90" x14ac:dyDescent="0.4">
      <c r="A638">
        <v>606</v>
      </c>
      <c r="B638" s="47">
        <f ca="1">IF(A638&gt;$A$8,"",OFFSET(InputPriceData!B$15,$A638+$A$11,0,1,1))</f>
        <v>44447</v>
      </c>
      <c r="C638" s="3">
        <f ca="1">IF(A638&gt;$A$8,"",OFFSET(InputPriceData!G$15,CalculationsAndCharts!$A638+$A$11,IF($C$5,8,0),1,1))</f>
        <v>56181900</v>
      </c>
      <c r="D638" s="4">
        <f ca="1">IF(A638&gt;$A$8,"",OFFSET(InputPriceData!C$15,CalculationsAndCharts!$A638+$A$11,IF($C$5,8,0),1,1))</f>
        <v>450.89001500000001</v>
      </c>
      <c r="E638" s="4">
        <f ca="1">IF(A638&gt;$A$8,"",OFFSET(InputPriceData!D$15,CalculationsAndCharts!$A638+$A$11,IF($C$5,8,0),1,1))</f>
        <v>451.67001299999998</v>
      </c>
      <c r="F638" s="4">
        <f ca="1">IF(A638&gt;$A$8,"",OFFSET(InputPriceData!E$15,CalculationsAndCharts!$A638+$A$11,IF($C$5,8,0),1,1))</f>
        <v>448.85998499999999</v>
      </c>
      <c r="G638" s="4">
        <f ca="1">IF(A638&gt;$A$8,"",OFFSET(InputPriceData!F$15,CalculationsAndCharts!$A638+$A$11,IF($C$5,8,0),1,1))</f>
        <v>450.91000400000001</v>
      </c>
      <c r="H638" s="282">
        <f t="shared" ca="1" si="142"/>
        <v>451.67001299999998</v>
      </c>
      <c r="I638" s="292">
        <f t="shared" ca="1" si="143"/>
        <v>448.85998499999999</v>
      </c>
      <c r="J638" s="50">
        <f t="shared" ca="1" si="144"/>
        <v>2.8100279999999884</v>
      </c>
      <c r="K638" s="282"/>
      <c r="L638" s="282"/>
      <c r="M638" s="292">
        <f t="shared" ca="1" si="145"/>
        <v>1.9553194623470538</v>
      </c>
      <c r="N638" s="291"/>
      <c r="P638" s="292">
        <f t="shared" ca="1" si="146"/>
        <v>453.45383148168361</v>
      </c>
      <c r="Q638" s="301">
        <f t="shared" ca="1" si="147"/>
        <v>455.40915094403067</v>
      </c>
      <c r="R638" s="301">
        <f t="shared" ca="1" si="148"/>
        <v>451.49851201933654</v>
      </c>
      <c r="S638" s="50"/>
      <c r="T638" s="292"/>
      <c r="U638" s="265"/>
      <c r="V638" s="292">
        <f t="shared" ca="1" si="149"/>
        <v>453.45383148168361</v>
      </c>
      <c r="W638" s="241">
        <f t="shared" ca="1" si="150"/>
        <v>-2.5438274816835929</v>
      </c>
      <c r="X638" s="351">
        <f t="shared" ca="1" si="151"/>
        <v>6.47105825656869</v>
      </c>
      <c r="Y638" s="50">
        <f t="shared" ca="1" si="141"/>
        <v>2.3420410719762113</v>
      </c>
      <c r="Z638" s="265">
        <f t="shared" ca="1" si="152"/>
        <v>453.25204507197623</v>
      </c>
      <c r="AA638" s="265">
        <f t="shared" ca="1" si="153"/>
        <v>448.5679629280238</v>
      </c>
      <c r="AB638" s="292"/>
      <c r="AC638" s="37"/>
      <c r="AD638" s="50"/>
      <c r="AE638" s="228"/>
      <c r="AF638" s="50"/>
      <c r="AG638" s="50"/>
      <c r="AH638" s="228"/>
      <c r="AI638" s="50"/>
      <c r="AJ638" s="50"/>
      <c r="AK638" s="50"/>
      <c r="AL638" s="68"/>
      <c r="AM638" s="246"/>
      <c r="AN638" s="241"/>
      <c r="AO638" s="68"/>
      <c r="AP638" s="68"/>
      <c r="AQ638" s="241"/>
      <c r="AR638" s="241"/>
      <c r="AS638" s="228"/>
      <c r="AT638" s="194"/>
      <c r="AU638" s="37"/>
      <c r="AV638" s="68"/>
      <c r="AW638" s="228"/>
      <c r="AX638" s="241"/>
      <c r="AY638" s="38"/>
      <c r="AZ638" s="38"/>
      <c r="BA638" s="55"/>
      <c r="BB638" s="55"/>
      <c r="BC638" s="3" t="e">
        <f t="shared" ca="1" si="154"/>
        <v>#N/A</v>
      </c>
      <c r="BD638" s="3">
        <f t="shared" ca="1" si="155"/>
        <v>56181900</v>
      </c>
      <c r="BE638" s="132"/>
      <c r="BF638" s="132"/>
      <c r="BG638" s="125"/>
      <c r="BJ638" s="68"/>
      <c r="BK638" s="68"/>
      <c r="BL638" s="68"/>
      <c r="BN638" s="169"/>
      <c r="BP638" s="68"/>
      <c r="BQ638" s="68"/>
      <c r="BR638" s="68"/>
      <c r="BU638" s="68"/>
      <c r="BV638" s="68"/>
      <c r="BW638" s="68"/>
      <c r="BX638" s="68"/>
      <c r="BZ638" s="237"/>
      <c r="CD638" s="237"/>
      <c r="CF638" s="68"/>
      <c r="CG638" s="68"/>
      <c r="CH638" s="237"/>
      <c r="CL638" s="237"/>
    </row>
    <row r="639" spans="1:90" x14ac:dyDescent="0.4">
      <c r="A639">
        <v>607</v>
      </c>
      <c r="B639" s="47">
        <f ca="1">IF(A639&gt;$A$8,"",OFFSET(InputPriceData!B$15,$A639+$A$11,0,1,1))</f>
        <v>44446</v>
      </c>
      <c r="C639" s="3">
        <f ca="1">IF(A639&gt;$A$8,"",OFFSET(InputPriceData!G$15,CalculationsAndCharts!$A639+$A$11,IF($C$5,8,0),1,1))</f>
        <v>51671500</v>
      </c>
      <c r="D639" s="4">
        <f ca="1">IF(A639&gt;$A$8,"",OFFSET(InputPriceData!C$15,CalculationsAndCharts!$A639+$A$11,IF($C$5,8,0),1,1))</f>
        <v>452.709991</v>
      </c>
      <c r="E639" s="4">
        <f ca="1">IF(A639&gt;$A$8,"",OFFSET(InputPriceData!D$15,CalculationsAndCharts!$A639+$A$11,IF($C$5,8,0),1,1))</f>
        <v>452.80999800000001</v>
      </c>
      <c r="F639" s="4">
        <f ca="1">IF(A639&gt;$A$8,"",OFFSET(InputPriceData!E$15,CalculationsAndCharts!$A639+$A$11,IF($C$5,8,0),1,1))</f>
        <v>450.73998999999998</v>
      </c>
      <c r="G639" s="4">
        <f ca="1">IF(A639&gt;$A$8,"",OFFSET(InputPriceData!F$15,CalculationsAndCharts!$A639+$A$11,IF($C$5,8,0),1,1))</f>
        <v>451.459991</v>
      </c>
      <c r="H639" s="282">
        <f t="shared" ca="1" si="142"/>
        <v>453.07998700000002</v>
      </c>
      <c r="I639" s="292">
        <f t="shared" ca="1" si="143"/>
        <v>450.73998999999998</v>
      </c>
      <c r="J639" s="50">
        <f t="shared" ca="1" si="144"/>
        <v>2.3399970000000394</v>
      </c>
      <c r="K639" s="282"/>
      <c r="L639" s="282"/>
      <c r="M639" s="292">
        <f t="shared" ca="1" si="145"/>
        <v>1.7728956218166652</v>
      </c>
      <c r="N639" s="291"/>
      <c r="P639" s="292">
        <f t="shared" ca="1" si="146"/>
        <v>453.97292393912005</v>
      </c>
      <c r="Q639" s="301">
        <f t="shared" ca="1" si="147"/>
        <v>455.7458195609367</v>
      </c>
      <c r="R639" s="301">
        <f t="shared" ca="1" si="148"/>
        <v>452.20002831730341</v>
      </c>
      <c r="S639" s="50"/>
      <c r="T639" s="292"/>
      <c r="U639" s="265"/>
      <c r="V639" s="292">
        <f t="shared" ca="1" si="149"/>
        <v>453.97292393912005</v>
      </c>
      <c r="W639" s="241">
        <f t="shared" ca="1" si="150"/>
        <v>-2.5129329391200486</v>
      </c>
      <c r="X639" s="351">
        <f t="shared" ca="1" si="151"/>
        <v>6.3148319565145261</v>
      </c>
      <c r="Y639" s="50">
        <f t="shared" ca="1" si="141"/>
        <v>2.2719442088113659</v>
      </c>
      <c r="Z639" s="265">
        <f t="shared" ca="1" si="152"/>
        <v>453.73193520881136</v>
      </c>
      <c r="AA639" s="265">
        <f t="shared" ca="1" si="153"/>
        <v>449.18804679118864</v>
      </c>
      <c r="AB639" s="292"/>
      <c r="AC639" s="37"/>
      <c r="AD639" s="50"/>
      <c r="AE639" s="228"/>
      <c r="AF639" s="50"/>
      <c r="AG639" s="50"/>
      <c r="AH639" s="228"/>
      <c r="AI639" s="50"/>
      <c r="AJ639" s="50"/>
      <c r="AK639" s="50"/>
      <c r="AL639" s="68"/>
      <c r="AM639" s="246"/>
      <c r="AN639" s="241"/>
      <c r="AO639" s="68"/>
      <c r="AP639" s="68"/>
      <c r="AQ639" s="241"/>
      <c r="AR639" s="241"/>
      <c r="AS639" s="228"/>
      <c r="AT639" s="194"/>
      <c r="AU639" s="37"/>
      <c r="AV639" s="68"/>
      <c r="AW639" s="228"/>
      <c r="AX639" s="241"/>
      <c r="AY639" s="38"/>
      <c r="AZ639" s="38"/>
      <c r="BA639" s="55"/>
      <c r="BB639" s="55"/>
      <c r="BC639" s="3" t="e">
        <f t="shared" ca="1" si="154"/>
        <v>#N/A</v>
      </c>
      <c r="BD639" s="3">
        <f t="shared" ca="1" si="155"/>
        <v>51671500</v>
      </c>
      <c r="BE639" s="132"/>
      <c r="BF639" s="132"/>
      <c r="BG639" s="125"/>
      <c r="BJ639" s="68"/>
      <c r="BK639" s="68"/>
      <c r="BL639" s="68"/>
      <c r="BN639" s="169"/>
      <c r="BP639" s="68"/>
      <c r="BQ639" s="68"/>
      <c r="BR639" s="68"/>
      <c r="BU639" s="68"/>
      <c r="BV639" s="68"/>
      <c r="BW639" s="68"/>
      <c r="BX639" s="68"/>
      <c r="BZ639" s="237"/>
      <c r="CD639" s="237"/>
      <c r="CF639" s="68"/>
      <c r="CG639" s="68"/>
      <c r="CH639" s="237"/>
      <c r="CL639" s="237"/>
    </row>
    <row r="640" spans="1:90" x14ac:dyDescent="0.4">
      <c r="A640">
        <v>608</v>
      </c>
      <c r="B640" s="47">
        <f ca="1">IF(A640&gt;$A$8,"",OFFSET(InputPriceData!B$15,$A640+$A$11,0,1,1))</f>
        <v>44442</v>
      </c>
      <c r="C640" s="3">
        <f ca="1">IF(A640&gt;$A$8,"",OFFSET(InputPriceData!G$15,CalculationsAndCharts!$A640+$A$11,IF($C$5,8,0),1,1))</f>
        <v>47170500</v>
      </c>
      <c r="D640" s="4">
        <f ca="1">IF(A640&gt;$A$8,"",OFFSET(InputPriceData!C$15,CalculationsAndCharts!$A640+$A$11,IF($C$5,8,0),1,1))</f>
        <v>451.98001099999999</v>
      </c>
      <c r="E640" s="4">
        <f ca="1">IF(A640&gt;$A$8,"",OFFSET(InputPriceData!D$15,CalculationsAndCharts!$A640+$A$11,IF($C$5,8,0),1,1))</f>
        <v>453.63000499999998</v>
      </c>
      <c r="F640" s="4">
        <f ca="1">IF(A640&gt;$A$8,"",OFFSET(InputPriceData!E$15,CalculationsAndCharts!$A640+$A$11,IF($C$5,8,0),1,1))</f>
        <v>451.54998799999998</v>
      </c>
      <c r="G640" s="4">
        <f ca="1">IF(A640&gt;$A$8,"",OFFSET(InputPriceData!F$15,CalculationsAndCharts!$A640+$A$11,IF($C$5,8,0),1,1))</f>
        <v>453.07998700000002</v>
      </c>
      <c r="H640" s="282">
        <f t="shared" ca="1" si="142"/>
        <v>453.63000499999998</v>
      </c>
      <c r="I640" s="292">
        <f t="shared" ca="1" si="143"/>
        <v>451.54998799999998</v>
      </c>
      <c r="J640" s="50">
        <f t="shared" ca="1" si="144"/>
        <v>2.080016999999998</v>
      </c>
      <c r="K640" s="282"/>
      <c r="L640" s="282"/>
      <c r="M640" s="292">
        <f t="shared" ca="1" si="145"/>
        <v>1.7689253823554263</v>
      </c>
      <c r="N640" s="291"/>
      <c r="P640" s="292">
        <f t="shared" ca="1" si="146"/>
        <v>453.89887241834259</v>
      </c>
      <c r="Q640" s="301">
        <f t="shared" ca="1" si="147"/>
        <v>455.667797800698</v>
      </c>
      <c r="R640" s="301">
        <f t="shared" ca="1" si="148"/>
        <v>452.12994703598719</v>
      </c>
      <c r="S640" s="50"/>
      <c r="T640" s="292"/>
      <c r="U640" s="265"/>
      <c r="V640" s="292">
        <f t="shared" ca="1" si="149"/>
        <v>453.89887241834259</v>
      </c>
      <c r="W640" s="241">
        <f t="shared" ca="1" si="150"/>
        <v>-0.81888541834257467</v>
      </c>
      <c r="X640" s="351">
        <f t="shared" ca="1" si="151"/>
        <v>0.67057332837409356</v>
      </c>
      <c r="Y640" s="50">
        <f t="shared" ca="1" si="141"/>
        <v>2.2016406602941019</v>
      </c>
      <c r="Z640" s="265">
        <f t="shared" ca="1" si="152"/>
        <v>455.28162766029413</v>
      </c>
      <c r="AA640" s="265">
        <f t="shared" ca="1" si="153"/>
        <v>450.8783463397059</v>
      </c>
      <c r="AB640" s="292"/>
      <c r="AC640" s="37"/>
      <c r="AD640" s="50"/>
      <c r="AE640" s="228"/>
      <c r="AF640" s="50"/>
      <c r="AG640" s="50"/>
      <c r="AH640" s="228"/>
      <c r="AI640" s="50"/>
      <c r="AJ640" s="50"/>
      <c r="AK640" s="50"/>
      <c r="AL640" s="68"/>
      <c r="AM640" s="246"/>
      <c r="AN640" s="241"/>
      <c r="AO640" s="68"/>
      <c r="AP640" s="68"/>
      <c r="AQ640" s="241"/>
      <c r="AR640" s="241"/>
      <c r="AS640" s="228"/>
      <c r="AT640" s="194"/>
      <c r="AU640" s="37"/>
      <c r="AV640" s="68"/>
      <c r="AW640" s="228"/>
      <c r="AX640" s="241"/>
      <c r="AY640" s="38"/>
      <c r="AZ640" s="38"/>
      <c r="BA640" s="55"/>
      <c r="BB640" s="55"/>
      <c r="BC640" s="3" t="e">
        <f t="shared" ca="1" si="154"/>
        <v>#N/A</v>
      </c>
      <c r="BD640" s="3">
        <f t="shared" ca="1" si="155"/>
        <v>47170500</v>
      </c>
      <c r="BE640" s="132"/>
      <c r="BF640" s="132"/>
      <c r="BG640" s="125"/>
      <c r="BJ640" s="68"/>
      <c r="BK640" s="68"/>
      <c r="BL640" s="68"/>
      <c r="BN640" s="169"/>
      <c r="BP640" s="68"/>
      <c r="BQ640" s="68"/>
      <c r="BR640" s="68"/>
      <c r="BU640" s="68"/>
      <c r="BV640" s="68"/>
      <c r="BW640" s="68"/>
      <c r="BX640" s="68"/>
      <c r="BZ640" s="237"/>
      <c r="CD640" s="237"/>
      <c r="CF640" s="68"/>
      <c r="CG640" s="68"/>
      <c r="CH640" s="237"/>
      <c r="CL640" s="237"/>
    </row>
    <row r="641" spans="1:90" x14ac:dyDescent="0.4">
      <c r="A641">
        <v>609</v>
      </c>
      <c r="B641" s="47">
        <f ca="1">IF(A641&gt;$A$8,"",OFFSET(InputPriceData!B$15,$A641+$A$11,0,1,1))</f>
        <v>44441</v>
      </c>
      <c r="C641" s="3">
        <f ca="1">IF(A641&gt;$A$8,"",OFFSET(InputPriceData!G$15,CalculationsAndCharts!$A641+$A$11,IF($C$5,8,0),1,1))</f>
        <v>42501000</v>
      </c>
      <c r="D641" s="4">
        <f ca="1">IF(A641&gt;$A$8,"",OFFSET(InputPriceData!C$15,CalculationsAndCharts!$A641+$A$11,IF($C$5,8,0),1,1))</f>
        <v>453.32000699999998</v>
      </c>
      <c r="E641" s="4">
        <f ca="1">IF(A641&gt;$A$8,"",OFFSET(InputPriceData!D$15,CalculationsAndCharts!$A641+$A$11,IF($C$5,8,0),1,1))</f>
        <v>454.04998799999998</v>
      </c>
      <c r="F641" s="4">
        <f ca="1">IF(A641&gt;$A$8,"",OFFSET(InputPriceData!E$15,CalculationsAndCharts!$A641+$A$11,IF($C$5,8,0),1,1))</f>
        <v>451.91000400000001</v>
      </c>
      <c r="G641" s="4">
        <f ca="1">IF(A641&gt;$A$8,"",OFFSET(InputPriceData!F$15,CalculationsAndCharts!$A641+$A$11,IF($C$5,8,0),1,1))</f>
        <v>453.19000199999999</v>
      </c>
      <c r="H641" s="282">
        <f t="shared" ca="1" si="142"/>
        <v>454.04998799999998</v>
      </c>
      <c r="I641" s="292">
        <f t="shared" ca="1" si="143"/>
        <v>451.79998799999998</v>
      </c>
      <c r="J641" s="50">
        <f t="shared" ca="1" si="144"/>
        <v>2.25</v>
      </c>
      <c r="K641" s="282"/>
      <c r="L641" s="282"/>
      <c r="M641" s="292">
        <f t="shared" ca="1" si="145"/>
        <v>1.8394731449730823</v>
      </c>
      <c r="N641" s="291"/>
      <c r="P641" s="292">
        <f t="shared" ca="1" si="146"/>
        <v>453.15222851113947</v>
      </c>
      <c r="Q641" s="301">
        <f t="shared" ca="1" si="147"/>
        <v>454.99170165611253</v>
      </c>
      <c r="R641" s="301">
        <f t="shared" ca="1" si="148"/>
        <v>451.31275536616641</v>
      </c>
      <c r="S641" s="50"/>
      <c r="T641" s="292"/>
      <c r="U641" s="265"/>
      <c r="V641" s="292">
        <f t="shared" ca="1" si="149"/>
        <v>453.15222851113947</v>
      </c>
      <c r="W641" s="241">
        <f t="shared" ca="1" si="150"/>
        <v>3.777348886052323E-2</v>
      </c>
      <c r="X641" s="351">
        <f t="shared" ca="1" si="151"/>
        <v>1.4268364606960726E-3</v>
      </c>
      <c r="Y641" s="50">
        <f t="shared" ca="1" si="141"/>
        <v>2.2018958444318084</v>
      </c>
      <c r="Z641" s="265">
        <f t="shared" ca="1" si="152"/>
        <v>455.39189784443181</v>
      </c>
      <c r="AA641" s="265">
        <f t="shared" ca="1" si="153"/>
        <v>450.98810615556818</v>
      </c>
      <c r="AB641" s="292"/>
      <c r="AC641" s="37"/>
      <c r="AD641" s="50"/>
      <c r="AE641" s="228"/>
      <c r="AF641" s="50"/>
      <c r="AG641" s="50"/>
      <c r="AH641" s="228"/>
      <c r="AI641" s="50"/>
      <c r="AJ641" s="50"/>
      <c r="AK641" s="50"/>
      <c r="AL641" s="68"/>
      <c r="AM641" s="246"/>
      <c r="AN641" s="241"/>
      <c r="AO641" s="68"/>
      <c r="AP641" s="68"/>
      <c r="AQ641" s="241"/>
      <c r="AR641" s="241"/>
      <c r="AS641" s="228"/>
      <c r="AT641" s="194"/>
      <c r="AU641" s="37"/>
      <c r="AV641" s="68"/>
      <c r="AW641" s="228"/>
      <c r="AX641" s="241"/>
      <c r="AY641" s="38"/>
      <c r="AZ641" s="38"/>
      <c r="BA641" s="55"/>
      <c r="BB641" s="55"/>
      <c r="BC641" s="3">
        <f t="shared" ca="1" si="154"/>
        <v>42501000</v>
      </c>
      <c r="BD641" s="3" t="e">
        <f t="shared" ca="1" si="155"/>
        <v>#N/A</v>
      </c>
      <c r="BE641" s="132"/>
      <c r="BF641" s="132"/>
      <c r="BG641" s="125"/>
      <c r="BJ641" s="68"/>
      <c r="BK641" s="68"/>
      <c r="BL641" s="68"/>
      <c r="BN641" s="169"/>
      <c r="BP641" s="68"/>
      <c r="BQ641" s="68"/>
      <c r="BR641" s="68"/>
      <c r="BU641" s="68"/>
      <c r="BV641" s="68"/>
      <c r="BW641" s="68"/>
      <c r="BX641" s="68"/>
      <c r="BZ641" s="237"/>
      <c r="CD641" s="237"/>
      <c r="CF641" s="68"/>
      <c r="CG641" s="68"/>
      <c r="CH641" s="237"/>
      <c r="CL641" s="237"/>
    </row>
    <row r="642" spans="1:90" x14ac:dyDescent="0.4">
      <c r="A642">
        <v>610</v>
      </c>
      <c r="B642" s="47">
        <f ca="1">IF(A642&gt;$A$8,"",OFFSET(InputPriceData!B$15,$A642+$A$11,0,1,1))</f>
        <v>44440</v>
      </c>
      <c r="C642" s="3">
        <f ca="1">IF(A642&gt;$A$8,"",OFFSET(InputPriceData!G$15,CalculationsAndCharts!$A642+$A$11,IF($C$5,8,0),1,1))</f>
        <v>48721400</v>
      </c>
      <c r="D642" s="4">
        <f ca="1">IF(A642&gt;$A$8,"",OFFSET(InputPriceData!C$15,CalculationsAndCharts!$A642+$A$11,IF($C$5,8,0),1,1))</f>
        <v>452.55999800000001</v>
      </c>
      <c r="E642" s="4">
        <f ca="1">IF(A642&gt;$A$8,"",OFFSET(InputPriceData!D$15,CalculationsAndCharts!$A642+$A$11,IF($C$5,8,0),1,1))</f>
        <v>453.10998499999999</v>
      </c>
      <c r="F642" s="4">
        <f ca="1">IF(A642&gt;$A$8,"",OFFSET(InputPriceData!E$15,CalculationsAndCharts!$A642+$A$11,IF($C$5,8,0),1,1))</f>
        <v>451.54998799999998</v>
      </c>
      <c r="G642" s="4">
        <f ca="1">IF(A642&gt;$A$8,"",OFFSET(InputPriceData!F$15,CalculationsAndCharts!$A642+$A$11,IF($C$5,8,0),1,1))</f>
        <v>451.79998799999998</v>
      </c>
      <c r="H642" s="282">
        <f t="shared" ca="1" si="142"/>
        <v>453.10998499999999</v>
      </c>
      <c r="I642" s="292">
        <f t="shared" ca="1" si="143"/>
        <v>451.54998799999998</v>
      </c>
      <c r="J642" s="50">
        <f t="shared" ca="1" si="144"/>
        <v>1.5599970000000098</v>
      </c>
      <c r="K642" s="282"/>
      <c r="L642" s="282"/>
      <c r="M642" s="292">
        <f t="shared" ca="1" si="145"/>
        <v>2.1189840726389635</v>
      </c>
      <c r="N642" s="291"/>
      <c r="P642" s="292">
        <f t="shared" ca="1" si="146"/>
        <v>452.30439179646982</v>
      </c>
      <c r="Q642" s="301">
        <f t="shared" ca="1" si="147"/>
        <v>454.42337586910878</v>
      </c>
      <c r="R642" s="301">
        <f t="shared" ca="1" si="148"/>
        <v>450.18540772383085</v>
      </c>
      <c r="S642" s="50"/>
      <c r="T642" s="292"/>
      <c r="U642" s="265"/>
      <c r="V642" s="292">
        <f t="shared" ca="1" si="149"/>
        <v>452.30439179646982</v>
      </c>
      <c r="W642" s="241">
        <f t="shared" ca="1" si="150"/>
        <v>-0.50440379646983047</v>
      </c>
      <c r="X642" s="351">
        <f t="shared" ca="1" si="151"/>
        <v>0.25442318989317814</v>
      </c>
      <c r="Y642" s="50">
        <f t="shared" ca="1" si="141"/>
        <v>2.2112960112720019</v>
      </c>
      <c r="Z642" s="265">
        <f t="shared" ca="1" si="152"/>
        <v>454.01128401127198</v>
      </c>
      <c r="AA642" s="265">
        <f t="shared" ca="1" si="153"/>
        <v>449.58869198872799</v>
      </c>
      <c r="AB642" s="292"/>
      <c r="AC642" s="37"/>
      <c r="AD642" s="50"/>
      <c r="AE642" s="228"/>
      <c r="AF642" s="50"/>
      <c r="AG642" s="50"/>
      <c r="AH642" s="228"/>
      <c r="AI642" s="50"/>
      <c r="AJ642" s="50"/>
      <c r="AK642" s="50"/>
      <c r="AL642" s="68"/>
      <c r="AM642" s="246"/>
      <c r="AN642" s="241"/>
      <c r="AO642" s="68"/>
      <c r="AP642" s="68"/>
      <c r="AQ642" s="241"/>
      <c r="AR642" s="241"/>
      <c r="AS642" s="228"/>
      <c r="AT642" s="194"/>
      <c r="AU642" s="37"/>
      <c r="AV642" s="68"/>
      <c r="AW642" s="228"/>
      <c r="AX642" s="241"/>
      <c r="AY642" s="38"/>
      <c r="AZ642" s="38"/>
      <c r="BA642" s="55"/>
      <c r="BB642" s="55"/>
      <c r="BC642" s="3">
        <f t="shared" ca="1" si="154"/>
        <v>48721400</v>
      </c>
      <c r="BD642" s="3" t="e">
        <f t="shared" ca="1" si="155"/>
        <v>#N/A</v>
      </c>
      <c r="BE642" s="132"/>
      <c r="BF642" s="132"/>
      <c r="BG642" s="125"/>
      <c r="BJ642" s="68"/>
      <c r="BK642" s="68"/>
      <c r="BL642" s="68"/>
      <c r="BN642" s="169"/>
      <c r="BP642" s="68"/>
      <c r="BQ642" s="68"/>
      <c r="BR642" s="68"/>
      <c r="BU642" s="68"/>
      <c r="BV642" s="68"/>
      <c r="BW642" s="68"/>
      <c r="BX642" s="68"/>
      <c r="BZ642" s="237"/>
      <c r="CD642" s="237"/>
      <c r="CF642" s="68"/>
      <c r="CG642" s="68"/>
      <c r="CH642" s="237"/>
      <c r="CL642" s="237"/>
    </row>
    <row r="643" spans="1:90" x14ac:dyDescent="0.4">
      <c r="A643">
        <v>611</v>
      </c>
      <c r="B643" s="47">
        <f ca="1">IF(A643&gt;$A$8,"",OFFSET(InputPriceData!B$15,$A643+$A$11,0,1,1))</f>
        <v>44439</v>
      </c>
      <c r="C643" s="3">
        <f ca="1">IF(A643&gt;$A$8,"",OFFSET(InputPriceData!G$15,CalculationsAndCharts!$A643+$A$11,IF($C$5,8,0),1,1))</f>
        <v>59300200</v>
      </c>
      <c r="D643" s="4">
        <f ca="1">IF(A643&gt;$A$8,"",OFFSET(InputPriceData!C$15,CalculationsAndCharts!$A643+$A$11,IF($C$5,8,0),1,1))</f>
        <v>452.13000499999998</v>
      </c>
      <c r="E643" s="4">
        <f ca="1">IF(A643&gt;$A$8,"",OFFSET(InputPriceData!D$15,CalculationsAndCharts!$A643+$A$11,IF($C$5,8,0),1,1))</f>
        <v>452.48998999999998</v>
      </c>
      <c r="F643" s="4">
        <f ca="1">IF(A643&gt;$A$8,"",OFFSET(InputPriceData!E$15,CalculationsAndCharts!$A643+$A$11,IF($C$5,8,0),1,1))</f>
        <v>450.92001299999998</v>
      </c>
      <c r="G643" s="4">
        <f ca="1">IF(A643&gt;$A$8,"",OFFSET(InputPriceData!F$15,CalculationsAndCharts!$A643+$A$11,IF($C$5,8,0),1,1))</f>
        <v>451.55999800000001</v>
      </c>
      <c r="H643" s="282">
        <f t="shared" ca="1" si="142"/>
        <v>452.48998999999998</v>
      </c>
      <c r="I643" s="292">
        <f t="shared" ca="1" si="143"/>
        <v>450.92001299999998</v>
      </c>
      <c r="J643" s="50">
        <f t="shared" ca="1" si="144"/>
        <v>1.5699769999999944</v>
      </c>
      <c r="K643" s="282"/>
      <c r="L643" s="282"/>
      <c r="M643" s="292">
        <f t="shared" ca="1" si="145"/>
        <v>2.6976681666336679</v>
      </c>
      <c r="N643" s="291"/>
      <c r="P643" s="292">
        <f t="shared" ca="1" si="146"/>
        <v>451.41146830705969</v>
      </c>
      <c r="Q643" s="301">
        <f t="shared" ca="1" si="147"/>
        <v>454.10913647369335</v>
      </c>
      <c r="R643" s="301">
        <f t="shared" ca="1" si="148"/>
        <v>448.71380014042603</v>
      </c>
      <c r="S643" s="50"/>
      <c r="T643" s="292"/>
      <c r="U643" s="265"/>
      <c r="V643" s="292">
        <f t="shared" ca="1" si="149"/>
        <v>451.41146830705969</v>
      </c>
      <c r="W643" s="241">
        <f t="shared" ca="1" si="150"/>
        <v>0.14852969294031482</v>
      </c>
      <c r="X643" s="351">
        <f t="shared" ca="1" si="151"/>
        <v>2.2061069684944205E-2</v>
      </c>
      <c r="Y643" s="50">
        <f t="shared" ca="1" si="141"/>
        <v>2.2385612856569534</v>
      </c>
      <c r="Z643" s="265">
        <f t="shared" ca="1" si="152"/>
        <v>453.79855928565695</v>
      </c>
      <c r="AA643" s="265">
        <f t="shared" ca="1" si="153"/>
        <v>449.32143671434306</v>
      </c>
      <c r="AB643" s="292"/>
      <c r="AC643" s="37"/>
      <c r="AD643" s="50"/>
      <c r="AE643" s="228"/>
      <c r="AF643" s="50"/>
      <c r="AG643" s="50"/>
      <c r="AH643" s="228"/>
      <c r="AI643" s="50"/>
      <c r="AJ643" s="50"/>
      <c r="AK643" s="50"/>
      <c r="AL643" s="68"/>
      <c r="AM643" s="246"/>
      <c r="AN643" s="241"/>
      <c r="AO643" s="68"/>
      <c r="AP643" s="68"/>
      <c r="AQ643" s="241"/>
      <c r="AR643" s="241"/>
      <c r="AS643" s="228"/>
      <c r="AT643" s="194"/>
      <c r="AU643" s="37"/>
      <c r="AV643" s="68"/>
      <c r="AW643" s="228"/>
      <c r="AX643" s="241"/>
      <c r="AY643" s="38"/>
      <c r="AZ643" s="38"/>
      <c r="BA643" s="55"/>
      <c r="BB643" s="55"/>
      <c r="BC643" s="3" t="e">
        <f t="shared" ca="1" si="154"/>
        <v>#N/A</v>
      </c>
      <c r="BD643" s="3">
        <f t="shared" ca="1" si="155"/>
        <v>59300200</v>
      </c>
      <c r="BE643" s="132"/>
      <c r="BF643" s="132"/>
      <c r="BG643" s="125"/>
      <c r="BJ643" s="68"/>
      <c r="BK643" s="68"/>
      <c r="BL643" s="68"/>
      <c r="BN643" s="169"/>
      <c r="BP643" s="68"/>
      <c r="BQ643" s="68"/>
      <c r="BR643" s="68"/>
      <c r="BU643" s="68"/>
      <c r="BV643" s="68"/>
      <c r="BW643" s="68"/>
      <c r="BX643" s="68"/>
      <c r="BZ643" s="237"/>
      <c r="CD643" s="237"/>
      <c r="CF643" s="68"/>
      <c r="CG643" s="68"/>
      <c r="CH643" s="237"/>
      <c r="CL643" s="237"/>
    </row>
    <row r="644" spans="1:90" x14ac:dyDescent="0.4">
      <c r="A644">
        <v>612</v>
      </c>
      <c r="B644" s="47">
        <f ca="1">IF(A644&gt;$A$8,"",OFFSET(InputPriceData!B$15,$A644+$A$11,0,1,1))</f>
        <v>44438</v>
      </c>
      <c r="C644" s="3">
        <f ca="1">IF(A644&gt;$A$8,"",OFFSET(InputPriceData!G$15,CalculationsAndCharts!$A644+$A$11,IF($C$5,8,0),1,1))</f>
        <v>48357400</v>
      </c>
      <c r="D644" s="4">
        <f ca="1">IF(A644&gt;$A$8,"",OFFSET(InputPriceData!C$15,CalculationsAndCharts!$A644+$A$11,IF($C$5,8,0),1,1))</f>
        <v>450.97000100000002</v>
      </c>
      <c r="E644" s="4">
        <f ca="1">IF(A644&gt;$A$8,"",OFFSET(InputPriceData!D$15,CalculationsAndCharts!$A644+$A$11,IF($C$5,8,0),1,1))</f>
        <v>453.07000699999998</v>
      </c>
      <c r="F644" s="4">
        <f ca="1">IF(A644&gt;$A$8,"",OFFSET(InputPriceData!E$15,CalculationsAndCharts!$A644+$A$11,IF($C$5,8,0),1,1))</f>
        <v>450.709991</v>
      </c>
      <c r="G644" s="4">
        <f ca="1">IF(A644&gt;$A$8,"",OFFSET(InputPriceData!F$15,CalculationsAndCharts!$A644+$A$11,IF($C$5,8,0),1,1))</f>
        <v>452.23001099999999</v>
      </c>
      <c r="H644" s="282">
        <f t="shared" ca="1" si="142"/>
        <v>453.07000699999998</v>
      </c>
      <c r="I644" s="292">
        <f t="shared" ca="1" si="143"/>
        <v>450.25</v>
      </c>
      <c r="J644" s="50">
        <f t="shared" ca="1" si="144"/>
        <v>2.8200069999999755</v>
      </c>
      <c r="K644" s="282"/>
      <c r="L644" s="282"/>
      <c r="M644" s="292">
        <f t="shared" ca="1" si="145"/>
        <v>3.1469067146169887</v>
      </c>
      <c r="N644" s="291"/>
      <c r="P644" s="292">
        <f t="shared" ca="1" si="146"/>
        <v>449.94523399573978</v>
      </c>
      <c r="Q644" s="301">
        <f t="shared" ca="1" si="147"/>
        <v>453.09214071035677</v>
      </c>
      <c r="R644" s="301">
        <f t="shared" ca="1" si="148"/>
        <v>446.79832728112279</v>
      </c>
      <c r="S644" s="50"/>
      <c r="T644" s="292"/>
      <c r="U644" s="265"/>
      <c r="V644" s="292">
        <f t="shared" ca="1" si="149"/>
        <v>449.94523399573978</v>
      </c>
      <c r="W644" s="241">
        <f t="shared" ca="1" si="150"/>
        <v>2.2847770042602065</v>
      </c>
      <c r="X644" s="351">
        <f t="shared" ca="1" si="151"/>
        <v>5.2202059591962433</v>
      </c>
      <c r="Y644" s="50">
        <f t="shared" ca="1" si="141"/>
        <v>2.2449523950018189</v>
      </c>
      <c r="Z644" s="265">
        <f t="shared" ca="1" si="152"/>
        <v>454.47496339500179</v>
      </c>
      <c r="AA644" s="265">
        <f t="shared" ca="1" si="153"/>
        <v>449.98505860499819</v>
      </c>
      <c r="AB644" s="292"/>
      <c r="AC644" s="37"/>
      <c r="AD644" s="50"/>
      <c r="AE644" s="228"/>
      <c r="AF644" s="50"/>
      <c r="AG644" s="50"/>
      <c r="AH644" s="228"/>
      <c r="AI644" s="50"/>
      <c r="AJ644" s="50"/>
      <c r="AK644" s="50"/>
      <c r="AL644" s="68"/>
      <c r="AM644" s="246"/>
      <c r="AN644" s="241"/>
      <c r="AO644" s="68"/>
      <c r="AP644" s="68"/>
      <c r="AQ644" s="241"/>
      <c r="AR644" s="241"/>
      <c r="AS644" s="228"/>
      <c r="AT644" s="194"/>
      <c r="AU644" s="37"/>
      <c r="AV644" s="68"/>
      <c r="AW644" s="228"/>
      <c r="AX644" s="241"/>
      <c r="AY644" s="38"/>
      <c r="AZ644" s="38"/>
      <c r="BA644" s="55"/>
      <c r="BB644" s="55"/>
      <c r="BC644" s="3">
        <f t="shared" ca="1" si="154"/>
        <v>48357400</v>
      </c>
      <c r="BD644" s="3" t="e">
        <f t="shared" ca="1" si="155"/>
        <v>#N/A</v>
      </c>
      <c r="BE644" s="132"/>
      <c r="BF644" s="132"/>
      <c r="BG644" s="125"/>
      <c r="BJ644" s="68"/>
      <c r="BK644" s="68"/>
      <c r="BL644" s="68"/>
      <c r="BN644" s="169"/>
      <c r="BP644" s="68"/>
      <c r="BQ644" s="68"/>
      <c r="BR644" s="68"/>
      <c r="BU644" s="68"/>
      <c r="BV644" s="68"/>
      <c r="BW644" s="68"/>
      <c r="BX644" s="68"/>
      <c r="BZ644" s="237"/>
      <c r="CD644" s="237"/>
      <c r="CF644" s="68"/>
      <c r="CG644" s="68"/>
      <c r="CH644" s="237"/>
      <c r="CL644" s="237"/>
    </row>
    <row r="645" spans="1:90" x14ac:dyDescent="0.4">
      <c r="A645">
        <v>613</v>
      </c>
      <c r="B645" s="47">
        <f ca="1">IF(A645&gt;$A$8,"",OFFSET(InputPriceData!B$15,$A645+$A$11,0,1,1))</f>
        <v>44435</v>
      </c>
      <c r="C645" s="3">
        <f ca="1">IF(A645&gt;$A$8,"",OFFSET(InputPriceData!G$15,CalculationsAndCharts!$A645+$A$11,IF($C$5,8,0),1,1))</f>
        <v>77235100</v>
      </c>
      <c r="D645" s="4">
        <f ca="1">IF(A645&gt;$A$8,"",OFFSET(InputPriceData!C$15,CalculationsAndCharts!$A645+$A$11,IF($C$5,8,0),1,1))</f>
        <v>447.11999500000002</v>
      </c>
      <c r="E645" s="4">
        <f ca="1">IF(A645&gt;$A$8,"",OFFSET(InputPriceData!D$15,CalculationsAndCharts!$A645+$A$11,IF($C$5,8,0),1,1))</f>
        <v>450.64999399999999</v>
      </c>
      <c r="F645" s="4">
        <f ca="1">IF(A645&gt;$A$8,"",OFFSET(InputPriceData!E$15,CalculationsAndCharts!$A645+$A$11,IF($C$5,8,0),1,1))</f>
        <v>447.05999800000001</v>
      </c>
      <c r="G645" s="4">
        <f ca="1">IF(A645&gt;$A$8,"",OFFSET(InputPriceData!F$15,CalculationsAndCharts!$A645+$A$11,IF($C$5,8,0),1,1))</f>
        <v>450.25</v>
      </c>
      <c r="H645" s="282">
        <f t="shared" ca="1" si="142"/>
        <v>450.64999399999999</v>
      </c>
      <c r="I645" s="292">
        <f t="shared" ca="1" si="143"/>
        <v>446.26001000000002</v>
      </c>
      <c r="J645" s="50">
        <f t="shared" ca="1" si="144"/>
        <v>4.3899839999999699</v>
      </c>
      <c r="K645" s="282"/>
      <c r="L645" s="282"/>
      <c r="M645" s="292">
        <f t="shared" ca="1" si="145"/>
        <v>3.0283924582613362</v>
      </c>
      <c r="N645" s="291"/>
      <c r="P645" s="292">
        <f t="shared" ca="1" si="146"/>
        <v>448.22517003649182</v>
      </c>
      <c r="Q645" s="301">
        <f t="shared" ca="1" si="147"/>
        <v>451.25356249475317</v>
      </c>
      <c r="R645" s="301">
        <f t="shared" ca="1" si="148"/>
        <v>445.19677757823047</v>
      </c>
      <c r="S645" s="50"/>
      <c r="T645" s="292"/>
      <c r="U645" s="265"/>
      <c r="V645" s="292">
        <f t="shared" ca="1" si="149"/>
        <v>448.22517003649182</v>
      </c>
      <c r="W645" s="241">
        <f t="shared" ca="1" si="150"/>
        <v>2.0248299635081821</v>
      </c>
      <c r="X645" s="351">
        <f t="shared" ca="1" si="151"/>
        <v>4.0999363811205463</v>
      </c>
      <c r="Y645" s="50">
        <f t="shared" ca="1" si="141"/>
        <v>2.2692816517950978</v>
      </c>
      <c r="Z645" s="265">
        <f t="shared" ca="1" si="152"/>
        <v>452.5192816517951</v>
      </c>
      <c r="AA645" s="265">
        <f t="shared" ca="1" si="153"/>
        <v>447.9807183482049</v>
      </c>
      <c r="AB645" s="292"/>
      <c r="AC645" s="37"/>
      <c r="AD645" s="50"/>
      <c r="AE645" s="228"/>
      <c r="AF645" s="50"/>
      <c r="AG645" s="50"/>
      <c r="AH645" s="228"/>
      <c r="AI645" s="50"/>
      <c r="AJ645" s="50"/>
      <c r="AK645" s="50"/>
      <c r="AL645" s="68"/>
      <c r="AM645" s="246"/>
      <c r="AN645" s="241"/>
      <c r="AO645" s="68"/>
      <c r="AP645" s="68"/>
      <c r="AQ645" s="241"/>
      <c r="AR645" s="241"/>
      <c r="AS645" s="228"/>
      <c r="AT645" s="194"/>
      <c r="AU645" s="37"/>
      <c r="AV645" s="68"/>
      <c r="AW645" s="228"/>
      <c r="AX645" s="241"/>
      <c r="AY645" s="38"/>
      <c r="AZ645" s="38"/>
      <c r="BA645" s="55"/>
      <c r="BB645" s="55"/>
      <c r="BC645" s="3">
        <f t="shared" ca="1" si="154"/>
        <v>77235100</v>
      </c>
      <c r="BD645" s="3" t="e">
        <f t="shared" ca="1" si="155"/>
        <v>#N/A</v>
      </c>
      <c r="BE645" s="132"/>
      <c r="BF645" s="132"/>
      <c r="BG645" s="125"/>
      <c r="BJ645" s="68"/>
      <c r="BK645" s="68"/>
      <c r="BL645" s="68"/>
      <c r="BN645" s="169"/>
      <c r="BP645" s="68"/>
      <c r="BQ645" s="68"/>
      <c r="BR645" s="68"/>
      <c r="BU645" s="68"/>
      <c r="BV645" s="68"/>
      <c r="BW645" s="68"/>
      <c r="BX645" s="68"/>
      <c r="BZ645" s="237"/>
      <c r="CD645" s="237"/>
      <c r="CF645" s="68"/>
      <c r="CG645" s="68"/>
      <c r="CH645" s="237"/>
      <c r="CL645" s="237"/>
    </row>
    <row r="646" spans="1:90" x14ac:dyDescent="0.4">
      <c r="A646">
        <v>614</v>
      </c>
      <c r="B646" s="47">
        <f ca="1">IF(A646&gt;$A$8,"",OFFSET(InputPriceData!B$15,$A646+$A$11,0,1,1))</f>
        <v>44434</v>
      </c>
      <c r="C646" s="3">
        <f ca="1">IF(A646&gt;$A$8,"",OFFSET(InputPriceData!G$15,CalculationsAndCharts!$A646+$A$11,IF($C$5,8,0),1,1))</f>
        <v>57829600</v>
      </c>
      <c r="D646" s="4">
        <f ca="1">IF(A646&gt;$A$8,"",OFFSET(InputPriceData!C$15,CalculationsAndCharts!$A646+$A$11,IF($C$5,8,0),1,1))</f>
        <v>448.60998499999999</v>
      </c>
      <c r="E646" s="4">
        <f ca="1">IF(A646&gt;$A$8,"",OFFSET(InputPriceData!D$15,CalculationsAndCharts!$A646+$A$11,IF($C$5,8,0),1,1))</f>
        <v>448.85998499999999</v>
      </c>
      <c r="F646" s="4">
        <f ca="1">IF(A646&gt;$A$8,"",OFFSET(InputPriceData!E$15,CalculationsAndCharts!$A646+$A$11,IF($C$5,8,0),1,1))</f>
        <v>446.16000400000001</v>
      </c>
      <c r="G646" s="4">
        <f ca="1">IF(A646&gt;$A$8,"",OFFSET(InputPriceData!F$15,CalculationsAndCharts!$A646+$A$11,IF($C$5,8,0),1,1))</f>
        <v>446.26001000000002</v>
      </c>
      <c r="H646" s="282">
        <f t="shared" ca="1" si="142"/>
        <v>448.91000400000001</v>
      </c>
      <c r="I646" s="292">
        <f t="shared" ca="1" si="143"/>
        <v>446.16000400000001</v>
      </c>
      <c r="J646" s="50">
        <f t="shared" ca="1" si="144"/>
        <v>2.75</v>
      </c>
      <c r="K646" s="282"/>
      <c r="L646" s="282"/>
      <c r="M646" s="292">
        <f t="shared" ca="1" si="145"/>
        <v>2.9320574718263264</v>
      </c>
      <c r="N646" s="291"/>
      <c r="P646" s="292">
        <f t="shared" ca="1" si="146"/>
        <v>447.40011427071232</v>
      </c>
      <c r="Q646" s="301">
        <f t="shared" ca="1" si="147"/>
        <v>450.33217174253866</v>
      </c>
      <c r="R646" s="301">
        <f t="shared" ca="1" si="148"/>
        <v>444.46805679888598</v>
      </c>
      <c r="S646" s="50"/>
      <c r="T646" s="292"/>
      <c r="U646" s="265"/>
      <c r="V646" s="292">
        <f t="shared" ca="1" si="149"/>
        <v>447.40011427071232</v>
      </c>
      <c r="W646" s="241">
        <f t="shared" ca="1" si="150"/>
        <v>-1.1401042707122997</v>
      </c>
      <c r="X646" s="351">
        <f t="shared" ca="1" si="151"/>
        <v>1.2998377480964247</v>
      </c>
      <c r="Y646" s="50">
        <f t="shared" ca="1" si="141"/>
        <v>2.2794891675094857</v>
      </c>
      <c r="Z646" s="265">
        <f t="shared" ca="1" si="152"/>
        <v>448.53949916750952</v>
      </c>
      <c r="AA646" s="265">
        <f t="shared" ca="1" si="153"/>
        <v>443.98052083249053</v>
      </c>
      <c r="AB646" s="292"/>
      <c r="AC646" s="37"/>
      <c r="AD646" s="50"/>
      <c r="AE646" s="228"/>
      <c r="AF646" s="50"/>
      <c r="AG646" s="50"/>
      <c r="AH646" s="228"/>
      <c r="AI646" s="50"/>
      <c r="AJ646" s="50"/>
      <c r="AK646" s="50"/>
      <c r="AL646" s="68"/>
      <c r="AM646" s="246"/>
      <c r="AN646" s="241"/>
      <c r="AO646" s="68"/>
      <c r="AP646" s="68"/>
      <c r="AQ646" s="241"/>
      <c r="AR646" s="241"/>
      <c r="AS646" s="228"/>
      <c r="AT646" s="194"/>
      <c r="AU646" s="37"/>
      <c r="AV646" s="68"/>
      <c r="AW646" s="228"/>
      <c r="AX646" s="241"/>
      <c r="AY646" s="38"/>
      <c r="AZ646" s="38"/>
      <c r="BA646" s="55"/>
      <c r="BB646" s="55"/>
      <c r="BC646" s="3" t="e">
        <f t="shared" ca="1" si="154"/>
        <v>#N/A</v>
      </c>
      <c r="BD646" s="3">
        <f t="shared" ca="1" si="155"/>
        <v>57829600</v>
      </c>
      <c r="BE646" s="132"/>
      <c r="BF646" s="132"/>
      <c r="BG646" s="125"/>
      <c r="BJ646" s="68"/>
      <c r="BK646" s="68"/>
      <c r="BL646" s="68"/>
      <c r="BN646" s="169"/>
      <c r="BP646" s="68"/>
      <c r="BQ646" s="68"/>
      <c r="BR646" s="68"/>
      <c r="BU646" s="68"/>
      <c r="BV646" s="68"/>
      <c r="BW646" s="68"/>
      <c r="BX646" s="68"/>
      <c r="BZ646" s="237"/>
      <c r="CD646" s="237"/>
      <c r="CF646" s="68"/>
      <c r="CG646" s="68"/>
      <c r="CH646" s="237"/>
      <c r="CL646" s="237"/>
    </row>
    <row r="647" spans="1:90" x14ac:dyDescent="0.4">
      <c r="A647">
        <v>615</v>
      </c>
      <c r="B647" s="47">
        <f ca="1">IF(A647&gt;$A$8,"",OFFSET(InputPriceData!B$15,$A647+$A$11,0,1,1))</f>
        <v>44433</v>
      </c>
      <c r="C647" s="3">
        <f ca="1">IF(A647&gt;$A$8,"",OFFSET(InputPriceData!G$15,CalculationsAndCharts!$A647+$A$11,IF($C$5,8,0),1,1))</f>
        <v>40529700</v>
      </c>
      <c r="D647" s="4">
        <f ca="1">IF(A647&gt;$A$8,"",OFFSET(InputPriceData!C$15,CalculationsAndCharts!$A647+$A$11,IF($C$5,8,0),1,1))</f>
        <v>448.17001299999998</v>
      </c>
      <c r="E647" s="4">
        <f ca="1">IF(A647&gt;$A$8,"",OFFSET(InputPriceData!D$15,CalculationsAndCharts!$A647+$A$11,IF($C$5,8,0),1,1))</f>
        <v>449.459991</v>
      </c>
      <c r="F647" s="4">
        <f ca="1">IF(A647&gt;$A$8,"",OFFSET(InputPriceData!E$15,CalculationsAndCharts!$A647+$A$11,IF($C$5,8,0),1,1))</f>
        <v>447.76998900000001</v>
      </c>
      <c r="G647" s="4">
        <f ca="1">IF(A647&gt;$A$8,"",OFFSET(InputPriceData!F$15,CalculationsAndCharts!$A647+$A$11,IF($C$5,8,0),1,1))</f>
        <v>448.91000400000001</v>
      </c>
      <c r="H647" s="282">
        <f t="shared" ca="1" si="142"/>
        <v>449.459991</v>
      </c>
      <c r="I647" s="292">
        <f t="shared" ca="1" si="143"/>
        <v>447.76998900000001</v>
      </c>
      <c r="J647" s="50">
        <f t="shared" ca="1" si="144"/>
        <v>1.6900019999999927</v>
      </c>
      <c r="K647" s="282"/>
      <c r="L647" s="282"/>
      <c r="M647" s="292">
        <f t="shared" ca="1" si="145"/>
        <v>3.5322945311413401</v>
      </c>
      <c r="N647" s="291"/>
      <c r="P647" s="292">
        <f t="shared" ca="1" si="146"/>
        <v>446.55239247711859</v>
      </c>
      <c r="Q647" s="301">
        <f t="shared" ca="1" si="147"/>
        <v>450.08468700825995</v>
      </c>
      <c r="R647" s="301">
        <f t="shared" ca="1" si="148"/>
        <v>443.02009794597723</v>
      </c>
      <c r="S647" s="50"/>
      <c r="T647" s="292"/>
      <c r="U647" s="265"/>
      <c r="V647" s="292">
        <f t="shared" ca="1" si="149"/>
        <v>446.55239247711859</v>
      </c>
      <c r="W647" s="241">
        <f t="shared" ca="1" si="150"/>
        <v>2.3576115228814274</v>
      </c>
      <c r="X647" s="351">
        <f t="shared" ca="1" si="151"/>
        <v>5.5583320928232833</v>
      </c>
      <c r="Y647" s="50">
        <f t="shared" ca="1" si="141"/>
        <v>2.2662303239071884</v>
      </c>
      <c r="Z647" s="265">
        <f t="shared" ca="1" si="152"/>
        <v>451.17623432390718</v>
      </c>
      <c r="AA647" s="265">
        <f t="shared" ca="1" si="153"/>
        <v>446.64377367609285</v>
      </c>
      <c r="AB647" s="292"/>
      <c r="AC647" s="37"/>
      <c r="AD647" s="50"/>
      <c r="AE647" s="228"/>
      <c r="AF647" s="50"/>
      <c r="AG647" s="50"/>
      <c r="AH647" s="228"/>
      <c r="AI647" s="50"/>
      <c r="AJ647" s="50"/>
      <c r="AK647" s="50"/>
      <c r="AL647" s="68"/>
      <c r="AM647" s="246"/>
      <c r="AN647" s="241"/>
      <c r="AO647" s="68"/>
      <c r="AP647" s="68"/>
      <c r="AQ647" s="241"/>
      <c r="AR647" s="241"/>
      <c r="AS647" s="228"/>
      <c r="AT647" s="194"/>
      <c r="AU647" s="37"/>
      <c r="AV647" s="68"/>
      <c r="AW647" s="228"/>
      <c r="AX647" s="241"/>
      <c r="AY647" s="38"/>
      <c r="AZ647" s="38"/>
      <c r="BA647" s="55"/>
      <c r="BB647" s="55"/>
      <c r="BC647" s="3">
        <f t="shared" ca="1" si="154"/>
        <v>40529700</v>
      </c>
      <c r="BD647" s="3" t="e">
        <f t="shared" ca="1" si="155"/>
        <v>#N/A</v>
      </c>
      <c r="BE647" s="132"/>
      <c r="BF647" s="132"/>
      <c r="BG647" s="125"/>
      <c r="BJ647" s="68"/>
      <c r="BK647" s="68"/>
      <c r="BL647" s="68"/>
      <c r="BN647" s="169"/>
      <c r="BP647" s="68"/>
      <c r="BQ647" s="68"/>
      <c r="BR647" s="68"/>
      <c r="BU647" s="68"/>
      <c r="BV647" s="68"/>
      <c r="BW647" s="68"/>
      <c r="BX647" s="68"/>
      <c r="BZ647" s="237"/>
      <c r="CD647" s="237"/>
      <c r="CF647" s="68"/>
      <c r="CG647" s="68"/>
      <c r="CH647" s="237"/>
      <c r="CL647" s="237"/>
    </row>
    <row r="648" spans="1:90" x14ac:dyDescent="0.4">
      <c r="A648">
        <v>616</v>
      </c>
      <c r="B648" s="47">
        <f ca="1">IF(A648&gt;$A$8,"",OFFSET(InputPriceData!B$15,$A648+$A$11,0,1,1))</f>
        <v>44432</v>
      </c>
      <c r="C648" s="3">
        <f ca="1">IF(A648&gt;$A$8,"",OFFSET(InputPriceData!G$15,CalculationsAndCharts!$A648+$A$11,IF($C$5,8,0),1,1))</f>
        <v>38744700</v>
      </c>
      <c r="D648" s="4">
        <f ca="1">IF(A648&gt;$A$8,"",OFFSET(InputPriceData!C$15,CalculationsAndCharts!$A648+$A$11,IF($C$5,8,0),1,1))</f>
        <v>447.97000100000002</v>
      </c>
      <c r="E648" s="4">
        <f ca="1">IF(A648&gt;$A$8,"",OFFSET(InputPriceData!D$15,CalculationsAndCharts!$A648+$A$11,IF($C$5,8,0),1,1))</f>
        <v>448.540009</v>
      </c>
      <c r="F648" s="4">
        <f ca="1">IF(A648&gt;$A$8,"",OFFSET(InputPriceData!E$15,CalculationsAndCharts!$A648+$A$11,IF($C$5,8,0),1,1))</f>
        <v>447.42001299999998</v>
      </c>
      <c r="G648" s="4">
        <f ca="1">IF(A648&gt;$A$8,"",OFFSET(InputPriceData!F$15,CalculationsAndCharts!$A648+$A$11,IF($C$5,8,0),1,1))</f>
        <v>447.97000100000002</v>
      </c>
      <c r="H648" s="282">
        <f t="shared" ca="1" si="142"/>
        <v>448.540009</v>
      </c>
      <c r="I648" s="292">
        <f t="shared" ca="1" si="143"/>
        <v>447.26001000000002</v>
      </c>
      <c r="J648" s="50">
        <f t="shared" ca="1" si="144"/>
        <v>1.2799989999999752</v>
      </c>
      <c r="K648" s="282"/>
      <c r="L648" s="282"/>
      <c r="M648" s="292">
        <f t="shared" ca="1" si="145"/>
        <v>4.6723353171677493</v>
      </c>
      <c r="N648" s="291"/>
      <c r="P648" s="292">
        <f t="shared" ca="1" si="146"/>
        <v>444.93227869321413</v>
      </c>
      <c r="Q648" s="301">
        <f t="shared" ca="1" si="147"/>
        <v>449.60461401038185</v>
      </c>
      <c r="R648" s="301">
        <f t="shared" ca="1" si="148"/>
        <v>440.25994337604641</v>
      </c>
      <c r="S648" s="50"/>
      <c r="T648" s="292"/>
      <c r="U648" s="265"/>
      <c r="V648" s="292">
        <f t="shared" ca="1" si="149"/>
        <v>444.93227869321413</v>
      </c>
      <c r="W648" s="241">
        <f t="shared" ca="1" si="150"/>
        <v>3.0377223067858949</v>
      </c>
      <c r="X648" s="351">
        <f t="shared" ca="1" si="151"/>
        <v>9.2277568131446195</v>
      </c>
      <c r="Y648" s="50">
        <f t="shared" ca="1" si="141"/>
        <v>2.2096154295264721</v>
      </c>
      <c r="Z648" s="265">
        <f t="shared" ca="1" si="152"/>
        <v>450.1796164295265</v>
      </c>
      <c r="AA648" s="265">
        <f t="shared" ca="1" si="153"/>
        <v>445.76038557047355</v>
      </c>
      <c r="AB648" s="292"/>
      <c r="AC648" s="37"/>
      <c r="AD648" s="50"/>
      <c r="AE648" s="228"/>
      <c r="AF648" s="50"/>
      <c r="AG648" s="50"/>
      <c r="AH648" s="228"/>
      <c r="AI648" s="50"/>
      <c r="AJ648" s="50"/>
      <c r="AK648" s="50"/>
      <c r="AL648" s="68"/>
      <c r="AM648" s="246"/>
      <c r="AN648" s="241"/>
      <c r="AO648" s="68"/>
      <c r="AP648" s="68"/>
      <c r="AQ648" s="241"/>
      <c r="AR648" s="241"/>
      <c r="AS648" s="228"/>
      <c r="AT648" s="194"/>
      <c r="AU648" s="37"/>
      <c r="AV648" s="68"/>
      <c r="AW648" s="228"/>
      <c r="AX648" s="241"/>
      <c r="AY648" s="38"/>
      <c r="AZ648" s="38"/>
      <c r="BA648" s="55"/>
      <c r="BB648" s="55"/>
      <c r="BC648" s="3">
        <f t="shared" ca="1" si="154"/>
        <v>38744700</v>
      </c>
      <c r="BD648" s="3" t="e">
        <f t="shared" ca="1" si="155"/>
        <v>#N/A</v>
      </c>
      <c r="BE648" s="132"/>
      <c r="BF648" s="132"/>
      <c r="BG648" s="125"/>
      <c r="BJ648" s="68"/>
      <c r="BK648" s="68"/>
      <c r="BL648" s="68"/>
      <c r="BN648" s="169"/>
      <c r="BP648" s="68"/>
      <c r="BQ648" s="68"/>
      <c r="BR648" s="68"/>
      <c r="BU648" s="68"/>
      <c r="BV648" s="68"/>
      <c r="BW648" s="68"/>
      <c r="BX648" s="68"/>
      <c r="BZ648" s="237"/>
      <c r="CD648" s="237"/>
      <c r="CF648" s="68"/>
      <c r="CG648" s="68"/>
      <c r="CH648" s="237"/>
      <c r="CL648" s="237"/>
    </row>
    <row r="649" spans="1:90" x14ac:dyDescent="0.4">
      <c r="A649">
        <v>617</v>
      </c>
      <c r="B649" s="47">
        <f ca="1">IF(A649&gt;$A$8,"",OFFSET(InputPriceData!B$15,$A649+$A$11,0,1,1))</f>
        <v>44431</v>
      </c>
      <c r="C649" s="3">
        <f ca="1">IF(A649&gt;$A$8,"",OFFSET(InputPriceData!G$15,CalculationsAndCharts!$A649+$A$11,IF($C$5,8,0),1,1))</f>
        <v>54973000</v>
      </c>
      <c r="D649" s="4">
        <f ca="1">IF(A649&gt;$A$8,"",OFFSET(InputPriceData!C$15,CalculationsAndCharts!$A649+$A$11,IF($C$5,8,0),1,1))</f>
        <v>445.16000400000001</v>
      </c>
      <c r="E649" s="4">
        <f ca="1">IF(A649&gt;$A$8,"",OFFSET(InputPriceData!D$15,CalculationsAndCharts!$A649+$A$11,IF($C$5,8,0),1,1))</f>
        <v>448.23001099999999</v>
      </c>
      <c r="F649" s="4">
        <f ca="1">IF(A649&gt;$A$8,"",OFFSET(InputPriceData!E$15,CalculationsAndCharts!$A649+$A$11,IF($C$5,8,0),1,1))</f>
        <v>443.44000199999999</v>
      </c>
      <c r="G649" s="4">
        <f ca="1">IF(A649&gt;$A$8,"",OFFSET(InputPriceData!F$15,CalculationsAndCharts!$A649+$A$11,IF($C$5,8,0),1,1))</f>
        <v>447.26001000000002</v>
      </c>
      <c r="H649" s="282">
        <f t="shared" ca="1" si="142"/>
        <v>448.23001099999999</v>
      </c>
      <c r="I649" s="292">
        <f t="shared" ca="1" si="143"/>
        <v>443.35998499999999</v>
      </c>
      <c r="J649" s="50">
        <f t="shared" ca="1" si="144"/>
        <v>4.8700259999999957</v>
      </c>
      <c r="K649" s="282"/>
      <c r="L649" s="282"/>
      <c r="M649" s="292">
        <f t="shared" ca="1" si="145"/>
        <v>5.2659688794336121</v>
      </c>
      <c r="N649" s="291"/>
      <c r="P649" s="292">
        <f t="shared" ca="1" si="146"/>
        <v>443.24882700718058</v>
      </c>
      <c r="Q649" s="301">
        <f t="shared" ca="1" si="147"/>
        <v>448.51479588661419</v>
      </c>
      <c r="R649" s="301">
        <f t="shared" ca="1" si="148"/>
        <v>437.98285812774697</v>
      </c>
      <c r="S649" s="50"/>
      <c r="T649" s="292"/>
      <c r="U649" s="265"/>
      <c r="V649" s="292">
        <f t="shared" ca="1" si="149"/>
        <v>443.24882700718058</v>
      </c>
      <c r="W649" s="241">
        <f t="shared" ca="1" si="150"/>
        <v>4.0111829928194425</v>
      </c>
      <c r="X649" s="351">
        <f t="shared" ca="1" si="151"/>
        <v>16.08958900188394</v>
      </c>
      <c r="Y649" s="50">
        <f t="shared" ca="1" si="141"/>
        <v>2.1037829834691157</v>
      </c>
      <c r="Z649" s="265">
        <f t="shared" ca="1" si="152"/>
        <v>449.36379298346912</v>
      </c>
      <c r="AA649" s="265">
        <f t="shared" ca="1" si="153"/>
        <v>445.15622701653092</v>
      </c>
      <c r="AB649" s="292"/>
      <c r="AC649" s="37"/>
      <c r="AD649" s="50"/>
      <c r="AE649" s="228"/>
      <c r="AF649" s="50"/>
      <c r="AG649" s="50"/>
      <c r="AH649" s="228"/>
      <c r="AI649" s="50"/>
      <c r="AJ649" s="50"/>
      <c r="AK649" s="50"/>
      <c r="AL649" s="68"/>
      <c r="AM649" s="246"/>
      <c r="AN649" s="241"/>
      <c r="AO649" s="68"/>
      <c r="AP649" s="68"/>
      <c r="AQ649" s="241"/>
      <c r="AR649" s="241"/>
      <c r="AS649" s="228"/>
      <c r="AT649" s="194"/>
      <c r="AU649" s="37"/>
      <c r="AV649" s="68"/>
      <c r="AW649" s="228"/>
      <c r="AX649" s="241"/>
      <c r="AY649" s="38"/>
      <c r="AZ649" s="38"/>
      <c r="BA649" s="55"/>
      <c r="BB649" s="55"/>
      <c r="BC649" s="3">
        <f t="shared" ca="1" si="154"/>
        <v>54973000</v>
      </c>
      <c r="BD649" s="3" t="e">
        <f t="shared" ca="1" si="155"/>
        <v>#N/A</v>
      </c>
      <c r="BE649" s="132"/>
      <c r="BF649" s="132"/>
      <c r="BG649" s="125"/>
      <c r="BJ649" s="68"/>
      <c r="BK649" s="68"/>
      <c r="BL649" s="68"/>
      <c r="BN649" s="169"/>
      <c r="BP649" s="68"/>
      <c r="BQ649" s="68"/>
      <c r="BR649" s="68"/>
      <c r="BU649" s="68"/>
      <c r="BV649" s="68"/>
      <c r="BW649" s="68"/>
      <c r="BX649" s="68"/>
      <c r="BZ649" s="237"/>
      <c r="CD649" s="237"/>
      <c r="CF649" s="68"/>
      <c r="CG649" s="68"/>
      <c r="CH649" s="237"/>
      <c r="CL649" s="237"/>
    </row>
    <row r="650" spans="1:90" x14ac:dyDescent="0.4">
      <c r="A650">
        <v>618</v>
      </c>
      <c r="B650" s="47">
        <f ca="1">IF(A650&gt;$A$8,"",OFFSET(InputPriceData!B$15,$A650+$A$11,0,1,1))</f>
        <v>44428</v>
      </c>
      <c r="C650" s="3">
        <f ca="1">IF(A650&gt;$A$8,"",OFFSET(InputPriceData!G$15,CalculationsAndCharts!$A650+$A$11,IF($C$5,8,0),1,1))</f>
        <v>72008700</v>
      </c>
      <c r="D650" s="4">
        <f ca="1">IF(A650&gt;$A$8,"",OFFSET(InputPriceData!C$15,CalculationsAndCharts!$A650+$A$11,IF($C$5,8,0),1,1))</f>
        <v>440.23001099999999</v>
      </c>
      <c r="E650" s="4">
        <f ca="1">IF(A650&gt;$A$8,"",OFFSET(InputPriceData!D$15,CalculationsAndCharts!$A650+$A$11,IF($C$5,8,0),1,1))</f>
        <v>443.709991</v>
      </c>
      <c r="F650" s="4">
        <f ca="1">IF(A650&gt;$A$8,"",OFFSET(InputPriceData!E$15,CalculationsAndCharts!$A650+$A$11,IF($C$5,8,0),1,1))</f>
        <v>439.709991</v>
      </c>
      <c r="G650" s="4">
        <f ca="1">IF(A650&gt;$A$8,"",OFFSET(InputPriceData!F$15,CalculationsAndCharts!$A650+$A$11,IF($C$5,8,0),1,1))</f>
        <v>443.35998499999999</v>
      </c>
      <c r="H650" s="282">
        <f t="shared" ca="1" si="142"/>
        <v>443.709991</v>
      </c>
      <c r="I650" s="292">
        <f t="shared" ca="1" si="143"/>
        <v>439.709991</v>
      </c>
      <c r="J650" s="50">
        <f t="shared" ca="1" si="144"/>
        <v>4</v>
      </c>
      <c r="K650" s="282"/>
      <c r="L650" s="282"/>
      <c r="M650" s="292">
        <f t="shared" ca="1" si="145"/>
        <v>5.2448336246689884</v>
      </c>
      <c r="N650" s="291"/>
      <c r="P650" s="292">
        <f t="shared" ca="1" si="146"/>
        <v>442.30894061921521</v>
      </c>
      <c r="Q650" s="301">
        <f t="shared" ca="1" si="147"/>
        <v>447.55377424388422</v>
      </c>
      <c r="R650" s="301">
        <f t="shared" ca="1" si="148"/>
        <v>437.06410699454619</v>
      </c>
      <c r="S650" s="50"/>
      <c r="T650" s="292"/>
      <c r="U650" s="265"/>
      <c r="V650" s="292">
        <f t="shared" ca="1" si="149"/>
        <v>442.30894061921521</v>
      </c>
      <c r="W650" s="241">
        <f t="shared" ca="1" si="150"/>
        <v>1.0510443807847878</v>
      </c>
      <c r="X650" s="351">
        <f t="shared" ca="1" si="151"/>
        <v>1.104694290379278</v>
      </c>
      <c r="Y650" s="50">
        <f t="shared" ca="1" si="141"/>
        <v>2.1161304320861416</v>
      </c>
      <c r="Z650" s="265">
        <f t="shared" ca="1" si="152"/>
        <v>445.47611543208615</v>
      </c>
      <c r="AA650" s="265">
        <f t="shared" ca="1" si="153"/>
        <v>441.24385456791384</v>
      </c>
      <c r="AB650" s="292"/>
      <c r="AC650" s="37"/>
      <c r="AD650" s="50"/>
      <c r="AE650" s="228"/>
      <c r="AF650" s="50"/>
      <c r="AG650" s="50"/>
      <c r="AH650" s="228"/>
      <c r="AI650" s="50"/>
      <c r="AJ650" s="50"/>
      <c r="AK650" s="50"/>
      <c r="AL650" s="68"/>
      <c r="AM650" s="246"/>
      <c r="AN650" s="241"/>
      <c r="AO650" s="68"/>
      <c r="AP650" s="68"/>
      <c r="AQ650" s="241"/>
      <c r="AR650" s="241"/>
      <c r="AS650" s="228"/>
      <c r="AT650" s="194"/>
      <c r="AU650" s="37"/>
      <c r="AV650" s="68"/>
      <c r="AW650" s="228"/>
      <c r="AX650" s="241"/>
      <c r="AY650" s="38"/>
      <c r="AZ650" s="38"/>
      <c r="BA650" s="55"/>
      <c r="BB650" s="55"/>
      <c r="BC650" s="3">
        <f t="shared" ca="1" si="154"/>
        <v>72008700</v>
      </c>
      <c r="BD650" s="3" t="e">
        <f t="shared" ca="1" si="155"/>
        <v>#N/A</v>
      </c>
      <c r="BE650" s="132"/>
      <c r="BF650" s="132"/>
      <c r="BG650" s="125"/>
      <c r="BJ650" s="68"/>
      <c r="BK650" s="68"/>
      <c r="BL650" s="68"/>
      <c r="BN650" s="169"/>
      <c r="BP650" s="68"/>
      <c r="BQ650" s="68"/>
      <c r="BR650" s="68"/>
      <c r="BU650" s="68"/>
      <c r="BV650" s="68"/>
      <c r="BW650" s="68"/>
      <c r="BX650" s="68"/>
      <c r="BZ650" s="237"/>
      <c r="CD650" s="237"/>
      <c r="CF650" s="68"/>
      <c r="CG650" s="68"/>
      <c r="CH650" s="237"/>
      <c r="CL650" s="237"/>
    </row>
    <row r="651" spans="1:90" x14ac:dyDescent="0.4">
      <c r="A651">
        <v>619</v>
      </c>
      <c r="B651" s="47">
        <f ca="1">IF(A651&gt;$A$8,"",OFFSET(InputPriceData!B$15,$A651+$A$11,0,1,1))</f>
        <v>44427</v>
      </c>
      <c r="C651" s="3">
        <f ca="1">IF(A651&gt;$A$8,"",OFFSET(InputPriceData!G$15,CalculationsAndCharts!$A651+$A$11,IF($C$5,8,0),1,1))</f>
        <v>92812200</v>
      </c>
      <c r="D651" s="4">
        <f ca="1">IF(A651&gt;$A$8,"",OFFSET(InputPriceData!C$15,CalculationsAndCharts!$A651+$A$11,IF($C$5,8,0),1,1))</f>
        <v>436.26998900000001</v>
      </c>
      <c r="E651" s="4">
        <f ca="1">IF(A651&gt;$A$8,"",OFFSET(InputPriceData!D$15,CalculationsAndCharts!$A651+$A$11,IF($C$5,8,0),1,1))</f>
        <v>441.14001500000001</v>
      </c>
      <c r="F651" s="4">
        <f ca="1">IF(A651&gt;$A$8,"",OFFSET(InputPriceData!E$15,CalculationsAndCharts!$A651+$A$11,IF($C$5,8,0),1,1))</f>
        <v>436.11999500000002</v>
      </c>
      <c r="G651" s="4">
        <f ca="1">IF(A651&gt;$A$8,"",OFFSET(InputPriceData!F$15,CalculationsAndCharts!$A651+$A$11,IF($C$5,8,0),1,1))</f>
        <v>439.85998499999999</v>
      </c>
      <c r="H651" s="282">
        <f t="shared" ca="1" si="142"/>
        <v>441.14001500000001</v>
      </c>
      <c r="I651" s="292">
        <f t="shared" ca="1" si="143"/>
        <v>436.11999500000002</v>
      </c>
      <c r="J651" s="50">
        <f t="shared" ca="1" si="144"/>
        <v>5.0200199999999882</v>
      </c>
      <c r="K651" s="282"/>
      <c r="L651" s="282"/>
      <c r="M651" s="292">
        <f t="shared" ca="1" si="145"/>
        <v>5.0747791727275633</v>
      </c>
      <c r="N651" s="291"/>
      <c r="P651" s="292">
        <f t="shared" ca="1" si="146"/>
        <v>443.05453968543338</v>
      </c>
      <c r="Q651" s="301">
        <f t="shared" ca="1" si="147"/>
        <v>448.12931885816096</v>
      </c>
      <c r="R651" s="301">
        <f t="shared" ca="1" si="148"/>
        <v>437.97976051270581</v>
      </c>
      <c r="S651" s="50"/>
      <c r="T651" s="292"/>
      <c r="U651" s="265"/>
      <c r="V651" s="292">
        <f t="shared" ca="1" si="149"/>
        <v>443.05453968543338</v>
      </c>
      <c r="W651" s="241">
        <f t="shared" ca="1" si="150"/>
        <v>-3.1945546854333884</v>
      </c>
      <c r="X651" s="351">
        <f t="shared" ca="1" si="151"/>
        <v>10.205179638224415</v>
      </c>
      <c r="Y651" s="50">
        <f t="shared" ca="1" si="141"/>
        <v>2.4633591281873257</v>
      </c>
      <c r="Z651" s="265">
        <f t="shared" ca="1" si="152"/>
        <v>442.32334412818733</v>
      </c>
      <c r="AA651" s="265">
        <f t="shared" ca="1" si="153"/>
        <v>437.39662587181266</v>
      </c>
      <c r="AB651" s="292"/>
      <c r="AC651" s="37"/>
      <c r="AD651" s="50"/>
      <c r="AE651" s="228"/>
      <c r="AF651" s="50"/>
      <c r="AG651" s="50"/>
      <c r="AH651" s="228"/>
      <c r="AI651" s="50"/>
      <c r="AJ651" s="50"/>
      <c r="AK651" s="50"/>
      <c r="AL651" s="68"/>
      <c r="AM651" s="246"/>
      <c r="AN651" s="241"/>
      <c r="AO651" s="68"/>
      <c r="AP651" s="68"/>
      <c r="AQ651" s="241"/>
      <c r="AR651" s="241"/>
      <c r="AS651" s="228"/>
      <c r="AT651" s="194"/>
      <c r="AU651" s="37"/>
      <c r="AV651" s="68"/>
      <c r="AW651" s="228"/>
      <c r="AX651" s="241"/>
      <c r="AY651" s="38"/>
      <c r="AZ651" s="38"/>
      <c r="BA651" s="55"/>
      <c r="BB651" s="55"/>
      <c r="BC651" s="3">
        <f t="shared" ca="1" si="154"/>
        <v>92812200</v>
      </c>
      <c r="BD651" s="3" t="e">
        <f t="shared" ca="1" si="155"/>
        <v>#N/A</v>
      </c>
      <c r="BE651" s="132"/>
      <c r="BF651" s="132"/>
      <c r="BG651" s="125"/>
      <c r="BJ651" s="68"/>
      <c r="BK651" s="68"/>
      <c r="BL651" s="68"/>
      <c r="BN651" s="169"/>
      <c r="BP651" s="68"/>
      <c r="BQ651" s="68"/>
      <c r="BR651" s="68"/>
      <c r="BU651" s="68"/>
      <c r="BV651" s="68"/>
      <c r="BW651" s="68"/>
      <c r="BX651" s="68"/>
      <c r="BZ651" s="237"/>
      <c r="CD651" s="237"/>
      <c r="CF651" s="68"/>
      <c r="CG651" s="68"/>
      <c r="CH651" s="237"/>
      <c r="CL651" s="237"/>
    </row>
    <row r="652" spans="1:90" x14ac:dyDescent="0.4">
      <c r="A652">
        <v>620</v>
      </c>
      <c r="B652" s="47">
        <f ca="1">IF(A652&gt;$A$8,"",OFFSET(InputPriceData!B$15,$A652+$A$11,0,1,1))</f>
        <v>44426</v>
      </c>
      <c r="C652" s="3">
        <f ca="1">IF(A652&gt;$A$8,"",OFFSET(InputPriceData!G$15,CalculationsAndCharts!$A652+$A$11,IF($C$5,8,0),1,1))</f>
        <v>89351900</v>
      </c>
      <c r="D652" s="4">
        <f ca="1">IF(A652&gt;$A$8,"",OFFSET(InputPriceData!C$15,CalculationsAndCharts!$A652+$A$11,IF($C$5,8,0),1,1))</f>
        <v>442.959991</v>
      </c>
      <c r="E652" s="4">
        <f ca="1">IF(A652&gt;$A$8,"",OFFSET(InputPriceData!D$15,CalculationsAndCharts!$A652+$A$11,IF($C$5,8,0),1,1))</f>
        <v>444.63000499999998</v>
      </c>
      <c r="F652" s="4">
        <f ca="1">IF(A652&gt;$A$8,"",OFFSET(InputPriceData!E$15,CalculationsAndCharts!$A652+$A$11,IF($C$5,8,0),1,1))</f>
        <v>438.92001299999998</v>
      </c>
      <c r="G652" s="4">
        <f ca="1">IF(A652&gt;$A$8,"",OFFSET(InputPriceData!F$15,CalculationsAndCharts!$A652+$A$11,IF($C$5,8,0),1,1))</f>
        <v>439.17999300000002</v>
      </c>
      <c r="H652" s="282">
        <f t="shared" ca="1" si="142"/>
        <v>444.63000499999998</v>
      </c>
      <c r="I652" s="292">
        <f t="shared" ca="1" si="143"/>
        <v>438.92001299999998</v>
      </c>
      <c r="J652" s="50">
        <f t="shared" ca="1" si="144"/>
        <v>5.7099919999999997</v>
      </c>
      <c r="K652" s="282"/>
      <c r="L652" s="282"/>
      <c r="M652" s="292">
        <f t="shared" ca="1" si="145"/>
        <v>4.3145272032593986</v>
      </c>
      <c r="N652" s="291"/>
      <c r="P652" s="292">
        <f t="shared" ca="1" si="146"/>
        <v>445.07928729277808</v>
      </c>
      <c r="Q652" s="301">
        <f t="shared" ca="1" si="147"/>
        <v>449.39381449603746</v>
      </c>
      <c r="R652" s="301">
        <f t="shared" ca="1" si="148"/>
        <v>440.76476008951869</v>
      </c>
      <c r="S652" s="50"/>
      <c r="T652" s="292"/>
      <c r="U652" s="265"/>
      <c r="V652" s="292">
        <f t="shared" ca="1" si="149"/>
        <v>445.07928729277808</v>
      </c>
      <c r="W652" s="241">
        <f t="shared" ca="1" si="150"/>
        <v>-5.8992942927780518</v>
      </c>
      <c r="X652" s="351">
        <f t="shared" ca="1" si="151"/>
        <v>34.801673152803694</v>
      </c>
      <c r="Y652" s="50">
        <f t="shared" ca="1" si="141"/>
        <v>2.4686021127798026</v>
      </c>
      <c r="Z652" s="265">
        <f t="shared" ca="1" si="152"/>
        <v>441.64859511277984</v>
      </c>
      <c r="AA652" s="265">
        <f t="shared" ca="1" si="153"/>
        <v>436.7113908872202</v>
      </c>
      <c r="AB652" s="292"/>
      <c r="AC652" s="37"/>
      <c r="AD652" s="50"/>
      <c r="AE652" s="228"/>
      <c r="AF652" s="50"/>
      <c r="AG652" s="50"/>
      <c r="AH652" s="228"/>
      <c r="AI652" s="50"/>
      <c r="AJ652" s="50"/>
      <c r="AK652" s="50"/>
      <c r="AL652" s="68"/>
      <c r="AM652" s="246"/>
      <c r="AN652" s="241"/>
      <c r="AO652" s="68"/>
      <c r="AP652" s="68"/>
      <c r="AQ652" s="241"/>
      <c r="AR652" s="241"/>
      <c r="AS652" s="228"/>
      <c r="AT652" s="194"/>
      <c r="AU652" s="37"/>
      <c r="AV652" s="68"/>
      <c r="AW652" s="228"/>
      <c r="AX652" s="241"/>
      <c r="AY652" s="38"/>
      <c r="AZ652" s="38"/>
      <c r="BA652" s="55"/>
      <c r="BB652" s="55"/>
      <c r="BC652" s="3" t="e">
        <f t="shared" ca="1" si="154"/>
        <v>#N/A</v>
      </c>
      <c r="BD652" s="3">
        <f t="shared" ca="1" si="155"/>
        <v>89351900</v>
      </c>
      <c r="BE652" s="132"/>
      <c r="BF652" s="132"/>
      <c r="BG652" s="125"/>
      <c r="BJ652" s="68"/>
      <c r="BK652" s="68"/>
      <c r="BL652" s="68"/>
      <c r="BN652" s="169"/>
      <c r="BP652" s="68"/>
      <c r="BQ652" s="68"/>
      <c r="BR652" s="68"/>
      <c r="BU652" s="68"/>
      <c r="BV652" s="68"/>
      <c r="BW652" s="68"/>
      <c r="BX652" s="68"/>
      <c r="BZ652" s="237"/>
      <c r="CD652" s="237"/>
      <c r="CF652" s="68"/>
      <c r="CG652" s="68"/>
      <c r="CH652" s="237"/>
      <c r="CL652" s="237"/>
    </row>
    <row r="653" spans="1:90" x14ac:dyDescent="0.4">
      <c r="A653">
        <v>621</v>
      </c>
      <c r="B653" s="47">
        <f ca="1">IF(A653&gt;$A$8,"",OFFSET(InputPriceData!B$15,$A653+$A$11,0,1,1))</f>
        <v>44425</v>
      </c>
      <c r="C653" s="3">
        <f ca="1">IF(A653&gt;$A$8,"",OFFSET(InputPriceData!G$15,CalculationsAndCharts!$A653+$A$11,IF($C$5,8,0),1,1))</f>
        <v>92673900</v>
      </c>
      <c r="D653" s="4">
        <f ca="1">IF(A653&gt;$A$8,"",OFFSET(InputPriceData!C$15,CalculationsAndCharts!$A653+$A$11,IF($C$5,8,0),1,1))</f>
        <v>444.23998999999998</v>
      </c>
      <c r="E653" s="4">
        <f ca="1">IF(A653&gt;$A$8,"",OFFSET(InputPriceData!D$15,CalculationsAndCharts!$A653+$A$11,IF($C$5,8,0),1,1))</f>
        <v>444.959991</v>
      </c>
      <c r="F653" s="4">
        <f ca="1">IF(A653&gt;$A$8,"",OFFSET(InputPriceData!E$15,CalculationsAndCharts!$A653+$A$11,IF($C$5,8,0),1,1))</f>
        <v>440.85000600000001</v>
      </c>
      <c r="G653" s="4">
        <f ca="1">IF(A653&gt;$A$8,"",OFFSET(InputPriceData!F$15,CalculationsAndCharts!$A653+$A$11,IF($C$5,8,0),1,1))</f>
        <v>444.040009</v>
      </c>
      <c r="H653" s="282">
        <f t="shared" ca="1" si="142"/>
        <v>446.97000100000002</v>
      </c>
      <c r="I653" s="292">
        <f t="shared" ca="1" si="143"/>
        <v>440.85000600000001</v>
      </c>
      <c r="J653" s="50">
        <f t="shared" ca="1" si="144"/>
        <v>6.1199950000000172</v>
      </c>
      <c r="K653" s="282"/>
      <c r="L653" s="282"/>
      <c r="M653" s="292">
        <f t="shared" ca="1" si="145"/>
        <v>2.9847977455090735</v>
      </c>
      <c r="N653" s="291"/>
      <c r="P653" s="292">
        <f t="shared" ca="1" si="146"/>
        <v>446.51134550239937</v>
      </c>
      <c r="Q653" s="301">
        <f t="shared" ca="1" si="147"/>
        <v>449.49614324790844</v>
      </c>
      <c r="R653" s="301">
        <f t="shared" ca="1" si="148"/>
        <v>443.5265477568903</v>
      </c>
      <c r="S653" s="50"/>
      <c r="T653" s="292"/>
      <c r="U653" s="265"/>
      <c r="V653" s="292">
        <f t="shared" ca="1" si="149"/>
        <v>446.51134550239937</v>
      </c>
      <c r="W653" s="241">
        <f t="shared" ca="1" si="150"/>
        <v>-2.4713365023993674</v>
      </c>
      <c r="X653" s="351">
        <f t="shared" ca="1" si="151"/>
        <v>6.1075041080915389</v>
      </c>
      <c r="Y653" s="50">
        <f t="shared" ca="1" si="141"/>
        <v>2.2277996007580052</v>
      </c>
      <c r="Z653" s="265">
        <f t="shared" ca="1" si="152"/>
        <v>446.26780860075803</v>
      </c>
      <c r="AA653" s="265">
        <f t="shared" ca="1" si="153"/>
        <v>441.81220939924197</v>
      </c>
      <c r="AB653" s="292"/>
      <c r="AC653" s="37"/>
      <c r="AD653" s="50"/>
      <c r="AE653" s="228"/>
      <c r="AF653" s="50"/>
      <c r="AG653" s="50"/>
      <c r="AH653" s="228"/>
      <c r="AI653" s="50"/>
      <c r="AJ653" s="50"/>
      <c r="AK653" s="50"/>
      <c r="AL653" s="68"/>
      <c r="AM653" s="246"/>
      <c r="AN653" s="241"/>
      <c r="AO653" s="68"/>
      <c r="AP653" s="68"/>
      <c r="AQ653" s="241"/>
      <c r="AR653" s="241"/>
      <c r="AS653" s="228"/>
      <c r="AT653" s="194"/>
      <c r="AU653" s="37"/>
      <c r="AV653" s="68"/>
      <c r="AW653" s="228"/>
      <c r="AX653" s="241"/>
      <c r="AY653" s="38"/>
      <c r="AZ653" s="38"/>
      <c r="BA653" s="55"/>
      <c r="BB653" s="55"/>
      <c r="BC653" s="3" t="e">
        <f t="shared" ca="1" si="154"/>
        <v>#N/A</v>
      </c>
      <c r="BD653" s="3">
        <f t="shared" ca="1" si="155"/>
        <v>92673900</v>
      </c>
      <c r="BE653" s="132"/>
      <c r="BF653" s="132"/>
      <c r="BG653" s="125"/>
      <c r="BJ653" s="68"/>
      <c r="BK653" s="68"/>
      <c r="BL653" s="68"/>
      <c r="BN653" s="169"/>
      <c r="BP653" s="68"/>
      <c r="BQ653" s="68"/>
      <c r="BR653" s="68"/>
      <c r="BU653" s="68"/>
      <c r="BV653" s="68"/>
      <c r="BW653" s="68"/>
      <c r="BX653" s="68"/>
      <c r="BZ653" s="237"/>
      <c r="CD653" s="237"/>
      <c r="CF653" s="68"/>
      <c r="CG653" s="68"/>
      <c r="CH653" s="237"/>
      <c r="CL653" s="237"/>
    </row>
    <row r="654" spans="1:90" x14ac:dyDescent="0.4">
      <c r="A654">
        <v>622</v>
      </c>
      <c r="B654" s="47">
        <f ca="1">IF(A654&gt;$A$8,"",OFFSET(InputPriceData!B$15,$A654+$A$11,0,1,1))</f>
        <v>44424</v>
      </c>
      <c r="C654" s="3">
        <f ca="1">IF(A654&gt;$A$8,"",OFFSET(InputPriceData!G$15,CalculationsAndCharts!$A654+$A$11,IF($C$5,8,0),1,1))</f>
        <v>73740000</v>
      </c>
      <c r="D654" s="4">
        <f ca="1">IF(A654&gt;$A$8,"",OFFSET(InputPriceData!C$15,CalculationsAndCharts!$A654+$A$11,IF($C$5,8,0),1,1))</f>
        <v>444.52999899999998</v>
      </c>
      <c r="E654" s="4">
        <f ca="1">IF(A654&gt;$A$8,"",OFFSET(InputPriceData!D$15,CalculationsAndCharts!$A654+$A$11,IF($C$5,8,0),1,1))</f>
        <v>447.10998499999999</v>
      </c>
      <c r="F654" s="4">
        <f ca="1">IF(A654&gt;$A$8,"",OFFSET(InputPriceData!E$15,CalculationsAndCharts!$A654+$A$11,IF($C$5,8,0),1,1))</f>
        <v>442.86999500000002</v>
      </c>
      <c r="G654" s="4">
        <f ca="1">IF(A654&gt;$A$8,"",OFFSET(InputPriceData!F$15,CalculationsAndCharts!$A654+$A$11,IF($C$5,8,0),1,1))</f>
        <v>446.97000100000002</v>
      </c>
      <c r="H654" s="282">
        <f t="shared" ca="1" si="142"/>
        <v>447.10998499999999</v>
      </c>
      <c r="I654" s="292">
        <f t="shared" ca="1" si="143"/>
        <v>442.86999500000002</v>
      </c>
      <c r="J654" s="50">
        <f t="shared" ca="1" si="144"/>
        <v>4.2399899999999775</v>
      </c>
      <c r="K654" s="282"/>
      <c r="L654" s="282"/>
      <c r="M654" s="292">
        <f t="shared" ca="1" si="145"/>
        <v>1.6381915330559058</v>
      </c>
      <c r="N654" s="291"/>
      <c r="P654" s="292">
        <f t="shared" ca="1" si="146"/>
        <v>446.20200863166872</v>
      </c>
      <c r="Q654" s="301">
        <f t="shared" ca="1" si="147"/>
        <v>447.84020016472465</v>
      </c>
      <c r="R654" s="301">
        <f t="shared" ca="1" si="148"/>
        <v>444.56381709861279</v>
      </c>
      <c r="S654" s="50"/>
      <c r="T654" s="292"/>
      <c r="U654" s="265"/>
      <c r="V654" s="292">
        <f t="shared" ca="1" si="149"/>
        <v>446.20200863166872</v>
      </c>
      <c r="W654" s="241">
        <f t="shared" ca="1" si="150"/>
        <v>0.76799236833130635</v>
      </c>
      <c r="X654" s="351">
        <f t="shared" ca="1" si="151"/>
        <v>0.5898122778151289</v>
      </c>
      <c r="Y654" s="50">
        <f t="shared" ca="1" si="141"/>
        <v>2.1585299978772654</v>
      </c>
      <c r="Z654" s="265">
        <f t="shared" ca="1" si="152"/>
        <v>449.12853099787731</v>
      </c>
      <c r="AA654" s="265">
        <f t="shared" ca="1" si="153"/>
        <v>444.81147100212274</v>
      </c>
      <c r="AB654" s="292"/>
      <c r="AC654" s="37"/>
      <c r="AD654" s="50"/>
      <c r="AE654" s="228"/>
      <c r="AF654" s="50"/>
      <c r="AG654" s="50"/>
      <c r="AH654" s="228"/>
      <c r="AI654" s="50"/>
      <c r="AJ654" s="50"/>
      <c r="AK654" s="50"/>
      <c r="AL654" s="68"/>
      <c r="AM654" s="246"/>
      <c r="AN654" s="241"/>
      <c r="AO654" s="68"/>
      <c r="AP654" s="68"/>
      <c r="AQ654" s="241"/>
      <c r="AR654" s="241"/>
      <c r="AS654" s="228"/>
      <c r="AT654" s="194"/>
      <c r="AU654" s="37"/>
      <c r="AV654" s="68"/>
      <c r="AW654" s="228"/>
      <c r="AX654" s="241"/>
      <c r="AY654" s="38"/>
      <c r="AZ654" s="38"/>
      <c r="BA654" s="55"/>
      <c r="BB654" s="55"/>
      <c r="BC654" s="3">
        <f t="shared" ca="1" si="154"/>
        <v>73740000</v>
      </c>
      <c r="BD654" s="3" t="e">
        <f t="shared" ca="1" si="155"/>
        <v>#N/A</v>
      </c>
      <c r="BE654" s="132"/>
      <c r="BF654" s="132"/>
      <c r="BG654" s="125"/>
      <c r="BJ654" s="68"/>
      <c r="BK654" s="68"/>
      <c r="BL654" s="68"/>
      <c r="BN654" s="169"/>
      <c r="BP654" s="68"/>
      <c r="BQ654" s="68"/>
      <c r="BR654" s="68"/>
      <c r="BU654" s="68"/>
      <c r="BV654" s="68"/>
      <c r="BW654" s="68"/>
      <c r="BX654" s="68"/>
      <c r="BZ654" s="237"/>
      <c r="CD654" s="237"/>
      <c r="CF654" s="68"/>
      <c r="CG654" s="68"/>
      <c r="CH654" s="237"/>
      <c r="CL654" s="237"/>
    </row>
    <row r="655" spans="1:90" x14ac:dyDescent="0.4">
      <c r="A655">
        <v>623</v>
      </c>
      <c r="B655" s="47">
        <f ca="1">IF(A655&gt;$A$8,"",OFFSET(InputPriceData!B$15,$A655+$A$11,0,1,1))</f>
        <v>44421</v>
      </c>
      <c r="C655" s="3">
        <f ca="1">IF(A655&gt;$A$8,"",OFFSET(InputPriceData!G$15,CalculationsAndCharts!$A655+$A$11,IF($C$5,8,0),1,1))</f>
        <v>39470300</v>
      </c>
      <c r="D655" s="4">
        <f ca="1">IF(A655&gt;$A$8,"",OFFSET(InputPriceData!C$15,CalculationsAndCharts!$A655+$A$11,IF($C$5,8,0),1,1))</f>
        <v>445.58999599999999</v>
      </c>
      <c r="E655" s="4">
        <f ca="1">IF(A655&gt;$A$8,"",OFFSET(InputPriceData!D$15,CalculationsAndCharts!$A655+$A$11,IF($C$5,8,0),1,1))</f>
        <v>445.94000199999999</v>
      </c>
      <c r="F655" s="4">
        <f ca="1">IF(A655&gt;$A$8,"",OFFSET(InputPriceData!E$15,CalculationsAndCharts!$A655+$A$11,IF($C$5,8,0),1,1))</f>
        <v>445.07000699999998</v>
      </c>
      <c r="G655" s="4">
        <f ca="1">IF(A655&gt;$A$8,"",OFFSET(InputPriceData!F$15,CalculationsAndCharts!$A655+$A$11,IF($C$5,8,0),1,1))</f>
        <v>445.92001299999998</v>
      </c>
      <c r="H655" s="282">
        <f t="shared" ca="1" si="142"/>
        <v>445.94000199999999</v>
      </c>
      <c r="I655" s="292">
        <f t="shared" ca="1" si="143"/>
        <v>445.07000699999998</v>
      </c>
      <c r="J655" s="50">
        <f t="shared" ca="1" si="144"/>
        <v>0.86999500000001717</v>
      </c>
      <c r="K655" s="282"/>
      <c r="L655" s="282"/>
      <c r="M655" s="292">
        <f t="shared" ca="1" si="145"/>
        <v>1.2812223564192764</v>
      </c>
      <c r="N655" s="291"/>
      <c r="P655" s="292">
        <f t="shared" ca="1" si="146"/>
        <v>445.1659799187359</v>
      </c>
      <c r="Q655" s="301">
        <f t="shared" ca="1" si="147"/>
        <v>446.44720227515518</v>
      </c>
      <c r="R655" s="301">
        <f t="shared" ca="1" si="148"/>
        <v>443.88475756231662</v>
      </c>
      <c r="S655" s="50"/>
      <c r="T655" s="292"/>
      <c r="U655" s="265"/>
      <c r="V655" s="292">
        <f t="shared" ca="1" si="149"/>
        <v>445.1659799187359</v>
      </c>
      <c r="W655" s="241">
        <f t="shared" ca="1" si="150"/>
        <v>0.75403308126408319</v>
      </c>
      <c r="X655" s="351">
        <f t="shared" ca="1" si="151"/>
        <v>0.56856588764060745</v>
      </c>
      <c r="Y655" s="50">
        <f t="shared" ca="1" si="141"/>
        <v>2.8360790592659497</v>
      </c>
      <c r="Z655" s="265">
        <f t="shared" ca="1" si="152"/>
        <v>448.75609205926594</v>
      </c>
      <c r="AA655" s="265">
        <f t="shared" ca="1" si="153"/>
        <v>443.08393394073403</v>
      </c>
      <c r="AB655" s="292"/>
      <c r="AC655" s="37"/>
      <c r="AD655" s="50"/>
      <c r="AE655" s="228"/>
      <c r="AF655" s="50"/>
      <c r="AG655" s="50"/>
      <c r="AH655" s="228"/>
      <c r="AI655" s="50"/>
      <c r="AJ655" s="50"/>
      <c r="AK655" s="50"/>
      <c r="AL655" s="68"/>
      <c r="AM655" s="246"/>
      <c r="AN655" s="241"/>
      <c r="AO655" s="68"/>
      <c r="AP655" s="68"/>
      <c r="AQ655" s="241"/>
      <c r="AR655" s="241"/>
      <c r="AS655" s="228"/>
      <c r="AT655" s="194"/>
      <c r="AU655" s="37"/>
      <c r="AV655" s="68"/>
      <c r="AW655" s="228"/>
      <c r="AX655" s="241"/>
      <c r="AY655" s="38"/>
      <c r="AZ655" s="38"/>
      <c r="BA655" s="55"/>
      <c r="BB655" s="55"/>
      <c r="BC655" s="3">
        <f t="shared" ca="1" si="154"/>
        <v>39470300</v>
      </c>
      <c r="BD655" s="3" t="e">
        <f t="shared" ca="1" si="155"/>
        <v>#N/A</v>
      </c>
      <c r="BE655" s="132"/>
      <c r="BF655" s="132"/>
      <c r="BG655" s="125"/>
      <c r="BJ655" s="68"/>
      <c r="BK655" s="68"/>
      <c r="BL655" s="68"/>
      <c r="BN655" s="169"/>
      <c r="BP655" s="68"/>
      <c r="BQ655" s="68"/>
      <c r="BR655" s="68"/>
      <c r="BU655" s="68"/>
      <c r="BV655" s="68"/>
      <c r="BW655" s="68"/>
      <c r="BX655" s="68"/>
      <c r="BZ655" s="237"/>
      <c r="CD655" s="237"/>
      <c r="CF655" s="68"/>
      <c r="CG655" s="68"/>
      <c r="CH655" s="237"/>
      <c r="CL655" s="237"/>
    </row>
    <row r="656" spans="1:90" x14ac:dyDescent="0.4">
      <c r="A656">
        <v>624</v>
      </c>
      <c r="B656" s="47">
        <f ca="1">IF(A656&gt;$A$8,"",OFFSET(InputPriceData!B$15,$A656+$A$11,0,1,1))</f>
        <v>44420</v>
      </c>
      <c r="C656" s="3">
        <f ca="1">IF(A656&gt;$A$8,"",OFFSET(InputPriceData!G$15,CalculationsAndCharts!$A656+$A$11,IF($C$5,8,0),1,1))</f>
        <v>38909400</v>
      </c>
      <c r="D656" s="4">
        <f ca="1">IF(A656&gt;$A$8,"",OFFSET(InputPriceData!C$15,CalculationsAndCharts!$A656+$A$11,IF($C$5,8,0),1,1))</f>
        <v>443.61999500000002</v>
      </c>
      <c r="E656" s="4">
        <f ca="1">IF(A656&gt;$A$8,"",OFFSET(InputPriceData!D$15,CalculationsAndCharts!$A656+$A$11,IF($C$5,8,0),1,1))</f>
        <v>445.26001000000002</v>
      </c>
      <c r="F656" s="4">
        <f ca="1">IF(A656&gt;$A$8,"",OFFSET(InputPriceData!E$15,CalculationsAndCharts!$A656+$A$11,IF($C$5,8,0),1,1))</f>
        <v>442.66000400000001</v>
      </c>
      <c r="G656" s="4">
        <f ca="1">IF(A656&gt;$A$8,"",OFFSET(InputPriceData!F$15,CalculationsAndCharts!$A656+$A$11,IF($C$5,8,0),1,1))</f>
        <v>445.10998499999999</v>
      </c>
      <c r="H656" s="282">
        <f t="shared" ca="1" si="142"/>
        <v>445.26001000000002</v>
      </c>
      <c r="I656" s="292">
        <f t="shared" ca="1" si="143"/>
        <v>442.66000400000001</v>
      </c>
      <c r="J656" s="50">
        <f t="shared" ca="1" si="144"/>
        <v>2.6000060000000076</v>
      </c>
      <c r="K656" s="282"/>
      <c r="L656" s="282"/>
      <c r="M656" s="292">
        <f t="shared" ca="1" si="145"/>
        <v>1.2896324706356608</v>
      </c>
      <c r="N656" s="291"/>
      <c r="P656" s="292">
        <f t="shared" ca="1" si="146"/>
        <v>444.17094916244758</v>
      </c>
      <c r="Q656" s="301">
        <f t="shared" ca="1" si="147"/>
        <v>445.46058163308322</v>
      </c>
      <c r="R656" s="301">
        <f t="shared" ca="1" si="148"/>
        <v>442.88131669181195</v>
      </c>
      <c r="S656" s="50"/>
      <c r="T656" s="292"/>
      <c r="U656" s="265"/>
      <c r="V656" s="292">
        <f t="shared" ca="1" si="149"/>
        <v>444.17094916244758</v>
      </c>
      <c r="W656" s="241">
        <f t="shared" ca="1" si="150"/>
        <v>0.93903583755241016</v>
      </c>
      <c r="X656" s="351">
        <f t="shared" ca="1" si="151"/>
        <v>0.88178830420775645</v>
      </c>
      <c r="Y656" s="50">
        <f t="shared" ca="1" si="141"/>
        <v>3.0309717048346152</v>
      </c>
      <c r="Z656" s="265">
        <f t="shared" ca="1" si="152"/>
        <v>448.14095670483459</v>
      </c>
      <c r="AA656" s="265">
        <f t="shared" ca="1" si="153"/>
        <v>442.0790132951654</v>
      </c>
      <c r="AB656" s="292"/>
      <c r="AC656" s="37"/>
      <c r="AD656" s="50"/>
      <c r="AE656" s="228"/>
      <c r="AF656" s="50"/>
      <c r="AG656" s="50"/>
      <c r="AH656" s="228"/>
      <c r="AI656" s="50"/>
      <c r="AJ656" s="50"/>
      <c r="AK656" s="50"/>
      <c r="AL656" s="68"/>
      <c r="AM656" s="246"/>
      <c r="AN656" s="241"/>
      <c r="AO656" s="68"/>
      <c r="AP656" s="68"/>
      <c r="AQ656" s="241"/>
      <c r="AR656" s="241"/>
      <c r="AS656" s="228"/>
      <c r="AT656" s="194"/>
      <c r="AU656" s="37"/>
      <c r="AV656" s="68"/>
      <c r="AW656" s="228"/>
      <c r="AX656" s="241"/>
      <c r="AY656" s="38"/>
      <c r="AZ656" s="38"/>
      <c r="BA656" s="55"/>
      <c r="BB656" s="55"/>
      <c r="BC656" s="3">
        <f t="shared" ca="1" si="154"/>
        <v>38909400</v>
      </c>
      <c r="BD656" s="3" t="e">
        <f t="shared" ca="1" si="155"/>
        <v>#N/A</v>
      </c>
      <c r="BE656" s="132"/>
      <c r="BF656" s="132"/>
      <c r="BG656" s="125"/>
      <c r="BJ656" s="68"/>
      <c r="BK656" s="68"/>
      <c r="BL656" s="68"/>
      <c r="BN656" s="169"/>
      <c r="BP656" s="68"/>
      <c r="BQ656" s="68"/>
      <c r="BR656" s="68"/>
      <c r="BU656" s="68"/>
      <c r="BV656" s="68"/>
      <c r="BW656" s="68"/>
      <c r="BX656" s="68"/>
      <c r="BZ656" s="237"/>
      <c r="CD656" s="237"/>
      <c r="CF656" s="68"/>
      <c r="CG656" s="68"/>
      <c r="CH656" s="237"/>
      <c r="CL656" s="237"/>
    </row>
    <row r="657" spans="1:90" x14ac:dyDescent="0.4">
      <c r="A657">
        <v>625</v>
      </c>
      <c r="B657" s="47">
        <f ca="1">IF(A657&gt;$A$8,"",OFFSET(InputPriceData!B$15,$A657+$A$11,0,1,1))</f>
        <v>44419</v>
      </c>
      <c r="C657" s="3">
        <f ca="1">IF(A657&gt;$A$8,"",OFFSET(InputPriceData!G$15,CalculationsAndCharts!$A657+$A$11,IF($C$5,8,0),1,1))</f>
        <v>44034300</v>
      </c>
      <c r="D657" s="4">
        <f ca="1">IF(A657&gt;$A$8,"",OFFSET(InputPriceData!C$15,CalculationsAndCharts!$A657+$A$11,IF($C$5,8,0),1,1))</f>
        <v>443.82000699999998</v>
      </c>
      <c r="E657" s="4">
        <f ca="1">IF(A657&gt;$A$8,"",OFFSET(InputPriceData!D$15,CalculationsAndCharts!$A657+$A$11,IF($C$5,8,0),1,1))</f>
        <v>443.88000499999998</v>
      </c>
      <c r="F657" s="4">
        <f ca="1">IF(A657&gt;$A$8,"",OFFSET(InputPriceData!E$15,CalculationsAndCharts!$A657+$A$11,IF($C$5,8,0),1,1))</f>
        <v>442.61999500000002</v>
      </c>
      <c r="G657" s="4">
        <f ca="1">IF(A657&gt;$A$8,"",OFFSET(InputPriceData!F$15,CalculationsAndCharts!$A657+$A$11,IF($C$5,8,0),1,1))</f>
        <v>443.77999899999998</v>
      </c>
      <c r="H657" s="282">
        <f t="shared" ca="1" si="142"/>
        <v>443.88000499999998</v>
      </c>
      <c r="I657" s="292">
        <f t="shared" ca="1" si="143"/>
        <v>442.61999500000002</v>
      </c>
      <c r="J657" s="50">
        <f t="shared" ca="1" si="144"/>
        <v>1.2600099999999657</v>
      </c>
      <c r="K657" s="282"/>
      <c r="L657" s="282"/>
      <c r="M657" s="292">
        <f t="shared" ca="1" si="145"/>
        <v>1.2605685271086011</v>
      </c>
      <c r="N657" s="291"/>
      <c r="P657" s="292">
        <f t="shared" ca="1" si="146"/>
        <v>443.31753022965324</v>
      </c>
      <c r="Q657" s="301">
        <f t="shared" ca="1" si="147"/>
        <v>444.57809875676185</v>
      </c>
      <c r="R657" s="301">
        <f t="shared" ca="1" si="148"/>
        <v>442.05696170254464</v>
      </c>
      <c r="S657" s="50"/>
      <c r="T657" s="292"/>
      <c r="U657" s="265"/>
      <c r="V657" s="292">
        <f t="shared" ca="1" si="149"/>
        <v>443.31753022965324</v>
      </c>
      <c r="W657" s="241">
        <f t="shared" ca="1" si="150"/>
        <v>0.46246877034673162</v>
      </c>
      <c r="X657" s="351">
        <f t="shared" ca="1" si="151"/>
        <v>0.213877363546018</v>
      </c>
      <c r="Y657" s="50">
        <f t="shared" ca="1" si="141"/>
        <v>3.0793422297297255</v>
      </c>
      <c r="Z657" s="265">
        <f t="shared" ca="1" si="152"/>
        <v>446.85934122972969</v>
      </c>
      <c r="AA657" s="265">
        <f t="shared" ca="1" si="153"/>
        <v>440.70065677027026</v>
      </c>
      <c r="AB657" s="292"/>
      <c r="AC657" s="37"/>
      <c r="AD657" s="50"/>
      <c r="AE657" s="228"/>
      <c r="AF657" s="50"/>
      <c r="AG657" s="50"/>
      <c r="AH657" s="228"/>
      <c r="AI657" s="50"/>
      <c r="AJ657" s="50"/>
      <c r="AK657" s="50"/>
      <c r="AL657" s="68"/>
      <c r="AM657" s="246"/>
      <c r="AN657" s="241"/>
      <c r="AO657" s="68"/>
      <c r="AP657" s="68"/>
      <c r="AQ657" s="241"/>
      <c r="AR657" s="241"/>
      <c r="AS657" s="228"/>
      <c r="AT657" s="194"/>
      <c r="AU657" s="37"/>
      <c r="AV657" s="68"/>
      <c r="AW657" s="228"/>
      <c r="AX657" s="241"/>
      <c r="AY657" s="38"/>
      <c r="AZ657" s="38"/>
      <c r="BA657" s="55"/>
      <c r="BB657" s="55"/>
      <c r="BC657" s="3">
        <f t="shared" ca="1" si="154"/>
        <v>44034300</v>
      </c>
      <c r="BD657" s="3" t="e">
        <f t="shared" ca="1" si="155"/>
        <v>#N/A</v>
      </c>
      <c r="BE657" s="132"/>
      <c r="BF657" s="132"/>
      <c r="BG657" s="125"/>
      <c r="BJ657" s="68"/>
      <c r="BK657" s="68"/>
      <c r="BL657" s="68"/>
      <c r="BN657" s="169"/>
      <c r="BP657" s="68"/>
      <c r="BQ657" s="68"/>
      <c r="BR657" s="68"/>
      <c r="BU657" s="68"/>
      <c r="BV657" s="68"/>
      <c r="BW657" s="68"/>
      <c r="BX657" s="68"/>
      <c r="BZ657" s="237"/>
      <c r="CD657" s="237"/>
      <c r="CF657" s="68"/>
      <c r="CG657" s="68"/>
      <c r="CH657" s="237"/>
      <c r="CL657" s="237"/>
    </row>
    <row r="658" spans="1:90" x14ac:dyDescent="0.4">
      <c r="A658">
        <v>626</v>
      </c>
      <c r="B658" s="47">
        <f ca="1">IF(A658&gt;$A$8,"",OFFSET(InputPriceData!B$15,$A658+$A$11,0,1,1))</f>
        <v>44418</v>
      </c>
      <c r="C658" s="3">
        <f ca="1">IF(A658&gt;$A$8,"",OFFSET(InputPriceData!G$15,CalculationsAndCharts!$A658+$A$11,IF($C$5,8,0),1,1))</f>
        <v>43339300</v>
      </c>
      <c r="D658" s="4">
        <f ca="1">IF(A658&gt;$A$8,"",OFFSET(InputPriceData!C$15,CalculationsAndCharts!$A658+$A$11,IF($C$5,8,0),1,1))</f>
        <v>442.60998499999999</v>
      </c>
      <c r="E658" s="4">
        <f ca="1">IF(A658&gt;$A$8,"",OFFSET(InputPriceData!D$15,CalculationsAndCharts!$A658+$A$11,IF($C$5,8,0),1,1))</f>
        <v>443.44000199999999</v>
      </c>
      <c r="F658" s="4">
        <f ca="1">IF(A658&gt;$A$8,"",OFFSET(InputPriceData!E$15,CalculationsAndCharts!$A658+$A$11,IF($C$5,8,0),1,1))</f>
        <v>441.88000499999998</v>
      </c>
      <c r="G658" s="4">
        <f ca="1">IF(A658&gt;$A$8,"",OFFSET(InputPriceData!F$15,CalculationsAndCharts!$A658+$A$11,IF($C$5,8,0),1,1))</f>
        <v>442.67999300000002</v>
      </c>
      <c r="H658" s="282">
        <f t="shared" ca="1" si="142"/>
        <v>443.44000199999999</v>
      </c>
      <c r="I658" s="292">
        <f t="shared" ca="1" si="143"/>
        <v>441.88000499999998</v>
      </c>
      <c r="J658" s="50">
        <f t="shared" ca="1" si="144"/>
        <v>1.5599970000000098</v>
      </c>
      <c r="K658" s="282"/>
      <c r="L658" s="282"/>
      <c r="M658" s="292">
        <f t="shared" ca="1" si="145"/>
        <v>1.5565204459265383</v>
      </c>
      <c r="N658" s="291"/>
      <c r="P658" s="292">
        <f t="shared" ca="1" si="146"/>
        <v>442.73039497544869</v>
      </c>
      <c r="Q658" s="301">
        <f t="shared" ca="1" si="147"/>
        <v>444.28691542137523</v>
      </c>
      <c r="R658" s="301">
        <f t="shared" ca="1" si="148"/>
        <v>441.17387452952215</v>
      </c>
      <c r="S658" s="50"/>
      <c r="T658" s="292"/>
      <c r="U658" s="265"/>
      <c r="V658" s="292">
        <f t="shared" ca="1" si="149"/>
        <v>442.73039497544869</v>
      </c>
      <c r="W658" s="241">
        <f t="shared" ca="1" si="150"/>
        <v>-5.0401975448664871E-2</v>
      </c>
      <c r="X658" s="351">
        <f t="shared" ca="1" si="151"/>
        <v>2.5403591291278164E-3</v>
      </c>
      <c r="Y658" s="50">
        <f t="shared" ca="1" si="141"/>
        <v>3.0892454141393628</v>
      </c>
      <c r="Z658" s="265">
        <f t="shared" ca="1" si="152"/>
        <v>445.76923841413941</v>
      </c>
      <c r="AA658" s="265">
        <f t="shared" ca="1" si="153"/>
        <v>439.59074758586064</v>
      </c>
      <c r="AB658" s="292"/>
      <c r="AC658" s="37"/>
      <c r="AD658" s="50"/>
      <c r="AE658" s="228"/>
      <c r="AF658" s="50"/>
      <c r="AG658" s="50"/>
      <c r="AH658" s="228"/>
      <c r="AI658" s="50"/>
      <c r="AJ658" s="50"/>
      <c r="AK658" s="50"/>
      <c r="AL658" s="68"/>
      <c r="AM658" s="246"/>
      <c r="AN658" s="241"/>
      <c r="AO658" s="68"/>
      <c r="AP658" s="68"/>
      <c r="AQ658" s="241"/>
      <c r="AR658" s="241"/>
      <c r="AS658" s="228"/>
      <c r="AT658" s="194"/>
      <c r="AU658" s="37"/>
      <c r="AV658" s="68"/>
      <c r="AW658" s="228"/>
      <c r="AX658" s="241"/>
      <c r="AY658" s="38"/>
      <c r="AZ658" s="38"/>
      <c r="BA658" s="55"/>
      <c r="BB658" s="55"/>
      <c r="BC658" s="3">
        <f t="shared" ca="1" si="154"/>
        <v>43339300</v>
      </c>
      <c r="BD658" s="3" t="e">
        <f t="shared" ca="1" si="155"/>
        <v>#N/A</v>
      </c>
      <c r="BE658" s="132"/>
      <c r="BF658" s="132"/>
      <c r="BG658" s="125"/>
      <c r="BJ658" s="68"/>
      <c r="BK658" s="68"/>
      <c r="BL658" s="68"/>
      <c r="BN658" s="169"/>
      <c r="BP658" s="68"/>
      <c r="BQ658" s="68"/>
      <c r="BR658" s="68"/>
      <c r="BU658" s="68"/>
      <c r="BV658" s="68"/>
      <c r="BW658" s="68"/>
      <c r="BX658" s="68"/>
      <c r="BZ658" s="237"/>
      <c r="CD658" s="237"/>
      <c r="CF658" s="68"/>
      <c r="CG658" s="68"/>
      <c r="CH658" s="237"/>
      <c r="CL658" s="237"/>
    </row>
    <row r="659" spans="1:90" x14ac:dyDescent="0.4">
      <c r="A659">
        <v>627</v>
      </c>
      <c r="B659" s="47">
        <f ca="1">IF(A659&gt;$A$8,"",OFFSET(InputPriceData!B$15,$A659+$A$11,0,1,1))</f>
        <v>44417</v>
      </c>
      <c r="C659" s="3">
        <f ca="1">IF(A659&gt;$A$8,"",OFFSET(InputPriceData!G$15,CalculationsAndCharts!$A659+$A$11,IF($C$5,8,0),1,1))</f>
        <v>41222600</v>
      </c>
      <c r="D659" s="4">
        <f ca="1">IF(A659&gt;$A$8,"",OFFSET(InputPriceData!C$15,CalculationsAndCharts!$A659+$A$11,IF($C$5,8,0),1,1))</f>
        <v>442.459991</v>
      </c>
      <c r="E659" s="4">
        <f ca="1">IF(A659&gt;$A$8,"",OFFSET(InputPriceData!D$15,CalculationsAndCharts!$A659+$A$11,IF($C$5,8,0),1,1))</f>
        <v>442.79998799999998</v>
      </c>
      <c r="F659" s="4">
        <f ca="1">IF(A659&gt;$A$8,"",OFFSET(InputPriceData!E$15,CalculationsAndCharts!$A659+$A$11,IF($C$5,8,0),1,1))</f>
        <v>441.30999800000001</v>
      </c>
      <c r="G659" s="4">
        <f ca="1">IF(A659&gt;$A$8,"",OFFSET(InputPriceData!F$15,CalculationsAndCharts!$A659+$A$11,IF($C$5,8,0),1,1))</f>
        <v>442.13000499999998</v>
      </c>
      <c r="H659" s="282">
        <f t="shared" ca="1" si="142"/>
        <v>442.79998799999998</v>
      </c>
      <c r="I659" s="292">
        <f t="shared" ca="1" si="143"/>
        <v>441.30999800000001</v>
      </c>
      <c r="J659" s="50">
        <f t="shared" ca="1" si="144"/>
        <v>1.4899899999999775</v>
      </c>
      <c r="K659" s="282"/>
      <c r="L659" s="282"/>
      <c r="M659" s="292">
        <f t="shared" ca="1" si="145"/>
        <v>1.9427117482474427</v>
      </c>
      <c r="N659" s="291"/>
      <c r="P659" s="292">
        <f t="shared" ca="1" si="146"/>
        <v>442.28702136440023</v>
      </c>
      <c r="Q659" s="301">
        <f t="shared" ca="1" si="147"/>
        <v>444.22973311264769</v>
      </c>
      <c r="R659" s="301">
        <f t="shared" ca="1" si="148"/>
        <v>440.34430961615277</v>
      </c>
      <c r="S659" s="50"/>
      <c r="T659" s="292"/>
      <c r="U659" s="265"/>
      <c r="V659" s="292">
        <f t="shared" ca="1" si="149"/>
        <v>442.28702136440023</v>
      </c>
      <c r="W659" s="241">
        <f t="shared" ca="1" si="150"/>
        <v>-0.15701636440024913</v>
      </c>
      <c r="X659" s="351">
        <f t="shared" ca="1" si="151"/>
        <v>2.4654138689471822E-2</v>
      </c>
      <c r="Y659" s="50">
        <f t="shared" ca="1" si="141"/>
        <v>3.1080463742448776</v>
      </c>
      <c r="Z659" s="265">
        <f t="shared" ca="1" si="152"/>
        <v>445.23805137424483</v>
      </c>
      <c r="AA659" s="265">
        <f t="shared" ca="1" si="153"/>
        <v>439.02195862575513</v>
      </c>
      <c r="AB659" s="292"/>
      <c r="AC659" s="37"/>
      <c r="AD659" s="50"/>
      <c r="AE659" s="228"/>
      <c r="AF659" s="50"/>
      <c r="AG659" s="50"/>
      <c r="AH659" s="228"/>
      <c r="AI659" s="50"/>
      <c r="AJ659" s="50"/>
      <c r="AK659" s="50"/>
      <c r="AL659" s="68"/>
      <c r="AM659" s="246"/>
      <c r="AN659" s="241"/>
      <c r="AO659" s="68"/>
      <c r="AP659" s="68"/>
      <c r="AQ659" s="241"/>
      <c r="AR659" s="241"/>
      <c r="AS659" s="228"/>
      <c r="AT659" s="194"/>
      <c r="AU659" s="37"/>
      <c r="AV659" s="68"/>
      <c r="AW659" s="228"/>
      <c r="AX659" s="241"/>
      <c r="AY659" s="38"/>
      <c r="AZ659" s="38"/>
      <c r="BA659" s="55"/>
      <c r="BB659" s="55"/>
      <c r="BC659" s="3" t="e">
        <f t="shared" ca="1" si="154"/>
        <v>#N/A</v>
      </c>
      <c r="BD659" s="3">
        <f t="shared" ca="1" si="155"/>
        <v>41222600</v>
      </c>
      <c r="BE659" s="132"/>
      <c r="BF659" s="132"/>
      <c r="BG659" s="125"/>
      <c r="BJ659" s="68"/>
      <c r="BK659" s="68"/>
      <c r="BL659" s="68"/>
      <c r="BN659" s="169"/>
      <c r="BP659" s="68"/>
      <c r="BQ659" s="68"/>
      <c r="BR659" s="68"/>
      <c r="BU659" s="68"/>
      <c r="BV659" s="68"/>
      <c r="BW659" s="68"/>
      <c r="BX659" s="68"/>
      <c r="BZ659" s="237"/>
      <c r="CD659" s="237"/>
      <c r="CF659" s="68"/>
      <c r="CG659" s="68"/>
      <c r="CH659" s="237"/>
      <c r="CL659" s="237"/>
    </row>
    <row r="660" spans="1:90" x14ac:dyDescent="0.4">
      <c r="A660">
        <v>628</v>
      </c>
      <c r="B660" s="47">
        <f ca="1">IF(A660&gt;$A$8,"",OFFSET(InputPriceData!B$15,$A660+$A$11,0,1,1))</f>
        <v>44414</v>
      </c>
      <c r="C660" s="3">
        <f ca="1">IF(A660&gt;$A$8,"",OFFSET(InputPriceData!G$15,CalculationsAndCharts!$A660+$A$11,IF($C$5,8,0),1,1))</f>
        <v>46930000</v>
      </c>
      <c r="D660" s="4">
        <f ca="1">IF(A660&gt;$A$8,"",OFFSET(InputPriceData!C$15,CalculationsAndCharts!$A660+$A$11,IF($C$5,8,0),1,1))</f>
        <v>442.10000600000001</v>
      </c>
      <c r="E660" s="4">
        <f ca="1">IF(A660&gt;$A$8,"",OFFSET(InputPriceData!D$15,CalculationsAndCharts!$A660+$A$11,IF($C$5,8,0),1,1))</f>
        <v>442.94000199999999</v>
      </c>
      <c r="F660" s="4">
        <f ca="1">IF(A660&gt;$A$8,"",OFFSET(InputPriceData!E$15,CalculationsAndCharts!$A660+$A$11,IF($C$5,8,0),1,1))</f>
        <v>441.79998799999998</v>
      </c>
      <c r="G660" s="4">
        <f ca="1">IF(A660&gt;$A$8,"",OFFSET(InputPriceData!F$15,CalculationsAndCharts!$A660+$A$11,IF($C$5,8,0),1,1))</f>
        <v>442.48998999999998</v>
      </c>
      <c r="H660" s="282">
        <f t="shared" ca="1" si="142"/>
        <v>442.94000199999999</v>
      </c>
      <c r="I660" s="292">
        <f t="shared" ca="1" si="143"/>
        <v>441.76001000000002</v>
      </c>
      <c r="J660" s="50">
        <f t="shared" ca="1" si="144"/>
        <v>1.1799919999999702</v>
      </c>
      <c r="K660" s="282"/>
      <c r="L660" s="282"/>
      <c r="M660" s="292">
        <f t="shared" ca="1" si="145"/>
        <v>2.5879835040179642</v>
      </c>
      <c r="N660" s="291"/>
      <c r="P660" s="292">
        <f t="shared" ca="1" si="146"/>
        <v>441.65749520620818</v>
      </c>
      <c r="Q660" s="301">
        <f t="shared" ca="1" si="147"/>
        <v>444.24547871022617</v>
      </c>
      <c r="R660" s="301">
        <f t="shared" ca="1" si="148"/>
        <v>439.0695117021902</v>
      </c>
      <c r="S660" s="50"/>
      <c r="T660" s="292"/>
      <c r="U660" s="265"/>
      <c r="V660" s="292">
        <f t="shared" ca="1" si="149"/>
        <v>441.65749520620818</v>
      </c>
      <c r="W660" s="241">
        <f t="shared" ca="1" si="150"/>
        <v>0.83249479379179547</v>
      </c>
      <c r="X660" s="351">
        <f t="shared" ca="1" si="151"/>
        <v>0.69304758169044411</v>
      </c>
      <c r="Y660" s="50">
        <f t="shared" ca="1" si="141"/>
        <v>3.1132526170477384</v>
      </c>
      <c r="Z660" s="265">
        <f t="shared" ca="1" si="152"/>
        <v>445.60324261704773</v>
      </c>
      <c r="AA660" s="265">
        <f t="shared" ca="1" si="153"/>
        <v>439.37673738295223</v>
      </c>
      <c r="AB660" s="292"/>
      <c r="AC660" s="37"/>
      <c r="AD660" s="50"/>
      <c r="AE660" s="228"/>
      <c r="AF660" s="50"/>
      <c r="AG660" s="50"/>
      <c r="AH660" s="228"/>
      <c r="AI660" s="50"/>
      <c r="AJ660" s="50"/>
      <c r="AK660" s="50"/>
      <c r="AL660" s="68"/>
      <c r="AM660" s="246"/>
      <c r="AN660" s="241"/>
      <c r="AO660" s="68"/>
      <c r="AP660" s="68"/>
      <c r="AQ660" s="241"/>
      <c r="AR660" s="241"/>
      <c r="AS660" s="228"/>
      <c r="AT660" s="194"/>
      <c r="AU660" s="37"/>
      <c r="AV660" s="68"/>
      <c r="AW660" s="228"/>
      <c r="AX660" s="241"/>
      <c r="AY660" s="38"/>
      <c r="AZ660" s="38"/>
      <c r="BA660" s="55"/>
      <c r="BB660" s="55"/>
      <c r="BC660" s="3">
        <f t="shared" ca="1" si="154"/>
        <v>46930000</v>
      </c>
      <c r="BD660" s="3" t="e">
        <f t="shared" ca="1" si="155"/>
        <v>#N/A</v>
      </c>
      <c r="BE660" s="132"/>
      <c r="BF660" s="132"/>
      <c r="BG660" s="125"/>
      <c r="BJ660" s="68"/>
      <c r="BK660" s="68"/>
      <c r="BL660" s="68"/>
      <c r="BN660" s="169"/>
      <c r="BP660" s="68"/>
      <c r="BQ660" s="68"/>
      <c r="BR660" s="68"/>
      <c r="BU660" s="68"/>
      <c r="BV660" s="68"/>
      <c r="BW660" s="68"/>
      <c r="BX660" s="68"/>
      <c r="BZ660" s="237"/>
      <c r="CD660" s="237"/>
      <c r="CF660" s="68"/>
      <c r="CG660" s="68"/>
      <c r="CH660" s="237"/>
      <c r="CL660" s="237"/>
    </row>
    <row r="661" spans="1:90" x14ac:dyDescent="0.4">
      <c r="A661">
        <v>629</v>
      </c>
      <c r="B661" s="47">
        <f ca="1">IF(A661&gt;$A$8,"",OFFSET(InputPriceData!B$15,$A661+$A$11,0,1,1))</f>
        <v>44413</v>
      </c>
      <c r="C661" s="3">
        <f ca="1">IF(A661&gt;$A$8,"",OFFSET(InputPriceData!G$15,CalculationsAndCharts!$A661+$A$11,IF($C$5,8,0),1,1))</f>
        <v>38969700</v>
      </c>
      <c r="D661" s="4">
        <f ca="1">IF(A661&gt;$A$8,"",OFFSET(InputPriceData!C$15,CalculationsAndCharts!$A661+$A$11,IF($C$5,8,0),1,1))</f>
        <v>440.22000100000002</v>
      </c>
      <c r="E661" s="4">
        <f ca="1">IF(A661&gt;$A$8,"",OFFSET(InputPriceData!D$15,CalculationsAndCharts!$A661+$A$11,IF($C$5,8,0),1,1))</f>
        <v>441.85000600000001</v>
      </c>
      <c r="F661" s="4">
        <f ca="1">IF(A661&gt;$A$8,"",OFFSET(InputPriceData!E$15,CalculationsAndCharts!$A661+$A$11,IF($C$5,8,0),1,1))</f>
        <v>439.88000499999998</v>
      </c>
      <c r="G661" s="4">
        <f ca="1">IF(A661&gt;$A$8,"",OFFSET(InputPriceData!F$15,CalculationsAndCharts!$A661+$A$11,IF($C$5,8,0),1,1))</f>
        <v>441.76001000000002</v>
      </c>
      <c r="H661" s="282">
        <f t="shared" ca="1" si="142"/>
        <v>441.85000600000001</v>
      </c>
      <c r="I661" s="292">
        <f t="shared" ca="1" si="143"/>
        <v>438.98001099999999</v>
      </c>
      <c r="J661" s="50">
        <f t="shared" ca="1" si="144"/>
        <v>2.8699950000000172</v>
      </c>
      <c r="K661" s="282"/>
      <c r="L661" s="282"/>
      <c r="M661" s="292">
        <f t="shared" ca="1" si="145"/>
        <v>3.0963683569240219</v>
      </c>
      <c r="N661" s="291"/>
      <c r="P661" s="292">
        <f t="shared" ca="1" si="146"/>
        <v>440.84835127476964</v>
      </c>
      <c r="Q661" s="301">
        <f t="shared" ca="1" si="147"/>
        <v>443.94471963169366</v>
      </c>
      <c r="R661" s="301">
        <f t="shared" ca="1" si="148"/>
        <v>437.75198291784562</v>
      </c>
      <c r="S661" s="50"/>
      <c r="T661" s="292"/>
      <c r="U661" s="265"/>
      <c r="V661" s="292">
        <f t="shared" ca="1" si="149"/>
        <v>440.84835127476964</v>
      </c>
      <c r="W661" s="241">
        <f t="shared" ca="1" si="150"/>
        <v>0.91165872523038161</v>
      </c>
      <c r="X661" s="351">
        <f t="shared" ca="1" si="151"/>
        <v>0.83112163128868444</v>
      </c>
      <c r="Y661" s="50">
        <f t="shared" ca="1" si="141"/>
        <v>3.1102975697884117</v>
      </c>
      <c r="Z661" s="265">
        <f t="shared" ca="1" si="152"/>
        <v>444.87030756978845</v>
      </c>
      <c r="AA661" s="265">
        <f t="shared" ca="1" si="153"/>
        <v>438.64971243021159</v>
      </c>
      <c r="AB661" s="292"/>
      <c r="AC661" s="37"/>
      <c r="AD661" s="50"/>
      <c r="AE661" s="228"/>
      <c r="AF661" s="50"/>
      <c r="AG661" s="50"/>
      <c r="AH661" s="228"/>
      <c r="AI661" s="50"/>
      <c r="AJ661" s="50"/>
      <c r="AK661" s="50"/>
      <c r="AL661" s="68"/>
      <c r="AM661" s="246"/>
      <c r="AN661" s="241"/>
      <c r="AO661" s="68"/>
      <c r="AP661" s="68"/>
      <c r="AQ661" s="241"/>
      <c r="AR661" s="241"/>
      <c r="AS661" s="228"/>
      <c r="AT661" s="194"/>
      <c r="AU661" s="37"/>
      <c r="AV661" s="68"/>
      <c r="AW661" s="228"/>
      <c r="AX661" s="241"/>
      <c r="AY661" s="38"/>
      <c r="AZ661" s="38"/>
      <c r="BA661" s="55"/>
      <c r="BB661" s="55"/>
      <c r="BC661" s="3">
        <f t="shared" ca="1" si="154"/>
        <v>38969700</v>
      </c>
      <c r="BD661" s="3" t="e">
        <f t="shared" ca="1" si="155"/>
        <v>#N/A</v>
      </c>
      <c r="BE661" s="132"/>
      <c r="BF661" s="132"/>
      <c r="BG661" s="125"/>
      <c r="BJ661" s="68"/>
      <c r="BK661" s="68"/>
      <c r="BL661" s="68"/>
      <c r="BN661" s="169"/>
      <c r="BP661" s="68"/>
      <c r="BQ661" s="68"/>
      <c r="BR661" s="68"/>
      <c r="BU661" s="68"/>
      <c r="BV661" s="68"/>
      <c r="BW661" s="68"/>
      <c r="BX661" s="68"/>
      <c r="BZ661" s="237"/>
      <c r="CD661" s="237"/>
      <c r="CF661" s="68"/>
      <c r="CG661" s="68"/>
      <c r="CH661" s="237"/>
      <c r="CL661" s="237"/>
    </row>
    <row r="662" spans="1:90" x14ac:dyDescent="0.4">
      <c r="A662">
        <v>630</v>
      </c>
      <c r="B662" s="47">
        <f ca="1">IF(A662&gt;$A$8,"",OFFSET(InputPriceData!B$15,$A662+$A$11,0,1,1))</f>
        <v>44412</v>
      </c>
      <c r="C662" s="3">
        <f ca="1">IF(A662&gt;$A$8,"",OFFSET(InputPriceData!G$15,CalculationsAndCharts!$A662+$A$11,IF($C$5,8,0),1,1))</f>
        <v>46732200</v>
      </c>
      <c r="D662" s="4">
        <f ca="1">IF(A662&gt;$A$8,"",OFFSET(InputPriceData!C$15,CalculationsAndCharts!$A662+$A$11,IF($C$5,8,0),1,1))</f>
        <v>439.77999899999998</v>
      </c>
      <c r="E662" s="4">
        <f ca="1">IF(A662&gt;$A$8,"",OFFSET(InputPriceData!D$15,CalculationsAndCharts!$A662+$A$11,IF($C$5,8,0),1,1))</f>
        <v>441.11999500000002</v>
      </c>
      <c r="F662" s="4">
        <f ca="1">IF(A662&gt;$A$8,"",OFFSET(InputPriceData!E$15,CalculationsAndCharts!$A662+$A$11,IF($C$5,8,0),1,1))</f>
        <v>438.73001099999999</v>
      </c>
      <c r="G662" s="4">
        <f ca="1">IF(A662&gt;$A$8,"",OFFSET(InputPriceData!F$15,CalculationsAndCharts!$A662+$A$11,IF($C$5,8,0),1,1))</f>
        <v>438.98001099999999</v>
      </c>
      <c r="H662" s="282">
        <f t="shared" ca="1" si="142"/>
        <v>441.14999399999999</v>
      </c>
      <c r="I662" s="292">
        <f t="shared" ca="1" si="143"/>
        <v>438.73001099999999</v>
      </c>
      <c r="J662" s="50">
        <f t="shared" ca="1" si="144"/>
        <v>2.419983000000002</v>
      </c>
      <c r="K662" s="282"/>
      <c r="L662" s="282"/>
      <c r="M662" s="292">
        <f t="shared" ca="1" si="145"/>
        <v>3.4485258319804051</v>
      </c>
      <c r="N662" s="291"/>
      <c r="P662" s="292">
        <f t="shared" ca="1" si="146"/>
        <v>440.61737314484947</v>
      </c>
      <c r="Q662" s="301">
        <f t="shared" ca="1" si="147"/>
        <v>444.06589897682989</v>
      </c>
      <c r="R662" s="301">
        <f t="shared" ca="1" si="148"/>
        <v>437.16884731286905</v>
      </c>
      <c r="S662" s="50"/>
      <c r="T662" s="292"/>
      <c r="U662" s="265"/>
      <c r="V662" s="292">
        <f t="shared" ca="1" si="149"/>
        <v>440.61737314484947</v>
      </c>
      <c r="W662" s="241">
        <f t="shared" ca="1" si="150"/>
        <v>-1.637362144849476</v>
      </c>
      <c r="X662" s="351">
        <f t="shared" ca="1" si="151"/>
        <v>2.6809547933860762</v>
      </c>
      <c r="Y662" s="50">
        <f t="shared" ca="1" si="141"/>
        <v>3.2111770214208541</v>
      </c>
      <c r="Z662" s="265">
        <f t="shared" ca="1" si="152"/>
        <v>442.19118802142083</v>
      </c>
      <c r="AA662" s="265">
        <f t="shared" ca="1" si="153"/>
        <v>435.76883397857915</v>
      </c>
      <c r="AB662" s="292"/>
      <c r="AC662" s="37"/>
      <c r="AD662" s="50"/>
      <c r="AE662" s="228"/>
      <c r="AF662" s="50"/>
      <c r="AG662" s="50"/>
      <c r="AH662" s="228"/>
      <c r="AI662" s="50"/>
      <c r="AJ662" s="50"/>
      <c r="AK662" s="50"/>
      <c r="AL662" s="68"/>
      <c r="AM662" s="246"/>
      <c r="AN662" s="241"/>
      <c r="AO662" s="68"/>
      <c r="AP662" s="68"/>
      <c r="AQ662" s="241"/>
      <c r="AR662" s="241"/>
      <c r="AS662" s="228"/>
      <c r="AT662" s="194"/>
      <c r="AU662" s="37"/>
      <c r="AV662" s="68"/>
      <c r="AW662" s="228"/>
      <c r="AX662" s="241"/>
      <c r="AY662" s="38"/>
      <c r="AZ662" s="38"/>
      <c r="BA662" s="55"/>
      <c r="BB662" s="55"/>
      <c r="BC662" s="3" t="e">
        <f t="shared" ca="1" si="154"/>
        <v>#N/A</v>
      </c>
      <c r="BD662" s="3">
        <f t="shared" ca="1" si="155"/>
        <v>46732200</v>
      </c>
      <c r="BE662" s="132"/>
      <c r="BF662" s="132"/>
      <c r="BG662" s="125"/>
      <c r="BJ662" s="68"/>
      <c r="BK662" s="68"/>
      <c r="BL662" s="68"/>
      <c r="BN662" s="169"/>
      <c r="BP662" s="68"/>
      <c r="BQ662" s="68"/>
      <c r="BR662" s="68"/>
      <c r="BU662" s="68"/>
      <c r="BV662" s="68"/>
      <c r="BW662" s="68"/>
      <c r="BX662" s="68"/>
      <c r="BZ662" s="237"/>
      <c r="CD662" s="237"/>
      <c r="CF662" s="68"/>
      <c r="CG662" s="68"/>
      <c r="CH662" s="237"/>
      <c r="CL662" s="237"/>
    </row>
    <row r="663" spans="1:90" x14ac:dyDescent="0.4">
      <c r="A663">
        <v>631</v>
      </c>
      <c r="B663" s="47">
        <f ca="1">IF(A663&gt;$A$8,"",OFFSET(InputPriceData!B$15,$A663+$A$11,0,1,1))</f>
        <v>44411</v>
      </c>
      <c r="C663" s="3">
        <f ca="1">IF(A663&gt;$A$8,"",OFFSET(InputPriceData!G$15,CalculationsAndCharts!$A663+$A$11,IF($C$5,8,0),1,1))</f>
        <v>58053900</v>
      </c>
      <c r="D663" s="4">
        <f ca="1">IF(A663&gt;$A$8,"",OFFSET(InputPriceData!C$15,CalculationsAndCharts!$A663+$A$11,IF($C$5,8,0),1,1))</f>
        <v>438.44000199999999</v>
      </c>
      <c r="E663" s="4">
        <f ca="1">IF(A663&gt;$A$8,"",OFFSET(InputPriceData!D$15,CalculationsAndCharts!$A663+$A$11,IF($C$5,8,0),1,1))</f>
        <v>441.27999899999998</v>
      </c>
      <c r="F663" s="4">
        <f ca="1">IF(A663&gt;$A$8,"",OFFSET(InputPriceData!E$15,CalculationsAndCharts!$A663+$A$11,IF($C$5,8,0),1,1))</f>
        <v>436.10000600000001</v>
      </c>
      <c r="G663" s="4">
        <f ca="1">IF(A663&gt;$A$8,"",OFFSET(InputPriceData!F$15,CalculationsAndCharts!$A663+$A$11,IF($C$5,8,0),1,1))</f>
        <v>441.14999399999999</v>
      </c>
      <c r="H663" s="282">
        <f t="shared" ca="1" si="142"/>
        <v>441.27999899999998</v>
      </c>
      <c r="I663" s="292">
        <f t="shared" ca="1" si="143"/>
        <v>436.10000600000001</v>
      </c>
      <c r="J663" s="50">
        <f t="shared" ca="1" si="144"/>
        <v>5.1799929999999677</v>
      </c>
      <c r="K663" s="282"/>
      <c r="L663" s="282"/>
      <c r="M663" s="292">
        <f t="shared" ca="1" si="145"/>
        <v>3.3238250987709645</v>
      </c>
      <c r="N663" s="291"/>
      <c r="P663" s="292">
        <f t="shared" ca="1" si="146"/>
        <v>440.37853201562825</v>
      </c>
      <c r="Q663" s="301">
        <f t="shared" ca="1" si="147"/>
        <v>443.70235711439921</v>
      </c>
      <c r="R663" s="301">
        <f t="shared" ca="1" si="148"/>
        <v>437.0547069168573</v>
      </c>
      <c r="S663" s="50"/>
      <c r="T663" s="292"/>
      <c r="U663" s="265"/>
      <c r="V663" s="292">
        <f t="shared" ca="1" si="149"/>
        <v>440.37853201562825</v>
      </c>
      <c r="W663" s="241">
        <f t="shared" ca="1" si="150"/>
        <v>0.77146198437174007</v>
      </c>
      <c r="X663" s="351">
        <f t="shared" ca="1" si="151"/>
        <v>0.59515359333078288</v>
      </c>
      <c r="Y663" s="50">
        <f t="shared" ca="1" si="141"/>
        <v>3.1909293512146322</v>
      </c>
      <c r="Z663" s="265">
        <f t="shared" ca="1" si="152"/>
        <v>444.3409233512146</v>
      </c>
      <c r="AA663" s="265">
        <f t="shared" ca="1" si="153"/>
        <v>437.95906464878539</v>
      </c>
      <c r="AB663" s="292"/>
      <c r="AC663" s="37"/>
      <c r="AD663" s="50"/>
      <c r="AE663" s="228"/>
      <c r="AF663" s="50"/>
      <c r="AG663" s="50"/>
      <c r="AH663" s="228"/>
      <c r="AI663" s="50"/>
      <c r="AJ663" s="50"/>
      <c r="AK663" s="50"/>
      <c r="AL663" s="68"/>
      <c r="AM663" s="246"/>
      <c r="AN663" s="241"/>
      <c r="AO663" s="68"/>
      <c r="AP663" s="68"/>
      <c r="AQ663" s="241"/>
      <c r="AR663" s="241"/>
      <c r="AS663" s="228"/>
      <c r="AT663" s="194"/>
      <c r="AU663" s="37"/>
      <c r="AV663" s="68"/>
      <c r="AW663" s="228"/>
      <c r="AX663" s="241"/>
      <c r="AY663" s="38"/>
      <c r="AZ663" s="38"/>
      <c r="BA663" s="55"/>
      <c r="BB663" s="55"/>
      <c r="BC663" s="3">
        <f t="shared" ca="1" si="154"/>
        <v>58053900</v>
      </c>
      <c r="BD663" s="3" t="e">
        <f t="shared" ca="1" si="155"/>
        <v>#N/A</v>
      </c>
      <c r="BE663" s="132"/>
      <c r="BF663" s="132"/>
      <c r="BG663" s="125"/>
      <c r="BJ663" s="68"/>
      <c r="BK663" s="68"/>
      <c r="BL663" s="68"/>
      <c r="BN663" s="169"/>
      <c r="BP663" s="68"/>
      <c r="BQ663" s="68"/>
      <c r="BR663" s="68"/>
      <c r="BU663" s="68"/>
      <c r="BV663" s="68"/>
      <c r="BW663" s="68"/>
      <c r="BX663" s="68"/>
      <c r="BZ663" s="237"/>
      <c r="CD663" s="237"/>
      <c r="CF663" s="68"/>
      <c r="CG663" s="68"/>
      <c r="CH663" s="237"/>
      <c r="CL663" s="237"/>
    </row>
    <row r="664" spans="1:90" x14ac:dyDescent="0.4">
      <c r="A664">
        <v>632</v>
      </c>
      <c r="B664" s="47">
        <f ca="1">IF(A664&gt;$A$8,"",OFFSET(InputPriceData!B$15,$A664+$A$11,0,1,1))</f>
        <v>44410</v>
      </c>
      <c r="C664" s="3">
        <f ca="1">IF(A664&gt;$A$8,"",OFFSET(InputPriceData!G$15,CalculationsAndCharts!$A664+$A$11,IF($C$5,8,0),1,1))</f>
        <v>58783300</v>
      </c>
      <c r="D664" s="4">
        <f ca="1">IF(A664&gt;$A$8,"",OFFSET(InputPriceData!C$15,CalculationsAndCharts!$A664+$A$11,IF($C$5,8,0),1,1))</f>
        <v>440.33999599999999</v>
      </c>
      <c r="E664" s="4">
        <f ca="1">IF(A664&gt;$A$8,"",OFFSET(InputPriceData!D$15,CalculationsAndCharts!$A664+$A$11,IF($C$5,8,0),1,1))</f>
        <v>440.92999300000002</v>
      </c>
      <c r="F664" s="4">
        <f ca="1">IF(A664&gt;$A$8,"",OFFSET(InputPriceData!E$15,CalculationsAndCharts!$A664+$A$11,IF($C$5,8,0),1,1))</f>
        <v>437.209991</v>
      </c>
      <c r="G664" s="4">
        <f ca="1">IF(A664&gt;$A$8,"",OFFSET(InputPriceData!F$15,CalculationsAndCharts!$A664+$A$11,IF($C$5,8,0),1,1))</f>
        <v>437.58999599999999</v>
      </c>
      <c r="H664" s="282">
        <f t="shared" ca="1" si="142"/>
        <v>440.92999300000002</v>
      </c>
      <c r="I664" s="292">
        <f t="shared" ca="1" si="143"/>
        <v>437.209991</v>
      </c>
      <c r="J664" s="50">
        <f t="shared" ca="1" si="144"/>
        <v>3.7200020000000222</v>
      </c>
      <c r="K664" s="282"/>
      <c r="L664" s="282"/>
      <c r="M664" s="292">
        <f t="shared" ca="1" si="145"/>
        <v>2.8645572722137573</v>
      </c>
      <c r="N664" s="291"/>
      <c r="P664" s="292">
        <f t="shared" ca="1" si="146"/>
        <v>440.31336985354744</v>
      </c>
      <c r="Q664" s="301">
        <f t="shared" ca="1" si="147"/>
        <v>443.17792712576119</v>
      </c>
      <c r="R664" s="301">
        <f t="shared" ca="1" si="148"/>
        <v>437.4488125813337</v>
      </c>
      <c r="S664" s="50"/>
      <c r="T664" s="292"/>
      <c r="U664" s="265"/>
      <c r="V664" s="292">
        <f t="shared" ca="1" si="149"/>
        <v>440.31336985354744</v>
      </c>
      <c r="W664" s="241">
        <f t="shared" ca="1" si="150"/>
        <v>-2.7233738535474572</v>
      </c>
      <c r="X664" s="351">
        <f t="shared" ca="1" si="151"/>
        <v>7.4167651461859272</v>
      </c>
      <c r="Y664" s="50">
        <f t="shared" ca="1" si="141"/>
        <v>3.186416716170092</v>
      </c>
      <c r="Z664" s="265">
        <f t="shared" ca="1" si="152"/>
        <v>440.77641271617006</v>
      </c>
      <c r="AA664" s="265">
        <f t="shared" ca="1" si="153"/>
        <v>434.40357928382991</v>
      </c>
      <c r="AB664" s="292"/>
      <c r="AC664" s="37"/>
      <c r="AD664" s="50"/>
      <c r="AE664" s="228"/>
      <c r="AF664" s="50"/>
      <c r="AG664" s="50"/>
      <c r="AH664" s="228"/>
      <c r="AI664" s="50"/>
      <c r="AJ664" s="50"/>
      <c r="AK664" s="50"/>
      <c r="AL664" s="68"/>
      <c r="AM664" s="246"/>
      <c r="AN664" s="241"/>
      <c r="AO664" s="68"/>
      <c r="AP664" s="68"/>
      <c r="AQ664" s="241"/>
      <c r="AR664" s="241"/>
      <c r="AS664" s="228"/>
      <c r="AT664" s="194"/>
      <c r="AU664" s="37"/>
      <c r="AV664" s="68"/>
      <c r="AW664" s="228"/>
      <c r="AX664" s="241"/>
      <c r="AY664" s="38"/>
      <c r="AZ664" s="38"/>
      <c r="BA664" s="55"/>
      <c r="BB664" s="55"/>
      <c r="BC664" s="3" t="e">
        <f t="shared" ca="1" si="154"/>
        <v>#N/A</v>
      </c>
      <c r="BD664" s="3">
        <f t="shared" ca="1" si="155"/>
        <v>58783300</v>
      </c>
      <c r="BE664" s="132"/>
      <c r="BF664" s="132"/>
      <c r="BG664" s="125"/>
      <c r="BJ664" s="68"/>
      <c r="BK664" s="68"/>
      <c r="BL664" s="68"/>
      <c r="BN664" s="169"/>
      <c r="BP664" s="68"/>
      <c r="BQ664" s="68"/>
      <c r="BR664" s="68"/>
      <c r="BU664" s="68"/>
      <c r="BV664" s="68"/>
      <c r="BW664" s="68"/>
      <c r="BX664" s="68"/>
      <c r="BZ664" s="237"/>
      <c r="CD664" s="237"/>
      <c r="CF664" s="68"/>
      <c r="CG664" s="68"/>
      <c r="CH664" s="237"/>
      <c r="CL664" s="237"/>
    </row>
    <row r="665" spans="1:90" x14ac:dyDescent="0.4">
      <c r="A665">
        <v>633</v>
      </c>
      <c r="B665" s="47">
        <f ca="1">IF(A665&gt;$A$8,"",OFFSET(InputPriceData!B$15,$A665+$A$11,0,1,1))</f>
        <v>44407</v>
      </c>
      <c r="C665" s="3">
        <f ca="1">IF(A665&gt;$A$8,"",OFFSET(InputPriceData!G$15,CalculationsAndCharts!$A665+$A$11,IF($C$5,8,0),1,1))</f>
        <v>68951200</v>
      </c>
      <c r="D665" s="4">
        <f ca="1">IF(A665&gt;$A$8,"",OFFSET(InputPriceData!C$15,CalculationsAndCharts!$A665+$A$11,IF($C$5,8,0),1,1))</f>
        <v>437.91000400000001</v>
      </c>
      <c r="E665" s="4">
        <f ca="1">IF(A665&gt;$A$8,"",OFFSET(InputPriceData!D$15,CalculationsAndCharts!$A665+$A$11,IF($C$5,8,0),1,1))</f>
        <v>440.05999800000001</v>
      </c>
      <c r="F665" s="4">
        <f ca="1">IF(A665&gt;$A$8,"",OFFSET(InputPriceData!E$15,CalculationsAndCharts!$A665+$A$11,IF($C$5,8,0),1,1))</f>
        <v>437.76998900000001</v>
      </c>
      <c r="G665" s="4">
        <f ca="1">IF(A665&gt;$A$8,"",OFFSET(InputPriceData!F$15,CalculationsAndCharts!$A665+$A$11,IF($C$5,8,0),1,1))</f>
        <v>438.51001000000002</v>
      </c>
      <c r="H665" s="282">
        <f t="shared" ca="1" si="142"/>
        <v>440.64999399999999</v>
      </c>
      <c r="I665" s="292">
        <f t="shared" ca="1" si="143"/>
        <v>437.76998900000001</v>
      </c>
      <c r="J665" s="50">
        <f t="shared" ca="1" si="144"/>
        <v>2.8800049999999828</v>
      </c>
      <c r="K665" s="282"/>
      <c r="L665" s="282"/>
      <c r="M665" s="292">
        <f t="shared" ca="1" si="145"/>
        <v>2.9160880129243929</v>
      </c>
      <c r="N665" s="291"/>
      <c r="P665" s="292">
        <f t="shared" ca="1" si="146"/>
        <v>440.75245718410594</v>
      </c>
      <c r="Q665" s="301">
        <f t="shared" ca="1" si="147"/>
        <v>443.66854519703031</v>
      </c>
      <c r="R665" s="301">
        <f t="shared" ca="1" si="148"/>
        <v>437.83636917118156</v>
      </c>
      <c r="S665" s="50"/>
      <c r="T665" s="292"/>
      <c r="U665" s="265"/>
      <c r="V665" s="292">
        <f t="shared" ca="1" si="149"/>
        <v>440.75245718410594</v>
      </c>
      <c r="W665" s="241">
        <f t="shared" ca="1" si="150"/>
        <v>-2.242447184105913</v>
      </c>
      <c r="X665" s="351">
        <f t="shared" ca="1" si="151"/>
        <v>5.0285693735045385</v>
      </c>
      <c r="Y665" s="50">
        <f t="shared" ca="1" si="141"/>
        <v>3.1886249527339445</v>
      </c>
      <c r="Z665" s="265">
        <f t="shared" ca="1" si="152"/>
        <v>441.69863495273398</v>
      </c>
      <c r="AA665" s="265">
        <f t="shared" ca="1" si="153"/>
        <v>435.32138504726606</v>
      </c>
      <c r="AB665" s="292"/>
      <c r="AC665" s="37"/>
      <c r="AD665" s="50"/>
      <c r="AE665" s="228"/>
      <c r="AF665" s="50"/>
      <c r="AG665" s="50"/>
      <c r="AH665" s="228"/>
      <c r="AI665" s="50"/>
      <c r="AJ665" s="50"/>
      <c r="AK665" s="50"/>
      <c r="AL665" s="68"/>
      <c r="AM665" s="246"/>
      <c r="AN665" s="241"/>
      <c r="AO665" s="68"/>
      <c r="AP665" s="68"/>
      <c r="AQ665" s="241"/>
      <c r="AR665" s="241"/>
      <c r="AS665" s="228"/>
      <c r="AT665" s="194"/>
      <c r="AU665" s="37"/>
      <c r="AV665" s="68"/>
      <c r="AW665" s="228"/>
      <c r="AX665" s="241"/>
      <c r="AY665" s="38"/>
      <c r="AZ665" s="38"/>
      <c r="BA665" s="55"/>
      <c r="BB665" s="55"/>
      <c r="BC665" s="3" t="e">
        <f t="shared" ca="1" si="154"/>
        <v>#N/A</v>
      </c>
      <c r="BD665" s="3">
        <f t="shared" ca="1" si="155"/>
        <v>68951200</v>
      </c>
      <c r="BE665" s="132"/>
      <c r="BF665" s="132"/>
      <c r="BG665" s="125"/>
      <c r="BJ665" s="68"/>
      <c r="BK665" s="68"/>
      <c r="BL665" s="68"/>
      <c r="BN665" s="169"/>
      <c r="BP665" s="68"/>
      <c r="BQ665" s="68"/>
      <c r="BR665" s="68"/>
      <c r="BU665" s="68"/>
      <c r="BV665" s="68"/>
      <c r="BW665" s="68"/>
      <c r="BX665" s="68"/>
      <c r="BZ665" s="237"/>
      <c r="CD665" s="237"/>
      <c r="CF665" s="68"/>
      <c r="CG665" s="68"/>
      <c r="CH665" s="237"/>
      <c r="CL665" s="237"/>
    </row>
    <row r="666" spans="1:90" x14ac:dyDescent="0.4">
      <c r="A666">
        <v>634</v>
      </c>
      <c r="B666" s="47">
        <f ca="1">IF(A666&gt;$A$8,"",OFFSET(InputPriceData!B$15,$A666+$A$11,0,1,1))</f>
        <v>44406</v>
      </c>
      <c r="C666" s="3">
        <f ca="1">IF(A666&gt;$A$8,"",OFFSET(InputPriceData!G$15,CalculationsAndCharts!$A666+$A$11,IF($C$5,8,0),1,1))</f>
        <v>47435300</v>
      </c>
      <c r="D666" s="4">
        <f ca="1">IF(A666&gt;$A$8,"",OFFSET(InputPriceData!C$15,CalculationsAndCharts!$A666+$A$11,IF($C$5,8,0),1,1))</f>
        <v>439.82000699999998</v>
      </c>
      <c r="E666" s="4">
        <f ca="1">IF(A666&gt;$A$8,"",OFFSET(InputPriceData!D$15,CalculationsAndCharts!$A666+$A$11,IF($C$5,8,0),1,1))</f>
        <v>441.79998799999998</v>
      </c>
      <c r="F666" s="4">
        <f ca="1">IF(A666&gt;$A$8,"",OFFSET(InputPriceData!E$15,CalculationsAndCharts!$A666+$A$11,IF($C$5,8,0),1,1))</f>
        <v>439.80999800000001</v>
      </c>
      <c r="G666" s="4">
        <f ca="1">IF(A666&gt;$A$8,"",OFFSET(InputPriceData!F$15,CalculationsAndCharts!$A666+$A$11,IF($C$5,8,0),1,1))</f>
        <v>440.64999399999999</v>
      </c>
      <c r="H666" s="282">
        <f t="shared" ca="1" si="142"/>
        <v>441.79998799999998</v>
      </c>
      <c r="I666" s="292">
        <f t="shared" ca="1" si="143"/>
        <v>438.82998700000002</v>
      </c>
      <c r="J666" s="50">
        <f t="shared" ca="1" si="144"/>
        <v>2.9700009999999679</v>
      </c>
      <c r="K666" s="282"/>
      <c r="L666" s="282"/>
      <c r="M666" s="292">
        <f t="shared" ca="1" si="145"/>
        <v>3.230366487076592</v>
      </c>
      <c r="N666" s="291"/>
      <c r="P666" s="292">
        <f t="shared" ca="1" si="146"/>
        <v>440.34271876155037</v>
      </c>
      <c r="Q666" s="301">
        <f t="shared" ca="1" si="147"/>
        <v>443.57308524862697</v>
      </c>
      <c r="R666" s="301">
        <f t="shared" ca="1" si="148"/>
        <v>437.11235227447378</v>
      </c>
      <c r="S666" s="50"/>
      <c r="T666" s="292"/>
      <c r="U666" s="265"/>
      <c r="V666" s="292">
        <f t="shared" ca="1" si="149"/>
        <v>440.34271876155037</v>
      </c>
      <c r="W666" s="241">
        <f t="shared" ca="1" si="150"/>
        <v>0.30727523844961979</v>
      </c>
      <c r="X666" s="351">
        <f t="shared" ca="1" si="151"/>
        <v>9.44180721642707E-2</v>
      </c>
      <c r="Y666" s="50">
        <f t="shared" ca="1" si="141"/>
        <v>3.1655000819699577</v>
      </c>
      <c r="Z666" s="265">
        <f t="shared" ca="1" si="152"/>
        <v>443.81549408196997</v>
      </c>
      <c r="AA666" s="265">
        <f t="shared" ca="1" si="153"/>
        <v>437.48449391803001</v>
      </c>
      <c r="AB666" s="292"/>
      <c r="AC666" s="37"/>
      <c r="AD666" s="50"/>
      <c r="AE666" s="228"/>
      <c r="AF666" s="50"/>
      <c r="AG666" s="50"/>
      <c r="AH666" s="228"/>
      <c r="AI666" s="50"/>
      <c r="AJ666" s="50"/>
      <c r="AK666" s="50"/>
      <c r="AL666" s="68"/>
      <c r="AM666" s="246"/>
      <c r="AN666" s="241"/>
      <c r="AO666" s="68"/>
      <c r="AP666" s="68"/>
      <c r="AQ666" s="241"/>
      <c r="AR666" s="241"/>
      <c r="AS666" s="228"/>
      <c r="AT666" s="194"/>
      <c r="AU666" s="37"/>
      <c r="AV666" s="68"/>
      <c r="AW666" s="228"/>
      <c r="AX666" s="241"/>
      <c r="AY666" s="38"/>
      <c r="AZ666" s="38"/>
      <c r="BA666" s="55"/>
      <c r="BB666" s="55"/>
      <c r="BC666" s="3">
        <f t="shared" ca="1" si="154"/>
        <v>47435300</v>
      </c>
      <c r="BD666" s="3" t="e">
        <f t="shared" ca="1" si="155"/>
        <v>#N/A</v>
      </c>
      <c r="BE666" s="132"/>
      <c r="BF666" s="132"/>
      <c r="BG666" s="125"/>
      <c r="BJ666" s="68"/>
      <c r="BK666" s="68"/>
      <c r="BL666" s="68"/>
      <c r="BN666" s="169"/>
      <c r="BP666" s="68"/>
      <c r="BQ666" s="68"/>
      <c r="BR666" s="68"/>
      <c r="BU666" s="68"/>
      <c r="BV666" s="68"/>
      <c r="BW666" s="68"/>
      <c r="BX666" s="68"/>
      <c r="BZ666" s="237"/>
      <c r="CD666" s="237"/>
      <c r="CF666" s="68"/>
      <c r="CG666" s="68"/>
      <c r="CH666" s="237"/>
      <c r="CL666" s="237"/>
    </row>
    <row r="667" spans="1:90" x14ac:dyDescent="0.4">
      <c r="A667">
        <v>635</v>
      </c>
      <c r="B667" s="47">
        <f ca="1">IF(A667&gt;$A$8,"",OFFSET(InputPriceData!B$15,$A667+$A$11,0,1,1))</f>
        <v>44405</v>
      </c>
      <c r="C667" s="3">
        <f ca="1">IF(A667&gt;$A$8,"",OFFSET(InputPriceData!G$15,CalculationsAndCharts!$A667+$A$11,IF($C$5,8,0),1,1))</f>
        <v>52472400</v>
      </c>
      <c r="D667" s="4">
        <f ca="1">IF(A667&gt;$A$8,"",OFFSET(InputPriceData!C$15,CalculationsAndCharts!$A667+$A$11,IF($C$5,8,0),1,1))</f>
        <v>439.67999300000002</v>
      </c>
      <c r="E667" s="4">
        <f ca="1">IF(A667&gt;$A$8,"",OFFSET(InputPriceData!D$15,CalculationsAndCharts!$A667+$A$11,IF($C$5,8,0),1,1))</f>
        <v>440.29998799999998</v>
      </c>
      <c r="F667" s="4">
        <f ca="1">IF(A667&gt;$A$8,"",OFFSET(InputPriceData!E$15,CalculationsAndCharts!$A667+$A$11,IF($C$5,8,0),1,1))</f>
        <v>437.30999800000001</v>
      </c>
      <c r="G667" s="4">
        <f ca="1">IF(A667&gt;$A$8,"",OFFSET(InputPriceData!F$15,CalculationsAndCharts!$A667+$A$11,IF($C$5,8,0),1,1))</f>
        <v>438.82998700000002</v>
      </c>
      <c r="H667" s="282">
        <f t="shared" ca="1" si="142"/>
        <v>440.29998799999998</v>
      </c>
      <c r="I667" s="292">
        <f t="shared" ca="1" si="143"/>
        <v>437.30999800000001</v>
      </c>
      <c r="J667" s="50">
        <f t="shared" ca="1" si="144"/>
        <v>2.9899899999999775</v>
      </c>
      <c r="K667" s="282"/>
      <c r="L667" s="282"/>
      <c r="M667" s="292">
        <f t="shared" ca="1" si="145"/>
        <v>3.6554221079610514</v>
      </c>
      <c r="N667" s="291"/>
      <c r="P667" s="292">
        <f t="shared" ca="1" si="146"/>
        <v>439.53023081534064</v>
      </c>
      <c r="Q667" s="301">
        <f t="shared" ca="1" si="147"/>
        <v>443.18565292330169</v>
      </c>
      <c r="R667" s="301">
        <f t="shared" ca="1" si="148"/>
        <v>435.8748087073796</v>
      </c>
      <c r="S667" s="50"/>
      <c r="T667" s="292"/>
      <c r="U667" s="265"/>
      <c r="V667" s="292">
        <f t="shared" ca="1" si="149"/>
        <v>439.53023081534064</v>
      </c>
      <c r="W667" s="241">
        <f t="shared" ca="1" si="150"/>
        <v>-0.70024381534062741</v>
      </c>
      <c r="X667" s="351">
        <f t="shared" ca="1" si="151"/>
        <v>0.49034140092279871</v>
      </c>
      <c r="Y667" s="50">
        <f t="shared" ca="1" si="141"/>
        <v>3.1656901873095458</v>
      </c>
      <c r="Z667" s="265">
        <f t="shared" ca="1" si="152"/>
        <v>441.99567718730958</v>
      </c>
      <c r="AA667" s="265">
        <f t="shared" ca="1" si="153"/>
        <v>435.66429681269045</v>
      </c>
      <c r="AB667" s="292"/>
      <c r="AC667" s="37"/>
      <c r="AD667" s="50"/>
      <c r="AE667" s="228"/>
      <c r="AF667" s="50"/>
      <c r="AG667" s="50"/>
      <c r="AH667" s="228"/>
      <c r="AI667" s="50"/>
      <c r="AJ667" s="50"/>
      <c r="AK667" s="50"/>
      <c r="AL667" s="68"/>
      <c r="AM667" s="246"/>
      <c r="AN667" s="241"/>
      <c r="AO667" s="68"/>
      <c r="AP667" s="68"/>
      <c r="AQ667" s="241"/>
      <c r="AR667" s="241"/>
      <c r="AS667" s="228"/>
      <c r="AT667" s="194"/>
      <c r="AU667" s="37"/>
      <c r="AV667" s="68"/>
      <c r="AW667" s="228"/>
      <c r="AX667" s="241"/>
      <c r="AY667" s="38"/>
      <c r="AZ667" s="38"/>
      <c r="BA667" s="55"/>
      <c r="BB667" s="55"/>
      <c r="BC667" s="3" t="e">
        <f t="shared" ca="1" si="154"/>
        <v>#N/A</v>
      </c>
      <c r="BD667" s="3">
        <f t="shared" ca="1" si="155"/>
        <v>52472400</v>
      </c>
      <c r="BE667" s="132"/>
      <c r="BF667" s="132"/>
      <c r="BG667" s="125"/>
      <c r="BJ667" s="68"/>
      <c r="BK667" s="68"/>
      <c r="BL667" s="68"/>
      <c r="BN667" s="169"/>
      <c r="BP667" s="68"/>
      <c r="BQ667" s="68"/>
      <c r="BR667" s="68"/>
      <c r="BU667" s="68"/>
      <c r="BV667" s="68"/>
      <c r="BW667" s="68"/>
      <c r="BX667" s="68"/>
      <c r="BZ667" s="237"/>
      <c r="CD667" s="237"/>
      <c r="CF667" s="68"/>
      <c r="CG667" s="68"/>
      <c r="CH667" s="237"/>
      <c r="CL667" s="237"/>
    </row>
    <row r="668" spans="1:90" x14ac:dyDescent="0.4">
      <c r="A668">
        <v>636</v>
      </c>
      <c r="B668" s="47">
        <f ca="1">IF(A668&gt;$A$8,"",OFFSET(InputPriceData!B$15,$A668+$A$11,0,1,1))</f>
        <v>44404</v>
      </c>
      <c r="C668" s="3">
        <f ca="1">IF(A668&gt;$A$8,"",OFFSET(InputPriceData!G$15,CalculationsAndCharts!$A668+$A$11,IF($C$5,8,0),1,1))</f>
        <v>67397100</v>
      </c>
      <c r="D668" s="4">
        <f ca="1">IF(A668&gt;$A$8,"",OFFSET(InputPriceData!C$15,CalculationsAndCharts!$A668+$A$11,IF($C$5,8,0),1,1))</f>
        <v>439.91000400000001</v>
      </c>
      <c r="E668" s="4">
        <f ca="1">IF(A668&gt;$A$8,"",OFFSET(InputPriceData!D$15,CalculationsAndCharts!$A668+$A$11,IF($C$5,8,0),1,1))</f>
        <v>439.94000199999999</v>
      </c>
      <c r="F668" s="4">
        <f ca="1">IF(A668&gt;$A$8,"",OFFSET(InputPriceData!E$15,CalculationsAndCharts!$A668+$A$11,IF($C$5,8,0),1,1))</f>
        <v>435.98998999999998</v>
      </c>
      <c r="G668" s="4">
        <f ca="1">IF(A668&gt;$A$8,"",OFFSET(InputPriceData!F$15,CalculationsAndCharts!$A668+$A$11,IF($C$5,8,0),1,1))</f>
        <v>439.01001000000002</v>
      </c>
      <c r="H668" s="282">
        <f t="shared" ca="1" si="142"/>
        <v>441.01998900000001</v>
      </c>
      <c r="I668" s="292">
        <f t="shared" ca="1" si="143"/>
        <v>435.98998999999998</v>
      </c>
      <c r="J668" s="50">
        <f t="shared" ca="1" si="144"/>
        <v>5.0299990000000321</v>
      </c>
      <c r="K668" s="282"/>
      <c r="L668" s="282"/>
      <c r="M668" s="292">
        <f t="shared" ca="1" si="145"/>
        <v>3.7223825462560334</v>
      </c>
      <c r="N668" s="291"/>
      <c r="P668" s="292">
        <f t="shared" ca="1" si="146"/>
        <v>438.69726934738225</v>
      </c>
      <c r="Q668" s="301">
        <f t="shared" ca="1" si="147"/>
        <v>442.41965189363827</v>
      </c>
      <c r="R668" s="301">
        <f t="shared" ca="1" si="148"/>
        <v>434.97488680112622</v>
      </c>
      <c r="S668" s="50"/>
      <c r="T668" s="292"/>
      <c r="U668" s="265"/>
      <c r="V668" s="292">
        <f t="shared" ca="1" si="149"/>
        <v>438.69726934738225</v>
      </c>
      <c r="W668" s="241">
        <f t="shared" ca="1" si="150"/>
        <v>0.3127406526177765</v>
      </c>
      <c r="X668" s="351">
        <f t="shared" ca="1" si="151"/>
        <v>9.7806715799792762E-2</v>
      </c>
      <c r="Y668" s="50">
        <f t="shared" ca="1" si="141"/>
        <v>3.1712751586466368</v>
      </c>
      <c r="Z668" s="265">
        <f t="shared" ca="1" si="152"/>
        <v>442.18128515864669</v>
      </c>
      <c r="AA668" s="265">
        <f t="shared" ca="1" si="153"/>
        <v>435.83873484135336</v>
      </c>
      <c r="AB668" s="292"/>
      <c r="AC668" s="37"/>
      <c r="AD668" s="50"/>
      <c r="AE668" s="228"/>
      <c r="AF668" s="50"/>
      <c r="AG668" s="50"/>
      <c r="AH668" s="228"/>
      <c r="AI668" s="50"/>
      <c r="AJ668" s="50"/>
      <c r="AK668" s="50"/>
      <c r="AL668" s="68"/>
      <c r="AM668" s="246"/>
      <c r="AN668" s="241"/>
      <c r="AO668" s="68"/>
      <c r="AP668" s="68"/>
      <c r="AQ668" s="241"/>
      <c r="AR668" s="241"/>
      <c r="AS668" s="228"/>
      <c r="AT668" s="194"/>
      <c r="AU668" s="37"/>
      <c r="AV668" s="68"/>
      <c r="AW668" s="228"/>
      <c r="AX668" s="241"/>
      <c r="AY668" s="38"/>
      <c r="AZ668" s="38"/>
      <c r="BA668" s="55"/>
      <c r="BB668" s="55"/>
      <c r="BC668" s="3" t="e">
        <f t="shared" ca="1" si="154"/>
        <v>#N/A</v>
      </c>
      <c r="BD668" s="3">
        <f t="shared" ca="1" si="155"/>
        <v>67397100</v>
      </c>
      <c r="BE668" s="132"/>
      <c r="BF668" s="132"/>
      <c r="BG668" s="125"/>
      <c r="BJ668" s="68"/>
      <c r="BK668" s="68"/>
      <c r="BL668" s="68"/>
      <c r="BN668" s="169"/>
      <c r="BP668" s="68"/>
      <c r="BQ668" s="68"/>
      <c r="BR668" s="68"/>
      <c r="BU668" s="68"/>
      <c r="BV668" s="68"/>
      <c r="BW668" s="68"/>
      <c r="BX668" s="68"/>
      <c r="BZ668" s="237"/>
      <c r="CD668" s="237"/>
      <c r="CF668" s="68"/>
      <c r="CG668" s="68"/>
      <c r="CH668" s="237"/>
      <c r="CL668" s="237"/>
    </row>
    <row r="669" spans="1:90" x14ac:dyDescent="0.4">
      <c r="A669">
        <v>637</v>
      </c>
      <c r="B669" s="47">
        <f ca="1">IF(A669&gt;$A$8,"",OFFSET(InputPriceData!B$15,$A669+$A$11,0,1,1))</f>
        <v>44403</v>
      </c>
      <c r="C669" s="3">
        <f ca="1">IF(A669&gt;$A$8,"",OFFSET(InputPriceData!G$15,CalculationsAndCharts!$A669+$A$11,IF($C$5,8,0),1,1))</f>
        <v>43719200</v>
      </c>
      <c r="D669" s="4">
        <f ca="1">IF(A669&gt;$A$8,"",OFFSET(InputPriceData!C$15,CalculationsAndCharts!$A669+$A$11,IF($C$5,8,0),1,1))</f>
        <v>439.30999800000001</v>
      </c>
      <c r="E669" s="4">
        <f ca="1">IF(A669&gt;$A$8,"",OFFSET(InputPriceData!D$15,CalculationsAndCharts!$A669+$A$11,IF($C$5,8,0),1,1))</f>
        <v>441.02999899999998</v>
      </c>
      <c r="F669" s="4">
        <f ca="1">IF(A669&gt;$A$8,"",OFFSET(InputPriceData!E$15,CalculationsAndCharts!$A669+$A$11,IF($C$5,8,0),1,1))</f>
        <v>439.26001000000002</v>
      </c>
      <c r="G669" s="4">
        <f ca="1">IF(A669&gt;$A$8,"",OFFSET(InputPriceData!F$15,CalculationsAndCharts!$A669+$A$11,IF($C$5,8,0),1,1))</f>
        <v>441.01998900000001</v>
      </c>
      <c r="H669" s="282">
        <f t="shared" ca="1" si="142"/>
        <v>441.02999899999998</v>
      </c>
      <c r="I669" s="292">
        <f t="shared" ca="1" si="143"/>
        <v>439.26001000000002</v>
      </c>
      <c r="J669" s="50">
        <f t="shared" ca="1" si="144"/>
        <v>1.7699889999999527</v>
      </c>
      <c r="K669" s="282"/>
      <c r="L669" s="282"/>
      <c r="M669" s="292">
        <f t="shared" ca="1" si="145"/>
        <v>4.1658078162832695</v>
      </c>
      <c r="N669" s="291"/>
      <c r="P669" s="292">
        <f t="shared" ca="1" si="146"/>
        <v>436.88094414844051</v>
      </c>
      <c r="Q669" s="301">
        <f t="shared" ca="1" si="147"/>
        <v>441.0467519647238</v>
      </c>
      <c r="R669" s="301">
        <f t="shared" ca="1" si="148"/>
        <v>432.71513633215721</v>
      </c>
      <c r="S669" s="50"/>
      <c r="T669" s="292"/>
      <c r="U669" s="265"/>
      <c r="V669" s="292">
        <f t="shared" ca="1" si="149"/>
        <v>436.88094414844051</v>
      </c>
      <c r="W669" s="241">
        <f t="shared" ca="1" si="150"/>
        <v>4.139044851559504</v>
      </c>
      <c r="X669" s="351">
        <f t="shared" ca="1" si="151"/>
        <v>17.131692283221238</v>
      </c>
      <c r="Y669" s="50">
        <f t="shared" ca="1" si="141"/>
        <v>3.2116644753556063</v>
      </c>
      <c r="Z669" s="265">
        <f t="shared" ca="1" si="152"/>
        <v>444.23165347535564</v>
      </c>
      <c r="AA669" s="265">
        <f t="shared" ca="1" si="153"/>
        <v>437.80832452464438</v>
      </c>
      <c r="AB669" s="292"/>
      <c r="AC669" s="37"/>
      <c r="AD669" s="50"/>
      <c r="AE669" s="228"/>
      <c r="AF669" s="50"/>
      <c r="AG669" s="50"/>
      <c r="AH669" s="228"/>
      <c r="AI669" s="50"/>
      <c r="AJ669" s="50"/>
      <c r="AK669" s="50"/>
      <c r="AL669" s="68"/>
      <c r="AM669" s="246"/>
      <c r="AN669" s="241"/>
      <c r="AO669" s="68"/>
      <c r="AP669" s="68"/>
      <c r="AQ669" s="241"/>
      <c r="AR669" s="241"/>
      <c r="AS669" s="228"/>
      <c r="AT669" s="194"/>
      <c r="AU669" s="37"/>
      <c r="AV669" s="68"/>
      <c r="AW669" s="228"/>
      <c r="AX669" s="241"/>
      <c r="AY669" s="38"/>
      <c r="AZ669" s="38"/>
      <c r="BA669" s="55"/>
      <c r="BB669" s="55"/>
      <c r="BC669" s="3">
        <f t="shared" ca="1" si="154"/>
        <v>43719200</v>
      </c>
      <c r="BD669" s="3" t="e">
        <f t="shared" ca="1" si="155"/>
        <v>#N/A</v>
      </c>
      <c r="BE669" s="132"/>
      <c r="BF669" s="132"/>
      <c r="BG669" s="125"/>
      <c r="BJ669" s="68"/>
      <c r="BK669" s="68"/>
      <c r="BL669" s="68"/>
      <c r="BN669" s="169"/>
      <c r="BP669" s="68"/>
      <c r="BQ669" s="68"/>
      <c r="BR669" s="68"/>
      <c r="BU669" s="68"/>
      <c r="BV669" s="68"/>
      <c r="BW669" s="68"/>
      <c r="BX669" s="68"/>
      <c r="BZ669" s="237"/>
      <c r="CD669" s="237"/>
      <c r="CF669" s="68"/>
      <c r="CG669" s="68"/>
      <c r="CH669" s="237"/>
      <c r="CL669" s="237"/>
    </row>
    <row r="670" spans="1:90" x14ac:dyDescent="0.4">
      <c r="A670">
        <v>638</v>
      </c>
      <c r="B670" s="47">
        <f ca="1">IF(A670&gt;$A$8,"",OFFSET(InputPriceData!B$15,$A670+$A$11,0,1,1))</f>
        <v>44400</v>
      </c>
      <c r="C670" s="3">
        <f ca="1">IF(A670&gt;$A$8,"",OFFSET(InputPriceData!G$15,CalculationsAndCharts!$A670+$A$11,IF($C$5,8,0),1,1))</f>
        <v>63766600</v>
      </c>
      <c r="D670" s="4">
        <f ca="1">IF(A670&gt;$A$8,"",OFFSET(InputPriceData!C$15,CalculationsAndCharts!$A670+$A$11,IF($C$5,8,0),1,1))</f>
        <v>437.51998900000001</v>
      </c>
      <c r="E670" s="4">
        <f ca="1">IF(A670&gt;$A$8,"",OFFSET(InputPriceData!D$15,CalculationsAndCharts!$A670+$A$11,IF($C$5,8,0),1,1))</f>
        <v>440.29998799999998</v>
      </c>
      <c r="F670" s="4">
        <f ca="1">IF(A670&gt;$A$8,"",OFFSET(InputPriceData!E$15,CalculationsAndCharts!$A670+$A$11,IF($C$5,8,0),1,1))</f>
        <v>436.790009</v>
      </c>
      <c r="G670" s="4">
        <f ca="1">IF(A670&gt;$A$8,"",OFFSET(InputPriceData!F$15,CalculationsAndCharts!$A670+$A$11,IF($C$5,8,0),1,1))</f>
        <v>439.94000199999999</v>
      </c>
      <c r="H670" s="282">
        <f t="shared" ca="1" si="142"/>
        <v>440.29998799999998</v>
      </c>
      <c r="I670" s="292">
        <f t="shared" ca="1" si="143"/>
        <v>435.459991</v>
      </c>
      <c r="J670" s="50">
        <f t="shared" ca="1" si="144"/>
        <v>4.8399969999999826</v>
      </c>
      <c r="K670" s="282"/>
      <c r="L670" s="282"/>
      <c r="M670" s="292">
        <f t="shared" ca="1" si="145"/>
        <v>4.8101559749785228</v>
      </c>
      <c r="N670" s="291"/>
      <c r="P670" s="292">
        <f t="shared" ca="1" si="146"/>
        <v>434.20351369557244</v>
      </c>
      <c r="Q670" s="301">
        <f t="shared" ca="1" si="147"/>
        <v>439.01366967055094</v>
      </c>
      <c r="R670" s="301">
        <f t="shared" ca="1" si="148"/>
        <v>429.39335772059394</v>
      </c>
      <c r="S670" s="50"/>
      <c r="T670" s="292"/>
      <c r="U670" s="265"/>
      <c r="V670" s="292">
        <f t="shared" ca="1" si="149"/>
        <v>434.20351369557244</v>
      </c>
      <c r="W670" s="241">
        <f t="shared" ca="1" si="150"/>
        <v>5.736488304427553</v>
      </c>
      <c r="X670" s="351">
        <f t="shared" ca="1" si="151"/>
        <v>32.907298066834102</v>
      </c>
      <c r="Y670" s="50">
        <f t="shared" ca="1" si="141"/>
        <v>3.152090428403763</v>
      </c>
      <c r="Z670" s="265">
        <f t="shared" ca="1" si="152"/>
        <v>443.09209242840376</v>
      </c>
      <c r="AA670" s="265">
        <f t="shared" ca="1" si="153"/>
        <v>436.78791157159623</v>
      </c>
      <c r="AB670" s="292"/>
      <c r="AC670" s="37"/>
      <c r="AD670" s="50"/>
      <c r="AE670" s="228"/>
      <c r="AF670" s="50"/>
      <c r="AG670" s="50"/>
      <c r="AH670" s="228"/>
      <c r="AI670" s="50"/>
      <c r="AJ670" s="50"/>
      <c r="AK670" s="50"/>
      <c r="AL670" s="68"/>
      <c r="AM670" s="246"/>
      <c r="AN670" s="241"/>
      <c r="AO670" s="68"/>
      <c r="AP670" s="68"/>
      <c r="AQ670" s="241"/>
      <c r="AR670" s="241"/>
      <c r="AS670" s="228"/>
      <c r="AT670" s="194"/>
      <c r="AU670" s="37"/>
      <c r="AV670" s="68"/>
      <c r="AW670" s="228"/>
      <c r="AX670" s="241"/>
      <c r="AY670" s="38"/>
      <c r="AZ670" s="38"/>
      <c r="BA670" s="55"/>
      <c r="BB670" s="55"/>
      <c r="BC670" s="3">
        <f t="shared" ca="1" si="154"/>
        <v>63766600</v>
      </c>
      <c r="BD670" s="3" t="e">
        <f t="shared" ca="1" si="155"/>
        <v>#N/A</v>
      </c>
      <c r="BE670" s="132"/>
      <c r="BF670" s="132"/>
      <c r="BG670" s="125"/>
      <c r="BJ670" s="68"/>
      <c r="BK670" s="68"/>
      <c r="BL670" s="68"/>
      <c r="BN670" s="169"/>
      <c r="BP670" s="68"/>
      <c r="BQ670" s="68"/>
      <c r="BR670" s="68"/>
      <c r="BU670" s="68"/>
      <c r="BV670" s="68"/>
      <c r="BW670" s="68"/>
      <c r="BX670" s="68"/>
      <c r="BZ670" s="237"/>
      <c r="CD670" s="237"/>
      <c r="CF670" s="68"/>
      <c r="CG670" s="68"/>
      <c r="CH670" s="237"/>
      <c r="CL670" s="237"/>
    </row>
    <row r="671" spans="1:90" x14ac:dyDescent="0.4">
      <c r="A671">
        <v>639</v>
      </c>
      <c r="B671" s="47">
        <f ca="1">IF(A671&gt;$A$8,"",OFFSET(InputPriceData!B$15,$A671+$A$11,0,1,1))</f>
        <v>44399</v>
      </c>
      <c r="C671" s="3">
        <f ca="1">IF(A671&gt;$A$8,"",OFFSET(InputPriceData!G$15,CalculationsAndCharts!$A671+$A$11,IF($C$5,8,0),1,1))</f>
        <v>47878500</v>
      </c>
      <c r="D671" s="4">
        <f ca="1">IF(A671&gt;$A$8,"",OFFSET(InputPriceData!C$15,CalculationsAndCharts!$A671+$A$11,IF($C$5,8,0),1,1))</f>
        <v>434.73998999999998</v>
      </c>
      <c r="E671" s="4">
        <f ca="1">IF(A671&gt;$A$8,"",OFFSET(InputPriceData!D$15,CalculationsAndCharts!$A671+$A$11,IF($C$5,8,0),1,1))</f>
        <v>435.72000100000002</v>
      </c>
      <c r="F671" s="4">
        <f ca="1">IF(A671&gt;$A$8,"",OFFSET(InputPriceData!E$15,CalculationsAndCharts!$A671+$A$11,IF($C$5,8,0),1,1))</f>
        <v>433.69000199999999</v>
      </c>
      <c r="G671" s="4">
        <f ca="1">IF(A671&gt;$A$8,"",OFFSET(InputPriceData!F$15,CalculationsAndCharts!$A671+$A$11,IF($C$5,8,0),1,1))</f>
        <v>435.459991</v>
      </c>
      <c r="H671" s="282">
        <f t="shared" ca="1" si="142"/>
        <v>435.72000100000002</v>
      </c>
      <c r="I671" s="292">
        <f t="shared" ca="1" si="143"/>
        <v>433.69000199999999</v>
      </c>
      <c r="J671" s="50">
        <f t="shared" ca="1" si="144"/>
        <v>2.0299990000000321</v>
      </c>
      <c r="K671" s="282"/>
      <c r="L671" s="282"/>
      <c r="M671" s="292">
        <f t="shared" ca="1" si="145"/>
        <v>5.5647266304919825</v>
      </c>
      <c r="N671" s="291"/>
      <c r="P671" s="292">
        <f t="shared" ca="1" si="146"/>
        <v>432.18549201936708</v>
      </c>
      <c r="Q671" s="301">
        <f t="shared" ca="1" si="147"/>
        <v>437.75021864985905</v>
      </c>
      <c r="R671" s="301">
        <f t="shared" ca="1" si="148"/>
        <v>426.6207653888751</v>
      </c>
      <c r="S671" s="50"/>
      <c r="T671" s="292"/>
      <c r="U671" s="265"/>
      <c r="V671" s="292">
        <f t="shared" ca="1" si="149"/>
        <v>432.18549201936708</v>
      </c>
      <c r="W671" s="241">
        <f t="shared" ca="1" si="150"/>
        <v>3.2744989806329272</v>
      </c>
      <c r="X671" s="351">
        <f t="shared" ca="1" si="151"/>
        <v>10.722343574166079</v>
      </c>
      <c r="Y671" s="50">
        <f t="shared" ca="1" si="141"/>
        <v>2.9637784159897498</v>
      </c>
      <c r="Z671" s="265">
        <f t="shared" ca="1" si="152"/>
        <v>438.42376941598974</v>
      </c>
      <c r="AA671" s="265">
        <f t="shared" ca="1" si="153"/>
        <v>432.49621258401027</v>
      </c>
      <c r="AB671" s="292"/>
      <c r="AC671" s="37"/>
      <c r="AD671" s="50"/>
      <c r="AE671" s="228"/>
      <c r="AF671" s="50"/>
      <c r="AG671" s="50"/>
      <c r="AH671" s="228"/>
      <c r="AI671" s="50"/>
      <c r="AJ671" s="50"/>
      <c r="AK671" s="50"/>
      <c r="AL671" s="68"/>
      <c r="AM671" s="246"/>
      <c r="AN671" s="241"/>
      <c r="AO671" s="68"/>
      <c r="AP671" s="68"/>
      <c r="AQ671" s="241"/>
      <c r="AR671" s="241"/>
      <c r="AS671" s="228"/>
      <c r="AT671" s="194"/>
      <c r="AU671" s="37"/>
      <c r="AV671" s="68"/>
      <c r="AW671" s="228"/>
      <c r="AX671" s="241"/>
      <c r="AY671" s="38"/>
      <c r="AZ671" s="38"/>
      <c r="BA671" s="55"/>
      <c r="BB671" s="55"/>
      <c r="BC671" s="3">
        <f t="shared" ca="1" si="154"/>
        <v>47878500</v>
      </c>
      <c r="BD671" s="3" t="e">
        <f t="shared" ca="1" si="155"/>
        <v>#N/A</v>
      </c>
      <c r="BE671" s="132"/>
      <c r="BF671" s="132"/>
      <c r="BG671" s="125"/>
      <c r="BJ671" s="68"/>
      <c r="BK671" s="68"/>
      <c r="BL671" s="68"/>
      <c r="BN671" s="169"/>
      <c r="BP671" s="68"/>
      <c r="BQ671" s="68"/>
      <c r="BR671" s="68"/>
      <c r="BU671" s="68"/>
      <c r="BV671" s="68"/>
      <c r="BW671" s="68"/>
      <c r="BX671" s="68"/>
      <c r="BZ671" s="237"/>
      <c r="CD671" s="237"/>
      <c r="CF671" s="68"/>
      <c r="CG671" s="68"/>
      <c r="CH671" s="237"/>
      <c r="CL671" s="237"/>
    </row>
    <row r="672" spans="1:90" x14ac:dyDescent="0.4">
      <c r="A672">
        <v>640</v>
      </c>
      <c r="B672" s="47">
        <f ca="1">IF(A672&gt;$A$8,"",OFFSET(InputPriceData!B$15,$A672+$A$11,0,1,1))</f>
        <v>44398</v>
      </c>
      <c r="C672" s="3">
        <f ca="1">IF(A672&gt;$A$8,"",OFFSET(InputPriceData!G$15,CalculationsAndCharts!$A672+$A$11,IF($C$5,8,0),1,1))</f>
        <v>64724400</v>
      </c>
      <c r="D672" s="4">
        <f ca="1">IF(A672&gt;$A$8,"",OFFSET(InputPriceData!C$15,CalculationsAndCharts!$A672+$A$11,IF($C$5,8,0),1,1))</f>
        <v>432.33999599999999</v>
      </c>
      <c r="E672" s="4">
        <f ca="1">IF(A672&gt;$A$8,"",OFFSET(InputPriceData!D$15,CalculationsAndCharts!$A672+$A$11,IF($C$5,8,0),1,1))</f>
        <v>434.70001200000002</v>
      </c>
      <c r="F672" s="4">
        <f ca="1">IF(A672&gt;$A$8,"",OFFSET(InputPriceData!E$15,CalculationsAndCharts!$A672+$A$11,IF($C$5,8,0),1,1))</f>
        <v>431.01001000000002</v>
      </c>
      <c r="G672" s="4">
        <f ca="1">IF(A672&gt;$A$8,"",OFFSET(InputPriceData!F$15,CalculationsAndCharts!$A672+$A$11,IF($C$5,8,0),1,1))</f>
        <v>434.54998799999998</v>
      </c>
      <c r="H672" s="282">
        <f t="shared" ca="1" si="142"/>
        <v>434.70001200000002</v>
      </c>
      <c r="I672" s="292">
        <f t="shared" ca="1" si="143"/>
        <v>431.01001000000002</v>
      </c>
      <c r="J672" s="50">
        <f t="shared" ca="1" si="144"/>
        <v>3.6900019999999927</v>
      </c>
      <c r="K672" s="282"/>
      <c r="L672" s="282"/>
      <c r="M672" s="292">
        <f t="shared" ca="1" si="145"/>
        <v>6.7650738878741681</v>
      </c>
      <c r="N672" s="291"/>
      <c r="P672" s="292">
        <f t="shared" ca="1" si="146"/>
        <v>431.05949139476797</v>
      </c>
      <c r="Q672" s="301">
        <f t="shared" ca="1" si="147"/>
        <v>437.82456528264214</v>
      </c>
      <c r="R672" s="301">
        <f t="shared" ca="1" si="148"/>
        <v>424.29441750689381</v>
      </c>
      <c r="S672" s="50"/>
      <c r="T672" s="292"/>
      <c r="U672" s="265"/>
      <c r="V672" s="292">
        <f t="shared" ca="1" si="149"/>
        <v>431.05949139476797</v>
      </c>
      <c r="W672" s="241">
        <f t="shared" ca="1" si="150"/>
        <v>3.4904966052320106</v>
      </c>
      <c r="X672" s="351">
        <f t="shared" ca="1" si="151"/>
        <v>12.18356655113619</v>
      </c>
      <c r="Y672" s="50">
        <f t="shared" ca="1" si="141"/>
        <v>2.8941024208595811</v>
      </c>
      <c r="Z672" s="265">
        <f t="shared" ca="1" si="152"/>
        <v>437.44409042085954</v>
      </c>
      <c r="AA672" s="265">
        <f t="shared" ca="1" si="153"/>
        <v>431.65588557914043</v>
      </c>
      <c r="AB672" s="292"/>
      <c r="AC672" s="37"/>
      <c r="AD672" s="50"/>
      <c r="AE672" s="228"/>
      <c r="AF672" s="50"/>
      <c r="AG672" s="50"/>
      <c r="AH672" s="228"/>
      <c r="AI672" s="50"/>
      <c r="AJ672" s="50"/>
      <c r="AK672" s="50"/>
      <c r="AL672" s="68"/>
      <c r="AM672" s="246"/>
      <c r="AN672" s="241"/>
      <c r="AO672" s="68"/>
      <c r="AP672" s="68"/>
      <c r="AQ672" s="241"/>
      <c r="AR672" s="241"/>
      <c r="AS672" s="228"/>
      <c r="AT672" s="194"/>
      <c r="AU672" s="37"/>
      <c r="AV672" s="68"/>
      <c r="AW672" s="228"/>
      <c r="AX672" s="241"/>
      <c r="AY672" s="38"/>
      <c r="AZ672" s="38"/>
      <c r="BA672" s="55"/>
      <c r="BB672" s="55"/>
      <c r="BC672" s="3">
        <f t="shared" ca="1" si="154"/>
        <v>64724400</v>
      </c>
      <c r="BD672" s="3" t="e">
        <f t="shared" ca="1" si="155"/>
        <v>#N/A</v>
      </c>
      <c r="BE672" s="132"/>
      <c r="BF672" s="132"/>
      <c r="BG672" s="125"/>
      <c r="BJ672" s="68"/>
      <c r="BK672" s="68"/>
      <c r="BL672" s="68"/>
      <c r="BN672" s="169"/>
      <c r="BP672" s="68"/>
      <c r="BQ672" s="68"/>
      <c r="BR672" s="68"/>
      <c r="BU672" s="68"/>
      <c r="BV672" s="68"/>
      <c r="BW672" s="68"/>
      <c r="BX672" s="68"/>
      <c r="BZ672" s="237"/>
      <c r="CD672" s="237"/>
      <c r="CF672" s="68"/>
      <c r="CG672" s="68"/>
      <c r="CH672" s="237"/>
      <c r="CL672" s="237"/>
    </row>
    <row r="673" spans="1:90" x14ac:dyDescent="0.4">
      <c r="A673">
        <v>641</v>
      </c>
      <c r="B673" s="47">
        <f ca="1">IF(A673&gt;$A$8,"",OFFSET(InputPriceData!B$15,$A673+$A$11,0,1,1))</f>
        <v>44397</v>
      </c>
      <c r="C673" s="3">
        <f ca="1">IF(A673&gt;$A$8,"",OFFSET(InputPriceData!G$15,CalculationsAndCharts!$A673+$A$11,IF($C$5,8,0),1,1))</f>
        <v>99608200</v>
      </c>
      <c r="D673" s="4">
        <f ca="1">IF(A673&gt;$A$8,"",OFFSET(InputPriceData!C$15,CalculationsAndCharts!$A673+$A$11,IF($C$5,8,0),1,1))</f>
        <v>425.67999300000002</v>
      </c>
      <c r="E673" s="4">
        <f ca="1">IF(A673&gt;$A$8,"",OFFSET(InputPriceData!D$15,CalculationsAndCharts!$A673+$A$11,IF($C$5,8,0),1,1))</f>
        <v>432.42001299999998</v>
      </c>
      <c r="F673" s="4">
        <f ca="1">IF(A673&gt;$A$8,"",OFFSET(InputPriceData!E$15,CalculationsAndCharts!$A673+$A$11,IF($C$5,8,0),1,1))</f>
        <v>424.82998700000002</v>
      </c>
      <c r="G673" s="4">
        <f ca="1">IF(A673&gt;$A$8,"",OFFSET(InputPriceData!F$15,CalculationsAndCharts!$A673+$A$11,IF($C$5,8,0),1,1))</f>
        <v>431.05999800000001</v>
      </c>
      <c r="H673" s="282">
        <f t="shared" ca="1" si="142"/>
        <v>432.42001299999998</v>
      </c>
      <c r="I673" s="292">
        <f t="shared" ca="1" si="143"/>
        <v>424.82998700000002</v>
      </c>
      <c r="J673" s="50">
        <f t="shared" ca="1" si="144"/>
        <v>7.5900259999999662</v>
      </c>
      <c r="K673" s="282"/>
      <c r="L673" s="282"/>
      <c r="M673" s="292">
        <f t="shared" ca="1" si="145"/>
        <v>6.7720819304295752</v>
      </c>
      <c r="N673" s="291"/>
      <c r="P673" s="292">
        <f t="shared" ca="1" si="146"/>
        <v>430.88473271518438</v>
      </c>
      <c r="Q673" s="301">
        <f t="shared" ca="1" si="147"/>
        <v>437.65681464561396</v>
      </c>
      <c r="R673" s="301">
        <f t="shared" ca="1" si="148"/>
        <v>424.11265078475481</v>
      </c>
      <c r="S673" s="50"/>
      <c r="T673" s="292"/>
      <c r="U673" s="265"/>
      <c r="V673" s="292">
        <f t="shared" ca="1" si="149"/>
        <v>430.88473271518438</v>
      </c>
      <c r="W673" s="241">
        <f t="shared" ca="1" si="150"/>
        <v>0.17526528481562309</v>
      </c>
      <c r="X673" s="351">
        <f t="shared" ca="1" si="151"/>
        <v>3.071792006150148E-2</v>
      </c>
      <c r="Y673" s="50">
        <f t="shared" ref="Y673:Y736" ca="1" si="156">IF($A673&gt;$V$30,NA(),SQRT(SUM(OFFSET(X673,0,0,$A$22,1))/$A$22))</f>
        <v>2.8542216812664729</v>
      </c>
      <c r="Z673" s="265">
        <f t="shared" ca="1" si="152"/>
        <v>433.9142196812665</v>
      </c>
      <c r="AA673" s="265">
        <f t="shared" ca="1" si="153"/>
        <v>428.20577631873351</v>
      </c>
      <c r="AB673" s="292"/>
      <c r="AC673" s="37"/>
      <c r="AD673" s="50"/>
      <c r="AE673" s="228"/>
      <c r="AF673" s="50"/>
      <c r="AG673" s="50"/>
      <c r="AH673" s="228"/>
      <c r="AI673" s="50"/>
      <c r="AJ673" s="50"/>
      <c r="AK673" s="50"/>
      <c r="AL673" s="68"/>
      <c r="AM673" s="246"/>
      <c r="AN673" s="241"/>
      <c r="AO673" s="68"/>
      <c r="AP673" s="68"/>
      <c r="AQ673" s="241"/>
      <c r="AR673" s="241"/>
      <c r="AS673" s="228"/>
      <c r="AT673" s="194"/>
      <c r="AU673" s="37"/>
      <c r="AV673" s="68"/>
      <c r="AW673" s="228"/>
      <c r="AX673" s="241"/>
      <c r="AY673" s="38"/>
      <c r="AZ673" s="38"/>
      <c r="BA673" s="55"/>
      <c r="BB673" s="55"/>
      <c r="BC673" s="3">
        <f t="shared" ca="1" si="154"/>
        <v>99608200</v>
      </c>
      <c r="BD673" s="3" t="e">
        <f t="shared" ca="1" si="155"/>
        <v>#N/A</v>
      </c>
      <c r="BE673" s="132"/>
      <c r="BF673" s="132"/>
      <c r="BG673" s="125"/>
      <c r="BJ673" s="68"/>
      <c r="BK673" s="68"/>
      <c r="BL673" s="68"/>
      <c r="BN673" s="169"/>
      <c r="BP673" s="68"/>
      <c r="BQ673" s="68"/>
      <c r="BR673" s="68"/>
      <c r="BU673" s="68"/>
      <c r="BV673" s="68"/>
      <c r="BW673" s="68"/>
      <c r="BX673" s="68"/>
      <c r="BZ673" s="237"/>
      <c r="CD673" s="237"/>
      <c r="CF673" s="68"/>
      <c r="CG673" s="68"/>
      <c r="CH673" s="237"/>
      <c r="CL673" s="237"/>
    </row>
    <row r="674" spans="1:90" x14ac:dyDescent="0.4">
      <c r="A674">
        <v>642</v>
      </c>
      <c r="B674" s="47">
        <f ca="1">IF(A674&gt;$A$8,"",OFFSET(InputPriceData!B$15,$A674+$A$11,0,1,1))</f>
        <v>44396</v>
      </c>
      <c r="C674" s="3">
        <f ca="1">IF(A674&gt;$A$8,"",OFFSET(InputPriceData!G$15,CalculationsAndCharts!$A674+$A$11,IF($C$5,8,0),1,1))</f>
        <v>147987000</v>
      </c>
      <c r="D674" s="4">
        <f ca="1">IF(A674&gt;$A$8,"",OFFSET(InputPriceData!C$15,CalculationsAndCharts!$A674+$A$11,IF($C$5,8,0),1,1))</f>
        <v>426.19000199999999</v>
      </c>
      <c r="E674" s="4">
        <f ca="1">IF(A674&gt;$A$8,"",OFFSET(InputPriceData!D$15,CalculationsAndCharts!$A674+$A$11,IF($C$5,8,0),1,1))</f>
        <v>431.41000400000001</v>
      </c>
      <c r="F674" s="4">
        <f ca="1">IF(A674&gt;$A$8,"",OFFSET(InputPriceData!E$15,CalculationsAndCharts!$A674+$A$11,IF($C$5,8,0),1,1))</f>
        <v>421.97000100000002</v>
      </c>
      <c r="G674" s="4">
        <f ca="1">IF(A674&gt;$A$8,"",OFFSET(InputPriceData!F$15,CalculationsAndCharts!$A674+$A$11,IF($C$5,8,0),1,1))</f>
        <v>424.97000100000002</v>
      </c>
      <c r="H674" s="282">
        <f t="shared" ref="H674:H737" ca="1" si="157">IF($A674&gt;$H$30,NA(),IF(G675&gt;E674,G675,E674))</f>
        <v>431.41000400000001</v>
      </c>
      <c r="I674" s="292">
        <f t="shared" ref="I674:I737" ca="1" si="158">IF($A674&gt;$H$30,NA(),IF(G675&lt;F674,G675,F674))</f>
        <v>421.97000100000002</v>
      </c>
      <c r="J674" s="50">
        <f t="shared" ref="J674:J737" ca="1" si="159">IF($A674&gt;$H$30,NA(),H674-I674)</f>
        <v>9.4400029999999902</v>
      </c>
      <c r="K674" s="282"/>
      <c r="L674" s="282"/>
      <c r="M674" s="292">
        <f t="shared" ref="M674:M737" ca="1" si="160">IF($A674&gt;$H$30,NA(),IF($A674&gt;$M$30,J674,(1-$L$35)*J674+(2*$L$35-$L$36)*J675-($L$35+$L$37)*J676+$L$36*M675+$L$37*M676))</f>
        <v>5.2127252803857722</v>
      </c>
      <c r="N674" s="291"/>
      <c r="P674" s="292">
        <f t="shared" ref="P674:P737" ca="1" si="161">IF($A674&gt;$B$30,NA(),IF($A674&gt;$P$30,G674,(1-$O$35)*G674+(2*$O$35-$O$36)*G675-($O$35+$O$37)*G676+$O$36*P675+$O$37*P676))</f>
        <v>433.23266799384839</v>
      </c>
      <c r="Q674" s="301">
        <f t="shared" ref="Q674:Q737" ca="1" si="162">IF($A674&gt;$M$30,NA(),$P674+$M674*$A$19)</f>
        <v>438.44539327423416</v>
      </c>
      <c r="R674" s="301">
        <f t="shared" ref="R674:R737" ca="1" si="163">IF($A674&gt;$M$30,NA(),$P674-$M674*$A$19)</f>
        <v>428.01994271346263</v>
      </c>
      <c r="S674" s="50"/>
      <c r="T674" s="292"/>
      <c r="U674" s="265"/>
      <c r="V674" s="292">
        <f t="shared" ref="V674:V737" ca="1" si="164">IF($A674&gt;$B$30,NA(),IF($A674&gt;$P$30,G674,(1-$U$35)*G674+(2*$U$35-$U$36)*G675-($U$35+$U$37)*G676+$U$36*V675+$U$37*V676))</f>
        <v>433.23266799384839</v>
      </c>
      <c r="W674" s="241">
        <f t="shared" ref="W674:W737" ca="1" si="165">IF($A674&gt;$V$30,NA(),(G674-V674))</f>
        <v>-8.2626669938483701</v>
      </c>
      <c r="X674" s="351">
        <f t="shared" ref="X674:X737" ca="1" si="166">IF($A674&gt;$V$30,NA(),W674^2)</f>
        <v>68.271665851231262</v>
      </c>
      <c r="Y674" s="50">
        <f t="shared" ca="1" si="156"/>
        <v>2.8591945216319727</v>
      </c>
      <c r="Z674" s="265">
        <f t="shared" ref="Z674:Z737" ca="1" si="167">IF($A674&gt;$V$30,NA(),$G674+$A$23*Y674)</f>
        <v>427.82919552163202</v>
      </c>
      <c r="AA674" s="265">
        <f t="shared" ref="AA674:AA737" ca="1" si="168">IF($A674&gt;$V$30,NA(),$G674-$A$23*Y674)</f>
        <v>422.11080647836803</v>
      </c>
      <c r="AB674" s="292"/>
      <c r="AC674" s="37"/>
      <c r="AD674" s="50"/>
      <c r="AE674" s="228"/>
      <c r="AF674" s="50"/>
      <c r="AG674" s="50"/>
      <c r="AH674" s="228"/>
      <c r="AI674" s="50"/>
      <c r="AJ674" s="50"/>
      <c r="AK674" s="50"/>
      <c r="AL674" s="68"/>
      <c r="AM674" s="246"/>
      <c r="AN674" s="241"/>
      <c r="AO674" s="68"/>
      <c r="AP674" s="68"/>
      <c r="AQ674" s="241"/>
      <c r="AR674" s="241"/>
      <c r="AS674" s="228"/>
      <c r="AT674" s="194"/>
      <c r="AU674" s="37"/>
      <c r="AV674" s="68"/>
      <c r="AW674" s="228"/>
      <c r="AX674" s="241"/>
      <c r="AY674" s="38"/>
      <c r="AZ674" s="38"/>
      <c r="BA674" s="55"/>
      <c r="BB674" s="55"/>
      <c r="BC674" s="3" t="e">
        <f t="shared" ca="1" si="154"/>
        <v>#N/A</v>
      </c>
      <c r="BD674" s="3">
        <f t="shared" ca="1" si="155"/>
        <v>147987000</v>
      </c>
      <c r="BE674" s="132"/>
      <c r="BF674" s="132"/>
      <c r="BG674" s="125"/>
      <c r="BJ674" s="68"/>
      <c r="BK674" s="68"/>
      <c r="BL674" s="68"/>
      <c r="BN674" s="169"/>
      <c r="BP674" s="68"/>
      <c r="BQ674" s="68"/>
      <c r="BR674" s="68"/>
      <c r="BU674" s="68"/>
      <c r="BV674" s="68"/>
      <c r="BW674" s="68"/>
      <c r="BX674" s="68"/>
      <c r="BZ674" s="237"/>
      <c r="CD674" s="237"/>
      <c r="CF674" s="68"/>
      <c r="CG674" s="68"/>
      <c r="CH674" s="237"/>
      <c r="CL674" s="237"/>
    </row>
    <row r="675" spans="1:90" x14ac:dyDescent="0.4">
      <c r="A675">
        <v>643</v>
      </c>
      <c r="B675" s="47">
        <f ca="1">IF(A675&gt;$A$8,"",OFFSET(InputPriceData!B$15,$A675+$A$11,0,1,1))</f>
        <v>44393</v>
      </c>
      <c r="C675" s="3">
        <f ca="1">IF(A675&gt;$A$8,"",OFFSET(InputPriceData!G$15,CalculationsAndCharts!$A675+$A$11,IF($C$5,8,0),1,1))</f>
        <v>75874700</v>
      </c>
      <c r="D675" s="4">
        <f ca="1">IF(A675&gt;$A$8,"",OFFSET(InputPriceData!C$15,CalculationsAndCharts!$A675+$A$11,IF($C$5,8,0),1,1))</f>
        <v>436.01001000000002</v>
      </c>
      <c r="E675" s="4">
        <f ca="1">IF(A675&gt;$A$8,"",OFFSET(InputPriceData!D$15,CalculationsAndCharts!$A675+$A$11,IF($C$5,8,0),1,1))</f>
        <v>436.05999800000001</v>
      </c>
      <c r="F675" s="4">
        <f ca="1">IF(A675&gt;$A$8,"",OFFSET(InputPriceData!E$15,CalculationsAndCharts!$A675+$A$11,IF($C$5,8,0),1,1))</f>
        <v>430.92001299999998</v>
      </c>
      <c r="G675" s="4">
        <f ca="1">IF(A675&gt;$A$8,"",OFFSET(InputPriceData!F$15,CalculationsAndCharts!$A675+$A$11,IF($C$5,8,0),1,1))</f>
        <v>431.33999599999999</v>
      </c>
      <c r="H675" s="282">
        <f t="shared" ca="1" si="157"/>
        <v>436.05999800000001</v>
      </c>
      <c r="I675" s="292">
        <f t="shared" ca="1" si="158"/>
        <v>430.92001299999998</v>
      </c>
      <c r="J675" s="50">
        <f t="shared" ca="1" si="159"/>
        <v>5.1399850000000242</v>
      </c>
      <c r="K675" s="282"/>
      <c r="L675" s="282"/>
      <c r="M675" s="292">
        <f t="shared" ca="1" si="160"/>
        <v>3.797780223172635</v>
      </c>
      <c r="N675" s="291"/>
      <c r="P675" s="292">
        <f t="shared" ca="1" si="161"/>
        <v>436.18122175280939</v>
      </c>
      <c r="Q675" s="301">
        <f t="shared" ca="1" si="162"/>
        <v>439.97900197598204</v>
      </c>
      <c r="R675" s="301">
        <f t="shared" ca="1" si="163"/>
        <v>432.38344152963674</v>
      </c>
      <c r="S675" s="50"/>
      <c r="T675" s="292"/>
      <c r="U675" s="265"/>
      <c r="V675" s="292">
        <f t="shared" ca="1" si="164"/>
        <v>436.18122175280939</v>
      </c>
      <c r="W675" s="241">
        <f t="shared" ca="1" si="165"/>
        <v>-4.8412257528094074</v>
      </c>
      <c r="X675" s="351">
        <f t="shared" ca="1" si="166"/>
        <v>23.437466789665013</v>
      </c>
      <c r="Y675" s="50">
        <f t="shared" ca="1" si="156"/>
        <v>2.6881562609929879</v>
      </c>
      <c r="Z675" s="265">
        <f t="shared" ca="1" si="167"/>
        <v>434.02815226099295</v>
      </c>
      <c r="AA675" s="265">
        <f t="shared" ca="1" si="168"/>
        <v>428.65183973900702</v>
      </c>
      <c r="AB675" s="292"/>
      <c r="AC675" s="37"/>
      <c r="AD675" s="50"/>
      <c r="AE675" s="228"/>
      <c r="AF675" s="50"/>
      <c r="AG675" s="50"/>
      <c r="AH675" s="228"/>
      <c r="AI675" s="50"/>
      <c r="AJ675" s="50"/>
      <c r="AK675" s="50"/>
      <c r="AL675" s="68"/>
      <c r="AM675" s="246"/>
      <c r="AN675" s="241"/>
      <c r="AO675" s="68"/>
      <c r="AP675" s="68"/>
      <c r="AQ675" s="241"/>
      <c r="AR675" s="241"/>
      <c r="AS675" s="228"/>
      <c r="AT675" s="194"/>
      <c r="AU675" s="37"/>
      <c r="AV675" s="68"/>
      <c r="AW675" s="228"/>
      <c r="AX675" s="241"/>
      <c r="AY675" s="38"/>
      <c r="AZ675" s="38"/>
      <c r="BA675" s="55"/>
      <c r="BB675" s="55"/>
      <c r="BC675" s="3" t="e">
        <f t="shared" ca="1" si="154"/>
        <v>#N/A</v>
      </c>
      <c r="BD675" s="3">
        <f t="shared" ca="1" si="155"/>
        <v>75874700</v>
      </c>
      <c r="BE675" s="132"/>
      <c r="BF675" s="132"/>
      <c r="BG675" s="125"/>
      <c r="BJ675" s="68"/>
      <c r="BK675" s="68"/>
      <c r="BL675" s="68"/>
      <c r="BN675" s="169"/>
      <c r="BP675" s="68"/>
      <c r="BQ675" s="68"/>
      <c r="BR675" s="68"/>
      <c r="BU675" s="68"/>
      <c r="BV675" s="68"/>
      <c r="BW675" s="68"/>
      <c r="BX675" s="68"/>
      <c r="BZ675" s="237"/>
      <c r="CD675" s="237"/>
      <c r="CF675" s="68"/>
      <c r="CG675" s="68"/>
      <c r="CH675" s="237"/>
      <c r="CL675" s="237"/>
    </row>
    <row r="676" spans="1:90" x14ac:dyDescent="0.4">
      <c r="A676">
        <v>644</v>
      </c>
      <c r="B676" s="47">
        <f ca="1">IF(A676&gt;$A$8,"",OFFSET(InputPriceData!B$15,$A676+$A$11,0,1,1))</f>
        <v>44392</v>
      </c>
      <c r="C676" s="3">
        <f ca="1">IF(A676&gt;$A$8,"",OFFSET(InputPriceData!G$15,CalculationsAndCharts!$A676+$A$11,IF($C$5,8,0),1,1))</f>
        <v>55126400</v>
      </c>
      <c r="D676" s="4">
        <f ca="1">IF(A676&gt;$A$8,"",OFFSET(InputPriceData!C$15,CalculationsAndCharts!$A676+$A$11,IF($C$5,8,0),1,1))</f>
        <v>434.80999800000001</v>
      </c>
      <c r="E676" s="4">
        <f ca="1">IF(A676&gt;$A$8,"",OFFSET(InputPriceData!D$15,CalculationsAndCharts!$A676+$A$11,IF($C$5,8,0),1,1))</f>
        <v>435.52999899999998</v>
      </c>
      <c r="F676" s="4">
        <f ca="1">IF(A676&gt;$A$8,"",OFFSET(InputPriceData!E$15,CalculationsAndCharts!$A676+$A$11,IF($C$5,8,0),1,1))</f>
        <v>432.72000100000002</v>
      </c>
      <c r="G676" s="4">
        <f ca="1">IF(A676&gt;$A$8,"",OFFSET(InputPriceData!F$15,CalculationsAndCharts!$A676+$A$11,IF($C$5,8,0),1,1))</f>
        <v>434.75</v>
      </c>
      <c r="H676" s="282">
        <f t="shared" ca="1" si="157"/>
        <v>436.23998999999998</v>
      </c>
      <c r="I676" s="292">
        <f t="shared" ca="1" si="158"/>
        <v>432.72000100000002</v>
      </c>
      <c r="J676" s="50">
        <f t="shared" ca="1" si="159"/>
        <v>3.5199889999999527</v>
      </c>
      <c r="K676" s="282"/>
      <c r="L676" s="282"/>
      <c r="M676" s="292">
        <f t="shared" ca="1" si="160"/>
        <v>3.4948660618333323</v>
      </c>
      <c r="N676" s="291"/>
      <c r="P676" s="292">
        <f t="shared" ca="1" si="161"/>
        <v>437.35633270132257</v>
      </c>
      <c r="Q676" s="301">
        <f t="shared" ca="1" si="162"/>
        <v>440.85119876315588</v>
      </c>
      <c r="R676" s="301">
        <f t="shared" ca="1" si="163"/>
        <v>433.86146663948927</v>
      </c>
      <c r="S676" s="50"/>
      <c r="T676" s="292"/>
      <c r="U676" s="265"/>
      <c r="V676" s="292">
        <f t="shared" ca="1" si="164"/>
        <v>437.35633270132257</v>
      </c>
      <c r="W676" s="241">
        <f t="shared" ca="1" si="165"/>
        <v>-2.6063327013225717</v>
      </c>
      <c r="X676" s="351">
        <f t="shared" ca="1" si="166"/>
        <v>6.7929701499834136</v>
      </c>
      <c r="Y676" s="50">
        <f t="shared" ca="1" si="156"/>
        <v>2.5044659702808518</v>
      </c>
      <c r="Z676" s="265">
        <f t="shared" ca="1" si="167"/>
        <v>437.25446597028088</v>
      </c>
      <c r="AA676" s="265">
        <f t="shared" ca="1" si="168"/>
        <v>432.24553402971912</v>
      </c>
      <c r="AB676" s="292"/>
      <c r="AC676" s="37"/>
      <c r="AD676" s="50"/>
      <c r="AE676" s="228"/>
      <c r="AF676" s="50"/>
      <c r="AG676" s="50"/>
      <c r="AH676" s="228"/>
      <c r="AI676" s="50"/>
      <c r="AJ676" s="50"/>
      <c r="AK676" s="50"/>
      <c r="AL676" s="68"/>
      <c r="AM676" s="246"/>
      <c r="AN676" s="241"/>
      <c r="AO676" s="68"/>
      <c r="AP676" s="68"/>
      <c r="AQ676" s="241"/>
      <c r="AR676" s="241"/>
      <c r="AS676" s="228"/>
      <c r="AT676" s="194"/>
      <c r="AU676" s="37"/>
      <c r="AV676" s="68"/>
      <c r="AW676" s="228"/>
      <c r="AX676" s="241"/>
      <c r="AY676" s="38"/>
      <c r="AZ676" s="38"/>
      <c r="BA676" s="55"/>
      <c r="BB676" s="55"/>
      <c r="BC676" s="3" t="e">
        <f t="shared" ca="1" si="154"/>
        <v>#N/A</v>
      </c>
      <c r="BD676" s="3">
        <f t="shared" ca="1" si="155"/>
        <v>55126400</v>
      </c>
      <c r="BE676" s="132"/>
      <c r="BF676" s="132"/>
      <c r="BG676" s="125"/>
      <c r="BJ676" s="68"/>
      <c r="BK676" s="68"/>
      <c r="BL676" s="68"/>
      <c r="BN676" s="169"/>
      <c r="BP676" s="68"/>
      <c r="BQ676" s="68"/>
      <c r="BR676" s="68"/>
      <c r="BU676" s="68"/>
      <c r="BV676" s="68"/>
      <c r="BW676" s="68"/>
      <c r="BX676" s="68"/>
      <c r="BZ676" s="237"/>
      <c r="CD676" s="237"/>
      <c r="CF676" s="68"/>
      <c r="CG676" s="68"/>
      <c r="CH676" s="237"/>
      <c r="CL676" s="237"/>
    </row>
    <row r="677" spans="1:90" x14ac:dyDescent="0.4">
      <c r="A677">
        <v>645</v>
      </c>
      <c r="B677" s="47">
        <f ca="1">IF(A677&gt;$A$8,"",OFFSET(InputPriceData!B$15,$A677+$A$11,0,1,1))</f>
        <v>44391</v>
      </c>
      <c r="C677" s="3">
        <f ca="1">IF(A677&gt;$A$8,"",OFFSET(InputPriceData!G$15,CalculationsAndCharts!$A677+$A$11,IF($C$5,8,0),1,1))</f>
        <v>64130400</v>
      </c>
      <c r="D677" s="4">
        <f ca="1">IF(A677&gt;$A$8,"",OFFSET(InputPriceData!C$15,CalculationsAndCharts!$A677+$A$11,IF($C$5,8,0),1,1))</f>
        <v>437.39999399999999</v>
      </c>
      <c r="E677" s="4">
        <f ca="1">IF(A677&gt;$A$8,"",OFFSET(InputPriceData!D$15,CalculationsAndCharts!$A677+$A$11,IF($C$5,8,0),1,1))</f>
        <v>437.92001299999998</v>
      </c>
      <c r="F677" s="4">
        <f ca="1">IF(A677&gt;$A$8,"",OFFSET(InputPriceData!E$15,CalculationsAndCharts!$A677+$A$11,IF($C$5,8,0),1,1))</f>
        <v>434.91000400000001</v>
      </c>
      <c r="G677" s="4">
        <f ca="1">IF(A677&gt;$A$8,"",OFFSET(InputPriceData!F$15,CalculationsAndCharts!$A677+$A$11,IF($C$5,8,0),1,1))</f>
        <v>436.23998999999998</v>
      </c>
      <c r="H677" s="282">
        <f t="shared" ca="1" si="157"/>
        <v>437.92001299999998</v>
      </c>
      <c r="I677" s="292">
        <f t="shared" ca="1" si="158"/>
        <v>434.91000400000001</v>
      </c>
      <c r="J677" s="50">
        <f t="shared" ca="1" si="159"/>
        <v>3.0100089999999682</v>
      </c>
      <c r="K677" s="282"/>
      <c r="L677" s="282"/>
      <c r="M677" s="292">
        <f t="shared" ca="1" si="160"/>
        <v>3.6554460822783104</v>
      </c>
      <c r="N677" s="291"/>
      <c r="P677" s="292">
        <f t="shared" ca="1" si="161"/>
        <v>437.43817637249424</v>
      </c>
      <c r="Q677" s="301">
        <f t="shared" ca="1" si="162"/>
        <v>441.09362245477257</v>
      </c>
      <c r="R677" s="301">
        <f t="shared" ca="1" si="163"/>
        <v>433.78273029021591</v>
      </c>
      <c r="S677" s="50"/>
      <c r="T677" s="292"/>
      <c r="U677" s="265"/>
      <c r="V677" s="292">
        <f t="shared" ca="1" si="164"/>
        <v>437.43817637249424</v>
      </c>
      <c r="W677" s="241">
        <f t="shared" ca="1" si="165"/>
        <v>-1.1981863724942627</v>
      </c>
      <c r="X677" s="351">
        <f t="shared" ca="1" si="166"/>
        <v>1.4356505832309601</v>
      </c>
      <c r="Y677" s="50">
        <f t="shared" ca="1" si="156"/>
        <v>2.5131677344001573</v>
      </c>
      <c r="Z677" s="265">
        <f t="shared" ca="1" si="167"/>
        <v>438.75315773440013</v>
      </c>
      <c r="AA677" s="265">
        <f t="shared" ca="1" si="168"/>
        <v>433.72682226559982</v>
      </c>
      <c r="AB677" s="292"/>
      <c r="AC677" s="37"/>
      <c r="AD677" s="50"/>
      <c r="AE677" s="228"/>
      <c r="AF677" s="50"/>
      <c r="AG677" s="50"/>
      <c r="AH677" s="228"/>
      <c r="AI677" s="50"/>
      <c r="AJ677" s="50"/>
      <c r="AK677" s="50"/>
      <c r="AL677" s="68"/>
      <c r="AM677" s="246"/>
      <c r="AN677" s="241"/>
      <c r="AO677" s="68"/>
      <c r="AP677" s="68"/>
      <c r="AQ677" s="241"/>
      <c r="AR677" s="241"/>
      <c r="AS677" s="228"/>
      <c r="AT677" s="194"/>
      <c r="AU677" s="37"/>
      <c r="AV677" s="68"/>
      <c r="AW677" s="228"/>
      <c r="AX677" s="241"/>
      <c r="AY677" s="38"/>
      <c r="AZ677" s="38"/>
      <c r="BA677" s="55"/>
      <c r="BB677" s="55"/>
      <c r="BC677" s="3">
        <f t="shared" ca="1" si="154"/>
        <v>64130400</v>
      </c>
      <c r="BD677" s="3" t="e">
        <f t="shared" ca="1" si="155"/>
        <v>#N/A</v>
      </c>
      <c r="BE677" s="132"/>
      <c r="BF677" s="132"/>
      <c r="BG677" s="125"/>
      <c r="BJ677" s="68"/>
      <c r="BK677" s="68"/>
      <c r="BL677" s="68"/>
      <c r="BN677" s="169"/>
      <c r="BP677" s="68"/>
      <c r="BQ677" s="68"/>
      <c r="BR677" s="68"/>
      <c r="BU677" s="68"/>
      <c r="BV677" s="68"/>
      <c r="BW677" s="68"/>
      <c r="BX677" s="68"/>
      <c r="BZ677" s="237"/>
      <c r="CD677" s="237"/>
      <c r="CF677" s="68"/>
      <c r="CG677" s="68"/>
      <c r="CH677" s="237"/>
      <c r="CL677" s="237"/>
    </row>
    <row r="678" spans="1:90" x14ac:dyDescent="0.4">
      <c r="A678">
        <v>646</v>
      </c>
      <c r="B678" s="47">
        <f ca="1">IF(A678&gt;$A$8,"",OFFSET(InputPriceData!B$15,$A678+$A$11,0,1,1))</f>
        <v>44390</v>
      </c>
      <c r="C678" s="3">
        <f ca="1">IF(A678&gt;$A$8,"",OFFSET(InputPriceData!G$15,CalculationsAndCharts!$A678+$A$11,IF($C$5,8,0),1,1))</f>
        <v>52911300</v>
      </c>
      <c r="D678" s="4">
        <f ca="1">IF(A678&gt;$A$8,"",OFFSET(InputPriceData!C$15,CalculationsAndCharts!$A678+$A$11,IF($C$5,8,0),1,1))</f>
        <v>436.23998999999998</v>
      </c>
      <c r="E678" s="4">
        <f ca="1">IF(A678&gt;$A$8,"",OFFSET(InputPriceData!D$15,CalculationsAndCharts!$A678+$A$11,IF($C$5,8,0),1,1))</f>
        <v>437.83999599999999</v>
      </c>
      <c r="F678" s="4">
        <f ca="1">IF(A678&gt;$A$8,"",OFFSET(InputPriceData!E$15,CalculationsAndCharts!$A678+$A$11,IF($C$5,8,0),1,1))</f>
        <v>435.30999800000001</v>
      </c>
      <c r="G678" s="4">
        <f ca="1">IF(A678&gt;$A$8,"",OFFSET(InputPriceData!F$15,CalculationsAndCharts!$A678+$A$11,IF($C$5,8,0),1,1))</f>
        <v>435.58999599999999</v>
      </c>
      <c r="H678" s="282">
        <f t="shared" ca="1" si="157"/>
        <v>437.83999599999999</v>
      </c>
      <c r="I678" s="292">
        <f t="shared" ca="1" si="158"/>
        <v>435.30999800000001</v>
      </c>
      <c r="J678" s="50">
        <f t="shared" ca="1" si="159"/>
        <v>2.5299979999999778</v>
      </c>
      <c r="K678" s="282"/>
      <c r="L678" s="282"/>
      <c r="M678" s="292">
        <f t="shared" ca="1" si="160"/>
        <v>4.1040742148515772</v>
      </c>
      <c r="N678" s="291"/>
      <c r="P678" s="292">
        <f t="shared" ca="1" si="161"/>
        <v>437.11736009301842</v>
      </c>
      <c r="Q678" s="301">
        <f t="shared" ca="1" si="162"/>
        <v>441.22143430786997</v>
      </c>
      <c r="R678" s="301">
        <f t="shared" ca="1" si="163"/>
        <v>433.01328587816687</v>
      </c>
      <c r="S678" s="50"/>
      <c r="T678" s="292"/>
      <c r="U678" s="265"/>
      <c r="V678" s="292">
        <f t="shared" ca="1" si="164"/>
        <v>437.11736009301842</v>
      </c>
      <c r="W678" s="241">
        <f t="shared" ca="1" si="165"/>
        <v>-1.5273640930184342</v>
      </c>
      <c r="X678" s="351">
        <f t="shared" ca="1" si="166"/>
        <v>2.3328410726420241</v>
      </c>
      <c r="Y678" s="50">
        <f t="shared" ca="1" si="156"/>
        <v>2.5037972218083411</v>
      </c>
      <c r="Z678" s="265">
        <f t="shared" ca="1" si="167"/>
        <v>438.09379322180831</v>
      </c>
      <c r="AA678" s="265">
        <f t="shared" ca="1" si="168"/>
        <v>433.08619877819166</v>
      </c>
      <c r="AB678" s="292"/>
      <c r="AC678" s="37"/>
      <c r="AD678" s="50"/>
      <c r="AE678" s="228"/>
      <c r="AF678" s="50"/>
      <c r="AG678" s="50"/>
      <c r="AH678" s="228"/>
      <c r="AI678" s="50"/>
      <c r="AJ678" s="50"/>
      <c r="AK678" s="50"/>
      <c r="AL678" s="68"/>
      <c r="AM678" s="246"/>
      <c r="AN678" s="241"/>
      <c r="AO678" s="68"/>
      <c r="AP678" s="68"/>
      <c r="AQ678" s="241"/>
      <c r="AR678" s="241"/>
      <c r="AS678" s="228"/>
      <c r="AT678" s="194"/>
      <c r="AU678" s="37"/>
      <c r="AV678" s="68"/>
      <c r="AW678" s="228"/>
      <c r="AX678" s="241"/>
      <c r="AY678" s="38"/>
      <c r="AZ678" s="38"/>
      <c r="BA678" s="55"/>
      <c r="BB678" s="55"/>
      <c r="BC678" s="3" t="e">
        <f t="shared" ca="1" si="154"/>
        <v>#N/A</v>
      </c>
      <c r="BD678" s="3">
        <f t="shared" ca="1" si="155"/>
        <v>52911300</v>
      </c>
      <c r="BE678" s="132"/>
      <c r="BF678" s="132"/>
      <c r="BG678" s="125"/>
      <c r="BJ678" s="68"/>
      <c r="BK678" s="68"/>
      <c r="BL678" s="68"/>
      <c r="BN678" s="169"/>
      <c r="BP678" s="68"/>
      <c r="BQ678" s="68"/>
      <c r="BR678" s="68"/>
      <c r="BU678" s="68"/>
      <c r="BV678" s="68"/>
      <c r="BW678" s="68"/>
      <c r="BX678" s="68"/>
      <c r="BZ678" s="237"/>
      <c r="CD678" s="237"/>
      <c r="CF678" s="68"/>
      <c r="CG678" s="68"/>
      <c r="CH678" s="237"/>
      <c r="CL678" s="237"/>
    </row>
    <row r="679" spans="1:90" x14ac:dyDescent="0.4">
      <c r="A679">
        <v>647</v>
      </c>
      <c r="B679" s="47">
        <f ca="1">IF(A679&gt;$A$8,"",OFFSET(InputPriceData!B$15,$A679+$A$11,0,1,1))</f>
        <v>44389</v>
      </c>
      <c r="C679" s="3">
        <f ca="1">IF(A679&gt;$A$8,"",OFFSET(InputPriceData!G$15,CalculationsAndCharts!$A679+$A$11,IF($C$5,8,0),1,1))</f>
        <v>52889600</v>
      </c>
      <c r="D679" s="4">
        <f ca="1">IF(A679&gt;$A$8,"",OFFSET(InputPriceData!C$15,CalculationsAndCharts!$A679+$A$11,IF($C$5,8,0),1,1))</f>
        <v>435.42999300000002</v>
      </c>
      <c r="E679" s="4">
        <f ca="1">IF(A679&gt;$A$8,"",OFFSET(InputPriceData!D$15,CalculationsAndCharts!$A679+$A$11,IF($C$5,8,0),1,1))</f>
        <v>437.35000600000001</v>
      </c>
      <c r="F679" s="4">
        <f ca="1">IF(A679&gt;$A$8,"",OFFSET(InputPriceData!E$15,CalculationsAndCharts!$A679+$A$11,IF($C$5,8,0),1,1))</f>
        <v>434.97000100000002</v>
      </c>
      <c r="G679" s="4">
        <f ca="1">IF(A679&gt;$A$8,"",OFFSET(InputPriceData!F$15,CalculationsAndCharts!$A679+$A$11,IF($C$5,8,0),1,1))</f>
        <v>437.07998700000002</v>
      </c>
      <c r="H679" s="282">
        <f t="shared" ca="1" si="157"/>
        <v>437.35000600000001</v>
      </c>
      <c r="I679" s="292">
        <f t="shared" ca="1" si="158"/>
        <v>434.97000100000002</v>
      </c>
      <c r="J679" s="50">
        <f t="shared" ca="1" si="159"/>
        <v>2.3800049999999828</v>
      </c>
      <c r="K679" s="282"/>
      <c r="L679" s="282"/>
      <c r="M679" s="292">
        <f t="shared" ca="1" si="160"/>
        <v>4.7960105787007361</v>
      </c>
      <c r="N679" s="291"/>
      <c r="P679" s="292">
        <f t="shared" ca="1" si="161"/>
        <v>436.2599589513049</v>
      </c>
      <c r="Q679" s="301">
        <f t="shared" ca="1" si="162"/>
        <v>441.05596953000565</v>
      </c>
      <c r="R679" s="301">
        <f t="shared" ca="1" si="163"/>
        <v>431.46394837260414</v>
      </c>
      <c r="S679" s="50"/>
      <c r="T679" s="292"/>
      <c r="U679" s="265"/>
      <c r="V679" s="292">
        <f t="shared" ca="1" si="164"/>
        <v>436.2599589513049</v>
      </c>
      <c r="W679" s="241">
        <f t="shared" ca="1" si="165"/>
        <v>0.82002804869512147</v>
      </c>
      <c r="X679" s="351">
        <f t="shared" ca="1" si="166"/>
        <v>0.67244600064672855</v>
      </c>
      <c r="Y679" s="50">
        <f t="shared" ca="1" si="156"/>
        <v>2.4842285108763251</v>
      </c>
      <c r="Z679" s="265">
        <f t="shared" ca="1" si="167"/>
        <v>439.56421551087635</v>
      </c>
      <c r="AA679" s="265">
        <f t="shared" ca="1" si="168"/>
        <v>434.59575848912368</v>
      </c>
      <c r="AB679" s="292"/>
      <c r="AC679" s="37"/>
      <c r="AD679" s="50"/>
      <c r="AE679" s="228"/>
      <c r="AF679" s="50"/>
      <c r="AG679" s="50"/>
      <c r="AH679" s="228"/>
      <c r="AI679" s="50"/>
      <c r="AJ679" s="50"/>
      <c r="AK679" s="50"/>
      <c r="AL679" s="68"/>
      <c r="AM679" s="246"/>
      <c r="AN679" s="241"/>
      <c r="AO679" s="68"/>
      <c r="AP679" s="68"/>
      <c r="AQ679" s="241"/>
      <c r="AR679" s="241"/>
      <c r="AS679" s="228"/>
      <c r="AT679" s="194"/>
      <c r="AU679" s="37"/>
      <c r="AV679" s="68"/>
      <c r="AW679" s="228"/>
      <c r="AX679" s="241"/>
      <c r="AY679" s="38"/>
      <c r="AZ679" s="38"/>
      <c r="BA679" s="55"/>
      <c r="BB679" s="55"/>
      <c r="BC679" s="3">
        <f t="shared" ca="1" si="154"/>
        <v>52889600</v>
      </c>
      <c r="BD679" s="3" t="e">
        <f t="shared" ca="1" si="155"/>
        <v>#N/A</v>
      </c>
      <c r="BE679" s="132"/>
      <c r="BF679" s="132"/>
      <c r="BG679" s="125"/>
      <c r="BJ679" s="68"/>
      <c r="BK679" s="68"/>
      <c r="BL679" s="68"/>
      <c r="BN679" s="169"/>
      <c r="BP679" s="68"/>
      <c r="BQ679" s="68"/>
      <c r="BR679" s="68"/>
      <c r="BU679" s="68"/>
      <c r="BV679" s="68"/>
      <c r="BW679" s="68"/>
      <c r="BX679" s="68"/>
      <c r="BZ679" s="237"/>
      <c r="CD679" s="237"/>
      <c r="CF679" s="68"/>
      <c r="CG679" s="68"/>
      <c r="CH679" s="237"/>
      <c r="CL679" s="237"/>
    </row>
    <row r="680" spans="1:90" x14ac:dyDescent="0.4">
      <c r="A680">
        <v>648</v>
      </c>
      <c r="B680" s="47">
        <f ca="1">IF(A680&gt;$A$8,"",OFFSET(InputPriceData!B$15,$A680+$A$11,0,1,1))</f>
        <v>44386</v>
      </c>
      <c r="C680" s="3">
        <f ca="1">IF(A680&gt;$A$8,"",OFFSET(InputPriceData!G$15,CalculationsAndCharts!$A680+$A$11,IF($C$5,8,0),1,1))</f>
        <v>76238600</v>
      </c>
      <c r="D680" s="4">
        <f ca="1">IF(A680&gt;$A$8,"",OFFSET(InputPriceData!C$15,CalculationsAndCharts!$A680+$A$11,IF($C$5,8,0),1,1))</f>
        <v>432.52999899999998</v>
      </c>
      <c r="E680" s="4">
        <f ca="1">IF(A680&gt;$A$8,"",OFFSET(InputPriceData!D$15,CalculationsAndCharts!$A680+$A$11,IF($C$5,8,0),1,1))</f>
        <v>435.83999599999999</v>
      </c>
      <c r="F680" s="4">
        <f ca="1">IF(A680&gt;$A$8,"",OFFSET(InputPriceData!E$15,CalculationsAndCharts!$A680+$A$11,IF($C$5,8,0),1,1))</f>
        <v>430.709991</v>
      </c>
      <c r="G680" s="4">
        <f ca="1">IF(A680&gt;$A$8,"",OFFSET(InputPriceData!F$15,CalculationsAndCharts!$A680+$A$11,IF($C$5,8,0),1,1))</f>
        <v>435.51998900000001</v>
      </c>
      <c r="H680" s="282">
        <f t="shared" ca="1" si="157"/>
        <v>435.83999599999999</v>
      </c>
      <c r="I680" s="292">
        <f t="shared" ca="1" si="158"/>
        <v>430.709991</v>
      </c>
      <c r="J680" s="50">
        <f t="shared" ca="1" si="159"/>
        <v>5.1300049999999828</v>
      </c>
      <c r="K680" s="282"/>
      <c r="L680" s="282"/>
      <c r="M680" s="292">
        <f t="shared" ca="1" si="160"/>
        <v>4.9395277927092192</v>
      </c>
      <c r="N680" s="291"/>
      <c r="P680" s="292">
        <f t="shared" ca="1" si="161"/>
        <v>434.94969970215845</v>
      </c>
      <c r="Q680" s="301">
        <f t="shared" ca="1" si="162"/>
        <v>439.88922749486767</v>
      </c>
      <c r="R680" s="301">
        <f t="shared" ca="1" si="163"/>
        <v>430.01017190944924</v>
      </c>
      <c r="S680" s="50"/>
      <c r="T680" s="292"/>
      <c r="U680" s="265"/>
      <c r="V680" s="292">
        <f t="shared" ca="1" si="164"/>
        <v>434.94969970215845</v>
      </c>
      <c r="W680" s="241">
        <f t="shared" ca="1" si="165"/>
        <v>0.5702892978415548</v>
      </c>
      <c r="X680" s="351">
        <f t="shared" ca="1" si="166"/>
        <v>0.32522988323261359</v>
      </c>
      <c r="Y680" s="50">
        <f t="shared" ca="1" si="156"/>
        <v>2.479404989876524</v>
      </c>
      <c r="Z680" s="265">
        <f t="shared" ca="1" si="167"/>
        <v>437.99939398987652</v>
      </c>
      <c r="AA680" s="265">
        <f t="shared" ca="1" si="168"/>
        <v>433.0405840101235</v>
      </c>
      <c r="AB680" s="292"/>
      <c r="AC680" s="37"/>
      <c r="AD680" s="50"/>
      <c r="AE680" s="228"/>
      <c r="AF680" s="50"/>
      <c r="AG680" s="50"/>
      <c r="AH680" s="228"/>
      <c r="AI680" s="50"/>
      <c r="AJ680" s="50"/>
      <c r="AK680" s="50"/>
      <c r="AL680" s="68"/>
      <c r="AM680" s="246"/>
      <c r="AN680" s="241"/>
      <c r="AO680" s="68"/>
      <c r="AP680" s="68"/>
      <c r="AQ680" s="241"/>
      <c r="AR680" s="241"/>
      <c r="AS680" s="228"/>
      <c r="AT680" s="194"/>
      <c r="AU680" s="37"/>
      <c r="AV680" s="68"/>
      <c r="AW680" s="228"/>
      <c r="AX680" s="241"/>
      <c r="AY680" s="38"/>
      <c r="AZ680" s="38"/>
      <c r="BA680" s="55"/>
      <c r="BB680" s="55"/>
      <c r="BC680" s="3">
        <f t="shared" ca="1" si="154"/>
        <v>76238600</v>
      </c>
      <c r="BD680" s="3" t="e">
        <f t="shared" ca="1" si="155"/>
        <v>#N/A</v>
      </c>
      <c r="BE680" s="132"/>
      <c r="BF680" s="132"/>
      <c r="BG680" s="125"/>
      <c r="BJ680" s="68"/>
      <c r="BK680" s="68"/>
      <c r="BL680" s="68"/>
      <c r="BN680" s="169"/>
      <c r="BP680" s="68"/>
      <c r="BQ680" s="68"/>
      <c r="BR680" s="68"/>
      <c r="BU680" s="68"/>
      <c r="BV680" s="68"/>
      <c r="BW680" s="68"/>
      <c r="BX680" s="68"/>
      <c r="BZ680" s="237"/>
      <c r="CD680" s="237"/>
      <c r="CF680" s="68"/>
      <c r="CG680" s="68"/>
      <c r="CH680" s="237"/>
      <c r="CL680" s="237"/>
    </row>
    <row r="681" spans="1:90" x14ac:dyDescent="0.4">
      <c r="A681">
        <v>649</v>
      </c>
      <c r="B681" s="47">
        <f ca="1">IF(A681&gt;$A$8,"",OFFSET(InputPriceData!B$15,$A681+$A$11,0,1,1))</f>
        <v>44385</v>
      </c>
      <c r="C681" s="3">
        <f ca="1">IF(A681&gt;$A$8,"",OFFSET(InputPriceData!G$15,CalculationsAndCharts!$A681+$A$11,IF($C$5,8,0),1,1))</f>
        <v>97595200</v>
      </c>
      <c r="D681" s="4">
        <f ca="1">IF(A681&gt;$A$8,"",OFFSET(InputPriceData!C$15,CalculationsAndCharts!$A681+$A$11,IF($C$5,8,0),1,1))</f>
        <v>428.77999899999998</v>
      </c>
      <c r="E681" s="4">
        <f ca="1">IF(A681&gt;$A$8,"",OFFSET(InputPriceData!D$15,CalculationsAndCharts!$A681+$A$11,IF($C$5,8,0),1,1))</f>
        <v>431.73001099999999</v>
      </c>
      <c r="F681" s="4">
        <f ca="1">IF(A681&gt;$A$8,"",OFFSET(InputPriceData!E$15,CalculationsAndCharts!$A681+$A$11,IF($C$5,8,0),1,1))</f>
        <v>427.51998900000001</v>
      </c>
      <c r="G681" s="4">
        <f ca="1">IF(A681&gt;$A$8,"",OFFSET(InputPriceData!F$15,CalculationsAndCharts!$A681+$A$11,IF($C$5,8,0),1,1))</f>
        <v>430.92001299999998</v>
      </c>
      <c r="H681" s="282">
        <f t="shared" ca="1" si="157"/>
        <v>434.459991</v>
      </c>
      <c r="I681" s="292">
        <f t="shared" ca="1" si="158"/>
        <v>427.51998900000001</v>
      </c>
      <c r="J681" s="50">
        <f t="shared" ca="1" si="159"/>
        <v>6.9400019999999927</v>
      </c>
      <c r="K681" s="282"/>
      <c r="L681" s="282"/>
      <c r="M681" s="292">
        <f t="shared" ca="1" si="160"/>
        <v>3.8826793388018586</v>
      </c>
      <c r="N681" s="291"/>
      <c r="P681" s="292">
        <f t="shared" ca="1" si="161"/>
        <v>434.60583169286605</v>
      </c>
      <c r="Q681" s="301">
        <f t="shared" ca="1" si="162"/>
        <v>438.48851103166788</v>
      </c>
      <c r="R681" s="301">
        <f t="shared" ca="1" si="163"/>
        <v>430.72315235406421</v>
      </c>
      <c r="S681" s="50"/>
      <c r="T681" s="292"/>
      <c r="U681" s="265"/>
      <c r="V681" s="292">
        <f t="shared" ca="1" si="164"/>
        <v>434.60583169286605</v>
      </c>
      <c r="W681" s="241">
        <f t="shared" ca="1" si="165"/>
        <v>-3.6858186928660643</v>
      </c>
      <c r="X681" s="351">
        <f t="shared" ca="1" si="166"/>
        <v>13.585259436680904</v>
      </c>
      <c r="Y681" s="50">
        <f t="shared" ca="1" si="156"/>
        <v>2.4779213124304231</v>
      </c>
      <c r="Z681" s="265">
        <f t="shared" ca="1" si="167"/>
        <v>433.39793431243038</v>
      </c>
      <c r="AA681" s="265">
        <f t="shared" ca="1" si="168"/>
        <v>428.44209168756959</v>
      </c>
      <c r="AB681" s="292"/>
      <c r="AC681" s="37"/>
      <c r="AD681" s="50"/>
      <c r="AE681" s="228"/>
      <c r="AF681" s="50"/>
      <c r="AG681" s="50"/>
      <c r="AH681" s="228"/>
      <c r="AI681" s="50"/>
      <c r="AJ681" s="50"/>
      <c r="AK681" s="50"/>
      <c r="AL681" s="68"/>
      <c r="AM681" s="246"/>
      <c r="AN681" s="241"/>
      <c r="AO681" s="68"/>
      <c r="AP681" s="68"/>
      <c r="AQ681" s="241"/>
      <c r="AR681" s="241"/>
      <c r="AS681" s="228"/>
      <c r="AT681" s="194"/>
      <c r="AU681" s="37"/>
      <c r="AV681" s="68"/>
      <c r="AW681" s="228"/>
      <c r="AX681" s="241"/>
      <c r="AY681" s="38"/>
      <c r="AZ681" s="38"/>
      <c r="BA681" s="55"/>
      <c r="BB681" s="55"/>
      <c r="BC681" s="3" t="e">
        <f t="shared" ca="1" si="154"/>
        <v>#N/A</v>
      </c>
      <c r="BD681" s="3">
        <f t="shared" ca="1" si="155"/>
        <v>97595200</v>
      </c>
      <c r="BE681" s="132"/>
      <c r="BF681" s="132"/>
      <c r="BG681" s="125"/>
      <c r="BJ681" s="68"/>
      <c r="BK681" s="68"/>
      <c r="BL681" s="68"/>
      <c r="BN681" s="169"/>
      <c r="BP681" s="68"/>
      <c r="BQ681" s="68"/>
      <c r="BR681" s="68"/>
      <c r="BU681" s="68"/>
      <c r="BV681" s="68"/>
      <c r="BW681" s="68"/>
      <c r="BX681" s="68"/>
      <c r="BZ681" s="237"/>
      <c r="CD681" s="237"/>
      <c r="CF681" s="68"/>
      <c r="CG681" s="68"/>
      <c r="CH681" s="237"/>
      <c r="CL681" s="237"/>
    </row>
    <row r="682" spans="1:90" x14ac:dyDescent="0.4">
      <c r="A682">
        <v>650</v>
      </c>
      <c r="B682" s="47">
        <f ca="1">IF(A682&gt;$A$8,"",OFFSET(InputPriceData!B$15,$A682+$A$11,0,1,1))</f>
        <v>44384</v>
      </c>
      <c r="C682" s="3">
        <f ca="1">IF(A682&gt;$A$8,"",OFFSET(InputPriceData!G$15,CalculationsAndCharts!$A682+$A$11,IF($C$5,8,0),1,1))</f>
        <v>63549500</v>
      </c>
      <c r="D682" s="4">
        <f ca="1">IF(A682&gt;$A$8,"",OFFSET(InputPriceData!C$15,CalculationsAndCharts!$A682+$A$11,IF($C$5,8,0),1,1))</f>
        <v>433.66000400000001</v>
      </c>
      <c r="E682" s="4">
        <f ca="1">IF(A682&gt;$A$8,"",OFFSET(InputPriceData!D$15,CalculationsAndCharts!$A682+$A$11,IF($C$5,8,0),1,1))</f>
        <v>434.76001000000002</v>
      </c>
      <c r="F682" s="4">
        <f ca="1">IF(A682&gt;$A$8,"",OFFSET(InputPriceData!E$15,CalculationsAndCharts!$A682+$A$11,IF($C$5,8,0),1,1))</f>
        <v>431.51001000000002</v>
      </c>
      <c r="G682" s="4">
        <f ca="1">IF(A682&gt;$A$8,"",OFFSET(InputPriceData!F$15,CalculationsAndCharts!$A682+$A$11,IF($C$5,8,0),1,1))</f>
        <v>434.459991</v>
      </c>
      <c r="H682" s="282">
        <f t="shared" ca="1" si="157"/>
        <v>434.76001000000002</v>
      </c>
      <c r="I682" s="292">
        <f t="shared" ca="1" si="158"/>
        <v>431.51001000000002</v>
      </c>
      <c r="J682" s="50">
        <f t="shared" ca="1" si="159"/>
        <v>3.25</v>
      </c>
      <c r="K682" s="282"/>
      <c r="L682" s="282"/>
      <c r="M682" s="292">
        <f t="shared" ca="1" si="160"/>
        <v>2.9677544548305672</v>
      </c>
      <c r="N682" s="291"/>
      <c r="P682" s="292">
        <f t="shared" ca="1" si="161"/>
        <v>434.16266958432243</v>
      </c>
      <c r="Q682" s="301">
        <f t="shared" ca="1" si="162"/>
        <v>437.13042403915301</v>
      </c>
      <c r="R682" s="301">
        <f t="shared" ca="1" si="163"/>
        <v>431.19491512949185</v>
      </c>
      <c r="S682" s="50"/>
      <c r="T682" s="292"/>
      <c r="U682" s="265"/>
      <c r="V682" s="292">
        <f t="shared" ca="1" si="164"/>
        <v>434.16266958432243</v>
      </c>
      <c r="W682" s="241">
        <f t="shared" ca="1" si="165"/>
        <v>0.29732141567757253</v>
      </c>
      <c r="X682" s="351">
        <f t="shared" ca="1" si="166"/>
        <v>8.8400024220515877E-2</v>
      </c>
      <c r="Y682" s="50">
        <f t="shared" ca="1" si="156"/>
        <v>2.3530094444555765</v>
      </c>
      <c r="Z682" s="265">
        <f t="shared" ca="1" si="167"/>
        <v>436.81300044445555</v>
      </c>
      <c r="AA682" s="265">
        <f t="shared" ca="1" si="168"/>
        <v>432.10698155554445</v>
      </c>
      <c r="AB682" s="292"/>
      <c r="AC682" s="37"/>
      <c r="AD682" s="50"/>
      <c r="AE682" s="228"/>
      <c r="AF682" s="50"/>
      <c r="AG682" s="50"/>
      <c r="AH682" s="228"/>
      <c r="AI682" s="50"/>
      <c r="AJ682" s="50"/>
      <c r="AK682" s="50"/>
      <c r="AL682" s="68"/>
      <c r="AM682" s="246"/>
      <c r="AN682" s="241"/>
      <c r="AO682" s="68"/>
      <c r="AP682" s="68"/>
      <c r="AQ682" s="241"/>
      <c r="AR682" s="241"/>
      <c r="AS682" s="228"/>
      <c r="AT682" s="194"/>
      <c r="AU682" s="37"/>
      <c r="AV682" s="68"/>
      <c r="AW682" s="228"/>
      <c r="AX682" s="241"/>
      <c r="AY682" s="38"/>
      <c r="AZ682" s="38"/>
      <c r="BA682" s="55"/>
      <c r="BB682" s="55"/>
      <c r="BC682" s="3">
        <f t="shared" ca="1" si="154"/>
        <v>63549500</v>
      </c>
      <c r="BD682" s="3" t="e">
        <f t="shared" ca="1" si="155"/>
        <v>#N/A</v>
      </c>
      <c r="BE682" s="132"/>
      <c r="BF682" s="132"/>
      <c r="BG682" s="125"/>
      <c r="BJ682" s="68"/>
      <c r="BK682" s="68"/>
      <c r="BL682" s="68"/>
      <c r="BN682" s="169"/>
      <c r="BP682" s="68"/>
      <c r="BQ682" s="68"/>
      <c r="BR682" s="68"/>
      <c r="BU682" s="68"/>
      <c r="BV682" s="68"/>
      <c r="BW682" s="68"/>
      <c r="BX682" s="68"/>
      <c r="BZ682" s="237"/>
      <c r="CD682" s="237"/>
      <c r="CF682" s="68"/>
      <c r="CG682" s="68"/>
      <c r="CH682" s="237"/>
      <c r="CL682" s="237"/>
    </row>
    <row r="683" spans="1:90" x14ac:dyDescent="0.4">
      <c r="A683">
        <v>651</v>
      </c>
      <c r="B683" s="47">
        <f ca="1">IF(A683&gt;$A$8,"",OFFSET(InputPriceData!B$15,$A683+$A$11,0,1,1))</f>
        <v>44383</v>
      </c>
      <c r="C683" s="3">
        <f ca="1">IF(A683&gt;$A$8,"",OFFSET(InputPriceData!G$15,CalculationsAndCharts!$A683+$A$11,IF($C$5,8,0),1,1))</f>
        <v>68710400</v>
      </c>
      <c r="D683" s="4">
        <f ca="1">IF(A683&gt;$A$8,"",OFFSET(InputPriceData!C$15,CalculationsAndCharts!$A683+$A$11,IF($C$5,8,0),1,1))</f>
        <v>433.77999899999998</v>
      </c>
      <c r="E683" s="4">
        <f ca="1">IF(A683&gt;$A$8,"",OFFSET(InputPriceData!D$15,CalculationsAndCharts!$A683+$A$11,IF($C$5,8,0),1,1))</f>
        <v>434.01001000000002</v>
      </c>
      <c r="F683" s="4">
        <f ca="1">IF(A683&gt;$A$8,"",OFFSET(InputPriceData!E$15,CalculationsAndCharts!$A683+$A$11,IF($C$5,8,0),1,1))</f>
        <v>430.01001000000002</v>
      </c>
      <c r="G683" s="4">
        <f ca="1">IF(A683&gt;$A$8,"",OFFSET(InputPriceData!F$15,CalculationsAndCharts!$A683+$A$11,IF($C$5,8,0),1,1))</f>
        <v>432.92999300000002</v>
      </c>
      <c r="H683" s="282">
        <f t="shared" ca="1" si="157"/>
        <v>434.01001000000002</v>
      </c>
      <c r="I683" s="292">
        <f t="shared" ca="1" si="158"/>
        <v>430.01001000000002</v>
      </c>
      <c r="J683" s="50">
        <f t="shared" ca="1" si="159"/>
        <v>4</v>
      </c>
      <c r="K683" s="282"/>
      <c r="L683" s="282"/>
      <c r="M683" s="292">
        <f t="shared" ca="1" si="160"/>
        <v>2.5348029459389565</v>
      </c>
      <c r="N683" s="291"/>
      <c r="P683" s="292">
        <f t="shared" ca="1" si="161"/>
        <v>432.79006128010076</v>
      </c>
      <c r="Q683" s="301">
        <f t="shared" ca="1" si="162"/>
        <v>435.32486422603972</v>
      </c>
      <c r="R683" s="301">
        <f t="shared" ca="1" si="163"/>
        <v>430.25525833416179</v>
      </c>
      <c r="S683" s="50"/>
      <c r="T683" s="292"/>
      <c r="U683" s="265"/>
      <c r="V683" s="292">
        <f t="shared" ca="1" si="164"/>
        <v>432.79006128010076</v>
      </c>
      <c r="W683" s="241">
        <f t="shared" ca="1" si="165"/>
        <v>0.13993171989926623</v>
      </c>
      <c r="X683" s="351">
        <f t="shared" ca="1" si="166"/>
        <v>1.9580886233966699E-2</v>
      </c>
      <c r="Y683" s="50">
        <f t="shared" ca="1" si="156"/>
        <v>2.3539755110021972</v>
      </c>
      <c r="Z683" s="265">
        <f t="shared" ca="1" si="167"/>
        <v>435.28396851100223</v>
      </c>
      <c r="AA683" s="265">
        <f t="shared" ca="1" si="168"/>
        <v>430.57601748899782</v>
      </c>
      <c r="AB683" s="292"/>
      <c r="AC683" s="37"/>
      <c r="AD683" s="50"/>
      <c r="AE683" s="228"/>
      <c r="AF683" s="50"/>
      <c r="AG683" s="50"/>
      <c r="AH683" s="228"/>
      <c r="AI683" s="50"/>
      <c r="AJ683" s="50"/>
      <c r="AK683" s="50"/>
      <c r="AL683" s="68"/>
      <c r="AM683" s="246"/>
      <c r="AN683" s="241"/>
      <c r="AO683" s="68"/>
      <c r="AP683" s="68"/>
      <c r="AQ683" s="241"/>
      <c r="AR683" s="241"/>
      <c r="AS683" s="228"/>
      <c r="AT683" s="194"/>
      <c r="AU683" s="37"/>
      <c r="AV683" s="68"/>
      <c r="AW683" s="228"/>
      <c r="AX683" s="241"/>
      <c r="AY683" s="38"/>
      <c r="AZ683" s="38"/>
      <c r="BA683" s="55"/>
      <c r="BB683" s="55"/>
      <c r="BC683" s="3" t="e">
        <f t="shared" ca="1" si="154"/>
        <v>#N/A</v>
      </c>
      <c r="BD683" s="3">
        <f t="shared" ca="1" si="155"/>
        <v>68710400</v>
      </c>
      <c r="BE683" s="132"/>
      <c r="BF683" s="132"/>
      <c r="BG683" s="125"/>
      <c r="BJ683" s="68"/>
      <c r="BK683" s="68"/>
      <c r="BL683" s="68"/>
      <c r="BN683" s="169"/>
      <c r="BP683" s="68"/>
      <c r="BQ683" s="68"/>
      <c r="BR683" s="68"/>
      <c r="BU683" s="68"/>
      <c r="BV683" s="68"/>
      <c r="BW683" s="68"/>
      <c r="BX683" s="68"/>
      <c r="BZ683" s="237"/>
      <c r="CD683" s="237"/>
      <c r="CF683" s="68"/>
      <c r="CG683" s="68"/>
      <c r="CH683" s="237"/>
      <c r="CL683" s="237"/>
    </row>
    <row r="684" spans="1:90" x14ac:dyDescent="0.4">
      <c r="A684">
        <v>652</v>
      </c>
      <c r="B684" s="47">
        <f ca="1">IF(A684&gt;$A$8,"",OFFSET(InputPriceData!B$15,$A684+$A$11,0,1,1))</f>
        <v>44379</v>
      </c>
      <c r="C684" s="3">
        <f ca="1">IF(A684&gt;$A$8,"",OFFSET(InputPriceData!G$15,CalculationsAndCharts!$A684+$A$11,IF($C$5,8,0),1,1))</f>
        <v>57697700</v>
      </c>
      <c r="D684" s="4">
        <f ca="1">IF(A684&gt;$A$8,"",OFFSET(InputPriceData!C$15,CalculationsAndCharts!$A684+$A$11,IF($C$5,8,0),1,1))</f>
        <v>431.67001299999998</v>
      </c>
      <c r="E684" s="4">
        <f ca="1">IF(A684&gt;$A$8,"",OFFSET(InputPriceData!D$15,CalculationsAndCharts!$A684+$A$11,IF($C$5,8,0),1,1))</f>
        <v>434.10000600000001</v>
      </c>
      <c r="F684" s="4">
        <f ca="1">IF(A684&gt;$A$8,"",OFFSET(InputPriceData!E$15,CalculationsAndCharts!$A684+$A$11,IF($C$5,8,0),1,1))</f>
        <v>430.51998900000001</v>
      </c>
      <c r="G684" s="4">
        <f ca="1">IF(A684&gt;$A$8,"",OFFSET(InputPriceData!F$15,CalculationsAndCharts!$A684+$A$11,IF($C$5,8,0),1,1))</f>
        <v>433.72000100000002</v>
      </c>
      <c r="H684" s="282">
        <f t="shared" ca="1" si="157"/>
        <v>434.10000600000001</v>
      </c>
      <c r="I684" s="292">
        <f t="shared" ca="1" si="158"/>
        <v>430.42999300000002</v>
      </c>
      <c r="J684" s="50">
        <f t="shared" ca="1" si="159"/>
        <v>3.6700129999999831</v>
      </c>
      <c r="K684" s="282"/>
      <c r="L684" s="282"/>
      <c r="M684" s="292">
        <f t="shared" ca="1" si="160"/>
        <v>1.8895172939340044</v>
      </c>
      <c r="N684" s="291"/>
      <c r="P684" s="292">
        <f t="shared" ca="1" si="161"/>
        <v>430.94541686028231</v>
      </c>
      <c r="Q684" s="301">
        <f t="shared" ca="1" si="162"/>
        <v>432.83493415421628</v>
      </c>
      <c r="R684" s="301">
        <f t="shared" ca="1" si="163"/>
        <v>429.05589956634833</v>
      </c>
      <c r="S684" s="50"/>
      <c r="T684" s="292"/>
      <c r="U684" s="265"/>
      <c r="V684" s="292">
        <f t="shared" ca="1" si="164"/>
        <v>430.94541686028231</v>
      </c>
      <c r="W684" s="241">
        <f t="shared" ca="1" si="165"/>
        <v>2.7745841397177173</v>
      </c>
      <c r="X684" s="351">
        <f t="shared" ca="1" si="166"/>
        <v>7.6983171483731052</v>
      </c>
      <c r="Y684" s="50">
        <f t="shared" ca="1" si="156"/>
        <v>2.3537687541289647</v>
      </c>
      <c r="Z684" s="265">
        <f t="shared" ca="1" si="167"/>
        <v>436.07376975412899</v>
      </c>
      <c r="AA684" s="265">
        <f t="shared" ca="1" si="168"/>
        <v>431.36623224587106</v>
      </c>
      <c r="AB684" s="292"/>
      <c r="AC684" s="37"/>
      <c r="AD684" s="50"/>
      <c r="AE684" s="228"/>
      <c r="AF684" s="50"/>
      <c r="AG684" s="50"/>
      <c r="AH684" s="228"/>
      <c r="AI684" s="50"/>
      <c r="AJ684" s="50"/>
      <c r="AK684" s="50"/>
      <c r="AL684" s="68"/>
      <c r="AM684" s="246"/>
      <c r="AN684" s="241"/>
      <c r="AO684" s="68"/>
      <c r="AP684" s="68"/>
      <c r="AQ684" s="241"/>
      <c r="AR684" s="241"/>
      <c r="AS684" s="228"/>
      <c r="AT684" s="194"/>
      <c r="AU684" s="37"/>
      <c r="AV684" s="68"/>
      <c r="AW684" s="228"/>
      <c r="AX684" s="241"/>
      <c r="AY684" s="38"/>
      <c r="AZ684" s="38"/>
      <c r="BA684" s="55"/>
      <c r="BB684" s="55"/>
      <c r="BC684" s="3">
        <f t="shared" ca="1" si="154"/>
        <v>57697700</v>
      </c>
      <c r="BD684" s="3" t="e">
        <f t="shared" ca="1" si="155"/>
        <v>#N/A</v>
      </c>
      <c r="BE684" s="132"/>
      <c r="BF684" s="132"/>
      <c r="BG684" s="125"/>
      <c r="BJ684" s="68"/>
      <c r="BK684" s="68"/>
      <c r="BL684" s="68"/>
      <c r="BN684" s="169"/>
      <c r="BP684" s="68"/>
      <c r="BQ684" s="68"/>
      <c r="BR684" s="68"/>
      <c r="BU684" s="68"/>
      <c r="BV684" s="68"/>
      <c r="BW684" s="68"/>
      <c r="BX684" s="68"/>
      <c r="BZ684" s="237"/>
      <c r="CD684" s="237"/>
      <c r="CF684" s="68"/>
      <c r="CG684" s="68"/>
      <c r="CH684" s="237"/>
      <c r="CL684" s="237"/>
    </row>
    <row r="685" spans="1:90" x14ac:dyDescent="0.4">
      <c r="A685">
        <v>653</v>
      </c>
      <c r="B685" s="47">
        <f ca="1">IF(A685&gt;$A$8,"",OFFSET(InputPriceData!B$15,$A685+$A$11,0,1,1))</f>
        <v>44378</v>
      </c>
      <c r="C685" s="3">
        <f ca="1">IF(A685&gt;$A$8,"",OFFSET(InputPriceData!G$15,CalculationsAndCharts!$A685+$A$11,IF($C$5,8,0),1,1))</f>
        <v>53441000</v>
      </c>
      <c r="D685" s="4">
        <f ca="1">IF(A685&gt;$A$8,"",OFFSET(InputPriceData!C$15,CalculationsAndCharts!$A685+$A$11,IF($C$5,8,0),1,1))</f>
        <v>428.86999500000002</v>
      </c>
      <c r="E685" s="4">
        <f ca="1">IF(A685&gt;$A$8,"",OFFSET(InputPriceData!D$15,CalculationsAndCharts!$A685+$A$11,IF($C$5,8,0),1,1))</f>
        <v>430.60000600000001</v>
      </c>
      <c r="F685" s="4">
        <f ca="1">IF(A685&gt;$A$8,"",OFFSET(InputPriceData!E$15,CalculationsAndCharts!$A685+$A$11,IF($C$5,8,0),1,1))</f>
        <v>428.79998799999998</v>
      </c>
      <c r="G685" s="4">
        <f ca="1">IF(A685&gt;$A$8,"",OFFSET(InputPriceData!F$15,CalculationsAndCharts!$A685+$A$11,IF($C$5,8,0),1,1))</f>
        <v>430.42999300000002</v>
      </c>
      <c r="H685" s="282">
        <f t="shared" ca="1" si="157"/>
        <v>430.60000600000001</v>
      </c>
      <c r="I685" s="292">
        <f t="shared" ca="1" si="158"/>
        <v>428.05999800000001</v>
      </c>
      <c r="J685" s="50">
        <f t="shared" ca="1" si="159"/>
        <v>2.5400080000000003</v>
      </c>
      <c r="K685" s="282"/>
      <c r="L685" s="282"/>
      <c r="M685" s="292">
        <f t="shared" ca="1" si="160"/>
        <v>1.4863342729689855</v>
      </c>
      <c r="N685" s="291"/>
      <c r="P685" s="292">
        <f t="shared" ca="1" si="161"/>
        <v>428.98437791686422</v>
      </c>
      <c r="Q685" s="301">
        <f t="shared" ca="1" si="162"/>
        <v>430.47071218983319</v>
      </c>
      <c r="R685" s="301">
        <f t="shared" ca="1" si="163"/>
        <v>427.49804364389524</v>
      </c>
      <c r="S685" s="50"/>
      <c r="T685" s="292"/>
      <c r="U685" s="265"/>
      <c r="V685" s="292">
        <f t="shared" ca="1" si="164"/>
        <v>428.98437791686422</v>
      </c>
      <c r="W685" s="241">
        <f t="shared" ca="1" si="165"/>
        <v>1.4456150831358059</v>
      </c>
      <c r="X685" s="351">
        <f t="shared" ca="1" si="166"/>
        <v>2.0898029685897428</v>
      </c>
      <c r="Y685" s="50">
        <f t="shared" ca="1" si="156"/>
        <v>2.2879112788938589</v>
      </c>
      <c r="Z685" s="265">
        <f t="shared" ca="1" si="167"/>
        <v>432.71790427889391</v>
      </c>
      <c r="AA685" s="265">
        <f t="shared" ca="1" si="168"/>
        <v>428.14208172110614</v>
      </c>
      <c r="AB685" s="292"/>
      <c r="AC685" s="37"/>
      <c r="AD685" s="50"/>
      <c r="AE685" s="228"/>
      <c r="AF685" s="50"/>
      <c r="AG685" s="50"/>
      <c r="AH685" s="228"/>
      <c r="AI685" s="50"/>
      <c r="AJ685" s="50"/>
      <c r="AK685" s="50"/>
      <c r="AL685" s="68"/>
      <c r="AM685" s="246"/>
      <c r="AN685" s="241"/>
      <c r="AO685" s="68"/>
      <c r="AP685" s="68"/>
      <c r="AQ685" s="241"/>
      <c r="AR685" s="241"/>
      <c r="AS685" s="228"/>
      <c r="AT685" s="194"/>
      <c r="AU685" s="37"/>
      <c r="AV685" s="68"/>
      <c r="AW685" s="228"/>
      <c r="AX685" s="241"/>
      <c r="AY685" s="38"/>
      <c r="AZ685" s="38"/>
      <c r="BA685" s="55"/>
      <c r="BB685" s="55"/>
      <c r="BC685" s="3">
        <f t="shared" ref="BC685:BC748" ca="1" si="169">IF(G685&gt;=G686,C685,NA())</f>
        <v>53441000</v>
      </c>
      <c r="BD685" s="3" t="e">
        <f t="shared" ref="BD685:BD748" ca="1" si="170">IF(G685&lt;G686,C685,NA())</f>
        <v>#N/A</v>
      </c>
      <c r="BE685" s="132"/>
      <c r="BF685" s="132"/>
      <c r="BG685" s="125"/>
      <c r="BJ685" s="68"/>
      <c r="BK685" s="68"/>
      <c r="BL685" s="68"/>
      <c r="BN685" s="169"/>
      <c r="BP685" s="68"/>
      <c r="BQ685" s="68"/>
      <c r="BR685" s="68"/>
      <c r="BU685" s="68"/>
      <c r="BV685" s="68"/>
      <c r="BW685" s="68"/>
      <c r="BX685" s="68"/>
      <c r="BZ685" s="237"/>
      <c r="CD685" s="237"/>
      <c r="CF685" s="68"/>
      <c r="CG685" s="68"/>
      <c r="CH685" s="237"/>
      <c r="CL685" s="237"/>
    </row>
    <row r="686" spans="1:90" x14ac:dyDescent="0.4">
      <c r="A686">
        <v>654</v>
      </c>
      <c r="B686" s="47">
        <f ca="1">IF(A686&gt;$A$8,"",OFFSET(InputPriceData!B$15,$A686+$A$11,0,1,1))</f>
        <v>44377</v>
      </c>
      <c r="C686" s="3">
        <f ca="1">IF(A686&gt;$A$8,"",OFFSET(InputPriceData!G$15,CalculationsAndCharts!$A686+$A$11,IF($C$5,8,0),1,1))</f>
        <v>64827900</v>
      </c>
      <c r="D686" s="4">
        <f ca="1">IF(A686&gt;$A$8,"",OFFSET(InputPriceData!C$15,CalculationsAndCharts!$A686+$A$11,IF($C$5,8,0),1,1))</f>
        <v>427.209991</v>
      </c>
      <c r="E686" s="4">
        <f ca="1">IF(A686&gt;$A$8,"",OFFSET(InputPriceData!D$15,CalculationsAndCharts!$A686+$A$11,IF($C$5,8,0),1,1))</f>
        <v>428.77999899999998</v>
      </c>
      <c r="F686" s="4">
        <f ca="1">IF(A686&gt;$A$8,"",OFFSET(InputPriceData!E$15,CalculationsAndCharts!$A686+$A$11,IF($C$5,8,0),1,1))</f>
        <v>427.17999300000002</v>
      </c>
      <c r="G686" s="4">
        <f ca="1">IF(A686&gt;$A$8,"",OFFSET(InputPriceData!F$15,CalculationsAndCharts!$A686+$A$11,IF($C$5,8,0),1,1))</f>
        <v>428.05999800000001</v>
      </c>
      <c r="H686" s="282">
        <f t="shared" ca="1" si="157"/>
        <v>428.77999899999998</v>
      </c>
      <c r="I686" s="292">
        <f t="shared" ca="1" si="158"/>
        <v>427.17999300000002</v>
      </c>
      <c r="J686" s="50">
        <f t="shared" ca="1" si="159"/>
        <v>1.6000059999999507</v>
      </c>
      <c r="K686" s="282"/>
      <c r="L686" s="282"/>
      <c r="M686" s="292">
        <f t="shared" ca="1" si="160"/>
        <v>1.5721840000547183</v>
      </c>
      <c r="N686" s="291"/>
      <c r="P686" s="292">
        <f t="shared" ca="1" si="161"/>
        <v>427.71577433189015</v>
      </c>
      <c r="Q686" s="301">
        <f t="shared" ca="1" si="162"/>
        <v>429.28795833194488</v>
      </c>
      <c r="R686" s="301">
        <f t="shared" ca="1" si="163"/>
        <v>426.14359033183541</v>
      </c>
      <c r="S686" s="50"/>
      <c r="T686" s="292"/>
      <c r="U686" s="265"/>
      <c r="V686" s="292">
        <f t="shared" ca="1" si="164"/>
        <v>427.71577433189015</v>
      </c>
      <c r="W686" s="241">
        <f t="shared" ca="1" si="165"/>
        <v>0.34422366810986205</v>
      </c>
      <c r="X686" s="351">
        <f t="shared" ca="1" si="166"/>
        <v>0.11848993368700846</v>
      </c>
      <c r="Y686" s="50">
        <f t="shared" ca="1" si="156"/>
        <v>2.318338125361135</v>
      </c>
      <c r="Z686" s="265">
        <f t="shared" ca="1" si="167"/>
        <v>430.37833612536116</v>
      </c>
      <c r="AA686" s="265">
        <f t="shared" ca="1" si="168"/>
        <v>425.74165987463886</v>
      </c>
      <c r="AB686" s="292"/>
      <c r="AC686" s="37"/>
      <c r="AD686" s="50"/>
      <c r="AE686" s="228"/>
      <c r="AF686" s="50"/>
      <c r="AG686" s="50"/>
      <c r="AH686" s="228"/>
      <c r="AI686" s="50"/>
      <c r="AJ686" s="50"/>
      <c r="AK686" s="50"/>
      <c r="AL686" s="68"/>
      <c r="AM686" s="246"/>
      <c r="AN686" s="241"/>
      <c r="AO686" s="68"/>
      <c r="AP686" s="68"/>
      <c r="AQ686" s="241"/>
      <c r="AR686" s="241"/>
      <c r="AS686" s="228"/>
      <c r="AT686" s="194"/>
      <c r="AU686" s="37"/>
      <c r="AV686" s="68"/>
      <c r="AW686" s="228"/>
      <c r="AX686" s="241"/>
      <c r="AY686" s="38"/>
      <c r="AZ686" s="38"/>
      <c r="BA686" s="55"/>
      <c r="BB686" s="55"/>
      <c r="BC686" s="3">
        <f t="shared" ca="1" si="169"/>
        <v>64827900</v>
      </c>
      <c r="BD686" s="3" t="e">
        <f t="shared" ca="1" si="170"/>
        <v>#N/A</v>
      </c>
      <c r="BE686" s="132"/>
      <c r="BF686" s="132"/>
      <c r="BG686" s="125"/>
      <c r="BJ686" s="68"/>
      <c r="BK686" s="68"/>
      <c r="BL686" s="68"/>
      <c r="BN686" s="169"/>
      <c r="BP686" s="68"/>
      <c r="BQ686" s="68"/>
      <c r="BR686" s="68"/>
      <c r="BU686" s="68"/>
      <c r="BV686" s="68"/>
      <c r="BW686" s="68"/>
      <c r="BX686" s="68"/>
      <c r="BZ686" s="237"/>
      <c r="CD686" s="237"/>
      <c r="CF686" s="68"/>
      <c r="CG686" s="68"/>
      <c r="CH686" s="237"/>
      <c r="CL686" s="237"/>
    </row>
    <row r="687" spans="1:90" x14ac:dyDescent="0.4">
      <c r="A687">
        <v>655</v>
      </c>
      <c r="B687" s="47">
        <f ca="1">IF(A687&gt;$A$8,"",OFFSET(InputPriceData!B$15,$A687+$A$11,0,1,1))</f>
        <v>44376</v>
      </c>
      <c r="C687" s="3">
        <f ca="1">IF(A687&gt;$A$8,"",OFFSET(InputPriceData!G$15,CalculationsAndCharts!$A687+$A$11,IF($C$5,8,0),1,1))</f>
        <v>35970500</v>
      </c>
      <c r="D687" s="4">
        <f ca="1">IF(A687&gt;$A$8,"",OFFSET(InputPriceData!C$15,CalculationsAndCharts!$A687+$A$11,IF($C$5,8,0),1,1))</f>
        <v>427.88000499999998</v>
      </c>
      <c r="E687" s="4">
        <f ca="1">IF(A687&gt;$A$8,"",OFFSET(InputPriceData!D$15,CalculationsAndCharts!$A687+$A$11,IF($C$5,8,0),1,1))</f>
        <v>428.55999800000001</v>
      </c>
      <c r="F687" s="4">
        <f ca="1">IF(A687&gt;$A$8,"",OFFSET(InputPriceData!E$15,CalculationsAndCharts!$A687+$A$11,IF($C$5,8,0),1,1))</f>
        <v>427.13000499999998</v>
      </c>
      <c r="G687" s="4">
        <f ca="1">IF(A687&gt;$A$8,"",OFFSET(InputPriceData!F$15,CalculationsAndCharts!$A687+$A$11,IF($C$5,8,0),1,1))</f>
        <v>427.70001200000002</v>
      </c>
      <c r="H687" s="282">
        <f t="shared" ca="1" si="157"/>
        <v>428.55999800000001</v>
      </c>
      <c r="I687" s="292">
        <f t="shared" ca="1" si="158"/>
        <v>427.13000499999998</v>
      </c>
      <c r="J687" s="50">
        <f t="shared" ca="1" si="159"/>
        <v>1.4299930000000245</v>
      </c>
      <c r="K687" s="282"/>
      <c r="L687" s="282"/>
      <c r="M687" s="292">
        <f t="shared" ca="1" si="160"/>
        <v>2.0435937005091263</v>
      </c>
      <c r="N687" s="291"/>
      <c r="P687" s="292">
        <f t="shared" ca="1" si="161"/>
        <v>426.60539937566716</v>
      </c>
      <c r="Q687" s="301">
        <f t="shared" ca="1" si="162"/>
        <v>428.64899307617628</v>
      </c>
      <c r="R687" s="301">
        <f t="shared" ca="1" si="163"/>
        <v>424.56180567515804</v>
      </c>
      <c r="S687" s="50"/>
      <c r="T687" s="292"/>
      <c r="U687" s="265"/>
      <c r="V687" s="292">
        <f t="shared" ca="1" si="164"/>
        <v>426.60539937566716</v>
      </c>
      <c r="W687" s="241">
        <f t="shared" ca="1" si="165"/>
        <v>1.0946126243328536</v>
      </c>
      <c r="X687" s="351">
        <f t="shared" ca="1" si="166"/>
        <v>1.1981767973488568</v>
      </c>
      <c r="Y687" s="50">
        <f t="shared" ca="1" si="156"/>
        <v>2.3212049985212104</v>
      </c>
      <c r="Z687" s="265">
        <f t="shared" ca="1" si="167"/>
        <v>430.02121699852125</v>
      </c>
      <c r="AA687" s="265">
        <f t="shared" ca="1" si="168"/>
        <v>425.37880700147878</v>
      </c>
      <c r="AB687" s="292"/>
      <c r="AC687" s="37"/>
      <c r="AD687" s="50"/>
      <c r="AE687" s="228"/>
      <c r="AF687" s="50"/>
      <c r="AG687" s="50"/>
      <c r="AH687" s="228"/>
      <c r="AI687" s="50"/>
      <c r="AJ687" s="50"/>
      <c r="AK687" s="50"/>
      <c r="AL687" s="68"/>
      <c r="AM687" s="246"/>
      <c r="AN687" s="241"/>
      <c r="AO687" s="68"/>
      <c r="AP687" s="68"/>
      <c r="AQ687" s="241"/>
      <c r="AR687" s="241"/>
      <c r="AS687" s="228"/>
      <c r="AT687" s="194"/>
      <c r="AU687" s="37"/>
      <c r="AV687" s="68"/>
      <c r="AW687" s="228"/>
      <c r="AX687" s="241"/>
      <c r="AY687" s="38"/>
      <c r="AZ687" s="38"/>
      <c r="BA687" s="55"/>
      <c r="BB687" s="55"/>
      <c r="BC687" s="3">
        <f t="shared" ca="1" si="169"/>
        <v>35970500</v>
      </c>
      <c r="BD687" s="3" t="e">
        <f t="shared" ca="1" si="170"/>
        <v>#N/A</v>
      </c>
      <c r="BE687" s="132"/>
      <c r="BF687" s="132"/>
      <c r="BG687" s="125"/>
      <c r="BJ687" s="68"/>
      <c r="BK687" s="68"/>
      <c r="BL687" s="68"/>
      <c r="BN687" s="169"/>
      <c r="BP687" s="68"/>
      <c r="BQ687" s="68"/>
      <c r="BR687" s="68"/>
      <c r="BU687" s="68"/>
      <c r="BV687" s="68"/>
      <c r="BW687" s="68"/>
      <c r="BX687" s="68"/>
      <c r="BZ687" s="237"/>
      <c r="CD687" s="237"/>
      <c r="CF687" s="68"/>
      <c r="CG687" s="68"/>
      <c r="CH687" s="237"/>
      <c r="CL687" s="237"/>
    </row>
    <row r="688" spans="1:90" x14ac:dyDescent="0.4">
      <c r="A688">
        <v>656</v>
      </c>
      <c r="B688" s="47">
        <f ca="1">IF(A688&gt;$A$8,"",OFFSET(InputPriceData!B$15,$A688+$A$11,0,1,1))</f>
        <v>44375</v>
      </c>
      <c r="C688" s="3">
        <f ca="1">IF(A688&gt;$A$8,"",OFFSET(InputPriceData!G$15,CalculationsAndCharts!$A688+$A$11,IF($C$5,8,0),1,1))</f>
        <v>53159600</v>
      </c>
      <c r="D688" s="4">
        <f ca="1">IF(A688&gt;$A$8,"",OFFSET(InputPriceData!C$15,CalculationsAndCharts!$A688+$A$11,IF($C$5,8,0),1,1))</f>
        <v>427.17001299999998</v>
      </c>
      <c r="E688" s="4">
        <f ca="1">IF(A688&gt;$A$8,"",OFFSET(InputPriceData!D$15,CalculationsAndCharts!$A688+$A$11,IF($C$5,8,0),1,1))</f>
        <v>427.64999399999999</v>
      </c>
      <c r="F688" s="4">
        <f ca="1">IF(A688&gt;$A$8,"",OFFSET(InputPriceData!E$15,CalculationsAndCharts!$A688+$A$11,IF($C$5,8,0),1,1))</f>
        <v>425.89001500000001</v>
      </c>
      <c r="G688" s="4">
        <f ca="1">IF(A688&gt;$A$8,"",OFFSET(InputPriceData!F$15,CalculationsAndCharts!$A688+$A$11,IF($C$5,8,0),1,1))</f>
        <v>427.47000100000002</v>
      </c>
      <c r="H688" s="282">
        <f t="shared" ca="1" si="157"/>
        <v>427.64999399999999</v>
      </c>
      <c r="I688" s="292">
        <f t="shared" ca="1" si="158"/>
        <v>425.89001500000001</v>
      </c>
      <c r="J688" s="50">
        <f t="shared" ca="1" si="159"/>
        <v>1.7599789999999871</v>
      </c>
      <c r="K688" s="282"/>
      <c r="L688" s="282"/>
      <c r="M688" s="292">
        <f t="shared" ca="1" si="160"/>
        <v>2.6737178713616303</v>
      </c>
      <c r="N688" s="291"/>
      <c r="P688" s="292">
        <f t="shared" ca="1" si="161"/>
        <v>425.17787139545345</v>
      </c>
      <c r="Q688" s="301">
        <f t="shared" ca="1" si="162"/>
        <v>427.8515892668151</v>
      </c>
      <c r="R688" s="301">
        <f t="shared" ca="1" si="163"/>
        <v>422.50415352409181</v>
      </c>
      <c r="S688" s="50"/>
      <c r="T688" s="292"/>
      <c r="U688" s="265"/>
      <c r="V688" s="292">
        <f t="shared" ca="1" si="164"/>
        <v>425.17787139545345</v>
      </c>
      <c r="W688" s="241">
        <f t="shared" ca="1" si="165"/>
        <v>2.2921296045465738</v>
      </c>
      <c r="X688" s="351">
        <f t="shared" ca="1" si="166"/>
        <v>5.2538581240388327</v>
      </c>
      <c r="Y688" s="50">
        <f t="shared" ca="1" si="156"/>
        <v>2.3157829087967672</v>
      </c>
      <c r="Z688" s="265">
        <f t="shared" ca="1" si="167"/>
        <v>429.78578390879682</v>
      </c>
      <c r="AA688" s="265">
        <f t="shared" ca="1" si="168"/>
        <v>425.15421809120323</v>
      </c>
      <c r="AB688" s="292"/>
      <c r="AC688" s="37"/>
      <c r="AD688" s="50"/>
      <c r="AE688" s="228"/>
      <c r="AF688" s="50"/>
      <c r="AG688" s="50"/>
      <c r="AH688" s="228"/>
      <c r="AI688" s="50"/>
      <c r="AJ688" s="50"/>
      <c r="AK688" s="50"/>
      <c r="AL688" s="68"/>
      <c r="AM688" s="246"/>
      <c r="AN688" s="241"/>
      <c r="AO688" s="68"/>
      <c r="AP688" s="68"/>
      <c r="AQ688" s="241"/>
      <c r="AR688" s="241"/>
      <c r="AS688" s="228"/>
      <c r="AT688" s="194"/>
      <c r="AU688" s="37"/>
      <c r="AV688" s="68"/>
      <c r="AW688" s="228"/>
      <c r="AX688" s="241"/>
      <c r="AY688" s="38"/>
      <c r="AZ688" s="38"/>
      <c r="BA688" s="55"/>
      <c r="BB688" s="55"/>
      <c r="BC688" s="3">
        <f t="shared" ca="1" si="169"/>
        <v>53159600</v>
      </c>
      <c r="BD688" s="3" t="e">
        <f t="shared" ca="1" si="170"/>
        <v>#N/A</v>
      </c>
      <c r="BE688" s="132"/>
      <c r="BF688" s="132"/>
      <c r="BG688" s="125"/>
      <c r="BJ688" s="68"/>
      <c r="BK688" s="68"/>
      <c r="BL688" s="68"/>
      <c r="BN688" s="169"/>
      <c r="BP688" s="68"/>
      <c r="BQ688" s="68"/>
      <c r="BR688" s="68"/>
      <c r="BU688" s="68"/>
      <c r="BV688" s="68"/>
      <c r="BW688" s="68"/>
      <c r="BX688" s="68"/>
      <c r="BZ688" s="237"/>
      <c r="CD688" s="237"/>
      <c r="CF688" s="68"/>
      <c r="CG688" s="68"/>
      <c r="CH688" s="237"/>
      <c r="CL688" s="237"/>
    </row>
    <row r="689" spans="1:90" x14ac:dyDescent="0.4">
      <c r="A689">
        <v>657</v>
      </c>
      <c r="B689" s="47">
        <f ca="1">IF(A689&gt;$A$8,"",OFFSET(InputPriceData!B$15,$A689+$A$11,0,1,1))</f>
        <v>44372</v>
      </c>
      <c r="C689" s="3">
        <f ca="1">IF(A689&gt;$A$8,"",OFFSET(InputPriceData!G$15,CalculationsAndCharts!$A689+$A$11,IF($C$5,8,0),1,1))</f>
        <v>58129500</v>
      </c>
      <c r="D689" s="4">
        <f ca="1">IF(A689&gt;$A$8,"",OFFSET(InputPriceData!C$15,CalculationsAndCharts!$A689+$A$11,IF($C$5,8,0),1,1))</f>
        <v>425.89999399999999</v>
      </c>
      <c r="E689" s="4">
        <f ca="1">IF(A689&gt;$A$8,"",OFFSET(InputPriceData!D$15,CalculationsAndCharts!$A689+$A$11,IF($C$5,8,0),1,1))</f>
        <v>427.08999599999999</v>
      </c>
      <c r="F689" s="4">
        <f ca="1">IF(A689&gt;$A$8,"",OFFSET(InputPriceData!E$15,CalculationsAndCharts!$A689+$A$11,IF($C$5,8,0),1,1))</f>
        <v>425.54998799999998</v>
      </c>
      <c r="G689" s="4">
        <f ca="1">IF(A689&gt;$A$8,"",OFFSET(InputPriceData!F$15,CalculationsAndCharts!$A689+$A$11,IF($C$5,8,0),1,1))</f>
        <v>426.60998499999999</v>
      </c>
      <c r="H689" s="282">
        <f t="shared" ca="1" si="157"/>
        <v>427.08999599999999</v>
      </c>
      <c r="I689" s="292">
        <f t="shared" ca="1" si="158"/>
        <v>425.10000600000001</v>
      </c>
      <c r="J689" s="50">
        <f t="shared" ca="1" si="159"/>
        <v>1.9899899999999775</v>
      </c>
      <c r="K689" s="282"/>
      <c r="L689" s="282"/>
      <c r="M689" s="292">
        <f t="shared" ca="1" si="160"/>
        <v>3.3840008462856388</v>
      </c>
      <c r="N689" s="291"/>
      <c r="P689" s="292">
        <f t="shared" ca="1" si="161"/>
        <v>423.51977471351631</v>
      </c>
      <c r="Q689" s="301">
        <f t="shared" ca="1" si="162"/>
        <v>426.90377555980194</v>
      </c>
      <c r="R689" s="301">
        <f t="shared" ca="1" si="163"/>
        <v>420.13577386723068</v>
      </c>
      <c r="S689" s="50"/>
      <c r="T689" s="292"/>
      <c r="U689" s="265"/>
      <c r="V689" s="292">
        <f t="shared" ca="1" si="164"/>
        <v>423.51977471351631</v>
      </c>
      <c r="W689" s="241">
        <f t="shared" ca="1" si="165"/>
        <v>3.090210286483682</v>
      </c>
      <c r="X689" s="351">
        <f t="shared" ca="1" si="166"/>
        <v>9.5493996146895608</v>
      </c>
      <c r="Y689" s="50">
        <f t="shared" ca="1" si="156"/>
        <v>2.2588973489473134</v>
      </c>
      <c r="Z689" s="265">
        <f t="shared" ca="1" si="167"/>
        <v>428.8688823489473</v>
      </c>
      <c r="AA689" s="265">
        <f t="shared" ca="1" si="168"/>
        <v>424.35108765105269</v>
      </c>
      <c r="AB689" s="292"/>
      <c r="AC689" s="37"/>
      <c r="AD689" s="50"/>
      <c r="AE689" s="228"/>
      <c r="AF689" s="50"/>
      <c r="AG689" s="50"/>
      <c r="AH689" s="228"/>
      <c r="AI689" s="50"/>
      <c r="AJ689" s="50"/>
      <c r="AK689" s="50"/>
      <c r="AL689" s="68"/>
      <c r="AM689" s="246"/>
      <c r="AN689" s="241"/>
      <c r="AO689" s="68"/>
      <c r="AP689" s="68"/>
      <c r="AQ689" s="241"/>
      <c r="AR689" s="241"/>
      <c r="AS689" s="228"/>
      <c r="AT689" s="194"/>
      <c r="AU689" s="37"/>
      <c r="AV689" s="68"/>
      <c r="AW689" s="228"/>
      <c r="AX689" s="241"/>
      <c r="AY689" s="38"/>
      <c r="AZ689" s="38"/>
      <c r="BA689" s="55"/>
      <c r="BB689" s="55"/>
      <c r="BC689" s="3">
        <f t="shared" ca="1" si="169"/>
        <v>58129500</v>
      </c>
      <c r="BD689" s="3" t="e">
        <f t="shared" ca="1" si="170"/>
        <v>#N/A</v>
      </c>
      <c r="BE689" s="132"/>
      <c r="BF689" s="132"/>
      <c r="BG689" s="125"/>
      <c r="BJ689" s="68"/>
      <c r="BK689" s="68"/>
      <c r="BL689" s="68"/>
      <c r="BN689" s="169"/>
      <c r="BP689" s="68"/>
      <c r="BQ689" s="68"/>
      <c r="BR689" s="68"/>
      <c r="BU689" s="68"/>
      <c r="BV689" s="68"/>
      <c r="BW689" s="68"/>
      <c r="BX689" s="68"/>
      <c r="BZ689" s="237"/>
      <c r="CD689" s="237"/>
      <c r="CF689" s="68"/>
      <c r="CG689" s="68"/>
      <c r="CH689" s="237"/>
      <c r="CL689" s="237"/>
    </row>
    <row r="690" spans="1:90" x14ac:dyDescent="0.4">
      <c r="A690">
        <v>658</v>
      </c>
      <c r="B690" s="47">
        <f ca="1">IF(A690&gt;$A$8,"",OFFSET(InputPriceData!B$15,$A690+$A$11,0,1,1))</f>
        <v>44371</v>
      </c>
      <c r="C690" s="3">
        <f ca="1">IF(A690&gt;$A$8,"",OFFSET(InputPriceData!G$15,CalculationsAndCharts!$A690+$A$11,IF($C$5,8,0),1,1))</f>
        <v>45110300</v>
      </c>
      <c r="D690" s="4">
        <f ca="1">IF(A690&gt;$A$8,"",OFFSET(InputPriceData!C$15,CalculationsAndCharts!$A690+$A$11,IF($C$5,8,0),1,1))</f>
        <v>424.89001500000001</v>
      </c>
      <c r="E690" s="4">
        <f ca="1">IF(A690&gt;$A$8,"",OFFSET(InputPriceData!D$15,CalculationsAndCharts!$A690+$A$11,IF($C$5,8,0),1,1))</f>
        <v>425.54998799999998</v>
      </c>
      <c r="F690" s="4">
        <f ca="1">IF(A690&gt;$A$8,"",OFFSET(InputPriceData!E$15,CalculationsAndCharts!$A690+$A$11,IF($C$5,8,0),1,1))</f>
        <v>424.61999500000002</v>
      </c>
      <c r="G690" s="4">
        <f ca="1">IF(A690&gt;$A$8,"",OFFSET(InputPriceData!F$15,CalculationsAndCharts!$A690+$A$11,IF($C$5,8,0),1,1))</f>
        <v>425.10000600000001</v>
      </c>
      <c r="H690" s="282">
        <f t="shared" ca="1" si="157"/>
        <v>425.54998799999998</v>
      </c>
      <c r="I690" s="292">
        <f t="shared" ca="1" si="158"/>
        <v>422.60000600000001</v>
      </c>
      <c r="J690" s="50">
        <f t="shared" ca="1" si="159"/>
        <v>2.9499819999999772</v>
      </c>
      <c r="K690" s="282"/>
      <c r="L690" s="282"/>
      <c r="M690" s="292">
        <f t="shared" ca="1" si="160"/>
        <v>4.0094916442910238</v>
      </c>
      <c r="N690" s="291"/>
      <c r="P690" s="292">
        <f t="shared" ca="1" si="161"/>
        <v>421.95779870704877</v>
      </c>
      <c r="Q690" s="301">
        <f t="shared" ca="1" si="162"/>
        <v>425.96729035133978</v>
      </c>
      <c r="R690" s="301">
        <f t="shared" ca="1" si="163"/>
        <v>417.94830706275775</v>
      </c>
      <c r="S690" s="50"/>
      <c r="T690" s="292"/>
      <c r="U690" s="265"/>
      <c r="V690" s="292">
        <f t="shared" ca="1" si="164"/>
        <v>421.95779870704877</v>
      </c>
      <c r="W690" s="241">
        <f t="shared" ca="1" si="165"/>
        <v>3.142207292951241</v>
      </c>
      <c r="X690" s="351">
        <f t="shared" ca="1" si="166"/>
        <v>9.8734666718759669</v>
      </c>
      <c r="Y690" s="50">
        <f t="shared" ca="1" si="156"/>
        <v>2.1528837840917969</v>
      </c>
      <c r="Z690" s="265">
        <f t="shared" ca="1" si="167"/>
        <v>427.25288978409179</v>
      </c>
      <c r="AA690" s="265">
        <f t="shared" ca="1" si="168"/>
        <v>422.94712221590822</v>
      </c>
      <c r="AB690" s="292"/>
      <c r="AC690" s="37"/>
      <c r="AD690" s="50"/>
      <c r="AE690" s="228"/>
      <c r="AF690" s="50"/>
      <c r="AG690" s="50"/>
      <c r="AH690" s="228"/>
      <c r="AI690" s="50"/>
      <c r="AJ690" s="50"/>
      <c r="AK690" s="50"/>
      <c r="AL690" s="68"/>
      <c r="AM690" s="246"/>
      <c r="AN690" s="241"/>
      <c r="AO690" s="68"/>
      <c r="AP690" s="68"/>
      <c r="AQ690" s="241"/>
      <c r="AR690" s="241"/>
      <c r="AS690" s="228"/>
      <c r="AT690" s="194"/>
      <c r="AU690" s="37"/>
      <c r="AV690" s="68"/>
      <c r="AW690" s="228"/>
      <c r="AX690" s="241"/>
      <c r="AY690" s="38"/>
      <c r="AZ690" s="38"/>
      <c r="BA690" s="55"/>
      <c r="BB690" s="55"/>
      <c r="BC690" s="3">
        <f t="shared" ca="1" si="169"/>
        <v>45110300</v>
      </c>
      <c r="BD690" s="3" t="e">
        <f t="shared" ca="1" si="170"/>
        <v>#N/A</v>
      </c>
      <c r="BE690" s="132"/>
      <c r="BF690" s="132"/>
      <c r="BG690" s="125"/>
      <c r="BJ690" s="68"/>
      <c r="BK690" s="68"/>
      <c r="BL690" s="68"/>
      <c r="BN690" s="169"/>
      <c r="BP690" s="68"/>
      <c r="BQ690" s="68"/>
      <c r="BR690" s="68"/>
      <c r="BU690" s="68"/>
      <c r="BV690" s="68"/>
      <c r="BW690" s="68"/>
      <c r="BX690" s="68"/>
      <c r="BZ690" s="237"/>
      <c r="CD690" s="237"/>
      <c r="CF690" s="68"/>
      <c r="CG690" s="68"/>
      <c r="CH690" s="237"/>
      <c r="CL690" s="237"/>
    </row>
    <row r="691" spans="1:90" x14ac:dyDescent="0.4">
      <c r="A691">
        <v>659</v>
      </c>
      <c r="B691" s="47">
        <f ca="1">IF(A691&gt;$A$8,"",OFFSET(InputPriceData!B$15,$A691+$A$11,0,1,1))</f>
        <v>44370</v>
      </c>
      <c r="C691" s="3">
        <f ca="1">IF(A691&gt;$A$8,"",OFFSET(InputPriceData!G$15,CalculationsAndCharts!$A691+$A$11,IF($C$5,8,0),1,1))</f>
        <v>49445400</v>
      </c>
      <c r="D691" s="4">
        <f ca="1">IF(A691&gt;$A$8,"",OFFSET(InputPriceData!C$15,CalculationsAndCharts!$A691+$A$11,IF($C$5,8,0),1,1))</f>
        <v>423.19000199999999</v>
      </c>
      <c r="E691" s="4">
        <f ca="1">IF(A691&gt;$A$8,"",OFFSET(InputPriceData!D$15,CalculationsAndCharts!$A691+$A$11,IF($C$5,8,0),1,1))</f>
        <v>424.04998799999998</v>
      </c>
      <c r="F691" s="4">
        <f ca="1">IF(A691&gt;$A$8,"",OFFSET(InputPriceData!E$15,CalculationsAndCharts!$A691+$A$11,IF($C$5,8,0),1,1))</f>
        <v>422.51001000000002</v>
      </c>
      <c r="G691" s="4">
        <f ca="1">IF(A691&gt;$A$8,"",OFFSET(InputPriceData!F$15,CalculationsAndCharts!$A691+$A$11,IF($C$5,8,0),1,1))</f>
        <v>422.60000600000001</v>
      </c>
      <c r="H691" s="282">
        <f t="shared" ca="1" si="157"/>
        <v>424.04998799999998</v>
      </c>
      <c r="I691" s="292">
        <f t="shared" ca="1" si="158"/>
        <v>422.51001000000002</v>
      </c>
      <c r="J691" s="50">
        <f t="shared" ca="1" si="159"/>
        <v>1.5399779999999623</v>
      </c>
      <c r="K691" s="282"/>
      <c r="L691" s="282"/>
      <c r="M691" s="292">
        <f t="shared" ca="1" si="160"/>
        <v>4.9071061886275444</v>
      </c>
      <c r="N691" s="291"/>
      <c r="P691" s="292">
        <f t="shared" ca="1" si="161"/>
        <v>421.00023412847031</v>
      </c>
      <c r="Q691" s="301">
        <f t="shared" ca="1" si="162"/>
        <v>425.90734031709786</v>
      </c>
      <c r="R691" s="301">
        <f t="shared" ca="1" si="163"/>
        <v>416.09312793984276</v>
      </c>
      <c r="S691" s="50"/>
      <c r="T691" s="292"/>
      <c r="U691" s="265"/>
      <c r="V691" s="292">
        <f t="shared" ca="1" si="164"/>
        <v>421.00023412847031</v>
      </c>
      <c r="W691" s="241">
        <f t="shared" ca="1" si="165"/>
        <v>1.5997718715296969</v>
      </c>
      <c r="X691" s="351">
        <f t="shared" ca="1" si="166"/>
        <v>2.559270040937629</v>
      </c>
      <c r="Y691" s="50">
        <f t="shared" ca="1" si="156"/>
        <v>2.0586827766428848</v>
      </c>
      <c r="Z691" s="265">
        <f t="shared" ca="1" si="167"/>
        <v>424.65868877664292</v>
      </c>
      <c r="AA691" s="265">
        <f t="shared" ca="1" si="168"/>
        <v>420.5413232233571</v>
      </c>
      <c r="AB691" s="292"/>
      <c r="AC691" s="37"/>
      <c r="AD691" s="50"/>
      <c r="AE691" s="228"/>
      <c r="AF691" s="50"/>
      <c r="AG691" s="50"/>
      <c r="AH691" s="228"/>
      <c r="AI691" s="50"/>
      <c r="AJ691" s="50"/>
      <c r="AK691" s="50"/>
      <c r="AL691" s="68"/>
      <c r="AM691" s="246"/>
      <c r="AN691" s="241"/>
      <c r="AO691" s="68"/>
      <c r="AP691" s="68"/>
      <c r="AQ691" s="241"/>
      <c r="AR691" s="241"/>
      <c r="AS691" s="228"/>
      <c r="AT691" s="194"/>
      <c r="AU691" s="37"/>
      <c r="AV691" s="68"/>
      <c r="AW691" s="228"/>
      <c r="AX691" s="241"/>
      <c r="AY691" s="38"/>
      <c r="AZ691" s="38"/>
      <c r="BA691" s="55"/>
      <c r="BB691" s="55"/>
      <c r="BC691" s="3" t="e">
        <f t="shared" ca="1" si="169"/>
        <v>#N/A</v>
      </c>
      <c r="BD691" s="3">
        <f t="shared" ca="1" si="170"/>
        <v>49445400</v>
      </c>
      <c r="BE691" s="132"/>
      <c r="BF691" s="132"/>
      <c r="BG691" s="125"/>
      <c r="BJ691" s="68"/>
      <c r="BK691" s="68"/>
      <c r="BL691" s="68"/>
      <c r="BN691" s="169"/>
      <c r="BP691" s="68"/>
      <c r="BQ691" s="68"/>
      <c r="BR691" s="68"/>
      <c r="BU691" s="68"/>
      <c r="BV691" s="68"/>
      <c r="BW691" s="68"/>
      <c r="BX691" s="68"/>
      <c r="BZ691" s="237"/>
      <c r="CD691" s="237"/>
      <c r="CF691" s="68"/>
      <c r="CG691" s="68"/>
      <c r="CH691" s="237"/>
      <c r="CL691" s="237"/>
    </row>
    <row r="692" spans="1:90" x14ac:dyDescent="0.4">
      <c r="A692">
        <v>660</v>
      </c>
      <c r="B692" s="47">
        <f ca="1">IF(A692&gt;$A$8,"",OFFSET(InputPriceData!B$15,$A692+$A$11,0,1,1))</f>
        <v>44369</v>
      </c>
      <c r="C692" s="3">
        <f ca="1">IF(A692&gt;$A$8,"",OFFSET(InputPriceData!G$15,CalculationsAndCharts!$A692+$A$11,IF($C$5,8,0),1,1))</f>
        <v>57700300</v>
      </c>
      <c r="D692" s="4">
        <f ca="1">IF(A692&gt;$A$8,"",OFFSET(InputPriceData!C$15,CalculationsAndCharts!$A692+$A$11,IF($C$5,8,0),1,1))</f>
        <v>420.85000600000001</v>
      </c>
      <c r="E692" s="4">
        <f ca="1">IF(A692&gt;$A$8,"",OFFSET(InputPriceData!D$15,CalculationsAndCharts!$A692+$A$11,IF($C$5,8,0),1,1))</f>
        <v>424</v>
      </c>
      <c r="F692" s="4">
        <f ca="1">IF(A692&gt;$A$8,"",OFFSET(InputPriceData!E$15,CalculationsAndCharts!$A692+$A$11,IF($C$5,8,0),1,1))</f>
        <v>420.07998700000002</v>
      </c>
      <c r="G692" s="4">
        <f ca="1">IF(A692&gt;$A$8,"",OFFSET(InputPriceData!F$15,CalculationsAndCharts!$A692+$A$11,IF($C$5,8,0),1,1))</f>
        <v>423.10998499999999</v>
      </c>
      <c r="H692" s="282">
        <f t="shared" ca="1" si="157"/>
        <v>424</v>
      </c>
      <c r="I692" s="292">
        <f t="shared" ca="1" si="158"/>
        <v>420.07998700000002</v>
      </c>
      <c r="J692" s="50">
        <f t="shared" ca="1" si="159"/>
        <v>3.9200129999999831</v>
      </c>
      <c r="K692" s="282"/>
      <c r="L692" s="282"/>
      <c r="M692" s="292">
        <f t="shared" ca="1" si="160"/>
        <v>5.7373650474457811</v>
      </c>
      <c r="N692" s="291"/>
      <c r="P692" s="292">
        <f t="shared" ca="1" si="161"/>
        <v>420.35342587332366</v>
      </c>
      <c r="Q692" s="301">
        <f t="shared" ca="1" si="162"/>
        <v>426.09079092076945</v>
      </c>
      <c r="R692" s="301">
        <f t="shared" ca="1" si="163"/>
        <v>414.61606082587787</v>
      </c>
      <c r="S692" s="50"/>
      <c r="T692" s="292"/>
      <c r="U692" s="265"/>
      <c r="V692" s="292">
        <f t="shared" ca="1" si="164"/>
        <v>420.35342587332366</v>
      </c>
      <c r="W692" s="241">
        <f t="shared" ca="1" si="165"/>
        <v>2.7565591266763363</v>
      </c>
      <c r="X692" s="351">
        <f t="shared" ca="1" si="166"/>
        <v>7.5986182188626055</v>
      </c>
      <c r="Y692" s="50">
        <f t="shared" ca="1" si="156"/>
        <v>2.0733136317590852</v>
      </c>
      <c r="Z692" s="265">
        <f t="shared" ca="1" si="167"/>
        <v>425.1832986317591</v>
      </c>
      <c r="AA692" s="265">
        <f t="shared" ca="1" si="168"/>
        <v>421.03667136824089</v>
      </c>
      <c r="AB692" s="292"/>
      <c r="AC692" s="37"/>
      <c r="AD692" s="50"/>
      <c r="AE692" s="228"/>
      <c r="AF692" s="50"/>
      <c r="AG692" s="50"/>
      <c r="AH692" s="228"/>
      <c r="AI692" s="50"/>
      <c r="AJ692" s="50"/>
      <c r="AK692" s="50"/>
      <c r="AL692" s="68"/>
      <c r="AM692" s="246"/>
      <c r="AN692" s="241"/>
      <c r="AO692" s="68"/>
      <c r="AP692" s="68"/>
      <c r="AQ692" s="241"/>
      <c r="AR692" s="241"/>
      <c r="AS692" s="228"/>
      <c r="AT692" s="194"/>
      <c r="AU692" s="37"/>
      <c r="AV692" s="68"/>
      <c r="AW692" s="228"/>
      <c r="AX692" s="241"/>
      <c r="AY692" s="38"/>
      <c r="AZ692" s="38"/>
      <c r="BA692" s="55"/>
      <c r="BB692" s="55"/>
      <c r="BC692" s="3">
        <f t="shared" ca="1" si="169"/>
        <v>57700300</v>
      </c>
      <c r="BD692" s="3" t="e">
        <f t="shared" ca="1" si="170"/>
        <v>#N/A</v>
      </c>
      <c r="BE692" s="132"/>
      <c r="BF692" s="132"/>
      <c r="BG692" s="125"/>
      <c r="BJ692" s="68"/>
      <c r="BK692" s="68"/>
      <c r="BL692" s="68"/>
      <c r="BN692" s="169"/>
      <c r="BP692" s="68"/>
      <c r="BQ692" s="68"/>
      <c r="BR692" s="68"/>
      <c r="BU692" s="68"/>
      <c r="BV692" s="68"/>
      <c r="BW692" s="68"/>
      <c r="BX692" s="68"/>
      <c r="BZ692" s="237"/>
      <c r="CD692" s="237"/>
      <c r="CF692" s="68"/>
      <c r="CG692" s="68"/>
      <c r="CH692" s="237"/>
      <c r="CL692" s="237"/>
    </row>
    <row r="693" spans="1:90" x14ac:dyDescent="0.4">
      <c r="A693">
        <v>661</v>
      </c>
      <c r="B693" s="47">
        <f ca="1">IF(A693&gt;$A$8,"",OFFSET(InputPriceData!B$15,$A693+$A$11,0,1,1))</f>
        <v>44368</v>
      </c>
      <c r="C693" s="3">
        <f ca="1">IF(A693&gt;$A$8,"",OFFSET(InputPriceData!G$15,CalculationsAndCharts!$A693+$A$11,IF($C$5,8,0),1,1))</f>
        <v>72822000</v>
      </c>
      <c r="D693" s="4">
        <f ca="1">IF(A693&gt;$A$8,"",OFFSET(InputPriceData!C$15,CalculationsAndCharts!$A693+$A$11,IF($C$5,8,0),1,1))</f>
        <v>416.79998799999998</v>
      </c>
      <c r="E693" s="4">
        <f ca="1">IF(A693&gt;$A$8,"",OFFSET(InputPriceData!D$15,CalculationsAndCharts!$A693+$A$11,IF($C$5,8,0),1,1))</f>
        <v>421.05999800000001</v>
      </c>
      <c r="F693" s="4">
        <f ca="1">IF(A693&gt;$A$8,"",OFFSET(InputPriceData!E$15,CalculationsAndCharts!$A693+$A$11,IF($C$5,8,0),1,1))</f>
        <v>415.92999300000002</v>
      </c>
      <c r="G693" s="4">
        <f ca="1">IF(A693&gt;$A$8,"",OFFSET(InputPriceData!F$15,CalculationsAndCharts!$A693+$A$11,IF($C$5,8,0),1,1))</f>
        <v>420.85998499999999</v>
      </c>
      <c r="H693" s="282">
        <f t="shared" ca="1" si="157"/>
        <v>421.05999800000001</v>
      </c>
      <c r="I693" s="292">
        <f t="shared" ca="1" si="158"/>
        <v>414.92001299999998</v>
      </c>
      <c r="J693" s="50">
        <f t="shared" ca="1" si="159"/>
        <v>6.1399850000000242</v>
      </c>
      <c r="K693" s="282"/>
      <c r="L693" s="282"/>
      <c r="M693" s="292">
        <f t="shared" ca="1" si="160"/>
        <v>5.5167936264017161</v>
      </c>
      <c r="N693" s="291"/>
      <c r="P693" s="292">
        <f t="shared" ca="1" si="161"/>
        <v>420.08606248809394</v>
      </c>
      <c r="Q693" s="301">
        <f t="shared" ca="1" si="162"/>
        <v>425.60285611449564</v>
      </c>
      <c r="R693" s="301">
        <f t="shared" ca="1" si="163"/>
        <v>414.56926886169225</v>
      </c>
      <c r="S693" s="50"/>
      <c r="T693" s="292"/>
      <c r="U693" s="265"/>
      <c r="V693" s="292">
        <f t="shared" ca="1" si="164"/>
        <v>420.08606248809394</v>
      </c>
      <c r="W693" s="241">
        <f t="shared" ca="1" si="165"/>
        <v>0.77392251190605066</v>
      </c>
      <c r="X693" s="351">
        <f t="shared" ca="1" si="166"/>
        <v>0.59895605443497113</v>
      </c>
      <c r="Y693" s="50">
        <f t="shared" ca="1" si="156"/>
        <v>2.2471294537878723</v>
      </c>
      <c r="Z693" s="265">
        <f t="shared" ca="1" si="167"/>
        <v>423.10711445378786</v>
      </c>
      <c r="AA693" s="265">
        <f t="shared" ca="1" si="168"/>
        <v>418.61285554621213</v>
      </c>
      <c r="AB693" s="292"/>
      <c r="AC693" s="37"/>
      <c r="AD693" s="50"/>
      <c r="AE693" s="228"/>
      <c r="AF693" s="50"/>
      <c r="AG693" s="50"/>
      <c r="AH693" s="228"/>
      <c r="AI693" s="50"/>
      <c r="AJ693" s="50"/>
      <c r="AK693" s="50"/>
      <c r="AL693" s="68"/>
      <c r="AM693" s="246"/>
      <c r="AN693" s="241"/>
      <c r="AO693" s="68"/>
      <c r="AP693" s="68"/>
      <c r="AQ693" s="241"/>
      <c r="AR693" s="241"/>
      <c r="AS693" s="228"/>
      <c r="AT693" s="194"/>
      <c r="AU693" s="37"/>
      <c r="AV693" s="68"/>
      <c r="AW693" s="228"/>
      <c r="AX693" s="241"/>
      <c r="AY693" s="38"/>
      <c r="AZ693" s="38"/>
      <c r="BA693" s="55"/>
      <c r="BB693" s="55"/>
      <c r="BC693" s="3">
        <f t="shared" ca="1" si="169"/>
        <v>72822000</v>
      </c>
      <c r="BD693" s="3" t="e">
        <f t="shared" ca="1" si="170"/>
        <v>#N/A</v>
      </c>
      <c r="BE693" s="132"/>
      <c r="BF693" s="132"/>
      <c r="BG693" s="125"/>
      <c r="BJ693" s="68"/>
      <c r="BK693" s="68"/>
      <c r="BL693" s="68"/>
      <c r="BN693" s="169"/>
      <c r="BP693" s="68"/>
      <c r="BQ693" s="68"/>
      <c r="BR693" s="68"/>
      <c r="BU693" s="68"/>
      <c r="BV693" s="68"/>
      <c r="BW693" s="68"/>
      <c r="BX693" s="68"/>
      <c r="BZ693" s="237"/>
      <c r="CD693" s="237"/>
      <c r="CF693" s="68"/>
      <c r="CG693" s="68"/>
      <c r="CH693" s="237"/>
      <c r="CL693" s="237"/>
    </row>
    <row r="694" spans="1:90" x14ac:dyDescent="0.4">
      <c r="A694">
        <v>662</v>
      </c>
      <c r="B694" s="47">
        <f ca="1">IF(A694&gt;$A$8,"",OFFSET(InputPriceData!B$15,$A694+$A$11,0,1,1))</f>
        <v>44365</v>
      </c>
      <c r="C694" s="3">
        <f ca="1">IF(A694&gt;$A$8,"",OFFSET(InputPriceData!G$15,CalculationsAndCharts!$A694+$A$11,IF($C$5,8,0),1,1))</f>
        <v>118676300</v>
      </c>
      <c r="D694" s="4">
        <f ca="1">IF(A694&gt;$A$8,"",OFFSET(InputPriceData!C$15,CalculationsAndCharts!$A694+$A$11,IF($C$5,8,0),1,1))</f>
        <v>417.08999599999999</v>
      </c>
      <c r="E694" s="4">
        <f ca="1">IF(A694&gt;$A$8,"",OFFSET(InputPriceData!D$15,CalculationsAndCharts!$A694+$A$11,IF($C$5,8,0),1,1))</f>
        <v>417.82998700000002</v>
      </c>
      <c r="F694" s="4">
        <f ca="1">IF(A694&gt;$A$8,"",OFFSET(InputPriceData!E$15,CalculationsAndCharts!$A694+$A$11,IF($C$5,8,0),1,1))</f>
        <v>414.70001200000002</v>
      </c>
      <c r="G694" s="4">
        <f ca="1">IF(A694&gt;$A$8,"",OFFSET(InputPriceData!F$15,CalculationsAndCharts!$A694+$A$11,IF($C$5,8,0),1,1))</f>
        <v>414.92001299999998</v>
      </c>
      <c r="H694" s="282">
        <f t="shared" ca="1" si="157"/>
        <v>421.97000100000002</v>
      </c>
      <c r="I694" s="292">
        <f t="shared" ca="1" si="158"/>
        <v>414.70001200000002</v>
      </c>
      <c r="J694" s="50">
        <f t="shared" ca="1" si="159"/>
        <v>7.2699890000000096</v>
      </c>
      <c r="K694" s="282"/>
      <c r="L694" s="282"/>
      <c r="M694" s="292">
        <f t="shared" ca="1" si="160"/>
        <v>4.2792919617928771</v>
      </c>
      <c r="N694" s="291"/>
      <c r="P694" s="292">
        <f t="shared" ca="1" si="161"/>
        <v>421.94108708242794</v>
      </c>
      <c r="Q694" s="301">
        <f t="shared" ca="1" si="162"/>
        <v>426.22037904422081</v>
      </c>
      <c r="R694" s="301">
        <f t="shared" ca="1" si="163"/>
        <v>417.66179512063508</v>
      </c>
      <c r="S694" s="50"/>
      <c r="T694" s="292"/>
      <c r="U694" s="265"/>
      <c r="V694" s="292">
        <f t="shared" ca="1" si="164"/>
        <v>421.94108708242794</v>
      </c>
      <c r="W694" s="241">
        <f t="shared" ca="1" si="165"/>
        <v>-7.0210740824279583</v>
      </c>
      <c r="X694" s="351">
        <f t="shared" ca="1" si="166"/>
        <v>49.295481270941593</v>
      </c>
      <c r="Y694" s="50">
        <f t="shared" ca="1" si="156"/>
        <v>2.2898062672256514</v>
      </c>
      <c r="Z694" s="265">
        <f t="shared" ca="1" si="167"/>
        <v>417.20981926722561</v>
      </c>
      <c r="AA694" s="265">
        <f t="shared" ca="1" si="168"/>
        <v>412.63020673277435</v>
      </c>
      <c r="AB694" s="292"/>
      <c r="AC694" s="37"/>
      <c r="AD694" s="50"/>
      <c r="AE694" s="228"/>
      <c r="AF694" s="50"/>
      <c r="AG694" s="50"/>
      <c r="AH694" s="228"/>
      <c r="AI694" s="50"/>
      <c r="AJ694" s="50"/>
      <c r="AK694" s="50"/>
      <c r="AL694" s="68"/>
      <c r="AM694" s="246"/>
      <c r="AN694" s="241"/>
      <c r="AO694" s="68"/>
      <c r="AP694" s="68"/>
      <c r="AQ694" s="241"/>
      <c r="AR694" s="241"/>
      <c r="AS694" s="228"/>
      <c r="AT694" s="194"/>
      <c r="AU694" s="37"/>
      <c r="AV694" s="68"/>
      <c r="AW694" s="228"/>
      <c r="AX694" s="241"/>
      <c r="AY694" s="38"/>
      <c r="AZ694" s="38"/>
      <c r="BA694" s="55"/>
      <c r="BB694" s="55"/>
      <c r="BC694" s="3" t="e">
        <f t="shared" ca="1" si="169"/>
        <v>#N/A</v>
      </c>
      <c r="BD694" s="3">
        <f t="shared" ca="1" si="170"/>
        <v>118676300</v>
      </c>
      <c r="BE694" s="132"/>
      <c r="BF694" s="132"/>
      <c r="BG694" s="125"/>
      <c r="BJ694" s="68"/>
      <c r="BK694" s="68"/>
      <c r="BL694" s="68"/>
      <c r="BN694" s="169"/>
      <c r="BP694" s="68"/>
      <c r="BQ694" s="68"/>
      <c r="BR694" s="68"/>
      <c r="BU694" s="68"/>
      <c r="BV694" s="68"/>
      <c r="BW694" s="68"/>
      <c r="BX694" s="68"/>
      <c r="BZ694" s="237"/>
      <c r="CD694" s="237"/>
      <c r="CF694" s="68"/>
      <c r="CG694" s="68"/>
      <c r="CH694" s="237"/>
      <c r="CL694" s="237"/>
    </row>
    <row r="695" spans="1:90" x14ac:dyDescent="0.4">
      <c r="A695">
        <v>663</v>
      </c>
      <c r="B695" s="47">
        <f ca="1">IF(A695&gt;$A$8,"",OFFSET(InputPriceData!B$15,$A695+$A$11,0,1,1))</f>
        <v>44364</v>
      </c>
      <c r="C695" s="3">
        <f ca="1">IF(A695&gt;$A$8,"",OFFSET(InputPriceData!G$15,CalculationsAndCharts!$A695+$A$11,IF($C$5,8,0),1,1))</f>
        <v>90949700</v>
      </c>
      <c r="D695" s="4">
        <f ca="1">IF(A695&gt;$A$8,"",OFFSET(InputPriceData!C$15,CalculationsAndCharts!$A695+$A$11,IF($C$5,8,0),1,1))</f>
        <v>421.67001299999998</v>
      </c>
      <c r="E695" s="4">
        <f ca="1">IF(A695&gt;$A$8,"",OFFSET(InputPriceData!D$15,CalculationsAndCharts!$A695+$A$11,IF($C$5,8,0),1,1))</f>
        <v>423.01998900000001</v>
      </c>
      <c r="F695" s="4">
        <f ca="1">IF(A695&gt;$A$8,"",OFFSET(InputPriceData!E$15,CalculationsAndCharts!$A695+$A$11,IF($C$5,8,0),1,1))</f>
        <v>419.32000699999998</v>
      </c>
      <c r="G695" s="4">
        <f ca="1">IF(A695&gt;$A$8,"",OFFSET(InputPriceData!F$15,CalculationsAndCharts!$A695+$A$11,IF($C$5,8,0),1,1))</f>
        <v>421.97000100000002</v>
      </c>
      <c r="H695" s="282">
        <f t="shared" ca="1" si="157"/>
        <v>423.01998900000001</v>
      </c>
      <c r="I695" s="292">
        <f t="shared" ca="1" si="158"/>
        <v>419.32000699999998</v>
      </c>
      <c r="J695" s="50">
        <f t="shared" ca="1" si="159"/>
        <v>3.6999820000000341</v>
      </c>
      <c r="K695" s="282"/>
      <c r="L695" s="282"/>
      <c r="M695" s="292">
        <f t="shared" ca="1" si="160"/>
        <v>3.255707637889349</v>
      </c>
      <c r="N695" s="291"/>
      <c r="P695" s="292">
        <f t="shared" ca="1" si="161"/>
        <v>424.0582493198234</v>
      </c>
      <c r="Q695" s="301">
        <f t="shared" ca="1" si="162"/>
        <v>427.31395695771278</v>
      </c>
      <c r="R695" s="301">
        <f t="shared" ca="1" si="163"/>
        <v>420.80254168193403</v>
      </c>
      <c r="S695" s="50"/>
      <c r="T695" s="292"/>
      <c r="U695" s="265"/>
      <c r="V695" s="292">
        <f t="shared" ca="1" si="164"/>
        <v>424.0582493198234</v>
      </c>
      <c r="W695" s="241">
        <f t="shared" ca="1" si="165"/>
        <v>-2.0882483198233786</v>
      </c>
      <c r="X695" s="351">
        <f t="shared" ca="1" si="166"/>
        <v>4.3607810452451634</v>
      </c>
      <c r="Y695" s="50">
        <f t="shared" ca="1" si="156"/>
        <v>1.8360495369176353</v>
      </c>
      <c r="Z695" s="265">
        <f t="shared" ca="1" si="167"/>
        <v>423.80605053691767</v>
      </c>
      <c r="AA695" s="265">
        <f t="shared" ca="1" si="168"/>
        <v>420.13395146308238</v>
      </c>
      <c r="AB695" s="292"/>
      <c r="AC695" s="37"/>
      <c r="AD695" s="50"/>
      <c r="AE695" s="228"/>
      <c r="AF695" s="50"/>
      <c r="AG695" s="50"/>
      <c r="AH695" s="228"/>
      <c r="AI695" s="50"/>
      <c r="AJ695" s="50"/>
      <c r="AK695" s="50"/>
      <c r="AL695" s="68"/>
      <c r="AM695" s="246"/>
      <c r="AN695" s="241"/>
      <c r="AO695" s="68"/>
      <c r="AP695" s="68"/>
      <c r="AQ695" s="241"/>
      <c r="AR695" s="241"/>
      <c r="AS695" s="228"/>
      <c r="AT695" s="194"/>
      <c r="AU695" s="37"/>
      <c r="AV695" s="68"/>
      <c r="AW695" s="228"/>
      <c r="AX695" s="241"/>
      <c r="AY695" s="38"/>
      <c r="AZ695" s="38"/>
      <c r="BA695" s="55"/>
      <c r="BB695" s="55"/>
      <c r="BC695" s="3" t="e">
        <f t="shared" ca="1" si="169"/>
        <v>#N/A</v>
      </c>
      <c r="BD695" s="3">
        <f t="shared" ca="1" si="170"/>
        <v>90949700</v>
      </c>
      <c r="BE695" s="132"/>
      <c r="BF695" s="132"/>
      <c r="BG695" s="125"/>
      <c r="BJ695" s="68"/>
      <c r="BK695" s="68"/>
      <c r="BL695" s="68"/>
      <c r="BN695" s="169"/>
      <c r="BP695" s="68"/>
      <c r="BQ695" s="68"/>
      <c r="BR695" s="68"/>
      <c r="BU695" s="68"/>
      <c r="BV695" s="68"/>
      <c r="BW695" s="68"/>
      <c r="BX695" s="68"/>
      <c r="BZ695" s="237"/>
      <c r="CD695" s="237"/>
      <c r="CF695" s="68"/>
      <c r="CG695" s="68"/>
      <c r="CH695" s="237"/>
      <c r="CL695" s="237"/>
    </row>
    <row r="696" spans="1:90" x14ac:dyDescent="0.4">
      <c r="A696">
        <v>664</v>
      </c>
      <c r="B696" s="47">
        <f ca="1">IF(A696&gt;$A$8,"",OFFSET(InputPriceData!B$15,$A696+$A$11,0,1,1))</f>
        <v>44363</v>
      </c>
      <c r="C696" s="3">
        <f ca="1">IF(A696&gt;$A$8,"",OFFSET(InputPriceData!G$15,CalculationsAndCharts!$A696+$A$11,IF($C$5,8,0),1,1))</f>
        <v>80386100</v>
      </c>
      <c r="D696" s="4">
        <f ca="1">IF(A696&gt;$A$8,"",OFFSET(InputPriceData!C$15,CalculationsAndCharts!$A696+$A$11,IF($C$5,8,0),1,1))</f>
        <v>424.63000499999998</v>
      </c>
      <c r="E696" s="4">
        <f ca="1">IF(A696&gt;$A$8,"",OFFSET(InputPriceData!D$15,CalculationsAndCharts!$A696+$A$11,IF($C$5,8,0),1,1))</f>
        <v>424.86999500000002</v>
      </c>
      <c r="F696" s="4">
        <f ca="1">IF(A696&gt;$A$8,"",OFFSET(InputPriceData!E$15,CalculationsAndCharts!$A696+$A$11,IF($C$5,8,0),1,1))</f>
        <v>419.92001299999998</v>
      </c>
      <c r="G696" s="4">
        <f ca="1">IF(A696&gt;$A$8,"",OFFSET(InputPriceData!F$15,CalculationsAndCharts!$A696+$A$11,IF($C$5,8,0),1,1))</f>
        <v>422.10998499999999</v>
      </c>
      <c r="H696" s="282">
        <f t="shared" ca="1" si="157"/>
        <v>424.86999500000002</v>
      </c>
      <c r="I696" s="292">
        <f t="shared" ca="1" si="158"/>
        <v>419.92001299999998</v>
      </c>
      <c r="J696" s="50">
        <f t="shared" ca="1" si="159"/>
        <v>4.9499820000000341</v>
      </c>
      <c r="K696" s="282"/>
      <c r="L696" s="282"/>
      <c r="M696" s="292">
        <f t="shared" ca="1" si="160"/>
        <v>2.5116201131914884</v>
      </c>
      <c r="N696" s="291"/>
      <c r="P696" s="292">
        <f t="shared" ca="1" si="161"/>
        <v>424.87877813938178</v>
      </c>
      <c r="Q696" s="301">
        <f t="shared" ca="1" si="162"/>
        <v>427.39039825257328</v>
      </c>
      <c r="R696" s="301">
        <f t="shared" ca="1" si="163"/>
        <v>422.36715802619028</v>
      </c>
      <c r="S696" s="50"/>
      <c r="T696" s="292"/>
      <c r="U696" s="265"/>
      <c r="V696" s="292">
        <f t="shared" ca="1" si="164"/>
        <v>424.87877813938178</v>
      </c>
      <c r="W696" s="241">
        <f t="shared" ca="1" si="165"/>
        <v>-2.7687931393817848</v>
      </c>
      <c r="X696" s="351">
        <f t="shared" ca="1" si="166"/>
        <v>7.6662154486876402</v>
      </c>
      <c r="Y696" s="50">
        <f t="shared" ca="1" si="156"/>
        <v>1.7859375183064021</v>
      </c>
      <c r="Z696" s="265">
        <f t="shared" ca="1" si="167"/>
        <v>423.89592251830641</v>
      </c>
      <c r="AA696" s="265">
        <f t="shared" ca="1" si="168"/>
        <v>420.32404748169358</v>
      </c>
      <c r="AB696" s="292"/>
      <c r="AC696" s="37"/>
      <c r="AD696" s="50"/>
      <c r="AE696" s="228"/>
      <c r="AF696" s="50"/>
      <c r="AG696" s="50"/>
      <c r="AH696" s="228"/>
      <c r="AI696" s="50"/>
      <c r="AJ696" s="50"/>
      <c r="AK696" s="50"/>
      <c r="AL696" s="68"/>
      <c r="AM696" s="246"/>
      <c r="AN696" s="241"/>
      <c r="AO696" s="68"/>
      <c r="AP696" s="68"/>
      <c r="AQ696" s="241"/>
      <c r="AR696" s="241"/>
      <c r="AS696" s="228"/>
      <c r="AT696" s="194"/>
      <c r="AU696" s="37"/>
      <c r="AV696" s="68"/>
      <c r="AW696" s="228"/>
      <c r="AX696" s="241"/>
      <c r="AY696" s="38"/>
      <c r="AZ696" s="38"/>
      <c r="BA696" s="55"/>
      <c r="BB696" s="55"/>
      <c r="BC696" s="3" t="e">
        <f t="shared" ca="1" si="169"/>
        <v>#N/A</v>
      </c>
      <c r="BD696" s="3">
        <f t="shared" ca="1" si="170"/>
        <v>80386100</v>
      </c>
      <c r="BE696" s="132"/>
      <c r="BF696" s="132"/>
      <c r="BG696" s="125"/>
      <c r="BJ696" s="68"/>
      <c r="BK696" s="68"/>
      <c r="BL696" s="68"/>
      <c r="BN696" s="169"/>
      <c r="BP696" s="68"/>
      <c r="BQ696" s="68"/>
      <c r="BR696" s="68"/>
      <c r="BU696" s="68"/>
      <c r="BV696" s="68"/>
      <c r="BW696" s="68"/>
      <c r="BX696" s="68"/>
      <c r="BZ696" s="237"/>
      <c r="CD696" s="237"/>
      <c r="CF696" s="68"/>
      <c r="CG696" s="68"/>
      <c r="CH696" s="237"/>
      <c r="CL696" s="237"/>
    </row>
    <row r="697" spans="1:90" x14ac:dyDescent="0.4">
      <c r="A697">
        <v>665</v>
      </c>
      <c r="B697" s="47">
        <f ca="1">IF(A697&gt;$A$8,"",OFFSET(InputPriceData!B$15,$A697+$A$11,0,1,1))</f>
        <v>44362</v>
      </c>
      <c r="C697" s="3">
        <f ca="1">IF(A697&gt;$A$8,"",OFFSET(InputPriceData!G$15,CalculationsAndCharts!$A697+$A$11,IF($C$5,8,0),1,1))</f>
        <v>51508500</v>
      </c>
      <c r="D697" s="4">
        <f ca="1">IF(A697&gt;$A$8,"",OFFSET(InputPriceData!C$15,CalculationsAndCharts!$A697+$A$11,IF($C$5,8,0),1,1))</f>
        <v>425.42001299999998</v>
      </c>
      <c r="E697" s="4">
        <f ca="1">IF(A697&gt;$A$8,"",OFFSET(InputPriceData!D$15,CalculationsAndCharts!$A697+$A$11,IF($C$5,8,0),1,1))</f>
        <v>425.459991</v>
      </c>
      <c r="F697" s="4">
        <f ca="1">IF(A697&gt;$A$8,"",OFFSET(InputPriceData!E$15,CalculationsAndCharts!$A697+$A$11,IF($C$5,8,0),1,1))</f>
        <v>423.540009</v>
      </c>
      <c r="G697" s="4">
        <f ca="1">IF(A697&gt;$A$8,"",OFFSET(InputPriceData!F$15,CalculationsAndCharts!$A697+$A$11,IF($C$5,8,0),1,1))</f>
        <v>424.48001099999999</v>
      </c>
      <c r="H697" s="282">
        <f t="shared" ca="1" si="157"/>
        <v>425.459991</v>
      </c>
      <c r="I697" s="292">
        <f t="shared" ca="1" si="158"/>
        <v>423.540009</v>
      </c>
      <c r="J697" s="50">
        <f t="shared" ca="1" si="159"/>
        <v>1.9199820000000045</v>
      </c>
      <c r="K697" s="282"/>
      <c r="L697" s="282"/>
      <c r="M697" s="292">
        <f t="shared" ca="1" si="160"/>
        <v>2.0177283843468876</v>
      </c>
      <c r="N697" s="291"/>
      <c r="P697" s="292">
        <f t="shared" ca="1" si="161"/>
        <v>425.18387172296576</v>
      </c>
      <c r="Q697" s="301">
        <f t="shared" ca="1" si="162"/>
        <v>427.20160010731263</v>
      </c>
      <c r="R697" s="301">
        <f t="shared" ca="1" si="163"/>
        <v>423.16614333861889</v>
      </c>
      <c r="S697" s="50"/>
      <c r="T697" s="292"/>
      <c r="U697" s="265"/>
      <c r="V697" s="292">
        <f t="shared" ca="1" si="164"/>
        <v>425.18387172296576</v>
      </c>
      <c r="W697" s="241">
        <f t="shared" ca="1" si="165"/>
        <v>-0.7038607229657714</v>
      </c>
      <c r="X697" s="351">
        <f t="shared" ca="1" si="166"/>
        <v>0.4954199173338984</v>
      </c>
      <c r="Y697" s="50">
        <f t="shared" ca="1" si="156"/>
        <v>1.6802368950661686</v>
      </c>
      <c r="Z697" s="265">
        <f t="shared" ca="1" si="167"/>
        <v>426.16024789506616</v>
      </c>
      <c r="AA697" s="265">
        <f t="shared" ca="1" si="168"/>
        <v>422.79977410493382</v>
      </c>
      <c r="AB697" s="292"/>
      <c r="AC697" s="37"/>
      <c r="AD697" s="50"/>
      <c r="AE697" s="228"/>
      <c r="AF697" s="50"/>
      <c r="AG697" s="50"/>
      <c r="AH697" s="228"/>
      <c r="AI697" s="50"/>
      <c r="AJ697" s="50"/>
      <c r="AK697" s="50"/>
      <c r="AL697" s="68"/>
      <c r="AM697" s="246"/>
      <c r="AN697" s="241"/>
      <c r="AO697" s="68"/>
      <c r="AP697" s="68"/>
      <c r="AQ697" s="241"/>
      <c r="AR697" s="241"/>
      <c r="AS697" s="228"/>
      <c r="AT697" s="194"/>
      <c r="AU697" s="37"/>
      <c r="AV697" s="68"/>
      <c r="AW697" s="228"/>
      <c r="AX697" s="241"/>
      <c r="AY697" s="38"/>
      <c r="AZ697" s="38"/>
      <c r="BA697" s="55"/>
      <c r="BB697" s="55"/>
      <c r="BC697" s="3" t="e">
        <f t="shared" ca="1" si="169"/>
        <v>#N/A</v>
      </c>
      <c r="BD697" s="3">
        <f t="shared" ca="1" si="170"/>
        <v>51508500</v>
      </c>
      <c r="BE697" s="132"/>
      <c r="BF697" s="132"/>
      <c r="BG697" s="125"/>
      <c r="BJ697" s="68"/>
      <c r="BK697" s="68"/>
      <c r="BL697" s="68"/>
      <c r="BN697" s="169"/>
      <c r="BP697" s="68"/>
      <c r="BQ697" s="68"/>
      <c r="BR697" s="68"/>
      <c r="BU697" s="68"/>
      <c r="BV697" s="68"/>
      <c r="BW697" s="68"/>
      <c r="BX697" s="68"/>
      <c r="BZ697" s="237"/>
      <c r="CD697" s="237"/>
      <c r="CF697" s="68"/>
      <c r="CG697" s="68"/>
      <c r="CH697" s="237"/>
      <c r="CL697" s="237"/>
    </row>
    <row r="698" spans="1:90" x14ac:dyDescent="0.4">
      <c r="A698">
        <v>666</v>
      </c>
      <c r="B698" s="47">
        <f ca="1">IF(A698&gt;$A$8,"",OFFSET(InputPriceData!B$15,$A698+$A$11,0,1,1))</f>
        <v>44361</v>
      </c>
      <c r="C698" s="3">
        <f ca="1">IF(A698&gt;$A$8,"",OFFSET(InputPriceData!G$15,CalculationsAndCharts!$A698+$A$11,IF($C$5,8,0),1,1))</f>
        <v>42358500</v>
      </c>
      <c r="D698" s="4">
        <f ca="1">IF(A698&gt;$A$8,"",OFFSET(InputPriceData!C$15,CalculationsAndCharts!$A698+$A$11,IF($C$5,8,0),1,1))</f>
        <v>424.42999300000002</v>
      </c>
      <c r="E698" s="4">
        <f ca="1">IF(A698&gt;$A$8,"",OFFSET(InputPriceData!D$15,CalculationsAndCharts!$A698+$A$11,IF($C$5,8,0),1,1))</f>
        <v>425.36999500000002</v>
      </c>
      <c r="F698" s="4">
        <f ca="1">IF(A698&gt;$A$8,"",OFFSET(InputPriceData!E$15,CalculationsAndCharts!$A698+$A$11,IF($C$5,8,0),1,1))</f>
        <v>423.10000600000001</v>
      </c>
      <c r="G698" s="4">
        <f ca="1">IF(A698&gt;$A$8,"",OFFSET(InputPriceData!F$15,CalculationsAndCharts!$A698+$A$11,IF($C$5,8,0),1,1))</f>
        <v>425.26001000000002</v>
      </c>
      <c r="H698" s="282">
        <f t="shared" ca="1" si="157"/>
        <v>425.36999500000002</v>
      </c>
      <c r="I698" s="292">
        <f t="shared" ca="1" si="158"/>
        <v>423.10000600000001</v>
      </c>
      <c r="J698" s="50">
        <f t="shared" ca="1" si="159"/>
        <v>2.2699890000000096</v>
      </c>
      <c r="K698" s="282"/>
      <c r="L698" s="282"/>
      <c r="M698" s="292">
        <f t="shared" ca="1" si="160"/>
        <v>2.0891081844001413</v>
      </c>
      <c r="N698" s="291"/>
      <c r="P698" s="292">
        <f t="shared" ca="1" si="161"/>
        <v>424.64303641956502</v>
      </c>
      <c r="Q698" s="301">
        <f t="shared" ca="1" si="162"/>
        <v>426.73214460396514</v>
      </c>
      <c r="R698" s="301">
        <f t="shared" ca="1" si="163"/>
        <v>422.5539282351649</v>
      </c>
      <c r="S698" s="50"/>
      <c r="T698" s="292"/>
      <c r="U698" s="265"/>
      <c r="V698" s="292">
        <f t="shared" ca="1" si="164"/>
        <v>424.64303641956502</v>
      </c>
      <c r="W698" s="241">
        <f t="shared" ca="1" si="165"/>
        <v>0.61697358043500117</v>
      </c>
      <c r="X698" s="351">
        <f t="shared" ca="1" si="166"/>
        <v>0.38065639895478487</v>
      </c>
      <c r="Y698" s="50">
        <f t="shared" ca="1" si="156"/>
        <v>1.8054527678892913</v>
      </c>
      <c r="Z698" s="265">
        <f t="shared" ca="1" si="167"/>
        <v>427.0654627678893</v>
      </c>
      <c r="AA698" s="265">
        <f t="shared" ca="1" si="168"/>
        <v>423.45455723211074</v>
      </c>
      <c r="AB698" s="292"/>
      <c r="AC698" s="37"/>
      <c r="AD698" s="50"/>
      <c r="AE698" s="228"/>
      <c r="AF698" s="50"/>
      <c r="AG698" s="50"/>
      <c r="AH698" s="228"/>
      <c r="AI698" s="50"/>
      <c r="AJ698" s="50"/>
      <c r="AK698" s="50"/>
      <c r="AL698" s="68"/>
      <c r="AM698" s="246"/>
      <c r="AN698" s="241"/>
      <c r="AO698" s="68"/>
      <c r="AP698" s="68"/>
      <c r="AQ698" s="241"/>
      <c r="AR698" s="241"/>
      <c r="AS698" s="228"/>
      <c r="AT698" s="194"/>
      <c r="AU698" s="37"/>
      <c r="AV698" s="68"/>
      <c r="AW698" s="228"/>
      <c r="AX698" s="241"/>
      <c r="AY698" s="38"/>
      <c r="AZ698" s="38"/>
      <c r="BA698" s="55"/>
      <c r="BB698" s="55"/>
      <c r="BC698" s="3">
        <f t="shared" ca="1" si="169"/>
        <v>42358500</v>
      </c>
      <c r="BD698" s="3" t="e">
        <f t="shared" ca="1" si="170"/>
        <v>#N/A</v>
      </c>
      <c r="BE698" s="132"/>
      <c r="BF698" s="132"/>
      <c r="BG698" s="125"/>
      <c r="BJ698" s="68"/>
      <c r="BK698" s="68"/>
      <c r="BL698" s="68"/>
      <c r="BN698" s="169"/>
      <c r="BP698" s="68"/>
      <c r="BQ698" s="68"/>
      <c r="BR698" s="68"/>
      <c r="BU698" s="68"/>
      <c r="BV698" s="68"/>
      <c r="BW698" s="68"/>
      <c r="BX698" s="68"/>
      <c r="BZ698" s="237"/>
      <c r="CD698" s="237"/>
      <c r="CF698" s="68"/>
      <c r="CG698" s="68"/>
      <c r="CH698" s="237"/>
      <c r="CL698" s="237"/>
    </row>
    <row r="699" spans="1:90" x14ac:dyDescent="0.4">
      <c r="A699">
        <v>667</v>
      </c>
      <c r="B699" s="47">
        <f ca="1">IF(A699&gt;$A$8,"",OFFSET(InputPriceData!B$15,$A699+$A$11,0,1,1))</f>
        <v>44358</v>
      </c>
      <c r="C699" s="3">
        <f ca="1">IF(A699&gt;$A$8,"",OFFSET(InputPriceData!G$15,CalculationsAndCharts!$A699+$A$11,IF($C$5,8,0),1,1))</f>
        <v>45570800</v>
      </c>
      <c r="D699" s="4">
        <f ca="1">IF(A699&gt;$A$8,"",OFFSET(InputPriceData!C$15,CalculationsAndCharts!$A699+$A$11,IF($C$5,8,0),1,1))</f>
        <v>424.20001200000002</v>
      </c>
      <c r="E699" s="4">
        <f ca="1">IF(A699&gt;$A$8,"",OFFSET(InputPriceData!D$15,CalculationsAndCharts!$A699+$A$11,IF($C$5,8,0),1,1))</f>
        <v>424.42999300000002</v>
      </c>
      <c r="F699" s="4">
        <f ca="1">IF(A699&gt;$A$8,"",OFFSET(InputPriceData!E$15,CalculationsAndCharts!$A699+$A$11,IF($C$5,8,0),1,1))</f>
        <v>422.82000699999998</v>
      </c>
      <c r="G699" s="4">
        <f ca="1">IF(A699&gt;$A$8,"",OFFSET(InputPriceData!F$15,CalculationsAndCharts!$A699+$A$11,IF($C$5,8,0),1,1))</f>
        <v>424.30999800000001</v>
      </c>
      <c r="H699" s="282">
        <f t="shared" ca="1" si="157"/>
        <v>424.42999300000002</v>
      </c>
      <c r="I699" s="292">
        <f t="shared" ca="1" si="158"/>
        <v>422.82000699999998</v>
      </c>
      <c r="J699" s="50">
        <f t="shared" ca="1" si="159"/>
        <v>1.609986000000049</v>
      </c>
      <c r="K699" s="282"/>
      <c r="L699" s="282"/>
      <c r="M699" s="292">
        <f t="shared" ca="1" si="160"/>
        <v>2.2782711443627108</v>
      </c>
      <c r="N699" s="291"/>
      <c r="P699" s="292">
        <f t="shared" ca="1" si="161"/>
        <v>423.86999550895848</v>
      </c>
      <c r="Q699" s="301">
        <f t="shared" ca="1" si="162"/>
        <v>426.14826665332117</v>
      </c>
      <c r="R699" s="301">
        <f t="shared" ca="1" si="163"/>
        <v>421.59172436459579</v>
      </c>
      <c r="S699" s="50"/>
      <c r="T699" s="292"/>
      <c r="U699" s="265"/>
      <c r="V699" s="292">
        <f t="shared" ca="1" si="164"/>
        <v>423.86999550895848</v>
      </c>
      <c r="W699" s="241">
        <f t="shared" ca="1" si="165"/>
        <v>0.44000249104152545</v>
      </c>
      <c r="X699" s="351">
        <f t="shared" ca="1" si="166"/>
        <v>0.19360219212274768</v>
      </c>
      <c r="Y699" s="50">
        <f t="shared" ca="1" si="156"/>
        <v>2.138112169605757</v>
      </c>
      <c r="Z699" s="265">
        <f t="shared" ca="1" si="167"/>
        <v>426.44811016960574</v>
      </c>
      <c r="AA699" s="265">
        <f t="shared" ca="1" si="168"/>
        <v>422.17188583039427</v>
      </c>
      <c r="AB699" s="292"/>
      <c r="AC699" s="37"/>
      <c r="AD699" s="50"/>
      <c r="AE699" s="228"/>
      <c r="AF699" s="50"/>
      <c r="AG699" s="50"/>
      <c r="AH699" s="228"/>
      <c r="AI699" s="50"/>
      <c r="AJ699" s="50"/>
      <c r="AK699" s="50"/>
      <c r="AL699" s="68"/>
      <c r="AM699" s="246"/>
      <c r="AN699" s="241"/>
      <c r="AO699" s="68"/>
      <c r="AP699" s="68"/>
      <c r="AQ699" s="241"/>
      <c r="AR699" s="241"/>
      <c r="AS699" s="228"/>
      <c r="AT699" s="194"/>
      <c r="AU699" s="37"/>
      <c r="AV699" s="68"/>
      <c r="AW699" s="228"/>
      <c r="AX699" s="241"/>
      <c r="AY699" s="38"/>
      <c r="AZ699" s="38"/>
      <c r="BA699" s="55"/>
      <c r="BB699" s="55"/>
      <c r="BC699" s="3">
        <f t="shared" ca="1" si="169"/>
        <v>45570800</v>
      </c>
      <c r="BD699" s="3" t="e">
        <f t="shared" ca="1" si="170"/>
        <v>#N/A</v>
      </c>
      <c r="BE699" s="132"/>
      <c r="BF699" s="132"/>
      <c r="BG699" s="125"/>
      <c r="BJ699" s="68"/>
      <c r="BK699" s="68"/>
      <c r="BL699" s="68"/>
      <c r="BN699" s="169"/>
      <c r="BP699" s="68"/>
      <c r="BQ699" s="68"/>
      <c r="BR699" s="68"/>
      <c r="BU699" s="68"/>
      <c r="BV699" s="68"/>
      <c r="BW699" s="68"/>
      <c r="BX699" s="68"/>
      <c r="BZ699" s="237"/>
      <c r="CD699" s="237"/>
      <c r="CF699" s="68"/>
      <c r="CG699" s="68"/>
      <c r="CH699" s="237"/>
      <c r="CL699" s="237"/>
    </row>
    <row r="700" spans="1:90" x14ac:dyDescent="0.4">
      <c r="A700">
        <v>668</v>
      </c>
      <c r="B700" s="47">
        <f ca="1">IF(A700&gt;$A$8,"",OFFSET(InputPriceData!B$15,$A700+$A$11,0,1,1))</f>
        <v>44357</v>
      </c>
      <c r="C700" s="3">
        <f ca="1">IF(A700&gt;$A$8,"",OFFSET(InputPriceData!G$15,CalculationsAndCharts!$A700+$A$11,IF($C$5,8,0),1,1))</f>
        <v>51020100</v>
      </c>
      <c r="D700" s="4">
        <f ca="1">IF(A700&gt;$A$8,"",OFFSET(InputPriceData!C$15,CalculationsAndCharts!$A700+$A$11,IF($C$5,8,0),1,1))</f>
        <v>422.959991</v>
      </c>
      <c r="E700" s="4">
        <f ca="1">IF(A700&gt;$A$8,"",OFFSET(InputPriceData!D$15,CalculationsAndCharts!$A700+$A$11,IF($C$5,8,0),1,1))</f>
        <v>424.63000499999998</v>
      </c>
      <c r="F700" s="4">
        <f ca="1">IF(A700&gt;$A$8,"",OFFSET(InputPriceData!E$15,CalculationsAndCharts!$A700+$A$11,IF($C$5,8,0),1,1))</f>
        <v>421.54998799999998</v>
      </c>
      <c r="G700" s="4">
        <f ca="1">IF(A700&gt;$A$8,"",OFFSET(InputPriceData!F$15,CalculationsAndCharts!$A700+$A$11,IF($C$5,8,0),1,1))</f>
        <v>423.60998499999999</v>
      </c>
      <c r="H700" s="282">
        <f t="shared" ca="1" si="157"/>
        <v>424.63000499999998</v>
      </c>
      <c r="I700" s="292">
        <f t="shared" ca="1" si="158"/>
        <v>421.54998799999998</v>
      </c>
      <c r="J700" s="50">
        <f t="shared" ca="1" si="159"/>
        <v>3.080016999999998</v>
      </c>
      <c r="K700" s="282"/>
      <c r="L700" s="282"/>
      <c r="M700" s="292">
        <f t="shared" ca="1" si="160"/>
        <v>2.3299855417627167</v>
      </c>
      <c r="N700" s="291"/>
      <c r="P700" s="292">
        <f t="shared" ca="1" si="161"/>
        <v>423.18793237451507</v>
      </c>
      <c r="Q700" s="301">
        <f t="shared" ca="1" si="162"/>
        <v>425.51791791627778</v>
      </c>
      <c r="R700" s="301">
        <f t="shared" ca="1" si="163"/>
        <v>420.85794683275236</v>
      </c>
      <c r="S700" s="50"/>
      <c r="T700" s="292"/>
      <c r="U700" s="265"/>
      <c r="V700" s="292">
        <f t="shared" ca="1" si="164"/>
        <v>423.18793237451507</v>
      </c>
      <c r="W700" s="241">
        <f t="shared" ca="1" si="165"/>
        <v>0.42205262548492328</v>
      </c>
      <c r="X700" s="351">
        <f t="shared" ca="1" si="166"/>
        <v>0.17812841867871693</v>
      </c>
      <c r="Y700" s="50">
        <f t="shared" ca="1" si="156"/>
        <v>2.1573555871995955</v>
      </c>
      <c r="Z700" s="265">
        <f t="shared" ca="1" si="167"/>
        <v>425.76734058719961</v>
      </c>
      <c r="AA700" s="265">
        <f t="shared" ca="1" si="168"/>
        <v>421.45262941280038</v>
      </c>
      <c r="AB700" s="292"/>
      <c r="AC700" s="37"/>
      <c r="AD700" s="50"/>
      <c r="AE700" s="228"/>
      <c r="AF700" s="50"/>
      <c r="AG700" s="50"/>
      <c r="AH700" s="228"/>
      <c r="AI700" s="50"/>
      <c r="AJ700" s="50"/>
      <c r="AK700" s="50"/>
      <c r="AL700" s="68"/>
      <c r="AM700" s="246"/>
      <c r="AN700" s="241"/>
      <c r="AO700" s="68"/>
      <c r="AP700" s="68"/>
      <c r="AQ700" s="241"/>
      <c r="AR700" s="241"/>
      <c r="AS700" s="228"/>
      <c r="AT700" s="194"/>
      <c r="AU700" s="37"/>
      <c r="AV700" s="68"/>
      <c r="AW700" s="228"/>
      <c r="AX700" s="241"/>
      <c r="AY700" s="38"/>
      <c r="AZ700" s="38"/>
      <c r="BA700" s="55"/>
      <c r="BB700" s="55"/>
      <c r="BC700" s="3">
        <f t="shared" ca="1" si="169"/>
        <v>51020100</v>
      </c>
      <c r="BD700" s="3" t="e">
        <f t="shared" ca="1" si="170"/>
        <v>#N/A</v>
      </c>
      <c r="BE700" s="132"/>
      <c r="BF700" s="132"/>
      <c r="BG700" s="125"/>
      <c r="BJ700" s="68"/>
      <c r="BK700" s="68"/>
      <c r="BL700" s="68"/>
      <c r="BN700" s="169"/>
      <c r="BP700" s="68"/>
      <c r="BQ700" s="68"/>
      <c r="BR700" s="68"/>
      <c r="BU700" s="68"/>
      <c r="BV700" s="68"/>
      <c r="BW700" s="68"/>
      <c r="BX700" s="68"/>
      <c r="BZ700" s="237"/>
      <c r="CD700" s="237"/>
      <c r="CF700" s="68"/>
      <c r="CG700" s="68"/>
      <c r="CH700" s="237"/>
      <c r="CL700" s="237"/>
    </row>
    <row r="701" spans="1:90" x14ac:dyDescent="0.4">
      <c r="A701">
        <v>669</v>
      </c>
      <c r="B701" s="47">
        <f ca="1">IF(A701&gt;$A$8,"",OFFSET(InputPriceData!B$15,$A701+$A$11,0,1,1))</f>
        <v>44356</v>
      </c>
      <c r="C701" s="3">
        <f ca="1">IF(A701&gt;$A$8,"",OFFSET(InputPriceData!G$15,CalculationsAndCharts!$A701+$A$11,IF($C$5,8,0),1,1))</f>
        <v>48436300</v>
      </c>
      <c r="D701" s="4">
        <f ca="1">IF(A701&gt;$A$8,"",OFFSET(InputPriceData!C$15,CalculationsAndCharts!$A701+$A$11,IF($C$5,8,0),1,1))</f>
        <v>423.17999300000002</v>
      </c>
      <c r="E701" s="4">
        <f ca="1">IF(A701&gt;$A$8,"",OFFSET(InputPriceData!D$15,CalculationsAndCharts!$A701+$A$11,IF($C$5,8,0),1,1))</f>
        <v>423.26001000000002</v>
      </c>
      <c r="F701" s="4">
        <f ca="1">IF(A701&gt;$A$8,"",OFFSET(InputPriceData!E$15,CalculationsAndCharts!$A701+$A$11,IF($C$5,8,0),1,1))</f>
        <v>421.41000400000001</v>
      </c>
      <c r="G701" s="4">
        <f ca="1">IF(A701&gt;$A$8,"",OFFSET(InputPriceData!F$15,CalculationsAndCharts!$A701+$A$11,IF($C$5,8,0),1,1))</f>
        <v>421.64999399999999</v>
      </c>
      <c r="H701" s="282">
        <f t="shared" ca="1" si="157"/>
        <v>423.26001000000002</v>
      </c>
      <c r="I701" s="292">
        <f t="shared" ca="1" si="158"/>
        <v>421.41000400000001</v>
      </c>
      <c r="J701" s="50">
        <f t="shared" ca="1" si="159"/>
        <v>1.8500060000000076</v>
      </c>
      <c r="K701" s="282"/>
      <c r="L701" s="282"/>
      <c r="M701" s="292">
        <f t="shared" ca="1" si="160"/>
        <v>2.3527469763409115</v>
      </c>
      <c r="N701" s="291"/>
      <c r="P701" s="292">
        <f t="shared" ca="1" si="161"/>
        <v>422.88143532571775</v>
      </c>
      <c r="Q701" s="301">
        <f t="shared" ca="1" si="162"/>
        <v>425.23418230205868</v>
      </c>
      <c r="R701" s="301">
        <f t="shared" ca="1" si="163"/>
        <v>420.52868834937681</v>
      </c>
      <c r="S701" s="50"/>
      <c r="T701" s="292"/>
      <c r="U701" s="265"/>
      <c r="V701" s="292">
        <f t="shared" ca="1" si="164"/>
        <v>422.88143532571775</v>
      </c>
      <c r="W701" s="241">
        <f t="shared" ca="1" si="165"/>
        <v>-1.2314413257177534</v>
      </c>
      <c r="X701" s="351">
        <f t="shared" ca="1" si="166"/>
        <v>1.5164477386854982</v>
      </c>
      <c r="Y701" s="50">
        <f t="shared" ca="1" si="156"/>
        <v>3.0370968933432327</v>
      </c>
      <c r="Z701" s="265">
        <f t="shared" ca="1" si="167"/>
        <v>424.68709089334322</v>
      </c>
      <c r="AA701" s="265">
        <f t="shared" ca="1" si="168"/>
        <v>418.61289710665676</v>
      </c>
      <c r="AB701" s="292"/>
      <c r="AC701" s="37"/>
      <c r="AD701" s="50"/>
      <c r="AE701" s="228"/>
      <c r="AF701" s="50"/>
      <c r="AG701" s="50"/>
      <c r="AH701" s="228"/>
      <c r="AI701" s="50"/>
      <c r="AJ701" s="50"/>
      <c r="AK701" s="50"/>
      <c r="AL701" s="68"/>
      <c r="AM701" s="246"/>
      <c r="AN701" s="241"/>
      <c r="AO701" s="68"/>
      <c r="AP701" s="68"/>
      <c r="AQ701" s="241"/>
      <c r="AR701" s="241"/>
      <c r="AS701" s="228"/>
      <c r="AT701" s="194"/>
      <c r="AU701" s="37"/>
      <c r="AV701" s="68"/>
      <c r="AW701" s="228"/>
      <c r="AX701" s="241"/>
      <c r="AY701" s="38"/>
      <c r="AZ701" s="38"/>
      <c r="BA701" s="55"/>
      <c r="BB701" s="55"/>
      <c r="BC701" s="3" t="e">
        <f t="shared" ca="1" si="169"/>
        <v>#N/A</v>
      </c>
      <c r="BD701" s="3">
        <f t="shared" ca="1" si="170"/>
        <v>48436300</v>
      </c>
      <c r="BE701" s="132"/>
      <c r="BF701" s="132"/>
      <c r="BG701" s="125"/>
      <c r="BJ701" s="68"/>
      <c r="BK701" s="68"/>
      <c r="BL701" s="68"/>
      <c r="BN701" s="169"/>
      <c r="BP701" s="68"/>
      <c r="BQ701" s="68"/>
      <c r="BR701" s="68"/>
      <c r="BU701" s="68"/>
      <c r="BV701" s="68"/>
      <c r="BW701" s="68"/>
      <c r="BX701" s="68"/>
      <c r="BZ701" s="237"/>
      <c r="CD701" s="237"/>
      <c r="CF701" s="68"/>
      <c r="CG701" s="68"/>
      <c r="CH701" s="237"/>
      <c r="CL701" s="237"/>
    </row>
    <row r="702" spans="1:90" x14ac:dyDescent="0.4">
      <c r="A702">
        <v>670</v>
      </c>
      <c r="B702" s="47">
        <f ca="1">IF(A702&gt;$A$8,"",OFFSET(InputPriceData!B$15,$A702+$A$11,0,1,1))</f>
        <v>44355</v>
      </c>
      <c r="C702" s="3">
        <f ca="1">IF(A702&gt;$A$8,"",OFFSET(InputPriceData!G$15,CalculationsAndCharts!$A702+$A$11,IF($C$5,8,0),1,1))</f>
        <v>47134300</v>
      </c>
      <c r="D702" s="4">
        <f ca="1">IF(A702&gt;$A$8,"",OFFSET(InputPriceData!C$15,CalculationsAndCharts!$A702+$A$11,IF($C$5,8,0),1,1))</f>
        <v>423.10998499999999</v>
      </c>
      <c r="E702" s="4">
        <f ca="1">IF(A702&gt;$A$8,"",OFFSET(InputPriceData!D$15,CalculationsAndCharts!$A702+$A$11,IF($C$5,8,0),1,1))</f>
        <v>423.209991</v>
      </c>
      <c r="F702" s="4">
        <f ca="1">IF(A702&gt;$A$8,"",OFFSET(InputPriceData!E$15,CalculationsAndCharts!$A702+$A$11,IF($C$5,8,0),1,1))</f>
        <v>420.32000699999998</v>
      </c>
      <c r="G702" s="4">
        <f ca="1">IF(A702&gt;$A$8,"",OFFSET(InputPriceData!F$15,CalculationsAndCharts!$A702+$A$11,IF($C$5,8,0),1,1))</f>
        <v>422.27999899999998</v>
      </c>
      <c r="H702" s="282">
        <f t="shared" ca="1" si="157"/>
        <v>423.209991</v>
      </c>
      <c r="I702" s="292">
        <f t="shared" ca="1" si="158"/>
        <v>420.32000699999998</v>
      </c>
      <c r="J702" s="50">
        <f t="shared" ca="1" si="159"/>
        <v>2.8899840000000268</v>
      </c>
      <c r="K702" s="282"/>
      <c r="L702" s="282"/>
      <c r="M702" s="292">
        <f t="shared" ca="1" si="160"/>
        <v>2.4493570114398864</v>
      </c>
      <c r="N702" s="291"/>
      <c r="P702" s="292">
        <f t="shared" ca="1" si="161"/>
        <v>422.70349072157057</v>
      </c>
      <c r="Q702" s="301">
        <f t="shared" ca="1" si="162"/>
        <v>425.15284773301045</v>
      </c>
      <c r="R702" s="301">
        <f t="shared" ca="1" si="163"/>
        <v>420.2541337101307</v>
      </c>
      <c r="S702" s="50"/>
      <c r="T702" s="292"/>
      <c r="U702" s="265"/>
      <c r="V702" s="292">
        <f t="shared" ca="1" si="164"/>
        <v>422.70349072157057</v>
      </c>
      <c r="W702" s="241">
        <f t="shared" ca="1" si="165"/>
        <v>-0.42349172157059911</v>
      </c>
      <c r="X702" s="351">
        <f t="shared" ca="1" si="166"/>
        <v>0.17934523823882983</v>
      </c>
      <c r="Y702" s="50">
        <f t="shared" ca="1" si="156"/>
        <v>3.1618568527737576</v>
      </c>
      <c r="Z702" s="265">
        <f t="shared" ca="1" si="167"/>
        <v>425.44185585277376</v>
      </c>
      <c r="AA702" s="265">
        <f t="shared" ca="1" si="168"/>
        <v>419.11814214722619</v>
      </c>
      <c r="AB702" s="292"/>
      <c r="AC702" s="37"/>
      <c r="AD702" s="50"/>
      <c r="AE702" s="228"/>
      <c r="AF702" s="50"/>
      <c r="AG702" s="50"/>
      <c r="AH702" s="228"/>
      <c r="AI702" s="50"/>
      <c r="AJ702" s="50"/>
      <c r="AK702" s="50"/>
      <c r="AL702" s="68"/>
      <c r="AM702" s="246"/>
      <c r="AN702" s="241"/>
      <c r="AO702" s="68"/>
      <c r="AP702" s="68"/>
      <c r="AQ702" s="241"/>
      <c r="AR702" s="241"/>
      <c r="AS702" s="228"/>
      <c r="AT702" s="194"/>
      <c r="AU702" s="37"/>
      <c r="AV702" s="68"/>
      <c r="AW702" s="228"/>
      <c r="AX702" s="241"/>
      <c r="AY702" s="38"/>
      <c r="AZ702" s="38"/>
      <c r="BA702" s="55"/>
      <c r="BB702" s="55"/>
      <c r="BC702" s="3">
        <f t="shared" ca="1" si="169"/>
        <v>47134300</v>
      </c>
      <c r="BD702" s="3" t="e">
        <f t="shared" ca="1" si="170"/>
        <v>#N/A</v>
      </c>
      <c r="BE702" s="132"/>
      <c r="BF702" s="132"/>
      <c r="BG702" s="125"/>
      <c r="BJ702" s="68"/>
      <c r="BK702" s="68"/>
      <c r="BL702" s="68"/>
      <c r="BN702" s="169"/>
      <c r="BP702" s="68"/>
      <c r="BQ702" s="68"/>
      <c r="BR702" s="68"/>
      <c r="BU702" s="68"/>
      <c r="BV702" s="68"/>
      <c r="BW702" s="68"/>
      <c r="BX702" s="68"/>
      <c r="BZ702" s="237"/>
      <c r="CD702" s="237"/>
      <c r="CF702" s="68"/>
      <c r="CG702" s="68"/>
      <c r="CH702" s="237"/>
      <c r="CL702" s="237"/>
    </row>
    <row r="703" spans="1:90" x14ac:dyDescent="0.4">
      <c r="A703">
        <v>671</v>
      </c>
      <c r="B703" s="47">
        <f ca="1">IF(A703&gt;$A$8,"",OFFSET(InputPriceData!B$15,$A703+$A$11,0,1,1))</f>
        <v>44354</v>
      </c>
      <c r="C703" s="3">
        <f ca="1">IF(A703&gt;$A$8,"",OFFSET(InputPriceData!G$15,CalculationsAndCharts!$A703+$A$11,IF($C$5,8,0),1,1))</f>
        <v>51555000</v>
      </c>
      <c r="D703" s="4">
        <f ca="1">IF(A703&gt;$A$8,"",OFFSET(InputPriceData!C$15,CalculationsAndCharts!$A703+$A$11,IF($C$5,8,0),1,1))</f>
        <v>422.58999599999999</v>
      </c>
      <c r="E703" s="4">
        <f ca="1">IF(A703&gt;$A$8,"",OFFSET(InputPriceData!D$15,CalculationsAndCharts!$A703+$A$11,IF($C$5,8,0),1,1))</f>
        <v>422.77999899999998</v>
      </c>
      <c r="F703" s="4">
        <f ca="1">IF(A703&gt;$A$8,"",OFFSET(InputPriceData!E$15,CalculationsAndCharts!$A703+$A$11,IF($C$5,8,0),1,1))</f>
        <v>421.19000199999999</v>
      </c>
      <c r="G703" s="4">
        <f ca="1">IF(A703&gt;$A$8,"",OFFSET(InputPriceData!F$15,CalculationsAndCharts!$A703+$A$11,IF($C$5,8,0),1,1))</f>
        <v>422.19000199999999</v>
      </c>
      <c r="H703" s="282">
        <f t="shared" ca="1" si="157"/>
        <v>422.77999899999998</v>
      </c>
      <c r="I703" s="292">
        <f t="shared" ca="1" si="158"/>
        <v>421.19000199999999</v>
      </c>
      <c r="J703" s="50">
        <f t="shared" ca="1" si="159"/>
        <v>1.5899969999999826</v>
      </c>
      <c r="K703" s="282"/>
      <c r="L703" s="282"/>
      <c r="M703" s="292">
        <f t="shared" ca="1" si="160"/>
        <v>2.654920271986478</v>
      </c>
      <c r="N703" s="291"/>
      <c r="P703" s="292">
        <f t="shared" ca="1" si="161"/>
        <v>422.20066579619345</v>
      </c>
      <c r="Q703" s="301">
        <f t="shared" ca="1" si="162"/>
        <v>424.85558606817995</v>
      </c>
      <c r="R703" s="301">
        <f t="shared" ca="1" si="163"/>
        <v>419.54574552420695</v>
      </c>
      <c r="S703" s="50"/>
      <c r="T703" s="292"/>
      <c r="U703" s="265"/>
      <c r="V703" s="292">
        <f t="shared" ca="1" si="164"/>
        <v>422.20066579619345</v>
      </c>
      <c r="W703" s="241">
        <f t="shared" ca="1" si="165"/>
        <v>-1.0663796193455255E-2</v>
      </c>
      <c r="X703" s="351">
        <f t="shared" ca="1" si="166"/>
        <v>1.1371654925555078E-4</v>
      </c>
      <c r="Y703" s="50">
        <f t="shared" ca="1" si="156"/>
        <v>3.1770192665997592</v>
      </c>
      <c r="Z703" s="265">
        <f t="shared" ca="1" si="167"/>
        <v>425.36702126659975</v>
      </c>
      <c r="AA703" s="265">
        <f t="shared" ca="1" si="168"/>
        <v>419.01298273340024</v>
      </c>
      <c r="AB703" s="292"/>
      <c r="AC703" s="37"/>
      <c r="AD703" s="50"/>
      <c r="AE703" s="228"/>
      <c r="AF703" s="50"/>
      <c r="AG703" s="50"/>
      <c r="AH703" s="228"/>
      <c r="AI703" s="50"/>
      <c r="AJ703" s="50"/>
      <c r="AK703" s="50"/>
      <c r="AL703" s="68"/>
      <c r="AM703" s="246"/>
      <c r="AN703" s="241"/>
      <c r="AO703" s="68"/>
      <c r="AP703" s="68"/>
      <c r="AQ703" s="241"/>
      <c r="AR703" s="241"/>
      <c r="AS703" s="228"/>
      <c r="AT703" s="194"/>
      <c r="AU703" s="37"/>
      <c r="AV703" s="68"/>
      <c r="AW703" s="228"/>
      <c r="AX703" s="241"/>
      <c r="AY703" s="38"/>
      <c r="AZ703" s="38"/>
      <c r="BA703" s="55"/>
      <c r="BB703" s="55"/>
      <c r="BC703" s="3" t="e">
        <f t="shared" ca="1" si="169"/>
        <v>#N/A</v>
      </c>
      <c r="BD703" s="3">
        <f t="shared" ca="1" si="170"/>
        <v>51555000</v>
      </c>
      <c r="BE703" s="132"/>
      <c r="BF703" s="132"/>
      <c r="BG703" s="125"/>
      <c r="BJ703" s="68"/>
      <c r="BK703" s="68"/>
      <c r="BL703" s="68"/>
      <c r="BN703" s="169"/>
      <c r="BP703" s="68"/>
      <c r="BQ703" s="68"/>
      <c r="BR703" s="68"/>
      <c r="BU703" s="68"/>
      <c r="BV703" s="68"/>
      <c r="BW703" s="68"/>
      <c r="BX703" s="68"/>
      <c r="BZ703" s="237"/>
      <c r="CD703" s="237"/>
      <c r="CF703" s="68"/>
      <c r="CG703" s="68"/>
      <c r="CH703" s="237"/>
      <c r="CL703" s="237"/>
    </row>
    <row r="704" spans="1:90" x14ac:dyDescent="0.4">
      <c r="A704">
        <v>672</v>
      </c>
      <c r="B704" s="47">
        <f ca="1">IF(A704&gt;$A$8,"",OFFSET(InputPriceData!B$15,$A704+$A$11,0,1,1))</f>
        <v>44351</v>
      </c>
      <c r="C704" s="3">
        <f ca="1">IF(A704&gt;$A$8,"",OFFSET(InputPriceData!G$15,CalculationsAndCharts!$A704+$A$11,IF($C$5,8,0),1,1))</f>
        <v>55938800</v>
      </c>
      <c r="D704" s="4">
        <f ca="1">IF(A704&gt;$A$8,"",OFFSET(InputPriceData!C$15,CalculationsAndCharts!$A704+$A$11,IF($C$5,8,0),1,1))</f>
        <v>420.75</v>
      </c>
      <c r="E704" s="4">
        <f ca="1">IF(A704&gt;$A$8,"",OFFSET(InputPriceData!D$15,CalculationsAndCharts!$A704+$A$11,IF($C$5,8,0),1,1))</f>
        <v>422.92001299999998</v>
      </c>
      <c r="F704" s="4">
        <f ca="1">IF(A704&gt;$A$8,"",OFFSET(InputPriceData!E$15,CalculationsAndCharts!$A704+$A$11,IF($C$5,8,0),1,1))</f>
        <v>418.83999599999999</v>
      </c>
      <c r="G704" s="4">
        <f ca="1">IF(A704&gt;$A$8,"",OFFSET(InputPriceData!F$15,CalculationsAndCharts!$A704+$A$11,IF($C$5,8,0),1,1))</f>
        <v>422.60000600000001</v>
      </c>
      <c r="H704" s="282">
        <f t="shared" ca="1" si="157"/>
        <v>422.92001299999998</v>
      </c>
      <c r="I704" s="292">
        <f t="shared" ca="1" si="158"/>
        <v>418.76998900000001</v>
      </c>
      <c r="J704" s="50">
        <f t="shared" ca="1" si="159"/>
        <v>4.1500239999999735</v>
      </c>
      <c r="K704" s="282"/>
      <c r="L704" s="282"/>
      <c r="M704" s="292">
        <f t="shared" ca="1" si="160"/>
        <v>2.6107848521107746</v>
      </c>
      <c r="N704" s="291"/>
      <c r="P704" s="292">
        <f t="shared" ca="1" si="161"/>
        <v>421.34122460837898</v>
      </c>
      <c r="Q704" s="301">
        <f t="shared" ca="1" si="162"/>
        <v>423.95200946048976</v>
      </c>
      <c r="R704" s="301">
        <f t="shared" ca="1" si="163"/>
        <v>418.7304397562682</v>
      </c>
      <c r="S704" s="50"/>
      <c r="T704" s="292"/>
      <c r="U704" s="265"/>
      <c r="V704" s="292">
        <f t="shared" ca="1" si="164"/>
        <v>421.34122460837898</v>
      </c>
      <c r="W704" s="241">
        <f t="shared" ca="1" si="165"/>
        <v>1.258781391621028</v>
      </c>
      <c r="X704" s="351">
        <f t="shared" ca="1" si="166"/>
        <v>1.5845305918913719</v>
      </c>
      <c r="Y704" s="50">
        <f t="shared" ca="1" si="156"/>
        <v>3.2696787792322155</v>
      </c>
      <c r="Z704" s="265">
        <f t="shared" ca="1" si="167"/>
        <v>425.86968477923222</v>
      </c>
      <c r="AA704" s="265">
        <f t="shared" ca="1" si="168"/>
        <v>419.3303272207678</v>
      </c>
      <c r="AB704" s="292"/>
      <c r="AC704" s="37"/>
      <c r="AD704" s="50"/>
      <c r="AE704" s="228"/>
      <c r="AF704" s="50"/>
      <c r="AG704" s="50"/>
      <c r="AH704" s="228"/>
      <c r="AI704" s="50"/>
      <c r="AJ704" s="50"/>
      <c r="AK704" s="50"/>
      <c r="AL704" s="68"/>
      <c r="AM704" s="246"/>
      <c r="AN704" s="241"/>
      <c r="AO704" s="68"/>
      <c r="AP704" s="68"/>
      <c r="AQ704" s="241"/>
      <c r="AR704" s="241"/>
      <c r="AS704" s="228"/>
      <c r="AT704" s="194"/>
      <c r="AU704" s="37"/>
      <c r="AV704" s="68"/>
      <c r="AW704" s="228"/>
      <c r="AX704" s="241"/>
      <c r="AY704" s="38"/>
      <c r="AZ704" s="38"/>
      <c r="BA704" s="55"/>
      <c r="BB704" s="55"/>
      <c r="BC704" s="3">
        <f t="shared" ca="1" si="169"/>
        <v>55938800</v>
      </c>
      <c r="BD704" s="3" t="e">
        <f t="shared" ca="1" si="170"/>
        <v>#N/A</v>
      </c>
      <c r="BE704" s="132"/>
      <c r="BF704" s="132"/>
      <c r="BG704" s="125"/>
      <c r="BJ704" s="68"/>
      <c r="BK704" s="68"/>
      <c r="BL704" s="68"/>
      <c r="BN704" s="169"/>
      <c r="BP704" s="68"/>
      <c r="BQ704" s="68"/>
      <c r="BR704" s="68"/>
      <c r="BU704" s="68"/>
      <c r="BV704" s="68"/>
      <c r="BW704" s="68"/>
      <c r="BX704" s="68"/>
      <c r="BZ704" s="237"/>
      <c r="CD704" s="237"/>
      <c r="CF704" s="68"/>
      <c r="CG704" s="68"/>
      <c r="CH704" s="237"/>
      <c r="CL704" s="237"/>
    </row>
    <row r="705" spans="1:90" x14ac:dyDescent="0.4">
      <c r="A705">
        <v>673</v>
      </c>
      <c r="B705" s="47">
        <f ca="1">IF(A705&gt;$A$8,"",OFFSET(InputPriceData!B$15,$A705+$A$11,0,1,1))</f>
        <v>44350</v>
      </c>
      <c r="C705" s="3">
        <f ca="1">IF(A705&gt;$A$8,"",OFFSET(InputPriceData!G$15,CalculationsAndCharts!$A705+$A$11,IF($C$5,8,0),1,1))</f>
        <v>58138800</v>
      </c>
      <c r="D705" s="4">
        <f ca="1">IF(A705&gt;$A$8,"",OFFSET(InputPriceData!C$15,CalculationsAndCharts!$A705+$A$11,IF($C$5,8,0),1,1))</f>
        <v>417.85000600000001</v>
      </c>
      <c r="E705" s="4">
        <f ca="1">IF(A705&gt;$A$8,"",OFFSET(InputPriceData!D$15,CalculationsAndCharts!$A705+$A$11,IF($C$5,8,0),1,1))</f>
        <v>419.98998999999998</v>
      </c>
      <c r="F705" s="4">
        <f ca="1">IF(A705&gt;$A$8,"",OFFSET(InputPriceData!E$15,CalculationsAndCharts!$A705+$A$11,IF($C$5,8,0),1,1))</f>
        <v>416.27999899999998</v>
      </c>
      <c r="G705" s="4">
        <f ca="1">IF(A705&gt;$A$8,"",OFFSET(InputPriceData!F$15,CalculationsAndCharts!$A705+$A$11,IF($C$5,8,0),1,1))</f>
        <v>418.76998900000001</v>
      </c>
      <c r="H705" s="282">
        <f t="shared" ca="1" si="157"/>
        <v>420.32998700000002</v>
      </c>
      <c r="I705" s="292">
        <f t="shared" ca="1" si="158"/>
        <v>416.27999899999998</v>
      </c>
      <c r="J705" s="50">
        <f t="shared" ca="1" si="159"/>
        <v>4.0499880000000417</v>
      </c>
      <c r="K705" s="282"/>
      <c r="L705" s="282"/>
      <c r="M705" s="292">
        <f t="shared" ca="1" si="160"/>
        <v>1.961769865044495</v>
      </c>
      <c r="N705" s="291"/>
      <c r="P705" s="292">
        <f t="shared" ca="1" si="161"/>
        <v>420.98197359236377</v>
      </c>
      <c r="Q705" s="301">
        <f t="shared" ca="1" si="162"/>
        <v>422.94374345740829</v>
      </c>
      <c r="R705" s="301">
        <f t="shared" ca="1" si="163"/>
        <v>419.02020372731926</v>
      </c>
      <c r="S705" s="50"/>
      <c r="T705" s="292"/>
      <c r="U705" s="265"/>
      <c r="V705" s="292">
        <f t="shared" ca="1" si="164"/>
        <v>420.98197359236377</v>
      </c>
      <c r="W705" s="241">
        <f t="shared" ca="1" si="165"/>
        <v>-2.2119845923637627</v>
      </c>
      <c r="X705" s="351">
        <f t="shared" ca="1" si="166"/>
        <v>4.8928758368546816</v>
      </c>
      <c r="Y705" s="50">
        <f t="shared" ca="1" si="156"/>
        <v>3.2784074954728712</v>
      </c>
      <c r="Z705" s="265">
        <f t="shared" ca="1" si="167"/>
        <v>422.0483964954729</v>
      </c>
      <c r="AA705" s="265">
        <f t="shared" ca="1" si="168"/>
        <v>415.49158150452712</v>
      </c>
      <c r="AB705" s="292"/>
      <c r="AC705" s="37"/>
      <c r="AD705" s="50"/>
      <c r="AE705" s="228"/>
      <c r="AF705" s="50"/>
      <c r="AG705" s="50"/>
      <c r="AH705" s="228"/>
      <c r="AI705" s="50"/>
      <c r="AJ705" s="50"/>
      <c r="AK705" s="50"/>
      <c r="AL705" s="68"/>
      <c r="AM705" s="246"/>
      <c r="AN705" s="241"/>
      <c r="AO705" s="68"/>
      <c r="AP705" s="68"/>
      <c r="AQ705" s="241"/>
      <c r="AR705" s="241"/>
      <c r="AS705" s="228"/>
      <c r="AT705" s="194"/>
      <c r="AU705" s="37"/>
      <c r="AV705" s="68"/>
      <c r="AW705" s="228"/>
      <c r="AX705" s="241"/>
      <c r="AY705" s="38"/>
      <c r="AZ705" s="38"/>
      <c r="BA705" s="55"/>
      <c r="BB705" s="55"/>
      <c r="BC705" s="3" t="e">
        <f t="shared" ca="1" si="169"/>
        <v>#N/A</v>
      </c>
      <c r="BD705" s="3">
        <f t="shared" ca="1" si="170"/>
        <v>58138800</v>
      </c>
      <c r="BE705" s="132"/>
      <c r="BF705" s="132"/>
      <c r="BG705" s="125"/>
      <c r="BJ705" s="68"/>
      <c r="BK705" s="68"/>
      <c r="BL705" s="68"/>
      <c r="BN705" s="169"/>
      <c r="BP705" s="68"/>
      <c r="BQ705" s="68"/>
      <c r="BR705" s="68"/>
      <c r="BU705" s="68"/>
      <c r="BV705" s="68"/>
      <c r="BW705" s="68"/>
      <c r="BX705" s="68"/>
      <c r="BZ705" s="237"/>
      <c r="CD705" s="237"/>
      <c r="CF705" s="68"/>
      <c r="CG705" s="68"/>
      <c r="CH705" s="237"/>
      <c r="CL705" s="237"/>
    </row>
    <row r="706" spans="1:90" x14ac:dyDescent="0.4">
      <c r="A706">
        <v>674</v>
      </c>
      <c r="B706" s="47">
        <f ca="1">IF(A706&gt;$A$8,"",OFFSET(InputPriceData!B$15,$A706+$A$11,0,1,1))</f>
        <v>44349</v>
      </c>
      <c r="C706" s="3">
        <f ca="1">IF(A706&gt;$A$8,"",OFFSET(InputPriceData!G$15,CalculationsAndCharts!$A706+$A$11,IF($C$5,8,0),1,1))</f>
        <v>49097100</v>
      </c>
      <c r="D706" s="4">
        <f ca="1">IF(A706&gt;$A$8,"",OFFSET(InputPriceData!C$15,CalculationsAndCharts!$A706+$A$11,IF($C$5,8,0),1,1))</f>
        <v>420.36999500000002</v>
      </c>
      <c r="E706" s="4">
        <f ca="1">IF(A706&gt;$A$8,"",OFFSET(InputPriceData!D$15,CalculationsAndCharts!$A706+$A$11,IF($C$5,8,0),1,1))</f>
        <v>421.23001099999999</v>
      </c>
      <c r="F706" s="4">
        <f ca="1">IF(A706&gt;$A$8,"",OFFSET(InputPriceData!E$15,CalculationsAndCharts!$A706+$A$11,IF($C$5,8,0),1,1))</f>
        <v>419.290009</v>
      </c>
      <c r="G706" s="4">
        <f ca="1">IF(A706&gt;$A$8,"",OFFSET(InputPriceData!F$15,CalculationsAndCharts!$A706+$A$11,IF($C$5,8,0),1,1))</f>
        <v>420.32998700000002</v>
      </c>
      <c r="H706" s="282">
        <f t="shared" ca="1" si="157"/>
        <v>421.23001099999999</v>
      </c>
      <c r="I706" s="292">
        <f t="shared" ca="1" si="158"/>
        <v>419.290009</v>
      </c>
      <c r="J706" s="50">
        <f t="shared" ca="1" si="159"/>
        <v>1.9400019999999927</v>
      </c>
      <c r="K706" s="282"/>
      <c r="L706" s="282"/>
      <c r="M706" s="292">
        <f t="shared" ca="1" si="160"/>
        <v>1.763153746088272</v>
      </c>
      <c r="N706" s="291"/>
      <c r="P706" s="292">
        <f t="shared" ca="1" si="161"/>
        <v>420.95007535404682</v>
      </c>
      <c r="Q706" s="301">
        <f t="shared" ca="1" si="162"/>
        <v>422.71322910013509</v>
      </c>
      <c r="R706" s="301">
        <f t="shared" ca="1" si="163"/>
        <v>419.18692160795854</v>
      </c>
      <c r="S706" s="50"/>
      <c r="T706" s="292"/>
      <c r="U706" s="265"/>
      <c r="V706" s="292">
        <f t="shared" ca="1" si="164"/>
        <v>420.95007535404682</v>
      </c>
      <c r="W706" s="241">
        <f t="shared" ca="1" si="165"/>
        <v>-0.62008835404679985</v>
      </c>
      <c r="X706" s="351">
        <f t="shared" ca="1" si="166"/>
        <v>0.38450956682446941</v>
      </c>
      <c r="Y706" s="50">
        <f t="shared" ca="1" si="156"/>
        <v>3.2631885009774653</v>
      </c>
      <c r="Z706" s="265">
        <f t="shared" ca="1" si="167"/>
        <v>423.59317550097751</v>
      </c>
      <c r="AA706" s="265">
        <f t="shared" ca="1" si="168"/>
        <v>417.06679849902252</v>
      </c>
      <c r="AB706" s="292"/>
      <c r="AC706" s="37"/>
      <c r="AD706" s="50"/>
      <c r="AE706" s="228"/>
      <c r="AF706" s="50"/>
      <c r="AG706" s="50"/>
      <c r="AH706" s="228"/>
      <c r="AI706" s="50"/>
      <c r="AJ706" s="50"/>
      <c r="AK706" s="50"/>
      <c r="AL706" s="68"/>
      <c r="AM706" s="246"/>
      <c r="AN706" s="241"/>
      <c r="AO706" s="68"/>
      <c r="AP706" s="68"/>
      <c r="AQ706" s="241"/>
      <c r="AR706" s="241"/>
      <c r="AS706" s="228"/>
      <c r="AT706" s="194"/>
      <c r="AU706" s="37"/>
      <c r="AV706" s="68"/>
      <c r="AW706" s="228"/>
      <c r="AX706" s="241"/>
      <c r="AY706" s="38"/>
      <c r="AZ706" s="38"/>
      <c r="BA706" s="55"/>
      <c r="BB706" s="55"/>
      <c r="BC706" s="3">
        <f t="shared" ca="1" si="169"/>
        <v>49097100</v>
      </c>
      <c r="BD706" s="3" t="e">
        <f t="shared" ca="1" si="170"/>
        <v>#N/A</v>
      </c>
      <c r="BE706" s="132"/>
      <c r="BF706" s="132"/>
      <c r="BG706" s="125"/>
      <c r="BJ706" s="68"/>
      <c r="BK706" s="68"/>
      <c r="BL706" s="68"/>
      <c r="BN706" s="169"/>
      <c r="BP706" s="68"/>
      <c r="BQ706" s="68"/>
      <c r="BR706" s="68"/>
      <c r="BU706" s="68"/>
      <c r="BV706" s="68"/>
      <c r="BW706" s="68"/>
      <c r="BX706" s="68"/>
      <c r="BZ706" s="237"/>
      <c r="CD706" s="237"/>
      <c r="CF706" s="68"/>
      <c r="CG706" s="68"/>
      <c r="CH706" s="237"/>
      <c r="CL706" s="237"/>
    </row>
    <row r="707" spans="1:90" x14ac:dyDescent="0.4">
      <c r="A707">
        <v>675</v>
      </c>
      <c r="B707" s="47">
        <f ca="1">IF(A707&gt;$A$8,"",OFFSET(InputPriceData!B$15,$A707+$A$11,0,1,1))</f>
        <v>44348</v>
      </c>
      <c r="C707" s="3">
        <f ca="1">IF(A707&gt;$A$8,"",OFFSET(InputPriceData!G$15,CalculationsAndCharts!$A707+$A$11,IF($C$5,8,0),1,1))</f>
        <v>54216600</v>
      </c>
      <c r="D707" s="4">
        <f ca="1">IF(A707&gt;$A$8,"",OFFSET(InputPriceData!C$15,CalculationsAndCharts!$A707+$A$11,IF($C$5,8,0),1,1))</f>
        <v>422.57000699999998</v>
      </c>
      <c r="E707" s="4">
        <f ca="1">IF(A707&gt;$A$8,"",OFFSET(InputPriceData!D$15,CalculationsAndCharts!$A707+$A$11,IF($C$5,8,0),1,1))</f>
        <v>422.72000100000002</v>
      </c>
      <c r="F707" s="4">
        <f ca="1">IF(A707&gt;$A$8,"",OFFSET(InputPriceData!E$15,CalculationsAndCharts!$A707+$A$11,IF($C$5,8,0),1,1))</f>
        <v>419.20001200000002</v>
      </c>
      <c r="G707" s="4">
        <f ca="1">IF(A707&gt;$A$8,"",OFFSET(InputPriceData!F$15,CalculationsAndCharts!$A707+$A$11,IF($C$5,8,0),1,1))</f>
        <v>419.67001299999998</v>
      </c>
      <c r="H707" s="282">
        <f t="shared" ca="1" si="157"/>
        <v>422.72000100000002</v>
      </c>
      <c r="I707" s="292">
        <f t="shared" ca="1" si="158"/>
        <v>419.20001200000002</v>
      </c>
      <c r="J707" s="50">
        <f t="shared" ca="1" si="159"/>
        <v>3.5199890000000096</v>
      </c>
      <c r="K707" s="282"/>
      <c r="L707" s="282"/>
      <c r="M707" s="292">
        <f t="shared" ca="1" si="160"/>
        <v>1.737109835251498</v>
      </c>
      <c r="N707" s="291"/>
      <c r="P707" s="292">
        <f t="shared" ca="1" si="161"/>
        <v>420.50387960063591</v>
      </c>
      <c r="Q707" s="301">
        <f t="shared" ca="1" si="162"/>
        <v>422.2409894358874</v>
      </c>
      <c r="R707" s="301">
        <f t="shared" ca="1" si="163"/>
        <v>418.76676976538442</v>
      </c>
      <c r="S707" s="50"/>
      <c r="T707" s="292"/>
      <c r="U707" s="265"/>
      <c r="V707" s="292">
        <f t="shared" ca="1" si="164"/>
        <v>420.50387960063591</v>
      </c>
      <c r="W707" s="241">
        <f t="shared" ca="1" si="165"/>
        <v>-0.83386660063592899</v>
      </c>
      <c r="X707" s="351">
        <f t="shared" ca="1" si="166"/>
        <v>0.6953335076561199</v>
      </c>
      <c r="Y707" s="50">
        <f t="shared" ca="1" si="156"/>
        <v>3.3173597294286785</v>
      </c>
      <c r="Z707" s="265">
        <f t="shared" ca="1" si="167"/>
        <v>422.98737272942867</v>
      </c>
      <c r="AA707" s="265">
        <f t="shared" ca="1" si="168"/>
        <v>416.3526532705713</v>
      </c>
      <c r="AB707" s="292"/>
      <c r="AC707" s="37"/>
      <c r="AD707" s="50"/>
      <c r="AE707" s="228"/>
      <c r="AF707" s="50"/>
      <c r="AG707" s="50"/>
      <c r="AH707" s="228"/>
      <c r="AI707" s="50"/>
      <c r="AJ707" s="50"/>
      <c r="AK707" s="50"/>
      <c r="AL707" s="68"/>
      <c r="AM707" s="246"/>
      <c r="AN707" s="241"/>
      <c r="AO707" s="68"/>
      <c r="AP707" s="68"/>
      <c r="AQ707" s="241"/>
      <c r="AR707" s="241"/>
      <c r="AS707" s="228"/>
      <c r="AT707" s="194"/>
      <c r="AU707" s="37"/>
      <c r="AV707" s="68"/>
      <c r="AW707" s="228"/>
      <c r="AX707" s="241"/>
      <c r="AY707" s="38"/>
      <c r="AZ707" s="38"/>
      <c r="BA707" s="55"/>
      <c r="BB707" s="55"/>
      <c r="BC707" s="3" t="e">
        <f t="shared" ca="1" si="169"/>
        <v>#N/A</v>
      </c>
      <c r="BD707" s="3">
        <f t="shared" ca="1" si="170"/>
        <v>54216600</v>
      </c>
      <c r="BE707" s="132"/>
      <c r="BF707" s="132"/>
      <c r="BG707" s="125"/>
      <c r="BJ707" s="68"/>
      <c r="BK707" s="68"/>
      <c r="BL707" s="68"/>
      <c r="BN707" s="169"/>
      <c r="BP707" s="68"/>
      <c r="BQ707" s="68"/>
      <c r="BR707" s="68"/>
      <c r="BU707" s="68"/>
      <c r="BV707" s="68"/>
      <c r="BW707" s="68"/>
      <c r="BX707" s="68"/>
      <c r="BZ707" s="237"/>
      <c r="CD707" s="237"/>
      <c r="CF707" s="68"/>
      <c r="CG707" s="68"/>
      <c r="CH707" s="237"/>
      <c r="CL707" s="237"/>
    </row>
    <row r="708" spans="1:90" x14ac:dyDescent="0.4">
      <c r="A708">
        <v>676</v>
      </c>
      <c r="B708" s="47">
        <f ca="1">IF(A708&gt;$A$8,"",OFFSET(InputPriceData!B$15,$A708+$A$11,0,1,1))</f>
        <v>44344</v>
      </c>
      <c r="C708" s="3">
        <f ca="1">IF(A708&gt;$A$8,"",OFFSET(InputPriceData!G$15,CalculationsAndCharts!$A708+$A$11,IF($C$5,8,0),1,1))</f>
        <v>58520200</v>
      </c>
      <c r="D708" s="4">
        <f ca="1">IF(A708&gt;$A$8,"",OFFSET(InputPriceData!C$15,CalculationsAndCharts!$A708+$A$11,IF($C$5,8,0),1,1))</f>
        <v>420.97000100000002</v>
      </c>
      <c r="E708" s="4">
        <f ca="1">IF(A708&gt;$A$8,"",OFFSET(InputPriceData!D$15,CalculationsAndCharts!$A708+$A$11,IF($C$5,8,0),1,1))</f>
        <v>421.25</v>
      </c>
      <c r="F708" s="4">
        <f ca="1">IF(A708&gt;$A$8,"",OFFSET(InputPriceData!E$15,CalculationsAndCharts!$A708+$A$11,IF($C$5,8,0),1,1))</f>
        <v>419.790009</v>
      </c>
      <c r="G708" s="4">
        <f ca="1">IF(A708&gt;$A$8,"",OFFSET(InputPriceData!F$15,CalculationsAndCharts!$A708+$A$11,IF($C$5,8,0),1,1))</f>
        <v>420.040009</v>
      </c>
      <c r="H708" s="282">
        <f t="shared" ca="1" si="157"/>
        <v>421.25</v>
      </c>
      <c r="I708" s="292">
        <f t="shared" ca="1" si="158"/>
        <v>419.290009</v>
      </c>
      <c r="J708" s="50">
        <f t="shared" ca="1" si="159"/>
        <v>1.9599910000000023</v>
      </c>
      <c r="K708" s="282"/>
      <c r="L708" s="282"/>
      <c r="M708" s="292">
        <f t="shared" ca="1" si="160"/>
        <v>1.8138558835131056</v>
      </c>
      <c r="N708" s="291"/>
      <c r="P708" s="292">
        <f t="shared" ca="1" si="161"/>
        <v>419.81821366154912</v>
      </c>
      <c r="Q708" s="301">
        <f t="shared" ca="1" si="162"/>
        <v>421.63206954506222</v>
      </c>
      <c r="R708" s="301">
        <f t="shared" ca="1" si="163"/>
        <v>418.00435777803602</v>
      </c>
      <c r="S708" s="50"/>
      <c r="T708" s="292"/>
      <c r="U708" s="265"/>
      <c r="V708" s="292">
        <f t="shared" ca="1" si="164"/>
        <v>419.81821366154912</v>
      </c>
      <c r="W708" s="241">
        <f t="shared" ca="1" si="165"/>
        <v>0.22179533845087462</v>
      </c>
      <c r="X708" s="351">
        <f t="shared" ca="1" si="166"/>
        <v>4.9193172158538023E-2</v>
      </c>
      <c r="Y708" s="50">
        <f t="shared" ca="1" si="156"/>
        <v>3.3151784347468887</v>
      </c>
      <c r="Z708" s="265">
        <f t="shared" ca="1" si="167"/>
        <v>423.35518743474688</v>
      </c>
      <c r="AA708" s="265">
        <f t="shared" ca="1" si="168"/>
        <v>416.72483056525311</v>
      </c>
      <c r="AB708" s="292"/>
      <c r="AC708" s="37"/>
      <c r="AD708" s="50"/>
      <c r="AE708" s="228"/>
      <c r="AF708" s="50"/>
      <c r="AG708" s="50"/>
      <c r="AH708" s="228"/>
      <c r="AI708" s="50"/>
      <c r="AJ708" s="50"/>
      <c r="AK708" s="50"/>
      <c r="AL708" s="68"/>
      <c r="AM708" s="246"/>
      <c r="AN708" s="241"/>
      <c r="AO708" s="68"/>
      <c r="AP708" s="68"/>
      <c r="AQ708" s="241"/>
      <c r="AR708" s="241"/>
      <c r="AS708" s="228"/>
      <c r="AT708" s="194"/>
      <c r="AU708" s="37"/>
      <c r="AV708" s="68"/>
      <c r="AW708" s="228"/>
      <c r="AX708" s="241"/>
      <c r="AY708" s="38"/>
      <c r="AZ708" s="38"/>
      <c r="BA708" s="55"/>
      <c r="BB708" s="55"/>
      <c r="BC708" s="3">
        <f t="shared" ca="1" si="169"/>
        <v>58520200</v>
      </c>
      <c r="BD708" s="3" t="e">
        <f t="shared" ca="1" si="170"/>
        <v>#N/A</v>
      </c>
      <c r="BE708" s="132"/>
      <c r="BF708" s="132"/>
      <c r="BG708" s="125"/>
      <c r="BJ708" s="68"/>
      <c r="BK708" s="68"/>
      <c r="BL708" s="68"/>
      <c r="BN708" s="169"/>
      <c r="BP708" s="68"/>
      <c r="BQ708" s="68"/>
      <c r="BR708" s="68"/>
      <c r="BU708" s="68"/>
      <c r="BV708" s="68"/>
      <c r="BW708" s="68"/>
      <c r="BX708" s="68"/>
      <c r="BZ708" s="237"/>
      <c r="CD708" s="237"/>
      <c r="CF708" s="68"/>
      <c r="CG708" s="68"/>
      <c r="CH708" s="237"/>
      <c r="CL708" s="237"/>
    </row>
    <row r="709" spans="1:90" x14ac:dyDescent="0.4">
      <c r="A709">
        <v>677</v>
      </c>
      <c r="B709" s="47">
        <f ca="1">IF(A709&gt;$A$8,"",OFFSET(InputPriceData!B$15,$A709+$A$11,0,1,1))</f>
        <v>44343</v>
      </c>
      <c r="C709" s="3">
        <f ca="1">IF(A709&gt;$A$8,"",OFFSET(InputPriceData!G$15,CalculationsAndCharts!$A709+$A$11,IF($C$5,8,0),1,1))</f>
        <v>56707700</v>
      </c>
      <c r="D709" s="4">
        <f ca="1">IF(A709&gt;$A$8,"",OFFSET(InputPriceData!C$15,CalculationsAndCharts!$A709+$A$11,IF($C$5,8,0),1,1))</f>
        <v>420.17001299999998</v>
      </c>
      <c r="E709" s="4">
        <f ca="1">IF(A709&gt;$A$8,"",OFFSET(InputPriceData!D$15,CalculationsAndCharts!$A709+$A$11,IF($C$5,8,0),1,1))</f>
        <v>420.72000100000002</v>
      </c>
      <c r="F709" s="4">
        <f ca="1">IF(A709&gt;$A$8,"",OFFSET(InputPriceData!E$15,CalculationsAndCharts!$A709+$A$11,IF($C$5,8,0),1,1))</f>
        <v>418.98998999999998</v>
      </c>
      <c r="G709" s="4">
        <f ca="1">IF(A709&gt;$A$8,"",OFFSET(InputPriceData!F$15,CalculationsAndCharts!$A709+$A$11,IF($C$5,8,0),1,1))</f>
        <v>419.290009</v>
      </c>
      <c r="H709" s="282">
        <f t="shared" ca="1" si="157"/>
        <v>420.72000100000002</v>
      </c>
      <c r="I709" s="292">
        <f t="shared" ca="1" si="158"/>
        <v>418.98998999999998</v>
      </c>
      <c r="J709" s="50">
        <f t="shared" ca="1" si="159"/>
        <v>1.7300110000000473</v>
      </c>
      <c r="K709" s="282"/>
      <c r="L709" s="282"/>
      <c r="M709" s="292">
        <f t="shared" ca="1" si="160"/>
        <v>2.4930401877793571</v>
      </c>
      <c r="N709" s="291"/>
      <c r="P709" s="292">
        <f t="shared" ca="1" si="161"/>
        <v>418.84816433365916</v>
      </c>
      <c r="Q709" s="301">
        <f t="shared" ca="1" si="162"/>
        <v>421.3412045214385</v>
      </c>
      <c r="R709" s="301">
        <f t="shared" ca="1" si="163"/>
        <v>416.35512414587981</v>
      </c>
      <c r="S709" s="50"/>
      <c r="T709" s="292"/>
      <c r="U709" s="265"/>
      <c r="V709" s="292">
        <f t="shared" ca="1" si="164"/>
        <v>418.84816433365916</v>
      </c>
      <c r="W709" s="241">
        <f t="shared" ca="1" si="165"/>
        <v>0.44184466634084174</v>
      </c>
      <c r="X709" s="351">
        <f t="shared" ca="1" si="166"/>
        <v>0.19522670917384977</v>
      </c>
      <c r="Y709" s="50">
        <f t="shared" ca="1" si="156"/>
        <v>3.3346375501799046</v>
      </c>
      <c r="Z709" s="265">
        <f t="shared" ca="1" si="167"/>
        <v>422.62464655017988</v>
      </c>
      <c r="AA709" s="265">
        <f t="shared" ca="1" si="168"/>
        <v>415.95537144982012</v>
      </c>
      <c r="AB709" s="292"/>
      <c r="AC709" s="37"/>
      <c r="AD709" s="50"/>
      <c r="AE709" s="228"/>
      <c r="AF709" s="50"/>
      <c r="AG709" s="50"/>
      <c r="AH709" s="228"/>
      <c r="AI709" s="50"/>
      <c r="AJ709" s="50"/>
      <c r="AK709" s="50"/>
      <c r="AL709" s="68"/>
      <c r="AM709" s="246"/>
      <c r="AN709" s="241"/>
      <c r="AO709" s="68"/>
      <c r="AP709" s="68"/>
      <c r="AQ709" s="241"/>
      <c r="AR709" s="241"/>
      <c r="AS709" s="228"/>
      <c r="AT709" s="194"/>
      <c r="AU709" s="37"/>
      <c r="AV709" s="68"/>
      <c r="AW709" s="228"/>
      <c r="AX709" s="241"/>
      <c r="AY709" s="38"/>
      <c r="AZ709" s="38"/>
      <c r="BA709" s="55"/>
      <c r="BB709" s="55"/>
      <c r="BC709" s="3">
        <f t="shared" ca="1" si="169"/>
        <v>56707700</v>
      </c>
      <c r="BD709" s="3" t="e">
        <f t="shared" ca="1" si="170"/>
        <v>#N/A</v>
      </c>
      <c r="BE709" s="132"/>
      <c r="BF709" s="132"/>
      <c r="BG709" s="125"/>
      <c r="BJ709" s="68"/>
      <c r="BK709" s="68"/>
      <c r="BL709" s="68"/>
      <c r="BN709" s="169"/>
      <c r="BP709" s="68"/>
      <c r="BQ709" s="68"/>
      <c r="BR709" s="68"/>
      <c r="BU709" s="68"/>
      <c r="BV709" s="68"/>
      <c r="BW709" s="68"/>
      <c r="BX709" s="68"/>
      <c r="BZ709" s="237"/>
      <c r="CD709" s="237"/>
      <c r="CF709" s="68"/>
      <c r="CG709" s="68"/>
      <c r="CH709" s="237"/>
      <c r="CL709" s="237"/>
    </row>
    <row r="710" spans="1:90" x14ac:dyDescent="0.4">
      <c r="A710">
        <v>678</v>
      </c>
      <c r="B710" s="47">
        <f ca="1">IF(A710&gt;$A$8,"",OFFSET(InputPriceData!B$15,$A710+$A$11,0,1,1))</f>
        <v>44342</v>
      </c>
      <c r="C710" s="3">
        <f ca="1">IF(A710&gt;$A$8,"",OFFSET(InputPriceData!G$15,CalculationsAndCharts!$A710+$A$11,IF($C$5,8,0),1,1))</f>
        <v>43088600</v>
      </c>
      <c r="D710" s="4">
        <f ca="1">IF(A710&gt;$A$8,"",OFFSET(InputPriceData!C$15,CalculationsAndCharts!$A710+$A$11,IF($C$5,8,0),1,1))</f>
        <v>418.86999500000002</v>
      </c>
      <c r="E710" s="4">
        <f ca="1">IF(A710&gt;$A$8,"",OFFSET(InputPriceData!D$15,CalculationsAndCharts!$A710+$A$11,IF($C$5,8,0),1,1))</f>
        <v>419.60998499999999</v>
      </c>
      <c r="F710" s="4">
        <f ca="1">IF(A710&gt;$A$8,"",OFFSET(InputPriceData!E$15,CalculationsAndCharts!$A710+$A$11,IF($C$5,8,0),1,1))</f>
        <v>417.76001000000002</v>
      </c>
      <c r="G710" s="4">
        <f ca="1">IF(A710&gt;$A$8,"",OFFSET(InputPriceData!F$15,CalculationsAndCharts!$A710+$A$11,IF($C$5,8,0),1,1))</f>
        <v>419.07000699999998</v>
      </c>
      <c r="H710" s="282">
        <f t="shared" ca="1" si="157"/>
        <v>419.60998499999999</v>
      </c>
      <c r="I710" s="292">
        <f t="shared" ca="1" si="158"/>
        <v>417.76001000000002</v>
      </c>
      <c r="J710" s="50">
        <f t="shared" ca="1" si="159"/>
        <v>1.8499749999999722</v>
      </c>
      <c r="K710" s="282"/>
      <c r="L710" s="282"/>
      <c r="M710" s="292">
        <f t="shared" ca="1" si="160"/>
        <v>3.4996086389115519</v>
      </c>
      <c r="N710" s="291"/>
      <c r="P710" s="292">
        <f t="shared" ca="1" si="161"/>
        <v>417.67760245652534</v>
      </c>
      <c r="Q710" s="301">
        <f t="shared" ca="1" si="162"/>
        <v>421.17721109543686</v>
      </c>
      <c r="R710" s="301">
        <f t="shared" ca="1" si="163"/>
        <v>414.17799381761381</v>
      </c>
      <c r="S710" s="50"/>
      <c r="T710" s="292"/>
      <c r="U710" s="265"/>
      <c r="V710" s="292">
        <f t="shared" ca="1" si="164"/>
        <v>417.67760245652534</v>
      </c>
      <c r="W710" s="241">
        <f t="shared" ca="1" si="165"/>
        <v>1.3924045434746404</v>
      </c>
      <c r="X710" s="351">
        <f t="shared" ca="1" si="166"/>
        <v>1.9387904126888216</v>
      </c>
      <c r="Y710" s="50">
        <f t="shared" ca="1" si="156"/>
        <v>3.3525174023012618</v>
      </c>
      <c r="Z710" s="265">
        <f t="shared" ca="1" si="167"/>
        <v>422.42252440230124</v>
      </c>
      <c r="AA710" s="265">
        <f t="shared" ca="1" si="168"/>
        <v>415.71748959769872</v>
      </c>
      <c r="AB710" s="292"/>
      <c r="AC710" s="37"/>
      <c r="AD710" s="50"/>
      <c r="AE710" s="228"/>
      <c r="AF710" s="50"/>
      <c r="AG710" s="50"/>
      <c r="AH710" s="228"/>
      <c r="AI710" s="50"/>
      <c r="AJ710" s="50"/>
      <c r="AK710" s="50"/>
      <c r="AL710" s="68"/>
      <c r="AM710" s="246"/>
      <c r="AN710" s="241"/>
      <c r="AO710" s="68"/>
      <c r="AP710" s="68"/>
      <c r="AQ710" s="241"/>
      <c r="AR710" s="241"/>
      <c r="AS710" s="228"/>
      <c r="AT710" s="194"/>
      <c r="AU710" s="37"/>
      <c r="AV710" s="68"/>
      <c r="AW710" s="228"/>
      <c r="AX710" s="241"/>
      <c r="AY710" s="38"/>
      <c r="AZ710" s="38"/>
      <c r="BA710" s="55"/>
      <c r="BB710" s="55"/>
      <c r="BC710" s="3">
        <f t="shared" ca="1" si="169"/>
        <v>43088600</v>
      </c>
      <c r="BD710" s="3" t="e">
        <f t="shared" ca="1" si="170"/>
        <v>#N/A</v>
      </c>
      <c r="BE710" s="132"/>
      <c r="BF710" s="132"/>
      <c r="BG710" s="125"/>
      <c r="BJ710" s="68"/>
      <c r="BK710" s="68"/>
      <c r="BL710" s="68"/>
      <c r="BN710" s="169"/>
      <c r="BP710" s="68"/>
      <c r="BQ710" s="68"/>
      <c r="BR710" s="68"/>
      <c r="BU710" s="68"/>
      <c r="BV710" s="68"/>
      <c r="BW710" s="68"/>
      <c r="BX710" s="68"/>
      <c r="BZ710" s="237"/>
      <c r="CD710" s="237"/>
      <c r="CF710" s="68"/>
      <c r="CG710" s="68"/>
      <c r="CH710" s="237"/>
      <c r="CL710" s="237"/>
    </row>
    <row r="711" spans="1:90" x14ac:dyDescent="0.4">
      <c r="A711">
        <v>679</v>
      </c>
      <c r="B711" s="47">
        <f ca="1">IF(A711&gt;$A$8,"",OFFSET(InputPriceData!B$15,$A711+$A$11,0,1,1))</f>
        <v>44341</v>
      </c>
      <c r="C711" s="3">
        <f ca="1">IF(A711&gt;$A$8,"",OFFSET(InputPriceData!G$15,CalculationsAndCharts!$A711+$A$11,IF($C$5,8,0),1,1))</f>
        <v>57451400</v>
      </c>
      <c r="D711" s="4">
        <f ca="1">IF(A711&gt;$A$8,"",OFFSET(InputPriceData!C$15,CalculationsAndCharts!$A711+$A$11,IF($C$5,8,0),1,1))</f>
        <v>420.32998700000002</v>
      </c>
      <c r="E711" s="4">
        <f ca="1">IF(A711&gt;$A$8,"",OFFSET(InputPriceData!D$15,CalculationsAndCharts!$A711+$A$11,IF($C$5,8,0),1,1))</f>
        <v>420.709991</v>
      </c>
      <c r="F711" s="4">
        <f ca="1">IF(A711&gt;$A$8,"",OFFSET(InputPriceData!E$15,CalculationsAndCharts!$A711+$A$11,IF($C$5,8,0),1,1))</f>
        <v>417.61999500000002</v>
      </c>
      <c r="G711" s="4">
        <f ca="1">IF(A711&gt;$A$8,"",OFFSET(InputPriceData!F$15,CalculationsAndCharts!$A711+$A$11,IF($C$5,8,0),1,1))</f>
        <v>418.23998999999998</v>
      </c>
      <c r="H711" s="282">
        <f t="shared" ca="1" si="157"/>
        <v>420.709991</v>
      </c>
      <c r="I711" s="292">
        <f t="shared" ca="1" si="158"/>
        <v>417.61999500000002</v>
      </c>
      <c r="J711" s="50">
        <f t="shared" ca="1" si="159"/>
        <v>3.0899959999999851</v>
      </c>
      <c r="K711" s="282"/>
      <c r="L711" s="282"/>
      <c r="M711" s="292">
        <f t="shared" ca="1" si="160"/>
        <v>4.5200772210362956</v>
      </c>
      <c r="N711" s="291"/>
      <c r="P711" s="292">
        <f t="shared" ca="1" si="161"/>
        <v>416.29876284771268</v>
      </c>
      <c r="Q711" s="301">
        <f t="shared" ca="1" si="162"/>
        <v>420.81884006874895</v>
      </c>
      <c r="R711" s="301">
        <f t="shared" ca="1" si="163"/>
        <v>411.77868562667641</v>
      </c>
      <c r="S711" s="50"/>
      <c r="T711" s="292"/>
      <c r="U711" s="265"/>
      <c r="V711" s="292">
        <f t="shared" ca="1" si="164"/>
        <v>416.29876284771268</v>
      </c>
      <c r="W711" s="241">
        <f t="shared" ca="1" si="165"/>
        <v>1.941227152287297</v>
      </c>
      <c r="X711" s="351">
        <f t="shared" ca="1" si="166"/>
        <v>3.7683628567774488</v>
      </c>
      <c r="Y711" s="50">
        <f t="shared" ca="1" si="156"/>
        <v>3.3387888950052482</v>
      </c>
      <c r="Z711" s="265">
        <f t="shared" ca="1" si="167"/>
        <v>421.5787788950052</v>
      </c>
      <c r="AA711" s="265">
        <f t="shared" ca="1" si="168"/>
        <v>414.90120110499475</v>
      </c>
      <c r="AB711" s="292"/>
      <c r="AC711" s="37"/>
      <c r="AD711" s="50"/>
      <c r="AE711" s="228"/>
      <c r="AF711" s="50"/>
      <c r="AG711" s="50"/>
      <c r="AH711" s="228"/>
      <c r="AI711" s="50"/>
      <c r="AJ711" s="50"/>
      <c r="AK711" s="50"/>
      <c r="AL711" s="68"/>
      <c r="AM711" s="246"/>
      <c r="AN711" s="241"/>
      <c r="AO711" s="68"/>
      <c r="AP711" s="68"/>
      <c r="AQ711" s="241"/>
      <c r="AR711" s="241"/>
      <c r="AS711" s="228"/>
      <c r="AT711" s="194"/>
      <c r="AU711" s="37"/>
      <c r="AV711" s="68"/>
      <c r="AW711" s="228"/>
      <c r="AX711" s="241"/>
      <c r="AY711" s="38"/>
      <c r="AZ711" s="38"/>
      <c r="BA711" s="55"/>
      <c r="BB711" s="55"/>
      <c r="BC711" s="3" t="e">
        <f t="shared" ca="1" si="169"/>
        <v>#N/A</v>
      </c>
      <c r="BD711" s="3">
        <f t="shared" ca="1" si="170"/>
        <v>57451400</v>
      </c>
      <c r="BE711" s="132"/>
      <c r="BF711" s="132"/>
      <c r="BG711" s="125"/>
      <c r="BJ711" s="68"/>
      <c r="BK711" s="68"/>
      <c r="BL711" s="68"/>
      <c r="BN711" s="169"/>
      <c r="BP711" s="68"/>
      <c r="BQ711" s="68"/>
      <c r="BR711" s="68"/>
      <c r="BU711" s="68"/>
      <c r="BV711" s="68"/>
      <c r="BW711" s="68"/>
      <c r="BX711" s="68"/>
      <c r="BZ711" s="237"/>
      <c r="CD711" s="237"/>
      <c r="CF711" s="68"/>
      <c r="CG711" s="68"/>
      <c r="CH711" s="237"/>
      <c r="CL711" s="237"/>
    </row>
    <row r="712" spans="1:90" x14ac:dyDescent="0.4">
      <c r="A712">
        <v>680</v>
      </c>
      <c r="B712" s="47">
        <f ca="1">IF(A712&gt;$A$8,"",OFFSET(InputPriceData!B$15,$A712+$A$11,0,1,1))</f>
        <v>44340</v>
      </c>
      <c r="C712" s="3">
        <f ca="1">IF(A712&gt;$A$8,"",OFFSET(InputPriceData!G$15,CalculationsAndCharts!$A712+$A$11,IF($C$5,8,0),1,1))</f>
        <v>51376700</v>
      </c>
      <c r="D712" s="4">
        <f ca="1">IF(A712&gt;$A$8,"",OFFSET(InputPriceData!C$15,CalculationsAndCharts!$A712+$A$11,IF($C$5,8,0),1,1))</f>
        <v>417.33999599999999</v>
      </c>
      <c r="E712" s="4">
        <f ca="1">IF(A712&gt;$A$8,"",OFFSET(InputPriceData!D$15,CalculationsAndCharts!$A712+$A$11,IF($C$5,8,0),1,1))</f>
        <v>420.32000699999998</v>
      </c>
      <c r="F712" s="4">
        <f ca="1">IF(A712&gt;$A$8,"",OFFSET(InputPriceData!E$15,CalculationsAndCharts!$A712+$A$11,IF($C$5,8,0),1,1))</f>
        <v>417.07998700000002</v>
      </c>
      <c r="G712" s="4">
        <f ca="1">IF(A712&gt;$A$8,"",OFFSET(InputPriceData!F$15,CalculationsAndCharts!$A712+$A$11,IF($C$5,8,0),1,1))</f>
        <v>419.17001299999998</v>
      </c>
      <c r="H712" s="282">
        <f t="shared" ca="1" si="157"/>
        <v>420.32000699999998</v>
      </c>
      <c r="I712" s="292">
        <f t="shared" ca="1" si="158"/>
        <v>414.94000199999999</v>
      </c>
      <c r="J712" s="50">
        <f t="shared" ca="1" si="159"/>
        <v>5.3800049999999828</v>
      </c>
      <c r="K712" s="282"/>
      <c r="L712" s="282"/>
      <c r="M712" s="292">
        <f t="shared" ca="1" si="160"/>
        <v>4.9802861906236995</v>
      </c>
      <c r="N712" s="291"/>
      <c r="P712" s="292">
        <f t="shared" ca="1" si="161"/>
        <v>414.41419072117992</v>
      </c>
      <c r="Q712" s="301">
        <f t="shared" ca="1" si="162"/>
        <v>419.39447691180362</v>
      </c>
      <c r="R712" s="301">
        <f t="shared" ca="1" si="163"/>
        <v>409.43390453055622</v>
      </c>
      <c r="S712" s="50"/>
      <c r="T712" s="292"/>
      <c r="U712" s="265"/>
      <c r="V712" s="292">
        <f t="shared" ca="1" si="164"/>
        <v>414.41419072117992</v>
      </c>
      <c r="W712" s="241">
        <f t="shared" ca="1" si="165"/>
        <v>4.7558222788200624</v>
      </c>
      <c r="X712" s="351">
        <f t="shared" ca="1" si="166"/>
        <v>22.617845547721252</v>
      </c>
      <c r="Y712" s="50">
        <f t="shared" ca="1" si="156"/>
        <v>3.3107181519746685</v>
      </c>
      <c r="Z712" s="265">
        <f t="shared" ca="1" si="167"/>
        <v>422.48073115197462</v>
      </c>
      <c r="AA712" s="265">
        <f t="shared" ca="1" si="168"/>
        <v>415.85929484802534</v>
      </c>
      <c r="AB712" s="292"/>
      <c r="AC712" s="37"/>
      <c r="AD712" s="50"/>
      <c r="AE712" s="228"/>
      <c r="AF712" s="50"/>
      <c r="AG712" s="50"/>
      <c r="AH712" s="228"/>
      <c r="AI712" s="50"/>
      <c r="AJ712" s="50"/>
      <c r="AK712" s="50"/>
      <c r="AL712" s="68"/>
      <c r="AM712" s="246"/>
      <c r="AN712" s="241"/>
      <c r="AO712" s="68"/>
      <c r="AP712" s="68"/>
      <c r="AQ712" s="241"/>
      <c r="AR712" s="241"/>
      <c r="AS712" s="228"/>
      <c r="AT712" s="194"/>
      <c r="AU712" s="37"/>
      <c r="AV712" s="68"/>
      <c r="AW712" s="228"/>
      <c r="AX712" s="241"/>
      <c r="AY712" s="38"/>
      <c r="AZ712" s="38"/>
      <c r="BA712" s="55"/>
      <c r="BB712" s="55"/>
      <c r="BC712" s="3">
        <f t="shared" ca="1" si="169"/>
        <v>51376700</v>
      </c>
      <c r="BD712" s="3" t="e">
        <f t="shared" ca="1" si="170"/>
        <v>#N/A</v>
      </c>
      <c r="BE712" s="132"/>
      <c r="BF712" s="132"/>
      <c r="BG712" s="125"/>
      <c r="BJ712" s="68"/>
      <c r="BK712" s="68"/>
      <c r="BL712" s="68"/>
      <c r="BN712" s="169"/>
      <c r="BP712" s="68"/>
      <c r="BQ712" s="68"/>
      <c r="BR712" s="68"/>
      <c r="BU712" s="68"/>
      <c r="BV712" s="68"/>
      <c r="BW712" s="68"/>
      <c r="BX712" s="68"/>
      <c r="BZ712" s="237"/>
      <c r="CD712" s="237"/>
      <c r="CF712" s="68"/>
      <c r="CG712" s="68"/>
      <c r="CH712" s="237"/>
      <c r="CL712" s="237"/>
    </row>
    <row r="713" spans="1:90" x14ac:dyDescent="0.4">
      <c r="A713">
        <v>681</v>
      </c>
      <c r="B713" s="47">
        <f ca="1">IF(A713&gt;$A$8,"",OFFSET(InputPriceData!B$15,$A713+$A$11,0,1,1))</f>
        <v>44337</v>
      </c>
      <c r="C713" s="3">
        <f ca="1">IF(A713&gt;$A$8,"",OFFSET(InputPriceData!G$15,CalculationsAndCharts!$A713+$A$11,IF($C$5,8,0),1,1))</f>
        <v>76578700</v>
      </c>
      <c r="D713" s="4">
        <f ca="1">IF(A713&gt;$A$8,"",OFFSET(InputPriceData!C$15,CalculationsAndCharts!$A713+$A$11,IF($C$5,8,0),1,1))</f>
        <v>416.86999500000002</v>
      </c>
      <c r="E713" s="4">
        <f ca="1">IF(A713&gt;$A$8,"",OFFSET(InputPriceData!D$15,CalculationsAndCharts!$A713+$A$11,IF($C$5,8,0),1,1))</f>
        <v>418.20001200000002</v>
      </c>
      <c r="F713" s="4">
        <f ca="1">IF(A713&gt;$A$8,"",OFFSET(InputPriceData!E$15,CalculationsAndCharts!$A713+$A$11,IF($C$5,8,0),1,1))</f>
        <v>414.45001200000002</v>
      </c>
      <c r="G713" s="4">
        <f ca="1">IF(A713&gt;$A$8,"",OFFSET(InputPriceData!F$15,CalculationsAndCharts!$A713+$A$11,IF($C$5,8,0),1,1))</f>
        <v>414.94000199999999</v>
      </c>
      <c r="H713" s="282">
        <f t="shared" ca="1" si="157"/>
        <v>418.20001200000002</v>
      </c>
      <c r="I713" s="292">
        <f t="shared" ca="1" si="158"/>
        <v>414.45001200000002</v>
      </c>
      <c r="J713" s="50">
        <f t="shared" ca="1" si="159"/>
        <v>3.75</v>
      </c>
      <c r="K713" s="282"/>
      <c r="L713" s="282"/>
      <c r="M713" s="292">
        <f t="shared" ca="1" si="160"/>
        <v>5.4418219790165772</v>
      </c>
      <c r="N713" s="291"/>
      <c r="P713" s="292">
        <f t="shared" ca="1" si="161"/>
        <v>412.8254346113049</v>
      </c>
      <c r="Q713" s="301">
        <f t="shared" ca="1" si="162"/>
        <v>418.26725659032149</v>
      </c>
      <c r="R713" s="301">
        <f t="shared" ca="1" si="163"/>
        <v>407.3836126322883</v>
      </c>
      <c r="S713" s="50"/>
      <c r="T713" s="292"/>
      <c r="U713" s="265"/>
      <c r="V713" s="292">
        <f t="shared" ca="1" si="164"/>
        <v>412.8254346113049</v>
      </c>
      <c r="W713" s="241">
        <f t="shared" ca="1" si="165"/>
        <v>2.1145673886950931</v>
      </c>
      <c r="X713" s="351">
        <f t="shared" ca="1" si="166"/>
        <v>4.4713952413327851</v>
      </c>
      <c r="Y713" s="50">
        <f t="shared" ca="1" si="156"/>
        <v>3.1419705271358804</v>
      </c>
      <c r="Z713" s="265">
        <f t="shared" ca="1" si="167"/>
        <v>418.08197252713586</v>
      </c>
      <c r="AA713" s="265">
        <f t="shared" ca="1" si="168"/>
        <v>411.79803147286412</v>
      </c>
      <c r="AB713" s="292"/>
      <c r="AC713" s="37"/>
      <c r="AD713" s="50"/>
      <c r="AE713" s="228"/>
      <c r="AF713" s="50"/>
      <c r="AG713" s="50"/>
      <c r="AH713" s="228"/>
      <c r="AI713" s="50"/>
      <c r="AJ713" s="50"/>
      <c r="AK713" s="50"/>
      <c r="AL713" s="68"/>
      <c r="AM713" s="246"/>
      <c r="AN713" s="241"/>
      <c r="AO713" s="68"/>
      <c r="AP713" s="68"/>
      <c r="AQ713" s="241"/>
      <c r="AR713" s="241"/>
      <c r="AS713" s="228"/>
      <c r="AT713" s="194"/>
      <c r="AU713" s="37"/>
      <c r="AV713" s="68"/>
      <c r="AW713" s="228"/>
      <c r="AX713" s="241"/>
      <c r="AY713" s="38"/>
      <c r="AZ713" s="38"/>
      <c r="BA713" s="55"/>
      <c r="BB713" s="55"/>
      <c r="BC713" s="3" t="e">
        <f t="shared" ca="1" si="169"/>
        <v>#N/A</v>
      </c>
      <c r="BD713" s="3">
        <f t="shared" ca="1" si="170"/>
        <v>76578700</v>
      </c>
      <c r="BE713" s="132"/>
      <c r="BF713" s="132"/>
      <c r="BG713" s="125"/>
      <c r="BJ713" s="68"/>
      <c r="BK713" s="68"/>
      <c r="BL713" s="68"/>
      <c r="BN713" s="169"/>
      <c r="BP713" s="68"/>
      <c r="BQ713" s="68"/>
      <c r="BR713" s="68"/>
      <c r="BU713" s="68"/>
      <c r="BV713" s="68"/>
      <c r="BW713" s="68"/>
      <c r="BX713" s="68"/>
      <c r="BZ713" s="237"/>
      <c r="CD713" s="237"/>
      <c r="CF713" s="68"/>
      <c r="CG713" s="68"/>
      <c r="CH713" s="237"/>
      <c r="CL713" s="237"/>
    </row>
    <row r="714" spans="1:90" x14ac:dyDescent="0.4">
      <c r="A714">
        <v>682</v>
      </c>
      <c r="B714" s="47">
        <f ca="1">IF(A714&gt;$A$8,"",OFFSET(InputPriceData!B$15,$A714+$A$11,0,1,1))</f>
        <v>44336</v>
      </c>
      <c r="C714" s="3">
        <f ca="1">IF(A714&gt;$A$8,"",OFFSET(InputPriceData!G$15,CalculationsAndCharts!$A714+$A$11,IF($C$5,8,0),1,1))</f>
        <v>78022200</v>
      </c>
      <c r="D714" s="4">
        <f ca="1">IF(A714&gt;$A$8,"",OFFSET(InputPriceData!C$15,CalculationsAndCharts!$A714+$A$11,IF($C$5,8,0),1,1))</f>
        <v>411.79998799999998</v>
      </c>
      <c r="E714" s="4">
        <f ca="1">IF(A714&gt;$A$8,"",OFFSET(InputPriceData!D$15,CalculationsAndCharts!$A714+$A$11,IF($C$5,8,0),1,1))</f>
        <v>416.63000499999998</v>
      </c>
      <c r="F714" s="4">
        <f ca="1">IF(A714&gt;$A$8,"",OFFSET(InputPriceData!E$15,CalculationsAndCharts!$A714+$A$11,IF($C$5,8,0),1,1))</f>
        <v>411.67001299999998</v>
      </c>
      <c r="G714" s="4">
        <f ca="1">IF(A714&gt;$A$8,"",OFFSET(InputPriceData!F$15,CalculationsAndCharts!$A714+$A$11,IF($C$5,8,0),1,1))</f>
        <v>415.27999899999998</v>
      </c>
      <c r="H714" s="282">
        <f t="shared" ca="1" si="157"/>
        <v>416.63000499999998</v>
      </c>
      <c r="I714" s="292">
        <f t="shared" ca="1" si="158"/>
        <v>410.85998499999999</v>
      </c>
      <c r="J714" s="50">
        <f t="shared" ca="1" si="159"/>
        <v>5.7700199999999882</v>
      </c>
      <c r="K714" s="282"/>
      <c r="L714" s="282"/>
      <c r="M714" s="292">
        <f t="shared" ca="1" si="160"/>
        <v>5.9564038090629881</v>
      </c>
      <c r="N714" s="291"/>
      <c r="P714" s="292">
        <f t="shared" ca="1" si="161"/>
        <v>411.83721168697389</v>
      </c>
      <c r="Q714" s="301">
        <f t="shared" ca="1" si="162"/>
        <v>417.79361549603686</v>
      </c>
      <c r="R714" s="301">
        <f t="shared" ca="1" si="163"/>
        <v>405.88080787791091</v>
      </c>
      <c r="S714" s="50"/>
      <c r="T714" s="292"/>
      <c r="U714" s="265"/>
      <c r="V714" s="292">
        <f t="shared" ca="1" si="164"/>
        <v>411.83721168697389</v>
      </c>
      <c r="W714" s="241">
        <f t="shared" ca="1" si="165"/>
        <v>3.4427873130260878</v>
      </c>
      <c r="X714" s="351">
        <f t="shared" ca="1" si="166"/>
        <v>11.852784482733389</v>
      </c>
      <c r="Y714" s="50">
        <f t="shared" ca="1" si="156"/>
        <v>3.1106119013452824</v>
      </c>
      <c r="Z714" s="265">
        <f t="shared" ca="1" si="167"/>
        <v>418.39061090134527</v>
      </c>
      <c r="AA714" s="265">
        <f t="shared" ca="1" si="168"/>
        <v>412.16938709865468</v>
      </c>
      <c r="AB714" s="292"/>
      <c r="AC714" s="37"/>
      <c r="AD714" s="50"/>
      <c r="AE714" s="228"/>
      <c r="AF714" s="50"/>
      <c r="AG714" s="50"/>
      <c r="AH714" s="228"/>
      <c r="AI714" s="50"/>
      <c r="AJ714" s="50"/>
      <c r="AK714" s="50"/>
      <c r="AL714" s="68"/>
      <c r="AM714" s="246"/>
      <c r="AN714" s="241"/>
      <c r="AO714" s="68"/>
      <c r="AP714" s="68"/>
      <c r="AQ714" s="241"/>
      <c r="AR714" s="241"/>
      <c r="AS714" s="228"/>
      <c r="AT714" s="194"/>
      <c r="AU714" s="37"/>
      <c r="AV714" s="68"/>
      <c r="AW714" s="228"/>
      <c r="AX714" s="241"/>
      <c r="AY714" s="38"/>
      <c r="AZ714" s="38"/>
      <c r="BA714" s="55"/>
      <c r="BB714" s="55"/>
      <c r="BC714" s="3">
        <f t="shared" ca="1" si="169"/>
        <v>78022200</v>
      </c>
      <c r="BD714" s="3" t="e">
        <f t="shared" ca="1" si="170"/>
        <v>#N/A</v>
      </c>
      <c r="BE714" s="132"/>
      <c r="BF714" s="132"/>
      <c r="BG714" s="125"/>
      <c r="BJ714" s="68"/>
      <c r="BK714" s="68"/>
      <c r="BL714" s="68"/>
      <c r="BN714" s="169"/>
      <c r="BP714" s="68"/>
      <c r="BQ714" s="68"/>
      <c r="BR714" s="68"/>
      <c r="BU714" s="68"/>
      <c r="BV714" s="68"/>
      <c r="BW714" s="68"/>
      <c r="BX714" s="68"/>
      <c r="BZ714" s="237"/>
      <c r="CD714" s="237"/>
      <c r="CF714" s="68"/>
      <c r="CG714" s="68"/>
      <c r="CH714" s="237"/>
      <c r="CL714" s="237"/>
    </row>
    <row r="715" spans="1:90" x14ac:dyDescent="0.4">
      <c r="A715">
        <v>683</v>
      </c>
      <c r="B715" s="47">
        <f ca="1">IF(A715&gt;$A$8,"",OFFSET(InputPriceData!B$15,$A715+$A$11,0,1,1))</f>
        <v>44335</v>
      </c>
      <c r="C715" s="3">
        <f ca="1">IF(A715&gt;$A$8,"",OFFSET(InputPriceData!G$15,CalculationsAndCharts!$A715+$A$11,IF($C$5,8,0),1,1))</f>
        <v>106467100</v>
      </c>
      <c r="D715" s="4">
        <f ca="1">IF(A715&gt;$A$8,"",OFFSET(InputPriceData!C$15,CalculationsAndCharts!$A715+$A$11,IF($C$5,8,0),1,1))</f>
        <v>406.92001299999998</v>
      </c>
      <c r="E715" s="4">
        <f ca="1">IF(A715&gt;$A$8,"",OFFSET(InputPriceData!D$15,CalculationsAndCharts!$A715+$A$11,IF($C$5,8,0),1,1))</f>
        <v>411.04998799999998</v>
      </c>
      <c r="F715" s="4">
        <f ca="1">IF(A715&gt;$A$8,"",OFFSET(InputPriceData!E$15,CalculationsAndCharts!$A715+$A$11,IF($C$5,8,0),1,1))</f>
        <v>405.32998700000002</v>
      </c>
      <c r="G715" s="4">
        <f ca="1">IF(A715&gt;$A$8,"",OFFSET(InputPriceData!F$15,CalculationsAndCharts!$A715+$A$11,IF($C$5,8,0),1,1))</f>
        <v>410.85998499999999</v>
      </c>
      <c r="H715" s="282">
        <f t="shared" ca="1" si="157"/>
        <v>411.94000199999999</v>
      </c>
      <c r="I715" s="292">
        <f t="shared" ca="1" si="158"/>
        <v>405.32998700000002</v>
      </c>
      <c r="J715" s="50">
        <f t="shared" ca="1" si="159"/>
        <v>6.6100149999999758</v>
      </c>
      <c r="K715" s="282"/>
      <c r="L715" s="282"/>
      <c r="M715" s="292">
        <f t="shared" ca="1" si="160"/>
        <v>5.8997009265467382</v>
      </c>
      <c r="N715" s="291"/>
      <c r="P715" s="292">
        <f t="shared" ca="1" si="161"/>
        <v>411.71478286547728</v>
      </c>
      <c r="Q715" s="301">
        <f t="shared" ca="1" si="162"/>
        <v>417.61448379202403</v>
      </c>
      <c r="R715" s="301">
        <f t="shared" ca="1" si="163"/>
        <v>405.81508193893052</v>
      </c>
      <c r="S715" s="50"/>
      <c r="T715" s="292"/>
      <c r="U715" s="265"/>
      <c r="V715" s="292">
        <f t="shared" ca="1" si="164"/>
        <v>411.71478286547728</v>
      </c>
      <c r="W715" s="241">
        <f t="shared" ca="1" si="165"/>
        <v>-0.85479786547728054</v>
      </c>
      <c r="X715" s="351">
        <f t="shared" ca="1" si="166"/>
        <v>0.73067939082451494</v>
      </c>
      <c r="Y715" s="50">
        <f t="shared" ca="1" si="156"/>
        <v>3.1514169092665525</v>
      </c>
      <c r="Z715" s="265">
        <f t="shared" ca="1" si="167"/>
        <v>414.01140190926657</v>
      </c>
      <c r="AA715" s="265">
        <f t="shared" ca="1" si="168"/>
        <v>407.70856809073342</v>
      </c>
      <c r="AB715" s="292"/>
      <c r="AC715" s="37"/>
      <c r="AD715" s="50"/>
      <c r="AE715" s="228"/>
      <c r="AF715" s="50"/>
      <c r="AG715" s="50"/>
      <c r="AH715" s="228"/>
      <c r="AI715" s="50"/>
      <c r="AJ715" s="50"/>
      <c r="AK715" s="50"/>
      <c r="AL715" s="68"/>
      <c r="AM715" s="246"/>
      <c r="AN715" s="241"/>
      <c r="AO715" s="68"/>
      <c r="AP715" s="68"/>
      <c r="AQ715" s="241"/>
      <c r="AR715" s="241"/>
      <c r="AS715" s="228"/>
      <c r="AT715" s="194"/>
      <c r="AU715" s="37"/>
      <c r="AV715" s="68"/>
      <c r="AW715" s="228"/>
      <c r="AX715" s="241"/>
      <c r="AY715" s="38"/>
      <c r="AZ715" s="38"/>
      <c r="BA715" s="55"/>
      <c r="BB715" s="55"/>
      <c r="BC715" s="3" t="e">
        <f t="shared" ca="1" si="169"/>
        <v>#N/A</v>
      </c>
      <c r="BD715" s="3">
        <f t="shared" ca="1" si="170"/>
        <v>106467100</v>
      </c>
      <c r="BE715" s="132"/>
      <c r="BF715" s="132"/>
      <c r="BG715" s="125"/>
      <c r="BJ715" s="68"/>
      <c r="BK715" s="68"/>
      <c r="BL715" s="68"/>
      <c r="BN715" s="169"/>
      <c r="BP715" s="68"/>
      <c r="BQ715" s="68"/>
      <c r="BR715" s="68"/>
      <c r="BU715" s="68"/>
      <c r="BV715" s="68"/>
      <c r="BW715" s="68"/>
      <c r="BX715" s="68"/>
      <c r="BZ715" s="237"/>
      <c r="CD715" s="237"/>
      <c r="CF715" s="68"/>
      <c r="CG715" s="68"/>
      <c r="CH715" s="237"/>
      <c r="CL715" s="237"/>
    </row>
    <row r="716" spans="1:90" x14ac:dyDescent="0.4">
      <c r="A716">
        <v>684</v>
      </c>
      <c r="B716" s="47">
        <f ca="1">IF(A716&gt;$A$8,"",OFFSET(InputPriceData!B$15,$A716+$A$11,0,1,1))</f>
        <v>44334</v>
      </c>
      <c r="C716" s="3">
        <f ca="1">IF(A716&gt;$A$8,"",OFFSET(InputPriceData!G$15,CalculationsAndCharts!$A716+$A$11,IF($C$5,8,0),1,1))</f>
        <v>59810200</v>
      </c>
      <c r="D716" s="4">
        <f ca="1">IF(A716&gt;$A$8,"",OFFSET(InputPriceData!C$15,CalculationsAndCharts!$A716+$A$11,IF($C$5,8,0),1,1))</f>
        <v>415.79998799999998</v>
      </c>
      <c r="E716" s="4">
        <f ca="1">IF(A716&gt;$A$8,"",OFFSET(InputPriceData!D$15,CalculationsAndCharts!$A716+$A$11,IF($C$5,8,0),1,1))</f>
        <v>416.05999800000001</v>
      </c>
      <c r="F716" s="4">
        <f ca="1">IF(A716&gt;$A$8,"",OFFSET(InputPriceData!E$15,CalculationsAndCharts!$A716+$A$11,IF($C$5,8,0),1,1))</f>
        <v>411.76998900000001</v>
      </c>
      <c r="G716" s="4">
        <f ca="1">IF(A716&gt;$A$8,"",OFFSET(InputPriceData!F$15,CalculationsAndCharts!$A716+$A$11,IF($C$5,8,0),1,1))</f>
        <v>411.94000199999999</v>
      </c>
      <c r="H716" s="282">
        <f t="shared" ca="1" si="157"/>
        <v>416.05999800000001</v>
      </c>
      <c r="I716" s="292">
        <f t="shared" ca="1" si="158"/>
        <v>411.76998900000001</v>
      </c>
      <c r="J716" s="50">
        <f t="shared" ca="1" si="159"/>
        <v>4.2900089999999977</v>
      </c>
      <c r="K716" s="282"/>
      <c r="L716" s="282"/>
      <c r="M716" s="292">
        <f t="shared" ca="1" si="160"/>
        <v>6.2153341336651726</v>
      </c>
      <c r="N716" s="291"/>
      <c r="P716" s="292">
        <f t="shared" ca="1" si="161"/>
        <v>412.52196379739826</v>
      </c>
      <c r="Q716" s="301">
        <f t="shared" ca="1" si="162"/>
        <v>418.73729793106344</v>
      </c>
      <c r="R716" s="301">
        <f t="shared" ca="1" si="163"/>
        <v>406.30662966373308</v>
      </c>
      <c r="S716" s="50"/>
      <c r="T716" s="292"/>
      <c r="U716" s="265"/>
      <c r="V716" s="292">
        <f t="shared" ca="1" si="164"/>
        <v>412.52196379739826</v>
      </c>
      <c r="W716" s="241">
        <f t="shared" ca="1" si="165"/>
        <v>-0.58196179739826448</v>
      </c>
      <c r="X716" s="351">
        <f t="shared" ca="1" si="166"/>
        <v>0.33867953363101866</v>
      </c>
      <c r="Y716" s="50">
        <f t="shared" ca="1" si="156"/>
        <v>3.1515113941650119</v>
      </c>
      <c r="Z716" s="265">
        <f t="shared" ca="1" si="167"/>
        <v>415.09151339416502</v>
      </c>
      <c r="AA716" s="265">
        <f t="shared" ca="1" si="168"/>
        <v>408.78849060583497</v>
      </c>
      <c r="AB716" s="292"/>
      <c r="AC716" s="37"/>
      <c r="AD716" s="50"/>
      <c r="AE716" s="228"/>
      <c r="AF716" s="50"/>
      <c r="AG716" s="50"/>
      <c r="AH716" s="228"/>
      <c r="AI716" s="50"/>
      <c r="AJ716" s="50"/>
      <c r="AK716" s="50"/>
      <c r="AL716" s="68"/>
      <c r="AM716" s="246"/>
      <c r="AN716" s="241"/>
      <c r="AO716" s="68"/>
      <c r="AP716" s="68"/>
      <c r="AQ716" s="241"/>
      <c r="AR716" s="241"/>
      <c r="AS716" s="228"/>
      <c r="AT716" s="194"/>
      <c r="AU716" s="37"/>
      <c r="AV716" s="68"/>
      <c r="AW716" s="228"/>
      <c r="AX716" s="241"/>
      <c r="AY716" s="38"/>
      <c r="AZ716" s="38"/>
      <c r="BA716" s="55"/>
      <c r="BB716" s="55"/>
      <c r="BC716" s="3" t="e">
        <f t="shared" ca="1" si="169"/>
        <v>#N/A</v>
      </c>
      <c r="BD716" s="3">
        <f t="shared" ca="1" si="170"/>
        <v>59810200</v>
      </c>
      <c r="BE716" s="132"/>
      <c r="BF716" s="132"/>
      <c r="BG716" s="125"/>
      <c r="BJ716" s="68"/>
      <c r="BK716" s="68"/>
      <c r="BL716" s="68"/>
      <c r="BN716" s="169"/>
      <c r="BP716" s="68"/>
      <c r="BQ716" s="68"/>
      <c r="BR716" s="68"/>
      <c r="BU716" s="68"/>
      <c r="BV716" s="68"/>
      <c r="BW716" s="68"/>
      <c r="BX716" s="68"/>
      <c r="BZ716" s="237"/>
      <c r="CD716" s="237"/>
      <c r="CF716" s="68"/>
      <c r="CG716" s="68"/>
      <c r="CH716" s="237"/>
      <c r="CL716" s="237"/>
    </row>
    <row r="717" spans="1:90" x14ac:dyDescent="0.4">
      <c r="A717">
        <v>685</v>
      </c>
      <c r="B717" s="47">
        <f ca="1">IF(A717&gt;$A$8,"",OFFSET(InputPriceData!B$15,$A717+$A$11,0,1,1))</f>
        <v>44333</v>
      </c>
      <c r="C717" s="3">
        <f ca="1">IF(A717&gt;$A$8,"",OFFSET(InputPriceData!G$15,CalculationsAndCharts!$A717+$A$11,IF($C$5,8,0),1,1))</f>
        <v>65129200</v>
      </c>
      <c r="D717" s="4">
        <f ca="1">IF(A717&gt;$A$8,"",OFFSET(InputPriceData!C$15,CalculationsAndCharts!$A717+$A$11,IF($C$5,8,0),1,1))</f>
        <v>415.39001500000001</v>
      </c>
      <c r="E717" s="4">
        <f ca="1">IF(A717&gt;$A$8,"",OFFSET(InputPriceData!D$15,CalculationsAndCharts!$A717+$A$11,IF($C$5,8,0),1,1))</f>
        <v>416.39001500000001</v>
      </c>
      <c r="F717" s="4">
        <f ca="1">IF(A717&gt;$A$8,"",OFFSET(InputPriceData!E$15,CalculationsAndCharts!$A717+$A$11,IF($C$5,8,0),1,1))</f>
        <v>413.35998499999999</v>
      </c>
      <c r="G717" s="4">
        <f ca="1">IF(A717&gt;$A$8,"",OFFSET(InputPriceData!F$15,CalculationsAndCharts!$A717+$A$11,IF($C$5,8,0),1,1))</f>
        <v>415.51998900000001</v>
      </c>
      <c r="H717" s="282">
        <f t="shared" ca="1" si="157"/>
        <v>416.57998700000002</v>
      </c>
      <c r="I717" s="292">
        <f t="shared" ca="1" si="158"/>
        <v>413.35998499999999</v>
      </c>
      <c r="J717" s="50">
        <f t="shared" ca="1" si="159"/>
        <v>3.2200020000000222</v>
      </c>
      <c r="K717" s="282"/>
      <c r="L717" s="282"/>
      <c r="M717" s="292">
        <f t="shared" ca="1" si="160"/>
        <v>7.4567573722753178</v>
      </c>
      <c r="N717" s="291"/>
      <c r="P717" s="292">
        <f t="shared" ca="1" si="161"/>
        <v>412.48277096566596</v>
      </c>
      <c r="Q717" s="301">
        <f t="shared" ca="1" si="162"/>
        <v>419.93952833794128</v>
      </c>
      <c r="R717" s="301">
        <f t="shared" ca="1" si="163"/>
        <v>405.02601359339064</v>
      </c>
      <c r="S717" s="50"/>
      <c r="T717" s="292"/>
      <c r="U717" s="265"/>
      <c r="V717" s="292">
        <f t="shared" ca="1" si="164"/>
        <v>412.48277096566596</v>
      </c>
      <c r="W717" s="241">
        <f t="shared" ca="1" si="165"/>
        <v>3.037218034334046</v>
      </c>
      <c r="X717" s="351">
        <f t="shared" ca="1" si="166"/>
        <v>9.224693388083967</v>
      </c>
      <c r="Y717" s="50">
        <f t="shared" ca="1" si="156"/>
        <v>3.363924795679162</v>
      </c>
      <c r="Z717" s="265">
        <f t="shared" ca="1" si="167"/>
        <v>418.88391379567918</v>
      </c>
      <c r="AA717" s="265">
        <f t="shared" ca="1" si="168"/>
        <v>412.15606420432084</v>
      </c>
      <c r="AB717" s="292"/>
      <c r="AC717" s="37"/>
      <c r="AD717" s="50"/>
      <c r="AE717" s="228"/>
      <c r="AF717" s="50"/>
      <c r="AG717" s="50"/>
      <c r="AH717" s="228"/>
      <c r="AI717" s="50"/>
      <c r="AJ717" s="50"/>
      <c r="AK717" s="50"/>
      <c r="AL717" s="68"/>
      <c r="AM717" s="246"/>
      <c r="AN717" s="241"/>
      <c r="AO717" s="68"/>
      <c r="AP717" s="68"/>
      <c r="AQ717" s="241"/>
      <c r="AR717" s="241"/>
      <c r="AS717" s="228"/>
      <c r="AT717" s="194"/>
      <c r="AU717" s="37"/>
      <c r="AV717" s="68"/>
      <c r="AW717" s="228"/>
      <c r="AX717" s="241"/>
      <c r="AY717" s="38"/>
      <c r="AZ717" s="38"/>
      <c r="BA717" s="55"/>
      <c r="BB717" s="55"/>
      <c r="BC717" s="3" t="e">
        <f t="shared" ca="1" si="169"/>
        <v>#N/A</v>
      </c>
      <c r="BD717" s="3">
        <f t="shared" ca="1" si="170"/>
        <v>65129200</v>
      </c>
      <c r="BE717" s="132"/>
      <c r="BF717" s="132"/>
      <c r="BG717" s="125"/>
      <c r="BJ717" s="68"/>
      <c r="BK717" s="68"/>
      <c r="BL717" s="68"/>
      <c r="BN717" s="169"/>
      <c r="BP717" s="68"/>
      <c r="BQ717" s="68"/>
      <c r="BR717" s="68"/>
      <c r="BU717" s="68"/>
      <c r="BV717" s="68"/>
      <c r="BW717" s="68"/>
      <c r="BX717" s="68"/>
      <c r="BZ717" s="237"/>
      <c r="CD717" s="237"/>
      <c r="CF717" s="68"/>
      <c r="CG717" s="68"/>
      <c r="CH717" s="237"/>
      <c r="CL717" s="237"/>
    </row>
    <row r="718" spans="1:90" x14ac:dyDescent="0.4">
      <c r="A718">
        <v>686</v>
      </c>
      <c r="B718" s="47">
        <f ca="1">IF(A718&gt;$A$8,"",OFFSET(InputPriceData!B$15,$A718+$A$11,0,1,1))</f>
        <v>44330</v>
      </c>
      <c r="C718" s="3">
        <f ca="1">IF(A718&gt;$A$8,"",OFFSET(InputPriceData!G$15,CalculationsAndCharts!$A718+$A$11,IF($C$5,8,0),1,1))</f>
        <v>82201600</v>
      </c>
      <c r="D718" s="4">
        <f ca="1">IF(A718&gt;$A$8,"",OFFSET(InputPriceData!C$15,CalculationsAndCharts!$A718+$A$11,IF($C$5,8,0),1,1))</f>
        <v>413.209991</v>
      </c>
      <c r="E718" s="4">
        <f ca="1">IF(A718&gt;$A$8,"",OFFSET(InputPriceData!D$15,CalculationsAndCharts!$A718+$A$11,IF($C$5,8,0),1,1))</f>
        <v>417.48998999999998</v>
      </c>
      <c r="F718" s="4">
        <f ca="1">IF(A718&gt;$A$8,"",OFFSET(InputPriceData!E$15,CalculationsAndCharts!$A718+$A$11,IF($C$5,8,0),1,1))</f>
        <v>413.17999300000002</v>
      </c>
      <c r="G718" s="4">
        <f ca="1">IF(A718&gt;$A$8,"",OFFSET(InputPriceData!F$15,CalculationsAndCharts!$A718+$A$11,IF($C$5,8,0),1,1))</f>
        <v>416.57998700000002</v>
      </c>
      <c r="H718" s="282">
        <f t="shared" ca="1" si="157"/>
        <v>417.48998999999998</v>
      </c>
      <c r="I718" s="292">
        <f t="shared" ca="1" si="158"/>
        <v>410.27999899999998</v>
      </c>
      <c r="J718" s="50">
        <f t="shared" ca="1" si="159"/>
        <v>7.2099910000000023</v>
      </c>
      <c r="K718" s="282"/>
      <c r="L718" s="282"/>
      <c r="M718" s="292">
        <f t="shared" ca="1" si="160"/>
        <v>8.2098024506771434</v>
      </c>
      <c r="N718" s="291"/>
      <c r="P718" s="292">
        <f t="shared" ca="1" si="161"/>
        <v>411.42072974205121</v>
      </c>
      <c r="Q718" s="301">
        <f t="shared" ca="1" si="162"/>
        <v>419.63053219272837</v>
      </c>
      <c r="R718" s="301">
        <f t="shared" ca="1" si="163"/>
        <v>403.21092729137405</v>
      </c>
      <c r="S718" s="50"/>
      <c r="T718" s="292"/>
      <c r="U718" s="265"/>
      <c r="V718" s="292">
        <f t="shared" ca="1" si="164"/>
        <v>411.42072974205121</v>
      </c>
      <c r="W718" s="241">
        <f t="shared" ca="1" si="165"/>
        <v>5.1592572579488092</v>
      </c>
      <c r="X718" s="351">
        <f t="shared" ca="1" si="166"/>
        <v>26.617935453697466</v>
      </c>
      <c r="Y718" s="50">
        <f t="shared" ca="1" si="156"/>
        <v>3.3571771621668396</v>
      </c>
      <c r="Z718" s="265">
        <f t="shared" ca="1" si="167"/>
        <v>419.93716416216688</v>
      </c>
      <c r="AA718" s="265">
        <f t="shared" ca="1" si="168"/>
        <v>413.22280983783315</v>
      </c>
      <c r="AB718" s="292"/>
      <c r="AC718" s="37"/>
      <c r="AD718" s="50"/>
      <c r="AE718" s="228"/>
      <c r="AF718" s="50"/>
      <c r="AG718" s="50"/>
      <c r="AH718" s="228"/>
      <c r="AI718" s="50"/>
      <c r="AJ718" s="50"/>
      <c r="AK718" s="50"/>
      <c r="AL718" s="68"/>
      <c r="AM718" s="246"/>
      <c r="AN718" s="241"/>
      <c r="AO718" s="68"/>
      <c r="AP718" s="68"/>
      <c r="AQ718" s="241"/>
      <c r="AR718" s="241"/>
      <c r="AS718" s="228"/>
      <c r="AT718" s="194"/>
      <c r="AU718" s="37"/>
      <c r="AV718" s="68"/>
      <c r="AW718" s="228"/>
      <c r="AX718" s="241"/>
      <c r="AY718" s="38"/>
      <c r="AZ718" s="38"/>
      <c r="BA718" s="55"/>
      <c r="BB718" s="55"/>
      <c r="BC718" s="3">
        <f t="shared" ca="1" si="169"/>
        <v>82201600</v>
      </c>
      <c r="BD718" s="3" t="e">
        <f t="shared" ca="1" si="170"/>
        <v>#N/A</v>
      </c>
      <c r="BE718" s="132"/>
      <c r="BF718" s="132"/>
      <c r="BG718" s="125"/>
      <c r="BJ718" s="68"/>
      <c r="BK718" s="68"/>
      <c r="BL718" s="68"/>
      <c r="BN718" s="169"/>
      <c r="BP718" s="68"/>
      <c r="BQ718" s="68"/>
      <c r="BR718" s="68"/>
      <c r="BU718" s="68"/>
      <c r="BV718" s="68"/>
      <c r="BW718" s="68"/>
      <c r="BX718" s="68"/>
      <c r="BZ718" s="237"/>
      <c r="CD718" s="237"/>
      <c r="CF718" s="68"/>
      <c r="CG718" s="68"/>
      <c r="CH718" s="237"/>
      <c r="CL718" s="237"/>
    </row>
    <row r="719" spans="1:90" x14ac:dyDescent="0.4">
      <c r="A719">
        <v>687</v>
      </c>
      <c r="B719" s="47">
        <f ca="1">IF(A719&gt;$A$8,"",OFFSET(InputPriceData!B$15,$A719+$A$11,0,1,1))</f>
        <v>44329</v>
      </c>
      <c r="C719" s="3">
        <f ca="1">IF(A719&gt;$A$8,"",OFFSET(InputPriceData!G$15,CalculationsAndCharts!$A719+$A$11,IF($C$5,8,0),1,1))</f>
        <v>106394000</v>
      </c>
      <c r="D719" s="4">
        <f ca="1">IF(A719&gt;$A$8,"",OFFSET(InputPriceData!C$15,CalculationsAndCharts!$A719+$A$11,IF($C$5,8,0),1,1))</f>
        <v>407.07000699999998</v>
      </c>
      <c r="E719" s="4">
        <f ca="1">IF(A719&gt;$A$8,"",OFFSET(InputPriceData!D$15,CalculationsAndCharts!$A719+$A$11,IF($C$5,8,0),1,1))</f>
        <v>412.35000600000001</v>
      </c>
      <c r="F719" s="4">
        <f ca="1">IF(A719&gt;$A$8,"",OFFSET(InputPriceData!E$15,CalculationsAndCharts!$A719+$A$11,IF($C$5,8,0),1,1))</f>
        <v>407.01998900000001</v>
      </c>
      <c r="G719" s="4">
        <f ca="1">IF(A719&gt;$A$8,"",OFFSET(InputPriceData!F$15,CalculationsAndCharts!$A719+$A$11,IF($C$5,8,0),1,1))</f>
        <v>410.27999899999998</v>
      </c>
      <c r="H719" s="282">
        <f t="shared" ca="1" si="157"/>
        <v>412.35000600000001</v>
      </c>
      <c r="I719" s="292">
        <f t="shared" ca="1" si="158"/>
        <v>405.41000400000001</v>
      </c>
      <c r="J719" s="50">
        <f t="shared" ca="1" si="159"/>
        <v>6.9400019999999927</v>
      </c>
      <c r="K719" s="282"/>
      <c r="L719" s="282"/>
      <c r="M719" s="292">
        <f t="shared" ca="1" si="160"/>
        <v>8.08935872775489</v>
      </c>
      <c r="N719" s="291"/>
      <c r="P719" s="292">
        <f t="shared" ca="1" si="161"/>
        <v>411.63896617702238</v>
      </c>
      <c r="Q719" s="301">
        <f t="shared" ca="1" si="162"/>
        <v>419.72832490477725</v>
      </c>
      <c r="R719" s="301">
        <f t="shared" ca="1" si="163"/>
        <v>403.54960744926751</v>
      </c>
      <c r="S719" s="50"/>
      <c r="T719" s="292"/>
      <c r="U719" s="265"/>
      <c r="V719" s="292">
        <f t="shared" ca="1" si="164"/>
        <v>411.63896617702238</v>
      </c>
      <c r="W719" s="241">
        <f t="shared" ca="1" si="165"/>
        <v>-1.3589671770224072</v>
      </c>
      <c r="X719" s="351">
        <f t="shared" ca="1" si="166"/>
        <v>1.8467917882242506</v>
      </c>
      <c r="Y719" s="50">
        <f t="shared" ca="1" si="156"/>
        <v>3.1527361598185681</v>
      </c>
      <c r="Z719" s="265">
        <f t="shared" ca="1" si="167"/>
        <v>413.43273515981855</v>
      </c>
      <c r="AA719" s="265">
        <f t="shared" ca="1" si="168"/>
        <v>407.1272628401814</v>
      </c>
      <c r="AB719" s="292"/>
      <c r="AC719" s="37"/>
      <c r="AD719" s="50"/>
      <c r="AE719" s="228"/>
      <c r="AF719" s="50"/>
      <c r="AG719" s="50"/>
      <c r="AH719" s="228"/>
      <c r="AI719" s="50"/>
      <c r="AJ719" s="50"/>
      <c r="AK719" s="50"/>
      <c r="AL719" s="68"/>
      <c r="AM719" s="246"/>
      <c r="AN719" s="241"/>
      <c r="AO719" s="68"/>
      <c r="AP719" s="68"/>
      <c r="AQ719" s="241"/>
      <c r="AR719" s="241"/>
      <c r="AS719" s="228"/>
      <c r="AT719" s="194"/>
      <c r="AU719" s="37"/>
      <c r="AV719" s="68"/>
      <c r="AW719" s="228"/>
      <c r="AX719" s="241"/>
      <c r="AY719" s="38"/>
      <c r="AZ719" s="38"/>
      <c r="BA719" s="55"/>
      <c r="BB719" s="55"/>
      <c r="BC719" s="3">
        <f t="shared" ca="1" si="169"/>
        <v>106394000</v>
      </c>
      <c r="BD719" s="3" t="e">
        <f t="shared" ca="1" si="170"/>
        <v>#N/A</v>
      </c>
      <c r="BE719" s="132"/>
      <c r="BF719" s="132"/>
      <c r="BG719" s="125"/>
      <c r="BJ719" s="68"/>
      <c r="BK719" s="68"/>
      <c r="BL719" s="68"/>
      <c r="BN719" s="169"/>
      <c r="BP719" s="68"/>
      <c r="BQ719" s="68"/>
      <c r="BR719" s="68"/>
      <c r="BU719" s="68"/>
      <c r="BV719" s="68"/>
      <c r="BW719" s="68"/>
      <c r="BX719" s="68"/>
      <c r="BZ719" s="237"/>
      <c r="CD719" s="237"/>
      <c r="CF719" s="68"/>
      <c r="CG719" s="68"/>
      <c r="CH719" s="237"/>
      <c r="CL719" s="237"/>
    </row>
    <row r="720" spans="1:90" x14ac:dyDescent="0.4">
      <c r="A720">
        <v>688</v>
      </c>
      <c r="B720" s="47">
        <f ca="1">IF(A720&gt;$A$8,"",OFFSET(InputPriceData!B$15,$A720+$A$11,0,1,1))</f>
        <v>44328</v>
      </c>
      <c r="C720" s="3">
        <f ca="1">IF(A720&gt;$A$8,"",OFFSET(InputPriceData!G$15,CalculationsAndCharts!$A720+$A$11,IF($C$5,8,0),1,1))</f>
        <v>134811000</v>
      </c>
      <c r="D720" s="4">
        <f ca="1">IF(A720&gt;$A$8,"",OFFSET(InputPriceData!C$15,CalculationsAndCharts!$A720+$A$11,IF($C$5,8,0),1,1))</f>
        <v>411.23001099999999</v>
      </c>
      <c r="E720" s="4">
        <f ca="1">IF(A720&gt;$A$8,"",OFFSET(InputPriceData!D$15,CalculationsAndCharts!$A720+$A$11,IF($C$5,8,0),1,1))</f>
        <v>412.58999599999999</v>
      </c>
      <c r="F720" s="4">
        <f ca="1">IF(A720&gt;$A$8,"",OFFSET(InputPriceData!E$15,CalculationsAndCharts!$A720+$A$11,IF($C$5,8,0),1,1))</f>
        <v>404</v>
      </c>
      <c r="G720" s="4">
        <f ca="1">IF(A720&gt;$A$8,"",OFFSET(InputPriceData!F$15,CalculationsAndCharts!$A720+$A$11,IF($C$5,8,0),1,1))</f>
        <v>405.41000400000001</v>
      </c>
      <c r="H720" s="282">
        <f t="shared" ca="1" si="157"/>
        <v>414.209991</v>
      </c>
      <c r="I720" s="292">
        <f t="shared" ca="1" si="158"/>
        <v>404</v>
      </c>
      <c r="J720" s="50">
        <f t="shared" ca="1" si="159"/>
        <v>10.209991000000002</v>
      </c>
      <c r="K720" s="282"/>
      <c r="L720" s="282"/>
      <c r="M720" s="292">
        <f t="shared" ca="1" si="160"/>
        <v>7.0300706467498211</v>
      </c>
      <c r="N720" s="291"/>
      <c r="P720" s="292">
        <f t="shared" ca="1" si="161"/>
        <v>414.97941446341702</v>
      </c>
      <c r="Q720" s="301">
        <f t="shared" ca="1" si="162"/>
        <v>422.00948511016685</v>
      </c>
      <c r="R720" s="301">
        <f t="shared" ca="1" si="163"/>
        <v>407.94934381666718</v>
      </c>
      <c r="S720" s="50"/>
      <c r="T720" s="292"/>
      <c r="U720" s="265"/>
      <c r="V720" s="292">
        <f t="shared" ca="1" si="164"/>
        <v>414.97941446341702</v>
      </c>
      <c r="W720" s="241">
        <f t="shared" ca="1" si="165"/>
        <v>-9.5694104634170003</v>
      </c>
      <c r="X720" s="351">
        <f t="shared" ca="1" si="166"/>
        <v>91.573616617354773</v>
      </c>
      <c r="Y720" s="50">
        <f t="shared" ca="1" si="156"/>
        <v>3.1383168573814859</v>
      </c>
      <c r="Z720" s="265">
        <f t="shared" ca="1" si="167"/>
        <v>408.5483208573815</v>
      </c>
      <c r="AA720" s="265">
        <f t="shared" ca="1" si="168"/>
        <v>402.27168714261853</v>
      </c>
      <c r="AB720" s="292"/>
      <c r="AC720" s="37"/>
      <c r="AD720" s="50"/>
      <c r="AE720" s="228"/>
      <c r="AF720" s="50"/>
      <c r="AG720" s="50"/>
      <c r="AH720" s="228"/>
      <c r="AI720" s="50"/>
      <c r="AJ720" s="50"/>
      <c r="AK720" s="50"/>
      <c r="AL720" s="68"/>
      <c r="AM720" s="246"/>
      <c r="AN720" s="241"/>
      <c r="AO720" s="68"/>
      <c r="AP720" s="68"/>
      <c r="AQ720" s="241"/>
      <c r="AR720" s="241"/>
      <c r="AS720" s="228"/>
      <c r="AT720" s="194"/>
      <c r="AU720" s="37"/>
      <c r="AV720" s="68"/>
      <c r="AW720" s="228"/>
      <c r="AX720" s="241"/>
      <c r="AY720" s="38"/>
      <c r="AZ720" s="38"/>
      <c r="BA720" s="55"/>
      <c r="BB720" s="55"/>
      <c r="BC720" s="3" t="e">
        <f t="shared" ca="1" si="169"/>
        <v>#N/A</v>
      </c>
      <c r="BD720" s="3">
        <f t="shared" ca="1" si="170"/>
        <v>134811000</v>
      </c>
      <c r="BE720" s="132"/>
      <c r="BF720" s="132"/>
      <c r="BG720" s="125"/>
      <c r="BJ720" s="68"/>
      <c r="BK720" s="68"/>
      <c r="BL720" s="68"/>
      <c r="BN720" s="169"/>
      <c r="BP720" s="68"/>
      <c r="BQ720" s="68"/>
      <c r="BR720" s="68"/>
      <c r="BU720" s="68"/>
      <c r="BV720" s="68"/>
      <c r="BW720" s="68"/>
      <c r="BX720" s="68"/>
      <c r="BZ720" s="237"/>
      <c r="CD720" s="237"/>
      <c r="CF720" s="68"/>
      <c r="CG720" s="68"/>
      <c r="CH720" s="237"/>
      <c r="CL720" s="237"/>
    </row>
    <row r="721" spans="1:90" x14ac:dyDescent="0.4">
      <c r="A721">
        <v>689</v>
      </c>
      <c r="B721" s="47">
        <f ca="1">IF(A721&gt;$A$8,"",OFFSET(InputPriceData!B$15,$A721+$A$11,0,1,1))</f>
        <v>44327</v>
      </c>
      <c r="C721" s="3">
        <f ca="1">IF(A721&gt;$A$8,"",OFFSET(InputPriceData!G$15,CalculationsAndCharts!$A721+$A$11,IF($C$5,8,0),1,1))</f>
        <v>116888000</v>
      </c>
      <c r="D721" s="4">
        <f ca="1">IF(A721&gt;$A$8,"",OFFSET(InputPriceData!C$15,CalculationsAndCharts!$A721+$A$11,IF($C$5,8,0),1,1))</f>
        <v>413.10000600000001</v>
      </c>
      <c r="E721" s="4">
        <f ca="1">IF(A721&gt;$A$8,"",OFFSET(InputPriceData!D$15,CalculationsAndCharts!$A721+$A$11,IF($C$5,8,0),1,1))</f>
        <v>415.26998900000001</v>
      </c>
      <c r="F721" s="4">
        <f ca="1">IF(A721&gt;$A$8,"",OFFSET(InputPriceData!E$15,CalculationsAndCharts!$A721+$A$11,IF($C$5,8,0),1,1))</f>
        <v>410.05999800000001</v>
      </c>
      <c r="G721" s="4">
        <f ca="1">IF(A721&gt;$A$8,"",OFFSET(InputPriceData!F$15,CalculationsAndCharts!$A721+$A$11,IF($C$5,8,0),1,1))</f>
        <v>414.209991</v>
      </c>
      <c r="H721" s="282">
        <f t="shared" ca="1" si="157"/>
        <v>417.94000199999999</v>
      </c>
      <c r="I721" s="292">
        <f t="shared" ca="1" si="158"/>
        <v>410.05999800000001</v>
      </c>
      <c r="J721" s="50">
        <f t="shared" ca="1" si="159"/>
        <v>7.8800039999999854</v>
      </c>
      <c r="K721" s="282"/>
      <c r="L721" s="282"/>
      <c r="M721" s="292">
        <f t="shared" ca="1" si="160"/>
        <v>5.3347876685276461</v>
      </c>
      <c r="N721" s="291"/>
      <c r="P721" s="292">
        <f t="shared" ca="1" si="161"/>
        <v>418.33116463092489</v>
      </c>
      <c r="Q721" s="301">
        <f t="shared" ca="1" si="162"/>
        <v>423.66595229945256</v>
      </c>
      <c r="R721" s="301">
        <f t="shared" ca="1" si="163"/>
        <v>412.99637696239722</v>
      </c>
      <c r="S721" s="50"/>
      <c r="T721" s="292"/>
      <c r="U721" s="265"/>
      <c r="V721" s="292">
        <f t="shared" ca="1" si="164"/>
        <v>418.33116463092489</v>
      </c>
      <c r="W721" s="241">
        <f t="shared" ca="1" si="165"/>
        <v>-4.1211736309248863</v>
      </c>
      <c r="X721" s="351">
        <f t="shared" ca="1" si="166"/>
        <v>16.984072096230612</v>
      </c>
      <c r="Y721" s="50">
        <f t="shared" ca="1" si="156"/>
        <v>2.4135528837421574</v>
      </c>
      <c r="Z721" s="265">
        <f t="shared" ca="1" si="167"/>
        <v>416.62354388374217</v>
      </c>
      <c r="AA721" s="265">
        <f t="shared" ca="1" si="168"/>
        <v>411.79643811625783</v>
      </c>
      <c r="AB721" s="292"/>
      <c r="AC721" s="37"/>
      <c r="AD721" s="50"/>
      <c r="AE721" s="228"/>
      <c r="AF721" s="50"/>
      <c r="AG721" s="50"/>
      <c r="AH721" s="228"/>
      <c r="AI721" s="50"/>
      <c r="AJ721" s="50"/>
      <c r="AK721" s="50"/>
      <c r="AL721" s="68"/>
      <c r="AM721" s="246"/>
      <c r="AN721" s="241"/>
      <c r="AO721" s="68"/>
      <c r="AP721" s="68"/>
      <c r="AQ721" s="241"/>
      <c r="AR721" s="241"/>
      <c r="AS721" s="228"/>
      <c r="AT721" s="194"/>
      <c r="AU721" s="37"/>
      <c r="AV721" s="68"/>
      <c r="AW721" s="228"/>
      <c r="AX721" s="241"/>
      <c r="AY721" s="38"/>
      <c r="AZ721" s="38"/>
      <c r="BA721" s="55"/>
      <c r="BB721" s="55"/>
      <c r="BC721" s="3" t="e">
        <f t="shared" ca="1" si="169"/>
        <v>#N/A</v>
      </c>
      <c r="BD721" s="3">
        <f t="shared" ca="1" si="170"/>
        <v>116888000</v>
      </c>
      <c r="BE721" s="132"/>
      <c r="BF721" s="132"/>
      <c r="BG721" s="125"/>
      <c r="BJ721" s="68"/>
      <c r="BK721" s="68"/>
      <c r="BL721" s="68"/>
      <c r="BN721" s="169"/>
      <c r="BP721" s="68"/>
      <c r="BQ721" s="68"/>
      <c r="BR721" s="68"/>
      <c r="BU721" s="68"/>
      <c r="BV721" s="68"/>
      <c r="BW721" s="68"/>
      <c r="BX721" s="68"/>
      <c r="BZ721" s="237"/>
      <c r="CD721" s="237"/>
      <c r="CF721" s="68"/>
      <c r="CG721" s="68"/>
      <c r="CH721" s="237"/>
      <c r="CL721" s="237"/>
    </row>
    <row r="722" spans="1:90" x14ac:dyDescent="0.4">
      <c r="A722">
        <v>690</v>
      </c>
      <c r="B722" s="47">
        <f ca="1">IF(A722&gt;$A$8,"",OFFSET(InputPriceData!B$15,$A722+$A$11,0,1,1))</f>
        <v>44326</v>
      </c>
      <c r="C722" s="3">
        <f ca="1">IF(A722&gt;$A$8,"",OFFSET(InputPriceData!G$15,CalculationsAndCharts!$A722+$A$11,IF($C$5,8,0),1,1))</f>
        <v>81852400</v>
      </c>
      <c r="D722" s="4">
        <f ca="1">IF(A722&gt;$A$8,"",OFFSET(InputPriceData!C$15,CalculationsAndCharts!$A722+$A$11,IF($C$5,8,0),1,1))</f>
        <v>422.5</v>
      </c>
      <c r="E722" s="4">
        <f ca="1">IF(A722&gt;$A$8,"",OFFSET(InputPriceData!D$15,CalculationsAndCharts!$A722+$A$11,IF($C$5,8,0),1,1))</f>
        <v>422.73998999999998</v>
      </c>
      <c r="F722" s="4">
        <f ca="1">IF(A722&gt;$A$8,"",OFFSET(InputPriceData!E$15,CalculationsAndCharts!$A722+$A$11,IF($C$5,8,0),1,1))</f>
        <v>417.80999800000001</v>
      </c>
      <c r="G722" s="4">
        <f ca="1">IF(A722&gt;$A$8,"",OFFSET(InputPriceData!F$15,CalculationsAndCharts!$A722+$A$11,IF($C$5,8,0),1,1))</f>
        <v>417.94000199999999</v>
      </c>
      <c r="H722" s="282">
        <f t="shared" ca="1" si="157"/>
        <v>422.73998999999998</v>
      </c>
      <c r="I722" s="292">
        <f t="shared" ca="1" si="158"/>
        <v>417.80999800000001</v>
      </c>
      <c r="J722" s="50">
        <f t="shared" ca="1" si="159"/>
        <v>4.9299919999999702</v>
      </c>
      <c r="K722" s="282"/>
      <c r="L722" s="282"/>
      <c r="M722" s="292">
        <f t="shared" ca="1" si="160"/>
        <v>4.4623494439613811</v>
      </c>
      <c r="N722" s="291"/>
      <c r="P722" s="292">
        <f t="shared" ca="1" si="161"/>
        <v>419.38969110339866</v>
      </c>
      <c r="Q722" s="301">
        <f t="shared" ca="1" si="162"/>
        <v>423.85204054736005</v>
      </c>
      <c r="R722" s="301">
        <f t="shared" ca="1" si="163"/>
        <v>414.92734165943727</v>
      </c>
      <c r="S722" s="50"/>
      <c r="T722" s="292"/>
      <c r="U722" s="265"/>
      <c r="V722" s="292">
        <f t="shared" ca="1" si="164"/>
        <v>419.38969110339866</v>
      </c>
      <c r="W722" s="241">
        <f t="shared" ca="1" si="165"/>
        <v>-1.4496891033986685</v>
      </c>
      <c r="X722" s="351">
        <f t="shared" ca="1" si="166"/>
        <v>2.1015984965128354</v>
      </c>
      <c r="Y722" s="50">
        <f t="shared" ca="1" si="156"/>
        <v>2.2446159844691889</v>
      </c>
      <c r="Z722" s="265">
        <f t="shared" ca="1" si="167"/>
        <v>420.18461798446918</v>
      </c>
      <c r="AA722" s="265">
        <f t="shared" ca="1" si="168"/>
        <v>415.6953860155308</v>
      </c>
      <c r="AB722" s="292"/>
      <c r="AC722" s="37"/>
      <c r="AD722" s="50"/>
      <c r="AE722" s="228"/>
      <c r="AF722" s="50"/>
      <c r="AG722" s="50"/>
      <c r="AH722" s="228"/>
      <c r="AI722" s="50"/>
      <c r="AJ722" s="50"/>
      <c r="AK722" s="50"/>
      <c r="AL722" s="68"/>
      <c r="AM722" s="246"/>
      <c r="AN722" s="241"/>
      <c r="AO722" s="68"/>
      <c r="AP722" s="68"/>
      <c r="AQ722" s="241"/>
      <c r="AR722" s="241"/>
      <c r="AS722" s="228"/>
      <c r="AT722" s="194"/>
      <c r="AU722" s="37"/>
      <c r="AV722" s="68"/>
      <c r="AW722" s="228"/>
      <c r="AX722" s="241"/>
      <c r="AY722" s="38"/>
      <c r="AZ722" s="38"/>
      <c r="BA722" s="55"/>
      <c r="BB722" s="55"/>
      <c r="BC722" s="3" t="e">
        <f t="shared" ca="1" si="169"/>
        <v>#N/A</v>
      </c>
      <c r="BD722" s="3">
        <f t="shared" ca="1" si="170"/>
        <v>81852400</v>
      </c>
      <c r="BE722" s="132"/>
      <c r="BF722" s="132"/>
      <c r="BG722" s="125"/>
      <c r="BJ722" s="68"/>
      <c r="BK722" s="68"/>
      <c r="BL722" s="68"/>
      <c r="BN722" s="169"/>
      <c r="BP722" s="68"/>
      <c r="BQ722" s="68"/>
      <c r="BR722" s="68"/>
      <c r="BU722" s="68"/>
      <c r="BV722" s="68"/>
      <c r="BW722" s="68"/>
      <c r="BX722" s="68"/>
      <c r="BZ722" s="237"/>
      <c r="CD722" s="237"/>
      <c r="CF722" s="68"/>
      <c r="CG722" s="68"/>
      <c r="CH722" s="237"/>
      <c r="CL722" s="237"/>
    </row>
    <row r="723" spans="1:90" x14ac:dyDescent="0.4">
      <c r="A723">
        <v>691</v>
      </c>
      <c r="B723" s="47">
        <f ca="1">IF(A723&gt;$A$8,"",OFFSET(InputPriceData!B$15,$A723+$A$11,0,1,1))</f>
        <v>44323</v>
      </c>
      <c r="C723" s="3">
        <f ca="1">IF(A723&gt;$A$8,"",OFFSET(InputPriceData!G$15,CalculationsAndCharts!$A723+$A$11,IF($C$5,8,0),1,1))</f>
        <v>67733800</v>
      </c>
      <c r="D723" s="4">
        <f ca="1">IF(A723&gt;$A$8,"",OFFSET(InputPriceData!C$15,CalculationsAndCharts!$A723+$A$11,IF($C$5,8,0),1,1))</f>
        <v>419.89001500000001</v>
      </c>
      <c r="E723" s="4">
        <f ca="1">IF(A723&gt;$A$8,"",OFFSET(InputPriceData!D$15,CalculationsAndCharts!$A723+$A$11,IF($C$5,8,0),1,1))</f>
        <v>422.82000699999998</v>
      </c>
      <c r="F723" s="4">
        <f ca="1">IF(A723&gt;$A$8,"",OFFSET(InputPriceData!E$15,CalculationsAndCharts!$A723+$A$11,IF($C$5,8,0),1,1))</f>
        <v>419.16000400000001</v>
      </c>
      <c r="G723" s="4">
        <f ca="1">IF(A723&gt;$A$8,"",OFFSET(InputPriceData!F$15,CalculationsAndCharts!$A723+$A$11,IF($C$5,8,0),1,1))</f>
        <v>422.11999500000002</v>
      </c>
      <c r="H723" s="282">
        <f t="shared" ca="1" si="157"/>
        <v>422.82000699999998</v>
      </c>
      <c r="I723" s="292">
        <f t="shared" ca="1" si="158"/>
        <v>419.07000699999998</v>
      </c>
      <c r="J723" s="50">
        <f t="shared" ca="1" si="159"/>
        <v>3.75</v>
      </c>
      <c r="K723" s="282"/>
      <c r="L723" s="282"/>
      <c r="M723" s="292">
        <f t="shared" ca="1" si="160"/>
        <v>4.3690178534084119</v>
      </c>
      <c r="N723" s="291"/>
      <c r="P723" s="292">
        <f t="shared" ca="1" si="161"/>
        <v>418.66354136992521</v>
      </c>
      <c r="Q723" s="301">
        <f t="shared" ca="1" si="162"/>
        <v>423.03255922333364</v>
      </c>
      <c r="R723" s="301">
        <f t="shared" ca="1" si="163"/>
        <v>414.29452351651679</v>
      </c>
      <c r="S723" s="50"/>
      <c r="T723" s="292"/>
      <c r="U723" s="265"/>
      <c r="V723" s="292">
        <f t="shared" ca="1" si="164"/>
        <v>418.66354136992521</v>
      </c>
      <c r="W723" s="241">
        <f t="shared" ca="1" si="165"/>
        <v>3.4564536300748046</v>
      </c>
      <c r="X723" s="351">
        <f t="shared" ca="1" si="166"/>
        <v>11.947071696857293</v>
      </c>
      <c r="Y723" s="50">
        <f t="shared" ca="1" si="156"/>
        <v>2.2284299775042622</v>
      </c>
      <c r="Z723" s="265">
        <f t="shared" ca="1" si="167"/>
        <v>424.34842497750429</v>
      </c>
      <c r="AA723" s="265">
        <f t="shared" ca="1" si="168"/>
        <v>419.89156502249574</v>
      </c>
      <c r="AB723" s="292"/>
      <c r="AC723" s="37"/>
      <c r="AD723" s="50"/>
      <c r="AE723" s="228"/>
      <c r="AF723" s="50"/>
      <c r="AG723" s="50"/>
      <c r="AH723" s="228"/>
      <c r="AI723" s="50"/>
      <c r="AJ723" s="50"/>
      <c r="AK723" s="50"/>
      <c r="AL723" s="68"/>
      <c r="AM723" s="246"/>
      <c r="AN723" s="241"/>
      <c r="AO723" s="68"/>
      <c r="AP723" s="68"/>
      <c r="AQ723" s="241"/>
      <c r="AR723" s="241"/>
      <c r="AS723" s="228"/>
      <c r="AT723" s="194"/>
      <c r="AU723" s="37"/>
      <c r="AV723" s="68"/>
      <c r="AW723" s="228"/>
      <c r="AX723" s="241"/>
      <c r="AY723" s="38"/>
      <c r="AZ723" s="38"/>
      <c r="BA723" s="55"/>
      <c r="BB723" s="55"/>
      <c r="BC723" s="3">
        <f t="shared" ca="1" si="169"/>
        <v>67733800</v>
      </c>
      <c r="BD723" s="3" t="e">
        <f t="shared" ca="1" si="170"/>
        <v>#N/A</v>
      </c>
      <c r="BE723" s="132"/>
      <c r="BF723" s="132"/>
      <c r="BG723" s="125"/>
      <c r="BJ723" s="68"/>
      <c r="BK723" s="68"/>
      <c r="BL723" s="68"/>
      <c r="BN723" s="169"/>
      <c r="BP723" s="68"/>
      <c r="BQ723" s="68"/>
      <c r="BR723" s="68"/>
      <c r="BU723" s="68"/>
      <c r="BV723" s="68"/>
      <c r="BW723" s="68"/>
      <c r="BX723" s="68"/>
      <c r="BZ723" s="237"/>
      <c r="CD723" s="237"/>
      <c r="CF723" s="68"/>
      <c r="CG723" s="68"/>
      <c r="CH723" s="237"/>
      <c r="CL723" s="237"/>
    </row>
    <row r="724" spans="1:90" x14ac:dyDescent="0.4">
      <c r="A724">
        <v>692</v>
      </c>
      <c r="B724" s="47">
        <f ca="1">IF(A724&gt;$A$8,"",OFFSET(InputPriceData!B$15,$A724+$A$11,0,1,1))</f>
        <v>44322</v>
      </c>
      <c r="C724" s="3">
        <f ca="1">IF(A724&gt;$A$8,"",OFFSET(InputPriceData!G$15,CalculationsAndCharts!$A724+$A$11,IF($C$5,8,0),1,1))</f>
        <v>74321400</v>
      </c>
      <c r="D724" s="4">
        <f ca="1">IF(A724&gt;$A$8,"",OFFSET(InputPriceData!C$15,CalculationsAndCharts!$A724+$A$11,IF($C$5,8,0),1,1))</f>
        <v>415.82998700000002</v>
      </c>
      <c r="E724" s="4">
        <f ca="1">IF(A724&gt;$A$8,"",OFFSET(InputPriceData!D$15,CalculationsAndCharts!$A724+$A$11,IF($C$5,8,0),1,1))</f>
        <v>419.209991</v>
      </c>
      <c r="F724" s="4">
        <f ca="1">IF(A724&gt;$A$8,"",OFFSET(InputPriceData!E$15,CalculationsAndCharts!$A724+$A$11,IF($C$5,8,0),1,1))</f>
        <v>413.67999300000002</v>
      </c>
      <c r="G724" s="4">
        <f ca="1">IF(A724&gt;$A$8,"",OFFSET(InputPriceData!F$15,CalculationsAndCharts!$A724+$A$11,IF($C$5,8,0),1,1))</f>
        <v>419.07000699999998</v>
      </c>
      <c r="H724" s="282">
        <f t="shared" ca="1" si="157"/>
        <v>419.209991</v>
      </c>
      <c r="I724" s="292">
        <f t="shared" ca="1" si="158"/>
        <v>413.67999300000002</v>
      </c>
      <c r="J724" s="50">
        <f t="shared" ca="1" si="159"/>
        <v>5.5299979999999778</v>
      </c>
      <c r="K724" s="282"/>
      <c r="L724" s="282"/>
      <c r="M724" s="292">
        <f t="shared" ca="1" si="160"/>
        <v>4.0706095868752801</v>
      </c>
      <c r="N724" s="291"/>
      <c r="P724" s="292">
        <f t="shared" ca="1" si="161"/>
        <v>417.4184446087728</v>
      </c>
      <c r="Q724" s="301">
        <f t="shared" ca="1" si="162"/>
        <v>421.48905419564807</v>
      </c>
      <c r="R724" s="301">
        <f t="shared" ca="1" si="163"/>
        <v>413.34783502189754</v>
      </c>
      <c r="S724" s="50"/>
      <c r="T724" s="292"/>
      <c r="U724" s="265"/>
      <c r="V724" s="292">
        <f t="shared" ca="1" si="164"/>
        <v>417.4184446087728</v>
      </c>
      <c r="W724" s="241">
        <f t="shared" ca="1" si="165"/>
        <v>1.6515623912271735</v>
      </c>
      <c r="X724" s="351">
        <f t="shared" ca="1" si="166"/>
        <v>2.7276583321160195</v>
      </c>
      <c r="Y724" s="50">
        <f t="shared" ca="1" si="156"/>
        <v>2.1047089938310726</v>
      </c>
      <c r="Z724" s="265">
        <f t="shared" ca="1" si="167"/>
        <v>421.17471599383106</v>
      </c>
      <c r="AA724" s="265">
        <f t="shared" ca="1" si="168"/>
        <v>416.96529800616889</v>
      </c>
      <c r="AB724" s="292"/>
      <c r="AC724" s="37"/>
      <c r="AD724" s="50"/>
      <c r="AE724" s="228"/>
      <c r="AF724" s="50"/>
      <c r="AG724" s="50"/>
      <c r="AH724" s="228"/>
      <c r="AI724" s="50"/>
      <c r="AJ724" s="50"/>
      <c r="AK724" s="50"/>
      <c r="AL724" s="68"/>
      <c r="AM724" s="246"/>
      <c r="AN724" s="241"/>
      <c r="AO724" s="68"/>
      <c r="AP724" s="68"/>
      <c r="AQ724" s="241"/>
      <c r="AR724" s="241"/>
      <c r="AS724" s="228"/>
      <c r="AT724" s="194"/>
      <c r="AU724" s="37"/>
      <c r="AV724" s="68"/>
      <c r="AW724" s="228"/>
      <c r="AX724" s="241"/>
      <c r="AY724" s="38"/>
      <c r="AZ724" s="38"/>
      <c r="BA724" s="55"/>
      <c r="BB724" s="55"/>
      <c r="BC724" s="3">
        <f t="shared" ca="1" si="169"/>
        <v>74321400</v>
      </c>
      <c r="BD724" s="3" t="e">
        <f t="shared" ca="1" si="170"/>
        <v>#N/A</v>
      </c>
      <c r="BE724" s="132"/>
      <c r="BF724" s="132"/>
      <c r="BG724" s="125"/>
      <c r="BJ724" s="68"/>
      <c r="BK724" s="68"/>
      <c r="BL724" s="68"/>
      <c r="BN724" s="169"/>
      <c r="BP724" s="68"/>
      <c r="BQ724" s="68"/>
      <c r="BR724" s="68"/>
      <c r="BU724" s="68"/>
      <c r="BV724" s="68"/>
      <c r="BW724" s="68"/>
      <c r="BX724" s="68"/>
      <c r="BZ724" s="237"/>
      <c r="CD724" s="237"/>
      <c r="CF724" s="68"/>
      <c r="CG724" s="68"/>
      <c r="CH724" s="237"/>
      <c r="CL724" s="237"/>
    </row>
    <row r="725" spans="1:90" x14ac:dyDescent="0.4">
      <c r="A725">
        <v>693</v>
      </c>
      <c r="B725" s="47">
        <f ca="1">IF(A725&gt;$A$8,"",OFFSET(InputPriceData!B$15,$A725+$A$11,0,1,1))</f>
        <v>44321</v>
      </c>
      <c r="C725" s="3">
        <f ca="1">IF(A725&gt;$A$8,"",OFFSET(InputPriceData!G$15,CalculationsAndCharts!$A725+$A$11,IF($C$5,8,0),1,1))</f>
        <v>60162200</v>
      </c>
      <c r="D725" s="4">
        <f ca="1">IF(A725&gt;$A$8,"",OFFSET(InputPriceData!C$15,CalculationsAndCharts!$A725+$A$11,IF($C$5,8,0),1,1))</f>
        <v>417.38000499999998</v>
      </c>
      <c r="E725" s="4">
        <f ca="1">IF(A725&gt;$A$8,"",OFFSET(InputPriceData!D$15,CalculationsAndCharts!$A725+$A$11,IF($C$5,8,0),1,1))</f>
        <v>417.63000499999998</v>
      </c>
      <c r="F725" s="4">
        <f ca="1">IF(A725&gt;$A$8,"",OFFSET(InputPriceData!E$15,CalculationsAndCharts!$A725+$A$11,IF($C$5,8,0),1,1))</f>
        <v>415.14999399999999</v>
      </c>
      <c r="G725" s="4">
        <f ca="1">IF(A725&gt;$A$8,"",OFFSET(InputPriceData!F$15,CalculationsAndCharts!$A725+$A$11,IF($C$5,8,0),1,1))</f>
        <v>415.75</v>
      </c>
      <c r="H725" s="282">
        <f t="shared" ca="1" si="157"/>
        <v>417.63000499999998</v>
      </c>
      <c r="I725" s="292">
        <f t="shared" ca="1" si="158"/>
        <v>415.14999399999999</v>
      </c>
      <c r="J725" s="50">
        <f t="shared" ca="1" si="159"/>
        <v>2.4800109999999904</v>
      </c>
      <c r="K725" s="282"/>
      <c r="L725" s="282"/>
      <c r="M725" s="292">
        <f t="shared" ca="1" si="160"/>
        <v>3.9914801796527946</v>
      </c>
      <c r="N725" s="291"/>
      <c r="P725" s="292">
        <f t="shared" ca="1" si="161"/>
        <v>417.45345107579635</v>
      </c>
      <c r="Q725" s="301">
        <f t="shared" ca="1" si="162"/>
        <v>421.44493125544915</v>
      </c>
      <c r="R725" s="301">
        <f t="shared" ca="1" si="163"/>
        <v>413.46197089614355</v>
      </c>
      <c r="S725" s="50"/>
      <c r="T725" s="292"/>
      <c r="U725" s="265"/>
      <c r="V725" s="292">
        <f t="shared" ca="1" si="164"/>
        <v>417.45345107579635</v>
      </c>
      <c r="W725" s="241">
        <f t="shared" ca="1" si="165"/>
        <v>-1.7034510757963517</v>
      </c>
      <c r="X725" s="351">
        <f t="shared" ca="1" si="166"/>
        <v>2.9017455676317478</v>
      </c>
      <c r="Y725" s="50">
        <f t="shared" ca="1" si="156"/>
        <v>2.074340225691218</v>
      </c>
      <c r="Z725" s="265">
        <f t="shared" ca="1" si="167"/>
        <v>417.82434022569123</v>
      </c>
      <c r="AA725" s="265">
        <f t="shared" ca="1" si="168"/>
        <v>413.67565977430877</v>
      </c>
      <c r="AB725" s="292"/>
      <c r="AC725" s="37"/>
      <c r="AD725" s="50"/>
      <c r="AE725" s="228"/>
      <c r="AF725" s="50"/>
      <c r="AG725" s="50"/>
      <c r="AH725" s="228"/>
      <c r="AI725" s="50"/>
      <c r="AJ725" s="50"/>
      <c r="AK725" s="50"/>
      <c r="AL725" s="68"/>
      <c r="AM725" s="246"/>
      <c r="AN725" s="241"/>
      <c r="AO725" s="68"/>
      <c r="AP725" s="68"/>
      <c r="AQ725" s="241"/>
      <c r="AR725" s="241"/>
      <c r="AS725" s="228"/>
      <c r="AT725" s="194"/>
      <c r="AU725" s="37"/>
      <c r="AV725" s="68"/>
      <c r="AW725" s="228"/>
      <c r="AX725" s="241"/>
      <c r="AY725" s="38"/>
      <c r="AZ725" s="38"/>
      <c r="BA725" s="55"/>
      <c r="BB725" s="55"/>
      <c r="BC725" s="3">
        <f t="shared" ca="1" si="169"/>
        <v>60162200</v>
      </c>
      <c r="BD725" s="3" t="e">
        <f t="shared" ca="1" si="170"/>
        <v>#N/A</v>
      </c>
      <c r="BE725" s="132"/>
      <c r="BF725" s="132"/>
      <c r="BG725" s="125"/>
      <c r="BJ725" s="68"/>
      <c r="BK725" s="68"/>
      <c r="BL725" s="68"/>
      <c r="BN725" s="169"/>
      <c r="BP725" s="68"/>
      <c r="BQ725" s="68"/>
      <c r="BR725" s="68"/>
      <c r="BU725" s="68"/>
      <c r="BV725" s="68"/>
      <c r="BW725" s="68"/>
      <c r="BX725" s="68"/>
      <c r="BZ725" s="237"/>
      <c r="CD725" s="237"/>
      <c r="CF725" s="68"/>
      <c r="CG725" s="68"/>
      <c r="CH725" s="237"/>
      <c r="CL725" s="237"/>
    </row>
    <row r="726" spans="1:90" x14ac:dyDescent="0.4">
      <c r="A726">
        <v>694</v>
      </c>
      <c r="B726" s="47">
        <f ca="1">IF(A726&gt;$A$8,"",OFFSET(InputPriceData!B$15,$A726+$A$11,0,1,1))</f>
        <v>44320</v>
      </c>
      <c r="C726" s="3">
        <f ca="1">IF(A726&gt;$A$8,"",OFFSET(InputPriceData!G$15,CalculationsAndCharts!$A726+$A$11,IF($C$5,8,0),1,1))</f>
        <v>101591200</v>
      </c>
      <c r="D726" s="4">
        <f ca="1">IF(A726&gt;$A$8,"",OFFSET(InputPriceData!C$15,CalculationsAndCharts!$A726+$A$11,IF($C$5,8,0),1,1))</f>
        <v>416.07000699999998</v>
      </c>
      <c r="E726" s="4">
        <f ca="1">IF(A726&gt;$A$8,"",OFFSET(InputPriceData!D$15,CalculationsAndCharts!$A726+$A$11,IF($C$5,8,0),1,1))</f>
        <v>416.60000600000001</v>
      </c>
      <c r="F726" s="4">
        <f ca="1">IF(A726&gt;$A$8,"",OFFSET(InputPriceData!E$15,CalculationsAndCharts!$A726+$A$11,IF($C$5,8,0),1,1))</f>
        <v>411.67001299999998</v>
      </c>
      <c r="G726" s="4">
        <f ca="1">IF(A726&gt;$A$8,"",OFFSET(InputPriceData!F$15,CalculationsAndCharts!$A726+$A$11,IF($C$5,8,0),1,1))</f>
        <v>415.61999500000002</v>
      </c>
      <c r="H726" s="282">
        <f t="shared" ca="1" si="157"/>
        <v>418.20001200000002</v>
      </c>
      <c r="I726" s="292">
        <f t="shared" ca="1" si="158"/>
        <v>411.67001299999998</v>
      </c>
      <c r="J726" s="50">
        <f t="shared" ca="1" si="159"/>
        <v>6.5299990000000321</v>
      </c>
      <c r="K726" s="282"/>
      <c r="L726" s="282"/>
      <c r="M726" s="292">
        <f t="shared" ca="1" si="160"/>
        <v>3.6209258766166652</v>
      </c>
      <c r="N726" s="291"/>
      <c r="P726" s="292">
        <f t="shared" ca="1" si="161"/>
        <v>418.36116941934944</v>
      </c>
      <c r="Q726" s="301">
        <f t="shared" ca="1" si="162"/>
        <v>421.98209529596608</v>
      </c>
      <c r="R726" s="301">
        <f t="shared" ca="1" si="163"/>
        <v>414.7402435427328</v>
      </c>
      <c r="S726" s="50"/>
      <c r="T726" s="292"/>
      <c r="U726" s="265"/>
      <c r="V726" s="292">
        <f t="shared" ca="1" si="164"/>
        <v>418.36116941934944</v>
      </c>
      <c r="W726" s="241">
        <f t="shared" ca="1" si="165"/>
        <v>-2.7411744193494201</v>
      </c>
      <c r="X726" s="351">
        <f t="shared" ca="1" si="166"/>
        <v>7.5140371972956306</v>
      </c>
      <c r="Y726" s="50">
        <f t="shared" ca="1" si="156"/>
        <v>2.0439774992134918</v>
      </c>
      <c r="Z726" s="265">
        <f t="shared" ca="1" si="167"/>
        <v>417.66397249921351</v>
      </c>
      <c r="AA726" s="265">
        <f t="shared" ca="1" si="168"/>
        <v>413.57601750078652</v>
      </c>
      <c r="AB726" s="292"/>
      <c r="AC726" s="37"/>
      <c r="AD726" s="50"/>
      <c r="AE726" s="228"/>
      <c r="AF726" s="50"/>
      <c r="AG726" s="50"/>
      <c r="AH726" s="228"/>
      <c r="AI726" s="50"/>
      <c r="AJ726" s="50"/>
      <c r="AK726" s="50"/>
      <c r="AL726" s="68"/>
      <c r="AM726" s="246"/>
      <c r="AN726" s="241"/>
      <c r="AO726" s="68"/>
      <c r="AP726" s="68"/>
      <c r="AQ726" s="241"/>
      <c r="AR726" s="241"/>
      <c r="AS726" s="228"/>
      <c r="AT726" s="194"/>
      <c r="AU726" s="37"/>
      <c r="AV726" s="68"/>
      <c r="AW726" s="228"/>
      <c r="AX726" s="241"/>
      <c r="AY726" s="38"/>
      <c r="AZ726" s="38"/>
      <c r="BA726" s="55"/>
      <c r="BB726" s="55"/>
      <c r="BC726" s="3" t="e">
        <f t="shared" ca="1" si="169"/>
        <v>#N/A</v>
      </c>
      <c r="BD726" s="3">
        <f t="shared" ca="1" si="170"/>
        <v>101591200</v>
      </c>
      <c r="BE726" s="132"/>
      <c r="BF726" s="132"/>
      <c r="BG726" s="125"/>
      <c r="BJ726" s="68"/>
      <c r="BK726" s="68"/>
      <c r="BL726" s="68"/>
      <c r="BN726" s="169"/>
      <c r="BP726" s="68"/>
      <c r="BQ726" s="68"/>
      <c r="BR726" s="68"/>
      <c r="BU726" s="68"/>
      <c r="BV726" s="68"/>
      <c r="BW726" s="68"/>
      <c r="BX726" s="68"/>
      <c r="BZ726" s="237"/>
      <c r="CD726" s="237"/>
      <c r="CF726" s="68"/>
      <c r="CG726" s="68"/>
      <c r="CH726" s="237"/>
      <c r="CL726" s="237"/>
    </row>
    <row r="727" spans="1:90" x14ac:dyDescent="0.4">
      <c r="A727">
        <v>695</v>
      </c>
      <c r="B727" s="47">
        <f ca="1">IF(A727&gt;$A$8,"",OFFSET(InputPriceData!B$15,$A727+$A$11,0,1,1))</f>
        <v>44319</v>
      </c>
      <c r="C727" s="3">
        <f ca="1">IF(A727&gt;$A$8,"",OFFSET(InputPriceData!G$15,CalculationsAndCharts!$A727+$A$11,IF($C$5,8,0),1,1))</f>
        <v>68128300</v>
      </c>
      <c r="D727" s="4">
        <f ca="1">IF(A727&gt;$A$8,"",OFFSET(InputPriceData!C$15,CalculationsAndCharts!$A727+$A$11,IF($C$5,8,0),1,1))</f>
        <v>419.42999300000002</v>
      </c>
      <c r="E727" s="4">
        <f ca="1">IF(A727&gt;$A$8,"",OFFSET(InputPriceData!D$15,CalculationsAndCharts!$A727+$A$11,IF($C$5,8,0),1,1))</f>
        <v>419.83999599999999</v>
      </c>
      <c r="F727" s="4">
        <f ca="1">IF(A727&gt;$A$8,"",OFFSET(InputPriceData!E$15,CalculationsAndCharts!$A727+$A$11,IF($C$5,8,0),1,1))</f>
        <v>417.67001299999998</v>
      </c>
      <c r="G727" s="4">
        <f ca="1">IF(A727&gt;$A$8,"",OFFSET(InputPriceData!F$15,CalculationsAndCharts!$A727+$A$11,IF($C$5,8,0),1,1))</f>
        <v>418.20001200000002</v>
      </c>
      <c r="H727" s="282">
        <f t="shared" ca="1" si="157"/>
        <v>419.83999599999999</v>
      </c>
      <c r="I727" s="292">
        <f t="shared" ca="1" si="158"/>
        <v>417.29998799999998</v>
      </c>
      <c r="J727" s="50">
        <f t="shared" ca="1" si="159"/>
        <v>2.5400080000000003</v>
      </c>
      <c r="K727" s="282"/>
      <c r="L727" s="282"/>
      <c r="M727" s="292">
        <f t="shared" ca="1" si="160"/>
        <v>3.1371244983859903</v>
      </c>
      <c r="N727" s="291"/>
      <c r="P727" s="292">
        <f t="shared" ca="1" si="161"/>
        <v>418.83718003370103</v>
      </c>
      <c r="Q727" s="301">
        <f t="shared" ca="1" si="162"/>
        <v>421.97430453208705</v>
      </c>
      <c r="R727" s="301">
        <f t="shared" ca="1" si="163"/>
        <v>415.70005553531502</v>
      </c>
      <c r="S727" s="50"/>
      <c r="T727" s="292"/>
      <c r="U727" s="265"/>
      <c r="V727" s="292">
        <f t="shared" ca="1" si="164"/>
        <v>418.83718003370103</v>
      </c>
      <c r="W727" s="241">
        <f t="shared" ca="1" si="165"/>
        <v>-0.63716803370101616</v>
      </c>
      <c r="X727" s="351">
        <f t="shared" ca="1" si="166"/>
        <v>0.40598310317041925</v>
      </c>
      <c r="Y727" s="50">
        <f t="shared" ca="1" si="156"/>
        <v>2.0403825720408664</v>
      </c>
      <c r="Z727" s="265">
        <f t="shared" ca="1" si="167"/>
        <v>420.24039457204088</v>
      </c>
      <c r="AA727" s="265">
        <f t="shared" ca="1" si="168"/>
        <v>416.15962942795915</v>
      </c>
      <c r="AB727" s="292"/>
      <c r="AC727" s="37"/>
      <c r="AD727" s="50"/>
      <c r="AE727" s="228"/>
      <c r="AF727" s="50"/>
      <c r="AG727" s="50"/>
      <c r="AH727" s="228"/>
      <c r="AI727" s="50"/>
      <c r="AJ727" s="50"/>
      <c r="AK727" s="50"/>
      <c r="AL727" s="68"/>
      <c r="AM727" s="246"/>
      <c r="AN727" s="241"/>
      <c r="AO727" s="68"/>
      <c r="AP727" s="68"/>
      <c r="AQ727" s="241"/>
      <c r="AR727" s="241"/>
      <c r="AS727" s="228"/>
      <c r="AT727" s="194"/>
      <c r="AU727" s="37"/>
      <c r="AV727" s="68"/>
      <c r="AW727" s="228"/>
      <c r="AX727" s="241"/>
      <c r="AY727" s="38"/>
      <c r="AZ727" s="38"/>
      <c r="BA727" s="55"/>
      <c r="BB727" s="55"/>
      <c r="BC727" s="3">
        <f t="shared" ca="1" si="169"/>
        <v>68128300</v>
      </c>
      <c r="BD727" s="3" t="e">
        <f t="shared" ca="1" si="170"/>
        <v>#N/A</v>
      </c>
      <c r="BE727" s="132"/>
      <c r="BF727" s="132"/>
      <c r="BG727" s="125"/>
      <c r="BJ727" s="68"/>
      <c r="BK727" s="68"/>
      <c r="BL727" s="68"/>
      <c r="BN727" s="169"/>
      <c r="BP727" s="68"/>
      <c r="BQ727" s="68"/>
      <c r="BR727" s="68"/>
      <c r="BU727" s="68"/>
      <c r="BV727" s="68"/>
      <c r="BW727" s="68"/>
      <c r="BX727" s="68"/>
      <c r="BZ727" s="237"/>
      <c r="CD727" s="237"/>
      <c r="CF727" s="68"/>
      <c r="CG727" s="68"/>
      <c r="CH727" s="237"/>
      <c r="CL727" s="237"/>
    </row>
    <row r="728" spans="1:90" x14ac:dyDescent="0.4">
      <c r="A728">
        <v>696</v>
      </c>
      <c r="B728" s="47">
        <f ca="1">IF(A728&gt;$A$8,"",OFFSET(InputPriceData!B$15,$A728+$A$11,0,1,1))</f>
        <v>44316</v>
      </c>
      <c r="C728" s="3">
        <f ca="1">IF(A728&gt;$A$8,"",OFFSET(InputPriceData!G$15,CalculationsAndCharts!$A728+$A$11,IF($C$5,8,0),1,1))</f>
        <v>85527000</v>
      </c>
      <c r="D728" s="4">
        <f ca="1">IF(A728&gt;$A$8,"",OFFSET(InputPriceData!C$15,CalculationsAndCharts!$A728+$A$11,IF($C$5,8,0),1,1))</f>
        <v>417.63000499999998</v>
      </c>
      <c r="E728" s="4">
        <f ca="1">IF(A728&gt;$A$8,"",OFFSET(InputPriceData!D$15,CalculationsAndCharts!$A728+$A$11,IF($C$5,8,0),1,1))</f>
        <v>418.540009</v>
      </c>
      <c r="F728" s="4">
        <f ca="1">IF(A728&gt;$A$8,"",OFFSET(InputPriceData!E$15,CalculationsAndCharts!$A728+$A$11,IF($C$5,8,0),1,1))</f>
        <v>416.33999599999999</v>
      </c>
      <c r="G728" s="4">
        <f ca="1">IF(A728&gt;$A$8,"",OFFSET(InputPriceData!F$15,CalculationsAndCharts!$A728+$A$11,IF($C$5,8,0),1,1))</f>
        <v>417.29998799999998</v>
      </c>
      <c r="H728" s="282">
        <f t="shared" ca="1" si="157"/>
        <v>420.05999800000001</v>
      </c>
      <c r="I728" s="292">
        <f t="shared" ca="1" si="158"/>
        <v>416.33999599999999</v>
      </c>
      <c r="J728" s="50">
        <f t="shared" ca="1" si="159"/>
        <v>3.7200020000000222</v>
      </c>
      <c r="K728" s="282"/>
      <c r="L728" s="282"/>
      <c r="M728" s="292">
        <f t="shared" ca="1" si="160"/>
        <v>3.2542005108382477</v>
      </c>
      <c r="N728" s="291"/>
      <c r="P728" s="292">
        <f t="shared" ca="1" si="161"/>
        <v>418.9239288577096</v>
      </c>
      <c r="Q728" s="301">
        <f t="shared" ca="1" si="162"/>
        <v>422.17812936854784</v>
      </c>
      <c r="R728" s="301">
        <f t="shared" ca="1" si="163"/>
        <v>415.66972834687135</v>
      </c>
      <c r="S728" s="50"/>
      <c r="T728" s="292"/>
      <c r="U728" s="265"/>
      <c r="V728" s="292">
        <f t="shared" ca="1" si="164"/>
        <v>418.9239288577096</v>
      </c>
      <c r="W728" s="241">
        <f t="shared" ca="1" si="165"/>
        <v>-1.6239408577096128</v>
      </c>
      <c r="X728" s="351">
        <f t="shared" ca="1" si="166"/>
        <v>2.6371839093386331</v>
      </c>
      <c r="Y728" s="50">
        <f t="shared" ca="1" si="156"/>
        <v>2.4939852900936774</v>
      </c>
      <c r="Z728" s="265">
        <f t="shared" ca="1" si="167"/>
        <v>419.79397329009367</v>
      </c>
      <c r="AA728" s="265">
        <f t="shared" ca="1" si="168"/>
        <v>414.80600270990629</v>
      </c>
      <c r="AB728" s="292"/>
      <c r="AC728" s="37"/>
      <c r="AD728" s="50"/>
      <c r="AE728" s="228"/>
      <c r="AF728" s="50"/>
      <c r="AG728" s="50"/>
      <c r="AH728" s="228"/>
      <c r="AI728" s="50"/>
      <c r="AJ728" s="50"/>
      <c r="AK728" s="50"/>
      <c r="AL728" s="68"/>
      <c r="AM728" s="246"/>
      <c r="AN728" s="241"/>
      <c r="AO728" s="68"/>
      <c r="AP728" s="68"/>
      <c r="AQ728" s="241"/>
      <c r="AR728" s="241"/>
      <c r="AS728" s="228"/>
      <c r="AT728" s="194"/>
      <c r="AU728" s="37"/>
      <c r="AV728" s="68"/>
      <c r="AW728" s="228"/>
      <c r="AX728" s="241"/>
      <c r="AY728" s="38"/>
      <c r="AZ728" s="38"/>
      <c r="BA728" s="55"/>
      <c r="BB728" s="55"/>
      <c r="BC728" s="3" t="e">
        <f t="shared" ca="1" si="169"/>
        <v>#N/A</v>
      </c>
      <c r="BD728" s="3">
        <f t="shared" ca="1" si="170"/>
        <v>85527000</v>
      </c>
      <c r="BE728" s="132"/>
      <c r="BF728" s="132"/>
      <c r="BG728" s="125"/>
      <c r="BJ728" s="68"/>
      <c r="BK728" s="68"/>
      <c r="BL728" s="68"/>
      <c r="BN728" s="169"/>
      <c r="BP728" s="68"/>
      <c r="BQ728" s="68"/>
      <c r="BR728" s="68"/>
      <c r="BU728" s="68"/>
      <c r="BV728" s="68"/>
      <c r="BW728" s="68"/>
      <c r="BX728" s="68"/>
      <c r="BZ728" s="237"/>
      <c r="CD728" s="237"/>
      <c r="CF728" s="68"/>
      <c r="CG728" s="68"/>
      <c r="CH728" s="237"/>
      <c r="CL728" s="237"/>
    </row>
    <row r="729" spans="1:90" x14ac:dyDescent="0.4">
      <c r="A729">
        <v>697</v>
      </c>
      <c r="B729" s="47">
        <f ca="1">IF(A729&gt;$A$8,"",OFFSET(InputPriceData!B$15,$A729+$A$11,0,1,1))</f>
        <v>44315</v>
      </c>
      <c r="C729" s="3">
        <f ca="1">IF(A729&gt;$A$8,"",OFFSET(InputPriceData!G$15,CalculationsAndCharts!$A729+$A$11,IF($C$5,8,0),1,1))</f>
        <v>78544300</v>
      </c>
      <c r="D729" s="4">
        <f ca="1">IF(A729&gt;$A$8,"",OFFSET(InputPriceData!C$15,CalculationsAndCharts!$A729+$A$11,IF($C$5,8,0),1,1))</f>
        <v>420.32000699999998</v>
      </c>
      <c r="E729" s="4">
        <f ca="1">IF(A729&gt;$A$8,"",OFFSET(InputPriceData!D$15,CalculationsAndCharts!$A729+$A$11,IF($C$5,8,0),1,1))</f>
        <v>420.72000100000002</v>
      </c>
      <c r="F729" s="4">
        <f ca="1">IF(A729&gt;$A$8,"",OFFSET(InputPriceData!E$15,CalculationsAndCharts!$A729+$A$11,IF($C$5,8,0),1,1))</f>
        <v>416.44000199999999</v>
      </c>
      <c r="G729" s="4">
        <f ca="1">IF(A729&gt;$A$8,"",OFFSET(InputPriceData!F$15,CalculationsAndCharts!$A729+$A$11,IF($C$5,8,0),1,1))</f>
        <v>420.05999800000001</v>
      </c>
      <c r="H729" s="282">
        <f t="shared" ca="1" si="157"/>
        <v>420.72000100000002</v>
      </c>
      <c r="I729" s="292">
        <f t="shared" ca="1" si="158"/>
        <v>416.44000199999999</v>
      </c>
      <c r="J729" s="50">
        <f t="shared" ca="1" si="159"/>
        <v>4.2799990000000321</v>
      </c>
      <c r="K729" s="282"/>
      <c r="L729" s="282"/>
      <c r="M729" s="292">
        <f t="shared" ca="1" si="160"/>
        <v>2.9884803994248075</v>
      </c>
      <c r="N729" s="291"/>
      <c r="P729" s="292">
        <f t="shared" ca="1" si="161"/>
        <v>418.45172764261815</v>
      </c>
      <c r="Q729" s="301">
        <f t="shared" ca="1" si="162"/>
        <v>421.44020804204297</v>
      </c>
      <c r="R729" s="301">
        <f t="shared" ca="1" si="163"/>
        <v>415.46324724319334</v>
      </c>
      <c r="S729" s="50"/>
      <c r="T729" s="292"/>
      <c r="U729" s="265"/>
      <c r="V729" s="292">
        <f t="shared" ca="1" si="164"/>
        <v>418.45172764261815</v>
      </c>
      <c r="W729" s="241">
        <f t="shared" ca="1" si="165"/>
        <v>1.6082703573818549</v>
      </c>
      <c r="X729" s="351">
        <f t="shared" ca="1" si="166"/>
        <v>2.586533542433159</v>
      </c>
      <c r="Y729" s="50">
        <f t="shared" ca="1" si="156"/>
        <v>2.6268756582576147</v>
      </c>
      <c r="Z729" s="265">
        <f t="shared" ca="1" si="167"/>
        <v>422.68687365825764</v>
      </c>
      <c r="AA729" s="265">
        <f t="shared" ca="1" si="168"/>
        <v>417.43312234174238</v>
      </c>
      <c r="AB729" s="292"/>
      <c r="AC729" s="37"/>
      <c r="AD729" s="50"/>
      <c r="AE729" s="228"/>
      <c r="AF729" s="50"/>
      <c r="AG729" s="50"/>
      <c r="AH729" s="228"/>
      <c r="AI729" s="50"/>
      <c r="AJ729" s="50"/>
      <c r="AK729" s="50"/>
      <c r="AL729" s="68"/>
      <c r="AM729" s="246"/>
      <c r="AN729" s="241"/>
      <c r="AO729" s="68"/>
      <c r="AP729" s="68"/>
      <c r="AQ729" s="241"/>
      <c r="AR729" s="241"/>
      <c r="AS729" s="228"/>
      <c r="AT729" s="194"/>
      <c r="AU729" s="37"/>
      <c r="AV729" s="68"/>
      <c r="AW729" s="228"/>
      <c r="AX729" s="241"/>
      <c r="AY729" s="38"/>
      <c r="AZ729" s="38"/>
      <c r="BA729" s="55"/>
      <c r="BB729" s="55"/>
      <c r="BC729" s="3">
        <f t="shared" ca="1" si="169"/>
        <v>78544300</v>
      </c>
      <c r="BD729" s="3" t="e">
        <f t="shared" ca="1" si="170"/>
        <v>#N/A</v>
      </c>
      <c r="BE729" s="132"/>
      <c r="BF729" s="132"/>
      <c r="BG729" s="125"/>
      <c r="BJ729" s="68"/>
      <c r="BK729" s="68"/>
      <c r="BL729" s="68"/>
      <c r="BN729" s="169"/>
      <c r="BP729" s="68"/>
      <c r="BQ729" s="68"/>
      <c r="BR729" s="68"/>
      <c r="BU729" s="68"/>
      <c r="BV729" s="68"/>
      <c r="BW729" s="68"/>
      <c r="BX729" s="68"/>
      <c r="BZ729" s="237"/>
      <c r="CD729" s="237"/>
      <c r="CF729" s="68"/>
      <c r="CG729" s="68"/>
      <c r="CH729" s="237"/>
      <c r="CL729" s="237"/>
    </row>
    <row r="730" spans="1:90" x14ac:dyDescent="0.4">
      <c r="A730">
        <v>698</v>
      </c>
      <c r="B730" s="47">
        <f ca="1">IF(A730&gt;$A$8,"",OFFSET(InputPriceData!B$15,$A730+$A$11,0,1,1))</f>
        <v>44314</v>
      </c>
      <c r="C730" s="3">
        <f ca="1">IF(A730&gt;$A$8,"",OFFSET(InputPriceData!G$15,CalculationsAndCharts!$A730+$A$11,IF($C$5,8,0),1,1))</f>
        <v>51238900</v>
      </c>
      <c r="D730" s="4">
        <f ca="1">IF(A730&gt;$A$8,"",OFFSET(InputPriceData!C$15,CalculationsAndCharts!$A730+$A$11,IF($C$5,8,0),1,1))</f>
        <v>417.80999800000001</v>
      </c>
      <c r="E730" s="4">
        <f ca="1">IF(A730&gt;$A$8,"",OFFSET(InputPriceData!D$15,CalculationsAndCharts!$A730+$A$11,IF($C$5,8,0),1,1))</f>
        <v>419.01001000000002</v>
      </c>
      <c r="F730" s="4">
        <f ca="1">IF(A730&gt;$A$8,"",OFFSET(InputPriceData!E$15,CalculationsAndCharts!$A730+$A$11,IF($C$5,8,0),1,1))</f>
        <v>416.89999399999999</v>
      </c>
      <c r="G730" s="4">
        <f ca="1">IF(A730&gt;$A$8,"",OFFSET(InputPriceData!F$15,CalculationsAndCharts!$A730+$A$11,IF($C$5,8,0),1,1))</f>
        <v>417.39999399999999</v>
      </c>
      <c r="H730" s="282">
        <f t="shared" ca="1" si="157"/>
        <v>419.01001000000002</v>
      </c>
      <c r="I730" s="292">
        <f t="shared" ca="1" si="158"/>
        <v>416.89999399999999</v>
      </c>
      <c r="J730" s="50">
        <f t="shared" ca="1" si="159"/>
        <v>2.1100160000000301</v>
      </c>
      <c r="K730" s="282"/>
      <c r="L730" s="282"/>
      <c r="M730" s="292">
        <f t="shared" ca="1" si="160"/>
        <v>3.0993974779947631</v>
      </c>
      <c r="N730" s="291"/>
      <c r="P730" s="292">
        <f t="shared" ca="1" si="161"/>
        <v>417.71867482188935</v>
      </c>
      <c r="Q730" s="301">
        <f t="shared" ca="1" si="162"/>
        <v>420.81807229988414</v>
      </c>
      <c r="R730" s="301">
        <f t="shared" ca="1" si="163"/>
        <v>414.61927734389457</v>
      </c>
      <c r="S730" s="50"/>
      <c r="T730" s="292"/>
      <c r="U730" s="265"/>
      <c r="V730" s="292">
        <f t="shared" ca="1" si="164"/>
        <v>417.71867482188935</v>
      </c>
      <c r="W730" s="241">
        <f t="shared" ca="1" si="165"/>
        <v>-0.31868082188935887</v>
      </c>
      <c r="X730" s="351">
        <f t="shared" ca="1" si="166"/>
        <v>0.10155746624007728</v>
      </c>
      <c r="Y730" s="50">
        <f t="shared" ca="1" si="156"/>
        <v>2.6267792312148868</v>
      </c>
      <c r="Z730" s="265">
        <f t="shared" ca="1" si="167"/>
        <v>420.02677323121486</v>
      </c>
      <c r="AA730" s="265">
        <f t="shared" ca="1" si="168"/>
        <v>414.77321476878512</v>
      </c>
      <c r="AB730" s="292"/>
      <c r="AC730" s="37"/>
      <c r="AD730" s="50"/>
      <c r="AE730" s="228"/>
      <c r="AF730" s="50"/>
      <c r="AG730" s="50"/>
      <c r="AH730" s="228"/>
      <c r="AI730" s="50"/>
      <c r="AJ730" s="50"/>
      <c r="AK730" s="50"/>
      <c r="AL730" s="68"/>
      <c r="AM730" s="246"/>
      <c r="AN730" s="241"/>
      <c r="AO730" s="68"/>
      <c r="AP730" s="68"/>
      <c r="AQ730" s="241"/>
      <c r="AR730" s="241"/>
      <c r="AS730" s="228"/>
      <c r="AT730" s="194"/>
      <c r="AU730" s="37"/>
      <c r="AV730" s="68"/>
      <c r="AW730" s="228"/>
      <c r="AX730" s="241"/>
      <c r="AY730" s="38"/>
      <c r="AZ730" s="38"/>
      <c r="BA730" s="55"/>
      <c r="BB730" s="55"/>
      <c r="BC730" s="3" t="e">
        <f t="shared" ca="1" si="169"/>
        <v>#N/A</v>
      </c>
      <c r="BD730" s="3">
        <f t="shared" ca="1" si="170"/>
        <v>51238900</v>
      </c>
      <c r="BE730" s="132"/>
      <c r="BF730" s="132"/>
      <c r="BG730" s="125"/>
      <c r="BJ730" s="68"/>
      <c r="BK730" s="68"/>
      <c r="BL730" s="68"/>
      <c r="BN730" s="169"/>
      <c r="BP730" s="68"/>
      <c r="BQ730" s="68"/>
      <c r="BR730" s="68"/>
      <c r="BU730" s="68"/>
      <c r="BV730" s="68"/>
      <c r="BW730" s="68"/>
      <c r="BX730" s="68"/>
      <c r="BZ730" s="237"/>
      <c r="CD730" s="237"/>
      <c r="CF730" s="68"/>
      <c r="CG730" s="68"/>
      <c r="CH730" s="237"/>
      <c r="CL730" s="237"/>
    </row>
    <row r="731" spans="1:90" x14ac:dyDescent="0.4">
      <c r="A731">
        <v>699</v>
      </c>
      <c r="B731" s="47">
        <f ca="1">IF(A731&gt;$A$8,"",OFFSET(InputPriceData!B$15,$A731+$A$11,0,1,1))</f>
        <v>44313</v>
      </c>
      <c r="C731" s="3">
        <f ca="1">IF(A731&gt;$A$8,"",OFFSET(InputPriceData!G$15,CalculationsAndCharts!$A731+$A$11,IF($C$5,8,0),1,1))</f>
        <v>51303100</v>
      </c>
      <c r="D731" s="4">
        <f ca="1">IF(A731&gt;$A$8,"",OFFSET(InputPriceData!C$15,CalculationsAndCharts!$A731+$A$11,IF($C$5,8,0),1,1))</f>
        <v>417.92999300000002</v>
      </c>
      <c r="E731" s="4">
        <f ca="1">IF(A731&gt;$A$8,"",OFFSET(InputPriceData!D$15,CalculationsAndCharts!$A731+$A$11,IF($C$5,8,0),1,1))</f>
        <v>418.14001500000001</v>
      </c>
      <c r="F731" s="4">
        <f ca="1">IF(A731&gt;$A$8,"",OFFSET(InputPriceData!E$15,CalculationsAndCharts!$A731+$A$11,IF($C$5,8,0),1,1))</f>
        <v>416.29998799999998</v>
      </c>
      <c r="G731" s="4">
        <f ca="1">IF(A731&gt;$A$8,"",OFFSET(InputPriceData!F$15,CalculationsAndCharts!$A731+$A$11,IF($C$5,8,0),1,1))</f>
        <v>417.51998900000001</v>
      </c>
      <c r="H731" s="282">
        <f t="shared" ca="1" si="157"/>
        <v>418.14001500000001</v>
      </c>
      <c r="I731" s="292">
        <f t="shared" ca="1" si="158"/>
        <v>416.29998799999998</v>
      </c>
      <c r="J731" s="50">
        <f t="shared" ca="1" si="159"/>
        <v>1.8400270000000205</v>
      </c>
      <c r="K731" s="282"/>
      <c r="L731" s="282"/>
      <c r="M731" s="292">
        <f t="shared" ca="1" si="160"/>
        <v>3.8912799204767201</v>
      </c>
      <c r="N731" s="291"/>
      <c r="P731" s="292">
        <f t="shared" ca="1" si="161"/>
        <v>417.33229034560571</v>
      </c>
      <c r="Q731" s="301">
        <f t="shared" ca="1" si="162"/>
        <v>421.22357026608245</v>
      </c>
      <c r="R731" s="301">
        <f t="shared" ca="1" si="163"/>
        <v>413.44101042512898</v>
      </c>
      <c r="S731" s="50"/>
      <c r="T731" s="292"/>
      <c r="U731" s="265"/>
      <c r="V731" s="292">
        <f t="shared" ca="1" si="164"/>
        <v>417.33229034560571</v>
      </c>
      <c r="W731" s="241">
        <f t="shared" ca="1" si="165"/>
        <v>0.18769865439429623</v>
      </c>
      <c r="X731" s="351">
        <f t="shared" ca="1" si="166"/>
        <v>3.5230784861429457E-2</v>
      </c>
      <c r="Y731" s="50">
        <f t="shared" ca="1" si="156"/>
        <v>2.6347911902246479</v>
      </c>
      <c r="Z731" s="265">
        <f t="shared" ca="1" si="167"/>
        <v>420.15478019022464</v>
      </c>
      <c r="AA731" s="265">
        <f t="shared" ca="1" si="168"/>
        <v>414.88519780977538</v>
      </c>
      <c r="AB731" s="292"/>
      <c r="AC731" s="37"/>
      <c r="AD731" s="50"/>
      <c r="AE731" s="228"/>
      <c r="AF731" s="50"/>
      <c r="AG731" s="50"/>
      <c r="AH731" s="228"/>
      <c r="AI731" s="50"/>
      <c r="AJ731" s="50"/>
      <c r="AK731" s="50"/>
      <c r="AL731" s="68"/>
      <c r="AM731" s="246"/>
      <c r="AN731" s="241"/>
      <c r="AO731" s="68"/>
      <c r="AP731" s="68"/>
      <c r="AQ731" s="241"/>
      <c r="AR731" s="241"/>
      <c r="AS731" s="228"/>
      <c r="AT731" s="194"/>
      <c r="AU731" s="37"/>
      <c r="AV731" s="68"/>
      <c r="AW731" s="228"/>
      <c r="AX731" s="241"/>
      <c r="AY731" s="38"/>
      <c r="AZ731" s="38"/>
      <c r="BA731" s="55"/>
      <c r="BB731" s="55"/>
      <c r="BC731" s="3" t="e">
        <f t="shared" ca="1" si="169"/>
        <v>#N/A</v>
      </c>
      <c r="BD731" s="3">
        <f t="shared" ca="1" si="170"/>
        <v>51303100</v>
      </c>
      <c r="BE731" s="132"/>
      <c r="BF731" s="132"/>
      <c r="BG731" s="125"/>
      <c r="BJ731" s="68"/>
      <c r="BK731" s="68"/>
      <c r="BL731" s="68"/>
      <c r="BN731" s="169"/>
      <c r="BP731" s="68"/>
      <c r="BQ731" s="68"/>
      <c r="BR731" s="68"/>
      <c r="BU731" s="68"/>
      <c r="BV731" s="68"/>
      <c r="BW731" s="68"/>
      <c r="BX731" s="68"/>
      <c r="BZ731" s="237"/>
      <c r="CD731" s="237"/>
      <c r="CF731" s="68"/>
      <c r="CG731" s="68"/>
      <c r="CH731" s="237"/>
      <c r="CL731" s="237"/>
    </row>
    <row r="732" spans="1:90" x14ac:dyDescent="0.4">
      <c r="A732">
        <v>700</v>
      </c>
      <c r="B732" s="47">
        <f ca="1">IF(A732&gt;$A$8,"",OFFSET(InputPriceData!B$15,$A732+$A$11,0,1,1))</f>
        <v>44312</v>
      </c>
      <c r="C732" s="3">
        <f ca="1">IF(A732&gt;$A$8,"",OFFSET(InputPriceData!G$15,CalculationsAndCharts!$A732+$A$11,IF($C$5,8,0),1,1))</f>
        <v>52182400</v>
      </c>
      <c r="D732" s="4">
        <f ca="1">IF(A732&gt;$A$8,"",OFFSET(InputPriceData!C$15,CalculationsAndCharts!$A732+$A$11,IF($C$5,8,0),1,1))</f>
        <v>417.44000199999999</v>
      </c>
      <c r="E732" s="4">
        <f ca="1">IF(A732&gt;$A$8,"",OFFSET(InputPriceData!D$15,CalculationsAndCharts!$A732+$A$11,IF($C$5,8,0),1,1))</f>
        <v>418.22000100000002</v>
      </c>
      <c r="F732" s="4">
        <f ca="1">IF(A732&gt;$A$8,"",OFFSET(InputPriceData!E$15,CalculationsAndCharts!$A732+$A$11,IF($C$5,8,0),1,1))</f>
        <v>416.80999800000001</v>
      </c>
      <c r="G732" s="4">
        <f ca="1">IF(A732&gt;$A$8,"",OFFSET(InputPriceData!F$15,CalculationsAndCharts!$A732+$A$11,IF($C$5,8,0),1,1))</f>
        <v>417.60998499999999</v>
      </c>
      <c r="H732" s="282">
        <f t="shared" ca="1" si="157"/>
        <v>418.22000100000002</v>
      </c>
      <c r="I732" s="292">
        <f t="shared" ca="1" si="158"/>
        <v>416.73998999999998</v>
      </c>
      <c r="J732" s="50">
        <f t="shared" ca="1" si="159"/>
        <v>1.4800110000000473</v>
      </c>
      <c r="K732" s="282"/>
      <c r="L732" s="282"/>
      <c r="M732" s="292">
        <f t="shared" ca="1" si="160"/>
        <v>5.046715202223238</v>
      </c>
      <c r="N732" s="291"/>
      <c r="P732" s="292">
        <f t="shared" ca="1" si="161"/>
        <v>416.69329106021394</v>
      </c>
      <c r="Q732" s="301">
        <f t="shared" ca="1" si="162"/>
        <v>421.74000626243719</v>
      </c>
      <c r="R732" s="301">
        <f t="shared" ca="1" si="163"/>
        <v>411.64657585799068</v>
      </c>
      <c r="S732" s="50"/>
      <c r="T732" s="292"/>
      <c r="U732" s="265"/>
      <c r="V732" s="292">
        <f t="shared" ca="1" si="164"/>
        <v>416.69329106021394</v>
      </c>
      <c r="W732" s="241">
        <f t="shared" ca="1" si="165"/>
        <v>0.9166939397860574</v>
      </c>
      <c r="X732" s="351">
        <f t="shared" ca="1" si="166"/>
        <v>0.84032777924048385</v>
      </c>
      <c r="Y732" s="50">
        <f t="shared" ca="1" si="156"/>
        <v>2.7283988848077629</v>
      </c>
      <c r="Z732" s="265">
        <f t="shared" ca="1" si="167"/>
        <v>420.33838388480774</v>
      </c>
      <c r="AA732" s="265">
        <f t="shared" ca="1" si="168"/>
        <v>414.88158611519225</v>
      </c>
      <c r="AB732" s="292"/>
      <c r="AC732" s="37"/>
      <c r="AD732" s="50"/>
      <c r="AE732" s="228"/>
      <c r="AF732" s="50"/>
      <c r="AG732" s="50"/>
      <c r="AH732" s="228"/>
      <c r="AI732" s="50"/>
      <c r="AJ732" s="50"/>
      <c r="AK732" s="50"/>
      <c r="AL732" s="68"/>
      <c r="AM732" s="246"/>
      <c r="AN732" s="241"/>
      <c r="AO732" s="68"/>
      <c r="AP732" s="68"/>
      <c r="AQ732" s="241"/>
      <c r="AR732" s="241"/>
      <c r="AS732" s="228"/>
      <c r="AT732" s="194"/>
      <c r="AU732" s="37"/>
      <c r="AV732" s="68"/>
      <c r="AW732" s="228"/>
      <c r="AX732" s="241"/>
      <c r="AY732" s="38"/>
      <c r="AZ732" s="38"/>
      <c r="BA732" s="55"/>
      <c r="BB732" s="55"/>
      <c r="BC732" s="3">
        <f t="shared" ca="1" si="169"/>
        <v>52182400</v>
      </c>
      <c r="BD732" s="3" t="e">
        <f t="shared" ca="1" si="170"/>
        <v>#N/A</v>
      </c>
      <c r="BE732" s="132"/>
      <c r="BF732" s="132"/>
      <c r="BG732" s="125"/>
      <c r="BJ732" s="68"/>
      <c r="BK732" s="68"/>
      <c r="BL732" s="68"/>
      <c r="BN732" s="169"/>
      <c r="BP732" s="68"/>
      <c r="BQ732" s="68"/>
      <c r="BR732" s="68"/>
      <c r="BU732" s="68"/>
      <c r="BV732" s="68"/>
      <c r="BW732" s="68"/>
      <c r="BX732" s="68"/>
      <c r="BZ732" s="237"/>
      <c r="CD732" s="237"/>
      <c r="CF732" s="68"/>
      <c r="CG732" s="68"/>
      <c r="CH732" s="237"/>
      <c r="CL732" s="237"/>
    </row>
    <row r="733" spans="1:90" x14ac:dyDescent="0.4">
      <c r="A733">
        <v>701</v>
      </c>
      <c r="B733" s="47">
        <f ca="1">IF(A733&gt;$A$8,"",OFFSET(InputPriceData!B$15,$A733+$A$11,0,1,1))</f>
        <v>44309</v>
      </c>
      <c r="C733" s="3">
        <f ca="1">IF(A733&gt;$A$8,"",OFFSET(InputPriceData!G$15,CalculationsAndCharts!$A733+$A$11,IF($C$5,8,0),1,1))</f>
        <v>73209200</v>
      </c>
      <c r="D733" s="4">
        <f ca="1">IF(A733&gt;$A$8,"",OFFSET(InputPriceData!C$15,CalculationsAndCharts!$A733+$A$11,IF($C$5,8,0),1,1))</f>
        <v>412.86999500000002</v>
      </c>
      <c r="E733" s="4">
        <f ca="1">IF(A733&gt;$A$8,"",OFFSET(InputPriceData!D$15,CalculationsAndCharts!$A733+$A$11,IF($C$5,8,0),1,1))</f>
        <v>418.25</v>
      </c>
      <c r="F733" s="4">
        <f ca="1">IF(A733&gt;$A$8,"",OFFSET(InputPriceData!E$15,CalculationsAndCharts!$A733+$A$11,IF($C$5,8,0),1,1))</f>
        <v>412.790009</v>
      </c>
      <c r="G733" s="4">
        <f ca="1">IF(A733&gt;$A$8,"",OFFSET(InputPriceData!F$15,CalculationsAndCharts!$A733+$A$11,IF($C$5,8,0),1,1))</f>
        <v>416.73998999999998</v>
      </c>
      <c r="H733" s="282">
        <f t="shared" ca="1" si="157"/>
        <v>418.25</v>
      </c>
      <c r="I733" s="292">
        <f t="shared" ca="1" si="158"/>
        <v>412.26998900000001</v>
      </c>
      <c r="J733" s="50">
        <f t="shared" ca="1" si="159"/>
        <v>5.9800109999999904</v>
      </c>
      <c r="K733" s="282"/>
      <c r="L733" s="282"/>
      <c r="M733" s="292">
        <f t="shared" ca="1" si="160"/>
        <v>5.4009180024509345</v>
      </c>
      <c r="N733" s="291"/>
      <c r="P733" s="292">
        <f t="shared" ca="1" si="161"/>
        <v>415.99840562223807</v>
      </c>
      <c r="Q733" s="301">
        <f t="shared" ca="1" si="162"/>
        <v>421.39932362468898</v>
      </c>
      <c r="R733" s="301">
        <f t="shared" ca="1" si="163"/>
        <v>410.59748761978716</v>
      </c>
      <c r="S733" s="50"/>
      <c r="T733" s="292"/>
      <c r="U733" s="265"/>
      <c r="V733" s="292">
        <f t="shared" ca="1" si="164"/>
        <v>415.99840562223807</v>
      </c>
      <c r="W733" s="241">
        <f t="shared" ca="1" si="165"/>
        <v>0.74158437776191022</v>
      </c>
      <c r="X733" s="351">
        <f t="shared" ca="1" si="166"/>
        <v>0.54994738934051957</v>
      </c>
      <c r="Y733" s="50">
        <f t="shared" ca="1" si="156"/>
        <v>2.9548633254397894</v>
      </c>
      <c r="Z733" s="265">
        <f t="shared" ca="1" si="167"/>
        <v>419.69485332543979</v>
      </c>
      <c r="AA733" s="265">
        <f t="shared" ca="1" si="168"/>
        <v>413.78512667456016</v>
      </c>
      <c r="AB733" s="292"/>
      <c r="AC733" s="37"/>
      <c r="AD733" s="50"/>
      <c r="AE733" s="228"/>
      <c r="AF733" s="50"/>
      <c r="AG733" s="50"/>
      <c r="AH733" s="228"/>
      <c r="AI733" s="50"/>
      <c r="AJ733" s="50"/>
      <c r="AK733" s="50"/>
      <c r="AL733" s="68"/>
      <c r="AM733" s="246"/>
      <c r="AN733" s="241"/>
      <c r="AO733" s="68"/>
      <c r="AP733" s="68"/>
      <c r="AQ733" s="241"/>
      <c r="AR733" s="241"/>
      <c r="AS733" s="228"/>
      <c r="AT733" s="194"/>
      <c r="AU733" s="37"/>
      <c r="AV733" s="68"/>
      <c r="AW733" s="228"/>
      <c r="AX733" s="241"/>
      <c r="AY733" s="38"/>
      <c r="AZ733" s="38"/>
      <c r="BA733" s="55"/>
      <c r="BB733" s="55"/>
      <c r="BC733" s="3">
        <f t="shared" ca="1" si="169"/>
        <v>73209200</v>
      </c>
      <c r="BD733" s="3" t="e">
        <f t="shared" ca="1" si="170"/>
        <v>#N/A</v>
      </c>
      <c r="BE733" s="132"/>
      <c r="BF733" s="132"/>
      <c r="BG733" s="125"/>
      <c r="BJ733" s="68"/>
      <c r="BK733" s="68"/>
      <c r="BL733" s="68"/>
      <c r="BN733" s="169"/>
      <c r="BP733" s="68"/>
      <c r="BQ733" s="68"/>
      <c r="BR733" s="68"/>
      <c r="BU733" s="68"/>
      <c r="BV733" s="68"/>
      <c r="BW733" s="68"/>
      <c r="BX733" s="68"/>
      <c r="BZ733" s="237"/>
      <c r="CD733" s="237"/>
      <c r="CF733" s="68"/>
      <c r="CG733" s="68"/>
      <c r="CH733" s="237"/>
      <c r="CL733" s="237"/>
    </row>
    <row r="734" spans="1:90" x14ac:dyDescent="0.4">
      <c r="A734">
        <v>702</v>
      </c>
      <c r="B734" s="47">
        <f ca="1">IF(A734&gt;$A$8,"",OFFSET(InputPriceData!B$15,$A734+$A$11,0,1,1))</f>
        <v>44308</v>
      </c>
      <c r="C734" s="3">
        <f ca="1">IF(A734&gt;$A$8,"",OFFSET(InputPriceData!G$15,CalculationsAndCharts!$A734+$A$11,IF($C$5,8,0),1,1))</f>
        <v>97582800</v>
      </c>
      <c r="D734" s="4">
        <f ca="1">IF(A734&gt;$A$8,"",OFFSET(InputPriceData!C$15,CalculationsAndCharts!$A734+$A$11,IF($C$5,8,0),1,1))</f>
        <v>415.89001500000001</v>
      </c>
      <c r="E734" s="4">
        <f ca="1">IF(A734&gt;$A$8,"",OFFSET(InputPriceData!D$15,CalculationsAndCharts!$A734+$A$11,IF($C$5,8,0),1,1))</f>
        <v>416.77999899999998</v>
      </c>
      <c r="F734" s="4">
        <f ca="1">IF(A734&gt;$A$8,"",OFFSET(InputPriceData!E$15,CalculationsAndCharts!$A734+$A$11,IF($C$5,8,0),1,1))</f>
        <v>411.13000499999998</v>
      </c>
      <c r="G734" s="4">
        <f ca="1">IF(A734&gt;$A$8,"",OFFSET(InputPriceData!F$15,CalculationsAndCharts!$A734+$A$11,IF($C$5,8,0),1,1))</f>
        <v>412.26998900000001</v>
      </c>
      <c r="H734" s="282">
        <f t="shared" ca="1" si="157"/>
        <v>416.77999899999998</v>
      </c>
      <c r="I734" s="292">
        <f t="shared" ca="1" si="158"/>
        <v>411.13000499999998</v>
      </c>
      <c r="J734" s="50">
        <f t="shared" ca="1" si="159"/>
        <v>5.6499939999999924</v>
      </c>
      <c r="K734" s="282"/>
      <c r="L734" s="282"/>
      <c r="M734" s="292">
        <f t="shared" ca="1" si="160"/>
        <v>4.7097101959158927</v>
      </c>
      <c r="N734" s="291"/>
      <c r="P734" s="292">
        <f t="shared" ca="1" si="161"/>
        <v>416.38863285291302</v>
      </c>
      <c r="Q734" s="301">
        <f t="shared" ca="1" si="162"/>
        <v>421.09834304882889</v>
      </c>
      <c r="R734" s="301">
        <f t="shared" ca="1" si="163"/>
        <v>411.67892265699714</v>
      </c>
      <c r="S734" s="50"/>
      <c r="T734" s="292"/>
      <c r="U734" s="265"/>
      <c r="V734" s="292">
        <f t="shared" ca="1" si="164"/>
        <v>416.38863285291302</v>
      </c>
      <c r="W734" s="241">
        <f t="shared" ca="1" si="165"/>
        <v>-4.1186438529130101</v>
      </c>
      <c r="X734" s="351">
        <f t="shared" ca="1" si="166"/>
        <v>16.963227187138123</v>
      </c>
      <c r="Y734" s="50">
        <f t="shared" ca="1" si="156"/>
        <v>2.9521774846110538</v>
      </c>
      <c r="Z734" s="265">
        <f t="shared" ca="1" si="167"/>
        <v>415.22216648461108</v>
      </c>
      <c r="AA734" s="265">
        <f t="shared" ca="1" si="168"/>
        <v>409.31781151538894</v>
      </c>
      <c r="AB734" s="292"/>
      <c r="AC734" s="37"/>
      <c r="AD734" s="50"/>
      <c r="AE734" s="228"/>
      <c r="AF734" s="50"/>
      <c r="AG734" s="50"/>
      <c r="AH734" s="228"/>
      <c r="AI734" s="50"/>
      <c r="AJ734" s="50"/>
      <c r="AK734" s="50"/>
      <c r="AL734" s="68"/>
      <c r="AM734" s="246"/>
      <c r="AN734" s="241"/>
      <c r="AO734" s="68"/>
      <c r="AP734" s="68"/>
      <c r="AQ734" s="241"/>
      <c r="AR734" s="241"/>
      <c r="AS734" s="228"/>
      <c r="AT734" s="194"/>
      <c r="AU734" s="37"/>
      <c r="AV734" s="68"/>
      <c r="AW734" s="228"/>
      <c r="AX734" s="241"/>
      <c r="AY734" s="38"/>
      <c r="AZ734" s="38"/>
      <c r="BA734" s="55"/>
      <c r="BB734" s="55"/>
      <c r="BC734" s="3" t="e">
        <f t="shared" ca="1" si="169"/>
        <v>#N/A</v>
      </c>
      <c r="BD734" s="3">
        <f t="shared" ca="1" si="170"/>
        <v>97582800</v>
      </c>
      <c r="BE734" s="132"/>
      <c r="BF734" s="132"/>
      <c r="BG734" s="125"/>
      <c r="BJ734" s="68"/>
      <c r="BK734" s="68"/>
      <c r="BL734" s="68"/>
      <c r="BN734" s="169"/>
      <c r="BP734" s="68"/>
      <c r="BQ734" s="68"/>
      <c r="BR734" s="68"/>
      <c r="BU734" s="68"/>
      <c r="BV734" s="68"/>
      <c r="BW734" s="68"/>
      <c r="BX734" s="68"/>
      <c r="BZ734" s="237"/>
      <c r="CD734" s="237"/>
      <c r="CF734" s="68"/>
      <c r="CG734" s="68"/>
      <c r="CH734" s="237"/>
      <c r="CL734" s="237"/>
    </row>
    <row r="735" spans="1:90" x14ac:dyDescent="0.4">
      <c r="A735">
        <v>703</v>
      </c>
      <c r="B735" s="47">
        <f ca="1">IF(A735&gt;$A$8,"",OFFSET(InputPriceData!B$15,$A735+$A$11,0,1,1))</f>
        <v>44307</v>
      </c>
      <c r="C735" s="3">
        <f ca="1">IF(A735&gt;$A$8,"",OFFSET(InputPriceData!G$15,CalculationsAndCharts!$A735+$A$11,IF($C$5,8,0),1,1))</f>
        <v>66793000</v>
      </c>
      <c r="D735" s="4">
        <f ca="1">IF(A735&gt;$A$8,"",OFFSET(InputPriceData!C$15,CalculationsAndCharts!$A735+$A$11,IF($C$5,8,0),1,1))</f>
        <v>411.51001000000002</v>
      </c>
      <c r="E735" s="4">
        <f ca="1">IF(A735&gt;$A$8,"",OFFSET(InputPriceData!D$15,CalculationsAndCharts!$A735+$A$11,IF($C$5,8,0),1,1))</f>
        <v>416.290009</v>
      </c>
      <c r="F735" s="4">
        <f ca="1">IF(A735&gt;$A$8,"",OFFSET(InputPriceData!E$15,CalculationsAndCharts!$A735+$A$11,IF($C$5,8,0),1,1))</f>
        <v>411.35998499999999</v>
      </c>
      <c r="G735" s="4">
        <f ca="1">IF(A735&gt;$A$8,"",OFFSET(InputPriceData!F$15,CalculationsAndCharts!$A735+$A$11,IF($C$5,8,0),1,1))</f>
        <v>416.07000699999998</v>
      </c>
      <c r="H735" s="282">
        <f t="shared" ca="1" si="157"/>
        <v>416.290009</v>
      </c>
      <c r="I735" s="292">
        <f t="shared" ca="1" si="158"/>
        <v>411.35998499999999</v>
      </c>
      <c r="J735" s="50">
        <f t="shared" ca="1" si="159"/>
        <v>4.9300240000000031</v>
      </c>
      <c r="K735" s="282"/>
      <c r="L735" s="282"/>
      <c r="M735" s="292">
        <f t="shared" ca="1" si="160"/>
        <v>4.0293805336583084</v>
      </c>
      <c r="N735" s="291"/>
      <c r="P735" s="292">
        <f t="shared" ca="1" si="161"/>
        <v>416.93174363125081</v>
      </c>
      <c r="Q735" s="301">
        <f t="shared" ca="1" si="162"/>
        <v>420.96112416490911</v>
      </c>
      <c r="R735" s="301">
        <f t="shared" ca="1" si="163"/>
        <v>412.90236309759251</v>
      </c>
      <c r="S735" s="50"/>
      <c r="T735" s="292"/>
      <c r="U735" s="265"/>
      <c r="V735" s="292">
        <f t="shared" ca="1" si="164"/>
        <v>416.93174363125081</v>
      </c>
      <c r="W735" s="241">
        <f t="shared" ca="1" si="165"/>
        <v>-0.86173663125083522</v>
      </c>
      <c r="X735" s="351">
        <f t="shared" ca="1" si="166"/>
        <v>0.74259002163953791</v>
      </c>
      <c r="Y735" s="50">
        <f t="shared" ca="1" si="156"/>
        <v>2.9504611761702453</v>
      </c>
      <c r="Z735" s="265">
        <f t="shared" ca="1" si="167"/>
        <v>419.0204681761702</v>
      </c>
      <c r="AA735" s="265">
        <f t="shared" ca="1" si="168"/>
        <v>413.11954582382975</v>
      </c>
      <c r="AB735" s="292"/>
      <c r="AC735" s="37"/>
      <c r="AD735" s="50"/>
      <c r="AE735" s="228"/>
      <c r="AF735" s="50"/>
      <c r="AG735" s="50"/>
      <c r="AH735" s="228"/>
      <c r="AI735" s="50"/>
      <c r="AJ735" s="50"/>
      <c r="AK735" s="50"/>
      <c r="AL735" s="68"/>
      <c r="AM735" s="246"/>
      <c r="AN735" s="241"/>
      <c r="AO735" s="68"/>
      <c r="AP735" s="68"/>
      <c r="AQ735" s="241"/>
      <c r="AR735" s="241"/>
      <c r="AS735" s="228"/>
      <c r="AT735" s="194"/>
      <c r="AU735" s="37"/>
      <c r="AV735" s="68"/>
      <c r="AW735" s="228"/>
      <c r="AX735" s="241"/>
      <c r="AY735" s="38"/>
      <c r="AZ735" s="38"/>
      <c r="BA735" s="55"/>
      <c r="BB735" s="55"/>
      <c r="BC735" s="3">
        <f t="shared" ca="1" si="169"/>
        <v>66793000</v>
      </c>
      <c r="BD735" s="3" t="e">
        <f t="shared" ca="1" si="170"/>
        <v>#N/A</v>
      </c>
      <c r="BE735" s="132"/>
      <c r="BF735" s="132"/>
      <c r="BG735" s="125"/>
      <c r="BJ735" s="68"/>
      <c r="BK735" s="68"/>
      <c r="BL735" s="68"/>
      <c r="BN735" s="169"/>
      <c r="BP735" s="68"/>
      <c r="BQ735" s="68"/>
      <c r="BR735" s="68"/>
      <c r="BU735" s="68"/>
      <c r="BV735" s="68"/>
      <c r="BW735" s="68"/>
      <c r="BX735" s="68"/>
      <c r="BZ735" s="237"/>
      <c r="CD735" s="237"/>
      <c r="CF735" s="68"/>
      <c r="CG735" s="68"/>
      <c r="CH735" s="237"/>
      <c r="CL735" s="237"/>
    </row>
    <row r="736" spans="1:90" x14ac:dyDescent="0.4">
      <c r="A736">
        <v>704</v>
      </c>
      <c r="B736" s="47">
        <f ca="1">IF(A736&gt;$A$8,"",OFFSET(InputPriceData!B$15,$A736+$A$11,0,1,1))</f>
        <v>44306</v>
      </c>
      <c r="C736" s="3">
        <f ca="1">IF(A736&gt;$A$8,"",OFFSET(InputPriceData!G$15,CalculationsAndCharts!$A736+$A$11,IF($C$5,8,0),1,1))</f>
        <v>81851800</v>
      </c>
      <c r="D736" s="4">
        <f ca="1">IF(A736&gt;$A$8,"",OFFSET(InputPriceData!C$15,CalculationsAndCharts!$A736+$A$11,IF($C$5,8,0),1,1))</f>
        <v>413.91000400000001</v>
      </c>
      <c r="E736" s="4">
        <f ca="1">IF(A736&gt;$A$8,"",OFFSET(InputPriceData!D$15,CalculationsAndCharts!$A736+$A$11,IF($C$5,8,0),1,1))</f>
        <v>415.08999599999999</v>
      </c>
      <c r="F736" s="4">
        <f ca="1">IF(A736&gt;$A$8,"",OFFSET(InputPriceData!E$15,CalculationsAndCharts!$A736+$A$11,IF($C$5,8,0),1,1))</f>
        <v>410.58999599999999</v>
      </c>
      <c r="G736" s="4">
        <f ca="1">IF(A736&gt;$A$8,"",OFFSET(InputPriceData!F$15,CalculationsAndCharts!$A736+$A$11,IF($C$5,8,0),1,1))</f>
        <v>412.17001299999998</v>
      </c>
      <c r="H736" s="282">
        <f t="shared" ca="1" si="157"/>
        <v>415.209991</v>
      </c>
      <c r="I736" s="292">
        <f t="shared" ca="1" si="158"/>
        <v>410.58999599999999</v>
      </c>
      <c r="J736" s="50">
        <f t="shared" ca="1" si="159"/>
        <v>4.6199950000000172</v>
      </c>
      <c r="K736" s="282"/>
      <c r="L736" s="282"/>
      <c r="M736" s="292">
        <f t="shared" ca="1" si="160"/>
        <v>3.3801775303114958</v>
      </c>
      <c r="N736" s="291"/>
      <c r="P736" s="292">
        <f t="shared" ca="1" si="161"/>
        <v>417.46321607586009</v>
      </c>
      <c r="Q736" s="301">
        <f t="shared" ca="1" si="162"/>
        <v>420.84339360617156</v>
      </c>
      <c r="R736" s="301">
        <f t="shared" ca="1" si="163"/>
        <v>414.08303854554862</v>
      </c>
      <c r="S736" s="50"/>
      <c r="T736" s="292"/>
      <c r="U736" s="265"/>
      <c r="V736" s="292">
        <f t="shared" ca="1" si="164"/>
        <v>417.46321607586009</v>
      </c>
      <c r="W736" s="241">
        <f t="shared" ca="1" si="165"/>
        <v>-5.2932030758601059</v>
      </c>
      <c r="X736" s="351">
        <f t="shared" ca="1" si="166"/>
        <v>28.017998802294887</v>
      </c>
      <c r="Y736" s="50">
        <f t="shared" ca="1" si="156"/>
        <v>3.0787159963345747</v>
      </c>
      <c r="Z736" s="265">
        <f t="shared" ca="1" si="167"/>
        <v>415.24872899633453</v>
      </c>
      <c r="AA736" s="265">
        <f t="shared" ca="1" si="168"/>
        <v>409.09129700366543</v>
      </c>
      <c r="AB736" s="292"/>
      <c r="AC736" s="37"/>
      <c r="AD736" s="50"/>
      <c r="AE736" s="228"/>
      <c r="AF736" s="50"/>
      <c r="AG736" s="50"/>
      <c r="AH736" s="228"/>
      <c r="AI736" s="50"/>
      <c r="AJ736" s="50"/>
      <c r="AK736" s="50"/>
      <c r="AL736" s="68"/>
      <c r="AM736" s="246"/>
      <c r="AN736" s="241"/>
      <c r="AO736" s="68"/>
      <c r="AP736" s="68"/>
      <c r="AQ736" s="241"/>
      <c r="AR736" s="241"/>
      <c r="AS736" s="228"/>
      <c r="AT736" s="194"/>
      <c r="AU736" s="37"/>
      <c r="AV736" s="68"/>
      <c r="AW736" s="228"/>
      <c r="AX736" s="241"/>
      <c r="AY736" s="38"/>
      <c r="AZ736" s="38"/>
      <c r="BA736" s="55"/>
      <c r="BB736" s="55"/>
      <c r="BC736" s="3" t="e">
        <f t="shared" ca="1" si="169"/>
        <v>#N/A</v>
      </c>
      <c r="BD736" s="3">
        <f t="shared" ca="1" si="170"/>
        <v>81851800</v>
      </c>
      <c r="BE736" s="132"/>
      <c r="BF736" s="132"/>
      <c r="BG736" s="125"/>
      <c r="BJ736" s="68"/>
      <c r="BK736" s="68"/>
      <c r="BL736" s="68"/>
      <c r="BN736" s="169"/>
      <c r="BP736" s="68"/>
      <c r="BQ736" s="68"/>
      <c r="BR736" s="68"/>
      <c r="BU736" s="68"/>
      <c r="BV736" s="68"/>
      <c r="BW736" s="68"/>
      <c r="BX736" s="68"/>
      <c r="BZ736" s="237"/>
      <c r="CD736" s="237"/>
      <c r="CF736" s="68"/>
      <c r="CG736" s="68"/>
      <c r="CH736" s="237"/>
      <c r="CL736" s="237"/>
    </row>
    <row r="737" spans="1:90" x14ac:dyDescent="0.4">
      <c r="A737">
        <v>705</v>
      </c>
      <c r="B737" s="47">
        <f ca="1">IF(A737&gt;$A$8,"",OFFSET(InputPriceData!B$15,$A737+$A$11,0,1,1))</f>
        <v>44305</v>
      </c>
      <c r="C737" s="3">
        <f ca="1">IF(A737&gt;$A$8,"",OFFSET(InputPriceData!G$15,CalculationsAndCharts!$A737+$A$11,IF($C$5,8,0),1,1))</f>
        <v>78498500</v>
      </c>
      <c r="D737" s="4">
        <f ca="1">IF(A737&gt;$A$8,"",OFFSET(InputPriceData!C$15,CalculationsAndCharts!$A737+$A$11,IF($C$5,8,0),1,1))</f>
        <v>416.26001000000002</v>
      </c>
      <c r="E737" s="4">
        <f ca="1">IF(A737&gt;$A$8,"",OFFSET(InputPriceData!D$15,CalculationsAndCharts!$A737+$A$11,IF($C$5,8,0),1,1))</f>
        <v>416.73998999999998</v>
      </c>
      <c r="F737" s="4">
        <f ca="1">IF(A737&gt;$A$8,"",OFFSET(InputPriceData!E$15,CalculationsAndCharts!$A737+$A$11,IF($C$5,8,0),1,1))</f>
        <v>413.790009</v>
      </c>
      <c r="G737" s="4">
        <f ca="1">IF(A737&gt;$A$8,"",OFFSET(InputPriceData!F$15,CalculationsAndCharts!$A737+$A$11,IF($C$5,8,0),1,1))</f>
        <v>415.209991</v>
      </c>
      <c r="H737" s="282">
        <f t="shared" ca="1" si="157"/>
        <v>417.26001000000002</v>
      </c>
      <c r="I737" s="292">
        <f t="shared" ca="1" si="158"/>
        <v>413.790009</v>
      </c>
      <c r="J737" s="50">
        <f t="shared" ca="1" si="159"/>
        <v>3.4700010000000248</v>
      </c>
      <c r="K737" s="282"/>
      <c r="L737" s="282"/>
      <c r="M737" s="292">
        <f t="shared" ca="1" si="160"/>
        <v>2.9030496263755294</v>
      </c>
      <c r="N737" s="291"/>
      <c r="P737" s="292">
        <f t="shared" ca="1" si="161"/>
        <v>418.09402684094823</v>
      </c>
      <c r="Q737" s="301">
        <f t="shared" ca="1" si="162"/>
        <v>420.99707646732378</v>
      </c>
      <c r="R737" s="301">
        <f t="shared" ca="1" si="163"/>
        <v>415.19097721457268</v>
      </c>
      <c r="S737" s="50"/>
      <c r="T737" s="292"/>
      <c r="U737" s="265"/>
      <c r="V737" s="292">
        <f t="shared" ca="1" si="164"/>
        <v>418.09402684094823</v>
      </c>
      <c r="W737" s="241">
        <f t="shared" ca="1" si="165"/>
        <v>-2.8840358409482292</v>
      </c>
      <c r="X737" s="351">
        <f t="shared" ca="1" si="166"/>
        <v>8.3176627318739591</v>
      </c>
      <c r="Y737" s="50">
        <f t="shared" ref="Y737:Y800" ca="1" si="171">IF($A737&gt;$V$30,NA(),SQRT(SUM(OFFSET(X737,0,0,$A$22,1))/$A$22))</f>
        <v>2.8783991417554948</v>
      </c>
      <c r="Z737" s="265">
        <f t="shared" ca="1" si="167"/>
        <v>418.0883901417555</v>
      </c>
      <c r="AA737" s="265">
        <f t="shared" ca="1" si="168"/>
        <v>412.33159185824451</v>
      </c>
      <c r="AB737" s="292"/>
      <c r="AC737" s="37"/>
      <c r="AD737" s="50"/>
      <c r="AE737" s="228"/>
      <c r="AF737" s="50"/>
      <c r="AG737" s="50"/>
      <c r="AH737" s="228"/>
      <c r="AI737" s="50"/>
      <c r="AJ737" s="50"/>
      <c r="AK737" s="50"/>
      <c r="AL737" s="68"/>
      <c r="AM737" s="246"/>
      <c r="AN737" s="241"/>
      <c r="AO737" s="68"/>
      <c r="AP737" s="68"/>
      <c r="AQ737" s="241"/>
      <c r="AR737" s="241"/>
      <c r="AS737" s="228"/>
      <c r="AT737" s="194"/>
      <c r="AU737" s="37"/>
      <c r="AV737" s="68"/>
      <c r="AW737" s="228"/>
      <c r="AX737" s="241"/>
      <c r="AY737" s="38"/>
      <c r="AZ737" s="38"/>
      <c r="BA737" s="55"/>
      <c r="BB737" s="55"/>
      <c r="BC737" s="3" t="e">
        <f t="shared" ca="1" si="169"/>
        <v>#N/A</v>
      </c>
      <c r="BD737" s="3">
        <f t="shared" ca="1" si="170"/>
        <v>78498500</v>
      </c>
      <c r="BE737" s="132"/>
      <c r="BF737" s="132"/>
      <c r="BG737" s="125"/>
      <c r="BJ737" s="68"/>
      <c r="BK737" s="68"/>
      <c r="BL737" s="68"/>
      <c r="BN737" s="169"/>
      <c r="BP737" s="68"/>
      <c r="BQ737" s="68"/>
      <c r="BR737" s="68"/>
      <c r="BU737" s="68"/>
      <c r="BV737" s="68"/>
      <c r="BW737" s="68"/>
      <c r="BX737" s="68"/>
      <c r="BZ737" s="237"/>
      <c r="CD737" s="237"/>
      <c r="CF737" s="68"/>
      <c r="CG737" s="68"/>
      <c r="CH737" s="237"/>
      <c r="CL737" s="237"/>
    </row>
    <row r="738" spans="1:90" x14ac:dyDescent="0.4">
      <c r="A738">
        <v>706</v>
      </c>
      <c r="B738" s="47">
        <f ca="1">IF(A738&gt;$A$8,"",OFFSET(InputPriceData!B$15,$A738+$A$11,0,1,1))</f>
        <v>44302</v>
      </c>
      <c r="C738" s="3">
        <f ca="1">IF(A738&gt;$A$8,"",OFFSET(InputPriceData!G$15,CalculationsAndCharts!$A738+$A$11,IF($C$5,8,0),1,1))</f>
        <v>82037300</v>
      </c>
      <c r="D738" s="4">
        <f ca="1">IF(A738&gt;$A$8,"",OFFSET(InputPriceData!C$15,CalculationsAndCharts!$A738+$A$11,IF($C$5,8,0),1,1))</f>
        <v>417.25</v>
      </c>
      <c r="E738" s="4">
        <f ca="1">IF(A738&gt;$A$8,"",OFFSET(InputPriceData!D$15,CalculationsAndCharts!$A738+$A$11,IF($C$5,8,0),1,1))</f>
        <v>417.91000400000001</v>
      </c>
      <c r="F738" s="4">
        <f ca="1">IF(A738&gt;$A$8,"",OFFSET(InputPriceData!E$15,CalculationsAndCharts!$A738+$A$11,IF($C$5,8,0),1,1))</f>
        <v>415.73001099999999</v>
      </c>
      <c r="G738" s="4">
        <f ca="1">IF(A738&gt;$A$8,"",OFFSET(InputPriceData!F$15,CalculationsAndCharts!$A738+$A$11,IF($C$5,8,0),1,1))</f>
        <v>417.26001000000002</v>
      </c>
      <c r="H738" s="282">
        <f t="shared" ref="H738:H801" ca="1" si="172">IF($A738&gt;$H$30,NA(),IF(G739&gt;E738,G739,E738))</f>
        <v>417.91000400000001</v>
      </c>
      <c r="I738" s="292">
        <f t="shared" ref="I738:I801" ca="1" si="173">IF($A738&gt;$H$30,NA(),IF(G739&lt;F738,G739,F738))</f>
        <v>415.73001099999999</v>
      </c>
      <c r="J738" s="50">
        <f t="shared" ref="J738:J801" ca="1" si="174">IF($A738&gt;$H$30,NA(),H738-I738)</f>
        <v>2.1799930000000245</v>
      </c>
      <c r="K738" s="282"/>
      <c r="L738" s="282"/>
      <c r="M738" s="292">
        <f t="shared" ref="M738:M801" ca="1" si="175">IF($A738&gt;$H$30,NA(),IF($A738&gt;$M$30,J738,(1-$L$35)*J738+(2*$L$35-$L$36)*J739-($L$35+$L$37)*J740+$L$36*M739+$L$37*M740))</f>
        <v>2.9069311676459328</v>
      </c>
      <c r="N738" s="291"/>
      <c r="P738" s="292">
        <f t="shared" ref="P738:P801" ca="1" si="176">IF($A738&gt;$B$30,NA(),IF($A738&gt;$P$30,G738,(1-$O$35)*G738+(2*$O$35-$O$36)*G739-($O$35+$O$37)*G740+$O$36*P739+$O$37*P740))</f>
        <v>417.26845741121411</v>
      </c>
      <c r="Q738" s="301">
        <f t="shared" ref="Q738:Q801" ca="1" si="177">IF($A738&gt;$M$30,NA(),$P738+$M738*$A$19)</f>
        <v>420.17538857886007</v>
      </c>
      <c r="R738" s="301">
        <f t="shared" ref="R738:R801" ca="1" si="178">IF($A738&gt;$M$30,NA(),$P738-$M738*$A$19)</f>
        <v>414.36152624356816</v>
      </c>
      <c r="S738" s="50"/>
      <c r="T738" s="292"/>
      <c r="U738" s="265"/>
      <c r="V738" s="292">
        <f t="shared" ref="V738:V801" ca="1" si="179">IF($A738&gt;$B$30,NA(),IF($A738&gt;$P$30,G738,(1-$U$35)*G738+(2*$U$35-$U$36)*G739-($U$35+$U$37)*G740+$U$36*V739+$U$37*V740))</f>
        <v>417.26845741121411</v>
      </c>
      <c r="W738" s="241">
        <f t="shared" ref="W738:W801" ca="1" si="180">IF($A738&gt;$V$30,NA(),(G738-V738))</f>
        <v>-8.4474112140924262E-3</v>
      </c>
      <c r="X738" s="351">
        <f t="shared" ref="X738:X801" ca="1" si="181">IF($A738&gt;$V$30,NA(),W738^2)</f>
        <v>7.1358756219974475E-5</v>
      </c>
      <c r="Y738" s="50">
        <f t="shared" ca="1" si="171"/>
        <v>3.1521227584863549</v>
      </c>
      <c r="Z738" s="265">
        <f t="shared" ref="Z738:Z801" ca="1" si="182">IF($A738&gt;$V$30,NA(),$G738+$A$23*Y738)</f>
        <v>420.41213275848639</v>
      </c>
      <c r="AA738" s="265">
        <f t="shared" ref="AA738:AA801" ca="1" si="183">IF($A738&gt;$V$30,NA(),$G738-$A$23*Y738)</f>
        <v>414.10788724151365</v>
      </c>
      <c r="AB738" s="292"/>
      <c r="AC738" s="37"/>
      <c r="AD738" s="50"/>
      <c r="AE738" s="228"/>
      <c r="AF738" s="50"/>
      <c r="AG738" s="50"/>
      <c r="AH738" s="228"/>
      <c r="AI738" s="50"/>
      <c r="AJ738" s="50"/>
      <c r="AK738" s="50"/>
      <c r="AL738" s="68"/>
      <c r="AM738" s="246"/>
      <c r="AN738" s="241"/>
      <c r="AO738" s="68"/>
      <c r="AP738" s="68"/>
      <c r="AQ738" s="241"/>
      <c r="AR738" s="241"/>
      <c r="AS738" s="228"/>
      <c r="AT738" s="194"/>
      <c r="AU738" s="37"/>
      <c r="AV738" s="68"/>
      <c r="AW738" s="228"/>
      <c r="AX738" s="241"/>
      <c r="AY738" s="38"/>
      <c r="AZ738" s="38"/>
      <c r="BA738" s="55"/>
      <c r="BB738" s="55"/>
      <c r="BC738" s="3">
        <f t="shared" ca="1" si="169"/>
        <v>82037300</v>
      </c>
      <c r="BD738" s="3" t="e">
        <f t="shared" ca="1" si="170"/>
        <v>#N/A</v>
      </c>
      <c r="BE738" s="132"/>
      <c r="BF738" s="132"/>
      <c r="BG738" s="125"/>
      <c r="BJ738" s="68"/>
      <c r="BK738" s="68"/>
      <c r="BL738" s="68"/>
      <c r="BN738" s="169"/>
      <c r="BP738" s="68"/>
      <c r="BQ738" s="68"/>
      <c r="BR738" s="68"/>
      <c r="BU738" s="68"/>
      <c r="BV738" s="68"/>
      <c r="BW738" s="68"/>
      <c r="BX738" s="68"/>
      <c r="BZ738" s="237"/>
      <c r="CD738" s="237"/>
      <c r="CF738" s="68"/>
      <c r="CG738" s="68"/>
      <c r="CH738" s="237"/>
      <c r="CL738" s="237"/>
    </row>
    <row r="739" spans="1:90" x14ac:dyDescent="0.4">
      <c r="A739">
        <v>707</v>
      </c>
      <c r="B739" s="47">
        <f ca="1">IF(A739&gt;$A$8,"",OFFSET(InputPriceData!B$15,$A739+$A$11,0,1,1))</f>
        <v>44301</v>
      </c>
      <c r="C739" s="3">
        <f ca="1">IF(A739&gt;$A$8,"",OFFSET(InputPriceData!G$15,CalculationsAndCharts!$A739+$A$11,IF($C$5,8,0),1,1))</f>
        <v>60229800</v>
      </c>
      <c r="D739" s="4">
        <f ca="1">IF(A739&gt;$A$8,"",OFFSET(InputPriceData!C$15,CalculationsAndCharts!$A739+$A$11,IF($C$5,8,0),1,1))</f>
        <v>413.73998999999998</v>
      </c>
      <c r="E739" s="4">
        <f ca="1">IF(A739&gt;$A$8,"",OFFSET(InputPriceData!D$15,CalculationsAndCharts!$A739+$A$11,IF($C$5,8,0),1,1))</f>
        <v>416.16000400000001</v>
      </c>
      <c r="F739" s="4">
        <f ca="1">IF(A739&gt;$A$8,"",OFFSET(InputPriceData!E$15,CalculationsAndCharts!$A739+$A$11,IF($C$5,8,0),1,1))</f>
        <v>413.69000199999999</v>
      </c>
      <c r="G739" s="4">
        <f ca="1">IF(A739&gt;$A$8,"",OFFSET(InputPriceData!F$15,CalculationsAndCharts!$A739+$A$11,IF($C$5,8,0),1,1))</f>
        <v>415.86999500000002</v>
      </c>
      <c r="H739" s="282">
        <f t="shared" ca="1" si="172"/>
        <v>416.16000400000001</v>
      </c>
      <c r="I739" s="292">
        <f t="shared" ca="1" si="173"/>
        <v>411.45001200000002</v>
      </c>
      <c r="J739" s="50">
        <f t="shared" ca="1" si="174"/>
        <v>4.7099919999999997</v>
      </c>
      <c r="K739" s="282"/>
      <c r="L739" s="282"/>
      <c r="M739" s="292">
        <f t="shared" ca="1" si="175"/>
        <v>2.5943345534216968</v>
      </c>
      <c r="N739" s="291"/>
      <c r="P739" s="292">
        <f t="shared" ca="1" si="176"/>
        <v>415.68960690125255</v>
      </c>
      <c r="Q739" s="301">
        <f t="shared" ca="1" si="177"/>
        <v>418.28394145467422</v>
      </c>
      <c r="R739" s="301">
        <f t="shared" ca="1" si="178"/>
        <v>413.09527234783087</v>
      </c>
      <c r="S739" s="50"/>
      <c r="T739" s="292"/>
      <c r="U739" s="265"/>
      <c r="V739" s="292">
        <f t="shared" ca="1" si="179"/>
        <v>415.68960690125255</v>
      </c>
      <c r="W739" s="241">
        <f t="shared" ca="1" si="180"/>
        <v>0.1803880987474713</v>
      </c>
      <c r="X739" s="351">
        <f t="shared" ca="1" si="181"/>
        <v>3.2539866169727455E-2</v>
      </c>
      <c r="Y739" s="50">
        <f t="shared" ca="1" si="171"/>
        <v>3.4348247140639425</v>
      </c>
      <c r="Z739" s="265">
        <f t="shared" ca="1" si="182"/>
        <v>419.30481971406397</v>
      </c>
      <c r="AA739" s="265">
        <f t="shared" ca="1" si="183"/>
        <v>412.43517028593607</v>
      </c>
      <c r="AB739" s="292"/>
      <c r="AC739" s="37"/>
      <c r="AD739" s="50"/>
      <c r="AE739" s="228"/>
      <c r="AF739" s="50"/>
      <c r="AG739" s="50"/>
      <c r="AH739" s="228"/>
      <c r="AI739" s="50"/>
      <c r="AJ739" s="50"/>
      <c r="AK739" s="50"/>
      <c r="AL739" s="68"/>
      <c r="AM739" s="246"/>
      <c r="AN739" s="241"/>
      <c r="AO739" s="68"/>
      <c r="AP739" s="68"/>
      <c r="AQ739" s="241"/>
      <c r="AR739" s="241"/>
      <c r="AS739" s="228"/>
      <c r="AT739" s="194"/>
      <c r="AU739" s="37"/>
      <c r="AV739" s="68"/>
      <c r="AW739" s="228"/>
      <c r="AX739" s="241"/>
      <c r="AY739" s="38"/>
      <c r="AZ739" s="38"/>
      <c r="BA739" s="55"/>
      <c r="BB739" s="55"/>
      <c r="BC739" s="3">
        <f t="shared" ca="1" si="169"/>
        <v>60229800</v>
      </c>
      <c r="BD739" s="3" t="e">
        <f t="shared" ca="1" si="170"/>
        <v>#N/A</v>
      </c>
      <c r="BE739" s="132"/>
      <c r="BF739" s="132"/>
      <c r="BG739" s="125"/>
      <c r="BJ739" s="68"/>
      <c r="BK739" s="68"/>
      <c r="BL739" s="68"/>
      <c r="BN739" s="169"/>
      <c r="BP739" s="68"/>
      <c r="BQ739" s="68"/>
      <c r="BR739" s="68"/>
      <c r="BU739" s="68"/>
      <c r="BV739" s="68"/>
      <c r="BW739" s="68"/>
      <c r="BX739" s="68"/>
      <c r="BZ739" s="237"/>
      <c r="CD739" s="237"/>
      <c r="CF739" s="68"/>
      <c r="CG739" s="68"/>
      <c r="CH739" s="237"/>
      <c r="CL739" s="237"/>
    </row>
    <row r="740" spans="1:90" x14ac:dyDescent="0.4">
      <c r="A740">
        <v>708</v>
      </c>
      <c r="B740" s="47">
        <f ca="1">IF(A740&gt;$A$8,"",OFFSET(InputPriceData!B$15,$A740+$A$11,0,1,1))</f>
        <v>44300</v>
      </c>
      <c r="C740" s="3">
        <f ca="1">IF(A740&gt;$A$8,"",OFFSET(InputPriceData!G$15,CalculationsAndCharts!$A740+$A$11,IF($C$5,8,0),1,1))</f>
        <v>61659900</v>
      </c>
      <c r="D740" s="4">
        <f ca="1">IF(A740&gt;$A$8,"",OFFSET(InputPriceData!C$15,CalculationsAndCharts!$A740+$A$11,IF($C$5,8,0),1,1))</f>
        <v>412.82998700000002</v>
      </c>
      <c r="E740" s="4">
        <f ca="1">IF(A740&gt;$A$8,"",OFFSET(InputPriceData!D$15,CalculationsAndCharts!$A740+$A$11,IF($C$5,8,0),1,1))</f>
        <v>413.959991</v>
      </c>
      <c r="F740" s="4">
        <f ca="1">IF(A740&gt;$A$8,"",OFFSET(InputPriceData!E$15,CalculationsAndCharts!$A740+$A$11,IF($C$5,8,0),1,1))</f>
        <v>410.86999500000002</v>
      </c>
      <c r="G740" s="4">
        <f ca="1">IF(A740&gt;$A$8,"",OFFSET(InputPriceData!F$15,CalculationsAndCharts!$A740+$A$11,IF($C$5,8,0),1,1))</f>
        <v>411.45001200000002</v>
      </c>
      <c r="H740" s="282">
        <f t="shared" ca="1" si="172"/>
        <v>413.959991</v>
      </c>
      <c r="I740" s="292">
        <f t="shared" ca="1" si="173"/>
        <v>410.86999500000002</v>
      </c>
      <c r="J740" s="50">
        <f t="shared" ca="1" si="174"/>
        <v>3.0899959999999851</v>
      </c>
      <c r="K740" s="282"/>
      <c r="L740" s="282"/>
      <c r="M740" s="292">
        <f t="shared" ca="1" si="175"/>
        <v>1.9852754807605382</v>
      </c>
      <c r="N740" s="291"/>
      <c r="P740" s="292">
        <f t="shared" ca="1" si="176"/>
        <v>414.78133502895719</v>
      </c>
      <c r="Q740" s="301">
        <f t="shared" ca="1" si="177"/>
        <v>416.76661050971774</v>
      </c>
      <c r="R740" s="301">
        <f t="shared" ca="1" si="178"/>
        <v>412.79605954819664</v>
      </c>
      <c r="S740" s="50"/>
      <c r="T740" s="292"/>
      <c r="U740" s="265"/>
      <c r="V740" s="292">
        <f t="shared" ca="1" si="179"/>
        <v>414.78133502895719</v>
      </c>
      <c r="W740" s="241">
        <f t="shared" ca="1" si="180"/>
        <v>-3.331323028957172</v>
      </c>
      <c r="X740" s="351">
        <f t="shared" ca="1" si="181"/>
        <v>11.097713123260387</v>
      </c>
      <c r="Y740" s="50">
        <f t="shared" ca="1" si="171"/>
        <v>3.4346952688955028</v>
      </c>
      <c r="Z740" s="265">
        <f t="shared" ca="1" si="182"/>
        <v>414.88470726889551</v>
      </c>
      <c r="AA740" s="265">
        <f t="shared" ca="1" si="183"/>
        <v>408.01531673110452</v>
      </c>
      <c r="AB740" s="292"/>
      <c r="AC740" s="37"/>
      <c r="AD740" s="50"/>
      <c r="AE740" s="228"/>
      <c r="AF740" s="50"/>
      <c r="AG740" s="50"/>
      <c r="AH740" s="228"/>
      <c r="AI740" s="50"/>
      <c r="AJ740" s="50"/>
      <c r="AK740" s="50"/>
      <c r="AL740" s="68"/>
      <c r="AM740" s="246"/>
      <c r="AN740" s="241"/>
      <c r="AO740" s="68"/>
      <c r="AP740" s="68"/>
      <c r="AQ740" s="241"/>
      <c r="AR740" s="241"/>
      <c r="AS740" s="228"/>
      <c r="AT740" s="194"/>
      <c r="AU740" s="37"/>
      <c r="AV740" s="68"/>
      <c r="AW740" s="228"/>
      <c r="AX740" s="241"/>
      <c r="AY740" s="38"/>
      <c r="AZ740" s="38"/>
      <c r="BA740" s="55"/>
      <c r="BB740" s="55"/>
      <c r="BC740" s="3" t="e">
        <f t="shared" ca="1" si="169"/>
        <v>#N/A</v>
      </c>
      <c r="BD740" s="3">
        <f t="shared" ca="1" si="170"/>
        <v>61659900</v>
      </c>
      <c r="BE740" s="132"/>
      <c r="BF740" s="132"/>
      <c r="BG740" s="125"/>
      <c r="BJ740" s="68"/>
      <c r="BK740" s="68"/>
      <c r="BL740" s="68"/>
      <c r="BN740" s="169"/>
      <c r="BP740" s="68"/>
      <c r="BQ740" s="68"/>
      <c r="BR740" s="68"/>
      <c r="BU740" s="68"/>
      <c r="BV740" s="68"/>
      <c r="BW740" s="68"/>
      <c r="BX740" s="68"/>
      <c r="BZ740" s="237"/>
      <c r="CD740" s="237"/>
      <c r="CF740" s="68"/>
      <c r="CG740" s="68"/>
      <c r="CH740" s="237"/>
      <c r="CL740" s="237"/>
    </row>
    <row r="741" spans="1:90" x14ac:dyDescent="0.4">
      <c r="A741">
        <v>709</v>
      </c>
      <c r="B741" s="47">
        <f ca="1">IF(A741&gt;$A$8,"",OFFSET(InputPriceData!B$15,$A741+$A$11,0,1,1))</f>
        <v>44299</v>
      </c>
      <c r="C741" s="3">
        <f ca="1">IF(A741&gt;$A$8,"",OFFSET(InputPriceData!G$15,CalculationsAndCharts!$A741+$A$11,IF($C$5,8,0),1,1))</f>
        <v>56551000</v>
      </c>
      <c r="D741" s="4">
        <f ca="1">IF(A741&gt;$A$8,"",OFFSET(InputPriceData!C$15,CalculationsAndCharts!$A741+$A$11,IF($C$5,8,0),1,1))</f>
        <v>411.52999899999998</v>
      </c>
      <c r="E741" s="4">
        <f ca="1">IF(A741&gt;$A$8,"",OFFSET(InputPriceData!D$15,CalculationsAndCharts!$A741+$A$11,IF($C$5,8,0),1,1))</f>
        <v>413.52999899999998</v>
      </c>
      <c r="F741" s="4">
        <f ca="1">IF(A741&gt;$A$8,"",OFFSET(InputPriceData!E$15,CalculationsAndCharts!$A741+$A$11,IF($C$5,8,0),1,1))</f>
        <v>411.11999500000002</v>
      </c>
      <c r="G741" s="4">
        <f ca="1">IF(A741&gt;$A$8,"",OFFSET(InputPriceData!F$15,CalculationsAndCharts!$A741+$A$11,IF($C$5,8,0),1,1))</f>
        <v>412.85998499999999</v>
      </c>
      <c r="H741" s="282">
        <f t="shared" ca="1" si="172"/>
        <v>413.52999899999998</v>
      </c>
      <c r="I741" s="292">
        <f t="shared" ca="1" si="173"/>
        <v>411.11999500000002</v>
      </c>
      <c r="J741" s="50">
        <f t="shared" ca="1" si="174"/>
        <v>2.4100039999999581</v>
      </c>
      <c r="K741" s="282"/>
      <c r="L741" s="282"/>
      <c r="M741" s="292">
        <f t="shared" ca="1" si="175"/>
        <v>1.8438096273071962</v>
      </c>
      <c r="N741" s="291"/>
      <c r="P741" s="292">
        <f t="shared" ca="1" si="176"/>
        <v>413.97593302680082</v>
      </c>
      <c r="Q741" s="301">
        <f t="shared" ca="1" si="177"/>
        <v>415.81974265410804</v>
      </c>
      <c r="R741" s="301">
        <f t="shared" ca="1" si="178"/>
        <v>412.13212339949359</v>
      </c>
      <c r="S741" s="50"/>
      <c r="T741" s="292"/>
      <c r="U741" s="265"/>
      <c r="V741" s="292">
        <f t="shared" ca="1" si="179"/>
        <v>413.97593302680082</v>
      </c>
      <c r="W741" s="241">
        <f t="shared" ca="1" si="180"/>
        <v>-1.1159480268008224</v>
      </c>
      <c r="X741" s="351">
        <f t="shared" ca="1" si="181"/>
        <v>1.245339998520649</v>
      </c>
      <c r="Y741" s="50">
        <f t="shared" ca="1" si="171"/>
        <v>3.3536887386304772</v>
      </c>
      <c r="Z741" s="265">
        <f t="shared" ca="1" si="182"/>
        <v>416.21367373863046</v>
      </c>
      <c r="AA741" s="265">
        <f t="shared" ca="1" si="183"/>
        <v>409.50629626136953</v>
      </c>
      <c r="AB741" s="292"/>
      <c r="AC741" s="37"/>
      <c r="AD741" s="50"/>
      <c r="AE741" s="228"/>
      <c r="AF741" s="50"/>
      <c r="AG741" s="50"/>
      <c r="AH741" s="228"/>
      <c r="AI741" s="50"/>
      <c r="AJ741" s="50"/>
      <c r="AK741" s="50"/>
      <c r="AL741" s="68"/>
      <c r="AM741" s="246"/>
      <c r="AN741" s="241"/>
      <c r="AO741" s="68"/>
      <c r="AP741" s="68"/>
      <c r="AQ741" s="241"/>
      <c r="AR741" s="241"/>
      <c r="AS741" s="228"/>
      <c r="AT741" s="194"/>
      <c r="AU741" s="37"/>
      <c r="AV741" s="68"/>
      <c r="AW741" s="228"/>
      <c r="AX741" s="241"/>
      <c r="AY741" s="38"/>
      <c r="AZ741" s="38"/>
      <c r="BA741" s="55"/>
      <c r="BB741" s="55"/>
      <c r="BC741" s="3">
        <f t="shared" ca="1" si="169"/>
        <v>56551000</v>
      </c>
      <c r="BD741" s="3" t="e">
        <f t="shared" ca="1" si="170"/>
        <v>#N/A</v>
      </c>
      <c r="BE741" s="132"/>
      <c r="BF741" s="132"/>
      <c r="BG741" s="125"/>
      <c r="BJ741" s="68"/>
      <c r="BK741" s="68"/>
      <c r="BL741" s="68"/>
      <c r="BN741" s="169"/>
      <c r="BP741" s="68"/>
      <c r="BQ741" s="68"/>
      <c r="BR741" s="68"/>
      <c r="BU741" s="68"/>
      <c r="BV741" s="68"/>
      <c r="BW741" s="68"/>
      <c r="BX741" s="68"/>
      <c r="BZ741" s="237"/>
      <c r="CD741" s="237"/>
      <c r="CF741" s="68"/>
      <c r="CG741" s="68"/>
      <c r="CH741" s="237"/>
      <c r="CL741" s="237"/>
    </row>
    <row r="742" spans="1:90" x14ac:dyDescent="0.4">
      <c r="A742">
        <v>710</v>
      </c>
      <c r="B742" s="47">
        <f ca="1">IF(A742&gt;$A$8,"",OFFSET(InputPriceData!B$15,$A742+$A$11,0,1,1))</f>
        <v>44298</v>
      </c>
      <c r="C742" s="3">
        <f ca="1">IF(A742&gt;$A$8,"",OFFSET(InputPriceData!G$15,CalculationsAndCharts!$A742+$A$11,IF($C$5,8,0),1,1))</f>
        <v>56704900</v>
      </c>
      <c r="D742" s="4">
        <f ca="1">IF(A742&gt;$A$8,"",OFFSET(InputPriceData!C$15,CalculationsAndCharts!$A742+$A$11,IF($C$5,8,0),1,1))</f>
        <v>410.85000600000001</v>
      </c>
      <c r="E742" s="4">
        <f ca="1">IF(A742&gt;$A$8,"",OFFSET(InputPriceData!D$15,CalculationsAndCharts!$A742+$A$11,IF($C$5,8,0),1,1))</f>
        <v>411.92999300000002</v>
      </c>
      <c r="F742" s="4">
        <f ca="1">IF(A742&gt;$A$8,"",OFFSET(InputPriceData!E$15,CalculationsAndCharts!$A742+$A$11,IF($C$5,8,0),1,1))</f>
        <v>410.20001200000002</v>
      </c>
      <c r="G742" s="4">
        <f ca="1">IF(A742&gt;$A$8,"",OFFSET(InputPriceData!F$15,CalculationsAndCharts!$A742+$A$11,IF($C$5,8,0),1,1))</f>
        <v>411.64001500000001</v>
      </c>
      <c r="H742" s="282">
        <f t="shared" ca="1" si="172"/>
        <v>411.92999300000002</v>
      </c>
      <c r="I742" s="292">
        <f t="shared" ca="1" si="173"/>
        <v>410.20001200000002</v>
      </c>
      <c r="J742" s="50">
        <f t="shared" ca="1" si="174"/>
        <v>1.7299810000000093</v>
      </c>
      <c r="K742" s="282"/>
      <c r="L742" s="282"/>
      <c r="M742" s="292">
        <f t="shared" ca="1" si="175"/>
        <v>2.0732942185778409</v>
      </c>
      <c r="N742" s="291"/>
      <c r="P742" s="292">
        <f t="shared" ca="1" si="176"/>
        <v>412.44846007210697</v>
      </c>
      <c r="Q742" s="301">
        <f t="shared" ca="1" si="177"/>
        <v>414.52175429068478</v>
      </c>
      <c r="R742" s="301">
        <f t="shared" ca="1" si="178"/>
        <v>410.37516585352915</v>
      </c>
      <c r="S742" s="50"/>
      <c r="T742" s="292"/>
      <c r="U742" s="265"/>
      <c r="V742" s="292">
        <f t="shared" ca="1" si="179"/>
        <v>412.44846007210697</v>
      </c>
      <c r="W742" s="241">
        <f t="shared" ca="1" si="180"/>
        <v>-0.80844507210696293</v>
      </c>
      <c r="X742" s="351">
        <f t="shared" ca="1" si="181"/>
        <v>0.65358343461403245</v>
      </c>
      <c r="Y742" s="50">
        <f t="shared" ca="1" si="171"/>
        <v>3.4233310142546238</v>
      </c>
      <c r="Z742" s="265">
        <f t="shared" ca="1" si="182"/>
        <v>415.06334601425465</v>
      </c>
      <c r="AA742" s="265">
        <f t="shared" ca="1" si="183"/>
        <v>408.21668398574536</v>
      </c>
      <c r="AB742" s="292"/>
      <c r="AC742" s="37"/>
      <c r="AD742" s="50"/>
      <c r="AE742" s="228"/>
      <c r="AF742" s="50"/>
      <c r="AG742" s="50"/>
      <c r="AH742" s="228"/>
      <c r="AI742" s="50"/>
      <c r="AJ742" s="50"/>
      <c r="AK742" s="50"/>
      <c r="AL742" s="68"/>
      <c r="AM742" s="246"/>
      <c r="AN742" s="241"/>
      <c r="AO742" s="68"/>
      <c r="AP742" s="68"/>
      <c r="AQ742" s="241"/>
      <c r="AR742" s="241"/>
      <c r="AS742" s="228"/>
      <c r="AT742" s="194"/>
      <c r="AU742" s="37"/>
      <c r="AV742" s="68"/>
      <c r="AW742" s="228"/>
      <c r="AX742" s="241"/>
      <c r="AY742" s="38"/>
      <c r="AZ742" s="38"/>
      <c r="BA742" s="55"/>
      <c r="BB742" s="55"/>
      <c r="BC742" s="3">
        <f t="shared" ca="1" si="169"/>
        <v>56704900</v>
      </c>
      <c r="BD742" s="3" t="e">
        <f t="shared" ca="1" si="170"/>
        <v>#N/A</v>
      </c>
      <c r="BE742" s="132"/>
      <c r="BF742" s="132"/>
      <c r="BG742" s="125"/>
      <c r="BJ742" s="68"/>
      <c r="BK742" s="68"/>
      <c r="BL742" s="68"/>
      <c r="BN742" s="169"/>
      <c r="BP742" s="68"/>
      <c r="BQ742" s="68"/>
      <c r="BR742" s="68"/>
      <c r="BU742" s="68"/>
      <c r="BV742" s="68"/>
      <c r="BW742" s="68"/>
      <c r="BX742" s="68"/>
      <c r="BZ742" s="237"/>
      <c r="CD742" s="237"/>
      <c r="CF742" s="68"/>
      <c r="CG742" s="68"/>
      <c r="CH742" s="237"/>
      <c r="CL742" s="237"/>
    </row>
    <row r="743" spans="1:90" x14ac:dyDescent="0.4">
      <c r="A743">
        <v>711</v>
      </c>
      <c r="B743" s="47">
        <f ca="1">IF(A743&gt;$A$8,"",OFFSET(InputPriceData!B$15,$A743+$A$11,0,1,1))</f>
        <v>44295</v>
      </c>
      <c r="C743" s="3">
        <f ca="1">IF(A743&gt;$A$8,"",OFFSET(InputPriceData!G$15,CalculationsAndCharts!$A743+$A$11,IF($C$5,8,0),1,1))</f>
        <v>61104600</v>
      </c>
      <c r="D743" s="4">
        <f ca="1">IF(A743&gt;$A$8,"",OFFSET(InputPriceData!C$15,CalculationsAndCharts!$A743+$A$11,IF($C$5,8,0),1,1))</f>
        <v>408.39001500000001</v>
      </c>
      <c r="E743" s="4">
        <f ca="1">IF(A743&gt;$A$8,"",OFFSET(InputPriceData!D$15,CalculationsAndCharts!$A743+$A$11,IF($C$5,8,0),1,1))</f>
        <v>411.67001299999998</v>
      </c>
      <c r="F743" s="4">
        <f ca="1">IF(A743&gt;$A$8,"",OFFSET(InputPriceData!E$15,CalculationsAndCharts!$A743+$A$11,IF($C$5,8,0),1,1))</f>
        <v>408.26001000000002</v>
      </c>
      <c r="G743" s="4">
        <f ca="1">IF(A743&gt;$A$8,"",OFFSET(InputPriceData!F$15,CalculationsAndCharts!$A743+$A$11,IF($C$5,8,0),1,1))</f>
        <v>411.48998999999998</v>
      </c>
      <c r="H743" s="282">
        <f t="shared" ca="1" si="172"/>
        <v>411.67001299999998</v>
      </c>
      <c r="I743" s="292">
        <f t="shared" ca="1" si="173"/>
        <v>408.26001000000002</v>
      </c>
      <c r="J743" s="50">
        <f t="shared" ca="1" si="174"/>
        <v>3.4100029999999606</v>
      </c>
      <c r="K743" s="282"/>
      <c r="L743" s="282"/>
      <c r="M743" s="292">
        <f t="shared" ca="1" si="175"/>
        <v>2.1818813647571607</v>
      </c>
      <c r="N743" s="291"/>
      <c r="P743" s="292">
        <f t="shared" ca="1" si="176"/>
        <v>410.38316238093165</v>
      </c>
      <c r="Q743" s="301">
        <f t="shared" ca="1" si="177"/>
        <v>412.5650437456888</v>
      </c>
      <c r="R743" s="301">
        <f t="shared" ca="1" si="178"/>
        <v>408.20128101617451</v>
      </c>
      <c r="S743" s="50"/>
      <c r="T743" s="292"/>
      <c r="U743" s="265"/>
      <c r="V743" s="292">
        <f t="shared" ca="1" si="179"/>
        <v>410.38316238093165</v>
      </c>
      <c r="W743" s="241">
        <f t="shared" ca="1" si="180"/>
        <v>1.1068276190683264</v>
      </c>
      <c r="X743" s="351">
        <f t="shared" ca="1" si="181"/>
        <v>1.2250673783324602</v>
      </c>
      <c r="Y743" s="50">
        <f t="shared" ca="1" si="171"/>
        <v>3.5286685188193023</v>
      </c>
      <c r="Z743" s="265">
        <f t="shared" ca="1" si="182"/>
        <v>415.01865851881928</v>
      </c>
      <c r="AA743" s="265">
        <f t="shared" ca="1" si="183"/>
        <v>407.96132148118068</v>
      </c>
      <c r="AB743" s="292"/>
      <c r="AC743" s="37"/>
      <c r="AD743" s="50"/>
      <c r="AE743" s="228"/>
      <c r="AF743" s="50"/>
      <c r="AG743" s="50"/>
      <c r="AH743" s="228"/>
      <c r="AI743" s="50"/>
      <c r="AJ743" s="50"/>
      <c r="AK743" s="50"/>
      <c r="AL743" s="68"/>
      <c r="AM743" s="246"/>
      <c r="AN743" s="241"/>
      <c r="AO743" s="68"/>
      <c r="AP743" s="68"/>
      <c r="AQ743" s="241"/>
      <c r="AR743" s="241"/>
      <c r="AS743" s="228"/>
      <c r="AT743" s="194"/>
      <c r="AU743" s="37"/>
      <c r="AV743" s="68"/>
      <c r="AW743" s="228"/>
      <c r="AX743" s="241"/>
      <c r="AY743" s="38"/>
      <c r="AZ743" s="38"/>
      <c r="BA743" s="55"/>
      <c r="BB743" s="55"/>
      <c r="BC743" s="3">
        <f t="shared" ca="1" si="169"/>
        <v>61104600</v>
      </c>
      <c r="BD743" s="3" t="e">
        <f t="shared" ca="1" si="170"/>
        <v>#N/A</v>
      </c>
      <c r="BE743" s="132"/>
      <c r="BF743" s="132"/>
      <c r="BG743" s="125"/>
      <c r="BJ743" s="68"/>
      <c r="BK743" s="68"/>
      <c r="BL743" s="68"/>
      <c r="BN743" s="169"/>
      <c r="BP743" s="68"/>
      <c r="BQ743" s="68"/>
      <c r="BR743" s="68"/>
      <c r="BU743" s="68"/>
      <c r="BV743" s="68"/>
      <c r="BW743" s="68"/>
      <c r="BX743" s="68"/>
      <c r="BZ743" s="237"/>
      <c r="CD743" s="237"/>
      <c r="CF743" s="68"/>
      <c r="CG743" s="68"/>
      <c r="CH743" s="237"/>
      <c r="CL743" s="237"/>
    </row>
    <row r="744" spans="1:90" x14ac:dyDescent="0.4">
      <c r="A744">
        <v>712</v>
      </c>
      <c r="B744" s="47">
        <f ca="1">IF(A744&gt;$A$8,"",OFFSET(InputPriceData!B$15,$A744+$A$11,0,1,1))</f>
        <v>44294</v>
      </c>
      <c r="C744" s="3">
        <f ca="1">IF(A744&gt;$A$8,"",OFFSET(InputPriceData!G$15,CalculationsAndCharts!$A744+$A$11,IF($C$5,8,0),1,1))</f>
        <v>57863100</v>
      </c>
      <c r="D744" s="4">
        <f ca="1">IF(A744&gt;$A$8,"",OFFSET(InputPriceData!C$15,CalculationsAndCharts!$A744+$A$11,IF($C$5,8,0),1,1))</f>
        <v>407.92999300000002</v>
      </c>
      <c r="E744" s="4">
        <f ca="1">IF(A744&gt;$A$8,"",OFFSET(InputPriceData!D$15,CalculationsAndCharts!$A744+$A$11,IF($C$5,8,0),1,1))</f>
        <v>408.57998700000002</v>
      </c>
      <c r="F744" s="4">
        <f ca="1">IF(A744&gt;$A$8,"",OFFSET(InputPriceData!E$15,CalculationsAndCharts!$A744+$A$11,IF($C$5,8,0),1,1))</f>
        <v>406.92999300000002</v>
      </c>
      <c r="G744" s="4">
        <f ca="1">IF(A744&gt;$A$8,"",OFFSET(InputPriceData!F$15,CalculationsAndCharts!$A744+$A$11,IF($C$5,8,0),1,1))</f>
        <v>408.51998900000001</v>
      </c>
      <c r="H744" s="282">
        <f t="shared" ca="1" si="172"/>
        <v>408.57998700000002</v>
      </c>
      <c r="I744" s="292">
        <f t="shared" ca="1" si="173"/>
        <v>406.58999599999999</v>
      </c>
      <c r="J744" s="50">
        <f t="shared" ca="1" si="174"/>
        <v>1.9899910000000318</v>
      </c>
      <c r="K744" s="282"/>
      <c r="L744" s="282"/>
      <c r="M744" s="292">
        <f t="shared" ca="1" si="175"/>
        <v>2.3343163800586821</v>
      </c>
      <c r="N744" s="291"/>
      <c r="P744" s="292">
        <f t="shared" ca="1" si="176"/>
        <v>408.08478008894491</v>
      </c>
      <c r="Q744" s="301">
        <f t="shared" ca="1" si="177"/>
        <v>410.41909646900359</v>
      </c>
      <c r="R744" s="301">
        <f t="shared" ca="1" si="178"/>
        <v>405.75046370888623</v>
      </c>
      <c r="S744" s="50"/>
      <c r="T744" s="292"/>
      <c r="U744" s="265"/>
      <c r="V744" s="292">
        <f t="shared" ca="1" si="179"/>
        <v>408.08478008894491</v>
      </c>
      <c r="W744" s="241">
        <f t="shared" ca="1" si="180"/>
        <v>0.43520891105509918</v>
      </c>
      <c r="X744" s="351">
        <f t="shared" ca="1" si="181"/>
        <v>0.18940679626176524</v>
      </c>
      <c r="Y744" s="50">
        <f t="shared" ca="1" si="171"/>
        <v>3.8259475920470654</v>
      </c>
      <c r="Z744" s="265">
        <f t="shared" ca="1" si="182"/>
        <v>412.34593659204705</v>
      </c>
      <c r="AA744" s="265">
        <f t="shared" ca="1" si="183"/>
        <v>404.69404140795297</v>
      </c>
      <c r="AB744" s="292"/>
      <c r="AC744" s="37"/>
      <c r="AD744" s="50"/>
      <c r="AE744" s="228"/>
      <c r="AF744" s="50"/>
      <c r="AG744" s="50"/>
      <c r="AH744" s="228"/>
      <c r="AI744" s="50"/>
      <c r="AJ744" s="50"/>
      <c r="AK744" s="50"/>
      <c r="AL744" s="68"/>
      <c r="AM744" s="246"/>
      <c r="AN744" s="241"/>
      <c r="AO744" s="68"/>
      <c r="AP744" s="68"/>
      <c r="AQ744" s="241"/>
      <c r="AR744" s="241"/>
      <c r="AS744" s="228"/>
      <c r="AT744" s="194"/>
      <c r="AU744" s="37"/>
      <c r="AV744" s="68"/>
      <c r="AW744" s="228"/>
      <c r="AX744" s="241"/>
      <c r="AY744" s="38"/>
      <c r="AZ744" s="38"/>
      <c r="BA744" s="55"/>
      <c r="BB744" s="55"/>
      <c r="BC744" s="3">
        <f t="shared" ca="1" si="169"/>
        <v>57863100</v>
      </c>
      <c r="BD744" s="3" t="e">
        <f t="shared" ca="1" si="170"/>
        <v>#N/A</v>
      </c>
      <c r="BE744" s="132"/>
      <c r="BF744" s="132"/>
      <c r="BG744" s="125"/>
      <c r="BJ744" s="68"/>
      <c r="BK744" s="68"/>
      <c r="BL744" s="68"/>
      <c r="BN744" s="169"/>
      <c r="BP744" s="68"/>
      <c r="BQ744" s="68"/>
      <c r="BR744" s="68"/>
      <c r="BU744" s="68"/>
      <c r="BV744" s="68"/>
      <c r="BW744" s="68"/>
      <c r="BX744" s="68"/>
      <c r="BZ744" s="237"/>
      <c r="CD744" s="237"/>
      <c r="CF744" s="68"/>
      <c r="CG744" s="68"/>
      <c r="CH744" s="237"/>
      <c r="CL744" s="237"/>
    </row>
    <row r="745" spans="1:90" x14ac:dyDescent="0.4">
      <c r="A745">
        <v>713</v>
      </c>
      <c r="B745" s="47">
        <f ca="1">IF(A745&gt;$A$8,"",OFFSET(InputPriceData!B$15,$A745+$A$11,0,1,1))</f>
        <v>44293</v>
      </c>
      <c r="C745" s="3">
        <f ca="1">IF(A745&gt;$A$8,"",OFFSET(InputPriceData!G$15,CalculationsAndCharts!$A745+$A$11,IF($C$5,8,0),1,1))</f>
        <v>55836300</v>
      </c>
      <c r="D745" s="4">
        <f ca="1">IF(A745&gt;$A$8,"",OFFSET(InputPriceData!C$15,CalculationsAndCharts!$A745+$A$11,IF($C$5,8,0),1,1))</f>
        <v>405.94000199999999</v>
      </c>
      <c r="E745" s="4">
        <f ca="1">IF(A745&gt;$A$8,"",OFFSET(InputPriceData!D$15,CalculationsAndCharts!$A745+$A$11,IF($C$5,8,0),1,1))</f>
        <v>406.959991</v>
      </c>
      <c r="F745" s="4">
        <f ca="1">IF(A745&gt;$A$8,"",OFFSET(InputPriceData!E$15,CalculationsAndCharts!$A745+$A$11,IF($C$5,8,0),1,1))</f>
        <v>405.45001200000002</v>
      </c>
      <c r="G745" s="4">
        <f ca="1">IF(A745&gt;$A$8,"",OFFSET(InputPriceData!F$15,CalculationsAndCharts!$A745+$A$11,IF($C$5,8,0),1,1))</f>
        <v>406.58999599999999</v>
      </c>
      <c r="H745" s="282">
        <f t="shared" ca="1" si="172"/>
        <v>406.959991</v>
      </c>
      <c r="I745" s="292">
        <f t="shared" ca="1" si="173"/>
        <v>405.45001200000002</v>
      </c>
      <c r="J745" s="50">
        <f t="shared" ca="1" si="174"/>
        <v>1.5099789999999871</v>
      </c>
      <c r="K745" s="282"/>
      <c r="L745" s="282"/>
      <c r="M745" s="292">
        <f t="shared" ca="1" si="175"/>
        <v>3.0898526414210741</v>
      </c>
      <c r="N745" s="291"/>
      <c r="P745" s="292">
        <f t="shared" ca="1" si="176"/>
        <v>405.9568463533613</v>
      </c>
      <c r="Q745" s="301">
        <f t="shared" ca="1" si="177"/>
        <v>409.04669899478239</v>
      </c>
      <c r="R745" s="301">
        <f t="shared" ca="1" si="178"/>
        <v>402.86699371194021</v>
      </c>
      <c r="S745" s="50"/>
      <c r="T745" s="292"/>
      <c r="U745" s="265"/>
      <c r="V745" s="292">
        <f t="shared" ca="1" si="179"/>
        <v>405.9568463533613</v>
      </c>
      <c r="W745" s="241">
        <f t="shared" ca="1" si="180"/>
        <v>0.63314964663868523</v>
      </c>
      <c r="X745" s="351">
        <f t="shared" ca="1" si="181"/>
        <v>0.40087847503869195</v>
      </c>
      <c r="Y745" s="50">
        <f t="shared" ca="1" si="171"/>
        <v>4.050459238832941</v>
      </c>
      <c r="Z745" s="265">
        <f t="shared" ca="1" si="182"/>
        <v>410.64045523883294</v>
      </c>
      <c r="AA745" s="265">
        <f t="shared" ca="1" si="183"/>
        <v>402.53953676116703</v>
      </c>
      <c r="AB745" s="292"/>
      <c r="AC745" s="37"/>
      <c r="AD745" s="50"/>
      <c r="AE745" s="228"/>
      <c r="AF745" s="50"/>
      <c r="AG745" s="50"/>
      <c r="AH745" s="228"/>
      <c r="AI745" s="50"/>
      <c r="AJ745" s="50"/>
      <c r="AK745" s="50"/>
      <c r="AL745" s="68"/>
      <c r="AM745" s="246"/>
      <c r="AN745" s="241"/>
      <c r="AO745" s="68"/>
      <c r="AP745" s="68"/>
      <c r="AQ745" s="241"/>
      <c r="AR745" s="241"/>
      <c r="AS745" s="228"/>
      <c r="AT745" s="194"/>
      <c r="AU745" s="37"/>
      <c r="AV745" s="68"/>
      <c r="AW745" s="228"/>
      <c r="AX745" s="241"/>
      <c r="AY745" s="38"/>
      <c r="AZ745" s="38"/>
      <c r="BA745" s="55"/>
      <c r="BB745" s="55"/>
      <c r="BC745" s="3">
        <f t="shared" ca="1" si="169"/>
        <v>55836300</v>
      </c>
      <c r="BD745" s="3" t="e">
        <f t="shared" ca="1" si="170"/>
        <v>#N/A</v>
      </c>
      <c r="BE745" s="132"/>
      <c r="BF745" s="132"/>
      <c r="BG745" s="125"/>
      <c r="BJ745" s="68"/>
      <c r="BK745" s="68"/>
      <c r="BL745" s="68"/>
      <c r="BN745" s="169"/>
      <c r="BP745" s="68"/>
      <c r="BQ745" s="68"/>
      <c r="BR745" s="68"/>
      <c r="BU745" s="68"/>
      <c r="BV745" s="68"/>
      <c r="BW745" s="68"/>
      <c r="BX745" s="68"/>
      <c r="BZ745" s="237"/>
      <c r="CD745" s="237"/>
      <c r="CF745" s="68"/>
      <c r="CG745" s="68"/>
      <c r="CH745" s="237"/>
      <c r="CL745" s="237"/>
    </row>
    <row r="746" spans="1:90" x14ac:dyDescent="0.4">
      <c r="A746">
        <v>714</v>
      </c>
      <c r="B746" s="47">
        <f ca="1">IF(A746&gt;$A$8,"",OFFSET(InputPriceData!B$15,$A746+$A$11,0,1,1))</f>
        <v>44292</v>
      </c>
      <c r="C746" s="3">
        <f ca="1">IF(A746&gt;$A$8,"",OFFSET(InputPriceData!G$15,CalculationsAndCharts!$A746+$A$11,IF($C$5,8,0),1,1))</f>
        <v>62021000</v>
      </c>
      <c r="D746" s="4">
        <f ca="1">IF(A746&gt;$A$8,"",OFFSET(InputPriceData!C$15,CalculationsAndCharts!$A746+$A$11,IF($C$5,8,0),1,1))</f>
        <v>405.76001000000002</v>
      </c>
      <c r="E746" s="4">
        <f ca="1">IF(A746&gt;$A$8,"",OFFSET(InputPriceData!D$15,CalculationsAndCharts!$A746+$A$11,IF($C$5,8,0),1,1))</f>
        <v>407.23998999999998</v>
      </c>
      <c r="F746" s="4">
        <f ca="1">IF(A746&gt;$A$8,"",OFFSET(InputPriceData!E$15,CalculationsAndCharts!$A746+$A$11,IF($C$5,8,0),1,1))</f>
        <v>405.39999399999999</v>
      </c>
      <c r="G746" s="4">
        <f ca="1">IF(A746&gt;$A$8,"",OFFSET(InputPriceData!F$15,CalculationsAndCharts!$A746+$A$11,IF($C$5,8,0),1,1))</f>
        <v>406.11999500000002</v>
      </c>
      <c r="H746" s="282">
        <f t="shared" ca="1" si="172"/>
        <v>407.23998999999998</v>
      </c>
      <c r="I746" s="292">
        <f t="shared" ca="1" si="173"/>
        <v>405.39999399999999</v>
      </c>
      <c r="J746" s="50">
        <f t="shared" ca="1" si="174"/>
        <v>1.8399959999999851</v>
      </c>
      <c r="K746" s="282"/>
      <c r="L746" s="282"/>
      <c r="M746" s="292">
        <f t="shared" ca="1" si="175"/>
        <v>4.1401854466974708</v>
      </c>
      <c r="N746" s="291"/>
      <c r="P746" s="292">
        <f t="shared" ca="1" si="176"/>
        <v>403.43291895767504</v>
      </c>
      <c r="Q746" s="301">
        <f t="shared" ca="1" si="177"/>
        <v>407.57310440437249</v>
      </c>
      <c r="R746" s="301">
        <f t="shared" ca="1" si="178"/>
        <v>399.2927335109776</v>
      </c>
      <c r="S746" s="50"/>
      <c r="T746" s="292"/>
      <c r="U746" s="265"/>
      <c r="V746" s="292">
        <f t="shared" ca="1" si="179"/>
        <v>403.43291895767504</v>
      </c>
      <c r="W746" s="241">
        <f t="shared" ca="1" si="180"/>
        <v>2.6870760423249749</v>
      </c>
      <c r="X746" s="351">
        <f t="shared" ca="1" si="181"/>
        <v>7.2203776572368499</v>
      </c>
      <c r="Y746" s="50">
        <f t="shared" ca="1" si="171"/>
        <v>4.2641666450731854</v>
      </c>
      <c r="Z746" s="265">
        <f t="shared" ca="1" si="182"/>
        <v>410.38416164507322</v>
      </c>
      <c r="AA746" s="265">
        <f t="shared" ca="1" si="183"/>
        <v>401.85582835492681</v>
      </c>
      <c r="AB746" s="292"/>
      <c r="AC746" s="37"/>
      <c r="AD746" s="50"/>
      <c r="AE746" s="228"/>
      <c r="AF746" s="50"/>
      <c r="AG746" s="50"/>
      <c r="AH746" s="228"/>
      <c r="AI746" s="50"/>
      <c r="AJ746" s="50"/>
      <c r="AK746" s="50"/>
      <c r="AL746" s="68"/>
      <c r="AM746" s="246"/>
      <c r="AN746" s="241"/>
      <c r="AO746" s="68"/>
      <c r="AP746" s="68"/>
      <c r="AQ746" s="241"/>
      <c r="AR746" s="241"/>
      <c r="AS746" s="228"/>
      <c r="AT746" s="194"/>
      <c r="AU746" s="37"/>
      <c r="AV746" s="68"/>
      <c r="AW746" s="228"/>
      <c r="AX746" s="241"/>
      <c r="AY746" s="38"/>
      <c r="AZ746" s="38"/>
      <c r="BA746" s="55"/>
      <c r="BB746" s="55"/>
      <c r="BC746" s="3" t="e">
        <f t="shared" ca="1" si="169"/>
        <v>#N/A</v>
      </c>
      <c r="BD746" s="3">
        <f t="shared" ca="1" si="170"/>
        <v>62021000</v>
      </c>
      <c r="BE746" s="132"/>
      <c r="BF746" s="132"/>
      <c r="BG746" s="125"/>
      <c r="BJ746" s="68"/>
      <c r="BK746" s="68"/>
      <c r="BL746" s="68"/>
      <c r="BN746" s="169"/>
      <c r="BP746" s="68"/>
      <c r="BQ746" s="68"/>
      <c r="BR746" s="68"/>
      <c r="BU746" s="68"/>
      <c r="BV746" s="68"/>
      <c r="BW746" s="68"/>
      <c r="BX746" s="68"/>
      <c r="BZ746" s="237"/>
      <c r="CD746" s="237"/>
      <c r="CF746" s="68"/>
      <c r="CG746" s="68"/>
      <c r="CH746" s="237"/>
      <c r="CL746" s="237"/>
    </row>
    <row r="747" spans="1:90" x14ac:dyDescent="0.4">
      <c r="A747">
        <v>715</v>
      </c>
      <c r="B747" s="47">
        <f ca="1">IF(A747&gt;$A$8,"",OFFSET(InputPriceData!B$15,$A747+$A$11,0,1,1))</f>
        <v>44291</v>
      </c>
      <c r="C747" s="3">
        <f ca="1">IF(A747&gt;$A$8,"",OFFSET(InputPriceData!G$15,CalculationsAndCharts!$A747+$A$11,IF($C$5,8,0),1,1))</f>
        <v>91684800</v>
      </c>
      <c r="D747" s="4">
        <f ca="1">IF(A747&gt;$A$8,"",OFFSET(InputPriceData!C$15,CalculationsAndCharts!$A747+$A$11,IF($C$5,8,0),1,1))</f>
        <v>403.459991</v>
      </c>
      <c r="E747" s="4">
        <f ca="1">IF(A747&gt;$A$8,"",OFFSET(InputPriceData!D$15,CalculationsAndCharts!$A747+$A$11,IF($C$5,8,0),1,1))</f>
        <v>406.94000199999999</v>
      </c>
      <c r="F747" s="4">
        <f ca="1">IF(A747&gt;$A$8,"",OFFSET(InputPriceData!E$15,CalculationsAndCharts!$A747+$A$11,IF($C$5,8,0),1,1))</f>
        <v>403.38000499999998</v>
      </c>
      <c r="G747" s="4">
        <f ca="1">IF(A747&gt;$A$8,"",OFFSET(InputPriceData!F$15,CalculationsAndCharts!$A747+$A$11,IF($C$5,8,0),1,1))</f>
        <v>406.35998499999999</v>
      </c>
      <c r="H747" s="282">
        <f t="shared" ca="1" si="172"/>
        <v>406.94000199999999</v>
      </c>
      <c r="I747" s="292">
        <f t="shared" ca="1" si="173"/>
        <v>400.60998499999999</v>
      </c>
      <c r="J747" s="50">
        <f t="shared" ca="1" si="174"/>
        <v>6.330016999999998</v>
      </c>
      <c r="K747" s="282"/>
      <c r="L747" s="282"/>
      <c r="M747" s="292">
        <f t="shared" ca="1" si="175"/>
        <v>4.2748170664378078</v>
      </c>
      <c r="N747" s="291"/>
      <c r="P747" s="292">
        <f t="shared" ca="1" si="176"/>
        <v>399.91467547744941</v>
      </c>
      <c r="Q747" s="301">
        <f t="shared" ca="1" si="177"/>
        <v>404.18949254388724</v>
      </c>
      <c r="R747" s="301">
        <f t="shared" ca="1" si="178"/>
        <v>395.63985841101157</v>
      </c>
      <c r="S747" s="50"/>
      <c r="T747" s="292"/>
      <c r="U747" s="265"/>
      <c r="V747" s="292">
        <f t="shared" ca="1" si="179"/>
        <v>399.91467547744941</v>
      </c>
      <c r="W747" s="241">
        <f t="shared" ca="1" si="180"/>
        <v>6.4453095225505876</v>
      </c>
      <c r="X747" s="351">
        <f t="shared" ca="1" si="181"/>
        <v>41.542014841481283</v>
      </c>
      <c r="Y747" s="50">
        <f t="shared" ca="1" si="171"/>
        <v>4.2350976590406457</v>
      </c>
      <c r="Z747" s="265">
        <f t="shared" ca="1" si="182"/>
        <v>410.59508265904066</v>
      </c>
      <c r="AA747" s="265">
        <f t="shared" ca="1" si="183"/>
        <v>402.12488734095933</v>
      </c>
      <c r="AB747" s="292"/>
      <c r="AC747" s="37"/>
      <c r="AD747" s="50"/>
      <c r="AE747" s="228"/>
      <c r="AF747" s="50"/>
      <c r="AG747" s="50"/>
      <c r="AH747" s="228"/>
      <c r="AI747" s="50"/>
      <c r="AJ747" s="50"/>
      <c r="AK747" s="50"/>
      <c r="AL747" s="68"/>
      <c r="AM747" s="246"/>
      <c r="AN747" s="241"/>
      <c r="AO747" s="68"/>
      <c r="AP747" s="68"/>
      <c r="AQ747" s="241"/>
      <c r="AR747" s="241"/>
      <c r="AS747" s="228"/>
      <c r="AT747" s="194"/>
      <c r="AU747" s="37"/>
      <c r="AV747" s="68"/>
      <c r="AW747" s="228"/>
      <c r="AX747" s="241"/>
      <c r="AY747" s="38"/>
      <c r="AZ747" s="38"/>
      <c r="BA747" s="55"/>
      <c r="BB747" s="55"/>
      <c r="BC747" s="3">
        <f t="shared" ca="1" si="169"/>
        <v>91684800</v>
      </c>
      <c r="BD747" s="3" t="e">
        <f t="shared" ca="1" si="170"/>
        <v>#N/A</v>
      </c>
      <c r="BE747" s="132"/>
      <c r="BF747" s="132"/>
      <c r="BG747" s="125"/>
      <c r="BJ747" s="68"/>
      <c r="BK747" s="68"/>
      <c r="BL747" s="68"/>
      <c r="BN747" s="169"/>
      <c r="BP747" s="68"/>
      <c r="BQ747" s="68"/>
      <c r="BR747" s="68"/>
      <c r="BU747" s="68"/>
      <c r="BV747" s="68"/>
      <c r="BW747" s="68"/>
      <c r="BX747" s="68"/>
      <c r="BZ747" s="237"/>
      <c r="CD747" s="237"/>
      <c r="CF747" s="68"/>
      <c r="CG747" s="68"/>
      <c r="CH747" s="237"/>
      <c r="CL747" s="237"/>
    </row>
    <row r="748" spans="1:90" x14ac:dyDescent="0.4">
      <c r="A748">
        <v>716</v>
      </c>
      <c r="B748" s="47">
        <f ca="1">IF(A748&gt;$A$8,"",OFFSET(InputPriceData!B$15,$A748+$A$11,0,1,1))</f>
        <v>44287</v>
      </c>
      <c r="C748" s="3">
        <f ca="1">IF(A748&gt;$A$8,"",OFFSET(InputPriceData!G$15,CalculationsAndCharts!$A748+$A$11,IF($C$5,8,0),1,1))</f>
        <v>99682900</v>
      </c>
      <c r="D748" s="4">
        <f ca="1">IF(A748&gt;$A$8,"",OFFSET(InputPriceData!C$15,CalculationsAndCharts!$A748+$A$11,IF($C$5,8,0),1,1))</f>
        <v>398.39999399999999</v>
      </c>
      <c r="E748" s="4">
        <f ca="1">IF(A748&gt;$A$8,"",OFFSET(InputPriceData!D$15,CalculationsAndCharts!$A748+$A$11,IF($C$5,8,0),1,1))</f>
        <v>400.67001299999998</v>
      </c>
      <c r="F748" s="4">
        <f ca="1">IF(A748&gt;$A$8,"",OFFSET(InputPriceData!E$15,CalculationsAndCharts!$A748+$A$11,IF($C$5,8,0),1,1))</f>
        <v>398.17999300000002</v>
      </c>
      <c r="G748" s="4">
        <f ca="1">IF(A748&gt;$A$8,"",OFFSET(InputPriceData!F$15,CalculationsAndCharts!$A748+$A$11,IF($C$5,8,0),1,1))</f>
        <v>400.60998499999999</v>
      </c>
      <c r="H748" s="282">
        <f t="shared" ca="1" si="172"/>
        <v>400.67001299999998</v>
      </c>
      <c r="I748" s="292">
        <f t="shared" ca="1" si="173"/>
        <v>396.32998700000002</v>
      </c>
      <c r="J748" s="50">
        <f t="shared" ca="1" si="174"/>
        <v>4.3400259999999662</v>
      </c>
      <c r="K748" s="282"/>
      <c r="L748" s="282"/>
      <c r="M748" s="292">
        <f t="shared" ca="1" si="175"/>
        <v>3.8392618439179165</v>
      </c>
      <c r="N748" s="291"/>
      <c r="P748" s="292">
        <f t="shared" ca="1" si="176"/>
        <v>396.579172942338</v>
      </c>
      <c r="Q748" s="301">
        <f t="shared" ca="1" si="177"/>
        <v>400.41843478625594</v>
      </c>
      <c r="R748" s="301">
        <f t="shared" ca="1" si="178"/>
        <v>392.73991109842007</v>
      </c>
      <c r="S748" s="50"/>
      <c r="T748" s="292"/>
      <c r="U748" s="265"/>
      <c r="V748" s="292">
        <f t="shared" ca="1" si="179"/>
        <v>396.579172942338</v>
      </c>
      <c r="W748" s="241">
        <f t="shared" ca="1" si="180"/>
        <v>4.0308120576619899</v>
      </c>
      <c r="X748" s="351">
        <f t="shared" ca="1" si="181"/>
        <v>16.247445844193287</v>
      </c>
      <c r="Y748" s="50">
        <f t="shared" ca="1" si="171"/>
        <v>4.0594288483052354</v>
      </c>
      <c r="Z748" s="265">
        <f t="shared" ca="1" si="182"/>
        <v>404.66941384830523</v>
      </c>
      <c r="AA748" s="265">
        <f t="shared" ca="1" si="183"/>
        <v>396.55055615169476</v>
      </c>
      <c r="AB748" s="292"/>
      <c r="AC748" s="37"/>
      <c r="AD748" s="50"/>
      <c r="AE748" s="228"/>
      <c r="AF748" s="50"/>
      <c r="AG748" s="50"/>
      <c r="AH748" s="228"/>
      <c r="AI748" s="50"/>
      <c r="AJ748" s="50"/>
      <c r="AK748" s="50"/>
      <c r="AL748" s="68"/>
      <c r="AM748" s="246"/>
      <c r="AN748" s="241"/>
      <c r="AO748" s="68"/>
      <c r="AP748" s="68"/>
      <c r="AQ748" s="241"/>
      <c r="AR748" s="241"/>
      <c r="AS748" s="228"/>
      <c r="AT748" s="194"/>
      <c r="AU748" s="37"/>
      <c r="AV748" s="68"/>
      <c r="AW748" s="228"/>
      <c r="AX748" s="241"/>
      <c r="AY748" s="38"/>
      <c r="AZ748" s="38"/>
      <c r="BA748" s="55"/>
      <c r="BB748" s="55"/>
      <c r="BC748" s="3">
        <f t="shared" ca="1" si="169"/>
        <v>99682900</v>
      </c>
      <c r="BD748" s="3" t="e">
        <f t="shared" ca="1" si="170"/>
        <v>#N/A</v>
      </c>
      <c r="BE748" s="132"/>
      <c r="BF748" s="132"/>
      <c r="BG748" s="125"/>
      <c r="BJ748" s="68"/>
      <c r="BK748" s="68"/>
      <c r="BL748" s="68"/>
      <c r="BN748" s="169"/>
      <c r="BP748" s="68"/>
      <c r="BQ748" s="68"/>
      <c r="BR748" s="68"/>
      <c r="BU748" s="68"/>
      <c r="BV748" s="68"/>
      <c r="BW748" s="68"/>
      <c r="BX748" s="68"/>
      <c r="BZ748" s="237"/>
      <c r="CD748" s="237"/>
      <c r="CF748" s="68"/>
      <c r="CG748" s="68"/>
      <c r="CH748" s="237"/>
      <c r="CL748" s="237"/>
    </row>
    <row r="749" spans="1:90" x14ac:dyDescent="0.4">
      <c r="A749">
        <v>717</v>
      </c>
      <c r="B749" s="47">
        <f ca="1">IF(A749&gt;$A$8,"",OFFSET(InputPriceData!B$15,$A749+$A$11,0,1,1))</f>
        <v>44286</v>
      </c>
      <c r="C749" s="3">
        <f ca="1">IF(A749&gt;$A$8,"",OFFSET(InputPriceData!G$15,CalculationsAndCharts!$A749+$A$11,IF($C$5,8,0),1,1))</f>
        <v>112734200</v>
      </c>
      <c r="D749" s="4">
        <f ca="1">IF(A749&gt;$A$8,"",OFFSET(InputPriceData!C$15,CalculationsAndCharts!$A749+$A$11,IF($C$5,8,0),1,1))</f>
        <v>395.33999599999999</v>
      </c>
      <c r="E749" s="4">
        <f ca="1">IF(A749&gt;$A$8,"",OFFSET(InputPriceData!D$15,CalculationsAndCharts!$A749+$A$11,IF($C$5,8,0),1,1))</f>
        <v>398</v>
      </c>
      <c r="F749" s="4">
        <f ca="1">IF(A749&gt;$A$8,"",OFFSET(InputPriceData!E$15,CalculationsAndCharts!$A749+$A$11,IF($C$5,8,0),1,1))</f>
        <v>395.30999800000001</v>
      </c>
      <c r="G749" s="4">
        <f ca="1">IF(A749&gt;$A$8,"",OFFSET(InputPriceData!F$15,CalculationsAndCharts!$A749+$A$11,IF($C$5,8,0),1,1))</f>
        <v>396.32998700000002</v>
      </c>
      <c r="H749" s="282">
        <f t="shared" ca="1" si="172"/>
        <v>398</v>
      </c>
      <c r="I749" s="292">
        <f t="shared" ca="1" si="173"/>
        <v>394.73001099999999</v>
      </c>
      <c r="J749" s="50">
        <f t="shared" ca="1" si="174"/>
        <v>3.2699890000000096</v>
      </c>
      <c r="K749" s="282"/>
      <c r="L749" s="282"/>
      <c r="M749" s="292">
        <f t="shared" ca="1" si="175"/>
        <v>4.1058430458953854</v>
      </c>
      <c r="N749" s="291"/>
      <c r="P749" s="292">
        <f t="shared" ca="1" si="176"/>
        <v>394.72486966648728</v>
      </c>
      <c r="Q749" s="301">
        <f t="shared" ca="1" si="177"/>
        <v>398.83071271238265</v>
      </c>
      <c r="R749" s="301">
        <f t="shared" ca="1" si="178"/>
        <v>390.61902662059191</v>
      </c>
      <c r="S749" s="50"/>
      <c r="T749" s="292"/>
      <c r="U749" s="265"/>
      <c r="V749" s="292">
        <f t="shared" ca="1" si="179"/>
        <v>394.72486966648728</v>
      </c>
      <c r="W749" s="241">
        <f t="shared" ca="1" si="180"/>
        <v>1.6051173335127373</v>
      </c>
      <c r="X749" s="351">
        <f t="shared" ca="1" si="181"/>
        <v>2.5764016543430399</v>
      </c>
      <c r="Y749" s="50">
        <f t="shared" ca="1" si="171"/>
        <v>4.1019454855127808</v>
      </c>
      <c r="Z749" s="265">
        <f t="shared" ca="1" si="182"/>
        <v>400.43193248551279</v>
      </c>
      <c r="AA749" s="265">
        <f t="shared" ca="1" si="183"/>
        <v>392.22804151448724</v>
      </c>
      <c r="AB749" s="292"/>
      <c r="AC749" s="37"/>
      <c r="AD749" s="50"/>
      <c r="AE749" s="228"/>
      <c r="AF749" s="50"/>
      <c r="AG749" s="50"/>
      <c r="AH749" s="228"/>
      <c r="AI749" s="50"/>
      <c r="AJ749" s="50"/>
      <c r="AK749" s="50"/>
      <c r="AL749" s="68"/>
      <c r="AM749" s="246"/>
      <c r="AN749" s="241"/>
      <c r="AO749" s="68"/>
      <c r="AP749" s="68"/>
      <c r="AQ749" s="241"/>
      <c r="AR749" s="241"/>
      <c r="AS749" s="228"/>
      <c r="AT749" s="194"/>
      <c r="AU749" s="37"/>
      <c r="AV749" s="68"/>
      <c r="AW749" s="228"/>
      <c r="AX749" s="241"/>
      <c r="AY749" s="38"/>
      <c r="AZ749" s="38"/>
      <c r="BA749" s="55"/>
      <c r="BB749" s="55"/>
      <c r="BC749" s="3">
        <f t="shared" ref="BC749:BC812" ca="1" si="184">IF(G749&gt;=G750,C749,NA())</f>
        <v>112734200</v>
      </c>
      <c r="BD749" s="3" t="e">
        <f t="shared" ref="BD749:BD812" ca="1" si="185">IF(G749&lt;G750,C749,NA())</f>
        <v>#N/A</v>
      </c>
      <c r="BE749" s="132"/>
      <c r="BF749" s="132"/>
      <c r="BG749" s="125"/>
      <c r="BJ749" s="68"/>
      <c r="BK749" s="68"/>
      <c r="BL749" s="68"/>
      <c r="BN749" s="169"/>
      <c r="BP749" s="68"/>
      <c r="BQ749" s="68"/>
      <c r="BR749" s="68"/>
      <c r="BU749" s="68"/>
      <c r="BV749" s="68"/>
      <c r="BW749" s="68"/>
      <c r="BX749" s="68"/>
      <c r="BZ749" s="237"/>
      <c r="CD749" s="237"/>
      <c r="CF749" s="68"/>
      <c r="CG749" s="68"/>
      <c r="CH749" s="237"/>
      <c r="CL749" s="237"/>
    </row>
    <row r="750" spans="1:90" x14ac:dyDescent="0.4">
      <c r="A750">
        <v>718</v>
      </c>
      <c r="B750" s="47">
        <f ca="1">IF(A750&gt;$A$8,"",OFFSET(InputPriceData!B$15,$A750+$A$11,0,1,1))</f>
        <v>44285</v>
      </c>
      <c r="C750" s="3">
        <f ca="1">IF(A750&gt;$A$8,"",OFFSET(InputPriceData!G$15,CalculationsAndCharts!$A750+$A$11,IF($C$5,8,0),1,1))</f>
        <v>76262200</v>
      </c>
      <c r="D750" s="4">
        <f ca="1">IF(A750&gt;$A$8,"",OFFSET(InputPriceData!C$15,CalculationsAndCharts!$A750+$A$11,IF($C$5,8,0),1,1))</f>
        <v>394.42001299999998</v>
      </c>
      <c r="E750" s="4">
        <f ca="1">IF(A750&gt;$A$8,"",OFFSET(InputPriceData!D$15,CalculationsAndCharts!$A750+$A$11,IF($C$5,8,0),1,1))</f>
        <v>395.45001200000002</v>
      </c>
      <c r="F750" s="4">
        <f ca="1">IF(A750&gt;$A$8,"",OFFSET(InputPriceData!E$15,CalculationsAndCharts!$A750+$A$11,IF($C$5,8,0),1,1))</f>
        <v>393.01998900000001</v>
      </c>
      <c r="G750" s="4">
        <f ca="1">IF(A750&gt;$A$8,"",OFFSET(InputPriceData!F$15,CalculationsAndCharts!$A750+$A$11,IF($C$5,8,0),1,1))</f>
        <v>394.73001099999999</v>
      </c>
      <c r="H750" s="282">
        <f t="shared" ca="1" si="172"/>
        <v>395.77999899999998</v>
      </c>
      <c r="I750" s="292">
        <f t="shared" ca="1" si="173"/>
        <v>393.01998900000001</v>
      </c>
      <c r="J750" s="50">
        <f t="shared" ca="1" si="174"/>
        <v>2.7600099999999657</v>
      </c>
      <c r="K750" s="282"/>
      <c r="L750" s="282"/>
      <c r="M750" s="292">
        <f t="shared" ca="1" si="175"/>
        <v>4.87761621092206</v>
      </c>
      <c r="N750" s="291"/>
      <c r="P750" s="292">
        <f t="shared" ca="1" si="176"/>
        <v>393.75807108564777</v>
      </c>
      <c r="Q750" s="301">
        <f t="shared" ca="1" si="177"/>
        <v>398.63568729656981</v>
      </c>
      <c r="R750" s="301">
        <f t="shared" ca="1" si="178"/>
        <v>388.88045487472573</v>
      </c>
      <c r="S750" s="50"/>
      <c r="T750" s="292"/>
      <c r="U750" s="265"/>
      <c r="V750" s="292">
        <f t="shared" ca="1" si="179"/>
        <v>393.75807108564777</v>
      </c>
      <c r="W750" s="241">
        <f t="shared" ca="1" si="180"/>
        <v>0.9719399143522196</v>
      </c>
      <c r="X750" s="351">
        <f t="shared" ca="1" si="181"/>
        <v>0.944667197111</v>
      </c>
      <c r="Y750" s="50">
        <f t="shared" ca="1" si="171"/>
        <v>4.1296741841694997</v>
      </c>
      <c r="Z750" s="265">
        <f t="shared" ca="1" si="182"/>
        <v>398.85968518416951</v>
      </c>
      <c r="AA750" s="265">
        <f t="shared" ca="1" si="183"/>
        <v>390.60033681583047</v>
      </c>
      <c r="AB750" s="292"/>
      <c r="AC750" s="37"/>
      <c r="AD750" s="50"/>
      <c r="AE750" s="228"/>
      <c r="AF750" s="50"/>
      <c r="AG750" s="50"/>
      <c r="AH750" s="228"/>
      <c r="AI750" s="50"/>
      <c r="AJ750" s="50"/>
      <c r="AK750" s="50"/>
      <c r="AL750" s="68"/>
      <c r="AM750" s="246"/>
      <c r="AN750" s="241"/>
      <c r="AO750" s="68"/>
      <c r="AP750" s="68"/>
      <c r="AQ750" s="241"/>
      <c r="AR750" s="241"/>
      <c r="AS750" s="228"/>
      <c r="AT750" s="194"/>
      <c r="AU750" s="37"/>
      <c r="AV750" s="68"/>
      <c r="AW750" s="228"/>
      <c r="AX750" s="241"/>
      <c r="AY750" s="38"/>
      <c r="AZ750" s="38"/>
      <c r="BA750" s="55"/>
      <c r="BB750" s="55"/>
      <c r="BC750" s="3" t="e">
        <f t="shared" ca="1" si="184"/>
        <v>#N/A</v>
      </c>
      <c r="BD750" s="3">
        <f t="shared" ca="1" si="185"/>
        <v>76262200</v>
      </c>
      <c r="BE750" s="132"/>
      <c r="BF750" s="132"/>
      <c r="BG750" s="125"/>
      <c r="BJ750" s="68"/>
      <c r="BK750" s="68"/>
      <c r="BL750" s="68"/>
      <c r="BN750" s="169"/>
      <c r="BP750" s="68"/>
      <c r="BQ750" s="68"/>
      <c r="BR750" s="68"/>
      <c r="BU750" s="68"/>
      <c r="BV750" s="68"/>
      <c r="BW750" s="68"/>
      <c r="BX750" s="68"/>
      <c r="BZ750" s="237"/>
      <c r="CD750" s="237"/>
      <c r="CF750" s="68"/>
      <c r="CG750" s="68"/>
      <c r="CH750" s="237"/>
      <c r="CL750" s="237"/>
    </row>
    <row r="751" spans="1:90" x14ac:dyDescent="0.4">
      <c r="A751">
        <v>719</v>
      </c>
      <c r="B751" s="47">
        <f ca="1">IF(A751&gt;$A$8,"",OFFSET(InputPriceData!B$15,$A751+$A$11,0,1,1))</f>
        <v>44284</v>
      </c>
      <c r="C751" s="3">
        <f ca="1">IF(A751&gt;$A$8,"",OFFSET(InputPriceData!G$15,CalculationsAndCharts!$A751+$A$11,IF($C$5,8,0),1,1))</f>
        <v>108107600</v>
      </c>
      <c r="D751" s="4">
        <f ca="1">IF(A751&gt;$A$8,"",OFFSET(InputPriceData!C$15,CalculationsAndCharts!$A751+$A$11,IF($C$5,8,0),1,1))</f>
        <v>394.39999399999999</v>
      </c>
      <c r="E751" s="4">
        <f ca="1">IF(A751&gt;$A$8,"",OFFSET(InputPriceData!D$15,CalculationsAndCharts!$A751+$A$11,IF($C$5,8,0),1,1))</f>
        <v>396.75</v>
      </c>
      <c r="F751" s="4">
        <f ca="1">IF(A751&gt;$A$8,"",OFFSET(InputPriceData!E$15,CalculationsAndCharts!$A751+$A$11,IF($C$5,8,0),1,1))</f>
        <v>392.80999800000001</v>
      </c>
      <c r="G751" s="4">
        <f ca="1">IF(A751&gt;$A$8,"",OFFSET(InputPriceData!F$15,CalculationsAndCharts!$A751+$A$11,IF($C$5,8,0),1,1))</f>
        <v>395.77999899999998</v>
      </c>
      <c r="H751" s="282">
        <f t="shared" ca="1" si="172"/>
        <v>396.75</v>
      </c>
      <c r="I751" s="292">
        <f t="shared" ca="1" si="173"/>
        <v>392.80999800000001</v>
      </c>
      <c r="J751" s="50">
        <f t="shared" ca="1" si="174"/>
        <v>3.9400019999999927</v>
      </c>
      <c r="K751" s="282"/>
      <c r="L751" s="282"/>
      <c r="M751" s="292">
        <f t="shared" ca="1" si="175"/>
        <v>5.6848135154082371</v>
      </c>
      <c r="N751" s="291"/>
      <c r="P751" s="292">
        <f t="shared" ca="1" si="176"/>
        <v>392.60573562788386</v>
      </c>
      <c r="Q751" s="301">
        <f t="shared" ca="1" si="177"/>
        <v>398.29054914329208</v>
      </c>
      <c r="R751" s="301">
        <f t="shared" ca="1" si="178"/>
        <v>386.92092211247564</v>
      </c>
      <c r="S751" s="50"/>
      <c r="T751" s="292"/>
      <c r="U751" s="265"/>
      <c r="V751" s="292">
        <f t="shared" ca="1" si="179"/>
        <v>392.60573562788386</v>
      </c>
      <c r="W751" s="241">
        <f t="shared" ca="1" si="180"/>
        <v>3.1742633721161155</v>
      </c>
      <c r="X751" s="351">
        <f t="shared" ca="1" si="181"/>
        <v>10.075947955557973</v>
      </c>
      <c r="Y751" s="50">
        <f t="shared" ca="1" si="171"/>
        <v>4.1375310391400619</v>
      </c>
      <c r="Z751" s="265">
        <f t="shared" ca="1" si="182"/>
        <v>399.91753003914005</v>
      </c>
      <c r="AA751" s="265">
        <f t="shared" ca="1" si="183"/>
        <v>391.6424679608599</v>
      </c>
      <c r="AB751" s="292"/>
      <c r="AC751" s="37"/>
      <c r="AD751" s="50"/>
      <c r="AE751" s="228"/>
      <c r="AF751" s="50"/>
      <c r="AG751" s="50"/>
      <c r="AH751" s="228"/>
      <c r="AI751" s="50"/>
      <c r="AJ751" s="50"/>
      <c r="AK751" s="50"/>
      <c r="AL751" s="68"/>
      <c r="AM751" s="246"/>
      <c r="AN751" s="241"/>
      <c r="AO751" s="68"/>
      <c r="AP751" s="68"/>
      <c r="AQ751" s="241"/>
      <c r="AR751" s="241"/>
      <c r="AS751" s="228"/>
      <c r="AT751" s="194"/>
      <c r="AU751" s="37"/>
      <c r="AV751" s="68"/>
      <c r="AW751" s="228"/>
      <c r="AX751" s="241"/>
      <c r="AY751" s="38"/>
      <c r="AZ751" s="38"/>
      <c r="BA751" s="55"/>
      <c r="BB751" s="55"/>
      <c r="BC751" s="3" t="e">
        <f t="shared" ca="1" si="184"/>
        <v>#N/A</v>
      </c>
      <c r="BD751" s="3">
        <f t="shared" ca="1" si="185"/>
        <v>108107600</v>
      </c>
      <c r="BE751" s="132"/>
      <c r="BF751" s="132"/>
      <c r="BG751" s="125"/>
      <c r="BJ751" s="68"/>
      <c r="BK751" s="68"/>
      <c r="BL751" s="68"/>
      <c r="BN751" s="169"/>
      <c r="BP751" s="68"/>
      <c r="BQ751" s="68"/>
      <c r="BR751" s="68"/>
      <c r="BU751" s="68"/>
      <c r="BV751" s="68"/>
      <c r="BW751" s="68"/>
      <c r="BX751" s="68"/>
      <c r="BZ751" s="237"/>
      <c r="CD751" s="237"/>
      <c r="CF751" s="68"/>
      <c r="CG751" s="68"/>
      <c r="CH751" s="237"/>
      <c r="CL751" s="237"/>
    </row>
    <row r="752" spans="1:90" x14ac:dyDescent="0.4">
      <c r="A752">
        <v>720</v>
      </c>
      <c r="B752" s="47">
        <f ca="1">IF(A752&gt;$A$8,"",OFFSET(InputPriceData!B$15,$A752+$A$11,0,1,1))</f>
        <v>44281</v>
      </c>
      <c r="C752" s="3">
        <f ca="1">IF(A752&gt;$A$8,"",OFFSET(InputPriceData!G$15,CalculationsAndCharts!$A752+$A$11,IF($C$5,8,0),1,1))</f>
        <v>114409100</v>
      </c>
      <c r="D752" s="4">
        <f ca="1">IF(A752&gt;$A$8,"",OFFSET(InputPriceData!C$15,CalculationsAndCharts!$A752+$A$11,IF($C$5,8,0),1,1))</f>
        <v>390.92999300000002</v>
      </c>
      <c r="E752" s="4">
        <f ca="1">IF(A752&gt;$A$8,"",OFFSET(InputPriceData!D$15,CalculationsAndCharts!$A752+$A$11,IF($C$5,8,0),1,1))</f>
        <v>396.41000400000001</v>
      </c>
      <c r="F752" s="4">
        <f ca="1">IF(A752&gt;$A$8,"",OFFSET(InputPriceData!E$15,CalculationsAndCharts!$A752+$A$11,IF($C$5,8,0),1,1))</f>
        <v>390.290009</v>
      </c>
      <c r="G752" s="4">
        <f ca="1">IF(A752&gt;$A$8,"",OFFSET(InputPriceData!F$15,CalculationsAndCharts!$A752+$A$11,IF($C$5,8,0),1,1))</f>
        <v>395.98001099999999</v>
      </c>
      <c r="H752" s="282">
        <f t="shared" ca="1" si="172"/>
        <v>396.41000400000001</v>
      </c>
      <c r="I752" s="292">
        <f t="shared" ca="1" si="173"/>
        <v>389.70001200000002</v>
      </c>
      <c r="J752" s="50">
        <f t="shared" ca="1" si="174"/>
        <v>6.7099919999999997</v>
      </c>
      <c r="K752" s="282"/>
      <c r="L752" s="282"/>
      <c r="M752" s="292">
        <f t="shared" ca="1" si="175"/>
        <v>5.6728961075499917</v>
      </c>
      <c r="N752" s="291"/>
      <c r="P752" s="292">
        <f t="shared" ca="1" si="176"/>
        <v>390.82428954443071</v>
      </c>
      <c r="Q752" s="301">
        <f t="shared" ca="1" si="177"/>
        <v>396.49718565198071</v>
      </c>
      <c r="R752" s="301">
        <f t="shared" ca="1" si="178"/>
        <v>385.15139343688071</v>
      </c>
      <c r="S752" s="50"/>
      <c r="T752" s="292"/>
      <c r="U752" s="265"/>
      <c r="V752" s="292">
        <f t="shared" ca="1" si="179"/>
        <v>390.82428954443071</v>
      </c>
      <c r="W752" s="241">
        <f t="shared" ca="1" si="180"/>
        <v>5.1557214555692781</v>
      </c>
      <c r="X752" s="351">
        <f t="shared" ca="1" si="181"/>
        <v>26.581463727417397</v>
      </c>
      <c r="Y752" s="50">
        <f t="shared" ca="1" si="171"/>
        <v>4.2399203139545536</v>
      </c>
      <c r="Z752" s="265">
        <f t="shared" ca="1" si="182"/>
        <v>400.21993131395453</v>
      </c>
      <c r="AA752" s="265">
        <f t="shared" ca="1" si="183"/>
        <v>391.74009068604545</v>
      </c>
      <c r="AB752" s="292"/>
      <c r="AC752" s="37"/>
      <c r="AD752" s="50"/>
      <c r="AE752" s="228"/>
      <c r="AF752" s="50"/>
      <c r="AG752" s="50"/>
      <c r="AH752" s="228"/>
      <c r="AI752" s="50"/>
      <c r="AJ752" s="50"/>
      <c r="AK752" s="50"/>
      <c r="AL752" s="68"/>
      <c r="AM752" s="246"/>
      <c r="AN752" s="241"/>
      <c r="AO752" s="68"/>
      <c r="AP752" s="68"/>
      <c r="AQ752" s="241"/>
      <c r="AR752" s="241"/>
      <c r="AS752" s="228"/>
      <c r="AT752" s="194"/>
      <c r="AU752" s="37"/>
      <c r="AV752" s="68"/>
      <c r="AW752" s="228"/>
      <c r="AX752" s="241"/>
      <c r="AY752" s="38"/>
      <c r="AZ752" s="38"/>
      <c r="BA752" s="55"/>
      <c r="BB752" s="55"/>
      <c r="BC752" s="3">
        <f t="shared" ca="1" si="184"/>
        <v>114409100</v>
      </c>
      <c r="BD752" s="3" t="e">
        <f t="shared" ca="1" si="185"/>
        <v>#N/A</v>
      </c>
      <c r="BE752" s="132"/>
      <c r="BF752" s="132"/>
      <c r="BG752" s="125"/>
      <c r="BJ752" s="68"/>
      <c r="BK752" s="68"/>
      <c r="BL752" s="68"/>
      <c r="BN752" s="169"/>
      <c r="BP752" s="68"/>
      <c r="BQ752" s="68"/>
      <c r="BR752" s="68"/>
      <c r="BU752" s="68"/>
      <c r="BV752" s="68"/>
      <c r="BW752" s="68"/>
      <c r="BX752" s="68"/>
      <c r="BZ752" s="237"/>
      <c r="CD752" s="237"/>
      <c r="CF752" s="68"/>
      <c r="CG752" s="68"/>
      <c r="CH752" s="237"/>
      <c r="CL752" s="237"/>
    </row>
    <row r="753" spans="1:90" x14ac:dyDescent="0.4">
      <c r="A753">
        <v>721</v>
      </c>
      <c r="B753" s="47">
        <f ca="1">IF(A753&gt;$A$8,"",OFFSET(InputPriceData!B$15,$A753+$A$11,0,1,1))</f>
        <v>44280</v>
      </c>
      <c r="C753" s="3">
        <f ca="1">IF(A753&gt;$A$8,"",OFFSET(InputPriceData!G$15,CalculationsAndCharts!$A753+$A$11,IF($C$5,8,0),1,1))</f>
        <v>116128600</v>
      </c>
      <c r="D753" s="4">
        <f ca="1">IF(A753&gt;$A$8,"",OFFSET(InputPriceData!C$15,CalculationsAndCharts!$A753+$A$11,IF($C$5,8,0),1,1))</f>
        <v>385.98001099999999</v>
      </c>
      <c r="E753" s="4">
        <f ca="1">IF(A753&gt;$A$8,"",OFFSET(InputPriceData!D$15,CalculationsAndCharts!$A753+$A$11,IF($C$5,8,0),1,1))</f>
        <v>390.54998799999998</v>
      </c>
      <c r="F753" s="4">
        <f ca="1">IF(A753&gt;$A$8,"",OFFSET(InputPriceData!E$15,CalculationsAndCharts!$A753+$A$11,IF($C$5,8,0),1,1))</f>
        <v>383.89999399999999</v>
      </c>
      <c r="G753" s="4">
        <f ca="1">IF(A753&gt;$A$8,"",OFFSET(InputPriceData!F$15,CalculationsAndCharts!$A753+$A$11,IF($C$5,8,0),1,1))</f>
        <v>389.70001200000002</v>
      </c>
      <c r="H753" s="282">
        <f t="shared" ca="1" si="172"/>
        <v>390.54998799999998</v>
      </c>
      <c r="I753" s="292">
        <f t="shared" ca="1" si="173"/>
        <v>383.89999399999999</v>
      </c>
      <c r="J753" s="50">
        <f t="shared" ca="1" si="174"/>
        <v>6.6499939999999924</v>
      </c>
      <c r="K753" s="282"/>
      <c r="L753" s="282"/>
      <c r="M753" s="292">
        <f t="shared" ca="1" si="175"/>
        <v>4.9371071272512452</v>
      </c>
      <c r="N753" s="291"/>
      <c r="P753" s="292">
        <f t="shared" ca="1" si="176"/>
        <v>390.18233964968198</v>
      </c>
      <c r="Q753" s="301">
        <f t="shared" ca="1" si="177"/>
        <v>395.11944677693322</v>
      </c>
      <c r="R753" s="301">
        <f t="shared" ca="1" si="178"/>
        <v>385.24523252243074</v>
      </c>
      <c r="S753" s="50"/>
      <c r="T753" s="292"/>
      <c r="U753" s="265"/>
      <c r="V753" s="292">
        <f t="shared" ca="1" si="179"/>
        <v>390.18233964968198</v>
      </c>
      <c r="W753" s="241">
        <f t="shared" ca="1" si="180"/>
        <v>-0.48232764968196307</v>
      </c>
      <c r="X753" s="351">
        <f t="shared" ca="1" si="181"/>
        <v>0.23263996164772649</v>
      </c>
      <c r="Y753" s="50">
        <f t="shared" ca="1" si="171"/>
        <v>4.226715265019398</v>
      </c>
      <c r="Z753" s="265">
        <f t="shared" ca="1" si="182"/>
        <v>393.92672726501939</v>
      </c>
      <c r="AA753" s="265">
        <f t="shared" ca="1" si="183"/>
        <v>385.47329673498064</v>
      </c>
      <c r="AB753" s="292"/>
      <c r="AC753" s="37"/>
      <c r="AD753" s="50"/>
      <c r="AE753" s="228"/>
      <c r="AF753" s="50"/>
      <c r="AG753" s="50"/>
      <c r="AH753" s="228"/>
      <c r="AI753" s="50"/>
      <c r="AJ753" s="50"/>
      <c r="AK753" s="50"/>
      <c r="AL753" s="68"/>
      <c r="AM753" s="246"/>
      <c r="AN753" s="241"/>
      <c r="AO753" s="68"/>
      <c r="AP753" s="68"/>
      <c r="AQ753" s="241"/>
      <c r="AR753" s="241"/>
      <c r="AS753" s="228"/>
      <c r="AT753" s="194"/>
      <c r="AU753" s="37"/>
      <c r="AV753" s="68"/>
      <c r="AW753" s="228"/>
      <c r="AX753" s="241"/>
      <c r="AY753" s="38"/>
      <c r="AZ753" s="38"/>
      <c r="BA753" s="55"/>
      <c r="BB753" s="55"/>
      <c r="BC753" s="3">
        <f t="shared" ca="1" si="184"/>
        <v>116128600</v>
      </c>
      <c r="BD753" s="3" t="e">
        <f t="shared" ca="1" si="185"/>
        <v>#N/A</v>
      </c>
      <c r="BE753" s="132"/>
      <c r="BF753" s="132"/>
      <c r="BG753" s="125"/>
      <c r="BJ753" s="68"/>
      <c r="BK753" s="68"/>
      <c r="BL753" s="68"/>
      <c r="BN753" s="169"/>
      <c r="BP753" s="68"/>
      <c r="BQ753" s="68"/>
      <c r="BR753" s="68"/>
      <c r="BU753" s="68"/>
      <c r="BV753" s="68"/>
      <c r="BW753" s="68"/>
      <c r="BX753" s="68"/>
      <c r="BZ753" s="237"/>
      <c r="CD753" s="237"/>
      <c r="CF753" s="68"/>
      <c r="CG753" s="68"/>
      <c r="CH753" s="237"/>
      <c r="CL753" s="237"/>
    </row>
    <row r="754" spans="1:90" x14ac:dyDescent="0.4">
      <c r="A754">
        <v>722</v>
      </c>
      <c r="B754" s="47">
        <f ca="1">IF(A754&gt;$A$8,"",OFFSET(InputPriceData!B$15,$A754+$A$11,0,1,1))</f>
        <v>44279</v>
      </c>
      <c r="C754" s="3">
        <f ca="1">IF(A754&gt;$A$8,"",OFFSET(InputPriceData!G$15,CalculationsAndCharts!$A754+$A$11,IF($C$5,8,0),1,1))</f>
        <v>97588600</v>
      </c>
      <c r="D754" s="4">
        <f ca="1">IF(A754&gt;$A$8,"",OFFSET(InputPriceData!C$15,CalculationsAndCharts!$A754+$A$11,IF($C$5,8,0),1,1))</f>
        <v>391</v>
      </c>
      <c r="E754" s="4">
        <f ca="1">IF(A754&gt;$A$8,"",OFFSET(InputPriceData!D$15,CalculationsAndCharts!$A754+$A$11,IF($C$5,8,0),1,1))</f>
        <v>392.75</v>
      </c>
      <c r="F754" s="4">
        <f ca="1">IF(A754&gt;$A$8,"",OFFSET(InputPriceData!E$15,CalculationsAndCharts!$A754+$A$11,IF($C$5,8,0),1,1))</f>
        <v>387.47000100000002</v>
      </c>
      <c r="G754" s="4">
        <f ca="1">IF(A754&gt;$A$8,"",OFFSET(InputPriceData!F$15,CalculationsAndCharts!$A754+$A$11,IF($C$5,8,0),1,1))</f>
        <v>387.51998900000001</v>
      </c>
      <c r="H754" s="282">
        <f t="shared" ca="1" si="172"/>
        <v>392.75</v>
      </c>
      <c r="I754" s="292">
        <f t="shared" ca="1" si="173"/>
        <v>387.47000100000002</v>
      </c>
      <c r="J754" s="50">
        <f t="shared" ca="1" si="174"/>
        <v>5.2799989999999752</v>
      </c>
      <c r="K754" s="282"/>
      <c r="L754" s="282"/>
      <c r="M754" s="292">
        <f t="shared" ca="1" si="175"/>
        <v>4.3603777418382812</v>
      </c>
      <c r="N754" s="291"/>
      <c r="P754" s="292">
        <f t="shared" ca="1" si="176"/>
        <v>391.61396166918178</v>
      </c>
      <c r="Q754" s="301">
        <f t="shared" ca="1" si="177"/>
        <v>395.97433941102008</v>
      </c>
      <c r="R754" s="301">
        <f t="shared" ca="1" si="178"/>
        <v>387.25358392734347</v>
      </c>
      <c r="S754" s="50"/>
      <c r="T754" s="292"/>
      <c r="U754" s="265"/>
      <c r="V754" s="292">
        <f t="shared" ca="1" si="179"/>
        <v>391.61396166918178</v>
      </c>
      <c r="W754" s="241">
        <f t="shared" ca="1" si="180"/>
        <v>-4.0939726691817668</v>
      </c>
      <c r="X754" s="351">
        <f t="shared" ca="1" si="181"/>
        <v>16.760612216007281</v>
      </c>
      <c r="Y754" s="50">
        <f t="shared" ca="1" si="171"/>
        <v>4.4457239859008446</v>
      </c>
      <c r="Z754" s="265">
        <f t="shared" ca="1" si="182"/>
        <v>391.96571298590084</v>
      </c>
      <c r="AA754" s="265">
        <f t="shared" ca="1" si="183"/>
        <v>383.07426501409918</v>
      </c>
      <c r="AB754" s="292"/>
      <c r="AC754" s="37"/>
      <c r="AD754" s="50"/>
      <c r="AE754" s="228"/>
      <c r="AF754" s="50"/>
      <c r="AG754" s="50"/>
      <c r="AH754" s="228"/>
      <c r="AI754" s="50"/>
      <c r="AJ754" s="50"/>
      <c r="AK754" s="50"/>
      <c r="AL754" s="68"/>
      <c r="AM754" s="246"/>
      <c r="AN754" s="241"/>
      <c r="AO754" s="68"/>
      <c r="AP754" s="68"/>
      <c r="AQ754" s="241"/>
      <c r="AR754" s="241"/>
      <c r="AS754" s="228"/>
      <c r="AT754" s="194"/>
      <c r="AU754" s="37"/>
      <c r="AV754" s="68"/>
      <c r="AW754" s="228"/>
      <c r="AX754" s="241"/>
      <c r="AY754" s="38"/>
      <c r="AZ754" s="38"/>
      <c r="BA754" s="55"/>
      <c r="BB754" s="55"/>
      <c r="BC754" s="3" t="e">
        <f t="shared" ca="1" si="184"/>
        <v>#N/A</v>
      </c>
      <c r="BD754" s="3">
        <f t="shared" ca="1" si="185"/>
        <v>97588600</v>
      </c>
      <c r="BE754" s="132"/>
      <c r="BF754" s="132"/>
      <c r="BG754" s="125"/>
      <c r="BJ754" s="68"/>
      <c r="BK754" s="68"/>
      <c r="BL754" s="68"/>
      <c r="BN754" s="169"/>
      <c r="BP754" s="68"/>
      <c r="BQ754" s="68"/>
      <c r="BR754" s="68"/>
      <c r="BU754" s="68"/>
      <c r="BV754" s="68"/>
      <c r="BW754" s="68"/>
      <c r="BX754" s="68"/>
      <c r="BZ754" s="237"/>
      <c r="CD754" s="237"/>
      <c r="CF754" s="68"/>
      <c r="CG754" s="68"/>
      <c r="CH754" s="237"/>
      <c r="CL754" s="237"/>
    </row>
    <row r="755" spans="1:90" x14ac:dyDescent="0.4">
      <c r="A755">
        <v>723</v>
      </c>
      <c r="B755" s="47">
        <f ca="1">IF(A755&gt;$A$8,"",OFFSET(InputPriceData!B$15,$A755+$A$11,0,1,1))</f>
        <v>44278</v>
      </c>
      <c r="C755" s="3">
        <f ca="1">IF(A755&gt;$A$8,"",OFFSET(InputPriceData!G$15,CalculationsAndCharts!$A755+$A$11,IF($C$5,8,0),1,1))</f>
        <v>90686600</v>
      </c>
      <c r="D755" s="4">
        <f ca="1">IF(A755&gt;$A$8,"",OFFSET(InputPriceData!C$15,CalculationsAndCharts!$A755+$A$11,IF($C$5,8,0),1,1))</f>
        <v>391.91000400000001</v>
      </c>
      <c r="E755" s="4">
        <f ca="1">IF(A755&gt;$A$8,"",OFFSET(InputPriceData!D$15,CalculationsAndCharts!$A755+$A$11,IF($C$5,8,0),1,1))</f>
        <v>393.459991</v>
      </c>
      <c r="F755" s="4">
        <f ca="1">IF(A755&gt;$A$8,"",OFFSET(InputPriceData!E$15,CalculationsAndCharts!$A755+$A$11,IF($C$5,8,0),1,1))</f>
        <v>388.66000400000001</v>
      </c>
      <c r="G755" s="4">
        <f ca="1">IF(A755&gt;$A$8,"",OFFSET(InputPriceData!F$15,CalculationsAndCharts!$A755+$A$11,IF($C$5,8,0),1,1))</f>
        <v>389.5</v>
      </c>
      <c r="H755" s="282">
        <f t="shared" ca="1" si="172"/>
        <v>393.459991</v>
      </c>
      <c r="I755" s="292">
        <f t="shared" ca="1" si="173"/>
        <v>388.66000400000001</v>
      </c>
      <c r="J755" s="50">
        <f t="shared" ca="1" si="174"/>
        <v>4.7999869999999873</v>
      </c>
      <c r="K755" s="282"/>
      <c r="L755" s="282"/>
      <c r="M755" s="292">
        <f t="shared" ca="1" si="175"/>
        <v>4.1191451475091698</v>
      </c>
      <c r="N755" s="291"/>
      <c r="P755" s="292">
        <f t="shared" ca="1" si="176"/>
        <v>393.52591737391731</v>
      </c>
      <c r="Q755" s="301">
        <f t="shared" ca="1" si="177"/>
        <v>397.6450625214265</v>
      </c>
      <c r="R755" s="301">
        <f t="shared" ca="1" si="178"/>
        <v>389.40677222640812</v>
      </c>
      <c r="S755" s="50"/>
      <c r="T755" s="292"/>
      <c r="U755" s="265"/>
      <c r="V755" s="292">
        <f t="shared" ca="1" si="179"/>
        <v>393.52591737391731</v>
      </c>
      <c r="W755" s="241">
        <f t="shared" ca="1" si="180"/>
        <v>-4.0259173739173093</v>
      </c>
      <c r="X755" s="351">
        <f t="shared" ca="1" si="181"/>
        <v>16.208010701609243</v>
      </c>
      <c r="Y755" s="50">
        <f t="shared" ca="1" si="171"/>
        <v>4.3725213399213887</v>
      </c>
      <c r="Z755" s="265">
        <f t="shared" ca="1" si="182"/>
        <v>393.87252133992138</v>
      </c>
      <c r="AA755" s="265">
        <f t="shared" ca="1" si="183"/>
        <v>385.12747866007862</v>
      </c>
      <c r="AB755" s="292"/>
      <c r="AC755" s="37"/>
      <c r="AD755" s="50"/>
      <c r="AE755" s="228"/>
      <c r="AF755" s="50"/>
      <c r="AG755" s="50"/>
      <c r="AH755" s="228"/>
      <c r="AI755" s="50"/>
      <c r="AJ755" s="50"/>
      <c r="AK755" s="50"/>
      <c r="AL755" s="68"/>
      <c r="AM755" s="246"/>
      <c r="AN755" s="241"/>
      <c r="AO755" s="68"/>
      <c r="AP755" s="68"/>
      <c r="AQ755" s="241"/>
      <c r="AR755" s="241"/>
      <c r="AS755" s="228"/>
      <c r="AT755" s="194"/>
      <c r="AU755" s="37"/>
      <c r="AV755" s="68"/>
      <c r="AW755" s="228"/>
      <c r="AX755" s="241"/>
      <c r="AY755" s="38"/>
      <c r="AZ755" s="38"/>
      <c r="BA755" s="55"/>
      <c r="BB755" s="55"/>
      <c r="BC755" s="3" t="e">
        <f t="shared" ca="1" si="184"/>
        <v>#N/A</v>
      </c>
      <c r="BD755" s="3">
        <f t="shared" ca="1" si="185"/>
        <v>90686600</v>
      </c>
      <c r="BE755" s="132"/>
      <c r="BF755" s="132"/>
      <c r="BG755" s="125"/>
      <c r="BJ755" s="68"/>
      <c r="BK755" s="68"/>
      <c r="BL755" s="68"/>
      <c r="BN755" s="169"/>
      <c r="BP755" s="68"/>
      <c r="BQ755" s="68"/>
      <c r="BR755" s="68"/>
      <c r="BU755" s="68"/>
      <c r="BV755" s="68"/>
      <c r="BW755" s="68"/>
      <c r="BX755" s="68"/>
      <c r="BZ755" s="237"/>
      <c r="CD755" s="237"/>
      <c r="CF755" s="68"/>
      <c r="CG755" s="68"/>
      <c r="CH755" s="237"/>
      <c r="CL755" s="237"/>
    </row>
    <row r="756" spans="1:90" x14ac:dyDescent="0.4">
      <c r="A756">
        <v>724</v>
      </c>
      <c r="B756" s="47">
        <f ca="1">IF(A756&gt;$A$8,"",OFFSET(InputPriceData!B$15,$A756+$A$11,0,1,1))</f>
        <v>44277</v>
      </c>
      <c r="C756" s="3">
        <f ca="1">IF(A756&gt;$A$8,"",OFFSET(InputPriceData!G$15,CalculationsAndCharts!$A756+$A$11,IF($C$5,8,0),1,1))</f>
        <v>73778600</v>
      </c>
      <c r="D756" s="4">
        <f ca="1">IF(A756&gt;$A$8,"",OFFSET(InputPriceData!C$15,CalculationsAndCharts!$A756+$A$11,IF($C$5,8,0),1,1))</f>
        <v>390.02999899999998</v>
      </c>
      <c r="E756" s="4">
        <f ca="1">IF(A756&gt;$A$8,"",OFFSET(InputPriceData!D$15,CalculationsAndCharts!$A756+$A$11,IF($C$5,8,0),1,1))</f>
        <v>394.07000699999998</v>
      </c>
      <c r="F756" s="4">
        <f ca="1">IF(A756&gt;$A$8,"",OFFSET(InputPriceData!E$15,CalculationsAndCharts!$A756+$A$11,IF($C$5,8,0),1,1))</f>
        <v>389.97000100000002</v>
      </c>
      <c r="G756" s="4">
        <f ca="1">IF(A756&gt;$A$8,"",OFFSET(InputPriceData!F$15,CalculationsAndCharts!$A756+$A$11,IF($C$5,8,0),1,1))</f>
        <v>392.58999599999999</v>
      </c>
      <c r="H756" s="282">
        <f t="shared" ca="1" si="172"/>
        <v>394.07000699999998</v>
      </c>
      <c r="I756" s="292">
        <f t="shared" ca="1" si="173"/>
        <v>389.48001099999999</v>
      </c>
      <c r="J756" s="50">
        <f t="shared" ca="1" si="174"/>
        <v>4.5899959999999851</v>
      </c>
      <c r="K756" s="282"/>
      <c r="L756" s="282"/>
      <c r="M756" s="292">
        <f t="shared" ca="1" si="175"/>
        <v>4.0281488658946198</v>
      </c>
      <c r="N756" s="291"/>
      <c r="P756" s="292">
        <f t="shared" ca="1" si="176"/>
        <v>394.62758954772789</v>
      </c>
      <c r="Q756" s="301">
        <f t="shared" ca="1" si="177"/>
        <v>398.65573841362249</v>
      </c>
      <c r="R756" s="301">
        <f t="shared" ca="1" si="178"/>
        <v>390.5994406818333</v>
      </c>
      <c r="S756" s="50"/>
      <c r="T756" s="292"/>
      <c r="U756" s="265"/>
      <c r="V756" s="292">
        <f t="shared" ca="1" si="179"/>
        <v>394.62758954772789</v>
      </c>
      <c r="W756" s="241">
        <f t="shared" ca="1" si="180"/>
        <v>-2.0375935477279086</v>
      </c>
      <c r="X756" s="351">
        <f t="shared" ca="1" si="181"/>
        <v>4.1517874657424052</v>
      </c>
      <c r="Y756" s="50">
        <f t="shared" ca="1" si="171"/>
        <v>4.3212860348170548</v>
      </c>
      <c r="Z756" s="265">
        <f t="shared" ca="1" si="182"/>
        <v>396.91128203481702</v>
      </c>
      <c r="AA756" s="265">
        <f t="shared" ca="1" si="183"/>
        <v>388.26870996518295</v>
      </c>
      <c r="AB756" s="292"/>
      <c r="AC756" s="37"/>
      <c r="AD756" s="50"/>
      <c r="AE756" s="228"/>
      <c r="AF756" s="50"/>
      <c r="AG756" s="50"/>
      <c r="AH756" s="228"/>
      <c r="AI756" s="50"/>
      <c r="AJ756" s="50"/>
      <c r="AK756" s="50"/>
      <c r="AL756" s="68"/>
      <c r="AM756" s="246"/>
      <c r="AN756" s="241"/>
      <c r="AO756" s="68"/>
      <c r="AP756" s="68"/>
      <c r="AQ756" s="241"/>
      <c r="AR756" s="241"/>
      <c r="AS756" s="228"/>
      <c r="AT756" s="194"/>
      <c r="AU756" s="37"/>
      <c r="AV756" s="68"/>
      <c r="AW756" s="228"/>
      <c r="AX756" s="241"/>
      <c r="AY756" s="38"/>
      <c r="AZ756" s="38"/>
      <c r="BA756" s="55"/>
      <c r="BB756" s="55"/>
      <c r="BC756" s="3">
        <f t="shared" ca="1" si="184"/>
        <v>73778600</v>
      </c>
      <c r="BD756" s="3" t="e">
        <f t="shared" ca="1" si="185"/>
        <v>#N/A</v>
      </c>
      <c r="BE756" s="132"/>
      <c r="BF756" s="132"/>
      <c r="BG756" s="125"/>
      <c r="BJ756" s="68"/>
      <c r="BK756" s="68"/>
      <c r="BL756" s="68"/>
      <c r="BN756" s="169"/>
      <c r="BP756" s="68"/>
      <c r="BQ756" s="68"/>
      <c r="BR756" s="68"/>
      <c r="BU756" s="68"/>
      <c r="BV756" s="68"/>
      <c r="BW756" s="68"/>
      <c r="BX756" s="68"/>
      <c r="BZ756" s="237"/>
      <c r="CD756" s="237"/>
      <c r="CF756" s="68"/>
      <c r="CG756" s="68"/>
      <c r="CH756" s="237"/>
      <c r="CL756" s="237"/>
    </row>
    <row r="757" spans="1:90" x14ac:dyDescent="0.4">
      <c r="A757">
        <v>725</v>
      </c>
      <c r="B757" s="47">
        <f ca="1">IF(A757&gt;$A$8,"",OFFSET(InputPriceData!B$15,$A757+$A$11,0,1,1))</f>
        <v>44274</v>
      </c>
      <c r="C757" s="3">
        <f ca="1">IF(A757&gt;$A$8,"",OFFSET(InputPriceData!G$15,CalculationsAndCharts!$A757+$A$11,IF($C$5,8,0),1,1))</f>
        <v>113624500</v>
      </c>
      <c r="D757" s="4">
        <f ca="1">IF(A757&gt;$A$8,"",OFFSET(InputPriceData!C$15,CalculationsAndCharts!$A757+$A$11,IF($C$5,8,0),1,1))</f>
        <v>389.88000499999998</v>
      </c>
      <c r="E757" s="4">
        <f ca="1">IF(A757&gt;$A$8,"",OFFSET(InputPriceData!D$15,CalculationsAndCharts!$A757+$A$11,IF($C$5,8,0),1,1))</f>
        <v>391.57000699999998</v>
      </c>
      <c r="F757" s="4">
        <f ca="1">IF(A757&gt;$A$8,"",OFFSET(InputPriceData!E$15,CalculationsAndCharts!$A757+$A$11,IF($C$5,8,0),1,1))</f>
        <v>387.14999399999999</v>
      </c>
      <c r="G757" s="4">
        <f ca="1">IF(A757&gt;$A$8,"",OFFSET(InputPriceData!F$15,CalculationsAndCharts!$A757+$A$11,IF($C$5,8,0),1,1))</f>
        <v>389.48001099999999</v>
      </c>
      <c r="H757" s="282">
        <f t="shared" ca="1" si="172"/>
        <v>391.57000699999998</v>
      </c>
      <c r="I757" s="292">
        <f t="shared" ca="1" si="173"/>
        <v>387.14999399999999</v>
      </c>
      <c r="J757" s="50">
        <f t="shared" ca="1" si="174"/>
        <v>4.4200129999999831</v>
      </c>
      <c r="K757" s="282"/>
      <c r="L757" s="282"/>
      <c r="M757" s="292">
        <f t="shared" ca="1" si="175"/>
        <v>4.0629709384587773</v>
      </c>
      <c r="N757" s="291"/>
      <c r="P757" s="292">
        <f t="shared" ca="1" si="176"/>
        <v>395.9089757718782</v>
      </c>
      <c r="Q757" s="301">
        <f t="shared" ca="1" si="177"/>
        <v>399.97194671033697</v>
      </c>
      <c r="R757" s="301">
        <f t="shared" ca="1" si="178"/>
        <v>391.84600483341944</v>
      </c>
      <c r="S757" s="50"/>
      <c r="T757" s="292"/>
      <c r="U757" s="265"/>
      <c r="V757" s="292">
        <f t="shared" ca="1" si="179"/>
        <v>395.9089757718782</v>
      </c>
      <c r="W757" s="241">
        <f t="shared" ca="1" si="180"/>
        <v>-6.4289647718782135</v>
      </c>
      <c r="X757" s="351">
        <f t="shared" ca="1" si="181"/>
        <v>41.331588038051088</v>
      </c>
      <c r="Y757" s="50">
        <f t="shared" ca="1" si="171"/>
        <v>4.4344456163304731</v>
      </c>
      <c r="Z757" s="265">
        <f t="shared" ca="1" si="182"/>
        <v>393.91445661633048</v>
      </c>
      <c r="AA757" s="265">
        <f t="shared" ca="1" si="183"/>
        <v>385.0455653836695</v>
      </c>
      <c r="AB757" s="292"/>
      <c r="AC757" s="37"/>
      <c r="AD757" s="50"/>
      <c r="AE757" s="228"/>
      <c r="AF757" s="50"/>
      <c r="AG757" s="50"/>
      <c r="AH757" s="228"/>
      <c r="AI757" s="50"/>
      <c r="AJ757" s="50"/>
      <c r="AK757" s="50"/>
      <c r="AL757" s="68"/>
      <c r="AM757" s="246"/>
      <c r="AN757" s="241"/>
      <c r="AO757" s="68"/>
      <c r="AP757" s="68"/>
      <c r="AQ757" s="241"/>
      <c r="AR757" s="241"/>
      <c r="AS757" s="228"/>
      <c r="AT757" s="194"/>
      <c r="AU757" s="37"/>
      <c r="AV757" s="68"/>
      <c r="AW757" s="228"/>
      <c r="AX757" s="241"/>
      <c r="AY757" s="38"/>
      <c r="AZ757" s="38"/>
      <c r="BA757" s="55"/>
      <c r="BB757" s="55"/>
      <c r="BC757" s="3" t="e">
        <f t="shared" ca="1" si="184"/>
        <v>#N/A</v>
      </c>
      <c r="BD757" s="3">
        <f t="shared" ca="1" si="185"/>
        <v>113624500</v>
      </c>
      <c r="BE757" s="132"/>
      <c r="BF757" s="132"/>
      <c r="BG757" s="125"/>
      <c r="BJ757" s="68"/>
      <c r="BK757" s="68"/>
      <c r="BL757" s="68"/>
      <c r="BN757" s="169"/>
      <c r="BP757" s="68"/>
      <c r="BQ757" s="68"/>
      <c r="BR757" s="68"/>
      <c r="BU757" s="68"/>
      <c r="BV757" s="68"/>
      <c r="BW757" s="68"/>
      <c r="BX757" s="68"/>
      <c r="BZ757" s="237"/>
      <c r="CD757" s="237"/>
      <c r="CF757" s="68"/>
      <c r="CG757" s="68"/>
      <c r="CH757" s="237"/>
      <c r="CL757" s="237"/>
    </row>
    <row r="758" spans="1:90" x14ac:dyDescent="0.4">
      <c r="A758">
        <v>726</v>
      </c>
      <c r="B758" s="47">
        <f ca="1">IF(A758&gt;$A$8,"",OFFSET(InputPriceData!B$15,$A758+$A$11,0,1,1))</f>
        <v>44273</v>
      </c>
      <c r="C758" s="3">
        <f ca="1">IF(A758&gt;$A$8,"",OFFSET(InputPriceData!G$15,CalculationsAndCharts!$A758+$A$11,IF($C$5,8,0),1,1))</f>
        <v>115349100</v>
      </c>
      <c r="D758" s="4">
        <f ca="1">IF(A758&gt;$A$8,"",OFFSET(InputPriceData!C$15,CalculationsAndCharts!$A758+$A$11,IF($C$5,8,0),1,1))</f>
        <v>394.48001099999999</v>
      </c>
      <c r="E758" s="4">
        <f ca="1">IF(A758&gt;$A$8,"",OFFSET(InputPriceData!D$15,CalculationsAndCharts!$A758+$A$11,IF($C$5,8,0),1,1))</f>
        <v>396.72000100000002</v>
      </c>
      <c r="F758" s="4">
        <f ca="1">IF(A758&gt;$A$8,"",OFFSET(InputPriceData!E$15,CalculationsAndCharts!$A758+$A$11,IF($C$5,8,0),1,1))</f>
        <v>390.75</v>
      </c>
      <c r="G758" s="4">
        <f ca="1">IF(A758&gt;$A$8,"",OFFSET(InputPriceData!F$15,CalculationsAndCharts!$A758+$A$11,IF($C$5,8,0),1,1))</f>
        <v>391.48001099999999</v>
      </c>
      <c r="H758" s="282">
        <f t="shared" ca="1" si="172"/>
        <v>397.26001000000002</v>
      </c>
      <c r="I758" s="292">
        <f t="shared" ca="1" si="173"/>
        <v>390.75</v>
      </c>
      <c r="J758" s="50">
        <f t="shared" ca="1" si="174"/>
        <v>6.5100100000000225</v>
      </c>
      <c r="K758" s="282"/>
      <c r="L758" s="282"/>
      <c r="M758" s="292">
        <f t="shared" ca="1" si="175"/>
        <v>3.6939610740269031</v>
      </c>
      <c r="N758" s="291"/>
      <c r="P758" s="292">
        <f t="shared" ca="1" si="176"/>
        <v>397.58270958294611</v>
      </c>
      <c r="Q758" s="301">
        <f t="shared" ca="1" si="177"/>
        <v>401.27667065697301</v>
      </c>
      <c r="R758" s="301">
        <f t="shared" ca="1" si="178"/>
        <v>393.88874850891921</v>
      </c>
      <c r="S758" s="50"/>
      <c r="T758" s="292"/>
      <c r="U758" s="265"/>
      <c r="V758" s="292">
        <f t="shared" ca="1" si="179"/>
        <v>397.58270958294611</v>
      </c>
      <c r="W758" s="241">
        <f t="shared" ca="1" si="180"/>
        <v>-6.1026985829461182</v>
      </c>
      <c r="X758" s="351">
        <f t="shared" ca="1" si="181"/>
        <v>37.24292999429256</v>
      </c>
      <c r="Y758" s="50">
        <f t="shared" ca="1" si="171"/>
        <v>4.2625046583564483</v>
      </c>
      <c r="Z758" s="265">
        <f t="shared" ca="1" si="182"/>
        <v>395.74251565835641</v>
      </c>
      <c r="AA758" s="265">
        <f t="shared" ca="1" si="183"/>
        <v>387.21750634164357</v>
      </c>
      <c r="AB758" s="292"/>
      <c r="AC758" s="37"/>
      <c r="AD758" s="50"/>
      <c r="AE758" s="228"/>
      <c r="AF758" s="50"/>
      <c r="AG758" s="50"/>
      <c r="AH758" s="228"/>
      <c r="AI758" s="50"/>
      <c r="AJ758" s="50"/>
      <c r="AK758" s="50"/>
      <c r="AL758" s="68"/>
      <c r="AM758" s="246"/>
      <c r="AN758" s="241"/>
      <c r="AO758" s="68"/>
      <c r="AP758" s="68"/>
      <c r="AQ758" s="241"/>
      <c r="AR758" s="241"/>
      <c r="AS758" s="228"/>
      <c r="AT758" s="194"/>
      <c r="AU758" s="37"/>
      <c r="AV758" s="68"/>
      <c r="AW758" s="228"/>
      <c r="AX758" s="241"/>
      <c r="AY758" s="38"/>
      <c r="AZ758" s="38"/>
      <c r="BA758" s="55"/>
      <c r="BB758" s="55"/>
      <c r="BC758" s="3" t="e">
        <f t="shared" ca="1" si="184"/>
        <v>#N/A</v>
      </c>
      <c r="BD758" s="3">
        <f t="shared" ca="1" si="185"/>
        <v>115349100</v>
      </c>
      <c r="BE758" s="132"/>
      <c r="BF758" s="132"/>
      <c r="BG758" s="125"/>
      <c r="BJ758" s="68"/>
      <c r="BK758" s="68"/>
      <c r="BL758" s="68"/>
      <c r="BN758" s="169"/>
      <c r="BP758" s="68"/>
      <c r="BQ758" s="68"/>
      <c r="BR758" s="68"/>
      <c r="BU758" s="68"/>
      <c r="BV758" s="68"/>
      <c r="BW758" s="68"/>
      <c r="BX758" s="68"/>
      <c r="BZ758" s="237"/>
      <c r="CD758" s="237"/>
      <c r="CF758" s="68"/>
      <c r="CG758" s="68"/>
      <c r="CH758" s="237"/>
      <c r="CL758" s="237"/>
    </row>
    <row r="759" spans="1:90" x14ac:dyDescent="0.4">
      <c r="A759">
        <v>727</v>
      </c>
      <c r="B759" s="47">
        <f ca="1">IF(A759&gt;$A$8,"",OFFSET(InputPriceData!B$15,$A759+$A$11,0,1,1))</f>
        <v>44272</v>
      </c>
      <c r="C759" s="3">
        <f ca="1">IF(A759&gt;$A$8,"",OFFSET(InputPriceData!G$15,CalculationsAndCharts!$A759+$A$11,IF($C$5,8,0),1,1))</f>
        <v>97959300</v>
      </c>
      <c r="D759" s="4">
        <f ca="1">IF(A759&gt;$A$8,"",OFFSET(InputPriceData!C$15,CalculationsAndCharts!$A759+$A$11,IF($C$5,8,0),1,1))</f>
        <v>394.52999899999998</v>
      </c>
      <c r="E759" s="4">
        <f ca="1">IF(A759&gt;$A$8,"",OFFSET(InputPriceData!D$15,CalculationsAndCharts!$A759+$A$11,IF($C$5,8,0),1,1))</f>
        <v>398.11999500000002</v>
      </c>
      <c r="F759" s="4">
        <f ca="1">IF(A759&gt;$A$8,"",OFFSET(InputPriceData!E$15,CalculationsAndCharts!$A759+$A$11,IF($C$5,8,0),1,1))</f>
        <v>393.29998799999998</v>
      </c>
      <c r="G759" s="4">
        <f ca="1">IF(A759&gt;$A$8,"",OFFSET(InputPriceData!F$15,CalculationsAndCharts!$A759+$A$11,IF($C$5,8,0),1,1))</f>
        <v>397.26001000000002</v>
      </c>
      <c r="H759" s="282">
        <f t="shared" ca="1" si="172"/>
        <v>398.11999500000002</v>
      </c>
      <c r="I759" s="292">
        <f t="shared" ca="1" si="173"/>
        <v>393.29998799999998</v>
      </c>
      <c r="J759" s="50">
        <f t="shared" ca="1" si="174"/>
        <v>4.8200070000000323</v>
      </c>
      <c r="K759" s="282"/>
      <c r="L759" s="282"/>
      <c r="M759" s="292">
        <f t="shared" ca="1" si="175"/>
        <v>3.2372447972624814</v>
      </c>
      <c r="N759" s="291"/>
      <c r="P759" s="292">
        <f t="shared" ca="1" si="176"/>
        <v>397.38148157175181</v>
      </c>
      <c r="Q759" s="301">
        <f t="shared" ca="1" si="177"/>
        <v>400.61872636901427</v>
      </c>
      <c r="R759" s="301">
        <f t="shared" ca="1" si="178"/>
        <v>394.14423677448934</v>
      </c>
      <c r="S759" s="50"/>
      <c r="T759" s="292"/>
      <c r="U759" s="265"/>
      <c r="V759" s="292">
        <f t="shared" ca="1" si="179"/>
        <v>397.38148157175181</v>
      </c>
      <c r="W759" s="241">
        <f t="shared" ca="1" si="180"/>
        <v>-0.12147157175178336</v>
      </c>
      <c r="X759" s="351">
        <f t="shared" ca="1" si="181"/>
        <v>1.4755342743848652E-2</v>
      </c>
      <c r="Y759" s="50">
        <f t="shared" ca="1" si="171"/>
        <v>4.1126703647291603</v>
      </c>
      <c r="Z759" s="265">
        <f t="shared" ca="1" si="182"/>
        <v>401.37268036472921</v>
      </c>
      <c r="AA759" s="265">
        <f t="shared" ca="1" si="183"/>
        <v>393.14733963527084</v>
      </c>
      <c r="AB759" s="292"/>
      <c r="AC759" s="37"/>
      <c r="AD759" s="50"/>
      <c r="AE759" s="228"/>
      <c r="AF759" s="50"/>
      <c r="AG759" s="50"/>
      <c r="AH759" s="228"/>
      <c r="AI759" s="50"/>
      <c r="AJ759" s="50"/>
      <c r="AK759" s="50"/>
      <c r="AL759" s="68"/>
      <c r="AM759" s="246"/>
      <c r="AN759" s="241"/>
      <c r="AO759" s="68"/>
      <c r="AP759" s="68"/>
      <c r="AQ759" s="241"/>
      <c r="AR759" s="241"/>
      <c r="AS759" s="228"/>
      <c r="AT759" s="194"/>
      <c r="AU759" s="37"/>
      <c r="AV759" s="68"/>
      <c r="AW759" s="228"/>
      <c r="AX759" s="241"/>
      <c r="AY759" s="38"/>
      <c r="AZ759" s="38"/>
      <c r="BA759" s="55"/>
      <c r="BB759" s="55"/>
      <c r="BC759" s="3">
        <f t="shared" ca="1" si="184"/>
        <v>97959300</v>
      </c>
      <c r="BD759" s="3" t="e">
        <f t="shared" ca="1" si="185"/>
        <v>#N/A</v>
      </c>
      <c r="BE759" s="132"/>
      <c r="BF759" s="132"/>
      <c r="BG759" s="125"/>
      <c r="BJ759" s="68"/>
      <c r="BK759" s="68"/>
      <c r="BL759" s="68"/>
      <c r="BN759" s="169"/>
      <c r="BP759" s="68"/>
      <c r="BQ759" s="68"/>
      <c r="BR759" s="68"/>
      <c r="BU759" s="68"/>
      <c r="BV759" s="68"/>
      <c r="BW759" s="68"/>
      <c r="BX759" s="68"/>
      <c r="BZ759" s="237"/>
      <c r="CD759" s="237"/>
      <c r="CF759" s="68"/>
      <c r="CG759" s="68"/>
      <c r="CH759" s="237"/>
      <c r="CL759" s="237"/>
    </row>
    <row r="760" spans="1:90" x14ac:dyDescent="0.4">
      <c r="A760">
        <v>728</v>
      </c>
      <c r="B760" s="47">
        <f ca="1">IF(A760&gt;$A$8,"",OFFSET(InputPriceData!B$15,$A760+$A$11,0,1,1))</f>
        <v>44271</v>
      </c>
      <c r="C760" s="3">
        <f ca="1">IF(A760&gt;$A$8,"",OFFSET(InputPriceData!G$15,CalculationsAndCharts!$A760+$A$11,IF($C$5,8,0),1,1))</f>
        <v>73722500</v>
      </c>
      <c r="D760" s="4">
        <f ca="1">IF(A760&gt;$A$8,"",OFFSET(InputPriceData!C$15,CalculationsAndCharts!$A760+$A$11,IF($C$5,8,0),1,1))</f>
        <v>397.07000699999998</v>
      </c>
      <c r="E760" s="4">
        <f ca="1">IF(A760&gt;$A$8,"",OFFSET(InputPriceData!D$15,CalculationsAndCharts!$A760+$A$11,IF($C$5,8,0),1,1))</f>
        <v>397.82998700000002</v>
      </c>
      <c r="F760" s="4">
        <f ca="1">IF(A760&gt;$A$8,"",OFFSET(InputPriceData!E$15,CalculationsAndCharts!$A760+$A$11,IF($C$5,8,0),1,1))</f>
        <v>395.07998700000002</v>
      </c>
      <c r="G760" s="4">
        <f ca="1">IF(A760&gt;$A$8,"",OFFSET(InputPriceData!F$15,CalculationsAndCharts!$A760+$A$11,IF($C$5,8,0),1,1))</f>
        <v>395.91000400000001</v>
      </c>
      <c r="H760" s="282">
        <f t="shared" ca="1" si="172"/>
        <v>397.82998700000002</v>
      </c>
      <c r="I760" s="292">
        <f t="shared" ca="1" si="173"/>
        <v>395.07998700000002</v>
      </c>
      <c r="J760" s="50">
        <f t="shared" ca="1" si="174"/>
        <v>2.75</v>
      </c>
      <c r="K760" s="282"/>
      <c r="L760" s="282"/>
      <c r="M760" s="292">
        <f t="shared" ca="1" si="175"/>
        <v>3.7598393638664134</v>
      </c>
      <c r="N760" s="291"/>
      <c r="P760" s="292">
        <f t="shared" ca="1" si="176"/>
        <v>395.5943389367842</v>
      </c>
      <c r="Q760" s="301">
        <f t="shared" ca="1" si="177"/>
        <v>399.35417830065063</v>
      </c>
      <c r="R760" s="301">
        <f t="shared" ca="1" si="178"/>
        <v>391.83449957291776</v>
      </c>
      <c r="S760" s="50"/>
      <c r="T760" s="292"/>
      <c r="U760" s="265"/>
      <c r="V760" s="292">
        <f t="shared" ca="1" si="179"/>
        <v>395.5943389367842</v>
      </c>
      <c r="W760" s="241">
        <f t="shared" ca="1" si="180"/>
        <v>0.31566506321581755</v>
      </c>
      <c r="X760" s="351">
        <f t="shared" ca="1" si="181"/>
        <v>9.964443213504609E-2</v>
      </c>
      <c r="Y760" s="50">
        <f t="shared" ca="1" si="171"/>
        <v>4.1367153571947615</v>
      </c>
      <c r="Z760" s="265">
        <f t="shared" ca="1" si="182"/>
        <v>400.04671935719477</v>
      </c>
      <c r="AA760" s="265">
        <f t="shared" ca="1" si="183"/>
        <v>391.77328864280526</v>
      </c>
      <c r="AB760" s="292"/>
      <c r="AC760" s="37"/>
      <c r="AD760" s="50"/>
      <c r="AE760" s="228"/>
      <c r="AF760" s="50"/>
      <c r="AG760" s="50"/>
      <c r="AH760" s="228"/>
      <c r="AI760" s="50"/>
      <c r="AJ760" s="50"/>
      <c r="AK760" s="50"/>
      <c r="AL760" s="68"/>
      <c r="AM760" s="246"/>
      <c r="AN760" s="241"/>
      <c r="AO760" s="68"/>
      <c r="AP760" s="68"/>
      <c r="AQ760" s="241"/>
      <c r="AR760" s="241"/>
      <c r="AS760" s="228"/>
      <c r="AT760" s="194"/>
      <c r="AU760" s="37"/>
      <c r="AV760" s="68"/>
      <c r="AW760" s="228"/>
      <c r="AX760" s="241"/>
      <c r="AY760" s="38"/>
      <c r="AZ760" s="38"/>
      <c r="BA760" s="55"/>
      <c r="BB760" s="55"/>
      <c r="BC760" s="3" t="e">
        <f t="shared" ca="1" si="184"/>
        <v>#N/A</v>
      </c>
      <c r="BD760" s="3">
        <f t="shared" ca="1" si="185"/>
        <v>73722500</v>
      </c>
      <c r="BE760" s="132"/>
      <c r="BF760" s="132"/>
      <c r="BG760" s="125"/>
      <c r="BJ760" s="68"/>
      <c r="BK760" s="68"/>
      <c r="BL760" s="68"/>
      <c r="BN760" s="169"/>
      <c r="BP760" s="68"/>
      <c r="BQ760" s="68"/>
      <c r="BR760" s="68"/>
      <c r="BU760" s="68"/>
      <c r="BV760" s="68"/>
      <c r="BW760" s="68"/>
      <c r="BX760" s="68"/>
      <c r="BZ760" s="237"/>
      <c r="CD760" s="237"/>
      <c r="CF760" s="68"/>
      <c r="CG760" s="68"/>
      <c r="CH760" s="237"/>
      <c r="CL760" s="237"/>
    </row>
    <row r="761" spans="1:90" x14ac:dyDescent="0.4">
      <c r="A761">
        <v>729</v>
      </c>
      <c r="B761" s="47">
        <f ca="1">IF(A761&gt;$A$8,"",OFFSET(InputPriceData!B$15,$A761+$A$11,0,1,1))</f>
        <v>44270</v>
      </c>
      <c r="C761" s="3">
        <f ca="1">IF(A761&gt;$A$8,"",OFFSET(InputPriceData!G$15,CalculationsAndCharts!$A761+$A$11,IF($C$5,8,0),1,1))</f>
        <v>73427200</v>
      </c>
      <c r="D761" s="4">
        <f ca="1">IF(A761&gt;$A$8,"",OFFSET(InputPriceData!C$15,CalculationsAndCharts!$A761+$A$11,IF($C$5,8,0),1,1))</f>
        <v>394.32998700000002</v>
      </c>
      <c r="E761" s="4">
        <f ca="1">IF(A761&gt;$A$8,"",OFFSET(InputPriceData!D$15,CalculationsAndCharts!$A761+$A$11,IF($C$5,8,0),1,1))</f>
        <v>396.69000199999999</v>
      </c>
      <c r="F761" s="4">
        <f ca="1">IF(A761&gt;$A$8,"",OFFSET(InputPriceData!E$15,CalculationsAndCharts!$A761+$A$11,IF($C$5,8,0),1,1))</f>
        <v>392.02999899999998</v>
      </c>
      <c r="G761" s="4">
        <f ca="1">IF(A761&gt;$A$8,"",OFFSET(InputPriceData!F$15,CalculationsAndCharts!$A761+$A$11,IF($C$5,8,0),1,1))</f>
        <v>396.41000400000001</v>
      </c>
      <c r="H761" s="282">
        <f t="shared" ca="1" si="172"/>
        <v>396.69000199999999</v>
      </c>
      <c r="I761" s="292">
        <f t="shared" ca="1" si="173"/>
        <v>392.02999899999998</v>
      </c>
      <c r="J761" s="50">
        <f t="shared" ca="1" si="174"/>
        <v>4.6600030000000174</v>
      </c>
      <c r="K761" s="282"/>
      <c r="L761" s="282"/>
      <c r="M761" s="292">
        <f t="shared" ca="1" si="175"/>
        <v>4.617622997097202</v>
      </c>
      <c r="N761" s="291"/>
      <c r="P761" s="292">
        <f t="shared" ca="1" si="176"/>
        <v>393.14126088538626</v>
      </c>
      <c r="Q761" s="301">
        <f t="shared" ca="1" si="177"/>
        <v>397.75888388248347</v>
      </c>
      <c r="R761" s="301">
        <f t="shared" ca="1" si="178"/>
        <v>388.52363788828904</v>
      </c>
      <c r="S761" s="50"/>
      <c r="T761" s="292"/>
      <c r="U761" s="265"/>
      <c r="V761" s="292">
        <f t="shared" ca="1" si="179"/>
        <v>393.14126088538626</v>
      </c>
      <c r="W761" s="241">
        <f t="shared" ca="1" si="180"/>
        <v>3.2687431146137556</v>
      </c>
      <c r="X761" s="351">
        <f t="shared" ca="1" si="181"/>
        <v>10.684681549334835</v>
      </c>
      <c r="Y761" s="50">
        <f t="shared" ca="1" si="171"/>
        <v>4.1520439233863575</v>
      </c>
      <c r="Z761" s="265">
        <f t="shared" ca="1" si="182"/>
        <v>400.56204792338639</v>
      </c>
      <c r="AA761" s="265">
        <f t="shared" ca="1" si="183"/>
        <v>392.25796007661364</v>
      </c>
      <c r="AB761" s="292"/>
      <c r="AC761" s="37"/>
      <c r="AD761" s="50"/>
      <c r="AE761" s="228"/>
      <c r="AF761" s="50"/>
      <c r="AG761" s="50"/>
      <c r="AH761" s="228"/>
      <c r="AI761" s="50"/>
      <c r="AJ761" s="50"/>
      <c r="AK761" s="50"/>
      <c r="AL761" s="68"/>
      <c r="AM761" s="246"/>
      <c r="AN761" s="241"/>
      <c r="AO761" s="68"/>
      <c r="AP761" s="68"/>
      <c r="AQ761" s="241"/>
      <c r="AR761" s="241"/>
      <c r="AS761" s="228"/>
      <c r="AT761" s="194"/>
      <c r="AU761" s="37"/>
      <c r="AV761" s="68"/>
      <c r="AW761" s="228"/>
      <c r="AX761" s="241"/>
      <c r="AY761" s="38"/>
      <c r="AZ761" s="38"/>
      <c r="BA761" s="55"/>
      <c r="BB761" s="55"/>
      <c r="BC761" s="3">
        <f t="shared" ca="1" si="184"/>
        <v>73427200</v>
      </c>
      <c r="BD761" s="3" t="e">
        <f t="shared" ca="1" si="185"/>
        <v>#N/A</v>
      </c>
      <c r="BE761" s="132"/>
      <c r="BF761" s="132"/>
      <c r="BG761" s="125"/>
      <c r="BJ761" s="68"/>
      <c r="BK761" s="68"/>
      <c r="BL761" s="68"/>
      <c r="BN761" s="169"/>
      <c r="BP761" s="68"/>
      <c r="BQ761" s="68"/>
      <c r="BR761" s="68"/>
      <c r="BU761" s="68"/>
      <c r="BV761" s="68"/>
      <c r="BW761" s="68"/>
      <c r="BX761" s="68"/>
      <c r="BZ761" s="237"/>
      <c r="CD761" s="237"/>
      <c r="CF761" s="68"/>
      <c r="CG761" s="68"/>
      <c r="CH761" s="237"/>
      <c r="CL761" s="237"/>
    </row>
    <row r="762" spans="1:90" x14ac:dyDescent="0.4">
      <c r="A762">
        <v>730</v>
      </c>
      <c r="B762" s="47">
        <f ca="1">IF(A762&gt;$A$8,"",OFFSET(InputPriceData!B$15,$A762+$A$11,0,1,1))</f>
        <v>44267</v>
      </c>
      <c r="C762" s="3">
        <f ca="1">IF(A762&gt;$A$8,"",OFFSET(InputPriceData!G$15,CalculationsAndCharts!$A762+$A$11,IF($C$5,8,0),1,1))</f>
        <v>64653600</v>
      </c>
      <c r="D762" s="4">
        <f ca="1">IF(A762&gt;$A$8,"",OFFSET(InputPriceData!C$15,CalculationsAndCharts!$A762+$A$11,IF($C$5,8,0),1,1))</f>
        <v>392.07000699999998</v>
      </c>
      <c r="E762" s="4">
        <f ca="1">IF(A762&gt;$A$8,"",OFFSET(InputPriceData!D$15,CalculationsAndCharts!$A762+$A$11,IF($C$5,8,0),1,1))</f>
        <v>394.209991</v>
      </c>
      <c r="F762" s="4">
        <f ca="1">IF(A762&gt;$A$8,"",OFFSET(InputPriceData!E$15,CalculationsAndCharts!$A762+$A$11,IF($C$5,8,0),1,1))</f>
        <v>391.20001200000002</v>
      </c>
      <c r="G762" s="4">
        <f ca="1">IF(A762&gt;$A$8,"",OFFSET(InputPriceData!F$15,CalculationsAndCharts!$A762+$A$11,IF($C$5,8,0),1,1))</f>
        <v>394.05999800000001</v>
      </c>
      <c r="H762" s="282">
        <f t="shared" ca="1" si="172"/>
        <v>394.209991</v>
      </c>
      <c r="I762" s="292">
        <f t="shared" ca="1" si="173"/>
        <v>391.20001200000002</v>
      </c>
      <c r="J762" s="50">
        <f t="shared" ca="1" si="174"/>
        <v>3.0099789999999871</v>
      </c>
      <c r="K762" s="282"/>
      <c r="L762" s="282"/>
      <c r="M762" s="292">
        <f t="shared" ca="1" si="175"/>
        <v>5.7780106850485184</v>
      </c>
      <c r="N762" s="291"/>
      <c r="P762" s="292">
        <f t="shared" ca="1" si="176"/>
        <v>390.14851374391634</v>
      </c>
      <c r="Q762" s="301">
        <f t="shared" ca="1" si="177"/>
        <v>395.92652442896485</v>
      </c>
      <c r="R762" s="301">
        <f t="shared" ca="1" si="178"/>
        <v>384.37050305886783</v>
      </c>
      <c r="S762" s="50"/>
      <c r="T762" s="292"/>
      <c r="U762" s="265"/>
      <c r="V762" s="292">
        <f t="shared" ca="1" si="179"/>
        <v>390.14851374391634</v>
      </c>
      <c r="W762" s="241">
        <f t="shared" ca="1" si="180"/>
        <v>3.9114842560836678</v>
      </c>
      <c r="X762" s="351">
        <f t="shared" ca="1" si="181"/>
        <v>15.299709085590404</v>
      </c>
      <c r="Y762" s="50">
        <f t="shared" ca="1" si="171"/>
        <v>4.0877921138024309</v>
      </c>
      <c r="Z762" s="265">
        <f t="shared" ca="1" si="182"/>
        <v>398.14779011380244</v>
      </c>
      <c r="AA762" s="265">
        <f t="shared" ca="1" si="183"/>
        <v>389.97220588619757</v>
      </c>
      <c r="AB762" s="292"/>
      <c r="AC762" s="37"/>
      <c r="AD762" s="50"/>
      <c r="AE762" s="228"/>
      <c r="AF762" s="50"/>
      <c r="AG762" s="50"/>
      <c r="AH762" s="228"/>
      <c r="AI762" s="50"/>
      <c r="AJ762" s="50"/>
      <c r="AK762" s="50"/>
      <c r="AL762" s="68"/>
      <c r="AM762" s="246"/>
      <c r="AN762" s="241"/>
      <c r="AO762" s="68"/>
      <c r="AP762" s="68"/>
      <c r="AQ762" s="241"/>
      <c r="AR762" s="241"/>
      <c r="AS762" s="228"/>
      <c r="AT762" s="194"/>
      <c r="AU762" s="37"/>
      <c r="AV762" s="68"/>
      <c r="AW762" s="228"/>
      <c r="AX762" s="241"/>
      <c r="AY762" s="38"/>
      <c r="AZ762" s="38"/>
      <c r="BA762" s="55"/>
      <c r="BB762" s="55"/>
      <c r="BC762" s="3">
        <f t="shared" ca="1" si="184"/>
        <v>64653600</v>
      </c>
      <c r="BD762" s="3" t="e">
        <f t="shared" ca="1" si="185"/>
        <v>#N/A</v>
      </c>
      <c r="BE762" s="132"/>
      <c r="BF762" s="132"/>
      <c r="BG762" s="125"/>
      <c r="BJ762" s="68"/>
      <c r="BK762" s="68"/>
      <c r="BL762" s="68"/>
      <c r="BN762" s="169"/>
      <c r="BP762" s="68"/>
      <c r="BQ762" s="68"/>
      <c r="BR762" s="68"/>
      <c r="BU762" s="68"/>
      <c r="BV762" s="68"/>
      <c r="BW762" s="68"/>
      <c r="BX762" s="68"/>
      <c r="BZ762" s="237"/>
      <c r="CD762" s="237"/>
      <c r="CF762" s="68"/>
      <c r="CG762" s="68"/>
      <c r="CH762" s="237"/>
      <c r="CL762" s="237"/>
    </row>
    <row r="763" spans="1:90" x14ac:dyDescent="0.4">
      <c r="A763">
        <v>731</v>
      </c>
      <c r="B763" s="47">
        <f ca="1">IF(A763&gt;$A$8,"",OFFSET(InputPriceData!B$15,$A763+$A$11,0,1,1))</f>
        <v>44266</v>
      </c>
      <c r="C763" s="3">
        <f ca="1">IF(A763&gt;$A$8,"",OFFSET(InputPriceData!G$15,CalculationsAndCharts!$A763+$A$11,IF($C$5,8,0),1,1))</f>
        <v>86245000</v>
      </c>
      <c r="D763" s="4">
        <f ca="1">IF(A763&gt;$A$8,"",OFFSET(InputPriceData!C$15,CalculationsAndCharts!$A763+$A$11,IF($C$5,8,0),1,1))</f>
        <v>392.23001099999999</v>
      </c>
      <c r="E763" s="4">
        <f ca="1">IF(A763&gt;$A$8,"",OFFSET(InputPriceData!D$15,CalculationsAndCharts!$A763+$A$11,IF($C$5,8,0),1,1))</f>
        <v>395.64999399999999</v>
      </c>
      <c r="F763" s="4">
        <f ca="1">IF(A763&gt;$A$8,"",OFFSET(InputPriceData!E$15,CalculationsAndCharts!$A763+$A$11,IF($C$5,8,0),1,1))</f>
        <v>391.73998999999998</v>
      </c>
      <c r="G763" s="4">
        <f ca="1">IF(A763&gt;$A$8,"",OFFSET(InputPriceData!F$15,CalculationsAndCharts!$A763+$A$11,IF($C$5,8,0),1,1))</f>
        <v>393.52999899999998</v>
      </c>
      <c r="H763" s="282">
        <f t="shared" ca="1" si="172"/>
        <v>395.64999399999999</v>
      </c>
      <c r="I763" s="292">
        <f t="shared" ca="1" si="173"/>
        <v>389.57998700000002</v>
      </c>
      <c r="J763" s="50">
        <f t="shared" ca="1" si="174"/>
        <v>6.0700069999999755</v>
      </c>
      <c r="K763" s="282"/>
      <c r="L763" s="282"/>
      <c r="M763" s="292">
        <f t="shared" ca="1" si="175"/>
        <v>6.9971223841996855</v>
      </c>
      <c r="N763" s="291"/>
      <c r="P763" s="292">
        <f t="shared" ca="1" si="176"/>
        <v>386.82533371334927</v>
      </c>
      <c r="Q763" s="301">
        <f t="shared" ca="1" si="177"/>
        <v>393.82245609754898</v>
      </c>
      <c r="R763" s="301">
        <f t="shared" ca="1" si="178"/>
        <v>379.82821132914955</v>
      </c>
      <c r="S763" s="50"/>
      <c r="T763" s="292"/>
      <c r="U763" s="265"/>
      <c r="V763" s="292">
        <f t="shared" ca="1" si="179"/>
        <v>386.82533371334927</v>
      </c>
      <c r="W763" s="241">
        <f t="shared" ca="1" si="180"/>
        <v>6.7046652866507088</v>
      </c>
      <c r="X763" s="351">
        <f t="shared" ca="1" si="181"/>
        <v>44.952536606019031</v>
      </c>
      <c r="Y763" s="50">
        <f t="shared" ca="1" si="171"/>
        <v>4.0001098165055353</v>
      </c>
      <c r="Z763" s="265">
        <f t="shared" ca="1" si="182"/>
        <v>397.5301088165055</v>
      </c>
      <c r="AA763" s="265">
        <f t="shared" ca="1" si="183"/>
        <v>389.52988918349445</v>
      </c>
      <c r="AB763" s="292"/>
      <c r="AC763" s="37"/>
      <c r="AD763" s="50"/>
      <c r="AE763" s="228"/>
      <c r="AF763" s="50"/>
      <c r="AG763" s="50"/>
      <c r="AH763" s="228"/>
      <c r="AI763" s="50"/>
      <c r="AJ763" s="50"/>
      <c r="AK763" s="50"/>
      <c r="AL763" s="68"/>
      <c r="AM763" s="246"/>
      <c r="AN763" s="241"/>
      <c r="AO763" s="68"/>
      <c r="AP763" s="68"/>
      <c r="AQ763" s="241"/>
      <c r="AR763" s="241"/>
      <c r="AS763" s="228"/>
      <c r="AT763" s="194"/>
      <c r="AU763" s="37"/>
      <c r="AV763" s="68"/>
      <c r="AW763" s="228"/>
      <c r="AX763" s="241"/>
      <c r="AY763" s="38"/>
      <c r="AZ763" s="38"/>
      <c r="BA763" s="55"/>
      <c r="BB763" s="55"/>
      <c r="BC763" s="3">
        <f t="shared" ca="1" si="184"/>
        <v>86245000</v>
      </c>
      <c r="BD763" s="3" t="e">
        <f t="shared" ca="1" si="185"/>
        <v>#N/A</v>
      </c>
      <c r="BE763" s="132"/>
      <c r="BF763" s="132"/>
      <c r="BG763" s="125"/>
      <c r="BJ763" s="68"/>
      <c r="BK763" s="68"/>
      <c r="BL763" s="68"/>
      <c r="BN763" s="169"/>
      <c r="BP763" s="68"/>
      <c r="BQ763" s="68"/>
      <c r="BR763" s="68"/>
      <c r="BU763" s="68"/>
      <c r="BV763" s="68"/>
      <c r="BW763" s="68"/>
      <c r="BX763" s="68"/>
      <c r="BZ763" s="237"/>
      <c r="CD763" s="237"/>
      <c r="CF763" s="68"/>
      <c r="CG763" s="68"/>
      <c r="CH763" s="237"/>
      <c r="CL763" s="237"/>
    </row>
    <row r="764" spans="1:90" x14ac:dyDescent="0.4">
      <c r="A764">
        <v>732</v>
      </c>
      <c r="B764" s="47">
        <f ca="1">IF(A764&gt;$A$8,"",OFFSET(InputPriceData!B$15,$A764+$A$11,0,1,1))</f>
        <v>44265</v>
      </c>
      <c r="C764" s="3">
        <f ca="1">IF(A764&gt;$A$8,"",OFFSET(InputPriceData!G$15,CalculationsAndCharts!$A764+$A$11,IF($C$5,8,0),1,1))</f>
        <v>109899400</v>
      </c>
      <c r="D764" s="4">
        <f ca="1">IF(A764&gt;$A$8,"",OFFSET(InputPriceData!C$15,CalculationsAndCharts!$A764+$A$11,IF($C$5,8,0),1,1))</f>
        <v>389.69000199999999</v>
      </c>
      <c r="E764" s="4">
        <f ca="1">IF(A764&gt;$A$8,"",OFFSET(InputPriceData!D$15,CalculationsAndCharts!$A764+$A$11,IF($C$5,8,0),1,1))</f>
        <v>391.39999399999999</v>
      </c>
      <c r="F764" s="4">
        <f ca="1">IF(A764&gt;$A$8,"",OFFSET(InputPriceData!E$15,CalculationsAndCharts!$A764+$A$11,IF($C$5,8,0),1,1))</f>
        <v>388.17001299999998</v>
      </c>
      <c r="G764" s="4">
        <f ca="1">IF(A764&gt;$A$8,"",OFFSET(InputPriceData!F$15,CalculationsAndCharts!$A764+$A$11,IF($C$5,8,0),1,1))</f>
        <v>389.57998700000002</v>
      </c>
      <c r="H764" s="282">
        <f t="shared" ca="1" si="172"/>
        <v>391.39999399999999</v>
      </c>
      <c r="I764" s="292">
        <f t="shared" ca="1" si="173"/>
        <v>387.17001299999998</v>
      </c>
      <c r="J764" s="50">
        <f t="shared" ca="1" si="174"/>
        <v>4.2299810000000093</v>
      </c>
      <c r="K764" s="282"/>
      <c r="L764" s="282"/>
      <c r="M764" s="292">
        <f t="shared" ca="1" si="175"/>
        <v>8.2917387734050685</v>
      </c>
      <c r="N764" s="291"/>
      <c r="P764" s="292">
        <f t="shared" ca="1" si="176"/>
        <v>383.61707595224914</v>
      </c>
      <c r="Q764" s="301">
        <f t="shared" ca="1" si="177"/>
        <v>391.90881472565422</v>
      </c>
      <c r="R764" s="301">
        <f t="shared" ca="1" si="178"/>
        <v>375.32533717884405</v>
      </c>
      <c r="S764" s="50"/>
      <c r="T764" s="292"/>
      <c r="U764" s="265"/>
      <c r="V764" s="292">
        <f t="shared" ca="1" si="179"/>
        <v>383.61707595224914</v>
      </c>
      <c r="W764" s="241">
        <f t="shared" ca="1" si="180"/>
        <v>5.9629110477508789</v>
      </c>
      <c r="X764" s="351">
        <f t="shared" ca="1" si="181"/>
        <v>35.556308163389481</v>
      </c>
      <c r="Y764" s="50">
        <f t="shared" ca="1" si="171"/>
        <v>3.7100064009715825</v>
      </c>
      <c r="Z764" s="265">
        <f t="shared" ca="1" si="182"/>
        <v>393.28999340097158</v>
      </c>
      <c r="AA764" s="265">
        <f t="shared" ca="1" si="183"/>
        <v>385.86998059902845</v>
      </c>
      <c r="AB764" s="292"/>
      <c r="AC764" s="37"/>
      <c r="AD764" s="50"/>
      <c r="AE764" s="228"/>
      <c r="AF764" s="50"/>
      <c r="AG764" s="50"/>
      <c r="AH764" s="228"/>
      <c r="AI764" s="50"/>
      <c r="AJ764" s="50"/>
      <c r="AK764" s="50"/>
      <c r="AL764" s="68"/>
      <c r="AM764" s="246"/>
      <c r="AN764" s="241"/>
      <c r="AO764" s="68"/>
      <c r="AP764" s="68"/>
      <c r="AQ764" s="241"/>
      <c r="AR764" s="241"/>
      <c r="AS764" s="228"/>
      <c r="AT764" s="194"/>
      <c r="AU764" s="37"/>
      <c r="AV764" s="68"/>
      <c r="AW764" s="228"/>
      <c r="AX764" s="241"/>
      <c r="AY764" s="38"/>
      <c r="AZ764" s="38"/>
      <c r="BA764" s="55"/>
      <c r="BB764" s="55"/>
      <c r="BC764" s="3">
        <f t="shared" ca="1" si="184"/>
        <v>109899400</v>
      </c>
      <c r="BD764" s="3" t="e">
        <f t="shared" ca="1" si="185"/>
        <v>#N/A</v>
      </c>
      <c r="BE764" s="132"/>
      <c r="BF764" s="132"/>
      <c r="BG764" s="125"/>
      <c r="BJ764" s="68"/>
      <c r="BK764" s="68"/>
      <c r="BL764" s="68"/>
      <c r="BN764" s="169"/>
      <c r="BP764" s="68"/>
      <c r="BQ764" s="68"/>
      <c r="BR764" s="68"/>
      <c r="BU764" s="68"/>
      <c r="BV764" s="68"/>
      <c r="BW764" s="68"/>
      <c r="BX764" s="68"/>
      <c r="BZ764" s="237"/>
      <c r="CD764" s="237"/>
      <c r="CF764" s="68"/>
      <c r="CG764" s="68"/>
      <c r="CH764" s="237"/>
      <c r="CL764" s="237"/>
    </row>
    <row r="765" spans="1:90" x14ac:dyDescent="0.4">
      <c r="A765">
        <v>733</v>
      </c>
      <c r="B765" s="47">
        <f ca="1">IF(A765&gt;$A$8,"",OFFSET(InputPriceData!B$15,$A765+$A$11,0,1,1))</f>
        <v>44264</v>
      </c>
      <c r="C765" s="3">
        <f ca="1">IF(A765&gt;$A$8,"",OFFSET(InputPriceData!G$15,CalculationsAndCharts!$A765+$A$11,IF($C$5,8,0),1,1))</f>
        <v>113633600</v>
      </c>
      <c r="D765" s="4">
        <f ca="1">IF(A765&gt;$A$8,"",OFFSET(InputPriceData!C$15,CalculationsAndCharts!$A765+$A$11,IF($C$5,8,0),1,1))</f>
        <v>385.85000600000001</v>
      </c>
      <c r="E765" s="4">
        <f ca="1">IF(A765&gt;$A$8,"",OFFSET(InputPriceData!D$15,CalculationsAndCharts!$A765+$A$11,IF($C$5,8,0),1,1))</f>
        <v>389.91000400000001</v>
      </c>
      <c r="F765" s="4">
        <f ca="1">IF(A765&gt;$A$8,"",OFFSET(InputPriceData!E$15,CalculationsAndCharts!$A765+$A$11,IF($C$5,8,0),1,1))</f>
        <v>385.30999800000001</v>
      </c>
      <c r="G765" s="4">
        <f ca="1">IF(A765&gt;$A$8,"",OFFSET(InputPriceData!F$15,CalculationsAndCharts!$A765+$A$11,IF($C$5,8,0),1,1))</f>
        <v>387.17001299999998</v>
      </c>
      <c r="H765" s="282">
        <f t="shared" ca="1" si="172"/>
        <v>389.91000400000001</v>
      </c>
      <c r="I765" s="292">
        <f t="shared" ca="1" si="173"/>
        <v>381.72000100000002</v>
      </c>
      <c r="J765" s="50">
        <f t="shared" ca="1" si="174"/>
        <v>8.1900029999999902</v>
      </c>
      <c r="K765" s="282"/>
      <c r="L765" s="282"/>
      <c r="M765" s="292">
        <f t="shared" ca="1" si="175"/>
        <v>9.3957881127544436</v>
      </c>
      <c r="N765" s="291"/>
      <c r="P765" s="292">
        <f t="shared" ca="1" si="176"/>
        <v>381.17511340908186</v>
      </c>
      <c r="Q765" s="301">
        <f t="shared" ca="1" si="177"/>
        <v>390.57090152183628</v>
      </c>
      <c r="R765" s="301">
        <f t="shared" ca="1" si="178"/>
        <v>371.77932529632744</v>
      </c>
      <c r="S765" s="50"/>
      <c r="T765" s="292"/>
      <c r="U765" s="265"/>
      <c r="V765" s="292">
        <f t="shared" ca="1" si="179"/>
        <v>381.17511340908186</v>
      </c>
      <c r="W765" s="241">
        <f t="shared" ca="1" si="180"/>
        <v>5.9948995909181235</v>
      </c>
      <c r="X765" s="351">
        <f t="shared" ca="1" si="181"/>
        <v>35.938821105190286</v>
      </c>
      <c r="Y765" s="50">
        <f t="shared" ca="1" si="171"/>
        <v>3.4785412887941414</v>
      </c>
      <c r="Z765" s="265">
        <f t="shared" ca="1" si="182"/>
        <v>390.64855428879412</v>
      </c>
      <c r="AA765" s="265">
        <f t="shared" ca="1" si="183"/>
        <v>383.69147171120585</v>
      </c>
      <c r="AB765" s="292"/>
      <c r="AC765" s="37"/>
      <c r="AD765" s="50"/>
      <c r="AE765" s="228"/>
      <c r="AF765" s="50"/>
      <c r="AG765" s="50"/>
      <c r="AH765" s="228"/>
      <c r="AI765" s="50"/>
      <c r="AJ765" s="50"/>
      <c r="AK765" s="50"/>
      <c r="AL765" s="68"/>
      <c r="AM765" s="246"/>
      <c r="AN765" s="241"/>
      <c r="AO765" s="68"/>
      <c r="AP765" s="68"/>
      <c r="AQ765" s="241"/>
      <c r="AR765" s="241"/>
      <c r="AS765" s="228"/>
      <c r="AT765" s="194"/>
      <c r="AU765" s="37"/>
      <c r="AV765" s="68"/>
      <c r="AW765" s="228"/>
      <c r="AX765" s="241"/>
      <c r="AY765" s="38"/>
      <c r="AZ765" s="38"/>
      <c r="BA765" s="55"/>
      <c r="BB765" s="55"/>
      <c r="BC765" s="3">
        <f t="shared" ca="1" si="184"/>
        <v>113633600</v>
      </c>
      <c r="BD765" s="3" t="e">
        <f t="shared" ca="1" si="185"/>
        <v>#N/A</v>
      </c>
      <c r="BE765" s="132"/>
      <c r="BF765" s="132"/>
      <c r="BG765" s="125"/>
      <c r="BJ765" s="68"/>
      <c r="BK765" s="68"/>
      <c r="BL765" s="68"/>
      <c r="BN765" s="169"/>
      <c r="BP765" s="68"/>
      <c r="BQ765" s="68"/>
      <c r="BR765" s="68"/>
      <c r="BU765" s="68"/>
      <c r="BV765" s="68"/>
      <c r="BW765" s="68"/>
      <c r="BX765" s="68"/>
      <c r="BZ765" s="237"/>
      <c r="CD765" s="237"/>
      <c r="CF765" s="68"/>
      <c r="CG765" s="68"/>
      <c r="CH765" s="237"/>
      <c r="CL765" s="237"/>
    </row>
    <row r="766" spans="1:90" x14ac:dyDescent="0.4">
      <c r="A766">
        <v>734</v>
      </c>
      <c r="B766" s="47">
        <f ca="1">IF(A766&gt;$A$8,"",OFFSET(InputPriceData!B$15,$A766+$A$11,0,1,1))</f>
        <v>44263</v>
      </c>
      <c r="C766" s="3">
        <f ca="1">IF(A766&gt;$A$8,"",OFFSET(InputPriceData!G$15,CalculationsAndCharts!$A766+$A$11,IF($C$5,8,0),1,1))</f>
        <v>123149200</v>
      </c>
      <c r="D766" s="4">
        <f ca="1">IF(A766&gt;$A$8,"",OFFSET(InputPriceData!C$15,CalculationsAndCharts!$A766+$A$11,IF($C$5,8,0),1,1))</f>
        <v>384.66000400000001</v>
      </c>
      <c r="E766" s="4">
        <f ca="1">IF(A766&gt;$A$8,"",OFFSET(InputPriceData!D$15,CalculationsAndCharts!$A766+$A$11,IF($C$5,8,0),1,1))</f>
        <v>387.67999300000002</v>
      </c>
      <c r="F766" s="4">
        <f ca="1">IF(A766&gt;$A$8,"",OFFSET(InputPriceData!E$15,CalculationsAndCharts!$A766+$A$11,IF($C$5,8,0),1,1))</f>
        <v>381.42001299999998</v>
      </c>
      <c r="G766" s="4">
        <f ca="1">IF(A766&gt;$A$8,"",OFFSET(InputPriceData!F$15,CalculationsAndCharts!$A766+$A$11,IF($C$5,8,0),1,1))</f>
        <v>381.72000100000002</v>
      </c>
      <c r="H766" s="282">
        <f t="shared" ca="1" si="172"/>
        <v>387.67999300000002</v>
      </c>
      <c r="I766" s="292">
        <f t="shared" ca="1" si="173"/>
        <v>381.42001299999998</v>
      </c>
      <c r="J766" s="50">
        <f t="shared" ca="1" si="174"/>
        <v>6.2599800000000414</v>
      </c>
      <c r="K766" s="282"/>
      <c r="L766" s="282"/>
      <c r="M766" s="292">
        <f t="shared" ca="1" si="175"/>
        <v>10.219658140825965</v>
      </c>
      <c r="N766" s="291"/>
      <c r="P766" s="292">
        <f t="shared" ca="1" si="176"/>
        <v>380.21033953120184</v>
      </c>
      <c r="Q766" s="301">
        <f t="shared" ca="1" si="177"/>
        <v>390.42999767202781</v>
      </c>
      <c r="R766" s="301">
        <f t="shared" ca="1" si="178"/>
        <v>369.99068139037587</v>
      </c>
      <c r="S766" s="50"/>
      <c r="T766" s="292"/>
      <c r="U766" s="265"/>
      <c r="V766" s="292">
        <f t="shared" ca="1" si="179"/>
        <v>380.21033953120184</v>
      </c>
      <c r="W766" s="241">
        <f t="shared" ca="1" si="180"/>
        <v>1.5096614687981855</v>
      </c>
      <c r="X766" s="351">
        <f t="shared" ca="1" si="181"/>
        <v>2.279077750373895</v>
      </c>
      <c r="Y766" s="50">
        <f t="shared" ca="1" si="171"/>
        <v>3.3650592219112152</v>
      </c>
      <c r="Z766" s="265">
        <f t="shared" ca="1" si="182"/>
        <v>385.08506022191125</v>
      </c>
      <c r="AA766" s="265">
        <f t="shared" ca="1" si="183"/>
        <v>378.3549417780888</v>
      </c>
      <c r="AB766" s="292"/>
      <c r="AC766" s="37"/>
      <c r="AD766" s="50"/>
      <c r="AE766" s="228"/>
      <c r="AF766" s="50"/>
      <c r="AG766" s="50"/>
      <c r="AH766" s="228"/>
      <c r="AI766" s="50"/>
      <c r="AJ766" s="50"/>
      <c r="AK766" s="50"/>
      <c r="AL766" s="68"/>
      <c r="AM766" s="246"/>
      <c r="AN766" s="241"/>
      <c r="AO766" s="68"/>
      <c r="AP766" s="68"/>
      <c r="AQ766" s="241"/>
      <c r="AR766" s="241"/>
      <c r="AS766" s="228"/>
      <c r="AT766" s="194"/>
      <c r="AU766" s="37"/>
      <c r="AV766" s="68"/>
      <c r="AW766" s="228"/>
      <c r="AX766" s="241"/>
      <c r="AY766" s="38"/>
      <c r="AZ766" s="38"/>
      <c r="BA766" s="55"/>
      <c r="BB766" s="55"/>
      <c r="BC766" s="3" t="e">
        <f t="shared" ca="1" si="184"/>
        <v>#N/A</v>
      </c>
      <c r="BD766" s="3">
        <f t="shared" ca="1" si="185"/>
        <v>123149200</v>
      </c>
      <c r="BE766" s="132"/>
      <c r="BF766" s="132"/>
      <c r="BG766" s="125"/>
      <c r="BJ766" s="68"/>
      <c r="BK766" s="68"/>
      <c r="BL766" s="68"/>
      <c r="BN766" s="169"/>
      <c r="BP766" s="68"/>
      <c r="BQ766" s="68"/>
      <c r="BR766" s="68"/>
      <c r="BU766" s="68"/>
      <c r="BV766" s="68"/>
      <c r="BW766" s="68"/>
      <c r="BX766" s="68"/>
      <c r="BZ766" s="237"/>
      <c r="CD766" s="237"/>
      <c r="CF766" s="68"/>
      <c r="CG766" s="68"/>
      <c r="CH766" s="237"/>
      <c r="CL766" s="237"/>
    </row>
    <row r="767" spans="1:90" x14ac:dyDescent="0.4">
      <c r="A767">
        <v>735</v>
      </c>
      <c r="B767" s="47">
        <f ca="1">IF(A767&gt;$A$8,"",OFFSET(InputPriceData!B$15,$A767+$A$11,0,1,1))</f>
        <v>44260</v>
      </c>
      <c r="C767" s="3">
        <f ca="1">IF(A767&gt;$A$8,"",OFFSET(InputPriceData!G$15,CalculationsAndCharts!$A767+$A$11,IF($C$5,8,0),1,1))</f>
        <v>152039600</v>
      </c>
      <c r="D767" s="4">
        <f ca="1">IF(A767&gt;$A$8,"",OFFSET(InputPriceData!C$15,CalculationsAndCharts!$A767+$A$11,IF($C$5,8,0),1,1))</f>
        <v>380.459991</v>
      </c>
      <c r="E767" s="4">
        <f ca="1">IF(A767&gt;$A$8,"",OFFSET(InputPriceData!D$15,CalculationsAndCharts!$A767+$A$11,IF($C$5,8,0),1,1))</f>
        <v>384.76001000000002</v>
      </c>
      <c r="F767" s="4">
        <f ca="1">IF(A767&gt;$A$8,"",OFFSET(InputPriceData!E$15,CalculationsAndCharts!$A767+$A$11,IF($C$5,8,0),1,1))</f>
        <v>372.64001500000001</v>
      </c>
      <c r="G767" s="4">
        <f ca="1">IF(A767&gt;$A$8,"",OFFSET(InputPriceData!F$15,CalculationsAndCharts!$A767+$A$11,IF($C$5,8,0),1,1))</f>
        <v>383.63000499999998</v>
      </c>
      <c r="H767" s="282">
        <f t="shared" ca="1" si="172"/>
        <v>384.76001000000002</v>
      </c>
      <c r="I767" s="292">
        <f t="shared" ca="1" si="173"/>
        <v>372.64001500000001</v>
      </c>
      <c r="J767" s="50">
        <f t="shared" ca="1" si="174"/>
        <v>12.119995000000017</v>
      </c>
      <c r="K767" s="282"/>
      <c r="L767" s="282"/>
      <c r="M767" s="292">
        <f t="shared" ca="1" si="175"/>
        <v>10.157413602463439</v>
      </c>
      <c r="N767" s="291"/>
      <c r="P767" s="292">
        <f t="shared" ca="1" si="176"/>
        <v>380.10861000677562</v>
      </c>
      <c r="Q767" s="301">
        <f t="shared" ca="1" si="177"/>
        <v>390.26602360923908</v>
      </c>
      <c r="R767" s="301">
        <f t="shared" ca="1" si="178"/>
        <v>369.95119640431216</v>
      </c>
      <c r="S767" s="50"/>
      <c r="T767" s="292"/>
      <c r="U767" s="265"/>
      <c r="V767" s="292">
        <f t="shared" ca="1" si="179"/>
        <v>380.10861000677562</v>
      </c>
      <c r="W767" s="241">
        <f t="shared" ca="1" si="180"/>
        <v>3.5213949932243622</v>
      </c>
      <c r="X767" s="351">
        <f t="shared" ca="1" si="181"/>
        <v>12.400222698305607</v>
      </c>
      <c r="Y767" s="50">
        <f t="shared" ca="1" si="171"/>
        <v>3.517933202452292</v>
      </c>
      <c r="Z767" s="265">
        <f t="shared" ca="1" si="182"/>
        <v>387.14793820245228</v>
      </c>
      <c r="AA767" s="265">
        <f t="shared" ca="1" si="183"/>
        <v>380.11207179754769</v>
      </c>
      <c r="AB767" s="292"/>
      <c r="AC767" s="37"/>
      <c r="AD767" s="50"/>
      <c r="AE767" s="228"/>
      <c r="AF767" s="50"/>
      <c r="AG767" s="50"/>
      <c r="AH767" s="228"/>
      <c r="AI767" s="50"/>
      <c r="AJ767" s="50"/>
      <c r="AK767" s="50"/>
      <c r="AL767" s="68"/>
      <c r="AM767" s="246"/>
      <c r="AN767" s="241"/>
      <c r="AO767" s="68"/>
      <c r="AP767" s="68"/>
      <c r="AQ767" s="241"/>
      <c r="AR767" s="241"/>
      <c r="AS767" s="228"/>
      <c r="AT767" s="194"/>
      <c r="AU767" s="37"/>
      <c r="AV767" s="68"/>
      <c r="AW767" s="228"/>
      <c r="AX767" s="241"/>
      <c r="AY767" s="38"/>
      <c r="AZ767" s="38"/>
      <c r="BA767" s="55"/>
      <c r="BB767" s="55"/>
      <c r="BC767" s="3">
        <f t="shared" ca="1" si="184"/>
        <v>152039600</v>
      </c>
      <c r="BD767" s="3" t="e">
        <f t="shared" ca="1" si="185"/>
        <v>#N/A</v>
      </c>
      <c r="BE767" s="132"/>
      <c r="BF767" s="132"/>
      <c r="BG767" s="125"/>
      <c r="BJ767" s="68"/>
      <c r="BK767" s="68"/>
      <c r="BL767" s="68"/>
      <c r="BN767" s="169"/>
      <c r="BP767" s="68"/>
      <c r="BQ767" s="68"/>
      <c r="BR767" s="68"/>
      <c r="BU767" s="68"/>
      <c r="BV767" s="68"/>
      <c r="BW767" s="68"/>
      <c r="BX767" s="68"/>
      <c r="BZ767" s="237"/>
      <c r="CD767" s="237"/>
      <c r="CF767" s="68"/>
      <c r="CG767" s="68"/>
      <c r="CH767" s="237"/>
      <c r="CL767" s="237"/>
    </row>
    <row r="768" spans="1:90" x14ac:dyDescent="0.4">
      <c r="A768">
        <v>736</v>
      </c>
      <c r="B768" s="47">
        <f ca="1">IF(A768&gt;$A$8,"",OFFSET(InputPriceData!B$15,$A768+$A$11,0,1,1))</f>
        <v>44259</v>
      </c>
      <c r="C768" s="3">
        <f ca="1">IF(A768&gt;$A$8,"",OFFSET(InputPriceData!G$15,CalculationsAndCharts!$A768+$A$11,IF($C$5,8,0),1,1))</f>
        <v>183433000</v>
      </c>
      <c r="D768" s="4">
        <f ca="1">IF(A768&gt;$A$8,"",OFFSET(InputPriceData!C$15,CalculationsAndCharts!$A768+$A$11,IF($C$5,8,0),1,1))</f>
        <v>381.22000100000002</v>
      </c>
      <c r="E768" s="4">
        <f ca="1">IF(A768&gt;$A$8,"",OFFSET(InputPriceData!D$15,CalculationsAndCharts!$A768+$A$11,IF($C$5,8,0),1,1))</f>
        <v>384</v>
      </c>
      <c r="F768" s="4">
        <f ca="1">IF(A768&gt;$A$8,"",OFFSET(InputPriceData!E$15,CalculationsAndCharts!$A768+$A$11,IF($C$5,8,0),1,1))</f>
        <v>371.88000499999998</v>
      </c>
      <c r="G768" s="4">
        <f ca="1">IF(A768&gt;$A$8,"",OFFSET(InputPriceData!F$15,CalculationsAndCharts!$A768+$A$11,IF($C$5,8,0),1,1))</f>
        <v>376.70001200000002</v>
      </c>
      <c r="H768" s="282">
        <f t="shared" ca="1" si="172"/>
        <v>384</v>
      </c>
      <c r="I768" s="292">
        <f t="shared" ca="1" si="173"/>
        <v>371.88000499999998</v>
      </c>
      <c r="J768" s="50">
        <f t="shared" ca="1" si="174"/>
        <v>12.119995000000017</v>
      </c>
      <c r="K768" s="282"/>
      <c r="L768" s="282"/>
      <c r="M768" s="292">
        <f t="shared" ca="1" si="175"/>
        <v>8.482982612391325</v>
      </c>
      <c r="N768" s="291"/>
      <c r="P768" s="292">
        <f t="shared" ca="1" si="176"/>
        <v>381.51533438562609</v>
      </c>
      <c r="Q768" s="301">
        <f t="shared" ca="1" si="177"/>
        <v>389.9983169980174</v>
      </c>
      <c r="R768" s="301">
        <f t="shared" ca="1" si="178"/>
        <v>373.03235177323478</v>
      </c>
      <c r="S768" s="50"/>
      <c r="T768" s="292"/>
      <c r="U768" s="265"/>
      <c r="V768" s="292">
        <f t="shared" ca="1" si="179"/>
        <v>381.51533438562609</v>
      </c>
      <c r="W768" s="241">
        <f t="shared" ca="1" si="180"/>
        <v>-4.8153223856260752</v>
      </c>
      <c r="X768" s="351">
        <f t="shared" ca="1" si="181"/>
        <v>23.187329677511595</v>
      </c>
      <c r="Y768" s="50">
        <f t="shared" ca="1" si="171"/>
        <v>3.7084714429819301</v>
      </c>
      <c r="Z768" s="265">
        <f t="shared" ca="1" si="182"/>
        <v>380.40848344298195</v>
      </c>
      <c r="AA768" s="265">
        <f t="shared" ca="1" si="183"/>
        <v>372.99154055701808</v>
      </c>
      <c r="AB768" s="292"/>
      <c r="AC768" s="37"/>
      <c r="AD768" s="50"/>
      <c r="AE768" s="228"/>
      <c r="AF768" s="50"/>
      <c r="AG768" s="50"/>
      <c r="AH768" s="228"/>
      <c r="AI768" s="50"/>
      <c r="AJ768" s="50"/>
      <c r="AK768" s="50"/>
      <c r="AL768" s="68"/>
      <c r="AM768" s="246"/>
      <c r="AN768" s="241"/>
      <c r="AO768" s="68"/>
      <c r="AP768" s="68"/>
      <c r="AQ768" s="241"/>
      <c r="AR768" s="241"/>
      <c r="AS768" s="228"/>
      <c r="AT768" s="194"/>
      <c r="AU768" s="37"/>
      <c r="AV768" s="68"/>
      <c r="AW768" s="228"/>
      <c r="AX768" s="241"/>
      <c r="AY768" s="38"/>
      <c r="AZ768" s="38"/>
      <c r="BA768" s="55"/>
      <c r="BB768" s="55"/>
      <c r="BC768" s="3" t="e">
        <f t="shared" ca="1" si="184"/>
        <v>#N/A</v>
      </c>
      <c r="BD768" s="3">
        <f t="shared" ca="1" si="185"/>
        <v>183433000</v>
      </c>
      <c r="BE768" s="132"/>
      <c r="BF768" s="132"/>
      <c r="BG768" s="125"/>
      <c r="BJ768" s="68"/>
      <c r="BK768" s="68"/>
      <c r="BL768" s="68"/>
      <c r="BN768" s="169"/>
      <c r="BP768" s="68"/>
      <c r="BQ768" s="68"/>
      <c r="BR768" s="68"/>
      <c r="BU768" s="68"/>
      <c r="BV768" s="68"/>
      <c r="BW768" s="68"/>
      <c r="BX768" s="68"/>
      <c r="BZ768" s="237"/>
      <c r="CD768" s="237"/>
      <c r="CF768" s="68"/>
      <c r="CG768" s="68"/>
      <c r="CH768" s="237"/>
      <c r="CL768" s="237"/>
    </row>
    <row r="769" spans="1:90" x14ac:dyDescent="0.4">
      <c r="A769">
        <v>737</v>
      </c>
      <c r="B769" s="47">
        <f ca="1">IF(A769&gt;$A$8,"",OFFSET(InputPriceData!B$15,$A769+$A$11,0,1,1))</f>
        <v>44258</v>
      </c>
      <c r="C769" s="3">
        <f ca="1">IF(A769&gt;$A$8,"",OFFSET(InputPriceData!G$15,CalculationsAndCharts!$A769+$A$11,IF($C$5,8,0),1,1))</f>
        <v>119940200</v>
      </c>
      <c r="D769" s="4">
        <f ca="1">IF(A769&gt;$A$8,"",OFFSET(InputPriceData!C$15,CalculationsAndCharts!$A769+$A$11,IF($C$5,8,0),1,1))</f>
        <v>385.790009</v>
      </c>
      <c r="E769" s="4">
        <f ca="1">IF(A769&gt;$A$8,"",OFFSET(InputPriceData!D$15,CalculationsAndCharts!$A769+$A$11,IF($C$5,8,0),1,1))</f>
        <v>386.82998700000002</v>
      </c>
      <c r="F769" s="4">
        <f ca="1">IF(A769&gt;$A$8,"",OFFSET(InputPriceData!E$15,CalculationsAndCharts!$A769+$A$11,IF($C$5,8,0),1,1))</f>
        <v>381.30999800000001</v>
      </c>
      <c r="G769" s="4">
        <f ca="1">IF(A769&gt;$A$8,"",OFFSET(InputPriceData!F$15,CalculationsAndCharts!$A769+$A$11,IF($C$5,8,0),1,1))</f>
        <v>381.42001299999998</v>
      </c>
      <c r="H769" s="282">
        <f t="shared" ca="1" si="172"/>
        <v>386.82998700000002</v>
      </c>
      <c r="I769" s="292">
        <f t="shared" ca="1" si="173"/>
        <v>381.30999800000001</v>
      </c>
      <c r="J769" s="50">
        <f t="shared" ca="1" si="174"/>
        <v>5.5199890000000096</v>
      </c>
      <c r="K769" s="282"/>
      <c r="L769" s="282"/>
      <c r="M769" s="292">
        <f t="shared" ca="1" si="175"/>
        <v>7.96250504769794</v>
      </c>
      <c r="N769" s="291"/>
      <c r="P769" s="292">
        <f t="shared" ca="1" si="176"/>
        <v>384.09236097133339</v>
      </c>
      <c r="Q769" s="301">
        <f t="shared" ca="1" si="177"/>
        <v>392.05486601903135</v>
      </c>
      <c r="R769" s="301">
        <f t="shared" ca="1" si="178"/>
        <v>376.12985592363543</v>
      </c>
      <c r="S769" s="50"/>
      <c r="T769" s="292"/>
      <c r="U769" s="265"/>
      <c r="V769" s="292">
        <f t="shared" ca="1" si="179"/>
        <v>384.09236097133339</v>
      </c>
      <c r="W769" s="241">
        <f t="shared" ca="1" si="180"/>
        <v>-2.6723479713334086</v>
      </c>
      <c r="X769" s="351">
        <f t="shared" ca="1" si="181"/>
        <v>7.1414436798897842</v>
      </c>
      <c r="Y769" s="50">
        <f t="shared" ca="1" si="171"/>
        <v>3.6791945928509375</v>
      </c>
      <c r="Z769" s="265">
        <f t="shared" ca="1" si="182"/>
        <v>385.09920759285092</v>
      </c>
      <c r="AA769" s="265">
        <f t="shared" ca="1" si="183"/>
        <v>377.74081840714905</v>
      </c>
      <c r="AB769" s="292"/>
      <c r="AC769" s="37"/>
      <c r="AD769" s="50"/>
      <c r="AE769" s="228"/>
      <c r="AF769" s="50"/>
      <c r="AG769" s="50"/>
      <c r="AH769" s="228"/>
      <c r="AI769" s="50"/>
      <c r="AJ769" s="50"/>
      <c r="AK769" s="50"/>
      <c r="AL769" s="68"/>
      <c r="AM769" s="246"/>
      <c r="AN769" s="241"/>
      <c r="AO769" s="68"/>
      <c r="AP769" s="68"/>
      <c r="AQ769" s="241"/>
      <c r="AR769" s="241"/>
      <c r="AS769" s="228"/>
      <c r="AT769" s="194"/>
      <c r="AU769" s="37"/>
      <c r="AV769" s="68"/>
      <c r="AW769" s="228"/>
      <c r="AX769" s="241"/>
      <c r="AY769" s="38"/>
      <c r="AZ769" s="38"/>
      <c r="BA769" s="55"/>
      <c r="BB769" s="55"/>
      <c r="BC769" s="3" t="e">
        <f t="shared" ca="1" si="184"/>
        <v>#N/A</v>
      </c>
      <c r="BD769" s="3">
        <f t="shared" ca="1" si="185"/>
        <v>119940200</v>
      </c>
      <c r="BE769" s="132"/>
      <c r="BF769" s="132"/>
      <c r="BG769" s="125"/>
      <c r="BJ769" s="68"/>
      <c r="BK769" s="68"/>
      <c r="BL769" s="68"/>
      <c r="BN769" s="169"/>
      <c r="BP769" s="68"/>
      <c r="BQ769" s="68"/>
      <c r="BR769" s="68"/>
      <c r="BU769" s="68"/>
      <c r="BV769" s="68"/>
      <c r="BW769" s="68"/>
      <c r="BX769" s="68"/>
      <c r="BZ769" s="237"/>
      <c r="CD769" s="237"/>
      <c r="CF769" s="68"/>
      <c r="CG769" s="68"/>
      <c r="CH769" s="237"/>
      <c r="CL769" s="237"/>
    </row>
    <row r="770" spans="1:90" x14ac:dyDescent="0.4">
      <c r="A770">
        <v>738</v>
      </c>
      <c r="B770" s="47">
        <f ca="1">IF(A770&gt;$A$8,"",OFFSET(InputPriceData!B$15,$A770+$A$11,0,1,1))</f>
        <v>44257</v>
      </c>
      <c r="C770" s="3">
        <f ca="1">IF(A770&gt;$A$8,"",OFFSET(InputPriceData!G$15,CalculationsAndCharts!$A770+$A$11,IF($C$5,8,0),1,1))</f>
        <v>79595300</v>
      </c>
      <c r="D770" s="4">
        <f ca="1">IF(A770&gt;$A$8,"",OFFSET(InputPriceData!C$15,CalculationsAndCharts!$A770+$A$11,IF($C$5,8,0),1,1))</f>
        <v>389.82000699999998</v>
      </c>
      <c r="E770" s="4">
        <f ca="1">IF(A770&gt;$A$8,"",OFFSET(InputPriceData!D$15,CalculationsAndCharts!$A770+$A$11,IF($C$5,8,0),1,1))</f>
        <v>390.07000699999998</v>
      </c>
      <c r="F770" s="4">
        <f ca="1">IF(A770&gt;$A$8,"",OFFSET(InputPriceData!E$15,CalculationsAndCharts!$A770+$A$11,IF($C$5,8,0),1,1))</f>
        <v>386</v>
      </c>
      <c r="G770" s="4">
        <f ca="1">IF(A770&gt;$A$8,"",OFFSET(InputPriceData!F$15,CalculationsAndCharts!$A770+$A$11,IF($C$5,8,0),1,1))</f>
        <v>386.540009</v>
      </c>
      <c r="H770" s="282">
        <f t="shared" ca="1" si="172"/>
        <v>390.07000699999998</v>
      </c>
      <c r="I770" s="292">
        <f t="shared" ca="1" si="173"/>
        <v>386</v>
      </c>
      <c r="J770" s="50">
        <f t="shared" ca="1" si="174"/>
        <v>4.0700069999999755</v>
      </c>
      <c r="K770" s="282"/>
      <c r="L770" s="282"/>
      <c r="M770" s="292">
        <f t="shared" ca="1" si="175"/>
        <v>9.2597107617204415</v>
      </c>
      <c r="N770" s="291"/>
      <c r="P770" s="292">
        <f t="shared" ca="1" si="176"/>
        <v>385.04209316586935</v>
      </c>
      <c r="Q770" s="301">
        <f t="shared" ca="1" si="177"/>
        <v>394.30180392758979</v>
      </c>
      <c r="R770" s="301">
        <f t="shared" ca="1" si="178"/>
        <v>375.7823824041489</v>
      </c>
      <c r="S770" s="50"/>
      <c r="T770" s="292"/>
      <c r="U770" s="265"/>
      <c r="V770" s="292">
        <f t="shared" ca="1" si="179"/>
        <v>385.04209316586935</v>
      </c>
      <c r="W770" s="241">
        <f t="shared" ca="1" si="180"/>
        <v>1.4979158341306515</v>
      </c>
      <c r="X770" s="351">
        <f t="shared" ca="1" si="181"/>
        <v>2.2437518461393258</v>
      </c>
      <c r="Y770" s="50">
        <f t="shared" ca="1" si="171"/>
        <v>3.8528703780791278</v>
      </c>
      <c r="Z770" s="265">
        <f t="shared" ca="1" si="182"/>
        <v>390.3928793780791</v>
      </c>
      <c r="AA770" s="265">
        <f t="shared" ca="1" si="183"/>
        <v>382.68713862192089</v>
      </c>
      <c r="AB770" s="292"/>
      <c r="AC770" s="37"/>
      <c r="AD770" s="50"/>
      <c r="AE770" s="228"/>
      <c r="AF770" s="50"/>
      <c r="AG770" s="50"/>
      <c r="AH770" s="228"/>
      <c r="AI770" s="50"/>
      <c r="AJ770" s="50"/>
      <c r="AK770" s="50"/>
      <c r="AL770" s="68"/>
      <c r="AM770" s="246"/>
      <c r="AN770" s="241"/>
      <c r="AO770" s="68"/>
      <c r="AP770" s="68"/>
      <c r="AQ770" s="241"/>
      <c r="AR770" s="241"/>
      <c r="AS770" s="228"/>
      <c r="AT770" s="194"/>
      <c r="AU770" s="37"/>
      <c r="AV770" s="68"/>
      <c r="AW770" s="228"/>
      <c r="AX770" s="241"/>
      <c r="AY770" s="38"/>
      <c r="AZ770" s="38"/>
      <c r="BA770" s="55"/>
      <c r="BB770" s="55"/>
      <c r="BC770" s="3" t="e">
        <f t="shared" ca="1" si="184"/>
        <v>#N/A</v>
      </c>
      <c r="BD770" s="3">
        <f t="shared" ca="1" si="185"/>
        <v>79595300</v>
      </c>
      <c r="BE770" s="132"/>
      <c r="BF770" s="132"/>
      <c r="BG770" s="125"/>
      <c r="BJ770" s="68"/>
      <c r="BK770" s="68"/>
      <c r="BL770" s="68"/>
      <c r="BN770" s="169"/>
      <c r="BP770" s="68"/>
      <c r="BQ770" s="68"/>
      <c r="BR770" s="68"/>
      <c r="BU770" s="68"/>
      <c r="BV770" s="68"/>
      <c r="BW770" s="68"/>
      <c r="BX770" s="68"/>
      <c r="BZ770" s="237"/>
      <c r="CD770" s="237"/>
      <c r="CF770" s="68"/>
      <c r="CG770" s="68"/>
      <c r="CH770" s="237"/>
      <c r="CL770" s="237"/>
    </row>
    <row r="771" spans="1:90" x14ac:dyDescent="0.4">
      <c r="A771">
        <v>739</v>
      </c>
      <c r="B771" s="47">
        <f ca="1">IF(A771&gt;$A$8,"",OFFSET(InputPriceData!B$15,$A771+$A$11,0,1,1))</f>
        <v>44256</v>
      </c>
      <c r="C771" s="3">
        <f ca="1">IF(A771&gt;$A$8,"",OFFSET(InputPriceData!G$15,CalculationsAndCharts!$A771+$A$11,IF($C$5,8,0),1,1))</f>
        <v>105348800</v>
      </c>
      <c r="D771" s="4">
        <f ca="1">IF(A771&gt;$A$8,"",OFFSET(InputPriceData!C$15,CalculationsAndCharts!$A771+$A$11,IF($C$5,8,0),1,1))</f>
        <v>385.58999599999999</v>
      </c>
      <c r="E771" s="4">
        <f ca="1">IF(A771&gt;$A$8,"",OFFSET(InputPriceData!D$15,CalculationsAndCharts!$A771+$A$11,IF($C$5,8,0),1,1))</f>
        <v>390.92001299999998</v>
      </c>
      <c r="F771" s="4">
        <f ca="1">IF(A771&gt;$A$8,"",OFFSET(InputPriceData!E$15,CalculationsAndCharts!$A771+$A$11,IF($C$5,8,0),1,1))</f>
        <v>380.57000699999998</v>
      </c>
      <c r="G771" s="4">
        <f ca="1">IF(A771&gt;$A$8,"",OFFSET(InputPriceData!F$15,CalculationsAndCharts!$A771+$A$11,IF($C$5,8,0),1,1))</f>
        <v>389.57998700000002</v>
      </c>
      <c r="H771" s="282">
        <f t="shared" ca="1" si="172"/>
        <v>390.92001299999998</v>
      </c>
      <c r="I771" s="292">
        <f t="shared" ca="1" si="173"/>
        <v>380.35998499999999</v>
      </c>
      <c r="J771" s="50">
        <f t="shared" ca="1" si="174"/>
        <v>10.560027999999988</v>
      </c>
      <c r="K771" s="282"/>
      <c r="L771" s="282"/>
      <c r="M771" s="292">
        <f t="shared" ca="1" si="175"/>
        <v>9.4781883815228696</v>
      </c>
      <c r="N771" s="291"/>
      <c r="P771" s="292">
        <f t="shared" ca="1" si="176"/>
        <v>384.36163751646609</v>
      </c>
      <c r="Q771" s="301">
        <f t="shared" ca="1" si="177"/>
        <v>393.83982589798893</v>
      </c>
      <c r="R771" s="301">
        <f t="shared" ca="1" si="178"/>
        <v>374.88344913494325</v>
      </c>
      <c r="S771" s="50"/>
      <c r="T771" s="292"/>
      <c r="U771" s="265"/>
      <c r="V771" s="292">
        <f t="shared" ca="1" si="179"/>
        <v>384.36163751646609</v>
      </c>
      <c r="W771" s="241">
        <f t="shared" ca="1" si="180"/>
        <v>5.2183494835339275</v>
      </c>
      <c r="X771" s="351">
        <f t="shared" ca="1" si="181"/>
        <v>27.231171332298807</v>
      </c>
      <c r="Y771" s="50">
        <f t="shared" ca="1" si="171"/>
        <v>3.8450208691355954</v>
      </c>
      <c r="Z771" s="265">
        <f t="shared" ca="1" si="182"/>
        <v>393.42500786913558</v>
      </c>
      <c r="AA771" s="265">
        <f t="shared" ca="1" si="183"/>
        <v>385.73496613086445</v>
      </c>
      <c r="AB771" s="292"/>
      <c r="AC771" s="37"/>
      <c r="AD771" s="50"/>
      <c r="AE771" s="228"/>
      <c r="AF771" s="50"/>
      <c r="AG771" s="50"/>
      <c r="AH771" s="228"/>
      <c r="AI771" s="50"/>
      <c r="AJ771" s="50"/>
      <c r="AK771" s="50"/>
      <c r="AL771" s="68"/>
      <c r="AM771" s="246"/>
      <c r="AN771" s="241"/>
      <c r="AO771" s="68"/>
      <c r="AP771" s="68"/>
      <c r="AQ771" s="241"/>
      <c r="AR771" s="241"/>
      <c r="AS771" s="228"/>
      <c r="AT771" s="194"/>
      <c r="AU771" s="37"/>
      <c r="AV771" s="68"/>
      <c r="AW771" s="228"/>
      <c r="AX771" s="241"/>
      <c r="AY771" s="38"/>
      <c r="AZ771" s="38"/>
      <c r="BA771" s="55"/>
      <c r="BB771" s="55"/>
      <c r="BC771" s="3">
        <f t="shared" ca="1" si="184"/>
        <v>105348800</v>
      </c>
      <c r="BD771" s="3" t="e">
        <f t="shared" ca="1" si="185"/>
        <v>#N/A</v>
      </c>
      <c r="BE771" s="132"/>
      <c r="BF771" s="132"/>
      <c r="BG771" s="125"/>
      <c r="BJ771" s="68"/>
      <c r="BK771" s="68"/>
      <c r="BL771" s="68"/>
      <c r="BN771" s="169"/>
      <c r="BP771" s="68"/>
      <c r="BQ771" s="68"/>
      <c r="BR771" s="68"/>
      <c r="BU771" s="68"/>
      <c r="BV771" s="68"/>
      <c r="BW771" s="68"/>
      <c r="BX771" s="68"/>
      <c r="BZ771" s="237"/>
      <c r="CD771" s="237"/>
      <c r="CF771" s="68"/>
      <c r="CG771" s="68"/>
      <c r="CH771" s="237"/>
      <c r="CL771" s="237"/>
    </row>
    <row r="772" spans="1:90" x14ac:dyDescent="0.4">
      <c r="A772">
        <v>740</v>
      </c>
      <c r="B772" s="47">
        <f ca="1">IF(A772&gt;$A$8,"",OFFSET(InputPriceData!B$15,$A772+$A$11,0,1,1))</f>
        <v>44253</v>
      </c>
      <c r="C772" s="3">
        <f ca="1">IF(A772&gt;$A$8,"",OFFSET(InputPriceData!G$15,CalculationsAndCharts!$A772+$A$11,IF($C$5,8,0),1,1))</f>
        <v>152701600</v>
      </c>
      <c r="D772" s="4">
        <f ca="1">IF(A772&gt;$A$8,"",OFFSET(InputPriceData!C$15,CalculationsAndCharts!$A772+$A$11,IF($C$5,8,0),1,1))</f>
        <v>384.35000600000001</v>
      </c>
      <c r="E772" s="4">
        <f ca="1">IF(A772&gt;$A$8,"",OFFSET(InputPriceData!D$15,CalculationsAndCharts!$A772+$A$11,IF($C$5,8,0),1,1))</f>
        <v>385.57998700000002</v>
      </c>
      <c r="F772" s="4">
        <f ca="1">IF(A772&gt;$A$8,"",OFFSET(InputPriceData!E$15,CalculationsAndCharts!$A772+$A$11,IF($C$5,8,0),1,1))</f>
        <v>378.23001099999999</v>
      </c>
      <c r="G772" s="4">
        <f ca="1">IF(A772&gt;$A$8,"",OFFSET(InputPriceData!F$15,CalculationsAndCharts!$A772+$A$11,IF($C$5,8,0),1,1))</f>
        <v>380.35998499999999</v>
      </c>
      <c r="H772" s="282">
        <f t="shared" ca="1" si="172"/>
        <v>385.57998700000002</v>
      </c>
      <c r="I772" s="292">
        <f t="shared" ca="1" si="173"/>
        <v>378.23001099999999</v>
      </c>
      <c r="J772" s="50">
        <f t="shared" ca="1" si="174"/>
        <v>7.3499760000000265</v>
      </c>
      <c r="K772" s="282"/>
      <c r="L772" s="282"/>
      <c r="M772" s="292">
        <f t="shared" ca="1" si="175"/>
        <v>8.7361651628467154</v>
      </c>
      <c r="N772" s="291"/>
      <c r="P772" s="292">
        <f t="shared" ca="1" si="176"/>
        <v>385.29409251653101</v>
      </c>
      <c r="Q772" s="301">
        <f t="shared" ca="1" si="177"/>
        <v>394.03025767937771</v>
      </c>
      <c r="R772" s="301">
        <f t="shared" ca="1" si="178"/>
        <v>376.55792735368431</v>
      </c>
      <c r="S772" s="50"/>
      <c r="T772" s="292"/>
      <c r="U772" s="265"/>
      <c r="V772" s="292">
        <f t="shared" ca="1" si="179"/>
        <v>385.29409251653101</v>
      </c>
      <c r="W772" s="241">
        <f t="shared" ca="1" si="180"/>
        <v>-4.9341075165310144</v>
      </c>
      <c r="X772" s="351">
        <f t="shared" ca="1" si="181"/>
        <v>24.345416984687855</v>
      </c>
      <c r="Y772" s="50">
        <f t="shared" ca="1" si="171"/>
        <v>4.0357254737650985</v>
      </c>
      <c r="Z772" s="265">
        <f t="shared" ca="1" si="182"/>
        <v>384.39571047376512</v>
      </c>
      <c r="AA772" s="265">
        <f t="shared" ca="1" si="183"/>
        <v>376.32425952623487</v>
      </c>
      <c r="AB772" s="292"/>
      <c r="AC772" s="37"/>
      <c r="AD772" s="50"/>
      <c r="AE772" s="228"/>
      <c r="AF772" s="50"/>
      <c r="AG772" s="50"/>
      <c r="AH772" s="228"/>
      <c r="AI772" s="50"/>
      <c r="AJ772" s="50"/>
      <c r="AK772" s="50"/>
      <c r="AL772" s="68"/>
      <c r="AM772" s="246"/>
      <c r="AN772" s="241"/>
      <c r="AO772" s="68"/>
      <c r="AP772" s="68"/>
      <c r="AQ772" s="241"/>
      <c r="AR772" s="241"/>
      <c r="AS772" s="228"/>
      <c r="AT772" s="194"/>
      <c r="AU772" s="37"/>
      <c r="AV772" s="68"/>
      <c r="AW772" s="228"/>
      <c r="AX772" s="241"/>
      <c r="AY772" s="38"/>
      <c r="AZ772" s="38"/>
      <c r="BA772" s="55"/>
      <c r="BB772" s="55"/>
      <c r="BC772" s="3" t="e">
        <f t="shared" ca="1" si="184"/>
        <v>#N/A</v>
      </c>
      <c r="BD772" s="3">
        <f t="shared" ca="1" si="185"/>
        <v>152701600</v>
      </c>
      <c r="BE772" s="132"/>
      <c r="BF772" s="132"/>
      <c r="BG772" s="125"/>
      <c r="BJ772" s="68"/>
      <c r="BK772" s="68"/>
      <c r="BL772" s="68"/>
      <c r="BN772" s="169"/>
      <c r="BP772" s="68"/>
      <c r="BQ772" s="68"/>
      <c r="BR772" s="68"/>
      <c r="BU772" s="68"/>
      <c r="BV772" s="68"/>
      <c r="BW772" s="68"/>
      <c r="BX772" s="68"/>
      <c r="BZ772" s="237"/>
      <c r="CD772" s="237"/>
      <c r="CF772" s="68"/>
      <c r="CG772" s="68"/>
      <c r="CH772" s="237"/>
      <c r="CL772" s="237"/>
    </row>
    <row r="773" spans="1:90" x14ac:dyDescent="0.4">
      <c r="A773">
        <v>741</v>
      </c>
      <c r="B773" s="47">
        <f ca="1">IF(A773&gt;$A$8,"",OFFSET(InputPriceData!B$15,$A773+$A$11,0,1,1))</f>
        <v>44252</v>
      </c>
      <c r="C773" s="3">
        <f ca="1">IF(A773&gt;$A$8,"",OFFSET(InputPriceData!G$15,CalculationsAndCharts!$A773+$A$11,IF($C$5,8,0),1,1))</f>
        <v>146670500</v>
      </c>
      <c r="D773" s="4">
        <f ca="1">IF(A773&gt;$A$8,"",OFFSET(InputPriceData!C$15,CalculationsAndCharts!$A773+$A$11,IF($C$5,8,0),1,1))</f>
        <v>390.41000400000001</v>
      </c>
      <c r="E773" s="4">
        <f ca="1">IF(A773&gt;$A$8,"",OFFSET(InputPriceData!D$15,CalculationsAndCharts!$A773+$A$11,IF($C$5,8,0),1,1))</f>
        <v>391.88000499999998</v>
      </c>
      <c r="F773" s="4">
        <f ca="1">IF(A773&gt;$A$8,"",OFFSET(InputPriceData!E$15,CalculationsAndCharts!$A773+$A$11,IF($C$5,8,0),1,1))</f>
        <v>380.77999899999998</v>
      </c>
      <c r="G773" s="4">
        <f ca="1">IF(A773&gt;$A$8,"",OFFSET(InputPriceData!F$15,CalculationsAndCharts!$A773+$A$11,IF($C$5,8,0),1,1))</f>
        <v>382.32998700000002</v>
      </c>
      <c r="H773" s="282">
        <f t="shared" ca="1" si="172"/>
        <v>391.88000499999998</v>
      </c>
      <c r="I773" s="292">
        <f t="shared" ca="1" si="173"/>
        <v>380.77999899999998</v>
      </c>
      <c r="J773" s="50">
        <f t="shared" ca="1" si="174"/>
        <v>11.100006000000008</v>
      </c>
      <c r="K773" s="282"/>
      <c r="L773" s="282"/>
      <c r="M773" s="292">
        <f t="shared" ca="1" si="175"/>
        <v>7.4717432415494933</v>
      </c>
      <c r="N773" s="291"/>
      <c r="P773" s="292">
        <f t="shared" ca="1" si="176"/>
        <v>388.51217403267458</v>
      </c>
      <c r="Q773" s="301">
        <f t="shared" ca="1" si="177"/>
        <v>395.9839172742241</v>
      </c>
      <c r="R773" s="301">
        <f t="shared" ca="1" si="178"/>
        <v>381.04043079112506</v>
      </c>
      <c r="S773" s="50"/>
      <c r="T773" s="292"/>
      <c r="U773" s="265"/>
      <c r="V773" s="292">
        <f t="shared" ca="1" si="179"/>
        <v>388.51217403267458</v>
      </c>
      <c r="W773" s="241">
        <f t="shared" ca="1" si="180"/>
        <v>-6.1821870326745625</v>
      </c>
      <c r="X773" s="351">
        <f t="shared" ca="1" si="181"/>
        <v>38.219436506969515</v>
      </c>
      <c r="Y773" s="50">
        <f t="shared" ca="1" si="171"/>
        <v>3.9354414403451567</v>
      </c>
      <c r="Z773" s="265">
        <f t="shared" ca="1" si="182"/>
        <v>386.26542844034515</v>
      </c>
      <c r="AA773" s="265">
        <f t="shared" ca="1" si="183"/>
        <v>378.39454555965489</v>
      </c>
      <c r="AB773" s="292"/>
      <c r="AC773" s="37"/>
      <c r="AD773" s="50"/>
      <c r="AE773" s="228"/>
      <c r="AF773" s="50"/>
      <c r="AG773" s="50"/>
      <c r="AH773" s="228"/>
      <c r="AI773" s="50"/>
      <c r="AJ773" s="50"/>
      <c r="AK773" s="50"/>
      <c r="AL773" s="68"/>
      <c r="AM773" s="246"/>
      <c r="AN773" s="241"/>
      <c r="AO773" s="68"/>
      <c r="AP773" s="68"/>
      <c r="AQ773" s="241"/>
      <c r="AR773" s="241"/>
      <c r="AS773" s="228"/>
      <c r="AT773" s="194"/>
      <c r="AU773" s="37"/>
      <c r="AV773" s="68"/>
      <c r="AW773" s="228"/>
      <c r="AX773" s="241"/>
      <c r="AY773" s="38"/>
      <c r="AZ773" s="38"/>
      <c r="BA773" s="55"/>
      <c r="BB773" s="55"/>
      <c r="BC773" s="3" t="e">
        <f t="shared" ca="1" si="184"/>
        <v>#N/A</v>
      </c>
      <c r="BD773" s="3">
        <f t="shared" ca="1" si="185"/>
        <v>146670500</v>
      </c>
      <c r="BE773" s="132"/>
      <c r="BF773" s="132"/>
      <c r="BG773" s="125"/>
      <c r="BJ773" s="68"/>
      <c r="BK773" s="68"/>
      <c r="BL773" s="68"/>
      <c r="BN773" s="169"/>
      <c r="BP773" s="68"/>
      <c r="BQ773" s="68"/>
      <c r="BR773" s="68"/>
      <c r="BU773" s="68"/>
      <c r="BV773" s="68"/>
      <c r="BW773" s="68"/>
      <c r="BX773" s="68"/>
      <c r="BZ773" s="237"/>
      <c r="CD773" s="237"/>
      <c r="CF773" s="68"/>
      <c r="CG773" s="68"/>
      <c r="CH773" s="237"/>
      <c r="CL773" s="237"/>
    </row>
    <row r="774" spans="1:90" x14ac:dyDescent="0.4">
      <c r="A774">
        <v>742</v>
      </c>
      <c r="B774" s="47">
        <f ca="1">IF(A774&gt;$A$8,"",OFFSET(InputPriceData!B$15,$A774+$A$11,0,1,1))</f>
        <v>44251</v>
      </c>
      <c r="C774" s="3">
        <f ca="1">IF(A774&gt;$A$8,"",OFFSET(InputPriceData!G$15,CalculationsAndCharts!$A774+$A$11,IF($C$5,8,0),1,1))</f>
        <v>72433900</v>
      </c>
      <c r="D774" s="4">
        <f ca="1">IF(A774&gt;$A$8,"",OFFSET(InputPriceData!C$15,CalculationsAndCharts!$A774+$A$11,IF($C$5,8,0),1,1))</f>
        <v>386.32998700000002</v>
      </c>
      <c r="E774" s="4">
        <f ca="1">IF(A774&gt;$A$8,"",OFFSET(InputPriceData!D$15,CalculationsAndCharts!$A774+$A$11,IF($C$5,8,0),1,1))</f>
        <v>392.23001099999999</v>
      </c>
      <c r="F774" s="4">
        <f ca="1">IF(A774&gt;$A$8,"",OFFSET(InputPriceData!E$15,CalculationsAndCharts!$A774+$A$11,IF($C$5,8,0),1,1))</f>
        <v>385.26998900000001</v>
      </c>
      <c r="G774" s="4">
        <f ca="1">IF(A774&gt;$A$8,"",OFFSET(InputPriceData!F$15,CalculationsAndCharts!$A774+$A$11,IF($C$5,8,0),1,1))</f>
        <v>391.76998900000001</v>
      </c>
      <c r="H774" s="282">
        <f t="shared" ca="1" si="172"/>
        <v>392.23001099999999</v>
      </c>
      <c r="I774" s="292">
        <f t="shared" ca="1" si="173"/>
        <v>385.26998900000001</v>
      </c>
      <c r="J774" s="50">
        <f t="shared" ca="1" si="174"/>
        <v>6.9600219999999808</v>
      </c>
      <c r="K774" s="282"/>
      <c r="L774" s="282"/>
      <c r="M774" s="292">
        <f t="shared" ca="1" si="175"/>
        <v>5.8132075101178255</v>
      </c>
      <c r="N774" s="291"/>
      <c r="P774" s="292">
        <f t="shared" ca="1" si="176"/>
        <v>389.80778758294719</v>
      </c>
      <c r="Q774" s="301">
        <f t="shared" ca="1" si="177"/>
        <v>395.62099509306501</v>
      </c>
      <c r="R774" s="301">
        <f t="shared" ca="1" si="178"/>
        <v>383.99458007282936</v>
      </c>
      <c r="S774" s="50"/>
      <c r="T774" s="292"/>
      <c r="U774" s="265"/>
      <c r="V774" s="292">
        <f t="shared" ca="1" si="179"/>
        <v>389.80778758294719</v>
      </c>
      <c r="W774" s="241">
        <f t="shared" ca="1" si="180"/>
        <v>1.9622014170528246</v>
      </c>
      <c r="X774" s="351">
        <f t="shared" ca="1" si="181"/>
        <v>3.850234401084113</v>
      </c>
      <c r="Y774" s="50">
        <f t="shared" ca="1" si="171"/>
        <v>4.1669950339769173</v>
      </c>
      <c r="Z774" s="265">
        <f t="shared" ca="1" si="182"/>
        <v>395.93698403397696</v>
      </c>
      <c r="AA774" s="265">
        <f t="shared" ca="1" si="183"/>
        <v>387.60299396602306</v>
      </c>
      <c r="AB774" s="292"/>
      <c r="AC774" s="37"/>
      <c r="AD774" s="50"/>
      <c r="AE774" s="228"/>
      <c r="AF774" s="50"/>
      <c r="AG774" s="50"/>
      <c r="AH774" s="228"/>
      <c r="AI774" s="50"/>
      <c r="AJ774" s="50"/>
      <c r="AK774" s="50"/>
      <c r="AL774" s="68"/>
      <c r="AM774" s="246"/>
      <c r="AN774" s="241"/>
      <c r="AO774" s="68"/>
      <c r="AP774" s="68"/>
      <c r="AQ774" s="241"/>
      <c r="AR774" s="241"/>
      <c r="AS774" s="228"/>
      <c r="AT774" s="194"/>
      <c r="AU774" s="37"/>
      <c r="AV774" s="68"/>
      <c r="AW774" s="228"/>
      <c r="AX774" s="241"/>
      <c r="AY774" s="38"/>
      <c r="AZ774" s="38"/>
      <c r="BA774" s="55"/>
      <c r="BB774" s="55"/>
      <c r="BC774" s="3">
        <f t="shared" ca="1" si="184"/>
        <v>72433900</v>
      </c>
      <c r="BD774" s="3" t="e">
        <f t="shared" ca="1" si="185"/>
        <v>#N/A</v>
      </c>
      <c r="BE774" s="132"/>
      <c r="BF774" s="132"/>
      <c r="BG774" s="125"/>
      <c r="BJ774" s="68"/>
      <c r="BK774" s="68"/>
      <c r="BL774" s="68"/>
      <c r="BN774" s="169"/>
      <c r="BP774" s="68"/>
      <c r="BQ774" s="68"/>
      <c r="BR774" s="68"/>
      <c r="BU774" s="68"/>
      <c r="BV774" s="68"/>
      <c r="BW774" s="68"/>
      <c r="BX774" s="68"/>
      <c r="BZ774" s="237"/>
      <c r="CD774" s="237"/>
      <c r="CF774" s="68"/>
      <c r="CG774" s="68"/>
      <c r="CH774" s="237"/>
      <c r="CL774" s="237"/>
    </row>
    <row r="775" spans="1:90" x14ac:dyDescent="0.4">
      <c r="A775">
        <v>743</v>
      </c>
      <c r="B775" s="47">
        <f ca="1">IF(A775&gt;$A$8,"",OFFSET(InputPriceData!B$15,$A775+$A$11,0,1,1))</f>
        <v>44250</v>
      </c>
      <c r="C775" s="3">
        <f ca="1">IF(A775&gt;$A$8,"",OFFSET(InputPriceData!G$15,CalculationsAndCharts!$A775+$A$11,IF($C$5,8,0),1,1))</f>
        <v>107284100</v>
      </c>
      <c r="D775" s="4">
        <f ca="1">IF(A775&gt;$A$8,"",OFFSET(InputPriceData!C$15,CalculationsAndCharts!$A775+$A$11,IF($C$5,8,0),1,1))</f>
        <v>384.66000400000001</v>
      </c>
      <c r="E775" s="4">
        <f ca="1">IF(A775&gt;$A$8,"",OFFSET(InputPriceData!D$15,CalculationsAndCharts!$A775+$A$11,IF($C$5,8,0),1,1))</f>
        <v>388.95001200000002</v>
      </c>
      <c r="F775" s="4">
        <f ca="1">IF(A775&gt;$A$8,"",OFFSET(InputPriceData!E$15,CalculationsAndCharts!$A775+$A$11,IF($C$5,8,0),1,1))</f>
        <v>380.20001200000002</v>
      </c>
      <c r="G775" s="4">
        <f ca="1">IF(A775&gt;$A$8,"",OFFSET(InputPriceData!F$15,CalculationsAndCharts!$A775+$A$11,IF($C$5,8,0),1,1))</f>
        <v>387.5</v>
      </c>
      <c r="H775" s="282">
        <f t="shared" ca="1" si="172"/>
        <v>388.95001200000002</v>
      </c>
      <c r="I775" s="292">
        <f t="shared" ca="1" si="173"/>
        <v>380.20001200000002</v>
      </c>
      <c r="J775" s="50">
        <f t="shared" ca="1" si="174"/>
        <v>8.75</v>
      </c>
      <c r="K775" s="282"/>
      <c r="L775" s="282"/>
      <c r="M775" s="292">
        <f t="shared" ca="1" si="175"/>
        <v>4.208190719377555</v>
      </c>
      <c r="N775" s="291"/>
      <c r="P775" s="292">
        <f t="shared" ca="1" si="176"/>
        <v>390.20174262918374</v>
      </c>
      <c r="Q775" s="301">
        <f t="shared" ca="1" si="177"/>
        <v>394.40993334856131</v>
      </c>
      <c r="R775" s="301">
        <f t="shared" ca="1" si="178"/>
        <v>385.99355190980617</v>
      </c>
      <c r="S775" s="50"/>
      <c r="T775" s="292"/>
      <c r="U775" s="265"/>
      <c r="V775" s="292">
        <f t="shared" ca="1" si="179"/>
        <v>390.20174262918374</v>
      </c>
      <c r="W775" s="241">
        <f t="shared" ca="1" si="180"/>
        <v>-2.701742629183741</v>
      </c>
      <c r="X775" s="351">
        <f t="shared" ca="1" si="181"/>
        <v>7.2994132343486733</v>
      </c>
      <c r="Y775" s="50">
        <f t="shared" ca="1" si="171"/>
        <v>4.1493637341750791</v>
      </c>
      <c r="Z775" s="265">
        <f t="shared" ca="1" si="182"/>
        <v>391.6493637341751</v>
      </c>
      <c r="AA775" s="265">
        <f t="shared" ca="1" si="183"/>
        <v>383.3506362658249</v>
      </c>
      <c r="AB775" s="292"/>
      <c r="AC775" s="37"/>
      <c r="AD775" s="50"/>
      <c r="AE775" s="228"/>
      <c r="AF775" s="50"/>
      <c r="AG775" s="50"/>
      <c r="AH775" s="228"/>
      <c r="AI775" s="50"/>
      <c r="AJ775" s="50"/>
      <c r="AK775" s="50"/>
      <c r="AL775" s="68"/>
      <c r="AM775" s="246"/>
      <c r="AN775" s="241"/>
      <c r="AO775" s="68"/>
      <c r="AP775" s="68"/>
      <c r="AQ775" s="241"/>
      <c r="AR775" s="241"/>
      <c r="AS775" s="228"/>
      <c r="AT775" s="194"/>
      <c r="AU775" s="37"/>
      <c r="AV775" s="68"/>
      <c r="AW775" s="228"/>
      <c r="AX775" s="241"/>
      <c r="AY775" s="38"/>
      <c r="AZ775" s="38"/>
      <c r="BA775" s="55"/>
      <c r="BB775" s="55"/>
      <c r="BC775" s="3">
        <f t="shared" ca="1" si="184"/>
        <v>107284100</v>
      </c>
      <c r="BD775" s="3" t="e">
        <f t="shared" ca="1" si="185"/>
        <v>#N/A</v>
      </c>
      <c r="BE775" s="132"/>
      <c r="BF775" s="132"/>
      <c r="BG775" s="125"/>
      <c r="BJ775" s="68"/>
      <c r="BK775" s="68"/>
      <c r="BL775" s="68"/>
      <c r="BN775" s="169"/>
      <c r="BP775" s="68"/>
      <c r="BQ775" s="68"/>
      <c r="BR775" s="68"/>
      <c r="BU775" s="68"/>
      <c r="BV775" s="68"/>
      <c r="BW775" s="68"/>
      <c r="BX775" s="68"/>
      <c r="BZ775" s="237"/>
      <c r="CD775" s="237"/>
      <c r="CF775" s="68"/>
      <c r="CG775" s="68"/>
      <c r="CH775" s="237"/>
      <c r="CL775" s="237"/>
    </row>
    <row r="776" spans="1:90" x14ac:dyDescent="0.4">
      <c r="A776">
        <v>744</v>
      </c>
      <c r="B776" s="47">
        <f ca="1">IF(A776&gt;$A$8,"",OFFSET(InputPriceData!B$15,$A776+$A$11,0,1,1))</f>
        <v>44249</v>
      </c>
      <c r="C776" s="3">
        <f ca="1">IF(A776&gt;$A$8,"",OFFSET(InputPriceData!G$15,CalculationsAndCharts!$A776+$A$11,IF($C$5,8,0),1,1))</f>
        <v>67414200</v>
      </c>
      <c r="D776" s="4">
        <f ca="1">IF(A776&gt;$A$8,"",OFFSET(InputPriceData!C$15,CalculationsAndCharts!$A776+$A$11,IF($C$5,8,0),1,1))</f>
        <v>387.05999800000001</v>
      </c>
      <c r="E776" s="4">
        <f ca="1">IF(A776&gt;$A$8,"",OFFSET(InputPriceData!D$15,CalculationsAndCharts!$A776+$A$11,IF($C$5,8,0),1,1))</f>
        <v>389.61999500000002</v>
      </c>
      <c r="F776" s="4">
        <f ca="1">IF(A776&gt;$A$8,"",OFFSET(InputPriceData!E$15,CalculationsAndCharts!$A776+$A$11,IF($C$5,8,0),1,1))</f>
        <v>386.73998999999998</v>
      </c>
      <c r="G776" s="4">
        <f ca="1">IF(A776&gt;$A$8,"",OFFSET(InputPriceData!F$15,CalculationsAndCharts!$A776+$A$11,IF($C$5,8,0),1,1))</f>
        <v>387.02999899999998</v>
      </c>
      <c r="H776" s="282">
        <f t="shared" ca="1" si="172"/>
        <v>390.02999899999998</v>
      </c>
      <c r="I776" s="292">
        <f t="shared" ca="1" si="173"/>
        <v>386.73998999999998</v>
      </c>
      <c r="J776" s="50">
        <f t="shared" ca="1" si="174"/>
        <v>3.2900089999999977</v>
      </c>
      <c r="K776" s="282"/>
      <c r="L776" s="282"/>
      <c r="M776" s="292">
        <f t="shared" ca="1" si="175"/>
        <v>3.0680700731452428</v>
      </c>
      <c r="N776" s="291"/>
      <c r="P776" s="292">
        <f t="shared" ca="1" si="176"/>
        <v>391.92567934653971</v>
      </c>
      <c r="Q776" s="301">
        <f t="shared" ca="1" si="177"/>
        <v>394.99374941968495</v>
      </c>
      <c r="R776" s="301">
        <f t="shared" ca="1" si="178"/>
        <v>388.85760927339447</v>
      </c>
      <c r="S776" s="50"/>
      <c r="T776" s="292"/>
      <c r="U776" s="265"/>
      <c r="V776" s="292">
        <f t="shared" ca="1" si="179"/>
        <v>391.92567934653971</v>
      </c>
      <c r="W776" s="241">
        <f t="shared" ca="1" si="180"/>
        <v>-4.8956803465397343</v>
      </c>
      <c r="X776" s="351">
        <f t="shared" ca="1" si="181"/>
        <v>23.967686055495413</v>
      </c>
      <c r="Y776" s="50">
        <f t="shared" ca="1" si="171"/>
        <v>4.1055994965364091</v>
      </c>
      <c r="Z776" s="265">
        <f t="shared" ca="1" si="182"/>
        <v>391.13559849653637</v>
      </c>
      <c r="AA776" s="265">
        <f t="shared" ca="1" si="183"/>
        <v>382.92439950346358</v>
      </c>
      <c r="AB776" s="292"/>
      <c r="AC776" s="37"/>
      <c r="AD776" s="50"/>
      <c r="AE776" s="228"/>
      <c r="AF776" s="50"/>
      <c r="AG776" s="50"/>
      <c r="AH776" s="228"/>
      <c r="AI776" s="50"/>
      <c r="AJ776" s="50"/>
      <c r="AK776" s="50"/>
      <c r="AL776" s="68"/>
      <c r="AM776" s="246"/>
      <c r="AN776" s="241"/>
      <c r="AO776" s="68"/>
      <c r="AP776" s="68"/>
      <c r="AQ776" s="241"/>
      <c r="AR776" s="241"/>
      <c r="AS776" s="228"/>
      <c r="AT776" s="194"/>
      <c r="AU776" s="37"/>
      <c r="AV776" s="68"/>
      <c r="AW776" s="228"/>
      <c r="AX776" s="241"/>
      <c r="AY776" s="38"/>
      <c r="AZ776" s="38"/>
      <c r="BA776" s="55"/>
      <c r="BB776" s="55"/>
      <c r="BC776" s="3" t="e">
        <f t="shared" ca="1" si="184"/>
        <v>#N/A</v>
      </c>
      <c r="BD776" s="3">
        <f t="shared" ca="1" si="185"/>
        <v>67414200</v>
      </c>
      <c r="BE776" s="132"/>
      <c r="BF776" s="132"/>
      <c r="BG776" s="125"/>
      <c r="BJ776" s="68"/>
      <c r="BK776" s="68"/>
      <c r="BL776" s="68"/>
      <c r="BN776" s="169"/>
      <c r="BP776" s="68"/>
      <c r="BQ776" s="68"/>
      <c r="BR776" s="68"/>
      <c r="BU776" s="68"/>
      <c r="BV776" s="68"/>
      <c r="BW776" s="68"/>
      <c r="BX776" s="68"/>
      <c r="BZ776" s="237"/>
      <c r="CD776" s="237"/>
      <c r="CF776" s="68"/>
      <c r="CG776" s="68"/>
      <c r="CH776" s="237"/>
      <c r="CL776" s="237"/>
    </row>
    <row r="777" spans="1:90" x14ac:dyDescent="0.4">
      <c r="A777">
        <v>745</v>
      </c>
      <c r="B777" s="47">
        <f ca="1">IF(A777&gt;$A$8,"",OFFSET(InputPriceData!B$15,$A777+$A$11,0,1,1))</f>
        <v>44246</v>
      </c>
      <c r="C777" s="3">
        <f ca="1">IF(A777&gt;$A$8,"",OFFSET(InputPriceData!G$15,CalculationsAndCharts!$A777+$A$11,IF($C$5,8,0),1,1))</f>
        <v>83241000</v>
      </c>
      <c r="D777" s="4">
        <f ca="1">IF(A777&gt;$A$8,"",OFFSET(InputPriceData!C$15,CalculationsAndCharts!$A777+$A$11,IF($C$5,8,0),1,1))</f>
        <v>392.07000699999998</v>
      </c>
      <c r="E777" s="4">
        <f ca="1">IF(A777&gt;$A$8,"",OFFSET(InputPriceData!D$15,CalculationsAndCharts!$A777+$A$11,IF($C$5,8,0),1,1))</f>
        <v>392.38000499999998</v>
      </c>
      <c r="F777" s="4">
        <f ca="1">IF(A777&gt;$A$8,"",OFFSET(InputPriceData!E$15,CalculationsAndCharts!$A777+$A$11,IF($C$5,8,0),1,1))</f>
        <v>389.54998799999998</v>
      </c>
      <c r="G777" s="4">
        <f ca="1">IF(A777&gt;$A$8,"",OFFSET(InputPriceData!F$15,CalculationsAndCharts!$A777+$A$11,IF($C$5,8,0),1,1))</f>
        <v>390.02999899999998</v>
      </c>
      <c r="H777" s="282">
        <f t="shared" ca="1" si="172"/>
        <v>392.38000499999998</v>
      </c>
      <c r="I777" s="292">
        <f t="shared" ca="1" si="173"/>
        <v>389.54998799999998</v>
      </c>
      <c r="J777" s="50">
        <f t="shared" ca="1" si="174"/>
        <v>2.830016999999998</v>
      </c>
      <c r="K777" s="282"/>
      <c r="L777" s="282"/>
      <c r="M777" s="292">
        <f t="shared" ca="1" si="175"/>
        <v>3.1271092196744235</v>
      </c>
      <c r="N777" s="291"/>
      <c r="P777" s="292">
        <f t="shared" ca="1" si="176"/>
        <v>393.40999142667914</v>
      </c>
      <c r="Q777" s="301">
        <f t="shared" ca="1" si="177"/>
        <v>396.53710064635357</v>
      </c>
      <c r="R777" s="301">
        <f t="shared" ca="1" si="178"/>
        <v>390.28288220700472</v>
      </c>
      <c r="S777" s="50"/>
      <c r="T777" s="292"/>
      <c r="U777" s="265"/>
      <c r="V777" s="292">
        <f t="shared" ca="1" si="179"/>
        <v>393.40999142667914</v>
      </c>
      <c r="W777" s="241">
        <f t="shared" ca="1" si="180"/>
        <v>-3.3799924266791663</v>
      </c>
      <c r="X777" s="351">
        <f t="shared" ca="1" si="181"/>
        <v>11.42434880440852</v>
      </c>
      <c r="Y777" s="50">
        <f t="shared" ca="1" si="171"/>
        <v>3.9584120261150928</v>
      </c>
      <c r="Z777" s="265">
        <f t="shared" ca="1" si="182"/>
        <v>393.98841102611505</v>
      </c>
      <c r="AA777" s="265">
        <f t="shared" ca="1" si="183"/>
        <v>386.07158697388491</v>
      </c>
      <c r="AB777" s="292"/>
      <c r="AC777" s="37"/>
      <c r="AD777" s="50"/>
      <c r="AE777" s="228"/>
      <c r="AF777" s="50"/>
      <c r="AG777" s="50"/>
      <c r="AH777" s="228"/>
      <c r="AI777" s="50"/>
      <c r="AJ777" s="50"/>
      <c r="AK777" s="50"/>
      <c r="AL777" s="68"/>
      <c r="AM777" s="246"/>
      <c r="AN777" s="241"/>
      <c r="AO777" s="68"/>
      <c r="AP777" s="68"/>
      <c r="AQ777" s="241"/>
      <c r="AR777" s="241"/>
      <c r="AS777" s="228"/>
      <c r="AT777" s="194"/>
      <c r="AU777" s="37"/>
      <c r="AV777" s="68"/>
      <c r="AW777" s="228"/>
      <c r="AX777" s="241"/>
      <c r="AY777" s="38"/>
      <c r="AZ777" s="38"/>
      <c r="BA777" s="55"/>
      <c r="BB777" s="55"/>
      <c r="BC777" s="3" t="e">
        <f t="shared" ca="1" si="184"/>
        <v>#N/A</v>
      </c>
      <c r="BD777" s="3">
        <f t="shared" ca="1" si="185"/>
        <v>83241000</v>
      </c>
      <c r="BE777" s="132"/>
      <c r="BF777" s="132"/>
      <c r="BG777" s="125"/>
      <c r="BJ777" s="68"/>
      <c r="BK777" s="68"/>
      <c r="BL777" s="68"/>
      <c r="BN777" s="169"/>
      <c r="BP777" s="68"/>
      <c r="BQ777" s="68"/>
      <c r="BR777" s="68"/>
      <c r="BU777" s="68"/>
      <c r="BV777" s="68"/>
      <c r="BW777" s="68"/>
      <c r="BX777" s="68"/>
      <c r="BZ777" s="237"/>
      <c r="CD777" s="237"/>
      <c r="CF777" s="68"/>
      <c r="CG777" s="68"/>
      <c r="CH777" s="237"/>
      <c r="CL777" s="237"/>
    </row>
    <row r="778" spans="1:90" x14ac:dyDescent="0.4">
      <c r="A778">
        <v>746</v>
      </c>
      <c r="B778" s="47">
        <f ca="1">IF(A778&gt;$A$8,"",OFFSET(InputPriceData!B$15,$A778+$A$11,0,1,1))</f>
        <v>44245</v>
      </c>
      <c r="C778" s="3">
        <f ca="1">IF(A778&gt;$A$8,"",OFFSET(InputPriceData!G$15,CalculationsAndCharts!$A778+$A$11,IF($C$5,8,0),1,1))</f>
        <v>59712800</v>
      </c>
      <c r="D778" s="4">
        <f ca="1">IF(A778&gt;$A$8,"",OFFSET(InputPriceData!C$15,CalculationsAndCharts!$A778+$A$11,IF($C$5,8,0),1,1))</f>
        <v>389.58999599999999</v>
      </c>
      <c r="E778" s="4">
        <f ca="1">IF(A778&gt;$A$8,"",OFFSET(InputPriceData!D$15,CalculationsAndCharts!$A778+$A$11,IF($C$5,8,0),1,1))</f>
        <v>391.51998900000001</v>
      </c>
      <c r="F778" s="4">
        <f ca="1">IF(A778&gt;$A$8,"",OFFSET(InputPriceData!E$15,CalculationsAndCharts!$A778+$A$11,IF($C$5,8,0),1,1))</f>
        <v>387.73998999999998</v>
      </c>
      <c r="G778" s="4">
        <f ca="1">IF(A778&gt;$A$8,"",OFFSET(InputPriceData!F$15,CalculationsAndCharts!$A778+$A$11,IF($C$5,8,0),1,1))</f>
        <v>390.72000100000002</v>
      </c>
      <c r="H778" s="282">
        <f t="shared" ca="1" si="172"/>
        <v>392.39001500000001</v>
      </c>
      <c r="I778" s="292">
        <f t="shared" ca="1" si="173"/>
        <v>387.73998999999998</v>
      </c>
      <c r="J778" s="50">
        <f t="shared" ca="1" si="174"/>
        <v>4.6500250000000278</v>
      </c>
      <c r="K778" s="282"/>
      <c r="L778" s="282"/>
      <c r="M778" s="292">
        <f t="shared" ca="1" si="175"/>
        <v>2.8724800724732438</v>
      </c>
      <c r="N778" s="291"/>
      <c r="P778" s="292">
        <f t="shared" ca="1" si="176"/>
        <v>394.20499186405027</v>
      </c>
      <c r="Q778" s="301">
        <f t="shared" ca="1" si="177"/>
        <v>397.07747193652352</v>
      </c>
      <c r="R778" s="301">
        <f t="shared" ca="1" si="178"/>
        <v>391.33251179157702</v>
      </c>
      <c r="S778" s="50"/>
      <c r="T778" s="292"/>
      <c r="U778" s="265"/>
      <c r="V778" s="292">
        <f t="shared" ca="1" si="179"/>
        <v>394.20499186405027</v>
      </c>
      <c r="W778" s="241">
        <f t="shared" ca="1" si="180"/>
        <v>-3.4849908640502463</v>
      </c>
      <c r="X778" s="351">
        <f t="shared" ca="1" si="181"/>
        <v>12.145161322513681</v>
      </c>
      <c r="Y778" s="50">
        <f t="shared" ca="1" si="171"/>
        <v>3.9110794848802306</v>
      </c>
      <c r="Z778" s="265">
        <f t="shared" ca="1" si="182"/>
        <v>394.63108048488027</v>
      </c>
      <c r="AA778" s="265">
        <f t="shared" ca="1" si="183"/>
        <v>386.80892151511978</v>
      </c>
      <c r="AB778" s="292"/>
      <c r="AC778" s="37"/>
      <c r="AD778" s="50"/>
      <c r="AE778" s="228"/>
      <c r="AF778" s="50"/>
      <c r="AG778" s="50"/>
      <c r="AH778" s="228"/>
      <c r="AI778" s="50"/>
      <c r="AJ778" s="50"/>
      <c r="AK778" s="50"/>
      <c r="AL778" s="68"/>
      <c r="AM778" s="246"/>
      <c r="AN778" s="241"/>
      <c r="AO778" s="68"/>
      <c r="AP778" s="68"/>
      <c r="AQ778" s="241"/>
      <c r="AR778" s="241"/>
      <c r="AS778" s="228"/>
      <c r="AT778" s="194"/>
      <c r="AU778" s="37"/>
      <c r="AV778" s="68"/>
      <c r="AW778" s="228"/>
      <c r="AX778" s="241"/>
      <c r="AY778" s="38"/>
      <c r="AZ778" s="38"/>
      <c r="BA778" s="55"/>
      <c r="BB778" s="55"/>
      <c r="BC778" s="3" t="e">
        <f t="shared" ca="1" si="184"/>
        <v>#N/A</v>
      </c>
      <c r="BD778" s="3">
        <f t="shared" ca="1" si="185"/>
        <v>59712800</v>
      </c>
      <c r="BE778" s="132"/>
      <c r="BF778" s="132"/>
      <c r="BG778" s="125"/>
      <c r="BJ778" s="68"/>
      <c r="BK778" s="68"/>
      <c r="BL778" s="68"/>
      <c r="BN778" s="169"/>
      <c r="BP778" s="68"/>
      <c r="BQ778" s="68"/>
      <c r="BR778" s="68"/>
      <c r="BU778" s="68"/>
      <c r="BV778" s="68"/>
      <c r="BW778" s="68"/>
      <c r="BX778" s="68"/>
      <c r="BZ778" s="237"/>
      <c r="CD778" s="237"/>
      <c r="CF778" s="68"/>
      <c r="CG778" s="68"/>
      <c r="CH778" s="237"/>
      <c r="CL778" s="237"/>
    </row>
    <row r="779" spans="1:90" x14ac:dyDescent="0.4">
      <c r="A779">
        <v>747</v>
      </c>
      <c r="B779" s="47">
        <f ca="1">IF(A779&gt;$A$8,"",OFFSET(InputPriceData!B$15,$A779+$A$11,0,1,1))</f>
        <v>44244</v>
      </c>
      <c r="C779" s="3">
        <f ca="1">IF(A779&gt;$A$8,"",OFFSET(InputPriceData!G$15,CalculationsAndCharts!$A779+$A$11,IF($C$5,8,0),1,1))</f>
        <v>52290600</v>
      </c>
      <c r="D779" s="4">
        <f ca="1">IF(A779&gt;$A$8,"",OFFSET(InputPriceData!C$15,CalculationsAndCharts!$A779+$A$11,IF($C$5,8,0),1,1))</f>
        <v>390.42001299999998</v>
      </c>
      <c r="E779" s="4">
        <f ca="1">IF(A779&gt;$A$8,"",OFFSET(InputPriceData!D$15,CalculationsAndCharts!$A779+$A$11,IF($C$5,8,0),1,1))</f>
        <v>392.66000400000001</v>
      </c>
      <c r="F779" s="4">
        <f ca="1">IF(A779&gt;$A$8,"",OFFSET(InputPriceData!E$15,CalculationsAndCharts!$A779+$A$11,IF($C$5,8,0),1,1))</f>
        <v>389.32998700000002</v>
      </c>
      <c r="G779" s="4">
        <f ca="1">IF(A779&gt;$A$8,"",OFFSET(InputPriceData!F$15,CalculationsAndCharts!$A779+$A$11,IF($C$5,8,0),1,1))</f>
        <v>392.39001500000001</v>
      </c>
      <c r="H779" s="282">
        <f t="shared" ca="1" si="172"/>
        <v>392.66000400000001</v>
      </c>
      <c r="I779" s="292">
        <f t="shared" ca="1" si="173"/>
        <v>389.32998700000002</v>
      </c>
      <c r="J779" s="50">
        <f t="shared" ca="1" si="174"/>
        <v>3.330016999999998</v>
      </c>
      <c r="K779" s="282"/>
      <c r="L779" s="282"/>
      <c r="M779" s="292">
        <f t="shared" ca="1" si="175"/>
        <v>2.4579117394538335</v>
      </c>
      <c r="N779" s="291"/>
      <c r="P779" s="292">
        <f t="shared" ca="1" si="176"/>
        <v>394.38548078355376</v>
      </c>
      <c r="Q779" s="301">
        <f t="shared" ca="1" si="177"/>
        <v>396.84339252300759</v>
      </c>
      <c r="R779" s="301">
        <f t="shared" ca="1" si="178"/>
        <v>391.92756904409993</v>
      </c>
      <c r="S779" s="50"/>
      <c r="T779" s="292"/>
      <c r="U779" s="265"/>
      <c r="V779" s="292">
        <f t="shared" ca="1" si="179"/>
        <v>394.38548078355376</v>
      </c>
      <c r="W779" s="241">
        <f t="shared" ca="1" si="180"/>
        <v>-1.9954657835537546</v>
      </c>
      <c r="X779" s="351">
        <f t="shared" ca="1" si="181"/>
        <v>3.9818836933337995</v>
      </c>
      <c r="Y779" s="50">
        <f t="shared" ca="1" si="171"/>
        <v>3.9103167722090797</v>
      </c>
      <c r="Z779" s="265">
        <f t="shared" ca="1" si="182"/>
        <v>396.30033177220906</v>
      </c>
      <c r="AA779" s="265">
        <f t="shared" ca="1" si="183"/>
        <v>388.47969822779095</v>
      </c>
      <c r="AB779" s="292"/>
      <c r="AC779" s="37"/>
      <c r="AD779" s="50"/>
      <c r="AE779" s="228"/>
      <c r="AF779" s="50"/>
      <c r="AG779" s="50"/>
      <c r="AH779" s="228"/>
      <c r="AI779" s="50"/>
      <c r="AJ779" s="50"/>
      <c r="AK779" s="50"/>
      <c r="AL779" s="68"/>
      <c r="AM779" s="246"/>
      <c r="AN779" s="241"/>
      <c r="AO779" s="68"/>
      <c r="AP779" s="68"/>
      <c r="AQ779" s="241"/>
      <c r="AR779" s="241"/>
      <c r="AS779" s="228"/>
      <c r="AT779" s="194"/>
      <c r="AU779" s="37"/>
      <c r="AV779" s="68"/>
      <c r="AW779" s="228"/>
      <c r="AX779" s="241"/>
      <c r="AY779" s="38"/>
      <c r="AZ779" s="38"/>
      <c r="BA779" s="55"/>
      <c r="BB779" s="55"/>
      <c r="BC779" s="3">
        <f t="shared" ca="1" si="184"/>
        <v>52290600</v>
      </c>
      <c r="BD779" s="3" t="e">
        <f t="shared" ca="1" si="185"/>
        <v>#N/A</v>
      </c>
      <c r="BE779" s="132"/>
      <c r="BF779" s="132"/>
      <c r="BG779" s="125"/>
      <c r="BJ779" s="68"/>
      <c r="BK779" s="68"/>
      <c r="BL779" s="68"/>
      <c r="BN779" s="169"/>
      <c r="BP779" s="68"/>
      <c r="BQ779" s="68"/>
      <c r="BR779" s="68"/>
      <c r="BU779" s="68"/>
      <c r="BV779" s="68"/>
      <c r="BW779" s="68"/>
      <c r="BX779" s="68"/>
      <c r="BZ779" s="237"/>
      <c r="CD779" s="237"/>
      <c r="CF779" s="68"/>
      <c r="CG779" s="68"/>
      <c r="CH779" s="237"/>
      <c r="CL779" s="237"/>
    </row>
    <row r="780" spans="1:90" x14ac:dyDescent="0.4">
      <c r="A780">
        <v>748</v>
      </c>
      <c r="B780" s="47">
        <f ca="1">IF(A780&gt;$A$8,"",OFFSET(InputPriceData!B$15,$A780+$A$11,0,1,1))</f>
        <v>44243</v>
      </c>
      <c r="C780" s="3">
        <f ca="1">IF(A780&gt;$A$8,"",OFFSET(InputPriceData!G$15,CalculationsAndCharts!$A780+$A$11,IF($C$5,8,0),1,1))</f>
        <v>50972400</v>
      </c>
      <c r="D780" s="4">
        <f ca="1">IF(A780&gt;$A$8,"",OFFSET(InputPriceData!C$15,CalculationsAndCharts!$A780+$A$11,IF($C$5,8,0),1,1))</f>
        <v>393.959991</v>
      </c>
      <c r="E780" s="4">
        <f ca="1">IF(A780&gt;$A$8,"",OFFSET(InputPriceData!D$15,CalculationsAndCharts!$A780+$A$11,IF($C$5,8,0),1,1))</f>
        <v>394.17001299999998</v>
      </c>
      <c r="F780" s="4">
        <f ca="1">IF(A780&gt;$A$8,"",OFFSET(InputPriceData!E$15,CalculationsAndCharts!$A780+$A$11,IF($C$5,8,0),1,1))</f>
        <v>391.52999899999998</v>
      </c>
      <c r="G780" s="4">
        <f ca="1">IF(A780&gt;$A$8,"",OFFSET(InputPriceData!F$15,CalculationsAndCharts!$A780+$A$11,IF($C$5,8,0),1,1))</f>
        <v>392.29998799999998</v>
      </c>
      <c r="H780" s="282">
        <f t="shared" ca="1" si="172"/>
        <v>394.17001299999998</v>
      </c>
      <c r="I780" s="292">
        <f t="shared" ca="1" si="173"/>
        <v>391.52999899999998</v>
      </c>
      <c r="J780" s="50">
        <f t="shared" ca="1" si="174"/>
        <v>2.6400140000000079</v>
      </c>
      <c r="K780" s="282"/>
      <c r="L780" s="282"/>
      <c r="M780" s="292">
        <f t="shared" ca="1" si="175"/>
        <v>2.500413896772816</v>
      </c>
      <c r="N780" s="291"/>
      <c r="P780" s="292">
        <f t="shared" ca="1" si="176"/>
        <v>393.9250234881377</v>
      </c>
      <c r="Q780" s="301">
        <f t="shared" ca="1" si="177"/>
        <v>396.42543738491054</v>
      </c>
      <c r="R780" s="301">
        <f t="shared" ca="1" si="178"/>
        <v>391.42460959136486</v>
      </c>
      <c r="S780" s="50"/>
      <c r="T780" s="292"/>
      <c r="U780" s="265"/>
      <c r="V780" s="292">
        <f t="shared" ca="1" si="179"/>
        <v>393.9250234881377</v>
      </c>
      <c r="W780" s="241">
        <f t="shared" ca="1" si="180"/>
        <v>-1.625035488137712</v>
      </c>
      <c r="X780" s="351">
        <f t="shared" ca="1" si="181"/>
        <v>2.6407403377069723</v>
      </c>
      <c r="Y780" s="50">
        <f t="shared" ca="1" si="171"/>
        <v>3.8885663127678169</v>
      </c>
      <c r="Z780" s="265">
        <f t="shared" ca="1" si="182"/>
        <v>396.18855431276779</v>
      </c>
      <c r="AA780" s="265">
        <f t="shared" ca="1" si="183"/>
        <v>388.41142168723218</v>
      </c>
      <c r="AB780" s="292"/>
      <c r="AC780" s="37"/>
      <c r="AD780" s="50"/>
      <c r="AE780" s="228"/>
      <c r="AF780" s="50"/>
      <c r="AG780" s="50"/>
      <c r="AH780" s="228"/>
      <c r="AI780" s="50"/>
      <c r="AJ780" s="50"/>
      <c r="AK780" s="50"/>
      <c r="AL780" s="68"/>
      <c r="AM780" s="246"/>
      <c r="AN780" s="241"/>
      <c r="AO780" s="68"/>
      <c r="AP780" s="68"/>
      <c r="AQ780" s="241"/>
      <c r="AR780" s="241"/>
      <c r="AS780" s="228"/>
      <c r="AT780" s="194"/>
      <c r="AU780" s="37"/>
      <c r="AV780" s="68"/>
      <c r="AW780" s="228"/>
      <c r="AX780" s="241"/>
      <c r="AY780" s="38"/>
      <c r="AZ780" s="38"/>
      <c r="BA780" s="55"/>
      <c r="BB780" s="55"/>
      <c r="BC780" s="3" t="e">
        <f t="shared" ca="1" si="184"/>
        <v>#N/A</v>
      </c>
      <c r="BD780" s="3">
        <f t="shared" ca="1" si="185"/>
        <v>50972400</v>
      </c>
      <c r="BE780" s="132"/>
      <c r="BF780" s="132"/>
      <c r="BG780" s="125"/>
      <c r="BJ780" s="68"/>
      <c r="BK780" s="68"/>
      <c r="BL780" s="68"/>
      <c r="BN780" s="169"/>
      <c r="BP780" s="68"/>
      <c r="BQ780" s="68"/>
      <c r="BR780" s="68"/>
      <c r="BU780" s="68"/>
      <c r="BV780" s="68"/>
      <c r="BW780" s="68"/>
      <c r="BX780" s="68"/>
      <c r="BZ780" s="237"/>
      <c r="CD780" s="237"/>
      <c r="CF780" s="68"/>
      <c r="CG780" s="68"/>
      <c r="CH780" s="237"/>
      <c r="CL780" s="237"/>
    </row>
    <row r="781" spans="1:90" x14ac:dyDescent="0.4">
      <c r="A781">
        <v>749</v>
      </c>
      <c r="B781" s="47">
        <f ca="1">IF(A781&gt;$A$8,"",OFFSET(InputPriceData!B$15,$A781+$A$11,0,1,1))</f>
        <v>44239</v>
      </c>
      <c r="C781" s="3">
        <f ca="1">IF(A781&gt;$A$8,"",OFFSET(InputPriceData!G$15,CalculationsAndCharts!$A781+$A$11,IF($C$5,8,0),1,1))</f>
        <v>50593300</v>
      </c>
      <c r="D781" s="4">
        <f ca="1">IF(A781&gt;$A$8,"",OFFSET(InputPriceData!C$15,CalculationsAndCharts!$A781+$A$11,IF($C$5,8,0),1,1))</f>
        <v>389.85000600000001</v>
      </c>
      <c r="E781" s="4">
        <f ca="1">IF(A781&gt;$A$8,"",OFFSET(InputPriceData!D$15,CalculationsAndCharts!$A781+$A$11,IF($C$5,8,0),1,1))</f>
        <v>392.89999399999999</v>
      </c>
      <c r="F781" s="4">
        <f ca="1">IF(A781&gt;$A$8,"",OFFSET(InputPriceData!E$15,CalculationsAndCharts!$A781+$A$11,IF($C$5,8,0),1,1))</f>
        <v>389.76998900000001</v>
      </c>
      <c r="G781" s="4">
        <f ca="1">IF(A781&gt;$A$8,"",OFFSET(InputPriceData!F$15,CalculationsAndCharts!$A781+$A$11,IF($C$5,8,0),1,1))</f>
        <v>392.64001500000001</v>
      </c>
      <c r="H781" s="282">
        <f t="shared" ca="1" si="172"/>
        <v>392.89999399999999</v>
      </c>
      <c r="I781" s="292">
        <f t="shared" ca="1" si="173"/>
        <v>389.76998900000001</v>
      </c>
      <c r="J781" s="50">
        <f t="shared" ca="1" si="174"/>
        <v>3.1300049999999828</v>
      </c>
      <c r="K781" s="282"/>
      <c r="L781" s="282"/>
      <c r="M781" s="292">
        <f t="shared" ca="1" si="175"/>
        <v>2.6761625017761945</v>
      </c>
      <c r="N781" s="291"/>
      <c r="P781" s="292">
        <f t="shared" ca="1" si="176"/>
        <v>392.95016662106644</v>
      </c>
      <c r="Q781" s="301">
        <f t="shared" ca="1" si="177"/>
        <v>395.62632912284266</v>
      </c>
      <c r="R781" s="301">
        <f t="shared" ca="1" si="178"/>
        <v>390.27400411929023</v>
      </c>
      <c r="S781" s="50"/>
      <c r="T781" s="292"/>
      <c r="U781" s="265"/>
      <c r="V781" s="292">
        <f t="shared" ca="1" si="179"/>
        <v>392.95016662106644</v>
      </c>
      <c r="W781" s="241">
        <f t="shared" ca="1" si="180"/>
        <v>-0.31015162106643857</v>
      </c>
      <c r="X781" s="351">
        <f t="shared" ca="1" si="181"/>
        <v>9.6194028050139699E-2</v>
      </c>
      <c r="Y781" s="50">
        <f t="shared" ca="1" si="171"/>
        <v>3.995574990420137</v>
      </c>
      <c r="Z781" s="265">
        <f t="shared" ca="1" si="182"/>
        <v>396.63558999042016</v>
      </c>
      <c r="AA781" s="265">
        <f t="shared" ca="1" si="183"/>
        <v>388.64444000957985</v>
      </c>
      <c r="AB781" s="292"/>
      <c r="AC781" s="37"/>
      <c r="AD781" s="50"/>
      <c r="AE781" s="228"/>
      <c r="AF781" s="50"/>
      <c r="AG781" s="50"/>
      <c r="AH781" s="228"/>
      <c r="AI781" s="50"/>
      <c r="AJ781" s="50"/>
      <c r="AK781" s="50"/>
      <c r="AL781" s="68"/>
      <c r="AM781" s="246"/>
      <c r="AN781" s="241"/>
      <c r="AO781" s="68"/>
      <c r="AP781" s="68"/>
      <c r="AQ781" s="241"/>
      <c r="AR781" s="241"/>
      <c r="AS781" s="228"/>
      <c r="AT781" s="194"/>
      <c r="AU781" s="37"/>
      <c r="AV781" s="68"/>
      <c r="AW781" s="228"/>
      <c r="AX781" s="241"/>
      <c r="AY781" s="38"/>
      <c r="AZ781" s="38"/>
      <c r="BA781" s="55"/>
      <c r="BB781" s="55"/>
      <c r="BC781" s="3">
        <f t="shared" ca="1" si="184"/>
        <v>50593300</v>
      </c>
      <c r="BD781" s="3" t="e">
        <f t="shared" ca="1" si="185"/>
        <v>#N/A</v>
      </c>
      <c r="BE781" s="132"/>
      <c r="BF781" s="132"/>
      <c r="BG781" s="125"/>
      <c r="BJ781" s="68"/>
      <c r="BK781" s="68"/>
      <c r="BL781" s="68"/>
      <c r="BN781" s="169"/>
      <c r="BP781" s="68"/>
      <c r="BQ781" s="68"/>
      <c r="BR781" s="68"/>
      <c r="BU781" s="68"/>
      <c r="BV781" s="68"/>
      <c r="BW781" s="68"/>
      <c r="BX781" s="68"/>
      <c r="BZ781" s="237"/>
      <c r="CD781" s="237"/>
      <c r="CF781" s="68"/>
      <c r="CG781" s="68"/>
      <c r="CH781" s="237"/>
      <c r="CL781" s="237"/>
    </row>
    <row r="782" spans="1:90" x14ac:dyDescent="0.4">
      <c r="A782">
        <v>750</v>
      </c>
      <c r="B782" s="47">
        <f ca="1">IF(A782&gt;$A$8,"",OFFSET(InputPriceData!B$15,$A782+$A$11,0,1,1))</f>
        <v>44238</v>
      </c>
      <c r="C782" s="3">
        <f ca="1">IF(A782&gt;$A$8,"",OFFSET(InputPriceData!G$15,CalculationsAndCharts!$A782+$A$11,IF($C$5,8,0),1,1))</f>
        <v>42913300</v>
      </c>
      <c r="D782" s="4">
        <f ca="1">IF(A782&gt;$A$8,"",OFFSET(InputPriceData!C$15,CalculationsAndCharts!$A782+$A$11,IF($C$5,8,0),1,1))</f>
        <v>391.23998999999998</v>
      </c>
      <c r="E782" s="4">
        <f ca="1">IF(A782&gt;$A$8,"",OFFSET(InputPriceData!D$15,CalculationsAndCharts!$A782+$A$11,IF($C$5,8,0),1,1))</f>
        <v>391.69000199999999</v>
      </c>
      <c r="F782" s="4">
        <f ca="1">IF(A782&gt;$A$8,"",OFFSET(InputPriceData!E$15,CalculationsAndCharts!$A782+$A$11,IF($C$5,8,0),1,1))</f>
        <v>388.10000600000001</v>
      </c>
      <c r="G782" s="4">
        <f ca="1">IF(A782&gt;$A$8,"",OFFSET(InputPriceData!F$15,CalculationsAndCharts!$A782+$A$11,IF($C$5,8,0),1,1))</f>
        <v>390.709991</v>
      </c>
      <c r="H782" s="282">
        <f t="shared" ca="1" si="172"/>
        <v>391.69000199999999</v>
      </c>
      <c r="I782" s="292">
        <f t="shared" ca="1" si="173"/>
        <v>388.10000600000001</v>
      </c>
      <c r="J782" s="50">
        <f t="shared" ca="1" si="174"/>
        <v>3.5899959999999851</v>
      </c>
      <c r="K782" s="282"/>
      <c r="L782" s="282"/>
      <c r="M782" s="292">
        <f t="shared" ca="1" si="175"/>
        <v>2.7395445335994868</v>
      </c>
      <c r="N782" s="291"/>
      <c r="P782" s="292">
        <f t="shared" ca="1" si="176"/>
        <v>391.76658583926547</v>
      </c>
      <c r="Q782" s="301">
        <f t="shared" ca="1" si="177"/>
        <v>394.50613037286496</v>
      </c>
      <c r="R782" s="301">
        <f t="shared" ca="1" si="178"/>
        <v>389.02704130566599</v>
      </c>
      <c r="S782" s="50"/>
      <c r="T782" s="292"/>
      <c r="U782" s="265"/>
      <c r="V782" s="292">
        <f t="shared" ca="1" si="179"/>
        <v>391.76658583926547</v>
      </c>
      <c r="W782" s="241">
        <f t="shared" ca="1" si="180"/>
        <v>-1.0565948392654718</v>
      </c>
      <c r="X782" s="351">
        <f t="shared" ca="1" si="181"/>
        <v>1.1163926543624283</v>
      </c>
      <c r="Y782" s="50">
        <f t="shared" ca="1" si="171"/>
        <v>4.0318614362792502</v>
      </c>
      <c r="Z782" s="265">
        <f t="shared" ca="1" si="182"/>
        <v>394.74185243627926</v>
      </c>
      <c r="AA782" s="265">
        <f t="shared" ca="1" si="183"/>
        <v>386.67812956372074</v>
      </c>
      <c r="AB782" s="292"/>
      <c r="AC782" s="37"/>
      <c r="AD782" s="50"/>
      <c r="AE782" s="228"/>
      <c r="AF782" s="50"/>
      <c r="AG782" s="50"/>
      <c r="AH782" s="228"/>
      <c r="AI782" s="50"/>
      <c r="AJ782" s="50"/>
      <c r="AK782" s="50"/>
      <c r="AL782" s="68"/>
      <c r="AM782" s="246"/>
      <c r="AN782" s="241"/>
      <c r="AO782" s="68"/>
      <c r="AP782" s="68"/>
      <c r="AQ782" s="241"/>
      <c r="AR782" s="241"/>
      <c r="AS782" s="228"/>
      <c r="AT782" s="194"/>
      <c r="AU782" s="37"/>
      <c r="AV782" s="68"/>
      <c r="AW782" s="228"/>
      <c r="AX782" s="241"/>
      <c r="AY782" s="38"/>
      <c r="AZ782" s="38"/>
      <c r="BA782" s="55"/>
      <c r="BB782" s="55"/>
      <c r="BC782" s="3">
        <f t="shared" ca="1" si="184"/>
        <v>42913300</v>
      </c>
      <c r="BD782" s="3" t="e">
        <f t="shared" ca="1" si="185"/>
        <v>#N/A</v>
      </c>
      <c r="BE782" s="132"/>
      <c r="BF782" s="132"/>
      <c r="BG782" s="125"/>
      <c r="BJ782" s="68"/>
      <c r="BK782" s="68"/>
      <c r="BL782" s="68"/>
      <c r="BN782" s="169"/>
      <c r="BP782" s="68"/>
      <c r="BQ782" s="68"/>
      <c r="BR782" s="68"/>
      <c r="BU782" s="68"/>
      <c r="BV782" s="68"/>
      <c r="BW782" s="68"/>
      <c r="BX782" s="68"/>
      <c r="BZ782" s="237"/>
      <c r="CD782" s="237"/>
      <c r="CF782" s="68"/>
      <c r="CG782" s="68"/>
      <c r="CH782" s="237"/>
      <c r="CL782" s="237"/>
    </row>
    <row r="783" spans="1:90" x14ac:dyDescent="0.4">
      <c r="A783">
        <v>751</v>
      </c>
      <c r="B783" s="47">
        <f ca="1">IF(A783&gt;$A$8,"",OFFSET(InputPriceData!B$15,$A783+$A$11,0,1,1))</f>
        <v>44237</v>
      </c>
      <c r="C783" s="3">
        <f ca="1">IF(A783&gt;$A$8,"",OFFSET(InputPriceData!G$15,CalculationsAndCharts!$A783+$A$11,IF($C$5,8,0),1,1))</f>
        <v>59154400</v>
      </c>
      <c r="D783" s="4">
        <f ca="1">IF(A783&gt;$A$8,"",OFFSET(InputPriceData!C$15,CalculationsAndCharts!$A783+$A$11,IF($C$5,8,0),1,1))</f>
        <v>392.11999500000002</v>
      </c>
      <c r="E783" s="4">
        <f ca="1">IF(A783&gt;$A$8,"",OFFSET(InputPriceData!D$15,CalculationsAndCharts!$A783+$A$11,IF($C$5,8,0),1,1))</f>
        <v>392.27999899999998</v>
      </c>
      <c r="F783" s="4">
        <f ca="1">IF(A783&gt;$A$8,"",OFFSET(InputPriceData!E$15,CalculationsAndCharts!$A783+$A$11,IF($C$5,8,0),1,1))</f>
        <v>387.5</v>
      </c>
      <c r="G783" s="4">
        <f ca="1">IF(A783&gt;$A$8,"",OFFSET(InputPriceData!F$15,CalculationsAndCharts!$A783+$A$11,IF($C$5,8,0),1,1))</f>
        <v>390.07998700000002</v>
      </c>
      <c r="H783" s="282">
        <f t="shared" ca="1" si="172"/>
        <v>392.27999899999998</v>
      </c>
      <c r="I783" s="292">
        <f t="shared" ca="1" si="173"/>
        <v>387.5</v>
      </c>
      <c r="J783" s="50">
        <f t="shared" ca="1" si="174"/>
        <v>4.7799989999999752</v>
      </c>
      <c r="K783" s="282"/>
      <c r="L783" s="282"/>
      <c r="M783" s="292">
        <f t="shared" ca="1" si="175"/>
        <v>2.5042408895285271</v>
      </c>
      <c r="N783" s="291"/>
      <c r="P783" s="292">
        <f t="shared" ca="1" si="176"/>
        <v>390.54680134097759</v>
      </c>
      <c r="Q783" s="301">
        <f t="shared" ca="1" si="177"/>
        <v>393.05104223050614</v>
      </c>
      <c r="R783" s="301">
        <f t="shared" ca="1" si="178"/>
        <v>388.04256045144905</v>
      </c>
      <c r="S783" s="50"/>
      <c r="T783" s="292"/>
      <c r="U783" s="265"/>
      <c r="V783" s="292">
        <f t="shared" ca="1" si="179"/>
        <v>390.54680134097759</v>
      </c>
      <c r="W783" s="241">
        <f t="shared" ca="1" si="180"/>
        <v>-0.46681434097757801</v>
      </c>
      <c r="X783" s="351">
        <f t="shared" ca="1" si="181"/>
        <v>0.21791562894233046</v>
      </c>
      <c r="Y783" s="50">
        <f t="shared" ca="1" si="171"/>
        <v>4.0291676658375195</v>
      </c>
      <c r="Z783" s="265">
        <f t="shared" ca="1" si="182"/>
        <v>394.10915466583754</v>
      </c>
      <c r="AA783" s="265">
        <f t="shared" ca="1" si="183"/>
        <v>386.0508193341625</v>
      </c>
      <c r="AB783" s="292"/>
      <c r="AC783" s="37"/>
      <c r="AD783" s="50"/>
      <c r="AE783" s="228"/>
      <c r="AF783" s="50"/>
      <c r="AG783" s="50"/>
      <c r="AH783" s="228"/>
      <c r="AI783" s="50"/>
      <c r="AJ783" s="50"/>
      <c r="AK783" s="50"/>
      <c r="AL783" s="68"/>
      <c r="AM783" s="246"/>
      <c r="AN783" s="241"/>
      <c r="AO783" s="68"/>
      <c r="AP783" s="68"/>
      <c r="AQ783" s="241"/>
      <c r="AR783" s="241"/>
      <c r="AS783" s="228"/>
      <c r="AT783" s="194"/>
      <c r="AU783" s="37"/>
      <c r="AV783" s="68"/>
      <c r="AW783" s="228"/>
      <c r="AX783" s="241"/>
      <c r="AY783" s="38"/>
      <c r="AZ783" s="38"/>
      <c r="BA783" s="55"/>
      <c r="BB783" s="55"/>
      <c r="BC783" s="3" t="e">
        <f t="shared" ca="1" si="184"/>
        <v>#N/A</v>
      </c>
      <c r="BD783" s="3">
        <f t="shared" ca="1" si="185"/>
        <v>59154400</v>
      </c>
      <c r="BE783" s="132"/>
      <c r="BF783" s="132"/>
      <c r="BG783" s="125"/>
      <c r="BJ783" s="68"/>
      <c r="BK783" s="68"/>
      <c r="BL783" s="68"/>
      <c r="BN783" s="169"/>
      <c r="BP783" s="68"/>
      <c r="BQ783" s="68"/>
      <c r="BR783" s="68"/>
      <c r="BU783" s="68"/>
      <c r="BV783" s="68"/>
      <c r="BW783" s="68"/>
      <c r="BX783" s="68"/>
      <c r="BZ783" s="237"/>
      <c r="CD783" s="237"/>
      <c r="CF783" s="68"/>
      <c r="CG783" s="68"/>
      <c r="CH783" s="237"/>
      <c r="CL783" s="237"/>
    </row>
    <row r="784" spans="1:90" x14ac:dyDescent="0.4">
      <c r="A784">
        <v>752</v>
      </c>
      <c r="B784" s="47">
        <f ca="1">IF(A784&gt;$A$8,"",OFFSET(InputPriceData!B$15,$A784+$A$11,0,1,1))</f>
        <v>44236</v>
      </c>
      <c r="C784" s="3">
        <f ca="1">IF(A784&gt;$A$8,"",OFFSET(InputPriceData!G$15,CalculationsAndCharts!$A784+$A$11,IF($C$5,8,0),1,1))</f>
        <v>35551100</v>
      </c>
      <c r="D784" s="4">
        <f ca="1">IF(A784&gt;$A$8,"",OFFSET(InputPriceData!C$15,CalculationsAndCharts!$A784+$A$11,IF($C$5,8,0),1,1))</f>
        <v>389.60998499999999</v>
      </c>
      <c r="E784" s="4">
        <f ca="1">IF(A784&gt;$A$8,"",OFFSET(InputPriceData!D$15,CalculationsAndCharts!$A784+$A$11,IF($C$5,8,0),1,1))</f>
        <v>390.89001500000001</v>
      </c>
      <c r="F784" s="4">
        <f ca="1">IF(A784&gt;$A$8,"",OFFSET(InputPriceData!E$15,CalculationsAndCharts!$A784+$A$11,IF($C$5,8,0),1,1))</f>
        <v>389.17001299999998</v>
      </c>
      <c r="G784" s="4">
        <f ca="1">IF(A784&gt;$A$8,"",OFFSET(InputPriceData!F$15,CalculationsAndCharts!$A784+$A$11,IF($C$5,8,0),1,1))</f>
        <v>390.25</v>
      </c>
      <c r="H784" s="282">
        <f t="shared" ca="1" si="172"/>
        <v>390.89001500000001</v>
      </c>
      <c r="I784" s="292">
        <f t="shared" ca="1" si="173"/>
        <v>389.17001299999998</v>
      </c>
      <c r="J784" s="50">
        <f t="shared" ca="1" si="174"/>
        <v>1.7200020000000222</v>
      </c>
      <c r="K784" s="282"/>
      <c r="L784" s="282"/>
      <c r="M784" s="292">
        <f t="shared" ca="1" si="175"/>
        <v>2.8097389768630063</v>
      </c>
      <c r="N784" s="291"/>
      <c r="P784" s="292">
        <f t="shared" ca="1" si="176"/>
        <v>388.74058017261621</v>
      </c>
      <c r="Q784" s="301">
        <f t="shared" ca="1" si="177"/>
        <v>391.55031914947921</v>
      </c>
      <c r="R784" s="301">
        <f t="shared" ca="1" si="178"/>
        <v>385.9308411957532</v>
      </c>
      <c r="S784" s="50"/>
      <c r="T784" s="292"/>
      <c r="U784" s="265"/>
      <c r="V784" s="292">
        <f t="shared" ca="1" si="179"/>
        <v>388.74058017261621</v>
      </c>
      <c r="W784" s="241">
        <f t="shared" ca="1" si="180"/>
        <v>1.5094198273837947</v>
      </c>
      <c r="X784" s="351">
        <f t="shared" ca="1" si="181"/>
        <v>2.2783482152993244</v>
      </c>
      <c r="Y784" s="50">
        <f t="shared" ca="1" si="171"/>
        <v>4.0360475671610176</v>
      </c>
      <c r="Z784" s="265">
        <f t="shared" ca="1" si="182"/>
        <v>394.28604756716101</v>
      </c>
      <c r="AA784" s="265">
        <f t="shared" ca="1" si="183"/>
        <v>386.21395243283899</v>
      </c>
      <c r="AB784" s="292"/>
      <c r="AC784" s="37"/>
      <c r="AD784" s="50"/>
      <c r="AE784" s="228"/>
      <c r="AF784" s="50"/>
      <c r="AG784" s="50"/>
      <c r="AH784" s="228"/>
      <c r="AI784" s="50"/>
      <c r="AJ784" s="50"/>
      <c r="AK784" s="50"/>
      <c r="AL784" s="68"/>
      <c r="AM784" s="246"/>
      <c r="AN784" s="241"/>
      <c r="AO784" s="68"/>
      <c r="AP784" s="68"/>
      <c r="AQ784" s="241"/>
      <c r="AR784" s="241"/>
      <c r="AS784" s="228"/>
      <c r="AT784" s="194"/>
      <c r="AU784" s="37"/>
      <c r="AV784" s="68"/>
      <c r="AW784" s="228"/>
      <c r="AX784" s="241"/>
      <c r="AY784" s="38"/>
      <c r="AZ784" s="38"/>
      <c r="BA784" s="55"/>
      <c r="BB784" s="55"/>
      <c r="BC784" s="3" t="e">
        <f t="shared" ca="1" si="184"/>
        <v>#N/A</v>
      </c>
      <c r="BD784" s="3">
        <f t="shared" ca="1" si="185"/>
        <v>35551100</v>
      </c>
      <c r="BE784" s="132"/>
      <c r="BF784" s="132"/>
      <c r="BG784" s="125"/>
      <c r="BJ784" s="68"/>
      <c r="BK784" s="68"/>
      <c r="BL784" s="68"/>
      <c r="BN784" s="169"/>
      <c r="BP784" s="68"/>
      <c r="BQ784" s="68"/>
      <c r="BR784" s="68"/>
      <c r="BU784" s="68"/>
      <c r="BV784" s="68"/>
      <c r="BW784" s="68"/>
      <c r="BX784" s="68"/>
      <c r="BZ784" s="237"/>
      <c r="CD784" s="237"/>
      <c r="CF784" s="68"/>
      <c r="CG784" s="68"/>
      <c r="CH784" s="237"/>
      <c r="CL784" s="237"/>
    </row>
    <row r="785" spans="1:90" x14ac:dyDescent="0.4">
      <c r="A785">
        <v>753</v>
      </c>
      <c r="B785" s="47">
        <f ca="1">IF(A785&gt;$A$8,"",OFFSET(InputPriceData!B$15,$A785+$A$11,0,1,1))</f>
        <v>44235</v>
      </c>
      <c r="C785" s="3">
        <f ca="1">IF(A785&gt;$A$8,"",OFFSET(InputPriceData!G$15,CalculationsAndCharts!$A785+$A$11,IF($C$5,8,0),1,1))</f>
        <v>38365200</v>
      </c>
      <c r="D785" s="4">
        <f ca="1">IF(A785&gt;$A$8,"",OFFSET(InputPriceData!C$15,CalculationsAndCharts!$A785+$A$11,IF($C$5,8,0),1,1))</f>
        <v>389.26998900000001</v>
      </c>
      <c r="E785" s="4">
        <f ca="1">IF(A785&gt;$A$8,"",OFFSET(InputPriceData!D$15,CalculationsAndCharts!$A785+$A$11,IF($C$5,8,0),1,1))</f>
        <v>390.55999800000001</v>
      </c>
      <c r="F785" s="4">
        <f ca="1">IF(A785&gt;$A$8,"",OFFSET(InputPriceData!E$15,CalculationsAndCharts!$A785+$A$11,IF($C$5,8,0),1,1))</f>
        <v>388.35000600000001</v>
      </c>
      <c r="G785" s="4">
        <f ca="1">IF(A785&gt;$A$8,"",OFFSET(InputPriceData!F$15,CalculationsAndCharts!$A785+$A$11,IF($C$5,8,0),1,1))</f>
        <v>390.51001000000002</v>
      </c>
      <c r="H785" s="282">
        <f t="shared" ca="1" si="172"/>
        <v>390.55999800000001</v>
      </c>
      <c r="I785" s="292">
        <f t="shared" ca="1" si="173"/>
        <v>387.709991</v>
      </c>
      <c r="J785" s="50">
        <f t="shared" ca="1" si="174"/>
        <v>2.8500070000000051</v>
      </c>
      <c r="K785" s="282"/>
      <c r="L785" s="282"/>
      <c r="M785" s="292">
        <f t="shared" ca="1" si="175"/>
        <v>3.8205885657238428</v>
      </c>
      <c r="N785" s="291"/>
      <c r="P785" s="292">
        <f t="shared" ca="1" si="176"/>
        <v>385.99267644051247</v>
      </c>
      <c r="Q785" s="301">
        <f t="shared" ca="1" si="177"/>
        <v>389.81326500623629</v>
      </c>
      <c r="R785" s="301">
        <f t="shared" ca="1" si="178"/>
        <v>382.17208787478864</v>
      </c>
      <c r="S785" s="50"/>
      <c r="T785" s="292"/>
      <c r="U785" s="265"/>
      <c r="V785" s="292">
        <f t="shared" ca="1" si="179"/>
        <v>385.99267644051247</v>
      </c>
      <c r="W785" s="241">
        <f t="shared" ca="1" si="180"/>
        <v>4.5173335594875539</v>
      </c>
      <c r="X785" s="351">
        <f t="shared" ca="1" si="181"/>
        <v>20.406302487672495</v>
      </c>
      <c r="Y785" s="50">
        <f t="shared" ca="1" si="171"/>
        <v>4.0226509972693378</v>
      </c>
      <c r="Z785" s="265">
        <f t="shared" ca="1" si="182"/>
        <v>394.53266099726937</v>
      </c>
      <c r="AA785" s="265">
        <f t="shared" ca="1" si="183"/>
        <v>386.48735900273067</v>
      </c>
      <c r="AB785" s="292"/>
      <c r="AC785" s="37"/>
      <c r="AD785" s="50"/>
      <c r="AE785" s="228"/>
      <c r="AF785" s="50"/>
      <c r="AG785" s="50"/>
      <c r="AH785" s="228"/>
      <c r="AI785" s="50"/>
      <c r="AJ785" s="50"/>
      <c r="AK785" s="50"/>
      <c r="AL785" s="68"/>
      <c r="AM785" s="246"/>
      <c r="AN785" s="241"/>
      <c r="AO785" s="68"/>
      <c r="AP785" s="68"/>
      <c r="AQ785" s="241"/>
      <c r="AR785" s="241"/>
      <c r="AS785" s="228"/>
      <c r="AT785" s="194"/>
      <c r="AU785" s="37"/>
      <c r="AV785" s="68"/>
      <c r="AW785" s="228"/>
      <c r="AX785" s="241"/>
      <c r="AY785" s="38"/>
      <c r="AZ785" s="38"/>
      <c r="BA785" s="55"/>
      <c r="BB785" s="55"/>
      <c r="BC785" s="3">
        <f t="shared" ca="1" si="184"/>
        <v>38365200</v>
      </c>
      <c r="BD785" s="3" t="e">
        <f t="shared" ca="1" si="185"/>
        <v>#N/A</v>
      </c>
      <c r="BE785" s="132"/>
      <c r="BF785" s="132"/>
      <c r="BG785" s="125"/>
      <c r="BJ785" s="68"/>
      <c r="BK785" s="68"/>
      <c r="BL785" s="68"/>
      <c r="BN785" s="169"/>
      <c r="BP785" s="68"/>
      <c r="BQ785" s="68"/>
      <c r="BR785" s="68"/>
      <c r="BU785" s="68"/>
      <c r="BV785" s="68"/>
      <c r="BW785" s="68"/>
      <c r="BX785" s="68"/>
      <c r="BZ785" s="237"/>
      <c r="CD785" s="237"/>
      <c r="CF785" s="68"/>
      <c r="CG785" s="68"/>
      <c r="CH785" s="237"/>
      <c r="CL785" s="237"/>
    </row>
    <row r="786" spans="1:90" x14ac:dyDescent="0.4">
      <c r="A786">
        <v>754</v>
      </c>
      <c r="B786" s="47">
        <f ca="1">IF(A786&gt;$A$8,"",OFFSET(InputPriceData!B$15,$A786+$A$11,0,1,1))</f>
        <v>44232</v>
      </c>
      <c r="C786" s="3">
        <f ca="1">IF(A786&gt;$A$8,"",OFFSET(InputPriceData!G$15,CalculationsAndCharts!$A786+$A$11,IF($C$5,8,0),1,1))</f>
        <v>48669800</v>
      </c>
      <c r="D786" s="4">
        <f ca="1">IF(A786&gt;$A$8,"",OFFSET(InputPriceData!C$15,CalculationsAndCharts!$A786+$A$11,IF($C$5,8,0),1,1))</f>
        <v>388.20001200000002</v>
      </c>
      <c r="E786" s="4">
        <f ca="1">IF(A786&gt;$A$8,"",OFFSET(InputPriceData!D$15,CalculationsAndCharts!$A786+$A$11,IF($C$5,8,0),1,1))</f>
        <v>388.47000100000002</v>
      </c>
      <c r="F786" s="4">
        <f ca="1">IF(A786&gt;$A$8,"",OFFSET(InputPriceData!E$15,CalculationsAndCharts!$A786+$A$11,IF($C$5,8,0),1,1))</f>
        <v>386.14001500000001</v>
      </c>
      <c r="G786" s="4">
        <f ca="1">IF(A786&gt;$A$8,"",OFFSET(InputPriceData!F$15,CalculationsAndCharts!$A786+$A$11,IF($C$5,8,0),1,1))</f>
        <v>387.709991</v>
      </c>
      <c r="H786" s="282">
        <f t="shared" ca="1" si="172"/>
        <v>388.47000100000002</v>
      </c>
      <c r="I786" s="292">
        <f t="shared" ca="1" si="173"/>
        <v>386.14001500000001</v>
      </c>
      <c r="J786" s="50">
        <f t="shared" ca="1" si="174"/>
        <v>2.3299860000000194</v>
      </c>
      <c r="K786" s="282"/>
      <c r="L786" s="282"/>
      <c r="M786" s="292">
        <f t="shared" ca="1" si="175"/>
        <v>5.0558015144642914</v>
      </c>
      <c r="N786" s="291"/>
      <c r="P786" s="292">
        <f t="shared" ca="1" si="176"/>
        <v>382.88053070413832</v>
      </c>
      <c r="Q786" s="301">
        <f t="shared" ca="1" si="177"/>
        <v>387.93633221860262</v>
      </c>
      <c r="R786" s="301">
        <f t="shared" ca="1" si="178"/>
        <v>377.82472918967403</v>
      </c>
      <c r="S786" s="50"/>
      <c r="T786" s="292"/>
      <c r="U786" s="265"/>
      <c r="V786" s="292">
        <f t="shared" ca="1" si="179"/>
        <v>382.88053070413832</v>
      </c>
      <c r="W786" s="241">
        <f t="shared" ca="1" si="180"/>
        <v>4.8294602958616792</v>
      </c>
      <c r="X786" s="351">
        <f t="shared" ca="1" si="181"/>
        <v>23.323686749304379</v>
      </c>
      <c r="Y786" s="50">
        <f t="shared" ca="1" si="171"/>
        <v>4.0088614234929958</v>
      </c>
      <c r="Z786" s="265">
        <f t="shared" ca="1" si="182"/>
        <v>391.71885242349299</v>
      </c>
      <c r="AA786" s="265">
        <f t="shared" ca="1" si="183"/>
        <v>383.70112957650701</v>
      </c>
      <c r="AB786" s="292"/>
      <c r="AC786" s="37"/>
      <c r="AD786" s="50"/>
      <c r="AE786" s="228"/>
      <c r="AF786" s="50"/>
      <c r="AG786" s="50"/>
      <c r="AH786" s="228"/>
      <c r="AI786" s="50"/>
      <c r="AJ786" s="50"/>
      <c r="AK786" s="50"/>
      <c r="AL786" s="68"/>
      <c r="AM786" s="246"/>
      <c r="AN786" s="241"/>
      <c r="AO786" s="68"/>
      <c r="AP786" s="68"/>
      <c r="AQ786" s="241"/>
      <c r="AR786" s="241"/>
      <c r="AS786" s="228"/>
      <c r="AT786" s="194"/>
      <c r="AU786" s="37"/>
      <c r="AV786" s="68"/>
      <c r="AW786" s="228"/>
      <c r="AX786" s="241"/>
      <c r="AY786" s="38"/>
      <c r="AZ786" s="38"/>
      <c r="BA786" s="55"/>
      <c r="BB786" s="55"/>
      <c r="BC786" s="3">
        <f t="shared" ca="1" si="184"/>
        <v>48669800</v>
      </c>
      <c r="BD786" s="3" t="e">
        <f t="shared" ca="1" si="185"/>
        <v>#N/A</v>
      </c>
      <c r="BE786" s="132"/>
      <c r="BF786" s="132"/>
      <c r="BG786" s="125"/>
      <c r="BJ786" s="68"/>
      <c r="BK786" s="68"/>
      <c r="BL786" s="68"/>
      <c r="BN786" s="169"/>
      <c r="BP786" s="68"/>
      <c r="BQ786" s="68"/>
      <c r="BR786" s="68"/>
      <c r="BU786" s="68"/>
      <c r="BV786" s="68"/>
      <c r="BW786" s="68"/>
      <c r="BX786" s="68"/>
      <c r="BZ786" s="237"/>
      <c r="CD786" s="237"/>
      <c r="CF786" s="68"/>
      <c r="CG786" s="68"/>
      <c r="CH786" s="237"/>
      <c r="CL786" s="237"/>
    </row>
    <row r="787" spans="1:90" x14ac:dyDescent="0.4">
      <c r="A787">
        <v>755</v>
      </c>
      <c r="B787" s="47">
        <f ca="1">IF(A787&gt;$A$8,"",OFFSET(InputPriceData!B$15,$A787+$A$11,0,1,1))</f>
        <v>44231</v>
      </c>
      <c r="C787" s="3">
        <f ca="1">IF(A787&gt;$A$8,"",OFFSET(InputPriceData!G$15,CalculationsAndCharts!$A787+$A$11,IF($C$5,8,0),1,1))</f>
        <v>47142600</v>
      </c>
      <c r="D787" s="4">
        <f ca="1">IF(A787&gt;$A$8,"",OFFSET(InputPriceData!C$15,CalculationsAndCharts!$A787+$A$11,IF($C$5,8,0),1,1))</f>
        <v>382.959991</v>
      </c>
      <c r="E787" s="4">
        <f ca="1">IF(A787&gt;$A$8,"",OFFSET(InputPriceData!D$15,CalculationsAndCharts!$A787+$A$11,IF($C$5,8,0),1,1))</f>
        <v>386.23998999999998</v>
      </c>
      <c r="F787" s="4">
        <f ca="1">IF(A787&gt;$A$8,"",OFFSET(InputPriceData!E$15,CalculationsAndCharts!$A787+$A$11,IF($C$5,8,0),1,1))</f>
        <v>381.97000100000002</v>
      </c>
      <c r="G787" s="4">
        <f ca="1">IF(A787&gt;$A$8,"",OFFSET(InputPriceData!F$15,CalculationsAndCharts!$A787+$A$11,IF($C$5,8,0),1,1))</f>
        <v>386.19000199999999</v>
      </c>
      <c r="H787" s="282">
        <f t="shared" ca="1" si="172"/>
        <v>386.23998999999998</v>
      </c>
      <c r="I787" s="292">
        <f t="shared" ca="1" si="173"/>
        <v>381.85000600000001</v>
      </c>
      <c r="J787" s="50">
        <f t="shared" ca="1" si="174"/>
        <v>4.3899839999999699</v>
      </c>
      <c r="K787" s="282"/>
      <c r="L787" s="282"/>
      <c r="M787" s="292">
        <f t="shared" ca="1" si="175"/>
        <v>6.2948340352592993</v>
      </c>
      <c r="N787" s="291"/>
      <c r="P787" s="292">
        <f t="shared" ca="1" si="176"/>
        <v>379.87032232233986</v>
      </c>
      <c r="Q787" s="301">
        <f t="shared" ca="1" si="177"/>
        <v>386.16515635759913</v>
      </c>
      <c r="R787" s="301">
        <f t="shared" ca="1" si="178"/>
        <v>373.57548828708059</v>
      </c>
      <c r="S787" s="50"/>
      <c r="T787" s="292"/>
      <c r="U787" s="265"/>
      <c r="V787" s="292">
        <f t="shared" ca="1" si="179"/>
        <v>379.87032232233986</v>
      </c>
      <c r="W787" s="241">
        <f t="shared" ca="1" si="180"/>
        <v>6.3196796776601332</v>
      </c>
      <c r="X787" s="351">
        <f t="shared" ca="1" si="181"/>
        <v>39.938351228230488</v>
      </c>
      <c r="Y787" s="50">
        <f t="shared" ca="1" si="171"/>
        <v>4.0206354773726378</v>
      </c>
      <c r="Z787" s="265">
        <f t="shared" ca="1" si="182"/>
        <v>390.21063747737264</v>
      </c>
      <c r="AA787" s="265">
        <f t="shared" ca="1" si="183"/>
        <v>382.16936652262734</v>
      </c>
      <c r="AB787" s="292"/>
      <c r="AC787" s="37"/>
      <c r="AD787" s="50"/>
      <c r="AE787" s="228"/>
      <c r="AF787" s="50"/>
      <c r="AG787" s="50"/>
      <c r="AH787" s="228"/>
      <c r="AI787" s="50"/>
      <c r="AJ787" s="50"/>
      <c r="AK787" s="50"/>
      <c r="AL787" s="68"/>
      <c r="AM787" s="246"/>
      <c r="AN787" s="241"/>
      <c r="AO787" s="68"/>
      <c r="AP787" s="68"/>
      <c r="AQ787" s="241"/>
      <c r="AR787" s="241"/>
      <c r="AS787" s="228"/>
      <c r="AT787" s="194"/>
      <c r="AU787" s="37"/>
      <c r="AV787" s="68"/>
      <c r="AW787" s="228"/>
      <c r="AX787" s="241"/>
      <c r="AY787" s="38"/>
      <c r="AZ787" s="38"/>
      <c r="BA787" s="55"/>
      <c r="BB787" s="55"/>
      <c r="BC787" s="3">
        <f t="shared" ca="1" si="184"/>
        <v>47142600</v>
      </c>
      <c r="BD787" s="3" t="e">
        <f t="shared" ca="1" si="185"/>
        <v>#N/A</v>
      </c>
      <c r="BE787" s="132"/>
      <c r="BF787" s="132"/>
      <c r="BG787" s="125"/>
      <c r="BJ787" s="68"/>
      <c r="BK787" s="68"/>
      <c r="BL787" s="68"/>
      <c r="BN787" s="169"/>
      <c r="BP787" s="68"/>
      <c r="BQ787" s="68"/>
      <c r="BR787" s="68"/>
      <c r="BU787" s="68"/>
      <c r="BV787" s="68"/>
      <c r="BW787" s="68"/>
      <c r="BX787" s="68"/>
      <c r="BZ787" s="237"/>
      <c r="CD787" s="237"/>
      <c r="CF787" s="68"/>
      <c r="CG787" s="68"/>
      <c r="CH787" s="237"/>
      <c r="CL787" s="237"/>
    </row>
    <row r="788" spans="1:90" x14ac:dyDescent="0.4">
      <c r="A788">
        <v>756</v>
      </c>
      <c r="B788" s="47">
        <f ca="1">IF(A788&gt;$A$8,"",OFFSET(InputPriceData!B$15,$A788+$A$11,0,1,1))</f>
        <v>44230</v>
      </c>
      <c r="C788" s="3">
        <f ca="1">IF(A788&gt;$A$8,"",OFFSET(InputPriceData!G$15,CalculationsAndCharts!$A788+$A$11,IF($C$5,8,0),1,1))</f>
        <v>52427100</v>
      </c>
      <c r="D788" s="4">
        <f ca="1">IF(A788&gt;$A$8,"",OFFSET(InputPriceData!C$15,CalculationsAndCharts!$A788+$A$11,IF($C$5,8,0),1,1))</f>
        <v>382.44000199999999</v>
      </c>
      <c r="E788" s="4">
        <f ca="1">IF(A788&gt;$A$8,"",OFFSET(InputPriceData!D$15,CalculationsAndCharts!$A788+$A$11,IF($C$5,8,0),1,1))</f>
        <v>383.70001200000002</v>
      </c>
      <c r="F788" s="4">
        <f ca="1">IF(A788&gt;$A$8,"",OFFSET(InputPriceData!E$15,CalculationsAndCharts!$A788+$A$11,IF($C$5,8,0),1,1))</f>
        <v>380.48001099999999</v>
      </c>
      <c r="G788" s="4">
        <f ca="1">IF(A788&gt;$A$8,"",OFFSET(InputPriceData!F$15,CalculationsAndCharts!$A788+$A$11,IF($C$5,8,0),1,1))</f>
        <v>381.85000600000001</v>
      </c>
      <c r="H788" s="282">
        <f t="shared" ca="1" si="172"/>
        <v>383.70001200000002</v>
      </c>
      <c r="I788" s="292">
        <f t="shared" ca="1" si="173"/>
        <v>380.48001099999999</v>
      </c>
      <c r="J788" s="50">
        <f t="shared" ca="1" si="174"/>
        <v>3.2200010000000248</v>
      </c>
      <c r="K788" s="282"/>
      <c r="L788" s="282"/>
      <c r="M788" s="292">
        <f t="shared" ca="1" si="175"/>
        <v>7.6437670441019403</v>
      </c>
      <c r="N788" s="291"/>
      <c r="P788" s="292">
        <f t="shared" ca="1" si="176"/>
        <v>377.5070141912887</v>
      </c>
      <c r="Q788" s="301">
        <f t="shared" ca="1" si="177"/>
        <v>385.15078123539064</v>
      </c>
      <c r="R788" s="301">
        <f t="shared" ca="1" si="178"/>
        <v>369.86324714718677</v>
      </c>
      <c r="S788" s="50"/>
      <c r="T788" s="292"/>
      <c r="U788" s="265"/>
      <c r="V788" s="292">
        <f t="shared" ca="1" si="179"/>
        <v>377.5070141912887</v>
      </c>
      <c r="W788" s="241">
        <f t="shared" ca="1" si="180"/>
        <v>4.3429918087113037</v>
      </c>
      <c r="X788" s="351">
        <f t="shared" ca="1" si="181"/>
        <v>18.861577850533482</v>
      </c>
      <c r="Y788" s="50">
        <f t="shared" ca="1" si="171"/>
        <v>3.7761756491500549</v>
      </c>
      <c r="Z788" s="265">
        <f t="shared" ca="1" si="182"/>
        <v>385.62618164915006</v>
      </c>
      <c r="AA788" s="265">
        <f t="shared" ca="1" si="183"/>
        <v>378.07383035084996</v>
      </c>
      <c r="AB788" s="292"/>
      <c r="AC788" s="37"/>
      <c r="AD788" s="50"/>
      <c r="AE788" s="228"/>
      <c r="AF788" s="50"/>
      <c r="AG788" s="50"/>
      <c r="AH788" s="228"/>
      <c r="AI788" s="50"/>
      <c r="AJ788" s="50"/>
      <c r="AK788" s="50"/>
      <c r="AL788" s="68"/>
      <c r="AM788" s="246"/>
      <c r="AN788" s="241"/>
      <c r="AO788" s="68"/>
      <c r="AP788" s="68"/>
      <c r="AQ788" s="241"/>
      <c r="AR788" s="241"/>
      <c r="AS788" s="228"/>
      <c r="AT788" s="194"/>
      <c r="AU788" s="37"/>
      <c r="AV788" s="68"/>
      <c r="AW788" s="228"/>
      <c r="AX788" s="241"/>
      <c r="AY788" s="38"/>
      <c r="AZ788" s="38"/>
      <c r="BA788" s="55"/>
      <c r="BB788" s="55"/>
      <c r="BC788" s="3">
        <f t="shared" ca="1" si="184"/>
        <v>52427100</v>
      </c>
      <c r="BD788" s="3" t="e">
        <f t="shared" ca="1" si="185"/>
        <v>#N/A</v>
      </c>
      <c r="BE788" s="132"/>
      <c r="BF788" s="132"/>
      <c r="BG788" s="125"/>
      <c r="BJ788" s="68"/>
      <c r="BK788" s="68"/>
      <c r="BL788" s="68"/>
      <c r="BN788" s="169"/>
      <c r="BP788" s="68"/>
      <c r="BQ788" s="68"/>
      <c r="BR788" s="68"/>
      <c r="BU788" s="68"/>
      <c r="BV788" s="68"/>
      <c r="BW788" s="68"/>
      <c r="BX788" s="68"/>
      <c r="BZ788" s="237"/>
      <c r="CD788" s="237"/>
      <c r="CF788" s="68"/>
      <c r="CG788" s="68"/>
      <c r="CH788" s="237"/>
      <c r="CL788" s="237"/>
    </row>
    <row r="789" spans="1:90" x14ac:dyDescent="0.4">
      <c r="A789">
        <v>757</v>
      </c>
      <c r="B789" s="47">
        <f ca="1">IF(A789&gt;$A$8,"",OFFSET(InputPriceData!B$15,$A789+$A$11,0,1,1))</f>
        <v>44229</v>
      </c>
      <c r="C789" s="3">
        <f ca="1">IF(A789&gt;$A$8,"",OFFSET(InputPriceData!G$15,CalculationsAndCharts!$A789+$A$11,IF($C$5,8,0),1,1))</f>
        <v>64450700</v>
      </c>
      <c r="D789" s="4">
        <f ca="1">IF(A789&gt;$A$8,"",OFFSET(InputPriceData!C$15,CalculationsAndCharts!$A789+$A$11,IF($C$5,8,0),1,1))</f>
        <v>379.64999399999999</v>
      </c>
      <c r="E789" s="4">
        <f ca="1">IF(A789&gt;$A$8,"",OFFSET(InputPriceData!D$15,CalculationsAndCharts!$A789+$A$11,IF($C$5,8,0),1,1))</f>
        <v>383.22000100000002</v>
      </c>
      <c r="F789" s="4">
        <f ca="1">IF(A789&gt;$A$8,"",OFFSET(InputPriceData!E$15,CalculationsAndCharts!$A789+$A$11,IF($C$5,8,0),1,1))</f>
        <v>376.32000699999998</v>
      </c>
      <c r="G789" s="4">
        <f ca="1">IF(A789&gt;$A$8,"",OFFSET(InputPriceData!F$15,CalculationsAndCharts!$A789+$A$11,IF($C$5,8,0),1,1))</f>
        <v>381.54998799999998</v>
      </c>
      <c r="H789" s="282">
        <f t="shared" ca="1" si="172"/>
        <v>383.22000100000002</v>
      </c>
      <c r="I789" s="292">
        <f t="shared" ca="1" si="173"/>
        <v>376.23001099999999</v>
      </c>
      <c r="J789" s="50">
        <f t="shared" ca="1" si="174"/>
        <v>6.9899900000000343</v>
      </c>
      <c r="K789" s="282"/>
      <c r="L789" s="282"/>
      <c r="M789" s="292">
        <f t="shared" ca="1" si="175"/>
        <v>8.6271888550427462</v>
      </c>
      <c r="N789" s="291"/>
      <c r="P789" s="292">
        <f t="shared" ca="1" si="176"/>
        <v>375.77900977753109</v>
      </c>
      <c r="Q789" s="301">
        <f t="shared" ca="1" si="177"/>
        <v>384.40619863257382</v>
      </c>
      <c r="R789" s="301">
        <f t="shared" ca="1" si="178"/>
        <v>367.15182092248835</v>
      </c>
      <c r="S789" s="50"/>
      <c r="T789" s="292"/>
      <c r="U789" s="265"/>
      <c r="V789" s="292">
        <f t="shared" ca="1" si="179"/>
        <v>375.77900977753109</v>
      </c>
      <c r="W789" s="241">
        <f t="shared" ca="1" si="180"/>
        <v>5.7709782224688979</v>
      </c>
      <c r="X789" s="351">
        <f t="shared" ca="1" si="181"/>
        <v>33.304189644210282</v>
      </c>
      <c r="Y789" s="50">
        <f t="shared" ca="1" si="171"/>
        <v>3.6501896322388885</v>
      </c>
      <c r="Z789" s="265">
        <f t="shared" ca="1" si="182"/>
        <v>385.20017763223888</v>
      </c>
      <c r="AA789" s="265">
        <f t="shared" ca="1" si="183"/>
        <v>377.89979836776109</v>
      </c>
      <c r="AB789" s="292"/>
      <c r="AC789" s="37"/>
      <c r="AD789" s="50"/>
      <c r="AE789" s="228"/>
      <c r="AF789" s="50"/>
      <c r="AG789" s="50"/>
      <c r="AH789" s="228"/>
      <c r="AI789" s="50"/>
      <c r="AJ789" s="50"/>
      <c r="AK789" s="50"/>
      <c r="AL789" s="68"/>
      <c r="AM789" s="246"/>
      <c r="AN789" s="241"/>
      <c r="AO789" s="68"/>
      <c r="AP789" s="68"/>
      <c r="AQ789" s="241"/>
      <c r="AR789" s="241"/>
      <c r="AS789" s="228"/>
      <c r="AT789" s="194"/>
      <c r="AU789" s="37"/>
      <c r="AV789" s="68"/>
      <c r="AW789" s="228"/>
      <c r="AX789" s="241"/>
      <c r="AY789" s="38"/>
      <c r="AZ789" s="38"/>
      <c r="BA789" s="55"/>
      <c r="BB789" s="55"/>
      <c r="BC789" s="3">
        <f t="shared" ca="1" si="184"/>
        <v>64450700</v>
      </c>
      <c r="BD789" s="3" t="e">
        <f t="shared" ca="1" si="185"/>
        <v>#N/A</v>
      </c>
      <c r="BE789" s="132"/>
      <c r="BF789" s="132"/>
      <c r="BG789" s="125"/>
      <c r="BJ789" s="68"/>
      <c r="BK789" s="68"/>
      <c r="BL789" s="68"/>
      <c r="BN789" s="169"/>
      <c r="BP789" s="68"/>
      <c r="BQ789" s="68"/>
      <c r="BR789" s="68"/>
      <c r="BU789" s="68"/>
      <c r="BV789" s="68"/>
      <c r="BW789" s="68"/>
      <c r="BX789" s="68"/>
      <c r="BZ789" s="237"/>
      <c r="CD789" s="237"/>
      <c r="CF789" s="68"/>
      <c r="CG789" s="68"/>
      <c r="CH789" s="237"/>
      <c r="CL789" s="237"/>
    </row>
    <row r="790" spans="1:90" x14ac:dyDescent="0.4">
      <c r="A790">
        <v>758</v>
      </c>
      <c r="B790" s="47">
        <f ca="1">IF(A790&gt;$A$8,"",OFFSET(InputPriceData!B$15,$A790+$A$11,0,1,1))</f>
        <v>44228</v>
      </c>
      <c r="C790" s="3">
        <f ca="1">IF(A790&gt;$A$8,"",OFFSET(InputPriceData!G$15,CalculationsAndCharts!$A790+$A$11,IF($C$5,8,0),1,1))</f>
        <v>75817600</v>
      </c>
      <c r="D790" s="4">
        <f ca="1">IF(A790&gt;$A$8,"",OFFSET(InputPriceData!C$15,CalculationsAndCharts!$A790+$A$11,IF($C$5,8,0),1,1))</f>
        <v>373.72000100000002</v>
      </c>
      <c r="E790" s="4">
        <f ca="1">IF(A790&gt;$A$8,"",OFFSET(InputPriceData!D$15,CalculationsAndCharts!$A790+$A$11,IF($C$5,8,0),1,1))</f>
        <v>377.33999599999999</v>
      </c>
      <c r="F790" s="4">
        <f ca="1">IF(A790&gt;$A$8,"",OFFSET(InputPriceData!E$15,CalculationsAndCharts!$A790+$A$11,IF($C$5,8,0),1,1))</f>
        <v>370.38000499999998</v>
      </c>
      <c r="G790" s="4">
        <f ca="1">IF(A790&gt;$A$8,"",OFFSET(InputPriceData!F$15,CalculationsAndCharts!$A790+$A$11,IF($C$5,8,0),1,1))</f>
        <v>376.23001099999999</v>
      </c>
      <c r="H790" s="282">
        <f t="shared" ca="1" si="172"/>
        <v>377.33999599999999</v>
      </c>
      <c r="I790" s="292">
        <f t="shared" ca="1" si="173"/>
        <v>370.07000699999998</v>
      </c>
      <c r="J790" s="50">
        <f t="shared" ca="1" si="174"/>
        <v>7.2699890000000096</v>
      </c>
      <c r="K790" s="282"/>
      <c r="L790" s="282"/>
      <c r="M790" s="292">
        <f t="shared" ca="1" si="175"/>
        <v>8.7188755344234163</v>
      </c>
      <c r="N790" s="291"/>
      <c r="P790" s="292">
        <f t="shared" ca="1" si="176"/>
        <v>375.2125344536795</v>
      </c>
      <c r="Q790" s="301">
        <f t="shared" ca="1" si="177"/>
        <v>383.93140998810293</v>
      </c>
      <c r="R790" s="301">
        <f t="shared" ca="1" si="178"/>
        <v>366.49365891925606</v>
      </c>
      <c r="S790" s="50"/>
      <c r="T790" s="292"/>
      <c r="U790" s="265"/>
      <c r="V790" s="292">
        <f t="shared" ca="1" si="179"/>
        <v>375.2125344536795</v>
      </c>
      <c r="W790" s="241">
        <f t="shared" ca="1" si="180"/>
        <v>1.0174765463204949</v>
      </c>
      <c r="X790" s="351">
        <f t="shared" ca="1" si="181"/>
        <v>1.0352585223122821</v>
      </c>
      <c r="Y790" s="50">
        <f t="shared" ca="1" si="171"/>
        <v>3.5002056085257283</v>
      </c>
      <c r="Z790" s="265">
        <f t="shared" ca="1" si="182"/>
        <v>379.73021660852572</v>
      </c>
      <c r="AA790" s="265">
        <f t="shared" ca="1" si="183"/>
        <v>372.72980539147426</v>
      </c>
      <c r="AB790" s="292"/>
      <c r="AC790" s="37"/>
      <c r="AD790" s="50"/>
      <c r="AE790" s="228"/>
      <c r="AF790" s="50"/>
      <c r="AG790" s="50"/>
      <c r="AH790" s="228"/>
      <c r="AI790" s="50"/>
      <c r="AJ790" s="50"/>
      <c r="AK790" s="50"/>
      <c r="AL790" s="68"/>
      <c r="AM790" s="246"/>
      <c r="AN790" s="241"/>
      <c r="AO790" s="68"/>
      <c r="AP790" s="68"/>
      <c r="AQ790" s="241"/>
      <c r="AR790" s="241"/>
      <c r="AS790" s="228"/>
      <c r="AT790" s="194"/>
      <c r="AU790" s="37"/>
      <c r="AV790" s="68"/>
      <c r="AW790" s="228"/>
      <c r="AX790" s="241"/>
      <c r="AY790" s="38"/>
      <c r="AZ790" s="38"/>
      <c r="BA790" s="55"/>
      <c r="BB790" s="55"/>
      <c r="BC790" s="3">
        <f t="shared" ca="1" si="184"/>
        <v>75817600</v>
      </c>
      <c r="BD790" s="3" t="e">
        <f t="shared" ca="1" si="185"/>
        <v>#N/A</v>
      </c>
      <c r="BE790" s="132"/>
      <c r="BF790" s="132"/>
      <c r="BG790" s="125"/>
      <c r="BJ790" s="68"/>
      <c r="BK790" s="68"/>
      <c r="BL790" s="68"/>
      <c r="BN790" s="169"/>
      <c r="BP790" s="68"/>
      <c r="BQ790" s="68"/>
      <c r="BR790" s="68"/>
      <c r="BU790" s="68"/>
      <c r="BV790" s="68"/>
      <c r="BW790" s="68"/>
      <c r="BX790" s="68"/>
      <c r="BZ790" s="237"/>
      <c r="CD790" s="237"/>
      <c r="CF790" s="68"/>
      <c r="CG790" s="68"/>
      <c r="CH790" s="237"/>
      <c r="CL790" s="237"/>
    </row>
    <row r="791" spans="1:90" x14ac:dyDescent="0.4">
      <c r="A791">
        <v>759</v>
      </c>
      <c r="B791" s="47">
        <f ca="1">IF(A791&gt;$A$8,"",OFFSET(InputPriceData!B$15,$A791+$A$11,0,1,1))</f>
        <v>44225</v>
      </c>
      <c r="C791" s="3">
        <f ca="1">IF(A791&gt;$A$8,"",OFFSET(InputPriceData!G$15,CalculationsAndCharts!$A791+$A$11,IF($C$5,8,0),1,1))</f>
        <v>126765100</v>
      </c>
      <c r="D791" s="4">
        <f ca="1">IF(A791&gt;$A$8,"",OFFSET(InputPriceData!C$15,CalculationsAndCharts!$A791+$A$11,IF($C$5,8,0),1,1))</f>
        <v>375.63000499999998</v>
      </c>
      <c r="E791" s="4">
        <f ca="1">IF(A791&gt;$A$8,"",OFFSET(InputPriceData!D$15,CalculationsAndCharts!$A791+$A$11,IF($C$5,8,0),1,1))</f>
        <v>376.67001299999998</v>
      </c>
      <c r="F791" s="4">
        <f ca="1">IF(A791&gt;$A$8,"",OFFSET(InputPriceData!E$15,CalculationsAndCharts!$A791+$A$11,IF($C$5,8,0),1,1))</f>
        <v>368.26998900000001</v>
      </c>
      <c r="G791" s="4">
        <f ca="1">IF(A791&gt;$A$8,"",OFFSET(InputPriceData!F$15,CalculationsAndCharts!$A791+$A$11,IF($C$5,8,0),1,1))</f>
        <v>370.07000699999998</v>
      </c>
      <c r="H791" s="282">
        <f t="shared" ca="1" si="172"/>
        <v>377.63000499999998</v>
      </c>
      <c r="I791" s="292">
        <f t="shared" ca="1" si="173"/>
        <v>368.26998900000001</v>
      </c>
      <c r="J791" s="50">
        <f t="shared" ca="1" si="174"/>
        <v>9.3600159999999732</v>
      </c>
      <c r="K791" s="282"/>
      <c r="L791" s="282"/>
      <c r="M791" s="292">
        <f t="shared" ca="1" si="175"/>
        <v>8.0763322732116336</v>
      </c>
      <c r="N791" s="291"/>
      <c r="P791" s="292">
        <f t="shared" ca="1" si="176"/>
        <v>377.63896093317095</v>
      </c>
      <c r="Q791" s="301">
        <f t="shared" ca="1" si="177"/>
        <v>385.71529320638257</v>
      </c>
      <c r="R791" s="301">
        <f t="shared" ca="1" si="178"/>
        <v>369.56262865995933</v>
      </c>
      <c r="S791" s="50"/>
      <c r="T791" s="292"/>
      <c r="U791" s="265"/>
      <c r="V791" s="292">
        <f t="shared" ca="1" si="179"/>
        <v>377.63896093317095</v>
      </c>
      <c r="W791" s="241">
        <f t="shared" ca="1" si="180"/>
        <v>-7.5689539331709739</v>
      </c>
      <c r="X791" s="351">
        <f t="shared" ca="1" si="181"/>
        <v>57.289063642464356</v>
      </c>
      <c r="Y791" s="50">
        <f t="shared" ca="1" si="171"/>
        <v>3.514485113408075</v>
      </c>
      <c r="Z791" s="265">
        <f t="shared" ca="1" si="182"/>
        <v>373.58449211340803</v>
      </c>
      <c r="AA791" s="265">
        <f t="shared" ca="1" si="183"/>
        <v>366.55552188659192</v>
      </c>
      <c r="AB791" s="292"/>
      <c r="AC791" s="37"/>
      <c r="AD791" s="50"/>
      <c r="AE791" s="228"/>
      <c r="AF791" s="50"/>
      <c r="AG791" s="50"/>
      <c r="AH791" s="228"/>
      <c r="AI791" s="50"/>
      <c r="AJ791" s="50"/>
      <c r="AK791" s="50"/>
      <c r="AL791" s="68"/>
      <c r="AM791" s="246"/>
      <c r="AN791" s="241"/>
      <c r="AO791" s="68"/>
      <c r="AP791" s="68"/>
      <c r="AQ791" s="241"/>
      <c r="AR791" s="241"/>
      <c r="AS791" s="228"/>
      <c r="AT791" s="194"/>
      <c r="AU791" s="37"/>
      <c r="AV791" s="68"/>
      <c r="AW791" s="228"/>
      <c r="AX791" s="241"/>
      <c r="AY791" s="38"/>
      <c r="AZ791" s="38"/>
      <c r="BA791" s="55"/>
      <c r="BB791" s="55"/>
      <c r="BC791" s="3" t="e">
        <f t="shared" ca="1" si="184"/>
        <v>#N/A</v>
      </c>
      <c r="BD791" s="3">
        <f t="shared" ca="1" si="185"/>
        <v>126765100</v>
      </c>
      <c r="BE791" s="132"/>
      <c r="BF791" s="132"/>
      <c r="BG791" s="125"/>
      <c r="BJ791" s="68"/>
      <c r="BK791" s="68"/>
      <c r="BL791" s="68"/>
      <c r="BN791" s="169"/>
      <c r="BP791" s="68"/>
      <c r="BQ791" s="68"/>
      <c r="BR791" s="68"/>
      <c r="BU791" s="68"/>
      <c r="BV791" s="68"/>
      <c r="BW791" s="68"/>
      <c r="BX791" s="68"/>
      <c r="BZ791" s="237"/>
      <c r="CD791" s="237"/>
      <c r="CF791" s="68"/>
      <c r="CG791" s="68"/>
      <c r="CH791" s="237"/>
      <c r="CL791" s="237"/>
    </row>
    <row r="792" spans="1:90" x14ac:dyDescent="0.4">
      <c r="A792">
        <v>760</v>
      </c>
      <c r="B792" s="47">
        <f ca="1">IF(A792&gt;$A$8,"",OFFSET(InputPriceData!B$15,$A792+$A$11,0,1,1))</f>
        <v>44224</v>
      </c>
      <c r="C792" s="3">
        <f ca="1">IF(A792&gt;$A$8,"",OFFSET(InputPriceData!G$15,CalculationsAndCharts!$A792+$A$11,IF($C$5,8,0),1,1))</f>
        <v>94198100</v>
      </c>
      <c r="D792" s="4">
        <f ca="1">IF(A792&gt;$A$8,"",OFFSET(InputPriceData!C$15,CalculationsAndCharts!$A792+$A$11,IF($C$5,8,0),1,1))</f>
        <v>376.35998499999999</v>
      </c>
      <c r="E792" s="4">
        <f ca="1">IF(A792&gt;$A$8,"",OFFSET(InputPriceData!D$15,CalculationsAndCharts!$A792+$A$11,IF($C$5,8,0),1,1))</f>
        <v>381.92999300000002</v>
      </c>
      <c r="F792" s="4">
        <f ca="1">IF(A792&gt;$A$8,"",OFFSET(InputPriceData!E$15,CalculationsAndCharts!$A792+$A$11,IF($C$5,8,0),1,1))</f>
        <v>375.89001500000001</v>
      </c>
      <c r="G792" s="4">
        <f ca="1">IF(A792&gt;$A$8,"",OFFSET(InputPriceData!F$15,CalculationsAndCharts!$A792+$A$11,IF($C$5,8,0),1,1))</f>
        <v>377.63000499999998</v>
      </c>
      <c r="H792" s="282">
        <f t="shared" ca="1" si="172"/>
        <v>381.92999300000002</v>
      </c>
      <c r="I792" s="292">
        <f t="shared" ca="1" si="173"/>
        <v>374.41000400000001</v>
      </c>
      <c r="J792" s="50">
        <f t="shared" ca="1" si="174"/>
        <v>7.5199890000000096</v>
      </c>
      <c r="K792" s="282"/>
      <c r="L792" s="282"/>
      <c r="M792" s="292">
        <f t="shared" ca="1" si="175"/>
        <v>7.0416274570280404</v>
      </c>
      <c r="N792" s="291"/>
      <c r="P792" s="292">
        <f t="shared" ca="1" si="176"/>
        <v>380.52099126777722</v>
      </c>
      <c r="Q792" s="301">
        <f t="shared" ca="1" si="177"/>
        <v>387.56261872480525</v>
      </c>
      <c r="R792" s="301">
        <f t="shared" ca="1" si="178"/>
        <v>373.47936381074919</v>
      </c>
      <c r="S792" s="50"/>
      <c r="T792" s="292"/>
      <c r="U792" s="265"/>
      <c r="V792" s="292">
        <f t="shared" ca="1" si="179"/>
        <v>380.52099126777722</v>
      </c>
      <c r="W792" s="241">
        <f t="shared" ca="1" si="180"/>
        <v>-2.8909862677772367</v>
      </c>
      <c r="X792" s="351">
        <f t="shared" ca="1" si="181"/>
        <v>8.3578016004765558</v>
      </c>
      <c r="Y792" s="50">
        <f t="shared" ca="1" si="171"/>
        <v>3.0866658525200532</v>
      </c>
      <c r="Z792" s="265">
        <f t="shared" ca="1" si="182"/>
        <v>380.71667085252005</v>
      </c>
      <c r="AA792" s="265">
        <f t="shared" ca="1" si="183"/>
        <v>374.54333914747991</v>
      </c>
      <c r="AB792" s="292"/>
      <c r="AC792" s="37"/>
      <c r="AD792" s="50"/>
      <c r="AE792" s="228"/>
      <c r="AF792" s="50"/>
      <c r="AG792" s="50"/>
      <c r="AH792" s="228"/>
      <c r="AI792" s="50"/>
      <c r="AJ792" s="50"/>
      <c r="AK792" s="50"/>
      <c r="AL792" s="68"/>
      <c r="AM792" s="246"/>
      <c r="AN792" s="241"/>
      <c r="AO792" s="68"/>
      <c r="AP792" s="68"/>
      <c r="AQ792" s="241"/>
      <c r="AR792" s="241"/>
      <c r="AS792" s="228"/>
      <c r="AT792" s="194"/>
      <c r="AU792" s="37"/>
      <c r="AV792" s="68"/>
      <c r="AW792" s="228"/>
      <c r="AX792" s="241"/>
      <c r="AY792" s="38"/>
      <c r="AZ792" s="38"/>
      <c r="BA792" s="55"/>
      <c r="BB792" s="55"/>
      <c r="BC792" s="3">
        <f t="shared" ca="1" si="184"/>
        <v>94198100</v>
      </c>
      <c r="BD792" s="3" t="e">
        <f t="shared" ca="1" si="185"/>
        <v>#N/A</v>
      </c>
      <c r="BE792" s="132"/>
      <c r="BF792" s="132"/>
      <c r="BG792" s="125"/>
      <c r="BJ792" s="68"/>
      <c r="BK792" s="68"/>
      <c r="BL792" s="68"/>
      <c r="BN792" s="169"/>
      <c r="BP792" s="68"/>
      <c r="BQ792" s="68"/>
      <c r="BR792" s="68"/>
      <c r="BU792" s="68"/>
      <c r="BV792" s="68"/>
      <c r="BW792" s="68"/>
      <c r="BX792" s="68"/>
      <c r="BZ792" s="237"/>
      <c r="CD792" s="237"/>
      <c r="CF792" s="68"/>
      <c r="CG792" s="68"/>
      <c r="CH792" s="237"/>
      <c r="CL792" s="237"/>
    </row>
    <row r="793" spans="1:90" x14ac:dyDescent="0.4">
      <c r="A793">
        <v>761</v>
      </c>
      <c r="B793" s="47">
        <f ca="1">IF(A793&gt;$A$8,"",OFFSET(InputPriceData!B$15,$A793+$A$11,0,1,1))</f>
        <v>44223</v>
      </c>
      <c r="C793" s="3">
        <f ca="1">IF(A793&gt;$A$8,"",OFFSET(InputPriceData!G$15,CalculationsAndCharts!$A793+$A$11,IF($C$5,8,0),1,1))</f>
        <v>123351100</v>
      </c>
      <c r="D793" s="4">
        <f ca="1">IF(A793&gt;$A$8,"",OFFSET(InputPriceData!C$15,CalculationsAndCharts!$A793+$A$11,IF($C$5,8,0),1,1))</f>
        <v>380.22000100000002</v>
      </c>
      <c r="E793" s="4">
        <f ca="1">IF(A793&gt;$A$8,"",OFFSET(InputPriceData!D$15,CalculationsAndCharts!$A793+$A$11,IF($C$5,8,0),1,1))</f>
        <v>380.32000699999998</v>
      </c>
      <c r="F793" s="4">
        <f ca="1">IF(A793&gt;$A$8,"",OFFSET(InputPriceData!E$15,CalculationsAndCharts!$A793+$A$11,IF($C$5,8,0),1,1))</f>
        <v>372.01001000000002</v>
      </c>
      <c r="G793" s="4">
        <f ca="1">IF(A793&gt;$A$8,"",OFFSET(InputPriceData!F$15,CalculationsAndCharts!$A793+$A$11,IF($C$5,8,0),1,1))</f>
        <v>374.41000400000001</v>
      </c>
      <c r="H793" s="282">
        <f t="shared" ca="1" si="172"/>
        <v>383.790009</v>
      </c>
      <c r="I793" s="292">
        <f t="shared" ca="1" si="173"/>
        <v>372.01001000000002</v>
      </c>
      <c r="J793" s="50">
        <f t="shared" ca="1" si="174"/>
        <v>11.779998999999975</v>
      </c>
      <c r="K793" s="282"/>
      <c r="L793" s="282"/>
      <c r="M793" s="292">
        <f t="shared" ca="1" si="175"/>
        <v>4.9983482563085921</v>
      </c>
      <c r="N793" s="291"/>
      <c r="P793" s="292">
        <f t="shared" ca="1" si="176"/>
        <v>383.11301509748898</v>
      </c>
      <c r="Q793" s="301">
        <f t="shared" ca="1" si="177"/>
        <v>388.11136335379757</v>
      </c>
      <c r="R793" s="301">
        <f t="shared" ca="1" si="178"/>
        <v>378.11466684118039</v>
      </c>
      <c r="S793" s="50"/>
      <c r="T793" s="292"/>
      <c r="U793" s="265"/>
      <c r="V793" s="292">
        <f t="shared" ca="1" si="179"/>
        <v>383.11301509748898</v>
      </c>
      <c r="W793" s="241">
        <f t="shared" ca="1" si="180"/>
        <v>-8.7030110974889681</v>
      </c>
      <c r="X793" s="351">
        <f t="shared" ca="1" si="181"/>
        <v>75.742402163016138</v>
      </c>
      <c r="Y793" s="50">
        <f t="shared" ca="1" si="171"/>
        <v>3.0295098302392938</v>
      </c>
      <c r="Z793" s="265">
        <f t="shared" ca="1" si="182"/>
        <v>377.43951383023932</v>
      </c>
      <c r="AA793" s="265">
        <f t="shared" ca="1" si="183"/>
        <v>371.38049416976071</v>
      </c>
      <c r="AB793" s="292"/>
      <c r="AC793" s="37"/>
      <c r="AD793" s="50"/>
      <c r="AE793" s="228"/>
      <c r="AF793" s="50"/>
      <c r="AG793" s="50"/>
      <c r="AH793" s="228"/>
      <c r="AI793" s="50"/>
      <c r="AJ793" s="50"/>
      <c r="AK793" s="50"/>
      <c r="AL793" s="68"/>
      <c r="AM793" s="246"/>
      <c r="AN793" s="241"/>
      <c r="AO793" s="68"/>
      <c r="AP793" s="68"/>
      <c r="AQ793" s="241"/>
      <c r="AR793" s="241"/>
      <c r="AS793" s="228"/>
      <c r="AT793" s="194"/>
      <c r="AU793" s="37"/>
      <c r="AV793" s="68"/>
      <c r="AW793" s="228"/>
      <c r="AX793" s="241"/>
      <c r="AY793" s="38"/>
      <c r="AZ793" s="38"/>
      <c r="BA793" s="55"/>
      <c r="BB793" s="55"/>
      <c r="BC793" s="3" t="e">
        <f t="shared" ca="1" si="184"/>
        <v>#N/A</v>
      </c>
      <c r="BD793" s="3">
        <f t="shared" ca="1" si="185"/>
        <v>123351100</v>
      </c>
      <c r="BE793" s="132"/>
      <c r="BF793" s="132"/>
      <c r="BG793" s="125"/>
      <c r="BJ793" s="68"/>
      <c r="BK793" s="68"/>
      <c r="BL793" s="68"/>
      <c r="BN793" s="169"/>
      <c r="BP793" s="68"/>
      <c r="BQ793" s="68"/>
      <c r="BR793" s="68"/>
      <c r="BU793" s="68"/>
      <c r="BV793" s="68"/>
      <c r="BW793" s="68"/>
      <c r="BX793" s="68"/>
      <c r="BZ793" s="237"/>
      <c r="CD793" s="237"/>
      <c r="CF793" s="68"/>
      <c r="CG793" s="68"/>
      <c r="CH793" s="237"/>
      <c r="CL793" s="237"/>
    </row>
    <row r="794" spans="1:90" x14ac:dyDescent="0.4">
      <c r="A794">
        <v>762</v>
      </c>
      <c r="B794" s="47">
        <f ca="1">IF(A794&gt;$A$8,"",OFFSET(InputPriceData!B$15,$A794+$A$11,0,1,1))</f>
        <v>44222</v>
      </c>
      <c r="C794" s="3">
        <f ca="1">IF(A794&gt;$A$8,"",OFFSET(InputPriceData!G$15,CalculationsAndCharts!$A794+$A$11,IF($C$5,8,0),1,1))</f>
        <v>42665300</v>
      </c>
      <c r="D794" s="4">
        <f ca="1">IF(A794&gt;$A$8,"",OFFSET(InputPriceData!C$15,CalculationsAndCharts!$A794+$A$11,IF($C$5,8,0),1,1))</f>
        <v>385.41000400000001</v>
      </c>
      <c r="E794" s="4">
        <f ca="1">IF(A794&gt;$A$8,"",OFFSET(InputPriceData!D$15,CalculationsAndCharts!$A794+$A$11,IF($C$5,8,0),1,1))</f>
        <v>385.85000600000001</v>
      </c>
      <c r="F794" s="4">
        <f ca="1">IF(A794&gt;$A$8,"",OFFSET(InputPriceData!E$15,CalculationsAndCharts!$A794+$A$11,IF($C$5,8,0),1,1))</f>
        <v>383.540009</v>
      </c>
      <c r="G794" s="4">
        <f ca="1">IF(A794&gt;$A$8,"",OFFSET(InputPriceData!F$15,CalculationsAndCharts!$A794+$A$11,IF($C$5,8,0),1,1))</f>
        <v>383.790009</v>
      </c>
      <c r="H794" s="282">
        <f t="shared" ca="1" si="172"/>
        <v>385.85000600000001</v>
      </c>
      <c r="I794" s="292">
        <f t="shared" ca="1" si="173"/>
        <v>383.540009</v>
      </c>
      <c r="J794" s="50">
        <f t="shared" ca="1" si="174"/>
        <v>2.3099970000000098</v>
      </c>
      <c r="K794" s="282"/>
      <c r="L794" s="282"/>
      <c r="M794" s="292">
        <f t="shared" ca="1" si="175"/>
        <v>3.6818587630264061</v>
      </c>
      <c r="N794" s="291"/>
      <c r="P794" s="292">
        <f t="shared" ca="1" si="176"/>
        <v>384.74795999408343</v>
      </c>
      <c r="Q794" s="301">
        <f t="shared" ca="1" si="177"/>
        <v>388.42981875710984</v>
      </c>
      <c r="R794" s="301">
        <f t="shared" ca="1" si="178"/>
        <v>381.06610123105702</v>
      </c>
      <c r="S794" s="50"/>
      <c r="T794" s="292"/>
      <c r="U794" s="265"/>
      <c r="V794" s="292">
        <f t="shared" ca="1" si="179"/>
        <v>384.74795999408343</v>
      </c>
      <c r="W794" s="241">
        <f t="shared" ca="1" si="180"/>
        <v>-0.95795099408343276</v>
      </c>
      <c r="X794" s="351">
        <f t="shared" ca="1" si="181"/>
        <v>0.91767010706543706</v>
      </c>
      <c r="Y794" s="50">
        <f t="shared" ca="1" si="171"/>
        <v>2.416481530396509</v>
      </c>
      <c r="Z794" s="265">
        <f t="shared" ca="1" si="182"/>
        <v>386.20649053039648</v>
      </c>
      <c r="AA794" s="265">
        <f t="shared" ca="1" si="183"/>
        <v>381.37352746960352</v>
      </c>
      <c r="AB794" s="292"/>
      <c r="AC794" s="37"/>
      <c r="AD794" s="50"/>
      <c r="AE794" s="228"/>
      <c r="AF794" s="50"/>
      <c r="AG794" s="50"/>
      <c r="AH794" s="228"/>
      <c r="AI794" s="50"/>
      <c r="AJ794" s="50"/>
      <c r="AK794" s="50"/>
      <c r="AL794" s="68"/>
      <c r="AM794" s="246"/>
      <c r="AN794" s="241"/>
      <c r="AO794" s="68"/>
      <c r="AP794" s="68"/>
      <c r="AQ794" s="241"/>
      <c r="AR794" s="241"/>
      <c r="AS794" s="228"/>
      <c r="AT794" s="194"/>
      <c r="AU794" s="37"/>
      <c r="AV794" s="68"/>
      <c r="AW794" s="228"/>
      <c r="AX794" s="241"/>
      <c r="AY794" s="38"/>
      <c r="AZ794" s="38"/>
      <c r="BA794" s="55"/>
      <c r="BB794" s="55"/>
      <c r="BC794" s="3" t="e">
        <f t="shared" ca="1" si="184"/>
        <v>#N/A</v>
      </c>
      <c r="BD794" s="3">
        <f t="shared" ca="1" si="185"/>
        <v>42665300</v>
      </c>
      <c r="BE794" s="132"/>
      <c r="BF794" s="132"/>
      <c r="BG794" s="125"/>
      <c r="BJ794" s="68"/>
      <c r="BK794" s="68"/>
      <c r="BL794" s="68"/>
      <c r="BN794" s="169"/>
      <c r="BP794" s="68"/>
      <c r="BQ794" s="68"/>
      <c r="BR794" s="68"/>
      <c r="BU794" s="68"/>
      <c r="BV794" s="68"/>
      <c r="BW794" s="68"/>
      <c r="BX794" s="68"/>
      <c r="BZ794" s="237"/>
      <c r="CD794" s="237"/>
      <c r="CF794" s="68"/>
      <c r="CG794" s="68"/>
      <c r="CH794" s="237"/>
      <c r="CL794" s="237"/>
    </row>
    <row r="795" spans="1:90" x14ac:dyDescent="0.4">
      <c r="A795">
        <v>763</v>
      </c>
      <c r="B795" s="47">
        <f ca="1">IF(A795&gt;$A$8,"",OFFSET(InputPriceData!B$15,$A795+$A$11,0,1,1))</f>
        <v>44221</v>
      </c>
      <c r="C795" s="3">
        <f ca="1">IF(A795&gt;$A$8,"",OFFSET(InputPriceData!G$15,CalculationsAndCharts!$A795+$A$11,IF($C$5,8,0),1,1))</f>
        <v>70402000</v>
      </c>
      <c r="D795" s="4">
        <f ca="1">IF(A795&gt;$A$8,"",OFFSET(InputPriceData!C$15,CalculationsAndCharts!$A795+$A$11,IF($C$5,8,0),1,1))</f>
        <v>383.67001299999998</v>
      </c>
      <c r="E795" s="4">
        <f ca="1">IF(A795&gt;$A$8,"",OFFSET(InputPriceData!D$15,CalculationsAndCharts!$A795+$A$11,IF($C$5,8,0),1,1))</f>
        <v>384.76998900000001</v>
      </c>
      <c r="F795" s="4">
        <f ca="1">IF(A795&gt;$A$8,"",OFFSET(InputPriceData!E$15,CalculationsAndCharts!$A795+$A$11,IF($C$5,8,0),1,1))</f>
        <v>378.459991</v>
      </c>
      <c r="G795" s="4">
        <f ca="1">IF(A795&gt;$A$8,"",OFFSET(InputPriceData!F$15,CalculationsAndCharts!$A795+$A$11,IF($C$5,8,0),1,1))</f>
        <v>384.39001500000001</v>
      </c>
      <c r="H795" s="282">
        <f t="shared" ca="1" si="172"/>
        <v>384.76998900000001</v>
      </c>
      <c r="I795" s="292">
        <f t="shared" ca="1" si="173"/>
        <v>378.459991</v>
      </c>
      <c r="J795" s="50">
        <f t="shared" ca="1" si="174"/>
        <v>6.3099980000000073</v>
      </c>
      <c r="K795" s="282"/>
      <c r="L795" s="282"/>
      <c r="M795" s="292">
        <f t="shared" ca="1" si="175"/>
        <v>3.404581734018163</v>
      </c>
      <c r="N795" s="291"/>
      <c r="P795" s="292">
        <f t="shared" ca="1" si="176"/>
        <v>384.11804113397267</v>
      </c>
      <c r="Q795" s="301">
        <f t="shared" ca="1" si="177"/>
        <v>387.52262286799083</v>
      </c>
      <c r="R795" s="301">
        <f t="shared" ca="1" si="178"/>
        <v>380.7134593999545</v>
      </c>
      <c r="S795" s="50"/>
      <c r="T795" s="292"/>
      <c r="U795" s="265"/>
      <c r="V795" s="292">
        <f t="shared" ca="1" si="179"/>
        <v>384.11804113397267</v>
      </c>
      <c r="W795" s="241">
        <f t="shared" ca="1" si="180"/>
        <v>0.27197386602733786</v>
      </c>
      <c r="X795" s="351">
        <f t="shared" ca="1" si="181"/>
        <v>7.3969783801856329E-2</v>
      </c>
      <c r="Y795" s="50">
        <f t="shared" ca="1" si="171"/>
        <v>2.4110680173951851</v>
      </c>
      <c r="Z795" s="265">
        <f t="shared" ca="1" si="182"/>
        <v>386.80108301739517</v>
      </c>
      <c r="AA795" s="265">
        <f t="shared" ca="1" si="183"/>
        <v>381.97894698260484</v>
      </c>
      <c r="AB795" s="292"/>
      <c r="AC795" s="37"/>
      <c r="AD795" s="50"/>
      <c r="AE795" s="228"/>
      <c r="AF795" s="50"/>
      <c r="AG795" s="50"/>
      <c r="AH795" s="228"/>
      <c r="AI795" s="50"/>
      <c r="AJ795" s="50"/>
      <c r="AK795" s="50"/>
      <c r="AL795" s="68"/>
      <c r="AM795" s="246"/>
      <c r="AN795" s="241"/>
      <c r="AO795" s="68"/>
      <c r="AP795" s="68"/>
      <c r="AQ795" s="241"/>
      <c r="AR795" s="241"/>
      <c r="AS795" s="228"/>
      <c r="AT795" s="194"/>
      <c r="AU795" s="37"/>
      <c r="AV795" s="68"/>
      <c r="AW795" s="228"/>
      <c r="AX795" s="241"/>
      <c r="AY795" s="38"/>
      <c r="AZ795" s="38"/>
      <c r="BA795" s="55"/>
      <c r="BB795" s="55"/>
      <c r="BC795" s="3">
        <f t="shared" ca="1" si="184"/>
        <v>70402000</v>
      </c>
      <c r="BD795" s="3" t="e">
        <f t="shared" ca="1" si="185"/>
        <v>#N/A</v>
      </c>
      <c r="BE795" s="132"/>
      <c r="BF795" s="132"/>
      <c r="BG795" s="125"/>
      <c r="BJ795" s="68"/>
      <c r="BK795" s="68"/>
      <c r="BL795" s="68"/>
      <c r="BN795" s="169"/>
      <c r="BP795" s="68"/>
      <c r="BQ795" s="68"/>
      <c r="BR795" s="68"/>
      <c r="BU795" s="68"/>
      <c r="BV795" s="68"/>
      <c r="BW795" s="68"/>
      <c r="BX795" s="68"/>
      <c r="BZ795" s="237"/>
      <c r="CD795" s="237"/>
      <c r="CF795" s="68"/>
      <c r="CG795" s="68"/>
      <c r="CH795" s="237"/>
      <c r="CL795" s="237"/>
    </row>
    <row r="796" spans="1:90" x14ac:dyDescent="0.4">
      <c r="A796">
        <v>764</v>
      </c>
      <c r="B796" s="47">
        <f ca="1">IF(A796&gt;$A$8,"",OFFSET(InputPriceData!B$15,$A796+$A$11,0,1,1))</f>
        <v>44218</v>
      </c>
      <c r="C796" s="3">
        <f ca="1">IF(A796&gt;$A$8,"",OFFSET(InputPriceData!G$15,CalculationsAndCharts!$A796+$A$11,IF($C$5,8,0),1,1))</f>
        <v>52860500</v>
      </c>
      <c r="D796" s="4">
        <f ca="1">IF(A796&gt;$A$8,"",OFFSET(InputPriceData!C$15,CalculationsAndCharts!$A796+$A$11,IF($C$5,8,0),1,1))</f>
        <v>382.25</v>
      </c>
      <c r="E796" s="4">
        <f ca="1">IF(A796&gt;$A$8,"",OFFSET(InputPriceData!D$15,CalculationsAndCharts!$A796+$A$11,IF($C$5,8,0),1,1))</f>
        <v>384.13000499999998</v>
      </c>
      <c r="F796" s="4">
        <f ca="1">IF(A796&gt;$A$8,"",OFFSET(InputPriceData!E$15,CalculationsAndCharts!$A796+$A$11,IF($C$5,8,0),1,1))</f>
        <v>381.83999599999999</v>
      </c>
      <c r="G796" s="4">
        <f ca="1">IF(A796&gt;$A$8,"",OFFSET(InputPriceData!F$15,CalculationsAndCharts!$A796+$A$11,IF($C$5,8,0),1,1))</f>
        <v>382.88000499999998</v>
      </c>
      <c r="H796" s="282">
        <f t="shared" ca="1" si="172"/>
        <v>384.23998999999998</v>
      </c>
      <c r="I796" s="292">
        <f t="shared" ca="1" si="173"/>
        <v>381.83999599999999</v>
      </c>
      <c r="J796" s="50">
        <f t="shared" ca="1" si="174"/>
        <v>2.3999939999999924</v>
      </c>
      <c r="K796" s="282"/>
      <c r="L796" s="282"/>
      <c r="M796" s="292">
        <f t="shared" ca="1" si="175"/>
        <v>3.0613889870398925</v>
      </c>
      <c r="N796" s="291"/>
      <c r="P796" s="292">
        <f t="shared" ca="1" si="176"/>
        <v>383.35881279666478</v>
      </c>
      <c r="Q796" s="301">
        <f t="shared" ca="1" si="177"/>
        <v>386.42020178370467</v>
      </c>
      <c r="R796" s="301">
        <f t="shared" ca="1" si="178"/>
        <v>380.29742380962489</v>
      </c>
      <c r="S796" s="50"/>
      <c r="T796" s="292"/>
      <c r="U796" s="265"/>
      <c r="V796" s="292">
        <f t="shared" ca="1" si="179"/>
        <v>383.35881279666478</v>
      </c>
      <c r="W796" s="241">
        <f t="shared" ca="1" si="180"/>
        <v>-0.47880779666479611</v>
      </c>
      <c r="X796" s="351">
        <f t="shared" ca="1" si="181"/>
        <v>0.22925690614699673</v>
      </c>
      <c r="Y796" s="50">
        <f t="shared" ca="1" si="171"/>
        <v>2.4199679272277712</v>
      </c>
      <c r="Z796" s="265">
        <f t="shared" ca="1" si="182"/>
        <v>385.29997292722777</v>
      </c>
      <c r="AA796" s="265">
        <f t="shared" ca="1" si="183"/>
        <v>380.4600370727722</v>
      </c>
      <c r="AB796" s="292"/>
      <c r="AC796" s="37"/>
      <c r="AD796" s="50"/>
      <c r="AE796" s="228"/>
      <c r="AF796" s="50"/>
      <c r="AG796" s="50"/>
      <c r="AH796" s="228"/>
      <c r="AI796" s="50"/>
      <c r="AJ796" s="50"/>
      <c r="AK796" s="50"/>
      <c r="AL796" s="68"/>
      <c r="AM796" s="246"/>
      <c r="AN796" s="241"/>
      <c r="AO796" s="68"/>
      <c r="AP796" s="68"/>
      <c r="AQ796" s="241"/>
      <c r="AR796" s="241"/>
      <c r="AS796" s="228"/>
      <c r="AT796" s="194"/>
      <c r="AU796" s="37"/>
      <c r="AV796" s="68"/>
      <c r="AW796" s="228"/>
      <c r="AX796" s="241"/>
      <c r="AY796" s="38"/>
      <c r="AZ796" s="38"/>
      <c r="BA796" s="55"/>
      <c r="BB796" s="55"/>
      <c r="BC796" s="3" t="e">
        <f t="shared" ca="1" si="184"/>
        <v>#N/A</v>
      </c>
      <c r="BD796" s="3">
        <f t="shared" ca="1" si="185"/>
        <v>52860500</v>
      </c>
      <c r="BE796" s="132"/>
      <c r="BF796" s="132"/>
      <c r="BG796" s="125"/>
      <c r="BJ796" s="68"/>
      <c r="BK796" s="68"/>
      <c r="BL796" s="68"/>
      <c r="BN796" s="169"/>
      <c r="BP796" s="68"/>
      <c r="BQ796" s="68"/>
      <c r="BR796" s="68"/>
      <c r="BU796" s="68"/>
      <c r="BV796" s="68"/>
      <c r="BW796" s="68"/>
      <c r="BX796" s="68"/>
      <c r="BZ796" s="237"/>
      <c r="CD796" s="237"/>
      <c r="CF796" s="68"/>
      <c r="CG796" s="68"/>
      <c r="CH796" s="237"/>
      <c r="CL796" s="237"/>
    </row>
    <row r="797" spans="1:90" x14ac:dyDescent="0.4">
      <c r="A797">
        <v>765</v>
      </c>
      <c r="B797" s="47">
        <f ca="1">IF(A797&gt;$A$8,"",OFFSET(InputPriceData!B$15,$A797+$A$11,0,1,1))</f>
        <v>44217</v>
      </c>
      <c r="C797" s="3">
        <f ca="1">IF(A797&gt;$A$8,"",OFFSET(InputPriceData!G$15,CalculationsAndCharts!$A797+$A$11,IF($C$5,8,0),1,1))</f>
        <v>47840100</v>
      </c>
      <c r="D797" s="4">
        <f ca="1">IF(A797&gt;$A$8,"",OFFSET(InputPriceData!C$15,CalculationsAndCharts!$A797+$A$11,IF($C$5,8,0),1,1))</f>
        <v>384.48998999999998</v>
      </c>
      <c r="E797" s="4">
        <f ca="1">IF(A797&gt;$A$8,"",OFFSET(InputPriceData!D$15,CalculationsAndCharts!$A797+$A$11,IF($C$5,8,0),1,1))</f>
        <v>384.95001200000002</v>
      </c>
      <c r="F797" s="4">
        <f ca="1">IF(A797&gt;$A$8,"",OFFSET(InputPriceData!E$15,CalculationsAndCharts!$A797+$A$11,IF($C$5,8,0),1,1))</f>
        <v>383.25</v>
      </c>
      <c r="G797" s="4">
        <f ca="1">IF(A797&gt;$A$8,"",OFFSET(InputPriceData!F$15,CalculationsAndCharts!$A797+$A$11,IF($C$5,8,0),1,1))</f>
        <v>384.23998999999998</v>
      </c>
      <c r="H797" s="282">
        <f t="shared" ca="1" si="172"/>
        <v>384.95001200000002</v>
      </c>
      <c r="I797" s="292">
        <f t="shared" ca="1" si="173"/>
        <v>383.25</v>
      </c>
      <c r="J797" s="50">
        <f t="shared" ca="1" si="174"/>
        <v>1.7000120000000152</v>
      </c>
      <c r="K797" s="282"/>
      <c r="L797" s="282"/>
      <c r="M797" s="292">
        <f t="shared" ca="1" si="175"/>
        <v>3.8327673231825603</v>
      </c>
      <c r="N797" s="291"/>
      <c r="P797" s="292">
        <f t="shared" ca="1" si="176"/>
        <v>382.24632799866254</v>
      </c>
      <c r="Q797" s="301">
        <f t="shared" ca="1" si="177"/>
        <v>386.0790953218451</v>
      </c>
      <c r="R797" s="301">
        <f t="shared" ca="1" si="178"/>
        <v>378.41356067547997</v>
      </c>
      <c r="S797" s="50"/>
      <c r="T797" s="292"/>
      <c r="U797" s="265"/>
      <c r="V797" s="292">
        <f t="shared" ca="1" si="179"/>
        <v>382.24632799866254</v>
      </c>
      <c r="W797" s="241">
        <f t="shared" ca="1" si="180"/>
        <v>1.9936620013374409</v>
      </c>
      <c r="X797" s="351">
        <f t="shared" ca="1" si="181"/>
        <v>3.97468817557681</v>
      </c>
      <c r="Y797" s="50">
        <f t="shared" ca="1" si="171"/>
        <v>2.4570205447307174</v>
      </c>
      <c r="Z797" s="265">
        <f t="shared" ca="1" si="182"/>
        <v>386.69701054473069</v>
      </c>
      <c r="AA797" s="265">
        <f t="shared" ca="1" si="183"/>
        <v>381.78296945526927</v>
      </c>
      <c r="AB797" s="292"/>
      <c r="AC797" s="37"/>
      <c r="AD797" s="50"/>
      <c r="AE797" s="228"/>
      <c r="AF797" s="50"/>
      <c r="AG797" s="50"/>
      <c r="AH797" s="228"/>
      <c r="AI797" s="50"/>
      <c r="AJ797" s="50"/>
      <c r="AK797" s="50"/>
      <c r="AL797" s="68"/>
      <c r="AM797" s="246"/>
      <c r="AN797" s="241"/>
      <c r="AO797" s="68"/>
      <c r="AP797" s="68"/>
      <c r="AQ797" s="241"/>
      <c r="AR797" s="241"/>
      <c r="AS797" s="228"/>
      <c r="AT797" s="194"/>
      <c r="AU797" s="37"/>
      <c r="AV797" s="68"/>
      <c r="AW797" s="228"/>
      <c r="AX797" s="241"/>
      <c r="AY797" s="38"/>
      <c r="AZ797" s="38"/>
      <c r="BA797" s="55"/>
      <c r="BB797" s="55"/>
      <c r="BC797" s="3">
        <f t="shared" ca="1" si="184"/>
        <v>47840100</v>
      </c>
      <c r="BD797" s="3" t="e">
        <f t="shared" ca="1" si="185"/>
        <v>#N/A</v>
      </c>
      <c r="BE797" s="132"/>
      <c r="BF797" s="132"/>
      <c r="BG797" s="125"/>
      <c r="BJ797" s="68"/>
      <c r="BK797" s="68"/>
      <c r="BL797" s="68"/>
      <c r="BN797" s="169"/>
      <c r="BP797" s="68"/>
      <c r="BQ797" s="68"/>
      <c r="BR797" s="68"/>
      <c r="BU797" s="68"/>
      <c r="BV797" s="68"/>
      <c r="BW797" s="68"/>
      <c r="BX797" s="68"/>
      <c r="BZ797" s="237"/>
      <c r="CD797" s="237"/>
      <c r="CF797" s="68"/>
      <c r="CG797" s="68"/>
      <c r="CH797" s="237"/>
      <c r="CL797" s="237"/>
    </row>
    <row r="798" spans="1:90" x14ac:dyDescent="0.4">
      <c r="A798">
        <v>766</v>
      </c>
      <c r="B798" s="47">
        <f ca="1">IF(A798&gt;$A$8,"",OFFSET(InputPriceData!B$15,$A798+$A$11,0,1,1))</f>
        <v>44216</v>
      </c>
      <c r="C798" s="3">
        <f ca="1">IF(A798&gt;$A$8,"",OFFSET(InputPriceData!G$15,CalculationsAndCharts!$A798+$A$11,IF($C$5,8,0),1,1))</f>
        <v>61836100</v>
      </c>
      <c r="D798" s="4">
        <f ca="1">IF(A798&gt;$A$8,"",OFFSET(InputPriceData!C$15,CalculationsAndCharts!$A798+$A$11,IF($C$5,8,0),1,1))</f>
        <v>381.10998499999999</v>
      </c>
      <c r="E798" s="4">
        <f ca="1">IF(A798&gt;$A$8,"",OFFSET(InputPriceData!D$15,CalculationsAndCharts!$A798+$A$11,IF($C$5,8,0),1,1))</f>
        <v>384.790009</v>
      </c>
      <c r="F798" s="4">
        <f ca="1">IF(A798&gt;$A$8,"",OFFSET(InputPriceData!E$15,CalculationsAndCharts!$A798+$A$11,IF($C$5,8,0),1,1))</f>
        <v>380.69000199999999</v>
      </c>
      <c r="G798" s="4">
        <f ca="1">IF(A798&gt;$A$8,"",OFFSET(InputPriceData!F$15,CalculationsAndCharts!$A798+$A$11,IF($C$5,8,0),1,1))</f>
        <v>383.89001500000001</v>
      </c>
      <c r="H798" s="282">
        <f t="shared" ca="1" si="172"/>
        <v>384.790009</v>
      </c>
      <c r="I798" s="292">
        <f t="shared" ca="1" si="173"/>
        <v>378.64999399999999</v>
      </c>
      <c r="J798" s="50">
        <f t="shared" ca="1" si="174"/>
        <v>6.1400150000000053</v>
      </c>
      <c r="K798" s="282"/>
      <c r="L798" s="282"/>
      <c r="M798" s="292">
        <f t="shared" ca="1" si="175"/>
        <v>3.885259252437951</v>
      </c>
      <c r="N798" s="291"/>
      <c r="P798" s="292">
        <f t="shared" ca="1" si="176"/>
        <v>380.42218401192025</v>
      </c>
      <c r="Q798" s="301">
        <f t="shared" ca="1" si="177"/>
        <v>384.3074432643582</v>
      </c>
      <c r="R798" s="301">
        <f t="shared" ca="1" si="178"/>
        <v>376.5369247594823</v>
      </c>
      <c r="S798" s="50"/>
      <c r="T798" s="292"/>
      <c r="U798" s="265"/>
      <c r="V798" s="292">
        <f t="shared" ca="1" si="179"/>
        <v>380.42218401192025</v>
      </c>
      <c r="W798" s="241">
        <f t="shared" ca="1" si="180"/>
        <v>3.4678309880797542</v>
      </c>
      <c r="X798" s="351">
        <f t="shared" ca="1" si="181"/>
        <v>12.025851761886205</v>
      </c>
      <c r="Y798" s="50">
        <f t="shared" ca="1" si="171"/>
        <v>2.4607036395368902</v>
      </c>
      <c r="Z798" s="265">
        <f t="shared" ca="1" si="182"/>
        <v>386.35071863953692</v>
      </c>
      <c r="AA798" s="265">
        <f t="shared" ca="1" si="183"/>
        <v>381.42931136046309</v>
      </c>
      <c r="AB798" s="292"/>
      <c r="AC798" s="37"/>
      <c r="AD798" s="50"/>
      <c r="AE798" s="228"/>
      <c r="AF798" s="50"/>
      <c r="AG798" s="50"/>
      <c r="AH798" s="228"/>
      <c r="AI798" s="50"/>
      <c r="AJ798" s="50"/>
      <c r="AK798" s="50"/>
      <c r="AL798" s="68"/>
      <c r="AM798" s="246"/>
      <c r="AN798" s="241"/>
      <c r="AO798" s="68"/>
      <c r="AP798" s="68"/>
      <c r="AQ798" s="241"/>
      <c r="AR798" s="241"/>
      <c r="AS798" s="228"/>
      <c r="AT798" s="194"/>
      <c r="AU798" s="37"/>
      <c r="AV798" s="68"/>
      <c r="AW798" s="228"/>
      <c r="AX798" s="241"/>
      <c r="AY798" s="38"/>
      <c r="AZ798" s="38"/>
      <c r="BA798" s="55"/>
      <c r="BB798" s="55"/>
      <c r="BC798" s="3">
        <f t="shared" ca="1" si="184"/>
        <v>61836100</v>
      </c>
      <c r="BD798" s="3" t="e">
        <f t="shared" ca="1" si="185"/>
        <v>#N/A</v>
      </c>
      <c r="BE798" s="132"/>
      <c r="BF798" s="132"/>
      <c r="BG798" s="125"/>
      <c r="BJ798" s="68"/>
      <c r="BK798" s="68"/>
      <c r="BL798" s="68"/>
      <c r="BN798" s="169"/>
      <c r="BP798" s="68"/>
      <c r="BQ798" s="68"/>
      <c r="BR798" s="68"/>
      <c r="BU798" s="68"/>
      <c r="BV798" s="68"/>
      <c r="BW798" s="68"/>
      <c r="BX798" s="68"/>
      <c r="BZ798" s="237"/>
      <c r="CD798" s="237"/>
      <c r="CF798" s="68"/>
      <c r="CG798" s="68"/>
      <c r="CH798" s="237"/>
      <c r="CL798" s="237"/>
    </row>
    <row r="799" spans="1:90" x14ac:dyDescent="0.4">
      <c r="A799">
        <v>767</v>
      </c>
      <c r="B799" s="47">
        <f ca="1">IF(A799&gt;$A$8,"",OFFSET(InputPriceData!B$15,$A799+$A$11,0,1,1))</f>
        <v>44215</v>
      </c>
      <c r="C799" s="3">
        <f ca="1">IF(A799&gt;$A$8,"",OFFSET(InputPriceData!G$15,CalculationsAndCharts!$A799+$A$11,IF($C$5,8,0),1,1))</f>
        <v>51233300</v>
      </c>
      <c r="D799" s="4">
        <f ca="1">IF(A799&gt;$A$8,"",OFFSET(InputPriceData!C$15,CalculationsAndCharts!$A799+$A$11,IF($C$5,8,0),1,1))</f>
        <v>378.33999599999999</v>
      </c>
      <c r="E799" s="4">
        <f ca="1">IF(A799&gt;$A$8,"",OFFSET(InputPriceData!D$15,CalculationsAndCharts!$A799+$A$11,IF($C$5,8,0),1,1))</f>
        <v>379.23001099999999</v>
      </c>
      <c r="F799" s="4">
        <f ca="1">IF(A799&gt;$A$8,"",OFFSET(InputPriceData!E$15,CalculationsAndCharts!$A799+$A$11,IF($C$5,8,0),1,1))</f>
        <v>376.75</v>
      </c>
      <c r="G799" s="4">
        <f ca="1">IF(A799&gt;$A$8,"",OFFSET(InputPriceData!F$15,CalculationsAndCharts!$A799+$A$11,IF($C$5,8,0),1,1))</f>
        <v>378.64999399999999</v>
      </c>
      <c r="H799" s="282">
        <f t="shared" ca="1" si="172"/>
        <v>379.23001099999999</v>
      </c>
      <c r="I799" s="292">
        <f t="shared" ca="1" si="173"/>
        <v>375.70001200000002</v>
      </c>
      <c r="J799" s="50">
        <f t="shared" ca="1" si="174"/>
        <v>3.5299989999999752</v>
      </c>
      <c r="K799" s="282"/>
      <c r="L799" s="282"/>
      <c r="M799" s="292">
        <f t="shared" ca="1" si="175"/>
        <v>3.5160241695863812</v>
      </c>
      <c r="N799" s="291"/>
      <c r="P799" s="292">
        <f t="shared" ca="1" si="176"/>
        <v>379.41765140326982</v>
      </c>
      <c r="Q799" s="301">
        <f t="shared" ca="1" si="177"/>
        <v>382.9336755728562</v>
      </c>
      <c r="R799" s="301">
        <f t="shared" ca="1" si="178"/>
        <v>375.90162723368343</v>
      </c>
      <c r="S799" s="50"/>
      <c r="T799" s="292"/>
      <c r="U799" s="265"/>
      <c r="V799" s="292">
        <f t="shared" ca="1" si="179"/>
        <v>379.41765140326982</v>
      </c>
      <c r="W799" s="241">
        <f t="shared" ca="1" si="180"/>
        <v>-0.76765740326982268</v>
      </c>
      <c r="X799" s="351">
        <f t="shared" ca="1" si="181"/>
        <v>0.58929788879496714</v>
      </c>
      <c r="Y799" s="50">
        <f t="shared" ca="1" si="171"/>
        <v>2.3492531765078932</v>
      </c>
      <c r="Z799" s="265">
        <f t="shared" ca="1" si="182"/>
        <v>380.99924717650788</v>
      </c>
      <c r="AA799" s="265">
        <f t="shared" ca="1" si="183"/>
        <v>376.30074082349211</v>
      </c>
      <c r="AB799" s="292"/>
      <c r="AC799" s="37"/>
      <c r="AD799" s="50"/>
      <c r="AE799" s="228"/>
      <c r="AF799" s="50"/>
      <c r="AG799" s="50"/>
      <c r="AH799" s="228"/>
      <c r="AI799" s="50"/>
      <c r="AJ799" s="50"/>
      <c r="AK799" s="50"/>
      <c r="AL799" s="68"/>
      <c r="AM799" s="246"/>
      <c r="AN799" s="241"/>
      <c r="AO799" s="68"/>
      <c r="AP799" s="68"/>
      <c r="AQ799" s="241"/>
      <c r="AR799" s="241"/>
      <c r="AS799" s="228"/>
      <c r="AT799" s="194"/>
      <c r="AU799" s="37"/>
      <c r="AV799" s="68"/>
      <c r="AW799" s="228"/>
      <c r="AX799" s="241"/>
      <c r="AY799" s="38"/>
      <c r="AZ799" s="38"/>
      <c r="BA799" s="55"/>
      <c r="BB799" s="55"/>
      <c r="BC799" s="3">
        <f t="shared" ca="1" si="184"/>
        <v>51233300</v>
      </c>
      <c r="BD799" s="3" t="e">
        <f t="shared" ca="1" si="185"/>
        <v>#N/A</v>
      </c>
      <c r="BE799" s="132"/>
      <c r="BF799" s="132"/>
      <c r="BG799" s="125"/>
      <c r="BJ799" s="68"/>
      <c r="BK799" s="68"/>
      <c r="BL799" s="68"/>
      <c r="BN799" s="169"/>
      <c r="BP799" s="68"/>
      <c r="BQ799" s="68"/>
      <c r="BR799" s="68"/>
      <c r="BU799" s="68"/>
      <c r="BV799" s="68"/>
      <c r="BW799" s="68"/>
      <c r="BX799" s="68"/>
      <c r="BZ799" s="237"/>
      <c r="CD799" s="237"/>
      <c r="CF799" s="68"/>
      <c r="CG799" s="68"/>
      <c r="CH799" s="237"/>
      <c r="CL799" s="237"/>
    </row>
    <row r="800" spans="1:90" x14ac:dyDescent="0.4">
      <c r="A800">
        <v>768</v>
      </c>
      <c r="B800" s="47">
        <f ca="1">IF(A800&gt;$A$8,"",OFFSET(InputPriceData!B$15,$A800+$A$11,0,1,1))</f>
        <v>44211</v>
      </c>
      <c r="C800" s="3">
        <f ca="1">IF(A800&gt;$A$8,"",OFFSET(InputPriceData!G$15,CalculationsAndCharts!$A800+$A$11,IF($C$5,8,0),1,1))</f>
        <v>107160000</v>
      </c>
      <c r="D800" s="4">
        <f ca="1">IF(A800&gt;$A$8,"",OFFSET(InputPriceData!C$15,CalculationsAndCharts!$A800+$A$11,IF($C$5,8,0),1,1))</f>
        <v>376.72000100000002</v>
      </c>
      <c r="E800" s="4">
        <f ca="1">IF(A800&gt;$A$8,"",OFFSET(InputPriceData!D$15,CalculationsAndCharts!$A800+$A$11,IF($C$5,8,0),1,1))</f>
        <v>377.57998700000002</v>
      </c>
      <c r="F800" s="4">
        <f ca="1">IF(A800&gt;$A$8,"",OFFSET(InputPriceData!E$15,CalculationsAndCharts!$A800+$A$11,IF($C$5,8,0),1,1))</f>
        <v>373.70001200000002</v>
      </c>
      <c r="G800" s="4">
        <f ca="1">IF(A800&gt;$A$8,"",OFFSET(InputPriceData!F$15,CalculationsAndCharts!$A800+$A$11,IF($C$5,8,0),1,1))</f>
        <v>375.70001200000002</v>
      </c>
      <c r="H800" s="282">
        <f t="shared" ca="1" si="172"/>
        <v>378.459991</v>
      </c>
      <c r="I800" s="292">
        <f t="shared" ca="1" si="173"/>
        <v>373.70001200000002</v>
      </c>
      <c r="J800" s="50">
        <f t="shared" ca="1" si="174"/>
        <v>4.7599789999999871</v>
      </c>
      <c r="K800" s="282"/>
      <c r="L800" s="282"/>
      <c r="M800" s="292">
        <f t="shared" ca="1" si="175"/>
        <v>3.4461944673824325</v>
      </c>
      <c r="N800" s="291"/>
      <c r="P800" s="292">
        <f t="shared" ca="1" si="176"/>
        <v>380.11749669643876</v>
      </c>
      <c r="Q800" s="301">
        <f t="shared" ca="1" si="177"/>
        <v>383.5636911638212</v>
      </c>
      <c r="R800" s="301">
        <f t="shared" ca="1" si="178"/>
        <v>376.67130222905632</v>
      </c>
      <c r="S800" s="50"/>
      <c r="T800" s="292"/>
      <c r="U800" s="265"/>
      <c r="V800" s="292">
        <f t="shared" ca="1" si="179"/>
        <v>380.11749669643876</v>
      </c>
      <c r="W800" s="241">
        <f t="shared" ca="1" si="180"/>
        <v>-4.4174846964387484</v>
      </c>
      <c r="X800" s="351">
        <f t="shared" ca="1" si="181"/>
        <v>19.51417104327054</v>
      </c>
      <c r="Y800" s="50">
        <f t="shared" ca="1" si="171"/>
        <v>2.416084173219009</v>
      </c>
      <c r="Z800" s="265">
        <f t="shared" ca="1" si="182"/>
        <v>378.11609617321903</v>
      </c>
      <c r="AA800" s="265">
        <f t="shared" ca="1" si="183"/>
        <v>373.283927826781</v>
      </c>
      <c r="AB800" s="292"/>
      <c r="AC800" s="37"/>
      <c r="AD800" s="50"/>
      <c r="AE800" s="228"/>
      <c r="AF800" s="50"/>
      <c r="AG800" s="50"/>
      <c r="AH800" s="228"/>
      <c r="AI800" s="50"/>
      <c r="AJ800" s="50"/>
      <c r="AK800" s="50"/>
      <c r="AL800" s="68"/>
      <c r="AM800" s="246"/>
      <c r="AN800" s="241"/>
      <c r="AO800" s="68"/>
      <c r="AP800" s="68"/>
      <c r="AQ800" s="241"/>
      <c r="AR800" s="241"/>
      <c r="AS800" s="228"/>
      <c r="AT800" s="194"/>
      <c r="AU800" s="37"/>
      <c r="AV800" s="68"/>
      <c r="AW800" s="228"/>
      <c r="AX800" s="241"/>
      <c r="AY800" s="38"/>
      <c r="AZ800" s="38"/>
      <c r="BA800" s="55"/>
      <c r="BB800" s="55"/>
      <c r="BC800" s="3" t="e">
        <f t="shared" ca="1" si="184"/>
        <v>#N/A</v>
      </c>
      <c r="BD800" s="3">
        <f t="shared" ca="1" si="185"/>
        <v>107160000</v>
      </c>
      <c r="BE800" s="132"/>
      <c r="BF800" s="132"/>
      <c r="BG800" s="125"/>
      <c r="BJ800" s="68"/>
      <c r="BK800" s="68"/>
      <c r="BL800" s="68"/>
      <c r="BN800" s="169"/>
      <c r="BP800" s="68"/>
      <c r="BQ800" s="68"/>
      <c r="BR800" s="68"/>
      <c r="BU800" s="68"/>
      <c r="BV800" s="68"/>
      <c r="BW800" s="68"/>
      <c r="BX800" s="68"/>
      <c r="BZ800" s="237"/>
      <c r="CD800" s="237"/>
      <c r="CF800" s="68"/>
      <c r="CG800" s="68"/>
      <c r="CH800" s="237"/>
      <c r="CL800" s="237"/>
    </row>
    <row r="801" spans="1:90" x14ac:dyDescent="0.4">
      <c r="A801">
        <v>769</v>
      </c>
      <c r="B801" s="47">
        <f ca="1">IF(A801&gt;$A$8,"",OFFSET(InputPriceData!B$15,$A801+$A$11,0,1,1))</f>
        <v>44210</v>
      </c>
      <c r="C801" s="3">
        <f ca="1">IF(A801&gt;$A$8,"",OFFSET(InputPriceData!G$15,CalculationsAndCharts!$A801+$A$11,IF($C$5,8,0),1,1))</f>
        <v>49989100</v>
      </c>
      <c r="D801" s="4">
        <f ca="1">IF(A801&gt;$A$8,"",OFFSET(InputPriceData!C$15,CalculationsAndCharts!$A801+$A$11,IF($C$5,8,0),1,1))</f>
        <v>380.58999599999999</v>
      </c>
      <c r="E801" s="4">
        <f ca="1">IF(A801&gt;$A$8,"",OFFSET(InputPriceData!D$15,CalculationsAndCharts!$A801+$A$11,IF($C$5,8,0),1,1))</f>
        <v>381.13000499999998</v>
      </c>
      <c r="F801" s="4">
        <f ca="1">IF(A801&gt;$A$8,"",OFFSET(InputPriceData!E$15,CalculationsAndCharts!$A801+$A$11,IF($C$5,8,0),1,1))</f>
        <v>378.10000600000001</v>
      </c>
      <c r="G801" s="4">
        <f ca="1">IF(A801&gt;$A$8,"",OFFSET(InputPriceData!F$15,CalculationsAndCharts!$A801+$A$11,IF($C$5,8,0),1,1))</f>
        <v>378.459991</v>
      </c>
      <c r="H801" s="282">
        <f t="shared" ca="1" si="172"/>
        <v>381.13000499999998</v>
      </c>
      <c r="I801" s="292">
        <f t="shared" ca="1" si="173"/>
        <v>378.10000600000001</v>
      </c>
      <c r="J801" s="50">
        <f t="shared" ca="1" si="174"/>
        <v>3.0299989999999752</v>
      </c>
      <c r="K801" s="282"/>
      <c r="L801" s="282"/>
      <c r="M801" s="292">
        <f t="shared" ca="1" si="175"/>
        <v>3.5478244955514691</v>
      </c>
      <c r="N801" s="291"/>
      <c r="P801" s="292">
        <f t="shared" ca="1" si="176"/>
        <v>380.8934939841256</v>
      </c>
      <c r="Q801" s="301">
        <f t="shared" ca="1" si="177"/>
        <v>384.44131847967708</v>
      </c>
      <c r="R801" s="301">
        <f t="shared" ca="1" si="178"/>
        <v>377.34566948857412</v>
      </c>
      <c r="S801" s="50"/>
      <c r="T801" s="292"/>
      <c r="U801" s="265"/>
      <c r="V801" s="292">
        <f t="shared" ca="1" si="179"/>
        <v>380.8934939841256</v>
      </c>
      <c r="W801" s="241">
        <f t="shared" ca="1" si="180"/>
        <v>-2.433502984125596</v>
      </c>
      <c r="X801" s="351">
        <f t="shared" ca="1" si="181"/>
        <v>5.9219367737481807</v>
      </c>
      <c r="Y801" s="50">
        <f t="shared" ref="Y801:Y864" ca="1" si="186">IF($A801&gt;$V$30,NA(),SQRT(SUM(OFFSET(X801,0,0,$A$22,1))/$A$22))</f>
        <v>2.2413964356412044</v>
      </c>
      <c r="Z801" s="265">
        <f t="shared" ca="1" si="182"/>
        <v>380.70138743564121</v>
      </c>
      <c r="AA801" s="265">
        <f t="shared" ca="1" si="183"/>
        <v>376.2185945643588</v>
      </c>
      <c r="AB801" s="292"/>
      <c r="AC801" s="37"/>
      <c r="AD801" s="50"/>
      <c r="AE801" s="228"/>
      <c r="AF801" s="50"/>
      <c r="AG801" s="50"/>
      <c r="AH801" s="228"/>
      <c r="AI801" s="50"/>
      <c r="AJ801" s="50"/>
      <c r="AK801" s="50"/>
      <c r="AL801" s="68"/>
      <c r="AM801" s="246"/>
      <c r="AN801" s="241"/>
      <c r="AO801" s="68"/>
      <c r="AP801" s="68"/>
      <c r="AQ801" s="241"/>
      <c r="AR801" s="241"/>
      <c r="AS801" s="228"/>
      <c r="AT801" s="194"/>
      <c r="AU801" s="37"/>
      <c r="AV801" s="68"/>
      <c r="AW801" s="228"/>
      <c r="AX801" s="241"/>
      <c r="AY801" s="38"/>
      <c r="AZ801" s="38"/>
      <c r="BA801" s="55"/>
      <c r="BB801" s="55"/>
      <c r="BC801" s="3" t="e">
        <f t="shared" ca="1" si="184"/>
        <v>#N/A</v>
      </c>
      <c r="BD801" s="3">
        <f t="shared" ca="1" si="185"/>
        <v>49989100</v>
      </c>
      <c r="BE801" s="132"/>
      <c r="BF801" s="132"/>
      <c r="BG801" s="125"/>
      <c r="BJ801" s="68"/>
      <c r="BK801" s="68"/>
      <c r="BL801" s="68"/>
      <c r="BN801" s="169"/>
      <c r="BP801" s="68"/>
      <c r="BQ801" s="68"/>
      <c r="BR801" s="68"/>
      <c r="BU801" s="68"/>
      <c r="BV801" s="68"/>
      <c r="BW801" s="68"/>
      <c r="BX801" s="68"/>
      <c r="BZ801" s="237"/>
      <c r="CD801" s="237"/>
      <c r="CF801" s="68"/>
      <c r="CG801" s="68"/>
      <c r="CH801" s="237"/>
      <c r="CL801" s="237"/>
    </row>
    <row r="802" spans="1:90" x14ac:dyDescent="0.4">
      <c r="A802">
        <v>770</v>
      </c>
      <c r="B802" s="47">
        <f ca="1">IF(A802&gt;$A$8,"",OFFSET(InputPriceData!B$15,$A802+$A$11,0,1,1))</f>
        <v>44209</v>
      </c>
      <c r="C802" s="3">
        <f ca="1">IF(A802&gt;$A$8,"",OFFSET(InputPriceData!G$15,CalculationsAndCharts!$A802+$A$11,IF($C$5,8,0),1,1))</f>
        <v>45303600</v>
      </c>
      <c r="D802" s="4">
        <f ca="1">IF(A802&gt;$A$8,"",OFFSET(InputPriceData!C$15,CalculationsAndCharts!$A802+$A$11,IF($C$5,8,0),1,1))</f>
        <v>378.69000199999999</v>
      </c>
      <c r="E802" s="4">
        <f ca="1">IF(A802&gt;$A$8,"",OFFSET(InputPriceData!D$15,CalculationsAndCharts!$A802+$A$11,IF($C$5,8,0),1,1))</f>
        <v>380.85998499999999</v>
      </c>
      <c r="F802" s="4">
        <f ca="1">IF(A802&gt;$A$8,"",OFFSET(InputPriceData!E$15,CalculationsAndCharts!$A802+$A$11,IF($C$5,8,0),1,1))</f>
        <v>377.85000600000001</v>
      </c>
      <c r="G802" s="4">
        <f ca="1">IF(A802&gt;$A$8,"",OFFSET(InputPriceData!F$15,CalculationsAndCharts!$A802+$A$11,IF($C$5,8,0),1,1))</f>
        <v>379.790009</v>
      </c>
      <c r="H802" s="282">
        <f t="shared" ref="H802:H865" ca="1" si="187">IF($A802&gt;$H$30,NA(),IF(G803&gt;E802,G803,E802))</f>
        <v>380.85998499999999</v>
      </c>
      <c r="I802" s="292">
        <f t="shared" ref="I802:I865" ca="1" si="188">IF($A802&gt;$H$30,NA(),IF(G803&lt;F802,G803,F802))</f>
        <v>377.85000600000001</v>
      </c>
      <c r="J802" s="50">
        <f t="shared" ref="J802:J865" ca="1" si="189">IF($A802&gt;$H$30,NA(),H802-I802)</f>
        <v>3.0099789999999871</v>
      </c>
      <c r="K802" s="282"/>
      <c r="L802" s="282"/>
      <c r="M802" s="292">
        <f t="shared" ref="M802:M865" ca="1" si="190">IF($A802&gt;$H$30,NA(),IF($A802&gt;$M$30,J802,(1-$L$35)*J802+(2*$L$35-$L$36)*J803-($L$35+$L$37)*J804+$L$36*M803+$L$37*M804))</f>
        <v>4.1845291734455436</v>
      </c>
      <c r="N802" s="291"/>
      <c r="P802" s="292">
        <f t="shared" ref="P802:P865" ca="1" si="191">IF($A802&gt;$B$30,NA(),IF($A802&gt;$P$30,G802,(1-$O$35)*G802+(2*$O$35-$O$36)*G803-($O$35+$O$37)*G804+$O$36*P803+$O$37*P804))</f>
        <v>380.61590331276534</v>
      </c>
      <c r="Q802" s="301">
        <f t="shared" ref="Q802:Q865" ca="1" si="192">IF($A802&gt;$M$30,NA(),$P802+$M802*$A$19)</f>
        <v>384.80043248621087</v>
      </c>
      <c r="R802" s="301">
        <f t="shared" ref="R802:R865" ca="1" si="193">IF($A802&gt;$M$30,NA(),$P802-$M802*$A$19)</f>
        <v>376.43137413931981</v>
      </c>
      <c r="S802" s="50"/>
      <c r="T802" s="292"/>
      <c r="U802" s="265"/>
      <c r="V802" s="292">
        <f t="shared" ref="V802:V865" ca="1" si="194">IF($A802&gt;$B$30,NA(),IF($A802&gt;$P$30,G802,(1-$U$35)*G802+(2*$U$35-$U$36)*G803-($U$35+$U$37)*G804+$U$36*V803+$U$37*V804))</f>
        <v>380.61590331276534</v>
      </c>
      <c r="W802" s="241">
        <f t="shared" ref="W802:W865" ca="1" si="195">IF($A802&gt;$V$30,NA(),(G802-V802))</f>
        <v>-0.82589431276534242</v>
      </c>
      <c r="X802" s="351">
        <f t="shared" ref="X802:X865" ca="1" si="196">IF($A802&gt;$V$30,NA(),W802^2)</f>
        <v>0.68210141585813722</v>
      </c>
      <c r="Y802" s="50">
        <f t="shared" ca="1" si="186"/>
        <v>2.2260747848251263</v>
      </c>
      <c r="Z802" s="265">
        <f t="shared" ref="Z802:Z865" ca="1" si="197">IF($A802&gt;$V$30,NA(),$G802+$A$23*Y802)</f>
        <v>382.01608378482513</v>
      </c>
      <c r="AA802" s="265">
        <f t="shared" ref="AA802:AA865" ca="1" si="198">IF($A802&gt;$V$30,NA(),$G802-$A$23*Y802)</f>
        <v>377.56393421517487</v>
      </c>
      <c r="AB802" s="292"/>
      <c r="AC802" s="37"/>
      <c r="AD802" s="50"/>
      <c r="AE802" s="228"/>
      <c r="AF802" s="50"/>
      <c r="AG802" s="50"/>
      <c r="AH802" s="228"/>
      <c r="AI802" s="50"/>
      <c r="AJ802" s="50"/>
      <c r="AK802" s="50"/>
      <c r="AL802" s="68"/>
      <c r="AM802" s="246"/>
      <c r="AN802" s="241"/>
      <c r="AO802" s="68"/>
      <c r="AP802" s="68"/>
      <c r="AQ802" s="241"/>
      <c r="AR802" s="241"/>
      <c r="AS802" s="228"/>
      <c r="AT802" s="194"/>
      <c r="AU802" s="37"/>
      <c r="AV802" s="68"/>
      <c r="AW802" s="228"/>
      <c r="AX802" s="241"/>
      <c r="AY802" s="38"/>
      <c r="AZ802" s="38"/>
      <c r="BA802" s="55"/>
      <c r="BB802" s="55"/>
      <c r="BC802" s="3">
        <f t="shared" ca="1" si="184"/>
        <v>45303600</v>
      </c>
      <c r="BD802" s="3" t="e">
        <f t="shared" ca="1" si="185"/>
        <v>#N/A</v>
      </c>
      <c r="BE802" s="132"/>
      <c r="BF802" s="132"/>
      <c r="BG802" s="125"/>
      <c r="BJ802" s="68"/>
      <c r="BK802" s="68"/>
      <c r="BL802" s="68"/>
      <c r="BN802" s="169"/>
      <c r="BP802" s="68"/>
      <c r="BQ802" s="68"/>
      <c r="BR802" s="68"/>
      <c r="BU802" s="68"/>
      <c r="BV802" s="68"/>
      <c r="BW802" s="68"/>
      <c r="BX802" s="68"/>
      <c r="BZ802" s="237"/>
      <c r="CD802" s="237"/>
      <c r="CF802" s="68"/>
      <c r="CG802" s="68"/>
      <c r="CH802" s="237"/>
      <c r="CL802" s="237"/>
    </row>
    <row r="803" spans="1:90" x14ac:dyDescent="0.4">
      <c r="A803">
        <v>771</v>
      </c>
      <c r="B803" s="47">
        <f ca="1">IF(A803&gt;$A$8,"",OFFSET(InputPriceData!B$15,$A803+$A$11,0,1,1))</f>
        <v>44208</v>
      </c>
      <c r="C803" s="3">
        <f ca="1">IF(A803&gt;$A$8,"",OFFSET(InputPriceData!G$15,CalculationsAndCharts!$A803+$A$11,IF($C$5,8,0),1,1))</f>
        <v>52547700</v>
      </c>
      <c r="D803" s="4">
        <f ca="1">IF(A803&gt;$A$8,"",OFFSET(InputPriceData!C$15,CalculationsAndCharts!$A803+$A$11,IF($C$5,8,0),1,1))</f>
        <v>378.89001500000001</v>
      </c>
      <c r="E803" s="4">
        <f ca="1">IF(A803&gt;$A$8,"",OFFSET(InputPriceData!D$15,CalculationsAndCharts!$A803+$A$11,IF($C$5,8,0),1,1))</f>
        <v>379.85998499999999</v>
      </c>
      <c r="F803" s="4">
        <f ca="1">IF(A803&gt;$A$8,"",OFFSET(InputPriceData!E$15,CalculationsAndCharts!$A803+$A$11,IF($C$5,8,0),1,1))</f>
        <v>376.35998499999999</v>
      </c>
      <c r="G803" s="4">
        <f ca="1">IF(A803&gt;$A$8,"",OFFSET(InputPriceData!F$15,CalculationsAndCharts!$A803+$A$11,IF($C$5,8,0),1,1))</f>
        <v>378.76998900000001</v>
      </c>
      <c r="H803" s="282">
        <f t="shared" ca="1" si="187"/>
        <v>379.85998499999999</v>
      </c>
      <c r="I803" s="292">
        <f t="shared" ca="1" si="188"/>
        <v>376.35998499999999</v>
      </c>
      <c r="J803" s="50">
        <f t="shared" ca="1" si="189"/>
        <v>3.5</v>
      </c>
      <c r="K803" s="282"/>
      <c r="L803" s="282"/>
      <c r="M803" s="292">
        <f t="shared" ca="1" si="190"/>
        <v>4.9168950853797222</v>
      </c>
      <c r="N803" s="291"/>
      <c r="P803" s="292">
        <f t="shared" ca="1" si="191"/>
        <v>379.92223607769574</v>
      </c>
      <c r="Q803" s="301">
        <f t="shared" ca="1" si="192"/>
        <v>384.83913116307548</v>
      </c>
      <c r="R803" s="301">
        <f t="shared" ca="1" si="193"/>
        <v>375.00534099231601</v>
      </c>
      <c r="S803" s="50"/>
      <c r="T803" s="292"/>
      <c r="U803" s="265"/>
      <c r="V803" s="292">
        <f t="shared" ca="1" si="194"/>
        <v>379.92223607769574</v>
      </c>
      <c r="W803" s="241">
        <f t="shared" ca="1" si="195"/>
        <v>-1.1522470776957334</v>
      </c>
      <c r="X803" s="351">
        <f t="shared" ca="1" si="196"/>
        <v>1.3276733280583575</v>
      </c>
      <c r="Y803" s="50">
        <f t="shared" ca="1" si="186"/>
        <v>2.3203430098868574</v>
      </c>
      <c r="Z803" s="265">
        <f t="shared" ca="1" si="197"/>
        <v>381.09033200988688</v>
      </c>
      <c r="AA803" s="265">
        <f t="shared" ca="1" si="198"/>
        <v>376.44964599011314</v>
      </c>
      <c r="AB803" s="292"/>
      <c r="AC803" s="37"/>
      <c r="AD803" s="50"/>
      <c r="AE803" s="228"/>
      <c r="AF803" s="50"/>
      <c r="AG803" s="50"/>
      <c r="AH803" s="228"/>
      <c r="AI803" s="50"/>
      <c r="AJ803" s="50"/>
      <c r="AK803" s="50"/>
      <c r="AL803" s="68"/>
      <c r="AM803" s="246"/>
      <c r="AN803" s="241"/>
      <c r="AO803" s="68"/>
      <c r="AP803" s="68"/>
      <c r="AQ803" s="241"/>
      <c r="AR803" s="241"/>
      <c r="AS803" s="228"/>
      <c r="AT803" s="194"/>
      <c r="AU803" s="37"/>
      <c r="AV803" s="68"/>
      <c r="AW803" s="228"/>
      <c r="AX803" s="241"/>
      <c r="AY803" s="38"/>
      <c r="AZ803" s="38"/>
      <c r="BA803" s="55"/>
      <c r="BB803" s="55"/>
      <c r="BC803" s="3">
        <f t="shared" ca="1" si="184"/>
        <v>52547700</v>
      </c>
      <c r="BD803" s="3" t="e">
        <f t="shared" ca="1" si="185"/>
        <v>#N/A</v>
      </c>
      <c r="BE803" s="132"/>
      <c r="BF803" s="132"/>
      <c r="BG803" s="125"/>
      <c r="BJ803" s="68"/>
      <c r="BK803" s="68"/>
      <c r="BL803" s="68"/>
      <c r="BN803" s="169"/>
      <c r="BP803" s="68"/>
      <c r="BQ803" s="68"/>
      <c r="BR803" s="68"/>
      <c r="BU803" s="68"/>
      <c r="BV803" s="68"/>
      <c r="BW803" s="68"/>
      <c r="BX803" s="68"/>
      <c r="BZ803" s="237"/>
      <c r="CD803" s="237"/>
      <c r="CF803" s="68"/>
      <c r="CG803" s="68"/>
      <c r="CH803" s="237"/>
      <c r="CL803" s="237"/>
    </row>
    <row r="804" spans="1:90" x14ac:dyDescent="0.4">
      <c r="A804">
        <v>772</v>
      </c>
      <c r="B804" s="47">
        <f ca="1">IF(A804&gt;$A$8,"",OFFSET(InputPriceData!B$15,$A804+$A$11,0,1,1))</f>
        <v>44207</v>
      </c>
      <c r="C804" s="3">
        <f ca="1">IF(A804&gt;$A$8,"",OFFSET(InputPriceData!G$15,CalculationsAndCharts!$A804+$A$11,IF($C$5,8,0),1,1))</f>
        <v>51034700</v>
      </c>
      <c r="D804" s="4">
        <f ca="1">IF(A804&gt;$A$8,"",OFFSET(InputPriceData!C$15,CalculationsAndCharts!$A804+$A$11,IF($C$5,8,0),1,1))</f>
        <v>377.85000600000001</v>
      </c>
      <c r="E804" s="4">
        <f ca="1">IF(A804&gt;$A$8,"",OFFSET(InputPriceData!D$15,CalculationsAndCharts!$A804+$A$11,IF($C$5,8,0),1,1))</f>
        <v>380.57998700000002</v>
      </c>
      <c r="F804" s="4">
        <f ca="1">IF(A804&gt;$A$8,"",OFFSET(InputPriceData!E$15,CalculationsAndCharts!$A804+$A$11,IF($C$5,8,0),1,1))</f>
        <v>377.72000100000002</v>
      </c>
      <c r="G804" s="4">
        <f ca="1">IF(A804&gt;$A$8,"",OFFSET(InputPriceData!F$15,CalculationsAndCharts!$A804+$A$11,IF($C$5,8,0),1,1))</f>
        <v>378.69000199999999</v>
      </c>
      <c r="H804" s="282">
        <f t="shared" ca="1" si="187"/>
        <v>381.26001000000002</v>
      </c>
      <c r="I804" s="292">
        <f t="shared" ca="1" si="188"/>
        <v>377.72000100000002</v>
      </c>
      <c r="J804" s="50">
        <f t="shared" ca="1" si="189"/>
        <v>3.5400089999999977</v>
      </c>
      <c r="K804" s="282"/>
      <c r="L804" s="282"/>
      <c r="M804" s="292">
        <f t="shared" ca="1" si="190"/>
        <v>5.7222072915443229</v>
      </c>
      <c r="N804" s="291"/>
      <c r="P804" s="292">
        <f t="shared" ca="1" si="191"/>
        <v>379.03521185532287</v>
      </c>
      <c r="Q804" s="301">
        <f t="shared" ca="1" si="192"/>
        <v>384.75741914686722</v>
      </c>
      <c r="R804" s="301">
        <f t="shared" ca="1" si="193"/>
        <v>373.31300456377852</v>
      </c>
      <c r="S804" s="50"/>
      <c r="T804" s="292"/>
      <c r="U804" s="265"/>
      <c r="V804" s="292">
        <f t="shared" ca="1" si="194"/>
        <v>379.03521185532287</v>
      </c>
      <c r="W804" s="241">
        <f t="shared" ca="1" si="195"/>
        <v>-0.34520985532287796</v>
      </c>
      <c r="X804" s="351">
        <f t="shared" ca="1" si="196"/>
        <v>0.11916984421204233</v>
      </c>
      <c r="Y804" s="50">
        <f t="shared" ca="1" si="186"/>
        <v>2.3745247208233522</v>
      </c>
      <c r="Z804" s="265">
        <f t="shared" ca="1" si="197"/>
        <v>381.06452672082332</v>
      </c>
      <c r="AA804" s="265">
        <f t="shared" ca="1" si="198"/>
        <v>376.31547727917666</v>
      </c>
      <c r="AB804" s="292"/>
      <c r="AC804" s="37"/>
      <c r="AD804" s="50"/>
      <c r="AE804" s="228"/>
      <c r="AF804" s="50"/>
      <c r="AG804" s="50"/>
      <c r="AH804" s="228"/>
      <c r="AI804" s="50"/>
      <c r="AJ804" s="50"/>
      <c r="AK804" s="50"/>
      <c r="AL804" s="68"/>
      <c r="AM804" s="246"/>
      <c r="AN804" s="241"/>
      <c r="AO804" s="68"/>
      <c r="AP804" s="68"/>
      <c r="AQ804" s="241"/>
      <c r="AR804" s="241"/>
      <c r="AS804" s="228"/>
      <c r="AT804" s="194"/>
      <c r="AU804" s="37"/>
      <c r="AV804" s="68"/>
      <c r="AW804" s="228"/>
      <c r="AX804" s="241"/>
      <c r="AY804" s="38"/>
      <c r="AZ804" s="38"/>
      <c r="BA804" s="55"/>
      <c r="BB804" s="55"/>
      <c r="BC804" s="3" t="e">
        <f t="shared" ca="1" si="184"/>
        <v>#N/A</v>
      </c>
      <c r="BD804" s="3">
        <f t="shared" ca="1" si="185"/>
        <v>51034700</v>
      </c>
      <c r="BE804" s="132"/>
      <c r="BF804" s="132"/>
      <c r="BG804" s="125"/>
      <c r="BJ804" s="68"/>
      <c r="BK804" s="68"/>
      <c r="BL804" s="68"/>
      <c r="BN804" s="169"/>
      <c r="BP804" s="68"/>
      <c r="BQ804" s="68"/>
      <c r="BR804" s="68"/>
      <c r="BU804" s="68"/>
      <c r="BV804" s="68"/>
      <c r="BW804" s="68"/>
      <c r="BX804" s="68"/>
      <c r="BZ804" s="237"/>
      <c r="CD804" s="237"/>
      <c r="CF804" s="68"/>
      <c r="CG804" s="68"/>
      <c r="CH804" s="237"/>
      <c r="CL804" s="237"/>
    </row>
    <row r="805" spans="1:90" x14ac:dyDescent="0.4">
      <c r="A805">
        <v>773</v>
      </c>
      <c r="B805" s="47">
        <f ca="1">IF(A805&gt;$A$8,"",OFFSET(InputPriceData!B$15,$A805+$A$11,0,1,1))</f>
        <v>44204</v>
      </c>
      <c r="C805" s="3">
        <f ca="1">IF(A805&gt;$A$8,"",OFFSET(InputPriceData!G$15,CalculationsAndCharts!$A805+$A$11,IF($C$5,8,0),1,1))</f>
        <v>71677200</v>
      </c>
      <c r="D805" s="4">
        <f ca="1">IF(A805&gt;$A$8,"",OFFSET(InputPriceData!C$15,CalculationsAndCharts!$A805+$A$11,IF($C$5,8,0),1,1))</f>
        <v>380.58999599999999</v>
      </c>
      <c r="E805" s="4">
        <f ca="1">IF(A805&gt;$A$8,"",OFFSET(InputPriceData!D$15,CalculationsAndCharts!$A805+$A$11,IF($C$5,8,0),1,1))</f>
        <v>381.48998999999998</v>
      </c>
      <c r="F805" s="4">
        <f ca="1">IF(A805&gt;$A$8,"",OFFSET(InputPriceData!E$15,CalculationsAndCharts!$A805+$A$11,IF($C$5,8,0),1,1))</f>
        <v>377.10000600000001</v>
      </c>
      <c r="G805" s="4">
        <f ca="1">IF(A805&gt;$A$8,"",OFFSET(InputPriceData!F$15,CalculationsAndCharts!$A805+$A$11,IF($C$5,8,0),1,1))</f>
        <v>381.26001000000002</v>
      </c>
      <c r="H805" s="282">
        <f t="shared" ca="1" si="187"/>
        <v>381.48998999999998</v>
      </c>
      <c r="I805" s="292">
        <f t="shared" ca="1" si="188"/>
        <v>377.10000600000001</v>
      </c>
      <c r="J805" s="50">
        <f t="shared" ca="1" si="189"/>
        <v>4.3899839999999699</v>
      </c>
      <c r="K805" s="282"/>
      <c r="L805" s="282"/>
      <c r="M805" s="292">
        <f t="shared" ca="1" si="190"/>
        <v>6.485125406391635</v>
      </c>
      <c r="N805" s="291"/>
      <c r="P805" s="292">
        <f t="shared" ca="1" si="191"/>
        <v>376.99488634101448</v>
      </c>
      <c r="Q805" s="301">
        <f t="shared" ca="1" si="192"/>
        <v>383.48001174740614</v>
      </c>
      <c r="R805" s="301">
        <f t="shared" ca="1" si="193"/>
        <v>370.50976093462282</v>
      </c>
      <c r="S805" s="50"/>
      <c r="T805" s="292"/>
      <c r="U805" s="265"/>
      <c r="V805" s="292">
        <f t="shared" ca="1" si="194"/>
        <v>376.99488634101448</v>
      </c>
      <c r="W805" s="241">
        <f t="shared" ca="1" si="195"/>
        <v>4.2651236589855444</v>
      </c>
      <c r="X805" s="351">
        <f t="shared" ca="1" si="196"/>
        <v>18.191279826438237</v>
      </c>
      <c r="Y805" s="50">
        <f t="shared" ca="1" si="186"/>
        <v>2.4625110523588618</v>
      </c>
      <c r="Z805" s="265">
        <f t="shared" ca="1" si="197"/>
        <v>383.7225210523589</v>
      </c>
      <c r="AA805" s="265">
        <f t="shared" ca="1" si="198"/>
        <v>378.79749894764115</v>
      </c>
      <c r="AB805" s="292"/>
      <c r="AC805" s="37"/>
      <c r="AD805" s="50"/>
      <c r="AE805" s="228"/>
      <c r="AF805" s="50"/>
      <c r="AG805" s="50"/>
      <c r="AH805" s="228"/>
      <c r="AI805" s="50"/>
      <c r="AJ805" s="50"/>
      <c r="AK805" s="50"/>
      <c r="AL805" s="68"/>
      <c r="AM805" s="246"/>
      <c r="AN805" s="241"/>
      <c r="AO805" s="68"/>
      <c r="AP805" s="68"/>
      <c r="AQ805" s="241"/>
      <c r="AR805" s="241"/>
      <c r="AS805" s="228"/>
      <c r="AT805" s="194"/>
      <c r="AU805" s="37"/>
      <c r="AV805" s="68"/>
      <c r="AW805" s="228"/>
      <c r="AX805" s="241"/>
      <c r="AY805" s="38"/>
      <c r="AZ805" s="38"/>
      <c r="BA805" s="55"/>
      <c r="BB805" s="55"/>
      <c r="BC805" s="3">
        <f t="shared" ca="1" si="184"/>
        <v>71677200</v>
      </c>
      <c r="BD805" s="3" t="e">
        <f t="shared" ca="1" si="185"/>
        <v>#N/A</v>
      </c>
      <c r="BE805" s="132"/>
      <c r="BF805" s="132"/>
      <c r="BG805" s="125"/>
      <c r="BJ805" s="68"/>
      <c r="BK805" s="68"/>
      <c r="BL805" s="68"/>
      <c r="BN805" s="169"/>
      <c r="BP805" s="68"/>
      <c r="BQ805" s="68"/>
      <c r="BR805" s="68"/>
      <c r="BU805" s="68"/>
      <c r="BV805" s="68"/>
      <c r="BW805" s="68"/>
      <c r="BX805" s="68"/>
      <c r="BZ805" s="237"/>
      <c r="CD805" s="237"/>
      <c r="CF805" s="68"/>
      <c r="CG805" s="68"/>
      <c r="CH805" s="237"/>
      <c r="CL805" s="237"/>
    </row>
    <row r="806" spans="1:90" x14ac:dyDescent="0.4">
      <c r="A806">
        <v>774</v>
      </c>
      <c r="B806" s="47">
        <f ca="1">IF(A806&gt;$A$8,"",OFFSET(InputPriceData!B$15,$A806+$A$11,0,1,1))</f>
        <v>44203</v>
      </c>
      <c r="C806" s="3">
        <f ca="1">IF(A806&gt;$A$8,"",OFFSET(InputPriceData!G$15,CalculationsAndCharts!$A806+$A$11,IF($C$5,8,0),1,1))</f>
        <v>68766800</v>
      </c>
      <c r="D806" s="4">
        <f ca="1">IF(A806&gt;$A$8,"",OFFSET(InputPriceData!C$15,CalculationsAndCharts!$A806+$A$11,IF($C$5,8,0),1,1))</f>
        <v>376.10000600000001</v>
      </c>
      <c r="E806" s="4">
        <f ca="1">IF(A806&gt;$A$8,"",OFFSET(InputPriceData!D$15,CalculationsAndCharts!$A806+$A$11,IF($C$5,8,0),1,1))</f>
        <v>379.89999399999999</v>
      </c>
      <c r="F806" s="4">
        <f ca="1">IF(A806&gt;$A$8,"",OFFSET(InputPriceData!E$15,CalculationsAndCharts!$A806+$A$11,IF($C$5,8,0),1,1))</f>
        <v>375.91000400000001</v>
      </c>
      <c r="G806" s="4">
        <f ca="1">IF(A806&gt;$A$8,"",OFFSET(InputPriceData!F$15,CalculationsAndCharts!$A806+$A$11,IF($C$5,8,0),1,1))</f>
        <v>379.10000600000001</v>
      </c>
      <c r="H806" s="282">
        <f t="shared" ca="1" si="187"/>
        <v>379.89999399999999</v>
      </c>
      <c r="I806" s="292">
        <f t="shared" ca="1" si="188"/>
        <v>373.54998799999998</v>
      </c>
      <c r="J806" s="50">
        <f t="shared" ca="1" si="189"/>
        <v>6.3500060000000076</v>
      </c>
      <c r="K806" s="282"/>
      <c r="L806" s="282"/>
      <c r="M806" s="292">
        <f t="shared" ca="1" si="190"/>
        <v>6.6650009669959722</v>
      </c>
      <c r="N806" s="291"/>
      <c r="P806" s="292">
        <f t="shared" ca="1" si="191"/>
        <v>374.07860367275629</v>
      </c>
      <c r="Q806" s="301">
        <f t="shared" ca="1" si="192"/>
        <v>380.74360463975228</v>
      </c>
      <c r="R806" s="301">
        <f t="shared" ca="1" si="193"/>
        <v>367.4136027057603</v>
      </c>
      <c r="S806" s="50"/>
      <c r="T806" s="292"/>
      <c r="U806" s="265"/>
      <c r="V806" s="292">
        <f t="shared" ca="1" si="194"/>
        <v>374.07860367275629</v>
      </c>
      <c r="W806" s="241">
        <f t="shared" ca="1" si="195"/>
        <v>5.0214023272437203</v>
      </c>
      <c r="X806" s="351">
        <f t="shared" ca="1" si="196"/>
        <v>25.214481332048649</v>
      </c>
      <c r="Y806" s="50">
        <f t="shared" ca="1" si="186"/>
        <v>2.4084161318582216</v>
      </c>
      <c r="Z806" s="265">
        <f t="shared" ca="1" si="197"/>
        <v>381.50842213185825</v>
      </c>
      <c r="AA806" s="265">
        <f t="shared" ca="1" si="198"/>
        <v>376.69158986814176</v>
      </c>
      <c r="AB806" s="292"/>
      <c r="AC806" s="37"/>
      <c r="AD806" s="50"/>
      <c r="AE806" s="228"/>
      <c r="AF806" s="50"/>
      <c r="AG806" s="50"/>
      <c r="AH806" s="228"/>
      <c r="AI806" s="50"/>
      <c r="AJ806" s="50"/>
      <c r="AK806" s="50"/>
      <c r="AL806" s="68"/>
      <c r="AM806" s="246"/>
      <c r="AN806" s="241"/>
      <c r="AO806" s="68"/>
      <c r="AP806" s="68"/>
      <c r="AQ806" s="241"/>
      <c r="AR806" s="241"/>
      <c r="AS806" s="228"/>
      <c r="AT806" s="194"/>
      <c r="AU806" s="37"/>
      <c r="AV806" s="68"/>
      <c r="AW806" s="228"/>
      <c r="AX806" s="241"/>
      <c r="AY806" s="38"/>
      <c r="AZ806" s="38"/>
      <c r="BA806" s="55"/>
      <c r="BB806" s="55"/>
      <c r="BC806" s="3">
        <f t="shared" ca="1" si="184"/>
        <v>68766800</v>
      </c>
      <c r="BD806" s="3" t="e">
        <f t="shared" ca="1" si="185"/>
        <v>#N/A</v>
      </c>
      <c r="BE806" s="132"/>
      <c r="BF806" s="132"/>
      <c r="BG806" s="125"/>
      <c r="BJ806" s="68"/>
      <c r="BK806" s="68"/>
      <c r="BL806" s="68"/>
      <c r="BN806" s="169"/>
      <c r="BP806" s="68"/>
      <c r="BQ806" s="68"/>
      <c r="BR806" s="68"/>
      <c r="BU806" s="68"/>
      <c r="BV806" s="68"/>
      <c r="BW806" s="68"/>
      <c r="BX806" s="68"/>
      <c r="BZ806" s="237"/>
      <c r="CD806" s="237"/>
      <c r="CF806" s="68"/>
      <c r="CG806" s="68"/>
      <c r="CH806" s="237"/>
      <c r="CL806" s="237"/>
    </row>
    <row r="807" spans="1:90" x14ac:dyDescent="0.4">
      <c r="A807">
        <v>775</v>
      </c>
      <c r="B807" s="47">
        <f ca="1">IF(A807&gt;$A$8,"",OFFSET(InputPriceData!B$15,$A807+$A$11,0,1,1))</f>
        <v>44202</v>
      </c>
      <c r="C807" s="3">
        <f ca="1">IF(A807&gt;$A$8,"",OFFSET(InputPriceData!G$15,CalculationsAndCharts!$A807+$A$11,IF($C$5,8,0),1,1))</f>
        <v>107997700</v>
      </c>
      <c r="D807" s="4">
        <f ca="1">IF(A807&gt;$A$8,"",OFFSET(InputPriceData!C$15,CalculationsAndCharts!$A807+$A$11,IF($C$5,8,0),1,1))</f>
        <v>369.709991</v>
      </c>
      <c r="E807" s="4">
        <f ca="1">IF(A807&gt;$A$8,"",OFFSET(InputPriceData!D$15,CalculationsAndCharts!$A807+$A$11,IF($C$5,8,0),1,1))</f>
        <v>376.98001099999999</v>
      </c>
      <c r="F807" s="4">
        <f ca="1">IF(A807&gt;$A$8,"",OFFSET(InputPriceData!E$15,CalculationsAndCharts!$A807+$A$11,IF($C$5,8,0),1,1))</f>
        <v>369.11999500000002</v>
      </c>
      <c r="G807" s="4">
        <f ca="1">IF(A807&gt;$A$8,"",OFFSET(InputPriceData!F$15,CalculationsAndCharts!$A807+$A$11,IF($C$5,8,0),1,1))</f>
        <v>373.54998799999998</v>
      </c>
      <c r="H807" s="282">
        <f t="shared" ca="1" si="187"/>
        <v>376.98001099999999</v>
      </c>
      <c r="I807" s="292">
        <f t="shared" ca="1" si="188"/>
        <v>369.11999500000002</v>
      </c>
      <c r="J807" s="50">
        <f t="shared" ca="1" si="189"/>
        <v>7.8600159999999732</v>
      </c>
      <c r="K807" s="282"/>
      <c r="L807" s="282"/>
      <c r="M807" s="292">
        <f t="shared" ca="1" si="190"/>
        <v>5.9224553189648264</v>
      </c>
      <c r="N807" s="291"/>
      <c r="P807" s="292">
        <f t="shared" ca="1" si="191"/>
        <v>372.20157817551888</v>
      </c>
      <c r="Q807" s="301">
        <f t="shared" ca="1" si="192"/>
        <v>378.12403349448368</v>
      </c>
      <c r="R807" s="301">
        <f t="shared" ca="1" si="193"/>
        <v>366.27912285655407</v>
      </c>
      <c r="S807" s="50"/>
      <c r="T807" s="292"/>
      <c r="U807" s="265"/>
      <c r="V807" s="292">
        <f t="shared" ca="1" si="194"/>
        <v>372.20157817551888</v>
      </c>
      <c r="W807" s="241">
        <f t="shared" ca="1" si="195"/>
        <v>1.3484098244811094</v>
      </c>
      <c r="X807" s="351">
        <f t="shared" ca="1" si="196"/>
        <v>1.8182090547571761</v>
      </c>
      <c r="Y807" s="50">
        <f t="shared" ca="1" si="186"/>
        <v>2.1310458401074777</v>
      </c>
      <c r="Z807" s="265">
        <f t="shared" ca="1" si="197"/>
        <v>375.68103384010749</v>
      </c>
      <c r="AA807" s="265">
        <f t="shared" ca="1" si="198"/>
        <v>371.41894215989248</v>
      </c>
      <c r="AB807" s="292"/>
      <c r="AC807" s="37"/>
      <c r="AD807" s="50"/>
      <c r="AE807" s="228"/>
      <c r="AF807" s="50"/>
      <c r="AG807" s="50"/>
      <c r="AH807" s="228"/>
      <c r="AI807" s="50"/>
      <c r="AJ807" s="50"/>
      <c r="AK807" s="50"/>
      <c r="AL807" s="68"/>
      <c r="AM807" s="246"/>
      <c r="AN807" s="241"/>
      <c r="AO807" s="68"/>
      <c r="AP807" s="68"/>
      <c r="AQ807" s="241"/>
      <c r="AR807" s="241"/>
      <c r="AS807" s="228"/>
      <c r="AT807" s="194"/>
      <c r="AU807" s="37"/>
      <c r="AV807" s="68"/>
      <c r="AW807" s="228"/>
      <c r="AX807" s="241"/>
      <c r="AY807" s="38"/>
      <c r="AZ807" s="38"/>
      <c r="BA807" s="55"/>
      <c r="BB807" s="55"/>
      <c r="BC807" s="3">
        <f t="shared" ca="1" si="184"/>
        <v>107997700</v>
      </c>
      <c r="BD807" s="3" t="e">
        <f t="shared" ca="1" si="185"/>
        <v>#N/A</v>
      </c>
      <c r="BE807" s="132"/>
      <c r="BF807" s="132"/>
      <c r="BG807" s="125"/>
      <c r="BJ807" s="68"/>
      <c r="BK807" s="68"/>
      <c r="BL807" s="68"/>
      <c r="BN807" s="169"/>
      <c r="BP807" s="68"/>
      <c r="BQ807" s="68"/>
      <c r="BR807" s="68"/>
      <c r="BU807" s="68"/>
      <c r="BV807" s="68"/>
      <c r="BW807" s="68"/>
      <c r="BX807" s="68"/>
      <c r="BZ807" s="237"/>
      <c r="CD807" s="237"/>
      <c r="CF807" s="68"/>
      <c r="CG807" s="68"/>
      <c r="CH807" s="237"/>
      <c r="CL807" s="237"/>
    </row>
    <row r="808" spans="1:90" x14ac:dyDescent="0.4">
      <c r="A808">
        <v>776</v>
      </c>
      <c r="B808" s="47">
        <f ca="1">IF(A808&gt;$A$8,"",OFFSET(InputPriceData!B$15,$A808+$A$11,0,1,1))</f>
        <v>44201</v>
      </c>
      <c r="C808" s="3">
        <f ca="1">IF(A808&gt;$A$8,"",OFFSET(InputPriceData!G$15,CalculationsAndCharts!$A808+$A$11,IF($C$5,8,0),1,1))</f>
        <v>66426200</v>
      </c>
      <c r="D808" s="4">
        <f ca="1">IF(A808&gt;$A$8,"",OFFSET(InputPriceData!C$15,CalculationsAndCharts!$A808+$A$11,IF($C$5,8,0),1,1))</f>
        <v>368.10000600000001</v>
      </c>
      <c r="E808" s="4">
        <f ca="1">IF(A808&gt;$A$8,"",OFFSET(InputPriceData!D$15,CalculationsAndCharts!$A808+$A$11,IF($C$5,8,0),1,1))</f>
        <v>372.5</v>
      </c>
      <c r="F808" s="4">
        <f ca="1">IF(A808&gt;$A$8,"",OFFSET(InputPriceData!E$15,CalculationsAndCharts!$A808+$A$11,IF($C$5,8,0),1,1))</f>
        <v>368.04998799999998</v>
      </c>
      <c r="G808" s="4">
        <f ca="1">IF(A808&gt;$A$8,"",OFFSET(InputPriceData!F$15,CalculationsAndCharts!$A808+$A$11,IF($C$5,8,0),1,1))</f>
        <v>371.32998700000002</v>
      </c>
      <c r="H808" s="282">
        <f t="shared" ca="1" si="187"/>
        <v>372.5</v>
      </c>
      <c r="I808" s="292">
        <f t="shared" ca="1" si="188"/>
        <v>368.04998799999998</v>
      </c>
      <c r="J808" s="50">
        <f t="shared" ca="1" si="189"/>
        <v>4.4500120000000152</v>
      </c>
      <c r="K808" s="282"/>
      <c r="L808" s="282"/>
      <c r="M808" s="292">
        <f t="shared" ca="1" si="190"/>
        <v>5.3831073905318236</v>
      </c>
      <c r="N808" s="291"/>
      <c r="P808" s="292">
        <f t="shared" ca="1" si="191"/>
        <v>371.71626955454042</v>
      </c>
      <c r="Q808" s="301">
        <f t="shared" ca="1" si="192"/>
        <v>377.09937694507227</v>
      </c>
      <c r="R808" s="301">
        <f t="shared" ca="1" si="193"/>
        <v>366.33316216400857</v>
      </c>
      <c r="S808" s="50"/>
      <c r="T808" s="292"/>
      <c r="U808" s="265"/>
      <c r="V808" s="292">
        <f t="shared" ca="1" si="194"/>
        <v>371.71626955454042</v>
      </c>
      <c r="W808" s="241">
        <f t="shared" ca="1" si="195"/>
        <v>-0.38628255454040072</v>
      </c>
      <c r="X808" s="351">
        <f t="shared" ca="1" si="196"/>
        <v>0.14921421194225767</v>
      </c>
      <c r="Y808" s="50">
        <f t="shared" ca="1" si="186"/>
        <v>2.1108771855714199</v>
      </c>
      <c r="Z808" s="265">
        <f t="shared" ca="1" si="197"/>
        <v>373.44086418557146</v>
      </c>
      <c r="AA808" s="265">
        <f t="shared" ca="1" si="198"/>
        <v>369.21910981442858</v>
      </c>
      <c r="AB808" s="292"/>
      <c r="AC808" s="37"/>
      <c r="AD808" s="50"/>
      <c r="AE808" s="228"/>
      <c r="AF808" s="50"/>
      <c r="AG808" s="50"/>
      <c r="AH808" s="228"/>
      <c r="AI808" s="50"/>
      <c r="AJ808" s="50"/>
      <c r="AK808" s="50"/>
      <c r="AL808" s="68"/>
      <c r="AM808" s="246"/>
      <c r="AN808" s="241"/>
      <c r="AO808" s="68"/>
      <c r="AP808" s="68"/>
      <c r="AQ808" s="241"/>
      <c r="AR808" s="241"/>
      <c r="AS808" s="228"/>
      <c r="AT808" s="194"/>
      <c r="AU808" s="37"/>
      <c r="AV808" s="68"/>
      <c r="AW808" s="228"/>
      <c r="AX808" s="241"/>
      <c r="AY808" s="38"/>
      <c r="AZ808" s="38"/>
      <c r="BA808" s="55"/>
      <c r="BB808" s="55"/>
      <c r="BC808" s="3">
        <f t="shared" ca="1" si="184"/>
        <v>66426200</v>
      </c>
      <c r="BD808" s="3" t="e">
        <f t="shared" ca="1" si="185"/>
        <v>#N/A</v>
      </c>
      <c r="BE808" s="132"/>
      <c r="BF808" s="132"/>
      <c r="BG808" s="125"/>
      <c r="BJ808" s="68"/>
      <c r="BK808" s="68"/>
      <c r="BL808" s="68"/>
      <c r="BN808" s="169"/>
      <c r="BP808" s="68"/>
      <c r="BQ808" s="68"/>
      <c r="BR808" s="68"/>
      <c r="BU808" s="68"/>
      <c r="BV808" s="68"/>
      <c r="BW808" s="68"/>
      <c r="BX808" s="68"/>
      <c r="BZ808" s="237"/>
      <c r="CD808" s="237"/>
      <c r="CF808" s="68"/>
      <c r="CG808" s="68"/>
      <c r="CH808" s="237"/>
      <c r="CL808" s="237"/>
    </row>
    <row r="809" spans="1:90" x14ac:dyDescent="0.4">
      <c r="A809">
        <v>777</v>
      </c>
      <c r="B809" s="47">
        <f ca="1">IF(A809&gt;$A$8,"",OFFSET(InputPriceData!B$15,$A809+$A$11,0,1,1))</f>
        <v>44200</v>
      </c>
      <c r="C809" s="3">
        <f ca="1">IF(A809&gt;$A$8,"",OFFSET(InputPriceData!G$15,CalculationsAndCharts!$A809+$A$11,IF($C$5,8,0),1,1))</f>
        <v>110210800</v>
      </c>
      <c r="D809" s="4">
        <f ca="1">IF(A809&gt;$A$8,"",OFFSET(InputPriceData!C$15,CalculationsAndCharts!$A809+$A$11,IF($C$5,8,0),1,1))</f>
        <v>375.30999800000001</v>
      </c>
      <c r="E809" s="4">
        <f ca="1">IF(A809&gt;$A$8,"",OFFSET(InputPriceData!D$15,CalculationsAndCharts!$A809+$A$11,IF($C$5,8,0),1,1))</f>
        <v>375.45001200000002</v>
      </c>
      <c r="F809" s="4">
        <f ca="1">IF(A809&gt;$A$8,"",OFFSET(InputPriceData!E$15,CalculationsAndCharts!$A809+$A$11,IF($C$5,8,0),1,1))</f>
        <v>364.82000699999998</v>
      </c>
      <c r="G809" s="4">
        <f ca="1">IF(A809&gt;$A$8,"",OFFSET(InputPriceData!F$15,CalculationsAndCharts!$A809+$A$11,IF($C$5,8,0),1,1))</f>
        <v>368.790009</v>
      </c>
      <c r="H809" s="282">
        <f t="shared" ca="1" si="187"/>
        <v>375.45001200000002</v>
      </c>
      <c r="I809" s="292">
        <f t="shared" ca="1" si="188"/>
        <v>364.82000699999998</v>
      </c>
      <c r="J809" s="50">
        <f t="shared" ca="1" si="189"/>
        <v>10.63000500000004</v>
      </c>
      <c r="K809" s="282"/>
      <c r="L809" s="282"/>
      <c r="M809" s="292">
        <f t="shared" ca="1" si="190"/>
        <v>3.9479468740926178</v>
      </c>
      <c r="N809" s="291"/>
      <c r="P809" s="292">
        <f t="shared" ca="1" si="191"/>
        <v>372.23315997798863</v>
      </c>
      <c r="Q809" s="301">
        <f t="shared" ca="1" si="192"/>
        <v>376.18110685208126</v>
      </c>
      <c r="R809" s="301">
        <f t="shared" ca="1" si="193"/>
        <v>368.28521310389601</v>
      </c>
      <c r="S809" s="50"/>
      <c r="T809" s="292"/>
      <c r="U809" s="265"/>
      <c r="V809" s="292">
        <f t="shared" ca="1" si="194"/>
        <v>372.23315997798863</v>
      </c>
      <c r="W809" s="241">
        <f t="shared" ca="1" si="195"/>
        <v>-3.4431509779886369</v>
      </c>
      <c r="X809" s="351">
        <f t="shared" ca="1" si="196"/>
        <v>11.855288657224106</v>
      </c>
      <c r="Y809" s="50">
        <f t="shared" ca="1" si="186"/>
        <v>2.1463589860999273</v>
      </c>
      <c r="Z809" s="265">
        <f t="shared" ca="1" si="197"/>
        <v>370.93636798609992</v>
      </c>
      <c r="AA809" s="265">
        <f t="shared" ca="1" si="198"/>
        <v>366.64365001390007</v>
      </c>
      <c r="AB809" s="292"/>
      <c r="AC809" s="37"/>
      <c r="AD809" s="50"/>
      <c r="AE809" s="228"/>
      <c r="AF809" s="50"/>
      <c r="AG809" s="50"/>
      <c r="AH809" s="228"/>
      <c r="AI809" s="50"/>
      <c r="AJ809" s="50"/>
      <c r="AK809" s="50"/>
      <c r="AL809" s="68"/>
      <c r="AM809" s="246"/>
      <c r="AN809" s="241"/>
      <c r="AO809" s="68"/>
      <c r="AP809" s="68"/>
      <c r="AQ809" s="241"/>
      <c r="AR809" s="241"/>
      <c r="AS809" s="228"/>
      <c r="AT809" s="194"/>
      <c r="AU809" s="37"/>
      <c r="AV809" s="68"/>
      <c r="AW809" s="228"/>
      <c r="AX809" s="241"/>
      <c r="AY809" s="38"/>
      <c r="AZ809" s="38"/>
      <c r="BA809" s="55"/>
      <c r="BB809" s="55"/>
      <c r="BC809" s="3" t="e">
        <f t="shared" ca="1" si="184"/>
        <v>#N/A</v>
      </c>
      <c r="BD809" s="3">
        <f t="shared" ca="1" si="185"/>
        <v>110210800</v>
      </c>
      <c r="BE809" s="132"/>
      <c r="BF809" s="132"/>
      <c r="BG809" s="125"/>
      <c r="BJ809" s="68"/>
      <c r="BK809" s="68"/>
      <c r="BL809" s="68"/>
      <c r="BN809" s="169"/>
      <c r="BP809" s="68"/>
      <c r="BQ809" s="68"/>
      <c r="BR809" s="68"/>
      <c r="BU809" s="68"/>
      <c r="BV809" s="68"/>
      <c r="BW809" s="68"/>
      <c r="BX809" s="68"/>
      <c r="BZ809" s="237"/>
      <c r="CD809" s="237"/>
      <c r="CF809" s="68"/>
      <c r="CG809" s="68"/>
      <c r="CH809" s="237"/>
      <c r="CL809" s="237"/>
    </row>
    <row r="810" spans="1:90" x14ac:dyDescent="0.4">
      <c r="A810">
        <v>778</v>
      </c>
      <c r="B810" s="47">
        <f ca="1">IF(A810&gt;$A$8,"",OFFSET(InputPriceData!B$15,$A810+$A$11,0,1,1))</f>
        <v>44196</v>
      </c>
      <c r="C810" s="3">
        <f ca="1">IF(A810&gt;$A$8,"",OFFSET(InputPriceData!G$15,CalculationsAndCharts!$A810+$A$11,IF($C$5,8,0),1,1))</f>
        <v>78520700</v>
      </c>
      <c r="D810" s="4">
        <f ca="1">IF(A810&gt;$A$8,"",OFFSET(InputPriceData!C$15,CalculationsAndCharts!$A810+$A$11,IF($C$5,8,0),1,1))</f>
        <v>371.77999899999998</v>
      </c>
      <c r="E810" s="4">
        <f ca="1">IF(A810&gt;$A$8,"",OFFSET(InputPriceData!D$15,CalculationsAndCharts!$A810+$A$11,IF($C$5,8,0),1,1))</f>
        <v>374.66000400000001</v>
      </c>
      <c r="F810" s="4">
        <f ca="1">IF(A810&gt;$A$8,"",OFFSET(InputPriceData!E$15,CalculationsAndCharts!$A810+$A$11,IF($C$5,8,0),1,1))</f>
        <v>371.23001099999999</v>
      </c>
      <c r="G810" s="4">
        <f ca="1">IF(A810&gt;$A$8,"",OFFSET(InputPriceData!F$15,CalculationsAndCharts!$A810+$A$11,IF($C$5,8,0),1,1))</f>
        <v>373.88000499999998</v>
      </c>
      <c r="H810" s="282">
        <f t="shared" ca="1" si="187"/>
        <v>374.66000400000001</v>
      </c>
      <c r="I810" s="292">
        <f t="shared" ca="1" si="188"/>
        <v>371.23001099999999</v>
      </c>
      <c r="J810" s="50">
        <f t="shared" ca="1" si="189"/>
        <v>3.4299930000000245</v>
      </c>
      <c r="K810" s="282"/>
      <c r="L810" s="282"/>
      <c r="M810" s="292">
        <f t="shared" ca="1" si="190"/>
        <v>2.4065187309591929</v>
      </c>
      <c r="N810" s="291"/>
      <c r="P810" s="292">
        <f t="shared" ca="1" si="191"/>
        <v>372.13685132617991</v>
      </c>
      <c r="Q810" s="301">
        <f t="shared" ca="1" si="192"/>
        <v>374.5433700571391</v>
      </c>
      <c r="R810" s="301">
        <f t="shared" ca="1" si="193"/>
        <v>369.73033259522072</v>
      </c>
      <c r="S810" s="50"/>
      <c r="T810" s="292"/>
      <c r="U810" s="265"/>
      <c r="V810" s="292">
        <f t="shared" ca="1" si="194"/>
        <v>372.13685132617991</v>
      </c>
      <c r="W810" s="241">
        <f t="shared" ca="1" si="195"/>
        <v>1.7431536738200748</v>
      </c>
      <c r="X810" s="351">
        <f t="shared" ca="1" si="196"/>
        <v>3.0385847305524236</v>
      </c>
      <c r="Y810" s="50">
        <f t="shared" ca="1" si="186"/>
        <v>2.0035482727216136</v>
      </c>
      <c r="Z810" s="265">
        <f t="shared" ca="1" si="197"/>
        <v>375.8835532727216</v>
      </c>
      <c r="AA810" s="265">
        <f t="shared" ca="1" si="198"/>
        <v>371.87645672727837</v>
      </c>
      <c r="AB810" s="292"/>
      <c r="AC810" s="37"/>
      <c r="AD810" s="50"/>
      <c r="AE810" s="228"/>
      <c r="AF810" s="50"/>
      <c r="AG810" s="50"/>
      <c r="AH810" s="228"/>
      <c r="AI810" s="50"/>
      <c r="AJ810" s="50"/>
      <c r="AK810" s="50"/>
      <c r="AL810" s="68"/>
      <c r="AM810" s="246"/>
      <c r="AN810" s="241"/>
      <c r="AO810" s="68"/>
      <c r="AP810" s="68"/>
      <c r="AQ810" s="241"/>
      <c r="AR810" s="241"/>
      <c r="AS810" s="228"/>
      <c r="AT810" s="194"/>
      <c r="AU810" s="37"/>
      <c r="AV810" s="68"/>
      <c r="AW810" s="228"/>
      <c r="AX810" s="241"/>
      <c r="AY810" s="38"/>
      <c r="AZ810" s="38"/>
      <c r="BA810" s="55"/>
      <c r="BB810" s="55"/>
      <c r="BC810" s="3">
        <f t="shared" ca="1" si="184"/>
        <v>78520700</v>
      </c>
      <c r="BD810" s="3" t="e">
        <f t="shared" ca="1" si="185"/>
        <v>#N/A</v>
      </c>
      <c r="BE810" s="132"/>
      <c r="BF810" s="132"/>
      <c r="BG810" s="125"/>
      <c r="BJ810" s="68"/>
      <c r="BK810" s="68"/>
      <c r="BL810" s="68"/>
      <c r="BN810" s="169"/>
      <c r="BP810" s="68"/>
      <c r="BQ810" s="68"/>
      <c r="BR810" s="68"/>
      <c r="BU810" s="68"/>
      <c r="BV810" s="68"/>
      <c r="BW810" s="68"/>
      <c r="BX810" s="68"/>
      <c r="BZ810" s="237"/>
      <c r="CD810" s="237"/>
      <c r="CF810" s="68"/>
      <c r="CG810" s="68"/>
      <c r="CH810" s="237"/>
      <c r="CL810" s="237"/>
    </row>
    <row r="811" spans="1:90" x14ac:dyDescent="0.4">
      <c r="A811">
        <v>779</v>
      </c>
      <c r="B811" s="47">
        <f ca="1">IF(A811&gt;$A$8,"",OFFSET(InputPriceData!B$15,$A811+$A$11,0,1,1))</f>
        <v>44195</v>
      </c>
      <c r="C811" s="3">
        <f ca="1">IF(A811&gt;$A$8,"",OFFSET(InputPriceData!G$15,CalculationsAndCharts!$A811+$A$11,IF($C$5,8,0),1,1))</f>
        <v>49455300</v>
      </c>
      <c r="D811" s="4">
        <f ca="1">IF(A811&gt;$A$8,"",OFFSET(InputPriceData!C$15,CalculationsAndCharts!$A811+$A$11,IF($C$5,8,0),1,1))</f>
        <v>372.33999599999999</v>
      </c>
      <c r="E811" s="4">
        <f ca="1">IF(A811&gt;$A$8,"",OFFSET(InputPriceData!D$15,CalculationsAndCharts!$A811+$A$11,IF($C$5,8,0),1,1))</f>
        <v>373.10000600000001</v>
      </c>
      <c r="F811" s="4">
        <f ca="1">IF(A811&gt;$A$8,"",OFFSET(InputPriceData!E$15,CalculationsAndCharts!$A811+$A$11,IF($C$5,8,0),1,1))</f>
        <v>371.57000699999998</v>
      </c>
      <c r="G811" s="4">
        <f ca="1">IF(A811&gt;$A$8,"",OFFSET(InputPriceData!F$15,CalculationsAndCharts!$A811+$A$11,IF($C$5,8,0),1,1))</f>
        <v>371.98998999999998</v>
      </c>
      <c r="H811" s="282">
        <f t="shared" ca="1" si="187"/>
        <v>373.10000600000001</v>
      </c>
      <c r="I811" s="292">
        <f t="shared" ca="1" si="188"/>
        <v>371.459991</v>
      </c>
      <c r="J811" s="50">
        <f t="shared" ca="1" si="189"/>
        <v>1.6400150000000053</v>
      </c>
      <c r="K811" s="282"/>
      <c r="L811" s="282"/>
      <c r="M811" s="292">
        <f t="shared" ca="1" si="190"/>
        <v>2.8096817700008936</v>
      </c>
      <c r="N811" s="291"/>
      <c r="P811" s="292">
        <f t="shared" ca="1" si="191"/>
        <v>371.09161752858745</v>
      </c>
      <c r="Q811" s="301">
        <f t="shared" ca="1" si="192"/>
        <v>373.90129929858836</v>
      </c>
      <c r="R811" s="301">
        <f t="shared" ca="1" si="193"/>
        <v>368.28193575858654</v>
      </c>
      <c r="S811" s="50"/>
      <c r="T811" s="292"/>
      <c r="U811" s="265"/>
      <c r="V811" s="292">
        <f t="shared" ca="1" si="194"/>
        <v>371.09161752858745</v>
      </c>
      <c r="W811" s="241">
        <f t="shared" ca="1" si="195"/>
        <v>0.89837247141252874</v>
      </c>
      <c r="X811" s="351">
        <f t="shared" ca="1" si="196"/>
        <v>0.80707309739185473</v>
      </c>
      <c r="Y811" s="50">
        <f t="shared" ca="1" si="186"/>
        <v>1.9828699673016581</v>
      </c>
      <c r="Z811" s="265">
        <f t="shared" ca="1" si="197"/>
        <v>373.97285996730164</v>
      </c>
      <c r="AA811" s="265">
        <f t="shared" ca="1" si="198"/>
        <v>370.00712003269831</v>
      </c>
      <c r="AB811" s="292"/>
      <c r="AC811" s="37"/>
      <c r="AD811" s="50"/>
      <c r="AE811" s="228"/>
      <c r="AF811" s="50"/>
      <c r="AG811" s="50"/>
      <c r="AH811" s="228"/>
      <c r="AI811" s="50"/>
      <c r="AJ811" s="50"/>
      <c r="AK811" s="50"/>
      <c r="AL811" s="68"/>
      <c r="AM811" s="246"/>
      <c r="AN811" s="241"/>
      <c r="AO811" s="68"/>
      <c r="AP811" s="68"/>
      <c r="AQ811" s="241"/>
      <c r="AR811" s="241"/>
      <c r="AS811" s="228"/>
      <c r="AT811" s="194"/>
      <c r="AU811" s="37"/>
      <c r="AV811" s="68"/>
      <c r="AW811" s="228"/>
      <c r="AX811" s="241"/>
      <c r="AY811" s="38"/>
      <c r="AZ811" s="38"/>
      <c r="BA811" s="55"/>
      <c r="BB811" s="55"/>
      <c r="BC811" s="3">
        <f t="shared" ca="1" si="184"/>
        <v>49455300</v>
      </c>
      <c r="BD811" s="3" t="e">
        <f t="shared" ca="1" si="185"/>
        <v>#N/A</v>
      </c>
      <c r="BE811" s="132"/>
      <c r="BF811" s="132"/>
      <c r="BG811" s="125"/>
      <c r="BJ811" s="68"/>
      <c r="BK811" s="68"/>
      <c r="BL811" s="68"/>
      <c r="BN811" s="169"/>
      <c r="BP811" s="68"/>
      <c r="BQ811" s="68"/>
      <c r="BR811" s="68"/>
      <c r="BU811" s="68"/>
      <c r="BV811" s="68"/>
      <c r="BW811" s="68"/>
      <c r="BX811" s="68"/>
      <c r="BZ811" s="237"/>
      <c r="CD811" s="237"/>
      <c r="CF811" s="68"/>
      <c r="CG811" s="68"/>
      <c r="CH811" s="237"/>
      <c r="CL811" s="237"/>
    </row>
    <row r="812" spans="1:90" x14ac:dyDescent="0.4">
      <c r="A812">
        <v>780</v>
      </c>
      <c r="B812" s="47">
        <f ca="1">IF(A812&gt;$A$8,"",OFFSET(InputPriceData!B$15,$A812+$A$11,0,1,1))</f>
        <v>44194</v>
      </c>
      <c r="C812" s="3">
        <f ca="1">IF(A812&gt;$A$8,"",OFFSET(InputPriceData!G$15,CalculationsAndCharts!$A812+$A$11,IF($C$5,8,0),1,1))</f>
        <v>53680500</v>
      </c>
      <c r="D812" s="4">
        <f ca="1">IF(A812&gt;$A$8,"",OFFSET(InputPriceData!C$15,CalculationsAndCharts!$A812+$A$11,IF($C$5,8,0),1,1))</f>
        <v>373.80999800000001</v>
      </c>
      <c r="E812" s="4">
        <f ca="1">IF(A812&gt;$A$8,"",OFFSET(InputPriceData!D$15,CalculationsAndCharts!$A812+$A$11,IF($C$5,8,0),1,1))</f>
        <v>374</v>
      </c>
      <c r="F812" s="4">
        <f ca="1">IF(A812&gt;$A$8,"",OFFSET(InputPriceData!E$15,CalculationsAndCharts!$A812+$A$11,IF($C$5,8,0),1,1))</f>
        <v>370.82998700000002</v>
      </c>
      <c r="G812" s="4">
        <f ca="1">IF(A812&gt;$A$8,"",OFFSET(InputPriceData!F$15,CalculationsAndCharts!$A812+$A$11,IF($C$5,8,0),1,1))</f>
        <v>371.459991</v>
      </c>
      <c r="H812" s="282">
        <f t="shared" ca="1" si="187"/>
        <v>374</v>
      </c>
      <c r="I812" s="292">
        <f t="shared" ca="1" si="188"/>
        <v>370.82998700000002</v>
      </c>
      <c r="J812" s="50">
        <f t="shared" ca="1" si="189"/>
        <v>3.1700129999999831</v>
      </c>
      <c r="K812" s="282"/>
      <c r="L812" s="282"/>
      <c r="M812" s="292">
        <f t="shared" ca="1" si="190"/>
        <v>3.4691740740781563</v>
      </c>
      <c r="N812" s="291"/>
      <c r="P812" s="292">
        <f t="shared" ca="1" si="191"/>
        <v>370.29111285043098</v>
      </c>
      <c r="Q812" s="301">
        <f t="shared" ca="1" si="192"/>
        <v>373.76028692450916</v>
      </c>
      <c r="R812" s="301">
        <f t="shared" ca="1" si="193"/>
        <v>366.82193877635279</v>
      </c>
      <c r="S812" s="50"/>
      <c r="T812" s="292"/>
      <c r="U812" s="265"/>
      <c r="V812" s="292">
        <f t="shared" ca="1" si="194"/>
        <v>370.29111285043098</v>
      </c>
      <c r="W812" s="241">
        <f t="shared" ca="1" si="195"/>
        <v>1.168878149569025</v>
      </c>
      <c r="X812" s="351">
        <f t="shared" ca="1" si="196"/>
        <v>1.3662761285399081</v>
      </c>
      <c r="Y812" s="50">
        <f t="shared" ca="1" si="186"/>
        <v>2.0160215564306987</v>
      </c>
      <c r="Z812" s="265">
        <f t="shared" ca="1" si="197"/>
        <v>373.4760125564307</v>
      </c>
      <c r="AA812" s="265">
        <f t="shared" ca="1" si="198"/>
        <v>369.4439694435693</v>
      </c>
      <c r="AB812" s="292"/>
      <c r="AC812" s="37"/>
      <c r="AD812" s="50"/>
      <c r="AE812" s="228"/>
      <c r="AF812" s="50"/>
      <c r="AG812" s="50"/>
      <c r="AH812" s="228"/>
      <c r="AI812" s="50"/>
      <c r="AJ812" s="50"/>
      <c r="AK812" s="50"/>
      <c r="AL812" s="68"/>
      <c r="AM812" s="246"/>
      <c r="AN812" s="241"/>
      <c r="AO812" s="68"/>
      <c r="AP812" s="68"/>
      <c r="AQ812" s="241"/>
      <c r="AR812" s="241"/>
      <c r="AS812" s="228"/>
      <c r="AT812" s="194"/>
      <c r="AU812" s="37"/>
      <c r="AV812" s="68"/>
      <c r="AW812" s="228"/>
      <c r="AX812" s="241"/>
      <c r="AY812" s="38"/>
      <c r="AZ812" s="38"/>
      <c r="BA812" s="55"/>
      <c r="BB812" s="55"/>
      <c r="BC812" s="3" t="e">
        <f t="shared" ca="1" si="184"/>
        <v>#N/A</v>
      </c>
      <c r="BD812" s="3">
        <f t="shared" ca="1" si="185"/>
        <v>53680500</v>
      </c>
      <c r="BE812" s="132"/>
      <c r="BF812" s="132"/>
      <c r="BG812" s="125"/>
      <c r="BJ812" s="68"/>
      <c r="BK812" s="68"/>
      <c r="BL812" s="68"/>
      <c r="BN812" s="169"/>
      <c r="BP812" s="68"/>
      <c r="BQ812" s="68"/>
      <c r="BR812" s="68"/>
      <c r="BU812" s="68"/>
      <c r="BV812" s="68"/>
      <c r="BW812" s="68"/>
      <c r="BX812" s="68"/>
      <c r="BZ812" s="237"/>
      <c r="CD812" s="237"/>
      <c r="CF812" s="68"/>
      <c r="CG812" s="68"/>
      <c r="CH812" s="237"/>
      <c r="CL812" s="237"/>
    </row>
    <row r="813" spans="1:90" x14ac:dyDescent="0.4">
      <c r="A813">
        <v>781</v>
      </c>
      <c r="B813" s="47">
        <f ca="1">IF(A813&gt;$A$8,"",OFFSET(InputPriceData!B$15,$A813+$A$11,0,1,1))</f>
        <v>44193</v>
      </c>
      <c r="C813" s="3">
        <f ca="1">IF(A813&gt;$A$8,"",OFFSET(InputPriceData!G$15,CalculationsAndCharts!$A813+$A$11,IF($C$5,8,0),1,1))</f>
        <v>39000400</v>
      </c>
      <c r="D813" s="4">
        <f ca="1">IF(A813&gt;$A$8,"",OFFSET(InputPriceData!C$15,CalculationsAndCharts!$A813+$A$11,IF($C$5,8,0),1,1))</f>
        <v>371.73998999999998</v>
      </c>
      <c r="E813" s="4">
        <f ca="1">IF(A813&gt;$A$8,"",OFFSET(InputPriceData!D$15,CalculationsAndCharts!$A813+$A$11,IF($C$5,8,0),1,1))</f>
        <v>372.58999599999999</v>
      </c>
      <c r="F813" s="4">
        <f ca="1">IF(A813&gt;$A$8,"",OFFSET(InputPriceData!E$15,CalculationsAndCharts!$A813+$A$11,IF($C$5,8,0),1,1))</f>
        <v>371.07000699999998</v>
      </c>
      <c r="G813" s="4">
        <f ca="1">IF(A813&gt;$A$8,"",OFFSET(InputPriceData!F$15,CalculationsAndCharts!$A813+$A$11,IF($C$5,8,0),1,1))</f>
        <v>372.17001299999998</v>
      </c>
      <c r="H813" s="282">
        <f t="shared" ca="1" si="187"/>
        <v>372.58999599999999</v>
      </c>
      <c r="I813" s="292">
        <f t="shared" ca="1" si="188"/>
        <v>369</v>
      </c>
      <c r="J813" s="50">
        <f t="shared" ca="1" si="189"/>
        <v>3.5899959999999851</v>
      </c>
      <c r="K813" s="282"/>
      <c r="L813" s="282"/>
      <c r="M813" s="292">
        <f t="shared" ca="1" si="190"/>
        <v>3.8811675302475059</v>
      </c>
      <c r="N813" s="291"/>
      <c r="P813" s="292">
        <f t="shared" ca="1" si="191"/>
        <v>369.17477249753028</v>
      </c>
      <c r="Q813" s="301">
        <f t="shared" ca="1" si="192"/>
        <v>373.05594002777781</v>
      </c>
      <c r="R813" s="301">
        <f t="shared" ca="1" si="193"/>
        <v>365.29360496728276</v>
      </c>
      <c r="S813" s="50"/>
      <c r="T813" s="292"/>
      <c r="U813" s="265"/>
      <c r="V813" s="292">
        <f t="shared" ca="1" si="194"/>
        <v>369.17477249753028</v>
      </c>
      <c r="W813" s="241">
        <f t="shared" ca="1" si="195"/>
        <v>2.9952405024696986</v>
      </c>
      <c r="X813" s="351">
        <f t="shared" ca="1" si="196"/>
        <v>8.9714656676349325</v>
      </c>
      <c r="Y813" s="50">
        <f t="shared" ca="1" si="186"/>
        <v>2.0197664219007216</v>
      </c>
      <c r="Z813" s="265">
        <f t="shared" ca="1" si="197"/>
        <v>374.18977942190071</v>
      </c>
      <c r="AA813" s="265">
        <f t="shared" ca="1" si="198"/>
        <v>370.15024657809926</v>
      </c>
      <c r="AB813" s="292"/>
      <c r="AC813" s="37"/>
      <c r="AD813" s="50"/>
      <c r="AE813" s="228"/>
      <c r="AF813" s="50"/>
      <c r="AG813" s="50"/>
      <c r="AH813" s="228"/>
      <c r="AI813" s="50"/>
      <c r="AJ813" s="50"/>
      <c r="AK813" s="50"/>
      <c r="AL813" s="68"/>
      <c r="AM813" s="246"/>
      <c r="AN813" s="241"/>
      <c r="AO813" s="68"/>
      <c r="AP813" s="68"/>
      <c r="AQ813" s="241"/>
      <c r="AR813" s="241"/>
      <c r="AS813" s="228"/>
      <c r="AT813" s="194"/>
      <c r="AU813" s="37"/>
      <c r="AV813" s="68"/>
      <c r="AW813" s="228"/>
      <c r="AX813" s="241"/>
      <c r="AY813" s="38"/>
      <c r="AZ813" s="38"/>
      <c r="BA813" s="55"/>
      <c r="BB813" s="55"/>
      <c r="BC813" s="3">
        <f t="shared" ref="BC813:BC876" ca="1" si="199">IF(G813&gt;=G814,C813,NA())</f>
        <v>39000400</v>
      </c>
      <c r="BD813" s="3" t="e">
        <f t="shared" ref="BD813:BD876" ca="1" si="200">IF(G813&lt;G814,C813,NA())</f>
        <v>#N/A</v>
      </c>
      <c r="BE813" s="132"/>
      <c r="BF813" s="132"/>
      <c r="BG813" s="125"/>
      <c r="BJ813" s="68"/>
      <c r="BK813" s="68"/>
      <c r="BL813" s="68"/>
      <c r="BN813" s="169"/>
      <c r="BP813" s="68"/>
      <c r="BQ813" s="68"/>
      <c r="BR813" s="68"/>
      <c r="BU813" s="68"/>
      <c r="BV813" s="68"/>
      <c r="BW813" s="68"/>
      <c r="BX813" s="68"/>
      <c r="BZ813" s="237"/>
      <c r="CD813" s="237"/>
      <c r="CF813" s="68"/>
      <c r="CG813" s="68"/>
      <c r="CH813" s="237"/>
      <c r="CL813" s="237"/>
    </row>
    <row r="814" spans="1:90" x14ac:dyDescent="0.4">
      <c r="A814">
        <v>782</v>
      </c>
      <c r="B814" s="47">
        <f ca="1">IF(A814&gt;$A$8,"",OFFSET(InputPriceData!B$15,$A814+$A$11,0,1,1))</f>
        <v>44189</v>
      </c>
      <c r="C814" s="3">
        <f ca="1">IF(A814&gt;$A$8,"",OFFSET(InputPriceData!G$15,CalculationsAndCharts!$A814+$A$11,IF($C$5,8,0),1,1))</f>
        <v>26457900</v>
      </c>
      <c r="D814" s="4">
        <f ca="1">IF(A814&gt;$A$8,"",OFFSET(InputPriceData!C$15,CalculationsAndCharts!$A814+$A$11,IF($C$5,8,0),1,1))</f>
        <v>368.07998700000002</v>
      </c>
      <c r="E814" s="4">
        <f ca="1">IF(A814&gt;$A$8,"",OFFSET(InputPriceData!D$15,CalculationsAndCharts!$A814+$A$11,IF($C$5,8,0),1,1))</f>
        <v>369.02999899999998</v>
      </c>
      <c r="F814" s="4">
        <f ca="1">IF(A814&gt;$A$8,"",OFFSET(InputPriceData!E$15,CalculationsAndCharts!$A814+$A$11,IF($C$5,8,0),1,1))</f>
        <v>367.45001200000002</v>
      </c>
      <c r="G814" s="4">
        <f ca="1">IF(A814&gt;$A$8,"",OFFSET(InputPriceData!F$15,CalculationsAndCharts!$A814+$A$11,IF($C$5,8,0),1,1))</f>
        <v>369</v>
      </c>
      <c r="H814" s="282">
        <f t="shared" ca="1" si="187"/>
        <v>369.02999899999998</v>
      </c>
      <c r="I814" s="292">
        <f t="shared" ca="1" si="188"/>
        <v>367.45001200000002</v>
      </c>
      <c r="J814" s="50">
        <f t="shared" ca="1" si="189"/>
        <v>1.5799869999999601</v>
      </c>
      <c r="K814" s="282"/>
      <c r="L814" s="282"/>
      <c r="M814" s="292">
        <f t="shared" ca="1" si="190"/>
        <v>4.8574876198338321</v>
      </c>
      <c r="N814" s="291"/>
      <c r="P814" s="292">
        <f t="shared" ca="1" si="191"/>
        <v>368.37151765161195</v>
      </c>
      <c r="Q814" s="301">
        <f t="shared" ca="1" si="192"/>
        <v>373.22900527144577</v>
      </c>
      <c r="R814" s="301">
        <f t="shared" ca="1" si="193"/>
        <v>363.51403003177813</v>
      </c>
      <c r="S814" s="50"/>
      <c r="T814" s="292"/>
      <c r="U814" s="265"/>
      <c r="V814" s="292">
        <f t="shared" ca="1" si="194"/>
        <v>368.37151765161195</v>
      </c>
      <c r="W814" s="241">
        <f t="shared" ca="1" si="195"/>
        <v>0.62848234838804728</v>
      </c>
      <c r="X814" s="351">
        <f t="shared" ca="1" si="196"/>
        <v>0.39499006223535482</v>
      </c>
      <c r="Y814" s="50">
        <f t="shared" ca="1" si="186"/>
        <v>1.9163102137541044</v>
      </c>
      <c r="Z814" s="265">
        <f t="shared" ca="1" si="197"/>
        <v>370.91631021375412</v>
      </c>
      <c r="AA814" s="265">
        <f t="shared" ca="1" si="198"/>
        <v>367.08368978624588</v>
      </c>
      <c r="AB814" s="292"/>
      <c r="AC814" s="37"/>
      <c r="AD814" s="50"/>
      <c r="AE814" s="228"/>
      <c r="AF814" s="50"/>
      <c r="AG814" s="50"/>
      <c r="AH814" s="228"/>
      <c r="AI814" s="50"/>
      <c r="AJ814" s="50"/>
      <c r="AK814" s="50"/>
      <c r="AL814" s="68"/>
      <c r="AM814" s="246"/>
      <c r="AN814" s="241"/>
      <c r="AO814" s="68"/>
      <c r="AP814" s="68"/>
      <c r="AQ814" s="241"/>
      <c r="AR814" s="241"/>
      <c r="AS814" s="228"/>
      <c r="AT814" s="194"/>
      <c r="AU814" s="37"/>
      <c r="AV814" s="68"/>
      <c r="AW814" s="228"/>
      <c r="AX814" s="241"/>
      <c r="AY814" s="38"/>
      <c r="AZ814" s="38"/>
      <c r="BA814" s="55"/>
      <c r="BB814" s="55"/>
      <c r="BC814" s="3">
        <f t="shared" ca="1" si="199"/>
        <v>26457900</v>
      </c>
      <c r="BD814" s="3" t="e">
        <f t="shared" ca="1" si="200"/>
        <v>#N/A</v>
      </c>
      <c r="BE814" s="132"/>
      <c r="BF814" s="132"/>
      <c r="BG814" s="125"/>
      <c r="BJ814" s="68"/>
      <c r="BK814" s="68"/>
      <c r="BL814" s="68"/>
      <c r="BN814" s="169"/>
      <c r="BP814" s="68"/>
      <c r="BQ814" s="68"/>
      <c r="BR814" s="68"/>
      <c r="BU814" s="68"/>
      <c r="BV814" s="68"/>
      <c r="BW814" s="68"/>
      <c r="BX814" s="68"/>
      <c r="BZ814" s="237"/>
      <c r="CD814" s="237"/>
      <c r="CF814" s="68"/>
      <c r="CG814" s="68"/>
      <c r="CH814" s="237"/>
      <c r="CL814" s="237"/>
    </row>
    <row r="815" spans="1:90" x14ac:dyDescent="0.4">
      <c r="A815">
        <v>783</v>
      </c>
      <c r="B815" s="47">
        <f ca="1">IF(A815&gt;$A$8,"",OFFSET(InputPriceData!B$15,$A815+$A$11,0,1,1))</f>
        <v>44188</v>
      </c>
      <c r="C815" s="3">
        <f ca="1">IF(A815&gt;$A$8,"",OFFSET(InputPriceData!G$15,CalculationsAndCharts!$A815+$A$11,IF($C$5,8,0),1,1))</f>
        <v>46201400</v>
      </c>
      <c r="D815" s="4">
        <f ca="1">IF(A815&gt;$A$8,"",OFFSET(InputPriceData!C$15,CalculationsAndCharts!$A815+$A$11,IF($C$5,8,0),1,1))</f>
        <v>368.27999899999998</v>
      </c>
      <c r="E815" s="4">
        <f ca="1">IF(A815&gt;$A$8,"",OFFSET(InputPriceData!D$15,CalculationsAndCharts!$A815+$A$11,IF($C$5,8,0),1,1))</f>
        <v>369.61999500000002</v>
      </c>
      <c r="F815" s="4">
        <f ca="1">IF(A815&gt;$A$8,"",OFFSET(InputPriceData!E$15,CalculationsAndCharts!$A815+$A$11,IF($C$5,8,0),1,1))</f>
        <v>367.22000100000002</v>
      </c>
      <c r="G815" s="4">
        <f ca="1">IF(A815&gt;$A$8,"",OFFSET(InputPriceData!F$15,CalculationsAndCharts!$A815+$A$11,IF($C$5,8,0),1,1))</f>
        <v>367.57000699999998</v>
      </c>
      <c r="H815" s="282">
        <f t="shared" ca="1" si="187"/>
        <v>369.61999500000002</v>
      </c>
      <c r="I815" s="292">
        <f t="shared" ca="1" si="188"/>
        <v>367.22000100000002</v>
      </c>
      <c r="J815" s="50">
        <f t="shared" ca="1" si="189"/>
        <v>2.3999939999999924</v>
      </c>
      <c r="K815" s="282"/>
      <c r="L815" s="282"/>
      <c r="M815" s="292">
        <f t="shared" ca="1" si="190"/>
        <v>6.3959685162854347</v>
      </c>
      <c r="N815" s="291"/>
      <c r="P815" s="292">
        <f t="shared" ca="1" si="191"/>
        <v>368.53638449865377</v>
      </c>
      <c r="Q815" s="301">
        <f t="shared" ca="1" si="192"/>
        <v>374.93235301493922</v>
      </c>
      <c r="R815" s="301">
        <f t="shared" ca="1" si="193"/>
        <v>362.14041598236832</v>
      </c>
      <c r="S815" s="50"/>
      <c r="T815" s="292"/>
      <c r="U815" s="265"/>
      <c r="V815" s="292">
        <f t="shared" ca="1" si="194"/>
        <v>368.53638449865377</v>
      </c>
      <c r="W815" s="241">
        <f t="shared" ca="1" si="195"/>
        <v>-0.96637749865379874</v>
      </c>
      <c r="X815" s="351">
        <f t="shared" ca="1" si="196"/>
        <v>0.93388546990437282</v>
      </c>
      <c r="Y815" s="50">
        <f t="shared" ca="1" si="186"/>
        <v>1.9231140252280423</v>
      </c>
      <c r="Z815" s="265">
        <f t="shared" ca="1" si="197"/>
        <v>369.49312102522799</v>
      </c>
      <c r="AA815" s="265">
        <f t="shared" ca="1" si="198"/>
        <v>365.64689297477196</v>
      </c>
      <c r="AB815" s="292"/>
      <c r="AC815" s="37"/>
      <c r="AD815" s="50"/>
      <c r="AE815" s="228"/>
      <c r="AF815" s="50"/>
      <c r="AG815" s="50"/>
      <c r="AH815" s="228"/>
      <c r="AI815" s="50"/>
      <c r="AJ815" s="50"/>
      <c r="AK815" s="50"/>
      <c r="AL815" s="68"/>
      <c r="AM815" s="246"/>
      <c r="AN815" s="241"/>
      <c r="AO815" s="68"/>
      <c r="AP815" s="68"/>
      <c r="AQ815" s="241"/>
      <c r="AR815" s="241"/>
      <c r="AS815" s="228"/>
      <c r="AT815" s="194"/>
      <c r="AU815" s="37"/>
      <c r="AV815" s="68"/>
      <c r="AW815" s="228"/>
      <c r="AX815" s="241"/>
      <c r="AY815" s="38"/>
      <c r="AZ815" s="38"/>
      <c r="BA815" s="55"/>
      <c r="BB815" s="55"/>
      <c r="BC815" s="3">
        <f t="shared" ca="1" si="199"/>
        <v>46201400</v>
      </c>
      <c r="BD815" s="3" t="e">
        <f t="shared" ca="1" si="200"/>
        <v>#N/A</v>
      </c>
      <c r="BE815" s="132"/>
      <c r="BF815" s="132"/>
      <c r="BG815" s="125"/>
      <c r="BJ815" s="68"/>
      <c r="BK815" s="68"/>
      <c r="BL815" s="68"/>
      <c r="BN815" s="169"/>
      <c r="BP815" s="68"/>
      <c r="BQ815" s="68"/>
      <c r="BR815" s="68"/>
      <c r="BU815" s="68"/>
      <c r="BV815" s="68"/>
      <c r="BW815" s="68"/>
      <c r="BX815" s="68"/>
      <c r="BZ815" s="237"/>
      <c r="CD815" s="237"/>
      <c r="CF815" s="68"/>
      <c r="CG815" s="68"/>
      <c r="CH815" s="237"/>
      <c r="CL815" s="237"/>
    </row>
    <row r="816" spans="1:90" x14ac:dyDescent="0.4">
      <c r="A816">
        <v>784</v>
      </c>
      <c r="B816" s="47">
        <f ca="1">IF(A816&gt;$A$8,"",OFFSET(InputPriceData!B$15,$A816+$A$11,0,1,1))</f>
        <v>44187</v>
      </c>
      <c r="C816" s="3">
        <f ca="1">IF(A816&gt;$A$8,"",OFFSET(InputPriceData!G$15,CalculationsAndCharts!$A816+$A$11,IF($C$5,8,0),1,1))</f>
        <v>47949000</v>
      </c>
      <c r="D816" s="4">
        <f ca="1">IF(A816&gt;$A$8,"",OFFSET(InputPriceData!C$15,CalculationsAndCharts!$A816+$A$11,IF($C$5,8,0),1,1))</f>
        <v>368.209991</v>
      </c>
      <c r="E816" s="4">
        <f ca="1">IF(A816&gt;$A$8,"",OFFSET(InputPriceData!D$15,CalculationsAndCharts!$A816+$A$11,IF($C$5,8,0),1,1))</f>
        <v>368.32998700000002</v>
      </c>
      <c r="F816" s="4">
        <f ca="1">IF(A816&gt;$A$8,"",OFFSET(InputPriceData!E$15,CalculationsAndCharts!$A816+$A$11,IF($C$5,8,0),1,1))</f>
        <v>366.02999899999998</v>
      </c>
      <c r="G816" s="4">
        <f ca="1">IF(A816&gt;$A$8,"",OFFSET(InputPriceData!F$15,CalculationsAndCharts!$A816+$A$11,IF($C$5,8,0),1,1))</f>
        <v>367.23998999999998</v>
      </c>
      <c r="H816" s="282">
        <f t="shared" ca="1" si="187"/>
        <v>368.32998700000002</v>
      </c>
      <c r="I816" s="292">
        <f t="shared" ca="1" si="188"/>
        <v>366.02999899999998</v>
      </c>
      <c r="J816" s="50">
        <f t="shared" ca="1" si="189"/>
        <v>2.2999880000000417</v>
      </c>
      <c r="K816" s="282"/>
      <c r="L816" s="282"/>
      <c r="M816" s="292">
        <f t="shared" ca="1" si="190"/>
        <v>8.0728772322798292</v>
      </c>
      <c r="N816" s="291"/>
      <c r="P816" s="292">
        <f t="shared" ca="1" si="191"/>
        <v>369.20043910020689</v>
      </c>
      <c r="Q816" s="301">
        <f t="shared" ca="1" si="192"/>
        <v>377.27331633248673</v>
      </c>
      <c r="R816" s="301">
        <f t="shared" ca="1" si="193"/>
        <v>361.12756186792706</v>
      </c>
      <c r="S816" s="50"/>
      <c r="T816" s="292"/>
      <c r="U816" s="265"/>
      <c r="V816" s="292">
        <f t="shared" ca="1" si="194"/>
        <v>369.20043910020689</v>
      </c>
      <c r="W816" s="241">
        <f t="shared" ca="1" si="195"/>
        <v>-1.9604491002069153</v>
      </c>
      <c r="X816" s="351">
        <f t="shared" ca="1" si="196"/>
        <v>3.8433606745021041</v>
      </c>
      <c r="Y816" s="50">
        <f t="shared" ca="1" si="186"/>
        <v>2.0162323464622314</v>
      </c>
      <c r="Z816" s="265">
        <f t="shared" ca="1" si="197"/>
        <v>369.25622234646221</v>
      </c>
      <c r="AA816" s="265">
        <f t="shared" ca="1" si="198"/>
        <v>365.22375765353775</v>
      </c>
      <c r="AB816" s="292"/>
      <c r="AC816" s="37"/>
      <c r="AD816" s="50"/>
      <c r="AE816" s="228"/>
      <c r="AF816" s="50"/>
      <c r="AG816" s="50"/>
      <c r="AH816" s="228"/>
      <c r="AI816" s="50"/>
      <c r="AJ816" s="50"/>
      <c r="AK816" s="50"/>
      <c r="AL816" s="68"/>
      <c r="AM816" s="246"/>
      <c r="AN816" s="241"/>
      <c r="AO816" s="68"/>
      <c r="AP816" s="68"/>
      <c r="AQ816" s="241"/>
      <c r="AR816" s="241"/>
      <c r="AS816" s="228"/>
      <c r="AT816" s="194"/>
      <c r="AU816" s="37"/>
      <c r="AV816" s="68"/>
      <c r="AW816" s="228"/>
      <c r="AX816" s="241"/>
      <c r="AY816" s="38"/>
      <c r="AZ816" s="38"/>
      <c r="BA816" s="55"/>
      <c r="BB816" s="55"/>
      <c r="BC816" s="3" t="e">
        <f t="shared" ca="1" si="199"/>
        <v>#N/A</v>
      </c>
      <c r="BD816" s="3">
        <f t="shared" ca="1" si="200"/>
        <v>47949000</v>
      </c>
      <c r="BE816" s="132"/>
      <c r="BF816" s="132"/>
      <c r="BG816" s="125"/>
      <c r="BJ816" s="68"/>
      <c r="BK816" s="68"/>
      <c r="BL816" s="68"/>
      <c r="BN816" s="169"/>
      <c r="BP816" s="68"/>
      <c r="BQ816" s="68"/>
      <c r="BR816" s="68"/>
      <c r="BU816" s="68"/>
      <c r="BV816" s="68"/>
      <c r="BW816" s="68"/>
      <c r="BX816" s="68"/>
      <c r="BZ816" s="237"/>
      <c r="CD816" s="237"/>
      <c r="CF816" s="68"/>
      <c r="CG816" s="68"/>
      <c r="CH816" s="237"/>
      <c r="CL816" s="237"/>
    </row>
    <row r="817" spans="1:90" x14ac:dyDescent="0.4">
      <c r="A817">
        <v>785</v>
      </c>
      <c r="B817" s="47">
        <f ca="1">IF(A817&gt;$A$8,"",OFFSET(InputPriceData!B$15,$A817+$A$11,0,1,1))</f>
        <v>44186</v>
      </c>
      <c r="C817" s="3">
        <f ca="1">IF(A817&gt;$A$8,"",OFFSET(InputPriceData!G$15,CalculationsAndCharts!$A817+$A$11,IF($C$5,8,0),1,1))</f>
        <v>96386700</v>
      </c>
      <c r="D817" s="4">
        <f ca="1">IF(A817&gt;$A$8,"",OFFSET(InputPriceData!C$15,CalculationsAndCharts!$A817+$A$11,IF($C$5,8,0),1,1))</f>
        <v>364.97000100000002</v>
      </c>
      <c r="E817" s="4">
        <f ca="1">IF(A817&gt;$A$8,"",OFFSET(InputPriceData!D$15,CalculationsAndCharts!$A817+$A$11,IF($C$5,8,0),1,1))</f>
        <v>378.459991</v>
      </c>
      <c r="F817" s="4">
        <f ca="1">IF(A817&gt;$A$8,"",OFFSET(InputPriceData!E$15,CalculationsAndCharts!$A817+$A$11,IF($C$5,8,0),1,1))</f>
        <v>362.02999899999998</v>
      </c>
      <c r="G817" s="4">
        <f ca="1">IF(A817&gt;$A$8,"",OFFSET(InputPriceData!F$15,CalculationsAndCharts!$A817+$A$11,IF($C$5,8,0),1,1))</f>
        <v>367.85998499999999</v>
      </c>
      <c r="H817" s="282">
        <f t="shared" ca="1" si="187"/>
        <v>378.459991</v>
      </c>
      <c r="I817" s="292">
        <f t="shared" ca="1" si="188"/>
        <v>362.02999899999998</v>
      </c>
      <c r="J817" s="50">
        <f t="shared" ca="1" si="189"/>
        <v>16.429992000000027</v>
      </c>
      <c r="K817" s="282"/>
      <c r="L817" s="282"/>
      <c r="M817" s="292">
        <f t="shared" ca="1" si="190"/>
        <v>6.4913773832777295</v>
      </c>
      <c r="N817" s="291"/>
      <c r="P817" s="292">
        <f t="shared" ca="1" si="191"/>
        <v>369.9425164075908</v>
      </c>
      <c r="Q817" s="301">
        <f t="shared" ca="1" si="192"/>
        <v>376.43389379086852</v>
      </c>
      <c r="R817" s="301">
        <f t="shared" ca="1" si="193"/>
        <v>363.45113902431308</v>
      </c>
      <c r="S817" s="50"/>
      <c r="T817" s="292"/>
      <c r="U817" s="265"/>
      <c r="V817" s="292">
        <f t="shared" ca="1" si="194"/>
        <v>369.9425164075908</v>
      </c>
      <c r="W817" s="241">
        <f t="shared" ca="1" si="195"/>
        <v>-2.0825314075908068</v>
      </c>
      <c r="X817" s="351">
        <f t="shared" ca="1" si="196"/>
        <v>4.3369370636021474</v>
      </c>
      <c r="Y817" s="50">
        <f t="shared" ca="1" si="186"/>
        <v>2.0387138870729764</v>
      </c>
      <c r="Z817" s="265">
        <f t="shared" ca="1" si="197"/>
        <v>369.89869888707295</v>
      </c>
      <c r="AA817" s="265">
        <f t="shared" ca="1" si="198"/>
        <v>365.82127111292704</v>
      </c>
      <c r="AB817" s="292"/>
      <c r="AC817" s="37"/>
      <c r="AD817" s="50"/>
      <c r="AE817" s="228"/>
      <c r="AF817" s="50"/>
      <c r="AG817" s="50"/>
      <c r="AH817" s="228"/>
      <c r="AI817" s="50"/>
      <c r="AJ817" s="50"/>
      <c r="AK817" s="50"/>
      <c r="AL817" s="68"/>
      <c r="AM817" s="246"/>
      <c r="AN817" s="241"/>
      <c r="AO817" s="68"/>
      <c r="AP817" s="68"/>
      <c r="AQ817" s="241"/>
      <c r="AR817" s="241"/>
      <c r="AS817" s="228"/>
      <c r="AT817" s="194"/>
      <c r="AU817" s="37"/>
      <c r="AV817" s="68"/>
      <c r="AW817" s="228"/>
      <c r="AX817" s="241"/>
      <c r="AY817" s="38"/>
      <c r="AZ817" s="38"/>
      <c r="BA817" s="55"/>
      <c r="BB817" s="55"/>
      <c r="BC817" s="3" t="e">
        <f t="shared" ca="1" si="199"/>
        <v>#N/A</v>
      </c>
      <c r="BD817" s="3">
        <f t="shared" ca="1" si="200"/>
        <v>96386700</v>
      </c>
      <c r="BE817" s="132"/>
      <c r="BF817" s="132"/>
      <c r="BG817" s="125"/>
      <c r="BJ817" s="68"/>
      <c r="BK817" s="68"/>
      <c r="BL817" s="68"/>
      <c r="BN817" s="169"/>
      <c r="BP817" s="68"/>
      <c r="BQ817" s="68"/>
      <c r="BR817" s="68"/>
      <c r="BU817" s="68"/>
      <c r="BV817" s="68"/>
      <c r="BW817" s="68"/>
      <c r="BX817" s="68"/>
      <c r="BZ817" s="237"/>
      <c r="CD817" s="237"/>
      <c r="CF817" s="68"/>
      <c r="CG817" s="68"/>
      <c r="CH817" s="237"/>
      <c r="CL817" s="237"/>
    </row>
    <row r="818" spans="1:90" x14ac:dyDescent="0.4">
      <c r="A818">
        <v>786</v>
      </c>
      <c r="B818" s="47">
        <f ca="1">IF(A818&gt;$A$8,"",OFFSET(InputPriceData!B$15,$A818+$A$11,0,1,1))</f>
        <v>44183</v>
      </c>
      <c r="C818" s="3">
        <f ca="1">IF(A818&gt;$A$8,"",OFFSET(InputPriceData!G$15,CalculationsAndCharts!$A818+$A$11,IF($C$5,8,0),1,1))</f>
        <v>136542300</v>
      </c>
      <c r="D818" s="4">
        <f ca="1">IF(A818&gt;$A$8,"",OFFSET(InputPriceData!C$15,CalculationsAndCharts!$A818+$A$11,IF($C$5,8,0),1,1))</f>
        <v>370.97000100000002</v>
      </c>
      <c r="E818" s="4">
        <f ca="1">IF(A818&gt;$A$8,"",OFFSET(InputPriceData!D$15,CalculationsAndCharts!$A818+$A$11,IF($C$5,8,0),1,1))</f>
        <v>371.14999399999999</v>
      </c>
      <c r="F818" s="4">
        <f ca="1">IF(A818&gt;$A$8,"",OFFSET(InputPriceData!E$15,CalculationsAndCharts!$A818+$A$11,IF($C$5,8,0),1,1))</f>
        <v>367.01998900000001</v>
      </c>
      <c r="G818" s="4">
        <f ca="1">IF(A818&gt;$A$8,"",OFFSET(InputPriceData!F$15,CalculationsAndCharts!$A818+$A$11,IF($C$5,8,0),1,1))</f>
        <v>369.17999300000002</v>
      </c>
      <c r="H818" s="282">
        <f t="shared" ca="1" si="187"/>
        <v>372.23998999999998</v>
      </c>
      <c r="I818" s="292">
        <f t="shared" ca="1" si="188"/>
        <v>367.01998900000001</v>
      </c>
      <c r="J818" s="50">
        <f t="shared" ca="1" si="189"/>
        <v>5.2200009999999679</v>
      </c>
      <c r="K818" s="282"/>
      <c r="L818" s="282"/>
      <c r="M818" s="292">
        <f t="shared" ca="1" si="190"/>
        <v>3.652827465648949</v>
      </c>
      <c r="N818" s="291"/>
      <c r="P818" s="292">
        <f t="shared" ca="1" si="191"/>
        <v>370.32210222241827</v>
      </c>
      <c r="Q818" s="301">
        <f t="shared" ca="1" si="192"/>
        <v>373.97492968806722</v>
      </c>
      <c r="R818" s="301">
        <f t="shared" ca="1" si="193"/>
        <v>366.66927475676931</v>
      </c>
      <c r="S818" s="50"/>
      <c r="T818" s="292"/>
      <c r="U818" s="265"/>
      <c r="V818" s="292">
        <f t="shared" ca="1" si="194"/>
        <v>370.32210222241827</v>
      </c>
      <c r="W818" s="241">
        <f t="shared" ca="1" si="195"/>
        <v>-1.1421092224182416</v>
      </c>
      <c r="X818" s="351">
        <f t="shared" ca="1" si="196"/>
        <v>1.3044134759328005</v>
      </c>
      <c r="Y818" s="50">
        <f t="shared" ca="1" si="186"/>
        <v>2.3648612956154689</v>
      </c>
      <c r="Z818" s="265">
        <f t="shared" ca="1" si="197"/>
        <v>371.54485429561549</v>
      </c>
      <c r="AA818" s="265">
        <f t="shared" ca="1" si="198"/>
        <v>366.81513170438456</v>
      </c>
      <c r="AB818" s="292"/>
      <c r="AC818" s="37"/>
      <c r="AD818" s="50"/>
      <c r="AE818" s="228"/>
      <c r="AF818" s="50"/>
      <c r="AG818" s="50"/>
      <c r="AH818" s="228"/>
      <c r="AI818" s="50"/>
      <c r="AJ818" s="50"/>
      <c r="AK818" s="50"/>
      <c r="AL818" s="68"/>
      <c r="AM818" s="246"/>
      <c r="AN818" s="241"/>
      <c r="AO818" s="68"/>
      <c r="AP818" s="68"/>
      <c r="AQ818" s="241"/>
      <c r="AR818" s="241"/>
      <c r="AS818" s="228"/>
      <c r="AT818" s="194"/>
      <c r="AU818" s="37"/>
      <c r="AV818" s="68"/>
      <c r="AW818" s="228"/>
      <c r="AX818" s="241"/>
      <c r="AY818" s="38"/>
      <c r="AZ818" s="38"/>
      <c r="BA818" s="55"/>
      <c r="BB818" s="55"/>
      <c r="BC818" s="3" t="e">
        <f t="shared" ca="1" si="199"/>
        <v>#N/A</v>
      </c>
      <c r="BD818" s="3">
        <f t="shared" ca="1" si="200"/>
        <v>136542300</v>
      </c>
      <c r="BE818" s="132"/>
      <c r="BF818" s="132"/>
      <c r="BG818" s="125"/>
      <c r="BJ818" s="68"/>
      <c r="BK818" s="68"/>
      <c r="BL818" s="68"/>
      <c r="BN818" s="169"/>
      <c r="BP818" s="68"/>
      <c r="BQ818" s="68"/>
      <c r="BR818" s="68"/>
      <c r="BU818" s="68"/>
      <c r="BV818" s="68"/>
      <c r="BW818" s="68"/>
      <c r="BX818" s="68"/>
      <c r="BZ818" s="237"/>
      <c r="CD818" s="237"/>
      <c r="CF818" s="68"/>
      <c r="CG818" s="68"/>
      <c r="CH818" s="237"/>
      <c r="CL818" s="237"/>
    </row>
    <row r="819" spans="1:90" x14ac:dyDescent="0.4">
      <c r="A819">
        <v>787</v>
      </c>
      <c r="B819" s="47">
        <f ca="1">IF(A819&gt;$A$8,"",OFFSET(InputPriceData!B$15,$A819+$A$11,0,1,1))</f>
        <v>44182</v>
      </c>
      <c r="C819" s="3">
        <f ca="1">IF(A819&gt;$A$8,"",OFFSET(InputPriceData!G$15,CalculationsAndCharts!$A819+$A$11,IF($C$5,8,0),1,1))</f>
        <v>64119500</v>
      </c>
      <c r="D819" s="4">
        <f ca="1">IF(A819&gt;$A$8,"",OFFSET(InputPriceData!C$15,CalculationsAndCharts!$A819+$A$11,IF($C$5,8,0),1,1))</f>
        <v>371.94000199999999</v>
      </c>
      <c r="E819" s="4">
        <f ca="1">IF(A819&gt;$A$8,"",OFFSET(InputPriceData!D$15,CalculationsAndCharts!$A819+$A$11,IF($C$5,8,0),1,1))</f>
        <v>372.459991</v>
      </c>
      <c r="F819" s="4">
        <f ca="1">IF(A819&gt;$A$8,"",OFFSET(InputPriceData!E$15,CalculationsAndCharts!$A819+$A$11,IF($C$5,8,0),1,1))</f>
        <v>371.04998799999998</v>
      </c>
      <c r="G819" s="4">
        <f ca="1">IF(A819&gt;$A$8,"",OFFSET(InputPriceData!F$15,CalculationsAndCharts!$A819+$A$11,IF($C$5,8,0),1,1))</f>
        <v>372.23998999999998</v>
      </c>
      <c r="H819" s="282">
        <f t="shared" ca="1" si="187"/>
        <v>372.459991</v>
      </c>
      <c r="I819" s="292">
        <f t="shared" ca="1" si="188"/>
        <v>370.17001299999998</v>
      </c>
      <c r="J819" s="50">
        <f t="shared" ca="1" si="189"/>
        <v>2.2899780000000192</v>
      </c>
      <c r="K819" s="282"/>
      <c r="L819" s="282"/>
      <c r="M819" s="292">
        <f t="shared" ca="1" si="190"/>
        <v>3.6289459995564712</v>
      </c>
      <c r="N819" s="291"/>
      <c r="P819" s="292">
        <f t="shared" ca="1" si="191"/>
        <v>369.60204709240435</v>
      </c>
      <c r="Q819" s="301">
        <f t="shared" ca="1" si="192"/>
        <v>373.23099309196084</v>
      </c>
      <c r="R819" s="301">
        <f t="shared" ca="1" si="193"/>
        <v>365.97310109284786</v>
      </c>
      <c r="S819" s="50"/>
      <c r="T819" s="292"/>
      <c r="U819" s="265"/>
      <c r="V819" s="292">
        <f t="shared" ca="1" si="194"/>
        <v>369.60204709240435</v>
      </c>
      <c r="W819" s="241">
        <f t="shared" ca="1" si="195"/>
        <v>2.6379429075956295</v>
      </c>
      <c r="X819" s="351">
        <f t="shared" ca="1" si="196"/>
        <v>6.9587427837340838</v>
      </c>
      <c r="Y819" s="50">
        <f t="shared" ca="1" si="186"/>
        <v>2.5640154346067154</v>
      </c>
      <c r="Z819" s="265">
        <f t="shared" ca="1" si="197"/>
        <v>374.80400543460667</v>
      </c>
      <c r="AA819" s="265">
        <f t="shared" ca="1" si="198"/>
        <v>369.67597456539329</v>
      </c>
      <c r="AB819" s="292"/>
      <c r="AC819" s="37"/>
      <c r="AD819" s="50"/>
      <c r="AE819" s="228"/>
      <c r="AF819" s="50"/>
      <c r="AG819" s="50"/>
      <c r="AH819" s="228"/>
      <c r="AI819" s="50"/>
      <c r="AJ819" s="50"/>
      <c r="AK819" s="50"/>
      <c r="AL819" s="68"/>
      <c r="AM819" s="246"/>
      <c r="AN819" s="241"/>
      <c r="AO819" s="68"/>
      <c r="AP819" s="68"/>
      <c r="AQ819" s="241"/>
      <c r="AR819" s="241"/>
      <c r="AS819" s="228"/>
      <c r="AT819" s="194"/>
      <c r="AU819" s="37"/>
      <c r="AV819" s="68"/>
      <c r="AW819" s="228"/>
      <c r="AX819" s="241"/>
      <c r="AY819" s="38"/>
      <c r="AZ819" s="38"/>
      <c r="BA819" s="55"/>
      <c r="BB819" s="55"/>
      <c r="BC819" s="3">
        <f t="shared" ca="1" si="199"/>
        <v>64119500</v>
      </c>
      <c r="BD819" s="3" t="e">
        <f t="shared" ca="1" si="200"/>
        <v>#N/A</v>
      </c>
      <c r="BE819" s="132"/>
      <c r="BF819" s="132"/>
      <c r="BG819" s="125"/>
      <c r="BJ819" s="68"/>
      <c r="BK819" s="68"/>
      <c r="BL819" s="68"/>
      <c r="BN819" s="169"/>
      <c r="BP819" s="68"/>
      <c r="BQ819" s="68"/>
      <c r="BR819" s="68"/>
      <c r="BU819" s="68"/>
      <c r="BV819" s="68"/>
      <c r="BW819" s="68"/>
      <c r="BX819" s="68"/>
      <c r="BZ819" s="237"/>
      <c r="CD819" s="237"/>
      <c r="CF819" s="68"/>
      <c r="CG819" s="68"/>
      <c r="CH819" s="237"/>
      <c r="CL819" s="237"/>
    </row>
    <row r="820" spans="1:90" x14ac:dyDescent="0.4">
      <c r="A820">
        <v>788</v>
      </c>
      <c r="B820" s="47">
        <f ca="1">IF(A820&gt;$A$8,"",OFFSET(InputPriceData!B$15,$A820+$A$11,0,1,1))</f>
        <v>44181</v>
      </c>
      <c r="C820" s="3">
        <f ca="1">IF(A820&gt;$A$8,"",OFFSET(InputPriceData!G$15,CalculationsAndCharts!$A820+$A$11,IF($C$5,8,0),1,1))</f>
        <v>58420500</v>
      </c>
      <c r="D820" s="4">
        <f ca="1">IF(A820&gt;$A$8,"",OFFSET(InputPriceData!C$15,CalculationsAndCharts!$A820+$A$11,IF($C$5,8,0),1,1))</f>
        <v>369.82000699999998</v>
      </c>
      <c r="E820" s="4">
        <f ca="1">IF(A820&gt;$A$8,"",OFFSET(InputPriceData!D$15,CalculationsAndCharts!$A820+$A$11,IF($C$5,8,0),1,1))</f>
        <v>371.16000400000001</v>
      </c>
      <c r="F820" s="4">
        <f ca="1">IF(A820&gt;$A$8,"",OFFSET(InputPriceData!E$15,CalculationsAndCharts!$A820+$A$11,IF($C$5,8,0),1,1))</f>
        <v>368.86999500000002</v>
      </c>
      <c r="G820" s="4">
        <f ca="1">IF(A820&gt;$A$8,"",OFFSET(InputPriceData!F$15,CalculationsAndCharts!$A820+$A$11,IF($C$5,8,0),1,1))</f>
        <v>370.17001299999998</v>
      </c>
      <c r="H820" s="282">
        <f t="shared" ca="1" si="187"/>
        <v>371.16000400000001</v>
      </c>
      <c r="I820" s="292">
        <f t="shared" ca="1" si="188"/>
        <v>368.86999500000002</v>
      </c>
      <c r="J820" s="50">
        <f t="shared" ca="1" si="189"/>
        <v>2.2900089999999977</v>
      </c>
      <c r="K820" s="282"/>
      <c r="L820" s="282"/>
      <c r="M820" s="292">
        <f t="shared" ca="1" si="190"/>
        <v>4.3363246047249522</v>
      </c>
      <c r="N820" s="291"/>
      <c r="P820" s="292">
        <f t="shared" ca="1" si="191"/>
        <v>368.36943641574015</v>
      </c>
      <c r="Q820" s="301">
        <f t="shared" ca="1" si="192"/>
        <v>372.7057610204651</v>
      </c>
      <c r="R820" s="301">
        <f t="shared" ca="1" si="193"/>
        <v>364.0331118110152</v>
      </c>
      <c r="S820" s="50"/>
      <c r="T820" s="292"/>
      <c r="U820" s="265"/>
      <c r="V820" s="292">
        <f t="shared" ca="1" si="194"/>
        <v>368.36943641574015</v>
      </c>
      <c r="W820" s="241">
        <f t="shared" ca="1" si="195"/>
        <v>1.8005765842598294</v>
      </c>
      <c r="X820" s="351">
        <f t="shared" ca="1" si="196"/>
        <v>3.2420760357847942</v>
      </c>
      <c r="Y820" s="50">
        <f t="shared" ca="1" si="186"/>
        <v>2.9591516984586552</v>
      </c>
      <c r="Z820" s="265">
        <f t="shared" ca="1" si="197"/>
        <v>373.12916469845862</v>
      </c>
      <c r="AA820" s="265">
        <f t="shared" ca="1" si="198"/>
        <v>367.21086130154134</v>
      </c>
      <c r="AB820" s="292"/>
      <c r="AC820" s="37"/>
      <c r="AD820" s="50"/>
      <c r="AE820" s="228"/>
      <c r="AF820" s="50"/>
      <c r="AG820" s="50"/>
      <c r="AH820" s="228"/>
      <c r="AI820" s="50"/>
      <c r="AJ820" s="50"/>
      <c r="AK820" s="50"/>
      <c r="AL820" s="68"/>
      <c r="AM820" s="246"/>
      <c r="AN820" s="241"/>
      <c r="AO820" s="68"/>
      <c r="AP820" s="68"/>
      <c r="AQ820" s="241"/>
      <c r="AR820" s="241"/>
      <c r="AS820" s="228"/>
      <c r="AT820" s="194"/>
      <c r="AU820" s="37"/>
      <c r="AV820" s="68"/>
      <c r="AW820" s="228"/>
      <c r="AX820" s="241"/>
      <c r="AY820" s="38"/>
      <c r="AZ820" s="38"/>
      <c r="BA820" s="55"/>
      <c r="BB820" s="55"/>
      <c r="BC820" s="3">
        <f t="shared" ca="1" si="199"/>
        <v>58420500</v>
      </c>
      <c r="BD820" s="3" t="e">
        <f t="shared" ca="1" si="200"/>
        <v>#N/A</v>
      </c>
      <c r="BE820" s="132"/>
      <c r="BF820" s="132"/>
      <c r="BG820" s="125"/>
      <c r="BJ820" s="68"/>
      <c r="BK820" s="68"/>
      <c r="BL820" s="68"/>
      <c r="BN820" s="169"/>
      <c r="BP820" s="68"/>
      <c r="BQ820" s="68"/>
      <c r="BR820" s="68"/>
      <c r="BU820" s="68"/>
      <c r="BV820" s="68"/>
      <c r="BW820" s="68"/>
      <c r="BX820" s="68"/>
      <c r="BZ820" s="237"/>
      <c r="CD820" s="237"/>
      <c r="CF820" s="68"/>
      <c r="CG820" s="68"/>
      <c r="CH820" s="237"/>
      <c r="CL820" s="237"/>
    </row>
    <row r="821" spans="1:90" x14ac:dyDescent="0.4">
      <c r="A821">
        <v>789</v>
      </c>
      <c r="B821" s="47">
        <f ca="1">IF(A821&gt;$A$8,"",OFFSET(InputPriceData!B$15,$A821+$A$11,0,1,1))</f>
        <v>44180</v>
      </c>
      <c r="C821" s="3">
        <f ca="1">IF(A821&gt;$A$8,"",OFFSET(InputPriceData!G$15,CalculationsAndCharts!$A821+$A$11,IF($C$5,8,0),1,1))</f>
        <v>63865300</v>
      </c>
      <c r="D821" s="4">
        <f ca="1">IF(A821&gt;$A$8,"",OFFSET(InputPriceData!C$15,CalculationsAndCharts!$A821+$A$11,IF($C$5,8,0),1,1))</f>
        <v>367.39999399999999</v>
      </c>
      <c r="E821" s="4">
        <f ca="1">IF(A821&gt;$A$8,"",OFFSET(InputPriceData!D$15,CalculationsAndCharts!$A821+$A$11,IF($C$5,8,0),1,1))</f>
        <v>369.58999599999999</v>
      </c>
      <c r="F821" s="4">
        <f ca="1">IF(A821&gt;$A$8,"",OFFSET(InputPriceData!E$15,CalculationsAndCharts!$A821+$A$11,IF($C$5,8,0),1,1))</f>
        <v>365.92001299999998</v>
      </c>
      <c r="G821" s="4">
        <f ca="1">IF(A821&gt;$A$8,"",OFFSET(InputPriceData!F$15,CalculationsAndCharts!$A821+$A$11,IF($C$5,8,0),1,1))</f>
        <v>369.58999599999999</v>
      </c>
      <c r="H821" s="282">
        <f t="shared" ca="1" si="187"/>
        <v>369.58999599999999</v>
      </c>
      <c r="I821" s="292">
        <f t="shared" ca="1" si="188"/>
        <v>364.66000400000001</v>
      </c>
      <c r="J821" s="50">
        <f t="shared" ca="1" si="189"/>
        <v>4.9299919999999702</v>
      </c>
      <c r="K821" s="282"/>
      <c r="L821" s="282"/>
      <c r="M821" s="292">
        <f t="shared" ca="1" si="190"/>
        <v>4.5302714853637207</v>
      </c>
      <c r="N821" s="291"/>
      <c r="P821" s="292">
        <f t="shared" ca="1" si="191"/>
        <v>367.45623029300896</v>
      </c>
      <c r="Q821" s="301">
        <f t="shared" ca="1" si="192"/>
        <v>371.98650177837266</v>
      </c>
      <c r="R821" s="301">
        <f t="shared" ca="1" si="193"/>
        <v>362.92595880764526</v>
      </c>
      <c r="S821" s="50"/>
      <c r="T821" s="292"/>
      <c r="U821" s="265"/>
      <c r="V821" s="292">
        <f t="shared" ca="1" si="194"/>
        <v>367.45623029300896</v>
      </c>
      <c r="W821" s="241">
        <f t="shared" ca="1" si="195"/>
        <v>2.1337657069910279</v>
      </c>
      <c r="X821" s="351">
        <f t="shared" ca="1" si="196"/>
        <v>4.5529560923309207</v>
      </c>
      <c r="Y821" s="50">
        <f t="shared" ca="1" si="186"/>
        <v>3.0025881594100241</v>
      </c>
      <c r="Z821" s="265">
        <f t="shared" ca="1" si="197"/>
        <v>372.59258415941002</v>
      </c>
      <c r="AA821" s="265">
        <f t="shared" ca="1" si="198"/>
        <v>366.58740784058995</v>
      </c>
      <c r="AB821" s="292"/>
      <c r="AC821" s="37"/>
      <c r="AD821" s="50"/>
      <c r="AE821" s="228"/>
      <c r="AF821" s="50"/>
      <c r="AG821" s="50"/>
      <c r="AH821" s="228"/>
      <c r="AI821" s="50"/>
      <c r="AJ821" s="50"/>
      <c r="AK821" s="50"/>
      <c r="AL821" s="68"/>
      <c r="AM821" s="246"/>
      <c r="AN821" s="241"/>
      <c r="AO821" s="68"/>
      <c r="AP821" s="68"/>
      <c r="AQ821" s="241"/>
      <c r="AR821" s="241"/>
      <c r="AS821" s="228"/>
      <c r="AT821" s="194"/>
      <c r="AU821" s="37"/>
      <c r="AV821" s="68"/>
      <c r="AW821" s="228"/>
      <c r="AX821" s="241"/>
      <c r="AY821" s="38"/>
      <c r="AZ821" s="38"/>
      <c r="BA821" s="55"/>
      <c r="BB821" s="55"/>
      <c r="BC821" s="3">
        <f t="shared" ca="1" si="199"/>
        <v>63865300</v>
      </c>
      <c r="BD821" s="3" t="e">
        <f t="shared" ca="1" si="200"/>
        <v>#N/A</v>
      </c>
      <c r="BE821" s="132"/>
      <c r="BF821" s="132"/>
      <c r="BG821" s="125"/>
      <c r="BJ821" s="68"/>
      <c r="BK821" s="68"/>
      <c r="BL821" s="68"/>
      <c r="BN821" s="169"/>
      <c r="BP821" s="68"/>
      <c r="BQ821" s="68"/>
      <c r="BR821" s="68"/>
      <c r="BU821" s="68"/>
      <c r="BV821" s="68"/>
      <c r="BW821" s="68"/>
      <c r="BX821" s="68"/>
      <c r="BZ821" s="237"/>
      <c r="CD821" s="237"/>
      <c r="CF821" s="68"/>
      <c r="CG821" s="68"/>
      <c r="CH821" s="237"/>
      <c r="CL821" s="237"/>
    </row>
    <row r="822" spans="1:90" x14ac:dyDescent="0.4">
      <c r="A822">
        <v>790</v>
      </c>
      <c r="B822" s="47">
        <f ca="1">IF(A822&gt;$A$8,"",OFFSET(InputPriceData!B$15,$A822+$A$11,0,1,1))</f>
        <v>44179</v>
      </c>
      <c r="C822" s="3">
        <f ca="1">IF(A822&gt;$A$8,"",OFFSET(InputPriceData!G$15,CalculationsAndCharts!$A822+$A$11,IF($C$5,8,0),1,1))</f>
        <v>69216200</v>
      </c>
      <c r="D822" s="4">
        <f ca="1">IF(A822&gt;$A$8,"",OFFSET(InputPriceData!C$15,CalculationsAndCharts!$A822+$A$11,IF($C$5,8,0),1,1))</f>
        <v>368.64001500000001</v>
      </c>
      <c r="E822" s="4">
        <f ca="1">IF(A822&gt;$A$8,"",OFFSET(InputPriceData!D$15,CalculationsAndCharts!$A822+$A$11,IF($C$5,8,0),1,1))</f>
        <v>369.79998799999998</v>
      </c>
      <c r="F822" s="4">
        <f ca="1">IF(A822&gt;$A$8,"",OFFSET(InputPriceData!E$15,CalculationsAndCharts!$A822+$A$11,IF($C$5,8,0),1,1))</f>
        <v>364.47000100000002</v>
      </c>
      <c r="G822" s="4">
        <f ca="1">IF(A822&gt;$A$8,"",OFFSET(InputPriceData!F$15,CalculationsAndCharts!$A822+$A$11,IF($C$5,8,0),1,1))</f>
        <v>364.66000400000001</v>
      </c>
      <c r="H822" s="282">
        <f t="shared" ca="1" si="187"/>
        <v>369.79998799999998</v>
      </c>
      <c r="I822" s="292">
        <f t="shared" ca="1" si="188"/>
        <v>364.47000100000002</v>
      </c>
      <c r="J822" s="50">
        <f t="shared" ca="1" si="189"/>
        <v>5.3299869999999601</v>
      </c>
      <c r="K822" s="282"/>
      <c r="L822" s="282"/>
      <c r="M822" s="292">
        <f t="shared" ca="1" si="190"/>
        <v>3.9628494046087348</v>
      </c>
      <c r="N822" s="291"/>
      <c r="P822" s="292">
        <f t="shared" ca="1" si="191"/>
        <v>367.70200270706573</v>
      </c>
      <c r="Q822" s="301">
        <f t="shared" ca="1" si="192"/>
        <v>371.66485211167446</v>
      </c>
      <c r="R822" s="301">
        <f t="shared" ca="1" si="193"/>
        <v>363.739153302457</v>
      </c>
      <c r="S822" s="50"/>
      <c r="T822" s="292"/>
      <c r="U822" s="265"/>
      <c r="V822" s="292">
        <f t="shared" ca="1" si="194"/>
        <v>367.70200270706573</v>
      </c>
      <c r="W822" s="241">
        <f t="shared" ca="1" si="195"/>
        <v>-3.0419987070657157</v>
      </c>
      <c r="X822" s="351">
        <f t="shared" ca="1" si="196"/>
        <v>9.2537561337894854</v>
      </c>
      <c r="Y822" s="50">
        <f t="shared" ca="1" si="186"/>
        <v>2.973517345291016</v>
      </c>
      <c r="Z822" s="265">
        <f t="shared" ca="1" si="197"/>
        <v>367.63352134529106</v>
      </c>
      <c r="AA822" s="265">
        <f t="shared" ca="1" si="198"/>
        <v>361.68648665470897</v>
      </c>
      <c r="AB822" s="292"/>
      <c r="AC822" s="37"/>
      <c r="AD822" s="50"/>
      <c r="AE822" s="228"/>
      <c r="AF822" s="50"/>
      <c r="AG822" s="50"/>
      <c r="AH822" s="228"/>
      <c r="AI822" s="50"/>
      <c r="AJ822" s="50"/>
      <c r="AK822" s="50"/>
      <c r="AL822" s="68"/>
      <c r="AM822" s="246"/>
      <c r="AN822" s="241"/>
      <c r="AO822" s="68"/>
      <c r="AP822" s="68"/>
      <c r="AQ822" s="241"/>
      <c r="AR822" s="241"/>
      <c r="AS822" s="228"/>
      <c r="AT822" s="194"/>
      <c r="AU822" s="37"/>
      <c r="AV822" s="68"/>
      <c r="AW822" s="228"/>
      <c r="AX822" s="241"/>
      <c r="AY822" s="38"/>
      <c r="AZ822" s="38"/>
      <c r="BA822" s="55"/>
      <c r="BB822" s="55"/>
      <c r="BC822" s="3" t="e">
        <f t="shared" ca="1" si="199"/>
        <v>#N/A</v>
      </c>
      <c r="BD822" s="3">
        <f t="shared" ca="1" si="200"/>
        <v>69216200</v>
      </c>
      <c r="BE822" s="132"/>
      <c r="BF822" s="132"/>
      <c r="BG822" s="125"/>
      <c r="BJ822" s="68"/>
      <c r="BK822" s="68"/>
      <c r="BL822" s="68"/>
      <c r="BN822" s="169"/>
      <c r="BP822" s="68"/>
      <c r="BQ822" s="68"/>
      <c r="BR822" s="68"/>
      <c r="BU822" s="68"/>
      <c r="BV822" s="68"/>
      <c r="BW822" s="68"/>
      <c r="BX822" s="68"/>
      <c r="BZ822" s="237"/>
      <c r="CD822" s="237"/>
      <c r="CF822" s="68"/>
      <c r="CG822" s="68"/>
      <c r="CH822" s="237"/>
      <c r="CL822" s="237"/>
    </row>
    <row r="823" spans="1:90" x14ac:dyDescent="0.4">
      <c r="A823">
        <v>791</v>
      </c>
      <c r="B823" s="47">
        <f ca="1">IF(A823&gt;$A$8,"",OFFSET(InputPriceData!B$15,$A823+$A$11,0,1,1))</f>
        <v>44176</v>
      </c>
      <c r="C823" s="3">
        <f ca="1">IF(A823&gt;$A$8,"",OFFSET(InputPriceData!G$15,CalculationsAndCharts!$A823+$A$11,IF($C$5,8,0),1,1))</f>
        <v>57698600</v>
      </c>
      <c r="D823" s="4">
        <f ca="1">IF(A823&gt;$A$8,"",OFFSET(InputPriceData!C$15,CalculationsAndCharts!$A823+$A$11,IF($C$5,8,0),1,1))</f>
        <v>364.89999399999999</v>
      </c>
      <c r="E823" s="4">
        <f ca="1">IF(A823&gt;$A$8,"",OFFSET(InputPriceData!D$15,CalculationsAndCharts!$A823+$A$11,IF($C$5,8,0),1,1))</f>
        <v>366.73998999999998</v>
      </c>
      <c r="F823" s="4">
        <f ca="1">IF(A823&gt;$A$8,"",OFFSET(InputPriceData!E$15,CalculationsAndCharts!$A823+$A$11,IF($C$5,8,0),1,1))</f>
        <v>363.26001000000002</v>
      </c>
      <c r="G823" s="4">
        <f ca="1">IF(A823&gt;$A$8,"",OFFSET(InputPriceData!F$15,CalculationsAndCharts!$A823+$A$11,IF($C$5,8,0),1,1))</f>
        <v>366.29998799999998</v>
      </c>
      <c r="H823" s="282">
        <f t="shared" ca="1" si="187"/>
        <v>366.73998999999998</v>
      </c>
      <c r="I823" s="292">
        <f t="shared" ca="1" si="188"/>
        <v>363.26001000000002</v>
      </c>
      <c r="J823" s="50">
        <f t="shared" ca="1" si="189"/>
        <v>3.479979999999955</v>
      </c>
      <c r="K823" s="282"/>
      <c r="L823" s="282"/>
      <c r="M823" s="292">
        <f t="shared" ca="1" si="190"/>
        <v>3.5826962907343827</v>
      </c>
      <c r="N823" s="291"/>
      <c r="P823" s="292">
        <f t="shared" ca="1" si="191"/>
        <v>368.83281106003926</v>
      </c>
      <c r="Q823" s="301">
        <f t="shared" ca="1" si="192"/>
        <v>372.41550735077362</v>
      </c>
      <c r="R823" s="301">
        <f t="shared" ca="1" si="193"/>
        <v>365.2501147693049</v>
      </c>
      <c r="S823" s="50"/>
      <c r="T823" s="292"/>
      <c r="U823" s="265"/>
      <c r="V823" s="292">
        <f t="shared" ca="1" si="194"/>
        <v>368.83281106003926</v>
      </c>
      <c r="W823" s="241">
        <f t="shared" ca="1" si="195"/>
        <v>-2.5328230600392772</v>
      </c>
      <c r="X823" s="351">
        <f t="shared" ca="1" si="196"/>
        <v>6.4151926534667281</v>
      </c>
      <c r="Y823" s="50">
        <f t="shared" ca="1" si="186"/>
        <v>2.902667593549197</v>
      </c>
      <c r="Z823" s="265">
        <f t="shared" ca="1" si="197"/>
        <v>369.2026555935492</v>
      </c>
      <c r="AA823" s="265">
        <f t="shared" ca="1" si="198"/>
        <v>363.39732040645077</v>
      </c>
      <c r="AB823" s="292"/>
      <c r="AC823" s="37"/>
      <c r="AD823" s="50"/>
      <c r="AE823" s="228"/>
      <c r="AF823" s="50"/>
      <c r="AG823" s="50"/>
      <c r="AH823" s="228"/>
      <c r="AI823" s="50"/>
      <c r="AJ823" s="50"/>
      <c r="AK823" s="50"/>
      <c r="AL823" s="68"/>
      <c r="AM823" s="246"/>
      <c r="AN823" s="241"/>
      <c r="AO823" s="68"/>
      <c r="AP823" s="68"/>
      <c r="AQ823" s="241"/>
      <c r="AR823" s="241"/>
      <c r="AS823" s="228"/>
      <c r="AT823" s="194"/>
      <c r="AU823" s="37"/>
      <c r="AV823" s="68"/>
      <c r="AW823" s="228"/>
      <c r="AX823" s="241"/>
      <c r="AY823" s="38"/>
      <c r="AZ823" s="38"/>
      <c r="BA823" s="55"/>
      <c r="BB823" s="55"/>
      <c r="BC823" s="3" t="e">
        <f t="shared" ca="1" si="199"/>
        <v>#N/A</v>
      </c>
      <c r="BD823" s="3">
        <f t="shared" ca="1" si="200"/>
        <v>57698600</v>
      </c>
      <c r="BE823" s="132"/>
      <c r="BF823" s="132"/>
      <c r="BG823" s="125"/>
      <c r="BJ823" s="68"/>
      <c r="BK823" s="68"/>
      <c r="BL823" s="68"/>
      <c r="BN823" s="169"/>
      <c r="BP823" s="68"/>
      <c r="BQ823" s="68"/>
      <c r="BR823" s="68"/>
      <c r="BU823" s="68"/>
      <c r="BV823" s="68"/>
      <c r="BW823" s="68"/>
      <c r="BX823" s="68"/>
      <c r="BZ823" s="237"/>
      <c r="CD823" s="237"/>
      <c r="CF823" s="68"/>
      <c r="CG823" s="68"/>
      <c r="CH823" s="237"/>
      <c r="CL823" s="237"/>
    </row>
    <row r="824" spans="1:90" x14ac:dyDescent="0.4">
      <c r="A824">
        <v>792</v>
      </c>
      <c r="B824" s="47">
        <f ca="1">IF(A824&gt;$A$8,"",OFFSET(InputPriceData!B$15,$A824+$A$11,0,1,1))</f>
        <v>44175</v>
      </c>
      <c r="C824" s="3">
        <f ca="1">IF(A824&gt;$A$8,"",OFFSET(InputPriceData!G$15,CalculationsAndCharts!$A824+$A$11,IF($C$5,8,0),1,1))</f>
        <v>57735400</v>
      </c>
      <c r="D824" s="4">
        <f ca="1">IF(A824&gt;$A$8,"",OFFSET(InputPriceData!C$15,CalculationsAndCharts!$A824+$A$11,IF($C$5,8,0),1,1))</f>
        <v>365.36999500000002</v>
      </c>
      <c r="E824" s="4">
        <f ca="1">IF(A824&gt;$A$8,"",OFFSET(InputPriceData!D$15,CalculationsAndCharts!$A824+$A$11,IF($C$5,8,0),1,1))</f>
        <v>367.85998499999999</v>
      </c>
      <c r="F824" s="4">
        <f ca="1">IF(A824&gt;$A$8,"",OFFSET(InputPriceData!E$15,CalculationsAndCharts!$A824+$A$11,IF($C$5,8,0),1,1))</f>
        <v>364.42999300000002</v>
      </c>
      <c r="G824" s="4">
        <f ca="1">IF(A824&gt;$A$8,"",OFFSET(InputPriceData!F$15,CalculationsAndCharts!$A824+$A$11,IF($C$5,8,0),1,1))</f>
        <v>366.73001099999999</v>
      </c>
      <c r="H824" s="282">
        <f t="shared" ca="1" si="187"/>
        <v>367.85998499999999</v>
      </c>
      <c r="I824" s="292">
        <f t="shared" ca="1" si="188"/>
        <v>364.42999300000002</v>
      </c>
      <c r="J824" s="50">
        <f t="shared" ca="1" si="189"/>
        <v>3.4299919999999702</v>
      </c>
      <c r="K824" s="282"/>
      <c r="L824" s="282"/>
      <c r="M824" s="292">
        <f t="shared" ca="1" si="190"/>
        <v>3.5640308496489208</v>
      </c>
      <c r="N824" s="291"/>
      <c r="P824" s="292">
        <f t="shared" ca="1" si="191"/>
        <v>369.66787255357576</v>
      </c>
      <c r="Q824" s="301">
        <f t="shared" ca="1" si="192"/>
        <v>373.23190340322469</v>
      </c>
      <c r="R824" s="301">
        <f t="shared" ca="1" si="193"/>
        <v>366.10384170392683</v>
      </c>
      <c r="S824" s="50"/>
      <c r="T824" s="292"/>
      <c r="U824" s="265"/>
      <c r="V824" s="292">
        <f t="shared" ca="1" si="194"/>
        <v>369.66787255357576</v>
      </c>
      <c r="W824" s="241">
        <f t="shared" ca="1" si="195"/>
        <v>-2.9378615535757717</v>
      </c>
      <c r="X824" s="351">
        <f t="shared" ca="1" si="196"/>
        <v>8.6310305079786467</v>
      </c>
      <c r="Y824" s="50">
        <f t="shared" ca="1" si="186"/>
        <v>3.0186915323191368</v>
      </c>
      <c r="Z824" s="265">
        <f t="shared" ca="1" si="197"/>
        <v>369.7487025323191</v>
      </c>
      <c r="AA824" s="265">
        <f t="shared" ca="1" si="198"/>
        <v>363.71131946768088</v>
      </c>
      <c r="AB824" s="292"/>
      <c r="AC824" s="37"/>
      <c r="AD824" s="50"/>
      <c r="AE824" s="228"/>
      <c r="AF824" s="50"/>
      <c r="AG824" s="50"/>
      <c r="AH824" s="228"/>
      <c r="AI824" s="50"/>
      <c r="AJ824" s="50"/>
      <c r="AK824" s="50"/>
      <c r="AL824" s="68"/>
      <c r="AM824" s="246"/>
      <c r="AN824" s="241"/>
      <c r="AO824" s="68"/>
      <c r="AP824" s="68"/>
      <c r="AQ824" s="241"/>
      <c r="AR824" s="241"/>
      <c r="AS824" s="228"/>
      <c r="AT824" s="194"/>
      <c r="AU824" s="37"/>
      <c r="AV824" s="68"/>
      <c r="AW824" s="228"/>
      <c r="AX824" s="241"/>
      <c r="AY824" s="38"/>
      <c r="AZ824" s="38"/>
      <c r="BA824" s="55"/>
      <c r="BB824" s="55"/>
      <c r="BC824" s="3" t="e">
        <f t="shared" ca="1" si="199"/>
        <v>#N/A</v>
      </c>
      <c r="BD824" s="3">
        <f t="shared" ca="1" si="200"/>
        <v>57735400</v>
      </c>
      <c r="BE824" s="132"/>
      <c r="BF824" s="132"/>
      <c r="BG824" s="125"/>
      <c r="BJ824" s="68"/>
      <c r="BK824" s="68"/>
      <c r="BL824" s="68"/>
      <c r="BN824" s="169"/>
      <c r="BP824" s="68"/>
      <c r="BQ824" s="68"/>
      <c r="BR824" s="68"/>
      <c r="BU824" s="68"/>
      <c r="BV824" s="68"/>
      <c r="BW824" s="68"/>
      <c r="BX824" s="68"/>
      <c r="BZ824" s="237"/>
      <c r="CD824" s="237"/>
      <c r="CF824" s="68"/>
      <c r="CG824" s="68"/>
      <c r="CH824" s="237"/>
      <c r="CL824" s="237"/>
    </row>
    <row r="825" spans="1:90" x14ac:dyDescent="0.4">
      <c r="A825">
        <v>793</v>
      </c>
      <c r="B825" s="47">
        <f ca="1">IF(A825&gt;$A$8,"",OFFSET(InputPriceData!B$15,$A825+$A$11,0,1,1))</f>
        <v>44174</v>
      </c>
      <c r="C825" s="3">
        <f ca="1">IF(A825&gt;$A$8,"",OFFSET(InputPriceData!G$15,CalculationsAndCharts!$A825+$A$11,IF($C$5,8,0),1,1))</f>
        <v>74098300</v>
      </c>
      <c r="D825" s="4">
        <f ca="1">IF(A825&gt;$A$8,"",OFFSET(InputPriceData!C$15,CalculationsAndCharts!$A825+$A$11,IF($C$5,8,0),1,1))</f>
        <v>370.88000499999998</v>
      </c>
      <c r="E825" s="4">
        <f ca="1">IF(A825&gt;$A$8,"",OFFSET(InputPriceData!D$15,CalculationsAndCharts!$A825+$A$11,IF($C$5,8,0),1,1))</f>
        <v>371.04998799999998</v>
      </c>
      <c r="F825" s="4">
        <f ca="1">IF(A825&gt;$A$8,"",OFFSET(InputPriceData!E$15,CalculationsAndCharts!$A825+$A$11,IF($C$5,8,0),1,1))</f>
        <v>365.95001200000002</v>
      </c>
      <c r="G825" s="4">
        <f ca="1">IF(A825&gt;$A$8,"",OFFSET(InputPriceData!F$15,CalculationsAndCharts!$A825+$A$11,IF($C$5,8,0),1,1))</f>
        <v>366.85000600000001</v>
      </c>
      <c r="H825" s="282">
        <f t="shared" ca="1" si="187"/>
        <v>371.04998799999998</v>
      </c>
      <c r="I825" s="292">
        <f t="shared" ca="1" si="188"/>
        <v>365.95001200000002</v>
      </c>
      <c r="J825" s="50">
        <f t="shared" ca="1" si="189"/>
        <v>5.0999759999999696</v>
      </c>
      <c r="K825" s="282"/>
      <c r="L825" s="282"/>
      <c r="M825" s="292">
        <f t="shared" ca="1" si="190"/>
        <v>3.1183782258760031</v>
      </c>
      <c r="N825" s="291"/>
      <c r="P825" s="292">
        <f t="shared" ca="1" si="191"/>
        <v>370.44464526570465</v>
      </c>
      <c r="Q825" s="301">
        <f t="shared" ca="1" si="192"/>
        <v>373.56302349158068</v>
      </c>
      <c r="R825" s="301">
        <f t="shared" ca="1" si="193"/>
        <v>367.32626703982862</v>
      </c>
      <c r="S825" s="50"/>
      <c r="T825" s="292"/>
      <c r="U825" s="265"/>
      <c r="V825" s="292">
        <f t="shared" ca="1" si="194"/>
        <v>370.44464526570465</v>
      </c>
      <c r="W825" s="241">
        <f t="shared" ca="1" si="195"/>
        <v>-3.5946392657046431</v>
      </c>
      <c r="X825" s="351">
        <f t="shared" ca="1" si="196"/>
        <v>12.921431450545615</v>
      </c>
      <c r="Y825" s="50">
        <f t="shared" ca="1" si="186"/>
        <v>2.9546923964419078</v>
      </c>
      <c r="Z825" s="265">
        <f t="shared" ca="1" si="197"/>
        <v>369.80469839644189</v>
      </c>
      <c r="AA825" s="265">
        <f t="shared" ca="1" si="198"/>
        <v>363.89531360355812</v>
      </c>
      <c r="AB825" s="292"/>
      <c r="AC825" s="37"/>
      <c r="AD825" s="50"/>
      <c r="AE825" s="228"/>
      <c r="AF825" s="50"/>
      <c r="AG825" s="50"/>
      <c r="AH825" s="228"/>
      <c r="AI825" s="50"/>
      <c r="AJ825" s="50"/>
      <c r="AK825" s="50"/>
      <c r="AL825" s="68"/>
      <c r="AM825" s="246"/>
      <c r="AN825" s="241"/>
      <c r="AO825" s="68"/>
      <c r="AP825" s="68"/>
      <c r="AQ825" s="241"/>
      <c r="AR825" s="241"/>
      <c r="AS825" s="228"/>
      <c r="AT825" s="194"/>
      <c r="AU825" s="37"/>
      <c r="AV825" s="68"/>
      <c r="AW825" s="228"/>
      <c r="AX825" s="241"/>
      <c r="AY825" s="38"/>
      <c r="AZ825" s="38"/>
      <c r="BA825" s="55"/>
      <c r="BB825" s="55"/>
      <c r="BC825" s="3" t="e">
        <f t="shared" ca="1" si="199"/>
        <v>#N/A</v>
      </c>
      <c r="BD825" s="3">
        <f t="shared" ca="1" si="200"/>
        <v>74098300</v>
      </c>
      <c r="BE825" s="132"/>
      <c r="BF825" s="132"/>
      <c r="BG825" s="125"/>
      <c r="BJ825" s="68"/>
      <c r="BK825" s="68"/>
      <c r="BL825" s="68"/>
      <c r="BN825" s="169"/>
      <c r="BP825" s="68"/>
      <c r="BQ825" s="68"/>
      <c r="BR825" s="68"/>
      <c r="BU825" s="68"/>
      <c r="BV825" s="68"/>
      <c r="BW825" s="68"/>
      <c r="BX825" s="68"/>
      <c r="BZ825" s="237"/>
      <c r="CD825" s="237"/>
      <c r="CF825" s="68"/>
      <c r="CG825" s="68"/>
      <c r="CH825" s="237"/>
      <c r="CL825" s="237"/>
    </row>
    <row r="826" spans="1:90" x14ac:dyDescent="0.4">
      <c r="A826">
        <v>794</v>
      </c>
      <c r="B826" s="47">
        <f ca="1">IF(A826&gt;$A$8,"",OFFSET(InputPriceData!B$15,$A826+$A$11,0,1,1))</f>
        <v>44173</v>
      </c>
      <c r="C826" s="3">
        <f ca="1">IF(A826&gt;$A$8,"",OFFSET(InputPriceData!G$15,CalculationsAndCharts!$A826+$A$11,IF($C$5,8,0),1,1))</f>
        <v>42458900</v>
      </c>
      <c r="D826" s="4">
        <f ca="1">IF(A826&gt;$A$8,"",OFFSET(InputPriceData!C$15,CalculationsAndCharts!$A826+$A$11,IF($C$5,8,0),1,1))</f>
        <v>367.72000100000002</v>
      </c>
      <c r="E826" s="4">
        <f ca="1">IF(A826&gt;$A$8,"",OFFSET(InputPriceData!D$15,CalculationsAndCharts!$A826+$A$11,IF($C$5,8,0),1,1))</f>
        <v>370.77999899999998</v>
      </c>
      <c r="F826" s="4">
        <f ca="1">IF(A826&gt;$A$8,"",OFFSET(InputPriceData!E$15,CalculationsAndCharts!$A826+$A$11,IF($C$5,8,0),1,1))</f>
        <v>367.67001299999998</v>
      </c>
      <c r="G826" s="4">
        <f ca="1">IF(A826&gt;$A$8,"",OFFSET(InputPriceData!F$15,CalculationsAndCharts!$A826+$A$11,IF($C$5,8,0),1,1))</f>
        <v>370.17001299999998</v>
      </c>
      <c r="H826" s="282">
        <f t="shared" ca="1" si="187"/>
        <v>370.77999899999998</v>
      </c>
      <c r="I826" s="292">
        <f t="shared" ca="1" si="188"/>
        <v>367.67001299999998</v>
      </c>
      <c r="J826" s="50">
        <f t="shared" ca="1" si="189"/>
        <v>3.1099859999999921</v>
      </c>
      <c r="K826" s="282"/>
      <c r="L826" s="282"/>
      <c r="M826" s="292">
        <f t="shared" ca="1" si="190"/>
        <v>2.6443812015643546</v>
      </c>
      <c r="N826" s="291"/>
      <c r="P826" s="292">
        <f t="shared" ca="1" si="191"/>
        <v>370.34957775416399</v>
      </c>
      <c r="Q826" s="301">
        <f t="shared" ca="1" si="192"/>
        <v>372.99395895572832</v>
      </c>
      <c r="R826" s="301">
        <f t="shared" ca="1" si="193"/>
        <v>367.70519655259966</v>
      </c>
      <c r="S826" s="50"/>
      <c r="T826" s="292"/>
      <c r="U826" s="265"/>
      <c r="V826" s="292">
        <f t="shared" ca="1" si="194"/>
        <v>370.34957775416399</v>
      </c>
      <c r="W826" s="241">
        <f t="shared" ca="1" si="195"/>
        <v>-0.17956475416400508</v>
      </c>
      <c r="X826" s="351">
        <f t="shared" ca="1" si="196"/>
        <v>3.2243500937979577E-2</v>
      </c>
      <c r="Y826" s="50">
        <f t="shared" ca="1" si="186"/>
        <v>2.8720140563237342</v>
      </c>
      <c r="Z826" s="265">
        <f t="shared" ca="1" si="197"/>
        <v>373.04202705632372</v>
      </c>
      <c r="AA826" s="265">
        <f t="shared" ca="1" si="198"/>
        <v>367.29799894367625</v>
      </c>
      <c r="AB826" s="292"/>
      <c r="AC826" s="37"/>
      <c r="AD826" s="50"/>
      <c r="AE826" s="228"/>
      <c r="AF826" s="50"/>
      <c r="AG826" s="50"/>
      <c r="AH826" s="228"/>
      <c r="AI826" s="50"/>
      <c r="AJ826" s="50"/>
      <c r="AK826" s="50"/>
      <c r="AL826" s="68"/>
      <c r="AM826" s="246"/>
      <c r="AN826" s="241"/>
      <c r="AO826" s="68"/>
      <c r="AP826" s="68"/>
      <c r="AQ826" s="241"/>
      <c r="AR826" s="241"/>
      <c r="AS826" s="228"/>
      <c r="AT826" s="194"/>
      <c r="AU826" s="37"/>
      <c r="AV826" s="68"/>
      <c r="AW826" s="228"/>
      <c r="AX826" s="241"/>
      <c r="AY826" s="38"/>
      <c r="AZ826" s="38"/>
      <c r="BA826" s="55"/>
      <c r="BB826" s="55"/>
      <c r="BC826" s="3">
        <f t="shared" ca="1" si="199"/>
        <v>42458900</v>
      </c>
      <c r="BD826" s="3" t="e">
        <f t="shared" ca="1" si="200"/>
        <v>#N/A</v>
      </c>
      <c r="BE826" s="132"/>
      <c r="BF826" s="132"/>
      <c r="BG826" s="125"/>
      <c r="BJ826" s="68"/>
      <c r="BK826" s="68"/>
      <c r="BL826" s="68"/>
      <c r="BN826" s="169"/>
      <c r="BP826" s="68"/>
      <c r="BQ826" s="68"/>
      <c r="BR826" s="68"/>
      <c r="BU826" s="68"/>
      <c r="BV826" s="68"/>
      <c r="BW826" s="68"/>
      <c r="BX826" s="68"/>
      <c r="BZ826" s="237"/>
      <c r="CD826" s="237"/>
      <c r="CF826" s="68"/>
      <c r="CG826" s="68"/>
      <c r="CH826" s="237"/>
      <c r="CL826" s="237"/>
    </row>
    <row r="827" spans="1:90" x14ac:dyDescent="0.4">
      <c r="A827">
        <v>795</v>
      </c>
      <c r="B827" s="47">
        <f ca="1">IF(A827&gt;$A$8,"",OFFSET(InputPriceData!B$15,$A827+$A$11,0,1,1))</f>
        <v>44172</v>
      </c>
      <c r="C827" s="3">
        <f ca="1">IF(A827&gt;$A$8,"",OFFSET(InputPriceData!G$15,CalculationsAndCharts!$A827+$A$11,IF($C$5,8,0),1,1))</f>
        <v>48944300</v>
      </c>
      <c r="D827" s="4">
        <f ca="1">IF(A827&gt;$A$8,"",OFFSET(InputPriceData!C$15,CalculationsAndCharts!$A827+$A$11,IF($C$5,8,0),1,1))</f>
        <v>369.01998900000001</v>
      </c>
      <c r="E827" s="4">
        <f ca="1">IF(A827&gt;$A$8,"",OFFSET(InputPriceData!D$15,CalculationsAndCharts!$A827+$A$11,IF($C$5,8,0),1,1))</f>
        <v>369.61999500000002</v>
      </c>
      <c r="F827" s="4">
        <f ca="1">IF(A827&gt;$A$8,"",OFFSET(InputPriceData!E$15,CalculationsAndCharts!$A827+$A$11,IF($C$5,8,0),1,1))</f>
        <v>367.72000100000002</v>
      </c>
      <c r="G827" s="4">
        <f ca="1">IF(A827&gt;$A$8,"",OFFSET(InputPriceData!F$15,CalculationsAndCharts!$A827+$A$11,IF($C$5,8,0),1,1))</f>
        <v>369.08999599999999</v>
      </c>
      <c r="H827" s="282">
        <f t="shared" ca="1" si="187"/>
        <v>369.85000600000001</v>
      </c>
      <c r="I827" s="292">
        <f t="shared" ca="1" si="188"/>
        <v>367.72000100000002</v>
      </c>
      <c r="J827" s="50">
        <f t="shared" ca="1" si="189"/>
        <v>2.1300049999999828</v>
      </c>
      <c r="K827" s="282"/>
      <c r="L827" s="282"/>
      <c r="M827" s="292">
        <f t="shared" ca="1" si="190"/>
        <v>2.8242797505105148</v>
      </c>
      <c r="N827" s="291"/>
      <c r="P827" s="292">
        <f t="shared" ca="1" si="191"/>
        <v>369.41730541521417</v>
      </c>
      <c r="Q827" s="301">
        <f t="shared" ca="1" si="192"/>
        <v>372.2415851657247</v>
      </c>
      <c r="R827" s="301">
        <f t="shared" ca="1" si="193"/>
        <v>366.59302566470365</v>
      </c>
      <c r="S827" s="50"/>
      <c r="T827" s="292"/>
      <c r="U827" s="265"/>
      <c r="V827" s="292">
        <f t="shared" ca="1" si="194"/>
        <v>369.41730541521417</v>
      </c>
      <c r="W827" s="241">
        <f t="shared" ca="1" si="195"/>
        <v>-0.32730941521418799</v>
      </c>
      <c r="X827" s="351">
        <f t="shared" ca="1" si="196"/>
        <v>0.10713145328785371</v>
      </c>
      <c r="Y827" s="50">
        <f t="shared" ca="1" si="186"/>
        <v>3.2496964861588364</v>
      </c>
      <c r="Z827" s="265">
        <f t="shared" ca="1" si="197"/>
        <v>372.33969248615881</v>
      </c>
      <c r="AA827" s="265">
        <f t="shared" ca="1" si="198"/>
        <v>365.84029951384116</v>
      </c>
      <c r="AB827" s="292"/>
      <c r="AC827" s="37"/>
      <c r="AD827" s="50"/>
      <c r="AE827" s="228"/>
      <c r="AF827" s="50"/>
      <c r="AG827" s="50"/>
      <c r="AH827" s="228"/>
      <c r="AI827" s="50"/>
      <c r="AJ827" s="50"/>
      <c r="AK827" s="50"/>
      <c r="AL827" s="68"/>
      <c r="AM827" s="246"/>
      <c r="AN827" s="241"/>
      <c r="AO827" s="68"/>
      <c r="AP827" s="68"/>
      <c r="AQ827" s="241"/>
      <c r="AR827" s="241"/>
      <c r="AS827" s="228"/>
      <c r="AT827" s="194"/>
      <c r="AU827" s="37"/>
      <c r="AV827" s="68"/>
      <c r="AW827" s="228"/>
      <c r="AX827" s="241"/>
      <c r="AY827" s="38"/>
      <c r="AZ827" s="38"/>
      <c r="BA827" s="55"/>
      <c r="BB827" s="55"/>
      <c r="BC827" s="3" t="e">
        <f t="shared" ca="1" si="199"/>
        <v>#N/A</v>
      </c>
      <c r="BD827" s="3">
        <f t="shared" ca="1" si="200"/>
        <v>48944300</v>
      </c>
      <c r="BE827" s="132"/>
      <c r="BF827" s="132"/>
      <c r="BG827" s="125"/>
      <c r="BJ827" s="68"/>
      <c r="BK827" s="68"/>
      <c r="BL827" s="68"/>
      <c r="BN827" s="169"/>
      <c r="BP827" s="68"/>
      <c r="BQ827" s="68"/>
      <c r="BR827" s="68"/>
      <c r="BU827" s="68"/>
      <c r="BV827" s="68"/>
      <c r="BW827" s="68"/>
      <c r="BX827" s="68"/>
      <c r="BZ827" s="237"/>
      <c r="CD827" s="237"/>
      <c r="CF827" s="68"/>
      <c r="CG827" s="68"/>
      <c r="CH827" s="237"/>
      <c r="CL827" s="237"/>
    </row>
    <row r="828" spans="1:90" x14ac:dyDescent="0.4">
      <c r="A828">
        <v>796</v>
      </c>
      <c r="B828" s="47">
        <f ca="1">IF(A828&gt;$A$8,"",OFFSET(InputPriceData!B$15,$A828+$A$11,0,1,1))</f>
        <v>44169</v>
      </c>
      <c r="C828" s="3">
        <f ca="1">IF(A828&gt;$A$8,"",OFFSET(InputPriceData!G$15,CalculationsAndCharts!$A828+$A$11,IF($C$5,8,0),1,1))</f>
        <v>50749900</v>
      </c>
      <c r="D828" s="4">
        <f ca="1">IF(A828&gt;$A$8,"",OFFSET(InputPriceData!C$15,CalculationsAndCharts!$A828+$A$11,IF($C$5,8,0),1,1))</f>
        <v>367.32000699999998</v>
      </c>
      <c r="E828" s="4">
        <f ca="1">IF(A828&gt;$A$8,"",OFFSET(InputPriceData!D$15,CalculationsAndCharts!$A828+$A$11,IF($C$5,8,0),1,1))</f>
        <v>369.85000600000001</v>
      </c>
      <c r="F828" s="4">
        <f ca="1">IF(A828&gt;$A$8,"",OFFSET(InputPriceData!E$15,CalculationsAndCharts!$A828+$A$11,IF($C$5,8,0),1,1))</f>
        <v>367.22000100000002</v>
      </c>
      <c r="G828" s="4">
        <f ca="1">IF(A828&gt;$A$8,"",OFFSET(InputPriceData!F$15,CalculationsAndCharts!$A828+$A$11,IF($C$5,8,0),1,1))</f>
        <v>369.85000600000001</v>
      </c>
      <c r="H828" s="282">
        <f t="shared" ca="1" si="187"/>
        <v>369.85000600000001</v>
      </c>
      <c r="I828" s="292">
        <f t="shared" ca="1" si="188"/>
        <v>366.69000199999999</v>
      </c>
      <c r="J828" s="50">
        <f t="shared" ca="1" si="189"/>
        <v>3.1600040000000149</v>
      </c>
      <c r="K828" s="282"/>
      <c r="L828" s="282"/>
      <c r="M828" s="292">
        <f t="shared" ca="1" si="190"/>
        <v>3.0671756684740759</v>
      </c>
      <c r="N828" s="291"/>
      <c r="P828" s="292">
        <f t="shared" ca="1" si="191"/>
        <v>368.06947172488424</v>
      </c>
      <c r="Q828" s="301">
        <f t="shared" ca="1" si="192"/>
        <v>371.13664739335832</v>
      </c>
      <c r="R828" s="301">
        <f t="shared" ca="1" si="193"/>
        <v>365.00229605641016</v>
      </c>
      <c r="S828" s="50"/>
      <c r="T828" s="292"/>
      <c r="U828" s="265"/>
      <c r="V828" s="292">
        <f t="shared" ca="1" si="194"/>
        <v>368.06947172488424</v>
      </c>
      <c r="W828" s="241">
        <f t="shared" ca="1" si="195"/>
        <v>1.7805342751157696</v>
      </c>
      <c r="X828" s="351">
        <f t="shared" ca="1" si="196"/>
        <v>3.1703023048620391</v>
      </c>
      <c r="Y828" s="50">
        <f t="shared" ca="1" si="186"/>
        <v>3.6665152064027331</v>
      </c>
      <c r="Z828" s="265">
        <f t="shared" ca="1" si="197"/>
        <v>373.51652120640273</v>
      </c>
      <c r="AA828" s="265">
        <f t="shared" ca="1" si="198"/>
        <v>366.18349079359729</v>
      </c>
      <c r="AB828" s="292"/>
      <c r="AC828" s="37"/>
      <c r="AD828" s="50"/>
      <c r="AE828" s="228"/>
      <c r="AF828" s="50"/>
      <c r="AG828" s="50"/>
      <c r="AH828" s="228"/>
      <c r="AI828" s="50"/>
      <c r="AJ828" s="50"/>
      <c r="AK828" s="50"/>
      <c r="AL828" s="68"/>
      <c r="AM828" s="246"/>
      <c r="AN828" s="241"/>
      <c r="AO828" s="68"/>
      <c r="AP828" s="68"/>
      <c r="AQ828" s="241"/>
      <c r="AR828" s="241"/>
      <c r="AS828" s="228"/>
      <c r="AT828" s="194"/>
      <c r="AU828" s="37"/>
      <c r="AV828" s="68"/>
      <c r="AW828" s="228"/>
      <c r="AX828" s="241"/>
      <c r="AY828" s="38"/>
      <c r="AZ828" s="38"/>
      <c r="BA828" s="55"/>
      <c r="BB828" s="55"/>
      <c r="BC828" s="3">
        <f t="shared" ca="1" si="199"/>
        <v>50749900</v>
      </c>
      <c r="BD828" s="3" t="e">
        <f t="shared" ca="1" si="200"/>
        <v>#N/A</v>
      </c>
      <c r="BE828" s="132"/>
      <c r="BF828" s="132"/>
      <c r="BG828" s="125"/>
      <c r="BJ828" s="68"/>
      <c r="BK828" s="68"/>
      <c r="BL828" s="68"/>
      <c r="BN828" s="169"/>
      <c r="BP828" s="68"/>
      <c r="BQ828" s="68"/>
      <c r="BR828" s="68"/>
      <c r="BU828" s="68"/>
      <c r="BV828" s="68"/>
      <c r="BW828" s="68"/>
      <c r="BX828" s="68"/>
      <c r="BZ828" s="237"/>
      <c r="CD828" s="237"/>
      <c r="CF828" s="68"/>
      <c r="CG828" s="68"/>
      <c r="CH828" s="237"/>
      <c r="CL828" s="237"/>
    </row>
    <row r="829" spans="1:90" x14ac:dyDescent="0.4">
      <c r="A829">
        <v>797</v>
      </c>
      <c r="B829" s="47">
        <f ca="1">IF(A829&gt;$A$8,"",OFFSET(InputPriceData!B$15,$A829+$A$11,0,1,1))</f>
        <v>44168</v>
      </c>
      <c r="C829" s="3">
        <f ca="1">IF(A829&gt;$A$8,"",OFFSET(InputPriceData!G$15,CalculationsAndCharts!$A829+$A$11,IF($C$5,8,0),1,1))</f>
        <v>62882000</v>
      </c>
      <c r="D829" s="4">
        <f ca="1">IF(A829&gt;$A$8,"",OFFSET(InputPriceData!C$15,CalculationsAndCharts!$A829+$A$11,IF($C$5,8,0),1,1))</f>
        <v>366.67999300000002</v>
      </c>
      <c r="E829" s="4">
        <f ca="1">IF(A829&gt;$A$8,"",OFFSET(InputPriceData!D$15,CalculationsAndCharts!$A829+$A$11,IF($C$5,8,0),1,1))</f>
        <v>368.19000199999999</v>
      </c>
      <c r="F829" s="4">
        <f ca="1">IF(A829&gt;$A$8,"",OFFSET(InputPriceData!E$15,CalculationsAndCharts!$A829+$A$11,IF($C$5,8,0),1,1))</f>
        <v>365.5</v>
      </c>
      <c r="G829" s="4">
        <f ca="1">IF(A829&gt;$A$8,"",OFFSET(InputPriceData!F$15,CalculationsAndCharts!$A829+$A$11,IF($C$5,8,0),1,1))</f>
        <v>366.69000199999999</v>
      </c>
      <c r="H829" s="282">
        <f t="shared" ca="1" si="187"/>
        <v>368.19000199999999</v>
      </c>
      <c r="I829" s="292">
        <f t="shared" ca="1" si="188"/>
        <v>365.5</v>
      </c>
      <c r="J829" s="50">
        <f t="shared" ca="1" si="189"/>
        <v>2.6900019999999927</v>
      </c>
      <c r="K829" s="282"/>
      <c r="L829" s="282"/>
      <c r="M829" s="292">
        <f t="shared" ca="1" si="190"/>
        <v>3.2545557264798912</v>
      </c>
      <c r="N829" s="291"/>
      <c r="P829" s="292">
        <f t="shared" ca="1" si="191"/>
        <v>366.73758703442479</v>
      </c>
      <c r="Q829" s="301">
        <f t="shared" ca="1" si="192"/>
        <v>369.9921427609047</v>
      </c>
      <c r="R829" s="301">
        <f t="shared" ca="1" si="193"/>
        <v>363.48303130794488</v>
      </c>
      <c r="S829" s="50"/>
      <c r="T829" s="292"/>
      <c r="U829" s="265"/>
      <c r="V829" s="292">
        <f t="shared" ca="1" si="194"/>
        <v>366.73758703442479</v>
      </c>
      <c r="W829" s="241">
        <f t="shared" ca="1" si="195"/>
        <v>-4.7585034424798778E-2</v>
      </c>
      <c r="X829" s="351">
        <f t="shared" ca="1" si="196"/>
        <v>2.2643355012092847E-3</v>
      </c>
      <c r="Y829" s="50">
        <f t="shared" ca="1" si="186"/>
        <v>4.7329365392786222</v>
      </c>
      <c r="Z829" s="265">
        <f t="shared" ca="1" si="197"/>
        <v>371.42293853927862</v>
      </c>
      <c r="AA829" s="265">
        <f t="shared" ca="1" si="198"/>
        <v>361.95706546072137</v>
      </c>
      <c r="AB829" s="292"/>
      <c r="AC829" s="37"/>
      <c r="AD829" s="50"/>
      <c r="AE829" s="228"/>
      <c r="AF829" s="50"/>
      <c r="AG829" s="50"/>
      <c r="AH829" s="228"/>
      <c r="AI829" s="50"/>
      <c r="AJ829" s="50"/>
      <c r="AK829" s="50"/>
      <c r="AL829" s="68"/>
      <c r="AM829" s="246"/>
      <c r="AN829" s="241"/>
      <c r="AO829" s="68"/>
      <c r="AP829" s="68"/>
      <c r="AQ829" s="241"/>
      <c r="AR829" s="241"/>
      <c r="AS829" s="228"/>
      <c r="AT829" s="194"/>
      <c r="AU829" s="37"/>
      <c r="AV829" s="68"/>
      <c r="AW829" s="228"/>
      <c r="AX829" s="241"/>
      <c r="AY829" s="38"/>
      <c r="AZ829" s="38"/>
      <c r="BA829" s="55"/>
      <c r="BB829" s="55"/>
      <c r="BC829" s="3" t="e">
        <f t="shared" ca="1" si="199"/>
        <v>#N/A</v>
      </c>
      <c r="BD829" s="3">
        <f t="shared" ca="1" si="200"/>
        <v>62882000</v>
      </c>
      <c r="BE829" s="132"/>
      <c r="BF829" s="132"/>
      <c r="BG829" s="125"/>
      <c r="BJ829" s="68"/>
      <c r="BK829" s="68"/>
      <c r="BL829" s="68"/>
      <c r="BN829" s="169"/>
      <c r="BP829" s="68"/>
      <c r="BQ829" s="68"/>
      <c r="BR829" s="68"/>
      <c r="BU829" s="68"/>
      <c r="BV829" s="68"/>
      <c r="BW829" s="68"/>
      <c r="BX829" s="68"/>
      <c r="BZ829" s="237"/>
      <c r="CD829" s="237"/>
      <c r="CF829" s="68"/>
      <c r="CG829" s="68"/>
      <c r="CH829" s="237"/>
      <c r="CL829" s="237"/>
    </row>
    <row r="830" spans="1:90" x14ac:dyDescent="0.4">
      <c r="A830">
        <v>798</v>
      </c>
      <c r="B830" s="47">
        <f ca="1">IF(A830&gt;$A$8,"",OFFSET(InputPriceData!B$15,$A830+$A$11,0,1,1))</f>
        <v>44167</v>
      </c>
      <c r="C830" s="3">
        <f ca="1">IF(A830&gt;$A$8,"",OFFSET(InputPriceData!G$15,CalculationsAndCharts!$A830+$A$11,IF($C$5,8,0),1,1))</f>
        <v>45927000</v>
      </c>
      <c r="D830" s="4">
        <f ca="1">IF(A830&gt;$A$8,"",OFFSET(InputPriceData!C$15,CalculationsAndCharts!$A830+$A$11,IF($C$5,8,0),1,1))</f>
        <v>364.82000699999998</v>
      </c>
      <c r="E830" s="4">
        <f ca="1">IF(A830&gt;$A$8,"",OFFSET(InputPriceData!D$15,CalculationsAndCharts!$A830+$A$11,IF($C$5,8,0),1,1))</f>
        <v>366.959991</v>
      </c>
      <c r="F830" s="4">
        <f ca="1">IF(A830&gt;$A$8,"",OFFSET(InputPriceData!E$15,CalculationsAndCharts!$A830+$A$11,IF($C$5,8,0),1,1))</f>
        <v>364.20001200000002</v>
      </c>
      <c r="G830" s="4">
        <f ca="1">IF(A830&gt;$A$8,"",OFFSET(InputPriceData!F$15,CalculationsAndCharts!$A830+$A$11,IF($C$5,8,0),1,1))</f>
        <v>366.790009</v>
      </c>
      <c r="H830" s="282">
        <f t="shared" ca="1" si="187"/>
        <v>366.959991</v>
      </c>
      <c r="I830" s="292">
        <f t="shared" ca="1" si="188"/>
        <v>364.20001200000002</v>
      </c>
      <c r="J830" s="50">
        <f t="shared" ca="1" si="189"/>
        <v>2.7599789999999871</v>
      </c>
      <c r="K830" s="282"/>
      <c r="L830" s="282"/>
      <c r="M830" s="292">
        <f t="shared" ca="1" si="190"/>
        <v>3.6056703537923016</v>
      </c>
      <c r="N830" s="291"/>
      <c r="P830" s="292">
        <f t="shared" ca="1" si="191"/>
        <v>365.61105299888089</v>
      </c>
      <c r="Q830" s="301">
        <f t="shared" ca="1" si="192"/>
        <v>369.21672335267317</v>
      </c>
      <c r="R830" s="301">
        <f t="shared" ca="1" si="193"/>
        <v>362.00538264508862</v>
      </c>
      <c r="S830" s="50"/>
      <c r="T830" s="292"/>
      <c r="U830" s="265"/>
      <c r="V830" s="292">
        <f t="shared" ca="1" si="194"/>
        <v>365.61105299888089</v>
      </c>
      <c r="W830" s="241">
        <f t="shared" ca="1" si="195"/>
        <v>1.1789560011191043</v>
      </c>
      <c r="X830" s="351">
        <f t="shared" ca="1" si="196"/>
        <v>1.3899372525747493</v>
      </c>
      <c r="Y830" s="50">
        <f t="shared" ca="1" si="186"/>
        <v>5.5052024447355405</v>
      </c>
      <c r="Z830" s="265">
        <f t="shared" ca="1" si="197"/>
        <v>372.29521144473551</v>
      </c>
      <c r="AA830" s="265">
        <f t="shared" ca="1" si="198"/>
        <v>361.28480655526448</v>
      </c>
      <c r="AB830" s="292"/>
      <c r="AC830" s="37"/>
      <c r="AD830" s="50"/>
      <c r="AE830" s="228"/>
      <c r="AF830" s="50"/>
      <c r="AG830" s="50"/>
      <c r="AH830" s="228"/>
      <c r="AI830" s="50"/>
      <c r="AJ830" s="50"/>
      <c r="AK830" s="50"/>
      <c r="AL830" s="68"/>
      <c r="AM830" s="246"/>
      <c r="AN830" s="241"/>
      <c r="AO830" s="68"/>
      <c r="AP830" s="68"/>
      <c r="AQ830" s="241"/>
      <c r="AR830" s="241"/>
      <c r="AS830" s="228"/>
      <c r="AT830" s="194"/>
      <c r="AU830" s="37"/>
      <c r="AV830" s="68"/>
      <c r="AW830" s="228"/>
      <c r="AX830" s="241"/>
      <c r="AY830" s="38"/>
      <c r="AZ830" s="38"/>
      <c r="BA830" s="55"/>
      <c r="BB830" s="55"/>
      <c r="BC830" s="3">
        <f t="shared" ca="1" si="199"/>
        <v>45927000</v>
      </c>
      <c r="BD830" s="3" t="e">
        <f t="shared" ca="1" si="200"/>
        <v>#N/A</v>
      </c>
      <c r="BE830" s="132"/>
      <c r="BF830" s="132"/>
      <c r="BG830" s="125"/>
      <c r="BJ830" s="68"/>
      <c r="BK830" s="68"/>
      <c r="BL830" s="68"/>
      <c r="BN830" s="169"/>
      <c r="BP830" s="68"/>
      <c r="BQ830" s="68"/>
      <c r="BR830" s="68"/>
      <c r="BU830" s="68"/>
      <c r="BV830" s="68"/>
      <c r="BW830" s="68"/>
      <c r="BX830" s="68"/>
      <c r="BZ830" s="237"/>
      <c r="CD830" s="237"/>
      <c r="CF830" s="68"/>
      <c r="CG830" s="68"/>
      <c r="CH830" s="237"/>
      <c r="CL830" s="237"/>
    </row>
    <row r="831" spans="1:90" x14ac:dyDescent="0.4">
      <c r="A831">
        <v>799</v>
      </c>
      <c r="B831" s="47">
        <f ca="1">IF(A831&gt;$A$8,"",OFFSET(InputPriceData!B$15,$A831+$A$11,0,1,1))</f>
        <v>44166</v>
      </c>
      <c r="C831" s="3">
        <f ca="1">IF(A831&gt;$A$8,"",OFFSET(InputPriceData!G$15,CalculationsAndCharts!$A831+$A$11,IF($C$5,8,0),1,1))</f>
        <v>74231400</v>
      </c>
      <c r="D831" s="4">
        <f ca="1">IF(A831&gt;$A$8,"",OFFSET(InputPriceData!C$15,CalculationsAndCharts!$A831+$A$11,IF($C$5,8,0),1,1))</f>
        <v>365.57000699999998</v>
      </c>
      <c r="E831" s="4">
        <f ca="1">IF(A831&gt;$A$8,"",OFFSET(InputPriceData!D$15,CalculationsAndCharts!$A831+$A$11,IF($C$5,8,0),1,1))</f>
        <v>367.67999300000002</v>
      </c>
      <c r="F831" s="4">
        <f ca="1">IF(A831&gt;$A$8,"",OFFSET(InputPriceData!E$15,CalculationsAndCharts!$A831+$A$11,IF($C$5,8,0),1,1))</f>
        <v>364.92999300000002</v>
      </c>
      <c r="G831" s="4">
        <f ca="1">IF(A831&gt;$A$8,"",OFFSET(InputPriceData!F$15,CalculationsAndCharts!$A831+$A$11,IF($C$5,8,0),1,1))</f>
        <v>366.01998900000001</v>
      </c>
      <c r="H831" s="282">
        <f t="shared" ca="1" si="187"/>
        <v>367.67999300000002</v>
      </c>
      <c r="I831" s="292">
        <f t="shared" ca="1" si="188"/>
        <v>362.05999800000001</v>
      </c>
      <c r="J831" s="50">
        <f t="shared" ca="1" si="189"/>
        <v>5.6199950000000172</v>
      </c>
      <c r="K831" s="282"/>
      <c r="L831" s="282"/>
      <c r="M831" s="292">
        <f t="shared" ca="1" si="190"/>
        <v>3.3155620581989966</v>
      </c>
      <c r="N831" s="291"/>
      <c r="P831" s="292">
        <f t="shared" ca="1" si="191"/>
        <v>364.16029405923166</v>
      </c>
      <c r="Q831" s="301">
        <f t="shared" ca="1" si="192"/>
        <v>367.47585611743068</v>
      </c>
      <c r="R831" s="301">
        <f t="shared" ca="1" si="193"/>
        <v>360.84473200103264</v>
      </c>
      <c r="S831" s="50"/>
      <c r="T831" s="292"/>
      <c r="U831" s="265"/>
      <c r="V831" s="292">
        <f t="shared" ca="1" si="194"/>
        <v>364.16029405923166</v>
      </c>
      <c r="W831" s="241">
        <f t="shared" ca="1" si="195"/>
        <v>1.8596949407683496</v>
      </c>
      <c r="X831" s="351">
        <f t="shared" ca="1" si="196"/>
        <v>3.4584652727193954</v>
      </c>
      <c r="Y831" s="50">
        <f t="shared" ca="1" si="186"/>
        <v>5.8230937261894589</v>
      </c>
      <c r="Z831" s="265">
        <f t="shared" ca="1" si="197"/>
        <v>371.84308272618949</v>
      </c>
      <c r="AA831" s="265">
        <f t="shared" ca="1" si="198"/>
        <v>360.19689527381053</v>
      </c>
      <c r="AB831" s="292"/>
      <c r="AC831" s="37"/>
      <c r="AD831" s="50"/>
      <c r="AE831" s="228"/>
      <c r="AF831" s="50"/>
      <c r="AG831" s="50"/>
      <c r="AH831" s="228"/>
      <c r="AI831" s="50"/>
      <c r="AJ831" s="50"/>
      <c r="AK831" s="50"/>
      <c r="AL831" s="68"/>
      <c r="AM831" s="246"/>
      <c r="AN831" s="241"/>
      <c r="AO831" s="68"/>
      <c r="AP831" s="68"/>
      <c r="AQ831" s="241"/>
      <c r="AR831" s="241"/>
      <c r="AS831" s="228"/>
      <c r="AT831" s="194"/>
      <c r="AU831" s="37"/>
      <c r="AV831" s="68"/>
      <c r="AW831" s="228"/>
      <c r="AX831" s="241"/>
      <c r="AY831" s="38"/>
      <c r="AZ831" s="38"/>
      <c r="BA831" s="55"/>
      <c r="BB831" s="55"/>
      <c r="BC831" s="3">
        <f t="shared" ca="1" si="199"/>
        <v>74231400</v>
      </c>
      <c r="BD831" s="3" t="e">
        <f t="shared" ca="1" si="200"/>
        <v>#N/A</v>
      </c>
      <c r="BE831" s="132"/>
      <c r="BF831" s="132"/>
      <c r="BG831" s="125"/>
      <c r="BJ831" s="68"/>
      <c r="BK831" s="68"/>
      <c r="BL831" s="68"/>
      <c r="BN831" s="169"/>
      <c r="BP831" s="68"/>
      <c r="BQ831" s="68"/>
      <c r="BR831" s="68"/>
      <c r="BU831" s="68"/>
      <c r="BV831" s="68"/>
      <c r="BW831" s="68"/>
      <c r="BX831" s="68"/>
      <c r="BZ831" s="237"/>
      <c r="CD831" s="237"/>
      <c r="CF831" s="68"/>
      <c r="CG831" s="68"/>
      <c r="CH831" s="237"/>
      <c r="CL831" s="237"/>
    </row>
    <row r="832" spans="1:90" x14ac:dyDescent="0.4">
      <c r="A832">
        <v>800</v>
      </c>
      <c r="B832" s="47">
        <f ca="1">IF(A832&gt;$A$8,"",OFFSET(InputPriceData!B$15,$A832+$A$11,0,1,1))</f>
        <v>44165</v>
      </c>
      <c r="C832" s="3">
        <f ca="1">IF(A832&gt;$A$8,"",OFFSET(InputPriceData!G$15,CalculationsAndCharts!$A832+$A$11,IF($C$5,8,0),1,1))</f>
        <v>83872700</v>
      </c>
      <c r="D832" s="4">
        <f ca="1">IF(A832&gt;$A$8,"",OFFSET(InputPriceData!C$15,CalculationsAndCharts!$A832+$A$11,IF($C$5,8,0),1,1))</f>
        <v>362.82998700000002</v>
      </c>
      <c r="E832" s="4">
        <f ca="1">IF(A832&gt;$A$8,"",OFFSET(InputPriceData!D$15,CalculationsAndCharts!$A832+$A$11,IF($C$5,8,0),1,1))</f>
        <v>363.11999500000002</v>
      </c>
      <c r="F832" s="4">
        <f ca="1">IF(A832&gt;$A$8,"",OFFSET(InputPriceData!E$15,CalculationsAndCharts!$A832+$A$11,IF($C$5,8,0),1,1))</f>
        <v>359.17001299999998</v>
      </c>
      <c r="G832" s="4">
        <f ca="1">IF(A832&gt;$A$8,"",OFFSET(InputPriceData!F$15,CalculationsAndCharts!$A832+$A$11,IF($C$5,8,0),1,1))</f>
        <v>362.05999800000001</v>
      </c>
      <c r="H832" s="282">
        <f t="shared" ca="1" si="187"/>
        <v>363.67001299999998</v>
      </c>
      <c r="I832" s="292">
        <f t="shared" ca="1" si="188"/>
        <v>359.17001299999998</v>
      </c>
      <c r="J832" s="50">
        <f t="shared" ca="1" si="189"/>
        <v>4.5</v>
      </c>
      <c r="K832" s="282"/>
      <c r="L832" s="282"/>
      <c r="M832" s="292">
        <f t="shared" ca="1" si="190"/>
        <v>2.5379584634511994</v>
      </c>
      <c r="N832" s="291"/>
      <c r="P832" s="292">
        <f t="shared" ca="1" si="191"/>
        <v>363.35172002482875</v>
      </c>
      <c r="Q832" s="301">
        <f t="shared" ca="1" si="192"/>
        <v>365.88967848827997</v>
      </c>
      <c r="R832" s="301">
        <f t="shared" ca="1" si="193"/>
        <v>360.81376156137753</v>
      </c>
      <c r="S832" s="50"/>
      <c r="T832" s="292"/>
      <c r="U832" s="265"/>
      <c r="V832" s="292">
        <f t="shared" ca="1" si="194"/>
        <v>363.35172002482875</v>
      </c>
      <c r="W832" s="241">
        <f t="shared" ca="1" si="195"/>
        <v>-1.2917220248287435</v>
      </c>
      <c r="X832" s="351">
        <f t="shared" ca="1" si="196"/>
        <v>1.6685457894276692</v>
      </c>
      <c r="Y832" s="50">
        <f t="shared" ca="1" si="186"/>
        <v>5.8566934705502129</v>
      </c>
      <c r="Z832" s="265">
        <f t="shared" ca="1" si="197"/>
        <v>367.91669147055023</v>
      </c>
      <c r="AA832" s="265">
        <f t="shared" ca="1" si="198"/>
        <v>356.20330452944978</v>
      </c>
      <c r="AB832" s="292"/>
      <c r="AC832" s="37"/>
      <c r="AD832" s="50"/>
      <c r="AE832" s="228"/>
      <c r="AF832" s="50"/>
      <c r="AG832" s="50"/>
      <c r="AH832" s="228"/>
      <c r="AI832" s="50"/>
      <c r="AJ832" s="50"/>
      <c r="AK832" s="50"/>
      <c r="AL832" s="68"/>
      <c r="AM832" s="246"/>
      <c r="AN832" s="241"/>
      <c r="AO832" s="68"/>
      <c r="AP832" s="68"/>
      <c r="AQ832" s="241"/>
      <c r="AR832" s="241"/>
      <c r="AS832" s="228"/>
      <c r="AT832" s="194"/>
      <c r="AU832" s="37"/>
      <c r="AV832" s="68"/>
      <c r="AW832" s="228"/>
      <c r="AX832" s="241"/>
      <c r="AY832" s="38"/>
      <c r="AZ832" s="38"/>
      <c r="BA832" s="55"/>
      <c r="BB832" s="55"/>
      <c r="BC832" s="3" t="e">
        <f t="shared" ca="1" si="199"/>
        <v>#N/A</v>
      </c>
      <c r="BD832" s="3">
        <f t="shared" ca="1" si="200"/>
        <v>83872700</v>
      </c>
      <c r="BE832" s="132"/>
      <c r="BF832" s="132"/>
      <c r="BG832" s="125"/>
      <c r="BJ832" s="68"/>
      <c r="BK832" s="68"/>
      <c r="BL832" s="68"/>
      <c r="BN832" s="169"/>
      <c r="BP832" s="68"/>
      <c r="BQ832" s="68"/>
      <c r="BR832" s="68"/>
      <c r="BU832" s="68"/>
      <c r="BV832" s="68"/>
      <c r="BW832" s="68"/>
      <c r="BX832" s="68"/>
      <c r="BZ832" s="237"/>
      <c r="CD832" s="237"/>
      <c r="CF832" s="68"/>
      <c r="CG832" s="68"/>
      <c r="CH832" s="237"/>
      <c r="CL832" s="237"/>
    </row>
    <row r="833" spans="1:90" x14ac:dyDescent="0.4">
      <c r="A833">
        <v>801</v>
      </c>
      <c r="B833" s="47">
        <f ca="1">IF(A833&gt;$A$8,"",OFFSET(InputPriceData!B$15,$A833+$A$11,0,1,1))</f>
        <v>44162</v>
      </c>
      <c r="C833" s="3">
        <f ca="1">IF(A833&gt;$A$8,"",OFFSET(InputPriceData!G$15,CalculationsAndCharts!$A833+$A$11,IF($C$5,8,0),1,1))</f>
        <v>28514100</v>
      </c>
      <c r="D833" s="4">
        <f ca="1">IF(A833&gt;$A$8,"",OFFSET(InputPriceData!C$15,CalculationsAndCharts!$A833+$A$11,IF($C$5,8,0),1,1))</f>
        <v>363.83999599999999</v>
      </c>
      <c r="E833" s="4">
        <f ca="1">IF(A833&gt;$A$8,"",OFFSET(InputPriceData!D$15,CalculationsAndCharts!$A833+$A$11,IF($C$5,8,0),1,1))</f>
        <v>364.17999300000002</v>
      </c>
      <c r="F833" s="4">
        <f ca="1">IF(A833&gt;$A$8,"",OFFSET(InputPriceData!E$15,CalculationsAndCharts!$A833+$A$11,IF($C$5,8,0),1,1))</f>
        <v>362.57998700000002</v>
      </c>
      <c r="G833" s="4">
        <f ca="1">IF(A833&gt;$A$8,"",OFFSET(InputPriceData!F$15,CalculationsAndCharts!$A833+$A$11,IF($C$5,8,0),1,1))</f>
        <v>363.67001299999998</v>
      </c>
      <c r="H833" s="282">
        <f t="shared" ca="1" si="187"/>
        <v>364.17999300000002</v>
      </c>
      <c r="I833" s="292">
        <f t="shared" ca="1" si="188"/>
        <v>362.57998700000002</v>
      </c>
      <c r="J833" s="50">
        <f t="shared" ca="1" si="189"/>
        <v>1.6000060000000076</v>
      </c>
      <c r="K833" s="282"/>
      <c r="L833" s="282"/>
      <c r="M833" s="292">
        <f t="shared" ca="1" si="190"/>
        <v>2.6365089262990917</v>
      </c>
      <c r="N833" s="291"/>
      <c r="P833" s="292">
        <f t="shared" ca="1" si="191"/>
        <v>362.76048873223795</v>
      </c>
      <c r="Q833" s="301">
        <f t="shared" ca="1" si="192"/>
        <v>365.39699765853703</v>
      </c>
      <c r="R833" s="301">
        <f t="shared" ca="1" si="193"/>
        <v>360.12397980593886</v>
      </c>
      <c r="S833" s="50"/>
      <c r="T833" s="292"/>
      <c r="U833" s="265"/>
      <c r="V833" s="292">
        <f t="shared" ca="1" si="194"/>
        <v>362.76048873223795</v>
      </c>
      <c r="W833" s="241">
        <f t="shared" ca="1" si="195"/>
        <v>0.90952426776203765</v>
      </c>
      <c r="X833" s="351">
        <f t="shared" ca="1" si="196"/>
        <v>0.82723439364807072</v>
      </c>
      <c r="Y833" s="50">
        <f t="shared" ca="1" si="186"/>
        <v>5.8753434884296807</v>
      </c>
      <c r="Z833" s="265">
        <f t="shared" ca="1" si="197"/>
        <v>369.54535648842966</v>
      </c>
      <c r="AA833" s="265">
        <f t="shared" ca="1" si="198"/>
        <v>357.79466951157031</v>
      </c>
      <c r="AB833" s="292"/>
      <c r="AC833" s="37"/>
      <c r="AD833" s="50"/>
      <c r="AE833" s="228"/>
      <c r="AF833" s="50"/>
      <c r="AG833" s="50"/>
      <c r="AH833" s="228"/>
      <c r="AI833" s="50"/>
      <c r="AJ833" s="50"/>
      <c r="AK833" s="50"/>
      <c r="AL833" s="68"/>
      <c r="AM833" s="246"/>
      <c r="AN833" s="241"/>
      <c r="AO833" s="68"/>
      <c r="AP833" s="68"/>
      <c r="AQ833" s="241"/>
      <c r="AR833" s="241"/>
      <c r="AS833" s="228"/>
      <c r="AT833" s="194"/>
      <c r="AU833" s="37"/>
      <c r="AV833" s="68"/>
      <c r="AW833" s="228"/>
      <c r="AX833" s="241"/>
      <c r="AY833" s="38"/>
      <c r="AZ833" s="38"/>
      <c r="BA833" s="55"/>
      <c r="BB833" s="55"/>
      <c r="BC833" s="3">
        <f t="shared" ca="1" si="199"/>
        <v>28514100</v>
      </c>
      <c r="BD833" s="3" t="e">
        <f t="shared" ca="1" si="200"/>
        <v>#N/A</v>
      </c>
      <c r="BE833" s="132"/>
      <c r="BF833" s="132"/>
      <c r="BG833" s="125"/>
      <c r="BJ833" s="68"/>
      <c r="BK833" s="68"/>
      <c r="BL833" s="68"/>
      <c r="BN833" s="169"/>
      <c r="BP833" s="68"/>
      <c r="BQ833" s="68"/>
      <c r="BR833" s="68"/>
      <c r="BU833" s="68"/>
      <c r="BV833" s="68"/>
      <c r="BW833" s="68"/>
      <c r="BX833" s="68"/>
      <c r="BZ833" s="237"/>
      <c r="CD833" s="237"/>
      <c r="CF833" s="68"/>
      <c r="CG833" s="68"/>
      <c r="CH833" s="237"/>
      <c r="CL833" s="237"/>
    </row>
    <row r="834" spans="1:90" x14ac:dyDescent="0.4">
      <c r="A834">
        <v>802</v>
      </c>
      <c r="B834" s="47">
        <f ca="1">IF(A834&gt;$A$8,"",OFFSET(InputPriceData!B$15,$A834+$A$11,0,1,1))</f>
        <v>44160</v>
      </c>
      <c r="C834" s="3">
        <f ca="1">IF(A834&gt;$A$8,"",OFFSET(InputPriceData!G$15,CalculationsAndCharts!$A834+$A$11,IF($C$5,8,0),1,1))</f>
        <v>45330900</v>
      </c>
      <c r="D834" s="4">
        <f ca="1">IF(A834&gt;$A$8,"",OFFSET(InputPriceData!C$15,CalculationsAndCharts!$A834+$A$11,IF($C$5,8,0),1,1))</f>
        <v>363.13000499999998</v>
      </c>
      <c r="E834" s="4">
        <f ca="1">IF(A834&gt;$A$8,"",OFFSET(InputPriceData!D$15,CalculationsAndCharts!$A834+$A$11,IF($C$5,8,0),1,1))</f>
        <v>363.16000400000001</v>
      </c>
      <c r="F834" s="4">
        <f ca="1">IF(A834&gt;$A$8,"",OFFSET(InputPriceData!E$15,CalculationsAndCharts!$A834+$A$11,IF($C$5,8,0),1,1))</f>
        <v>361.48001099999999</v>
      </c>
      <c r="G834" s="4">
        <f ca="1">IF(A834&gt;$A$8,"",OFFSET(InputPriceData!F$15,CalculationsAndCharts!$A834+$A$11,IF($C$5,8,0),1,1))</f>
        <v>362.66000400000001</v>
      </c>
      <c r="H834" s="282">
        <f t="shared" ca="1" si="187"/>
        <v>363.22000100000002</v>
      </c>
      <c r="I834" s="292">
        <f t="shared" ca="1" si="188"/>
        <v>361.48001099999999</v>
      </c>
      <c r="J834" s="50">
        <f t="shared" ca="1" si="189"/>
        <v>1.7399900000000343</v>
      </c>
      <c r="K834" s="282"/>
      <c r="L834" s="282"/>
      <c r="M834" s="292">
        <f t="shared" ca="1" si="190"/>
        <v>3.5279106199484902</v>
      </c>
      <c r="N834" s="291"/>
      <c r="P834" s="292">
        <f t="shared" ca="1" si="191"/>
        <v>361.70217080155396</v>
      </c>
      <c r="Q834" s="301">
        <f t="shared" ca="1" si="192"/>
        <v>365.23008142150246</v>
      </c>
      <c r="R834" s="301">
        <f t="shared" ca="1" si="193"/>
        <v>358.17426018160546</v>
      </c>
      <c r="S834" s="50"/>
      <c r="T834" s="292"/>
      <c r="U834" s="265"/>
      <c r="V834" s="292">
        <f t="shared" ca="1" si="194"/>
        <v>361.70217080155396</v>
      </c>
      <c r="W834" s="241">
        <f t="shared" ca="1" si="195"/>
        <v>0.9578331984460533</v>
      </c>
      <c r="X834" s="351">
        <f t="shared" ca="1" si="196"/>
        <v>0.91744443604539649</v>
      </c>
      <c r="Y834" s="50">
        <f t="shared" ca="1" si="186"/>
        <v>5.895603714945965</v>
      </c>
      <c r="Z834" s="265">
        <f t="shared" ca="1" si="197"/>
        <v>368.55560771494601</v>
      </c>
      <c r="AA834" s="265">
        <f t="shared" ca="1" si="198"/>
        <v>356.76440028505402</v>
      </c>
      <c r="AB834" s="292"/>
      <c r="AC834" s="37"/>
      <c r="AD834" s="50"/>
      <c r="AE834" s="228"/>
      <c r="AF834" s="50"/>
      <c r="AG834" s="50"/>
      <c r="AH834" s="228"/>
      <c r="AI834" s="50"/>
      <c r="AJ834" s="50"/>
      <c r="AK834" s="50"/>
      <c r="AL834" s="68"/>
      <c r="AM834" s="246"/>
      <c r="AN834" s="241"/>
      <c r="AO834" s="68"/>
      <c r="AP834" s="68"/>
      <c r="AQ834" s="241"/>
      <c r="AR834" s="241"/>
      <c r="AS834" s="228"/>
      <c r="AT834" s="194"/>
      <c r="AU834" s="37"/>
      <c r="AV834" s="68"/>
      <c r="AW834" s="228"/>
      <c r="AX834" s="241"/>
      <c r="AY834" s="38"/>
      <c r="AZ834" s="38"/>
      <c r="BA834" s="55"/>
      <c r="BB834" s="55"/>
      <c r="BC834" s="3" t="e">
        <f t="shared" ca="1" si="199"/>
        <v>#N/A</v>
      </c>
      <c r="BD834" s="3">
        <f t="shared" ca="1" si="200"/>
        <v>45330900</v>
      </c>
      <c r="BE834" s="132"/>
      <c r="BF834" s="132"/>
      <c r="BG834" s="125"/>
      <c r="BJ834" s="68"/>
      <c r="BK834" s="68"/>
      <c r="BL834" s="68"/>
      <c r="BN834" s="169"/>
      <c r="BP834" s="68"/>
      <c r="BQ834" s="68"/>
      <c r="BR834" s="68"/>
      <c r="BU834" s="68"/>
      <c r="BV834" s="68"/>
      <c r="BW834" s="68"/>
      <c r="BX834" s="68"/>
      <c r="BZ834" s="237"/>
      <c r="CD834" s="237"/>
      <c r="CF834" s="68"/>
      <c r="CG834" s="68"/>
      <c r="CH834" s="237"/>
      <c r="CL834" s="237"/>
    </row>
    <row r="835" spans="1:90" x14ac:dyDescent="0.4">
      <c r="A835">
        <v>803</v>
      </c>
      <c r="B835" s="47">
        <f ca="1">IF(A835&gt;$A$8,"",OFFSET(InputPriceData!B$15,$A835+$A$11,0,1,1))</f>
        <v>44159</v>
      </c>
      <c r="C835" s="3">
        <f ca="1">IF(A835&gt;$A$8,"",OFFSET(InputPriceData!G$15,CalculationsAndCharts!$A835+$A$11,IF($C$5,8,0),1,1))</f>
        <v>62415900</v>
      </c>
      <c r="D835" s="4">
        <f ca="1">IF(A835&gt;$A$8,"",OFFSET(InputPriceData!C$15,CalculationsAndCharts!$A835+$A$11,IF($C$5,8,0),1,1))</f>
        <v>360.209991</v>
      </c>
      <c r="E835" s="4">
        <f ca="1">IF(A835&gt;$A$8,"",OFFSET(InputPriceData!D$15,CalculationsAndCharts!$A835+$A$11,IF($C$5,8,0),1,1))</f>
        <v>363.80999800000001</v>
      </c>
      <c r="F835" s="4">
        <f ca="1">IF(A835&gt;$A$8,"",OFFSET(InputPriceData!E$15,CalculationsAndCharts!$A835+$A$11,IF($C$5,8,0),1,1))</f>
        <v>359.290009</v>
      </c>
      <c r="G835" s="4">
        <f ca="1">IF(A835&gt;$A$8,"",OFFSET(InputPriceData!F$15,CalculationsAndCharts!$A835+$A$11,IF($C$5,8,0),1,1))</f>
        <v>363.22000100000002</v>
      </c>
      <c r="H835" s="282">
        <f t="shared" ca="1" si="187"/>
        <v>363.80999800000001</v>
      </c>
      <c r="I835" s="292">
        <f t="shared" ca="1" si="188"/>
        <v>357.459991</v>
      </c>
      <c r="J835" s="50">
        <f t="shared" ca="1" si="189"/>
        <v>6.3500070000000051</v>
      </c>
      <c r="K835" s="282"/>
      <c r="L835" s="282"/>
      <c r="M835" s="292">
        <f t="shared" ca="1" si="190"/>
        <v>3.5069739822388617</v>
      </c>
      <c r="N835" s="291"/>
      <c r="P835" s="292">
        <f t="shared" ca="1" si="191"/>
        <v>360.34417209553783</v>
      </c>
      <c r="Q835" s="301">
        <f t="shared" ca="1" si="192"/>
        <v>363.85114607777672</v>
      </c>
      <c r="R835" s="301">
        <f t="shared" ca="1" si="193"/>
        <v>356.83719811329894</v>
      </c>
      <c r="S835" s="50"/>
      <c r="T835" s="292"/>
      <c r="U835" s="265"/>
      <c r="V835" s="292">
        <f t="shared" ca="1" si="194"/>
        <v>360.34417209553783</v>
      </c>
      <c r="W835" s="241">
        <f t="shared" ca="1" si="195"/>
        <v>2.8758289044621961</v>
      </c>
      <c r="X835" s="351">
        <f t="shared" ca="1" si="196"/>
        <v>8.2703918877402351</v>
      </c>
      <c r="Y835" s="50">
        <f t="shared" ca="1" si="186"/>
        <v>6.3317380584094698</v>
      </c>
      <c r="Z835" s="265">
        <f t="shared" ca="1" si="197"/>
        <v>369.55173905840951</v>
      </c>
      <c r="AA835" s="265">
        <f t="shared" ca="1" si="198"/>
        <v>356.88826294159054</v>
      </c>
      <c r="AB835" s="292"/>
      <c r="AC835" s="37"/>
      <c r="AD835" s="50"/>
      <c r="AE835" s="228"/>
      <c r="AF835" s="50"/>
      <c r="AG835" s="50"/>
      <c r="AH835" s="228"/>
      <c r="AI835" s="50"/>
      <c r="AJ835" s="50"/>
      <c r="AK835" s="50"/>
      <c r="AL835" s="68"/>
      <c r="AM835" s="246"/>
      <c r="AN835" s="241"/>
      <c r="AO835" s="68"/>
      <c r="AP835" s="68"/>
      <c r="AQ835" s="241"/>
      <c r="AR835" s="241"/>
      <c r="AS835" s="228"/>
      <c r="AT835" s="194"/>
      <c r="AU835" s="37"/>
      <c r="AV835" s="68"/>
      <c r="AW835" s="228"/>
      <c r="AX835" s="241"/>
      <c r="AY835" s="38"/>
      <c r="AZ835" s="38"/>
      <c r="BA835" s="55"/>
      <c r="BB835" s="55"/>
      <c r="BC835" s="3">
        <f t="shared" ca="1" si="199"/>
        <v>62415900</v>
      </c>
      <c r="BD835" s="3" t="e">
        <f t="shared" ca="1" si="200"/>
        <v>#N/A</v>
      </c>
      <c r="BE835" s="132"/>
      <c r="BF835" s="132"/>
      <c r="BG835" s="125"/>
      <c r="BJ835" s="68"/>
      <c r="BK835" s="68"/>
      <c r="BL835" s="68"/>
      <c r="BN835" s="169"/>
      <c r="BP835" s="68"/>
      <c r="BQ835" s="68"/>
      <c r="BR835" s="68"/>
      <c r="BU835" s="68"/>
      <c r="BV835" s="68"/>
      <c r="BW835" s="68"/>
      <c r="BX835" s="68"/>
      <c r="BZ835" s="237"/>
      <c r="CD835" s="237"/>
      <c r="CF835" s="68"/>
      <c r="CG835" s="68"/>
      <c r="CH835" s="237"/>
      <c r="CL835" s="237"/>
    </row>
    <row r="836" spans="1:90" x14ac:dyDescent="0.4">
      <c r="A836">
        <v>804</v>
      </c>
      <c r="B836" s="47">
        <f ca="1">IF(A836&gt;$A$8,"",OFFSET(InputPriceData!B$15,$A836+$A$11,0,1,1))</f>
        <v>44158</v>
      </c>
      <c r="C836" s="3">
        <f ca="1">IF(A836&gt;$A$8,"",OFFSET(InputPriceData!G$15,CalculationsAndCharts!$A836+$A$11,IF($C$5,8,0),1,1))</f>
        <v>63230600</v>
      </c>
      <c r="D836" s="4">
        <f ca="1">IF(A836&gt;$A$8,"",OFFSET(InputPriceData!C$15,CalculationsAndCharts!$A836+$A$11,IF($C$5,8,0),1,1))</f>
        <v>357.27999899999998</v>
      </c>
      <c r="E836" s="4">
        <f ca="1">IF(A836&gt;$A$8,"",OFFSET(InputPriceData!D$15,CalculationsAndCharts!$A836+$A$11,IF($C$5,8,0),1,1))</f>
        <v>358.82000699999998</v>
      </c>
      <c r="F836" s="4">
        <f ca="1">IF(A836&gt;$A$8,"",OFFSET(InputPriceData!E$15,CalculationsAndCharts!$A836+$A$11,IF($C$5,8,0),1,1))</f>
        <v>354.86999500000002</v>
      </c>
      <c r="G836" s="4">
        <f ca="1">IF(A836&gt;$A$8,"",OFFSET(InputPriceData!F$15,CalculationsAndCharts!$A836+$A$11,IF($C$5,8,0),1,1))</f>
        <v>357.459991</v>
      </c>
      <c r="H836" s="282">
        <f t="shared" ca="1" si="187"/>
        <v>358.82000699999998</v>
      </c>
      <c r="I836" s="292">
        <f t="shared" ca="1" si="188"/>
        <v>354.86999500000002</v>
      </c>
      <c r="J836" s="50">
        <f t="shared" ca="1" si="189"/>
        <v>3.9500119999999583</v>
      </c>
      <c r="K836" s="282"/>
      <c r="L836" s="282"/>
      <c r="M836" s="292">
        <f t="shared" ca="1" si="190"/>
        <v>2.9906832597246562</v>
      </c>
      <c r="N836" s="291"/>
      <c r="P836" s="292">
        <f t="shared" ca="1" si="191"/>
        <v>359.84045092257259</v>
      </c>
      <c r="Q836" s="301">
        <f t="shared" ca="1" si="192"/>
        <v>362.83113418229726</v>
      </c>
      <c r="R836" s="301">
        <f t="shared" ca="1" si="193"/>
        <v>356.84976766284791</v>
      </c>
      <c r="S836" s="50"/>
      <c r="T836" s="292"/>
      <c r="U836" s="265"/>
      <c r="V836" s="292">
        <f t="shared" ca="1" si="194"/>
        <v>359.84045092257259</v>
      </c>
      <c r="W836" s="241">
        <f t="shared" ca="1" si="195"/>
        <v>-2.3804599225725838</v>
      </c>
      <c r="X836" s="351">
        <f t="shared" ca="1" si="196"/>
        <v>5.6665894429742716</v>
      </c>
      <c r="Y836" s="50">
        <f t="shared" ca="1" si="186"/>
        <v>6.3344920069917254</v>
      </c>
      <c r="Z836" s="265">
        <f t="shared" ca="1" si="197"/>
        <v>363.79448300699175</v>
      </c>
      <c r="AA836" s="265">
        <f t="shared" ca="1" si="198"/>
        <v>351.12549899300825</v>
      </c>
      <c r="AB836" s="292"/>
      <c r="AC836" s="37"/>
      <c r="AD836" s="50"/>
      <c r="AE836" s="228"/>
      <c r="AF836" s="50"/>
      <c r="AG836" s="50"/>
      <c r="AH836" s="228"/>
      <c r="AI836" s="50"/>
      <c r="AJ836" s="50"/>
      <c r="AK836" s="50"/>
      <c r="AL836" s="68"/>
      <c r="AM836" s="246"/>
      <c r="AN836" s="241"/>
      <c r="AO836" s="68"/>
      <c r="AP836" s="68"/>
      <c r="AQ836" s="241"/>
      <c r="AR836" s="241"/>
      <c r="AS836" s="228"/>
      <c r="AT836" s="194"/>
      <c r="AU836" s="37"/>
      <c r="AV836" s="68"/>
      <c r="AW836" s="228"/>
      <c r="AX836" s="241"/>
      <c r="AY836" s="38"/>
      <c r="AZ836" s="38"/>
      <c r="BA836" s="55"/>
      <c r="BB836" s="55"/>
      <c r="BC836" s="3">
        <f t="shared" ca="1" si="199"/>
        <v>63230600</v>
      </c>
      <c r="BD836" s="3" t="e">
        <f t="shared" ca="1" si="200"/>
        <v>#N/A</v>
      </c>
      <c r="BE836" s="132"/>
      <c r="BF836" s="132"/>
      <c r="BG836" s="125"/>
      <c r="BJ836" s="68"/>
      <c r="BK836" s="68"/>
      <c r="BL836" s="68"/>
      <c r="BN836" s="169"/>
      <c r="BP836" s="68"/>
      <c r="BQ836" s="68"/>
      <c r="BR836" s="68"/>
      <c r="BU836" s="68"/>
      <c r="BV836" s="68"/>
      <c r="BW836" s="68"/>
      <c r="BX836" s="68"/>
      <c r="BZ836" s="237"/>
      <c r="CD836" s="237"/>
      <c r="CF836" s="68"/>
      <c r="CG836" s="68"/>
      <c r="CH836" s="237"/>
      <c r="CL836" s="237"/>
    </row>
    <row r="837" spans="1:90" x14ac:dyDescent="0.4">
      <c r="A837">
        <v>805</v>
      </c>
      <c r="B837" s="47">
        <f ca="1">IF(A837&gt;$A$8,"",OFFSET(InputPriceData!B$15,$A837+$A$11,0,1,1))</f>
        <v>44155</v>
      </c>
      <c r="C837" s="3">
        <f ca="1">IF(A837&gt;$A$8,"",OFFSET(InputPriceData!G$15,CalculationsAndCharts!$A837+$A$11,IF($C$5,8,0),1,1))</f>
        <v>70417300</v>
      </c>
      <c r="D837" s="4">
        <f ca="1">IF(A837&gt;$A$8,"",OFFSET(InputPriceData!C$15,CalculationsAndCharts!$A837+$A$11,IF($C$5,8,0),1,1))</f>
        <v>357.5</v>
      </c>
      <c r="E837" s="4">
        <f ca="1">IF(A837&gt;$A$8,"",OFFSET(InputPriceData!D$15,CalculationsAndCharts!$A837+$A$11,IF($C$5,8,0),1,1))</f>
        <v>357.72000100000002</v>
      </c>
      <c r="F837" s="4">
        <f ca="1">IF(A837&gt;$A$8,"",OFFSET(InputPriceData!E$15,CalculationsAndCharts!$A837+$A$11,IF($C$5,8,0),1,1))</f>
        <v>355.25</v>
      </c>
      <c r="G837" s="4">
        <f ca="1">IF(A837&gt;$A$8,"",OFFSET(InputPriceData!F$15,CalculationsAndCharts!$A837+$A$11,IF($C$5,8,0),1,1))</f>
        <v>355.32998700000002</v>
      </c>
      <c r="H837" s="282">
        <f t="shared" ca="1" si="187"/>
        <v>357.77999899999998</v>
      </c>
      <c r="I837" s="292">
        <f t="shared" ca="1" si="188"/>
        <v>355.25</v>
      </c>
      <c r="J837" s="50">
        <f t="shared" ca="1" si="189"/>
        <v>2.5299989999999752</v>
      </c>
      <c r="K837" s="282"/>
      <c r="L837" s="282"/>
      <c r="M837" s="292">
        <f t="shared" ca="1" si="190"/>
        <v>3.4022413968556422</v>
      </c>
      <c r="N837" s="291"/>
      <c r="P837" s="292">
        <f t="shared" ca="1" si="191"/>
        <v>361.07987654213207</v>
      </c>
      <c r="Q837" s="301">
        <f t="shared" ca="1" si="192"/>
        <v>364.4821179389877</v>
      </c>
      <c r="R837" s="301">
        <f t="shared" ca="1" si="193"/>
        <v>357.67763514527644</v>
      </c>
      <c r="S837" s="50"/>
      <c r="T837" s="292"/>
      <c r="U837" s="265"/>
      <c r="V837" s="292">
        <f t="shared" ca="1" si="194"/>
        <v>361.07987654213207</v>
      </c>
      <c r="W837" s="241">
        <f t="shared" ca="1" si="195"/>
        <v>-5.7498895421320526</v>
      </c>
      <c r="X837" s="351">
        <f t="shared" ca="1" si="196"/>
        <v>33.061229746719548</v>
      </c>
      <c r="Y837" s="50">
        <f t="shared" ca="1" si="186"/>
        <v>6.3782625229583934</v>
      </c>
      <c r="Z837" s="265">
        <f t="shared" ca="1" si="197"/>
        <v>361.7082495229584</v>
      </c>
      <c r="AA837" s="265">
        <f t="shared" ca="1" si="198"/>
        <v>348.95172447704164</v>
      </c>
      <c r="AB837" s="292"/>
      <c r="AC837" s="37"/>
      <c r="AD837" s="50"/>
      <c r="AE837" s="228"/>
      <c r="AF837" s="50"/>
      <c r="AG837" s="50"/>
      <c r="AH837" s="228"/>
      <c r="AI837" s="50"/>
      <c r="AJ837" s="50"/>
      <c r="AK837" s="50"/>
      <c r="AL837" s="68"/>
      <c r="AM837" s="246"/>
      <c r="AN837" s="241"/>
      <c r="AO837" s="68"/>
      <c r="AP837" s="68"/>
      <c r="AQ837" s="241"/>
      <c r="AR837" s="241"/>
      <c r="AS837" s="228"/>
      <c r="AT837" s="194"/>
      <c r="AU837" s="37"/>
      <c r="AV837" s="68"/>
      <c r="AW837" s="228"/>
      <c r="AX837" s="241"/>
      <c r="AY837" s="38"/>
      <c r="AZ837" s="38"/>
      <c r="BA837" s="55"/>
      <c r="BB837" s="55"/>
      <c r="BC837" s="3" t="e">
        <f t="shared" ca="1" si="199"/>
        <v>#N/A</v>
      </c>
      <c r="BD837" s="3">
        <f t="shared" ca="1" si="200"/>
        <v>70417300</v>
      </c>
      <c r="BE837" s="132"/>
      <c r="BF837" s="132"/>
      <c r="BG837" s="125"/>
      <c r="BJ837" s="68"/>
      <c r="BK837" s="68"/>
      <c r="BL837" s="68"/>
      <c r="BN837" s="169"/>
      <c r="BP837" s="68"/>
      <c r="BQ837" s="68"/>
      <c r="BR837" s="68"/>
      <c r="BU837" s="68"/>
      <c r="BV837" s="68"/>
      <c r="BW837" s="68"/>
      <c r="BX837" s="68"/>
      <c r="BZ837" s="237"/>
      <c r="CD837" s="237"/>
      <c r="CF837" s="68"/>
      <c r="CG837" s="68"/>
      <c r="CH837" s="237"/>
      <c r="CL837" s="237"/>
    </row>
    <row r="838" spans="1:90" x14ac:dyDescent="0.4">
      <c r="A838">
        <v>806</v>
      </c>
      <c r="B838" s="47">
        <f ca="1">IF(A838&gt;$A$8,"",OFFSET(InputPriceData!B$15,$A838+$A$11,0,1,1))</f>
        <v>44154</v>
      </c>
      <c r="C838" s="3">
        <f ca="1">IF(A838&gt;$A$8,"",OFFSET(InputPriceData!G$15,CalculationsAndCharts!$A838+$A$11,IF($C$5,8,0),1,1))</f>
        <v>59940900</v>
      </c>
      <c r="D838" s="4">
        <f ca="1">IF(A838&gt;$A$8,"",OFFSET(InputPriceData!C$15,CalculationsAndCharts!$A838+$A$11,IF($C$5,8,0),1,1))</f>
        <v>355.60000600000001</v>
      </c>
      <c r="E838" s="4">
        <f ca="1">IF(A838&gt;$A$8,"",OFFSET(InputPriceData!D$15,CalculationsAndCharts!$A838+$A$11,IF($C$5,8,0),1,1))</f>
        <v>358.17999300000002</v>
      </c>
      <c r="F838" s="4">
        <f ca="1">IF(A838&gt;$A$8,"",OFFSET(InputPriceData!E$15,CalculationsAndCharts!$A838+$A$11,IF($C$5,8,0),1,1))</f>
        <v>354.14999399999999</v>
      </c>
      <c r="G838" s="4">
        <f ca="1">IF(A838&gt;$A$8,"",OFFSET(InputPriceData!F$15,CalculationsAndCharts!$A838+$A$11,IF($C$5,8,0),1,1))</f>
        <v>357.77999899999998</v>
      </c>
      <c r="H838" s="282">
        <f t="shared" ca="1" si="187"/>
        <v>358.17999300000002</v>
      </c>
      <c r="I838" s="292">
        <f t="shared" ca="1" si="188"/>
        <v>354.14999399999999</v>
      </c>
      <c r="J838" s="50">
        <f t="shared" ca="1" si="189"/>
        <v>4.0299990000000321</v>
      </c>
      <c r="K838" s="282"/>
      <c r="L838" s="282"/>
      <c r="M838" s="292">
        <f t="shared" ca="1" si="190"/>
        <v>4.0040815225132818</v>
      </c>
      <c r="N838" s="291"/>
      <c r="P838" s="292">
        <f t="shared" ca="1" si="191"/>
        <v>362.3556451296696</v>
      </c>
      <c r="Q838" s="301">
        <f t="shared" ca="1" si="192"/>
        <v>366.35972665218287</v>
      </c>
      <c r="R838" s="301">
        <f t="shared" ca="1" si="193"/>
        <v>358.35156360715632</v>
      </c>
      <c r="S838" s="50"/>
      <c r="T838" s="292"/>
      <c r="U838" s="265"/>
      <c r="V838" s="292">
        <f t="shared" ca="1" si="194"/>
        <v>362.3556451296696</v>
      </c>
      <c r="W838" s="241">
        <f t="shared" ca="1" si="195"/>
        <v>-4.5756461296696216</v>
      </c>
      <c r="X838" s="351">
        <f t="shared" ca="1" si="196"/>
        <v>20.936537503960587</v>
      </c>
      <c r="Y838" s="50">
        <f t="shared" ca="1" si="186"/>
        <v>6.2531394072768576</v>
      </c>
      <c r="Z838" s="265">
        <f t="shared" ca="1" si="197"/>
        <v>364.03313840727685</v>
      </c>
      <c r="AA838" s="265">
        <f t="shared" ca="1" si="198"/>
        <v>351.5268595927231</v>
      </c>
      <c r="AB838" s="292"/>
      <c r="AC838" s="37"/>
      <c r="AD838" s="50"/>
      <c r="AE838" s="228"/>
      <c r="AF838" s="50"/>
      <c r="AG838" s="50"/>
      <c r="AH838" s="228"/>
      <c r="AI838" s="50"/>
      <c r="AJ838" s="50"/>
      <c r="AK838" s="50"/>
      <c r="AL838" s="68"/>
      <c r="AM838" s="246"/>
      <c r="AN838" s="241"/>
      <c r="AO838" s="68"/>
      <c r="AP838" s="68"/>
      <c r="AQ838" s="241"/>
      <c r="AR838" s="241"/>
      <c r="AS838" s="228"/>
      <c r="AT838" s="194"/>
      <c r="AU838" s="37"/>
      <c r="AV838" s="68"/>
      <c r="AW838" s="228"/>
      <c r="AX838" s="241"/>
      <c r="AY838" s="38"/>
      <c r="AZ838" s="38"/>
      <c r="BA838" s="55"/>
      <c r="BB838" s="55"/>
      <c r="BC838" s="3">
        <f t="shared" ca="1" si="199"/>
        <v>59940900</v>
      </c>
      <c r="BD838" s="3" t="e">
        <f t="shared" ca="1" si="200"/>
        <v>#N/A</v>
      </c>
      <c r="BE838" s="132"/>
      <c r="BF838" s="132"/>
      <c r="BG838" s="125"/>
      <c r="BJ838" s="68"/>
      <c r="BK838" s="68"/>
      <c r="BL838" s="68"/>
      <c r="BN838" s="169"/>
      <c r="BP838" s="68"/>
      <c r="BQ838" s="68"/>
      <c r="BR838" s="68"/>
      <c r="BU838" s="68"/>
      <c r="BV838" s="68"/>
      <c r="BW838" s="68"/>
      <c r="BX838" s="68"/>
      <c r="BZ838" s="237"/>
      <c r="CD838" s="237"/>
      <c r="CF838" s="68"/>
      <c r="CG838" s="68"/>
      <c r="CH838" s="237"/>
      <c r="CL838" s="237"/>
    </row>
    <row r="839" spans="1:90" x14ac:dyDescent="0.4">
      <c r="A839">
        <v>807</v>
      </c>
      <c r="B839" s="47">
        <f ca="1">IF(A839&gt;$A$8,"",OFFSET(InputPriceData!B$15,$A839+$A$11,0,1,1))</f>
        <v>44153</v>
      </c>
      <c r="C839" s="3">
        <f ca="1">IF(A839&gt;$A$8,"",OFFSET(InputPriceData!G$15,CalculationsAndCharts!$A839+$A$11,IF($C$5,8,0),1,1))</f>
        <v>70591300</v>
      </c>
      <c r="D839" s="4">
        <f ca="1">IF(A839&gt;$A$8,"",OFFSET(InputPriceData!C$15,CalculationsAndCharts!$A839+$A$11,IF($C$5,8,0),1,1))</f>
        <v>360.91000400000001</v>
      </c>
      <c r="E839" s="4">
        <f ca="1">IF(A839&gt;$A$8,"",OFFSET(InputPriceData!D$15,CalculationsAndCharts!$A839+$A$11,IF($C$5,8,0),1,1))</f>
        <v>361.5</v>
      </c>
      <c r="F839" s="4">
        <f ca="1">IF(A839&gt;$A$8,"",OFFSET(InputPriceData!E$15,CalculationsAndCharts!$A839+$A$11,IF($C$5,8,0),1,1))</f>
        <v>356.23998999999998</v>
      </c>
      <c r="G839" s="4">
        <f ca="1">IF(A839&gt;$A$8,"",OFFSET(InputPriceData!F$15,CalculationsAndCharts!$A839+$A$11,IF($C$5,8,0),1,1))</f>
        <v>356.27999899999998</v>
      </c>
      <c r="H839" s="282">
        <f t="shared" ca="1" si="187"/>
        <v>361.5</v>
      </c>
      <c r="I839" s="292">
        <f t="shared" ca="1" si="188"/>
        <v>356.23998999999998</v>
      </c>
      <c r="J839" s="50">
        <f t="shared" ca="1" si="189"/>
        <v>5.2600100000000225</v>
      </c>
      <c r="K839" s="282"/>
      <c r="L839" s="282"/>
      <c r="M839" s="292">
        <f t="shared" ca="1" si="190"/>
        <v>4.1739796197994821</v>
      </c>
      <c r="N839" s="291"/>
      <c r="P839" s="292">
        <f t="shared" ca="1" si="191"/>
        <v>363.39384572983045</v>
      </c>
      <c r="Q839" s="301">
        <f t="shared" ca="1" si="192"/>
        <v>367.56782534962991</v>
      </c>
      <c r="R839" s="301">
        <f t="shared" ca="1" si="193"/>
        <v>359.21986611003098</v>
      </c>
      <c r="S839" s="50"/>
      <c r="T839" s="292"/>
      <c r="U839" s="265"/>
      <c r="V839" s="292">
        <f t="shared" ca="1" si="194"/>
        <v>363.39384572983045</v>
      </c>
      <c r="W839" s="241">
        <f t="shared" ca="1" si="195"/>
        <v>-7.1138467298304704</v>
      </c>
      <c r="X839" s="351">
        <f t="shared" ca="1" si="196"/>
        <v>50.606815295519681</v>
      </c>
      <c r="Y839" s="50">
        <f t="shared" ca="1" si="186"/>
        <v>6.1689218639095182</v>
      </c>
      <c r="Z839" s="265">
        <f t="shared" ca="1" si="197"/>
        <v>362.44892086390951</v>
      </c>
      <c r="AA839" s="265">
        <f t="shared" ca="1" si="198"/>
        <v>350.11107713609044</v>
      </c>
      <c r="AB839" s="292"/>
      <c r="AC839" s="37"/>
      <c r="AD839" s="50"/>
      <c r="AE839" s="228"/>
      <c r="AF839" s="50"/>
      <c r="AG839" s="50"/>
      <c r="AH839" s="228"/>
      <c r="AI839" s="50"/>
      <c r="AJ839" s="50"/>
      <c r="AK839" s="50"/>
      <c r="AL839" s="68"/>
      <c r="AM839" s="246"/>
      <c r="AN839" s="241"/>
      <c r="AO839" s="68"/>
      <c r="AP839" s="68"/>
      <c r="AQ839" s="241"/>
      <c r="AR839" s="241"/>
      <c r="AS839" s="228"/>
      <c r="AT839" s="194"/>
      <c r="AU839" s="37"/>
      <c r="AV839" s="68"/>
      <c r="AW839" s="228"/>
      <c r="AX839" s="241"/>
      <c r="AY839" s="38"/>
      <c r="AZ839" s="38"/>
      <c r="BA839" s="55"/>
      <c r="BB839" s="55"/>
      <c r="BC839" s="3" t="e">
        <f t="shared" ca="1" si="199"/>
        <v>#N/A</v>
      </c>
      <c r="BD839" s="3">
        <f t="shared" ca="1" si="200"/>
        <v>70591300</v>
      </c>
      <c r="BE839" s="132"/>
      <c r="BF839" s="132"/>
      <c r="BG839" s="125"/>
      <c r="BJ839" s="68"/>
      <c r="BK839" s="68"/>
      <c r="BL839" s="68"/>
      <c r="BN839" s="169"/>
      <c r="BP839" s="68"/>
      <c r="BQ839" s="68"/>
      <c r="BR839" s="68"/>
      <c r="BU839" s="68"/>
      <c r="BV839" s="68"/>
      <c r="BW839" s="68"/>
      <c r="BX839" s="68"/>
      <c r="BZ839" s="237"/>
      <c r="CD839" s="237"/>
      <c r="CF839" s="68"/>
      <c r="CG839" s="68"/>
      <c r="CH839" s="237"/>
      <c r="CL839" s="237"/>
    </row>
    <row r="840" spans="1:90" x14ac:dyDescent="0.4">
      <c r="A840">
        <v>808</v>
      </c>
      <c r="B840" s="47">
        <f ca="1">IF(A840&gt;$A$8,"",OFFSET(InputPriceData!B$15,$A840+$A$11,0,1,1))</f>
        <v>44152</v>
      </c>
      <c r="C840" s="3">
        <f ca="1">IF(A840&gt;$A$8,"",OFFSET(InputPriceData!G$15,CalculationsAndCharts!$A840+$A$11,IF($C$5,8,0),1,1))</f>
        <v>66111000</v>
      </c>
      <c r="D840" s="4">
        <f ca="1">IF(A840&gt;$A$8,"",OFFSET(InputPriceData!C$15,CalculationsAndCharts!$A840+$A$11,IF($C$5,8,0),1,1))</f>
        <v>359.97000100000002</v>
      </c>
      <c r="E840" s="4">
        <f ca="1">IF(A840&gt;$A$8,"",OFFSET(InputPriceData!D$15,CalculationsAndCharts!$A840+$A$11,IF($C$5,8,0),1,1))</f>
        <v>361.92001299999998</v>
      </c>
      <c r="F840" s="4">
        <f ca="1">IF(A840&gt;$A$8,"",OFFSET(InputPriceData!E$15,CalculationsAndCharts!$A840+$A$11,IF($C$5,8,0),1,1))</f>
        <v>358.33999599999999</v>
      </c>
      <c r="G840" s="4">
        <f ca="1">IF(A840&gt;$A$8,"",OFFSET(InputPriceData!F$15,CalculationsAndCharts!$A840+$A$11,IF($C$5,8,0),1,1))</f>
        <v>360.61999500000002</v>
      </c>
      <c r="H840" s="282">
        <f t="shared" ca="1" si="187"/>
        <v>362.57000699999998</v>
      </c>
      <c r="I840" s="292">
        <f t="shared" ca="1" si="188"/>
        <v>358.33999599999999</v>
      </c>
      <c r="J840" s="50">
        <f t="shared" ca="1" si="189"/>
        <v>4.2300109999999904</v>
      </c>
      <c r="K840" s="282"/>
      <c r="L840" s="282"/>
      <c r="M840" s="292">
        <f t="shared" ca="1" si="190"/>
        <v>4.4471604543567169</v>
      </c>
      <c r="N840" s="291"/>
      <c r="P840" s="292">
        <f t="shared" ca="1" si="191"/>
        <v>363.52192774328603</v>
      </c>
      <c r="Q840" s="301">
        <f t="shared" ca="1" si="192"/>
        <v>367.96908819764275</v>
      </c>
      <c r="R840" s="301">
        <f t="shared" ca="1" si="193"/>
        <v>359.07476728892931</v>
      </c>
      <c r="S840" s="50"/>
      <c r="T840" s="292"/>
      <c r="U840" s="265"/>
      <c r="V840" s="292">
        <f t="shared" ca="1" si="194"/>
        <v>363.52192774328603</v>
      </c>
      <c r="W840" s="241">
        <f t="shared" ca="1" si="195"/>
        <v>-2.9019327432860109</v>
      </c>
      <c r="X840" s="351">
        <f t="shared" ca="1" si="196"/>
        <v>8.4212136465554721</v>
      </c>
      <c r="Y840" s="50">
        <f t="shared" ca="1" si="186"/>
        <v>5.9991368139316661</v>
      </c>
      <c r="Z840" s="265">
        <f t="shared" ca="1" si="197"/>
        <v>366.61913181393169</v>
      </c>
      <c r="AA840" s="265">
        <f t="shared" ca="1" si="198"/>
        <v>354.62085818606835</v>
      </c>
      <c r="AB840" s="292"/>
      <c r="AC840" s="37"/>
      <c r="AD840" s="50"/>
      <c r="AE840" s="228"/>
      <c r="AF840" s="50"/>
      <c r="AG840" s="50"/>
      <c r="AH840" s="228"/>
      <c r="AI840" s="50"/>
      <c r="AJ840" s="50"/>
      <c r="AK840" s="50"/>
      <c r="AL840" s="68"/>
      <c r="AM840" s="246"/>
      <c r="AN840" s="241"/>
      <c r="AO840" s="68"/>
      <c r="AP840" s="68"/>
      <c r="AQ840" s="241"/>
      <c r="AR840" s="241"/>
      <c r="AS840" s="228"/>
      <c r="AT840" s="194"/>
      <c r="AU840" s="37"/>
      <c r="AV840" s="68"/>
      <c r="AW840" s="228"/>
      <c r="AX840" s="241"/>
      <c r="AY840" s="38"/>
      <c r="AZ840" s="38"/>
      <c r="BA840" s="55"/>
      <c r="BB840" s="55"/>
      <c r="BC840" s="3" t="e">
        <f t="shared" ca="1" si="199"/>
        <v>#N/A</v>
      </c>
      <c r="BD840" s="3">
        <f t="shared" ca="1" si="200"/>
        <v>66111000</v>
      </c>
      <c r="BE840" s="132"/>
      <c r="BF840" s="132"/>
      <c r="BG840" s="125"/>
      <c r="BJ840" s="68"/>
      <c r="BK840" s="68"/>
      <c r="BL840" s="68"/>
      <c r="BN840" s="169"/>
      <c r="BP840" s="68"/>
      <c r="BQ840" s="68"/>
      <c r="BR840" s="68"/>
      <c r="BU840" s="68"/>
      <c r="BV840" s="68"/>
      <c r="BW840" s="68"/>
      <c r="BX840" s="68"/>
      <c r="BZ840" s="237"/>
      <c r="CD840" s="237"/>
      <c r="CF840" s="68"/>
      <c r="CG840" s="68"/>
      <c r="CH840" s="237"/>
      <c r="CL840" s="237"/>
    </row>
    <row r="841" spans="1:90" x14ac:dyDescent="0.4">
      <c r="A841">
        <v>809</v>
      </c>
      <c r="B841" s="47">
        <f ca="1">IF(A841&gt;$A$8,"",OFFSET(InputPriceData!B$15,$A841+$A$11,0,1,1))</f>
        <v>44151</v>
      </c>
      <c r="C841" s="3">
        <f ca="1">IF(A841&gt;$A$8,"",OFFSET(InputPriceData!G$15,CalculationsAndCharts!$A841+$A$11,IF($C$5,8,0),1,1))</f>
        <v>74541100</v>
      </c>
      <c r="D841" s="4">
        <f ca="1">IF(A841&gt;$A$8,"",OFFSET(InputPriceData!C$15,CalculationsAndCharts!$A841+$A$11,IF($C$5,8,0),1,1))</f>
        <v>360.98001099999999</v>
      </c>
      <c r="E841" s="4">
        <f ca="1">IF(A841&gt;$A$8,"",OFFSET(InputPriceData!D$15,CalculationsAndCharts!$A841+$A$11,IF($C$5,8,0),1,1))</f>
        <v>362.77999899999998</v>
      </c>
      <c r="F841" s="4">
        <f ca="1">IF(A841&gt;$A$8,"",OFFSET(InputPriceData!E$15,CalculationsAndCharts!$A841+$A$11,IF($C$5,8,0),1,1))</f>
        <v>359.58999599999999</v>
      </c>
      <c r="G841" s="4">
        <f ca="1">IF(A841&gt;$A$8,"",OFFSET(InputPriceData!F$15,CalculationsAndCharts!$A841+$A$11,IF($C$5,8,0),1,1))</f>
        <v>362.57000699999998</v>
      </c>
      <c r="H841" s="282">
        <f t="shared" ca="1" si="187"/>
        <v>362.77999899999998</v>
      </c>
      <c r="I841" s="292">
        <f t="shared" ca="1" si="188"/>
        <v>358.10000600000001</v>
      </c>
      <c r="J841" s="50">
        <f t="shared" ca="1" si="189"/>
        <v>4.6799929999999677</v>
      </c>
      <c r="K841" s="282"/>
      <c r="L841" s="282"/>
      <c r="M841" s="292">
        <f t="shared" ca="1" si="190"/>
        <v>5.0541504231217704</v>
      </c>
      <c r="N841" s="291"/>
      <c r="P841" s="292">
        <f t="shared" ca="1" si="191"/>
        <v>361.53157017155252</v>
      </c>
      <c r="Q841" s="301">
        <f t="shared" ca="1" si="192"/>
        <v>366.58572059467429</v>
      </c>
      <c r="R841" s="301">
        <f t="shared" ca="1" si="193"/>
        <v>356.47741974843075</v>
      </c>
      <c r="S841" s="50"/>
      <c r="T841" s="292"/>
      <c r="U841" s="265"/>
      <c r="V841" s="292">
        <f t="shared" ca="1" si="194"/>
        <v>361.53157017155252</v>
      </c>
      <c r="W841" s="241">
        <f t="shared" ca="1" si="195"/>
        <v>1.038436828447459</v>
      </c>
      <c r="X841" s="351">
        <f t="shared" ca="1" si="196"/>
        <v>1.0783510466760173</v>
      </c>
      <c r="Y841" s="50">
        <f t="shared" ca="1" si="186"/>
        <v>6.0334481145681451</v>
      </c>
      <c r="Z841" s="265">
        <f t="shared" ca="1" si="197"/>
        <v>368.60345511456813</v>
      </c>
      <c r="AA841" s="265">
        <f t="shared" ca="1" si="198"/>
        <v>356.53655888543182</v>
      </c>
      <c r="AB841" s="292"/>
      <c r="AC841" s="37"/>
      <c r="AD841" s="50"/>
      <c r="AE841" s="228"/>
      <c r="AF841" s="50"/>
      <c r="AG841" s="50"/>
      <c r="AH841" s="228"/>
      <c r="AI841" s="50"/>
      <c r="AJ841" s="50"/>
      <c r="AK841" s="50"/>
      <c r="AL841" s="68"/>
      <c r="AM841" s="246"/>
      <c r="AN841" s="241"/>
      <c r="AO841" s="68"/>
      <c r="AP841" s="68"/>
      <c r="AQ841" s="241"/>
      <c r="AR841" s="241"/>
      <c r="AS841" s="228"/>
      <c r="AT841" s="194"/>
      <c r="AU841" s="37"/>
      <c r="AV841" s="68"/>
      <c r="AW841" s="228"/>
      <c r="AX841" s="241"/>
      <c r="AY841" s="38"/>
      <c r="AZ841" s="38"/>
      <c r="BA841" s="55"/>
      <c r="BB841" s="55"/>
      <c r="BC841" s="3">
        <f t="shared" ca="1" si="199"/>
        <v>74541100</v>
      </c>
      <c r="BD841" s="3" t="e">
        <f t="shared" ca="1" si="200"/>
        <v>#N/A</v>
      </c>
      <c r="BE841" s="132"/>
      <c r="BF841" s="132"/>
      <c r="BG841" s="125"/>
      <c r="BJ841" s="68"/>
      <c r="BK841" s="68"/>
      <c r="BL841" s="68"/>
      <c r="BN841" s="169"/>
      <c r="BP841" s="68"/>
      <c r="BQ841" s="68"/>
      <c r="BR841" s="68"/>
      <c r="BU841" s="68"/>
      <c r="BV841" s="68"/>
      <c r="BW841" s="68"/>
      <c r="BX841" s="68"/>
      <c r="BZ841" s="237"/>
      <c r="CD841" s="237"/>
      <c r="CF841" s="68"/>
      <c r="CG841" s="68"/>
      <c r="CH841" s="237"/>
      <c r="CL841" s="237"/>
    </row>
    <row r="842" spans="1:90" x14ac:dyDescent="0.4">
      <c r="A842">
        <v>810</v>
      </c>
      <c r="B842" s="47">
        <f ca="1">IF(A842&gt;$A$8,"",OFFSET(InputPriceData!B$15,$A842+$A$11,0,1,1))</f>
        <v>44148</v>
      </c>
      <c r="C842" s="3">
        <f ca="1">IF(A842&gt;$A$8,"",OFFSET(InputPriceData!G$15,CalculationsAndCharts!$A842+$A$11,IF($C$5,8,0),1,1))</f>
        <v>62892200</v>
      </c>
      <c r="D842" s="4">
        <f ca="1">IF(A842&gt;$A$8,"",OFFSET(InputPriceData!C$15,CalculationsAndCharts!$A842+$A$11,IF($C$5,8,0),1,1))</f>
        <v>355.26998900000001</v>
      </c>
      <c r="E842" s="4">
        <f ca="1">IF(A842&gt;$A$8,"",OFFSET(InputPriceData!D$15,CalculationsAndCharts!$A842+$A$11,IF($C$5,8,0),1,1))</f>
        <v>358.89999399999999</v>
      </c>
      <c r="F842" s="4">
        <f ca="1">IF(A842&gt;$A$8,"",OFFSET(InputPriceData!E$15,CalculationsAndCharts!$A842+$A$11,IF($C$5,8,0),1,1))</f>
        <v>354.709991</v>
      </c>
      <c r="G842" s="4">
        <f ca="1">IF(A842&gt;$A$8,"",OFFSET(InputPriceData!F$15,CalculationsAndCharts!$A842+$A$11,IF($C$5,8,0),1,1))</f>
        <v>358.10000600000001</v>
      </c>
      <c r="H842" s="282">
        <f t="shared" ca="1" si="187"/>
        <v>358.89999399999999</v>
      </c>
      <c r="I842" s="292">
        <f t="shared" ca="1" si="188"/>
        <v>353.209991</v>
      </c>
      <c r="J842" s="50">
        <f t="shared" ca="1" si="189"/>
        <v>5.6900029999999902</v>
      </c>
      <c r="K842" s="282"/>
      <c r="L842" s="282"/>
      <c r="M842" s="292">
        <f t="shared" ca="1" si="190"/>
        <v>5.5634974441977869</v>
      </c>
      <c r="N842" s="291"/>
      <c r="P842" s="292">
        <f t="shared" ca="1" si="191"/>
        <v>359.06293447692474</v>
      </c>
      <c r="Q842" s="301">
        <f t="shared" ca="1" si="192"/>
        <v>364.6264319211225</v>
      </c>
      <c r="R842" s="301">
        <f t="shared" ca="1" si="193"/>
        <v>353.49943703272697</v>
      </c>
      <c r="S842" s="50"/>
      <c r="T842" s="292"/>
      <c r="U842" s="265"/>
      <c r="V842" s="292">
        <f t="shared" ca="1" si="194"/>
        <v>359.06293447692474</v>
      </c>
      <c r="W842" s="241">
        <f t="shared" ca="1" si="195"/>
        <v>-0.9629284769247306</v>
      </c>
      <c r="X842" s="351">
        <f t="shared" ca="1" si="196"/>
        <v>0.92723125167258147</v>
      </c>
      <c r="Y842" s="50">
        <f t="shared" ca="1" si="186"/>
        <v>6.2712006511565752</v>
      </c>
      <c r="Z842" s="265">
        <f t="shared" ca="1" si="197"/>
        <v>364.37120665115657</v>
      </c>
      <c r="AA842" s="265">
        <f t="shared" ca="1" si="198"/>
        <v>351.82880534884345</v>
      </c>
      <c r="AB842" s="292"/>
      <c r="AC842" s="37"/>
      <c r="AD842" s="50"/>
      <c r="AE842" s="228"/>
      <c r="AF842" s="50"/>
      <c r="AG842" s="50"/>
      <c r="AH842" s="228"/>
      <c r="AI842" s="50"/>
      <c r="AJ842" s="50"/>
      <c r="AK842" s="50"/>
      <c r="AL842" s="68"/>
      <c r="AM842" s="246"/>
      <c r="AN842" s="241"/>
      <c r="AO842" s="68"/>
      <c r="AP842" s="68"/>
      <c r="AQ842" s="241"/>
      <c r="AR842" s="241"/>
      <c r="AS842" s="228"/>
      <c r="AT842" s="194"/>
      <c r="AU842" s="37"/>
      <c r="AV842" s="68"/>
      <c r="AW842" s="228"/>
      <c r="AX842" s="241"/>
      <c r="AY842" s="38"/>
      <c r="AZ842" s="38"/>
      <c r="BA842" s="55"/>
      <c r="BB842" s="55"/>
      <c r="BC842" s="3">
        <f t="shared" ca="1" si="199"/>
        <v>62892200</v>
      </c>
      <c r="BD842" s="3" t="e">
        <f t="shared" ca="1" si="200"/>
        <v>#N/A</v>
      </c>
      <c r="BE842" s="132"/>
      <c r="BF842" s="132"/>
      <c r="BG842" s="125"/>
      <c r="BJ842" s="68"/>
      <c r="BK842" s="68"/>
      <c r="BL842" s="68"/>
      <c r="BN842" s="169"/>
      <c r="BP842" s="68"/>
      <c r="BQ842" s="68"/>
      <c r="BR842" s="68"/>
      <c r="BU842" s="68"/>
      <c r="BV842" s="68"/>
      <c r="BW842" s="68"/>
      <c r="BX842" s="68"/>
      <c r="BZ842" s="237"/>
      <c r="CD842" s="237"/>
      <c r="CF842" s="68"/>
      <c r="CG842" s="68"/>
      <c r="CH842" s="237"/>
      <c r="CL842" s="237"/>
    </row>
    <row r="843" spans="1:90" x14ac:dyDescent="0.4">
      <c r="A843">
        <v>811</v>
      </c>
      <c r="B843" s="47">
        <f ca="1">IF(A843&gt;$A$8,"",OFFSET(InputPriceData!B$15,$A843+$A$11,0,1,1))</f>
        <v>44147</v>
      </c>
      <c r="C843" s="3">
        <f ca="1">IF(A843&gt;$A$8,"",OFFSET(InputPriceData!G$15,CalculationsAndCharts!$A843+$A$11,IF($C$5,8,0),1,1))</f>
        <v>67546200</v>
      </c>
      <c r="D843" s="4">
        <f ca="1">IF(A843&gt;$A$8,"",OFFSET(InputPriceData!C$15,CalculationsAndCharts!$A843+$A$11,IF($C$5,8,0),1,1))</f>
        <v>355.57998700000002</v>
      </c>
      <c r="E843" s="4">
        <f ca="1">IF(A843&gt;$A$8,"",OFFSET(InputPriceData!D$15,CalculationsAndCharts!$A843+$A$11,IF($C$5,8,0),1,1))</f>
        <v>356.72000100000002</v>
      </c>
      <c r="F843" s="4">
        <f ca="1">IF(A843&gt;$A$8,"",OFFSET(InputPriceData!E$15,CalculationsAndCharts!$A843+$A$11,IF($C$5,8,0),1,1))</f>
        <v>351.26001000000002</v>
      </c>
      <c r="G843" s="4">
        <f ca="1">IF(A843&gt;$A$8,"",OFFSET(InputPriceData!F$15,CalculationsAndCharts!$A843+$A$11,IF($C$5,8,0),1,1))</f>
        <v>353.209991</v>
      </c>
      <c r="H843" s="282">
        <f t="shared" ca="1" si="187"/>
        <v>356.72000100000002</v>
      </c>
      <c r="I843" s="292">
        <f t="shared" ca="1" si="188"/>
        <v>351.26001000000002</v>
      </c>
      <c r="J843" s="50">
        <f t="shared" ca="1" si="189"/>
        <v>5.4599910000000023</v>
      </c>
      <c r="K843" s="282"/>
      <c r="L843" s="282"/>
      <c r="M843" s="292">
        <f t="shared" ca="1" si="190"/>
        <v>6.1169844774864774</v>
      </c>
      <c r="N843" s="291"/>
      <c r="P843" s="292">
        <f t="shared" ca="1" si="191"/>
        <v>357.69948772308135</v>
      </c>
      <c r="Q843" s="301">
        <f t="shared" ca="1" si="192"/>
        <v>363.81647220056783</v>
      </c>
      <c r="R843" s="301">
        <f t="shared" ca="1" si="193"/>
        <v>351.58250324559486</v>
      </c>
      <c r="S843" s="50"/>
      <c r="T843" s="292"/>
      <c r="U843" s="265"/>
      <c r="V843" s="292">
        <f t="shared" ca="1" si="194"/>
        <v>357.69948772308135</v>
      </c>
      <c r="W843" s="241">
        <f t="shared" ca="1" si="195"/>
        <v>-4.489496723081345</v>
      </c>
      <c r="X843" s="351">
        <f t="shared" ca="1" si="196"/>
        <v>20.155580826558136</v>
      </c>
      <c r="Y843" s="50">
        <f t="shared" ca="1" si="186"/>
        <v>6.335242075513114</v>
      </c>
      <c r="Z843" s="265">
        <f t="shared" ca="1" si="197"/>
        <v>359.54523307551312</v>
      </c>
      <c r="AA843" s="265">
        <f t="shared" ca="1" si="198"/>
        <v>346.87474892448688</v>
      </c>
      <c r="AB843" s="292"/>
      <c r="AC843" s="37"/>
      <c r="AD843" s="50"/>
      <c r="AE843" s="228"/>
      <c r="AF843" s="50"/>
      <c r="AG843" s="50"/>
      <c r="AH843" s="228"/>
      <c r="AI843" s="50"/>
      <c r="AJ843" s="50"/>
      <c r="AK843" s="50"/>
      <c r="AL843" s="68"/>
      <c r="AM843" s="246"/>
      <c r="AN843" s="241"/>
      <c r="AO843" s="68"/>
      <c r="AP843" s="68"/>
      <c r="AQ843" s="241"/>
      <c r="AR843" s="241"/>
      <c r="AS843" s="228"/>
      <c r="AT843" s="194"/>
      <c r="AU843" s="37"/>
      <c r="AV843" s="68"/>
      <c r="AW843" s="228"/>
      <c r="AX843" s="241"/>
      <c r="AY843" s="38"/>
      <c r="AZ843" s="38"/>
      <c r="BA843" s="55"/>
      <c r="BB843" s="55"/>
      <c r="BC843" s="3" t="e">
        <f t="shared" ca="1" si="199"/>
        <v>#N/A</v>
      </c>
      <c r="BD843" s="3">
        <f t="shared" ca="1" si="200"/>
        <v>67546200</v>
      </c>
      <c r="BE843" s="132"/>
      <c r="BF843" s="132"/>
      <c r="BG843" s="125"/>
      <c r="BJ843" s="68"/>
      <c r="BK843" s="68"/>
      <c r="BL843" s="68"/>
      <c r="BN843" s="169"/>
      <c r="BP843" s="68"/>
      <c r="BQ843" s="68"/>
      <c r="BR843" s="68"/>
      <c r="BU843" s="68"/>
      <c r="BV843" s="68"/>
      <c r="BW843" s="68"/>
      <c r="BX843" s="68"/>
      <c r="BZ843" s="237"/>
      <c r="CD843" s="237"/>
      <c r="CF843" s="68"/>
      <c r="CG843" s="68"/>
      <c r="CH843" s="237"/>
      <c r="CL843" s="237"/>
    </row>
    <row r="844" spans="1:90" x14ac:dyDescent="0.4">
      <c r="A844">
        <v>812</v>
      </c>
      <c r="B844" s="47">
        <f ca="1">IF(A844&gt;$A$8,"",OFFSET(InputPriceData!B$15,$A844+$A$11,0,1,1))</f>
        <v>44146</v>
      </c>
      <c r="C844" s="3">
        <f ca="1">IF(A844&gt;$A$8,"",OFFSET(InputPriceData!G$15,CalculationsAndCharts!$A844+$A$11,IF($C$5,8,0),1,1))</f>
        <v>58649000</v>
      </c>
      <c r="D844" s="4">
        <f ca="1">IF(A844&gt;$A$8,"",OFFSET(InputPriceData!C$15,CalculationsAndCharts!$A844+$A$11,IF($C$5,8,0),1,1))</f>
        <v>356.39999399999999</v>
      </c>
      <c r="E844" s="4">
        <f ca="1">IF(A844&gt;$A$8,"",OFFSET(InputPriceData!D$15,CalculationsAndCharts!$A844+$A$11,IF($C$5,8,0),1,1))</f>
        <v>357.55999800000001</v>
      </c>
      <c r="F844" s="4">
        <f ca="1">IF(A844&gt;$A$8,"",OFFSET(InputPriceData!E$15,CalculationsAndCharts!$A844+$A$11,IF($C$5,8,0),1,1))</f>
        <v>355.05999800000001</v>
      </c>
      <c r="G844" s="4">
        <f ca="1">IF(A844&gt;$A$8,"",OFFSET(InputPriceData!F$15,CalculationsAndCharts!$A844+$A$11,IF($C$5,8,0),1,1))</f>
        <v>356.67001299999998</v>
      </c>
      <c r="H844" s="282">
        <f t="shared" ca="1" si="187"/>
        <v>357.55999800000001</v>
      </c>
      <c r="I844" s="292">
        <f t="shared" ca="1" si="188"/>
        <v>354.040009</v>
      </c>
      <c r="J844" s="50">
        <f t="shared" ca="1" si="189"/>
        <v>3.5199890000000096</v>
      </c>
      <c r="K844" s="282"/>
      <c r="L844" s="282"/>
      <c r="M844" s="292">
        <f t="shared" ca="1" si="190"/>
        <v>7.4532239131961644</v>
      </c>
      <c r="N844" s="291"/>
      <c r="P844" s="292">
        <f t="shared" ca="1" si="191"/>
        <v>355.6774394188958</v>
      </c>
      <c r="Q844" s="301">
        <f t="shared" ca="1" si="192"/>
        <v>363.13066333209196</v>
      </c>
      <c r="R844" s="301">
        <f t="shared" ca="1" si="193"/>
        <v>348.22421550569965</v>
      </c>
      <c r="S844" s="50"/>
      <c r="T844" s="292"/>
      <c r="U844" s="265"/>
      <c r="V844" s="292">
        <f t="shared" ca="1" si="194"/>
        <v>355.6774394188958</v>
      </c>
      <c r="W844" s="241">
        <f t="shared" ca="1" si="195"/>
        <v>0.99257358110418181</v>
      </c>
      <c r="X844" s="351">
        <f t="shared" ca="1" si="196"/>
        <v>0.98520231390597979</v>
      </c>
      <c r="Y844" s="50">
        <f t="shared" ca="1" si="186"/>
        <v>6.3307554620348006</v>
      </c>
      <c r="Z844" s="265">
        <f t="shared" ca="1" si="197"/>
        <v>363.00076846203478</v>
      </c>
      <c r="AA844" s="265">
        <f t="shared" ca="1" si="198"/>
        <v>350.33925753796518</v>
      </c>
      <c r="AB844" s="292"/>
      <c r="AC844" s="37"/>
      <c r="AD844" s="50"/>
      <c r="AE844" s="228"/>
      <c r="AF844" s="50"/>
      <c r="AG844" s="50"/>
      <c r="AH844" s="228"/>
      <c r="AI844" s="50"/>
      <c r="AJ844" s="50"/>
      <c r="AK844" s="50"/>
      <c r="AL844" s="68"/>
      <c r="AM844" s="246"/>
      <c r="AN844" s="241"/>
      <c r="AO844" s="68"/>
      <c r="AP844" s="68"/>
      <c r="AQ844" s="241"/>
      <c r="AR844" s="241"/>
      <c r="AS844" s="228"/>
      <c r="AT844" s="194"/>
      <c r="AU844" s="37"/>
      <c r="AV844" s="68"/>
      <c r="AW844" s="228"/>
      <c r="AX844" s="241"/>
      <c r="AY844" s="38"/>
      <c r="AZ844" s="38"/>
      <c r="BA844" s="55"/>
      <c r="BB844" s="55"/>
      <c r="BC844" s="3">
        <f t="shared" ca="1" si="199"/>
        <v>58649000</v>
      </c>
      <c r="BD844" s="3" t="e">
        <f t="shared" ca="1" si="200"/>
        <v>#N/A</v>
      </c>
      <c r="BE844" s="132"/>
      <c r="BF844" s="132"/>
      <c r="BG844" s="125"/>
      <c r="BJ844" s="68"/>
      <c r="BK844" s="68"/>
      <c r="BL844" s="68"/>
      <c r="BN844" s="169"/>
      <c r="BP844" s="68"/>
      <c r="BQ844" s="68"/>
      <c r="BR844" s="68"/>
      <c r="BU844" s="68"/>
      <c r="BV844" s="68"/>
      <c r="BW844" s="68"/>
      <c r="BX844" s="68"/>
      <c r="BZ844" s="237"/>
      <c r="CD844" s="237"/>
      <c r="CF844" s="68"/>
      <c r="CG844" s="68"/>
      <c r="CH844" s="237"/>
      <c r="CL844" s="237"/>
    </row>
    <row r="845" spans="1:90" x14ac:dyDescent="0.4">
      <c r="A845">
        <v>813</v>
      </c>
      <c r="B845" s="47">
        <f ca="1">IF(A845&gt;$A$8,"",OFFSET(InputPriceData!B$15,$A845+$A$11,0,1,1))</f>
        <v>44145</v>
      </c>
      <c r="C845" s="3">
        <f ca="1">IF(A845&gt;$A$8,"",OFFSET(InputPriceData!G$15,CalculationsAndCharts!$A845+$A$11,IF($C$5,8,0),1,1))</f>
        <v>85552000</v>
      </c>
      <c r="D845" s="4">
        <f ca="1">IF(A845&gt;$A$8,"",OFFSET(InputPriceData!C$15,CalculationsAndCharts!$A845+$A$11,IF($C$5,8,0),1,1))</f>
        <v>353.48998999999998</v>
      </c>
      <c r="E845" s="4">
        <f ca="1">IF(A845&gt;$A$8,"",OFFSET(InputPriceData!D$15,CalculationsAndCharts!$A845+$A$11,IF($C$5,8,0),1,1))</f>
        <v>355.17999300000002</v>
      </c>
      <c r="F845" s="4">
        <f ca="1">IF(A845&gt;$A$8,"",OFFSET(InputPriceData!E$15,CalculationsAndCharts!$A845+$A$11,IF($C$5,8,0),1,1))</f>
        <v>350.51001000000002</v>
      </c>
      <c r="G845" s="4">
        <f ca="1">IF(A845&gt;$A$8,"",OFFSET(InputPriceData!F$15,CalculationsAndCharts!$A845+$A$11,IF($C$5,8,0),1,1))</f>
        <v>354.040009</v>
      </c>
      <c r="H845" s="282">
        <f t="shared" ca="1" si="187"/>
        <v>355.17999300000002</v>
      </c>
      <c r="I845" s="292">
        <f t="shared" ca="1" si="188"/>
        <v>350.51001000000002</v>
      </c>
      <c r="J845" s="50">
        <f t="shared" ca="1" si="189"/>
        <v>4.669983000000002</v>
      </c>
      <c r="K845" s="282"/>
      <c r="L845" s="282"/>
      <c r="M845" s="292">
        <f t="shared" ca="1" si="190"/>
        <v>9.368281963558049</v>
      </c>
      <c r="N845" s="291"/>
      <c r="P845" s="292">
        <f t="shared" ca="1" si="191"/>
        <v>352.22711543083074</v>
      </c>
      <c r="Q845" s="301">
        <f t="shared" ca="1" si="192"/>
        <v>361.59539739438878</v>
      </c>
      <c r="R845" s="301">
        <f t="shared" ca="1" si="193"/>
        <v>342.85883346727269</v>
      </c>
      <c r="S845" s="50"/>
      <c r="T845" s="292"/>
      <c r="U845" s="265"/>
      <c r="V845" s="292">
        <f t="shared" ca="1" si="194"/>
        <v>352.22711543083074</v>
      </c>
      <c r="W845" s="241">
        <f t="shared" ca="1" si="195"/>
        <v>1.8128935691692618</v>
      </c>
      <c r="X845" s="351">
        <f t="shared" ca="1" si="196"/>
        <v>3.2865830931352651</v>
      </c>
      <c r="Y845" s="50">
        <f t="shared" ca="1" si="186"/>
        <v>6.3868691233081005</v>
      </c>
      <c r="Z845" s="265">
        <f t="shared" ca="1" si="197"/>
        <v>360.42687812330809</v>
      </c>
      <c r="AA845" s="265">
        <f t="shared" ca="1" si="198"/>
        <v>347.65313987669191</v>
      </c>
      <c r="AB845" s="292"/>
      <c r="AC845" s="37"/>
      <c r="AD845" s="50"/>
      <c r="AE845" s="228"/>
      <c r="AF845" s="50"/>
      <c r="AG845" s="50"/>
      <c r="AH845" s="228"/>
      <c r="AI845" s="50"/>
      <c r="AJ845" s="50"/>
      <c r="AK845" s="50"/>
      <c r="AL845" s="68"/>
      <c r="AM845" s="246"/>
      <c r="AN845" s="241"/>
      <c r="AO845" s="68"/>
      <c r="AP845" s="68"/>
      <c r="AQ845" s="241"/>
      <c r="AR845" s="241"/>
      <c r="AS845" s="228"/>
      <c r="AT845" s="194"/>
      <c r="AU845" s="37"/>
      <c r="AV845" s="68"/>
      <c r="AW845" s="228"/>
      <c r="AX845" s="241"/>
      <c r="AY845" s="38"/>
      <c r="AZ845" s="38"/>
      <c r="BA845" s="55"/>
      <c r="BB845" s="55"/>
      <c r="BC845" s="3" t="e">
        <f t="shared" ca="1" si="199"/>
        <v>#N/A</v>
      </c>
      <c r="BD845" s="3">
        <f t="shared" ca="1" si="200"/>
        <v>85552000</v>
      </c>
      <c r="BE845" s="132"/>
      <c r="BF845" s="132"/>
      <c r="BG845" s="125"/>
      <c r="BJ845" s="68"/>
      <c r="BK845" s="68"/>
      <c r="BL845" s="68"/>
      <c r="BN845" s="169"/>
      <c r="BP845" s="68"/>
      <c r="BQ845" s="68"/>
      <c r="BR845" s="68"/>
      <c r="BU845" s="68"/>
      <c r="BV845" s="68"/>
      <c r="BW845" s="68"/>
      <c r="BX845" s="68"/>
      <c r="BZ845" s="237"/>
      <c r="CD845" s="237"/>
      <c r="CF845" s="68"/>
      <c r="CG845" s="68"/>
      <c r="CH845" s="237"/>
      <c r="CL845" s="237"/>
    </row>
    <row r="846" spans="1:90" x14ac:dyDescent="0.4">
      <c r="A846">
        <v>814</v>
      </c>
      <c r="B846" s="47">
        <f ca="1">IF(A846&gt;$A$8,"",OFFSET(InputPriceData!B$15,$A846+$A$11,0,1,1))</f>
        <v>44144</v>
      </c>
      <c r="C846" s="3">
        <f ca="1">IF(A846&gt;$A$8,"",OFFSET(InputPriceData!G$15,CalculationsAndCharts!$A846+$A$11,IF($C$5,8,0),1,1))</f>
        <v>172304200</v>
      </c>
      <c r="D846" s="4">
        <f ca="1">IF(A846&gt;$A$8,"",OFFSET(InputPriceData!C$15,CalculationsAndCharts!$A846+$A$11,IF($C$5,8,0),1,1))</f>
        <v>363.97000100000002</v>
      </c>
      <c r="E846" s="4">
        <f ca="1">IF(A846&gt;$A$8,"",OFFSET(InputPriceData!D$15,CalculationsAndCharts!$A846+$A$11,IF($C$5,8,0),1,1))</f>
        <v>364.38000499999998</v>
      </c>
      <c r="F846" s="4">
        <f ca="1">IF(A846&gt;$A$8,"",OFFSET(InputPriceData!E$15,CalculationsAndCharts!$A846+$A$11,IF($C$5,8,0),1,1))</f>
        <v>354.05999800000001</v>
      </c>
      <c r="G846" s="4">
        <f ca="1">IF(A846&gt;$A$8,"",OFFSET(InputPriceData!F$15,CalculationsAndCharts!$A846+$A$11,IF($C$5,8,0),1,1))</f>
        <v>354.55999800000001</v>
      </c>
      <c r="H846" s="282">
        <f t="shared" ca="1" si="187"/>
        <v>364.38000499999998</v>
      </c>
      <c r="I846" s="292">
        <f t="shared" ca="1" si="188"/>
        <v>350.16000400000001</v>
      </c>
      <c r="J846" s="50">
        <f t="shared" ca="1" si="189"/>
        <v>14.220000999999968</v>
      </c>
      <c r="K846" s="282"/>
      <c r="L846" s="282"/>
      <c r="M846" s="292">
        <f t="shared" ca="1" si="190"/>
        <v>9.0421345410171323</v>
      </c>
      <c r="N846" s="291"/>
      <c r="P846" s="292">
        <f t="shared" ca="1" si="191"/>
        <v>347.75753567010963</v>
      </c>
      <c r="Q846" s="301">
        <f t="shared" ca="1" si="192"/>
        <v>356.79967021112674</v>
      </c>
      <c r="R846" s="301">
        <f t="shared" ca="1" si="193"/>
        <v>338.71540112909253</v>
      </c>
      <c r="S846" s="50"/>
      <c r="T846" s="292"/>
      <c r="U846" s="265"/>
      <c r="V846" s="292">
        <f t="shared" ca="1" si="194"/>
        <v>347.75753567010963</v>
      </c>
      <c r="W846" s="241">
        <f t="shared" ca="1" si="195"/>
        <v>6.8024623298903748</v>
      </c>
      <c r="X846" s="351">
        <f t="shared" ca="1" si="196"/>
        <v>46.27349374957759</v>
      </c>
      <c r="Y846" s="50">
        <f t="shared" ca="1" si="186"/>
        <v>6.3749917613882667</v>
      </c>
      <c r="Z846" s="265">
        <f t="shared" ca="1" si="197"/>
        <v>360.93498976138829</v>
      </c>
      <c r="AA846" s="265">
        <f t="shared" ca="1" si="198"/>
        <v>348.18500623861172</v>
      </c>
      <c r="AB846" s="292"/>
      <c r="AC846" s="37"/>
      <c r="AD846" s="50"/>
      <c r="AE846" s="228"/>
      <c r="AF846" s="50"/>
      <c r="AG846" s="50"/>
      <c r="AH846" s="228"/>
      <c r="AI846" s="50"/>
      <c r="AJ846" s="50"/>
      <c r="AK846" s="50"/>
      <c r="AL846" s="68"/>
      <c r="AM846" s="246"/>
      <c r="AN846" s="241"/>
      <c r="AO846" s="68"/>
      <c r="AP846" s="68"/>
      <c r="AQ846" s="241"/>
      <c r="AR846" s="241"/>
      <c r="AS846" s="228"/>
      <c r="AT846" s="194"/>
      <c r="AU846" s="37"/>
      <c r="AV846" s="68"/>
      <c r="AW846" s="228"/>
      <c r="AX846" s="241"/>
      <c r="AY846" s="38"/>
      <c r="AZ846" s="38"/>
      <c r="BA846" s="55"/>
      <c r="BB846" s="55"/>
      <c r="BC846" s="3">
        <f t="shared" ca="1" si="199"/>
        <v>172304200</v>
      </c>
      <c r="BD846" s="3" t="e">
        <f t="shared" ca="1" si="200"/>
        <v>#N/A</v>
      </c>
      <c r="BE846" s="132"/>
      <c r="BF846" s="132"/>
      <c r="BG846" s="125"/>
      <c r="BJ846" s="68"/>
      <c r="BK846" s="68"/>
      <c r="BL846" s="68"/>
      <c r="BN846" s="169"/>
      <c r="BP846" s="68"/>
      <c r="BQ846" s="68"/>
      <c r="BR846" s="68"/>
      <c r="BU846" s="68"/>
      <c r="BV846" s="68"/>
      <c r="BW846" s="68"/>
      <c r="BX846" s="68"/>
      <c r="BZ846" s="237"/>
      <c r="CD846" s="237"/>
      <c r="CF846" s="68"/>
      <c r="CG846" s="68"/>
      <c r="CH846" s="237"/>
      <c r="CL846" s="237"/>
    </row>
    <row r="847" spans="1:90" x14ac:dyDescent="0.4">
      <c r="A847">
        <v>815</v>
      </c>
      <c r="B847" s="47">
        <f ca="1">IF(A847&gt;$A$8,"",OFFSET(InputPriceData!B$15,$A847+$A$11,0,1,1))</f>
        <v>44141</v>
      </c>
      <c r="C847" s="3">
        <f ca="1">IF(A847&gt;$A$8,"",OFFSET(InputPriceData!G$15,CalculationsAndCharts!$A847+$A$11,IF($C$5,8,0),1,1))</f>
        <v>74973000</v>
      </c>
      <c r="D847" s="4">
        <f ca="1">IF(A847&gt;$A$8,"",OFFSET(InputPriceData!C$15,CalculationsAndCharts!$A847+$A$11,IF($C$5,8,0),1,1))</f>
        <v>349.92999300000002</v>
      </c>
      <c r="E847" s="4">
        <f ca="1">IF(A847&gt;$A$8,"",OFFSET(InputPriceData!D$15,CalculationsAndCharts!$A847+$A$11,IF($C$5,8,0),1,1))</f>
        <v>351.51001000000002</v>
      </c>
      <c r="F847" s="4">
        <f ca="1">IF(A847&gt;$A$8,"",OFFSET(InputPriceData!E$15,CalculationsAndCharts!$A847+$A$11,IF($C$5,8,0),1,1))</f>
        <v>347.64999399999999</v>
      </c>
      <c r="G847" s="4">
        <f ca="1">IF(A847&gt;$A$8,"",OFFSET(InputPriceData!F$15,CalculationsAndCharts!$A847+$A$11,IF($C$5,8,0),1,1))</f>
        <v>350.16000400000001</v>
      </c>
      <c r="H847" s="282">
        <f t="shared" ca="1" si="187"/>
        <v>351.51001000000002</v>
      </c>
      <c r="I847" s="292">
        <f t="shared" ca="1" si="188"/>
        <v>347.64999399999999</v>
      </c>
      <c r="J847" s="50">
        <f t="shared" ca="1" si="189"/>
        <v>3.8600160000000301</v>
      </c>
      <c r="K847" s="282"/>
      <c r="L847" s="282"/>
      <c r="M847" s="292">
        <f t="shared" ca="1" si="190"/>
        <v>8.7847644398858655</v>
      </c>
      <c r="N847" s="291"/>
      <c r="P847" s="292">
        <f t="shared" ca="1" si="191"/>
        <v>342.55978942501099</v>
      </c>
      <c r="Q847" s="301">
        <f t="shared" ca="1" si="192"/>
        <v>351.34455386489685</v>
      </c>
      <c r="R847" s="301">
        <f t="shared" ca="1" si="193"/>
        <v>333.77502498512513</v>
      </c>
      <c r="S847" s="50"/>
      <c r="T847" s="292"/>
      <c r="U847" s="265"/>
      <c r="V847" s="292">
        <f t="shared" ca="1" si="194"/>
        <v>342.55978942501099</v>
      </c>
      <c r="W847" s="241">
        <f t="shared" ca="1" si="195"/>
        <v>7.6002145749890246</v>
      </c>
      <c r="X847" s="351">
        <f t="shared" ca="1" si="196"/>
        <v>57.763261585875604</v>
      </c>
      <c r="Y847" s="50">
        <f t="shared" ca="1" si="186"/>
        <v>6.2904311859759092</v>
      </c>
      <c r="Z847" s="265">
        <f t="shared" ca="1" si="197"/>
        <v>356.45043518597595</v>
      </c>
      <c r="AA847" s="265">
        <f t="shared" ca="1" si="198"/>
        <v>343.86957281402408</v>
      </c>
      <c r="AB847" s="292"/>
      <c r="AC847" s="37"/>
      <c r="AD847" s="50"/>
      <c r="AE847" s="228"/>
      <c r="AF847" s="50"/>
      <c r="AG847" s="50"/>
      <c r="AH847" s="228"/>
      <c r="AI847" s="50"/>
      <c r="AJ847" s="50"/>
      <c r="AK847" s="50"/>
      <c r="AL847" s="68"/>
      <c r="AM847" s="246"/>
      <c r="AN847" s="241"/>
      <c r="AO847" s="68"/>
      <c r="AP847" s="68"/>
      <c r="AQ847" s="241"/>
      <c r="AR847" s="241"/>
      <c r="AS847" s="228"/>
      <c r="AT847" s="194"/>
      <c r="AU847" s="37"/>
      <c r="AV847" s="68"/>
      <c r="AW847" s="228"/>
      <c r="AX847" s="241"/>
      <c r="AY847" s="38"/>
      <c r="AZ847" s="38"/>
      <c r="BA847" s="55"/>
      <c r="BB847" s="55"/>
      <c r="BC847" s="3" t="e">
        <f t="shared" ca="1" si="199"/>
        <v>#N/A</v>
      </c>
      <c r="BD847" s="3">
        <f t="shared" ca="1" si="200"/>
        <v>74973000</v>
      </c>
      <c r="BE847" s="132"/>
      <c r="BF847" s="132"/>
      <c r="BG847" s="125"/>
      <c r="BJ847" s="68"/>
      <c r="BK847" s="68"/>
      <c r="BL847" s="68"/>
      <c r="BN847" s="169"/>
      <c r="BP847" s="68"/>
      <c r="BQ847" s="68"/>
      <c r="BR847" s="68"/>
      <c r="BU847" s="68"/>
      <c r="BV847" s="68"/>
      <c r="BW847" s="68"/>
      <c r="BX847" s="68"/>
      <c r="BZ847" s="237"/>
      <c r="CD847" s="237"/>
      <c r="CF847" s="68"/>
      <c r="CG847" s="68"/>
      <c r="CH847" s="237"/>
      <c r="CL847" s="237"/>
    </row>
    <row r="848" spans="1:90" x14ac:dyDescent="0.4">
      <c r="A848">
        <v>816</v>
      </c>
      <c r="B848" s="47">
        <f ca="1">IF(A848&gt;$A$8,"",OFFSET(InputPriceData!B$15,$A848+$A$11,0,1,1))</f>
        <v>44140</v>
      </c>
      <c r="C848" s="3">
        <f ca="1">IF(A848&gt;$A$8,"",OFFSET(InputPriceData!G$15,CalculationsAndCharts!$A848+$A$11,IF($C$5,8,0),1,1))</f>
        <v>82039700</v>
      </c>
      <c r="D848" s="4">
        <f ca="1">IF(A848&gt;$A$8,"",OFFSET(InputPriceData!C$15,CalculationsAndCharts!$A848+$A$11,IF($C$5,8,0),1,1))</f>
        <v>349.23998999999998</v>
      </c>
      <c r="E848" s="4">
        <f ca="1">IF(A848&gt;$A$8,"",OFFSET(InputPriceData!D$15,CalculationsAndCharts!$A848+$A$11,IF($C$5,8,0),1,1))</f>
        <v>352.19000199999999</v>
      </c>
      <c r="F848" s="4">
        <f ca="1">IF(A848&gt;$A$8,"",OFFSET(InputPriceData!E$15,CalculationsAndCharts!$A848+$A$11,IF($C$5,8,0),1,1))</f>
        <v>348.85998499999999</v>
      </c>
      <c r="G848" s="4">
        <f ca="1">IF(A848&gt;$A$8,"",OFFSET(InputPriceData!F$15,CalculationsAndCharts!$A848+$A$11,IF($C$5,8,0),1,1))</f>
        <v>350.23998999999998</v>
      </c>
      <c r="H848" s="282">
        <f t="shared" ca="1" si="187"/>
        <v>352.19000199999999</v>
      </c>
      <c r="I848" s="292">
        <f t="shared" ca="1" si="188"/>
        <v>343.540009</v>
      </c>
      <c r="J848" s="50">
        <f t="shared" ca="1" si="189"/>
        <v>8.6499929999999949</v>
      </c>
      <c r="K848" s="282"/>
      <c r="L848" s="282"/>
      <c r="M848" s="292">
        <f t="shared" ca="1" si="190"/>
        <v>9.8009190249427256</v>
      </c>
      <c r="N848" s="291"/>
      <c r="P848" s="292">
        <f t="shared" ca="1" si="191"/>
        <v>336.73749420011222</v>
      </c>
      <c r="Q848" s="301">
        <f t="shared" ca="1" si="192"/>
        <v>346.53841322505497</v>
      </c>
      <c r="R848" s="301">
        <f t="shared" ca="1" si="193"/>
        <v>326.93657517516948</v>
      </c>
      <c r="S848" s="50"/>
      <c r="T848" s="292"/>
      <c r="U848" s="265"/>
      <c r="V848" s="292">
        <f t="shared" ca="1" si="194"/>
        <v>336.73749420011222</v>
      </c>
      <c r="W848" s="241">
        <f t="shared" ca="1" si="195"/>
        <v>13.502495799887754</v>
      </c>
      <c r="X848" s="351">
        <f t="shared" ca="1" si="196"/>
        <v>182.31739282598645</v>
      </c>
      <c r="Y848" s="50">
        <f t="shared" ca="1" si="186"/>
        <v>6.0958315771848035</v>
      </c>
      <c r="Z848" s="265">
        <f t="shared" ca="1" si="197"/>
        <v>356.33582157718479</v>
      </c>
      <c r="AA848" s="265">
        <f t="shared" ca="1" si="198"/>
        <v>344.14415842281517</v>
      </c>
      <c r="AB848" s="292"/>
      <c r="AC848" s="37"/>
      <c r="AD848" s="50"/>
      <c r="AE848" s="228"/>
      <c r="AF848" s="50"/>
      <c r="AG848" s="50"/>
      <c r="AH848" s="228"/>
      <c r="AI848" s="50"/>
      <c r="AJ848" s="50"/>
      <c r="AK848" s="50"/>
      <c r="AL848" s="68"/>
      <c r="AM848" s="246"/>
      <c r="AN848" s="241"/>
      <c r="AO848" s="68"/>
      <c r="AP848" s="68"/>
      <c r="AQ848" s="241"/>
      <c r="AR848" s="241"/>
      <c r="AS848" s="228"/>
      <c r="AT848" s="194"/>
      <c r="AU848" s="37"/>
      <c r="AV848" s="68"/>
      <c r="AW848" s="228"/>
      <c r="AX848" s="241"/>
      <c r="AY848" s="38"/>
      <c r="AZ848" s="38"/>
      <c r="BA848" s="55"/>
      <c r="BB848" s="55"/>
      <c r="BC848" s="3">
        <f t="shared" ca="1" si="199"/>
        <v>82039700</v>
      </c>
      <c r="BD848" s="3" t="e">
        <f t="shared" ca="1" si="200"/>
        <v>#N/A</v>
      </c>
      <c r="BE848" s="132"/>
      <c r="BF848" s="132"/>
      <c r="BG848" s="125"/>
      <c r="BJ848" s="68"/>
      <c r="BK848" s="68"/>
      <c r="BL848" s="68"/>
      <c r="BN848" s="169"/>
      <c r="BP848" s="68"/>
      <c r="BQ848" s="68"/>
      <c r="BR848" s="68"/>
      <c r="BU848" s="68"/>
      <c r="BV848" s="68"/>
      <c r="BW848" s="68"/>
      <c r="BX848" s="68"/>
      <c r="BZ848" s="237"/>
      <c r="CD848" s="237"/>
      <c r="CF848" s="68"/>
      <c r="CG848" s="68"/>
      <c r="CH848" s="237"/>
      <c r="CL848" s="237"/>
    </row>
    <row r="849" spans="1:90" x14ac:dyDescent="0.4">
      <c r="A849">
        <v>817</v>
      </c>
      <c r="B849" s="47">
        <f ca="1">IF(A849&gt;$A$8,"",OFFSET(InputPriceData!B$15,$A849+$A$11,0,1,1))</f>
        <v>44139</v>
      </c>
      <c r="C849" s="3">
        <f ca="1">IF(A849&gt;$A$8,"",OFFSET(InputPriceData!G$15,CalculationsAndCharts!$A849+$A$11,IF($C$5,8,0),1,1))</f>
        <v>126959700</v>
      </c>
      <c r="D849" s="4">
        <f ca="1">IF(A849&gt;$A$8,"",OFFSET(InputPriceData!C$15,CalculationsAndCharts!$A849+$A$11,IF($C$5,8,0),1,1))</f>
        <v>340.85998499999999</v>
      </c>
      <c r="E849" s="4">
        <f ca="1">IF(A849&gt;$A$8,"",OFFSET(InputPriceData!D$15,CalculationsAndCharts!$A849+$A$11,IF($C$5,8,0),1,1))</f>
        <v>347.94000199999999</v>
      </c>
      <c r="F849" s="4">
        <f ca="1">IF(A849&gt;$A$8,"",OFFSET(InputPriceData!E$15,CalculationsAndCharts!$A849+$A$11,IF($C$5,8,0),1,1))</f>
        <v>339.58999599999999</v>
      </c>
      <c r="G849" s="4">
        <f ca="1">IF(A849&gt;$A$8,"",OFFSET(InputPriceData!F$15,CalculationsAndCharts!$A849+$A$11,IF($C$5,8,0),1,1))</f>
        <v>343.540009</v>
      </c>
      <c r="H849" s="282">
        <f t="shared" ca="1" si="187"/>
        <v>347.94000199999999</v>
      </c>
      <c r="I849" s="292">
        <f t="shared" ca="1" si="188"/>
        <v>336.02999899999998</v>
      </c>
      <c r="J849" s="50">
        <f t="shared" ca="1" si="189"/>
        <v>11.910003000000017</v>
      </c>
      <c r="K849" s="282"/>
      <c r="L849" s="282"/>
      <c r="M849" s="292">
        <f t="shared" ca="1" si="190"/>
        <v>8.9453793668463799</v>
      </c>
      <c r="N849" s="291"/>
      <c r="P849" s="292">
        <f t="shared" ca="1" si="191"/>
        <v>330.964891593424</v>
      </c>
      <c r="Q849" s="301">
        <f t="shared" ca="1" si="192"/>
        <v>339.9102709602704</v>
      </c>
      <c r="R849" s="301">
        <f t="shared" ca="1" si="193"/>
        <v>322.0195122265776</v>
      </c>
      <c r="S849" s="50"/>
      <c r="T849" s="292"/>
      <c r="U849" s="265"/>
      <c r="V849" s="292">
        <f t="shared" ca="1" si="194"/>
        <v>330.964891593424</v>
      </c>
      <c r="W849" s="241">
        <f t="shared" ca="1" si="195"/>
        <v>12.575117406575998</v>
      </c>
      <c r="X849" s="351">
        <f t="shared" ca="1" si="196"/>
        <v>158.13357778917066</v>
      </c>
      <c r="Y849" s="50">
        <f t="shared" ca="1" si="186"/>
        <v>5.3349194554029058</v>
      </c>
      <c r="Z849" s="265">
        <f t="shared" ca="1" si="197"/>
        <v>348.87492845540288</v>
      </c>
      <c r="AA849" s="265">
        <f t="shared" ca="1" si="198"/>
        <v>338.20508954459712</v>
      </c>
      <c r="AB849" s="292"/>
      <c r="AC849" s="37"/>
      <c r="AD849" s="50"/>
      <c r="AE849" s="228"/>
      <c r="AF849" s="50"/>
      <c r="AG849" s="50"/>
      <c r="AH849" s="228"/>
      <c r="AI849" s="50"/>
      <c r="AJ849" s="50"/>
      <c r="AK849" s="50"/>
      <c r="AL849" s="68"/>
      <c r="AM849" s="246"/>
      <c r="AN849" s="241"/>
      <c r="AO849" s="68"/>
      <c r="AP849" s="68"/>
      <c r="AQ849" s="241"/>
      <c r="AR849" s="241"/>
      <c r="AS849" s="228"/>
      <c r="AT849" s="194"/>
      <c r="AU849" s="37"/>
      <c r="AV849" s="68"/>
      <c r="AW849" s="228"/>
      <c r="AX849" s="241"/>
      <c r="AY849" s="38"/>
      <c r="AZ849" s="38"/>
      <c r="BA849" s="55"/>
      <c r="BB849" s="55"/>
      <c r="BC849" s="3">
        <f t="shared" ca="1" si="199"/>
        <v>126959700</v>
      </c>
      <c r="BD849" s="3" t="e">
        <f t="shared" ca="1" si="200"/>
        <v>#N/A</v>
      </c>
      <c r="BE849" s="132"/>
      <c r="BF849" s="132"/>
      <c r="BG849" s="125"/>
      <c r="BJ849" s="68"/>
      <c r="BK849" s="68"/>
      <c r="BL849" s="68"/>
      <c r="BN849" s="169"/>
      <c r="BP849" s="68"/>
      <c r="BQ849" s="68"/>
      <c r="BR849" s="68"/>
      <c r="BU849" s="68"/>
      <c r="BV849" s="68"/>
      <c r="BW849" s="68"/>
      <c r="BX849" s="68"/>
      <c r="BZ849" s="237"/>
      <c r="CD849" s="237"/>
      <c r="CF849" s="68"/>
      <c r="CG849" s="68"/>
      <c r="CH849" s="237"/>
      <c r="CL849" s="237"/>
    </row>
    <row r="850" spans="1:90" x14ac:dyDescent="0.4">
      <c r="A850">
        <v>818</v>
      </c>
      <c r="B850" s="47">
        <f ca="1">IF(A850&gt;$A$8,"",OFFSET(InputPriceData!B$15,$A850+$A$11,0,1,1))</f>
        <v>44138</v>
      </c>
      <c r="C850" s="3">
        <f ca="1">IF(A850&gt;$A$8,"",OFFSET(InputPriceData!G$15,CalculationsAndCharts!$A850+$A$11,IF($C$5,8,0),1,1))</f>
        <v>93294200</v>
      </c>
      <c r="D850" s="4">
        <f ca="1">IF(A850&gt;$A$8,"",OFFSET(InputPriceData!C$15,CalculationsAndCharts!$A850+$A$11,IF($C$5,8,0),1,1))</f>
        <v>333.69000199999999</v>
      </c>
      <c r="E850" s="4">
        <f ca="1">IF(A850&gt;$A$8,"",OFFSET(InputPriceData!D$15,CalculationsAndCharts!$A850+$A$11,IF($C$5,8,0),1,1))</f>
        <v>338.25</v>
      </c>
      <c r="F850" s="4">
        <f ca="1">IF(A850&gt;$A$8,"",OFFSET(InputPriceData!E$15,CalculationsAndCharts!$A850+$A$11,IF($C$5,8,0),1,1))</f>
        <v>330.290009</v>
      </c>
      <c r="G850" s="4">
        <f ca="1">IF(A850&gt;$A$8,"",OFFSET(InputPriceData!F$15,CalculationsAndCharts!$A850+$A$11,IF($C$5,8,0),1,1))</f>
        <v>336.02999899999998</v>
      </c>
      <c r="H850" s="282">
        <f t="shared" ca="1" si="187"/>
        <v>338.25</v>
      </c>
      <c r="I850" s="292">
        <f t="shared" ca="1" si="188"/>
        <v>330.20001200000002</v>
      </c>
      <c r="J850" s="50">
        <f t="shared" ca="1" si="189"/>
        <v>8.0499879999999848</v>
      </c>
      <c r="K850" s="282"/>
      <c r="L850" s="282"/>
      <c r="M850" s="292">
        <f t="shared" ca="1" si="190"/>
        <v>7.9250939612192441</v>
      </c>
      <c r="N850" s="291"/>
      <c r="P850" s="292">
        <f t="shared" ca="1" si="191"/>
        <v>327.46184464904013</v>
      </c>
      <c r="Q850" s="301">
        <f t="shared" ca="1" si="192"/>
        <v>335.38693861025939</v>
      </c>
      <c r="R850" s="301">
        <f t="shared" ca="1" si="193"/>
        <v>319.53675068782087</v>
      </c>
      <c r="S850" s="50"/>
      <c r="T850" s="292"/>
      <c r="U850" s="265"/>
      <c r="V850" s="292">
        <f t="shared" ca="1" si="194"/>
        <v>327.46184464904013</v>
      </c>
      <c r="W850" s="241">
        <f t="shared" ca="1" si="195"/>
        <v>8.5681543509598441</v>
      </c>
      <c r="X850" s="351">
        <f t="shared" ca="1" si="196"/>
        <v>73.413268981872108</v>
      </c>
      <c r="Y850" s="50">
        <f t="shared" ca="1" si="186"/>
        <v>4.5624650622309497</v>
      </c>
      <c r="Z850" s="265">
        <f t="shared" ca="1" si="197"/>
        <v>340.59246406223093</v>
      </c>
      <c r="AA850" s="265">
        <f t="shared" ca="1" si="198"/>
        <v>331.46753393776902</v>
      </c>
      <c r="AB850" s="292"/>
      <c r="AC850" s="37"/>
      <c r="AD850" s="50"/>
      <c r="AE850" s="228"/>
      <c r="AF850" s="50"/>
      <c r="AG850" s="50"/>
      <c r="AH850" s="228"/>
      <c r="AI850" s="50"/>
      <c r="AJ850" s="50"/>
      <c r="AK850" s="50"/>
      <c r="AL850" s="68"/>
      <c r="AM850" s="246"/>
      <c r="AN850" s="241"/>
      <c r="AO850" s="68"/>
      <c r="AP850" s="68"/>
      <c r="AQ850" s="241"/>
      <c r="AR850" s="241"/>
      <c r="AS850" s="228"/>
      <c r="AT850" s="194"/>
      <c r="AU850" s="37"/>
      <c r="AV850" s="68"/>
      <c r="AW850" s="228"/>
      <c r="AX850" s="241"/>
      <c r="AY850" s="38"/>
      <c r="AZ850" s="38"/>
      <c r="BA850" s="55"/>
      <c r="BB850" s="55"/>
      <c r="BC850" s="3">
        <f t="shared" ca="1" si="199"/>
        <v>93294200</v>
      </c>
      <c r="BD850" s="3" t="e">
        <f t="shared" ca="1" si="200"/>
        <v>#N/A</v>
      </c>
      <c r="BE850" s="132"/>
      <c r="BF850" s="132"/>
      <c r="BG850" s="125"/>
      <c r="BJ850" s="68"/>
      <c r="BK850" s="68"/>
      <c r="BL850" s="68"/>
      <c r="BN850" s="169"/>
      <c r="BP850" s="68"/>
      <c r="BQ850" s="68"/>
      <c r="BR850" s="68"/>
      <c r="BU850" s="68"/>
      <c r="BV850" s="68"/>
      <c r="BW850" s="68"/>
      <c r="BX850" s="68"/>
      <c r="BZ850" s="237"/>
      <c r="CD850" s="237"/>
      <c r="CF850" s="68"/>
      <c r="CG850" s="68"/>
      <c r="CH850" s="237"/>
      <c r="CL850" s="237"/>
    </row>
    <row r="851" spans="1:90" x14ac:dyDescent="0.4">
      <c r="A851">
        <v>819</v>
      </c>
      <c r="B851" s="47">
        <f ca="1">IF(A851&gt;$A$8,"",OFFSET(InputPriceData!B$15,$A851+$A$11,0,1,1))</f>
        <v>44137</v>
      </c>
      <c r="C851" s="3">
        <f ca="1">IF(A851&gt;$A$8,"",OFFSET(InputPriceData!G$15,CalculationsAndCharts!$A851+$A$11,IF($C$5,8,0),1,1))</f>
        <v>86068300</v>
      </c>
      <c r="D851" s="4">
        <f ca="1">IF(A851&gt;$A$8,"",OFFSET(InputPriceData!C$15,CalculationsAndCharts!$A851+$A$11,IF($C$5,8,0),1,1))</f>
        <v>330.20001200000002</v>
      </c>
      <c r="E851" s="4">
        <f ca="1">IF(A851&gt;$A$8,"",OFFSET(InputPriceData!D$15,CalculationsAndCharts!$A851+$A$11,IF($C$5,8,0),1,1))</f>
        <v>332.35998499999999</v>
      </c>
      <c r="F851" s="4">
        <f ca="1">IF(A851&gt;$A$8,"",OFFSET(InputPriceData!E$15,CalculationsAndCharts!$A851+$A$11,IF($C$5,8,0),1,1))</f>
        <v>327.23998999999998</v>
      </c>
      <c r="G851" s="4">
        <f ca="1">IF(A851&gt;$A$8,"",OFFSET(InputPriceData!F$15,CalculationsAndCharts!$A851+$A$11,IF($C$5,8,0),1,1))</f>
        <v>330.20001200000002</v>
      </c>
      <c r="H851" s="282">
        <f t="shared" ca="1" si="187"/>
        <v>332.35998499999999</v>
      </c>
      <c r="I851" s="292">
        <f t="shared" ca="1" si="188"/>
        <v>326.540009</v>
      </c>
      <c r="J851" s="50">
        <f t="shared" ca="1" si="189"/>
        <v>5.8199759999999969</v>
      </c>
      <c r="K851" s="282"/>
      <c r="L851" s="282"/>
      <c r="M851" s="292">
        <f t="shared" ca="1" si="190"/>
        <v>8.1027822305705612</v>
      </c>
      <c r="N851" s="291"/>
      <c r="P851" s="292">
        <f t="shared" ca="1" si="191"/>
        <v>326.83739061889145</v>
      </c>
      <c r="Q851" s="301">
        <f t="shared" ca="1" si="192"/>
        <v>334.94017284946199</v>
      </c>
      <c r="R851" s="301">
        <f t="shared" ca="1" si="193"/>
        <v>318.73460838832091</v>
      </c>
      <c r="S851" s="50"/>
      <c r="T851" s="292"/>
      <c r="U851" s="265"/>
      <c r="V851" s="292">
        <f t="shared" ca="1" si="194"/>
        <v>326.83739061889145</v>
      </c>
      <c r="W851" s="241">
        <f t="shared" ca="1" si="195"/>
        <v>3.3626213811085677</v>
      </c>
      <c r="X851" s="351">
        <f t="shared" ca="1" si="196"/>
        <v>11.307222552688492</v>
      </c>
      <c r="Y851" s="50">
        <f t="shared" ca="1" si="186"/>
        <v>4.1767299054378428</v>
      </c>
      <c r="Z851" s="265">
        <f t="shared" ca="1" si="197"/>
        <v>334.37674190543788</v>
      </c>
      <c r="AA851" s="265">
        <f t="shared" ca="1" si="198"/>
        <v>326.02328209456215</v>
      </c>
      <c r="AB851" s="292"/>
      <c r="AC851" s="37"/>
      <c r="AD851" s="50"/>
      <c r="AE851" s="228"/>
      <c r="AF851" s="50"/>
      <c r="AG851" s="50"/>
      <c r="AH851" s="228"/>
      <c r="AI851" s="50"/>
      <c r="AJ851" s="50"/>
      <c r="AK851" s="50"/>
      <c r="AL851" s="68"/>
      <c r="AM851" s="246"/>
      <c r="AN851" s="241"/>
      <c r="AO851" s="68"/>
      <c r="AP851" s="68"/>
      <c r="AQ851" s="241"/>
      <c r="AR851" s="241"/>
      <c r="AS851" s="228"/>
      <c r="AT851" s="194"/>
      <c r="AU851" s="37"/>
      <c r="AV851" s="68"/>
      <c r="AW851" s="228"/>
      <c r="AX851" s="241"/>
      <c r="AY851" s="38"/>
      <c r="AZ851" s="38"/>
      <c r="BA851" s="55"/>
      <c r="BB851" s="55"/>
      <c r="BC851" s="3">
        <f t="shared" ca="1" si="199"/>
        <v>86068300</v>
      </c>
      <c r="BD851" s="3" t="e">
        <f t="shared" ca="1" si="200"/>
        <v>#N/A</v>
      </c>
      <c r="BE851" s="132"/>
      <c r="BF851" s="132"/>
      <c r="BG851" s="125"/>
      <c r="BJ851" s="68"/>
      <c r="BK851" s="68"/>
      <c r="BL851" s="68"/>
      <c r="BN851" s="169"/>
      <c r="BP851" s="68"/>
      <c r="BQ851" s="68"/>
      <c r="BR851" s="68"/>
      <c r="BU851" s="68"/>
      <c r="BV851" s="68"/>
      <c r="BW851" s="68"/>
      <c r="BX851" s="68"/>
      <c r="BZ851" s="237"/>
      <c r="CD851" s="237"/>
      <c r="CF851" s="68"/>
      <c r="CG851" s="68"/>
      <c r="CH851" s="237"/>
      <c r="CL851" s="237"/>
    </row>
    <row r="852" spans="1:90" x14ac:dyDescent="0.4">
      <c r="A852">
        <v>820</v>
      </c>
      <c r="B852" s="47">
        <f ca="1">IF(A852&gt;$A$8,"",OFFSET(InputPriceData!B$15,$A852+$A$11,0,1,1))</f>
        <v>44134</v>
      </c>
      <c r="C852" s="3">
        <f ca="1">IF(A852&gt;$A$8,"",OFFSET(InputPriceData!G$15,CalculationsAndCharts!$A852+$A$11,IF($C$5,8,0),1,1))</f>
        <v>120287300</v>
      </c>
      <c r="D852" s="4">
        <f ca="1">IF(A852&gt;$A$8,"",OFFSET(InputPriceData!C$15,CalculationsAndCharts!$A852+$A$11,IF($C$5,8,0),1,1))</f>
        <v>328.27999899999998</v>
      </c>
      <c r="E852" s="4">
        <f ca="1">IF(A852&gt;$A$8,"",OFFSET(InputPriceData!D$15,CalculationsAndCharts!$A852+$A$11,IF($C$5,8,0),1,1))</f>
        <v>329.69000199999999</v>
      </c>
      <c r="F852" s="4">
        <f ca="1">IF(A852&gt;$A$8,"",OFFSET(InputPriceData!E$15,CalculationsAndCharts!$A852+$A$11,IF($C$5,8,0),1,1))</f>
        <v>322.60000600000001</v>
      </c>
      <c r="G852" s="4">
        <f ca="1">IF(A852&gt;$A$8,"",OFFSET(InputPriceData!F$15,CalculationsAndCharts!$A852+$A$11,IF($C$5,8,0),1,1))</f>
        <v>326.540009</v>
      </c>
      <c r="H852" s="282">
        <f t="shared" ca="1" si="187"/>
        <v>329.98001099999999</v>
      </c>
      <c r="I852" s="292">
        <f t="shared" ca="1" si="188"/>
        <v>322.60000600000001</v>
      </c>
      <c r="J852" s="50">
        <f t="shared" ca="1" si="189"/>
        <v>7.3800049999999828</v>
      </c>
      <c r="K852" s="282"/>
      <c r="L852" s="282"/>
      <c r="M852" s="292">
        <f t="shared" ca="1" si="190"/>
        <v>8.4026826578897662</v>
      </c>
      <c r="N852" s="291"/>
      <c r="P852" s="292">
        <f t="shared" ca="1" si="191"/>
        <v>328.99858577740167</v>
      </c>
      <c r="Q852" s="301">
        <f t="shared" ca="1" si="192"/>
        <v>337.40126843529146</v>
      </c>
      <c r="R852" s="301">
        <f t="shared" ca="1" si="193"/>
        <v>320.59590311951189</v>
      </c>
      <c r="S852" s="50"/>
      <c r="T852" s="292"/>
      <c r="U852" s="265"/>
      <c r="V852" s="292">
        <f t="shared" ca="1" si="194"/>
        <v>328.99858577740167</v>
      </c>
      <c r="W852" s="241">
        <f t="shared" ca="1" si="195"/>
        <v>-2.4585767774016745</v>
      </c>
      <c r="X852" s="351">
        <f t="shared" ca="1" si="196"/>
        <v>6.0445997703788024</v>
      </c>
      <c r="Y852" s="50">
        <f t="shared" ca="1" si="186"/>
        <v>4.1947046734696469</v>
      </c>
      <c r="Z852" s="265">
        <f t="shared" ca="1" si="197"/>
        <v>330.73471367346963</v>
      </c>
      <c r="AA852" s="265">
        <f t="shared" ca="1" si="198"/>
        <v>322.34530432653037</v>
      </c>
      <c r="AB852" s="292"/>
      <c r="AC852" s="37"/>
      <c r="AD852" s="50"/>
      <c r="AE852" s="228"/>
      <c r="AF852" s="50"/>
      <c r="AG852" s="50"/>
      <c r="AH852" s="228"/>
      <c r="AI852" s="50"/>
      <c r="AJ852" s="50"/>
      <c r="AK852" s="50"/>
      <c r="AL852" s="68"/>
      <c r="AM852" s="246"/>
      <c r="AN852" s="241"/>
      <c r="AO852" s="68"/>
      <c r="AP852" s="68"/>
      <c r="AQ852" s="241"/>
      <c r="AR852" s="241"/>
      <c r="AS852" s="228"/>
      <c r="AT852" s="194"/>
      <c r="AU852" s="37"/>
      <c r="AV852" s="68"/>
      <c r="AW852" s="228"/>
      <c r="AX852" s="241"/>
      <c r="AY852" s="38"/>
      <c r="AZ852" s="38"/>
      <c r="BA852" s="55"/>
      <c r="BB852" s="55"/>
      <c r="BC852" s="3" t="e">
        <f t="shared" ca="1" si="199"/>
        <v>#N/A</v>
      </c>
      <c r="BD852" s="3">
        <f t="shared" ca="1" si="200"/>
        <v>120287300</v>
      </c>
      <c r="BE852" s="132"/>
      <c r="BF852" s="132"/>
      <c r="BG852" s="125"/>
      <c r="BJ852" s="68"/>
      <c r="BK852" s="68"/>
      <c r="BL852" s="68"/>
      <c r="BN852" s="169"/>
      <c r="BP852" s="68"/>
      <c r="BQ852" s="68"/>
      <c r="BR852" s="68"/>
      <c r="BU852" s="68"/>
      <c r="BV852" s="68"/>
      <c r="BW852" s="68"/>
      <c r="BX852" s="68"/>
      <c r="BZ852" s="237"/>
      <c r="CD852" s="237"/>
      <c r="CF852" s="68"/>
      <c r="CG852" s="68"/>
      <c r="CH852" s="237"/>
      <c r="CL852" s="237"/>
    </row>
    <row r="853" spans="1:90" x14ac:dyDescent="0.4">
      <c r="A853">
        <v>821</v>
      </c>
      <c r="B853" s="47">
        <f ca="1">IF(A853&gt;$A$8,"",OFFSET(InputPriceData!B$15,$A853+$A$11,0,1,1))</f>
        <v>44133</v>
      </c>
      <c r="C853" s="3">
        <f ca="1">IF(A853&gt;$A$8,"",OFFSET(InputPriceData!G$15,CalculationsAndCharts!$A853+$A$11,IF($C$5,8,0),1,1))</f>
        <v>90597700</v>
      </c>
      <c r="D853" s="4">
        <f ca="1">IF(A853&gt;$A$8,"",OFFSET(InputPriceData!C$15,CalculationsAndCharts!$A853+$A$11,IF($C$5,8,0),1,1))</f>
        <v>326.91000400000001</v>
      </c>
      <c r="E853" s="4">
        <f ca="1">IF(A853&gt;$A$8,"",OFFSET(InputPriceData!D$15,CalculationsAndCharts!$A853+$A$11,IF($C$5,8,0),1,1))</f>
        <v>333.39999399999999</v>
      </c>
      <c r="F853" s="4">
        <f ca="1">IF(A853&gt;$A$8,"",OFFSET(InputPriceData!E$15,CalculationsAndCharts!$A853+$A$11,IF($C$5,8,0),1,1))</f>
        <v>325.08999599999999</v>
      </c>
      <c r="G853" s="4">
        <f ca="1">IF(A853&gt;$A$8,"",OFFSET(InputPriceData!F$15,CalculationsAndCharts!$A853+$A$11,IF($C$5,8,0),1,1))</f>
        <v>329.98001099999999</v>
      </c>
      <c r="H853" s="282">
        <f t="shared" ca="1" si="187"/>
        <v>333.39999399999999</v>
      </c>
      <c r="I853" s="292">
        <f t="shared" ca="1" si="188"/>
        <v>325.08999599999999</v>
      </c>
      <c r="J853" s="50">
        <f t="shared" ca="1" si="189"/>
        <v>8.3099980000000073</v>
      </c>
      <c r="K853" s="282"/>
      <c r="L853" s="282"/>
      <c r="M853" s="292">
        <f t="shared" ca="1" si="190"/>
        <v>8.0286003019228165</v>
      </c>
      <c r="N853" s="291"/>
      <c r="P853" s="292">
        <f t="shared" ca="1" si="191"/>
        <v>332.34578265565074</v>
      </c>
      <c r="Q853" s="301">
        <f t="shared" ca="1" si="192"/>
        <v>340.37438295757357</v>
      </c>
      <c r="R853" s="301">
        <f t="shared" ca="1" si="193"/>
        <v>324.3171823537279</v>
      </c>
      <c r="S853" s="50"/>
      <c r="T853" s="292"/>
      <c r="U853" s="265"/>
      <c r="V853" s="292">
        <f t="shared" ca="1" si="194"/>
        <v>332.34578265565074</v>
      </c>
      <c r="W853" s="241">
        <f t="shared" ca="1" si="195"/>
        <v>-2.3657716556507467</v>
      </c>
      <c r="X853" s="351">
        <f t="shared" ca="1" si="196"/>
        <v>5.5968755266804751</v>
      </c>
      <c r="Y853" s="50">
        <f t="shared" ca="1" si="186"/>
        <v>4.1594394972506983</v>
      </c>
      <c r="Z853" s="265">
        <f t="shared" ca="1" si="197"/>
        <v>334.13945049725066</v>
      </c>
      <c r="AA853" s="265">
        <f t="shared" ca="1" si="198"/>
        <v>325.82057150274932</v>
      </c>
      <c r="AB853" s="292"/>
      <c r="AC853" s="37"/>
      <c r="AD853" s="50"/>
      <c r="AE853" s="228"/>
      <c r="AF853" s="50"/>
      <c r="AG853" s="50"/>
      <c r="AH853" s="228"/>
      <c r="AI853" s="50"/>
      <c r="AJ853" s="50"/>
      <c r="AK853" s="50"/>
      <c r="AL853" s="68"/>
      <c r="AM853" s="246"/>
      <c r="AN853" s="241"/>
      <c r="AO853" s="68"/>
      <c r="AP853" s="68"/>
      <c r="AQ853" s="241"/>
      <c r="AR853" s="241"/>
      <c r="AS853" s="228"/>
      <c r="AT853" s="194"/>
      <c r="AU853" s="37"/>
      <c r="AV853" s="68"/>
      <c r="AW853" s="228"/>
      <c r="AX853" s="241"/>
      <c r="AY853" s="38"/>
      <c r="AZ853" s="38"/>
      <c r="BA853" s="55"/>
      <c r="BB853" s="55"/>
      <c r="BC853" s="3">
        <f t="shared" ca="1" si="199"/>
        <v>90597700</v>
      </c>
      <c r="BD853" s="3" t="e">
        <f t="shared" ca="1" si="200"/>
        <v>#N/A</v>
      </c>
      <c r="BE853" s="132"/>
      <c r="BF853" s="132"/>
      <c r="BG853" s="125"/>
      <c r="BJ853" s="68"/>
      <c r="BK853" s="68"/>
      <c r="BL853" s="68"/>
      <c r="BN853" s="169"/>
      <c r="BP853" s="68"/>
      <c r="BQ853" s="68"/>
      <c r="BR853" s="68"/>
      <c r="BU853" s="68"/>
      <c r="BV853" s="68"/>
      <c r="BW853" s="68"/>
      <c r="BX853" s="68"/>
      <c r="BZ853" s="237"/>
      <c r="CD853" s="237"/>
      <c r="CF853" s="68"/>
      <c r="CG853" s="68"/>
      <c r="CH853" s="237"/>
      <c r="CL853" s="237"/>
    </row>
    <row r="854" spans="1:90" x14ac:dyDescent="0.4">
      <c r="A854">
        <v>822</v>
      </c>
      <c r="B854" s="47">
        <f ca="1">IF(A854&gt;$A$8,"",OFFSET(InputPriceData!B$15,$A854+$A$11,0,1,1))</f>
        <v>44132</v>
      </c>
      <c r="C854" s="3">
        <f ca="1">IF(A854&gt;$A$8,"",OFFSET(InputPriceData!G$15,CalculationsAndCharts!$A854+$A$11,IF($C$5,8,0),1,1))</f>
        <v>127094300</v>
      </c>
      <c r="D854" s="4">
        <f ca="1">IF(A854&gt;$A$8,"",OFFSET(InputPriceData!C$15,CalculationsAndCharts!$A854+$A$11,IF($C$5,8,0),1,1))</f>
        <v>332.10000600000001</v>
      </c>
      <c r="E854" s="4">
        <f ca="1">IF(A854&gt;$A$8,"",OFFSET(InputPriceData!D$15,CalculationsAndCharts!$A854+$A$11,IF($C$5,8,0),1,1))</f>
        <v>338.25</v>
      </c>
      <c r="F854" s="4">
        <f ca="1">IF(A854&gt;$A$8,"",OFFSET(InputPriceData!E$15,CalculationsAndCharts!$A854+$A$11,IF($C$5,8,0),1,1))</f>
        <v>326.13000499999998</v>
      </c>
      <c r="G854" s="4">
        <f ca="1">IF(A854&gt;$A$8,"",OFFSET(InputPriceData!F$15,CalculationsAndCharts!$A854+$A$11,IF($C$5,8,0),1,1))</f>
        <v>326.66000400000001</v>
      </c>
      <c r="H854" s="282">
        <f t="shared" ca="1" si="187"/>
        <v>338.25</v>
      </c>
      <c r="I854" s="292">
        <f t="shared" ca="1" si="188"/>
        <v>326.13000499999998</v>
      </c>
      <c r="J854" s="50">
        <f t="shared" ca="1" si="189"/>
        <v>12.119995000000017</v>
      </c>
      <c r="K854" s="282"/>
      <c r="L854" s="282"/>
      <c r="M854" s="292">
        <f t="shared" ca="1" si="190"/>
        <v>6.243203196771101</v>
      </c>
      <c r="N854" s="291"/>
      <c r="P854" s="292">
        <f t="shared" ca="1" si="191"/>
        <v>337.03173085566732</v>
      </c>
      <c r="Q854" s="301">
        <f t="shared" ca="1" si="192"/>
        <v>343.27493405243843</v>
      </c>
      <c r="R854" s="301">
        <f t="shared" ca="1" si="193"/>
        <v>330.78852765889621</v>
      </c>
      <c r="S854" s="50"/>
      <c r="T854" s="292"/>
      <c r="U854" s="265"/>
      <c r="V854" s="292">
        <f t="shared" ca="1" si="194"/>
        <v>337.03173085566732</v>
      </c>
      <c r="W854" s="241">
        <f t="shared" ca="1" si="195"/>
        <v>-10.371726855667305</v>
      </c>
      <c r="X854" s="351">
        <f t="shared" ca="1" si="196"/>
        <v>107.5727179685704</v>
      </c>
      <c r="Y854" s="50">
        <f t="shared" ca="1" si="186"/>
        <v>4.2486481366113802</v>
      </c>
      <c r="Z854" s="265">
        <f t="shared" ca="1" si="197"/>
        <v>330.90865213661141</v>
      </c>
      <c r="AA854" s="265">
        <f t="shared" ca="1" si="198"/>
        <v>322.41135586338862</v>
      </c>
      <c r="AB854" s="292"/>
      <c r="AC854" s="37"/>
      <c r="AD854" s="50"/>
      <c r="AE854" s="228"/>
      <c r="AF854" s="50"/>
      <c r="AG854" s="50"/>
      <c r="AH854" s="228"/>
      <c r="AI854" s="50"/>
      <c r="AJ854" s="50"/>
      <c r="AK854" s="50"/>
      <c r="AL854" s="68"/>
      <c r="AM854" s="246"/>
      <c r="AN854" s="241"/>
      <c r="AO854" s="68"/>
      <c r="AP854" s="68"/>
      <c r="AQ854" s="241"/>
      <c r="AR854" s="241"/>
      <c r="AS854" s="228"/>
      <c r="AT854" s="194"/>
      <c r="AU854" s="37"/>
      <c r="AV854" s="68"/>
      <c r="AW854" s="228"/>
      <c r="AX854" s="241"/>
      <c r="AY854" s="38"/>
      <c r="AZ854" s="38"/>
      <c r="BA854" s="55"/>
      <c r="BB854" s="55"/>
      <c r="BC854" s="3" t="e">
        <f t="shared" ca="1" si="199"/>
        <v>#N/A</v>
      </c>
      <c r="BD854" s="3">
        <f t="shared" ca="1" si="200"/>
        <v>127094300</v>
      </c>
      <c r="BE854" s="132"/>
      <c r="BF854" s="132"/>
      <c r="BG854" s="125"/>
      <c r="BJ854" s="68"/>
      <c r="BK854" s="68"/>
      <c r="BL854" s="68"/>
      <c r="BN854" s="169"/>
      <c r="BP854" s="68"/>
      <c r="BQ854" s="68"/>
      <c r="BR854" s="68"/>
      <c r="BU854" s="68"/>
      <c r="BV854" s="68"/>
      <c r="BW854" s="68"/>
      <c r="BX854" s="68"/>
      <c r="BZ854" s="237"/>
      <c r="CD854" s="237"/>
      <c r="CF854" s="68"/>
      <c r="CG854" s="68"/>
      <c r="CH854" s="237"/>
      <c r="CL854" s="237"/>
    </row>
    <row r="855" spans="1:90" x14ac:dyDescent="0.4">
      <c r="A855">
        <v>823</v>
      </c>
      <c r="B855" s="47">
        <f ca="1">IF(A855&gt;$A$8,"",OFFSET(InputPriceData!B$15,$A855+$A$11,0,1,1))</f>
        <v>44131</v>
      </c>
      <c r="C855" s="3">
        <f ca="1">IF(A855&gt;$A$8,"",OFFSET(InputPriceData!G$15,CalculationsAndCharts!$A855+$A$11,IF($C$5,8,0),1,1))</f>
        <v>65994100</v>
      </c>
      <c r="D855" s="4">
        <f ca="1">IF(A855&gt;$A$8,"",OFFSET(InputPriceData!C$15,CalculationsAndCharts!$A855+$A$11,IF($C$5,8,0),1,1))</f>
        <v>339.76001000000002</v>
      </c>
      <c r="E855" s="4">
        <f ca="1">IF(A855&gt;$A$8,"",OFFSET(InputPriceData!D$15,CalculationsAndCharts!$A855+$A$11,IF($C$5,8,0),1,1))</f>
        <v>340.11999500000002</v>
      </c>
      <c r="F855" s="4">
        <f ca="1">IF(A855&gt;$A$8,"",OFFSET(InputPriceData!E$15,CalculationsAndCharts!$A855+$A$11,IF($C$5,8,0),1,1))</f>
        <v>337.98998999999998</v>
      </c>
      <c r="G855" s="4">
        <f ca="1">IF(A855&gt;$A$8,"",OFFSET(InputPriceData!F$15,CalculationsAndCharts!$A855+$A$11,IF($C$5,8,0),1,1))</f>
        <v>338.22000100000002</v>
      </c>
      <c r="H855" s="282">
        <f t="shared" ca="1" si="187"/>
        <v>340.11999500000002</v>
      </c>
      <c r="I855" s="292">
        <f t="shared" ca="1" si="188"/>
        <v>337.98998999999998</v>
      </c>
      <c r="J855" s="50">
        <f t="shared" ca="1" si="189"/>
        <v>2.1300050000000397</v>
      </c>
      <c r="K855" s="282"/>
      <c r="L855" s="282"/>
      <c r="M855" s="292">
        <f t="shared" ca="1" si="190"/>
        <v>5.486431752798639</v>
      </c>
      <c r="N855" s="291"/>
      <c r="P855" s="292">
        <f t="shared" ca="1" si="191"/>
        <v>341.21466873021035</v>
      </c>
      <c r="Q855" s="301">
        <f t="shared" ca="1" si="192"/>
        <v>346.70110048300899</v>
      </c>
      <c r="R855" s="301">
        <f t="shared" ca="1" si="193"/>
        <v>335.72823697741171</v>
      </c>
      <c r="S855" s="50"/>
      <c r="T855" s="292"/>
      <c r="U855" s="265"/>
      <c r="V855" s="292">
        <f t="shared" ca="1" si="194"/>
        <v>341.21466873021035</v>
      </c>
      <c r="W855" s="241">
        <f t="shared" ca="1" si="195"/>
        <v>-2.994667730210324</v>
      </c>
      <c r="X855" s="351">
        <f t="shared" ca="1" si="196"/>
        <v>8.9680348143630528</v>
      </c>
      <c r="Y855" s="50">
        <f t="shared" ca="1" si="186"/>
        <v>3.7301739804225873</v>
      </c>
      <c r="Z855" s="265">
        <f t="shared" ca="1" si="197"/>
        <v>341.95017498042262</v>
      </c>
      <c r="AA855" s="265">
        <f t="shared" ca="1" si="198"/>
        <v>334.48982701957743</v>
      </c>
      <c r="AB855" s="292"/>
      <c r="AC855" s="37"/>
      <c r="AD855" s="50"/>
      <c r="AE855" s="228"/>
      <c r="AF855" s="50"/>
      <c r="AG855" s="50"/>
      <c r="AH855" s="228"/>
      <c r="AI855" s="50"/>
      <c r="AJ855" s="50"/>
      <c r="AK855" s="50"/>
      <c r="AL855" s="68"/>
      <c r="AM855" s="246"/>
      <c r="AN855" s="241"/>
      <c r="AO855" s="68"/>
      <c r="AP855" s="68"/>
      <c r="AQ855" s="241"/>
      <c r="AR855" s="241"/>
      <c r="AS855" s="228"/>
      <c r="AT855" s="194"/>
      <c r="AU855" s="37"/>
      <c r="AV855" s="68"/>
      <c r="AW855" s="228"/>
      <c r="AX855" s="241"/>
      <c r="AY855" s="38"/>
      <c r="AZ855" s="38"/>
      <c r="BA855" s="55"/>
      <c r="BB855" s="55"/>
      <c r="BC855" s="3" t="e">
        <f t="shared" ca="1" si="199"/>
        <v>#N/A</v>
      </c>
      <c r="BD855" s="3">
        <f t="shared" ca="1" si="200"/>
        <v>65994100</v>
      </c>
      <c r="BE855" s="132"/>
      <c r="BF855" s="132"/>
      <c r="BG855" s="125"/>
      <c r="BJ855" s="68"/>
      <c r="BK855" s="68"/>
      <c r="BL855" s="68"/>
      <c r="BN855" s="169"/>
      <c r="BP855" s="68"/>
      <c r="BQ855" s="68"/>
      <c r="BR855" s="68"/>
      <c r="BU855" s="68"/>
      <c r="BV855" s="68"/>
      <c r="BW855" s="68"/>
      <c r="BX855" s="68"/>
      <c r="BZ855" s="237"/>
      <c r="CD855" s="237"/>
      <c r="CF855" s="68"/>
      <c r="CG855" s="68"/>
      <c r="CH855" s="237"/>
      <c r="CL855" s="237"/>
    </row>
    <row r="856" spans="1:90" x14ac:dyDescent="0.4">
      <c r="A856">
        <v>824</v>
      </c>
      <c r="B856" s="47">
        <f ca="1">IF(A856&gt;$A$8,"",OFFSET(InputPriceData!B$15,$A856+$A$11,0,1,1))</f>
        <v>44130</v>
      </c>
      <c r="C856" s="3">
        <f ca="1">IF(A856&gt;$A$8,"",OFFSET(InputPriceData!G$15,CalculationsAndCharts!$A856+$A$11,IF($C$5,8,0),1,1))</f>
        <v>91473000</v>
      </c>
      <c r="D856" s="4">
        <f ca="1">IF(A856&gt;$A$8,"",OFFSET(InputPriceData!C$15,CalculationsAndCharts!$A856+$A$11,IF($C$5,8,0),1,1))</f>
        <v>342.13000499999998</v>
      </c>
      <c r="E856" s="4">
        <f ca="1">IF(A856&gt;$A$8,"",OFFSET(InputPriceData!D$15,CalculationsAndCharts!$A856+$A$11,IF($C$5,8,0),1,1))</f>
        <v>342.98001099999999</v>
      </c>
      <c r="F856" s="4">
        <f ca="1">IF(A856&gt;$A$8,"",OFFSET(InputPriceData!E$15,CalculationsAndCharts!$A856+$A$11,IF($C$5,8,0),1,1))</f>
        <v>335.61999500000002</v>
      </c>
      <c r="G856" s="4">
        <f ca="1">IF(A856&gt;$A$8,"",OFFSET(InputPriceData!F$15,CalculationsAndCharts!$A856+$A$11,IF($C$5,8,0),1,1))</f>
        <v>339.39001500000001</v>
      </c>
      <c r="H856" s="282">
        <f t="shared" ca="1" si="187"/>
        <v>345.77999899999998</v>
      </c>
      <c r="I856" s="292">
        <f t="shared" ca="1" si="188"/>
        <v>335.61999500000002</v>
      </c>
      <c r="J856" s="50">
        <f t="shared" ca="1" si="189"/>
        <v>10.160003999999958</v>
      </c>
      <c r="K856" s="282"/>
      <c r="L856" s="282"/>
      <c r="M856" s="292">
        <f t="shared" ca="1" si="190"/>
        <v>4.9960148660936925</v>
      </c>
      <c r="N856" s="291"/>
      <c r="P856" s="292">
        <f t="shared" ca="1" si="191"/>
        <v>343.48824217106369</v>
      </c>
      <c r="Q856" s="301">
        <f t="shared" ca="1" si="192"/>
        <v>348.48425703715736</v>
      </c>
      <c r="R856" s="301">
        <f t="shared" ca="1" si="193"/>
        <v>338.49222730497002</v>
      </c>
      <c r="S856" s="50"/>
      <c r="T856" s="292"/>
      <c r="U856" s="265"/>
      <c r="V856" s="292">
        <f t="shared" ca="1" si="194"/>
        <v>343.48824217106369</v>
      </c>
      <c r="W856" s="241">
        <f t="shared" ca="1" si="195"/>
        <v>-4.0982271710636837</v>
      </c>
      <c r="X856" s="351">
        <f t="shared" ca="1" si="196"/>
        <v>16.795465945644644</v>
      </c>
      <c r="Y856" s="50">
        <f t="shared" ca="1" si="186"/>
        <v>3.8111005712310475</v>
      </c>
      <c r="Z856" s="265">
        <f t="shared" ca="1" si="197"/>
        <v>343.20111557123107</v>
      </c>
      <c r="AA856" s="265">
        <f t="shared" ca="1" si="198"/>
        <v>335.57891442876894</v>
      </c>
      <c r="AB856" s="292"/>
      <c r="AC856" s="37"/>
      <c r="AD856" s="50"/>
      <c r="AE856" s="228"/>
      <c r="AF856" s="50"/>
      <c r="AG856" s="50"/>
      <c r="AH856" s="228"/>
      <c r="AI856" s="50"/>
      <c r="AJ856" s="50"/>
      <c r="AK856" s="50"/>
      <c r="AL856" s="68"/>
      <c r="AM856" s="246"/>
      <c r="AN856" s="241"/>
      <c r="AO856" s="68"/>
      <c r="AP856" s="68"/>
      <c r="AQ856" s="241"/>
      <c r="AR856" s="241"/>
      <c r="AS856" s="228"/>
      <c r="AT856" s="194"/>
      <c r="AU856" s="37"/>
      <c r="AV856" s="68"/>
      <c r="AW856" s="228"/>
      <c r="AX856" s="241"/>
      <c r="AY856" s="38"/>
      <c r="AZ856" s="38"/>
      <c r="BA856" s="55"/>
      <c r="BB856" s="55"/>
      <c r="BC856" s="3" t="e">
        <f t="shared" ca="1" si="199"/>
        <v>#N/A</v>
      </c>
      <c r="BD856" s="3">
        <f t="shared" ca="1" si="200"/>
        <v>91473000</v>
      </c>
      <c r="BE856" s="132"/>
      <c r="BF856" s="132"/>
      <c r="BG856" s="125"/>
      <c r="BJ856" s="68"/>
      <c r="BK856" s="68"/>
      <c r="BL856" s="68"/>
      <c r="BN856" s="169"/>
      <c r="BP856" s="68"/>
      <c r="BQ856" s="68"/>
      <c r="BR856" s="68"/>
      <c r="BU856" s="68"/>
      <c r="BV856" s="68"/>
      <c r="BW856" s="68"/>
      <c r="BX856" s="68"/>
      <c r="BZ856" s="237"/>
      <c r="CD856" s="237"/>
      <c r="CF856" s="68"/>
      <c r="CG856" s="68"/>
      <c r="CH856" s="237"/>
      <c r="CL856" s="237"/>
    </row>
    <row r="857" spans="1:90" x14ac:dyDescent="0.4">
      <c r="A857">
        <v>825</v>
      </c>
      <c r="B857" s="47">
        <f ca="1">IF(A857&gt;$A$8,"",OFFSET(InputPriceData!B$15,$A857+$A$11,0,1,1))</f>
        <v>44127</v>
      </c>
      <c r="C857" s="3">
        <f ca="1">IF(A857&gt;$A$8,"",OFFSET(InputPriceData!G$15,CalculationsAndCharts!$A857+$A$11,IF($C$5,8,0),1,1))</f>
        <v>49143900</v>
      </c>
      <c r="D857" s="4">
        <f ca="1">IF(A857&gt;$A$8,"",OFFSET(InputPriceData!C$15,CalculationsAndCharts!$A857+$A$11,IF($C$5,8,0),1,1))</f>
        <v>345.92999300000002</v>
      </c>
      <c r="E857" s="4">
        <f ca="1">IF(A857&gt;$A$8,"",OFFSET(InputPriceData!D$15,CalculationsAndCharts!$A857+$A$11,IF($C$5,8,0),1,1))</f>
        <v>345.98998999999998</v>
      </c>
      <c r="F857" s="4">
        <f ca="1">IF(A857&gt;$A$8,"",OFFSET(InputPriceData!E$15,CalculationsAndCharts!$A857+$A$11,IF($C$5,8,0),1,1))</f>
        <v>343.13000499999998</v>
      </c>
      <c r="G857" s="4">
        <f ca="1">IF(A857&gt;$A$8,"",OFFSET(InputPriceData!F$15,CalculationsAndCharts!$A857+$A$11,IF($C$5,8,0),1,1))</f>
        <v>345.77999899999998</v>
      </c>
      <c r="H857" s="282">
        <f t="shared" ca="1" si="187"/>
        <v>345.98998999999998</v>
      </c>
      <c r="I857" s="292">
        <f t="shared" ca="1" si="188"/>
        <v>343.13000499999998</v>
      </c>
      <c r="J857" s="50">
        <f t="shared" ca="1" si="189"/>
        <v>2.8599849999999947</v>
      </c>
      <c r="K857" s="282"/>
      <c r="L857" s="282"/>
      <c r="M857" s="292">
        <f t="shared" ca="1" si="190"/>
        <v>4.1912376081979232</v>
      </c>
      <c r="N857" s="291"/>
      <c r="P857" s="292">
        <f t="shared" ca="1" si="191"/>
        <v>344.57516604561027</v>
      </c>
      <c r="Q857" s="301">
        <f t="shared" ca="1" si="192"/>
        <v>348.7664036538082</v>
      </c>
      <c r="R857" s="301">
        <f t="shared" ca="1" si="193"/>
        <v>340.38392843741235</v>
      </c>
      <c r="S857" s="50"/>
      <c r="T857" s="292"/>
      <c r="U857" s="265"/>
      <c r="V857" s="292">
        <f t="shared" ca="1" si="194"/>
        <v>344.57516604561027</v>
      </c>
      <c r="W857" s="241">
        <f t="shared" ca="1" si="195"/>
        <v>1.2048329543897012</v>
      </c>
      <c r="X857" s="351">
        <f t="shared" ca="1" si="196"/>
        <v>1.4516224479834157</v>
      </c>
      <c r="Y857" s="50">
        <f t="shared" ca="1" si="186"/>
        <v>4.1962561964357468</v>
      </c>
      <c r="Z857" s="265">
        <f t="shared" ca="1" si="197"/>
        <v>349.97625519643572</v>
      </c>
      <c r="AA857" s="265">
        <f t="shared" ca="1" si="198"/>
        <v>341.58374280356423</v>
      </c>
      <c r="AB857" s="292"/>
      <c r="AC857" s="37"/>
      <c r="AD857" s="50"/>
      <c r="AE857" s="228"/>
      <c r="AF857" s="50"/>
      <c r="AG857" s="50"/>
      <c r="AH857" s="228"/>
      <c r="AI857" s="50"/>
      <c r="AJ857" s="50"/>
      <c r="AK857" s="50"/>
      <c r="AL857" s="68"/>
      <c r="AM857" s="246"/>
      <c r="AN857" s="241"/>
      <c r="AO857" s="68"/>
      <c r="AP857" s="68"/>
      <c r="AQ857" s="241"/>
      <c r="AR857" s="241"/>
      <c r="AS857" s="228"/>
      <c r="AT857" s="194"/>
      <c r="AU857" s="37"/>
      <c r="AV857" s="68"/>
      <c r="AW857" s="228"/>
      <c r="AX857" s="241"/>
      <c r="AY857" s="38"/>
      <c r="AZ857" s="38"/>
      <c r="BA857" s="55"/>
      <c r="BB857" s="55"/>
      <c r="BC857" s="3">
        <f t="shared" ca="1" si="199"/>
        <v>49143900</v>
      </c>
      <c r="BD857" s="3" t="e">
        <f t="shared" ca="1" si="200"/>
        <v>#N/A</v>
      </c>
      <c r="BE857" s="132"/>
      <c r="BF857" s="132"/>
      <c r="BG857" s="125"/>
      <c r="BJ857" s="68"/>
      <c r="BK857" s="68"/>
      <c r="BL857" s="68"/>
      <c r="BN857" s="169"/>
      <c r="BP857" s="68"/>
      <c r="BQ857" s="68"/>
      <c r="BR857" s="68"/>
      <c r="BU857" s="68"/>
      <c r="BV857" s="68"/>
      <c r="BW857" s="68"/>
      <c r="BX857" s="68"/>
      <c r="BZ857" s="237"/>
      <c r="CD857" s="237"/>
      <c r="CF857" s="68"/>
      <c r="CG857" s="68"/>
      <c r="CH857" s="237"/>
      <c r="CL857" s="237"/>
    </row>
    <row r="858" spans="1:90" x14ac:dyDescent="0.4">
      <c r="A858">
        <v>826</v>
      </c>
      <c r="B858" s="47">
        <f ca="1">IF(A858&gt;$A$8,"",OFFSET(InputPriceData!B$15,$A858+$A$11,0,1,1))</f>
        <v>44126</v>
      </c>
      <c r="C858" s="3">
        <f ca="1">IF(A858&gt;$A$8,"",OFFSET(InputPriceData!G$15,CalculationsAndCharts!$A858+$A$11,IF($C$5,8,0),1,1))</f>
        <v>55399300</v>
      </c>
      <c r="D858" s="4">
        <f ca="1">IF(A858&gt;$A$8,"",OFFSET(InputPriceData!C$15,CalculationsAndCharts!$A858+$A$11,IF($C$5,8,0),1,1))</f>
        <v>342.959991</v>
      </c>
      <c r="E858" s="4">
        <f ca="1">IF(A858&gt;$A$8,"",OFFSET(InputPriceData!D$15,CalculationsAndCharts!$A858+$A$11,IF($C$5,8,0),1,1))</f>
        <v>345.23998999999998</v>
      </c>
      <c r="F858" s="4">
        <f ca="1">IF(A858&gt;$A$8,"",OFFSET(InputPriceData!E$15,CalculationsAndCharts!$A858+$A$11,IF($C$5,8,0),1,1))</f>
        <v>340.64999399999999</v>
      </c>
      <c r="G858" s="4">
        <f ca="1">IF(A858&gt;$A$8,"",OFFSET(InputPriceData!F$15,CalculationsAndCharts!$A858+$A$11,IF($C$5,8,0),1,1))</f>
        <v>344.60998499999999</v>
      </c>
      <c r="H858" s="282">
        <f t="shared" ca="1" si="187"/>
        <v>345.23998999999998</v>
      </c>
      <c r="I858" s="292">
        <f t="shared" ca="1" si="188"/>
        <v>340.64999399999999</v>
      </c>
      <c r="J858" s="50">
        <f t="shared" ca="1" si="189"/>
        <v>4.5899959999999851</v>
      </c>
      <c r="K858" s="282"/>
      <c r="L858" s="282"/>
      <c r="M858" s="292">
        <f t="shared" ca="1" si="190"/>
        <v>4.6080715367457081</v>
      </c>
      <c r="N858" s="291"/>
      <c r="P858" s="292">
        <f t="shared" ca="1" si="191"/>
        <v>344.72586350362781</v>
      </c>
      <c r="Q858" s="301">
        <f t="shared" ca="1" si="192"/>
        <v>349.33393504037349</v>
      </c>
      <c r="R858" s="301">
        <f t="shared" ca="1" si="193"/>
        <v>340.11779196688212</v>
      </c>
      <c r="S858" s="50"/>
      <c r="T858" s="292"/>
      <c r="U858" s="265"/>
      <c r="V858" s="292">
        <f t="shared" ca="1" si="194"/>
        <v>344.72586350362781</v>
      </c>
      <c r="W858" s="241">
        <f t="shared" ca="1" si="195"/>
        <v>-0.11587850362781182</v>
      </c>
      <c r="X858" s="351">
        <f t="shared" ca="1" si="196"/>
        <v>1.3427827603020798E-2</v>
      </c>
      <c r="Y858" s="50">
        <f t="shared" ca="1" si="186"/>
        <v>4.3529163469098924</v>
      </c>
      <c r="Z858" s="265">
        <f t="shared" ca="1" si="197"/>
        <v>348.96290134690986</v>
      </c>
      <c r="AA858" s="265">
        <f t="shared" ca="1" si="198"/>
        <v>340.25706865309013</v>
      </c>
      <c r="AB858" s="292"/>
      <c r="AC858" s="37"/>
      <c r="AD858" s="50"/>
      <c r="AE858" s="228"/>
      <c r="AF858" s="50"/>
      <c r="AG858" s="50"/>
      <c r="AH858" s="228"/>
      <c r="AI858" s="50"/>
      <c r="AJ858" s="50"/>
      <c r="AK858" s="50"/>
      <c r="AL858" s="68"/>
      <c r="AM858" s="246"/>
      <c r="AN858" s="241"/>
      <c r="AO858" s="68"/>
      <c r="AP858" s="68"/>
      <c r="AQ858" s="241"/>
      <c r="AR858" s="241"/>
      <c r="AS858" s="228"/>
      <c r="AT858" s="194"/>
      <c r="AU858" s="37"/>
      <c r="AV858" s="68"/>
      <c r="AW858" s="228"/>
      <c r="AX858" s="241"/>
      <c r="AY858" s="38"/>
      <c r="AZ858" s="38"/>
      <c r="BA858" s="55"/>
      <c r="BB858" s="55"/>
      <c r="BC858" s="3">
        <f t="shared" ca="1" si="199"/>
        <v>55399300</v>
      </c>
      <c r="BD858" s="3" t="e">
        <f t="shared" ca="1" si="200"/>
        <v>#N/A</v>
      </c>
      <c r="BE858" s="132"/>
      <c r="BF858" s="132"/>
      <c r="BG858" s="125"/>
      <c r="BJ858" s="68"/>
      <c r="BK858" s="68"/>
      <c r="BL858" s="68"/>
      <c r="BN858" s="169"/>
      <c r="BP858" s="68"/>
      <c r="BQ858" s="68"/>
      <c r="BR858" s="68"/>
      <c r="BU858" s="68"/>
      <c r="BV858" s="68"/>
      <c r="BW858" s="68"/>
      <c r="BX858" s="68"/>
      <c r="BZ858" s="237"/>
      <c r="CD858" s="237"/>
      <c r="CF858" s="68"/>
      <c r="CG858" s="68"/>
      <c r="CH858" s="237"/>
      <c r="CL858" s="237"/>
    </row>
    <row r="859" spans="1:90" x14ac:dyDescent="0.4">
      <c r="A859">
        <v>827</v>
      </c>
      <c r="B859" s="47">
        <f ca="1">IF(A859&gt;$A$8,"",OFFSET(InputPriceData!B$15,$A859+$A$11,0,1,1))</f>
        <v>44125</v>
      </c>
      <c r="C859" s="3">
        <f ca="1">IF(A859&gt;$A$8,"",OFFSET(InputPriceData!G$15,CalculationsAndCharts!$A859+$A$11,IF($C$5,8,0),1,1))</f>
        <v>63575000</v>
      </c>
      <c r="D859" s="4">
        <f ca="1">IF(A859&gt;$A$8,"",OFFSET(InputPriceData!C$15,CalculationsAndCharts!$A859+$A$11,IF($C$5,8,0),1,1))</f>
        <v>343.32998700000002</v>
      </c>
      <c r="E859" s="4">
        <f ca="1">IF(A859&gt;$A$8,"",OFFSET(InputPriceData!D$15,CalculationsAndCharts!$A859+$A$11,IF($C$5,8,0),1,1))</f>
        <v>345.67001299999998</v>
      </c>
      <c r="F859" s="4">
        <f ca="1">IF(A859&gt;$A$8,"",OFFSET(InputPriceData!E$15,CalculationsAndCharts!$A859+$A$11,IF($C$5,8,0),1,1))</f>
        <v>342.39999399999999</v>
      </c>
      <c r="G859" s="4">
        <f ca="1">IF(A859&gt;$A$8,"",OFFSET(InputPriceData!F$15,CalculationsAndCharts!$A859+$A$11,IF($C$5,8,0),1,1))</f>
        <v>342.73001099999999</v>
      </c>
      <c r="H859" s="282">
        <f t="shared" ca="1" si="187"/>
        <v>345.67001299999998</v>
      </c>
      <c r="I859" s="292">
        <f t="shared" ca="1" si="188"/>
        <v>342.39999399999999</v>
      </c>
      <c r="J859" s="50">
        <f t="shared" ca="1" si="189"/>
        <v>3.2700189999999907</v>
      </c>
      <c r="K859" s="282"/>
      <c r="L859" s="282"/>
      <c r="M859" s="292">
        <f t="shared" ca="1" si="190"/>
        <v>5.0471979769557631</v>
      </c>
      <c r="N859" s="291"/>
      <c r="P859" s="292">
        <f t="shared" ca="1" si="191"/>
        <v>345.7775881164165</v>
      </c>
      <c r="Q859" s="301">
        <f t="shared" ca="1" si="192"/>
        <v>350.82478609337227</v>
      </c>
      <c r="R859" s="301">
        <f t="shared" ca="1" si="193"/>
        <v>340.73039013946072</v>
      </c>
      <c r="S859" s="50"/>
      <c r="T859" s="292"/>
      <c r="U859" s="265"/>
      <c r="V859" s="292">
        <f t="shared" ca="1" si="194"/>
        <v>345.7775881164165</v>
      </c>
      <c r="W859" s="241">
        <f t="shared" ca="1" si="195"/>
        <v>-3.0475771164165053</v>
      </c>
      <c r="X859" s="351">
        <f t="shared" ca="1" si="196"/>
        <v>9.2877262805055416</v>
      </c>
      <c r="Y859" s="50">
        <f t="shared" ca="1" si="186"/>
        <v>4.3547766613302885</v>
      </c>
      <c r="Z859" s="265">
        <f t="shared" ca="1" si="197"/>
        <v>347.08478766133027</v>
      </c>
      <c r="AA859" s="265">
        <f t="shared" ca="1" si="198"/>
        <v>338.37523433866971</v>
      </c>
      <c r="AB859" s="292"/>
      <c r="AC859" s="37"/>
      <c r="AD859" s="50"/>
      <c r="AE859" s="228"/>
      <c r="AF859" s="50"/>
      <c r="AG859" s="50"/>
      <c r="AH859" s="228"/>
      <c r="AI859" s="50"/>
      <c r="AJ859" s="50"/>
      <c r="AK859" s="50"/>
      <c r="AL859" s="68"/>
      <c r="AM859" s="246"/>
      <c r="AN859" s="241"/>
      <c r="AO859" s="68"/>
      <c r="AP859" s="68"/>
      <c r="AQ859" s="241"/>
      <c r="AR859" s="241"/>
      <c r="AS859" s="228"/>
      <c r="AT859" s="194"/>
      <c r="AU859" s="37"/>
      <c r="AV859" s="68"/>
      <c r="AW859" s="228"/>
      <c r="AX859" s="241"/>
      <c r="AY859" s="38"/>
      <c r="AZ859" s="38"/>
      <c r="BA859" s="55"/>
      <c r="BB859" s="55"/>
      <c r="BC859" s="3" t="e">
        <f t="shared" ca="1" si="199"/>
        <v>#N/A</v>
      </c>
      <c r="BD859" s="3">
        <f t="shared" ca="1" si="200"/>
        <v>63575000</v>
      </c>
      <c r="BE859" s="132"/>
      <c r="BF859" s="132"/>
      <c r="BG859" s="125"/>
      <c r="BJ859" s="68"/>
      <c r="BK859" s="68"/>
      <c r="BL859" s="68"/>
      <c r="BN859" s="169"/>
      <c r="BP859" s="68"/>
      <c r="BQ859" s="68"/>
      <c r="BR859" s="68"/>
      <c r="BU859" s="68"/>
      <c r="BV859" s="68"/>
      <c r="BW859" s="68"/>
      <c r="BX859" s="68"/>
      <c r="BZ859" s="237"/>
      <c r="CD859" s="237"/>
      <c r="CF859" s="68"/>
      <c r="CG859" s="68"/>
      <c r="CH859" s="237"/>
      <c r="CL859" s="237"/>
    </row>
    <row r="860" spans="1:90" x14ac:dyDescent="0.4">
      <c r="A860">
        <v>828</v>
      </c>
      <c r="B860" s="47">
        <f ca="1">IF(A860&gt;$A$8,"",OFFSET(InputPriceData!B$15,$A860+$A$11,0,1,1))</f>
        <v>44124</v>
      </c>
      <c r="C860" s="3">
        <f ca="1">IF(A860&gt;$A$8,"",OFFSET(InputPriceData!G$15,CalculationsAndCharts!$A860+$A$11,IF($C$5,8,0),1,1))</f>
        <v>60051900</v>
      </c>
      <c r="D860" s="4">
        <f ca="1">IF(A860&gt;$A$8,"",OFFSET(InputPriceData!C$15,CalculationsAndCharts!$A860+$A$11,IF($C$5,8,0),1,1))</f>
        <v>343.459991</v>
      </c>
      <c r="E860" s="4">
        <f ca="1">IF(A860&gt;$A$8,"",OFFSET(InputPriceData!D$15,CalculationsAndCharts!$A860+$A$11,IF($C$5,8,0),1,1))</f>
        <v>346.88000499999998</v>
      </c>
      <c r="F860" s="4">
        <f ca="1">IF(A860&gt;$A$8,"",OFFSET(InputPriceData!E$15,CalculationsAndCharts!$A860+$A$11,IF($C$5,8,0),1,1))</f>
        <v>342.64001500000001</v>
      </c>
      <c r="G860" s="4">
        <f ca="1">IF(A860&gt;$A$8,"",OFFSET(InputPriceData!F$15,CalculationsAndCharts!$A860+$A$11,IF($C$5,8,0),1,1))</f>
        <v>343.38000499999998</v>
      </c>
      <c r="H860" s="282">
        <f t="shared" ca="1" si="187"/>
        <v>346.88000499999998</v>
      </c>
      <c r="I860" s="292">
        <f t="shared" ca="1" si="188"/>
        <v>342.01001000000002</v>
      </c>
      <c r="J860" s="50">
        <f t="shared" ca="1" si="189"/>
        <v>4.8699949999999603</v>
      </c>
      <c r="K860" s="282"/>
      <c r="L860" s="282"/>
      <c r="M860" s="292">
        <f t="shared" ca="1" si="190"/>
        <v>5.5245982096525506</v>
      </c>
      <c r="N860" s="291"/>
      <c r="P860" s="292">
        <f t="shared" ca="1" si="191"/>
        <v>347.46391078060634</v>
      </c>
      <c r="Q860" s="301">
        <f t="shared" ca="1" si="192"/>
        <v>352.98850899025888</v>
      </c>
      <c r="R860" s="301">
        <f t="shared" ca="1" si="193"/>
        <v>341.9393125709538</v>
      </c>
      <c r="S860" s="50"/>
      <c r="T860" s="292"/>
      <c r="U860" s="265"/>
      <c r="V860" s="292">
        <f t="shared" ca="1" si="194"/>
        <v>347.46391078060634</v>
      </c>
      <c r="W860" s="241">
        <f t="shared" ca="1" si="195"/>
        <v>-4.0839057806063579</v>
      </c>
      <c r="X860" s="351">
        <f t="shared" ca="1" si="196"/>
        <v>16.678286424870027</v>
      </c>
      <c r="Y860" s="50">
        <f t="shared" ca="1" si="186"/>
        <v>4.4045486359902926</v>
      </c>
      <c r="Z860" s="265">
        <f t="shared" ca="1" si="197"/>
        <v>347.78455363599028</v>
      </c>
      <c r="AA860" s="265">
        <f t="shared" ca="1" si="198"/>
        <v>338.97545636400969</v>
      </c>
      <c r="AB860" s="292"/>
      <c r="AC860" s="37"/>
      <c r="AD860" s="50"/>
      <c r="AE860" s="228"/>
      <c r="AF860" s="50"/>
      <c r="AG860" s="50"/>
      <c r="AH860" s="228"/>
      <c r="AI860" s="50"/>
      <c r="AJ860" s="50"/>
      <c r="AK860" s="50"/>
      <c r="AL860" s="68"/>
      <c r="AM860" s="246"/>
      <c r="AN860" s="241"/>
      <c r="AO860" s="68"/>
      <c r="AP860" s="68"/>
      <c r="AQ860" s="241"/>
      <c r="AR860" s="241"/>
      <c r="AS860" s="228"/>
      <c r="AT860" s="194"/>
      <c r="AU860" s="37"/>
      <c r="AV860" s="68"/>
      <c r="AW860" s="228"/>
      <c r="AX860" s="241"/>
      <c r="AY860" s="38"/>
      <c r="AZ860" s="38"/>
      <c r="BA860" s="55"/>
      <c r="BB860" s="55"/>
      <c r="BC860" s="3">
        <f t="shared" ca="1" si="199"/>
        <v>60051900</v>
      </c>
      <c r="BD860" s="3" t="e">
        <f t="shared" ca="1" si="200"/>
        <v>#N/A</v>
      </c>
      <c r="BE860" s="132"/>
      <c r="BF860" s="132"/>
      <c r="BG860" s="125"/>
      <c r="BJ860" s="68"/>
      <c r="BK860" s="68"/>
      <c r="BL860" s="68"/>
      <c r="BN860" s="169"/>
      <c r="BP860" s="68"/>
      <c r="BQ860" s="68"/>
      <c r="BR860" s="68"/>
      <c r="BU860" s="68"/>
      <c r="BV860" s="68"/>
      <c r="BW860" s="68"/>
      <c r="BX860" s="68"/>
      <c r="BZ860" s="237"/>
      <c r="CD860" s="237"/>
      <c r="CF860" s="68"/>
      <c r="CG860" s="68"/>
      <c r="CH860" s="237"/>
      <c r="CL860" s="237"/>
    </row>
    <row r="861" spans="1:90" x14ac:dyDescent="0.4">
      <c r="A861">
        <v>829</v>
      </c>
      <c r="B861" s="47">
        <f ca="1">IF(A861&gt;$A$8,"",OFFSET(InputPriceData!B$15,$A861+$A$11,0,1,1))</f>
        <v>44123</v>
      </c>
      <c r="C861" s="3">
        <f ca="1">IF(A861&gt;$A$8,"",OFFSET(InputPriceData!G$15,CalculationsAndCharts!$A861+$A$11,IF($C$5,8,0),1,1))</f>
        <v>68425600</v>
      </c>
      <c r="D861" s="4">
        <f ca="1">IF(A861&gt;$A$8,"",OFFSET(InputPriceData!C$15,CalculationsAndCharts!$A861+$A$11,IF($C$5,8,0),1,1))</f>
        <v>348.64999399999999</v>
      </c>
      <c r="E861" s="4">
        <f ca="1">IF(A861&gt;$A$8,"",OFFSET(InputPriceData!D$15,CalculationsAndCharts!$A861+$A$11,IF($C$5,8,0),1,1))</f>
        <v>349.32998700000002</v>
      </c>
      <c r="F861" s="4">
        <f ca="1">IF(A861&gt;$A$8,"",OFFSET(InputPriceData!E$15,CalculationsAndCharts!$A861+$A$11,IF($C$5,8,0),1,1))</f>
        <v>341.040009</v>
      </c>
      <c r="G861" s="4">
        <f ca="1">IF(A861&gt;$A$8,"",OFFSET(InputPriceData!F$15,CalculationsAndCharts!$A861+$A$11,IF($C$5,8,0),1,1))</f>
        <v>342.01001000000002</v>
      </c>
      <c r="H861" s="282">
        <f t="shared" ca="1" si="187"/>
        <v>349.32998700000002</v>
      </c>
      <c r="I861" s="292">
        <f t="shared" ca="1" si="188"/>
        <v>341.040009</v>
      </c>
      <c r="J861" s="50">
        <f t="shared" ca="1" si="189"/>
        <v>8.2899780000000192</v>
      </c>
      <c r="K861" s="282"/>
      <c r="L861" s="282"/>
      <c r="M861" s="292">
        <f t="shared" ca="1" si="190"/>
        <v>4.8406359962766068</v>
      </c>
      <c r="N861" s="291"/>
      <c r="P861" s="292">
        <f t="shared" ca="1" si="191"/>
        <v>349.72930920163037</v>
      </c>
      <c r="Q861" s="301">
        <f t="shared" ca="1" si="192"/>
        <v>354.56994519790697</v>
      </c>
      <c r="R861" s="301">
        <f t="shared" ca="1" si="193"/>
        <v>344.88867320535377</v>
      </c>
      <c r="S861" s="50"/>
      <c r="T861" s="292"/>
      <c r="U861" s="265"/>
      <c r="V861" s="292">
        <f t="shared" ca="1" si="194"/>
        <v>349.72930920163037</v>
      </c>
      <c r="W861" s="241">
        <f t="shared" ca="1" si="195"/>
        <v>-7.7192992016303492</v>
      </c>
      <c r="X861" s="351">
        <f t="shared" ca="1" si="196"/>
        <v>59.587580164290948</v>
      </c>
      <c r="Y861" s="50">
        <f t="shared" ca="1" si="186"/>
        <v>4.3173071540964161</v>
      </c>
      <c r="Z861" s="265">
        <f t="shared" ca="1" si="197"/>
        <v>346.32731715409642</v>
      </c>
      <c r="AA861" s="265">
        <f t="shared" ca="1" si="198"/>
        <v>337.69270284590363</v>
      </c>
      <c r="AB861" s="292"/>
      <c r="AC861" s="37"/>
      <c r="AD861" s="50"/>
      <c r="AE861" s="228"/>
      <c r="AF861" s="50"/>
      <c r="AG861" s="50"/>
      <c r="AH861" s="228"/>
      <c r="AI861" s="50"/>
      <c r="AJ861" s="50"/>
      <c r="AK861" s="50"/>
      <c r="AL861" s="68"/>
      <c r="AM861" s="246"/>
      <c r="AN861" s="241"/>
      <c r="AO861" s="68"/>
      <c r="AP861" s="68"/>
      <c r="AQ861" s="241"/>
      <c r="AR861" s="241"/>
      <c r="AS861" s="228"/>
      <c r="AT861" s="194"/>
      <c r="AU861" s="37"/>
      <c r="AV861" s="68"/>
      <c r="AW861" s="228"/>
      <c r="AX861" s="241"/>
      <c r="AY861" s="38"/>
      <c r="AZ861" s="38"/>
      <c r="BA861" s="55"/>
      <c r="BB861" s="55"/>
      <c r="BC861" s="3" t="e">
        <f t="shared" ca="1" si="199"/>
        <v>#N/A</v>
      </c>
      <c r="BD861" s="3">
        <f t="shared" ca="1" si="200"/>
        <v>68425600</v>
      </c>
      <c r="BE861" s="132"/>
      <c r="BF861" s="132"/>
      <c r="BG861" s="125"/>
      <c r="BJ861" s="68"/>
      <c r="BK861" s="68"/>
      <c r="BL861" s="68"/>
      <c r="BN861" s="169"/>
      <c r="BP861" s="68"/>
      <c r="BQ861" s="68"/>
      <c r="BR861" s="68"/>
      <c r="BU861" s="68"/>
      <c r="BV861" s="68"/>
      <c r="BW861" s="68"/>
      <c r="BX861" s="68"/>
      <c r="BZ861" s="237"/>
      <c r="CD861" s="237"/>
      <c r="CF861" s="68"/>
      <c r="CG861" s="68"/>
      <c r="CH861" s="237"/>
      <c r="CL861" s="237"/>
    </row>
    <row r="862" spans="1:90" x14ac:dyDescent="0.4">
      <c r="A862">
        <v>830</v>
      </c>
      <c r="B862" s="47">
        <f ca="1">IF(A862&gt;$A$8,"",OFFSET(InputPriceData!B$15,$A862+$A$11,0,1,1))</f>
        <v>44120</v>
      </c>
      <c r="C862" s="3">
        <f ca="1">IF(A862&gt;$A$8,"",OFFSET(InputPriceData!G$15,CalculationsAndCharts!$A862+$A$11,IF($C$5,8,0),1,1))</f>
        <v>89501900</v>
      </c>
      <c r="D862" s="4">
        <f ca="1">IF(A862&gt;$A$8,"",OFFSET(InputPriceData!C$15,CalculationsAndCharts!$A862+$A$11,IF($C$5,8,0),1,1))</f>
        <v>348.959991</v>
      </c>
      <c r="E862" s="4">
        <f ca="1">IF(A862&gt;$A$8,"",OFFSET(InputPriceData!D$15,CalculationsAndCharts!$A862+$A$11,IF($C$5,8,0),1,1))</f>
        <v>350.75</v>
      </c>
      <c r="F862" s="4">
        <f ca="1">IF(A862&gt;$A$8,"",OFFSET(InputPriceData!E$15,CalculationsAndCharts!$A862+$A$11,IF($C$5,8,0),1,1))</f>
        <v>347.10000600000001</v>
      </c>
      <c r="G862" s="4">
        <f ca="1">IF(A862&gt;$A$8,"",OFFSET(InputPriceData!F$15,CalculationsAndCharts!$A862+$A$11,IF($C$5,8,0),1,1))</f>
        <v>347.290009</v>
      </c>
      <c r="H862" s="282">
        <f t="shared" ca="1" si="187"/>
        <v>350.75</v>
      </c>
      <c r="I862" s="292">
        <f t="shared" ca="1" si="188"/>
        <v>347.10000600000001</v>
      </c>
      <c r="J862" s="50">
        <f t="shared" ca="1" si="189"/>
        <v>3.6499939999999924</v>
      </c>
      <c r="K862" s="282"/>
      <c r="L862" s="282"/>
      <c r="M862" s="292">
        <f t="shared" ca="1" si="190"/>
        <v>4.2920296651611345</v>
      </c>
      <c r="N862" s="291"/>
      <c r="P862" s="292">
        <f t="shared" ca="1" si="191"/>
        <v>351.42206928723851</v>
      </c>
      <c r="Q862" s="301">
        <f t="shared" ca="1" si="192"/>
        <v>355.71409895239964</v>
      </c>
      <c r="R862" s="301">
        <f t="shared" ca="1" si="193"/>
        <v>347.13003962207739</v>
      </c>
      <c r="S862" s="50"/>
      <c r="T862" s="292"/>
      <c r="U862" s="265"/>
      <c r="V862" s="292">
        <f t="shared" ca="1" si="194"/>
        <v>351.42206928723851</v>
      </c>
      <c r="W862" s="241">
        <f t="shared" ca="1" si="195"/>
        <v>-4.1320602872385166</v>
      </c>
      <c r="X862" s="351">
        <f t="shared" ca="1" si="196"/>
        <v>17.073922217373653</v>
      </c>
      <c r="Y862" s="50">
        <f t="shared" ca="1" si="186"/>
        <v>4.065318577317119</v>
      </c>
      <c r="Z862" s="265">
        <f t="shared" ca="1" si="197"/>
        <v>351.3553275773171</v>
      </c>
      <c r="AA862" s="265">
        <f t="shared" ca="1" si="198"/>
        <v>343.2246904226829</v>
      </c>
      <c r="AB862" s="292"/>
      <c r="AC862" s="37"/>
      <c r="AD862" s="50"/>
      <c r="AE862" s="228"/>
      <c r="AF862" s="50"/>
      <c r="AG862" s="50"/>
      <c r="AH862" s="228"/>
      <c r="AI862" s="50"/>
      <c r="AJ862" s="50"/>
      <c r="AK862" s="50"/>
      <c r="AL862" s="68"/>
      <c r="AM862" s="246"/>
      <c r="AN862" s="241"/>
      <c r="AO862" s="68"/>
      <c r="AP862" s="68"/>
      <c r="AQ862" s="241"/>
      <c r="AR862" s="241"/>
      <c r="AS862" s="228"/>
      <c r="AT862" s="194"/>
      <c r="AU862" s="37"/>
      <c r="AV862" s="68"/>
      <c r="AW862" s="228"/>
      <c r="AX862" s="241"/>
      <c r="AY862" s="38"/>
      <c r="AZ862" s="38"/>
      <c r="BA862" s="55"/>
      <c r="BB862" s="55"/>
      <c r="BC862" s="3" t="e">
        <f t="shared" ca="1" si="199"/>
        <v>#N/A</v>
      </c>
      <c r="BD862" s="3">
        <f t="shared" ca="1" si="200"/>
        <v>89501900</v>
      </c>
      <c r="BE862" s="132"/>
      <c r="BF862" s="132"/>
      <c r="BG862" s="125"/>
      <c r="BJ862" s="68"/>
      <c r="BK862" s="68"/>
      <c r="BL862" s="68"/>
      <c r="BN862" s="169"/>
      <c r="BP862" s="68"/>
      <c r="BQ862" s="68"/>
      <c r="BR862" s="68"/>
      <c r="BU862" s="68"/>
      <c r="BV862" s="68"/>
      <c r="BW862" s="68"/>
      <c r="BX862" s="68"/>
      <c r="BZ862" s="237"/>
      <c r="CD862" s="237"/>
      <c r="CF862" s="68"/>
      <c r="CG862" s="68"/>
      <c r="CH862" s="237"/>
      <c r="CL862" s="237"/>
    </row>
    <row r="863" spans="1:90" x14ac:dyDescent="0.4">
      <c r="A863">
        <v>831</v>
      </c>
      <c r="B863" s="47">
        <f ca="1">IF(A863&gt;$A$8,"",OFFSET(InputPriceData!B$15,$A863+$A$11,0,1,1))</f>
        <v>44119</v>
      </c>
      <c r="C863" s="3">
        <f ca="1">IF(A863&gt;$A$8,"",OFFSET(InputPriceData!G$15,CalculationsAndCharts!$A863+$A$11,IF($C$5,8,0),1,1))</f>
        <v>60357700</v>
      </c>
      <c r="D863" s="4">
        <f ca="1">IF(A863&gt;$A$8,"",OFFSET(InputPriceData!C$15,CalculationsAndCharts!$A863+$A$11,IF($C$5,8,0),1,1))</f>
        <v>343.709991</v>
      </c>
      <c r="E863" s="4">
        <f ca="1">IF(A863&gt;$A$8,"",OFFSET(InputPriceData!D$15,CalculationsAndCharts!$A863+$A$11,IF($C$5,8,0),1,1))</f>
        <v>348.01998900000001</v>
      </c>
      <c r="F863" s="4">
        <f ca="1">IF(A863&gt;$A$8,"",OFFSET(InputPriceData!E$15,CalculationsAndCharts!$A863+$A$11,IF($C$5,8,0),1,1))</f>
        <v>343.13000499999998</v>
      </c>
      <c r="G863" s="4">
        <f ca="1">IF(A863&gt;$A$8,"",OFFSET(InputPriceData!F$15,CalculationsAndCharts!$A863+$A$11,IF($C$5,8,0),1,1))</f>
        <v>347.5</v>
      </c>
      <c r="H863" s="282">
        <f t="shared" ca="1" si="187"/>
        <v>348.01998900000001</v>
      </c>
      <c r="I863" s="292">
        <f t="shared" ca="1" si="188"/>
        <v>343.13000499999998</v>
      </c>
      <c r="J863" s="50">
        <f t="shared" ca="1" si="189"/>
        <v>4.8899840000000268</v>
      </c>
      <c r="K863" s="282"/>
      <c r="L863" s="282"/>
      <c r="M863" s="292">
        <f t="shared" ca="1" si="190"/>
        <v>4.4893766072534262</v>
      </c>
      <c r="N863" s="291"/>
      <c r="P863" s="292">
        <f t="shared" ca="1" si="191"/>
        <v>351.86108153113344</v>
      </c>
      <c r="Q863" s="301">
        <f t="shared" ca="1" si="192"/>
        <v>356.35045813838684</v>
      </c>
      <c r="R863" s="301">
        <f t="shared" ca="1" si="193"/>
        <v>347.37170492388003</v>
      </c>
      <c r="S863" s="50"/>
      <c r="T863" s="292"/>
      <c r="U863" s="265"/>
      <c r="V863" s="292">
        <f t="shared" ca="1" si="194"/>
        <v>351.86108153113344</v>
      </c>
      <c r="W863" s="241">
        <f t="shared" ca="1" si="195"/>
        <v>-4.3610815311334363</v>
      </c>
      <c r="X863" s="351">
        <f t="shared" ca="1" si="196"/>
        <v>19.019032121193156</v>
      </c>
      <c r="Y863" s="50">
        <f t="shared" ca="1" si="186"/>
        <v>4.0260604290547981</v>
      </c>
      <c r="Z863" s="265">
        <f t="shared" ca="1" si="197"/>
        <v>351.52606042905478</v>
      </c>
      <c r="AA863" s="265">
        <f t="shared" ca="1" si="198"/>
        <v>343.47393957094522</v>
      </c>
      <c r="AB863" s="292"/>
      <c r="AC863" s="37"/>
      <c r="AD863" s="50"/>
      <c r="AE863" s="228"/>
      <c r="AF863" s="50"/>
      <c r="AG863" s="50"/>
      <c r="AH863" s="228"/>
      <c r="AI863" s="50"/>
      <c r="AJ863" s="50"/>
      <c r="AK863" s="50"/>
      <c r="AL863" s="68"/>
      <c r="AM863" s="246"/>
      <c r="AN863" s="241"/>
      <c r="AO863" s="68"/>
      <c r="AP863" s="68"/>
      <c r="AQ863" s="241"/>
      <c r="AR863" s="241"/>
      <c r="AS863" s="228"/>
      <c r="AT863" s="194"/>
      <c r="AU863" s="37"/>
      <c r="AV863" s="68"/>
      <c r="AW863" s="228"/>
      <c r="AX863" s="241"/>
      <c r="AY863" s="38"/>
      <c r="AZ863" s="38"/>
      <c r="BA863" s="55"/>
      <c r="BB863" s="55"/>
      <c r="BC863" s="3" t="e">
        <f t="shared" ca="1" si="199"/>
        <v>#N/A</v>
      </c>
      <c r="BD863" s="3">
        <f t="shared" ca="1" si="200"/>
        <v>60357700</v>
      </c>
      <c r="BE863" s="132"/>
      <c r="BF863" s="132"/>
      <c r="BG863" s="125"/>
      <c r="BJ863" s="68"/>
      <c r="BK863" s="68"/>
      <c r="BL863" s="68"/>
      <c r="BN863" s="169"/>
      <c r="BP863" s="68"/>
      <c r="BQ863" s="68"/>
      <c r="BR863" s="68"/>
      <c r="BU863" s="68"/>
      <c r="BV863" s="68"/>
      <c r="BW863" s="68"/>
      <c r="BX863" s="68"/>
      <c r="BZ863" s="237"/>
      <c r="CD863" s="237"/>
      <c r="CF863" s="68"/>
      <c r="CG863" s="68"/>
      <c r="CH863" s="237"/>
      <c r="CL863" s="237"/>
    </row>
    <row r="864" spans="1:90" x14ac:dyDescent="0.4">
      <c r="A864">
        <v>832</v>
      </c>
      <c r="B864" s="47">
        <f ca="1">IF(A864&gt;$A$8,"",OFFSET(InputPriceData!B$15,$A864+$A$11,0,1,1))</f>
        <v>44118</v>
      </c>
      <c r="C864" s="3">
        <f ca="1">IF(A864&gt;$A$8,"",OFFSET(InputPriceData!G$15,CalculationsAndCharts!$A864+$A$11,IF($C$5,8,0),1,1))</f>
        <v>57727900</v>
      </c>
      <c r="D864" s="4">
        <f ca="1">IF(A864&gt;$A$8,"",OFFSET(InputPriceData!C$15,CalculationsAndCharts!$A864+$A$11,IF($C$5,8,0),1,1))</f>
        <v>350.75</v>
      </c>
      <c r="E864" s="4">
        <f ca="1">IF(A864&gt;$A$8,"",OFFSET(InputPriceData!D$15,CalculationsAndCharts!$A864+$A$11,IF($C$5,8,0),1,1))</f>
        <v>351.92999300000002</v>
      </c>
      <c r="F864" s="4">
        <f ca="1">IF(A864&gt;$A$8,"",OFFSET(InputPriceData!E$15,CalculationsAndCharts!$A864+$A$11,IF($C$5,8,0),1,1))</f>
        <v>347.14001500000001</v>
      </c>
      <c r="G864" s="4">
        <f ca="1">IF(A864&gt;$A$8,"",OFFSET(InputPriceData!F$15,CalculationsAndCharts!$A864+$A$11,IF($C$5,8,0),1,1))</f>
        <v>347.92999300000002</v>
      </c>
      <c r="H864" s="282">
        <f t="shared" ca="1" si="187"/>
        <v>351.92999300000002</v>
      </c>
      <c r="I864" s="292">
        <f t="shared" ca="1" si="188"/>
        <v>347.14001500000001</v>
      </c>
      <c r="J864" s="50">
        <f t="shared" ca="1" si="189"/>
        <v>4.7899780000000192</v>
      </c>
      <c r="K864" s="282"/>
      <c r="L864" s="282"/>
      <c r="M864" s="292">
        <f t="shared" ca="1" si="190"/>
        <v>4.4863959269200215</v>
      </c>
      <c r="N864" s="291"/>
      <c r="P864" s="292">
        <f t="shared" ca="1" si="191"/>
        <v>351.83612303848628</v>
      </c>
      <c r="Q864" s="301">
        <f t="shared" ca="1" si="192"/>
        <v>356.32251896540629</v>
      </c>
      <c r="R864" s="301">
        <f t="shared" ca="1" si="193"/>
        <v>347.34972711156627</v>
      </c>
      <c r="S864" s="50"/>
      <c r="T864" s="292"/>
      <c r="U864" s="265"/>
      <c r="V864" s="292">
        <f t="shared" ca="1" si="194"/>
        <v>351.83612303848628</v>
      </c>
      <c r="W864" s="241">
        <f t="shared" ca="1" si="195"/>
        <v>-3.9061300384862534</v>
      </c>
      <c r="X864" s="351">
        <f t="shared" ca="1" si="196"/>
        <v>15.257851877564619</v>
      </c>
      <c r="Y864" s="50">
        <f t="shared" ca="1" si="186"/>
        <v>3.9072133572966692</v>
      </c>
      <c r="Z864" s="265">
        <f t="shared" ca="1" si="197"/>
        <v>351.83720635729668</v>
      </c>
      <c r="AA864" s="265">
        <f t="shared" ca="1" si="198"/>
        <v>344.02277964270337</v>
      </c>
      <c r="AB864" s="292"/>
      <c r="AC864" s="37"/>
      <c r="AD864" s="50"/>
      <c r="AE864" s="228"/>
      <c r="AF864" s="50"/>
      <c r="AG864" s="50"/>
      <c r="AH864" s="228"/>
      <c r="AI864" s="50"/>
      <c r="AJ864" s="50"/>
      <c r="AK864" s="50"/>
      <c r="AL864" s="68"/>
      <c r="AM864" s="246"/>
      <c r="AN864" s="241"/>
      <c r="AO864" s="68"/>
      <c r="AP864" s="68"/>
      <c r="AQ864" s="241"/>
      <c r="AR864" s="241"/>
      <c r="AS864" s="228"/>
      <c r="AT864" s="194"/>
      <c r="AU864" s="37"/>
      <c r="AV864" s="68"/>
      <c r="AW864" s="228"/>
      <c r="AX864" s="241"/>
      <c r="AY864" s="38"/>
      <c r="AZ864" s="38"/>
      <c r="BA864" s="55"/>
      <c r="BB864" s="55"/>
      <c r="BC864" s="3" t="e">
        <f t="shared" ca="1" si="199"/>
        <v>#N/A</v>
      </c>
      <c r="BD864" s="3">
        <f t="shared" ca="1" si="200"/>
        <v>57727900</v>
      </c>
      <c r="BE864" s="132"/>
      <c r="BF864" s="132"/>
      <c r="BG864" s="125"/>
      <c r="BJ864" s="68"/>
      <c r="BK864" s="68"/>
      <c r="BL864" s="68"/>
      <c r="BN864" s="169"/>
      <c r="BP864" s="68"/>
      <c r="BQ864" s="68"/>
      <c r="BR864" s="68"/>
      <c r="BU864" s="68"/>
      <c r="BV864" s="68"/>
      <c r="BW864" s="68"/>
      <c r="BX864" s="68"/>
      <c r="BZ864" s="237"/>
      <c r="CD864" s="237"/>
      <c r="CF864" s="68"/>
      <c r="CG864" s="68"/>
      <c r="CH864" s="237"/>
      <c r="CL864" s="237"/>
    </row>
    <row r="865" spans="1:90" x14ac:dyDescent="0.4">
      <c r="A865">
        <v>833</v>
      </c>
      <c r="B865" s="47">
        <f ca="1">IF(A865&gt;$A$8,"",OFFSET(InputPriceData!B$15,$A865+$A$11,0,1,1))</f>
        <v>44117</v>
      </c>
      <c r="C865" s="3">
        <f ca="1">IF(A865&gt;$A$8,"",OFFSET(InputPriceData!G$15,CalculationsAndCharts!$A865+$A$11,IF($C$5,8,0),1,1))</f>
        <v>73255500</v>
      </c>
      <c r="D865" s="4">
        <f ca="1">IF(A865&gt;$A$8,"",OFFSET(InputPriceData!C$15,CalculationsAndCharts!$A865+$A$11,IF($C$5,8,0),1,1))</f>
        <v>352.27999899999998</v>
      </c>
      <c r="E865" s="4">
        <f ca="1">IF(A865&gt;$A$8,"",OFFSET(InputPriceData!D$15,CalculationsAndCharts!$A865+$A$11,IF($C$5,8,0),1,1))</f>
        <v>352.47000100000002</v>
      </c>
      <c r="F865" s="4">
        <f ca="1">IF(A865&gt;$A$8,"",OFFSET(InputPriceData!E$15,CalculationsAndCharts!$A865+$A$11,IF($C$5,8,0),1,1))</f>
        <v>349.08999599999999</v>
      </c>
      <c r="G865" s="4">
        <f ca="1">IF(A865&gt;$A$8,"",OFFSET(InputPriceData!F$15,CalculationsAndCharts!$A865+$A$11,IF($C$5,8,0),1,1))</f>
        <v>350.13000499999998</v>
      </c>
      <c r="H865" s="282">
        <f t="shared" ca="1" si="187"/>
        <v>352.47000100000002</v>
      </c>
      <c r="I865" s="292">
        <f t="shared" ca="1" si="188"/>
        <v>349.08999599999999</v>
      </c>
      <c r="J865" s="50">
        <f t="shared" ca="1" si="189"/>
        <v>3.3800050000000397</v>
      </c>
      <c r="K865" s="282"/>
      <c r="L865" s="282"/>
      <c r="M865" s="292">
        <f t="shared" ca="1" si="190"/>
        <v>4.901048991020958</v>
      </c>
      <c r="N865" s="291"/>
      <c r="P865" s="292">
        <f t="shared" ca="1" si="191"/>
        <v>350.63501815148516</v>
      </c>
      <c r="Q865" s="301">
        <f t="shared" ca="1" si="192"/>
        <v>355.53606714250611</v>
      </c>
      <c r="R865" s="301">
        <f t="shared" ca="1" si="193"/>
        <v>345.7339691604642</v>
      </c>
      <c r="S865" s="50"/>
      <c r="T865" s="292"/>
      <c r="U865" s="265"/>
      <c r="V865" s="292">
        <f t="shared" ca="1" si="194"/>
        <v>350.63501815148516</v>
      </c>
      <c r="W865" s="241">
        <f t="shared" ca="1" si="195"/>
        <v>-0.50501315148517278</v>
      </c>
      <c r="X865" s="351">
        <f t="shared" ca="1" si="196"/>
        <v>0.25503828317298605</v>
      </c>
      <c r="Y865" s="50">
        <f t="shared" ref="Y865:Y928" ca="1" si="201">IF($A865&gt;$V$30,NA(),SQRT(SUM(OFFSET(X865,0,0,$A$22,1))/$A$22))</f>
        <v>3.8802922890294811</v>
      </c>
      <c r="Z865" s="265">
        <f t="shared" ca="1" si="197"/>
        <v>354.01029728902944</v>
      </c>
      <c r="AA865" s="265">
        <f t="shared" ca="1" si="198"/>
        <v>346.24971271097053</v>
      </c>
      <c r="AB865" s="292"/>
      <c r="AC865" s="37"/>
      <c r="AD865" s="50"/>
      <c r="AE865" s="228"/>
      <c r="AF865" s="50"/>
      <c r="AG865" s="50"/>
      <c r="AH865" s="228"/>
      <c r="AI865" s="50"/>
      <c r="AJ865" s="50"/>
      <c r="AK865" s="50"/>
      <c r="AL865" s="68"/>
      <c r="AM865" s="246"/>
      <c r="AN865" s="241"/>
      <c r="AO865" s="68"/>
      <c r="AP865" s="68"/>
      <c r="AQ865" s="241"/>
      <c r="AR865" s="241"/>
      <c r="AS865" s="228"/>
      <c r="AT865" s="194"/>
      <c r="AU865" s="37"/>
      <c r="AV865" s="68"/>
      <c r="AW865" s="228"/>
      <c r="AX865" s="241"/>
      <c r="AY865" s="38"/>
      <c r="AZ865" s="38"/>
      <c r="BA865" s="55"/>
      <c r="BB865" s="55"/>
      <c r="BC865" s="3" t="e">
        <f t="shared" ca="1" si="199"/>
        <v>#N/A</v>
      </c>
      <c r="BD865" s="3">
        <f t="shared" ca="1" si="200"/>
        <v>73255500</v>
      </c>
      <c r="BE865" s="132"/>
      <c r="BF865" s="132"/>
      <c r="BG865" s="125"/>
      <c r="BJ865" s="68"/>
      <c r="BK865" s="68"/>
      <c r="BL865" s="68"/>
      <c r="BN865" s="169"/>
      <c r="BP865" s="68"/>
      <c r="BQ865" s="68"/>
      <c r="BR865" s="68"/>
      <c r="BU865" s="68"/>
      <c r="BV865" s="68"/>
      <c r="BW865" s="68"/>
      <c r="BX865" s="68"/>
      <c r="BZ865" s="237"/>
      <c r="CD865" s="237"/>
      <c r="CF865" s="68"/>
      <c r="CG865" s="68"/>
      <c r="CH865" s="237"/>
      <c r="CL865" s="237"/>
    </row>
    <row r="866" spans="1:90" x14ac:dyDescent="0.4">
      <c r="A866">
        <v>834</v>
      </c>
      <c r="B866" s="47">
        <f ca="1">IF(A866&gt;$A$8,"",OFFSET(InputPriceData!B$15,$A866+$A$11,0,1,1))</f>
        <v>44116</v>
      </c>
      <c r="C866" s="3">
        <f ca="1">IF(A866&gt;$A$8,"",OFFSET(InputPriceData!G$15,CalculationsAndCharts!$A866+$A$11,IF($C$5,8,0),1,1))</f>
        <v>80388500</v>
      </c>
      <c r="D866" s="4">
        <f ca="1">IF(A866&gt;$A$8,"",OFFSET(InputPriceData!C$15,CalculationsAndCharts!$A866+$A$11,IF($C$5,8,0),1,1))</f>
        <v>349.58999599999999</v>
      </c>
      <c r="E866" s="4">
        <f ca="1">IF(A866&gt;$A$8,"",OFFSET(InputPriceData!D$15,CalculationsAndCharts!$A866+$A$11,IF($C$5,8,0),1,1))</f>
        <v>354.01998900000001</v>
      </c>
      <c r="F866" s="4">
        <f ca="1">IF(A866&gt;$A$8,"",OFFSET(InputPriceData!E$15,CalculationsAndCharts!$A866+$A$11,IF($C$5,8,0),1,1))</f>
        <v>349.05999800000001</v>
      </c>
      <c r="G866" s="4">
        <f ca="1">IF(A866&gt;$A$8,"",OFFSET(InputPriceData!F$15,CalculationsAndCharts!$A866+$A$11,IF($C$5,8,0),1,1))</f>
        <v>352.42999300000002</v>
      </c>
      <c r="H866" s="282">
        <f t="shared" ref="H866:H929" ca="1" si="202">IF($A866&gt;$H$30,NA(),IF(G867&gt;E866,G867,E866))</f>
        <v>354.01998900000001</v>
      </c>
      <c r="I866" s="292">
        <f t="shared" ref="I866:I929" ca="1" si="203">IF($A866&gt;$H$30,NA(),IF(G867&lt;F866,G867,F866))</f>
        <v>346.85000600000001</v>
      </c>
      <c r="J866" s="50">
        <f t="shared" ref="J866:J929" ca="1" si="204">IF($A866&gt;$H$30,NA(),H866-I866)</f>
        <v>7.169983000000002</v>
      </c>
      <c r="K866" s="282"/>
      <c r="L866" s="282"/>
      <c r="M866" s="292">
        <f t="shared" ref="M866:M929" ca="1" si="205">IF($A866&gt;$H$30,NA(),IF($A866&gt;$M$30,J866,(1-$L$35)*J866+(2*$L$35-$L$36)*J867-($L$35+$L$37)*J868+$L$36*M867+$L$37*M868))</f>
        <v>4.8548331799443147</v>
      </c>
      <c r="N866" s="291"/>
      <c r="P866" s="292">
        <f t="shared" ref="P866:P929" ca="1" si="206">IF($A866&gt;$B$30,NA(),IF($A866&gt;$P$30,G866,(1-$O$35)*G866+(2*$O$35-$O$36)*G867-($O$35+$O$37)*G868+$O$36*P867+$O$37*P868))</f>
        <v>347.4446560300272</v>
      </c>
      <c r="Q866" s="301">
        <f t="shared" ref="Q866:Q929" ca="1" si="207">IF($A866&gt;$M$30,NA(),$P866+$M866*$A$19)</f>
        <v>352.29948920997151</v>
      </c>
      <c r="R866" s="301">
        <f t="shared" ref="R866:R929" ca="1" si="208">IF($A866&gt;$M$30,NA(),$P866-$M866*$A$19)</f>
        <v>342.5898228500829</v>
      </c>
      <c r="S866" s="50"/>
      <c r="T866" s="292"/>
      <c r="U866" s="265"/>
      <c r="V866" s="292">
        <f t="shared" ref="V866:V929" ca="1" si="209">IF($A866&gt;$B$30,NA(),IF($A866&gt;$P$30,G866,(1-$U$35)*G866+(2*$U$35-$U$36)*G867-($U$35+$U$37)*G868+$U$36*V867+$U$37*V868))</f>
        <v>347.4446560300272</v>
      </c>
      <c r="W866" s="241">
        <f t="shared" ref="W866:W929" ca="1" si="210">IF($A866&gt;$V$30,NA(),(G866-V866))</f>
        <v>4.9853369699728205</v>
      </c>
      <c r="X866" s="351">
        <f t="shared" ref="X866:X929" ca="1" si="211">IF($A866&gt;$V$30,NA(),W866^2)</f>
        <v>24.853584704177784</v>
      </c>
      <c r="Y866" s="50">
        <f t="shared" ca="1" si="201"/>
        <v>4.0649169451564422</v>
      </c>
      <c r="Z866" s="265">
        <f t="shared" ref="Z866:Z929" ca="1" si="212">IF($A866&gt;$V$30,NA(),$G866+$A$23*Y866)</f>
        <v>356.49490994515645</v>
      </c>
      <c r="AA866" s="265">
        <f t="shared" ref="AA866:AA929" ca="1" si="213">IF($A866&gt;$V$30,NA(),$G866-$A$23*Y866)</f>
        <v>348.3650760548436</v>
      </c>
      <c r="AB866" s="292"/>
      <c r="AC866" s="37"/>
      <c r="AD866" s="50"/>
      <c r="AE866" s="228"/>
      <c r="AF866" s="50"/>
      <c r="AG866" s="50"/>
      <c r="AH866" s="228"/>
      <c r="AI866" s="50"/>
      <c r="AJ866" s="50"/>
      <c r="AK866" s="50"/>
      <c r="AL866" s="68"/>
      <c r="AM866" s="246"/>
      <c r="AN866" s="241"/>
      <c r="AO866" s="68"/>
      <c r="AP866" s="68"/>
      <c r="AQ866" s="241"/>
      <c r="AR866" s="241"/>
      <c r="AS866" s="228"/>
      <c r="AT866" s="194"/>
      <c r="AU866" s="37"/>
      <c r="AV866" s="68"/>
      <c r="AW866" s="228"/>
      <c r="AX866" s="241"/>
      <c r="AY866" s="38"/>
      <c r="AZ866" s="38"/>
      <c r="BA866" s="55"/>
      <c r="BB866" s="55"/>
      <c r="BC866" s="3">
        <f t="shared" ca="1" si="199"/>
        <v>80388500</v>
      </c>
      <c r="BD866" s="3" t="e">
        <f t="shared" ca="1" si="200"/>
        <v>#N/A</v>
      </c>
      <c r="BE866" s="132"/>
      <c r="BF866" s="132"/>
      <c r="BG866" s="125"/>
      <c r="BJ866" s="68"/>
      <c r="BK866" s="68"/>
      <c r="BL866" s="68"/>
      <c r="BN866" s="169"/>
      <c r="BP866" s="68"/>
      <c r="BQ866" s="68"/>
      <c r="BR866" s="68"/>
      <c r="BU866" s="68"/>
      <c r="BV866" s="68"/>
      <c r="BW866" s="68"/>
      <c r="BX866" s="68"/>
      <c r="BZ866" s="237"/>
      <c r="CD866" s="237"/>
      <c r="CF866" s="68"/>
      <c r="CG866" s="68"/>
      <c r="CH866" s="237"/>
      <c r="CL866" s="237"/>
    </row>
    <row r="867" spans="1:90" x14ac:dyDescent="0.4">
      <c r="A867">
        <v>835</v>
      </c>
      <c r="B867" s="47">
        <f ca="1">IF(A867&gt;$A$8,"",OFFSET(InputPriceData!B$15,$A867+$A$11,0,1,1))</f>
        <v>44113</v>
      </c>
      <c r="C867" s="3">
        <f ca="1">IF(A867&gt;$A$8,"",OFFSET(InputPriceData!G$15,CalculationsAndCharts!$A867+$A$11,IF($C$5,8,0),1,1))</f>
        <v>59528600</v>
      </c>
      <c r="D867" s="4">
        <f ca="1">IF(A867&gt;$A$8,"",OFFSET(InputPriceData!C$15,CalculationsAndCharts!$A867+$A$11,IF($C$5,8,0),1,1))</f>
        <v>345.55999800000001</v>
      </c>
      <c r="E867" s="4">
        <f ca="1">IF(A867&gt;$A$8,"",OFFSET(InputPriceData!D$15,CalculationsAndCharts!$A867+$A$11,IF($C$5,8,0),1,1))</f>
        <v>347.35000600000001</v>
      </c>
      <c r="F867" s="4">
        <f ca="1">IF(A867&gt;$A$8,"",OFFSET(InputPriceData!E$15,CalculationsAndCharts!$A867+$A$11,IF($C$5,8,0),1,1))</f>
        <v>344.89001500000001</v>
      </c>
      <c r="G867" s="4">
        <f ca="1">IF(A867&gt;$A$8,"",OFFSET(InputPriceData!F$15,CalculationsAndCharts!$A867+$A$11,IF($C$5,8,0),1,1))</f>
        <v>346.85000600000001</v>
      </c>
      <c r="H867" s="282">
        <f t="shared" ca="1" si="202"/>
        <v>347.35000600000001</v>
      </c>
      <c r="I867" s="292">
        <f t="shared" ca="1" si="203"/>
        <v>343.77999899999998</v>
      </c>
      <c r="J867" s="50">
        <f t="shared" ca="1" si="204"/>
        <v>3.5700070000000323</v>
      </c>
      <c r="K867" s="282"/>
      <c r="L867" s="282"/>
      <c r="M867" s="292">
        <f t="shared" ca="1" si="205"/>
        <v>4.7872571291522803</v>
      </c>
      <c r="N867" s="291"/>
      <c r="P867" s="292">
        <f t="shared" ca="1" si="206"/>
        <v>343.75872409373892</v>
      </c>
      <c r="Q867" s="301">
        <f t="shared" ca="1" si="207"/>
        <v>348.54598122289121</v>
      </c>
      <c r="R867" s="301">
        <f t="shared" ca="1" si="208"/>
        <v>338.97146696458663</v>
      </c>
      <c r="S867" s="50"/>
      <c r="T867" s="292"/>
      <c r="U867" s="265"/>
      <c r="V867" s="292">
        <f t="shared" ca="1" si="209"/>
        <v>343.75872409373892</v>
      </c>
      <c r="W867" s="241">
        <f t="shared" ca="1" si="210"/>
        <v>3.0912819062610879</v>
      </c>
      <c r="X867" s="351">
        <f t="shared" ca="1" si="211"/>
        <v>9.5560238239771849</v>
      </c>
      <c r="Y867" s="50">
        <f t="shared" ca="1" si="201"/>
        <v>4.0226048887016814</v>
      </c>
      <c r="Z867" s="265">
        <f t="shared" ca="1" si="212"/>
        <v>350.87261088870167</v>
      </c>
      <c r="AA867" s="265">
        <f t="shared" ca="1" si="213"/>
        <v>342.82740111129834</v>
      </c>
      <c r="AB867" s="292"/>
      <c r="AC867" s="37"/>
      <c r="AD867" s="50"/>
      <c r="AE867" s="228"/>
      <c r="AF867" s="50"/>
      <c r="AG867" s="50"/>
      <c r="AH867" s="228"/>
      <c r="AI867" s="50"/>
      <c r="AJ867" s="50"/>
      <c r="AK867" s="50"/>
      <c r="AL867" s="68"/>
      <c r="AM867" s="246"/>
      <c r="AN867" s="241"/>
      <c r="AO867" s="68"/>
      <c r="AP867" s="68"/>
      <c r="AQ867" s="241"/>
      <c r="AR867" s="241"/>
      <c r="AS867" s="228"/>
      <c r="AT867" s="194"/>
      <c r="AU867" s="37"/>
      <c r="AV867" s="68"/>
      <c r="AW867" s="228"/>
      <c r="AX867" s="241"/>
      <c r="AY867" s="38"/>
      <c r="AZ867" s="38"/>
      <c r="BA867" s="55"/>
      <c r="BB867" s="55"/>
      <c r="BC867" s="3">
        <f t="shared" ca="1" si="199"/>
        <v>59528600</v>
      </c>
      <c r="BD867" s="3" t="e">
        <f t="shared" ca="1" si="200"/>
        <v>#N/A</v>
      </c>
      <c r="BE867" s="132"/>
      <c r="BF867" s="132"/>
      <c r="BG867" s="125"/>
      <c r="BJ867" s="68"/>
      <c r="BK867" s="68"/>
      <c r="BL867" s="68"/>
      <c r="BN867" s="169"/>
      <c r="BP867" s="68"/>
      <c r="BQ867" s="68"/>
      <c r="BR867" s="68"/>
      <c r="BU867" s="68"/>
      <c r="BV867" s="68"/>
      <c r="BW867" s="68"/>
      <c r="BX867" s="68"/>
      <c r="BZ867" s="237"/>
      <c r="CD867" s="237"/>
      <c r="CF867" s="68"/>
      <c r="CG867" s="68"/>
      <c r="CH867" s="237"/>
      <c r="CL867" s="237"/>
    </row>
    <row r="868" spans="1:90" x14ac:dyDescent="0.4">
      <c r="A868">
        <v>836</v>
      </c>
      <c r="B868" s="47">
        <f ca="1">IF(A868&gt;$A$8,"",OFFSET(InputPriceData!B$15,$A868+$A$11,0,1,1))</f>
        <v>44112</v>
      </c>
      <c r="C868" s="3">
        <f ca="1">IF(A868&gt;$A$8,"",OFFSET(InputPriceData!G$15,CalculationsAndCharts!$A868+$A$11,IF($C$5,8,0),1,1))</f>
        <v>45242500</v>
      </c>
      <c r="D868" s="4">
        <f ca="1">IF(A868&gt;$A$8,"",OFFSET(InputPriceData!C$15,CalculationsAndCharts!$A868+$A$11,IF($C$5,8,0),1,1))</f>
        <v>342.85000600000001</v>
      </c>
      <c r="E868" s="4">
        <f ca="1">IF(A868&gt;$A$8,"",OFFSET(InputPriceData!D$15,CalculationsAndCharts!$A868+$A$11,IF($C$5,8,0),1,1))</f>
        <v>343.85000600000001</v>
      </c>
      <c r="F868" s="4">
        <f ca="1">IF(A868&gt;$A$8,"",OFFSET(InputPriceData!E$15,CalculationsAndCharts!$A868+$A$11,IF($C$5,8,0),1,1))</f>
        <v>341.85998499999999</v>
      </c>
      <c r="G868" s="4">
        <f ca="1">IF(A868&gt;$A$8,"",OFFSET(InputPriceData!F$15,CalculationsAndCharts!$A868+$A$11,IF($C$5,8,0),1,1))</f>
        <v>343.77999899999998</v>
      </c>
      <c r="H868" s="282">
        <f t="shared" ca="1" si="202"/>
        <v>343.85000600000001</v>
      </c>
      <c r="I868" s="292">
        <f t="shared" ca="1" si="203"/>
        <v>340.76001000000002</v>
      </c>
      <c r="J868" s="50">
        <f t="shared" ca="1" si="204"/>
        <v>3.0899959999999851</v>
      </c>
      <c r="K868" s="282"/>
      <c r="L868" s="282"/>
      <c r="M868" s="292">
        <f t="shared" ca="1" si="205"/>
        <v>5.7689314131499909</v>
      </c>
      <c r="N868" s="291"/>
      <c r="P868" s="292">
        <f t="shared" ca="1" si="206"/>
        <v>340.88838139204285</v>
      </c>
      <c r="Q868" s="301">
        <f t="shared" ca="1" si="207"/>
        <v>346.65731280519282</v>
      </c>
      <c r="R868" s="301">
        <f t="shared" ca="1" si="208"/>
        <v>335.11944997889287</v>
      </c>
      <c r="S868" s="50"/>
      <c r="T868" s="292"/>
      <c r="U868" s="265"/>
      <c r="V868" s="292">
        <f t="shared" ca="1" si="209"/>
        <v>340.88838139204285</v>
      </c>
      <c r="W868" s="241">
        <f t="shared" ca="1" si="210"/>
        <v>2.8916176079571301</v>
      </c>
      <c r="X868" s="351">
        <f t="shared" ca="1" si="211"/>
        <v>8.3614523906477149</v>
      </c>
      <c r="Y868" s="50">
        <f t="shared" ca="1" si="201"/>
        <v>3.9770064131542098</v>
      </c>
      <c r="Z868" s="265">
        <f t="shared" ca="1" si="212"/>
        <v>347.75700541315416</v>
      </c>
      <c r="AA868" s="265">
        <f t="shared" ca="1" si="213"/>
        <v>339.80299258684579</v>
      </c>
      <c r="AB868" s="292"/>
      <c r="AC868" s="37"/>
      <c r="AD868" s="50"/>
      <c r="AE868" s="228"/>
      <c r="AF868" s="50"/>
      <c r="AG868" s="50"/>
      <c r="AH868" s="228"/>
      <c r="AI868" s="50"/>
      <c r="AJ868" s="50"/>
      <c r="AK868" s="50"/>
      <c r="AL868" s="68"/>
      <c r="AM868" s="246"/>
      <c r="AN868" s="241"/>
      <c r="AO868" s="68"/>
      <c r="AP868" s="68"/>
      <c r="AQ868" s="241"/>
      <c r="AR868" s="241"/>
      <c r="AS868" s="228"/>
      <c r="AT868" s="194"/>
      <c r="AU868" s="37"/>
      <c r="AV868" s="68"/>
      <c r="AW868" s="228"/>
      <c r="AX868" s="241"/>
      <c r="AY868" s="38"/>
      <c r="AZ868" s="38"/>
      <c r="BA868" s="55"/>
      <c r="BB868" s="55"/>
      <c r="BC868" s="3">
        <f t="shared" ca="1" si="199"/>
        <v>45242500</v>
      </c>
      <c r="BD868" s="3" t="e">
        <f t="shared" ca="1" si="200"/>
        <v>#N/A</v>
      </c>
      <c r="BE868" s="132"/>
      <c r="BF868" s="132"/>
      <c r="BG868" s="125"/>
      <c r="BJ868" s="68"/>
      <c r="BK868" s="68"/>
      <c r="BL868" s="68"/>
      <c r="BN868" s="169"/>
      <c r="BP868" s="68"/>
      <c r="BQ868" s="68"/>
      <c r="BR868" s="68"/>
      <c r="BU868" s="68"/>
      <c r="BV868" s="68"/>
      <c r="BW868" s="68"/>
      <c r="BX868" s="68"/>
      <c r="BZ868" s="237"/>
      <c r="CD868" s="237"/>
      <c r="CF868" s="68"/>
      <c r="CG868" s="68"/>
      <c r="CH868" s="237"/>
      <c r="CL868" s="237"/>
    </row>
    <row r="869" spans="1:90" x14ac:dyDescent="0.4">
      <c r="A869">
        <v>837</v>
      </c>
      <c r="B869" s="47">
        <f ca="1">IF(A869&gt;$A$8,"",OFFSET(InputPriceData!B$15,$A869+$A$11,0,1,1))</f>
        <v>44111</v>
      </c>
      <c r="C869" s="3">
        <f ca="1">IF(A869&gt;$A$8,"",OFFSET(InputPriceData!G$15,CalculationsAndCharts!$A869+$A$11,IF($C$5,8,0),1,1))</f>
        <v>56999600</v>
      </c>
      <c r="D869" s="4">
        <f ca="1">IF(A869&gt;$A$8,"",OFFSET(InputPriceData!C$15,CalculationsAndCharts!$A869+$A$11,IF($C$5,8,0),1,1))</f>
        <v>338.11999500000002</v>
      </c>
      <c r="E869" s="4">
        <f ca="1">IF(A869&gt;$A$8,"",OFFSET(InputPriceData!D$15,CalculationsAndCharts!$A869+$A$11,IF($C$5,8,0),1,1))</f>
        <v>341.63000499999998</v>
      </c>
      <c r="F869" s="4">
        <f ca="1">IF(A869&gt;$A$8,"",OFFSET(InputPriceData!E$15,CalculationsAndCharts!$A869+$A$11,IF($C$5,8,0),1,1))</f>
        <v>338.08999599999999</v>
      </c>
      <c r="G869" s="4">
        <f ca="1">IF(A869&gt;$A$8,"",OFFSET(InputPriceData!F$15,CalculationsAndCharts!$A869+$A$11,IF($C$5,8,0),1,1))</f>
        <v>340.76001000000002</v>
      </c>
      <c r="H869" s="282">
        <f t="shared" ca="1" si="202"/>
        <v>341.63000499999998</v>
      </c>
      <c r="I869" s="292">
        <f t="shared" ca="1" si="203"/>
        <v>334.92999300000002</v>
      </c>
      <c r="J869" s="50">
        <f t="shared" ca="1" si="204"/>
        <v>6.7000119999999583</v>
      </c>
      <c r="K869" s="282"/>
      <c r="L869" s="282"/>
      <c r="M869" s="292">
        <f t="shared" ca="1" si="205"/>
        <v>6.2202827063202966</v>
      </c>
      <c r="N869" s="291"/>
      <c r="P869" s="292">
        <f t="shared" ca="1" si="206"/>
        <v>338.47352475884861</v>
      </c>
      <c r="Q869" s="301">
        <f t="shared" ca="1" si="207"/>
        <v>344.6938074651689</v>
      </c>
      <c r="R869" s="301">
        <f t="shared" ca="1" si="208"/>
        <v>332.25324205252832</v>
      </c>
      <c r="S869" s="50"/>
      <c r="T869" s="292"/>
      <c r="U869" s="265"/>
      <c r="V869" s="292">
        <f t="shared" ca="1" si="209"/>
        <v>338.47352475884861</v>
      </c>
      <c r="W869" s="241">
        <f t="shared" ca="1" si="210"/>
        <v>2.2864852411514107</v>
      </c>
      <c r="X869" s="351">
        <f t="shared" ca="1" si="211"/>
        <v>5.2280147580032246</v>
      </c>
      <c r="Y869" s="50">
        <f t="shared" ca="1" si="201"/>
        <v>4.0800950029760665</v>
      </c>
      <c r="Z869" s="265">
        <f t="shared" ca="1" si="212"/>
        <v>344.84010500297609</v>
      </c>
      <c r="AA869" s="265">
        <f t="shared" ca="1" si="213"/>
        <v>336.67991499702396</v>
      </c>
      <c r="AB869" s="292"/>
      <c r="AC869" s="37"/>
      <c r="AD869" s="50"/>
      <c r="AE869" s="228"/>
      <c r="AF869" s="50"/>
      <c r="AG869" s="50"/>
      <c r="AH869" s="228"/>
      <c r="AI869" s="50"/>
      <c r="AJ869" s="50"/>
      <c r="AK869" s="50"/>
      <c r="AL869" s="68"/>
      <c r="AM869" s="246"/>
      <c r="AN869" s="241"/>
      <c r="AO869" s="68"/>
      <c r="AP869" s="68"/>
      <c r="AQ869" s="241"/>
      <c r="AR869" s="241"/>
      <c r="AS869" s="228"/>
      <c r="AT869" s="194"/>
      <c r="AU869" s="37"/>
      <c r="AV869" s="68"/>
      <c r="AW869" s="228"/>
      <c r="AX869" s="241"/>
      <c r="AY869" s="38"/>
      <c r="AZ869" s="38"/>
      <c r="BA869" s="55"/>
      <c r="BB869" s="55"/>
      <c r="BC869" s="3">
        <f t="shared" ca="1" si="199"/>
        <v>56999600</v>
      </c>
      <c r="BD869" s="3" t="e">
        <f t="shared" ca="1" si="200"/>
        <v>#N/A</v>
      </c>
      <c r="BE869" s="132"/>
      <c r="BF869" s="132"/>
      <c r="BG869" s="125"/>
      <c r="BJ869" s="68"/>
      <c r="BK869" s="68"/>
      <c r="BL869" s="68"/>
      <c r="BN869" s="169"/>
      <c r="BP869" s="68"/>
      <c r="BQ869" s="68"/>
      <c r="BR869" s="68"/>
      <c r="BU869" s="68"/>
      <c r="BV869" s="68"/>
      <c r="BW869" s="68"/>
      <c r="BX869" s="68"/>
      <c r="BZ869" s="237"/>
      <c r="CD869" s="237"/>
      <c r="CF869" s="68"/>
      <c r="CG869" s="68"/>
      <c r="CH869" s="237"/>
      <c r="CL869" s="237"/>
    </row>
    <row r="870" spans="1:90" x14ac:dyDescent="0.4">
      <c r="A870">
        <v>838</v>
      </c>
      <c r="B870" s="47">
        <f ca="1">IF(A870&gt;$A$8,"",OFFSET(InputPriceData!B$15,$A870+$A$11,0,1,1))</f>
        <v>44110</v>
      </c>
      <c r="C870" s="3">
        <f ca="1">IF(A870&gt;$A$8,"",OFFSET(InputPriceData!G$15,CalculationsAndCharts!$A870+$A$11,IF($C$5,8,0),1,1))</f>
        <v>90128900</v>
      </c>
      <c r="D870" s="4">
        <f ca="1">IF(A870&gt;$A$8,"",OFFSET(InputPriceData!C$15,CalculationsAndCharts!$A870+$A$11,IF($C$5,8,0),1,1))</f>
        <v>339.91000400000001</v>
      </c>
      <c r="E870" s="4">
        <f ca="1">IF(A870&gt;$A$8,"",OFFSET(InputPriceData!D$15,CalculationsAndCharts!$A870+$A$11,IF($C$5,8,0),1,1))</f>
        <v>342.17001299999998</v>
      </c>
      <c r="F870" s="4">
        <f ca="1">IF(A870&gt;$A$8,"",OFFSET(InputPriceData!E$15,CalculationsAndCharts!$A870+$A$11,IF($C$5,8,0),1,1))</f>
        <v>334.38000499999998</v>
      </c>
      <c r="G870" s="4">
        <f ca="1">IF(A870&gt;$A$8,"",OFFSET(InputPriceData!F$15,CalculationsAndCharts!$A870+$A$11,IF($C$5,8,0),1,1))</f>
        <v>334.92999300000002</v>
      </c>
      <c r="H870" s="282">
        <f t="shared" ca="1" si="202"/>
        <v>342.17001299999998</v>
      </c>
      <c r="I870" s="292">
        <f t="shared" ca="1" si="203"/>
        <v>334.38000499999998</v>
      </c>
      <c r="J870" s="50">
        <f t="shared" ca="1" si="204"/>
        <v>7.7900080000000003</v>
      </c>
      <c r="K870" s="282"/>
      <c r="L870" s="282"/>
      <c r="M870" s="292">
        <f t="shared" ca="1" si="205"/>
        <v>5.5912494191903894</v>
      </c>
      <c r="N870" s="291"/>
      <c r="P870" s="292">
        <f t="shared" ca="1" si="206"/>
        <v>337.37804817909364</v>
      </c>
      <c r="Q870" s="301">
        <f t="shared" ca="1" si="207"/>
        <v>342.96929759828402</v>
      </c>
      <c r="R870" s="301">
        <f t="shared" ca="1" si="208"/>
        <v>331.78679875990326</v>
      </c>
      <c r="S870" s="50"/>
      <c r="T870" s="292"/>
      <c r="U870" s="265"/>
      <c r="V870" s="292">
        <f t="shared" ca="1" si="209"/>
        <v>337.37804817909364</v>
      </c>
      <c r="W870" s="241">
        <f t="shared" ca="1" si="210"/>
        <v>-2.4480551790936147</v>
      </c>
      <c r="X870" s="351">
        <f t="shared" ca="1" si="211"/>
        <v>5.9929741598870701</v>
      </c>
      <c r="Y870" s="50">
        <f t="shared" ca="1" si="201"/>
        <v>4.0790536762539995</v>
      </c>
      <c r="Z870" s="265">
        <f t="shared" ca="1" si="212"/>
        <v>339.009046676254</v>
      </c>
      <c r="AA870" s="265">
        <f t="shared" ca="1" si="213"/>
        <v>330.85093932374605</v>
      </c>
      <c r="AB870" s="292"/>
      <c r="AC870" s="37"/>
      <c r="AD870" s="50"/>
      <c r="AE870" s="228"/>
      <c r="AF870" s="50"/>
      <c r="AG870" s="50"/>
      <c r="AH870" s="228"/>
      <c r="AI870" s="50"/>
      <c r="AJ870" s="50"/>
      <c r="AK870" s="50"/>
      <c r="AL870" s="68"/>
      <c r="AM870" s="246"/>
      <c r="AN870" s="241"/>
      <c r="AO870" s="68"/>
      <c r="AP870" s="68"/>
      <c r="AQ870" s="241"/>
      <c r="AR870" s="241"/>
      <c r="AS870" s="228"/>
      <c r="AT870" s="194"/>
      <c r="AU870" s="37"/>
      <c r="AV870" s="68"/>
      <c r="AW870" s="228"/>
      <c r="AX870" s="241"/>
      <c r="AY870" s="38"/>
      <c r="AZ870" s="38"/>
      <c r="BA870" s="55"/>
      <c r="BB870" s="55"/>
      <c r="BC870" s="3" t="e">
        <f t="shared" ca="1" si="199"/>
        <v>#N/A</v>
      </c>
      <c r="BD870" s="3">
        <f t="shared" ca="1" si="200"/>
        <v>90128900</v>
      </c>
      <c r="BE870" s="132"/>
      <c r="BF870" s="132"/>
      <c r="BG870" s="125"/>
      <c r="BJ870" s="68"/>
      <c r="BK870" s="68"/>
      <c r="BL870" s="68"/>
      <c r="BN870" s="169"/>
      <c r="BP870" s="68"/>
      <c r="BQ870" s="68"/>
      <c r="BR870" s="68"/>
      <c r="BU870" s="68"/>
      <c r="BV870" s="68"/>
      <c r="BW870" s="68"/>
      <c r="BX870" s="68"/>
      <c r="BZ870" s="237"/>
      <c r="CD870" s="237"/>
      <c r="CF870" s="68"/>
      <c r="CG870" s="68"/>
      <c r="CH870" s="237"/>
      <c r="CL870" s="237"/>
    </row>
    <row r="871" spans="1:90" x14ac:dyDescent="0.4">
      <c r="A871">
        <v>839</v>
      </c>
      <c r="B871" s="47">
        <f ca="1">IF(A871&gt;$A$8,"",OFFSET(InputPriceData!B$15,$A871+$A$11,0,1,1))</f>
        <v>44109</v>
      </c>
      <c r="C871" s="3">
        <f ca="1">IF(A871&gt;$A$8,"",OFFSET(InputPriceData!G$15,CalculationsAndCharts!$A871+$A$11,IF($C$5,8,0),1,1))</f>
        <v>45713100</v>
      </c>
      <c r="D871" s="4">
        <f ca="1">IF(A871&gt;$A$8,"",OFFSET(InputPriceData!C$15,CalculationsAndCharts!$A871+$A$11,IF($C$5,8,0),1,1))</f>
        <v>336.05999800000001</v>
      </c>
      <c r="E871" s="4">
        <f ca="1">IF(A871&gt;$A$8,"",OFFSET(InputPriceData!D$15,CalculationsAndCharts!$A871+$A$11,IF($C$5,8,0),1,1))</f>
        <v>339.959991</v>
      </c>
      <c r="F871" s="4">
        <f ca="1">IF(A871&gt;$A$8,"",OFFSET(InputPriceData!E$15,CalculationsAndCharts!$A871+$A$11,IF($C$5,8,0),1,1))</f>
        <v>336.01001000000002</v>
      </c>
      <c r="G871" s="4">
        <f ca="1">IF(A871&gt;$A$8,"",OFFSET(InputPriceData!F$15,CalculationsAndCharts!$A871+$A$11,IF($C$5,8,0),1,1))</f>
        <v>339.76001000000002</v>
      </c>
      <c r="H871" s="282">
        <f t="shared" ca="1" si="202"/>
        <v>339.959991</v>
      </c>
      <c r="I871" s="292">
        <f t="shared" ca="1" si="203"/>
        <v>333.83999599999999</v>
      </c>
      <c r="J871" s="50">
        <f t="shared" ca="1" si="204"/>
        <v>6.1199950000000172</v>
      </c>
      <c r="K871" s="282"/>
      <c r="L871" s="282"/>
      <c r="M871" s="292">
        <f t="shared" ca="1" si="205"/>
        <v>4.9584962109894688</v>
      </c>
      <c r="N871" s="291"/>
      <c r="P871" s="292">
        <f t="shared" ca="1" si="206"/>
        <v>335.97626655657336</v>
      </c>
      <c r="Q871" s="301">
        <f t="shared" ca="1" si="207"/>
        <v>340.93476276756286</v>
      </c>
      <c r="R871" s="301">
        <f t="shared" ca="1" si="208"/>
        <v>331.01777034558387</v>
      </c>
      <c r="S871" s="50"/>
      <c r="T871" s="292"/>
      <c r="U871" s="265"/>
      <c r="V871" s="292">
        <f t="shared" ca="1" si="209"/>
        <v>335.97626655657336</v>
      </c>
      <c r="W871" s="241">
        <f t="shared" ca="1" si="210"/>
        <v>3.7837434434266584</v>
      </c>
      <c r="X871" s="351">
        <f t="shared" ca="1" si="211"/>
        <v>14.316714445674226</v>
      </c>
      <c r="Y871" s="50">
        <f t="shared" ca="1" si="201"/>
        <v>5.0146160024276067</v>
      </c>
      <c r="Z871" s="265">
        <f t="shared" ca="1" si="212"/>
        <v>344.77462600242762</v>
      </c>
      <c r="AA871" s="265">
        <f t="shared" ca="1" si="213"/>
        <v>334.74539399757242</v>
      </c>
      <c r="AB871" s="292"/>
      <c r="AC871" s="37"/>
      <c r="AD871" s="50"/>
      <c r="AE871" s="228"/>
      <c r="AF871" s="50"/>
      <c r="AG871" s="50"/>
      <c r="AH871" s="228"/>
      <c r="AI871" s="50"/>
      <c r="AJ871" s="50"/>
      <c r="AK871" s="50"/>
      <c r="AL871" s="68"/>
      <c r="AM871" s="246"/>
      <c r="AN871" s="241"/>
      <c r="AO871" s="68"/>
      <c r="AP871" s="68"/>
      <c r="AQ871" s="241"/>
      <c r="AR871" s="241"/>
      <c r="AS871" s="228"/>
      <c r="AT871" s="194"/>
      <c r="AU871" s="37"/>
      <c r="AV871" s="68"/>
      <c r="AW871" s="228"/>
      <c r="AX871" s="241"/>
      <c r="AY871" s="38"/>
      <c r="AZ871" s="38"/>
      <c r="BA871" s="55"/>
      <c r="BB871" s="55"/>
      <c r="BC871" s="3">
        <f t="shared" ca="1" si="199"/>
        <v>45713100</v>
      </c>
      <c r="BD871" s="3" t="e">
        <f t="shared" ca="1" si="200"/>
        <v>#N/A</v>
      </c>
      <c r="BE871" s="132"/>
      <c r="BF871" s="132"/>
      <c r="BG871" s="125"/>
      <c r="BJ871" s="68"/>
      <c r="BK871" s="68"/>
      <c r="BL871" s="68"/>
      <c r="BN871" s="169"/>
      <c r="BP871" s="68"/>
      <c r="BQ871" s="68"/>
      <c r="BR871" s="68"/>
      <c r="BU871" s="68"/>
      <c r="BV871" s="68"/>
      <c r="BW871" s="68"/>
      <c r="BX871" s="68"/>
      <c r="BZ871" s="237"/>
      <c r="CD871" s="237"/>
      <c r="CF871" s="68"/>
      <c r="CG871" s="68"/>
      <c r="CH871" s="237"/>
      <c r="CL871" s="237"/>
    </row>
    <row r="872" spans="1:90" x14ac:dyDescent="0.4">
      <c r="A872">
        <v>840</v>
      </c>
      <c r="B872" s="47">
        <f ca="1">IF(A872&gt;$A$8,"",OFFSET(InputPriceData!B$15,$A872+$A$11,0,1,1))</f>
        <v>44106</v>
      </c>
      <c r="C872" s="3">
        <f ca="1">IF(A872&gt;$A$8,"",OFFSET(InputPriceData!G$15,CalculationsAndCharts!$A872+$A$11,IF($C$5,8,0),1,1))</f>
        <v>89431100</v>
      </c>
      <c r="D872" s="4">
        <f ca="1">IF(A872&gt;$A$8,"",OFFSET(InputPriceData!C$15,CalculationsAndCharts!$A872+$A$11,IF($C$5,8,0),1,1))</f>
        <v>331.70001200000002</v>
      </c>
      <c r="E872" s="4">
        <f ca="1">IF(A872&gt;$A$8,"",OFFSET(InputPriceData!D$15,CalculationsAndCharts!$A872+$A$11,IF($C$5,8,0),1,1))</f>
        <v>337.01001000000002</v>
      </c>
      <c r="F872" s="4">
        <f ca="1">IF(A872&gt;$A$8,"",OFFSET(InputPriceData!E$15,CalculationsAndCharts!$A872+$A$11,IF($C$5,8,0),1,1))</f>
        <v>331.19000199999999</v>
      </c>
      <c r="G872" s="4">
        <f ca="1">IF(A872&gt;$A$8,"",OFFSET(InputPriceData!F$15,CalculationsAndCharts!$A872+$A$11,IF($C$5,8,0),1,1))</f>
        <v>333.83999599999999</v>
      </c>
      <c r="H872" s="282">
        <f t="shared" ca="1" si="202"/>
        <v>337.040009</v>
      </c>
      <c r="I872" s="292">
        <f t="shared" ca="1" si="203"/>
        <v>331.19000199999999</v>
      </c>
      <c r="J872" s="50">
        <f t="shared" ca="1" si="204"/>
        <v>5.8500070000000051</v>
      </c>
      <c r="K872" s="282"/>
      <c r="L872" s="282"/>
      <c r="M872" s="292">
        <f t="shared" ca="1" si="205"/>
        <v>4.7005836550010569</v>
      </c>
      <c r="N872" s="291"/>
      <c r="P872" s="292">
        <f t="shared" ca="1" si="206"/>
        <v>334.23037074764591</v>
      </c>
      <c r="Q872" s="301">
        <f t="shared" ca="1" si="207"/>
        <v>338.93095440264699</v>
      </c>
      <c r="R872" s="301">
        <f t="shared" ca="1" si="208"/>
        <v>329.52978709264482</v>
      </c>
      <c r="S872" s="50"/>
      <c r="T872" s="292"/>
      <c r="U872" s="265"/>
      <c r="V872" s="292">
        <f t="shared" ca="1" si="209"/>
        <v>334.23037074764591</v>
      </c>
      <c r="W872" s="241">
        <f t="shared" ca="1" si="210"/>
        <v>-0.39037474764592162</v>
      </c>
      <c r="X872" s="351">
        <f t="shared" ca="1" si="211"/>
        <v>0.15239244359961698</v>
      </c>
      <c r="Y872" s="50">
        <f t="shared" ca="1" si="201"/>
        <v>5.3298503683776284</v>
      </c>
      <c r="Z872" s="265">
        <f t="shared" ca="1" si="212"/>
        <v>339.16984636837759</v>
      </c>
      <c r="AA872" s="265">
        <f t="shared" ca="1" si="213"/>
        <v>328.51014563162238</v>
      </c>
      <c r="AB872" s="292"/>
      <c r="AC872" s="37"/>
      <c r="AD872" s="50"/>
      <c r="AE872" s="228"/>
      <c r="AF872" s="50"/>
      <c r="AG872" s="50"/>
      <c r="AH872" s="228"/>
      <c r="AI872" s="50"/>
      <c r="AJ872" s="50"/>
      <c r="AK872" s="50"/>
      <c r="AL872" s="68"/>
      <c r="AM872" s="246"/>
      <c r="AN872" s="241"/>
      <c r="AO872" s="68"/>
      <c r="AP872" s="68"/>
      <c r="AQ872" s="241"/>
      <c r="AR872" s="241"/>
      <c r="AS872" s="228"/>
      <c r="AT872" s="194"/>
      <c r="AU872" s="37"/>
      <c r="AV872" s="68"/>
      <c r="AW872" s="228"/>
      <c r="AX872" s="241"/>
      <c r="AY872" s="38"/>
      <c r="AZ872" s="38"/>
      <c r="BA872" s="55"/>
      <c r="BB872" s="55"/>
      <c r="BC872" s="3" t="e">
        <f t="shared" ca="1" si="199"/>
        <v>#N/A</v>
      </c>
      <c r="BD872" s="3">
        <f t="shared" ca="1" si="200"/>
        <v>89431100</v>
      </c>
      <c r="BE872" s="132"/>
      <c r="BF872" s="132"/>
      <c r="BG872" s="125"/>
      <c r="BJ872" s="68"/>
      <c r="BK872" s="68"/>
      <c r="BL872" s="68"/>
      <c r="BN872" s="169"/>
      <c r="BP872" s="68"/>
      <c r="BQ872" s="68"/>
      <c r="BR872" s="68"/>
      <c r="BU872" s="68"/>
      <c r="BV872" s="68"/>
      <c r="BW872" s="68"/>
      <c r="BX872" s="68"/>
      <c r="BZ872" s="237"/>
      <c r="CD872" s="237"/>
      <c r="CF872" s="68"/>
      <c r="CG872" s="68"/>
      <c r="CH872" s="237"/>
      <c r="CL872" s="237"/>
    </row>
    <row r="873" spans="1:90" x14ac:dyDescent="0.4">
      <c r="A873">
        <v>841</v>
      </c>
      <c r="B873" s="47">
        <f ca="1">IF(A873&gt;$A$8,"",OFFSET(InputPriceData!B$15,$A873+$A$11,0,1,1))</f>
        <v>44105</v>
      </c>
      <c r="C873" s="3">
        <f ca="1">IF(A873&gt;$A$8,"",OFFSET(InputPriceData!G$15,CalculationsAndCharts!$A873+$A$11,IF($C$5,8,0),1,1))</f>
        <v>88698700</v>
      </c>
      <c r="D873" s="4">
        <f ca="1">IF(A873&gt;$A$8,"",OFFSET(InputPriceData!C$15,CalculationsAndCharts!$A873+$A$11,IF($C$5,8,0),1,1))</f>
        <v>337.69000199999999</v>
      </c>
      <c r="E873" s="4">
        <f ca="1">IF(A873&gt;$A$8,"",OFFSET(InputPriceData!D$15,CalculationsAndCharts!$A873+$A$11,IF($C$5,8,0),1,1))</f>
        <v>338.73998999999998</v>
      </c>
      <c r="F873" s="4">
        <f ca="1">IF(A873&gt;$A$8,"",OFFSET(InputPriceData!E$15,CalculationsAndCharts!$A873+$A$11,IF($C$5,8,0),1,1))</f>
        <v>335.01001000000002</v>
      </c>
      <c r="G873" s="4">
        <f ca="1">IF(A873&gt;$A$8,"",OFFSET(InputPriceData!F$15,CalculationsAndCharts!$A873+$A$11,IF($C$5,8,0),1,1))</f>
        <v>337.040009</v>
      </c>
      <c r="H873" s="282">
        <f t="shared" ca="1" si="202"/>
        <v>338.73998999999998</v>
      </c>
      <c r="I873" s="292">
        <f t="shared" ca="1" si="203"/>
        <v>334.89001500000001</v>
      </c>
      <c r="J873" s="50">
        <f t="shared" ca="1" si="204"/>
        <v>3.8499749999999722</v>
      </c>
      <c r="K873" s="282"/>
      <c r="L873" s="282"/>
      <c r="M873" s="292">
        <f t="shared" ca="1" si="205"/>
        <v>5.0215376006824481</v>
      </c>
      <c r="N873" s="291"/>
      <c r="P873" s="292">
        <f t="shared" ca="1" si="206"/>
        <v>332.50146775026735</v>
      </c>
      <c r="Q873" s="301">
        <f t="shared" ca="1" si="207"/>
        <v>337.5230053509498</v>
      </c>
      <c r="R873" s="301">
        <f t="shared" ca="1" si="208"/>
        <v>327.4799301495849</v>
      </c>
      <c r="S873" s="50"/>
      <c r="T873" s="292"/>
      <c r="U873" s="265"/>
      <c r="V873" s="292">
        <f t="shared" ca="1" si="209"/>
        <v>332.50146775026735</v>
      </c>
      <c r="W873" s="241">
        <f t="shared" ca="1" si="210"/>
        <v>4.5385412497326456</v>
      </c>
      <c r="X873" s="351">
        <f t="shared" ca="1" si="211"/>
        <v>20.598356675524766</v>
      </c>
      <c r="Y873" s="50">
        <f t="shared" ca="1" si="201"/>
        <v>5.7122652437652777</v>
      </c>
      <c r="Z873" s="265">
        <f t="shared" ca="1" si="212"/>
        <v>342.75227424376527</v>
      </c>
      <c r="AA873" s="265">
        <f t="shared" ca="1" si="213"/>
        <v>331.32774375623472</v>
      </c>
      <c r="AB873" s="292"/>
      <c r="AC873" s="37"/>
      <c r="AD873" s="50"/>
      <c r="AE873" s="228"/>
      <c r="AF873" s="50"/>
      <c r="AG873" s="50"/>
      <c r="AH873" s="228"/>
      <c r="AI873" s="50"/>
      <c r="AJ873" s="50"/>
      <c r="AK873" s="50"/>
      <c r="AL873" s="68"/>
      <c r="AM873" s="246"/>
      <c r="AN873" s="241"/>
      <c r="AO873" s="68"/>
      <c r="AP873" s="68"/>
      <c r="AQ873" s="241"/>
      <c r="AR873" s="241"/>
      <c r="AS873" s="228"/>
      <c r="AT873" s="194"/>
      <c r="AU873" s="37"/>
      <c r="AV873" s="68"/>
      <c r="AW873" s="228"/>
      <c r="AX873" s="241"/>
      <c r="AY873" s="38"/>
      <c r="AZ873" s="38"/>
      <c r="BA873" s="55"/>
      <c r="BB873" s="55"/>
      <c r="BC873" s="3">
        <f t="shared" ca="1" si="199"/>
        <v>88698700</v>
      </c>
      <c r="BD873" s="3" t="e">
        <f t="shared" ca="1" si="200"/>
        <v>#N/A</v>
      </c>
      <c r="BE873" s="132"/>
      <c r="BF873" s="132"/>
      <c r="BG873" s="125"/>
      <c r="BJ873" s="68"/>
      <c r="BK873" s="68"/>
      <c r="BL873" s="68"/>
      <c r="BN873" s="169"/>
      <c r="BP873" s="68"/>
      <c r="BQ873" s="68"/>
      <c r="BR873" s="68"/>
      <c r="BU873" s="68"/>
      <c r="BV873" s="68"/>
      <c r="BW873" s="68"/>
      <c r="BX873" s="68"/>
      <c r="BZ873" s="237"/>
      <c r="CD873" s="237"/>
      <c r="CF873" s="68"/>
      <c r="CG873" s="68"/>
      <c r="CH873" s="237"/>
      <c r="CL873" s="237"/>
    </row>
    <row r="874" spans="1:90" x14ac:dyDescent="0.4">
      <c r="A874">
        <v>842</v>
      </c>
      <c r="B874" s="47">
        <f ca="1">IF(A874&gt;$A$8,"",OFFSET(InputPriceData!B$15,$A874+$A$11,0,1,1))</f>
        <v>44104</v>
      </c>
      <c r="C874" s="3">
        <f ca="1">IF(A874&gt;$A$8,"",OFFSET(InputPriceData!G$15,CalculationsAndCharts!$A874+$A$11,IF($C$5,8,0),1,1))</f>
        <v>104081100</v>
      </c>
      <c r="D874" s="4">
        <f ca="1">IF(A874&gt;$A$8,"",OFFSET(InputPriceData!C$15,CalculationsAndCharts!$A874+$A$11,IF($C$5,8,0),1,1))</f>
        <v>333.08999599999999</v>
      </c>
      <c r="E874" s="4">
        <f ca="1">IF(A874&gt;$A$8,"",OFFSET(InputPriceData!D$15,CalculationsAndCharts!$A874+$A$11,IF($C$5,8,0),1,1))</f>
        <v>338.290009</v>
      </c>
      <c r="F874" s="4">
        <f ca="1">IF(A874&gt;$A$8,"",OFFSET(InputPriceData!E$15,CalculationsAndCharts!$A874+$A$11,IF($C$5,8,0),1,1))</f>
        <v>332.88000499999998</v>
      </c>
      <c r="G874" s="4">
        <f ca="1">IF(A874&gt;$A$8,"",OFFSET(InputPriceData!F$15,CalculationsAndCharts!$A874+$A$11,IF($C$5,8,0),1,1))</f>
        <v>334.89001500000001</v>
      </c>
      <c r="H874" s="282">
        <f t="shared" ca="1" si="202"/>
        <v>338.290009</v>
      </c>
      <c r="I874" s="292">
        <f t="shared" ca="1" si="203"/>
        <v>332.36999500000002</v>
      </c>
      <c r="J874" s="50">
        <f t="shared" ca="1" si="204"/>
        <v>5.9200139999999806</v>
      </c>
      <c r="K874" s="282"/>
      <c r="L874" s="282"/>
      <c r="M874" s="292">
        <f t="shared" ca="1" si="205"/>
        <v>5.4834371415765792</v>
      </c>
      <c r="N874" s="291"/>
      <c r="P874" s="292">
        <f t="shared" ca="1" si="206"/>
        <v>329.90639616642363</v>
      </c>
      <c r="Q874" s="301">
        <f t="shared" ca="1" si="207"/>
        <v>335.38983330800022</v>
      </c>
      <c r="R874" s="301">
        <f t="shared" ca="1" si="208"/>
        <v>324.42295902484705</v>
      </c>
      <c r="S874" s="50"/>
      <c r="T874" s="292"/>
      <c r="U874" s="265"/>
      <c r="V874" s="292">
        <f t="shared" ca="1" si="209"/>
        <v>329.90639616642363</v>
      </c>
      <c r="W874" s="241">
        <f t="shared" ca="1" si="210"/>
        <v>4.9836188335763723</v>
      </c>
      <c r="X874" s="351">
        <f t="shared" ca="1" si="211"/>
        <v>24.836456678377122</v>
      </c>
      <c r="Y874" s="50">
        <f t="shared" ca="1" si="201"/>
        <v>5.671087477379432</v>
      </c>
      <c r="Z874" s="265">
        <f t="shared" ca="1" si="212"/>
        <v>340.56110247737945</v>
      </c>
      <c r="AA874" s="265">
        <f t="shared" ca="1" si="213"/>
        <v>329.21892752262056</v>
      </c>
      <c r="AB874" s="292"/>
      <c r="AC874" s="37"/>
      <c r="AD874" s="50"/>
      <c r="AE874" s="228"/>
      <c r="AF874" s="50"/>
      <c r="AG874" s="50"/>
      <c r="AH874" s="228"/>
      <c r="AI874" s="50"/>
      <c r="AJ874" s="50"/>
      <c r="AK874" s="50"/>
      <c r="AL874" s="68"/>
      <c r="AM874" s="246"/>
      <c r="AN874" s="241"/>
      <c r="AO874" s="68"/>
      <c r="AP874" s="68"/>
      <c r="AQ874" s="241"/>
      <c r="AR874" s="241"/>
      <c r="AS874" s="228"/>
      <c r="AT874" s="194"/>
      <c r="AU874" s="37"/>
      <c r="AV874" s="68"/>
      <c r="AW874" s="228"/>
      <c r="AX874" s="241"/>
      <c r="AY874" s="38"/>
      <c r="AZ874" s="38"/>
      <c r="BA874" s="55"/>
      <c r="BB874" s="55"/>
      <c r="BC874" s="3">
        <f t="shared" ca="1" si="199"/>
        <v>104081100</v>
      </c>
      <c r="BD874" s="3" t="e">
        <f t="shared" ca="1" si="200"/>
        <v>#N/A</v>
      </c>
      <c r="BE874" s="132"/>
      <c r="BF874" s="132"/>
      <c r="BG874" s="125"/>
      <c r="BJ874" s="68"/>
      <c r="BK874" s="68"/>
      <c r="BL874" s="68"/>
      <c r="BN874" s="169"/>
      <c r="BP874" s="68"/>
      <c r="BQ874" s="68"/>
      <c r="BR874" s="68"/>
      <c r="BU874" s="68"/>
      <c r="BV874" s="68"/>
      <c r="BW874" s="68"/>
      <c r="BX874" s="68"/>
      <c r="BZ874" s="237"/>
      <c r="CD874" s="237"/>
      <c r="CF874" s="68"/>
      <c r="CG874" s="68"/>
      <c r="CH874" s="237"/>
      <c r="CL874" s="237"/>
    </row>
    <row r="875" spans="1:90" x14ac:dyDescent="0.4">
      <c r="A875">
        <v>843</v>
      </c>
      <c r="B875" s="47">
        <f ca="1">IF(A875&gt;$A$8,"",OFFSET(InputPriceData!B$15,$A875+$A$11,0,1,1))</f>
        <v>44103</v>
      </c>
      <c r="C875" s="3">
        <f ca="1">IF(A875&gt;$A$8,"",OFFSET(InputPriceData!G$15,CalculationsAndCharts!$A875+$A$11,IF($C$5,8,0),1,1))</f>
        <v>51304000</v>
      </c>
      <c r="D875" s="4">
        <f ca="1">IF(A875&gt;$A$8,"",OFFSET(InputPriceData!C$15,CalculationsAndCharts!$A875+$A$11,IF($C$5,8,0),1,1))</f>
        <v>333.97000100000002</v>
      </c>
      <c r="E875" s="4">
        <f ca="1">IF(A875&gt;$A$8,"",OFFSET(InputPriceData!D$15,CalculationsAndCharts!$A875+$A$11,IF($C$5,8,0),1,1))</f>
        <v>334.76998900000001</v>
      </c>
      <c r="F875" s="4">
        <f ca="1">IF(A875&gt;$A$8,"",OFFSET(InputPriceData!E$15,CalculationsAndCharts!$A875+$A$11,IF($C$5,8,0),1,1))</f>
        <v>331.61999500000002</v>
      </c>
      <c r="G875" s="4">
        <f ca="1">IF(A875&gt;$A$8,"",OFFSET(InputPriceData!F$15,CalculationsAndCharts!$A875+$A$11,IF($C$5,8,0),1,1))</f>
        <v>332.36999500000002</v>
      </c>
      <c r="H875" s="282">
        <f t="shared" ca="1" si="202"/>
        <v>334.76998900000001</v>
      </c>
      <c r="I875" s="292">
        <f t="shared" ca="1" si="203"/>
        <v>331.61999500000002</v>
      </c>
      <c r="J875" s="50">
        <f t="shared" ca="1" si="204"/>
        <v>3.1499939999999924</v>
      </c>
      <c r="K875" s="282"/>
      <c r="L875" s="282"/>
      <c r="M875" s="292">
        <f t="shared" ca="1" si="205"/>
        <v>6.3041139819492082</v>
      </c>
      <c r="N875" s="291"/>
      <c r="P875" s="292">
        <f t="shared" ca="1" si="206"/>
        <v>327.76849224430362</v>
      </c>
      <c r="Q875" s="301">
        <f t="shared" ca="1" si="207"/>
        <v>334.07260622625284</v>
      </c>
      <c r="R875" s="301">
        <f t="shared" ca="1" si="208"/>
        <v>321.46437826235439</v>
      </c>
      <c r="S875" s="50"/>
      <c r="T875" s="292"/>
      <c r="U875" s="265"/>
      <c r="V875" s="292">
        <f t="shared" ca="1" si="209"/>
        <v>327.76849224430362</v>
      </c>
      <c r="W875" s="241">
        <f t="shared" ca="1" si="210"/>
        <v>4.6015027556964014</v>
      </c>
      <c r="X875" s="351">
        <f t="shared" ca="1" si="211"/>
        <v>21.173827610681577</v>
      </c>
      <c r="Y875" s="50">
        <f t="shared" ca="1" si="201"/>
        <v>5.5631283198056884</v>
      </c>
      <c r="Z875" s="265">
        <f t="shared" ca="1" si="212"/>
        <v>337.9331233198057</v>
      </c>
      <c r="AA875" s="265">
        <f t="shared" ca="1" si="213"/>
        <v>326.80686668019433</v>
      </c>
      <c r="AB875" s="292"/>
      <c r="AC875" s="37"/>
      <c r="AD875" s="50"/>
      <c r="AE875" s="228"/>
      <c r="AF875" s="50"/>
      <c r="AG875" s="50"/>
      <c r="AH875" s="228"/>
      <c r="AI875" s="50"/>
      <c r="AJ875" s="50"/>
      <c r="AK875" s="50"/>
      <c r="AL875" s="68"/>
      <c r="AM875" s="246"/>
      <c r="AN875" s="241"/>
      <c r="AO875" s="68"/>
      <c r="AP875" s="68"/>
      <c r="AQ875" s="241"/>
      <c r="AR875" s="241"/>
      <c r="AS875" s="228"/>
      <c r="AT875" s="194"/>
      <c r="AU875" s="37"/>
      <c r="AV875" s="68"/>
      <c r="AW875" s="228"/>
      <c r="AX875" s="241"/>
      <c r="AY875" s="38"/>
      <c r="AZ875" s="38"/>
      <c r="BA875" s="55"/>
      <c r="BB875" s="55"/>
      <c r="BC875" s="3" t="e">
        <f t="shared" ca="1" si="199"/>
        <v>#N/A</v>
      </c>
      <c r="BD875" s="3">
        <f t="shared" ca="1" si="200"/>
        <v>51304000</v>
      </c>
      <c r="BE875" s="132"/>
      <c r="BF875" s="132"/>
      <c r="BG875" s="125"/>
      <c r="BJ875" s="68"/>
      <c r="BK875" s="68"/>
      <c r="BL875" s="68"/>
      <c r="BN875" s="169"/>
      <c r="BP875" s="68"/>
      <c r="BQ875" s="68"/>
      <c r="BR875" s="68"/>
      <c r="BU875" s="68"/>
      <c r="BV875" s="68"/>
      <c r="BW875" s="68"/>
      <c r="BX875" s="68"/>
      <c r="BZ875" s="237"/>
      <c r="CD875" s="237"/>
      <c r="CF875" s="68"/>
      <c r="CG875" s="68"/>
      <c r="CH875" s="237"/>
      <c r="CL875" s="237"/>
    </row>
    <row r="876" spans="1:90" x14ac:dyDescent="0.4">
      <c r="A876">
        <v>844</v>
      </c>
      <c r="B876" s="47">
        <f ca="1">IF(A876&gt;$A$8,"",OFFSET(InputPriceData!B$15,$A876+$A$11,0,1,1))</f>
        <v>44102</v>
      </c>
      <c r="C876" s="3">
        <f ca="1">IF(A876&gt;$A$8,"",OFFSET(InputPriceData!G$15,CalculationsAndCharts!$A876+$A$11,IF($C$5,8,0),1,1))</f>
        <v>64584600</v>
      </c>
      <c r="D876" s="4">
        <f ca="1">IF(A876&gt;$A$8,"",OFFSET(InputPriceData!C$15,CalculationsAndCharts!$A876+$A$11,IF($C$5,8,0),1,1))</f>
        <v>333.22000100000002</v>
      </c>
      <c r="E876" s="4">
        <f ca="1">IF(A876&gt;$A$8,"",OFFSET(InputPriceData!D$15,CalculationsAndCharts!$A876+$A$11,IF($C$5,8,0),1,1))</f>
        <v>334.959991</v>
      </c>
      <c r="F876" s="4">
        <f ca="1">IF(A876&gt;$A$8,"",OFFSET(InputPriceData!E$15,CalculationsAndCharts!$A876+$A$11,IF($C$5,8,0),1,1))</f>
        <v>332.14999399999999</v>
      </c>
      <c r="G876" s="4">
        <f ca="1">IF(A876&gt;$A$8,"",OFFSET(InputPriceData!F$15,CalculationsAndCharts!$A876+$A$11,IF($C$5,8,0),1,1))</f>
        <v>334.19000199999999</v>
      </c>
      <c r="H876" s="282">
        <f t="shared" ca="1" si="202"/>
        <v>334.959991</v>
      </c>
      <c r="I876" s="292">
        <f t="shared" ca="1" si="203"/>
        <v>328.73001099999999</v>
      </c>
      <c r="J876" s="50">
        <f t="shared" ca="1" si="204"/>
        <v>6.2299800000000118</v>
      </c>
      <c r="K876" s="282"/>
      <c r="L876" s="282"/>
      <c r="M876" s="292">
        <f t="shared" ca="1" si="205"/>
        <v>7.2886787594751068</v>
      </c>
      <c r="N876" s="291"/>
      <c r="P876" s="292">
        <f t="shared" ca="1" si="206"/>
        <v>325.33127545565964</v>
      </c>
      <c r="Q876" s="301">
        <f t="shared" ca="1" si="207"/>
        <v>332.61995421513473</v>
      </c>
      <c r="R876" s="301">
        <f t="shared" ca="1" si="208"/>
        <v>318.04259669618455</v>
      </c>
      <c r="S876" s="50"/>
      <c r="T876" s="292"/>
      <c r="U876" s="265"/>
      <c r="V876" s="292">
        <f t="shared" ca="1" si="209"/>
        <v>325.33127545565964</v>
      </c>
      <c r="W876" s="241">
        <f t="shared" ca="1" si="210"/>
        <v>8.8587265443403567</v>
      </c>
      <c r="X876" s="351">
        <f t="shared" ca="1" si="211"/>
        <v>78.477035987400441</v>
      </c>
      <c r="Y876" s="50">
        <f t="shared" ca="1" si="201"/>
        <v>5.4727648723516653</v>
      </c>
      <c r="Z876" s="265">
        <f t="shared" ca="1" si="212"/>
        <v>339.66276687235165</v>
      </c>
      <c r="AA876" s="265">
        <f t="shared" ca="1" si="213"/>
        <v>328.71723712764833</v>
      </c>
      <c r="AB876" s="292"/>
      <c r="AC876" s="37"/>
      <c r="AD876" s="50"/>
      <c r="AE876" s="228"/>
      <c r="AF876" s="50"/>
      <c r="AG876" s="50"/>
      <c r="AH876" s="228"/>
      <c r="AI876" s="50"/>
      <c r="AJ876" s="50"/>
      <c r="AK876" s="50"/>
      <c r="AL876" s="68"/>
      <c r="AM876" s="246"/>
      <c r="AN876" s="241"/>
      <c r="AO876" s="68"/>
      <c r="AP876" s="68"/>
      <c r="AQ876" s="241"/>
      <c r="AR876" s="241"/>
      <c r="AS876" s="228"/>
      <c r="AT876" s="194"/>
      <c r="AU876" s="37"/>
      <c r="AV876" s="68"/>
      <c r="AW876" s="228"/>
      <c r="AX876" s="241"/>
      <c r="AY876" s="38"/>
      <c r="AZ876" s="38"/>
      <c r="BA876" s="55"/>
      <c r="BB876" s="55"/>
      <c r="BC876" s="3">
        <f t="shared" ca="1" si="199"/>
        <v>64584600</v>
      </c>
      <c r="BD876" s="3" t="e">
        <f t="shared" ca="1" si="200"/>
        <v>#N/A</v>
      </c>
      <c r="BE876" s="132"/>
      <c r="BF876" s="132"/>
      <c r="BG876" s="125"/>
      <c r="BJ876" s="68"/>
      <c r="BK876" s="68"/>
      <c r="BL876" s="68"/>
      <c r="BN876" s="169"/>
      <c r="BP876" s="68"/>
      <c r="BQ876" s="68"/>
      <c r="BR876" s="68"/>
      <c r="BU876" s="68"/>
      <c r="BV876" s="68"/>
      <c r="BW876" s="68"/>
      <c r="BX876" s="68"/>
      <c r="BZ876" s="237"/>
      <c r="CD876" s="237"/>
      <c r="CF876" s="68"/>
      <c r="CG876" s="68"/>
      <c r="CH876" s="237"/>
      <c r="CL876" s="237"/>
    </row>
    <row r="877" spans="1:90" x14ac:dyDescent="0.4">
      <c r="A877">
        <v>845</v>
      </c>
      <c r="B877" s="47">
        <f ca="1">IF(A877&gt;$A$8,"",OFFSET(InputPriceData!B$15,$A877+$A$11,0,1,1))</f>
        <v>44099</v>
      </c>
      <c r="C877" s="3">
        <f ca="1">IF(A877&gt;$A$8,"",OFFSET(InputPriceData!G$15,CalculationsAndCharts!$A877+$A$11,IF($C$5,8,0),1,1))</f>
        <v>71069400</v>
      </c>
      <c r="D877" s="4">
        <f ca="1">IF(A877&gt;$A$8,"",OFFSET(InputPriceData!C$15,CalculationsAndCharts!$A877+$A$11,IF($C$5,8,0),1,1))</f>
        <v>322.57998700000002</v>
      </c>
      <c r="E877" s="4">
        <f ca="1">IF(A877&gt;$A$8,"",OFFSET(InputPriceData!D$15,CalculationsAndCharts!$A877+$A$11,IF($C$5,8,0),1,1))</f>
        <v>329.57998700000002</v>
      </c>
      <c r="F877" s="4">
        <f ca="1">IF(A877&gt;$A$8,"",OFFSET(InputPriceData!E$15,CalculationsAndCharts!$A877+$A$11,IF($C$5,8,0),1,1))</f>
        <v>321.64001500000001</v>
      </c>
      <c r="G877" s="4">
        <f ca="1">IF(A877&gt;$A$8,"",OFFSET(InputPriceData!F$15,CalculationsAndCharts!$A877+$A$11,IF($C$5,8,0),1,1))</f>
        <v>328.73001099999999</v>
      </c>
      <c r="H877" s="282">
        <f t="shared" ca="1" si="202"/>
        <v>329.57998700000002</v>
      </c>
      <c r="I877" s="292">
        <f t="shared" ca="1" si="203"/>
        <v>321.64001500000001</v>
      </c>
      <c r="J877" s="50">
        <f t="shared" ca="1" si="204"/>
        <v>7.9399720000000116</v>
      </c>
      <c r="K877" s="282"/>
      <c r="L877" s="282"/>
      <c r="M877" s="292">
        <f t="shared" ca="1" si="205"/>
        <v>7.3117926964292606</v>
      </c>
      <c r="N877" s="291"/>
      <c r="P877" s="292">
        <f t="shared" ca="1" si="206"/>
        <v>323.41607502095559</v>
      </c>
      <c r="Q877" s="301">
        <f t="shared" ca="1" si="207"/>
        <v>330.72786771738487</v>
      </c>
      <c r="R877" s="301">
        <f t="shared" ca="1" si="208"/>
        <v>316.10428232452631</v>
      </c>
      <c r="S877" s="50"/>
      <c r="T877" s="292"/>
      <c r="U877" s="265"/>
      <c r="V877" s="292">
        <f t="shared" ca="1" si="209"/>
        <v>323.41607502095559</v>
      </c>
      <c r="W877" s="241">
        <f t="shared" ca="1" si="210"/>
        <v>5.3139359790444018</v>
      </c>
      <c r="X877" s="351">
        <f t="shared" ca="1" si="211"/>
        <v>28.237915589382585</v>
      </c>
      <c r="Y877" s="50">
        <f t="shared" ca="1" si="201"/>
        <v>5.117668857101668</v>
      </c>
      <c r="Z877" s="265">
        <f t="shared" ca="1" si="212"/>
        <v>333.84767985710164</v>
      </c>
      <c r="AA877" s="265">
        <f t="shared" ca="1" si="213"/>
        <v>323.61234214289834</v>
      </c>
      <c r="AB877" s="292"/>
      <c r="AC877" s="37"/>
      <c r="AD877" s="50"/>
      <c r="AE877" s="228"/>
      <c r="AF877" s="50"/>
      <c r="AG877" s="50"/>
      <c r="AH877" s="228"/>
      <c r="AI877" s="50"/>
      <c r="AJ877" s="50"/>
      <c r="AK877" s="50"/>
      <c r="AL877" s="68"/>
      <c r="AM877" s="246"/>
      <c r="AN877" s="241"/>
      <c r="AO877" s="68"/>
      <c r="AP877" s="68"/>
      <c r="AQ877" s="241"/>
      <c r="AR877" s="241"/>
      <c r="AS877" s="228"/>
      <c r="AT877" s="194"/>
      <c r="AU877" s="37"/>
      <c r="AV877" s="68"/>
      <c r="AW877" s="228"/>
      <c r="AX877" s="241"/>
      <c r="AY877" s="38"/>
      <c r="AZ877" s="38"/>
      <c r="BA877" s="55"/>
      <c r="BB877" s="55"/>
      <c r="BC877" s="3">
        <f t="shared" ref="BC877:BC940" ca="1" si="214">IF(G877&gt;=G878,C877,NA())</f>
        <v>71069400</v>
      </c>
      <c r="BD877" s="3" t="e">
        <f t="shared" ref="BD877:BD940" ca="1" si="215">IF(G877&lt;G878,C877,NA())</f>
        <v>#N/A</v>
      </c>
      <c r="BE877" s="132"/>
      <c r="BF877" s="132"/>
      <c r="BG877" s="125"/>
      <c r="BJ877" s="68"/>
      <c r="BK877" s="68"/>
      <c r="BL877" s="68"/>
      <c r="BN877" s="169"/>
      <c r="BP877" s="68"/>
      <c r="BQ877" s="68"/>
      <c r="BR877" s="68"/>
      <c r="BU877" s="68"/>
      <c r="BV877" s="68"/>
      <c r="BW877" s="68"/>
      <c r="BX877" s="68"/>
      <c r="BZ877" s="237"/>
      <c r="CD877" s="237"/>
      <c r="CF877" s="68"/>
      <c r="CG877" s="68"/>
      <c r="CH877" s="237"/>
      <c r="CL877" s="237"/>
    </row>
    <row r="878" spans="1:90" x14ac:dyDescent="0.4">
      <c r="A878">
        <v>846</v>
      </c>
      <c r="B878" s="47">
        <f ca="1">IF(A878&gt;$A$8,"",OFFSET(InputPriceData!B$15,$A878+$A$11,0,1,1))</f>
        <v>44098</v>
      </c>
      <c r="C878" s="3">
        <f ca="1">IF(A878&gt;$A$8,"",OFFSET(InputPriceData!G$15,CalculationsAndCharts!$A878+$A$11,IF($C$5,8,0),1,1))</f>
        <v>76681300</v>
      </c>
      <c r="D878" s="4">
        <f ca="1">IF(A878&gt;$A$8,"",OFFSET(InputPriceData!C$15,CalculationsAndCharts!$A878+$A$11,IF($C$5,8,0),1,1))</f>
        <v>321.22000100000002</v>
      </c>
      <c r="E878" s="4">
        <f ca="1">IF(A878&gt;$A$8,"",OFFSET(InputPriceData!D$15,CalculationsAndCharts!$A878+$A$11,IF($C$5,8,0),1,1))</f>
        <v>326.79998799999998</v>
      </c>
      <c r="F878" s="4">
        <f ca="1">IF(A878&gt;$A$8,"",OFFSET(InputPriceData!E$15,CalculationsAndCharts!$A878+$A$11,IF($C$5,8,0),1,1))</f>
        <v>319.79998799999998</v>
      </c>
      <c r="G878" s="4">
        <f ca="1">IF(A878&gt;$A$8,"",OFFSET(InputPriceData!F$15,CalculationsAndCharts!$A878+$A$11,IF($C$5,8,0),1,1))</f>
        <v>323.5</v>
      </c>
      <c r="H878" s="282">
        <f t="shared" ca="1" si="202"/>
        <v>326.79998799999998</v>
      </c>
      <c r="I878" s="292">
        <f t="shared" ca="1" si="203"/>
        <v>319.79998799999998</v>
      </c>
      <c r="J878" s="50">
        <f t="shared" ca="1" si="204"/>
        <v>7</v>
      </c>
      <c r="K878" s="282"/>
      <c r="L878" s="282"/>
      <c r="M878" s="292">
        <f t="shared" ca="1" si="205"/>
        <v>7.1282798810366845</v>
      </c>
      <c r="N878" s="291"/>
      <c r="P878" s="292">
        <f t="shared" ca="1" si="206"/>
        <v>324.08086897406849</v>
      </c>
      <c r="Q878" s="301">
        <f t="shared" ca="1" si="207"/>
        <v>331.20914885510518</v>
      </c>
      <c r="R878" s="301">
        <f t="shared" ca="1" si="208"/>
        <v>316.9525890930318</v>
      </c>
      <c r="S878" s="50"/>
      <c r="T878" s="292"/>
      <c r="U878" s="265"/>
      <c r="V878" s="292">
        <f t="shared" ca="1" si="209"/>
        <v>324.08086897406849</v>
      </c>
      <c r="W878" s="241">
        <f t="shared" ca="1" si="210"/>
        <v>-0.58086897406849403</v>
      </c>
      <c r="X878" s="351">
        <f t="shared" ca="1" si="211"/>
        <v>0.33740876503538481</v>
      </c>
      <c r="Y878" s="50">
        <f t="shared" ca="1" si="201"/>
        <v>4.9928974646563828</v>
      </c>
      <c r="Z878" s="265">
        <f t="shared" ca="1" si="212"/>
        <v>328.49289746465638</v>
      </c>
      <c r="AA878" s="265">
        <f t="shared" ca="1" si="213"/>
        <v>318.50710253534362</v>
      </c>
      <c r="AB878" s="292"/>
      <c r="AC878" s="37"/>
      <c r="AD878" s="50"/>
      <c r="AE878" s="228"/>
      <c r="AF878" s="50"/>
      <c r="AG878" s="50"/>
      <c r="AH878" s="228"/>
      <c r="AI878" s="50"/>
      <c r="AJ878" s="50"/>
      <c r="AK878" s="50"/>
      <c r="AL878" s="68"/>
      <c r="AM878" s="246"/>
      <c r="AN878" s="241"/>
      <c r="AO878" s="68"/>
      <c r="AP878" s="68"/>
      <c r="AQ878" s="241"/>
      <c r="AR878" s="241"/>
      <c r="AS878" s="228"/>
      <c r="AT878" s="194"/>
      <c r="AU878" s="37"/>
      <c r="AV878" s="68"/>
      <c r="AW878" s="228"/>
      <c r="AX878" s="241"/>
      <c r="AY878" s="38"/>
      <c r="AZ878" s="38"/>
      <c r="BA878" s="55"/>
      <c r="BB878" s="55"/>
      <c r="BC878" s="3">
        <f t="shared" ca="1" si="214"/>
        <v>76681300</v>
      </c>
      <c r="BD878" s="3" t="e">
        <f t="shared" ca="1" si="215"/>
        <v>#N/A</v>
      </c>
      <c r="BE878" s="132"/>
      <c r="BF878" s="132"/>
      <c r="BG878" s="125"/>
      <c r="BJ878" s="68"/>
      <c r="BK878" s="68"/>
      <c r="BL878" s="68"/>
      <c r="BN878" s="169"/>
      <c r="BP878" s="68"/>
      <c r="BQ878" s="68"/>
      <c r="BR878" s="68"/>
      <c r="BU878" s="68"/>
      <c r="BV878" s="68"/>
      <c r="BW878" s="68"/>
      <c r="BX878" s="68"/>
      <c r="BZ878" s="237"/>
      <c r="CD878" s="237"/>
      <c r="CF878" s="68"/>
      <c r="CG878" s="68"/>
      <c r="CH878" s="237"/>
      <c r="CL878" s="237"/>
    </row>
    <row r="879" spans="1:90" x14ac:dyDescent="0.4">
      <c r="A879">
        <v>847</v>
      </c>
      <c r="B879" s="47">
        <f ca="1">IF(A879&gt;$A$8,"",OFFSET(InputPriceData!B$15,$A879+$A$11,0,1,1))</f>
        <v>44097</v>
      </c>
      <c r="C879" s="3">
        <f ca="1">IF(A879&gt;$A$8,"",OFFSET(InputPriceData!G$15,CalculationsAndCharts!$A879+$A$11,IF($C$5,8,0),1,1))</f>
        <v>93112200</v>
      </c>
      <c r="D879" s="4">
        <f ca="1">IF(A879&gt;$A$8,"",OFFSET(InputPriceData!C$15,CalculationsAndCharts!$A879+$A$11,IF($C$5,8,0),1,1))</f>
        <v>330.89999399999999</v>
      </c>
      <c r="E879" s="4">
        <f ca="1">IF(A879&gt;$A$8,"",OFFSET(InputPriceData!D$15,CalculationsAndCharts!$A879+$A$11,IF($C$5,8,0),1,1))</f>
        <v>331.20001200000002</v>
      </c>
      <c r="F879" s="4">
        <f ca="1">IF(A879&gt;$A$8,"",OFFSET(InputPriceData!E$15,CalculationsAndCharts!$A879+$A$11,IF($C$5,8,0),1,1))</f>
        <v>322.10000600000001</v>
      </c>
      <c r="G879" s="4">
        <f ca="1">IF(A879&gt;$A$8,"",OFFSET(InputPriceData!F$15,CalculationsAndCharts!$A879+$A$11,IF($C$5,8,0),1,1))</f>
        <v>322.64001500000001</v>
      </c>
      <c r="H879" s="282">
        <f t="shared" ca="1" si="202"/>
        <v>331.20001200000002</v>
      </c>
      <c r="I879" s="292">
        <f t="shared" ca="1" si="203"/>
        <v>322.10000600000001</v>
      </c>
      <c r="J879" s="50">
        <f t="shared" ca="1" si="204"/>
        <v>9.1000060000000076</v>
      </c>
      <c r="K879" s="282"/>
      <c r="L879" s="282"/>
      <c r="M879" s="292">
        <f t="shared" ca="1" si="205"/>
        <v>6.5955752386604107</v>
      </c>
      <c r="N879" s="291"/>
      <c r="P879" s="292">
        <f t="shared" ca="1" si="206"/>
        <v>326.88349289145236</v>
      </c>
      <c r="Q879" s="301">
        <f t="shared" ca="1" si="207"/>
        <v>333.47906813011275</v>
      </c>
      <c r="R879" s="301">
        <f t="shared" ca="1" si="208"/>
        <v>320.28791765279198</v>
      </c>
      <c r="S879" s="50"/>
      <c r="T879" s="292"/>
      <c r="U879" s="265"/>
      <c r="V879" s="292">
        <f t="shared" ca="1" si="209"/>
        <v>326.88349289145236</v>
      </c>
      <c r="W879" s="241">
        <f t="shared" ca="1" si="210"/>
        <v>-4.2434778914523577</v>
      </c>
      <c r="X879" s="351">
        <f t="shared" ca="1" si="211"/>
        <v>18.007104615244948</v>
      </c>
      <c r="Y879" s="50">
        <f t="shared" ca="1" si="201"/>
        <v>5.0444262775247273</v>
      </c>
      <c r="Z879" s="265">
        <f t="shared" ca="1" si="212"/>
        <v>327.68444127752474</v>
      </c>
      <c r="AA879" s="265">
        <f t="shared" ca="1" si="213"/>
        <v>317.59558872247527</v>
      </c>
      <c r="AB879" s="292"/>
      <c r="AC879" s="37"/>
      <c r="AD879" s="50"/>
      <c r="AE879" s="228"/>
      <c r="AF879" s="50"/>
      <c r="AG879" s="50"/>
      <c r="AH879" s="228"/>
      <c r="AI879" s="50"/>
      <c r="AJ879" s="50"/>
      <c r="AK879" s="50"/>
      <c r="AL879" s="68"/>
      <c r="AM879" s="246"/>
      <c r="AN879" s="241"/>
      <c r="AO879" s="68"/>
      <c r="AP879" s="68"/>
      <c r="AQ879" s="241"/>
      <c r="AR879" s="241"/>
      <c r="AS879" s="228"/>
      <c r="AT879" s="194"/>
      <c r="AU879" s="37"/>
      <c r="AV879" s="68"/>
      <c r="AW879" s="228"/>
      <c r="AX879" s="241"/>
      <c r="AY879" s="38"/>
      <c r="AZ879" s="38"/>
      <c r="BA879" s="55"/>
      <c r="BB879" s="55"/>
      <c r="BC879" s="3" t="e">
        <f t="shared" ca="1" si="214"/>
        <v>#N/A</v>
      </c>
      <c r="BD879" s="3">
        <f t="shared" ca="1" si="215"/>
        <v>93112200</v>
      </c>
      <c r="BE879" s="132"/>
      <c r="BF879" s="132"/>
      <c r="BG879" s="125"/>
      <c r="BJ879" s="68"/>
      <c r="BK879" s="68"/>
      <c r="BL879" s="68"/>
      <c r="BN879" s="169"/>
      <c r="BP879" s="68"/>
      <c r="BQ879" s="68"/>
      <c r="BR879" s="68"/>
      <c r="BU879" s="68"/>
      <c r="BV879" s="68"/>
      <c r="BW879" s="68"/>
      <c r="BX879" s="68"/>
      <c r="BZ879" s="237"/>
      <c r="CD879" s="237"/>
      <c r="CF879" s="68"/>
      <c r="CG879" s="68"/>
      <c r="CH879" s="237"/>
      <c r="CL879" s="237"/>
    </row>
    <row r="880" spans="1:90" x14ac:dyDescent="0.4">
      <c r="A880">
        <v>848</v>
      </c>
      <c r="B880" s="47">
        <f ca="1">IF(A880&gt;$A$8,"",OFFSET(InputPriceData!B$15,$A880+$A$11,0,1,1))</f>
        <v>44096</v>
      </c>
      <c r="C880" s="3">
        <f ca="1">IF(A880&gt;$A$8,"",OFFSET(InputPriceData!G$15,CalculationsAndCharts!$A880+$A$11,IF($C$5,8,0),1,1))</f>
        <v>63612100</v>
      </c>
      <c r="D880" s="4">
        <f ca="1">IF(A880&gt;$A$8,"",OFFSET(InputPriceData!C$15,CalculationsAndCharts!$A880+$A$11,IF($C$5,8,0),1,1))</f>
        <v>328.57000699999998</v>
      </c>
      <c r="E880" s="4">
        <f ca="1">IF(A880&gt;$A$8,"",OFFSET(InputPriceData!D$15,CalculationsAndCharts!$A880+$A$11,IF($C$5,8,0),1,1))</f>
        <v>330.89999399999999</v>
      </c>
      <c r="F880" s="4">
        <f ca="1">IF(A880&gt;$A$8,"",OFFSET(InputPriceData!E$15,CalculationsAndCharts!$A880+$A$11,IF($C$5,8,0),1,1))</f>
        <v>325.85998499999999</v>
      </c>
      <c r="G880" s="4">
        <f ca="1">IF(A880&gt;$A$8,"",OFFSET(InputPriceData!F$15,CalculationsAndCharts!$A880+$A$11,IF($C$5,8,0),1,1))</f>
        <v>330.29998799999998</v>
      </c>
      <c r="H880" s="282">
        <f t="shared" ca="1" si="202"/>
        <v>330.89999399999999</v>
      </c>
      <c r="I880" s="292">
        <f t="shared" ca="1" si="203"/>
        <v>325.85998499999999</v>
      </c>
      <c r="J880" s="50">
        <f t="shared" ca="1" si="204"/>
        <v>5.0400089999999977</v>
      </c>
      <c r="K880" s="282"/>
      <c r="L880" s="282"/>
      <c r="M880" s="292">
        <f t="shared" ca="1" si="205"/>
        <v>6.431852819598701</v>
      </c>
      <c r="N880" s="291"/>
      <c r="P880" s="292">
        <f t="shared" ca="1" si="206"/>
        <v>329.09162797706273</v>
      </c>
      <c r="Q880" s="301">
        <f t="shared" ca="1" si="207"/>
        <v>335.52348079666143</v>
      </c>
      <c r="R880" s="301">
        <f t="shared" ca="1" si="208"/>
        <v>322.65977515746403</v>
      </c>
      <c r="S880" s="50"/>
      <c r="T880" s="292"/>
      <c r="U880" s="265"/>
      <c r="V880" s="292">
        <f t="shared" ca="1" si="209"/>
        <v>329.09162797706273</v>
      </c>
      <c r="W880" s="241">
        <f t="shared" ca="1" si="210"/>
        <v>1.2083600229372564</v>
      </c>
      <c r="X880" s="351">
        <f t="shared" ca="1" si="211"/>
        <v>1.4601339450329269</v>
      </c>
      <c r="Y880" s="50">
        <f t="shared" ca="1" si="201"/>
        <v>4.9725269510133394</v>
      </c>
      <c r="Z880" s="265">
        <f t="shared" ca="1" si="212"/>
        <v>335.27251495101331</v>
      </c>
      <c r="AA880" s="265">
        <f t="shared" ca="1" si="213"/>
        <v>325.32746104898666</v>
      </c>
      <c r="AB880" s="292"/>
      <c r="AC880" s="37"/>
      <c r="AD880" s="50"/>
      <c r="AE880" s="228"/>
      <c r="AF880" s="50"/>
      <c r="AG880" s="50"/>
      <c r="AH880" s="228"/>
      <c r="AI880" s="50"/>
      <c r="AJ880" s="50"/>
      <c r="AK880" s="50"/>
      <c r="AL880" s="68"/>
      <c r="AM880" s="246"/>
      <c r="AN880" s="241"/>
      <c r="AO880" s="68"/>
      <c r="AP880" s="68"/>
      <c r="AQ880" s="241"/>
      <c r="AR880" s="241"/>
      <c r="AS880" s="228"/>
      <c r="AT880" s="194"/>
      <c r="AU880" s="37"/>
      <c r="AV880" s="68"/>
      <c r="AW880" s="228"/>
      <c r="AX880" s="241"/>
      <c r="AY880" s="38"/>
      <c r="AZ880" s="38"/>
      <c r="BA880" s="55"/>
      <c r="BB880" s="55"/>
      <c r="BC880" s="3">
        <f t="shared" ca="1" si="214"/>
        <v>63612100</v>
      </c>
      <c r="BD880" s="3" t="e">
        <f t="shared" ca="1" si="215"/>
        <v>#N/A</v>
      </c>
      <c r="BE880" s="132"/>
      <c r="BF880" s="132"/>
      <c r="BG880" s="125"/>
      <c r="BJ880" s="68"/>
      <c r="BK880" s="68"/>
      <c r="BL880" s="68"/>
      <c r="BN880" s="169"/>
      <c r="BP880" s="68"/>
      <c r="BQ880" s="68"/>
      <c r="BR880" s="68"/>
      <c r="BU880" s="68"/>
      <c r="BV880" s="68"/>
      <c r="BW880" s="68"/>
      <c r="BX880" s="68"/>
      <c r="BZ880" s="237"/>
      <c r="CD880" s="237"/>
      <c r="CF880" s="68"/>
      <c r="CG880" s="68"/>
      <c r="CH880" s="237"/>
      <c r="CL880" s="237"/>
    </row>
    <row r="881" spans="1:90" x14ac:dyDescent="0.4">
      <c r="A881">
        <v>849</v>
      </c>
      <c r="B881" s="47">
        <f ca="1">IF(A881&gt;$A$8,"",OFFSET(InputPriceData!B$15,$A881+$A$11,0,1,1))</f>
        <v>44095</v>
      </c>
      <c r="C881" s="3">
        <f ca="1">IF(A881&gt;$A$8,"",OFFSET(InputPriceData!G$15,CalculationsAndCharts!$A881+$A$11,IF($C$5,8,0),1,1))</f>
        <v>99450800</v>
      </c>
      <c r="D881" s="4">
        <f ca="1">IF(A881&gt;$A$8,"",OFFSET(InputPriceData!C$15,CalculationsAndCharts!$A881+$A$11,IF($C$5,8,0),1,1))</f>
        <v>325.70001200000002</v>
      </c>
      <c r="E881" s="4">
        <f ca="1">IF(A881&gt;$A$8,"",OFFSET(InputPriceData!D$15,CalculationsAndCharts!$A881+$A$11,IF($C$5,8,0),1,1))</f>
        <v>327.13000499999998</v>
      </c>
      <c r="F881" s="4">
        <f ca="1">IF(A881&gt;$A$8,"",OFFSET(InputPriceData!E$15,CalculationsAndCharts!$A881+$A$11,IF($C$5,8,0),1,1))</f>
        <v>321.73001099999999</v>
      </c>
      <c r="G881" s="4">
        <f ca="1">IF(A881&gt;$A$8,"",OFFSET(InputPriceData!F$15,CalculationsAndCharts!$A881+$A$11,IF($C$5,8,0),1,1))</f>
        <v>326.97000100000002</v>
      </c>
      <c r="H881" s="282">
        <f t="shared" ca="1" si="202"/>
        <v>330.64999399999999</v>
      </c>
      <c r="I881" s="292">
        <f t="shared" ca="1" si="203"/>
        <v>321.73001099999999</v>
      </c>
      <c r="J881" s="50">
        <f t="shared" ca="1" si="204"/>
        <v>8.919983000000002</v>
      </c>
      <c r="K881" s="282"/>
      <c r="L881" s="282"/>
      <c r="M881" s="292">
        <f t="shared" ca="1" si="205"/>
        <v>6.2999853514637714</v>
      </c>
      <c r="N881" s="291"/>
      <c r="P881" s="292">
        <f t="shared" ca="1" si="206"/>
        <v>331.13426103146332</v>
      </c>
      <c r="Q881" s="301">
        <f t="shared" ca="1" si="207"/>
        <v>337.43424638292709</v>
      </c>
      <c r="R881" s="301">
        <f t="shared" ca="1" si="208"/>
        <v>324.83427567999956</v>
      </c>
      <c r="S881" s="50"/>
      <c r="T881" s="292"/>
      <c r="U881" s="265"/>
      <c r="V881" s="292">
        <f t="shared" ca="1" si="209"/>
        <v>331.13426103146332</v>
      </c>
      <c r="W881" s="241">
        <f t="shared" ca="1" si="210"/>
        <v>-4.1642600314633</v>
      </c>
      <c r="X881" s="351">
        <f t="shared" ca="1" si="211"/>
        <v>17.341061609642725</v>
      </c>
      <c r="Y881" s="50">
        <f t="shared" ca="1" si="201"/>
        <v>4.99262115483873</v>
      </c>
      <c r="Z881" s="265">
        <f t="shared" ca="1" si="212"/>
        <v>331.96262215483875</v>
      </c>
      <c r="AA881" s="265">
        <f t="shared" ca="1" si="213"/>
        <v>321.97737984516129</v>
      </c>
      <c r="AB881" s="292"/>
      <c r="AC881" s="37"/>
      <c r="AD881" s="50"/>
      <c r="AE881" s="228"/>
      <c r="AF881" s="50"/>
      <c r="AG881" s="50"/>
      <c r="AH881" s="228"/>
      <c r="AI881" s="50"/>
      <c r="AJ881" s="50"/>
      <c r="AK881" s="50"/>
      <c r="AL881" s="68"/>
      <c r="AM881" s="246"/>
      <c r="AN881" s="241"/>
      <c r="AO881" s="68"/>
      <c r="AP881" s="68"/>
      <c r="AQ881" s="241"/>
      <c r="AR881" s="241"/>
      <c r="AS881" s="228"/>
      <c r="AT881" s="194"/>
      <c r="AU881" s="37"/>
      <c r="AV881" s="68"/>
      <c r="AW881" s="228"/>
      <c r="AX881" s="241"/>
      <c r="AY881" s="38"/>
      <c r="AZ881" s="38"/>
      <c r="BA881" s="55"/>
      <c r="BB881" s="55"/>
      <c r="BC881" s="3" t="e">
        <f t="shared" ca="1" si="214"/>
        <v>#N/A</v>
      </c>
      <c r="BD881" s="3">
        <f t="shared" ca="1" si="215"/>
        <v>99450800</v>
      </c>
      <c r="BE881" s="132"/>
      <c r="BF881" s="132"/>
      <c r="BG881" s="125"/>
      <c r="BJ881" s="68"/>
      <c r="BK881" s="68"/>
      <c r="BL881" s="68"/>
      <c r="BN881" s="169"/>
      <c r="BP881" s="68"/>
      <c r="BQ881" s="68"/>
      <c r="BR881" s="68"/>
      <c r="BU881" s="68"/>
      <c r="BV881" s="68"/>
      <c r="BW881" s="68"/>
      <c r="BX881" s="68"/>
      <c r="BZ881" s="237"/>
      <c r="CD881" s="237"/>
      <c r="CF881" s="68"/>
      <c r="CG881" s="68"/>
      <c r="CH881" s="237"/>
      <c r="CL881" s="237"/>
    </row>
    <row r="882" spans="1:90" x14ac:dyDescent="0.4">
      <c r="A882">
        <v>850</v>
      </c>
      <c r="B882" s="47">
        <f ca="1">IF(A882&gt;$A$8,"",OFFSET(InputPriceData!B$15,$A882+$A$11,0,1,1))</f>
        <v>44092</v>
      </c>
      <c r="C882" s="3">
        <f ca="1">IF(A882&gt;$A$8,"",OFFSET(InputPriceData!G$15,CalculationsAndCharts!$A882+$A$11,IF($C$5,8,0),1,1))</f>
        <v>105877900</v>
      </c>
      <c r="D882" s="4">
        <f ca="1">IF(A882&gt;$A$8,"",OFFSET(InputPriceData!C$15,CalculationsAndCharts!$A882+$A$11,IF($C$5,8,0),1,1))</f>
        <v>335.36999500000002</v>
      </c>
      <c r="E882" s="4">
        <f ca="1">IF(A882&gt;$A$8,"",OFFSET(InputPriceData!D$15,CalculationsAndCharts!$A882+$A$11,IF($C$5,8,0),1,1))</f>
        <v>335.48998999999998</v>
      </c>
      <c r="F882" s="4">
        <f ca="1">IF(A882&gt;$A$8,"",OFFSET(InputPriceData!E$15,CalculationsAndCharts!$A882+$A$11,IF($C$5,8,0),1,1))</f>
        <v>327.97000100000002</v>
      </c>
      <c r="G882" s="4">
        <f ca="1">IF(A882&gt;$A$8,"",OFFSET(InputPriceData!F$15,CalculationsAndCharts!$A882+$A$11,IF($C$5,8,0),1,1))</f>
        <v>330.64999399999999</v>
      </c>
      <c r="H882" s="282">
        <f t="shared" ca="1" si="202"/>
        <v>335.83999599999999</v>
      </c>
      <c r="I882" s="292">
        <f t="shared" ca="1" si="203"/>
        <v>327.97000100000002</v>
      </c>
      <c r="J882" s="50">
        <f t="shared" ca="1" si="204"/>
        <v>7.8699949999999603</v>
      </c>
      <c r="K882" s="282"/>
      <c r="L882" s="282"/>
      <c r="M882" s="292">
        <f t="shared" ca="1" si="205"/>
        <v>5.4739472847862665</v>
      </c>
      <c r="N882" s="291"/>
      <c r="P882" s="292">
        <f t="shared" ca="1" si="206"/>
        <v>333.92426813082625</v>
      </c>
      <c r="Q882" s="301">
        <f t="shared" ca="1" si="207"/>
        <v>339.39821541561253</v>
      </c>
      <c r="R882" s="301">
        <f t="shared" ca="1" si="208"/>
        <v>328.45032084603997</v>
      </c>
      <c r="S882" s="50"/>
      <c r="T882" s="292"/>
      <c r="U882" s="265"/>
      <c r="V882" s="292">
        <f t="shared" ca="1" si="209"/>
        <v>333.92426813082625</v>
      </c>
      <c r="W882" s="241">
        <f t="shared" ca="1" si="210"/>
        <v>-3.2742741308262566</v>
      </c>
      <c r="X882" s="351">
        <f t="shared" ca="1" si="211"/>
        <v>10.720871083798038</v>
      </c>
      <c r="Y882" s="50">
        <f t="shared" ca="1" si="201"/>
        <v>4.9050389025228007</v>
      </c>
      <c r="Z882" s="265">
        <f t="shared" ca="1" si="212"/>
        <v>335.55503290252278</v>
      </c>
      <c r="AA882" s="265">
        <f t="shared" ca="1" si="213"/>
        <v>325.7449550974772</v>
      </c>
      <c r="AB882" s="292"/>
      <c r="AC882" s="37"/>
      <c r="AD882" s="50"/>
      <c r="AE882" s="228"/>
      <c r="AF882" s="50"/>
      <c r="AG882" s="50"/>
      <c r="AH882" s="228"/>
      <c r="AI882" s="50"/>
      <c r="AJ882" s="50"/>
      <c r="AK882" s="50"/>
      <c r="AL882" s="68"/>
      <c r="AM882" s="246"/>
      <c r="AN882" s="241"/>
      <c r="AO882" s="68"/>
      <c r="AP882" s="68"/>
      <c r="AQ882" s="241"/>
      <c r="AR882" s="241"/>
      <c r="AS882" s="228"/>
      <c r="AT882" s="194"/>
      <c r="AU882" s="37"/>
      <c r="AV882" s="68"/>
      <c r="AW882" s="228"/>
      <c r="AX882" s="241"/>
      <c r="AY882" s="38"/>
      <c r="AZ882" s="38"/>
      <c r="BA882" s="55"/>
      <c r="BB882" s="55"/>
      <c r="BC882" s="3" t="e">
        <f t="shared" ca="1" si="214"/>
        <v>#N/A</v>
      </c>
      <c r="BD882" s="3">
        <f t="shared" ca="1" si="215"/>
        <v>105877900</v>
      </c>
      <c r="BE882" s="132"/>
      <c r="BF882" s="132"/>
      <c r="BG882" s="125"/>
      <c r="BJ882" s="68"/>
      <c r="BK882" s="68"/>
      <c r="BL882" s="68"/>
      <c r="BN882" s="169"/>
      <c r="BP882" s="68"/>
      <c r="BQ882" s="68"/>
      <c r="BR882" s="68"/>
      <c r="BU882" s="68"/>
      <c r="BV882" s="68"/>
      <c r="BW882" s="68"/>
      <c r="BX882" s="68"/>
      <c r="BZ882" s="237"/>
      <c r="CD882" s="237"/>
      <c r="CF882" s="68"/>
      <c r="CG882" s="68"/>
      <c r="CH882" s="237"/>
      <c r="CL882" s="237"/>
    </row>
    <row r="883" spans="1:90" x14ac:dyDescent="0.4">
      <c r="A883">
        <v>851</v>
      </c>
      <c r="B883" s="47">
        <f ca="1">IF(A883&gt;$A$8,"",OFFSET(InputPriceData!B$15,$A883+$A$11,0,1,1))</f>
        <v>44091</v>
      </c>
      <c r="C883" s="3">
        <f ca="1">IF(A883&gt;$A$8,"",OFFSET(InputPriceData!G$15,CalculationsAndCharts!$A883+$A$11,IF($C$5,8,0),1,1))</f>
        <v>91523300</v>
      </c>
      <c r="D883" s="4">
        <f ca="1">IF(A883&gt;$A$8,"",OFFSET(InputPriceData!C$15,CalculationsAndCharts!$A883+$A$11,IF($C$5,8,0),1,1))</f>
        <v>333.55999800000001</v>
      </c>
      <c r="E883" s="4">
        <f ca="1">IF(A883&gt;$A$8,"",OFFSET(InputPriceData!D$15,CalculationsAndCharts!$A883+$A$11,IF($C$5,8,0),1,1))</f>
        <v>337.70001200000002</v>
      </c>
      <c r="F883" s="4">
        <f ca="1">IF(A883&gt;$A$8,"",OFFSET(InputPriceData!E$15,CalculationsAndCharts!$A883+$A$11,IF($C$5,8,0),1,1))</f>
        <v>332.98998999999998</v>
      </c>
      <c r="G883" s="4">
        <f ca="1">IF(A883&gt;$A$8,"",OFFSET(InputPriceData!F$15,CalculationsAndCharts!$A883+$A$11,IF($C$5,8,0),1,1))</f>
        <v>335.83999599999999</v>
      </c>
      <c r="H883" s="282">
        <f t="shared" ca="1" si="202"/>
        <v>338.82000699999998</v>
      </c>
      <c r="I883" s="292">
        <f t="shared" ca="1" si="203"/>
        <v>332.98998999999998</v>
      </c>
      <c r="J883" s="50">
        <f t="shared" ca="1" si="204"/>
        <v>5.830016999999998</v>
      </c>
      <c r="K883" s="282"/>
      <c r="L883" s="282"/>
      <c r="M883" s="292">
        <f t="shared" ca="1" si="205"/>
        <v>5.3147116303419732</v>
      </c>
      <c r="N883" s="291"/>
      <c r="P883" s="292">
        <f t="shared" ca="1" si="206"/>
        <v>335.43737342000071</v>
      </c>
      <c r="Q883" s="301">
        <f t="shared" ca="1" si="207"/>
        <v>340.75208505034266</v>
      </c>
      <c r="R883" s="301">
        <f t="shared" ca="1" si="208"/>
        <v>330.12266178965876</v>
      </c>
      <c r="S883" s="50"/>
      <c r="T883" s="292"/>
      <c r="U883" s="265"/>
      <c r="V883" s="292">
        <f t="shared" ca="1" si="209"/>
        <v>335.43737342000071</v>
      </c>
      <c r="W883" s="241">
        <f t="shared" ca="1" si="210"/>
        <v>0.40262257999927442</v>
      </c>
      <c r="X883" s="351">
        <f t="shared" ca="1" si="211"/>
        <v>0.16210494192527214</v>
      </c>
      <c r="Y883" s="50">
        <f t="shared" ca="1" si="201"/>
        <v>4.8552347264061355</v>
      </c>
      <c r="Z883" s="265">
        <f t="shared" ca="1" si="212"/>
        <v>340.69523072640612</v>
      </c>
      <c r="AA883" s="265">
        <f t="shared" ca="1" si="213"/>
        <v>330.98476127359385</v>
      </c>
      <c r="AB883" s="292"/>
      <c r="AC883" s="37"/>
      <c r="AD883" s="50"/>
      <c r="AE883" s="228"/>
      <c r="AF883" s="50"/>
      <c r="AG883" s="50"/>
      <c r="AH883" s="228"/>
      <c r="AI883" s="50"/>
      <c r="AJ883" s="50"/>
      <c r="AK883" s="50"/>
      <c r="AL883" s="68"/>
      <c r="AM883" s="246"/>
      <c r="AN883" s="241"/>
      <c r="AO883" s="68"/>
      <c r="AP883" s="68"/>
      <c r="AQ883" s="241"/>
      <c r="AR883" s="241"/>
      <c r="AS883" s="228"/>
      <c r="AT883" s="194"/>
      <c r="AU883" s="37"/>
      <c r="AV883" s="68"/>
      <c r="AW883" s="228"/>
      <c r="AX883" s="241"/>
      <c r="AY883" s="38"/>
      <c r="AZ883" s="38"/>
      <c r="BA883" s="55"/>
      <c r="BB883" s="55"/>
      <c r="BC883" s="3" t="e">
        <f t="shared" ca="1" si="214"/>
        <v>#N/A</v>
      </c>
      <c r="BD883" s="3">
        <f t="shared" ca="1" si="215"/>
        <v>91523300</v>
      </c>
      <c r="BE883" s="132"/>
      <c r="BF883" s="132"/>
      <c r="BG883" s="125"/>
      <c r="BJ883" s="68"/>
      <c r="BK883" s="68"/>
      <c r="BL883" s="68"/>
      <c r="BN883" s="169"/>
      <c r="BP883" s="68"/>
      <c r="BQ883" s="68"/>
      <c r="BR883" s="68"/>
      <c r="BU883" s="68"/>
      <c r="BV883" s="68"/>
      <c r="BW883" s="68"/>
      <c r="BX883" s="68"/>
      <c r="BZ883" s="237"/>
      <c r="CD883" s="237"/>
      <c r="CF883" s="68"/>
      <c r="CG883" s="68"/>
      <c r="CH883" s="237"/>
      <c r="CL883" s="237"/>
    </row>
    <row r="884" spans="1:90" x14ac:dyDescent="0.4">
      <c r="A884">
        <v>852</v>
      </c>
      <c r="B884" s="47">
        <f ca="1">IF(A884&gt;$A$8,"",OFFSET(InputPriceData!B$15,$A884+$A$11,0,1,1))</f>
        <v>44090</v>
      </c>
      <c r="C884" s="3">
        <f ca="1">IF(A884&gt;$A$8,"",OFFSET(InputPriceData!G$15,CalculationsAndCharts!$A884+$A$11,IF($C$5,8,0),1,1))</f>
        <v>82096000</v>
      </c>
      <c r="D884" s="4">
        <f ca="1">IF(A884&gt;$A$8,"",OFFSET(InputPriceData!C$15,CalculationsAndCharts!$A884+$A$11,IF($C$5,8,0),1,1))</f>
        <v>341.51001000000002</v>
      </c>
      <c r="E884" s="4">
        <f ca="1">IF(A884&gt;$A$8,"",OFFSET(InputPriceData!D$15,CalculationsAndCharts!$A884+$A$11,IF($C$5,8,0),1,1))</f>
        <v>343.05999800000001</v>
      </c>
      <c r="F884" s="4">
        <f ca="1">IF(A884&gt;$A$8,"",OFFSET(InputPriceData!E$15,CalculationsAndCharts!$A884+$A$11,IF($C$5,8,0),1,1))</f>
        <v>338.51998900000001</v>
      </c>
      <c r="G884" s="4">
        <f ca="1">IF(A884&gt;$A$8,"",OFFSET(InputPriceData!F$15,CalculationsAndCharts!$A884+$A$11,IF($C$5,8,0),1,1))</f>
        <v>338.82000699999998</v>
      </c>
      <c r="H884" s="282">
        <f t="shared" ca="1" si="202"/>
        <v>343.05999800000001</v>
      </c>
      <c r="I884" s="292">
        <f t="shared" ca="1" si="203"/>
        <v>338.51998900000001</v>
      </c>
      <c r="J884" s="50">
        <f t="shared" ca="1" si="204"/>
        <v>4.5400089999999977</v>
      </c>
      <c r="K884" s="282"/>
      <c r="L884" s="282"/>
      <c r="M884" s="292">
        <f t="shared" ca="1" si="205"/>
        <v>6.0841971127296208</v>
      </c>
      <c r="N884" s="291"/>
      <c r="P884" s="292">
        <f t="shared" ca="1" si="206"/>
        <v>335.49361368969414</v>
      </c>
      <c r="Q884" s="301">
        <f t="shared" ca="1" si="207"/>
        <v>341.57781080242376</v>
      </c>
      <c r="R884" s="301">
        <f t="shared" ca="1" si="208"/>
        <v>329.40941657696453</v>
      </c>
      <c r="S884" s="50"/>
      <c r="T884" s="292"/>
      <c r="U884" s="265"/>
      <c r="V884" s="292">
        <f t="shared" ca="1" si="209"/>
        <v>335.49361368969414</v>
      </c>
      <c r="W884" s="241">
        <f t="shared" ca="1" si="210"/>
        <v>3.3263933103058321</v>
      </c>
      <c r="X884" s="351">
        <f t="shared" ca="1" si="211"/>
        <v>11.064892454847392</v>
      </c>
      <c r="Y884" s="50">
        <f t="shared" ca="1" si="201"/>
        <v>4.8781525155538317</v>
      </c>
      <c r="Z884" s="265">
        <f t="shared" ca="1" si="212"/>
        <v>343.69815951555381</v>
      </c>
      <c r="AA884" s="265">
        <f t="shared" ca="1" si="213"/>
        <v>333.94185448444614</v>
      </c>
      <c r="AB884" s="292"/>
      <c r="AC884" s="37"/>
      <c r="AD884" s="50"/>
      <c r="AE884" s="228"/>
      <c r="AF884" s="50"/>
      <c r="AG884" s="50"/>
      <c r="AH884" s="228"/>
      <c r="AI884" s="50"/>
      <c r="AJ884" s="50"/>
      <c r="AK884" s="50"/>
      <c r="AL884" s="68"/>
      <c r="AM884" s="246"/>
      <c r="AN884" s="241"/>
      <c r="AO884" s="68"/>
      <c r="AP884" s="68"/>
      <c r="AQ884" s="241"/>
      <c r="AR884" s="241"/>
      <c r="AS884" s="228"/>
      <c r="AT884" s="194"/>
      <c r="AU884" s="37"/>
      <c r="AV884" s="68"/>
      <c r="AW884" s="228"/>
      <c r="AX884" s="241"/>
      <c r="AY884" s="38"/>
      <c r="AZ884" s="38"/>
      <c r="BA884" s="55"/>
      <c r="BB884" s="55"/>
      <c r="BC884" s="3" t="e">
        <f t="shared" ca="1" si="214"/>
        <v>#N/A</v>
      </c>
      <c r="BD884" s="3">
        <f t="shared" ca="1" si="215"/>
        <v>82096000</v>
      </c>
      <c r="BE884" s="132"/>
      <c r="BF884" s="132"/>
      <c r="BG884" s="125"/>
      <c r="BJ884" s="68"/>
      <c r="BK884" s="68"/>
      <c r="BL884" s="68"/>
      <c r="BN884" s="169"/>
      <c r="BP884" s="68"/>
      <c r="BQ884" s="68"/>
      <c r="BR884" s="68"/>
      <c r="BU884" s="68"/>
      <c r="BV884" s="68"/>
      <c r="BW884" s="68"/>
      <c r="BX884" s="68"/>
      <c r="BZ884" s="237"/>
      <c r="CD884" s="237"/>
      <c r="CF884" s="68"/>
      <c r="CG884" s="68"/>
      <c r="CH884" s="237"/>
      <c r="CL884" s="237"/>
    </row>
    <row r="885" spans="1:90" x14ac:dyDescent="0.4">
      <c r="A885">
        <v>853</v>
      </c>
      <c r="B885" s="47">
        <f ca="1">IF(A885&gt;$A$8,"",OFFSET(InputPriceData!B$15,$A885+$A$11,0,1,1))</f>
        <v>44089</v>
      </c>
      <c r="C885" s="3">
        <f ca="1">IF(A885&gt;$A$8,"",OFFSET(InputPriceData!G$15,CalculationsAndCharts!$A885+$A$11,IF($C$5,8,0),1,1))</f>
        <v>52920900</v>
      </c>
      <c r="D885" s="4">
        <f ca="1">IF(A885&gt;$A$8,"",OFFSET(InputPriceData!C$15,CalculationsAndCharts!$A885+$A$11,IF($C$5,8,0),1,1))</f>
        <v>341.11999500000002</v>
      </c>
      <c r="E885" s="4">
        <f ca="1">IF(A885&gt;$A$8,"",OFFSET(InputPriceData!D$15,CalculationsAndCharts!$A885+$A$11,IF($C$5,8,0),1,1))</f>
        <v>342.01998900000001</v>
      </c>
      <c r="F885" s="4">
        <f ca="1">IF(A885&gt;$A$8,"",OFFSET(InputPriceData!E$15,CalculationsAndCharts!$A885+$A$11,IF($C$5,8,0),1,1))</f>
        <v>338.47000100000002</v>
      </c>
      <c r="G885" s="4">
        <f ca="1">IF(A885&gt;$A$8,"",OFFSET(InputPriceData!F$15,CalculationsAndCharts!$A885+$A$11,IF($C$5,8,0),1,1))</f>
        <v>340.17001299999998</v>
      </c>
      <c r="H885" s="282">
        <f t="shared" ca="1" si="202"/>
        <v>342.01998900000001</v>
      </c>
      <c r="I885" s="292">
        <f t="shared" ca="1" si="203"/>
        <v>338.459991</v>
      </c>
      <c r="J885" s="50">
        <f t="shared" ca="1" si="204"/>
        <v>3.5599980000000073</v>
      </c>
      <c r="K885" s="282"/>
      <c r="L885" s="282"/>
      <c r="M885" s="292">
        <f t="shared" ca="1" si="205"/>
        <v>7.7381134806788507</v>
      </c>
      <c r="N885" s="291"/>
      <c r="P885" s="292">
        <f t="shared" ca="1" si="206"/>
        <v>334.73009859464952</v>
      </c>
      <c r="Q885" s="301">
        <f t="shared" ca="1" si="207"/>
        <v>342.46821207532838</v>
      </c>
      <c r="R885" s="301">
        <f t="shared" ca="1" si="208"/>
        <v>326.99198511397066</v>
      </c>
      <c r="S885" s="50"/>
      <c r="T885" s="292"/>
      <c r="U885" s="265"/>
      <c r="V885" s="292">
        <f t="shared" ca="1" si="209"/>
        <v>334.73009859464952</v>
      </c>
      <c r="W885" s="241">
        <f t="shared" ca="1" si="210"/>
        <v>5.4399144053504642</v>
      </c>
      <c r="X885" s="351">
        <f t="shared" ca="1" si="211"/>
        <v>29.592668737539494</v>
      </c>
      <c r="Y885" s="50">
        <f t="shared" ca="1" si="201"/>
        <v>4.8230267147946231</v>
      </c>
      <c r="Z885" s="265">
        <f t="shared" ca="1" si="212"/>
        <v>344.99303971479463</v>
      </c>
      <c r="AA885" s="265">
        <f t="shared" ca="1" si="213"/>
        <v>335.34698628520533</v>
      </c>
      <c r="AB885" s="292"/>
      <c r="AC885" s="37"/>
      <c r="AD885" s="50"/>
      <c r="AE885" s="228"/>
      <c r="AF885" s="50"/>
      <c r="AG885" s="50"/>
      <c r="AH885" s="228"/>
      <c r="AI885" s="50"/>
      <c r="AJ885" s="50"/>
      <c r="AK885" s="50"/>
      <c r="AL885" s="68"/>
      <c r="AM885" s="246"/>
      <c r="AN885" s="241"/>
      <c r="AO885" s="68"/>
      <c r="AP885" s="68"/>
      <c r="AQ885" s="241"/>
      <c r="AR885" s="241"/>
      <c r="AS885" s="228"/>
      <c r="AT885" s="194"/>
      <c r="AU885" s="37"/>
      <c r="AV885" s="68"/>
      <c r="AW885" s="228"/>
      <c r="AX885" s="241"/>
      <c r="AY885" s="38"/>
      <c r="AZ885" s="38"/>
      <c r="BA885" s="55"/>
      <c r="BB885" s="55"/>
      <c r="BC885" s="3">
        <f t="shared" ca="1" si="214"/>
        <v>52920900</v>
      </c>
      <c r="BD885" s="3" t="e">
        <f t="shared" ca="1" si="215"/>
        <v>#N/A</v>
      </c>
      <c r="BE885" s="132"/>
      <c r="BF885" s="132"/>
      <c r="BG885" s="125"/>
      <c r="BJ885" s="68"/>
      <c r="BK885" s="68"/>
      <c r="BL885" s="68"/>
      <c r="BN885" s="169"/>
      <c r="BP885" s="68"/>
      <c r="BQ885" s="68"/>
      <c r="BR885" s="68"/>
      <c r="BU885" s="68"/>
      <c r="BV885" s="68"/>
      <c r="BW885" s="68"/>
      <c r="BX885" s="68"/>
      <c r="BZ885" s="237"/>
      <c r="CD885" s="237"/>
      <c r="CF885" s="68"/>
      <c r="CG885" s="68"/>
      <c r="CH885" s="237"/>
      <c r="CL885" s="237"/>
    </row>
    <row r="886" spans="1:90" x14ac:dyDescent="0.4">
      <c r="A886">
        <v>854</v>
      </c>
      <c r="B886" s="47">
        <f ca="1">IF(A886&gt;$A$8,"",OFFSET(InputPriceData!B$15,$A886+$A$11,0,1,1))</f>
        <v>44088</v>
      </c>
      <c r="C886" s="3">
        <f ca="1">IF(A886&gt;$A$8,"",OFFSET(InputPriceData!G$15,CalculationsAndCharts!$A886+$A$11,IF($C$5,8,0),1,1))</f>
        <v>65605700</v>
      </c>
      <c r="D886" s="4">
        <f ca="1">IF(A886&gt;$A$8,"",OFFSET(InputPriceData!C$15,CalculationsAndCharts!$A886+$A$11,IF($C$5,8,0),1,1))</f>
        <v>337.48998999999998</v>
      </c>
      <c r="E886" s="4">
        <f ca="1">IF(A886&gt;$A$8,"",OFFSET(InputPriceData!D$15,CalculationsAndCharts!$A886+$A$11,IF($C$5,8,0),1,1))</f>
        <v>340.38000499999998</v>
      </c>
      <c r="F886" s="4">
        <f ca="1">IF(A886&gt;$A$8,"",OFFSET(InputPriceData!E$15,CalculationsAndCharts!$A886+$A$11,IF($C$5,8,0),1,1))</f>
        <v>334.22000100000002</v>
      </c>
      <c r="G886" s="4">
        <f ca="1">IF(A886&gt;$A$8,"",OFFSET(InputPriceData!F$15,CalculationsAndCharts!$A886+$A$11,IF($C$5,8,0),1,1))</f>
        <v>338.459991</v>
      </c>
      <c r="H886" s="282">
        <f t="shared" ca="1" si="202"/>
        <v>340.38000499999998</v>
      </c>
      <c r="I886" s="292">
        <f t="shared" ca="1" si="203"/>
        <v>334.05999800000001</v>
      </c>
      <c r="J886" s="50">
        <f t="shared" ca="1" si="204"/>
        <v>6.3200069999999755</v>
      </c>
      <c r="K886" s="282"/>
      <c r="L886" s="282"/>
      <c r="M886" s="292">
        <f t="shared" ca="1" si="205"/>
        <v>9.4196983383320685</v>
      </c>
      <c r="N886" s="291"/>
      <c r="P886" s="292">
        <f t="shared" ca="1" si="206"/>
        <v>334.21622014191735</v>
      </c>
      <c r="Q886" s="301">
        <f t="shared" ca="1" si="207"/>
        <v>343.63591848024942</v>
      </c>
      <c r="R886" s="301">
        <f t="shared" ca="1" si="208"/>
        <v>324.79652180358528</v>
      </c>
      <c r="S886" s="50"/>
      <c r="T886" s="292"/>
      <c r="U886" s="265"/>
      <c r="V886" s="292">
        <f t="shared" ca="1" si="209"/>
        <v>334.21622014191735</v>
      </c>
      <c r="W886" s="241">
        <f t="shared" ca="1" si="210"/>
        <v>4.2437708580826552</v>
      </c>
      <c r="X886" s="351">
        <f t="shared" ca="1" si="211"/>
        <v>18.009591095911595</v>
      </c>
      <c r="Y886" s="50">
        <f t="shared" ca="1" si="201"/>
        <v>4.670540254047193</v>
      </c>
      <c r="Z886" s="265">
        <f t="shared" ca="1" si="212"/>
        <v>343.13053125404718</v>
      </c>
      <c r="AA886" s="265">
        <f t="shared" ca="1" si="213"/>
        <v>333.78945074595282</v>
      </c>
      <c r="AB886" s="292"/>
      <c r="AC886" s="37"/>
      <c r="AD886" s="50"/>
      <c r="AE886" s="228"/>
      <c r="AF886" s="50"/>
      <c r="AG886" s="50"/>
      <c r="AH886" s="228"/>
      <c r="AI886" s="50"/>
      <c r="AJ886" s="50"/>
      <c r="AK886" s="50"/>
      <c r="AL886" s="68"/>
      <c r="AM886" s="246"/>
      <c r="AN886" s="241"/>
      <c r="AO886" s="68"/>
      <c r="AP886" s="68"/>
      <c r="AQ886" s="241"/>
      <c r="AR886" s="241"/>
      <c r="AS886" s="228"/>
      <c r="AT886" s="194"/>
      <c r="AU886" s="37"/>
      <c r="AV886" s="68"/>
      <c r="AW886" s="228"/>
      <c r="AX886" s="241"/>
      <c r="AY886" s="38"/>
      <c r="AZ886" s="38"/>
      <c r="BA886" s="55"/>
      <c r="BB886" s="55"/>
      <c r="BC886" s="3">
        <f t="shared" ca="1" si="214"/>
        <v>65605700</v>
      </c>
      <c r="BD886" s="3" t="e">
        <f t="shared" ca="1" si="215"/>
        <v>#N/A</v>
      </c>
      <c r="BE886" s="132"/>
      <c r="BF886" s="132"/>
      <c r="BG886" s="125"/>
      <c r="BJ886" s="68"/>
      <c r="BK886" s="68"/>
      <c r="BL886" s="68"/>
      <c r="BN886" s="169"/>
      <c r="BP886" s="68"/>
      <c r="BQ886" s="68"/>
      <c r="BR886" s="68"/>
      <c r="BU886" s="68"/>
      <c r="BV886" s="68"/>
      <c r="BW886" s="68"/>
      <c r="BX886" s="68"/>
      <c r="BZ886" s="237"/>
      <c r="CD886" s="237"/>
      <c r="CF886" s="68"/>
      <c r="CG886" s="68"/>
      <c r="CH886" s="237"/>
      <c r="CL886" s="237"/>
    </row>
    <row r="887" spans="1:90" x14ac:dyDescent="0.4">
      <c r="A887">
        <v>855</v>
      </c>
      <c r="B887" s="47">
        <f ca="1">IF(A887&gt;$A$8,"",OFFSET(InputPriceData!B$15,$A887+$A$11,0,1,1))</f>
        <v>44085</v>
      </c>
      <c r="C887" s="3">
        <f ca="1">IF(A887&gt;$A$8,"",OFFSET(InputPriceData!G$15,CalculationsAndCharts!$A887+$A$11,IF($C$5,8,0),1,1))</f>
        <v>84680200</v>
      </c>
      <c r="D887" s="4">
        <f ca="1">IF(A887&gt;$A$8,"",OFFSET(InputPriceData!C$15,CalculationsAndCharts!$A887+$A$11,IF($C$5,8,0),1,1))</f>
        <v>335.82000699999998</v>
      </c>
      <c r="E887" s="4">
        <f ca="1">IF(A887&gt;$A$8,"",OFFSET(InputPriceData!D$15,CalculationsAndCharts!$A887+$A$11,IF($C$5,8,0),1,1))</f>
        <v>336.97000100000002</v>
      </c>
      <c r="F887" s="4">
        <f ca="1">IF(A887&gt;$A$8,"",OFFSET(InputPriceData!E$15,CalculationsAndCharts!$A887+$A$11,IF($C$5,8,0),1,1))</f>
        <v>331</v>
      </c>
      <c r="G887" s="4">
        <f ca="1">IF(A887&gt;$A$8,"",OFFSET(InputPriceData!F$15,CalculationsAndCharts!$A887+$A$11,IF($C$5,8,0),1,1))</f>
        <v>334.05999800000001</v>
      </c>
      <c r="H887" s="282">
        <f t="shared" ca="1" si="202"/>
        <v>336.97000100000002</v>
      </c>
      <c r="I887" s="292">
        <f t="shared" ca="1" si="203"/>
        <v>331</v>
      </c>
      <c r="J887" s="50">
        <f t="shared" ca="1" si="204"/>
        <v>5.9700010000000248</v>
      </c>
      <c r="K887" s="282"/>
      <c r="L887" s="282"/>
      <c r="M887" s="292">
        <f t="shared" ca="1" si="205"/>
        <v>10.89012988470318</v>
      </c>
      <c r="N887" s="291"/>
      <c r="P887" s="292">
        <f t="shared" ca="1" si="206"/>
        <v>335.56353456997033</v>
      </c>
      <c r="Q887" s="301">
        <f t="shared" ca="1" si="207"/>
        <v>346.45366445467351</v>
      </c>
      <c r="R887" s="301">
        <f t="shared" ca="1" si="208"/>
        <v>324.67340468526714</v>
      </c>
      <c r="S887" s="50"/>
      <c r="T887" s="292"/>
      <c r="U887" s="265"/>
      <c r="V887" s="292">
        <f t="shared" ca="1" si="209"/>
        <v>335.56353456997033</v>
      </c>
      <c r="W887" s="241">
        <f t="shared" ca="1" si="210"/>
        <v>-1.503536569970322</v>
      </c>
      <c r="X887" s="351">
        <f t="shared" ca="1" si="211"/>
        <v>2.260622217238121</v>
      </c>
      <c r="Y887" s="50">
        <f t="shared" ca="1" si="201"/>
        <v>4.5842244893204294</v>
      </c>
      <c r="Z887" s="265">
        <f t="shared" ca="1" si="212"/>
        <v>338.64422248932044</v>
      </c>
      <c r="AA887" s="265">
        <f t="shared" ca="1" si="213"/>
        <v>329.47577351067957</v>
      </c>
      <c r="AB887" s="292"/>
      <c r="AC887" s="37"/>
      <c r="AD887" s="50"/>
      <c r="AE887" s="228"/>
      <c r="AF887" s="50"/>
      <c r="AG887" s="50"/>
      <c r="AH887" s="228"/>
      <c r="AI887" s="50"/>
      <c r="AJ887" s="50"/>
      <c r="AK887" s="50"/>
      <c r="AL887" s="68"/>
      <c r="AM887" s="246"/>
      <c r="AN887" s="241"/>
      <c r="AO887" s="68"/>
      <c r="AP887" s="68"/>
      <c r="AQ887" s="241"/>
      <c r="AR887" s="241"/>
      <c r="AS887" s="228"/>
      <c r="AT887" s="194"/>
      <c r="AU887" s="37"/>
      <c r="AV887" s="68"/>
      <c r="AW887" s="228"/>
      <c r="AX887" s="241"/>
      <c r="AY887" s="38"/>
      <c r="AZ887" s="38"/>
      <c r="BA887" s="55"/>
      <c r="BB887" s="55"/>
      <c r="BC887" s="3">
        <f t="shared" ca="1" si="214"/>
        <v>84680200</v>
      </c>
      <c r="BD887" s="3" t="e">
        <f t="shared" ca="1" si="215"/>
        <v>#N/A</v>
      </c>
      <c r="BE887" s="132"/>
      <c r="BF887" s="132"/>
      <c r="BG887" s="125"/>
      <c r="BJ887" s="68"/>
      <c r="BK887" s="68"/>
      <c r="BL887" s="68"/>
      <c r="BN887" s="169"/>
      <c r="BP887" s="68"/>
      <c r="BQ887" s="68"/>
      <c r="BR887" s="68"/>
      <c r="BU887" s="68"/>
      <c r="BV887" s="68"/>
      <c r="BW887" s="68"/>
      <c r="BX887" s="68"/>
      <c r="BZ887" s="237"/>
      <c r="CD887" s="237"/>
      <c r="CF887" s="68"/>
      <c r="CG887" s="68"/>
      <c r="CH887" s="237"/>
      <c r="CL887" s="237"/>
    </row>
    <row r="888" spans="1:90" x14ac:dyDescent="0.4">
      <c r="A888">
        <v>856</v>
      </c>
      <c r="B888" s="47">
        <f ca="1">IF(A888&gt;$A$8,"",OFFSET(InputPriceData!B$15,$A888+$A$11,0,1,1))</f>
        <v>44084</v>
      </c>
      <c r="C888" s="3">
        <f ca="1">IF(A888&gt;$A$8,"",OFFSET(InputPriceData!G$15,CalculationsAndCharts!$A888+$A$11,IF($C$5,8,0),1,1))</f>
        <v>90569500</v>
      </c>
      <c r="D888" s="4">
        <f ca="1">IF(A888&gt;$A$8,"",OFFSET(InputPriceData!C$15,CalculationsAndCharts!$A888+$A$11,IF($C$5,8,0),1,1))</f>
        <v>341.82000699999998</v>
      </c>
      <c r="E888" s="4">
        <f ca="1">IF(A888&gt;$A$8,"",OFFSET(InputPriceData!D$15,CalculationsAndCharts!$A888+$A$11,IF($C$5,8,0),1,1))</f>
        <v>342.52999899999998</v>
      </c>
      <c r="F888" s="4">
        <f ca="1">IF(A888&gt;$A$8,"",OFFSET(InputPriceData!E$15,CalculationsAndCharts!$A888+$A$11,IF($C$5,8,0),1,1))</f>
        <v>332.85000600000001</v>
      </c>
      <c r="G888" s="4">
        <f ca="1">IF(A888&gt;$A$8,"",OFFSET(InputPriceData!F$15,CalculationsAndCharts!$A888+$A$11,IF($C$5,8,0),1,1))</f>
        <v>333.89001500000001</v>
      </c>
      <c r="H888" s="282">
        <f t="shared" ca="1" si="202"/>
        <v>342.52999899999998</v>
      </c>
      <c r="I888" s="292">
        <f t="shared" ca="1" si="203"/>
        <v>332.85000600000001</v>
      </c>
      <c r="J888" s="50">
        <f t="shared" ca="1" si="204"/>
        <v>9.6799929999999677</v>
      </c>
      <c r="K888" s="282"/>
      <c r="L888" s="282"/>
      <c r="M888" s="292">
        <f t="shared" ca="1" si="205"/>
        <v>11.762222956444958</v>
      </c>
      <c r="N888" s="291"/>
      <c r="P888" s="292">
        <f t="shared" ca="1" si="206"/>
        <v>338.88734997491002</v>
      </c>
      <c r="Q888" s="301">
        <f t="shared" ca="1" si="207"/>
        <v>350.64957293135501</v>
      </c>
      <c r="R888" s="301">
        <f t="shared" ca="1" si="208"/>
        <v>327.12512701846504</v>
      </c>
      <c r="S888" s="50"/>
      <c r="T888" s="292"/>
      <c r="U888" s="265"/>
      <c r="V888" s="292">
        <f t="shared" ca="1" si="209"/>
        <v>338.88734997491002</v>
      </c>
      <c r="W888" s="241">
        <f t="shared" ca="1" si="210"/>
        <v>-4.997334974910018</v>
      </c>
      <c r="X888" s="351">
        <f t="shared" ca="1" si="211"/>
        <v>24.973356851458909</v>
      </c>
      <c r="Y888" s="50">
        <f t="shared" ca="1" si="201"/>
        <v>4.5763297001249539</v>
      </c>
      <c r="Z888" s="265">
        <f t="shared" ca="1" si="212"/>
        <v>338.46634470012498</v>
      </c>
      <c r="AA888" s="265">
        <f t="shared" ca="1" si="213"/>
        <v>329.31368529987503</v>
      </c>
      <c r="AB888" s="292"/>
      <c r="AC888" s="37"/>
      <c r="AD888" s="50"/>
      <c r="AE888" s="228"/>
      <c r="AF888" s="50"/>
      <c r="AG888" s="50"/>
      <c r="AH888" s="228"/>
      <c r="AI888" s="50"/>
      <c r="AJ888" s="50"/>
      <c r="AK888" s="50"/>
      <c r="AL888" s="68"/>
      <c r="AM888" s="246"/>
      <c r="AN888" s="241"/>
      <c r="AO888" s="68"/>
      <c r="AP888" s="68"/>
      <c r="AQ888" s="241"/>
      <c r="AR888" s="241"/>
      <c r="AS888" s="228"/>
      <c r="AT888" s="194"/>
      <c r="AU888" s="37"/>
      <c r="AV888" s="68"/>
      <c r="AW888" s="228"/>
      <c r="AX888" s="241"/>
      <c r="AY888" s="38"/>
      <c r="AZ888" s="38"/>
      <c r="BA888" s="55"/>
      <c r="BB888" s="55"/>
      <c r="BC888" s="3" t="e">
        <f t="shared" ca="1" si="214"/>
        <v>#N/A</v>
      </c>
      <c r="BD888" s="3">
        <f t="shared" ca="1" si="215"/>
        <v>90569500</v>
      </c>
      <c r="BE888" s="132"/>
      <c r="BF888" s="132"/>
      <c r="BG888" s="125"/>
      <c r="BJ888" s="68"/>
      <c r="BK888" s="68"/>
      <c r="BL888" s="68"/>
      <c r="BN888" s="169"/>
      <c r="BP888" s="68"/>
      <c r="BQ888" s="68"/>
      <c r="BR888" s="68"/>
      <c r="BU888" s="68"/>
      <c r="BV888" s="68"/>
      <c r="BW888" s="68"/>
      <c r="BX888" s="68"/>
      <c r="BZ888" s="237"/>
      <c r="CD888" s="237"/>
      <c r="CF888" s="68"/>
      <c r="CG888" s="68"/>
      <c r="CH888" s="237"/>
      <c r="CL888" s="237"/>
    </row>
    <row r="889" spans="1:90" x14ac:dyDescent="0.4">
      <c r="A889">
        <v>857</v>
      </c>
      <c r="B889" s="47">
        <f ca="1">IF(A889&gt;$A$8,"",OFFSET(InputPriceData!B$15,$A889+$A$11,0,1,1))</f>
        <v>44083</v>
      </c>
      <c r="C889" s="3">
        <f ca="1">IF(A889&gt;$A$8,"",OFFSET(InputPriceData!G$15,CalculationsAndCharts!$A889+$A$11,IF($C$5,8,0),1,1))</f>
        <v>91462300</v>
      </c>
      <c r="D889" s="4">
        <f ca="1">IF(A889&gt;$A$8,"",OFFSET(InputPriceData!C$15,CalculationsAndCharts!$A889+$A$11,IF($C$5,8,0),1,1))</f>
        <v>337.54998799999998</v>
      </c>
      <c r="E889" s="4">
        <f ca="1">IF(A889&gt;$A$8,"",OFFSET(InputPriceData!D$15,CalculationsAndCharts!$A889+$A$11,IF($C$5,8,0),1,1))</f>
        <v>342.459991</v>
      </c>
      <c r="F889" s="4">
        <f ca="1">IF(A889&gt;$A$8,"",OFFSET(InputPriceData!E$15,CalculationsAndCharts!$A889+$A$11,IF($C$5,8,0),1,1))</f>
        <v>336.60998499999999</v>
      </c>
      <c r="G889" s="4">
        <f ca="1">IF(A889&gt;$A$8,"",OFFSET(InputPriceData!F$15,CalculationsAndCharts!$A889+$A$11,IF($C$5,8,0),1,1))</f>
        <v>339.790009</v>
      </c>
      <c r="H889" s="282">
        <f t="shared" ca="1" si="202"/>
        <v>342.459991</v>
      </c>
      <c r="I889" s="292">
        <f t="shared" ca="1" si="203"/>
        <v>333.209991</v>
      </c>
      <c r="J889" s="50">
        <f t="shared" ca="1" si="204"/>
        <v>9.25</v>
      </c>
      <c r="K889" s="282"/>
      <c r="L889" s="282"/>
      <c r="M889" s="292">
        <f t="shared" ca="1" si="205"/>
        <v>11.820783826812207</v>
      </c>
      <c r="N889" s="291"/>
      <c r="P889" s="292">
        <f t="shared" ca="1" si="206"/>
        <v>342.03902833451519</v>
      </c>
      <c r="Q889" s="301">
        <f t="shared" ca="1" si="207"/>
        <v>353.8598121613274</v>
      </c>
      <c r="R889" s="301">
        <f t="shared" ca="1" si="208"/>
        <v>330.21824450770299</v>
      </c>
      <c r="S889" s="50"/>
      <c r="T889" s="292"/>
      <c r="U889" s="265"/>
      <c r="V889" s="292">
        <f t="shared" ca="1" si="209"/>
        <v>342.03902833451519</v>
      </c>
      <c r="W889" s="241">
        <f t="shared" ca="1" si="210"/>
        <v>-2.2490193345151965</v>
      </c>
      <c r="X889" s="351">
        <f t="shared" ca="1" si="211"/>
        <v>5.0580879670231775</v>
      </c>
      <c r="Y889" s="50">
        <f t="shared" ca="1" si="201"/>
        <v>4.4414048774897772</v>
      </c>
      <c r="Z889" s="265">
        <f t="shared" ca="1" si="212"/>
        <v>344.23141387748979</v>
      </c>
      <c r="AA889" s="265">
        <f t="shared" ca="1" si="213"/>
        <v>335.34860412251021</v>
      </c>
      <c r="AB889" s="292"/>
      <c r="AC889" s="37"/>
      <c r="AD889" s="50"/>
      <c r="AE889" s="228"/>
      <c r="AF889" s="50"/>
      <c r="AG889" s="50"/>
      <c r="AH889" s="228"/>
      <c r="AI889" s="50"/>
      <c r="AJ889" s="50"/>
      <c r="AK889" s="50"/>
      <c r="AL889" s="68"/>
      <c r="AM889" s="246"/>
      <c r="AN889" s="241"/>
      <c r="AO889" s="68"/>
      <c r="AP889" s="68"/>
      <c r="AQ889" s="241"/>
      <c r="AR889" s="241"/>
      <c r="AS889" s="228"/>
      <c r="AT889" s="194"/>
      <c r="AU889" s="37"/>
      <c r="AV889" s="68"/>
      <c r="AW889" s="228"/>
      <c r="AX889" s="241"/>
      <c r="AY889" s="38"/>
      <c r="AZ889" s="38"/>
      <c r="BA889" s="55"/>
      <c r="BB889" s="55"/>
      <c r="BC889" s="3">
        <f t="shared" ca="1" si="214"/>
        <v>91462300</v>
      </c>
      <c r="BD889" s="3" t="e">
        <f t="shared" ca="1" si="215"/>
        <v>#N/A</v>
      </c>
      <c r="BE889" s="132"/>
      <c r="BF889" s="132"/>
      <c r="BG889" s="125"/>
      <c r="BJ889" s="68"/>
      <c r="BK889" s="68"/>
      <c r="BL889" s="68"/>
      <c r="BN889" s="169"/>
      <c r="BP889" s="68"/>
      <c r="BQ889" s="68"/>
      <c r="BR889" s="68"/>
      <c r="BU889" s="68"/>
      <c r="BV889" s="68"/>
      <c r="BW889" s="68"/>
      <c r="BX889" s="68"/>
      <c r="BZ889" s="237"/>
      <c r="CD889" s="237"/>
      <c r="CF889" s="68"/>
      <c r="CG889" s="68"/>
      <c r="CH889" s="237"/>
      <c r="CL889" s="237"/>
    </row>
    <row r="890" spans="1:90" x14ac:dyDescent="0.4">
      <c r="A890">
        <v>858</v>
      </c>
      <c r="B890" s="47">
        <f ca="1">IF(A890&gt;$A$8,"",OFFSET(InputPriceData!B$15,$A890+$A$11,0,1,1))</f>
        <v>44082</v>
      </c>
      <c r="C890" s="3">
        <f ca="1">IF(A890&gt;$A$8,"",OFFSET(InputPriceData!G$15,CalculationsAndCharts!$A890+$A$11,IF($C$5,8,0),1,1))</f>
        <v>114465300</v>
      </c>
      <c r="D890" s="4">
        <f ca="1">IF(A890&gt;$A$8,"",OFFSET(InputPriceData!C$15,CalculationsAndCharts!$A890+$A$11,IF($C$5,8,0),1,1))</f>
        <v>336.709991</v>
      </c>
      <c r="E890" s="4">
        <f ca="1">IF(A890&gt;$A$8,"",OFFSET(InputPriceData!D$15,CalculationsAndCharts!$A890+$A$11,IF($C$5,8,0),1,1))</f>
        <v>342.64001500000001</v>
      </c>
      <c r="F890" s="4">
        <f ca="1">IF(A890&gt;$A$8,"",OFFSET(InputPriceData!E$15,CalculationsAndCharts!$A890+$A$11,IF($C$5,8,0),1,1))</f>
        <v>332.88000499999998</v>
      </c>
      <c r="G890" s="4">
        <f ca="1">IF(A890&gt;$A$8,"",OFFSET(InputPriceData!F$15,CalculationsAndCharts!$A890+$A$11,IF($C$5,8,0),1,1))</f>
        <v>333.209991</v>
      </c>
      <c r="H890" s="282">
        <f t="shared" ca="1" si="202"/>
        <v>342.64001500000001</v>
      </c>
      <c r="I890" s="292">
        <f t="shared" ca="1" si="203"/>
        <v>332.88000499999998</v>
      </c>
      <c r="J890" s="50">
        <f t="shared" ca="1" si="204"/>
        <v>9.7600100000000225</v>
      </c>
      <c r="K890" s="282"/>
      <c r="L890" s="282"/>
      <c r="M890" s="292">
        <f t="shared" ca="1" si="205"/>
        <v>11.601937680278034</v>
      </c>
      <c r="N890" s="291"/>
      <c r="P890" s="292">
        <f t="shared" ca="1" si="206"/>
        <v>346.48202435290875</v>
      </c>
      <c r="Q890" s="301">
        <f t="shared" ca="1" si="207"/>
        <v>358.08396203318676</v>
      </c>
      <c r="R890" s="301">
        <f t="shared" ca="1" si="208"/>
        <v>334.88008667263074</v>
      </c>
      <c r="S890" s="50"/>
      <c r="T890" s="292"/>
      <c r="U890" s="265"/>
      <c r="V890" s="292">
        <f t="shared" ca="1" si="209"/>
        <v>346.48202435290875</v>
      </c>
      <c r="W890" s="241">
        <f t="shared" ca="1" si="210"/>
        <v>-13.27203335290875</v>
      </c>
      <c r="X890" s="351">
        <f t="shared" ca="1" si="211"/>
        <v>176.14686932072226</v>
      </c>
      <c r="Y890" s="50">
        <f t="shared" ca="1" si="201"/>
        <v>4.470551491380661</v>
      </c>
      <c r="Z890" s="265">
        <f t="shared" ca="1" si="212"/>
        <v>337.68054249138066</v>
      </c>
      <c r="AA890" s="265">
        <f t="shared" ca="1" si="213"/>
        <v>328.73943950861934</v>
      </c>
      <c r="AB890" s="292"/>
      <c r="AC890" s="37"/>
      <c r="AD890" s="50"/>
      <c r="AE890" s="228"/>
      <c r="AF890" s="50"/>
      <c r="AG890" s="50"/>
      <c r="AH890" s="228"/>
      <c r="AI890" s="50"/>
      <c r="AJ890" s="50"/>
      <c r="AK890" s="50"/>
      <c r="AL890" s="68"/>
      <c r="AM890" s="246"/>
      <c r="AN890" s="241"/>
      <c r="AO890" s="68"/>
      <c r="AP890" s="68"/>
      <c r="AQ890" s="241"/>
      <c r="AR890" s="241"/>
      <c r="AS890" s="228"/>
      <c r="AT890" s="194"/>
      <c r="AU890" s="37"/>
      <c r="AV890" s="68"/>
      <c r="AW890" s="228"/>
      <c r="AX890" s="241"/>
      <c r="AY890" s="38"/>
      <c r="AZ890" s="38"/>
      <c r="BA890" s="55"/>
      <c r="BB890" s="55"/>
      <c r="BC890" s="3" t="e">
        <f t="shared" ca="1" si="214"/>
        <v>#N/A</v>
      </c>
      <c r="BD890" s="3">
        <f t="shared" ca="1" si="215"/>
        <v>114465300</v>
      </c>
      <c r="BE890" s="132"/>
      <c r="BF890" s="132"/>
      <c r="BG890" s="125"/>
      <c r="BJ890" s="68"/>
      <c r="BK890" s="68"/>
      <c r="BL890" s="68"/>
      <c r="BN890" s="169"/>
      <c r="BP890" s="68"/>
      <c r="BQ890" s="68"/>
      <c r="BR890" s="68"/>
      <c r="BU890" s="68"/>
      <c r="BV890" s="68"/>
      <c r="BW890" s="68"/>
      <c r="BX890" s="68"/>
      <c r="BZ890" s="237"/>
      <c r="CD890" s="237"/>
      <c r="CF890" s="68"/>
      <c r="CG890" s="68"/>
      <c r="CH890" s="237"/>
      <c r="CL890" s="237"/>
    </row>
    <row r="891" spans="1:90" x14ac:dyDescent="0.4">
      <c r="A891">
        <v>859</v>
      </c>
      <c r="B891" s="47">
        <f ca="1">IF(A891&gt;$A$8,"",OFFSET(InputPriceData!B$15,$A891+$A$11,0,1,1))</f>
        <v>44078</v>
      </c>
      <c r="C891" s="3">
        <f ca="1">IF(A891&gt;$A$8,"",OFFSET(InputPriceData!G$15,CalculationsAndCharts!$A891+$A$11,IF($C$5,8,0),1,1))</f>
        <v>139156300</v>
      </c>
      <c r="D891" s="4">
        <f ca="1">IF(A891&gt;$A$8,"",OFFSET(InputPriceData!C$15,CalculationsAndCharts!$A891+$A$11,IF($C$5,8,0),1,1))</f>
        <v>346.13000499999998</v>
      </c>
      <c r="E891" s="4">
        <f ca="1">IF(A891&gt;$A$8,"",OFFSET(InputPriceData!D$15,CalculationsAndCharts!$A891+$A$11,IF($C$5,8,0),1,1))</f>
        <v>347.82998700000002</v>
      </c>
      <c r="F891" s="4">
        <f ca="1">IF(A891&gt;$A$8,"",OFFSET(InputPriceData!E$15,CalculationsAndCharts!$A891+$A$11,IF($C$5,8,0),1,1))</f>
        <v>334.86999500000002</v>
      </c>
      <c r="G891" s="4">
        <f ca="1">IF(A891&gt;$A$8,"",OFFSET(InputPriceData!F$15,CalculationsAndCharts!$A891+$A$11,IF($C$5,8,0),1,1))</f>
        <v>342.57000699999998</v>
      </c>
      <c r="H891" s="282">
        <f t="shared" ca="1" si="202"/>
        <v>347.82998700000002</v>
      </c>
      <c r="I891" s="292">
        <f t="shared" ca="1" si="203"/>
        <v>334.86999500000002</v>
      </c>
      <c r="J891" s="50">
        <f t="shared" ca="1" si="204"/>
        <v>12.959992</v>
      </c>
      <c r="K891" s="282"/>
      <c r="L891" s="282"/>
      <c r="M891" s="292">
        <f t="shared" ca="1" si="205"/>
        <v>10.079162362300874</v>
      </c>
      <c r="N891" s="291"/>
      <c r="P891" s="292">
        <f t="shared" ca="1" si="206"/>
        <v>351.48826582084143</v>
      </c>
      <c r="Q891" s="301">
        <f t="shared" ca="1" si="207"/>
        <v>361.56742818314228</v>
      </c>
      <c r="R891" s="301">
        <f t="shared" ca="1" si="208"/>
        <v>341.40910345854059</v>
      </c>
      <c r="S891" s="50"/>
      <c r="T891" s="292"/>
      <c r="U891" s="265"/>
      <c r="V891" s="292">
        <f t="shared" ca="1" si="209"/>
        <v>351.48826582084143</v>
      </c>
      <c r="W891" s="241">
        <f t="shared" ca="1" si="210"/>
        <v>-8.9182588208414586</v>
      </c>
      <c r="X891" s="351">
        <f t="shared" ca="1" si="211"/>
        <v>79.535340395516485</v>
      </c>
      <c r="Y891" s="50">
        <f t="shared" ca="1" si="201"/>
        <v>3.343744891516133</v>
      </c>
      <c r="Z891" s="265">
        <f t="shared" ca="1" si="212"/>
        <v>345.91375189151609</v>
      </c>
      <c r="AA891" s="265">
        <f t="shared" ca="1" si="213"/>
        <v>339.22626210848387</v>
      </c>
      <c r="AB891" s="292"/>
      <c r="AC891" s="37"/>
      <c r="AD891" s="50"/>
      <c r="AE891" s="228"/>
      <c r="AF891" s="50"/>
      <c r="AG891" s="50"/>
      <c r="AH891" s="228"/>
      <c r="AI891" s="50"/>
      <c r="AJ891" s="50"/>
      <c r="AK891" s="50"/>
      <c r="AL891" s="68"/>
      <c r="AM891" s="246"/>
      <c r="AN891" s="241"/>
      <c r="AO891" s="68"/>
      <c r="AP891" s="68"/>
      <c r="AQ891" s="241"/>
      <c r="AR891" s="241"/>
      <c r="AS891" s="228"/>
      <c r="AT891" s="194"/>
      <c r="AU891" s="37"/>
      <c r="AV891" s="68"/>
      <c r="AW891" s="228"/>
      <c r="AX891" s="241"/>
      <c r="AY891" s="38"/>
      <c r="AZ891" s="38"/>
      <c r="BA891" s="55"/>
      <c r="BB891" s="55"/>
      <c r="BC891" s="3" t="e">
        <f t="shared" ca="1" si="214"/>
        <v>#N/A</v>
      </c>
      <c r="BD891" s="3">
        <f t="shared" ca="1" si="215"/>
        <v>139156300</v>
      </c>
      <c r="BE891" s="132"/>
      <c r="BF891" s="132"/>
      <c r="BG891" s="125"/>
      <c r="BJ891" s="68"/>
      <c r="BK891" s="68"/>
      <c r="BL891" s="68"/>
      <c r="BN891" s="169"/>
      <c r="BP891" s="68"/>
      <c r="BQ891" s="68"/>
      <c r="BR891" s="68"/>
      <c r="BU891" s="68"/>
      <c r="BV891" s="68"/>
      <c r="BW891" s="68"/>
      <c r="BX891" s="68"/>
      <c r="BZ891" s="237"/>
      <c r="CD891" s="237"/>
      <c r="CF891" s="68"/>
      <c r="CG891" s="68"/>
      <c r="CH891" s="237"/>
      <c r="CL891" s="237"/>
    </row>
    <row r="892" spans="1:90" x14ac:dyDescent="0.4">
      <c r="A892">
        <v>860</v>
      </c>
      <c r="B892" s="47">
        <f ca="1">IF(A892&gt;$A$8,"",OFFSET(InputPriceData!B$15,$A892+$A$11,0,1,1))</f>
        <v>44077</v>
      </c>
      <c r="C892" s="3">
        <f ca="1">IF(A892&gt;$A$8,"",OFFSET(InputPriceData!G$15,CalculationsAndCharts!$A892+$A$11,IF($C$5,8,0),1,1))</f>
        <v>148011100</v>
      </c>
      <c r="D892" s="4">
        <f ca="1">IF(A892&gt;$A$8,"",OFFSET(InputPriceData!C$15,CalculationsAndCharts!$A892+$A$11,IF($C$5,8,0),1,1))</f>
        <v>355.86999500000002</v>
      </c>
      <c r="E892" s="4">
        <f ca="1">IF(A892&gt;$A$8,"",OFFSET(InputPriceData!D$15,CalculationsAndCharts!$A892+$A$11,IF($C$5,8,0),1,1))</f>
        <v>356.38000499999998</v>
      </c>
      <c r="F892" s="4">
        <f ca="1">IF(A892&gt;$A$8,"",OFFSET(InputPriceData!E$15,CalculationsAndCharts!$A892+$A$11,IF($C$5,8,0),1,1))</f>
        <v>342.58999599999999</v>
      </c>
      <c r="G892" s="4">
        <f ca="1">IF(A892&gt;$A$8,"",OFFSET(InputPriceData!F$15,CalculationsAndCharts!$A892+$A$11,IF($C$5,8,0),1,1))</f>
        <v>345.39001500000001</v>
      </c>
      <c r="H892" s="282">
        <f t="shared" ca="1" si="202"/>
        <v>357.70001200000002</v>
      </c>
      <c r="I892" s="292">
        <f t="shared" ca="1" si="203"/>
        <v>342.58999599999999</v>
      </c>
      <c r="J892" s="50">
        <f t="shared" ca="1" si="204"/>
        <v>15.11001600000003</v>
      </c>
      <c r="K892" s="282"/>
      <c r="L892" s="282"/>
      <c r="M892" s="292">
        <f t="shared" ca="1" si="205"/>
        <v>6.5312711790683622</v>
      </c>
      <c r="N892" s="291"/>
      <c r="P892" s="292">
        <f t="shared" ca="1" si="206"/>
        <v>354.58815490762657</v>
      </c>
      <c r="Q892" s="301">
        <f t="shared" ca="1" si="207"/>
        <v>361.11942608669494</v>
      </c>
      <c r="R892" s="301">
        <f t="shared" ca="1" si="208"/>
        <v>348.0568837285582</v>
      </c>
      <c r="S892" s="50"/>
      <c r="T892" s="292"/>
      <c r="U892" s="265"/>
      <c r="V892" s="292">
        <f t="shared" ca="1" si="209"/>
        <v>354.58815490762657</v>
      </c>
      <c r="W892" s="241">
        <f t="shared" ca="1" si="210"/>
        <v>-9.1981399076265689</v>
      </c>
      <c r="X892" s="351">
        <f t="shared" ca="1" si="211"/>
        <v>84.605777760272503</v>
      </c>
      <c r="Y892" s="50">
        <f t="shared" ca="1" si="201"/>
        <v>2.6897941687038949</v>
      </c>
      <c r="Z892" s="265">
        <f t="shared" ca="1" si="212"/>
        <v>348.07980916870389</v>
      </c>
      <c r="AA892" s="265">
        <f t="shared" ca="1" si="213"/>
        <v>342.70022083129612</v>
      </c>
      <c r="AB892" s="292"/>
      <c r="AC892" s="37"/>
      <c r="AD892" s="50"/>
      <c r="AE892" s="228"/>
      <c r="AF892" s="50"/>
      <c r="AG892" s="50"/>
      <c r="AH892" s="228"/>
      <c r="AI892" s="50"/>
      <c r="AJ892" s="50"/>
      <c r="AK892" s="50"/>
      <c r="AL892" s="68"/>
      <c r="AM892" s="246"/>
      <c r="AN892" s="241"/>
      <c r="AO892" s="68"/>
      <c r="AP892" s="68"/>
      <c r="AQ892" s="241"/>
      <c r="AR892" s="241"/>
      <c r="AS892" s="228"/>
      <c r="AT892" s="194"/>
      <c r="AU892" s="37"/>
      <c r="AV892" s="68"/>
      <c r="AW892" s="228"/>
      <c r="AX892" s="241"/>
      <c r="AY892" s="38"/>
      <c r="AZ892" s="38"/>
      <c r="BA892" s="55"/>
      <c r="BB892" s="55"/>
      <c r="BC892" s="3" t="e">
        <f t="shared" ca="1" si="214"/>
        <v>#N/A</v>
      </c>
      <c r="BD892" s="3">
        <f t="shared" ca="1" si="215"/>
        <v>148011100</v>
      </c>
      <c r="BE892" s="132"/>
      <c r="BF892" s="132"/>
      <c r="BG892" s="125"/>
      <c r="BJ892" s="68"/>
      <c r="BK892" s="68"/>
      <c r="BL892" s="68"/>
      <c r="BN892" s="169"/>
      <c r="BP892" s="68"/>
      <c r="BQ892" s="68"/>
      <c r="BR892" s="68"/>
      <c r="BU892" s="68"/>
      <c r="BV892" s="68"/>
      <c r="BW892" s="68"/>
      <c r="BX892" s="68"/>
      <c r="BZ892" s="237"/>
      <c r="CD892" s="237"/>
      <c r="CF892" s="68"/>
      <c r="CG892" s="68"/>
      <c r="CH892" s="237"/>
      <c r="CL892" s="237"/>
    </row>
    <row r="893" spans="1:90" x14ac:dyDescent="0.4">
      <c r="A893">
        <v>861</v>
      </c>
      <c r="B893" s="47">
        <f ca="1">IF(A893&gt;$A$8,"",OFFSET(InputPriceData!B$15,$A893+$A$11,0,1,1))</f>
        <v>44076</v>
      </c>
      <c r="C893" s="3">
        <f ca="1">IF(A893&gt;$A$8,"",OFFSET(InputPriceData!G$15,CalculationsAndCharts!$A893+$A$11,IF($C$5,8,0),1,1))</f>
        <v>69540000</v>
      </c>
      <c r="D893" s="4">
        <f ca="1">IF(A893&gt;$A$8,"",OFFSET(InputPriceData!C$15,CalculationsAndCharts!$A893+$A$11,IF($C$5,8,0),1,1))</f>
        <v>354.67001299999998</v>
      </c>
      <c r="E893" s="4">
        <f ca="1">IF(A893&gt;$A$8,"",OFFSET(InputPriceData!D$15,CalculationsAndCharts!$A893+$A$11,IF($C$5,8,0),1,1))</f>
        <v>358.75</v>
      </c>
      <c r="F893" s="4">
        <f ca="1">IF(A893&gt;$A$8,"",OFFSET(InputPriceData!E$15,CalculationsAndCharts!$A893+$A$11,IF($C$5,8,0),1,1))</f>
        <v>353.42999300000002</v>
      </c>
      <c r="G893" s="4">
        <f ca="1">IF(A893&gt;$A$8,"",OFFSET(InputPriceData!F$15,CalculationsAndCharts!$A893+$A$11,IF($C$5,8,0),1,1))</f>
        <v>357.70001200000002</v>
      </c>
      <c r="H893" s="282">
        <f t="shared" ca="1" si="202"/>
        <v>358.75</v>
      </c>
      <c r="I893" s="292">
        <f t="shared" ca="1" si="203"/>
        <v>352.60000600000001</v>
      </c>
      <c r="J893" s="50">
        <f t="shared" ca="1" si="204"/>
        <v>6.1499939999999924</v>
      </c>
      <c r="K893" s="282"/>
      <c r="L893" s="282"/>
      <c r="M893" s="292">
        <f t="shared" ca="1" si="205"/>
        <v>3.6182117478614377</v>
      </c>
      <c r="N893" s="291"/>
      <c r="P893" s="292">
        <f t="shared" ca="1" si="206"/>
        <v>354.34985739241171</v>
      </c>
      <c r="Q893" s="301">
        <f t="shared" ca="1" si="207"/>
        <v>357.96806914027314</v>
      </c>
      <c r="R893" s="301">
        <f t="shared" ca="1" si="208"/>
        <v>350.73164564455027</v>
      </c>
      <c r="S893" s="50"/>
      <c r="T893" s="292"/>
      <c r="U893" s="265"/>
      <c r="V893" s="292">
        <f t="shared" ca="1" si="209"/>
        <v>354.34985739241171</v>
      </c>
      <c r="W893" s="241">
        <f t="shared" ca="1" si="210"/>
        <v>3.3501546075883084</v>
      </c>
      <c r="X893" s="351">
        <f t="shared" ca="1" si="211"/>
        <v>11.223535894745172</v>
      </c>
      <c r="Y893" s="50">
        <f t="shared" ca="1" si="201"/>
        <v>1.8246751814435964</v>
      </c>
      <c r="Z893" s="265">
        <f t="shared" ca="1" si="212"/>
        <v>359.5246871814436</v>
      </c>
      <c r="AA893" s="265">
        <f t="shared" ca="1" si="213"/>
        <v>355.87533681855643</v>
      </c>
      <c r="AB893" s="292"/>
      <c r="AC893" s="37"/>
      <c r="AD893" s="50"/>
      <c r="AE893" s="228"/>
      <c r="AF893" s="50"/>
      <c r="AG893" s="50"/>
      <c r="AH893" s="228"/>
      <c r="AI893" s="50"/>
      <c r="AJ893" s="50"/>
      <c r="AK893" s="50"/>
      <c r="AL893" s="68"/>
      <c r="AM893" s="246"/>
      <c r="AN893" s="241"/>
      <c r="AO893" s="68"/>
      <c r="AP893" s="68"/>
      <c r="AQ893" s="241"/>
      <c r="AR893" s="241"/>
      <c r="AS893" s="228"/>
      <c r="AT893" s="194"/>
      <c r="AU893" s="37"/>
      <c r="AV893" s="68"/>
      <c r="AW893" s="228"/>
      <c r="AX893" s="241"/>
      <c r="AY893" s="38"/>
      <c r="AZ893" s="38"/>
      <c r="BA893" s="55"/>
      <c r="BB893" s="55"/>
      <c r="BC893" s="3">
        <f t="shared" ca="1" si="214"/>
        <v>69540000</v>
      </c>
      <c r="BD893" s="3" t="e">
        <f t="shared" ca="1" si="215"/>
        <v>#N/A</v>
      </c>
      <c r="BE893" s="132"/>
      <c r="BF893" s="132"/>
      <c r="BG893" s="125"/>
      <c r="BJ893" s="68"/>
      <c r="BK893" s="68"/>
      <c r="BL893" s="68"/>
      <c r="BN893" s="169"/>
      <c r="BP893" s="68"/>
      <c r="BQ893" s="68"/>
      <c r="BR893" s="68"/>
      <c r="BU893" s="68"/>
      <c r="BV893" s="68"/>
      <c r="BW893" s="68"/>
      <c r="BX893" s="68"/>
      <c r="BZ893" s="237"/>
      <c r="CD893" s="237"/>
      <c r="CF893" s="68"/>
      <c r="CG893" s="68"/>
      <c r="CH893" s="237"/>
      <c r="CL893" s="237"/>
    </row>
    <row r="894" spans="1:90" x14ac:dyDescent="0.4">
      <c r="A894">
        <v>862</v>
      </c>
      <c r="B894" s="47">
        <f ca="1">IF(A894&gt;$A$8,"",OFFSET(InputPriceData!B$15,$A894+$A$11,0,1,1))</f>
        <v>44075</v>
      </c>
      <c r="C894" s="3">
        <f ca="1">IF(A894&gt;$A$8,"",OFFSET(InputPriceData!G$15,CalculationsAndCharts!$A894+$A$11,IF($C$5,8,0),1,1))</f>
        <v>54908700</v>
      </c>
      <c r="D894" s="4">
        <f ca="1">IF(A894&gt;$A$8,"",OFFSET(InputPriceData!C$15,CalculationsAndCharts!$A894+$A$11,IF($C$5,8,0),1,1))</f>
        <v>350.209991</v>
      </c>
      <c r="E894" s="4">
        <f ca="1">IF(A894&gt;$A$8,"",OFFSET(InputPriceData!D$15,CalculationsAndCharts!$A894+$A$11,IF($C$5,8,0),1,1))</f>
        <v>352.709991</v>
      </c>
      <c r="F894" s="4">
        <f ca="1">IF(A894&gt;$A$8,"",OFFSET(InputPriceData!E$15,CalculationsAndCharts!$A894+$A$11,IF($C$5,8,0),1,1))</f>
        <v>349.23998999999998</v>
      </c>
      <c r="G894" s="4">
        <f ca="1">IF(A894&gt;$A$8,"",OFFSET(InputPriceData!F$15,CalculationsAndCharts!$A894+$A$11,IF($C$5,8,0),1,1))</f>
        <v>352.60000600000001</v>
      </c>
      <c r="H894" s="282">
        <f t="shared" ca="1" si="202"/>
        <v>352.709991</v>
      </c>
      <c r="I894" s="292">
        <f t="shared" ca="1" si="203"/>
        <v>349.23998999999998</v>
      </c>
      <c r="J894" s="50">
        <f t="shared" ca="1" si="204"/>
        <v>3.4700010000000248</v>
      </c>
      <c r="K894" s="282"/>
      <c r="L894" s="282"/>
      <c r="M894" s="292">
        <f t="shared" ca="1" si="205"/>
        <v>2.8363008264138747</v>
      </c>
      <c r="N894" s="291"/>
      <c r="P894" s="292">
        <f t="shared" ca="1" si="206"/>
        <v>351.83860780650195</v>
      </c>
      <c r="Q894" s="301">
        <f t="shared" ca="1" si="207"/>
        <v>354.67490863291584</v>
      </c>
      <c r="R894" s="301">
        <f t="shared" ca="1" si="208"/>
        <v>349.00230698008806</v>
      </c>
      <c r="S894" s="50"/>
      <c r="T894" s="292"/>
      <c r="U894" s="265"/>
      <c r="V894" s="292">
        <f t="shared" ca="1" si="209"/>
        <v>351.83860780650195</v>
      </c>
      <c r="W894" s="241">
        <f t="shared" ca="1" si="210"/>
        <v>0.76139819349805293</v>
      </c>
      <c r="X894" s="351">
        <f t="shared" ca="1" si="211"/>
        <v>0.5797272090620984</v>
      </c>
      <c r="Y894" s="50">
        <f t="shared" ca="1" si="201"/>
        <v>1.7555837550407589</v>
      </c>
      <c r="Z894" s="265">
        <f t="shared" ca="1" si="212"/>
        <v>354.35558975504074</v>
      </c>
      <c r="AA894" s="265">
        <f t="shared" ca="1" si="213"/>
        <v>350.84442224495928</v>
      </c>
      <c r="AB894" s="292"/>
      <c r="AC894" s="37"/>
      <c r="AD894" s="50"/>
      <c r="AE894" s="228"/>
      <c r="AF894" s="50"/>
      <c r="AG894" s="50"/>
      <c r="AH894" s="228"/>
      <c r="AI894" s="50"/>
      <c r="AJ894" s="50"/>
      <c r="AK894" s="50"/>
      <c r="AL894" s="68"/>
      <c r="AM894" s="246"/>
      <c r="AN894" s="241"/>
      <c r="AO894" s="68"/>
      <c r="AP894" s="68"/>
      <c r="AQ894" s="241"/>
      <c r="AR894" s="241"/>
      <c r="AS894" s="228"/>
      <c r="AT894" s="194"/>
      <c r="AU894" s="37"/>
      <c r="AV894" s="68"/>
      <c r="AW894" s="228"/>
      <c r="AX894" s="241"/>
      <c r="AY894" s="38"/>
      <c r="AZ894" s="38"/>
      <c r="BA894" s="55"/>
      <c r="BB894" s="55"/>
      <c r="BC894" s="3">
        <f t="shared" ca="1" si="214"/>
        <v>54908700</v>
      </c>
      <c r="BD894" s="3" t="e">
        <f t="shared" ca="1" si="215"/>
        <v>#N/A</v>
      </c>
      <c r="BE894" s="132"/>
      <c r="BF894" s="132"/>
      <c r="BG894" s="125"/>
      <c r="BJ894" s="68"/>
      <c r="BK894" s="68"/>
      <c r="BL894" s="68"/>
      <c r="BN894" s="169"/>
      <c r="BP894" s="68"/>
      <c r="BQ894" s="68"/>
      <c r="BR894" s="68"/>
      <c r="BU894" s="68"/>
      <c r="BV894" s="68"/>
      <c r="BW894" s="68"/>
      <c r="BX894" s="68"/>
      <c r="BZ894" s="237"/>
      <c r="CD894" s="237"/>
      <c r="CF894" s="68"/>
      <c r="CG894" s="68"/>
      <c r="CH894" s="237"/>
      <c r="CL894" s="237"/>
    </row>
    <row r="895" spans="1:90" x14ac:dyDescent="0.4">
      <c r="A895">
        <v>863</v>
      </c>
      <c r="B895" s="47">
        <f ca="1">IF(A895&gt;$A$8,"",OFFSET(InputPriceData!B$15,$A895+$A$11,0,1,1))</f>
        <v>44074</v>
      </c>
      <c r="C895" s="3">
        <f ca="1">IF(A895&gt;$A$8,"",OFFSET(InputPriceData!G$15,CalculationsAndCharts!$A895+$A$11,IF($C$5,8,0),1,1))</f>
        <v>66099200</v>
      </c>
      <c r="D895" s="4">
        <f ca="1">IF(A895&gt;$A$8,"",OFFSET(InputPriceData!C$15,CalculationsAndCharts!$A895+$A$11,IF($C$5,8,0),1,1))</f>
        <v>350.35000600000001</v>
      </c>
      <c r="E895" s="4">
        <f ca="1">IF(A895&gt;$A$8,"",OFFSET(InputPriceData!D$15,CalculationsAndCharts!$A895+$A$11,IF($C$5,8,0),1,1))</f>
        <v>351.29998799999998</v>
      </c>
      <c r="F895" s="4">
        <f ca="1">IF(A895&gt;$A$8,"",OFFSET(InputPriceData!E$15,CalculationsAndCharts!$A895+$A$11,IF($C$5,8,0),1,1))</f>
        <v>349.05999800000001</v>
      </c>
      <c r="G895" s="4">
        <f ca="1">IF(A895&gt;$A$8,"",OFFSET(InputPriceData!F$15,CalculationsAndCharts!$A895+$A$11,IF($C$5,8,0),1,1))</f>
        <v>349.30999800000001</v>
      </c>
      <c r="H895" s="282">
        <f t="shared" ca="1" si="202"/>
        <v>351.29998799999998</v>
      </c>
      <c r="I895" s="292">
        <f t="shared" ca="1" si="203"/>
        <v>349.05999800000001</v>
      </c>
      <c r="J895" s="50">
        <f t="shared" ca="1" si="204"/>
        <v>2.2399899999999775</v>
      </c>
      <c r="K895" s="282"/>
      <c r="L895" s="282"/>
      <c r="M895" s="292">
        <f t="shared" ca="1" si="205"/>
        <v>2.8332076098961601</v>
      </c>
      <c r="N895" s="291"/>
      <c r="P895" s="292">
        <f t="shared" ca="1" si="206"/>
        <v>350.41860095828912</v>
      </c>
      <c r="Q895" s="301">
        <f t="shared" ca="1" si="207"/>
        <v>353.25180856818525</v>
      </c>
      <c r="R895" s="301">
        <f t="shared" ca="1" si="208"/>
        <v>347.58539334839298</v>
      </c>
      <c r="S895" s="50"/>
      <c r="T895" s="292"/>
      <c r="U895" s="265"/>
      <c r="V895" s="292">
        <f t="shared" ca="1" si="209"/>
        <v>350.41860095828912</v>
      </c>
      <c r="W895" s="241">
        <f t="shared" ca="1" si="210"/>
        <v>-1.1086029582891115</v>
      </c>
      <c r="X895" s="351">
        <f t="shared" ca="1" si="211"/>
        <v>1.2290005191273694</v>
      </c>
      <c r="Y895" s="50">
        <f t="shared" ca="1" si="201"/>
        <v>1.8240659781506161</v>
      </c>
      <c r="Z895" s="265">
        <f t="shared" ca="1" si="212"/>
        <v>351.13406397815061</v>
      </c>
      <c r="AA895" s="265">
        <f t="shared" ca="1" si="213"/>
        <v>347.48593202184941</v>
      </c>
      <c r="AB895" s="292"/>
      <c r="AC895" s="37"/>
      <c r="AD895" s="50"/>
      <c r="AE895" s="228"/>
      <c r="AF895" s="50"/>
      <c r="AG895" s="50"/>
      <c r="AH895" s="228"/>
      <c r="AI895" s="50"/>
      <c r="AJ895" s="50"/>
      <c r="AK895" s="50"/>
      <c r="AL895" s="68"/>
      <c r="AM895" s="246"/>
      <c r="AN895" s="241"/>
      <c r="AO895" s="68"/>
      <c r="AP895" s="68"/>
      <c r="AQ895" s="241"/>
      <c r="AR895" s="241"/>
      <c r="AS895" s="228"/>
      <c r="AT895" s="194"/>
      <c r="AU895" s="37"/>
      <c r="AV895" s="68"/>
      <c r="AW895" s="228"/>
      <c r="AX895" s="241"/>
      <c r="AY895" s="38"/>
      <c r="AZ895" s="38"/>
      <c r="BA895" s="55"/>
      <c r="BB895" s="55"/>
      <c r="BC895" s="3" t="e">
        <f t="shared" ca="1" si="214"/>
        <v>#N/A</v>
      </c>
      <c r="BD895" s="3">
        <f t="shared" ca="1" si="215"/>
        <v>66099200</v>
      </c>
      <c r="BE895" s="132"/>
      <c r="BF895" s="132"/>
      <c r="BG895" s="125"/>
      <c r="BJ895" s="68"/>
      <c r="BK895" s="68"/>
      <c r="BL895" s="68"/>
      <c r="BN895" s="169"/>
      <c r="BP895" s="68"/>
      <c r="BQ895" s="68"/>
      <c r="BR895" s="68"/>
      <c r="BU895" s="68"/>
      <c r="BV895" s="68"/>
      <c r="BW895" s="68"/>
      <c r="BX895" s="68"/>
      <c r="BZ895" s="237"/>
      <c r="CD895" s="237"/>
      <c r="CF895" s="68"/>
      <c r="CG895" s="68"/>
      <c r="CH895" s="237"/>
      <c r="CL895" s="237"/>
    </row>
    <row r="896" spans="1:90" x14ac:dyDescent="0.4">
      <c r="A896">
        <v>864</v>
      </c>
      <c r="B896" s="47">
        <f ca="1">IF(A896&gt;$A$8,"",OFFSET(InputPriceData!B$15,$A896+$A$11,0,1,1))</f>
        <v>44071</v>
      </c>
      <c r="C896" s="3">
        <f ca="1">IF(A896&gt;$A$8,"",OFFSET(InputPriceData!G$15,CalculationsAndCharts!$A896+$A$11,IF($C$5,8,0),1,1))</f>
        <v>48588900</v>
      </c>
      <c r="D896" s="4">
        <f ca="1">IF(A896&gt;$A$8,"",OFFSET(InputPriceData!C$15,CalculationsAndCharts!$A896+$A$11,IF($C$5,8,0),1,1))</f>
        <v>349.44000199999999</v>
      </c>
      <c r="E896" s="4">
        <f ca="1">IF(A896&gt;$A$8,"",OFFSET(InputPriceData!D$15,CalculationsAndCharts!$A896+$A$11,IF($C$5,8,0),1,1))</f>
        <v>350.72000100000002</v>
      </c>
      <c r="F896" s="4">
        <f ca="1">IF(A896&gt;$A$8,"",OFFSET(InputPriceData!E$15,CalculationsAndCharts!$A896+$A$11,IF($C$5,8,0),1,1))</f>
        <v>348.14999399999999</v>
      </c>
      <c r="G896" s="4">
        <f ca="1">IF(A896&gt;$A$8,"",OFFSET(InputPriceData!F$15,CalculationsAndCharts!$A896+$A$11,IF($C$5,8,0),1,1))</f>
        <v>350.57998700000002</v>
      </c>
      <c r="H896" s="282">
        <f t="shared" ca="1" si="202"/>
        <v>350.72000100000002</v>
      </c>
      <c r="I896" s="292">
        <f t="shared" ca="1" si="203"/>
        <v>348.14999399999999</v>
      </c>
      <c r="J896" s="50">
        <f t="shared" ca="1" si="204"/>
        <v>2.5700070000000323</v>
      </c>
      <c r="K896" s="282"/>
      <c r="L896" s="282"/>
      <c r="M896" s="292">
        <f t="shared" ca="1" si="205"/>
        <v>3.0550196055915269</v>
      </c>
      <c r="N896" s="291"/>
      <c r="P896" s="292">
        <f t="shared" ca="1" si="206"/>
        <v>348.77316115187864</v>
      </c>
      <c r="Q896" s="301">
        <f t="shared" ca="1" si="207"/>
        <v>351.82818075747019</v>
      </c>
      <c r="R896" s="301">
        <f t="shared" ca="1" si="208"/>
        <v>345.71814154628709</v>
      </c>
      <c r="S896" s="50"/>
      <c r="T896" s="292"/>
      <c r="U896" s="265"/>
      <c r="V896" s="292">
        <f t="shared" ca="1" si="209"/>
        <v>348.77316115187864</v>
      </c>
      <c r="W896" s="241">
        <f t="shared" ca="1" si="210"/>
        <v>1.8068258481213775</v>
      </c>
      <c r="X896" s="351">
        <f t="shared" ca="1" si="211"/>
        <v>3.2646196454395349</v>
      </c>
      <c r="Y896" s="50">
        <f t="shared" ca="1" si="201"/>
        <v>1.9104710023466318</v>
      </c>
      <c r="Z896" s="265">
        <f t="shared" ca="1" si="212"/>
        <v>352.49045800234666</v>
      </c>
      <c r="AA896" s="265">
        <f t="shared" ca="1" si="213"/>
        <v>348.66951599765338</v>
      </c>
      <c r="AB896" s="292"/>
      <c r="AC896" s="37"/>
      <c r="AD896" s="50"/>
      <c r="AE896" s="228"/>
      <c r="AF896" s="50"/>
      <c r="AG896" s="50"/>
      <c r="AH896" s="228"/>
      <c r="AI896" s="50"/>
      <c r="AJ896" s="50"/>
      <c r="AK896" s="50"/>
      <c r="AL896" s="68"/>
      <c r="AM896" s="246"/>
      <c r="AN896" s="241"/>
      <c r="AO896" s="68"/>
      <c r="AP896" s="68"/>
      <c r="AQ896" s="241"/>
      <c r="AR896" s="241"/>
      <c r="AS896" s="228"/>
      <c r="AT896" s="194"/>
      <c r="AU896" s="37"/>
      <c r="AV896" s="68"/>
      <c r="AW896" s="228"/>
      <c r="AX896" s="241"/>
      <c r="AY896" s="38"/>
      <c r="AZ896" s="38"/>
      <c r="BA896" s="55"/>
      <c r="BB896" s="55"/>
      <c r="BC896" s="3">
        <f t="shared" ca="1" si="214"/>
        <v>48588900</v>
      </c>
      <c r="BD896" s="3" t="e">
        <f t="shared" ca="1" si="215"/>
        <v>#N/A</v>
      </c>
      <c r="BE896" s="132"/>
      <c r="BF896" s="132"/>
      <c r="BG896" s="125"/>
      <c r="BJ896" s="68"/>
      <c r="BK896" s="68"/>
      <c r="BL896" s="68"/>
      <c r="BN896" s="169"/>
      <c r="BP896" s="68"/>
      <c r="BQ896" s="68"/>
      <c r="BR896" s="68"/>
      <c r="BU896" s="68"/>
      <c r="BV896" s="68"/>
      <c r="BW896" s="68"/>
      <c r="BX896" s="68"/>
      <c r="BZ896" s="237"/>
      <c r="CD896" s="237"/>
      <c r="CF896" s="68"/>
      <c r="CG896" s="68"/>
      <c r="CH896" s="237"/>
      <c r="CL896" s="237"/>
    </row>
    <row r="897" spans="1:90" x14ac:dyDescent="0.4">
      <c r="A897">
        <v>865</v>
      </c>
      <c r="B897" s="47">
        <f ca="1">IF(A897&gt;$A$8,"",OFFSET(InputPriceData!B$15,$A897+$A$11,0,1,1))</f>
        <v>44070</v>
      </c>
      <c r="C897" s="3">
        <f ca="1">IF(A897&gt;$A$8,"",OFFSET(InputPriceData!G$15,CalculationsAndCharts!$A897+$A$11,IF($C$5,8,0),1,1))</f>
        <v>58034100</v>
      </c>
      <c r="D897" s="4">
        <f ca="1">IF(A897&gt;$A$8,"",OFFSET(InputPriceData!C$15,CalculationsAndCharts!$A897+$A$11,IF($C$5,8,0),1,1))</f>
        <v>348.51001000000002</v>
      </c>
      <c r="E897" s="4">
        <f ca="1">IF(A897&gt;$A$8,"",OFFSET(InputPriceData!D$15,CalculationsAndCharts!$A897+$A$11,IF($C$5,8,0),1,1))</f>
        <v>349.89999399999999</v>
      </c>
      <c r="F897" s="4">
        <f ca="1">IF(A897&gt;$A$8,"",OFFSET(InputPriceData!E$15,CalculationsAndCharts!$A897+$A$11,IF($C$5,8,0),1,1))</f>
        <v>346.52999899999998</v>
      </c>
      <c r="G897" s="4">
        <f ca="1">IF(A897&gt;$A$8,"",OFFSET(InputPriceData!F$15,CalculationsAndCharts!$A897+$A$11,IF($C$5,8,0),1,1))</f>
        <v>348.32998700000002</v>
      </c>
      <c r="H897" s="282">
        <f t="shared" ca="1" si="202"/>
        <v>349.89999399999999</v>
      </c>
      <c r="I897" s="292">
        <f t="shared" ca="1" si="203"/>
        <v>346.52999899999998</v>
      </c>
      <c r="J897" s="50">
        <f t="shared" ca="1" si="204"/>
        <v>3.3699950000000172</v>
      </c>
      <c r="K897" s="282"/>
      <c r="L897" s="282"/>
      <c r="M897" s="292">
        <f t="shared" ca="1" si="205"/>
        <v>3.03961309460741</v>
      </c>
      <c r="N897" s="291"/>
      <c r="P897" s="292">
        <f t="shared" ca="1" si="206"/>
        <v>346.59570708549393</v>
      </c>
      <c r="Q897" s="301">
        <f t="shared" ca="1" si="207"/>
        <v>349.63532018010136</v>
      </c>
      <c r="R897" s="301">
        <f t="shared" ca="1" si="208"/>
        <v>343.5560939908865</v>
      </c>
      <c r="S897" s="50"/>
      <c r="T897" s="292"/>
      <c r="U897" s="265"/>
      <c r="V897" s="292">
        <f t="shared" ca="1" si="209"/>
        <v>346.59570708549393</v>
      </c>
      <c r="W897" s="241">
        <f t="shared" ca="1" si="210"/>
        <v>1.7342799145060894</v>
      </c>
      <c r="X897" s="351">
        <f t="shared" ca="1" si="211"/>
        <v>3.007726821859249</v>
      </c>
      <c r="Y897" s="50">
        <f t="shared" ca="1" si="201"/>
        <v>1.91264707681492</v>
      </c>
      <c r="Z897" s="265">
        <f t="shared" ca="1" si="212"/>
        <v>350.24263407681491</v>
      </c>
      <c r="AA897" s="265">
        <f t="shared" ca="1" si="213"/>
        <v>346.41733992318512</v>
      </c>
      <c r="AB897" s="292"/>
      <c r="AC897" s="37"/>
      <c r="AD897" s="50"/>
      <c r="AE897" s="228"/>
      <c r="AF897" s="50"/>
      <c r="AG897" s="50"/>
      <c r="AH897" s="228"/>
      <c r="AI897" s="50"/>
      <c r="AJ897" s="50"/>
      <c r="AK897" s="50"/>
      <c r="AL897" s="68"/>
      <c r="AM897" s="246"/>
      <c r="AN897" s="241"/>
      <c r="AO897" s="68"/>
      <c r="AP897" s="68"/>
      <c r="AQ897" s="241"/>
      <c r="AR897" s="241"/>
      <c r="AS897" s="228"/>
      <c r="AT897" s="194"/>
      <c r="AU897" s="37"/>
      <c r="AV897" s="68"/>
      <c r="AW897" s="228"/>
      <c r="AX897" s="241"/>
      <c r="AY897" s="38"/>
      <c r="AZ897" s="38"/>
      <c r="BA897" s="55"/>
      <c r="BB897" s="55"/>
      <c r="BC897" s="3">
        <f t="shared" ca="1" si="214"/>
        <v>58034100</v>
      </c>
      <c r="BD897" s="3" t="e">
        <f t="shared" ca="1" si="215"/>
        <v>#N/A</v>
      </c>
      <c r="BE897" s="132"/>
      <c r="BF897" s="132"/>
      <c r="BG897" s="125"/>
      <c r="BJ897" s="68"/>
      <c r="BK897" s="68"/>
      <c r="BL897" s="68"/>
      <c r="BN897" s="169"/>
      <c r="BP897" s="68"/>
      <c r="BQ897" s="68"/>
      <c r="BR897" s="68"/>
      <c r="BU897" s="68"/>
      <c r="BV897" s="68"/>
      <c r="BW897" s="68"/>
      <c r="BX897" s="68"/>
      <c r="BZ897" s="237"/>
      <c r="CD897" s="237"/>
      <c r="CF897" s="68"/>
      <c r="CG897" s="68"/>
      <c r="CH897" s="237"/>
      <c r="CL897" s="237"/>
    </row>
    <row r="898" spans="1:90" x14ac:dyDescent="0.4">
      <c r="A898">
        <v>866</v>
      </c>
      <c r="B898" s="47">
        <f ca="1">IF(A898&gt;$A$8,"",OFFSET(InputPriceData!B$15,$A898+$A$11,0,1,1))</f>
        <v>44069</v>
      </c>
      <c r="C898" s="3">
        <f ca="1">IF(A898&gt;$A$8,"",OFFSET(InputPriceData!G$15,CalculationsAndCharts!$A898+$A$11,IF($C$5,8,0),1,1))</f>
        <v>50790200</v>
      </c>
      <c r="D898" s="4">
        <f ca="1">IF(A898&gt;$A$8,"",OFFSET(InputPriceData!C$15,CalculationsAndCharts!$A898+$A$11,IF($C$5,8,0),1,1))</f>
        <v>344.76001000000002</v>
      </c>
      <c r="E898" s="4">
        <f ca="1">IF(A898&gt;$A$8,"",OFFSET(InputPriceData!D$15,CalculationsAndCharts!$A898+$A$11,IF($C$5,8,0),1,1))</f>
        <v>347.85998499999999</v>
      </c>
      <c r="F898" s="4">
        <f ca="1">IF(A898&gt;$A$8,"",OFFSET(InputPriceData!E$15,CalculationsAndCharts!$A898+$A$11,IF($C$5,8,0),1,1))</f>
        <v>344.17001299999998</v>
      </c>
      <c r="G898" s="4">
        <f ca="1">IF(A898&gt;$A$8,"",OFFSET(InputPriceData!F$15,CalculationsAndCharts!$A898+$A$11,IF($C$5,8,0),1,1))</f>
        <v>347.57000699999998</v>
      </c>
      <c r="H898" s="282">
        <f t="shared" ca="1" si="202"/>
        <v>347.85998499999999</v>
      </c>
      <c r="I898" s="292">
        <f t="shared" ca="1" si="203"/>
        <v>344.11999500000002</v>
      </c>
      <c r="J898" s="50">
        <f t="shared" ca="1" si="204"/>
        <v>3.7399899999999775</v>
      </c>
      <c r="K898" s="282"/>
      <c r="L898" s="282"/>
      <c r="M898" s="292">
        <f t="shared" ca="1" si="205"/>
        <v>2.7158797623158302</v>
      </c>
      <c r="N898" s="291"/>
      <c r="P898" s="292">
        <f t="shared" ca="1" si="206"/>
        <v>344.30172973189184</v>
      </c>
      <c r="Q898" s="301">
        <f t="shared" ca="1" si="207"/>
        <v>347.01760949420765</v>
      </c>
      <c r="R898" s="301">
        <f t="shared" ca="1" si="208"/>
        <v>341.58584996957603</v>
      </c>
      <c r="S898" s="50"/>
      <c r="T898" s="292"/>
      <c r="U898" s="265"/>
      <c r="V898" s="292">
        <f t="shared" ca="1" si="209"/>
        <v>344.30172973189184</v>
      </c>
      <c r="W898" s="241">
        <f t="shared" ca="1" si="210"/>
        <v>3.268277268108136</v>
      </c>
      <c r="X898" s="351">
        <f t="shared" ca="1" si="211"/>
        <v>10.681636301232381</v>
      </c>
      <c r="Y898" s="50">
        <f t="shared" ca="1" si="201"/>
        <v>1.873314532720685</v>
      </c>
      <c r="Z898" s="265">
        <f t="shared" ca="1" si="212"/>
        <v>349.44332153272069</v>
      </c>
      <c r="AA898" s="265">
        <f t="shared" ca="1" si="213"/>
        <v>345.69669246727926</v>
      </c>
      <c r="AB898" s="292"/>
      <c r="AC898" s="37"/>
      <c r="AD898" s="50"/>
      <c r="AE898" s="228"/>
      <c r="AF898" s="50"/>
      <c r="AG898" s="50"/>
      <c r="AH898" s="228"/>
      <c r="AI898" s="50"/>
      <c r="AJ898" s="50"/>
      <c r="AK898" s="50"/>
      <c r="AL898" s="68"/>
      <c r="AM898" s="246"/>
      <c r="AN898" s="241"/>
      <c r="AO898" s="68"/>
      <c r="AP898" s="68"/>
      <c r="AQ898" s="241"/>
      <c r="AR898" s="241"/>
      <c r="AS898" s="228"/>
      <c r="AT898" s="194"/>
      <c r="AU898" s="37"/>
      <c r="AV898" s="68"/>
      <c r="AW898" s="228"/>
      <c r="AX898" s="241"/>
      <c r="AY898" s="38"/>
      <c r="AZ898" s="38"/>
      <c r="BA898" s="55"/>
      <c r="BB898" s="55"/>
      <c r="BC898" s="3">
        <f t="shared" ca="1" si="214"/>
        <v>50790200</v>
      </c>
      <c r="BD898" s="3" t="e">
        <f t="shared" ca="1" si="215"/>
        <v>#N/A</v>
      </c>
      <c r="BE898" s="132"/>
      <c r="BF898" s="132"/>
      <c r="BG898" s="125"/>
      <c r="BJ898" s="68"/>
      <c r="BK898" s="68"/>
      <c r="BL898" s="68"/>
      <c r="BN898" s="169"/>
      <c r="BP898" s="68"/>
      <c r="BQ898" s="68"/>
      <c r="BR898" s="68"/>
      <c r="BU898" s="68"/>
      <c r="BV898" s="68"/>
      <c r="BW898" s="68"/>
      <c r="BX898" s="68"/>
      <c r="BZ898" s="237"/>
      <c r="CD898" s="237"/>
      <c r="CF898" s="68"/>
      <c r="CG898" s="68"/>
      <c r="CH898" s="237"/>
      <c r="CL898" s="237"/>
    </row>
    <row r="899" spans="1:90" x14ac:dyDescent="0.4">
      <c r="A899">
        <v>867</v>
      </c>
      <c r="B899" s="47">
        <f ca="1">IF(A899&gt;$A$8,"",OFFSET(InputPriceData!B$15,$A899+$A$11,0,1,1))</f>
        <v>44068</v>
      </c>
      <c r="C899" s="3">
        <f ca="1">IF(A899&gt;$A$8,"",OFFSET(InputPriceData!G$15,CalculationsAndCharts!$A899+$A$11,IF($C$5,8,0),1,1))</f>
        <v>38463400</v>
      </c>
      <c r="D899" s="4">
        <f ca="1">IF(A899&gt;$A$8,"",OFFSET(InputPriceData!C$15,CalculationsAndCharts!$A899+$A$11,IF($C$5,8,0),1,1))</f>
        <v>343.52999899999998</v>
      </c>
      <c r="E899" s="4">
        <f ca="1">IF(A899&gt;$A$8,"",OFFSET(InputPriceData!D$15,CalculationsAndCharts!$A899+$A$11,IF($C$5,8,0),1,1))</f>
        <v>344.209991</v>
      </c>
      <c r="F899" s="4">
        <f ca="1">IF(A899&gt;$A$8,"",OFFSET(InputPriceData!E$15,CalculationsAndCharts!$A899+$A$11,IF($C$5,8,0),1,1))</f>
        <v>342.26998900000001</v>
      </c>
      <c r="G899" s="4">
        <f ca="1">IF(A899&gt;$A$8,"",OFFSET(InputPriceData!F$15,CalculationsAndCharts!$A899+$A$11,IF($C$5,8,0),1,1))</f>
        <v>344.11999500000002</v>
      </c>
      <c r="H899" s="282">
        <f t="shared" ca="1" si="202"/>
        <v>344.209991</v>
      </c>
      <c r="I899" s="292">
        <f t="shared" ca="1" si="203"/>
        <v>342.26998900000001</v>
      </c>
      <c r="J899" s="50">
        <f t="shared" ca="1" si="204"/>
        <v>1.9400019999999927</v>
      </c>
      <c r="K899" s="282"/>
      <c r="L899" s="282"/>
      <c r="M899" s="292">
        <f t="shared" ca="1" si="205"/>
        <v>2.6703079275378112</v>
      </c>
      <c r="N899" s="291"/>
      <c r="P899" s="292">
        <f t="shared" ca="1" si="206"/>
        <v>342.2218746669638</v>
      </c>
      <c r="Q899" s="301">
        <f t="shared" ca="1" si="207"/>
        <v>344.89218259450161</v>
      </c>
      <c r="R899" s="301">
        <f t="shared" ca="1" si="208"/>
        <v>339.55156673942599</v>
      </c>
      <c r="S899" s="50"/>
      <c r="T899" s="292"/>
      <c r="U899" s="265"/>
      <c r="V899" s="292">
        <f t="shared" ca="1" si="209"/>
        <v>342.2218746669638</v>
      </c>
      <c r="W899" s="241">
        <f t="shared" ca="1" si="210"/>
        <v>1.8981203330362177</v>
      </c>
      <c r="X899" s="351">
        <f t="shared" ca="1" si="211"/>
        <v>3.6028607986855223</v>
      </c>
      <c r="Y899" s="50">
        <f t="shared" ca="1" si="201"/>
        <v>1.7506791734497453</v>
      </c>
      <c r="Z899" s="265">
        <f t="shared" ca="1" si="212"/>
        <v>345.87067417344974</v>
      </c>
      <c r="AA899" s="265">
        <f t="shared" ca="1" si="213"/>
        <v>342.36931582655029</v>
      </c>
      <c r="AB899" s="292"/>
      <c r="AC899" s="37"/>
      <c r="AD899" s="50"/>
      <c r="AE899" s="228"/>
      <c r="AF899" s="50"/>
      <c r="AG899" s="50"/>
      <c r="AH899" s="228"/>
      <c r="AI899" s="50"/>
      <c r="AJ899" s="50"/>
      <c r="AK899" s="50"/>
      <c r="AL899" s="68"/>
      <c r="AM899" s="246"/>
      <c r="AN899" s="241"/>
      <c r="AO899" s="68"/>
      <c r="AP899" s="68"/>
      <c r="AQ899" s="241"/>
      <c r="AR899" s="241"/>
      <c r="AS899" s="228"/>
      <c r="AT899" s="194"/>
      <c r="AU899" s="37"/>
      <c r="AV899" s="68"/>
      <c r="AW899" s="228"/>
      <c r="AX899" s="241"/>
      <c r="AY899" s="38"/>
      <c r="AZ899" s="38"/>
      <c r="BA899" s="55"/>
      <c r="BB899" s="55"/>
      <c r="BC899" s="3">
        <f t="shared" ca="1" si="214"/>
        <v>38463400</v>
      </c>
      <c r="BD899" s="3" t="e">
        <f t="shared" ca="1" si="215"/>
        <v>#N/A</v>
      </c>
      <c r="BE899" s="132"/>
      <c r="BF899" s="132"/>
      <c r="BG899" s="125"/>
      <c r="BJ899" s="68"/>
      <c r="BK899" s="68"/>
      <c r="BL899" s="68"/>
      <c r="BN899" s="169"/>
      <c r="BP899" s="68"/>
      <c r="BQ899" s="68"/>
      <c r="BR899" s="68"/>
      <c r="BU899" s="68"/>
      <c r="BV899" s="68"/>
      <c r="BW899" s="68"/>
      <c r="BX899" s="68"/>
      <c r="BZ899" s="237"/>
      <c r="CD899" s="237"/>
      <c r="CF899" s="68"/>
      <c r="CG899" s="68"/>
      <c r="CH899" s="237"/>
      <c r="CL899" s="237"/>
    </row>
    <row r="900" spans="1:90" x14ac:dyDescent="0.4">
      <c r="A900">
        <v>868</v>
      </c>
      <c r="B900" s="47">
        <f ca="1">IF(A900&gt;$A$8,"",OFFSET(InputPriceData!B$15,$A900+$A$11,0,1,1))</f>
        <v>44067</v>
      </c>
      <c r="C900" s="3">
        <f ca="1">IF(A900&gt;$A$8,"",OFFSET(InputPriceData!G$15,CalculationsAndCharts!$A900+$A$11,IF($C$5,8,0),1,1))</f>
        <v>48588700</v>
      </c>
      <c r="D900" s="4">
        <f ca="1">IF(A900&gt;$A$8,"",OFFSET(InputPriceData!C$15,CalculationsAndCharts!$A900+$A$11,IF($C$5,8,0),1,1))</f>
        <v>342.11999500000002</v>
      </c>
      <c r="E900" s="4">
        <f ca="1">IF(A900&gt;$A$8,"",OFFSET(InputPriceData!D$15,CalculationsAndCharts!$A900+$A$11,IF($C$5,8,0),1,1))</f>
        <v>343</v>
      </c>
      <c r="F900" s="4">
        <f ca="1">IF(A900&gt;$A$8,"",OFFSET(InputPriceData!E$15,CalculationsAndCharts!$A900+$A$11,IF($C$5,8,0),1,1))</f>
        <v>339.45001200000002</v>
      </c>
      <c r="G900" s="4">
        <f ca="1">IF(A900&gt;$A$8,"",OFFSET(InputPriceData!F$15,CalculationsAndCharts!$A900+$A$11,IF($C$5,8,0),1,1))</f>
        <v>342.92001299999998</v>
      </c>
      <c r="H900" s="282">
        <f t="shared" ca="1" si="202"/>
        <v>343</v>
      </c>
      <c r="I900" s="292">
        <f t="shared" ca="1" si="203"/>
        <v>339.45001200000002</v>
      </c>
      <c r="J900" s="50">
        <f t="shared" ca="1" si="204"/>
        <v>3.5499879999999848</v>
      </c>
      <c r="K900" s="282"/>
      <c r="L900" s="282"/>
      <c r="M900" s="292">
        <f t="shared" ca="1" si="205"/>
        <v>2.667434841041211</v>
      </c>
      <c r="N900" s="291"/>
      <c r="P900" s="292">
        <f t="shared" ca="1" si="206"/>
        <v>340.58228583695956</v>
      </c>
      <c r="Q900" s="301">
        <f t="shared" ca="1" si="207"/>
        <v>343.24972067800076</v>
      </c>
      <c r="R900" s="301">
        <f t="shared" ca="1" si="208"/>
        <v>337.91485099591836</v>
      </c>
      <c r="S900" s="50"/>
      <c r="T900" s="292"/>
      <c r="U900" s="265"/>
      <c r="V900" s="292">
        <f t="shared" ca="1" si="209"/>
        <v>340.58228583695956</v>
      </c>
      <c r="W900" s="241">
        <f t="shared" ca="1" si="210"/>
        <v>2.3377271630404266</v>
      </c>
      <c r="X900" s="351">
        <f t="shared" ca="1" si="211"/>
        <v>5.4649682888170412</v>
      </c>
      <c r="Y900" s="50">
        <f t="shared" ca="1" si="201"/>
        <v>1.8142084991460561</v>
      </c>
      <c r="Z900" s="265">
        <f t="shared" ca="1" si="212"/>
        <v>344.73422149914603</v>
      </c>
      <c r="AA900" s="265">
        <f t="shared" ca="1" si="213"/>
        <v>341.10580450085394</v>
      </c>
      <c r="AB900" s="292"/>
      <c r="AC900" s="37"/>
      <c r="AD900" s="50"/>
      <c r="AE900" s="228"/>
      <c r="AF900" s="50"/>
      <c r="AG900" s="50"/>
      <c r="AH900" s="228"/>
      <c r="AI900" s="50"/>
      <c r="AJ900" s="50"/>
      <c r="AK900" s="50"/>
      <c r="AL900" s="68"/>
      <c r="AM900" s="246"/>
      <c r="AN900" s="241"/>
      <c r="AO900" s="68"/>
      <c r="AP900" s="68"/>
      <c r="AQ900" s="241"/>
      <c r="AR900" s="241"/>
      <c r="AS900" s="228"/>
      <c r="AT900" s="194"/>
      <c r="AU900" s="37"/>
      <c r="AV900" s="68"/>
      <c r="AW900" s="228"/>
      <c r="AX900" s="241"/>
      <c r="AY900" s="38"/>
      <c r="AZ900" s="38"/>
      <c r="BA900" s="55"/>
      <c r="BB900" s="55"/>
      <c r="BC900" s="3">
        <f t="shared" ca="1" si="214"/>
        <v>48588700</v>
      </c>
      <c r="BD900" s="3" t="e">
        <f t="shared" ca="1" si="215"/>
        <v>#N/A</v>
      </c>
      <c r="BE900" s="132"/>
      <c r="BF900" s="132"/>
      <c r="BG900" s="125"/>
      <c r="BJ900" s="68"/>
      <c r="BK900" s="68"/>
      <c r="BL900" s="68"/>
      <c r="BN900" s="169"/>
      <c r="BP900" s="68"/>
      <c r="BQ900" s="68"/>
      <c r="BR900" s="68"/>
      <c r="BU900" s="68"/>
      <c r="BV900" s="68"/>
      <c r="BW900" s="68"/>
      <c r="BX900" s="68"/>
      <c r="BZ900" s="237"/>
      <c r="CD900" s="237"/>
      <c r="CF900" s="68"/>
      <c r="CG900" s="68"/>
      <c r="CH900" s="237"/>
      <c r="CL900" s="237"/>
    </row>
    <row r="901" spans="1:90" x14ac:dyDescent="0.4">
      <c r="A901">
        <v>869</v>
      </c>
      <c r="B901" s="47">
        <f ca="1">IF(A901&gt;$A$8,"",OFFSET(InputPriceData!B$15,$A901+$A$11,0,1,1))</f>
        <v>44064</v>
      </c>
      <c r="C901" s="3">
        <f ca="1">IF(A901&gt;$A$8,"",OFFSET(InputPriceData!G$15,CalculationsAndCharts!$A901+$A$11,IF($C$5,8,0),1,1))</f>
        <v>55106600</v>
      </c>
      <c r="D901" s="4">
        <f ca="1">IF(A901&gt;$A$8,"",OFFSET(InputPriceData!C$15,CalculationsAndCharts!$A901+$A$11,IF($C$5,8,0),1,1))</f>
        <v>337.92001299999998</v>
      </c>
      <c r="E901" s="4">
        <f ca="1">IF(A901&gt;$A$8,"",OFFSET(InputPriceData!D$15,CalculationsAndCharts!$A901+$A$11,IF($C$5,8,0),1,1))</f>
        <v>339.72000100000002</v>
      </c>
      <c r="F901" s="4">
        <f ca="1">IF(A901&gt;$A$8,"",OFFSET(InputPriceData!E$15,CalculationsAndCharts!$A901+$A$11,IF($C$5,8,0),1,1))</f>
        <v>337.54998799999998</v>
      </c>
      <c r="G901" s="4">
        <f ca="1">IF(A901&gt;$A$8,"",OFFSET(InputPriceData!F$15,CalculationsAndCharts!$A901+$A$11,IF($C$5,8,0),1,1))</f>
        <v>339.48001099999999</v>
      </c>
      <c r="H901" s="282">
        <f t="shared" ca="1" si="202"/>
        <v>339.72000100000002</v>
      </c>
      <c r="I901" s="292">
        <f t="shared" ca="1" si="203"/>
        <v>337.54998799999998</v>
      </c>
      <c r="J901" s="50">
        <f t="shared" ca="1" si="204"/>
        <v>2.1700130000000399</v>
      </c>
      <c r="K901" s="282"/>
      <c r="L901" s="282"/>
      <c r="M901" s="292">
        <f t="shared" ca="1" si="205"/>
        <v>2.6152758183703768</v>
      </c>
      <c r="N901" s="291"/>
      <c r="P901" s="292">
        <f t="shared" ca="1" si="206"/>
        <v>339.54225567864921</v>
      </c>
      <c r="Q901" s="301">
        <f t="shared" ca="1" si="207"/>
        <v>342.15753149701959</v>
      </c>
      <c r="R901" s="301">
        <f t="shared" ca="1" si="208"/>
        <v>336.92697986027883</v>
      </c>
      <c r="S901" s="50"/>
      <c r="T901" s="292"/>
      <c r="U901" s="265"/>
      <c r="V901" s="292">
        <f t="shared" ca="1" si="209"/>
        <v>339.54225567864921</v>
      </c>
      <c r="W901" s="241">
        <f t="shared" ca="1" si="210"/>
        <v>-6.2244678649221896E-2</v>
      </c>
      <c r="X901" s="351">
        <f t="shared" ca="1" si="211"/>
        <v>3.8744000201449001E-3</v>
      </c>
      <c r="Y901" s="50">
        <f t="shared" ca="1" si="201"/>
        <v>1.7711542765071289</v>
      </c>
      <c r="Z901" s="265">
        <f t="shared" ca="1" si="212"/>
        <v>341.25116527650709</v>
      </c>
      <c r="AA901" s="265">
        <f t="shared" ca="1" si="213"/>
        <v>337.70885672349289</v>
      </c>
      <c r="AB901" s="292"/>
      <c r="AC901" s="37"/>
      <c r="AD901" s="50"/>
      <c r="AE901" s="228"/>
      <c r="AF901" s="50"/>
      <c r="AG901" s="50"/>
      <c r="AH901" s="228"/>
      <c r="AI901" s="50"/>
      <c r="AJ901" s="50"/>
      <c r="AK901" s="50"/>
      <c r="AL901" s="68"/>
      <c r="AM901" s="246"/>
      <c r="AN901" s="241"/>
      <c r="AO901" s="68"/>
      <c r="AP901" s="68"/>
      <c r="AQ901" s="241"/>
      <c r="AR901" s="241"/>
      <c r="AS901" s="228"/>
      <c r="AT901" s="194"/>
      <c r="AU901" s="37"/>
      <c r="AV901" s="68"/>
      <c r="AW901" s="228"/>
      <c r="AX901" s="241"/>
      <c r="AY901" s="38"/>
      <c r="AZ901" s="38"/>
      <c r="BA901" s="55"/>
      <c r="BB901" s="55"/>
      <c r="BC901" s="3">
        <f t="shared" ca="1" si="214"/>
        <v>55106600</v>
      </c>
      <c r="BD901" s="3" t="e">
        <f t="shared" ca="1" si="215"/>
        <v>#N/A</v>
      </c>
      <c r="BE901" s="132"/>
      <c r="BF901" s="132"/>
      <c r="BG901" s="125"/>
      <c r="BJ901" s="68"/>
      <c r="BK901" s="68"/>
      <c r="BL901" s="68"/>
      <c r="BN901" s="169"/>
      <c r="BP901" s="68"/>
      <c r="BQ901" s="68"/>
      <c r="BR901" s="68"/>
      <c r="BU901" s="68"/>
      <c r="BV901" s="68"/>
      <c r="BW901" s="68"/>
      <c r="BX901" s="68"/>
      <c r="BZ901" s="237"/>
      <c r="CD901" s="237"/>
      <c r="CF901" s="68"/>
      <c r="CG901" s="68"/>
      <c r="CH901" s="237"/>
      <c r="CL901" s="237"/>
    </row>
    <row r="902" spans="1:90" x14ac:dyDescent="0.4">
      <c r="A902">
        <v>870</v>
      </c>
      <c r="B902" s="47">
        <f ca="1">IF(A902&gt;$A$8,"",OFFSET(InputPriceData!B$15,$A902+$A$11,0,1,1))</f>
        <v>44063</v>
      </c>
      <c r="C902" s="3">
        <f ca="1">IF(A902&gt;$A$8,"",OFFSET(InputPriceData!G$15,CalculationsAndCharts!$A902+$A$11,IF($C$5,8,0),1,1))</f>
        <v>42207800</v>
      </c>
      <c r="D902" s="4">
        <f ca="1">IF(A902&gt;$A$8,"",OFFSET(InputPriceData!C$15,CalculationsAndCharts!$A902+$A$11,IF($C$5,8,0),1,1))</f>
        <v>335.35998499999999</v>
      </c>
      <c r="E902" s="4">
        <f ca="1">IF(A902&gt;$A$8,"",OFFSET(InputPriceData!D$15,CalculationsAndCharts!$A902+$A$11,IF($C$5,8,0),1,1))</f>
        <v>338.79998799999998</v>
      </c>
      <c r="F902" s="4">
        <f ca="1">IF(A902&gt;$A$8,"",OFFSET(InputPriceData!E$15,CalculationsAndCharts!$A902+$A$11,IF($C$5,8,0),1,1))</f>
        <v>335.22000100000002</v>
      </c>
      <c r="G902" s="4">
        <f ca="1">IF(A902&gt;$A$8,"",OFFSET(InputPriceData!F$15,CalculationsAndCharts!$A902+$A$11,IF($C$5,8,0),1,1))</f>
        <v>338.27999899999998</v>
      </c>
      <c r="H902" s="282">
        <f t="shared" ca="1" si="202"/>
        <v>338.79998799999998</v>
      </c>
      <c r="I902" s="292">
        <f t="shared" ca="1" si="203"/>
        <v>335.22000100000002</v>
      </c>
      <c r="J902" s="50">
        <f t="shared" ca="1" si="204"/>
        <v>3.5799869999999601</v>
      </c>
      <c r="K902" s="282"/>
      <c r="L902" s="282"/>
      <c r="M902" s="292">
        <f t="shared" ca="1" si="205"/>
        <v>2.5566323344831154</v>
      </c>
      <c r="N902" s="291"/>
      <c r="P902" s="292">
        <f t="shared" ca="1" si="206"/>
        <v>339.27941050111326</v>
      </c>
      <c r="Q902" s="301">
        <f t="shared" ca="1" si="207"/>
        <v>341.8360428355964</v>
      </c>
      <c r="R902" s="301">
        <f t="shared" ca="1" si="208"/>
        <v>336.72277816663012</v>
      </c>
      <c r="S902" s="50"/>
      <c r="T902" s="292"/>
      <c r="U902" s="265"/>
      <c r="V902" s="292">
        <f t="shared" ca="1" si="209"/>
        <v>339.27941050111326</v>
      </c>
      <c r="W902" s="241">
        <f t="shared" ca="1" si="210"/>
        <v>-0.99941150111328625</v>
      </c>
      <c r="X902" s="351">
        <f t="shared" ca="1" si="211"/>
        <v>0.9988233485575122</v>
      </c>
      <c r="Y902" s="50">
        <f t="shared" ca="1" si="201"/>
        <v>2.0700232660658262</v>
      </c>
      <c r="Z902" s="265">
        <f t="shared" ca="1" si="212"/>
        <v>340.35002226606582</v>
      </c>
      <c r="AA902" s="265">
        <f t="shared" ca="1" si="213"/>
        <v>336.20997573393413</v>
      </c>
      <c r="AB902" s="292"/>
      <c r="AC902" s="37"/>
      <c r="AD902" s="50"/>
      <c r="AE902" s="228"/>
      <c r="AF902" s="50"/>
      <c r="AG902" s="50"/>
      <c r="AH902" s="228"/>
      <c r="AI902" s="50"/>
      <c r="AJ902" s="50"/>
      <c r="AK902" s="50"/>
      <c r="AL902" s="68"/>
      <c r="AM902" s="246"/>
      <c r="AN902" s="241"/>
      <c r="AO902" s="68"/>
      <c r="AP902" s="68"/>
      <c r="AQ902" s="241"/>
      <c r="AR902" s="241"/>
      <c r="AS902" s="228"/>
      <c r="AT902" s="194"/>
      <c r="AU902" s="37"/>
      <c r="AV902" s="68"/>
      <c r="AW902" s="228"/>
      <c r="AX902" s="241"/>
      <c r="AY902" s="38"/>
      <c r="AZ902" s="38"/>
      <c r="BA902" s="55"/>
      <c r="BB902" s="55"/>
      <c r="BC902" s="3">
        <f t="shared" ca="1" si="214"/>
        <v>42207800</v>
      </c>
      <c r="BD902" s="3" t="e">
        <f t="shared" ca="1" si="215"/>
        <v>#N/A</v>
      </c>
      <c r="BE902" s="132"/>
      <c r="BF902" s="132"/>
      <c r="BG902" s="125"/>
      <c r="BJ902" s="68"/>
      <c r="BK902" s="68"/>
      <c r="BL902" s="68"/>
      <c r="BN902" s="169"/>
      <c r="BP902" s="68"/>
      <c r="BQ902" s="68"/>
      <c r="BR902" s="68"/>
      <c r="BU902" s="68"/>
      <c r="BV902" s="68"/>
      <c r="BW902" s="68"/>
      <c r="BX902" s="68"/>
      <c r="BZ902" s="237"/>
      <c r="CD902" s="237"/>
      <c r="CF902" s="68"/>
      <c r="CG902" s="68"/>
      <c r="CH902" s="237"/>
      <c r="CL902" s="237"/>
    </row>
    <row r="903" spans="1:90" x14ac:dyDescent="0.4">
      <c r="A903">
        <v>871</v>
      </c>
      <c r="B903" s="47">
        <f ca="1">IF(A903&gt;$A$8,"",OFFSET(InputPriceData!B$15,$A903+$A$11,0,1,1))</f>
        <v>44062</v>
      </c>
      <c r="C903" s="3">
        <f ca="1">IF(A903&gt;$A$8,"",OFFSET(InputPriceData!G$15,CalculationsAndCharts!$A903+$A$11,IF($C$5,8,0),1,1))</f>
        <v>68054200</v>
      </c>
      <c r="D903" s="4">
        <f ca="1">IF(A903&gt;$A$8,"",OFFSET(InputPriceData!C$15,CalculationsAndCharts!$A903+$A$11,IF($C$5,8,0),1,1))</f>
        <v>339.04998799999998</v>
      </c>
      <c r="E903" s="4">
        <f ca="1">IF(A903&gt;$A$8,"",OFFSET(InputPriceData!D$15,CalculationsAndCharts!$A903+$A$11,IF($C$5,8,0),1,1))</f>
        <v>339.60998499999999</v>
      </c>
      <c r="F903" s="4">
        <f ca="1">IF(A903&gt;$A$8,"",OFFSET(InputPriceData!E$15,CalculationsAndCharts!$A903+$A$11,IF($C$5,8,0),1,1))</f>
        <v>336.61999500000002</v>
      </c>
      <c r="G903" s="4">
        <f ca="1">IF(A903&gt;$A$8,"",OFFSET(InputPriceData!F$15,CalculationsAndCharts!$A903+$A$11,IF($C$5,8,0),1,1))</f>
        <v>337.23001099999999</v>
      </c>
      <c r="H903" s="282">
        <f t="shared" ca="1" si="202"/>
        <v>339.60998499999999</v>
      </c>
      <c r="I903" s="292">
        <f t="shared" ca="1" si="203"/>
        <v>336.61999500000002</v>
      </c>
      <c r="J903" s="50">
        <f t="shared" ca="1" si="204"/>
        <v>2.9899899999999775</v>
      </c>
      <c r="K903" s="282"/>
      <c r="L903" s="282"/>
      <c r="M903" s="292">
        <f t="shared" ca="1" si="205"/>
        <v>2.3003762205430753</v>
      </c>
      <c r="N903" s="291"/>
      <c r="P903" s="292">
        <f t="shared" ca="1" si="206"/>
        <v>339.38023407494069</v>
      </c>
      <c r="Q903" s="301">
        <f t="shared" ca="1" si="207"/>
        <v>341.68061029548375</v>
      </c>
      <c r="R903" s="301">
        <f t="shared" ca="1" si="208"/>
        <v>337.07985785439763</v>
      </c>
      <c r="S903" s="50"/>
      <c r="T903" s="292"/>
      <c r="U903" s="265"/>
      <c r="V903" s="292">
        <f t="shared" ca="1" si="209"/>
        <v>339.38023407494069</v>
      </c>
      <c r="W903" s="241">
        <f t="shared" ca="1" si="210"/>
        <v>-2.1502230749406976</v>
      </c>
      <c r="X903" s="351">
        <f t="shared" ca="1" si="211"/>
        <v>4.6234592720074295</v>
      </c>
      <c r="Y903" s="50">
        <f t="shared" ca="1" si="201"/>
        <v>2.2221725965638339</v>
      </c>
      <c r="Z903" s="265">
        <f t="shared" ca="1" si="212"/>
        <v>339.45218359656383</v>
      </c>
      <c r="AA903" s="265">
        <f t="shared" ca="1" si="213"/>
        <v>335.00783840343615</v>
      </c>
      <c r="AB903" s="292"/>
      <c r="AC903" s="37"/>
      <c r="AD903" s="50"/>
      <c r="AE903" s="228"/>
      <c r="AF903" s="50"/>
      <c r="AG903" s="50"/>
      <c r="AH903" s="228"/>
      <c r="AI903" s="50"/>
      <c r="AJ903" s="50"/>
      <c r="AK903" s="50"/>
      <c r="AL903" s="68"/>
      <c r="AM903" s="246"/>
      <c r="AN903" s="241"/>
      <c r="AO903" s="68"/>
      <c r="AP903" s="68"/>
      <c r="AQ903" s="241"/>
      <c r="AR903" s="241"/>
      <c r="AS903" s="228"/>
      <c r="AT903" s="194"/>
      <c r="AU903" s="37"/>
      <c r="AV903" s="68"/>
      <c r="AW903" s="228"/>
      <c r="AX903" s="241"/>
      <c r="AY903" s="38"/>
      <c r="AZ903" s="38"/>
      <c r="BA903" s="55"/>
      <c r="BB903" s="55"/>
      <c r="BC903" s="3" t="e">
        <f t="shared" ca="1" si="214"/>
        <v>#N/A</v>
      </c>
      <c r="BD903" s="3">
        <f t="shared" ca="1" si="215"/>
        <v>68054200</v>
      </c>
      <c r="BE903" s="132"/>
      <c r="BF903" s="132"/>
      <c r="BG903" s="125"/>
      <c r="BJ903" s="68"/>
      <c r="BK903" s="68"/>
      <c r="BL903" s="68"/>
      <c r="BN903" s="169"/>
      <c r="BP903" s="68"/>
      <c r="BQ903" s="68"/>
      <c r="BR903" s="68"/>
      <c r="BU903" s="68"/>
      <c r="BV903" s="68"/>
      <c r="BW903" s="68"/>
      <c r="BX903" s="68"/>
      <c r="BZ903" s="237"/>
      <c r="CD903" s="237"/>
      <c r="CF903" s="68"/>
      <c r="CG903" s="68"/>
      <c r="CH903" s="237"/>
      <c r="CL903" s="237"/>
    </row>
    <row r="904" spans="1:90" x14ac:dyDescent="0.4">
      <c r="A904">
        <v>872</v>
      </c>
      <c r="B904" s="47">
        <f ca="1">IF(A904&gt;$A$8,"",OFFSET(InputPriceData!B$15,$A904+$A$11,0,1,1))</f>
        <v>44061</v>
      </c>
      <c r="C904" s="3">
        <f ca="1">IF(A904&gt;$A$8,"",OFFSET(InputPriceData!G$15,CalculationsAndCharts!$A904+$A$11,IF($C$5,8,0),1,1))</f>
        <v>38733900</v>
      </c>
      <c r="D904" s="4">
        <f ca="1">IF(A904&gt;$A$8,"",OFFSET(InputPriceData!C$15,CalculationsAndCharts!$A904+$A$11,IF($C$5,8,0),1,1))</f>
        <v>338.33999599999999</v>
      </c>
      <c r="E904" s="4">
        <f ca="1">IF(A904&gt;$A$8,"",OFFSET(InputPriceData!D$15,CalculationsAndCharts!$A904+$A$11,IF($C$5,8,0),1,1))</f>
        <v>339.10000600000001</v>
      </c>
      <c r="F904" s="4">
        <f ca="1">IF(A904&gt;$A$8,"",OFFSET(InputPriceData!E$15,CalculationsAndCharts!$A904+$A$11,IF($C$5,8,0),1,1))</f>
        <v>336.60998499999999</v>
      </c>
      <c r="G904" s="4">
        <f ca="1">IF(A904&gt;$A$8,"",OFFSET(InputPriceData!F$15,CalculationsAndCharts!$A904+$A$11,IF($C$5,8,0),1,1))</f>
        <v>338.64001500000001</v>
      </c>
      <c r="H904" s="282">
        <f t="shared" ca="1" si="202"/>
        <v>339.10000600000001</v>
      </c>
      <c r="I904" s="292">
        <f t="shared" ca="1" si="203"/>
        <v>336.60998499999999</v>
      </c>
      <c r="J904" s="50">
        <f t="shared" ca="1" si="204"/>
        <v>2.4900210000000129</v>
      </c>
      <c r="K904" s="282"/>
      <c r="L904" s="282"/>
      <c r="M904" s="292">
        <f t="shared" ca="1" si="205"/>
        <v>2.2933354458142263</v>
      </c>
      <c r="N904" s="291"/>
      <c r="P904" s="292">
        <f t="shared" ca="1" si="206"/>
        <v>339.24762259311927</v>
      </c>
      <c r="Q904" s="301">
        <f t="shared" ca="1" si="207"/>
        <v>341.54095803893352</v>
      </c>
      <c r="R904" s="301">
        <f t="shared" ca="1" si="208"/>
        <v>336.95428714730502</v>
      </c>
      <c r="S904" s="50"/>
      <c r="T904" s="292"/>
      <c r="U904" s="265"/>
      <c r="V904" s="292">
        <f t="shared" ca="1" si="209"/>
        <v>339.24762259311927</v>
      </c>
      <c r="W904" s="241">
        <f t="shared" ca="1" si="210"/>
        <v>-0.60760759311926904</v>
      </c>
      <c r="X904" s="351">
        <f t="shared" ca="1" si="211"/>
        <v>0.3691869872161912</v>
      </c>
      <c r="Y904" s="50">
        <f t="shared" ca="1" si="201"/>
        <v>2.1738266912067479</v>
      </c>
      <c r="Z904" s="265">
        <f t="shared" ca="1" si="212"/>
        <v>340.81384169120673</v>
      </c>
      <c r="AA904" s="265">
        <f t="shared" ca="1" si="213"/>
        <v>336.46618830879328</v>
      </c>
      <c r="AB904" s="292"/>
      <c r="AC904" s="37"/>
      <c r="AD904" s="50"/>
      <c r="AE904" s="228"/>
      <c r="AF904" s="50"/>
      <c r="AG904" s="50"/>
      <c r="AH904" s="228"/>
      <c r="AI904" s="50"/>
      <c r="AJ904" s="50"/>
      <c r="AK904" s="50"/>
      <c r="AL904" s="68"/>
      <c r="AM904" s="246"/>
      <c r="AN904" s="241"/>
      <c r="AO904" s="68"/>
      <c r="AP904" s="68"/>
      <c r="AQ904" s="241"/>
      <c r="AR904" s="241"/>
      <c r="AS904" s="228"/>
      <c r="AT904" s="194"/>
      <c r="AU904" s="37"/>
      <c r="AV904" s="68"/>
      <c r="AW904" s="228"/>
      <c r="AX904" s="241"/>
      <c r="AY904" s="38"/>
      <c r="AZ904" s="38"/>
      <c r="BA904" s="55"/>
      <c r="BB904" s="55"/>
      <c r="BC904" s="3">
        <f t="shared" ca="1" si="214"/>
        <v>38733900</v>
      </c>
      <c r="BD904" s="3" t="e">
        <f t="shared" ca="1" si="215"/>
        <v>#N/A</v>
      </c>
      <c r="BE904" s="132"/>
      <c r="BF904" s="132"/>
      <c r="BG904" s="125"/>
      <c r="BJ904" s="68"/>
      <c r="BK904" s="68"/>
      <c r="BL904" s="68"/>
      <c r="BN904" s="169"/>
      <c r="BP904" s="68"/>
      <c r="BQ904" s="68"/>
      <c r="BR904" s="68"/>
      <c r="BU904" s="68"/>
      <c r="BV904" s="68"/>
      <c r="BW904" s="68"/>
      <c r="BX904" s="68"/>
      <c r="BZ904" s="237"/>
      <c r="CD904" s="237"/>
      <c r="CF904" s="68"/>
      <c r="CG904" s="68"/>
      <c r="CH904" s="237"/>
      <c r="CL904" s="237"/>
    </row>
    <row r="905" spans="1:90" x14ac:dyDescent="0.4">
      <c r="A905">
        <v>873</v>
      </c>
      <c r="B905" s="47">
        <f ca="1">IF(A905&gt;$A$8,"",OFFSET(InputPriceData!B$15,$A905+$A$11,0,1,1))</f>
        <v>44060</v>
      </c>
      <c r="C905" s="3">
        <f ca="1">IF(A905&gt;$A$8,"",OFFSET(InputPriceData!G$15,CalculationsAndCharts!$A905+$A$11,IF($C$5,8,0),1,1))</f>
        <v>35481000</v>
      </c>
      <c r="D905" s="4">
        <f ca="1">IF(A905&gt;$A$8,"",OFFSET(InputPriceData!C$15,CalculationsAndCharts!$A905+$A$11,IF($C$5,8,0),1,1))</f>
        <v>337.94000199999999</v>
      </c>
      <c r="E905" s="4">
        <f ca="1">IF(A905&gt;$A$8,"",OFFSET(InputPriceData!D$15,CalculationsAndCharts!$A905+$A$11,IF($C$5,8,0),1,1))</f>
        <v>338.33999599999999</v>
      </c>
      <c r="F905" s="4">
        <f ca="1">IF(A905&gt;$A$8,"",OFFSET(InputPriceData!E$15,CalculationsAndCharts!$A905+$A$11,IF($C$5,8,0),1,1))</f>
        <v>336.85000600000001</v>
      </c>
      <c r="G905" s="4">
        <f ca="1">IF(A905&gt;$A$8,"",OFFSET(InputPriceData!F$15,CalculationsAndCharts!$A905+$A$11,IF($C$5,8,0),1,1))</f>
        <v>337.91000400000001</v>
      </c>
      <c r="H905" s="282">
        <f t="shared" ca="1" si="202"/>
        <v>338.33999599999999</v>
      </c>
      <c r="I905" s="292">
        <f t="shared" ca="1" si="203"/>
        <v>336.83999599999999</v>
      </c>
      <c r="J905" s="50">
        <f t="shared" ca="1" si="204"/>
        <v>1.5</v>
      </c>
      <c r="K905" s="282"/>
      <c r="L905" s="282"/>
      <c r="M905" s="292">
        <f t="shared" ca="1" si="205"/>
        <v>2.7081523715459594</v>
      </c>
      <c r="N905" s="291"/>
      <c r="P905" s="292">
        <f t="shared" ca="1" si="206"/>
        <v>338.70991661934761</v>
      </c>
      <c r="Q905" s="301">
        <f t="shared" ca="1" si="207"/>
        <v>341.41806899089357</v>
      </c>
      <c r="R905" s="301">
        <f t="shared" ca="1" si="208"/>
        <v>336.00176424780165</v>
      </c>
      <c r="S905" s="50"/>
      <c r="T905" s="292"/>
      <c r="U905" s="265"/>
      <c r="V905" s="292">
        <f t="shared" ca="1" si="209"/>
        <v>338.70991661934761</v>
      </c>
      <c r="W905" s="241">
        <f t="shared" ca="1" si="210"/>
        <v>-0.7999126193475945</v>
      </c>
      <c r="X905" s="351">
        <f t="shared" ca="1" si="211"/>
        <v>0.63986019859152965</v>
      </c>
      <c r="Y905" s="50">
        <f t="shared" ca="1" si="201"/>
        <v>2.1698483870473306</v>
      </c>
      <c r="Z905" s="265">
        <f t="shared" ca="1" si="212"/>
        <v>340.07985238704737</v>
      </c>
      <c r="AA905" s="265">
        <f t="shared" ca="1" si="213"/>
        <v>335.74015561295266</v>
      </c>
      <c r="AB905" s="292"/>
      <c r="AC905" s="37"/>
      <c r="AD905" s="50"/>
      <c r="AE905" s="228"/>
      <c r="AF905" s="50"/>
      <c r="AG905" s="50"/>
      <c r="AH905" s="228"/>
      <c r="AI905" s="50"/>
      <c r="AJ905" s="50"/>
      <c r="AK905" s="50"/>
      <c r="AL905" s="68"/>
      <c r="AM905" s="246"/>
      <c r="AN905" s="241"/>
      <c r="AO905" s="68"/>
      <c r="AP905" s="68"/>
      <c r="AQ905" s="241"/>
      <c r="AR905" s="241"/>
      <c r="AS905" s="228"/>
      <c r="AT905" s="194"/>
      <c r="AU905" s="37"/>
      <c r="AV905" s="68"/>
      <c r="AW905" s="228"/>
      <c r="AX905" s="241"/>
      <c r="AY905" s="38"/>
      <c r="AZ905" s="38"/>
      <c r="BA905" s="55"/>
      <c r="BB905" s="55"/>
      <c r="BC905" s="3">
        <f t="shared" ca="1" si="214"/>
        <v>35481000</v>
      </c>
      <c r="BD905" s="3" t="e">
        <f t="shared" ca="1" si="215"/>
        <v>#N/A</v>
      </c>
      <c r="BE905" s="132"/>
      <c r="BF905" s="132"/>
      <c r="BG905" s="125"/>
      <c r="BJ905" s="68"/>
      <c r="BK905" s="68"/>
      <c r="BL905" s="68"/>
      <c r="BN905" s="169"/>
      <c r="BP905" s="68"/>
      <c r="BQ905" s="68"/>
      <c r="BR905" s="68"/>
      <c r="BU905" s="68"/>
      <c r="BV905" s="68"/>
      <c r="BW905" s="68"/>
      <c r="BX905" s="68"/>
      <c r="BZ905" s="237"/>
      <c r="CD905" s="237"/>
      <c r="CF905" s="68"/>
      <c r="CG905" s="68"/>
      <c r="CH905" s="237"/>
      <c r="CL905" s="237"/>
    </row>
    <row r="906" spans="1:90" x14ac:dyDescent="0.4">
      <c r="A906">
        <v>874</v>
      </c>
      <c r="B906" s="47">
        <f ca="1">IF(A906&gt;$A$8,"",OFFSET(InputPriceData!B$15,$A906+$A$11,0,1,1))</f>
        <v>44057</v>
      </c>
      <c r="C906" s="3">
        <f ca="1">IF(A906&gt;$A$8,"",OFFSET(InputPriceData!G$15,CalculationsAndCharts!$A906+$A$11,IF($C$5,8,0),1,1))</f>
        <v>47260400</v>
      </c>
      <c r="D906" s="4">
        <f ca="1">IF(A906&gt;$A$8,"",OFFSET(InputPriceData!C$15,CalculationsAndCharts!$A906+$A$11,IF($C$5,8,0),1,1))</f>
        <v>336.41000400000001</v>
      </c>
      <c r="E906" s="4">
        <f ca="1">IF(A906&gt;$A$8,"",OFFSET(InputPriceData!D$15,CalculationsAndCharts!$A906+$A$11,IF($C$5,8,0),1,1))</f>
        <v>337.42001299999998</v>
      </c>
      <c r="F906" s="4">
        <f ca="1">IF(A906&gt;$A$8,"",OFFSET(InputPriceData!E$15,CalculationsAndCharts!$A906+$A$11,IF($C$5,8,0),1,1))</f>
        <v>335.61999500000002</v>
      </c>
      <c r="G906" s="4">
        <f ca="1">IF(A906&gt;$A$8,"",OFFSET(InputPriceData!F$15,CalculationsAndCharts!$A906+$A$11,IF($C$5,8,0),1,1))</f>
        <v>336.83999599999999</v>
      </c>
      <c r="H906" s="282">
        <f t="shared" ca="1" si="202"/>
        <v>337.42001299999998</v>
      </c>
      <c r="I906" s="292">
        <f t="shared" ca="1" si="203"/>
        <v>335.61999500000002</v>
      </c>
      <c r="J906" s="50">
        <f t="shared" ca="1" si="204"/>
        <v>1.8000179999999659</v>
      </c>
      <c r="K906" s="282"/>
      <c r="L906" s="282"/>
      <c r="M906" s="292">
        <f t="shared" ca="1" si="205"/>
        <v>3.4387999406776055</v>
      </c>
      <c r="N906" s="291"/>
      <c r="P906" s="292">
        <f t="shared" ca="1" si="206"/>
        <v>338.26581126577264</v>
      </c>
      <c r="Q906" s="301">
        <f t="shared" ca="1" si="207"/>
        <v>341.70461120645024</v>
      </c>
      <c r="R906" s="301">
        <f t="shared" ca="1" si="208"/>
        <v>334.82701132509504</v>
      </c>
      <c r="S906" s="50"/>
      <c r="T906" s="292"/>
      <c r="U906" s="265"/>
      <c r="V906" s="292">
        <f t="shared" ca="1" si="209"/>
        <v>338.26581126577264</v>
      </c>
      <c r="W906" s="241">
        <f t="shared" ca="1" si="210"/>
        <v>-1.4258152657726555</v>
      </c>
      <c r="X906" s="351">
        <f t="shared" ca="1" si="211"/>
        <v>2.0329491721103481</v>
      </c>
      <c r="Y906" s="50">
        <f t="shared" ca="1" si="201"/>
        <v>2.1712066710135294</v>
      </c>
      <c r="Z906" s="265">
        <f t="shared" ca="1" si="212"/>
        <v>339.01120267101351</v>
      </c>
      <c r="AA906" s="265">
        <f t="shared" ca="1" si="213"/>
        <v>334.66878932898646</v>
      </c>
      <c r="AB906" s="292"/>
      <c r="AC906" s="37"/>
      <c r="AD906" s="50"/>
      <c r="AE906" s="228"/>
      <c r="AF906" s="50"/>
      <c r="AG906" s="50"/>
      <c r="AH906" s="228"/>
      <c r="AI906" s="50"/>
      <c r="AJ906" s="50"/>
      <c r="AK906" s="50"/>
      <c r="AL906" s="68"/>
      <c r="AM906" s="246"/>
      <c r="AN906" s="241"/>
      <c r="AO906" s="68"/>
      <c r="AP906" s="68"/>
      <c r="AQ906" s="241"/>
      <c r="AR906" s="241"/>
      <c r="AS906" s="228"/>
      <c r="AT906" s="194"/>
      <c r="AU906" s="37"/>
      <c r="AV906" s="68"/>
      <c r="AW906" s="228"/>
      <c r="AX906" s="241"/>
      <c r="AY906" s="38"/>
      <c r="AZ906" s="38"/>
      <c r="BA906" s="55"/>
      <c r="BB906" s="55"/>
      <c r="BC906" s="3">
        <f t="shared" ca="1" si="214"/>
        <v>47260400</v>
      </c>
      <c r="BD906" s="3" t="e">
        <f t="shared" ca="1" si="215"/>
        <v>#N/A</v>
      </c>
      <c r="BE906" s="132"/>
      <c r="BF906" s="132"/>
      <c r="BG906" s="125"/>
      <c r="BJ906" s="68"/>
      <c r="BK906" s="68"/>
      <c r="BL906" s="68"/>
      <c r="BN906" s="169"/>
      <c r="BP906" s="68"/>
      <c r="BQ906" s="68"/>
      <c r="BR906" s="68"/>
      <c r="BU906" s="68"/>
      <c r="BV906" s="68"/>
      <c r="BW906" s="68"/>
      <c r="BX906" s="68"/>
      <c r="BZ906" s="237"/>
      <c r="CD906" s="237"/>
      <c r="CF906" s="68"/>
      <c r="CG906" s="68"/>
      <c r="CH906" s="237"/>
      <c r="CL906" s="237"/>
    </row>
    <row r="907" spans="1:90" x14ac:dyDescent="0.4">
      <c r="A907">
        <v>875</v>
      </c>
      <c r="B907" s="47">
        <f ca="1">IF(A907&gt;$A$8,"",OFFSET(InputPriceData!B$15,$A907+$A$11,0,1,1))</f>
        <v>44056</v>
      </c>
      <c r="C907" s="3">
        <f ca="1">IF(A907&gt;$A$8,"",OFFSET(InputPriceData!G$15,CalculationsAndCharts!$A907+$A$11,IF($C$5,8,0),1,1))</f>
        <v>41816100</v>
      </c>
      <c r="D907" s="4">
        <f ca="1">IF(A907&gt;$A$8,"",OFFSET(InputPriceData!C$15,CalculationsAndCharts!$A907+$A$11,IF($C$5,8,0),1,1))</f>
        <v>336.60998499999999</v>
      </c>
      <c r="E907" s="4">
        <f ca="1">IF(A907&gt;$A$8,"",OFFSET(InputPriceData!D$15,CalculationsAndCharts!$A907+$A$11,IF($C$5,8,0),1,1))</f>
        <v>338.25</v>
      </c>
      <c r="F907" s="4">
        <f ca="1">IF(A907&gt;$A$8,"",OFFSET(InputPriceData!E$15,CalculationsAndCharts!$A907+$A$11,IF($C$5,8,0),1,1))</f>
        <v>335.82998700000002</v>
      </c>
      <c r="G907" s="4">
        <f ca="1">IF(A907&gt;$A$8,"",OFFSET(InputPriceData!F$15,CalculationsAndCharts!$A907+$A$11,IF($C$5,8,0),1,1))</f>
        <v>336.82998700000002</v>
      </c>
      <c r="H907" s="282">
        <f t="shared" ca="1" si="202"/>
        <v>338.25</v>
      </c>
      <c r="I907" s="292">
        <f t="shared" ca="1" si="203"/>
        <v>335.82998700000002</v>
      </c>
      <c r="J907" s="50">
        <f t="shared" ca="1" si="204"/>
        <v>2.4200129999999831</v>
      </c>
      <c r="K907" s="282"/>
      <c r="L907" s="282"/>
      <c r="M907" s="292">
        <f t="shared" ca="1" si="205"/>
        <v>4.1287579700234662</v>
      </c>
      <c r="N907" s="291"/>
      <c r="P907" s="292">
        <f t="shared" ca="1" si="206"/>
        <v>337.73232248774838</v>
      </c>
      <c r="Q907" s="301">
        <f t="shared" ca="1" si="207"/>
        <v>341.86108045777183</v>
      </c>
      <c r="R907" s="301">
        <f t="shared" ca="1" si="208"/>
        <v>333.60356451772492</v>
      </c>
      <c r="S907" s="50"/>
      <c r="T907" s="292"/>
      <c r="U907" s="265"/>
      <c r="V907" s="292">
        <f t="shared" ca="1" si="209"/>
        <v>337.73232248774838</v>
      </c>
      <c r="W907" s="241">
        <f t="shared" ca="1" si="210"/>
        <v>-0.90233548774835981</v>
      </c>
      <c r="X907" s="351">
        <f t="shared" ca="1" si="211"/>
        <v>0.81420933245007043</v>
      </c>
      <c r="Y907" s="50">
        <f t="shared" ca="1" si="201"/>
        <v>2.1506268967534288</v>
      </c>
      <c r="Z907" s="265">
        <f t="shared" ca="1" si="212"/>
        <v>338.98061389675343</v>
      </c>
      <c r="AA907" s="265">
        <f t="shared" ca="1" si="213"/>
        <v>334.67936010324661</v>
      </c>
      <c r="AB907" s="292"/>
      <c r="AC907" s="37"/>
      <c r="AD907" s="50"/>
      <c r="AE907" s="228"/>
      <c r="AF907" s="50"/>
      <c r="AG907" s="50"/>
      <c r="AH907" s="228"/>
      <c r="AI907" s="50"/>
      <c r="AJ907" s="50"/>
      <c r="AK907" s="50"/>
      <c r="AL907" s="68"/>
      <c r="AM907" s="246"/>
      <c r="AN907" s="241"/>
      <c r="AO907" s="68"/>
      <c r="AP907" s="68"/>
      <c r="AQ907" s="241"/>
      <c r="AR907" s="241"/>
      <c r="AS907" s="228"/>
      <c r="AT907" s="194"/>
      <c r="AU907" s="37"/>
      <c r="AV907" s="68"/>
      <c r="AW907" s="228"/>
      <c r="AX907" s="241"/>
      <c r="AY907" s="38"/>
      <c r="AZ907" s="38"/>
      <c r="BA907" s="55"/>
      <c r="BB907" s="55"/>
      <c r="BC907" s="3" t="e">
        <f t="shared" ca="1" si="214"/>
        <v>#N/A</v>
      </c>
      <c r="BD907" s="3">
        <f t="shared" ca="1" si="215"/>
        <v>41816100</v>
      </c>
      <c r="BE907" s="132"/>
      <c r="BF907" s="132"/>
      <c r="BG907" s="125"/>
      <c r="BJ907" s="68"/>
      <c r="BK907" s="68"/>
      <c r="BL907" s="68"/>
      <c r="BN907" s="169"/>
      <c r="BP907" s="68"/>
      <c r="BQ907" s="68"/>
      <c r="BR907" s="68"/>
      <c r="BU907" s="68"/>
      <c r="BV907" s="68"/>
      <c r="BW907" s="68"/>
      <c r="BX907" s="68"/>
      <c r="BZ907" s="237"/>
      <c r="CD907" s="237"/>
      <c r="CF907" s="68"/>
      <c r="CG907" s="68"/>
      <c r="CH907" s="237"/>
      <c r="CL907" s="237"/>
    </row>
    <row r="908" spans="1:90" x14ac:dyDescent="0.4">
      <c r="A908">
        <v>876</v>
      </c>
      <c r="B908" s="47">
        <f ca="1">IF(A908&gt;$A$8,"",OFFSET(InputPriceData!B$15,$A908+$A$11,0,1,1))</f>
        <v>44055</v>
      </c>
      <c r="C908" s="3">
        <f ca="1">IF(A908&gt;$A$8,"",OFFSET(InputPriceData!G$15,CalculationsAndCharts!$A908+$A$11,IF($C$5,8,0),1,1))</f>
        <v>53774400</v>
      </c>
      <c r="D908" s="4">
        <f ca="1">IF(A908&gt;$A$8,"",OFFSET(InputPriceData!C$15,CalculationsAndCharts!$A908+$A$11,IF($C$5,8,0),1,1))</f>
        <v>335.44000199999999</v>
      </c>
      <c r="E908" s="4">
        <f ca="1">IF(A908&gt;$A$8,"",OFFSET(InputPriceData!D$15,CalculationsAndCharts!$A908+$A$11,IF($C$5,8,0),1,1))</f>
        <v>338.27999899999998</v>
      </c>
      <c r="F908" s="4">
        <f ca="1">IF(A908&gt;$A$8,"",OFFSET(InputPriceData!E$15,CalculationsAndCharts!$A908+$A$11,IF($C$5,8,0),1,1))</f>
        <v>335.41000400000001</v>
      </c>
      <c r="G908" s="4">
        <f ca="1">IF(A908&gt;$A$8,"",OFFSET(InputPriceData!F$15,CalculationsAndCharts!$A908+$A$11,IF($C$5,8,0),1,1))</f>
        <v>337.44000199999999</v>
      </c>
      <c r="H908" s="282">
        <f t="shared" ca="1" si="202"/>
        <v>338.27999899999998</v>
      </c>
      <c r="I908" s="292">
        <f t="shared" ca="1" si="203"/>
        <v>332.79998799999998</v>
      </c>
      <c r="J908" s="50">
        <f t="shared" ca="1" si="204"/>
        <v>5.4800109999999904</v>
      </c>
      <c r="K908" s="282"/>
      <c r="L908" s="282"/>
      <c r="M908" s="292">
        <f t="shared" ca="1" si="205"/>
        <v>4.0401564227882041</v>
      </c>
      <c r="N908" s="291"/>
      <c r="P908" s="292">
        <f t="shared" ca="1" si="206"/>
        <v>336.64060717743507</v>
      </c>
      <c r="Q908" s="301">
        <f t="shared" ca="1" si="207"/>
        <v>340.68076360022326</v>
      </c>
      <c r="R908" s="301">
        <f t="shared" ca="1" si="208"/>
        <v>332.60045075464689</v>
      </c>
      <c r="S908" s="50"/>
      <c r="T908" s="292"/>
      <c r="U908" s="265"/>
      <c r="V908" s="292">
        <f t="shared" ca="1" si="209"/>
        <v>336.64060717743507</v>
      </c>
      <c r="W908" s="241">
        <f t="shared" ca="1" si="210"/>
        <v>0.79939482256492056</v>
      </c>
      <c r="X908" s="351">
        <f t="shared" ca="1" si="211"/>
        <v>0.63903208234360087</v>
      </c>
      <c r="Y908" s="50">
        <f t="shared" ca="1" si="201"/>
        <v>2.1440556106258581</v>
      </c>
      <c r="Z908" s="265">
        <f t="shared" ca="1" si="212"/>
        <v>339.58405761062585</v>
      </c>
      <c r="AA908" s="265">
        <f t="shared" ca="1" si="213"/>
        <v>335.29594638937414</v>
      </c>
      <c r="AB908" s="292"/>
      <c r="AC908" s="37"/>
      <c r="AD908" s="50"/>
      <c r="AE908" s="228"/>
      <c r="AF908" s="50"/>
      <c r="AG908" s="50"/>
      <c r="AH908" s="228"/>
      <c r="AI908" s="50"/>
      <c r="AJ908" s="50"/>
      <c r="AK908" s="50"/>
      <c r="AL908" s="68"/>
      <c r="AM908" s="246"/>
      <c r="AN908" s="241"/>
      <c r="AO908" s="68"/>
      <c r="AP908" s="68"/>
      <c r="AQ908" s="241"/>
      <c r="AR908" s="241"/>
      <c r="AS908" s="228"/>
      <c r="AT908" s="194"/>
      <c r="AU908" s="37"/>
      <c r="AV908" s="68"/>
      <c r="AW908" s="228"/>
      <c r="AX908" s="241"/>
      <c r="AY908" s="38"/>
      <c r="AZ908" s="38"/>
      <c r="BA908" s="55"/>
      <c r="BB908" s="55"/>
      <c r="BC908" s="3">
        <f t="shared" ca="1" si="214"/>
        <v>53774400</v>
      </c>
      <c r="BD908" s="3" t="e">
        <f t="shared" ca="1" si="215"/>
        <v>#N/A</v>
      </c>
      <c r="BE908" s="132"/>
      <c r="BF908" s="132"/>
      <c r="BG908" s="125"/>
      <c r="BJ908" s="68"/>
      <c r="BK908" s="68"/>
      <c r="BL908" s="68"/>
      <c r="BN908" s="169"/>
      <c r="BP908" s="68"/>
      <c r="BQ908" s="68"/>
      <c r="BR908" s="68"/>
      <c r="BU908" s="68"/>
      <c r="BV908" s="68"/>
      <c r="BW908" s="68"/>
      <c r="BX908" s="68"/>
      <c r="BZ908" s="237"/>
      <c r="CD908" s="237"/>
      <c r="CF908" s="68"/>
      <c r="CG908" s="68"/>
      <c r="CH908" s="237"/>
      <c r="CL908" s="237"/>
    </row>
    <row r="909" spans="1:90" x14ac:dyDescent="0.4">
      <c r="A909">
        <v>877</v>
      </c>
      <c r="B909" s="47">
        <f ca="1">IF(A909&gt;$A$8,"",OFFSET(InputPriceData!B$15,$A909+$A$11,0,1,1))</f>
        <v>44054</v>
      </c>
      <c r="C909" s="3">
        <f ca="1">IF(A909&gt;$A$8,"",OFFSET(InputPriceData!G$15,CalculationsAndCharts!$A909+$A$11,IF($C$5,8,0),1,1))</f>
        <v>69601100</v>
      </c>
      <c r="D909" s="4">
        <f ca="1">IF(A909&gt;$A$8,"",OFFSET(InputPriceData!C$15,CalculationsAndCharts!$A909+$A$11,IF($C$5,8,0),1,1))</f>
        <v>336.85000600000001</v>
      </c>
      <c r="E909" s="4">
        <f ca="1">IF(A909&gt;$A$8,"",OFFSET(InputPriceData!D$15,CalculationsAndCharts!$A909+$A$11,IF($C$5,8,0),1,1))</f>
        <v>337.540009</v>
      </c>
      <c r="F909" s="4">
        <f ca="1">IF(A909&gt;$A$8,"",OFFSET(InputPriceData!E$15,CalculationsAndCharts!$A909+$A$11,IF($C$5,8,0),1,1))</f>
        <v>332.01001000000002</v>
      </c>
      <c r="G909" s="4">
        <f ca="1">IF(A909&gt;$A$8,"",OFFSET(InputPriceData!F$15,CalculationsAndCharts!$A909+$A$11,IF($C$5,8,0),1,1))</f>
        <v>332.79998799999998</v>
      </c>
      <c r="H909" s="282">
        <f t="shared" ca="1" si="202"/>
        <v>337.540009</v>
      </c>
      <c r="I909" s="292">
        <f t="shared" ca="1" si="203"/>
        <v>332.01001000000002</v>
      </c>
      <c r="J909" s="50">
        <f t="shared" ca="1" si="204"/>
        <v>5.5299989999999752</v>
      </c>
      <c r="K909" s="282"/>
      <c r="L909" s="282"/>
      <c r="M909" s="292">
        <f t="shared" ca="1" si="205"/>
        <v>3.1170199209934601</v>
      </c>
      <c r="N909" s="291"/>
      <c r="P909" s="292">
        <f t="shared" ca="1" si="206"/>
        <v>336.00204280792263</v>
      </c>
      <c r="Q909" s="301">
        <f t="shared" ca="1" si="207"/>
        <v>339.11906272891611</v>
      </c>
      <c r="R909" s="301">
        <f t="shared" ca="1" si="208"/>
        <v>332.88502288692916</v>
      </c>
      <c r="S909" s="50"/>
      <c r="T909" s="292"/>
      <c r="U909" s="265"/>
      <c r="V909" s="292">
        <f t="shared" ca="1" si="209"/>
        <v>336.00204280792263</v>
      </c>
      <c r="W909" s="241">
        <f t="shared" ca="1" si="210"/>
        <v>-3.2020548079226501</v>
      </c>
      <c r="X909" s="351">
        <f t="shared" ca="1" si="211"/>
        <v>10.25315499294056</v>
      </c>
      <c r="Y909" s="50">
        <f t="shared" ca="1" si="201"/>
        <v>2.1853841552950768</v>
      </c>
      <c r="Z909" s="265">
        <f t="shared" ca="1" si="212"/>
        <v>334.98537215529507</v>
      </c>
      <c r="AA909" s="265">
        <f t="shared" ca="1" si="213"/>
        <v>330.6146038447049</v>
      </c>
      <c r="AB909" s="292"/>
      <c r="AC909" s="37"/>
      <c r="AD909" s="50"/>
      <c r="AE909" s="228"/>
      <c r="AF909" s="50"/>
      <c r="AG909" s="50"/>
      <c r="AH909" s="228"/>
      <c r="AI909" s="50"/>
      <c r="AJ909" s="50"/>
      <c r="AK909" s="50"/>
      <c r="AL909" s="68"/>
      <c r="AM909" s="246"/>
      <c r="AN909" s="241"/>
      <c r="AO909" s="68"/>
      <c r="AP909" s="68"/>
      <c r="AQ909" s="241"/>
      <c r="AR909" s="241"/>
      <c r="AS909" s="228"/>
      <c r="AT909" s="194"/>
      <c r="AU909" s="37"/>
      <c r="AV909" s="68"/>
      <c r="AW909" s="228"/>
      <c r="AX909" s="241"/>
      <c r="AY909" s="38"/>
      <c r="AZ909" s="38"/>
      <c r="BA909" s="55"/>
      <c r="BB909" s="55"/>
      <c r="BC909" s="3" t="e">
        <f t="shared" ca="1" si="214"/>
        <v>#N/A</v>
      </c>
      <c r="BD909" s="3">
        <f t="shared" ca="1" si="215"/>
        <v>69601100</v>
      </c>
      <c r="BE909" s="132"/>
      <c r="BF909" s="132"/>
      <c r="BG909" s="125"/>
      <c r="BJ909" s="68"/>
      <c r="BK909" s="68"/>
      <c r="BL909" s="68"/>
      <c r="BN909" s="169"/>
      <c r="BP909" s="68"/>
      <c r="BQ909" s="68"/>
      <c r="BR909" s="68"/>
      <c r="BU909" s="68"/>
      <c r="BV909" s="68"/>
      <c r="BW909" s="68"/>
      <c r="BX909" s="68"/>
      <c r="BZ909" s="237"/>
      <c r="CD909" s="237"/>
      <c r="CF909" s="68"/>
      <c r="CG909" s="68"/>
      <c r="CH909" s="237"/>
      <c r="CL909" s="237"/>
    </row>
    <row r="910" spans="1:90" x14ac:dyDescent="0.4">
      <c r="A910">
        <v>878</v>
      </c>
      <c r="B910" s="47">
        <f ca="1">IF(A910&gt;$A$8,"",OFFSET(InputPriceData!B$15,$A910+$A$11,0,1,1))</f>
        <v>44053</v>
      </c>
      <c r="C910" s="3">
        <f ca="1">IF(A910&gt;$A$8,"",OFFSET(InputPriceData!G$15,CalculationsAndCharts!$A910+$A$11,IF($C$5,8,0),1,1))</f>
        <v>44282100</v>
      </c>
      <c r="D910" s="4">
        <f ca="1">IF(A910&gt;$A$8,"",OFFSET(InputPriceData!C$15,CalculationsAndCharts!$A910+$A$11,IF($C$5,8,0),1,1))</f>
        <v>335.05999800000001</v>
      </c>
      <c r="E910" s="4">
        <f ca="1">IF(A910&gt;$A$8,"",OFFSET(InputPriceData!D$15,CalculationsAndCharts!$A910+$A$11,IF($C$5,8,0),1,1))</f>
        <v>335.76998900000001</v>
      </c>
      <c r="F910" s="4">
        <f ca="1">IF(A910&gt;$A$8,"",OFFSET(InputPriceData!E$15,CalculationsAndCharts!$A910+$A$11,IF($C$5,8,0),1,1))</f>
        <v>332.959991</v>
      </c>
      <c r="G910" s="4">
        <f ca="1">IF(A910&gt;$A$8,"",OFFSET(InputPriceData!F$15,CalculationsAndCharts!$A910+$A$11,IF($C$5,8,0),1,1))</f>
        <v>335.57000699999998</v>
      </c>
      <c r="H910" s="282">
        <f t="shared" ca="1" si="202"/>
        <v>335.76998900000001</v>
      </c>
      <c r="I910" s="292">
        <f t="shared" ca="1" si="203"/>
        <v>332.959991</v>
      </c>
      <c r="J910" s="50">
        <f t="shared" ca="1" si="204"/>
        <v>2.8099980000000073</v>
      </c>
      <c r="K910" s="282"/>
      <c r="L910" s="282"/>
      <c r="M910" s="292">
        <f t="shared" ca="1" si="205"/>
        <v>2.6362058989906356</v>
      </c>
      <c r="N910" s="291"/>
      <c r="P910" s="292">
        <f t="shared" ca="1" si="206"/>
        <v>335.36299354678977</v>
      </c>
      <c r="Q910" s="301">
        <f t="shared" ca="1" si="207"/>
        <v>337.99919944578039</v>
      </c>
      <c r="R910" s="301">
        <f t="shared" ca="1" si="208"/>
        <v>332.72678764779914</v>
      </c>
      <c r="S910" s="50"/>
      <c r="T910" s="292"/>
      <c r="U910" s="265"/>
      <c r="V910" s="292">
        <f t="shared" ca="1" si="209"/>
        <v>335.36299354678977</v>
      </c>
      <c r="W910" s="241">
        <f t="shared" ca="1" si="210"/>
        <v>0.20701345321020881</v>
      </c>
      <c r="X910" s="351">
        <f t="shared" ca="1" si="211"/>
        <v>4.2854569810015314E-2</v>
      </c>
      <c r="Y910" s="50">
        <f t="shared" ca="1" si="201"/>
        <v>2.0724853113615098</v>
      </c>
      <c r="Z910" s="265">
        <f t="shared" ca="1" si="212"/>
        <v>337.64249231136148</v>
      </c>
      <c r="AA910" s="265">
        <f t="shared" ca="1" si="213"/>
        <v>333.49752168863847</v>
      </c>
      <c r="AB910" s="292"/>
      <c r="AC910" s="37"/>
      <c r="AD910" s="50"/>
      <c r="AE910" s="228"/>
      <c r="AF910" s="50"/>
      <c r="AG910" s="50"/>
      <c r="AH910" s="228"/>
      <c r="AI910" s="50"/>
      <c r="AJ910" s="50"/>
      <c r="AK910" s="50"/>
      <c r="AL910" s="68"/>
      <c r="AM910" s="246"/>
      <c r="AN910" s="241"/>
      <c r="AO910" s="68"/>
      <c r="AP910" s="68"/>
      <c r="AQ910" s="241"/>
      <c r="AR910" s="241"/>
      <c r="AS910" s="228"/>
      <c r="AT910" s="194"/>
      <c r="AU910" s="37"/>
      <c r="AV910" s="68"/>
      <c r="AW910" s="228"/>
      <c r="AX910" s="241"/>
      <c r="AY910" s="38"/>
      <c r="AZ910" s="38"/>
      <c r="BA910" s="55"/>
      <c r="BB910" s="55"/>
      <c r="BC910" s="3">
        <f t="shared" ca="1" si="214"/>
        <v>44282100</v>
      </c>
      <c r="BD910" s="3" t="e">
        <f t="shared" ca="1" si="215"/>
        <v>#N/A</v>
      </c>
      <c r="BE910" s="132"/>
      <c r="BF910" s="132"/>
      <c r="BG910" s="125"/>
      <c r="BJ910" s="68"/>
      <c r="BK910" s="68"/>
      <c r="BL910" s="68"/>
      <c r="BN910" s="169"/>
      <c r="BP910" s="68"/>
      <c r="BQ910" s="68"/>
      <c r="BR910" s="68"/>
      <c r="BU910" s="68"/>
      <c r="BV910" s="68"/>
      <c r="BW910" s="68"/>
      <c r="BX910" s="68"/>
      <c r="BZ910" s="237"/>
      <c r="CD910" s="237"/>
      <c r="CF910" s="68"/>
      <c r="CG910" s="68"/>
      <c r="CH910" s="237"/>
      <c r="CL910" s="237"/>
    </row>
    <row r="911" spans="1:90" x14ac:dyDescent="0.4">
      <c r="A911">
        <v>879</v>
      </c>
      <c r="B911" s="47">
        <f ca="1">IF(A911&gt;$A$8,"",OFFSET(InputPriceData!B$15,$A911+$A$11,0,1,1))</f>
        <v>44050</v>
      </c>
      <c r="C911" s="3">
        <f ca="1">IF(A911&gt;$A$8,"",OFFSET(InputPriceData!G$15,CalculationsAndCharts!$A911+$A$11,IF($C$5,8,0),1,1))</f>
        <v>57308300</v>
      </c>
      <c r="D911" s="4">
        <f ca="1">IF(A911&gt;$A$8,"",OFFSET(InputPriceData!C$15,CalculationsAndCharts!$A911+$A$11,IF($C$5,8,0),1,1))</f>
        <v>333.27999899999998</v>
      </c>
      <c r="E911" s="4">
        <f ca="1">IF(A911&gt;$A$8,"",OFFSET(InputPriceData!D$15,CalculationsAndCharts!$A911+$A$11,IF($C$5,8,0),1,1))</f>
        <v>334.88000499999998</v>
      </c>
      <c r="F911" s="4">
        <f ca="1">IF(A911&gt;$A$8,"",OFFSET(InputPriceData!E$15,CalculationsAndCharts!$A911+$A$11,IF($C$5,8,0),1,1))</f>
        <v>332.29998799999998</v>
      </c>
      <c r="G911" s="4">
        <f ca="1">IF(A911&gt;$A$8,"",OFFSET(InputPriceData!F$15,CalculationsAndCharts!$A911+$A$11,IF($C$5,8,0),1,1))</f>
        <v>334.57000699999998</v>
      </c>
      <c r="H911" s="282">
        <f t="shared" ca="1" si="202"/>
        <v>334.88000499999998</v>
      </c>
      <c r="I911" s="292">
        <f t="shared" ca="1" si="203"/>
        <v>332.29998799999998</v>
      </c>
      <c r="J911" s="50">
        <f t="shared" ca="1" si="204"/>
        <v>2.580016999999998</v>
      </c>
      <c r="K911" s="282"/>
      <c r="L911" s="282"/>
      <c r="M911" s="292">
        <f t="shared" ca="1" si="205"/>
        <v>2.8095187006445754</v>
      </c>
      <c r="N911" s="291"/>
      <c r="P911" s="292">
        <f t="shared" ca="1" si="206"/>
        <v>333.78095959674636</v>
      </c>
      <c r="Q911" s="301">
        <f t="shared" ca="1" si="207"/>
        <v>336.59047829739092</v>
      </c>
      <c r="R911" s="301">
        <f t="shared" ca="1" si="208"/>
        <v>330.9714408961018</v>
      </c>
      <c r="S911" s="50"/>
      <c r="T911" s="292"/>
      <c r="U911" s="265"/>
      <c r="V911" s="292">
        <f t="shared" ca="1" si="209"/>
        <v>333.78095959674636</v>
      </c>
      <c r="W911" s="241">
        <f t="shared" ca="1" si="210"/>
        <v>0.789047403253619</v>
      </c>
      <c r="X911" s="351">
        <f t="shared" ca="1" si="211"/>
        <v>0.62259580458127928</v>
      </c>
      <c r="Y911" s="50">
        <f t="shared" ca="1" si="201"/>
        <v>2.1575831371762844</v>
      </c>
      <c r="Z911" s="265">
        <f t="shared" ca="1" si="212"/>
        <v>336.72759013717626</v>
      </c>
      <c r="AA911" s="265">
        <f t="shared" ca="1" si="213"/>
        <v>332.41242386282369</v>
      </c>
      <c r="AB911" s="292"/>
      <c r="AC911" s="37"/>
      <c r="AD911" s="50"/>
      <c r="AE911" s="228"/>
      <c r="AF911" s="50"/>
      <c r="AG911" s="50"/>
      <c r="AH911" s="228"/>
      <c r="AI911" s="50"/>
      <c r="AJ911" s="50"/>
      <c r="AK911" s="50"/>
      <c r="AL911" s="68"/>
      <c r="AM911" s="246"/>
      <c r="AN911" s="241"/>
      <c r="AO911" s="68"/>
      <c r="AP911" s="68"/>
      <c r="AQ911" s="241"/>
      <c r="AR911" s="241"/>
      <c r="AS911" s="228"/>
      <c r="AT911" s="194"/>
      <c r="AU911" s="37"/>
      <c r="AV911" s="68"/>
      <c r="AW911" s="228"/>
      <c r="AX911" s="241"/>
      <c r="AY911" s="38"/>
      <c r="AZ911" s="38"/>
      <c r="BA911" s="55"/>
      <c r="BB911" s="55"/>
      <c r="BC911" s="3">
        <f t="shared" ca="1" si="214"/>
        <v>57308300</v>
      </c>
      <c r="BD911" s="3" t="e">
        <f t="shared" ca="1" si="215"/>
        <v>#N/A</v>
      </c>
      <c r="BE911" s="132"/>
      <c r="BF911" s="132"/>
      <c r="BG911" s="125"/>
      <c r="BJ911" s="68"/>
      <c r="BK911" s="68"/>
      <c r="BL911" s="68"/>
      <c r="BN911" s="169"/>
      <c r="BP911" s="68"/>
      <c r="BQ911" s="68"/>
      <c r="BR911" s="68"/>
      <c r="BU911" s="68"/>
      <c r="BV911" s="68"/>
      <c r="BW911" s="68"/>
      <c r="BX911" s="68"/>
      <c r="BZ911" s="237"/>
      <c r="CD911" s="237"/>
      <c r="CF911" s="68"/>
      <c r="CG911" s="68"/>
      <c r="CH911" s="237"/>
      <c r="CL911" s="237"/>
    </row>
    <row r="912" spans="1:90" x14ac:dyDescent="0.4">
      <c r="A912">
        <v>880</v>
      </c>
      <c r="B912" s="47">
        <f ca="1">IF(A912&gt;$A$8,"",OFFSET(InputPriceData!B$15,$A912+$A$11,0,1,1))</f>
        <v>44049</v>
      </c>
      <c r="C912" s="3">
        <f ca="1">IF(A912&gt;$A$8,"",OFFSET(InputPriceData!G$15,CalculationsAndCharts!$A912+$A$11,IF($C$5,8,0),1,1))</f>
        <v>43679400</v>
      </c>
      <c r="D912" s="4">
        <f ca="1">IF(A912&gt;$A$8,"",OFFSET(InputPriceData!C$15,CalculationsAndCharts!$A912+$A$11,IF($C$5,8,0),1,1))</f>
        <v>331.48001099999999</v>
      </c>
      <c r="E912" s="4">
        <f ca="1">IF(A912&gt;$A$8,"",OFFSET(InputPriceData!D$15,CalculationsAndCharts!$A912+$A$11,IF($C$5,8,0),1,1))</f>
        <v>334.459991</v>
      </c>
      <c r="F912" s="4">
        <f ca="1">IF(A912&gt;$A$8,"",OFFSET(InputPriceData!E$15,CalculationsAndCharts!$A912+$A$11,IF($C$5,8,0),1,1))</f>
        <v>331.13000499999998</v>
      </c>
      <c r="G912" s="4">
        <f ca="1">IF(A912&gt;$A$8,"",OFFSET(InputPriceData!F$15,CalculationsAndCharts!$A912+$A$11,IF($C$5,8,0),1,1))</f>
        <v>334.32998700000002</v>
      </c>
      <c r="H912" s="282">
        <f t="shared" ca="1" si="202"/>
        <v>334.459991</v>
      </c>
      <c r="I912" s="292">
        <f t="shared" ca="1" si="203"/>
        <v>331.13000499999998</v>
      </c>
      <c r="J912" s="50">
        <f t="shared" ca="1" si="204"/>
        <v>3.3299860000000194</v>
      </c>
      <c r="K912" s="282"/>
      <c r="L912" s="282"/>
      <c r="M912" s="292">
        <f t="shared" ca="1" si="205"/>
        <v>2.9362608405553288</v>
      </c>
      <c r="N912" s="291"/>
      <c r="P912" s="292">
        <f t="shared" ca="1" si="206"/>
        <v>331.78151398348064</v>
      </c>
      <c r="Q912" s="301">
        <f t="shared" ca="1" si="207"/>
        <v>334.71777482403598</v>
      </c>
      <c r="R912" s="301">
        <f t="shared" ca="1" si="208"/>
        <v>328.84525314292529</v>
      </c>
      <c r="S912" s="50"/>
      <c r="T912" s="292"/>
      <c r="U912" s="265"/>
      <c r="V912" s="292">
        <f t="shared" ca="1" si="209"/>
        <v>331.78151398348064</v>
      </c>
      <c r="W912" s="241">
        <f t="shared" ca="1" si="210"/>
        <v>2.548473016519381</v>
      </c>
      <c r="X912" s="351">
        <f t="shared" ca="1" si="211"/>
        <v>6.494714715927393</v>
      </c>
      <c r="Y912" s="50">
        <f t="shared" ca="1" si="201"/>
        <v>2.1564985237632053</v>
      </c>
      <c r="Z912" s="265">
        <f t="shared" ca="1" si="212"/>
        <v>336.48648552376324</v>
      </c>
      <c r="AA912" s="265">
        <f t="shared" ca="1" si="213"/>
        <v>332.1734884762368</v>
      </c>
      <c r="AB912" s="292"/>
      <c r="AC912" s="37"/>
      <c r="AD912" s="50"/>
      <c r="AE912" s="228"/>
      <c r="AF912" s="50"/>
      <c r="AG912" s="50"/>
      <c r="AH912" s="228"/>
      <c r="AI912" s="50"/>
      <c r="AJ912" s="50"/>
      <c r="AK912" s="50"/>
      <c r="AL912" s="68"/>
      <c r="AM912" s="246"/>
      <c r="AN912" s="241"/>
      <c r="AO912" s="68"/>
      <c r="AP912" s="68"/>
      <c r="AQ912" s="241"/>
      <c r="AR912" s="241"/>
      <c r="AS912" s="228"/>
      <c r="AT912" s="194"/>
      <c r="AU912" s="37"/>
      <c r="AV912" s="68"/>
      <c r="AW912" s="228"/>
      <c r="AX912" s="241"/>
      <c r="AY912" s="38"/>
      <c r="AZ912" s="38"/>
      <c r="BA912" s="55"/>
      <c r="BB912" s="55"/>
      <c r="BC912" s="3">
        <f t="shared" ca="1" si="214"/>
        <v>43679400</v>
      </c>
      <c r="BD912" s="3" t="e">
        <f t="shared" ca="1" si="215"/>
        <v>#N/A</v>
      </c>
      <c r="BE912" s="132"/>
      <c r="BF912" s="132"/>
      <c r="BG912" s="125"/>
      <c r="BJ912" s="68"/>
      <c r="BK912" s="68"/>
      <c r="BL912" s="68"/>
      <c r="BN912" s="169"/>
      <c r="BP912" s="68"/>
      <c r="BQ912" s="68"/>
      <c r="BR912" s="68"/>
      <c r="BU912" s="68"/>
      <c r="BV912" s="68"/>
      <c r="BW912" s="68"/>
      <c r="BX912" s="68"/>
      <c r="BZ912" s="237"/>
      <c r="CD912" s="237"/>
      <c r="CF912" s="68"/>
      <c r="CG912" s="68"/>
      <c r="CH912" s="237"/>
      <c r="CL912" s="237"/>
    </row>
    <row r="913" spans="1:90" x14ac:dyDescent="0.4">
      <c r="A913">
        <v>881</v>
      </c>
      <c r="B913" s="47">
        <f ca="1">IF(A913&gt;$A$8,"",OFFSET(InputPriceData!B$15,$A913+$A$11,0,1,1))</f>
        <v>44048</v>
      </c>
      <c r="C913" s="3">
        <f ca="1">IF(A913&gt;$A$8,"",OFFSET(InputPriceData!G$15,CalculationsAndCharts!$A913+$A$11,IF($C$5,8,0),1,1))</f>
        <v>42697700</v>
      </c>
      <c r="D913" s="4">
        <f ca="1">IF(A913&gt;$A$8,"",OFFSET(InputPriceData!C$15,CalculationsAndCharts!$A913+$A$11,IF($C$5,8,0),1,1))</f>
        <v>331.47000100000002</v>
      </c>
      <c r="E913" s="4">
        <f ca="1">IF(A913&gt;$A$8,"",OFFSET(InputPriceData!D$15,CalculationsAndCharts!$A913+$A$11,IF($C$5,8,0),1,1))</f>
        <v>332.39001500000001</v>
      </c>
      <c r="F913" s="4">
        <f ca="1">IF(A913&gt;$A$8,"",OFFSET(InputPriceData!E$15,CalculationsAndCharts!$A913+$A$11,IF($C$5,8,0),1,1))</f>
        <v>331.17999300000002</v>
      </c>
      <c r="G913" s="4">
        <f ca="1">IF(A913&gt;$A$8,"",OFFSET(InputPriceData!F$15,CalculationsAndCharts!$A913+$A$11,IF($C$5,8,0),1,1))</f>
        <v>332.10998499999999</v>
      </c>
      <c r="H913" s="282">
        <f t="shared" ca="1" si="202"/>
        <v>332.39001500000001</v>
      </c>
      <c r="I913" s="292">
        <f t="shared" ca="1" si="203"/>
        <v>330.05999800000001</v>
      </c>
      <c r="J913" s="50">
        <f t="shared" ca="1" si="204"/>
        <v>2.330016999999998</v>
      </c>
      <c r="K913" s="282"/>
      <c r="L913" s="282"/>
      <c r="M913" s="292">
        <f t="shared" ca="1" si="205"/>
        <v>3.1984045885742574</v>
      </c>
      <c r="N913" s="291"/>
      <c r="P913" s="292">
        <f t="shared" ca="1" si="206"/>
        <v>329.60474410170679</v>
      </c>
      <c r="Q913" s="301">
        <f t="shared" ca="1" si="207"/>
        <v>332.80314869028103</v>
      </c>
      <c r="R913" s="301">
        <f t="shared" ca="1" si="208"/>
        <v>326.40633951313254</v>
      </c>
      <c r="S913" s="50"/>
      <c r="T913" s="292"/>
      <c r="U913" s="265"/>
      <c r="V913" s="292">
        <f t="shared" ca="1" si="209"/>
        <v>329.60474410170679</v>
      </c>
      <c r="W913" s="241">
        <f t="shared" ca="1" si="210"/>
        <v>2.5052408982932093</v>
      </c>
      <c r="X913" s="351">
        <f t="shared" ca="1" si="211"/>
        <v>6.2762319584809658</v>
      </c>
      <c r="Y913" s="50">
        <f t="shared" ca="1" si="201"/>
        <v>2.1058322337573432</v>
      </c>
      <c r="Z913" s="265">
        <f t="shared" ca="1" si="212"/>
        <v>334.21581723375732</v>
      </c>
      <c r="AA913" s="265">
        <f t="shared" ca="1" si="213"/>
        <v>330.00415276624267</v>
      </c>
      <c r="AB913" s="292"/>
      <c r="AC913" s="37"/>
      <c r="AD913" s="50"/>
      <c r="AE913" s="228"/>
      <c r="AF913" s="50"/>
      <c r="AG913" s="50"/>
      <c r="AH913" s="228"/>
      <c r="AI913" s="50"/>
      <c r="AJ913" s="50"/>
      <c r="AK913" s="50"/>
      <c r="AL913" s="68"/>
      <c r="AM913" s="246"/>
      <c r="AN913" s="241"/>
      <c r="AO913" s="68"/>
      <c r="AP913" s="68"/>
      <c r="AQ913" s="241"/>
      <c r="AR913" s="241"/>
      <c r="AS913" s="228"/>
      <c r="AT913" s="194"/>
      <c r="AU913" s="37"/>
      <c r="AV913" s="68"/>
      <c r="AW913" s="228"/>
      <c r="AX913" s="241"/>
      <c r="AY913" s="38"/>
      <c r="AZ913" s="38"/>
      <c r="BA913" s="55"/>
      <c r="BB913" s="55"/>
      <c r="BC913" s="3">
        <f t="shared" ca="1" si="214"/>
        <v>42697700</v>
      </c>
      <c r="BD913" s="3" t="e">
        <f t="shared" ca="1" si="215"/>
        <v>#N/A</v>
      </c>
      <c r="BE913" s="132"/>
      <c r="BF913" s="132"/>
      <c r="BG913" s="125"/>
      <c r="BJ913" s="68"/>
      <c r="BK913" s="68"/>
      <c r="BL913" s="68"/>
      <c r="BN913" s="169"/>
      <c r="BP913" s="68"/>
      <c r="BQ913" s="68"/>
      <c r="BR913" s="68"/>
      <c r="BU913" s="68"/>
      <c r="BV913" s="68"/>
      <c r="BW913" s="68"/>
      <c r="BX913" s="68"/>
      <c r="BZ913" s="237"/>
      <c r="CD913" s="237"/>
      <c r="CF913" s="68"/>
      <c r="CG913" s="68"/>
      <c r="CH913" s="237"/>
      <c r="CL913" s="237"/>
    </row>
    <row r="914" spans="1:90" x14ac:dyDescent="0.4">
      <c r="A914">
        <v>882</v>
      </c>
      <c r="B914" s="47">
        <f ca="1">IF(A914&gt;$A$8,"",OFFSET(InputPriceData!B$15,$A914+$A$11,0,1,1))</f>
        <v>44047</v>
      </c>
      <c r="C914" s="3">
        <f ca="1">IF(A914&gt;$A$8,"",OFFSET(InputPriceData!G$15,CalculationsAndCharts!$A914+$A$11,IF($C$5,8,0),1,1))</f>
        <v>41917900</v>
      </c>
      <c r="D914" s="4">
        <f ca="1">IF(A914&gt;$A$8,"",OFFSET(InputPriceData!C$15,CalculationsAndCharts!$A914+$A$11,IF($C$5,8,0),1,1))</f>
        <v>327.85998499999999</v>
      </c>
      <c r="E914" s="4">
        <f ca="1">IF(A914&gt;$A$8,"",OFFSET(InputPriceData!D$15,CalculationsAndCharts!$A914+$A$11,IF($C$5,8,0),1,1))</f>
        <v>330.05999800000001</v>
      </c>
      <c r="F914" s="4">
        <f ca="1">IF(A914&gt;$A$8,"",OFFSET(InputPriceData!E$15,CalculationsAndCharts!$A914+$A$11,IF($C$5,8,0),1,1))</f>
        <v>327.85998499999999</v>
      </c>
      <c r="G914" s="4">
        <f ca="1">IF(A914&gt;$A$8,"",OFFSET(InputPriceData!F$15,CalculationsAndCharts!$A914+$A$11,IF($C$5,8,0),1,1))</f>
        <v>330.05999800000001</v>
      </c>
      <c r="H914" s="282">
        <f t="shared" ca="1" si="202"/>
        <v>330.05999800000001</v>
      </c>
      <c r="I914" s="292">
        <f t="shared" ca="1" si="203"/>
        <v>327.85998499999999</v>
      </c>
      <c r="J914" s="50">
        <f t="shared" ca="1" si="204"/>
        <v>2.2000130000000127</v>
      </c>
      <c r="K914" s="282"/>
      <c r="L914" s="282"/>
      <c r="M914" s="292">
        <f t="shared" ca="1" si="205"/>
        <v>3.8429469750580574</v>
      </c>
      <c r="N914" s="291"/>
      <c r="P914" s="292">
        <f t="shared" ca="1" si="206"/>
        <v>327.71850816599834</v>
      </c>
      <c r="Q914" s="301">
        <f t="shared" ca="1" si="207"/>
        <v>331.5614551410564</v>
      </c>
      <c r="R914" s="301">
        <f t="shared" ca="1" si="208"/>
        <v>323.87556119094029</v>
      </c>
      <c r="S914" s="50"/>
      <c r="T914" s="292"/>
      <c r="U914" s="265"/>
      <c r="V914" s="292">
        <f t="shared" ca="1" si="209"/>
        <v>327.71850816599834</v>
      </c>
      <c r="W914" s="241">
        <f t="shared" ca="1" si="210"/>
        <v>2.3414898340016634</v>
      </c>
      <c r="X914" s="351">
        <f t="shared" ca="1" si="211"/>
        <v>5.4825746427331374</v>
      </c>
      <c r="Y914" s="50">
        <f t="shared" ca="1" si="201"/>
        <v>2.0585589705624305</v>
      </c>
      <c r="Z914" s="265">
        <f t="shared" ca="1" si="212"/>
        <v>332.11855697056245</v>
      </c>
      <c r="AA914" s="265">
        <f t="shared" ca="1" si="213"/>
        <v>328.00143902943756</v>
      </c>
      <c r="AB914" s="292"/>
      <c r="AC914" s="37"/>
      <c r="AD914" s="50"/>
      <c r="AE914" s="228"/>
      <c r="AF914" s="50"/>
      <c r="AG914" s="50"/>
      <c r="AH914" s="228"/>
      <c r="AI914" s="50"/>
      <c r="AJ914" s="50"/>
      <c r="AK914" s="50"/>
      <c r="AL914" s="68"/>
      <c r="AM914" s="246"/>
      <c r="AN914" s="241"/>
      <c r="AO914" s="68"/>
      <c r="AP914" s="68"/>
      <c r="AQ914" s="241"/>
      <c r="AR914" s="241"/>
      <c r="AS914" s="228"/>
      <c r="AT914" s="194"/>
      <c r="AU914" s="37"/>
      <c r="AV914" s="68"/>
      <c r="AW914" s="228"/>
      <c r="AX914" s="241"/>
      <c r="AY914" s="38"/>
      <c r="AZ914" s="38"/>
      <c r="BA914" s="55"/>
      <c r="BB914" s="55"/>
      <c r="BC914" s="3">
        <f t="shared" ca="1" si="214"/>
        <v>41917900</v>
      </c>
      <c r="BD914" s="3" t="e">
        <f t="shared" ca="1" si="215"/>
        <v>#N/A</v>
      </c>
      <c r="BE914" s="132"/>
      <c r="BF914" s="132"/>
      <c r="BG914" s="125"/>
      <c r="BJ914" s="68"/>
      <c r="BK914" s="68"/>
      <c r="BL914" s="68"/>
      <c r="BN914" s="169"/>
      <c r="BP914" s="68"/>
      <c r="BQ914" s="68"/>
      <c r="BR914" s="68"/>
      <c r="BU914" s="68"/>
      <c r="BV914" s="68"/>
      <c r="BW914" s="68"/>
      <c r="BX914" s="68"/>
      <c r="BZ914" s="237"/>
      <c r="CD914" s="237"/>
      <c r="CF914" s="68"/>
      <c r="CG914" s="68"/>
      <c r="CH914" s="237"/>
      <c r="CL914" s="237"/>
    </row>
    <row r="915" spans="1:90" x14ac:dyDescent="0.4">
      <c r="A915">
        <v>883</v>
      </c>
      <c r="B915" s="47">
        <f ca="1">IF(A915&gt;$A$8,"",OFFSET(InputPriceData!B$15,$A915+$A$11,0,1,1))</f>
        <v>44046</v>
      </c>
      <c r="C915" s="3">
        <f ca="1">IF(A915&gt;$A$8,"",OFFSET(InputPriceData!G$15,CalculationsAndCharts!$A915+$A$11,IF($C$5,8,0),1,1))</f>
        <v>53077900</v>
      </c>
      <c r="D915" s="4">
        <f ca="1">IF(A915&gt;$A$8,"",OFFSET(InputPriceData!C$15,CalculationsAndCharts!$A915+$A$11,IF($C$5,8,0),1,1))</f>
        <v>328.32000699999998</v>
      </c>
      <c r="E915" s="4">
        <f ca="1">IF(A915&gt;$A$8,"",OFFSET(InputPriceData!D$15,CalculationsAndCharts!$A915+$A$11,IF($C$5,8,0),1,1))</f>
        <v>329.61999500000002</v>
      </c>
      <c r="F915" s="4">
        <f ca="1">IF(A915&gt;$A$8,"",OFFSET(InputPriceData!E$15,CalculationsAndCharts!$A915+$A$11,IF($C$5,8,0),1,1))</f>
        <v>327.73001099999999</v>
      </c>
      <c r="G915" s="4">
        <f ca="1">IF(A915&gt;$A$8,"",OFFSET(InputPriceData!F$15,CalculationsAndCharts!$A915+$A$11,IF($C$5,8,0),1,1))</f>
        <v>328.790009</v>
      </c>
      <c r="H915" s="282">
        <f t="shared" ca="1" si="202"/>
        <v>329.61999500000002</v>
      </c>
      <c r="I915" s="292">
        <f t="shared" ca="1" si="203"/>
        <v>326.51998900000001</v>
      </c>
      <c r="J915" s="50">
        <f t="shared" ca="1" si="204"/>
        <v>3.1000060000000076</v>
      </c>
      <c r="K915" s="282"/>
      <c r="L915" s="282"/>
      <c r="M915" s="292">
        <f t="shared" ca="1" si="205"/>
        <v>4.4619538396781415</v>
      </c>
      <c r="N915" s="291"/>
      <c r="P915" s="292">
        <f t="shared" ca="1" si="206"/>
        <v>326.0182486058925</v>
      </c>
      <c r="Q915" s="301">
        <f t="shared" ca="1" si="207"/>
        <v>330.48020244557063</v>
      </c>
      <c r="R915" s="301">
        <f t="shared" ca="1" si="208"/>
        <v>321.55629476621436</v>
      </c>
      <c r="S915" s="50"/>
      <c r="T915" s="292"/>
      <c r="U915" s="265"/>
      <c r="V915" s="292">
        <f t="shared" ca="1" si="209"/>
        <v>326.0182486058925</v>
      </c>
      <c r="W915" s="241">
        <f t="shared" ca="1" si="210"/>
        <v>2.7717603941075026</v>
      </c>
      <c r="X915" s="351">
        <f t="shared" ca="1" si="211"/>
        <v>7.6826556823429781</v>
      </c>
      <c r="Y915" s="50">
        <f t="shared" ca="1" si="201"/>
        <v>1.9984972716732001</v>
      </c>
      <c r="Z915" s="265">
        <f t="shared" ca="1" si="212"/>
        <v>330.78850627167321</v>
      </c>
      <c r="AA915" s="265">
        <f t="shared" ca="1" si="213"/>
        <v>326.79151172832678</v>
      </c>
      <c r="AB915" s="292"/>
      <c r="AC915" s="37"/>
      <c r="AD915" s="50"/>
      <c r="AE915" s="228"/>
      <c r="AF915" s="50"/>
      <c r="AG915" s="50"/>
      <c r="AH915" s="228"/>
      <c r="AI915" s="50"/>
      <c r="AJ915" s="50"/>
      <c r="AK915" s="50"/>
      <c r="AL915" s="68"/>
      <c r="AM915" s="246"/>
      <c r="AN915" s="241"/>
      <c r="AO915" s="68"/>
      <c r="AP915" s="68"/>
      <c r="AQ915" s="241"/>
      <c r="AR915" s="241"/>
      <c r="AS915" s="228"/>
      <c r="AT915" s="194"/>
      <c r="AU915" s="37"/>
      <c r="AV915" s="68"/>
      <c r="AW915" s="228"/>
      <c r="AX915" s="241"/>
      <c r="AY915" s="38"/>
      <c r="AZ915" s="38"/>
      <c r="BA915" s="55"/>
      <c r="BB915" s="55"/>
      <c r="BC915" s="3">
        <f t="shared" ca="1" si="214"/>
        <v>53077900</v>
      </c>
      <c r="BD915" s="3" t="e">
        <f t="shared" ca="1" si="215"/>
        <v>#N/A</v>
      </c>
      <c r="BE915" s="132"/>
      <c r="BF915" s="132"/>
      <c r="BG915" s="125"/>
      <c r="BJ915" s="68"/>
      <c r="BK915" s="68"/>
      <c r="BL915" s="68"/>
      <c r="BN915" s="169"/>
      <c r="BP915" s="68"/>
      <c r="BQ915" s="68"/>
      <c r="BR915" s="68"/>
      <c r="BU915" s="68"/>
      <c r="BV915" s="68"/>
      <c r="BW915" s="68"/>
      <c r="BX915" s="68"/>
      <c r="BZ915" s="237"/>
      <c r="CD915" s="237"/>
      <c r="CF915" s="68"/>
      <c r="CG915" s="68"/>
      <c r="CH915" s="237"/>
      <c r="CL915" s="237"/>
    </row>
    <row r="916" spans="1:90" x14ac:dyDescent="0.4">
      <c r="A916">
        <v>884</v>
      </c>
      <c r="B916" s="47">
        <f ca="1">IF(A916&gt;$A$8,"",OFFSET(InputPriceData!B$15,$A916+$A$11,0,1,1))</f>
        <v>44043</v>
      </c>
      <c r="C916" s="3">
        <f ca="1">IF(A916&gt;$A$8,"",OFFSET(InputPriceData!G$15,CalculationsAndCharts!$A916+$A$11,IF($C$5,8,0),1,1))</f>
        <v>84986800</v>
      </c>
      <c r="D916" s="4">
        <f ca="1">IF(A916&gt;$A$8,"",OFFSET(InputPriceData!C$15,CalculationsAndCharts!$A916+$A$11,IF($C$5,8,0),1,1))</f>
        <v>325.89999399999999</v>
      </c>
      <c r="E916" s="4">
        <f ca="1">IF(A916&gt;$A$8,"",OFFSET(InputPriceData!D$15,CalculationsAndCharts!$A916+$A$11,IF($C$5,8,0),1,1))</f>
        <v>326.63000499999998</v>
      </c>
      <c r="F916" s="4">
        <f ca="1">IF(A916&gt;$A$8,"",OFFSET(InputPriceData!E$15,CalculationsAndCharts!$A916+$A$11,IF($C$5,8,0),1,1))</f>
        <v>321.32998700000002</v>
      </c>
      <c r="G916" s="4">
        <f ca="1">IF(A916&gt;$A$8,"",OFFSET(InputPriceData!F$15,CalculationsAndCharts!$A916+$A$11,IF($C$5,8,0),1,1))</f>
        <v>326.51998900000001</v>
      </c>
      <c r="H916" s="282">
        <f t="shared" ca="1" si="202"/>
        <v>326.63000499999998</v>
      </c>
      <c r="I916" s="292">
        <f t="shared" ca="1" si="203"/>
        <v>321.32998700000002</v>
      </c>
      <c r="J916" s="50">
        <f t="shared" ca="1" si="204"/>
        <v>5.3000179999999659</v>
      </c>
      <c r="K916" s="282"/>
      <c r="L916" s="282"/>
      <c r="M916" s="292">
        <f t="shared" ca="1" si="205"/>
        <v>4.432520541000093</v>
      </c>
      <c r="N916" s="291"/>
      <c r="P916" s="292">
        <f t="shared" ca="1" si="206"/>
        <v>324.66769111945655</v>
      </c>
      <c r="Q916" s="301">
        <f t="shared" ca="1" si="207"/>
        <v>329.10021166045664</v>
      </c>
      <c r="R916" s="301">
        <f t="shared" ca="1" si="208"/>
        <v>320.23517057845646</v>
      </c>
      <c r="S916" s="50"/>
      <c r="T916" s="292"/>
      <c r="U916" s="265"/>
      <c r="V916" s="292">
        <f t="shared" ca="1" si="209"/>
        <v>324.66769111945655</v>
      </c>
      <c r="W916" s="241">
        <f t="shared" ca="1" si="210"/>
        <v>1.8522978805434605</v>
      </c>
      <c r="X916" s="351">
        <f t="shared" ca="1" si="211"/>
        <v>3.4310074382657958</v>
      </c>
      <c r="Y916" s="50">
        <f t="shared" ca="1" si="201"/>
        <v>2.4054418842956538</v>
      </c>
      <c r="Z916" s="265">
        <f t="shared" ca="1" si="212"/>
        <v>328.92543088429568</v>
      </c>
      <c r="AA916" s="265">
        <f t="shared" ca="1" si="213"/>
        <v>324.11454711570434</v>
      </c>
      <c r="AB916" s="292"/>
      <c r="AC916" s="37"/>
      <c r="AD916" s="50"/>
      <c r="AE916" s="228"/>
      <c r="AF916" s="50"/>
      <c r="AG916" s="50"/>
      <c r="AH916" s="228"/>
      <c r="AI916" s="50"/>
      <c r="AJ916" s="50"/>
      <c r="AK916" s="50"/>
      <c r="AL916" s="68"/>
      <c r="AM916" s="246"/>
      <c r="AN916" s="241"/>
      <c r="AO916" s="68"/>
      <c r="AP916" s="68"/>
      <c r="AQ916" s="241"/>
      <c r="AR916" s="241"/>
      <c r="AS916" s="228"/>
      <c r="AT916" s="194"/>
      <c r="AU916" s="37"/>
      <c r="AV916" s="68"/>
      <c r="AW916" s="228"/>
      <c r="AX916" s="241"/>
      <c r="AY916" s="38"/>
      <c r="AZ916" s="38"/>
      <c r="BA916" s="55"/>
      <c r="BB916" s="55"/>
      <c r="BC916" s="3">
        <f t="shared" ca="1" si="214"/>
        <v>84986800</v>
      </c>
      <c r="BD916" s="3" t="e">
        <f t="shared" ca="1" si="215"/>
        <v>#N/A</v>
      </c>
      <c r="BE916" s="132"/>
      <c r="BF916" s="132"/>
      <c r="BG916" s="125"/>
      <c r="BJ916" s="68"/>
      <c r="BK916" s="68"/>
      <c r="BL916" s="68"/>
      <c r="BN916" s="169"/>
      <c r="BP916" s="68"/>
      <c r="BQ916" s="68"/>
      <c r="BR916" s="68"/>
      <c r="BU916" s="68"/>
      <c r="BV916" s="68"/>
      <c r="BW916" s="68"/>
      <c r="BX916" s="68"/>
      <c r="BZ916" s="237"/>
      <c r="CD916" s="237"/>
      <c r="CF916" s="68"/>
      <c r="CG916" s="68"/>
      <c r="CH916" s="237"/>
      <c r="CL916" s="237"/>
    </row>
    <row r="917" spans="1:90" x14ac:dyDescent="0.4">
      <c r="A917">
        <v>885</v>
      </c>
      <c r="B917" s="47">
        <f ca="1">IF(A917&gt;$A$8,"",OFFSET(InputPriceData!B$15,$A917+$A$11,0,1,1))</f>
        <v>44042</v>
      </c>
      <c r="C917" s="3">
        <f ca="1">IF(A917&gt;$A$8,"",OFFSET(InputPriceData!G$15,CalculationsAndCharts!$A917+$A$11,IF($C$5,8,0),1,1))</f>
        <v>61861700</v>
      </c>
      <c r="D917" s="4">
        <f ca="1">IF(A917&gt;$A$8,"",OFFSET(InputPriceData!C$15,CalculationsAndCharts!$A917+$A$11,IF($C$5,8,0),1,1))</f>
        <v>321.89999399999999</v>
      </c>
      <c r="E917" s="4">
        <f ca="1">IF(A917&gt;$A$8,"",OFFSET(InputPriceData!D$15,CalculationsAndCharts!$A917+$A$11,IF($C$5,8,0),1,1))</f>
        <v>324.41000400000001</v>
      </c>
      <c r="F917" s="4">
        <f ca="1">IF(A917&gt;$A$8,"",OFFSET(InputPriceData!E$15,CalculationsAndCharts!$A917+$A$11,IF($C$5,8,0),1,1))</f>
        <v>319.64001500000001</v>
      </c>
      <c r="G917" s="4">
        <f ca="1">IF(A917&gt;$A$8,"",OFFSET(InputPriceData!F$15,CalculationsAndCharts!$A917+$A$11,IF($C$5,8,0),1,1))</f>
        <v>323.959991</v>
      </c>
      <c r="H917" s="282">
        <f t="shared" ca="1" si="202"/>
        <v>325.11999500000002</v>
      </c>
      <c r="I917" s="292">
        <f t="shared" ca="1" si="203"/>
        <v>319.64001500000001</v>
      </c>
      <c r="J917" s="50">
        <f t="shared" ca="1" si="204"/>
        <v>5.4799800000000118</v>
      </c>
      <c r="K917" s="282"/>
      <c r="L917" s="282"/>
      <c r="M917" s="292">
        <f t="shared" ca="1" si="205"/>
        <v>3.7657566118284445</v>
      </c>
      <c r="N917" s="291"/>
      <c r="P917" s="292">
        <f t="shared" ca="1" si="206"/>
        <v>324.13173727488379</v>
      </c>
      <c r="Q917" s="301">
        <f t="shared" ca="1" si="207"/>
        <v>327.89749388671225</v>
      </c>
      <c r="R917" s="301">
        <f t="shared" ca="1" si="208"/>
        <v>320.36598066305532</v>
      </c>
      <c r="S917" s="50"/>
      <c r="T917" s="292"/>
      <c r="U917" s="265"/>
      <c r="V917" s="292">
        <f t="shared" ca="1" si="209"/>
        <v>324.13173727488379</v>
      </c>
      <c r="W917" s="241">
        <f t="shared" ca="1" si="210"/>
        <v>-0.17174627488378746</v>
      </c>
      <c r="X917" s="351">
        <f t="shared" ca="1" si="211"/>
        <v>2.9496782936457484E-2</v>
      </c>
      <c r="Y917" s="50">
        <f t="shared" ca="1" si="201"/>
        <v>2.5968380503573982</v>
      </c>
      <c r="Z917" s="265">
        <f t="shared" ca="1" si="212"/>
        <v>326.55682905035741</v>
      </c>
      <c r="AA917" s="265">
        <f t="shared" ca="1" si="213"/>
        <v>321.3631529496426</v>
      </c>
      <c r="AB917" s="292"/>
      <c r="AC917" s="37"/>
      <c r="AD917" s="50"/>
      <c r="AE917" s="228"/>
      <c r="AF917" s="50"/>
      <c r="AG917" s="50"/>
      <c r="AH917" s="228"/>
      <c r="AI917" s="50"/>
      <c r="AJ917" s="50"/>
      <c r="AK917" s="50"/>
      <c r="AL917" s="68"/>
      <c r="AM917" s="246"/>
      <c r="AN917" s="241"/>
      <c r="AO917" s="68"/>
      <c r="AP917" s="68"/>
      <c r="AQ917" s="241"/>
      <c r="AR917" s="241"/>
      <c r="AS917" s="228"/>
      <c r="AT917" s="194"/>
      <c r="AU917" s="37"/>
      <c r="AV917" s="68"/>
      <c r="AW917" s="228"/>
      <c r="AX917" s="241"/>
      <c r="AY917" s="38"/>
      <c r="AZ917" s="38"/>
      <c r="BA917" s="55"/>
      <c r="BB917" s="55"/>
      <c r="BC917" s="3" t="e">
        <f t="shared" ca="1" si="214"/>
        <v>#N/A</v>
      </c>
      <c r="BD917" s="3">
        <f t="shared" ca="1" si="215"/>
        <v>61861700</v>
      </c>
      <c r="BE917" s="132"/>
      <c r="BF917" s="132"/>
      <c r="BG917" s="125"/>
      <c r="BJ917" s="68"/>
      <c r="BK917" s="68"/>
      <c r="BL917" s="68"/>
      <c r="BN917" s="169"/>
      <c r="BP917" s="68"/>
      <c r="BQ917" s="68"/>
      <c r="BR917" s="68"/>
      <c r="BU917" s="68"/>
      <c r="BV917" s="68"/>
      <c r="BW917" s="68"/>
      <c r="BX917" s="68"/>
      <c r="BZ917" s="237"/>
      <c r="CD917" s="237"/>
      <c r="CF917" s="68"/>
      <c r="CG917" s="68"/>
      <c r="CH917" s="237"/>
      <c r="CL917" s="237"/>
    </row>
    <row r="918" spans="1:90" x14ac:dyDescent="0.4">
      <c r="A918">
        <v>886</v>
      </c>
      <c r="B918" s="47">
        <f ca="1">IF(A918&gt;$A$8,"",OFFSET(InputPriceData!B$15,$A918+$A$11,0,1,1))</f>
        <v>44041</v>
      </c>
      <c r="C918" s="3">
        <f ca="1">IF(A918&gt;$A$8,"",OFFSET(InputPriceData!G$15,CalculationsAndCharts!$A918+$A$11,IF($C$5,8,0),1,1))</f>
        <v>48454200</v>
      </c>
      <c r="D918" s="4">
        <f ca="1">IF(A918&gt;$A$8,"",OFFSET(InputPriceData!C$15,CalculationsAndCharts!$A918+$A$11,IF($C$5,8,0),1,1))</f>
        <v>322.11999500000002</v>
      </c>
      <c r="E918" s="4">
        <f ca="1">IF(A918&gt;$A$8,"",OFFSET(InputPriceData!D$15,CalculationsAndCharts!$A918+$A$11,IF($C$5,8,0),1,1))</f>
        <v>325.73001099999999</v>
      </c>
      <c r="F918" s="4">
        <f ca="1">IF(A918&gt;$A$8,"",OFFSET(InputPriceData!E$15,CalculationsAndCharts!$A918+$A$11,IF($C$5,8,0),1,1))</f>
        <v>322.07998700000002</v>
      </c>
      <c r="G918" s="4">
        <f ca="1">IF(A918&gt;$A$8,"",OFFSET(InputPriceData!F$15,CalculationsAndCharts!$A918+$A$11,IF($C$5,8,0),1,1))</f>
        <v>325.11999500000002</v>
      </c>
      <c r="H918" s="282">
        <f t="shared" ca="1" si="202"/>
        <v>325.73001099999999</v>
      </c>
      <c r="I918" s="292">
        <f t="shared" ca="1" si="203"/>
        <v>321.17001299999998</v>
      </c>
      <c r="J918" s="50">
        <f t="shared" ca="1" si="204"/>
        <v>4.5599980000000073</v>
      </c>
      <c r="K918" s="282"/>
      <c r="L918" s="282"/>
      <c r="M918" s="292">
        <f t="shared" ca="1" si="205"/>
        <v>3.1103486234531244</v>
      </c>
      <c r="N918" s="291"/>
      <c r="P918" s="292">
        <f t="shared" ca="1" si="206"/>
        <v>323.78095022920417</v>
      </c>
      <c r="Q918" s="301">
        <f t="shared" ca="1" si="207"/>
        <v>326.89129885265731</v>
      </c>
      <c r="R918" s="301">
        <f t="shared" ca="1" si="208"/>
        <v>320.67060160575102</v>
      </c>
      <c r="S918" s="50"/>
      <c r="T918" s="292"/>
      <c r="U918" s="265"/>
      <c r="V918" s="292">
        <f t="shared" ca="1" si="209"/>
        <v>323.78095022920417</v>
      </c>
      <c r="W918" s="241">
        <f t="shared" ca="1" si="210"/>
        <v>1.3390447707958515</v>
      </c>
      <c r="X918" s="351">
        <f t="shared" ca="1" si="211"/>
        <v>1.7930408981957144</v>
      </c>
      <c r="Y918" s="50">
        <f t="shared" ca="1" si="201"/>
        <v>2.8424853805765444</v>
      </c>
      <c r="Z918" s="265">
        <f t="shared" ca="1" si="212"/>
        <v>327.96248038057655</v>
      </c>
      <c r="AA918" s="265">
        <f t="shared" ca="1" si="213"/>
        <v>322.27750961942348</v>
      </c>
      <c r="AB918" s="292"/>
      <c r="AC918" s="37"/>
      <c r="AD918" s="50"/>
      <c r="AE918" s="228"/>
      <c r="AF918" s="50"/>
      <c r="AG918" s="50"/>
      <c r="AH918" s="228"/>
      <c r="AI918" s="50"/>
      <c r="AJ918" s="50"/>
      <c r="AK918" s="50"/>
      <c r="AL918" s="68"/>
      <c r="AM918" s="246"/>
      <c r="AN918" s="241"/>
      <c r="AO918" s="68"/>
      <c r="AP918" s="68"/>
      <c r="AQ918" s="241"/>
      <c r="AR918" s="241"/>
      <c r="AS918" s="228"/>
      <c r="AT918" s="194"/>
      <c r="AU918" s="37"/>
      <c r="AV918" s="68"/>
      <c r="AW918" s="228"/>
      <c r="AX918" s="241"/>
      <c r="AY918" s="38"/>
      <c r="AZ918" s="38"/>
      <c r="BA918" s="55"/>
      <c r="BB918" s="55"/>
      <c r="BC918" s="3">
        <f t="shared" ca="1" si="214"/>
        <v>48454200</v>
      </c>
      <c r="BD918" s="3" t="e">
        <f t="shared" ca="1" si="215"/>
        <v>#N/A</v>
      </c>
      <c r="BE918" s="132"/>
      <c r="BF918" s="132"/>
      <c r="BG918" s="125"/>
      <c r="BJ918" s="68"/>
      <c r="BK918" s="68"/>
      <c r="BL918" s="68"/>
      <c r="BN918" s="169"/>
      <c r="BP918" s="68"/>
      <c r="BQ918" s="68"/>
      <c r="BR918" s="68"/>
      <c r="BU918" s="68"/>
      <c r="BV918" s="68"/>
      <c r="BW918" s="68"/>
      <c r="BX918" s="68"/>
      <c r="BZ918" s="237"/>
      <c r="CD918" s="237"/>
      <c r="CF918" s="68"/>
      <c r="CG918" s="68"/>
      <c r="CH918" s="237"/>
      <c r="CL918" s="237"/>
    </row>
    <row r="919" spans="1:90" x14ac:dyDescent="0.4">
      <c r="A919">
        <v>887</v>
      </c>
      <c r="B919" s="47">
        <f ca="1">IF(A919&gt;$A$8,"",OFFSET(InputPriceData!B$15,$A919+$A$11,0,1,1))</f>
        <v>44040</v>
      </c>
      <c r="C919" s="3">
        <f ca="1">IF(A919&gt;$A$8,"",OFFSET(InputPriceData!G$15,CalculationsAndCharts!$A919+$A$11,IF($C$5,8,0),1,1))</f>
        <v>57495000</v>
      </c>
      <c r="D919" s="4">
        <f ca="1">IF(A919&gt;$A$8,"",OFFSET(InputPriceData!C$15,CalculationsAndCharts!$A919+$A$11,IF($C$5,8,0),1,1))</f>
        <v>322.42999300000002</v>
      </c>
      <c r="E919" s="4">
        <f ca="1">IF(A919&gt;$A$8,"",OFFSET(InputPriceData!D$15,CalculationsAndCharts!$A919+$A$11,IF($C$5,8,0),1,1))</f>
        <v>323.64001500000001</v>
      </c>
      <c r="F919" s="4">
        <f ca="1">IF(A919&gt;$A$8,"",OFFSET(InputPriceData!E$15,CalculationsAndCharts!$A919+$A$11,IF($C$5,8,0),1,1))</f>
        <v>320.85000600000001</v>
      </c>
      <c r="G919" s="4">
        <f ca="1">IF(A919&gt;$A$8,"",OFFSET(InputPriceData!F$15,CalculationsAndCharts!$A919+$A$11,IF($C$5,8,0),1,1))</f>
        <v>321.17001299999998</v>
      </c>
      <c r="H919" s="282">
        <f t="shared" ca="1" si="202"/>
        <v>323.64001500000001</v>
      </c>
      <c r="I919" s="292">
        <f t="shared" ca="1" si="203"/>
        <v>320.85000600000001</v>
      </c>
      <c r="J919" s="50">
        <f t="shared" ca="1" si="204"/>
        <v>2.7900089999999977</v>
      </c>
      <c r="K919" s="282"/>
      <c r="L919" s="282"/>
      <c r="M919" s="292">
        <f t="shared" ca="1" si="205"/>
        <v>2.9930281657335387</v>
      </c>
      <c r="N919" s="291"/>
      <c r="P919" s="292">
        <f t="shared" ca="1" si="206"/>
        <v>324.02174212443441</v>
      </c>
      <c r="Q919" s="301">
        <f t="shared" ca="1" si="207"/>
        <v>327.01477029016797</v>
      </c>
      <c r="R919" s="301">
        <f t="shared" ca="1" si="208"/>
        <v>321.02871395870085</v>
      </c>
      <c r="S919" s="50"/>
      <c r="T919" s="292"/>
      <c r="U919" s="265"/>
      <c r="V919" s="292">
        <f t="shared" ca="1" si="209"/>
        <v>324.02174212443441</v>
      </c>
      <c r="W919" s="241">
        <f t="shared" ca="1" si="210"/>
        <v>-2.8517291244344278</v>
      </c>
      <c r="X919" s="351">
        <f t="shared" ca="1" si="211"/>
        <v>8.1323589991475487</v>
      </c>
      <c r="Y919" s="50">
        <f t="shared" ca="1" si="201"/>
        <v>3.0102081145439463</v>
      </c>
      <c r="Z919" s="265">
        <f t="shared" ca="1" si="212"/>
        <v>324.18022111454394</v>
      </c>
      <c r="AA919" s="265">
        <f t="shared" ca="1" si="213"/>
        <v>318.15980488545603</v>
      </c>
      <c r="AB919" s="292"/>
      <c r="AC919" s="37"/>
      <c r="AD919" s="50"/>
      <c r="AE919" s="228"/>
      <c r="AF919" s="50"/>
      <c r="AG919" s="50"/>
      <c r="AH919" s="228"/>
      <c r="AI919" s="50"/>
      <c r="AJ919" s="50"/>
      <c r="AK919" s="50"/>
      <c r="AL919" s="68"/>
      <c r="AM919" s="246"/>
      <c r="AN919" s="241"/>
      <c r="AO919" s="68"/>
      <c r="AP919" s="68"/>
      <c r="AQ919" s="241"/>
      <c r="AR919" s="241"/>
      <c r="AS919" s="228"/>
      <c r="AT919" s="194"/>
      <c r="AU919" s="37"/>
      <c r="AV919" s="68"/>
      <c r="AW919" s="228"/>
      <c r="AX919" s="241"/>
      <c r="AY919" s="38"/>
      <c r="AZ919" s="38"/>
      <c r="BA919" s="55"/>
      <c r="BB919" s="55"/>
      <c r="BC919" s="3" t="e">
        <f t="shared" ca="1" si="214"/>
        <v>#N/A</v>
      </c>
      <c r="BD919" s="3">
        <f t="shared" ca="1" si="215"/>
        <v>57495000</v>
      </c>
      <c r="BE919" s="132"/>
      <c r="BF919" s="132"/>
      <c r="BG919" s="125"/>
      <c r="BJ919" s="68"/>
      <c r="BK919" s="68"/>
      <c r="BL919" s="68"/>
      <c r="BN919" s="169"/>
      <c r="BP919" s="68"/>
      <c r="BQ919" s="68"/>
      <c r="BR919" s="68"/>
      <c r="BU919" s="68"/>
      <c r="BV919" s="68"/>
      <c r="BW919" s="68"/>
      <c r="BX919" s="68"/>
      <c r="BZ919" s="237"/>
      <c r="CD919" s="237"/>
      <c r="CF919" s="68"/>
      <c r="CG919" s="68"/>
      <c r="CH919" s="237"/>
      <c r="CL919" s="237"/>
    </row>
    <row r="920" spans="1:90" x14ac:dyDescent="0.4">
      <c r="A920">
        <v>888</v>
      </c>
      <c r="B920" s="47">
        <f ca="1">IF(A920&gt;$A$8,"",OFFSET(InputPriceData!B$15,$A920+$A$11,0,1,1))</f>
        <v>44039</v>
      </c>
      <c r="C920" s="3">
        <f ca="1">IF(A920&gt;$A$8,"",OFFSET(InputPriceData!G$15,CalculationsAndCharts!$A920+$A$11,IF($C$5,8,0),1,1))</f>
        <v>48293000</v>
      </c>
      <c r="D920" s="4">
        <f ca="1">IF(A920&gt;$A$8,"",OFFSET(InputPriceData!C$15,CalculationsAndCharts!$A920+$A$11,IF($C$5,8,0),1,1))</f>
        <v>321.63000499999998</v>
      </c>
      <c r="E920" s="4">
        <f ca="1">IF(A920&gt;$A$8,"",OFFSET(InputPriceData!D$15,CalculationsAndCharts!$A920+$A$11,IF($C$5,8,0),1,1))</f>
        <v>323.41000400000001</v>
      </c>
      <c r="F920" s="4">
        <f ca="1">IF(A920&gt;$A$8,"",OFFSET(InputPriceData!E$15,CalculationsAndCharts!$A920+$A$11,IF($C$5,8,0),1,1))</f>
        <v>320.76998900000001</v>
      </c>
      <c r="G920" s="4">
        <f ca="1">IF(A920&gt;$A$8,"",OFFSET(InputPriceData!F$15,CalculationsAndCharts!$A920+$A$11,IF($C$5,8,0),1,1))</f>
        <v>323.22000100000002</v>
      </c>
      <c r="H920" s="282">
        <f t="shared" ca="1" si="202"/>
        <v>323.41000400000001</v>
      </c>
      <c r="I920" s="292">
        <f t="shared" ca="1" si="203"/>
        <v>320.76998900000001</v>
      </c>
      <c r="J920" s="50">
        <f t="shared" ca="1" si="204"/>
        <v>2.6400150000000053</v>
      </c>
      <c r="K920" s="282"/>
      <c r="L920" s="282"/>
      <c r="M920" s="292">
        <f t="shared" ca="1" si="205"/>
        <v>3.3718774976833434</v>
      </c>
      <c r="N920" s="291"/>
      <c r="P920" s="292">
        <f t="shared" ca="1" si="206"/>
        <v>324.76196991834149</v>
      </c>
      <c r="Q920" s="301">
        <f t="shared" ca="1" si="207"/>
        <v>328.13384741602482</v>
      </c>
      <c r="R920" s="301">
        <f t="shared" ca="1" si="208"/>
        <v>321.39009242065816</v>
      </c>
      <c r="S920" s="50"/>
      <c r="T920" s="292"/>
      <c r="U920" s="265"/>
      <c r="V920" s="292">
        <f t="shared" ca="1" si="209"/>
        <v>324.76196991834149</v>
      </c>
      <c r="W920" s="241">
        <f t="shared" ca="1" si="210"/>
        <v>-1.5419689183414675</v>
      </c>
      <c r="X920" s="351">
        <f t="shared" ca="1" si="211"/>
        <v>2.3776681451311554</v>
      </c>
      <c r="Y920" s="50">
        <f t="shared" ca="1" si="201"/>
        <v>2.9510357711158748</v>
      </c>
      <c r="Z920" s="265">
        <f t="shared" ca="1" si="212"/>
        <v>326.17103677111589</v>
      </c>
      <c r="AA920" s="265">
        <f t="shared" ca="1" si="213"/>
        <v>320.26896522888416</v>
      </c>
      <c r="AB920" s="292"/>
      <c r="AC920" s="37"/>
      <c r="AD920" s="50"/>
      <c r="AE920" s="228"/>
      <c r="AF920" s="50"/>
      <c r="AG920" s="50"/>
      <c r="AH920" s="228"/>
      <c r="AI920" s="50"/>
      <c r="AJ920" s="50"/>
      <c r="AK920" s="50"/>
      <c r="AL920" s="68"/>
      <c r="AM920" s="246"/>
      <c r="AN920" s="241"/>
      <c r="AO920" s="68"/>
      <c r="AP920" s="68"/>
      <c r="AQ920" s="241"/>
      <c r="AR920" s="241"/>
      <c r="AS920" s="228"/>
      <c r="AT920" s="194"/>
      <c r="AU920" s="37"/>
      <c r="AV920" s="68"/>
      <c r="AW920" s="228"/>
      <c r="AX920" s="241"/>
      <c r="AY920" s="38"/>
      <c r="AZ920" s="38"/>
      <c r="BA920" s="55"/>
      <c r="BB920" s="55"/>
      <c r="BC920" s="3">
        <f t="shared" ca="1" si="214"/>
        <v>48293000</v>
      </c>
      <c r="BD920" s="3" t="e">
        <f t="shared" ca="1" si="215"/>
        <v>#N/A</v>
      </c>
      <c r="BE920" s="132"/>
      <c r="BF920" s="132"/>
      <c r="BG920" s="125"/>
      <c r="BJ920" s="68"/>
      <c r="BK920" s="68"/>
      <c r="BL920" s="68"/>
      <c r="BN920" s="169"/>
      <c r="BP920" s="68"/>
      <c r="BQ920" s="68"/>
      <c r="BR920" s="68"/>
      <c r="BU920" s="68"/>
      <c r="BV920" s="68"/>
      <c r="BW920" s="68"/>
      <c r="BX920" s="68"/>
      <c r="BZ920" s="237"/>
      <c r="CD920" s="237"/>
      <c r="CF920" s="68"/>
      <c r="CG920" s="68"/>
      <c r="CH920" s="237"/>
      <c r="CL920" s="237"/>
    </row>
    <row r="921" spans="1:90" x14ac:dyDescent="0.4">
      <c r="A921">
        <v>889</v>
      </c>
      <c r="B921" s="47">
        <f ca="1">IF(A921&gt;$A$8,"",OFFSET(InputPriceData!B$15,$A921+$A$11,0,1,1))</f>
        <v>44036</v>
      </c>
      <c r="C921" s="3">
        <f ca="1">IF(A921&gt;$A$8,"",OFFSET(InputPriceData!G$15,CalculationsAndCharts!$A921+$A$11,IF($C$5,8,0),1,1))</f>
        <v>73766600</v>
      </c>
      <c r="D921" s="4">
        <f ca="1">IF(A921&gt;$A$8,"",OFFSET(InputPriceData!C$15,CalculationsAndCharts!$A921+$A$11,IF($C$5,8,0),1,1))</f>
        <v>320.95001200000002</v>
      </c>
      <c r="E921" s="4">
        <f ca="1">IF(A921&gt;$A$8,"",OFFSET(InputPriceData!D$15,CalculationsAndCharts!$A921+$A$11,IF($C$5,8,0),1,1))</f>
        <v>321.98998999999998</v>
      </c>
      <c r="F921" s="4">
        <f ca="1">IF(A921&gt;$A$8,"",OFFSET(InputPriceData!E$15,CalculationsAndCharts!$A921+$A$11,IF($C$5,8,0),1,1))</f>
        <v>319.25</v>
      </c>
      <c r="G921" s="4">
        <f ca="1">IF(A921&gt;$A$8,"",OFFSET(InputPriceData!F$15,CalculationsAndCharts!$A921+$A$11,IF($C$5,8,0),1,1))</f>
        <v>320.88000499999998</v>
      </c>
      <c r="H921" s="282">
        <f t="shared" ca="1" si="202"/>
        <v>322.959991</v>
      </c>
      <c r="I921" s="292">
        <f t="shared" ca="1" si="203"/>
        <v>319.25</v>
      </c>
      <c r="J921" s="50">
        <f t="shared" ca="1" si="204"/>
        <v>3.7099910000000023</v>
      </c>
      <c r="K921" s="282"/>
      <c r="L921" s="282"/>
      <c r="M921" s="292">
        <f t="shared" ca="1" si="205"/>
        <v>3.6527533233874623</v>
      </c>
      <c r="N921" s="291"/>
      <c r="P921" s="292">
        <f t="shared" ca="1" si="206"/>
        <v>325.67208715886443</v>
      </c>
      <c r="Q921" s="301">
        <f t="shared" ca="1" si="207"/>
        <v>329.32484048225189</v>
      </c>
      <c r="R921" s="301">
        <f t="shared" ca="1" si="208"/>
        <v>322.01933383547697</v>
      </c>
      <c r="S921" s="50"/>
      <c r="T921" s="292"/>
      <c r="U921" s="265"/>
      <c r="V921" s="292">
        <f t="shared" ca="1" si="209"/>
        <v>325.67208715886443</v>
      </c>
      <c r="W921" s="241">
        <f t="shared" ca="1" si="210"/>
        <v>-4.7920821588644458</v>
      </c>
      <c r="X921" s="351">
        <f t="shared" ca="1" si="211"/>
        <v>22.964051417306926</v>
      </c>
      <c r="Y921" s="50">
        <f t="shared" ca="1" si="201"/>
        <v>3.1635243478288784</v>
      </c>
      <c r="Z921" s="265">
        <f t="shared" ca="1" si="212"/>
        <v>324.04352934782884</v>
      </c>
      <c r="AA921" s="265">
        <f t="shared" ca="1" si="213"/>
        <v>317.71648065217113</v>
      </c>
      <c r="AB921" s="292"/>
      <c r="AC921" s="37"/>
      <c r="AD921" s="50"/>
      <c r="AE921" s="228"/>
      <c r="AF921" s="50"/>
      <c r="AG921" s="50"/>
      <c r="AH921" s="228"/>
      <c r="AI921" s="50"/>
      <c r="AJ921" s="50"/>
      <c r="AK921" s="50"/>
      <c r="AL921" s="68"/>
      <c r="AM921" s="246"/>
      <c r="AN921" s="241"/>
      <c r="AO921" s="68"/>
      <c r="AP921" s="68"/>
      <c r="AQ921" s="241"/>
      <c r="AR921" s="241"/>
      <c r="AS921" s="228"/>
      <c r="AT921" s="194"/>
      <c r="AU921" s="37"/>
      <c r="AV921" s="68"/>
      <c r="AW921" s="228"/>
      <c r="AX921" s="241"/>
      <c r="AY921" s="38"/>
      <c r="AZ921" s="38"/>
      <c r="BA921" s="55"/>
      <c r="BB921" s="55"/>
      <c r="BC921" s="3" t="e">
        <f t="shared" ca="1" si="214"/>
        <v>#N/A</v>
      </c>
      <c r="BD921" s="3">
        <f t="shared" ca="1" si="215"/>
        <v>73766600</v>
      </c>
      <c r="BE921" s="132"/>
      <c r="BF921" s="132"/>
      <c r="BG921" s="125"/>
      <c r="BJ921" s="68"/>
      <c r="BK921" s="68"/>
      <c r="BL921" s="68"/>
      <c r="BN921" s="169"/>
      <c r="BP921" s="68"/>
      <c r="BQ921" s="68"/>
      <c r="BR921" s="68"/>
      <c r="BU921" s="68"/>
      <c r="BV921" s="68"/>
      <c r="BW921" s="68"/>
      <c r="BX921" s="68"/>
      <c r="BZ921" s="237"/>
      <c r="CD921" s="237"/>
      <c r="CF921" s="68"/>
      <c r="CG921" s="68"/>
      <c r="CH921" s="237"/>
      <c r="CL921" s="237"/>
    </row>
    <row r="922" spans="1:90" x14ac:dyDescent="0.4">
      <c r="A922">
        <v>890</v>
      </c>
      <c r="B922" s="47">
        <f ca="1">IF(A922&gt;$A$8,"",OFFSET(InputPriceData!B$15,$A922+$A$11,0,1,1))</f>
        <v>44035</v>
      </c>
      <c r="C922" s="3">
        <f ca="1">IF(A922&gt;$A$8,"",OFFSET(InputPriceData!G$15,CalculationsAndCharts!$A922+$A$11,IF($C$5,8,0),1,1))</f>
        <v>75738000</v>
      </c>
      <c r="D922" s="4">
        <f ca="1">IF(A922&gt;$A$8,"",OFFSET(InputPriceData!C$15,CalculationsAndCharts!$A922+$A$11,IF($C$5,8,0),1,1))</f>
        <v>326.47000100000002</v>
      </c>
      <c r="E922" s="4">
        <f ca="1">IF(A922&gt;$A$8,"",OFFSET(InputPriceData!D$15,CalculationsAndCharts!$A922+$A$11,IF($C$5,8,0),1,1))</f>
        <v>327.23001099999999</v>
      </c>
      <c r="F922" s="4">
        <f ca="1">IF(A922&gt;$A$8,"",OFFSET(InputPriceData!E$15,CalculationsAndCharts!$A922+$A$11,IF($C$5,8,0),1,1))</f>
        <v>321.48001099999999</v>
      </c>
      <c r="G922" s="4">
        <f ca="1">IF(A922&gt;$A$8,"",OFFSET(InputPriceData!F$15,CalculationsAndCharts!$A922+$A$11,IF($C$5,8,0),1,1))</f>
        <v>322.959991</v>
      </c>
      <c r="H922" s="282">
        <f t="shared" ca="1" si="202"/>
        <v>327.23001099999999</v>
      </c>
      <c r="I922" s="292">
        <f t="shared" ca="1" si="203"/>
        <v>321.48001099999999</v>
      </c>
      <c r="J922" s="50">
        <f t="shared" ca="1" si="204"/>
        <v>5.75</v>
      </c>
      <c r="K922" s="282"/>
      <c r="L922" s="282"/>
      <c r="M922" s="292">
        <f t="shared" ca="1" si="205"/>
        <v>3.2579783794091322</v>
      </c>
      <c r="N922" s="291"/>
      <c r="P922" s="292">
        <f t="shared" ca="1" si="206"/>
        <v>326.70964670231001</v>
      </c>
      <c r="Q922" s="301">
        <f t="shared" ca="1" si="207"/>
        <v>329.96762508171912</v>
      </c>
      <c r="R922" s="301">
        <f t="shared" ca="1" si="208"/>
        <v>323.4516683229009</v>
      </c>
      <c r="S922" s="50"/>
      <c r="T922" s="292"/>
      <c r="U922" s="265"/>
      <c r="V922" s="292">
        <f t="shared" ca="1" si="209"/>
        <v>326.70964670231001</v>
      </c>
      <c r="W922" s="241">
        <f t="shared" ca="1" si="210"/>
        <v>-3.7496557023100081</v>
      </c>
      <c r="X922" s="351">
        <f t="shared" ca="1" si="211"/>
        <v>14.059917885865961</v>
      </c>
      <c r="Y922" s="50">
        <f t="shared" ca="1" si="201"/>
        <v>2.9765304226601081</v>
      </c>
      <c r="Z922" s="265">
        <f t="shared" ca="1" si="212"/>
        <v>325.93652142266012</v>
      </c>
      <c r="AA922" s="265">
        <f t="shared" ca="1" si="213"/>
        <v>319.98346057733988</v>
      </c>
      <c r="AB922" s="292"/>
      <c r="AC922" s="37"/>
      <c r="AD922" s="50"/>
      <c r="AE922" s="228"/>
      <c r="AF922" s="50"/>
      <c r="AG922" s="50"/>
      <c r="AH922" s="228"/>
      <c r="AI922" s="50"/>
      <c r="AJ922" s="50"/>
      <c r="AK922" s="50"/>
      <c r="AL922" s="68"/>
      <c r="AM922" s="246"/>
      <c r="AN922" s="241"/>
      <c r="AO922" s="68"/>
      <c r="AP922" s="68"/>
      <c r="AQ922" s="241"/>
      <c r="AR922" s="241"/>
      <c r="AS922" s="228"/>
      <c r="AT922" s="194"/>
      <c r="AU922" s="37"/>
      <c r="AV922" s="68"/>
      <c r="AW922" s="228"/>
      <c r="AX922" s="241"/>
      <c r="AY922" s="38"/>
      <c r="AZ922" s="38"/>
      <c r="BA922" s="55"/>
      <c r="BB922" s="55"/>
      <c r="BC922" s="3" t="e">
        <f t="shared" ca="1" si="214"/>
        <v>#N/A</v>
      </c>
      <c r="BD922" s="3">
        <f t="shared" ca="1" si="215"/>
        <v>75738000</v>
      </c>
      <c r="BE922" s="132"/>
      <c r="BF922" s="132"/>
      <c r="BG922" s="125"/>
      <c r="BJ922" s="68"/>
      <c r="BK922" s="68"/>
      <c r="BL922" s="68"/>
      <c r="BN922" s="169"/>
      <c r="BP922" s="68"/>
      <c r="BQ922" s="68"/>
      <c r="BR922" s="68"/>
      <c r="BU922" s="68"/>
      <c r="BV922" s="68"/>
      <c r="BW922" s="68"/>
      <c r="BX922" s="68"/>
      <c r="BZ922" s="237"/>
      <c r="CD922" s="237"/>
      <c r="CF922" s="68"/>
      <c r="CG922" s="68"/>
      <c r="CH922" s="237"/>
      <c r="CL922" s="237"/>
    </row>
    <row r="923" spans="1:90" x14ac:dyDescent="0.4">
      <c r="A923">
        <v>891</v>
      </c>
      <c r="B923" s="47">
        <f ca="1">IF(A923&gt;$A$8,"",OFFSET(InputPriceData!B$15,$A923+$A$11,0,1,1))</f>
        <v>44034</v>
      </c>
      <c r="C923" s="3">
        <f ca="1">IF(A923&gt;$A$8,"",OFFSET(InputPriceData!G$15,CalculationsAndCharts!$A923+$A$11,IF($C$5,8,0),1,1))</f>
        <v>57792900</v>
      </c>
      <c r="D923" s="4">
        <f ca="1">IF(A923&gt;$A$8,"",OFFSET(InputPriceData!C$15,CalculationsAndCharts!$A923+$A$11,IF($C$5,8,0),1,1))</f>
        <v>324.61999500000002</v>
      </c>
      <c r="E923" s="4">
        <f ca="1">IF(A923&gt;$A$8,"",OFFSET(InputPriceData!D$15,CalculationsAndCharts!$A923+$A$11,IF($C$5,8,0),1,1))</f>
        <v>327.20001200000002</v>
      </c>
      <c r="F923" s="4">
        <f ca="1">IF(A923&gt;$A$8,"",OFFSET(InputPriceData!E$15,CalculationsAndCharts!$A923+$A$11,IF($C$5,8,0),1,1))</f>
        <v>324.5</v>
      </c>
      <c r="G923" s="4">
        <f ca="1">IF(A923&gt;$A$8,"",OFFSET(InputPriceData!F$15,CalculationsAndCharts!$A923+$A$11,IF($C$5,8,0),1,1))</f>
        <v>326.85998499999999</v>
      </c>
      <c r="H923" s="282">
        <f t="shared" ca="1" si="202"/>
        <v>327.20001200000002</v>
      </c>
      <c r="I923" s="292">
        <f t="shared" ca="1" si="203"/>
        <v>324.5</v>
      </c>
      <c r="J923" s="50">
        <f t="shared" ca="1" si="204"/>
        <v>2.7000120000000152</v>
      </c>
      <c r="K923" s="282"/>
      <c r="L923" s="282"/>
      <c r="M923" s="292">
        <f t="shared" ca="1" si="205"/>
        <v>3.0750963385554617</v>
      </c>
      <c r="N923" s="291"/>
      <c r="P923" s="292">
        <f t="shared" ca="1" si="206"/>
        <v>326.24933947133388</v>
      </c>
      <c r="Q923" s="301">
        <f t="shared" ca="1" si="207"/>
        <v>329.32443580988934</v>
      </c>
      <c r="R923" s="301">
        <f t="shared" ca="1" si="208"/>
        <v>323.17424313277843</v>
      </c>
      <c r="S923" s="50"/>
      <c r="T923" s="292"/>
      <c r="U923" s="265"/>
      <c r="V923" s="292">
        <f t="shared" ca="1" si="209"/>
        <v>326.24933947133388</v>
      </c>
      <c r="W923" s="241">
        <f t="shared" ca="1" si="210"/>
        <v>0.61064552866611166</v>
      </c>
      <c r="X923" s="351">
        <f t="shared" ca="1" si="211"/>
        <v>0.372887961679915</v>
      </c>
      <c r="Y923" s="50">
        <f t="shared" ca="1" si="201"/>
        <v>3.0515538807023876</v>
      </c>
      <c r="Z923" s="265">
        <f t="shared" ca="1" si="212"/>
        <v>329.91153888070238</v>
      </c>
      <c r="AA923" s="265">
        <f t="shared" ca="1" si="213"/>
        <v>323.80843111929761</v>
      </c>
      <c r="AB923" s="292"/>
      <c r="AC923" s="37"/>
      <c r="AD923" s="50"/>
      <c r="AE923" s="228"/>
      <c r="AF923" s="50"/>
      <c r="AG923" s="50"/>
      <c r="AH923" s="228"/>
      <c r="AI923" s="50"/>
      <c r="AJ923" s="50"/>
      <c r="AK923" s="50"/>
      <c r="AL923" s="68"/>
      <c r="AM923" s="246"/>
      <c r="AN923" s="241"/>
      <c r="AO923" s="68"/>
      <c r="AP923" s="68"/>
      <c r="AQ923" s="241"/>
      <c r="AR923" s="241"/>
      <c r="AS923" s="228"/>
      <c r="AT923" s="194"/>
      <c r="AU923" s="37"/>
      <c r="AV923" s="68"/>
      <c r="AW923" s="228"/>
      <c r="AX923" s="241"/>
      <c r="AY923" s="38"/>
      <c r="AZ923" s="38"/>
      <c r="BA923" s="55"/>
      <c r="BB923" s="55"/>
      <c r="BC923" s="3">
        <f t="shared" ca="1" si="214"/>
        <v>57792900</v>
      </c>
      <c r="BD923" s="3" t="e">
        <f t="shared" ca="1" si="215"/>
        <v>#N/A</v>
      </c>
      <c r="BE923" s="132"/>
      <c r="BF923" s="132"/>
      <c r="BG923" s="125"/>
      <c r="BJ923" s="68"/>
      <c r="BK923" s="68"/>
      <c r="BL923" s="68"/>
      <c r="BN923" s="169"/>
      <c r="BP923" s="68"/>
      <c r="BQ923" s="68"/>
      <c r="BR923" s="68"/>
      <c r="BU923" s="68"/>
      <c r="BV923" s="68"/>
      <c r="BW923" s="68"/>
      <c r="BX923" s="68"/>
      <c r="BZ923" s="237"/>
      <c r="CD923" s="237"/>
      <c r="CF923" s="68"/>
      <c r="CG923" s="68"/>
      <c r="CH923" s="237"/>
      <c r="CL923" s="237"/>
    </row>
    <row r="924" spans="1:90" x14ac:dyDescent="0.4">
      <c r="A924">
        <v>892</v>
      </c>
      <c r="B924" s="47">
        <f ca="1">IF(A924&gt;$A$8,"",OFFSET(InputPriceData!B$15,$A924+$A$11,0,1,1))</f>
        <v>44033</v>
      </c>
      <c r="C924" s="3">
        <f ca="1">IF(A924&gt;$A$8,"",OFFSET(InputPriceData!G$15,CalculationsAndCharts!$A924+$A$11,IF($C$5,8,0),1,1))</f>
        <v>57292200</v>
      </c>
      <c r="D924" s="4">
        <f ca="1">IF(A924&gt;$A$8,"",OFFSET(InputPriceData!C$15,CalculationsAndCharts!$A924+$A$11,IF($C$5,8,0),1,1))</f>
        <v>326.45001200000002</v>
      </c>
      <c r="E924" s="4">
        <f ca="1">IF(A924&gt;$A$8,"",OFFSET(InputPriceData!D$15,CalculationsAndCharts!$A924+$A$11,IF($C$5,8,0),1,1))</f>
        <v>326.92999300000002</v>
      </c>
      <c r="F924" s="4">
        <f ca="1">IF(A924&gt;$A$8,"",OFFSET(InputPriceData!E$15,CalculationsAndCharts!$A924+$A$11,IF($C$5,8,0),1,1))</f>
        <v>323.94000199999999</v>
      </c>
      <c r="G924" s="4">
        <f ca="1">IF(A924&gt;$A$8,"",OFFSET(InputPriceData!F$15,CalculationsAndCharts!$A924+$A$11,IF($C$5,8,0),1,1))</f>
        <v>325.01001000000002</v>
      </c>
      <c r="H924" s="282">
        <f t="shared" ca="1" si="202"/>
        <v>326.92999300000002</v>
      </c>
      <c r="I924" s="292">
        <f t="shared" ca="1" si="203"/>
        <v>323.94000199999999</v>
      </c>
      <c r="J924" s="50">
        <f t="shared" ca="1" si="204"/>
        <v>2.9899910000000318</v>
      </c>
      <c r="K924" s="282"/>
      <c r="L924" s="282"/>
      <c r="M924" s="292">
        <f t="shared" ca="1" si="205"/>
        <v>3.6183981241845959</v>
      </c>
      <c r="N924" s="291"/>
      <c r="P924" s="292">
        <f t="shared" ca="1" si="206"/>
        <v>324.85645943960799</v>
      </c>
      <c r="Q924" s="301">
        <f t="shared" ca="1" si="207"/>
        <v>328.47485756379257</v>
      </c>
      <c r="R924" s="301">
        <f t="shared" ca="1" si="208"/>
        <v>321.23806131542341</v>
      </c>
      <c r="S924" s="50"/>
      <c r="T924" s="292"/>
      <c r="U924" s="265"/>
      <c r="V924" s="292">
        <f t="shared" ca="1" si="209"/>
        <v>324.85645943960799</v>
      </c>
      <c r="W924" s="241">
        <f t="shared" ca="1" si="210"/>
        <v>0.15355056039203419</v>
      </c>
      <c r="X924" s="351">
        <f t="shared" ca="1" si="211"/>
        <v>2.3577774596707738E-2</v>
      </c>
      <c r="Y924" s="50">
        <f t="shared" ca="1" si="201"/>
        <v>3.0898527970613086</v>
      </c>
      <c r="Z924" s="265">
        <f t="shared" ca="1" si="212"/>
        <v>328.09986279706135</v>
      </c>
      <c r="AA924" s="265">
        <f t="shared" ca="1" si="213"/>
        <v>321.9201572029387</v>
      </c>
      <c r="AB924" s="292"/>
      <c r="AC924" s="37"/>
      <c r="AD924" s="50"/>
      <c r="AE924" s="228"/>
      <c r="AF924" s="50"/>
      <c r="AG924" s="50"/>
      <c r="AH924" s="228"/>
      <c r="AI924" s="50"/>
      <c r="AJ924" s="50"/>
      <c r="AK924" s="50"/>
      <c r="AL924" s="68"/>
      <c r="AM924" s="246"/>
      <c r="AN924" s="241"/>
      <c r="AO924" s="68"/>
      <c r="AP924" s="68"/>
      <c r="AQ924" s="241"/>
      <c r="AR924" s="241"/>
      <c r="AS924" s="228"/>
      <c r="AT924" s="194"/>
      <c r="AU924" s="37"/>
      <c r="AV924" s="68"/>
      <c r="AW924" s="228"/>
      <c r="AX924" s="241"/>
      <c r="AY924" s="38"/>
      <c r="AZ924" s="38"/>
      <c r="BA924" s="55"/>
      <c r="BB924" s="55"/>
      <c r="BC924" s="3">
        <f t="shared" ca="1" si="214"/>
        <v>57292200</v>
      </c>
      <c r="BD924" s="3" t="e">
        <f t="shared" ca="1" si="215"/>
        <v>#N/A</v>
      </c>
      <c r="BE924" s="132"/>
      <c r="BF924" s="132"/>
      <c r="BG924" s="125"/>
      <c r="BJ924" s="68"/>
      <c r="BK924" s="68"/>
      <c r="BL924" s="68"/>
      <c r="BN924" s="169"/>
      <c r="BP924" s="68"/>
      <c r="BQ924" s="68"/>
      <c r="BR924" s="68"/>
      <c r="BU924" s="68"/>
      <c r="BV924" s="68"/>
      <c r="BW924" s="68"/>
      <c r="BX924" s="68"/>
      <c r="BZ924" s="237"/>
      <c r="CD924" s="237"/>
      <c r="CF924" s="68"/>
      <c r="CG924" s="68"/>
      <c r="CH924" s="237"/>
      <c r="CL924" s="237"/>
    </row>
    <row r="925" spans="1:90" x14ac:dyDescent="0.4">
      <c r="A925">
        <v>893</v>
      </c>
      <c r="B925" s="47">
        <f ca="1">IF(A925&gt;$A$8,"",OFFSET(InputPriceData!B$15,$A925+$A$11,0,1,1))</f>
        <v>44032</v>
      </c>
      <c r="C925" s="3">
        <f ca="1">IF(A925&gt;$A$8,"",OFFSET(InputPriceData!G$15,CalculationsAndCharts!$A925+$A$11,IF($C$5,8,0),1,1))</f>
        <v>56308800</v>
      </c>
      <c r="D925" s="4">
        <f ca="1">IF(A925&gt;$A$8,"",OFFSET(InputPriceData!C$15,CalculationsAndCharts!$A925+$A$11,IF($C$5,8,0),1,1))</f>
        <v>321.42999300000002</v>
      </c>
      <c r="E925" s="4">
        <f ca="1">IF(A925&gt;$A$8,"",OFFSET(InputPriceData!D$15,CalculationsAndCharts!$A925+$A$11,IF($C$5,8,0),1,1))</f>
        <v>325.13000499999998</v>
      </c>
      <c r="F925" s="4">
        <f ca="1">IF(A925&gt;$A$8,"",OFFSET(InputPriceData!E$15,CalculationsAndCharts!$A925+$A$11,IF($C$5,8,0),1,1))</f>
        <v>320.61999500000002</v>
      </c>
      <c r="G925" s="4">
        <f ca="1">IF(A925&gt;$A$8,"",OFFSET(InputPriceData!F$15,CalculationsAndCharts!$A925+$A$11,IF($C$5,8,0),1,1))</f>
        <v>324.32000699999998</v>
      </c>
      <c r="H925" s="282">
        <f t="shared" ca="1" si="202"/>
        <v>325.13000499999998</v>
      </c>
      <c r="I925" s="292">
        <f t="shared" ca="1" si="203"/>
        <v>320.61999500000002</v>
      </c>
      <c r="J925" s="50">
        <f t="shared" ca="1" si="204"/>
        <v>4.5100099999999657</v>
      </c>
      <c r="K925" s="282"/>
      <c r="L925" s="282"/>
      <c r="M925" s="292">
        <f t="shared" ca="1" si="205"/>
        <v>3.9198752752353867</v>
      </c>
      <c r="N925" s="291"/>
      <c r="P925" s="292">
        <f t="shared" ca="1" si="206"/>
        <v>323.44949685748207</v>
      </c>
      <c r="Q925" s="301">
        <f t="shared" ca="1" si="207"/>
        <v>327.36937213271744</v>
      </c>
      <c r="R925" s="301">
        <f t="shared" ca="1" si="208"/>
        <v>319.5296215822467</v>
      </c>
      <c r="S925" s="50"/>
      <c r="T925" s="292"/>
      <c r="U925" s="265"/>
      <c r="V925" s="292">
        <f t="shared" ca="1" si="209"/>
        <v>323.44949685748207</v>
      </c>
      <c r="W925" s="241">
        <f t="shared" ca="1" si="210"/>
        <v>0.87051014251790093</v>
      </c>
      <c r="X925" s="351">
        <f t="shared" ca="1" si="211"/>
        <v>0.75778790822653619</v>
      </c>
      <c r="Y925" s="50">
        <f t="shared" ca="1" si="201"/>
        <v>3.102431506801453</v>
      </c>
      <c r="Z925" s="265">
        <f t="shared" ca="1" si="212"/>
        <v>327.42243850680143</v>
      </c>
      <c r="AA925" s="265">
        <f t="shared" ca="1" si="213"/>
        <v>321.21757549319852</v>
      </c>
      <c r="AB925" s="292"/>
      <c r="AC925" s="37"/>
      <c r="AD925" s="50"/>
      <c r="AE925" s="228"/>
      <c r="AF925" s="50"/>
      <c r="AG925" s="50"/>
      <c r="AH925" s="228"/>
      <c r="AI925" s="50"/>
      <c r="AJ925" s="50"/>
      <c r="AK925" s="50"/>
      <c r="AL925" s="68"/>
      <c r="AM925" s="246"/>
      <c r="AN925" s="241"/>
      <c r="AO925" s="68"/>
      <c r="AP925" s="68"/>
      <c r="AQ925" s="241"/>
      <c r="AR925" s="241"/>
      <c r="AS925" s="228"/>
      <c r="AT925" s="194"/>
      <c r="AU925" s="37"/>
      <c r="AV925" s="68"/>
      <c r="AW925" s="228"/>
      <c r="AX925" s="241"/>
      <c r="AY925" s="38"/>
      <c r="AZ925" s="38"/>
      <c r="BA925" s="55"/>
      <c r="BB925" s="55"/>
      <c r="BC925" s="3">
        <f t="shared" ca="1" si="214"/>
        <v>56308800</v>
      </c>
      <c r="BD925" s="3" t="e">
        <f t="shared" ca="1" si="215"/>
        <v>#N/A</v>
      </c>
      <c r="BE925" s="132"/>
      <c r="BF925" s="132"/>
      <c r="BG925" s="125"/>
      <c r="BJ925" s="68"/>
      <c r="BK925" s="68"/>
      <c r="BL925" s="68"/>
      <c r="BN925" s="169"/>
      <c r="BP925" s="68"/>
      <c r="BQ925" s="68"/>
      <c r="BR925" s="68"/>
      <c r="BU925" s="68"/>
      <c r="BV925" s="68"/>
      <c r="BW925" s="68"/>
      <c r="BX925" s="68"/>
      <c r="BZ925" s="237"/>
      <c r="CD925" s="237"/>
      <c r="CF925" s="68"/>
      <c r="CG925" s="68"/>
      <c r="CH925" s="237"/>
      <c r="CL925" s="237"/>
    </row>
    <row r="926" spans="1:90" x14ac:dyDescent="0.4">
      <c r="A926">
        <v>894</v>
      </c>
      <c r="B926" s="47">
        <f ca="1">IF(A926&gt;$A$8,"",OFFSET(InputPriceData!B$15,$A926+$A$11,0,1,1))</f>
        <v>44029</v>
      </c>
      <c r="C926" s="3">
        <f ca="1">IF(A926&gt;$A$8,"",OFFSET(InputPriceData!G$15,CalculationsAndCharts!$A926+$A$11,IF($C$5,8,0),1,1))</f>
        <v>62774900</v>
      </c>
      <c r="D926" s="4">
        <f ca="1">IF(A926&gt;$A$8,"",OFFSET(InputPriceData!C$15,CalculationsAndCharts!$A926+$A$11,IF($C$5,8,0),1,1))</f>
        <v>321.88000499999998</v>
      </c>
      <c r="E926" s="4">
        <f ca="1">IF(A926&gt;$A$8,"",OFFSET(InputPriceData!D$15,CalculationsAndCharts!$A926+$A$11,IF($C$5,8,0),1,1))</f>
        <v>322.57000699999998</v>
      </c>
      <c r="F926" s="4">
        <f ca="1">IF(A926&gt;$A$8,"",OFFSET(InputPriceData!E$15,CalculationsAndCharts!$A926+$A$11,IF($C$5,8,0),1,1))</f>
        <v>319.73998999999998</v>
      </c>
      <c r="G926" s="4">
        <f ca="1">IF(A926&gt;$A$8,"",OFFSET(InputPriceData!F$15,CalculationsAndCharts!$A926+$A$11,IF($C$5,8,0),1,1))</f>
        <v>321.72000100000002</v>
      </c>
      <c r="H926" s="282">
        <f t="shared" ca="1" si="202"/>
        <v>322.57000699999998</v>
      </c>
      <c r="I926" s="292">
        <f t="shared" ca="1" si="203"/>
        <v>319.73998999999998</v>
      </c>
      <c r="J926" s="50">
        <f t="shared" ca="1" si="204"/>
        <v>2.830016999999998</v>
      </c>
      <c r="K926" s="282"/>
      <c r="L926" s="282"/>
      <c r="M926" s="292">
        <f t="shared" ca="1" si="205"/>
        <v>4.4088386372727628</v>
      </c>
      <c r="N926" s="291"/>
      <c r="P926" s="292">
        <f t="shared" ca="1" si="206"/>
        <v>322.22408629816192</v>
      </c>
      <c r="Q926" s="301">
        <f t="shared" ca="1" si="207"/>
        <v>326.63292493543469</v>
      </c>
      <c r="R926" s="301">
        <f t="shared" ca="1" si="208"/>
        <v>317.81524766088916</v>
      </c>
      <c r="S926" s="50"/>
      <c r="T926" s="292"/>
      <c r="U926" s="265"/>
      <c r="V926" s="292">
        <f t="shared" ca="1" si="209"/>
        <v>322.22408629816192</v>
      </c>
      <c r="W926" s="241">
        <f t="shared" ca="1" si="210"/>
        <v>-0.50408529816189684</v>
      </c>
      <c r="X926" s="351">
        <f t="shared" ca="1" si="211"/>
        <v>0.25410198782296844</v>
      </c>
      <c r="Y926" s="50">
        <f t="shared" ca="1" si="201"/>
        <v>3.1067360876897001</v>
      </c>
      <c r="Z926" s="265">
        <f t="shared" ca="1" si="212"/>
        <v>324.82673708768971</v>
      </c>
      <c r="AA926" s="265">
        <f t="shared" ca="1" si="213"/>
        <v>318.61326491231034</v>
      </c>
      <c r="AB926" s="292"/>
      <c r="AC926" s="37"/>
      <c r="AD926" s="50"/>
      <c r="AE926" s="228"/>
      <c r="AF926" s="50"/>
      <c r="AG926" s="50"/>
      <c r="AH926" s="228"/>
      <c r="AI926" s="50"/>
      <c r="AJ926" s="50"/>
      <c r="AK926" s="50"/>
      <c r="AL926" s="68"/>
      <c r="AM926" s="246"/>
      <c r="AN926" s="241"/>
      <c r="AO926" s="68"/>
      <c r="AP926" s="68"/>
      <c r="AQ926" s="241"/>
      <c r="AR926" s="241"/>
      <c r="AS926" s="228"/>
      <c r="AT926" s="194"/>
      <c r="AU926" s="37"/>
      <c r="AV926" s="68"/>
      <c r="AW926" s="228"/>
      <c r="AX926" s="241"/>
      <c r="AY926" s="38"/>
      <c r="AZ926" s="38"/>
      <c r="BA926" s="55"/>
      <c r="BB926" s="55"/>
      <c r="BC926" s="3">
        <f t="shared" ca="1" si="214"/>
        <v>62774900</v>
      </c>
      <c r="BD926" s="3" t="e">
        <f t="shared" ca="1" si="215"/>
        <v>#N/A</v>
      </c>
      <c r="BE926" s="132"/>
      <c r="BF926" s="132"/>
      <c r="BG926" s="125"/>
      <c r="BJ926" s="68"/>
      <c r="BK926" s="68"/>
      <c r="BL926" s="68"/>
      <c r="BN926" s="169"/>
      <c r="BP926" s="68"/>
      <c r="BQ926" s="68"/>
      <c r="BR926" s="68"/>
      <c r="BU926" s="68"/>
      <c r="BV926" s="68"/>
      <c r="BW926" s="68"/>
      <c r="BX926" s="68"/>
      <c r="BZ926" s="237"/>
      <c r="CD926" s="237"/>
      <c r="CF926" s="68"/>
      <c r="CG926" s="68"/>
      <c r="CH926" s="237"/>
      <c r="CL926" s="237"/>
    </row>
    <row r="927" spans="1:90" x14ac:dyDescent="0.4">
      <c r="A927">
        <v>895</v>
      </c>
      <c r="B927" s="47">
        <f ca="1">IF(A927&gt;$A$8,"",OFFSET(InputPriceData!B$15,$A927+$A$11,0,1,1))</f>
        <v>44028</v>
      </c>
      <c r="C927" s="3">
        <f ca="1">IF(A927&gt;$A$8,"",OFFSET(InputPriceData!G$15,CalculationsAndCharts!$A927+$A$11,IF($C$5,8,0),1,1))</f>
        <v>54622500</v>
      </c>
      <c r="D927" s="4">
        <f ca="1">IF(A927&gt;$A$8,"",OFFSET(InputPriceData!C$15,CalculationsAndCharts!$A927+$A$11,IF($C$5,8,0),1,1))</f>
        <v>319.790009</v>
      </c>
      <c r="E927" s="4">
        <f ca="1">IF(A927&gt;$A$8,"",OFFSET(InputPriceData!D$15,CalculationsAndCharts!$A927+$A$11,IF($C$5,8,0),1,1))</f>
        <v>321.27999899999998</v>
      </c>
      <c r="F927" s="4">
        <f ca="1">IF(A927&gt;$A$8,"",OFFSET(InputPriceData!E$15,CalculationsAndCharts!$A927+$A$11,IF($C$5,8,0),1,1))</f>
        <v>319.08999599999999</v>
      </c>
      <c r="G927" s="4">
        <f ca="1">IF(A927&gt;$A$8,"",OFFSET(InputPriceData!F$15,CalculationsAndCharts!$A927+$A$11,IF($C$5,8,0),1,1))</f>
        <v>320.790009</v>
      </c>
      <c r="H927" s="282">
        <f t="shared" ca="1" si="202"/>
        <v>321.85000600000001</v>
      </c>
      <c r="I927" s="292">
        <f t="shared" ca="1" si="203"/>
        <v>319.08999599999999</v>
      </c>
      <c r="J927" s="50">
        <f t="shared" ca="1" si="204"/>
        <v>2.7600100000000225</v>
      </c>
      <c r="K927" s="282"/>
      <c r="L927" s="282"/>
      <c r="M927" s="292">
        <f t="shared" ca="1" si="205"/>
        <v>5.5157017868429277</v>
      </c>
      <c r="N927" s="291"/>
      <c r="P927" s="292">
        <f t="shared" ca="1" si="206"/>
        <v>321.2897865312965</v>
      </c>
      <c r="Q927" s="301">
        <f t="shared" ca="1" si="207"/>
        <v>326.80548831813945</v>
      </c>
      <c r="R927" s="301">
        <f t="shared" ca="1" si="208"/>
        <v>315.77408474445355</v>
      </c>
      <c r="S927" s="50"/>
      <c r="T927" s="292"/>
      <c r="U927" s="265"/>
      <c r="V927" s="292">
        <f t="shared" ca="1" si="209"/>
        <v>321.2897865312965</v>
      </c>
      <c r="W927" s="241">
        <f t="shared" ca="1" si="210"/>
        <v>-0.49977753129650182</v>
      </c>
      <c r="X927" s="351">
        <f t="shared" ca="1" si="211"/>
        <v>0.24977758078882586</v>
      </c>
      <c r="Y927" s="50">
        <f t="shared" ca="1" si="201"/>
        <v>3.1269017615184547</v>
      </c>
      <c r="Z927" s="265">
        <f t="shared" ca="1" si="212"/>
        <v>323.91691076151847</v>
      </c>
      <c r="AA927" s="265">
        <f t="shared" ca="1" si="213"/>
        <v>317.66310723848153</v>
      </c>
      <c r="AB927" s="292"/>
      <c r="AC927" s="37"/>
      <c r="AD927" s="50"/>
      <c r="AE927" s="228"/>
      <c r="AF927" s="50"/>
      <c r="AG927" s="50"/>
      <c r="AH927" s="228"/>
      <c r="AI927" s="50"/>
      <c r="AJ927" s="50"/>
      <c r="AK927" s="50"/>
      <c r="AL927" s="68"/>
      <c r="AM927" s="246"/>
      <c r="AN927" s="241"/>
      <c r="AO927" s="68"/>
      <c r="AP927" s="68"/>
      <c r="AQ927" s="241"/>
      <c r="AR927" s="241"/>
      <c r="AS927" s="228"/>
      <c r="AT927" s="194"/>
      <c r="AU927" s="37"/>
      <c r="AV927" s="68"/>
      <c r="AW927" s="228"/>
      <c r="AX927" s="241"/>
      <c r="AY927" s="38"/>
      <c r="AZ927" s="38"/>
      <c r="BA927" s="55"/>
      <c r="BB927" s="55"/>
      <c r="BC927" s="3" t="e">
        <f t="shared" ca="1" si="214"/>
        <v>#N/A</v>
      </c>
      <c r="BD927" s="3">
        <f t="shared" ca="1" si="215"/>
        <v>54622500</v>
      </c>
      <c r="BE927" s="132"/>
      <c r="BF927" s="132"/>
      <c r="BG927" s="125"/>
      <c r="BJ927" s="68"/>
      <c r="BK927" s="68"/>
      <c r="BL927" s="68"/>
      <c r="BN927" s="169"/>
      <c r="BP927" s="68"/>
      <c r="BQ927" s="68"/>
      <c r="BR927" s="68"/>
      <c r="BU927" s="68"/>
      <c r="BV927" s="68"/>
      <c r="BW927" s="68"/>
      <c r="BX927" s="68"/>
      <c r="BZ927" s="237"/>
      <c r="CD927" s="237"/>
      <c r="CF927" s="68"/>
      <c r="CG927" s="68"/>
      <c r="CH927" s="237"/>
      <c r="CL927" s="237"/>
    </row>
    <row r="928" spans="1:90" x14ac:dyDescent="0.4">
      <c r="A928">
        <v>896</v>
      </c>
      <c r="B928" s="47">
        <f ca="1">IF(A928&gt;$A$8,"",OFFSET(InputPriceData!B$15,$A928+$A$11,0,1,1))</f>
        <v>44027</v>
      </c>
      <c r="C928" s="3">
        <f ca="1">IF(A928&gt;$A$8,"",OFFSET(InputPriceData!G$15,CalculationsAndCharts!$A928+$A$11,IF($C$5,8,0),1,1))</f>
        <v>87196500</v>
      </c>
      <c r="D928" s="4">
        <f ca="1">IF(A928&gt;$A$8,"",OFFSET(InputPriceData!C$15,CalculationsAndCharts!$A928+$A$11,IF($C$5,8,0),1,1))</f>
        <v>322.41000400000001</v>
      </c>
      <c r="E928" s="4">
        <f ca="1">IF(A928&gt;$A$8,"",OFFSET(InputPriceData!D$15,CalculationsAndCharts!$A928+$A$11,IF($C$5,8,0),1,1))</f>
        <v>323.040009</v>
      </c>
      <c r="F928" s="4">
        <f ca="1">IF(A928&gt;$A$8,"",OFFSET(InputPriceData!E$15,CalculationsAndCharts!$A928+$A$11,IF($C$5,8,0),1,1))</f>
        <v>319.26998900000001</v>
      </c>
      <c r="G928" s="4">
        <f ca="1">IF(A928&gt;$A$8,"",OFFSET(InputPriceData!F$15,CalculationsAndCharts!$A928+$A$11,IF($C$5,8,0),1,1))</f>
        <v>321.85000600000001</v>
      </c>
      <c r="H928" s="282">
        <f t="shared" ca="1" si="202"/>
        <v>323.040009</v>
      </c>
      <c r="I928" s="292">
        <f t="shared" ca="1" si="203"/>
        <v>318.92001299999998</v>
      </c>
      <c r="J928" s="50">
        <f t="shared" ca="1" si="204"/>
        <v>4.1199960000000146</v>
      </c>
      <c r="K928" s="282"/>
      <c r="L928" s="282"/>
      <c r="M928" s="292">
        <f t="shared" ca="1" si="205"/>
        <v>6.5854069748177801</v>
      </c>
      <c r="N928" s="291"/>
      <c r="P928" s="292">
        <f t="shared" ca="1" si="206"/>
        <v>319.7963212682277</v>
      </c>
      <c r="Q928" s="301">
        <f t="shared" ca="1" si="207"/>
        <v>326.38172824304547</v>
      </c>
      <c r="R928" s="301">
        <f t="shared" ca="1" si="208"/>
        <v>313.21091429340993</v>
      </c>
      <c r="S928" s="50"/>
      <c r="T928" s="292"/>
      <c r="U928" s="265"/>
      <c r="V928" s="292">
        <f t="shared" ca="1" si="209"/>
        <v>319.7963212682277</v>
      </c>
      <c r="W928" s="241">
        <f t="shared" ca="1" si="210"/>
        <v>2.0536847317723073</v>
      </c>
      <c r="X928" s="351">
        <f t="shared" ca="1" si="211"/>
        <v>4.2176209775146933</v>
      </c>
      <c r="Y928" s="50">
        <f t="shared" ca="1" si="201"/>
        <v>3.1494359699372017</v>
      </c>
      <c r="Z928" s="265">
        <f t="shared" ca="1" si="212"/>
        <v>324.99944196993721</v>
      </c>
      <c r="AA928" s="265">
        <f t="shared" ca="1" si="213"/>
        <v>318.70057003006281</v>
      </c>
      <c r="AB928" s="292"/>
      <c r="AC928" s="37"/>
      <c r="AD928" s="50"/>
      <c r="AE928" s="228"/>
      <c r="AF928" s="50"/>
      <c r="AG928" s="50"/>
      <c r="AH928" s="228"/>
      <c r="AI928" s="50"/>
      <c r="AJ928" s="50"/>
      <c r="AK928" s="50"/>
      <c r="AL928" s="68"/>
      <c r="AM928" s="246"/>
      <c r="AN928" s="241"/>
      <c r="AO928" s="68"/>
      <c r="AP928" s="68"/>
      <c r="AQ928" s="241"/>
      <c r="AR928" s="241"/>
      <c r="AS928" s="228"/>
      <c r="AT928" s="194"/>
      <c r="AU928" s="37"/>
      <c r="AV928" s="68"/>
      <c r="AW928" s="228"/>
      <c r="AX928" s="241"/>
      <c r="AY928" s="38"/>
      <c r="AZ928" s="38"/>
      <c r="BA928" s="55"/>
      <c r="BB928" s="55"/>
      <c r="BC928" s="3">
        <f t="shared" ca="1" si="214"/>
        <v>87196500</v>
      </c>
      <c r="BD928" s="3" t="e">
        <f t="shared" ca="1" si="215"/>
        <v>#N/A</v>
      </c>
      <c r="BE928" s="132"/>
      <c r="BF928" s="132"/>
      <c r="BG928" s="125"/>
      <c r="BJ928" s="68"/>
      <c r="BK928" s="68"/>
      <c r="BL928" s="68"/>
      <c r="BN928" s="169"/>
      <c r="BP928" s="68"/>
      <c r="BQ928" s="68"/>
      <c r="BR928" s="68"/>
      <c r="BU928" s="68"/>
      <c r="BV928" s="68"/>
      <c r="BW928" s="68"/>
      <c r="BX928" s="68"/>
      <c r="BZ928" s="237"/>
      <c r="CD928" s="237"/>
      <c r="CF928" s="68"/>
      <c r="CG928" s="68"/>
      <c r="CH928" s="237"/>
      <c r="CL928" s="237"/>
    </row>
    <row r="929" spans="1:90" x14ac:dyDescent="0.4">
      <c r="A929">
        <v>897</v>
      </c>
      <c r="B929" s="47">
        <f ca="1">IF(A929&gt;$A$8,"",OFFSET(InputPriceData!B$15,$A929+$A$11,0,1,1))</f>
        <v>44026</v>
      </c>
      <c r="C929" s="3">
        <f ca="1">IF(A929&gt;$A$8,"",OFFSET(InputPriceData!G$15,CalculationsAndCharts!$A929+$A$11,IF($C$5,8,0),1,1))</f>
        <v>93657000</v>
      </c>
      <c r="D929" s="4">
        <f ca="1">IF(A929&gt;$A$8,"",OFFSET(InputPriceData!C$15,CalculationsAndCharts!$A929+$A$11,IF($C$5,8,0),1,1))</f>
        <v>313.29998799999998</v>
      </c>
      <c r="E929" s="4">
        <f ca="1">IF(A929&gt;$A$8,"",OFFSET(InputPriceData!D$15,CalculationsAndCharts!$A929+$A$11,IF($C$5,8,0),1,1))</f>
        <v>319.76001000000002</v>
      </c>
      <c r="F929" s="4">
        <f ca="1">IF(A929&gt;$A$8,"",OFFSET(InputPriceData!E$15,CalculationsAndCharts!$A929+$A$11,IF($C$5,8,0),1,1))</f>
        <v>312</v>
      </c>
      <c r="G929" s="4">
        <f ca="1">IF(A929&gt;$A$8,"",OFFSET(InputPriceData!F$15,CalculationsAndCharts!$A929+$A$11,IF($C$5,8,0),1,1))</f>
        <v>318.92001299999998</v>
      </c>
      <c r="H929" s="282">
        <f t="shared" ca="1" si="202"/>
        <v>319.76001000000002</v>
      </c>
      <c r="I929" s="292">
        <f t="shared" ca="1" si="203"/>
        <v>312</v>
      </c>
      <c r="J929" s="50">
        <f t="shared" ca="1" si="204"/>
        <v>7.7600100000000225</v>
      </c>
      <c r="K929" s="282"/>
      <c r="L929" s="282"/>
      <c r="M929" s="292">
        <f t="shared" ca="1" si="205"/>
        <v>6.621658885514206</v>
      </c>
      <c r="N929" s="291"/>
      <c r="P929" s="292">
        <f t="shared" ca="1" si="206"/>
        <v>318.12064813660572</v>
      </c>
      <c r="Q929" s="301">
        <f t="shared" ca="1" si="207"/>
        <v>324.74230702211992</v>
      </c>
      <c r="R929" s="301">
        <f t="shared" ca="1" si="208"/>
        <v>311.49898925109153</v>
      </c>
      <c r="S929" s="50"/>
      <c r="T929" s="292"/>
      <c r="U929" s="265"/>
      <c r="V929" s="292">
        <f t="shared" ca="1" si="209"/>
        <v>318.12064813660572</v>
      </c>
      <c r="W929" s="241">
        <f t="shared" ca="1" si="210"/>
        <v>0.79936486339425983</v>
      </c>
      <c r="X929" s="351">
        <f t="shared" ca="1" si="211"/>
        <v>0.63898418482932373</v>
      </c>
      <c r="Y929" s="50">
        <f t="shared" ref="Y929:Y992" ca="1" si="216">IF($A929&gt;$V$30,NA(),SQRT(SUM(OFFSET(X929,0,0,$A$22,1))/$A$22))</f>
        <v>3.2100304601357852</v>
      </c>
      <c r="Z929" s="265">
        <f t="shared" ca="1" si="212"/>
        <v>322.13004346013577</v>
      </c>
      <c r="AA929" s="265">
        <f t="shared" ca="1" si="213"/>
        <v>315.7099825398642</v>
      </c>
      <c r="AB929" s="292"/>
      <c r="AC929" s="37"/>
      <c r="AD929" s="50"/>
      <c r="AE929" s="228"/>
      <c r="AF929" s="50"/>
      <c r="AG929" s="50"/>
      <c r="AH929" s="228"/>
      <c r="AI929" s="50"/>
      <c r="AJ929" s="50"/>
      <c r="AK929" s="50"/>
      <c r="AL929" s="68"/>
      <c r="AM929" s="246"/>
      <c r="AN929" s="241"/>
      <c r="AO929" s="68"/>
      <c r="AP929" s="68"/>
      <c r="AQ929" s="241"/>
      <c r="AR929" s="241"/>
      <c r="AS929" s="228"/>
      <c r="AT929" s="194"/>
      <c r="AU929" s="37"/>
      <c r="AV929" s="68"/>
      <c r="AW929" s="228"/>
      <c r="AX929" s="241"/>
      <c r="AY929" s="38"/>
      <c r="AZ929" s="38"/>
      <c r="BA929" s="55"/>
      <c r="BB929" s="55"/>
      <c r="BC929" s="3">
        <f t="shared" ca="1" si="214"/>
        <v>93657000</v>
      </c>
      <c r="BD929" s="3" t="e">
        <f t="shared" ca="1" si="215"/>
        <v>#N/A</v>
      </c>
      <c r="BE929" s="132"/>
      <c r="BF929" s="132"/>
      <c r="BG929" s="125"/>
      <c r="BJ929" s="68"/>
      <c r="BK929" s="68"/>
      <c r="BL929" s="68"/>
      <c r="BN929" s="169"/>
      <c r="BP929" s="68"/>
      <c r="BQ929" s="68"/>
      <c r="BR929" s="68"/>
      <c r="BU929" s="68"/>
      <c r="BV929" s="68"/>
      <c r="BW929" s="68"/>
      <c r="BX929" s="68"/>
      <c r="BZ929" s="237"/>
      <c r="CD929" s="237"/>
      <c r="CF929" s="68"/>
      <c r="CG929" s="68"/>
      <c r="CH929" s="237"/>
      <c r="CL929" s="237"/>
    </row>
    <row r="930" spans="1:90" x14ac:dyDescent="0.4">
      <c r="A930">
        <v>898</v>
      </c>
      <c r="B930" s="47">
        <f ca="1">IF(A930&gt;$A$8,"",OFFSET(InputPriceData!B$15,$A930+$A$11,0,1,1))</f>
        <v>44025</v>
      </c>
      <c r="C930" s="3">
        <f ca="1">IF(A930&gt;$A$8,"",OFFSET(InputPriceData!G$15,CalculationsAndCharts!$A930+$A$11,IF($C$5,8,0),1,1))</f>
        <v>102997500</v>
      </c>
      <c r="D930" s="4">
        <f ca="1">IF(A930&gt;$A$8,"",OFFSET(InputPriceData!C$15,CalculationsAndCharts!$A930+$A$11,IF($C$5,8,0),1,1))</f>
        <v>320.13000499999998</v>
      </c>
      <c r="E930" s="4">
        <f ca="1">IF(A930&gt;$A$8,"",OFFSET(InputPriceData!D$15,CalculationsAndCharts!$A930+$A$11,IF($C$5,8,0),1,1))</f>
        <v>322.709991</v>
      </c>
      <c r="F930" s="4">
        <f ca="1">IF(A930&gt;$A$8,"",OFFSET(InputPriceData!E$15,CalculationsAndCharts!$A930+$A$11,IF($C$5,8,0),1,1))</f>
        <v>314.13000499999998</v>
      </c>
      <c r="G930" s="4">
        <f ca="1">IF(A930&gt;$A$8,"",OFFSET(InputPriceData!F$15,CalculationsAndCharts!$A930+$A$11,IF($C$5,8,0),1,1))</f>
        <v>314.83999599999999</v>
      </c>
      <c r="H930" s="282">
        <f t="shared" ref="H930:H993" ca="1" si="217">IF($A930&gt;$H$30,NA(),IF(G931&gt;E930,G931,E930))</f>
        <v>322.709991</v>
      </c>
      <c r="I930" s="292">
        <f t="shared" ref="I930:I993" ca="1" si="218">IF($A930&gt;$H$30,NA(),IF(G931&lt;F930,G931,F930))</f>
        <v>314.13000499999998</v>
      </c>
      <c r="J930" s="50">
        <f t="shared" ref="J930:J993" ca="1" si="219">IF($A930&gt;$H$30,NA(),H930-I930)</f>
        <v>8.5799860000000194</v>
      </c>
      <c r="K930" s="282"/>
      <c r="L930" s="282"/>
      <c r="M930" s="292">
        <f t="shared" ref="M930:M993" ca="1" si="220">IF($A930&gt;$H$30,NA(),IF($A930&gt;$M$30,J930,(1-$L$35)*J930+(2*$L$35-$L$36)*J931-($L$35+$L$37)*J932+$L$36*M931+$L$37*M932))</f>
        <v>5.4843959824481701</v>
      </c>
      <c r="N930" s="291"/>
      <c r="P930" s="292">
        <f t="shared" ref="P930:P993" ca="1" si="221">IF($A930&gt;$B$30,NA(),IF($A930&gt;$P$30,G930,(1-$O$35)*G930+(2*$O$35-$O$36)*G931-($O$35+$O$37)*G932+$O$36*P931+$O$37*P932))</f>
        <v>317.53113834669495</v>
      </c>
      <c r="Q930" s="301">
        <f t="shared" ref="Q930:Q993" ca="1" si="222">IF($A930&gt;$M$30,NA(),$P930+$M930*$A$19)</f>
        <v>323.01553432914312</v>
      </c>
      <c r="R930" s="301">
        <f t="shared" ref="R930:R993" ca="1" si="223">IF($A930&gt;$M$30,NA(),$P930-$M930*$A$19)</f>
        <v>312.04674236424677</v>
      </c>
      <c r="S930" s="50"/>
      <c r="T930" s="292"/>
      <c r="U930" s="265"/>
      <c r="V930" s="292">
        <f t="shared" ref="V930:V993" ca="1" si="224">IF($A930&gt;$B$30,NA(),IF($A930&gt;$P$30,G930,(1-$U$35)*G930+(2*$U$35-$U$36)*G931-($U$35+$U$37)*G932+$U$36*V931+$U$37*V932))</f>
        <v>317.53113834669495</v>
      </c>
      <c r="W930" s="241">
        <f t="shared" ref="W930:W993" ca="1" si="225">IF($A930&gt;$V$30,NA(),(G930-V930))</f>
        <v>-2.69114234669496</v>
      </c>
      <c r="X930" s="351">
        <f t="shared" ref="X930:X993" ca="1" si="226">IF($A930&gt;$V$30,NA(),W930^2)</f>
        <v>7.2422471301748566</v>
      </c>
      <c r="Y930" s="50">
        <f t="shared" ca="1" si="216"/>
        <v>3.2902914572167492</v>
      </c>
      <c r="Z930" s="265">
        <f t="shared" ref="Z930:Z993" ca="1" si="227">IF($A930&gt;$V$30,NA(),$G930+$A$23*Y930)</f>
        <v>318.13028745721675</v>
      </c>
      <c r="AA930" s="265">
        <f t="shared" ref="AA930:AA993" ca="1" si="228">IF($A930&gt;$V$30,NA(),$G930-$A$23*Y930)</f>
        <v>311.54970454278322</v>
      </c>
      <c r="AB930" s="292"/>
      <c r="AC930" s="37"/>
      <c r="AD930" s="50"/>
      <c r="AE930" s="228"/>
      <c r="AF930" s="50"/>
      <c r="AG930" s="50"/>
      <c r="AH930" s="228"/>
      <c r="AI930" s="50"/>
      <c r="AJ930" s="50"/>
      <c r="AK930" s="50"/>
      <c r="AL930" s="68"/>
      <c r="AM930" s="246"/>
      <c r="AN930" s="241"/>
      <c r="AO930" s="68"/>
      <c r="AP930" s="68"/>
      <c r="AQ930" s="241"/>
      <c r="AR930" s="241"/>
      <c r="AS930" s="228"/>
      <c r="AT930" s="194"/>
      <c r="AU930" s="37"/>
      <c r="AV930" s="68"/>
      <c r="AW930" s="228"/>
      <c r="AX930" s="241"/>
      <c r="AY930" s="38"/>
      <c r="AZ930" s="38"/>
      <c r="BA930" s="55"/>
      <c r="BB930" s="55"/>
      <c r="BC930" s="3" t="e">
        <f t="shared" ca="1" si="214"/>
        <v>#N/A</v>
      </c>
      <c r="BD930" s="3">
        <f t="shared" ca="1" si="215"/>
        <v>102997500</v>
      </c>
      <c r="BE930" s="132"/>
      <c r="BF930" s="132"/>
      <c r="BG930" s="125"/>
      <c r="BJ930" s="68"/>
      <c r="BK930" s="68"/>
      <c r="BL930" s="68"/>
      <c r="BN930" s="169"/>
      <c r="BP930" s="68"/>
      <c r="BQ930" s="68"/>
      <c r="BR930" s="68"/>
      <c r="BU930" s="68"/>
      <c r="BV930" s="68"/>
      <c r="BW930" s="68"/>
      <c r="BX930" s="68"/>
      <c r="BZ930" s="237"/>
      <c r="CD930" s="237"/>
      <c r="CF930" s="68"/>
      <c r="CG930" s="68"/>
      <c r="CH930" s="237"/>
      <c r="CL930" s="237"/>
    </row>
    <row r="931" spans="1:90" x14ac:dyDescent="0.4">
      <c r="A931">
        <v>899</v>
      </c>
      <c r="B931" s="47">
        <f ca="1">IF(A931&gt;$A$8,"",OFFSET(InputPriceData!B$15,$A931+$A$11,0,1,1))</f>
        <v>44022</v>
      </c>
      <c r="C931" s="3">
        <f ca="1">IF(A931&gt;$A$8,"",OFFSET(InputPriceData!G$15,CalculationsAndCharts!$A931+$A$11,IF($C$5,8,0),1,1))</f>
        <v>57550400</v>
      </c>
      <c r="D931" s="4">
        <f ca="1">IF(A931&gt;$A$8,"",OFFSET(InputPriceData!C$15,CalculationsAndCharts!$A931+$A$11,IF($C$5,8,0),1,1))</f>
        <v>314.30999800000001</v>
      </c>
      <c r="E931" s="4">
        <f ca="1">IF(A931&gt;$A$8,"",OFFSET(InputPriceData!D$15,CalculationsAndCharts!$A931+$A$11,IF($C$5,8,0),1,1))</f>
        <v>317.88000499999998</v>
      </c>
      <c r="F931" s="4">
        <f ca="1">IF(A931&gt;$A$8,"",OFFSET(InputPriceData!E$15,CalculationsAndCharts!$A931+$A$11,IF($C$5,8,0),1,1))</f>
        <v>312.76001000000002</v>
      </c>
      <c r="G931" s="4">
        <f ca="1">IF(A931&gt;$A$8,"",OFFSET(InputPriceData!F$15,CalculationsAndCharts!$A931+$A$11,IF($C$5,8,0),1,1))</f>
        <v>317.58999599999999</v>
      </c>
      <c r="H931" s="282">
        <f t="shared" ca="1" si="217"/>
        <v>317.88000499999998</v>
      </c>
      <c r="I931" s="292">
        <f t="shared" ca="1" si="218"/>
        <v>312.76001000000002</v>
      </c>
      <c r="J931" s="50">
        <f t="shared" ca="1" si="219"/>
        <v>5.1199949999999603</v>
      </c>
      <c r="K931" s="282"/>
      <c r="L931" s="282"/>
      <c r="M931" s="292">
        <f t="shared" ca="1" si="220"/>
        <v>4.6989037298659913</v>
      </c>
      <c r="N931" s="291"/>
      <c r="P931" s="292">
        <f t="shared" ca="1" si="221"/>
        <v>316.86266279720377</v>
      </c>
      <c r="Q931" s="301">
        <f t="shared" ca="1" si="222"/>
        <v>321.56156652706977</v>
      </c>
      <c r="R931" s="301">
        <f t="shared" ca="1" si="223"/>
        <v>312.16375906733776</v>
      </c>
      <c r="S931" s="50"/>
      <c r="T931" s="292"/>
      <c r="U931" s="265"/>
      <c r="V931" s="292">
        <f t="shared" ca="1" si="224"/>
        <v>316.86266279720377</v>
      </c>
      <c r="W931" s="241">
        <f t="shared" ca="1" si="225"/>
        <v>0.72733320279621694</v>
      </c>
      <c r="X931" s="351">
        <f t="shared" ca="1" si="226"/>
        <v>0.52901358788980279</v>
      </c>
      <c r="Y931" s="50">
        <f t="shared" ca="1" si="216"/>
        <v>3.8893175295915925</v>
      </c>
      <c r="Z931" s="265">
        <f t="shared" ca="1" si="227"/>
        <v>321.47931352959159</v>
      </c>
      <c r="AA931" s="265">
        <f t="shared" ca="1" si="228"/>
        <v>313.70067847040838</v>
      </c>
      <c r="AB931" s="292"/>
      <c r="AC931" s="37"/>
      <c r="AD931" s="50"/>
      <c r="AE931" s="228"/>
      <c r="AF931" s="50"/>
      <c r="AG931" s="50"/>
      <c r="AH931" s="228"/>
      <c r="AI931" s="50"/>
      <c r="AJ931" s="50"/>
      <c r="AK931" s="50"/>
      <c r="AL931" s="68"/>
      <c r="AM931" s="246"/>
      <c r="AN931" s="241"/>
      <c r="AO931" s="68"/>
      <c r="AP931" s="68"/>
      <c r="AQ931" s="241"/>
      <c r="AR931" s="241"/>
      <c r="AS931" s="228"/>
      <c r="AT931" s="194"/>
      <c r="AU931" s="37"/>
      <c r="AV931" s="68"/>
      <c r="AW931" s="228"/>
      <c r="AX931" s="241"/>
      <c r="AY931" s="38"/>
      <c r="AZ931" s="38"/>
      <c r="BA931" s="55"/>
      <c r="BB931" s="55"/>
      <c r="BC931" s="3">
        <f t="shared" ca="1" si="214"/>
        <v>57550400</v>
      </c>
      <c r="BD931" s="3" t="e">
        <f t="shared" ca="1" si="215"/>
        <v>#N/A</v>
      </c>
      <c r="BE931" s="132"/>
      <c r="BF931" s="132"/>
      <c r="BG931" s="125"/>
      <c r="BJ931" s="68"/>
      <c r="BK931" s="68"/>
      <c r="BL931" s="68"/>
      <c r="BN931" s="169"/>
      <c r="BP931" s="68"/>
      <c r="BQ931" s="68"/>
      <c r="BR931" s="68"/>
      <c r="BU931" s="68"/>
      <c r="BV931" s="68"/>
      <c r="BW931" s="68"/>
      <c r="BX931" s="68"/>
      <c r="BZ931" s="237"/>
      <c r="CD931" s="237"/>
      <c r="CF931" s="68"/>
      <c r="CG931" s="68"/>
      <c r="CH931" s="237"/>
      <c r="CL931" s="237"/>
    </row>
    <row r="932" spans="1:90" x14ac:dyDescent="0.4">
      <c r="A932">
        <v>900</v>
      </c>
      <c r="B932" s="47">
        <f ca="1">IF(A932&gt;$A$8,"",OFFSET(InputPriceData!B$15,$A932+$A$11,0,1,1))</f>
        <v>44021</v>
      </c>
      <c r="C932" s="3">
        <f ca="1">IF(A932&gt;$A$8,"",OFFSET(InputPriceData!G$15,CalculationsAndCharts!$A932+$A$11,IF($C$5,8,0),1,1))</f>
        <v>83354200</v>
      </c>
      <c r="D932" s="4">
        <f ca="1">IF(A932&gt;$A$8,"",OFFSET(InputPriceData!C$15,CalculationsAndCharts!$A932+$A$11,IF($C$5,8,0),1,1))</f>
        <v>316.83999599999999</v>
      </c>
      <c r="E932" s="4">
        <f ca="1">IF(A932&gt;$A$8,"",OFFSET(InputPriceData!D$15,CalculationsAndCharts!$A932+$A$11,IF($C$5,8,0),1,1))</f>
        <v>317.10000600000001</v>
      </c>
      <c r="F932" s="4">
        <f ca="1">IF(A932&gt;$A$8,"",OFFSET(InputPriceData!E$15,CalculationsAndCharts!$A932+$A$11,IF($C$5,8,0),1,1))</f>
        <v>310.67999300000002</v>
      </c>
      <c r="G932" s="4">
        <f ca="1">IF(A932&gt;$A$8,"",OFFSET(InputPriceData!F$15,CalculationsAndCharts!$A932+$A$11,IF($C$5,8,0),1,1))</f>
        <v>314.38000499999998</v>
      </c>
      <c r="H932" s="282">
        <f t="shared" ca="1" si="217"/>
        <v>317.10000600000001</v>
      </c>
      <c r="I932" s="292">
        <f t="shared" ca="1" si="218"/>
        <v>310.67999300000002</v>
      </c>
      <c r="J932" s="50">
        <f t="shared" ca="1" si="219"/>
        <v>6.4200129999999831</v>
      </c>
      <c r="K932" s="282"/>
      <c r="L932" s="282"/>
      <c r="M932" s="292">
        <f t="shared" ca="1" si="220"/>
        <v>4.2766113456322667</v>
      </c>
      <c r="N932" s="291"/>
      <c r="P932" s="292">
        <f t="shared" ca="1" si="221"/>
        <v>315.85499143746256</v>
      </c>
      <c r="Q932" s="301">
        <f t="shared" ca="1" si="222"/>
        <v>320.13160278309482</v>
      </c>
      <c r="R932" s="301">
        <f t="shared" ca="1" si="223"/>
        <v>311.5783800918303</v>
      </c>
      <c r="S932" s="50"/>
      <c r="T932" s="292"/>
      <c r="U932" s="265"/>
      <c r="V932" s="292">
        <f t="shared" ca="1" si="224"/>
        <v>315.85499143746256</v>
      </c>
      <c r="W932" s="241">
        <f t="shared" ca="1" si="225"/>
        <v>-1.4749864374625759</v>
      </c>
      <c r="X932" s="351">
        <f t="shared" ca="1" si="226"/>
        <v>2.1755849906985412</v>
      </c>
      <c r="Y932" s="50">
        <f t="shared" ca="1" si="216"/>
        <v>5.8048978697473563</v>
      </c>
      <c r="Z932" s="265">
        <f t="shared" ca="1" si="227"/>
        <v>320.18490286974736</v>
      </c>
      <c r="AA932" s="265">
        <f t="shared" ca="1" si="228"/>
        <v>308.5751071302526</v>
      </c>
      <c r="AB932" s="292"/>
      <c r="AC932" s="37"/>
      <c r="AD932" s="50"/>
      <c r="AE932" s="228"/>
      <c r="AF932" s="50"/>
      <c r="AG932" s="50"/>
      <c r="AH932" s="228"/>
      <c r="AI932" s="50"/>
      <c r="AJ932" s="50"/>
      <c r="AK932" s="50"/>
      <c r="AL932" s="68"/>
      <c r="AM932" s="246"/>
      <c r="AN932" s="241"/>
      <c r="AO932" s="68"/>
      <c r="AP932" s="68"/>
      <c r="AQ932" s="241"/>
      <c r="AR932" s="241"/>
      <c r="AS932" s="228"/>
      <c r="AT932" s="194"/>
      <c r="AU932" s="37"/>
      <c r="AV932" s="68"/>
      <c r="AW932" s="228"/>
      <c r="AX932" s="241"/>
      <c r="AY932" s="38"/>
      <c r="AZ932" s="38"/>
      <c r="BA932" s="55"/>
      <c r="BB932" s="55"/>
      <c r="BC932" s="3" t="e">
        <f t="shared" ca="1" si="214"/>
        <v>#N/A</v>
      </c>
      <c r="BD932" s="3">
        <f t="shared" ca="1" si="215"/>
        <v>83354200</v>
      </c>
      <c r="BE932" s="132"/>
      <c r="BF932" s="132"/>
      <c r="BG932" s="125"/>
      <c r="BJ932" s="68"/>
      <c r="BK932" s="68"/>
      <c r="BL932" s="68"/>
      <c r="BN932" s="169"/>
      <c r="BP932" s="68"/>
      <c r="BQ932" s="68"/>
      <c r="BR932" s="68"/>
      <c r="BU932" s="68"/>
      <c r="BV932" s="68"/>
      <c r="BW932" s="68"/>
      <c r="BX932" s="68"/>
      <c r="BZ932" s="237"/>
      <c r="CD932" s="237"/>
      <c r="CF932" s="68"/>
      <c r="CG932" s="68"/>
      <c r="CH932" s="237"/>
      <c r="CL932" s="237"/>
    </row>
    <row r="933" spans="1:90" x14ac:dyDescent="0.4">
      <c r="A933">
        <v>901</v>
      </c>
      <c r="B933" s="47">
        <f ca="1">IF(A933&gt;$A$8,"",OFFSET(InputPriceData!B$15,$A933+$A$11,0,1,1))</f>
        <v>44020</v>
      </c>
      <c r="C933" s="3">
        <f ca="1">IF(A933&gt;$A$8,"",OFFSET(InputPriceData!G$15,CalculationsAndCharts!$A933+$A$11,IF($C$5,8,0),1,1))</f>
        <v>54638600</v>
      </c>
      <c r="D933" s="4">
        <f ca="1">IF(A933&gt;$A$8,"",OFFSET(InputPriceData!C$15,CalculationsAndCharts!$A933+$A$11,IF($C$5,8,0),1,1))</f>
        <v>314.60998499999999</v>
      </c>
      <c r="E933" s="4">
        <f ca="1">IF(A933&gt;$A$8,"",OFFSET(InputPriceData!D$15,CalculationsAndCharts!$A933+$A$11,IF($C$5,8,0),1,1))</f>
        <v>316.29998799999998</v>
      </c>
      <c r="F933" s="4">
        <f ca="1">IF(A933&gt;$A$8,"",OFFSET(InputPriceData!E$15,CalculationsAndCharts!$A933+$A$11,IF($C$5,8,0),1,1))</f>
        <v>312.70001200000002</v>
      </c>
      <c r="G933" s="4">
        <f ca="1">IF(A933&gt;$A$8,"",OFFSET(InputPriceData!F$15,CalculationsAndCharts!$A933+$A$11,IF($C$5,8,0),1,1))</f>
        <v>316.17999300000002</v>
      </c>
      <c r="H933" s="282">
        <f t="shared" ca="1" si="217"/>
        <v>316.29998799999998</v>
      </c>
      <c r="I933" s="292">
        <f t="shared" ca="1" si="218"/>
        <v>312.70001200000002</v>
      </c>
      <c r="J933" s="50">
        <f t="shared" ca="1" si="219"/>
        <v>3.5999759999999696</v>
      </c>
      <c r="K933" s="282"/>
      <c r="L933" s="282"/>
      <c r="M933" s="292">
        <f t="shared" ca="1" si="220"/>
        <v>4.1803718864505868</v>
      </c>
      <c r="N933" s="291"/>
      <c r="P933" s="292">
        <f t="shared" ca="1" si="221"/>
        <v>314.65063211076779</v>
      </c>
      <c r="Q933" s="301">
        <f t="shared" ca="1" si="222"/>
        <v>318.83100399721837</v>
      </c>
      <c r="R933" s="301">
        <f t="shared" ca="1" si="223"/>
        <v>310.4702602243172</v>
      </c>
      <c r="S933" s="50"/>
      <c r="T933" s="292"/>
      <c r="U933" s="265"/>
      <c r="V933" s="292">
        <f t="shared" ca="1" si="224"/>
        <v>314.65063211076779</v>
      </c>
      <c r="W933" s="241">
        <f t="shared" ca="1" si="225"/>
        <v>1.5293608892322368</v>
      </c>
      <c r="X933" s="351">
        <f t="shared" ca="1" si="226"/>
        <v>2.338944729513218</v>
      </c>
      <c r="Y933" s="50">
        <f t="shared" ca="1" si="216"/>
        <v>5.8807355355194586</v>
      </c>
      <c r="Z933" s="265">
        <f t="shared" ca="1" si="227"/>
        <v>322.0607285355195</v>
      </c>
      <c r="AA933" s="265">
        <f t="shared" ca="1" si="228"/>
        <v>310.29925746448055</v>
      </c>
      <c r="AB933" s="292"/>
      <c r="AC933" s="37"/>
      <c r="AD933" s="50"/>
      <c r="AE933" s="228"/>
      <c r="AF933" s="50"/>
      <c r="AG933" s="50"/>
      <c r="AH933" s="228"/>
      <c r="AI933" s="50"/>
      <c r="AJ933" s="50"/>
      <c r="AK933" s="50"/>
      <c r="AL933" s="68"/>
      <c r="AM933" s="246"/>
      <c r="AN933" s="241"/>
      <c r="AO933" s="68"/>
      <c r="AP933" s="68"/>
      <c r="AQ933" s="241"/>
      <c r="AR933" s="241"/>
      <c r="AS933" s="228"/>
      <c r="AT933" s="194"/>
      <c r="AU933" s="37"/>
      <c r="AV933" s="68"/>
      <c r="AW933" s="228"/>
      <c r="AX933" s="241"/>
      <c r="AY933" s="38"/>
      <c r="AZ933" s="38"/>
      <c r="BA933" s="55"/>
      <c r="BB933" s="55"/>
      <c r="BC933" s="3">
        <f t="shared" ca="1" si="214"/>
        <v>54638600</v>
      </c>
      <c r="BD933" s="3" t="e">
        <f t="shared" ca="1" si="215"/>
        <v>#N/A</v>
      </c>
      <c r="BE933" s="132"/>
      <c r="BF933" s="132"/>
      <c r="BG933" s="125"/>
      <c r="BJ933" s="68"/>
      <c r="BK933" s="68"/>
      <c r="BL933" s="68"/>
      <c r="BN933" s="169"/>
      <c r="BP933" s="68"/>
      <c r="BQ933" s="68"/>
      <c r="BR933" s="68"/>
      <c r="BU933" s="68"/>
      <c r="BV933" s="68"/>
      <c r="BW933" s="68"/>
      <c r="BX933" s="68"/>
      <c r="BZ933" s="237"/>
      <c r="CD933" s="237"/>
      <c r="CF933" s="68"/>
      <c r="CG933" s="68"/>
      <c r="CH933" s="237"/>
      <c r="CL933" s="237"/>
    </row>
    <row r="934" spans="1:90" x14ac:dyDescent="0.4">
      <c r="A934">
        <v>902</v>
      </c>
      <c r="B934" s="47">
        <f ca="1">IF(A934&gt;$A$8,"",OFFSET(InputPriceData!B$15,$A934+$A$11,0,1,1))</f>
        <v>44019</v>
      </c>
      <c r="C934" s="3">
        <f ca="1">IF(A934&gt;$A$8,"",OFFSET(InputPriceData!G$15,CalculationsAndCharts!$A934+$A$11,IF($C$5,8,0),1,1))</f>
        <v>82910000</v>
      </c>
      <c r="D934" s="4">
        <f ca="1">IF(A934&gt;$A$8,"",OFFSET(InputPriceData!C$15,CalculationsAndCharts!$A934+$A$11,IF($C$5,8,0),1,1))</f>
        <v>315.38000499999998</v>
      </c>
      <c r="E934" s="4">
        <f ca="1">IF(A934&gt;$A$8,"",OFFSET(InputPriceData!D$15,CalculationsAndCharts!$A934+$A$11,IF($C$5,8,0),1,1))</f>
        <v>317.51998900000001</v>
      </c>
      <c r="F934" s="4">
        <f ca="1">IF(A934&gt;$A$8,"",OFFSET(InputPriceData!E$15,CalculationsAndCharts!$A934+$A$11,IF($C$5,8,0),1,1))</f>
        <v>313.36999500000002</v>
      </c>
      <c r="G934" s="4">
        <f ca="1">IF(A934&gt;$A$8,"",OFFSET(InputPriceData!F$15,CalculationsAndCharts!$A934+$A$11,IF($C$5,8,0),1,1))</f>
        <v>313.77999899999998</v>
      </c>
      <c r="H934" s="282">
        <f t="shared" ca="1" si="217"/>
        <v>317.51998900000001</v>
      </c>
      <c r="I934" s="292">
        <f t="shared" ca="1" si="218"/>
        <v>313.36999500000002</v>
      </c>
      <c r="J934" s="50">
        <f t="shared" ca="1" si="219"/>
        <v>4.1499939999999924</v>
      </c>
      <c r="K934" s="282"/>
      <c r="L934" s="282"/>
      <c r="M934" s="292">
        <f t="shared" ca="1" si="220"/>
        <v>4.6973848475568651</v>
      </c>
      <c r="N934" s="291"/>
      <c r="P934" s="292">
        <f t="shared" ca="1" si="221"/>
        <v>312.99954987624074</v>
      </c>
      <c r="Q934" s="301">
        <f t="shared" ca="1" si="222"/>
        <v>317.6969347237976</v>
      </c>
      <c r="R934" s="301">
        <f t="shared" ca="1" si="223"/>
        <v>308.30216502868387</v>
      </c>
      <c r="S934" s="50"/>
      <c r="T934" s="292"/>
      <c r="U934" s="265"/>
      <c r="V934" s="292">
        <f t="shared" ca="1" si="224"/>
        <v>312.99954987624074</v>
      </c>
      <c r="W934" s="241">
        <f t="shared" ca="1" si="225"/>
        <v>0.78044912375924014</v>
      </c>
      <c r="X934" s="351">
        <f t="shared" ca="1" si="226"/>
        <v>0.60910083477656574</v>
      </c>
      <c r="Y934" s="50">
        <f t="shared" ca="1" si="216"/>
        <v>5.8806973001795404</v>
      </c>
      <c r="Z934" s="265">
        <f t="shared" ca="1" si="227"/>
        <v>319.6606963001795</v>
      </c>
      <c r="AA934" s="265">
        <f t="shared" ca="1" si="228"/>
        <v>307.89930169982046</v>
      </c>
      <c r="AB934" s="292"/>
      <c r="AC934" s="37"/>
      <c r="AD934" s="50"/>
      <c r="AE934" s="228"/>
      <c r="AF934" s="50"/>
      <c r="AG934" s="50"/>
      <c r="AH934" s="228"/>
      <c r="AI934" s="50"/>
      <c r="AJ934" s="50"/>
      <c r="AK934" s="50"/>
      <c r="AL934" s="68"/>
      <c r="AM934" s="246"/>
      <c r="AN934" s="241"/>
      <c r="AO934" s="68"/>
      <c r="AP934" s="68"/>
      <c r="AQ934" s="241"/>
      <c r="AR934" s="241"/>
      <c r="AS934" s="228"/>
      <c r="AT934" s="194"/>
      <c r="AU934" s="37"/>
      <c r="AV934" s="68"/>
      <c r="AW934" s="228"/>
      <c r="AX934" s="241"/>
      <c r="AY934" s="38"/>
      <c r="AZ934" s="38"/>
      <c r="BA934" s="55"/>
      <c r="BB934" s="55"/>
      <c r="BC934" s="3" t="e">
        <f t="shared" ca="1" si="214"/>
        <v>#N/A</v>
      </c>
      <c r="BD934" s="3">
        <f t="shared" ca="1" si="215"/>
        <v>82910000</v>
      </c>
      <c r="BE934" s="132"/>
      <c r="BF934" s="132"/>
      <c r="BG934" s="125"/>
      <c r="BJ934" s="68"/>
      <c r="BK934" s="68"/>
      <c r="BL934" s="68"/>
      <c r="BN934" s="169"/>
      <c r="BP934" s="68"/>
      <c r="BQ934" s="68"/>
      <c r="BR934" s="68"/>
      <c r="BU934" s="68"/>
      <c r="BV934" s="68"/>
      <c r="BW934" s="68"/>
      <c r="BX934" s="68"/>
      <c r="BZ934" s="237"/>
      <c r="CD934" s="237"/>
      <c r="CF934" s="68"/>
      <c r="CG934" s="68"/>
      <c r="CH934" s="237"/>
      <c r="CL934" s="237"/>
    </row>
    <row r="935" spans="1:90" x14ac:dyDescent="0.4">
      <c r="A935">
        <v>903</v>
      </c>
      <c r="B935" s="47">
        <f ca="1">IF(A935&gt;$A$8,"",OFFSET(InputPriceData!B$15,$A935+$A$11,0,1,1))</f>
        <v>44018</v>
      </c>
      <c r="C935" s="3">
        <f ca="1">IF(A935&gt;$A$8,"",OFFSET(InputPriceData!G$15,CalculationsAndCharts!$A935+$A$11,IF($C$5,8,0),1,1))</f>
        <v>61713800</v>
      </c>
      <c r="D935" s="4">
        <f ca="1">IF(A935&gt;$A$8,"",OFFSET(InputPriceData!C$15,CalculationsAndCharts!$A935+$A$11,IF($C$5,8,0),1,1))</f>
        <v>316.36999500000002</v>
      </c>
      <c r="E935" s="4">
        <f ca="1">IF(A935&gt;$A$8,"",OFFSET(InputPriceData!D$15,CalculationsAndCharts!$A935+$A$11,IF($C$5,8,0),1,1))</f>
        <v>317.67999300000002</v>
      </c>
      <c r="F935" s="4">
        <f ca="1">IF(A935&gt;$A$8,"",OFFSET(InputPriceData!E$15,CalculationsAndCharts!$A935+$A$11,IF($C$5,8,0),1,1))</f>
        <v>315.55999800000001</v>
      </c>
      <c r="G935" s="4">
        <f ca="1">IF(A935&gt;$A$8,"",OFFSET(InputPriceData!F$15,CalculationsAndCharts!$A935+$A$11,IF($C$5,8,0),1,1))</f>
        <v>317.04998799999998</v>
      </c>
      <c r="H935" s="282">
        <f t="shared" ca="1" si="217"/>
        <v>317.67999300000002</v>
      </c>
      <c r="I935" s="292">
        <f t="shared" ca="1" si="218"/>
        <v>312.23001099999999</v>
      </c>
      <c r="J935" s="50">
        <f t="shared" ca="1" si="219"/>
        <v>5.4499820000000341</v>
      </c>
      <c r="K935" s="282"/>
      <c r="L935" s="282"/>
      <c r="M935" s="292">
        <f t="shared" ca="1" si="220"/>
        <v>4.9418775736140974</v>
      </c>
      <c r="N935" s="291"/>
      <c r="P935" s="292">
        <f t="shared" ca="1" si="221"/>
        <v>310.45257623786819</v>
      </c>
      <c r="Q935" s="301">
        <f t="shared" ca="1" si="222"/>
        <v>315.39445381148226</v>
      </c>
      <c r="R935" s="301">
        <f t="shared" ca="1" si="223"/>
        <v>305.51069866425411</v>
      </c>
      <c r="S935" s="50"/>
      <c r="T935" s="292"/>
      <c r="U935" s="265"/>
      <c r="V935" s="292">
        <f t="shared" ca="1" si="224"/>
        <v>310.45257623786819</v>
      </c>
      <c r="W935" s="241">
        <f t="shared" ca="1" si="225"/>
        <v>6.5974117621317987</v>
      </c>
      <c r="X935" s="351">
        <f t="shared" ca="1" si="226"/>
        <v>43.525841959115006</v>
      </c>
      <c r="Y935" s="50">
        <f t="shared" ca="1" si="216"/>
        <v>5.9461582232147085</v>
      </c>
      <c r="Z935" s="265">
        <f t="shared" ca="1" si="227"/>
        <v>322.99614622321468</v>
      </c>
      <c r="AA935" s="265">
        <f t="shared" ca="1" si="228"/>
        <v>311.10382977678529</v>
      </c>
      <c r="AB935" s="292"/>
      <c r="AC935" s="37"/>
      <c r="AD935" s="50"/>
      <c r="AE935" s="228"/>
      <c r="AF935" s="50"/>
      <c r="AG935" s="50"/>
      <c r="AH935" s="228"/>
      <c r="AI935" s="50"/>
      <c r="AJ935" s="50"/>
      <c r="AK935" s="50"/>
      <c r="AL935" s="68"/>
      <c r="AM935" s="246"/>
      <c r="AN935" s="241"/>
      <c r="AO935" s="68"/>
      <c r="AP935" s="68"/>
      <c r="AQ935" s="241"/>
      <c r="AR935" s="241"/>
      <c r="AS935" s="228"/>
      <c r="AT935" s="194"/>
      <c r="AU935" s="37"/>
      <c r="AV935" s="68"/>
      <c r="AW935" s="228"/>
      <c r="AX935" s="241"/>
      <c r="AY935" s="38"/>
      <c r="AZ935" s="38"/>
      <c r="BA935" s="55"/>
      <c r="BB935" s="55"/>
      <c r="BC935" s="3">
        <f t="shared" ca="1" si="214"/>
        <v>61713800</v>
      </c>
      <c r="BD935" s="3" t="e">
        <f t="shared" ca="1" si="215"/>
        <v>#N/A</v>
      </c>
      <c r="BE935" s="132"/>
      <c r="BF935" s="132"/>
      <c r="BG935" s="125"/>
      <c r="BJ935" s="68"/>
      <c r="BK935" s="68"/>
      <c r="BL935" s="68"/>
      <c r="BN935" s="169"/>
      <c r="BP935" s="68"/>
      <c r="BQ935" s="68"/>
      <c r="BR935" s="68"/>
      <c r="BU935" s="68"/>
      <c r="BV935" s="68"/>
      <c r="BW935" s="68"/>
      <c r="BX935" s="68"/>
      <c r="BZ935" s="237"/>
      <c r="CD935" s="237"/>
      <c r="CF935" s="68"/>
      <c r="CG935" s="68"/>
      <c r="CH935" s="237"/>
      <c r="CL935" s="237"/>
    </row>
    <row r="936" spans="1:90" x14ac:dyDescent="0.4">
      <c r="A936">
        <v>904</v>
      </c>
      <c r="B936" s="47">
        <f ca="1">IF(A936&gt;$A$8,"",OFFSET(InputPriceData!B$15,$A936+$A$11,0,1,1))</f>
        <v>44014</v>
      </c>
      <c r="C936" s="3">
        <f ca="1">IF(A936&gt;$A$8,"",OFFSET(InputPriceData!G$15,CalculationsAndCharts!$A936+$A$11,IF($C$5,8,0),1,1))</f>
        <v>69344200</v>
      </c>
      <c r="D936" s="4">
        <f ca="1">IF(A936&gt;$A$8,"",OFFSET(InputPriceData!C$15,CalculationsAndCharts!$A936+$A$11,IF($C$5,8,0),1,1))</f>
        <v>314.23998999999998</v>
      </c>
      <c r="E936" s="4">
        <f ca="1">IF(A936&gt;$A$8,"",OFFSET(InputPriceData!D$15,CalculationsAndCharts!$A936+$A$11,IF($C$5,8,0),1,1))</f>
        <v>315.70001200000002</v>
      </c>
      <c r="F936" s="4">
        <f ca="1">IF(A936&gt;$A$8,"",OFFSET(InputPriceData!E$15,CalculationsAndCharts!$A936+$A$11,IF($C$5,8,0),1,1))</f>
        <v>311.51001000000002</v>
      </c>
      <c r="G936" s="4">
        <f ca="1">IF(A936&gt;$A$8,"",OFFSET(InputPriceData!F$15,CalculationsAndCharts!$A936+$A$11,IF($C$5,8,0),1,1))</f>
        <v>312.23001099999999</v>
      </c>
      <c r="H936" s="282">
        <f t="shared" ca="1" si="217"/>
        <v>315.70001200000002</v>
      </c>
      <c r="I936" s="292">
        <f t="shared" ca="1" si="218"/>
        <v>310.51998900000001</v>
      </c>
      <c r="J936" s="50">
        <f t="shared" ca="1" si="219"/>
        <v>5.1800230000000056</v>
      </c>
      <c r="K936" s="282"/>
      <c r="L936" s="282"/>
      <c r="M936" s="292">
        <f t="shared" ca="1" si="220"/>
        <v>5.0493191063737743</v>
      </c>
      <c r="N936" s="291"/>
      <c r="P936" s="292">
        <f t="shared" ca="1" si="221"/>
        <v>307.47823749324806</v>
      </c>
      <c r="Q936" s="301">
        <f t="shared" ca="1" si="222"/>
        <v>312.52755659962185</v>
      </c>
      <c r="R936" s="301">
        <f t="shared" ca="1" si="223"/>
        <v>302.42891838687427</v>
      </c>
      <c r="S936" s="50"/>
      <c r="T936" s="292"/>
      <c r="U936" s="265"/>
      <c r="V936" s="292">
        <f t="shared" ca="1" si="224"/>
        <v>307.47823749324806</v>
      </c>
      <c r="W936" s="241">
        <f t="shared" ca="1" si="225"/>
        <v>4.7517735067519311</v>
      </c>
      <c r="X936" s="351">
        <f t="shared" ca="1" si="226"/>
        <v>22.579351459469546</v>
      </c>
      <c r="Y936" s="50">
        <f t="shared" ca="1" si="216"/>
        <v>5.8407774967497383</v>
      </c>
      <c r="Z936" s="265">
        <f t="shared" ca="1" si="227"/>
        <v>318.07078849674974</v>
      </c>
      <c r="AA936" s="265">
        <f t="shared" ca="1" si="228"/>
        <v>306.38923350325024</v>
      </c>
      <c r="AB936" s="292"/>
      <c r="AC936" s="37"/>
      <c r="AD936" s="50"/>
      <c r="AE936" s="228"/>
      <c r="AF936" s="50"/>
      <c r="AG936" s="50"/>
      <c r="AH936" s="228"/>
      <c r="AI936" s="50"/>
      <c r="AJ936" s="50"/>
      <c r="AK936" s="50"/>
      <c r="AL936" s="68"/>
      <c r="AM936" s="246"/>
      <c r="AN936" s="241"/>
      <c r="AO936" s="68"/>
      <c r="AP936" s="68"/>
      <c r="AQ936" s="241"/>
      <c r="AR936" s="241"/>
      <c r="AS936" s="228"/>
      <c r="AT936" s="194"/>
      <c r="AU936" s="37"/>
      <c r="AV936" s="68"/>
      <c r="AW936" s="228"/>
      <c r="AX936" s="241"/>
      <c r="AY936" s="38"/>
      <c r="AZ936" s="38"/>
      <c r="BA936" s="55"/>
      <c r="BB936" s="55"/>
      <c r="BC936" s="3">
        <f t="shared" ca="1" si="214"/>
        <v>69344200</v>
      </c>
      <c r="BD936" s="3" t="e">
        <f t="shared" ca="1" si="215"/>
        <v>#N/A</v>
      </c>
      <c r="BE936" s="132"/>
      <c r="BF936" s="132"/>
      <c r="BG936" s="125"/>
      <c r="BJ936" s="68"/>
      <c r="BK936" s="68"/>
      <c r="BL936" s="68"/>
      <c r="BN936" s="169"/>
      <c r="BP936" s="68"/>
      <c r="BQ936" s="68"/>
      <c r="BR936" s="68"/>
      <c r="BU936" s="68"/>
      <c r="BV936" s="68"/>
      <c r="BW936" s="68"/>
      <c r="BX936" s="68"/>
      <c r="BZ936" s="237"/>
      <c r="CD936" s="237"/>
      <c r="CF936" s="68"/>
      <c r="CG936" s="68"/>
      <c r="CH936" s="237"/>
      <c r="CL936" s="237"/>
    </row>
    <row r="937" spans="1:90" x14ac:dyDescent="0.4">
      <c r="A937">
        <v>905</v>
      </c>
      <c r="B937" s="47">
        <f ca="1">IF(A937&gt;$A$8,"",OFFSET(InputPriceData!B$15,$A937+$A$11,0,1,1))</f>
        <v>44013</v>
      </c>
      <c r="C937" s="3">
        <f ca="1">IF(A937&gt;$A$8,"",OFFSET(InputPriceData!G$15,CalculationsAndCharts!$A937+$A$11,IF($C$5,8,0),1,1))</f>
        <v>72396500</v>
      </c>
      <c r="D937" s="4">
        <f ca="1">IF(A937&gt;$A$8,"",OFFSET(InputPriceData!C$15,CalculationsAndCharts!$A937+$A$11,IF($C$5,8,0),1,1))</f>
        <v>309.57000699999998</v>
      </c>
      <c r="E937" s="4">
        <f ca="1">IF(A937&gt;$A$8,"",OFFSET(InputPriceData!D$15,CalculationsAndCharts!$A937+$A$11,IF($C$5,8,0),1,1))</f>
        <v>311.89001500000001</v>
      </c>
      <c r="F937" s="4">
        <f ca="1">IF(A937&gt;$A$8,"",OFFSET(InputPriceData!E$15,CalculationsAndCharts!$A937+$A$11,IF($C$5,8,0),1,1))</f>
        <v>309.07000699999998</v>
      </c>
      <c r="G937" s="4">
        <f ca="1">IF(A937&gt;$A$8,"",OFFSET(InputPriceData!F$15,CalculationsAndCharts!$A937+$A$11,IF($C$5,8,0),1,1))</f>
        <v>310.51998900000001</v>
      </c>
      <c r="H937" s="282">
        <f t="shared" ca="1" si="217"/>
        <v>311.89001500000001</v>
      </c>
      <c r="I937" s="292">
        <f t="shared" ca="1" si="218"/>
        <v>308.35998499999999</v>
      </c>
      <c r="J937" s="50">
        <f t="shared" ca="1" si="219"/>
        <v>3.5300300000000107</v>
      </c>
      <c r="K937" s="282"/>
      <c r="L937" s="282"/>
      <c r="M937" s="292">
        <f t="shared" ca="1" si="220"/>
        <v>5.7273366906603087</v>
      </c>
      <c r="N937" s="291"/>
      <c r="P937" s="292">
        <f t="shared" ca="1" si="221"/>
        <v>305.34769720978903</v>
      </c>
      <c r="Q937" s="301">
        <f t="shared" ca="1" si="222"/>
        <v>311.07503390044934</v>
      </c>
      <c r="R937" s="301">
        <f t="shared" ca="1" si="223"/>
        <v>299.62036051912872</v>
      </c>
      <c r="S937" s="50"/>
      <c r="T937" s="292"/>
      <c r="U937" s="265"/>
      <c r="V937" s="292">
        <f t="shared" ca="1" si="224"/>
        <v>305.34769720978903</v>
      </c>
      <c r="W937" s="241">
        <f t="shared" ca="1" si="225"/>
        <v>5.1722917902109771</v>
      </c>
      <c r="X937" s="351">
        <f t="shared" ca="1" si="226"/>
        <v>26.752602363083874</v>
      </c>
      <c r="Y937" s="50">
        <f t="shared" ca="1" si="216"/>
        <v>5.7466176415625778</v>
      </c>
      <c r="Z937" s="265">
        <f t="shared" ca="1" si="227"/>
        <v>316.26660664156259</v>
      </c>
      <c r="AA937" s="265">
        <f t="shared" ca="1" si="228"/>
        <v>304.77337135843743</v>
      </c>
      <c r="AB937" s="292"/>
      <c r="AC937" s="37"/>
      <c r="AD937" s="50"/>
      <c r="AE937" s="228"/>
      <c r="AF937" s="50"/>
      <c r="AG937" s="50"/>
      <c r="AH937" s="228"/>
      <c r="AI937" s="50"/>
      <c r="AJ937" s="50"/>
      <c r="AK937" s="50"/>
      <c r="AL937" s="68"/>
      <c r="AM937" s="246"/>
      <c r="AN937" s="241"/>
      <c r="AO937" s="68"/>
      <c r="AP937" s="68"/>
      <c r="AQ937" s="241"/>
      <c r="AR937" s="241"/>
      <c r="AS937" s="228"/>
      <c r="AT937" s="194"/>
      <c r="AU937" s="37"/>
      <c r="AV937" s="68"/>
      <c r="AW937" s="228"/>
      <c r="AX937" s="241"/>
      <c r="AY937" s="38"/>
      <c r="AZ937" s="38"/>
      <c r="BA937" s="55"/>
      <c r="BB937" s="55"/>
      <c r="BC937" s="3">
        <f t="shared" ca="1" si="214"/>
        <v>72396500</v>
      </c>
      <c r="BD937" s="3" t="e">
        <f t="shared" ca="1" si="215"/>
        <v>#N/A</v>
      </c>
      <c r="BE937" s="132"/>
      <c r="BF937" s="132"/>
      <c r="BG937" s="125"/>
      <c r="BJ937" s="68"/>
      <c r="BK937" s="68"/>
      <c r="BL937" s="68"/>
      <c r="BN937" s="169"/>
      <c r="BP937" s="68"/>
      <c r="BQ937" s="68"/>
      <c r="BR937" s="68"/>
      <c r="BU937" s="68"/>
      <c r="BV937" s="68"/>
      <c r="BW937" s="68"/>
      <c r="BX937" s="68"/>
      <c r="BZ937" s="237"/>
      <c r="CD937" s="237"/>
      <c r="CF937" s="68"/>
      <c r="CG937" s="68"/>
      <c r="CH937" s="237"/>
      <c r="CL937" s="237"/>
    </row>
    <row r="938" spans="1:90" x14ac:dyDescent="0.4">
      <c r="A938">
        <v>906</v>
      </c>
      <c r="B938" s="47">
        <f ca="1">IF(A938&gt;$A$8,"",OFFSET(InputPriceData!B$15,$A938+$A$11,0,1,1))</f>
        <v>44012</v>
      </c>
      <c r="C938" s="3">
        <f ca="1">IF(A938&gt;$A$8,"",OFFSET(InputPriceData!G$15,CalculationsAndCharts!$A938+$A$11,IF($C$5,8,0),1,1))</f>
        <v>113394800</v>
      </c>
      <c r="D938" s="4">
        <f ca="1">IF(A938&gt;$A$8,"",OFFSET(InputPriceData!C$15,CalculationsAndCharts!$A938+$A$11,IF($C$5,8,0),1,1))</f>
        <v>303.98998999999998</v>
      </c>
      <c r="E938" s="4">
        <f ca="1">IF(A938&gt;$A$8,"",OFFSET(InputPriceData!D$15,CalculationsAndCharts!$A938+$A$11,IF($C$5,8,0),1,1))</f>
        <v>310.20001200000002</v>
      </c>
      <c r="F938" s="4">
        <f ca="1">IF(A938&gt;$A$8,"",OFFSET(InputPriceData!E$15,CalculationsAndCharts!$A938+$A$11,IF($C$5,8,0),1,1))</f>
        <v>303.82000699999998</v>
      </c>
      <c r="G938" s="4">
        <f ca="1">IF(A938&gt;$A$8,"",OFFSET(InputPriceData!F$15,CalculationsAndCharts!$A938+$A$11,IF($C$5,8,0),1,1))</f>
        <v>308.35998499999999</v>
      </c>
      <c r="H938" s="282">
        <f t="shared" ca="1" si="217"/>
        <v>310.20001200000002</v>
      </c>
      <c r="I938" s="292">
        <f t="shared" ca="1" si="218"/>
        <v>303.82000699999998</v>
      </c>
      <c r="J938" s="50">
        <f t="shared" ca="1" si="219"/>
        <v>6.3800050000000397</v>
      </c>
      <c r="K938" s="282"/>
      <c r="L938" s="282"/>
      <c r="M938" s="292">
        <f t="shared" ca="1" si="220"/>
        <v>6.3168767880231398</v>
      </c>
      <c r="N938" s="291"/>
      <c r="P938" s="292">
        <f t="shared" ca="1" si="221"/>
        <v>303.73120157671343</v>
      </c>
      <c r="Q938" s="301">
        <f t="shared" ca="1" si="222"/>
        <v>310.04807836473657</v>
      </c>
      <c r="R938" s="301">
        <f t="shared" ca="1" si="223"/>
        <v>297.41432478869029</v>
      </c>
      <c r="S938" s="50"/>
      <c r="T938" s="292"/>
      <c r="U938" s="265"/>
      <c r="V938" s="292">
        <f t="shared" ca="1" si="224"/>
        <v>303.73120157671343</v>
      </c>
      <c r="W938" s="241">
        <f t="shared" ca="1" si="225"/>
        <v>4.6287834232865634</v>
      </c>
      <c r="X938" s="351">
        <f t="shared" ca="1" si="226"/>
        <v>21.425635979692476</v>
      </c>
      <c r="Y938" s="50">
        <f t="shared" ca="1" si="216"/>
        <v>5.6491248513203693</v>
      </c>
      <c r="Z938" s="265">
        <f t="shared" ca="1" si="227"/>
        <v>314.00910985132037</v>
      </c>
      <c r="AA938" s="265">
        <f t="shared" ca="1" si="228"/>
        <v>302.71086014867961</v>
      </c>
      <c r="AB938" s="292"/>
      <c r="AC938" s="37"/>
      <c r="AD938" s="50"/>
      <c r="AE938" s="228"/>
      <c r="AF938" s="50"/>
      <c r="AG938" s="50"/>
      <c r="AH938" s="228"/>
      <c r="AI938" s="50"/>
      <c r="AJ938" s="50"/>
      <c r="AK938" s="50"/>
      <c r="AL938" s="68"/>
      <c r="AM938" s="246"/>
      <c r="AN938" s="241"/>
      <c r="AO938" s="68"/>
      <c r="AP938" s="68"/>
      <c r="AQ938" s="241"/>
      <c r="AR938" s="241"/>
      <c r="AS938" s="228"/>
      <c r="AT938" s="194"/>
      <c r="AU938" s="37"/>
      <c r="AV938" s="68"/>
      <c r="AW938" s="228"/>
      <c r="AX938" s="241"/>
      <c r="AY938" s="38"/>
      <c r="AZ938" s="38"/>
      <c r="BA938" s="55"/>
      <c r="BB938" s="55"/>
      <c r="BC938" s="3">
        <f t="shared" ca="1" si="214"/>
        <v>113394800</v>
      </c>
      <c r="BD938" s="3" t="e">
        <f t="shared" ca="1" si="215"/>
        <v>#N/A</v>
      </c>
      <c r="BE938" s="132"/>
      <c r="BF938" s="132"/>
      <c r="BG938" s="125"/>
      <c r="BJ938" s="68"/>
      <c r="BK938" s="68"/>
      <c r="BL938" s="68"/>
      <c r="BN938" s="169"/>
      <c r="BP938" s="68"/>
      <c r="BQ938" s="68"/>
      <c r="BR938" s="68"/>
      <c r="BU938" s="68"/>
      <c r="BV938" s="68"/>
      <c r="BW938" s="68"/>
      <c r="BX938" s="68"/>
      <c r="BZ938" s="237"/>
      <c r="CD938" s="237"/>
      <c r="CF938" s="68"/>
      <c r="CG938" s="68"/>
      <c r="CH938" s="237"/>
      <c r="CL938" s="237"/>
    </row>
    <row r="939" spans="1:90" x14ac:dyDescent="0.4">
      <c r="A939">
        <v>907</v>
      </c>
      <c r="B939" s="47">
        <f ca="1">IF(A939&gt;$A$8,"",OFFSET(InputPriceData!B$15,$A939+$A$11,0,1,1))</f>
        <v>44011</v>
      </c>
      <c r="C939" s="3">
        <f ca="1">IF(A939&gt;$A$8,"",OFFSET(InputPriceData!G$15,CalculationsAndCharts!$A939+$A$11,IF($C$5,8,0),1,1))</f>
        <v>79773300</v>
      </c>
      <c r="D939" s="4">
        <f ca="1">IF(A939&gt;$A$8,"",OFFSET(InputPriceData!C$15,CalculationsAndCharts!$A939+$A$11,IF($C$5,8,0),1,1))</f>
        <v>301.41000400000001</v>
      </c>
      <c r="E939" s="4">
        <f ca="1">IF(A939&gt;$A$8,"",OFFSET(InputPriceData!D$15,CalculationsAndCharts!$A939+$A$11,IF($C$5,8,0),1,1))</f>
        <v>304.60998499999999</v>
      </c>
      <c r="F939" s="4">
        <f ca="1">IF(A939&gt;$A$8,"",OFFSET(InputPriceData!E$15,CalculationsAndCharts!$A939+$A$11,IF($C$5,8,0),1,1))</f>
        <v>298.92999300000002</v>
      </c>
      <c r="G939" s="4">
        <f ca="1">IF(A939&gt;$A$8,"",OFFSET(InputPriceData!F$15,CalculationsAndCharts!$A939+$A$11,IF($C$5,8,0),1,1))</f>
        <v>304.459991</v>
      </c>
      <c r="H939" s="282">
        <f t="shared" ca="1" si="217"/>
        <v>304.60998499999999</v>
      </c>
      <c r="I939" s="292">
        <f t="shared" ca="1" si="218"/>
        <v>298.92999300000002</v>
      </c>
      <c r="J939" s="50">
        <f t="shared" ca="1" si="219"/>
        <v>5.6799919999999702</v>
      </c>
      <c r="K939" s="282"/>
      <c r="L939" s="282"/>
      <c r="M939" s="292">
        <f t="shared" ca="1" si="220"/>
        <v>6.5333547112519748</v>
      </c>
      <c r="N939" s="291"/>
      <c r="P939" s="292">
        <f t="shared" ca="1" si="221"/>
        <v>303.42194302907939</v>
      </c>
      <c r="Q939" s="301">
        <f t="shared" ca="1" si="222"/>
        <v>309.95529774033139</v>
      </c>
      <c r="R939" s="301">
        <f t="shared" ca="1" si="223"/>
        <v>296.88858831782738</v>
      </c>
      <c r="S939" s="50"/>
      <c r="T939" s="292"/>
      <c r="U939" s="265"/>
      <c r="V939" s="292">
        <f t="shared" ca="1" si="224"/>
        <v>303.42194302907939</v>
      </c>
      <c r="W939" s="241">
        <f t="shared" ca="1" si="225"/>
        <v>1.0380479709206156</v>
      </c>
      <c r="X939" s="351">
        <f t="shared" ca="1" si="226"/>
        <v>1.0775435899324073</v>
      </c>
      <c r="Y939" s="50">
        <f t="shared" ca="1" si="216"/>
        <v>5.5542158704650992</v>
      </c>
      <c r="Z939" s="265">
        <f t="shared" ca="1" si="227"/>
        <v>310.0142068704651</v>
      </c>
      <c r="AA939" s="265">
        <f t="shared" ca="1" si="228"/>
        <v>298.9057751295349</v>
      </c>
      <c r="AB939" s="292"/>
      <c r="AC939" s="37"/>
      <c r="AD939" s="50"/>
      <c r="AE939" s="228"/>
      <c r="AF939" s="50"/>
      <c r="AG939" s="50"/>
      <c r="AH939" s="228"/>
      <c r="AI939" s="50"/>
      <c r="AJ939" s="50"/>
      <c r="AK939" s="50"/>
      <c r="AL939" s="68"/>
      <c r="AM939" s="246"/>
      <c r="AN939" s="241"/>
      <c r="AO939" s="68"/>
      <c r="AP939" s="68"/>
      <c r="AQ939" s="241"/>
      <c r="AR939" s="241"/>
      <c r="AS939" s="228"/>
      <c r="AT939" s="194"/>
      <c r="AU939" s="37"/>
      <c r="AV939" s="68"/>
      <c r="AW939" s="228"/>
      <c r="AX939" s="241"/>
      <c r="AY939" s="38"/>
      <c r="AZ939" s="38"/>
      <c r="BA939" s="55"/>
      <c r="BB939" s="55"/>
      <c r="BC939" s="3">
        <f t="shared" ca="1" si="214"/>
        <v>79773300</v>
      </c>
      <c r="BD939" s="3" t="e">
        <f t="shared" ca="1" si="215"/>
        <v>#N/A</v>
      </c>
      <c r="BE939" s="132"/>
      <c r="BF939" s="132"/>
      <c r="BG939" s="125"/>
      <c r="BJ939" s="68"/>
      <c r="BK939" s="68"/>
      <c r="BL939" s="68"/>
      <c r="BN939" s="169"/>
      <c r="BP939" s="68"/>
      <c r="BQ939" s="68"/>
      <c r="BR939" s="68"/>
      <c r="BU939" s="68"/>
      <c r="BV939" s="68"/>
      <c r="BW939" s="68"/>
      <c r="BX939" s="68"/>
      <c r="BZ939" s="237"/>
      <c r="CD939" s="237"/>
      <c r="CF939" s="68"/>
      <c r="CG939" s="68"/>
      <c r="CH939" s="237"/>
      <c r="CL939" s="237"/>
    </row>
    <row r="940" spans="1:90" x14ac:dyDescent="0.4">
      <c r="A940">
        <v>908</v>
      </c>
      <c r="B940" s="47">
        <f ca="1">IF(A940&gt;$A$8,"",OFFSET(InputPriceData!B$15,$A940+$A$11,0,1,1))</f>
        <v>44008</v>
      </c>
      <c r="C940" s="3">
        <f ca="1">IF(A940&gt;$A$8,"",OFFSET(InputPriceData!G$15,CalculationsAndCharts!$A940+$A$11,IF($C$5,8,0),1,1))</f>
        <v>127961000</v>
      </c>
      <c r="D940" s="4">
        <f ca="1">IF(A940&gt;$A$8,"",OFFSET(InputPriceData!C$15,CalculationsAndCharts!$A940+$A$11,IF($C$5,8,0),1,1))</f>
        <v>306.16000400000001</v>
      </c>
      <c r="E940" s="4">
        <f ca="1">IF(A940&gt;$A$8,"",OFFSET(InputPriceData!D$15,CalculationsAndCharts!$A940+$A$11,IF($C$5,8,0),1,1))</f>
        <v>306.39001500000001</v>
      </c>
      <c r="F940" s="4">
        <f ca="1">IF(A940&gt;$A$8,"",OFFSET(InputPriceData!E$15,CalculationsAndCharts!$A940+$A$11,IF($C$5,8,0),1,1))</f>
        <v>299.42001299999998</v>
      </c>
      <c r="G940" s="4">
        <f ca="1">IF(A940&gt;$A$8,"",OFFSET(InputPriceData!F$15,CalculationsAndCharts!$A940+$A$11,IF($C$5,8,0),1,1))</f>
        <v>300.04998799999998</v>
      </c>
      <c r="H940" s="282">
        <f t="shared" ca="1" si="217"/>
        <v>307.35000600000001</v>
      </c>
      <c r="I940" s="292">
        <f t="shared" ca="1" si="218"/>
        <v>299.42001299999998</v>
      </c>
      <c r="J940" s="50">
        <f t="shared" ca="1" si="219"/>
        <v>7.9299930000000245</v>
      </c>
      <c r="K940" s="282"/>
      <c r="L940" s="282"/>
      <c r="M940" s="292">
        <f t="shared" ca="1" si="220"/>
        <v>6.4231941109237685</v>
      </c>
      <c r="N940" s="291"/>
      <c r="P940" s="292">
        <f t="shared" ca="1" si="221"/>
        <v>305.37569468391945</v>
      </c>
      <c r="Q940" s="301">
        <f t="shared" ca="1" si="222"/>
        <v>311.79888879484321</v>
      </c>
      <c r="R940" s="301">
        <f t="shared" ca="1" si="223"/>
        <v>298.95250057299569</v>
      </c>
      <c r="S940" s="50"/>
      <c r="T940" s="292"/>
      <c r="U940" s="265"/>
      <c r="V940" s="292">
        <f t="shared" ca="1" si="224"/>
        <v>305.37569468391945</v>
      </c>
      <c r="W940" s="241">
        <f t="shared" ca="1" si="225"/>
        <v>-5.3257066839194636</v>
      </c>
      <c r="X940" s="351">
        <f t="shared" ca="1" si="226"/>
        <v>28.363151683144448</v>
      </c>
      <c r="Y940" s="50">
        <f t="shared" ca="1" si="216"/>
        <v>5.5500331539020307</v>
      </c>
      <c r="Z940" s="265">
        <f t="shared" ca="1" si="227"/>
        <v>305.60002115390199</v>
      </c>
      <c r="AA940" s="265">
        <f t="shared" ca="1" si="228"/>
        <v>294.49995484609798</v>
      </c>
      <c r="AB940" s="292"/>
      <c r="AC940" s="37"/>
      <c r="AD940" s="50"/>
      <c r="AE940" s="228"/>
      <c r="AF940" s="50"/>
      <c r="AG940" s="50"/>
      <c r="AH940" s="228"/>
      <c r="AI940" s="50"/>
      <c r="AJ940" s="50"/>
      <c r="AK940" s="50"/>
      <c r="AL940" s="68"/>
      <c r="AM940" s="246"/>
      <c r="AN940" s="241"/>
      <c r="AO940" s="68"/>
      <c r="AP940" s="68"/>
      <c r="AQ940" s="241"/>
      <c r="AR940" s="241"/>
      <c r="AS940" s="228"/>
      <c r="AT940" s="194"/>
      <c r="AU940" s="37"/>
      <c r="AV940" s="68"/>
      <c r="AW940" s="228"/>
      <c r="AX940" s="241"/>
      <c r="AY940" s="38"/>
      <c r="AZ940" s="38"/>
      <c r="BA940" s="55"/>
      <c r="BB940" s="55"/>
      <c r="BC940" s="3" t="e">
        <f t="shared" ca="1" si="214"/>
        <v>#N/A</v>
      </c>
      <c r="BD940" s="3">
        <f t="shared" ca="1" si="215"/>
        <v>127961000</v>
      </c>
      <c r="BE940" s="132"/>
      <c r="BF940" s="132"/>
      <c r="BG940" s="125"/>
      <c r="BJ940" s="68"/>
      <c r="BK940" s="68"/>
      <c r="BL940" s="68"/>
      <c r="BN940" s="169"/>
      <c r="BP940" s="68"/>
      <c r="BQ940" s="68"/>
      <c r="BR940" s="68"/>
      <c r="BU940" s="68"/>
      <c r="BV940" s="68"/>
      <c r="BW940" s="68"/>
      <c r="BX940" s="68"/>
      <c r="BZ940" s="237"/>
      <c r="CD940" s="237"/>
      <c r="CF940" s="68"/>
      <c r="CG940" s="68"/>
      <c r="CH940" s="237"/>
      <c r="CL940" s="237"/>
    </row>
    <row r="941" spans="1:90" x14ac:dyDescent="0.4">
      <c r="A941">
        <v>909</v>
      </c>
      <c r="B941" s="47">
        <f ca="1">IF(A941&gt;$A$8,"",OFFSET(InputPriceData!B$15,$A941+$A$11,0,1,1))</f>
        <v>44007</v>
      </c>
      <c r="C941" s="3">
        <f ca="1">IF(A941&gt;$A$8,"",OFFSET(InputPriceData!G$15,CalculationsAndCharts!$A941+$A$11,IF($C$5,8,0),1,1))</f>
        <v>89468000</v>
      </c>
      <c r="D941" s="4">
        <f ca="1">IF(A941&gt;$A$8,"",OFFSET(InputPriceData!C$15,CalculationsAndCharts!$A941+$A$11,IF($C$5,8,0),1,1))</f>
        <v>303.47000100000002</v>
      </c>
      <c r="E941" s="4">
        <f ca="1">IF(A941&gt;$A$8,"",OFFSET(InputPriceData!D$15,CalculationsAndCharts!$A941+$A$11,IF($C$5,8,0),1,1))</f>
        <v>307.64001500000001</v>
      </c>
      <c r="F941" s="4">
        <f ca="1">IF(A941&gt;$A$8,"",OFFSET(InputPriceData!E$15,CalculationsAndCharts!$A941+$A$11,IF($C$5,8,0),1,1))</f>
        <v>301.27999899999998</v>
      </c>
      <c r="G941" s="4">
        <f ca="1">IF(A941&gt;$A$8,"",OFFSET(InputPriceData!F$15,CalculationsAndCharts!$A941+$A$11,IF($C$5,8,0),1,1))</f>
        <v>307.35000600000001</v>
      </c>
      <c r="H941" s="282">
        <f t="shared" ca="1" si="217"/>
        <v>307.64001500000001</v>
      </c>
      <c r="I941" s="292">
        <f t="shared" ca="1" si="218"/>
        <v>301.27999899999998</v>
      </c>
      <c r="J941" s="50">
        <f t="shared" ca="1" si="219"/>
        <v>6.3600160000000301</v>
      </c>
      <c r="K941" s="282"/>
      <c r="L941" s="282"/>
      <c r="M941" s="292">
        <f t="shared" ca="1" si="220"/>
        <v>6.1292490364153096</v>
      </c>
      <c r="N941" s="291"/>
      <c r="P941" s="292">
        <f t="shared" ca="1" si="221"/>
        <v>307.31850089553234</v>
      </c>
      <c r="Q941" s="301">
        <f t="shared" ca="1" si="222"/>
        <v>313.44774993194767</v>
      </c>
      <c r="R941" s="301">
        <f t="shared" ca="1" si="223"/>
        <v>301.18925185911701</v>
      </c>
      <c r="S941" s="50"/>
      <c r="T941" s="292"/>
      <c r="U941" s="265"/>
      <c r="V941" s="292">
        <f t="shared" ca="1" si="224"/>
        <v>307.31850089553234</v>
      </c>
      <c r="W941" s="241">
        <f t="shared" ca="1" si="225"/>
        <v>3.1505104467669298E-2</v>
      </c>
      <c r="X941" s="351">
        <f t="shared" ca="1" si="226"/>
        <v>9.9257160751875604E-4</v>
      </c>
      <c r="Y941" s="50">
        <f t="shared" ca="1" si="216"/>
        <v>5.4207839010768541</v>
      </c>
      <c r="Z941" s="265">
        <f t="shared" ca="1" si="227"/>
        <v>312.77078990107685</v>
      </c>
      <c r="AA941" s="265">
        <f t="shared" ca="1" si="228"/>
        <v>301.92922209892316</v>
      </c>
      <c r="AB941" s="292"/>
      <c r="AC941" s="37"/>
      <c r="AD941" s="50"/>
      <c r="AE941" s="228"/>
      <c r="AF941" s="50"/>
      <c r="AG941" s="50"/>
      <c r="AH941" s="228"/>
      <c r="AI941" s="50"/>
      <c r="AJ941" s="50"/>
      <c r="AK941" s="50"/>
      <c r="AL941" s="68"/>
      <c r="AM941" s="246"/>
      <c r="AN941" s="241"/>
      <c r="AO941" s="68"/>
      <c r="AP941" s="68"/>
      <c r="AQ941" s="241"/>
      <c r="AR941" s="241"/>
      <c r="AS941" s="228"/>
      <c r="AT941" s="194"/>
      <c r="AU941" s="37"/>
      <c r="AV941" s="68"/>
      <c r="AW941" s="228"/>
      <c r="AX941" s="241"/>
      <c r="AY941" s="38"/>
      <c r="AZ941" s="38"/>
      <c r="BA941" s="55"/>
      <c r="BB941" s="55"/>
      <c r="BC941" s="3">
        <f t="shared" ref="BC941:BC1004" ca="1" si="229">IF(G941&gt;=G942,C941,NA())</f>
        <v>89468000</v>
      </c>
      <c r="BD941" s="3" t="e">
        <f t="shared" ref="BD941:BD1004" ca="1" si="230">IF(G941&lt;G942,C941,NA())</f>
        <v>#N/A</v>
      </c>
      <c r="BE941" s="132"/>
      <c r="BF941" s="132"/>
      <c r="BG941" s="125"/>
      <c r="BJ941" s="68"/>
      <c r="BK941" s="68"/>
      <c r="BL941" s="68"/>
      <c r="BN941" s="169"/>
      <c r="BP941" s="68"/>
      <c r="BQ941" s="68"/>
      <c r="BR941" s="68"/>
      <c r="BU941" s="68"/>
      <c r="BV941" s="68"/>
      <c r="BW941" s="68"/>
      <c r="BX941" s="68"/>
      <c r="BZ941" s="237"/>
      <c r="CD941" s="237"/>
      <c r="CF941" s="68"/>
      <c r="CG941" s="68"/>
      <c r="CH941" s="237"/>
      <c r="CL941" s="237"/>
    </row>
    <row r="942" spans="1:90" x14ac:dyDescent="0.4">
      <c r="A942">
        <v>910</v>
      </c>
      <c r="B942" s="47">
        <f ca="1">IF(A942&gt;$A$8,"",OFFSET(InputPriceData!B$15,$A942+$A$11,0,1,1))</f>
        <v>44006</v>
      </c>
      <c r="C942" s="3">
        <f ca="1">IF(A942&gt;$A$8,"",OFFSET(InputPriceData!G$15,CalculationsAndCharts!$A942+$A$11,IF($C$5,8,0),1,1))</f>
        <v>132813500</v>
      </c>
      <c r="D942" s="4">
        <f ca="1">IF(A942&gt;$A$8,"",OFFSET(InputPriceData!C$15,CalculationsAndCharts!$A942+$A$11,IF($C$5,8,0),1,1))</f>
        <v>309.83999599999999</v>
      </c>
      <c r="E942" s="4">
        <f ca="1">IF(A942&gt;$A$8,"",OFFSET(InputPriceData!D$15,CalculationsAndCharts!$A942+$A$11,IF($C$5,8,0),1,1))</f>
        <v>310.51001000000002</v>
      </c>
      <c r="F942" s="4">
        <f ca="1">IF(A942&gt;$A$8,"",OFFSET(InputPriceData!E$15,CalculationsAndCharts!$A942+$A$11,IF($C$5,8,0),1,1))</f>
        <v>302.10000600000001</v>
      </c>
      <c r="G942" s="4">
        <f ca="1">IF(A942&gt;$A$8,"",OFFSET(InputPriceData!F$15,CalculationsAndCharts!$A942+$A$11,IF($C$5,8,0),1,1))</f>
        <v>304.08999599999999</v>
      </c>
      <c r="H942" s="282">
        <f t="shared" ca="1" si="217"/>
        <v>312.04998799999998</v>
      </c>
      <c r="I942" s="292">
        <f t="shared" ca="1" si="218"/>
        <v>302.10000600000001</v>
      </c>
      <c r="J942" s="50">
        <f t="shared" ca="1" si="219"/>
        <v>9.9499819999999772</v>
      </c>
      <c r="K942" s="282"/>
      <c r="L942" s="282"/>
      <c r="M942" s="292">
        <f t="shared" ca="1" si="220"/>
        <v>5.2934095676383546</v>
      </c>
      <c r="N942" s="291"/>
      <c r="P942" s="292">
        <f t="shared" ca="1" si="221"/>
        <v>308.89674880018003</v>
      </c>
      <c r="Q942" s="301">
        <f t="shared" ca="1" si="222"/>
        <v>314.19015836781841</v>
      </c>
      <c r="R942" s="301">
        <f t="shared" ca="1" si="223"/>
        <v>303.60333923254166</v>
      </c>
      <c r="S942" s="50"/>
      <c r="T942" s="292"/>
      <c r="U942" s="265"/>
      <c r="V942" s="292">
        <f t="shared" ca="1" si="224"/>
        <v>308.89674880018003</v>
      </c>
      <c r="W942" s="241">
        <f t="shared" ca="1" si="225"/>
        <v>-4.8067528001800497</v>
      </c>
      <c r="X942" s="351">
        <f t="shared" ca="1" si="226"/>
        <v>23.104872482038747</v>
      </c>
      <c r="Y942" s="50">
        <f t="shared" ca="1" si="216"/>
        <v>5.4224420445592036</v>
      </c>
      <c r="Z942" s="265">
        <f t="shared" ca="1" si="227"/>
        <v>309.51243804455919</v>
      </c>
      <c r="AA942" s="265">
        <f t="shared" ca="1" si="228"/>
        <v>298.66755395544078</v>
      </c>
      <c r="AB942" s="292"/>
      <c r="AC942" s="37"/>
      <c r="AD942" s="50"/>
      <c r="AE942" s="228"/>
      <c r="AF942" s="50"/>
      <c r="AG942" s="50"/>
      <c r="AH942" s="228"/>
      <c r="AI942" s="50"/>
      <c r="AJ942" s="50"/>
      <c r="AK942" s="50"/>
      <c r="AL942" s="68"/>
      <c r="AM942" s="246"/>
      <c r="AN942" s="241"/>
      <c r="AO942" s="68"/>
      <c r="AP942" s="68"/>
      <c r="AQ942" s="241"/>
      <c r="AR942" s="241"/>
      <c r="AS942" s="228"/>
      <c r="AT942" s="194"/>
      <c r="AU942" s="37"/>
      <c r="AV942" s="68"/>
      <c r="AW942" s="228"/>
      <c r="AX942" s="241"/>
      <c r="AY942" s="38"/>
      <c r="AZ942" s="38"/>
      <c r="BA942" s="55"/>
      <c r="BB942" s="55"/>
      <c r="BC942" s="3" t="e">
        <f t="shared" ca="1" si="229"/>
        <v>#N/A</v>
      </c>
      <c r="BD942" s="3">
        <f t="shared" ca="1" si="230"/>
        <v>132813500</v>
      </c>
      <c r="BE942" s="132"/>
      <c r="BF942" s="132"/>
      <c r="BG942" s="125"/>
      <c r="BJ942" s="68"/>
      <c r="BK942" s="68"/>
      <c r="BL942" s="68"/>
      <c r="BN942" s="169"/>
      <c r="BP942" s="68"/>
      <c r="BQ942" s="68"/>
      <c r="BR942" s="68"/>
      <c r="BU942" s="68"/>
      <c r="BV942" s="68"/>
      <c r="BW942" s="68"/>
      <c r="BX942" s="68"/>
      <c r="BZ942" s="237"/>
      <c r="CD942" s="237"/>
      <c r="CF942" s="68"/>
      <c r="CG942" s="68"/>
      <c r="CH942" s="237"/>
      <c r="CL942" s="237"/>
    </row>
    <row r="943" spans="1:90" x14ac:dyDescent="0.4">
      <c r="A943">
        <v>911</v>
      </c>
      <c r="B943" s="47">
        <f ca="1">IF(A943&gt;$A$8,"",OFFSET(InputPriceData!B$15,$A943+$A$11,0,1,1))</f>
        <v>44005</v>
      </c>
      <c r="C943" s="3">
        <f ca="1">IF(A943&gt;$A$8,"",OFFSET(InputPriceData!G$15,CalculationsAndCharts!$A943+$A$11,IF($C$5,8,0),1,1))</f>
        <v>68471200</v>
      </c>
      <c r="D943" s="4">
        <f ca="1">IF(A943&gt;$A$8,"",OFFSET(InputPriceData!C$15,CalculationsAndCharts!$A943+$A$11,IF($C$5,8,0),1,1))</f>
        <v>313.48998999999998</v>
      </c>
      <c r="E943" s="4">
        <f ca="1">IF(A943&gt;$A$8,"",OFFSET(InputPriceData!D$15,CalculationsAndCharts!$A943+$A$11,IF($C$5,8,0),1,1))</f>
        <v>314.5</v>
      </c>
      <c r="F943" s="4">
        <f ca="1">IF(A943&gt;$A$8,"",OFFSET(InputPriceData!E$15,CalculationsAndCharts!$A943+$A$11,IF($C$5,8,0),1,1))</f>
        <v>311.60998499999999</v>
      </c>
      <c r="G943" s="4">
        <f ca="1">IF(A943&gt;$A$8,"",OFFSET(InputPriceData!F$15,CalculationsAndCharts!$A943+$A$11,IF($C$5,8,0),1,1))</f>
        <v>312.04998799999998</v>
      </c>
      <c r="H943" s="282">
        <f t="shared" ca="1" si="217"/>
        <v>314.5</v>
      </c>
      <c r="I943" s="292">
        <f t="shared" ca="1" si="218"/>
        <v>310.61999500000002</v>
      </c>
      <c r="J943" s="50">
        <f t="shared" ca="1" si="219"/>
        <v>3.8800049999999828</v>
      </c>
      <c r="K943" s="282"/>
      <c r="L943" s="282"/>
      <c r="M943" s="292">
        <f t="shared" ca="1" si="220"/>
        <v>4.9597872780284193</v>
      </c>
      <c r="N943" s="291"/>
      <c r="P943" s="292">
        <f t="shared" ca="1" si="221"/>
        <v>309.79675202140481</v>
      </c>
      <c r="Q943" s="301">
        <f t="shared" ca="1" si="222"/>
        <v>314.75653929943326</v>
      </c>
      <c r="R943" s="301">
        <f t="shared" ca="1" si="223"/>
        <v>304.83696474337637</v>
      </c>
      <c r="S943" s="50"/>
      <c r="T943" s="292"/>
      <c r="U943" s="265"/>
      <c r="V943" s="292">
        <f t="shared" ca="1" si="224"/>
        <v>309.79675202140481</v>
      </c>
      <c r="W943" s="241">
        <f t="shared" ca="1" si="225"/>
        <v>2.2532359785951712</v>
      </c>
      <c r="X943" s="351">
        <f t="shared" ca="1" si="226"/>
        <v>5.0770723752357387</v>
      </c>
      <c r="Y943" s="50">
        <f t="shared" ca="1" si="216"/>
        <v>5.3806808681240872</v>
      </c>
      <c r="Z943" s="265">
        <f t="shared" ca="1" si="227"/>
        <v>317.43066886812409</v>
      </c>
      <c r="AA943" s="265">
        <f t="shared" ca="1" si="228"/>
        <v>306.66930713187588</v>
      </c>
      <c r="AB943" s="292"/>
      <c r="AC943" s="37"/>
      <c r="AD943" s="50"/>
      <c r="AE943" s="228"/>
      <c r="AF943" s="50"/>
      <c r="AG943" s="50"/>
      <c r="AH943" s="228"/>
      <c r="AI943" s="50"/>
      <c r="AJ943" s="50"/>
      <c r="AK943" s="50"/>
      <c r="AL943" s="68"/>
      <c r="AM943" s="246"/>
      <c r="AN943" s="241"/>
      <c r="AO943" s="68"/>
      <c r="AP943" s="68"/>
      <c r="AQ943" s="241"/>
      <c r="AR943" s="241"/>
      <c r="AS943" s="228"/>
      <c r="AT943" s="194"/>
      <c r="AU943" s="37"/>
      <c r="AV943" s="68"/>
      <c r="AW943" s="228"/>
      <c r="AX943" s="241"/>
      <c r="AY943" s="38"/>
      <c r="AZ943" s="38"/>
      <c r="BA943" s="55"/>
      <c r="BB943" s="55"/>
      <c r="BC943" s="3">
        <f t="shared" ca="1" si="229"/>
        <v>68471200</v>
      </c>
      <c r="BD943" s="3" t="e">
        <f t="shared" ca="1" si="230"/>
        <v>#N/A</v>
      </c>
      <c r="BE943" s="132"/>
      <c r="BF943" s="132"/>
      <c r="BG943" s="125"/>
      <c r="BJ943" s="68"/>
      <c r="BK943" s="68"/>
      <c r="BL943" s="68"/>
      <c r="BN943" s="169"/>
      <c r="BP943" s="68"/>
      <c r="BQ943" s="68"/>
      <c r="BR943" s="68"/>
      <c r="BU943" s="68"/>
      <c r="BV943" s="68"/>
      <c r="BW943" s="68"/>
      <c r="BX943" s="68"/>
      <c r="BZ943" s="237"/>
      <c r="CD943" s="237"/>
      <c r="CF943" s="68"/>
      <c r="CG943" s="68"/>
      <c r="CH943" s="237"/>
      <c r="CL943" s="237"/>
    </row>
    <row r="944" spans="1:90" x14ac:dyDescent="0.4">
      <c r="A944">
        <v>912</v>
      </c>
      <c r="B944" s="47">
        <f ca="1">IF(A944&gt;$A$8,"",OFFSET(InputPriceData!B$15,$A944+$A$11,0,1,1))</f>
        <v>44004</v>
      </c>
      <c r="C944" s="3">
        <f ca="1">IF(A944&gt;$A$8,"",OFFSET(InputPriceData!G$15,CalculationsAndCharts!$A944+$A$11,IF($C$5,8,0),1,1))</f>
        <v>74649400</v>
      </c>
      <c r="D944" s="4">
        <f ca="1">IF(A944&gt;$A$8,"",OFFSET(InputPriceData!C$15,CalculationsAndCharts!$A944+$A$11,IF($C$5,8,0),1,1))</f>
        <v>307.98998999999998</v>
      </c>
      <c r="E944" s="4">
        <f ca="1">IF(A944&gt;$A$8,"",OFFSET(InputPriceData!D$15,CalculationsAndCharts!$A944+$A$11,IF($C$5,8,0),1,1))</f>
        <v>311.04998799999998</v>
      </c>
      <c r="F944" s="4">
        <f ca="1">IF(A944&gt;$A$8,"",OFFSET(InputPriceData!E$15,CalculationsAndCharts!$A944+$A$11,IF($C$5,8,0),1,1))</f>
        <v>306.75</v>
      </c>
      <c r="G944" s="4">
        <f ca="1">IF(A944&gt;$A$8,"",OFFSET(InputPriceData!F$15,CalculationsAndCharts!$A944+$A$11,IF($C$5,8,0),1,1))</f>
        <v>310.61999500000002</v>
      </c>
      <c r="H944" s="282">
        <f t="shared" ca="1" si="217"/>
        <v>311.04998799999998</v>
      </c>
      <c r="I944" s="292">
        <f t="shared" ca="1" si="218"/>
        <v>306.75</v>
      </c>
      <c r="J944" s="50">
        <f t="shared" ca="1" si="219"/>
        <v>4.2999879999999848</v>
      </c>
      <c r="K944" s="282"/>
      <c r="L944" s="282"/>
      <c r="M944" s="292">
        <f t="shared" ca="1" si="220"/>
        <v>6.0863929620619741</v>
      </c>
      <c r="N944" s="291"/>
      <c r="P944" s="292">
        <f t="shared" ca="1" si="221"/>
        <v>309.3624590313965</v>
      </c>
      <c r="Q944" s="301">
        <f t="shared" ca="1" si="222"/>
        <v>315.44885199345845</v>
      </c>
      <c r="R944" s="301">
        <f t="shared" ca="1" si="223"/>
        <v>303.27606606933455</v>
      </c>
      <c r="S944" s="50"/>
      <c r="T944" s="292"/>
      <c r="U944" s="265"/>
      <c r="V944" s="292">
        <f t="shared" ca="1" si="224"/>
        <v>309.3624590313965</v>
      </c>
      <c r="W944" s="241">
        <f t="shared" ca="1" si="225"/>
        <v>1.2575359686035199</v>
      </c>
      <c r="X944" s="351">
        <f t="shared" ca="1" si="226"/>
        <v>1.5813967123315931</v>
      </c>
      <c r="Y944" s="50">
        <f t="shared" ca="1" si="216"/>
        <v>5.3747290611889884</v>
      </c>
      <c r="Z944" s="265">
        <f t="shared" ca="1" si="227"/>
        <v>315.994724061189</v>
      </c>
      <c r="AA944" s="265">
        <f t="shared" ca="1" si="228"/>
        <v>305.24526593881103</v>
      </c>
      <c r="AB944" s="292"/>
      <c r="AC944" s="37"/>
      <c r="AD944" s="50"/>
      <c r="AE944" s="228"/>
      <c r="AF944" s="50"/>
      <c r="AG944" s="50"/>
      <c r="AH944" s="228"/>
      <c r="AI944" s="50"/>
      <c r="AJ944" s="50"/>
      <c r="AK944" s="50"/>
      <c r="AL944" s="68"/>
      <c r="AM944" s="246"/>
      <c r="AN944" s="241"/>
      <c r="AO944" s="68"/>
      <c r="AP944" s="68"/>
      <c r="AQ944" s="241"/>
      <c r="AR944" s="241"/>
      <c r="AS944" s="228"/>
      <c r="AT944" s="194"/>
      <c r="AU944" s="37"/>
      <c r="AV944" s="68"/>
      <c r="AW944" s="228"/>
      <c r="AX944" s="241"/>
      <c r="AY944" s="38"/>
      <c r="AZ944" s="38"/>
      <c r="BA944" s="55"/>
      <c r="BB944" s="55"/>
      <c r="BC944" s="3">
        <f t="shared" ca="1" si="229"/>
        <v>74649400</v>
      </c>
      <c r="BD944" s="3" t="e">
        <f t="shared" ca="1" si="230"/>
        <v>#N/A</v>
      </c>
      <c r="BE944" s="132"/>
      <c r="BF944" s="132"/>
      <c r="BG944" s="125"/>
      <c r="BJ944" s="68"/>
      <c r="BK944" s="68"/>
      <c r="BL944" s="68"/>
      <c r="BN944" s="169"/>
      <c r="BP944" s="68"/>
      <c r="BQ944" s="68"/>
      <c r="BR944" s="68"/>
      <c r="BU944" s="68"/>
      <c r="BV944" s="68"/>
      <c r="BW944" s="68"/>
      <c r="BX944" s="68"/>
      <c r="BZ944" s="237"/>
      <c r="CD944" s="237"/>
      <c r="CF944" s="68"/>
      <c r="CG944" s="68"/>
      <c r="CH944" s="237"/>
      <c r="CL944" s="237"/>
    </row>
    <row r="945" spans="1:90" x14ac:dyDescent="0.4">
      <c r="A945">
        <v>913</v>
      </c>
      <c r="B945" s="47">
        <f ca="1">IF(A945&gt;$A$8,"",OFFSET(InputPriceData!B$15,$A945+$A$11,0,1,1))</f>
        <v>44001</v>
      </c>
      <c r="C945" s="3">
        <f ca="1">IF(A945&gt;$A$8,"",OFFSET(InputPriceData!G$15,CalculationsAndCharts!$A945+$A$11,IF($C$5,8,0),1,1))</f>
        <v>135549600</v>
      </c>
      <c r="D945" s="4">
        <f ca="1">IF(A945&gt;$A$8,"",OFFSET(InputPriceData!C$15,CalculationsAndCharts!$A945+$A$11,IF($C$5,8,0),1,1))</f>
        <v>314.17001299999998</v>
      </c>
      <c r="E945" s="4">
        <f ca="1">IF(A945&gt;$A$8,"",OFFSET(InputPriceData!D$15,CalculationsAndCharts!$A945+$A$11,IF($C$5,8,0),1,1))</f>
        <v>314.38000499999998</v>
      </c>
      <c r="F945" s="4">
        <f ca="1">IF(A945&gt;$A$8,"",OFFSET(InputPriceData!E$15,CalculationsAndCharts!$A945+$A$11,IF($C$5,8,0),1,1))</f>
        <v>306.52999899999998</v>
      </c>
      <c r="G945" s="4">
        <f ca="1">IF(A945&gt;$A$8,"",OFFSET(InputPriceData!F$15,CalculationsAndCharts!$A945+$A$11,IF($C$5,8,0),1,1))</f>
        <v>308.64001500000001</v>
      </c>
      <c r="H945" s="282">
        <f t="shared" ca="1" si="217"/>
        <v>314.38000499999998</v>
      </c>
      <c r="I945" s="292">
        <f t="shared" ca="1" si="218"/>
        <v>306.52999899999998</v>
      </c>
      <c r="J945" s="50">
        <f t="shared" ca="1" si="219"/>
        <v>7.8500060000000076</v>
      </c>
      <c r="K945" s="282"/>
      <c r="L945" s="282"/>
      <c r="M945" s="292">
        <f t="shared" ca="1" si="220"/>
        <v>6.6092338690752781</v>
      </c>
      <c r="N945" s="291"/>
      <c r="P945" s="292">
        <f t="shared" ca="1" si="221"/>
        <v>309.7768286133113</v>
      </c>
      <c r="Q945" s="301">
        <f t="shared" ca="1" si="222"/>
        <v>316.38606248238659</v>
      </c>
      <c r="R945" s="301">
        <f t="shared" ca="1" si="223"/>
        <v>303.167594744236</v>
      </c>
      <c r="S945" s="50"/>
      <c r="T945" s="292"/>
      <c r="U945" s="265"/>
      <c r="V945" s="292">
        <f t="shared" ca="1" si="224"/>
        <v>309.7768286133113</v>
      </c>
      <c r="W945" s="241">
        <f t="shared" ca="1" si="225"/>
        <v>-1.1368136133112898</v>
      </c>
      <c r="X945" s="351">
        <f t="shared" ca="1" si="226"/>
        <v>1.2923451914098707</v>
      </c>
      <c r="Y945" s="50">
        <f t="shared" ca="1" si="216"/>
        <v>5.3674085542958005</v>
      </c>
      <c r="Z945" s="265">
        <f t="shared" ca="1" si="227"/>
        <v>314.00742355429583</v>
      </c>
      <c r="AA945" s="265">
        <f t="shared" ca="1" si="228"/>
        <v>303.27260644570418</v>
      </c>
      <c r="AB945" s="292"/>
      <c r="AC945" s="37"/>
      <c r="AD945" s="50"/>
      <c r="AE945" s="228"/>
      <c r="AF945" s="50"/>
      <c r="AG945" s="50"/>
      <c r="AH945" s="228"/>
      <c r="AI945" s="50"/>
      <c r="AJ945" s="50"/>
      <c r="AK945" s="50"/>
      <c r="AL945" s="68"/>
      <c r="AM945" s="246"/>
      <c r="AN945" s="241"/>
      <c r="AO945" s="68"/>
      <c r="AP945" s="68"/>
      <c r="AQ945" s="241"/>
      <c r="AR945" s="241"/>
      <c r="AS945" s="228"/>
      <c r="AT945" s="194"/>
      <c r="AU945" s="37"/>
      <c r="AV945" s="68"/>
      <c r="AW945" s="228"/>
      <c r="AX945" s="241"/>
      <c r="AY945" s="38"/>
      <c r="AZ945" s="38"/>
      <c r="BA945" s="55"/>
      <c r="BB945" s="55"/>
      <c r="BC945" s="3" t="e">
        <f t="shared" ca="1" si="229"/>
        <v>#N/A</v>
      </c>
      <c r="BD945" s="3">
        <f t="shared" ca="1" si="230"/>
        <v>135549600</v>
      </c>
      <c r="BE945" s="132"/>
      <c r="BF945" s="132"/>
      <c r="BG945" s="125"/>
      <c r="BJ945" s="68"/>
      <c r="BK945" s="68"/>
      <c r="BL945" s="68"/>
      <c r="BN945" s="169"/>
      <c r="BP945" s="68"/>
      <c r="BQ945" s="68"/>
      <c r="BR945" s="68"/>
      <c r="BU945" s="68"/>
      <c r="BV945" s="68"/>
      <c r="BW945" s="68"/>
      <c r="BX945" s="68"/>
      <c r="BZ945" s="237"/>
      <c r="CD945" s="237"/>
      <c r="CF945" s="68"/>
      <c r="CG945" s="68"/>
      <c r="CH945" s="237"/>
      <c r="CL945" s="237"/>
    </row>
    <row r="946" spans="1:90" x14ac:dyDescent="0.4">
      <c r="A946">
        <v>914</v>
      </c>
      <c r="B946" s="47">
        <f ca="1">IF(A946&gt;$A$8,"",OFFSET(InputPriceData!B$15,$A946+$A$11,0,1,1))</f>
        <v>44000</v>
      </c>
      <c r="C946" s="3">
        <f ca="1">IF(A946&gt;$A$8,"",OFFSET(InputPriceData!G$15,CalculationsAndCharts!$A946+$A$11,IF($C$5,8,0),1,1))</f>
        <v>80828700</v>
      </c>
      <c r="D946" s="4">
        <f ca="1">IF(A946&gt;$A$8,"",OFFSET(InputPriceData!C$15,CalculationsAndCharts!$A946+$A$11,IF($C$5,8,0),1,1))</f>
        <v>310.01001000000002</v>
      </c>
      <c r="E946" s="4">
        <f ca="1">IF(A946&gt;$A$8,"",OFFSET(InputPriceData!D$15,CalculationsAndCharts!$A946+$A$11,IF($C$5,8,0),1,1))</f>
        <v>312.29998799999998</v>
      </c>
      <c r="F946" s="4">
        <f ca="1">IF(A946&gt;$A$8,"",OFFSET(InputPriceData!E$15,CalculationsAndCharts!$A946+$A$11,IF($C$5,8,0),1,1))</f>
        <v>309.51001000000002</v>
      </c>
      <c r="G946" s="4">
        <f ca="1">IF(A946&gt;$A$8,"",OFFSET(InputPriceData!F$15,CalculationsAndCharts!$A946+$A$11,IF($C$5,8,0),1,1))</f>
        <v>311.77999899999998</v>
      </c>
      <c r="H946" s="282">
        <f t="shared" ca="1" si="217"/>
        <v>312.29998799999998</v>
      </c>
      <c r="I946" s="292">
        <f t="shared" ca="1" si="218"/>
        <v>309.51001000000002</v>
      </c>
      <c r="J946" s="50">
        <f t="shared" ca="1" si="219"/>
        <v>2.7899779999999623</v>
      </c>
      <c r="K946" s="282"/>
      <c r="L946" s="282"/>
      <c r="M946" s="292">
        <f t="shared" ca="1" si="220"/>
        <v>7.7344098427091854</v>
      </c>
      <c r="N946" s="291"/>
      <c r="P946" s="292">
        <f t="shared" ca="1" si="221"/>
        <v>310.11620449931871</v>
      </c>
      <c r="Q946" s="301">
        <f t="shared" ca="1" si="222"/>
        <v>317.85061434202788</v>
      </c>
      <c r="R946" s="301">
        <f t="shared" ca="1" si="223"/>
        <v>302.38179465660954</v>
      </c>
      <c r="S946" s="50"/>
      <c r="T946" s="292"/>
      <c r="U946" s="265"/>
      <c r="V946" s="292">
        <f t="shared" ca="1" si="224"/>
        <v>310.11620449931871</v>
      </c>
      <c r="W946" s="241">
        <f t="shared" ca="1" si="225"/>
        <v>1.6637945006812629</v>
      </c>
      <c r="X946" s="351">
        <f t="shared" ca="1" si="226"/>
        <v>2.7682121404972131</v>
      </c>
      <c r="Y946" s="50">
        <f t="shared" ca="1" si="216"/>
        <v>5.3629632358866957</v>
      </c>
      <c r="Z946" s="265">
        <f t="shared" ca="1" si="227"/>
        <v>317.14296223588667</v>
      </c>
      <c r="AA946" s="265">
        <f t="shared" ca="1" si="228"/>
        <v>306.41703576411328</v>
      </c>
      <c r="AB946" s="292"/>
      <c r="AC946" s="37"/>
      <c r="AD946" s="50"/>
      <c r="AE946" s="228"/>
      <c r="AF946" s="50"/>
      <c r="AG946" s="50"/>
      <c r="AH946" s="228"/>
      <c r="AI946" s="50"/>
      <c r="AJ946" s="50"/>
      <c r="AK946" s="50"/>
      <c r="AL946" s="68"/>
      <c r="AM946" s="246"/>
      <c r="AN946" s="241"/>
      <c r="AO946" s="68"/>
      <c r="AP946" s="68"/>
      <c r="AQ946" s="241"/>
      <c r="AR946" s="241"/>
      <c r="AS946" s="228"/>
      <c r="AT946" s="194"/>
      <c r="AU946" s="37"/>
      <c r="AV946" s="68"/>
      <c r="AW946" s="228"/>
      <c r="AX946" s="241"/>
      <c r="AY946" s="38"/>
      <c r="AZ946" s="38"/>
      <c r="BA946" s="55"/>
      <c r="BB946" s="55"/>
      <c r="BC946" s="3">
        <f t="shared" ca="1" si="229"/>
        <v>80828700</v>
      </c>
      <c r="BD946" s="3" t="e">
        <f t="shared" ca="1" si="230"/>
        <v>#N/A</v>
      </c>
      <c r="BE946" s="132"/>
      <c r="BF946" s="132"/>
      <c r="BG946" s="125"/>
      <c r="BJ946" s="68"/>
      <c r="BK946" s="68"/>
      <c r="BL946" s="68"/>
      <c r="BN946" s="169"/>
      <c r="BP946" s="68"/>
      <c r="BQ946" s="68"/>
      <c r="BR946" s="68"/>
      <c r="BU946" s="68"/>
      <c r="BV946" s="68"/>
      <c r="BW946" s="68"/>
      <c r="BX946" s="68"/>
      <c r="BZ946" s="237"/>
      <c r="CD946" s="237"/>
      <c r="CF946" s="68"/>
      <c r="CG946" s="68"/>
      <c r="CH946" s="237"/>
      <c r="CL946" s="237"/>
    </row>
    <row r="947" spans="1:90" x14ac:dyDescent="0.4">
      <c r="A947">
        <v>915</v>
      </c>
      <c r="B947" s="47">
        <f ca="1">IF(A947&gt;$A$8,"",OFFSET(InputPriceData!B$15,$A947+$A$11,0,1,1))</f>
        <v>43999</v>
      </c>
      <c r="C947" s="3">
        <f ca="1">IF(A947&gt;$A$8,"",OFFSET(InputPriceData!G$15,CalculationsAndCharts!$A947+$A$11,IF($C$5,8,0),1,1))</f>
        <v>83398900</v>
      </c>
      <c r="D947" s="4">
        <f ca="1">IF(A947&gt;$A$8,"",OFFSET(InputPriceData!C$15,CalculationsAndCharts!$A947+$A$11,IF($C$5,8,0),1,1))</f>
        <v>314.07000699999998</v>
      </c>
      <c r="E947" s="4">
        <f ca="1">IF(A947&gt;$A$8,"",OFFSET(InputPriceData!D$15,CalculationsAndCharts!$A947+$A$11,IF($C$5,8,0),1,1))</f>
        <v>314.39001500000001</v>
      </c>
      <c r="F947" s="4">
        <f ca="1">IF(A947&gt;$A$8,"",OFFSET(InputPriceData!E$15,CalculationsAndCharts!$A947+$A$11,IF($C$5,8,0),1,1))</f>
        <v>310.85998499999999</v>
      </c>
      <c r="G947" s="4">
        <f ca="1">IF(A947&gt;$A$8,"",OFFSET(InputPriceData!F$15,CalculationsAndCharts!$A947+$A$11,IF($C$5,8,0),1,1))</f>
        <v>311.66000400000001</v>
      </c>
      <c r="H947" s="282">
        <f t="shared" ca="1" si="217"/>
        <v>314.39001500000001</v>
      </c>
      <c r="I947" s="292">
        <f t="shared" ca="1" si="218"/>
        <v>310.85998499999999</v>
      </c>
      <c r="J947" s="50">
        <f t="shared" ca="1" si="219"/>
        <v>3.5300300000000107</v>
      </c>
      <c r="K947" s="282"/>
      <c r="L947" s="282"/>
      <c r="M947" s="292">
        <f t="shared" ca="1" si="220"/>
        <v>10.266362058090785</v>
      </c>
      <c r="N947" s="291"/>
      <c r="P947" s="292">
        <f t="shared" ca="1" si="221"/>
        <v>309.90546028959261</v>
      </c>
      <c r="Q947" s="301">
        <f t="shared" ca="1" si="222"/>
        <v>320.17182234768342</v>
      </c>
      <c r="R947" s="301">
        <f t="shared" ca="1" si="223"/>
        <v>299.63909823150181</v>
      </c>
      <c r="S947" s="50"/>
      <c r="T947" s="292"/>
      <c r="U947" s="265"/>
      <c r="V947" s="292">
        <f t="shared" ca="1" si="224"/>
        <v>309.90546028959261</v>
      </c>
      <c r="W947" s="241">
        <f t="shared" ca="1" si="225"/>
        <v>1.754543710407404</v>
      </c>
      <c r="X947" s="351">
        <f t="shared" ca="1" si="226"/>
        <v>3.0784236317301801</v>
      </c>
      <c r="Y947" s="50">
        <f t="shared" ca="1" si="216"/>
        <v>5.4575860767932243</v>
      </c>
      <c r="Z947" s="265">
        <f t="shared" ca="1" si="227"/>
        <v>317.11759007679325</v>
      </c>
      <c r="AA947" s="265">
        <f t="shared" ca="1" si="228"/>
        <v>306.20241792320678</v>
      </c>
      <c r="AB947" s="292"/>
      <c r="AC947" s="37"/>
      <c r="AD947" s="50"/>
      <c r="AE947" s="228"/>
      <c r="AF947" s="50"/>
      <c r="AG947" s="50"/>
      <c r="AH947" s="228"/>
      <c r="AI947" s="50"/>
      <c r="AJ947" s="50"/>
      <c r="AK947" s="50"/>
      <c r="AL947" s="68"/>
      <c r="AM947" s="246"/>
      <c r="AN947" s="241"/>
      <c r="AO947" s="68"/>
      <c r="AP947" s="68"/>
      <c r="AQ947" s="241"/>
      <c r="AR947" s="241"/>
      <c r="AS947" s="228"/>
      <c r="AT947" s="194"/>
      <c r="AU947" s="37"/>
      <c r="AV947" s="68"/>
      <c r="AW947" s="228"/>
      <c r="AX947" s="241"/>
      <c r="AY947" s="38"/>
      <c r="AZ947" s="38"/>
      <c r="BA947" s="55"/>
      <c r="BB947" s="55"/>
      <c r="BC947" s="3" t="e">
        <f t="shared" ca="1" si="229"/>
        <v>#N/A</v>
      </c>
      <c r="BD947" s="3">
        <f t="shared" ca="1" si="230"/>
        <v>83398900</v>
      </c>
      <c r="BE947" s="132"/>
      <c r="BF947" s="132"/>
      <c r="BG947" s="125"/>
      <c r="BJ947" s="68"/>
      <c r="BK947" s="68"/>
      <c r="BL947" s="68"/>
      <c r="BN947" s="169"/>
      <c r="BP947" s="68"/>
      <c r="BQ947" s="68"/>
      <c r="BR947" s="68"/>
      <c r="BU947" s="68"/>
      <c r="BV947" s="68"/>
      <c r="BW947" s="68"/>
      <c r="BX947" s="68"/>
      <c r="BZ947" s="237"/>
      <c r="CD947" s="237"/>
      <c r="CF947" s="68"/>
      <c r="CG947" s="68"/>
      <c r="CH947" s="237"/>
      <c r="CL947" s="237"/>
    </row>
    <row r="948" spans="1:90" x14ac:dyDescent="0.4">
      <c r="A948">
        <v>916</v>
      </c>
      <c r="B948" s="47">
        <f ca="1">IF(A948&gt;$A$8,"",OFFSET(InputPriceData!B$15,$A948+$A$11,0,1,1))</f>
        <v>43998</v>
      </c>
      <c r="C948" s="3">
        <f ca="1">IF(A948&gt;$A$8,"",OFFSET(InputPriceData!G$15,CalculationsAndCharts!$A948+$A$11,IF($C$5,8,0),1,1))</f>
        <v>137627500</v>
      </c>
      <c r="D948" s="4">
        <f ca="1">IF(A948&gt;$A$8,"",OFFSET(InputPriceData!C$15,CalculationsAndCharts!$A948+$A$11,IF($C$5,8,0),1,1))</f>
        <v>315.48001099999999</v>
      </c>
      <c r="E948" s="4">
        <f ca="1">IF(A948&gt;$A$8,"",OFFSET(InputPriceData!D$15,CalculationsAndCharts!$A948+$A$11,IF($C$5,8,0),1,1))</f>
        <v>315.64001500000001</v>
      </c>
      <c r="F948" s="4">
        <f ca="1">IF(A948&gt;$A$8,"",OFFSET(InputPriceData!E$15,CalculationsAndCharts!$A948+$A$11,IF($C$5,8,0),1,1))</f>
        <v>307.67001299999998</v>
      </c>
      <c r="G948" s="4">
        <f ca="1">IF(A948&gt;$A$8,"",OFFSET(InputPriceData!F$15,CalculationsAndCharts!$A948+$A$11,IF($C$5,8,0),1,1))</f>
        <v>312.959991</v>
      </c>
      <c r="H948" s="282">
        <f t="shared" ca="1" si="217"/>
        <v>315.64001500000001</v>
      </c>
      <c r="I948" s="292">
        <f t="shared" ca="1" si="218"/>
        <v>307.04998799999998</v>
      </c>
      <c r="J948" s="50">
        <f t="shared" ca="1" si="219"/>
        <v>8.5900270000000205</v>
      </c>
      <c r="K948" s="282"/>
      <c r="L948" s="282"/>
      <c r="M948" s="292">
        <f t="shared" ca="1" si="220"/>
        <v>11.895564018850276</v>
      </c>
      <c r="N948" s="291"/>
      <c r="P948" s="292">
        <f t="shared" ca="1" si="221"/>
        <v>309.50679052756573</v>
      </c>
      <c r="Q948" s="301">
        <f t="shared" ca="1" si="222"/>
        <v>321.40235454641601</v>
      </c>
      <c r="R948" s="301">
        <f t="shared" ca="1" si="223"/>
        <v>297.61122650871545</v>
      </c>
      <c r="S948" s="50"/>
      <c r="T948" s="292"/>
      <c r="U948" s="265"/>
      <c r="V948" s="292">
        <f t="shared" ca="1" si="224"/>
        <v>309.50679052756573</v>
      </c>
      <c r="W948" s="241">
        <f t="shared" ca="1" si="225"/>
        <v>3.4532004724342755</v>
      </c>
      <c r="X948" s="351">
        <f t="shared" ca="1" si="226"/>
        <v>11.924593502820304</v>
      </c>
      <c r="Y948" s="50">
        <f t="shared" ca="1" si="216"/>
        <v>5.4633738682258199</v>
      </c>
      <c r="Z948" s="265">
        <f t="shared" ca="1" si="227"/>
        <v>318.4233648682258</v>
      </c>
      <c r="AA948" s="265">
        <f t="shared" ca="1" si="228"/>
        <v>307.4966171317742</v>
      </c>
      <c r="AB948" s="292"/>
      <c r="AC948" s="37"/>
      <c r="AD948" s="50"/>
      <c r="AE948" s="228"/>
      <c r="AF948" s="50"/>
      <c r="AG948" s="50"/>
      <c r="AH948" s="228"/>
      <c r="AI948" s="50"/>
      <c r="AJ948" s="50"/>
      <c r="AK948" s="50"/>
      <c r="AL948" s="68"/>
      <c r="AM948" s="246"/>
      <c r="AN948" s="241"/>
      <c r="AO948" s="68"/>
      <c r="AP948" s="68"/>
      <c r="AQ948" s="241"/>
      <c r="AR948" s="241"/>
      <c r="AS948" s="228"/>
      <c r="AT948" s="194"/>
      <c r="AU948" s="37"/>
      <c r="AV948" s="68"/>
      <c r="AW948" s="228"/>
      <c r="AX948" s="241"/>
      <c r="AY948" s="38"/>
      <c r="AZ948" s="38"/>
      <c r="BA948" s="55"/>
      <c r="BB948" s="55"/>
      <c r="BC948" s="3">
        <f t="shared" ca="1" si="229"/>
        <v>137627500</v>
      </c>
      <c r="BD948" s="3" t="e">
        <f t="shared" ca="1" si="230"/>
        <v>#N/A</v>
      </c>
      <c r="BE948" s="132"/>
      <c r="BF948" s="132"/>
      <c r="BG948" s="125"/>
      <c r="BJ948" s="68"/>
      <c r="BK948" s="68"/>
      <c r="BL948" s="68"/>
      <c r="BN948" s="169"/>
      <c r="BP948" s="68"/>
      <c r="BQ948" s="68"/>
      <c r="BR948" s="68"/>
      <c r="BU948" s="68"/>
      <c r="BV948" s="68"/>
      <c r="BW948" s="68"/>
      <c r="BX948" s="68"/>
      <c r="BZ948" s="237"/>
      <c r="CD948" s="237"/>
      <c r="CF948" s="68"/>
      <c r="CG948" s="68"/>
      <c r="CH948" s="237"/>
      <c r="CL948" s="237"/>
    </row>
    <row r="949" spans="1:90" x14ac:dyDescent="0.4">
      <c r="A949">
        <v>917</v>
      </c>
      <c r="B949" s="47">
        <f ca="1">IF(A949&gt;$A$8,"",OFFSET(InputPriceData!B$15,$A949+$A$11,0,1,1))</f>
        <v>43997</v>
      </c>
      <c r="C949" s="3">
        <f ca="1">IF(A949&gt;$A$8,"",OFFSET(InputPriceData!G$15,CalculationsAndCharts!$A949+$A$11,IF($C$5,8,0),1,1))</f>
        <v>135782700</v>
      </c>
      <c r="D949" s="4">
        <f ca="1">IF(A949&gt;$A$8,"",OFFSET(InputPriceData!C$15,CalculationsAndCharts!$A949+$A$11,IF($C$5,8,0),1,1))</f>
        <v>298.01998900000001</v>
      </c>
      <c r="E949" s="4">
        <f ca="1">IF(A949&gt;$A$8,"",OFFSET(InputPriceData!D$15,CalculationsAndCharts!$A949+$A$11,IF($C$5,8,0),1,1))</f>
        <v>308.27999899999998</v>
      </c>
      <c r="F949" s="4">
        <f ca="1">IF(A949&gt;$A$8,"",OFFSET(InputPriceData!E$15,CalculationsAndCharts!$A949+$A$11,IF($C$5,8,0),1,1))</f>
        <v>296.73998999999998</v>
      </c>
      <c r="G949" s="4">
        <f ca="1">IF(A949&gt;$A$8,"",OFFSET(InputPriceData!F$15,CalculationsAndCharts!$A949+$A$11,IF($C$5,8,0),1,1))</f>
        <v>307.04998799999998</v>
      </c>
      <c r="H949" s="282">
        <f t="shared" ca="1" si="217"/>
        <v>308.27999899999998</v>
      </c>
      <c r="I949" s="292">
        <f t="shared" ca="1" si="218"/>
        <v>296.73998999999998</v>
      </c>
      <c r="J949" s="50">
        <f t="shared" ca="1" si="219"/>
        <v>11.540008999999998</v>
      </c>
      <c r="K949" s="282"/>
      <c r="L949" s="282"/>
      <c r="M949" s="292">
        <f t="shared" ca="1" si="220"/>
        <v>11.723793658492941</v>
      </c>
      <c r="N949" s="291"/>
      <c r="P949" s="292">
        <f t="shared" ca="1" si="221"/>
        <v>310.37766444964296</v>
      </c>
      <c r="Q949" s="301">
        <f t="shared" ca="1" si="222"/>
        <v>322.10145810813589</v>
      </c>
      <c r="R949" s="301">
        <f t="shared" ca="1" si="223"/>
        <v>298.65387079115004</v>
      </c>
      <c r="S949" s="50"/>
      <c r="T949" s="292"/>
      <c r="U949" s="265"/>
      <c r="V949" s="292">
        <f t="shared" ca="1" si="224"/>
        <v>310.37766444964296</v>
      </c>
      <c r="W949" s="241">
        <f t="shared" ca="1" si="225"/>
        <v>-3.3276764496429792</v>
      </c>
      <c r="X949" s="351">
        <f t="shared" ca="1" si="226"/>
        <v>11.073430553508503</v>
      </c>
      <c r="Y949" s="50">
        <f t="shared" ca="1" si="216"/>
        <v>5.6650171419973292</v>
      </c>
      <c r="Z949" s="265">
        <f t="shared" ca="1" si="227"/>
        <v>312.71500514199732</v>
      </c>
      <c r="AA949" s="265">
        <f t="shared" ca="1" si="228"/>
        <v>301.38497085800265</v>
      </c>
      <c r="AB949" s="292"/>
      <c r="AC949" s="37"/>
      <c r="AD949" s="50"/>
      <c r="AE949" s="228"/>
      <c r="AF949" s="50"/>
      <c r="AG949" s="50"/>
      <c r="AH949" s="228"/>
      <c r="AI949" s="50"/>
      <c r="AJ949" s="50"/>
      <c r="AK949" s="50"/>
      <c r="AL949" s="68"/>
      <c r="AM949" s="246"/>
      <c r="AN949" s="241"/>
      <c r="AO949" s="68"/>
      <c r="AP949" s="68"/>
      <c r="AQ949" s="241"/>
      <c r="AR949" s="241"/>
      <c r="AS949" s="228"/>
      <c r="AT949" s="194"/>
      <c r="AU949" s="37"/>
      <c r="AV949" s="68"/>
      <c r="AW949" s="228"/>
      <c r="AX949" s="241"/>
      <c r="AY949" s="38"/>
      <c r="AZ949" s="38"/>
      <c r="BA949" s="55"/>
      <c r="BB949" s="55"/>
      <c r="BC949" s="3">
        <f t="shared" ca="1" si="229"/>
        <v>135782700</v>
      </c>
      <c r="BD949" s="3" t="e">
        <f t="shared" ca="1" si="230"/>
        <v>#N/A</v>
      </c>
      <c r="BE949" s="132"/>
      <c r="BF949" s="132"/>
      <c r="BG949" s="125"/>
      <c r="BJ949" s="68"/>
      <c r="BK949" s="68"/>
      <c r="BL949" s="68"/>
      <c r="BN949" s="169"/>
      <c r="BP949" s="68"/>
      <c r="BQ949" s="68"/>
      <c r="BR949" s="68"/>
      <c r="BU949" s="68"/>
      <c r="BV949" s="68"/>
      <c r="BW949" s="68"/>
      <c r="BX949" s="68"/>
      <c r="BZ949" s="237"/>
      <c r="CD949" s="237"/>
      <c r="CF949" s="68"/>
      <c r="CG949" s="68"/>
      <c r="CH949" s="237"/>
      <c r="CL949" s="237"/>
    </row>
    <row r="950" spans="1:90" x14ac:dyDescent="0.4">
      <c r="A950">
        <v>918</v>
      </c>
      <c r="B950" s="47">
        <f ca="1">IF(A950&gt;$A$8,"",OFFSET(InputPriceData!B$15,$A950+$A$11,0,1,1))</f>
        <v>43994</v>
      </c>
      <c r="C950" s="3">
        <f ca="1">IF(A950&gt;$A$8,"",OFFSET(InputPriceData!G$15,CalculationsAndCharts!$A950+$A$11,IF($C$5,8,0),1,1))</f>
        <v>194678900</v>
      </c>
      <c r="D950" s="4">
        <f ca="1">IF(A950&gt;$A$8,"",OFFSET(InputPriceData!C$15,CalculationsAndCharts!$A950+$A$11,IF($C$5,8,0),1,1))</f>
        <v>308.23998999999998</v>
      </c>
      <c r="E950" s="4">
        <f ca="1">IF(A950&gt;$A$8,"",OFFSET(InputPriceData!D$15,CalculationsAndCharts!$A950+$A$11,IF($C$5,8,0),1,1))</f>
        <v>309.07998700000002</v>
      </c>
      <c r="F950" s="4">
        <f ca="1">IF(A950&gt;$A$8,"",OFFSET(InputPriceData!E$15,CalculationsAndCharts!$A950+$A$11,IF($C$5,8,0),1,1))</f>
        <v>298.60000600000001</v>
      </c>
      <c r="G950" s="4">
        <f ca="1">IF(A950&gt;$A$8,"",OFFSET(InputPriceData!F$15,CalculationsAndCharts!$A950+$A$11,IF($C$5,8,0),1,1))</f>
        <v>304.209991</v>
      </c>
      <c r="H950" s="282">
        <f t="shared" ca="1" si="217"/>
        <v>309.07998700000002</v>
      </c>
      <c r="I950" s="292">
        <f t="shared" ca="1" si="218"/>
        <v>298.60000600000001</v>
      </c>
      <c r="J950" s="50">
        <f t="shared" ca="1" si="219"/>
        <v>10.479981000000009</v>
      </c>
      <c r="K950" s="282"/>
      <c r="L950" s="282"/>
      <c r="M950" s="292">
        <f t="shared" ca="1" si="220"/>
        <v>10.781296769543383</v>
      </c>
      <c r="N950" s="291"/>
      <c r="P950" s="292">
        <f t="shared" ca="1" si="221"/>
        <v>313.86699398132259</v>
      </c>
      <c r="Q950" s="301">
        <f t="shared" ca="1" si="222"/>
        <v>324.64829075086595</v>
      </c>
      <c r="R950" s="301">
        <f t="shared" ca="1" si="223"/>
        <v>303.08569721177923</v>
      </c>
      <c r="S950" s="50"/>
      <c r="T950" s="292"/>
      <c r="U950" s="265"/>
      <c r="V950" s="292">
        <f t="shared" ca="1" si="224"/>
        <v>313.86699398132259</v>
      </c>
      <c r="W950" s="241">
        <f t="shared" ca="1" si="225"/>
        <v>-9.6570029813225915</v>
      </c>
      <c r="X950" s="351">
        <f t="shared" ca="1" si="226"/>
        <v>93.257706581273425</v>
      </c>
      <c r="Y950" s="50">
        <f t="shared" ca="1" si="216"/>
        <v>5.6167872853567262</v>
      </c>
      <c r="Z950" s="265">
        <f t="shared" ca="1" si="227"/>
        <v>309.82677828535674</v>
      </c>
      <c r="AA950" s="265">
        <f t="shared" ca="1" si="228"/>
        <v>298.59320371464327</v>
      </c>
      <c r="AB950" s="292"/>
      <c r="AC950" s="37"/>
      <c r="AD950" s="50"/>
      <c r="AE950" s="228"/>
      <c r="AF950" s="50"/>
      <c r="AG950" s="50"/>
      <c r="AH950" s="228"/>
      <c r="AI950" s="50"/>
      <c r="AJ950" s="50"/>
      <c r="AK950" s="50"/>
      <c r="AL950" s="68"/>
      <c r="AM950" s="246"/>
      <c r="AN950" s="241"/>
      <c r="AO950" s="68"/>
      <c r="AP950" s="68"/>
      <c r="AQ950" s="241"/>
      <c r="AR950" s="241"/>
      <c r="AS950" s="228"/>
      <c r="AT950" s="194"/>
      <c r="AU950" s="37"/>
      <c r="AV950" s="68"/>
      <c r="AW950" s="228"/>
      <c r="AX950" s="241"/>
      <c r="AY950" s="38"/>
      <c r="AZ950" s="38"/>
      <c r="BA950" s="55"/>
      <c r="BB950" s="55"/>
      <c r="BC950" s="3">
        <f t="shared" ca="1" si="229"/>
        <v>194678900</v>
      </c>
      <c r="BD950" s="3" t="e">
        <f t="shared" ca="1" si="230"/>
        <v>#N/A</v>
      </c>
      <c r="BE950" s="132"/>
      <c r="BF950" s="132"/>
      <c r="BG950" s="125"/>
      <c r="BJ950" s="68"/>
      <c r="BK950" s="68"/>
      <c r="BL950" s="68"/>
      <c r="BN950" s="169"/>
      <c r="BP950" s="68"/>
      <c r="BQ950" s="68"/>
      <c r="BR950" s="68"/>
      <c r="BU950" s="68"/>
      <c r="BV950" s="68"/>
      <c r="BW950" s="68"/>
      <c r="BX950" s="68"/>
      <c r="BZ950" s="237"/>
      <c r="CD950" s="237"/>
      <c r="CF950" s="68"/>
      <c r="CG950" s="68"/>
      <c r="CH950" s="237"/>
      <c r="CL950" s="237"/>
    </row>
    <row r="951" spans="1:90" x14ac:dyDescent="0.4">
      <c r="A951">
        <v>919</v>
      </c>
      <c r="B951" s="47">
        <f ca="1">IF(A951&gt;$A$8,"",OFFSET(InputPriceData!B$15,$A951+$A$11,0,1,1))</f>
        <v>43993</v>
      </c>
      <c r="C951" s="3">
        <f ca="1">IF(A951&gt;$A$8,"",OFFSET(InputPriceData!G$15,CalculationsAndCharts!$A951+$A$11,IF($C$5,8,0),1,1))</f>
        <v>209243600</v>
      </c>
      <c r="D951" s="4">
        <f ca="1">IF(A951&gt;$A$8,"",OFFSET(InputPriceData!C$15,CalculationsAndCharts!$A951+$A$11,IF($C$5,8,0),1,1))</f>
        <v>311.459991</v>
      </c>
      <c r="E951" s="4">
        <f ca="1">IF(A951&gt;$A$8,"",OFFSET(InputPriceData!D$15,CalculationsAndCharts!$A951+$A$11,IF($C$5,8,0),1,1))</f>
        <v>312.14999399999999</v>
      </c>
      <c r="F951" s="4">
        <f ca="1">IF(A951&gt;$A$8,"",OFFSET(InputPriceData!E$15,CalculationsAndCharts!$A951+$A$11,IF($C$5,8,0),1,1))</f>
        <v>300.01001000000002</v>
      </c>
      <c r="G951" s="4">
        <f ca="1">IF(A951&gt;$A$8,"",OFFSET(InputPriceData!F$15,CalculationsAndCharts!$A951+$A$11,IF($C$5,8,0),1,1))</f>
        <v>300.60998499999999</v>
      </c>
      <c r="H951" s="282">
        <f t="shared" ca="1" si="217"/>
        <v>319</v>
      </c>
      <c r="I951" s="292">
        <f t="shared" ca="1" si="218"/>
        <v>300.01001000000002</v>
      </c>
      <c r="J951" s="50">
        <f t="shared" ca="1" si="219"/>
        <v>18.989989999999977</v>
      </c>
      <c r="K951" s="282"/>
      <c r="L951" s="282"/>
      <c r="M951" s="292">
        <f t="shared" ca="1" si="220"/>
        <v>7.4860398585690255</v>
      </c>
      <c r="N951" s="291"/>
      <c r="P951" s="292">
        <f t="shared" ca="1" si="221"/>
        <v>319.89547131048926</v>
      </c>
      <c r="Q951" s="301">
        <f t="shared" ca="1" si="222"/>
        <v>327.38151116905829</v>
      </c>
      <c r="R951" s="301">
        <f t="shared" ca="1" si="223"/>
        <v>312.40943145192023</v>
      </c>
      <c r="S951" s="50"/>
      <c r="T951" s="292"/>
      <c r="U951" s="265"/>
      <c r="V951" s="292">
        <f t="shared" ca="1" si="224"/>
        <v>319.89547131048926</v>
      </c>
      <c r="W951" s="241">
        <f t="shared" ca="1" si="225"/>
        <v>-19.285486310489262</v>
      </c>
      <c r="X951" s="351">
        <f t="shared" ca="1" si="226"/>
        <v>371.92998223206871</v>
      </c>
      <c r="Y951" s="50">
        <f t="shared" ca="1" si="216"/>
        <v>5.1950113127108688</v>
      </c>
      <c r="Z951" s="265">
        <f t="shared" ca="1" si="227"/>
        <v>305.80499631271084</v>
      </c>
      <c r="AA951" s="265">
        <f t="shared" ca="1" si="228"/>
        <v>295.41497368728915</v>
      </c>
      <c r="AB951" s="292"/>
      <c r="AC951" s="37"/>
      <c r="AD951" s="50"/>
      <c r="AE951" s="228"/>
      <c r="AF951" s="50"/>
      <c r="AG951" s="50"/>
      <c r="AH951" s="228"/>
      <c r="AI951" s="50"/>
      <c r="AJ951" s="50"/>
      <c r="AK951" s="50"/>
      <c r="AL951" s="68"/>
      <c r="AM951" s="246"/>
      <c r="AN951" s="241"/>
      <c r="AO951" s="68"/>
      <c r="AP951" s="68"/>
      <c r="AQ951" s="241"/>
      <c r="AR951" s="241"/>
      <c r="AS951" s="228"/>
      <c r="AT951" s="194"/>
      <c r="AU951" s="37"/>
      <c r="AV951" s="68"/>
      <c r="AW951" s="228"/>
      <c r="AX951" s="241"/>
      <c r="AY951" s="38"/>
      <c r="AZ951" s="38"/>
      <c r="BA951" s="55"/>
      <c r="BB951" s="55"/>
      <c r="BC951" s="3" t="e">
        <f t="shared" ca="1" si="229"/>
        <v>#N/A</v>
      </c>
      <c r="BD951" s="3">
        <f t="shared" ca="1" si="230"/>
        <v>209243600</v>
      </c>
      <c r="BE951" s="132"/>
      <c r="BF951" s="132"/>
      <c r="BG951" s="125"/>
      <c r="BJ951" s="68"/>
      <c r="BK951" s="68"/>
      <c r="BL951" s="68"/>
      <c r="BN951" s="169"/>
      <c r="BP951" s="68"/>
      <c r="BQ951" s="68"/>
      <c r="BR951" s="68"/>
      <c r="BU951" s="68"/>
      <c r="BV951" s="68"/>
      <c r="BW951" s="68"/>
      <c r="BX951" s="68"/>
      <c r="BZ951" s="237"/>
      <c r="CD951" s="237"/>
      <c r="CF951" s="68"/>
      <c r="CG951" s="68"/>
      <c r="CH951" s="237"/>
      <c r="CL951" s="237"/>
    </row>
    <row r="952" spans="1:90" x14ac:dyDescent="0.4">
      <c r="A952">
        <v>920</v>
      </c>
      <c r="B952" s="47">
        <f ca="1">IF(A952&gt;$A$8,"",OFFSET(InputPriceData!B$15,$A952+$A$11,0,1,1))</f>
        <v>43992</v>
      </c>
      <c r="C952" s="3">
        <f ca="1">IF(A952&gt;$A$8,"",OFFSET(InputPriceData!G$15,CalculationsAndCharts!$A952+$A$11,IF($C$5,8,0),1,1))</f>
        <v>95000800</v>
      </c>
      <c r="D952" s="4">
        <f ca="1">IF(A952&gt;$A$8,"",OFFSET(InputPriceData!C$15,CalculationsAndCharts!$A952+$A$11,IF($C$5,8,0),1,1))</f>
        <v>321.42001299999998</v>
      </c>
      <c r="E952" s="4">
        <f ca="1">IF(A952&gt;$A$8,"",OFFSET(InputPriceData!D$15,CalculationsAndCharts!$A952+$A$11,IF($C$5,8,0),1,1))</f>
        <v>322.39001500000001</v>
      </c>
      <c r="F952" s="4">
        <f ca="1">IF(A952&gt;$A$8,"",OFFSET(InputPriceData!E$15,CalculationsAndCharts!$A952+$A$11,IF($C$5,8,0),1,1))</f>
        <v>318.22000100000002</v>
      </c>
      <c r="G952" s="4">
        <f ca="1">IF(A952&gt;$A$8,"",OFFSET(InputPriceData!F$15,CalculationsAndCharts!$A952+$A$11,IF($C$5,8,0),1,1))</f>
        <v>319</v>
      </c>
      <c r="H952" s="282">
        <f t="shared" ca="1" si="217"/>
        <v>322.39001500000001</v>
      </c>
      <c r="I952" s="292">
        <f t="shared" ca="1" si="218"/>
        <v>318.22000100000002</v>
      </c>
      <c r="J952" s="50">
        <f t="shared" ca="1" si="219"/>
        <v>4.1700139999999806</v>
      </c>
      <c r="K952" s="282"/>
      <c r="L952" s="282"/>
      <c r="M952" s="292">
        <f t="shared" ca="1" si="220"/>
        <v>4.8110896862771195</v>
      </c>
      <c r="N952" s="291"/>
      <c r="P952" s="292">
        <f t="shared" ca="1" si="221"/>
        <v>323.46092010701574</v>
      </c>
      <c r="Q952" s="301">
        <f t="shared" ca="1" si="222"/>
        <v>328.27200979329285</v>
      </c>
      <c r="R952" s="301">
        <f t="shared" ca="1" si="223"/>
        <v>318.64983042073862</v>
      </c>
      <c r="S952" s="50"/>
      <c r="T952" s="292"/>
      <c r="U952" s="265"/>
      <c r="V952" s="292">
        <f t="shared" ca="1" si="224"/>
        <v>323.46092010701574</v>
      </c>
      <c r="W952" s="241">
        <f t="shared" ca="1" si="225"/>
        <v>-4.4609201070157383</v>
      </c>
      <c r="X952" s="351">
        <f t="shared" ca="1" si="226"/>
        <v>19.899808201177304</v>
      </c>
      <c r="Y952" s="50">
        <f t="shared" ca="1" si="216"/>
        <v>3.2660399060200112</v>
      </c>
      <c r="Z952" s="265">
        <f t="shared" ca="1" si="227"/>
        <v>322.26603990602001</v>
      </c>
      <c r="AA952" s="265">
        <f t="shared" ca="1" si="228"/>
        <v>315.73396009397999</v>
      </c>
      <c r="AB952" s="292"/>
      <c r="AC952" s="37"/>
      <c r="AD952" s="50"/>
      <c r="AE952" s="228"/>
      <c r="AF952" s="50"/>
      <c r="AG952" s="50"/>
      <c r="AH952" s="228"/>
      <c r="AI952" s="50"/>
      <c r="AJ952" s="50"/>
      <c r="AK952" s="50"/>
      <c r="AL952" s="68"/>
      <c r="AM952" s="246"/>
      <c r="AN952" s="241"/>
      <c r="AO952" s="68"/>
      <c r="AP952" s="68"/>
      <c r="AQ952" s="241"/>
      <c r="AR952" s="241"/>
      <c r="AS952" s="228"/>
      <c r="AT952" s="194"/>
      <c r="AU952" s="37"/>
      <c r="AV952" s="68"/>
      <c r="AW952" s="228"/>
      <c r="AX952" s="241"/>
      <c r="AY952" s="38"/>
      <c r="AZ952" s="38"/>
      <c r="BA952" s="55"/>
      <c r="BB952" s="55"/>
      <c r="BC952" s="3" t="e">
        <f t="shared" ca="1" si="229"/>
        <v>#N/A</v>
      </c>
      <c r="BD952" s="3">
        <f t="shared" ca="1" si="230"/>
        <v>95000800</v>
      </c>
      <c r="BE952" s="132"/>
      <c r="BF952" s="132"/>
      <c r="BG952" s="125"/>
      <c r="BJ952" s="68"/>
      <c r="BK952" s="68"/>
      <c r="BL952" s="68"/>
      <c r="BN952" s="169"/>
      <c r="BP952" s="68"/>
      <c r="BQ952" s="68"/>
      <c r="BR952" s="68"/>
      <c r="BU952" s="68"/>
      <c r="BV952" s="68"/>
      <c r="BW952" s="68"/>
      <c r="BX952" s="68"/>
      <c r="BZ952" s="237"/>
      <c r="CD952" s="237"/>
      <c r="CF952" s="68"/>
      <c r="CG952" s="68"/>
      <c r="CH952" s="237"/>
      <c r="CL952" s="237"/>
    </row>
    <row r="953" spans="1:90" x14ac:dyDescent="0.4">
      <c r="A953">
        <v>921</v>
      </c>
      <c r="B953" s="47">
        <f ca="1">IF(A953&gt;$A$8,"",OFFSET(InputPriceData!B$15,$A953+$A$11,0,1,1))</f>
        <v>43991</v>
      </c>
      <c r="C953" s="3">
        <f ca="1">IF(A953&gt;$A$8,"",OFFSET(InputPriceData!G$15,CalculationsAndCharts!$A953+$A$11,IF($C$5,8,0),1,1))</f>
        <v>77479200</v>
      </c>
      <c r="D953" s="4">
        <f ca="1">IF(A953&gt;$A$8,"",OFFSET(InputPriceData!C$15,CalculationsAndCharts!$A953+$A$11,IF($C$5,8,0),1,1))</f>
        <v>320.29998799999998</v>
      </c>
      <c r="E953" s="4">
        <f ca="1">IF(A953&gt;$A$8,"",OFFSET(InputPriceData!D$15,CalculationsAndCharts!$A953+$A$11,IF($C$5,8,0),1,1))</f>
        <v>323.27999899999998</v>
      </c>
      <c r="F953" s="4">
        <f ca="1">IF(A953&gt;$A$8,"",OFFSET(InputPriceData!E$15,CalculationsAndCharts!$A953+$A$11,IF($C$5,8,0),1,1))</f>
        <v>319.35998499999999</v>
      </c>
      <c r="G953" s="4">
        <f ca="1">IF(A953&gt;$A$8,"",OFFSET(InputPriceData!F$15,CalculationsAndCharts!$A953+$A$11,IF($C$5,8,0),1,1))</f>
        <v>320.790009</v>
      </c>
      <c r="H953" s="282">
        <f t="shared" ca="1" si="217"/>
        <v>323.27999899999998</v>
      </c>
      <c r="I953" s="292">
        <f t="shared" ca="1" si="218"/>
        <v>319.35998499999999</v>
      </c>
      <c r="J953" s="50">
        <f t="shared" ca="1" si="219"/>
        <v>3.9200139999999806</v>
      </c>
      <c r="K953" s="282"/>
      <c r="L953" s="282"/>
      <c r="M953" s="292">
        <f t="shared" ca="1" si="220"/>
        <v>5.2240293401648001</v>
      </c>
      <c r="N953" s="291"/>
      <c r="P953" s="292">
        <f t="shared" ca="1" si="221"/>
        <v>322.31642659746973</v>
      </c>
      <c r="Q953" s="301">
        <f t="shared" ca="1" si="222"/>
        <v>327.54045593763453</v>
      </c>
      <c r="R953" s="301">
        <f t="shared" ca="1" si="223"/>
        <v>317.09239725730492</v>
      </c>
      <c r="S953" s="50"/>
      <c r="T953" s="292"/>
      <c r="U953" s="265"/>
      <c r="V953" s="292">
        <f t="shared" ca="1" si="224"/>
        <v>322.31642659746973</v>
      </c>
      <c r="W953" s="241">
        <f t="shared" ca="1" si="225"/>
        <v>-1.5264175974697309</v>
      </c>
      <c r="X953" s="351">
        <f t="shared" ca="1" si="226"/>
        <v>2.3299506818652653</v>
      </c>
      <c r="Y953" s="50">
        <f t="shared" ca="1" si="216"/>
        <v>3.2157725106745945</v>
      </c>
      <c r="Z953" s="265">
        <f t="shared" ca="1" si="227"/>
        <v>324.00578151067458</v>
      </c>
      <c r="AA953" s="265">
        <f t="shared" ca="1" si="228"/>
        <v>317.57423648932541</v>
      </c>
      <c r="AB953" s="292"/>
      <c r="AC953" s="37"/>
      <c r="AD953" s="50"/>
      <c r="AE953" s="228"/>
      <c r="AF953" s="50"/>
      <c r="AG953" s="50"/>
      <c r="AH953" s="228"/>
      <c r="AI953" s="50"/>
      <c r="AJ953" s="50"/>
      <c r="AK953" s="50"/>
      <c r="AL953" s="68"/>
      <c r="AM953" s="246"/>
      <c r="AN953" s="241"/>
      <c r="AO953" s="68"/>
      <c r="AP953" s="68"/>
      <c r="AQ953" s="241"/>
      <c r="AR953" s="241"/>
      <c r="AS953" s="228"/>
      <c r="AT953" s="194"/>
      <c r="AU953" s="37"/>
      <c r="AV953" s="68"/>
      <c r="AW953" s="228"/>
      <c r="AX953" s="241"/>
      <c r="AY953" s="38"/>
      <c r="AZ953" s="38"/>
      <c r="BA953" s="55"/>
      <c r="BB953" s="55"/>
      <c r="BC953" s="3" t="e">
        <f t="shared" ca="1" si="229"/>
        <v>#N/A</v>
      </c>
      <c r="BD953" s="3">
        <f t="shared" ca="1" si="230"/>
        <v>77479200</v>
      </c>
      <c r="BE953" s="132"/>
      <c r="BF953" s="132"/>
      <c r="BG953" s="125"/>
      <c r="BJ953" s="68"/>
      <c r="BK953" s="68"/>
      <c r="BL953" s="68"/>
      <c r="BN953" s="169"/>
      <c r="BP953" s="68"/>
      <c r="BQ953" s="68"/>
      <c r="BR953" s="68"/>
      <c r="BU953" s="68"/>
      <c r="BV953" s="68"/>
      <c r="BW953" s="68"/>
      <c r="BX953" s="68"/>
      <c r="BZ953" s="237"/>
      <c r="CD953" s="237"/>
      <c r="CF953" s="68"/>
      <c r="CG953" s="68"/>
      <c r="CH953" s="237"/>
      <c r="CL953" s="237"/>
    </row>
    <row r="954" spans="1:90" x14ac:dyDescent="0.4">
      <c r="A954">
        <v>922</v>
      </c>
      <c r="B954" s="47">
        <f ca="1">IF(A954&gt;$A$8,"",OFFSET(InputPriceData!B$15,$A954+$A$11,0,1,1))</f>
        <v>43990</v>
      </c>
      <c r="C954" s="3">
        <f ca="1">IF(A954&gt;$A$8,"",OFFSET(InputPriceData!G$15,CalculationsAndCharts!$A954+$A$11,IF($C$5,8,0),1,1))</f>
        <v>73641200</v>
      </c>
      <c r="D954" s="4">
        <f ca="1">IF(A954&gt;$A$8,"",OFFSET(InputPriceData!C$15,CalculationsAndCharts!$A954+$A$11,IF($C$5,8,0),1,1))</f>
        <v>320.22000100000002</v>
      </c>
      <c r="E954" s="4">
        <f ca="1">IF(A954&gt;$A$8,"",OFFSET(InputPriceData!D$15,CalculationsAndCharts!$A954+$A$11,IF($C$5,8,0),1,1))</f>
        <v>323.41000400000001</v>
      </c>
      <c r="F954" s="4">
        <f ca="1">IF(A954&gt;$A$8,"",OFFSET(InputPriceData!E$15,CalculationsAndCharts!$A954+$A$11,IF($C$5,8,0),1,1))</f>
        <v>319.63000499999998</v>
      </c>
      <c r="G954" s="4">
        <f ca="1">IF(A954&gt;$A$8,"",OFFSET(InputPriceData!F$15,CalculationsAndCharts!$A954+$A$11,IF($C$5,8,0),1,1))</f>
        <v>323.20001200000002</v>
      </c>
      <c r="H954" s="282">
        <f t="shared" ca="1" si="217"/>
        <v>323.41000400000001</v>
      </c>
      <c r="I954" s="292">
        <f t="shared" ca="1" si="218"/>
        <v>319.33999599999999</v>
      </c>
      <c r="J954" s="50">
        <f t="shared" ca="1" si="219"/>
        <v>4.0700080000000298</v>
      </c>
      <c r="K954" s="282"/>
      <c r="L954" s="282"/>
      <c r="M954" s="292">
        <f t="shared" ca="1" si="220"/>
        <v>5.7475388381594499</v>
      </c>
      <c r="N954" s="291"/>
      <c r="P954" s="292">
        <f t="shared" ca="1" si="221"/>
        <v>319.18839905530109</v>
      </c>
      <c r="Q954" s="301">
        <f t="shared" ca="1" si="222"/>
        <v>324.93593789346056</v>
      </c>
      <c r="R954" s="301">
        <f t="shared" ca="1" si="223"/>
        <v>313.44086021714162</v>
      </c>
      <c r="S954" s="50"/>
      <c r="T954" s="292"/>
      <c r="U954" s="265"/>
      <c r="V954" s="292">
        <f t="shared" ca="1" si="224"/>
        <v>319.18839905530109</v>
      </c>
      <c r="W954" s="241">
        <f t="shared" ca="1" si="225"/>
        <v>4.0116129446989248</v>
      </c>
      <c r="X954" s="351">
        <f t="shared" ca="1" si="226"/>
        <v>16.093038418075977</v>
      </c>
      <c r="Y954" s="50">
        <f t="shared" ca="1" si="216"/>
        <v>3.2482809110675341</v>
      </c>
      <c r="Z954" s="265">
        <f t="shared" ca="1" si="227"/>
        <v>326.44829291106754</v>
      </c>
      <c r="AA954" s="265">
        <f t="shared" ca="1" si="228"/>
        <v>319.95173108893249</v>
      </c>
      <c r="AB954" s="292"/>
      <c r="AC954" s="37"/>
      <c r="AD954" s="50"/>
      <c r="AE954" s="228"/>
      <c r="AF954" s="50"/>
      <c r="AG954" s="50"/>
      <c r="AH954" s="228"/>
      <c r="AI954" s="50"/>
      <c r="AJ954" s="50"/>
      <c r="AK954" s="50"/>
      <c r="AL954" s="68"/>
      <c r="AM954" s="246"/>
      <c r="AN954" s="241"/>
      <c r="AO954" s="68"/>
      <c r="AP954" s="68"/>
      <c r="AQ954" s="241"/>
      <c r="AR954" s="241"/>
      <c r="AS954" s="228"/>
      <c r="AT954" s="194"/>
      <c r="AU954" s="37"/>
      <c r="AV954" s="68"/>
      <c r="AW954" s="228"/>
      <c r="AX954" s="241"/>
      <c r="AY954" s="38"/>
      <c r="AZ954" s="38"/>
      <c r="BA954" s="55"/>
      <c r="BB954" s="55"/>
      <c r="BC954" s="3">
        <f t="shared" ca="1" si="229"/>
        <v>73641200</v>
      </c>
      <c r="BD954" s="3" t="e">
        <f t="shared" ca="1" si="230"/>
        <v>#N/A</v>
      </c>
      <c r="BE954" s="132"/>
      <c r="BF954" s="132"/>
      <c r="BG954" s="125"/>
      <c r="BJ954" s="68"/>
      <c r="BK954" s="68"/>
      <c r="BL954" s="68"/>
      <c r="BN954" s="169"/>
      <c r="BP954" s="68"/>
      <c r="BQ954" s="68"/>
      <c r="BR954" s="68"/>
      <c r="BU954" s="68"/>
      <c r="BV954" s="68"/>
      <c r="BW954" s="68"/>
      <c r="BX954" s="68"/>
      <c r="BZ954" s="237"/>
      <c r="CD954" s="237"/>
      <c r="CF954" s="68"/>
      <c r="CG954" s="68"/>
      <c r="CH954" s="237"/>
      <c r="CL954" s="237"/>
    </row>
    <row r="955" spans="1:90" x14ac:dyDescent="0.4">
      <c r="A955">
        <v>923</v>
      </c>
      <c r="B955" s="47">
        <f ca="1">IF(A955&gt;$A$8,"",OFFSET(InputPriceData!B$15,$A955+$A$11,0,1,1))</f>
        <v>43987</v>
      </c>
      <c r="C955" s="3">
        <f ca="1">IF(A955&gt;$A$8,"",OFFSET(InputPriceData!G$15,CalculationsAndCharts!$A955+$A$11,IF($C$5,8,0),1,1))</f>
        <v>150524700</v>
      </c>
      <c r="D955" s="4">
        <f ca="1">IF(A955&gt;$A$8,"",OFFSET(InputPriceData!C$15,CalculationsAndCharts!$A955+$A$11,IF($C$5,8,0),1,1))</f>
        <v>317.23001099999999</v>
      </c>
      <c r="E955" s="4">
        <f ca="1">IF(A955&gt;$A$8,"",OFFSET(InputPriceData!D$15,CalculationsAndCharts!$A955+$A$11,IF($C$5,8,0),1,1))</f>
        <v>321.26998900000001</v>
      </c>
      <c r="F955" s="4">
        <f ca="1">IF(A955&gt;$A$8,"",OFFSET(InputPriceData!E$15,CalculationsAndCharts!$A955+$A$11,IF($C$5,8,0),1,1))</f>
        <v>317.16000400000001</v>
      </c>
      <c r="G955" s="4">
        <f ca="1">IF(A955&gt;$A$8,"",OFFSET(InputPriceData!F$15,CalculationsAndCharts!$A955+$A$11,IF($C$5,8,0),1,1))</f>
        <v>319.33999599999999</v>
      </c>
      <c r="H955" s="282">
        <f t="shared" ca="1" si="217"/>
        <v>321.26998900000001</v>
      </c>
      <c r="I955" s="292">
        <f t="shared" ca="1" si="218"/>
        <v>311.35998499999999</v>
      </c>
      <c r="J955" s="50">
        <f t="shared" ca="1" si="219"/>
        <v>9.9100040000000149</v>
      </c>
      <c r="K955" s="282"/>
      <c r="L955" s="282"/>
      <c r="M955" s="292">
        <f t="shared" ca="1" si="220"/>
        <v>4.857387524079817</v>
      </c>
      <c r="N955" s="291"/>
      <c r="P955" s="292">
        <f t="shared" ca="1" si="221"/>
        <v>315.01755167071133</v>
      </c>
      <c r="Q955" s="301">
        <f t="shared" ca="1" si="222"/>
        <v>319.87493919479112</v>
      </c>
      <c r="R955" s="301">
        <f t="shared" ca="1" si="223"/>
        <v>310.16016414663153</v>
      </c>
      <c r="S955" s="50"/>
      <c r="T955" s="292"/>
      <c r="U955" s="265"/>
      <c r="V955" s="292">
        <f t="shared" ca="1" si="224"/>
        <v>315.01755167071133</v>
      </c>
      <c r="W955" s="241">
        <f t="shared" ca="1" si="225"/>
        <v>4.3224443292886576</v>
      </c>
      <c r="X955" s="351">
        <f t="shared" ca="1" si="226"/>
        <v>18.683524979799675</v>
      </c>
      <c r="Y955" s="50">
        <f t="shared" ca="1" si="216"/>
        <v>3.2853072259304392</v>
      </c>
      <c r="Z955" s="265">
        <f t="shared" ca="1" si="227"/>
        <v>322.62530322593045</v>
      </c>
      <c r="AA955" s="265">
        <f t="shared" ca="1" si="228"/>
        <v>316.05468877406952</v>
      </c>
      <c r="AB955" s="292"/>
      <c r="AC955" s="37"/>
      <c r="AD955" s="50"/>
      <c r="AE955" s="228"/>
      <c r="AF955" s="50"/>
      <c r="AG955" s="50"/>
      <c r="AH955" s="228"/>
      <c r="AI955" s="50"/>
      <c r="AJ955" s="50"/>
      <c r="AK955" s="50"/>
      <c r="AL955" s="68"/>
      <c r="AM955" s="246"/>
      <c r="AN955" s="241"/>
      <c r="AO955" s="68"/>
      <c r="AP955" s="68"/>
      <c r="AQ955" s="241"/>
      <c r="AR955" s="241"/>
      <c r="AS955" s="228"/>
      <c r="AT955" s="194"/>
      <c r="AU955" s="37"/>
      <c r="AV955" s="68"/>
      <c r="AW955" s="228"/>
      <c r="AX955" s="241"/>
      <c r="AY955" s="38"/>
      <c r="AZ955" s="38"/>
      <c r="BA955" s="55"/>
      <c r="BB955" s="55"/>
      <c r="BC955" s="3">
        <f t="shared" ca="1" si="229"/>
        <v>150524700</v>
      </c>
      <c r="BD955" s="3" t="e">
        <f t="shared" ca="1" si="230"/>
        <v>#N/A</v>
      </c>
      <c r="BE955" s="132"/>
      <c r="BF955" s="132"/>
      <c r="BG955" s="125"/>
      <c r="BJ955" s="68"/>
      <c r="BK955" s="68"/>
      <c r="BL955" s="68"/>
      <c r="BN955" s="169"/>
      <c r="BP955" s="68"/>
      <c r="BQ955" s="68"/>
      <c r="BR955" s="68"/>
      <c r="BU955" s="68"/>
      <c r="BV955" s="68"/>
      <c r="BW955" s="68"/>
      <c r="BX955" s="68"/>
      <c r="BZ955" s="237"/>
      <c r="CD955" s="237"/>
      <c r="CF955" s="68"/>
      <c r="CG955" s="68"/>
      <c r="CH955" s="237"/>
      <c r="CL955" s="237"/>
    </row>
    <row r="956" spans="1:90" x14ac:dyDescent="0.4">
      <c r="A956">
        <v>924</v>
      </c>
      <c r="B956" s="47">
        <f ca="1">IF(A956&gt;$A$8,"",OFFSET(InputPriceData!B$15,$A956+$A$11,0,1,1))</f>
        <v>43986</v>
      </c>
      <c r="C956" s="3">
        <f ca="1">IF(A956&gt;$A$8,"",OFFSET(InputPriceData!G$15,CalculationsAndCharts!$A956+$A$11,IF($C$5,8,0),1,1))</f>
        <v>75794400</v>
      </c>
      <c r="D956" s="4">
        <f ca="1">IF(A956&gt;$A$8,"",OFFSET(InputPriceData!C$15,CalculationsAndCharts!$A956+$A$11,IF($C$5,8,0),1,1))</f>
        <v>311.10998499999999</v>
      </c>
      <c r="E956" s="4">
        <f ca="1">IF(A956&gt;$A$8,"",OFFSET(InputPriceData!D$15,CalculationsAndCharts!$A956+$A$11,IF($C$5,8,0),1,1))</f>
        <v>313</v>
      </c>
      <c r="F956" s="4">
        <f ca="1">IF(A956&gt;$A$8,"",OFFSET(InputPriceData!E$15,CalculationsAndCharts!$A956+$A$11,IF($C$5,8,0),1,1))</f>
        <v>309.07998700000002</v>
      </c>
      <c r="G956" s="4">
        <f ca="1">IF(A956&gt;$A$8,"",OFFSET(InputPriceData!F$15,CalculationsAndCharts!$A956+$A$11,IF($C$5,8,0),1,1))</f>
        <v>311.35998499999999</v>
      </c>
      <c r="H956" s="282">
        <f t="shared" ca="1" si="217"/>
        <v>313</v>
      </c>
      <c r="I956" s="292">
        <f t="shared" ca="1" si="218"/>
        <v>309.07998700000002</v>
      </c>
      <c r="J956" s="50">
        <f t="shared" ca="1" si="219"/>
        <v>3.9200129999999831</v>
      </c>
      <c r="K956" s="282"/>
      <c r="L956" s="282"/>
      <c r="M956" s="292">
        <f t="shared" ca="1" si="220"/>
        <v>3.7694729228784767</v>
      </c>
      <c r="N956" s="291"/>
      <c r="P956" s="292">
        <f t="shared" ca="1" si="221"/>
        <v>312.23061838729438</v>
      </c>
      <c r="Q956" s="301">
        <f t="shared" ca="1" si="222"/>
        <v>316.00009131017288</v>
      </c>
      <c r="R956" s="301">
        <f t="shared" ca="1" si="223"/>
        <v>308.46114546441589</v>
      </c>
      <c r="S956" s="50"/>
      <c r="T956" s="292"/>
      <c r="U956" s="265"/>
      <c r="V956" s="292">
        <f t="shared" ca="1" si="224"/>
        <v>312.23061838729438</v>
      </c>
      <c r="W956" s="241">
        <f t="shared" ca="1" si="225"/>
        <v>-0.8706333872943901</v>
      </c>
      <c r="X956" s="351">
        <f t="shared" ca="1" si="226"/>
        <v>0.75800249507170347</v>
      </c>
      <c r="Y956" s="50">
        <f t="shared" ca="1" si="216"/>
        <v>3.1531429435224614</v>
      </c>
      <c r="Z956" s="265">
        <f t="shared" ca="1" si="227"/>
        <v>314.51312794352248</v>
      </c>
      <c r="AA956" s="265">
        <f t="shared" ca="1" si="228"/>
        <v>308.20684205647751</v>
      </c>
      <c r="AB956" s="292"/>
      <c r="AC956" s="37"/>
      <c r="AD956" s="50"/>
      <c r="AE956" s="228"/>
      <c r="AF956" s="50"/>
      <c r="AG956" s="50"/>
      <c r="AH956" s="228"/>
      <c r="AI956" s="50"/>
      <c r="AJ956" s="50"/>
      <c r="AK956" s="50"/>
      <c r="AL956" s="68"/>
      <c r="AM956" s="246"/>
      <c r="AN956" s="241"/>
      <c r="AO956" s="68"/>
      <c r="AP956" s="68"/>
      <c r="AQ956" s="241"/>
      <c r="AR956" s="241"/>
      <c r="AS956" s="228"/>
      <c r="AT956" s="194"/>
      <c r="AU956" s="37"/>
      <c r="AV956" s="68"/>
      <c r="AW956" s="228"/>
      <c r="AX956" s="241"/>
      <c r="AY956" s="38"/>
      <c r="AZ956" s="38"/>
      <c r="BA956" s="55"/>
      <c r="BB956" s="55"/>
      <c r="BC956" s="3" t="e">
        <f t="shared" ca="1" si="229"/>
        <v>#N/A</v>
      </c>
      <c r="BD956" s="3">
        <f t="shared" ca="1" si="230"/>
        <v>75794400</v>
      </c>
      <c r="BE956" s="132"/>
      <c r="BF956" s="132"/>
      <c r="BG956" s="125"/>
      <c r="BJ956" s="68"/>
      <c r="BK956" s="68"/>
      <c r="BL956" s="68"/>
      <c r="BN956" s="169"/>
      <c r="BP956" s="68"/>
      <c r="BQ956" s="68"/>
      <c r="BR956" s="68"/>
      <c r="BU956" s="68"/>
      <c r="BV956" s="68"/>
      <c r="BW956" s="68"/>
      <c r="BX956" s="68"/>
      <c r="BZ956" s="237"/>
      <c r="CD956" s="237"/>
      <c r="CF956" s="68"/>
      <c r="CG956" s="68"/>
      <c r="CH956" s="237"/>
      <c r="CL956" s="237"/>
    </row>
    <row r="957" spans="1:90" x14ac:dyDescent="0.4">
      <c r="A957">
        <v>925</v>
      </c>
      <c r="B957" s="47">
        <f ca="1">IF(A957&gt;$A$8,"",OFFSET(InputPriceData!B$15,$A957+$A$11,0,1,1))</f>
        <v>43985</v>
      </c>
      <c r="C957" s="3">
        <f ca="1">IF(A957&gt;$A$8,"",OFFSET(InputPriceData!G$15,CalculationsAndCharts!$A957+$A$11,IF($C$5,8,0),1,1))</f>
        <v>92567600</v>
      </c>
      <c r="D957" s="4">
        <f ca="1">IF(A957&gt;$A$8,"",OFFSET(InputPriceData!C$15,CalculationsAndCharts!$A957+$A$11,IF($C$5,8,0),1,1))</f>
        <v>310.23998999999998</v>
      </c>
      <c r="E957" s="4">
        <f ca="1">IF(A957&gt;$A$8,"",OFFSET(InputPriceData!D$15,CalculationsAndCharts!$A957+$A$11,IF($C$5,8,0),1,1))</f>
        <v>313.22000100000002</v>
      </c>
      <c r="F957" s="4">
        <f ca="1">IF(A957&gt;$A$8,"",OFFSET(InputPriceData!E$15,CalculationsAndCharts!$A957+$A$11,IF($C$5,8,0),1,1))</f>
        <v>309.94000199999999</v>
      </c>
      <c r="G957" s="4">
        <f ca="1">IF(A957&gt;$A$8,"",OFFSET(InputPriceData!F$15,CalculationsAndCharts!$A957+$A$11,IF($C$5,8,0),1,1))</f>
        <v>312.17999300000002</v>
      </c>
      <c r="H957" s="282">
        <f t="shared" ca="1" si="217"/>
        <v>313.22000100000002</v>
      </c>
      <c r="I957" s="292">
        <f t="shared" ca="1" si="218"/>
        <v>308.07998700000002</v>
      </c>
      <c r="J957" s="50">
        <f t="shared" ca="1" si="219"/>
        <v>5.1400140000000079</v>
      </c>
      <c r="K957" s="282"/>
      <c r="L957" s="282"/>
      <c r="M957" s="292">
        <f t="shared" ca="1" si="220"/>
        <v>3.6476090149122107</v>
      </c>
      <c r="N957" s="291"/>
      <c r="P957" s="292">
        <f t="shared" ca="1" si="221"/>
        <v>310.05101490879599</v>
      </c>
      <c r="Q957" s="301">
        <f t="shared" ca="1" si="222"/>
        <v>313.69862392370823</v>
      </c>
      <c r="R957" s="301">
        <f t="shared" ca="1" si="223"/>
        <v>306.40340589388376</v>
      </c>
      <c r="S957" s="50"/>
      <c r="T957" s="292"/>
      <c r="U957" s="265"/>
      <c r="V957" s="292">
        <f t="shared" ca="1" si="224"/>
        <v>310.05101490879599</v>
      </c>
      <c r="W957" s="241">
        <f t="shared" ca="1" si="225"/>
        <v>2.1289780912040328</v>
      </c>
      <c r="X957" s="351">
        <f t="shared" ca="1" si="226"/>
        <v>4.5325477128267666</v>
      </c>
      <c r="Y957" s="50">
        <f t="shared" ca="1" si="216"/>
        <v>3.1899464177468824</v>
      </c>
      <c r="Z957" s="265">
        <f t="shared" ca="1" si="227"/>
        <v>315.36993941774693</v>
      </c>
      <c r="AA957" s="265">
        <f t="shared" ca="1" si="228"/>
        <v>308.99004658225311</v>
      </c>
      <c r="AB957" s="292"/>
      <c r="AC957" s="37"/>
      <c r="AD957" s="50"/>
      <c r="AE957" s="228"/>
      <c r="AF957" s="50"/>
      <c r="AG957" s="50"/>
      <c r="AH957" s="228"/>
      <c r="AI957" s="50"/>
      <c r="AJ957" s="50"/>
      <c r="AK957" s="50"/>
      <c r="AL957" s="68"/>
      <c r="AM957" s="246"/>
      <c r="AN957" s="241"/>
      <c r="AO957" s="68"/>
      <c r="AP957" s="68"/>
      <c r="AQ957" s="241"/>
      <c r="AR957" s="241"/>
      <c r="AS957" s="228"/>
      <c r="AT957" s="194"/>
      <c r="AU957" s="37"/>
      <c r="AV957" s="68"/>
      <c r="AW957" s="228"/>
      <c r="AX957" s="241"/>
      <c r="AY957" s="38"/>
      <c r="AZ957" s="38"/>
      <c r="BA957" s="55"/>
      <c r="BB957" s="55"/>
      <c r="BC957" s="3">
        <f t="shared" ca="1" si="229"/>
        <v>92567600</v>
      </c>
      <c r="BD957" s="3" t="e">
        <f t="shared" ca="1" si="230"/>
        <v>#N/A</v>
      </c>
      <c r="BE957" s="132"/>
      <c r="BF957" s="132"/>
      <c r="BG957" s="125"/>
      <c r="BJ957" s="68"/>
      <c r="BK957" s="68"/>
      <c r="BL957" s="68"/>
      <c r="BN957" s="169"/>
      <c r="BP957" s="68"/>
      <c r="BQ957" s="68"/>
      <c r="BR957" s="68"/>
      <c r="BU957" s="68"/>
      <c r="BV957" s="68"/>
      <c r="BW957" s="68"/>
      <c r="BX957" s="68"/>
      <c r="BZ957" s="237"/>
      <c r="CD957" s="237"/>
      <c r="CF957" s="68"/>
      <c r="CG957" s="68"/>
      <c r="CH957" s="237"/>
      <c r="CL957" s="237"/>
    </row>
    <row r="958" spans="1:90" x14ac:dyDescent="0.4">
      <c r="A958">
        <v>926</v>
      </c>
      <c r="B958" s="47">
        <f ca="1">IF(A958&gt;$A$8,"",OFFSET(InputPriceData!B$15,$A958+$A$11,0,1,1))</f>
        <v>43984</v>
      </c>
      <c r="C958" s="3">
        <f ca="1">IF(A958&gt;$A$8,"",OFFSET(InputPriceData!G$15,CalculationsAndCharts!$A958+$A$11,IF($C$5,8,0),1,1))</f>
        <v>74267200</v>
      </c>
      <c r="D958" s="4">
        <f ca="1">IF(A958&gt;$A$8,"",OFFSET(InputPriceData!C$15,CalculationsAndCharts!$A958+$A$11,IF($C$5,8,0),1,1))</f>
        <v>306.54998799999998</v>
      </c>
      <c r="E958" s="4">
        <f ca="1">IF(A958&gt;$A$8,"",OFFSET(InputPriceData!D$15,CalculationsAndCharts!$A958+$A$11,IF($C$5,8,0),1,1))</f>
        <v>308.13000499999998</v>
      </c>
      <c r="F958" s="4">
        <f ca="1">IF(A958&gt;$A$8,"",OFFSET(InputPriceData!E$15,CalculationsAndCharts!$A958+$A$11,IF($C$5,8,0),1,1))</f>
        <v>305.10000600000001</v>
      </c>
      <c r="G958" s="4">
        <f ca="1">IF(A958&gt;$A$8,"",OFFSET(InputPriceData!F$15,CalculationsAndCharts!$A958+$A$11,IF($C$5,8,0),1,1))</f>
        <v>308.07998700000002</v>
      </c>
      <c r="H958" s="282">
        <f t="shared" ca="1" si="217"/>
        <v>308.13000499999998</v>
      </c>
      <c r="I958" s="292">
        <f t="shared" ca="1" si="218"/>
        <v>305.10000600000001</v>
      </c>
      <c r="J958" s="50">
        <f t="shared" ca="1" si="219"/>
        <v>3.0299989999999752</v>
      </c>
      <c r="K958" s="282"/>
      <c r="L958" s="282"/>
      <c r="M958" s="292">
        <f t="shared" ca="1" si="220"/>
        <v>3.7877747611186661</v>
      </c>
      <c r="N958" s="291"/>
      <c r="P958" s="292">
        <f t="shared" ca="1" si="221"/>
        <v>307.68038347384891</v>
      </c>
      <c r="Q958" s="301">
        <f t="shared" ca="1" si="222"/>
        <v>311.46815823496758</v>
      </c>
      <c r="R958" s="301">
        <f t="shared" ca="1" si="223"/>
        <v>303.89260871273024</v>
      </c>
      <c r="S958" s="50"/>
      <c r="T958" s="292"/>
      <c r="U958" s="265"/>
      <c r="V958" s="292">
        <f t="shared" ca="1" si="224"/>
        <v>307.68038347384891</v>
      </c>
      <c r="W958" s="241">
        <f t="shared" ca="1" si="225"/>
        <v>0.39960352615111105</v>
      </c>
      <c r="X958" s="351">
        <f t="shared" ca="1" si="226"/>
        <v>0.1596829781124017</v>
      </c>
      <c r="Y958" s="50">
        <f t="shared" ca="1" si="216"/>
        <v>3.1618380809574211</v>
      </c>
      <c r="Z958" s="265">
        <f t="shared" ca="1" si="227"/>
        <v>311.24182508095743</v>
      </c>
      <c r="AA958" s="265">
        <f t="shared" ca="1" si="228"/>
        <v>304.91814891904261</v>
      </c>
      <c r="AB958" s="292"/>
      <c r="AC958" s="37"/>
      <c r="AD958" s="50"/>
      <c r="AE958" s="228"/>
      <c r="AF958" s="50"/>
      <c r="AG958" s="50"/>
      <c r="AH958" s="228"/>
      <c r="AI958" s="50"/>
      <c r="AJ958" s="50"/>
      <c r="AK958" s="50"/>
      <c r="AL958" s="68"/>
      <c r="AM958" s="246"/>
      <c r="AN958" s="241"/>
      <c r="AO958" s="68"/>
      <c r="AP958" s="68"/>
      <c r="AQ958" s="241"/>
      <c r="AR958" s="241"/>
      <c r="AS958" s="228"/>
      <c r="AT958" s="194"/>
      <c r="AU958" s="37"/>
      <c r="AV958" s="68"/>
      <c r="AW958" s="228"/>
      <c r="AX958" s="241"/>
      <c r="AY958" s="38"/>
      <c r="AZ958" s="38"/>
      <c r="BA958" s="55"/>
      <c r="BB958" s="55"/>
      <c r="BC958" s="3">
        <f t="shared" ca="1" si="229"/>
        <v>74267200</v>
      </c>
      <c r="BD958" s="3" t="e">
        <f t="shared" ca="1" si="230"/>
        <v>#N/A</v>
      </c>
      <c r="BE958" s="132"/>
      <c r="BF958" s="132"/>
      <c r="BG958" s="125"/>
      <c r="BJ958" s="68"/>
      <c r="BK958" s="68"/>
      <c r="BL958" s="68"/>
      <c r="BN958" s="169"/>
      <c r="BP958" s="68"/>
      <c r="BQ958" s="68"/>
      <c r="BR958" s="68"/>
      <c r="BU958" s="68"/>
      <c r="BV958" s="68"/>
      <c r="BW958" s="68"/>
      <c r="BX958" s="68"/>
      <c r="BZ958" s="237"/>
      <c r="CD958" s="237"/>
      <c r="CF958" s="68"/>
      <c r="CG958" s="68"/>
      <c r="CH958" s="237"/>
      <c r="CL958" s="237"/>
    </row>
    <row r="959" spans="1:90" x14ac:dyDescent="0.4">
      <c r="A959">
        <v>927</v>
      </c>
      <c r="B959" s="47">
        <f ca="1">IF(A959&gt;$A$8,"",OFFSET(InputPriceData!B$15,$A959+$A$11,0,1,1))</f>
        <v>43983</v>
      </c>
      <c r="C959" s="3">
        <f ca="1">IF(A959&gt;$A$8,"",OFFSET(InputPriceData!G$15,CalculationsAndCharts!$A959+$A$11,IF($C$5,8,0),1,1))</f>
        <v>55758300</v>
      </c>
      <c r="D959" s="4">
        <f ca="1">IF(A959&gt;$A$8,"",OFFSET(InputPriceData!C$15,CalculationsAndCharts!$A959+$A$11,IF($C$5,8,0),1,1))</f>
        <v>303.61999500000002</v>
      </c>
      <c r="E959" s="4">
        <f ca="1">IF(A959&gt;$A$8,"",OFFSET(InputPriceData!D$15,CalculationsAndCharts!$A959+$A$11,IF($C$5,8,0),1,1))</f>
        <v>306.209991</v>
      </c>
      <c r="F959" s="4">
        <f ca="1">IF(A959&gt;$A$8,"",OFFSET(InputPriceData!E$15,CalculationsAndCharts!$A959+$A$11,IF($C$5,8,0),1,1))</f>
        <v>303.05999800000001</v>
      </c>
      <c r="G959" s="4">
        <f ca="1">IF(A959&gt;$A$8,"",OFFSET(InputPriceData!F$15,CalculationsAndCharts!$A959+$A$11,IF($C$5,8,0),1,1))</f>
        <v>305.54998799999998</v>
      </c>
      <c r="H959" s="282">
        <f t="shared" ca="1" si="217"/>
        <v>306.209991</v>
      </c>
      <c r="I959" s="292">
        <f t="shared" ca="1" si="218"/>
        <v>303.05999800000001</v>
      </c>
      <c r="J959" s="50">
        <f t="shared" ca="1" si="219"/>
        <v>3.1499929999999949</v>
      </c>
      <c r="K959" s="282"/>
      <c r="L959" s="282"/>
      <c r="M959" s="292">
        <f t="shared" ca="1" si="220"/>
        <v>4.5381410156625286</v>
      </c>
      <c r="N959" s="291"/>
      <c r="P959" s="292">
        <f t="shared" ca="1" si="221"/>
        <v>305.9355072130611</v>
      </c>
      <c r="Q959" s="301">
        <f t="shared" ca="1" si="222"/>
        <v>310.47364822872362</v>
      </c>
      <c r="R959" s="301">
        <f t="shared" ca="1" si="223"/>
        <v>301.39736619739858</v>
      </c>
      <c r="S959" s="50"/>
      <c r="T959" s="292"/>
      <c r="U959" s="265"/>
      <c r="V959" s="292">
        <f t="shared" ca="1" si="224"/>
        <v>305.9355072130611</v>
      </c>
      <c r="W959" s="241">
        <f t="shared" ca="1" si="225"/>
        <v>-0.38551921306111581</v>
      </c>
      <c r="X959" s="351">
        <f t="shared" ca="1" si="226"/>
        <v>0.14862506363926201</v>
      </c>
      <c r="Y959" s="50">
        <f t="shared" ca="1" si="216"/>
        <v>3.3135989478559207</v>
      </c>
      <c r="Z959" s="265">
        <f t="shared" ca="1" si="227"/>
        <v>308.86358694785588</v>
      </c>
      <c r="AA959" s="265">
        <f t="shared" ca="1" si="228"/>
        <v>302.23638905214409</v>
      </c>
      <c r="AB959" s="292"/>
      <c r="AC959" s="37"/>
      <c r="AD959" s="50"/>
      <c r="AE959" s="228"/>
      <c r="AF959" s="50"/>
      <c r="AG959" s="50"/>
      <c r="AH959" s="228"/>
      <c r="AI959" s="50"/>
      <c r="AJ959" s="50"/>
      <c r="AK959" s="50"/>
      <c r="AL959" s="68"/>
      <c r="AM959" s="246"/>
      <c r="AN959" s="241"/>
      <c r="AO959" s="68"/>
      <c r="AP959" s="68"/>
      <c r="AQ959" s="241"/>
      <c r="AR959" s="241"/>
      <c r="AS959" s="228"/>
      <c r="AT959" s="194"/>
      <c r="AU959" s="37"/>
      <c r="AV959" s="68"/>
      <c r="AW959" s="228"/>
      <c r="AX959" s="241"/>
      <c r="AY959" s="38"/>
      <c r="AZ959" s="38"/>
      <c r="BA959" s="55"/>
      <c r="BB959" s="55"/>
      <c r="BC959" s="3">
        <f t="shared" ca="1" si="229"/>
        <v>55758300</v>
      </c>
      <c r="BD959" s="3" t="e">
        <f t="shared" ca="1" si="230"/>
        <v>#N/A</v>
      </c>
      <c r="BE959" s="132"/>
      <c r="BF959" s="132"/>
      <c r="BG959" s="125"/>
      <c r="BJ959" s="68"/>
      <c r="BK959" s="68"/>
      <c r="BL959" s="68"/>
      <c r="BN959" s="169"/>
      <c r="BP959" s="68"/>
      <c r="BQ959" s="68"/>
      <c r="BR959" s="68"/>
      <c r="BU959" s="68"/>
      <c r="BV959" s="68"/>
      <c r="BW959" s="68"/>
      <c r="BX959" s="68"/>
      <c r="BZ959" s="237"/>
      <c r="CD959" s="237"/>
      <c r="CF959" s="68"/>
      <c r="CG959" s="68"/>
      <c r="CH959" s="237"/>
      <c r="CL959" s="237"/>
    </row>
    <row r="960" spans="1:90" x14ac:dyDescent="0.4">
      <c r="A960">
        <v>928</v>
      </c>
      <c r="B960" s="47">
        <f ca="1">IF(A960&gt;$A$8,"",OFFSET(InputPriceData!B$15,$A960+$A$11,0,1,1))</f>
        <v>43980</v>
      </c>
      <c r="C960" s="3">
        <f ca="1">IF(A960&gt;$A$8,"",OFFSET(InputPriceData!G$15,CalculationsAndCharts!$A960+$A$11,IF($C$5,8,0),1,1))</f>
        <v>119090800</v>
      </c>
      <c r="D960" s="4">
        <f ca="1">IF(A960&gt;$A$8,"",OFFSET(InputPriceData!C$15,CalculationsAndCharts!$A960+$A$11,IF($C$5,8,0),1,1))</f>
        <v>302.459991</v>
      </c>
      <c r="E960" s="4">
        <f ca="1">IF(A960&gt;$A$8,"",OFFSET(InputPriceData!D$15,CalculationsAndCharts!$A960+$A$11,IF($C$5,8,0),1,1))</f>
        <v>304.959991</v>
      </c>
      <c r="F960" s="4">
        <f ca="1">IF(A960&gt;$A$8,"",OFFSET(InputPriceData!E$15,CalculationsAndCharts!$A960+$A$11,IF($C$5,8,0),1,1))</f>
        <v>299.47000100000002</v>
      </c>
      <c r="G960" s="4">
        <f ca="1">IF(A960&gt;$A$8,"",OFFSET(InputPriceData!F$15,CalculationsAndCharts!$A960+$A$11,IF($C$5,8,0),1,1))</f>
        <v>304.32000699999998</v>
      </c>
      <c r="H960" s="282">
        <f t="shared" ca="1" si="217"/>
        <v>304.959991</v>
      </c>
      <c r="I960" s="292">
        <f t="shared" ca="1" si="218"/>
        <v>299.47000100000002</v>
      </c>
      <c r="J960" s="50">
        <f t="shared" ca="1" si="219"/>
        <v>5.4899899999999775</v>
      </c>
      <c r="K960" s="282"/>
      <c r="L960" s="282"/>
      <c r="M960" s="292">
        <f t="shared" ca="1" si="220"/>
        <v>4.9176138467215473</v>
      </c>
      <c r="N960" s="291"/>
      <c r="P960" s="292">
        <f t="shared" ca="1" si="221"/>
        <v>304.25874087240982</v>
      </c>
      <c r="Q960" s="301">
        <f t="shared" ca="1" si="222"/>
        <v>309.17635471913138</v>
      </c>
      <c r="R960" s="301">
        <f t="shared" ca="1" si="223"/>
        <v>299.34112702568825</v>
      </c>
      <c r="S960" s="50"/>
      <c r="T960" s="292"/>
      <c r="U960" s="265"/>
      <c r="V960" s="292">
        <f t="shared" ca="1" si="224"/>
        <v>304.25874087240982</v>
      </c>
      <c r="W960" s="241">
        <f t="shared" ca="1" si="225"/>
        <v>6.1266127590158703E-2</v>
      </c>
      <c r="X960" s="351">
        <f t="shared" ca="1" si="226"/>
        <v>3.7535383898936055E-3</v>
      </c>
      <c r="Y960" s="50">
        <f t="shared" ca="1" si="216"/>
        <v>3.6652630819067133</v>
      </c>
      <c r="Z960" s="265">
        <f t="shared" ca="1" si="227"/>
        <v>307.98527008190666</v>
      </c>
      <c r="AA960" s="265">
        <f t="shared" ca="1" si="228"/>
        <v>300.65474391809329</v>
      </c>
      <c r="AB960" s="292"/>
      <c r="AC960" s="37"/>
      <c r="AD960" s="50"/>
      <c r="AE960" s="228"/>
      <c r="AF960" s="50"/>
      <c r="AG960" s="50"/>
      <c r="AH960" s="228"/>
      <c r="AI960" s="50"/>
      <c r="AJ960" s="50"/>
      <c r="AK960" s="50"/>
      <c r="AL960" s="68"/>
      <c r="AM960" s="246"/>
      <c r="AN960" s="241"/>
      <c r="AO960" s="68"/>
      <c r="AP960" s="68"/>
      <c r="AQ960" s="241"/>
      <c r="AR960" s="241"/>
      <c r="AS960" s="228"/>
      <c r="AT960" s="194"/>
      <c r="AU960" s="37"/>
      <c r="AV960" s="68"/>
      <c r="AW960" s="228"/>
      <c r="AX960" s="241"/>
      <c r="AY960" s="38"/>
      <c r="AZ960" s="38"/>
      <c r="BA960" s="55"/>
      <c r="BB960" s="55"/>
      <c r="BC960" s="3">
        <f t="shared" ca="1" si="229"/>
        <v>119090800</v>
      </c>
      <c r="BD960" s="3" t="e">
        <f t="shared" ca="1" si="230"/>
        <v>#N/A</v>
      </c>
      <c r="BE960" s="132"/>
      <c r="BF960" s="132"/>
      <c r="BG960" s="125"/>
      <c r="BJ960" s="68"/>
      <c r="BK960" s="68"/>
      <c r="BL960" s="68"/>
      <c r="BN960" s="169"/>
      <c r="BP960" s="68"/>
      <c r="BQ960" s="68"/>
      <c r="BR960" s="68"/>
      <c r="BU960" s="68"/>
      <c r="BV960" s="68"/>
      <c r="BW960" s="68"/>
      <c r="BX960" s="68"/>
      <c r="BZ960" s="237"/>
      <c r="CD960" s="237"/>
      <c r="CF960" s="68"/>
      <c r="CG960" s="68"/>
      <c r="CH960" s="237"/>
      <c r="CL960" s="237"/>
    </row>
    <row r="961" spans="1:90" x14ac:dyDescent="0.4">
      <c r="A961">
        <v>929</v>
      </c>
      <c r="B961" s="47">
        <f ca="1">IF(A961&gt;$A$8,"",OFFSET(InputPriceData!B$15,$A961+$A$11,0,1,1))</f>
        <v>43979</v>
      </c>
      <c r="C961" s="3">
        <f ca="1">IF(A961&gt;$A$8,"",OFFSET(InputPriceData!G$15,CalculationsAndCharts!$A961+$A$11,IF($C$5,8,0),1,1))</f>
        <v>90405200</v>
      </c>
      <c r="D961" s="4">
        <f ca="1">IF(A961&gt;$A$8,"",OFFSET(InputPriceData!C$15,CalculationsAndCharts!$A961+$A$11,IF($C$5,8,0),1,1))</f>
        <v>304.64999399999999</v>
      </c>
      <c r="E961" s="4">
        <f ca="1">IF(A961&gt;$A$8,"",OFFSET(InputPriceData!D$15,CalculationsAndCharts!$A961+$A$11,IF($C$5,8,0),1,1))</f>
        <v>306.83999599999999</v>
      </c>
      <c r="F961" s="4">
        <f ca="1">IF(A961&gt;$A$8,"",OFFSET(InputPriceData!E$15,CalculationsAndCharts!$A961+$A$11,IF($C$5,8,0),1,1))</f>
        <v>302.23998999999998</v>
      </c>
      <c r="G961" s="4">
        <f ca="1">IF(A961&gt;$A$8,"",OFFSET(InputPriceData!F$15,CalculationsAndCharts!$A961+$A$11,IF($C$5,8,0),1,1))</f>
        <v>302.97000100000002</v>
      </c>
      <c r="H961" s="282">
        <f t="shared" ca="1" si="217"/>
        <v>306.83999599999999</v>
      </c>
      <c r="I961" s="292">
        <f t="shared" ca="1" si="218"/>
        <v>302.23998999999998</v>
      </c>
      <c r="J961" s="50">
        <f t="shared" ca="1" si="219"/>
        <v>4.6000060000000076</v>
      </c>
      <c r="K961" s="282"/>
      <c r="L961" s="282"/>
      <c r="M961" s="292">
        <f t="shared" ca="1" si="220"/>
        <v>5.0748702887902679</v>
      </c>
      <c r="N961" s="291"/>
      <c r="P961" s="292">
        <f t="shared" ca="1" si="221"/>
        <v>302.36951364776394</v>
      </c>
      <c r="Q961" s="301">
        <f t="shared" ca="1" si="222"/>
        <v>307.44438393655423</v>
      </c>
      <c r="R961" s="301">
        <f t="shared" ca="1" si="223"/>
        <v>297.29464335897364</v>
      </c>
      <c r="S961" s="50"/>
      <c r="T961" s="292"/>
      <c r="U961" s="265"/>
      <c r="V961" s="292">
        <f t="shared" ca="1" si="224"/>
        <v>302.36951364776394</v>
      </c>
      <c r="W961" s="241">
        <f t="shared" ca="1" si="225"/>
        <v>0.60048735223608674</v>
      </c>
      <c r="X961" s="351">
        <f t="shared" ca="1" si="226"/>
        <v>0.36058506019550612</v>
      </c>
      <c r="Y961" s="50">
        <f t="shared" ca="1" si="216"/>
        <v>3.6664720139609064</v>
      </c>
      <c r="Z961" s="265">
        <f t="shared" ca="1" si="227"/>
        <v>306.63647301396094</v>
      </c>
      <c r="AA961" s="265">
        <f t="shared" ca="1" si="228"/>
        <v>299.30352898603911</v>
      </c>
      <c r="AB961" s="292"/>
      <c r="AC961" s="37"/>
      <c r="AD961" s="50"/>
      <c r="AE961" s="228"/>
      <c r="AF961" s="50"/>
      <c r="AG961" s="50"/>
      <c r="AH961" s="228"/>
      <c r="AI961" s="50"/>
      <c r="AJ961" s="50"/>
      <c r="AK961" s="50"/>
      <c r="AL961" s="68"/>
      <c r="AM961" s="246"/>
      <c r="AN961" s="241"/>
      <c r="AO961" s="68"/>
      <c r="AP961" s="68"/>
      <c r="AQ961" s="241"/>
      <c r="AR961" s="241"/>
      <c r="AS961" s="228"/>
      <c r="AT961" s="194"/>
      <c r="AU961" s="37"/>
      <c r="AV961" s="68"/>
      <c r="AW961" s="228"/>
      <c r="AX961" s="241"/>
      <c r="AY961" s="38"/>
      <c r="AZ961" s="38"/>
      <c r="BA961" s="55"/>
      <c r="BB961" s="55"/>
      <c r="BC961" s="3" t="e">
        <f t="shared" ca="1" si="229"/>
        <v>#N/A</v>
      </c>
      <c r="BD961" s="3">
        <f t="shared" ca="1" si="230"/>
        <v>90405200</v>
      </c>
      <c r="BE961" s="132"/>
      <c r="BF961" s="132"/>
      <c r="BG961" s="125"/>
      <c r="BJ961" s="68"/>
      <c r="BK961" s="68"/>
      <c r="BL961" s="68"/>
      <c r="BN961" s="169"/>
      <c r="BP961" s="68"/>
      <c r="BQ961" s="68"/>
      <c r="BR961" s="68"/>
      <c r="BU961" s="68"/>
      <c r="BV961" s="68"/>
      <c r="BW961" s="68"/>
      <c r="BX961" s="68"/>
      <c r="BZ961" s="237"/>
      <c r="CD961" s="237"/>
      <c r="CF961" s="68"/>
      <c r="CG961" s="68"/>
      <c r="CH961" s="237"/>
      <c r="CL961" s="237"/>
    </row>
    <row r="962" spans="1:90" x14ac:dyDescent="0.4">
      <c r="A962">
        <v>930</v>
      </c>
      <c r="B962" s="47">
        <f ca="1">IF(A962&gt;$A$8,"",OFFSET(InputPriceData!B$15,$A962+$A$11,0,1,1))</f>
        <v>43978</v>
      </c>
      <c r="C962" s="3">
        <f ca="1">IF(A962&gt;$A$8,"",OFFSET(InputPriceData!G$15,CalculationsAndCharts!$A962+$A$11,IF($C$5,8,0),1,1))</f>
        <v>104817400</v>
      </c>
      <c r="D962" s="4">
        <f ca="1">IF(A962&gt;$A$8,"",OFFSET(InputPriceData!C$15,CalculationsAndCharts!$A962+$A$11,IF($C$5,8,0),1,1))</f>
        <v>302.11999500000002</v>
      </c>
      <c r="E962" s="4">
        <f ca="1">IF(A962&gt;$A$8,"",OFFSET(InputPriceData!D$15,CalculationsAndCharts!$A962+$A$11,IF($C$5,8,0),1,1))</f>
        <v>303.57000699999998</v>
      </c>
      <c r="F962" s="4">
        <f ca="1">IF(A962&gt;$A$8,"",OFFSET(InputPriceData!E$15,CalculationsAndCharts!$A962+$A$11,IF($C$5,8,0),1,1))</f>
        <v>296.86999500000002</v>
      </c>
      <c r="G962" s="4">
        <f ca="1">IF(A962&gt;$A$8,"",OFFSET(InputPriceData!F$15,CalculationsAndCharts!$A962+$A$11,IF($C$5,8,0),1,1))</f>
        <v>303.52999899999998</v>
      </c>
      <c r="H962" s="282">
        <f t="shared" ca="1" si="217"/>
        <v>303.57000699999998</v>
      </c>
      <c r="I962" s="292">
        <f t="shared" ca="1" si="218"/>
        <v>296.86999500000002</v>
      </c>
      <c r="J962" s="50">
        <f t="shared" ca="1" si="219"/>
        <v>6.7000119999999583</v>
      </c>
      <c r="K962" s="282"/>
      <c r="L962" s="282"/>
      <c r="M962" s="292">
        <f t="shared" ca="1" si="220"/>
        <v>5.0152989948601441</v>
      </c>
      <c r="N962" s="291"/>
      <c r="P962" s="292">
        <f t="shared" ca="1" si="221"/>
        <v>299.77741988132675</v>
      </c>
      <c r="Q962" s="301">
        <f t="shared" ca="1" si="222"/>
        <v>304.79271887618688</v>
      </c>
      <c r="R962" s="301">
        <f t="shared" ca="1" si="223"/>
        <v>294.76212088646662</v>
      </c>
      <c r="S962" s="50"/>
      <c r="T962" s="292"/>
      <c r="U962" s="265"/>
      <c r="V962" s="292">
        <f t="shared" ca="1" si="224"/>
        <v>299.77741988132675</v>
      </c>
      <c r="W962" s="241">
        <f t="shared" ca="1" si="225"/>
        <v>3.7525791186732249</v>
      </c>
      <c r="X962" s="351">
        <f t="shared" ca="1" si="226"/>
        <v>14.081850041902317</v>
      </c>
      <c r="Y962" s="50">
        <f t="shared" ca="1" si="216"/>
        <v>3.8855084017935257</v>
      </c>
      <c r="Z962" s="265">
        <f t="shared" ca="1" si="227"/>
        <v>307.41550740179349</v>
      </c>
      <c r="AA962" s="265">
        <f t="shared" ca="1" si="228"/>
        <v>299.64449059820646</v>
      </c>
      <c r="AB962" s="292"/>
      <c r="AC962" s="37"/>
      <c r="AD962" s="50"/>
      <c r="AE962" s="228"/>
      <c r="AF962" s="50"/>
      <c r="AG962" s="50"/>
      <c r="AH962" s="228"/>
      <c r="AI962" s="50"/>
      <c r="AJ962" s="50"/>
      <c r="AK962" s="50"/>
      <c r="AL962" s="68"/>
      <c r="AM962" s="246"/>
      <c r="AN962" s="241"/>
      <c r="AO962" s="68"/>
      <c r="AP962" s="68"/>
      <c r="AQ962" s="241"/>
      <c r="AR962" s="241"/>
      <c r="AS962" s="228"/>
      <c r="AT962" s="194"/>
      <c r="AU962" s="37"/>
      <c r="AV962" s="68"/>
      <c r="AW962" s="228"/>
      <c r="AX962" s="241"/>
      <c r="AY962" s="38"/>
      <c r="AZ962" s="38"/>
      <c r="BA962" s="55"/>
      <c r="BB962" s="55"/>
      <c r="BC962" s="3">
        <f t="shared" ca="1" si="229"/>
        <v>104817400</v>
      </c>
      <c r="BD962" s="3" t="e">
        <f t="shared" ca="1" si="230"/>
        <v>#N/A</v>
      </c>
      <c r="BE962" s="132"/>
      <c r="BF962" s="132"/>
      <c r="BG962" s="125"/>
      <c r="BJ962" s="68"/>
      <c r="BK962" s="68"/>
      <c r="BL962" s="68"/>
      <c r="BN962" s="169"/>
      <c r="BP962" s="68"/>
      <c r="BQ962" s="68"/>
      <c r="BR962" s="68"/>
      <c r="BU962" s="68"/>
      <c r="BV962" s="68"/>
      <c r="BW962" s="68"/>
      <c r="BX962" s="68"/>
      <c r="BZ962" s="237"/>
      <c r="CD962" s="237"/>
      <c r="CF962" s="68"/>
      <c r="CG962" s="68"/>
      <c r="CH962" s="237"/>
      <c r="CL962" s="237"/>
    </row>
    <row r="963" spans="1:90" x14ac:dyDescent="0.4">
      <c r="A963">
        <v>931</v>
      </c>
      <c r="B963" s="47">
        <f ca="1">IF(A963&gt;$A$8,"",OFFSET(InputPriceData!B$15,$A963+$A$11,0,1,1))</f>
        <v>43977</v>
      </c>
      <c r="C963" s="3">
        <f ca="1">IF(A963&gt;$A$8,"",OFFSET(InputPriceData!G$15,CalculationsAndCharts!$A963+$A$11,IF($C$5,8,0),1,1))</f>
        <v>88951400</v>
      </c>
      <c r="D963" s="4">
        <f ca="1">IF(A963&gt;$A$8,"",OFFSET(InputPriceData!C$15,CalculationsAndCharts!$A963+$A$11,IF($C$5,8,0),1,1))</f>
        <v>301.92999300000002</v>
      </c>
      <c r="E963" s="4">
        <f ca="1">IF(A963&gt;$A$8,"",OFFSET(InputPriceData!D$15,CalculationsAndCharts!$A963+$A$11,IF($C$5,8,0),1,1))</f>
        <v>302.19000199999999</v>
      </c>
      <c r="F963" s="4">
        <f ca="1">IF(A963&gt;$A$8,"",OFFSET(InputPriceData!E$15,CalculationsAndCharts!$A963+$A$11,IF($C$5,8,0),1,1))</f>
        <v>295.459991</v>
      </c>
      <c r="G963" s="4">
        <f ca="1">IF(A963&gt;$A$8,"",OFFSET(InputPriceData!F$15,CalculationsAndCharts!$A963+$A$11,IF($C$5,8,0),1,1))</f>
        <v>299.07998700000002</v>
      </c>
      <c r="H963" s="282">
        <f t="shared" ca="1" si="217"/>
        <v>302.19000199999999</v>
      </c>
      <c r="I963" s="292">
        <f t="shared" ca="1" si="218"/>
        <v>295.44000199999999</v>
      </c>
      <c r="J963" s="50">
        <f t="shared" ca="1" si="219"/>
        <v>6.75</v>
      </c>
      <c r="K963" s="282"/>
      <c r="L963" s="282"/>
      <c r="M963" s="292">
        <f t="shared" ca="1" si="220"/>
        <v>4.4656155942491518</v>
      </c>
      <c r="N963" s="291"/>
      <c r="P963" s="292">
        <f t="shared" ca="1" si="221"/>
        <v>297.13145167645735</v>
      </c>
      <c r="Q963" s="301">
        <f t="shared" ca="1" si="222"/>
        <v>301.59706727070648</v>
      </c>
      <c r="R963" s="301">
        <f t="shared" ca="1" si="223"/>
        <v>292.66583608220822</v>
      </c>
      <c r="S963" s="50"/>
      <c r="T963" s="292"/>
      <c r="U963" s="265"/>
      <c r="V963" s="292">
        <f t="shared" ca="1" si="224"/>
        <v>297.13145167645735</v>
      </c>
      <c r="W963" s="241">
        <f t="shared" ca="1" si="225"/>
        <v>1.9485353235426714</v>
      </c>
      <c r="X963" s="351">
        <f t="shared" ca="1" si="226"/>
        <v>3.7967899070935434</v>
      </c>
      <c r="Y963" s="50">
        <f t="shared" ca="1" si="216"/>
        <v>3.7968134701111409</v>
      </c>
      <c r="Z963" s="265">
        <f t="shared" ca="1" si="227"/>
        <v>302.87680047011116</v>
      </c>
      <c r="AA963" s="265">
        <f t="shared" ca="1" si="228"/>
        <v>295.28317352988887</v>
      </c>
      <c r="AB963" s="292"/>
      <c r="AC963" s="37"/>
      <c r="AD963" s="50"/>
      <c r="AE963" s="228"/>
      <c r="AF963" s="50"/>
      <c r="AG963" s="50"/>
      <c r="AH963" s="228"/>
      <c r="AI963" s="50"/>
      <c r="AJ963" s="50"/>
      <c r="AK963" s="50"/>
      <c r="AL963" s="68"/>
      <c r="AM963" s="246"/>
      <c r="AN963" s="241"/>
      <c r="AO963" s="68"/>
      <c r="AP963" s="68"/>
      <c r="AQ963" s="241"/>
      <c r="AR963" s="241"/>
      <c r="AS963" s="228"/>
      <c r="AT963" s="194"/>
      <c r="AU963" s="37"/>
      <c r="AV963" s="68"/>
      <c r="AW963" s="228"/>
      <c r="AX963" s="241"/>
      <c r="AY963" s="38"/>
      <c r="AZ963" s="38"/>
      <c r="BA963" s="55"/>
      <c r="BB963" s="55"/>
      <c r="BC963" s="3">
        <f t="shared" ca="1" si="229"/>
        <v>88951400</v>
      </c>
      <c r="BD963" s="3" t="e">
        <f t="shared" ca="1" si="230"/>
        <v>#N/A</v>
      </c>
      <c r="BE963" s="132"/>
      <c r="BF963" s="132"/>
      <c r="BG963" s="125"/>
      <c r="BJ963" s="68"/>
      <c r="BK963" s="68"/>
      <c r="BL963" s="68"/>
      <c r="BN963" s="169"/>
      <c r="BP963" s="68"/>
      <c r="BQ963" s="68"/>
      <c r="BR963" s="68"/>
      <c r="BU963" s="68"/>
      <c r="BV963" s="68"/>
      <c r="BW963" s="68"/>
      <c r="BX963" s="68"/>
      <c r="BZ963" s="237"/>
      <c r="CD963" s="237"/>
      <c r="CF963" s="68"/>
      <c r="CG963" s="68"/>
      <c r="CH963" s="237"/>
      <c r="CL963" s="237"/>
    </row>
    <row r="964" spans="1:90" x14ac:dyDescent="0.4">
      <c r="A964">
        <v>932</v>
      </c>
      <c r="B964" s="47">
        <f ca="1">IF(A964&gt;$A$8,"",OFFSET(InputPriceData!B$15,$A964+$A$11,0,1,1))</f>
        <v>43973</v>
      </c>
      <c r="C964" s="3">
        <f ca="1">IF(A964&gt;$A$8,"",OFFSET(InputPriceData!G$15,CalculationsAndCharts!$A964+$A$11,IF($C$5,8,0),1,1))</f>
        <v>63958200</v>
      </c>
      <c r="D964" s="4">
        <f ca="1">IF(A964&gt;$A$8,"",OFFSET(InputPriceData!C$15,CalculationsAndCharts!$A964+$A$11,IF($C$5,8,0),1,1))</f>
        <v>294.57000699999998</v>
      </c>
      <c r="E964" s="4">
        <f ca="1">IF(A964&gt;$A$8,"",OFFSET(InputPriceData!D$15,CalculationsAndCharts!$A964+$A$11,IF($C$5,8,0),1,1))</f>
        <v>295.63000499999998</v>
      </c>
      <c r="F964" s="4">
        <f ca="1">IF(A964&gt;$A$8,"",OFFSET(InputPriceData!E$15,CalculationsAndCharts!$A964+$A$11,IF($C$5,8,0),1,1))</f>
        <v>293.22000100000002</v>
      </c>
      <c r="G964" s="4">
        <f ca="1">IF(A964&gt;$A$8,"",OFFSET(InputPriceData!F$15,CalculationsAndCharts!$A964+$A$11,IF($C$5,8,0),1,1))</f>
        <v>295.44000199999999</v>
      </c>
      <c r="H964" s="282">
        <f t="shared" ca="1" si="217"/>
        <v>295.63000499999998</v>
      </c>
      <c r="I964" s="292">
        <f t="shared" ca="1" si="218"/>
        <v>293.22000100000002</v>
      </c>
      <c r="J964" s="50">
        <f t="shared" ca="1" si="219"/>
        <v>2.4100039999999581</v>
      </c>
      <c r="K964" s="282"/>
      <c r="L964" s="282"/>
      <c r="M964" s="292">
        <f t="shared" ca="1" si="220"/>
        <v>4.9543867406706621</v>
      </c>
      <c r="N964" s="291"/>
      <c r="P964" s="292">
        <f t="shared" ca="1" si="221"/>
        <v>295.53294748454351</v>
      </c>
      <c r="Q964" s="301">
        <f t="shared" ca="1" si="222"/>
        <v>300.48733422521417</v>
      </c>
      <c r="R964" s="301">
        <f t="shared" ca="1" si="223"/>
        <v>290.57856074387286</v>
      </c>
      <c r="S964" s="50"/>
      <c r="T964" s="292"/>
      <c r="U964" s="265"/>
      <c r="V964" s="292">
        <f t="shared" ca="1" si="224"/>
        <v>295.53294748454351</v>
      </c>
      <c r="W964" s="241">
        <f t="shared" ca="1" si="225"/>
        <v>-9.2945484543520251E-2</v>
      </c>
      <c r="X964" s="351">
        <f t="shared" ca="1" si="226"/>
        <v>8.6388630970297628E-3</v>
      </c>
      <c r="Y964" s="50">
        <f t="shared" ca="1" si="216"/>
        <v>3.8573348112481964</v>
      </c>
      <c r="Z964" s="265">
        <f t="shared" ca="1" si="227"/>
        <v>299.29733681124821</v>
      </c>
      <c r="AA964" s="265">
        <f t="shared" ca="1" si="228"/>
        <v>291.58266718875177</v>
      </c>
      <c r="AB964" s="292"/>
      <c r="AC964" s="37"/>
      <c r="AD964" s="50"/>
      <c r="AE964" s="228"/>
      <c r="AF964" s="50"/>
      <c r="AG964" s="50"/>
      <c r="AH964" s="228"/>
      <c r="AI964" s="50"/>
      <c r="AJ964" s="50"/>
      <c r="AK964" s="50"/>
      <c r="AL964" s="68"/>
      <c r="AM964" s="246"/>
      <c r="AN964" s="241"/>
      <c r="AO964" s="68"/>
      <c r="AP964" s="68"/>
      <c r="AQ964" s="241"/>
      <c r="AR964" s="241"/>
      <c r="AS964" s="228"/>
      <c r="AT964" s="194"/>
      <c r="AU964" s="37"/>
      <c r="AV964" s="68"/>
      <c r="AW964" s="228"/>
      <c r="AX964" s="241"/>
      <c r="AY964" s="38"/>
      <c r="AZ964" s="38"/>
      <c r="BA964" s="55"/>
      <c r="BB964" s="55"/>
      <c r="BC964" s="3">
        <f t="shared" ca="1" si="229"/>
        <v>63958200</v>
      </c>
      <c r="BD964" s="3" t="e">
        <f t="shared" ca="1" si="230"/>
        <v>#N/A</v>
      </c>
      <c r="BE964" s="132"/>
      <c r="BF964" s="132"/>
      <c r="BG964" s="125"/>
      <c r="BJ964" s="68"/>
      <c r="BK964" s="68"/>
      <c r="BL964" s="68"/>
      <c r="BN964" s="169"/>
      <c r="BP964" s="68"/>
      <c r="BQ964" s="68"/>
      <c r="BR964" s="68"/>
      <c r="BU964" s="68"/>
      <c r="BV964" s="68"/>
      <c r="BW964" s="68"/>
      <c r="BX964" s="68"/>
      <c r="BZ964" s="237"/>
      <c r="CD964" s="237"/>
      <c r="CF964" s="68"/>
      <c r="CG964" s="68"/>
      <c r="CH964" s="237"/>
      <c r="CL964" s="237"/>
    </row>
    <row r="965" spans="1:90" x14ac:dyDescent="0.4">
      <c r="A965">
        <v>933</v>
      </c>
      <c r="B965" s="47">
        <f ca="1">IF(A965&gt;$A$8,"",OFFSET(InputPriceData!B$15,$A965+$A$11,0,1,1))</f>
        <v>43972</v>
      </c>
      <c r="C965" s="3">
        <f ca="1">IF(A965&gt;$A$8,"",OFFSET(InputPriceData!G$15,CalculationsAndCharts!$A965+$A$11,IF($C$5,8,0),1,1))</f>
        <v>78293900</v>
      </c>
      <c r="D965" s="4">
        <f ca="1">IF(A965&gt;$A$8,"",OFFSET(InputPriceData!C$15,CalculationsAndCharts!$A965+$A$11,IF($C$5,8,0),1,1))</f>
        <v>296.790009</v>
      </c>
      <c r="E965" s="4">
        <f ca="1">IF(A965&gt;$A$8,"",OFFSET(InputPriceData!D$15,CalculationsAndCharts!$A965+$A$11,IF($C$5,8,0),1,1))</f>
        <v>297.67001299999998</v>
      </c>
      <c r="F965" s="4">
        <f ca="1">IF(A965&gt;$A$8,"",OFFSET(InputPriceData!E$15,CalculationsAndCharts!$A965+$A$11,IF($C$5,8,0),1,1))</f>
        <v>293.69000199999999</v>
      </c>
      <c r="G965" s="4">
        <f ca="1">IF(A965&gt;$A$8,"",OFFSET(InputPriceData!F$15,CalculationsAndCharts!$A965+$A$11,IF($C$5,8,0),1,1))</f>
        <v>294.88000499999998</v>
      </c>
      <c r="H965" s="282">
        <f t="shared" ca="1" si="217"/>
        <v>297.67001299999998</v>
      </c>
      <c r="I965" s="292">
        <f t="shared" ca="1" si="218"/>
        <v>293.69000199999999</v>
      </c>
      <c r="J965" s="50">
        <f t="shared" ca="1" si="219"/>
        <v>3.9800109999999904</v>
      </c>
      <c r="K965" s="282"/>
      <c r="L965" s="282"/>
      <c r="M965" s="292">
        <f t="shared" ca="1" si="220"/>
        <v>6.3596613040959964</v>
      </c>
      <c r="N965" s="291"/>
      <c r="P965" s="292">
        <f t="shared" ca="1" si="221"/>
        <v>294.29832913983296</v>
      </c>
      <c r="Q965" s="301">
        <f t="shared" ca="1" si="222"/>
        <v>300.65799044392895</v>
      </c>
      <c r="R965" s="301">
        <f t="shared" ca="1" si="223"/>
        <v>287.93866783573696</v>
      </c>
      <c r="S965" s="50"/>
      <c r="T965" s="292"/>
      <c r="U965" s="265"/>
      <c r="V965" s="292">
        <f t="shared" ca="1" si="224"/>
        <v>294.29832913983296</v>
      </c>
      <c r="W965" s="241">
        <f t="shared" ca="1" si="225"/>
        <v>0.58167586016702444</v>
      </c>
      <c r="X965" s="351">
        <f t="shared" ca="1" si="226"/>
        <v>0.33834680630104774</v>
      </c>
      <c r="Y965" s="50">
        <f t="shared" ca="1" si="216"/>
        <v>3.8638798225405973</v>
      </c>
      <c r="Z965" s="265">
        <f t="shared" ca="1" si="227"/>
        <v>298.74388482254056</v>
      </c>
      <c r="AA965" s="265">
        <f t="shared" ca="1" si="228"/>
        <v>291.0161251774594</v>
      </c>
      <c r="AB965" s="292"/>
      <c r="AC965" s="37"/>
      <c r="AD965" s="50"/>
      <c r="AE965" s="228"/>
      <c r="AF965" s="50"/>
      <c r="AG965" s="50"/>
      <c r="AH965" s="228"/>
      <c r="AI965" s="50"/>
      <c r="AJ965" s="50"/>
      <c r="AK965" s="50"/>
      <c r="AL965" s="68"/>
      <c r="AM965" s="246"/>
      <c r="AN965" s="241"/>
      <c r="AO965" s="68"/>
      <c r="AP965" s="68"/>
      <c r="AQ965" s="241"/>
      <c r="AR965" s="241"/>
      <c r="AS965" s="228"/>
      <c r="AT965" s="194"/>
      <c r="AU965" s="37"/>
      <c r="AV965" s="68"/>
      <c r="AW965" s="228"/>
      <c r="AX965" s="241"/>
      <c r="AY965" s="38"/>
      <c r="AZ965" s="38"/>
      <c r="BA965" s="55"/>
      <c r="BB965" s="55"/>
      <c r="BC965" s="3" t="e">
        <f t="shared" ca="1" si="229"/>
        <v>#N/A</v>
      </c>
      <c r="BD965" s="3">
        <f t="shared" ca="1" si="230"/>
        <v>78293900</v>
      </c>
      <c r="BE965" s="132"/>
      <c r="BF965" s="132"/>
      <c r="BG965" s="125"/>
      <c r="BJ965" s="68"/>
      <c r="BK965" s="68"/>
      <c r="BL965" s="68"/>
      <c r="BN965" s="169"/>
      <c r="BP965" s="68"/>
      <c r="BQ965" s="68"/>
      <c r="BR965" s="68"/>
      <c r="BU965" s="68"/>
      <c r="BV965" s="68"/>
      <c r="BW965" s="68"/>
      <c r="BX965" s="68"/>
      <c r="BZ965" s="237"/>
      <c r="CD965" s="237"/>
      <c r="CF965" s="68"/>
      <c r="CG965" s="68"/>
      <c r="CH965" s="237"/>
      <c r="CL965" s="237"/>
    </row>
    <row r="966" spans="1:90" x14ac:dyDescent="0.4">
      <c r="A966">
        <v>934</v>
      </c>
      <c r="B966" s="47">
        <f ca="1">IF(A966&gt;$A$8,"",OFFSET(InputPriceData!B$15,$A966+$A$11,0,1,1))</f>
        <v>43971</v>
      </c>
      <c r="C966" s="3">
        <f ca="1">IF(A966&gt;$A$8,"",OFFSET(InputPriceData!G$15,CalculationsAndCharts!$A966+$A$11,IF($C$5,8,0),1,1))</f>
        <v>85861700</v>
      </c>
      <c r="D966" s="4">
        <f ca="1">IF(A966&gt;$A$8,"",OFFSET(InputPriceData!C$15,CalculationsAndCharts!$A966+$A$11,IF($C$5,8,0),1,1))</f>
        <v>295.82000699999998</v>
      </c>
      <c r="E966" s="4">
        <f ca="1">IF(A966&gt;$A$8,"",OFFSET(InputPriceData!D$15,CalculationsAndCharts!$A966+$A$11,IF($C$5,8,0),1,1))</f>
        <v>297.86999500000002</v>
      </c>
      <c r="F966" s="4">
        <f ca="1">IF(A966&gt;$A$8,"",OFFSET(InputPriceData!E$15,CalculationsAndCharts!$A966+$A$11,IF($C$5,8,0),1,1))</f>
        <v>295.57000699999998</v>
      </c>
      <c r="G966" s="4">
        <f ca="1">IF(A966&gt;$A$8,"",OFFSET(InputPriceData!F$15,CalculationsAndCharts!$A966+$A$11,IF($C$5,8,0),1,1))</f>
        <v>296.92999300000002</v>
      </c>
      <c r="H966" s="282">
        <f t="shared" ca="1" si="217"/>
        <v>297.86999500000002</v>
      </c>
      <c r="I966" s="292">
        <f t="shared" ca="1" si="218"/>
        <v>291.97000100000002</v>
      </c>
      <c r="J966" s="50">
        <f t="shared" ca="1" si="219"/>
        <v>5.8999939999999924</v>
      </c>
      <c r="K966" s="282"/>
      <c r="L966" s="282"/>
      <c r="M966" s="292">
        <f t="shared" ca="1" si="220"/>
        <v>7.2925309943929468</v>
      </c>
      <c r="N966" s="291"/>
      <c r="P966" s="292">
        <f t="shared" ca="1" si="221"/>
        <v>292.10862032583384</v>
      </c>
      <c r="Q966" s="301">
        <f t="shared" ca="1" si="222"/>
        <v>299.4011513202268</v>
      </c>
      <c r="R966" s="301">
        <f t="shared" ca="1" si="223"/>
        <v>284.81608933144088</v>
      </c>
      <c r="S966" s="50"/>
      <c r="T966" s="292"/>
      <c r="U966" s="265"/>
      <c r="V966" s="292">
        <f t="shared" ca="1" si="224"/>
        <v>292.10862032583384</v>
      </c>
      <c r="W966" s="241">
        <f t="shared" ca="1" si="225"/>
        <v>4.8213726741661844</v>
      </c>
      <c r="X966" s="351">
        <f t="shared" ca="1" si="226"/>
        <v>23.245634463196385</v>
      </c>
      <c r="Y966" s="50">
        <f t="shared" ca="1" si="216"/>
        <v>3.9171943778428875</v>
      </c>
      <c r="Z966" s="265">
        <f t="shared" ca="1" si="227"/>
        <v>300.84718737784289</v>
      </c>
      <c r="AA966" s="265">
        <f t="shared" ca="1" si="228"/>
        <v>293.01279862215716</v>
      </c>
      <c r="AB966" s="292"/>
      <c r="AC966" s="37"/>
      <c r="AD966" s="50"/>
      <c r="AE966" s="228"/>
      <c r="AF966" s="50"/>
      <c r="AG966" s="50"/>
      <c r="AH966" s="228"/>
      <c r="AI966" s="50"/>
      <c r="AJ966" s="50"/>
      <c r="AK966" s="50"/>
      <c r="AL966" s="68"/>
      <c r="AM966" s="246"/>
      <c r="AN966" s="241"/>
      <c r="AO966" s="68"/>
      <c r="AP966" s="68"/>
      <c r="AQ966" s="241"/>
      <c r="AR966" s="241"/>
      <c r="AS966" s="228"/>
      <c r="AT966" s="194"/>
      <c r="AU966" s="37"/>
      <c r="AV966" s="68"/>
      <c r="AW966" s="228"/>
      <c r="AX966" s="241"/>
      <c r="AY966" s="38"/>
      <c r="AZ966" s="38"/>
      <c r="BA966" s="55"/>
      <c r="BB966" s="55"/>
      <c r="BC966" s="3">
        <f t="shared" ca="1" si="229"/>
        <v>85861700</v>
      </c>
      <c r="BD966" s="3" t="e">
        <f t="shared" ca="1" si="230"/>
        <v>#N/A</v>
      </c>
      <c r="BE966" s="132"/>
      <c r="BF966" s="132"/>
      <c r="BG966" s="125"/>
      <c r="BJ966" s="68"/>
      <c r="BK966" s="68"/>
      <c r="BL966" s="68"/>
      <c r="BN966" s="169"/>
      <c r="BP966" s="68"/>
      <c r="BQ966" s="68"/>
      <c r="BR966" s="68"/>
      <c r="BU966" s="68"/>
      <c r="BV966" s="68"/>
      <c r="BW966" s="68"/>
      <c r="BX966" s="68"/>
      <c r="BZ966" s="237"/>
      <c r="CD966" s="237"/>
      <c r="CF966" s="68"/>
      <c r="CG966" s="68"/>
      <c r="CH966" s="237"/>
      <c r="CL966" s="237"/>
    </row>
    <row r="967" spans="1:90" x14ac:dyDescent="0.4">
      <c r="A967">
        <v>935</v>
      </c>
      <c r="B967" s="47">
        <f ca="1">IF(A967&gt;$A$8,"",OFFSET(InputPriceData!B$15,$A967+$A$11,0,1,1))</f>
        <v>43970</v>
      </c>
      <c r="C967" s="3">
        <f ca="1">IF(A967&gt;$A$8,"",OFFSET(InputPriceData!G$15,CalculationsAndCharts!$A967+$A$11,IF($C$5,8,0),1,1))</f>
        <v>95189300</v>
      </c>
      <c r="D967" s="4">
        <f ca="1">IF(A967&gt;$A$8,"",OFFSET(InputPriceData!C$15,CalculationsAndCharts!$A967+$A$11,IF($C$5,8,0),1,1))</f>
        <v>294.35000600000001</v>
      </c>
      <c r="E967" s="4">
        <f ca="1">IF(A967&gt;$A$8,"",OFFSET(InputPriceData!D$15,CalculationsAndCharts!$A967+$A$11,IF($C$5,8,0),1,1))</f>
        <v>296.209991</v>
      </c>
      <c r="F967" s="4">
        <f ca="1">IF(A967&gt;$A$8,"",OFFSET(InputPriceData!E$15,CalculationsAndCharts!$A967+$A$11,IF($C$5,8,0),1,1))</f>
        <v>291.95001200000002</v>
      </c>
      <c r="G967" s="4">
        <f ca="1">IF(A967&gt;$A$8,"",OFFSET(InputPriceData!F$15,CalculationsAndCharts!$A967+$A$11,IF($C$5,8,0),1,1))</f>
        <v>291.97000100000002</v>
      </c>
      <c r="H967" s="282">
        <f t="shared" ca="1" si="217"/>
        <v>296.209991</v>
      </c>
      <c r="I967" s="292">
        <f t="shared" ca="1" si="218"/>
        <v>291.95001200000002</v>
      </c>
      <c r="J967" s="50">
        <f t="shared" ca="1" si="219"/>
        <v>4.2599789999999871</v>
      </c>
      <c r="K967" s="282"/>
      <c r="L967" s="282"/>
      <c r="M967" s="292">
        <f t="shared" ca="1" si="220"/>
        <v>8.3876190694056731</v>
      </c>
      <c r="N967" s="291"/>
      <c r="P967" s="292">
        <f t="shared" ca="1" si="221"/>
        <v>289.88611319115807</v>
      </c>
      <c r="Q967" s="301">
        <f t="shared" ca="1" si="222"/>
        <v>298.27373226056375</v>
      </c>
      <c r="R967" s="301">
        <f t="shared" ca="1" si="223"/>
        <v>281.4984941217524</v>
      </c>
      <c r="S967" s="50"/>
      <c r="T967" s="292"/>
      <c r="U967" s="265"/>
      <c r="V967" s="292">
        <f t="shared" ca="1" si="224"/>
        <v>289.88611319115807</v>
      </c>
      <c r="W967" s="241">
        <f t="shared" ca="1" si="225"/>
        <v>2.0838878088419506</v>
      </c>
      <c r="X967" s="351">
        <f t="shared" ca="1" si="226"/>
        <v>4.342588399840106</v>
      </c>
      <c r="Y967" s="50">
        <f t="shared" ca="1" si="216"/>
        <v>3.8630566026489013</v>
      </c>
      <c r="Z967" s="265">
        <f t="shared" ca="1" si="227"/>
        <v>295.83305760264892</v>
      </c>
      <c r="AA967" s="265">
        <f t="shared" ca="1" si="228"/>
        <v>288.10694439735113</v>
      </c>
      <c r="AB967" s="292"/>
      <c r="AC967" s="37"/>
      <c r="AD967" s="50"/>
      <c r="AE967" s="228"/>
      <c r="AF967" s="50"/>
      <c r="AG967" s="50"/>
      <c r="AH967" s="228"/>
      <c r="AI967" s="50"/>
      <c r="AJ967" s="50"/>
      <c r="AK967" s="50"/>
      <c r="AL967" s="68"/>
      <c r="AM967" s="246"/>
      <c r="AN967" s="241"/>
      <c r="AO967" s="68"/>
      <c r="AP967" s="68"/>
      <c r="AQ967" s="241"/>
      <c r="AR967" s="241"/>
      <c r="AS967" s="228"/>
      <c r="AT967" s="194"/>
      <c r="AU967" s="37"/>
      <c r="AV967" s="68"/>
      <c r="AW967" s="228"/>
      <c r="AX967" s="241"/>
      <c r="AY967" s="38"/>
      <c r="AZ967" s="38"/>
      <c r="BA967" s="55"/>
      <c r="BB967" s="55"/>
      <c r="BC967" s="3" t="e">
        <f t="shared" ca="1" si="229"/>
        <v>#N/A</v>
      </c>
      <c r="BD967" s="3">
        <f t="shared" ca="1" si="230"/>
        <v>95189300</v>
      </c>
      <c r="BE967" s="132"/>
      <c r="BF967" s="132"/>
      <c r="BG967" s="125"/>
      <c r="BJ967" s="68"/>
      <c r="BK967" s="68"/>
      <c r="BL967" s="68"/>
      <c r="BN967" s="169"/>
      <c r="BP967" s="68"/>
      <c r="BQ967" s="68"/>
      <c r="BR967" s="68"/>
      <c r="BU967" s="68"/>
      <c r="BV967" s="68"/>
      <c r="BW967" s="68"/>
      <c r="BX967" s="68"/>
      <c r="BZ967" s="237"/>
      <c r="CD967" s="237"/>
      <c r="CF967" s="68"/>
      <c r="CG967" s="68"/>
      <c r="CH967" s="237"/>
      <c r="CL967" s="237"/>
    </row>
    <row r="968" spans="1:90" x14ac:dyDescent="0.4">
      <c r="A968">
        <v>936</v>
      </c>
      <c r="B968" s="47">
        <f ca="1">IF(A968&gt;$A$8,"",OFFSET(InputPriceData!B$15,$A968+$A$11,0,1,1))</f>
        <v>43969</v>
      </c>
      <c r="C968" s="3">
        <f ca="1">IF(A968&gt;$A$8,"",OFFSET(InputPriceData!G$15,CalculationsAndCharts!$A968+$A$11,IF($C$5,8,0),1,1))</f>
        <v>119703800</v>
      </c>
      <c r="D968" s="4">
        <f ca="1">IF(A968&gt;$A$8,"",OFFSET(InputPriceData!C$15,CalculationsAndCharts!$A968+$A$11,IF($C$5,8,0),1,1))</f>
        <v>293.04998799999998</v>
      </c>
      <c r="E968" s="4">
        <f ca="1">IF(A968&gt;$A$8,"",OFFSET(InputPriceData!D$15,CalculationsAndCharts!$A968+$A$11,IF($C$5,8,0),1,1))</f>
        <v>296.75</v>
      </c>
      <c r="F968" s="4">
        <f ca="1">IF(A968&gt;$A$8,"",OFFSET(InputPriceData!E$15,CalculationsAndCharts!$A968+$A$11,IF($C$5,8,0),1,1))</f>
        <v>292.70001200000002</v>
      </c>
      <c r="G968" s="4">
        <f ca="1">IF(A968&gt;$A$8,"",OFFSET(InputPriceData!F$15,CalculationsAndCharts!$A968+$A$11,IF($C$5,8,0),1,1))</f>
        <v>295</v>
      </c>
      <c r="H968" s="282">
        <f t="shared" ca="1" si="217"/>
        <v>296.75</v>
      </c>
      <c r="I968" s="292">
        <f t="shared" ca="1" si="218"/>
        <v>286.27999899999998</v>
      </c>
      <c r="J968" s="50">
        <f t="shared" ca="1" si="219"/>
        <v>10.470001000000025</v>
      </c>
      <c r="K968" s="282"/>
      <c r="L968" s="282"/>
      <c r="M968" s="292">
        <f t="shared" ca="1" si="220"/>
        <v>8.5504599831893131</v>
      </c>
      <c r="N968" s="291"/>
      <c r="P968" s="292">
        <f t="shared" ca="1" si="221"/>
        <v>287.46316396589145</v>
      </c>
      <c r="Q968" s="301">
        <f t="shared" ca="1" si="222"/>
        <v>296.01362394908074</v>
      </c>
      <c r="R968" s="301">
        <f t="shared" ca="1" si="223"/>
        <v>278.91270398270217</v>
      </c>
      <c r="S968" s="50"/>
      <c r="T968" s="292"/>
      <c r="U968" s="265"/>
      <c r="V968" s="292">
        <f t="shared" ca="1" si="224"/>
        <v>287.46316396589145</v>
      </c>
      <c r="W968" s="241">
        <f t="shared" ca="1" si="225"/>
        <v>7.5368360341085463</v>
      </c>
      <c r="X968" s="351">
        <f t="shared" ca="1" si="226"/>
        <v>56.803897405037041</v>
      </c>
      <c r="Y968" s="50">
        <f t="shared" ca="1" si="216"/>
        <v>4.7308559407694917</v>
      </c>
      <c r="Z968" s="265">
        <f t="shared" ca="1" si="227"/>
        <v>299.73085594076952</v>
      </c>
      <c r="AA968" s="265">
        <f t="shared" ca="1" si="228"/>
        <v>290.26914405923048</v>
      </c>
      <c r="AB968" s="292"/>
      <c r="AC968" s="37"/>
      <c r="AD968" s="50"/>
      <c r="AE968" s="228"/>
      <c r="AF968" s="50"/>
      <c r="AG968" s="50"/>
      <c r="AH968" s="228"/>
      <c r="AI968" s="50"/>
      <c r="AJ968" s="50"/>
      <c r="AK968" s="50"/>
      <c r="AL968" s="68"/>
      <c r="AM968" s="246"/>
      <c r="AN968" s="241"/>
      <c r="AO968" s="68"/>
      <c r="AP968" s="68"/>
      <c r="AQ968" s="241"/>
      <c r="AR968" s="241"/>
      <c r="AS968" s="228"/>
      <c r="AT968" s="194"/>
      <c r="AU968" s="37"/>
      <c r="AV968" s="68"/>
      <c r="AW968" s="228"/>
      <c r="AX968" s="241"/>
      <c r="AY968" s="38"/>
      <c r="AZ968" s="38"/>
      <c r="BA968" s="55"/>
      <c r="BB968" s="55"/>
      <c r="BC968" s="3">
        <f t="shared" ca="1" si="229"/>
        <v>119703800</v>
      </c>
      <c r="BD968" s="3" t="e">
        <f t="shared" ca="1" si="230"/>
        <v>#N/A</v>
      </c>
      <c r="BE968" s="132"/>
      <c r="BF968" s="132"/>
      <c r="BG968" s="125"/>
      <c r="BJ968" s="68"/>
      <c r="BK968" s="68"/>
      <c r="BL968" s="68"/>
      <c r="BN968" s="169"/>
      <c r="BP968" s="68"/>
      <c r="BQ968" s="68"/>
      <c r="BR968" s="68"/>
      <c r="BU968" s="68"/>
      <c r="BV968" s="68"/>
      <c r="BW968" s="68"/>
      <c r="BX968" s="68"/>
      <c r="BZ968" s="237"/>
      <c r="CD968" s="237"/>
      <c r="CF968" s="68"/>
      <c r="CG968" s="68"/>
      <c r="CH968" s="237"/>
      <c r="CL968" s="237"/>
    </row>
    <row r="969" spans="1:90" x14ac:dyDescent="0.4">
      <c r="A969">
        <v>937</v>
      </c>
      <c r="B969" s="47">
        <f ca="1">IF(A969&gt;$A$8,"",OFFSET(InputPriceData!B$15,$A969+$A$11,0,1,1))</f>
        <v>43966</v>
      </c>
      <c r="C969" s="3">
        <f ca="1">IF(A969&gt;$A$8,"",OFFSET(InputPriceData!G$15,CalculationsAndCharts!$A969+$A$11,IF($C$5,8,0),1,1))</f>
        <v>111146300</v>
      </c>
      <c r="D969" s="4">
        <f ca="1">IF(A969&gt;$A$8,"",OFFSET(InputPriceData!C$15,CalculationsAndCharts!$A969+$A$11,IF($C$5,8,0),1,1))</f>
        <v>282.36999500000002</v>
      </c>
      <c r="E969" s="4">
        <f ca="1">IF(A969&gt;$A$8,"",OFFSET(InputPriceData!D$15,CalculationsAndCharts!$A969+$A$11,IF($C$5,8,0),1,1))</f>
        <v>286.32998700000002</v>
      </c>
      <c r="F969" s="4">
        <f ca="1">IF(A969&gt;$A$8,"",OFFSET(InputPriceData!E$15,CalculationsAndCharts!$A969+$A$11,IF($C$5,8,0),1,1))</f>
        <v>281.33999599999999</v>
      </c>
      <c r="G969" s="4">
        <f ca="1">IF(A969&gt;$A$8,"",OFFSET(InputPriceData!F$15,CalculationsAndCharts!$A969+$A$11,IF($C$5,8,0),1,1))</f>
        <v>286.27999899999998</v>
      </c>
      <c r="H969" s="282">
        <f t="shared" ca="1" si="217"/>
        <v>286.32998700000002</v>
      </c>
      <c r="I969" s="292">
        <f t="shared" ca="1" si="218"/>
        <v>281.33999599999999</v>
      </c>
      <c r="J969" s="50">
        <f t="shared" ca="1" si="219"/>
        <v>4.9899910000000318</v>
      </c>
      <c r="K969" s="282"/>
      <c r="L969" s="282"/>
      <c r="M969" s="292">
        <f t="shared" ca="1" si="220"/>
        <v>8.4766633418066561</v>
      </c>
      <c r="N969" s="291"/>
      <c r="P969" s="292">
        <f t="shared" ca="1" si="221"/>
        <v>285.84292423530121</v>
      </c>
      <c r="Q969" s="301">
        <f t="shared" ca="1" si="222"/>
        <v>294.31958757710788</v>
      </c>
      <c r="R969" s="301">
        <f t="shared" ca="1" si="223"/>
        <v>277.36626089349454</v>
      </c>
      <c r="S969" s="50"/>
      <c r="T969" s="292"/>
      <c r="U969" s="265"/>
      <c r="V969" s="292">
        <f t="shared" ca="1" si="224"/>
        <v>285.84292423530121</v>
      </c>
      <c r="W969" s="241">
        <f t="shared" ca="1" si="225"/>
        <v>0.43707476469876383</v>
      </c>
      <c r="X969" s="351">
        <f t="shared" ca="1" si="226"/>
        <v>0.19103434993647977</v>
      </c>
      <c r="Y969" s="50">
        <f t="shared" ca="1" si="216"/>
        <v>4.6152860073051301</v>
      </c>
      <c r="Z969" s="265">
        <f t="shared" ca="1" si="227"/>
        <v>290.89528500730512</v>
      </c>
      <c r="AA969" s="265">
        <f t="shared" ca="1" si="228"/>
        <v>281.66471299269483</v>
      </c>
      <c r="AB969" s="292"/>
      <c r="AC969" s="37"/>
      <c r="AD969" s="50"/>
      <c r="AE969" s="228"/>
      <c r="AF969" s="50"/>
      <c r="AG969" s="50"/>
      <c r="AH969" s="228"/>
      <c r="AI969" s="50"/>
      <c r="AJ969" s="50"/>
      <c r="AK969" s="50"/>
      <c r="AL969" s="68"/>
      <c r="AM969" s="246"/>
      <c r="AN969" s="241"/>
      <c r="AO969" s="68"/>
      <c r="AP969" s="68"/>
      <c r="AQ969" s="241"/>
      <c r="AR969" s="241"/>
      <c r="AS969" s="228"/>
      <c r="AT969" s="194"/>
      <c r="AU969" s="37"/>
      <c r="AV969" s="68"/>
      <c r="AW969" s="228"/>
      <c r="AX969" s="241"/>
      <c r="AY969" s="38"/>
      <c r="AZ969" s="38"/>
      <c r="BA969" s="55"/>
      <c r="BB969" s="55"/>
      <c r="BC969" s="3">
        <f t="shared" ca="1" si="229"/>
        <v>111146300</v>
      </c>
      <c r="BD969" s="3" t="e">
        <f t="shared" ca="1" si="230"/>
        <v>#N/A</v>
      </c>
      <c r="BE969" s="132"/>
      <c r="BF969" s="132"/>
      <c r="BG969" s="125"/>
      <c r="BJ969" s="68"/>
      <c r="BK969" s="68"/>
      <c r="BL969" s="68"/>
      <c r="BN969" s="169"/>
      <c r="BP969" s="68"/>
      <c r="BQ969" s="68"/>
      <c r="BR969" s="68"/>
      <c r="BU969" s="68"/>
      <c r="BV969" s="68"/>
      <c r="BW969" s="68"/>
      <c r="BX969" s="68"/>
      <c r="BZ969" s="237"/>
      <c r="CD969" s="237"/>
      <c r="CF969" s="68"/>
      <c r="CG969" s="68"/>
      <c r="CH969" s="237"/>
      <c r="CL969" s="237"/>
    </row>
    <row r="970" spans="1:90" x14ac:dyDescent="0.4">
      <c r="A970">
        <v>938</v>
      </c>
      <c r="B970" s="47">
        <f ca="1">IF(A970&gt;$A$8,"",OFFSET(InputPriceData!B$15,$A970+$A$11,0,1,1))</f>
        <v>43965</v>
      </c>
      <c r="C970" s="3">
        <f ca="1">IF(A970&gt;$A$8,"",OFFSET(InputPriceData!G$15,CalculationsAndCharts!$A970+$A$11,IF($C$5,8,0),1,1))</f>
        <v>121977900</v>
      </c>
      <c r="D970" s="4">
        <f ca="1">IF(A970&gt;$A$8,"",OFFSET(InputPriceData!C$15,CalculationsAndCharts!$A970+$A$11,IF($C$5,8,0),1,1))</f>
        <v>278.95001200000002</v>
      </c>
      <c r="E970" s="4">
        <f ca="1">IF(A970&gt;$A$8,"",OFFSET(InputPriceData!D$15,CalculationsAndCharts!$A970+$A$11,IF($C$5,8,0),1,1))</f>
        <v>285.10998499999999</v>
      </c>
      <c r="F970" s="4">
        <f ca="1">IF(A970&gt;$A$8,"",OFFSET(InputPriceData!E$15,CalculationsAndCharts!$A970+$A$11,IF($C$5,8,0),1,1))</f>
        <v>272.98998999999998</v>
      </c>
      <c r="G970" s="4">
        <f ca="1">IF(A970&gt;$A$8,"",OFFSET(InputPriceData!F$15,CalculationsAndCharts!$A970+$A$11,IF($C$5,8,0),1,1))</f>
        <v>284.97000100000002</v>
      </c>
      <c r="H970" s="282">
        <f t="shared" ca="1" si="217"/>
        <v>285.10998499999999</v>
      </c>
      <c r="I970" s="292">
        <f t="shared" ca="1" si="218"/>
        <v>272.98998999999998</v>
      </c>
      <c r="J970" s="50">
        <f t="shared" ca="1" si="219"/>
        <v>12.119995000000017</v>
      </c>
      <c r="K970" s="282"/>
      <c r="L970" s="282"/>
      <c r="M970" s="292">
        <f t="shared" ca="1" si="220"/>
        <v>7.8590224244148583</v>
      </c>
      <c r="N970" s="291"/>
      <c r="P970" s="292">
        <f t="shared" ca="1" si="221"/>
        <v>286.40337784725676</v>
      </c>
      <c r="Q970" s="301">
        <f t="shared" ca="1" si="222"/>
        <v>294.26240027167159</v>
      </c>
      <c r="R970" s="301">
        <f t="shared" ca="1" si="223"/>
        <v>278.54435542284193</v>
      </c>
      <c r="S970" s="50"/>
      <c r="T970" s="292"/>
      <c r="U970" s="265"/>
      <c r="V970" s="292">
        <f t="shared" ca="1" si="224"/>
        <v>286.40337784725676</v>
      </c>
      <c r="W970" s="241">
        <f t="shared" ca="1" si="225"/>
        <v>-1.4333768472567385</v>
      </c>
      <c r="X970" s="351">
        <f t="shared" ca="1" si="226"/>
        <v>2.0545691862516677</v>
      </c>
      <c r="Y970" s="50">
        <f t="shared" ca="1" si="216"/>
        <v>4.6155748072901801</v>
      </c>
      <c r="Z970" s="265">
        <f t="shared" ca="1" si="227"/>
        <v>289.58557580729018</v>
      </c>
      <c r="AA970" s="265">
        <f t="shared" ca="1" si="228"/>
        <v>280.35442619270987</v>
      </c>
      <c r="AB970" s="292"/>
      <c r="AC970" s="37"/>
      <c r="AD970" s="50"/>
      <c r="AE970" s="228"/>
      <c r="AF970" s="50"/>
      <c r="AG970" s="50"/>
      <c r="AH970" s="228"/>
      <c r="AI970" s="50"/>
      <c r="AJ970" s="50"/>
      <c r="AK970" s="50"/>
      <c r="AL970" s="68"/>
      <c r="AM970" s="246"/>
      <c r="AN970" s="241"/>
      <c r="AO970" s="68"/>
      <c r="AP970" s="68"/>
      <c r="AQ970" s="241"/>
      <c r="AR970" s="241"/>
      <c r="AS970" s="228"/>
      <c r="AT970" s="194"/>
      <c r="AU970" s="37"/>
      <c r="AV970" s="68"/>
      <c r="AW970" s="228"/>
      <c r="AX970" s="241"/>
      <c r="AY970" s="38"/>
      <c r="AZ970" s="38"/>
      <c r="BA970" s="55"/>
      <c r="BB970" s="55"/>
      <c r="BC970" s="3">
        <f t="shared" ca="1" si="229"/>
        <v>121977900</v>
      </c>
      <c r="BD970" s="3" t="e">
        <f t="shared" ca="1" si="230"/>
        <v>#N/A</v>
      </c>
      <c r="BE970" s="132"/>
      <c r="BF970" s="132"/>
      <c r="BG970" s="125"/>
      <c r="BJ970" s="68"/>
      <c r="BK970" s="68"/>
      <c r="BL970" s="68"/>
      <c r="BN970" s="169"/>
      <c r="BP970" s="68"/>
      <c r="BQ970" s="68"/>
      <c r="BR970" s="68"/>
      <c r="BU970" s="68"/>
      <c r="BV970" s="68"/>
      <c r="BW970" s="68"/>
      <c r="BX970" s="68"/>
      <c r="BZ970" s="237"/>
      <c r="CD970" s="237"/>
      <c r="CF970" s="68"/>
      <c r="CG970" s="68"/>
      <c r="CH970" s="237"/>
      <c r="CL970" s="237"/>
    </row>
    <row r="971" spans="1:90" x14ac:dyDescent="0.4">
      <c r="A971">
        <v>939</v>
      </c>
      <c r="B971" s="47">
        <f ca="1">IF(A971&gt;$A$8,"",OFFSET(InputPriceData!B$15,$A971+$A$11,0,1,1))</f>
        <v>43964</v>
      </c>
      <c r="C971" s="3">
        <f ca="1">IF(A971&gt;$A$8,"",OFFSET(InputPriceData!G$15,CalculationsAndCharts!$A971+$A$11,IF($C$5,8,0),1,1))</f>
        <v>144721100</v>
      </c>
      <c r="D971" s="4">
        <f ca="1">IF(A971&gt;$A$8,"",OFFSET(InputPriceData!C$15,CalculationsAndCharts!$A971+$A$11,IF($C$5,8,0),1,1))</f>
        <v>286.05999800000001</v>
      </c>
      <c r="E971" s="4">
        <f ca="1">IF(A971&gt;$A$8,"",OFFSET(InputPriceData!D$15,CalculationsAndCharts!$A971+$A$11,IF($C$5,8,0),1,1))</f>
        <v>287.19000199999999</v>
      </c>
      <c r="F971" s="4">
        <f ca="1">IF(A971&gt;$A$8,"",OFFSET(InputPriceData!E$15,CalculationsAndCharts!$A971+$A$11,IF($C$5,8,0),1,1))</f>
        <v>278.959991</v>
      </c>
      <c r="G971" s="4">
        <f ca="1">IF(A971&gt;$A$8,"",OFFSET(InputPriceData!F$15,CalculationsAndCharts!$A971+$A$11,IF($C$5,8,0),1,1))</f>
        <v>281.60000600000001</v>
      </c>
      <c r="H971" s="282">
        <f t="shared" ca="1" si="217"/>
        <v>287.19000199999999</v>
      </c>
      <c r="I971" s="292">
        <f t="shared" ca="1" si="218"/>
        <v>278.959991</v>
      </c>
      <c r="J971" s="50">
        <f t="shared" ca="1" si="219"/>
        <v>8.2300109999999904</v>
      </c>
      <c r="K971" s="282"/>
      <c r="L971" s="282"/>
      <c r="M971" s="292">
        <f t="shared" ca="1" si="220"/>
        <v>6.1754652760035107</v>
      </c>
      <c r="N971" s="291"/>
      <c r="P971" s="292">
        <f t="shared" ca="1" si="221"/>
        <v>288.34592808689774</v>
      </c>
      <c r="Q971" s="301">
        <f t="shared" ca="1" si="222"/>
        <v>294.52139336290128</v>
      </c>
      <c r="R971" s="301">
        <f t="shared" ca="1" si="223"/>
        <v>282.17046281089421</v>
      </c>
      <c r="S971" s="50"/>
      <c r="T971" s="292"/>
      <c r="U971" s="265"/>
      <c r="V971" s="292">
        <f t="shared" ca="1" si="224"/>
        <v>288.34592808689774</v>
      </c>
      <c r="W971" s="241">
        <f t="shared" ca="1" si="225"/>
        <v>-6.7459220868977354</v>
      </c>
      <c r="X971" s="351">
        <f t="shared" ca="1" si="226"/>
        <v>45.507464802494695</v>
      </c>
      <c r="Y971" s="50">
        <f t="shared" ca="1" si="216"/>
        <v>4.7526919575196303</v>
      </c>
      <c r="Z971" s="265">
        <f t="shared" ca="1" si="227"/>
        <v>286.35269795751964</v>
      </c>
      <c r="AA971" s="265">
        <f t="shared" ca="1" si="228"/>
        <v>276.84731404248038</v>
      </c>
      <c r="AB971" s="292"/>
      <c r="AC971" s="37"/>
      <c r="AD971" s="50"/>
      <c r="AE971" s="228"/>
      <c r="AF971" s="50"/>
      <c r="AG971" s="50"/>
      <c r="AH971" s="228"/>
      <c r="AI971" s="50"/>
      <c r="AJ971" s="50"/>
      <c r="AK971" s="50"/>
      <c r="AL971" s="68"/>
      <c r="AM971" s="246"/>
      <c r="AN971" s="241"/>
      <c r="AO971" s="68"/>
      <c r="AP971" s="68"/>
      <c r="AQ971" s="241"/>
      <c r="AR971" s="241"/>
      <c r="AS971" s="228"/>
      <c r="AT971" s="194"/>
      <c r="AU971" s="37"/>
      <c r="AV971" s="68"/>
      <c r="AW971" s="228"/>
      <c r="AX971" s="241"/>
      <c r="AY971" s="38"/>
      <c r="AZ971" s="38"/>
      <c r="BA971" s="55"/>
      <c r="BB971" s="55"/>
      <c r="BC971" s="3" t="e">
        <f t="shared" ca="1" si="229"/>
        <v>#N/A</v>
      </c>
      <c r="BD971" s="3">
        <f t="shared" ca="1" si="230"/>
        <v>144721100</v>
      </c>
      <c r="BE971" s="132"/>
      <c r="BF971" s="132"/>
      <c r="BG971" s="125"/>
      <c r="BJ971" s="68"/>
      <c r="BK971" s="68"/>
      <c r="BL971" s="68"/>
      <c r="BN971" s="169"/>
      <c r="BP971" s="68"/>
      <c r="BQ971" s="68"/>
      <c r="BR971" s="68"/>
      <c r="BU971" s="68"/>
      <c r="BV971" s="68"/>
      <c r="BW971" s="68"/>
      <c r="BX971" s="68"/>
      <c r="BZ971" s="237"/>
      <c r="CD971" s="237"/>
      <c r="CF971" s="68"/>
      <c r="CG971" s="68"/>
      <c r="CH971" s="237"/>
      <c r="CL971" s="237"/>
    </row>
    <row r="972" spans="1:90" x14ac:dyDescent="0.4">
      <c r="A972">
        <v>940</v>
      </c>
      <c r="B972" s="47">
        <f ca="1">IF(A972&gt;$A$8,"",OFFSET(InputPriceData!B$15,$A972+$A$11,0,1,1))</f>
        <v>43963</v>
      </c>
      <c r="C972" s="3">
        <f ca="1">IF(A972&gt;$A$8,"",OFFSET(InputPriceData!G$15,CalculationsAndCharts!$A972+$A$11,IF($C$5,8,0),1,1))</f>
        <v>95870800</v>
      </c>
      <c r="D972" s="4">
        <f ca="1">IF(A972&gt;$A$8,"",OFFSET(InputPriceData!C$15,CalculationsAndCharts!$A972+$A$11,IF($C$5,8,0),1,1))</f>
        <v>293.790009</v>
      </c>
      <c r="E972" s="4">
        <f ca="1">IF(A972&gt;$A$8,"",OFFSET(InputPriceData!D$15,CalculationsAndCharts!$A972+$A$11,IF($C$5,8,0),1,1))</f>
        <v>294.23998999999998</v>
      </c>
      <c r="F972" s="4">
        <f ca="1">IF(A972&gt;$A$8,"",OFFSET(InputPriceData!E$15,CalculationsAndCharts!$A972+$A$11,IF($C$5,8,0),1,1))</f>
        <v>286.51998900000001</v>
      </c>
      <c r="G972" s="4">
        <f ca="1">IF(A972&gt;$A$8,"",OFFSET(InputPriceData!F$15,CalculationsAndCharts!$A972+$A$11,IF($C$5,8,0),1,1))</f>
        <v>286.67001299999998</v>
      </c>
      <c r="H972" s="282">
        <f t="shared" ca="1" si="217"/>
        <v>294.23998999999998</v>
      </c>
      <c r="I972" s="292">
        <f t="shared" ca="1" si="218"/>
        <v>286.51998900000001</v>
      </c>
      <c r="J972" s="50">
        <f t="shared" ca="1" si="219"/>
        <v>7.7200009999999679</v>
      </c>
      <c r="K972" s="282"/>
      <c r="L972" s="282"/>
      <c r="M972" s="292">
        <f t="shared" ca="1" si="220"/>
        <v>5.1379810359929516</v>
      </c>
      <c r="N972" s="291"/>
      <c r="P972" s="292">
        <f t="shared" ca="1" si="221"/>
        <v>290.32833661267847</v>
      </c>
      <c r="Q972" s="301">
        <f t="shared" ca="1" si="222"/>
        <v>295.46631764867141</v>
      </c>
      <c r="R972" s="301">
        <f t="shared" ca="1" si="223"/>
        <v>285.19035557668553</v>
      </c>
      <c r="S972" s="50"/>
      <c r="T972" s="292"/>
      <c r="U972" s="265"/>
      <c r="V972" s="292">
        <f t="shared" ca="1" si="224"/>
        <v>290.32833661267847</v>
      </c>
      <c r="W972" s="241">
        <f t="shared" ca="1" si="225"/>
        <v>-3.6583236126784868</v>
      </c>
      <c r="X972" s="351">
        <f t="shared" ca="1" si="226"/>
        <v>13.383331655080974</v>
      </c>
      <c r="Y972" s="50">
        <f t="shared" ca="1" si="216"/>
        <v>4.6935634726839437</v>
      </c>
      <c r="Z972" s="265">
        <f t="shared" ca="1" si="227"/>
        <v>291.36357647268392</v>
      </c>
      <c r="AA972" s="265">
        <f t="shared" ca="1" si="228"/>
        <v>281.97644952731605</v>
      </c>
      <c r="AB972" s="292"/>
      <c r="AC972" s="37"/>
      <c r="AD972" s="50"/>
      <c r="AE972" s="228"/>
      <c r="AF972" s="50"/>
      <c r="AG972" s="50"/>
      <c r="AH972" s="228"/>
      <c r="AI972" s="50"/>
      <c r="AJ972" s="50"/>
      <c r="AK972" s="50"/>
      <c r="AL972" s="68"/>
      <c r="AM972" s="246"/>
      <c r="AN972" s="241"/>
      <c r="AO972" s="68"/>
      <c r="AP972" s="68"/>
      <c r="AQ972" s="241"/>
      <c r="AR972" s="241"/>
      <c r="AS972" s="228"/>
      <c r="AT972" s="194"/>
      <c r="AU972" s="37"/>
      <c r="AV972" s="68"/>
      <c r="AW972" s="228"/>
      <c r="AX972" s="241"/>
      <c r="AY972" s="38"/>
      <c r="AZ972" s="38"/>
      <c r="BA972" s="55"/>
      <c r="BB972" s="55"/>
      <c r="BC972" s="3" t="e">
        <f t="shared" ca="1" si="229"/>
        <v>#N/A</v>
      </c>
      <c r="BD972" s="3">
        <f t="shared" ca="1" si="230"/>
        <v>95870800</v>
      </c>
      <c r="BE972" s="132"/>
      <c r="BF972" s="132"/>
      <c r="BG972" s="125"/>
      <c r="BJ972" s="68"/>
      <c r="BK972" s="68"/>
      <c r="BL972" s="68"/>
      <c r="BN972" s="169"/>
      <c r="BP972" s="68"/>
      <c r="BQ972" s="68"/>
      <c r="BR972" s="68"/>
      <c r="BU972" s="68"/>
      <c r="BV972" s="68"/>
      <c r="BW972" s="68"/>
      <c r="BX972" s="68"/>
      <c r="BZ972" s="237"/>
      <c r="CD972" s="237"/>
      <c r="CF972" s="68"/>
      <c r="CG972" s="68"/>
      <c r="CH972" s="237"/>
      <c r="CL972" s="237"/>
    </row>
    <row r="973" spans="1:90" x14ac:dyDescent="0.4">
      <c r="A973">
        <v>941</v>
      </c>
      <c r="B973" s="47">
        <f ca="1">IF(A973&gt;$A$8,"",OFFSET(InputPriceData!B$15,$A973+$A$11,0,1,1))</f>
        <v>43962</v>
      </c>
      <c r="C973" s="3">
        <f ca="1">IF(A973&gt;$A$8,"",OFFSET(InputPriceData!G$15,CalculationsAndCharts!$A973+$A$11,IF($C$5,8,0),1,1))</f>
        <v>79514200</v>
      </c>
      <c r="D973" s="4">
        <f ca="1">IF(A973&gt;$A$8,"",OFFSET(InputPriceData!C$15,CalculationsAndCharts!$A973+$A$11,IF($C$5,8,0),1,1))</f>
        <v>290.33999599999999</v>
      </c>
      <c r="E973" s="4">
        <f ca="1">IF(A973&gt;$A$8,"",OFFSET(InputPriceData!D$15,CalculationsAndCharts!$A973+$A$11,IF($C$5,8,0),1,1))</f>
        <v>294</v>
      </c>
      <c r="F973" s="4">
        <f ca="1">IF(A973&gt;$A$8,"",OFFSET(InputPriceData!E$15,CalculationsAndCharts!$A973+$A$11,IF($C$5,8,0),1,1))</f>
        <v>289.88000499999998</v>
      </c>
      <c r="G973" s="4">
        <f ca="1">IF(A973&gt;$A$8,"",OFFSET(InputPriceData!F$15,CalculationsAndCharts!$A973+$A$11,IF($C$5,8,0),1,1))</f>
        <v>292.5</v>
      </c>
      <c r="H973" s="282">
        <f t="shared" ca="1" si="217"/>
        <v>294</v>
      </c>
      <c r="I973" s="292">
        <f t="shared" ca="1" si="218"/>
        <v>289.88000499999998</v>
      </c>
      <c r="J973" s="50">
        <f t="shared" ca="1" si="219"/>
        <v>4.1199950000000172</v>
      </c>
      <c r="K973" s="282"/>
      <c r="L973" s="282"/>
      <c r="M973" s="292">
        <f t="shared" ca="1" si="220"/>
        <v>4.8925163186523815</v>
      </c>
      <c r="N973" s="291"/>
      <c r="P973" s="292">
        <f t="shared" ca="1" si="221"/>
        <v>289.94409088233323</v>
      </c>
      <c r="Q973" s="301">
        <f t="shared" ca="1" si="222"/>
        <v>294.83660720098561</v>
      </c>
      <c r="R973" s="301">
        <f t="shared" ca="1" si="223"/>
        <v>285.05157456368084</v>
      </c>
      <c r="S973" s="50"/>
      <c r="T973" s="292"/>
      <c r="U973" s="265"/>
      <c r="V973" s="292">
        <f t="shared" ca="1" si="224"/>
        <v>289.94409088233323</v>
      </c>
      <c r="W973" s="241">
        <f t="shared" ca="1" si="225"/>
        <v>2.5559091176667721</v>
      </c>
      <c r="X973" s="351">
        <f t="shared" ca="1" si="226"/>
        <v>6.5326714177721374</v>
      </c>
      <c r="Y973" s="50">
        <f t="shared" ca="1" si="216"/>
        <v>4.6748410821345781</v>
      </c>
      <c r="Z973" s="265">
        <f t="shared" ca="1" si="227"/>
        <v>297.17484108213461</v>
      </c>
      <c r="AA973" s="265">
        <f t="shared" ca="1" si="228"/>
        <v>287.82515891786539</v>
      </c>
      <c r="AB973" s="292"/>
      <c r="AC973" s="37"/>
      <c r="AD973" s="50"/>
      <c r="AE973" s="228"/>
      <c r="AF973" s="50"/>
      <c r="AG973" s="50"/>
      <c r="AH973" s="228"/>
      <c r="AI973" s="50"/>
      <c r="AJ973" s="50"/>
      <c r="AK973" s="50"/>
      <c r="AL973" s="68"/>
      <c r="AM973" s="246"/>
      <c r="AN973" s="241"/>
      <c r="AO973" s="68"/>
      <c r="AP973" s="68"/>
      <c r="AQ973" s="241"/>
      <c r="AR973" s="241"/>
      <c r="AS973" s="228"/>
      <c r="AT973" s="194"/>
      <c r="AU973" s="37"/>
      <c r="AV973" s="68"/>
      <c r="AW973" s="228"/>
      <c r="AX973" s="241"/>
      <c r="AY973" s="38"/>
      <c r="AZ973" s="38"/>
      <c r="BA973" s="55"/>
      <c r="BB973" s="55"/>
      <c r="BC973" s="3">
        <f t="shared" ca="1" si="229"/>
        <v>79514200</v>
      </c>
      <c r="BD973" s="3" t="e">
        <f t="shared" ca="1" si="230"/>
        <v>#N/A</v>
      </c>
      <c r="BE973" s="132"/>
      <c r="BF973" s="132"/>
      <c r="BG973" s="125"/>
      <c r="BJ973" s="68"/>
      <c r="BK973" s="68"/>
      <c r="BL973" s="68"/>
      <c r="BN973" s="169"/>
      <c r="BP973" s="68"/>
      <c r="BQ973" s="68"/>
      <c r="BR973" s="68"/>
      <c r="BU973" s="68"/>
      <c r="BV973" s="68"/>
      <c r="BW973" s="68"/>
      <c r="BX973" s="68"/>
      <c r="BZ973" s="237"/>
      <c r="CD973" s="237"/>
      <c r="CF973" s="68"/>
      <c r="CG973" s="68"/>
      <c r="CH973" s="237"/>
      <c r="CL973" s="237"/>
    </row>
    <row r="974" spans="1:90" x14ac:dyDescent="0.4">
      <c r="A974">
        <v>942</v>
      </c>
      <c r="B974" s="47">
        <f ca="1">IF(A974&gt;$A$8,"",OFFSET(InputPriceData!B$15,$A974+$A$11,0,1,1))</f>
        <v>43959</v>
      </c>
      <c r="C974" s="3">
        <f ca="1">IF(A974&gt;$A$8,"",OFFSET(InputPriceData!G$15,CalculationsAndCharts!$A974+$A$11,IF($C$5,8,0),1,1))</f>
        <v>76452400</v>
      </c>
      <c r="D974" s="4">
        <f ca="1">IF(A974&gt;$A$8,"",OFFSET(InputPriceData!C$15,CalculationsAndCharts!$A974+$A$11,IF($C$5,8,0),1,1))</f>
        <v>291.08999599999999</v>
      </c>
      <c r="E974" s="4">
        <f ca="1">IF(A974&gt;$A$8,"",OFFSET(InputPriceData!D$15,CalculationsAndCharts!$A974+$A$11,IF($C$5,8,0),1,1))</f>
        <v>292.95001200000002</v>
      </c>
      <c r="F974" s="4">
        <f ca="1">IF(A974&gt;$A$8,"",OFFSET(InputPriceData!E$15,CalculationsAndCharts!$A974+$A$11,IF($C$5,8,0),1,1))</f>
        <v>289.85998499999999</v>
      </c>
      <c r="G974" s="4">
        <f ca="1">IF(A974&gt;$A$8,"",OFFSET(InputPriceData!F$15,CalculationsAndCharts!$A974+$A$11,IF($C$5,8,0),1,1))</f>
        <v>292.44000199999999</v>
      </c>
      <c r="H974" s="282">
        <f t="shared" ca="1" si="217"/>
        <v>292.95001200000002</v>
      </c>
      <c r="I974" s="292">
        <f t="shared" ca="1" si="218"/>
        <v>287.67999300000002</v>
      </c>
      <c r="J974" s="50">
        <f t="shared" ca="1" si="219"/>
        <v>5.2700189999999907</v>
      </c>
      <c r="K974" s="282"/>
      <c r="L974" s="282"/>
      <c r="M974" s="292">
        <f t="shared" ca="1" si="220"/>
        <v>5.2460048021610035</v>
      </c>
      <c r="N974" s="291"/>
      <c r="P974" s="292">
        <f t="shared" ca="1" si="221"/>
        <v>287.86492470568282</v>
      </c>
      <c r="Q974" s="301">
        <f t="shared" ca="1" si="222"/>
        <v>293.11092950784382</v>
      </c>
      <c r="R974" s="301">
        <f t="shared" ca="1" si="223"/>
        <v>282.61891990352183</v>
      </c>
      <c r="S974" s="50"/>
      <c r="T974" s="292"/>
      <c r="U974" s="265"/>
      <c r="V974" s="292">
        <f t="shared" ca="1" si="224"/>
        <v>287.86492470568282</v>
      </c>
      <c r="W974" s="241">
        <f t="shared" ca="1" si="225"/>
        <v>4.5750772943171683</v>
      </c>
      <c r="X974" s="351">
        <f t="shared" ca="1" si="226"/>
        <v>20.931332248976499</v>
      </c>
      <c r="Y974" s="50">
        <f t="shared" ca="1" si="216"/>
        <v>4.6440518782410658</v>
      </c>
      <c r="Z974" s="265">
        <f t="shared" ca="1" si="227"/>
        <v>297.08405387824104</v>
      </c>
      <c r="AA974" s="265">
        <f t="shared" ca="1" si="228"/>
        <v>287.79595012175895</v>
      </c>
      <c r="AB974" s="292"/>
      <c r="AC974" s="37"/>
      <c r="AD974" s="50"/>
      <c r="AE974" s="228"/>
      <c r="AF974" s="50"/>
      <c r="AG974" s="50"/>
      <c r="AH974" s="228"/>
      <c r="AI974" s="50"/>
      <c r="AJ974" s="50"/>
      <c r="AK974" s="50"/>
      <c r="AL974" s="68"/>
      <c r="AM974" s="246"/>
      <c r="AN974" s="241"/>
      <c r="AO974" s="68"/>
      <c r="AP974" s="68"/>
      <c r="AQ974" s="241"/>
      <c r="AR974" s="241"/>
      <c r="AS974" s="228"/>
      <c r="AT974" s="194"/>
      <c r="AU974" s="37"/>
      <c r="AV974" s="68"/>
      <c r="AW974" s="228"/>
      <c r="AX974" s="241"/>
      <c r="AY974" s="38"/>
      <c r="AZ974" s="38"/>
      <c r="BA974" s="55"/>
      <c r="BB974" s="55"/>
      <c r="BC974" s="3">
        <f t="shared" ca="1" si="229"/>
        <v>76452400</v>
      </c>
      <c r="BD974" s="3" t="e">
        <f t="shared" ca="1" si="230"/>
        <v>#N/A</v>
      </c>
      <c r="BE974" s="132"/>
      <c r="BF974" s="132"/>
      <c r="BG974" s="125"/>
      <c r="BJ974" s="68"/>
      <c r="BK974" s="68"/>
      <c r="BL974" s="68"/>
      <c r="BN974" s="169"/>
      <c r="BP974" s="68"/>
      <c r="BQ974" s="68"/>
      <c r="BR974" s="68"/>
      <c r="BU974" s="68"/>
      <c r="BV974" s="68"/>
      <c r="BW974" s="68"/>
      <c r="BX974" s="68"/>
      <c r="BZ974" s="237"/>
      <c r="CD974" s="237"/>
      <c r="CF974" s="68"/>
      <c r="CG974" s="68"/>
      <c r="CH974" s="237"/>
      <c r="CL974" s="237"/>
    </row>
    <row r="975" spans="1:90" x14ac:dyDescent="0.4">
      <c r="A975">
        <v>943</v>
      </c>
      <c r="B975" s="47">
        <f ca="1">IF(A975&gt;$A$8,"",OFFSET(InputPriceData!B$15,$A975+$A$11,0,1,1))</f>
        <v>43958</v>
      </c>
      <c r="C975" s="3">
        <f ca="1">IF(A975&gt;$A$8,"",OFFSET(InputPriceData!G$15,CalculationsAndCharts!$A975+$A$11,IF($C$5,8,0),1,1))</f>
        <v>75250400</v>
      </c>
      <c r="D975" s="4">
        <f ca="1">IF(A975&gt;$A$8,"",OFFSET(InputPriceData!C$15,CalculationsAndCharts!$A975+$A$11,IF($C$5,8,0),1,1))</f>
        <v>287.75</v>
      </c>
      <c r="E975" s="4">
        <f ca="1">IF(A975&gt;$A$8,"",OFFSET(InputPriceData!D$15,CalculationsAndCharts!$A975+$A$11,IF($C$5,8,0),1,1))</f>
        <v>289.77999899999998</v>
      </c>
      <c r="F975" s="4">
        <f ca="1">IF(A975&gt;$A$8,"",OFFSET(InputPriceData!E$15,CalculationsAndCharts!$A975+$A$11,IF($C$5,8,0),1,1))</f>
        <v>287.13000499999998</v>
      </c>
      <c r="G975" s="4">
        <f ca="1">IF(A975&gt;$A$8,"",OFFSET(InputPriceData!F$15,CalculationsAndCharts!$A975+$A$11,IF($C$5,8,0),1,1))</f>
        <v>287.67999300000002</v>
      </c>
      <c r="H975" s="282">
        <f t="shared" ca="1" si="217"/>
        <v>289.77999899999998</v>
      </c>
      <c r="I975" s="292">
        <f t="shared" ca="1" si="218"/>
        <v>284.25</v>
      </c>
      <c r="J975" s="50">
        <f t="shared" ca="1" si="219"/>
        <v>5.5299989999999752</v>
      </c>
      <c r="K975" s="282"/>
      <c r="L975" s="282"/>
      <c r="M975" s="292">
        <f t="shared" ca="1" si="220"/>
        <v>5.3784446114738893</v>
      </c>
      <c r="N975" s="291"/>
      <c r="P975" s="292">
        <f t="shared" ca="1" si="221"/>
        <v>286.38969766539856</v>
      </c>
      <c r="Q975" s="301">
        <f t="shared" ca="1" si="222"/>
        <v>291.76814227687242</v>
      </c>
      <c r="R975" s="301">
        <f t="shared" ca="1" si="223"/>
        <v>281.01125305392469</v>
      </c>
      <c r="S975" s="50"/>
      <c r="T975" s="292"/>
      <c r="U975" s="265"/>
      <c r="V975" s="292">
        <f t="shared" ca="1" si="224"/>
        <v>286.38969766539856</v>
      </c>
      <c r="W975" s="241">
        <f t="shared" ca="1" si="225"/>
        <v>1.2902953346014669</v>
      </c>
      <c r="X975" s="351">
        <f t="shared" ca="1" si="226"/>
        <v>1.6648620504943115</v>
      </c>
      <c r="Y975" s="50">
        <f t="shared" ca="1" si="216"/>
        <v>4.7409169739655033</v>
      </c>
      <c r="Z975" s="265">
        <f t="shared" ca="1" si="227"/>
        <v>292.42090997396554</v>
      </c>
      <c r="AA975" s="265">
        <f t="shared" ca="1" si="228"/>
        <v>282.93907602603451</v>
      </c>
      <c r="AB975" s="292"/>
      <c r="AC975" s="37"/>
      <c r="AD975" s="50"/>
      <c r="AE975" s="228"/>
      <c r="AF975" s="50"/>
      <c r="AG975" s="50"/>
      <c r="AH975" s="228"/>
      <c r="AI975" s="50"/>
      <c r="AJ975" s="50"/>
      <c r="AK975" s="50"/>
      <c r="AL975" s="68"/>
      <c r="AM975" s="246"/>
      <c r="AN975" s="241"/>
      <c r="AO975" s="68"/>
      <c r="AP975" s="68"/>
      <c r="AQ975" s="241"/>
      <c r="AR975" s="241"/>
      <c r="AS975" s="228"/>
      <c r="AT975" s="194"/>
      <c r="AU975" s="37"/>
      <c r="AV975" s="68"/>
      <c r="AW975" s="228"/>
      <c r="AX975" s="241"/>
      <c r="AY975" s="38"/>
      <c r="AZ975" s="38"/>
      <c r="BA975" s="55"/>
      <c r="BB975" s="55"/>
      <c r="BC975" s="3">
        <f t="shared" ca="1" si="229"/>
        <v>75250400</v>
      </c>
      <c r="BD975" s="3" t="e">
        <f t="shared" ca="1" si="230"/>
        <v>#N/A</v>
      </c>
      <c r="BE975" s="132"/>
      <c r="BF975" s="132"/>
      <c r="BG975" s="125"/>
      <c r="BJ975" s="68"/>
      <c r="BK975" s="68"/>
      <c r="BL975" s="68"/>
      <c r="BN975" s="169"/>
      <c r="BP975" s="68"/>
      <c r="BQ975" s="68"/>
      <c r="BR975" s="68"/>
      <c r="BU975" s="68"/>
      <c r="BV975" s="68"/>
      <c r="BW975" s="68"/>
      <c r="BX975" s="68"/>
      <c r="BZ975" s="237"/>
      <c r="CD975" s="237"/>
      <c r="CF975" s="68"/>
      <c r="CG975" s="68"/>
      <c r="CH975" s="237"/>
      <c r="CL975" s="237"/>
    </row>
    <row r="976" spans="1:90" x14ac:dyDescent="0.4">
      <c r="A976">
        <v>944</v>
      </c>
      <c r="B976" s="47">
        <f ca="1">IF(A976&gt;$A$8,"",OFFSET(InputPriceData!B$15,$A976+$A$11,0,1,1))</f>
        <v>43957</v>
      </c>
      <c r="C976" s="3">
        <f ca="1">IF(A976&gt;$A$8,"",OFFSET(InputPriceData!G$15,CalculationsAndCharts!$A976+$A$11,IF($C$5,8,0),1,1))</f>
        <v>73632600</v>
      </c>
      <c r="D976" s="4">
        <f ca="1">IF(A976&gt;$A$8,"",OFFSET(InputPriceData!C$15,CalculationsAndCharts!$A976+$A$11,IF($C$5,8,0),1,1))</f>
        <v>288.040009</v>
      </c>
      <c r="E976" s="4">
        <f ca="1">IF(A976&gt;$A$8,"",OFFSET(InputPriceData!D$15,CalculationsAndCharts!$A976+$A$11,IF($C$5,8,0),1,1))</f>
        <v>288.459991</v>
      </c>
      <c r="F976" s="4">
        <f ca="1">IF(A976&gt;$A$8,"",OFFSET(InputPriceData!E$15,CalculationsAndCharts!$A976+$A$11,IF($C$5,8,0),1,1))</f>
        <v>283.77999899999998</v>
      </c>
      <c r="G976" s="4">
        <f ca="1">IF(A976&gt;$A$8,"",OFFSET(InputPriceData!F$15,CalculationsAndCharts!$A976+$A$11,IF($C$5,8,0),1,1))</f>
        <v>284.25</v>
      </c>
      <c r="H976" s="282">
        <f t="shared" ca="1" si="217"/>
        <v>288.459991</v>
      </c>
      <c r="I976" s="292">
        <f t="shared" ca="1" si="218"/>
        <v>283.77999899999998</v>
      </c>
      <c r="J976" s="50">
        <f t="shared" ca="1" si="219"/>
        <v>4.679992000000027</v>
      </c>
      <c r="K976" s="282"/>
      <c r="L976" s="282"/>
      <c r="M976" s="292">
        <f t="shared" ca="1" si="220"/>
        <v>5.7344313984599209</v>
      </c>
      <c r="N976" s="291"/>
      <c r="P976" s="292">
        <f t="shared" ca="1" si="221"/>
        <v>286.57958301231901</v>
      </c>
      <c r="Q976" s="301">
        <f t="shared" ca="1" si="222"/>
        <v>292.31401441077895</v>
      </c>
      <c r="R976" s="301">
        <f t="shared" ca="1" si="223"/>
        <v>280.84515161385906</v>
      </c>
      <c r="S976" s="50"/>
      <c r="T976" s="292"/>
      <c r="U976" s="265"/>
      <c r="V976" s="292">
        <f t="shared" ca="1" si="224"/>
        <v>286.57958301231901</v>
      </c>
      <c r="W976" s="241">
        <f t="shared" ca="1" si="225"/>
        <v>-2.3295830123190058</v>
      </c>
      <c r="X976" s="351">
        <f t="shared" ca="1" si="226"/>
        <v>5.4269570112852934</v>
      </c>
      <c r="Y976" s="50">
        <f t="shared" ca="1" si="216"/>
        <v>5.0786002662993699</v>
      </c>
      <c r="Z976" s="265">
        <f t="shared" ca="1" si="227"/>
        <v>289.32860026629936</v>
      </c>
      <c r="AA976" s="265">
        <f t="shared" ca="1" si="228"/>
        <v>279.17139973370064</v>
      </c>
      <c r="AB976" s="292"/>
      <c r="AC976" s="37"/>
      <c r="AD976" s="50"/>
      <c r="AE976" s="228"/>
      <c r="AF976" s="50"/>
      <c r="AG976" s="50"/>
      <c r="AH976" s="228"/>
      <c r="AI976" s="50"/>
      <c r="AJ976" s="50"/>
      <c r="AK976" s="50"/>
      <c r="AL976" s="68"/>
      <c r="AM976" s="246"/>
      <c r="AN976" s="241"/>
      <c r="AO976" s="68"/>
      <c r="AP976" s="68"/>
      <c r="AQ976" s="241"/>
      <c r="AR976" s="241"/>
      <c r="AS976" s="228"/>
      <c r="AT976" s="194"/>
      <c r="AU976" s="37"/>
      <c r="AV976" s="68"/>
      <c r="AW976" s="228"/>
      <c r="AX976" s="241"/>
      <c r="AY976" s="38"/>
      <c r="AZ976" s="38"/>
      <c r="BA976" s="55"/>
      <c r="BB976" s="55"/>
      <c r="BC976" s="3" t="e">
        <f t="shared" ca="1" si="229"/>
        <v>#N/A</v>
      </c>
      <c r="BD976" s="3">
        <f t="shared" ca="1" si="230"/>
        <v>73632600</v>
      </c>
      <c r="BE976" s="132"/>
      <c r="BF976" s="132"/>
      <c r="BG976" s="125"/>
      <c r="BJ976" s="68"/>
      <c r="BK976" s="68"/>
      <c r="BL976" s="68"/>
      <c r="BN976" s="169"/>
      <c r="BP976" s="68"/>
      <c r="BQ976" s="68"/>
      <c r="BR976" s="68"/>
      <c r="BU976" s="68"/>
      <c r="BV976" s="68"/>
      <c r="BW976" s="68"/>
      <c r="BX976" s="68"/>
      <c r="BZ976" s="237"/>
      <c r="CD976" s="237"/>
      <c r="CF976" s="68"/>
      <c r="CG976" s="68"/>
      <c r="CH976" s="237"/>
      <c r="CL976" s="237"/>
    </row>
    <row r="977" spans="1:90" x14ac:dyDescent="0.4">
      <c r="A977">
        <v>945</v>
      </c>
      <c r="B977" s="47">
        <f ca="1">IF(A977&gt;$A$8,"",OFFSET(InputPriceData!B$15,$A977+$A$11,0,1,1))</f>
        <v>43956</v>
      </c>
      <c r="C977" s="3">
        <f ca="1">IF(A977&gt;$A$8,"",OFFSET(InputPriceData!G$15,CalculationsAndCharts!$A977+$A$11,IF($C$5,8,0),1,1))</f>
        <v>79569900</v>
      </c>
      <c r="D977" s="4">
        <f ca="1">IF(A977&gt;$A$8,"",OFFSET(InputPriceData!C$15,CalculationsAndCharts!$A977+$A$11,IF($C$5,8,0),1,1))</f>
        <v>286.64001500000001</v>
      </c>
      <c r="E977" s="4">
        <f ca="1">IF(A977&gt;$A$8,"",OFFSET(InputPriceData!D$15,CalculationsAndCharts!$A977+$A$11,IF($C$5,8,0),1,1))</f>
        <v>289.25</v>
      </c>
      <c r="F977" s="4">
        <f ca="1">IF(A977&gt;$A$8,"",OFFSET(InputPriceData!E$15,CalculationsAndCharts!$A977+$A$11,IF($C$5,8,0),1,1))</f>
        <v>283.709991</v>
      </c>
      <c r="G977" s="4">
        <f ca="1">IF(A977&gt;$A$8,"",OFFSET(InputPriceData!F$15,CalculationsAndCharts!$A977+$A$11,IF($C$5,8,0),1,1))</f>
        <v>286.19000199999999</v>
      </c>
      <c r="H977" s="282">
        <f t="shared" ca="1" si="217"/>
        <v>289.25</v>
      </c>
      <c r="I977" s="292">
        <f t="shared" ca="1" si="218"/>
        <v>283.57000699999998</v>
      </c>
      <c r="J977" s="50">
        <f t="shared" ca="1" si="219"/>
        <v>5.6799930000000245</v>
      </c>
      <c r="K977" s="282"/>
      <c r="L977" s="282"/>
      <c r="M977" s="292">
        <f t="shared" ca="1" si="220"/>
        <v>6.1746383451626183</v>
      </c>
      <c r="N977" s="291"/>
      <c r="P977" s="292">
        <f t="shared" ca="1" si="221"/>
        <v>287.17070876287744</v>
      </c>
      <c r="Q977" s="301">
        <f t="shared" ca="1" si="222"/>
        <v>293.34534710804007</v>
      </c>
      <c r="R977" s="301">
        <f t="shared" ca="1" si="223"/>
        <v>280.9960704177148</v>
      </c>
      <c r="S977" s="50"/>
      <c r="T977" s="292"/>
      <c r="U977" s="265"/>
      <c r="V977" s="292">
        <f t="shared" ca="1" si="224"/>
        <v>287.17070876287744</v>
      </c>
      <c r="W977" s="241">
        <f t="shared" ca="1" si="225"/>
        <v>-0.98070676287744618</v>
      </c>
      <c r="X977" s="351">
        <f t="shared" ca="1" si="226"/>
        <v>0.96178575475355943</v>
      </c>
      <c r="Y977" s="50">
        <f t="shared" ca="1" si="216"/>
        <v>5.1478900006656971</v>
      </c>
      <c r="Z977" s="265">
        <f t="shared" ca="1" si="227"/>
        <v>291.3378920006657</v>
      </c>
      <c r="AA977" s="265">
        <f t="shared" ca="1" si="228"/>
        <v>281.04211199933428</v>
      </c>
      <c r="AB977" s="292"/>
      <c r="AC977" s="37"/>
      <c r="AD977" s="50"/>
      <c r="AE977" s="228"/>
      <c r="AF977" s="50"/>
      <c r="AG977" s="50"/>
      <c r="AH977" s="228"/>
      <c r="AI977" s="50"/>
      <c r="AJ977" s="50"/>
      <c r="AK977" s="50"/>
      <c r="AL977" s="68"/>
      <c r="AM977" s="246"/>
      <c r="AN977" s="241"/>
      <c r="AO977" s="68"/>
      <c r="AP977" s="68"/>
      <c r="AQ977" s="241"/>
      <c r="AR977" s="241"/>
      <c r="AS977" s="228"/>
      <c r="AT977" s="194"/>
      <c r="AU977" s="37"/>
      <c r="AV977" s="68"/>
      <c r="AW977" s="228"/>
      <c r="AX977" s="241"/>
      <c r="AY977" s="38"/>
      <c r="AZ977" s="38"/>
      <c r="BA977" s="55"/>
      <c r="BB977" s="55"/>
      <c r="BC977" s="3">
        <f t="shared" ca="1" si="229"/>
        <v>79569900</v>
      </c>
      <c r="BD977" s="3" t="e">
        <f t="shared" ca="1" si="230"/>
        <v>#N/A</v>
      </c>
      <c r="BE977" s="132"/>
      <c r="BF977" s="132"/>
      <c r="BG977" s="125"/>
      <c r="BJ977" s="68"/>
      <c r="BK977" s="68"/>
      <c r="BL977" s="68"/>
      <c r="BN977" s="169"/>
      <c r="BP977" s="68"/>
      <c r="BQ977" s="68"/>
      <c r="BR977" s="68"/>
      <c r="BU977" s="68"/>
      <c r="BV977" s="68"/>
      <c r="BW977" s="68"/>
      <c r="BX977" s="68"/>
      <c r="BZ977" s="237"/>
      <c r="CD977" s="237"/>
      <c r="CF977" s="68"/>
      <c r="CG977" s="68"/>
      <c r="CH977" s="237"/>
      <c r="CL977" s="237"/>
    </row>
    <row r="978" spans="1:90" x14ac:dyDescent="0.4">
      <c r="A978">
        <v>946</v>
      </c>
      <c r="B978" s="47">
        <f ca="1">IF(A978&gt;$A$8,"",OFFSET(InputPriceData!B$15,$A978+$A$11,0,1,1))</f>
        <v>43955</v>
      </c>
      <c r="C978" s="3">
        <f ca="1">IF(A978&gt;$A$8,"",OFFSET(InputPriceData!G$15,CalculationsAndCharts!$A978+$A$11,IF($C$5,8,0),1,1))</f>
        <v>80873200</v>
      </c>
      <c r="D978" s="4">
        <f ca="1">IF(A978&gt;$A$8,"",OFFSET(InputPriceData!C$15,CalculationsAndCharts!$A978+$A$11,IF($C$5,8,0),1,1))</f>
        <v>280.73998999999998</v>
      </c>
      <c r="E978" s="4">
        <f ca="1">IF(A978&gt;$A$8,"",OFFSET(InputPriceData!D$15,CalculationsAndCharts!$A978+$A$11,IF($C$5,8,0),1,1))</f>
        <v>283.89999399999999</v>
      </c>
      <c r="F978" s="4">
        <f ca="1">IF(A978&gt;$A$8,"",OFFSET(InputPriceData!E$15,CalculationsAndCharts!$A978+$A$11,IF($C$5,8,0),1,1))</f>
        <v>279.13000499999998</v>
      </c>
      <c r="G978" s="4">
        <f ca="1">IF(A978&gt;$A$8,"",OFFSET(InputPriceData!F$15,CalculationsAndCharts!$A978+$A$11,IF($C$5,8,0),1,1))</f>
        <v>283.57000699999998</v>
      </c>
      <c r="H978" s="282">
        <f t="shared" ca="1" si="217"/>
        <v>283.89999399999999</v>
      </c>
      <c r="I978" s="292">
        <f t="shared" ca="1" si="218"/>
        <v>279.13000499999998</v>
      </c>
      <c r="J978" s="50">
        <f t="shared" ca="1" si="219"/>
        <v>4.7699890000000096</v>
      </c>
      <c r="K978" s="282"/>
      <c r="L978" s="282"/>
      <c r="M978" s="292">
        <f t="shared" ca="1" si="220"/>
        <v>6.7161009475256011</v>
      </c>
      <c r="N978" s="291"/>
      <c r="P978" s="292">
        <f t="shared" ca="1" si="221"/>
        <v>288.02130363344281</v>
      </c>
      <c r="Q978" s="301">
        <f t="shared" ca="1" si="222"/>
        <v>294.73740458096842</v>
      </c>
      <c r="R978" s="301">
        <f t="shared" ca="1" si="223"/>
        <v>281.30520268591721</v>
      </c>
      <c r="S978" s="50"/>
      <c r="T978" s="292"/>
      <c r="U978" s="265"/>
      <c r="V978" s="292">
        <f t="shared" ca="1" si="224"/>
        <v>288.02130363344281</v>
      </c>
      <c r="W978" s="241">
        <f t="shared" ca="1" si="225"/>
        <v>-4.451296633442837</v>
      </c>
      <c r="X978" s="351">
        <f t="shared" ca="1" si="226"/>
        <v>19.814041718899535</v>
      </c>
      <c r="Y978" s="50">
        <f t="shared" ca="1" si="216"/>
        <v>5.4992741597830861</v>
      </c>
      <c r="Z978" s="265">
        <f t="shared" ca="1" si="227"/>
        <v>289.06928115978309</v>
      </c>
      <c r="AA978" s="265">
        <f t="shared" ca="1" si="228"/>
        <v>278.07073284021686</v>
      </c>
      <c r="AB978" s="292"/>
      <c r="AC978" s="37"/>
      <c r="AD978" s="50"/>
      <c r="AE978" s="228"/>
      <c r="AF978" s="50"/>
      <c r="AG978" s="50"/>
      <c r="AH978" s="228"/>
      <c r="AI978" s="50"/>
      <c r="AJ978" s="50"/>
      <c r="AK978" s="50"/>
      <c r="AL978" s="68"/>
      <c r="AM978" s="246"/>
      <c r="AN978" s="241"/>
      <c r="AO978" s="68"/>
      <c r="AP978" s="68"/>
      <c r="AQ978" s="241"/>
      <c r="AR978" s="241"/>
      <c r="AS978" s="228"/>
      <c r="AT978" s="194"/>
      <c r="AU978" s="37"/>
      <c r="AV978" s="68"/>
      <c r="AW978" s="228"/>
      <c r="AX978" s="241"/>
      <c r="AY978" s="38"/>
      <c r="AZ978" s="38"/>
      <c r="BA978" s="55"/>
      <c r="BB978" s="55"/>
      <c r="BC978" s="3">
        <f t="shared" ca="1" si="229"/>
        <v>80873200</v>
      </c>
      <c r="BD978" s="3" t="e">
        <f t="shared" ca="1" si="230"/>
        <v>#N/A</v>
      </c>
      <c r="BE978" s="132"/>
      <c r="BF978" s="132"/>
      <c r="BG978" s="125"/>
      <c r="BJ978" s="68"/>
      <c r="BK978" s="68"/>
      <c r="BL978" s="68"/>
      <c r="BN978" s="169"/>
      <c r="BP978" s="68"/>
      <c r="BQ978" s="68"/>
      <c r="BR978" s="68"/>
      <c r="BU978" s="68"/>
      <c r="BV978" s="68"/>
      <c r="BW978" s="68"/>
      <c r="BX978" s="68"/>
      <c r="BZ978" s="237"/>
      <c r="CD978" s="237"/>
      <c r="CF978" s="68"/>
      <c r="CG978" s="68"/>
      <c r="CH978" s="237"/>
      <c r="CL978" s="237"/>
    </row>
    <row r="979" spans="1:90" x14ac:dyDescent="0.4">
      <c r="A979">
        <v>947</v>
      </c>
      <c r="B979" s="47">
        <f ca="1">IF(A979&gt;$A$8,"",OFFSET(InputPriceData!B$15,$A979+$A$11,0,1,1))</f>
        <v>43952</v>
      </c>
      <c r="C979" s="3">
        <f ca="1">IF(A979&gt;$A$8,"",OFFSET(InputPriceData!G$15,CalculationsAndCharts!$A979+$A$11,IF($C$5,8,0),1,1))</f>
        <v>125180000</v>
      </c>
      <c r="D979" s="4">
        <f ca="1">IF(A979&gt;$A$8,"",OFFSET(InputPriceData!C$15,CalculationsAndCharts!$A979+$A$11,IF($C$5,8,0),1,1))</f>
        <v>285.30999800000001</v>
      </c>
      <c r="E979" s="4">
        <f ca="1">IF(A979&gt;$A$8,"",OFFSET(InputPriceData!D$15,CalculationsAndCharts!$A979+$A$11,IF($C$5,8,0),1,1))</f>
        <v>290.66000400000001</v>
      </c>
      <c r="F979" s="4">
        <f ca="1">IF(A979&gt;$A$8,"",OFFSET(InputPriceData!E$15,CalculationsAndCharts!$A979+$A$11,IF($C$5,8,0),1,1))</f>
        <v>281.51998900000001</v>
      </c>
      <c r="G979" s="4">
        <f ca="1">IF(A979&gt;$A$8,"",OFFSET(InputPriceData!F$15,CalculationsAndCharts!$A979+$A$11,IF($C$5,8,0),1,1))</f>
        <v>282.790009</v>
      </c>
      <c r="H979" s="282">
        <f t="shared" ca="1" si="217"/>
        <v>290.66000400000001</v>
      </c>
      <c r="I979" s="292">
        <f t="shared" ca="1" si="218"/>
        <v>281.51998900000001</v>
      </c>
      <c r="J979" s="50">
        <f t="shared" ca="1" si="219"/>
        <v>9.1400150000000053</v>
      </c>
      <c r="K979" s="282"/>
      <c r="L979" s="282"/>
      <c r="M979" s="292">
        <f t="shared" ca="1" si="220"/>
        <v>6.5156984792531123</v>
      </c>
      <c r="N979" s="291"/>
      <c r="P979" s="292">
        <f t="shared" ca="1" si="221"/>
        <v>289.80662745269984</v>
      </c>
      <c r="Q979" s="301">
        <f t="shared" ca="1" si="222"/>
        <v>296.32232593195295</v>
      </c>
      <c r="R979" s="301">
        <f t="shared" ca="1" si="223"/>
        <v>283.29092897344674</v>
      </c>
      <c r="S979" s="50"/>
      <c r="T979" s="292"/>
      <c r="U979" s="265"/>
      <c r="V979" s="292">
        <f t="shared" ca="1" si="224"/>
        <v>289.80662745269984</v>
      </c>
      <c r="W979" s="241">
        <f t="shared" ca="1" si="225"/>
        <v>-7.016618452699845</v>
      </c>
      <c r="X979" s="351">
        <f t="shared" ca="1" si="226"/>
        <v>49.232934510767969</v>
      </c>
      <c r="Y979" s="50">
        <f t="shared" ca="1" si="216"/>
        <v>5.5820054345298837</v>
      </c>
      <c r="Z979" s="265">
        <f t="shared" ca="1" si="227"/>
        <v>288.37201443452989</v>
      </c>
      <c r="AA979" s="265">
        <f t="shared" ca="1" si="228"/>
        <v>277.20800356547011</v>
      </c>
      <c r="AB979" s="292"/>
      <c r="AC979" s="37"/>
      <c r="AD979" s="50"/>
      <c r="AE979" s="228"/>
      <c r="AF979" s="50"/>
      <c r="AG979" s="50"/>
      <c r="AH979" s="228"/>
      <c r="AI979" s="50"/>
      <c r="AJ979" s="50"/>
      <c r="AK979" s="50"/>
      <c r="AL979" s="68"/>
      <c r="AM979" s="246"/>
      <c r="AN979" s="241"/>
      <c r="AO979" s="68"/>
      <c r="AP979" s="68"/>
      <c r="AQ979" s="241"/>
      <c r="AR979" s="241"/>
      <c r="AS979" s="228"/>
      <c r="AT979" s="194"/>
      <c r="AU979" s="37"/>
      <c r="AV979" s="68"/>
      <c r="AW979" s="228"/>
      <c r="AX979" s="241"/>
      <c r="AY979" s="38"/>
      <c r="AZ979" s="38"/>
      <c r="BA979" s="55"/>
      <c r="BB979" s="55"/>
      <c r="BC979" s="3" t="e">
        <f t="shared" ca="1" si="229"/>
        <v>#N/A</v>
      </c>
      <c r="BD979" s="3">
        <f t="shared" ca="1" si="230"/>
        <v>125180000</v>
      </c>
      <c r="BE979" s="132"/>
      <c r="BF979" s="132"/>
      <c r="BG979" s="125"/>
      <c r="BJ979" s="68"/>
      <c r="BK979" s="68"/>
      <c r="BL979" s="68"/>
      <c r="BN979" s="169"/>
      <c r="BP979" s="68"/>
      <c r="BQ979" s="68"/>
      <c r="BR979" s="68"/>
      <c r="BU979" s="68"/>
      <c r="BV979" s="68"/>
      <c r="BW979" s="68"/>
      <c r="BX979" s="68"/>
      <c r="BZ979" s="237"/>
      <c r="CD979" s="237"/>
      <c r="CF979" s="68"/>
      <c r="CG979" s="68"/>
      <c r="CH979" s="237"/>
      <c r="CL979" s="237"/>
    </row>
    <row r="980" spans="1:90" x14ac:dyDescent="0.4">
      <c r="A980">
        <v>948</v>
      </c>
      <c r="B980" s="47">
        <f ca="1">IF(A980&gt;$A$8,"",OFFSET(InputPriceData!B$15,$A980+$A$11,0,1,1))</f>
        <v>43951</v>
      </c>
      <c r="C980" s="3">
        <f ca="1">IF(A980&gt;$A$8,"",OFFSET(InputPriceData!G$15,CalculationsAndCharts!$A980+$A$11,IF($C$5,8,0),1,1))</f>
        <v>122901700</v>
      </c>
      <c r="D980" s="4">
        <f ca="1">IF(A980&gt;$A$8,"",OFFSET(InputPriceData!C$15,CalculationsAndCharts!$A980+$A$11,IF($C$5,8,0),1,1))</f>
        <v>291.709991</v>
      </c>
      <c r="E980" s="4">
        <f ca="1">IF(A980&gt;$A$8,"",OFFSET(InputPriceData!D$15,CalculationsAndCharts!$A980+$A$11,IF($C$5,8,0),1,1))</f>
        <v>293.32000699999998</v>
      </c>
      <c r="F980" s="4">
        <f ca="1">IF(A980&gt;$A$8,"",OFFSET(InputPriceData!E$15,CalculationsAndCharts!$A980+$A$11,IF($C$5,8,0),1,1))</f>
        <v>288.58999599999999</v>
      </c>
      <c r="G980" s="4">
        <f ca="1">IF(A980&gt;$A$8,"",OFFSET(InputPriceData!F$15,CalculationsAndCharts!$A980+$A$11,IF($C$5,8,0),1,1))</f>
        <v>290.48001099999999</v>
      </c>
      <c r="H980" s="282">
        <f t="shared" ca="1" si="217"/>
        <v>293.32000699999998</v>
      </c>
      <c r="I980" s="292">
        <f t="shared" ca="1" si="218"/>
        <v>288.58999599999999</v>
      </c>
      <c r="J980" s="50">
        <f t="shared" ca="1" si="219"/>
        <v>4.7300109999999904</v>
      </c>
      <c r="K980" s="282"/>
      <c r="L980" s="282"/>
      <c r="M980" s="292">
        <f t="shared" ca="1" si="220"/>
        <v>6.267288829636235</v>
      </c>
      <c r="N980" s="291"/>
      <c r="P980" s="292">
        <f t="shared" ca="1" si="221"/>
        <v>290.05454075451297</v>
      </c>
      <c r="Q980" s="301">
        <f t="shared" ca="1" si="222"/>
        <v>296.32182958414921</v>
      </c>
      <c r="R980" s="301">
        <f t="shared" ca="1" si="223"/>
        <v>283.78725192487673</v>
      </c>
      <c r="S980" s="50"/>
      <c r="T980" s="292"/>
      <c r="U980" s="265"/>
      <c r="V980" s="292">
        <f t="shared" ca="1" si="224"/>
        <v>290.05454075451297</v>
      </c>
      <c r="W980" s="241">
        <f t="shared" ca="1" si="225"/>
        <v>0.42547024548701984</v>
      </c>
      <c r="X980" s="351">
        <f t="shared" ca="1" si="226"/>
        <v>0.18102492979478493</v>
      </c>
      <c r="Y980" s="50">
        <f t="shared" ca="1" si="216"/>
        <v>5.4062484814708736</v>
      </c>
      <c r="Z980" s="265">
        <f t="shared" ca="1" si="227"/>
        <v>295.88625948147086</v>
      </c>
      <c r="AA980" s="265">
        <f t="shared" ca="1" si="228"/>
        <v>285.07376251852912</v>
      </c>
      <c r="AB980" s="292"/>
      <c r="AC980" s="37"/>
      <c r="AD980" s="50"/>
      <c r="AE980" s="228"/>
      <c r="AF980" s="50"/>
      <c r="AG980" s="50"/>
      <c r="AH980" s="228"/>
      <c r="AI980" s="50"/>
      <c r="AJ980" s="50"/>
      <c r="AK980" s="50"/>
      <c r="AL980" s="68"/>
      <c r="AM980" s="246"/>
      <c r="AN980" s="241"/>
      <c r="AO980" s="68"/>
      <c r="AP980" s="68"/>
      <c r="AQ980" s="241"/>
      <c r="AR980" s="241"/>
      <c r="AS980" s="228"/>
      <c r="AT980" s="194"/>
      <c r="AU980" s="37"/>
      <c r="AV980" s="68"/>
      <c r="AW980" s="228"/>
      <c r="AX980" s="241"/>
      <c r="AY980" s="38"/>
      <c r="AZ980" s="38"/>
      <c r="BA980" s="55"/>
      <c r="BB980" s="55"/>
      <c r="BC980" s="3" t="e">
        <f t="shared" ca="1" si="229"/>
        <v>#N/A</v>
      </c>
      <c r="BD980" s="3">
        <f t="shared" ca="1" si="230"/>
        <v>122901700</v>
      </c>
      <c r="BE980" s="132"/>
      <c r="BF980" s="132"/>
      <c r="BG980" s="125"/>
      <c r="BJ980" s="68"/>
      <c r="BK980" s="68"/>
      <c r="BL980" s="68"/>
      <c r="BN980" s="169"/>
      <c r="BP980" s="68"/>
      <c r="BQ980" s="68"/>
      <c r="BR980" s="68"/>
      <c r="BU980" s="68"/>
      <c r="BV980" s="68"/>
      <c r="BW980" s="68"/>
      <c r="BX980" s="68"/>
      <c r="BZ980" s="237"/>
      <c r="CD980" s="237"/>
      <c r="CF980" s="68"/>
      <c r="CG980" s="68"/>
      <c r="CH980" s="237"/>
      <c r="CL980" s="237"/>
    </row>
    <row r="981" spans="1:90" x14ac:dyDescent="0.4">
      <c r="A981">
        <v>949</v>
      </c>
      <c r="B981" s="47">
        <f ca="1">IF(A981&gt;$A$8,"",OFFSET(InputPriceData!B$15,$A981+$A$11,0,1,1))</f>
        <v>43950</v>
      </c>
      <c r="C981" s="3">
        <f ca="1">IF(A981&gt;$A$8,"",OFFSET(InputPriceData!G$15,CalculationsAndCharts!$A981+$A$11,IF($C$5,8,0),1,1))</f>
        <v>118745600</v>
      </c>
      <c r="D981" s="4">
        <f ca="1">IF(A981&gt;$A$8,"",OFFSET(InputPriceData!C$15,CalculationsAndCharts!$A981+$A$11,IF($C$5,8,0),1,1))</f>
        <v>291.52999899999998</v>
      </c>
      <c r="E981" s="4">
        <f ca="1">IF(A981&gt;$A$8,"",OFFSET(InputPriceData!D$15,CalculationsAndCharts!$A981+$A$11,IF($C$5,8,0),1,1))</f>
        <v>294.88000499999998</v>
      </c>
      <c r="F981" s="4">
        <f ca="1">IF(A981&gt;$A$8,"",OFFSET(InputPriceData!E$15,CalculationsAndCharts!$A981+$A$11,IF($C$5,8,0),1,1))</f>
        <v>290.41000400000001</v>
      </c>
      <c r="G981" s="4">
        <f ca="1">IF(A981&gt;$A$8,"",OFFSET(InputPriceData!F$15,CalculationsAndCharts!$A981+$A$11,IF($C$5,8,0),1,1))</f>
        <v>293.209991</v>
      </c>
      <c r="H981" s="282">
        <f t="shared" ca="1" si="217"/>
        <v>294.88000499999998</v>
      </c>
      <c r="I981" s="292">
        <f t="shared" ca="1" si="218"/>
        <v>285.73001099999999</v>
      </c>
      <c r="J981" s="50">
        <f t="shared" ca="1" si="219"/>
        <v>9.1499939999999924</v>
      </c>
      <c r="K981" s="282"/>
      <c r="L981" s="282"/>
      <c r="M981" s="292">
        <f t="shared" ca="1" si="220"/>
        <v>5.9597345344281756</v>
      </c>
      <c r="N981" s="291"/>
      <c r="P981" s="292">
        <f t="shared" ca="1" si="221"/>
        <v>287.42693339306004</v>
      </c>
      <c r="Q981" s="301">
        <f t="shared" ca="1" si="222"/>
        <v>293.38666792748819</v>
      </c>
      <c r="R981" s="301">
        <f t="shared" ca="1" si="223"/>
        <v>281.46719885863189</v>
      </c>
      <c r="S981" s="50"/>
      <c r="T981" s="292"/>
      <c r="U981" s="265"/>
      <c r="V981" s="292">
        <f t="shared" ca="1" si="224"/>
        <v>287.42693339306004</v>
      </c>
      <c r="W981" s="241">
        <f t="shared" ca="1" si="225"/>
        <v>5.7830576069399626</v>
      </c>
      <c r="X981" s="351">
        <f t="shared" ca="1" si="226"/>
        <v>33.443755285186164</v>
      </c>
      <c r="Y981" s="50">
        <f t="shared" ca="1" si="216"/>
        <v>5.8447452335737378</v>
      </c>
      <c r="Z981" s="265">
        <f t="shared" ca="1" si="227"/>
        <v>299.05473623357375</v>
      </c>
      <c r="AA981" s="265">
        <f t="shared" ca="1" si="228"/>
        <v>287.36524576642626</v>
      </c>
      <c r="AB981" s="292"/>
      <c r="AC981" s="37"/>
      <c r="AD981" s="50"/>
      <c r="AE981" s="228"/>
      <c r="AF981" s="50"/>
      <c r="AG981" s="50"/>
      <c r="AH981" s="228"/>
      <c r="AI981" s="50"/>
      <c r="AJ981" s="50"/>
      <c r="AK981" s="50"/>
      <c r="AL981" s="68"/>
      <c r="AM981" s="246"/>
      <c r="AN981" s="241"/>
      <c r="AO981" s="68"/>
      <c r="AP981" s="68"/>
      <c r="AQ981" s="241"/>
      <c r="AR981" s="241"/>
      <c r="AS981" s="228"/>
      <c r="AT981" s="194"/>
      <c r="AU981" s="37"/>
      <c r="AV981" s="68"/>
      <c r="AW981" s="228"/>
      <c r="AX981" s="241"/>
      <c r="AY981" s="38"/>
      <c r="AZ981" s="38"/>
      <c r="BA981" s="55"/>
      <c r="BB981" s="55"/>
      <c r="BC981" s="3">
        <f t="shared" ca="1" si="229"/>
        <v>118745600</v>
      </c>
      <c r="BD981" s="3" t="e">
        <f t="shared" ca="1" si="230"/>
        <v>#N/A</v>
      </c>
      <c r="BE981" s="132"/>
      <c r="BF981" s="132"/>
      <c r="BG981" s="125"/>
      <c r="BJ981" s="68"/>
      <c r="BK981" s="68"/>
      <c r="BL981" s="68"/>
      <c r="BN981" s="169"/>
      <c r="BP981" s="68"/>
      <c r="BQ981" s="68"/>
      <c r="BR981" s="68"/>
      <c r="BU981" s="68"/>
      <c r="BV981" s="68"/>
      <c r="BW981" s="68"/>
      <c r="BX981" s="68"/>
      <c r="BZ981" s="237"/>
      <c r="CD981" s="237"/>
      <c r="CF981" s="68"/>
      <c r="CG981" s="68"/>
      <c r="CH981" s="237"/>
      <c r="CL981" s="237"/>
    </row>
    <row r="982" spans="1:90" x14ac:dyDescent="0.4">
      <c r="A982">
        <v>950</v>
      </c>
      <c r="B982" s="47">
        <f ca="1">IF(A982&gt;$A$8,"",OFFSET(InputPriceData!B$15,$A982+$A$11,0,1,1))</f>
        <v>43949</v>
      </c>
      <c r="C982" s="3">
        <f ca="1">IF(A982&gt;$A$8,"",OFFSET(InputPriceData!G$15,CalculationsAndCharts!$A982+$A$11,IF($C$5,8,0),1,1))</f>
        <v>105270000</v>
      </c>
      <c r="D982" s="4">
        <f ca="1">IF(A982&gt;$A$8,"",OFFSET(InputPriceData!C$15,CalculationsAndCharts!$A982+$A$11,IF($C$5,8,0),1,1))</f>
        <v>291.01998900000001</v>
      </c>
      <c r="E982" s="4">
        <f ca="1">IF(A982&gt;$A$8,"",OFFSET(InputPriceData!D$15,CalculationsAndCharts!$A982+$A$11,IF($C$5,8,0),1,1))</f>
        <v>291.39999399999999</v>
      </c>
      <c r="F982" s="4">
        <f ca="1">IF(A982&gt;$A$8,"",OFFSET(InputPriceData!E$15,CalculationsAndCharts!$A982+$A$11,IF($C$5,8,0),1,1))</f>
        <v>285.39999399999999</v>
      </c>
      <c r="G982" s="4">
        <f ca="1">IF(A982&gt;$A$8,"",OFFSET(InputPriceData!F$15,CalculationsAndCharts!$A982+$A$11,IF($C$5,8,0),1,1))</f>
        <v>285.73001099999999</v>
      </c>
      <c r="H982" s="282">
        <f t="shared" ca="1" si="217"/>
        <v>291.39999399999999</v>
      </c>
      <c r="I982" s="292">
        <f t="shared" ca="1" si="218"/>
        <v>285.39999399999999</v>
      </c>
      <c r="J982" s="50">
        <f t="shared" ca="1" si="219"/>
        <v>6</v>
      </c>
      <c r="K982" s="282"/>
      <c r="L982" s="282"/>
      <c r="M982" s="292">
        <f t="shared" ca="1" si="220"/>
        <v>5.2849291562408212</v>
      </c>
      <c r="N982" s="291"/>
      <c r="P982" s="292">
        <f t="shared" ca="1" si="221"/>
        <v>285.05607497181273</v>
      </c>
      <c r="Q982" s="301">
        <f t="shared" ca="1" si="222"/>
        <v>290.34100412805356</v>
      </c>
      <c r="R982" s="301">
        <f t="shared" ca="1" si="223"/>
        <v>279.77114581557191</v>
      </c>
      <c r="S982" s="50"/>
      <c r="T982" s="292"/>
      <c r="U982" s="265"/>
      <c r="V982" s="292">
        <f t="shared" ca="1" si="224"/>
        <v>285.05607497181273</v>
      </c>
      <c r="W982" s="241">
        <f t="shared" ca="1" si="225"/>
        <v>0.6739360281872564</v>
      </c>
      <c r="X982" s="351">
        <f t="shared" ca="1" si="226"/>
        <v>0.45418977008881445</v>
      </c>
      <c r="Y982" s="50">
        <f t="shared" ca="1" si="216"/>
        <v>5.7259101350224979</v>
      </c>
      <c r="Z982" s="265">
        <f t="shared" ca="1" si="227"/>
        <v>291.45592113502249</v>
      </c>
      <c r="AA982" s="265">
        <f t="shared" ca="1" si="228"/>
        <v>280.00410086497749</v>
      </c>
      <c r="AB982" s="292"/>
      <c r="AC982" s="37"/>
      <c r="AD982" s="50"/>
      <c r="AE982" s="228"/>
      <c r="AF982" s="50"/>
      <c r="AG982" s="50"/>
      <c r="AH982" s="228"/>
      <c r="AI982" s="50"/>
      <c r="AJ982" s="50"/>
      <c r="AK982" s="50"/>
      <c r="AL982" s="68"/>
      <c r="AM982" s="246"/>
      <c r="AN982" s="241"/>
      <c r="AO982" s="68"/>
      <c r="AP982" s="68"/>
      <c r="AQ982" s="241"/>
      <c r="AR982" s="241"/>
      <c r="AS982" s="228"/>
      <c r="AT982" s="194"/>
      <c r="AU982" s="37"/>
      <c r="AV982" s="68"/>
      <c r="AW982" s="228"/>
      <c r="AX982" s="241"/>
      <c r="AY982" s="38"/>
      <c r="AZ982" s="38"/>
      <c r="BA982" s="55"/>
      <c r="BB982" s="55"/>
      <c r="BC982" s="3" t="e">
        <f t="shared" ca="1" si="229"/>
        <v>#N/A</v>
      </c>
      <c r="BD982" s="3">
        <f t="shared" ca="1" si="230"/>
        <v>105270000</v>
      </c>
      <c r="BE982" s="132"/>
      <c r="BF982" s="132"/>
      <c r="BG982" s="125"/>
      <c r="BJ982" s="68"/>
      <c r="BK982" s="68"/>
      <c r="BL982" s="68"/>
      <c r="BN982" s="169"/>
      <c r="BP982" s="68"/>
      <c r="BQ982" s="68"/>
      <c r="BR982" s="68"/>
      <c r="BU982" s="68"/>
      <c r="BV982" s="68"/>
      <c r="BW982" s="68"/>
      <c r="BX982" s="68"/>
      <c r="BZ982" s="237"/>
      <c r="CD982" s="237"/>
      <c r="CF982" s="68"/>
      <c r="CG982" s="68"/>
      <c r="CH982" s="237"/>
      <c r="CL982" s="237"/>
    </row>
    <row r="983" spans="1:90" x14ac:dyDescent="0.4">
      <c r="A983">
        <v>951</v>
      </c>
      <c r="B983" s="47">
        <f ca="1">IF(A983&gt;$A$8,"",OFFSET(InputPriceData!B$15,$A983+$A$11,0,1,1))</f>
        <v>43948</v>
      </c>
      <c r="C983" s="3">
        <f ca="1">IF(A983&gt;$A$8,"",OFFSET(InputPriceData!G$15,CalculationsAndCharts!$A983+$A$11,IF($C$5,8,0),1,1))</f>
        <v>77896600</v>
      </c>
      <c r="D983" s="4">
        <f ca="1">IF(A983&gt;$A$8,"",OFFSET(InputPriceData!C$15,CalculationsAndCharts!$A983+$A$11,IF($C$5,8,0),1,1))</f>
        <v>285.11999500000002</v>
      </c>
      <c r="E983" s="4">
        <f ca="1">IF(A983&gt;$A$8,"",OFFSET(InputPriceData!D$15,CalculationsAndCharts!$A983+$A$11,IF($C$5,8,0),1,1))</f>
        <v>288.26998900000001</v>
      </c>
      <c r="F983" s="4">
        <f ca="1">IF(A983&gt;$A$8,"",OFFSET(InputPriceData!E$15,CalculationsAndCharts!$A983+$A$11,IF($C$5,8,0),1,1))</f>
        <v>284.61999500000002</v>
      </c>
      <c r="G983" s="4">
        <f ca="1">IF(A983&gt;$A$8,"",OFFSET(InputPriceData!F$15,CalculationsAndCharts!$A983+$A$11,IF($C$5,8,0),1,1))</f>
        <v>287.04998799999998</v>
      </c>
      <c r="H983" s="282">
        <f t="shared" ca="1" si="217"/>
        <v>288.26998900000001</v>
      </c>
      <c r="I983" s="292">
        <f t="shared" ca="1" si="218"/>
        <v>282.97000100000002</v>
      </c>
      <c r="J983" s="50">
        <f t="shared" ca="1" si="219"/>
        <v>5.2999879999999848</v>
      </c>
      <c r="K983" s="282"/>
      <c r="L983" s="282"/>
      <c r="M983" s="292">
        <f t="shared" ca="1" si="220"/>
        <v>5.4728921392197112</v>
      </c>
      <c r="N983" s="291"/>
      <c r="P983" s="292">
        <f t="shared" ca="1" si="221"/>
        <v>283.43590771698348</v>
      </c>
      <c r="Q983" s="301">
        <f t="shared" ca="1" si="222"/>
        <v>288.90879985620319</v>
      </c>
      <c r="R983" s="301">
        <f t="shared" ca="1" si="223"/>
        <v>277.96301557776377</v>
      </c>
      <c r="S983" s="50"/>
      <c r="T983" s="292"/>
      <c r="U983" s="265"/>
      <c r="V983" s="292">
        <f t="shared" ca="1" si="224"/>
        <v>283.43590771698348</v>
      </c>
      <c r="W983" s="241">
        <f t="shared" ca="1" si="225"/>
        <v>3.6140802830165057</v>
      </c>
      <c r="X983" s="351">
        <f t="shared" ca="1" si="226"/>
        <v>13.061576292088667</v>
      </c>
      <c r="Y983" s="50">
        <f t="shared" ca="1" si="216"/>
        <v>6.3052389242116416</v>
      </c>
      <c r="Z983" s="265">
        <f t="shared" ca="1" si="227"/>
        <v>293.35522692421165</v>
      </c>
      <c r="AA983" s="265">
        <f t="shared" ca="1" si="228"/>
        <v>280.74474907578832</v>
      </c>
      <c r="AB983" s="292"/>
      <c r="AC983" s="37"/>
      <c r="AD983" s="50"/>
      <c r="AE983" s="228"/>
      <c r="AF983" s="50"/>
      <c r="AG983" s="50"/>
      <c r="AH983" s="228"/>
      <c r="AI983" s="50"/>
      <c r="AJ983" s="50"/>
      <c r="AK983" s="50"/>
      <c r="AL983" s="68"/>
      <c r="AM983" s="246"/>
      <c r="AN983" s="241"/>
      <c r="AO983" s="68"/>
      <c r="AP983" s="68"/>
      <c r="AQ983" s="241"/>
      <c r="AR983" s="241"/>
      <c r="AS983" s="228"/>
      <c r="AT983" s="194"/>
      <c r="AU983" s="37"/>
      <c r="AV983" s="68"/>
      <c r="AW983" s="228"/>
      <c r="AX983" s="241"/>
      <c r="AY983" s="38"/>
      <c r="AZ983" s="38"/>
      <c r="BA983" s="55"/>
      <c r="BB983" s="55"/>
      <c r="BC983" s="3">
        <f t="shared" ca="1" si="229"/>
        <v>77896600</v>
      </c>
      <c r="BD983" s="3" t="e">
        <f t="shared" ca="1" si="230"/>
        <v>#N/A</v>
      </c>
      <c r="BE983" s="132"/>
      <c r="BF983" s="132"/>
      <c r="BG983" s="125"/>
      <c r="BJ983" s="68"/>
      <c r="BK983" s="68"/>
      <c r="BL983" s="68"/>
      <c r="BN983" s="169"/>
      <c r="BP983" s="68"/>
      <c r="BQ983" s="68"/>
      <c r="BR983" s="68"/>
      <c r="BU983" s="68"/>
      <c r="BV983" s="68"/>
      <c r="BW983" s="68"/>
      <c r="BX983" s="68"/>
      <c r="BZ983" s="237"/>
      <c r="CD983" s="237"/>
      <c r="CF983" s="68"/>
      <c r="CG983" s="68"/>
      <c r="CH983" s="237"/>
      <c r="CL983" s="237"/>
    </row>
    <row r="984" spans="1:90" x14ac:dyDescent="0.4">
      <c r="A984">
        <v>952</v>
      </c>
      <c r="B984" s="47">
        <f ca="1">IF(A984&gt;$A$8,"",OFFSET(InputPriceData!B$15,$A984+$A$11,0,1,1))</f>
        <v>43945</v>
      </c>
      <c r="C984" s="3">
        <f ca="1">IF(A984&gt;$A$8,"",OFFSET(InputPriceData!G$15,CalculationsAndCharts!$A984+$A$11,IF($C$5,8,0),1,1))</f>
        <v>85063200</v>
      </c>
      <c r="D984" s="4">
        <f ca="1">IF(A984&gt;$A$8,"",OFFSET(InputPriceData!C$15,CalculationsAndCharts!$A984+$A$11,IF($C$5,8,0),1,1))</f>
        <v>280.73001099999999</v>
      </c>
      <c r="E984" s="4">
        <f ca="1">IF(A984&gt;$A$8,"",OFFSET(InputPriceData!D$15,CalculationsAndCharts!$A984+$A$11,IF($C$5,8,0),1,1))</f>
        <v>283.70001200000002</v>
      </c>
      <c r="F984" s="4">
        <f ca="1">IF(A984&gt;$A$8,"",OFFSET(InputPriceData!E$15,CalculationsAndCharts!$A984+$A$11,IF($C$5,8,0),1,1))</f>
        <v>278.5</v>
      </c>
      <c r="G984" s="4">
        <f ca="1">IF(A984&gt;$A$8,"",OFFSET(InputPriceData!F$15,CalculationsAndCharts!$A984+$A$11,IF($C$5,8,0),1,1))</f>
        <v>282.97000100000002</v>
      </c>
      <c r="H984" s="282">
        <f t="shared" ca="1" si="217"/>
        <v>283.70001200000002</v>
      </c>
      <c r="I984" s="292">
        <f t="shared" ca="1" si="218"/>
        <v>278.5</v>
      </c>
      <c r="J984" s="50">
        <f t="shared" ca="1" si="219"/>
        <v>5.2000120000000152</v>
      </c>
      <c r="K984" s="282"/>
      <c r="L984" s="282"/>
      <c r="M984" s="292">
        <f t="shared" ca="1" si="220"/>
        <v>5.9868638097196785</v>
      </c>
      <c r="N984" s="291"/>
      <c r="P984" s="292">
        <f t="shared" ca="1" si="221"/>
        <v>281.9603735427263</v>
      </c>
      <c r="Q984" s="301">
        <f t="shared" ca="1" si="222"/>
        <v>287.947237352446</v>
      </c>
      <c r="R984" s="301">
        <f t="shared" ca="1" si="223"/>
        <v>275.97350973300661</v>
      </c>
      <c r="S984" s="50"/>
      <c r="T984" s="292"/>
      <c r="U984" s="265"/>
      <c r="V984" s="292">
        <f t="shared" ca="1" si="224"/>
        <v>281.9603735427263</v>
      </c>
      <c r="W984" s="241">
        <f t="shared" ca="1" si="225"/>
        <v>1.0096274572737229</v>
      </c>
      <c r="X984" s="351">
        <f t="shared" ca="1" si="226"/>
        <v>1.0193476024810033</v>
      </c>
      <c r="Y984" s="50">
        <f t="shared" ca="1" si="216"/>
        <v>6.6304616764477577</v>
      </c>
      <c r="Z984" s="265">
        <f t="shared" ca="1" si="227"/>
        <v>289.60046267644776</v>
      </c>
      <c r="AA984" s="265">
        <f t="shared" ca="1" si="228"/>
        <v>276.33953932355229</v>
      </c>
      <c r="AB984" s="292"/>
      <c r="AC984" s="37"/>
      <c r="AD984" s="50"/>
      <c r="AE984" s="228"/>
      <c r="AF984" s="50"/>
      <c r="AG984" s="50"/>
      <c r="AH984" s="228"/>
      <c r="AI984" s="50"/>
      <c r="AJ984" s="50"/>
      <c r="AK984" s="50"/>
      <c r="AL984" s="68"/>
      <c r="AM984" s="246"/>
      <c r="AN984" s="241"/>
      <c r="AO984" s="68"/>
      <c r="AP984" s="68"/>
      <c r="AQ984" s="241"/>
      <c r="AR984" s="241"/>
      <c r="AS984" s="228"/>
      <c r="AT984" s="194"/>
      <c r="AU984" s="37"/>
      <c r="AV984" s="68"/>
      <c r="AW984" s="228"/>
      <c r="AX984" s="241"/>
      <c r="AY984" s="38"/>
      <c r="AZ984" s="38"/>
      <c r="BA984" s="55"/>
      <c r="BB984" s="55"/>
      <c r="BC984" s="3">
        <f t="shared" ca="1" si="229"/>
        <v>85063200</v>
      </c>
      <c r="BD984" s="3" t="e">
        <f t="shared" ca="1" si="230"/>
        <v>#N/A</v>
      </c>
      <c r="BE984" s="132"/>
      <c r="BF984" s="132"/>
      <c r="BG984" s="125"/>
      <c r="BJ984" s="68"/>
      <c r="BK984" s="68"/>
      <c r="BL984" s="68"/>
      <c r="BN984" s="169"/>
      <c r="BP984" s="68"/>
      <c r="BQ984" s="68"/>
      <c r="BR984" s="68"/>
      <c r="BU984" s="68"/>
      <c r="BV984" s="68"/>
      <c r="BW984" s="68"/>
      <c r="BX984" s="68"/>
      <c r="BZ984" s="237"/>
      <c r="CD984" s="237"/>
      <c r="CF984" s="68"/>
      <c r="CG984" s="68"/>
      <c r="CH984" s="237"/>
      <c r="CL984" s="237"/>
    </row>
    <row r="985" spans="1:90" x14ac:dyDescent="0.4">
      <c r="A985">
        <v>953</v>
      </c>
      <c r="B985" s="47">
        <f ca="1">IF(A985&gt;$A$8,"",OFFSET(InputPriceData!B$15,$A985+$A$11,0,1,1))</f>
        <v>43944</v>
      </c>
      <c r="C985" s="3">
        <f ca="1">IF(A985&gt;$A$8,"",OFFSET(InputPriceData!G$15,CalculationsAndCharts!$A985+$A$11,IF($C$5,8,0),1,1))</f>
        <v>104709700</v>
      </c>
      <c r="D985" s="4">
        <f ca="1">IF(A985&gt;$A$8,"",OFFSET(InputPriceData!C$15,CalculationsAndCharts!$A985+$A$11,IF($C$5,8,0),1,1))</f>
        <v>280.48998999999998</v>
      </c>
      <c r="E985" s="4">
        <f ca="1">IF(A985&gt;$A$8,"",OFFSET(InputPriceData!D$15,CalculationsAndCharts!$A985+$A$11,IF($C$5,8,0),1,1))</f>
        <v>283.94000199999999</v>
      </c>
      <c r="F985" s="4">
        <f ca="1">IF(A985&gt;$A$8,"",OFFSET(InputPriceData!E$15,CalculationsAndCharts!$A985+$A$11,IF($C$5,8,0),1,1))</f>
        <v>278.75</v>
      </c>
      <c r="G985" s="4">
        <f ca="1">IF(A985&gt;$A$8,"",OFFSET(InputPriceData!F$15,CalculationsAndCharts!$A985+$A$11,IF($C$5,8,0),1,1))</f>
        <v>279.07998700000002</v>
      </c>
      <c r="H985" s="282">
        <f t="shared" ca="1" si="217"/>
        <v>283.94000199999999</v>
      </c>
      <c r="I985" s="292">
        <f t="shared" ca="1" si="218"/>
        <v>278.75</v>
      </c>
      <c r="J985" s="50">
        <f t="shared" ca="1" si="219"/>
        <v>5.1900019999999927</v>
      </c>
      <c r="K985" s="282"/>
      <c r="L985" s="282"/>
      <c r="M985" s="292">
        <f t="shared" ca="1" si="220"/>
        <v>6.7248691616863256</v>
      </c>
      <c r="N985" s="291"/>
      <c r="P985" s="292">
        <f t="shared" ca="1" si="221"/>
        <v>282.01856438057933</v>
      </c>
      <c r="Q985" s="301">
        <f t="shared" ca="1" si="222"/>
        <v>288.74343354226568</v>
      </c>
      <c r="R985" s="301">
        <f t="shared" ca="1" si="223"/>
        <v>275.29369521889299</v>
      </c>
      <c r="S985" s="50"/>
      <c r="T985" s="292"/>
      <c r="U985" s="265"/>
      <c r="V985" s="292">
        <f t="shared" ca="1" si="224"/>
        <v>282.01856438057933</v>
      </c>
      <c r="W985" s="241">
        <f t="shared" ca="1" si="225"/>
        <v>-2.9385773805793178</v>
      </c>
      <c r="X985" s="351">
        <f t="shared" ca="1" si="226"/>
        <v>8.6352370216524044</v>
      </c>
      <c r="Y985" s="50">
        <f t="shared" ca="1" si="216"/>
        <v>8.7525179402210433</v>
      </c>
      <c r="Z985" s="265">
        <f t="shared" ca="1" si="227"/>
        <v>287.83250494022104</v>
      </c>
      <c r="AA985" s="265">
        <f t="shared" ca="1" si="228"/>
        <v>270.32746905977899</v>
      </c>
      <c r="AB985" s="292"/>
      <c r="AC985" s="37"/>
      <c r="AD985" s="50"/>
      <c r="AE985" s="228"/>
      <c r="AF985" s="50"/>
      <c r="AG985" s="50"/>
      <c r="AH985" s="228"/>
      <c r="AI985" s="50"/>
      <c r="AJ985" s="50"/>
      <c r="AK985" s="50"/>
      <c r="AL985" s="68"/>
      <c r="AM985" s="246"/>
      <c r="AN985" s="241"/>
      <c r="AO985" s="68"/>
      <c r="AP985" s="68"/>
      <c r="AQ985" s="241"/>
      <c r="AR985" s="241"/>
      <c r="AS985" s="228"/>
      <c r="AT985" s="194"/>
      <c r="AU985" s="37"/>
      <c r="AV985" s="68"/>
      <c r="AW985" s="228"/>
      <c r="AX985" s="241"/>
      <c r="AY985" s="38"/>
      <c r="AZ985" s="38"/>
      <c r="BA985" s="55"/>
      <c r="BB985" s="55"/>
      <c r="BC985" s="3" t="e">
        <f t="shared" ca="1" si="229"/>
        <v>#N/A</v>
      </c>
      <c r="BD985" s="3">
        <f t="shared" ca="1" si="230"/>
        <v>104709700</v>
      </c>
      <c r="BE985" s="132"/>
      <c r="BF985" s="132"/>
      <c r="BG985" s="125"/>
      <c r="BJ985" s="68"/>
      <c r="BK985" s="68"/>
      <c r="BL985" s="68"/>
      <c r="BN985" s="169"/>
      <c r="BP985" s="68"/>
      <c r="BQ985" s="68"/>
      <c r="BR985" s="68"/>
      <c r="BU985" s="68"/>
      <c r="BV985" s="68"/>
      <c r="BW985" s="68"/>
      <c r="BX985" s="68"/>
      <c r="BZ985" s="237"/>
      <c r="CD985" s="237"/>
      <c r="CF985" s="68"/>
      <c r="CG985" s="68"/>
      <c r="CH985" s="237"/>
      <c r="CL985" s="237"/>
    </row>
    <row r="986" spans="1:90" x14ac:dyDescent="0.4">
      <c r="A986">
        <v>954</v>
      </c>
      <c r="B986" s="47">
        <f ca="1">IF(A986&gt;$A$8,"",OFFSET(InputPriceData!B$15,$A986+$A$11,0,1,1))</f>
        <v>43943</v>
      </c>
      <c r="C986" s="3">
        <f ca="1">IF(A986&gt;$A$8,"",OFFSET(InputPriceData!G$15,CalculationsAndCharts!$A986+$A$11,IF($C$5,8,0),1,1))</f>
        <v>92951600</v>
      </c>
      <c r="D986" s="4">
        <f ca="1">IF(A986&gt;$A$8,"",OFFSET(InputPriceData!C$15,CalculationsAndCharts!$A986+$A$11,IF($C$5,8,0),1,1))</f>
        <v>278.35000600000001</v>
      </c>
      <c r="E986" s="4">
        <f ca="1">IF(A986&gt;$A$8,"",OFFSET(InputPriceData!D$15,CalculationsAndCharts!$A986+$A$11,IF($C$5,8,0),1,1))</f>
        <v>281</v>
      </c>
      <c r="F986" s="4">
        <f ca="1">IF(A986&gt;$A$8,"",OFFSET(InputPriceData!E$15,CalculationsAndCharts!$A986+$A$11,IF($C$5,8,0),1,1))</f>
        <v>276.91000400000001</v>
      </c>
      <c r="G986" s="4">
        <f ca="1">IF(A986&gt;$A$8,"",OFFSET(InputPriceData!F$15,CalculationsAndCharts!$A986+$A$11,IF($C$5,8,0),1,1))</f>
        <v>279.10000600000001</v>
      </c>
      <c r="H986" s="282">
        <f t="shared" ca="1" si="217"/>
        <v>281</v>
      </c>
      <c r="I986" s="292">
        <f t="shared" ca="1" si="218"/>
        <v>273.040009</v>
      </c>
      <c r="J986" s="50">
        <f t="shared" ca="1" si="219"/>
        <v>7.9599910000000023</v>
      </c>
      <c r="K986" s="282"/>
      <c r="L986" s="282"/>
      <c r="M986" s="292">
        <f t="shared" ca="1" si="220"/>
        <v>7.0003521249322294</v>
      </c>
      <c r="N986" s="291"/>
      <c r="P986" s="292">
        <f t="shared" ca="1" si="221"/>
        <v>282.94987936057998</v>
      </c>
      <c r="Q986" s="301">
        <f t="shared" ca="1" si="222"/>
        <v>289.95023148551223</v>
      </c>
      <c r="R986" s="301">
        <f t="shared" ca="1" si="223"/>
        <v>275.94952723564774</v>
      </c>
      <c r="S986" s="50"/>
      <c r="T986" s="292"/>
      <c r="U986" s="265"/>
      <c r="V986" s="292">
        <f t="shared" ca="1" si="224"/>
        <v>282.94987936057998</v>
      </c>
      <c r="W986" s="241">
        <f t="shared" ca="1" si="225"/>
        <v>-3.8498733605799771</v>
      </c>
      <c r="X986" s="351">
        <f t="shared" ca="1" si="226"/>
        <v>14.821524892503366</v>
      </c>
      <c r="Y986" s="50">
        <f t="shared" ca="1" si="216"/>
        <v>9.7274602311592062</v>
      </c>
      <c r="Z986" s="265">
        <f t="shared" ca="1" si="227"/>
        <v>288.82746623115924</v>
      </c>
      <c r="AA986" s="265">
        <f t="shared" ca="1" si="228"/>
        <v>269.37254576884078</v>
      </c>
      <c r="AB986" s="292"/>
      <c r="AC986" s="37"/>
      <c r="AD986" s="50"/>
      <c r="AE986" s="228"/>
      <c r="AF986" s="50"/>
      <c r="AG986" s="50"/>
      <c r="AH986" s="228"/>
      <c r="AI986" s="50"/>
      <c r="AJ986" s="50"/>
      <c r="AK986" s="50"/>
      <c r="AL986" s="68"/>
      <c r="AM986" s="246"/>
      <c r="AN986" s="241"/>
      <c r="AO986" s="68"/>
      <c r="AP986" s="68"/>
      <c r="AQ986" s="241"/>
      <c r="AR986" s="241"/>
      <c r="AS986" s="228"/>
      <c r="AT986" s="194"/>
      <c r="AU986" s="37"/>
      <c r="AV986" s="68"/>
      <c r="AW986" s="228"/>
      <c r="AX986" s="241"/>
      <c r="AY986" s="38"/>
      <c r="AZ986" s="38"/>
      <c r="BA986" s="55"/>
      <c r="BB986" s="55"/>
      <c r="BC986" s="3">
        <f t="shared" ca="1" si="229"/>
        <v>92951600</v>
      </c>
      <c r="BD986" s="3" t="e">
        <f t="shared" ca="1" si="230"/>
        <v>#N/A</v>
      </c>
      <c r="BE986" s="132"/>
      <c r="BF986" s="132"/>
      <c r="BG986" s="125"/>
      <c r="BJ986" s="68"/>
      <c r="BK986" s="68"/>
      <c r="BL986" s="68"/>
      <c r="BN986" s="169"/>
      <c r="BP986" s="68"/>
      <c r="BQ986" s="68"/>
      <c r="BR986" s="68"/>
      <c r="BU986" s="68"/>
      <c r="BV986" s="68"/>
      <c r="BW986" s="68"/>
      <c r="BX986" s="68"/>
      <c r="BZ986" s="237"/>
      <c r="CD986" s="237"/>
      <c r="CF986" s="68"/>
      <c r="CG986" s="68"/>
      <c r="CH986" s="237"/>
      <c r="CL986" s="237"/>
    </row>
    <row r="987" spans="1:90" x14ac:dyDescent="0.4">
      <c r="A987">
        <v>955</v>
      </c>
      <c r="B987" s="47">
        <f ca="1">IF(A987&gt;$A$8,"",OFFSET(InputPriceData!B$15,$A987+$A$11,0,1,1))</f>
        <v>43942</v>
      </c>
      <c r="C987" s="3">
        <f ca="1">IF(A987&gt;$A$8,"",OFFSET(InputPriceData!G$15,CalculationsAndCharts!$A987+$A$11,IF($C$5,8,0),1,1))</f>
        <v>126385700</v>
      </c>
      <c r="D987" s="4">
        <f ca="1">IF(A987&gt;$A$8,"",OFFSET(InputPriceData!C$15,CalculationsAndCharts!$A987+$A$11,IF($C$5,8,0),1,1))</f>
        <v>276.73001099999999</v>
      </c>
      <c r="E987" s="4">
        <f ca="1">IF(A987&gt;$A$8,"",OFFSET(InputPriceData!D$15,CalculationsAndCharts!$A987+$A$11,IF($C$5,8,0),1,1))</f>
        <v>278.040009</v>
      </c>
      <c r="F987" s="4">
        <f ca="1">IF(A987&gt;$A$8,"",OFFSET(InputPriceData!E$15,CalculationsAndCharts!$A987+$A$11,IF($C$5,8,0),1,1))</f>
        <v>272.01998900000001</v>
      </c>
      <c r="G987" s="4">
        <f ca="1">IF(A987&gt;$A$8,"",OFFSET(InputPriceData!F$15,CalculationsAndCharts!$A987+$A$11,IF($C$5,8,0),1,1))</f>
        <v>273.040009</v>
      </c>
      <c r="H987" s="282">
        <f t="shared" ca="1" si="217"/>
        <v>281.58999599999999</v>
      </c>
      <c r="I987" s="292">
        <f t="shared" ca="1" si="218"/>
        <v>272.01998900000001</v>
      </c>
      <c r="J987" s="50">
        <f t="shared" ca="1" si="219"/>
        <v>9.5700069999999755</v>
      </c>
      <c r="K987" s="282"/>
      <c r="L987" s="282"/>
      <c r="M987" s="292">
        <f t="shared" ca="1" si="220"/>
        <v>6.2875970766133404</v>
      </c>
      <c r="N987" s="291"/>
      <c r="P987" s="292">
        <f t="shared" ca="1" si="221"/>
        <v>285.42945695948288</v>
      </c>
      <c r="Q987" s="301">
        <f t="shared" ca="1" si="222"/>
        <v>291.71705403609621</v>
      </c>
      <c r="R987" s="301">
        <f t="shared" ca="1" si="223"/>
        <v>279.14185988286954</v>
      </c>
      <c r="S987" s="50"/>
      <c r="T987" s="292"/>
      <c r="U987" s="265"/>
      <c r="V987" s="292">
        <f t="shared" ca="1" si="224"/>
        <v>285.42945695948288</v>
      </c>
      <c r="W987" s="241">
        <f t="shared" ca="1" si="225"/>
        <v>-12.389447959482879</v>
      </c>
      <c r="X987" s="351">
        <f t="shared" ca="1" si="226"/>
        <v>153.49842074073447</v>
      </c>
      <c r="Y987" s="50">
        <f t="shared" ca="1" si="216"/>
        <v>10.706600690294067</v>
      </c>
      <c r="Z987" s="265">
        <f t="shared" ca="1" si="227"/>
        <v>283.74660969029406</v>
      </c>
      <c r="AA987" s="265">
        <f t="shared" ca="1" si="228"/>
        <v>262.33340830970593</v>
      </c>
      <c r="AB987" s="292"/>
      <c r="AC987" s="37"/>
      <c r="AD987" s="50"/>
      <c r="AE987" s="228"/>
      <c r="AF987" s="50"/>
      <c r="AG987" s="50"/>
      <c r="AH987" s="228"/>
      <c r="AI987" s="50"/>
      <c r="AJ987" s="50"/>
      <c r="AK987" s="50"/>
      <c r="AL987" s="68"/>
      <c r="AM987" s="246"/>
      <c r="AN987" s="241"/>
      <c r="AO987" s="68"/>
      <c r="AP987" s="68"/>
      <c r="AQ987" s="241"/>
      <c r="AR987" s="241"/>
      <c r="AS987" s="228"/>
      <c r="AT987" s="194"/>
      <c r="AU987" s="37"/>
      <c r="AV987" s="68"/>
      <c r="AW987" s="228"/>
      <c r="AX987" s="241"/>
      <c r="AY987" s="38"/>
      <c r="AZ987" s="38"/>
      <c r="BA987" s="55"/>
      <c r="BB987" s="55"/>
      <c r="BC987" s="3" t="e">
        <f t="shared" ca="1" si="229"/>
        <v>#N/A</v>
      </c>
      <c r="BD987" s="3">
        <f t="shared" ca="1" si="230"/>
        <v>126385700</v>
      </c>
      <c r="BE987" s="132"/>
      <c r="BF987" s="132"/>
      <c r="BG987" s="125"/>
      <c r="BJ987" s="68"/>
      <c r="BK987" s="68"/>
      <c r="BL987" s="68"/>
      <c r="BN987" s="169"/>
      <c r="BP987" s="68"/>
      <c r="BQ987" s="68"/>
      <c r="BR987" s="68"/>
      <c r="BU987" s="68"/>
      <c r="BV987" s="68"/>
      <c r="BW987" s="68"/>
      <c r="BX987" s="68"/>
      <c r="BZ987" s="237"/>
      <c r="CD987" s="237"/>
      <c r="CF987" s="68"/>
      <c r="CG987" s="68"/>
      <c r="CH987" s="237"/>
      <c r="CL987" s="237"/>
    </row>
    <row r="988" spans="1:90" x14ac:dyDescent="0.4">
      <c r="A988">
        <v>956</v>
      </c>
      <c r="B988" s="47">
        <f ca="1">IF(A988&gt;$A$8,"",OFFSET(InputPriceData!B$15,$A988+$A$11,0,1,1))</f>
        <v>43941</v>
      </c>
      <c r="C988" s="3">
        <f ca="1">IF(A988&gt;$A$8,"",OFFSET(InputPriceData!G$15,CalculationsAndCharts!$A988+$A$11,IF($C$5,8,0),1,1))</f>
        <v>100109300</v>
      </c>
      <c r="D988" s="4">
        <f ca="1">IF(A988&gt;$A$8,"",OFFSET(InputPriceData!C$15,CalculationsAndCharts!$A988+$A$11,IF($C$5,8,0),1,1))</f>
        <v>282.60998499999999</v>
      </c>
      <c r="E988" s="4">
        <f ca="1">IF(A988&gt;$A$8,"",OFFSET(InputPriceData!D$15,CalculationsAndCharts!$A988+$A$11,IF($C$5,8,0),1,1))</f>
        <v>286.790009</v>
      </c>
      <c r="F988" s="4">
        <f ca="1">IF(A988&gt;$A$8,"",OFFSET(InputPriceData!E$15,CalculationsAndCharts!$A988+$A$11,IF($C$5,8,0),1,1))</f>
        <v>281.35000600000001</v>
      </c>
      <c r="G988" s="4">
        <f ca="1">IF(A988&gt;$A$8,"",OFFSET(InputPriceData!F$15,CalculationsAndCharts!$A988+$A$11,IF($C$5,8,0),1,1))</f>
        <v>281.58999599999999</v>
      </c>
      <c r="H988" s="282">
        <f t="shared" ca="1" si="217"/>
        <v>286.790009</v>
      </c>
      <c r="I988" s="292">
        <f t="shared" ca="1" si="218"/>
        <v>281.35000600000001</v>
      </c>
      <c r="J988" s="50">
        <f t="shared" ca="1" si="219"/>
        <v>5.4400029999999902</v>
      </c>
      <c r="K988" s="282"/>
      <c r="L988" s="282"/>
      <c r="M988" s="292">
        <f t="shared" ca="1" si="220"/>
        <v>6.1085106577187425</v>
      </c>
      <c r="N988" s="291"/>
      <c r="P988" s="292">
        <f t="shared" ca="1" si="221"/>
        <v>287.52305906584445</v>
      </c>
      <c r="Q988" s="301">
        <f t="shared" ca="1" si="222"/>
        <v>293.63156972356319</v>
      </c>
      <c r="R988" s="301">
        <f t="shared" ca="1" si="223"/>
        <v>281.41454840812571</v>
      </c>
      <c r="S988" s="50"/>
      <c r="T988" s="292"/>
      <c r="U988" s="265"/>
      <c r="V988" s="292">
        <f t="shared" ca="1" si="224"/>
        <v>287.52305906584445</v>
      </c>
      <c r="W988" s="241">
        <f t="shared" ca="1" si="225"/>
        <v>-5.9330630658444647</v>
      </c>
      <c r="X988" s="351">
        <f t="shared" ca="1" si="226"/>
        <v>35.201237343287723</v>
      </c>
      <c r="Y988" s="50">
        <f t="shared" ca="1" si="216"/>
        <v>10.344423456094457</v>
      </c>
      <c r="Z988" s="265">
        <f t="shared" ca="1" si="227"/>
        <v>291.93441945609442</v>
      </c>
      <c r="AA988" s="265">
        <f t="shared" ca="1" si="228"/>
        <v>271.24557254390555</v>
      </c>
      <c r="AB988" s="292"/>
      <c r="AC988" s="37"/>
      <c r="AD988" s="50"/>
      <c r="AE988" s="228"/>
      <c r="AF988" s="50"/>
      <c r="AG988" s="50"/>
      <c r="AH988" s="228"/>
      <c r="AI988" s="50"/>
      <c r="AJ988" s="50"/>
      <c r="AK988" s="50"/>
      <c r="AL988" s="68"/>
      <c r="AM988" s="246"/>
      <c r="AN988" s="241"/>
      <c r="AO988" s="68"/>
      <c r="AP988" s="68"/>
      <c r="AQ988" s="241"/>
      <c r="AR988" s="241"/>
      <c r="AS988" s="228"/>
      <c r="AT988" s="194"/>
      <c r="AU988" s="37"/>
      <c r="AV988" s="68"/>
      <c r="AW988" s="228"/>
      <c r="AX988" s="241"/>
      <c r="AY988" s="38"/>
      <c r="AZ988" s="38"/>
      <c r="BA988" s="55"/>
      <c r="BB988" s="55"/>
      <c r="BC988" s="3" t="e">
        <f t="shared" ca="1" si="229"/>
        <v>#N/A</v>
      </c>
      <c r="BD988" s="3">
        <f t="shared" ca="1" si="230"/>
        <v>100109300</v>
      </c>
      <c r="BE988" s="132"/>
      <c r="BF988" s="132"/>
      <c r="BG988" s="125"/>
      <c r="BJ988" s="68"/>
      <c r="BK988" s="68"/>
      <c r="BL988" s="68"/>
      <c r="BN988" s="169"/>
      <c r="BP988" s="68"/>
      <c r="BQ988" s="68"/>
      <c r="BR988" s="68"/>
      <c r="BU988" s="68"/>
      <c r="BV988" s="68"/>
      <c r="BW988" s="68"/>
      <c r="BX988" s="68"/>
      <c r="BZ988" s="237"/>
      <c r="CD988" s="237"/>
      <c r="CF988" s="68"/>
      <c r="CG988" s="68"/>
      <c r="CH988" s="237"/>
      <c r="CL988" s="237"/>
    </row>
    <row r="989" spans="1:90" x14ac:dyDescent="0.4">
      <c r="A989">
        <v>957</v>
      </c>
      <c r="B989" s="47">
        <f ca="1">IF(A989&gt;$A$8,"",OFFSET(InputPriceData!B$15,$A989+$A$11,0,1,1))</f>
        <v>43938</v>
      </c>
      <c r="C989" s="3">
        <f ca="1">IF(A989&gt;$A$8,"",OFFSET(InputPriceData!G$15,CalculationsAndCharts!$A989+$A$11,IF($C$5,8,0),1,1))</f>
        <v>146684800</v>
      </c>
      <c r="D989" s="4">
        <f ca="1">IF(A989&gt;$A$8,"",OFFSET(InputPriceData!C$15,CalculationsAndCharts!$A989+$A$11,IF($C$5,8,0),1,1))</f>
        <v>285.38000499999998</v>
      </c>
      <c r="E989" s="4">
        <f ca="1">IF(A989&gt;$A$8,"",OFFSET(InputPriceData!D$15,CalculationsAndCharts!$A989+$A$11,IF($C$5,8,0),1,1))</f>
        <v>287.29998799999998</v>
      </c>
      <c r="F989" s="4">
        <f ca="1">IF(A989&gt;$A$8,"",OFFSET(InputPriceData!E$15,CalculationsAndCharts!$A989+$A$11,IF($C$5,8,0),1,1))</f>
        <v>282.39999399999999</v>
      </c>
      <c r="G989" s="4">
        <f ca="1">IF(A989&gt;$A$8,"",OFFSET(InputPriceData!F$15,CalculationsAndCharts!$A989+$A$11,IF($C$5,8,0),1,1))</f>
        <v>286.64001500000001</v>
      </c>
      <c r="H989" s="282">
        <f t="shared" ca="1" si="217"/>
        <v>287.29998799999998</v>
      </c>
      <c r="I989" s="292">
        <f t="shared" ca="1" si="218"/>
        <v>279.10000600000001</v>
      </c>
      <c r="J989" s="50">
        <f t="shared" ca="1" si="219"/>
        <v>8.1999819999999772</v>
      </c>
      <c r="K989" s="282"/>
      <c r="L989" s="282"/>
      <c r="M989" s="292">
        <f t="shared" ca="1" si="220"/>
        <v>6.3422337718723902</v>
      </c>
      <c r="N989" s="291"/>
      <c r="P989" s="292">
        <f t="shared" ca="1" si="221"/>
        <v>286.14569546848054</v>
      </c>
      <c r="Q989" s="301">
        <f t="shared" ca="1" si="222"/>
        <v>292.48792924035291</v>
      </c>
      <c r="R989" s="301">
        <f t="shared" ca="1" si="223"/>
        <v>279.80346169660817</v>
      </c>
      <c r="S989" s="50"/>
      <c r="T989" s="292"/>
      <c r="U989" s="265"/>
      <c r="V989" s="292">
        <f t="shared" ca="1" si="224"/>
        <v>286.14569546848054</v>
      </c>
      <c r="W989" s="241">
        <f t="shared" ca="1" si="225"/>
        <v>0.49431953151946573</v>
      </c>
      <c r="X989" s="351">
        <f t="shared" ca="1" si="226"/>
        <v>0.24435179924162406</v>
      </c>
      <c r="Y989" s="50">
        <f t="shared" ca="1" si="216"/>
        <v>10.265917121554994</v>
      </c>
      <c r="Z989" s="265">
        <f t="shared" ca="1" si="227"/>
        <v>296.905932121555</v>
      </c>
      <c r="AA989" s="265">
        <f t="shared" ca="1" si="228"/>
        <v>276.37409787844501</v>
      </c>
      <c r="AB989" s="292"/>
      <c r="AC989" s="37"/>
      <c r="AD989" s="50"/>
      <c r="AE989" s="228"/>
      <c r="AF989" s="50"/>
      <c r="AG989" s="50"/>
      <c r="AH989" s="228"/>
      <c r="AI989" s="50"/>
      <c r="AJ989" s="50"/>
      <c r="AK989" s="50"/>
      <c r="AL989" s="68"/>
      <c r="AM989" s="246"/>
      <c r="AN989" s="241"/>
      <c r="AO989" s="68"/>
      <c r="AP989" s="68"/>
      <c r="AQ989" s="241"/>
      <c r="AR989" s="241"/>
      <c r="AS989" s="228"/>
      <c r="AT989" s="194"/>
      <c r="AU989" s="37"/>
      <c r="AV989" s="68"/>
      <c r="AW989" s="228"/>
      <c r="AX989" s="241"/>
      <c r="AY989" s="38"/>
      <c r="AZ989" s="38"/>
      <c r="BA989" s="55"/>
      <c r="BB989" s="55"/>
      <c r="BC989" s="3">
        <f t="shared" ca="1" si="229"/>
        <v>146684800</v>
      </c>
      <c r="BD989" s="3" t="e">
        <f t="shared" ca="1" si="230"/>
        <v>#N/A</v>
      </c>
      <c r="BE989" s="132"/>
      <c r="BF989" s="132"/>
      <c r="BG989" s="125"/>
      <c r="BJ989" s="68"/>
      <c r="BK989" s="68"/>
      <c r="BL989" s="68"/>
      <c r="BN989" s="169"/>
      <c r="BP989" s="68"/>
      <c r="BQ989" s="68"/>
      <c r="BR989" s="68"/>
      <c r="BU989" s="68"/>
      <c r="BV989" s="68"/>
      <c r="BW989" s="68"/>
      <c r="BX989" s="68"/>
      <c r="BZ989" s="237"/>
      <c r="CD989" s="237"/>
      <c r="CF989" s="68"/>
      <c r="CG989" s="68"/>
      <c r="CH989" s="237"/>
      <c r="CL989" s="237"/>
    </row>
    <row r="990" spans="1:90" x14ac:dyDescent="0.4">
      <c r="A990">
        <v>958</v>
      </c>
      <c r="B990" s="47">
        <f ca="1">IF(A990&gt;$A$8,"",OFFSET(InputPriceData!B$15,$A990+$A$11,0,1,1))</f>
        <v>43937</v>
      </c>
      <c r="C990" s="3">
        <f ca="1">IF(A990&gt;$A$8,"",OFFSET(InputPriceData!G$15,CalculationsAndCharts!$A990+$A$11,IF($C$5,8,0),1,1))</f>
        <v>131798300</v>
      </c>
      <c r="D990" s="4">
        <f ca="1">IF(A990&gt;$A$8,"",OFFSET(InputPriceData!C$15,CalculationsAndCharts!$A990+$A$11,IF($C$5,8,0),1,1))</f>
        <v>279.14999399999999</v>
      </c>
      <c r="E990" s="4">
        <f ca="1">IF(A990&gt;$A$8,"",OFFSET(InputPriceData!D$15,CalculationsAndCharts!$A990+$A$11,IF($C$5,8,0),1,1))</f>
        <v>280.02999899999998</v>
      </c>
      <c r="F990" s="4">
        <f ca="1">IF(A990&gt;$A$8,"",OFFSET(InputPriceData!E$15,CalculationsAndCharts!$A990+$A$11,IF($C$5,8,0),1,1))</f>
        <v>275.76001000000002</v>
      </c>
      <c r="G990" s="4">
        <f ca="1">IF(A990&gt;$A$8,"",OFFSET(InputPriceData!F$15,CalculationsAndCharts!$A990+$A$11,IF($C$5,8,0),1,1))</f>
        <v>279.10000600000001</v>
      </c>
      <c r="H990" s="282">
        <f t="shared" ca="1" si="217"/>
        <v>280.02999899999998</v>
      </c>
      <c r="I990" s="292">
        <f t="shared" ca="1" si="218"/>
        <v>275.76001000000002</v>
      </c>
      <c r="J990" s="50">
        <f t="shared" ca="1" si="219"/>
        <v>4.2699889999999527</v>
      </c>
      <c r="K990" s="282"/>
      <c r="L990" s="282"/>
      <c r="M990" s="292">
        <f t="shared" ca="1" si="220"/>
        <v>7.0566765745937641</v>
      </c>
      <c r="N990" s="291"/>
      <c r="P990" s="292">
        <f t="shared" ca="1" si="221"/>
        <v>284.36741238396655</v>
      </c>
      <c r="Q990" s="301">
        <f t="shared" ca="1" si="222"/>
        <v>291.42408895856033</v>
      </c>
      <c r="R990" s="301">
        <f t="shared" ca="1" si="223"/>
        <v>277.31073580937277</v>
      </c>
      <c r="S990" s="50"/>
      <c r="T990" s="292"/>
      <c r="U990" s="265"/>
      <c r="V990" s="292">
        <f t="shared" ca="1" si="224"/>
        <v>284.36741238396655</v>
      </c>
      <c r="W990" s="241">
        <f t="shared" ca="1" si="225"/>
        <v>-5.267406383966545</v>
      </c>
      <c r="X990" s="351">
        <f t="shared" ca="1" si="226"/>
        <v>27.745570013851513</v>
      </c>
      <c r="Y990" s="50">
        <f t="shared" ca="1" si="216"/>
        <v>10.320886000656831</v>
      </c>
      <c r="Z990" s="265">
        <f t="shared" ca="1" si="227"/>
        <v>289.42089200065686</v>
      </c>
      <c r="AA990" s="265">
        <f t="shared" ca="1" si="228"/>
        <v>268.77911999934315</v>
      </c>
      <c r="AB990" s="292"/>
      <c r="AC990" s="37"/>
      <c r="AD990" s="50"/>
      <c r="AE990" s="228"/>
      <c r="AF990" s="50"/>
      <c r="AG990" s="50"/>
      <c r="AH990" s="228"/>
      <c r="AI990" s="50"/>
      <c r="AJ990" s="50"/>
      <c r="AK990" s="50"/>
      <c r="AL990" s="68"/>
      <c r="AM990" s="246"/>
      <c r="AN990" s="241"/>
      <c r="AO990" s="68"/>
      <c r="AP990" s="68"/>
      <c r="AQ990" s="241"/>
      <c r="AR990" s="241"/>
      <c r="AS990" s="228"/>
      <c r="AT990" s="194"/>
      <c r="AU990" s="37"/>
      <c r="AV990" s="68"/>
      <c r="AW990" s="228"/>
      <c r="AX990" s="241"/>
      <c r="AY990" s="38"/>
      <c r="AZ990" s="38"/>
      <c r="BA990" s="55"/>
      <c r="BB990" s="55"/>
      <c r="BC990" s="3">
        <f t="shared" ca="1" si="229"/>
        <v>131798300</v>
      </c>
      <c r="BD990" s="3" t="e">
        <f t="shared" ca="1" si="230"/>
        <v>#N/A</v>
      </c>
      <c r="BE990" s="132"/>
      <c r="BF990" s="132"/>
      <c r="BG990" s="125"/>
      <c r="BJ990" s="68"/>
      <c r="BK990" s="68"/>
      <c r="BL990" s="68"/>
      <c r="BN990" s="169"/>
      <c r="BP990" s="68"/>
      <c r="BQ990" s="68"/>
      <c r="BR990" s="68"/>
      <c r="BU990" s="68"/>
      <c r="BV990" s="68"/>
      <c r="BW990" s="68"/>
      <c r="BX990" s="68"/>
      <c r="BZ990" s="237"/>
      <c r="CD990" s="237"/>
      <c r="CF990" s="68"/>
      <c r="CG990" s="68"/>
      <c r="CH990" s="237"/>
      <c r="CL990" s="237"/>
    </row>
    <row r="991" spans="1:90" x14ac:dyDescent="0.4">
      <c r="A991">
        <v>959</v>
      </c>
      <c r="B991" s="47">
        <f ca="1">IF(A991&gt;$A$8,"",OFFSET(InputPriceData!B$15,$A991+$A$11,0,1,1))</f>
        <v>43936</v>
      </c>
      <c r="C991" s="3">
        <f ca="1">IF(A991&gt;$A$8,"",OFFSET(InputPriceData!G$15,CalculationsAndCharts!$A991+$A$11,IF($C$5,8,0),1,1))</f>
        <v>121775000</v>
      </c>
      <c r="D991" s="4">
        <f ca="1">IF(A991&gt;$A$8,"",OFFSET(InputPriceData!C$15,CalculationsAndCharts!$A991+$A$11,IF($C$5,8,0),1,1))</f>
        <v>277.57000699999998</v>
      </c>
      <c r="E991" s="4">
        <f ca="1">IF(A991&gt;$A$8,"",OFFSET(InputPriceData!D$15,CalculationsAndCharts!$A991+$A$11,IF($C$5,8,0),1,1))</f>
        <v>283.94000199999999</v>
      </c>
      <c r="F991" s="4">
        <f ca="1">IF(A991&gt;$A$8,"",OFFSET(InputPriceData!E$15,CalculationsAndCharts!$A991+$A$11,IF($C$5,8,0),1,1))</f>
        <v>275.459991</v>
      </c>
      <c r="G991" s="4">
        <f ca="1">IF(A991&gt;$A$8,"",OFFSET(InputPriceData!F$15,CalculationsAndCharts!$A991+$A$11,IF($C$5,8,0),1,1))</f>
        <v>277.76001000000002</v>
      </c>
      <c r="H991" s="282">
        <f t="shared" ca="1" si="217"/>
        <v>283.94000199999999</v>
      </c>
      <c r="I991" s="292">
        <f t="shared" ca="1" si="218"/>
        <v>275.459991</v>
      </c>
      <c r="J991" s="50">
        <f t="shared" ca="1" si="219"/>
        <v>8.4800109999999904</v>
      </c>
      <c r="K991" s="282"/>
      <c r="L991" s="282"/>
      <c r="M991" s="292">
        <f t="shared" ca="1" si="220"/>
        <v>7.9997705516655158</v>
      </c>
      <c r="N991" s="291"/>
      <c r="P991" s="292">
        <f t="shared" ca="1" si="221"/>
        <v>283.61975482237227</v>
      </c>
      <c r="Q991" s="301">
        <f t="shared" ca="1" si="222"/>
        <v>291.61952537403778</v>
      </c>
      <c r="R991" s="301">
        <f t="shared" ca="1" si="223"/>
        <v>275.61998427070677</v>
      </c>
      <c r="S991" s="50"/>
      <c r="T991" s="292"/>
      <c r="U991" s="265"/>
      <c r="V991" s="292">
        <f t="shared" ca="1" si="224"/>
        <v>283.61975482237227</v>
      </c>
      <c r="W991" s="241">
        <f t="shared" ca="1" si="225"/>
        <v>-5.8597448223722495</v>
      </c>
      <c r="X991" s="351">
        <f t="shared" ca="1" si="226"/>
        <v>34.336609383318383</v>
      </c>
      <c r="Y991" s="50">
        <f t="shared" ca="1" si="216"/>
        <v>10.255805245550636</v>
      </c>
      <c r="Z991" s="265">
        <f t="shared" ca="1" si="227"/>
        <v>288.01581524555064</v>
      </c>
      <c r="AA991" s="265">
        <f t="shared" ca="1" si="228"/>
        <v>267.5042047544494</v>
      </c>
      <c r="AB991" s="292"/>
      <c r="AC991" s="37"/>
      <c r="AD991" s="50"/>
      <c r="AE991" s="228"/>
      <c r="AF991" s="50"/>
      <c r="AG991" s="50"/>
      <c r="AH991" s="228"/>
      <c r="AI991" s="50"/>
      <c r="AJ991" s="50"/>
      <c r="AK991" s="50"/>
      <c r="AL991" s="68"/>
      <c r="AM991" s="246"/>
      <c r="AN991" s="241"/>
      <c r="AO991" s="68"/>
      <c r="AP991" s="68"/>
      <c r="AQ991" s="241"/>
      <c r="AR991" s="241"/>
      <c r="AS991" s="228"/>
      <c r="AT991" s="194"/>
      <c r="AU991" s="37"/>
      <c r="AV991" s="68"/>
      <c r="AW991" s="228"/>
      <c r="AX991" s="241"/>
      <c r="AY991" s="38"/>
      <c r="AZ991" s="38"/>
      <c r="BA991" s="55"/>
      <c r="BB991" s="55"/>
      <c r="BC991" s="3" t="e">
        <f t="shared" ca="1" si="229"/>
        <v>#N/A</v>
      </c>
      <c r="BD991" s="3">
        <f t="shared" ca="1" si="230"/>
        <v>121775000</v>
      </c>
      <c r="BE991" s="132"/>
      <c r="BF991" s="132"/>
      <c r="BG991" s="125"/>
      <c r="BJ991" s="68"/>
      <c r="BK991" s="68"/>
      <c r="BL991" s="68"/>
      <c r="BN991" s="169"/>
      <c r="BP991" s="68"/>
      <c r="BQ991" s="68"/>
      <c r="BR991" s="68"/>
      <c r="BU991" s="68"/>
      <c r="BV991" s="68"/>
      <c r="BW991" s="68"/>
      <c r="BX991" s="68"/>
      <c r="BZ991" s="237"/>
      <c r="CD991" s="237"/>
      <c r="CF991" s="68"/>
      <c r="CG991" s="68"/>
      <c r="CH991" s="237"/>
      <c r="CL991" s="237"/>
    </row>
    <row r="992" spans="1:90" x14ac:dyDescent="0.4">
      <c r="A992">
        <v>960</v>
      </c>
      <c r="B992" s="47">
        <f ca="1">IF(A992&gt;$A$8,"",OFFSET(InputPriceData!B$15,$A992+$A$11,0,1,1))</f>
        <v>43935</v>
      </c>
      <c r="C992" s="3">
        <f ca="1">IF(A992&gt;$A$8,"",OFFSET(InputPriceData!G$15,CalculationsAndCharts!$A992+$A$11,IF($C$5,8,0),1,1))</f>
        <v>134143400</v>
      </c>
      <c r="D992" s="4">
        <f ca="1">IF(A992&gt;$A$8,"",OFFSET(InputPriceData!C$15,CalculationsAndCharts!$A992+$A$11,IF($C$5,8,0),1,1))</f>
        <v>280.98001099999999</v>
      </c>
      <c r="E992" s="4">
        <f ca="1">IF(A992&gt;$A$8,"",OFFSET(InputPriceData!D$15,CalculationsAndCharts!$A992+$A$11,IF($C$5,8,0),1,1))</f>
        <v>284.89999399999999</v>
      </c>
      <c r="F992" s="4">
        <f ca="1">IF(A992&gt;$A$8,"",OFFSET(InputPriceData!E$15,CalculationsAndCharts!$A992+$A$11,IF($C$5,8,0),1,1))</f>
        <v>275.51001000000002</v>
      </c>
      <c r="G992" s="4">
        <f ca="1">IF(A992&gt;$A$8,"",OFFSET(InputPriceData!F$15,CalculationsAndCharts!$A992+$A$11,IF($C$5,8,0),1,1))</f>
        <v>283.790009</v>
      </c>
      <c r="H992" s="282">
        <f t="shared" ca="1" si="217"/>
        <v>284.89999399999999</v>
      </c>
      <c r="I992" s="292">
        <f t="shared" ca="1" si="218"/>
        <v>275.51001000000002</v>
      </c>
      <c r="J992" s="50">
        <f t="shared" ca="1" si="219"/>
        <v>9.3899839999999699</v>
      </c>
      <c r="K992" s="282"/>
      <c r="L992" s="282"/>
      <c r="M992" s="292">
        <f t="shared" ca="1" si="220"/>
        <v>7.9960931594825828</v>
      </c>
      <c r="N992" s="291"/>
      <c r="P992" s="292">
        <f t="shared" ca="1" si="221"/>
        <v>280.64750154939856</v>
      </c>
      <c r="Q992" s="301">
        <f t="shared" ca="1" si="222"/>
        <v>288.64359470888115</v>
      </c>
      <c r="R992" s="301">
        <f t="shared" ca="1" si="223"/>
        <v>272.65140838991596</v>
      </c>
      <c r="S992" s="50"/>
      <c r="T992" s="292"/>
      <c r="U992" s="265"/>
      <c r="V992" s="292">
        <f t="shared" ca="1" si="224"/>
        <v>280.64750154939856</v>
      </c>
      <c r="W992" s="241">
        <f t="shared" ca="1" si="225"/>
        <v>3.1425074506014425</v>
      </c>
      <c r="X992" s="351">
        <f t="shared" ca="1" si="226"/>
        <v>9.8753530770855775</v>
      </c>
      <c r="Y992" s="50">
        <f t="shared" ca="1" si="216"/>
        <v>10.283918515213212</v>
      </c>
      <c r="Z992" s="265">
        <f t="shared" ca="1" si="227"/>
        <v>294.0739275152132</v>
      </c>
      <c r="AA992" s="265">
        <f t="shared" ca="1" si="228"/>
        <v>273.5060904847868</v>
      </c>
      <c r="AB992" s="292"/>
      <c r="AC992" s="37"/>
      <c r="AD992" s="50"/>
      <c r="AE992" s="228"/>
      <c r="AF992" s="50"/>
      <c r="AG992" s="50"/>
      <c r="AH992" s="228"/>
      <c r="AI992" s="50"/>
      <c r="AJ992" s="50"/>
      <c r="AK992" s="50"/>
      <c r="AL992" s="68"/>
      <c r="AM992" s="246"/>
      <c r="AN992" s="241"/>
      <c r="AO992" s="68"/>
      <c r="AP992" s="68"/>
      <c r="AQ992" s="241"/>
      <c r="AR992" s="241"/>
      <c r="AS992" s="228"/>
      <c r="AT992" s="194"/>
      <c r="AU992" s="37"/>
      <c r="AV992" s="68"/>
      <c r="AW992" s="228"/>
      <c r="AX992" s="241"/>
      <c r="AY992" s="38"/>
      <c r="AZ992" s="38"/>
      <c r="BA992" s="55"/>
      <c r="BB992" s="55"/>
      <c r="BC992" s="3">
        <f t="shared" ca="1" si="229"/>
        <v>134143400</v>
      </c>
      <c r="BD992" s="3" t="e">
        <f t="shared" ca="1" si="230"/>
        <v>#N/A</v>
      </c>
      <c r="BE992" s="132"/>
      <c r="BF992" s="132"/>
      <c r="BG992" s="125"/>
      <c r="BJ992" s="68"/>
      <c r="BK992" s="68"/>
      <c r="BL992" s="68"/>
      <c r="BN992" s="169"/>
      <c r="BP992" s="68"/>
      <c r="BQ992" s="68"/>
      <c r="BR992" s="68"/>
      <c r="BU992" s="68"/>
      <c r="BV992" s="68"/>
      <c r="BW992" s="68"/>
      <c r="BX992" s="68"/>
      <c r="BZ992" s="237"/>
      <c r="CD992" s="237"/>
      <c r="CF992" s="68"/>
      <c r="CG992" s="68"/>
      <c r="CH992" s="237"/>
      <c r="CL992" s="237"/>
    </row>
    <row r="993" spans="1:90" x14ac:dyDescent="0.4">
      <c r="A993">
        <v>961</v>
      </c>
      <c r="B993" s="47">
        <f ca="1">IF(A993&gt;$A$8,"",OFFSET(InputPriceData!B$15,$A993+$A$11,0,1,1))</f>
        <v>43934</v>
      </c>
      <c r="C993" s="3">
        <f ca="1">IF(A993&gt;$A$8,"",OFFSET(InputPriceData!G$15,CalculationsAndCharts!$A993+$A$11,IF($C$5,8,0),1,1))</f>
        <v>114839100</v>
      </c>
      <c r="D993" s="4">
        <f ca="1">IF(A993&gt;$A$8,"",OFFSET(InputPriceData!C$15,CalculationsAndCharts!$A993+$A$11,IF($C$5,8,0),1,1))</f>
        <v>277.14001500000001</v>
      </c>
      <c r="E993" s="4">
        <f ca="1">IF(A993&gt;$A$8,"",OFFSET(InputPriceData!D$15,CalculationsAndCharts!$A993+$A$11,IF($C$5,8,0),1,1))</f>
        <v>277.51001000000002</v>
      </c>
      <c r="F993" s="4">
        <f ca="1">IF(A993&gt;$A$8,"",OFFSET(InputPriceData!E$15,CalculationsAndCharts!$A993+$A$11,IF($C$5,8,0),1,1))</f>
        <v>271.41000400000001</v>
      </c>
      <c r="G993" s="4">
        <f ca="1">IF(A993&gt;$A$8,"",OFFSET(InputPriceData!F$15,CalculationsAndCharts!$A993+$A$11,IF($C$5,8,0),1,1))</f>
        <v>275.66000400000001</v>
      </c>
      <c r="H993" s="282">
        <f t="shared" ca="1" si="217"/>
        <v>278.20001200000002</v>
      </c>
      <c r="I993" s="292">
        <f t="shared" ca="1" si="218"/>
        <v>271.41000400000001</v>
      </c>
      <c r="J993" s="50">
        <f t="shared" ca="1" si="219"/>
        <v>6.7900080000000003</v>
      </c>
      <c r="K993" s="282"/>
      <c r="L993" s="282"/>
      <c r="M993" s="292">
        <f t="shared" ca="1" si="220"/>
        <v>8.5265712284470396</v>
      </c>
      <c r="N993" s="291"/>
      <c r="P993" s="292">
        <f t="shared" ca="1" si="221"/>
        <v>276.5512085272527</v>
      </c>
      <c r="Q993" s="301">
        <f t="shared" ca="1" si="222"/>
        <v>285.07777975569974</v>
      </c>
      <c r="R993" s="301">
        <f t="shared" ca="1" si="223"/>
        <v>268.02463729880566</v>
      </c>
      <c r="S993" s="50"/>
      <c r="T993" s="292"/>
      <c r="U993" s="265"/>
      <c r="V993" s="292">
        <f t="shared" ca="1" si="224"/>
        <v>276.5512085272527</v>
      </c>
      <c r="W993" s="241">
        <f t="shared" ca="1" si="225"/>
        <v>-0.89120452725268251</v>
      </c>
      <c r="X993" s="351">
        <f t="shared" ca="1" si="226"/>
        <v>0.79424550939567728</v>
      </c>
      <c r="Y993" s="50">
        <f t="shared" ref="Y993:Y1056" ca="1" si="231">IF($A993&gt;$V$30,NA(),SQRT(SUM(OFFSET(X993,0,0,$A$22,1))/$A$22))</f>
        <v>10.735103543490492</v>
      </c>
      <c r="Z993" s="265">
        <f t="shared" ca="1" si="227"/>
        <v>286.3951075434905</v>
      </c>
      <c r="AA993" s="265">
        <f t="shared" ca="1" si="228"/>
        <v>264.92490045650953</v>
      </c>
      <c r="AB993" s="292"/>
      <c r="AC993" s="37"/>
      <c r="AD993" s="50"/>
      <c r="AE993" s="228"/>
      <c r="AF993" s="50"/>
      <c r="AG993" s="50"/>
      <c r="AH993" s="228"/>
      <c r="AI993" s="50"/>
      <c r="AJ993" s="50"/>
      <c r="AK993" s="50"/>
      <c r="AL993" s="68"/>
      <c r="AM993" s="246"/>
      <c r="AN993" s="241"/>
      <c r="AO993" s="68"/>
      <c r="AP993" s="68"/>
      <c r="AQ993" s="241"/>
      <c r="AR993" s="241"/>
      <c r="AS993" s="228"/>
      <c r="AT993" s="194"/>
      <c r="AU993" s="37"/>
      <c r="AV993" s="68"/>
      <c r="AW993" s="228"/>
      <c r="AX993" s="241"/>
      <c r="AY993" s="38"/>
      <c r="AZ993" s="38"/>
      <c r="BA993" s="55"/>
      <c r="BB993" s="55"/>
      <c r="BC993" s="3" t="e">
        <f t="shared" ca="1" si="229"/>
        <v>#N/A</v>
      </c>
      <c r="BD993" s="3">
        <f t="shared" ca="1" si="230"/>
        <v>114839100</v>
      </c>
      <c r="BE993" s="132"/>
      <c r="BF993" s="132"/>
      <c r="BG993" s="125"/>
      <c r="BJ993" s="68"/>
      <c r="BK993" s="68"/>
      <c r="BL993" s="68"/>
      <c r="BN993" s="169"/>
      <c r="BP993" s="68"/>
      <c r="BQ993" s="68"/>
      <c r="BR993" s="68"/>
      <c r="BU993" s="68"/>
      <c r="BV993" s="68"/>
      <c r="BW993" s="68"/>
      <c r="BX993" s="68"/>
      <c r="BZ993" s="237"/>
      <c r="CD993" s="237"/>
      <c r="CF993" s="68"/>
      <c r="CG993" s="68"/>
      <c r="CH993" s="237"/>
      <c r="CL993" s="237"/>
    </row>
    <row r="994" spans="1:90" x14ac:dyDescent="0.4">
      <c r="A994">
        <v>962</v>
      </c>
      <c r="B994" s="47">
        <f ca="1">IF(A994&gt;$A$8,"",OFFSET(InputPriceData!B$15,$A994+$A$11,0,1,1))</f>
        <v>43930</v>
      </c>
      <c r="C994" s="3">
        <f ca="1">IF(A994&gt;$A$8,"",OFFSET(InputPriceData!G$15,CalculationsAndCharts!$A994+$A$11,IF($C$5,8,0),1,1))</f>
        <v>189999200</v>
      </c>
      <c r="D994" s="4">
        <f ca="1">IF(A994&gt;$A$8,"",OFFSET(InputPriceData!C$15,CalculationsAndCharts!$A994+$A$11,IF($C$5,8,0),1,1))</f>
        <v>277.57998700000002</v>
      </c>
      <c r="E994" s="4">
        <f ca="1">IF(A994&gt;$A$8,"",OFFSET(InputPriceData!D$15,CalculationsAndCharts!$A994+$A$11,IF($C$5,8,0),1,1))</f>
        <v>281.20001200000002</v>
      </c>
      <c r="F994" s="4">
        <f ca="1">IF(A994&gt;$A$8,"",OFFSET(InputPriceData!E$15,CalculationsAndCharts!$A994+$A$11,IF($C$5,8,0),1,1))</f>
        <v>275.47000100000002</v>
      </c>
      <c r="G994" s="4">
        <f ca="1">IF(A994&gt;$A$8,"",OFFSET(InputPriceData!F$15,CalculationsAndCharts!$A994+$A$11,IF($C$5,8,0),1,1))</f>
        <v>278.20001200000002</v>
      </c>
      <c r="H994" s="282">
        <f t="shared" ref="H994:H1057" ca="1" si="232">IF($A994&gt;$H$30,NA(),IF(G995&gt;E994,G995,E994))</f>
        <v>281.20001200000002</v>
      </c>
      <c r="I994" s="292">
        <f t="shared" ref="I994:I1057" ca="1" si="233">IF($A994&gt;$H$30,NA(),IF(G995&lt;F994,G995,F994))</f>
        <v>274.02999899999998</v>
      </c>
      <c r="J994" s="50">
        <f t="shared" ref="J994:J1057" ca="1" si="234">IF($A994&gt;$H$30,NA(),H994-I994)</f>
        <v>7.1700130000000399</v>
      </c>
      <c r="K994" s="282"/>
      <c r="L994" s="282"/>
      <c r="M994" s="292">
        <f t="shared" ref="M994:M1057" ca="1" si="235">IF($A994&gt;$H$30,NA(),IF($A994&gt;$M$30,J994,(1-$L$35)*J994+(2*$L$35-$L$36)*J995-($L$35+$L$37)*J996+$L$36*M995+$L$37*M996))</f>
        <v>9.8523518983858818</v>
      </c>
      <c r="N994" s="291"/>
      <c r="P994" s="292">
        <f t="shared" ref="P994:P1057" ca="1" si="236">IF($A994&gt;$B$30,NA(),IF($A994&gt;$P$30,G994,(1-$O$35)*G994+(2*$O$35-$O$36)*G995-($O$35+$O$37)*G996+$O$36*P995+$O$37*P996))</f>
        <v>271.94598526726423</v>
      </c>
      <c r="Q994" s="301">
        <f t="shared" ref="Q994:Q1057" ca="1" si="237">IF($A994&gt;$M$30,NA(),$P994+$M994*$A$19)</f>
        <v>281.79833716565014</v>
      </c>
      <c r="R994" s="301">
        <f t="shared" ref="R994:R1057" ca="1" si="238">IF($A994&gt;$M$30,NA(),$P994-$M994*$A$19)</f>
        <v>262.09363336887833</v>
      </c>
      <c r="S994" s="50"/>
      <c r="T994" s="292"/>
      <c r="U994" s="265"/>
      <c r="V994" s="292">
        <f t="shared" ref="V994:V1057" ca="1" si="239">IF($A994&gt;$B$30,NA(),IF($A994&gt;$P$30,G994,(1-$U$35)*G994+(2*$U$35-$U$36)*G995-($U$35+$U$37)*G996+$U$36*V995+$U$37*V996))</f>
        <v>271.94598526726423</v>
      </c>
      <c r="W994" s="241">
        <f t="shared" ref="W994:W1057" ca="1" si="240">IF($A994&gt;$V$30,NA(),(G994-V994))</f>
        <v>6.254026732735781</v>
      </c>
      <c r="X994" s="351">
        <f t="shared" ref="X994:X1057" ca="1" si="241">IF($A994&gt;$V$30,NA(),W994^2)</f>
        <v>39.112850373773789</v>
      </c>
      <c r="Y994" s="50">
        <f t="shared" ca="1" si="231"/>
        <v>10.881350055808985</v>
      </c>
      <c r="Z994" s="265">
        <f t="shared" ref="Z994:Z1057" ca="1" si="242">IF($A994&gt;$V$30,NA(),$G994+$A$23*Y994)</f>
        <v>289.081362055809</v>
      </c>
      <c r="AA994" s="265">
        <f t="shared" ref="AA994:AA1057" ca="1" si="243">IF($A994&gt;$V$30,NA(),$G994-$A$23*Y994)</f>
        <v>267.31866194419104</v>
      </c>
      <c r="AB994" s="292"/>
      <c r="AC994" s="37"/>
      <c r="AD994" s="50"/>
      <c r="AE994" s="228"/>
      <c r="AF994" s="50"/>
      <c r="AG994" s="50"/>
      <c r="AH994" s="228"/>
      <c r="AI994" s="50"/>
      <c r="AJ994" s="50"/>
      <c r="AK994" s="50"/>
      <c r="AL994" s="68"/>
      <c r="AM994" s="246"/>
      <c r="AN994" s="241"/>
      <c r="AO994" s="68"/>
      <c r="AP994" s="68"/>
      <c r="AQ994" s="241"/>
      <c r="AR994" s="241"/>
      <c r="AS994" s="228"/>
      <c r="AT994" s="194"/>
      <c r="AU994" s="37"/>
      <c r="AV994" s="68"/>
      <c r="AW994" s="228"/>
      <c r="AX994" s="241"/>
      <c r="AY994" s="38"/>
      <c r="AZ994" s="38"/>
      <c r="BA994" s="55"/>
      <c r="BB994" s="55"/>
      <c r="BC994" s="3">
        <f t="shared" ca="1" si="229"/>
        <v>189999200</v>
      </c>
      <c r="BD994" s="3" t="e">
        <f t="shared" ca="1" si="230"/>
        <v>#N/A</v>
      </c>
      <c r="BE994" s="132"/>
      <c r="BF994" s="132"/>
      <c r="BG994" s="125"/>
      <c r="BJ994" s="68"/>
      <c r="BK994" s="68"/>
      <c r="BL994" s="68"/>
      <c r="BN994" s="169"/>
      <c r="BP994" s="68"/>
      <c r="BQ994" s="68"/>
      <c r="BR994" s="68"/>
      <c r="BU994" s="68"/>
      <c r="BV994" s="68"/>
      <c r="BW994" s="68"/>
      <c r="BX994" s="68"/>
      <c r="BZ994" s="237"/>
      <c r="CD994" s="237"/>
      <c r="CF994" s="68"/>
      <c r="CG994" s="68"/>
      <c r="CH994" s="237"/>
      <c r="CL994" s="237"/>
    </row>
    <row r="995" spans="1:90" x14ac:dyDescent="0.4">
      <c r="A995">
        <v>963</v>
      </c>
      <c r="B995" s="47">
        <f ca="1">IF(A995&gt;$A$8,"",OFFSET(InputPriceData!B$15,$A995+$A$11,0,1,1))</f>
        <v>43929</v>
      </c>
      <c r="C995" s="3">
        <f ca="1">IF(A995&gt;$A$8,"",OFFSET(InputPriceData!G$15,CalculationsAndCharts!$A995+$A$11,IF($C$5,8,0),1,1))</f>
        <v>153774500</v>
      </c>
      <c r="D995" s="4">
        <f ca="1">IF(A995&gt;$A$8,"",OFFSET(InputPriceData!C$15,CalculationsAndCharts!$A995+$A$11,IF($C$5,8,0),1,1))</f>
        <v>267.959991</v>
      </c>
      <c r="E995" s="4">
        <f ca="1">IF(A995&gt;$A$8,"",OFFSET(InputPriceData!D$15,CalculationsAndCharts!$A995+$A$11,IF($C$5,8,0),1,1))</f>
        <v>276</v>
      </c>
      <c r="F995" s="4">
        <f ca="1">IF(A995&gt;$A$8,"",OFFSET(InputPriceData!E$15,CalculationsAndCharts!$A995+$A$11,IF($C$5,8,0),1,1))</f>
        <v>265.25</v>
      </c>
      <c r="G995" s="4">
        <f ca="1">IF(A995&gt;$A$8,"",OFFSET(InputPriceData!F$15,CalculationsAndCharts!$A995+$A$11,IF($C$5,8,0),1,1))</f>
        <v>274.02999899999998</v>
      </c>
      <c r="H995" s="282">
        <f t="shared" ca="1" si="232"/>
        <v>276</v>
      </c>
      <c r="I995" s="292">
        <f t="shared" ca="1" si="233"/>
        <v>265.13000499999998</v>
      </c>
      <c r="J995" s="50">
        <f t="shared" ca="1" si="234"/>
        <v>10.869995000000017</v>
      </c>
      <c r="K995" s="282"/>
      <c r="L995" s="282"/>
      <c r="M995" s="292">
        <f t="shared" ca="1" si="235"/>
        <v>10.550471055864556</v>
      </c>
      <c r="N995" s="291"/>
      <c r="P995" s="292">
        <f t="shared" ca="1" si="236"/>
        <v>265.78484283004599</v>
      </c>
      <c r="Q995" s="301">
        <f t="shared" ca="1" si="237"/>
        <v>276.33531388591052</v>
      </c>
      <c r="R995" s="301">
        <f t="shared" ca="1" si="238"/>
        <v>255.23437177418143</v>
      </c>
      <c r="S995" s="50"/>
      <c r="T995" s="292"/>
      <c r="U995" s="265"/>
      <c r="V995" s="292">
        <f t="shared" ca="1" si="239"/>
        <v>265.78484283004599</v>
      </c>
      <c r="W995" s="241">
        <f t="shared" ca="1" si="240"/>
        <v>8.2451561699539866</v>
      </c>
      <c r="X995" s="351">
        <f t="shared" ca="1" si="241"/>
        <v>67.982600266930291</v>
      </c>
      <c r="Y995" s="50">
        <f t="shared" ca="1" si="231"/>
        <v>11.838544837888259</v>
      </c>
      <c r="Z995" s="265">
        <f t="shared" ca="1" si="242"/>
        <v>285.86854383788824</v>
      </c>
      <c r="AA995" s="265">
        <f t="shared" ca="1" si="243"/>
        <v>262.19145416211171</v>
      </c>
      <c r="AB995" s="292"/>
      <c r="AC995" s="37"/>
      <c r="AD995" s="50"/>
      <c r="AE995" s="228"/>
      <c r="AF995" s="50"/>
      <c r="AG995" s="50"/>
      <c r="AH995" s="228"/>
      <c r="AI995" s="50"/>
      <c r="AJ995" s="50"/>
      <c r="AK995" s="50"/>
      <c r="AL995" s="68"/>
      <c r="AM995" s="246"/>
      <c r="AN995" s="241"/>
      <c r="AO995" s="68"/>
      <c r="AP995" s="68"/>
      <c r="AQ995" s="241"/>
      <c r="AR995" s="241"/>
      <c r="AS995" s="228"/>
      <c r="AT995" s="194"/>
      <c r="AU995" s="37"/>
      <c r="AV995" s="68"/>
      <c r="AW995" s="228"/>
      <c r="AX995" s="241"/>
      <c r="AY995" s="38"/>
      <c r="AZ995" s="38"/>
      <c r="BA995" s="55"/>
      <c r="BB995" s="55"/>
      <c r="BC995" s="3">
        <f t="shared" ca="1" si="229"/>
        <v>153774500</v>
      </c>
      <c r="BD995" s="3" t="e">
        <f t="shared" ca="1" si="230"/>
        <v>#N/A</v>
      </c>
      <c r="BE995" s="132"/>
      <c r="BF995" s="132"/>
      <c r="BG995" s="125"/>
      <c r="BJ995" s="68"/>
      <c r="BK995" s="68"/>
      <c r="BL995" s="68"/>
      <c r="BN995" s="169"/>
      <c r="BP995" s="68"/>
      <c r="BQ995" s="68"/>
      <c r="BR995" s="68"/>
      <c r="BU995" s="68"/>
      <c r="BV995" s="68"/>
      <c r="BW995" s="68"/>
      <c r="BX995" s="68"/>
      <c r="BZ995" s="237"/>
      <c r="CD995" s="237"/>
      <c r="CF995" s="68"/>
      <c r="CG995" s="68"/>
      <c r="CH995" s="237"/>
      <c r="CL995" s="237"/>
    </row>
    <row r="996" spans="1:90" x14ac:dyDescent="0.4">
      <c r="A996">
        <v>964</v>
      </c>
      <c r="B996" s="47">
        <f ca="1">IF(A996&gt;$A$8,"",OFFSET(InputPriceData!B$15,$A996+$A$11,0,1,1))</f>
        <v>43928</v>
      </c>
      <c r="C996" s="3">
        <f ca="1">IF(A996&gt;$A$8,"",OFFSET(InputPriceData!G$15,CalculationsAndCharts!$A996+$A$11,IF($C$5,8,0),1,1))</f>
        <v>201427200</v>
      </c>
      <c r="D996" s="4">
        <f ca="1">IF(A996&gt;$A$8,"",OFFSET(InputPriceData!C$15,CalculationsAndCharts!$A996+$A$11,IF($C$5,8,0),1,1))</f>
        <v>274.209991</v>
      </c>
      <c r="E996" s="4">
        <f ca="1">IF(A996&gt;$A$8,"",OFFSET(InputPriceData!D$15,CalculationsAndCharts!$A996+$A$11,IF($C$5,8,0),1,1))</f>
        <v>275.02999899999998</v>
      </c>
      <c r="F996" s="4">
        <f ca="1">IF(A996&gt;$A$8,"",OFFSET(InputPriceData!E$15,CalculationsAndCharts!$A996+$A$11,IF($C$5,8,0),1,1))</f>
        <v>264.89001500000001</v>
      </c>
      <c r="G996" s="4">
        <f ca="1">IF(A996&gt;$A$8,"",OFFSET(InputPriceData!F$15,CalculationsAndCharts!$A996+$A$11,IF($C$5,8,0),1,1))</f>
        <v>265.13000499999998</v>
      </c>
      <c r="H996" s="282">
        <f t="shared" ca="1" si="232"/>
        <v>275.02999899999998</v>
      </c>
      <c r="I996" s="292">
        <f t="shared" ca="1" si="233"/>
        <v>264.85998499999999</v>
      </c>
      <c r="J996" s="50">
        <f t="shared" ca="1" si="234"/>
        <v>10.170013999999981</v>
      </c>
      <c r="K996" s="282"/>
      <c r="L996" s="282"/>
      <c r="M996" s="292">
        <f t="shared" ca="1" si="235"/>
        <v>10.703959878200481</v>
      </c>
      <c r="N996" s="291"/>
      <c r="P996" s="292">
        <f t="shared" ca="1" si="236"/>
        <v>260.70295486551515</v>
      </c>
      <c r="Q996" s="301">
        <f t="shared" ca="1" si="237"/>
        <v>271.40691474371562</v>
      </c>
      <c r="R996" s="301">
        <f t="shared" ca="1" si="238"/>
        <v>249.99899498731466</v>
      </c>
      <c r="S996" s="50"/>
      <c r="T996" s="292"/>
      <c r="U996" s="265"/>
      <c r="V996" s="292">
        <f t="shared" ca="1" si="239"/>
        <v>260.70295486551515</v>
      </c>
      <c r="W996" s="241">
        <f t="shared" ca="1" si="240"/>
        <v>4.4270501344848299</v>
      </c>
      <c r="X996" s="351">
        <f t="shared" ca="1" si="241"/>
        <v>19.598772893242149</v>
      </c>
      <c r="Y996" s="50">
        <f t="shared" ca="1" si="231"/>
        <v>11.777230420201565</v>
      </c>
      <c r="Z996" s="265">
        <f t="shared" ca="1" si="242"/>
        <v>276.90723542020157</v>
      </c>
      <c r="AA996" s="265">
        <f t="shared" ca="1" si="243"/>
        <v>253.35277457979842</v>
      </c>
      <c r="AB996" s="292"/>
      <c r="AC996" s="37"/>
      <c r="AD996" s="50"/>
      <c r="AE996" s="228"/>
      <c r="AF996" s="50"/>
      <c r="AG996" s="50"/>
      <c r="AH996" s="228"/>
      <c r="AI996" s="50"/>
      <c r="AJ996" s="50"/>
      <c r="AK996" s="50"/>
      <c r="AL996" s="68"/>
      <c r="AM996" s="246"/>
      <c r="AN996" s="241"/>
      <c r="AO996" s="68"/>
      <c r="AP996" s="68"/>
      <c r="AQ996" s="241"/>
      <c r="AR996" s="241"/>
      <c r="AS996" s="228"/>
      <c r="AT996" s="194"/>
      <c r="AU996" s="37"/>
      <c r="AV996" s="68"/>
      <c r="AW996" s="228"/>
      <c r="AX996" s="241"/>
      <c r="AY996" s="38"/>
      <c r="AZ996" s="38"/>
      <c r="BA996" s="55"/>
      <c r="BB996" s="55"/>
      <c r="BC996" s="3">
        <f t="shared" ca="1" si="229"/>
        <v>201427200</v>
      </c>
      <c r="BD996" s="3" t="e">
        <f t="shared" ca="1" si="230"/>
        <v>#N/A</v>
      </c>
      <c r="BE996" s="132"/>
      <c r="BF996" s="132"/>
      <c r="BG996" s="125"/>
      <c r="BJ996" s="68"/>
      <c r="BK996" s="68"/>
      <c r="BL996" s="68"/>
      <c r="BN996" s="169"/>
      <c r="BP996" s="68"/>
      <c r="BQ996" s="68"/>
      <c r="BR996" s="68"/>
      <c r="BU996" s="68"/>
      <c r="BV996" s="68"/>
      <c r="BW996" s="68"/>
      <c r="BX996" s="68"/>
      <c r="BZ996" s="237"/>
      <c r="CD996" s="237"/>
      <c r="CF996" s="68"/>
      <c r="CG996" s="68"/>
      <c r="CH996" s="237"/>
      <c r="CL996" s="237"/>
    </row>
    <row r="997" spans="1:90" x14ac:dyDescent="0.4">
      <c r="A997">
        <v>965</v>
      </c>
      <c r="B997" s="47">
        <f ca="1">IF(A997&gt;$A$8,"",OFFSET(InputPriceData!B$15,$A997+$A$11,0,1,1))</f>
        <v>43927</v>
      </c>
      <c r="C997" s="3">
        <f ca="1">IF(A997&gt;$A$8,"",OFFSET(InputPriceData!G$15,CalculationsAndCharts!$A997+$A$11,IF($C$5,8,0),1,1))</f>
        <v>188061200</v>
      </c>
      <c r="D997" s="4">
        <f ca="1">IF(A997&gt;$A$8,"",OFFSET(InputPriceData!C$15,CalculationsAndCharts!$A997+$A$11,IF($C$5,8,0),1,1))</f>
        <v>257.83999599999999</v>
      </c>
      <c r="E997" s="4">
        <f ca="1">IF(A997&gt;$A$8,"",OFFSET(InputPriceData!D$15,CalculationsAndCharts!$A997+$A$11,IF($C$5,8,0),1,1))</f>
        <v>267</v>
      </c>
      <c r="F997" s="4">
        <f ca="1">IF(A997&gt;$A$8,"",OFFSET(InputPriceData!E$15,CalculationsAndCharts!$A997+$A$11,IF($C$5,8,0),1,1))</f>
        <v>248.16999799999999</v>
      </c>
      <c r="G997" s="4">
        <f ca="1">IF(A997&gt;$A$8,"",OFFSET(InputPriceData!F$15,CalculationsAndCharts!$A997+$A$11,IF($C$5,8,0),1,1))</f>
        <v>264.85998499999999</v>
      </c>
      <c r="H997" s="282">
        <f t="shared" ca="1" si="232"/>
        <v>267</v>
      </c>
      <c r="I997" s="292">
        <f t="shared" ca="1" si="233"/>
        <v>248.16999799999999</v>
      </c>
      <c r="J997" s="50">
        <f t="shared" ca="1" si="234"/>
        <v>18.830002000000007</v>
      </c>
      <c r="K997" s="282"/>
      <c r="L997" s="282"/>
      <c r="M997" s="292">
        <f t="shared" ca="1" si="235"/>
        <v>8.9398916197623919</v>
      </c>
      <c r="N997" s="291"/>
      <c r="P997" s="292">
        <f t="shared" ca="1" si="236"/>
        <v>256.15443032124256</v>
      </c>
      <c r="Q997" s="301">
        <f t="shared" ca="1" si="237"/>
        <v>265.09432194100498</v>
      </c>
      <c r="R997" s="301">
        <f t="shared" ca="1" si="238"/>
        <v>247.21453870148017</v>
      </c>
      <c r="S997" s="50"/>
      <c r="T997" s="292"/>
      <c r="U997" s="265"/>
      <c r="V997" s="292">
        <f t="shared" ca="1" si="239"/>
        <v>256.15443032124256</v>
      </c>
      <c r="W997" s="241">
        <f t="shared" ca="1" si="240"/>
        <v>8.7055546787574372</v>
      </c>
      <c r="X997" s="351">
        <f t="shared" ca="1" si="241"/>
        <v>75.786682264835505</v>
      </c>
      <c r="Y997" s="50">
        <f t="shared" ca="1" si="231"/>
        <v>11.761754844805727</v>
      </c>
      <c r="Z997" s="265">
        <f t="shared" ca="1" si="242"/>
        <v>276.62173984480575</v>
      </c>
      <c r="AA997" s="265">
        <f t="shared" ca="1" si="243"/>
        <v>253.09823015519427</v>
      </c>
      <c r="AB997" s="292"/>
      <c r="AC997" s="37"/>
      <c r="AD997" s="50"/>
      <c r="AE997" s="228"/>
      <c r="AF997" s="50"/>
      <c r="AG997" s="50"/>
      <c r="AH997" s="228"/>
      <c r="AI997" s="50"/>
      <c r="AJ997" s="50"/>
      <c r="AK997" s="50"/>
      <c r="AL997" s="68"/>
      <c r="AM997" s="246"/>
      <c r="AN997" s="241"/>
      <c r="AO997" s="68"/>
      <c r="AP997" s="68"/>
      <c r="AQ997" s="241"/>
      <c r="AR997" s="241"/>
      <c r="AS997" s="228"/>
      <c r="AT997" s="194"/>
      <c r="AU997" s="37"/>
      <c r="AV997" s="68"/>
      <c r="AW997" s="228"/>
      <c r="AX997" s="241"/>
      <c r="AY997" s="38"/>
      <c r="AZ997" s="38"/>
      <c r="BA997" s="55"/>
      <c r="BB997" s="55"/>
      <c r="BC997" s="3">
        <f t="shared" ca="1" si="229"/>
        <v>188061200</v>
      </c>
      <c r="BD997" s="3" t="e">
        <f t="shared" ca="1" si="230"/>
        <v>#N/A</v>
      </c>
      <c r="BE997" s="132"/>
      <c r="BF997" s="132"/>
      <c r="BG997" s="125"/>
      <c r="BJ997" s="68"/>
      <c r="BK997" s="68"/>
      <c r="BL997" s="68"/>
      <c r="BN997" s="169"/>
      <c r="BP997" s="68"/>
      <c r="BQ997" s="68"/>
      <c r="BR997" s="68"/>
      <c r="BU997" s="68"/>
      <c r="BV997" s="68"/>
      <c r="BW997" s="68"/>
      <c r="BX997" s="68"/>
      <c r="BZ997" s="237"/>
      <c r="CD997" s="237"/>
      <c r="CF997" s="68"/>
      <c r="CG997" s="68"/>
      <c r="CH997" s="237"/>
      <c r="CL997" s="237"/>
    </row>
    <row r="998" spans="1:90" x14ac:dyDescent="0.4">
      <c r="A998">
        <v>966</v>
      </c>
      <c r="B998" s="47">
        <f ca="1">IF(A998&gt;$A$8,"",OFFSET(InputPriceData!B$15,$A998+$A$11,0,1,1))</f>
        <v>43924</v>
      </c>
      <c r="C998" s="3">
        <f ca="1">IF(A998&gt;$A$8,"",OFFSET(InputPriceData!G$15,CalculationsAndCharts!$A998+$A$11,IF($C$5,8,0),1,1))</f>
        <v>135561200</v>
      </c>
      <c r="D998" s="4">
        <f ca="1">IF(A998&gt;$A$8,"",OFFSET(InputPriceData!C$15,CalculationsAndCharts!$A998+$A$11,IF($C$5,8,0),1,1))</f>
        <v>250.759995</v>
      </c>
      <c r="E998" s="4">
        <f ca="1">IF(A998&gt;$A$8,"",OFFSET(InputPriceData!D$15,CalculationsAndCharts!$A998+$A$11,IF($C$5,8,0),1,1))</f>
        <v>253.320007</v>
      </c>
      <c r="F998" s="4">
        <f ca="1">IF(A998&gt;$A$8,"",OFFSET(InputPriceData!E$15,CalculationsAndCharts!$A998+$A$11,IF($C$5,8,0),1,1))</f>
        <v>245.220001</v>
      </c>
      <c r="G998" s="4">
        <f ca="1">IF(A998&gt;$A$8,"",OFFSET(InputPriceData!F$15,CalculationsAndCharts!$A998+$A$11,IF($C$5,8,0),1,1))</f>
        <v>248.19000199999999</v>
      </c>
      <c r="H998" s="282">
        <f t="shared" ca="1" si="232"/>
        <v>253.320007</v>
      </c>
      <c r="I998" s="292">
        <f t="shared" ca="1" si="233"/>
        <v>245.220001</v>
      </c>
      <c r="J998" s="50">
        <f t="shared" ca="1" si="234"/>
        <v>8.1000060000000076</v>
      </c>
      <c r="K998" s="282"/>
      <c r="L998" s="282"/>
      <c r="M998" s="292">
        <f t="shared" ca="1" si="235"/>
        <v>7.3893573221870374</v>
      </c>
      <c r="N998" s="291"/>
      <c r="P998" s="292">
        <f t="shared" ca="1" si="236"/>
        <v>254.36652282099325</v>
      </c>
      <c r="Q998" s="301">
        <f t="shared" ca="1" si="237"/>
        <v>261.75588014318026</v>
      </c>
      <c r="R998" s="301">
        <f t="shared" ca="1" si="238"/>
        <v>246.97716549880622</v>
      </c>
      <c r="S998" s="50"/>
      <c r="T998" s="292"/>
      <c r="U998" s="265"/>
      <c r="V998" s="292">
        <f t="shared" ca="1" si="239"/>
        <v>254.36652282099325</v>
      </c>
      <c r="W998" s="241">
        <f t="shared" ca="1" si="240"/>
        <v>-6.1765208209932609</v>
      </c>
      <c r="X998" s="351">
        <f t="shared" ca="1" si="241"/>
        <v>38.149409452163269</v>
      </c>
      <c r="Y998" s="50">
        <f t="shared" ca="1" si="231"/>
        <v>12.205905373574378</v>
      </c>
      <c r="Z998" s="265">
        <f t="shared" ca="1" si="242"/>
        <v>260.39590737357435</v>
      </c>
      <c r="AA998" s="265">
        <f t="shared" ca="1" si="243"/>
        <v>235.98409662642561</v>
      </c>
      <c r="AB998" s="292"/>
      <c r="AC998" s="37"/>
      <c r="AD998" s="50"/>
      <c r="AE998" s="228"/>
      <c r="AF998" s="50"/>
      <c r="AG998" s="50"/>
      <c r="AH998" s="228"/>
      <c r="AI998" s="50"/>
      <c r="AJ998" s="50"/>
      <c r="AK998" s="50"/>
      <c r="AL998" s="68"/>
      <c r="AM998" s="246"/>
      <c r="AN998" s="241"/>
      <c r="AO998" s="68"/>
      <c r="AP998" s="68"/>
      <c r="AQ998" s="241"/>
      <c r="AR998" s="241"/>
      <c r="AS998" s="228"/>
      <c r="AT998" s="194"/>
      <c r="AU998" s="37"/>
      <c r="AV998" s="68"/>
      <c r="AW998" s="228"/>
      <c r="AX998" s="241"/>
      <c r="AY998" s="38"/>
      <c r="AZ998" s="38"/>
      <c r="BA998" s="55"/>
      <c r="BB998" s="55"/>
      <c r="BC998" s="3" t="e">
        <f t="shared" ca="1" si="229"/>
        <v>#N/A</v>
      </c>
      <c r="BD998" s="3">
        <f t="shared" ca="1" si="230"/>
        <v>135561200</v>
      </c>
      <c r="BE998" s="132"/>
      <c r="BF998" s="132"/>
      <c r="BG998" s="125"/>
      <c r="BJ998" s="68"/>
      <c r="BK998" s="68"/>
      <c r="BL998" s="68"/>
      <c r="BN998" s="169"/>
      <c r="BP998" s="68"/>
      <c r="BQ998" s="68"/>
      <c r="BR998" s="68"/>
      <c r="BU998" s="68"/>
      <c r="BV998" s="68"/>
      <c r="BW998" s="68"/>
      <c r="BX998" s="68"/>
      <c r="BZ998" s="237"/>
      <c r="CD998" s="237"/>
      <c r="CF998" s="68"/>
      <c r="CG998" s="68"/>
      <c r="CH998" s="237"/>
      <c r="CL998" s="237"/>
    </row>
    <row r="999" spans="1:90" x14ac:dyDescent="0.4">
      <c r="A999">
        <v>967</v>
      </c>
      <c r="B999" s="47">
        <f ca="1">IF(A999&gt;$A$8,"",OFFSET(InputPriceData!B$15,$A999+$A$11,0,1,1))</f>
        <v>43923</v>
      </c>
      <c r="C999" s="3">
        <f ca="1">IF(A999&gt;$A$8,"",OFFSET(InputPriceData!G$15,CalculationsAndCharts!$A999+$A$11,IF($C$5,8,0),1,1))</f>
        <v>177660400</v>
      </c>
      <c r="D999" s="4">
        <f ca="1">IF(A999&gt;$A$8,"",OFFSET(InputPriceData!C$15,CalculationsAndCharts!$A999+$A$11,IF($C$5,8,0),1,1))</f>
        <v>245.19000199999999</v>
      </c>
      <c r="E999" s="4">
        <f ca="1">IF(A999&gt;$A$8,"",OFFSET(InputPriceData!D$15,CalculationsAndCharts!$A999+$A$11,IF($C$5,8,0),1,1))</f>
        <v>252.679993</v>
      </c>
      <c r="F999" s="4">
        <f ca="1">IF(A999&gt;$A$8,"",OFFSET(InputPriceData!E$15,CalculationsAndCharts!$A999+$A$11,IF($C$5,8,0),1,1))</f>
        <v>244.58999600000001</v>
      </c>
      <c r="G999" s="4">
        <f ca="1">IF(A999&gt;$A$8,"",OFFSET(InputPriceData!F$15,CalculationsAndCharts!$A999+$A$11,IF($C$5,8,0),1,1))</f>
        <v>251.83000200000001</v>
      </c>
      <c r="H999" s="282">
        <f t="shared" ca="1" si="232"/>
        <v>252.679993</v>
      </c>
      <c r="I999" s="292">
        <f t="shared" ca="1" si="233"/>
        <v>244.58999600000001</v>
      </c>
      <c r="J999" s="50">
        <f t="shared" ca="1" si="234"/>
        <v>8.0899969999999826</v>
      </c>
      <c r="K999" s="282"/>
      <c r="L999" s="282"/>
      <c r="M999" s="292">
        <f t="shared" ca="1" si="235"/>
        <v>8.3927036891398288</v>
      </c>
      <c r="N999" s="291"/>
      <c r="P999" s="292">
        <f t="shared" ca="1" si="236"/>
        <v>255.0869474948567</v>
      </c>
      <c r="Q999" s="301">
        <f t="shared" ca="1" si="237"/>
        <v>263.47965118399651</v>
      </c>
      <c r="R999" s="301">
        <f t="shared" ca="1" si="238"/>
        <v>246.69424380571687</v>
      </c>
      <c r="S999" s="50"/>
      <c r="T999" s="292"/>
      <c r="U999" s="265"/>
      <c r="V999" s="292">
        <f t="shared" ca="1" si="239"/>
        <v>255.0869474948567</v>
      </c>
      <c r="W999" s="241">
        <f t="shared" ca="1" si="240"/>
        <v>-3.2569454948566943</v>
      </c>
      <c r="X999" s="351">
        <f t="shared" ca="1" si="241"/>
        <v>10.607693956467317</v>
      </c>
      <c r="Y999" s="50">
        <f t="shared" ca="1" si="231"/>
        <v>12.127551930187398</v>
      </c>
      <c r="Z999" s="265">
        <f t="shared" ca="1" si="242"/>
        <v>263.95755393018743</v>
      </c>
      <c r="AA999" s="265">
        <f t="shared" ca="1" si="243"/>
        <v>239.70245006981261</v>
      </c>
      <c r="AB999" s="292"/>
      <c r="AC999" s="37"/>
      <c r="AD999" s="50"/>
      <c r="AE999" s="228"/>
      <c r="AF999" s="50"/>
      <c r="AG999" s="50"/>
      <c r="AH999" s="228"/>
      <c r="AI999" s="50"/>
      <c r="AJ999" s="50"/>
      <c r="AK999" s="50"/>
      <c r="AL999" s="68"/>
      <c r="AM999" s="246"/>
      <c r="AN999" s="241"/>
      <c r="AO999" s="68"/>
      <c r="AP999" s="68"/>
      <c r="AQ999" s="241"/>
      <c r="AR999" s="241"/>
      <c r="AS999" s="228"/>
      <c r="AT999" s="194"/>
      <c r="AU999" s="37"/>
      <c r="AV999" s="68"/>
      <c r="AW999" s="228"/>
      <c r="AX999" s="241"/>
      <c r="AY999" s="38"/>
      <c r="AZ999" s="38"/>
      <c r="BA999" s="55"/>
      <c r="BB999" s="55"/>
      <c r="BC999" s="3">
        <f t="shared" ca="1" si="229"/>
        <v>177660400</v>
      </c>
      <c r="BD999" s="3" t="e">
        <f t="shared" ca="1" si="230"/>
        <v>#N/A</v>
      </c>
      <c r="BE999" s="132"/>
      <c r="BF999" s="132"/>
      <c r="BG999" s="125"/>
      <c r="BJ999" s="68"/>
      <c r="BK999" s="68"/>
      <c r="BL999" s="68"/>
      <c r="BN999" s="169"/>
      <c r="BP999" s="68"/>
      <c r="BQ999" s="68"/>
      <c r="BR999" s="68"/>
      <c r="BU999" s="68"/>
      <c r="BV999" s="68"/>
      <c r="BW999" s="68"/>
      <c r="BX999" s="68"/>
      <c r="BZ999" s="237"/>
      <c r="CD999" s="237"/>
      <c r="CF999" s="68"/>
      <c r="CG999" s="68"/>
      <c r="CH999" s="237"/>
      <c r="CL999" s="237"/>
    </row>
    <row r="1000" spans="1:90" x14ac:dyDescent="0.4">
      <c r="A1000">
        <v>968</v>
      </c>
      <c r="B1000" s="47">
        <f ca="1">IF(A1000&gt;$A$8,"",OFFSET(InputPriceData!B$15,$A1000+$A$11,0,1,1))</f>
        <v>43922</v>
      </c>
      <c r="C1000" s="3">
        <f ca="1">IF(A1000&gt;$A$8,"",OFFSET(InputPriceData!G$15,CalculationsAndCharts!$A1000+$A$11,IF($C$5,8,0),1,1))</f>
        <v>189554600</v>
      </c>
      <c r="D1000" s="4">
        <f ca="1">IF(A1000&gt;$A$8,"",OFFSET(InputPriceData!C$15,CalculationsAndCharts!$A1000+$A$11,IF($C$5,8,0),1,1))</f>
        <v>247.979996</v>
      </c>
      <c r="E1000" s="4">
        <f ca="1">IF(A1000&gt;$A$8,"",OFFSET(InputPriceData!D$15,CalculationsAndCharts!$A1000+$A$11,IF($C$5,8,0),1,1))</f>
        <v>257.66000400000001</v>
      </c>
      <c r="F1000" s="4">
        <f ca="1">IF(A1000&gt;$A$8,"",OFFSET(InputPriceData!E$15,CalculationsAndCharts!$A1000+$A$11,IF($C$5,8,0),1,1))</f>
        <v>243.89999399999999</v>
      </c>
      <c r="G1000" s="4">
        <f ca="1">IF(A1000&gt;$A$8,"",OFFSET(InputPriceData!F$15,CalculationsAndCharts!$A1000+$A$11,IF($C$5,8,0),1,1))</f>
        <v>246.14999399999999</v>
      </c>
      <c r="H1000" s="282">
        <f t="shared" ca="1" si="232"/>
        <v>257.75</v>
      </c>
      <c r="I1000" s="292">
        <f t="shared" ca="1" si="233"/>
        <v>243.89999399999999</v>
      </c>
      <c r="J1000" s="50">
        <f t="shared" ca="1" si="234"/>
        <v>13.850006000000008</v>
      </c>
      <c r="K1000" s="282"/>
      <c r="L1000" s="282"/>
      <c r="M1000" s="292">
        <f t="shared" ca="1" si="235"/>
        <v>8.4897115139222166</v>
      </c>
      <c r="N1000" s="291"/>
      <c r="P1000" s="292">
        <f t="shared" ca="1" si="236"/>
        <v>256.09240361584921</v>
      </c>
      <c r="Q1000" s="301">
        <f t="shared" ca="1" si="237"/>
        <v>264.58211512977141</v>
      </c>
      <c r="R1000" s="301">
        <f t="shared" ca="1" si="238"/>
        <v>247.602692101927</v>
      </c>
      <c r="S1000" s="50"/>
      <c r="T1000" s="292"/>
      <c r="U1000" s="265"/>
      <c r="V1000" s="292">
        <f t="shared" ca="1" si="239"/>
        <v>256.09240361584921</v>
      </c>
      <c r="W1000" s="241">
        <f t="shared" ca="1" si="240"/>
        <v>-9.9424096158492148</v>
      </c>
      <c r="X1000" s="351">
        <f t="shared" ca="1" si="241"/>
        <v>98.851508969330936</v>
      </c>
      <c r="Y1000" s="50">
        <f t="shared" ca="1" si="231"/>
        <v>12.129623344114687</v>
      </c>
      <c r="Z1000" s="265">
        <f t="shared" ca="1" si="242"/>
        <v>258.27961734411468</v>
      </c>
      <c r="AA1000" s="265">
        <f t="shared" ca="1" si="243"/>
        <v>234.0203706558853</v>
      </c>
      <c r="AB1000" s="292"/>
      <c r="AC1000" s="37"/>
      <c r="AD1000" s="50"/>
      <c r="AE1000" s="228"/>
      <c r="AF1000" s="50"/>
      <c r="AG1000" s="50"/>
      <c r="AH1000" s="228"/>
      <c r="AI1000" s="50"/>
      <c r="AJ1000" s="50"/>
      <c r="AK1000" s="50"/>
      <c r="AL1000" s="68"/>
      <c r="AM1000" s="246"/>
      <c r="AN1000" s="241"/>
      <c r="AO1000" s="68"/>
      <c r="AP1000" s="68"/>
      <c r="AQ1000" s="241"/>
      <c r="AR1000" s="241"/>
      <c r="AS1000" s="228"/>
      <c r="AT1000" s="194"/>
      <c r="AU1000" s="37"/>
      <c r="AV1000" s="68"/>
      <c r="AW1000" s="228"/>
      <c r="AX1000" s="241"/>
      <c r="AY1000" s="38"/>
      <c r="AZ1000" s="38"/>
      <c r="BA1000" s="55"/>
      <c r="BB1000" s="55"/>
      <c r="BC1000" s="3" t="e">
        <f t="shared" ca="1" si="229"/>
        <v>#N/A</v>
      </c>
      <c r="BD1000" s="3">
        <f t="shared" ca="1" si="230"/>
        <v>189554600</v>
      </c>
      <c r="BE1000" s="132"/>
      <c r="BF1000" s="132"/>
      <c r="BG1000" s="125"/>
      <c r="BJ1000" s="68"/>
      <c r="BK1000" s="68"/>
      <c r="BL1000" s="68"/>
      <c r="BN1000" s="169"/>
      <c r="BP1000" s="68"/>
      <c r="BQ1000" s="68"/>
      <c r="BR1000" s="68"/>
      <c r="BU1000" s="68"/>
      <c r="BV1000" s="68"/>
      <c r="BW1000" s="68"/>
      <c r="BX1000" s="68"/>
      <c r="BZ1000" s="237"/>
      <c r="CD1000" s="237"/>
      <c r="CF1000" s="68"/>
      <c r="CG1000" s="68"/>
      <c r="CH1000" s="237"/>
      <c r="CL1000" s="237"/>
    </row>
    <row r="1001" spans="1:90" x14ac:dyDescent="0.4">
      <c r="A1001">
        <v>969</v>
      </c>
      <c r="B1001" s="47">
        <f ca="1">IF(A1001&gt;$A$8,"",OFFSET(InputPriceData!B$15,$A1001+$A$11,0,1,1))</f>
        <v>43921</v>
      </c>
      <c r="C1001" s="3">
        <f ca="1">IF(A1001&gt;$A$8,"",OFFSET(InputPriceData!G$15,CalculationsAndCharts!$A1001+$A$11,IF($C$5,8,0),1,1))</f>
        <v>194881100</v>
      </c>
      <c r="D1001" s="4">
        <f ca="1">IF(A1001&gt;$A$8,"",OFFSET(InputPriceData!C$15,CalculationsAndCharts!$A1001+$A$11,IF($C$5,8,0),1,1))</f>
        <v>260.55999800000001</v>
      </c>
      <c r="E1001" s="4">
        <f ca="1">IF(A1001&gt;$A$8,"",OFFSET(InputPriceData!D$15,CalculationsAndCharts!$A1001+$A$11,IF($C$5,8,0),1,1))</f>
        <v>263.32998700000002</v>
      </c>
      <c r="F1001" s="4">
        <f ca="1">IF(A1001&gt;$A$8,"",OFFSET(InputPriceData!E$15,CalculationsAndCharts!$A1001+$A$11,IF($C$5,8,0),1,1))</f>
        <v>256.22000100000002</v>
      </c>
      <c r="G1001" s="4">
        <f ca="1">IF(A1001&gt;$A$8,"",OFFSET(InputPriceData!F$15,CalculationsAndCharts!$A1001+$A$11,IF($C$5,8,0),1,1))</f>
        <v>257.75</v>
      </c>
      <c r="H1001" s="282">
        <f t="shared" ca="1" si="232"/>
        <v>263.32998700000002</v>
      </c>
      <c r="I1001" s="292">
        <f t="shared" ca="1" si="233"/>
        <v>256.22000100000002</v>
      </c>
      <c r="J1001" s="50">
        <f t="shared" ca="1" si="234"/>
        <v>7.1099859999999921</v>
      </c>
      <c r="K1001" s="282"/>
      <c r="L1001" s="282"/>
      <c r="M1001" s="292">
        <f t="shared" ca="1" si="235"/>
        <v>9.1904222663651094</v>
      </c>
      <c r="N1001" s="291"/>
      <c r="P1001" s="292">
        <f t="shared" ca="1" si="236"/>
        <v>255.31201807541672</v>
      </c>
      <c r="Q1001" s="301">
        <f t="shared" ca="1" si="237"/>
        <v>264.50244034178183</v>
      </c>
      <c r="R1001" s="301">
        <f t="shared" ca="1" si="238"/>
        <v>246.1215958090516</v>
      </c>
      <c r="S1001" s="50"/>
      <c r="T1001" s="292"/>
      <c r="U1001" s="265"/>
      <c r="V1001" s="292">
        <f t="shared" ca="1" si="239"/>
        <v>255.31201807541672</v>
      </c>
      <c r="W1001" s="241">
        <f t="shared" ca="1" si="240"/>
        <v>2.4379819245832834</v>
      </c>
      <c r="X1001" s="351">
        <f t="shared" ca="1" si="241"/>
        <v>5.9437558645948112</v>
      </c>
      <c r="Y1001" s="50">
        <f t="shared" ca="1" si="231"/>
        <v>12.402131313399286</v>
      </c>
      <c r="Z1001" s="265">
        <f t="shared" ca="1" si="242"/>
        <v>270.15213131339931</v>
      </c>
      <c r="AA1001" s="265">
        <f t="shared" ca="1" si="243"/>
        <v>245.34786868660072</v>
      </c>
      <c r="AB1001" s="292"/>
      <c r="AC1001" s="37"/>
      <c r="AD1001" s="50"/>
      <c r="AE1001" s="228"/>
      <c r="AF1001" s="50"/>
      <c r="AG1001" s="50"/>
      <c r="AH1001" s="228"/>
      <c r="AI1001" s="50"/>
      <c r="AJ1001" s="50"/>
      <c r="AK1001" s="50"/>
      <c r="AL1001" s="68"/>
      <c r="AM1001" s="246"/>
      <c r="AN1001" s="241"/>
      <c r="AO1001" s="68"/>
      <c r="AP1001" s="68"/>
      <c r="AQ1001" s="241"/>
      <c r="AR1001" s="241"/>
      <c r="AS1001" s="228"/>
      <c r="AT1001" s="194"/>
      <c r="AU1001" s="37"/>
      <c r="AV1001" s="68"/>
      <c r="AW1001" s="228"/>
      <c r="AX1001" s="241"/>
      <c r="AY1001" s="38"/>
      <c r="AZ1001" s="38"/>
      <c r="BA1001" s="55"/>
      <c r="BB1001" s="55"/>
      <c r="BC1001" s="3" t="e">
        <f t="shared" ca="1" si="229"/>
        <v>#N/A</v>
      </c>
      <c r="BD1001" s="3">
        <f t="shared" ca="1" si="230"/>
        <v>194881100</v>
      </c>
      <c r="BE1001" s="132"/>
      <c r="BF1001" s="132"/>
      <c r="BG1001" s="125"/>
      <c r="BJ1001" s="68"/>
      <c r="BK1001" s="68"/>
      <c r="BL1001" s="68"/>
      <c r="BN1001" s="169"/>
      <c r="BP1001" s="68"/>
      <c r="BQ1001" s="68"/>
      <c r="BR1001" s="68"/>
      <c r="BU1001" s="68"/>
      <c r="BV1001" s="68"/>
      <c r="BW1001" s="68"/>
      <c r="BX1001" s="68"/>
      <c r="BZ1001" s="237"/>
      <c r="CD1001" s="237"/>
      <c r="CF1001" s="68"/>
      <c r="CG1001" s="68"/>
      <c r="CH1001" s="237"/>
      <c r="CL1001" s="237"/>
    </row>
    <row r="1002" spans="1:90" x14ac:dyDescent="0.4">
      <c r="A1002">
        <v>970</v>
      </c>
      <c r="B1002" s="47">
        <f ca="1">IF(A1002&gt;$A$8,"",OFFSET(InputPriceData!B$15,$A1002+$A$11,0,1,1))</f>
        <v>43920</v>
      </c>
      <c r="C1002" s="3">
        <f ca="1">IF(A1002&gt;$A$8,"",OFFSET(InputPriceData!G$15,CalculationsAndCharts!$A1002+$A$11,IF($C$5,8,0),1,1))</f>
        <v>171369500</v>
      </c>
      <c r="D1002" s="4">
        <f ca="1">IF(A1002&gt;$A$8,"",OFFSET(InputPriceData!C$15,CalculationsAndCharts!$A1002+$A$11,IF($C$5,8,0),1,1))</f>
        <v>255.699997</v>
      </c>
      <c r="E1002" s="4">
        <f ca="1">IF(A1002&gt;$A$8,"",OFFSET(InputPriceData!D$15,CalculationsAndCharts!$A1002+$A$11,IF($C$5,8,0),1,1))</f>
        <v>262.42999300000002</v>
      </c>
      <c r="F1002" s="4">
        <f ca="1">IF(A1002&gt;$A$8,"",OFFSET(InputPriceData!E$15,CalculationsAndCharts!$A1002+$A$11,IF($C$5,8,0),1,1))</f>
        <v>253.529999</v>
      </c>
      <c r="G1002" s="4">
        <f ca="1">IF(A1002&gt;$A$8,"",OFFSET(InputPriceData!F$15,CalculationsAndCharts!$A1002+$A$11,IF($C$5,8,0),1,1))</f>
        <v>261.64999399999999</v>
      </c>
      <c r="H1002" s="282">
        <f t="shared" ca="1" si="232"/>
        <v>262.42999300000002</v>
      </c>
      <c r="I1002" s="292">
        <f t="shared" ca="1" si="233"/>
        <v>253.41999799999999</v>
      </c>
      <c r="J1002" s="50">
        <f t="shared" ca="1" si="234"/>
        <v>9.009995000000032</v>
      </c>
      <c r="K1002" s="282"/>
      <c r="L1002" s="282"/>
      <c r="M1002" s="292">
        <f t="shared" ca="1" si="235"/>
        <v>11.646274538142423</v>
      </c>
      <c r="N1002" s="291"/>
      <c r="P1002" s="292">
        <f t="shared" ca="1" si="236"/>
        <v>249.82400524172303</v>
      </c>
      <c r="Q1002" s="301">
        <f t="shared" ca="1" si="237"/>
        <v>261.47027977986545</v>
      </c>
      <c r="R1002" s="301">
        <f t="shared" ca="1" si="238"/>
        <v>238.17773070358061</v>
      </c>
      <c r="S1002" s="50"/>
      <c r="T1002" s="292"/>
      <c r="U1002" s="265"/>
      <c r="V1002" s="292">
        <f t="shared" ca="1" si="239"/>
        <v>249.82400524172303</v>
      </c>
      <c r="W1002" s="241">
        <f t="shared" ca="1" si="240"/>
        <v>11.825988758276964</v>
      </c>
      <c r="X1002" s="351">
        <f t="shared" ca="1" si="241"/>
        <v>139.85401011089311</v>
      </c>
      <c r="Y1002" s="50">
        <f t="shared" ca="1" si="231"/>
        <v>12.409364273667874</v>
      </c>
      <c r="Z1002" s="265">
        <f t="shared" ca="1" si="242"/>
        <v>274.05935827366784</v>
      </c>
      <c r="AA1002" s="265">
        <f t="shared" ca="1" si="243"/>
        <v>249.24062972633212</v>
      </c>
      <c r="AB1002" s="292"/>
      <c r="AC1002" s="37"/>
      <c r="AD1002" s="50"/>
      <c r="AE1002" s="228"/>
      <c r="AF1002" s="50"/>
      <c r="AG1002" s="50"/>
      <c r="AH1002" s="228"/>
      <c r="AI1002" s="50"/>
      <c r="AJ1002" s="50"/>
      <c r="AK1002" s="50"/>
      <c r="AL1002" s="68"/>
      <c r="AM1002" s="246"/>
      <c r="AN1002" s="241"/>
      <c r="AO1002" s="68"/>
      <c r="AP1002" s="68"/>
      <c r="AQ1002" s="241"/>
      <c r="AR1002" s="241"/>
      <c r="AS1002" s="228"/>
      <c r="AT1002" s="194"/>
      <c r="AU1002" s="37"/>
      <c r="AV1002" s="68"/>
      <c r="AW1002" s="228"/>
      <c r="AX1002" s="241"/>
      <c r="AY1002" s="38"/>
      <c r="AZ1002" s="38"/>
      <c r="BA1002" s="55"/>
      <c r="BB1002" s="55"/>
      <c r="BC1002" s="3">
        <f t="shared" ca="1" si="229"/>
        <v>171369500</v>
      </c>
      <c r="BD1002" s="3" t="e">
        <f t="shared" ca="1" si="230"/>
        <v>#N/A</v>
      </c>
      <c r="BE1002" s="132"/>
      <c r="BF1002" s="132"/>
      <c r="BG1002" s="125"/>
      <c r="BJ1002" s="68"/>
      <c r="BK1002" s="68"/>
      <c r="BL1002" s="68"/>
      <c r="BN1002" s="169"/>
      <c r="BP1002" s="68"/>
      <c r="BQ1002" s="68"/>
      <c r="BR1002" s="68"/>
      <c r="BU1002" s="68"/>
      <c r="BV1002" s="68"/>
      <c r="BW1002" s="68"/>
      <c r="BX1002" s="68"/>
      <c r="BZ1002" s="237"/>
      <c r="CD1002" s="237"/>
      <c r="CF1002" s="68"/>
      <c r="CG1002" s="68"/>
      <c r="CH1002" s="237"/>
      <c r="CL1002" s="237"/>
    </row>
    <row r="1003" spans="1:90" x14ac:dyDescent="0.4">
      <c r="A1003">
        <v>971</v>
      </c>
      <c r="B1003" s="47">
        <f ca="1">IF(A1003&gt;$A$8,"",OFFSET(InputPriceData!B$15,$A1003+$A$11,0,1,1))</f>
        <v>43917</v>
      </c>
      <c r="C1003" s="3">
        <f ca="1">IF(A1003&gt;$A$8,"",OFFSET(InputPriceData!G$15,CalculationsAndCharts!$A1003+$A$11,IF($C$5,8,0),1,1))</f>
        <v>224341200</v>
      </c>
      <c r="D1003" s="4">
        <f ca="1">IF(A1003&gt;$A$8,"",OFFSET(InputPriceData!C$15,CalculationsAndCharts!$A1003+$A$11,IF($C$5,8,0),1,1))</f>
        <v>253.270004</v>
      </c>
      <c r="E1003" s="4">
        <f ca="1">IF(A1003&gt;$A$8,"",OFFSET(InputPriceData!D$15,CalculationsAndCharts!$A1003+$A$11,IF($C$5,8,0),1,1))</f>
        <v>260.80999800000001</v>
      </c>
      <c r="F1003" s="4">
        <f ca="1">IF(A1003&gt;$A$8,"",OFFSET(InputPriceData!E$15,CalculationsAndCharts!$A1003+$A$11,IF($C$5,8,0),1,1))</f>
        <v>251.050003</v>
      </c>
      <c r="G1003" s="4">
        <f ca="1">IF(A1003&gt;$A$8,"",OFFSET(InputPriceData!F$15,CalculationsAndCharts!$A1003+$A$11,IF($C$5,8,0),1,1))</f>
        <v>253.41999799999999</v>
      </c>
      <c r="H1003" s="282">
        <f t="shared" ca="1" si="232"/>
        <v>261.20001200000002</v>
      </c>
      <c r="I1003" s="292">
        <f t="shared" ca="1" si="233"/>
        <v>251.050003</v>
      </c>
      <c r="J1003" s="50">
        <f t="shared" ca="1" si="234"/>
        <v>10.150009000000011</v>
      </c>
      <c r="K1003" s="282"/>
      <c r="L1003" s="282"/>
      <c r="M1003" s="292">
        <f t="shared" ca="1" si="235"/>
        <v>14.277304021273556</v>
      </c>
      <c r="N1003" s="291"/>
      <c r="P1003" s="292">
        <f t="shared" ca="1" si="236"/>
        <v>243.56092809858103</v>
      </c>
      <c r="Q1003" s="301">
        <f t="shared" ca="1" si="237"/>
        <v>257.83823211985458</v>
      </c>
      <c r="R1003" s="301">
        <f t="shared" ca="1" si="238"/>
        <v>229.28362407730748</v>
      </c>
      <c r="S1003" s="50"/>
      <c r="T1003" s="292"/>
      <c r="U1003" s="265"/>
      <c r="V1003" s="292">
        <f t="shared" ca="1" si="239"/>
        <v>243.56092809858103</v>
      </c>
      <c r="W1003" s="241">
        <f t="shared" ca="1" si="240"/>
        <v>9.8590699014189624</v>
      </c>
      <c r="X1003" s="351">
        <f t="shared" ca="1" si="241"/>
        <v>97.201259321065308</v>
      </c>
      <c r="Y1003" s="50">
        <f t="shared" ca="1" si="231"/>
        <v>12.351945711321285</v>
      </c>
      <c r="Z1003" s="265">
        <f t="shared" ca="1" si="242"/>
        <v>265.77194371132128</v>
      </c>
      <c r="AA1003" s="265">
        <f t="shared" ca="1" si="243"/>
        <v>241.0680522886787</v>
      </c>
      <c r="AB1003" s="292"/>
      <c r="AC1003" s="37"/>
      <c r="AD1003" s="50"/>
      <c r="AE1003" s="228"/>
      <c r="AF1003" s="50"/>
      <c r="AG1003" s="50"/>
      <c r="AH1003" s="228"/>
      <c r="AI1003" s="50"/>
      <c r="AJ1003" s="50"/>
      <c r="AK1003" s="50"/>
      <c r="AL1003" s="68"/>
      <c r="AM1003" s="246"/>
      <c r="AN1003" s="241"/>
      <c r="AO1003" s="68"/>
      <c r="AP1003" s="68"/>
      <c r="AQ1003" s="241"/>
      <c r="AR1003" s="241"/>
      <c r="AS1003" s="228"/>
      <c r="AT1003" s="194"/>
      <c r="AU1003" s="37"/>
      <c r="AV1003" s="68"/>
      <c r="AW1003" s="228"/>
      <c r="AX1003" s="241"/>
      <c r="AY1003" s="38"/>
      <c r="AZ1003" s="38"/>
      <c r="BA1003" s="55"/>
      <c r="BB1003" s="55"/>
      <c r="BC1003" s="3" t="e">
        <f t="shared" ca="1" si="229"/>
        <v>#N/A</v>
      </c>
      <c r="BD1003" s="3">
        <f t="shared" ca="1" si="230"/>
        <v>224341200</v>
      </c>
      <c r="BE1003" s="132"/>
      <c r="BF1003" s="132"/>
      <c r="BG1003" s="125"/>
      <c r="BJ1003" s="68"/>
      <c r="BK1003" s="68"/>
      <c r="BL1003" s="68"/>
      <c r="BN1003" s="169"/>
      <c r="BP1003" s="68"/>
      <c r="BQ1003" s="68"/>
      <c r="BR1003" s="68"/>
      <c r="BU1003" s="68"/>
      <c r="BV1003" s="68"/>
      <c r="BW1003" s="68"/>
      <c r="BX1003" s="68"/>
      <c r="BZ1003" s="237"/>
      <c r="CD1003" s="237"/>
      <c r="CF1003" s="68"/>
      <c r="CG1003" s="68"/>
      <c r="CH1003" s="237"/>
      <c r="CL1003" s="237"/>
    </row>
    <row r="1004" spans="1:90" x14ac:dyDescent="0.4">
      <c r="A1004">
        <v>972</v>
      </c>
      <c r="B1004" s="47">
        <f ca="1">IF(A1004&gt;$A$8,"",OFFSET(InputPriceData!B$15,$A1004+$A$11,0,1,1))</f>
        <v>43916</v>
      </c>
      <c r="C1004" s="3">
        <f ca="1">IF(A1004&gt;$A$8,"",OFFSET(InputPriceData!G$15,CalculationsAndCharts!$A1004+$A$11,IF($C$5,8,0),1,1))</f>
        <v>257632800</v>
      </c>
      <c r="D1004" s="4">
        <f ca="1">IF(A1004&gt;$A$8,"",OFFSET(InputPriceData!C$15,CalculationsAndCharts!$A1004+$A$11,IF($C$5,8,0),1,1))</f>
        <v>249.520004</v>
      </c>
      <c r="E1004" s="4">
        <f ca="1">IF(A1004&gt;$A$8,"",OFFSET(InputPriceData!D$15,CalculationsAndCharts!$A1004+$A$11,IF($C$5,8,0),1,1))</f>
        <v>262.79998799999998</v>
      </c>
      <c r="F1004" s="4">
        <f ca="1">IF(A1004&gt;$A$8,"",OFFSET(InputPriceData!E$15,CalculationsAndCharts!$A1004+$A$11,IF($C$5,8,0),1,1))</f>
        <v>249.050003</v>
      </c>
      <c r="G1004" s="4">
        <f ca="1">IF(A1004&gt;$A$8,"",OFFSET(InputPriceData!F$15,CalculationsAndCharts!$A1004+$A$11,IF($C$5,8,0),1,1))</f>
        <v>261.20001200000002</v>
      </c>
      <c r="H1004" s="282">
        <f t="shared" ca="1" si="232"/>
        <v>262.79998799999998</v>
      </c>
      <c r="I1004" s="292">
        <f t="shared" ca="1" si="233"/>
        <v>246.78999300000001</v>
      </c>
      <c r="J1004" s="50">
        <f t="shared" ca="1" si="234"/>
        <v>16.009994999999975</v>
      </c>
      <c r="K1004" s="282"/>
      <c r="L1004" s="282"/>
      <c r="M1004" s="292">
        <f t="shared" ca="1" si="235"/>
        <v>16.059214415760806</v>
      </c>
      <c r="N1004" s="291"/>
      <c r="P1004" s="292">
        <f t="shared" ca="1" si="236"/>
        <v>235.62873294275579</v>
      </c>
      <c r="Q1004" s="301">
        <f t="shared" ca="1" si="237"/>
        <v>251.6879473585166</v>
      </c>
      <c r="R1004" s="301">
        <f t="shared" ca="1" si="238"/>
        <v>219.56951852699498</v>
      </c>
      <c r="S1004" s="50"/>
      <c r="T1004" s="292"/>
      <c r="U1004" s="265"/>
      <c r="V1004" s="292">
        <f t="shared" ca="1" si="239"/>
        <v>235.62873294275579</v>
      </c>
      <c r="W1004" s="241">
        <f t="shared" ca="1" si="240"/>
        <v>25.571279057244226</v>
      </c>
      <c r="X1004" s="351">
        <f t="shared" ca="1" si="241"/>
        <v>653.89031262345713</v>
      </c>
      <c r="Y1004" s="50">
        <f t="shared" ca="1" si="231"/>
        <v>12.231807594601882</v>
      </c>
      <c r="Z1004" s="265">
        <f t="shared" ca="1" si="242"/>
        <v>273.4318195946019</v>
      </c>
      <c r="AA1004" s="265">
        <f t="shared" ca="1" si="243"/>
        <v>248.96820440539813</v>
      </c>
      <c r="AB1004" s="292"/>
      <c r="AC1004" s="37"/>
      <c r="AD1004" s="50"/>
      <c r="AE1004" s="228"/>
      <c r="AF1004" s="50"/>
      <c r="AG1004" s="50"/>
      <c r="AH1004" s="228"/>
      <c r="AI1004" s="50"/>
      <c r="AJ1004" s="50"/>
      <c r="AK1004" s="50"/>
      <c r="AL1004" s="68"/>
      <c r="AM1004" s="246"/>
      <c r="AN1004" s="241"/>
      <c r="AO1004" s="68"/>
      <c r="AP1004" s="68"/>
      <c r="AQ1004" s="241"/>
      <c r="AR1004" s="241"/>
      <c r="AS1004" s="228"/>
      <c r="AT1004" s="194"/>
      <c r="AU1004" s="37"/>
      <c r="AV1004" s="68"/>
      <c r="AW1004" s="228"/>
      <c r="AX1004" s="241"/>
      <c r="AY1004" s="38"/>
      <c r="AZ1004" s="38"/>
      <c r="BA1004" s="55"/>
      <c r="BB1004" s="55"/>
      <c r="BC1004" s="3">
        <f t="shared" ca="1" si="229"/>
        <v>257632800</v>
      </c>
      <c r="BD1004" s="3" t="e">
        <f t="shared" ca="1" si="230"/>
        <v>#N/A</v>
      </c>
      <c r="BE1004" s="132"/>
      <c r="BF1004" s="132"/>
      <c r="BG1004" s="125"/>
      <c r="BJ1004" s="68"/>
      <c r="BK1004" s="68"/>
      <c r="BL1004" s="68"/>
      <c r="BN1004" s="169"/>
      <c r="BP1004" s="68"/>
      <c r="BQ1004" s="68"/>
      <c r="BR1004" s="68"/>
      <c r="BU1004" s="68"/>
      <c r="BV1004" s="68"/>
      <c r="BW1004" s="68"/>
      <c r="BX1004" s="68"/>
      <c r="BZ1004" s="237"/>
      <c r="CD1004" s="237"/>
      <c r="CF1004" s="68"/>
      <c r="CG1004" s="68"/>
      <c r="CH1004" s="237"/>
      <c r="CL1004" s="237"/>
    </row>
    <row r="1005" spans="1:90" x14ac:dyDescent="0.4">
      <c r="A1005">
        <v>973</v>
      </c>
      <c r="B1005" s="47">
        <f ca="1">IF(A1005&gt;$A$8,"",OFFSET(InputPriceData!B$15,$A1005+$A$11,0,1,1))</f>
        <v>43915</v>
      </c>
      <c r="C1005" s="3">
        <f ca="1">IF(A1005&gt;$A$8,"",OFFSET(InputPriceData!G$15,CalculationsAndCharts!$A1005+$A$11,IF($C$5,8,0),1,1))</f>
        <v>299430300</v>
      </c>
      <c r="D1005" s="4">
        <f ca="1">IF(A1005&gt;$A$8,"",OFFSET(InputPriceData!C$15,CalculationsAndCharts!$A1005+$A$11,IF($C$5,8,0),1,1))</f>
        <v>244.86999499999999</v>
      </c>
      <c r="E1005" s="4">
        <f ca="1">IF(A1005&gt;$A$8,"",OFFSET(InputPriceData!D$15,CalculationsAndCharts!$A1005+$A$11,IF($C$5,8,0),1,1))</f>
        <v>256.35000600000001</v>
      </c>
      <c r="F1005" s="4">
        <f ca="1">IF(A1005&gt;$A$8,"",OFFSET(InputPriceData!E$15,CalculationsAndCharts!$A1005+$A$11,IF($C$5,8,0),1,1))</f>
        <v>239.75</v>
      </c>
      <c r="G1005" s="4">
        <f ca="1">IF(A1005&gt;$A$8,"",OFFSET(InputPriceData!F$15,CalculationsAndCharts!$A1005+$A$11,IF($C$5,8,0),1,1))</f>
        <v>246.78999300000001</v>
      </c>
      <c r="H1005" s="282">
        <f t="shared" ca="1" si="232"/>
        <v>256.35000600000001</v>
      </c>
      <c r="I1005" s="292">
        <f t="shared" ca="1" si="233"/>
        <v>239.75</v>
      </c>
      <c r="J1005" s="50">
        <f t="shared" ca="1" si="234"/>
        <v>16.600006000000008</v>
      </c>
      <c r="K1005" s="282"/>
      <c r="L1005" s="282"/>
      <c r="M1005" s="292">
        <f t="shared" ca="1" si="235"/>
        <v>16.865654536960356</v>
      </c>
      <c r="N1005" s="291"/>
      <c r="P1005" s="292">
        <f t="shared" ca="1" si="236"/>
        <v>227.58131053296165</v>
      </c>
      <c r="Q1005" s="301">
        <f t="shared" ca="1" si="237"/>
        <v>244.44696506992202</v>
      </c>
      <c r="R1005" s="301">
        <f t="shared" ca="1" si="238"/>
        <v>210.71565599600129</v>
      </c>
      <c r="S1005" s="50"/>
      <c r="T1005" s="292"/>
      <c r="U1005" s="265"/>
      <c r="V1005" s="292">
        <f t="shared" ca="1" si="239"/>
        <v>227.58131053296165</v>
      </c>
      <c r="W1005" s="241">
        <f t="shared" ca="1" si="240"/>
        <v>19.208682467038358</v>
      </c>
      <c r="X1005" s="351">
        <f t="shared" ca="1" si="241"/>
        <v>368.9734821195068</v>
      </c>
      <c r="Y1005" s="50">
        <f t="shared" ca="1" si="231"/>
        <v>11.252053814226468</v>
      </c>
      <c r="Z1005" s="265">
        <f t="shared" ca="1" si="242"/>
        <v>258.04204681422647</v>
      </c>
      <c r="AA1005" s="265">
        <f t="shared" ca="1" si="243"/>
        <v>235.53793918577355</v>
      </c>
      <c r="AB1005" s="292"/>
      <c r="AC1005" s="37"/>
      <c r="AD1005" s="50"/>
      <c r="AE1005" s="228"/>
      <c r="AF1005" s="50"/>
      <c r="AG1005" s="50"/>
      <c r="AH1005" s="228"/>
      <c r="AI1005" s="50"/>
      <c r="AJ1005" s="50"/>
      <c r="AK1005" s="50"/>
      <c r="AL1005" s="68"/>
      <c r="AM1005" s="246"/>
      <c r="AN1005" s="241"/>
      <c r="AO1005" s="68"/>
      <c r="AP1005" s="68"/>
      <c r="AQ1005" s="241"/>
      <c r="AR1005" s="241"/>
      <c r="AS1005" s="228"/>
      <c r="AT1005" s="194"/>
      <c r="AU1005" s="37"/>
      <c r="AV1005" s="68"/>
      <c r="AW1005" s="228"/>
      <c r="AX1005" s="241"/>
      <c r="AY1005" s="38"/>
      <c r="AZ1005" s="38"/>
      <c r="BA1005" s="55"/>
      <c r="BB1005" s="55"/>
      <c r="BC1005" s="3">
        <f t="shared" ref="BC1005:BC1068" ca="1" si="244">IF(G1005&gt;=G1006,C1005,NA())</f>
        <v>299430300</v>
      </c>
      <c r="BD1005" s="3" t="e">
        <f t="shared" ref="BD1005:BD1068" ca="1" si="245">IF(G1005&lt;G1006,C1005,NA())</f>
        <v>#N/A</v>
      </c>
      <c r="BE1005" s="132"/>
      <c r="BF1005" s="132"/>
      <c r="BG1005" s="125"/>
      <c r="BJ1005" s="68"/>
      <c r="BK1005" s="68"/>
      <c r="BL1005" s="68"/>
      <c r="BN1005" s="169"/>
      <c r="BP1005" s="68"/>
      <c r="BQ1005" s="68"/>
      <c r="BR1005" s="68"/>
      <c r="BU1005" s="68"/>
      <c r="BV1005" s="68"/>
      <c r="BW1005" s="68"/>
      <c r="BX1005" s="68"/>
      <c r="BZ1005" s="237"/>
      <c r="CD1005" s="237"/>
      <c r="CF1005" s="68"/>
      <c r="CG1005" s="68"/>
      <c r="CH1005" s="237"/>
      <c r="CL1005" s="237"/>
    </row>
    <row r="1006" spans="1:90" x14ac:dyDescent="0.4">
      <c r="A1006">
        <v>974</v>
      </c>
      <c r="B1006" s="47">
        <f ca="1">IF(A1006&gt;$A$8,"",OFFSET(InputPriceData!B$15,$A1006+$A$11,0,1,1))</f>
        <v>43914</v>
      </c>
      <c r="C1006" s="3">
        <f ca="1">IF(A1006&gt;$A$8,"",OFFSET(InputPriceData!G$15,CalculationsAndCharts!$A1006+$A$11,IF($C$5,8,0),1,1))</f>
        <v>235494500</v>
      </c>
      <c r="D1006" s="4">
        <f ca="1">IF(A1006&gt;$A$8,"",OFFSET(InputPriceData!C$15,CalculationsAndCharts!$A1006+$A$11,IF($C$5,8,0),1,1))</f>
        <v>234.41999799999999</v>
      </c>
      <c r="E1006" s="4">
        <f ca="1">IF(A1006&gt;$A$8,"",OFFSET(InputPriceData!D$15,CalculationsAndCharts!$A1006+$A$11,IF($C$5,8,0),1,1))</f>
        <v>244.10000600000001</v>
      </c>
      <c r="F1006" s="4">
        <f ca="1">IF(A1006&gt;$A$8,"",OFFSET(InputPriceData!E$15,CalculationsAndCharts!$A1006+$A$11,IF($C$5,8,0),1,1))</f>
        <v>233.800003</v>
      </c>
      <c r="G1006" s="4">
        <f ca="1">IF(A1006&gt;$A$8,"",OFFSET(InputPriceData!F$15,CalculationsAndCharts!$A1006+$A$11,IF($C$5,8,0),1,1))</f>
        <v>243.14999399999999</v>
      </c>
      <c r="H1006" s="282">
        <f t="shared" ca="1" si="232"/>
        <v>244.10000600000001</v>
      </c>
      <c r="I1006" s="292">
        <f t="shared" ca="1" si="233"/>
        <v>222.949997</v>
      </c>
      <c r="J1006" s="50">
        <f t="shared" ca="1" si="234"/>
        <v>21.150009000000011</v>
      </c>
      <c r="K1006" s="282"/>
      <c r="L1006" s="282"/>
      <c r="M1006" s="292">
        <f t="shared" ca="1" si="235"/>
        <v>16.77502051098875</v>
      </c>
      <c r="N1006" s="291"/>
      <c r="P1006" s="292">
        <f t="shared" ca="1" si="236"/>
        <v>222.77898909732195</v>
      </c>
      <c r="Q1006" s="301">
        <f t="shared" ca="1" si="237"/>
        <v>239.55400960831071</v>
      </c>
      <c r="R1006" s="301">
        <f t="shared" ca="1" si="238"/>
        <v>206.0039685863332</v>
      </c>
      <c r="S1006" s="50"/>
      <c r="T1006" s="292"/>
      <c r="U1006" s="265"/>
      <c r="V1006" s="292">
        <f t="shared" ca="1" si="239"/>
        <v>222.77898909732195</v>
      </c>
      <c r="W1006" s="241">
        <f t="shared" ca="1" si="240"/>
        <v>20.371004902678038</v>
      </c>
      <c r="X1006" s="351">
        <f t="shared" ca="1" si="241"/>
        <v>414.97784074493268</v>
      </c>
      <c r="Y1006" s="50">
        <f t="shared" ca="1" si="231"/>
        <v>10.5669599247229</v>
      </c>
      <c r="Z1006" s="265">
        <f t="shared" ca="1" si="242"/>
        <v>253.7169539247229</v>
      </c>
      <c r="AA1006" s="265">
        <f t="shared" ca="1" si="243"/>
        <v>232.58303407527708</v>
      </c>
      <c r="AB1006" s="292"/>
      <c r="AC1006" s="37"/>
      <c r="AD1006" s="50"/>
      <c r="AE1006" s="228"/>
      <c r="AF1006" s="50"/>
      <c r="AG1006" s="50"/>
      <c r="AH1006" s="228"/>
      <c r="AI1006" s="50"/>
      <c r="AJ1006" s="50"/>
      <c r="AK1006" s="50"/>
      <c r="AL1006" s="68"/>
      <c r="AM1006" s="246"/>
      <c r="AN1006" s="241"/>
      <c r="AO1006" s="68"/>
      <c r="AP1006" s="68"/>
      <c r="AQ1006" s="241"/>
      <c r="AR1006" s="241"/>
      <c r="AS1006" s="228"/>
      <c r="AT1006" s="194"/>
      <c r="AU1006" s="37"/>
      <c r="AV1006" s="68"/>
      <c r="AW1006" s="228"/>
      <c r="AX1006" s="241"/>
      <c r="AY1006" s="38"/>
      <c r="AZ1006" s="38"/>
      <c r="BA1006" s="55"/>
      <c r="BB1006" s="55"/>
      <c r="BC1006" s="3">
        <f t="shared" ca="1" si="244"/>
        <v>235494500</v>
      </c>
      <c r="BD1006" s="3" t="e">
        <f t="shared" ca="1" si="245"/>
        <v>#N/A</v>
      </c>
      <c r="BE1006" s="132"/>
      <c r="BF1006" s="132"/>
      <c r="BG1006" s="125"/>
      <c r="BJ1006" s="68"/>
      <c r="BK1006" s="68"/>
      <c r="BL1006" s="68"/>
      <c r="BN1006" s="169"/>
      <c r="BP1006" s="68"/>
      <c r="BQ1006" s="68"/>
      <c r="BR1006" s="68"/>
      <c r="BU1006" s="68"/>
      <c r="BV1006" s="68"/>
      <c r="BW1006" s="68"/>
      <c r="BX1006" s="68"/>
      <c r="BZ1006" s="237"/>
      <c r="CD1006" s="237"/>
      <c r="CF1006" s="68"/>
      <c r="CG1006" s="68"/>
      <c r="CH1006" s="237"/>
      <c r="CL1006" s="237"/>
    </row>
    <row r="1007" spans="1:90" x14ac:dyDescent="0.4">
      <c r="A1007">
        <v>975</v>
      </c>
      <c r="B1007" s="47">
        <f ca="1">IF(A1007&gt;$A$8,"",OFFSET(InputPriceData!B$15,$A1007+$A$11,0,1,1))</f>
        <v>43913</v>
      </c>
      <c r="C1007" s="3">
        <f ca="1">IF(A1007&gt;$A$8,"",OFFSET(InputPriceData!G$15,CalculationsAndCharts!$A1007+$A$11,IF($C$5,8,0),1,1))</f>
        <v>326025200</v>
      </c>
      <c r="D1007" s="4">
        <f ca="1">IF(A1007&gt;$A$8,"",OFFSET(InputPriceData!C$15,CalculationsAndCharts!$A1007+$A$11,IF($C$5,8,0),1,1))</f>
        <v>228.19000199999999</v>
      </c>
      <c r="E1007" s="4">
        <f ca="1">IF(A1007&gt;$A$8,"",OFFSET(InputPriceData!D$15,CalculationsAndCharts!$A1007+$A$11,IF($C$5,8,0),1,1))</f>
        <v>229.679993</v>
      </c>
      <c r="F1007" s="4">
        <f ca="1">IF(A1007&gt;$A$8,"",OFFSET(InputPriceData!E$15,CalculationsAndCharts!$A1007+$A$11,IF($C$5,8,0),1,1))</f>
        <v>218.259995</v>
      </c>
      <c r="G1007" s="4">
        <f ca="1">IF(A1007&gt;$A$8,"",OFFSET(InputPriceData!F$15,CalculationsAndCharts!$A1007+$A$11,IF($C$5,8,0),1,1))</f>
        <v>222.949997</v>
      </c>
      <c r="H1007" s="282">
        <f t="shared" ca="1" si="232"/>
        <v>229.679993</v>
      </c>
      <c r="I1007" s="292">
        <f t="shared" ca="1" si="233"/>
        <v>218.259995</v>
      </c>
      <c r="J1007" s="50">
        <f t="shared" ca="1" si="234"/>
        <v>11.419997999999993</v>
      </c>
      <c r="K1007" s="282"/>
      <c r="L1007" s="282"/>
      <c r="M1007" s="292">
        <f t="shared" ca="1" si="235"/>
        <v>18.181400185809906</v>
      </c>
      <c r="N1007" s="291"/>
      <c r="P1007" s="292">
        <f t="shared" ca="1" si="236"/>
        <v>223.95716465862012</v>
      </c>
      <c r="Q1007" s="301">
        <f t="shared" ca="1" si="237"/>
        <v>242.13856484443002</v>
      </c>
      <c r="R1007" s="301">
        <f t="shared" ca="1" si="238"/>
        <v>205.77576447281021</v>
      </c>
      <c r="S1007" s="50"/>
      <c r="T1007" s="292"/>
      <c r="U1007" s="265"/>
      <c r="V1007" s="292">
        <f t="shared" ca="1" si="239"/>
        <v>223.95716465862012</v>
      </c>
      <c r="W1007" s="241">
        <f t="shared" ca="1" si="240"/>
        <v>-1.0071676586201193</v>
      </c>
      <c r="X1007" s="351">
        <f t="shared" ca="1" si="241"/>
        <v>1.0143866925703331</v>
      </c>
      <c r="Y1007" s="50">
        <f t="shared" ca="1" si="231"/>
        <v>10.086597731802231</v>
      </c>
      <c r="Z1007" s="265">
        <f t="shared" ca="1" si="242"/>
        <v>233.03659473180224</v>
      </c>
      <c r="AA1007" s="265">
        <f t="shared" ca="1" si="243"/>
        <v>212.86339926819775</v>
      </c>
      <c r="AB1007" s="292"/>
      <c r="AC1007" s="37"/>
      <c r="AD1007" s="50"/>
      <c r="AE1007" s="228"/>
      <c r="AF1007" s="50"/>
      <c r="AG1007" s="50"/>
      <c r="AH1007" s="228"/>
      <c r="AI1007" s="50"/>
      <c r="AJ1007" s="50"/>
      <c r="AK1007" s="50"/>
      <c r="AL1007" s="68"/>
      <c r="AM1007" s="246"/>
      <c r="AN1007" s="241"/>
      <c r="AO1007" s="68"/>
      <c r="AP1007" s="68"/>
      <c r="AQ1007" s="241"/>
      <c r="AR1007" s="241"/>
      <c r="AS1007" s="228"/>
      <c r="AT1007" s="194"/>
      <c r="AU1007" s="37"/>
      <c r="AV1007" s="68"/>
      <c r="AW1007" s="228"/>
      <c r="AX1007" s="241"/>
      <c r="AY1007" s="38"/>
      <c r="AZ1007" s="38"/>
      <c r="BA1007" s="55"/>
      <c r="BB1007" s="55"/>
      <c r="BC1007" s="3" t="e">
        <f t="shared" ca="1" si="244"/>
        <v>#N/A</v>
      </c>
      <c r="BD1007" s="3">
        <f t="shared" ca="1" si="245"/>
        <v>326025200</v>
      </c>
      <c r="BE1007" s="132"/>
      <c r="BF1007" s="132"/>
      <c r="BG1007" s="125"/>
      <c r="BJ1007" s="68"/>
      <c r="BK1007" s="68"/>
      <c r="BL1007" s="68"/>
      <c r="BN1007" s="169"/>
      <c r="BP1007" s="68"/>
      <c r="BQ1007" s="68"/>
      <c r="BR1007" s="68"/>
      <c r="BU1007" s="68"/>
      <c r="BV1007" s="68"/>
      <c r="BW1007" s="68"/>
      <c r="BX1007" s="68"/>
      <c r="BZ1007" s="237"/>
      <c r="CD1007" s="237"/>
      <c r="CF1007" s="68"/>
      <c r="CG1007" s="68"/>
      <c r="CH1007" s="237"/>
      <c r="CL1007" s="237"/>
    </row>
    <row r="1008" spans="1:90" x14ac:dyDescent="0.4">
      <c r="A1008">
        <v>976</v>
      </c>
      <c r="B1008" s="47">
        <f ca="1">IF(A1008&gt;$A$8,"",OFFSET(InputPriceData!B$15,$A1008+$A$11,0,1,1))</f>
        <v>43910</v>
      </c>
      <c r="C1008" s="3">
        <f ca="1">IF(A1008&gt;$A$8,"",OFFSET(InputPriceData!G$15,CalculationsAndCharts!$A1008+$A$11,IF($C$5,8,0),1,1))</f>
        <v>347158800</v>
      </c>
      <c r="D1008" s="4">
        <f ca="1">IF(A1008&gt;$A$8,"",OFFSET(InputPriceData!C$15,CalculationsAndCharts!$A1008+$A$11,IF($C$5,8,0),1,1))</f>
        <v>242.529999</v>
      </c>
      <c r="E1008" s="4">
        <f ca="1">IF(A1008&gt;$A$8,"",OFFSET(InputPriceData!D$15,CalculationsAndCharts!$A1008+$A$11,IF($C$5,8,0),1,1))</f>
        <v>244.470001</v>
      </c>
      <c r="F1008" s="4">
        <f ca="1">IF(A1008&gt;$A$8,"",OFFSET(InputPriceData!E$15,CalculationsAndCharts!$A1008+$A$11,IF($C$5,8,0),1,1))</f>
        <v>228.5</v>
      </c>
      <c r="G1008" s="4">
        <f ca="1">IF(A1008&gt;$A$8,"",OFFSET(InputPriceData!F$15,CalculationsAndCharts!$A1008+$A$11,IF($C$5,8,0),1,1))</f>
        <v>228.800003</v>
      </c>
      <c r="H1008" s="282">
        <f t="shared" ca="1" si="232"/>
        <v>244.470001</v>
      </c>
      <c r="I1008" s="292">
        <f t="shared" ca="1" si="233"/>
        <v>228.5</v>
      </c>
      <c r="J1008" s="50">
        <f t="shared" ca="1" si="234"/>
        <v>15.970000999999996</v>
      </c>
      <c r="K1008" s="282"/>
      <c r="L1008" s="282"/>
      <c r="M1008" s="292">
        <f t="shared" ca="1" si="235"/>
        <v>21.429656432349269</v>
      </c>
      <c r="N1008" s="291"/>
      <c r="P1008" s="292">
        <f t="shared" ca="1" si="236"/>
        <v>230.48534910571934</v>
      </c>
      <c r="Q1008" s="301">
        <f t="shared" ca="1" si="237"/>
        <v>251.91500553806861</v>
      </c>
      <c r="R1008" s="301">
        <f t="shared" ca="1" si="238"/>
        <v>209.05569267337006</v>
      </c>
      <c r="S1008" s="50"/>
      <c r="T1008" s="292"/>
      <c r="U1008" s="265"/>
      <c r="V1008" s="292">
        <f t="shared" ca="1" si="239"/>
        <v>230.48534910571934</v>
      </c>
      <c r="W1008" s="241">
        <f t="shared" ca="1" si="240"/>
        <v>-1.6853461057193329</v>
      </c>
      <c r="X1008" s="351">
        <f t="shared" ca="1" si="241"/>
        <v>2.8403914960633205</v>
      </c>
      <c r="Y1008" s="50">
        <f t="shared" ca="1" si="231"/>
        <v>10.437089473463818</v>
      </c>
      <c r="Z1008" s="265">
        <f t="shared" ca="1" si="242"/>
        <v>239.23709247346383</v>
      </c>
      <c r="AA1008" s="265">
        <f t="shared" ca="1" si="243"/>
        <v>218.36291352653618</v>
      </c>
      <c r="AB1008" s="292"/>
      <c r="AC1008" s="37"/>
      <c r="AD1008" s="50"/>
      <c r="AE1008" s="228"/>
      <c r="AF1008" s="50"/>
      <c r="AG1008" s="50"/>
      <c r="AH1008" s="228"/>
      <c r="AI1008" s="50"/>
      <c r="AJ1008" s="50"/>
      <c r="AK1008" s="50"/>
      <c r="AL1008" s="68"/>
      <c r="AM1008" s="246"/>
      <c r="AN1008" s="241"/>
      <c r="AO1008" s="68"/>
      <c r="AP1008" s="68"/>
      <c r="AQ1008" s="241"/>
      <c r="AR1008" s="241"/>
      <c r="AS1008" s="228"/>
      <c r="AT1008" s="194"/>
      <c r="AU1008" s="37"/>
      <c r="AV1008" s="68"/>
      <c r="AW1008" s="228"/>
      <c r="AX1008" s="241"/>
      <c r="AY1008" s="38"/>
      <c r="AZ1008" s="38"/>
      <c r="BA1008" s="55"/>
      <c r="BB1008" s="55"/>
      <c r="BC1008" s="3" t="e">
        <f t="shared" ca="1" si="244"/>
        <v>#N/A</v>
      </c>
      <c r="BD1008" s="3">
        <f t="shared" ca="1" si="245"/>
        <v>347158800</v>
      </c>
      <c r="BE1008" s="132"/>
      <c r="BF1008" s="132"/>
      <c r="BG1008" s="125"/>
      <c r="BJ1008" s="68"/>
      <c r="BK1008" s="68"/>
      <c r="BL1008" s="68"/>
      <c r="BN1008" s="169"/>
      <c r="BP1008" s="68"/>
      <c r="BQ1008" s="68"/>
      <c r="BR1008" s="68"/>
      <c r="BU1008" s="68"/>
      <c r="BV1008" s="68"/>
      <c r="BW1008" s="68"/>
      <c r="BX1008" s="68"/>
      <c r="BZ1008" s="237"/>
      <c r="CD1008" s="237"/>
      <c r="CF1008" s="68"/>
      <c r="CG1008" s="68"/>
      <c r="CH1008" s="237"/>
      <c r="CL1008" s="237"/>
    </row>
    <row r="1009" spans="1:90" x14ac:dyDescent="0.4">
      <c r="A1009">
        <v>977</v>
      </c>
      <c r="B1009" s="47">
        <f ca="1">IF(A1009&gt;$A$8,"",OFFSET(InputPriceData!B$15,$A1009+$A$11,0,1,1))</f>
        <v>43909</v>
      </c>
      <c r="C1009" s="3">
        <f ca="1">IF(A1009&gt;$A$8,"",OFFSET(InputPriceData!G$15,CalculationsAndCharts!$A1009+$A$11,IF($C$5,8,0),1,1))</f>
        <v>289322000</v>
      </c>
      <c r="D1009" s="4">
        <f ca="1">IF(A1009&gt;$A$8,"",OFFSET(InputPriceData!C$15,CalculationsAndCharts!$A1009+$A$11,IF($C$5,8,0),1,1))</f>
        <v>239.25</v>
      </c>
      <c r="E1009" s="4">
        <f ca="1">IF(A1009&gt;$A$8,"",OFFSET(InputPriceData!D$15,CalculationsAndCharts!$A1009+$A$11,IF($C$5,8,0),1,1))</f>
        <v>247.38000500000001</v>
      </c>
      <c r="F1009" s="4">
        <f ca="1">IF(A1009&gt;$A$8,"",OFFSET(InputPriceData!E$15,CalculationsAndCharts!$A1009+$A$11,IF($C$5,8,0),1,1))</f>
        <v>232.220001</v>
      </c>
      <c r="G1009" s="4">
        <f ca="1">IF(A1009&gt;$A$8,"",OFFSET(InputPriceData!F$15,CalculationsAndCharts!$A1009+$A$11,IF($C$5,8,0),1,1))</f>
        <v>240.509995</v>
      </c>
      <c r="H1009" s="282">
        <f t="shared" ca="1" si="232"/>
        <v>247.38000500000001</v>
      </c>
      <c r="I1009" s="292">
        <f t="shared" ca="1" si="233"/>
        <v>232.220001</v>
      </c>
      <c r="J1009" s="50">
        <f t="shared" ca="1" si="234"/>
        <v>15.160004000000015</v>
      </c>
      <c r="K1009" s="282"/>
      <c r="L1009" s="282"/>
      <c r="M1009" s="292">
        <f t="shared" ca="1" si="235"/>
        <v>24.610975443241117</v>
      </c>
      <c r="N1009" s="291"/>
      <c r="P1009" s="292">
        <f t="shared" ca="1" si="236"/>
        <v>235.72700204186125</v>
      </c>
      <c r="Q1009" s="301">
        <f t="shared" ca="1" si="237"/>
        <v>260.33797748510239</v>
      </c>
      <c r="R1009" s="301">
        <f t="shared" ca="1" si="238"/>
        <v>211.11602659862012</v>
      </c>
      <c r="S1009" s="50"/>
      <c r="T1009" s="292"/>
      <c r="U1009" s="265"/>
      <c r="V1009" s="292">
        <f t="shared" ca="1" si="239"/>
        <v>235.72700204186125</v>
      </c>
      <c r="W1009" s="241">
        <f t="shared" ca="1" si="240"/>
        <v>4.7829929581387489</v>
      </c>
      <c r="X1009" s="351">
        <f t="shared" ca="1" si="241"/>
        <v>22.877021637604859</v>
      </c>
      <c r="Y1009" s="50">
        <f t="shared" ca="1" si="231"/>
        <v>10.48457075727635</v>
      </c>
      <c r="Z1009" s="265">
        <f t="shared" ca="1" si="242"/>
        <v>250.99456575727635</v>
      </c>
      <c r="AA1009" s="265">
        <f t="shared" ca="1" si="243"/>
        <v>230.02542424272366</v>
      </c>
      <c r="AB1009" s="292"/>
      <c r="AC1009" s="37"/>
      <c r="AD1009" s="50"/>
      <c r="AE1009" s="228"/>
      <c r="AF1009" s="50"/>
      <c r="AG1009" s="50"/>
      <c r="AH1009" s="228"/>
      <c r="AI1009" s="50"/>
      <c r="AJ1009" s="50"/>
      <c r="AK1009" s="50"/>
      <c r="AL1009" s="68"/>
      <c r="AM1009" s="246"/>
      <c r="AN1009" s="241"/>
      <c r="AO1009" s="68"/>
      <c r="AP1009" s="68"/>
      <c r="AQ1009" s="241"/>
      <c r="AR1009" s="241"/>
      <c r="AS1009" s="228"/>
      <c r="AT1009" s="194"/>
      <c r="AU1009" s="37"/>
      <c r="AV1009" s="68"/>
      <c r="AW1009" s="228"/>
      <c r="AX1009" s="241"/>
      <c r="AY1009" s="38"/>
      <c r="AZ1009" s="38"/>
      <c r="BA1009" s="55"/>
      <c r="BB1009" s="55"/>
      <c r="BC1009" s="3">
        <f t="shared" ca="1" si="244"/>
        <v>289322000</v>
      </c>
      <c r="BD1009" s="3" t="e">
        <f t="shared" ca="1" si="245"/>
        <v>#N/A</v>
      </c>
      <c r="BE1009" s="132"/>
      <c r="BF1009" s="132"/>
      <c r="BG1009" s="125"/>
      <c r="BJ1009" s="68"/>
      <c r="BK1009" s="68"/>
      <c r="BL1009" s="68"/>
      <c r="BN1009" s="169"/>
      <c r="BP1009" s="68"/>
      <c r="BQ1009" s="68"/>
      <c r="BR1009" s="68"/>
      <c r="BU1009" s="68"/>
      <c r="BV1009" s="68"/>
      <c r="BW1009" s="68"/>
      <c r="BX1009" s="68"/>
      <c r="BZ1009" s="237"/>
      <c r="CD1009" s="237"/>
      <c r="CF1009" s="68"/>
      <c r="CG1009" s="68"/>
      <c r="CH1009" s="237"/>
      <c r="CL1009" s="237"/>
    </row>
    <row r="1010" spans="1:90" x14ac:dyDescent="0.4">
      <c r="A1010">
        <v>978</v>
      </c>
      <c r="B1010" s="47">
        <f ca="1">IF(A1010&gt;$A$8,"",OFFSET(InputPriceData!B$15,$A1010+$A$11,0,1,1))</f>
        <v>43908</v>
      </c>
      <c r="C1010" s="3">
        <f ca="1">IF(A1010&gt;$A$8,"",OFFSET(InputPriceData!G$15,CalculationsAndCharts!$A1010+$A$11,IF($C$5,8,0),1,1))</f>
        <v>327597100</v>
      </c>
      <c r="D1010" s="4">
        <f ca="1">IF(A1010&gt;$A$8,"",OFFSET(InputPriceData!C$15,CalculationsAndCharts!$A1010+$A$11,IF($C$5,8,0),1,1))</f>
        <v>236.25</v>
      </c>
      <c r="E1010" s="4">
        <f ca="1">IF(A1010&gt;$A$8,"",OFFSET(InputPriceData!D$15,CalculationsAndCharts!$A1010+$A$11,IF($C$5,8,0),1,1))</f>
        <v>248.36999499999999</v>
      </c>
      <c r="F1010" s="4">
        <f ca="1">IF(A1010&gt;$A$8,"",OFFSET(InputPriceData!E$15,CalculationsAndCharts!$A1010+$A$11,IF($C$5,8,0),1,1))</f>
        <v>228.020004</v>
      </c>
      <c r="G1010" s="4">
        <f ca="1">IF(A1010&gt;$A$8,"",OFFSET(InputPriceData!F$15,CalculationsAndCharts!$A1010+$A$11,IF($C$5,8,0),1,1))</f>
        <v>240</v>
      </c>
      <c r="H1010" s="282">
        <f t="shared" ca="1" si="232"/>
        <v>252.800003</v>
      </c>
      <c r="I1010" s="292">
        <f t="shared" ca="1" si="233"/>
        <v>228.020004</v>
      </c>
      <c r="J1010" s="50">
        <f t="shared" ca="1" si="234"/>
        <v>24.779999000000004</v>
      </c>
      <c r="K1010" s="282"/>
      <c r="L1010" s="282"/>
      <c r="M1010" s="292">
        <f t="shared" ca="1" si="235"/>
        <v>26.264762941552473</v>
      </c>
      <c r="N1010" s="291"/>
      <c r="P1010" s="292">
        <f t="shared" ca="1" si="236"/>
        <v>240.9811411397184</v>
      </c>
      <c r="Q1010" s="301">
        <f t="shared" ca="1" si="237"/>
        <v>267.24590408127085</v>
      </c>
      <c r="R1010" s="301">
        <f t="shared" ca="1" si="238"/>
        <v>214.71637819816593</v>
      </c>
      <c r="S1010" s="50"/>
      <c r="T1010" s="292"/>
      <c r="U1010" s="265"/>
      <c r="V1010" s="292">
        <f t="shared" ca="1" si="239"/>
        <v>240.9811411397184</v>
      </c>
      <c r="W1010" s="241">
        <f t="shared" ca="1" si="240"/>
        <v>-0.98114113971840311</v>
      </c>
      <c r="X1010" s="351">
        <f t="shared" ca="1" si="241"/>
        <v>0.96263793604792702</v>
      </c>
      <c r="Y1010" s="50">
        <f t="shared" ca="1" si="231"/>
        <v>10.442758460065196</v>
      </c>
      <c r="Z1010" s="265">
        <f t="shared" ca="1" si="242"/>
        <v>250.44275846006519</v>
      </c>
      <c r="AA1010" s="265">
        <f t="shared" ca="1" si="243"/>
        <v>229.55724153993481</v>
      </c>
      <c r="AB1010" s="292"/>
      <c r="AC1010" s="37"/>
      <c r="AD1010" s="50"/>
      <c r="AE1010" s="228"/>
      <c r="AF1010" s="50"/>
      <c r="AG1010" s="50"/>
      <c r="AH1010" s="228"/>
      <c r="AI1010" s="50"/>
      <c r="AJ1010" s="50"/>
      <c r="AK1010" s="50"/>
      <c r="AL1010" s="68"/>
      <c r="AM1010" s="246"/>
      <c r="AN1010" s="241"/>
      <c r="AO1010" s="68"/>
      <c r="AP1010" s="68"/>
      <c r="AQ1010" s="241"/>
      <c r="AR1010" s="241"/>
      <c r="AS1010" s="228"/>
      <c r="AT1010" s="194"/>
      <c r="AU1010" s="37"/>
      <c r="AV1010" s="68"/>
      <c r="AW1010" s="228"/>
      <c r="AX1010" s="241"/>
      <c r="AY1010" s="38"/>
      <c r="AZ1010" s="38"/>
      <c r="BA1010" s="55"/>
      <c r="BB1010" s="55"/>
      <c r="BC1010" s="3" t="e">
        <f t="shared" ca="1" si="244"/>
        <v>#N/A</v>
      </c>
      <c r="BD1010" s="3">
        <f t="shared" ca="1" si="245"/>
        <v>327597100</v>
      </c>
      <c r="BE1010" s="132"/>
      <c r="BF1010" s="132"/>
      <c r="BG1010" s="125"/>
      <c r="BJ1010" s="68"/>
      <c r="BK1010" s="68"/>
      <c r="BL1010" s="68"/>
      <c r="BN1010" s="169"/>
      <c r="BP1010" s="68"/>
      <c r="BQ1010" s="68"/>
      <c r="BR1010" s="68"/>
      <c r="BU1010" s="68"/>
      <c r="BV1010" s="68"/>
      <c r="BW1010" s="68"/>
      <c r="BX1010" s="68"/>
      <c r="BZ1010" s="237"/>
      <c r="CD1010" s="237"/>
      <c r="CF1010" s="68"/>
      <c r="CG1010" s="68"/>
      <c r="CH1010" s="237"/>
      <c r="CL1010" s="237"/>
    </row>
    <row r="1011" spans="1:90" x14ac:dyDescent="0.4">
      <c r="A1011">
        <v>979</v>
      </c>
      <c r="B1011" s="47">
        <f ca="1">IF(A1011&gt;$A$8,"",OFFSET(InputPriceData!B$15,$A1011+$A$11,0,1,1))</f>
        <v>43907</v>
      </c>
      <c r="C1011" s="3">
        <f ca="1">IF(A1011&gt;$A$8,"",OFFSET(InputPriceData!G$15,CalculationsAndCharts!$A1011+$A$11,IF($C$5,8,0),1,1))</f>
        <v>262070500</v>
      </c>
      <c r="D1011" s="4">
        <f ca="1">IF(A1011&gt;$A$8,"",OFFSET(InputPriceData!C$15,CalculationsAndCharts!$A1011+$A$11,IF($C$5,8,0),1,1))</f>
        <v>245.03999300000001</v>
      </c>
      <c r="E1011" s="4">
        <f ca="1">IF(A1011&gt;$A$8,"",OFFSET(InputPriceData!D$15,CalculationsAndCharts!$A1011+$A$11,IF($C$5,8,0),1,1))</f>
        <v>256.17001299999998</v>
      </c>
      <c r="F1011" s="4">
        <f ca="1">IF(A1011&gt;$A$8,"",OFFSET(InputPriceData!E$15,CalculationsAndCharts!$A1011+$A$11,IF($C$5,8,0),1,1))</f>
        <v>237.070007</v>
      </c>
      <c r="G1011" s="4">
        <f ca="1">IF(A1011&gt;$A$8,"",OFFSET(InputPriceData!F$15,CalculationsAndCharts!$A1011+$A$11,IF($C$5,8,0),1,1))</f>
        <v>252.800003</v>
      </c>
      <c r="H1011" s="282">
        <f t="shared" ca="1" si="232"/>
        <v>256.17001299999998</v>
      </c>
      <c r="I1011" s="292">
        <f t="shared" ca="1" si="233"/>
        <v>237.070007</v>
      </c>
      <c r="J1011" s="50">
        <f t="shared" ca="1" si="234"/>
        <v>19.100005999999979</v>
      </c>
      <c r="K1011" s="282"/>
      <c r="L1011" s="282"/>
      <c r="M1011" s="292">
        <f t="shared" ca="1" si="235"/>
        <v>27.08750488885665</v>
      </c>
      <c r="N1011" s="291"/>
      <c r="P1011" s="292">
        <f t="shared" ca="1" si="236"/>
        <v>246.02612779883623</v>
      </c>
      <c r="Q1011" s="301">
        <f t="shared" ca="1" si="237"/>
        <v>273.11363268769287</v>
      </c>
      <c r="R1011" s="301">
        <f t="shared" ca="1" si="238"/>
        <v>218.93862290997959</v>
      </c>
      <c r="S1011" s="50"/>
      <c r="T1011" s="292"/>
      <c r="U1011" s="265"/>
      <c r="V1011" s="292">
        <f t="shared" ca="1" si="239"/>
        <v>246.02612779883623</v>
      </c>
      <c r="W1011" s="241">
        <f t="shared" ca="1" si="240"/>
        <v>6.7738752011637757</v>
      </c>
      <c r="X1011" s="351">
        <f t="shared" ca="1" si="241"/>
        <v>45.885385240941581</v>
      </c>
      <c r="Y1011" s="50">
        <f t="shared" ca="1" si="231"/>
        <v>10.442047261776327</v>
      </c>
      <c r="Z1011" s="265">
        <f t="shared" ca="1" si="242"/>
        <v>263.24205026177634</v>
      </c>
      <c r="AA1011" s="265">
        <f t="shared" ca="1" si="243"/>
        <v>242.35795573822367</v>
      </c>
      <c r="AB1011" s="292"/>
      <c r="AC1011" s="37"/>
      <c r="AD1011" s="50"/>
      <c r="AE1011" s="228"/>
      <c r="AF1011" s="50"/>
      <c r="AG1011" s="50"/>
      <c r="AH1011" s="228"/>
      <c r="AI1011" s="50"/>
      <c r="AJ1011" s="50"/>
      <c r="AK1011" s="50"/>
      <c r="AL1011" s="68"/>
      <c r="AM1011" s="246"/>
      <c r="AN1011" s="241"/>
      <c r="AO1011" s="68"/>
      <c r="AP1011" s="68"/>
      <c r="AQ1011" s="241"/>
      <c r="AR1011" s="241"/>
      <c r="AS1011" s="228"/>
      <c r="AT1011" s="194"/>
      <c r="AU1011" s="37"/>
      <c r="AV1011" s="68"/>
      <c r="AW1011" s="228"/>
      <c r="AX1011" s="241"/>
      <c r="AY1011" s="38"/>
      <c r="AZ1011" s="38"/>
      <c r="BA1011" s="55"/>
      <c r="BB1011" s="55"/>
      <c r="BC1011" s="3">
        <f t="shared" ca="1" si="244"/>
        <v>262070500</v>
      </c>
      <c r="BD1011" s="3" t="e">
        <f t="shared" ca="1" si="245"/>
        <v>#N/A</v>
      </c>
      <c r="BE1011" s="132"/>
      <c r="BF1011" s="132"/>
      <c r="BG1011" s="125"/>
      <c r="BJ1011" s="68"/>
      <c r="BK1011" s="68"/>
      <c r="BL1011" s="68"/>
      <c r="BN1011" s="169"/>
      <c r="BP1011" s="68"/>
      <c r="BQ1011" s="68"/>
      <c r="BR1011" s="68"/>
      <c r="BU1011" s="68"/>
      <c r="BV1011" s="68"/>
      <c r="BW1011" s="68"/>
      <c r="BX1011" s="68"/>
      <c r="BZ1011" s="237"/>
      <c r="CD1011" s="237"/>
      <c r="CF1011" s="68"/>
      <c r="CG1011" s="68"/>
      <c r="CH1011" s="237"/>
      <c r="CL1011" s="237"/>
    </row>
    <row r="1012" spans="1:90" x14ac:dyDescent="0.4">
      <c r="A1012">
        <v>980</v>
      </c>
      <c r="B1012" s="47">
        <f ca="1">IF(A1012&gt;$A$8,"",OFFSET(InputPriceData!B$15,$A1012+$A$11,0,1,1))</f>
        <v>43906</v>
      </c>
      <c r="C1012" s="3">
        <f ca="1">IF(A1012&gt;$A$8,"",OFFSET(InputPriceData!G$15,CalculationsAndCharts!$A1012+$A$11,IF($C$5,8,0),1,1))</f>
        <v>297240000</v>
      </c>
      <c r="D1012" s="4">
        <f ca="1">IF(A1012&gt;$A$8,"",OFFSET(InputPriceData!C$15,CalculationsAndCharts!$A1012+$A$11,IF($C$5,8,0),1,1))</f>
        <v>241.179993</v>
      </c>
      <c r="E1012" s="4">
        <f ca="1">IF(A1012&gt;$A$8,"",OFFSET(InputPriceData!D$15,CalculationsAndCharts!$A1012+$A$11,IF($C$5,8,0),1,1))</f>
        <v>256.89999399999999</v>
      </c>
      <c r="F1012" s="4">
        <f ca="1">IF(A1012&gt;$A$8,"",OFFSET(InputPriceData!E$15,CalculationsAndCharts!$A1012+$A$11,IF($C$5,8,0),1,1))</f>
        <v>237.36000100000001</v>
      </c>
      <c r="G1012" s="4">
        <f ca="1">IF(A1012&gt;$A$8,"",OFFSET(InputPriceData!F$15,CalculationsAndCharts!$A1012+$A$11,IF($C$5,8,0),1,1))</f>
        <v>239.85000600000001</v>
      </c>
      <c r="H1012" s="282">
        <f t="shared" ca="1" si="232"/>
        <v>269.32000699999998</v>
      </c>
      <c r="I1012" s="292">
        <f t="shared" ca="1" si="233"/>
        <v>237.36000100000001</v>
      </c>
      <c r="J1012" s="50">
        <f t="shared" ca="1" si="234"/>
        <v>31.960005999999964</v>
      </c>
      <c r="K1012" s="282"/>
      <c r="L1012" s="282"/>
      <c r="M1012" s="292">
        <f t="shared" ca="1" si="235"/>
        <v>25.94953848338363</v>
      </c>
      <c r="N1012" s="291"/>
      <c r="P1012" s="292">
        <f t="shared" ca="1" si="236"/>
        <v>253.97603567275044</v>
      </c>
      <c r="Q1012" s="301">
        <f t="shared" ca="1" si="237"/>
        <v>279.92557415613408</v>
      </c>
      <c r="R1012" s="301">
        <f t="shared" ca="1" si="238"/>
        <v>228.02649718936681</v>
      </c>
      <c r="S1012" s="50"/>
      <c r="T1012" s="292"/>
      <c r="U1012" s="265"/>
      <c r="V1012" s="292">
        <f t="shared" ca="1" si="239"/>
        <v>253.97603567275044</v>
      </c>
      <c r="W1012" s="241">
        <f t="shared" ca="1" si="240"/>
        <v>-14.126029672750434</v>
      </c>
      <c r="X1012" s="351">
        <f t="shared" ca="1" si="241"/>
        <v>199.54471431542572</v>
      </c>
      <c r="Y1012" s="50">
        <f t="shared" ca="1" si="231"/>
        <v>10.342458209543112</v>
      </c>
      <c r="Z1012" s="265">
        <f t="shared" ca="1" si="242"/>
        <v>250.19246420954312</v>
      </c>
      <c r="AA1012" s="265">
        <f t="shared" ca="1" si="243"/>
        <v>229.5075477904569</v>
      </c>
      <c r="AB1012" s="292"/>
      <c r="AC1012" s="37"/>
      <c r="AD1012" s="50"/>
      <c r="AE1012" s="228"/>
      <c r="AF1012" s="50"/>
      <c r="AG1012" s="50"/>
      <c r="AH1012" s="228"/>
      <c r="AI1012" s="50"/>
      <c r="AJ1012" s="50"/>
      <c r="AK1012" s="50"/>
      <c r="AL1012" s="68"/>
      <c r="AM1012" s="246"/>
      <c r="AN1012" s="241"/>
      <c r="AO1012" s="68"/>
      <c r="AP1012" s="68"/>
      <c r="AQ1012" s="241"/>
      <c r="AR1012" s="241"/>
      <c r="AS1012" s="228"/>
      <c r="AT1012" s="194"/>
      <c r="AU1012" s="37"/>
      <c r="AV1012" s="68"/>
      <c r="AW1012" s="228"/>
      <c r="AX1012" s="241"/>
      <c r="AY1012" s="38"/>
      <c r="AZ1012" s="38"/>
      <c r="BA1012" s="55"/>
      <c r="BB1012" s="55"/>
      <c r="BC1012" s="3" t="e">
        <f t="shared" ca="1" si="244"/>
        <v>#N/A</v>
      </c>
      <c r="BD1012" s="3">
        <f t="shared" ca="1" si="245"/>
        <v>297240000</v>
      </c>
      <c r="BE1012" s="132"/>
      <c r="BF1012" s="132"/>
      <c r="BG1012" s="125"/>
      <c r="BJ1012" s="68"/>
      <c r="BK1012" s="68"/>
      <c r="BL1012" s="68"/>
      <c r="BN1012" s="169"/>
      <c r="BP1012" s="68"/>
      <c r="BQ1012" s="68"/>
      <c r="BR1012" s="68"/>
      <c r="BU1012" s="68"/>
      <c r="BV1012" s="68"/>
      <c r="BW1012" s="68"/>
      <c r="BX1012" s="68"/>
      <c r="BZ1012" s="237"/>
      <c r="CD1012" s="237"/>
      <c r="CF1012" s="68"/>
      <c r="CG1012" s="68"/>
      <c r="CH1012" s="237"/>
      <c r="CL1012" s="237"/>
    </row>
    <row r="1013" spans="1:90" x14ac:dyDescent="0.4">
      <c r="A1013">
        <v>981</v>
      </c>
      <c r="B1013" s="47">
        <f ca="1">IF(A1013&gt;$A$8,"",OFFSET(InputPriceData!B$15,$A1013+$A$11,0,1,1))</f>
        <v>43903</v>
      </c>
      <c r="C1013" s="3">
        <f ca="1">IF(A1013&gt;$A$8,"",OFFSET(InputPriceData!G$15,CalculationsAndCharts!$A1013+$A$11,IF($C$5,8,0),1,1))</f>
        <v>329566100</v>
      </c>
      <c r="D1013" s="4">
        <f ca="1">IF(A1013&gt;$A$8,"",OFFSET(InputPriceData!C$15,CalculationsAndCharts!$A1013+$A$11,IF($C$5,8,0),1,1))</f>
        <v>263.08999599999999</v>
      </c>
      <c r="E1013" s="4">
        <f ca="1">IF(A1013&gt;$A$8,"",OFFSET(InputPriceData!D$15,CalculationsAndCharts!$A1013+$A$11,IF($C$5,8,0),1,1))</f>
        <v>271.48001099999999</v>
      </c>
      <c r="F1013" s="4">
        <f ca="1">IF(A1013&gt;$A$8,"",OFFSET(InputPriceData!E$15,CalculationsAndCharts!$A1013+$A$11,IF($C$5,8,0),1,1))</f>
        <v>248.520004</v>
      </c>
      <c r="G1013" s="4">
        <f ca="1">IF(A1013&gt;$A$8,"",OFFSET(InputPriceData!F$15,CalculationsAndCharts!$A1013+$A$11,IF($C$5,8,0),1,1))</f>
        <v>269.32000699999998</v>
      </c>
      <c r="H1013" s="282">
        <f t="shared" ca="1" si="232"/>
        <v>271.48001099999999</v>
      </c>
      <c r="I1013" s="292">
        <f t="shared" ca="1" si="233"/>
        <v>248.11000100000001</v>
      </c>
      <c r="J1013" s="50">
        <f t="shared" ca="1" si="234"/>
        <v>23.370009999999979</v>
      </c>
      <c r="K1013" s="282"/>
      <c r="L1013" s="282"/>
      <c r="M1013" s="292">
        <f t="shared" ca="1" si="235"/>
        <v>23.060917126025718</v>
      </c>
      <c r="N1013" s="291"/>
      <c r="P1013" s="292">
        <f t="shared" ca="1" si="236"/>
        <v>261.318703077436</v>
      </c>
      <c r="Q1013" s="301">
        <f t="shared" ca="1" si="237"/>
        <v>284.37962020346174</v>
      </c>
      <c r="R1013" s="301">
        <f t="shared" ca="1" si="238"/>
        <v>238.25778595141028</v>
      </c>
      <c r="S1013" s="50"/>
      <c r="T1013" s="292"/>
      <c r="U1013" s="265"/>
      <c r="V1013" s="292">
        <f t="shared" ca="1" si="239"/>
        <v>261.318703077436</v>
      </c>
      <c r="W1013" s="241">
        <f t="shared" ca="1" si="240"/>
        <v>8.0013039225639773</v>
      </c>
      <c r="X1013" s="351">
        <f t="shared" ca="1" si="241"/>
        <v>64.020864461237693</v>
      </c>
      <c r="Y1013" s="50">
        <f t="shared" ca="1" si="231"/>
        <v>9.849898546386342</v>
      </c>
      <c r="Z1013" s="265">
        <f t="shared" ca="1" si="242"/>
        <v>279.1699055463863</v>
      </c>
      <c r="AA1013" s="265">
        <f t="shared" ca="1" si="243"/>
        <v>259.47010845361365</v>
      </c>
      <c r="AB1013" s="292"/>
      <c r="AC1013" s="37"/>
      <c r="AD1013" s="50"/>
      <c r="AE1013" s="228"/>
      <c r="AF1013" s="50"/>
      <c r="AG1013" s="50"/>
      <c r="AH1013" s="228"/>
      <c r="AI1013" s="50"/>
      <c r="AJ1013" s="50"/>
      <c r="AK1013" s="50"/>
      <c r="AL1013" s="68"/>
      <c r="AM1013" s="246"/>
      <c r="AN1013" s="241"/>
      <c r="AO1013" s="68"/>
      <c r="AP1013" s="68"/>
      <c r="AQ1013" s="241"/>
      <c r="AR1013" s="241"/>
      <c r="AS1013" s="228"/>
      <c r="AT1013" s="194"/>
      <c r="AU1013" s="37"/>
      <c r="AV1013" s="68"/>
      <c r="AW1013" s="228"/>
      <c r="AX1013" s="241"/>
      <c r="AY1013" s="38"/>
      <c r="AZ1013" s="38"/>
      <c r="BA1013" s="55"/>
      <c r="BB1013" s="55"/>
      <c r="BC1013" s="3">
        <f t="shared" ca="1" si="244"/>
        <v>329566100</v>
      </c>
      <c r="BD1013" s="3" t="e">
        <f t="shared" ca="1" si="245"/>
        <v>#N/A</v>
      </c>
      <c r="BE1013" s="132"/>
      <c r="BF1013" s="132"/>
      <c r="BG1013" s="125"/>
      <c r="BJ1013" s="68"/>
      <c r="BK1013" s="68"/>
      <c r="BL1013" s="68"/>
      <c r="BN1013" s="169"/>
      <c r="BP1013" s="68"/>
      <c r="BQ1013" s="68"/>
      <c r="BR1013" s="68"/>
      <c r="BU1013" s="68"/>
      <c r="BV1013" s="68"/>
      <c r="BW1013" s="68"/>
      <c r="BX1013" s="68"/>
      <c r="BZ1013" s="237"/>
      <c r="CD1013" s="237"/>
      <c r="CF1013" s="68"/>
      <c r="CG1013" s="68"/>
      <c r="CH1013" s="237"/>
      <c r="CL1013" s="237"/>
    </row>
    <row r="1014" spans="1:90" x14ac:dyDescent="0.4">
      <c r="A1014">
        <v>982</v>
      </c>
      <c r="B1014" s="47">
        <f ca="1">IF(A1014&gt;$A$8,"",OFFSET(InputPriceData!B$15,$A1014+$A$11,0,1,1))</f>
        <v>43902</v>
      </c>
      <c r="C1014" s="3">
        <f ca="1">IF(A1014&gt;$A$8,"",OFFSET(InputPriceData!G$15,CalculationsAndCharts!$A1014+$A$11,IF($C$5,8,0),1,1))</f>
        <v>392220700</v>
      </c>
      <c r="D1014" s="4">
        <f ca="1">IF(A1014&gt;$A$8,"",OFFSET(InputPriceData!C$15,CalculationsAndCharts!$A1014+$A$11,IF($C$5,8,0),1,1))</f>
        <v>256</v>
      </c>
      <c r="E1014" s="4">
        <f ca="1">IF(A1014&gt;$A$8,"",OFFSET(InputPriceData!D$15,CalculationsAndCharts!$A1014+$A$11,IF($C$5,8,0),1,1))</f>
        <v>266.66000400000001</v>
      </c>
      <c r="F1014" s="4">
        <f ca="1">IF(A1014&gt;$A$8,"",OFFSET(InputPriceData!E$15,CalculationsAndCharts!$A1014+$A$11,IF($C$5,8,0),1,1))</f>
        <v>247.679993</v>
      </c>
      <c r="G1014" s="4">
        <f ca="1">IF(A1014&gt;$A$8,"",OFFSET(InputPriceData!F$15,CalculationsAndCharts!$A1014+$A$11,IF($C$5,8,0),1,1))</f>
        <v>248.11000100000001</v>
      </c>
      <c r="H1014" s="282">
        <f t="shared" ca="1" si="232"/>
        <v>274.35998499999999</v>
      </c>
      <c r="I1014" s="292">
        <f t="shared" ca="1" si="233"/>
        <v>247.679993</v>
      </c>
      <c r="J1014" s="50">
        <f t="shared" ca="1" si="234"/>
        <v>26.679991999999999</v>
      </c>
      <c r="K1014" s="282"/>
      <c r="L1014" s="282"/>
      <c r="M1014" s="292">
        <f t="shared" ca="1" si="235"/>
        <v>20.437871860924933</v>
      </c>
      <c r="N1014" s="291"/>
      <c r="P1014" s="292">
        <f t="shared" ca="1" si="236"/>
        <v>269.88292333960578</v>
      </c>
      <c r="Q1014" s="301">
        <f t="shared" ca="1" si="237"/>
        <v>290.32079520053071</v>
      </c>
      <c r="R1014" s="301">
        <f t="shared" ca="1" si="238"/>
        <v>249.44505147868085</v>
      </c>
      <c r="S1014" s="50"/>
      <c r="T1014" s="292"/>
      <c r="U1014" s="265"/>
      <c r="V1014" s="292">
        <f t="shared" ca="1" si="239"/>
        <v>269.88292333960578</v>
      </c>
      <c r="W1014" s="241">
        <f t="shared" ca="1" si="240"/>
        <v>-21.772922339605771</v>
      </c>
      <c r="X1014" s="351">
        <f t="shared" ca="1" si="241"/>
        <v>474.06014720650404</v>
      </c>
      <c r="Y1014" s="50">
        <f t="shared" ca="1" si="231"/>
        <v>9.686427317619728</v>
      </c>
      <c r="Z1014" s="265">
        <f t="shared" ca="1" si="242"/>
        <v>257.79642831761976</v>
      </c>
      <c r="AA1014" s="265">
        <f t="shared" ca="1" si="243"/>
        <v>238.42357368238029</v>
      </c>
      <c r="AB1014" s="292"/>
      <c r="AC1014" s="37"/>
      <c r="AD1014" s="50"/>
      <c r="AE1014" s="228"/>
      <c r="AF1014" s="50"/>
      <c r="AG1014" s="50"/>
      <c r="AH1014" s="228"/>
      <c r="AI1014" s="50"/>
      <c r="AJ1014" s="50"/>
      <c r="AK1014" s="50"/>
      <c r="AL1014" s="68"/>
      <c r="AM1014" s="246"/>
      <c r="AN1014" s="241"/>
      <c r="AO1014" s="68"/>
      <c r="AP1014" s="68"/>
      <c r="AQ1014" s="241"/>
      <c r="AR1014" s="241"/>
      <c r="AS1014" s="228"/>
      <c r="AT1014" s="194"/>
      <c r="AU1014" s="37"/>
      <c r="AV1014" s="68"/>
      <c r="AW1014" s="228"/>
      <c r="AX1014" s="241"/>
      <c r="AY1014" s="38"/>
      <c r="AZ1014" s="38"/>
      <c r="BA1014" s="55"/>
      <c r="BB1014" s="55"/>
      <c r="BC1014" s="3" t="e">
        <f t="shared" ca="1" si="244"/>
        <v>#N/A</v>
      </c>
      <c r="BD1014" s="3">
        <f t="shared" ca="1" si="245"/>
        <v>392220700</v>
      </c>
      <c r="BE1014" s="132"/>
      <c r="BF1014" s="132"/>
      <c r="BG1014" s="125"/>
      <c r="BJ1014" s="68"/>
      <c r="BK1014" s="68"/>
      <c r="BL1014" s="68"/>
      <c r="BN1014" s="169"/>
      <c r="BP1014" s="68"/>
      <c r="BQ1014" s="68"/>
      <c r="BR1014" s="68"/>
      <c r="BU1014" s="68"/>
      <c r="BV1014" s="68"/>
      <c r="BW1014" s="68"/>
      <c r="BX1014" s="68"/>
      <c r="BZ1014" s="237"/>
      <c r="CD1014" s="237"/>
      <c r="CF1014" s="68"/>
      <c r="CG1014" s="68"/>
      <c r="CH1014" s="237"/>
      <c r="CL1014" s="237"/>
    </row>
    <row r="1015" spans="1:90" x14ac:dyDescent="0.4">
      <c r="A1015">
        <v>983</v>
      </c>
      <c r="B1015" s="47">
        <f ca="1">IF(A1015&gt;$A$8,"",OFFSET(InputPriceData!B$15,$A1015+$A$11,0,1,1))</f>
        <v>43901</v>
      </c>
      <c r="C1015" s="3">
        <f ca="1">IF(A1015&gt;$A$8,"",OFFSET(InputPriceData!G$15,CalculationsAndCharts!$A1015+$A$11,IF($C$5,8,0),1,1))</f>
        <v>255316300</v>
      </c>
      <c r="D1015" s="4">
        <f ca="1">IF(A1015&gt;$A$8,"",OFFSET(InputPriceData!C$15,CalculationsAndCharts!$A1015+$A$11,IF($C$5,8,0),1,1))</f>
        <v>280.70001200000002</v>
      </c>
      <c r="E1015" s="4">
        <f ca="1">IF(A1015&gt;$A$8,"",OFFSET(InputPriceData!D$15,CalculationsAndCharts!$A1015+$A$11,IF($C$5,8,0),1,1))</f>
        <v>281.94000199999999</v>
      </c>
      <c r="F1015" s="4">
        <f ca="1">IF(A1015&gt;$A$8,"",OFFSET(InputPriceData!E$15,CalculationsAndCharts!$A1015+$A$11,IF($C$5,8,0),1,1))</f>
        <v>270.88000499999998</v>
      </c>
      <c r="G1015" s="4">
        <f ca="1">IF(A1015&gt;$A$8,"",OFFSET(InputPriceData!F$15,CalculationsAndCharts!$A1015+$A$11,IF($C$5,8,0),1,1))</f>
        <v>274.35998499999999</v>
      </c>
      <c r="H1015" s="282">
        <f t="shared" ca="1" si="232"/>
        <v>288.42001299999998</v>
      </c>
      <c r="I1015" s="292">
        <f t="shared" ca="1" si="233"/>
        <v>270.88000499999998</v>
      </c>
      <c r="J1015" s="50">
        <f t="shared" ca="1" si="234"/>
        <v>17.540008</v>
      </c>
      <c r="K1015" s="282"/>
      <c r="L1015" s="282"/>
      <c r="M1015" s="292">
        <f t="shared" ca="1" si="235"/>
        <v>18.363699636012775</v>
      </c>
      <c r="N1015" s="291"/>
      <c r="P1015" s="292">
        <f t="shared" ca="1" si="236"/>
        <v>280.6068122029518</v>
      </c>
      <c r="Q1015" s="301">
        <f t="shared" ca="1" si="237"/>
        <v>298.97051183896457</v>
      </c>
      <c r="R1015" s="301">
        <f t="shared" ca="1" si="238"/>
        <v>262.24311256693903</v>
      </c>
      <c r="S1015" s="50"/>
      <c r="T1015" s="292"/>
      <c r="U1015" s="265"/>
      <c r="V1015" s="292">
        <f t="shared" ca="1" si="239"/>
        <v>280.6068122029518</v>
      </c>
      <c r="W1015" s="241">
        <f t="shared" ca="1" si="240"/>
        <v>-6.2468272029518062</v>
      </c>
      <c r="X1015" s="351">
        <f t="shared" ca="1" si="241"/>
        <v>39.022850103538687</v>
      </c>
      <c r="Y1015" s="50">
        <f t="shared" ca="1" si="231"/>
        <v>8.3800120295071086</v>
      </c>
      <c r="Z1015" s="265">
        <f t="shared" ca="1" si="242"/>
        <v>282.73999702950709</v>
      </c>
      <c r="AA1015" s="265">
        <f t="shared" ca="1" si="243"/>
        <v>265.9799729704929</v>
      </c>
      <c r="AB1015" s="292"/>
      <c r="AC1015" s="37"/>
      <c r="AD1015" s="50"/>
      <c r="AE1015" s="228"/>
      <c r="AF1015" s="50"/>
      <c r="AG1015" s="50"/>
      <c r="AH1015" s="228"/>
      <c r="AI1015" s="50"/>
      <c r="AJ1015" s="50"/>
      <c r="AK1015" s="50"/>
      <c r="AL1015" s="68"/>
      <c r="AM1015" s="246"/>
      <c r="AN1015" s="241"/>
      <c r="AO1015" s="68"/>
      <c r="AP1015" s="68"/>
      <c r="AQ1015" s="241"/>
      <c r="AR1015" s="241"/>
      <c r="AS1015" s="228"/>
      <c r="AT1015" s="194"/>
      <c r="AU1015" s="37"/>
      <c r="AV1015" s="68"/>
      <c r="AW1015" s="228"/>
      <c r="AX1015" s="241"/>
      <c r="AY1015" s="38"/>
      <c r="AZ1015" s="38"/>
      <c r="BA1015" s="55"/>
      <c r="BB1015" s="55"/>
      <c r="BC1015" s="3" t="e">
        <f t="shared" ca="1" si="244"/>
        <v>#N/A</v>
      </c>
      <c r="BD1015" s="3">
        <f t="shared" ca="1" si="245"/>
        <v>255316300</v>
      </c>
      <c r="BE1015" s="132"/>
      <c r="BF1015" s="132"/>
      <c r="BG1015" s="125"/>
      <c r="BJ1015" s="68"/>
      <c r="BK1015" s="68"/>
      <c r="BL1015" s="68"/>
      <c r="BN1015" s="169"/>
      <c r="BP1015" s="68"/>
      <c r="BQ1015" s="68"/>
      <c r="BR1015" s="68"/>
      <c r="BU1015" s="68"/>
      <c r="BV1015" s="68"/>
      <c r="BW1015" s="68"/>
      <c r="BX1015" s="68"/>
      <c r="BZ1015" s="237"/>
      <c r="CD1015" s="237"/>
      <c r="CF1015" s="68"/>
      <c r="CG1015" s="68"/>
      <c r="CH1015" s="237"/>
      <c r="CL1015" s="237"/>
    </row>
    <row r="1016" spans="1:90" x14ac:dyDescent="0.4">
      <c r="A1016">
        <v>984</v>
      </c>
      <c r="B1016" s="47">
        <f ca="1">IF(A1016&gt;$A$8,"",OFFSET(InputPriceData!B$15,$A1016+$A$11,0,1,1))</f>
        <v>43900</v>
      </c>
      <c r="C1016" s="3">
        <f ca="1">IF(A1016&gt;$A$8,"",OFFSET(InputPriceData!G$15,CalculationsAndCharts!$A1016+$A$11,IF($C$5,8,0),1,1))</f>
        <v>276444100</v>
      </c>
      <c r="D1016" s="4">
        <f ca="1">IF(A1016&gt;$A$8,"",OFFSET(InputPriceData!C$15,CalculationsAndCharts!$A1016+$A$11,IF($C$5,8,0),1,1))</f>
        <v>284.64001500000001</v>
      </c>
      <c r="E1016" s="4">
        <f ca="1">IF(A1016&gt;$A$8,"",OFFSET(InputPriceData!D$15,CalculationsAndCharts!$A1016+$A$11,IF($C$5,8,0),1,1))</f>
        <v>288.51998900000001</v>
      </c>
      <c r="F1016" s="4">
        <f ca="1">IF(A1016&gt;$A$8,"",OFFSET(InputPriceData!E$15,CalculationsAndCharts!$A1016+$A$11,IF($C$5,8,0),1,1))</f>
        <v>273.5</v>
      </c>
      <c r="G1016" s="4">
        <f ca="1">IF(A1016&gt;$A$8,"",OFFSET(InputPriceData!F$15,CalculationsAndCharts!$A1016+$A$11,IF($C$5,8,0),1,1))</f>
        <v>288.42001299999998</v>
      </c>
      <c r="H1016" s="282">
        <f t="shared" ca="1" si="232"/>
        <v>288.51998900000001</v>
      </c>
      <c r="I1016" s="292">
        <f t="shared" ca="1" si="233"/>
        <v>273.5</v>
      </c>
      <c r="J1016" s="50">
        <f t="shared" ca="1" si="234"/>
        <v>15.01998900000001</v>
      </c>
      <c r="K1016" s="282"/>
      <c r="L1016" s="282"/>
      <c r="M1016" s="292">
        <f t="shared" ca="1" si="235"/>
        <v>18.492489230259466</v>
      </c>
      <c r="N1016" s="291"/>
      <c r="P1016" s="292">
        <f t="shared" ca="1" si="236"/>
        <v>284.910998028667</v>
      </c>
      <c r="Q1016" s="301">
        <f t="shared" ca="1" si="237"/>
        <v>303.40348725892648</v>
      </c>
      <c r="R1016" s="301">
        <f t="shared" ca="1" si="238"/>
        <v>266.41850879840752</v>
      </c>
      <c r="S1016" s="50"/>
      <c r="T1016" s="292"/>
      <c r="U1016" s="265"/>
      <c r="V1016" s="292">
        <f t="shared" ca="1" si="239"/>
        <v>284.910998028667</v>
      </c>
      <c r="W1016" s="241">
        <f t="shared" ca="1" si="240"/>
        <v>3.5090149713329879</v>
      </c>
      <c r="X1016" s="351">
        <f t="shared" ca="1" si="241"/>
        <v>12.31318606903905</v>
      </c>
      <c r="Y1016" s="50">
        <f t="shared" ca="1" si="231"/>
        <v>8.265287147978885</v>
      </c>
      <c r="Z1016" s="265">
        <f t="shared" ca="1" si="242"/>
        <v>296.68530014797886</v>
      </c>
      <c r="AA1016" s="265">
        <f t="shared" ca="1" si="243"/>
        <v>280.1547258520211</v>
      </c>
      <c r="AB1016" s="292"/>
      <c r="AC1016" s="37"/>
      <c r="AD1016" s="50"/>
      <c r="AE1016" s="228"/>
      <c r="AF1016" s="50"/>
      <c r="AG1016" s="50"/>
      <c r="AH1016" s="228"/>
      <c r="AI1016" s="50"/>
      <c r="AJ1016" s="50"/>
      <c r="AK1016" s="50"/>
      <c r="AL1016" s="68"/>
      <c r="AM1016" s="246"/>
      <c r="AN1016" s="241"/>
      <c r="AO1016" s="68"/>
      <c r="AP1016" s="68"/>
      <c r="AQ1016" s="241"/>
      <c r="AR1016" s="241"/>
      <c r="AS1016" s="228"/>
      <c r="AT1016" s="194"/>
      <c r="AU1016" s="37"/>
      <c r="AV1016" s="68"/>
      <c r="AW1016" s="228"/>
      <c r="AX1016" s="241"/>
      <c r="AY1016" s="38"/>
      <c r="AZ1016" s="38"/>
      <c r="BA1016" s="55"/>
      <c r="BB1016" s="55"/>
      <c r="BC1016" s="3">
        <f t="shared" ca="1" si="244"/>
        <v>276444100</v>
      </c>
      <c r="BD1016" s="3" t="e">
        <f t="shared" ca="1" si="245"/>
        <v>#N/A</v>
      </c>
      <c r="BE1016" s="132"/>
      <c r="BF1016" s="132"/>
      <c r="BG1016" s="125"/>
      <c r="BJ1016" s="68"/>
      <c r="BK1016" s="68"/>
      <c r="BL1016" s="68"/>
      <c r="BN1016" s="169"/>
      <c r="BP1016" s="68"/>
      <c r="BQ1016" s="68"/>
      <c r="BR1016" s="68"/>
      <c r="BU1016" s="68"/>
      <c r="BV1016" s="68"/>
      <c r="BW1016" s="68"/>
      <c r="BX1016" s="68"/>
      <c r="BZ1016" s="237"/>
      <c r="CD1016" s="237"/>
      <c r="CF1016" s="68"/>
      <c r="CG1016" s="68"/>
      <c r="CH1016" s="237"/>
      <c r="CL1016" s="237"/>
    </row>
    <row r="1017" spans="1:90" x14ac:dyDescent="0.4">
      <c r="A1017">
        <v>985</v>
      </c>
      <c r="B1017" s="47">
        <f ca="1">IF(A1017&gt;$A$8,"",OFFSET(InputPriceData!B$15,$A1017+$A$11,0,1,1))</f>
        <v>43899</v>
      </c>
      <c r="C1017" s="3">
        <f ca="1">IF(A1017&gt;$A$8,"",OFFSET(InputPriceData!G$15,CalculationsAndCharts!$A1017+$A$11,IF($C$5,8,0),1,1))</f>
        <v>309417300</v>
      </c>
      <c r="D1017" s="4">
        <f ca="1">IF(A1017&gt;$A$8,"",OFFSET(InputPriceData!C$15,CalculationsAndCharts!$A1017+$A$11,IF($C$5,8,0),1,1))</f>
        <v>275.29998799999998</v>
      </c>
      <c r="E1017" s="4">
        <f ca="1">IF(A1017&gt;$A$8,"",OFFSET(InputPriceData!D$15,CalculationsAndCharts!$A1017+$A$11,IF($C$5,8,0),1,1))</f>
        <v>284.19000199999999</v>
      </c>
      <c r="F1017" s="4">
        <f ca="1">IF(A1017&gt;$A$8,"",OFFSET(InputPriceData!E$15,CalculationsAndCharts!$A1017+$A$11,IF($C$5,8,0),1,1))</f>
        <v>273.45001200000002</v>
      </c>
      <c r="G1017" s="4">
        <f ca="1">IF(A1017&gt;$A$8,"",OFFSET(InputPriceData!F$15,CalculationsAndCharts!$A1017+$A$11,IF($C$5,8,0),1,1))</f>
        <v>274.23001099999999</v>
      </c>
      <c r="H1017" s="282">
        <f t="shared" ca="1" si="232"/>
        <v>297.459991</v>
      </c>
      <c r="I1017" s="292">
        <f t="shared" ca="1" si="233"/>
        <v>273.45001200000002</v>
      </c>
      <c r="J1017" s="50">
        <f t="shared" ca="1" si="234"/>
        <v>24.009978999999987</v>
      </c>
      <c r="K1017" s="282"/>
      <c r="L1017" s="282"/>
      <c r="M1017" s="292">
        <f t="shared" ca="1" si="235"/>
        <v>16.810754382019219</v>
      </c>
      <c r="N1017" s="291"/>
      <c r="P1017" s="292">
        <f t="shared" ca="1" si="236"/>
        <v>291.22093979896954</v>
      </c>
      <c r="Q1017" s="301">
        <f t="shared" ca="1" si="237"/>
        <v>308.03169418098878</v>
      </c>
      <c r="R1017" s="301">
        <f t="shared" ca="1" si="238"/>
        <v>274.4101854169503</v>
      </c>
      <c r="S1017" s="50"/>
      <c r="T1017" s="292"/>
      <c r="U1017" s="265"/>
      <c r="V1017" s="292">
        <f t="shared" ca="1" si="239"/>
        <v>291.22093979896954</v>
      </c>
      <c r="W1017" s="241">
        <f t="shared" ca="1" si="240"/>
        <v>-16.990928798969549</v>
      </c>
      <c r="X1017" s="351">
        <f t="shared" ca="1" si="241"/>
        <v>288.69166145165281</v>
      </c>
      <c r="Y1017" s="50">
        <f t="shared" ca="1" si="231"/>
        <v>8.2398576872609333</v>
      </c>
      <c r="Z1017" s="265">
        <f t="shared" ca="1" si="242"/>
        <v>282.46986868726094</v>
      </c>
      <c r="AA1017" s="265">
        <f t="shared" ca="1" si="243"/>
        <v>265.99015331273904</v>
      </c>
      <c r="AB1017" s="292"/>
      <c r="AC1017" s="37"/>
      <c r="AD1017" s="50"/>
      <c r="AE1017" s="228"/>
      <c r="AF1017" s="50"/>
      <c r="AG1017" s="50"/>
      <c r="AH1017" s="228"/>
      <c r="AI1017" s="50"/>
      <c r="AJ1017" s="50"/>
      <c r="AK1017" s="50"/>
      <c r="AL1017" s="68"/>
      <c r="AM1017" s="246"/>
      <c r="AN1017" s="241"/>
      <c r="AO1017" s="68"/>
      <c r="AP1017" s="68"/>
      <c r="AQ1017" s="241"/>
      <c r="AR1017" s="241"/>
      <c r="AS1017" s="228"/>
      <c r="AT1017" s="194"/>
      <c r="AU1017" s="37"/>
      <c r="AV1017" s="68"/>
      <c r="AW1017" s="228"/>
      <c r="AX1017" s="241"/>
      <c r="AY1017" s="38"/>
      <c r="AZ1017" s="38"/>
      <c r="BA1017" s="55"/>
      <c r="BB1017" s="55"/>
      <c r="BC1017" s="3" t="e">
        <f t="shared" ca="1" si="244"/>
        <v>#N/A</v>
      </c>
      <c r="BD1017" s="3">
        <f t="shared" ca="1" si="245"/>
        <v>309417300</v>
      </c>
      <c r="BE1017" s="132"/>
      <c r="BF1017" s="132"/>
      <c r="BG1017" s="125"/>
      <c r="BJ1017" s="68"/>
      <c r="BK1017" s="68"/>
      <c r="BL1017" s="68"/>
      <c r="BN1017" s="169"/>
      <c r="BP1017" s="68"/>
      <c r="BQ1017" s="68"/>
      <c r="BR1017" s="68"/>
      <c r="BU1017" s="68"/>
      <c r="BV1017" s="68"/>
      <c r="BW1017" s="68"/>
      <c r="BX1017" s="68"/>
      <c r="BZ1017" s="237"/>
      <c r="CD1017" s="237"/>
      <c r="CF1017" s="68"/>
      <c r="CG1017" s="68"/>
      <c r="CH1017" s="237"/>
      <c r="CL1017" s="237"/>
    </row>
    <row r="1018" spans="1:90" x14ac:dyDescent="0.4">
      <c r="A1018">
        <v>986</v>
      </c>
      <c r="B1018" s="47">
        <f ca="1">IF(A1018&gt;$A$8,"",OFFSET(InputPriceData!B$15,$A1018+$A$11,0,1,1))</f>
        <v>43896</v>
      </c>
      <c r="C1018" s="3">
        <f ca="1">IF(A1018&gt;$A$8,"",OFFSET(InputPriceData!G$15,CalculationsAndCharts!$A1018+$A$11,IF($C$5,8,0),1,1))</f>
        <v>228667200</v>
      </c>
      <c r="D1018" s="4">
        <f ca="1">IF(A1018&gt;$A$8,"",OFFSET(InputPriceData!C$15,CalculationsAndCharts!$A1018+$A$11,IF($C$5,8,0),1,1))</f>
        <v>293.14999399999999</v>
      </c>
      <c r="E1018" s="4">
        <f ca="1">IF(A1018&gt;$A$8,"",OFFSET(InputPriceData!D$15,CalculationsAndCharts!$A1018+$A$11,IF($C$5,8,0),1,1))</f>
        <v>298.77999899999998</v>
      </c>
      <c r="F1018" s="4">
        <f ca="1">IF(A1018&gt;$A$8,"",OFFSET(InputPriceData!E$15,CalculationsAndCharts!$A1018+$A$11,IF($C$5,8,0),1,1))</f>
        <v>290.23001099999999</v>
      </c>
      <c r="G1018" s="4">
        <f ca="1">IF(A1018&gt;$A$8,"",OFFSET(InputPriceData!F$15,CalculationsAndCharts!$A1018+$A$11,IF($C$5,8,0),1,1))</f>
        <v>297.459991</v>
      </c>
      <c r="H1018" s="282">
        <f t="shared" ca="1" si="232"/>
        <v>302.459991</v>
      </c>
      <c r="I1018" s="292">
        <f t="shared" ca="1" si="233"/>
        <v>290.23001099999999</v>
      </c>
      <c r="J1018" s="50">
        <f t="shared" ca="1" si="234"/>
        <v>12.229980000000012</v>
      </c>
      <c r="K1018" s="282"/>
      <c r="L1018" s="282"/>
      <c r="M1018" s="292">
        <f t="shared" ca="1" si="235"/>
        <v>15.215899678170869</v>
      </c>
      <c r="N1018" s="291"/>
      <c r="P1018" s="292">
        <f t="shared" ca="1" si="236"/>
        <v>297.59116289854569</v>
      </c>
      <c r="Q1018" s="301">
        <f t="shared" ca="1" si="237"/>
        <v>312.80706257671653</v>
      </c>
      <c r="R1018" s="301">
        <f t="shared" ca="1" si="238"/>
        <v>282.37526322037485</v>
      </c>
      <c r="S1018" s="50"/>
      <c r="T1018" s="292"/>
      <c r="U1018" s="265"/>
      <c r="V1018" s="292">
        <f t="shared" ca="1" si="239"/>
        <v>297.59116289854569</v>
      </c>
      <c r="W1018" s="241">
        <f t="shared" ca="1" si="240"/>
        <v>-0.13117189854568778</v>
      </c>
      <c r="X1018" s="351">
        <f t="shared" ca="1" si="241"/>
        <v>1.7206066968080209E-2</v>
      </c>
      <c r="Y1018" s="50">
        <f t="shared" ca="1" si="231"/>
        <v>7.3152995231720617</v>
      </c>
      <c r="Z1018" s="265">
        <f t="shared" ca="1" si="242"/>
        <v>304.77529052317209</v>
      </c>
      <c r="AA1018" s="265">
        <f t="shared" ca="1" si="243"/>
        <v>290.14469147682792</v>
      </c>
      <c r="AB1018" s="292"/>
      <c r="AC1018" s="37"/>
      <c r="AD1018" s="50"/>
      <c r="AE1018" s="228"/>
      <c r="AF1018" s="50"/>
      <c r="AG1018" s="50"/>
      <c r="AH1018" s="228"/>
      <c r="AI1018" s="50"/>
      <c r="AJ1018" s="50"/>
      <c r="AK1018" s="50"/>
      <c r="AL1018" s="68"/>
      <c r="AM1018" s="246"/>
      <c r="AN1018" s="241"/>
      <c r="AO1018" s="68"/>
      <c r="AP1018" s="68"/>
      <c r="AQ1018" s="241"/>
      <c r="AR1018" s="241"/>
      <c r="AS1018" s="228"/>
      <c r="AT1018" s="194"/>
      <c r="AU1018" s="37"/>
      <c r="AV1018" s="68"/>
      <c r="AW1018" s="228"/>
      <c r="AX1018" s="241"/>
      <c r="AY1018" s="38"/>
      <c r="AZ1018" s="38"/>
      <c r="BA1018" s="55"/>
      <c r="BB1018" s="55"/>
      <c r="BC1018" s="3" t="e">
        <f t="shared" ca="1" si="244"/>
        <v>#N/A</v>
      </c>
      <c r="BD1018" s="3">
        <f t="shared" ca="1" si="245"/>
        <v>228667200</v>
      </c>
      <c r="BE1018" s="132"/>
      <c r="BF1018" s="132"/>
      <c r="BG1018" s="125"/>
      <c r="BJ1018" s="68"/>
      <c r="BK1018" s="68"/>
      <c r="BL1018" s="68"/>
      <c r="BN1018" s="169"/>
      <c r="BP1018" s="68"/>
      <c r="BQ1018" s="68"/>
      <c r="BR1018" s="68"/>
      <c r="BU1018" s="68"/>
      <c r="BV1018" s="68"/>
      <c r="BW1018" s="68"/>
      <c r="BX1018" s="68"/>
      <c r="BZ1018" s="237"/>
      <c r="CD1018" s="237"/>
      <c r="CF1018" s="68"/>
      <c r="CG1018" s="68"/>
      <c r="CH1018" s="237"/>
      <c r="CL1018" s="237"/>
    </row>
    <row r="1019" spans="1:90" x14ac:dyDescent="0.4">
      <c r="A1019">
        <v>987</v>
      </c>
      <c r="B1019" s="47">
        <f ca="1">IF(A1019&gt;$A$8,"",OFFSET(InputPriceData!B$15,$A1019+$A$11,0,1,1))</f>
        <v>43895</v>
      </c>
      <c r="C1019" s="3">
        <f ca="1">IF(A1019&gt;$A$8,"",OFFSET(InputPriceData!G$15,CalculationsAndCharts!$A1019+$A$11,IF($C$5,8,0),1,1))</f>
        <v>186366800</v>
      </c>
      <c r="D1019" s="4">
        <f ca="1">IF(A1019&gt;$A$8,"",OFFSET(InputPriceData!C$15,CalculationsAndCharts!$A1019+$A$11,IF($C$5,8,0),1,1))</f>
        <v>304.98001099999999</v>
      </c>
      <c r="E1019" s="4">
        <f ca="1">IF(A1019&gt;$A$8,"",OFFSET(InputPriceData!D$15,CalculationsAndCharts!$A1019+$A$11,IF($C$5,8,0),1,1))</f>
        <v>308.47000100000002</v>
      </c>
      <c r="F1019" s="4">
        <f ca="1">IF(A1019&gt;$A$8,"",OFFSET(InputPriceData!E$15,CalculationsAndCharts!$A1019+$A$11,IF($C$5,8,0),1,1))</f>
        <v>300.01001000000002</v>
      </c>
      <c r="G1019" s="4">
        <f ca="1">IF(A1019&gt;$A$8,"",OFFSET(InputPriceData!F$15,CalculationsAndCharts!$A1019+$A$11,IF($C$5,8,0),1,1))</f>
        <v>302.459991</v>
      </c>
      <c r="H1019" s="282">
        <f t="shared" ca="1" si="232"/>
        <v>312.85998499999999</v>
      </c>
      <c r="I1019" s="292">
        <f t="shared" ca="1" si="233"/>
        <v>300.01001000000002</v>
      </c>
      <c r="J1019" s="50">
        <f t="shared" ca="1" si="234"/>
        <v>12.849974999999972</v>
      </c>
      <c r="K1019" s="282"/>
      <c r="L1019" s="282"/>
      <c r="M1019" s="292">
        <f t="shared" ca="1" si="235"/>
        <v>15.863892550631057</v>
      </c>
      <c r="N1019" s="291"/>
      <c r="P1019" s="292">
        <f t="shared" ca="1" si="236"/>
        <v>299.05226052790204</v>
      </c>
      <c r="Q1019" s="301">
        <f t="shared" ca="1" si="237"/>
        <v>314.91615307853311</v>
      </c>
      <c r="R1019" s="301">
        <f t="shared" ca="1" si="238"/>
        <v>283.18836797727096</v>
      </c>
      <c r="S1019" s="50"/>
      <c r="T1019" s="292"/>
      <c r="U1019" s="265"/>
      <c r="V1019" s="292">
        <f t="shared" ca="1" si="239"/>
        <v>299.05226052790204</v>
      </c>
      <c r="W1019" s="241">
        <f t="shared" ca="1" si="240"/>
        <v>3.4077304720979669</v>
      </c>
      <c r="X1019" s="351">
        <f t="shared" ca="1" si="241"/>
        <v>11.612626970465032</v>
      </c>
      <c r="Y1019" s="50">
        <f t="shared" ca="1" si="231"/>
        <v>7.391619747674441</v>
      </c>
      <c r="Z1019" s="265">
        <f t="shared" ca="1" si="242"/>
        <v>309.85161074767444</v>
      </c>
      <c r="AA1019" s="265">
        <f t="shared" ca="1" si="243"/>
        <v>295.06837125232556</v>
      </c>
      <c r="AB1019" s="292"/>
      <c r="AC1019" s="37"/>
      <c r="AD1019" s="50"/>
      <c r="AE1019" s="228"/>
      <c r="AF1019" s="50"/>
      <c r="AG1019" s="50"/>
      <c r="AH1019" s="228"/>
      <c r="AI1019" s="50"/>
      <c r="AJ1019" s="50"/>
      <c r="AK1019" s="50"/>
      <c r="AL1019" s="68"/>
      <c r="AM1019" s="246"/>
      <c r="AN1019" s="241"/>
      <c r="AO1019" s="68"/>
      <c r="AP1019" s="68"/>
      <c r="AQ1019" s="241"/>
      <c r="AR1019" s="241"/>
      <c r="AS1019" s="228"/>
      <c r="AT1019" s="194"/>
      <c r="AU1019" s="37"/>
      <c r="AV1019" s="68"/>
      <c r="AW1019" s="228"/>
      <c r="AX1019" s="241"/>
      <c r="AY1019" s="38"/>
      <c r="AZ1019" s="38"/>
      <c r="BA1019" s="55"/>
      <c r="BB1019" s="55"/>
      <c r="BC1019" s="3" t="e">
        <f t="shared" ca="1" si="244"/>
        <v>#N/A</v>
      </c>
      <c r="BD1019" s="3">
        <f t="shared" ca="1" si="245"/>
        <v>186366800</v>
      </c>
      <c r="BE1019" s="132"/>
      <c r="BF1019" s="132"/>
      <c r="BG1019" s="125"/>
      <c r="BJ1019" s="68"/>
      <c r="BK1019" s="68"/>
      <c r="BL1019" s="68"/>
      <c r="BN1019" s="169"/>
      <c r="BP1019" s="68"/>
      <c r="BQ1019" s="68"/>
      <c r="BR1019" s="68"/>
      <c r="BU1019" s="68"/>
      <c r="BV1019" s="68"/>
      <c r="BW1019" s="68"/>
      <c r="BX1019" s="68"/>
      <c r="BZ1019" s="237"/>
      <c r="CD1019" s="237"/>
      <c r="CF1019" s="68"/>
      <c r="CG1019" s="68"/>
      <c r="CH1019" s="237"/>
      <c r="CL1019" s="237"/>
    </row>
    <row r="1020" spans="1:90" x14ac:dyDescent="0.4">
      <c r="A1020">
        <v>988</v>
      </c>
      <c r="B1020" s="47">
        <f ca="1">IF(A1020&gt;$A$8,"",OFFSET(InputPriceData!B$15,$A1020+$A$11,0,1,1))</f>
        <v>43894</v>
      </c>
      <c r="C1020" s="3">
        <f ca="1">IF(A1020&gt;$A$8,"",OFFSET(InputPriceData!G$15,CalculationsAndCharts!$A1020+$A$11,IF($C$5,8,0),1,1))</f>
        <v>176613400</v>
      </c>
      <c r="D1020" s="4">
        <f ca="1">IF(A1020&gt;$A$8,"",OFFSET(InputPriceData!C$15,CalculationsAndCharts!$A1020+$A$11,IF($C$5,8,0),1,1))</f>
        <v>306.11999500000002</v>
      </c>
      <c r="E1020" s="4">
        <f ca="1">IF(A1020&gt;$A$8,"",OFFSET(InputPriceData!D$15,CalculationsAndCharts!$A1020+$A$11,IF($C$5,8,0),1,1))</f>
        <v>313.10000600000001</v>
      </c>
      <c r="F1020" s="4">
        <f ca="1">IF(A1020&gt;$A$8,"",OFFSET(InputPriceData!E$15,CalculationsAndCharts!$A1020+$A$11,IF($C$5,8,0),1,1))</f>
        <v>303.32998700000002</v>
      </c>
      <c r="G1020" s="4">
        <f ca="1">IF(A1020&gt;$A$8,"",OFFSET(InputPriceData!F$15,CalculationsAndCharts!$A1020+$A$11,IF($C$5,8,0),1,1))</f>
        <v>312.85998499999999</v>
      </c>
      <c r="H1020" s="282">
        <f t="shared" ca="1" si="232"/>
        <v>313.10000600000001</v>
      </c>
      <c r="I1020" s="292">
        <f t="shared" ca="1" si="233"/>
        <v>300.23998999999998</v>
      </c>
      <c r="J1020" s="50">
        <f t="shared" ca="1" si="234"/>
        <v>12.86001600000003</v>
      </c>
      <c r="K1020" s="282"/>
      <c r="L1020" s="282"/>
      <c r="M1020" s="292">
        <f t="shared" ca="1" si="235"/>
        <v>16.307989104295352</v>
      </c>
      <c r="N1020" s="291"/>
      <c r="P1020" s="292">
        <f t="shared" ca="1" si="236"/>
        <v>297.61028067947387</v>
      </c>
      <c r="Q1020" s="301">
        <f t="shared" ca="1" si="237"/>
        <v>313.91826978376923</v>
      </c>
      <c r="R1020" s="301">
        <f t="shared" ca="1" si="238"/>
        <v>281.30229157517851</v>
      </c>
      <c r="S1020" s="50"/>
      <c r="T1020" s="292"/>
      <c r="U1020" s="265"/>
      <c r="V1020" s="292">
        <f t="shared" ca="1" si="239"/>
        <v>297.61028067947387</v>
      </c>
      <c r="W1020" s="241">
        <f t="shared" ca="1" si="240"/>
        <v>15.249704320526121</v>
      </c>
      <c r="X1020" s="351">
        <f t="shared" ca="1" si="241"/>
        <v>232.55348186347302</v>
      </c>
      <c r="Y1020" s="50">
        <f t="shared" ca="1" si="231"/>
        <v>7.4868442010345948</v>
      </c>
      <c r="Z1020" s="265">
        <f t="shared" ca="1" si="242"/>
        <v>320.34682920103461</v>
      </c>
      <c r="AA1020" s="265">
        <f t="shared" ca="1" si="243"/>
        <v>305.37314079896538</v>
      </c>
      <c r="AB1020" s="292"/>
      <c r="AC1020" s="37"/>
      <c r="AD1020" s="50"/>
      <c r="AE1020" s="228"/>
      <c r="AF1020" s="50"/>
      <c r="AG1020" s="50"/>
      <c r="AH1020" s="228"/>
      <c r="AI1020" s="50"/>
      <c r="AJ1020" s="50"/>
      <c r="AK1020" s="50"/>
      <c r="AL1020" s="68"/>
      <c r="AM1020" s="246"/>
      <c r="AN1020" s="241"/>
      <c r="AO1020" s="68"/>
      <c r="AP1020" s="68"/>
      <c r="AQ1020" s="241"/>
      <c r="AR1020" s="241"/>
      <c r="AS1020" s="228"/>
      <c r="AT1020" s="194"/>
      <c r="AU1020" s="37"/>
      <c r="AV1020" s="68"/>
      <c r="AW1020" s="228"/>
      <c r="AX1020" s="241"/>
      <c r="AY1020" s="38"/>
      <c r="AZ1020" s="38"/>
      <c r="BA1020" s="55"/>
      <c r="BB1020" s="55"/>
      <c r="BC1020" s="3">
        <f t="shared" ca="1" si="244"/>
        <v>176613400</v>
      </c>
      <c r="BD1020" s="3" t="e">
        <f t="shared" ca="1" si="245"/>
        <v>#N/A</v>
      </c>
      <c r="BE1020" s="132"/>
      <c r="BF1020" s="132"/>
      <c r="BG1020" s="125"/>
      <c r="BJ1020" s="68"/>
      <c r="BK1020" s="68"/>
      <c r="BL1020" s="68"/>
      <c r="BN1020" s="169"/>
      <c r="BP1020" s="68"/>
      <c r="BQ1020" s="68"/>
      <c r="BR1020" s="68"/>
      <c r="BU1020" s="68"/>
      <c r="BV1020" s="68"/>
      <c r="BW1020" s="68"/>
      <c r="BX1020" s="68"/>
      <c r="BZ1020" s="237"/>
      <c r="CD1020" s="237"/>
      <c r="CF1020" s="68"/>
      <c r="CG1020" s="68"/>
      <c r="CH1020" s="237"/>
      <c r="CL1020" s="237"/>
    </row>
    <row r="1021" spans="1:90" x14ac:dyDescent="0.4">
      <c r="A1021">
        <v>989</v>
      </c>
      <c r="B1021" s="47">
        <f ca="1">IF(A1021&gt;$A$8,"",OFFSET(InputPriceData!B$15,$A1021+$A$11,0,1,1))</f>
        <v>43893</v>
      </c>
      <c r="C1021" s="3">
        <f ca="1">IF(A1021&gt;$A$8,"",OFFSET(InputPriceData!G$15,CalculationsAndCharts!$A1021+$A$11,IF($C$5,8,0),1,1))</f>
        <v>300139100</v>
      </c>
      <c r="D1021" s="4">
        <f ca="1">IF(A1021&gt;$A$8,"",OFFSET(InputPriceData!C$15,CalculationsAndCharts!$A1021+$A$11,IF($C$5,8,0),1,1))</f>
        <v>309.5</v>
      </c>
      <c r="E1021" s="4">
        <f ca="1">IF(A1021&gt;$A$8,"",OFFSET(InputPriceData!D$15,CalculationsAndCharts!$A1021+$A$11,IF($C$5,8,0),1,1))</f>
        <v>313.83999599999999</v>
      </c>
      <c r="F1021" s="4">
        <f ca="1">IF(A1021&gt;$A$8,"",OFFSET(InputPriceData!E$15,CalculationsAndCharts!$A1021+$A$11,IF($C$5,8,0),1,1))</f>
        <v>297.57000699999998</v>
      </c>
      <c r="G1021" s="4">
        <f ca="1">IF(A1021&gt;$A$8,"",OFFSET(InputPriceData!F$15,CalculationsAndCharts!$A1021+$A$11,IF($C$5,8,0),1,1))</f>
        <v>300.23998999999998</v>
      </c>
      <c r="H1021" s="282">
        <f t="shared" ca="1" si="232"/>
        <v>313.83999599999999</v>
      </c>
      <c r="I1021" s="292">
        <f t="shared" ca="1" si="233"/>
        <v>297.57000699999998</v>
      </c>
      <c r="J1021" s="50">
        <f t="shared" ca="1" si="234"/>
        <v>16.26998900000001</v>
      </c>
      <c r="K1021" s="282"/>
      <c r="L1021" s="282"/>
      <c r="M1021" s="292">
        <f t="shared" ca="1" si="235"/>
        <v>15.724005463021248</v>
      </c>
      <c r="N1021" s="291"/>
      <c r="P1021" s="292">
        <f t="shared" ca="1" si="236"/>
        <v>297.15243966027987</v>
      </c>
      <c r="Q1021" s="301">
        <f t="shared" ca="1" si="237"/>
        <v>312.8764451233011</v>
      </c>
      <c r="R1021" s="301">
        <f t="shared" ca="1" si="238"/>
        <v>281.42843419725864</v>
      </c>
      <c r="S1021" s="50"/>
      <c r="T1021" s="292"/>
      <c r="U1021" s="265"/>
      <c r="V1021" s="292">
        <f t="shared" ca="1" si="239"/>
        <v>297.15243966027987</v>
      </c>
      <c r="W1021" s="241">
        <f t="shared" ca="1" si="240"/>
        <v>3.0875503397201101</v>
      </c>
      <c r="X1021" s="351">
        <f t="shared" ca="1" si="241"/>
        <v>9.5329671003057666</v>
      </c>
      <c r="Y1021" s="50">
        <f t="shared" ca="1" si="231"/>
        <v>6.7461664258488661</v>
      </c>
      <c r="Z1021" s="265">
        <f t="shared" ca="1" si="242"/>
        <v>306.98615642584883</v>
      </c>
      <c r="AA1021" s="265">
        <f t="shared" ca="1" si="243"/>
        <v>293.49382357415112</v>
      </c>
      <c r="AB1021" s="292"/>
      <c r="AC1021" s="37"/>
      <c r="AD1021" s="50"/>
      <c r="AE1021" s="228"/>
      <c r="AF1021" s="50"/>
      <c r="AG1021" s="50"/>
      <c r="AH1021" s="228"/>
      <c r="AI1021" s="50"/>
      <c r="AJ1021" s="50"/>
      <c r="AK1021" s="50"/>
      <c r="AL1021" s="68"/>
      <c r="AM1021" s="246"/>
      <c r="AN1021" s="241"/>
      <c r="AO1021" s="68"/>
      <c r="AP1021" s="68"/>
      <c r="AQ1021" s="241"/>
      <c r="AR1021" s="241"/>
      <c r="AS1021" s="228"/>
      <c r="AT1021" s="194"/>
      <c r="AU1021" s="37"/>
      <c r="AV1021" s="68"/>
      <c r="AW1021" s="228"/>
      <c r="AX1021" s="241"/>
      <c r="AY1021" s="38"/>
      <c r="AZ1021" s="38"/>
      <c r="BA1021" s="55"/>
      <c r="BB1021" s="55"/>
      <c r="BC1021" s="3" t="e">
        <f t="shared" ca="1" si="244"/>
        <v>#N/A</v>
      </c>
      <c r="BD1021" s="3">
        <f t="shared" ca="1" si="245"/>
        <v>300139100</v>
      </c>
      <c r="BE1021" s="132"/>
      <c r="BF1021" s="132"/>
      <c r="BG1021" s="125"/>
      <c r="BJ1021" s="68"/>
      <c r="BK1021" s="68"/>
      <c r="BL1021" s="68"/>
      <c r="BN1021" s="169"/>
      <c r="BP1021" s="68"/>
      <c r="BQ1021" s="68"/>
      <c r="BR1021" s="68"/>
      <c r="BU1021" s="68"/>
      <c r="BV1021" s="68"/>
      <c r="BW1021" s="68"/>
      <c r="BX1021" s="68"/>
      <c r="BZ1021" s="237"/>
      <c r="CD1021" s="237"/>
      <c r="CF1021" s="68"/>
      <c r="CG1021" s="68"/>
      <c r="CH1021" s="237"/>
      <c r="CL1021" s="237"/>
    </row>
    <row r="1022" spans="1:90" x14ac:dyDescent="0.4">
      <c r="A1022">
        <v>990</v>
      </c>
      <c r="B1022" s="47">
        <f ca="1">IF(A1022&gt;$A$8,"",OFFSET(InputPriceData!B$15,$A1022+$A$11,0,1,1))</f>
        <v>43892</v>
      </c>
      <c r="C1022" s="3">
        <f ca="1">IF(A1022&gt;$A$8,"",OFFSET(InputPriceData!G$15,CalculationsAndCharts!$A1022+$A$11,IF($C$5,8,0),1,1))</f>
        <v>238703600</v>
      </c>
      <c r="D1022" s="4">
        <f ca="1">IF(A1022&gt;$A$8,"",OFFSET(InputPriceData!C$15,CalculationsAndCharts!$A1022+$A$11,IF($C$5,8,0),1,1))</f>
        <v>298.209991</v>
      </c>
      <c r="E1022" s="4">
        <f ca="1">IF(A1022&gt;$A$8,"",OFFSET(InputPriceData!D$15,CalculationsAndCharts!$A1022+$A$11,IF($C$5,8,0),1,1))</f>
        <v>309.16000400000001</v>
      </c>
      <c r="F1022" s="4">
        <f ca="1">IF(A1022&gt;$A$8,"",OFFSET(InputPriceData!E$15,CalculationsAndCharts!$A1022+$A$11,IF($C$5,8,0),1,1))</f>
        <v>294.459991</v>
      </c>
      <c r="G1022" s="4">
        <f ca="1">IF(A1022&gt;$A$8,"",OFFSET(InputPriceData!F$15,CalculationsAndCharts!$A1022+$A$11,IF($C$5,8,0),1,1))</f>
        <v>309.08999599999999</v>
      </c>
      <c r="H1022" s="282">
        <f t="shared" ca="1" si="232"/>
        <v>309.16000400000001</v>
      </c>
      <c r="I1022" s="292">
        <f t="shared" ca="1" si="233"/>
        <v>294.459991</v>
      </c>
      <c r="J1022" s="50">
        <f t="shared" ca="1" si="234"/>
        <v>14.700013000000013</v>
      </c>
      <c r="K1022" s="282"/>
      <c r="L1022" s="282"/>
      <c r="M1022" s="292">
        <f t="shared" ca="1" si="235"/>
        <v>14.212760975404386</v>
      </c>
      <c r="N1022" s="291"/>
      <c r="P1022" s="292">
        <f t="shared" ca="1" si="236"/>
        <v>298.53448399499678</v>
      </c>
      <c r="Q1022" s="301">
        <f t="shared" ca="1" si="237"/>
        <v>312.74724497040114</v>
      </c>
      <c r="R1022" s="301">
        <f t="shared" ca="1" si="238"/>
        <v>284.32172301959241</v>
      </c>
      <c r="S1022" s="50"/>
      <c r="T1022" s="292"/>
      <c r="U1022" s="265"/>
      <c r="V1022" s="292">
        <f t="shared" ca="1" si="239"/>
        <v>298.53448399499678</v>
      </c>
      <c r="W1022" s="241">
        <f t="shared" ca="1" si="240"/>
        <v>10.555512005003209</v>
      </c>
      <c r="X1022" s="351">
        <f t="shared" ca="1" si="241"/>
        <v>111.41883368776686</v>
      </c>
      <c r="Y1022" s="50">
        <f t="shared" ca="1" si="231"/>
        <v>6.7107654424508336</v>
      </c>
      <c r="Z1022" s="265">
        <f t="shared" ca="1" si="242"/>
        <v>315.80076144245083</v>
      </c>
      <c r="AA1022" s="265">
        <f t="shared" ca="1" si="243"/>
        <v>302.37923055754914</v>
      </c>
      <c r="AB1022" s="292"/>
      <c r="AC1022" s="37"/>
      <c r="AD1022" s="50"/>
      <c r="AE1022" s="228"/>
      <c r="AF1022" s="50"/>
      <c r="AG1022" s="50"/>
      <c r="AH1022" s="228"/>
      <c r="AI1022" s="50"/>
      <c r="AJ1022" s="50"/>
      <c r="AK1022" s="50"/>
      <c r="AL1022" s="68"/>
      <c r="AM1022" s="246"/>
      <c r="AN1022" s="241"/>
      <c r="AO1022" s="68"/>
      <c r="AP1022" s="68"/>
      <c r="AQ1022" s="241"/>
      <c r="AR1022" s="241"/>
      <c r="AS1022" s="228"/>
      <c r="AT1022" s="194"/>
      <c r="AU1022" s="37"/>
      <c r="AV1022" s="68"/>
      <c r="AW1022" s="228"/>
      <c r="AX1022" s="241"/>
      <c r="AY1022" s="38"/>
      <c r="AZ1022" s="38"/>
      <c r="BA1022" s="55"/>
      <c r="BB1022" s="55"/>
      <c r="BC1022" s="3">
        <f t="shared" ca="1" si="244"/>
        <v>238703600</v>
      </c>
      <c r="BD1022" s="3" t="e">
        <f t="shared" ca="1" si="245"/>
        <v>#N/A</v>
      </c>
      <c r="BE1022" s="132"/>
      <c r="BF1022" s="132"/>
      <c r="BG1022" s="125"/>
      <c r="BJ1022" s="68"/>
      <c r="BK1022" s="68"/>
      <c r="BL1022" s="68"/>
      <c r="BN1022" s="169"/>
      <c r="BP1022" s="68"/>
      <c r="BQ1022" s="68"/>
      <c r="BR1022" s="68"/>
      <c r="BU1022" s="68"/>
      <c r="BV1022" s="68"/>
      <c r="BW1022" s="68"/>
      <c r="BX1022" s="68"/>
      <c r="BZ1022" s="237"/>
      <c r="CD1022" s="237"/>
      <c r="CF1022" s="68"/>
      <c r="CG1022" s="68"/>
      <c r="CH1022" s="237"/>
      <c r="CL1022" s="237"/>
    </row>
    <row r="1023" spans="1:90" x14ac:dyDescent="0.4">
      <c r="A1023">
        <v>991</v>
      </c>
      <c r="B1023" s="47">
        <f ca="1">IF(A1023&gt;$A$8,"",OFFSET(InputPriceData!B$15,$A1023+$A$11,0,1,1))</f>
        <v>43889</v>
      </c>
      <c r="C1023" s="3">
        <f ca="1">IF(A1023&gt;$A$8,"",OFFSET(InputPriceData!G$15,CalculationsAndCharts!$A1023+$A$11,IF($C$5,8,0),1,1))</f>
        <v>384975800</v>
      </c>
      <c r="D1023" s="4">
        <f ca="1">IF(A1023&gt;$A$8,"",OFFSET(InputPriceData!C$15,CalculationsAndCharts!$A1023+$A$11,IF($C$5,8,0),1,1))</f>
        <v>288.70001200000002</v>
      </c>
      <c r="E1023" s="4">
        <f ca="1">IF(A1023&gt;$A$8,"",OFFSET(InputPriceData!D$15,CalculationsAndCharts!$A1023+$A$11,IF($C$5,8,0),1,1))</f>
        <v>297.89001500000001</v>
      </c>
      <c r="F1023" s="4">
        <f ca="1">IF(A1023&gt;$A$8,"",OFFSET(InputPriceData!E$15,CalculationsAndCharts!$A1023+$A$11,IF($C$5,8,0),1,1))</f>
        <v>285.540009</v>
      </c>
      <c r="G1023" s="4">
        <f ca="1">IF(A1023&gt;$A$8,"",OFFSET(InputPriceData!F$15,CalculationsAndCharts!$A1023+$A$11,IF($C$5,8,0),1,1))</f>
        <v>296.26001000000002</v>
      </c>
      <c r="H1023" s="282">
        <f t="shared" ca="1" si="232"/>
        <v>297.89001500000001</v>
      </c>
      <c r="I1023" s="292">
        <f t="shared" ca="1" si="233"/>
        <v>285.540009</v>
      </c>
      <c r="J1023" s="50">
        <f t="shared" ca="1" si="234"/>
        <v>12.350006000000008</v>
      </c>
      <c r="K1023" s="282"/>
      <c r="L1023" s="282"/>
      <c r="M1023" s="292">
        <f t="shared" ca="1" si="235"/>
        <v>12.988495670759356</v>
      </c>
      <c r="N1023" s="291"/>
      <c r="P1023" s="292">
        <f t="shared" ca="1" si="236"/>
        <v>302.43514909476585</v>
      </c>
      <c r="Q1023" s="301">
        <f t="shared" ca="1" si="237"/>
        <v>315.42364476552518</v>
      </c>
      <c r="R1023" s="301">
        <f t="shared" ca="1" si="238"/>
        <v>289.44665342400651</v>
      </c>
      <c r="S1023" s="50"/>
      <c r="T1023" s="292"/>
      <c r="U1023" s="265"/>
      <c r="V1023" s="292">
        <f t="shared" ca="1" si="239"/>
        <v>302.43514909476585</v>
      </c>
      <c r="W1023" s="241">
        <f t="shared" ca="1" si="240"/>
        <v>-6.1751390947658251</v>
      </c>
      <c r="X1023" s="351">
        <f t="shared" ca="1" si="241"/>
        <v>38.132342839705295</v>
      </c>
      <c r="Y1023" s="50">
        <f t="shared" ca="1" si="231"/>
        <v>6.3424026476375133</v>
      </c>
      <c r="Z1023" s="265">
        <f t="shared" ca="1" si="242"/>
        <v>302.60241264763755</v>
      </c>
      <c r="AA1023" s="265">
        <f t="shared" ca="1" si="243"/>
        <v>289.9176073523625</v>
      </c>
      <c r="AB1023" s="292"/>
      <c r="AC1023" s="37"/>
      <c r="AD1023" s="50"/>
      <c r="AE1023" s="228"/>
      <c r="AF1023" s="50"/>
      <c r="AG1023" s="50"/>
      <c r="AH1023" s="228"/>
      <c r="AI1023" s="50"/>
      <c r="AJ1023" s="50"/>
      <c r="AK1023" s="50"/>
      <c r="AL1023" s="68"/>
      <c r="AM1023" s="246"/>
      <c r="AN1023" s="241"/>
      <c r="AO1023" s="68"/>
      <c r="AP1023" s="68"/>
      <c r="AQ1023" s="241"/>
      <c r="AR1023" s="241"/>
      <c r="AS1023" s="228"/>
      <c r="AT1023" s="194"/>
      <c r="AU1023" s="37"/>
      <c r="AV1023" s="68"/>
      <c r="AW1023" s="228"/>
      <c r="AX1023" s="241"/>
      <c r="AY1023" s="38"/>
      <c r="AZ1023" s="38"/>
      <c r="BA1023" s="55"/>
      <c r="BB1023" s="55"/>
      <c r="BC1023" s="3" t="e">
        <f t="shared" ca="1" si="244"/>
        <v>#N/A</v>
      </c>
      <c r="BD1023" s="3">
        <f t="shared" ca="1" si="245"/>
        <v>384975800</v>
      </c>
      <c r="BE1023" s="132"/>
      <c r="BF1023" s="132"/>
      <c r="BG1023" s="125"/>
      <c r="BJ1023" s="68"/>
      <c r="BK1023" s="68"/>
      <c r="BL1023" s="68"/>
      <c r="BN1023" s="169"/>
      <c r="BP1023" s="68"/>
      <c r="BQ1023" s="68"/>
      <c r="BR1023" s="68"/>
      <c r="BU1023" s="68"/>
      <c r="BV1023" s="68"/>
      <c r="BW1023" s="68"/>
      <c r="BX1023" s="68"/>
      <c r="BZ1023" s="237"/>
      <c r="CD1023" s="237"/>
      <c r="CF1023" s="68"/>
      <c r="CG1023" s="68"/>
      <c r="CH1023" s="237"/>
      <c r="CL1023" s="237"/>
    </row>
    <row r="1024" spans="1:90" x14ac:dyDescent="0.4">
      <c r="A1024">
        <v>992</v>
      </c>
      <c r="B1024" s="47">
        <f ca="1">IF(A1024&gt;$A$8,"",OFFSET(InputPriceData!B$15,$A1024+$A$11,0,1,1))</f>
        <v>43888</v>
      </c>
      <c r="C1024" s="3">
        <f ca="1">IF(A1024&gt;$A$8,"",OFFSET(InputPriceData!G$15,CalculationsAndCharts!$A1024+$A$11,IF($C$5,8,0),1,1))</f>
        <v>284353500</v>
      </c>
      <c r="D1024" s="4">
        <f ca="1">IF(A1024&gt;$A$8,"",OFFSET(InputPriceData!C$15,CalculationsAndCharts!$A1024+$A$11,IF($C$5,8,0),1,1))</f>
        <v>305.459991</v>
      </c>
      <c r="E1024" s="4">
        <f ca="1">IF(A1024&gt;$A$8,"",OFFSET(InputPriceData!D$15,CalculationsAndCharts!$A1024+$A$11,IF($C$5,8,0),1,1))</f>
        <v>311.55999800000001</v>
      </c>
      <c r="F1024" s="4">
        <f ca="1">IF(A1024&gt;$A$8,"",OFFSET(InputPriceData!E$15,CalculationsAndCharts!$A1024+$A$11,IF($C$5,8,0),1,1))</f>
        <v>297.51001000000002</v>
      </c>
      <c r="G1024" s="4">
        <f ca="1">IF(A1024&gt;$A$8,"",OFFSET(InputPriceData!F$15,CalculationsAndCharts!$A1024+$A$11,IF($C$5,8,0),1,1))</f>
        <v>297.51001000000002</v>
      </c>
      <c r="H1024" s="282">
        <f t="shared" ca="1" si="232"/>
        <v>311.55999800000001</v>
      </c>
      <c r="I1024" s="292">
        <f t="shared" ca="1" si="233"/>
        <v>297.51001000000002</v>
      </c>
      <c r="J1024" s="50">
        <f t="shared" ca="1" si="234"/>
        <v>14.049987999999985</v>
      </c>
      <c r="K1024" s="282"/>
      <c r="L1024" s="282"/>
      <c r="M1024" s="292">
        <f t="shared" ca="1" si="235"/>
        <v>11.307380997056551</v>
      </c>
      <c r="N1024" s="291"/>
      <c r="P1024" s="292">
        <f t="shared" ca="1" si="236"/>
        <v>311.42842487961968</v>
      </c>
      <c r="Q1024" s="301">
        <f t="shared" ca="1" si="237"/>
        <v>322.73580587667624</v>
      </c>
      <c r="R1024" s="301">
        <f t="shared" ca="1" si="238"/>
        <v>300.12104388256313</v>
      </c>
      <c r="S1024" s="50"/>
      <c r="T1024" s="292"/>
      <c r="U1024" s="265"/>
      <c r="V1024" s="292">
        <f t="shared" ca="1" si="239"/>
        <v>311.42842487961968</v>
      </c>
      <c r="W1024" s="241">
        <f t="shared" ca="1" si="240"/>
        <v>-13.918414879619661</v>
      </c>
      <c r="X1024" s="351">
        <f t="shared" ca="1" si="241"/>
        <v>193.72227276121799</v>
      </c>
      <c r="Y1024" s="50">
        <f t="shared" ca="1" si="231"/>
        <v>6.1927835037581715</v>
      </c>
      <c r="Z1024" s="265">
        <f t="shared" ca="1" si="242"/>
        <v>303.70279350375819</v>
      </c>
      <c r="AA1024" s="265">
        <f t="shared" ca="1" si="243"/>
        <v>291.31722649624186</v>
      </c>
      <c r="AB1024" s="292"/>
      <c r="AC1024" s="37"/>
      <c r="AD1024" s="50"/>
      <c r="AE1024" s="228"/>
      <c r="AF1024" s="50"/>
      <c r="AG1024" s="50"/>
      <c r="AH1024" s="228"/>
      <c r="AI1024" s="50"/>
      <c r="AJ1024" s="50"/>
      <c r="AK1024" s="50"/>
      <c r="AL1024" s="68"/>
      <c r="AM1024" s="246"/>
      <c r="AN1024" s="241"/>
      <c r="AO1024" s="68"/>
      <c r="AP1024" s="68"/>
      <c r="AQ1024" s="241"/>
      <c r="AR1024" s="241"/>
      <c r="AS1024" s="228"/>
      <c r="AT1024" s="194"/>
      <c r="AU1024" s="37"/>
      <c r="AV1024" s="68"/>
      <c r="AW1024" s="228"/>
      <c r="AX1024" s="241"/>
      <c r="AY1024" s="38"/>
      <c r="AZ1024" s="38"/>
      <c r="BA1024" s="55"/>
      <c r="BB1024" s="55"/>
      <c r="BC1024" s="3" t="e">
        <f t="shared" ca="1" si="244"/>
        <v>#N/A</v>
      </c>
      <c r="BD1024" s="3">
        <f t="shared" ca="1" si="245"/>
        <v>284353500</v>
      </c>
      <c r="BE1024" s="132"/>
      <c r="BF1024" s="132"/>
      <c r="BG1024" s="125"/>
      <c r="BJ1024" s="68"/>
      <c r="BK1024" s="68"/>
      <c r="BL1024" s="68"/>
      <c r="BN1024" s="169"/>
      <c r="BP1024" s="68"/>
      <c r="BQ1024" s="68"/>
      <c r="BR1024" s="68"/>
      <c r="BU1024" s="68"/>
      <c r="BV1024" s="68"/>
      <c r="BW1024" s="68"/>
      <c r="BX1024" s="68"/>
      <c r="BZ1024" s="237"/>
      <c r="CD1024" s="237"/>
      <c r="CF1024" s="68"/>
      <c r="CG1024" s="68"/>
      <c r="CH1024" s="237"/>
      <c r="CL1024" s="237"/>
    </row>
    <row r="1025" spans="1:90" x14ac:dyDescent="0.4">
      <c r="A1025">
        <v>993</v>
      </c>
      <c r="B1025" s="47">
        <f ca="1">IF(A1025&gt;$A$8,"",OFFSET(InputPriceData!B$15,$A1025+$A$11,0,1,1))</f>
        <v>43887</v>
      </c>
      <c r="C1025" s="3">
        <f ca="1">IF(A1025&gt;$A$8,"",OFFSET(InputPriceData!G$15,CalculationsAndCharts!$A1025+$A$11,IF($C$5,8,0),1,1))</f>
        <v>194773800</v>
      </c>
      <c r="D1025" s="4">
        <f ca="1">IF(A1025&gt;$A$8,"",OFFSET(InputPriceData!C$15,CalculationsAndCharts!$A1025+$A$11,IF($C$5,8,0),1,1))</f>
        <v>314.17999300000002</v>
      </c>
      <c r="E1025" s="4">
        <f ca="1">IF(A1025&gt;$A$8,"",OFFSET(InputPriceData!D$15,CalculationsAndCharts!$A1025+$A$11,IF($C$5,8,0),1,1))</f>
        <v>318.10998499999999</v>
      </c>
      <c r="F1025" s="4">
        <f ca="1">IF(A1025&gt;$A$8,"",OFFSET(InputPriceData!E$15,CalculationsAndCharts!$A1025+$A$11,IF($C$5,8,0),1,1))</f>
        <v>310.70001200000002</v>
      </c>
      <c r="G1025" s="4">
        <f ca="1">IF(A1025&gt;$A$8,"",OFFSET(InputPriceData!F$15,CalculationsAndCharts!$A1025+$A$11,IF($C$5,8,0),1,1))</f>
        <v>311.5</v>
      </c>
      <c r="H1025" s="282">
        <f t="shared" ca="1" si="232"/>
        <v>318.10998499999999</v>
      </c>
      <c r="I1025" s="292">
        <f t="shared" ca="1" si="233"/>
        <v>310.70001200000002</v>
      </c>
      <c r="J1025" s="50">
        <f t="shared" ca="1" si="234"/>
        <v>7.4099729999999795</v>
      </c>
      <c r="K1025" s="282"/>
      <c r="L1025" s="282"/>
      <c r="M1025" s="292">
        <f t="shared" ca="1" si="235"/>
        <v>10.148500548957916</v>
      </c>
      <c r="N1025" s="291"/>
      <c r="P1025" s="292">
        <f t="shared" ca="1" si="236"/>
        <v>319.8673187084355</v>
      </c>
      <c r="Q1025" s="301">
        <f t="shared" ca="1" si="237"/>
        <v>330.01581925739345</v>
      </c>
      <c r="R1025" s="301">
        <f t="shared" ca="1" si="238"/>
        <v>309.71881815947756</v>
      </c>
      <c r="S1025" s="50"/>
      <c r="T1025" s="292"/>
      <c r="U1025" s="265"/>
      <c r="V1025" s="292">
        <f t="shared" ca="1" si="239"/>
        <v>319.8673187084355</v>
      </c>
      <c r="W1025" s="241">
        <f t="shared" ca="1" si="240"/>
        <v>-8.367318708435505</v>
      </c>
      <c r="X1025" s="351">
        <f t="shared" ca="1" si="241"/>
        <v>70.012022368534801</v>
      </c>
      <c r="Y1025" s="50">
        <f t="shared" ca="1" si="231"/>
        <v>5.3564961396214548</v>
      </c>
      <c r="Z1025" s="265">
        <f t="shared" ca="1" si="242"/>
        <v>316.85649613962147</v>
      </c>
      <c r="AA1025" s="265">
        <f t="shared" ca="1" si="243"/>
        <v>306.14350386037853</v>
      </c>
      <c r="AB1025" s="292"/>
      <c r="AC1025" s="37"/>
      <c r="AD1025" s="50"/>
      <c r="AE1025" s="228"/>
      <c r="AF1025" s="50"/>
      <c r="AG1025" s="50"/>
      <c r="AH1025" s="228"/>
      <c r="AI1025" s="50"/>
      <c r="AJ1025" s="50"/>
      <c r="AK1025" s="50"/>
      <c r="AL1025" s="68"/>
      <c r="AM1025" s="246"/>
      <c r="AN1025" s="241"/>
      <c r="AO1025" s="68"/>
      <c r="AP1025" s="68"/>
      <c r="AQ1025" s="241"/>
      <c r="AR1025" s="241"/>
      <c r="AS1025" s="228"/>
      <c r="AT1025" s="194"/>
      <c r="AU1025" s="37"/>
      <c r="AV1025" s="68"/>
      <c r="AW1025" s="228"/>
      <c r="AX1025" s="241"/>
      <c r="AY1025" s="38"/>
      <c r="AZ1025" s="38"/>
      <c r="BA1025" s="55"/>
      <c r="BB1025" s="55"/>
      <c r="BC1025" s="3" t="e">
        <f t="shared" ca="1" si="244"/>
        <v>#N/A</v>
      </c>
      <c r="BD1025" s="3">
        <f t="shared" ca="1" si="245"/>
        <v>194773800</v>
      </c>
      <c r="BE1025" s="132"/>
      <c r="BF1025" s="132"/>
      <c r="BG1025" s="125"/>
      <c r="BJ1025" s="68"/>
      <c r="BK1025" s="68"/>
      <c r="BL1025" s="68"/>
      <c r="BN1025" s="169"/>
      <c r="BP1025" s="68"/>
      <c r="BQ1025" s="68"/>
      <c r="BR1025" s="68"/>
      <c r="BU1025" s="68"/>
      <c r="BV1025" s="68"/>
      <c r="BW1025" s="68"/>
      <c r="BX1025" s="68"/>
      <c r="BZ1025" s="237"/>
      <c r="CD1025" s="237"/>
      <c r="CF1025" s="68"/>
      <c r="CG1025" s="68"/>
      <c r="CH1025" s="237"/>
      <c r="CL1025" s="237"/>
    </row>
    <row r="1026" spans="1:90" x14ac:dyDescent="0.4">
      <c r="A1026">
        <v>994</v>
      </c>
      <c r="B1026" s="47">
        <f ca="1">IF(A1026&gt;$A$8,"",OFFSET(InputPriceData!B$15,$A1026+$A$11,0,1,1))</f>
        <v>43886</v>
      </c>
      <c r="C1026" s="3">
        <f ca="1">IF(A1026&gt;$A$8,"",OFFSET(InputPriceData!G$15,CalculationsAndCharts!$A1026+$A$11,IF($C$5,8,0),1,1))</f>
        <v>218913200</v>
      </c>
      <c r="D1026" s="4">
        <f ca="1">IF(A1026&gt;$A$8,"",OFFSET(InputPriceData!C$15,CalculationsAndCharts!$A1026+$A$11,IF($C$5,8,0),1,1))</f>
        <v>323.94000199999999</v>
      </c>
      <c r="E1026" s="4">
        <f ca="1">IF(A1026&gt;$A$8,"",OFFSET(InputPriceData!D$15,CalculationsAndCharts!$A1026+$A$11,IF($C$5,8,0),1,1))</f>
        <v>324.60998499999999</v>
      </c>
      <c r="F1026" s="4">
        <f ca="1">IF(A1026&gt;$A$8,"",OFFSET(InputPriceData!E$15,CalculationsAndCharts!$A1026+$A$11,IF($C$5,8,0),1,1))</f>
        <v>311.69000199999999</v>
      </c>
      <c r="G1026" s="4">
        <f ca="1">IF(A1026&gt;$A$8,"",OFFSET(InputPriceData!F$15,CalculationsAndCharts!$A1026+$A$11,IF($C$5,8,0),1,1))</f>
        <v>312.64999399999999</v>
      </c>
      <c r="H1026" s="282">
        <f t="shared" ca="1" si="232"/>
        <v>324.60998499999999</v>
      </c>
      <c r="I1026" s="292">
        <f t="shared" ca="1" si="233"/>
        <v>311.69000199999999</v>
      </c>
      <c r="J1026" s="50">
        <f t="shared" ca="1" si="234"/>
        <v>12.919983000000002</v>
      </c>
      <c r="K1026" s="282"/>
      <c r="L1026" s="282"/>
      <c r="M1026" s="292">
        <f t="shared" ca="1" si="235"/>
        <v>8.6943151654846123</v>
      </c>
      <c r="N1026" s="291"/>
      <c r="P1026" s="292">
        <f t="shared" ca="1" si="236"/>
        <v>327.36577042514642</v>
      </c>
      <c r="Q1026" s="301">
        <f t="shared" ca="1" si="237"/>
        <v>336.06008559063105</v>
      </c>
      <c r="R1026" s="301">
        <f t="shared" ca="1" si="238"/>
        <v>318.6714552596618</v>
      </c>
      <c r="S1026" s="50"/>
      <c r="T1026" s="292"/>
      <c r="U1026" s="265"/>
      <c r="V1026" s="292">
        <f t="shared" ca="1" si="239"/>
        <v>327.36577042514642</v>
      </c>
      <c r="W1026" s="241">
        <f t="shared" ca="1" si="240"/>
        <v>-14.71577642514643</v>
      </c>
      <c r="X1026" s="351">
        <f t="shared" ca="1" si="241"/>
        <v>216.55407579489545</v>
      </c>
      <c r="Y1026" s="50">
        <f t="shared" ca="1" si="231"/>
        <v>5.0285696651996581</v>
      </c>
      <c r="Z1026" s="265">
        <f t="shared" ca="1" si="242"/>
        <v>317.67856366519965</v>
      </c>
      <c r="AA1026" s="265">
        <f t="shared" ca="1" si="243"/>
        <v>307.62142433480034</v>
      </c>
      <c r="AB1026" s="292"/>
      <c r="AC1026" s="37"/>
      <c r="AD1026" s="50"/>
      <c r="AE1026" s="228"/>
      <c r="AF1026" s="50"/>
      <c r="AG1026" s="50"/>
      <c r="AH1026" s="228"/>
      <c r="AI1026" s="50"/>
      <c r="AJ1026" s="50"/>
      <c r="AK1026" s="50"/>
      <c r="AL1026" s="68"/>
      <c r="AM1026" s="246"/>
      <c r="AN1026" s="241"/>
      <c r="AO1026" s="68"/>
      <c r="AP1026" s="68"/>
      <c r="AQ1026" s="241"/>
      <c r="AR1026" s="241"/>
      <c r="AS1026" s="228"/>
      <c r="AT1026" s="194"/>
      <c r="AU1026" s="37"/>
      <c r="AV1026" s="68"/>
      <c r="AW1026" s="228"/>
      <c r="AX1026" s="241"/>
      <c r="AY1026" s="38"/>
      <c r="AZ1026" s="38"/>
      <c r="BA1026" s="55"/>
      <c r="BB1026" s="55"/>
      <c r="BC1026" s="3" t="e">
        <f t="shared" ca="1" si="244"/>
        <v>#N/A</v>
      </c>
      <c r="BD1026" s="3">
        <f t="shared" ca="1" si="245"/>
        <v>218913200</v>
      </c>
      <c r="BE1026" s="132"/>
      <c r="BF1026" s="132"/>
      <c r="BG1026" s="125"/>
      <c r="BJ1026" s="68"/>
      <c r="BK1026" s="68"/>
      <c r="BL1026" s="68"/>
      <c r="BN1026" s="169"/>
      <c r="BP1026" s="68"/>
      <c r="BQ1026" s="68"/>
      <c r="BR1026" s="68"/>
      <c r="BU1026" s="68"/>
      <c r="BV1026" s="68"/>
      <c r="BW1026" s="68"/>
      <c r="BX1026" s="68"/>
      <c r="BZ1026" s="237"/>
      <c r="CD1026" s="237"/>
      <c r="CF1026" s="68"/>
      <c r="CG1026" s="68"/>
      <c r="CH1026" s="237"/>
      <c r="CL1026" s="237"/>
    </row>
    <row r="1027" spans="1:90" x14ac:dyDescent="0.4">
      <c r="A1027">
        <v>995</v>
      </c>
      <c r="B1027" s="47">
        <f ca="1">IF(A1027&gt;$A$8,"",OFFSET(InputPriceData!B$15,$A1027+$A$11,0,1,1))</f>
        <v>43885</v>
      </c>
      <c r="C1027" s="3">
        <f ca="1">IF(A1027&gt;$A$8,"",OFFSET(InputPriceData!G$15,CalculationsAndCharts!$A1027+$A$11,IF($C$5,8,0),1,1))</f>
        <v>161088400</v>
      </c>
      <c r="D1027" s="4">
        <f ca="1">IF(A1027&gt;$A$8,"",OFFSET(InputPriceData!C$15,CalculationsAndCharts!$A1027+$A$11,IF($C$5,8,0),1,1))</f>
        <v>323.14001500000001</v>
      </c>
      <c r="E1027" s="4">
        <f ca="1">IF(A1027&gt;$A$8,"",OFFSET(InputPriceData!D$15,CalculationsAndCharts!$A1027+$A$11,IF($C$5,8,0),1,1))</f>
        <v>333.55999800000001</v>
      </c>
      <c r="F1027" s="4">
        <f ca="1">IF(A1027&gt;$A$8,"",OFFSET(InputPriceData!E$15,CalculationsAndCharts!$A1027+$A$11,IF($C$5,8,0),1,1))</f>
        <v>321.23998999999998</v>
      </c>
      <c r="G1027" s="4">
        <f ca="1">IF(A1027&gt;$A$8,"",OFFSET(InputPriceData!F$15,CalculationsAndCharts!$A1027+$A$11,IF($C$5,8,0),1,1))</f>
        <v>322.42001299999998</v>
      </c>
      <c r="H1027" s="282">
        <f t="shared" ca="1" si="232"/>
        <v>333.55999800000001</v>
      </c>
      <c r="I1027" s="292">
        <f t="shared" ca="1" si="233"/>
        <v>321.23998999999998</v>
      </c>
      <c r="J1027" s="50">
        <f t="shared" ca="1" si="234"/>
        <v>12.32000800000003</v>
      </c>
      <c r="K1027" s="282"/>
      <c r="L1027" s="282"/>
      <c r="M1027" s="292">
        <f t="shared" ca="1" si="235"/>
        <v>5.386242605157201</v>
      </c>
      <c r="N1027" s="291"/>
      <c r="P1027" s="292">
        <f t="shared" ca="1" si="236"/>
        <v>334.45670873306545</v>
      </c>
      <c r="Q1027" s="301">
        <f t="shared" ca="1" si="237"/>
        <v>339.84295133822263</v>
      </c>
      <c r="R1027" s="301">
        <f t="shared" ca="1" si="238"/>
        <v>329.07046612790828</v>
      </c>
      <c r="S1027" s="50"/>
      <c r="T1027" s="292"/>
      <c r="U1027" s="265"/>
      <c r="V1027" s="292">
        <f t="shared" ca="1" si="239"/>
        <v>334.45670873306545</v>
      </c>
      <c r="W1027" s="241">
        <f t="shared" ca="1" si="240"/>
        <v>-12.036695733065471</v>
      </c>
      <c r="X1027" s="351">
        <f t="shared" ca="1" si="241"/>
        <v>144.88204417039651</v>
      </c>
      <c r="Y1027" s="50">
        <f t="shared" ca="1" si="231"/>
        <v>4.0928443400922108</v>
      </c>
      <c r="Z1027" s="265">
        <f t="shared" ca="1" si="242"/>
        <v>326.51285734009218</v>
      </c>
      <c r="AA1027" s="265">
        <f t="shared" ca="1" si="243"/>
        <v>318.32716865990778</v>
      </c>
      <c r="AB1027" s="292"/>
      <c r="AC1027" s="37"/>
      <c r="AD1027" s="50"/>
      <c r="AE1027" s="228"/>
      <c r="AF1027" s="50"/>
      <c r="AG1027" s="50"/>
      <c r="AH1027" s="228"/>
      <c r="AI1027" s="50"/>
      <c r="AJ1027" s="50"/>
      <c r="AK1027" s="50"/>
      <c r="AL1027" s="68"/>
      <c r="AM1027" s="246"/>
      <c r="AN1027" s="241"/>
      <c r="AO1027" s="68"/>
      <c r="AP1027" s="68"/>
      <c r="AQ1027" s="241"/>
      <c r="AR1027" s="241"/>
      <c r="AS1027" s="228"/>
      <c r="AT1027" s="194"/>
      <c r="AU1027" s="37"/>
      <c r="AV1027" s="68"/>
      <c r="AW1027" s="228"/>
      <c r="AX1027" s="241"/>
      <c r="AY1027" s="38"/>
      <c r="AZ1027" s="38"/>
      <c r="BA1027" s="55"/>
      <c r="BB1027" s="55"/>
      <c r="BC1027" s="3" t="e">
        <f t="shared" ca="1" si="244"/>
        <v>#N/A</v>
      </c>
      <c r="BD1027" s="3">
        <f t="shared" ca="1" si="245"/>
        <v>161088400</v>
      </c>
      <c r="BE1027" s="132"/>
      <c r="BF1027" s="132"/>
      <c r="BG1027" s="125"/>
      <c r="BJ1027" s="68"/>
      <c r="BK1027" s="68"/>
      <c r="BL1027" s="68"/>
      <c r="BN1027" s="169"/>
      <c r="BP1027" s="68"/>
      <c r="BQ1027" s="68"/>
      <c r="BR1027" s="68"/>
      <c r="BU1027" s="68"/>
      <c r="BV1027" s="68"/>
      <c r="BW1027" s="68"/>
      <c r="BX1027" s="68"/>
      <c r="BZ1027" s="237"/>
      <c r="CD1027" s="237"/>
      <c r="CF1027" s="68"/>
      <c r="CG1027" s="68"/>
      <c r="CH1027" s="237"/>
      <c r="CL1027" s="237"/>
    </row>
    <row r="1028" spans="1:90" x14ac:dyDescent="0.4">
      <c r="A1028">
        <v>996</v>
      </c>
      <c r="B1028" s="47">
        <f ca="1">IF(A1028&gt;$A$8,"",OFFSET(InputPriceData!B$15,$A1028+$A$11,0,1,1))</f>
        <v>43882</v>
      </c>
      <c r="C1028" s="3">
        <f ca="1">IF(A1028&gt;$A$8,"",OFFSET(InputPriceData!G$15,CalculationsAndCharts!$A1028+$A$11,IF($C$5,8,0),1,1))</f>
        <v>113788200</v>
      </c>
      <c r="D1028" s="4">
        <f ca="1">IF(A1028&gt;$A$8,"",OFFSET(InputPriceData!C$15,CalculationsAndCharts!$A1028+$A$11,IF($C$5,8,0),1,1))</f>
        <v>335.47000100000002</v>
      </c>
      <c r="E1028" s="4">
        <f ca="1">IF(A1028&gt;$A$8,"",OFFSET(InputPriceData!D$15,CalculationsAndCharts!$A1028+$A$11,IF($C$5,8,0),1,1))</f>
        <v>335.80999800000001</v>
      </c>
      <c r="F1028" s="4">
        <f ca="1">IF(A1028&gt;$A$8,"",OFFSET(InputPriceData!E$15,CalculationsAndCharts!$A1028+$A$11,IF($C$5,8,0),1,1))</f>
        <v>332.57998700000002</v>
      </c>
      <c r="G1028" s="4">
        <f ca="1">IF(A1028&gt;$A$8,"",OFFSET(InputPriceData!F$15,CalculationsAndCharts!$A1028+$A$11,IF($C$5,8,0),1,1))</f>
        <v>333.48001099999999</v>
      </c>
      <c r="H1028" s="282">
        <f t="shared" ca="1" si="232"/>
        <v>336.95001200000002</v>
      </c>
      <c r="I1028" s="292">
        <f t="shared" ca="1" si="233"/>
        <v>332.57998700000002</v>
      </c>
      <c r="J1028" s="50">
        <f t="shared" ca="1" si="234"/>
        <v>4.3700249999999983</v>
      </c>
      <c r="K1028" s="282"/>
      <c r="L1028" s="282"/>
      <c r="M1028" s="292">
        <f t="shared" ca="1" si="235"/>
        <v>3.2468275276905656</v>
      </c>
      <c r="N1028" s="291"/>
      <c r="P1028" s="292">
        <f t="shared" ca="1" si="236"/>
        <v>338.2453165768718</v>
      </c>
      <c r="Q1028" s="301">
        <f t="shared" ca="1" si="237"/>
        <v>341.49214410456239</v>
      </c>
      <c r="R1028" s="301">
        <f t="shared" ca="1" si="238"/>
        <v>334.99848904918122</v>
      </c>
      <c r="S1028" s="50"/>
      <c r="T1028" s="292"/>
      <c r="U1028" s="265"/>
      <c r="V1028" s="292">
        <f t="shared" ca="1" si="239"/>
        <v>338.2453165768718</v>
      </c>
      <c r="W1028" s="241">
        <f t="shared" ca="1" si="240"/>
        <v>-4.7653055768718104</v>
      </c>
      <c r="X1028" s="351">
        <f t="shared" ca="1" si="241"/>
        <v>22.708137240965577</v>
      </c>
      <c r="Y1028" s="50">
        <f t="shared" ca="1" si="231"/>
        <v>3.1828463767799526</v>
      </c>
      <c r="Z1028" s="265">
        <f t="shared" ca="1" si="242"/>
        <v>336.66285737677993</v>
      </c>
      <c r="AA1028" s="265">
        <f t="shared" ca="1" si="243"/>
        <v>330.29716462322006</v>
      </c>
      <c r="AB1028" s="292"/>
      <c r="AC1028" s="37"/>
      <c r="AD1028" s="50"/>
      <c r="AE1028" s="228"/>
      <c r="AF1028" s="50"/>
      <c r="AG1028" s="50"/>
      <c r="AH1028" s="228"/>
      <c r="AI1028" s="50"/>
      <c r="AJ1028" s="50"/>
      <c r="AK1028" s="50"/>
      <c r="AL1028" s="68"/>
      <c r="AM1028" s="246"/>
      <c r="AN1028" s="241"/>
      <c r="AO1028" s="68"/>
      <c r="AP1028" s="68"/>
      <c r="AQ1028" s="241"/>
      <c r="AR1028" s="241"/>
      <c r="AS1028" s="228"/>
      <c r="AT1028" s="194"/>
      <c r="AU1028" s="37"/>
      <c r="AV1028" s="68"/>
      <c r="AW1028" s="228"/>
      <c r="AX1028" s="241"/>
      <c r="AY1028" s="38"/>
      <c r="AZ1028" s="38"/>
      <c r="BA1028" s="55"/>
      <c r="BB1028" s="55"/>
      <c r="BC1028" s="3" t="e">
        <f t="shared" ca="1" si="244"/>
        <v>#N/A</v>
      </c>
      <c r="BD1028" s="3">
        <f t="shared" ca="1" si="245"/>
        <v>113788200</v>
      </c>
      <c r="BE1028" s="132"/>
      <c r="BF1028" s="132"/>
      <c r="BG1028" s="125"/>
      <c r="BJ1028" s="68"/>
      <c r="BK1028" s="68"/>
      <c r="BL1028" s="68"/>
      <c r="BN1028" s="169"/>
      <c r="BP1028" s="68"/>
      <c r="BQ1028" s="68"/>
      <c r="BR1028" s="68"/>
      <c r="BU1028" s="68"/>
      <c r="BV1028" s="68"/>
      <c r="BW1028" s="68"/>
      <c r="BX1028" s="68"/>
      <c r="BZ1028" s="237"/>
      <c r="CD1028" s="237"/>
      <c r="CF1028" s="68"/>
      <c r="CG1028" s="68"/>
      <c r="CH1028" s="237"/>
      <c r="CL1028" s="237"/>
    </row>
    <row r="1029" spans="1:90" x14ac:dyDescent="0.4">
      <c r="A1029">
        <v>997</v>
      </c>
      <c r="B1029" s="47">
        <f ca="1">IF(A1029&gt;$A$8,"",OFFSET(InputPriceData!B$15,$A1029+$A$11,0,1,1))</f>
        <v>43881</v>
      </c>
      <c r="C1029" s="3">
        <f ca="1">IF(A1029&gt;$A$8,"",OFFSET(InputPriceData!G$15,CalculationsAndCharts!$A1029+$A$11,IF($C$5,8,0),1,1))</f>
        <v>74163400</v>
      </c>
      <c r="D1029" s="4">
        <f ca="1">IF(A1029&gt;$A$8,"",OFFSET(InputPriceData!C$15,CalculationsAndCharts!$A1029+$A$11,IF($C$5,8,0),1,1))</f>
        <v>337.73998999999998</v>
      </c>
      <c r="E1029" s="4">
        <f ca="1">IF(A1029&gt;$A$8,"",OFFSET(InputPriceData!D$15,CalculationsAndCharts!$A1029+$A$11,IF($C$5,8,0),1,1))</f>
        <v>338.64001500000001</v>
      </c>
      <c r="F1029" s="4">
        <f ca="1">IF(A1029&gt;$A$8,"",OFFSET(InputPriceData!E$15,CalculationsAndCharts!$A1029+$A$11,IF($C$5,8,0),1,1))</f>
        <v>333.67999300000002</v>
      </c>
      <c r="G1029" s="4">
        <f ca="1">IF(A1029&gt;$A$8,"",OFFSET(InputPriceData!F$15,CalculationsAndCharts!$A1029+$A$11,IF($C$5,8,0),1,1))</f>
        <v>336.95001200000002</v>
      </c>
      <c r="H1029" s="282">
        <f t="shared" ca="1" si="232"/>
        <v>338.64001500000001</v>
      </c>
      <c r="I1029" s="292">
        <f t="shared" ca="1" si="233"/>
        <v>333.67999300000002</v>
      </c>
      <c r="J1029" s="50">
        <f t="shared" ca="1" si="234"/>
        <v>4.9600219999999808</v>
      </c>
      <c r="K1029" s="282"/>
      <c r="L1029" s="282"/>
      <c r="M1029" s="292">
        <f t="shared" ca="1" si="235"/>
        <v>2.3704482423824134</v>
      </c>
      <c r="N1029" s="291"/>
      <c r="P1029" s="292">
        <f t="shared" ca="1" si="236"/>
        <v>339.26876758353671</v>
      </c>
      <c r="Q1029" s="301">
        <f t="shared" ca="1" si="237"/>
        <v>341.63921582591911</v>
      </c>
      <c r="R1029" s="301">
        <f t="shared" ca="1" si="238"/>
        <v>336.89831934115432</v>
      </c>
      <c r="S1029" s="50"/>
      <c r="T1029" s="292"/>
      <c r="U1029" s="265"/>
      <c r="V1029" s="292">
        <f t="shared" ca="1" si="239"/>
        <v>339.26876758353671</v>
      </c>
      <c r="W1029" s="241">
        <f t="shared" ca="1" si="240"/>
        <v>-2.3187555835366993</v>
      </c>
      <c r="X1029" s="351">
        <f t="shared" ca="1" si="241"/>
        <v>5.3766274561826188</v>
      </c>
      <c r="Y1029" s="50">
        <f t="shared" ca="1" si="231"/>
        <v>3.0065326896542874</v>
      </c>
      <c r="Z1029" s="265">
        <f t="shared" ca="1" si="242"/>
        <v>339.95654468965432</v>
      </c>
      <c r="AA1029" s="265">
        <f t="shared" ca="1" si="243"/>
        <v>333.94347931034571</v>
      </c>
      <c r="AB1029" s="292"/>
      <c r="AC1029" s="37"/>
      <c r="AD1029" s="50"/>
      <c r="AE1029" s="228"/>
      <c r="AF1029" s="50"/>
      <c r="AG1029" s="50"/>
      <c r="AH1029" s="228"/>
      <c r="AI1029" s="50"/>
      <c r="AJ1029" s="50"/>
      <c r="AK1029" s="50"/>
      <c r="AL1029" s="68"/>
      <c r="AM1029" s="246"/>
      <c r="AN1029" s="241"/>
      <c r="AO1029" s="68"/>
      <c r="AP1029" s="68"/>
      <c r="AQ1029" s="241"/>
      <c r="AR1029" s="241"/>
      <c r="AS1029" s="228"/>
      <c r="AT1029" s="194"/>
      <c r="AU1029" s="37"/>
      <c r="AV1029" s="68"/>
      <c r="AW1029" s="228"/>
      <c r="AX1029" s="241"/>
      <c r="AY1029" s="38"/>
      <c r="AZ1029" s="38"/>
      <c r="BA1029" s="55"/>
      <c r="BB1029" s="55"/>
      <c r="BC1029" s="3" t="e">
        <f t="shared" ca="1" si="244"/>
        <v>#N/A</v>
      </c>
      <c r="BD1029" s="3">
        <f t="shared" ca="1" si="245"/>
        <v>74163400</v>
      </c>
      <c r="BE1029" s="132"/>
      <c r="BF1029" s="132"/>
      <c r="BG1029" s="125"/>
      <c r="BJ1029" s="68"/>
      <c r="BK1029" s="68"/>
      <c r="BL1029" s="68"/>
      <c r="BN1029" s="169"/>
      <c r="BP1029" s="68"/>
      <c r="BQ1029" s="68"/>
      <c r="BR1029" s="68"/>
      <c r="BU1029" s="68"/>
      <c r="BV1029" s="68"/>
      <c r="BW1029" s="68"/>
      <c r="BX1029" s="68"/>
      <c r="BZ1029" s="237"/>
      <c r="CD1029" s="237"/>
      <c r="CF1029" s="68"/>
      <c r="CG1029" s="68"/>
      <c r="CH1029" s="237"/>
      <c r="CL1029" s="237"/>
    </row>
    <row r="1030" spans="1:90" x14ac:dyDescent="0.4">
      <c r="A1030">
        <v>998</v>
      </c>
      <c r="B1030" s="47">
        <f ca="1">IF(A1030&gt;$A$8,"",OFFSET(InputPriceData!B$15,$A1030+$A$11,0,1,1))</f>
        <v>43880</v>
      </c>
      <c r="C1030" s="3">
        <f ca="1">IF(A1030&gt;$A$8,"",OFFSET(InputPriceData!G$15,CalculationsAndCharts!$A1030+$A$11,IF($C$5,8,0),1,1))</f>
        <v>48814700</v>
      </c>
      <c r="D1030" s="4">
        <f ca="1">IF(A1030&gt;$A$8,"",OFFSET(InputPriceData!C$15,CalculationsAndCharts!$A1030+$A$11,IF($C$5,8,0),1,1))</f>
        <v>337.790009</v>
      </c>
      <c r="E1030" s="4">
        <f ca="1">IF(A1030&gt;$A$8,"",OFFSET(InputPriceData!D$15,CalculationsAndCharts!$A1030+$A$11,IF($C$5,8,0),1,1))</f>
        <v>339.07998700000002</v>
      </c>
      <c r="F1030" s="4">
        <f ca="1">IF(A1030&gt;$A$8,"",OFFSET(InputPriceData!E$15,CalculationsAndCharts!$A1030+$A$11,IF($C$5,8,0),1,1))</f>
        <v>337.48001099999999</v>
      </c>
      <c r="G1030" s="4">
        <f ca="1">IF(A1030&gt;$A$8,"",OFFSET(InputPriceData!F$15,CalculationsAndCharts!$A1030+$A$11,IF($C$5,8,0),1,1))</f>
        <v>338.33999599999999</v>
      </c>
      <c r="H1030" s="282">
        <f t="shared" ca="1" si="232"/>
        <v>339.07998700000002</v>
      </c>
      <c r="I1030" s="292">
        <f t="shared" ca="1" si="233"/>
        <v>336.73001099999999</v>
      </c>
      <c r="J1030" s="50">
        <f t="shared" ca="1" si="234"/>
        <v>2.3499760000000265</v>
      </c>
      <c r="K1030" s="282"/>
      <c r="L1030" s="282"/>
      <c r="M1030" s="292">
        <f t="shared" ca="1" si="235"/>
        <v>1.7892985609037364</v>
      </c>
      <c r="N1030" s="291"/>
      <c r="P1030" s="292">
        <f t="shared" ca="1" si="236"/>
        <v>339.15582268146704</v>
      </c>
      <c r="Q1030" s="301">
        <f t="shared" ca="1" si="237"/>
        <v>340.94512124237076</v>
      </c>
      <c r="R1030" s="301">
        <f t="shared" ca="1" si="238"/>
        <v>337.36652412056333</v>
      </c>
      <c r="S1030" s="50"/>
      <c r="T1030" s="292"/>
      <c r="U1030" s="265"/>
      <c r="V1030" s="292">
        <f t="shared" ca="1" si="239"/>
        <v>339.15582268146704</v>
      </c>
      <c r="W1030" s="241">
        <f t="shared" ca="1" si="240"/>
        <v>-0.81582668146705828</v>
      </c>
      <c r="X1030" s="351">
        <f t="shared" ca="1" si="241"/>
        <v>0.665573174193553</v>
      </c>
      <c r="Y1030" s="50">
        <f t="shared" ca="1" si="231"/>
        <v>2.9689731975931846</v>
      </c>
      <c r="Z1030" s="265">
        <f t="shared" ca="1" si="242"/>
        <v>341.30896919759317</v>
      </c>
      <c r="AA1030" s="265">
        <f t="shared" ca="1" si="243"/>
        <v>335.3710228024068</v>
      </c>
      <c r="AB1030" s="292"/>
      <c r="AC1030" s="37"/>
      <c r="AD1030" s="50"/>
      <c r="AE1030" s="228"/>
      <c r="AF1030" s="50"/>
      <c r="AG1030" s="50"/>
      <c r="AH1030" s="228"/>
      <c r="AI1030" s="50"/>
      <c r="AJ1030" s="50"/>
      <c r="AK1030" s="50"/>
      <c r="AL1030" s="68"/>
      <c r="AM1030" s="246"/>
      <c r="AN1030" s="241"/>
      <c r="AO1030" s="68"/>
      <c r="AP1030" s="68"/>
      <c r="AQ1030" s="241"/>
      <c r="AR1030" s="241"/>
      <c r="AS1030" s="228"/>
      <c r="AT1030" s="194"/>
      <c r="AU1030" s="37"/>
      <c r="AV1030" s="68"/>
      <c r="AW1030" s="228"/>
      <c r="AX1030" s="241"/>
      <c r="AY1030" s="38"/>
      <c r="AZ1030" s="38"/>
      <c r="BA1030" s="55"/>
      <c r="BB1030" s="55"/>
      <c r="BC1030" s="3">
        <f t="shared" ca="1" si="244"/>
        <v>48814700</v>
      </c>
      <c r="BD1030" s="3" t="e">
        <f t="shared" ca="1" si="245"/>
        <v>#N/A</v>
      </c>
      <c r="BE1030" s="132"/>
      <c r="BF1030" s="132"/>
      <c r="BG1030" s="125"/>
      <c r="BJ1030" s="68"/>
      <c r="BK1030" s="68"/>
      <c r="BL1030" s="68"/>
      <c r="BN1030" s="169"/>
      <c r="BP1030" s="68"/>
      <c r="BQ1030" s="68"/>
      <c r="BR1030" s="68"/>
      <c r="BU1030" s="68"/>
      <c r="BV1030" s="68"/>
      <c r="BW1030" s="68"/>
      <c r="BX1030" s="68"/>
      <c r="BZ1030" s="237"/>
      <c r="CD1030" s="237"/>
      <c r="CF1030" s="68"/>
      <c r="CG1030" s="68"/>
      <c r="CH1030" s="237"/>
      <c r="CL1030" s="237"/>
    </row>
    <row r="1031" spans="1:90" x14ac:dyDescent="0.4">
      <c r="A1031">
        <v>999</v>
      </c>
      <c r="B1031" s="47">
        <f ca="1">IF(A1031&gt;$A$8,"",OFFSET(InputPriceData!B$15,$A1031+$A$11,0,1,1))</f>
        <v>43879</v>
      </c>
      <c r="C1031" s="3">
        <f ca="1">IF(A1031&gt;$A$8,"",OFFSET(InputPriceData!G$15,CalculationsAndCharts!$A1031+$A$11,IF($C$5,8,0),1,1))</f>
        <v>57226200</v>
      </c>
      <c r="D1031" s="4">
        <f ca="1">IF(A1031&gt;$A$8,"",OFFSET(InputPriceData!C$15,CalculationsAndCharts!$A1031+$A$11,IF($C$5,8,0),1,1))</f>
        <v>336.51001000000002</v>
      </c>
      <c r="E1031" s="4">
        <f ca="1">IF(A1031&gt;$A$8,"",OFFSET(InputPriceData!D$15,CalculationsAndCharts!$A1031+$A$11,IF($C$5,8,0),1,1))</f>
        <v>337.67001299999998</v>
      </c>
      <c r="F1031" s="4">
        <f ca="1">IF(A1031&gt;$A$8,"",OFFSET(InputPriceData!E$15,CalculationsAndCharts!$A1031+$A$11,IF($C$5,8,0),1,1))</f>
        <v>335.209991</v>
      </c>
      <c r="G1031" s="4">
        <f ca="1">IF(A1031&gt;$A$8,"",OFFSET(InputPriceData!F$15,CalculationsAndCharts!$A1031+$A$11,IF($C$5,8,0),1,1))</f>
        <v>336.73001099999999</v>
      </c>
      <c r="H1031" s="282">
        <f t="shared" ca="1" si="232"/>
        <v>337.67001299999998</v>
      </c>
      <c r="I1031" s="292">
        <f t="shared" ca="1" si="233"/>
        <v>335.209991</v>
      </c>
      <c r="J1031" s="50">
        <f t="shared" ca="1" si="234"/>
        <v>2.4600219999999808</v>
      </c>
      <c r="K1031" s="282"/>
      <c r="L1031" s="282"/>
      <c r="M1031" s="292">
        <f t="shared" ca="1" si="235"/>
        <v>1.7350819422316814</v>
      </c>
      <c r="N1031" s="291"/>
      <c r="P1031" s="292">
        <f t="shared" ca="1" si="236"/>
        <v>338.84831249422723</v>
      </c>
      <c r="Q1031" s="301">
        <f t="shared" ca="1" si="237"/>
        <v>340.58339443645889</v>
      </c>
      <c r="R1031" s="301">
        <f t="shared" ca="1" si="238"/>
        <v>337.11323055199557</v>
      </c>
      <c r="S1031" s="50"/>
      <c r="T1031" s="292"/>
      <c r="U1031" s="265"/>
      <c r="V1031" s="292">
        <f t="shared" ca="1" si="239"/>
        <v>338.84831249422723</v>
      </c>
      <c r="W1031" s="241">
        <f t="shared" ca="1" si="240"/>
        <v>-2.1183014942272393</v>
      </c>
      <c r="X1031" s="351">
        <f t="shared" ca="1" si="241"/>
        <v>4.4872012204453551</v>
      </c>
      <c r="Y1031" s="50">
        <f t="shared" ca="1" si="231"/>
        <v>2.9647530189974063</v>
      </c>
      <c r="Z1031" s="265">
        <f t="shared" ca="1" si="242"/>
        <v>339.69476401899738</v>
      </c>
      <c r="AA1031" s="265">
        <f t="shared" ca="1" si="243"/>
        <v>333.76525798100261</v>
      </c>
      <c r="AB1031" s="292"/>
      <c r="AC1031" s="37"/>
      <c r="AD1031" s="50"/>
      <c r="AE1031" s="228"/>
      <c r="AF1031" s="50"/>
      <c r="AG1031" s="50"/>
      <c r="AH1031" s="228"/>
      <c r="AI1031" s="50"/>
      <c r="AJ1031" s="50"/>
      <c r="AK1031" s="50"/>
      <c r="AL1031" s="68"/>
      <c r="AM1031" s="246"/>
      <c r="AN1031" s="241"/>
      <c r="AO1031" s="68"/>
      <c r="AP1031" s="68"/>
      <c r="AQ1031" s="241"/>
      <c r="AR1031" s="241"/>
      <c r="AS1031" s="228"/>
      <c r="AT1031" s="194"/>
      <c r="AU1031" s="37"/>
      <c r="AV1031" s="68"/>
      <c r="AW1031" s="228"/>
      <c r="AX1031" s="241"/>
      <c r="AY1031" s="38"/>
      <c r="AZ1031" s="38"/>
      <c r="BA1031" s="55"/>
      <c r="BB1031" s="55"/>
      <c r="BC1031" s="3" t="e">
        <f t="shared" ca="1" si="244"/>
        <v>#N/A</v>
      </c>
      <c r="BD1031" s="3">
        <f t="shared" ca="1" si="245"/>
        <v>57226200</v>
      </c>
      <c r="BE1031" s="132"/>
      <c r="BF1031" s="132"/>
      <c r="BG1031" s="125"/>
      <c r="BJ1031" s="68"/>
      <c r="BK1031" s="68"/>
      <c r="BL1031" s="68"/>
      <c r="BN1031" s="169"/>
      <c r="BP1031" s="68"/>
      <c r="BQ1031" s="68"/>
      <c r="BR1031" s="68"/>
      <c r="BU1031" s="68"/>
      <c r="BV1031" s="68"/>
      <c r="BW1031" s="68"/>
      <c r="BX1031" s="68"/>
      <c r="BZ1031" s="237"/>
      <c r="CD1031" s="237"/>
      <c r="CF1031" s="68"/>
      <c r="CG1031" s="68"/>
      <c r="CH1031" s="237"/>
      <c r="CL1031" s="237"/>
    </row>
    <row r="1032" spans="1:90" x14ac:dyDescent="0.4">
      <c r="A1032">
        <v>1000</v>
      </c>
      <c r="B1032" s="47">
        <f ca="1">IF(A1032&gt;$A$8,"",OFFSET(InputPriceData!B$15,$A1032+$A$11,0,1,1))</f>
        <v>43875</v>
      </c>
      <c r="C1032" s="3">
        <f ca="1">IF(A1032&gt;$A$8,"",OFFSET(InputPriceData!G$15,CalculationsAndCharts!$A1032+$A$11,IF($C$5,8,0),1,1))</f>
        <v>64582200</v>
      </c>
      <c r="D1032" s="4">
        <f ca="1">IF(A1032&gt;$A$8,"",OFFSET(InputPriceData!C$15,CalculationsAndCharts!$A1032+$A$11,IF($C$5,8,0),1,1))</f>
        <v>337.51001000000002</v>
      </c>
      <c r="E1032" s="4">
        <f ca="1">IF(A1032&gt;$A$8,"",OFFSET(InputPriceData!D$15,CalculationsAndCharts!$A1032+$A$11,IF($C$5,8,0),1,1))</f>
        <v>337.73001099999999</v>
      </c>
      <c r="F1032" s="4">
        <f ca="1">IF(A1032&gt;$A$8,"",OFFSET(InputPriceData!E$15,CalculationsAndCharts!$A1032+$A$11,IF($C$5,8,0),1,1))</f>
        <v>336.20001200000002</v>
      </c>
      <c r="G1032" s="4">
        <f ca="1">IF(A1032&gt;$A$8,"",OFFSET(InputPriceData!F$15,CalculationsAndCharts!$A1032+$A$11,IF($C$5,8,0),1,1))</f>
        <v>337.60000600000001</v>
      </c>
      <c r="H1032" s="282">
        <f t="shared" ca="1" si="232"/>
        <v>337.73001099999999</v>
      </c>
      <c r="I1032" s="292">
        <f t="shared" ca="1" si="233"/>
        <v>336.20001200000002</v>
      </c>
      <c r="J1032" s="50">
        <f t="shared" ca="1" si="234"/>
        <v>1.5299989999999752</v>
      </c>
      <c r="K1032" s="282"/>
      <c r="L1032" s="282"/>
      <c r="M1032" s="292">
        <f t="shared" ca="1" si="235"/>
        <v>1.9371209218585805</v>
      </c>
      <c r="N1032" s="291"/>
      <c r="P1032" s="292">
        <f t="shared" ca="1" si="236"/>
        <v>338.39114788018787</v>
      </c>
      <c r="Q1032" s="301">
        <f t="shared" ca="1" si="237"/>
        <v>340.32826880204647</v>
      </c>
      <c r="R1032" s="301">
        <f t="shared" ca="1" si="238"/>
        <v>336.45402695832928</v>
      </c>
      <c r="S1032" s="50"/>
      <c r="T1032" s="292"/>
      <c r="U1032" s="265"/>
      <c r="V1032" s="292">
        <f t="shared" ca="1" si="239"/>
        <v>338.39114788018787</v>
      </c>
      <c r="W1032" s="241">
        <f t="shared" ca="1" si="240"/>
        <v>-0.79114188018786535</v>
      </c>
      <c r="X1032" s="351">
        <f t="shared" ca="1" si="241"/>
        <v>0.6259054745871907</v>
      </c>
      <c r="Y1032" s="50">
        <f t="shared" ca="1" si="231"/>
        <v>2.9420197386028666</v>
      </c>
      <c r="Z1032" s="265">
        <f t="shared" ca="1" si="242"/>
        <v>340.54202573860289</v>
      </c>
      <c r="AA1032" s="265">
        <f t="shared" ca="1" si="243"/>
        <v>334.65798626139713</v>
      </c>
      <c r="AB1032" s="292"/>
      <c r="AC1032" s="37"/>
      <c r="AD1032" s="50"/>
      <c r="AE1032" s="228"/>
      <c r="AF1032" s="50"/>
      <c r="AG1032" s="50"/>
      <c r="AH1032" s="228"/>
      <c r="AI1032" s="50"/>
      <c r="AJ1032" s="50"/>
      <c r="AK1032" s="50"/>
      <c r="AL1032" s="68"/>
      <c r="AM1032" s="246"/>
      <c r="AN1032" s="241"/>
      <c r="AO1032" s="68"/>
      <c r="AP1032" s="68"/>
      <c r="AQ1032" s="241"/>
      <c r="AR1032" s="241"/>
      <c r="AS1032" s="228"/>
      <c r="AT1032" s="194"/>
      <c r="AU1032" s="37"/>
      <c r="AV1032" s="68"/>
      <c r="AW1032" s="228"/>
      <c r="AX1032" s="241"/>
      <c r="AY1032" s="38"/>
      <c r="AZ1032" s="38"/>
      <c r="BA1032" s="55"/>
      <c r="BB1032" s="55"/>
      <c r="BC1032" s="3">
        <f t="shared" ca="1" si="244"/>
        <v>64582200</v>
      </c>
      <c r="BD1032" s="3" t="e">
        <f t="shared" ca="1" si="245"/>
        <v>#N/A</v>
      </c>
      <c r="BE1032" s="132"/>
      <c r="BF1032" s="132"/>
      <c r="BG1032" s="125"/>
      <c r="BJ1032" s="68"/>
      <c r="BK1032" s="68"/>
      <c r="BL1032" s="68"/>
      <c r="BN1032" s="169"/>
      <c r="BP1032" s="68"/>
      <c r="BQ1032" s="68"/>
      <c r="BR1032" s="68"/>
      <c r="BU1032" s="68"/>
      <c r="BV1032" s="68"/>
      <c r="BW1032" s="68"/>
      <c r="BX1032" s="68"/>
      <c r="BZ1032" s="237"/>
      <c r="CD1032" s="237"/>
      <c r="CF1032" s="68"/>
      <c r="CG1032" s="68"/>
      <c r="CH1032" s="237"/>
      <c r="CL1032" s="237"/>
    </row>
    <row r="1033" spans="1:90" x14ac:dyDescent="0.4">
      <c r="A1033">
        <v>1001</v>
      </c>
      <c r="B1033" s="47">
        <f ca="1">IF(A1033&gt;$A$8,"",OFFSET(InputPriceData!B$15,$A1033+$A$11,0,1,1))</f>
        <v>43874</v>
      </c>
      <c r="C1033" s="3">
        <f ca="1">IF(A1033&gt;$A$8,"",OFFSET(InputPriceData!G$15,CalculationsAndCharts!$A1033+$A$11,IF($C$5,8,0),1,1))</f>
        <v>54501900</v>
      </c>
      <c r="D1033" s="4">
        <f ca="1">IF(A1033&gt;$A$8,"",OFFSET(InputPriceData!C$15,CalculationsAndCharts!$A1033+$A$11,IF($C$5,8,0),1,1))</f>
        <v>335.85998499999999</v>
      </c>
      <c r="E1033" s="4">
        <f ca="1">IF(A1033&gt;$A$8,"",OFFSET(InputPriceData!D$15,CalculationsAndCharts!$A1033+$A$11,IF($C$5,8,0),1,1))</f>
        <v>338.11999500000002</v>
      </c>
      <c r="F1033" s="4">
        <f ca="1">IF(A1033&gt;$A$8,"",OFFSET(InputPriceData!E$15,CalculationsAndCharts!$A1033+$A$11,IF($C$5,8,0),1,1))</f>
        <v>335.55999800000001</v>
      </c>
      <c r="G1033" s="4">
        <f ca="1">IF(A1033&gt;$A$8,"",OFFSET(InputPriceData!F$15,CalculationsAndCharts!$A1033+$A$11,IF($C$5,8,0),1,1))</f>
        <v>337.05999800000001</v>
      </c>
      <c r="H1033" s="282">
        <f t="shared" ca="1" si="232"/>
        <v>338.11999500000002</v>
      </c>
      <c r="I1033" s="292">
        <f t="shared" ca="1" si="233"/>
        <v>335.55999800000001</v>
      </c>
      <c r="J1033" s="50">
        <f t="shared" ca="1" si="234"/>
        <v>2.5599970000000098</v>
      </c>
      <c r="K1033" s="282"/>
      <c r="L1033" s="282"/>
      <c r="M1033" s="292">
        <f t="shared" ca="1" si="235"/>
        <v>2.2344101962148923</v>
      </c>
      <c r="N1033" s="291"/>
      <c r="P1033" s="292">
        <f t="shared" ca="1" si="236"/>
        <v>337.44512209656739</v>
      </c>
      <c r="Q1033" s="301">
        <f t="shared" ca="1" si="237"/>
        <v>339.67953229278226</v>
      </c>
      <c r="R1033" s="301">
        <f t="shared" ca="1" si="238"/>
        <v>335.21071190035252</v>
      </c>
      <c r="S1033" s="50"/>
      <c r="T1033" s="292"/>
      <c r="U1033" s="265"/>
      <c r="V1033" s="292">
        <f t="shared" ca="1" si="239"/>
        <v>337.44512209656739</v>
      </c>
      <c r="W1033" s="241">
        <f t="shared" ca="1" si="240"/>
        <v>-0.385124096567381</v>
      </c>
      <c r="X1033" s="351">
        <f t="shared" ca="1" si="241"/>
        <v>0.14832056975684141</v>
      </c>
      <c r="Y1033" s="50">
        <f t="shared" ca="1" si="231"/>
        <v>2.9642896421554696</v>
      </c>
      <c r="Z1033" s="265">
        <f t="shared" ca="1" si="242"/>
        <v>340.02428764215546</v>
      </c>
      <c r="AA1033" s="265">
        <f t="shared" ca="1" si="243"/>
        <v>334.09570835784456</v>
      </c>
      <c r="AB1033" s="292"/>
      <c r="AC1033" s="37"/>
      <c r="AD1033" s="50"/>
      <c r="AE1033" s="228"/>
      <c r="AF1033" s="50"/>
      <c r="AG1033" s="50"/>
      <c r="AH1033" s="228"/>
      <c r="AI1033" s="50"/>
      <c r="AJ1033" s="50"/>
      <c r="AK1033" s="50"/>
      <c r="AL1033" s="68"/>
      <c r="AM1033" s="246"/>
      <c r="AN1033" s="241"/>
      <c r="AO1033" s="68"/>
      <c r="AP1033" s="68"/>
      <c r="AQ1033" s="241"/>
      <c r="AR1033" s="241"/>
      <c r="AS1033" s="228"/>
      <c r="AT1033" s="194"/>
      <c r="AU1033" s="37"/>
      <c r="AV1033" s="68"/>
      <c r="AW1033" s="228"/>
      <c r="AX1033" s="241"/>
      <c r="AY1033" s="38"/>
      <c r="AZ1033" s="38"/>
      <c r="BA1033" s="55"/>
      <c r="BB1033" s="55"/>
      <c r="BC1033" s="3" t="e">
        <f t="shared" ca="1" si="244"/>
        <v>#N/A</v>
      </c>
      <c r="BD1033" s="3">
        <f t="shared" ca="1" si="245"/>
        <v>54501900</v>
      </c>
      <c r="BE1033" s="132"/>
      <c r="BF1033" s="132"/>
      <c r="BG1033" s="125"/>
      <c r="BI1033" s="68"/>
      <c r="BZ1033" s="237"/>
      <c r="CD1033" s="237"/>
      <c r="CG1033" s="68"/>
      <c r="CH1033" s="237"/>
      <c r="CL1033" s="237"/>
    </row>
    <row r="1034" spans="1:90" x14ac:dyDescent="0.4">
      <c r="A1034">
        <v>1002</v>
      </c>
      <c r="B1034" s="47">
        <f ca="1">IF(A1034&gt;$A$8,"",OFFSET(InputPriceData!B$15,$A1034+$A$11,0,1,1))</f>
        <v>43873</v>
      </c>
      <c r="C1034" s="3">
        <f ca="1">IF(A1034&gt;$A$8,"",OFFSET(InputPriceData!G$15,CalculationsAndCharts!$A1034+$A$11,IF($C$5,8,0),1,1))</f>
        <v>43992700</v>
      </c>
      <c r="D1034" s="4">
        <f ca="1">IF(A1034&gt;$A$8,"",OFFSET(InputPriceData!C$15,CalculationsAndCharts!$A1034+$A$11,IF($C$5,8,0),1,1))</f>
        <v>336.82998700000002</v>
      </c>
      <c r="E1034" s="4">
        <f ca="1">IF(A1034&gt;$A$8,"",OFFSET(InputPriceData!D$15,CalculationsAndCharts!$A1034+$A$11,IF($C$5,8,0),1,1))</f>
        <v>337.64999399999999</v>
      </c>
      <c r="F1034" s="4">
        <f ca="1">IF(A1034&gt;$A$8,"",OFFSET(InputPriceData!E$15,CalculationsAndCharts!$A1034+$A$11,IF($C$5,8,0),1,1))</f>
        <v>336.42999300000002</v>
      </c>
      <c r="G1034" s="4">
        <f ca="1">IF(A1034&gt;$A$8,"",OFFSET(InputPriceData!F$15,CalculationsAndCharts!$A1034+$A$11,IF($C$5,8,0),1,1))</f>
        <v>337.42001299999998</v>
      </c>
      <c r="H1034" s="282">
        <f t="shared" ca="1" si="232"/>
        <v>337.64999399999999</v>
      </c>
      <c r="I1034" s="292">
        <f t="shared" ca="1" si="233"/>
        <v>335.26001000000002</v>
      </c>
      <c r="J1034" s="50">
        <f t="shared" ca="1" si="234"/>
        <v>2.3899839999999699</v>
      </c>
      <c r="K1034" s="282"/>
      <c r="L1034" s="282"/>
      <c r="M1034" s="292">
        <f t="shared" ca="1" si="235"/>
        <v>2.4606340170834811</v>
      </c>
      <c r="N1034" s="291"/>
      <c r="P1034" s="292">
        <f t="shared" ca="1" si="236"/>
        <v>336.00061315866321</v>
      </c>
      <c r="Q1034" s="301">
        <f t="shared" ca="1" si="237"/>
        <v>338.46124717574668</v>
      </c>
      <c r="R1034" s="301">
        <f t="shared" ca="1" si="238"/>
        <v>333.53997914157975</v>
      </c>
      <c r="S1034" s="50"/>
      <c r="T1034" s="292"/>
      <c r="U1034" s="265"/>
      <c r="V1034" s="292">
        <f t="shared" ca="1" si="239"/>
        <v>336.00061315866321</v>
      </c>
      <c r="W1034" s="241">
        <f t="shared" ca="1" si="240"/>
        <v>1.4193998413367694</v>
      </c>
      <c r="X1034" s="351">
        <f t="shared" ca="1" si="241"/>
        <v>2.0146959095868464</v>
      </c>
      <c r="Y1034" s="50">
        <f t="shared" ca="1" si="231"/>
        <v>2.9633123520651998</v>
      </c>
      <c r="Z1034" s="265">
        <f t="shared" ca="1" si="242"/>
        <v>340.38332535206519</v>
      </c>
      <c r="AA1034" s="265">
        <f t="shared" ca="1" si="243"/>
        <v>334.45670064793478</v>
      </c>
      <c r="AB1034" s="292"/>
      <c r="AC1034" s="37"/>
      <c r="AD1034" s="50"/>
      <c r="AE1034" s="228"/>
      <c r="AF1034" s="50"/>
      <c r="AG1034" s="50"/>
      <c r="AH1034" s="228"/>
      <c r="AI1034" s="50"/>
      <c r="AJ1034" s="50"/>
      <c r="AK1034" s="50"/>
      <c r="AL1034" s="68"/>
      <c r="AM1034" s="246"/>
      <c r="AN1034" s="241"/>
      <c r="AO1034" s="68"/>
      <c r="AP1034" s="68"/>
      <c r="AQ1034" s="241"/>
      <c r="AR1034" s="241"/>
      <c r="AS1034" s="228"/>
      <c r="AT1034" s="194"/>
      <c r="AU1034" s="37"/>
      <c r="AV1034" s="68"/>
      <c r="AW1034" s="228"/>
      <c r="AX1034" s="241"/>
      <c r="AY1034" s="38"/>
      <c r="AZ1034" s="38"/>
      <c r="BA1034" s="55"/>
      <c r="BB1034" s="55"/>
      <c r="BC1034" s="3">
        <f t="shared" ca="1" si="244"/>
        <v>43992700</v>
      </c>
      <c r="BD1034" s="3" t="e">
        <f t="shared" ca="1" si="245"/>
        <v>#N/A</v>
      </c>
      <c r="BE1034" s="132"/>
      <c r="BF1034" s="132"/>
      <c r="BG1034" s="125"/>
      <c r="BI1034" s="68"/>
      <c r="BZ1034" s="237"/>
      <c r="CD1034" s="237"/>
      <c r="CG1034" s="68"/>
      <c r="CH1034" s="237"/>
      <c r="CL1034" s="237"/>
    </row>
    <row r="1035" spans="1:90" x14ac:dyDescent="0.4">
      <c r="A1035">
        <v>1003</v>
      </c>
      <c r="B1035" s="47">
        <f ca="1">IF(A1035&gt;$A$8,"",OFFSET(InputPriceData!B$15,$A1035+$A$11,0,1,1))</f>
        <v>43872</v>
      </c>
      <c r="C1035" s="3">
        <f ca="1">IF(A1035&gt;$A$8,"",OFFSET(InputPriceData!G$15,CalculationsAndCharts!$A1035+$A$11,IF($C$5,8,0),1,1))</f>
        <v>54864500</v>
      </c>
      <c r="D1035" s="4">
        <f ca="1">IF(A1035&gt;$A$8,"",OFFSET(InputPriceData!C$15,CalculationsAndCharts!$A1035+$A$11,IF($C$5,8,0),1,1))</f>
        <v>336.16000400000001</v>
      </c>
      <c r="E1035" s="4">
        <f ca="1">IF(A1035&gt;$A$8,"",OFFSET(InputPriceData!D$15,CalculationsAndCharts!$A1035+$A$11,IF($C$5,8,0),1,1))</f>
        <v>337.01998900000001</v>
      </c>
      <c r="F1035" s="4">
        <f ca="1">IF(A1035&gt;$A$8,"",OFFSET(InputPriceData!E$15,CalculationsAndCharts!$A1035+$A$11,IF($C$5,8,0),1,1))</f>
        <v>334.67999300000002</v>
      </c>
      <c r="G1035" s="4">
        <f ca="1">IF(A1035&gt;$A$8,"",OFFSET(InputPriceData!F$15,CalculationsAndCharts!$A1035+$A$11,IF($C$5,8,0),1,1))</f>
        <v>335.26001000000002</v>
      </c>
      <c r="H1035" s="282">
        <f t="shared" ca="1" si="232"/>
        <v>337.01998900000001</v>
      </c>
      <c r="I1035" s="292">
        <f t="shared" ca="1" si="233"/>
        <v>334.67999300000002</v>
      </c>
      <c r="J1035" s="50">
        <f t="shared" ca="1" si="234"/>
        <v>2.3399959999999851</v>
      </c>
      <c r="K1035" s="282"/>
      <c r="L1035" s="282"/>
      <c r="M1035" s="292">
        <f t="shared" ca="1" si="235"/>
        <v>2.8698920567715671</v>
      </c>
      <c r="N1035" s="291"/>
      <c r="P1035" s="292">
        <f t="shared" ca="1" si="236"/>
        <v>334.34882912840538</v>
      </c>
      <c r="Q1035" s="301">
        <f t="shared" ca="1" si="237"/>
        <v>337.21872118517695</v>
      </c>
      <c r="R1035" s="301">
        <f t="shared" ca="1" si="238"/>
        <v>331.47893707163382</v>
      </c>
      <c r="S1035" s="50"/>
      <c r="T1035" s="292"/>
      <c r="U1035" s="265"/>
      <c r="V1035" s="292">
        <f t="shared" ca="1" si="239"/>
        <v>334.34882912840538</v>
      </c>
      <c r="W1035" s="241">
        <f t="shared" ca="1" si="240"/>
        <v>0.91118087159463812</v>
      </c>
      <c r="X1035" s="351">
        <f t="shared" ca="1" si="241"/>
        <v>0.83025058075996439</v>
      </c>
      <c r="Y1035" s="50">
        <f t="shared" ca="1" si="231"/>
        <v>2.9463694763530337</v>
      </c>
      <c r="Z1035" s="265">
        <f t="shared" ca="1" si="242"/>
        <v>338.20637947635305</v>
      </c>
      <c r="AA1035" s="265">
        <f t="shared" ca="1" si="243"/>
        <v>332.313640523647</v>
      </c>
      <c r="AB1035" s="292"/>
      <c r="AC1035" s="37"/>
      <c r="AD1035" s="50"/>
      <c r="AE1035" s="228"/>
      <c r="AF1035" s="50"/>
      <c r="AG1035" s="50"/>
      <c r="AH1035" s="228"/>
      <c r="AI1035" s="50"/>
      <c r="AJ1035" s="50"/>
      <c r="AK1035" s="50"/>
      <c r="AL1035" s="68"/>
      <c r="AM1035" s="246"/>
      <c r="AN1035" s="241"/>
      <c r="AO1035" s="68"/>
      <c r="AP1035" s="68"/>
      <c r="AQ1035" s="241"/>
      <c r="AR1035" s="241"/>
      <c r="AS1035" s="228"/>
      <c r="AT1035" s="194"/>
      <c r="AU1035" s="37"/>
      <c r="AV1035" s="68"/>
      <c r="AW1035" s="228"/>
      <c r="AX1035" s="241"/>
      <c r="AY1035" s="38"/>
      <c r="AZ1035" s="38"/>
      <c r="BA1035" s="55"/>
      <c r="BB1035" s="55"/>
      <c r="BC1035" s="3">
        <f t="shared" ca="1" si="244"/>
        <v>54864500</v>
      </c>
      <c r="BD1035" s="3" t="e">
        <f t="shared" ca="1" si="245"/>
        <v>#N/A</v>
      </c>
      <c r="BE1035" s="132"/>
      <c r="BF1035" s="132"/>
      <c r="BG1035" s="125"/>
      <c r="BI1035" s="68"/>
      <c r="BZ1035" s="237"/>
      <c r="CD1035" s="237"/>
      <c r="CG1035" s="68"/>
      <c r="CH1035" s="237"/>
      <c r="CL1035" s="237"/>
    </row>
    <row r="1036" spans="1:90" x14ac:dyDescent="0.4">
      <c r="A1036">
        <v>1004</v>
      </c>
      <c r="B1036" s="47">
        <f ca="1">IF(A1036&gt;$A$8,"",OFFSET(InputPriceData!B$15,$A1036+$A$11,0,1,1))</f>
        <v>43871</v>
      </c>
      <c r="C1036" s="3">
        <f ca="1">IF(A1036&gt;$A$8,"",OFFSET(InputPriceData!G$15,CalculationsAndCharts!$A1036+$A$11,IF($C$5,8,0),1,1))</f>
        <v>42070000</v>
      </c>
      <c r="D1036" s="4">
        <f ca="1">IF(A1036&gt;$A$8,"",OFFSET(InputPriceData!C$15,CalculationsAndCharts!$A1036+$A$11,IF($C$5,8,0),1,1))</f>
        <v>331.23001099999999</v>
      </c>
      <c r="E1036" s="4">
        <f ca="1">IF(A1036&gt;$A$8,"",OFFSET(InputPriceData!D$15,CalculationsAndCharts!$A1036+$A$11,IF($C$5,8,0),1,1))</f>
        <v>334.75</v>
      </c>
      <c r="F1036" s="4">
        <f ca="1">IF(A1036&gt;$A$8,"",OFFSET(InputPriceData!E$15,CalculationsAndCharts!$A1036+$A$11,IF($C$5,8,0),1,1))</f>
        <v>331.19000199999999</v>
      </c>
      <c r="G1036" s="4">
        <f ca="1">IF(A1036&gt;$A$8,"",OFFSET(InputPriceData!F$15,CalculationsAndCharts!$A1036+$A$11,IF($C$5,8,0),1,1))</f>
        <v>334.67999300000002</v>
      </c>
      <c r="H1036" s="282">
        <f t="shared" ca="1" si="232"/>
        <v>334.75</v>
      </c>
      <c r="I1036" s="292">
        <f t="shared" ca="1" si="233"/>
        <v>331.19000199999999</v>
      </c>
      <c r="J1036" s="50">
        <f t="shared" ca="1" si="234"/>
        <v>3.5599980000000073</v>
      </c>
      <c r="K1036" s="282"/>
      <c r="L1036" s="282"/>
      <c r="M1036" s="292">
        <f t="shared" ca="1" si="235"/>
        <v>3.1546893230943405</v>
      </c>
      <c r="N1036" s="291"/>
      <c r="P1036" s="292">
        <f t="shared" ca="1" si="236"/>
        <v>332.7003851033694</v>
      </c>
      <c r="Q1036" s="301">
        <f t="shared" ca="1" si="237"/>
        <v>335.85507442646372</v>
      </c>
      <c r="R1036" s="301">
        <f t="shared" ca="1" si="238"/>
        <v>329.54569578027508</v>
      </c>
      <c r="S1036" s="50"/>
      <c r="T1036" s="292"/>
      <c r="U1036" s="265"/>
      <c r="V1036" s="292">
        <f t="shared" ca="1" si="239"/>
        <v>332.7003851033694</v>
      </c>
      <c r="W1036" s="241">
        <f t="shared" ca="1" si="240"/>
        <v>1.9796078966306254</v>
      </c>
      <c r="X1036" s="351">
        <f t="shared" ca="1" si="241"/>
        <v>3.9188474244023288</v>
      </c>
      <c r="Y1036" s="50">
        <f t="shared" ca="1" si="231"/>
        <v>2.9593201026872249</v>
      </c>
      <c r="Z1036" s="265">
        <f t="shared" ca="1" si="242"/>
        <v>337.63931310268725</v>
      </c>
      <c r="AA1036" s="265">
        <f t="shared" ca="1" si="243"/>
        <v>331.7206728973128</v>
      </c>
      <c r="AB1036" s="292"/>
      <c r="AC1036" s="37"/>
      <c r="AD1036" s="50"/>
      <c r="AE1036" s="228"/>
      <c r="AF1036" s="50"/>
      <c r="AG1036" s="50"/>
      <c r="AH1036" s="228"/>
      <c r="AI1036" s="50"/>
      <c r="AJ1036" s="50"/>
      <c r="AK1036" s="50"/>
      <c r="AL1036" s="68"/>
      <c r="AM1036" s="246"/>
      <c r="AN1036" s="241"/>
      <c r="AO1036" s="68"/>
      <c r="AP1036" s="68"/>
      <c r="AQ1036" s="241"/>
      <c r="AR1036" s="241"/>
      <c r="AS1036" s="228"/>
      <c r="AT1036" s="194"/>
      <c r="AU1036" s="37"/>
      <c r="AV1036" s="68"/>
      <c r="AW1036" s="228"/>
      <c r="AX1036" s="241"/>
      <c r="AY1036" s="38"/>
      <c r="AZ1036" s="38"/>
      <c r="BA1036" s="55"/>
      <c r="BB1036" s="55"/>
      <c r="BC1036" s="3">
        <f t="shared" ca="1" si="244"/>
        <v>42070000</v>
      </c>
      <c r="BD1036" s="3" t="e">
        <f t="shared" ca="1" si="245"/>
        <v>#N/A</v>
      </c>
      <c r="BE1036" s="132"/>
      <c r="BF1036" s="132"/>
      <c r="BG1036" s="125"/>
      <c r="BI1036" s="68"/>
      <c r="BZ1036" s="237"/>
      <c r="CD1036" s="237"/>
      <c r="CG1036" s="68"/>
      <c r="CH1036" s="237"/>
      <c r="CL1036" s="237"/>
    </row>
    <row r="1037" spans="1:90" x14ac:dyDescent="0.4">
      <c r="A1037">
        <v>1005</v>
      </c>
      <c r="B1037" s="47">
        <f ca="1">IF(A1037&gt;$A$8,"",OFFSET(InputPriceData!B$15,$A1037+$A$11,0,1,1))</f>
        <v>43868</v>
      </c>
      <c r="C1037" s="3">
        <f ca="1">IF(A1037&gt;$A$8,"",OFFSET(InputPriceData!G$15,CalculationsAndCharts!$A1037+$A$11,IF($C$5,8,0),1,1))</f>
        <v>64139400</v>
      </c>
      <c r="D1037" s="4">
        <f ca="1">IF(A1037&gt;$A$8,"",OFFSET(InputPriceData!C$15,CalculationsAndCharts!$A1037+$A$11,IF($C$5,8,0),1,1))</f>
        <v>332.82000699999998</v>
      </c>
      <c r="E1037" s="4">
        <f ca="1">IF(A1037&gt;$A$8,"",OFFSET(InputPriceData!D$15,CalculationsAndCharts!$A1037+$A$11,IF($C$5,8,0),1,1))</f>
        <v>333.98998999999998</v>
      </c>
      <c r="F1037" s="4">
        <f ca="1">IF(A1037&gt;$A$8,"",OFFSET(InputPriceData!E$15,CalculationsAndCharts!$A1037+$A$11,IF($C$5,8,0),1,1))</f>
        <v>331.60000600000001</v>
      </c>
      <c r="G1037" s="4">
        <f ca="1">IF(A1037&gt;$A$8,"",OFFSET(InputPriceData!F$15,CalculationsAndCharts!$A1037+$A$11,IF($C$5,8,0),1,1))</f>
        <v>332.20001200000002</v>
      </c>
      <c r="H1037" s="282">
        <f t="shared" ca="1" si="232"/>
        <v>333.98998999999998</v>
      </c>
      <c r="I1037" s="292">
        <f t="shared" ca="1" si="233"/>
        <v>331.60000600000001</v>
      </c>
      <c r="J1037" s="50">
        <f t="shared" ca="1" si="234"/>
        <v>2.3899839999999699</v>
      </c>
      <c r="K1037" s="282"/>
      <c r="L1037" s="282"/>
      <c r="M1037" s="292">
        <f t="shared" ca="1" si="235"/>
        <v>3.5611083531146379</v>
      </c>
      <c r="N1037" s="291"/>
      <c r="P1037" s="292">
        <f t="shared" ca="1" si="236"/>
        <v>331.17107585046534</v>
      </c>
      <c r="Q1037" s="301">
        <f t="shared" ca="1" si="237"/>
        <v>334.73218420358</v>
      </c>
      <c r="R1037" s="301">
        <f t="shared" ca="1" si="238"/>
        <v>327.60996749735068</v>
      </c>
      <c r="S1037" s="50"/>
      <c r="T1037" s="292"/>
      <c r="U1037" s="265"/>
      <c r="V1037" s="292">
        <f t="shared" ca="1" si="239"/>
        <v>331.17107585046534</v>
      </c>
      <c r="W1037" s="241">
        <f t="shared" ca="1" si="240"/>
        <v>1.0289361495346725</v>
      </c>
      <c r="X1037" s="351">
        <f t="shared" ca="1" si="241"/>
        <v>1.058709599819238</v>
      </c>
      <c r="Y1037" s="50">
        <f t="shared" ca="1" si="231"/>
        <v>2.9262153224117871</v>
      </c>
      <c r="Z1037" s="265">
        <f t="shared" ca="1" si="242"/>
        <v>335.12622732241181</v>
      </c>
      <c r="AA1037" s="265">
        <f t="shared" ca="1" si="243"/>
        <v>329.27379667758822</v>
      </c>
      <c r="AB1037" s="292"/>
      <c r="AC1037" s="37"/>
      <c r="AD1037" s="50"/>
      <c r="AE1037" s="228"/>
      <c r="AF1037" s="50"/>
      <c r="AG1037" s="50"/>
      <c r="AH1037" s="228"/>
      <c r="AI1037" s="50"/>
      <c r="AJ1037" s="50"/>
      <c r="AK1037" s="50"/>
      <c r="AL1037" s="68"/>
      <c r="AM1037" s="246"/>
      <c r="AN1037" s="241"/>
      <c r="AO1037" s="68"/>
      <c r="AP1037" s="68"/>
      <c r="AQ1037" s="241"/>
      <c r="AR1037" s="241"/>
      <c r="AS1037" s="228"/>
      <c r="AT1037" s="194"/>
      <c r="AU1037" s="37"/>
      <c r="AV1037" s="68"/>
      <c r="AW1037" s="228"/>
      <c r="AX1037" s="241"/>
      <c r="AY1037" s="38"/>
      <c r="AZ1037" s="38"/>
      <c r="BA1037" s="55"/>
      <c r="BB1037" s="55"/>
      <c r="BC1037" s="3" t="e">
        <f t="shared" ca="1" si="244"/>
        <v>#N/A</v>
      </c>
      <c r="BD1037" s="3">
        <f t="shared" ca="1" si="245"/>
        <v>64139400</v>
      </c>
      <c r="BE1037" s="132"/>
      <c r="BF1037" s="132"/>
      <c r="BG1037" s="125"/>
      <c r="BI1037" s="68"/>
      <c r="BZ1037" s="237"/>
      <c r="CD1037" s="237"/>
      <c r="CG1037" s="68"/>
      <c r="CH1037" s="237"/>
      <c r="CL1037" s="237"/>
    </row>
    <row r="1038" spans="1:90" x14ac:dyDescent="0.4">
      <c r="A1038">
        <v>1006</v>
      </c>
      <c r="B1038" s="47">
        <f ca="1">IF(A1038&gt;$A$8,"",OFFSET(InputPriceData!B$15,$A1038+$A$11,0,1,1))</f>
        <v>43867</v>
      </c>
      <c r="C1038" s="3">
        <f ca="1">IF(A1038&gt;$A$8,"",OFFSET(InputPriceData!G$15,CalculationsAndCharts!$A1038+$A$11,IF($C$5,8,0),1,1))</f>
        <v>50359700</v>
      </c>
      <c r="D1038" s="4">
        <f ca="1">IF(A1038&gt;$A$8,"",OFFSET(InputPriceData!C$15,CalculationsAndCharts!$A1038+$A$11,IF($C$5,8,0),1,1))</f>
        <v>333.91000400000001</v>
      </c>
      <c r="E1038" s="4">
        <f ca="1">IF(A1038&gt;$A$8,"",OFFSET(InputPriceData!D$15,CalculationsAndCharts!$A1038+$A$11,IF($C$5,8,0),1,1))</f>
        <v>334.19000199999999</v>
      </c>
      <c r="F1038" s="4">
        <f ca="1">IF(A1038&gt;$A$8,"",OFFSET(InputPriceData!E$15,CalculationsAndCharts!$A1038+$A$11,IF($C$5,8,0),1,1))</f>
        <v>332.79998799999998</v>
      </c>
      <c r="G1038" s="4">
        <f ca="1">IF(A1038&gt;$A$8,"",OFFSET(InputPriceData!F$15,CalculationsAndCharts!$A1038+$A$11,IF($C$5,8,0),1,1))</f>
        <v>333.98001099999999</v>
      </c>
      <c r="H1038" s="282">
        <f t="shared" ca="1" si="232"/>
        <v>334.19000199999999</v>
      </c>
      <c r="I1038" s="292">
        <f t="shared" ca="1" si="233"/>
        <v>332.79998799999998</v>
      </c>
      <c r="J1038" s="50">
        <f t="shared" ca="1" si="234"/>
        <v>1.3900140000000079</v>
      </c>
      <c r="K1038" s="282"/>
      <c r="L1038" s="282"/>
      <c r="M1038" s="292">
        <f t="shared" ca="1" si="235"/>
        <v>4.6625838228808787</v>
      </c>
      <c r="N1038" s="291"/>
      <c r="P1038" s="292">
        <f t="shared" ca="1" si="236"/>
        <v>329.24018888553667</v>
      </c>
      <c r="Q1038" s="301">
        <f t="shared" ca="1" si="237"/>
        <v>333.90277270841756</v>
      </c>
      <c r="R1038" s="301">
        <f t="shared" ca="1" si="238"/>
        <v>324.57760506265578</v>
      </c>
      <c r="S1038" s="50"/>
      <c r="T1038" s="292"/>
      <c r="U1038" s="265"/>
      <c r="V1038" s="292">
        <f t="shared" ca="1" si="239"/>
        <v>329.24018888553667</v>
      </c>
      <c r="W1038" s="241">
        <f t="shared" ca="1" si="240"/>
        <v>4.7398221144633226</v>
      </c>
      <c r="X1038" s="351">
        <f t="shared" ca="1" si="241"/>
        <v>22.465913676755562</v>
      </c>
      <c r="Y1038" s="50">
        <f t="shared" ca="1" si="231"/>
        <v>2.9491615344471822</v>
      </c>
      <c r="Z1038" s="265">
        <f t="shared" ca="1" si="242"/>
        <v>336.92917253444716</v>
      </c>
      <c r="AA1038" s="265">
        <f t="shared" ca="1" si="243"/>
        <v>331.03084946555282</v>
      </c>
      <c r="AB1038" s="292"/>
      <c r="AC1038" s="37"/>
      <c r="AD1038" s="50"/>
      <c r="AE1038" s="228"/>
      <c r="AF1038" s="50"/>
      <c r="AG1038" s="50"/>
      <c r="AH1038" s="228"/>
      <c r="AI1038" s="50"/>
      <c r="AJ1038" s="50"/>
      <c r="AK1038" s="50"/>
      <c r="AL1038" s="68"/>
      <c r="AM1038" s="246"/>
      <c r="AN1038" s="241"/>
      <c r="AO1038" s="68"/>
      <c r="AP1038" s="68"/>
      <c r="AQ1038" s="241"/>
      <c r="AR1038" s="241"/>
      <c r="AS1038" s="228"/>
      <c r="AT1038" s="194"/>
      <c r="AU1038" s="37"/>
      <c r="AV1038" s="68"/>
      <c r="AW1038" s="228"/>
      <c r="AX1038" s="241"/>
      <c r="AY1038" s="38"/>
      <c r="AZ1038" s="38"/>
      <c r="BA1038" s="55"/>
      <c r="BB1038" s="55"/>
      <c r="BC1038" s="3">
        <f t="shared" ca="1" si="244"/>
        <v>50359700</v>
      </c>
      <c r="BD1038" s="3" t="e">
        <f t="shared" ca="1" si="245"/>
        <v>#N/A</v>
      </c>
      <c r="BE1038" s="132"/>
      <c r="BF1038" s="132"/>
      <c r="BG1038" s="125"/>
      <c r="BI1038" s="68"/>
      <c r="BZ1038" s="237"/>
      <c r="CD1038" s="237"/>
      <c r="CG1038" s="68"/>
      <c r="CH1038" s="237"/>
      <c r="CL1038" s="237"/>
    </row>
    <row r="1039" spans="1:90" x14ac:dyDescent="0.4">
      <c r="A1039">
        <v>1007</v>
      </c>
      <c r="B1039" s="47">
        <f ca="1">IF(A1039&gt;$A$8,"",OFFSET(InputPriceData!B$15,$A1039+$A$11,0,1,1))</f>
        <v>43866</v>
      </c>
      <c r="C1039" s="3">
        <f ca="1">IF(A1039&gt;$A$8,"",OFFSET(InputPriceData!G$15,CalculationsAndCharts!$A1039+$A$11,IF($C$5,8,0),1,1))</f>
        <v>65951100</v>
      </c>
      <c r="D1039" s="4">
        <f ca="1">IF(A1039&gt;$A$8,"",OFFSET(InputPriceData!C$15,CalculationsAndCharts!$A1039+$A$11,IF($C$5,8,0),1,1))</f>
        <v>332.26998900000001</v>
      </c>
      <c r="E1039" s="4">
        <f ca="1">IF(A1039&gt;$A$8,"",OFFSET(InputPriceData!D$15,CalculationsAndCharts!$A1039+$A$11,IF($C$5,8,0),1,1))</f>
        <v>333.08999599999999</v>
      </c>
      <c r="F1039" s="4">
        <f ca="1">IF(A1039&gt;$A$8,"",OFFSET(InputPriceData!E$15,CalculationsAndCharts!$A1039+$A$11,IF($C$5,8,0),1,1))</f>
        <v>330.67001299999998</v>
      </c>
      <c r="G1039" s="4">
        <f ca="1">IF(A1039&gt;$A$8,"",OFFSET(InputPriceData!F$15,CalculationsAndCharts!$A1039+$A$11,IF($C$5,8,0),1,1))</f>
        <v>332.85998499999999</v>
      </c>
      <c r="H1039" s="282">
        <f t="shared" ca="1" si="232"/>
        <v>333.08999599999999</v>
      </c>
      <c r="I1039" s="292">
        <f t="shared" ca="1" si="233"/>
        <v>329.05999800000001</v>
      </c>
      <c r="J1039" s="50">
        <f t="shared" ca="1" si="234"/>
        <v>4.0299979999999778</v>
      </c>
      <c r="K1039" s="282"/>
      <c r="L1039" s="282"/>
      <c r="M1039" s="292">
        <f t="shared" ca="1" si="235"/>
        <v>5.6303929090552245</v>
      </c>
      <c r="N1039" s="291"/>
      <c r="P1039" s="292">
        <f t="shared" ca="1" si="236"/>
        <v>326.53950251069932</v>
      </c>
      <c r="Q1039" s="301">
        <f t="shared" ca="1" si="237"/>
        <v>332.16989541975454</v>
      </c>
      <c r="R1039" s="301">
        <f t="shared" ca="1" si="238"/>
        <v>320.9091096016441</v>
      </c>
      <c r="S1039" s="50"/>
      <c r="T1039" s="292"/>
      <c r="U1039" s="265"/>
      <c r="V1039" s="292">
        <f t="shared" ca="1" si="239"/>
        <v>326.53950251069932</v>
      </c>
      <c r="W1039" s="241">
        <f t="shared" ca="1" si="240"/>
        <v>6.320482489300673</v>
      </c>
      <c r="X1039" s="351">
        <f t="shared" ca="1" si="241"/>
        <v>39.948498897556433</v>
      </c>
      <c r="Y1039" s="50">
        <f t="shared" ca="1" si="231"/>
        <v>2.7550629098480388</v>
      </c>
      <c r="Z1039" s="265">
        <f t="shared" ca="1" si="242"/>
        <v>335.61504790984804</v>
      </c>
      <c r="AA1039" s="265">
        <f t="shared" ca="1" si="243"/>
        <v>330.10492209015194</v>
      </c>
      <c r="AB1039" s="292"/>
      <c r="AC1039" s="37"/>
      <c r="AD1039" s="50"/>
      <c r="AE1039" s="228"/>
      <c r="AF1039" s="50"/>
      <c r="AG1039" s="50"/>
      <c r="AH1039" s="228"/>
      <c r="AI1039" s="50"/>
      <c r="AJ1039" s="50"/>
      <c r="AK1039" s="50"/>
      <c r="AL1039" s="68"/>
      <c r="AM1039" s="246"/>
      <c r="AN1039" s="241"/>
      <c r="AO1039" s="68"/>
      <c r="AP1039" s="68"/>
      <c r="AQ1039" s="241"/>
      <c r="AR1039" s="241"/>
      <c r="AS1039" s="228"/>
      <c r="AT1039" s="194"/>
      <c r="AU1039" s="37"/>
      <c r="AV1039" s="68"/>
      <c r="AW1039" s="228"/>
      <c r="AX1039" s="241"/>
      <c r="AY1039" s="38"/>
      <c r="AZ1039" s="38"/>
      <c r="BA1039" s="55"/>
      <c r="BB1039" s="55"/>
      <c r="BC1039" s="3">
        <f t="shared" ca="1" si="244"/>
        <v>65951100</v>
      </c>
      <c r="BD1039" s="3" t="e">
        <f t="shared" ca="1" si="245"/>
        <v>#N/A</v>
      </c>
      <c r="BE1039" s="132"/>
      <c r="BF1039" s="132"/>
      <c r="BG1039" s="125"/>
      <c r="BI1039" s="68"/>
      <c r="BZ1039" s="237"/>
      <c r="CD1039" s="237"/>
      <c r="CG1039" s="68"/>
      <c r="CH1039" s="237"/>
      <c r="CL1039" s="237"/>
    </row>
    <row r="1040" spans="1:90" x14ac:dyDescent="0.4">
      <c r="A1040">
        <v>1008</v>
      </c>
      <c r="B1040" s="47">
        <f ca="1">IF(A1040&gt;$A$8,"",OFFSET(InputPriceData!B$15,$A1040+$A$11,0,1,1))</f>
        <v>43865</v>
      </c>
      <c r="C1040" s="3">
        <f ca="1">IF(A1040&gt;$A$8,"",OFFSET(InputPriceData!G$15,CalculationsAndCharts!$A1040+$A$11,IF($C$5,8,0),1,1))</f>
        <v>62573200</v>
      </c>
      <c r="D1040" s="4">
        <f ca="1">IF(A1040&gt;$A$8,"",OFFSET(InputPriceData!C$15,CalculationsAndCharts!$A1040+$A$11,IF($C$5,8,0),1,1))</f>
        <v>328.07000699999998</v>
      </c>
      <c r="E1040" s="4">
        <f ca="1">IF(A1040&gt;$A$8,"",OFFSET(InputPriceData!D$15,CalculationsAndCharts!$A1040+$A$11,IF($C$5,8,0),1,1))</f>
        <v>330.01001000000002</v>
      </c>
      <c r="F1040" s="4">
        <f ca="1">IF(A1040&gt;$A$8,"",OFFSET(InputPriceData!E$15,CalculationsAndCharts!$A1040+$A$11,IF($C$5,8,0),1,1))</f>
        <v>327.72000100000002</v>
      </c>
      <c r="G1040" s="4">
        <f ca="1">IF(A1040&gt;$A$8,"",OFFSET(InputPriceData!F$15,CalculationsAndCharts!$A1040+$A$11,IF($C$5,8,0),1,1))</f>
        <v>329.05999800000001</v>
      </c>
      <c r="H1040" s="282">
        <f t="shared" ca="1" si="232"/>
        <v>330.01001000000002</v>
      </c>
      <c r="I1040" s="292">
        <f t="shared" ca="1" si="233"/>
        <v>324.11999500000002</v>
      </c>
      <c r="J1040" s="50">
        <f t="shared" ca="1" si="234"/>
        <v>5.8900150000000053</v>
      </c>
      <c r="K1040" s="282"/>
      <c r="L1040" s="282"/>
      <c r="M1040" s="292">
        <f t="shared" ca="1" si="235"/>
        <v>5.6599019633369974</v>
      </c>
      <c r="N1040" s="291"/>
      <c r="P1040" s="292">
        <f t="shared" ca="1" si="236"/>
        <v>324.40038546705534</v>
      </c>
      <c r="Q1040" s="301">
        <f t="shared" ca="1" si="237"/>
        <v>330.06028743039235</v>
      </c>
      <c r="R1040" s="301">
        <f t="shared" ca="1" si="238"/>
        <v>318.74048350371834</v>
      </c>
      <c r="S1040" s="50"/>
      <c r="T1040" s="292"/>
      <c r="U1040" s="265"/>
      <c r="V1040" s="292">
        <f t="shared" ca="1" si="239"/>
        <v>324.40038546705534</v>
      </c>
      <c r="W1040" s="241">
        <f t="shared" ca="1" si="240"/>
        <v>4.6596125329446636</v>
      </c>
      <c r="X1040" s="351">
        <f t="shared" ca="1" si="241"/>
        <v>21.711988957174984</v>
      </c>
      <c r="Y1040" s="50">
        <f t="shared" ca="1" si="231"/>
        <v>2.3763301102043402</v>
      </c>
      <c r="Z1040" s="265">
        <f t="shared" ca="1" si="242"/>
        <v>331.43632811020433</v>
      </c>
      <c r="AA1040" s="265">
        <f t="shared" ca="1" si="243"/>
        <v>326.68366788979569</v>
      </c>
      <c r="AB1040" s="292"/>
      <c r="AC1040" s="37"/>
      <c r="AD1040" s="50"/>
      <c r="AE1040" s="228"/>
      <c r="AF1040" s="50"/>
      <c r="AG1040" s="50"/>
      <c r="AH1040" s="228"/>
      <c r="AI1040" s="50"/>
      <c r="AJ1040" s="50"/>
      <c r="AK1040" s="50"/>
      <c r="AL1040" s="68"/>
      <c r="AM1040" s="246"/>
      <c r="AN1040" s="241"/>
      <c r="AO1040" s="68"/>
      <c r="AP1040" s="68"/>
      <c r="AQ1040" s="241"/>
      <c r="AR1040" s="241"/>
      <c r="AS1040" s="228"/>
      <c r="AT1040" s="194"/>
      <c r="AU1040" s="37"/>
      <c r="AV1040" s="68"/>
      <c r="AW1040" s="228"/>
      <c r="AX1040" s="241"/>
      <c r="AY1040" s="38"/>
      <c r="AZ1040" s="38"/>
      <c r="BA1040" s="55"/>
      <c r="BB1040" s="55"/>
      <c r="BC1040" s="3">
        <f t="shared" ca="1" si="244"/>
        <v>62573200</v>
      </c>
      <c r="BD1040" s="3" t="e">
        <f t="shared" ca="1" si="245"/>
        <v>#N/A</v>
      </c>
      <c r="BE1040" s="132"/>
      <c r="BF1040" s="132"/>
      <c r="BG1040" s="125"/>
      <c r="BI1040" s="68"/>
      <c r="BZ1040" s="237"/>
      <c r="CD1040" s="237"/>
      <c r="CG1040" s="68"/>
      <c r="CH1040" s="237"/>
      <c r="CL1040" s="237"/>
    </row>
    <row r="1041" spans="1:90" x14ac:dyDescent="0.4">
      <c r="A1041">
        <v>1009</v>
      </c>
      <c r="B1041" s="47">
        <f ca="1">IF(A1041&gt;$A$8,"",OFFSET(InputPriceData!B$15,$A1041+$A$11,0,1,1))</f>
        <v>43864</v>
      </c>
      <c r="C1041" s="3">
        <f ca="1">IF(A1041&gt;$A$8,"",OFFSET(InputPriceData!G$15,CalculationsAndCharts!$A1041+$A$11,IF($C$5,8,0),1,1))</f>
        <v>69083000</v>
      </c>
      <c r="D1041" s="4">
        <f ca="1">IF(A1041&gt;$A$8,"",OFFSET(InputPriceData!C$15,CalculationsAndCharts!$A1041+$A$11,IF($C$5,8,0),1,1))</f>
        <v>323.35000600000001</v>
      </c>
      <c r="E1041" s="4">
        <f ca="1">IF(A1041&gt;$A$8,"",OFFSET(InputPriceData!D$15,CalculationsAndCharts!$A1041+$A$11,IF($C$5,8,0),1,1))</f>
        <v>326.16000400000001</v>
      </c>
      <c r="F1041" s="4">
        <f ca="1">IF(A1041&gt;$A$8,"",OFFSET(InputPriceData!E$15,CalculationsAndCharts!$A1041+$A$11,IF($C$5,8,0),1,1))</f>
        <v>323.22000100000002</v>
      </c>
      <c r="G1041" s="4">
        <f ca="1">IF(A1041&gt;$A$8,"",OFFSET(InputPriceData!F$15,CalculationsAndCharts!$A1041+$A$11,IF($C$5,8,0),1,1))</f>
        <v>324.11999500000002</v>
      </c>
      <c r="H1041" s="282">
        <f t="shared" ca="1" si="232"/>
        <v>326.16000400000001</v>
      </c>
      <c r="I1041" s="292">
        <f t="shared" ca="1" si="233"/>
        <v>321.73001099999999</v>
      </c>
      <c r="J1041" s="50">
        <f t="shared" ca="1" si="234"/>
        <v>4.4299930000000245</v>
      </c>
      <c r="K1041" s="282"/>
      <c r="L1041" s="282"/>
      <c r="M1041" s="292">
        <f t="shared" ca="1" si="235"/>
        <v>5.5201501531512314</v>
      </c>
      <c r="N1041" s="291"/>
      <c r="P1041" s="292">
        <f t="shared" ca="1" si="236"/>
        <v>324.04792096068513</v>
      </c>
      <c r="Q1041" s="301">
        <f t="shared" ca="1" si="237"/>
        <v>329.56807111383637</v>
      </c>
      <c r="R1041" s="301">
        <f t="shared" ca="1" si="238"/>
        <v>318.5277708075339</v>
      </c>
      <c r="S1041" s="50"/>
      <c r="T1041" s="292"/>
      <c r="U1041" s="265"/>
      <c r="V1041" s="292">
        <f t="shared" ca="1" si="239"/>
        <v>324.04792096068513</v>
      </c>
      <c r="W1041" s="241">
        <f t="shared" ca="1" si="240"/>
        <v>7.207403931488443E-2</v>
      </c>
      <c r="X1041" s="351">
        <f t="shared" ca="1" si="241"/>
        <v>5.1946671431635063E-3</v>
      </c>
      <c r="Y1041" s="50">
        <f t="shared" ca="1" si="231"/>
        <v>2.1359356091549717</v>
      </c>
      <c r="Z1041" s="265">
        <f t="shared" ca="1" si="242"/>
        <v>326.25593060915497</v>
      </c>
      <c r="AA1041" s="265">
        <f t="shared" ca="1" si="243"/>
        <v>321.98405939084506</v>
      </c>
      <c r="AB1041" s="292"/>
      <c r="AC1041" s="37"/>
      <c r="AD1041" s="50"/>
      <c r="AE1041" s="228"/>
      <c r="AF1041" s="50"/>
      <c r="AG1041" s="50"/>
      <c r="AH1041" s="228"/>
      <c r="AI1041" s="50"/>
      <c r="AJ1041" s="50"/>
      <c r="AK1041" s="50"/>
      <c r="AL1041" s="68"/>
      <c r="AM1041" s="246"/>
      <c r="AN1041" s="241"/>
      <c r="AO1041" s="68"/>
      <c r="AP1041" s="68"/>
      <c r="AQ1041" s="241"/>
      <c r="AR1041" s="241"/>
      <c r="AS1041" s="228"/>
      <c r="AT1041" s="194"/>
      <c r="AU1041" s="37"/>
      <c r="AV1041" s="68"/>
      <c r="AW1041" s="228"/>
      <c r="AX1041" s="241"/>
      <c r="AY1041" s="38"/>
      <c r="AZ1041" s="38"/>
      <c r="BA1041" s="55"/>
      <c r="BB1041" s="55"/>
      <c r="BC1041" s="3">
        <f t="shared" ca="1" si="244"/>
        <v>69083000</v>
      </c>
      <c r="BD1041" s="3" t="e">
        <f t="shared" ca="1" si="245"/>
        <v>#N/A</v>
      </c>
      <c r="BE1041" s="132"/>
      <c r="BF1041" s="132"/>
      <c r="BG1041" s="125"/>
      <c r="BI1041" s="68"/>
      <c r="BZ1041" s="237"/>
      <c r="CD1041" s="237"/>
      <c r="CG1041" s="68"/>
      <c r="CH1041" s="237"/>
      <c r="CL1041" s="237"/>
    </row>
    <row r="1042" spans="1:90" x14ac:dyDescent="0.4">
      <c r="A1042">
        <v>1010</v>
      </c>
      <c r="B1042" s="47">
        <f ca="1">IF(A1042&gt;$A$8,"",OFFSET(InputPriceData!B$15,$A1042+$A$11,0,1,1))</f>
        <v>43861</v>
      </c>
      <c r="C1042" s="3">
        <f ca="1">IF(A1042&gt;$A$8,"",OFFSET(InputPriceData!G$15,CalculationsAndCharts!$A1042+$A$11,IF($C$5,8,0),1,1))</f>
        <v>113845600</v>
      </c>
      <c r="D1042" s="4">
        <f ca="1">IF(A1042&gt;$A$8,"",OFFSET(InputPriceData!C$15,CalculationsAndCharts!$A1042+$A$11,IF($C$5,8,0),1,1))</f>
        <v>327</v>
      </c>
      <c r="E1042" s="4">
        <f ca="1">IF(A1042&gt;$A$8,"",OFFSET(InputPriceData!D$15,CalculationsAndCharts!$A1042+$A$11,IF($C$5,8,0),1,1))</f>
        <v>327.17001299999998</v>
      </c>
      <c r="F1042" s="4">
        <f ca="1">IF(A1042&gt;$A$8,"",OFFSET(InputPriceData!E$15,CalculationsAndCharts!$A1042+$A$11,IF($C$5,8,0),1,1))</f>
        <v>320.73001099999999</v>
      </c>
      <c r="G1042" s="4">
        <f ca="1">IF(A1042&gt;$A$8,"",OFFSET(InputPriceData!F$15,CalculationsAndCharts!$A1042+$A$11,IF($C$5,8,0),1,1))</f>
        <v>321.73001099999999</v>
      </c>
      <c r="H1042" s="282">
        <f t="shared" ca="1" si="232"/>
        <v>327.67999300000002</v>
      </c>
      <c r="I1042" s="292">
        <f t="shared" ca="1" si="233"/>
        <v>320.73001099999999</v>
      </c>
      <c r="J1042" s="50">
        <f t="shared" ca="1" si="234"/>
        <v>6.9499820000000341</v>
      </c>
      <c r="K1042" s="282"/>
      <c r="L1042" s="282"/>
      <c r="M1042" s="292">
        <f t="shared" ca="1" si="235"/>
        <v>4.994108667683399</v>
      </c>
      <c r="N1042" s="291"/>
      <c r="P1042" s="292">
        <f t="shared" ca="1" si="236"/>
        <v>325.63549485108769</v>
      </c>
      <c r="Q1042" s="301">
        <f t="shared" ca="1" si="237"/>
        <v>330.62960351877109</v>
      </c>
      <c r="R1042" s="301">
        <f t="shared" ca="1" si="238"/>
        <v>320.64138618340428</v>
      </c>
      <c r="S1042" s="50"/>
      <c r="T1042" s="292"/>
      <c r="U1042" s="265"/>
      <c r="V1042" s="292">
        <f t="shared" ca="1" si="239"/>
        <v>325.63549485108769</v>
      </c>
      <c r="W1042" s="241">
        <f t="shared" ca="1" si="240"/>
        <v>-3.9054838510876948</v>
      </c>
      <c r="X1042" s="351">
        <f t="shared" ca="1" si="241"/>
        <v>15.252804111106771</v>
      </c>
      <c r="Y1042" s="50">
        <f t="shared" ca="1" si="231"/>
        <v>2.1578741352720692</v>
      </c>
      <c r="Z1042" s="265">
        <f t="shared" ca="1" si="242"/>
        <v>323.88788513527209</v>
      </c>
      <c r="AA1042" s="265">
        <f t="shared" ca="1" si="243"/>
        <v>319.5721368647279</v>
      </c>
      <c r="AB1042" s="292"/>
      <c r="AC1042" s="37"/>
      <c r="AD1042" s="50"/>
      <c r="AE1042" s="228"/>
      <c r="AF1042" s="50"/>
      <c r="AG1042" s="50"/>
      <c r="AH1042" s="228"/>
      <c r="AI1042" s="50"/>
      <c r="AJ1042" s="50"/>
      <c r="AK1042" s="50"/>
      <c r="AL1042" s="68"/>
      <c r="AM1042" s="246"/>
      <c r="AN1042" s="241"/>
      <c r="AO1042" s="68"/>
      <c r="AP1042" s="68"/>
      <c r="AQ1042" s="241"/>
      <c r="AR1042" s="241"/>
      <c r="AS1042" s="228"/>
      <c r="AT1042" s="194"/>
      <c r="AU1042" s="37"/>
      <c r="AV1042" s="68"/>
      <c r="AW1042" s="228"/>
      <c r="AX1042" s="241"/>
      <c r="AY1042" s="38"/>
      <c r="AZ1042" s="38"/>
      <c r="BA1042" s="55"/>
      <c r="BB1042" s="55"/>
      <c r="BC1042" s="3" t="e">
        <f t="shared" ca="1" si="244"/>
        <v>#N/A</v>
      </c>
      <c r="BD1042" s="3">
        <f t="shared" ca="1" si="245"/>
        <v>113845600</v>
      </c>
      <c r="BE1042" s="132"/>
      <c r="BF1042" s="132"/>
      <c r="BG1042" s="125"/>
      <c r="BI1042" s="68"/>
      <c r="BZ1042" s="237"/>
      <c r="CD1042" s="237"/>
      <c r="CG1042" s="68"/>
      <c r="CH1042" s="237"/>
      <c r="CL1042" s="237"/>
    </row>
    <row r="1043" spans="1:90" x14ac:dyDescent="0.4">
      <c r="A1043">
        <v>1011</v>
      </c>
      <c r="B1043" s="47">
        <f ca="1">IF(A1043&gt;$A$8,"",OFFSET(InputPriceData!B$15,$A1043+$A$11,0,1,1))</f>
        <v>43860</v>
      </c>
      <c r="C1043" s="3">
        <f ca="1">IF(A1043&gt;$A$8,"",OFFSET(InputPriceData!G$15,CalculationsAndCharts!$A1043+$A$11,IF($C$5,8,0),1,1))</f>
        <v>75491800</v>
      </c>
      <c r="D1043" s="4">
        <f ca="1">IF(A1043&gt;$A$8,"",OFFSET(InputPriceData!C$15,CalculationsAndCharts!$A1043+$A$11,IF($C$5,8,0),1,1))</f>
        <v>324.35998499999999</v>
      </c>
      <c r="E1043" s="4">
        <f ca="1">IF(A1043&gt;$A$8,"",OFFSET(InputPriceData!D$15,CalculationsAndCharts!$A1043+$A$11,IF($C$5,8,0),1,1))</f>
        <v>327.91000400000001</v>
      </c>
      <c r="F1043" s="4">
        <f ca="1">IF(A1043&gt;$A$8,"",OFFSET(InputPriceData!E$15,CalculationsAndCharts!$A1043+$A$11,IF($C$5,8,0),1,1))</f>
        <v>323.540009</v>
      </c>
      <c r="G1043" s="4">
        <f ca="1">IF(A1043&gt;$A$8,"",OFFSET(InputPriceData!F$15,CalculationsAndCharts!$A1043+$A$11,IF($C$5,8,0),1,1))</f>
        <v>327.67999300000002</v>
      </c>
      <c r="H1043" s="282">
        <f t="shared" ca="1" si="232"/>
        <v>327.91000400000001</v>
      </c>
      <c r="I1043" s="292">
        <f t="shared" ca="1" si="233"/>
        <v>323.540009</v>
      </c>
      <c r="J1043" s="50">
        <f t="shared" ca="1" si="234"/>
        <v>4.3699950000000172</v>
      </c>
      <c r="K1043" s="282"/>
      <c r="L1043" s="282"/>
      <c r="M1043" s="292">
        <f t="shared" ca="1" si="235"/>
        <v>4.2745316678543546</v>
      </c>
      <c r="N1043" s="291"/>
      <c r="P1043" s="292">
        <f t="shared" ca="1" si="236"/>
        <v>326.89115433911593</v>
      </c>
      <c r="Q1043" s="301">
        <f t="shared" ca="1" si="237"/>
        <v>331.1656860069703</v>
      </c>
      <c r="R1043" s="301">
        <f t="shared" ca="1" si="238"/>
        <v>322.61662267126155</v>
      </c>
      <c r="S1043" s="50"/>
      <c r="T1043" s="292"/>
      <c r="U1043" s="265"/>
      <c r="V1043" s="292">
        <f t="shared" ca="1" si="239"/>
        <v>326.89115433911593</v>
      </c>
      <c r="W1043" s="241">
        <f t="shared" ca="1" si="240"/>
        <v>0.78883866088409604</v>
      </c>
      <c r="X1043" s="351">
        <f t="shared" ca="1" si="241"/>
        <v>0.62226643290541384</v>
      </c>
      <c r="Y1043" s="50">
        <f t="shared" ca="1" si="231"/>
        <v>2.0003177600047888</v>
      </c>
      <c r="Z1043" s="265">
        <f t="shared" ca="1" si="242"/>
        <v>329.68031076000483</v>
      </c>
      <c r="AA1043" s="265">
        <f t="shared" ca="1" si="243"/>
        <v>325.67967523999522</v>
      </c>
      <c r="AB1043" s="292"/>
      <c r="AC1043" s="37"/>
      <c r="AD1043" s="50"/>
      <c r="AE1043" s="228"/>
      <c r="AF1043" s="50"/>
      <c r="AG1043" s="50"/>
      <c r="AH1043" s="228"/>
      <c r="AI1043" s="50"/>
      <c r="AJ1043" s="50"/>
      <c r="AK1043" s="50"/>
      <c r="AL1043" s="68"/>
      <c r="AM1043" s="246"/>
      <c r="AN1043" s="241"/>
      <c r="AO1043" s="68"/>
      <c r="AP1043" s="68"/>
      <c r="AQ1043" s="241"/>
      <c r="AR1043" s="241"/>
      <c r="AS1043" s="228"/>
      <c r="AT1043" s="194"/>
      <c r="AU1043" s="37"/>
      <c r="AV1043" s="68"/>
      <c r="AW1043" s="228"/>
      <c r="AX1043" s="241"/>
      <c r="AY1043" s="38"/>
      <c r="AZ1043" s="38"/>
      <c r="BA1043" s="55"/>
      <c r="BB1043" s="55"/>
      <c r="BC1043" s="3">
        <f t="shared" ca="1" si="244"/>
        <v>75491800</v>
      </c>
      <c r="BD1043" s="3" t="e">
        <f t="shared" ca="1" si="245"/>
        <v>#N/A</v>
      </c>
      <c r="BE1043" s="132"/>
      <c r="BF1043" s="132"/>
      <c r="BG1043" s="125"/>
      <c r="BI1043" s="68"/>
      <c r="BZ1043" s="237"/>
      <c r="CD1043" s="237"/>
      <c r="CG1043" s="68"/>
      <c r="CH1043" s="237"/>
      <c r="CL1043" s="237"/>
    </row>
    <row r="1044" spans="1:90" x14ac:dyDescent="0.4">
      <c r="A1044">
        <v>1012</v>
      </c>
      <c r="B1044" s="47">
        <f ca="1">IF(A1044&gt;$A$8,"",OFFSET(InputPriceData!B$15,$A1044+$A$11,0,1,1))</f>
        <v>43859</v>
      </c>
      <c r="C1044" s="3">
        <f ca="1">IF(A1044&gt;$A$8,"",OFFSET(InputPriceData!G$15,CalculationsAndCharts!$A1044+$A$11,IF($C$5,8,0),1,1))</f>
        <v>53888900</v>
      </c>
      <c r="D1044" s="4">
        <f ca="1">IF(A1044&gt;$A$8,"",OFFSET(InputPriceData!C$15,CalculationsAndCharts!$A1044+$A$11,IF($C$5,8,0),1,1))</f>
        <v>328.38000499999998</v>
      </c>
      <c r="E1044" s="4">
        <f ca="1">IF(A1044&gt;$A$8,"",OFFSET(InputPriceData!D$15,CalculationsAndCharts!$A1044+$A$11,IF($C$5,8,0),1,1))</f>
        <v>328.63000499999998</v>
      </c>
      <c r="F1044" s="4">
        <f ca="1">IF(A1044&gt;$A$8,"",OFFSET(InputPriceData!E$15,CalculationsAndCharts!$A1044+$A$11,IF($C$5,8,0),1,1))</f>
        <v>326.39999399999999</v>
      </c>
      <c r="G1044" s="4">
        <f ca="1">IF(A1044&gt;$A$8,"",OFFSET(InputPriceData!F$15,CalculationsAndCharts!$A1044+$A$11,IF($C$5,8,0),1,1))</f>
        <v>326.61999500000002</v>
      </c>
      <c r="H1044" s="282">
        <f t="shared" ca="1" si="232"/>
        <v>328.63000499999998</v>
      </c>
      <c r="I1044" s="292">
        <f t="shared" ca="1" si="233"/>
        <v>326.39999399999999</v>
      </c>
      <c r="J1044" s="50">
        <f t="shared" ca="1" si="234"/>
        <v>2.2300109999999904</v>
      </c>
      <c r="K1044" s="282"/>
      <c r="L1044" s="282"/>
      <c r="M1044" s="292">
        <f t="shared" ca="1" si="235"/>
        <v>4.4977082074199703</v>
      </c>
      <c r="N1044" s="291"/>
      <c r="P1044" s="292">
        <f t="shared" ca="1" si="236"/>
        <v>327.36292174499056</v>
      </c>
      <c r="Q1044" s="301">
        <f t="shared" ca="1" si="237"/>
        <v>331.86062995241053</v>
      </c>
      <c r="R1044" s="301">
        <f t="shared" ca="1" si="238"/>
        <v>322.86521353757058</v>
      </c>
      <c r="S1044" s="50"/>
      <c r="T1044" s="292"/>
      <c r="U1044" s="265"/>
      <c r="V1044" s="292">
        <f t="shared" ca="1" si="239"/>
        <v>327.36292174499056</v>
      </c>
      <c r="W1044" s="241">
        <f t="shared" ca="1" si="240"/>
        <v>-0.74292674499054101</v>
      </c>
      <c r="X1044" s="351">
        <f t="shared" ca="1" si="241"/>
        <v>0.55194014842224037</v>
      </c>
      <c r="Y1044" s="50">
        <f t="shared" ca="1" si="231"/>
        <v>2.0080946871100429</v>
      </c>
      <c r="Z1044" s="265">
        <f t="shared" ca="1" si="242"/>
        <v>328.62808968711005</v>
      </c>
      <c r="AA1044" s="265">
        <f t="shared" ca="1" si="243"/>
        <v>324.61190031288999</v>
      </c>
      <c r="AB1044" s="292"/>
      <c r="AC1044" s="37"/>
      <c r="AD1044" s="50"/>
      <c r="AE1044" s="228"/>
      <c r="AF1044" s="50"/>
      <c r="AG1044" s="50"/>
      <c r="AH1044" s="228"/>
      <c r="AI1044" s="50"/>
      <c r="AJ1044" s="50"/>
      <c r="AK1044" s="50"/>
      <c r="AL1044" s="68"/>
      <c r="AM1044" s="246"/>
      <c r="AN1044" s="241"/>
      <c r="AO1044" s="68"/>
      <c r="AP1044" s="68"/>
      <c r="AQ1044" s="241"/>
      <c r="AR1044" s="241"/>
      <c r="AS1044" s="228"/>
      <c r="AT1044" s="194"/>
      <c r="AU1044" s="37"/>
      <c r="AV1044" s="68"/>
      <c r="AW1044" s="228"/>
      <c r="AX1044" s="241"/>
      <c r="AY1044" s="38"/>
      <c r="AZ1044" s="38"/>
      <c r="BA1044" s="55"/>
      <c r="BB1044" s="55"/>
      <c r="BC1044" s="3" t="e">
        <f t="shared" ca="1" si="244"/>
        <v>#N/A</v>
      </c>
      <c r="BD1044" s="3">
        <f t="shared" ca="1" si="245"/>
        <v>53888900</v>
      </c>
      <c r="BE1044" s="132"/>
      <c r="BF1044" s="132"/>
      <c r="BG1044" s="125"/>
      <c r="BI1044" s="68"/>
      <c r="BZ1044" s="237"/>
      <c r="CD1044" s="237"/>
      <c r="CG1044" s="68"/>
      <c r="CH1044" s="237"/>
      <c r="CL1044" s="237"/>
    </row>
    <row r="1045" spans="1:90" x14ac:dyDescent="0.4">
      <c r="A1045">
        <v>1013</v>
      </c>
      <c r="B1045" s="47">
        <f ca="1">IF(A1045&gt;$A$8,"",OFFSET(InputPriceData!B$15,$A1045+$A$11,0,1,1))</f>
        <v>43858</v>
      </c>
      <c r="C1045" s="3">
        <f ca="1">IF(A1045&gt;$A$8,"",OFFSET(InputPriceData!G$15,CalculationsAndCharts!$A1045+$A$11,IF($C$5,8,0),1,1))</f>
        <v>63834000</v>
      </c>
      <c r="D1045" s="4">
        <f ca="1">IF(A1045&gt;$A$8,"",OFFSET(InputPriceData!C$15,CalculationsAndCharts!$A1045+$A$11,IF($C$5,8,0),1,1))</f>
        <v>325.05999800000001</v>
      </c>
      <c r="E1045" s="4">
        <f ca="1">IF(A1045&gt;$A$8,"",OFFSET(InputPriceData!D$15,CalculationsAndCharts!$A1045+$A$11,IF($C$5,8,0),1,1))</f>
        <v>327.85000600000001</v>
      </c>
      <c r="F1045" s="4">
        <f ca="1">IF(A1045&gt;$A$8,"",OFFSET(InputPriceData!E$15,CalculationsAndCharts!$A1045+$A$11,IF($C$5,8,0),1,1))</f>
        <v>323.60000600000001</v>
      </c>
      <c r="G1045" s="4">
        <f ca="1">IF(A1045&gt;$A$8,"",OFFSET(InputPriceData!F$15,CalculationsAndCharts!$A1045+$A$11,IF($C$5,8,0),1,1))</f>
        <v>326.89001500000001</v>
      </c>
      <c r="H1045" s="282">
        <f t="shared" ca="1" si="232"/>
        <v>327.85000600000001</v>
      </c>
      <c r="I1045" s="292">
        <f t="shared" ca="1" si="233"/>
        <v>323.5</v>
      </c>
      <c r="J1045" s="50">
        <f t="shared" ca="1" si="234"/>
        <v>4.3500060000000076</v>
      </c>
      <c r="K1045" s="282"/>
      <c r="L1045" s="282"/>
      <c r="M1045" s="292">
        <f t="shared" ca="1" si="235"/>
        <v>4.703111063022793</v>
      </c>
      <c r="N1045" s="291"/>
      <c r="P1045" s="292">
        <f t="shared" ca="1" si="236"/>
        <v>328.26887759223609</v>
      </c>
      <c r="Q1045" s="301">
        <f t="shared" ca="1" si="237"/>
        <v>332.97198865525888</v>
      </c>
      <c r="R1045" s="301">
        <f t="shared" ca="1" si="238"/>
        <v>323.56576652921331</v>
      </c>
      <c r="S1045" s="50"/>
      <c r="T1045" s="292"/>
      <c r="U1045" s="265"/>
      <c r="V1045" s="292">
        <f t="shared" ca="1" si="239"/>
        <v>328.26887759223609</v>
      </c>
      <c r="W1045" s="241">
        <f t="shared" ca="1" si="240"/>
        <v>-1.3788625922360893</v>
      </c>
      <c r="X1045" s="351">
        <f t="shared" ca="1" si="241"/>
        <v>1.9012620482680278</v>
      </c>
      <c r="Y1045" s="50">
        <f t="shared" ca="1" si="231"/>
        <v>2.0618750557293173</v>
      </c>
      <c r="Z1045" s="265">
        <f t="shared" ca="1" si="242"/>
        <v>328.95189005572934</v>
      </c>
      <c r="AA1045" s="265">
        <f t="shared" ca="1" si="243"/>
        <v>324.82813994427067</v>
      </c>
      <c r="AB1045" s="292"/>
      <c r="AC1045" s="37"/>
      <c r="AD1045" s="50"/>
      <c r="AE1045" s="228"/>
      <c r="AF1045" s="50"/>
      <c r="AG1045" s="50"/>
      <c r="AH1045" s="228"/>
      <c r="AI1045" s="50"/>
      <c r="AJ1045" s="50"/>
      <c r="AK1045" s="50"/>
      <c r="AL1045" s="68"/>
      <c r="AM1045" s="246"/>
      <c r="AN1045" s="241"/>
      <c r="AO1045" s="68"/>
      <c r="AP1045" s="68"/>
      <c r="AQ1045" s="241"/>
      <c r="AR1045" s="241"/>
      <c r="AS1045" s="228"/>
      <c r="AT1045" s="194"/>
      <c r="AU1045" s="37"/>
      <c r="AV1045" s="68"/>
      <c r="AW1045" s="228"/>
      <c r="AX1045" s="241"/>
      <c r="AY1045" s="38"/>
      <c r="AZ1045" s="38"/>
      <c r="BA1045" s="55"/>
      <c r="BB1045" s="55"/>
      <c r="BC1045" s="3">
        <f t="shared" ca="1" si="244"/>
        <v>63834000</v>
      </c>
      <c r="BD1045" s="3" t="e">
        <f t="shared" ca="1" si="245"/>
        <v>#N/A</v>
      </c>
      <c r="BE1045" s="132"/>
      <c r="BF1045" s="132"/>
      <c r="BG1045" s="125"/>
      <c r="BI1045" s="68"/>
      <c r="BZ1045" s="237"/>
      <c r="CD1045" s="237"/>
      <c r="CG1045" s="68"/>
      <c r="CH1045" s="237"/>
      <c r="CL1045" s="237"/>
    </row>
    <row r="1046" spans="1:90" x14ac:dyDescent="0.4">
      <c r="A1046">
        <v>1014</v>
      </c>
      <c r="B1046" s="47">
        <f ca="1">IF(A1046&gt;$A$8,"",OFFSET(InputPriceData!B$15,$A1046+$A$11,0,1,1))</f>
        <v>43857</v>
      </c>
      <c r="C1046" s="3">
        <f ca="1">IF(A1046&gt;$A$8,"",OFFSET(InputPriceData!G$15,CalculationsAndCharts!$A1046+$A$11,IF($C$5,8,0),1,1))</f>
        <v>84062500</v>
      </c>
      <c r="D1046" s="4">
        <f ca="1">IF(A1046&gt;$A$8,"",OFFSET(InputPriceData!C$15,CalculationsAndCharts!$A1046+$A$11,IF($C$5,8,0),1,1))</f>
        <v>323.02999899999998</v>
      </c>
      <c r="E1046" s="4">
        <f ca="1">IF(A1046&gt;$A$8,"",OFFSET(InputPriceData!D$15,CalculationsAndCharts!$A1046+$A$11,IF($C$5,8,0),1,1))</f>
        <v>325.11999500000002</v>
      </c>
      <c r="F1046" s="4">
        <f ca="1">IF(A1046&gt;$A$8,"",OFFSET(InputPriceData!E$15,CalculationsAndCharts!$A1046+$A$11,IF($C$5,8,0),1,1))</f>
        <v>322.66000400000001</v>
      </c>
      <c r="G1046" s="4">
        <f ca="1">IF(A1046&gt;$A$8,"",OFFSET(InputPriceData!F$15,CalculationsAndCharts!$A1046+$A$11,IF($C$5,8,0),1,1))</f>
        <v>323.5</v>
      </c>
      <c r="H1046" s="282">
        <f t="shared" ca="1" si="232"/>
        <v>328.76998900000001</v>
      </c>
      <c r="I1046" s="292">
        <f t="shared" ca="1" si="233"/>
        <v>322.66000400000001</v>
      </c>
      <c r="J1046" s="50">
        <f t="shared" ca="1" si="234"/>
        <v>6.1099849999999947</v>
      </c>
      <c r="K1046" s="282"/>
      <c r="L1046" s="282"/>
      <c r="M1046" s="292">
        <f t="shared" ca="1" si="235"/>
        <v>3.8838109886976229</v>
      </c>
      <c r="N1046" s="291"/>
      <c r="P1046" s="292">
        <f t="shared" ca="1" si="236"/>
        <v>330.27135984009624</v>
      </c>
      <c r="Q1046" s="301">
        <f t="shared" ca="1" si="237"/>
        <v>334.15517082879387</v>
      </c>
      <c r="R1046" s="301">
        <f t="shared" ca="1" si="238"/>
        <v>326.38754885139861</v>
      </c>
      <c r="S1046" s="50"/>
      <c r="T1046" s="292"/>
      <c r="U1046" s="265"/>
      <c r="V1046" s="292">
        <f t="shared" ca="1" si="239"/>
        <v>330.27135984009624</v>
      </c>
      <c r="W1046" s="241">
        <f t="shared" ca="1" si="240"/>
        <v>-6.7713598400962383</v>
      </c>
      <c r="X1046" s="351">
        <f t="shared" ca="1" si="241"/>
        <v>45.85131408406815</v>
      </c>
      <c r="Y1046" s="50">
        <f t="shared" ca="1" si="231"/>
        <v>2.0414152209337892</v>
      </c>
      <c r="Z1046" s="265">
        <f t="shared" ca="1" si="242"/>
        <v>325.5414152209338</v>
      </c>
      <c r="AA1046" s="265">
        <f t="shared" ca="1" si="243"/>
        <v>321.4585847790662</v>
      </c>
      <c r="AB1046" s="292"/>
      <c r="AC1046" s="37"/>
      <c r="AD1046" s="50"/>
      <c r="AE1046" s="228"/>
      <c r="AF1046" s="50"/>
      <c r="AG1046" s="50"/>
      <c r="AH1046" s="228"/>
      <c r="AI1046" s="50"/>
      <c r="AJ1046" s="50"/>
      <c r="AK1046" s="50"/>
      <c r="AL1046" s="68"/>
      <c r="AM1046" s="246"/>
      <c r="AN1046" s="241"/>
      <c r="AO1046" s="68"/>
      <c r="AP1046" s="68"/>
      <c r="AQ1046" s="241"/>
      <c r="AR1046" s="241"/>
      <c r="AS1046" s="228"/>
      <c r="AT1046" s="194"/>
      <c r="AU1046" s="37"/>
      <c r="AV1046" s="68"/>
      <c r="AW1046" s="228"/>
      <c r="AX1046" s="241"/>
      <c r="AY1046" s="38"/>
      <c r="AZ1046" s="38"/>
      <c r="BA1046" s="55"/>
      <c r="BB1046" s="55"/>
      <c r="BC1046" s="3" t="e">
        <f t="shared" ca="1" si="244"/>
        <v>#N/A</v>
      </c>
      <c r="BD1046" s="3">
        <f t="shared" ca="1" si="245"/>
        <v>84062500</v>
      </c>
      <c r="BE1046" s="132"/>
      <c r="BF1046" s="132"/>
      <c r="BG1046" s="125"/>
      <c r="BI1046" s="68"/>
      <c r="BZ1046" s="237"/>
      <c r="CD1046" s="237"/>
      <c r="CG1046" s="68"/>
      <c r="CH1046" s="237"/>
      <c r="CL1046" s="237"/>
    </row>
    <row r="1047" spans="1:90" x14ac:dyDescent="0.4">
      <c r="A1047">
        <v>1015</v>
      </c>
      <c r="B1047" s="47">
        <f ca="1">IF(A1047&gt;$A$8,"",OFFSET(InputPriceData!B$15,$A1047+$A$11,0,1,1))</f>
        <v>43854</v>
      </c>
      <c r="C1047" s="3">
        <f ca="1">IF(A1047&gt;$A$8,"",OFFSET(InputPriceData!G$15,CalculationsAndCharts!$A1047+$A$11,IF($C$5,8,0),1,1))</f>
        <v>87578400</v>
      </c>
      <c r="D1047" s="4">
        <f ca="1">IF(A1047&gt;$A$8,"",OFFSET(InputPriceData!C$15,CalculationsAndCharts!$A1047+$A$11,IF($C$5,8,0),1,1))</f>
        <v>332.44000199999999</v>
      </c>
      <c r="E1047" s="4">
        <f ca="1">IF(A1047&gt;$A$8,"",OFFSET(InputPriceData!D$15,CalculationsAndCharts!$A1047+$A$11,IF($C$5,8,0),1,1))</f>
        <v>332.52999899999998</v>
      </c>
      <c r="F1047" s="4">
        <f ca="1">IF(A1047&gt;$A$8,"",OFFSET(InputPriceData!E$15,CalculationsAndCharts!$A1047+$A$11,IF($C$5,8,0),1,1))</f>
        <v>327.35998499999999</v>
      </c>
      <c r="G1047" s="4">
        <f ca="1">IF(A1047&gt;$A$8,"",OFFSET(InputPriceData!F$15,CalculationsAndCharts!$A1047+$A$11,IF($C$5,8,0),1,1))</f>
        <v>328.76998900000001</v>
      </c>
      <c r="H1047" s="282">
        <f t="shared" ca="1" si="232"/>
        <v>332.52999899999998</v>
      </c>
      <c r="I1047" s="292">
        <f t="shared" ca="1" si="233"/>
        <v>327.35998499999999</v>
      </c>
      <c r="J1047" s="50">
        <f t="shared" ca="1" si="234"/>
        <v>5.1700139999999806</v>
      </c>
      <c r="K1047" s="282"/>
      <c r="L1047" s="282"/>
      <c r="M1047" s="292">
        <f t="shared" ca="1" si="235"/>
        <v>2.568107904444286</v>
      </c>
      <c r="N1047" s="291"/>
      <c r="P1047" s="292">
        <f t="shared" ca="1" si="236"/>
        <v>332.30053704379225</v>
      </c>
      <c r="Q1047" s="301">
        <f t="shared" ca="1" si="237"/>
        <v>334.86864494823652</v>
      </c>
      <c r="R1047" s="301">
        <f t="shared" ca="1" si="238"/>
        <v>329.73242913934797</v>
      </c>
      <c r="S1047" s="50"/>
      <c r="T1047" s="292"/>
      <c r="U1047" s="265"/>
      <c r="V1047" s="292">
        <f t="shared" ca="1" si="239"/>
        <v>332.30053704379225</v>
      </c>
      <c r="W1047" s="241">
        <f t="shared" ca="1" si="240"/>
        <v>-3.530548043792237</v>
      </c>
      <c r="X1047" s="351">
        <f t="shared" ca="1" si="241"/>
        <v>12.464769489525191</v>
      </c>
      <c r="Y1047" s="50">
        <f t="shared" ca="1" si="231"/>
        <v>1.3699008823596204</v>
      </c>
      <c r="Z1047" s="265">
        <f t="shared" ca="1" si="242"/>
        <v>330.13988988235963</v>
      </c>
      <c r="AA1047" s="265">
        <f t="shared" ca="1" si="243"/>
        <v>327.40008811764039</v>
      </c>
      <c r="AB1047" s="292"/>
      <c r="AC1047" s="37"/>
      <c r="AD1047" s="50"/>
      <c r="AE1047" s="228"/>
      <c r="AF1047" s="50"/>
      <c r="AG1047" s="50"/>
      <c r="AH1047" s="228"/>
      <c r="AI1047" s="50"/>
      <c r="AJ1047" s="50"/>
      <c r="AK1047" s="50"/>
      <c r="AL1047" s="68"/>
      <c r="AM1047" s="246"/>
      <c r="AN1047" s="241"/>
      <c r="AO1047" s="68"/>
      <c r="AP1047" s="68"/>
      <c r="AQ1047" s="241"/>
      <c r="AR1047" s="241"/>
      <c r="AS1047" s="228"/>
      <c r="AT1047" s="194"/>
      <c r="AU1047" s="37"/>
      <c r="AV1047" s="68"/>
      <c r="AW1047" s="228"/>
      <c r="AX1047" s="241"/>
      <c r="AY1047" s="38"/>
      <c r="AZ1047" s="38"/>
      <c r="BA1047" s="55"/>
      <c r="BB1047" s="55"/>
      <c r="BC1047" s="3" t="e">
        <f t="shared" ca="1" si="244"/>
        <v>#N/A</v>
      </c>
      <c r="BD1047" s="3">
        <f t="shared" ca="1" si="245"/>
        <v>87578400</v>
      </c>
      <c r="BE1047" s="132"/>
      <c r="BF1047" s="132"/>
      <c r="BG1047" s="125"/>
      <c r="BI1047" s="68"/>
      <c r="BZ1047" s="237"/>
      <c r="CD1047" s="237"/>
      <c r="CG1047" s="68"/>
      <c r="CH1047" s="237"/>
      <c r="CL1047" s="237"/>
    </row>
    <row r="1048" spans="1:90" x14ac:dyDescent="0.4">
      <c r="A1048">
        <v>1016</v>
      </c>
      <c r="B1048" s="47">
        <f ca="1">IF(A1048&gt;$A$8,"",OFFSET(InputPriceData!B$15,$A1048+$A$11,0,1,1))</f>
        <v>43853</v>
      </c>
      <c r="C1048" s="3">
        <f ca="1">IF(A1048&gt;$A$8,"",OFFSET(InputPriceData!G$15,CalculationsAndCharts!$A1048+$A$11,IF($C$5,8,0),1,1))</f>
        <v>51963000</v>
      </c>
      <c r="D1048" s="4">
        <f ca="1">IF(A1048&gt;$A$8,"",OFFSET(InputPriceData!C$15,CalculationsAndCharts!$A1048+$A$11,IF($C$5,8,0),1,1))</f>
        <v>330.63000499999998</v>
      </c>
      <c r="E1048" s="4">
        <f ca="1">IF(A1048&gt;$A$8,"",OFFSET(InputPriceData!D$15,CalculationsAndCharts!$A1048+$A$11,IF($C$5,8,0),1,1))</f>
        <v>332.17001299999998</v>
      </c>
      <c r="F1048" s="4">
        <f ca="1">IF(A1048&gt;$A$8,"",OFFSET(InputPriceData!E$15,CalculationsAndCharts!$A1048+$A$11,IF($C$5,8,0),1,1))</f>
        <v>329.41000400000001</v>
      </c>
      <c r="G1048" s="4">
        <f ca="1">IF(A1048&gt;$A$8,"",OFFSET(InputPriceData!F$15,CalculationsAndCharts!$A1048+$A$11,IF($C$5,8,0),1,1))</f>
        <v>331.72000100000002</v>
      </c>
      <c r="H1048" s="282">
        <f t="shared" ca="1" si="232"/>
        <v>332.17001299999998</v>
      </c>
      <c r="I1048" s="292">
        <f t="shared" ca="1" si="233"/>
        <v>329.41000400000001</v>
      </c>
      <c r="J1048" s="50">
        <f t="shared" ca="1" si="234"/>
        <v>2.7600089999999682</v>
      </c>
      <c r="K1048" s="282"/>
      <c r="L1048" s="282"/>
      <c r="M1048" s="292">
        <f t="shared" ca="1" si="235"/>
        <v>1.7286353836925759</v>
      </c>
      <c r="N1048" s="291"/>
      <c r="P1048" s="292">
        <f t="shared" ca="1" si="236"/>
        <v>332.65951808687868</v>
      </c>
      <c r="Q1048" s="301">
        <f t="shared" ca="1" si="237"/>
        <v>334.38815347057124</v>
      </c>
      <c r="R1048" s="301">
        <f t="shared" ca="1" si="238"/>
        <v>330.93088270318611</v>
      </c>
      <c r="S1048" s="50"/>
      <c r="T1048" s="292"/>
      <c r="U1048" s="265"/>
      <c r="V1048" s="292">
        <f t="shared" ca="1" si="239"/>
        <v>332.65951808687868</v>
      </c>
      <c r="W1048" s="241">
        <f t="shared" ca="1" si="240"/>
        <v>-0.93951708687865221</v>
      </c>
      <c r="X1048" s="351">
        <f t="shared" ca="1" si="241"/>
        <v>0.88269235653694889</v>
      </c>
      <c r="Y1048" s="50">
        <f t="shared" ca="1" si="231"/>
        <v>1.1432594320184979</v>
      </c>
      <c r="Z1048" s="265">
        <f t="shared" ca="1" si="242"/>
        <v>332.86326043201854</v>
      </c>
      <c r="AA1048" s="265">
        <f t="shared" ca="1" si="243"/>
        <v>330.57674156798151</v>
      </c>
      <c r="AB1048" s="292"/>
      <c r="AC1048" s="37"/>
      <c r="AD1048" s="50"/>
      <c r="AE1048" s="228"/>
      <c r="AF1048" s="50"/>
      <c r="AG1048" s="50"/>
      <c r="AH1048" s="228"/>
      <c r="AI1048" s="50"/>
      <c r="AJ1048" s="50"/>
      <c r="AK1048" s="50"/>
      <c r="AL1048" s="68"/>
      <c r="AM1048" s="246"/>
      <c r="AN1048" s="241"/>
      <c r="AO1048" s="68"/>
      <c r="AP1048" s="68"/>
      <c r="AQ1048" s="241"/>
      <c r="AR1048" s="241"/>
      <c r="AS1048" s="228"/>
      <c r="AT1048" s="194"/>
      <c r="AU1048" s="37"/>
      <c r="AV1048" s="68"/>
      <c r="AW1048" s="228"/>
      <c r="AX1048" s="241"/>
      <c r="AY1048" s="38"/>
      <c r="AZ1048" s="38"/>
      <c r="BA1048" s="55"/>
      <c r="BB1048" s="55"/>
      <c r="BC1048" s="3">
        <f t="shared" ca="1" si="244"/>
        <v>51963000</v>
      </c>
      <c r="BD1048" s="3" t="e">
        <f t="shared" ca="1" si="245"/>
        <v>#N/A</v>
      </c>
      <c r="BE1048" s="132"/>
      <c r="BF1048" s="132"/>
      <c r="BG1048" s="125"/>
      <c r="BI1048" s="68"/>
      <c r="BZ1048" s="237"/>
      <c r="CD1048" s="237"/>
      <c r="CG1048" s="68"/>
      <c r="CH1048" s="237"/>
      <c r="CL1048" s="237"/>
    </row>
    <row r="1049" spans="1:90" x14ac:dyDescent="0.4">
      <c r="A1049">
        <v>1017</v>
      </c>
      <c r="B1049" s="47">
        <f ca="1">IF(A1049&gt;$A$8,"",OFFSET(InputPriceData!B$15,$A1049+$A$11,0,1,1))</f>
        <v>43852</v>
      </c>
      <c r="C1049" s="3">
        <f ca="1">IF(A1049&gt;$A$8,"",OFFSET(InputPriceData!G$15,CalculationsAndCharts!$A1049+$A$11,IF($C$5,8,0),1,1))</f>
        <v>48914900</v>
      </c>
      <c r="D1049" s="4">
        <f ca="1">IF(A1049&gt;$A$8,"",OFFSET(InputPriceData!C$15,CalculationsAndCharts!$A1049+$A$11,IF($C$5,8,0),1,1))</f>
        <v>332.23998999999998</v>
      </c>
      <c r="E1049" s="4">
        <f ca="1">IF(A1049&gt;$A$8,"",OFFSET(InputPriceData!D$15,CalculationsAndCharts!$A1049+$A$11,IF($C$5,8,0),1,1))</f>
        <v>332.95001200000002</v>
      </c>
      <c r="F1049" s="4">
        <f ca="1">IF(A1049&gt;$A$8,"",OFFSET(InputPriceData!E$15,CalculationsAndCharts!$A1049+$A$11,IF($C$5,8,0),1,1))</f>
        <v>331.17001299999998</v>
      </c>
      <c r="G1049" s="4">
        <f ca="1">IF(A1049&gt;$A$8,"",OFFSET(InputPriceData!F$15,CalculationsAndCharts!$A1049+$A$11,IF($C$5,8,0),1,1))</f>
        <v>331.33999599999999</v>
      </c>
      <c r="H1049" s="282">
        <f t="shared" ca="1" si="232"/>
        <v>332.95001200000002</v>
      </c>
      <c r="I1049" s="292">
        <f t="shared" ca="1" si="233"/>
        <v>331.17001299999998</v>
      </c>
      <c r="J1049" s="50">
        <f t="shared" ca="1" si="234"/>
        <v>1.7799990000000321</v>
      </c>
      <c r="K1049" s="282"/>
      <c r="L1049" s="282"/>
      <c r="M1049" s="292">
        <f t="shared" ca="1" si="235"/>
        <v>1.538759643394811</v>
      </c>
      <c r="N1049" s="291"/>
      <c r="P1049" s="292">
        <f t="shared" ca="1" si="236"/>
        <v>332.28227416355878</v>
      </c>
      <c r="Q1049" s="301">
        <f t="shared" ca="1" si="237"/>
        <v>333.82103380695361</v>
      </c>
      <c r="R1049" s="301">
        <f t="shared" ca="1" si="238"/>
        <v>330.74351452016396</v>
      </c>
      <c r="S1049" s="50"/>
      <c r="T1049" s="292"/>
      <c r="U1049" s="265"/>
      <c r="V1049" s="292">
        <f t="shared" ca="1" si="239"/>
        <v>332.28227416355878</v>
      </c>
      <c r="W1049" s="241">
        <f t="shared" ca="1" si="240"/>
        <v>-0.94227816355879668</v>
      </c>
      <c r="X1049" s="351">
        <f t="shared" ca="1" si="241"/>
        <v>0.88788813751973839</v>
      </c>
      <c r="Y1049" s="50">
        <f t="shared" ca="1" si="231"/>
        <v>1.1345721313947157</v>
      </c>
      <c r="Z1049" s="265">
        <f t="shared" ca="1" si="242"/>
        <v>332.47456813139468</v>
      </c>
      <c r="AA1049" s="265">
        <f t="shared" ca="1" si="243"/>
        <v>330.20542386860529</v>
      </c>
      <c r="AB1049" s="292"/>
      <c r="AC1049" s="37"/>
      <c r="AD1049" s="50"/>
      <c r="AE1049" s="228"/>
      <c r="AF1049" s="50"/>
      <c r="AG1049" s="50"/>
      <c r="AH1049" s="228"/>
      <c r="AI1049" s="50"/>
      <c r="AJ1049" s="50"/>
      <c r="AK1049" s="50"/>
      <c r="AL1049" s="68"/>
      <c r="AM1049" s="246"/>
      <c r="AN1049" s="241"/>
      <c r="AO1049" s="68"/>
      <c r="AP1049" s="68"/>
      <c r="AQ1049" s="241"/>
      <c r="AR1049" s="241"/>
      <c r="AS1049" s="228"/>
      <c r="AT1049" s="194"/>
      <c r="AU1049" s="37"/>
      <c r="AV1049" s="68"/>
      <c r="AW1049" s="228"/>
      <c r="AX1049" s="241"/>
      <c r="AY1049" s="38"/>
      <c r="AZ1049" s="38"/>
      <c r="BA1049" s="55"/>
      <c r="BB1049" s="55"/>
      <c r="BC1049" s="3">
        <f t="shared" ca="1" si="244"/>
        <v>48914900</v>
      </c>
      <c r="BD1049" s="3" t="e">
        <f t="shared" ca="1" si="245"/>
        <v>#N/A</v>
      </c>
      <c r="BE1049" s="132"/>
      <c r="BF1049" s="132"/>
      <c r="BG1049" s="125"/>
      <c r="BI1049" s="68"/>
      <c r="BZ1049" s="237"/>
      <c r="CD1049" s="237"/>
      <c r="CG1049" s="68"/>
      <c r="CH1049" s="237"/>
      <c r="CL1049" s="237"/>
    </row>
    <row r="1050" spans="1:90" x14ac:dyDescent="0.4">
      <c r="A1050">
        <v>1018</v>
      </c>
      <c r="B1050" s="47">
        <f ca="1">IF(A1050&gt;$A$8,"",OFFSET(InputPriceData!B$15,$A1050+$A$11,0,1,1))</f>
        <v>43851</v>
      </c>
      <c r="C1050" s="3">
        <f ca="1">IF(A1050&gt;$A$8,"",OFFSET(InputPriceData!G$15,CalculationsAndCharts!$A1050+$A$11,IF($C$5,8,0),1,1))</f>
        <v>77742400</v>
      </c>
      <c r="D1050" s="4">
        <f ca="1">IF(A1050&gt;$A$8,"",OFFSET(InputPriceData!C$15,CalculationsAndCharts!$A1050+$A$11,IF($C$5,8,0),1,1))</f>
        <v>330.89999399999999</v>
      </c>
      <c r="E1050" s="4">
        <f ca="1">IF(A1050&gt;$A$8,"",OFFSET(InputPriceData!D$15,CalculationsAndCharts!$A1050+$A$11,IF($C$5,8,0),1,1))</f>
        <v>332.17999300000002</v>
      </c>
      <c r="F1050" s="4">
        <f ca="1">IF(A1050&gt;$A$8,"",OFFSET(InputPriceData!E$15,CalculationsAndCharts!$A1050+$A$11,IF($C$5,8,0),1,1))</f>
        <v>330.82000699999998</v>
      </c>
      <c r="G1050" s="4">
        <f ca="1">IF(A1050&gt;$A$8,"",OFFSET(InputPriceData!F$15,CalculationsAndCharts!$A1050+$A$11,IF($C$5,8,0),1,1))</f>
        <v>331.29998799999998</v>
      </c>
      <c r="H1050" s="282">
        <f t="shared" ca="1" si="232"/>
        <v>332.17999300000002</v>
      </c>
      <c r="I1050" s="292">
        <f t="shared" ca="1" si="233"/>
        <v>330.82000699999998</v>
      </c>
      <c r="J1050" s="50">
        <f t="shared" ca="1" si="234"/>
        <v>1.359986000000049</v>
      </c>
      <c r="K1050" s="282"/>
      <c r="L1050" s="282"/>
      <c r="M1050" s="292">
        <f t="shared" ca="1" si="235"/>
        <v>1.681160914882522</v>
      </c>
      <c r="N1050" s="291"/>
      <c r="P1050" s="292">
        <f t="shared" ca="1" si="236"/>
        <v>331.70587651516684</v>
      </c>
      <c r="Q1050" s="301">
        <f t="shared" ca="1" si="237"/>
        <v>333.38703743004936</v>
      </c>
      <c r="R1050" s="301">
        <f t="shared" ca="1" si="238"/>
        <v>330.02471560028431</v>
      </c>
      <c r="S1050" s="50"/>
      <c r="T1050" s="292"/>
      <c r="U1050" s="265"/>
      <c r="V1050" s="292">
        <f t="shared" ca="1" si="239"/>
        <v>331.70587651516684</v>
      </c>
      <c r="W1050" s="241">
        <f t="shared" ca="1" si="240"/>
        <v>-0.40588851516685054</v>
      </c>
      <c r="X1050" s="351">
        <f t="shared" ca="1" si="241"/>
        <v>0.16474548674435066</v>
      </c>
      <c r="Y1050" s="50">
        <f t="shared" ca="1" si="231"/>
        <v>1.1252815719288418</v>
      </c>
      <c r="Z1050" s="265">
        <f t="shared" ca="1" si="242"/>
        <v>332.42526957192882</v>
      </c>
      <c r="AA1050" s="265">
        <f t="shared" ca="1" si="243"/>
        <v>330.17470642807115</v>
      </c>
      <c r="AB1050" s="292"/>
      <c r="AC1050" s="37"/>
      <c r="AD1050" s="50"/>
      <c r="AE1050" s="228"/>
      <c r="AF1050" s="50"/>
      <c r="AG1050" s="50"/>
      <c r="AH1050" s="228"/>
      <c r="AI1050" s="50"/>
      <c r="AJ1050" s="50"/>
      <c r="AK1050" s="50"/>
      <c r="AL1050" s="68"/>
      <c r="AM1050" s="246"/>
      <c r="AN1050" s="241"/>
      <c r="AO1050" s="68"/>
      <c r="AP1050" s="68"/>
      <c r="AQ1050" s="241"/>
      <c r="AR1050" s="241"/>
      <c r="AS1050" s="228"/>
      <c r="AT1050" s="194"/>
      <c r="AU1050" s="37"/>
      <c r="AV1050" s="68"/>
      <c r="AW1050" s="228"/>
      <c r="AX1050" s="241"/>
      <c r="AY1050" s="38"/>
      <c r="AZ1050" s="38"/>
      <c r="BA1050" s="55"/>
      <c r="BB1050" s="55"/>
      <c r="BC1050" s="3" t="e">
        <f t="shared" ca="1" si="244"/>
        <v>#N/A</v>
      </c>
      <c r="BD1050" s="3">
        <f t="shared" ca="1" si="245"/>
        <v>77742400</v>
      </c>
      <c r="BE1050" s="132"/>
      <c r="BF1050" s="132"/>
      <c r="BG1050" s="125"/>
      <c r="BI1050" s="68"/>
      <c r="BZ1050" s="237"/>
      <c r="CD1050" s="237"/>
      <c r="CG1050" s="68"/>
      <c r="CH1050" s="237"/>
      <c r="CL1050" s="237"/>
    </row>
    <row r="1051" spans="1:90" x14ac:dyDescent="0.4">
      <c r="A1051">
        <v>1019</v>
      </c>
      <c r="B1051" s="47">
        <f ca="1">IF(A1051&gt;$A$8,"",OFFSET(InputPriceData!B$15,$A1051+$A$11,0,1,1))</f>
        <v>43847</v>
      </c>
      <c r="C1051" s="3">
        <f ca="1">IF(A1051&gt;$A$8,"",OFFSET(InputPriceData!G$15,CalculationsAndCharts!$A1051+$A$11,IF($C$5,8,0),1,1))</f>
        <v>95846000</v>
      </c>
      <c r="D1051" s="4">
        <f ca="1">IF(A1051&gt;$A$8,"",OFFSET(InputPriceData!C$15,CalculationsAndCharts!$A1051+$A$11,IF($C$5,8,0),1,1))</f>
        <v>331.70001200000002</v>
      </c>
      <c r="E1051" s="4">
        <f ca="1">IF(A1051&gt;$A$8,"",OFFSET(InputPriceData!D$15,CalculationsAndCharts!$A1051+$A$11,IF($C$5,8,0),1,1))</f>
        <v>332.17999300000002</v>
      </c>
      <c r="F1051" s="4">
        <f ca="1">IF(A1051&gt;$A$8,"",OFFSET(InputPriceData!E$15,CalculationsAndCharts!$A1051+$A$11,IF($C$5,8,0),1,1))</f>
        <v>330.85000600000001</v>
      </c>
      <c r="G1051" s="4">
        <f ca="1">IF(A1051&gt;$A$8,"",OFFSET(InputPriceData!F$15,CalculationsAndCharts!$A1051+$A$11,IF($C$5,8,0),1,1))</f>
        <v>331.95001200000002</v>
      </c>
      <c r="H1051" s="282">
        <f t="shared" ca="1" si="232"/>
        <v>332.17999300000002</v>
      </c>
      <c r="I1051" s="292">
        <f t="shared" ca="1" si="233"/>
        <v>330.85000600000001</v>
      </c>
      <c r="J1051" s="50">
        <f t="shared" ca="1" si="234"/>
        <v>1.3299870000000169</v>
      </c>
      <c r="K1051" s="282"/>
      <c r="L1051" s="282"/>
      <c r="M1051" s="292">
        <f t="shared" ca="1" si="235"/>
        <v>2.0014861072009928</v>
      </c>
      <c r="N1051" s="291"/>
      <c r="P1051" s="292">
        <f t="shared" ca="1" si="236"/>
        <v>330.60777700047936</v>
      </c>
      <c r="Q1051" s="301">
        <f t="shared" ca="1" si="237"/>
        <v>332.60926310768036</v>
      </c>
      <c r="R1051" s="301">
        <f t="shared" ca="1" si="238"/>
        <v>328.60629089327836</v>
      </c>
      <c r="S1051" s="50"/>
      <c r="T1051" s="292"/>
      <c r="U1051" s="265"/>
      <c r="V1051" s="292">
        <f t="shared" ca="1" si="239"/>
        <v>330.60777700047936</v>
      </c>
      <c r="W1051" s="241">
        <f t="shared" ca="1" si="240"/>
        <v>1.3422349995206559</v>
      </c>
      <c r="X1051" s="351">
        <f t="shared" ca="1" si="241"/>
        <v>1.8015947939382153</v>
      </c>
      <c r="Y1051" s="50">
        <f t="shared" ca="1" si="231"/>
        <v>1.1229610164602166</v>
      </c>
      <c r="Z1051" s="265">
        <f t="shared" ca="1" si="242"/>
        <v>333.07297301646025</v>
      </c>
      <c r="AA1051" s="265">
        <f t="shared" ca="1" si="243"/>
        <v>330.82705098353978</v>
      </c>
      <c r="AB1051" s="292"/>
      <c r="AC1051" s="37"/>
      <c r="AD1051" s="50"/>
      <c r="AE1051" s="228"/>
      <c r="AF1051" s="50"/>
      <c r="AG1051" s="50"/>
      <c r="AH1051" s="228"/>
      <c r="AI1051" s="50"/>
      <c r="AJ1051" s="50"/>
      <c r="AK1051" s="50"/>
      <c r="AL1051" s="68"/>
      <c r="AM1051" s="246"/>
      <c r="AN1051" s="241"/>
      <c r="AO1051" s="68"/>
      <c r="AP1051" s="68"/>
      <c r="AQ1051" s="241"/>
      <c r="AR1051" s="241"/>
      <c r="AS1051" s="228"/>
      <c r="AT1051" s="194"/>
      <c r="AU1051" s="37"/>
      <c r="AV1051" s="68"/>
      <c r="AW1051" s="228"/>
      <c r="AX1051" s="241"/>
      <c r="AY1051" s="38"/>
      <c r="AZ1051" s="38"/>
      <c r="BA1051" s="55"/>
      <c r="BB1051" s="55"/>
      <c r="BC1051" s="3">
        <f t="shared" ca="1" si="244"/>
        <v>95846000</v>
      </c>
      <c r="BD1051" s="3" t="e">
        <f t="shared" ca="1" si="245"/>
        <v>#N/A</v>
      </c>
      <c r="BE1051" s="132"/>
      <c r="BF1051" s="132"/>
      <c r="BG1051" s="125"/>
      <c r="BI1051" s="68"/>
      <c r="BZ1051" s="237"/>
      <c r="CD1051" s="237"/>
      <c r="CG1051" s="68"/>
      <c r="CH1051" s="237"/>
      <c r="CL1051" s="237"/>
    </row>
    <row r="1052" spans="1:90" x14ac:dyDescent="0.4">
      <c r="A1052">
        <v>1020</v>
      </c>
      <c r="B1052" s="47">
        <f ca="1">IF(A1052&gt;$A$8,"",OFFSET(InputPriceData!B$15,$A1052+$A$11,0,1,1))</f>
        <v>43846</v>
      </c>
      <c r="C1052" s="3">
        <f ca="1">IF(A1052&gt;$A$8,"",OFFSET(InputPriceData!G$15,CalculationsAndCharts!$A1052+$A$11,IF($C$5,8,0),1,1))</f>
        <v>54050300</v>
      </c>
      <c r="D1052" s="4">
        <f ca="1">IF(A1052&gt;$A$8,"",OFFSET(InputPriceData!C$15,CalculationsAndCharts!$A1052+$A$11,IF($C$5,8,0),1,1))</f>
        <v>329.70001200000002</v>
      </c>
      <c r="E1052" s="4">
        <f ca="1">IF(A1052&gt;$A$8,"",OFFSET(InputPriceData!D$15,CalculationsAndCharts!$A1052+$A$11,IF($C$5,8,0),1,1))</f>
        <v>330.92001299999998</v>
      </c>
      <c r="F1052" s="4">
        <f ca="1">IF(A1052&gt;$A$8,"",OFFSET(InputPriceData!E$15,CalculationsAndCharts!$A1052+$A$11,IF($C$5,8,0),1,1))</f>
        <v>329.45001200000002</v>
      </c>
      <c r="G1052" s="4">
        <f ca="1">IF(A1052&gt;$A$8,"",OFFSET(InputPriceData!F$15,CalculationsAndCharts!$A1052+$A$11,IF($C$5,8,0),1,1))</f>
        <v>330.92001299999998</v>
      </c>
      <c r="H1052" s="282">
        <f t="shared" ca="1" si="232"/>
        <v>330.92001299999998</v>
      </c>
      <c r="I1052" s="292">
        <f t="shared" ca="1" si="233"/>
        <v>328.19000199999999</v>
      </c>
      <c r="J1052" s="50">
        <f t="shared" ca="1" si="234"/>
        <v>2.7300109999999904</v>
      </c>
      <c r="K1052" s="282"/>
      <c r="L1052" s="282"/>
      <c r="M1052" s="292">
        <f t="shared" ca="1" si="235"/>
        <v>2.0791649678715394</v>
      </c>
      <c r="N1052" s="291"/>
      <c r="P1052" s="292">
        <f t="shared" ca="1" si="236"/>
        <v>329.11541767699441</v>
      </c>
      <c r="Q1052" s="301">
        <f t="shared" ca="1" si="237"/>
        <v>331.19458264486593</v>
      </c>
      <c r="R1052" s="301">
        <f t="shared" ca="1" si="238"/>
        <v>327.03625270912289</v>
      </c>
      <c r="S1052" s="50"/>
      <c r="T1052" s="292"/>
      <c r="U1052" s="265"/>
      <c r="V1052" s="292">
        <f t="shared" ca="1" si="239"/>
        <v>329.11541767699441</v>
      </c>
      <c r="W1052" s="241">
        <f t="shared" ca="1" si="240"/>
        <v>1.8045953230055716</v>
      </c>
      <c r="X1052" s="351">
        <f t="shared" ca="1" si="241"/>
        <v>3.256564279813583</v>
      </c>
      <c r="Y1052" s="50">
        <f t="shared" ca="1" si="231"/>
        <v>1.0828820547619165</v>
      </c>
      <c r="Z1052" s="265">
        <f t="shared" ca="1" si="242"/>
        <v>332.00289505476189</v>
      </c>
      <c r="AA1052" s="265">
        <f t="shared" ca="1" si="243"/>
        <v>329.83713094523807</v>
      </c>
      <c r="AB1052" s="292"/>
      <c r="AC1052" s="37"/>
      <c r="AD1052" s="50"/>
      <c r="AE1052" s="228"/>
      <c r="AF1052" s="50"/>
      <c r="AG1052" s="50"/>
      <c r="AH1052" s="228"/>
      <c r="AI1052" s="50"/>
      <c r="AJ1052" s="50"/>
      <c r="AK1052" s="50"/>
      <c r="AL1052" s="68"/>
      <c r="AM1052" s="246"/>
      <c r="AN1052" s="241"/>
      <c r="AO1052" s="68"/>
      <c r="AP1052" s="68"/>
      <c r="AQ1052" s="241"/>
      <c r="AR1052" s="241"/>
      <c r="AS1052" s="228"/>
      <c r="AT1052" s="194"/>
      <c r="AU1052" s="37"/>
      <c r="AV1052" s="68"/>
      <c r="AW1052" s="228"/>
      <c r="AX1052" s="241"/>
      <c r="AY1052" s="38"/>
      <c r="AZ1052" s="38"/>
      <c r="BA1052" s="55"/>
      <c r="BB1052" s="55"/>
      <c r="BC1052" s="3">
        <f t="shared" ca="1" si="244"/>
        <v>54050300</v>
      </c>
      <c r="BD1052" s="3" t="e">
        <f t="shared" ca="1" si="245"/>
        <v>#N/A</v>
      </c>
      <c r="BE1052" s="132"/>
      <c r="BF1052" s="132"/>
      <c r="BG1052" s="125"/>
      <c r="BI1052" s="68"/>
      <c r="BZ1052" s="237"/>
      <c r="CD1052" s="237"/>
      <c r="CG1052" s="68"/>
      <c r="CH1052" s="237"/>
      <c r="CL1052" s="237"/>
    </row>
    <row r="1053" spans="1:90" x14ac:dyDescent="0.4">
      <c r="A1053">
        <v>1021</v>
      </c>
      <c r="B1053" s="47">
        <f ca="1">IF(A1053&gt;$A$8,"",OFFSET(InputPriceData!B$15,$A1053+$A$11,0,1,1))</f>
        <v>43845</v>
      </c>
      <c r="C1053" s="3">
        <f ca="1">IF(A1053&gt;$A$8,"",OFFSET(InputPriceData!G$15,CalculationsAndCharts!$A1053+$A$11,IF($C$5,8,0),1,1))</f>
        <v>72056600</v>
      </c>
      <c r="D1053" s="4">
        <f ca="1">IF(A1053&gt;$A$8,"",OFFSET(InputPriceData!C$15,CalculationsAndCharts!$A1053+$A$11,IF($C$5,8,0),1,1))</f>
        <v>327.35000600000001</v>
      </c>
      <c r="E1053" s="4">
        <f ca="1">IF(A1053&gt;$A$8,"",OFFSET(InputPriceData!D$15,CalculationsAndCharts!$A1053+$A$11,IF($C$5,8,0),1,1))</f>
        <v>329.01998900000001</v>
      </c>
      <c r="F1053" s="4">
        <f ca="1">IF(A1053&gt;$A$8,"",OFFSET(InputPriceData!E$15,CalculationsAndCharts!$A1053+$A$11,IF($C$5,8,0),1,1))</f>
        <v>327.26001000000002</v>
      </c>
      <c r="G1053" s="4">
        <f ca="1">IF(A1053&gt;$A$8,"",OFFSET(InputPriceData!F$15,CalculationsAndCharts!$A1053+$A$11,IF($C$5,8,0),1,1))</f>
        <v>328.19000199999999</v>
      </c>
      <c r="H1053" s="282">
        <f t="shared" ca="1" si="232"/>
        <v>329.01998900000001</v>
      </c>
      <c r="I1053" s="292">
        <f t="shared" ca="1" si="233"/>
        <v>327.26001000000002</v>
      </c>
      <c r="J1053" s="50">
        <f t="shared" ca="1" si="234"/>
        <v>1.7599789999999871</v>
      </c>
      <c r="K1053" s="282"/>
      <c r="L1053" s="282"/>
      <c r="M1053" s="292">
        <f t="shared" ca="1" si="235"/>
        <v>2.0872326825379175</v>
      </c>
      <c r="N1053" s="291"/>
      <c r="P1053" s="292">
        <f t="shared" ca="1" si="236"/>
        <v>328.00983309037201</v>
      </c>
      <c r="Q1053" s="301">
        <f t="shared" ca="1" si="237"/>
        <v>330.09706577290996</v>
      </c>
      <c r="R1053" s="301">
        <f t="shared" ca="1" si="238"/>
        <v>325.92260040783407</v>
      </c>
      <c r="S1053" s="50"/>
      <c r="T1053" s="292"/>
      <c r="U1053" s="265"/>
      <c r="V1053" s="292">
        <f t="shared" ca="1" si="239"/>
        <v>328.00983309037201</v>
      </c>
      <c r="W1053" s="241">
        <f t="shared" ca="1" si="240"/>
        <v>0.18016890962798016</v>
      </c>
      <c r="X1053" s="351">
        <f t="shared" ca="1" si="241"/>
        <v>3.2460835996535278E-2</v>
      </c>
      <c r="Y1053" s="50">
        <f t="shared" ca="1" si="231"/>
        <v>1.0200038381034431</v>
      </c>
      <c r="Z1053" s="265">
        <f t="shared" ca="1" si="242"/>
        <v>329.21000583810343</v>
      </c>
      <c r="AA1053" s="265">
        <f t="shared" ca="1" si="243"/>
        <v>327.16999816189656</v>
      </c>
      <c r="AB1053" s="292"/>
      <c r="AC1053" s="37"/>
      <c r="AD1053" s="50"/>
      <c r="AE1053" s="228"/>
      <c r="AF1053" s="50"/>
      <c r="AG1053" s="50"/>
      <c r="AH1053" s="228"/>
      <c r="AI1053" s="50"/>
      <c r="AJ1053" s="50"/>
      <c r="AK1053" s="50"/>
      <c r="AL1053" s="68"/>
      <c r="AM1053" s="246"/>
      <c r="AN1053" s="241"/>
      <c r="AO1053" s="68"/>
      <c r="AP1053" s="68"/>
      <c r="AQ1053" s="241"/>
      <c r="AR1053" s="241"/>
      <c r="AS1053" s="228"/>
      <c r="AT1053" s="194"/>
      <c r="AU1053" s="37"/>
      <c r="AV1053" s="68"/>
      <c r="AW1053" s="228"/>
      <c r="AX1053" s="241"/>
      <c r="AY1053" s="38"/>
      <c r="AZ1053" s="38"/>
      <c r="BA1053" s="55"/>
      <c r="BB1053" s="55"/>
      <c r="BC1053" s="3">
        <f t="shared" ca="1" si="244"/>
        <v>72056600</v>
      </c>
      <c r="BD1053" s="3" t="e">
        <f t="shared" ca="1" si="245"/>
        <v>#N/A</v>
      </c>
      <c r="BE1053" s="132"/>
      <c r="BF1053" s="132"/>
      <c r="BG1053" s="125"/>
      <c r="BI1053" s="68"/>
      <c r="BZ1053" s="237"/>
      <c r="CD1053" s="237"/>
      <c r="CG1053" s="68"/>
      <c r="CH1053" s="237"/>
      <c r="CL1053" s="237"/>
    </row>
    <row r="1054" spans="1:90" x14ac:dyDescent="0.4">
      <c r="A1054">
        <v>1022</v>
      </c>
      <c r="B1054" s="47">
        <f ca="1">IF(A1054&gt;$A$8,"",OFFSET(InputPriceData!B$15,$A1054+$A$11,0,1,1))</f>
        <v>43844</v>
      </c>
      <c r="C1054" s="3">
        <f ca="1">IF(A1054&gt;$A$8,"",OFFSET(InputPriceData!G$15,CalculationsAndCharts!$A1054+$A$11,IF($C$5,8,0),1,1))</f>
        <v>62832800</v>
      </c>
      <c r="D1054" s="4">
        <f ca="1">IF(A1054&gt;$A$8,"",OFFSET(InputPriceData!C$15,CalculationsAndCharts!$A1054+$A$11,IF($C$5,8,0),1,1))</f>
        <v>327.47000100000002</v>
      </c>
      <c r="E1054" s="4">
        <f ca="1">IF(A1054&gt;$A$8,"",OFFSET(InputPriceData!D$15,CalculationsAndCharts!$A1054+$A$11,IF($C$5,8,0),1,1))</f>
        <v>328.61999500000002</v>
      </c>
      <c r="F1054" s="4">
        <f ca="1">IF(A1054&gt;$A$8,"",OFFSET(InputPriceData!E$15,CalculationsAndCharts!$A1054+$A$11,IF($C$5,8,0),1,1))</f>
        <v>326.83999599999999</v>
      </c>
      <c r="G1054" s="4">
        <f ca="1">IF(A1054&gt;$A$8,"",OFFSET(InputPriceData!F$15,CalculationsAndCharts!$A1054+$A$11,IF($C$5,8,0),1,1))</f>
        <v>327.45001200000002</v>
      </c>
      <c r="H1054" s="282">
        <f t="shared" ca="1" si="232"/>
        <v>328.61999500000002</v>
      </c>
      <c r="I1054" s="292">
        <f t="shared" ca="1" si="233"/>
        <v>326.83999599999999</v>
      </c>
      <c r="J1054" s="50">
        <f t="shared" ca="1" si="234"/>
        <v>1.7799990000000321</v>
      </c>
      <c r="K1054" s="282"/>
      <c r="L1054" s="282"/>
      <c r="M1054" s="292">
        <f t="shared" ca="1" si="235"/>
        <v>2.3556467965889603</v>
      </c>
      <c r="N1054" s="291"/>
      <c r="P1054" s="292">
        <f t="shared" ca="1" si="236"/>
        <v>327.33975858626536</v>
      </c>
      <c r="Q1054" s="301">
        <f t="shared" ca="1" si="237"/>
        <v>329.69540538285435</v>
      </c>
      <c r="R1054" s="301">
        <f t="shared" ca="1" si="238"/>
        <v>324.98411178967638</v>
      </c>
      <c r="S1054" s="50"/>
      <c r="T1054" s="292"/>
      <c r="U1054" s="265"/>
      <c r="V1054" s="292">
        <f t="shared" ca="1" si="239"/>
        <v>327.33975858626536</v>
      </c>
      <c r="W1054" s="241">
        <f t="shared" ca="1" si="240"/>
        <v>0.1102534137346538</v>
      </c>
      <c r="X1054" s="351">
        <f t="shared" ca="1" si="241"/>
        <v>1.2155815240144748E-2</v>
      </c>
      <c r="Y1054" s="50">
        <f t="shared" ca="1" si="231"/>
        <v>1.1248587742146336</v>
      </c>
      <c r="Z1054" s="265">
        <f t="shared" ca="1" si="242"/>
        <v>328.57487077421467</v>
      </c>
      <c r="AA1054" s="265">
        <f t="shared" ca="1" si="243"/>
        <v>326.32515322578536</v>
      </c>
      <c r="AB1054" s="292"/>
      <c r="AC1054" s="37"/>
      <c r="AD1054" s="50"/>
      <c r="AE1054" s="228"/>
      <c r="AF1054" s="50"/>
      <c r="AG1054" s="50"/>
      <c r="AH1054" s="228"/>
      <c r="AI1054" s="50"/>
      <c r="AJ1054" s="50"/>
      <c r="AK1054" s="50"/>
      <c r="AL1054" s="68"/>
      <c r="AM1054" s="246"/>
      <c r="AN1054" s="241"/>
      <c r="AO1054" s="68"/>
      <c r="AP1054" s="68"/>
      <c r="AQ1054" s="241"/>
      <c r="AR1054" s="241"/>
      <c r="AS1054" s="228"/>
      <c r="AT1054" s="194"/>
      <c r="AU1054" s="37"/>
      <c r="AV1054" s="68"/>
      <c r="AW1054" s="228"/>
      <c r="AX1054" s="241"/>
      <c r="AY1054" s="38"/>
      <c r="AZ1054" s="38"/>
      <c r="BA1054" s="55"/>
      <c r="BB1054" s="55"/>
      <c r="BC1054" s="3" t="e">
        <f t="shared" ca="1" si="244"/>
        <v>#N/A</v>
      </c>
      <c r="BD1054" s="3">
        <f t="shared" ca="1" si="245"/>
        <v>62832800</v>
      </c>
      <c r="BE1054" s="132"/>
      <c r="BF1054" s="132"/>
      <c r="BG1054" s="125"/>
      <c r="BI1054" s="68"/>
      <c r="BZ1054" s="237"/>
      <c r="CD1054" s="237"/>
      <c r="CG1054" s="68"/>
      <c r="CH1054" s="237"/>
      <c r="CL1054" s="237"/>
    </row>
    <row r="1055" spans="1:90" x14ac:dyDescent="0.4">
      <c r="A1055">
        <v>1023</v>
      </c>
      <c r="B1055" s="47">
        <f ca="1">IF(A1055&gt;$A$8,"",OFFSET(InputPriceData!B$15,$A1055+$A$11,0,1,1))</f>
        <v>43843</v>
      </c>
      <c r="C1055" s="3">
        <f ca="1">IF(A1055&gt;$A$8,"",OFFSET(InputPriceData!G$15,CalculationsAndCharts!$A1055+$A$11,IF($C$5,8,0),1,1))</f>
        <v>47086800</v>
      </c>
      <c r="D1055" s="4">
        <f ca="1">IF(A1055&gt;$A$8,"",OFFSET(InputPriceData!C$15,CalculationsAndCharts!$A1055+$A$11,IF($C$5,8,0),1,1))</f>
        <v>326.39001500000001</v>
      </c>
      <c r="E1055" s="4">
        <f ca="1">IF(A1055&gt;$A$8,"",OFFSET(InputPriceData!D$15,CalculationsAndCharts!$A1055+$A$11,IF($C$5,8,0),1,1))</f>
        <v>327.959991</v>
      </c>
      <c r="F1055" s="4">
        <f ca="1">IF(A1055&gt;$A$8,"",OFFSET(InputPriceData!E$15,CalculationsAndCharts!$A1055+$A$11,IF($C$5,8,0),1,1))</f>
        <v>325.92001299999998</v>
      </c>
      <c r="G1055" s="4">
        <f ca="1">IF(A1055&gt;$A$8,"",OFFSET(InputPriceData!F$15,CalculationsAndCharts!$A1055+$A$11,IF($C$5,8,0),1,1))</f>
        <v>327.95001200000002</v>
      </c>
      <c r="H1055" s="282">
        <f t="shared" ca="1" si="232"/>
        <v>327.959991</v>
      </c>
      <c r="I1055" s="292">
        <f t="shared" ca="1" si="233"/>
        <v>325.709991</v>
      </c>
      <c r="J1055" s="50">
        <f t="shared" ca="1" si="234"/>
        <v>2.25</v>
      </c>
      <c r="K1055" s="282"/>
      <c r="L1055" s="282"/>
      <c r="M1055" s="292">
        <f t="shared" ca="1" si="235"/>
        <v>2.580086709692643</v>
      </c>
      <c r="N1055" s="291"/>
      <c r="P1055" s="292">
        <f t="shared" ca="1" si="236"/>
        <v>326.41381599673821</v>
      </c>
      <c r="Q1055" s="301">
        <f t="shared" ca="1" si="237"/>
        <v>328.99390270643084</v>
      </c>
      <c r="R1055" s="301">
        <f t="shared" ca="1" si="238"/>
        <v>323.83372928704557</v>
      </c>
      <c r="S1055" s="50"/>
      <c r="T1055" s="292"/>
      <c r="U1055" s="265"/>
      <c r="V1055" s="292">
        <f t="shared" ca="1" si="239"/>
        <v>326.41381599673821</v>
      </c>
      <c r="W1055" s="241">
        <f t="shared" ca="1" si="240"/>
        <v>1.5361960032618072</v>
      </c>
      <c r="X1055" s="351">
        <f t="shared" ca="1" si="241"/>
        <v>2.3598981604375502</v>
      </c>
      <c r="Y1055" s="50">
        <f t="shared" ca="1" si="231"/>
        <v>1.1632606913334755</v>
      </c>
      <c r="Z1055" s="265">
        <f t="shared" ca="1" si="242"/>
        <v>329.11327269133346</v>
      </c>
      <c r="AA1055" s="265">
        <f t="shared" ca="1" si="243"/>
        <v>326.78675130866657</v>
      </c>
      <c r="AB1055" s="292"/>
      <c r="AC1055" s="37"/>
      <c r="AD1055" s="50"/>
      <c r="AE1055" s="228"/>
      <c r="AF1055" s="50"/>
      <c r="AG1055" s="50"/>
      <c r="AH1055" s="228"/>
      <c r="AI1055" s="50"/>
      <c r="AJ1055" s="50"/>
      <c r="AK1055" s="50"/>
      <c r="AL1055" s="68"/>
      <c r="AM1055" s="246"/>
      <c r="AN1055" s="241"/>
      <c r="AO1055" s="68"/>
      <c r="AP1055" s="68"/>
      <c r="AQ1055" s="241"/>
      <c r="AR1055" s="241"/>
      <c r="AS1055" s="228"/>
      <c r="AT1055" s="194"/>
      <c r="AU1055" s="37"/>
      <c r="AV1055" s="68"/>
      <c r="AW1055" s="228"/>
      <c r="AX1055" s="241"/>
      <c r="AY1055" s="38"/>
      <c r="AZ1055" s="38"/>
      <c r="BA1055" s="55"/>
      <c r="BB1055" s="55"/>
      <c r="BC1055" s="3">
        <f t="shared" ca="1" si="244"/>
        <v>47086800</v>
      </c>
      <c r="BD1055" s="3" t="e">
        <f t="shared" ca="1" si="245"/>
        <v>#N/A</v>
      </c>
      <c r="BE1055" s="132"/>
      <c r="BF1055" s="132"/>
      <c r="BG1055" s="125"/>
      <c r="BI1055" s="68"/>
      <c r="BZ1055" s="237"/>
      <c r="CD1055" s="237"/>
      <c r="CG1055" s="68"/>
      <c r="CH1055" s="237"/>
      <c r="CL1055" s="237"/>
    </row>
    <row r="1056" spans="1:90" x14ac:dyDescent="0.4">
      <c r="A1056">
        <v>1024</v>
      </c>
      <c r="B1056" s="47">
        <f ca="1">IF(A1056&gt;$A$8,"",OFFSET(InputPriceData!B$15,$A1056+$A$11,0,1,1))</f>
        <v>43840</v>
      </c>
      <c r="C1056" s="3">
        <f ca="1">IF(A1056&gt;$A$8,"",OFFSET(InputPriceData!G$15,CalculationsAndCharts!$A1056+$A$11,IF($C$5,8,0),1,1))</f>
        <v>53029300</v>
      </c>
      <c r="D1056" s="4">
        <f ca="1">IF(A1056&gt;$A$8,"",OFFSET(InputPriceData!C$15,CalculationsAndCharts!$A1056+$A$11,IF($C$5,8,0),1,1))</f>
        <v>327.290009</v>
      </c>
      <c r="E1056" s="4">
        <f ca="1">IF(A1056&gt;$A$8,"",OFFSET(InputPriceData!D$15,CalculationsAndCharts!$A1056+$A$11,IF($C$5,8,0),1,1))</f>
        <v>327.459991</v>
      </c>
      <c r="F1056" s="4">
        <f ca="1">IF(A1056&gt;$A$8,"",OFFSET(InputPriceData!E$15,CalculationsAndCharts!$A1056+$A$11,IF($C$5,8,0),1,1))</f>
        <v>325.20001200000002</v>
      </c>
      <c r="G1056" s="4">
        <f ca="1">IF(A1056&gt;$A$8,"",OFFSET(InputPriceData!F$15,CalculationsAndCharts!$A1056+$A$11,IF($C$5,8,0),1,1))</f>
        <v>325.709991</v>
      </c>
      <c r="H1056" s="282">
        <f t="shared" ca="1" si="232"/>
        <v>327.459991</v>
      </c>
      <c r="I1056" s="292">
        <f t="shared" ca="1" si="233"/>
        <v>325.20001200000002</v>
      </c>
      <c r="J1056" s="50">
        <f t="shared" ca="1" si="234"/>
        <v>2.2599789999999871</v>
      </c>
      <c r="K1056" s="282"/>
      <c r="L1056" s="282"/>
      <c r="M1056" s="292">
        <f t="shared" ca="1" si="235"/>
        <v>2.7409917444364229</v>
      </c>
      <c r="N1056" s="291"/>
      <c r="P1056" s="292">
        <f t="shared" ca="1" si="236"/>
        <v>325.5614639540517</v>
      </c>
      <c r="Q1056" s="301">
        <f t="shared" ca="1" si="237"/>
        <v>328.30245569848813</v>
      </c>
      <c r="R1056" s="301">
        <f t="shared" ca="1" si="238"/>
        <v>322.82047220961528</v>
      </c>
      <c r="S1056" s="50"/>
      <c r="T1056" s="292"/>
      <c r="U1056" s="265"/>
      <c r="V1056" s="292">
        <f t="shared" ca="1" si="239"/>
        <v>325.5614639540517</v>
      </c>
      <c r="W1056" s="241">
        <f t="shared" ca="1" si="240"/>
        <v>0.14852704594829902</v>
      </c>
      <c r="X1056" s="351">
        <f t="shared" ca="1" si="241"/>
        <v>2.2060283378128129E-2</v>
      </c>
      <c r="Y1056" s="50">
        <f t="shared" ca="1" si="231"/>
        <v>1.2348355966470872</v>
      </c>
      <c r="Z1056" s="265">
        <f t="shared" ca="1" si="242"/>
        <v>326.94482659664709</v>
      </c>
      <c r="AA1056" s="265">
        <f t="shared" ca="1" si="243"/>
        <v>324.47515540335291</v>
      </c>
      <c r="AB1056" s="292"/>
      <c r="AC1056" s="37"/>
      <c r="AD1056" s="50"/>
      <c r="AE1056" s="228"/>
      <c r="AF1056" s="50"/>
      <c r="AG1056" s="50"/>
      <c r="AH1056" s="228"/>
      <c r="AI1056" s="50"/>
      <c r="AJ1056" s="50"/>
      <c r="AK1056" s="50"/>
      <c r="AL1056" s="68"/>
      <c r="AM1056" s="246"/>
      <c r="AN1056" s="241"/>
      <c r="AO1056" s="68"/>
      <c r="AP1056" s="68"/>
      <c r="AQ1056" s="241"/>
      <c r="AR1056" s="241"/>
      <c r="AS1056" s="228"/>
      <c r="AT1056" s="194"/>
      <c r="AU1056" s="37"/>
      <c r="AV1056" s="68"/>
      <c r="AW1056" s="228"/>
      <c r="AX1056" s="241"/>
      <c r="AY1056" s="38"/>
      <c r="AZ1056" s="38"/>
      <c r="BA1056" s="55"/>
      <c r="BB1056" s="55"/>
      <c r="BC1056" s="3" t="e">
        <f t="shared" ca="1" si="244"/>
        <v>#N/A</v>
      </c>
      <c r="BD1056" s="3">
        <f t="shared" ca="1" si="245"/>
        <v>53029300</v>
      </c>
      <c r="BE1056" s="132"/>
      <c r="BF1056" s="132"/>
      <c r="BG1056" s="125"/>
      <c r="BI1056" s="68"/>
      <c r="BZ1056" s="237"/>
      <c r="CD1056" s="237"/>
      <c r="CG1056" s="68"/>
      <c r="CH1056" s="237"/>
      <c r="CL1056" s="237"/>
    </row>
    <row r="1057" spans="1:90" x14ac:dyDescent="0.4">
      <c r="A1057">
        <v>1025</v>
      </c>
      <c r="B1057" s="47">
        <f ca="1">IF(A1057&gt;$A$8,"",OFFSET(InputPriceData!B$15,$A1057+$A$11,0,1,1))</f>
        <v>43839</v>
      </c>
      <c r="C1057" s="3">
        <f ca="1">IF(A1057&gt;$A$8,"",OFFSET(InputPriceData!G$15,CalculationsAndCharts!$A1057+$A$11,IF($C$5,8,0),1,1))</f>
        <v>48473300</v>
      </c>
      <c r="D1057" s="4">
        <f ca="1">IF(A1057&gt;$A$8,"",OFFSET(InputPriceData!C$15,CalculationsAndCharts!$A1057+$A$11,IF($C$5,8,0),1,1))</f>
        <v>326.16000400000001</v>
      </c>
      <c r="E1057" s="4">
        <f ca="1">IF(A1057&gt;$A$8,"",OFFSET(InputPriceData!D$15,CalculationsAndCharts!$A1057+$A$11,IF($C$5,8,0),1,1))</f>
        <v>326.73001099999999</v>
      </c>
      <c r="F1057" s="4">
        <f ca="1">IF(A1057&gt;$A$8,"",OFFSET(InputPriceData!E$15,CalculationsAndCharts!$A1057+$A$11,IF($C$5,8,0),1,1))</f>
        <v>325.51998900000001</v>
      </c>
      <c r="G1057" s="4">
        <f ca="1">IF(A1057&gt;$A$8,"",OFFSET(InputPriceData!F$15,CalculationsAndCharts!$A1057+$A$11,IF($C$5,8,0),1,1))</f>
        <v>326.64999399999999</v>
      </c>
      <c r="H1057" s="282">
        <f t="shared" ca="1" si="232"/>
        <v>326.73001099999999</v>
      </c>
      <c r="I1057" s="292">
        <f t="shared" ca="1" si="233"/>
        <v>324.45001200000002</v>
      </c>
      <c r="J1057" s="50">
        <f t="shared" ca="1" si="234"/>
        <v>2.2799989999999752</v>
      </c>
      <c r="K1057" s="282"/>
      <c r="L1057" s="282"/>
      <c r="M1057" s="292">
        <f t="shared" ca="1" si="235"/>
        <v>2.9245436041874262</v>
      </c>
      <c r="N1057" s="291"/>
      <c r="P1057" s="292">
        <f t="shared" ca="1" si="236"/>
        <v>324.71219564549403</v>
      </c>
      <c r="Q1057" s="301">
        <f t="shared" ca="1" si="237"/>
        <v>327.63673924968145</v>
      </c>
      <c r="R1057" s="301">
        <f t="shared" ca="1" si="238"/>
        <v>321.78765204130661</v>
      </c>
      <c r="S1057" s="50"/>
      <c r="T1057" s="292"/>
      <c r="U1057" s="265"/>
      <c r="V1057" s="292">
        <f t="shared" ca="1" si="239"/>
        <v>324.71219564549403</v>
      </c>
      <c r="W1057" s="241">
        <f t="shared" ca="1" si="240"/>
        <v>1.9377983545059578</v>
      </c>
      <c r="X1057" s="351">
        <f t="shared" ca="1" si="241"/>
        <v>3.7550624627259976</v>
      </c>
      <c r="Y1057" s="50">
        <f t="shared" ref="Y1057:Y1120" ca="1" si="246">IF($A1057&gt;$V$30,NA(),SQRT(SUM(OFFSET(X1057,0,0,$A$22,1))/$A$22))</f>
        <v>1.2427063015230557</v>
      </c>
      <c r="Z1057" s="265">
        <f t="shared" ca="1" si="242"/>
        <v>327.89270030152306</v>
      </c>
      <c r="AA1057" s="265">
        <f t="shared" ca="1" si="243"/>
        <v>325.40728769847692</v>
      </c>
      <c r="AB1057" s="292"/>
      <c r="AC1057" s="37"/>
      <c r="AD1057" s="50"/>
      <c r="AE1057" s="228"/>
      <c r="AF1057" s="50"/>
      <c r="AG1057" s="50"/>
      <c r="AH1057" s="228"/>
      <c r="AI1057" s="50"/>
      <c r="AJ1057" s="50"/>
      <c r="AK1057" s="50"/>
      <c r="AL1057" s="68"/>
      <c r="AM1057" s="246"/>
      <c r="AN1057" s="241"/>
      <c r="AO1057" s="68"/>
      <c r="AP1057" s="68"/>
      <c r="AQ1057" s="241"/>
      <c r="AR1057" s="241"/>
      <c r="AS1057" s="228"/>
      <c r="AT1057" s="194"/>
      <c r="AU1057" s="37"/>
      <c r="AV1057" s="68"/>
      <c r="AW1057" s="228"/>
      <c r="AX1057" s="241"/>
      <c r="AY1057" s="38"/>
      <c r="AZ1057" s="38"/>
      <c r="BA1057" s="55"/>
      <c r="BB1057" s="55"/>
      <c r="BC1057" s="3">
        <f t="shared" ca="1" si="244"/>
        <v>48473300</v>
      </c>
      <c r="BD1057" s="3" t="e">
        <f t="shared" ca="1" si="245"/>
        <v>#N/A</v>
      </c>
      <c r="BE1057" s="132"/>
      <c r="BF1057" s="132"/>
      <c r="BG1057" s="125"/>
      <c r="BI1057" s="68"/>
      <c r="BZ1057" s="237"/>
      <c r="CD1057" s="237"/>
      <c r="CG1057" s="68"/>
      <c r="CH1057" s="237"/>
      <c r="CL1057" s="237"/>
    </row>
    <row r="1058" spans="1:90" x14ac:dyDescent="0.4">
      <c r="A1058">
        <v>1026</v>
      </c>
      <c r="B1058" s="47">
        <f ca="1">IF(A1058&gt;$A$8,"",OFFSET(InputPriceData!B$15,$A1058+$A$11,0,1,1))</f>
        <v>43838</v>
      </c>
      <c r="C1058" s="3">
        <f ca="1">IF(A1058&gt;$A$8,"",OFFSET(InputPriceData!G$15,CalculationsAndCharts!$A1058+$A$11,IF($C$5,8,0),1,1))</f>
        <v>68296000</v>
      </c>
      <c r="D1058" s="4">
        <f ca="1">IF(A1058&gt;$A$8,"",OFFSET(InputPriceData!C$15,CalculationsAndCharts!$A1058+$A$11,IF($C$5,8,0),1,1))</f>
        <v>322.94000199999999</v>
      </c>
      <c r="E1058" s="4">
        <f ca="1">IF(A1058&gt;$A$8,"",OFFSET(InputPriceData!D$15,CalculationsAndCharts!$A1058+$A$11,IF($C$5,8,0),1,1))</f>
        <v>325.77999899999998</v>
      </c>
      <c r="F1058" s="4">
        <f ca="1">IF(A1058&gt;$A$8,"",OFFSET(InputPriceData!E$15,CalculationsAndCharts!$A1058+$A$11,IF($C$5,8,0),1,1))</f>
        <v>322.67001299999998</v>
      </c>
      <c r="G1058" s="4">
        <f ca="1">IF(A1058&gt;$A$8,"",OFFSET(InputPriceData!F$15,CalculationsAndCharts!$A1058+$A$11,IF($C$5,8,0),1,1))</f>
        <v>324.45001200000002</v>
      </c>
      <c r="H1058" s="282">
        <f t="shared" ref="H1058:H1121" ca="1" si="247">IF($A1058&gt;$H$30,NA(),IF(G1059&gt;E1058,G1059,E1058))</f>
        <v>325.77999899999998</v>
      </c>
      <c r="I1058" s="292">
        <f t="shared" ref="I1058:I1121" ca="1" si="248">IF($A1058&gt;$H$30,NA(),IF(G1059&lt;F1058,G1059,F1058))</f>
        <v>322.67001299999998</v>
      </c>
      <c r="J1058" s="50">
        <f t="shared" ref="J1058:J1121" ca="1" si="249">IF($A1058&gt;$H$30,NA(),H1058-I1058)</f>
        <v>3.1099859999999921</v>
      </c>
      <c r="K1058" s="282"/>
      <c r="L1058" s="282"/>
      <c r="M1058" s="292">
        <f t="shared" ref="M1058:M1121" ca="1" si="250">IF($A1058&gt;$H$30,NA(),IF($A1058&gt;$M$30,J1058,(1-$L$35)*J1058+(2*$L$35-$L$36)*J1059-($L$35+$L$37)*J1060+$L$36*M1059+$L$37*M1060))</f>
        <v>2.918594012279816</v>
      </c>
      <c r="N1058" s="291"/>
      <c r="P1058" s="292">
        <f t="shared" ref="P1058:P1121" ca="1" si="251">IF($A1058&gt;$B$30,NA(),IF($A1058&gt;$P$30,G1058,(1-$O$35)*G1058+(2*$O$35-$O$36)*G1059-($O$35+$O$37)*G1060+$O$36*P1059+$O$37*P1060))</f>
        <v>323.8823225638597</v>
      </c>
      <c r="Q1058" s="301">
        <f t="shared" ref="Q1058:Q1121" ca="1" si="252">IF($A1058&gt;$M$30,NA(),$P1058+$M1058*$A$19)</f>
        <v>326.80091657613951</v>
      </c>
      <c r="R1058" s="301">
        <f t="shared" ref="R1058:R1121" ca="1" si="253">IF($A1058&gt;$M$30,NA(),$P1058-$M1058*$A$19)</f>
        <v>320.96372855157989</v>
      </c>
      <c r="S1058" s="50"/>
      <c r="T1058" s="292"/>
      <c r="U1058" s="265"/>
      <c r="V1058" s="292">
        <f t="shared" ref="V1058:V1121" ca="1" si="254">IF($A1058&gt;$B$30,NA(),IF($A1058&gt;$P$30,G1058,(1-$U$35)*G1058+(2*$U$35-$U$36)*G1059-($U$35+$U$37)*G1060+$U$36*V1059+$U$37*V1060))</f>
        <v>323.8823225638597</v>
      </c>
      <c r="W1058" s="241">
        <f t="shared" ref="W1058:W1121" ca="1" si="255">IF($A1058&gt;$V$30,NA(),(G1058-V1058))</f>
        <v>0.56768943614031286</v>
      </c>
      <c r="X1058" s="351">
        <f t="shared" ref="X1058:X1121" ca="1" si="256">IF($A1058&gt;$V$30,NA(),W1058^2)</f>
        <v>0.32227129590530634</v>
      </c>
      <c r="Y1058" s="50">
        <f t="shared" ca="1" si="246"/>
        <v>1.1648675088890474</v>
      </c>
      <c r="Z1058" s="265">
        <f t="shared" ref="Z1058:Z1121" ca="1" si="257">IF($A1058&gt;$V$30,NA(),$G1058+$A$23*Y1058)</f>
        <v>325.61487950888909</v>
      </c>
      <c r="AA1058" s="265">
        <f t="shared" ref="AA1058:AA1121" ca="1" si="258">IF($A1058&gt;$V$30,NA(),$G1058-$A$23*Y1058)</f>
        <v>323.28514449111094</v>
      </c>
      <c r="AB1058" s="292"/>
      <c r="AC1058" s="37"/>
      <c r="AD1058" s="50"/>
      <c r="AE1058" s="228"/>
      <c r="AF1058" s="50"/>
      <c r="AG1058" s="50"/>
      <c r="AH1058" s="228"/>
      <c r="AI1058" s="50"/>
      <c r="AJ1058" s="50"/>
      <c r="AK1058" s="50"/>
      <c r="AL1058" s="68"/>
      <c r="AM1058" s="246"/>
      <c r="AN1058" s="241"/>
      <c r="AO1058" s="68"/>
      <c r="AP1058" s="68"/>
      <c r="AQ1058" s="241"/>
      <c r="AR1058" s="241"/>
      <c r="AS1058" s="228"/>
      <c r="AT1058" s="194"/>
      <c r="AU1058" s="37"/>
      <c r="AV1058" s="68"/>
      <c r="AW1058" s="228"/>
      <c r="AX1058" s="241"/>
      <c r="AY1058" s="38"/>
      <c r="AZ1058" s="38"/>
      <c r="BA1058" s="55"/>
      <c r="BB1058" s="55"/>
      <c r="BC1058" s="3">
        <f t="shared" ca="1" si="244"/>
        <v>68296000</v>
      </c>
      <c r="BD1058" s="3" t="e">
        <f t="shared" ca="1" si="245"/>
        <v>#N/A</v>
      </c>
      <c r="BE1058" s="132"/>
      <c r="BF1058" s="132"/>
      <c r="BG1058" s="125"/>
      <c r="BI1058" s="68"/>
      <c r="BZ1058" s="237"/>
      <c r="CD1058" s="237"/>
      <c r="CG1058" s="68"/>
      <c r="CH1058" s="237"/>
      <c r="CL1058" s="237"/>
    </row>
    <row r="1059" spans="1:90" x14ac:dyDescent="0.4">
      <c r="A1059">
        <v>1027</v>
      </c>
      <c r="B1059" s="47">
        <f ca="1">IF(A1059&gt;$A$8,"",OFFSET(InputPriceData!B$15,$A1059+$A$11,0,1,1))</f>
        <v>43837</v>
      </c>
      <c r="C1059" s="3">
        <f ca="1">IF(A1059&gt;$A$8,"",OFFSET(InputPriceData!G$15,CalculationsAndCharts!$A1059+$A$11,IF($C$5,8,0),1,1))</f>
        <v>40496400</v>
      </c>
      <c r="D1059" s="4">
        <f ca="1">IF(A1059&gt;$A$8,"",OFFSET(InputPriceData!C$15,CalculationsAndCharts!$A1059+$A$11,IF($C$5,8,0),1,1))</f>
        <v>323.01998900000001</v>
      </c>
      <c r="E1059" s="4">
        <f ca="1">IF(A1059&gt;$A$8,"",OFFSET(InputPriceData!D$15,CalculationsAndCharts!$A1059+$A$11,IF($C$5,8,0),1,1))</f>
        <v>323.540009</v>
      </c>
      <c r="F1059" s="4">
        <f ca="1">IF(A1059&gt;$A$8,"",OFFSET(InputPriceData!E$15,CalculationsAndCharts!$A1059+$A$11,IF($C$5,8,0),1,1))</f>
        <v>322.23998999999998</v>
      </c>
      <c r="G1059" s="4">
        <f ca="1">IF(A1059&gt;$A$8,"",OFFSET(InputPriceData!F$15,CalculationsAndCharts!$A1059+$A$11,IF($C$5,8,0),1,1))</f>
        <v>322.73001099999999</v>
      </c>
      <c r="H1059" s="282">
        <f t="shared" ca="1" si="247"/>
        <v>323.64001500000001</v>
      </c>
      <c r="I1059" s="292">
        <f t="shared" ca="1" si="248"/>
        <v>322.23998999999998</v>
      </c>
      <c r="J1059" s="50">
        <f t="shared" ca="1" si="249"/>
        <v>1.4000250000000278</v>
      </c>
      <c r="K1059" s="282"/>
      <c r="L1059" s="282"/>
      <c r="M1059" s="292">
        <f t="shared" ca="1" si="250"/>
        <v>3.1007369515333965</v>
      </c>
      <c r="N1059" s="291"/>
      <c r="P1059" s="292">
        <f t="shared" ca="1" si="251"/>
        <v>323.76922320471323</v>
      </c>
      <c r="Q1059" s="301">
        <f t="shared" ca="1" si="252"/>
        <v>326.86996015624663</v>
      </c>
      <c r="R1059" s="301">
        <f t="shared" ca="1" si="253"/>
        <v>320.66848625317982</v>
      </c>
      <c r="S1059" s="50"/>
      <c r="T1059" s="292"/>
      <c r="U1059" s="265"/>
      <c r="V1059" s="292">
        <f t="shared" ca="1" si="254"/>
        <v>323.76922320471323</v>
      </c>
      <c r="W1059" s="241">
        <f t="shared" ca="1" si="255"/>
        <v>-1.0392122047132375</v>
      </c>
      <c r="X1059" s="351">
        <f t="shared" ca="1" si="256"/>
        <v>1.0799620064249478</v>
      </c>
      <c r="Y1059" s="50">
        <f t="shared" ca="1" si="246"/>
        <v>1.1700635181440178</v>
      </c>
      <c r="Z1059" s="265">
        <f t="shared" ca="1" si="257"/>
        <v>323.90007451814398</v>
      </c>
      <c r="AA1059" s="265">
        <f t="shared" ca="1" si="258"/>
        <v>321.559947481856</v>
      </c>
      <c r="AB1059" s="292"/>
      <c r="AC1059" s="37"/>
      <c r="AD1059" s="50"/>
      <c r="AE1059" s="228"/>
      <c r="AF1059" s="50"/>
      <c r="AG1059" s="50"/>
      <c r="AH1059" s="228"/>
      <c r="AI1059" s="50"/>
      <c r="AJ1059" s="50"/>
      <c r="AK1059" s="50"/>
      <c r="AL1059" s="68"/>
      <c r="AM1059" s="246"/>
      <c r="AN1059" s="241"/>
      <c r="AO1059" s="68"/>
      <c r="AP1059" s="68"/>
      <c r="AQ1059" s="241"/>
      <c r="AR1059" s="241"/>
      <c r="AS1059" s="228"/>
      <c r="AT1059" s="194"/>
      <c r="AU1059" s="37"/>
      <c r="AV1059" s="68"/>
      <c r="AW1059" s="228"/>
      <c r="AX1059" s="241"/>
      <c r="AY1059" s="38"/>
      <c r="AZ1059" s="38"/>
      <c r="BA1059" s="55"/>
      <c r="BB1059" s="55"/>
      <c r="BC1059" s="3" t="e">
        <f t="shared" ca="1" si="244"/>
        <v>#N/A</v>
      </c>
      <c r="BD1059" s="3">
        <f t="shared" ca="1" si="245"/>
        <v>40496400</v>
      </c>
      <c r="BE1059" s="132"/>
      <c r="BF1059" s="132"/>
      <c r="BG1059" s="125"/>
      <c r="BI1059" s="68"/>
      <c r="BZ1059" s="237"/>
      <c r="CD1059" s="237"/>
      <c r="CG1059" s="68"/>
      <c r="CH1059" s="237"/>
      <c r="CL1059" s="237"/>
    </row>
    <row r="1060" spans="1:90" x14ac:dyDescent="0.4">
      <c r="A1060">
        <v>1028</v>
      </c>
      <c r="B1060" s="47">
        <f ca="1">IF(A1060&gt;$A$8,"",OFFSET(InputPriceData!B$15,$A1060+$A$11,0,1,1))</f>
        <v>43836</v>
      </c>
      <c r="C1060" s="3">
        <f ca="1">IF(A1060&gt;$A$8,"",OFFSET(InputPriceData!G$15,CalculationsAndCharts!$A1060+$A$11,IF($C$5,8,0),1,1))</f>
        <v>55653900</v>
      </c>
      <c r="D1060" s="4">
        <f ca="1">IF(A1060&gt;$A$8,"",OFFSET(InputPriceData!C$15,CalculationsAndCharts!$A1060+$A$11,IF($C$5,8,0),1,1))</f>
        <v>320.48998999999998</v>
      </c>
      <c r="E1060" s="4">
        <f ca="1">IF(A1060&gt;$A$8,"",OFFSET(InputPriceData!D$15,CalculationsAndCharts!$A1060+$A$11,IF($C$5,8,0),1,1))</f>
        <v>323.73001099999999</v>
      </c>
      <c r="F1060" s="4">
        <f ca="1">IF(A1060&gt;$A$8,"",OFFSET(InputPriceData!E$15,CalculationsAndCharts!$A1060+$A$11,IF($C$5,8,0),1,1))</f>
        <v>320.35998499999999</v>
      </c>
      <c r="G1060" s="4">
        <f ca="1">IF(A1060&gt;$A$8,"",OFFSET(InputPriceData!F$15,CalculationsAndCharts!$A1060+$A$11,IF($C$5,8,0),1,1))</f>
        <v>323.64001500000001</v>
      </c>
      <c r="H1060" s="282">
        <f t="shared" ca="1" si="247"/>
        <v>323.73001099999999</v>
      </c>
      <c r="I1060" s="292">
        <f t="shared" ca="1" si="248"/>
        <v>320.35998499999999</v>
      </c>
      <c r="J1060" s="50">
        <f t="shared" ca="1" si="249"/>
        <v>3.3700259999999957</v>
      </c>
      <c r="K1060" s="282"/>
      <c r="L1060" s="282"/>
      <c r="M1060" s="292">
        <f t="shared" ca="1" si="250"/>
        <v>3.2158412351344703</v>
      </c>
      <c r="N1060" s="291"/>
      <c r="P1060" s="292">
        <f t="shared" ca="1" si="251"/>
        <v>323.77234652694642</v>
      </c>
      <c r="Q1060" s="301">
        <f t="shared" ca="1" si="252"/>
        <v>326.98818776208088</v>
      </c>
      <c r="R1060" s="301">
        <f t="shared" ca="1" si="253"/>
        <v>320.55650529181196</v>
      </c>
      <c r="S1060" s="50"/>
      <c r="T1060" s="292"/>
      <c r="U1060" s="265"/>
      <c r="V1060" s="292">
        <f t="shared" ca="1" si="254"/>
        <v>323.77234652694642</v>
      </c>
      <c r="W1060" s="241">
        <f t="shared" ca="1" si="255"/>
        <v>-0.13233152694641603</v>
      </c>
      <c r="X1060" s="351">
        <f t="shared" ca="1" si="256"/>
        <v>1.7511633023970033E-2</v>
      </c>
      <c r="Y1060" s="50">
        <f t="shared" ca="1" si="246"/>
        <v>1.2757215959556281</v>
      </c>
      <c r="Z1060" s="265">
        <f t="shared" ca="1" si="257"/>
        <v>324.91573659595565</v>
      </c>
      <c r="AA1060" s="265">
        <f t="shared" ca="1" si="258"/>
        <v>322.36429340404436</v>
      </c>
      <c r="AB1060" s="292"/>
      <c r="AC1060" s="37"/>
      <c r="AD1060" s="50"/>
      <c r="AE1060" s="228"/>
      <c r="AF1060" s="50"/>
      <c r="AG1060" s="50"/>
      <c r="AH1060" s="228"/>
      <c r="AI1060" s="50"/>
      <c r="AJ1060" s="50"/>
      <c r="AK1060" s="50"/>
      <c r="AL1060" s="68"/>
      <c r="AM1060" s="246"/>
      <c r="AN1060" s="241"/>
      <c r="AO1060" s="68"/>
      <c r="AP1060" s="68"/>
      <c r="AQ1060" s="241"/>
      <c r="AR1060" s="241"/>
      <c r="AS1060" s="228"/>
      <c r="AT1060" s="194"/>
      <c r="AU1060" s="37"/>
      <c r="AV1060" s="68"/>
      <c r="AW1060" s="228"/>
      <c r="AX1060" s="241"/>
      <c r="AY1060" s="38"/>
      <c r="AZ1060" s="38"/>
      <c r="BA1060" s="55"/>
      <c r="BB1060" s="55"/>
      <c r="BC1060" s="3">
        <f t="shared" ca="1" si="244"/>
        <v>55653900</v>
      </c>
      <c r="BD1060" s="3" t="e">
        <f t="shared" ca="1" si="245"/>
        <v>#N/A</v>
      </c>
      <c r="BE1060" s="132"/>
      <c r="BF1060" s="132"/>
      <c r="BG1060" s="125"/>
      <c r="BI1060" s="68"/>
      <c r="BZ1060" s="237"/>
      <c r="CD1060" s="237"/>
      <c r="CG1060" s="68"/>
      <c r="CH1060" s="237"/>
      <c r="CL1060" s="237"/>
    </row>
    <row r="1061" spans="1:90" x14ac:dyDescent="0.4">
      <c r="A1061">
        <v>1029</v>
      </c>
      <c r="B1061" s="47">
        <f ca="1">IF(A1061&gt;$A$8,"",OFFSET(InputPriceData!B$15,$A1061+$A$11,0,1,1))</f>
        <v>43833</v>
      </c>
      <c r="C1061" s="3">
        <f ca="1">IF(A1061&gt;$A$8,"",OFFSET(InputPriceData!G$15,CalculationsAndCharts!$A1061+$A$11,IF($C$5,8,0),1,1))</f>
        <v>77709700</v>
      </c>
      <c r="D1061" s="4">
        <f ca="1">IF(A1061&gt;$A$8,"",OFFSET(InputPriceData!C$15,CalculationsAndCharts!$A1061+$A$11,IF($C$5,8,0),1,1))</f>
        <v>321.16000400000001</v>
      </c>
      <c r="E1061" s="4">
        <f ca="1">IF(A1061&gt;$A$8,"",OFFSET(InputPriceData!D$15,CalculationsAndCharts!$A1061+$A$11,IF($C$5,8,0),1,1))</f>
        <v>323.64001500000001</v>
      </c>
      <c r="F1061" s="4">
        <f ca="1">IF(A1061&gt;$A$8,"",OFFSET(InputPriceData!E$15,CalculationsAndCharts!$A1061+$A$11,IF($C$5,8,0),1,1))</f>
        <v>321.10000600000001</v>
      </c>
      <c r="G1061" s="4">
        <f ca="1">IF(A1061&gt;$A$8,"",OFFSET(InputPriceData!F$15,CalculationsAndCharts!$A1061+$A$11,IF($C$5,8,0),1,1))</f>
        <v>322.41000400000001</v>
      </c>
      <c r="H1061" s="282">
        <f t="shared" ca="1" si="247"/>
        <v>324.86999500000002</v>
      </c>
      <c r="I1061" s="292">
        <f t="shared" ca="1" si="248"/>
        <v>321.10000600000001</v>
      </c>
      <c r="J1061" s="50">
        <f t="shared" ca="1" si="249"/>
        <v>3.7699890000000096</v>
      </c>
      <c r="K1061" s="282"/>
      <c r="L1061" s="282"/>
      <c r="M1061" s="292">
        <f t="shared" ca="1" si="250"/>
        <v>2.703226820408037</v>
      </c>
      <c r="N1061" s="291"/>
      <c r="P1061" s="292">
        <f t="shared" ca="1" si="251"/>
        <v>323.78448274175719</v>
      </c>
      <c r="Q1061" s="301">
        <f t="shared" ca="1" si="252"/>
        <v>326.48770956216521</v>
      </c>
      <c r="R1061" s="301">
        <f t="shared" ca="1" si="253"/>
        <v>321.08125592134917</v>
      </c>
      <c r="S1061" s="50"/>
      <c r="T1061" s="292"/>
      <c r="U1061" s="265"/>
      <c r="V1061" s="292">
        <f t="shared" ca="1" si="254"/>
        <v>323.78448274175719</v>
      </c>
      <c r="W1061" s="241">
        <f t="shared" ca="1" si="255"/>
        <v>-1.3744787417571729</v>
      </c>
      <c r="X1061" s="351">
        <f t="shared" ca="1" si="256"/>
        <v>1.8891918115423811</v>
      </c>
      <c r="Y1061" s="50">
        <f t="shared" ca="1" si="246"/>
        <v>1.2756693963876269</v>
      </c>
      <c r="Z1061" s="265">
        <f t="shared" ca="1" si="257"/>
        <v>323.68567339638764</v>
      </c>
      <c r="AA1061" s="265">
        <f t="shared" ca="1" si="258"/>
        <v>321.13433460361239</v>
      </c>
      <c r="AB1061" s="292"/>
      <c r="AC1061" s="37"/>
      <c r="AD1061" s="50"/>
      <c r="AE1061" s="228"/>
      <c r="AF1061" s="50"/>
      <c r="AG1061" s="50"/>
      <c r="AH1061" s="228"/>
      <c r="AI1061" s="50"/>
      <c r="AJ1061" s="50"/>
      <c r="AK1061" s="50"/>
      <c r="AL1061" s="68"/>
      <c r="AM1061" s="246"/>
      <c r="AN1061" s="241"/>
      <c r="AO1061" s="68"/>
      <c r="AP1061" s="68"/>
      <c r="AQ1061" s="241"/>
      <c r="AR1061" s="241"/>
      <c r="AS1061" s="228"/>
      <c r="AT1061" s="194"/>
      <c r="AU1061" s="37"/>
      <c r="AV1061" s="68"/>
      <c r="AW1061" s="228"/>
      <c r="AX1061" s="241"/>
      <c r="AY1061" s="38"/>
      <c r="AZ1061" s="38"/>
      <c r="BA1061" s="55"/>
      <c r="BB1061" s="55"/>
      <c r="BC1061" s="3" t="e">
        <f t="shared" ca="1" si="244"/>
        <v>#N/A</v>
      </c>
      <c r="BD1061" s="3">
        <f t="shared" ca="1" si="245"/>
        <v>77709700</v>
      </c>
      <c r="BE1061" s="132"/>
      <c r="BF1061" s="132"/>
      <c r="BG1061" s="125"/>
      <c r="BI1061" s="68"/>
      <c r="BZ1061" s="237"/>
      <c r="CD1061" s="237"/>
      <c r="CG1061" s="68"/>
      <c r="CH1061" s="237"/>
      <c r="CL1061" s="237"/>
    </row>
    <row r="1062" spans="1:90" x14ac:dyDescent="0.4">
      <c r="A1062">
        <v>1030</v>
      </c>
      <c r="B1062" s="47">
        <f ca="1">IF(A1062&gt;$A$8,"",OFFSET(InputPriceData!B$15,$A1062+$A$11,0,1,1))</f>
        <v>43832</v>
      </c>
      <c r="C1062" s="3">
        <f ca="1">IF(A1062&gt;$A$8,"",OFFSET(InputPriceData!G$15,CalculationsAndCharts!$A1062+$A$11,IF($C$5,8,0),1,1))</f>
        <v>59151200</v>
      </c>
      <c r="D1062" s="4">
        <f ca="1">IF(A1062&gt;$A$8,"",OFFSET(InputPriceData!C$15,CalculationsAndCharts!$A1062+$A$11,IF($C$5,8,0),1,1))</f>
        <v>323.540009</v>
      </c>
      <c r="E1062" s="4">
        <f ca="1">IF(A1062&gt;$A$8,"",OFFSET(InputPriceData!D$15,CalculationsAndCharts!$A1062+$A$11,IF($C$5,8,0),1,1))</f>
        <v>324.89001500000001</v>
      </c>
      <c r="F1062" s="4">
        <f ca="1">IF(A1062&gt;$A$8,"",OFFSET(InputPriceData!E$15,CalculationsAndCharts!$A1062+$A$11,IF($C$5,8,0),1,1))</f>
        <v>322.52999899999998</v>
      </c>
      <c r="G1062" s="4">
        <f ca="1">IF(A1062&gt;$A$8,"",OFFSET(InputPriceData!F$15,CalculationsAndCharts!$A1062+$A$11,IF($C$5,8,0),1,1))</f>
        <v>324.86999500000002</v>
      </c>
      <c r="H1062" s="282">
        <f t="shared" ca="1" si="247"/>
        <v>324.89001500000001</v>
      </c>
      <c r="I1062" s="292">
        <f t="shared" ca="1" si="248"/>
        <v>321.85998499999999</v>
      </c>
      <c r="J1062" s="50">
        <f t="shared" ca="1" si="249"/>
        <v>3.0300300000000107</v>
      </c>
      <c r="K1062" s="282"/>
      <c r="L1062" s="282"/>
      <c r="M1062" s="292">
        <f t="shared" ca="1" si="250"/>
        <v>2.0953160145440273</v>
      </c>
      <c r="N1062" s="291"/>
      <c r="P1062" s="292">
        <f t="shared" ca="1" si="251"/>
        <v>323.40377153224529</v>
      </c>
      <c r="Q1062" s="301">
        <f t="shared" ca="1" si="252"/>
        <v>325.49908754678933</v>
      </c>
      <c r="R1062" s="301">
        <f t="shared" ca="1" si="253"/>
        <v>321.30845551770125</v>
      </c>
      <c r="S1062" s="50"/>
      <c r="T1062" s="292"/>
      <c r="U1062" s="265"/>
      <c r="V1062" s="292">
        <f t="shared" ca="1" si="254"/>
        <v>323.40377153224529</v>
      </c>
      <c r="W1062" s="241">
        <f t="shared" ca="1" si="255"/>
        <v>1.4662234677547303</v>
      </c>
      <c r="X1062" s="351">
        <f t="shared" ca="1" si="256"/>
        <v>2.1498112573947066</v>
      </c>
      <c r="Y1062" s="50">
        <f t="shared" ca="1" si="246"/>
        <v>1.2491296218514272</v>
      </c>
      <c r="Z1062" s="265">
        <f t="shared" ca="1" si="257"/>
        <v>326.11912462185143</v>
      </c>
      <c r="AA1062" s="265">
        <f t="shared" ca="1" si="258"/>
        <v>323.62086537814861</v>
      </c>
      <c r="AB1062" s="292"/>
      <c r="AC1062" s="37"/>
      <c r="AD1062" s="50"/>
      <c r="AE1062" s="228"/>
      <c r="AF1062" s="50"/>
      <c r="AG1062" s="50"/>
      <c r="AH1062" s="228"/>
      <c r="AI1062" s="50"/>
      <c r="AJ1062" s="50"/>
      <c r="AK1062" s="50"/>
      <c r="AL1062" s="68"/>
      <c r="AM1062" s="246"/>
      <c r="AN1062" s="241"/>
      <c r="AO1062" s="68"/>
      <c r="AP1062" s="68"/>
      <c r="AQ1062" s="241"/>
      <c r="AR1062" s="241"/>
      <c r="AS1062" s="228"/>
      <c r="AT1062" s="194"/>
      <c r="AU1062" s="37"/>
      <c r="AV1062" s="68"/>
      <c r="AW1062" s="228"/>
      <c r="AX1062" s="241"/>
      <c r="AY1062" s="38"/>
      <c r="AZ1062" s="38"/>
      <c r="BA1062" s="55"/>
      <c r="BB1062" s="55"/>
      <c r="BC1062" s="3">
        <f t="shared" ca="1" si="244"/>
        <v>59151200</v>
      </c>
      <c r="BD1062" s="3" t="e">
        <f t="shared" ca="1" si="245"/>
        <v>#N/A</v>
      </c>
      <c r="BE1062" s="132"/>
      <c r="BF1062" s="132"/>
      <c r="BG1062" s="125"/>
      <c r="BI1062" s="68"/>
      <c r="BZ1062" s="237"/>
      <c r="CD1062" s="237"/>
      <c r="CG1062" s="68"/>
      <c r="CH1062" s="237"/>
      <c r="CL1062" s="237"/>
    </row>
    <row r="1063" spans="1:90" x14ac:dyDescent="0.4">
      <c r="A1063">
        <v>1031</v>
      </c>
      <c r="B1063" s="47">
        <f ca="1">IF(A1063&gt;$A$8,"",OFFSET(InputPriceData!B$15,$A1063+$A$11,0,1,1))</f>
        <v>43830</v>
      </c>
      <c r="C1063" s="3">
        <f ca="1">IF(A1063&gt;$A$8,"",OFFSET(InputPriceData!G$15,CalculationsAndCharts!$A1063+$A$11,IF($C$5,8,0),1,1))</f>
        <v>57077300</v>
      </c>
      <c r="D1063" s="4">
        <f ca="1">IF(A1063&gt;$A$8,"",OFFSET(InputPriceData!C$15,CalculationsAndCharts!$A1063+$A$11,IF($C$5,8,0),1,1))</f>
        <v>320.52999899999998</v>
      </c>
      <c r="E1063" s="4">
        <f ca="1">IF(A1063&gt;$A$8,"",OFFSET(InputPriceData!D$15,CalculationsAndCharts!$A1063+$A$11,IF($C$5,8,0),1,1))</f>
        <v>322.13000499999998</v>
      </c>
      <c r="F1063" s="4">
        <f ca="1">IF(A1063&gt;$A$8,"",OFFSET(InputPriceData!E$15,CalculationsAndCharts!$A1063+$A$11,IF($C$5,8,0),1,1))</f>
        <v>320.14999399999999</v>
      </c>
      <c r="G1063" s="4">
        <f ca="1">IF(A1063&gt;$A$8,"",OFFSET(InputPriceData!F$15,CalculationsAndCharts!$A1063+$A$11,IF($C$5,8,0),1,1))</f>
        <v>321.85998499999999</v>
      </c>
      <c r="H1063" s="282">
        <f t="shared" ca="1" si="247"/>
        <v>322.13000499999998</v>
      </c>
      <c r="I1063" s="292">
        <f t="shared" ca="1" si="248"/>
        <v>320.14999399999999</v>
      </c>
      <c r="J1063" s="50">
        <f t="shared" ca="1" si="249"/>
        <v>1.9800109999999904</v>
      </c>
      <c r="K1063" s="282"/>
      <c r="L1063" s="282"/>
      <c r="M1063" s="292">
        <f t="shared" ca="1" si="250"/>
        <v>1.7535730063726349</v>
      </c>
      <c r="N1063" s="291"/>
      <c r="P1063" s="292">
        <f t="shared" ca="1" si="251"/>
        <v>322.97610733249115</v>
      </c>
      <c r="Q1063" s="301">
        <f t="shared" ca="1" si="252"/>
        <v>324.72968033886377</v>
      </c>
      <c r="R1063" s="301">
        <f t="shared" ca="1" si="253"/>
        <v>321.22253432611853</v>
      </c>
      <c r="S1063" s="50"/>
      <c r="T1063" s="292"/>
      <c r="U1063" s="265"/>
      <c r="V1063" s="292">
        <f t="shared" ca="1" si="254"/>
        <v>322.97610733249115</v>
      </c>
      <c r="W1063" s="241">
        <f t="shared" ca="1" si="255"/>
        <v>-1.1161223324911589</v>
      </c>
      <c r="X1063" s="351">
        <f t="shared" ca="1" si="256"/>
        <v>1.245729061085505</v>
      </c>
      <c r="Y1063" s="50">
        <f t="shared" ca="1" si="246"/>
        <v>1.4595617628334934</v>
      </c>
      <c r="Z1063" s="265">
        <f t="shared" ca="1" si="257"/>
        <v>323.31954676283351</v>
      </c>
      <c r="AA1063" s="265">
        <f t="shared" ca="1" si="258"/>
        <v>320.40042323716648</v>
      </c>
      <c r="AB1063" s="292"/>
      <c r="AC1063" s="37"/>
      <c r="AD1063" s="50"/>
      <c r="AE1063" s="228"/>
      <c r="AF1063" s="50"/>
      <c r="AG1063" s="50"/>
      <c r="AH1063" s="228"/>
      <c r="AI1063" s="50"/>
      <c r="AJ1063" s="50"/>
      <c r="AK1063" s="50"/>
      <c r="AL1063" s="68"/>
      <c r="AM1063" s="246"/>
      <c r="AN1063" s="241"/>
      <c r="AO1063" s="68"/>
      <c r="AP1063" s="68"/>
      <c r="AQ1063" s="241"/>
      <c r="AR1063" s="241"/>
      <c r="AS1063" s="228"/>
      <c r="AT1063" s="194"/>
      <c r="AU1063" s="37"/>
      <c r="AV1063" s="68"/>
      <c r="AW1063" s="228"/>
      <c r="AX1063" s="241"/>
      <c r="AY1063" s="38"/>
      <c r="AZ1063" s="38"/>
      <c r="BA1063" s="55"/>
      <c r="BB1063" s="55"/>
      <c r="BC1063" s="3">
        <f t="shared" ca="1" si="244"/>
        <v>57077300</v>
      </c>
      <c r="BD1063" s="3" t="e">
        <f t="shared" ca="1" si="245"/>
        <v>#N/A</v>
      </c>
      <c r="BE1063" s="132"/>
      <c r="BF1063" s="132"/>
      <c r="BG1063" s="125"/>
      <c r="BI1063" s="68"/>
      <c r="BZ1063" s="237"/>
      <c r="CD1063" s="237"/>
      <c r="CG1063" s="68"/>
      <c r="CH1063" s="237"/>
      <c r="CL1063" s="237"/>
    </row>
    <row r="1064" spans="1:90" x14ac:dyDescent="0.4">
      <c r="A1064">
        <v>1032</v>
      </c>
      <c r="B1064" s="47">
        <f ca="1">IF(A1064&gt;$A$8,"",OFFSET(InputPriceData!B$15,$A1064+$A$11,0,1,1))</f>
        <v>43829</v>
      </c>
      <c r="C1064" s="3">
        <f ca="1">IF(A1064&gt;$A$8,"",OFFSET(InputPriceData!G$15,CalculationsAndCharts!$A1064+$A$11,IF($C$5,8,0),1,1))</f>
        <v>49729100</v>
      </c>
      <c r="D1064" s="4">
        <f ca="1">IF(A1064&gt;$A$8,"",OFFSET(InputPriceData!C$15,CalculationsAndCharts!$A1064+$A$11,IF($C$5,8,0),1,1))</f>
        <v>322.95001200000002</v>
      </c>
      <c r="E1064" s="4">
        <f ca="1">IF(A1064&gt;$A$8,"",OFFSET(InputPriceData!D$15,CalculationsAndCharts!$A1064+$A$11,IF($C$5,8,0),1,1))</f>
        <v>323.10000600000001</v>
      </c>
      <c r="F1064" s="4">
        <f ca="1">IF(A1064&gt;$A$8,"",OFFSET(InputPriceData!E$15,CalculationsAndCharts!$A1064+$A$11,IF($C$5,8,0),1,1))</f>
        <v>320.54998799999998</v>
      </c>
      <c r="G1064" s="4">
        <f ca="1">IF(A1064&gt;$A$8,"",OFFSET(InputPriceData!F$15,CalculationsAndCharts!$A1064+$A$11,IF($C$5,8,0),1,1))</f>
        <v>321.07998700000002</v>
      </c>
      <c r="H1064" s="282">
        <f t="shared" ca="1" si="247"/>
        <v>323.10000600000001</v>
      </c>
      <c r="I1064" s="292">
        <f t="shared" ca="1" si="248"/>
        <v>320.54998799999998</v>
      </c>
      <c r="J1064" s="50">
        <f t="shared" ca="1" si="249"/>
        <v>2.5500180000000228</v>
      </c>
      <c r="K1064" s="282"/>
      <c r="L1064" s="282"/>
      <c r="M1064" s="292">
        <f t="shared" ca="1" si="250"/>
        <v>1.4327289141381461</v>
      </c>
      <c r="N1064" s="291"/>
      <c r="P1064" s="292">
        <f t="shared" ca="1" si="251"/>
        <v>323.30026392173886</v>
      </c>
      <c r="Q1064" s="301">
        <f t="shared" ca="1" si="252"/>
        <v>324.73299283587698</v>
      </c>
      <c r="R1064" s="301">
        <f t="shared" ca="1" si="253"/>
        <v>321.86753500760074</v>
      </c>
      <c r="S1064" s="50"/>
      <c r="T1064" s="292"/>
      <c r="U1064" s="265"/>
      <c r="V1064" s="292">
        <f t="shared" ca="1" si="254"/>
        <v>323.30026392173886</v>
      </c>
      <c r="W1064" s="241">
        <f t="shared" ca="1" si="255"/>
        <v>-2.2202769217388436</v>
      </c>
      <c r="X1064" s="351">
        <f t="shared" ca="1" si="256"/>
        <v>4.9296296092061151</v>
      </c>
      <c r="Y1064" s="50">
        <f t="shared" ca="1" si="246"/>
        <v>1.5699167510390113</v>
      </c>
      <c r="Z1064" s="265">
        <f t="shared" ca="1" si="257"/>
        <v>322.64990375103901</v>
      </c>
      <c r="AA1064" s="265">
        <f t="shared" ca="1" si="258"/>
        <v>319.51007024896103</v>
      </c>
      <c r="AB1064" s="292"/>
      <c r="AC1064" s="37"/>
      <c r="AD1064" s="50"/>
      <c r="AE1064" s="228"/>
      <c r="AF1064" s="50"/>
      <c r="AG1064" s="50"/>
      <c r="AH1064" s="228"/>
      <c r="AI1064" s="50"/>
      <c r="AJ1064" s="50"/>
      <c r="AK1064" s="50"/>
      <c r="AL1064" s="68"/>
      <c r="AM1064" s="246"/>
      <c r="AN1064" s="241"/>
      <c r="AO1064" s="68"/>
      <c r="AP1064" s="68"/>
      <c r="AQ1064" s="241"/>
      <c r="AR1064" s="241"/>
      <c r="AS1064" s="228"/>
      <c r="AT1064" s="194"/>
      <c r="AU1064" s="37"/>
      <c r="AV1064" s="68"/>
      <c r="AW1064" s="228"/>
      <c r="AX1064" s="241"/>
      <c r="AY1064" s="38"/>
      <c r="AZ1064" s="38"/>
      <c r="BA1064" s="55"/>
      <c r="BB1064" s="55"/>
      <c r="BC1064" s="3" t="e">
        <f t="shared" ca="1" si="244"/>
        <v>#N/A</v>
      </c>
      <c r="BD1064" s="3">
        <f t="shared" ca="1" si="245"/>
        <v>49729100</v>
      </c>
      <c r="BE1064" s="132"/>
      <c r="BF1064" s="132"/>
      <c r="BG1064" s="125"/>
      <c r="BI1064" s="68"/>
      <c r="BZ1064" s="237"/>
      <c r="CD1064" s="237"/>
      <c r="CG1064" s="68"/>
      <c r="CH1064" s="237"/>
      <c r="CL1064" s="237"/>
    </row>
    <row r="1065" spans="1:90" x14ac:dyDescent="0.4">
      <c r="A1065">
        <v>1033</v>
      </c>
      <c r="B1065" s="47">
        <f ca="1">IF(A1065&gt;$A$8,"",OFFSET(InputPriceData!B$15,$A1065+$A$11,0,1,1))</f>
        <v>43826</v>
      </c>
      <c r="C1065" s="3">
        <f ca="1">IF(A1065&gt;$A$8,"",OFFSET(InputPriceData!G$15,CalculationsAndCharts!$A1065+$A$11,IF($C$5,8,0),1,1))</f>
        <v>42528800</v>
      </c>
      <c r="D1065" s="4">
        <f ca="1">IF(A1065&gt;$A$8,"",OFFSET(InputPriceData!C$15,CalculationsAndCharts!$A1065+$A$11,IF($C$5,8,0),1,1))</f>
        <v>323.73998999999998</v>
      </c>
      <c r="E1065" s="4">
        <f ca="1">IF(A1065&gt;$A$8,"",OFFSET(InputPriceData!D$15,CalculationsAndCharts!$A1065+$A$11,IF($C$5,8,0),1,1))</f>
        <v>323.79998799999998</v>
      </c>
      <c r="F1065" s="4">
        <f ca="1">IF(A1065&gt;$A$8,"",OFFSET(InputPriceData!E$15,CalculationsAndCharts!$A1065+$A$11,IF($C$5,8,0),1,1))</f>
        <v>322.27999899999998</v>
      </c>
      <c r="G1065" s="4">
        <f ca="1">IF(A1065&gt;$A$8,"",OFFSET(InputPriceData!F$15,CalculationsAndCharts!$A1065+$A$11,IF($C$5,8,0),1,1))</f>
        <v>322.85998499999999</v>
      </c>
      <c r="H1065" s="282">
        <f t="shared" ca="1" si="247"/>
        <v>323.79998799999998</v>
      </c>
      <c r="I1065" s="292">
        <f t="shared" ca="1" si="248"/>
        <v>322.27999899999998</v>
      </c>
      <c r="J1065" s="50">
        <f t="shared" ca="1" si="249"/>
        <v>1.5199890000000096</v>
      </c>
      <c r="K1065" s="282"/>
      <c r="L1065" s="282"/>
      <c r="M1065" s="292">
        <f t="shared" ca="1" si="250"/>
        <v>1.1494574976570866</v>
      </c>
      <c r="N1065" s="291"/>
      <c r="P1065" s="292">
        <f t="shared" ca="1" si="251"/>
        <v>323.33137573463057</v>
      </c>
      <c r="Q1065" s="301">
        <f t="shared" ca="1" si="252"/>
        <v>324.48083323228764</v>
      </c>
      <c r="R1065" s="301">
        <f t="shared" ca="1" si="253"/>
        <v>322.1819182369735</v>
      </c>
      <c r="S1065" s="50"/>
      <c r="T1065" s="292"/>
      <c r="U1065" s="265"/>
      <c r="V1065" s="292">
        <f t="shared" ca="1" si="254"/>
        <v>323.33137573463057</v>
      </c>
      <c r="W1065" s="241">
        <f t="shared" ca="1" si="255"/>
        <v>-0.47139073463057457</v>
      </c>
      <c r="X1065" s="351">
        <f t="shared" ca="1" si="256"/>
        <v>0.22220922469555277</v>
      </c>
      <c r="Y1065" s="50">
        <f t="shared" ca="1" si="246"/>
        <v>1.4919909147355461</v>
      </c>
      <c r="Z1065" s="265">
        <f t="shared" ca="1" si="257"/>
        <v>324.35197591473553</v>
      </c>
      <c r="AA1065" s="265">
        <f t="shared" ca="1" si="258"/>
        <v>321.36799408526446</v>
      </c>
      <c r="AB1065" s="292"/>
      <c r="AC1065" s="37"/>
      <c r="AD1065" s="50"/>
      <c r="AE1065" s="228"/>
      <c r="AF1065" s="50"/>
      <c r="AG1065" s="50"/>
      <c r="AH1065" s="228"/>
      <c r="AI1065" s="50"/>
      <c r="AJ1065" s="50"/>
      <c r="AK1065" s="50"/>
      <c r="AL1065" s="68"/>
      <c r="AM1065" s="246"/>
      <c r="AN1065" s="241"/>
      <c r="AO1065" s="68"/>
      <c r="AP1065" s="68"/>
      <c r="AQ1065" s="241"/>
      <c r="AR1065" s="241"/>
      <c r="AS1065" s="228"/>
      <c r="AT1065" s="194"/>
      <c r="AU1065" s="37"/>
      <c r="AV1065" s="68"/>
      <c r="AW1065" s="228"/>
      <c r="AX1065" s="241"/>
      <c r="AY1065" s="38"/>
      <c r="AZ1065" s="38"/>
      <c r="BA1065" s="55"/>
      <c r="BB1065" s="55"/>
      <c r="BC1065" s="3" t="e">
        <f t="shared" ca="1" si="244"/>
        <v>#N/A</v>
      </c>
      <c r="BD1065" s="3">
        <f t="shared" ca="1" si="245"/>
        <v>42528800</v>
      </c>
      <c r="BE1065" s="132"/>
      <c r="BF1065" s="132"/>
      <c r="BG1065" s="125"/>
      <c r="BI1065" s="68"/>
      <c r="BZ1065" s="237"/>
      <c r="CD1065" s="237"/>
      <c r="CG1065" s="68"/>
      <c r="CH1065" s="237"/>
      <c r="CL1065" s="237"/>
    </row>
    <row r="1066" spans="1:90" x14ac:dyDescent="0.4">
      <c r="A1066">
        <v>1034</v>
      </c>
      <c r="B1066" s="47">
        <f ca="1">IF(A1066&gt;$A$8,"",OFFSET(InputPriceData!B$15,$A1066+$A$11,0,1,1))</f>
        <v>43825</v>
      </c>
      <c r="C1066" s="3">
        <f ca="1">IF(A1066&gt;$A$8,"",OFFSET(InputPriceData!G$15,CalculationsAndCharts!$A1066+$A$11,IF($C$5,8,0),1,1))</f>
        <v>30911200</v>
      </c>
      <c r="D1066" s="4">
        <f ca="1">IF(A1066&gt;$A$8,"",OFFSET(InputPriceData!C$15,CalculationsAndCharts!$A1066+$A$11,IF($C$5,8,0),1,1))</f>
        <v>321.64999399999999</v>
      </c>
      <c r="E1066" s="4">
        <f ca="1">IF(A1066&gt;$A$8,"",OFFSET(InputPriceData!D$15,CalculationsAndCharts!$A1066+$A$11,IF($C$5,8,0),1,1))</f>
        <v>322.95001200000002</v>
      </c>
      <c r="F1066" s="4">
        <f ca="1">IF(A1066&gt;$A$8,"",OFFSET(InputPriceData!E$15,CalculationsAndCharts!$A1066+$A$11,IF($C$5,8,0),1,1))</f>
        <v>321.64001500000001</v>
      </c>
      <c r="G1066" s="4">
        <f ca="1">IF(A1066&gt;$A$8,"",OFFSET(InputPriceData!F$15,CalculationsAndCharts!$A1066+$A$11,IF($C$5,8,0),1,1))</f>
        <v>322.94000199999999</v>
      </c>
      <c r="H1066" s="282">
        <f t="shared" ca="1" si="247"/>
        <v>322.95001200000002</v>
      </c>
      <c r="I1066" s="292">
        <f t="shared" ca="1" si="248"/>
        <v>321.23001099999999</v>
      </c>
      <c r="J1066" s="50">
        <f t="shared" ca="1" si="249"/>
        <v>1.7200010000000248</v>
      </c>
      <c r="K1066" s="282"/>
      <c r="L1066" s="282"/>
      <c r="M1066" s="292">
        <f t="shared" ca="1" si="250"/>
        <v>1.0234022372845328</v>
      </c>
      <c r="N1066" s="291"/>
      <c r="P1066" s="292">
        <f t="shared" ca="1" si="251"/>
        <v>322.74931757835401</v>
      </c>
      <c r="Q1066" s="301">
        <f t="shared" ca="1" si="252"/>
        <v>323.77271981563854</v>
      </c>
      <c r="R1066" s="301">
        <f t="shared" ca="1" si="253"/>
        <v>321.72591534106948</v>
      </c>
      <c r="S1066" s="50"/>
      <c r="T1066" s="292"/>
      <c r="U1066" s="265"/>
      <c r="V1066" s="292">
        <f t="shared" ca="1" si="254"/>
        <v>322.74931757835401</v>
      </c>
      <c r="W1066" s="241">
        <f t="shared" ca="1" si="255"/>
        <v>0.19068442164598309</v>
      </c>
      <c r="X1066" s="351">
        <f t="shared" ca="1" si="256"/>
        <v>3.6360548658463068E-2</v>
      </c>
      <c r="Y1066" s="50">
        <f t="shared" ca="1" si="246"/>
        <v>1.5281505635719947</v>
      </c>
      <c r="Z1066" s="265">
        <f t="shared" ca="1" si="257"/>
        <v>324.468152563572</v>
      </c>
      <c r="AA1066" s="265">
        <f t="shared" ca="1" si="258"/>
        <v>321.41185143642798</v>
      </c>
      <c r="AB1066" s="292"/>
      <c r="AC1066" s="37"/>
      <c r="AD1066" s="50"/>
      <c r="AE1066" s="228"/>
      <c r="AF1066" s="50"/>
      <c r="AG1066" s="50"/>
      <c r="AH1066" s="228"/>
      <c r="AI1066" s="50"/>
      <c r="AJ1066" s="50"/>
      <c r="AK1066" s="50"/>
      <c r="AL1066" s="68"/>
      <c r="AM1066" s="246"/>
      <c r="AN1066" s="241"/>
      <c r="AO1066" s="68"/>
      <c r="AP1066" s="68"/>
      <c r="AQ1066" s="241"/>
      <c r="AR1066" s="241"/>
      <c r="AS1066" s="228"/>
      <c r="AT1066" s="194"/>
      <c r="AU1066" s="37"/>
      <c r="AV1066" s="68"/>
      <c r="AW1066" s="228"/>
      <c r="AX1066" s="241"/>
      <c r="AY1066" s="38"/>
      <c r="AZ1066" s="38"/>
      <c r="BA1066" s="55"/>
      <c r="BB1066" s="55"/>
      <c r="BC1066" s="3">
        <f t="shared" ca="1" si="244"/>
        <v>30911200</v>
      </c>
      <c r="BD1066" s="3" t="e">
        <f t="shared" ca="1" si="245"/>
        <v>#N/A</v>
      </c>
      <c r="BE1066" s="132"/>
      <c r="BF1066" s="132"/>
      <c r="BG1066" s="125"/>
      <c r="BI1066" s="68"/>
      <c r="BZ1066" s="237"/>
      <c r="CD1066" s="237"/>
      <c r="CG1066" s="68"/>
      <c r="CH1066" s="237"/>
      <c r="CL1066" s="237"/>
    </row>
    <row r="1067" spans="1:90" x14ac:dyDescent="0.4">
      <c r="A1067">
        <v>1035</v>
      </c>
      <c r="B1067" s="47">
        <f ca="1">IF(A1067&gt;$A$8,"",OFFSET(InputPriceData!B$15,$A1067+$A$11,0,1,1))</f>
        <v>43823</v>
      </c>
      <c r="C1067" s="3">
        <f ca="1">IF(A1067&gt;$A$8,"",OFFSET(InputPriceData!G$15,CalculationsAndCharts!$A1067+$A$11,IF($C$5,8,0),1,1))</f>
        <v>20270000</v>
      </c>
      <c r="D1067" s="4">
        <f ca="1">IF(A1067&gt;$A$8,"",OFFSET(InputPriceData!C$15,CalculationsAndCharts!$A1067+$A$11,IF($C$5,8,0),1,1))</f>
        <v>321.47000100000002</v>
      </c>
      <c r="E1067" s="4">
        <f ca="1">IF(A1067&gt;$A$8,"",OFFSET(InputPriceData!D$15,CalculationsAndCharts!$A1067+$A$11,IF($C$5,8,0),1,1))</f>
        <v>321.51998900000001</v>
      </c>
      <c r="F1067" s="4">
        <f ca="1">IF(A1067&gt;$A$8,"",OFFSET(InputPriceData!E$15,CalculationsAndCharts!$A1067+$A$11,IF($C$5,8,0),1,1))</f>
        <v>320.89999399999999</v>
      </c>
      <c r="G1067" s="4">
        <f ca="1">IF(A1067&gt;$A$8,"",OFFSET(InputPriceData!F$15,CalculationsAndCharts!$A1067+$A$11,IF($C$5,8,0),1,1))</f>
        <v>321.23001099999999</v>
      </c>
      <c r="H1067" s="282">
        <f t="shared" ca="1" si="247"/>
        <v>321.51998900000001</v>
      </c>
      <c r="I1067" s="292">
        <f t="shared" ca="1" si="248"/>
        <v>320.89999399999999</v>
      </c>
      <c r="J1067" s="50">
        <f t="shared" ca="1" si="249"/>
        <v>0.61999500000001717</v>
      </c>
      <c r="K1067" s="282"/>
      <c r="L1067" s="282"/>
      <c r="M1067" s="292">
        <f t="shared" ca="1" si="250"/>
        <v>1.1243021271397091</v>
      </c>
      <c r="N1067" s="291"/>
      <c r="P1067" s="292">
        <f t="shared" ca="1" si="251"/>
        <v>322.26588913844921</v>
      </c>
      <c r="Q1067" s="301">
        <f t="shared" ca="1" si="252"/>
        <v>323.3901912655889</v>
      </c>
      <c r="R1067" s="301">
        <f t="shared" ca="1" si="253"/>
        <v>321.14158701130953</v>
      </c>
      <c r="S1067" s="50"/>
      <c r="T1067" s="292"/>
      <c r="U1067" s="265"/>
      <c r="V1067" s="292">
        <f t="shared" ca="1" si="254"/>
        <v>322.26588913844921</v>
      </c>
      <c r="W1067" s="241">
        <f t="shared" ca="1" si="255"/>
        <v>-1.0358781384492204</v>
      </c>
      <c r="X1067" s="351">
        <f t="shared" ca="1" si="256"/>
        <v>1.0730435177170221</v>
      </c>
      <c r="Y1067" s="50">
        <f t="shared" ca="1" si="246"/>
        <v>1.5504963853601808</v>
      </c>
      <c r="Z1067" s="265">
        <f t="shared" ca="1" si="257"/>
        <v>322.78050738536018</v>
      </c>
      <c r="AA1067" s="265">
        <f t="shared" ca="1" si="258"/>
        <v>319.6795146146398</v>
      </c>
      <c r="AB1067" s="292"/>
      <c r="AC1067" s="37"/>
      <c r="AD1067" s="50"/>
      <c r="AE1067" s="228"/>
      <c r="AF1067" s="50"/>
      <c r="AG1067" s="50"/>
      <c r="AH1067" s="228"/>
      <c r="AI1067" s="50"/>
      <c r="AJ1067" s="50"/>
      <c r="AK1067" s="50"/>
      <c r="AL1067" s="68"/>
      <c r="AM1067" s="246"/>
      <c r="AN1067" s="241"/>
      <c r="AO1067" s="68"/>
      <c r="AP1067" s="68"/>
      <c r="AQ1067" s="241"/>
      <c r="AR1067" s="241"/>
      <c r="AS1067" s="228"/>
      <c r="AT1067" s="194"/>
      <c r="AU1067" s="37"/>
      <c r="AV1067" s="68"/>
      <c r="AW1067" s="228"/>
      <c r="AX1067" s="241"/>
      <c r="AY1067" s="38"/>
      <c r="AZ1067" s="38"/>
      <c r="BA1067" s="55"/>
      <c r="BB1067" s="55"/>
      <c r="BC1067" s="3">
        <f t="shared" ca="1" si="244"/>
        <v>20270000</v>
      </c>
      <c r="BD1067" s="3" t="e">
        <f t="shared" ca="1" si="245"/>
        <v>#N/A</v>
      </c>
      <c r="BE1067" s="132"/>
      <c r="BF1067" s="132"/>
      <c r="BG1067" s="125"/>
      <c r="BI1067" s="68"/>
      <c r="BZ1067" s="237"/>
      <c r="CD1067" s="237"/>
      <c r="CG1067" s="68"/>
      <c r="CH1067" s="237"/>
      <c r="CL1067" s="237"/>
    </row>
    <row r="1068" spans="1:90" x14ac:dyDescent="0.4">
      <c r="A1068">
        <v>1036</v>
      </c>
      <c r="B1068" s="47">
        <f ca="1">IF(A1068&gt;$A$8,"",OFFSET(InputPriceData!B$15,$A1068+$A$11,0,1,1))</f>
        <v>43822</v>
      </c>
      <c r="C1068" s="3">
        <f ca="1">IF(A1068&gt;$A$8,"",OFFSET(InputPriceData!G$15,CalculationsAndCharts!$A1068+$A$11,IF($C$5,8,0),1,1))</f>
        <v>52990000</v>
      </c>
      <c r="D1068" s="4">
        <f ca="1">IF(A1068&gt;$A$8,"",OFFSET(InputPriceData!C$15,CalculationsAndCharts!$A1068+$A$11,IF($C$5,8,0),1,1))</f>
        <v>321.58999599999999</v>
      </c>
      <c r="E1068" s="4">
        <f ca="1">IF(A1068&gt;$A$8,"",OFFSET(InputPriceData!D$15,CalculationsAndCharts!$A1068+$A$11,IF($C$5,8,0),1,1))</f>
        <v>321.64999399999999</v>
      </c>
      <c r="F1068" s="4">
        <f ca="1">IF(A1068&gt;$A$8,"",OFFSET(InputPriceData!E$15,CalculationsAndCharts!$A1068+$A$11,IF($C$5,8,0),1,1))</f>
        <v>321.05999800000001</v>
      </c>
      <c r="G1068" s="4">
        <f ca="1">IF(A1068&gt;$A$8,"",OFFSET(InputPriceData!F$15,CalculationsAndCharts!$A1068+$A$11,IF($C$5,8,0),1,1))</f>
        <v>321.22000100000002</v>
      </c>
      <c r="H1068" s="282">
        <f t="shared" ca="1" si="247"/>
        <v>321.64999399999999</v>
      </c>
      <c r="I1068" s="292">
        <f t="shared" ca="1" si="248"/>
        <v>320.73001099999999</v>
      </c>
      <c r="J1068" s="50">
        <f t="shared" ca="1" si="249"/>
        <v>0.91998300000000199</v>
      </c>
      <c r="K1068" s="282"/>
      <c r="L1068" s="282"/>
      <c r="M1068" s="292">
        <f t="shared" ca="1" si="250"/>
        <v>1.4863359490387591</v>
      </c>
      <c r="N1068" s="291"/>
      <c r="P1068" s="292">
        <f t="shared" ca="1" si="251"/>
        <v>321.91780341136212</v>
      </c>
      <c r="Q1068" s="301">
        <f t="shared" ca="1" si="252"/>
        <v>323.40413936040085</v>
      </c>
      <c r="R1068" s="301">
        <f t="shared" ca="1" si="253"/>
        <v>320.43146746232338</v>
      </c>
      <c r="S1068" s="50"/>
      <c r="T1068" s="292"/>
      <c r="U1068" s="265"/>
      <c r="V1068" s="292">
        <f t="shared" ca="1" si="254"/>
        <v>321.91780341136212</v>
      </c>
      <c r="W1068" s="241">
        <f t="shared" ca="1" si="255"/>
        <v>-0.69780241136209042</v>
      </c>
      <c r="X1068" s="351">
        <f t="shared" ca="1" si="256"/>
        <v>0.48692820530274805</v>
      </c>
      <c r="Y1068" s="50">
        <f t="shared" ca="1" si="246"/>
        <v>1.5620137638671627</v>
      </c>
      <c r="Z1068" s="265">
        <f t="shared" ca="1" si="257"/>
        <v>322.78201476386721</v>
      </c>
      <c r="AA1068" s="265">
        <f t="shared" ca="1" si="258"/>
        <v>319.65798723613284</v>
      </c>
      <c r="AB1068" s="292"/>
      <c r="AC1068" s="37"/>
      <c r="AD1068" s="50"/>
      <c r="AE1068" s="228"/>
      <c r="AF1068" s="50"/>
      <c r="AG1068" s="50"/>
      <c r="AH1068" s="228"/>
      <c r="AI1068" s="50"/>
      <c r="AJ1068" s="50"/>
      <c r="AK1068" s="50"/>
      <c r="AL1068" s="68"/>
      <c r="AM1068" s="246"/>
      <c r="AN1068" s="241"/>
      <c r="AO1068" s="68"/>
      <c r="AP1068" s="68"/>
      <c r="AQ1068" s="241"/>
      <c r="AR1068" s="241"/>
      <c r="AS1068" s="228"/>
      <c r="AT1068" s="194"/>
      <c r="AU1068" s="37"/>
      <c r="AV1068" s="68"/>
      <c r="AW1068" s="228"/>
      <c r="AX1068" s="241"/>
      <c r="AY1068" s="38"/>
      <c r="AZ1068" s="38"/>
      <c r="BA1068" s="55"/>
      <c r="BB1068" s="55"/>
      <c r="BC1068" s="3">
        <f t="shared" ca="1" si="244"/>
        <v>52990000</v>
      </c>
      <c r="BD1068" s="3" t="e">
        <f t="shared" ca="1" si="245"/>
        <v>#N/A</v>
      </c>
      <c r="BE1068" s="132"/>
      <c r="BF1068" s="132"/>
      <c r="BG1068" s="125"/>
      <c r="BI1068" s="68"/>
      <c r="BZ1068" s="237"/>
      <c r="CD1068" s="237"/>
      <c r="CG1068" s="68"/>
      <c r="CH1068" s="237"/>
      <c r="CL1068" s="237"/>
    </row>
    <row r="1069" spans="1:90" x14ac:dyDescent="0.4">
      <c r="A1069">
        <v>1037</v>
      </c>
      <c r="B1069" s="47">
        <f ca="1">IF(A1069&gt;$A$8,"",OFFSET(InputPriceData!B$15,$A1069+$A$11,0,1,1))</f>
        <v>43819</v>
      </c>
      <c r="C1069" s="3">
        <f ca="1">IF(A1069&gt;$A$8,"",OFFSET(InputPriceData!G$15,CalculationsAndCharts!$A1069+$A$11,IF($C$5,8,0),1,1))</f>
        <v>147142100</v>
      </c>
      <c r="D1069" s="4">
        <f ca="1">IF(A1069&gt;$A$8,"",OFFSET(InputPriceData!C$15,CalculationsAndCharts!$A1069+$A$11,IF($C$5,8,0),1,1))</f>
        <v>320.459991</v>
      </c>
      <c r="E1069" s="4">
        <f ca="1">IF(A1069&gt;$A$8,"",OFFSET(InputPriceData!D$15,CalculationsAndCharts!$A1069+$A$11,IF($C$5,8,0),1,1))</f>
        <v>321.97000100000002</v>
      </c>
      <c r="F1069" s="4">
        <f ca="1">IF(A1069&gt;$A$8,"",OFFSET(InputPriceData!E$15,CalculationsAndCharts!$A1069+$A$11,IF($C$5,8,0),1,1))</f>
        <v>319.39001500000001</v>
      </c>
      <c r="G1069" s="4">
        <f ca="1">IF(A1069&gt;$A$8,"",OFFSET(InputPriceData!F$15,CalculationsAndCharts!$A1069+$A$11,IF($C$5,8,0),1,1))</f>
        <v>320.73001099999999</v>
      </c>
      <c r="H1069" s="282">
        <f t="shared" ca="1" si="247"/>
        <v>321.97000100000002</v>
      </c>
      <c r="I1069" s="292">
        <f t="shared" ca="1" si="248"/>
        <v>319.39001500000001</v>
      </c>
      <c r="J1069" s="50">
        <f t="shared" ca="1" si="249"/>
        <v>2.5799860000000194</v>
      </c>
      <c r="K1069" s="282"/>
      <c r="L1069" s="282"/>
      <c r="M1069" s="292">
        <f t="shared" ca="1" si="250"/>
        <v>1.4748717736589712</v>
      </c>
      <c r="N1069" s="291"/>
      <c r="P1069" s="292">
        <f t="shared" ca="1" si="251"/>
        <v>321.41410312334426</v>
      </c>
      <c r="Q1069" s="301">
        <f t="shared" ca="1" si="252"/>
        <v>322.88897489700321</v>
      </c>
      <c r="R1069" s="301">
        <f t="shared" ca="1" si="253"/>
        <v>319.93923134968531</v>
      </c>
      <c r="S1069" s="50"/>
      <c r="T1069" s="292"/>
      <c r="U1069" s="265"/>
      <c r="V1069" s="292">
        <f t="shared" ca="1" si="254"/>
        <v>321.41410312334426</v>
      </c>
      <c r="W1069" s="241">
        <f t="shared" ca="1" si="255"/>
        <v>-0.68409212334427139</v>
      </c>
      <c r="X1069" s="351">
        <f t="shared" ca="1" si="256"/>
        <v>0.46798203322167381</v>
      </c>
      <c r="Y1069" s="50">
        <f t="shared" ca="1" si="246"/>
        <v>1.5624441510613647</v>
      </c>
      <c r="Z1069" s="265">
        <f t="shared" ca="1" si="257"/>
        <v>322.29245515106135</v>
      </c>
      <c r="AA1069" s="265">
        <f t="shared" ca="1" si="258"/>
        <v>319.16756684893863</v>
      </c>
      <c r="AB1069" s="292"/>
      <c r="AC1069" s="37"/>
      <c r="AD1069" s="50"/>
      <c r="AE1069" s="228"/>
      <c r="AF1069" s="50"/>
      <c r="AG1069" s="50"/>
      <c r="AH1069" s="228"/>
      <c r="AI1069" s="50"/>
      <c r="AJ1069" s="50"/>
      <c r="AK1069" s="50"/>
      <c r="AL1069" s="68"/>
      <c r="AM1069" s="246"/>
      <c r="AN1069" s="241"/>
      <c r="AO1069" s="68"/>
      <c r="AP1069" s="68"/>
      <c r="AQ1069" s="241"/>
      <c r="AR1069" s="241"/>
      <c r="AS1069" s="228"/>
      <c r="AT1069" s="194"/>
      <c r="AU1069" s="37"/>
      <c r="AV1069" s="68"/>
      <c r="AW1069" s="228"/>
      <c r="AX1069" s="241"/>
      <c r="AY1069" s="38"/>
      <c r="AZ1069" s="38"/>
      <c r="BA1069" s="55"/>
      <c r="BB1069" s="55"/>
      <c r="BC1069" s="3" t="e">
        <f t="shared" ref="BC1069:BC1132" ca="1" si="259">IF(G1069&gt;=G1070,C1069,NA())</f>
        <v>#N/A</v>
      </c>
      <c r="BD1069" s="3">
        <f t="shared" ref="BD1069:BD1132" ca="1" si="260">IF(G1069&lt;G1070,C1069,NA())</f>
        <v>147142100</v>
      </c>
      <c r="BE1069" s="132"/>
      <c r="BF1069" s="132"/>
      <c r="BG1069" s="125"/>
      <c r="BI1069" s="68"/>
      <c r="BZ1069" s="237"/>
      <c r="CD1069" s="237"/>
      <c r="CG1069" s="68"/>
      <c r="CH1069" s="237"/>
      <c r="CL1069" s="237"/>
    </row>
    <row r="1070" spans="1:90" x14ac:dyDescent="0.4">
      <c r="A1070">
        <v>1038</v>
      </c>
      <c r="B1070" s="47">
        <f ca="1">IF(A1070&gt;$A$8,"",OFFSET(InputPriceData!B$15,$A1070+$A$11,0,1,1))</f>
        <v>43818</v>
      </c>
      <c r="C1070" s="3">
        <f ca="1">IF(A1070&gt;$A$8,"",OFFSET(InputPriceData!G$15,CalculationsAndCharts!$A1070+$A$11,IF($C$5,8,0),1,1))</f>
        <v>85310500</v>
      </c>
      <c r="D1070" s="4">
        <f ca="1">IF(A1070&gt;$A$8,"",OFFSET(InputPriceData!C$15,CalculationsAndCharts!$A1070+$A$11,IF($C$5,8,0),1,1))</f>
        <v>319.79998799999998</v>
      </c>
      <c r="E1070" s="4">
        <f ca="1">IF(A1070&gt;$A$8,"",OFFSET(InputPriceData!D$15,CalculationsAndCharts!$A1070+$A$11,IF($C$5,8,0),1,1))</f>
        <v>320.98001099999999</v>
      </c>
      <c r="F1070" s="4">
        <f ca="1">IF(A1070&gt;$A$8,"",OFFSET(InputPriceData!E$15,CalculationsAndCharts!$A1070+$A$11,IF($C$5,8,0),1,1))</f>
        <v>319.51998900000001</v>
      </c>
      <c r="G1070" s="4">
        <f ca="1">IF(A1070&gt;$A$8,"",OFFSET(InputPriceData!F$15,CalculationsAndCharts!$A1070+$A$11,IF($C$5,8,0),1,1))</f>
        <v>320.89999399999999</v>
      </c>
      <c r="H1070" s="282">
        <f t="shared" ca="1" si="247"/>
        <v>320.98001099999999</v>
      </c>
      <c r="I1070" s="292">
        <f t="shared" ca="1" si="248"/>
        <v>319.51998900000001</v>
      </c>
      <c r="J1070" s="50">
        <f t="shared" ca="1" si="249"/>
        <v>1.4600219999999808</v>
      </c>
      <c r="K1070" s="282"/>
      <c r="L1070" s="282"/>
      <c r="M1070" s="292">
        <f t="shared" ca="1" si="250"/>
        <v>1.3565104988176659</v>
      </c>
      <c r="N1070" s="291"/>
      <c r="P1070" s="292">
        <f t="shared" ca="1" si="251"/>
        <v>320.65422570652277</v>
      </c>
      <c r="Q1070" s="301">
        <f t="shared" ca="1" si="252"/>
        <v>322.01073620534044</v>
      </c>
      <c r="R1070" s="301">
        <f t="shared" ca="1" si="253"/>
        <v>319.2977152077051</v>
      </c>
      <c r="S1070" s="50"/>
      <c r="T1070" s="292"/>
      <c r="U1070" s="265"/>
      <c r="V1070" s="292">
        <f t="shared" ca="1" si="254"/>
        <v>320.65422570652277</v>
      </c>
      <c r="W1070" s="241">
        <f t="shared" ca="1" si="255"/>
        <v>0.24576829347722651</v>
      </c>
      <c r="X1070" s="351">
        <f t="shared" ca="1" si="256"/>
        <v>6.0402054078708134E-2</v>
      </c>
      <c r="Y1070" s="50">
        <f t="shared" ca="1" si="246"/>
        <v>1.5999028195936491</v>
      </c>
      <c r="Z1070" s="265">
        <f t="shared" ca="1" si="257"/>
        <v>322.49989681959363</v>
      </c>
      <c r="AA1070" s="265">
        <f t="shared" ca="1" si="258"/>
        <v>319.30009118040635</v>
      </c>
      <c r="AB1070" s="292"/>
      <c r="AC1070" s="37"/>
      <c r="AD1070" s="50"/>
      <c r="AE1070" s="228"/>
      <c r="AF1070" s="50"/>
      <c r="AG1070" s="50"/>
      <c r="AH1070" s="228"/>
      <c r="AI1070" s="50"/>
      <c r="AJ1070" s="50"/>
      <c r="AK1070" s="50"/>
      <c r="AL1070" s="68"/>
      <c r="AM1070" s="246"/>
      <c r="AN1070" s="241"/>
      <c r="AO1070" s="68"/>
      <c r="AP1070" s="68"/>
      <c r="AQ1070" s="241"/>
      <c r="AR1070" s="241"/>
      <c r="AS1070" s="228"/>
      <c r="AT1070" s="194"/>
      <c r="AU1070" s="37"/>
      <c r="AV1070" s="68"/>
      <c r="AW1070" s="228"/>
      <c r="AX1070" s="241"/>
      <c r="AY1070" s="38"/>
      <c r="AZ1070" s="38"/>
      <c r="BA1070" s="55"/>
      <c r="BB1070" s="55"/>
      <c r="BC1070" s="3">
        <f t="shared" ca="1" si="259"/>
        <v>85310500</v>
      </c>
      <c r="BD1070" s="3" t="e">
        <f t="shared" ca="1" si="260"/>
        <v>#N/A</v>
      </c>
      <c r="BE1070" s="132"/>
      <c r="BF1070" s="132"/>
      <c r="BG1070" s="125"/>
      <c r="BI1070" s="68"/>
      <c r="BZ1070" s="237"/>
      <c r="CD1070" s="237"/>
      <c r="CG1070" s="68"/>
      <c r="CH1070" s="237"/>
      <c r="CL1070" s="237"/>
    </row>
    <row r="1071" spans="1:90" x14ac:dyDescent="0.4">
      <c r="A1071">
        <v>1039</v>
      </c>
      <c r="B1071" s="47">
        <f ca="1">IF(A1071&gt;$A$8,"",OFFSET(InputPriceData!B$15,$A1071+$A$11,0,1,1))</f>
        <v>43817</v>
      </c>
      <c r="C1071" s="3">
        <f ca="1">IF(A1071&gt;$A$8,"",OFFSET(InputPriceData!G$15,CalculationsAndCharts!$A1071+$A$11,IF($C$5,8,0),1,1))</f>
        <v>48133000</v>
      </c>
      <c r="D1071" s="4">
        <f ca="1">IF(A1071&gt;$A$8,"",OFFSET(InputPriceData!C$15,CalculationsAndCharts!$A1071+$A$11,IF($C$5,8,0),1,1))</f>
        <v>320</v>
      </c>
      <c r="E1071" s="4">
        <f ca="1">IF(A1071&gt;$A$8,"",OFFSET(InputPriceData!D$15,CalculationsAndCharts!$A1071+$A$11,IF($C$5,8,0),1,1))</f>
        <v>320.25</v>
      </c>
      <c r="F1071" s="4">
        <f ca="1">IF(A1071&gt;$A$8,"",OFFSET(InputPriceData!E$15,CalculationsAndCharts!$A1071+$A$11,IF($C$5,8,0),1,1))</f>
        <v>319.52999899999998</v>
      </c>
      <c r="G1071" s="4">
        <f ca="1">IF(A1071&gt;$A$8,"",OFFSET(InputPriceData!F$15,CalculationsAndCharts!$A1071+$A$11,IF($C$5,8,0),1,1))</f>
        <v>319.58999599999999</v>
      </c>
      <c r="H1071" s="282">
        <f t="shared" ca="1" si="247"/>
        <v>320.25</v>
      </c>
      <c r="I1071" s="292">
        <f t="shared" ca="1" si="248"/>
        <v>319.52999899999998</v>
      </c>
      <c r="J1071" s="50">
        <f t="shared" ca="1" si="249"/>
        <v>0.72000100000002476</v>
      </c>
      <c r="K1071" s="282"/>
      <c r="L1071" s="282"/>
      <c r="M1071" s="292">
        <f t="shared" ca="1" si="250"/>
        <v>1.7165301819511649</v>
      </c>
      <c r="N1071" s="291"/>
      <c r="P1071" s="292">
        <f t="shared" ca="1" si="251"/>
        <v>319.77285330682355</v>
      </c>
      <c r="Q1071" s="301">
        <f t="shared" ca="1" si="252"/>
        <v>321.48938348877471</v>
      </c>
      <c r="R1071" s="301">
        <f t="shared" ca="1" si="253"/>
        <v>318.05632312487239</v>
      </c>
      <c r="S1071" s="50"/>
      <c r="T1071" s="292"/>
      <c r="U1071" s="265"/>
      <c r="V1071" s="292">
        <f t="shared" ca="1" si="254"/>
        <v>319.77285330682355</v>
      </c>
      <c r="W1071" s="241">
        <f t="shared" ca="1" si="255"/>
        <v>-0.18285730682356416</v>
      </c>
      <c r="X1071" s="351">
        <f t="shared" ca="1" si="256"/>
        <v>3.3436794658767081E-2</v>
      </c>
      <c r="Y1071" s="50">
        <f t="shared" ca="1" si="246"/>
        <v>1.6337330695089542</v>
      </c>
      <c r="Z1071" s="265">
        <f t="shared" ca="1" si="257"/>
        <v>321.22372906950892</v>
      </c>
      <c r="AA1071" s="265">
        <f t="shared" ca="1" si="258"/>
        <v>317.95626293049105</v>
      </c>
      <c r="AB1071" s="292"/>
      <c r="AC1071" s="37"/>
      <c r="AD1071" s="50"/>
      <c r="AE1071" s="228"/>
      <c r="AF1071" s="50"/>
      <c r="AG1071" s="50"/>
      <c r="AH1071" s="228"/>
      <c r="AI1071" s="50"/>
      <c r="AJ1071" s="50"/>
      <c r="AK1071" s="50"/>
      <c r="AL1071" s="68"/>
      <c r="AM1071" s="246"/>
      <c r="AN1071" s="241"/>
      <c r="AO1071" s="68"/>
      <c r="AP1071" s="68"/>
      <c r="AQ1071" s="241"/>
      <c r="AR1071" s="241"/>
      <c r="AS1071" s="228"/>
      <c r="AT1071" s="194"/>
      <c r="AU1071" s="37"/>
      <c r="AV1071" s="68"/>
      <c r="AW1071" s="228"/>
      <c r="AX1071" s="241"/>
      <c r="AY1071" s="38"/>
      <c r="AZ1071" s="38"/>
      <c r="BA1071" s="55"/>
      <c r="BB1071" s="55"/>
      <c r="BC1071" s="3">
        <f t="shared" ca="1" si="259"/>
        <v>48133000</v>
      </c>
      <c r="BD1071" s="3" t="e">
        <f t="shared" ca="1" si="260"/>
        <v>#N/A</v>
      </c>
      <c r="BE1071" s="132"/>
      <c r="BF1071" s="132"/>
      <c r="BG1071" s="125"/>
      <c r="BI1071" s="68"/>
      <c r="BZ1071" s="237"/>
      <c r="CD1071" s="237"/>
      <c r="CG1071" s="68"/>
      <c r="CH1071" s="237"/>
      <c r="CL1071" s="237"/>
    </row>
    <row r="1072" spans="1:90" x14ac:dyDescent="0.4">
      <c r="A1072">
        <v>1040</v>
      </c>
      <c r="B1072" s="47">
        <f ca="1">IF(A1072&gt;$A$8,"",OFFSET(InputPriceData!B$15,$A1072+$A$11,0,1,1))</f>
        <v>43816</v>
      </c>
      <c r="C1072" s="3">
        <f ca="1">IF(A1072&gt;$A$8,"",OFFSET(InputPriceData!G$15,CalculationsAndCharts!$A1072+$A$11,IF($C$5,8,0),1,1))</f>
        <v>61097700</v>
      </c>
      <c r="D1072" s="4">
        <f ca="1">IF(A1072&gt;$A$8,"",OFFSET(InputPriceData!C$15,CalculationsAndCharts!$A1072+$A$11,IF($C$5,8,0),1,1))</f>
        <v>319.92001299999998</v>
      </c>
      <c r="E1072" s="4">
        <f ca="1">IF(A1072&gt;$A$8,"",OFFSET(InputPriceData!D$15,CalculationsAndCharts!$A1072+$A$11,IF($C$5,8,0),1,1))</f>
        <v>320.25</v>
      </c>
      <c r="F1072" s="4">
        <f ca="1">IF(A1072&gt;$A$8,"",OFFSET(InputPriceData!E$15,CalculationsAndCharts!$A1072+$A$11,IF($C$5,8,0),1,1))</f>
        <v>319.48001099999999</v>
      </c>
      <c r="G1072" s="4">
        <f ca="1">IF(A1072&gt;$A$8,"",OFFSET(InputPriceData!F$15,CalculationsAndCharts!$A1072+$A$11,IF($C$5,8,0),1,1))</f>
        <v>319.57000699999998</v>
      </c>
      <c r="H1072" s="282">
        <f t="shared" ca="1" si="247"/>
        <v>320.25</v>
      </c>
      <c r="I1072" s="292">
        <f t="shared" ca="1" si="248"/>
        <v>319.48001099999999</v>
      </c>
      <c r="J1072" s="50">
        <f t="shared" ca="1" si="249"/>
        <v>0.76998900000000958</v>
      </c>
      <c r="K1072" s="282"/>
      <c r="L1072" s="282"/>
      <c r="M1072" s="292">
        <f t="shared" ca="1" si="250"/>
        <v>2.3724137695077956</v>
      </c>
      <c r="N1072" s="291"/>
      <c r="P1072" s="292">
        <f t="shared" ca="1" si="251"/>
        <v>318.78767076523843</v>
      </c>
      <c r="Q1072" s="301">
        <f t="shared" ca="1" si="252"/>
        <v>321.1600845347462</v>
      </c>
      <c r="R1072" s="301">
        <f t="shared" ca="1" si="253"/>
        <v>316.41525699573066</v>
      </c>
      <c r="S1072" s="50"/>
      <c r="T1072" s="292"/>
      <c r="U1072" s="265"/>
      <c r="V1072" s="292">
        <f t="shared" ca="1" si="254"/>
        <v>318.78767076523843</v>
      </c>
      <c r="W1072" s="241">
        <f t="shared" ca="1" si="255"/>
        <v>0.78233623476154435</v>
      </c>
      <c r="X1072" s="351">
        <f t="shared" ca="1" si="256"/>
        <v>0.6120499842208702</v>
      </c>
      <c r="Y1072" s="50">
        <f t="shared" ca="1" si="246"/>
        <v>1.633846264376789</v>
      </c>
      <c r="Z1072" s="265">
        <f t="shared" ca="1" si="257"/>
        <v>321.20385326437679</v>
      </c>
      <c r="AA1072" s="265">
        <f t="shared" ca="1" si="258"/>
        <v>317.93616073562316</v>
      </c>
      <c r="AB1072" s="292"/>
      <c r="AC1072" s="37"/>
      <c r="AD1072" s="50"/>
      <c r="AE1072" s="228"/>
      <c r="AF1072" s="50"/>
      <c r="AG1072" s="50"/>
      <c r="AH1072" s="228"/>
      <c r="AI1072" s="50"/>
      <c r="AJ1072" s="50"/>
      <c r="AK1072" s="50"/>
      <c r="AL1072" s="68"/>
      <c r="AM1072" s="246"/>
      <c r="AN1072" s="241"/>
      <c r="AO1072" s="68"/>
      <c r="AP1072" s="68"/>
      <c r="AQ1072" s="241"/>
      <c r="AR1072" s="241"/>
      <c r="AS1072" s="228"/>
      <c r="AT1072" s="194"/>
      <c r="AU1072" s="37"/>
      <c r="AV1072" s="68"/>
      <c r="AW1072" s="228"/>
      <c r="AX1072" s="241"/>
      <c r="AY1072" s="38"/>
      <c r="AZ1072" s="38"/>
      <c r="BA1072" s="55"/>
      <c r="BB1072" s="55"/>
      <c r="BC1072" s="3">
        <f t="shared" ca="1" si="259"/>
        <v>61097700</v>
      </c>
      <c r="BD1072" s="3" t="e">
        <f t="shared" ca="1" si="260"/>
        <v>#N/A</v>
      </c>
      <c r="BE1072" s="132"/>
      <c r="BF1072" s="132"/>
      <c r="BG1072" s="125"/>
      <c r="BI1072" s="68"/>
      <c r="BZ1072" s="237"/>
      <c r="CD1072" s="237"/>
      <c r="CG1072" s="68"/>
      <c r="CH1072" s="237"/>
      <c r="CL1072" s="237"/>
    </row>
    <row r="1073" spans="1:90" x14ac:dyDescent="0.4">
      <c r="A1073">
        <v>1041</v>
      </c>
      <c r="B1073" s="47">
        <f ca="1">IF(A1073&gt;$A$8,"",OFFSET(InputPriceData!B$15,$A1073+$A$11,0,1,1))</f>
        <v>43815</v>
      </c>
      <c r="C1073" s="3">
        <f ca="1">IF(A1073&gt;$A$8,"",OFFSET(InputPriceData!G$15,CalculationsAndCharts!$A1073+$A$11,IF($C$5,8,0),1,1))</f>
        <v>82749700</v>
      </c>
      <c r="D1073" s="4">
        <f ca="1">IF(A1073&gt;$A$8,"",OFFSET(InputPriceData!C$15,CalculationsAndCharts!$A1073+$A$11,IF($C$5,8,0),1,1))</f>
        <v>319.22000100000002</v>
      </c>
      <c r="E1073" s="4">
        <f ca="1">IF(A1073&gt;$A$8,"",OFFSET(InputPriceData!D$15,CalculationsAndCharts!$A1073+$A$11,IF($C$5,8,0),1,1))</f>
        <v>320.14999399999999</v>
      </c>
      <c r="F1073" s="4">
        <f ca="1">IF(A1073&gt;$A$8,"",OFFSET(InputPriceData!E$15,CalculationsAndCharts!$A1073+$A$11,IF($C$5,8,0),1,1))</f>
        <v>317.25</v>
      </c>
      <c r="G1073" s="4">
        <f ca="1">IF(A1073&gt;$A$8,"",OFFSET(InputPriceData!F$15,CalculationsAndCharts!$A1073+$A$11,IF($C$5,8,0),1,1))</f>
        <v>319.5</v>
      </c>
      <c r="H1073" s="282">
        <f t="shared" ca="1" si="247"/>
        <v>320.14999399999999</v>
      </c>
      <c r="I1073" s="292">
        <f t="shared" ca="1" si="248"/>
        <v>317.25</v>
      </c>
      <c r="J1073" s="50">
        <f t="shared" ca="1" si="249"/>
        <v>2.8999939999999924</v>
      </c>
      <c r="K1073" s="282"/>
      <c r="L1073" s="282"/>
      <c r="M1073" s="292">
        <f t="shared" ca="1" si="250"/>
        <v>2.6521480673378606</v>
      </c>
      <c r="N1073" s="291"/>
      <c r="P1073" s="292">
        <f t="shared" ca="1" si="251"/>
        <v>317.37151474526263</v>
      </c>
      <c r="Q1073" s="301">
        <f t="shared" ca="1" si="252"/>
        <v>320.02366281260049</v>
      </c>
      <c r="R1073" s="301">
        <f t="shared" ca="1" si="253"/>
        <v>314.71936667792477</v>
      </c>
      <c r="S1073" s="50"/>
      <c r="T1073" s="292"/>
      <c r="U1073" s="265"/>
      <c r="V1073" s="292">
        <f t="shared" ca="1" si="254"/>
        <v>317.37151474526263</v>
      </c>
      <c r="W1073" s="241">
        <f t="shared" ca="1" si="255"/>
        <v>2.1284852547373703</v>
      </c>
      <c r="X1073" s="351">
        <f t="shared" ca="1" si="256"/>
        <v>4.5304494796344077</v>
      </c>
      <c r="Y1073" s="50">
        <f t="shared" ca="1" si="246"/>
        <v>1.6284441393173408</v>
      </c>
      <c r="Z1073" s="265">
        <f t="shared" ca="1" si="257"/>
        <v>321.12844413931737</v>
      </c>
      <c r="AA1073" s="265">
        <f t="shared" ca="1" si="258"/>
        <v>317.87155586068263</v>
      </c>
      <c r="AB1073" s="292"/>
      <c r="AC1073" s="37"/>
      <c r="AD1073" s="50"/>
      <c r="AE1073" s="228"/>
      <c r="AF1073" s="50"/>
      <c r="AG1073" s="50"/>
      <c r="AH1073" s="228"/>
      <c r="AI1073" s="50"/>
      <c r="AJ1073" s="50"/>
      <c r="AK1073" s="50"/>
      <c r="AL1073" s="68"/>
      <c r="AM1073" s="246"/>
      <c r="AN1073" s="241"/>
      <c r="AO1073" s="68"/>
      <c r="AP1073" s="68"/>
      <c r="AQ1073" s="241"/>
      <c r="AR1073" s="241"/>
      <c r="AS1073" s="228"/>
      <c r="AT1073" s="194"/>
      <c r="AU1073" s="37"/>
      <c r="AV1073" s="68"/>
      <c r="AW1073" s="228"/>
      <c r="AX1073" s="241"/>
      <c r="AY1073" s="38"/>
      <c r="AZ1073" s="38"/>
      <c r="BA1073" s="55"/>
      <c r="BB1073" s="55"/>
      <c r="BC1073" s="3">
        <f t="shared" ca="1" si="259"/>
        <v>82749700</v>
      </c>
      <c r="BD1073" s="3" t="e">
        <f t="shared" ca="1" si="260"/>
        <v>#N/A</v>
      </c>
      <c r="BE1073" s="132"/>
      <c r="BF1073" s="132"/>
      <c r="BG1073" s="125"/>
      <c r="BI1073" s="68"/>
      <c r="BZ1073" s="237"/>
      <c r="CD1073" s="237"/>
      <c r="CG1073" s="68"/>
      <c r="CH1073" s="237"/>
      <c r="CL1073" s="237"/>
    </row>
    <row r="1074" spans="1:90" x14ac:dyDescent="0.4">
      <c r="A1074">
        <v>1042</v>
      </c>
      <c r="B1074" s="47">
        <f ca="1">IF(A1074&gt;$A$8,"",OFFSET(InputPriceData!B$15,$A1074+$A$11,0,1,1))</f>
        <v>43812</v>
      </c>
      <c r="C1074" s="3">
        <f ca="1">IF(A1074&gt;$A$8,"",OFFSET(InputPriceData!G$15,CalculationsAndCharts!$A1074+$A$11,IF($C$5,8,0),1,1))</f>
        <v>81503900</v>
      </c>
      <c r="D1074" s="4">
        <f ca="1">IF(A1074&gt;$A$8,"",OFFSET(InputPriceData!C$15,CalculationsAndCharts!$A1074+$A$11,IF($C$5,8,0),1,1))</f>
        <v>316.86999500000002</v>
      </c>
      <c r="E1074" s="4">
        <f ca="1">IF(A1074&gt;$A$8,"",OFFSET(InputPriceData!D$15,CalculationsAndCharts!$A1074+$A$11,IF($C$5,8,0),1,1))</f>
        <v>318.67001299999998</v>
      </c>
      <c r="F1074" s="4">
        <f ca="1">IF(A1074&gt;$A$8,"",OFFSET(InputPriceData!E$15,CalculationsAndCharts!$A1074+$A$11,IF($C$5,8,0),1,1))</f>
        <v>316.01998900000001</v>
      </c>
      <c r="G1074" s="4">
        <f ca="1">IF(A1074&gt;$A$8,"",OFFSET(InputPriceData!F$15,CalculationsAndCharts!$A1074+$A$11,IF($C$5,8,0),1,1))</f>
        <v>317.32000699999998</v>
      </c>
      <c r="H1074" s="282">
        <f t="shared" ca="1" si="247"/>
        <v>318.67001299999998</v>
      </c>
      <c r="I1074" s="292">
        <f t="shared" ca="1" si="248"/>
        <v>316.01998900000001</v>
      </c>
      <c r="J1074" s="50">
        <f t="shared" ca="1" si="249"/>
        <v>2.6500239999999735</v>
      </c>
      <c r="K1074" s="282"/>
      <c r="L1074" s="282"/>
      <c r="M1074" s="292">
        <f t="shared" ca="1" si="250"/>
        <v>2.5198318717459598</v>
      </c>
      <c r="N1074" s="291"/>
      <c r="P1074" s="292">
        <f t="shared" ca="1" si="251"/>
        <v>315.98977420205824</v>
      </c>
      <c r="Q1074" s="301">
        <f t="shared" ca="1" si="252"/>
        <v>318.50960607380421</v>
      </c>
      <c r="R1074" s="301">
        <f t="shared" ca="1" si="253"/>
        <v>313.46994233031228</v>
      </c>
      <c r="S1074" s="50"/>
      <c r="T1074" s="292"/>
      <c r="U1074" s="265"/>
      <c r="V1074" s="292">
        <f t="shared" ca="1" si="254"/>
        <v>315.98977420205824</v>
      </c>
      <c r="W1074" s="241">
        <f t="shared" ca="1" si="255"/>
        <v>1.3302327979417328</v>
      </c>
      <c r="X1074" s="351">
        <f t="shared" ca="1" si="256"/>
        <v>1.7695192967198909</v>
      </c>
      <c r="Y1074" s="50">
        <f t="shared" ca="1" si="246"/>
        <v>1.578670436447779</v>
      </c>
      <c r="Z1074" s="265">
        <f t="shared" ca="1" si="257"/>
        <v>318.89867743644777</v>
      </c>
      <c r="AA1074" s="265">
        <f t="shared" ca="1" si="258"/>
        <v>315.74133656355218</v>
      </c>
      <c r="AB1074" s="292"/>
      <c r="AC1074" s="37"/>
      <c r="AD1074" s="50"/>
      <c r="AE1074" s="228"/>
      <c r="AF1074" s="50"/>
      <c r="AG1074" s="50"/>
      <c r="AH1074" s="228"/>
      <c r="AI1074" s="50"/>
      <c r="AJ1074" s="50"/>
      <c r="AK1074" s="50"/>
      <c r="AL1074" s="68"/>
      <c r="AM1074" s="246"/>
      <c r="AN1074" s="241"/>
      <c r="AO1074" s="68"/>
      <c r="AP1074" s="68"/>
      <c r="AQ1074" s="241"/>
      <c r="AR1074" s="241"/>
      <c r="AS1074" s="228"/>
      <c r="AT1074" s="194"/>
      <c r="AU1074" s="37"/>
      <c r="AV1074" s="68"/>
      <c r="AW1074" s="228"/>
      <c r="AX1074" s="241"/>
      <c r="AY1074" s="38"/>
      <c r="AZ1074" s="38"/>
      <c r="BA1074" s="55"/>
      <c r="BB1074" s="55"/>
      <c r="BC1074" s="3">
        <f t="shared" ca="1" si="259"/>
        <v>81503900</v>
      </c>
      <c r="BD1074" s="3" t="e">
        <f t="shared" ca="1" si="260"/>
        <v>#N/A</v>
      </c>
      <c r="BE1074" s="132"/>
      <c r="BF1074" s="132"/>
      <c r="BG1074" s="125"/>
      <c r="BI1074" s="68"/>
      <c r="BZ1074" s="237"/>
      <c r="CD1074" s="237"/>
      <c r="CG1074" s="68"/>
      <c r="CH1074" s="237"/>
      <c r="CL1074" s="237"/>
    </row>
    <row r="1075" spans="1:90" x14ac:dyDescent="0.4">
      <c r="A1075">
        <v>1043</v>
      </c>
      <c r="B1075" s="47">
        <f ca="1">IF(A1075&gt;$A$8,"",OFFSET(InputPriceData!B$15,$A1075+$A$11,0,1,1))</f>
        <v>43811</v>
      </c>
      <c r="C1075" s="3">
        <f ca="1">IF(A1075&gt;$A$8,"",OFFSET(InputPriceData!G$15,CalculationsAndCharts!$A1075+$A$11,IF($C$5,8,0),1,1))</f>
        <v>96389600</v>
      </c>
      <c r="D1075" s="4">
        <f ca="1">IF(A1075&gt;$A$8,"",OFFSET(InputPriceData!C$15,CalculationsAndCharts!$A1075+$A$11,IF($C$5,8,0),1,1))</f>
        <v>314.42999300000002</v>
      </c>
      <c r="E1075" s="4">
        <f ca="1">IF(A1075&gt;$A$8,"",OFFSET(InputPriceData!D$15,CalculationsAndCharts!$A1075+$A$11,IF($C$5,8,0),1,1))</f>
        <v>317.98998999999998</v>
      </c>
      <c r="F1075" s="4">
        <f ca="1">IF(A1075&gt;$A$8,"",OFFSET(InputPriceData!E$15,CalculationsAndCharts!$A1075+$A$11,IF($C$5,8,0),1,1))</f>
        <v>314.17001299999998</v>
      </c>
      <c r="G1075" s="4">
        <f ca="1">IF(A1075&gt;$A$8,"",OFFSET(InputPriceData!F$15,CalculationsAndCharts!$A1075+$A$11,IF($C$5,8,0),1,1))</f>
        <v>317.13000499999998</v>
      </c>
      <c r="H1075" s="282">
        <f t="shared" ca="1" si="247"/>
        <v>317.98998999999998</v>
      </c>
      <c r="I1075" s="292">
        <f t="shared" ca="1" si="248"/>
        <v>314.17001299999998</v>
      </c>
      <c r="J1075" s="50">
        <f t="shared" ca="1" si="249"/>
        <v>3.8199769999999944</v>
      </c>
      <c r="K1075" s="282"/>
      <c r="L1075" s="282"/>
      <c r="M1075" s="292">
        <f t="shared" ca="1" si="250"/>
        <v>2.116029215075228</v>
      </c>
      <c r="N1075" s="291"/>
      <c r="P1075" s="292">
        <f t="shared" ca="1" si="251"/>
        <v>314.72318792025749</v>
      </c>
      <c r="Q1075" s="301">
        <f t="shared" ca="1" si="252"/>
        <v>316.83921713533272</v>
      </c>
      <c r="R1075" s="301">
        <f t="shared" ca="1" si="253"/>
        <v>312.60715870518226</v>
      </c>
      <c r="S1075" s="50"/>
      <c r="T1075" s="292"/>
      <c r="U1075" s="265"/>
      <c r="V1075" s="292">
        <f t="shared" ca="1" si="254"/>
        <v>314.72318792025749</v>
      </c>
      <c r="W1075" s="241">
        <f t="shared" ca="1" si="255"/>
        <v>2.4068170797424955</v>
      </c>
      <c r="X1075" s="351">
        <f t="shared" ca="1" si="256"/>
        <v>5.7927684553401937</v>
      </c>
      <c r="Y1075" s="50">
        <f t="shared" ca="1" si="246"/>
        <v>1.5542139419051753</v>
      </c>
      <c r="Z1075" s="265">
        <f t="shared" ca="1" si="257"/>
        <v>318.68421894190516</v>
      </c>
      <c r="AA1075" s="265">
        <f t="shared" ca="1" si="258"/>
        <v>315.57579105809481</v>
      </c>
      <c r="AB1075" s="292"/>
      <c r="AC1075" s="37"/>
      <c r="AD1075" s="50"/>
      <c r="AE1075" s="228"/>
      <c r="AF1075" s="50"/>
      <c r="AG1075" s="50"/>
      <c r="AH1075" s="228"/>
      <c r="AI1075" s="50"/>
      <c r="AJ1075" s="50"/>
      <c r="AK1075" s="50"/>
      <c r="AL1075" s="68"/>
      <c r="AM1075" s="246"/>
      <c r="AN1075" s="241"/>
      <c r="AO1075" s="68"/>
      <c r="AP1075" s="68"/>
      <c r="AQ1075" s="241"/>
      <c r="AR1075" s="241"/>
      <c r="AS1075" s="228"/>
      <c r="AT1075" s="194"/>
      <c r="AU1075" s="37"/>
      <c r="AV1075" s="68"/>
      <c r="AW1075" s="228"/>
      <c r="AX1075" s="241"/>
      <c r="AY1075" s="38"/>
      <c r="AZ1075" s="38"/>
      <c r="BA1075" s="55"/>
      <c r="BB1075" s="55"/>
      <c r="BC1075" s="3">
        <f t="shared" ca="1" si="259"/>
        <v>96389600</v>
      </c>
      <c r="BD1075" s="3" t="e">
        <f t="shared" ca="1" si="260"/>
        <v>#N/A</v>
      </c>
      <c r="BE1075" s="132"/>
      <c r="BF1075" s="132"/>
      <c r="BG1075" s="125"/>
      <c r="BI1075" s="68"/>
      <c r="BZ1075" s="237"/>
      <c r="CD1075" s="237"/>
      <c r="CG1075" s="68"/>
      <c r="CH1075" s="237"/>
      <c r="CL1075" s="237"/>
    </row>
    <row r="1076" spans="1:90" x14ac:dyDescent="0.4">
      <c r="A1076">
        <v>1044</v>
      </c>
      <c r="B1076" s="47">
        <f ca="1">IF(A1076&gt;$A$8,"",OFFSET(InputPriceData!B$15,$A1076+$A$11,0,1,1))</f>
        <v>43810</v>
      </c>
      <c r="C1076" s="3">
        <f ca="1">IF(A1076&gt;$A$8,"",OFFSET(InputPriceData!G$15,CalculationsAndCharts!$A1076+$A$11,IF($C$5,8,0),1,1))</f>
        <v>53429100</v>
      </c>
      <c r="D1076" s="4">
        <f ca="1">IF(A1076&gt;$A$8,"",OFFSET(InputPriceData!C$15,CalculationsAndCharts!$A1076+$A$11,IF($C$5,8,0),1,1))</f>
        <v>314.02999899999998</v>
      </c>
      <c r="E1076" s="4">
        <f ca="1">IF(A1076&gt;$A$8,"",OFFSET(InputPriceData!D$15,CalculationsAndCharts!$A1076+$A$11,IF($C$5,8,0),1,1))</f>
        <v>314.70001200000002</v>
      </c>
      <c r="F1076" s="4">
        <f ca="1">IF(A1076&gt;$A$8,"",OFFSET(InputPriceData!E$15,CalculationsAndCharts!$A1076+$A$11,IF($C$5,8,0),1,1))</f>
        <v>313.44000199999999</v>
      </c>
      <c r="G1076" s="4">
        <f ca="1">IF(A1076&gt;$A$8,"",OFFSET(InputPriceData!F$15,CalculationsAndCharts!$A1076+$A$11,IF($C$5,8,0),1,1))</f>
        <v>314.42001299999998</v>
      </c>
      <c r="H1076" s="282">
        <f t="shared" ca="1" si="247"/>
        <v>314.70001200000002</v>
      </c>
      <c r="I1076" s="292">
        <f t="shared" ca="1" si="248"/>
        <v>313.44000199999999</v>
      </c>
      <c r="J1076" s="50">
        <f t="shared" ca="1" si="249"/>
        <v>1.2600100000000225</v>
      </c>
      <c r="K1076" s="282"/>
      <c r="L1076" s="282"/>
      <c r="M1076" s="292">
        <f t="shared" ca="1" si="250"/>
        <v>1.9701393942918541</v>
      </c>
      <c r="N1076" s="291"/>
      <c r="P1076" s="292">
        <f t="shared" ca="1" si="251"/>
        <v>313.77809376415718</v>
      </c>
      <c r="Q1076" s="301">
        <f t="shared" ca="1" si="252"/>
        <v>315.74823315844901</v>
      </c>
      <c r="R1076" s="301">
        <f t="shared" ca="1" si="253"/>
        <v>311.80795436986534</v>
      </c>
      <c r="S1076" s="50"/>
      <c r="T1076" s="292"/>
      <c r="U1076" s="265"/>
      <c r="V1076" s="292">
        <f t="shared" ca="1" si="254"/>
        <v>313.77809376415718</v>
      </c>
      <c r="W1076" s="241">
        <f t="shared" ca="1" si="255"/>
        <v>0.6419192358428063</v>
      </c>
      <c r="X1076" s="351">
        <f t="shared" ca="1" si="256"/>
        <v>0.41206030534501237</v>
      </c>
      <c r="Y1076" s="50">
        <f t="shared" ca="1" si="246"/>
        <v>1.4677856692975788</v>
      </c>
      <c r="Z1076" s="265">
        <f t="shared" ca="1" si="257"/>
        <v>315.88779866929758</v>
      </c>
      <c r="AA1076" s="265">
        <f t="shared" ca="1" si="258"/>
        <v>312.95222733070239</v>
      </c>
      <c r="AB1076" s="292"/>
      <c r="AC1076" s="37"/>
      <c r="AD1076" s="50"/>
      <c r="AE1076" s="228"/>
      <c r="AF1076" s="50"/>
      <c r="AG1076" s="50"/>
      <c r="AH1076" s="228"/>
      <c r="AI1076" s="50"/>
      <c r="AJ1076" s="50"/>
      <c r="AK1076" s="50"/>
      <c r="AL1076" s="68"/>
      <c r="AM1076" s="246"/>
      <c r="AN1076" s="241"/>
      <c r="AO1076" s="68"/>
      <c r="AP1076" s="68"/>
      <c r="AQ1076" s="241"/>
      <c r="AR1076" s="241"/>
      <c r="AS1076" s="228"/>
      <c r="AT1076" s="194"/>
      <c r="AU1076" s="37"/>
      <c r="AV1076" s="68"/>
      <c r="AW1076" s="228"/>
      <c r="AX1076" s="241"/>
      <c r="AY1076" s="38"/>
      <c r="AZ1076" s="38"/>
      <c r="BA1076" s="55"/>
      <c r="BB1076" s="55"/>
      <c r="BC1076" s="3">
        <f t="shared" ca="1" si="259"/>
        <v>53429100</v>
      </c>
      <c r="BD1076" s="3" t="e">
        <f t="shared" ca="1" si="260"/>
        <v>#N/A</v>
      </c>
      <c r="BE1076" s="132"/>
      <c r="BF1076" s="132"/>
      <c r="BG1076" s="125"/>
      <c r="BI1076" s="68"/>
      <c r="BZ1076" s="237"/>
      <c r="CD1076" s="237"/>
      <c r="CG1076" s="68"/>
      <c r="CH1076" s="237"/>
      <c r="CL1076" s="237"/>
    </row>
    <row r="1077" spans="1:90" x14ac:dyDescent="0.4">
      <c r="A1077">
        <v>1045</v>
      </c>
      <c r="B1077" s="47">
        <f ca="1">IF(A1077&gt;$A$8,"",OFFSET(InputPriceData!B$15,$A1077+$A$11,0,1,1))</f>
        <v>43809</v>
      </c>
      <c r="C1077" s="3">
        <f ca="1">IF(A1077&gt;$A$8,"",OFFSET(InputPriceData!G$15,CalculationsAndCharts!$A1077+$A$11,IF($C$5,8,0),1,1))</f>
        <v>52649800</v>
      </c>
      <c r="D1077" s="4">
        <f ca="1">IF(A1077&gt;$A$8,"",OFFSET(InputPriceData!C$15,CalculationsAndCharts!$A1077+$A$11,IF($C$5,8,0),1,1))</f>
        <v>313.82000699999998</v>
      </c>
      <c r="E1077" s="4">
        <f ca="1">IF(A1077&gt;$A$8,"",OFFSET(InputPriceData!D$15,CalculationsAndCharts!$A1077+$A$11,IF($C$5,8,0),1,1))</f>
        <v>314.54998799999998</v>
      </c>
      <c r="F1077" s="4">
        <f ca="1">IF(A1077&gt;$A$8,"",OFFSET(InputPriceData!E$15,CalculationsAndCharts!$A1077+$A$11,IF($C$5,8,0),1,1))</f>
        <v>312.80999800000001</v>
      </c>
      <c r="G1077" s="4">
        <f ca="1">IF(A1077&gt;$A$8,"",OFFSET(InputPriceData!F$15,CalculationsAndCharts!$A1077+$A$11,IF($C$5,8,0),1,1))</f>
        <v>313.52999899999998</v>
      </c>
      <c r="H1077" s="282">
        <f t="shared" ca="1" si="247"/>
        <v>314.54998799999998</v>
      </c>
      <c r="I1077" s="292">
        <f t="shared" ca="1" si="248"/>
        <v>312.80999800000001</v>
      </c>
      <c r="J1077" s="50">
        <f t="shared" ca="1" si="249"/>
        <v>1.7399899999999775</v>
      </c>
      <c r="K1077" s="282"/>
      <c r="L1077" s="282"/>
      <c r="M1077" s="292">
        <f t="shared" ca="1" si="250"/>
        <v>2.3304419423430081</v>
      </c>
      <c r="N1077" s="291"/>
      <c r="P1077" s="292">
        <f t="shared" ca="1" si="251"/>
        <v>313.44627510179129</v>
      </c>
      <c r="Q1077" s="301">
        <f t="shared" ca="1" si="252"/>
        <v>315.77671704413427</v>
      </c>
      <c r="R1077" s="301">
        <f t="shared" ca="1" si="253"/>
        <v>311.1158331594483</v>
      </c>
      <c r="S1077" s="50"/>
      <c r="T1077" s="292"/>
      <c r="U1077" s="265"/>
      <c r="V1077" s="292">
        <f t="shared" ca="1" si="254"/>
        <v>313.44627510179129</v>
      </c>
      <c r="W1077" s="241">
        <f t="shared" ca="1" si="255"/>
        <v>8.3723898208688752E-2</v>
      </c>
      <c r="X1077" s="351">
        <f t="shared" ca="1" si="256"/>
        <v>7.0096911312588755E-3</v>
      </c>
      <c r="Y1077" s="50">
        <f t="shared" ca="1" si="246"/>
        <v>1.4677716765125672</v>
      </c>
      <c r="Z1077" s="265">
        <f t="shared" ca="1" si="257"/>
        <v>314.99777067651252</v>
      </c>
      <c r="AA1077" s="265">
        <f t="shared" ca="1" si="258"/>
        <v>312.06222732348743</v>
      </c>
      <c r="AB1077" s="292"/>
      <c r="AC1077" s="37"/>
      <c r="AD1077" s="50"/>
      <c r="AE1077" s="228"/>
      <c r="AF1077" s="50"/>
      <c r="AG1077" s="50"/>
      <c r="AH1077" s="228"/>
      <c r="AI1077" s="50"/>
      <c r="AJ1077" s="50"/>
      <c r="AK1077" s="50"/>
      <c r="AL1077" s="68"/>
      <c r="AM1077" s="246"/>
      <c r="AN1077" s="241"/>
      <c r="AO1077" s="68"/>
      <c r="AP1077" s="68"/>
      <c r="AQ1077" s="241"/>
      <c r="AR1077" s="241"/>
      <c r="AS1077" s="228"/>
      <c r="AT1077" s="194"/>
      <c r="AU1077" s="37"/>
      <c r="AV1077" s="68"/>
      <c r="AW1077" s="228"/>
      <c r="AX1077" s="241"/>
      <c r="AY1077" s="38"/>
      <c r="AZ1077" s="38"/>
      <c r="BA1077" s="55"/>
      <c r="BB1077" s="55"/>
      <c r="BC1077" s="3" t="e">
        <f t="shared" ca="1" si="259"/>
        <v>#N/A</v>
      </c>
      <c r="BD1077" s="3">
        <f t="shared" ca="1" si="260"/>
        <v>52649800</v>
      </c>
      <c r="BE1077" s="132"/>
      <c r="BF1077" s="132"/>
      <c r="BG1077" s="125"/>
      <c r="BI1077" s="68"/>
      <c r="BZ1077" s="237"/>
      <c r="CD1077" s="237"/>
      <c r="CG1077" s="68"/>
      <c r="CH1077" s="237"/>
      <c r="CL1077" s="237"/>
    </row>
    <row r="1078" spans="1:90" x14ac:dyDescent="0.4">
      <c r="A1078">
        <v>1046</v>
      </c>
      <c r="B1078" s="47">
        <f ca="1">IF(A1078&gt;$A$8,"",OFFSET(InputPriceData!B$15,$A1078+$A$11,0,1,1))</f>
        <v>43808</v>
      </c>
      <c r="C1078" s="3">
        <f ca="1">IF(A1078&gt;$A$8,"",OFFSET(InputPriceData!G$15,CalculationsAndCharts!$A1078+$A$11,IF($C$5,8,0),1,1))</f>
        <v>34838500</v>
      </c>
      <c r="D1078" s="4">
        <f ca="1">IF(A1078&gt;$A$8,"",OFFSET(InputPriceData!C$15,CalculationsAndCharts!$A1078+$A$11,IF($C$5,8,0),1,1))</f>
        <v>314.44000199999999</v>
      </c>
      <c r="E1078" s="4">
        <f ca="1">IF(A1078&gt;$A$8,"",OFFSET(InputPriceData!D$15,CalculationsAndCharts!$A1078+$A$11,IF($C$5,8,0),1,1))</f>
        <v>315.17999300000002</v>
      </c>
      <c r="F1078" s="4">
        <f ca="1">IF(A1078&gt;$A$8,"",OFFSET(InputPriceData!E$15,CalculationsAndCharts!$A1078+$A$11,IF($C$5,8,0),1,1))</f>
        <v>313.79998799999998</v>
      </c>
      <c r="G1078" s="4">
        <f ca="1">IF(A1078&gt;$A$8,"",OFFSET(InputPriceData!F$15,CalculationsAndCharts!$A1078+$A$11,IF($C$5,8,0),1,1))</f>
        <v>313.88000499999998</v>
      </c>
      <c r="H1078" s="282">
        <f t="shared" ca="1" si="247"/>
        <v>315.17999300000002</v>
      </c>
      <c r="I1078" s="292">
        <f t="shared" ca="1" si="248"/>
        <v>313.79998799999998</v>
      </c>
      <c r="J1078" s="50">
        <f t="shared" ca="1" si="249"/>
        <v>1.3800050000000397</v>
      </c>
      <c r="K1078" s="282"/>
      <c r="L1078" s="282"/>
      <c r="M1078" s="292">
        <f t="shared" ca="1" si="250"/>
        <v>2.7600779878762562</v>
      </c>
      <c r="N1078" s="291"/>
      <c r="P1078" s="292">
        <f t="shared" ca="1" si="251"/>
        <v>313.12839488802109</v>
      </c>
      <c r="Q1078" s="301">
        <f t="shared" ca="1" si="252"/>
        <v>315.88847287589732</v>
      </c>
      <c r="R1078" s="301">
        <f t="shared" ca="1" si="253"/>
        <v>310.36831690014486</v>
      </c>
      <c r="S1078" s="50"/>
      <c r="T1078" s="292"/>
      <c r="U1078" s="265"/>
      <c r="V1078" s="292">
        <f t="shared" ca="1" si="254"/>
        <v>313.12839488802109</v>
      </c>
      <c r="W1078" s="241">
        <f t="shared" ca="1" si="255"/>
        <v>0.75161011197889138</v>
      </c>
      <c r="X1078" s="351">
        <f t="shared" ca="1" si="256"/>
        <v>0.56491776042892161</v>
      </c>
      <c r="Y1078" s="50">
        <f t="shared" ca="1" si="246"/>
        <v>1.4871276823596087</v>
      </c>
      <c r="Z1078" s="265">
        <f t="shared" ca="1" si="257"/>
        <v>315.36713268235957</v>
      </c>
      <c r="AA1078" s="265">
        <f t="shared" ca="1" si="258"/>
        <v>312.3928773176404</v>
      </c>
      <c r="AB1078" s="292"/>
      <c r="AC1078" s="37"/>
      <c r="AD1078" s="50"/>
      <c r="AE1078" s="228"/>
      <c r="AF1078" s="50"/>
      <c r="AG1078" s="50"/>
      <c r="AH1078" s="228"/>
      <c r="AI1078" s="50"/>
      <c r="AJ1078" s="50"/>
      <c r="AK1078" s="50"/>
      <c r="AL1078" s="68"/>
      <c r="AM1078" s="246"/>
      <c r="AN1078" s="241"/>
      <c r="AO1078" s="68"/>
      <c r="AP1078" s="68"/>
      <c r="AQ1078" s="241"/>
      <c r="AR1078" s="241"/>
      <c r="AS1078" s="228"/>
      <c r="AT1078" s="194"/>
      <c r="AU1078" s="37"/>
      <c r="AV1078" s="68"/>
      <c r="AW1078" s="228"/>
      <c r="AX1078" s="241"/>
      <c r="AY1078" s="38"/>
      <c r="AZ1078" s="38"/>
      <c r="BA1078" s="55"/>
      <c r="BB1078" s="55"/>
      <c r="BC1078" s="3" t="e">
        <f t="shared" ca="1" si="259"/>
        <v>#N/A</v>
      </c>
      <c r="BD1078" s="3">
        <f t="shared" ca="1" si="260"/>
        <v>34838500</v>
      </c>
      <c r="BE1078" s="132"/>
      <c r="BF1078" s="132"/>
      <c r="BG1078" s="125"/>
      <c r="BI1078" s="68"/>
      <c r="BZ1078" s="237"/>
      <c r="CD1078" s="237"/>
      <c r="CG1078" s="68"/>
      <c r="CH1078" s="237"/>
      <c r="CL1078" s="237"/>
    </row>
    <row r="1079" spans="1:90" x14ac:dyDescent="0.4">
      <c r="A1079">
        <v>1047</v>
      </c>
      <c r="B1079" s="47">
        <f ca="1">IF(A1079&gt;$A$8,"",OFFSET(InputPriceData!B$15,$A1079+$A$11,0,1,1))</f>
        <v>43805</v>
      </c>
      <c r="C1079" s="3">
        <f ca="1">IF(A1079&gt;$A$8,"",OFFSET(InputPriceData!G$15,CalculationsAndCharts!$A1079+$A$11,IF($C$5,8,0),1,1))</f>
        <v>48927000</v>
      </c>
      <c r="D1079" s="4">
        <f ca="1">IF(A1079&gt;$A$8,"",OFFSET(InputPriceData!C$15,CalculationsAndCharts!$A1079+$A$11,IF($C$5,8,0),1,1))</f>
        <v>314.11999500000002</v>
      </c>
      <c r="E1079" s="4">
        <f ca="1">IF(A1079&gt;$A$8,"",OFFSET(InputPriceData!D$15,CalculationsAndCharts!$A1079+$A$11,IF($C$5,8,0),1,1))</f>
        <v>315.30999800000001</v>
      </c>
      <c r="F1079" s="4">
        <f ca="1">IF(A1079&gt;$A$8,"",OFFSET(InputPriceData!E$15,CalculationsAndCharts!$A1079+$A$11,IF($C$5,8,0),1,1))</f>
        <v>314.10998499999999</v>
      </c>
      <c r="G1079" s="4">
        <f ca="1">IF(A1079&gt;$A$8,"",OFFSET(InputPriceData!F$15,CalculationsAndCharts!$A1079+$A$11,IF($C$5,8,0),1,1))</f>
        <v>314.86999500000002</v>
      </c>
      <c r="H1079" s="282">
        <f t="shared" ca="1" si="247"/>
        <v>315.30999800000001</v>
      </c>
      <c r="I1079" s="292">
        <f t="shared" ca="1" si="248"/>
        <v>312.01998900000001</v>
      </c>
      <c r="J1079" s="50">
        <f t="shared" ca="1" si="249"/>
        <v>3.2900089999999977</v>
      </c>
      <c r="K1079" s="282"/>
      <c r="L1079" s="282"/>
      <c r="M1079" s="292">
        <f t="shared" ca="1" si="250"/>
        <v>2.8964410265339704</v>
      </c>
      <c r="N1079" s="291"/>
      <c r="P1079" s="292">
        <f t="shared" ca="1" si="251"/>
        <v>312.37033480622461</v>
      </c>
      <c r="Q1079" s="301">
        <f t="shared" ca="1" si="252"/>
        <v>315.26677583275858</v>
      </c>
      <c r="R1079" s="301">
        <f t="shared" ca="1" si="253"/>
        <v>309.47389377969063</v>
      </c>
      <c r="S1079" s="50"/>
      <c r="T1079" s="292"/>
      <c r="U1079" s="265"/>
      <c r="V1079" s="292">
        <f t="shared" ca="1" si="254"/>
        <v>312.37033480622461</v>
      </c>
      <c r="W1079" s="241">
        <f t="shared" ca="1" si="255"/>
        <v>2.4996601937754122</v>
      </c>
      <c r="X1079" s="351">
        <f t="shared" ca="1" si="256"/>
        <v>6.2483010843453313</v>
      </c>
      <c r="Y1079" s="50">
        <f t="shared" ca="1" si="246"/>
        <v>1.4776717488424918</v>
      </c>
      <c r="Z1079" s="265">
        <f t="shared" ca="1" si="257"/>
        <v>316.34766674884253</v>
      </c>
      <c r="AA1079" s="265">
        <f t="shared" ca="1" si="258"/>
        <v>313.39232325115751</v>
      </c>
      <c r="AB1079" s="292"/>
      <c r="AC1079" s="37"/>
      <c r="AD1079" s="50"/>
      <c r="AE1079" s="228"/>
      <c r="AF1079" s="50"/>
      <c r="AG1079" s="50"/>
      <c r="AH1079" s="228"/>
      <c r="AI1079" s="50"/>
      <c r="AJ1079" s="50"/>
      <c r="AK1079" s="50"/>
      <c r="AL1079" s="68"/>
      <c r="AM1079" s="246"/>
      <c r="AN1079" s="241"/>
      <c r="AO1079" s="68"/>
      <c r="AP1079" s="68"/>
      <c r="AQ1079" s="241"/>
      <c r="AR1079" s="241"/>
      <c r="AS1079" s="228"/>
      <c r="AT1079" s="194"/>
      <c r="AU1079" s="37"/>
      <c r="AV1079" s="68"/>
      <c r="AW1079" s="228"/>
      <c r="AX1079" s="241"/>
      <c r="AY1079" s="38"/>
      <c r="AZ1079" s="38"/>
      <c r="BA1079" s="55"/>
      <c r="BB1079" s="55"/>
      <c r="BC1079" s="3">
        <f t="shared" ca="1" si="259"/>
        <v>48927000</v>
      </c>
      <c r="BD1079" s="3" t="e">
        <f t="shared" ca="1" si="260"/>
        <v>#N/A</v>
      </c>
      <c r="BE1079" s="132"/>
      <c r="BF1079" s="132"/>
      <c r="BG1079" s="125"/>
      <c r="BI1079" s="68"/>
      <c r="BZ1079" s="237"/>
      <c r="CD1079" s="237"/>
      <c r="CG1079" s="68"/>
      <c r="CH1079" s="237"/>
      <c r="CL1079" s="237"/>
    </row>
    <row r="1080" spans="1:90" x14ac:dyDescent="0.4">
      <c r="A1080">
        <v>1048</v>
      </c>
      <c r="B1080" s="47">
        <f ca="1">IF(A1080&gt;$A$8,"",OFFSET(InputPriceData!B$15,$A1080+$A$11,0,1,1))</f>
        <v>43804</v>
      </c>
      <c r="C1080" s="3">
        <f ca="1">IF(A1080&gt;$A$8,"",OFFSET(InputPriceData!G$15,CalculationsAndCharts!$A1080+$A$11,IF($C$5,8,0),1,1))</f>
        <v>40709000</v>
      </c>
      <c r="D1080" s="4">
        <f ca="1">IF(A1080&gt;$A$8,"",OFFSET(InputPriceData!C$15,CalculationsAndCharts!$A1080+$A$11,IF($C$5,8,0),1,1))</f>
        <v>312.23001099999999</v>
      </c>
      <c r="E1080" s="4">
        <f ca="1">IF(A1080&gt;$A$8,"",OFFSET(InputPriceData!D$15,CalculationsAndCharts!$A1080+$A$11,IF($C$5,8,0),1,1))</f>
        <v>312.25</v>
      </c>
      <c r="F1080" s="4">
        <f ca="1">IF(A1080&gt;$A$8,"",OFFSET(InputPriceData!E$15,CalculationsAndCharts!$A1080+$A$11,IF($C$5,8,0),1,1))</f>
        <v>310.57998700000002</v>
      </c>
      <c r="G1080" s="4">
        <f ca="1">IF(A1080&gt;$A$8,"",OFFSET(InputPriceData!F$15,CalculationsAndCharts!$A1080+$A$11,IF($C$5,8,0),1,1))</f>
        <v>312.01998900000001</v>
      </c>
      <c r="H1080" s="282">
        <f t="shared" ca="1" si="247"/>
        <v>312.25</v>
      </c>
      <c r="I1080" s="292">
        <f t="shared" ca="1" si="248"/>
        <v>310.57998700000002</v>
      </c>
      <c r="J1080" s="50">
        <f t="shared" ca="1" si="249"/>
        <v>1.6700129999999831</v>
      </c>
      <c r="K1080" s="282"/>
      <c r="L1080" s="282"/>
      <c r="M1080" s="292">
        <f t="shared" ca="1" si="250"/>
        <v>2.9677319504987025</v>
      </c>
      <c r="N1080" s="291"/>
      <c r="P1080" s="292">
        <f t="shared" ca="1" si="251"/>
        <v>311.89813661852179</v>
      </c>
      <c r="Q1080" s="301">
        <f t="shared" ca="1" si="252"/>
        <v>314.86586856902051</v>
      </c>
      <c r="R1080" s="301">
        <f t="shared" ca="1" si="253"/>
        <v>308.93040466802307</v>
      </c>
      <c r="S1080" s="50"/>
      <c r="T1080" s="292"/>
      <c r="U1080" s="265"/>
      <c r="V1080" s="292">
        <f t="shared" ca="1" si="254"/>
        <v>311.89813661852179</v>
      </c>
      <c r="W1080" s="241">
        <f t="shared" ca="1" si="255"/>
        <v>0.1218523814782202</v>
      </c>
      <c r="X1080" s="351">
        <f t="shared" ca="1" si="256"/>
        <v>1.48480028719137E-2</v>
      </c>
      <c r="Y1080" s="50">
        <f t="shared" ca="1" si="246"/>
        <v>1.3684177185758264</v>
      </c>
      <c r="Z1080" s="265">
        <f t="shared" ca="1" si="257"/>
        <v>313.38840671857582</v>
      </c>
      <c r="AA1080" s="265">
        <f t="shared" ca="1" si="258"/>
        <v>310.6515712814242</v>
      </c>
      <c r="AB1080" s="292"/>
      <c r="AC1080" s="37"/>
      <c r="AD1080" s="50"/>
      <c r="AE1080" s="228"/>
      <c r="AF1080" s="50"/>
      <c r="AG1080" s="50"/>
      <c r="AH1080" s="228"/>
      <c r="AI1080" s="50"/>
      <c r="AJ1080" s="50"/>
      <c r="AK1080" s="50"/>
      <c r="AL1080" s="68"/>
      <c r="AM1080" s="246"/>
      <c r="AN1080" s="241"/>
      <c r="AO1080" s="68"/>
      <c r="AP1080" s="68"/>
      <c r="AQ1080" s="241"/>
      <c r="AR1080" s="241"/>
      <c r="AS1080" s="228"/>
      <c r="AT1080" s="194"/>
      <c r="AU1080" s="37"/>
      <c r="AV1080" s="68"/>
      <c r="AW1080" s="228"/>
      <c r="AX1080" s="241"/>
      <c r="AY1080" s="38"/>
      <c r="AZ1080" s="38"/>
      <c r="BA1080" s="55"/>
      <c r="BB1080" s="55"/>
      <c r="BC1080" s="3">
        <f t="shared" ca="1" si="259"/>
        <v>40709000</v>
      </c>
      <c r="BD1080" s="3" t="e">
        <f t="shared" ca="1" si="260"/>
        <v>#N/A</v>
      </c>
      <c r="BE1080" s="132"/>
      <c r="BF1080" s="132"/>
      <c r="BG1080" s="125"/>
      <c r="BI1080" s="68"/>
      <c r="BZ1080" s="237"/>
      <c r="CD1080" s="237"/>
      <c r="CG1080" s="68"/>
      <c r="CH1080" s="237"/>
      <c r="CL1080" s="237"/>
    </row>
    <row r="1081" spans="1:90" x14ac:dyDescent="0.4">
      <c r="A1081">
        <v>1049</v>
      </c>
      <c r="B1081" s="47">
        <f ca="1">IF(A1081&gt;$A$8,"",OFFSET(InputPriceData!B$15,$A1081+$A$11,0,1,1))</f>
        <v>43803</v>
      </c>
      <c r="C1081" s="3">
        <f ca="1">IF(A1081&gt;$A$8,"",OFFSET(InputPriceData!G$15,CalculationsAndCharts!$A1081+$A$11,IF($C$5,8,0),1,1))</f>
        <v>49080000</v>
      </c>
      <c r="D1081" s="4">
        <f ca="1">IF(A1081&gt;$A$8,"",OFFSET(InputPriceData!C$15,CalculationsAndCharts!$A1081+$A$11,IF($C$5,8,0),1,1))</f>
        <v>310.70001200000002</v>
      </c>
      <c r="E1081" s="4">
        <f ca="1">IF(A1081&gt;$A$8,"",OFFSET(InputPriceData!D$15,CalculationsAndCharts!$A1081+$A$11,IF($C$5,8,0),1,1))</f>
        <v>312.11999500000002</v>
      </c>
      <c r="F1081" s="4">
        <f ca="1">IF(A1081&gt;$A$8,"",OFFSET(InputPriceData!E$15,CalculationsAndCharts!$A1081+$A$11,IF($C$5,8,0),1,1))</f>
        <v>310.32000699999998</v>
      </c>
      <c r="G1081" s="4">
        <f ca="1">IF(A1081&gt;$A$8,"",OFFSET(InputPriceData!F$15,CalculationsAndCharts!$A1081+$A$11,IF($C$5,8,0),1,1))</f>
        <v>311.459991</v>
      </c>
      <c r="H1081" s="282">
        <f t="shared" ca="1" si="247"/>
        <v>312.11999500000002</v>
      </c>
      <c r="I1081" s="292">
        <f t="shared" ca="1" si="248"/>
        <v>309.54998799999998</v>
      </c>
      <c r="J1081" s="50">
        <f t="shared" ca="1" si="249"/>
        <v>2.5700070000000323</v>
      </c>
      <c r="K1081" s="282"/>
      <c r="L1081" s="282"/>
      <c r="M1081" s="292">
        <f t="shared" ca="1" si="250"/>
        <v>3.1979661652830371</v>
      </c>
      <c r="N1081" s="291"/>
      <c r="P1081" s="292">
        <f t="shared" ca="1" si="251"/>
        <v>312.20096325162399</v>
      </c>
      <c r="Q1081" s="301">
        <f t="shared" ca="1" si="252"/>
        <v>315.39892941690704</v>
      </c>
      <c r="R1081" s="301">
        <f t="shared" ca="1" si="253"/>
        <v>309.00299708634094</v>
      </c>
      <c r="S1081" s="50"/>
      <c r="T1081" s="292"/>
      <c r="U1081" s="265"/>
      <c r="V1081" s="292">
        <f t="shared" ca="1" si="254"/>
        <v>312.20096325162399</v>
      </c>
      <c r="W1081" s="241">
        <f t="shared" ca="1" si="255"/>
        <v>-0.74097225162398672</v>
      </c>
      <c r="X1081" s="351">
        <f t="shared" ca="1" si="256"/>
        <v>0.54903987767672069</v>
      </c>
      <c r="Y1081" s="50">
        <f t="shared" ca="1" si="246"/>
        <v>1.3774765606225667</v>
      </c>
      <c r="Z1081" s="265">
        <f t="shared" ca="1" si="257"/>
        <v>312.83746756062254</v>
      </c>
      <c r="AA1081" s="265">
        <f t="shared" ca="1" si="258"/>
        <v>310.08251443937746</v>
      </c>
      <c r="AB1081" s="292"/>
      <c r="AC1081" s="37"/>
      <c r="AD1081" s="50"/>
      <c r="AE1081" s="228"/>
      <c r="AF1081" s="50"/>
      <c r="AG1081" s="50"/>
      <c r="AH1081" s="228"/>
      <c r="AI1081" s="50"/>
      <c r="AJ1081" s="50"/>
      <c r="AK1081" s="50"/>
      <c r="AL1081" s="68"/>
      <c r="AM1081" s="246"/>
      <c r="AN1081" s="241"/>
      <c r="AO1081" s="68"/>
      <c r="AP1081" s="68"/>
      <c r="AQ1081" s="241"/>
      <c r="AR1081" s="241"/>
      <c r="AS1081" s="228"/>
      <c r="AT1081" s="194"/>
      <c r="AU1081" s="37"/>
      <c r="AV1081" s="68"/>
      <c r="AW1081" s="228"/>
      <c r="AX1081" s="241"/>
      <c r="AY1081" s="38"/>
      <c r="AZ1081" s="38"/>
      <c r="BA1081" s="55"/>
      <c r="BB1081" s="55"/>
      <c r="BC1081" s="3">
        <f t="shared" ca="1" si="259"/>
        <v>49080000</v>
      </c>
      <c r="BD1081" s="3" t="e">
        <f t="shared" ca="1" si="260"/>
        <v>#N/A</v>
      </c>
      <c r="BE1081" s="132"/>
      <c r="BF1081" s="132"/>
      <c r="BG1081" s="125"/>
      <c r="BI1081" s="68"/>
      <c r="BZ1081" s="237"/>
      <c r="CD1081" s="237"/>
      <c r="CG1081" s="68"/>
      <c r="CH1081" s="237"/>
      <c r="CL1081" s="237"/>
    </row>
    <row r="1082" spans="1:90" x14ac:dyDescent="0.4">
      <c r="A1082">
        <v>1050</v>
      </c>
      <c r="B1082" s="47">
        <f ca="1">IF(A1082&gt;$A$8,"",OFFSET(InputPriceData!B$15,$A1082+$A$11,0,1,1))</f>
        <v>43802</v>
      </c>
      <c r="C1082" s="3">
        <f ca="1">IF(A1082&gt;$A$8,"",OFFSET(InputPriceData!G$15,CalculationsAndCharts!$A1082+$A$11,IF($C$5,8,0),1,1))</f>
        <v>73941700</v>
      </c>
      <c r="D1082" s="4">
        <f ca="1">IF(A1082&gt;$A$8,"",OFFSET(InputPriceData!C$15,CalculationsAndCharts!$A1082+$A$11,IF($C$5,8,0),1,1))</f>
        <v>308.64999399999999</v>
      </c>
      <c r="E1082" s="4">
        <f ca="1">IF(A1082&gt;$A$8,"",OFFSET(InputPriceData!D$15,CalculationsAndCharts!$A1082+$A$11,IF($C$5,8,0),1,1))</f>
        <v>309.64001500000001</v>
      </c>
      <c r="F1082" s="4">
        <f ca="1">IF(A1082&gt;$A$8,"",OFFSET(InputPriceData!E$15,CalculationsAndCharts!$A1082+$A$11,IF($C$5,8,0),1,1))</f>
        <v>307.13000499999998</v>
      </c>
      <c r="G1082" s="4">
        <f ca="1">IF(A1082&gt;$A$8,"",OFFSET(InputPriceData!F$15,CalculationsAndCharts!$A1082+$A$11,IF($C$5,8,0),1,1))</f>
        <v>309.54998799999998</v>
      </c>
      <c r="H1082" s="282">
        <f t="shared" ca="1" si="247"/>
        <v>311.64001500000001</v>
      </c>
      <c r="I1082" s="292">
        <f t="shared" ca="1" si="248"/>
        <v>307.13000499999998</v>
      </c>
      <c r="J1082" s="50">
        <f t="shared" ca="1" si="249"/>
        <v>4.5100100000000225</v>
      </c>
      <c r="K1082" s="282"/>
      <c r="L1082" s="282"/>
      <c r="M1082" s="292">
        <f t="shared" ca="1" si="250"/>
        <v>2.7174606632349154</v>
      </c>
      <c r="N1082" s="291"/>
      <c r="P1082" s="292">
        <f t="shared" ca="1" si="251"/>
        <v>313.23098321925431</v>
      </c>
      <c r="Q1082" s="301">
        <f t="shared" ca="1" si="252"/>
        <v>315.94844388248924</v>
      </c>
      <c r="R1082" s="301">
        <f t="shared" ca="1" si="253"/>
        <v>310.51352255601938</v>
      </c>
      <c r="S1082" s="50"/>
      <c r="T1082" s="292"/>
      <c r="U1082" s="265"/>
      <c r="V1082" s="292">
        <f t="shared" ca="1" si="254"/>
        <v>313.23098321925431</v>
      </c>
      <c r="W1082" s="241">
        <f t="shared" ca="1" si="255"/>
        <v>-3.6809952192543278</v>
      </c>
      <c r="X1082" s="351">
        <f t="shared" ca="1" si="256"/>
        <v>13.549725804173217</v>
      </c>
      <c r="Y1082" s="50">
        <f t="shared" ca="1" si="246"/>
        <v>1.3683219155488</v>
      </c>
      <c r="Z1082" s="265">
        <f t="shared" ca="1" si="257"/>
        <v>310.91830991554878</v>
      </c>
      <c r="AA1082" s="265">
        <f t="shared" ca="1" si="258"/>
        <v>308.18166608445119</v>
      </c>
      <c r="AB1082" s="292"/>
      <c r="AC1082" s="37"/>
      <c r="AD1082" s="50"/>
      <c r="AE1082" s="228"/>
      <c r="AF1082" s="50"/>
      <c r="AG1082" s="50"/>
      <c r="AH1082" s="228"/>
      <c r="AI1082" s="50"/>
      <c r="AJ1082" s="50"/>
      <c r="AK1082" s="50"/>
      <c r="AL1082" s="68"/>
      <c r="AM1082" s="246"/>
      <c r="AN1082" s="241"/>
      <c r="AO1082" s="68"/>
      <c r="AP1082" s="68"/>
      <c r="AQ1082" s="241"/>
      <c r="AR1082" s="241"/>
      <c r="AS1082" s="228"/>
      <c r="AT1082" s="194"/>
      <c r="AU1082" s="37"/>
      <c r="AV1082" s="68"/>
      <c r="AW1082" s="228"/>
      <c r="AX1082" s="241"/>
      <c r="AY1082" s="38"/>
      <c r="AZ1082" s="38"/>
      <c r="BA1082" s="55"/>
      <c r="BB1082" s="55"/>
      <c r="BC1082" s="3" t="e">
        <f t="shared" ca="1" si="259"/>
        <v>#N/A</v>
      </c>
      <c r="BD1082" s="3">
        <f t="shared" ca="1" si="260"/>
        <v>73941700</v>
      </c>
      <c r="BE1082" s="132"/>
      <c r="BF1082" s="132"/>
      <c r="BG1082" s="125"/>
      <c r="BI1082" s="68"/>
      <c r="BZ1082" s="237"/>
      <c r="CD1082" s="237"/>
      <c r="CG1082" s="68"/>
      <c r="CH1082" s="237"/>
      <c r="CL1082" s="237"/>
    </row>
    <row r="1083" spans="1:90" x14ac:dyDescent="0.4">
      <c r="A1083">
        <v>1051</v>
      </c>
      <c r="B1083" s="47">
        <f ca="1">IF(A1083&gt;$A$8,"",OFFSET(InputPriceData!B$15,$A1083+$A$11,0,1,1))</f>
        <v>43801</v>
      </c>
      <c r="C1083" s="3">
        <f ca="1">IF(A1083&gt;$A$8,"",OFFSET(InputPriceData!G$15,CalculationsAndCharts!$A1083+$A$11,IF($C$5,8,0),1,1))</f>
        <v>75767800</v>
      </c>
      <c r="D1083" s="4">
        <f ca="1">IF(A1083&gt;$A$8,"",OFFSET(InputPriceData!C$15,CalculationsAndCharts!$A1083+$A$11,IF($C$5,8,0),1,1))</f>
        <v>314.58999599999999</v>
      </c>
      <c r="E1083" s="4">
        <f ca="1">IF(A1083&gt;$A$8,"",OFFSET(InputPriceData!D$15,CalculationsAndCharts!$A1083+$A$11,IF($C$5,8,0),1,1))</f>
        <v>314.66000400000001</v>
      </c>
      <c r="F1083" s="4">
        <f ca="1">IF(A1083&gt;$A$8,"",OFFSET(InputPriceData!E$15,CalculationsAndCharts!$A1083+$A$11,IF($C$5,8,0),1,1))</f>
        <v>311.17001299999998</v>
      </c>
      <c r="G1083" s="4">
        <f ca="1">IF(A1083&gt;$A$8,"",OFFSET(InputPriceData!F$15,CalculationsAndCharts!$A1083+$A$11,IF($C$5,8,0),1,1))</f>
        <v>311.64001500000001</v>
      </c>
      <c r="H1083" s="282">
        <f t="shared" ca="1" si="247"/>
        <v>314.66000400000001</v>
      </c>
      <c r="I1083" s="292">
        <f t="shared" ca="1" si="248"/>
        <v>311.17001299999998</v>
      </c>
      <c r="J1083" s="50">
        <f t="shared" ca="1" si="249"/>
        <v>3.4899910000000318</v>
      </c>
      <c r="K1083" s="282"/>
      <c r="L1083" s="282"/>
      <c r="M1083" s="292">
        <f t="shared" ca="1" si="250"/>
        <v>1.8406385275472001</v>
      </c>
      <c r="N1083" s="291"/>
      <c r="P1083" s="292">
        <f t="shared" ca="1" si="251"/>
        <v>314.45641170047224</v>
      </c>
      <c r="Q1083" s="301">
        <f t="shared" ca="1" si="252"/>
        <v>316.29705022801943</v>
      </c>
      <c r="R1083" s="301">
        <f t="shared" ca="1" si="253"/>
        <v>312.61577317292506</v>
      </c>
      <c r="S1083" s="50"/>
      <c r="T1083" s="292"/>
      <c r="U1083" s="265"/>
      <c r="V1083" s="292">
        <f t="shared" ca="1" si="254"/>
        <v>314.45641170047224</v>
      </c>
      <c r="W1083" s="241">
        <f t="shared" ca="1" si="255"/>
        <v>-2.8163967004722394</v>
      </c>
      <c r="X1083" s="351">
        <f t="shared" ca="1" si="256"/>
        <v>7.932090374430917</v>
      </c>
      <c r="Y1083" s="50">
        <f t="shared" ca="1" si="246"/>
        <v>1.1206029213297264</v>
      </c>
      <c r="Z1083" s="265">
        <f t="shared" ca="1" si="257"/>
        <v>312.76061792132975</v>
      </c>
      <c r="AA1083" s="265">
        <f t="shared" ca="1" si="258"/>
        <v>310.51941207867026</v>
      </c>
      <c r="AB1083" s="292"/>
      <c r="AC1083" s="37"/>
      <c r="AD1083" s="50"/>
      <c r="AE1083" s="228"/>
      <c r="AF1083" s="50"/>
      <c r="AG1083" s="50"/>
      <c r="AH1083" s="228"/>
      <c r="AI1083" s="50"/>
      <c r="AJ1083" s="50"/>
      <c r="AK1083" s="50"/>
      <c r="AL1083" s="68"/>
      <c r="AM1083" s="246"/>
      <c r="AN1083" s="241"/>
      <c r="AO1083" s="68"/>
      <c r="AP1083" s="68"/>
      <c r="AQ1083" s="241"/>
      <c r="AR1083" s="241"/>
      <c r="AS1083" s="228"/>
      <c r="AT1083" s="194"/>
      <c r="AU1083" s="37"/>
      <c r="AV1083" s="68"/>
      <c r="AW1083" s="228"/>
      <c r="AX1083" s="241"/>
      <c r="AY1083" s="38"/>
      <c r="AZ1083" s="38"/>
      <c r="BA1083" s="55"/>
      <c r="BB1083" s="55"/>
      <c r="BC1083" s="3" t="e">
        <f t="shared" ca="1" si="259"/>
        <v>#N/A</v>
      </c>
      <c r="BD1083" s="3">
        <f t="shared" ca="1" si="260"/>
        <v>75767800</v>
      </c>
      <c r="BE1083" s="132"/>
      <c r="BF1083" s="132"/>
      <c r="BG1083" s="125"/>
      <c r="BI1083" s="68"/>
      <c r="BZ1083" s="237"/>
      <c r="CD1083" s="237"/>
      <c r="CG1083" s="68"/>
      <c r="CH1083" s="237"/>
      <c r="CL1083" s="237"/>
    </row>
    <row r="1084" spans="1:90" x14ac:dyDescent="0.4">
      <c r="A1084">
        <v>1052</v>
      </c>
      <c r="B1084" s="47">
        <f ca="1">IF(A1084&gt;$A$8,"",OFFSET(InputPriceData!B$15,$A1084+$A$11,0,1,1))</f>
        <v>43798</v>
      </c>
      <c r="C1084" s="3">
        <f ca="1">IF(A1084&gt;$A$8,"",OFFSET(InputPriceData!G$15,CalculationsAndCharts!$A1084+$A$11,IF($C$5,8,0),1,1))</f>
        <v>36592700</v>
      </c>
      <c r="D1084" s="4">
        <f ca="1">IF(A1084&gt;$A$8,"",OFFSET(InputPriceData!C$15,CalculationsAndCharts!$A1084+$A$11,IF($C$5,8,0),1,1))</f>
        <v>314.85998499999999</v>
      </c>
      <c r="E1084" s="4">
        <f ca="1">IF(A1084&gt;$A$8,"",OFFSET(InputPriceData!D$15,CalculationsAndCharts!$A1084+$A$11,IF($C$5,8,0),1,1))</f>
        <v>315.13000499999998</v>
      </c>
      <c r="F1084" s="4">
        <f ca="1">IF(A1084&gt;$A$8,"",OFFSET(InputPriceData!E$15,CalculationsAndCharts!$A1084+$A$11,IF($C$5,8,0),1,1))</f>
        <v>314.05999800000001</v>
      </c>
      <c r="G1084" s="4">
        <f ca="1">IF(A1084&gt;$A$8,"",OFFSET(InputPriceData!F$15,CalculationsAndCharts!$A1084+$A$11,IF($C$5,8,0),1,1))</f>
        <v>314.30999800000001</v>
      </c>
      <c r="H1084" s="282">
        <f t="shared" ca="1" si="247"/>
        <v>315.48001099999999</v>
      </c>
      <c r="I1084" s="292">
        <f t="shared" ca="1" si="248"/>
        <v>314.05999800000001</v>
      </c>
      <c r="J1084" s="50">
        <f t="shared" ca="1" si="249"/>
        <v>1.4200129999999831</v>
      </c>
      <c r="K1084" s="282"/>
      <c r="L1084" s="282"/>
      <c r="M1084" s="292">
        <f t="shared" ca="1" si="250"/>
        <v>1.5083806243852345</v>
      </c>
      <c r="N1084" s="291"/>
      <c r="P1084" s="292">
        <f t="shared" ca="1" si="251"/>
        <v>314.70698074322274</v>
      </c>
      <c r="Q1084" s="301">
        <f t="shared" ca="1" si="252"/>
        <v>316.21536136760795</v>
      </c>
      <c r="R1084" s="301">
        <f t="shared" ca="1" si="253"/>
        <v>313.19860011883753</v>
      </c>
      <c r="S1084" s="50"/>
      <c r="T1084" s="292"/>
      <c r="U1084" s="265"/>
      <c r="V1084" s="292">
        <f t="shared" ca="1" si="254"/>
        <v>314.70698074322274</v>
      </c>
      <c r="W1084" s="241">
        <f t="shared" ca="1" si="255"/>
        <v>-0.39698274322273619</v>
      </c>
      <c r="X1084" s="351">
        <f t="shared" ca="1" si="256"/>
        <v>0.1575952984166489</v>
      </c>
      <c r="Y1084" s="50">
        <f t="shared" ca="1" si="246"/>
        <v>0.95695555690500789</v>
      </c>
      <c r="Z1084" s="265">
        <f t="shared" ca="1" si="257"/>
        <v>315.26695355690504</v>
      </c>
      <c r="AA1084" s="265">
        <f t="shared" ca="1" si="258"/>
        <v>313.35304244309498</v>
      </c>
      <c r="AB1084" s="292"/>
      <c r="AC1084" s="37"/>
      <c r="AD1084" s="50"/>
      <c r="AE1084" s="228"/>
      <c r="AF1084" s="50"/>
      <c r="AG1084" s="50"/>
      <c r="AH1084" s="228"/>
      <c r="AI1084" s="50"/>
      <c r="AJ1084" s="50"/>
      <c r="AK1084" s="50"/>
      <c r="AL1084" s="68"/>
      <c r="AM1084" s="246"/>
      <c r="AN1084" s="241"/>
      <c r="AO1084" s="68"/>
      <c r="AP1084" s="68"/>
      <c r="AQ1084" s="241"/>
      <c r="AR1084" s="241"/>
      <c r="AS1084" s="228"/>
      <c r="AT1084" s="194"/>
      <c r="AU1084" s="37"/>
      <c r="AV1084" s="68"/>
      <c r="AW1084" s="228"/>
      <c r="AX1084" s="241"/>
      <c r="AY1084" s="38"/>
      <c r="AZ1084" s="38"/>
      <c r="BA1084" s="55"/>
      <c r="BB1084" s="55"/>
      <c r="BC1084" s="3" t="e">
        <f t="shared" ca="1" si="259"/>
        <v>#N/A</v>
      </c>
      <c r="BD1084" s="3">
        <f t="shared" ca="1" si="260"/>
        <v>36592700</v>
      </c>
      <c r="BE1084" s="132"/>
      <c r="BF1084" s="132"/>
      <c r="BG1084" s="125"/>
      <c r="BI1084" s="68"/>
      <c r="BZ1084" s="237"/>
      <c r="CD1084" s="237"/>
      <c r="CG1084" s="68"/>
      <c r="CH1084" s="237"/>
      <c r="CL1084" s="237"/>
    </row>
    <row r="1085" spans="1:90" x14ac:dyDescent="0.4">
      <c r="A1085">
        <v>1053</v>
      </c>
      <c r="B1085" s="47">
        <f ca="1">IF(A1085&gt;$A$8,"",OFFSET(InputPriceData!B$15,$A1085+$A$11,0,1,1))</f>
        <v>43796</v>
      </c>
      <c r="C1085" s="3">
        <f ca="1">IF(A1085&gt;$A$8,"",OFFSET(InputPriceData!G$15,CalculationsAndCharts!$A1085+$A$11,IF($C$5,8,0),1,1))</f>
        <v>44444600</v>
      </c>
      <c r="D1085" s="4">
        <f ca="1">IF(A1085&gt;$A$8,"",OFFSET(InputPriceData!C$15,CalculationsAndCharts!$A1085+$A$11,IF($C$5,8,0),1,1))</f>
        <v>314.60998499999999</v>
      </c>
      <c r="E1085" s="4">
        <f ca="1">IF(A1085&gt;$A$8,"",OFFSET(InputPriceData!D$15,CalculationsAndCharts!$A1085+$A$11,IF($C$5,8,0),1,1))</f>
        <v>315.48001099999999</v>
      </c>
      <c r="F1085" s="4">
        <f ca="1">IF(A1085&gt;$A$8,"",OFFSET(InputPriceData!E$15,CalculationsAndCharts!$A1085+$A$11,IF($C$5,8,0),1,1))</f>
        <v>314.36999500000002</v>
      </c>
      <c r="G1085" s="4">
        <f ca="1">IF(A1085&gt;$A$8,"",OFFSET(InputPriceData!F$15,CalculationsAndCharts!$A1085+$A$11,IF($C$5,8,0),1,1))</f>
        <v>315.48001099999999</v>
      </c>
      <c r="H1085" s="282">
        <f t="shared" ca="1" si="247"/>
        <v>315.48001099999999</v>
      </c>
      <c r="I1085" s="292">
        <f t="shared" ca="1" si="248"/>
        <v>314.07998700000002</v>
      </c>
      <c r="J1085" s="50">
        <f t="shared" ca="1" si="249"/>
        <v>1.4000239999999735</v>
      </c>
      <c r="K1085" s="282"/>
      <c r="L1085" s="282"/>
      <c r="M1085" s="292">
        <f t="shared" ca="1" si="250"/>
        <v>1.6269875570281274</v>
      </c>
      <c r="N1085" s="291"/>
      <c r="P1085" s="292">
        <f t="shared" ca="1" si="251"/>
        <v>313.92876816583913</v>
      </c>
      <c r="Q1085" s="301">
        <f t="shared" ca="1" si="252"/>
        <v>315.55575572286727</v>
      </c>
      <c r="R1085" s="301">
        <f t="shared" ca="1" si="253"/>
        <v>312.30178060881099</v>
      </c>
      <c r="S1085" s="50"/>
      <c r="T1085" s="292"/>
      <c r="U1085" s="265"/>
      <c r="V1085" s="292">
        <f t="shared" ca="1" si="254"/>
        <v>313.92876816583913</v>
      </c>
      <c r="W1085" s="241">
        <f t="shared" ca="1" si="255"/>
        <v>1.5512428341608597</v>
      </c>
      <c r="X1085" s="351">
        <f t="shared" ca="1" si="256"/>
        <v>2.4063543305354167</v>
      </c>
      <c r="Y1085" s="50">
        <f t="shared" ca="1" si="246"/>
        <v>0.98419220258425666</v>
      </c>
      <c r="Z1085" s="265">
        <f t="shared" ca="1" si="257"/>
        <v>316.46420320258426</v>
      </c>
      <c r="AA1085" s="265">
        <f t="shared" ca="1" si="258"/>
        <v>314.49581879741572</v>
      </c>
      <c r="AB1085" s="292"/>
      <c r="AC1085" s="37"/>
      <c r="AD1085" s="50"/>
      <c r="AE1085" s="228"/>
      <c r="AF1085" s="50"/>
      <c r="AG1085" s="50"/>
      <c r="AH1085" s="228"/>
      <c r="AI1085" s="50"/>
      <c r="AJ1085" s="50"/>
      <c r="AK1085" s="50"/>
      <c r="AL1085" s="68"/>
      <c r="AM1085" s="246"/>
      <c r="AN1085" s="241"/>
      <c r="AO1085" s="68"/>
      <c r="AP1085" s="68"/>
      <c r="AQ1085" s="241"/>
      <c r="AR1085" s="241"/>
      <c r="AS1085" s="228"/>
      <c r="AT1085" s="194"/>
      <c r="AU1085" s="37"/>
      <c r="AV1085" s="68"/>
      <c r="AW1085" s="228"/>
      <c r="AX1085" s="241"/>
      <c r="AY1085" s="38"/>
      <c r="AZ1085" s="38"/>
      <c r="BA1085" s="55"/>
      <c r="BB1085" s="55"/>
      <c r="BC1085" s="3">
        <f t="shared" ca="1" si="259"/>
        <v>44444600</v>
      </c>
      <c r="BD1085" s="3" t="e">
        <f t="shared" ca="1" si="260"/>
        <v>#N/A</v>
      </c>
      <c r="BE1085" s="132"/>
      <c r="BF1085" s="132"/>
      <c r="BG1085" s="125"/>
      <c r="BI1085" s="68"/>
      <c r="BZ1085" s="237"/>
      <c r="CD1085" s="237"/>
      <c r="CG1085" s="68"/>
      <c r="CH1085" s="237"/>
      <c r="CL1085" s="237"/>
    </row>
    <row r="1086" spans="1:90" x14ac:dyDescent="0.4">
      <c r="A1086">
        <v>1054</v>
      </c>
      <c r="B1086" s="47">
        <f ca="1">IF(A1086&gt;$A$8,"",OFFSET(InputPriceData!B$15,$A1086+$A$11,0,1,1))</f>
        <v>43795</v>
      </c>
      <c r="C1086" s="3">
        <f ca="1">IF(A1086&gt;$A$8,"",OFFSET(InputPriceData!G$15,CalculationsAndCharts!$A1086+$A$11,IF($C$5,8,0),1,1))</f>
        <v>37569000</v>
      </c>
      <c r="D1086" s="4">
        <f ca="1">IF(A1086&gt;$A$8,"",OFFSET(InputPriceData!C$15,CalculationsAndCharts!$A1086+$A$11,IF($C$5,8,0),1,1))</f>
        <v>313.41000400000001</v>
      </c>
      <c r="E1086" s="4">
        <f ca="1">IF(A1086&gt;$A$8,"",OFFSET(InputPriceData!D$15,CalculationsAndCharts!$A1086+$A$11,IF($C$5,8,0),1,1))</f>
        <v>314.27999899999998</v>
      </c>
      <c r="F1086" s="4">
        <f ca="1">IF(A1086&gt;$A$8,"",OFFSET(InputPriceData!E$15,CalculationsAndCharts!$A1086+$A$11,IF($C$5,8,0),1,1))</f>
        <v>313.05999800000001</v>
      </c>
      <c r="G1086" s="4">
        <f ca="1">IF(A1086&gt;$A$8,"",OFFSET(InputPriceData!F$15,CalculationsAndCharts!$A1086+$A$11,IF($C$5,8,0),1,1))</f>
        <v>314.07998700000002</v>
      </c>
      <c r="H1086" s="282">
        <f t="shared" ca="1" si="247"/>
        <v>314.27999899999998</v>
      </c>
      <c r="I1086" s="292">
        <f t="shared" ca="1" si="248"/>
        <v>313.05999800000001</v>
      </c>
      <c r="J1086" s="50">
        <f t="shared" ca="1" si="249"/>
        <v>1.2200009999999679</v>
      </c>
      <c r="K1086" s="282"/>
      <c r="L1086" s="282"/>
      <c r="M1086" s="292">
        <f t="shared" ca="1" si="250"/>
        <v>1.8349665836416629</v>
      </c>
      <c r="N1086" s="291"/>
      <c r="P1086" s="292">
        <f t="shared" ca="1" si="251"/>
        <v>312.89160218435734</v>
      </c>
      <c r="Q1086" s="301">
        <f t="shared" ca="1" si="252"/>
        <v>314.72656876799903</v>
      </c>
      <c r="R1086" s="301">
        <f t="shared" ca="1" si="253"/>
        <v>311.05663560071565</v>
      </c>
      <c r="S1086" s="50"/>
      <c r="T1086" s="292"/>
      <c r="U1086" s="265"/>
      <c r="V1086" s="292">
        <f t="shared" ca="1" si="254"/>
        <v>312.89160218435734</v>
      </c>
      <c r="W1086" s="241">
        <f t="shared" ca="1" si="255"/>
        <v>1.1883848156426779</v>
      </c>
      <c r="X1086" s="351">
        <f t="shared" ca="1" si="256"/>
        <v>1.4122584700500818</v>
      </c>
      <c r="Y1086" s="50">
        <f t="shared" ca="1" si="246"/>
        <v>0.92188517452535579</v>
      </c>
      <c r="Z1086" s="265">
        <f t="shared" ca="1" si="257"/>
        <v>315.00187217452537</v>
      </c>
      <c r="AA1086" s="265">
        <f t="shared" ca="1" si="258"/>
        <v>313.15810182547466</v>
      </c>
      <c r="AB1086" s="292"/>
      <c r="AC1086" s="37"/>
      <c r="AD1086" s="50"/>
      <c r="AE1086" s="228"/>
      <c r="AF1086" s="50"/>
      <c r="AG1086" s="50"/>
      <c r="AH1086" s="228"/>
      <c r="AI1086" s="50"/>
      <c r="AJ1086" s="50"/>
      <c r="AK1086" s="50"/>
      <c r="AL1086" s="68"/>
      <c r="AM1086" s="246"/>
      <c r="AN1086" s="241"/>
      <c r="AO1086" s="68"/>
      <c r="AP1086" s="68"/>
      <c r="AQ1086" s="241"/>
      <c r="AR1086" s="241"/>
      <c r="AS1086" s="228"/>
      <c r="AT1086" s="194"/>
      <c r="AU1086" s="37"/>
      <c r="AV1086" s="68"/>
      <c r="AW1086" s="228"/>
      <c r="AX1086" s="241"/>
      <c r="AY1086" s="38"/>
      <c r="AZ1086" s="38"/>
      <c r="BA1086" s="55"/>
      <c r="BB1086" s="55"/>
      <c r="BC1086" s="3">
        <f t="shared" ca="1" si="259"/>
        <v>37569000</v>
      </c>
      <c r="BD1086" s="3" t="e">
        <f t="shared" ca="1" si="260"/>
        <v>#N/A</v>
      </c>
      <c r="BE1086" s="132"/>
      <c r="BF1086" s="132"/>
      <c r="BG1086" s="125"/>
      <c r="BI1086" s="68"/>
      <c r="BZ1086" s="237"/>
      <c r="CD1086" s="237"/>
      <c r="CG1086" s="68"/>
      <c r="CH1086" s="237"/>
      <c r="CL1086" s="237"/>
    </row>
    <row r="1087" spans="1:90" x14ac:dyDescent="0.4">
      <c r="A1087">
        <v>1055</v>
      </c>
      <c r="B1087" s="47">
        <f ca="1">IF(A1087&gt;$A$8,"",OFFSET(InputPriceData!B$15,$A1087+$A$11,0,1,1))</f>
        <v>43794</v>
      </c>
      <c r="C1087" s="3">
        <f ca="1">IF(A1087&gt;$A$8,"",OFFSET(InputPriceData!G$15,CalculationsAndCharts!$A1087+$A$11,IF($C$5,8,0),1,1))</f>
        <v>48647200</v>
      </c>
      <c r="D1087" s="4">
        <f ca="1">IF(A1087&gt;$A$8,"",OFFSET(InputPriceData!C$15,CalculationsAndCharts!$A1087+$A$11,IF($C$5,8,0),1,1))</f>
        <v>311.98001099999999</v>
      </c>
      <c r="E1087" s="4">
        <f ca="1">IF(A1087&gt;$A$8,"",OFFSET(InputPriceData!D$15,CalculationsAndCharts!$A1087+$A$11,IF($C$5,8,0),1,1))</f>
        <v>313.36999500000002</v>
      </c>
      <c r="F1087" s="4">
        <f ca="1">IF(A1087&gt;$A$8,"",OFFSET(InputPriceData!E$15,CalculationsAndCharts!$A1087+$A$11,IF($C$5,8,0),1,1))</f>
        <v>311.98001099999999</v>
      </c>
      <c r="G1087" s="4">
        <f ca="1">IF(A1087&gt;$A$8,"",OFFSET(InputPriceData!F$15,CalculationsAndCharts!$A1087+$A$11,IF($C$5,8,0),1,1))</f>
        <v>313.36999500000002</v>
      </c>
      <c r="H1087" s="282">
        <f t="shared" ca="1" si="247"/>
        <v>313.36999500000002</v>
      </c>
      <c r="I1087" s="292">
        <f t="shared" ca="1" si="248"/>
        <v>310.959991</v>
      </c>
      <c r="J1087" s="50">
        <f t="shared" ca="1" si="249"/>
        <v>2.4100040000000149</v>
      </c>
      <c r="K1087" s="282"/>
      <c r="L1087" s="282"/>
      <c r="M1087" s="292">
        <f t="shared" ca="1" si="250"/>
        <v>1.843266224131286</v>
      </c>
      <c r="N1087" s="291"/>
      <c r="P1087" s="292">
        <f t="shared" ca="1" si="251"/>
        <v>312.03208518703559</v>
      </c>
      <c r="Q1087" s="301">
        <f t="shared" ca="1" si="252"/>
        <v>313.87535141116689</v>
      </c>
      <c r="R1087" s="301">
        <f t="shared" ca="1" si="253"/>
        <v>310.18881896290429</v>
      </c>
      <c r="S1087" s="50"/>
      <c r="T1087" s="292"/>
      <c r="U1087" s="265"/>
      <c r="V1087" s="292">
        <f t="shared" ca="1" si="254"/>
        <v>312.03208518703559</v>
      </c>
      <c r="W1087" s="241">
        <f t="shared" ca="1" si="255"/>
        <v>1.3379098129644262</v>
      </c>
      <c r="X1087" s="351">
        <f t="shared" ca="1" si="256"/>
        <v>1.7900026676265059</v>
      </c>
      <c r="Y1087" s="50">
        <f t="shared" ca="1" si="246"/>
        <v>0.88277380609068989</v>
      </c>
      <c r="Z1087" s="265">
        <f t="shared" ca="1" si="257"/>
        <v>314.25276880609073</v>
      </c>
      <c r="AA1087" s="265">
        <f t="shared" ca="1" si="258"/>
        <v>312.48722119390931</v>
      </c>
      <c r="AB1087" s="292"/>
      <c r="AC1087" s="37"/>
      <c r="AD1087" s="50"/>
      <c r="AE1087" s="228"/>
      <c r="AF1087" s="50"/>
      <c r="AG1087" s="50"/>
      <c r="AH1087" s="228"/>
      <c r="AI1087" s="50"/>
      <c r="AJ1087" s="50"/>
      <c r="AK1087" s="50"/>
      <c r="AL1087" s="68"/>
      <c r="AM1087" s="246"/>
      <c r="AN1087" s="241"/>
      <c r="AO1087" s="68"/>
      <c r="AP1087" s="68"/>
      <c r="AQ1087" s="241"/>
      <c r="AR1087" s="241"/>
      <c r="AS1087" s="228"/>
      <c r="AT1087" s="194"/>
      <c r="AU1087" s="37"/>
      <c r="AV1087" s="68"/>
      <c r="AW1087" s="228"/>
      <c r="AX1087" s="241"/>
      <c r="AY1087" s="38"/>
      <c r="AZ1087" s="38"/>
      <c r="BA1087" s="55"/>
      <c r="BB1087" s="55"/>
      <c r="BC1087" s="3">
        <f t="shared" ca="1" si="259"/>
        <v>48647200</v>
      </c>
      <c r="BD1087" s="3" t="e">
        <f t="shared" ca="1" si="260"/>
        <v>#N/A</v>
      </c>
      <c r="BE1087" s="132"/>
      <c r="BF1087" s="132"/>
      <c r="BG1087" s="125"/>
      <c r="BI1087" s="68"/>
      <c r="BZ1087" s="237"/>
      <c r="CD1087" s="237"/>
      <c r="CG1087" s="68"/>
      <c r="CH1087" s="237"/>
      <c r="CL1087" s="237"/>
    </row>
    <row r="1088" spans="1:90" x14ac:dyDescent="0.4">
      <c r="A1088">
        <v>1056</v>
      </c>
      <c r="B1088" s="47">
        <f ca="1">IF(A1088&gt;$A$8,"",OFFSET(InputPriceData!B$15,$A1088+$A$11,0,1,1))</f>
        <v>43791</v>
      </c>
      <c r="C1088" s="3">
        <f ca="1">IF(A1088&gt;$A$8,"",OFFSET(InputPriceData!G$15,CalculationsAndCharts!$A1088+$A$11,IF($C$5,8,0),1,1))</f>
        <v>44850200</v>
      </c>
      <c r="D1088" s="4">
        <f ca="1">IF(A1088&gt;$A$8,"",OFFSET(InputPriceData!C$15,CalculationsAndCharts!$A1088+$A$11,IF($C$5,8,0),1,1))</f>
        <v>311.08999599999999</v>
      </c>
      <c r="E1088" s="4">
        <f ca="1">IF(A1088&gt;$A$8,"",OFFSET(InputPriceData!D$15,CalculationsAndCharts!$A1088+$A$11,IF($C$5,8,0),1,1))</f>
        <v>311.23998999999998</v>
      </c>
      <c r="F1088" s="4">
        <f ca="1">IF(A1088&gt;$A$8,"",OFFSET(InputPriceData!E$15,CalculationsAndCharts!$A1088+$A$11,IF($C$5,8,0),1,1))</f>
        <v>309.85000600000001</v>
      </c>
      <c r="G1088" s="4">
        <f ca="1">IF(A1088&gt;$A$8,"",OFFSET(InputPriceData!F$15,CalculationsAndCharts!$A1088+$A$11,IF($C$5,8,0),1,1))</f>
        <v>310.959991</v>
      </c>
      <c r="H1088" s="282">
        <f t="shared" ca="1" si="247"/>
        <v>311.23998999999998</v>
      </c>
      <c r="I1088" s="292">
        <f t="shared" ca="1" si="248"/>
        <v>309.85000600000001</v>
      </c>
      <c r="J1088" s="50">
        <f t="shared" ca="1" si="249"/>
        <v>1.3899839999999699</v>
      </c>
      <c r="K1088" s="282"/>
      <c r="L1088" s="282"/>
      <c r="M1088" s="292">
        <f t="shared" ca="1" si="250"/>
        <v>1.810427515486752</v>
      </c>
      <c r="N1088" s="291"/>
      <c r="P1088" s="292">
        <f t="shared" ca="1" si="251"/>
        <v>311.67680529869313</v>
      </c>
      <c r="Q1088" s="301">
        <f t="shared" ca="1" si="252"/>
        <v>313.48723281417989</v>
      </c>
      <c r="R1088" s="301">
        <f t="shared" ca="1" si="253"/>
        <v>309.86637778320636</v>
      </c>
      <c r="S1088" s="50"/>
      <c r="T1088" s="292"/>
      <c r="U1088" s="265"/>
      <c r="V1088" s="292">
        <f t="shared" ca="1" si="254"/>
        <v>311.67680529869313</v>
      </c>
      <c r="W1088" s="241">
        <f t="shared" ca="1" si="255"/>
        <v>-0.71681429869312296</v>
      </c>
      <c r="X1088" s="351">
        <f t="shared" ca="1" si="256"/>
        <v>0.51382273881091367</v>
      </c>
      <c r="Y1088" s="50">
        <f t="shared" ca="1" si="246"/>
        <v>0.85665904842937612</v>
      </c>
      <c r="Z1088" s="265">
        <f t="shared" ca="1" si="257"/>
        <v>311.81665004842938</v>
      </c>
      <c r="AA1088" s="265">
        <f t="shared" ca="1" si="258"/>
        <v>310.10333195157062</v>
      </c>
      <c r="AB1088" s="292"/>
      <c r="AC1088" s="37"/>
      <c r="AD1088" s="50"/>
      <c r="AE1088" s="228"/>
      <c r="AF1088" s="50"/>
      <c r="AG1088" s="50"/>
      <c r="AH1088" s="228"/>
      <c r="AI1088" s="50"/>
      <c r="AJ1088" s="50"/>
      <c r="AK1088" s="50"/>
      <c r="AL1088" s="68"/>
      <c r="AM1088" s="246"/>
      <c r="AN1088" s="241"/>
      <c r="AO1088" s="68"/>
      <c r="AP1088" s="68"/>
      <c r="AQ1088" s="241"/>
      <c r="AR1088" s="241"/>
      <c r="AS1088" s="228"/>
      <c r="AT1088" s="194"/>
      <c r="AU1088" s="37"/>
      <c r="AV1088" s="68"/>
      <c r="AW1088" s="228"/>
      <c r="AX1088" s="241"/>
      <c r="AY1088" s="38"/>
      <c r="AZ1088" s="38"/>
      <c r="BA1088" s="55"/>
      <c r="BB1088" s="55"/>
      <c r="BC1088" s="3">
        <f t="shared" ca="1" si="259"/>
        <v>44850200</v>
      </c>
      <c r="BD1088" s="3" t="e">
        <f t="shared" ca="1" si="260"/>
        <v>#N/A</v>
      </c>
      <c r="BE1088" s="132"/>
      <c r="BF1088" s="132"/>
      <c r="BG1088" s="125"/>
      <c r="BI1088" s="68"/>
      <c r="BZ1088" s="237"/>
      <c r="CD1088" s="237"/>
      <c r="CG1088" s="68"/>
      <c r="CH1088" s="237"/>
      <c r="CL1088" s="237"/>
    </row>
    <row r="1089" spans="1:90" x14ac:dyDescent="0.4">
      <c r="A1089">
        <v>1057</v>
      </c>
      <c r="B1089" s="47">
        <f ca="1">IF(A1089&gt;$A$8,"",OFFSET(InputPriceData!B$15,$A1089+$A$11,0,1,1))</f>
        <v>43790</v>
      </c>
      <c r="C1089" s="3">
        <f ca="1">IF(A1089&gt;$A$8,"",OFFSET(InputPriceData!G$15,CalculationsAndCharts!$A1089+$A$11,IF($C$5,8,0),1,1))</f>
        <v>54664700</v>
      </c>
      <c r="D1089" s="4">
        <f ca="1">IF(A1089&gt;$A$8,"",OFFSET(InputPriceData!C$15,CalculationsAndCharts!$A1089+$A$11,IF($C$5,8,0),1,1))</f>
        <v>310.89001500000001</v>
      </c>
      <c r="E1089" s="4">
        <f ca="1">IF(A1089&gt;$A$8,"",OFFSET(InputPriceData!D$15,CalculationsAndCharts!$A1089+$A$11,IF($C$5,8,0),1,1))</f>
        <v>311.01001000000002</v>
      </c>
      <c r="F1089" s="4">
        <f ca="1">IF(A1089&gt;$A$8,"",OFFSET(InputPriceData!E$15,CalculationsAndCharts!$A1089+$A$11,IF($C$5,8,0),1,1))</f>
        <v>309.39001500000001</v>
      </c>
      <c r="G1089" s="4">
        <f ca="1">IF(A1089&gt;$A$8,"",OFFSET(InputPriceData!F$15,CalculationsAndCharts!$A1089+$A$11,IF($C$5,8,0),1,1))</f>
        <v>310.26998900000001</v>
      </c>
      <c r="H1089" s="282">
        <f t="shared" ca="1" si="247"/>
        <v>311.01001000000002</v>
      </c>
      <c r="I1089" s="292">
        <f t="shared" ca="1" si="248"/>
        <v>309.39001500000001</v>
      </c>
      <c r="J1089" s="50">
        <f t="shared" ca="1" si="249"/>
        <v>1.6199950000000172</v>
      </c>
      <c r="K1089" s="282"/>
      <c r="L1089" s="282"/>
      <c r="M1089" s="292">
        <f t="shared" ca="1" si="250"/>
        <v>1.9668406462811536</v>
      </c>
      <c r="N1089" s="291"/>
      <c r="P1089" s="292">
        <f t="shared" ca="1" si="251"/>
        <v>311.95436668103787</v>
      </c>
      <c r="Q1089" s="301">
        <f t="shared" ca="1" si="252"/>
        <v>313.921207327319</v>
      </c>
      <c r="R1089" s="301">
        <f t="shared" ca="1" si="253"/>
        <v>309.98752603475674</v>
      </c>
      <c r="S1089" s="50"/>
      <c r="T1089" s="292"/>
      <c r="U1089" s="265"/>
      <c r="V1089" s="292">
        <f t="shared" ca="1" si="254"/>
        <v>311.95436668103787</v>
      </c>
      <c r="W1089" s="241">
        <f t="shared" ca="1" si="255"/>
        <v>-1.6843776810378586</v>
      </c>
      <c r="X1089" s="351">
        <f t="shared" ca="1" si="256"/>
        <v>2.837128172378474</v>
      </c>
      <c r="Y1089" s="50">
        <f t="shared" ca="1" si="246"/>
        <v>0.84177188433961492</v>
      </c>
      <c r="Z1089" s="265">
        <f t="shared" ca="1" si="257"/>
        <v>311.11176088433962</v>
      </c>
      <c r="AA1089" s="265">
        <f t="shared" ca="1" si="258"/>
        <v>309.4282171156604</v>
      </c>
      <c r="AB1089" s="292"/>
      <c r="AC1089" s="37"/>
      <c r="AD1089" s="50"/>
      <c r="AE1089" s="228"/>
      <c r="AF1089" s="50"/>
      <c r="AG1089" s="50"/>
      <c r="AH1089" s="228"/>
      <c r="AI1089" s="50"/>
      <c r="AJ1089" s="50"/>
      <c r="AK1089" s="50"/>
      <c r="AL1089" s="68"/>
      <c r="AM1089" s="246"/>
      <c r="AN1089" s="241"/>
      <c r="AO1089" s="68"/>
      <c r="AP1089" s="68"/>
      <c r="AQ1089" s="241"/>
      <c r="AR1089" s="241"/>
      <c r="AS1089" s="228"/>
      <c r="AT1089" s="194"/>
      <c r="AU1089" s="37"/>
      <c r="AV1089" s="68"/>
      <c r="AW1089" s="228"/>
      <c r="AX1089" s="241"/>
      <c r="AY1089" s="38"/>
      <c r="AZ1089" s="38"/>
      <c r="BA1089" s="55"/>
      <c r="BB1089" s="55"/>
      <c r="BC1089" s="3" t="e">
        <f t="shared" ca="1" si="259"/>
        <v>#N/A</v>
      </c>
      <c r="BD1089" s="3">
        <f t="shared" ca="1" si="260"/>
        <v>54664700</v>
      </c>
      <c r="BE1089" s="132"/>
      <c r="BF1089" s="132"/>
      <c r="BG1089" s="125"/>
      <c r="BI1089" s="68"/>
      <c r="BZ1089" s="237"/>
      <c r="CD1089" s="237"/>
      <c r="CG1089" s="68"/>
      <c r="CH1089" s="237"/>
      <c r="CL1089" s="237"/>
    </row>
    <row r="1090" spans="1:90" x14ac:dyDescent="0.4">
      <c r="A1090">
        <v>1058</v>
      </c>
      <c r="B1090" s="47">
        <f ca="1">IF(A1090&gt;$A$8,"",OFFSET(InputPriceData!B$15,$A1090+$A$11,0,1,1))</f>
        <v>43789</v>
      </c>
      <c r="C1090" s="3">
        <f ca="1">IF(A1090&gt;$A$8,"",OFFSET(InputPriceData!G$15,CalculationsAndCharts!$A1090+$A$11,IF($C$5,8,0),1,1))</f>
        <v>79406200</v>
      </c>
      <c r="D1090" s="4">
        <f ca="1">IF(A1090&gt;$A$8,"",OFFSET(InputPriceData!C$15,CalculationsAndCharts!$A1090+$A$11,IF($C$5,8,0),1,1))</f>
        <v>311.27999899999998</v>
      </c>
      <c r="E1090" s="4">
        <f ca="1">IF(A1090&gt;$A$8,"",OFFSET(InputPriceData!D$15,CalculationsAndCharts!$A1090+$A$11,IF($C$5,8,0),1,1))</f>
        <v>311.85000600000001</v>
      </c>
      <c r="F1090" s="4">
        <f ca="1">IF(A1090&gt;$A$8,"",OFFSET(InputPriceData!E$15,CalculationsAndCharts!$A1090+$A$11,IF($C$5,8,0),1,1))</f>
        <v>309.05999800000001</v>
      </c>
      <c r="G1090" s="4">
        <f ca="1">IF(A1090&gt;$A$8,"",OFFSET(InputPriceData!F$15,CalculationsAndCharts!$A1090+$A$11,IF($C$5,8,0),1,1))</f>
        <v>310.76998900000001</v>
      </c>
      <c r="H1090" s="282">
        <f t="shared" ca="1" si="247"/>
        <v>311.92999300000002</v>
      </c>
      <c r="I1090" s="292">
        <f t="shared" ca="1" si="248"/>
        <v>309.05999800000001</v>
      </c>
      <c r="J1090" s="50">
        <f t="shared" ca="1" si="249"/>
        <v>2.8699950000000172</v>
      </c>
      <c r="K1090" s="282"/>
      <c r="L1090" s="282"/>
      <c r="M1090" s="292">
        <f t="shared" ca="1" si="250"/>
        <v>1.7855489962641755</v>
      </c>
      <c r="N1090" s="291"/>
      <c r="P1090" s="292">
        <f t="shared" ca="1" si="251"/>
        <v>312.26942097889986</v>
      </c>
      <c r="Q1090" s="301">
        <f t="shared" ca="1" si="252"/>
        <v>314.05496997516406</v>
      </c>
      <c r="R1090" s="301">
        <f t="shared" ca="1" si="253"/>
        <v>310.48387198263566</v>
      </c>
      <c r="S1090" s="50"/>
      <c r="T1090" s="292"/>
      <c r="U1090" s="265"/>
      <c r="V1090" s="292">
        <f t="shared" ca="1" si="254"/>
        <v>312.26942097889986</v>
      </c>
      <c r="W1090" s="241">
        <f t="shared" ca="1" si="255"/>
        <v>-1.4994319788998496</v>
      </c>
      <c r="X1090" s="351">
        <f t="shared" ca="1" si="256"/>
        <v>2.2482962593475189</v>
      </c>
      <c r="Y1090" s="50">
        <f t="shared" ca="1" si="246"/>
        <v>0.7670307956190785</v>
      </c>
      <c r="Z1090" s="265">
        <f t="shared" ca="1" si="257"/>
        <v>311.53701979561907</v>
      </c>
      <c r="AA1090" s="265">
        <f t="shared" ca="1" si="258"/>
        <v>310.00295820438095</v>
      </c>
      <c r="AB1090" s="292"/>
      <c r="AC1090" s="37"/>
      <c r="AD1090" s="50"/>
      <c r="AE1090" s="228"/>
      <c r="AF1090" s="50"/>
      <c r="AG1090" s="50"/>
      <c r="AH1090" s="228"/>
      <c r="AI1090" s="50"/>
      <c r="AJ1090" s="50"/>
      <c r="AK1090" s="50"/>
      <c r="AL1090" s="68"/>
      <c r="AM1090" s="246"/>
      <c r="AN1090" s="241"/>
      <c r="AO1090" s="68"/>
      <c r="AP1090" s="68"/>
      <c r="AQ1090" s="241"/>
      <c r="AR1090" s="241"/>
      <c r="AS1090" s="228"/>
      <c r="AT1090" s="194"/>
      <c r="AU1090" s="37"/>
      <c r="AV1090" s="68"/>
      <c r="AW1090" s="228"/>
      <c r="AX1090" s="241"/>
      <c r="AY1090" s="38"/>
      <c r="AZ1090" s="38"/>
      <c r="BA1090" s="55"/>
      <c r="BB1090" s="55"/>
      <c r="BC1090" s="3" t="e">
        <f t="shared" ca="1" si="259"/>
        <v>#N/A</v>
      </c>
      <c r="BD1090" s="3">
        <f t="shared" ca="1" si="260"/>
        <v>79406200</v>
      </c>
      <c r="BE1090" s="132"/>
      <c r="BF1090" s="132"/>
      <c r="BG1090" s="125"/>
      <c r="BI1090" s="68"/>
      <c r="BZ1090" s="237"/>
      <c r="CD1090" s="237"/>
      <c r="CG1090" s="68"/>
      <c r="CH1090" s="237"/>
      <c r="CL1090" s="237"/>
    </row>
    <row r="1091" spans="1:90" x14ac:dyDescent="0.4">
      <c r="A1091">
        <v>1059</v>
      </c>
      <c r="B1091" s="47">
        <f ca="1">IF(A1091&gt;$A$8,"",OFFSET(InputPriceData!B$15,$A1091+$A$11,0,1,1))</f>
        <v>43788</v>
      </c>
      <c r="C1091" s="3">
        <f ca="1">IF(A1091&gt;$A$8,"",OFFSET(InputPriceData!G$15,CalculationsAndCharts!$A1091+$A$11,IF($C$5,8,0),1,1))</f>
        <v>67804700</v>
      </c>
      <c r="D1091" s="4">
        <f ca="1">IF(A1091&gt;$A$8,"",OFFSET(InputPriceData!C$15,CalculationsAndCharts!$A1091+$A$11,IF($C$5,8,0),1,1))</f>
        <v>312.67999300000002</v>
      </c>
      <c r="E1091" s="4">
        <f ca="1">IF(A1091&gt;$A$8,"",OFFSET(InputPriceData!D$15,CalculationsAndCharts!$A1091+$A$11,IF($C$5,8,0),1,1))</f>
        <v>312.69000199999999</v>
      </c>
      <c r="F1091" s="4">
        <f ca="1">IF(A1091&gt;$A$8,"",OFFSET(InputPriceData!E$15,CalculationsAndCharts!$A1091+$A$11,IF($C$5,8,0),1,1))</f>
        <v>311.22000100000002</v>
      </c>
      <c r="G1091" s="4">
        <f ca="1">IF(A1091&gt;$A$8,"",OFFSET(InputPriceData!F$15,CalculationsAndCharts!$A1091+$A$11,IF($C$5,8,0),1,1))</f>
        <v>311.92999300000002</v>
      </c>
      <c r="H1091" s="282">
        <f t="shared" ca="1" si="247"/>
        <v>312.69000199999999</v>
      </c>
      <c r="I1091" s="292">
        <f t="shared" ca="1" si="248"/>
        <v>311.22000100000002</v>
      </c>
      <c r="J1091" s="50">
        <f t="shared" ca="1" si="249"/>
        <v>1.4700009999999679</v>
      </c>
      <c r="K1091" s="282"/>
      <c r="L1091" s="282"/>
      <c r="M1091" s="292">
        <f t="shared" ca="1" si="250"/>
        <v>1.5967959660561244</v>
      </c>
      <c r="N1091" s="291"/>
      <c r="P1091" s="292">
        <f t="shared" ca="1" si="251"/>
        <v>312.13206788432649</v>
      </c>
      <c r="Q1091" s="301">
        <f t="shared" ca="1" si="252"/>
        <v>313.7288638503826</v>
      </c>
      <c r="R1091" s="301">
        <f t="shared" ca="1" si="253"/>
        <v>310.53527191827038</v>
      </c>
      <c r="S1091" s="50"/>
      <c r="T1091" s="292"/>
      <c r="U1091" s="265"/>
      <c r="V1091" s="292">
        <f t="shared" ca="1" si="254"/>
        <v>312.13206788432649</v>
      </c>
      <c r="W1091" s="241">
        <f t="shared" ca="1" si="255"/>
        <v>-0.20207488432646414</v>
      </c>
      <c r="X1091" s="351">
        <f t="shared" ca="1" si="256"/>
        <v>4.0834258875553864E-2</v>
      </c>
      <c r="Y1091" s="50">
        <f t="shared" ca="1" si="246"/>
        <v>0.71370799002226137</v>
      </c>
      <c r="Z1091" s="265">
        <f t="shared" ca="1" si="257"/>
        <v>312.6437009900223</v>
      </c>
      <c r="AA1091" s="265">
        <f t="shared" ca="1" si="258"/>
        <v>311.21628500997775</v>
      </c>
      <c r="AB1091" s="292"/>
      <c r="AC1091" s="37"/>
      <c r="AD1091" s="50"/>
      <c r="AE1091" s="228"/>
      <c r="AF1091" s="50"/>
      <c r="AG1091" s="50"/>
      <c r="AH1091" s="228"/>
      <c r="AI1091" s="50"/>
      <c r="AJ1091" s="50"/>
      <c r="AK1091" s="50"/>
      <c r="AL1091" s="68"/>
      <c r="AM1091" s="246"/>
      <c r="AN1091" s="241"/>
      <c r="AO1091" s="68"/>
      <c r="AP1091" s="68"/>
      <c r="AQ1091" s="241"/>
      <c r="AR1091" s="241"/>
      <c r="AS1091" s="228"/>
      <c r="AT1091" s="194"/>
      <c r="AU1091" s="37"/>
      <c r="AV1091" s="68"/>
      <c r="AW1091" s="228"/>
      <c r="AX1091" s="241"/>
      <c r="AY1091" s="38"/>
      <c r="AZ1091" s="38"/>
      <c r="BA1091" s="55"/>
      <c r="BB1091" s="55"/>
      <c r="BC1091" s="3" t="e">
        <f t="shared" ca="1" si="259"/>
        <v>#N/A</v>
      </c>
      <c r="BD1091" s="3">
        <f t="shared" ca="1" si="260"/>
        <v>67804700</v>
      </c>
      <c r="BE1091" s="132"/>
      <c r="BF1091" s="132"/>
      <c r="BG1091" s="125"/>
      <c r="BI1091" s="68"/>
      <c r="BZ1091" s="237"/>
      <c r="CD1091" s="237"/>
      <c r="CG1091" s="68"/>
      <c r="CH1091" s="237"/>
      <c r="CL1091" s="237"/>
    </row>
    <row r="1092" spans="1:90" x14ac:dyDescent="0.4">
      <c r="A1092">
        <v>1060</v>
      </c>
      <c r="B1092" s="47">
        <f ca="1">IF(A1092&gt;$A$8,"",OFFSET(InputPriceData!B$15,$A1092+$A$11,0,1,1))</f>
        <v>43787</v>
      </c>
      <c r="C1092" s="3">
        <f ca="1">IF(A1092&gt;$A$8,"",OFFSET(InputPriceData!G$15,CalculationsAndCharts!$A1092+$A$11,IF($C$5,8,0),1,1))</f>
        <v>49228000</v>
      </c>
      <c r="D1092" s="4">
        <f ca="1">IF(A1092&gt;$A$8,"",OFFSET(InputPriceData!C$15,CalculationsAndCharts!$A1092+$A$11,IF($C$5,8,0),1,1))</f>
        <v>311.52999899999998</v>
      </c>
      <c r="E1092" s="4">
        <f ca="1">IF(A1092&gt;$A$8,"",OFFSET(InputPriceData!D$15,CalculationsAndCharts!$A1092+$A$11,IF($C$5,8,0),1,1))</f>
        <v>312.27999899999998</v>
      </c>
      <c r="F1092" s="4">
        <f ca="1">IF(A1092&gt;$A$8,"",OFFSET(InputPriceData!E$15,CalculationsAndCharts!$A1092+$A$11,IF($C$5,8,0),1,1))</f>
        <v>311.02999899999998</v>
      </c>
      <c r="G1092" s="4">
        <f ca="1">IF(A1092&gt;$A$8,"",OFFSET(InputPriceData!F$15,CalculationsAndCharts!$A1092+$A$11,IF($C$5,8,0),1,1))</f>
        <v>312.01998900000001</v>
      </c>
      <c r="H1092" s="282">
        <f t="shared" ca="1" si="247"/>
        <v>312.27999899999998</v>
      </c>
      <c r="I1092" s="292">
        <f t="shared" ca="1" si="248"/>
        <v>311.02999899999998</v>
      </c>
      <c r="J1092" s="50">
        <f t="shared" ca="1" si="249"/>
        <v>1.25</v>
      </c>
      <c r="K1092" s="282"/>
      <c r="L1092" s="282"/>
      <c r="M1092" s="292">
        <f t="shared" ca="1" si="250"/>
        <v>1.7762129801439712</v>
      </c>
      <c r="N1092" s="291"/>
      <c r="P1092" s="292">
        <f t="shared" ca="1" si="251"/>
        <v>311.51049516352992</v>
      </c>
      <c r="Q1092" s="301">
        <f t="shared" ca="1" si="252"/>
        <v>313.28670814367388</v>
      </c>
      <c r="R1092" s="301">
        <f t="shared" ca="1" si="253"/>
        <v>309.73428218338597</v>
      </c>
      <c r="S1092" s="50"/>
      <c r="T1092" s="292"/>
      <c r="U1092" s="265"/>
      <c r="V1092" s="292">
        <f t="shared" ca="1" si="254"/>
        <v>311.51049516352992</v>
      </c>
      <c r="W1092" s="241">
        <f t="shared" ca="1" si="255"/>
        <v>0.50949383647008517</v>
      </c>
      <c r="X1092" s="351">
        <f t="shared" ca="1" si="256"/>
        <v>0.25958396940100587</v>
      </c>
      <c r="Y1092" s="50">
        <f t="shared" ca="1" si="246"/>
        <v>0.78187411081124725</v>
      </c>
      <c r="Z1092" s="265">
        <f t="shared" ca="1" si="257"/>
        <v>312.80186311081127</v>
      </c>
      <c r="AA1092" s="265">
        <f t="shared" ca="1" si="258"/>
        <v>311.23811488918875</v>
      </c>
      <c r="AB1092" s="292"/>
      <c r="AC1092" s="37"/>
      <c r="AD1092" s="50"/>
      <c r="AE1092" s="228"/>
      <c r="AF1092" s="50"/>
      <c r="AG1092" s="50"/>
      <c r="AH1092" s="228"/>
      <c r="AI1092" s="50"/>
      <c r="AJ1092" s="50"/>
      <c r="AK1092" s="50"/>
      <c r="AL1092" s="68"/>
      <c r="AM1092" s="246"/>
      <c r="AN1092" s="241"/>
      <c r="AO1092" s="68"/>
      <c r="AP1092" s="68"/>
      <c r="AQ1092" s="241"/>
      <c r="AR1092" s="241"/>
      <c r="AS1092" s="228"/>
      <c r="AT1092" s="194"/>
      <c r="AU1092" s="37"/>
      <c r="AV1092" s="68"/>
      <c r="AW1092" s="228"/>
      <c r="AX1092" s="241"/>
      <c r="AY1092" s="38"/>
      <c r="AZ1092" s="38"/>
      <c r="BA1092" s="55"/>
      <c r="BB1092" s="55"/>
      <c r="BC1092" s="3">
        <f t="shared" ca="1" si="259"/>
        <v>49228000</v>
      </c>
      <c r="BD1092" s="3" t="e">
        <f t="shared" ca="1" si="260"/>
        <v>#N/A</v>
      </c>
      <c r="BE1092" s="132"/>
      <c r="BF1092" s="132"/>
      <c r="BG1092" s="125"/>
      <c r="BI1092" s="68"/>
      <c r="BZ1092" s="237"/>
      <c r="CD1092" s="237"/>
      <c r="CG1092" s="68"/>
      <c r="CH1092" s="237"/>
      <c r="CL1092" s="237"/>
    </row>
    <row r="1093" spans="1:90" x14ac:dyDescent="0.4">
      <c r="A1093">
        <v>1061</v>
      </c>
      <c r="B1093" s="47">
        <f ca="1">IF(A1093&gt;$A$8,"",OFFSET(InputPriceData!B$15,$A1093+$A$11,0,1,1))</f>
        <v>43784</v>
      </c>
      <c r="C1093" s="3">
        <f ca="1">IF(A1093&gt;$A$8,"",OFFSET(InputPriceData!G$15,CalculationsAndCharts!$A1093+$A$11,IF($C$5,8,0),1,1))</f>
        <v>62023600</v>
      </c>
      <c r="D1093" s="4">
        <f ca="1">IF(A1093&gt;$A$8,"",OFFSET(InputPriceData!C$15,CalculationsAndCharts!$A1093+$A$11,IF($C$5,8,0),1,1))</f>
        <v>311.01998900000001</v>
      </c>
      <c r="E1093" s="4">
        <f ca="1">IF(A1093&gt;$A$8,"",OFFSET(InputPriceData!D$15,CalculationsAndCharts!$A1093+$A$11,IF($C$5,8,0),1,1))</f>
        <v>311.83999599999999</v>
      </c>
      <c r="F1093" s="4">
        <f ca="1">IF(A1093&gt;$A$8,"",OFFSET(InputPriceData!E$15,CalculationsAndCharts!$A1093+$A$11,IF($C$5,8,0),1,1))</f>
        <v>310.26001000000002</v>
      </c>
      <c r="G1093" s="4">
        <f ca="1">IF(A1093&gt;$A$8,"",OFFSET(InputPriceData!F$15,CalculationsAndCharts!$A1093+$A$11,IF($C$5,8,0),1,1))</f>
        <v>311.790009</v>
      </c>
      <c r="H1093" s="282">
        <f t="shared" ca="1" si="247"/>
        <v>311.83999599999999</v>
      </c>
      <c r="I1093" s="292">
        <f t="shared" ca="1" si="248"/>
        <v>309.54998799999998</v>
      </c>
      <c r="J1093" s="50">
        <f t="shared" ca="1" si="249"/>
        <v>2.2900080000000003</v>
      </c>
      <c r="K1093" s="282"/>
      <c r="L1093" s="282"/>
      <c r="M1093" s="292">
        <f t="shared" ca="1" si="250"/>
        <v>1.8006463235899022</v>
      </c>
      <c r="N1093" s="291"/>
      <c r="P1093" s="292">
        <f t="shared" ca="1" si="251"/>
        <v>310.63335428904304</v>
      </c>
      <c r="Q1093" s="301">
        <f t="shared" ca="1" si="252"/>
        <v>312.43400061263293</v>
      </c>
      <c r="R1093" s="301">
        <f t="shared" ca="1" si="253"/>
        <v>308.83270796545315</v>
      </c>
      <c r="S1093" s="50"/>
      <c r="T1093" s="292"/>
      <c r="U1093" s="265"/>
      <c r="V1093" s="292">
        <f t="shared" ca="1" si="254"/>
        <v>310.63335428904304</v>
      </c>
      <c r="W1093" s="241">
        <f t="shared" ca="1" si="255"/>
        <v>1.1566547109569569</v>
      </c>
      <c r="X1093" s="351">
        <f t="shared" ca="1" si="256"/>
        <v>1.3378501203789215</v>
      </c>
      <c r="Y1093" s="50">
        <f t="shared" ca="1" si="246"/>
        <v>0.77370011236547498</v>
      </c>
      <c r="Z1093" s="265">
        <f t="shared" ca="1" si="257"/>
        <v>312.56370911236547</v>
      </c>
      <c r="AA1093" s="265">
        <f t="shared" ca="1" si="258"/>
        <v>311.01630888763452</v>
      </c>
      <c r="AB1093" s="292"/>
      <c r="AC1093" s="37"/>
      <c r="AD1093" s="50"/>
      <c r="AE1093" s="228"/>
      <c r="AF1093" s="50"/>
      <c r="AG1093" s="50"/>
      <c r="AH1093" s="228"/>
      <c r="AI1093" s="50"/>
      <c r="AJ1093" s="50"/>
      <c r="AK1093" s="50"/>
      <c r="AL1093" s="68"/>
      <c r="AM1093" s="246"/>
      <c r="AN1093" s="241"/>
      <c r="AO1093" s="68"/>
      <c r="AP1093" s="68"/>
      <c r="AQ1093" s="241"/>
      <c r="AR1093" s="241"/>
      <c r="AS1093" s="228"/>
      <c r="AT1093" s="194"/>
      <c r="AU1093" s="37"/>
      <c r="AV1093" s="68"/>
      <c r="AW1093" s="228"/>
      <c r="AX1093" s="241"/>
      <c r="AY1093" s="38"/>
      <c r="AZ1093" s="38"/>
      <c r="BA1093" s="55"/>
      <c r="BB1093" s="55"/>
      <c r="BC1093" s="3">
        <f t="shared" ca="1" si="259"/>
        <v>62023600</v>
      </c>
      <c r="BD1093" s="3" t="e">
        <f t="shared" ca="1" si="260"/>
        <v>#N/A</v>
      </c>
      <c r="BE1093" s="132"/>
      <c r="BF1093" s="132"/>
      <c r="BG1093" s="125"/>
      <c r="BI1093" s="68"/>
      <c r="BZ1093" s="237"/>
      <c r="CD1093" s="237"/>
      <c r="CG1093" s="68"/>
      <c r="CH1093" s="237"/>
      <c r="CL1093" s="237"/>
    </row>
    <row r="1094" spans="1:90" x14ac:dyDescent="0.4">
      <c r="A1094">
        <v>1062</v>
      </c>
      <c r="B1094" s="47">
        <f ca="1">IF(A1094&gt;$A$8,"",OFFSET(InputPriceData!B$15,$A1094+$A$11,0,1,1))</f>
        <v>43783</v>
      </c>
      <c r="C1094" s="3">
        <f ca="1">IF(A1094&gt;$A$8,"",OFFSET(InputPriceData!G$15,CalculationsAndCharts!$A1094+$A$11,IF($C$5,8,0),1,1))</f>
        <v>51219900</v>
      </c>
      <c r="D1094" s="4">
        <f ca="1">IF(A1094&gt;$A$8,"",OFFSET(InputPriceData!C$15,CalculationsAndCharts!$A1094+$A$11,IF($C$5,8,0),1,1))</f>
        <v>308.790009</v>
      </c>
      <c r="E1094" s="4">
        <f ca="1">IF(A1094&gt;$A$8,"",OFFSET(InputPriceData!D$15,CalculationsAndCharts!$A1094+$A$11,IF($C$5,8,0),1,1))</f>
        <v>309.64001500000001</v>
      </c>
      <c r="F1094" s="4">
        <f ca="1">IF(A1094&gt;$A$8,"",OFFSET(InputPriceData!E$15,CalculationsAndCharts!$A1094+$A$11,IF($C$5,8,0),1,1))</f>
        <v>308.08999599999999</v>
      </c>
      <c r="G1094" s="4">
        <f ca="1">IF(A1094&gt;$A$8,"",OFFSET(InputPriceData!F$15,CalculationsAndCharts!$A1094+$A$11,IF($C$5,8,0),1,1))</f>
        <v>309.54998799999998</v>
      </c>
      <c r="H1094" s="282">
        <f t="shared" ca="1" si="247"/>
        <v>309.64001500000001</v>
      </c>
      <c r="I1094" s="292">
        <f t="shared" ca="1" si="248"/>
        <v>308.08999599999999</v>
      </c>
      <c r="J1094" s="50">
        <f t="shared" ca="1" si="249"/>
        <v>1.5500190000000202</v>
      </c>
      <c r="K1094" s="282"/>
      <c r="L1094" s="282"/>
      <c r="M1094" s="292">
        <f t="shared" ca="1" si="250"/>
        <v>1.7603138149096429</v>
      </c>
      <c r="N1094" s="291"/>
      <c r="P1094" s="292">
        <f t="shared" ca="1" si="251"/>
        <v>310.03694991091697</v>
      </c>
      <c r="Q1094" s="301">
        <f t="shared" ca="1" si="252"/>
        <v>311.79726372582661</v>
      </c>
      <c r="R1094" s="301">
        <f t="shared" ca="1" si="253"/>
        <v>308.27663609600734</v>
      </c>
      <c r="S1094" s="50"/>
      <c r="T1094" s="292"/>
      <c r="U1094" s="265"/>
      <c r="V1094" s="292">
        <f t="shared" ca="1" si="254"/>
        <v>310.03694991091697</v>
      </c>
      <c r="W1094" s="241">
        <f t="shared" ca="1" si="255"/>
        <v>-0.48696191091698893</v>
      </c>
      <c r="X1094" s="351">
        <f t="shared" ca="1" si="256"/>
        <v>0.23713190268392545</v>
      </c>
      <c r="Y1094" s="50">
        <f t="shared" ca="1" si="246"/>
        <v>0.78672798292394341</v>
      </c>
      <c r="Z1094" s="265">
        <f t="shared" ca="1" si="257"/>
        <v>310.33671598292392</v>
      </c>
      <c r="AA1094" s="265">
        <f t="shared" ca="1" si="258"/>
        <v>308.76326001707605</v>
      </c>
      <c r="AB1094" s="292"/>
      <c r="AC1094" s="37"/>
      <c r="AD1094" s="50"/>
      <c r="AE1094" s="228"/>
      <c r="AF1094" s="50"/>
      <c r="AG1094" s="50"/>
      <c r="AH1094" s="228"/>
      <c r="AI1094" s="50"/>
      <c r="AJ1094" s="50"/>
      <c r="AK1094" s="50"/>
      <c r="AL1094" s="68"/>
      <c r="AM1094" s="246"/>
      <c r="AN1094" s="241"/>
      <c r="AO1094" s="68"/>
      <c r="AP1094" s="68"/>
      <c r="AQ1094" s="241"/>
      <c r="AR1094" s="241"/>
      <c r="AS1094" s="228"/>
      <c r="AT1094" s="194"/>
      <c r="AU1094" s="37"/>
      <c r="AV1094" s="68"/>
      <c r="AW1094" s="228"/>
      <c r="AX1094" s="241"/>
      <c r="AY1094" s="38"/>
      <c r="AZ1094" s="38"/>
      <c r="BA1094" s="55"/>
      <c r="BB1094" s="55"/>
      <c r="BC1094" s="3">
        <f t="shared" ca="1" si="259"/>
        <v>51219900</v>
      </c>
      <c r="BD1094" s="3" t="e">
        <f t="shared" ca="1" si="260"/>
        <v>#N/A</v>
      </c>
      <c r="BE1094" s="132"/>
      <c r="BF1094" s="132"/>
      <c r="BG1094" s="125"/>
      <c r="BI1094" s="68"/>
      <c r="BZ1094" s="237"/>
      <c r="CD1094" s="237"/>
      <c r="CG1094" s="68"/>
      <c r="CH1094" s="237"/>
      <c r="CL1094" s="237"/>
    </row>
    <row r="1095" spans="1:90" x14ac:dyDescent="0.4">
      <c r="A1095">
        <v>1063</v>
      </c>
      <c r="B1095" s="47">
        <f ca="1">IF(A1095&gt;$A$8,"",OFFSET(InputPriceData!B$15,$A1095+$A$11,0,1,1))</f>
        <v>43782</v>
      </c>
      <c r="C1095" s="3">
        <f ca="1">IF(A1095&gt;$A$8,"",OFFSET(InputPriceData!G$15,CalculationsAndCharts!$A1095+$A$11,IF($C$5,8,0),1,1))</f>
        <v>53917700</v>
      </c>
      <c r="D1095" s="4">
        <f ca="1">IF(A1095&gt;$A$8,"",OFFSET(InputPriceData!C$15,CalculationsAndCharts!$A1095+$A$11,IF($C$5,8,0),1,1))</f>
        <v>307.91000400000001</v>
      </c>
      <c r="E1095" s="4">
        <f ca="1">IF(A1095&gt;$A$8,"",OFFSET(InputPriceData!D$15,CalculationsAndCharts!$A1095+$A$11,IF($C$5,8,0),1,1))</f>
        <v>309.540009</v>
      </c>
      <c r="F1095" s="4">
        <f ca="1">IF(A1095&gt;$A$8,"",OFFSET(InputPriceData!E$15,CalculationsAndCharts!$A1095+$A$11,IF($C$5,8,0),1,1))</f>
        <v>307.66000400000001</v>
      </c>
      <c r="G1095" s="4">
        <f ca="1">IF(A1095&gt;$A$8,"",OFFSET(InputPriceData!F$15,CalculationsAndCharts!$A1095+$A$11,IF($C$5,8,0),1,1))</f>
        <v>309.10000600000001</v>
      </c>
      <c r="H1095" s="282">
        <f t="shared" ca="1" si="247"/>
        <v>309.540009</v>
      </c>
      <c r="I1095" s="292">
        <f t="shared" ca="1" si="248"/>
        <v>307.66000400000001</v>
      </c>
      <c r="J1095" s="50">
        <f t="shared" ca="1" si="249"/>
        <v>1.8800049999999828</v>
      </c>
      <c r="K1095" s="282"/>
      <c r="L1095" s="282"/>
      <c r="M1095" s="292">
        <f t="shared" ca="1" si="250"/>
        <v>1.8191237812569252</v>
      </c>
      <c r="N1095" s="291"/>
      <c r="P1095" s="292">
        <f t="shared" ca="1" si="251"/>
        <v>309.85435627076191</v>
      </c>
      <c r="Q1095" s="301">
        <f t="shared" ca="1" si="252"/>
        <v>311.67348005201882</v>
      </c>
      <c r="R1095" s="301">
        <f t="shared" ca="1" si="253"/>
        <v>308.03523248950501</v>
      </c>
      <c r="S1095" s="50"/>
      <c r="T1095" s="292"/>
      <c r="U1095" s="265"/>
      <c r="V1095" s="292">
        <f t="shared" ca="1" si="254"/>
        <v>309.85435627076191</v>
      </c>
      <c r="W1095" s="241">
        <f t="shared" ca="1" si="255"/>
        <v>-0.75435027076190408</v>
      </c>
      <c r="X1095" s="351">
        <f t="shared" ca="1" si="256"/>
        <v>0.569044330998558</v>
      </c>
      <c r="Y1095" s="50">
        <f t="shared" ca="1" si="246"/>
        <v>0.80084315535380624</v>
      </c>
      <c r="Z1095" s="265">
        <f t="shared" ca="1" si="257"/>
        <v>309.9008491553538</v>
      </c>
      <c r="AA1095" s="265">
        <f t="shared" ca="1" si="258"/>
        <v>308.29916284464622</v>
      </c>
      <c r="AB1095" s="292"/>
      <c r="AC1095" s="37"/>
      <c r="AD1095" s="50"/>
      <c r="AE1095" s="228"/>
      <c r="AF1095" s="50"/>
      <c r="AG1095" s="50"/>
      <c r="AH1095" s="228"/>
      <c r="AI1095" s="50"/>
      <c r="AJ1095" s="50"/>
      <c r="AK1095" s="50"/>
      <c r="AL1095" s="68"/>
      <c r="AM1095" s="246"/>
      <c r="AN1095" s="241"/>
      <c r="AO1095" s="68"/>
      <c r="AP1095" s="68"/>
      <c r="AQ1095" s="241"/>
      <c r="AR1095" s="241"/>
      <c r="AS1095" s="228"/>
      <c r="AT1095" s="194"/>
      <c r="AU1095" s="37"/>
      <c r="AV1095" s="68"/>
      <c r="AW1095" s="228"/>
      <c r="AX1095" s="241"/>
      <c r="AY1095" s="38"/>
      <c r="AZ1095" s="38"/>
      <c r="BA1095" s="55"/>
      <c r="BB1095" s="55"/>
      <c r="BC1095" s="3">
        <f t="shared" ca="1" si="259"/>
        <v>53917700</v>
      </c>
      <c r="BD1095" s="3" t="e">
        <f t="shared" ca="1" si="260"/>
        <v>#N/A</v>
      </c>
      <c r="BE1095" s="132"/>
      <c r="BF1095" s="132"/>
      <c r="BG1095" s="125"/>
      <c r="BI1095" s="68"/>
      <c r="BZ1095" s="237"/>
      <c r="CD1095" s="237"/>
      <c r="CG1095" s="68"/>
      <c r="CH1095" s="237"/>
      <c r="CL1095" s="237"/>
    </row>
    <row r="1096" spans="1:90" x14ac:dyDescent="0.4">
      <c r="A1096">
        <v>1064</v>
      </c>
      <c r="B1096" s="47">
        <f ca="1">IF(A1096&gt;$A$8,"",OFFSET(InputPriceData!B$15,$A1096+$A$11,0,1,1))</f>
        <v>43781</v>
      </c>
      <c r="C1096" s="3">
        <f ca="1">IF(A1096&gt;$A$8,"",OFFSET(InputPriceData!G$15,CalculationsAndCharts!$A1096+$A$11,IF($C$5,8,0),1,1))</f>
        <v>46484600</v>
      </c>
      <c r="D1096" s="4">
        <f ca="1">IF(A1096&gt;$A$8,"",OFFSET(InputPriceData!C$15,CalculationsAndCharts!$A1096+$A$11,IF($C$5,8,0),1,1))</f>
        <v>308.75</v>
      </c>
      <c r="E1096" s="4">
        <f ca="1">IF(A1096&gt;$A$8,"",OFFSET(InputPriceData!D$15,CalculationsAndCharts!$A1096+$A$11,IF($C$5,8,0),1,1))</f>
        <v>309.98998999999998</v>
      </c>
      <c r="F1096" s="4">
        <f ca="1">IF(A1096&gt;$A$8,"",OFFSET(InputPriceData!E$15,CalculationsAndCharts!$A1096+$A$11,IF($C$5,8,0),1,1))</f>
        <v>308.14999399999999</v>
      </c>
      <c r="G1096" s="4">
        <f ca="1">IF(A1096&gt;$A$8,"",OFFSET(InputPriceData!F$15,CalculationsAndCharts!$A1096+$A$11,IF($C$5,8,0),1,1))</f>
        <v>309</v>
      </c>
      <c r="H1096" s="282">
        <f t="shared" ca="1" si="247"/>
        <v>309.98998999999998</v>
      </c>
      <c r="I1096" s="292">
        <f t="shared" ca="1" si="248"/>
        <v>308.14999399999999</v>
      </c>
      <c r="J1096" s="50">
        <f t="shared" ca="1" si="249"/>
        <v>1.8399959999999851</v>
      </c>
      <c r="K1096" s="282"/>
      <c r="L1096" s="282"/>
      <c r="M1096" s="292">
        <f t="shared" ca="1" si="250"/>
        <v>1.8258407925285867</v>
      </c>
      <c r="N1096" s="291"/>
      <c r="P1096" s="292">
        <f t="shared" ca="1" si="251"/>
        <v>309.64127901329175</v>
      </c>
      <c r="Q1096" s="301">
        <f t="shared" ca="1" si="252"/>
        <v>311.46711980582035</v>
      </c>
      <c r="R1096" s="301">
        <f t="shared" ca="1" si="253"/>
        <v>307.81543822076316</v>
      </c>
      <c r="S1096" s="50"/>
      <c r="T1096" s="292"/>
      <c r="U1096" s="265"/>
      <c r="V1096" s="292">
        <f t="shared" ca="1" si="254"/>
        <v>309.64127901329175</v>
      </c>
      <c r="W1096" s="241">
        <f t="shared" ca="1" si="255"/>
        <v>-0.64127901329175074</v>
      </c>
      <c r="X1096" s="351">
        <f t="shared" ca="1" si="256"/>
        <v>0.41123877288844141</v>
      </c>
      <c r="Y1096" s="50">
        <f t="shared" ca="1" si="246"/>
        <v>0.83835039768695441</v>
      </c>
      <c r="Z1096" s="265">
        <f t="shared" ca="1" si="257"/>
        <v>309.83835039768695</v>
      </c>
      <c r="AA1096" s="265">
        <f t="shared" ca="1" si="258"/>
        <v>308.16164960231305</v>
      </c>
      <c r="AB1096" s="292"/>
      <c r="AC1096" s="37"/>
      <c r="AD1096" s="50"/>
      <c r="AE1096" s="228"/>
      <c r="AF1096" s="50"/>
      <c r="AG1096" s="50"/>
      <c r="AH1096" s="228"/>
      <c r="AI1096" s="50"/>
      <c r="AJ1096" s="50"/>
      <c r="AK1096" s="50"/>
      <c r="AL1096" s="68"/>
      <c r="AM1096" s="246"/>
      <c r="AN1096" s="241"/>
      <c r="AO1096" s="68"/>
      <c r="AP1096" s="68"/>
      <c r="AQ1096" s="241"/>
      <c r="AR1096" s="241"/>
      <c r="AS1096" s="228"/>
      <c r="AT1096" s="194"/>
      <c r="AU1096" s="37"/>
      <c r="AV1096" s="68"/>
      <c r="AW1096" s="228"/>
      <c r="AX1096" s="241"/>
      <c r="AY1096" s="38"/>
      <c r="AZ1096" s="38"/>
      <c r="BA1096" s="55"/>
      <c r="BB1096" s="55"/>
      <c r="BC1096" s="3">
        <f t="shared" ca="1" si="259"/>
        <v>46484600</v>
      </c>
      <c r="BD1096" s="3" t="e">
        <f t="shared" ca="1" si="260"/>
        <v>#N/A</v>
      </c>
      <c r="BE1096" s="132"/>
      <c r="BF1096" s="132"/>
      <c r="BG1096" s="125"/>
      <c r="BI1096" s="68"/>
      <c r="BZ1096" s="237"/>
      <c r="CD1096" s="237"/>
      <c r="CG1096" s="68"/>
      <c r="CH1096" s="237"/>
      <c r="CL1096" s="237"/>
    </row>
    <row r="1097" spans="1:90" x14ac:dyDescent="0.4">
      <c r="A1097">
        <v>1065</v>
      </c>
      <c r="B1097" s="47">
        <f ca="1">IF(A1097&gt;$A$8,"",OFFSET(InputPriceData!B$15,$A1097+$A$11,0,1,1))</f>
        <v>43780</v>
      </c>
      <c r="C1097" s="3">
        <f ca="1">IF(A1097&gt;$A$8,"",OFFSET(InputPriceData!G$15,CalculationsAndCharts!$A1097+$A$11,IF($C$5,8,0),1,1))</f>
        <v>35797300</v>
      </c>
      <c r="D1097" s="4">
        <f ca="1">IF(A1097&gt;$A$8,"",OFFSET(InputPriceData!C$15,CalculationsAndCharts!$A1097+$A$11,IF($C$5,8,0),1,1))</f>
        <v>307.42001299999998</v>
      </c>
      <c r="E1097" s="4">
        <f ca="1">IF(A1097&gt;$A$8,"",OFFSET(InputPriceData!D$15,CalculationsAndCharts!$A1097+$A$11,IF($C$5,8,0),1,1))</f>
        <v>308.540009</v>
      </c>
      <c r="F1097" s="4">
        <f ca="1">IF(A1097&gt;$A$8,"",OFFSET(InputPriceData!E$15,CalculationsAndCharts!$A1097+$A$11,IF($C$5,8,0),1,1))</f>
        <v>307.26998900000001</v>
      </c>
      <c r="G1097" s="4">
        <f ca="1">IF(A1097&gt;$A$8,"",OFFSET(InputPriceData!F$15,CalculationsAndCharts!$A1097+$A$11,IF($C$5,8,0),1,1))</f>
        <v>308.35000600000001</v>
      </c>
      <c r="H1097" s="282">
        <f t="shared" ca="1" si="247"/>
        <v>308.94000199999999</v>
      </c>
      <c r="I1097" s="292">
        <f t="shared" ca="1" si="248"/>
        <v>307.26998900000001</v>
      </c>
      <c r="J1097" s="50">
        <f t="shared" ca="1" si="249"/>
        <v>1.6700129999999831</v>
      </c>
      <c r="K1097" s="282"/>
      <c r="L1097" s="282"/>
      <c r="M1097" s="292">
        <f t="shared" ca="1" si="250"/>
        <v>1.8927766823484382</v>
      </c>
      <c r="N1097" s="291"/>
      <c r="P1097" s="292">
        <f t="shared" ca="1" si="251"/>
        <v>309.42281105055031</v>
      </c>
      <c r="Q1097" s="301">
        <f t="shared" ca="1" si="252"/>
        <v>311.31558773289873</v>
      </c>
      <c r="R1097" s="301">
        <f t="shared" ca="1" si="253"/>
        <v>307.53003436820188</v>
      </c>
      <c r="S1097" s="50"/>
      <c r="T1097" s="292"/>
      <c r="U1097" s="265"/>
      <c r="V1097" s="292">
        <f t="shared" ca="1" si="254"/>
        <v>309.42281105055031</v>
      </c>
      <c r="W1097" s="241">
        <f t="shared" ca="1" si="255"/>
        <v>-1.0728050505503006</v>
      </c>
      <c r="X1097" s="351">
        <f t="shared" ca="1" si="256"/>
        <v>1.1509106764862331</v>
      </c>
      <c r="Y1097" s="50">
        <f t="shared" ca="1" si="246"/>
        <v>1.1650994137504562</v>
      </c>
      <c r="Z1097" s="265">
        <f t="shared" ca="1" si="257"/>
        <v>309.51510541375046</v>
      </c>
      <c r="AA1097" s="265">
        <f t="shared" ca="1" si="258"/>
        <v>307.18490658624955</v>
      </c>
      <c r="AB1097" s="292"/>
      <c r="AC1097" s="37"/>
      <c r="AD1097" s="50"/>
      <c r="AE1097" s="228"/>
      <c r="AF1097" s="50"/>
      <c r="AG1097" s="50"/>
      <c r="AH1097" s="228"/>
      <c r="AI1097" s="50"/>
      <c r="AJ1097" s="50"/>
      <c r="AK1097" s="50"/>
      <c r="AL1097" s="68"/>
      <c r="AM1097" s="246"/>
      <c r="AN1097" s="241"/>
      <c r="AO1097" s="68"/>
      <c r="AP1097" s="68"/>
      <c r="AQ1097" s="241"/>
      <c r="AR1097" s="241"/>
      <c r="AS1097" s="228"/>
      <c r="AT1097" s="194"/>
      <c r="AU1097" s="37"/>
      <c r="AV1097" s="68"/>
      <c r="AW1097" s="228"/>
      <c r="AX1097" s="241"/>
      <c r="AY1097" s="38"/>
      <c r="AZ1097" s="38"/>
      <c r="BA1097" s="55"/>
      <c r="BB1097" s="55"/>
      <c r="BC1097" s="3" t="e">
        <f t="shared" ca="1" si="259"/>
        <v>#N/A</v>
      </c>
      <c r="BD1097" s="3">
        <f t="shared" ca="1" si="260"/>
        <v>35797300</v>
      </c>
      <c r="BE1097" s="132"/>
      <c r="BF1097" s="132"/>
      <c r="BG1097" s="125"/>
      <c r="BI1097" s="68"/>
      <c r="BZ1097" s="237"/>
      <c r="CD1097" s="237"/>
      <c r="CG1097" s="68"/>
      <c r="CH1097" s="237"/>
      <c r="CL1097" s="237"/>
    </row>
    <row r="1098" spans="1:90" x14ac:dyDescent="0.4">
      <c r="A1098">
        <v>1066</v>
      </c>
      <c r="B1098" s="47">
        <f ca="1">IF(A1098&gt;$A$8,"",OFFSET(InputPriceData!B$15,$A1098+$A$11,0,1,1))</f>
        <v>43777</v>
      </c>
      <c r="C1098" s="3">
        <f ca="1">IF(A1098&gt;$A$8,"",OFFSET(InputPriceData!G$15,CalculationsAndCharts!$A1098+$A$11,IF($C$5,8,0),1,1))</f>
        <v>49032100</v>
      </c>
      <c r="D1098" s="4">
        <f ca="1">IF(A1098&gt;$A$8,"",OFFSET(InputPriceData!C$15,CalculationsAndCharts!$A1098+$A$11,IF($C$5,8,0),1,1))</f>
        <v>307.79998799999998</v>
      </c>
      <c r="E1098" s="4">
        <f ca="1">IF(A1098&gt;$A$8,"",OFFSET(InputPriceData!D$15,CalculationsAndCharts!$A1098+$A$11,IF($C$5,8,0),1,1))</f>
        <v>309</v>
      </c>
      <c r="F1098" s="4">
        <f ca="1">IF(A1098&gt;$A$8,"",OFFSET(InputPriceData!E$15,CalculationsAndCharts!$A1098+$A$11,IF($C$5,8,0),1,1))</f>
        <v>307.02999899999998</v>
      </c>
      <c r="G1098" s="4">
        <f ca="1">IF(A1098&gt;$A$8,"",OFFSET(InputPriceData!F$15,CalculationsAndCharts!$A1098+$A$11,IF($C$5,8,0),1,1))</f>
        <v>308.94000199999999</v>
      </c>
      <c r="H1098" s="282">
        <f t="shared" ca="1" si="247"/>
        <v>309</v>
      </c>
      <c r="I1098" s="292">
        <f t="shared" ca="1" si="248"/>
        <v>307.02999899999998</v>
      </c>
      <c r="J1098" s="50">
        <f t="shared" ca="1" si="249"/>
        <v>1.9700010000000248</v>
      </c>
      <c r="K1098" s="282"/>
      <c r="L1098" s="282"/>
      <c r="M1098" s="292">
        <f t="shared" ca="1" si="250"/>
        <v>1.9478238398118317</v>
      </c>
      <c r="N1098" s="291"/>
      <c r="P1098" s="292">
        <f t="shared" ca="1" si="251"/>
        <v>309.00495455320805</v>
      </c>
      <c r="Q1098" s="301">
        <f t="shared" ca="1" si="252"/>
        <v>310.95277839301986</v>
      </c>
      <c r="R1098" s="301">
        <f t="shared" ca="1" si="253"/>
        <v>307.05713071339625</v>
      </c>
      <c r="S1098" s="50"/>
      <c r="T1098" s="292"/>
      <c r="U1098" s="265"/>
      <c r="V1098" s="292">
        <f t="shared" ca="1" si="254"/>
        <v>309.00495455320805</v>
      </c>
      <c r="W1098" s="241">
        <f t="shared" ca="1" si="255"/>
        <v>-6.4952553208058816E-2</v>
      </c>
      <c r="X1098" s="351">
        <f t="shared" ca="1" si="256"/>
        <v>4.2188341682457119E-3</v>
      </c>
      <c r="Y1098" s="50">
        <f t="shared" ca="1" si="246"/>
        <v>1.2800300936678888</v>
      </c>
      <c r="Z1098" s="265">
        <f t="shared" ca="1" si="257"/>
        <v>310.2200320936679</v>
      </c>
      <c r="AA1098" s="265">
        <f t="shared" ca="1" si="258"/>
        <v>307.65997190633209</v>
      </c>
      <c r="AB1098" s="292"/>
      <c r="AC1098" s="37"/>
      <c r="AD1098" s="50"/>
      <c r="AE1098" s="228"/>
      <c r="AF1098" s="50"/>
      <c r="AG1098" s="50"/>
      <c r="AH1098" s="228"/>
      <c r="AI1098" s="50"/>
      <c r="AJ1098" s="50"/>
      <c r="AK1098" s="50"/>
      <c r="AL1098" s="68"/>
      <c r="AM1098" s="246"/>
      <c r="AN1098" s="241"/>
      <c r="AO1098" s="68"/>
      <c r="AP1098" s="68"/>
      <c r="AQ1098" s="241"/>
      <c r="AR1098" s="241"/>
      <c r="AS1098" s="228"/>
      <c r="AT1098" s="194"/>
      <c r="AU1098" s="37"/>
      <c r="AV1098" s="68"/>
      <c r="AW1098" s="228"/>
      <c r="AX1098" s="241"/>
      <c r="AY1098" s="38"/>
      <c r="AZ1098" s="38"/>
      <c r="BA1098" s="55"/>
      <c r="BB1098" s="55"/>
      <c r="BC1098" s="3">
        <f t="shared" ca="1" si="259"/>
        <v>49032100</v>
      </c>
      <c r="BD1098" s="3" t="e">
        <f t="shared" ca="1" si="260"/>
        <v>#N/A</v>
      </c>
      <c r="BE1098" s="132"/>
      <c r="BF1098" s="132"/>
      <c r="BG1098" s="125"/>
      <c r="BI1098" s="68"/>
      <c r="BZ1098" s="237"/>
      <c r="CD1098" s="237"/>
      <c r="CG1098" s="68"/>
      <c r="CH1098" s="237"/>
      <c r="CL1098" s="237"/>
    </row>
    <row r="1099" spans="1:90" x14ac:dyDescent="0.4">
      <c r="A1099">
        <v>1067</v>
      </c>
      <c r="B1099" s="47">
        <f ca="1">IF(A1099&gt;$A$8,"",OFFSET(InputPriceData!B$15,$A1099+$A$11,0,1,1))</f>
        <v>43776</v>
      </c>
      <c r="C1099" s="3">
        <f ca="1">IF(A1099&gt;$A$8,"",OFFSET(InputPriceData!G$15,CalculationsAndCharts!$A1099+$A$11,IF($C$5,8,0),1,1))</f>
        <v>54272300</v>
      </c>
      <c r="D1099" s="4">
        <f ca="1">IF(A1099&gt;$A$8,"",OFFSET(InputPriceData!C$15,CalculationsAndCharts!$A1099+$A$11,IF($C$5,8,0),1,1))</f>
        <v>308.57000699999998</v>
      </c>
      <c r="E1099" s="4">
        <f ca="1">IF(A1099&gt;$A$8,"",OFFSET(InputPriceData!D$15,CalculationsAndCharts!$A1099+$A$11,IF($C$5,8,0),1,1))</f>
        <v>309.64999399999999</v>
      </c>
      <c r="F1099" s="4">
        <f ca="1">IF(A1099&gt;$A$8,"",OFFSET(InputPriceData!E$15,CalculationsAndCharts!$A1099+$A$11,IF($C$5,8,0),1,1))</f>
        <v>307.66000400000001</v>
      </c>
      <c r="G1099" s="4">
        <f ca="1">IF(A1099&gt;$A$8,"",OFFSET(InputPriceData!F$15,CalculationsAndCharts!$A1099+$A$11,IF($C$5,8,0),1,1))</f>
        <v>308.17999300000002</v>
      </c>
      <c r="H1099" s="282">
        <f t="shared" ca="1" si="247"/>
        <v>309.64999399999999</v>
      </c>
      <c r="I1099" s="292">
        <f t="shared" ca="1" si="248"/>
        <v>307.10000600000001</v>
      </c>
      <c r="J1099" s="50">
        <f t="shared" ca="1" si="249"/>
        <v>2.5499879999999848</v>
      </c>
      <c r="K1099" s="282"/>
      <c r="L1099" s="282"/>
      <c r="M1099" s="292">
        <f t="shared" ca="1" si="250"/>
        <v>1.7989403376014712</v>
      </c>
      <c r="N1099" s="291"/>
      <c r="P1099" s="292">
        <f t="shared" ca="1" si="251"/>
        <v>308.35135865597044</v>
      </c>
      <c r="Q1099" s="301">
        <f t="shared" ca="1" si="252"/>
        <v>310.15029899357194</v>
      </c>
      <c r="R1099" s="301">
        <f t="shared" ca="1" si="253"/>
        <v>306.55241831836895</v>
      </c>
      <c r="S1099" s="50"/>
      <c r="T1099" s="292"/>
      <c r="U1099" s="265"/>
      <c r="V1099" s="292">
        <f t="shared" ca="1" si="254"/>
        <v>308.35135865597044</v>
      </c>
      <c r="W1099" s="241">
        <f t="shared" ca="1" si="255"/>
        <v>-0.17136565597041908</v>
      </c>
      <c r="X1099" s="351">
        <f t="shared" ca="1" si="256"/>
        <v>2.9366188046172029E-2</v>
      </c>
      <c r="Y1099" s="50">
        <f t="shared" ca="1" si="246"/>
        <v>1.6533412160977425</v>
      </c>
      <c r="Z1099" s="265">
        <f t="shared" ca="1" si="257"/>
        <v>309.83333421609774</v>
      </c>
      <c r="AA1099" s="265">
        <f t="shared" ca="1" si="258"/>
        <v>306.52665178390231</v>
      </c>
      <c r="AB1099" s="292"/>
      <c r="AC1099" s="37"/>
      <c r="AD1099" s="50"/>
      <c r="AE1099" s="228"/>
      <c r="AF1099" s="50"/>
      <c r="AG1099" s="50"/>
      <c r="AH1099" s="228"/>
      <c r="AI1099" s="50"/>
      <c r="AJ1099" s="50"/>
      <c r="AK1099" s="50"/>
      <c r="AL1099" s="68"/>
      <c r="AM1099" s="246"/>
      <c r="AN1099" s="241"/>
      <c r="AO1099" s="68"/>
      <c r="AP1099" s="68"/>
      <c r="AQ1099" s="241"/>
      <c r="AR1099" s="241"/>
      <c r="AS1099" s="228"/>
      <c r="AT1099" s="194"/>
      <c r="AU1099" s="37"/>
      <c r="AV1099" s="68"/>
      <c r="AW1099" s="228"/>
      <c r="AX1099" s="241"/>
      <c r="AY1099" s="38"/>
      <c r="AZ1099" s="38"/>
      <c r="BA1099" s="55"/>
      <c r="BB1099" s="55"/>
      <c r="BC1099" s="3">
        <f t="shared" ca="1" si="259"/>
        <v>54272300</v>
      </c>
      <c r="BD1099" s="3" t="e">
        <f t="shared" ca="1" si="260"/>
        <v>#N/A</v>
      </c>
      <c r="BE1099" s="132"/>
      <c r="BF1099" s="132"/>
      <c r="BG1099" s="125"/>
      <c r="BI1099" s="68"/>
      <c r="BZ1099" s="237"/>
      <c r="CD1099" s="237"/>
      <c r="CG1099" s="68"/>
      <c r="CH1099" s="237"/>
      <c r="CL1099" s="237"/>
    </row>
    <row r="1100" spans="1:90" x14ac:dyDescent="0.4">
      <c r="A1100">
        <v>1068</v>
      </c>
      <c r="B1100" s="47">
        <f ca="1">IF(A1100&gt;$A$8,"",OFFSET(InputPriceData!B$15,$A1100+$A$11,0,1,1))</f>
        <v>43775</v>
      </c>
      <c r="C1100" s="3">
        <f ca="1">IF(A1100&gt;$A$8,"",OFFSET(InputPriceData!G$15,CalculationsAndCharts!$A1100+$A$11,IF($C$5,8,0),1,1))</f>
        <v>46487100</v>
      </c>
      <c r="D1100" s="4">
        <f ca="1">IF(A1100&gt;$A$8,"",OFFSET(InputPriceData!C$15,CalculationsAndCharts!$A1100+$A$11,IF($C$5,8,0),1,1))</f>
        <v>307.02999899999998</v>
      </c>
      <c r="E1100" s="4">
        <f ca="1">IF(A1100&gt;$A$8,"",OFFSET(InputPriceData!D$15,CalculationsAndCharts!$A1100+$A$11,IF($C$5,8,0),1,1))</f>
        <v>307.39999399999999</v>
      </c>
      <c r="F1100" s="4">
        <f ca="1">IF(A1100&gt;$A$8,"",OFFSET(InputPriceData!E$15,CalculationsAndCharts!$A1100+$A$11,IF($C$5,8,0),1,1))</f>
        <v>306.05999800000001</v>
      </c>
      <c r="G1100" s="4">
        <f ca="1">IF(A1100&gt;$A$8,"",OFFSET(InputPriceData!F$15,CalculationsAndCharts!$A1100+$A$11,IF($C$5,8,0),1,1))</f>
        <v>307.10000600000001</v>
      </c>
      <c r="H1100" s="282">
        <f t="shared" ca="1" si="247"/>
        <v>307.39999399999999</v>
      </c>
      <c r="I1100" s="292">
        <f t="shared" ca="1" si="248"/>
        <v>306.05999800000001</v>
      </c>
      <c r="J1100" s="50">
        <f t="shared" ca="1" si="249"/>
        <v>1.3399959999999851</v>
      </c>
      <c r="K1100" s="282"/>
      <c r="L1100" s="282"/>
      <c r="M1100" s="292">
        <f t="shared" ca="1" si="250"/>
        <v>1.7803625927700959</v>
      </c>
      <c r="N1100" s="291"/>
      <c r="P1100" s="292">
        <f t="shared" ca="1" si="251"/>
        <v>307.81578561267281</v>
      </c>
      <c r="Q1100" s="301">
        <f t="shared" ca="1" si="252"/>
        <v>309.59614820544289</v>
      </c>
      <c r="R1100" s="301">
        <f t="shared" ca="1" si="253"/>
        <v>306.03542301990274</v>
      </c>
      <c r="S1100" s="50"/>
      <c r="T1100" s="292"/>
      <c r="U1100" s="265"/>
      <c r="V1100" s="292">
        <f t="shared" ca="1" si="254"/>
        <v>307.81578561267281</v>
      </c>
      <c r="W1100" s="241">
        <f t="shared" ca="1" si="255"/>
        <v>-0.71577961267280443</v>
      </c>
      <c r="X1100" s="351">
        <f t="shared" ca="1" si="256"/>
        <v>0.51234045391802996</v>
      </c>
      <c r="Y1100" s="50">
        <f t="shared" ca="1" si="246"/>
        <v>1.7954496898262746</v>
      </c>
      <c r="Z1100" s="265">
        <f t="shared" ca="1" si="257"/>
        <v>308.89545568982629</v>
      </c>
      <c r="AA1100" s="265">
        <f t="shared" ca="1" si="258"/>
        <v>305.30455631017372</v>
      </c>
      <c r="AB1100" s="292"/>
      <c r="AC1100" s="37"/>
      <c r="AD1100" s="50"/>
      <c r="AE1100" s="228"/>
      <c r="AF1100" s="50"/>
      <c r="AG1100" s="50"/>
      <c r="AH1100" s="228"/>
      <c r="AI1100" s="50"/>
      <c r="AJ1100" s="50"/>
      <c r="AK1100" s="50"/>
      <c r="AL1100" s="68"/>
      <c r="AM1100" s="246"/>
      <c r="AN1100" s="241"/>
      <c r="AO1100" s="68"/>
      <c r="AP1100" s="68"/>
      <c r="AQ1100" s="241"/>
      <c r="AR1100" s="241"/>
      <c r="AS1100" s="228"/>
      <c r="AT1100" s="194"/>
      <c r="AU1100" s="37"/>
      <c r="AV1100" s="68"/>
      <c r="AW1100" s="228"/>
      <c r="AX1100" s="241"/>
      <c r="AY1100" s="38"/>
      <c r="AZ1100" s="38"/>
      <c r="BA1100" s="55"/>
      <c r="BB1100" s="55"/>
      <c r="BC1100" s="3">
        <f t="shared" ca="1" si="259"/>
        <v>46487100</v>
      </c>
      <c r="BD1100" s="3" t="e">
        <f t="shared" ca="1" si="260"/>
        <v>#N/A</v>
      </c>
      <c r="BE1100" s="132"/>
      <c r="BF1100" s="132"/>
      <c r="BG1100" s="125"/>
      <c r="BI1100" s="68"/>
      <c r="BZ1100" s="237"/>
      <c r="CD1100" s="237"/>
      <c r="CG1100" s="68"/>
      <c r="CH1100" s="237"/>
      <c r="CL1100" s="237"/>
    </row>
    <row r="1101" spans="1:90" x14ac:dyDescent="0.4">
      <c r="A1101">
        <v>1069</v>
      </c>
      <c r="B1101" s="47">
        <f ca="1">IF(A1101&gt;$A$8,"",OFFSET(InputPriceData!B$15,$A1101+$A$11,0,1,1))</f>
        <v>43774</v>
      </c>
      <c r="C1101" s="3">
        <f ca="1">IF(A1101&gt;$A$8,"",OFFSET(InputPriceData!G$15,CalculationsAndCharts!$A1101+$A$11,IF($C$5,8,0),1,1))</f>
        <v>42933200</v>
      </c>
      <c r="D1101" s="4">
        <f ca="1">IF(A1101&gt;$A$8,"",OFFSET(InputPriceData!C$15,CalculationsAndCharts!$A1101+$A$11,IF($C$5,8,0),1,1))</f>
        <v>307.58999599999999</v>
      </c>
      <c r="E1101" s="4">
        <f ca="1">IF(A1101&gt;$A$8,"",OFFSET(InputPriceData!D$15,CalculationsAndCharts!$A1101+$A$11,IF($C$5,8,0),1,1))</f>
        <v>307.92001299999998</v>
      </c>
      <c r="F1101" s="4">
        <f ca="1">IF(A1101&gt;$A$8,"",OFFSET(InputPriceData!E$15,CalculationsAndCharts!$A1101+$A$11,IF($C$5,8,0),1,1))</f>
        <v>306.709991</v>
      </c>
      <c r="G1101" s="4">
        <f ca="1">IF(A1101&gt;$A$8,"",OFFSET(InputPriceData!F$15,CalculationsAndCharts!$A1101+$A$11,IF($C$5,8,0),1,1))</f>
        <v>307.02999899999998</v>
      </c>
      <c r="H1101" s="282">
        <f t="shared" ca="1" si="247"/>
        <v>307.92001299999998</v>
      </c>
      <c r="I1101" s="292">
        <f t="shared" ca="1" si="248"/>
        <v>306.709991</v>
      </c>
      <c r="J1101" s="50">
        <f t="shared" ca="1" si="249"/>
        <v>1.2100219999999808</v>
      </c>
      <c r="K1101" s="282"/>
      <c r="L1101" s="282"/>
      <c r="M1101" s="292">
        <f t="shared" ca="1" si="250"/>
        <v>2.1051097149497435</v>
      </c>
      <c r="N1101" s="291"/>
      <c r="P1101" s="292">
        <f t="shared" ca="1" si="251"/>
        <v>307.24518187061926</v>
      </c>
      <c r="Q1101" s="301">
        <f t="shared" ca="1" si="252"/>
        <v>309.35029158556898</v>
      </c>
      <c r="R1101" s="301">
        <f t="shared" ca="1" si="253"/>
        <v>305.14007215566954</v>
      </c>
      <c r="S1101" s="50"/>
      <c r="T1101" s="292"/>
      <c r="U1101" s="265"/>
      <c r="V1101" s="292">
        <f t="shared" ca="1" si="254"/>
        <v>307.24518187061926</v>
      </c>
      <c r="W1101" s="241">
        <f t="shared" ca="1" si="255"/>
        <v>-0.21518287061928731</v>
      </c>
      <c r="X1101" s="351">
        <f t="shared" ca="1" si="256"/>
        <v>4.6303667807956944E-2</v>
      </c>
      <c r="Y1101" s="50">
        <f t="shared" ca="1" si="246"/>
        <v>1.8271791230060359</v>
      </c>
      <c r="Z1101" s="265">
        <f t="shared" ca="1" si="257"/>
        <v>308.85717812300601</v>
      </c>
      <c r="AA1101" s="265">
        <f t="shared" ca="1" si="258"/>
        <v>305.20281987699394</v>
      </c>
      <c r="AB1101" s="292"/>
      <c r="AC1101" s="37"/>
      <c r="AD1101" s="50"/>
      <c r="AE1101" s="228"/>
      <c r="AF1101" s="50"/>
      <c r="AG1101" s="50"/>
      <c r="AH1101" s="228"/>
      <c r="AI1101" s="50"/>
      <c r="AJ1101" s="50"/>
      <c r="AK1101" s="50"/>
      <c r="AL1101" s="68"/>
      <c r="AM1101" s="246"/>
      <c r="AN1101" s="241"/>
      <c r="AO1101" s="68"/>
      <c r="AP1101" s="68"/>
      <c r="AQ1101" s="241"/>
      <c r="AR1101" s="241"/>
      <c r="AS1101" s="228"/>
      <c r="AT1101" s="194"/>
      <c r="AU1101" s="37"/>
      <c r="AV1101" s="68"/>
      <c r="AW1101" s="228"/>
      <c r="AX1101" s="241"/>
      <c r="AY1101" s="38"/>
      <c r="AZ1101" s="38"/>
      <c r="BA1101" s="55"/>
      <c r="BB1101" s="55"/>
      <c r="BC1101" s="3" t="e">
        <f t="shared" ca="1" si="259"/>
        <v>#N/A</v>
      </c>
      <c r="BD1101" s="3">
        <f t="shared" ca="1" si="260"/>
        <v>42933200</v>
      </c>
      <c r="BE1101" s="132"/>
      <c r="BF1101" s="132"/>
      <c r="BG1101" s="125"/>
      <c r="BI1101" s="68"/>
      <c r="BZ1101" s="237"/>
      <c r="CD1101" s="237"/>
      <c r="CG1101" s="68"/>
      <c r="CH1101" s="237"/>
      <c r="CL1101" s="237"/>
    </row>
    <row r="1102" spans="1:90" x14ac:dyDescent="0.4">
      <c r="A1102">
        <v>1070</v>
      </c>
      <c r="B1102" s="47">
        <f ca="1">IF(A1102&gt;$A$8,"",OFFSET(InputPriceData!B$15,$A1102+$A$11,0,1,1))</f>
        <v>43773</v>
      </c>
      <c r="C1102" s="3">
        <f ca="1">IF(A1102&gt;$A$8,"",OFFSET(InputPriceData!G$15,CalculationsAndCharts!$A1102+$A$11,IF($C$5,8,0),1,1))</f>
        <v>60606900</v>
      </c>
      <c r="D1102" s="4">
        <f ca="1">IF(A1102&gt;$A$8,"",OFFSET(InputPriceData!C$15,CalculationsAndCharts!$A1102+$A$11,IF($C$5,8,0),1,1))</f>
        <v>307.85000600000001</v>
      </c>
      <c r="E1102" s="4">
        <f ca="1">IF(A1102&gt;$A$8,"",OFFSET(InputPriceData!D$15,CalculationsAndCharts!$A1102+$A$11,IF($C$5,8,0),1,1))</f>
        <v>308</v>
      </c>
      <c r="F1102" s="4">
        <f ca="1">IF(A1102&gt;$A$8,"",OFFSET(InputPriceData!E$15,CalculationsAndCharts!$A1102+$A$11,IF($C$5,8,0),1,1))</f>
        <v>306.959991</v>
      </c>
      <c r="G1102" s="4">
        <f ca="1">IF(A1102&gt;$A$8,"",OFFSET(InputPriceData!F$15,CalculationsAndCharts!$A1102+$A$11,IF($C$5,8,0),1,1))</f>
        <v>307.36999500000002</v>
      </c>
      <c r="H1102" s="282">
        <f t="shared" ca="1" si="247"/>
        <v>308</v>
      </c>
      <c r="I1102" s="292">
        <f t="shared" ca="1" si="248"/>
        <v>306.14001500000001</v>
      </c>
      <c r="J1102" s="50">
        <f t="shared" ca="1" si="249"/>
        <v>1.8599849999999947</v>
      </c>
      <c r="K1102" s="282"/>
      <c r="L1102" s="282"/>
      <c r="M1102" s="292">
        <f t="shared" ca="1" si="250"/>
        <v>2.3798142780245808</v>
      </c>
      <c r="N1102" s="291"/>
      <c r="P1102" s="292">
        <f t="shared" ca="1" si="251"/>
        <v>306.26607169713662</v>
      </c>
      <c r="Q1102" s="301">
        <f t="shared" ca="1" si="252"/>
        <v>308.64588597516121</v>
      </c>
      <c r="R1102" s="301">
        <f t="shared" ca="1" si="253"/>
        <v>303.88625741911204</v>
      </c>
      <c r="S1102" s="50"/>
      <c r="T1102" s="292"/>
      <c r="U1102" s="265"/>
      <c r="V1102" s="292">
        <f t="shared" ca="1" si="254"/>
        <v>306.26607169713662</v>
      </c>
      <c r="W1102" s="241">
        <f t="shared" ca="1" si="255"/>
        <v>1.103923302863393</v>
      </c>
      <c r="X1102" s="351">
        <f t="shared" ca="1" si="256"/>
        <v>1.2186466586048226</v>
      </c>
      <c r="Y1102" s="50">
        <f t="shared" ca="1" si="246"/>
        <v>1.8687553245220903</v>
      </c>
      <c r="Z1102" s="265">
        <f t="shared" ca="1" si="257"/>
        <v>309.23875032452213</v>
      </c>
      <c r="AA1102" s="265">
        <f t="shared" ca="1" si="258"/>
        <v>305.5012396754779</v>
      </c>
      <c r="AB1102" s="292"/>
      <c r="AC1102" s="37"/>
      <c r="AD1102" s="50"/>
      <c r="AE1102" s="228"/>
      <c r="AF1102" s="50"/>
      <c r="AG1102" s="50"/>
      <c r="AH1102" s="228"/>
      <c r="AI1102" s="50"/>
      <c r="AJ1102" s="50"/>
      <c r="AK1102" s="50"/>
      <c r="AL1102" s="68"/>
      <c r="AM1102" s="246"/>
      <c r="AN1102" s="241"/>
      <c r="AO1102" s="68"/>
      <c r="AP1102" s="68"/>
      <c r="AQ1102" s="241"/>
      <c r="AR1102" s="241"/>
      <c r="AS1102" s="228"/>
      <c r="AT1102" s="194"/>
      <c r="AU1102" s="37"/>
      <c r="AV1102" s="68"/>
      <c r="AW1102" s="228"/>
      <c r="AX1102" s="241"/>
      <c r="AY1102" s="38"/>
      <c r="AZ1102" s="38"/>
      <c r="BA1102" s="55"/>
      <c r="BB1102" s="55"/>
      <c r="BC1102" s="3">
        <f t="shared" ca="1" si="259"/>
        <v>60606900</v>
      </c>
      <c r="BD1102" s="3" t="e">
        <f t="shared" ca="1" si="260"/>
        <v>#N/A</v>
      </c>
      <c r="BE1102" s="132"/>
      <c r="BF1102" s="132"/>
      <c r="BG1102" s="125"/>
      <c r="BI1102" s="68"/>
      <c r="BZ1102" s="237"/>
      <c r="CD1102" s="237"/>
      <c r="CG1102" s="68"/>
      <c r="CH1102" s="237"/>
      <c r="CL1102" s="237"/>
    </row>
    <row r="1103" spans="1:90" x14ac:dyDescent="0.4">
      <c r="A1103">
        <v>1071</v>
      </c>
      <c r="B1103" s="47">
        <f ca="1">IF(A1103&gt;$A$8,"",OFFSET(InputPriceData!B$15,$A1103+$A$11,0,1,1))</f>
        <v>43770</v>
      </c>
      <c r="C1103" s="3">
        <f ca="1">IF(A1103&gt;$A$8,"",OFFSET(InputPriceData!G$15,CalculationsAndCharts!$A1103+$A$11,IF($C$5,8,0),1,1))</f>
        <v>71141500</v>
      </c>
      <c r="D1103" s="4">
        <f ca="1">IF(A1103&gt;$A$8,"",OFFSET(InputPriceData!C$15,CalculationsAndCharts!$A1103+$A$11,IF($C$5,8,0),1,1))</f>
        <v>304.92001299999998</v>
      </c>
      <c r="E1103" s="4">
        <f ca="1">IF(A1103&gt;$A$8,"",OFFSET(InputPriceData!D$15,CalculationsAndCharts!$A1103+$A$11,IF($C$5,8,0),1,1))</f>
        <v>306.19000199999999</v>
      </c>
      <c r="F1103" s="4">
        <f ca="1">IF(A1103&gt;$A$8,"",OFFSET(InputPriceData!E$15,CalculationsAndCharts!$A1103+$A$11,IF($C$5,8,0),1,1))</f>
        <v>304.73998999999998</v>
      </c>
      <c r="G1103" s="4">
        <f ca="1">IF(A1103&gt;$A$8,"",OFFSET(InputPriceData!F$15,CalculationsAndCharts!$A1103+$A$11,IF($C$5,8,0),1,1))</f>
        <v>306.14001500000001</v>
      </c>
      <c r="H1103" s="282">
        <f t="shared" ca="1" si="247"/>
        <v>306.19000199999999</v>
      </c>
      <c r="I1103" s="292">
        <f t="shared" ca="1" si="248"/>
        <v>303.32998700000002</v>
      </c>
      <c r="J1103" s="50">
        <f t="shared" ca="1" si="249"/>
        <v>2.8600149999999758</v>
      </c>
      <c r="K1103" s="282"/>
      <c r="L1103" s="282"/>
      <c r="M1103" s="292">
        <f t="shared" ca="1" si="250"/>
        <v>2.2934908699848005</v>
      </c>
      <c r="N1103" s="291"/>
      <c r="P1103" s="292">
        <f t="shared" ca="1" si="251"/>
        <v>305.07589518230839</v>
      </c>
      <c r="Q1103" s="301">
        <f t="shared" ca="1" si="252"/>
        <v>307.36938605229318</v>
      </c>
      <c r="R1103" s="301">
        <f t="shared" ca="1" si="253"/>
        <v>302.78240431232359</v>
      </c>
      <c r="S1103" s="50"/>
      <c r="T1103" s="292"/>
      <c r="U1103" s="265"/>
      <c r="V1103" s="292">
        <f t="shared" ca="1" si="254"/>
        <v>305.07589518230839</v>
      </c>
      <c r="W1103" s="241">
        <f t="shared" ca="1" si="255"/>
        <v>1.0641198176916191</v>
      </c>
      <c r="X1103" s="351">
        <f t="shared" ca="1" si="256"/>
        <v>1.1323509864040446</v>
      </c>
      <c r="Y1103" s="50">
        <f t="shared" ca="1" si="246"/>
        <v>1.9158419853195789</v>
      </c>
      <c r="Z1103" s="265">
        <f t="shared" ca="1" si="257"/>
        <v>308.05585698531956</v>
      </c>
      <c r="AA1103" s="265">
        <f t="shared" ca="1" si="258"/>
        <v>304.22417301468045</v>
      </c>
      <c r="AB1103" s="292"/>
      <c r="AC1103" s="37"/>
      <c r="AD1103" s="50"/>
      <c r="AE1103" s="228"/>
      <c r="AF1103" s="50"/>
      <c r="AG1103" s="50"/>
      <c r="AH1103" s="228"/>
      <c r="AI1103" s="50"/>
      <c r="AJ1103" s="50"/>
      <c r="AK1103" s="50"/>
      <c r="AL1103" s="68"/>
      <c r="AM1103" s="246"/>
      <c r="AN1103" s="241"/>
      <c r="AO1103" s="68"/>
      <c r="AP1103" s="68"/>
      <c r="AQ1103" s="241"/>
      <c r="AR1103" s="241"/>
      <c r="AS1103" s="228"/>
      <c r="AT1103" s="194"/>
      <c r="AU1103" s="37"/>
      <c r="AV1103" s="68"/>
      <c r="AW1103" s="228"/>
      <c r="AX1103" s="241"/>
      <c r="AY1103" s="38"/>
      <c r="AZ1103" s="38"/>
      <c r="BA1103" s="55"/>
      <c r="BB1103" s="55"/>
      <c r="BC1103" s="3">
        <f t="shared" ca="1" si="259"/>
        <v>71141500</v>
      </c>
      <c r="BD1103" s="3" t="e">
        <f t="shared" ca="1" si="260"/>
        <v>#N/A</v>
      </c>
      <c r="BE1103" s="132"/>
      <c r="BF1103" s="132"/>
      <c r="BG1103" s="125"/>
      <c r="BI1103" s="68"/>
      <c r="BZ1103" s="237"/>
      <c r="CD1103" s="237"/>
      <c r="CG1103" s="68"/>
      <c r="CH1103" s="237"/>
      <c r="CL1103" s="237"/>
    </row>
    <row r="1104" spans="1:90" x14ac:dyDescent="0.4">
      <c r="A1104">
        <v>1072</v>
      </c>
      <c r="B1104" s="47">
        <f ca="1">IF(A1104&gt;$A$8,"",OFFSET(InputPriceData!B$15,$A1104+$A$11,0,1,1))</f>
        <v>43769</v>
      </c>
      <c r="C1104" s="3">
        <f ca="1">IF(A1104&gt;$A$8,"",OFFSET(InputPriceData!G$15,CalculationsAndCharts!$A1104+$A$11,IF($C$5,8,0),1,1))</f>
        <v>69053800</v>
      </c>
      <c r="D1104" s="4">
        <f ca="1">IF(A1104&gt;$A$8,"",OFFSET(InputPriceData!C$15,CalculationsAndCharts!$A1104+$A$11,IF($C$5,8,0),1,1))</f>
        <v>304.13000499999998</v>
      </c>
      <c r="E1104" s="4">
        <f ca="1">IF(A1104&gt;$A$8,"",OFFSET(InputPriceData!D$15,CalculationsAndCharts!$A1104+$A$11,IF($C$5,8,0),1,1))</f>
        <v>304.13000499999998</v>
      </c>
      <c r="F1104" s="4">
        <f ca="1">IF(A1104&gt;$A$8,"",OFFSET(InputPriceData!E$15,CalculationsAndCharts!$A1104+$A$11,IF($C$5,8,0),1,1))</f>
        <v>301.73001099999999</v>
      </c>
      <c r="G1104" s="4">
        <f ca="1">IF(A1104&gt;$A$8,"",OFFSET(InputPriceData!F$15,CalculationsAndCharts!$A1104+$A$11,IF($C$5,8,0),1,1))</f>
        <v>303.32998700000002</v>
      </c>
      <c r="H1104" s="282">
        <f t="shared" ca="1" si="247"/>
        <v>304.14001500000001</v>
      </c>
      <c r="I1104" s="292">
        <f t="shared" ca="1" si="248"/>
        <v>301.73001099999999</v>
      </c>
      <c r="J1104" s="50">
        <f t="shared" ca="1" si="249"/>
        <v>2.4100040000000149</v>
      </c>
      <c r="K1104" s="282"/>
      <c r="L1104" s="282"/>
      <c r="M1104" s="292">
        <f t="shared" ca="1" si="250"/>
        <v>2.030218849764525</v>
      </c>
      <c r="N1104" s="291"/>
      <c r="P1104" s="292">
        <f t="shared" ca="1" si="251"/>
        <v>304.43225846073108</v>
      </c>
      <c r="Q1104" s="301">
        <f t="shared" ca="1" si="252"/>
        <v>306.46247731049561</v>
      </c>
      <c r="R1104" s="301">
        <f t="shared" ca="1" si="253"/>
        <v>302.40203961096654</v>
      </c>
      <c r="S1104" s="50"/>
      <c r="T1104" s="292"/>
      <c r="U1104" s="265"/>
      <c r="V1104" s="292">
        <f t="shared" ca="1" si="254"/>
        <v>304.43225846073108</v>
      </c>
      <c r="W1104" s="241">
        <f t="shared" ca="1" si="255"/>
        <v>-1.1022714607310604</v>
      </c>
      <c r="X1104" s="351">
        <f t="shared" ca="1" si="256"/>
        <v>1.2150023731421857</v>
      </c>
      <c r="Y1104" s="50">
        <f t="shared" ca="1" si="246"/>
        <v>2.0995283963093256</v>
      </c>
      <c r="Z1104" s="265">
        <f t="shared" ca="1" si="257"/>
        <v>305.42951539630934</v>
      </c>
      <c r="AA1104" s="265">
        <f t="shared" ca="1" si="258"/>
        <v>301.23045860369069</v>
      </c>
      <c r="AB1104" s="292"/>
      <c r="AC1104" s="37"/>
      <c r="AD1104" s="50"/>
      <c r="AE1104" s="228"/>
      <c r="AF1104" s="50"/>
      <c r="AG1104" s="50"/>
      <c r="AH1104" s="228"/>
      <c r="AI1104" s="50"/>
      <c r="AJ1104" s="50"/>
      <c r="AK1104" s="50"/>
      <c r="AL1104" s="68"/>
      <c r="AM1104" s="246"/>
      <c r="AN1104" s="241"/>
      <c r="AO1104" s="68"/>
      <c r="AP1104" s="68"/>
      <c r="AQ1104" s="241"/>
      <c r="AR1104" s="241"/>
      <c r="AS1104" s="228"/>
      <c r="AT1104" s="194"/>
      <c r="AU1104" s="37"/>
      <c r="AV1104" s="68"/>
      <c r="AW1104" s="228"/>
      <c r="AX1104" s="241"/>
      <c r="AY1104" s="38"/>
      <c r="AZ1104" s="38"/>
      <c r="BA1104" s="55"/>
      <c r="BB1104" s="55"/>
      <c r="BC1104" s="3" t="e">
        <f t="shared" ca="1" si="259"/>
        <v>#N/A</v>
      </c>
      <c r="BD1104" s="3">
        <f t="shared" ca="1" si="260"/>
        <v>69053800</v>
      </c>
      <c r="BE1104" s="132"/>
      <c r="BF1104" s="132"/>
      <c r="BG1104" s="125"/>
      <c r="BI1104" s="68"/>
      <c r="BZ1104" s="237"/>
      <c r="CD1104" s="237"/>
      <c r="CG1104" s="68"/>
      <c r="CH1104" s="237"/>
      <c r="CL1104" s="237"/>
    </row>
    <row r="1105" spans="1:90" x14ac:dyDescent="0.4">
      <c r="A1105">
        <v>1073</v>
      </c>
      <c r="B1105" s="47">
        <f ca="1">IF(A1105&gt;$A$8,"",OFFSET(InputPriceData!B$15,$A1105+$A$11,0,1,1))</f>
        <v>43768</v>
      </c>
      <c r="C1105" s="3">
        <f ca="1">IF(A1105&gt;$A$8,"",OFFSET(InputPriceData!G$15,CalculationsAndCharts!$A1105+$A$11,IF($C$5,8,0),1,1))</f>
        <v>49643900</v>
      </c>
      <c r="D1105" s="4">
        <f ca="1">IF(A1105&gt;$A$8,"",OFFSET(InputPriceData!C$15,CalculationsAndCharts!$A1105+$A$11,IF($C$5,8,0),1,1))</f>
        <v>303.42999300000002</v>
      </c>
      <c r="E1105" s="4">
        <f ca="1">IF(A1105&gt;$A$8,"",OFFSET(InputPriceData!D$15,CalculationsAndCharts!$A1105+$A$11,IF($C$5,8,0),1,1))</f>
        <v>304.54998799999998</v>
      </c>
      <c r="F1105" s="4">
        <f ca="1">IF(A1105&gt;$A$8,"",OFFSET(InputPriceData!E$15,CalculationsAndCharts!$A1105+$A$11,IF($C$5,8,0),1,1))</f>
        <v>301.98998999999998</v>
      </c>
      <c r="G1105" s="4">
        <f ca="1">IF(A1105&gt;$A$8,"",OFFSET(InputPriceData!F$15,CalculationsAndCharts!$A1105+$A$11,IF($C$5,8,0),1,1))</f>
        <v>304.14001500000001</v>
      </c>
      <c r="H1105" s="282">
        <f t="shared" ca="1" si="247"/>
        <v>304.54998799999998</v>
      </c>
      <c r="I1105" s="292">
        <f t="shared" ca="1" si="248"/>
        <v>301.98998999999998</v>
      </c>
      <c r="J1105" s="50">
        <f t="shared" ca="1" si="249"/>
        <v>2.5599980000000073</v>
      </c>
      <c r="K1105" s="282"/>
      <c r="L1105" s="282"/>
      <c r="M1105" s="292">
        <f t="shared" ca="1" si="250"/>
        <v>1.7688743535768938</v>
      </c>
      <c r="N1105" s="291"/>
      <c r="P1105" s="292">
        <f t="shared" ca="1" si="251"/>
        <v>303.96362339539445</v>
      </c>
      <c r="Q1105" s="301">
        <f t="shared" ca="1" si="252"/>
        <v>305.73249774897135</v>
      </c>
      <c r="R1105" s="301">
        <f t="shared" ca="1" si="253"/>
        <v>302.19474904181754</v>
      </c>
      <c r="S1105" s="50"/>
      <c r="T1105" s="292"/>
      <c r="U1105" s="265"/>
      <c r="V1105" s="292">
        <f t="shared" ca="1" si="254"/>
        <v>303.96362339539445</v>
      </c>
      <c r="W1105" s="241">
        <f t="shared" ca="1" si="255"/>
        <v>0.17639160460555559</v>
      </c>
      <c r="X1105" s="351">
        <f t="shared" ca="1" si="256"/>
        <v>3.111399817532266E-2</v>
      </c>
      <c r="Y1105" s="50">
        <f t="shared" ca="1" si="246"/>
        <v>2.0854674794337171</v>
      </c>
      <c r="Z1105" s="265">
        <f t="shared" ca="1" si="257"/>
        <v>306.22548247943371</v>
      </c>
      <c r="AA1105" s="265">
        <f t="shared" ca="1" si="258"/>
        <v>302.0545475205663</v>
      </c>
      <c r="AB1105" s="292"/>
      <c r="AC1105" s="37"/>
      <c r="AD1105" s="50"/>
      <c r="AE1105" s="228"/>
      <c r="AF1105" s="50"/>
      <c r="AG1105" s="50"/>
      <c r="AH1105" s="228"/>
      <c r="AI1105" s="50"/>
      <c r="AJ1105" s="50"/>
      <c r="AK1105" s="50"/>
      <c r="AL1105" s="68"/>
      <c r="AM1105" s="246"/>
      <c r="AN1105" s="241"/>
      <c r="AO1105" s="68"/>
      <c r="AP1105" s="68"/>
      <c r="AQ1105" s="241"/>
      <c r="AR1105" s="241"/>
      <c r="AS1105" s="228"/>
      <c r="AT1105" s="194"/>
      <c r="AU1105" s="37"/>
      <c r="AV1105" s="68"/>
      <c r="AW1105" s="228"/>
      <c r="AX1105" s="241"/>
      <c r="AY1105" s="38"/>
      <c r="AZ1105" s="38"/>
      <c r="BA1105" s="55"/>
      <c r="BB1105" s="55"/>
      <c r="BC1105" s="3">
        <f t="shared" ca="1" si="259"/>
        <v>49643900</v>
      </c>
      <c r="BD1105" s="3" t="e">
        <f t="shared" ca="1" si="260"/>
        <v>#N/A</v>
      </c>
      <c r="BE1105" s="132"/>
      <c r="BF1105" s="132"/>
      <c r="BG1105" s="125"/>
      <c r="BI1105" s="68"/>
      <c r="BZ1105" s="237"/>
      <c r="CD1105" s="237"/>
      <c r="CG1105" s="68"/>
      <c r="CH1105" s="237"/>
      <c r="CL1105" s="237"/>
    </row>
    <row r="1106" spans="1:90" x14ac:dyDescent="0.4">
      <c r="A1106">
        <v>1074</v>
      </c>
      <c r="B1106" s="47">
        <f ca="1">IF(A1106&gt;$A$8,"",OFFSET(InputPriceData!B$15,$A1106+$A$11,0,1,1))</f>
        <v>43767</v>
      </c>
      <c r="C1106" s="3">
        <f ca="1">IF(A1106&gt;$A$8,"",OFFSET(InputPriceData!G$15,CalculationsAndCharts!$A1106+$A$11,IF($C$5,8,0),1,1))</f>
        <v>44284900</v>
      </c>
      <c r="D1106" s="4">
        <f ca="1">IF(A1106&gt;$A$8,"",OFFSET(InputPriceData!C$15,CalculationsAndCharts!$A1106+$A$11,IF($C$5,8,0),1,1))</f>
        <v>303</v>
      </c>
      <c r="E1106" s="4">
        <f ca="1">IF(A1106&gt;$A$8,"",OFFSET(InputPriceData!D$15,CalculationsAndCharts!$A1106+$A$11,IF($C$5,8,0),1,1))</f>
        <v>304.23001099999999</v>
      </c>
      <c r="F1106" s="4">
        <f ca="1">IF(A1106&gt;$A$8,"",OFFSET(InputPriceData!E$15,CalculationsAndCharts!$A1106+$A$11,IF($C$5,8,0),1,1))</f>
        <v>302.85998499999999</v>
      </c>
      <c r="G1106" s="4">
        <f ca="1">IF(A1106&gt;$A$8,"",OFFSET(InputPriceData!F$15,CalculationsAndCharts!$A1106+$A$11,IF($C$5,8,0),1,1))</f>
        <v>303.209991</v>
      </c>
      <c r="H1106" s="282">
        <f t="shared" ca="1" si="247"/>
        <v>304.23001099999999</v>
      </c>
      <c r="I1106" s="292">
        <f t="shared" ca="1" si="248"/>
        <v>302.85998499999999</v>
      </c>
      <c r="J1106" s="50">
        <f t="shared" ca="1" si="249"/>
        <v>1.3700259999999957</v>
      </c>
      <c r="K1106" s="282"/>
      <c r="L1106" s="282"/>
      <c r="M1106" s="292">
        <f t="shared" ca="1" si="250"/>
        <v>1.708381499656171</v>
      </c>
      <c r="N1106" s="291"/>
      <c r="P1106" s="292">
        <f t="shared" ca="1" si="251"/>
        <v>303.23458417494805</v>
      </c>
      <c r="Q1106" s="301">
        <f t="shared" ca="1" si="252"/>
        <v>304.94296567460424</v>
      </c>
      <c r="R1106" s="301">
        <f t="shared" ca="1" si="253"/>
        <v>301.52620267529187</v>
      </c>
      <c r="S1106" s="50"/>
      <c r="T1106" s="292"/>
      <c r="U1106" s="265"/>
      <c r="V1106" s="292">
        <f t="shared" ca="1" si="254"/>
        <v>303.23458417494805</v>
      </c>
      <c r="W1106" s="241">
        <f t="shared" ca="1" si="255"/>
        <v>-2.459317494805191E-2</v>
      </c>
      <c r="X1106" s="351">
        <f t="shared" ca="1" si="256"/>
        <v>6.0482425402548804E-4</v>
      </c>
      <c r="Y1106" s="50">
        <f t="shared" ca="1" si="246"/>
        <v>2.3379316810551223</v>
      </c>
      <c r="Z1106" s="265">
        <f t="shared" ca="1" si="257"/>
        <v>305.54792268105513</v>
      </c>
      <c r="AA1106" s="265">
        <f t="shared" ca="1" si="258"/>
        <v>300.87205931894488</v>
      </c>
      <c r="AB1106" s="292"/>
      <c r="AC1106" s="37"/>
      <c r="AD1106" s="50"/>
      <c r="AE1106" s="228"/>
      <c r="AF1106" s="50"/>
      <c r="AG1106" s="50"/>
      <c r="AH1106" s="228"/>
      <c r="AI1106" s="50"/>
      <c r="AJ1106" s="50"/>
      <c r="AK1106" s="50"/>
      <c r="AL1106" s="68"/>
      <c r="AM1106" s="246"/>
      <c r="AN1106" s="241"/>
      <c r="AO1106" s="68"/>
      <c r="AP1106" s="68"/>
      <c r="AQ1106" s="241"/>
      <c r="AR1106" s="241"/>
      <c r="AS1106" s="228"/>
      <c r="AT1106" s="194"/>
      <c r="AU1106" s="37"/>
      <c r="AV1106" s="68"/>
      <c r="AW1106" s="228"/>
      <c r="AX1106" s="241"/>
      <c r="AY1106" s="38"/>
      <c r="AZ1106" s="38"/>
      <c r="BA1106" s="55"/>
      <c r="BB1106" s="55"/>
      <c r="BC1106" s="3" t="e">
        <f t="shared" ca="1" si="259"/>
        <v>#N/A</v>
      </c>
      <c r="BD1106" s="3">
        <f t="shared" ca="1" si="260"/>
        <v>44284900</v>
      </c>
      <c r="BE1106" s="132"/>
      <c r="BF1106" s="132"/>
      <c r="BG1106" s="125"/>
      <c r="BI1106" s="68"/>
      <c r="BZ1106" s="237"/>
      <c r="CD1106" s="237"/>
      <c r="CG1106" s="68"/>
      <c r="CH1106" s="237"/>
      <c r="CL1106" s="237"/>
    </row>
    <row r="1107" spans="1:90" x14ac:dyDescent="0.4">
      <c r="A1107">
        <v>1075</v>
      </c>
      <c r="B1107" s="47">
        <f ca="1">IF(A1107&gt;$A$8,"",OFFSET(InputPriceData!B$15,$A1107+$A$11,0,1,1))</f>
        <v>43766</v>
      </c>
      <c r="C1107" s="3">
        <f ca="1">IF(A1107&gt;$A$8,"",OFFSET(InputPriceData!G$15,CalculationsAndCharts!$A1107+$A$11,IF($C$5,8,0),1,1))</f>
        <v>42147000</v>
      </c>
      <c r="D1107" s="4">
        <f ca="1">IF(A1107&gt;$A$8,"",OFFSET(InputPriceData!C$15,CalculationsAndCharts!$A1107+$A$11,IF($C$5,8,0),1,1))</f>
        <v>302.94000199999999</v>
      </c>
      <c r="E1107" s="4">
        <f ca="1">IF(A1107&gt;$A$8,"",OFFSET(InputPriceData!D$15,CalculationsAndCharts!$A1107+$A$11,IF($C$5,8,0),1,1))</f>
        <v>303.85000600000001</v>
      </c>
      <c r="F1107" s="4">
        <f ca="1">IF(A1107&gt;$A$8,"",OFFSET(InputPriceData!E$15,CalculationsAndCharts!$A1107+$A$11,IF($C$5,8,0),1,1))</f>
        <v>302.91000400000001</v>
      </c>
      <c r="G1107" s="4">
        <f ca="1">IF(A1107&gt;$A$8,"",OFFSET(InputPriceData!F$15,CalculationsAndCharts!$A1107+$A$11,IF($C$5,8,0),1,1))</f>
        <v>303.29998799999998</v>
      </c>
      <c r="H1107" s="282">
        <f t="shared" ca="1" si="247"/>
        <v>303.85000600000001</v>
      </c>
      <c r="I1107" s="292">
        <f t="shared" ca="1" si="248"/>
        <v>301.60000600000001</v>
      </c>
      <c r="J1107" s="50">
        <f t="shared" ca="1" si="249"/>
        <v>2.25</v>
      </c>
      <c r="K1107" s="282"/>
      <c r="L1107" s="282"/>
      <c r="M1107" s="292">
        <f t="shared" ca="1" si="250"/>
        <v>1.7228135941145704</v>
      </c>
      <c r="N1107" s="291"/>
      <c r="P1107" s="292">
        <f t="shared" ca="1" si="251"/>
        <v>302.36110285348411</v>
      </c>
      <c r="Q1107" s="301">
        <f t="shared" ca="1" si="252"/>
        <v>304.08391644759871</v>
      </c>
      <c r="R1107" s="301">
        <f t="shared" ca="1" si="253"/>
        <v>300.63828925936951</v>
      </c>
      <c r="S1107" s="50"/>
      <c r="T1107" s="292"/>
      <c r="U1107" s="265"/>
      <c r="V1107" s="292">
        <f t="shared" ca="1" si="254"/>
        <v>302.36110285348411</v>
      </c>
      <c r="W1107" s="241">
        <f t="shared" ca="1" si="255"/>
        <v>0.93888514651587229</v>
      </c>
      <c r="X1107" s="351">
        <f t="shared" ca="1" si="256"/>
        <v>0.88150531834813095</v>
      </c>
      <c r="Y1107" s="50">
        <f t="shared" ca="1" si="246"/>
        <v>2.3723277533584093</v>
      </c>
      <c r="Z1107" s="265">
        <f t="shared" ca="1" si="257"/>
        <v>305.67231575335842</v>
      </c>
      <c r="AA1107" s="265">
        <f t="shared" ca="1" si="258"/>
        <v>300.92766024664155</v>
      </c>
      <c r="AB1107" s="292"/>
      <c r="AC1107" s="37"/>
      <c r="AD1107" s="50"/>
      <c r="AE1107" s="228"/>
      <c r="AF1107" s="50"/>
      <c r="AG1107" s="50"/>
      <c r="AH1107" s="228"/>
      <c r="AI1107" s="50"/>
      <c r="AJ1107" s="50"/>
      <c r="AK1107" s="50"/>
      <c r="AL1107" s="68"/>
      <c r="AM1107" s="246"/>
      <c r="AN1107" s="241"/>
      <c r="AO1107" s="68"/>
      <c r="AP1107" s="68"/>
      <c r="AQ1107" s="241"/>
      <c r="AR1107" s="241"/>
      <c r="AS1107" s="228"/>
      <c r="AT1107" s="194"/>
      <c r="AU1107" s="37"/>
      <c r="AV1107" s="68"/>
      <c r="AW1107" s="228"/>
      <c r="AX1107" s="241"/>
      <c r="AY1107" s="38"/>
      <c r="AZ1107" s="38"/>
      <c r="BA1107" s="55"/>
      <c r="BB1107" s="55"/>
      <c r="BC1107" s="3">
        <f t="shared" ca="1" si="259"/>
        <v>42147000</v>
      </c>
      <c r="BD1107" s="3" t="e">
        <f t="shared" ca="1" si="260"/>
        <v>#N/A</v>
      </c>
      <c r="BE1107" s="132"/>
      <c r="BF1107" s="132"/>
      <c r="BG1107" s="125"/>
      <c r="BI1107" s="68"/>
      <c r="BZ1107" s="237"/>
      <c r="CD1107" s="237"/>
      <c r="CG1107" s="68"/>
      <c r="CH1107" s="237"/>
      <c r="CL1107" s="237"/>
    </row>
    <row r="1108" spans="1:90" x14ac:dyDescent="0.4">
      <c r="A1108">
        <v>1076</v>
      </c>
      <c r="B1108" s="47">
        <f ca="1">IF(A1108&gt;$A$8,"",OFFSET(InputPriceData!B$15,$A1108+$A$11,0,1,1))</f>
        <v>43763</v>
      </c>
      <c r="C1108" s="3">
        <f ca="1">IF(A1108&gt;$A$8,"",OFFSET(InputPriceData!G$15,CalculationsAndCharts!$A1108+$A$11,IF($C$5,8,0),1,1))</f>
        <v>45205400</v>
      </c>
      <c r="D1108" s="4">
        <f ca="1">IF(A1108&gt;$A$8,"",OFFSET(InputPriceData!C$15,CalculationsAndCharts!$A1108+$A$11,IF($C$5,8,0),1,1))</f>
        <v>299.73998999999998</v>
      </c>
      <c r="E1108" s="4">
        <f ca="1">IF(A1108&gt;$A$8,"",OFFSET(InputPriceData!D$15,CalculationsAndCharts!$A1108+$A$11,IF($C$5,8,0),1,1))</f>
        <v>302.20001200000002</v>
      </c>
      <c r="F1108" s="4">
        <f ca="1">IF(A1108&gt;$A$8,"",OFFSET(InputPriceData!E$15,CalculationsAndCharts!$A1108+$A$11,IF($C$5,8,0),1,1))</f>
        <v>299.67999300000002</v>
      </c>
      <c r="G1108" s="4">
        <f ca="1">IF(A1108&gt;$A$8,"",OFFSET(InputPriceData!F$15,CalculationsAndCharts!$A1108+$A$11,IF($C$5,8,0),1,1))</f>
        <v>301.60000600000001</v>
      </c>
      <c r="H1108" s="282">
        <f t="shared" ca="1" si="247"/>
        <v>302.20001200000002</v>
      </c>
      <c r="I1108" s="292">
        <f t="shared" ca="1" si="248"/>
        <v>299.67999300000002</v>
      </c>
      <c r="J1108" s="50">
        <f t="shared" ca="1" si="249"/>
        <v>2.5200189999999907</v>
      </c>
      <c r="K1108" s="282"/>
      <c r="L1108" s="282"/>
      <c r="M1108" s="292">
        <f t="shared" ca="1" si="250"/>
        <v>1.4699012197649217</v>
      </c>
      <c r="N1108" s="291"/>
      <c r="P1108" s="292">
        <f t="shared" ca="1" si="251"/>
        <v>301.50985979106281</v>
      </c>
      <c r="Q1108" s="301">
        <f t="shared" ca="1" si="252"/>
        <v>302.97976101082776</v>
      </c>
      <c r="R1108" s="301">
        <f t="shared" ca="1" si="253"/>
        <v>300.03995857129786</v>
      </c>
      <c r="S1108" s="50"/>
      <c r="T1108" s="292"/>
      <c r="U1108" s="265"/>
      <c r="V1108" s="292">
        <f t="shared" ca="1" si="254"/>
        <v>301.50985979106281</v>
      </c>
      <c r="W1108" s="241">
        <f t="shared" ca="1" si="255"/>
        <v>9.0146208937198935E-2</v>
      </c>
      <c r="X1108" s="351">
        <f t="shared" ca="1" si="256"/>
        <v>8.126338985749125E-3</v>
      </c>
      <c r="Y1108" s="50">
        <f t="shared" ca="1" si="246"/>
        <v>2.3721165781116116</v>
      </c>
      <c r="Z1108" s="265">
        <f t="shared" ca="1" si="257"/>
        <v>303.97212257811162</v>
      </c>
      <c r="AA1108" s="265">
        <f t="shared" ca="1" si="258"/>
        <v>299.22788942188839</v>
      </c>
      <c r="AB1108" s="292"/>
      <c r="AC1108" s="37"/>
      <c r="AD1108" s="50"/>
      <c r="AE1108" s="228"/>
      <c r="AF1108" s="50"/>
      <c r="AG1108" s="50"/>
      <c r="AH1108" s="228"/>
      <c r="AI1108" s="50"/>
      <c r="AJ1108" s="50"/>
      <c r="AK1108" s="50"/>
      <c r="AL1108" s="68"/>
      <c r="AM1108" s="246"/>
      <c r="AN1108" s="241"/>
      <c r="AO1108" s="68"/>
      <c r="AP1108" s="68"/>
      <c r="AQ1108" s="241"/>
      <c r="AR1108" s="241"/>
      <c r="AS1108" s="228"/>
      <c r="AT1108" s="194"/>
      <c r="AU1108" s="37"/>
      <c r="AV1108" s="68"/>
      <c r="AW1108" s="228"/>
      <c r="AX1108" s="241"/>
      <c r="AY1108" s="38"/>
      <c r="AZ1108" s="38"/>
      <c r="BA1108" s="55"/>
      <c r="BB1108" s="55"/>
      <c r="BC1108" s="3">
        <f t="shared" ca="1" si="259"/>
        <v>45205400</v>
      </c>
      <c r="BD1108" s="3" t="e">
        <f t="shared" ca="1" si="260"/>
        <v>#N/A</v>
      </c>
      <c r="BE1108" s="132"/>
      <c r="BF1108" s="132"/>
      <c r="BG1108" s="125"/>
      <c r="BI1108" s="68"/>
      <c r="BZ1108" s="237"/>
      <c r="CD1108" s="237"/>
      <c r="CG1108" s="68"/>
      <c r="CH1108" s="237"/>
      <c r="CL1108" s="237"/>
    </row>
    <row r="1109" spans="1:90" x14ac:dyDescent="0.4">
      <c r="A1109">
        <v>1077</v>
      </c>
      <c r="B1109" s="47">
        <f ca="1">IF(A1109&gt;$A$8,"",OFFSET(InputPriceData!B$15,$A1109+$A$11,0,1,1))</f>
        <v>43762</v>
      </c>
      <c r="C1109" s="3">
        <f ca="1">IF(A1109&gt;$A$8,"",OFFSET(InputPriceData!G$15,CalculationsAndCharts!$A1109+$A$11,IF($C$5,8,0),1,1))</f>
        <v>35453100</v>
      </c>
      <c r="D1109" s="4">
        <f ca="1">IF(A1109&gt;$A$8,"",OFFSET(InputPriceData!C$15,CalculationsAndCharts!$A1109+$A$11,IF($C$5,8,0),1,1))</f>
        <v>300.91000400000001</v>
      </c>
      <c r="E1109" s="4">
        <f ca="1">IF(A1109&gt;$A$8,"",OFFSET(InputPriceData!D$15,CalculationsAndCharts!$A1109+$A$11,IF($C$5,8,0),1,1))</f>
        <v>301.07000699999998</v>
      </c>
      <c r="F1109" s="4">
        <f ca="1">IF(A1109&gt;$A$8,"",OFFSET(InputPriceData!E$15,CalculationsAndCharts!$A1109+$A$11,IF($C$5,8,0),1,1))</f>
        <v>299.459991</v>
      </c>
      <c r="G1109" s="4">
        <f ca="1">IF(A1109&gt;$A$8,"",OFFSET(InputPriceData!F$15,CalculationsAndCharts!$A1109+$A$11,IF($C$5,8,0),1,1))</f>
        <v>300.36999500000002</v>
      </c>
      <c r="H1109" s="282">
        <f t="shared" ca="1" si="247"/>
        <v>301.07000699999998</v>
      </c>
      <c r="I1109" s="292">
        <f t="shared" ca="1" si="248"/>
        <v>299.459991</v>
      </c>
      <c r="J1109" s="50">
        <f t="shared" ca="1" si="249"/>
        <v>1.6100159999999732</v>
      </c>
      <c r="K1109" s="282"/>
      <c r="L1109" s="282"/>
      <c r="M1109" s="292">
        <f t="shared" ca="1" si="250"/>
        <v>1.3475392809115538</v>
      </c>
      <c r="N1109" s="291"/>
      <c r="P1109" s="292">
        <f t="shared" ca="1" si="251"/>
        <v>301.02745594609939</v>
      </c>
      <c r="Q1109" s="301">
        <f t="shared" ca="1" si="252"/>
        <v>302.37499522701097</v>
      </c>
      <c r="R1109" s="301">
        <f t="shared" ca="1" si="253"/>
        <v>299.67991666518782</v>
      </c>
      <c r="S1109" s="50"/>
      <c r="T1109" s="292"/>
      <c r="U1109" s="265"/>
      <c r="V1109" s="292">
        <f t="shared" ca="1" si="254"/>
        <v>301.02745594609939</v>
      </c>
      <c r="W1109" s="241">
        <f t="shared" ca="1" si="255"/>
        <v>-0.657460946099377</v>
      </c>
      <c r="X1109" s="351">
        <f t="shared" ca="1" si="256"/>
        <v>0.43225489564588793</v>
      </c>
      <c r="Y1109" s="50">
        <f t="shared" ca="1" si="246"/>
        <v>2.3836480377559064</v>
      </c>
      <c r="Z1109" s="265">
        <f t="shared" ca="1" si="257"/>
        <v>302.75364303775592</v>
      </c>
      <c r="AA1109" s="265">
        <f t="shared" ca="1" si="258"/>
        <v>297.98634696224411</v>
      </c>
      <c r="AB1109" s="292"/>
      <c r="AC1109" s="37"/>
      <c r="AD1109" s="50"/>
      <c r="AE1109" s="228"/>
      <c r="AF1109" s="50"/>
      <c r="AG1109" s="50"/>
      <c r="AH1109" s="228"/>
      <c r="AI1109" s="50"/>
      <c r="AJ1109" s="50"/>
      <c r="AK1109" s="50"/>
      <c r="AL1109" s="68"/>
      <c r="AM1109" s="246"/>
      <c r="AN1109" s="241"/>
      <c r="AO1109" s="68"/>
      <c r="AP1109" s="68"/>
      <c r="AQ1109" s="241"/>
      <c r="AR1109" s="241"/>
      <c r="AS1109" s="228"/>
      <c r="AT1109" s="194"/>
      <c r="AU1109" s="37"/>
      <c r="AV1109" s="68"/>
      <c r="AW1109" s="228"/>
      <c r="AX1109" s="241"/>
      <c r="AY1109" s="38"/>
      <c r="AZ1109" s="38"/>
      <c r="BA1109" s="55"/>
      <c r="BB1109" s="55"/>
      <c r="BC1109" s="3">
        <f t="shared" ca="1" si="259"/>
        <v>35453100</v>
      </c>
      <c r="BD1109" s="3" t="e">
        <f t="shared" ca="1" si="260"/>
        <v>#N/A</v>
      </c>
      <c r="BE1109" s="132"/>
      <c r="BF1109" s="132"/>
      <c r="BG1109" s="125"/>
      <c r="BI1109" s="68"/>
      <c r="BZ1109" s="237"/>
      <c r="CD1109" s="237"/>
      <c r="CG1109" s="68"/>
      <c r="CH1109" s="237"/>
      <c r="CL1109" s="237"/>
    </row>
    <row r="1110" spans="1:90" x14ac:dyDescent="0.4">
      <c r="A1110">
        <v>1078</v>
      </c>
      <c r="B1110" s="47">
        <f ca="1">IF(A1110&gt;$A$8,"",OFFSET(InputPriceData!B$15,$A1110+$A$11,0,1,1))</f>
        <v>43761</v>
      </c>
      <c r="C1110" s="3">
        <f ca="1">IF(A1110&gt;$A$8,"",OFFSET(InputPriceData!G$15,CalculationsAndCharts!$A1110+$A$11,IF($C$5,8,0),1,1))</f>
        <v>34352200</v>
      </c>
      <c r="D1110" s="4">
        <f ca="1">IF(A1110&gt;$A$8,"",OFFSET(InputPriceData!C$15,CalculationsAndCharts!$A1110+$A$11,IF($C$5,8,0),1,1))</f>
        <v>298.73001099999999</v>
      </c>
      <c r="E1110" s="4">
        <f ca="1">IF(A1110&gt;$A$8,"",OFFSET(InputPriceData!D$15,CalculationsAndCharts!$A1110+$A$11,IF($C$5,8,0),1,1))</f>
        <v>299.94000199999999</v>
      </c>
      <c r="F1110" s="4">
        <f ca="1">IF(A1110&gt;$A$8,"",OFFSET(InputPriceData!E$15,CalculationsAndCharts!$A1110+$A$11,IF($C$5,8,0),1,1))</f>
        <v>298.5</v>
      </c>
      <c r="G1110" s="4">
        <f ca="1">IF(A1110&gt;$A$8,"",OFFSET(InputPriceData!F$15,CalculationsAndCharts!$A1110+$A$11,IF($C$5,8,0),1,1))</f>
        <v>299.88000499999998</v>
      </c>
      <c r="H1110" s="282">
        <f t="shared" ca="1" si="247"/>
        <v>299.94000199999999</v>
      </c>
      <c r="I1110" s="292">
        <f t="shared" ca="1" si="248"/>
        <v>298.5</v>
      </c>
      <c r="J1110" s="50">
        <f t="shared" ca="1" si="249"/>
        <v>1.4400019999999927</v>
      </c>
      <c r="K1110" s="282"/>
      <c r="L1110" s="282"/>
      <c r="M1110" s="292">
        <f t="shared" ca="1" si="250"/>
        <v>1.5138880834480126</v>
      </c>
      <c r="N1110" s="291"/>
      <c r="P1110" s="292">
        <f t="shared" ca="1" si="251"/>
        <v>300.69802292842155</v>
      </c>
      <c r="Q1110" s="301">
        <f t="shared" ca="1" si="252"/>
        <v>302.21191101186957</v>
      </c>
      <c r="R1110" s="301">
        <f t="shared" ca="1" si="253"/>
        <v>299.18413484497353</v>
      </c>
      <c r="S1110" s="50"/>
      <c r="T1110" s="292"/>
      <c r="U1110" s="265"/>
      <c r="V1110" s="292">
        <f t="shared" ca="1" si="254"/>
        <v>300.69802292842155</v>
      </c>
      <c r="W1110" s="241">
        <f t="shared" ca="1" si="255"/>
        <v>-0.81801792842156829</v>
      </c>
      <c r="X1110" s="351">
        <f t="shared" ca="1" si="256"/>
        <v>0.66915333121911402</v>
      </c>
      <c r="Y1110" s="50">
        <f t="shared" ca="1" si="246"/>
        <v>2.3800488443541288</v>
      </c>
      <c r="Z1110" s="265">
        <f t="shared" ca="1" si="257"/>
        <v>302.2600538443541</v>
      </c>
      <c r="AA1110" s="265">
        <f t="shared" ca="1" si="258"/>
        <v>297.49995615564586</v>
      </c>
      <c r="AB1110" s="292"/>
      <c r="AC1110" s="37"/>
      <c r="AD1110" s="50"/>
      <c r="AE1110" s="228"/>
      <c r="AF1110" s="50"/>
      <c r="AG1110" s="50"/>
      <c r="AH1110" s="228"/>
      <c r="AI1110" s="50"/>
      <c r="AJ1110" s="50"/>
      <c r="AK1110" s="50"/>
      <c r="AL1110" s="68"/>
      <c r="AM1110" s="246"/>
      <c r="AN1110" s="241"/>
      <c r="AO1110" s="68"/>
      <c r="AP1110" s="68"/>
      <c r="AQ1110" s="241"/>
      <c r="AR1110" s="241"/>
      <c r="AS1110" s="228"/>
      <c r="AT1110" s="194"/>
      <c r="AU1110" s="37"/>
      <c r="AV1110" s="68"/>
      <c r="AW1110" s="228"/>
      <c r="AX1110" s="241"/>
      <c r="AY1110" s="38"/>
      <c r="AZ1110" s="38"/>
      <c r="BA1110" s="55"/>
      <c r="BB1110" s="55"/>
      <c r="BC1110" s="3">
        <f t="shared" ca="1" si="259"/>
        <v>34352200</v>
      </c>
      <c r="BD1110" s="3" t="e">
        <f t="shared" ca="1" si="260"/>
        <v>#N/A</v>
      </c>
      <c r="BE1110" s="132"/>
      <c r="BF1110" s="132"/>
      <c r="BG1110" s="125"/>
      <c r="BI1110" s="68"/>
      <c r="BZ1110" s="237"/>
      <c r="CD1110" s="237"/>
      <c r="CG1110" s="68"/>
      <c r="CH1110" s="237"/>
      <c r="CL1110" s="237"/>
    </row>
    <row r="1111" spans="1:90" x14ac:dyDescent="0.4">
      <c r="A1111">
        <v>1079</v>
      </c>
      <c r="B1111" s="47">
        <f ca="1">IF(A1111&gt;$A$8,"",OFFSET(InputPriceData!B$15,$A1111+$A$11,0,1,1))</f>
        <v>43760</v>
      </c>
      <c r="C1111" s="3">
        <f ca="1">IF(A1111&gt;$A$8,"",OFFSET(InputPriceData!G$15,CalculationsAndCharts!$A1111+$A$11,IF($C$5,8,0),1,1))</f>
        <v>48594700</v>
      </c>
      <c r="D1111" s="4">
        <f ca="1">IF(A1111&gt;$A$8,"",OFFSET(InputPriceData!C$15,CalculationsAndCharts!$A1111+$A$11,IF($C$5,8,0),1,1))</f>
        <v>300.57998700000002</v>
      </c>
      <c r="E1111" s="4">
        <f ca="1">IF(A1111&gt;$A$8,"",OFFSET(InputPriceData!D$15,CalculationsAndCharts!$A1111+$A$11,IF($C$5,8,0),1,1))</f>
        <v>300.89999399999999</v>
      </c>
      <c r="F1111" s="4">
        <f ca="1">IF(A1111&gt;$A$8,"",OFFSET(InputPriceData!E$15,CalculationsAndCharts!$A1111+$A$11,IF($C$5,8,0),1,1))</f>
        <v>298.91000400000001</v>
      </c>
      <c r="G1111" s="4">
        <f ca="1">IF(A1111&gt;$A$8,"",OFFSET(InputPriceData!F$15,CalculationsAndCharts!$A1111+$A$11,IF($C$5,8,0),1,1))</f>
        <v>299.01001000000002</v>
      </c>
      <c r="H1111" s="282">
        <f t="shared" ca="1" si="247"/>
        <v>300.89999399999999</v>
      </c>
      <c r="I1111" s="292">
        <f t="shared" ca="1" si="248"/>
        <v>298.91000400000001</v>
      </c>
      <c r="J1111" s="50">
        <f t="shared" ca="1" si="249"/>
        <v>1.9899899999999775</v>
      </c>
      <c r="K1111" s="282"/>
      <c r="L1111" s="282"/>
      <c r="M1111" s="292">
        <f t="shared" ca="1" si="250"/>
        <v>1.6800905893666742</v>
      </c>
      <c r="N1111" s="291"/>
      <c r="P1111" s="292">
        <f t="shared" ca="1" si="251"/>
        <v>300.45215938948115</v>
      </c>
      <c r="Q1111" s="301">
        <f t="shared" ca="1" si="252"/>
        <v>302.13224997884782</v>
      </c>
      <c r="R1111" s="301">
        <f t="shared" ca="1" si="253"/>
        <v>298.77206880011448</v>
      </c>
      <c r="S1111" s="50"/>
      <c r="T1111" s="292"/>
      <c r="U1111" s="265"/>
      <c r="V1111" s="292">
        <f t="shared" ca="1" si="254"/>
        <v>300.45215938948115</v>
      </c>
      <c r="W1111" s="241">
        <f t="shared" ca="1" si="255"/>
        <v>-1.4421493894811306</v>
      </c>
      <c r="X1111" s="351">
        <f t="shared" ca="1" si="256"/>
        <v>2.0797948615807975</v>
      </c>
      <c r="Y1111" s="50">
        <f t="shared" ca="1" si="246"/>
        <v>2.3740414120762527</v>
      </c>
      <c r="Z1111" s="265">
        <f t="shared" ca="1" si="257"/>
        <v>301.3840514120763</v>
      </c>
      <c r="AA1111" s="265">
        <f t="shared" ca="1" si="258"/>
        <v>296.63596858792374</v>
      </c>
      <c r="AB1111" s="292"/>
      <c r="AC1111" s="37"/>
      <c r="AD1111" s="50"/>
      <c r="AE1111" s="228"/>
      <c r="AF1111" s="50"/>
      <c r="AG1111" s="50"/>
      <c r="AH1111" s="228"/>
      <c r="AI1111" s="50"/>
      <c r="AJ1111" s="50"/>
      <c r="AK1111" s="50"/>
      <c r="AL1111" s="68"/>
      <c r="AM1111" s="246"/>
      <c r="AN1111" s="241"/>
      <c r="AO1111" s="68"/>
      <c r="AP1111" s="68"/>
      <c r="AQ1111" s="241"/>
      <c r="AR1111" s="241"/>
      <c r="AS1111" s="228"/>
      <c r="AT1111" s="194"/>
      <c r="AU1111" s="37"/>
      <c r="AV1111" s="68"/>
      <c r="AW1111" s="228"/>
      <c r="AX1111" s="241"/>
      <c r="AY1111" s="38"/>
      <c r="AZ1111" s="38"/>
      <c r="BA1111" s="55"/>
      <c r="BB1111" s="55"/>
      <c r="BC1111" s="3" t="e">
        <f t="shared" ca="1" si="259"/>
        <v>#N/A</v>
      </c>
      <c r="BD1111" s="3">
        <f t="shared" ca="1" si="260"/>
        <v>48594700</v>
      </c>
      <c r="BE1111" s="132"/>
      <c r="BF1111" s="132"/>
      <c r="BG1111" s="125"/>
      <c r="BI1111" s="68"/>
      <c r="BZ1111" s="237"/>
      <c r="CD1111" s="237"/>
      <c r="CG1111" s="68"/>
      <c r="CH1111" s="237"/>
      <c r="CL1111" s="237"/>
    </row>
    <row r="1112" spans="1:90" x14ac:dyDescent="0.4">
      <c r="A1112">
        <v>1080</v>
      </c>
      <c r="B1112" s="47">
        <f ca="1">IF(A1112&gt;$A$8,"",OFFSET(InputPriceData!B$15,$A1112+$A$11,0,1,1))</f>
        <v>43759</v>
      </c>
      <c r="C1112" s="3">
        <f ca="1">IF(A1112&gt;$A$8,"",OFFSET(InputPriceData!G$15,CalculationsAndCharts!$A1112+$A$11,IF($C$5,8,0),1,1))</f>
        <v>39048600</v>
      </c>
      <c r="D1112" s="4">
        <f ca="1">IF(A1112&gt;$A$8,"",OFFSET(InputPriceData!C$15,CalculationsAndCharts!$A1112+$A$11,IF($C$5,8,0),1,1))</f>
        <v>299.42001299999998</v>
      </c>
      <c r="E1112" s="4">
        <f ca="1">IF(A1112&gt;$A$8,"",OFFSET(InputPriceData!D$15,CalculationsAndCharts!$A1112+$A$11,IF($C$5,8,0),1,1))</f>
        <v>300.209991</v>
      </c>
      <c r="F1112" s="4">
        <f ca="1">IF(A1112&gt;$A$8,"",OFFSET(InputPriceData!E$15,CalculationsAndCharts!$A1112+$A$11,IF($C$5,8,0),1,1))</f>
        <v>298.94000199999999</v>
      </c>
      <c r="G1112" s="4">
        <f ca="1">IF(A1112&gt;$A$8,"",OFFSET(InputPriceData!F$15,CalculationsAndCharts!$A1112+$A$11,IF($C$5,8,0),1,1))</f>
        <v>299.98998999999998</v>
      </c>
      <c r="H1112" s="282">
        <f t="shared" ca="1" si="247"/>
        <v>300.209991</v>
      </c>
      <c r="I1112" s="292">
        <f t="shared" ca="1" si="248"/>
        <v>297.97000100000002</v>
      </c>
      <c r="J1112" s="50">
        <f t="shared" ca="1" si="249"/>
        <v>2.2399899999999775</v>
      </c>
      <c r="K1112" s="282"/>
      <c r="L1112" s="282"/>
      <c r="M1112" s="292">
        <f t="shared" ca="1" si="250"/>
        <v>1.7444808364214059</v>
      </c>
      <c r="N1112" s="291"/>
      <c r="P1112" s="292">
        <f t="shared" ca="1" si="251"/>
        <v>299.91733503629888</v>
      </c>
      <c r="Q1112" s="301">
        <f t="shared" ca="1" si="252"/>
        <v>301.6618158727203</v>
      </c>
      <c r="R1112" s="301">
        <f t="shared" ca="1" si="253"/>
        <v>298.17285419987746</v>
      </c>
      <c r="S1112" s="50"/>
      <c r="T1112" s="292"/>
      <c r="U1112" s="265"/>
      <c r="V1112" s="292">
        <f t="shared" ca="1" si="254"/>
        <v>299.91733503629888</v>
      </c>
      <c r="W1112" s="241">
        <f t="shared" ca="1" si="255"/>
        <v>7.2654963701097586E-2</v>
      </c>
      <c r="X1112" s="351">
        <f t="shared" ca="1" si="256"/>
        <v>5.2787437504078077E-3</v>
      </c>
      <c r="Y1112" s="50">
        <f t="shared" ca="1" si="246"/>
        <v>2.462151578031742</v>
      </c>
      <c r="Z1112" s="265">
        <f t="shared" ca="1" si="257"/>
        <v>302.45214157803173</v>
      </c>
      <c r="AA1112" s="265">
        <f t="shared" ca="1" si="258"/>
        <v>297.52783842196823</v>
      </c>
      <c r="AB1112" s="292"/>
      <c r="AC1112" s="37"/>
      <c r="AD1112" s="50"/>
      <c r="AE1112" s="228"/>
      <c r="AF1112" s="50"/>
      <c r="AG1112" s="50"/>
      <c r="AH1112" s="228"/>
      <c r="AI1112" s="50"/>
      <c r="AJ1112" s="50"/>
      <c r="AK1112" s="50"/>
      <c r="AL1112" s="68"/>
      <c r="AM1112" s="246"/>
      <c r="AN1112" s="241"/>
      <c r="AO1112" s="68"/>
      <c r="AP1112" s="68"/>
      <c r="AQ1112" s="241"/>
      <c r="AR1112" s="241"/>
      <c r="AS1112" s="228"/>
      <c r="AT1112" s="194"/>
      <c r="AU1112" s="37"/>
      <c r="AV1112" s="68"/>
      <c r="AW1112" s="228"/>
      <c r="AX1112" s="241"/>
      <c r="AY1112" s="38"/>
      <c r="AZ1112" s="38"/>
      <c r="BA1112" s="55"/>
      <c r="BB1112" s="55"/>
      <c r="BC1112" s="3">
        <f t="shared" ca="1" si="259"/>
        <v>39048600</v>
      </c>
      <c r="BD1112" s="3" t="e">
        <f t="shared" ca="1" si="260"/>
        <v>#N/A</v>
      </c>
      <c r="BE1112" s="132"/>
      <c r="BF1112" s="132"/>
      <c r="BG1112" s="125"/>
      <c r="BI1112" s="68"/>
      <c r="BZ1112" s="237"/>
      <c r="CD1112" s="237"/>
      <c r="CG1112" s="68"/>
      <c r="CH1112" s="237"/>
      <c r="CL1112" s="237"/>
    </row>
    <row r="1113" spans="1:90" x14ac:dyDescent="0.4">
      <c r="A1113">
        <v>1081</v>
      </c>
      <c r="B1113" s="47">
        <f ca="1">IF(A1113&gt;$A$8,"",OFFSET(InputPriceData!B$15,$A1113+$A$11,0,1,1))</f>
        <v>43756</v>
      </c>
      <c r="C1113" s="3">
        <f ca="1">IF(A1113&gt;$A$8,"",OFFSET(InputPriceData!G$15,CalculationsAndCharts!$A1113+$A$11,IF($C$5,8,0),1,1))</f>
        <v>64304000</v>
      </c>
      <c r="D1113" s="4">
        <f ca="1">IF(A1113&gt;$A$8,"",OFFSET(InputPriceData!C$15,CalculationsAndCharts!$A1113+$A$11,IF($C$5,8,0),1,1))</f>
        <v>298.69000199999999</v>
      </c>
      <c r="E1113" s="4">
        <f ca="1">IF(A1113&gt;$A$8,"",OFFSET(InputPriceData!D$15,CalculationsAndCharts!$A1113+$A$11,IF($C$5,8,0),1,1))</f>
        <v>299.39999399999999</v>
      </c>
      <c r="F1113" s="4">
        <f ca="1">IF(A1113&gt;$A$8,"",OFFSET(InputPriceData!E$15,CalculationsAndCharts!$A1113+$A$11,IF($C$5,8,0),1,1))</f>
        <v>297.02999899999998</v>
      </c>
      <c r="G1113" s="4">
        <f ca="1">IF(A1113&gt;$A$8,"",OFFSET(InputPriceData!F$15,CalculationsAndCharts!$A1113+$A$11,IF($C$5,8,0),1,1))</f>
        <v>297.97000100000002</v>
      </c>
      <c r="H1113" s="282">
        <f t="shared" ca="1" si="247"/>
        <v>299.39999399999999</v>
      </c>
      <c r="I1113" s="292">
        <f t="shared" ca="1" si="248"/>
        <v>297.02999899999998</v>
      </c>
      <c r="J1113" s="50">
        <f t="shared" ca="1" si="249"/>
        <v>2.3699950000000172</v>
      </c>
      <c r="K1113" s="282"/>
      <c r="L1113" s="282"/>
      <c r="M1113" s="292">
        <f t="shared" ca="1" si="250"/>
        <v>1.7959730745628304</v>
      </c>
      <c r="N1113" s="291"/>
      <c r="P1113" s="292">
        <f t="shared" ca="1" si="251"/>
        <v>299.2907701793813</v>
      </c>
      <c r="Q1113" s="301">
        <f t="shared" ca="1" si="252"/>
        <v>301.08674325394412</v>
      </c>
      <c r="R1113" s="301">
        <f t="shared" ca="1" si="253"/>
        <v>297.49479710481847</v>
      </c>
      <c r="S1113" s="50"/>
      <c r="T1113" s="292"/>
      <c r="U1113" s="265"/>
      <c r="V1113" s="292">
        <f t="shared" ca="1" si="254"/>
        <v>299.2907701793813</v>
      </c>
      <c r="W1113" s="241">
        <f t="shared" ca="1" si="255"/>
        <v>-1.3207691793812728</v>
      </c>
      <c r="X1113" s="351">
        <f t="shared" ca="1" si="256"/>
        <v>1.7444312252034808</v>
      </c>
      <c r="Y1113" s="50">
        <f t="shared" ca="1" si="246"/>
        <v>2.5169117831422869</v>
      </c>
      <c r="Z1113" s="265">
        <f t="shared" ca="1" si="257"/>
        <v>300.48691278314232</v>
      </c>
      <c r="AA1113" s="265">
        <f t="shared" ca="1" si="258"/>
        <v>295.45308921685773</v>
      </c>
      <c r="AB1113" s="292"/>
      <c r="AC1113" s="37"/>
      <c r="AD1113" s="50"/>
      <c r="AE1113" s="228"/>
      <c r="AF1113" s="50"/>
      <c r="AG1113" s="50"/>
      <c r="AH1113" s="228"/>
      <c r="AI1113" s="50"/>
      <c r="AJ1113" s="50"/>
      <c r="AK1113" s="50"/>
      <c r="AL1113" s="68"/>
      <c r="AM1113" s="246"/>
      <c r="AN1113" s="241"/>
      <c r="AO1113" s="68"/>
      <c r="AP1113" s="68"/>
      <c r="AQ1113" s="241"/>
      <c r="AR1113" s="241"/>
      <c r="AS1113" s="228"/>
      <c r="AT1113" s="194"/>
      <c r="AU1113" s="37"/>
      <c r="AV1113" s="68"/>
      <c r="AW1113" s="228"/>
      <c r="AX1113" s="241"/>
      <c r="AY1113" s="38"/>
      <c r="AZ1113" s="38"/>
      <c r="BA1113" s="55"/>
      <c r="BB1113" s="55"/>
      <c r="BC1113" s="3" t="e">
        <f t="shared" ca="1" si="259"/>
        <v>#N/A</v>
      </c>
      <c r="BD1113" s="3">
        <f t="shared" ca="1" si="260"/>
        <v>64304000</v>
      </c>
      <c r="BE1113" s="132"/>
      <c r="BF1113" s="132"/>
      <c r="BG1113" s="125"/>
      <c r="BI1113" s="68"/>
      <c r="BZ1113" s="237"/>
      <c r="CD1113" s="237"/>
      <c r="CG1113" s="68"/>
      <c r="CH1113" s="237"/>
      <c r="CL1113" s="237"/>
    </row>
    <row r="1114" spans="1:90" x14ac:dyDescent="0.4">
      <c r="A1114">
        <v>1082</v>
      </c>
      <c r="B1114" s="47">
        <f ca="1">IF(A1114&gt;$A$8,"",OFFSET(InputPriceData!B$15,$A1114+$A$11,0,1,1))</f>
        <v>43755</v>
      </c>
      <c r="C1114" s="3">
        <f ca="1">IF(A1114&gt;$A$8,"",OFFSET(InputPriceData!G$15,CalculationsAndCharts!$A1114+$A$11,IF($C$5,8,0),1,1))</f>
        <v>45736600</v>
      </c>
      <c r="D1114" s="4">
        <f ca="1">IF(A1114&gt;$A$8,"",OFFSET(InputPriceData!C$15,CalculationsAndCharts!$A1114+$A$11,IF($C$5,8,0),1,1))</f>
        <v>299.67999300000002</v>
      </c>
      <c r="E1114" s="4">
        <f ca="1">IF(A1114&gt;$A$8,"",OFFSET(InputPriceData!D$15,CalculationsAndCharts!$A1114+$A$11,IF($C$5,8,0),1,1))</f>
        <v>300.23998999999998</v>
      </c>
      <c r="F1114" s="4">
        <f ca="1">IF(A1114&gt;$A$8,"",OFFSET(InputPriceData!E$15,CalculationsAndCharts!$A1114+$A$11,IF($C$5,8,0),1,1))</f>
        <v>298.51998900000001</v>
      </c>
      <c r="G1114" s="4">
        <f ca="1">IF(A1114&gt;$A$8,"",OFFSET(InputPriceData!F$15,CalculationsAndCharts!$A1114+$A$11,IF($C$5,8,0),1,1))</f>
        <v>299.27999899999998</v>
      </c>
      <c r="H1114" s="282">
        <f t="shared" ca="1" si="247"/>
        <v>300.23998999999998</v>
      </c>
      <c r="I1114" s="292">
        <f t="shared" ca="1" si="248"/>
        <v>298.39999399999999</v>
      </c>
      <c r="J1114" s="50">
        <f t="shared" ca="1" si="249"/>
        <v>1.8399959999999851</v>
      </c>
      <c r="K1114" s="282"/>
      <c r="L1114" s="282"/>
      <c r="M1114" s="292">
        <f t="shared" ca="1" si="250"/>
        <v>2.0385108022067397</v>
      </c>
      <c r="N1114" s="291"/>
      <c r="P1114" s="292">
        <f t="shared" ca="1" si="251"/>
        <v>298.45216525466628</v>
      </c>
      <c r="Q1114" s="301">
        <f t="shared" ca="1" si="252"/>
        <v>300.49067605687304</v>
      </c>
      <c r="R1114" s="301">
        <f t="shared" ca="1" si="253"/>
        <v>296.41365445245953</v>
      </c>
      <c r="S1114" s="50"/>
      <c r="T1114" s="292"/>
      <c r="U1114" s="265"/>
      <c r="V1114" s="292">
        <f t="shared" ca="1" si="254"/>
        <v>298.45216525466628</v>
      </c>
      <c r="W1114" s="241">
        <f t="shared" ca="1" si="255"/>
        <v>0.8278337453336917</v>
      </c>
      <c r="X1114" s="351">
        <f t="shared" ca="1" si="256"/>
        <v>0.68530870991320747</v>
      </c>
      <c r="Y1114" s="50">
        <f t="shared" ca="1" si="246"/>
        <v>2.6158067930862106</v>
      </c>
      <c r="Z1114" s="265">
        <f t="shared" ca="1" si="257"/>
        <v>301.8958057930862</v>
      </c>
      <c r="AA1114" s="265">
        <f t="shared" ca="1" si="258"/>
        <v>296.66419220691375</v>
      </c>
      <c r="AB1114" s="292"/>
      <c r="AC1114" s="37"/>
      <c r="AD1114" s="50"/>
      <c r="AE1114" s="228"/>
      <c r="AF1114" s="50"/>
      <c r="AG1114" s="50"/>
      <c r="AH1114" s="228"/>
      <c r="AI1114" s="50"/>
      <c r="AJ1114" s="50"/>
      <c r="AK1114" s="50"/>
      <c r="AL1114" s="68"/>
      <c r="AM1114" s="246"/>
      <c r="AN1114" s="241"/>
      <c r="AO1114" s="68"/>
      <c r="AP1114" s="68"/>
      <c r="AQ1114" s="241"/>
      <c r="AR1114" s="241"/>
      <c r="AS1114" s="228"/>
      <c r="AT1114" s="194"/>
      <c r="AU1114" s="37"/>
      <c r="AV1114" s="68"/>
      <c r="AW1114" s="228"/>
      <c r="AX1114" s="241"/>
      <c r="AY1114" s="38"/>
      <c r="AZ1114" s="38"/>
      <c r="BA1114" s="55"/>
      <c r="BB1114" s="55"/>
      <c r="BC1114" s="3">
        <f t="shared" ca="1" si="259"/>
        <v>45736600</v>
      </c>
      <c r="BD1114" s="3" t="e">
        <f t="shared" ca="1" si="260"/>
        <v>#N/A</v>
      </c>
      <c r="BE1114" s="132"/>
      <c r="BF1114" s="132"/>
      <c r="BG1114" s="125"/>
      <c r="BI1114" s="68"/>
      <c r="BZ1114" s="237"/>
      <c r="CD1114" s="237"/>
      <c r="CG1114" s="68"/>
      <c r="CH1114" s="237"/>
      <c r="CL1114" s="237"/>
    </row>
    <row r="1115" spans="1:90" x14ac:dyDescent="0.4">
      <c r="A1115">
        <v>1083</v>
      </c>
      <c r="B1115" s="47">
        <f ca="1">IF(A1115&gt;$A$8,"",OFFSET(InputPriceData!B$15,$A1115+$A$11,0,1,1))</f>
        <v>43754</v>
      </c>
      <c r="C1115" s="3">
        <f ca="1">IF(A1115&gt;$A$8,"",OFFSET(InputPriceData!G$15,CalculationsAndCharts!$A1115+$A$11,IF($C$5,8,0),1,1))</f>
        <v>48928200</v>
      </c>
      <c r="D1115" s="4">
        <f ca="1">IF(A1115&gt;$A$8,"",OFFSET(InputPriceData!C$15,CalculationsAndCharts!$A1115+$A$11,IF($C$5,8,0),1,1))</f>
        <v>298.36999500000002</v>
      </c>
      <c r="E1115" s="4">
        <f ca="1">IF(A1115&gt;$A$8,"",OFFSET(InputPriceData!D$15,CalculationsAndCharts!$A1115+$A$11,IF($C$5,8,0),1,1))</f>
        <v>299.16000400000001</v>
      </c>
      <c r="F1115" s="4">
        <f ca="1">IF(A1115&gt;$A$8,"",OFFSET(InputPriceData!E$15,CalculationsAndCharts!$A1115+$A$11,IF($C$5,8,0),1,1))</f>
        <v>297.92001299999998</v>
      </c>
      <c r="G1115" s="4">
        <f ca="1">IF(A1115&gt;$A$8,"",OFFSET(InputPriceData!F$15,CalculationsAndCharts!$A1115+$A$11,IF($C$5,8,0),1,1))</f>
        <v>298.39999399999999</v>
      </c>
      <c r="H1115" s="282">
        <f t="shared" ca="1" si="247"/>
        <v>299.16000400000001</v>
      </c>
      <c r="I1115" s="292">
        <f t="shared" ca="1" si="248"/>
        <v>297.92001299999998</v>
      </c>
      <c r="J1115" s="50">
        <f t="shared" ca="1" si="249"/>
        <v>1.2399910000000318</v>
      </c>
      <c r="K1115" s="282"/>
      <c r="L1115" s="282"/>
      <c r="M1115" s="292">
        <f t="shared" ca="1" si="250"/>
        <v>2.7060705886394407</v>
      </c>
      <c r="N1115" s="291"/>
      <c r="P1115" s="292">
        <f t="shared" ca="1" si="251"/>
        <v>297.05884638415182</v>
      </c>
      <c r="Q1115" s="301">
        <f t="shared" ca="1" si="252"/>
        <v>299.76491697279124</v>
      </c>
      <c r="R1115" s="301">
        <f t="shared" ca="1" si="253"/>
        <v>294.3527757955124</v>
      </c>
      <c r="S1115" s="50"/>
      <c r="T1115" s="292"/>
      <c r="U1115" s="265"/>
      <c r="V1115" s="292">
        <f t="shared" ca="1" si="254"/>
        <v>297.05884638415182</v>
      </c>
      <c r="W1115" s="241">
        <f t="shared" ca="1" si="255"/>
        <v>1.3411476158481719</v>
      </c>
      <c r="X1115" s="351">
        <f t="shared" ca="1" si="256"/>
        <v>1.7986769274952357</v>
      </c>
      <c r="Y1115" s="50">
        <f t="shared" ca="1" si="246"/>
        <v>2.6266538216879431</v>
      </c>
      <c r="Z1115" s="265">
        <f t="shared" ca="1" si="257"/>
        <v>301.02664782168796</v>
      </c>
      <c r="AA1115" s="265">
        <f t="shared" ca="1" si="258"/>
        <v>295.77334017831203</v>
      </c>
      <c r="AB1115" s="292"/>
      <c r="AC1115" s="37"/>
      <c r="AD1115" s="50"/>
      <c r="AE1115" s="228"/>
      <c r="AF1115" s="50"/>
      <c r="AG1115" s="50"/>
      <c r="AH1115" s="228"/>
      <c r="AI1115" s="50"/>
      <c r="AJ1115" s="50"/>
      <c r="AK1115" s="50"/>
      <c r="AL1115" s="68"/>
      <c r="AM1115" s="246"/>
      <c r="AN1115" s="241"/>
      <c r="AO1115" s="68"/>
      <c r="AP1115" s="68"/>
      <c r="AQ1115" s="241"/>
      <c r="AR1115" s="241"/>
      <c r="AS1115" s="228"/>
      <c r="AT1115" s="194"/>
      <c r="AU1115" s="37"/>
      <c r="AV1115" s="68"/>
      <c r="AW1115" s="228"/>
      <c r="AX1115" s="241"/>
      <c r="AY1115" s="38"/>
      <c r="AZ1115" s="38"/>
      <c r="BA1115" s="55"/>
      <c r="BB1115" s="55"/>
      <c r="BC1115" s="3" t="e">
        <f t="shared" ca="1" si="259"/>
        <v>#N/A</v>
      </c>
      <c r="BD1115" s="3">
        <f t="shared" ca="1" si="260"/>
        <v>48928200</v>
      </c>
      <c r="BE1115" s="132"/>
      <c r="BF1115" s="132"/>
      <c r="BG1115" s="125"/>
      <c r="BI1115" s="68"/>
      <c r="BZ1115" s="237"/>
      <c r="CD1115" s="237"/>
      <c r="CG1115" s="68"/>
      <c r="CH1115" s="237"/>
      <c r="CL1115" s="237"/>
    </row>
    <row r="1116" spans="1:90" x14ac:dyDescent="0.4">
      <c r="A1116">
        <v>1084</v>
      </c>
      <c r="B1116" s="47">
        <f ca="1">IF(A1116&gt;$A$8,"",OFFSET(InputPriceData!B$15,$A1116+$A$11,0,1,1))</f>
        <v>43753</v>
      </c>
      <c r="C1116" s="3">
        <f ca="1">IF(A1116&gt;$A$8,"",OFFSET(InputPriceData!G$15,CalculationsAndCharts!$A1116+$A$11,IF($C$5,8,0),1,1))</f>
        <v>46754500</v>
      </c>
      <c r="D1116" s="4">
        <f ca="1">IF(A1116&gt;$A$8,"",OFFSET(InputPriceData!C$15,CalculationsAndCharts!$A1116+$A$11,IF($C$5,8,0),1,1))</f>
        <v>297.10000600000001</v>
      </c>
      <c r="E1116" s="4">
        <f ca="1">IF(A1116&gt;$A$8,"",OFFSET(InputPriceData!D$15,CalculationsAndCharts!$A1116+$A$11,IF($C$5,8,0),1,1))</f>
        <v>299.70001200000002</v>
      </c>
      <c r="F1116" s="4">
        <f ca="1">IF(A1116&gt;$A$8,"",OFFSET(InputPriceData!E$15,CalculationsAndCharts!$A1116+$A$11,IF($C$5,8,0),1,1))</f>
        <v>296.97000100000002</v>
      </c>
      <c r="G1116" s="4">
        <f ca="1">IF(A1116&gt;$A$8,"",OFFSET(InputPriceData!F$15,CalculationsAndCharts!$A1116+$A$11,IF($C$5,8,0),1,1))</f>
        <v>298.88000499999998</v>
      </c>
      <c r="H1116" s="282">
        <f t="shared" ca="1" si="247"/>
        <v>299.70001200000002</v>
      </c>
      <c r="I1116" s="292">
        <f t="shared" ca="1" si="248"/>
        <v>295.95001200000002</v>
      </c>
      <c r="J1116" s="50">
        <f t="shared" ca="1" si="249"/>
        <v>3.75</v>
      </c>
      <c r="K1116" s="282"/>
      <c r="L1116" s="282"/>
      <c r="M1116" s="292">
        <f t="shared" ca="1" si="250"/>
        <v>3.1280343719895871</v>
      </c>
      <c r="N1116" s="291"/>
      <c r="P1116" s="292">
        <f t="shared" ca="1" si="251"/>
        <v>295.2052609456087</v>
      </c>
      <c r="Q1116" s="301">
        <f t="shared" ca="1" si="252"/>
        <v>298.3332953175983</v>
      </c>
      <c r="R1116" s="301">
        <f t="shared" ca="1" si="253"/>
        <v>292.0772265736191</v>
      </c>
      <c r="S1116" s="50"/>
      <c r="T1116" s="292"/>
      <c r="U1116" s="265"/>
      <c r="V1116" s="292">
        <f t="shared" ca="1" si="254"/>
        <v>295.2052609456087</v>
      </c>
      <c r="W1116" s="241">
        <f t="shared" ca="1" si="255"/>
        <v>3.674744054391283</v>
      </c>
      <c r="X1116" s="351">
        <f t="shared" ca="1" si="256"/>
        <v>13.503743865284084</v>
      </c>
      <c r="Y1116" s="50">
        <f t="shared" ca="1" si="246"/>
        <v>2.6277227017581066</v>
      </c>
      <c r="Z1116" s="265">
        <f t="shared" ca="1" si="257"/>
        <v>301.50772770175809</v>
      </c>
      <c r="AA1116" s="265">
        <f t="shared" ca="1" si="258"/>
        <v>296.25228229824188</v>
      </c>
      <c r="AB1116" s="292"/>
      <c r="AC1116" s="37"/>
      <c r="AD1116" s="50"/>
      <c r="AE1116" s="228"/>
      <c r="AF1116" s="50"/>
      <c r="AG1116" s="50"/>
      <c r="AH1116" s="228"/>
      <c r="AI1116" s="50"/>
      <c r="AJ1116" s="50"/>
      <c r="AK1116" s="50"/>
      <c r="AL1116" s="68"/>
      <c r="AM1116" s="246"/>
      <c r="AN1116" s="241"/>
      <c r="AO1116" s="68"/>
      <c r="AP1116" s="68"/>
      <c r="AQ1116" s="241"/>
      <c r="AR1116" s="241"/>
      <c r="AS1116" s="228"/>
      <c r="AT1116" s="194"/>
      <c r="AU1116" s="37"/>
      <c r="AV1116" s="68"/>
      <c r="AW1116" s="228"/>
      <c r="AX1116" s="241"/>
      <c r="AY1116" s="38"/>
      <c r="AZ1116" s="38"/>
      <c r="BA1116" s="55"/>
      <c r="BB1116" s="55"/>
      <c r="BC1116" s="3">
        <f t="shared" ca="1" si="259"/>
        <v>46754500</v>
      </c>
      <c r="BD1116" s="3" t="e">
        <f t="shared" ca="1" si="260"/>
        <v>#N/A</v>
      </c>
      <c r="BE1116" s="132"/>
      <c r="BF1116" s="132"/>
      <c r="BG1116" s="125"/>
      <c r="BI1116" s="68"/>
      <c r="BZ1116" s="237"/>
      <c r="CD1116" s="237"/>
      <c r="CG1116" s="68"/>
      <c r="CH1116" s="237"/>
      <c r="CL1116" s="237"/>
    </row>
    <row r="1117" spans="1:90" x14ac:dyDescent="0.4">
      <c r="A1117">
        <v>1085</v>
      </c>
      <c r="B1117" s="47">
        <f ca="1">IF(A1117&gt;$A$8,"",OFFSET(InputPriceData!B$15,$A1117+$A$11,0,1,1))</f>
        <v>43752</v>
      </c>
      <c r="C1117" s="3">
        <f ca="1">IF(A1117&gt;$A$8,"",OFFSET(InputPriceData!G$15,CalculationsAndCharts!$A1117+$A$11,IF($C$5,8,0),1,1))</f>
        <v>40394800</v>
      </c>
      <c r="D1117" s="4">
        <f ca="1">IF(A1117&gt;$A$8,"",OFFSET(InputPriceData!C$15,CalculationsAndCharts!$A1117+$A$11,IF($C$5,8,0),1,1))</f>
        <v>295.92999300000002</v>
      </c>
      <c r="E1117" s="4">
        <f ca="1">IF(A1117&gt;$A$8,"",OFFSET(InputPriceData!D$15,CalculationsAndCharts!$A1117+$A$11,IF($C$5,8,0),1,1))</f>
        <v>296.67001299999998</v>
      </c>
      <c r="F1117" s="4">
        <f ca="1">IF(A1117&gt;$A$8,"",OFFSET(InputPriceData!E$15,CalculationsAndCharts!$A1117+$A$11,IF($C$5,8,0),1,1))</f>
        <v>295.57000699999998</v>
      </c>
      <c r="G1117" s="4">
        <f ca="1">IF(A1117&gt;$A$8,"",OFFSET(InputPriceData!F$15,CalculationsAndCharts!$A1117+$A$11,IF($C$5,8,0),1,1))</f>
        <v>295.95001200000002</v>
      </c>
      <c r="H1117" s="282">
        <f t="shared" ca="1" si="247"/>
        <v>296.67001299999998</v>
      </c>
      <c r="I1117" s="292">
        <f t="shared" ca="1" si="248"/>
        <v>295.57000699999998</v>
      </c>
      <c r="J1117" s="50">
        <f t="shared" ca="1" si="249"/>
        <v>1.1000060000000076</v>
      </c>
      <c r="K1117" s="282"/>
      <c r="L1117" s="282"/>
      <c r="M1117" s="292">
        <f t="shared" ca="1" si="250"/>
        <v>3.7428308459035007</v>
      </c>
      <c r="N1117" s="291"/>
      <c r="P1117" s="292">
        <f t="shared" ca="1" si="251"/>
        <v>293.34783625421312</v>
      </c>
      <c r="Q1117" s="301">
        <f t="shared" ca="1" si="252"/>
        <v>297.0906671001166</v>
      </c>
      <c r="R1117" s="301">
        <f t="shared" ca="1" si="253"/>
        <v>289.60500540830964</v>
      </c>
      <c r="S1117" s="50"/>
      <c r="T1117" s="292"/>
      <c r="U1117" s="265"/>
      <c r="V1117" s="292">
        <f t="shared" ca="1" si="254"/>
        <v>293.34783625421312</v>
      </c>
      <c r="W1117" s="241">
        <f t="shared" ca="1" si="255"/>
        <v>2.6021757457868944</v>
      </c>
      <c r="X1117" s="351">
        <f t="shared" ca="1" si="256"/>
        <v>6.77131861196158</v>
      </c>
      <c r="Y1117" s="50">
        <f t="shared" ca="1" si="246"/>
        <v>2.518747933584963</v>
      </c>
      <c r="Z1117" s="265">
        <f t="shared" ca="1" si="257"/>
        <v>298.46875993358498</v>
      </c>
      <c r="AA1117" s="265">
        <f t="shared" ca="1" si="258"/>
        <v>293.43126406641505</v>
      </c>
      <c r="AB1117" s="292"/>
      <c r="AC1117" s="37"/>
      <c r="AD1117" s="50"/>
      <c r="AE1117" s="228"/>
      <c r="AF1117" s="50"/>
      <c r="AG1117" s="50"/>
      <c r="AH1117" s="228"/>
      <c r="AI1117" s="50"/>
      <c r="AJ1117" s="50"/>
      <c r="AK1117" s="50"/>
      <c r="AL1117" s="68"/>
      <c r="AM1117" s="246"/>
      <c r="AN1117" s="241"/>
      <c r="AO1117" s="68"/>
      <c r="AP1117" s="68"/>
      <c r="AQ1117" s="241"/>
      <c r="AR1117" s="241"/>
      <c r="AS1117" s="228"/>
      <c r="AT1117" s="194"/>
      <c r="AU1117" s="37"/>
      <c r="AV1117" s="68"/>
      <c r="AW1117" s="228"/>
      <c r="AX1117" s="241"/>
      <c r="AY1117" s="38"/>
      <c r="AZ1117" s="38"/>
      <c r="BA1117" s="55"/>
      <c r="BB1117" s="55"/>
      <c r="BC1117" s="3" t="e">
        <f t="shared" ca="1" si="259"/>
        <v>#N/A</v>
      </c>
      <c r="BD1117" s="3">
        <f t="shared" ca="1" si="260"/>
        <v>40394800</v>
      </c>
      <c r="BE1117" s="132"/>
      <c r="BF1117" s="132"/>
      <c r="BG1117" s="125"/>
      <c r="BI1117" s="68"/>
      <c r="BZ1117" s="237"/>
      <c r="CD1117" s="237"/>
      <c r="CG1117" s="68"/>
      <c r="CH1117" s="237"/>
      <c r="CL1117" s="237"/>
    </row>
    <row r="1118" spans="1:90" x14ac:dyDescent="0.4">
      <c r="A1118">
        <v>1086</v>
      </c>
      <c r="B1118" s="47">
        <f ca="1">IF(A1118&gt;$A$8,"",OFFSET(InputPriceData!B$15,$A1118+$A$11,0,1,1))</f>
        <v>43749</v>
      </c>
      <c r="C1118" s="3">
        <f ca="1">IF(A1118&gt;$A$8,"",OFFSET(InputPriceData!G$15,CalculationsAndCharts!$A1118+$A$11,IF($C$5,8,0),1,1))</f>
        <v>98720400</v>
      </c>
      <c r="D1118" s="4">
        <f ca="1">IF(A1118&gt;$A$8,"",OFFSET(InputPriceData!C$15,CalculationsAndCharts!$A1118+$A$11,IF($C$5,8,0),1,1))</f>
        <v>296.26998900000001</v>
      </c>
      <c r="E1118" s="4">
        <f ca="1">IF(A1118&gt;$A$8,"",OFFSET(InputPriceData!D$15,CalculationsAndCharts!$A1118+$A$11,IF($C$5,8,0),1,1))</f>
        <v>298.73998999999998</v>
      </c>
      <c r="F1118" s="4">
        <f ca="1">IF(A1118&gt;$A$8,"",OFFSET(InputPriceData!E$15,CalculationsAndCharts!$A1118+$A$11,IF($C$5,8,0),1,1))</f>
        <v>296.14001500000001</v>
      </c>
      <c r="G1118" s="4">
        <f ca="1">IF(A1118&gt;$A$8,"",OFFSET(InputPriceData!F$15,CalculationsAndCharts!$A1118+$A$11,IF($C$5,8,0),1,1))</f>
        <v>296.27999899999998</v>
      </c>
      <c r="H1118" s="282">
        <f t="shared" ca="1" si="247"/>
        <v>298.73998999999998</v>
      </c>
      <c r="I1118" s="292">
        <f t="shared" ca="1" si="248"/>
        <v>293.23998999999998</v>
      </c>
      <c r="J1118" s="50">
        <f t="shared" ca="1" si="249"/>
        <v>5.5</v>
      </c>
      <c r="K1118" s="282"/>
      <c r="L1118" s="282"/>
      <c r="M1118" s="292">
        <f t="shared" ca="1" si="250"/>
        <v>4.1036402277386639</v>
      </c>
      <c r="N1118" s="291"/>
      <c r="P1118" s="292">
        <f t="shared" ca="1" si="251"/>
        <v>291.59967619519142</v>
      </c>
      <c r="Q1118" s="301">
        <f t="shared" ca="1" si="252"/>
        <v>295.70331642293007</v>
      </c>
      <c r="R1118" s="301">
        <f t="shared" ca="1" si="253"/>
        <v>287.49603596745277</v>
      </c>
      <c r="S1118" s="50"/>
      <c r="T1118" s="292"/>
      <c r="U1118" s="265"/>
      <c r="V1118" s="292">
        <f t="shared" ca="1" si="254"/>
        <v>291.59967619519142</v>
      </c>
      <c r="W1118" s="241">
        <f t="shared" ca="1" si="255"/>
        <v>4.6803228048085543</v>
      </c>
      <c r="X1118" s="351">
        <f t="shared" ca="1" si="256"/>
        <v>21.905421557211014</v>
      </c>
      <c r="Y1118" s="50">
        <f t="shared" ca="1" si="246"/>
        <v>2.5018586708509525</v>
      </c>
      <c r="Z1118" s="265">
        <f t="shared" ca="1" si="257"/>
        <v>298.78185767085091</v>
      </c>
      <c r="AA1118" s="265">
        <f t="shared" ca="1" si="258"/>
        <v>293.77814032914904</v>
      </c>
      <c r="AB1118" s="292"/>
      <c r="AC1118" s="37"/>
      <c r="AD1118" s="50"/>
      <c r="AE1118" s="228"/>
      <c r="AF1118" s="50"/>
      <c r="AG1118" s="50"/>
      <c r="AH1118" s="228"/>
      <c r="AI1118" s="50"/>
      <c r="AJ1118" s="50"/>
      <c r="AK1118" s="50"/>
      <c r="AL1118" s="68"/>
      <c r="AM1118" s="246"/>
      <c r="AN1118" s="241"/>
      <c r="AO1118" s="68"/>
      <c r="AP1118" s="68"/>
      <c r="AQ1118" s="241"/>
      <c r="AR1118" s="241"/>
      <c r="AS1118" s="228"/>
      <c r="AT1118" s="194"/>
      <c r="AU1118" s="37"/>
      <c r="AV1118" s="68"/>
      <c r="AW1118" s="228"/>
      <c r="AX1118" s="241"/>
      <c r="AY1118" s="38"/>
      <c r="AZ1118" s="38"/>
      <c r="BA1118" s="55"/>
      <c r="BB1118" s="55"/>
      <c r="BC1118" s="3">
        <f t="shared" ca="1" si="259"/>
        <v>98720400</v>
      </c>
      <c r="BD1118" s="3" t="e">
        <f t="shared" ca="1" si="260"/>
        <v>#N/A</v>
      </c>
      <c r="BE1118" s="132"/>
      <c r="BF1118" s="132"/>
      <c r="BG1118" s="125"/>
      <c r="BI1118" s="68"/>
      <c r="BZ1118" s="237"/>
      <c r="CD1118" s="237"/>
      <c r="CG1118" s="68"/>
      <c r="CH1118" s="237"/>
      <c r="CL1118" s="237"/>
    </row>
    <row r="1119" spans="1:90" x14ac:dyDescent="0.4">
      <c r="A1119">
        <v>1087</v>
      </c>
      <c r="B1119" s="47">
        <f ca="1">IF(A1119&gt;$A$8,"",OFFSET(InputPriceData!B$15,$A1119+$A$11,0,1,1))</f>
        <v>43748</v>
      </c>
      <c r="C1119" s="3">
        <f ca="1">IF(A1119&gt;$A$8,"",OFFSET(InputPriceData!G$15,CalculationsAndCharts!$A1119+$A$11,IF($C$5,8,0),1,1))</f>
        <v>55296300</v>
      </c>
      <c r="D1119" s="4">
        <f ca="1">IF(A1119&gt;$A$8,"",OFFSET(InputPriceData!C$15,CalculationsAndCharts!$A1119+$A$11,IF($C$5,8,0),1,1))</f>
        <v>291.17999300000002</v>
      </c>
      <c r="E1119" s="4">
        <f ca="1">IF(A1119&gt;$A$8,"",OFFSET(InputPriceData!D$15,CalculationsAndCharts!$A1119+$A$11,IF($C$5,8,0),1,1))</f>
        <v>294.209991</v>
      </c>
      <c r="F1119" s="4">
        <f ca="1">IF(A1119&gt;$A$8,"",OFFSET(InputPriceData!E$15,CalculationsAndCharts!$A1119+$A$11,IF($C$5,8,0),1,1))</f>
        <v>291</v>
      </c>
      <c r="G1119" s="4">
        <f ca="1">IF(A1119&gt;$A$8,"",OFFSET(InputPriceData!F$15,CalculationsAndCharts!$A1119+$A$11,IF($C$5,8,0),1,1))</f>
        <v>293.23998999999998</v>
      </c>
      <c r="H1119" s="282">
        <f t="shared" ca="1" si="247"/>
        <v>294.209991</v>
      </c>
      <c r="I1119" s="292">
        <f t="shared" ca="1" si="248"/>
        <v>291</v>
      </c>
      <c r="J1119" s="50">
        <f t="shared" ca="1" si="249"/>
        <v>3.2099910000000023</v>
      </c>
      <c r="K1119" s="282"/>
      <c r="L1119" s="282"/>
      <c r="M1119" s="292">
        <f t="shared" ca="1" si="250"/>
        <v>4.0421882290638784</v>
      </c>
      <c r="N1119" s="291"/>
      <c r="P1119" s="292">
        <f t="shared" ca="1" si="251"/>
        <v>290.10448136103241</v>
      </c>
      <c r="Q1119" s="301">
        <f t="shared" ca="1" si="252"/>
        <v>294.14666959009628</v>
      </c>
      <c r="R1119" s="301">
        <f t="shared" ca="1" si="253"/>
        <v>286.06229313196854</v>
      </c>
      <c r="S1119" s="50"/>
      <c r="T1119" s="292"/>
      <c r="U1119" s="265"/>
      <c r="V1119" s="292">
        <f t="shared" ca="1" si="254"/>
        <v>290.10448136103241</v>
      </c>
      <c r="W1119" s="241">
        <f t="shared" ca="1" si="255"/>
        <v>3.1355086389675648</v>
      </c>
      <c r="X1119" s="351">
        <f t="shared" ca="1" si="256"/>
        <v>9.8314144250402311</v>
      </c>
      <c r="Y1119" s="50">
        <f t="shared" ca="1" si="246"/>
        <v>2.283855991615737</v>
      </c>
      <c r="Z1119" s="265">
        <f t="shared" ca="1" si="257"/>
        <v>295.5238459916157</v>
      </c>
      <c r="AA1119" s="265">
        <f t="shared" ca="1" si="258"/>
        <v>290.95613400838425</v>
      </c>
      <c r="AB1119" s="292"/>
      <c r="AC1119" s="37"/>
      <c r="AD1119" s="50"/>
      <c r="AE1119" s="228"/>
      <c r="AF1119" s="50"/>
      <c r="AG1119" s="50"/>
      <c r="AH1119" s="228"/>
      <c r="AI1119" s="50"/>
      <c r="AJ1119" s="50"/>
      <c r="AK1119" s="50"/>
      <c r="AL1119" s="68"/>
      <c r="AM1119" s="246"/>
      <c r="AN1119" s="241"/>
      <c r="AO1119" s="68"/>
      <c r="AP1119" s="68"/>
      <c r="AQ1119" s="241"/>
      <c r="AR1119" s="241"/>
      <c r="AS1119" s="228"/>
      <c r="AT1119" s="194"/>
      <c r="AU1119" s="37"/>
      <c r="AV1119" s="68"/>
      <c r="AW1119" s="228"/>
      <c r="AX1119" s="241"/>
      <c r="AY1119" s="38"/>
      <c r="AZ1119" s="38"/>
      <c r="BA1119" s="55"/>
      <c r="BB1119" s="55"/>
      <c r="BC1119" s="3">
        <f t="shared" ca="1" si="259"/>
        <v>55296300</v>
      </c>
      <c r="BD1119" s="3" t="e">
        <f t="shared" ca="1" si="260"/>
        <v>#N/A</v>
      </c>
      <c r="BE1119" s="132"/>
      <c r="BF1119" s="132"/>
      <c r="BG1119" s="125"/>
      <c r="BI1119" s="68"/>
      <c r="BZ1119" s="237"/>
      <c r="CD1119" s="237"/>
      <c r="CG1119" s="68"/>
      <c r="CH1119" s="237"/>
      <c r="CL1119" s="237"/>
    </row>
    <row r="1120" spans="1:90" x14ac:dyDescent="0.4">
      <c r="A1120">
        <v>1088</v>
      </c>
      <c r="B1120" s="47">
        <f ca="1">IF(A1120&gt;$A$8,"",OFFSET(InputPriceData!B$15,$A1120+$A$11,0,1,1))</f>
        <v>43747</v>
      </c>
      <c r="C1120" s="3">
        <f ca="1">IF(A1120&gt;$A$8,"",OFFSET(InputPriceData!G$15,CalculationsAndCharts!$A1120+$A$11,IF($C$5,8,0),1,1))</f>
        <v>62359400</v>
      </c>
      <c r="D1120" s="4">
        <f ca="1">IF(A1120&gt;$A$8,"",OFFSET(InputPriceData!C$15,CalculationsAndCharts!$A1120+$A$11,IF($C$5,8,0),1,1))</f>
        <v>290.75</v>
      </c>
      <c r="E1120" s="4">
        <f ca="1">IF(A1120&gt;$A$8,"",OFFSET(InputPriceData!D$15,CalculationsAndCharts!$A1120+$A$11,IF($C$5,8,0),1,1))</f>
        <v>292.29998799999998</v>
      </c>
      <c r="F1120" s="4">
        <f ca="1">IF(A1120&gt;$A$8,"",OFFSET(InputPriceData!E$15,CalculationsAndCharts!$A1120+$A$11,IF($C$5,8,0),1,1))</f>
        <v>290.05999800000001</v>
      </c>
      <c r="G1120" s="4">
        <f ca="1">IF(A1120&gt;$A$8,"",OFFSET(InputPriceData!F$15,CalculationsAndCharts!$A1120+$A$11,IF($C$5,8,0),1,1))</f>
        <v>291.26998900000001</v>
      </c>
      <c r="H1120" s="282">
        <f t="shared" ca="1" si="247"/>
        <v>292.29998799999998</v>
      </c>
      <c r="I1120" s="292">
        <f t="shared" ca="1" si="248"/>
        <v>288.52999899999998</v>
      </c>
      <c r="J1120" s="50">
        <f t="shared" ca="1" si="249"/>
        <v>3.7699890000000096</v>
      </c>
      <c r="K1120" s="282"/>
      <c r="L1120" s="282"/>
      <c r="M1120" s="292">
        <f t="shared" ca="1" si="250"/>
        <v>4.4153962131740645</v>
      </c>
      <c r="N1120" s="291"/>
      <c r="P1120" s="292">
        <f t="shared" ca="1" si="251"/>
        <v>289.5933197926264</v>
      </c>
      <c r="Q1120" s="301">
        <f t="shared" ca="1" si="252"/>
        <v>294.00871600580047</v>
      </c>
      <c r="R1120" s="301">
        <f t="shared" ca="1" si="253"/>
        <v>285.17792357945234</v>
      </c>
      <c r="S1120" s="50"/>
      <c r="T1120" s="292"/>
      <c r="U1120" s="265"/>
      <c r="V1120" s="292">
        <f t="shared" ca="1" si="254"/>
        <v>289.5933197926264</v>
      </c>
      <c r="W1120" s="241">
        <f t="shared" ca="1" si="255"/>
        <v>1.6766692073736067</v>
      </c>
      <c r="X1120" s="351">
        <f t="shared" ca="1" si="256"/>
        <v>2.8112196309548385</v>
      </c>
      <c r="Y1120" s="50">
        <f t="shared" ca="1" si="246"/>
        <v>2.173733788119796</v>
      </c>
      <c r="Z1120" s="265">
        <f t="shared" ca="1" si="257"/>
        <v>293.44372278811983</v>
      </c>
      <c r="AA1120" s="265">
        <f t="shared" ca="1" si="258"/>
        <v>289.09625521188019</v>
      </c>
      <c r="AB1120" s="292"/>
      <c r="AC1120" s="37"/>
      <c r="AD1120" s="50"/>
      <c r="AE1120" s="228"/>
      <c r="AF1120" s="50"/>
      <c r="AG1120" s="50"/>
      <c r="AH1120" s="228"/>
      <c r="AI1120" s="50"/>
      <c r="AJ1120" s="50"/>
      <c r="AK1120" s="50"/>
      <c r="AL1120" s="68"/>
      <c r="AM1120" s="246"/>
      <c r="AN1120" s="241"/>
      <c r="AO1120" s="68"/>
      <c r="AP1120" s="68"/>
      <c r="AQ1120" s="241"/>
      <c r="AR1120" s="241"/>
      <c r="AS1120" s="228"/>
      <c r="AT1120" s="194"/>
      <c r="AU1120" s="37"/>
      <c r="AV1120" s="68"/>
      <c r="AW1120" s="228"/>
      <c r="AX1120" s="241"/>
      <c r="AY1120" s="38"/>
      <c r="AZ1120" s="38"/>
      <c r="BA1120" s="55"/>
      <c r="BB1120" s="55"/>
      <c r="BC1120" s="3">
        <f t="shared" ca="1" si="259"/>
        <v>62359400</v>
      </c>
      <c r="BD1120" s="3" t="e">
        <f t="shared" ca="1" si="260"/>
        <v>#N/A</v>
      </c>
      <c r="BE1120" s="132"/>
      <c r="BF1120" s="132"/>
      <c r="BG1120" s="125"/>
      <c r="BI1120" s="68"/>
      <c r="BZ1120" s="237"/>
      <c r="CD1120" s="237"/>
      <c r="CG1120" s="68"/>
      <c r="CH1120" s="237"/>
      <c r="CL1120" s="237"/>
    </row>
    <row r="1121" spans="1:90" x14ac:dyDescent="0.4">
      <c r="A1121">
        <v>1089</v>
      </c>
      <c r="B1121" s="47">
        <f ca="1">IF(A1121&gt;$A$8,"",OFFSET(InputPriceData!B$15,$A1121+$A$11,0,1,1))</f>
        <v>43746</v>
      </c>
      <c r="C1121" s="3">
        <f ca="1">IF(A1121&gt;$A$8,"",OFFSET(InputPriceData!G$15,CalculationsAndCharts!$A1121+$A$11,IF($C$5,8,0),1,1))</f>
        <v>95708100</v>
      </c>
      <c r="D1121" s="4">
        <f ca="1">IF(A1121&gt;$A$8,"",OFFSET(InputPriceData!C$15,CalculationsAndCharts!$A1121+$A$11,IF($C$5,8,0),1,1))</f>
        <v>291.040009</v>
      </c>
      <c r="E1121" s="4">
        <f ca="1">IF(A1121&gt;$A$8,"",OFFSET(InputPriceData!D$15,CalculationsAndCharts!$A1121+$A$11,IF($C$5,8,0),1,1))</f>
        <v>291.85000600000001</v>
      </c>
      <c r="F1121" s="4">
        <f ca="1">IF(A1121&gt;$A$8,"",OFFSET(InputPriceData!E$15,CalculationsAndCharts!$A1121+$A$11,IF($C$5,8,0),1,1))</f>
        <v>288.48998999999998</v>
      </c>
      <c r="G1121" s="4">
        <f ca="1">IF(A1121&gt;$A$8,"",OFFSET(InputPriceData!F$15,CalculationsAndCharts!$A1121+$A$11,IF($C$5,8,0),1,1))</f>
        <v>288.52999899999998</v>
      </c>
      <c r="H1121" s="282">
        <f t="shared" ca="1" si="247"/>
        <v>293.07998700000002</v>
      </c>
      <c r="I1121" s="292">
        <f t="shared" ca="1" si="248"/>
        <v>288.48998999999998</v>
      </c>
      <c r="J1121" s="50">
        <f t="shared" ca="1" si="249"/>
        <v>4.5899970000000394</v>
      </c>
      <c r="K1121" s="282"/>
      <c r="L1121" s="282"/>
      <c r="M1121" s="292">
        <f t="shared" ca="1" si="250"/>
        <v>4.5399192932634271</v>
      </c>
      <c r="N1121" s="291"/>
      <c r="P1121" s="292">
        <f t="shared" ca="1" si="251"/>
        <v>290.29622717762004</v>
      </c>
      <c r="Q1121" s="301">
        <f t="shared" ca="1" si="252"/>
        <v>294.83614647088348</v>
      </c>
      <c r="R1121" s="301">
        <f t="shared" ca="1" si="253"/>
        <v>285.7563078843566</v>
      </c>
      <c r="S1121" s="50"/>
      <c r="T1121" s="292"/>
      <c r="U1121" s="265"/>
      <c r="V1121" s="292">
        <f t="shared" ca="1" si="254"/>
        <v>290.29622717762004</v>
      </c>
      <c r="W1121" s="241">
        <f t="shared" ca="1" si="255"/>
        <v>-1.7662281776200643</v>
      </c>
      <c r="X1121" s="351">
        <f t="shared" ca="1" si="256"/>
        <v>3.1195619754190935</v>
      </c>
      <c r="Y1121" s="50">
        <f t="shared" ref="Y1121:Y1184" ca="1" si="261">IF($A1121&gt;$V$30,NA(),SQRT(SUM(OFFSET(X1121,0,0,$A$22,1))/$A$22))</f>
        <v>2.1424103616860521</v>
      </c>
      <c r="Z1121" s="265">
        <f t="shared" ca="1" si="257"/>
        <v>290.67240936168605</v>
      </c>
      <c r="AA1121" s="265">
        <f t="shared" ca="1" si="258"/>
        <v>286.3875886383139</v>
      </c>
      <c r="AB1121" s="292"/>
      <c r="AC1121" s="37"/>
      <c r="AD1121" s="50"/>
      <c r="AE1121" s="228"/>
      <c r="AF1121" s="50"/>
      <c r="AG1121" s="50"/>
      <c r="AH1121" s="228"/>
      <c r="AI1121" s="50"/>
      <c r="AJ1121" s="50"/>
      <c r="AK1121" s="50"/>
      <c r="AL1121" s="68"/>
      <c r="AM1121" s="246"/>
      <c r="AN1121" s="241"/>
      <c r="AO1121" s="68"/>
      <c r="AP1121" s="68"/>
      <c r="AQ1121" s="241"/>
      <c r="AR1121" s="241"/>
      <c r="AS1121" s="228"/>
      <c r="AT1121" s="194"/>
      <c r="AU1121" s="37"/>
      <c r="AV1121" s="68"/>
      <c r="AW1121" s="228"/>
      <c r="AX1121" s="241"/>
      <c r="AY1121" s="38"/>
      <c r="AZ1121" s="38"/>
      <c r="BA1121" s="55"/>
      <c r="BB1121" s="55"/>
      <c r="BC1121" s="3" t="e">
        <f t="shared" ca="1" si="259"/>
        <v>#N/A</v>
      </c>
      <c r="BD1121" s="3">
        <f t="shared" ca="1" si="260"/>
        <v>95708100</v>
      </c>
      <c r="BE1121" s="132"/>
      <c r="BF1121" s="132"/>
      <c r="BG1121" s="125"/>
      <c r="BI1121" s="68"/>
      <c r="BZ1121" s="237"/>
      <c r="CD1121" s="237"/>
      <c r="CG1121" s="68"/>
      <c r="CH1121" s="237"/>
      <c r="CL1121" s="237"/>
    </row>
    <row r="1122" spans="1:90" x14ac:dyDescent="0.4">
      <c r="A1122">
        <v>1090</v>
      </c>
      <c r="B1122" s="47">
        <f ca="1">IF(A1122&gt;$A$8,"",OFFSET(InputPriceData!B$15,$A1122+$A$11,0,1,1))</f>
        <v>43745</v>
      </c>
      <c r="C1122" s="3">
        <f ca="1">IF(A1122&gt;$A$8,"",OFFSET(InputPriceData!G$15,CalculationsAndCharts!$A1122+$A$11,IF($C$5,8,0),1,1))</f>
        <v>59610500</v>
      </c>
      <c r="D1122" s="4">
        <f ca="1">IF(A1122&gt;$A$8,"",OFFSET(InputPriceData!C$15,CalculationsAndCharts!$A1122+$A$11,IF($C$5,8,0),1,1))</f>
        <v>293.47000100000002</v>
      </c>
      <c r="E1122" s="4">
        <f ca="1">IF(A1122&gt;$A$8,"",OFFSET(InputPriceData!D$15,CalculationsAndCharts!$A1122+$A$11,IF($C$5,8,0),1,1))</f>
        <v>295.26001000000002</v>
      </c>
      <c r="F1122" s="4">
        <f ca="1">IF(A1122&gt;$A$8,"",OFFSET(InputPriceData!E$15,CalculationsAndCharts!$A1122+$A$11,IF($C$5,8,0),1,1))</f>
        <v>292.76998900000001</v>
      </c>
      <c r="G1122" s="4">
        <f ca="1">IF(A1122&gt;$A$8,"",OFFSET(InputPriceData!F$15,CalculationsAndCharts!$A1122+$A$11,IF($C$5,8,0),1,1))</f>
        <v>293.07998700000002</v>
      </c>
      <c r="H1122" s="282">
        <f t="shared" ref="H1122:H1185" ca="1" si="262">IF($A1122&gt;$H$30,NA(),IF(G1123&gt;E1122,G1123,E1122))</f>
        <v>295.26001000000002</v>
      </c>
      <c r="I1122" s="292">
        <f t="shared" ref="I1122:I1185" ca="1" si="263">IF($A1122&gt;$H$30,NA(),IF(G1123&lt;F1122,G1123,F1122))</f>
        <v>292.76998900000001</v>
      </c>
      <c r="J1122" s="50">
        <f t="shared" ref="J1122:J1185" ca="1" si="264">IF($A1122&gt;$H$30,NA(),H1122-I1122)</f>
        <v>2.4900210000000129</v>
      </c>
      <c r="K1122" s="282"/>
      <c r="L1122" s="282"/>
      <c r="M1122" s="292">
        <f t="shared" ref="M1122:M1185" ca="1" si="265">IF($A1122&gt;$H$30,NA(),IF($A1122&gt;$M$30,J1122,(1-$L$35)*J1122+(2*$L$35-$L$36)*J1123-($L$35+$L$37)*J1124+$L$36*M1123+$L$37*M1124))</f>
        <v>5.0082417696818791</v>
      </c>
      <c r="N1122" s="291"/>
      <c r="P1122" s="292">
        <f t="shared" ref="P1122:P1185" ca="1" si="266">IF($A1122&gt;$B$30,NA(),IF($A1122&gt;$P$30,G1122,(1-$O$35)*G1122+(2*$O$35-$O$36)*G1123-($O$35+$O$37)*G1124+$O$36*P1123+$O$37*P1124))</f>
        <v>290.89304217804477</v>
      </c>
      <c r="Q1122" s="301">
        <f t="shared" ref="Q1122:Q1185" ca="1" si="267">IF($A1122&gt;$M$30,NA(),$P1122+$M1122*$A$19)</f>
        <v>295.90128394772665</v>
      </c>
      <c r="R1122" s="301">
        <f t="shared" ref="R1122:R1185" ca="1" si="268">IF($A1122&gt;$M$30,NA(),$P1122-$M1122*$A$19)</f>
        <v>285.88480040836288</v>
      </c>
      <c r="S1122" s="50"/>
      <c r="T1122" s="292"/>
      <c r="U1122" s="265"/>
      <c r="V1122" s="292">
        <f t="shared" ref="V1122:V1185" ca="1" si="269">IF($A1122&gt;$B$30,NA(),IF($A1122&gt;$P$30,G1122,(1-$U$35)*G1122+(2*$U$35-$U$36)*G1123-($U$35+$U$37)*G1124+$U$36*V1123+$U$37*V1124))</f>
        <v>290.89304217804477</v>
      </c>
      <c r="W1122" s="241">
        <f t="shared" ref="W1122:W1185" ca="1" si="270">IF($A1122&gt;$V$30,NA(),(G1122-V1122))</f>
        <v>2.186944821955251</v>
      </c>
      <c r="X1122" s="351">
        <f t="shared" ref="X1122:X1185" ca="1" si="271">IF($A1122&gt;$V$30,NA(),W1122^2)</f>
        <v>4.7827276542768846</v>
      </c>
      <c r="Y1122" s="50">
        <f t="shared" ca="1" si="261"/>
        <v>2.1120817888732155</v>
      </c>
      <c r="Z1122" s="265">
        <f t="shared" ref="Z1122:Z1185" ca="1" si="272">IF($A1122&gt;$V$30,NA(),$G1122+$A$23*Y1122)</f>
        <v>295.19206878887326</v>
      </c>
      <c r="AA1122" s="265">
        <f t="shared" ref="AA1122:AA1185" ca="1" si="273">IF($A1122&gt;$V$30,NA(),$G1122-$A$23*Y1122)</f>
        <v>290.96790521112678</v>
      </c>
      <c r="AB1122" s="292"/>
      <c r="AC1122" s="37"/>
      <c r="AD1122" s="50"/>
      <c r="AE1122" s="228"/>
      <c r="AF1122" s="50"/>
      <c r="AG1122" s="50"/>
      <c r="AH1122" s="228"/>
      <c r="AI1122" s="50"/>
      <c r="AJ1122" s="50"/>
      <c r="AK1122" s="50"/>
      <c r="AL1122" s="68"/>
      <c r="AM1122" s="246"/>
      <c r="AN1122" s="241"/>
      <c r="AO1122" s="68"/>
      <c r="AP1122" s="68"/>
      <c r="AQ1122" s="241"/>
      <c r="AR1122" s="241"/>
      <c r="AS1122" s="228"/>
      <c r="AT1122" s="194"/>
      <c r="AU1122" s="37"/>
      <c r="AV1122" s="68"/>
      <c r="AW1122" s="228"/>
      <c r="AX1122" s="241"/>
      <c r="AY1122" s="38"/>
      <c r="AZ1122" s="38"/>
      <c r="BA1122" s="55"/>
      <c r="BB1122" s="55"/>
      <c r="BC1122" s="3" t="e">
        <f t="shared" ca="1" si="259"/>
        <v>#N/A</v>
      </c>
      <c r="BD1122" s="3">
        <f t="shared" ca="1" si="260"/>
        <v>59610500</v>
      </c>
      <c r="BE1122" s="132"/>
      <c r="BF1122" s="132"/>
      <c r="BG1122" s="125"/>
      <c r="BI1122" s="68"/>
      <c r="BZ1122" s="237"/>
      <c r="CD1122" s="237"/>
      <c r="CG1122" s="68"/>
      <c r="CH1122" s="237"/>
      <c r="CL1122" s="237"/>
    </row>
    <row r="1123" spans="1:90" x14ac:dyDescent="0.4">
      <c r="A1123">
        <v>1091</v>
      </c>
      <c r="B1123" s="47">
        <f ca="1">IF(A1123&gt;$A$8,"",OFFSET(InputPriceData!B$15,$A1123+$A$11,0,1,1))</f>
        <v>43742</v>
      </c>
      <c r="C1123" s="3">
        <f ca="1">IF(A1123&gt;$A$8,"",OFFSET(InputPriceData!G$15,CalculationsAndCharts!$A1123+$A$11,IF($C$5,8,0),1,1))</f>
        <v>65091200</v>
      </c>
      <c r="D1123" s="4">
        <f ca="1">IF(A1123&gt;$A$8,"",OFFSET(InputPriceData!C$15,CalculationsAndCharts!$A1123+$A$11,IF($C$5,8,0),1,1))</f>
        <v>291.14001500000001</v>
      </c>
      <c r="E1123" s="4">
        <f ca="1">IF(A1123&gt;$A$8,"",OFFSET(InputPriceData!D$15,CalculationsAndCharts!$A1123+$A$11,IF($C$5,8,0),1,1))</f>
        <v>294.63000499999998</v>
      </c>
      <c r="F1123" s="4">
        <f ca="1">IF(A1123&gt;$A$8,"",OFFSET(InputPriceData!E$15,CalculationsAndCharts!$A1123+$A$11,IF($C$5,8,0),1,1))</f>
        <v>291.07998700000002</v>
      </c>
      <c r="G1123" s="4">
        <f ca="1">IF(A1123&gt;$A$8,"",OFFSET(InputPriceData!F$15,CalculationsAndCharts!$A1123+$A$11,IF($C$5,8,0),1,1))</f>
        <v>294.35000600000001</v>
      </c>
      <c r="H1123" s="282">
        <f t="shared" ca="1" si="262"/>
        <v>294.63000499999998</v>
      </c>
      <c r="I1123" s="292">
        <f t="shared" ca="1" si="263"/>
        <v>290.42001299999998</v>
      </c>
      <c r="J1123" s="50">
        <f t="shared" ca="1" si="264"/>
        <v>4.2099919999999997</v>
      </c>
      <c r="K1123" s="282"/>
      <c r="L1123" s="282"/>
      <c r="M1123" s="292">
        <f t="shared" ca="1" si="265"/>
        <v>5.6521487215556174</v>
      </c>
      <c r="N1123" s="291"/>
      <c r="P1123" s="292">
        <f t="shared" ca="1" si="266"/>
        <v>290.36456619110527</v>
      </c>
      <c r="Q1123" s="301">
        <f t="shared" ca="1" si="267"/>
        <v>296.01671491266086</v>
      </c>
      <c r="R1123" s="301">
        <f t="shared" ca="1" si="268"/>
        <v>284.71241746954968</v>
      </c>
      <c r="S1123" s="50"/>
      <c r="T1123" s="292"/>
      <c r="U1123" s="265"/>
      <c r="V1123" s="292">
        <f t="shared" ca="1" si="269"/>
        <v>290.36456619110527</v>
      </c>
      <c r="W1123" s="241">
        <f t="shared" ca="1" si="270"/>
        <v>3.9854398088947391</v>
      </c>
      <c r="X1123" s="351">
        <f t="shared" ca="1" si="271"/>
        <v>15.883730470322934</v>
      </c>
      <c r="Y1123" s="50">
        <f t="shared" ca="1" si="261"/>
        <v>2.0570008924046537</v>
      </c>
      <c r="Z1123" s="265">
        <f t="shared" ca="1" si="272"/>
        <v>296.40700689240464</v>
      </c>
      <c r="AA1123" s="265">
        <f t="shared" ca="1" si="273"/>
        <v>292.29300510759538</v>
      </c>
      <c r="AB1123" s="292"/>
      <c r="AC1123" s="37"/>
      <c r="AD1123" s="50"/>
      <c r="AE1123" s="228"/>
      <c r="AF1123" s="50"/>
      <c r="AG1123" s="50"/>
      <c r="AH1123" s="228"/>
      <c r="AI1123" s="50"/>
      <c r="AJ1123" s="50"/>
      <c r="AK1123" s="50"/>
      <c r="AL1123" s="68"/>
      <c r="AM1123" s="246"/>
      <c r="AN1123" s="241"/>
      <c r="AO1123" s="68"/>
      <c r="AP1123" s="68"/>
      <c r="AQ1123" s="241"/>
      <c r="AR1123" s="241"/>
      <c r="AS1123" s="228"/>
      <c r="AT1123" s="194"/>
      <c r="AU1123" s="37"/>
      <c r="AV1123" s="68"/>
      <c r="AW1123" s="228"/>
      <c r="AX1123" s="241"/>
      <c r="AY1123" s="38"/>
      <c r="AZ1123" s="38"/>
      <c r="BA1123" s="55"/>
      <c r="BB1123" s="55"/>
      <c r="BC1123" s="3">
        <f t="shared" ca="1" si="259"/>
        <v>65091200</v>
      </c>
      <c r="BD1123" s="3" t="e">
        <f t="shared" ca="1" si="260"/>
        <v>#N/A</v>
      </c>
      <c r="BE1123" s="132"/>
      <c r="BF1123" s="132"/>
      <c r="BG1123" s="125"/>
      <c r="BI1123" s="68"/>
      <c r="BZ1123" s="237"/>
      <c r="CD1123" s="237"/>
      <c r="CG1123" s="68"/>
      <c r="CH1123" s="237"/>
      <c r="CL1123" s="237"/>
    </row>
    <row r="1124" spans="1:90" x14ac:dyDescent="0.4">
      <c r="A1124">
        <v>1092</v>
      </c>
      <c r="B1124" s="47">
        <f ca="1">IF(A1124&gt;$A$8,"",OFFSET(InputPriceData!B$15,$A1124+$A$11,0,1,1))</f>
        <v>43741</v>
      </c>
      <c r="C1124" s="3">
        <f ca="1">IF(A1124&gt;$A$8,"",OFFSET(InputPriceData!G$15,CalculationsAndCharts!$A1124+$A$11,IF($C$5,8,0),1,1))</f>
        <v>85278800</v>
      </c>
      <c r="D1124" s="4">
        <f ca="1">IF(A1124&gt;$A$8,"",OFFSET(InputPriceData!C$15,CalculationsAndCharts!$A1124+$A$11,IF($C$5,8,0),1,1))</f>
        <v>287.80999800000001</v>
      </c>
      <c r="E1124" s="4">
        <f ca="1">IF(A1124&gt;$A$8,"",OFFSET(InputPriceData!D$15,CalculationsAndCharts!$A1124+$A$11,IF($C$5,8,0),1,1))</f>
        <v>290.45001200000002</v>
      </c>
      <c r="F1124" s="4">
        <f ca="1">IF(A1124&gt;$A$8,"",OFFSET(InputPriceData!E$15,CalculationsAndCharts!$A1124+$A$11,IF($C$5,8,0),1,1))</f>
        <v>284.82000699999998</v>
      </c>
      <c r="G1124" s="4">
        <f ca="1">IF(A1124&gt;$A$8,"",OFFSET(InputPriceData!F$15,CalculationsAndCharts!$A1124+$A$11,IF($C$5,8,0),1,1))</f>
        <v>290.42001299999998</v>
      </c>
      <c r="H1124" s="282">
        <f t="shared" ca="1" si="262"/>
        <v>290.45001200000002</v>
      </c>
      <c r="I1124" s="292">
        <f t="shared" ca="1" si="263"/>
        <v>284.82000699999998</v>
      </c>
      <c r="J1124" s="50">
        <f t="shared" ca="1" si="264"/>
        <v>5.6300050000000397</v>
      </c>
      <c r="K1124" s="282"/>
      <c r="L1124" s="282"/>
      <c r="M1124" s="292">
        <f t="shared" ca="1" si="265"/>
        <v>5.5911978884334665</v>
      </c>
      <c r="N1124" s="291"/>
      <c r="P1124" s="292">
        <f t="shared" ca="1" si="266"/>
        <v>290.61521748373536</v>
      </c>
      <c r="Q1124" s="301">
        <f t="shared" ca="1" si="267"/>
        <v>296.20641537216881</v>
      </c>
      <c r="R1124" s="301">
        <f t="shared" ca="1" si="268"/>
        <v>285.02401959530192</v>
      </c>
      <c r="S1124" s="50"/>
      <c r="T1124" s="292"/>
      <c r="U1124" s="265"/>
      <c r="V1124" s="292">
        <f t="shared" ca="1" si="269"/>
        <v>290.61521748373536</v>
      </c>
      <c r="W1124" s="241">
        <f t="shared" ca="1" si="270"/>
        <v>-0.19520448373538102</v>
      </c>
      <c r="X1124" s="351">
        <f t="shared" ca="1" si="271"/>
        <v>3.8104790470396631E-2</v>
      </c>
      <c r="Y1124" s="50">
        <f t="shared" ca="1" si="261"/>
        <v>1.9035869827583349</v>
      </c>
      <c r="Z1124" s="265">
        <f t="shared" ca="1" si="272"/>
        <v>292.32359998275831</v>
      </c>
      <c r="AA1124" s="265">
        <f t="shared" ca="1" si="273"/>
        <v>288.51642601724166</v>
      </c>
      <c r="AB1124" s="292"/>
      <c r="AC1124" s="37"/>
      <c r="AD1124" s="50"/>
      <c r="AE1124" s="228"/>
      <c r="AF1124" s="50"/>
      <c r="AG1124" s="50"/>
      <c r="AH1124" s="228"/>
      <c r="AI1124" s="50"/>
      <c r="AJ1124" s="50"/>
      <c r="AK1124" s="50"/>
      <c r="AL1124" s="68"/>
      <c r="AM1124" s="246"/>
      <c r="AN1124" s="241"/>
      <c r="AO1124" s="68"/>
      <c r="AP1124" s="68"/>
      <c r="AQ1124" s="241"/>
      <c r="AR1124" s="241"/>
      <c r="AS1124" s="228"/>
      <c r="AT1124" s="194"/>
      <c r="AU1124" s="37"/>
      <c r="AV1124" s="68"/>
      <c r="AW1124" s="228"/>
      <c r="AX1124" s="241"/>
      <c r="AY1124" s="38"/>
      <c r="AZ1124" s="38"/>
      <c r="BA1124" s="55"/>
      <c r="BB1124" s="55"/>
      <c r="BC1124" s="3">
        <f t="shared" ca="1" si="259"/>
        <v>85278800</v>
      </c>
      <c r="BD1124" s="3" t="e">
        <f t="shared" ca="1" si="260"/>
        <v>#N/A</v>
      </c>
      <c r="BE1124" s="132"/>
      <c r="BF1124" s="132"/>
      <c r="BG1124" s="125"/>
      <c r="BI1124" s="68"/>
      <c r="BZ1124" s="237"/>
      <c r="CD1124" s="237"/>
      <c r="CG1124" s="68"/>
      <c r="CH1124" s="237"/>
      <c r="CL1124" s="237"/>
    </row>
    <row r="1125" spans="1:90" x14ac:dyDescent="0.4">
      <c r="A1125">
        <v>1093</v>
      </c>
      <c r="B1125" s="47">
        <f ca="1">IF(A1125&gt;$A$8,"",OFFSET(InputPriceData!B$15,$A1125+$A$11,0,1,1))</f>
        <v>43740</v>
      </c>
      <c r="C1125" s="3">
        <f ca="1">IF(A1125&gt;$A$8,"",OFFSET(InputPriceData!G$15,CalculationsAndCharts!$A1125+$A$11,IF($C$5,8,0),1,1))</f>
        <v>122539500</v>
      </c>
      <c r="D1125" s="4">
        <f ca="1">IF(A1125&gt;$A$8,"",OFFSET(InputPriceData!C$15,CalculationsAndCharts!$A1125+$A$11,IF($C$5,8,0),1,1))</f>
        <v>291.5</v>
      </c>
      <c r="E1125" s="4">
        <f ca="1">IF(A1125&gt;$A$8,"",OFFSET(InputPriceData!D$15,CalculationsAndCharts!$A1125+$A$11,IF($C$5,8,0),1,1))</f>
        <v>291.51001000000002</v>
      </c>
      <c r="F1125" s="4">
        <f ca="1">IF(A1125&gt;$A$8,"",OFFSET(InputPriceData!E$15,CalculationsAndCharts!$A1125+$A$11,IF($C$5,8,0),1,1))</f>
        <v>286.64001500000001</v>
      </c>
      <c r="G1125" s="4">
        <f ca="1">IF(A1125&gt;$A$8,"",OFFSET(InputPriceData!F$15,CalculationsAndCharts!$A1125+$A$11,IF($C$5,8,0),1,1))</f>
        <v>288.05999800000001</v>
      </c>
      <c r="H1125" s="282">
        <f t="shared" ca="1" si="262"/>
        <v>293.23998999999998</v>
      </c>
      <c r="I1125" s="292">
        <f t="shared" ca="1" si="263"/>
        <v>286.64001500000001</v>
      </c>
      <c r="J1125" s="50">
        <f t="shared" ca="1" si="264"/>
        <v>6.5999749999999722</v>
      </c>
      <c r="K1125" s="282"/>
      <c r="L1125" s="282"/>
      <c r="M1125" s="292">
        <f t="shared" ca="1" si="265"/>
        <v>4.8187494451668105</v>
      </c>
      <c r="N1125" s="291"/>
      <c r="P1125" s="292">
        <f t="shared" ca="1" si="266"/>
        <v>292.78928047710872</v>
      </c>
      <c r="Q1125" s="301">
        <f t="shared" ca="1" si="267"/>
        <v>297.60802992227553</v>
      </c>
      <c r="R1125" s="301">
        <f t="shared" ca="1" si="268"/>
        <v>287.9705310319419</v>
      </c>
      <c r="S1125" s="50"/>
      <c r="T1125" s="292"/>
      <c r="U1125" s="265"/>
      <c r="V1125" s="292">
        <f t="shared" ca="1" si="269"/>
        <v>292.78928047710872</v>
      </c>
      <c r="W1125" s="241">
        <f t="shared" ca="1" si="270"/>
        <v>-4.7292824771087112</v>
      </c>
      <c r="X1125" s="351">
        <f t="shared" ca="1" si="271"/>
        <v>22.366112748287506</v>
      </c>
      <c r="Y1125" s="50">
        <f t="shared" ca="1" si="261"/>
        <v>2.0958357569467085</v>
      </c>
      <c r="Z1125" s="265">
        <f t="shared" ca="1" si="272"/>
        <v>290.15583375694672</v>
      </c>
      <c r="AA1125" s="265">
        <f t="shared" ca="1" si="273"/>
        <v>285.96416224305329</v>
      </c>
      <c r="AB1125" s="292"/>
      <c r="AC1125" s="37"/>
      <c r="AD1125" s="50"/>
      <c r="AE1125" s="228"/>
      <c r="AF1125" s="50"/>
      <c r="AG1125" s="50"/>
      <c r="AH1125" s="228"/>
      <c r="AI1125" s="50"/>
      <c r="AJ1125" s="50"/>
      <c r="AK1125" s="50"/>
      <c r="AL1125" s="68"/>
      <c r="AM1125" s="246"/>
      <c r="AN1125" s="241"/>
      <c r="AO1125" s="68"/>
      <c r="AP1125" s="68"/>
      <c r="AQ1125" s="241"/>
      <c r="AR1125" s="241"/>
      <c r="AS1125" s="228"/>
      <c r="AT1125" s="194"/>
      <c r="AU1125" s="37"/>
      <c r="AV1125" s="68"/>
      <c r="AW1125" s="228"/>
      <c r="AX1125" s="241"/>
      <c r="AY1125" s="38"/>
      <c r="AZ1125" s="38"/>
      <c r="BA1125" s="55"/>
      <c r="BB1125" s="55"/>
      <c r="BC1125" s="3" t="e">
        <f t="shared" ca="1" si="259"/>
        <v>#N/A</v>
      </c>
      <c r="BD1125" s="3">
        <f t="shared" ca="1" si="260"/>
        <v>122539500</v>
      </c>
      <c r="BE1125" s="132"/>
      <c r="BF1125" s="132"/>
      <c r="BG1125" s="125"/>
      <c r="BI1125" s="68"/>
      <c r="BZ1125" s="237"/>
      <c r="CD1125" s="237"/>
      <c r="CG1125" s="68"/>
      <c r="CH1125" s="237"/>
      <c r="CL1125" s="237"/>
    </row>
    <row r="1126" spans="1:90" x14ac:dyDescent="0.4">
      <c r="A1126">
        <v>1094</v>
      </c>
      <c r="B1126" s="47">
        <f ca="1">IF(A1126&gt;$A$8,"",OFFSET(InputPriceData!B$15,$A1126+$A$11,0,1,1))</f>
        <v>43739</v>
      </c>
      <c r="C1126" s="3">
        <f ca="1">IF(A1126&gt;$A$8,"",OFFSET(InputPriceData!G$15,CalculationsAndCharts!$A1126+$A$11,IF($C$5,8,0),1,1))</f>
        <v>88242400</v>
      </c>
      <c r="D1126" s="4">
        <f ca="1">IF(A1126&gt;$A$8,"",OFFSET(InputPriceData!C$15,CalculationsAndCharts!$A1126+$A$11,IF($C$5,8,0),1,1))</f>
        <v>297.73998999999998</v>
      </c>
      <c r="E1126" s="4">
        <f ca="1">IF(A1126&gt;$A$8,"",OFFSET(InputPriceData!D$15,CalculationsAndCharts!$A1126+$A$11,IF($C$5,8,0),1,1))</f>
        <v>298.459991</v>
      </c>
      <c r="F1126" s="4">
        <f ca="1">IF(A1126&gt;$A$8,"",OFFSET(InputPriceData!E$15,CalculationsAndCharts!$A1126+$A$11,IF($C$5,8,0),1,1))</f>
        <v>293</v>
      </c>
      <c r="G1126" s="4">
        <f ca="1">IF(A1126&gt;$A$8,"",OFFSET(InputPriceData!F$15,CalculationsAndCharts!$A1126+$A$11,IF($C$5,8,0),1,1))</f>
        <v>293.23998999999998</v>
      </c>
      <c r="H1126" s="282">
        <f t="shared" ca="1" si="262"/>
        <v>298.459991</v>
      </c>
      <c r="I1126" s="292">
        <f t="shared" ca="1" si="263"/>
        <v>293</v>
      </c>
      <c r="J1126" s="50">
        <f t="shared" ca="1" si="264"/>
        <v>5.4599910000000023</v>
      </c>
      <c r="K1126" s="282"/>
      <c r="L1126" s="282"/>
      <c r="M1126" s="292">
        <f t="shared" ca="1" si="265"/>
        <v>3.8163004849282118</v>
      </c>
      <c r="N1126" s="291"/>
      <c r="P1126" s="292">
        <f t="shared" ca="1" si="266"/>
        <v>295.04023812337647</v>
      </c>
      <c r="Q1126" s="301">
        <f t="shared" ca="1" si="267"/>
        <v>298.85653860830467</v>
      </c>
      <c r="R1126" s="301">
        <f t="shared" ca="1" si="268"/>
        <v>291.22393763844826</v>
      </c>
      <c r="S1126" s="50"/>
      <c r="T1126" s="292"/>
      <c r="U1126" s="265"/>
      <c r="V1126" s="292">
        <f t="shared" ca="1" si="269"/>
        <v>295.04023812337647</v>
      </c>
      <c r="W1126" s="241">
        <f t="shared" ca="1" si="270"/>
        <v>-1.8002481233764911</v>
      </c>
      <c r="X1126" s="351">
        <f t="shared" ca="1" si="271"/>
        <v>3.240893305720578</v>
      </c>
      <c r="Y1126" s="50">
        <f t="shared" ca="1" si="261"/>
        <v>1.8705034087057519</v>
      </c>
      <c r="Z1126" s="265">
        <f t="shared" ca="1" si="272"/>
        <v>295.11049340870574</v>
      </c>
      <c r="AA1126" s="265">
        <f t="shared" ca="1" si="273"/>
        <v>291.36948659129422</v>
      </c>
      <c r="AB1126" s="292"/>
      <c r="AC1126" s="37"/>
      <c r="AD1126" s="50"/>
      <c r="AE1126" s="228"/>
      <c r="AF1126" s="50"/>
      <c r="AG1126" s="50"/>
      <c r="AH1126" s="228"/>
      <c r="AI1126" s="50"/>
      <c r="AJ1126" s="50"/>
      <c r="AK1126" s="50"/>
      <c r="AL1126" s="68"/>
      <c r="AM1126" s="246"/>
      <c r="AN1126" s="241"/>
      <c r="AO1126" s="68"/>
      <c r="AP1126" s="68"/>
      <c r="AQ1126" s="241"/>
      <c r="AR1126" s="241"/>
      <c r="AS1126" s="228"/>
      <c r="AT1126" s="194"/>
      <c r="AU1126" s="37"/>
      <c r="AV1126" s="68"/>
      <c r="AW1126" s="228"/>
      <c r="AX1126" s="241"/>
      <c r="AY1126" s="38"/>
      <c r="AZ1126" s="38"/>
      <c r="BA1126" s="55"/>
      <c r="BB1126" s="55"/>
      <c r="BC1126" s="3" t="e">
        <f t="shared" ca="1" si="259"/>
        <v>#N/A</v>
      </c>
      <c r="BD1126" s="3">
        <f t="shared" ca="1" si="260"/>
        <v>88242400</v>
      </c>
      <c r="BE1126" s="132"/>
      <c r="BF1126" s="132"/>
      <c r="BG1126" s="125"/>
      <c r="BI1126" s="68"/>
      <c r="BZ1126" s="237"/>
      <c r="CD1126" s="237"/>
      <c r="CG1126" s="68"/>
      <c r="CH1126" s="237"/>
      <c r="CL1126" s="237"/>
    </row>
    <row r="1127" spans="1:90" x14ac:dyDescent="0.4">
      <c r="A1127">
        <v>1095</v>
      </c>
      <c r="B1127" s="47">
        <f ca="1">IF(A1127&gt;$A$8,"",OFFSET(InputPriceData!B$15,$A1127+$A$11,0,1,1))</f>
        <v>43738</v>
      </c>
      <c r="C1127" s="3">
        <f ca="1">IF(A1127&gt;$A$8,"",OFFSET(InputPriceData!G$15,CalculationsAndCharts!$A1127+$A$11,IF($C$5,8,0),1,1))</f>
        <v>51662400</v>
      </c>
      <c r="D1127" s="4">
        <f ca="1">IF(A1127&gt;$A$8,"",OFFSET(InputPriceData!C$15,CalculationsAndCharts!$A1127+$A$11,IF($C$5,8,0),1,1))</f>
        <v>295.97000100000002</v>
      </c>
      <c r="E1127" s="4">
        <f ca="1">IF(A1127&gt;$A$8,"",OFFSET(InputPriceData!D$15,CalculationsAndCharts!$A1127+$A$11,IF($C$5,8,0),1,1))</f>
        <v>297.54998799999998</v>
      </c>
      <c r="F1127" s="4">
        <f ca="1">IF(A1127&gt;$A$8,"",OFFSET(InputPriceData!E$15,CalculationsAndCharts!$A1127+$A$11,IF($C$5,8,0),1,1))</f>
        <v>295.92001299999998</v>
      </c>
      <c r="G1127" s="4">
        <f ca="1">IF(A1127&gt;$A$8,"",OFFSET(InputPriceData!F$15,CalculationsAndCharts!$A1127+$A$11,IF($C$5,8,0),1,1))</f>
        <v>296.76998900000001</v>
      </c>
      <c r="H1127" s="282">
        <f t="shared" ca="1" si="262"/>
        <v>297.54998799999998</v>
      </c>
      <c r="I1127" s="292">
        <f t="shared" ca="1" si="263"/>
        <v>295.39999399999999</v>
      </c>
      <c r="J1127" s="50">
        <f t="shared" ca="1" si="264"/>
        <v>2.1499939999999924</v>
      </c>
      <c r="K1127" s="282"/>
      <c r="L1127" s="282"/>
      <c r="M1127" s="292">
        <f t="shared" ca="1" si="265"/>
        <v>3.6332612372328179</v>
      </c>
      <c r="N1127" s="291"/>
      <c r="P1127" s="292">
        <f t="shared" ca="1" si="266"/>
        <v>295.84183646173068</v>
      </c>
      <c r="Q1127" s="301">
        <f t="shared" ca="1" si="267"/>
        <v>299.47509769896351</v>
      </c>
      <c r="R1127" s="301">
        <f t="shared" ca="1" si="268"/>
        <v>292.20857522449785</v>
      </c>
      <c r="S1127" s="50"/>
      <c r="T1127" s="292"/>
      <c r="U1127" s="265"/>
      <c r="V1127" s="292">
        <f t="shared" ca="1" si="269"/>
        <v>295.84183646173068</v>
      </c>
      <c r="W1127" s="241">
        <f t="shared" ca="1" si="270"/>
        <v>0.92815253826933031</v>
      </c>
      <c r="X1127" s="351">
        <f t="shared" ca="1" si="271"/>
        <v>0.86146713429580068</v>
      </c>
      <c r="Y1127" s="50">
        <f t="shared" ca="1" si="261"/>
        <v>1.828448128876129</v>
      </c>
      <c r="Z1127" s="265">
        <f t="shared" ca="1" si="272"/>
        <v>298.59843712887613</v>
      </c>
      <c r="AA1127" s="265">
        <f t="shared" ca="1" si="273"/>
        <v>294.94154087112389</v>
      </c>
      <c r="AB1127" s="292"/>
      <c r="AC1127" s="37"/>
      <c r="AD1127" s="50"/>
      <c r="AE1127" s="228"/>
      <c r="AF1127" s="50"/>
      <c r="AG1127" s="50"/>
      <c r="AH1127" s="228"/>
      <c r="AI1127" s="50"/>
      <c r="AJ1127" s="50"/>
      <c r="AK1127" s="50"/>
      <c r="AL1127" s="68"/>
      <c r="AM1127" s="246"/>
      <c r="AN1127" s="241"/>
      <c r="AO1127" s="68"/>
      <c r="AP1127" s="68"/>
      <c r="AQ1127" s="241"/>
      <c r="AR1127" s="241"/>
      <c r="AS1127" s="228"/>
      <c r="AT1127" s="194"/>
      <c r="AU1127" s="37"/>
      <c r="AV1127" s="68"/>
      <c r="AW1127" s="228"/>
      <c r="AX1127" s="241"/>
      <c r="AY1127" s="38"/>
      <c r="AZ1127" s="38"/>
      <c r="BA1127" s="55"/>
      <c r="BB1127" s="55"/>
      <c r="BC1127" s="3">
        <f t="shared" ca="1" si="259"/>
        <v>51662400</v>
      </c>
      <c r="BD1127" s="3" t="e">
        <f t="shared" ca="1" si="260"/>
        <v>#N/A</v>
      </c>
      <c r="BE1127" s="132"/>
      <c r="BF1127" s="132"/>
      <c r="BG1127" s="125"/>
      <c r="BI1127" s="68"/>
      <c r="BZ1127" s="237"/>
      <c r="CD1127" s="237"/>
      <c r="CG1127" s="68"/>
      <c r="CH1127" s="237"/>
      <c r="CL1127" s="237"/>
    </row>
    <row r="1128" spans="1:90" x14ac:dyDescent="0.4">
      <c r="A1128">
        <v>1096</v>
      </c>
      <c r="B1128" s="47">
        <f ca="1">IF(A1128&gt;$A$8,"",OFFSET(InputPriceData!B$15,$A1128+$A$11,0,1,1))</f>
        <v>43735</v>
      </c>
      <c r="C1128" s="3">
        <f ca="1">IF(A1128&gt;$A$8,"",OFFSET(InputPriceData!G$15,CalculationsAndCharts!$A1128+$A$11,IF($C$5,8,0),1,1))</f>
        <v>84746600</v>
      </c>
      <c r="D1128" s="4">
        <f ca="1">IF(A1128&gt;$A$8,"",OFFSET(InputPriceData!C$15,CalculationsAndCharts!$A1128+$A$11,IF($C$5,8,0),1,1))</f>
        <v>297.82998700000002</v>
      </c>
      <c r="E1128" s="4">
        <f ca="1">IF(A1128&gt;$A$8,"",OFFSET(InputPriceData!D$15,CalculationsAndCharts!$A1128+$A$11,IF($C$5,8,0),1,1))</f>
        <v>297.95001200000002</v>
      </c>
      <c r="F1128" s="4">
        <f ca="1">IF(A1128&gt;$A$8,"",OFFSET(InputPriceData!E$15,CalculationsAndCharts!$A1128+$A$11,IF($C$5,8,0),1,1))</f>
        <v>293.69000199999999</v>
      </c>
      <c r="G1128" s="4">
        <f ca="1">IF(A1128&gt;$A$8,"",OFFSET(InputPriceData!F$15,CalculationsAndCharts!$A1128+$A$11,IF($C$5,8,0),1,1))</f>
        <v>295.39999399999999</v>
      </c>
      <c r="H1128" s="282">
        <f t="shared" ca="1" si="262"/>
        <v>297.95001200000002</v>
      </c>
      <c r="I1128" s="292">
        <f t="shared" ca="1" si="263"/>
        <v>293.69000199999999</v>
      </c>
      <c r="J1128" s="50">
        <f t="shared" ca="1" si="264"/>
        <v>4.2600100000000225</v>
      </c>
      <c r="K1128" s="282"/>
      <c r="L1128" s="282"/>
      <c r="M1128" s="292">
        <f t="shared" ca="1" si="265"/>
        <v>3.667609393008787</v>
      </c>
      <c r="N1128" s="291"/>
      <c r="P1128" s="292">
        <f t="shared" ca="1" si="266"/>
        <v>296.4511574001898</v>
      </c>
      <c r="Q1128" s="301">
        <f t="shared" ca="1" si="267"/>
        <v>300.11876679319857</v>
      </c>
      <c r="R1128" s="301">
        <f t="shared" ca="1" si="268"/>
        <v>292.78354800718103</v>
      </c>
      <c r="S1128" s="50"/>
      <c r="T1128" s="292"/>
      <c r="U1128" s="265"/>
      <c r="V1128" s="292">
        <f t="shared" ca="1" si="269"/>
        <v>296.4511574001898</v>
      </c>
      <c r="W1128" s="241">
        <f t="shared" ca="1" si="270"/>
        <v>-1.0511634001898074</v>
      </c>
      <c r="X1128" s="351">
        <f t="shared" ca="1" si="271"/>
        <v>1.1049444938985971</v>
      </c>
      <c r="Y1128" s="50">
        <f t="shared" ca="1" si="261"/>
        <v>1.8749456085988701</v>
      </c>
      <c r="Z1128" s="265">
        <f t="shared" ca="1" si="272"/>
        <v>297.27493960859886</v>
      </c>
      <c r="AA1128" s="265">
        <f t="shared" ca="1" si="273"/>
        <v>293.52504839140113</v>
      </c>
      <c r="AB1128" s="292"/>
      <c r="AC1128" s="37"/>
      <c r="AD1128" s="50"/>
      <c r="AE1128" s="228"/>
      <c r="AF1128" s="50"/>
      <c r="AG1128" s="50"/>
      <c r="AH1128" s="228"/>
      <c r="AI1128" s="50"/>
      <c r="AJ1128" s="50"/>
      <c r="AK1128" s="50"/>
      <c r="AL1128" s="68"/>
      <c r="AM1128" s="246"/>
      <c r="AN1128" s="241"/>
      <c r="AO1128" s="68"/>
      <c r="AP1128" s="68"/>
      <c r="AQ1128" s="241"/>
      <c r="AR1128" s="241"/>
      <c r="AS1128" s="228"/>
      <c r="AT1128" s="194"/>
      <c r="AU1128" s="37"/>
      <c r="AV1128" s="68"/>
      <c r="AW1128" s="228"/>
      <c r="AX1128" s="241"/>
      <c r="AY1128" s="38"/>
      <c r="AZ1128" s="38"/>
      <c r="BA1128" s="55"/>
      <c r="BB1128" s="55"/>
      <c r="BC1128" s="3" t="e">
        <f t="shared" ca="1" si="259"/>
        <v>#N/A</v>
      </c>
      <c r="BD1128" s="3">
        <f t="shared" ca="1" si="260"/>
        <v>84746600</v>
      </c>
      <c r="BE1128" s="132"/>
      <c r="BF1128" s="132"/>
      <c r="BG1128" s="125"/>
      <c r="BI1128" s="68"/>
      <c r="BZ1128" s="237"/>
      <c r="CD1128" s="237"/>
      <c r="CG1128" s="68"/>
      <c r="CH1128" s="237"/>
      <c r="CL1128" s="237"/>
    </row>
    <row r="1129" spans="1:90" x14ac:dyDescent="0.4">
      <c r="A1129">
        <v>1097</v>
      </c>
      <c r="B1129" s="47">
        <f ca="1">IF(A1129&gt;$A$8,"",OFFSET(InputPriceData!B$15,$A1129+$A$11,0,1,1))</f>
        <v>43734</v>
      </c>
      <c r="C1129" s="3">
        <f ca="1">IF(A1129&gt;$A$8,"",OFFSET(InputPriceData!G$15,CalculationsAndCharts!$A1129+$A$11,IF($C$5,8,0),1,1))</f>
        <v>56179700</v>
      </c>
      <c r="D1129" s="4">
        <f ca="1">IF(A1129&gt;$A$8,"",OFFSET(InputPriceData!C$15,CalculationsAndCharts!$A1129+$A$11,IF($C$5,8,0),1,1))</f>
        <v>297.63000499999998</v>
      </c>
      <c r="E1129" s="4">
        <f ca="1">IF(A1129&gt;$A$8,"",OFFSET(InputPriceData!D$15,CalculationsAndCharts!$A1129+$A$11,IF($C$5,8,0),1,1))</f>
        <v>297.85998499999999</v>
      </c>
      <c r="F1129" s="4">
        <f ca="1">IF(A1129&gt;$A$8,"",OFFSET(InputPriceData!E$15,CalculationsAndCharts!$A1129+$A$11,IF($C$5,8,0),1,1))</f>
        <v>295.45001200000002</v>
      </c>
      <c r="G1129" s="4">
        <f ca="1">IF(A1129&gt;$A$8,"",OFFSET(InputPriceData!F$15,CalculationsAndCharts!$A1129+$A$11,IF($C$5,8,0),1,1))</f>
        <v>297</v>
      </c>
      <c r="H1129" s="282">
        <f t="shared" ca="1" si="262"/>
        <v>297.85998499999999</v>
      </c>
      <c r="I1129" s="292">
        <f t="shared" ca="1" si="263"/>
        <v>295.45001200000002</v>
      </c>
      <c r="J1129" s="50">
        <f t="shared" ca="1" si="264"/>
        <v>2.4099729999999795</v>
      </c>
      <c r="K1129" s="282"/>
      <c r="L1129" s="282"/>
      <c r="M1129" s="292">
        <f t="shared" ca="1" si="265"/>
        <v>3.5994794260439535</v>
      </c>
      <c r="N1129" s="291"/>
      <c r="P1129" s="292">
        <f t="shared" ca="1" si="266"/>
        <v>297.29890728984537</v>
      </c>
      <c r="Q1129" s="301">
        <f t="shared" ca="1" si="267"/>
        <v>300.89838671588933</v>
      </c>
      <c r="R1129" s="301">
        <f t="shared" ca="1" si="268"/>
        <v>293.69942786380142</v>
      </c>
      <c r="S1129" s="50"/>
      <c r="T1129" s="292"/>
      <c r="U1129" s="265"/>
      <c r="V1129" s="292">
        <f t="shared" ca="1" si="269"/>
        <v>297.29890728984537</v>
      </c>
      <c r="W1129" s="241">
        <f t="shared" ca="1" si="270"/>
        <v>-0.29890728984537418</v>
      </c>
      <c r="X1129" s="351">
        <f t="shared" ca="1" si="271"/>
        <v>8.9345567922706537E-2</v>
      </c>
      <c r="Y1129" s="50">
        <f t="shared" ca="1" si="261"/>
        <v>2.0307040021685436</v>
      </c>
      <c r="Z1129" s="265">
        <f t="shared" ca="1" si="272"/>
        <v>299.03070400216853</v>
      </c>
      <c r="AA1129" s="265">
        <f t="shared" ca="1" si="273"/>
        <v>294.96929599783147</v>
      </c>
      <c r="AB1129" s="292"/>
      <c r="AC1129" s="37"/>
      <c r="AD1129" s="50"/>
      <c r="AE1129" s="228"/>
      <c r="AF1129" s="50"/>
      <c r="AG1129" s="50"/>
      <c r="AH1129" s="228"/>
      <c r="AI1129" s="50"/>
      <c r="AJ1129" s="50"/>
      <c r="AK1129" s="50"/>
      <c r="AL1129" s="68"/>
      <c r="AM1129" s="246"/>
      <c r="AN1129" s="241"/>
      <c r="AO1129" s="68"/>
      <c r="AP1129" s="68"/>
      <c r="AQ1129" s="241"/>
      <c r="AR1129" s="241"/>
      <c r="AS1129" s="228"/>
      <c r="AT1129" s="194"/>
      <c r="AU1129" s="37"/>
      <c r="AV1129" s="68"/>
      <c r="AW1129" s="228"/>
      <c r="AX1129" s="241"/>
      <c r="AY1129" s="38"/>
      <c r="AZ1129" s="38"/>
      <c r="BA1129" s="55"/>
      <c r="BB1129" s="55"/>
      <c r="BC1129" s="3" t="e">
        <f t="shared" ca="1" si="259"/>
        <v>#N/A</v>
      </c>
      <c r="BD1129" s="3">
        <f t="shared" ca="1" si="260"/>
        <v>56179700</v>
      </c>
      <c r="BE1129" s="132"/>
      <c r="BF1129" s="132"/>
      <c r="BG1129" s="125"/>
      <c r="BI1129" s="68"/>
      <c r="BZ1129" s="237"/>
      <c r="CD1129" s="237"/>
      <c r="CG1129" s="68"/>
      <c r="CH1129" s="237"/>
      <c r="CL1129" s="237"/>
    </row>
    <row r="1130" spans="1:90" x14ac:dyDescent="0.4">
      <c r="A1130">
        <v>1098</v>
      </c>
      <c r="B1130" s="47">
        <f ca="1">IF(A1130&gt;$A$8,"",OFFSET(InputPriceData!B$15,$A1130+$A$11,0,1,1))</f>
        <v>43733</v>
      </c>
      <c r="C1130" s="3">
        <f ca="1">IF(A1130&gt;$A$8,"",OFFSET(InputPriceData!G$15,CalculationsAndCharts!$A1130+$A$11,IF($C$5,8,0),1,1))</f>
        <v>71854000</v>
      </c>
      <c r="D1130" s="4">
        <f ca="1">IF(A1130&gt;$A$8,"",OFFSET(InputPriceData!C$15,CalculationsAndCharts!$A1130+$A$11,IF($C$5,8,0),1,1))</f>
        <v>295.959991</v>
      </c>
      <c r="E1130" s="4">
        <f ca="1">IF(A1130&gt;$A$8,"",OFFSET(InputPriceData!D$15,CalculationsAndCharts!$A1130+$A$11,IF($C$5,8,0),1,1))</f>
        <v>298.10998499999999</v>
      </c>
      <c r="F1130" s="4">
        <f ca="1">IF(A1130&gt;$A$8,"",OFFSET(InputPriceData!E$15,CalculationsAndCharts!$A1130+$A$11,IF($C$5,8,0),1,1))</f>
        <v>294.32998700000002</v>
      </c>
      <c r="G1130" s="4">
        <f ca="1">IF(A1130&gt;$A$8,"",OFFSET(InputPriceData!F$15,CalculationsAndCharts!$A1130+$A$11,IF($C$5,8,0),1,1))</f>
        <v>297.61999500000002</v>
      </c>
      <c r="H1130" s="282">
        <f t="shared" ca="1" si="262"/>
        <v>298.10998499999999</v>
      </c>
      <c r="I1130" s="292">
        <f t="shared" ca="1" si="263"/>
        <v>294.32998700000002</v>
      </c>
      <c r="J1130" s="50">
        <f t="shared" ca="1" si="264"/>
        <v>3.7799979999999778</v>
      </c>
      <c r="K1130" s="282"/>
      <c r="L1130" s="282"/>
      <c r="M1130" s="292">
        <f t="shared" ca="1" si="265"/>
        <v>3.5801037340929098</v>
      </c>
      <c r="N1130" s="291"/>
      <c r="P1130" s="292">
        <f t="shared" ca="1" si="266"/>
        <v>297.93297395464521</v>
      </c>
      <c r="Q1130" s="301">
        <f t="shared" ca="1" si="267"/>
        <v>301.51307768873812</v>
      </c>
      <c r="R1130" s="301">
        <f t="shared" ca="1" si="268"/>
        <v>294.35287022055229</v>
      </c>
      <c r="S1130" s="50"/>
      <c r="T1130" s="292"/>
      <c r="U1130" s="265"/>
      <c r="V1130" s="292">
        <f t="shared" ca="1" si="269"/>
        <v>297.93297395464521</v>
      </c>
      <c r="W1130" s="241">
        <f t="shared" ca="1" si="270"/>
        <v>-0.31297895464518888</v>
      </c>
      <c r="X1130" s="351">
        <f t="shared" ca="1" si="271"/>
        <v>9.7955826050795197E-2</v>
      </c>
      <c r="Y1130" s="50">
        <f t="shared" ca="1" si="261"/>
        <v>2.0388794853952255</v>
      </c>
      <c r="Z1130" s="265">
        <f t="shared" ca="1" si="272"/>
        <v>299.65887448539524</v>
      </c>
      <c r="AA1130" s="265">
        <f t="shared" ca="1" si="273"/>
        <v>295.58111551460479</v>
      </c>
      <c r="AB1130" s="292"/>
      <c r="AC1130" s="37"/>
      <c r="AD1130" s="50"/>
      <c r="AE1130" s="228"/>
      <c r="AF1130" s="50"/>
      <c r="AG1130" s="50"/>
      <c r="AH1130" s="228"/>
      <c r="AI1130" s="50"/>
      <c r="AJ1130" s="50"/>
      <c r="AK1130" s="50"/>
      <c r="AL1130" s="68"/>
      <c r="AM1130" s="246"/>
      <c r="AN1130" s="241"/>
      <c r="AO1130" s="68"/>
      <c r="AP1130" s="68"/>
      <c r="AQ1130" s="241"/>
      <c r="AR1130" s="241"/>
      <c r="AS1130" s="228"/>
      <c r="AT1130" s="194"/>
      <c r="AU1130" s="37"/>
      <c r="AV1130" s="68"/>
      <c r="AW1130" s="228"/>
      <c r="AX1130" s="241"/>
      <c r="AY1130" s="38"/>
      <c r="AZ1130" s="38"/>
      <c r="BA1130" s="55"/>
      <c r="BB1130" s="55"/>
      <c r="BC1130" s="3">
        <f t="shared" ca="1" si="259"/>
        <v>71854000</v>
      </c>
      <c r="BD1130" s="3" t="e">
        <f t="shared" ca="1" si="260"/>
        <v>#N/A</v>
      </c>
      <c r="BE1130" s="132"/>
      <c r="BF1130" s="132"/>
      <c r="BG1130" s="125"/>
      <c r="BI1130" s="68"/>
      <c r="BZ1130" s="237"/>
      <c r="CD1130" s="237"/>
      <c r="CG1130" s="68"/>
      <c r="CH1130" s="237"/>
      <c r="CL1130" s="237"/>
    </row>
    <row r="1131" spans="1:90" x14ac:dyDescent="0.4">
      <c r="A1131">
        <v>1099</v>
      </c>
      <c r="B1131" s="47">
        <f ca="1">IF(A1131&gt;$A$8,"",OFFSET(InputPriceData!B$15,$A1131+$A$11,0,1,1))</f>
        <v>43732</v>
      </c>
      <c r="C1131" s="3">
        <f ca="1">IF(A1131&gt;$A$8,"",OFFSET(InputPriceData!G$15,CalculationsAndCharts!$A1131+$A$11,IF($C$5,8,0),1,1))</f>
        <v>94869400</v>
      </c>
      <c r="D1131" s="4">
        <f ca="1">IF(A1131&gt;$A$8,"",OFFSET(InputPriceData!C$15,CalculationsAndCharts!$A1131+$A$11,IF($C$5,8,0),1,1))</f>
        <v>299.41000400000001</v>
      </c>
      <c r="E1131" s="4">
        <f ca="1">IF(A1131&gt;$A$8,"",OFFSET(InputPriceData!D$15,CalculationsAndCharts!$A1131+$A$11,IF($C$5,8,0),1,1))</f>
        <v>299.83999599999999</v>
      </c>
      <c r="F1131" s="4">
        <f ca="1">IF(A1131&gt;$A$8,"",OFFSET(InputPriceData!E$15,CalculationsAndCharts!$A1131+$A$11,IF($C$5,8,0),1,1))</f>
        <v>294.80999800000001</v>
      </c>
      <c r="G1131" s="4">
        <f ca="1">IF(A1131&gt;$A$8,"",OFFSET(InputPriceData!F$15,CalculationsAndCharts!$A1131+$A$11,IF($C$5,8,0),1,1))</f>
        <v>295.86999500000002</v>
      </c>
      <c r="H1131" s="282">
        <f t="shared" ca="1" si="262"/>
        <v>299.83999599999999</v>
      </c>
      <c r="I1131" s="292">
        <f t="shared" ca="1" si="263"/>
        <v>294.80999800000001</v>
      </c>
      <c r="J1131" s="50">
        <f t="shared" ca="1" si="264"/>
        <v>5.0299979999999778</v>
      </c>
      <c r="K1131" s="282"/>
      <c r="L1131" s="282"/>
      <c r="M1131" s="292">
        <f t="shared" ca="1" si="265"/>
        <v>2.8381660108226257</v>
      </c>
      <c r="N1131" s="291"/>
      <c r="P1131" s="292">
        <f t="shared" ca="1" si="266"/>
        <v>299.12608931690863</v>
      </c>
      <c r="Q1131" s="301">
        <f t="shared" ca="1" si="267"/>
        <v>301.96425532773128</v>
      </c>
      <c r="R1131" s="301">
        <f t="shared" ca="1" si="268"/>
        <v>296.28792330608599</v>
      </c>
      <c r="S1131" s="50"/>
      <c r="T1131" s="292"/>
      <c r="U1131" s="265"/>
      <c r="V1131" s="292">
        <f t="shared" ca="1" si="269"/>
        <v>299.12608931690863</v>
      </c>
      <c r="W1131" s="241">
        <f t="shared" ca="1" si="270"/>
        <v>-3.2560943169086158</v>
      </c>
      <c r="X1131" s="351">
        <f t="shared" ca="1" si="271"/>
        <v>10.602150200604585</v>
      </c>
      <c r="Y1131" s="50">
        <f t="shared" ca="1" si="261"/>
        <v>2.0643270977033592</v>
      </c>
      <c r="Z1131" s="265">
        <f t="shared" ca="1" si="272"/>
        <v>297.93432209770339</v>
      </c>
      <c r="AA1131" s="265">
        <f t="shared" ca="1" si="273"/>
        <v>293.80566790229665</v>
      </c>
      <c r="AB1131" s="292"/>
      <c r="AC1131" s="37"/>
      <c r="AD1131" s="50"/>
      <c r="AE1131" s="228"/>
      <c r="AF1131" s="50"/>
      <c r="AG1131" s="50"/>
      <c r="AH1131" s="228"/>
      <c r="AI1131" s="50"/>
      <c r="AJ1131" s="50"/>
      <c r="AK1131" s="50"/>
      <c r="AL1131" s="68"/>
      <c r="AM1131" s="246"/>
      <c r="AN1131" s="241"/>
      <c r="AO1131" s="68"/>
      <c r="AP1131" s="68"/>
      <c r="AQ1131" s="241"/>
      <c r="AR1131" s="241"/>
      <c r="AS1131" s="228"/>
      <c r="AT1131" s="194"/>
      <c r="AU1131" s="37"/>
      <c r="AV1131" s="68"/>
      <c r="AW1131" s="228"/>
      <c r="AX1131" s="241"/>
      <c r="AY1131" s="38"/>
      <c r="AZ1131" s="38"/>
      <c r="BA1131" s="55"/>
      <c r="BB1131" s="55"/>
      <c r="BC1131" s="3" t="e">
        <f t="shared" ca="1" si="259"/>
        <v>#N/A</v>
      </c>
      <c r="BD1131" s="3">
        <f t="shared" ca="1" si="260"/>
        <v>94869400</v>
      </c>
      <c r="BE1131" s="132"/>
      <c r="BF1131" s="132"/>
      <c r="BG1131" s="125"/>
      <c r="BI1131" s="68"/>
      <c r="BZ1131" s="237"/>
      <c r="CD1131" s="237"/>
      <c r="CG1131" s="68"/>
      <c r="CH1131" s="237"/>
      <c r="CL1131" s="237"/>
    </row>
    <row r="1132" spans="1:90" x14ac:dyDescent="0.4">
      <c r="A1132">
        <v>1100</v>
      </c>
      <c r="B1132" s="47">
        <f ca="1">IF(A1132&gt;$A$8,"",OFFSET(InputPriceData!B$15,$A1132+$A$11,0,1,1))</f>
        <v>43731</v>
      </c>
      <c r="C1132" s="3">
        <f ca="1">IF(A1132&gt;$A$8,"",OFFSET(InputPriceData!G$15,CalculationsAndCharts!$A1132+$A$11,IF($C$5,8,0),1,1))</f>
        <v>43476800</v>
      </c>
      <c r="D1132" s="4">
        <f ca="1">IF(A1132&gt;$A$8,"",OFFSET(InputPriceData!C$15,CalculationsAndCharts!$A1132+$A$11,IF($C$5,8,0),1,1))</f>
        <v>297.54998799999998</v>
      </c>
      <c r="E1132" s="4">
        <f ca="1">IF(A1132&gt;$A$8,"",OFFSET(InputPriceData!D$15,CalculationsAndCharts!$A1132+$A$11,IF($C$5,8,0),1,1))</f>
        <v>299</v>
      </c>
      <c r="F1132" s="4">
        <f ca="1">IF(A1132&gt;$A$8,"",OFFSET(InputPriceData!E$15,CalculationsAndCharts!$A1132+$A$11,IF($C$5,8,0),1,1))</f>
        <v>297.26998900000001</v>
      </c>
      <c r="G1132" s="4">
        <f ca="1">IF(A1132&gt;$A$8,"",OFFSET(InputPriceData!F$15,CalculationsAndCharts!$A1132+$A$11,IF($C$5,8,0),1,1))</f>
        <v>298.209991</v>
      </c>
      <c r="H1132" s="282">
        <f t="shared" ca="1" si="262"/>
        <v>299</v>
      </c>
      <c r="I1132" s="292">
        <f t="shared" ca="1" si="263"/>
        <v>297.26998900000001</v>
      </c>
      <c r="J1132" s="50">
        <f t="shared" ca="1" si="264"/>
        <v>1.7300109999999904</v>
      </c>
      <c r="K1132" s="282"/>
      <c r="L1132" s="282"/>
      <c r="M1132" s="292">
        <f t="shared" ca="1" si="265"/>
        <v>2.3844348516797118</v>
      </c>
      <c r="N1132" s="291"/>
      <c r="P1132" s="292">
        <f t="shared" ca="1" si="266"/>
        <v>300.5463063387495</v>
      </c>
      <c r="Q1132" s="301">
        <f t="shared" ca="1" si="267"/>
        <v>302.93074119042922</v>
      </c>
      <c r="R1132" s="301">
        <f t="shared" ca="1" si="268"/>
        <v>298.16187148706979</v>
      </c>
      <c r="S1132" s="50"/>
      <c r="T1132" s="292"/>
      <c r="U1132" s="265"/>
      <c r="V1132" s="292">
        <f t="shared" ca="1" si="269"/>
        <v>300.5463063387495</v>
      </c>
      <c r="W1132" s="241">
        <f t="shared" ca="1" si="270"/>
        <v>-2.3363153387495004</v>
      </c>
      <c r="X1132" s="351">
        <f t="shared" ca="1" si="271"/>
        <v>5.4583693620761924</v>
      </c>
      <c r="Y1132" s="50">
        <f t="shared" ca="1" si="261"/>
        <v>1.9451589840870851</v>
      </c>
      <c r="Z1132" s="265">
        <f t="shared" ca="1" si="272"/>
        <v>300.15514998408707</v>
      </c>
      <c r="AA1132" s="265">
        <f t="shared" ca="1" si="273"/>
        <v>296.26483201591293</v>
      </c>
      <c r="AB1132" s="292"/>
      <c r="AC1132" s="37"/>
      <c r="AD1132" s="50"/>
      <c r="AE1132" s="228"/>
      <c r="AF1132" s="50"/>
      <c r="AG1132" s="50"/>
      <c r="AH1132" s="228"/>
      <c r="AI1132" s="50"/>
      <c r="AJ1132" s="50"/>
      <c r="AK1132" s="50"/>
      <c r="AL1132" s="68"/>
      <c r="AM1132" s="246"/>
      <c r="AN1132" s="241"/>
      <c r="AO1132" s="68"/>
      <c r="AP1132" s="68"/>
      <c r="AQ1132" s="241"/>
      <c r="AR1132" s="241"/>
      <c r="AS1132" s="228"/>
      <c r="AT1132" s="194"/>
      <c r="AU1132" s="37"/>
      <c r="AV1132" s="68"/>
      <c r="AW1132" s="228"/>
      <c r="AX1132" s="241"/>
      <c r="AY1132" s="38"/>
      <c r="AZ1132" s="38"/>
      <c r="BA1132" s="55"/>
      <c r="BB1132" s="55"/>
      <c r="BC1132" s="3" t="e">
        <f t="shared" ca="1" si="259"/>
        <v>#N/A</v>
      </c>
      <c r="BD1132" s="3">
        <f t="shared" ca="1" si="260"/>
        <v>43476800</v>
      </c>
      <c r="BE1132" s="132"/>
      <c r="BF1132" s="132"/>
      <c r="BG1132" s="125"/>
      <c r="BI1132" s="68"/>
      <c r="BZ1132" s="237"/>
      <c r="CD1132" s="237"/>
      <c r="CG1132" s="68"/>
      <c r="CH1132" s="237"/>
      <c r="CL1132" s="237"/>
    </row>
    <row r="1133" spans="1:90" x14ac:dyDescent="0.4">
      <c r="A1133">
        <v>1101</v>
      </c>
      <c r="B1133" s="47">
        <f ca="1">IF(A1133&gt;$A$8,"",OFFSET(InputPriceData!B$15,$A1133+$A$11,0,1,1))</f>
        <v>43728</v>
      </c>
      <c r="C1133" s="3">
        <f ca="1">IF(A1133&gt;$A$8,"",OFFSET(InputPriceData!G$15,CalculationsAndCharts!$A1133+$A$11,IF($C$5,8,0),1,1))</f>
        <v>89565000</v>
      </c>
      <c r="D1133" s="4">
        <f ca="1">IF(A1133&gt;$A$8,"",OFFSET(InputPriceData!C$15,CalculationsAndCharts!$A1133+$A$11,IF($C$5,8,0),1,1))</f>
        <v>300.35998499999999</v>
      </c>
      <c r="E1133" s="4">
        <f ca="1">IF(A1133&gt;$A$8,"",OFFSET(InputPriceData!D$15,CalculationsAndCharts!$A1133+$A$11,IF($C$5,8,0),1,1))</f>
        <v>300.67001299999998</v>
      </c>
      <c r="F1133" s="4">
        <f ca="1">IF(A1133&gt;$A$8,"",OFFSET(InputPriceData!E$15,CalculationsAndCharts!$A1133+$A$11,IF($C$5,8,0),1,1))</f>
        <v>297.41000400000001</v>
      </c>
      <c r="G1133" s="4">
        <f ca="1">IF(A1133&gt;$A$8,"",OFFSET(InputPriceData!F$15,CalculationsAndCharts!$A1133+$A$11,IF($C$5,8,0),1,1))</f>
        <v>298.27999899999998</v>
      </c>
      <c r="H1133" s="282">
        <f t="shared" ca="1" si="262"/>
        <v>301.07998700000002</v>
      </c>
      <c r="I1133" s="292">
        <f t="shared" ca="1" si="263"/>
        <v>297.41000400000001</v>
      </c>
      <c r="J1133" s="50">
        <f t="shared" ca="1" si="264"/>
        <v>3.669983000000002</v>
      </c>
      <c r="K1133" s="282"/>
      <c r="L1133" s="282"/>
      <c r="M1133" s="292">
        <f t="shared" ca="1" si="265"/>
        <v>2.1380241066990826</v>
      </c>
      <c r="N1133" s="291"/>
      <c r="P1133" s="292">
        <f t="shared" ca="1" si="266"/>
        <v>301.7291200935415</v>
      </c>
      <c r="Q1133" s="301">
        <f t="shared" ca="1" si="267"/>
        <v>303.8671442002406</v>
      </c>
      <c r="R1133" s="301">
        <f t="shared" ca="1" si="268"/>
        <v>299.59109598684239</v>
      </c>
      <c r="S1133" s="50"/>
      <c r="T1133" s="292"/>
      <c r="U1133" s="265"/>
      <c r="V1133" s="292">
        <f t="shared" ca="1" si="269"/>
        <v>301.7291200935415</v>
      </c>
      <c r="W1133" s="241">
        <f t="shared" ca="1" si="270"/>
        <v>-3.4491210935415211</v>
      </c>
      <c r="X1133" s="351">
        <f t="shared" ca="1" si="271"/>
        <v>11.896436317913059</v>
      </c>
      <c r="Y1133" s="50">
        <f t="shared" ca="1" si="261"/>
        <v>2.2450704140716895</v>
      </c>
      <c r="Z1133" s="265">
        <f t="shared" ca="1" si="272"/>
        <v>300.52506941407165</v>
      </c>
      <c r="AA1133" s="265">
        <f t="shared" ca="1" si="273"/>
        <v>296.0349285859283</v>
      </c>
      <c r="AB1133" s="292"/>
      <c r="AC1133" s="37"/>
      <c r="AD1133" s="50"/>
      <c r="AE1133" s="228"/>
      <c r="AF1133" s="50"/>
      <c r="AG1133" s="50"/>
      <c r="AH1133" s="228"/>
      <c r="AI1133" s="50"/>
      <c r="AJ1133" s="50"/>
      <c r="AK1133" s="50"/>
      <c r="AL1133" s="68"/>
      <c r="AM1133" s="246"/>
      <c r="AN1133" s="241"/>
      <c r="AO1133" s="68"/>
      <c r="AP1133" s="68"/>
      <c r="AQ1133" s="241"/>
      <c r="AR1133" s="241"/>
      <c r="AS1133" s="228"/>
      <c r="AT1133" s="194"/>
      <c r="AU1133" s="37"/>
      <c r="AV1133" s="68"/>
      <c r="AW1133" s="228"/>
      <c r="AX1133" s="241"/>
      <c r="AY1133" s="38"/>
      <c r="AZ1133" s="38"/>
      <c r="BA1133" s="55"/>
      <c r="BB1133" s="55"/>
      <c r="BC1133" s="3" t="e">
        <f t="shared" ref="BC1133:BC1196" ca="1" si="274">IF(G1133&gt;=G1134,C1133,NA())</f>
        <v>#N/A</v>
      </c>
      <c r="BD1133" s="3">
        <f t="shared" ref="BD1133:BD1196" ca="1" si="275">IF(G1133&lt;G1134,C1133,NA())</f>
        <v>89565000</v>
      </c>
      <c r="BE1133" s="132"/>
      <c r="BF1133" s="132"/>
      <c r="BG1133" s="125"/>
      <c r="BI1133" s="68"/>
      <c r="BZ1133" s="237"/>
      <c r="CD1133" s="237"/>
      <c r="CG1133" s="68"/>
      <c r="CH1133" s="237"/>
      <c r="CL1133" s="237"/>
    </row>
    <row r="1134" spans="1:90" x14ac:dyDescent="0.4">
      <c r="A1134">
        <v>1102</v>
      </c>
      <c r="B1134" s="47">
        <f ca="1">IF(A1134&gt;$A$8,"",OFFSET(InputPriceData!B$15,$A1134+$A$11,0,1,1))</f>
        <v>43727</v>
      </c>
      <c r="C1134" s="3">
        <f ca="1">IF(A1134&gt;$A$8,"",OFFSET(InputPriceData!G$15,CalculationsAndCharts!$A1134+$A$11,IF($C$5,8,0),1,1))</f>
        <v>76560500</v>
      </c>
      <c r="D1134" s="4">
        <f ca="1">IF(A1134&gt;$A$8,"",OFFSET(InputPriceData!C$15,CalculationsAndCharts!$A1134+$A$11,IF($C$5,8,0),1,1))</f>
        <v>301.52999899999998</v>
      </c>
      <c r="E1134" s="4">
        <f ca="1">IF(A1134&gt;$A$8,"",OFFSET(InputPriceData!D$15,CalculationsAndCharts!$A1134+$A$11,IF($C$5,8,0),1,1))</f>
        <v>302.63000499999998</v>
      </c>
      <c r="F1134" s="4">
        <f ca="1">IF(A1134&gt;$A$8,"",OFFSET(InputPriceData!E$15,CalculationsAndCharts!$A1134+$A$11,IF($C$5,8,0),1,1))</f>
        <v>300.709991</v>
      </c>
      <c r="G1134" s="4">
        <f ca="1">IF(A1134&gt;$A$8,"",OFFSET(InputPriceData!F$15,CalculationsAndCharts!$A1134+$A$11,IF($C$5,8,0),1,1))</f>
        <v>301.07998700000002</v>
      </c>
      <c r="H1134" s="282">
        <f t="shared" ca="1" si="262"/>
        <v>302.63000499999998</v>
      </c>
      <c r="I1134" s="292">
        <f t="shared" ca="1" si="263"/>
        <v>300.709991</v>
      </c>
      <c r="J1134" s="50">
        <f t="shared" ca="1" si="264"/>
        <v>1.9200139999999806</v>
      </c>
      <c r="K1134" s="282"/>
      <c r="L1134" s="282"/>
      <c r="M1134" s="292">
        <f t="shared" ca="1" si="265"/>
        <v>1.7757610189247357</v>
      </c>
      <c r="N1134" s="291"/>
      <c r="P1134" s="292">
        <f t="shared" ca="1" si="266"/>
        <v>302.43002815291032</v>
      </c>
      <c r="Q1134" s="301">
        <f t="shared" ca="1" si="267"/>
        <v>304.20578917183508</v>
      </c>
      <c r="R1134" s="301">
        <f t="shared" ca="1" si="268"/>
        <v>300.65426713398557</v>
      </c>
      <c r="S1134" s="50"/>
      <c r="T1134" s="292"/>
      <c r="U1134" s="265"/>
      <c r="V1134" s="292">
        <f t="shared" ca="1" si="269"/>
        <v>302.43002815291032</v>
      </c>
      <c r="W1134" s="241">
        <f t="shared" ca="1" si="270"/>
        <v>-1.3500411529103076</v>
      </c>
      <c r="X1134" s="351">
        <f t="shared" ca="1" si="271"/>
        <v>1.8226111145513926</v>
      </c>
      <c r="Y1134" s="50">
        <f t="shared" ca="1" si="261"/>
        <v>2.1326624640158225</v>
      </c>
      <c r="Z1134" s="265">
        <f t="shared" ca="1" si="272"/>
        <v>303.21264946401584</v>
      </c>
      <c r="AA1134" s="265">
        <f t="shared" ca="1" si="273"/>
        <v>298.94732453598419</v>
      </c>
      <c r="AB1134" s="292"/>
      <c r="AC1134" s="37"/>
      <c r="AD1134" s="50"/>
      <c r="AE1134" s="228"/>
      <c r="AF1134" s="50"/>
      <c r="AG1134" s="50"/>
      <c r="AH1134" s="228"/>
      <c r="AI1134" s="50"/>
      <c r="AJ1134" s="50"/>
      <c r="AK1134" s="50"/>
      <c r="AL1134" s="68"/>
      <c r="AM1134" s="246"/>
      <c r="AN1134" s="241"/>
      <c r="AO1134" s="68"/>
      <c r="AP1134" s="68"/>
      <c r="AQ1134" s="241"/>
      <c r="AR1134" s="241"/>
      <c r="AS1134" s="228"/>
      <c r="AT1134" s="194"/>
      <c r="AU1134" s="37"/>
      <c r="AV1134" s="68"/>
      <c r="AW1134" s="228"/>
      <c r="AX1134" s="241"/>
      <c r="AY1134" s="38"/>
      <c r="AZ1134" s="38"/>
      <c r="BA1134" s="55"/>
      <c r="BB1134" s="55"/>
      <c r="BC1134" s="3" t="e">
        <f t="shared" ca="1" si="274"/>
        <v>#N/A</v>
      </c>
      <c r="BD1134" s="3">
        <f t="shared" ca="1" si="275"/>
        <v>76560500</v>
      </c>
      <c r="BE1134" s="132"/>
      <c r="BF1134" s="132"/>
      <c r="BG1134" s="125"/>
      <c r="BI1134" s="68"/>
      <c r="BZ1134" s="237"/>
      <c r="CD1134" s="237"/>
      <c r="CG1134" s="68"/>
      <c r="CH1134" s="237"/>
      <c r="CL1134" s="237"/>
    </row>
    <row r="1135" spans="1:90" x14ac:dyDescent="0.4">
      <c r="A1135">
        <v>1103</v>
      </c>
      <c r="B1135" s="47">
        <f ca="1">IF(A1135&gt;$A$8,"",OFFSET(InputPriceData!B$15,$A1135+$A$11,0,1,1))</f>
        <v>43726</v>
      </c>
      <c r="C1135" s="3">
        <f ca="1">IF(A1135&gt;$A$8,"",OFFSET(InputPriceData!G$15,CalculationsAndCharts!$A1135+$A$11,IF($C$5,8,0),1,1))</f>
        <v>73375800</v>
      </c>
      <c r="D1135" s="4">
        <f ca="1">IF(A1135&gt;$A$8,"",OFFSET(InputPriceData!C$15,CalculationsAndCharts!$A1135+$A$11,IF($C$5,8,0),1,1))</f>
        <v>300.48998999999998</v>
      </c>
      <c r="E1135" s="4">
        <f ca="1">IF(A1135&gt;$A$8,"",OFFSET(InputPriceData!D$15,CalculationsAndCharts!$A1135+$A$11,IF($C$5,8,0),1,1))</f>
        <v>301.22000100000002</v>
      </c>
      <c r="F1135" s="4">
        <f ca="1">IF(A1135&gt;$A$8,"",OFFSET(InputPriceData!E$15,CalculationsAndCharts!$A1135+$A$11,IF($C$5,8,0),1,1))</f>
        <v>298.23998999999998</v>
      </c>
      <c r="G1135" s="4">
        <f ca="1">IF(A1135&gt;$A$8,"",OFFSET(InputPriceData!F$15,CalculationsAndCharts!$A1135+$A$11,IF($C$5,8,0),1,1))</f>
        <v>301.10000600000001</v>
      </c>
      <c r="H1135" s="282">
        <f t="shared" ca="1" si="262"/>
        <v>301.22000100000002</v>
      </c>
      <c r="I1135" s="292">
        <f t="shared" ca="1" si="263"/>
        <v>298.23998999999998</v>
      </c>
      <c r="J1135" s="50">
        <f t="shared" ca="1" si="264"/>
        <v>2.9800110000000473</v>
      </c>
      <c r="K1135" s="282"/>
      <c r="L1135" s="282"/>
      <c r="M1135" s="292">
        <f t="shared" ca="1" si="265"/>
        <v>1.5081594372659688</v>
      </c>
      <c r="N1135" s="291"/>
      <c r="P1135" s="292">
        <f t="shared" ca="1" si="266"/>
        <v>302.48239628296506</v>
      </c>
      <c r="Q1135" s="301">
        <f t="shared" ca="1" si="267"/>
        <v>303.99055572023104</v>
      </c>
      <c r="R1135" s="301">
        <f t="shared" ca="1" si="268"/>
        <v>300.97423684569907</v>
      </c>
      <c r="S1135" s="50"/>
      <c r="T1135" s="292"/>
      <c r="U1135" s="265"/>
      <c r="V1135" s="292">
        <f t="shared" ca="1" si="269"/>
        <v>302.48239628296506</v>
      </c>
      <c r="W1135" s="241">
        <f t="shared" ca="1" si="270"/>
        <v>-1.3823902829650478</v>
      </c>
      <c r="X1135" s="351">
        <f t="shared" ca="1" si="271"/>
        <v>1.911002894436185</v>
      </c>
      <c r="Y1135" s="50">
        <f t="shared" ca="1" si="261"/>
        <v>2.2052715061239536</v>
      </c>
      <c r="Z1135" s="265">
        <f t="shared" ca="1" si="272"/>
        <v>303.30527750612396</v>
      </c>
      <c r="AA1135" s="265">
        <f t="shared" ca="1" si="273"/>
        <v>298.89473449387606</v>
      </c>
      <c r="AB1135" s="292"/>
      <c r="AC1135" s="37"/>
      <c r="AD1135" s="50"/>
      <c r="AE1135" s="228"/>
      <c r="AF1135" s="50"/>
      <c r="AG1135" s="50"/>
      <c r="AH1135" s="228"/>
      <c r="AI1135" s="50"/>
      <c r="AJ1135" s="50"/>
      <c r="AK1135" s="50"/>
      <c r="AL1135" s="68"/>
      <c r="AM1135" s="246"/>
      <c r="AN1135" s="241"/>
      <c r="AO1135" s="68"/>
      <c r="AP1135" s="68"/>
      <c r="AQ1135" s="241"/>
      <c r="AR1135" s="241"/>
      <c r="AS1135" s="228"/>
      <c r="AT1135" s="194"/>
      <c r="AU1135" s="37"/>
      <c r="AV1135" s="68"/>
      <c r="AW1135" s="228"/>
      <c r="AX1135" s="241"/>
      <c r="AY1135" s="38"/>
      <c r="AZ1135" s="38"/>
      <c r="BA1135" s="55"/>
      <c r="BB1135" s="55"/>
      <c r="BC1135" s="3">
        <f t="shared" ca="1" si="274"/>
        <v>73375800</v>
      </c>
      <c r="BD1135" s="3" t="e">
        <f t="shared" ca="1" si="275"/>
        <v>#N/A</v>
      </c>
      <c r="BE1135" s="132"/>
      <c r="BF1135" s="132"/>
      <c r="BG1135" s="125"/>
      <c r="BI1135" s="68"/>
      <c r="BZ1135" s="237"/>
      <c r="CD1135" s="237"/>
      <c r="CG1135" s="68"/>
      <c r="CH1135" s="237"/>
      <c r="CL1135" s="237"/>
    </row>
    <row r="1136" spans="1:90" x14ac:dyDescent="0.4">
      <c r="A1136">
        <v>1104</v>
      </c>
      <c r="B1136" s="47">
        <f ca="1">IF(A1136&gt;$A$8,"",OFFSET(InputPriceData!B$15,$A1136+$A$11,0,1,1))</f>
        <v>43725</v>
      </c>
      <c r="C1136" s="3">
        <f ca="1">IF(A1136&gt;$A$8,"",OFFSET(InputPriceData!G$15,CalculationsAndCharts!$A1136+$A$11,IF($C$5,8,0),1,1))</f>
        <v>41475500</v>
      </c>
      <c r="D1136" s="4">
        <f ca="1">IF(A1136&gt;$A$8,"",OFFSET(InputPriceData!C$15,CalculationsAndCharts!$A1136+$A$11,IF($C$5,8,0),1,1))</f>
        <v>299.94000199999999</v>
      </c>
      <c r="E1136" s="4">
        <f ca="1">IF(A1136&gt;$A$8,"",OFFSET(InputPriceData!D$15,CalculationsAndCharts!$A1136+$A$11,IF($C$5,8,0),1,1))</f>
        <v>301.01998900000001</v>
      </c>
      <c r="F1136" s="4">
        <f ca="1">IF(A1136&gt;$A$8,"",OFFSET(InputPriceData!E$15,CalculationsAndCharts!$A1136+$A$11,IF($C$5,8,0),1,1))</f>
        <v>299.75</v>
      </c>
      <c r="G1136" s="4">
        <f ca="1">IF(A1136&gt;$A$8,"",OFFSET(InputPriceData!F$15,CalculationsAndCharts!$A1136+$A$11,IF($C$5,8,0),1,1))</f>
        <v>300.92001299999998</v>
      </c>
      <c r="H1136" s="282">
        <f t="shared" ca="1" si="262"/>
        <v>301.01998900000001</v>
      </c>
      <c r="I1136" s="292">
        <f t="shared" ca="1" si="263"/>
        <v>299.75</v>
      </c>
      <c r="J1136" s="50">
        <f t="shared" ca="1" si="264"/>
        <v>1.2699890000000096</v>
      </c>
      <c r="K1136" s="282"/>
      <c r="L1136" s="282"/>
      <c r="M1136" s="292">
        <f t="shared" ca="1" si="265"/>
        <v>1.3686866709491639</v>
      </c>
      <c r="N1136" s="291"/>
      <c r="P1136" s="292">
        <f t="shared" ca="1" si="266"/>
        <v>302.43230760666762</v>
      </c>
      <c r="Q1136" s="301">
        <f t="shared" ca="1" si="267"/>
        <v>303.80099427761678</v>
      </c>
      <c r="R1136" s="301">
        <f t="shared" ca="1" si="268"/>
        <v>301.06362093571846</v>
      </c>
      <c r="S1136" s="50"/>
      <c r="T1136" s="292"/>
      <c r="U1136" s="265"/>
      <c r="V1136" s="292">
        <f t="shared" ca="1" si="269"/>
        <v>302.43230760666762</v>
      </c>
      <c r="W1136" s="241">
        <f t="shared" ca="1" si="270"/>
        <v>-1.5122946066676377</v>
      </c>
      <c r="X1136" s="351">
        <f t="shared" ca="1" si="271"/>
        <v>2.2870349773560252</v>
      </c>
      <c r="Y1136" s="50">
        <f t="shared" ca="1" si="261"/>
        <v>2.2143725828979108</v>
      </c>
      <c r="Z1136" s="265">
        <f t="shared" ca="1" si="272"/>
        <v>303.13438558289789</v>
      </c>
      <c r="AA1136" s="265">
        <f t="shared" ca="1" si="273"/>
        <v>298.70564041710207</v>
      </c>
      <c r="AB1136" s="292"/>
      <c r="AC1136" s="37"/>
      <c r="AD1136" s="50"/>
      <c r="AE1136" s="228"/>
      <c r="AF1136" s="50"/>
      <c r="AG1136" s="50"/>
      <c r="AH1136" s="228"/>
      <c r="AI1136" s="50"/>
      <c r="AJ1136" s="50"/>
      <c r="AK1136" s="50"/>
      <c r="AL1136" s="68"/>
      <c r="AM1136" s="246"/>
      <c r="AN1136" s="241"/>
      <c r="AO1136" s="68"/>
      <c r="AP1136" s="68"/>
      <c r="AQ1136" s="241"/>
      <c r="AR1136" s="241"/>
      <c r="AS1136" s="228"/>
      <c r="AT1136" s="194"/>
      <c r="AU1136" s="37"/>
      <c r="AV1136" s="68"/>
      <c r="AW1136" s="228"/>
      <c r="AX1136" s="241"/>
      <c r="AY1136" s="38"/>
      <c r="AZ1136" s="38"/>
      <c r="BA1136" s="55"/>
      <c r="BB1136" s="55"/>
      <c r="BC1136" s="3">
        <f t="shared" ca="1" si="274"/>
        <v>41475500</v>
      </c>
      <c r="BD1136" s="3" t="e">
        <f t="shared" ca="1" si="275"/>
        <v>#N/A</v>
      </c>
      <c r="BE1136" s="132"/>
      <c r="BF1136" s="132"/>
      <c r="BG1136" s="125"/>
      <c r="BI1136" s="68"/>
      <c r="BZ1136" s="237"/>
      <c r="CD1136" s="237"/>
      <c r="CG1136" s="68"/>
      <c r="CH1136" s="237"/>
      <c r="CL1136" s="237"/>
    </row>
    <row r="1137" spans="1:90" x14ac:dyDescent="0.4">
      <c r="A1137">
        <v>1105</v>
      </c>
      <c r="B1137" s="47">
        <f ca="1">IF(A1137&gt;$A$8,"",OFFSET(InputPriceData!B$15,$A1137+$A$11,0,1,1))</f>
        <v>43724</v>
      </c>
      <c r="C1137" s="3">
        <f ca="1">IF(A1137&gt;$A$8,"",OFFSET(InputPriceData!G$15,CalculationsAndCharts!$A1137+$A$11,IF($C$5,8,0),1,1))</f>
        <v>58191200</v>
      </c>
      <c r="D1137" s="4">
        <f ca="1">IF(A1137&gt;$A$8,"",OFFSET(InputPriceData!C$15,CalculationsAndCharts!$A1137+$A$11,IF($C$5,8,0),1,1))</f>
        <v>299.83999599999999</v>
      </c>
      <c r="E1137" s="4">
        <f ca="1">IF(A1137&gt;$A$8,"",OFFSET(InputPriceData!D$15,CalculationsAndCharts!$A1137+$A$11,IF($C$5,8,0),1,1))</f>
        <v>301.14001500000001</v>
      </c>
      <c r="F1137" s="4">
        <f ca="1">IF(A1137&gt;$A$8,"",OFFSET(InputPriceData!E$15,CalculationsAndCharts!$A1137+$A$11,IF($C$5,8,0),1,1))</f>
        <v>299.45001200000002</v>
      </c>
      <c r="G1137" s="4">
        <f ca="1">IF(A1137&gt;$A$8,"",OFFSET(InputPriceData!F$15,CalculationsAndCharts!$A1137+$A$11,IF($C$5,8,0),1,1))</f>
        <v>300.16000400000001</v>
      </c>
      <c r="H1137" s="282">
        <f t="shared" ca="1" si="262"/>
        <v>301.14001500000001</v>
      </c>
      <c r="I1137" s="292">
        <f t="shared" ca="1" si="263"/>
        <v>299.45001200000002</v>
      </c>
      <c r="J1137" s="50">
        <f t="shared" ca="1" si="264"/>
        <v>1.6900029999999902</v>
      </c>
      <c r="K1137" s="282"/>
      <c r="L1137" s="282"/>
      <c r="M1137" s="292">
        <f t="shared" ca="1" si="265"/>
        <v>1.5653930050027893</v>
      </c>
      <c r="N1137" s="291"/>
      <c r="P1137" s="292">
        <f t="shared" ca="1" si="266"/>
        <v>302.41287588526848</v>
      </c>
      <c r="Q1137" s="301">
        <f t="shared" ca="1" si="267"/>
        <v>303.97826889027124</v>
      </c>
      <c r="R1137" s="301">
        <f t="shared" ca="1" si="268"/>
        <v>300.84748288026572</v>
      </c>
      <c r="S1137" s="50"/>
      <c r="T1137" s="292"/>
      <c r="U1137" s="265"/>
      <c r="V1137" s="292">
        <f t="shared" ca="1" si="269"/>
        <v>302.41287588526848</v>
      </c>
      <c r="W1137" s="241">
        <f t="shared" ca="1" si="270"/>
        <v>-2.2528718852684619</v>
      </c>
      <c r="X1137" s="351">
        <f t="shared" ca="1" si="271"/>
        <v>5.0754317314330741</v>
      </c>
      <c r="Y1137" s="50">
        <f t="shared" ca="1" si="261"/>
        <v>2.4903092391861161</v>
      </c>
      <c r="Z1137" s="265">
        <f t="shared" ca="1" si="272"/>
        <v>302.65031323918612</v>
      </c>
      <c r="AA1137" s="265">
        <f t="shared" ca="1" si="273"/>
        <v>297.66969476081391</v>
      </c>
      <c r="AB1137" s="292"/>
      <c r="AC1137" s="37"/>
      <c r="AD1137" s="50"/>
      <c r="AE1137" s="228"/>
      <c r="AF1137" s="50"/>
      <c r="AG1137" s="50"/>
      <c r="AH1137" s="228"/>
      <c r="AI1137" s="50"/>
      <c r="AJ1137" s="50"/>
      <c r="AK1137" s="50"/>
      <c r="AL1137" s="68"/>
      <c r="AM1137" s="246"/>
      <c r="AN1137" s="241"/>
      <c r="AO1137" s="68"/>
      <c r="AP1137" s="68"/>
      <c r="AQ1137" s="241"/>
      <c r="AR1137" s="241"/>
      <c r="AS1137" s="228"/>
      <c r="AT1137" s="194"/>
      <c r="AU1137" s="37"/>
      <c r="AV1137" s="68"/>
      <c r="AW1137" s="228"/>
      <c r="AX1137" s="241"/>
      <c r="AY1137" s="38"/>
      <c r="AZ1137" s="38"/>
      <c r="BA1137" s="55"/>
      <c r="BB1137" s="55"/>
      <c r="BC1137" s="3" t="e">
        <f t="shared" ca="1" si="274"/>
        <v>#N/A</v>
      </c>
      <c r="BD1137" s="3">
        <f t="shared" ca="1" si="275"/>
        <v>58191200</v>
      </c>
      <c r="BE1137" s="132"/>
      <c r="BF1137" s="132"/>
      <c r="BG1137" s="125"/>
      <c r="BI1137" s="68"/>
      <c r="BZ1137" s="237"/>
      <c r="CD1137" s="237"/>
      <c r="CG1137" s="68"/>
      <c r="CH1137" s="237"/>
      <c r="CL1137" s="237"/>
    </row>
    <row r="1138" spans="1:90" x14ac:dyDescent="0.4">
      <c r="A1138">
        <v>1106</v>
      </c>
      <c r="B1138" s="47">
        <f ca="1">IF(A1138&gt;$A$8,"",OFFSET(InputPriceData!B$15,$A1138+$A$11,0,1,1))</f>
        <v>43721</v>
      </c>
      <c r="C1138" s="3">
        <f ca="1">IF(A1138&gt;$A$8,"",OFFSET(InputPriceData!G$15,CalculationsAndCharts!$A1138+$A$11,IF($C$5,8,0),1,1))</f>
        <v>62104800</v>
      </c>
      <c r="D1138" s="4">
        <f ca="1">IF(A1138&gt;$A$8,"",OFFSET(InputPriceData!C$15,CalculationsAndCharts!$A1138+$A$11,IF($C$5,8,0),1,1))</f>
        <v>301.77999899999998</v>
      </c>
      <c r="E1138" s="4">
        <f ca="1">IF(A1138&gt;$A$8,"",OFFSET(InputPriceData!D$15,CalculationsAndCharts!$A1138+$A$11,IF($C$5,8,0),1,1))</f>
        <v>302.17001299999998</v>
      </c>
      <c r="F1138" s="4">
        <f ca="1">IF(A1138&gt;$A$8,"",OFFSET(InputPriceData!E$15,CalculationsAndCharts!$A1138+$A$11,IF($C$5,8,0),1,1))</f>
        <v>300.67999300000002</v>
      </c>
      <c r="G1138" s="4">
        <f ca="1">IF(A1138&gt;$A$8,"",OFFSET(InputPriceData!F$15,CalculationsAndCharts!$A1138+$A$11,IF($C$5,8,0),1,1))</f>
        <v>301.08999599999999</v>
      </c>
      <c r="H1138" s="282">
        <f t="shared" ca="1" si="262"/>
        <v>302.17001299999998</v>
      </c>
      <c r="I1138" s="292">
        <f t="shared" ca="1" si="263"/>
        <v>300.67999300000002</v>
      </c>
      <c r="J1138" s="50">
        <f t="shared" ca="1" si="264"/>
        <v>1.4900199999999586</v>
      </c>
      <c r="K1138" s="282"/>
      <c r="L1138" s="282"/>
      <c r="M1138" s="292">
        <f t="shared" ca="1" si="265"/>
        <v>1.8068391920996147</v>
      </c>
      <c r="N1138" s="291"/>
      <c r="P1138" s="292">
        <f t="shared" ca="1" si="266"/>
        <v>302.109529809028</v>
      </c>
      <c r="Q1138" s="301">
        <f t="shared" ca="1" si="267"/>
        <v>303.91636900112763</v>
      </c>
      <c r="R1138" s="301">
        <f t="shared" ca="1" si="268"/>
        <v>300.30269061692837</v>
      </c>
      <c r="S1138" s="50"/>
      <c r="T1138" s="292"/>
      <c r="U1138" s="265"/>
      <c r="V1138" s="292">
        <f t="shared" ca="1" si="269"/>
        <v>302.109529809028</v>
      </c>
      <c r="W1138" s="241">
        <f t="shared" ca="1" si="270"/>
        <v>-1.0195338090280188</v>
      </c>
      <c r="X1138" s="351">
        <f t="shared" ca="1" si="271"/>
        <v>1.0394491877511807</v>
      </c>
      <c r="Y1138" s="50">
        <f t="shared" ca="1" si="261"/>
        <v>2.5438609684266655</v>
      </c>
      <c r="Z1138" s="265">
        <f t="shared" ca="1" si="272"/>
        <v>303.63385696842664</v>
      </c>
      <c r="AA1138" s="265">
        <f t="shared" ca="1" si="273"/>
        <v>298.54613503157333</v>
      </c>
      <c r="AB1138" s="292"/>
      <c r="AC1138" s="37"/>
      <c r="AD1138" s="50"/>
      <c r="AE1138" s="228"/>
      <c r="AF1138" s="50"/>
      <c r="AG1138" s="50"/>
      <c r="AH1138" s="228"/>
      <c r="AI1138" s="50"/>
      <c r="AJ1138" s="50"/>
      <c r="AK1138" s="50"/>
      <c r="AL1138" s="68"/>
      <c r="AM1138" s="246"/>
      <c r="AN1138" s="241"/>
      <c r="AO1138" s="68"/>
      <c r="AP1138" s="68"/>
      <c r="AQ1138" s="241"/>
      <c r="AR1138" s="241"/>
      <c r="AS1138" s="228"/>
      <c r="AT1138" s="194"/>
      <c r="AU1138" s="37"/>
      <c r="AV1138" s="68"/>
      <c r="AW1138" s="228"/>
      <c r="AX1138" s="241"/>
      <c r="AY1138" s="38"/>
      <c r="AZ1138" s="38"/>
      <c r="BA1138" s="55"/>
      <c r="BB1138" s="55"/>
      <c r="BC1138" s="3" t="e">
        <f t="shared" ca="1" si="274"/>
        <v>#N/A</v>
      </c>
      <c r="BD1138" s="3">
        <f t="shared" ca="1" si="275"/>
        <v>62104800</v>
      </c>
      <c r="BE1138" s="132"/>
      <c r="BF1138" s="132"/>
      <c r="BG1138" s="125"/>
      <c r="BI1138" s="68"/>
      <c r="BZ1138" s="237"/>
      <c r="CD1138" s="237"/>
      <c r="CG1138" s="68"/>
      <c r="CH1138" s="237"/>
      <c r="CL1138" s="237"/>
    </row>
    <row r="1139" spans="1:90" x14ac:dyDescent="0.4">
      <c r="A1139">
        <v>1107</v>
      </c>
      <c r="B1139" s="47">
        <f ca="1">IF(A1139&gt;$A$8,"",OFFSET(InputPriceData!B$15,$A1139+$A$11,0,1,1))</f>
        <v>43720</v>
      </c>
      <c r="C1139" s="3">
        <f ca="1">IF(A1139&gt;$A$8,"",OFFSET(InputPriceData!G$15,CalculationsAndCharts!$A1139+$A$11,IF($C$5,8,0),1,1))</f>
        <v>72908700</v>
      </c>
      <c r="D1139" s="4">
        <f ca="1">IF(A1139&gt;$A$8,"",OFFSET(InputPriceData!C$15,CalculationsAndCharts!$A1139+$A$11,IF($C$5,8,0),1,1))</f>
        <v>301.25</v>
      </c>
      <c r="E1139" s="4">
        <f ca="1">IF(A1139&gt;$A$8,"",OFFSET(InputPriceData!D$15,CalculationsAndCharts!$A1139+$A$11,IF($C$5,8,0),1,1))</f>
        <v>302.459991</v>
      </c>
      <c r="F1139" s="4">
        <f ca="1">IF(A1139&gt;$A$8,"",OFFSET(InputPriceData!E$15,CalculationsAndCharts!$A1139+$A$11,IF($C$5,8,0),1,1))</f>
        <v>300.41000400000001</v>
      </c>
      <c r="G1139" s="4">
        <f ca="1">IF(A1139&gt;$A$8,"",OFFSET(InputPriceData!F$15,CalculationsAndCharts!$A1139+$A$11,IF($C$5,8,0),1,1))</f>
        <v>301.290009</v>
      </c>
      <c r="H1139" s="282">
        <f t="shared" ca="1" si="262"/>
        <v>302.459991</v>
      </c>
      <c r="I1139" s="292">
        <f t="shared" ca="1" si="263"/>
        <v>300.25</v>
      </c>
      <c r="J1139" s="50">
        <f t="shared" ca="1" si="264"/>
        <v>2.2099910000000023</v>
      </c>
      <c r="K1139" s="282"/>
      <c r="L1139" s="282"/>
      <c r="M1139" s="292">
        <f t="shared" ca="1" si="265"/>
        <v>2.0272139781718317</v>
      </c>
      <c r="N1139" s="291"/>
      <c r="P1139" s="292">
        <f t="shared" ca="1" si="266"/>
        <v>301.17244094085584</v>
      </c>
      <c r="Q1139" s="301">
        <f t="shared" ca="1" si="267"/>
        <v>303.19965491902769</v>
      </c>
      <c r="R1139" s="301">
        <f t="shared" ca="1" si="268"/>
        <v>299.14522696268398</v>
      </c>
      <c r="S1139" s="50"/>
      <c r="T1139" s="292"/>
      <c r="U1139" s="265"/>
      <c r="V1139" s="292">
        <f t="shared" ca="1" si="269"/>
        <v>301.17244094085584</v>
      </c>
      <c r="W1139" s="241">
        <f t="shared" ca="1" si="270"/>
        <v>0.11756805914416191</v>
      </c>
      <c r="X1139" s="351">
        <f t="shared" ca="1" si="271"/>
        <v>1.3822248530925152E-2</v>
      </c>
      <c r="Y1139" s="50">
        <f t="shared" ca="1" si="261"/>
        <v>2.5503885117322365</v>
      </c>
      <c r="Z1139" s="265">
        <f t="shared" ca="1" si="272"/>
        <v>303.84039751173225</v>
      </c>
      <c r="AA1139" s="265">
        <f t="shared" ca="1" si="273"/>
        <v>298.73962048826775</v>
      </c>
      <c r="AB1139" s="292"/>
      <c r="AC1139" s="37"/>
      <c r="AD1139" s="50"/>
      <c r="AE1139" s="228"/>
      <c r="AF1139" s="50"/>
      <c r="AG1139" s="50"/>
      <c r="AH1139" s="228"/>
      <c r="AI1139" s="50"/>
      <c r="AJ1139" s="50"/>
      <c r="AK1139" s="50"/>
      <c r="AL1139" s="68"/>
      <c r="AM1139" s="246"/>
      <c r="AN1139" s="241"/>
      <c r="AO1139" s="68"/>
      <c r="AP1139" s="68"/>
      <c r="AQ1139" s="241"/>
      <c r="AR1139" s="241"/>
      <c r="AS1139" s="228"/>
      <c r="AT1139" s="194"/>
      <c r="AU1139" s="37"/>
      <c r="AV1139" s="68"/>
      <c r="AW1139" s="228"/>
      <c r="AX1139" s="241"/>
      <c r="AY1139" s="38"/>
      <c r="AZ1139" s="38"/>
      <c r="BA1139" s="55"/>
      <c r="BB1139" s="55"/>
      <c r="BC1139" s="3">
        <f t="shared" ca="1" si="274"/>
        <v>72908700</v>
      </c>
      <c r="BD1139" s="3" t="e">
        <f t="shared" ca="1" si="275"/>
        <v>#N/A</v>
      </c>
      <c r="BE1139" s="132"/>
      <c r="BF1139" s="132"/>
      <c r="BG1139" s="125"/>
      <c r="BI1139" s="68"/>
      <c r="BZ1139" s="237"/>
      <c r="CD1139" s="237"/>
      <c r="CG1139" s="68"/>
      <c r="CH1139" s="237"/>
      <c r="CL1139" s="237"/>
    </row>
    <row r="1140" spans="1:90" x14ac:dyDescent="0.4">
      <c r="A1140">
        <v>1108</v>
      </c>
      <c r="B1140" s="47">
        <f ca="1">IF(A1140&gt;$A$8,"",OFFSET(InputPriceData!B$15,$A1140+$A$11,0,1,1))</f>
        <v>43719</v>
      </c>
      <c r="C1140" s="3">
        <f ca="1">IF(A1140&gt;$A$8,"",OFFSET(InputPriceData!G$15,CalculationsAndCharts!$A1140+$A$11,IF($C$5,8,0),1,1))</f>
        <v>68821100</v>
      </c>
      <c r="D1140" s="4">
        <f ca="1">IF(A1140&gt;$A$8,"",OFFSET(InputPriceData!C$15,CalculationsAndCharts!$A1140+$A$11,IF($C$5,8,0),1,1))</f>
        <v>298.47000100000002</v>
      </c>
      <c r="E1140" s="4">
        <f ca="1">IF(A1140&gt;$A$8,"",OFFSET(InputPriceData!D$15,CalculationsAndCharts!$A1140+$A$11,IF($C$5,8,0),1,1))</f>
        <v>300.33999599999999</v>
      </c>
      <c r="F1140" s="4">
        <f ca="1">IF(A1140&gt;$A$8,"",OFFSET(InputPriceData!E$15,CalculationsAndCharts!$A1140+$A$11,IF($C$5,8,0),1,1))</f>
        <v>297.75</v>
      </c>
      <c r="G1140" s="4">
        <f ca="1">IF(A1140&gt;$A$8,"",OFFSET(InputPriceData!F$15,CalculationsAndCharts!$A1140+$A$11,IF($C$5,8,0),1,1))</f>
        <v>300.25</v>
      </c>
      <c r="H1140" s="282">
        <f t="shared" ca="1" si="262"/>
        <v>300.33999599999999</v>
      </c>
      <c r="I1140" s="292">
        <f t="shared" ca="1" si="263"/>
        <v>297.75</v>
      </c>
      <c r="J1140" s="50">
        <f t="shared" ca="1" si="264"/>
        <v>2.5899959999999851</v>
      </c>
      <c r="K1140" s="282"/>
      <c r="L1140" s="282"/>
      <c r="M1140" s="292">
        <f t="shared" ca="1" si="265"/>
        <v>2.0752921875967054</v>
      </c>
      <c r="N1140" s="291"/>
      <c r="P1140" s="292">
        <f t="shared" ca="1" si="266"/>
        <v>299.9224467129194</v>
      </c>
      <c r="Q1140" s="301">
        <f t="shared" ca="1" si="267"/>
        <v>301.99773890051608</v>
      </c>
      <c r="R1140" s="301">
        <f t="shared" ca="1" si="268"/>
        <v>297.84715452532271</v>
      </c>
      <c r="S1140" s="50"/>
      <c r="T1140" s="292"/>
      <c r="U1140" s="265"/>
      <c r="V1140" s="292">
        <f t="shared" ca="1" si="269"/>
        <v>299.9224467129194</v>
      </c>
      <c r="W1140" s="241">
        <f t="shared" ca="1" si="270"/>
        <v>0.3275532870806046</v>
      </c>
      <c r="X1140" s="351">
        <f t="shared" ca="1" si="271"/>
        <v>0.10729115587730897</v>
      </c>
      <c r="Y1140" s="50">
        <f t="shared" ca="1" si="261"/>
        <v>2.6964442355786877</v>
      </c>
      <c r="Z1140" s="265">
        <f t="shared" ca="1" si="272"/>
        <v>302.94644423557867</v>
      </c>
      <c r="AA1140" s="265">
        <f t="shared" ca="1" si="273"/>
        <v>297.55355576442133</v>
      </c>
      <c r="AB1140" s="292"/>
      <c r="AC1140" s="37"/>
      <c r="AD1140" s="50"/>
      <c r="AE1140" s="228"/>
      <c r="AF1140" s="50"/>
      <c r="AG1140" s="50"/>
      <c r="AH1140" s="228"/>
      <c r="AI1140" s="50"/>
      <c r="AJ1140" s="50"/>
      <c r="AK1140" s="50"/>
      <c r="AL1140" s="68"/>
      <c r="AM1140" s="246"/>
      <c r="AN1140" s="241"/>
      <c r="AO1140" s="68"/>
      <c r="AP1140" s="68"/>
      <c r="AQ1140" s="241"/>
      <c r="AR1140" s="241"/>
      <c r="AS1140" s="228"/>
      <c r="AT1140" s="194"/>
      <c r="AU1140" s="37"/>
      <c r="AV1140" s="68"/>
      <c r="AW1140" s="228"/>
      <c r="AX1140" s="241"/>
      <c r="AY1140" s="38"/>
      <c r="AZ1140" s="38"/>
      <c r="BA1140" s="55"/>
      <c r="BB1140" s="55"/>
      <c r="BC1140" s="3">
        <f t="shared" ca="1" si="274"/>
        <v>68821100</v>
      </c>
      <c r="BD1140" s="3" t="e">
        <f t="shared" ca="1" si="275"/>
        <v>#N/A</v>
      </c>
      <c r="BE1140" s="132"/>
      <c r="BF1140" s="132"/>
      <c r="BG1140" s="125"/>
      <c r="BI1140" s="68"/>
      <c r="BZ1140" s="237"/>
      <c r="CD1140" s="237"/>
      <c r="CG1140" s="68"/>
      <c r="CH1140" s="237"/>
      <c r="CL1140" s="237"/>
    </row>
    <row r="1141" spans="1:90" x14ac:dyDescent="0.4">
      <c r="A1141">
        <v>1109</v>
      </c>
      <c r="B1141" s="47">
        <f ca="1">IF(A1141&gt;$A$8,"",OFFSET(InputPriceData!B$15,$A1141+$A$11,0,1,1))</f>
        <v>43718</v>
      </c>
      <c r="C1141" s="3">
        <f ca="1">IF(A1141&gt;$A$8,"",OFFSET(InputPriceData!G$15,CalculationsAndCharts!$A1141+$A$11,IF($C$5,8,0),1,1))</f>
        <v>57947100</v>
      </c>
      <c r="D1141" s="4">
        <f ca="1">IF(A1141&gt;$A$8,"",OFFSET(InputPriceData!C$15,CalculationsAndCharts!$A1141+$A$11,IF($C$5,8,0),1,1))</f>
        <v>297.35998499999999</v>
      </c>
      <c r="E1141" s="4">
        <f ca="1">IF(A1141&gt;$A$8,"",OFFSET(InputPriceData!D$15,CalculationsAndCharts!$A1141+$A$11,IF($C$5,8,0),1,1))</f>
        <v>298.20001200000002</v>
      </c>
      <c r="F1141" s="4">
        <f ca="1">IF(A1141&gt;$A$8,"",OFFSET(InputPriceData!E$15,CalculationsAndCharts!$A1141+$A$11,IF($C$5,8,0),1,1))</f>
        <v>295.97000100000002</v>
      </c>
      <c r="G1141" s="4">
        <f ca="1">IF(A1141&gt;$A$8,"",OFFSET(InputPriceData!F$15,CalculationsAndCharts!$A1141+$A$11,IF($C$5,8,0),1,1))</f>
        <v>298.13000499999998</v>
      </c>
      <c r="H1141" s="282">
        <f t="shared" ca="1" si="262"/>
        <v>298.20001200000002</v>
      </c>
      <c r="I1141" s="292">
        <f t="shared" ca="1" si="263"/>
        <v>295.97000100000002</v>
      </c>
      <c r="J1141" s="50">
        <f t="shared" ca="1" si="264"/>
        <v>2.2300109999999904</v>
      </c>
      <c r="K1141" s="282"/>
      <c r="L1141" s="282"/>
      <c r="M1141" s="292">
        <f t="shared" ca="1" si="265"/>
        <v>2.1852828386977592</v>
      </c>
      <c r="N1141" s="291"/>
      <c r="P1141" s="292">
        <f t="shared" ca="1" si="266"/>
        <v>298.86410885915177</v>
      </c>
      <c r="Q1141" s="301">
        <f t="shared" ca="1" si="267"/>
        <v>301.0493916978495</v>
      </c>
      <c r="R1141" s="301">
        <f t="shared" ca="1" si="268"/>
        <v>296.67882602045404</v>
      </c>
      <c r="S1141" s="50"/>
      <c r="T1141" s="292"/>
      <c r="U1141" s="265"/>
      <c r="V1141" s="292">
        <f t="shared" ca="1" si="269"/>
        <v>298.86410885915177</v>
      </c>
      <c r="W1141" s="241">
        <f t="shared" ca="1" si="270"/>
        <v>-0.73410385915178722</v>
      </c>
      <c r="X1141" s="351">
        <f t="shared" ca="1" si="271"/>
        <v>0.53890847602154701</v>
      </c>
      <c r="Y1141" s="50">
        <f t="shared" ca="1" si="261"/>
        <v>2.8568448773066968</v>
      </c>
      <c r="Z1141" s="265">
        <f t="shared" ca="1" si="272"/>
        <v>300.98684987730667</v>
      </c>
      <c r="AA1141" s="265">
        <f t="shared" ca="1" si="273"/>
        <v>295.2731601226933</v>
      </c>
      <c r="AB1141" s="292"/>
      <c r="AC1141" s="37"/>
      <c r="AD1141" s="50"/>
      <c r="AE1141" s="228"/>
      <c r="AF1141" s="50"/>
      <c r="AG1141" s="50"/>
      <c r="AH1141" s="228"/>
      <c r="AI1141" s="50"/>
      <c r="AJ1141" s="50"/>
      <c r="AK1141" s="50"/>
      <c r="AL1141" s="68"/>
      <c r="AM1141" s="246"/>
      <c r="AN1141" s="241"/>
      <c r="AO1141" s="68"/>
      <c r="AP1141" s="68"/>
      <c r="AQ1141" s="241"/>
      <c r="AR1141" s="241"/>
      <c r="AS1141" s="228"/>
      <c r="AT1141" s="194"/>
      <c r="AU1141" s="37"/>
      <c r="AV1141" s="68"/>
      <c r="AW1141" s="228"/>
      <c r="AX1141" s="241"/>
      <c r="AY1141" s="38"/>
      <c r="AZ1141" s="38"/>
      <c r="BA1141" s="55"/>
      <c r="BB1141" s="55"/>
      <c r="BC1141" s="3" t="e">
        <f t="shared" ca="1" si="274"/>
        <v>#N/A</v>
      </c>
      <c r="BD1141" s="3">
        <f t="shared" ca="1" si="275"/>
        <v>57947100</v>
      </c>
      <c r="BE1141" s="132"/>
      <c r="BF1141" s="132"/>
      <c r="BG1141" s="125"/>
      <c r="BI1141" s="68"/>
      <c r="BZ1141" s="237"/>
      <c r="CD1141" s="237"/>
      <c r="CG1141" s="68"/>
      <c r="CH1141" s="237"/>
      <c r="CL1141" s="237"/>
    </row>
    <row r="1142" spans="1:90" x14ac:dyDescent="0.4">
      <c r="A1142">
        <v>1110</v>
      </c>
      <c r="B1142" s="47">
        <f ca="1">IF(A1142&gt;$A$8,"",OFFSET(InputPriceData!B$15,$A1142+$A$11,0,1,1))</f>
        <v>43717</v>
      </c>
      <c r="C1142" s="3">
        <f ca="1">IF(A1142&gt;$A$8,"",OFFSET(InputPriceData!G$15,CalculationsAndCharts!$A1142+$A$11,IF($C$5,8,0),1,1))</f>
        <v>51260300</v>
      </c>
      <c r="D1142" s="4">
        <f ca="1">IF(A1142&gt;$A$8,"",OFFSET(InputPriceData!C$15,CalculationsAndCharts!$A1142+$A$11,IF($C$5,8,0),1,1))</f>
        <v>299.14001500000001</v>
      </c>
      <c r="E1142" s="4">
        <f ca="1">IF(A1142&gt;$A$8,"",OFFSET(InputPriceData!D$15,CalculationsAndCharts!$A1142+$A$11,IF($C$5,8,0),1,1))</f>
        <v>299.23998999999998</v>
      </c>
      <c r="F1142" s="4">
        <f ca="1">IF(A1142&gt;$A$8,"",OFFSET(InputPriceData!E$15,CalculationsAndCharts!$A1142+$A$11,IF($C$5,8,0),1,1))</f>
        <v>297.16000400000001</v>
      </c>
      <c r="G1142" s="4">
        <f ca="1">IF(A1142&gt;$A$8,"",OFFSET(InputPriceData!F$15,CalculationsAndCharts!$A1142+$A$11,IF($C$5,8,0),1,1))</f>
        <v>298.20001200000002</v>
      </c>
      <c r="H1142" s="282">
        <f t="shared" ca="1" si="262"/>
        <v>299.23998999999998</v>
      </c>
      <c r="I1142" s="292">
        <f t="shared" ca="1" si="263"/>
        <v>297.16000400000001</v>
      </c>
      <c r="J1142" s="50">
        <f t="shared" ca="1" si="264"/>
        <v>2.0799859999999626</v>
      </c>
      <c r="K1142" s="282"/>
      <c r="L1142" s="282"/>
      <c r="M1142" s="292">
        <f t="shared" ca="1" si="265"/>
        <v>2.5113842282425538</v>
      </c>
      <c r="N1142" s="291"/>
      <c r="P1142" s="292">
        <f t="shared" ca="1" si="266"/>
        <v>297.76413194361976</v>
      </c>
      <c r="Q1142" s="301">
        <f t="shared" ca="1" si="267"/>
        <v>300.27551617186231</v>
      </c>
      <c r="R1142" s="301">
        <f t="shared" ca="1" si="268"/>
        <v>295.25274771537721</v>
      </c>
      <c r="S1142" s="50"/>
      <c r="T1142" s="292"/>
      <c r="U1142" s="265"/>
      <c r="V1142" s="292">
        <f t="shared" ca="1" si="269"/>
        <v>297.76413194361976</v>
      </c>
      <c r="W1142" s="241">
        <f t="shared" ca="1" si="270"/>
        <v>0.43588005638025606</v>
      </c>
      <c r="X1142" s="351">
        <f t="shared" ca="1" si="271"/>
        <v>0.18999142355005522</v>
      </c>
      <c r="Y1142" s="50">
        <f t="shared" ca="1" si="261"/>
        <v>2.852129690950719</v>
      </c>
      <c r="Z1142" s="265">
        <f t="shared" ca="1" si="272"/>
        <v>301.05214169095075</v>
      </c>
      <c r="AA1142" s="265">
        <f t="shared" ca="1" si="273"/>
        <v>295.34788230904928</v>
      </c>
      <c r="AB1142" s="292"/>
      <c r="AC1142" s="37"/>
      <c r="AD1142" s="50"/>
      <c r="AE1142" s="228"/>
      <c r="AF1142" s="50"/>
      <c r="AG1142" s="50"/>
      <c r="AH1142" s="228"/>
      <c r="AI1142" s="50"/>
      <c r="AJ1142" s="50"/>
      <c r="AK1142" s="50"/>
      <c r="AL1142" s="68"/>
      <c r="AM1142" s="246"/>
      <c r="AN1142" s="241"/>
      <c r="AO1142" s="68"/>
      <c r="AP1142" s="68"/>
      <c r="AQ1142" s="241"/>
      <c r="AR1142" s="241"/>
      <c r="AS1142" s="228"/>
      <c r="AT1142" s="194"/>
      <c r="AU1142" s="37"/>
      <c r="AV1142" s="68"/>
      <c r="AW1142" s="228"/>
      <c r="AX1142" s="241"/>
      <c r="AY1142" s="38"/>
      <c r="AZ1142" s="38"/>
      <c r="BA1142" s="55"/>
      <c r="BB1142" s="55"/>
      <c r="BC1142" s="3">
        <f t="shared" ca="1" si="274"/>
        <v>51260300</v>
      </c>
      <c r="BD1142" s="3" t="e">
        <f t="shared" ca="1" si="275"/>
        <v>#N/A</v>
      </c>
      <c r="BE1142" s="132"/>
      <c r="BF1142" s="132"/>
      <c r="BG1142" s="125"/>
      <c r="BI1142" s="68"/>
      <c r="BZ1142" s="237"/>
      <c r="CD1142" s="237"/>
      <c r="CG1142" s="68"/>
      <c r="CH1142" s="237"/>
      <c r="CL1142" s="237"/>
    </row>
    <row r="1143" spans="1:90" x14ac:dyDescent="0.4">
      <c r="A1143">
        <v>1111</v>
      </c>
      <c r="B1143" s="47">
        <f ca="1">IF(A1143&gt;$A$8,"",OFFSET(InputPriceData!B$15,$A1143+$A$11,0,1,1))</f>
        <v>43714</v>
      </c>
      <c r="C1143" s="3">
        <f ca="1">IF(A1143&gt;$A$8,"",OFFSET(InputPriceData!G$15,CalculationsAndCharts!$A1143+$A$11,IF($C$5,8,0),1,1))</f>
        <v>49584300</v>
      </c>
      <c r="D1143" s="4">
        <f ca="1">IF(A1143&gt;$A$8,"",OFFSET(InputPriceData!C$15,CalculationsAndCharts!$A1143+$A$11,IF($C$5,8,0),1,1))</f>
        <v>298.17001299999998</v>
      </c>
      <c r="E1143" s="4">
        <f ca="1">IF(A1143&gt;$A$8,"",OFFSET(InputPriceData!D$15,CalculationsAndCharts!$A1143+$A$11,IF($C$5,8,0),1,1))</f>
        <v>298.76001000000002</v>
      </c>
      <c r="F1143" s="4">
        <f ca="1">IF(A1143&gt;$A$8,"",OFFSET(InputPriceData!E$15,CalculationsAndCharts!$A1143+$A$11,IF($C$5,8,0),1,1))</f>
        <v>297.42001299999998</v>
      </c>
      <c r="G1143" s="4">
        <f ca="1">IF(A1143&gt;$A$8,"",OFFSET(InputPriceData!F$15,CalculationsAndCharts!$A1143+$A$11,IF($C$5,8,0),1,1))</f>
        <v>298.04998799999998</v>
      </c>
      <c r="H1143" s="282">
        <f t="shared" ca="1" si="262"/>
        <v>298.76001000000002</v>
      </c>
      <c r="I1143" s="292">
        <f t="shared" ca="1" si="263"/>
        <v>297.42001299999998</v>
      </c>
      <c r="J1143" s="50">
        <f t="shared" ca="1" si="264"/>
        <v>1.3399970000000394</v>
      </c>
      <c r="K1143" s="282"/>
      <c r="L1143" s="282"/>
      <c r="M1143" s="292">
        <f t="shared" ca="1" si="265"/>
        <v>3.1974243642662006</v>
      </c>
      <c r="N1143" s="291"/>
      <c r="P1143" s="292">
        <f t="shared" ca="1" si="266"/>
        <v>296.11826724849584</v>
      </c>
      <c r="Q1143" s="301">
        <f t="shared" ca="1" si="267"/>
        <v>299.31569161276207</v>
      </c>
      <c r="R1143" s="301">
        <f t="shared" ca="1" si="268"/>
        <v>292.92084288422961</v>
      </c>
      <c r="S1143" s="50"/>
      <c r="T1143" s="292"/>
      <c r="U1143" s="265"/>
      <c r="V1143" s="292">
        <f t="shared" ca="1" si="269"/>
        <v>296.11826724849584</v>
      </c>
      <c r="W1143" s="241">
        <f t="shared" ca="1" si="270"/>
        <v>1.9317207515041446</v>
      </c>
      <c r="X1143" s="351">
        <f t="shared" ca="1" si="271"/>
        <v>3.7315450617917372</v>
      </c>
      <c r="Y1143" s="50">
        <f t="shared" ca="1" si="261"/>
        <v>2.9549518726568054</v>
      </c>
      <c r="Z1143" s="265">
        <f t="shared" ca="1" si="272"/>
        <v>301.00493987265679</v>
      </c>
      <c r="AA1143" s="265">
        <f t="shared" ca="1" si="273"/>
        <v>295.09503612734318</v>
      </c>
      <c r="AB1143" s="292"/>
      <c r="AC1143" s="37"/>
      <c r="AD1143" s="50"/>
      <c r="AE1143" s="228"/>
      <c r="AF1143" s="50"/>
      <c r="AG1143" s="50"/>
      <c r="AH1143" s="228"/>
      <c r="AI1143" s="50"/>
      <c r="AJ1143" s="50"/>
      <c r="AK1143" s="50"/>
      <c r="AL1143" s="68"/>
      <c r="AM1143" s="246"/>
      <c r="AN1143" s="241"/>
      <c r="AO1143" s="68"/>
      <c r="AP1143" s="68"/>
      <c r="AQ1143" s="241"/>
      <c r="AR1143" s="241"/>
      <c r="AS1143" s="228"/>
      <c r="AT1143" s="194"/>
      <c r="AU1143" s="37"/>
      <c r="AV1143" s="68"/>
      <c r="AW1143" s="228"/>
      <c r="AX1143" s="241"/>
      <c r="AY1143" s="38"/>
      <c r="AZ1143" s="38"/>
      <c r="BA1143" s="55"/>
      <c r="BB1143" s="55"/>
      <c r="BC1143" s="3">
        <f t="shared" ca="1" si="274"/>
        <v>49584300</v>
      </c>
      <c r="BD1143" s="3" t="e">
        <f t="shared" ca="1" si="275"/>
        <v>#N/A</v>
      </c>
      <c r="BE1143" s="132"/>
      <c r="BF1143" s="132"/>
      <c r="BG1143" s="125"/>
      <c r="BI1143" s="68"/>
      <c r="BZ1143" s="237"/>
      <c r="CD1143" s="237"/>
      <c r="CG1143" s="68"/>
      <c r="CH1143" s="237"/>
      <c r="CL1143" s="237"/>
    </row>
    <row r="1144" spans="1:90" x14ac:dyDescent="0.4">
      <c r="A1144">
        <v>1112</v>
      </c>
      <c r="B1144" s="47">
        <f ca="1">IF(A1144&gt;$A$8,"",OFFSET(InputPriceData!B$15,$A1144+$A$11,0,1,1))</f>
        <v>43713</v>
      </c>
      <c r="C1144" s="3">
        <f ca="1">IF(A1144&gt;$A$8,"",OFFSET(InputPriceData!G$15,CalculationsAndCharts!$A1144+$A$11,IF($C$5,8,0),1,1))</f>
        <v>83258100</v>
      </c>
      <c r="D1144" s="4">
        <f ca="1">IF(A1144&gt;$A$8,"",OFFSET(InputPriceData!C$15,CalculationsAndCharts!$A1144+$A$11,IF($C$5,8,0),1,1))</f>
        <v>296.790009</v>
      </c>
      <c r="E1144" s="4">
        <f ca="1">IF(A1144&gt;$A$8,"",OFFSET(InputPriceData!D$15,CalculationsAndCharts!$A1144+$A$11,IF($C$5,8,0),1,1))</f>
        <v>298.82998700000002</v>
      </c>
      <c r="F1144" s="4">
        <f ca="1">IF(A1144&gt;$A$8,"",OFFSET(InputPriceData!E$15,CalculationsAndCharts!$A1144+$A$11,IF($C$5,8,0),1,1))</f>
        <v>294</v>
      </c>
      <c r="G1144" s="4">
        <f ca="1">IF(A1144&gt;$A$8,"",OFFSET(InputPriceData!F$15,CalculationsAndCharts!$A1144+$A$11,IF($C$5,8,0),1,1))</f>
        <v>297.82000699999998</v>
      </c>
      <c r="H1144" s="282">
        <f t="shared" ca="1" si="262"/>
        <v>298.82998700000002</v>
      </c>
      <c r="I1144" s="292">
        <f t="shared" ca="1" si="263"/>
        <v>294</v>
      </c>
      <c r="J1144" s="50">
        <f t="shared" ca="1" si="264"/>
        <v>4.8299870000000169</v>
      </c>
      <c r="K1144" s="282"/>
      <c r="L1144" s="282"/>
      <c r="M1144" s="292">
        <f t="shared" ca="1" si="265"/>
        <v>3.3995897124077756</v>
      </c>
      <c r="N1144" s="291"/>
      <c r="P1144" s="292">
        <f t="shared" ca="1" si="266"/>
        <v>293.89371266897251</v>
      </c>
      <c r="Q1144" s="301">
        <f t="shared" ca="1" si="267"/>
        <v>297.29330238138027</v>
      </c>
      <c r="R1144" s="301">
        <f t="shared" ca="1" si="268"/>
        <v>290.49412295656475</v>
      </c>
      <c r="S1144" s="50"/>
      <c r="T1144" s="292"/>
      <c r="U1144" s="265"/>
      <c r="V1144" s="292">
        <f t="shared" ca="1" si="269"/>
        <v>293.89371266897251</v>
      </c>
      <c r="W1144" s="241">
        <f t="shared" ca="1" si="270"/>
        <v>3.9262943310274636</v>
      </c>
      <c r="X1144" s="351">
        <f t="shared" ca="1" si="271"/>
        <v>15.415787173858398</v>
      </c>
      <c r="Y1144" s="50">
        <f t="shared" ca="1" si="261"/>
        <v>3.2659469828415419</v>
      </c>
      <c r="Z1144" s="265">
        <f t="shared" ca="1" si="272"/>
        <v>301.08595398284154</v>
      </c>
      <c r="AA1144" s="265">
        <f t="shared" ca="1" si="273"/>
        <v>294.55406001715841</v>
      </c>
      <c r="AB1144" s="292"/>
      <c r="AC1144" s="37"/>
      <c r="AD1144" s="50"/>
      <c r="AE1144" s="228"/>
      <c r="AF1144" s="50"/>
      <c r="AG1144" s="50"/>
      <c r="AH1144" s="228"/>
      <c r="AI1144" s="50"/>
      <c r="AJ1144" s="50"/>
      <c r="AK1144" s="50"/>
      <c r="AL1144" s="68"/>
      <c r="AM1144" s="246"/>
      <c r="AN1144" s="241"/>
      <c r="AO1144" s="68"/>
      <c r="AP1144" s="68"/>
      <c r="AQ1144" s="241"/>
      <c r="AR1144" s="241"/>
      <c r="AS1144" s="228"/>
      <c r="AT1144" s="194"/>
      <c r="AU1144" s="37"/>
      <c r="AV1144" s="68"/>
      <c r="AW1144" s="228"/>
      <c r="AX1144" s="241"/>
      <c r="AY1144" s="38"/>
      <c r="AZ1144" s="38"/>
      <c r="BA1144" s="55"/>
      <c r="BB1144" s="55"/>
      <c r="BC1144" s="3">
        <f t="shared" ca="1" si="274"/>
        <v>83258100</v>
      </c>
      <c r="BD1144" s="3" t="e">
        <f t="shared" ca="1" si="275"/>
        <v>#N/A</v>
      </c>
      <c r="BE1144" s="132"/>
      <c r="BF1144" s="132"/>
      <c r="BG1144" s="125"/>
      <c r="BI1144" s="68"/>
      <c r="BZ1144" s="237"/>
      <c r="CD1144" s="237"/>
      <c r="CG1144" s="68"/>
      <c r="CH1144" s="237"/>
      <c r="CL1144" s="237"/>
    </row>
    <row r="1145" spans="1:90" x14ac:dyDescent="0.4">
      <c r="A1145">
        <v>1113</v>
      </c>
      <c r="B1145" s="47">
        <f ca="1">IF(A1145&gt;$A$8,"",OFFSET(InputPriceData!B$15,$A1145+$A$11,0,1,1))</f>
        <v>43712</v>
      </c>
      <c r="C1145" s="3">
        <f ca="1">IF(A1145&gt;$A$8,"",OFFSET(InputPriceData!G$15,CalculationsAndCharts!$A1145+$A$11,IF($C$5,8,0),1,1))</f>
        <v>46887300</v>
      </c>
      <c r="D1145" s="4">
        <f ca="1">IF(A1145&gt;$A$8,"",OFFSET(InputPriceData!C$15,CalculationsAndCharts!$A1145+$A$11,IF($C$5,8,0),1,1))</f>
        <v>293.14001500000001</v>
      </c>
      <c r="E1145" s="4">
        <f ca="1">IF(A1145&gt;$A$8,"",OFFSET(InputPriceData!D$15,CalculationsAndCharts!$A1145+$A$11,IF($C$5,8,0),1,1))</f>
        <v>294.05999800000001</v>
      </c>
      <c r="F1145" s="4">
        <f ca="1">IF(A1145&gt;$A$8,"",OFFSET(InputPriceData!E$15,CalculationsAndCharts!$A1145+$A$11,IF($C$5,8,0),1,1))</f>
        <v>292.30999800000001</v>
      </c>
      <c r="G1145" s="4">
        <f ca="1">IF(A1145&gt;$A$8,"",OFFSET(InputPriceData!F$15,CalculationsAndCharts!$A1145+$A$11,IF($C$5,8,0),1,1))</f>
        <v>294.040009</v>
      </c>
      <c r="H1145" s="282">
        <f t="shared" ca="1" si="262"/>
        <v>294.05999800000001</v>
      </c>
      <c r="I1145" s="292">
        <f t="shared" ca="1" si="263"/>
        <v>290.73998999999998</v>
      </c>
      <c r="J1145" s="50">
        <f t="shared" ca="1" si="264"/>
        <v>3.3200080000000298</v>
      </c>
      <c r="K1145" s="282"/>
      <c r="L1145" s="282"/>
      <c r="M1145" s="292">
        <f t="shared" ca="1" si="265"/>
        <v>3.183362950030356</v>
      </c>
      <c r="N1145" s="291"/>
      <c r="P1145" s="292">
        <f t="shared" ca="1" si="266"/>
        <v>291.92075856978732</v>
      </c>
      <c r="Q1145" s="301">
        <f t="shared" ca="1" si="267"/>
        <v>295.10412151981768</v>
      </c>
      <c r="R1145" s="301">
        <f t="shared" ca="1" si="268"/>
        <v>288.73739561975697</v>
      </c>
      <c r="S1145" s="50"/>
      <c r="T1145" s="292"/>
      <c r="U1145" s="265"/>
      <c r="V1145" s="292">
        <f t="shared" ca="1" si="269"/>
        <v>291.92075856978732</v>
      </c>
      <c r="W1145" s="241">
        <f t="shared" ca="1" si="270"/>
        <v>2.1192504302126736</v>
      </c>
      <c r="X1145" s="351">
        <f t="shared" ca="1" si="271"/>
        <v>4.4912223859566023</v>
      </c>
      <c r="Y1145" s="50">
        <f t="shared" ca="1" si="261"/>
        <v>3.1519139203585884</v>
      </c>
      <c r="Z1145" s="265">
        <f t="shared" ca="1" si="272"/>
        <v>297.19192292035859</v>
      </c>
      <c r="AA1145" s="265">
        <f t="shared" ca="1" si="273"/>
        <v>290.8880950796414</v>
      </c>
      <c r="AB1145" s="292"/>
      <c r="AC1145" s="37"/>
      <c r="AD1145" s="50"/>
      <c r="AE1145" s="228"/>
      <c r="AF1145" s="50"/>
      <c r="AG1145" s="50"/>
      <c r="AH1145" s="228"/>
      <c r="AI1145" s="50"/>
      <c r="AJ1145" s="50"/>
      <c r="AK1145" s="50"/>
      <c r="AL1145" s="68"/>
      <c r="AM1145" s="246"/>
      <c r="AN1145" s="241"/>
      <c r="AO1145" s="68"/>
      <c r="AP1145" s="68"/>
      <c r="AQ1145" s="241"/>
      <c r="AR1145" s="241"/>
      <c r="AS1145" s="228"/>
      <c r="AT1145" s="194"/>
      <c r="AU1145" s="37"/>
      <c r="AV1145" s="68"/>
      <c r="AW1145" s="228"/>
      <c r="AX1145" s="241"/>
      <c r="AY1145" s="38"/>
      <c r="AZ1145" s="38"/>
      <c r="BA1145" s="55"/>
      <c r="BB1145" s="55"/>
      <c r="BC1145" s="3">
        <f t="shared" ca="1" si="274"/>
        <v>46887300</v>
      </c>
      <c r="BD1145" s="3" t="e">
        <f t="shared" ca="1" si="275"/>
        <v>#N/A</v>
      </c>
      <c r="BE1145" s="132"/>
      <c r="BF1145" s="132"/>
      <c r="BG1145" s="125"/>
      <c r="BI1145" s="68"/>
      <c r="BZ1145" s="237"/>
      <c r="CD1145" s="237"/>
      <c r="CG1145" s="68"/>
      <c r="CH1145" s="237"/>
      <c r="CL1145" s="237"/>
    </row>
    <row r="1146" spans="1:90" x14ac:dyDescent="0.4">
      <c r="A1146">
        <v>1114</v>
      </c>
      <c r="B1146" s="47">
        <f ca="1">IF(A1146&gt;$A$8,"",OFFSET(InputPriceData!B$15,$A1146+$A$11,0,1,1))</f>
        <v>43711</v>
      </c>
      <c r="C1146" s="3">
        <f ca="1">IF(A1146&gt;$A$8,"",OFFSET(InputPriceData!G$15,CalculationsAndCharts!$A1146+$A$11,IF($C$5,8,0),1,1))</f>
        <v>69101400</v>
      </c>
      <c r="D1146" s="4">
        <f ca="1">IF(A1146&gt;$A$8,"",OFFSET(InputPriceData!C$15,CalculationsAndCharts!$A1146+$A$11,IF($C$5,8,0),1,1))</f>
        <v>290.57000699999998</v>
      </c>
      <c r="E1146" s="4">
        <f ca="1">IF(A1146&gt;$A$8,"",OFFSET(InputPriceData!D$15,CalculationsAndCharts!$A1146+$A$11,IF($C$5,8,0),1,1))</f>
        <v>291.57998700000002</v>
      </c>
      <c r="F1146" s="4">
        <f ca="1">IF(A1146&gt;$A$8,"",OFFSET(InputPriceData!E$15,CalculationsAndCharts!$A1146+$A$11,IF($C$5,8,0),1,1))</f>
        <v>289.26998900000001</v>
      </c>
      <c r="G1146" s="4">
        <f ca="1">IF(A1146&gt;$A$8,"",OFFSET(InputPriceData!F$15,CalculationsAndCharts!$A1146+$A$11,IF($C$5,8,0),1,1))</f>
        <v>290.73998999999998</v>
      </c>
      <c r="H1146" s="282">
        <f t="shared" ca="1" si="262"/>
        <v>292.45001200000002</v>
      </c>
      <c r="I1146" s="292">
        <f t="shared" ca="1" si="263"/>
        <v>289.26998900000001</v>
      </c>
      <c r="J1146" s="50">
        <f t="shared" ca="1" si="264"/>
        <v>3.1800230000000056</v>
      </c>
      <c r="K1146" s="282"/>
      <c r="L1146" s="282"/>
      <c r="M1146" s="292">
        <f t="shared" ca="1" si="265"/>
        <v>3.3666310790783278</v>
      </c>
      <c r="N1146" s="291"/>
      <c r="P1146" s="292">
        <f t="shared" ca="1" si="266"/>
        <v>291.10010729469184</v>
      </c>
      <c r="Q1146" s="301">
        <f t="shared" ca="1" si="267"/>
        <v>294.46673837377017</v>
      </c>
      <c r="R1146" s="301">
        <f t="shared" ca="1" si="268"/>
        <v>287.73347621561351</v>
      </c>
      <c r="S1146" s="50"/>
      <c r="T1146" s="292"/>
      <c r="U1146" s="265"/>
      <c r="V1146" s="292">
        <f t="shared" ca="1" si="269"/>
        <v>291.10010729469184</v>
      </c>
      <c r="W1146" s="241">
        <f t="shared" ca="1" si="270"/>
        <v>-0.36011729469186093</v>
      </c>
      <c r="X1146" s="351">
        <f t="shared" ca="1" si="271"/>
        <v>0.1296844659361846</v>
      </c>
      <c r="Y1146" s="50">
        <f t="shared" ca="1" si="261"/>
        <v>3.1269162632442336</v>
      </c>
      <c r="Z1146" s="265">
        <f t="shared" ca="1" si="272"/>
        <v>293.86690626324423</v>
      </c>
      <c r="AA1146" s="265">
        <f t="shared" ca="1" si="273"/>
        <v>287.61307373675572</v>
      </c>
      <c r="AB1146" s="292"/>
      <c r="AC1146" s="37"/>
      <c r="AD1146" s="50"/>
      <c r="AE1146" s="228"/>
      <c r="AF1146" s="50"/>
      <c r="AG1146" s="50"/>
      <c r="AH1146" s="228"/>
      <c r="AI1146" s="50"/>
      <c r="AJ1146" s="50"/>
      <c r="AK1146" s="50"/>
      <c r="AL1146" s="68"/>
      <c r="AM1146" s="246"/>
      <c r="AN1146" s="241"/>
      <c r="AO1146" s="68"/>
      <c r="AP1146" s="68"/>
      <c r="AQ1146" s="241"/>
      <c r="AR1146" s="241"/>
      <c r="AS1146" s="228"/>
      <c r="AT1146" s="194"/>
      <c r="AU1146" s="37"/>
      <c r="AV1146" s="68"/>
      <c r="AW1146" s="228"/>
      <c r="AX1146" s="241"/>
      <c r="AY1146" s="38"/>
      <c r="AZ1146" s="38"/>
      <c r="BA1146" s="55"/>
      <c r="BB1146" s="55"/>
      <c r="BC1146" s="3" t="e">
        <f t="shared" ca="1" si="274"/>
        <v>#N/A</v>
      </c>
      <c r="BD1146" s="3">
        <f t="shared" ca="1" si="275"/>
        <v>69101400</v>
      </c>
      <c r="BE1146" s="132"/>
      <c r="BF1146" s="132"/>
      <c r="BG1146" s="125"/>
      <c r="BI1146" s="68"/>
      <c r="BZ1146" s="237"/>
      <c r="CD1146" s="237"/>
      <c r="CG1146" s="68"/>
      <c r="CH1146" s="237"/>
      <c r="CL1146" s="237"/>
    </row>
    <row r="1147" spans="1:90" x14ac:dyDescent="0.4">
      <c r="A1147">
        <v>1115</v>
      </c>
      <c r="B1147" s="47">
        <f ca="1">IF(A1147&gt;$A$8,"",OFFSET(InputPriceData!B$15,$A1147+$A$11,0,1,1))</f>
        <v>43707</v>
      </c>
      <c r="C1147" s="3">
        <f ca="1">IF(A1147&gt;$A$8,"",OFFSET(InputPriceData!G$15,CalculationsAndCharts!$A1147+$A$11,IF($C$5,8,0),1,1))</f>
        <v>62901200</v>
      </c>
      <c r="D1147" s="4">
        <f ca="1">IF(A1147&gt;$A$8,"",OFFSET(InputPriceData!C$15,CalculationsAndCharts!$A1147+$A$11,IF($C$5,8,0),1,1))</f>
        <v>294.22000100000002</v>
      </c>
      <c r="E1147" s="4">
        <f ca="1">IF(A1147&gt;$A$8,"",OFFSET(InputPriceData!D$15,CalculationsAndCharts!$A1147+$A$11,IF($C$5,8,0),1,1))</f>
        <v>294.23998999999998</v>
      </c>
      <c r="F1147" s="4">
        <f ca="1">IF(A1147&gt;$A$8,"",OFFSET(InputPriceData!E$15,CalculationsAndCharts!$A1147+$A$11,IF($C$5,8,0),1,1))</f>
        <v>291.42001299999998</v>
      </c>
      <c r="G1147" s="4">
        <f ca="1">IF(A1147&gt;$A$8,"",OFFSET(InputPriceData!F$15,CalculationsAndCharts!$A1147+$A$11,IF($C$5,8,0),1,1))</f>
        <v>292.45001200000002</v>
      </c>
      <c r="H1147" s="282">
        <f t="shared" ca="1" si="262"/>
        <v>294.23998999999998</v>
      </c>
      <c r="I1147" s="292">
        <f t="shared" ca="1" si="263"/>
        <v>291.42001299999998</v>
      </c>
      <c r="J1147" s="50">
        <f t="shared" ca="1" si="264"/>
        <v>2.8199769999999944</v>
      </c>
      <c r="K1147" s="282"/>
      <c r="L1147" s="282"/>
      <c r="M1147" s="292">
        <f t="shared" ca="1" si="265"/>
        <v>3.7624543274624145</v>
      </c>
      <c r="N1147" s="291"/>
      <c r="P1147" s="292">
        <f t="shared" ca="1" si="266"/>
        <v>290.37505738879349</v>
      </c>
      <c r="Q1147" s="301">
        <f t="shared" ca="1" si="267"/>
        <v>294.13751171625591</v>
      </c>
      <c r="R1147" s="301">
        <f t="shared" ca="1" si="268"/>
        <v>286.61260306133107</v>
      </c>
      <c r="S1147" s="50"/>
      <c r="T1147" s="292"/>
      <c r="U1147" s="265"/>
      <c r="V1147" s="292">
        <f t="shared" ca="1" si="269"/>
        <v>290.37505738879349</v>
      </c>
      <c r="W1147" s="241">
        <f t="shared" ca="1" si="270"/>
        <v>2.0749546112065218</v>
      </c>
      <c r="X1147" s="351">
        <f t="shared" ca="1" si="271"/>
        <v>4.3054366385672083</v>
      </c>
      <c r="Y1147" s="50">
        <f t="shared" ca="1" si="261"/>
        <v>3.713658054104735</v>
      </c>
      <c r="Z1147" s="265">
        <f t="shared" ca="1" si="272"/>
        <v>296.16367005410473</v>
      </c>
      <c r="AA1147" s="265">
        <f t="shared" ca="1" si="273"/>
        <v>288.7363539458953</v>
      </c>
      <c r="AB1147" s="292"/>
      <c r="AC1147" s="37"/>
      <c r="AD1147" s="50"/>
      <c r="AE1147" s="228"/>
      <c r="AF1147" s="50"/>
      <c r="AG1147" s="50"/>
      <c r="AH1147" s="228"/>
      <c r="AI1147" s="50"/>
      <c r="AJ1147" s="50"/>
      <c r="AK1147" s="50"/>
      <c r="AL1147" s="68"/>
      <c r="AM1147" s="246"/>
      <c r="AN1147" s="241"/>
      <c r="AO1147" s="68"/>
      <c r="AP1147" s="68"/>
      <c r="AQ1147" s="241"/>
      <c r="AR1147" s="241"/>
      <c r="AS1147" s="228"/>
      <c r="AT1147" s="194"/>
      <c r="AU1147" s="37"/>
      <c r="AV1147" s="68"/>
      <c r="AW1147" s="228"/>
      <c r="AX1147" s="241"/>
      <c r="AY1147" s="38"/>
      <c r="AZ1147" s="38"/>
      <c r="BA1147" s="55"/>
      <c r="BB1147" s="55"/>
      <c r="BC1147" s="3" t="e">
        <f t="shared" ca="1" si="274"/>
        <v>#N/A</v>
      </c>
      <c r="BD1147" s="3">
        <f t="shared" ca="1" si="275"/>
        <v>62901200</v>
      </c>
      <c r="BE1147" s="132"/>
      <c r="BF1147" s="132"/>
      <c r="BG1147" s="125"/>
      <c r="BI1147" s="68"/>
      <c r="BZ1147" s="237"/>
      <c r="CD1147" s="237"/>
      <c r="CG1147" s="68"/>
      <c r="CH1147" s="237"/>
      <c r="CL1147" s="237"/>
    </row>
    <row r="1148" spans="1:90" x14ac:dyDescent="0.4">
      <c r="A1148">
        <v>1116</v>
      </c>
      <c r="B1148" s="47">
        <f ca="1">IF(A1148&gt;$A$8,"",OFFSET(InputPriceData!B$15,$A1148+$A$11,0,1,1))</f>
        <v>43706</v>
      </c>
      <c r="C1148" s="3">
        <f ca="1">IF(A1148&gt;$A$8,"",OFFSET(InputPriceData!G$15,CalculationsAndCharts!$A1148+$A$11,IF($C$5,8,0),1,1))</f>
        <v>57899400</v>
      </c>
      <c r="D1148" s="4">
        <f ca="1">IF(A1148&gt;$A$8,"",OFFSET(InputPriceData!C$15,CalculationsAndCharts!$A1148+$A$11,IF($C$5,8,0),1,1))</f>
        <v>291.72000100000002</v>
      </c>
      <c r="E1148" s="4">
        <f ca="1">IF(A1148&gt;$A$8,"",OFFSET(InputPriceData!D$15,CalculationsAndCharts!$A1148+$A$11,IF($C$5,8,0),1,1))</f>
        <v>293.16000400000001</v>
      </c>
      <c r="F1148" s="4">
        <f ca="1">IF(A1148&gt;$A$8,"",OFFSET(InputPriceData!E$15,CalculationsAndCharts!$A1148+$A$11,IF($C$5,8,0),1,1))</f>
        <v>290.60998499999999</v>
      </c>
      <c r="G1148" s="4">
        <f ca="1">IF(A1148&gt;$A$8,"",OFFSET(InputPriceData!F$15,CalculationsAndCharts!$A1148+$A$11,IF($C$5,8,0),1,1))</f>
        <v>292.57998700000002</v>
      </c>
      <c r="H1148" s="282">
        <f t="shared" ca="1" si="262"/>
        <v>293.16000400000001</v>
      </c>
      <c r="I1148" s="292">
        <f t="shared" ca="1" si="263"/>
        <v>288.89001500000001</v>
      </c>
      <c r="J1148" s="50">
        <f t="shared" ca="1" si="264"/>
        <v>4.2699890000000096</v>
      </c>
      <c r="K1148" s="282"/>
      <c r="L1148" s="282"/>
      <c r="M1148" s="292">
        <f t="shared" ca="1" si="265"/>
        <v>4.0144898451612114</v>
      </c>
      <c r="N1148" s="291"/>
      <c r="P1148" s="292">
        <f t="shared" ca="1" si="266"/>
        <v>288.93695273193697</v>
      </c>
      <c r="Q1148" s="301">
        <f t="shared" ca="1" si="267"/>
        <v>292.95144257709819</v>
      </c>
      <c r="R1148" s="301">
        <f t="shared" ca="1" si="268"/>
        <v>284.92246288677575</v>
      </c>
      <c r="S1148" s="50"/>
      <c r="T1148" s="292"/>
      <c r="U1148" s="265"/>
      <c r="V1148" s="292">
        <f t="shared" ca="1" si="269"/>
        <v>288.93695273193697</v>
      </c>
      <c r="W1148" s="241">
        <f t="shared" ca="1" si="270"/>
        <v>3.6430342680630474</v>
      </c>
      <c r="X1148" s="351">
        <f t="shared" ca="1" si="271"/>
        <v>13.271698678281664</v>
      </c>
      <c r="Y1148" s="50">
        <f t="shared" ca="1" si="261"/>
        <v>3.7953131792090509</v>
      </c>
      <c r="Z1148" s="265">
        <f t="shared" ca="1" si="272"/>
        <v>296.37530017920909</v>
      </c>
      <c r="AA1148" s="265">
        <f t="shared" ca="1" si="273"/>
        <v>288.78467382079094</v>
      </c>
      <c r="AB1148" s="292"/>
      <c r="AC1148" s="37"/>
      <c r="AD1148" s="50"/>
      <c r="AE1148" s="228"/>
      <c r="AF1148" s="50"/>
      <c r="AG1148" s="50"/>
      <c r="AH1148" s="228"/>
      <c r="AI1148" s="50"/>
      <c r="AJ1148" s="50"/>
      <c r="AK1148" s="50"/>
      <c r="AL1148" s="68"/>
      <c r="AM1148" s="246"/>
      <c r="AN1148" s="241"/>
      <c r="AO1148" s="68"/>
      <c r="AP1148" s="68"/>
      <c r="AQ1148" s="241"/>
      <c r="AR1148" s="241"/>
      <c r="AS1148" s="228"/>
      <c r="AT1148" s="194"/>
      <c r="AU1148" s="37"/>
      <c r="AV1148" s="68"/>
      <c r="AW1148" s="228"/>
      <c r="AX1148" s="241"/>
      <c r="AY1148" s="38"/>
      <c r="AZ1148" s="38"/>
      <c r="BA1148" s="55"/>
      <c r="BB1148" s="55"/>
      <c r="BC1148" s="3">
        <f t="shared" ca="1" si="274"/>
        <v>57899400</v>
      </c>
      <c r="BD1148" s="3" t="e">
        <f t="shared" ca="1" si="275"/>
        <v>#N/A</v>
      </c>
      <c r="BE1148" s="132"/>
      <c r="BF1148" s="132"/>
      <c r="BG1148" s="125"/>
      <c r="BI1148" s="68"/>
      <c r="BZ1148" s="237"/>
      <c r="CD1148" s="237"/>
      <c r="CG1148" s="68"/>
      <c r="CH1148" s="237"/>
      <c r="CL1148" s="237"/>
    </row>
    <row r="1149" spans="1:90" x14ac:dyDescent="0.4">
      <c r="A1149">
        <v>1117</v>
      </c>
      <c r="B1149" s="47">
        <f ca="1">IF(A1149&gt;$A$8,"",OFFSET(InputPriceData!B$15,$A1149+$A$11,0,1,1))</f>
        <v>43705</v>
      </c>
      <c r="C1149" s="3">
        <f ca="1">IF(A1149&gt;$A$8,"",OFFSET(InputPriceData!G$15,CalculationsAndCharts!$A1149+$A$11,IF($C$5,8,0),1,1))</f>
        <v>59696700</v>
      </c>
      <c r="D1149" s="4">
        <f ca="1">IF(A1149&gt;$A$8,"",OFFSET(InputPriceData!C$15,CalculationsAndCharts!$A1149+$A$11,IF($C$5,8,0),1,1))</f>
        <v>286.14001500000001</v>
      </c>
      <c r="E1149" s="4">
        <f ca="1">IF(A1149&gt;$A$8,"",OFFSET(InputPriceData!D$15,CalculationsAndCharts!$A1149+$A$11,IF($C$5,8,0),1,1))</f>
        <v>289.07000699999998</v>
      </c>
      <c r="F1149" s="4">
        <f ca="1">IF(A1149&gt;$A$8,"",OFFSET(InputPriceData!E$15,CalculationsAndCharts!$A1149+$A$11,IF($C$5,8,0),1,1))</f>
        <v>285.25</v>
      </c>
      <c r="G1149" s="4">
        <f ca="1">IF(A1149&gt;$A$8,"",OFFSET(InputPriceData!F$15,CalculationsAndCharts!$A1149+$A$11,IF($C$5,8,0),1,1))</f>
        <v>288.89001500000001</v>
      </c>
      <c r="H1149" s="282">
        <f t="shared" ca="1" si="262"/>
        <v>289.07000699999998</v>
      </c>
      <c r="I1149" s="292">
        <f t="shared" ca="1" si="263"/>
        <v>285.25</v>
      </c>
      <c r="J1149" s="50">
        <f t="shared" ca="1" si="264"/>
        <v>3.8200069999999755</v>
      </c>
      <c r="K1149" s="282"/>
      <c r="L1149" s="282"/>
      <c r="M1149" s="292">
        <f t="shared" ca="1" si="265"/>
        <v>4.1007930195373881</v>
      </c>
      <c r="N1149" s="291"/>
      <c r="P1149" s="292">
        <f t="shared" ca="1" si="266"/>
        <v>288.02124472037144</v>
      </c>
      <c r="Q1149" s="301">
        <f t="shared" ca="1" si="267"/>
        <v>292.12203773990882</v>
      </c>
      <c r="R1149" s="301">
        <f t="shared" ca="1" si="268"/>
        <v>283.92045170083406</v>
      </c>
      <c r="S1149" s="50"/>
      <c r="T1149" s="292"/>
      <c r="U1149" s="265"/>
      <c r="V1149" s="292">
        <f t="shared" ca="1" si="269"/>
        <v>288.02124472037144</v>
      </c>
      <c r="W1149" s="241">
        <f t="shared" ca="1" si="270"/>
        <v>0.86877027962856346</v>
      </c>
      <c r="X1149" s="351">
        <f t="shared" ca="1" si="271"/>
        <v>0.75476179876589233</v>
      </c>
      <c r="Y1149" s="50">
        <f t="shared" ca="1" si="261"/>
        <v>3.8213314239179383</v>
      </c>
      <c r="Z1149" s="265">
        <f t="shared" ca="1" si="272"/>
        <v>292.71134642391792</v>
      </c>
      <c r="AA1149" s="265">
        <f t="shared" ca="1" si="273"/>
        <v>285.06868357608209</v>
      </c>
      <c r="AB1149" s="292"/>
      <c r="AC1149" s="37"/>
      <c r="AD1149" s="50"/>
      <c r="AE1149" s="228"/>
      <c r="AF1149" s="50"/>
      <c r="AG1149" s="50"/>
      <c r="AH1149" s="228"/>
      <c r="AI1149" s="50"/>
      <c r="AJ1149" s="50"/>
      <c r="AK1149" s="50"/>
      <c r="AL1149" s="68"/>
      <c r="AM1149" s="246"/>
      <c r="AN1149" s="241"/>
      <c r="AO1149" s="68"/>
      <c r="AP1149" s="68"/>
      <c r="AQ1149" s="241"/>
      <c r="AR1149" s="241"/>
      <c r="AS1149" s="228"/>
      <c r="AT1149" s="194"/>
      <c r="AU1149" s="37"/>
      <c r="AV1149" s="68"/>
      <c r="AW1149" s="228"/>
      <c r="AX1149" s="241"/>
      <c r="AY1149" s="38"/>
      <c r="AZ1149" s="38"/>
      <c r="BA1149" s="55"/>
      <c r="BB1149" s="55"/>
      <c r="BC1149" s="3">
        <f t="shared" ca="1" si="274"/>
        <v>59696700</v>
      </c>
      <c r="BD1149" s="3" t="e">
        <f t="shared" ca="1" si="275"/>
        <v>#N/A</v>
      </c>
      <c r="BE1149" s="132"/>
      <c r="BF1149" s="132"/>
      <c r="BG1149" s="125"/>
      <c r="BI1149" s="68"/>
      <c r="BZ1149" s="237"/>
      <c r="CD1149" s="237"/>
      <c r="CG1149" s="68"/>
      <c r="CH1149" s="237"/>
      <c r="CL1149" s="237"/>
    </row>
    <row r="1150" spans="1:90" x14ac:dyDescent="0.4">
      <c r="A1150">
        <v>1118</v>
      </c>
      <c r="B1150" s="47">
        <f ca="1">IF(A1150&gt;$A$8,"",OFFSET(InputPriceData!B$15,$A1150+$A$11,0,1,1))</f>
        <v>43704</v>
      </c>
      <c r="C1150" s="3">
        <f ca="1">IF(A1150&gt;$A$8,"",OFFSET(InputPriceData!G$15,CalculationsAndCharts!$A1150+$A$11,IF($C$5,8,0),1,1))</f>
        <v>66668900</v>
      </c>
      <c r="D1150" s="4">
        <f ca="1">IF(A1150&gt;$A$8,"",OFFSET(InputPriceData!C$15,CalculationsAndCharts!$A1150+$A$11,IF($C$5,8,0),1,1))</f>
        <v>289.540009</v>
      </c>
      <c r="E1150" s="4">
        <f ca="1">IF(A1150&gt;$A$8,"",OFFSET(InputPriceData!D$15,CalculationsAndCharts!$A1150+$A$11,IF($C$5,8,0),1,1))</f>
        <v>289.95001200000002</v>
      </c>
      <c r="F1150" s="4">
        <f ca="1">IF(A1150&gt;$A$8,"",OFFSET(InputPriceData!E$15,CalculationsAndCharts!$A1150+$A$11,IF($C$5,8,0),1,1))</f>
        <v>286.02999899999998</v>
      </c>
      <c r="G1150" s="4">
        <f ca="1">IF(A1150&gt;$A$8,"",OFFSET(InputPriceData!F$15,CalculationsAndCharts!$A1150+$A$11,IF($C$5,8,0),1,1))</f>
        <v>286.86999500000002</v>
      </c>
      <c r="H1150" s="282">
        <f t="shared" ca="1" si="262"/>
        <v>289.95001200000002</v>
      </c>
      <c r="I1150" s="292">
        <f t="shared" ca="1" si="263"/>
        <v>286.02999899999998</v>
      </c>
      <c r="J1150" s="50">
        <f t="shared" ca="1" si="264"/>
        <v>3.9200130000000399</v>
      </c>
      <c r="K1150" s="282"/>
      <c r="L1150" s="282"/>
      <c r="M1150" s="292">
        <f t="shared" ca="1" si="265"/>
        <v>4.3155756654639177</v>
      </c>
      <c r="N1150" s="291"/>
      <c r="P1150" s="292">
        <f t="shared" ca="1" si="266"/>
        <v>288.34860652199905</v>
      </c>
      <c r="Q1150" s="301">
        <f t="shared" ca="1" si="267"/>
        <v>292.66418218746298</v>
      </c>
      <c r="R1150" s="301">
        <f t="shared" ca="1" si="268"/>
        <v>284.03303085653511</v>
      </c>
      <c r="S1150" s="50"/>
      <c r="T1150" s="292"/>
      <c r="U1150" s="265"/>
      <c r="V1150" s="292">
        <f t="shared" ca="1" si="269"/>
        <v>288.34860652199905</v>
      </c>
      <c r="W1150" s="241">
        <f t="shared" ca="1" si="270"/>
        <v>-1.4786115219990279</v>
      </c>
      <c r="X1150" s="351">
        <f t="shared" ca="1" si="271"/>
        <v>2.1862920329882818</v>
      </c>
      <c r="Y1150" s="50">
        <f t="shared" ca="1" si="261"/>
        <v>3.8872605291843203</v>
      </c>
      <c r="Z1150" s="265">
        <f t="shared" ca="1" si="272"/>
        <v>290.75725552918436</v>
      </c>
      <c r="AA1150" s="265">
        <f t="shared" ca="1" si="273"/>
        <v>282.98273447081567</v>
      </c>
      <c r="AB1150" s="292"/>
      <c r="AC1150" s="37"/>
      <c r="AD1150" s="50"/>
      <c r="AE1150" s="228"/>
      <c r="AF1150" s="50"/>
      <c r="AG1150" s="50"/>
      <c r="AH1150" s="228"/>
      <c r="AI1150" s="50"/>
      <c r="AJ1150" s="50"/>
      <c r="AK1150" s="50"/>
      <c r="AL1150" s="68"/>
      <c r="AM1150" s="246"/>
      <c r="AN1150" s="241"/>
      <c r="AO1150" s="68"/>
      <c r="AP1150" s="68"/>
      <c r="AQ1150" s="241"/>
      <c r="AR1150" s="241"/>
      <c r="AS1150" s="228"/>
      <c r="AT1150" s="194"/>
      <c r="AU1150" s="37"/>
      <c r="AV1150" s="68"/>
      <c r="AW1150" s="228"/>
      <c r="AX1150" s="241"/>
      <c r="AY1150" s="38"/>
      <c r="AZ1150" s="38"/>
      <c r="BA1150" s="55"/>
      <c r="BB1150" s="55"/>
      <c r="BC1150" s="3" t="e">
        <f t="shared" ca="1" si="274"/>
        <v>#N/A</v>
      </c>
      <c r="BD1150" s="3">
        <f t="shared" ca="1" si="275"/>
        <v>66668900</v>
      </c>
      <c r="BE1150" s="132"/>
      <c r="BF1150" s="132"/>
      <c r="BG1150" s="125"/>
      <c r="BI1150" s="68"/>
      <c r="BZ1150" s="237"/>
      <c r="CD1150" s="237"/>
      <c r="CG1150" s="68"/>
      <c r="CH1150" s="237"/>
      <c r="CL1150" s="237"/>
    </row>
    <row r="1151" spans="1:90" x14ac:dyDescent="0.4">
      <c r="A1151">
        <v>1119</v>
      </c>
      <c r="B1151" s="47">
        <f ca="1">IF(A1151&gt;$A$8,"",OFFSET(InputPriceData!B$15,$A1151+$A$11,0,1,1))</f>
        <v>43703</v>
      </c>
      <c r="C1151" s="3">
        <f ca="1">IF(A1151&gt;$A$8,"",OFFSET(InputPriceData!G$15,CalculationsAndCharts!$A1151+$A$11,IF($C$5,8,0),1,1))</f>
        <v>72423800</v>
      </c>
      <c r="D1151" s="4">
        <f ca="1">IF(A1151&gt;$A$8,"",OFFSET(InputPriceData!C$15,CalculationsAndCharts!$A1151+$A$11,IF($C$5,8,0),1,1))</f>
        <v>287.26998900000001</v>
      </c>
      <c r="E1151" s="4">
        <f ca="1">IF(A1151&gt;$A$8,"",OFFSET(InputPriceData!D$15,CalculationsAndCharts!$A1151+$A$11,IF($C$5,8,0),1,1))</f>
        <v>288</v>
      </c>
      <c r="F1151" s="4">
        <f ca="1">IF(A1151&gt;$A$8,"",OFFSET(InputPriceData!E$15,CalculationsAndCharts!$A1151+$A$11,IF($C$5,8,0),1,1))</f>
        <v>285.57998700000002</v>
      </c>
      <c r="G1151" s="4">
        <f ca="1">IF(A1151&gt;$A$8,"",OFFSET(InputPriceData!F$15,CalculationsAndCharts!$A1151+$A$11,IF($C$5,8,0),1,1))</f>
        <v>288</v>
      </c>
      <c r="H1151" s="282">
        <f t="shared" ca="1" si="262"/>
        <v>288</v>
      </c>
      <c r="I1151" s="292">
        <f t="shared" ca="1" si="263"/>
        <v>284.85000600000001</v>
      </c>
      <c r="J1151" s="50">
        <f t="shared" ca="1" si="264"/>
        <v>3.1499939999999924</v>
      </c>
      <c r="K1151" s="282"/>
      <c r="L1151" s="282"/>
      <c r="M1151" s="292">
        <f t="shared" ca="1" si="265"/>
        <v>4.7623076390703423</v>
      </c>
      <c r="N1151" s="291"/>
      <c r="P1151" s="292">
        <f t="shared" ca="1" si="266"/>
        <v>289.02278655732812</v>
      </c>
      <c r="Q1151" s="301">
        <f t="shared" ca="1" si="267"/>
        <v>293.78509419639846</v>
      </c>
      <c r="R1151" s="301">
        <f t="shared" ca="1" si="268"/>
        <v>284.26047891825777</v>
      </c>
      <c r="S1151" s="50"/>
      <c r="T1151" s="292"/>
      <c r="U1151" s="265"/>
      <c r="V1151" s="292">
        <f t="shared" ca="1" si="269"/>
        <v>289.02278655732812</v>
      </c>
      <c r="W1151" s="241">
        <f t="shared" ca="1" si="270"/>
        <v>-1.0227865573281179</v>
      </c>
      <c r="X1151" s="351">
        <f t="shared" ca="1" si="271"/>
        <v>1.0460923418511032</v>
      </c>
      <c r="Y1151" s="50">
        <f t="shared" ca="1" si="261"/>
        <v>3.876355997550192</v>
      </c>
      <c r="Z1151" s="265">
        <f t="shared" ca="1" si="272"/>
        <v>291.87635599755021</v>
      </c>
      <c r="AA1151" s="265">
        <f t="shared" ca="1" si="273"/>
        <v>284.12364400244979</v>
      </c>
      <c r="AB1151" s="292"/>
      <c r="AC1151" s="37"/>
      <c r="AD1151" s="50"/>
      <c r="AE1151" s="228"/>
      <c r="AF1151" s="50"/>
      <c r="AG1151" s="50"/>
      <c r="AH1151" s="228"/>
      <c r="AI1151" s="50"/>
      <c r="AJ1151" s="50"/>
      <c r="AK1151" s="50"/>
      <c r="AL1151" s="68"/>
      <c r="AM1151" s="246"/>
      <c r="AN1151" s="241"/>
      <c r="AO1151" s="68"/>
      <c r="AP1151" s="68"/>
      <c r="AQ1151" s="241"/>
      <c r="AR1151" s="241"/>
      <c r="AS1151" s="228"/>
      <c r="AT1151" s="194"/>
      <c r="AU1151" s="37"/>
      <c r="AV1151" s="68"/>
      <c r="AW1151" s="228"/>
      <c r="AX1151" s="241"/>
      <c r="AY1151" s="38"/>
      <c r="AZ1151" s="38"/>
      <c r="BA1151" s="55"/>
      <c r="BB1151" s="55"/>
      <c r="BC1151" s="3">
        <f t="shared" ca="1" si="274"/>
        <v>72423800</v>
      </c>
      <c r="BD1151" s="3" t="e">
        <f t="shared" ca="1" si="275"/>
        <v>#N/A</v>
      </c>
      <c r="BE1151" s="132"/>
      <c r="BF1151" s="132"/>
      <c r="BG1151" s="125"/>
      <c r="BI1151" s="68"/>
      <c r="BZ1151" s="237"/>
      <c r="CD1151" s="237"/>
      <c r="CG1151" s="68"/>
      <c r="CH1151" s="237"/>
      <c r="CL1151" s="237"/>
    </row>
    <row r="1152" spans="1:90" x14ac:dyDescent="0.4">
      <c r="A1152">
        <v>1120</v>
      </c>
      <c r="B1152" s="47">
        <f ca="1">IF(A1152&gt;$A$8,"",OFFSET(InputPriceData!B$15,$A1152+$A$11,0,1,1))</f>
        <v>43700</v>
      </c>
      <c r="C1152" s="3">
        <f ca="1">IF(A1152&gt;$A$8,"",OFFSET(InputPriceData!G$15,CalculationsAndCharts!$A1152+$A$11,IF($C$5,8,0),1,1))</f>
        <v>149161500</v>
      </c>
      <c r="D1152" s="4">
        <f ca="1">IF(A1152&gt;$A$8,"",OFFSET(InputPriceData!C$15,CalculationsAndCharts!$A1152+$A$11,IF($C$5,8,0),1,1))</f>
        <v>290.92001299999998</v>
      </c>
      <c r="E1152" s="4">
        <f ca="1">IF(A1152&gt;$A$8,"",OFFSET(InputPriceData!D$15,CalculationsAndCharts!$A1152+$A$11,IF($C$5,8,0),1,1))</f>
        <v>292.76001000000002</v>
      </c>
      <c r="F1152" s="4">
        <f ca="1">IF(A1152&gt;$A$8,"",OFFSET(InputPriceData!E$15,CalculationsAndCharts!$A1152+$A$11,IF($C$5,8,0),1,1))</f>
        <v>283.47000100000002</v>
      </c>
      <c r="G1152" s="4">
        <f ca="1">IF(A1152&gt;$A$8,"",OFFSET(InputPriceData!F$15,CalculationsAndCharts!$A1152+$A$11,IF($C$5,8,0),1,1))</f>
        <v>284.85000600000001</v>
      </c>
      <c r="H1152" s="282">
        <f t="shared" ca="1" si="262"/>
        <v>292.76001000000002</v>
      </c>
      <c r="I1152" s="292">
        <f t="shared" ca="1" si="263"/>
        <v>283.47000100000002</v>
      </c>
      <c r="J1152" s="50">
        <f t="shared" ca="1" si="264"/>
        <v>9.2900089999999977</v>
      </c>
      <c r="K1152" s="282"/>
      <c r="L1152" s="282"/>
      <c r="M1152" s="292">
        <f t="shared" ca="1" si="265"/>
        <v>3.971426599855461</v>
      </c>
      <c r="N1152" s="291"/>
      <c r="P1152" s="292">
        <f t="shared" ca="1" si="266"/>
        <v>290.38103874058135</v>
      </c>
      <c r="Q1152" s="301">
        <f t="shared" ca="1" si="267"/>
        <v>294.35246534043682</v>
      </c>
      <c r="R1152" s="301">
        <f t="shared" ca="1" si="268"/>
        <v>286.40961214072587</v>
      </c>
      <c r="S1152" s="50"/>
      <c r="T1152" s="292"/>
      <c r="U1152" s="265"/>
      <c r="V1152" s="292">
        <f t="shared" ca="1" si="269"/>
        <v>290.38103874058135</v>
      </c>
      <c r="W1152" s="241">
        <f t="shared" ca="1" si="270"/>
        <v>-5.5310327405813382</v>
      </c>
      <c r="X1152" s="351">
        <f t="shared" ca="1" si="271"/>
        <v>30.59232317738271</v>
      </c>
      <c r="Y1152" s="50">
        <f t="shared" ca="1" si="261"/>
        <v>3.8700310918411795</v>
      </c>
      <c r="Z1152" s="265">
        <f t="shared" ca="1" si="272"/>
        <v>288.72003709184116</v>
      </c>
      <c r="AA1152" s="265">
        <f t="shared" ca="1" si="273"/>
        <v>280.97997490815885</v>
      </c>
      <c r="AB1152" s="292"/>
      <c r="AC1152" s="37"/>
      <c r="AD1152" s="50"/>
      <c r="AE1152" s="228"/>
      <c r="AF1152" s="50"/>
      <c r="AG1152" s="50"/>
      <c r="AH1152" s="228"/>
      <c r="AI1152" s="50"/>
      <c r="AJ1152" s="50"/>
      <c r="AK1152" s="50"/>
      <c r="AL1152" s="68"/>
      <c r="AM1152" s="246"/>
      <c r="AN1152" s="241"/>
      <c r="AO1152" s="68"/>
      <c r="AP1152" s="68"/>
      <c r="AQ1152" s="241"/>
      <c r="AR1152" s="241"/>
      <c r="AS1152" s="228"/>
      <c r="AT1152" s="194"/>
      <c r="AU1152" s="37"/>
      <c r="AV1152" s="68"/>
      <c r="AW1152" s="228"/>
      <c r="AX1152" s="241"/>
      <c r="AY1152" s="38"/>
      <c r="AZ1152" s="38"/>
      <c r="BA1152" s="55"/>
      <c r="BB1152" s="55"/>
      <c r="BC1152" s="3" t="e">
        <f t="shared" ca="1" si="274"/>
        <v>#N/A</v>
      </c>
      <c r="BD1152" s="3">
        <f t="shared" ca="1" si="275"/>
        <v>149161500</v>
      </c>
      <c r="BE1152" s="132"/>
      <c r="BF1152" s="132"/>
      <c r="BG1152" s="125"/>
      <c r="BI1152" s="68"/>
      <c r="BZ1152" s="237"/>
      <c r="CD1152" s="237"/>
      <c r="CG1152" s="68"/>
      <c r="CH1152" s="237"/>
      <c r="CL1152" s="237"/>
    </row>
    <row r="1153" spans="1:90" x14ac:dyDescent="0.4">
      <c r="A1153">
        <v>1121</v>
      </c>
      <c r="B1153" s="47">
        <f ca="1">IF(A1153&gt;$A$8,"",OFFSET(InputPriceData!B$15,$A1153+$A$11,0,1,1))</f>
        <v>43699</v>
      </c>
      <c r="C1153" s="3">
        <f ca="1">IF(A1153&gt;$A$8,"",OFFSET(InputPriceData!G$15,CalculationsAndCharts!$A1153+$A$11,IF($C$5,8,0),1,1))</f>
        <v>51666400</v>
      </c>
      <c r="D1153" s="4">
        <f ca="1">IF(A1153&gt;$A$8,"",OFFSET(InputPriceData!C$15,CalculationsAndCharts!$A1153+$A$11,IF($C$5,8,0),1,1))</f>
        <v>293.23001099999999</v>
      </c>
      <c r="E1153" s="4">
        <f ca="1">IF(A1153&gt;$A$8,"",OFFSET(InputPriceData!D$15,CalculationsAndCharts!$A1153+$A$11,IF($C$5,8,0),1,1))</f>
        <v>293.92999300000002</v>
      </c>
      <c r="F1153" s="4">
        <f ca="1">IF(A1153&gt;$A$8,"",OFFSET(InputPriceData!E$15,CalculationsAndCharts!$A1153+$A$11,IF($C$5,8,0),1,1))</f>
        <v>290.39999399999999</v>
      </c>
      <c r="G1153" s="4">
        <f ca="1">IF(A1153&gt;$A$8,"",OFFSET(InputPriceData!F$15,CalculationsAndCharts!$A1153+$A$11,IF($C$5,8,0),1,1))</f>
        <v>292.35998499999999</v>
      </c>
      <c r="H1153" s="282">
        <f t="shared" ca="1" si="262"/>
        <v>293.92999300000002</v>
      </c>
      <c r="I1153" s="292">
        <f t="shared" ca="1" si="263"/>
        <v>290.39999399999999</v>
      </c>
      <c r="J1153" s="50">
        <f t="shared" ca="1" si="264"/>
        <v>3.5299990000000321</v>
      </c>
      <c r="K1153" s="282"/>
      <c r="L1153" s="282"/>
      <c r="M1153" s="292">
        <f t="shared" ca="1" si="265"/>
        <v>2.9207051833567839</v>
      </c>
      <c r="N1153" s="291"/>
      <c r="P1153" s="292">
        <f t="shared" ca="1" si="266"/>
        <v>290.92659854005512</v>
      </c>
      <c r="Q1153" s="301">
        <f t="shared" ca="1" si="267"/>
        <v>293.84730372341193</v>
      </c>
      <c r="R1153" s="301">
        <f t="shared" ca="1" si="268"/>
        <v>288.00589335669832</v>
      </c>
      <c r="S1153" s="50"/>
      <c r="T1153" s="292"/>
      <c r="U1153" s="265"/>
      <c r="V1153" s="292">
        <f t="shared" ca="1" si="269"/>
        <v>290.92659854005512</v>
      </c>
      <c r="W1153" s="241">
        <f t="shared" ca="1" si="270"/>
        <v>1.4333864599448702</v>
      </c>
      <c r="X1153" s="351">
        <f t="shared" ca="1" si="271"/>
        <v>2.054596743553287</v>
      </c>
      <c r="Y1153" s="50">
        <f t="shared" ca="1" si="261"/>
        <v>3.6820788103604691</v>
      </c>
      <c r="Z1153" s="265">
        <f t="shared" ca="1" si="272"/>
        <v>296.04206381036045</v>
      </c>
      <c r="AA1153" s="265">
        <f t="shared" ca="1" si="273"/>
        <v>288.67790618963954</v>
      </c>
      <c r="AB1153" s="292"/>
      <c r="AC1153" s="37"/>
      <c r="AD1153" s="50"/>
      <c r="AE1153" s="228"/>
      <c r="AF1153" s="50"/>
      <c r="AG1153" s="50"/>
      <c r="AH1153" s="228"/>
      <c r="AI1153" s="50"/>
      <c r="AJ1153" s="50"/>
      <c r="AK1153" s="50"/>
      <c r="AL1153" s="68"/>
      <c r="AM1153" s="246"/>
      <c r="AN1153" s="241"/>
      <c r="AO1153" s="68"/>
      <c r="AP1153" s="68"/>
      <c r="AQ1153" s="241"/>
      <c r="AR1153" s="241"/>
      <c r="AS1153" s="228"/>
      <c r="AT1153" s="194"/>
      <c r="AU1153" s="37"/>
      <c r="AV1153" s="68"/>
      <c r="AW1153" s="228"/>
      <c r="AX1153" s="241"/>
      <c r="AY1153" s="38"/>
      <c r="AZ1153" s="38"/>
      <c r="BA1153" s="55"/>
      <c r="BB1153" s="55"/>
      <c r="BC1153" s="3" t="e">
        <f t="shared" ca="1" si="274"/>
        <v>#N/A</v>
      </c>
      <c r="BD1153" s="3">
        <f t="shared" ca="1" si="275"/>
        <v>51666400</v>
      </c>
      <c r="BE1153" s="132"/>
      <c r="BF1153" s="132"/>
      <c r="BG1153" s="125"/>
      <c r="BI1153" s="68"/>
      <c r="BZ1153" s="237"/>
      <c r="CD1153" s="237"/>
      <c r="CG1153" s="68"/>
      <c r="CH1153" s="237"/>
      <c r="CL1153" s="237"/>
    </row>
    <row r="1154" spans="1:90" x14ac:dyDescent="0.4">
      <c r="A1154">
        <v>1122</v>
      </c>
      <c r="B1154" s="47">
        <f ca="1">IF(A1154&gt;$A$8,"",OFFSET(InputPriceData!B$15,$A1154+$A$11,0,1,1))</f>
        <v>43698</v>
      </c>
      <c r="C1154" s="3">
        <f ca="1">IF(A1154&gt;$A$8,"",OFFSET(InputPriceData!G$15,CalculationsAndCharts!$A1154+$A$11,IF($C$5,8,0),1,1))</f>
        <v>49524700</v>
      </c>
      <c r="D1154" s="4">
        <f ca="1">IF(A1154&gt;$A$8,"",OFFSET(InputPriceData!C$15,CalculationsAndCharts!$A1154+$A$11,IF($C$5,8,0),1,1))</f>
        <v>292.48001099999999</v>
      </c>
      <c r="E1154" s="4">
        <f ca="1">IF(A1154&gt;$A$8,"",OFFSET(InputPriceData!D$15,CalculationsAndCharts!$A1154+$A$11,IF($C$5,8,0),1,1))</f>
        <v>292.85998499999999</v>
      </c>
      <c r="F1154" s="4">
        <f ca="1">IF(A1154&gt;$A$8,"",OFFSET(InputPriceData!E$15,CalculationsAndCharts!$A1154+$A$11,IF($C$5,8,0),1,1))</f>
        <v>291.72000100000002</v>
      </c>
      <c r="G1154" s="4">
        <f ca="1">IF(A1154&gt;$A$8,"",OFFSET(InputPriceData!F$15,CalculationsAndCharts!$A1154+$A$11,IF($C$5,8,0),1,1))</f>
        <v>292.45001200000002</v>
      </c>
      <c r="H1154" s="282">
        <f t="shared" ca="1" si="262"/>
        <v>292.85998499999999</v>
      </c>
      <c r="I1154" s="292">
        <f t="shared" ca="1" si="263"/>
        <v>290.08999599999999</v>
      </c>
      <c r="J1154" s="50">
        <f t="shared" ca="1" si="264"/>
        <v>2.7699890000000096</v>
      </c>
      <c r="K1154" s="282"/>
      <c r="L1154" s="282"/>
      <c r="M1154" s="292">
        <f t="shared" ca="1" si="265"/>
        <v>3.3346596168676834</v>
      </c>
      <c r="N1154" s="291"/>
      <c r="P1154" s="292">
        <f t="shared" ca="1" si="266"/>
        <v>289.60008643596245</v>
      </c>
      <c r="Q1154" s="301">
        <f t="shared" ca="1" si="267"/>
        <v>292.93474605283012</v>
      </c>
      <c r="R1154" s="301">
        <f t="shared" ca="1" si="268"/>
        <v>286.26542681909478</v>
      </c>
      <c r="S1154" s="50"/>
      <c r="T1154" s="292"/>
      <c r="U1154" s="265"/>
      <c r="V1154" s="292">
        <f t="shared" ca="1" si="269"/>
        <v>289.60008643596245</v>
      </c>
      <c r="W1154" s="241">
        <f t="shared" ca="1" si="270"/>
        <v>2.8499255640375623</v>
      </c>
      <c r="X1154" s="351">
        <f t="shared" ca="1" si="271"/>
        <v>8.1220757205548182</v>
      </c>
      <c r="Y1154" s="50">
        <f t="shared" ca="1" si="261"/>
        <v>3.6681045175005882</v>
      </c>
      <c r="Z1154" s="265">
        <f t="shared" ca="1" si="272"/>
        <v>296.1181165175006</v>
      </c>
      <c r="AA1154" s="265">
        <f t="shared" ca="1" si="273"/>
        <v>288.78190748249943</v>
      </c>
      <c r="AB1154" s="292"/>
      <c r="AC1154" s="37"/>
      <c r="AD1154" s="50"/>
      <c r="AE1154" s="228"/>
      <c r="AF1154" s="50"/>
      <c r="AG1154" s="50"/>
      <c r="AH1154" s="228"/>
      <c r="AI1154" s="50"/>
      <c r="AJ1154" s="50"/>
      <c r="AK1154" s="50"/>
      <c r="AL1154" s="68"/>
      <c r="AM1154" s="246"/>
      <c r="AN1154" s="241"/>
      <c r="AO1154" s="68"/>
      <c r="AP1154" s="68"/>
      <c r="AQ1154" s="241"/>
      <c r="AR1154" s="241"/>
      <c r="AS1154" s="228"/>
      <c r="AT1154" s="194"/>
      <c r="AU1154" s="37"/>
      <c r="AV1154" s="68"/>
      <c r="AW1154" s="228"/>
      <c r="AX1154" s="241"/>
      <c r="AY1154" s="38"/>
      <c r="AZ1154" s="38"/>
      <c r="BA1154" s="55"/>
      <c r="BB1154" s="55"/>
      <c r="BC1154" s="3">
        <f t="shared" ca="1" si="274"/>
        <v>49524700</v>
      </c>
      <c r="BD1154" s="3" t="e">
        <f t="shared" ca="1" si="275"/>
        <v>#N/A</v>
      </c>
      <c r="BE1154" s="132"/>
      <c r="BF1154" s="132"/>
      <c r="BG1154" s="125"/>
      <c r="BI1154" s="68"/>
      <c r="BZ1154" s="237"/>
      <c r="CD1154" s="237"/>
      <c r="CG1154" s="68"/>
      <c r="CH1154" s="237"/>
      <c r="CL1154" s="237"/>
    </row>
    <row r="1155" spans="1:90" x14ac:dyDescent="0.4">
      <c r="A1155">
        <v>1123</v>
      </c>
      <c r="B1155" s="47">
        <f ca="1">IF(A1155&gt;$A$8,"",OFFSET(InputPriceData!B$15,$A1155+$A$11,0,1,1))</f>
        <v>43697</v>
      </c>
      <c r="C1155" s="3">
        <f ca="1">IF(A1155&gt;$A$8,"",OFFSET(InputPriceData!G$15,CalculationsAndCharts!$A1155+$A$11,IF($C$5,8,0),1,1))</f>
        <v>51596400</v>
      </c>
      <c r="D1155" s="4">
        <f ca="1">IF(A1155&gt;$A$8,"",OFFSET(InputPriceData!C$15,CalculationsAndCharts!$A1155+$A$11,IF($C$5,8,0),1,1))</f>
        <v>291.76998900000001</v>
      </c>
      <c r="E1155" s="4">
        <f ca="1">IF(A1155&gt;$A$8,"",OFFSET(InputPriceData!D$15,CalculationsAndCharts!$A1155+$A$11,IF($C$5,8,0),1,1))</f>
        <v>292.35998499999999</v>
      </c>
      <c r="F1155" s="4">
        <f ca="1">IF(A1155&gt;$A$8,"",OFFSET(InputPriceData!E$15,CalculationsAndCharts!$A1155+$A$11,IF($C$5,8,0),1,1))</f>
        <v>289.95001200000002</v>
      </c>
      <c r="G1155" s="4">
        <f ca="1">IF(A1155&gt;$A$8,"",OFFSET(InputPriceData!F$15,CalculationsAndCharts!$A1155+$A$11,IF($C$5,8,0),1,1))</f>
        <v>290.08999599999999</v>
      </c>
      <c r="H1155" s="282">
        <f t="shared" ca="1" si="262"/>
        <v>292.35998499999999</v>
      </c>
      <c r="I1155" s="292">
        <f t="shared" ca="1" si="263"/>
        <v>289.95001200000002</v>
      </c>
      <c r="J1155" s="50">
        <f t="shared" ca="1" si="264"/>
        <v>2.4099729999999795</v>
      </c>
      <c r="K1155" s="282"/>
      <c r="L1155" s="282"/>
      <c r="M1155" s="292">
        <f t="shared" ca="1" si="265"/>
        <v>4.2360789962145997</v>
      </c>
      <c r="N1155" s="291"/>
      <c r="P1155" s="292">
        <f t="shared" ca="1" si="266"/>
        <v>288.44212667939496</v>
      </c>
      <c r="Q1155" s="301">
        <f t="shared" ca="1" si="267"/>
        <v>292.67820567560955</v>
      </c>
      <c r="R1155" s="301">
        <f t="shared" ca="1" si="268"/>
        <v>284.20604768318037</v>
      </c>
      <c r="S1155" s="50"/>
      <c r="T1155" s="292"/>
      <c r="U1155" s="265"/>
      <c r="V1155" s="292">
        <f t="shared" ca="1" si="269"/>
        <v>288.44212667939496</v>
      </c>
      <c r="W1155" s="241">
        <f t="shared" ca="1" si="270"/>
        <v>1.6478693206050252</v>
      </c>
      <c r="X1155" s="351">
        <f t="shared" ca="1" si="271"/>
        <v>2.7154732977912674</v>
      </c>
      <c r="Y1155" s="50">
        <f t="shared" ca="1" si="261"/>
        <v>3.6409476963903136</v>
      </c>
      <c r="Z1155" s="265">
        <f t="shared" ca="1" si="272"/>
        <v>293.73094369639028</v>
      </c>
      <c r="AA1155" s="265">
        <f t="shared" ca="1" si="273"/>
        <v>286.44904830360969</v>
      </c>
      <c r="AB1155" s="292"/>
      <c r="AC1155" s="37"/>
      <c r="AD1155" s="50"/>
      <c r="AE1155" s="228"/>
      <c r="AF1155" s="50"/>
      <c r="AG1155" s="50"/>
      <c r="AH1155" s="228"/>
      <c r="AI1155" s="50"/>
      <c r="AJ1155" s="50"/>
      <c r="AK1155" s="50"/>
      <c r="AL1155" s="68"/>
      <c r="AM1155" s="246"/>
      <c r="AN1155" s="241"/>
      <c r="AO1155" s="68"/>
      <c r="AP1155" s="68"/>
      <c r="AQ1155" s="241"/>
      <c r="AR1155" s="241"/>
      <c r="AS1155" s="228"/>
      <c r="AT1155" s="194"/>
      <c r="AU1155" s="37"/>
      <c r="AV1155" s="68"/>
      <c r="AW1155" s="228"/>
      <c r="AX1155" s="241"/>
      <c r="AY1155" s="38"/>
      <c r="AZ1155" s="38"/>
      <c r="BA1155" s="55"/>
      <c r="BB1155" s="55"/>
      <c r="BC1155" s="3" t="e">
        <f t="shared" ca="1" si="274"/>
        <v>#N/A</v>
      </c>
      <c r="BD1155" s="3">
        <f t="shared" ca="1" si="275"/>
        <v>51596400</v>
      </c>
      <c r="BE1155" s="132"/>
      <c r="BF1155" s="132"/>
      <c r="BG1155" s="125"/>
      <c r="BI1155" s="68"/>
      <c r="BZ1155" s="237"/>
      <c r="CD1155" s="237"/>
      <c r="CG1155" s="68"/>
      <c r="CH1155" s="237"/>
      <c r="CL1155" s="237"/>
    </row>
    <row r="1156" spans="1:90" x14ac:dyDescent="0.4">
      <c r="A1156">
        <v>1124</v>
      </c>
      <c r="B1156" s="47">
        <f ca="1">IF(A1156&gt;$A$8,"",OFFSET(InputPriceData!B$15,$A1156+$A$11,0,1,1))</f>
        <v>43696</v>
      </c>
      <c r="C1156" s="3">
        <f ca="1">IF(A1156&gt;$A$8,"",OFFSET(InputPriceData!G$15,CalculationsAndCharts!$A1156+$A$11,IF($C$5,8,0),1,1))</f>
        <v>53571800</v>
      </c>
      <c r="D1156" s="4">
        <f ca="1">IF(A1156&gt;$A$8,"",OFFSET(InputPriceData!C$15,CalculationsAndCharts!$A1156+$A$11,IF($C$5,8,0),1,1))</f>
        <v>292.19000199999999</v>
      </c>
      <c r="E1156" s="4">
        <f ca="1">IF(A1156&gt;$A$8,"",OFFSET(InputPriceData!D$15,CalculationsAndCharts!$A1156+$A$11,IF($C$5,8,0),1,1))</f>
        <v>293.07998700000002</v>
      </c>
      <c r="F1156" s="4">
        <f ca="1">IF(A1156&gt;$A$8,"",OFFSET(InputPriceData!E$15,CalculationsAndCharts!$A1156+$A$11,IF($C$5,8,0),1,1))</f>
        <v>291.44000199999999</v>
      </c>
      <c r="G1156" s="4">
        <f ca="1">IF(A1156&gt;$A$8,"",OFFSET(InputPriceData!F$15,CalculationsAndCharts!$A1156+$A$11,IF($C$5,8,0),1,1))</f>
        <v>292.32998700000002</v>
      </c>
      <c r="H1156" s="282">
        <f t="shared" ca="1" si="262"/>
        <v>293.07998700000002</v>
      </c>
      <c r="I1156" s="292">
        <f t="shared" ca="1" si="263"/>
        <v>288.85000600000001</v>
      </c>
      <c r="J1156" s="50">
        <f t="shared" ca="1" si="264"/>
        <v>4.2299810000000093</v>
      </c>
      <c r="K1156" s="282"/>
      <c r="L1156" s="282"/>
      <c r="M1156" s="292">
        <f t="shared" ca="1" si="265"/>
        <v>5.0755317221726912</v>
      </c>
      <c r="N1156" s="291"/>
      <c r="P1156" s="292">
        <f t="shared" ca="1" si="266"/>
        <v>287.01482769899394</v>
      </c>
      <c r="Q1156" s="301">
        <f t="shared" ca="1" si="267"/>
        <v>292.09035942116662</v>
      </c>
      <c r="R1156" s="301">
        <f t="shared" ca="1" si="268"/>
        <v>281.93929597682126</v>
      </c>
      <c r="S1156" s="50"/>
      <c r="T1156" s="292"/>
      <c r="U1156" s="265"/>
      <c r="V1156" s="292">
        <f t="shared" ca="1" si="269"/>
        <v>287.01482769899394</v>
      </c>
      <c r="W1156" s="241">
        <f t="shared" ca="1" si="270"/>
        <v>5.3151593010060765</v>
      </c>
      <c r="X1156" s="351">
        <f t="shared" ca="1" si="271"/>
        <v>28.250918395071402</v>
      </c>
      <c r="Y1156" s="50">
        <f t="shared" ca="1" si="261"/>
        <v>3.6353122733728136</v>
      </c>
      <c r="Z1156" s="265">
        <f t="shared" ca="1" si="272"/>
        <v>295.96529927337281</v>
      </c>
      <c r="AA1156" s="265">
        <f t="shared" ca="1" si="273"/>
        <v>288.69467472662723</v>
      </c>
      <c r="AB1156" s="292"/>
      <c r="AC1156" s="37"/>
      <c r="AD1156" s="50"/>
      <c r="AE1156" s="228"/>
      <c r="AF1156" s="50"/>
      <c r="AG1156" s="50"/>
      <c r="AH1156" s="228"/>
      <c r="AI1156" s="50"/>
      <c r="AJ1156" s="50"/>
      <c r="AK1156" s="50"/>
      <c r="AL1156" s="68"/>
      <c r="AM1156" s="246"/>
      <c r="AN1156" s="241"/>
      <c r="AO1156" s="68"/>
      <c r="AP1156" s="68"/>
      <c r="AQ1156" s="241"/>
      <c r="AR1156" s="241"/>
      <c r="AS1156" s="228"/>
      <c r="AT1156" s="194"/>
      <c r="AU1156" s="37"/>
      <c r="AV1156" s="68"/>
      <c r="AW1156" s="228"/>
      <c r="AX1156" s="241"/>
      <c r="AY1156" s="38"/>
      <c r="AZ1156" s="38"/>
      <c r="BA1156" s="55"/>
      <c r="BB1156" s="55"/>
      <c r="BC1156" s="3">
        <f t="shared" ca="1" si="274"/>
        <v>53571800</v>
      </c>
      <c r="BD1156" s="3" t="e">
        <f t="shared" ca="1" si="275"/>
        <v>#N/A</v>
      </c>
      <c r="BE1156" s="132"/>
      <c r="BF1156" s="132"/>
      <c r="BG1156" s="125"/>
      <c r="BI1156" s="68"/>
      <c r="BZ1156" s="237"/>
      <c r="CD1156" s="237"/>
      <c r="CG1156" s="68"/>
      <c r="CH1156" s="237"/>
      <c r="CL1156" s="237"/>
    </row>
    <row r="1157" spans="1:90" x14ac:dyDescent="0.4">
      <c r="A1157">
        <v>1125</v>
      </c>
      <c r="B1157" s="47">
        <f ca="1">IF(A1157&gt;$A$8,"",OFFSET(InputPriceData!B$15,$A1157+$A$11,0,1,1))</f>
        <v>43693</v>
      </c>
      <c r="C1157" s="3">
        <f ca="1">IF(A1157&gt;$A$8,"",OFFSET(InputPriceData!G$15,CalculationsAndCharts!$A1157+$A$11,IF($C$5,8,0),1,1))</f>
        <v>83018300</v>
      </c>
      <c r="D1157" s="4">
        <f ca="1">IF(A1157&gt;$A$8,"",OFFSET(InputPriceData!C$15,CalculationsAndCharts!$A1157+$A$11,IF($C$5,8,0),1,1))</f>
        <v>286.48001099999999</v>
      </c>
      <c r="E1157" s="4">
        <f ca="1">IF(A1157&gt;$A$8,"",OFFSET(InputPriceData!D$15,CalculationsAndCharts!$A1157+$A$11,IF($C$5,8,0),1,1))</f>
        <v>289.32998700000002</v>
      </c>
      <c r="F1157" s="4">
        <f ca="1">IF(A1157&gt;$A$8,"",OFFSET(InputPriceData!E$15,CalculationsAndCharts!$A1157+$A$11,IF($C$5,8,0),1,1))</f>
        <v>284.709991</v>
      </c>
      <c r="G1157" s="4">
        <f ca="1">IF(A1157&gt;$A$8,"",OFFSET(InputPriceData!F$15,CalculationsAndCharts!$A1157+$A$11,IF($C$5,8,0),1,1))</f>
        <v>288.85000600000001</v>
      </c>
      <c r="H1157" s="282">
        <f t="shared" ca="1" si="262"/>
        <v>289.32998700000002</v>
      </c>
      <c r="I1157" s="292">
        <f t="shared" ca="1" si="263"/>
        <v>284.64999399999999</v>
      </c>
      <c r="J1157" s="50">
        <f t="shared" ca="1" si="264"/>
        <v>4.6799930000000245</v>
      </c>
      <c r="K1157" s="282"/>
      <c r="L1157" s="282"/>
      <c r="M1157" s="292">
        <f t="shared" ca="1" si="265"/>
        <v>5.6033116624083625</v>
      </c>
      <c r="N1157" s="291"/>
      <c r="P1157" s="292">
        <f t="shared" ca="1" si="266"/>
        <v>285.61470043025679</v>
      </c>
      <c r="Q1157" s="301">
        <f t="shared" ca="1" si="267"/>
        <v>291.21801209266516</v>
      </c>
      <c r="R1157" s="301">
        <f t="shared" ca="1" si="268"/>
        <v>280.01138876784842</v>
      </c>
      <c r="S1157" s="50"/>
      <c r="T1157" s="292"/>
      <c r="U1157" s="265"/>
      <c r="V1157" s="292">
        <f t="shared" ca="1" si="269"/>
        <v>285.61470043025679</v>
      </c>
      <c r="W1157" s="241">
        <f t="shared" ca="1" si="270"/>
        <v>3.2353055697432183</v>
      </c>
      <c r="X1157" s="351">
        <f t="shared" ca="1" si="271"/>
        <v>10.46720212961149</v>
      </c>
      <c r="Y1157" s="50">
        <f t="shared" ca="1" si="261"/>
        <v>3.4393407972440428</v>
      </c>
      <c r="Z1157" s="265">
        <f t="shared" ca="1" si="272"/>
        <v>292.28934679724404</v>
      </c>
      <c r="AA1157" s="265">
        <f t="shared" ca="1" si="273"/>
        <v>285.41066520275598</v>
      </c>
      <c r="AB1157" s="292"/>
      <c r="AC1157" s="37"/>
      <c r="AD1157" s="50"/>
      <c r="AE1157" s="228"/>
      <c r="AF1157" s="50"/>
      <c r="AG1157" s="50"/>
      <c r="AH1157" s="228"/>
      <c r="AI1157" s="50"/>
      <c r="AJ1157" s="50"/>
      <c r="AK1157" s="50"/>
      <c r="AL1157" s="68"/>
      <c r="AM1157" s="246"/>
      <c r="AN1157" s="241"/>
      <c r="AO1157" s="68"/>
      <c r="AP1157" s="68"/>
      <c r="AQ1157" s="241"/>
      <c r="AR1157" s="241"/>
      <c r="AS1157" s="228"/>
      <c r="AT1157" s="194"/>
      <c r="AU1157" s="37"/>
      <c r="AV1157" s="68"/>
      <c r="AW1157" s="228"/>
      <c r="AX1157" s="241"/>
      <c r="AY1157" s="38"/>
      <c r="AZ1157" s="38"/>
      <c r="BA1157" s="55"/>
      <c r="BB1157" s="55"/>
      <c r="BC1157" s="3">
        <f t="shared" ca="1" si="274"/>
        <v>83018300</v>
      </c>
      <c r="BD1157" s="3" t="e">
        <f t="shared" ca="1" si="275"/>
        <v>#N/A</v>
      </c>
      <c r="BE1157" s="132"/>
      <c r="BF1157" s="132"/>
      <c r="BG1157" s="125"/>
      <c r="BI1157" s="68"/>
      <c r="BZ1157" s="237"/>
      <c r="CD1157" s="237"/>
      <c r="CG1157" s="68"/>
      <c r="CH1157" s="237"/>
      <c r="CL1157" s="237"/>
    </row>
    <row r="1158" spans="1:90" x14ac:dyDescent="0.4">
      <c r="A1158">
        <v>1126</v>
      </c>
      <c r="B1158" s="47">
        <f ca="1">IF(A1158&gt;$A$8,"",OFFSET(InputPriceData!B$15,$A1158+$A$11,0,1,1))</f>
        <v>43692</v>
      </c>
      <c r="C1158" s="3">
        <f ca="1">IF(A1158&gt;$A$8,"",OFFSET(InputPriceData!G$15,CalculationsAndCharts!$A1158+$A$11,IF($C$5,8,0),1,1))</f>
        <v>99556600</v>
      </c>
      <c r="D1158" s="4">
        <f ca="1">IF(A1158&gt;$A$8,"",OFFSET(InputPriceData!C$15,CalculationsAndCharts!$A1158+$A$11,IF($C$5,8,0),1,1))</f>
        <v>284.88000499999998</v>
      </c>
      <c r="E1158" s="4">
        <f ca="1">IF(A1158&gt;$A$8,"",OFFSET(InputPriceData!D$15,CalculationsAndCharts!$A1158+$A$11,IF($C$5,8,0),1,1))</f>
        <v>285.64001500000001</v>
      </c>
      <c r="F1158" s="4">
        <f ca="1">IF(A1158&gt;$A$8,"",OFFSET(InputPriceData!E$15,CalculationsAndCharts!$A1158+$A$11,IF($C$5,8,0),1,1))</f>
        <v>282.39001500000001</v>
      </c>
      <c r="G1158" s="4">
        <f ca="1">IF(A1158&gt;$A$8,"",OFFSET(InputPriceData!F$15,CalculationsAndCharts!$A1158+$A$11,IF($C$5,8,0),1,1))</f>
        <v>284.64999399999999</v>
      </c>
      <c r="H1158" s="282">
        <f t="shared" ca="1" si="262"/>
        <v>285.64001500000001</v>
      </c>
      <c r="I1158" s="292">
        <f t="shared" ca="1" si="263"/>
        <v>282.39001500000001</v>
      </c>
      <c r="J1158" s="50">
        <f t="shared" ca="1" si="264"/>
        <v>3.25</v>
      </c>
      <c r="K1158" s="282"/>
      <c r="L1158" s="282"/>
      <c r="M1158" s="292">
        <f t="shared" ca="1" si="265"/>
        <v>6.5286393259590048</v>
      </c>
      <c r="N1158" s="291"/>
      <c r="P1158" s="292">
        <f t="shared" ca="1" si="266"/>
        <v>285.95556202564001</v>
      </c>
      <c r="Q1158" s="301">
        <f t="shared" ca="1" si="267"/>
        <v>292.48420135159898</v>
      </c>
      <c r="R1158" s="301">
        <f t="shared" ca="1" si="268"/>
        <v>279.42692269968103</v>
      </c>
      <c r="S1158" s="50"/>
      <c r="T1158" s="292"/>
      <c r="U1158" s="265"/>
      <c r="V1158" s="292">
        <f t="shared" ca="1" si="269"/>
        <v>285.95556202564001</v>
      </c>
      <c r="W1158" s="241">
        <f t="shared" ca="1" si="270"/>
        <v>-1.3055680256400137</v>
      </c>
      <c r="X1158" s="351">
        <f t="shared" ca="1" si="271"/>
        <v>1.7045078695735636</v>
      </c>
      <c r="Y1158" s="50">
        <f t="shared" ca="1" si="261"/>
        <v>3.3968723750479048</v>
      </c>
      <c r="Z1158" s="265">
        <f t="shared" ca="1" si="272"/>
        <v>288.0468663750479</v>
      </c>
      <c r="AA1158" s="265">
        <f t="shared" ca="1" si="273"/>
        <v>281.25312162495209</v>
      </c>
      <c r="AB1158" s="292"/>
      <c r="AC1158" s="37"/>
      <c r="AD1158" s="50"/>
      <c r="AE1158" s="228"/>
      <c r="AF1158" s="50"/>
      <c r="AG1158" s="50"/>
      <c r="AH1158" s="228"/>
      <c r="AI1158" s="50"/>
      <c r="AJ1158" s="50"/>
      <c r="AK1158" s="50"/>
      <c r="AL1158" s="68"/>
      <c r="AM1158" s="246"/>
      <c r="AN1158" s="241"/>
      <c r="AO1158" s="68"/>
      <c r="AP1158" s="68"/>
      <c r="AQ1158" s="241"/>
      <c r="AR1158" s="241"/>
      <c r="AS1158" s="228"/>
      <c r="AT1158" s="194"/>
      <c r="AU1158" s="37"/>
      <c r="AV1158" s="68"/>
      <c r="AW1158" s="228"/>
      <c r="AX1158" s="241"/>
      <c r="AY1158" s="38"/>
      <c r="AZ1158" s="38"/>
      <c r="BA1158" s="55"/>
      <c r="BB1158" s="55"/>
      <c r="BC1158" s="3">
        <f t="shared" ca="1" si="274"/>
        <v>99556600</v>
      </c>
      <c r="BD1158" s="3" t="e">
        <f t="shared" ca="1" si="275"/>
        <v>#N/A</v>
      </c>
      <c r="BE1158" s="132"/>
      <c r="BF1158" s="132"/>
      <c r="BG1158" s="125"/>
      <c r="BI1158" s="68"/>
      <c r="BZ1158" s="237"/>
      <c r="CD1158" s="237"/>
      <c r="CG1158" s="68"/>
      <c r="CH1158" s="237"/>
      <c r="CL1158" s="237"/>
    </row>
    <row r="1159" spans="1:90" x14ac:dyDescent="0.4">
      <c r="A1159">
        <v>1127</v>
      </c>
      <c r="B1159" s="47">
        <f ca="1">IF(A1159&gt;$A$8,"",OFFSET(InputPriceData!B$15,$A1159+$A$11,0,1,1))</f>
        <v>43691</v>
      </c>
      <c r="C1159" s="3">
        <f ca="1">IF(A1159&gt;$A$8,"",OFFSET(InputPriceData!G$15,CalculationsAndCharts!$A1159+$A$11,IF($C$5,8,0),1,1))</f>
        <v>135622100</v>
      </c>
      <c r="D1159" s="4">
        <f ca="1">IF(A1159&gt;$A$8,"",OFFSET(InputPriceData!C$15,CalculationsAndCharts!$A1159+$A$11,IF($C$5,8,0),1,1))</f>
        <v>288.07000699999998</v>
      </c>
      <c r="E1159" s="4">
        <f ca="1">IF(A1159&gt;$A$8,"",OFFSET(InputPriceData!D$15,CalculationsAndCharts!$A1159+$A$11,IF($C$5,8,0),1,1))</f>
        <v>288.73998999999998</v>
      </c>
      <c r="F1159" s="4">
        <f ca="1">IF(A1159&gt;$A$8,"",OFFSET(InputPriceData!E$15,CalculationsAndCharts!$A1159+$A$11,IF($C$5,8,0),1,1))</f>
        <v>283.76001000000002</v>
      </c>
      <c r="G1159" s="4">
        <f ca="1">IF(A1159&gt;$A$8,"",OFFSET(InputPriceData!F$15,CalculationsAndCharts!$A1159+$A$11,IF($C$5,8,0),1,1))</f>
        <v>283.89999399999999</v>
      </c>
      <c r="H1159" s="282">
        <f t="shared" ca="1" si="262"/>
        <v>292.54998799999998</v>
      </c>
      <c r="I1159" s="292">
        <f t="shared" ca="1" si="263"/>
        <v>283.76001000000002</v>
      </c>
      <c r="J1159" s="50">
        <f t="shared" ca="1" si="264"/>
        <v>8.7899779999999623</v>
      </c>
      <c r="K1159" s="282"/>
      <c r="L1159" s="282"/>
      <c r="M1159" s="292">
        <f t="shared" ca="1" si="265"/>
        <v>6.6329112030798036</v>
      </c>
      <c r="N1159" s="291"/>
      <c r="P1159" s="292">
        <f t="shared" ca="1" si="266"/>
        <v>287.81667899431932</v>
      </c>
      <c r="Q1159" s="301">
        <f t="shared" ca="1" si="267"/>
        <v>294.44959019739912</v>
      </c>
      <c r="R1159" s="301">
        <f t="shared" ca="1" si="268"/>
        <v>281.18376779123952</v>
      </c>
      <c r="S1159" s="50"/>
      <c r="T1159" s="292"/>
      <c r="U1159" s="265"/>
      <c r="V1159" s="292">
        <f t="shared" ca="1" si="269"/>
        <v>287.81667899431932</v>
      </c>
      <c r="W1159" s="241">
        <f t="shared" ca="1" si="270"/>
        <v>-3.9166849943193256</v>
      </c>
      <c r="X1159" s="351">
        <f t="shared" ca="1" si="271"/>
        <v>15.340421344726176</v>
      </c>
      <c r="Y1159" s="50">
        <f t="shared" ca="1" si="261"/>
        <v>3.3940190605661034</v>
      </c>
      <c r="Z1159" s="265">
        <f t="shared" ca="1" si="272"/>
        <v>287.2940130605661</v>
      </c>
      <c r="AA1159" s="265">
        <f t="shared" ca="1" si="273"/>
        <v>280.50597493943388</v>
      </c>
      <c r="AB1159" s="292"/>
      <c r="AC1159" s="37"/>
      <c r="AD1159" s="50"/>
      <c r="AE1159" s="228"/>
      <c r="AF1159" s="50"/>
      <c r="AG1159" s="50"/>
      <c r="AH1159" s="228"/>
      <c r="AI1159" s="50"/>
      <c r="AJ1159" s="50"/>
      <c r="AK1159" s="50"/>
      <c r="AL1159" s="68"/>
      <c r="AM1159" s="246"/>
      <c r="AN1159" s="241"/>
      <c r="AO1159" s="68"/>
      <c r="AP1159" s="68"/>
      <c r="AQ1159" s="241"/>
      <c r="AR1159" s="241"/>
      <c r="AS1159" s="228"/>
      <c r="AT1159" s="194"/>
      <c r="AU1159" s="37"/>
      <c r="AV1159" s="68"/>
      <c r="AW1159" s="228"/>
      <c r="AX1159" s="241"/>
      <c r="AY1159" s="38"/>
      <c r="AZ1159" s="38"/>
      <c r="BA1159" s="55"/>
      <c r="BB1159" s="55"/>
      <c r="BC1159" s="3" t="e">
        <f t="shared" ca="1" si="274"/>
        <v>#N/A</v>
      </c>
      <c r="BD1159" s="3">
        <f t="shared" ca="1" si="275"/>
        <v>135622100</v>
      </c>
      <c r="BE1159" s="132"/>
      <c r="BF1159" s="132"/>
      <c r="BG1159" s="125"/>
      <c r="BI1159" s="68"/>
      <c r="BZ1159" s="237"/>
      <c r="CD1159" s="237"/>
      <c r="CG1159" s="68"/>
      <c r="CH1159" s="237"/>
      <c r="CL1159" s="237"/>
    </row>
    <row r="1160" spans="1:90" x14ac:dyDescent="0.4">
      <c r="A1160">
        <v>1128</v>
      </c>
      <c r="B1160" s="47">
        <f ca="1">IF(A1160&gt;$A$8,"",OFFSET(InputPriceData!B$15,$A1160+$A$11,0,1,1))</f>
        <v>43690</v>
      </c>
      <c r="C1160" s="3">
        <f ca="1">IF(A1160&gt;$A$8,"",OFFSET(InputPriceData!G$15,CalculationsAndCharts!$A1160+$A$11,IF($C$5,8,0),1,1))</f>
        <v>94299800</v>
      </c>
      <c r="D1160" s="4">
        <f ca="1">IF(A1160&gt;$A$8,"",OFFSET(InputPriceData!C$15,CalculationsAndCharts!$A1160+$A$11,IF($C$5,8,0),1,1))</f>
        <v>287.73998999999998</v>
      </c>
      <c r="E1160" s="4">
        <f ca="1">IF(A1160&gt;$A$8,"",OFFSET(InputPriceData!D$15,CalculationsAndCharts!$A1160+$A$11,IF($C$5,8,0),1,1))</f>
        <v>294.14999399999999</v>
      </c>
      <c r="F1160" s="4">
        <f ca="1">IF(A1160&gt;$A$8,"",OFFSET(InputPriceData!E$15,CalculationsAndCharts!$A1160+$A$11,IF($C$5,8,0),1,1))</f>
        <v>287.35998499999999</v>
      </c>
      <c r="G1160" s="4">
        <f ca="1">IF(A1160&gt;$A$8,"",OFFSET(InputPriceData!F$15,CalculationsAndCharts!$A1160+$A$11,IF($C$5,8,0),1,1))</f>
        <v>292.54998799999998</v>
      </c>
      <c r="H1160" s="282">
        <f t="shared" ca="1" si="262"/>
        <v>294.14999399999999</v>
      </c>
      <c r="I1160" s="292">
        <f t="shared" ca="1" si="263"/>
        <v>287.35998499999999</v>
      </c>
      <c r="J1160" s="50">
        <f t="shared" ca="1" si="264"/>
        <v>6.7900089999999977</v>
      </c>
      <c r="K1160" s="282"/>
      <c r="L1160" s="282"/>
      <c r="M1160" s="292">
        <f t="shared" ca="1" si="265"/>
        <v>5.8391027814789167</v>
      </c>
      <c r="N1160" s="291"/>
      <c r="P1160" s="292">
        <f t="shared" ca="1" si="266"/>
        <v>288.31651260689364</v>
      </c>
      <c r="Q1160" s="301">
        <f t="shared" ca="1" si="267"/>
        <v>294.15561538837255</v>
      </c>
      <c r="R1160" s="301">
        <f t="shared" ca="1" si="268"/>
        <v>282.47740982541472</v>
      </c>
      <c r="S1160" s="50"/>
      <c r="T1160" s="292"/>
      <c r="U1160" s="265"/>
      <c r="V1160" s="292">
        <f t="shared" ca="1" si="269"/>
        <v>288.31651260689364</v>
      </c>
      <c r="W1160" s="241">
        <f t="shared" ca="1" si="270"/>
        <v>4.233475393106346</v>
      </c>
      <c r="X1160" s="351">
        <f t="shared" ca="1" si="271"/>
        <v>17.92231390403693</v>
      </c>
      <c r="Y1160" s="50">
        <f t="shared" ca="1" si="261"/>
        <v>3.34101130863545</v>
      </c>
      <c r="Z1160" s="265">
        <f t="shared" ca="1" si="272"/>
        <v>295.89099930863546</v>
      </c>
      <c r="AA1160" s="265">
        <f t="shared" ca="1" si="273"/>
        <v>289.20897669136451</v>
      </c>
      <c r="AB1160" s="292"/>
      <c r="AC1160" s="37"/>
      <c r="AD1160" s="50"/>
      <c r="AE1160" s="228"/>
      <c r="AF1160" s="50"/>
      <c r="AG1160" s="50"/>
      <c r="AH1160" s="228"/>
      <c r="AI1160" s="50"/>
      <c r="AJ1160" s="50"/>
      <c r="AK1160" s="50"/>
      <c r="AL1160" s="68"/>
      <c r="AM1160" s="246"/>
      <c r="AN1160" s="241"/>
      <c r="AO1160" s="68"/>
      <c r="AP1160" s="68"/>
      <c r="AQ1160" s="241"/>
      <c r="AR1160" s="241"/>
      <c r="AS1160" s="228"/>
      <c r="AT1160" s="194"/>
      <c r="AU1160" s="37"/>
      <c r="AV1160" s="68"/>
      <c r="AW1160" s="228"/>
      <c r="AX1160" s="241"/>
      <c r="AY1160" s="38"/>
      <c r="AZ1160" s="38"/>
      <c r="BA1160" s="55"/>
      <c r="BB1160" s="55"/>
      <c r="BC1160" s="3">
        <f t="shared" ca="1" si="274"/>
        <v>94299800</v>
      </c>
      <c r="BD1160" s="3" t="e">
        <f t="shared" ca="1" si="275"/>
        <v>#N/A</v>
      </c>
      <c r="BE1160" s="132"/>
      <c r="BF1160" s="132"/>
      <c r="BG1160" s="125"/>
      <c r="BI1160" s="68"/>
      <c r="BZ1160" s="237"/>
      <c r="CD1160" s="237"/>
      <c r="CG1160" s="68"/>
      <c r="CH1160" s="237"/>
      <c r="CL1160" s="237"/>
    </row>
    <row r="1161" spans="1:90" x14ac:dyDescent="0.4">
      <c r="A1161">
        <v>1129</v>
      </c>
      <c r="B1161" s="47">
        <f ca="1">IF(A1161&gt;$A$8,"",OFFSET(InputPriceData!B$15,$A1161+$A$11,0,1,1))</f>
        <v>43689</v>
      </c>
      <c r="C1161" s="3">
        <f ca="1">IF(A1161&gt;$A$8,"",OFFSET(InputPriceData!G$15,CalculationsAndCharts!$A1161+$A$11,IF($C$5,8,0),1,1))</f>
        <v>65527600</v>
      </c>
      <c r="D1161" s="4">
        <f ca="1">IF(A1161&gt;$A$8,"",OFFSET(InputPriceData!C$15,CalculationsAndCharts!$A1161+$A$11,IF($C$5,8,0),1,1))</f>
        <v>289.959991</v>
      </c>
      <c r="E1161" s="4">
        <f ca="1">IF(A1161&gt;$A$8,"",OFFSET(InputPriceData!D$15,CalculationsAndCharts!$A1161+$A$11,IF($C$5,8,0),1,1))</f>
        <v>291.60998499999999</v>
      </c>
      <c r="F1161" s="4">
        <f ca="1">IF(A1161&gt;$A$8,"",OFFSET(InputPriceData!E$15,CalculationsAndCharts!$A1161+$A$11,IF($C$5,8,0),1,1))</f>
        <v>287.01998900000001</v>
      </c>
      <c r="G1161" s="4">
        <f ca="1">IF(A1161&gt;$A$8,"",OFFSET(InputPriceData!F$15,CalculationsAndCharts!$A1161+$A$11,IF($C$5,8,0),1,1))</f>
        <v>288.07000699999998</v>
      </c>
      <c r="H1161" s="282">
        <f t="shared" ca="1" si="262"/>
        <v>291.61999500000002</v>
      </c>
      <c r="I1161" s="292">
        <f t="shared" ca="1" si="263"/>
        <v>287.01998900000001</v>
      </c>
      <c r="J1161" s="50">
        <f t="shared" ca="1" si="264"/>
        <v>4.6000060000000076</v>
      </c>
      <c r="K1161" s="282"/>
      <c r="L1161" s="282"/>
      <c r="M1161" s="292">
        <f t="shared" ca="1" si="265"/>
        <v>5.8843143325803888</v>
      </c>
      <c r="N1161" s="291"/>
      <c r="P1161" s="292">
        <f t="shared" ca="1" si="266"/>
        <v>288.04696581504595</v>
      </c>
      <c r="Q1161" s="301">
        <f t="shared" ca="1" si="267"/>
        <v>293.93128014762635</v>
      </c>
      <c r="R1161" s="301">
        <f t="shared" ca="1" si="268"/>
        <v>282.16265148246555</v>
      </c>
      <c r="S1161" s="50"/>
      <c r="T1161" s="292"/>
      <c r="U1161" s="265"/>
      <c r="V1161" s="292">
        <f t="shared" ca="1" si="269"/>
        <v>288.04696581504595</v>
      </c>
      <c r="W1161" s="241">
        <f t="shared" ca="1" si="270"/>
        <v>2.3041184954024629E-2</v>
      </c>
      <c r="X1161" s="351">
        <f t="shared" ca="1" si="271"/>
        <v>5.3089620408557092E-4</v>
      </c>
      <c r="Y1161" s="50">
        <f t="shared" ca="1" si="261"/>
        <v>3.2168092633951186</v>
      </c>
      <c r="Z1161" s="265">
        <f t="shared" ca="1" si="272"/>
        <v>291.28681626339511</v>
      </c>
      <c r="AA1161" s="265">
        <f t="shared" ca="1" si="273"/>
        <v>284.85319773660484</v>
      </c>
      <c r="AB1161" s="292"/>
      <c r="AC1161" s="37"/>
      <c r="AD1161" s="50"/>
      <c r="AE1161" s="228"/>
      <c r="AF1161" s="50"/>
      <c r="AG1161" s="50"/>
      <c r="AH1161" s="228"/>
      <c r="AI1161" s="50"/>
      <c r="AJ1161" s="50"/>
      <c r="AK1161" s="50"/>
      <c r="AL1161" s="68"/>
      <c r="AM1161" s="246"/>
      <c r="AN1161" s="241"/>
      <c r="AO1161" s="68"/>
      <c r="AP1161" s="68"/>
      <c r="AQ1161" s="241"/>
      <c r="AR1161" s="241"/>
      <c r="AS1161" s="228"/>
      <c r="AT1161" s="194"/>
      <c r="AU1161" s="37"/>
      <c r="AV1161" s="68"/>
      <c r="AW1161" s="228"/>
      <c r="AX1161" s="241"/>
      <c r="AY1161" s="38"/>
      <c r="AZ1161" s="38"/>
      <c r="BA1161" s="55"/>
      <c r="BB1161" s="55"/>
      <c r="BC1161" s="3" t="e">
        <f t="shared" ca="1" si="274"/>
        <v>#N/A</v>
      </c>
      <c r="BD1161" s="3">
        <f t="shared" ca="1" si="275"/>
        <v>65527600</v>
      </c>
      <c r="BE1161" s="132"/>
      <c r="BF1161" s="132"/>
      <c r="BG1161" s="125"/>
      <c r="BI1161" s="68"/>
      <c r="BZ1161" s="237"/>
      <c r="CD1161" s="237"/>
      <c r="CG1161" s="68"/>
      <c r="CH1161" s="237"/>
      <c r="CL1161" s="237"/>
    </row>
    <row r="1162" spans="1:90" x14ac:dyDescent="0.4">
      <c r="A1162">
        <v>1130</v>
      </c>
      <c r="B1162" s="47">
        <f ca="1">IF(A1162&gt;$A$8,"",OFFSET(InputPriceData!B$15,$A1162+$A$11,0,1,1))</f>
        <v>43686</v>
      </c>
      <c r="C1162" s="3">
        <f ca="1">IF(A1162&gt;$A$8,"",OFFSET(InputPriceData!G$15,CalculationsAndCharts!$A1162+$A$11,IF($C$5,8,0),1,1))</f>
        <v>93730000</v>
      </c>
      <c r="D1162" s="4">
        <f ca="1">IF(A1162&gt;$A$8,"",OFFSET(InputPriceData!C$15,CalculationsAndCharts!$A1162+$A$11,IF($C$5,8,0),1,1))</f>
        <v>292.57998700000002</v>
      </c>
      <c r="E1162" s="4">
        <f ca="1">IF(A1162&gt;$A$8,"",OFFSET(InputPriceData!D$15,CalculationsAndCharts!$A1162+$A$11,IF($C$5,8,0),1,1))</f>
        <v>293.23998999999998</v>
      </c>
      <c r="F1162" s="4">
        <f ca="1">IF(A1162&gt;$A$8,"",OFFSET(InputPriceData!E$15,CalculationsAndCharts!$A1162+$A$11,IF($C$5,8,0),1,1))</f>
        <v>289.64999399999999</v>
      </c>
      <c r="G1162" s="4">
        <f ca="1">IF(A1162&gt;$A$8,"",OFFSET(InputPriceData!F$15,CalculationsAndCharts!$A1162+$A$11,IF($C$5,8,0),1,1))</f>
        <v>291.61999500000002</v>
      </c>
      <c r="H1162" s="282">
        <f t="shared" ca="1" si="262"/>
        <v>293.61999500000002</v>
      </c>
      <c r="I1162" s="292">
        <f t="shared" ca="1" si="263"/>
        <v>289.64999399999999</v>
      </c>
      <c r="J1162" s="50">
        <f t="shared" ca="1" si="264"/>
        <v>3.9700010000000248</v>
      </c>
      <c r="K1162" s="282"/>
      <c r="L1162" s="282"/>
      <c r="M1162" s="292">
        <f t="shared" ca="1" si="265"/>
        <v>6.6332068679360292</v>
      </c>
      <c r="N1162" s="291"/>
      <c r="P1162" s="292">
        <f t="shared" ca="1" si="266"/>
        <v>288.13690336499292</v>
      </c>
      <c r="Q1162" s="301">
        <f t="shared" ca="1" si="267"/>
        <v>294.77011023292897</v>
      </c>
      <c r="R1162" s="301">
        <f t="shared" ca="1" si="268"/>
        <v>281.50369649705686</v>
      </c>
      <c r="S1162" s="50"/>
      <c r="T1162" s="292"/>
      <c r="U1162" s="265"/>
      <c r="V1162" s="292">
        <f t="shared" ca="1" si="269"/>
        <v>288.13690336499292</v>
      </c>
      <c r="W1162" s="241">
        <f t="shared" ca="1" si="270"/>
        <v>3.4830916350070993</v>
      </c>
      <c r="X1162" s="351">
        <f t="shared" ca="1" si="271"/>
        <v>12.131927337856428</v>
      </c>
      <c r="Y1162" s="50">
        <f t="shared" ca="1" si="261"/>
        <v>3.2168072313578984</v>
      </c>
      <c r="Z1162" s="265">
        <f t="shared" ca="1" si="272"/>
        <v>294.83680223135792</v>
      </c>
      <c r="AA1162" s="265">
        <f t="shared" ca="1" si="273"/>
        <v>288.40318776864211</v>
      </c>
      <c r="AB1162" s="292"/>
      <c r="AC1162" s="37"/>
      <c r="AD1162" s="50"/>
      <c r="AE1162" s="228"/>
      <c r="AF1162" s="50"/>
      <c r="AG1162" s="50"/>
      <c r="AH1162" s="228"/>
      <c r="AI1162" s="50"/>
      <c r="AJ1162" s="50"/>
      <c r="AK1162" s="50"/>
      <c r="AL1162" s="68"/>
      <c r="AM1162" s="246"/>
      <c r="AN1162" s="241"/>
      <c r="AO1162" s="68"/>
      <c r="AP1162" s="68"/>
      <c r="AQ1162" s="241"/>
      <c r="AR1162" s="241"/>
      <c r="AS1162" s="228"/>
      <c r="AT1162" s="194"/>
      <c r="AU1162" s="37"/>
      <c r="AV1162" s="68"/>
      <c r="AW1162" s="228"/>
      <c r="AX1162" s="241"/>
      <c r="AY1162" s="38"/>
      <c r="AZ1162" s="38"/>
      <c r="BA1162" s="55"/>
      <c r="BB1162" s="55"/>
      <c r="BC1162" s="3" t="e">
        <f t="shared" ca="1" si="274"/>
        <v>#N/A</v>
      </c>
      <c r="BD1162" s="3">
        <f t="shared" ca="1" si="275"/>
        <v>93730000</v>
      </c>
      <c r="BE1162" s="132"/>
      <c r="BF1162" s="132"/>
      <c r="BG1162" s="125"/>
      <c r="BI1162" s="68"/>
      <c r="BZ1162" s="237"/>
      <c r="CD1162" s="237"/>
      <c r="CG1162" s="68"/>
      <c r="CH1162" s="237"/>
      <c r="CL1162" s="237"/>
    </row>
    <row r="1163" spans="1:90" x14ac:dyDescent="0.4">
      <c r="A1163">
        <v>1131</v>
      </c>
      <c r="B1163" s="47">
        <f ca="1">IF(A1163&gt;$A$8,"",OFFSET(InputPriceData!B$15,$A1163+$A$11,0,1,1))</f>
        <v>43685</v>
      </c>
      <c r="C1163" s="3">
        <f ca="1">IF(A1163&gt;$A$8,"",OFFSET(InputPriceData!G$15,CalculationsAndCharts!$A1163+$A$11,IF($C$5,8,0),1,1))</f>
        <v>87713900</v>
      </c>
      <c r="D1163" s="4">
        <f ca="1">IF(A1163&gt;$A$8,"",OFFSET(InputPriceData!C$15,CalculationsAndCharts!$A1163+$A$11,IF($C$5,8,0),1,1))</f>
        <v>289.61999500000002</v>
      </c>
      <c r="E1163" s="4">
        <f ca="1">IF(A1163&gt;$A$8,"",OFFSET(InputPriceData!D$15,CalculationsAndCharts!$A1163+$A$11,IF($C$5,8,0),1,1))</f>
        <v>293.61999500000002</v>
      </c>
      <c r="F1163" s="4">
        <f ca="1">IF(A1163&gt;$A$8,"",OFFSET(InputPriceData!E$15,CalculationsAndCharts!$A1163+$A$11,IF($C$5,8,0),1,1))</f>
        <v>289.01001000000002</v>
      </c>
      <c r="G1163" s="4">
        <f ca="1">IF(A1163&gt;$A$8,"",OFFSET(InputPriceData!F$15,CalculationsAndCharts!$A1163+$A$11,IF($C$5,8,0),1,1))</f>
        <v>293.61999500000002</v>
      </c>
      <c r="H1163" s="282">
        <f t="shared" ca="1" si="262"/>
        <v>293.61999500000002</v>
      </c>
      <c r="I1163" s="292">
        <f t="shared" ca="1" si="263"/>
        <v>287.97000100000002</v>
      </c>
      <c r="J1163" s="50">
        <f t="shared" ca="1" si="264"/>
        <v>5.6499939999999924</v>
      </c>
      <c r="K1163" s="282"/>
      <c r="L1163" s="282"/>
      <c r="M1163" s="292">
        <f t="shared" ca="1" si="265"/>
        <v>7.2503483106310389</v>
      </c>
      <c r="N1163" s="291"/>
      <c r="P1163" s="292">
        <f t="shared" ca="1" si="266"/>
        <v>287.10655293285396</v>
      </c>
      <c r="Q1163" s="301">
        <f t="shared" ca="1" si="267"/>
        <v>294.35690124348497</v>
      </c>
      <c r="R1163" s="301">
        <f t="shared" ca="1" si="268"/>
        <v>279.85620462222295</v>
      </c>
      <c r="S1163" s="50"/>
      <c r="T1163" s="292"/>
      <c r="U1163" s="265"/>
      <c r="V1163" s="292">
        <f t="shared" ca="1" si="269"/>
        <v>287.10655293285396</v>
      </c>
      <c r="W1163" s="241">
        <f t="shared" ca="1" si="270"/>
        <v>6.5134420671460589</v>
      </c>
      <c r="X1163" s="351">
        <f t="shared" ca="1" si="271"/>
        <v>42.424927562067921</v>
      </c>
      <c r="Y1163" s="50">
        <f t="shared" ca="1" si="261"/>
        <v>3.1249751422204297</v>
      </c>
      <c r="Z1163" s="265">
        <f t="shared" ca="1" si="272"/>
        <v>296.74497014222044</v>
      </c>
      <c r="AA1163" s="265">
        <f t="shared" ca="1" si="273"/>
        <v>290.4950198577796</v>
      </c>
      <c r="AB1163" s="292"/>
      <c r="AC1163" s="37"/>
      <c r="AD1163" s="50"/>
      <c r="AE1163" s="228"/>
      <c r="AF1163" s="50"/>
      <c r="AG1163" s="50"/>
      <c r="AH1163" s="228"/>
      <c r="AI1163" s="50"/>
      <c r="AJ1163" s="50"/>
      <c r="AK1163" s="50"/>
      <c r="AL1163" s="68"/>
      <c r="AM1163" s="246"/>
      <c r="AN1163" s="241"/>
      <c r="AO1163" s="68"/>
      <c r="AP1163" s="68"/>
      <c r="AQ1163" s="241"/>
      <c r="AR1163" s="241"/>
      <c r="AS1163" s="228"/>
      <c r="AT1163" s="194"/>
      <c r="AU1163" s="37"/>
      <c r="AV1163" s="68"/>
      <c r="AW1163" s="228"/>
      <c r="AX1163" s="241"/>
      <c r="AY1163" s="38"/>
      <c r="AZ1163" s="38"/>
      <c r="BA1163" s="55"/>
      <c r="BB1163" s="55"/>
      <c r="BC1163" s="3">
        <f t="shared" ca="1" si="274"/>
        <v>87713900</v>
      </c>
      <c r="BD1163" s="3" t="e">
        <f t="shared" ca="1" si="275"/>
        <v>#N/A</v>
      </c>
      <c r="BE1163" s="132"/>
      <c r="BF1163" s="132"/>
      <c r="BG1163" s="125"/>
      <c r="BI1163" s="68"/>
      <c r="BZ1163" s="237"/>
      <c r="CD1163" s="237"/>
      <c r="CG1163" s="68"/>
      <c r="CH1163" s="237"/>
      <c r="CL1163" s="237"/>
    </row>
    <row r="1164" spans="1:90" x14ac:dyDescent="0.4">
      <c r="A1164">
        <v>1132</v>
      </c>
      <c r="B1164" s="47">
        <f ca="1">IF(A1164&gt;$A$8,"",OFFSET(InputPriceData!B$15,$A1164+$A$11,0,1,1))</f>
        <v>43684</v>
      </c>
      <c r="C1164" s="3">
        <f ca="1">IF(A1164&gt;$A$8,"",OFFSET(InputPriceData!G$15,CalculationsAndCharts!$A1164+$A$11,IF($C$5,8,0),1,1))</f>
        <v>140572300</v>
      </c>
      <c r="D1164" s="4">
        <f ca="1">IF(A1164&gt;$A$8,"",OFFSET(InputPriceData!C$15,CalculationsAndCharts!$A1164+$A$11,IF($C$5,8,0),1,1))</f>
        <v>284.39999399999999</v>
      </c>
      <c r="E1164" s="4">
        <f ca="1">IF(A1164&gt;$A$8,"",OFFSET(InputPriceData!D$15,CalculationsAndCharts!$A1164+$A$11,IF($C$5,8,0),1,1))</f>
        <v>288.82000699999998</v>
      </c>
      <c r="F1164" s="4">
        <f ca="1">IF(A1164&gt;$A$8,"",OFFSET(InputPriceData!E$15,CalculationsAndCharts!$A1164+$A$11,IF($C$5,8,0),1,1))</f>
        <v>282.040009</v>
      </c>
      <c r="G1164" s="4">
        <f ca="1">IF(A1164&gt;$A$8,"",OFFSET(InputPriceData!F$15,CalculationsAndCharts!$A1164+$A$11,IF($C$5,8,0),1,1))</f>
        <v>287.97000100000002</v>
      </c>
      <c r="H1164" s="282">
        <f t="shared" ca="1" si="262"/>
        <v>288.82000699999998</v>
      </c>
      <c r="I1164" s="292">
        <f t="shared" ca="1" si="263"/>
        <v>282.040009</v>
      </c>
      <c r="J1164" s="50">
        <f t="shared" ca="1" si="264"/>
        <v>6.7799979999999778</v>
      </c>
      <c r="K1164" s="282"/>
      <c r="L1164" s="282"/>
      <c r="M1164" s="292">
        <f t="shared" ca="1" si="265"/>
        <v>7.2127471371419505</v>
      </c>
      <c r="N1164" s="291"/>
      <c r="P1164" s="292">
        <f t="shared" ca="1" si="266"/>
        <v>287.08749292285404</v>
      </c>
      <c r="Q1164" s="301">
        <f t="shared" ca="1" si="267"/>
        <v>294.30024005999599</v>
      </c>
      <c r="R1164" s="301">
        <f t="shared" ca="1" si="268"/>
        <v>279.87474578571209</v>
      </c>
      <c r="S1164" s="50"/>
      <c r="T1164" s="292"/>
      <c r="U1164" s="265"/>
      <c r="V1164" s="292">
        <f t="shared" ca="1" si="269"/>
        <v>287.08749292285404</v>
      </c>
      <c r="W1164" s="241">
        <f t="shared" ca="1" si="270"/>
        <v>0.88250807714598523</v>
      </c>
      <c r="X1164" s="351">
        <f t="shared" ca="1" si="271"/>
        <v>0.77882050622790422</v>
      </c>
      <c r="Y1164" s="50">
        <f t="shared" ca="1" si="261"/>
        <v>2.7649517588614914</v>
      </c>
      <c r="Z1164" s="265">
        <f t="shared" ca="1" si="272"/>
        <v>290.73495275886154</v>
      </c>
      <c r="AA1164" s="265">
        <f t="shared" ca="1" si="273"/>
        <v>285.20504924113851</v>
      </c>
      <c r="AB1164" s="292"/>
      <c r="AC1164" s="37"/>
      <c r="AD1164" s="50"/>
      <c r="AE1164" s="228"/>
      <c r="AF1164" s="50"/>
      <c r="AG1164" s="50"/>
      <c r="AH1164" s="228"/>
      <c r="AI1164" s="50"/>
      <c r="AJ1164" s="50"/>
      <c r="AK1164" s="50"/>
      <c r="AL1164" s="68"/>
      <c r="AM1164" s="246"/>
      <c r="AN1164" s="241"/>
      <c r="AO1164" s="68"/>
      <c r="AP1164" s="68"/>
      <c r="AQ1164" s="241"/>
      <c r="AR1164" s="241"/>
      <c r="AS1164" s="228"/>
      <c r="AT1164" s="194"/>
      <c r="AU1164" s="37"/>
      <c r="AV1164" s="68"/>
      <c r="AW1164" s="228"/>
      <c r="AX1164" s="241"/>
      <c r="AY1164" s="38"/>
      <c r="AZ1164" s="38"/>
      <c r="BA1164" s="55"/>
      <c r="BB1164" s="55"/>
      <c r="BC1164" s="3">
        <f t="shared" ca="1" si="274"/>
        <v>140572300</v>
      </c>
      <c r="BD1164" s="3" t="e">
        <f t="shared" ca="1" si="275"/>
        <v>#N/A</v>
      </c>
      <c r="BE1164" s="132"/>
      <c r="BF1164" s="132"/>
      <c r="BG1164" s="125"/>
      <c r="BI1164" s="68"/>
      <c r="BZ1164" s="237"/>
      <c r="CD1164" s="237"/>
      <c r="CG1164" s="68"/>
      <c r="CH1164" s="237"/>
      <c r="CL1164" s="237"/>
    </row>
    <row r="1165" spans="1:90" x14ac:dyDescent="0.4">
      <c r="A1165">
        <v>1133</v>
      </c>
      <c r="B1165" s="47">
        <f ca="1">IF(A1165&gt;$A$8,"",OFFSET(InputPriceData!B$15,$A1165+$A$11,0,1,1))</f>
        <v>43683</v>
      </c>
      <c r="C1165" s="3">
        <f ca="1">IF(A1165&gt;$A$8,"",OFFSET(InputPriceData!G$15,CalculationsAndCharts!$A1165+$A$11,IF($C$5,8,0),1,1))</f>
        <v>120711700</v>
      </c>
      <c r="D1165" s="4">
        <f ca="1">IF(A1165&gt;$A$8,"",OFFSET(InputPriceData!C$15,CalculationsAndCharts!$A1165+$A$11,IF($C$5,8,0),1,1))</f>
        <v>285.91000400000001</v>
      </c>
      <c r="E1165" s="4">
        <f ca="1">IF(A1165&gt;$A$8,"",OFFSET(InputPriceData!D$15,CalculationsAndCharts!$A1165+$A$11,IF($C$5,8,0),1,1))</f>
        <v>288.040009</v>
      </c>
      <c r="F1165" s="4">
        <f ca="1">IF(A1165&gt;$A$8,"",OFFSET(InputPriceData!E$15,CalculationsAndCharts!$A1165+$A$11,IF($C$5,8,0),1,1))</f>
        <v>284.27999899999998</v>
      </c>
      <c r="G1165" s="4">
        <f ca="1">IF(A1165&gt;$A$8,"",OFFSET(InputPriceData!F$15,CalculationsAndCharts!$A1165+$A$11,IF($C$5,8,0),1,1))</f>
        <v>287.79998799999998</v>
      </c>
      <c r="H1165" s="282">
        <f t="shared" ca="1" si="262"/>
        <v>288.040009</v>
      </c>
      <c r="I1165" s="292">
        <f t="shared" ca="1" si="263"/>
        <v>283.82000699999998</v>
      </c>
      <c r="J1165" s="50">
        <f t="shared" ca="1" si="264"/>
        <v>4.2200020000000222</v>
      </c>
      <c r="K1165" s="282"/>
      <c r="L1165" s="282"/>
      <c r="M1165" s="292">
        <f t="shared" ca="1" si="265"/>
        <v>7.3870207462956587</v>
      </c>
      <c r="N1165" s="291"/>
      <c r="P1165" s="292">
        <f t="shared" ca="1" si="266"/>
        <v>288.96278699629181</v>
      </c>
      <c r="Q1165" s="301">
        <f t="shared" ca="1" si="267"/>
        <v>296.34980774258747</v>
      </c>
      <c r="R1165" s="301">
        <f t="shared" ca="1" si="268"/>
        <v>281.57576624999615</v>
      </c>
      <c r="S1165" s="50"/>
      <c r="T1165" s="292"/>
      <c r="U1165" s="265"/>
      <c r="V1165" s="292">
        <f t="shared" ca="1" si="269"/>
        <v>288.96278699629181</v>
      </c>
      <c r="W1165" s="241">
        <f t="shared" ca="1" si="270"/>
        <v>-1.1627989962918264</v>
      </c>
      <c r="X1165" s="351">
        <f t="shared" ca="1" si="271"/>
        <v>1.3521015057772789</v>
      </c>
      <c r="Y1165" s="50">
        <f t="shared" ca="1" si="261"/>
        <v>2.7579016716000568</v>
      </c>
      <c r="Z1165" s="265">
        <f t="shared" ca="1" si="272"/>
        <v>290.55788967160004</v>
      </c>
      <c r="AA1165" s="265">
        <f t="shared" ca="1" si="273"/>
        <v>285.04208632839993</v>
      </c>
      <c r="AB1165" s="292"/>
      <c r="AC1165" s="37"/>
      <c r="AD1165" s="50"/>
      <c r="AE1165" s="228"/>
      <c r="AF1165" s="50"/>
      <c r="AG1165" s="50"/>
      <c r="AH1165" s="228"/>
      <c r="AI1165" s="50"/>
      <c r="AJ1165" s="50"/>
      <c r="AK1165" s="50"/>
      <c r="AL1165" s="68"/>
      <c r="AM1165" s="246"/>
      <c r="AN1165" s="241"/>
      <c r="AO1165" s="68"/>
      <c r="AP1165" s="68"/>
      <c r="AQ1165" s="241"/>
      <c r="AR1165" s="241"/>
      <c r="AS1165" s="228"/>
      <c r="AT1165" s="194"/>
      <c r="AU1165" s="37"/>
      <c r="AV1165" s="68"/>
      <c r="AW1165" s="228"/>
      <c r="AX1165" s="241"/>
      <c r="AY1165" s="38"/>
      <c r="AZ1165" s="38"/>
      <c r="BA1165" s="55"/>
      <c r="BB1165" s="55"/>
      <c r="BC1165" s="3">
        <f t="shared" ca="1" si="274"/>
        <v>120711700</v>
      </c>
      <c r="BD1165" s="3" t="e">
        <f t="shared" ca="1" si="275"/>
        <v>#N/A</v>
      </c>
      <c r="BE1165" s="132"/>
      <c r="BF1165" s="132"/>
      <c r="BG1165" s="125"/>
      <c r="BI1165" s="68"/>
      <c r="BZ1165" s="237"/>
      <c r="CD1165" s="237"/>
      <c r="CG1165" s="68"/>
      <c r="CH1165" s="237"/>
      <c r="CL1165" s="237"/>
    </row>
    <row r="1166" spans="1:90" x14ac:dyDescent="0.4">
      <c r="A1166">
        <v>1134</v>
      </c>
      <c r="B1166" s="47">
        <f ca="1">IF(A1166&gt;$A$8,"",OFFSET(InputPriceData!B$15,$A1166+$A$11,0,1,1))</f>
        <v>43682</v>
      </c>
      <c r="C1166" s="3">
        <f ca="1">IF(A1166&gt;$A$8,"",OFFSET(InputPriceData!G$15,CalculationsAndCharts!$A1166+$A$11,IF($C$5,8,0),1,1))</f>
        <v>178745400</v>
      </c>
      <c r="D1166" s="4">
        <f ca="1">IF(A1166&gt;$A$8,"",OFFSET(InputPriceData!C$15,CalculationsAndCharts!$A1166+$A$11,IF($C$5,8,0),1,1))</f>
        <v>288.08999599999999</v>
      </c>
      <c r="E1166" s="4">
        <f ca="1">IF(A1166&gt;$A$8,"",OFFSET(InputPriceData!D$15,CalculationsAndCharts!$A1166+$A$11,IF($C$5,8,0),1,1))</f>
        <v>288.209991</v>
      </c>
      <c r="F1166" s="4">
        <f ca="1">IF(A1166&gt;$A$8,"",OFFSET(InputPriceData!E$15,CalculationsAndCharts!$A1166+$A$11,IF($C$5,8,0),1,1))</f>
        <v>281.72000100000002</v>
      </c>
      <c r="G1166" s="4">
        <f ca="1">IF(A1166&gt;$A$8,"",OFFSET(InputPriceData!F$15,CalculationsAndCharts!$A1166+$A$11,IF($C$5,8,0),1,1))</f>
        <v>283.82000699999998</v>
      </c>
      <c r="H1166" s="282">
        <f t="shared" ca="1" si="262"/>
        <v>292.61999500000002</v>
      </c>
      <c r="I1166" s="292">
        <f t="shared" ca="1" si="263"/>
        <v>281.72000100000002</v>
      </c>
      <c r="J1166" s="50">
        <f t="shared" ca="1" si="264"/>
        <v>10.899993999999992</v>
      </c>
      <c r="K1166" s="282"/>
      <c r="L1166" s="282"/>
      <c r="M1166" s="292">
        <f t="shared" ca="1" si="265"/>
        <v>6.4010659011177928</v>
      </c>
      <c r="N1166" s="291"/>
      <c r="P1166" s="292">
        <f t="shared" ca="1" si="266"/>
        <v>292.78676232037367</v>
      </c>
      <c r="Q1166" s="301">
        <f t="shared" ca="1" si="267"/>
        <v>299.18782822149149</v>
      </c>
      <c r="R1166" s="301">
        <f t="shared" ca="1" si="268"/>
        <v>286.38569641925585</v>
      </c>
      <c r="S1166" s="50"/>
      <c r="T1166" s="292"/>
      <c r="U1166" s="265"/>
      <c r="V1166" s="292">
        <f t="shared" ca="1" si="269"/>
        <v>292.78676232037367</v>
      </c>
      <c r="W1166" s="241">
        <f t="shared" ca="1" si="270"/>
        <v>-8.9667553203736929</v>
      </c>
      <c r="X1166" s="351">
        <f t="shared" ca="1" si="271"/>
        <v>80.402700975449932</v>
      </c>
      <c r="Y1166" s="50">
        <f t="shared" ca="1" si="261"/>
        <v>2.7559307861291766</v>
      </c>
      <c r="Z1166" s="265">
        <f t="shared" ca="1" si="272"/>
        <v>286.57593778612915</v>
      </c>
      <c r="AA1166" s="265">
        <f t="shared" ca="1" si="273"/>
        <v>281.06407621387081</v>
      </c>
      <c r="AB1166" s="292"/>
      <c r="AC1166" s="37"/>
      <c r="AD1166" s="50"/>
      <c r="AE1166" s="228"/>
      <c r="AF1166" s="50"/>
      <c r="AG1166" s="50"/>
      <c r="AH1166" s="228"/>
      <c r="AI1166" s="50"/>
      <c r="AJ1166" s="50"/>
      <c r="AK1166" s="50"/>
      <c r="AL1166" s="68"/>
      <c r="AM1166" s="246"/>
      <c r="AN1166" s="241"/>
      <c r="AO1166" s="68"/>
      <c r="AP1166" s="68"/>
      <c r="AQ1166" s="241"/>
      <c r="AR1166" s="241"/>
      <c r="AS1166" s="228"/>
      <c r="AT1166" s="194"/>
      <c r="AU1166" s="37"/>
      <c r="AV1166" s="68"/>
      <c r="AW1166" s="228"/>
      <c r="AX1166" s="241"/>
      <c r="AY1166" s="38"/>
      <c r="AZ1166" s="38"/>
      <c r="BA1166" s="55"/>
      <c r="BB1166" s="55"/>
      <c r="BC1166" s="3" t="e">
        <f t="shared" ca="1" si="274"/>
        <v>#N/A</v>
      </c>
      <c r="BD1166" s="3">
        <f t="shared" ca="1" si="275"/>
        <v>178745400</v>
      </c>
      <c r="BE1166" s="132"/>
      <c r="BF1166" s="132"/>
      <c r="BG1166" s="125"/>
      <c r="BI1166" s="68"/>
      <c r="BZ1166" s="237"/>
      <c r="CD1166" s="237"/>
      <c r="CG1166" s="68"/>
      <c r="CH1166" s="237"/>
      <c r="CL1166" s="237"/>
    </row>
    <row r="1167" spans="1:90" x14ac:dyDescent="0.4">
      <c r="A1167">
        <v>1135</v>
      </c>
      <c r="B1167" s="47">
        <f ca="1">IF(A1167&gt;$A$8,"",OFFSET(InputPriceData!B$15,$A1167+$A$11,0,1,1))</f>
        <v>43679</v>
      </c>
      <c r="C1167" s="3">
        <f ca="1">IF(A1167&gt;$A$8,"",OFFSET(InputPriceData!G$15,CalculationsAndCharts!$A1167+$A$11,IF($C$5,8,0),1,1))</f>
        <v>116749700</v>
      </c>
      <c r="D1167" s="4">
        <f ca="1">IF(A1167&gt;$A$8,"",OFFSET(InputPriceData!C$15,CalculationsAndCharts!$A1167+$A$11,IF($C$5,8,0),1,1))</f>
        <v>293.85000600000001</v>
      </c>
      <c r="E1167" s="4">
        <f ca="1">IF(A1167&gt;$A$8,"",OFFSET(InputPriceData!D$15,CalculationsAndCharts!$A1167+$A$11,IF($C$5,8,0),1,1))</f>
        <v>294.11999500000002</v>
      </c>
      <c r="F1167" s="4">
        <f ca="1">IF(A1167&gt;$A$8,"",OFFSET(InputPriceData!E$15,CalculationsAndCharts!$A1167+$A$11,IF($C$5,8,0),1,1))</f>
        <v>290.89999399999999</v>
      </c>
      <c r="G1167" s="4">
        <f ca="1">IF(A1167&gt;$A$8,"",OFFSET(InputPriceData!F$15,CalculationsAndCharts!$A1167+$A$11,IF($C$5,8,0),1,1))</f>
        <v>292.61999500000002</v>
      </c>
      <c r="H1167" s="282">
        <f t="shared" ca="1" si="262"/>
        <v>294.83999599999999</v>
      </c>
      <c r="I1167" s="292">
        <f t="shared" ca="1" si="263"/>
        <v>290.89999399999999</v>
      </c>
      <c r="J1167" s="50">
        <f t="shared" ca="1" si="264"/>
        <v>3.9400019999999927</v>
      </c>
      <c r="K1167" s="282"/>
      <c r="L1167" s="282"/>
      <c r="M1167" s="292">
        <f t="shared" ca="1" si="265"/>
        <v>5.0761530039982246</v>
      </c>
      <c r="N1167" s="291"/>
      <c r="P1167" s="292">
        <f t="shared" ca="1" si="266"/>
        <v>296.69041959060308</v>
      </c>
      <c r="Q1167" s="301">
        <f t="shared" ca="1" si="267"/>
        <v>301.76657259460131</v>
      </c>
      <c r="R1167" s="301">
        <f t="shared" ca="1" si="268"/>
        <v>291.61426658660486</v>
      </c>
      <c r="S1167" s="50"/>
      <c r="T1167" s="292"/>
      <c r="U1167" s="265"/>
      <c r="V1167" s="292">
        <f t="shared" ca="1" si="269"/>
        <v>296.69041959060308</v>
      </c>
      <c r="W1167" s="241">
        <f t="shared" ca="1" si="270"/>
        <v>-4.0704245906030678</v>
      </c>
      <c r="X1167" s="351">
        <f t="shared" ca="1" si="271"/>
        <v>16.568356347786153</v>
      </c>
      <c r="Y1167" s="50">
        <f t="shared" ca="1" si="261"/>
        <v>1.9129338197036865</v>
      </c>
      <c r="Z1167" s="265">
        <f t="shared" ca="1" si="272"/>
        <v>294.53292881970373</v>
      </c>
      <c r="AA1167" s="265">
        <f t="shared" ca="1" si="273"/>
        <v>290.70706118029631</v>
      </c>
      <c r="AB1167" s="292"/>
      <c r="AC1167" s="37"/>
      <c r="AD1167" s="50"/>
      <c r="AE1167" s="228"/>
      <c r="AF1167" s="50"/>
      <c r="AG1167" s="50"/>
      <c r="AH1167" s="228"/>
      <c r="AI1167" s="50"/>
      <c r="AJ1167" s="50"/>
      <c r="AK1167" s="50"/>
      <c r="AL1167" s="68"/>
      <c r="AM1167" s="246"/>
      <c r="AN1167" s="241"/>
      <c r="AO1167" s="68"/>
      <c r="AP1167" s="68"/>
      <c r="AQ1167" s="241"/>
      <c r="AR1167" s="241"/>
      <c r="AS1167" s="228"/>
      <c r="AT1167" s="194"/>
      <c r="AU1167" s="37"/>
      <c r="AV1167" s="68"/>
      <c r="AW1167" s="228"/>
      <c r="AX1167" s="241"/>
      <c r="AY1167" s="38"/>
      <c r="AZ1167" s="38"/>
      <c r="BA1167" s="55"/>
      <c r="BB1167" s="55"/>
      <c r="BC1167" s="3" t="e">
        <f t="shared" ca="1" si="274"/>
        <v>#N/A</v>
      </c>
      <c r="BD1167" s="3">
        <f t="shared" ca="1" si="275"/>
        <v>116749700</v>
      </c>
      <c r="BE1167" s="132"/>
      <c r="BF1167" s="132"/>
      <c r="BG1167" s="125"/>
      <c r="BI1167" s="68"/>
      <c r="BZ1167" s="237"/>
      <c r="CD1167" s="237"/>
      <c r="CG1167" s="68"/>
      <c r="CH1167" s="237"/>
      <c r="CL1167" s="237"/>
    </row>
    <row r="1168" spans="1:90" x14ac:dyDescent="0.4">
      <c r="A1168">
        <v>1136</v>
      </c>
      <c r="B1168" s="47">
        <f ca="1">IF(A1168&gt;$A$8,"",OFFSET(InputPriceData!B$15,$A1168+$A$11,0,1,1))</f>
        <v>43678</v>
      </c>
      <c r="C1168" s="3">
        <f ca="1">IF(A1168&gt;$A$8,"",OFFSET(InputPriceData!G$15,CalculationsAndCharts!$A1168+$A$11,IF($C$5,8,0),1,1))</f>
        <v>142646600</v>
      </c>
      <c r="D1168" s="4">
        <f ca="1">IF(A1168&gt;$A$8,"",OFFSET(InputPriceData!C$15,CalculationsAndCharts!$A1168+$A$11,IF($C$5,8,0),1,1))</f>
        <v>297.60000600000001</v>
      </c>
      <c r="E1168" s="4">
        <f ca="1">IF(A1168&gt;$A$8,"",OFFSET(InputPriceData!D$15,CalculationsAndCharts!$A1168+$A$11,IF($C$5,8,0),1,1))</f>
        <v>300.86999500000002</v>
      </c>
      <c r="F1168" s="4">
        <f ca="1">IF(A1168&gt;$A$8,"",OFFSET(InputPriceData!E$15,CalculationsAndCharts!$A1168+$A$11,IF($C$5,8,0),1,1))</f>
        <v>293.959991</v>
      </c>
      <c r="G1168" s="4">
        <f ca="1">IF(A1168&gt;$A$8,"",OFFSET(InputPriceData!F$15,CalculationsAndCharts!$A1168+$A$11,IF($C$5,8,0),1,1))</f>
        <v>294.83999599999999</v>
      </c>
      <c r="H1168" s="282">
        <f t="shared" ca="1" si="262"/>
        <v>300.86999500000002</v>
      </c>
      <c r="I1168" s="292">
        <f t="shared" ca="1" si="263"/>
        <v>293.959991</v>
      </c>
      <c r="J1168" s="50">
        <f t="shared" ca="1" si="264"/>
        <v>6.9100040000000149</v>
      </c>
      <c r="K1168" s="282"/>
      <c r="L1168" s="282"/>
      <c r="M1168" s="292">
        <f t="shared" ca="1" si="265"/>
        <v>4.2918784449882903</v>
      </c>
      <c r="N1168" s="291"/>
      <c r="P1168" s="292">
        <f t="shared" ca="1" si="266"/>
        <v>298.99151778618602</v>
      </c>
      <c r="Q1168" s="301">
        <f t="shared" ca="1" si="267"/>
        <v>303.28339623117432</v>
      </c>
      <c r="R1168" s="301">
        <f t="shared" ca="1" si="268"/>
        <v>294.69963934119772</v>
      </c>
      <c r="S1168" s="50"/>
      <c r="T1168" s="292"/>
      <c r="U1168" s="265"/>
      <c r="V1168" s="292">
        <f t="shared" ca="1" si="269"/>
        <v>298.99151778618602</v>
      </c>
      <c r="W1168" s="241">
        <f t="shared" ca="1" si="270"/>
        <v>-4.1515217861860378</v>
      </c>
      <c r="X1168" s="351">
        <f t="shared" ca="1" si="271"/>
        <v>17.235133141177311</v>
      </c>
      <c r="Y1168" s="50">
        <f t="shared" ca="1" si="261"/>
        <v>1.6975598374696421</v>
      </c>
      <c r="Z1168" s="265">
        <f t="shared" ca="1" si="272"/>
        <v>296.53755583746965</v>
      </c>
      <c r="AA1168" s="265">
        <f t="shared" ca="1" si="273"/>
        <v>293.14243616253032</v>
      </c>
      <c r="AB1168" s="292"/>
      <c r="AC1168" s="37"/>
      <c r="AD1168" s="50"/>
      <c r="AE1168" s="228"/>
      <c r="AF1168" s="50"/>
      <c r="AG1168" s="50"/>
      <c r="AH1168" s="228"/>
      <c r="AI1168" s="50"/>
      <c r="AJ1168" s="50"/>
      <c r="AK1168" s="50"/>
      <c r="AL1168" s="68"/>
      <c r="AM1168" s="246"/>
      <c r="AN1168" s="241"/>
      <c r="AO1168" s="68"/>
      <c r="AP1168" s="68"/>
      <c r="AQ1168" s="241"/>
      <c r="AR1168" s="241"/>
      <c r="AS1168" s="228"/>
      <c r="AT1168" s="194"/>
      <c r="AU1168" s="37"/>
      <c r="AV1168" s="68"/>
      <c r="AW1168" s="228"/>
      <c r="AX1168" s="241"/>
      <c r="AY1168" s="38"/>
      <c r="AZ1168" s="38"/>
      <c r="BA1168" s="55"/>
      <c r="BB1168" s="55"/>
      <c r="BC1168" s="3" t="e">
        <f t="shared" ca="1" si="274"/>
        <v>#N/A</v>
      </c>
      <c r="BD1168" s="3">
        <f t="shared" ca="1" si="275"/>
        <v>142646600</v>
      </c>
      <c r="BE1168" s="132"/>
      <c r="BF1168" s="132"/>
      <c r="BG1168" s="125"/>
      <c r="BI1168" s="68"/>
      <c r="BZ1168" s="237"/>
      <c r="CD1168" s="237"/>
      <c r="CG1168" s="68"/>
      <c r="CH1168" s="237"/>
      <c r="CL1168" s="237"/>
    </row>
    <row r="1169" spans="1:90" x14ac:dyDescent="0.4">
      <c r="A1169">
        <v>1137</v>
      </c>
      <c r="B1169" s="47">
        <f ca="1">IF(A1169&gt;$A$8,"",OFFSET(InputPriceData!B$15,$A1169+$A$11,0,1,1))</f>
        <v>43677</v>
      </c>
      <c r="C1169" s="3">
        <f ca="1">IF(A1169&gt;$A$8,"",OFFSET(InputPriceData!G$15,CalculationsAndCharts!$A1169+$A$11,IF($C$5,8,0),1,1))</f>
        <v>104245200</v>
      </c>
      <c r="D1169" s="4">
        <f ca="1">IF(A1169&gt;$A$8,"",OFFSET(InputPriceData!C$15,CalculationsAndCharts!$A1169+$A$11,IF($C$5,8,0),1,1))</f>
        <v>300.98998999999998</v>
      </c>
      <c r="E1169" s="4">
        <f ca="1">IF(A1169&gt;$A$8,"",OFFSET(InputPriceData!D$15,CalculationsAndCharts!$A1169+$A$11,IF($C$5,8,0),1,1))</f>
        <v>301.20001200000002</v>
      </c>
      <c r="F1169" s="4">
        <f ca="1">IF(A1169&gt;$A$8,"",OFFSET(InputPriceData!E$15,CalculationsAndCharts!$A1169+$A$11,IF($C$5,8,0),1,1))</f>
        <v>295.20001200000002</v>
      </c>
      <c r="G1169" s="4">
        <f ca="1">IF(A1169&gt;$A$8,"",OFFSET(InputPriceData!F$15,CalculationsAndCharts!$A1169+$A$11,IF($C$5,8,0),1,1))</f>
        <v>297.42999300000002</v>
      </c>
      <c r="H1169" s="282">
        <f t="shared" ca="1" si="262"/>
        <v>301.20001200000002</v>
      </c>
      <c r="I1169" s="292">
        <f t="shared" ca="1" si="263"/>
        <v>295.20001200000002</v>
      </c>
      <c r="J1169" s="50">
        <f t="shared" ca="1" si="264"/>
        <v>6</v>
      </c>
      <c r="K1169" s="282"/>
      <c r="L1169" s="282"/>
      <c r="M1169" s="292">
        <f t="shared" ca="1" si="265"/>
        <v>2.6959855021331318</v>
      </c>
      <c r="N1169" s="291"/>
      <c r="P1169" s="292">
        <f t="shared" ca="1" si="266"/>
        <v>300.73441022628958</v>
      </c>
      <c r="Q1169" s="301">
        <f t="shared" ca="1" si="267"/>
        <v>303.4303957284227</v>
      </c>
      <c r="R1169" s="301">
        <f t="shared" ca="1" si="268"/>
        <v>298.03842472415647</v>
      </c>
      <c r="S1169" s="50"/>
      <c r="T1169" s="292"/>
      <c r="U1169" s="265"/>
      <c r="V1169" s="292">
        <f t="shared" ca="1" si="269"/>
        <v>300.73441022628958</v>
      </c>
      <c r="W1169" s="241">
        <f t="shared" ca="1" si="270"/>
        <v>-3.3044172262895586</v>
      </c>
      <c r="X1169" s="351">
        <f t="shared" ca="1" si="271"/>
        <v>10.919173205399179</v>
      </c>
      <c r="Y1169" s="50">
        <f t="shared" ca="1" si="261"/>
        <v>1.5582189195903473</v>
      </c>
      <c r="Z1169" s="265">
        <f t="shared" ca="1" si="272"/>
        <v>298.98821191959036</v>
      </c>
      <c r="AA1169" s="265">
        <f t="shared" ca="1" si="273"/>
        <v>295.87177408040969</v>
      </c>
      <c r="AB1169" s="292"/>
      <c r="AC1169" s="37"/>
      <c r="AD1169" s="50"/>
      <c r="AE1169" s="228"/>
      <c r="AF1169" s="50"/>
      <c r="AG1169" s="50"/>
      <c r="AH1169" s="228"/>
      <c r="AI1169" s="50"/>
      <c r="AJ1169" s="50"/>
      <c r="AK1169" s="50"/>
      <c r="AL1169" s="68"/>
      <c r="AM1169" s="246"/>
      <c r="AN1169" s="241"/>
      <c r="AO1169" s="68"/>
      <c r="AP1169" s="68"/>
      <c r="AQ1169" s="241"/>
      <c r="AR1169" s="241"/>
      <c r="AS1169" s="228"/>
      <c r="AT1169" s="194"/>
      <c r="AU1169" s="37"/>
      <c r="AV1169" s="68"/>
      <c r="AW1169" s="228"/>
      <c r="AX1169" s="241"/>
      <c r="AY1169" s="38"/>
      <c r="AZ1169" s="38"/>
      <c r="BA1169" s="55"/>
      <c r="BB1169" s="55"/>
      <c r="BC1169" s="3" t="e">
        <f t="shared" ca="1" si="274"/>
        <v>#N/A</v>
      </c>
      <c r="BD1169" s="3">
        <f t="shared" ca="1" si="275"/>
        <v>104245200</v>
      </c>
      <c r="BE1169" s="132"/>
      <c r="BF1169" s="132"/>
      <c r="BG1169" s="125"/>
      <c r="BI1169" s="68"/>
      <c r="BZ1169" s="237"/>
      <c r="CD1169" s="237"/>
      <c r="CG1169" s="68"/>
      <c r="CH1169" s="237"/>
      <c r="CL1169" s="237"/>
    </row>
    <row r="1170" spans="1:90" x14ac:dyDescent="0.4">
      <c r="A1170">
        <v>1138</v>
      </c>
      <c r="B1170" s="47">
        <f ca="1">IF(A1170&gt;$A$8,"",OFFSET(InputPriceData!B$15,$A1170+$A$11,0,1,1))</f>
        <v>43676</v>
      </c>
      <c r="C1170" s="3">
        <f ca="1">IF(A1170&gt;$A$8,"",OFFSET(InputPriceData!G$15,CalculationsAndCharts!$A1170+$A$11,IF($C$5,8,0),1,1))</f>
        <v>45849000</v>
      </c>
      <c r="D1170" s="4">
        <f ca="1">IF(A1170&gt;$A$8,"",OFFSET(InputPriceData!C$15,CalculationsAndCharts!$A1170+$A$11,IF($C$5,8,0),1,1))</f>
        <v>299.91000400000001</v>
      </c>
      <c r="E1170" s="4">
        <f ca="1">IF(A1170&gt;$A$8,"",OFFSET(InputPriceData!D$15,CalculationsAndCharts!$A1170+$A$11,IF($C$5,8,0),1,1))</f>
        <v>301.17001299999998</v>
      </c>
      <c r="F1170" s="4">
        <f ca="1">IF(A1170&gt;$A$8,"",OFFSET(InputPriceData!E$15,CalculationsAndCharts!$A1170+$A$11,IF($C$5,8,0),1,1))</f>
        <v>299.48998999999998</v>
      </c>
      <c r="G1170" s="4">
        <f ca="1">IF(A1170&gt;$A$8,"",OFFSET(InputPriceData!F$15,CalculationsAndCharts!$A1170+$A$11,IF($C$5,8,0),1,1))</f>
        <v>300.72000100000002</v>
      </c>
      <c r="H1170" s="282">
        <f t="shared" ca="1" si="262"/>
        <v>301.459991</v>
      </c>
      <c r="I1170" s="292">
        <f t="shared" ca="1" si="263"/>
        <v>299.48998999999998</v>
      </c>
      <c r="J1170" s="50">
        <f t="shared" ca="1" si="264"/>
        <v>1.9700010000000248</v>
      </c>
      <c r="K1170" s="282"/>
      <c r="L1170" s="282"/>
      <c r="M1170" s="292">
        <f t="shared" ca="1" si="265"/>
        <v>1.8999337431720273</v>
      </c>
      <c r="N1170" s="291"/>
      <c r="P1170" s="292">
        <f t="shared" ca="1" si="266"/>
        <v>301.42222603000675</v>
      </c>
      <c r="Q1170" s="301">
        <f t="shared" ca="1" si="267"/>
        <v>303.32215977317878</v>
      </c>
      <c r="R1170" s="301">
        <f t="shared" ca="1" si="268"/>
        <v>299.52229228683473</v>
      </c>
      <c r="S1170" s="50"/>
      <c r="T1170" s="292"/>
      <c r="U1170" s="265"/>
      <c r="V1170" s="292">
        <f t="shared" ca="1" si="269"/>
        <v>301.42222603000675</v>
      </c>
      <c r="W1170" s="241">
        <f t="shared" ca="1" si="270"/>
        <v>-0.70222503000672987</v>
      </c>
      <c r="X1170" s="351">
        <f t="shared" ca="1" si="271"/>
        <v>0.49311999276795265</v>
      </c>
      <c r="Y1170" s="50">
        <f t="shared" ca="1" si="261"/>
        <v>1.4431791348926353</v>
      </c>
      <c r="Z1170" s="265">
        <f t="shared" ca="1" si="272"/>
        <v>302.16318013489268</v>
      </c>
      <c r="AA1170" s="265">
        <f t="shared" ca="1" si="273"/>
        <v>299.27682186510737</v>
      </c>
      <c r="AB1170" s="292"/>
      <c r="AC1170" s="37"/>
      <c r="AD1170" s="50"/>
      <c r="AE1170" s="228"/>
      <c r="AF1170" s="50"/>
      <c r="AG1170" s="50"/>
      <c r="AH1170" s="228"/>
      <c r="AI1170" s="50"/>
      <c r="AJ1170" s="50"/>
      <c r="AK1170" s="50"/>
      <c r="AL1170" s="68"/>
      <c r="AM1170" s="246"/>
      <c r="AN1170" s="241"/>
      <c r="AO1170" s="68"/>
      <c r="AP1170" s="68"/>
      <c r="AQ1170" s="241"/>
      <c r="AR1170" s="241"/>
      <c r="AS1170" s="228"/>
      <c r="AT1170" s="194"/>
      <c r="AU1170" s="37"/>
      <c r="AV1170" s="68"/>
      <c r="AW1170" s="228"/>
      <c r="AX1170" s="241"/>
      <c r="AY1170" s="38"/>
      <c r="AZ1170" s="38"/>
      <c r="BA1170" s="55"/>
      <c r="BB1170" s="55"/>
      <c r="BC1170" s="3" t="e">
        <f t="shared" ca="1" si="274"/>
        <v>#N/A</v>
      </c>
      <c r="BD1170" s="3">
        <f t="shared" ca="1" si="275"/>
        <v>45849000</v>
      </c>
      <c r="BE1170" s="132"/>
      <c r="BF1170" s="132"/>
      <c r="BG1170" s="125"/>
      <c r="BI1170" s="68"/>
      <c r="BZ1170" s="237"/>
      <c r="CD1170" s="237"/>
      <c r="CG1170" s="68"/>
      <c r="CH1170" s="237"/>
      <c r="CL1170" s="237"/>
    </row>
    <row r="1171" spans="1:90" x14ac:dyDescent="0.4">
      <c r="A1171">
        <v>1139</v>
      </c>
      <c r="B1171" s="47">
        <f ca="1">IF(A1171&gt;$A$8,"",OFFSET(InputPriceData!B$15,$A1171+$A$11,0,1,1))</f>
        <v>43675</v>
      </c>
      <c r="C1171" s="3">
        <f ca="1">IF(A1171&gt;$A$8,"",OFFSET(InputPriceData!G$15,CalculationsAndCharts!$A1171+$A$11,IF($C$5,8,0),1,1))</f>
        <v>38126500</v>
      </c>
      <c r="D1171" s="4">
        <f ca="1">IF(A1171&gt;$A$8,"",OFFSET(InputPriceData!C$15,CalculationsAndCharts!$A1171+$A$11,IF($C$5,8,0),1,1))</f>
        <v>301.88000499999998</v>
      </c>
      <c r="E1171" s="4">
        <f ca="1">IF(A1171&gt;$A$8,"",OFFSET(InputPriceData!D$15,CalculationsAndCharts!$A1171+$A$11,IF($C$5,8,0),1,1))</f>
        <v>302.01001000000002</v>
      </c>
      <c r="F1171" s="4">
        <f ca="1">IF(A1171&gt;$A$8,"",OFFSET(InputPriceData!E$15,CalculationsAndCharts!$A1171+$A$11,IF($C$5,8,0),1,1))</f>
        <v>300.85000600000001</v>
      </c>
      <c r="G1171" s="4">
        <f ca="1">IF(A1171&gt;$A$8,"",OFFSET(InputPriceData!F$15,CalculationsAndCharts!$A1171+$A$11,IF($C$5,8,0),1,1))</f>
        <v>301.459991</v>
      </c>
      <c r="H1171" s="282">
        <f t="shared" ca="1" si="262"/>
        <v>302.01001000000002</v>
      </c>
      <c r="I1171" s="292">
        <f t="shared" ca="1" si="263"/>
        <v>300.85000600000001</v>
      </c>
      <c r="J1171" s="50">
        <f t="shared" ca="1" si="264"/>
        <v>1.1600040000000149</v>
      </c>
      <c r="K1171" s="282"/>
      <c r="L1171" s="282"/>
      <c r="M1171" s="292">
        <f t="shared" ca="1" si="265"/>
        <v>2.1199279023059314</v>
      </c>
      <c r="N1171" s="291"/>
      <c r="P1171" s="292">
        <f t="shared" ca="1" si="266"/>
        <v>301.20271880303181</v>
      </c>
      <c r="Q1171" s="301">
        <f t="shared" ca="1" si="267"/>
        <v>303.32264670533772</v>
      </c>
      <c r="R1171" s="301">
        <f t="shared" ca="1" si="268"/>
        <v>299.08279090072591</v>
      </c>
      <c r="S1171" s="50"/>
      <c r="T1171" s="292"/>
      <c r="U1171" s="265"/>
      <c r="V1171" s="292">
        <f t="shared" ca="1" si="269"/>
        <v>301.20271880303181</v>
      </c>
      <c r="W1171" s="241">
        <f t="shared" ca="1" si="270"/>
        <v>0.25727219696818793</v>
      </c>
      <c r="X1171" s="351">
        <f t="shared" ca="1" si="271"/>
        <v>6.6188983332838083E-2</v>
      </c>
      <c r="Y1171" s="50">
        <f t="shared" ca="1" si="261"/>
        <v>1.5335782635663249</v>
      </c>
      <c r="Z1171" s="265">
        <f t="shared" ca="1" si="272"/>
        <v>302.99356926356631</v>
      </c>
      <c r="AA1171" s="265">
        <f t="shared" ca="1" si="273"/>
        <v>299.92641273643369</v>
      </c>
      <c r="AB1171" s="292"/>
      <c r="AC1171" s="37"/>
      <c r="AD1171" s="50"/>
      <c r="AE1171" s="228"/>
      <c r="AF1171" s="50"/>
      <c r="AG1171" s="50"/>
      <c r="AH1171" s="228"/>
      <c r="AI1171" s="50"/>
      <c r="AJ1171" s="50"/>
      <c r="AK1171" s="50"/>
      <c r="AL1171" s="68"/>
      <c r="AM1171" s="246"/>
      <c r="AN1171" s="241"/>
      <c r="AO1171" s="68"/>
      <c r="AP1171" s="68"/>
      <c r="AQ1171" s="241"/>
      <c r="AR1171" s="241"/>
      <c r="AS1171" s="228"/>
      <c r="AT1171" s="194"/>
      <c r="AU1171" s="37"/>
      <c r="AV1171" s="68"/>
      <c r="AW1171" s="228"/>
      <c r="AX1171" s="241"/>
      <c r="AY1171" s="38"/>
      <c r="AZ1171" s="38"/>
      <c r="BA1171" s="55"/>
      <c r="BB1171" s="55"/>
      <c r="BC1171" s="3" t="e">
        <f t="shared" ca="1" si="274"/>
        <v>#N/A</v>
      </c>
      <c r="BD1171" s="3">
        <f t="shared" ca="1" si="275"/>
        <v>38126500</v>
      </c>
      <c r="BE1171" s="132"/>
      <c r="BF1171" s="132"/>
      <c r="BG1171" s="125"/>
      <c r="BI1171" s="68"/>
      <c r="BZ1171" s="237"/>
      <c r="CD1171" s="237"/>
      <c r="CG1171" s="68"/>
      <c r="CH1171" s="237"/>
      <c r="CL1171" s="237"/>
    </row>
    <row r="1172" spans="1:90" x14ac:dyDescent="0.4">
      <c r="A1172">
        <v>1140</v>
      </c>
      <c r="B1172" s="47">
        <f ca="1">IF(A1172&gt;$A$8,"",OFFSET(InputPriceData!B$15,$A1172+$A$11,0,1,1))</f>
        <v>43672</v>
      </c>
      <c r="C1172" s="3">
        <f ca="1">IF(A1172&gt;$A$8,"",OFFSET(InputPriceData!G$15,CalculationsAndCharts!$A1172+$A$11,IF($C$5,8,0),1,1))</f>
        <v>45084100</v>
      </c>
      <c r="D1172" s="4">
        <f ca="1">IF(A1172&gt;$A$8,"",OFFSET(InputPriceData!C$15,CalculationsAndCharts!$A1172+$A$11,IF($C$5,8,0),1,1))</f>
        <v>300.76001000000002</v>
      </c>
      <c r="E1172" s="4">
        <f ca="1">IF(A1172&gt;$A$8,"",OFFSET(InputPriceData!D$15,CalculationsAndCharts!$A1172+$A$11,IF($C$5,8,0),1,1))</f>
        <v>302.23001099999999</v>
      </c>
      <c r="F1172" s="4">
        <f ca="1">IF(A1172&gt;$A$8,"",OFFSET(InputPriceData!E$15,CalculationsAndCharts!$A1172+$A$11,IF($C$5,8,0),1,1))</f>
        <v>300.61999500000002</v>
      </c>
      <c r="G1172" s="4">
        <f ca="1">IF(A1172&gt;$A$8,"",OFFSET(InputPriceData!F$15,CalculationsAndCharts!$A1172+$A$11,IF($C$5,8,0),1,1))</f>
        <v>302.01001000000002</v>
      </c>
      <c r="H1172" s="282">
        <f t="shared" ca="1" si="262"/>
        <v>302.23001099999999</v>
      </c>
      <c r="I1172" s="292">
        <f t="shared" ca="1" si="263"/>
        <v>300</v>
      </c>
      <c r="J1172" s="50">
        <f t="shared" ca="1" si="264"/>
        <v>2.2300109999999904</v>
      </c>
      <c r="K1172" s="282"/>
      <c r="L1172" s="282"/>
      <c r="M1172" s="292">
        <f t="shared" ca="1" si="265"/>
        <v>2.3298892032747922</v>
      </c>
      <c r="N1172" s="291"/>
      <c r="P1172" s="292">
        <f t="shared" ca="1" si="266"/>
        <v>300.52555809604848</v>
      </c>
      <c r="Q1172" s="301">
        <f t="shared" ca="1" si="267"/>
        <v>302.85544729932326</v>
      </c>
      <c r="R1172" s="301">
        <f t="shared" ca="1" si="268"/>
        <v>298.19566889277371</v>
      </c>
      <c r="S1172" s="50"/>
      <c r="T1172" s="292"/>
      <c r="U1172" s="265"/>
      <c r="V1172" s="292">
        <f t="shared" ca="1" si="269"/>
        <v>300.52555809604848</v>
      </c>
      <c r="W1172" s="241">
        <f t="shared" ca="1" si="270"/>
        <v>1.4844519039515376</v>
      </c>
      <c r="X1172" s="351">
        <f t="shared" ca="1" si="271"/>
        <v>2.2035974551453448</v>
      </c>
      <c r="Y1172" s="50">
        <f t="shared" ca="1" si="261"/>
        <v>1.5353808241853384</v>
      </c>
      <c r="Z1172" s="265">
        <f t="shared" ca="1" si="272"/>
        <v>303.54539082418535</v>
      </c>
      <c r="AA1172" s="265">
        <f t="shared" ca="1" si="273"/>
        <v>300.4746291758147</v>
      </c>
      <c r="AB1172" s="292"/>
      <c r="AC1172" s="37"/>
      <c r="AD1172" s="50"/>
      <c r="AE1172" s="228"/>
      <c r="AF1172" s="50"/>
      <c r="AG1172" s="50"/>
      <c r="AH1172" s="228"/>
      <c r="AI1172" s="50"/>
      <c r="AJ1172" s="50"/>
      <c r="AK1172" s="50"/>
      <c r="AL1172" s="68"/>
      <c r="AM1172" s="246"/>
      <c r="AN1172" s="241"/>
      <c r="AO1172" s="68"/>
      <c r="AP1172" s="68"/>
      <c r="AQ1172" s="241"/>
      <c r="AR1172" s="241"/>
      <c r="AS1172" s="228"/>
      <c r="AT1172" s="194"/>
      <c r="AU1172" s="37"/>
      <c r="AV1172" s="68"/>
      <c r="AW1172" s="228"/>
      <c r="AX1172" s="241"/>
      <c r="AY1172" s="38"/>
      <c r="AZ1172" s="38"/>
      <c r="BA1172" s="55"/>
      <c r="BB1172" s="55"/>
      <c r="BC1172" s="3">
        <f t="shared" ca="1" si="274"/>
        <v>45084100</v>
      </c>
      <c r="BD1172" s="3" t="e">
        <f t="shared" ca="1" si="275"/>
        <v>#N/A</v>
      </c>
      <c r="BE1172" s="132"/>
      <c r="BF1172" s="132"/>
      <c r="BG1172" s="125"/>
      <c r="BI1172" s="68"/>
      <c r="BZ1172" s="237"/>
      <c r="CD1172" s="237"/>
      <c r="CG1172" s="68"/>
      <c r="CH1172" s="237"/>
      <c r="CL1172" s="237"/>
    </row>
    <row r="1173" spans="1:90" x14ac:dyDescent="0.4">
      <c r="A1173">
        <v>1141</v>
      </c>
      <c r="B1173" s="47">
        <f ca="1">IF(A1173&gt;$A$8,"",OFFSET(InputPriceData!B$15,$A1173+$A$11,0,1,1))</f>
        <v>43671</v>
      </c>
      <c r="C1173" s="3">
        <f ca="1">IF(A1173&gt;$A$8,"",OFFSET(InputPriceData!G$15,CalculationsAndCharts!$A1173+$A$11,IF($C$5,8,0),1,1))</f>
        <v>55394100</v>
      </c>
      <c r="D1173" s="4">
        <f ca="1">IF(A1173&gt;$A$8,"",OFFSET(InputPriceData!C$15,CalculationsAndCharts!$A1173+$A$11,IF($C$5,8,0),1,1))</f>
        <v>300.94000199999999</v>
      </c>
      <c r="E1173" s="4">
        <f ca="1">IF(A1173&gt;$A$8,"",OFFSET(InputPriceData!D$15,CalculationsAndCharts!$A1173+$A$11,IF($C$5,8,0),1,1))</f>
        <v>301</v>
      </c>
      <c r="F1173" s="4">
        <f ca="1">IF(A1173&gt;$A$8,"",OFFSET(InputPriceData!E$15,CalculationsAndCharts!$A1173+$A$11,IF($C$5,8,0),1,1))</f>
        <v>299.10998499999999</v>
      </c>
      <c r="G1173" s="4">
        <f ca="1">IF(A1173&gt;$A$8,"",OFFSET(InputPriceData!F$15,CalculationsAndCharts!$A1173+$A$11,IF($C$5,8,0),1,1))</f>
        <v>300</v>
      </c>
      <c r="H1173" s="282">
        <f t="shared" ca="1" si="262"/>
        <v>301.44000199999999</v>
      </c>
      <c r="I1173" s="292">
        <f t="shared" ca="1" si="263"/>
        <v>299.10998499999999</v>
      </c>
      <c r="J1173" s="50">
        <f t="shared" ca="1" si="264"/>
        <v>2.330016999999998</v>
      </c>
      <c r="K1173" s="282"/>
      <c r="L1173" s="282"/>
      <c r="M1173" s="292">
        <f t="shared" ca="1" si="265"/>
        <v>2.2879140462243157</v>
      </c>
      <c r="N1173" s="291"/>
      <c r="P1173" s="292">
        <f t="shared" ca="1" si="266"/>
        <v>299.98198734871198</v>
      </c>
      <c r="Q1173" s="301">
        <f t="shared" ca="1" si="267"/>
        <v>302.26990139493631</v>
      </c>
      <c r="R1173" s="301">
        <f t="shared" ca="1" si="268"/>
        <v>297.69407330248765</v>
      </c>
      <c r="S1173" s="50"/>
      <c r="T1173" s="292"/>
      <c r="U1173" s="265"/>
      <c r="V1173" s="292">
        <f t="shared" ca="1" si="269"/>
        <v>299.98198734871198</v>
      </c>
      <c r="W1173" s="241">
        <f t="shared" ca="1" si="270"/>
        <v>1.8012651288017878E-2</v>
      </c>
      <c r="X1173" s="351">
        <f t="shared" ca="1" si="271"/>
        <v>3.2445560642373211E-4</v>
      </c>
      <c r="Y1173" s="50">
        <f t="shared" ca="1" si="261"/>
        <v>1.5272683505257767</v>
      </c>
      <c r="Z1173" s="265">
        <f t="shared" ca="1" si="272"/>
        <v>301.52726835052579</v>
      </c>
      <c r="AA1173" s="265">
        <f t="shared" ca="1" si="273"/>
        <v>298.47273164947421</v>
      </c>
      <c r="AB1173" s="292"/>
      <c r="AC1173" s="37"/>
      <c r="AD1173" s="50"/>
      <c r="AE1173" s="228"/>
      <c r="AF1173" s="50"/>
      <c r="AG1173" s="50"/>
      <c r="AH1173" s="228"/>
      <c r="AI1173" s="50"/>
      <c r="AJ1173" s="50"/>
      <c r="AK1173" s="50"/>
      <c r="AL1173" s="68"/>
      <c r="AM1173" s="246"/>
      <c r="AN1173" s="241"/>
      <c r="AO1173" s="68"/>
      <c r="AP1173" s="68"/>
      <c r="AQ1173" s="241"/>
      <c r="AR1173" s="241"/>
      <c r="AS1173" s="228"/>
      <c r="AT1173" s="194"/>
      <c r="AU1173" s="37"/>
      <c r="AV1173" s="68"/>
      <c r="AW1173" s="228"/>
      <c r="AX1173" s="241"/>
      <c r="AY1173" s="38"/>
      <c r="AZ1173" s="38"/>
      <c r="BA1173" s="55"/>
      <c r="BB1173" s="55"/>
      <c r="BC1173" s="3" t="e">
        <f t="shared" ca="1" si="274"/>
        <v>#N/A</v>
      </c>
      <c r="BD1173" s="3">
        <f t="shared" ca="1" si="275"/>
        <v>55394100</v>
      </c>
      <c r="BE1173" s="132"/>
      <c r="BF1173" s="132"/>
      <c r="BG1173" s="125"/>
      <c r="BI1173" s="68"/>
      <c r="BZ1173" s="237"/>
      <c r="CD1173" s="237"/>
      <c r="CG1173" s="68"/>
      <c r="CH1173" s="237"/>
      <c r="CL1173" s="237"/>
    </row>
    <row r="1174" spans="1:90" x14ac:dyDescent="0.4">
      <c r="A1174">
        <v>1142</v>
      </c>
      <c r="B1174" s="47">
        <f ca="1">IF(A1174&gt;$A$8,"",OFFSET(InputPriceData!B$15,$A1174+$A$11,0,1,1))</f>
        <v>43670</v>
      </c>
      <c r="C1174" s="3">
        <f ca="1">IF(A1174&gt;$A$8,"",OFFSET(InputPriceData!G$15,CalculationsAndCharts!$A1174+$A$11,IF($C$5,8,0),1,1))</f>
        <v>47213200</v>
      </c>
      <c r="D1174" s="4">
        <f ca="1">IF(A1174&gt;$A$8,"",OFFSET(InputPriceData!C$15,CalculationsAndCharts!$A1174+$A$11,IF($C$5,8,0),1,1))</f>
        <v>299.19000199999999</v>
      </c>
      <c r="E1174" s="4">
        <f ca="1">IF(A1174&gt;$A$8,"",OFFSET(InputPriceData!D$15,CalculationsAndCharts!$A1174+$A$11,IF($C$5,8,0),1,1))</f>
        <v>301.44000199999999</v>
      </c>
      <c r="F1174" s="4">
        <f ca="1">IF(A1174&gt;$A$8,"",OFFSET(InputPriceData!E$15,CalculationsAndCharts!$A1174+$A$11,IF($C$5,8,0),1,1))</f>
        <v>299.08999599999999</v>
      </c>
      <c r="G1174" s="4">
        <f ca="1">IF(A1174&gt;$A$8,"",OFFSET(InputPriceData!F$15,CalculationsAndCharts!$A1174+$A$11,IF($C$5,8,0),1,1))</f>
        <v>301.44000199999999</v>
      </c>
      <c r="H1174" s="282">
        <f t="shared" ca="1" si="262"/>
        <v>301.44000199999999</v>
      </c>
      <c r="I1174" s="292">
        <f t="shared" ca="1" si="263"/>
        <v>299.08999599999999</v>
      </c>
      <c r="J1174" s="50">
        <f t="shared" ca="1" si="264"/>
        <v>2.3500060000000076</v>
      </c>
      <c r="K1174" s="282"/>
      <c r="L1174" s="282"/>
      <c r="M1174" s="292">
        <f t="shared" ca="1" si="265"/>
        <v>2.1916308509229814</v>
      </c>
      <c r="N1174" s="291"/>
      <c r="P1174" s="292">
        <f t="shared" ca="1" si="266"/>
        <v>299.4022917037633</v>
      </c>
      <c r="Q1174" s="301">
        <f t="shared" ca="1" si="267"/>
        <v>301.59392255468629</v>
      </c>
      <c r="R1174" s="301">
        <f t="shared" ca="1" si="268"/>
        <v>297.21066085284031</v>
      </c>
      <c r="S1174" s="50"/>
      <c r="T1174" s="292"/>
      <c r="U1174" s="265"/>
      <c r="V1174" s="292">
        <f t="shared" ca="1" si="269"/>
        <v>299.4022917037633</v>
      </c>
      <c r="W1174" s="241">
        <f t="shared" ca="1" si="270"/>
        <v>2.0377102962366962</v>
      </c>
      <c r="X1174" s="351">
        <f t="shared" ca="1" si="271"/>
        <v>4.1522632513890443</v>
      </c>
      <c r="Y1174" s="50">
        <f t="shared" ca="1" si="261"/>
        <v>1.6914650026615967</v>
      </c>
      <c r="Z1174" s="265">
        <f t="shared" ca="1" si="272"/>
        <v>303.13146700266157</v>
      </c>
      <c r="AA1174" s="265">
        <f t="shared" ca="1" si="273"/>
        <v>299.74853699733842</v>
      </c>
      <c r="AB1174" s="292"/>
      <c r="AC1174" s="37"/>
      <c r="AD1174" s="50"/>
      <c r="AE1174" s="228"/>
      <c r="AF1174" s="50"/>
      <c r="AG1174" s="50"/>
      <c r="AH1174" s="228"/>
      <c r="AI1174" s="50"/>
      <c r="AJ1174" s="50"/>
      <c r="AK1174" s="50"/>
      <c r="AL1174" s="68"/>
      <c r="AM1174" s="246"/>
      <c r="AN1174" s="241"/>
      <c r="AO1174" s="68"/>
      <c r="AP1174" s="68"/>
      <c r="AQ1174" s="241"/>
      <c r="AR1174" s="241"/>
      <c r="AS1174" s="228"/>
      <c r="AT1174" s="194"/>
      <c r="AU1174" s="37"/>
      <c r="AV1174" s="68"/>
      <c r="AW1174" s="228"/>
      <c r="AX1174" s="241"/>
      <c r="AY1174" s="38"/>
      <c r="AZ1174" s="38"/>
      <c r="BA1174" s="55"/>
      <c r="BB1174" s="55"/>
      <c r="BC1174" s="3">
        <f t="shared" ca="1" si="274"/>
        <v>47213200</v>
      </c>
      <c r="BD1174" s="3" t="e">
        <f t="shared" ca="1" si="275"/>
        <v>#N/A</v>
      </c>
      <c r="BE1174" s="132"/>
      <c r="BF1174" s="132"/>
      <c r="BG1174" s="125"/>
      <c r="BI1174" s="68"/>
      <c r="BZ1174" s="237"/>
      <c r="CD1174" s="237"/>
      <c r="CG1174" s="68"/>
      <c r="CH1174" s="237"/>
      <c r="CL1174" s="237"/>
    </row>
    <row r="1175" spans="1:90" x14ac:dyDescent="0.4">
      <c r="A1175">
        <v>1143</v>
      </c>
      <c r="B1175" s="47">
        <f ca="1">IF(A1175&gt;$A$8,"",OFFSET(InputPriceData!B$15,$A1175+$A$11,0,1,1))</f>
        <v>43669</v>
      </c>
      <c r="C1175" s="3">
        <f ca="1">IF(A1175&gt;$A$8,"",OFFSET(InputPriceData!G$15,CalculationsAndCharts!$A1175+$A$11,IF($C$5,8,0),1,1))</f>
        <v>44564500</v>
      </c>
      <c r="D1175" s="4">
        <f ca="1">IF(A1175&gt;$A$8,"",OFFSET(InputPriceData!C$15,CalculationsAndCharts!$A1175+$A$11,IF($C$5,8,0),1,1))</f>
        <v>299.14001500000001</v>
      </c>
      <c r="E1175" s="4">
        <f ca="1">IF(A1175&gt;$A$8,"",OFFSET(InputPriceData!D$15,CalculationsAndCharts!$A1175+$A$11,IF($C$5,8,0),1,1))</f>
        <v>300.02999899999998</v>
      </c>
      <c r="F1175" s="4">
        <f ca="1">IF(A1175&gt;$A$8,"",OFFSET(InputPriceData!E$15,CalculationsAndCharts!$A1175+$A$11,IF($C$5,8,0),1,1))</f>
        <v>298.22000100000002</v>
      </c>
      <c r="G1175" s="4">
        <f ca="1">IF(A1175&gt;$A$8,"",OFFSET(InputPriceData!F$15,CalculationsAndCharts!$A1175+$A$11,IF($C$5,8,0),1,1))</f>
        <v>300.02999899999998</v>
      </c>
      <c r="H1175" s="282">
        <f t="shared" ca="1" si="262"/>
        <v>300.02999899999998</v>
      </c>
      <c r="I1175" s="292">
        <f t="shared" ca="1" si="263"/>
        <v>297.89999399999999</v>
      </c>
      <c r="J1175" s="50">
        <f t="shared" ca="1" si="264"/>
        <v>2.1300049999999828</v>
      </c>
      <c r="K1175" s="282"/>
      <c r="L1175" s="282"/>
      <c r="M1175" s="292">
        <f t="shared" ca="1" si="265"/>
        <v>2.1095504598615826</v>
      </c>
      <c r="N1175" s="291"/>
      <c r="P1175" s="292">
        <f t="shared" ca="1" si="266"/>
        <v>298.65327199747082</v>
      </c>
      <c r="Q1175" s="301">
        <f t="shared" ca="1" si="267"/>
        <v>300.76282245733239</v>
      </c>
      <c r="R1175" s="301">
        <f t="shared" ca="1" si="268"/>
        <v>296.54372153760926</v>
      </c>
      <c r="S1175" s="50"/>
      <c r="T1175" s="292"/>
      <c r="U1175" s="265"/>
      <c r="V1175" s="292">
        <f t="shared" ca="1" si="269"/>
        <v>298.65327199747082</v>
      </c>
      <c r="W1175" s="241">
        <f t="shared" ca="1" si="270"/>
        <v>1.3767270025291509</v>
      </c>
      <c r="X1175" s="351">
        <f t="shared" ca="1" si="271"/>
        <v>1.8953772394929007</v>
      </c>
      <c r="Y1175" s="50">
        <f t="shared" ca="1" si="261"/>
        <v>1.8841622554080857</v>
      </c>
      <c r="Z1175" s="265">
        <f t="shared" ca="1" si="272"/>
        <v>301.91416125540809</v>
      </c>
      <c r="AA1175" s="265">
        <f t="shared" ca="1" si="273"/>
        <v>298.14583674459186</v>
      </c>
      <c r="AB1175" s="292"/>
      <c r="AC1175" s="37"/>
      <c r="AD1175" s="50"/>
      <c r="AE1175" s="228"/>
      <c r="AF1175" s="50"/>
      <c r="AG1175" s="50"/>
      <c r="AH1175" s="228"/>
      <c r="AI1175" s="50"/>
      <c r="AJ1175" s="50"/>
      <c r="AK1175" s="50"/>
      <c r="AL1175" s="68"/>
      <c r="AM1175" s="246"/>
      <c r="AN1175" s="241"/>
      <c r="AO1175" s="68"/>
      <c r="AP1175" s="68"/>
      <c r="AQ1175" s="241"/>
      <c r="AR1175" s="241"/>
      <c r="AS1175" s="228"/>
      <c r="AT1175" s="194"/>
      <c r="AU1175" s="37"/>
      <c r="AV1175" s="68"/>
      <c r="AW1175" s="228"/>
      <c r="AX1175" s="241"/>
      <c r="AY1175" s="38"/>
      <c r="AZ1175" s="38"/>
      <c r="BA1175" s="55"/>
      <c r="BB1175" s="55"/>
      <c r="BC1175" s="3">
        <f t="shared" ca="1" si="274"/>
        <v>44564500</v>
      </c>
      <c r="BD1175" s="3" t="e">
        <f t="shared" ca="1" si="275"/>
        <v>#N/A</v>
      </c>
      <c r="BE1175" s="132"/>
      <c r="BF1175" s="132"/>
      <c r="BG1175" s="125"/>
      <c r="BI1175" s="68"/>
      <c r="BZ1175" s="237"/>
      <c r="CD1175" s="237"/>
      <c r="CG1175" s="68"/>
      <c r="CH1175" s="237"/>
      <c r="CL1175" s="237"/>
    </row>
    <row r="1176" spans="1:90" x14ac:dyDescent="0.4">
      <c r="A1176">
        <v>1144</v>
      </c>
      <c r="B1176" s="47">
        <f ca="1">IF(A1176&gt;$A$8,"",OFFSET(InputPriceData!B$15,$A1176+$A$11,0,1,1))</f>
        <v>43668</v>
      </c>
      <c r="C1176" s="3">
        <f ca="1">IF(A1176&gt;$A$8,"",OFFSET(InputPriceData!G$15,CalculationsAndCharts!$A1176+$A$11,IF($C$5,8,0),1,1))</f>
        <v>43638100</v>
      </c>
      <c r="D1176" s="4">
        <f ca="1">IF(A1176&gt;$A$8,"",OFFSET(InputPriceData!C$15,CalculationsAndCharts!$A1176+$A$11,IF($C$5,8,0),1,1))</f>
        <v>297.60998499999999</v>
      </c>
      <c r="E1176" s="4">
        <f ca="1">IF(A1176&gt;$A$8,"",OFFSET(InputPriceData!D$15,CalculationsAndCharts!$A1176+$A$11,IF($C$5,8,0),1,1))</f>
        <v>298.5</v>
      </c>
      <c r="F1176" s="4">
        <f ca="1">IF(A1176&gt;$A$8,"",OFFSET(InputPriceData!E$15,CalculationsAndCharts!$A1176+$A$11,IF($C$5,8,0),1,1))</f>
        <v>297.040009</v>
      </c>
      <c r="G1176" s="4">
        <f ca="1">IF(A1176&gt;$A$8,"",OFFSET(InputPriceData!F$15,CalculationsAndCharts!$A1176+$A$11,IF($C$5,8,0),1,1))</f>
        <v>297.89999399999999</v>
      </c>
      <c r="H1176" s="282">
        <f t="shared" ca="1" si="262"/>
        <v>298.5</v>
      </c>
      <c r="I1176" s="292">
        <f t="shared" ca="1" si="263"/>
        <v>297.040009</v>
      </c>
      <c r="J1176" s="50">
        <f t="shared" ca="1" si="264"/>
        <v>1.4599910000000023</v>
      </c>
      <c r="K1176" s="282"/>
      <c r="L1176" s="282"/>
      <c r="M1176" s="292">
        <f t="shared" ca="1" si="265"/>
        <v>2.2191050772553673</v>
      </c>
      <c r="N1176" s="291"/>
      <c r="P1176" s="292">
        <f t="shared" ca="1" si="266"/>
        <v>298.62270714372784</v>
      </c>
      <c r="Q1176" s="301">
        <f t="shared" ca="1" si="267"/>
        <v>300.84181222098323</v>
      </c>
      <c r="R1176" s="301">
        <f t="shared" ca="1" si="268"/>
        <v>296.40360206647244</v>
      </c>
      <c r="S1176" s="50"/>
      <c r="T1176" s="292"/>
      <c r="U1176" s="265"/>
      <c r="V1176" s="292">
        <f t="shared" ca="1" si="269"/>
        <v>298.62270714372784</v>
      </c>
      <c r="W1176" s="241">
        <f t="shared" ca="1" si="270"/>
        <v>-0.72271314372784445</v>
      </c>
      <c r="X1176" s="351">
        <f t="shared" ca="1" si="271"/>
        <v>0.52231428811698399</v>
      </c>
      <c r="Y1176" s="50">
        <f t="shared" ca="1" si="261"/>
        <v>1.9125104128520798</v>
      </c>
      <c r="Z1176" s="265">
        <f t="shared" ca="1" si="272"/>
        <v>299.81250441285209</v>
      </c>
      <c r="AA1176" s="265">
        <f t="shared" ca="1" si="273"/>
        <v>295.98748358714789</v>
      </c>
      <c r="AB1176" s="292"/>
      <c r="AC1176" s="37"/>
      <c r="AD1176" s="50"/>
      <c r="AE1176" s="228"/>
      <c r="AF1176" s="50"/>
      <c r="AG1176" s="50"/>
      <c r="AH1176" s="228"/>
      <c r="AI1176" s="50"/>
      <c r="AJ1176" s="50"/>
      <c r="AK1176" s="50"/>
      <c r="AL1176" s="68"/>
      <c r="AM1176" s="246"/>
      <c r="AN1176" s="241"/>
      <c r="AO1176" s="68"/>
      <c r="AP1176" s="68"/>
      <c r="AQ1176" s="241"/>
      <c r="AR1176" s="241"/>
      <c r="AS1176" s="228"/>
      <c r="AT1176" s="194"/>
      <c r="AU1176" s="37"/>
      <c r="AV1176" s="68"/>
      <c r="AW1176" s="228"/>
      <c r="AX1176" s="241"/>
      <c r="AY1176" s="38"/>
      <c r="AZ1176" s="38"/>
      <c r="BA1176" s="55"/>
      <c r="BB1176" s="55"/>
      <c r="BC1176" s="3">
        <f t="shared" ca="1" si="274"/>
        <v>43638100</v>
      </c>
      <c r="BD1176" s="3" t="e">
        <f t="shared" ca="1" si="275"/>
        <v>#N/A</v>
      </c>
      <c r="BE1176" s="132"/>
      <c r="BF1176" s="132"/>
      <c r="BG1176" s="125"/>
      <c r="BI1176" s="68"/>
      <c r="BZ1176" s="237"/>
      <c r="CD1176" s="237"/>
      <c r="CG1176" s="68"/>
      <c r="CH1176" s="237"/>
      <c r="CL1176" s="237"/>
    </row>
    <row r="1177" spans="1:90" x14ac:dyDescent="0.4">
      <c r="A1177">
        <v>1145</v>
      </c>
      <c r="B1177" s="47">
        <f ca="1">IF(A1177&gt;$A$8,"",OFFSET(InputPriceData!B$15,$A1177+$A$11,0,1,1))</f>
        <v>43665</v>
      </c>
      <c r="C1177" s="3">
        <f ca="1">IF(A1177&gt;$A$8,"",OFFSET(InputPriceData!G$15,CalculationsAndCharts!$A1177+$A$11,IF($C$5,8,0),1,1))</f>
        <v>58678600</v>
      </c>
      <c r="D1177" s="4">
        <f ca="1">IF(A1177&gt;$A$8,"",OFFSET(InputPriceData!C$15,CalculationsAndCharts!$A1177+$A$11,IF($C$5,8,0),1,1))</f>
        <v>300.040009</v>
      </c>
      <c r="E1177" s="4">
        <f ca="1">IF(A1177&gt;$A$8,"",OFFSET(InputPriceData!D$15,CalculationsAndCharts!$A1177+$A$11,IF($C$5,8,0),1,1))</f>
        <v>300.07000699999998</v>
      </c>
      <c r="F1177" s="4">
        <f ca="1">IF(A1177&gt;$A$8,"",OFFSET(InputPriceData!E$15,CalculationsAndCharts!$A1177+$A$11,IF($C$5,8,0),1,1))</f>
        <v>296.98001099999999</v>
      </c>
      <c r="G1177" s="4">
        <f ca="1">IF(A1177&gt;$A$8,"",OFFSET(InputPriceData!F$15,CalculationsAndCharts!$A1177+$A$11,IF($C$5,8,0),1,1))</f>
        <v>297.17001299999998</v>
      </c>
      <c r="H1177" s="282">
        <f t="shared" ca="1" si="262"/>
        <v>300.07000699999998</v>
      </c>
      <c r="I1177" s="292">
        <f t="shared" ca="1" si="263"/>
        <v>296.98001099999999</v>
      </c>
      <c r="J1177" s="50">
        <f t="shared" ca="1" si="264"/>
        <v>3.0899959999999851</v>
      </c>
      <c r="K1177" s="282"/>
      <c r="L1177" s="282"/>
      <c r="M1177" s="292">
        <f t="shared" ca="1" si="265"/>
        <v>2.0987980477054951</v>
      </c>
      <c r="N1177" s="291"/>
      <c r="P1177" s="292">
        <f t="shared" ca="1" si="266"/>
        <v>299.32888733287291</v>
      </c>
      <c r="Q1177" s="301">
        <f t="shared" ca="1" si="267"/>
        <v>301.4276853805784</v>
      </c>
      <c r="R1177" s="301">
        <f t="shared" ca="1" si="268"/>
        <v>297.23008928516742</v>
      </c>
      <c r="S1177" s="50"/>
      <c r="T1177" s="292"/>
      <c r="U1177" s="265"/>
      <c r="V1177" s="292">
        <f t="shared" ca="1" si="269"/>
        <v>299.32888733287291</v>
      </c>
      <c r="W1177" s="241">
        <f t="shared" ca="1" si="270"/>
        <v>-2.1588743328729265</v>
      </c>
      <c r="X1177" s="351">
        <f t="shared" ca="1" si="271"/>
        <v>4.6607383851375239</v>
      </c>
      <c r="Y1177" s="50">
        <f t="shared" ca="1" si="261"/>
        <v>1.9328803800424772</v>
      </c>
      <c r="Z1177" s="265">
        <f t="shared" ca="1" si="272"/>
        <v>299.10289338004247</v>
      </c>
      <c r="AA1177" s="265">
        <f t="shared" ca="1" si="273"/>
        <v>295.23713261995749</v>
      </c>
      <c r="AB1177" s="292"/>
      <c r="AC1177" s="37"/>
      <c r="AD1177" s="50"/>
      <c r="AE1177" s="228"/>
      <c r="AF1177" s="50"/>
      <c r="AG1177" s="50"/>
      <c r="AH1177" s="228"/>
      <c r="AI1177" s="50"/>
      <c r="AJ1177" s="50"/>
      <c r="AK1177" s="50"/>
      <c r="AL1177" s="68"/>
      <c r="AM1177" s="246"/>
      <c r="AN1177" s="241"/>
      <c r="AO1177" s="68"/>
      <c r="AP1177" s="68"/>
      <c r="AQ1177" s="241"/>
      <c r="AR1177" s="241"/>
      <c r="AS1177" s="228"/>
      <c r="AT1177" s="194"/>
      <c r="AU1177" s="37"/>
      <c r="AV1177" s="68"/>
      <c r="AW1177" s="228"/>
      <c r="AX1177" s="241"/>
      <c r="AY1177" s="38"/>
      <c r="AZ1177" s="38"/>
      <c r="BA1177" s="55"/>
      <c r="BB1177" s="55"/>
      <c r="BC1177" s="3" t="e">
        <f t="shared" ca="1" si="274"/>
        <v>#N/A</v>
      </c>
      <c r="BD1177" s="3">
        <f t="shared" ca="1" si="275"/>
        <v>58678600</v>
      </c>
      <c r="BE1177" s="132"/>
      <c r="BF1177" s="132"/>
      <c r="BG1177" s="125"/>
      <c r="BI1177" s="68"/>
      <c r="BZ1177" s="237"/>
      <c r="CD1177" s="237"/>
      <c r="CG1177" s="68"/>
      <c r="CH1177" s="237"/>
      <c r="CL1177" s="237"/>
    </row>
    <row r="1178" spans="1:90" x14ac:dyDescent="0.4">
      <c r="A1178">
        <v>1146</v>
      </c>
      <c r="B1178" s="47">
        <f ca="1">IF(A1178&gt;$A$8,"",OFFSET(InputPriceData!B$15,$A1178+$A$11,0,1,1))</f>
        <v>43664</v>
      </c>
      <c r="C1178" s="3">
        <f ca="1">IF(A1178&gt;$A$8,"",OFFSET(InputPriceData!G$15,CalculationsAndCharts!$A1178+$A$11,IF($C$5,8,0),1,1))</f>
        <v>51392600</v>
      </c>
      <c r="D1178" s="4">
        <f ca="1">IF(A1178&gt;$A$8,"",OFFSET(InputPriceData!C$15,CalculationsAndCharts!$A1178+$A$11,IF($C$5,8,0),1,1))</f>
        <v>297.19000199999999</v>
      </c>
      <c r="E1178" s="4">
        <f ca="1">IF(A1178&gt;$A$8,"",OFFSET(InputPriceData!D$15,CalculationsAndCharts!$A1178+$A$11,IF($C$5,8,0),1,1))</f>
        <v>299.25</v>
      </c>
      <c r="F1178" s="4">
        <f ca="1">IF(A1178&gt;$A$8,"",OFFSET(InputPriceData!E$15,CalculationsAndCharts!$A1178+$A$11,IF($C$5,8,0),1,1))</f>
        <v>296.70001200000002</v>
      </c>
      <c r="G1178" s="4">
        <f ca="1">IF(A1178&gt;$A$8,"",OFFSET(InputPriceData!F$15,CalculationsAndCharts!$A1178+$A$11,IF($C$5,8,0),1,1))</f>
        <v>298.82998700000002</v>
      </c>
      <c r="H1178" s="282">
        <f t="shared" ca="1" si="262"/>
        <v>299.25</v>
      </c>
      <c r="I1178" s="292">
        <f t="shared" ca="1" si="263"/>
        <v>296.70001200000002</v>
      </c>
      <c r="J1178" s="50">
        <f t="shared" ca="1" si="264"/>
        <v>2.5499879999999848</v>
      </c>
      <c r="K1178" s="282"/>
      <c r="L1178" s="282"/>
      <c r="M1178" s="292">
        <f t="shared" ca="1" si="265"/>
        <v>1.6616843734472613</v>
      </c>
      <c r="N1178" s="291"/>
      <c r="P1178" s="292">
        <f t="shared" ca="1" si="266"/>
        <v>299.97758313628754</v>
      </c>
      <c r="Q1178" s="301">
        <f t="shared" ca="1" si="267"/>
        <v>301.63926750973479</v>
      </c>
      <c r="R1178" s="301">
        <f t="shared" ca="1" si="268"/>
        <v>298.31589876284028</v>
      </c>
      <c r="S1178" s="50"/>
      <c r="T1178" s="292"/>
      <c r="U1178" s="265"/>
      <c r="V1178" s="292">
        <f t="shared" ca="1" si="269"/>
        <v>299.97758313628754</v>
      </c>
      <c r="W1178" s="241">
        <f t="shared" ca="1" si="270"/>
        <v>-1.1475961362875182</v>
      </c>
      <c r="X1178" s="351">
        <f t="shared" ca="1" si="271"/>
        <v>1.3169768920220402</v>
      </c>
      <c r="Y1178" s="50">
        <f t="shared" ca="1" si="261"/>
        <v>1.9010338045630832</v>
      </c>
      <c r="Z1178" s="265">
        <f t="shared" ca="1" si="272"/>
        <v>300.73102080456312</v>
      </c>
      <c r="AA1178" s="265">
        <f t="shared" ca="1" si="273"/>
        <v>296.92895319543692</v>
      </c>
      <c r="AB1178" s="292"/>
      <c r="AC1178" s="37"/>
      <c r="AD1178" s="50"/>
      <c r="AE1178" s="228"/>
      <c r="AF1178" s="50"/>
      <c r="AG1178" s="50"/>
      <c r="AH1178" s="228"/>
      <c r="AI1178" s="50"/>
      <c r="AJ1178" s="50"/>
      <c r="AK1178" s="50"/>
      <c r="AL1178" s="68"/>
      <c r="AM1178" s="246"/>
      <c r="AN1178" s="241"/>
      <c r="AO1178" s="68"/>
      <c r="AP1178" s="68"/>
      <c r="AQ1178" s="241"/>
      <c r="AR1178" s="241"/>
      <c r="AS1178" s="228"/>
      <c r="AT1178" s="194"/>
      <c r="AU1178" s="37"/>
      <c r="AV1178" s="68"/>
      <c r="AW1178" s="228"/>
      <c r="AX1178" s="241"/>
      <c r="AY1178" s="38"/>
      <c r="AZ1178" s="38"/>
      <c r="BA1178" s="55"/>
      <c r="BB1178" s="55"/>
      <c r="BC1178" s="3">
        <f t="shared" ca="1" si="274"/>
        <v>51392600</v>
      </c>
      <c r="BD1178" s="3" t="e">
        <f t="shared" ca="1" si="275"/>
        <v>#N/A</v>
      </c>
      <c r="BE1178" s="132"/>
      <c r="BF1178" s="132"/>
      <c r="BG1178" s="125"/>
      <c r="BI1178" s="68"/>
      <c r="BZ1178" s="237"/>
      <c r="CD1178" s="237"/>
      <c r="CG1178" s="68"/>
      <c r="CH1178" s="237"/>
      <c r="CL1178" s="237"/>
    </row>
    <row r="1179" spans="1:90" x14ac:dyDescent="0.4">
      <c r="A1179">
        <v>1147</v>
      </c>
      <c r="B1179" s="47">
        <f ca="1">IF(A1179&gt;$A$8,"",OFFSET(InputPriceData!B$15,$A1179+$A$11,0,1,1))</f>
        <v>43663</v>
      </c>
      <c r="C1179" s="3">
        <f ca="1">IF(A1179&gt;$A$8,"",OFFSET(InputPriceData!G$15,CalculationsAndCharts!$A1179+$A$11,IF($C$5,8,0),1,1))</f>
        <v>36036300</v>
      </c>
      <c r="D1179" s="4">
        <f ca="1">IF(A1179&gt;$A$8,"",OFFSET(InputPriceData!C$15,CalculationsAndCharts!$A1179+$A$11,IF($C$5,8,0),1,1))</f>
        <v>299.75</v>
      </c>
      <c r="E1179" s="4">
        <f ca="1">IF(A1179&gt;$A$8,"",OFFSET(InputPriceData!D$15,CalculationsAndCharts!$A1179+$A$11,IF($C$5,8,0),1,1))</f>
        <v>299.92999300000002</v>
      </c>
      <c r="F1179" s="4">
        <f ca="1">IF(A1179&gt;$A$8,"",OFFSET(InputPriceData!E$15,CalculationsAndCharts!$A1179+$A$11,IF($C$5,8,0),1,1))</f>
        <v>297.73998999999998</v>
      </c>
      <c r="G1179" s="4">
        <f ca="1">IF(A1179&gt;$A$8,"",OFFSET(InputPriceData!F$15,CalculationsAndCharts!$A1179+$A$11,IF($C$5,8,0),1,1))</f>
        <v>297.73998999999998</v>
      </c>
      <c r="H1179" s="282">
        <f t="shared" ca="1" si="262"/>
        <v>299.92999300000002</v>
      </c>
      <c r="I1179" s="292">
        <f t="shared" ca="1" si="263"/>
        <v>297.73998999999998</v>
      </c>
      <c r="J1179" s="50">
        <f t="shared" ca="1" si="264"/>
        <v>2.190003000000047</v>
      </c>
      <c r="K1179" s="282"/>
      <c r="L1179" s="282"/>
      <c r="M1179" s="292">
        <f t="shared" ca="1" si="265"/>
        <v>1.346765213514469</v>
      </c>
      <c r="N1179" s="291"/>
      <c r="P1179" s="292">
        <f t="shared" ca="1" si="266"/>
        <v>300.6035969848366</v>
      </c>
      <c r="Q1179" s="301">
        <f t="shared" ca="1" si="267"/>
        <v>301.95036219835106</v>
      </c>
      <c r="R1179" s="301">
        <f t="shared" ca="1" si="268"/>
        <v>299.25683177132214</v>
      </c>
      <c r="S1179" s="50"/>
      <c r="T1179" s="292"/>
      <c r="U1179" s="265"/>
      <c r="V1179" s="292">
        <f t="shared" ca="1" si="269"/>
        <v>300.6035969848366</v>
      </c>
      <c r="W1179" s="241">
        <f t="shared" ca="1" si="270"/>
        <v>-2.8636069848366219</v>
      </c>
      <c r="X1179" s="351">
        <f t="shared" ca="1" si="271"/>
        <v>8.2002449636050887</v>
      </c>
      <c r="Y1179" s="50">
        <f t="shared" ca="1" si="261"/>
        <v>1.8836872650804233</v>
      </c>
      <c r="Z1179" s="265">
        <f t="shared" ca="1" si="272"/>
        <v>299.6236772650804</v>
      </c>
      <c r="AA1179" s="265">
        <f t="shared" ca="1" si="273"/>
        <v>295.85630273491955</v>
      </c>
      <c r="AB1179" s="292"/>
      <c r="AC1179" s="37"/>
      <c r="AD1179" s="50"/>
      <c r="AE1179" s="228"/>
      <c r="AF1179" s="50"/>
      <c r="AG1179" s="50"/>
      <c r="AH1179" s="228"/>
      <c r="AI1179" s="50"/>
      <c r="AJ1179" s="50"/>
      <c r="AK1179" s="50"/>
      <c r="AL1179" s="68"/>
      <c r="AM1179" s="246"/>
      <c r="AN1179" s="241"/>
      <c r="AO1179" s="68"/>
      <c r="AP1179" s="68"/>
      <c r="AQ1179" s="241"/>
      <c r="AR1179" s="241"/>
      <c r="AS1179" s="228"/>
      <c r="AT1179" s="194"/>
      <c r="AU1179" s="37"/>
      <c r="AV1179" s="68"/>
      <c r="AW1179" s="228"/>
      <c r="AX1179" s="241"/>
      <c r="AY1179" s="38"/>
      <c r="AZ1179" s="38"/>
      <c r="BA1179" s="55"/>
      <c r="BB1179" s="55"/>
      <c r="BC1179" s="3" t="e">
        <f t="shared" ca="1" si="274"/>
        <v>#N/A</v>
      </c>
      <c r="BD1179" s="3">
        <f t="shared" ca="1" si="275"/>
        <v>36036300</v>
      </c>
      <c r="BE1179" s="132"/>
      <c r="BF1179" s="132"/>
      <c r="BG1179" s="125"/>
      <c r="BI1179" s="68"/>
      <c r="BZ1179" s="237"/>
      <c r="CD1179" s="237"/>
      <c r="CG1179" s="68"/>
      <c r="CH1179" s="237"/>
      <c r="CL1179" s="237"/>
    </row>
    <row r="1180" spans="1:90" x14ac:dyDescent="0.4">
      <c r="A1180">
        <v>1148</v>
      </c>
      <c r="B1180" s="47">
        <f ca="1">IF(A1180&gt;$A$8,"",OFFSET(InputPriceData!B$15,$A1180+$A$11,0,1,1))</f>
        <v>43662</v>
      </c>
      <c r="C1180" s="3">
        <f ca="1">IF(A1180&gt;$A$8,"",OFFSET(InputPriceData!G$15,CalculationsAndCharts!$A1180+$A$11,IF($C$5,8,0),1,1))</f>
        <v>36650100</v>
      </c>
      <c r="D1180" s="4">
        <f ca="1">IF(A1180&gt;$A$8,"",OFFSET(InputPriceData!C$15,CalculationsAndCharts!$A1180+$A$11,IF($C$5,8,0),1,1))</f>
        <v>300.64999399999999</v>
      </c>
      <c r="E1180" s="4">
        <f ca="1">IF(A1180&gt;$A$8,"",OFFSET(InputPriceData!D$15,CalculationsAndCharts!$A1180+$A$11,IF($C$5,8,0),1,1))</f>
        <v>300.88000499999998</v>
      </c>
      <c r="F1180" s="4">
        <f ca="1">IF(A1180&gt;$A$8,"",OFFSET(InputPriceData!E$15,CalculationsAndCharts!$A1180+$A$11,IF($C$5,8,0),1,1))</f>
        <v>299.44000199999999</v>
      </c>
      <c r="G1180" s="4">
        <f ca="1">IF(A1180&gt;$A$8,"",OFFSET(InputPriceData!F$15,CalculationsAndCharts!$A1180+$A$11,IF($C$5,8,0),1,1))</f>
        <v>299.77999899999998</v>
      </c>
      <c r="H1180" s="282">
        <f t="shared" ca="1" si="262"/>
        <v>300.88000499999998</v>
      </c>
      <c r="I1180" s="292">
        <f t="shared" ca="1" si="263"/>
        <v>299.44000199999999</v>
      </c>
      <c r="J1180" s="50">
        <f t="shared" ca="1" si="264"/>
        <v>1.4400029999999902</v>
      </c>
      <c r="K1180" s="282"/>
      <c r="L1180" s="282"/>
      <c r="M1180" s="292">
        <f t="shared" ca="1" si="265"/>
        <v>1.257992052455869</v>
      </c>
      <c r="N1180" s="291"/>
      <c r="P1180" s="292">
        <f t="shared" ca="1" si="266"/>
        <v>301.05766067537832</v>
      </c>
      <c r="Q1180" s="301">
        <f t="shared" ca="1" si="267"/>
        <v>302.31565272783416</v>
      </c>
      <c r="R1180" s="301">
        <f t="shared" ca="1" si="268"/>
        <v>299.79966862292247</v>
      </c>
      <c r="S1180" s="50"/>
      <c r="T1180" s="292"/>
      <c r="U1180" s="265"/>
      <c r="V1180" s="292">
        <f t="shared" ca="1" si="269"/>
        <v>301.05766067537832</v>
      </c>
      <c r="W1180" s="241">
        <f t="shared" ca="1" si="270"/>
        <v>-1.2776616753783401</v>
      </c>
      <c r="X1180" s="351">
        <f t="shared" ca="1" si="271"/>
        <v>1.6324193567305869</v>
      </c>
      <c r="Y1180" s="50">
        <f t="shared" ca="1" si="261"/>
        <v>1.7750787206396215</v>
      </c>
      <c r="Z1180" s="265">
        <f t="shared" ca="1" si="272"/>
        <v>301.55507772063959</v>
      </c>
      <c r="AA1180" s="265">
        <f t="shared" ca="1" si="273"/>
        <v>298.00492027936036</v>
      </c>
      <c r="AB1180" s="292"/>
      <c r="AC1180" s="37"/>
      <c r="AD1180" s="50"/>
      <c r="AE1180" s="228"/>
      <c r="AF1180" s="50"/>
      <c r="AG1180" s="50"/>
      <c r="AH1180" s="228"/>
      <c r="AI1180" s="50"/>
      <c r="AJ1180" s="50"/>
      <c r="AK1180" s="50"/>
      <c r="AL1180" s="68"/>
      <c r="AM1180" s="246"/>
      <c r="AN1180" s="241"/>
      <c r="AO1180" s="68"/>
      <c r="AP1180" s="68"/>
      <c r="AQ1180" s="241"/>
      <c r="AR1180" s="241"/>
      <c r="AS1180" s="228"/>
      <c r="AT1180" s="194"/>
      <c r="AU1180" s="37"/>
      <c r="AV1180" s="68"/>
      <c r="AW1180" s="228"/>
      <c r="AX1180" s="241"/>
      <c r="AY1180" s="38"/>
      <c r="AZ1180" s="38"/>
      <c r="BA1180" s="55"/>
      <c r="BB1180" s="55"/>
      <c r="BC1180" s="3" t="e">
        <f t="shared" ca="1" si="274"/>
        <v>#N/A</v>
      </c>
      <c r="BD1180" s="3">
        <f t="shared" ca="1" si="275"/>
        <v>36650100</v>
      </c>
      <c r="BE1180" s="132"/>
      <c r="BF1180" s="132"/>
      <c r="BG1180" s="125"/>
      <c r="BI1180" s="68"/>
      <c r="BZ1180" s="237"/>
      <c r="CD1180" s="237"/>
      <c r="CG1180" s="68"/>
      <c r="CH1180" s="237"/>
      <c r="CL1180" s="237"/>
    </row>
    <row r="1181" spans="1:90" x14ac:dyDescent="0.4">
      <c r="A1181">
        <v>1149</v>
      </c>
      <c r="B1181" s="47">
        <f ca="1">IF(A1181&gt;$A$8,"",OFFSET(InputPriceData!B$15,$A1181+$A$11,0,1,1))</f>
        <v>43661</v>
      </c>
      <c r="C1181" s="3">
        <f ca="1">IF(A1181&gt;$A$8,"",OFFSET(InputPriceData!G$15,CalculationsAndCharts!$A1181+$A$11,IF($C$5,8,0),1,1))</f>
        <v>33900000</v>
      </c>
      <c r="D1181" s="4">
        <f ca="1">IF(A1181&gt;$A$8,"",OFFSET(InputPriceData!C$15,CalculationsAndCharts!$A1181+$A$11,IF($C$5,8,0),1,1))</f>
        <v>301.13000499999998</v>
      </c>
      <c r="E1181" s="4">
        <f ca="1">IF(A1181&gt;$A$8,"",OFFSET(InputPriceData!D$15,CalculationsAndCharts!$A1181+$A$11,IF($C$5,8,0),1,1))</f>
        <v>301.13000499999998</v>
      </c>
      <c r="F1181" s="4">
        <f ca="1">IF(A1181&gt;$A$8,"",OFFSET(InputPriceData!E$15,CalculationsAndCharts!$A1181+$A$11,IF($C$5,8,0),1,1))</f>
        <v>300.19000199999999</v>
      </c>
      <c r="G1181" s="4">
        <f ca="1">IF(A1181&gt;$A$8,"",OFFSET(InputPriceData!F$15,CalculationsAndCharts!$A1181+$A$11,IF($C$5,8,0),1,1))</f>
        <v>300.75</v>
      </c>
      <c r="H1181" s="282">
        <f t="shared" ca="1" si="262"/>
        <v>301.13000499999998</v>
      </c>
      <c r="I1181" s="292">
        <f t="shared" ca="1" si="263"/>
        <v>300.19000199999999</v>
      </c>
      <c r="J1181" s="50">
        <f t="shared" ca="1" si="264"/>
        <v>0.94000299999999015</v>
      </c>
      <c r="K1181" s="282"/>
      <c r="L1181" s="282"/>
      <c r="M1181" s="292">
        <f t="shared" ca="1" si="265"/>
        <v>1.4992422943082131</v>
      </c>
      <c r="N1181" s="291"/>
      <c r="P1181" s="292">
        <f t="shared" ca="1" si="266"/>
        <v>300.73358570012056</v>
      </c>
      <c r="Q1181" s="301">
        <f t="shared" ca="1" si="267"/>
        <v>302.23282799442876</v>
      </c>
      <c r="R1181" s="301">
        <f t="shared" ca="1" si="268"/>
        <v>299.23434340581235</v>
      </c>
      <c r="S1181" s="50"/>
      <c r="T1181" s="292"/>
      <c r="U1181" s="265"/>
      <c r="V1181" s="292">
        <f t="shared" ca="1" si="269"/>
        <v>300.73358570012056</v>
      </c>
      <c r="W1181" s="241">
        <f t="shared" ca="1" si="270"/>
        <v>1.6414299879443206E-2</v>
      </c>
      <c r="X1181" s="351">
        <f t="shared" ca="1" si="271"/>
        <v>2.6942924053228925E-4</v>
      </c>
      <c r="Y1181" s="50">
        <f t="shared" ca="1" si="261"/>
        <v>1.7992350237087142</v>
      </c>
      <c r="Z1181" s="265">
        <f t="shared" ca="1" si="272"/>
        <v>302.54923502370872</v>
      </c>
      <c r="AA1181" s="265">
        <f t="shared" ca="1" si="273"/>
        <v>298.95076497629128</v>
      </c>
      <c r="AB1181" s="292"/>
      <c r="AC1181" s="37"/>
      <c r="AD1181" s="50"/>
      <c r="AE1181" s="228"/>
      <c r="AF1181" s="50"/>
      <c r="AG1181" s="50"/>
      <c r="AH1181" s="228"/>
      <c r="AI1181" s="50"/>
      <c r="AJ1181" s="50"/>
      <c r="AK1181" s="50"/>
      <c r="AL1181" s="68"/>
      <c r="AM1181" s="246"/>
      <c r="AN1181" s="241"/>
      <c r="AO1181" s="68"/>
      <c r="AP1181" s="68"/>
      <c r="AQ1181" s="241"/>
      <c r="AR1181" s="241"/>
      <c r="AS1181" s="228"/>
      <c r="AT1181" s="194"/>
      <c r="AU1181" s="37"/>
      <c r="AV1181" s="68"/>
      <c r="AW1181" s="228"/>
      <c r="AX1181" s="241"/>
      <c r="AY1181" s="38"/>
      <c r="AZ1181" s="38"/>
      <c r="BA1181" s="55"/>
      <c r="BB1181" s="55"/>
      <c r="BC1181" s="3">
        <f t="shared" ca="1" si="274"/>
        <v>33900000</v>
      </c>
      <c r="BD1181" s="3" t="e">
        <f t="shared" ca="1" si="275"/>
        <v>#N/A</v>
      </c>
      <c r="BE1181" s="132"/>
      <c r="BF1181" s="132"/>
      <c r="BG1181" s="125"/>
      <c r="BI1181" s="68"/>
      <c r="BZ1181" s="237"/>
      <c r="CD1181" s="237"/>
      <c r="CG1181" s="68"/>
      <c r="CH1181" s="237"/>
      <c r="CL1181" s="237"/>
    </row>
    <row r="1182" spans="1:90" x14ac:dyDescent="0.4">
      <c r="A1182">
        <v>1150</v>
      </c>
      <c r="B1182" s="47">
        <f ca="1">IF(A1182&gt;$A$8,"",OFFSET(InputPriceData!B$15,$A1182+$A$11,0,1,1))</f>
        <v>43658</v>
      </c>
      <c r="C1182" s="3">
        <f ca="1">IF(A1182&gt;$A$8,"",OFFSET(InputPriceData!G$15,CalculationsAndCharts!$A1182+$A$11,IF($C$5,8,0),1,1))</f>
        <v>40326000</v>
      </c>
      <c r="D1182" s="4">
        <f ca="1">IF(A1182&gt;$A$8,"",OFFSET(InputPriceData!C$15,CalculationsAndCharts!$A1182+$A$11,IF($C$5,8,0),1,1))</f>
        <v>299.85000600000001</v>
      </c>
      <c r="E1182" s="4">
        <f ca="1">IF(A1182&gt;$A$8,"",OFFSET(InputPriceData!D$15,CalculationsAndCharts!$A1182+$A$11,IF($C$5,8,0),1,1))</f>
        <v>300.73001099999999</v>
      </c>
      <c r="F1182" s="4">
        <f ca="1">IF(A1182&gt;$A$8,"",OFFSET(InputPriceData!E$15,CalculationsAndCharts!$A1182+$A$11,IF($C$5,8,0),1,1))</f>
        <v>299.51001000000002</v>
      </c>
      <c r="G1182" s="4">
        <f ca="1">IF(A1182&gt;$A$8,"",OFFSET(InputPriceData!F$15,CalculationsAndCharts!$A1182+$A$11,IF($C$5,8,0),1,1))</f>
        <v>300.64999399999999</v>
      </c>
      <c r="H1182" s="282">
        <f t="shared" ca="1" si="262"/>
        <v>300.73001099999999</v>
      </c>
      <c r="I1182" s="292">
        <f t="shared" ca="1" si="263"/>
        <v>299.30999800000001</v>
      </c>
      <c r="J1182" s="50">
        <f t="shared" ca="1" si="264"/>
        <v>1.4200129999999831</v>
      </c>
      <c r="K1182" s="282"/>
      <c r="L1182" s="282"/>
      <c r="M1182" s="292">
        <f t="shared" ca="1" si="265"/>
        <v>1.8422917502414988</v>
      </c>
      <c r="N1182" s="291"/>
      <c r="P1182" s="292">
        <f t="shared" ca="1" si="266"/>
        <v>299.95404511291201</v>
      </c>
      <c r="Q1182" s="301">
        <f t="shared" ca="1" si="267"/>
        <v>301.7963368631535</v>
      </c>
      <c r="R1182" s="301">
        <f t="shared" ca="1" si="268"/>
        <v>298.11175336267053</v>
      </c>
      <c r="S1182" s="50"/>
      <c r="T1182" s="292"/>
      <c r="U1182" s="265"/>
      <c r="V1182" s="292">
        <f t="shared" ca="1" si="269"/>
        <v>299.95404511291201</v>
      </c>
      <c r="W1182" s="241">
        <f t="shared" ca="1" si="270"/>
        <v>0.69594888708797953</v>
      </c>
      <c r="X1182" s="351">
        <f t="shared" ca="1" si="271"/>
        <v>0.4843448534389973</v>
      </c>
      <c r="Y1182" s="50">
        <f t="shared" ca="1" si="261"/>
        <v>1.8345549507655587</v>
      </c>
      <c r="Z1182" s="265">
        <f t="shared" ca="1" si="272"/>
        <v>302.48454895076554</v>
      </c>
      <c r="AA1182" s="265">
        <f t="shared" ca="1" si="273"/>
        <v>298.81543904923444</v>
      </c>
      <c r="AB1182" s="292"/>
      <c r="AC1182" s="37"/>
      <c r="AD1182" s="50"/>
      <c r="AE1182" s="228"/>
      <c r="AF1182" s="50"/>
      <c r="AG1182" s="50"/>
      <c r="AH1182" s="228"/>
      <c r="AI1182" s="50"/>
      <c r="AJ1182" s="50"/>
      <c r="AK1182" s="50"/>
      <c r="AL1182" s="68"/>
      <c r="AM1182" s="246"/>
      <c r="AN1182" s="241"/>
      <c r="AO1182" s="68"/>
      <c r="AP1182" s="68"/>
      <c r="AQ1182" s="241"/>
      <c r="AR1182" s="241"/>
      <c r="AS1182" s="228"/>
      <c r="AT1182" s="194"/>
      <c r="AU1182" s="37"/>
      <c r="AV1182" s="68"/>
      <c r="AW1182" s="228"/>
      <c r="AX1182" s="241"/>
      <c r="AY1182" s="38"/>
      <c r="AZ1182" s="38"/>
      <c r="BA1182" s="55"/>
      <c r="BB1182" s="55"/>
      <c r="BC1182" s="3">
        <f t="shared" ca="1" si="274"/>
        <v>40326000</v>
      </c>
      <c r="BD1182" s="3" t="e">
        <f t="shared" ca="1" si="275"/>
        <v>#N/A</v>
      </c>
      <c r="BE1182" s="132"/>
      <c r="BF1182" s="132"/>
      <c r="BG1182" s="125"/>
      <c r="BI1182" s="68"/>
      <c r="BZ1182" s="237"/>
      <c r="CD1182" s="237"/>
      <c r="CG1182" s="68"/>
      <c r="CH1182" s="237"/>
      <c r="CL1182" s="237"/>
    </row>
    <row r="1183" spans="1:90" x14ac:dyDescent="0.4">
      <c r="A1183">
        <v>1151</v>
      </c>
      <c r="B1183" s="47">
        <f ca="1">IF(A1183&gt;$A$8,"",OFFSET(InputPriceData!B$15,$A1183+$A$11,0,1,1))</f>
        <v>43657</v>
      </c>
      <c r="C1183" s="3">
        <f ca="1">IF(A1183&gt;$A$8,"",OFFSET(InputPriceData!G$15,CalculationsAndCharts!$A1183+$A$11,IF($C$5,8,0),1,1))</f>
        <v>50826100</v>
      </c>
      <c r="D1183" s="4">
        <f ca="1">IF(A1183&gt;$A$8,"",OFFSET(InputPriceData!C$15,CalculationsAndCharts!$A1183+$A$11,IF($C$5,8,0),1,1))</f>
        <v>299.32000699999998</v>
      </c>
      <c r="E1183" s="4">
        <f ca="1">IF(A1183&gt;$A$8,"",OFFSET(InputPriceData!D$15,CalculationsAndCharts!$A1183+$A$11,IF($C$5,8,0),1,1))</f>
        <v>299.57998700000002</v>
      </c>
      <c r="F1183" s="4">
        <f ca="1">IF(A1183&gt;$A$8,"",OFFSET(InputPriceData!E$15,CalculationsAndCharts!$A1183+$A$11,IF($C$5,8,0),1,1))</f>
        <v>298.20001200000002</v>
      </c>
      <c r="G1183" s="4">
        <f ca="1">IF(A1183&gt;$A$8,"",OFFSET(InputPriceData!F$15,CalculationsAndCharts!$A1183+$A$11,IF($C$5,8,0),1,1))</f>
        <v>299.30999800000001</v>
      </c>
      <c r="H1183" s="282">
        <f t="shared" ca="1" si="262"/>
        <v>299.57998700000002</v>
      </c>
      <c r="I1183" s="292">
        <f t="shared" ca="1" si="263"/>
        <v>298.20001200000002</v>
      </c>
      <c r="J1183" s="50">
        <f t="shared" ca="1" si="264"/>
        <v>1.3799750000000017</v>
      </c>
      <c r="K1183" s="282"/>
      <c r="L1183" s="282"/>
      <c r="M1183" s="292">
        <f t="shared" ca="1" si="265"/>
        <v>2.186121864193086</v>
      </c>
      <c r="N1183" s="291"/>
      <c r="P1183" s="292">
        <f t="shared" ca="1" si="266"/>
        <v>299.18875712908141</v>
      </c>
      <c r="Q1183" s="301">
        <f t="shared" ca="1" si="267"/>
        <v>301.37487899327448</v>
      </c>
      <c r="R1183" s="301">
        <f t="shared" ca="1" si="268"/>
        <v>297.00263526488834</v>
      </c>
      <c r="S1183" s="50"/>
      <c r="T1183" s="292"/>
      <c r="U1183" s="265"/>
      <c r="V1183" s="292">
        <f t="shared" ca="1" si="269"/>
        <v>299.18875712908141</v>
      </c>
      <c r="W1183" s="241">
        <f t="shared" ca="1" si="270"/>
        <v>0.12124087091859792</v>
      </c>
      <c r="X1183" s="351">
        <f t="shared" ca="1" si="271"/>
        <v>1.4699348781100123E-2</v>
      </c>
      <c r="Y1183" s="50">
        <f t="shared" ca="1" si="261"/>
        <v>1.8314733435107271</v>
      </c>
      <c r="Z1183" s="265">
        <f t="shared" ca="1" si="272"/>
        <v>301.14147134351072</v>
      </c>
      <c r="AA1183" s="265">
        <f t="shared" ca="1" si="273"/>
        <v>297.4785246564893</v>
      </c>
      <c r="AB1183" s="292"/>
      <c r="AC1183" s="37"/>
      <c r="AD1183" s="50"/>
      <c r="AE1183" s="228"/>
      <c r="AF1183" s="50"/>
      <c r="AG1183" s="50"/>
      <c r="AH1183" s="228"/>
      <c r="AI1183" s="50"/>
      <c r="AJ1183" s="50"/>
      <c r="AK1183" s="50"/>
      <c r="AL1183" s="68"/>
      <c r="AM1183" s="246"/>
      <c r="AN1183" s="241"/>
      <c r="AO1183" s="68"/>
      <c r="AP1183" s="68"/>
      <c r="AQ1183" s="241"/>
      <c r="AR1183" s="241"/>
      <c r="AS1183" s="228"/>
      <c r="AT1183" s="194"/>
      <c r="AU1183" s="37"/>
      <c r="AV1183" s="68"/>
      <c r="AW1183" s="228"/>
      <c r="AX1183" s="241"/>
      <c r="AY1183" s="38"/>
      <c r="AZ1183" s="38"/>
      <c r="BA1183" s="55"/>
      <c r="BB1183" s="55"/>
      <c r="BC1183" s="3">
        <f t="shared" ca="1" si="274"/>
        <v>50826100</v>
      </c>
      <c r="BD1183" s="3" t="e">
        <f t="shared" ca="1" si="275"/>
        <v>#N/A</v>
      </c>
      <c r="BE1183" s="132"/>
      <c r="BF1183" s="132"/>
      <c r="BG1183" s="125"/>
      <c r="BI1183" s="68"/>
      <c r="BZ1183" s="237"/>
      <c r="CD1183" s="237"/>
      <c r="CG1183" s="68"/>
      <c r="CH1183" s="237"/>
      <c r="CL1183" s="237"/>
    </row>
    <row r="1184" spans="1:90" x14ac:dyDescent="0.4">
      <c r="A1184">
        <v>1152</v>
      </c>
      <c r="B1184" s="47">
        <f ca="1">IF(A1184&gt;$A$8,"",OFFSET(InputPriceData!B$15,$A1184+$A$11,0,1,1))</f>
        <v>43656</v>
      </c>
      <c r="C1184" s="3">
        <f ca="1">IF(A1184&gt;$A$8,"",OFFSET(InputPriceData!G$15,CalculationsAndCharts!$A1184+$A$11,IF($C$5,8,0),1,1))</f>
        <v>58448500</v>
      </c>
      <c r="D1184" s="4">
        <f ca="1">IF(A1184&gt;$A$8,"",OFFSET(InputPriceData!C$15,CalculationsAndCharts!$A1184+$A$11,IF($C$5,8,0),1,1))</f>
        <v>298.36999500000002</v>
      </c>
      <c r="E1184" s="4">
        <f ca="1">IF(A1184&gt;$A$8,"",OFFSET(InputPriceData!D$15,CalculationsAndCharts!$A1184+$A$11,IF($C$5,8,0),1,1))</f>
        <v>299.66000400000001</v>
      </c>
      <c r="F1184" s="4">
        <f ca="1">IF(A1184&gt;$A$8,"",OFFSET(InputPriceData!E$15,CalculationsAndCharts!$A1184+$A$11,IF($C$5,8,0),1,1))</f>
        <v>297.77999899999998</v>
      </c>
      <c r="G1184" s="4">
        <f ca="1">IF(A1184&gt;$A$8,"",OFFSET(InputPriceData!F$15,CalculationsAndCharts!$A1184+$A$11,IF($C$5,8,0),1,1))</f>
        <v>298.60998499999999</v>
      </c>
      <c r="H1184" s="282">
        <f t="shared" ca="1" si="262"/>
        <v>299.66000400000001</v>
      </c>
      <c r="I1184" s="292">
        <f t="shared" ca="1" si="263"/>
        <v>297.19000199999999</v>
      </c>
      <c r="J1184" s="50">
        <f t="shared" ca="1" si="264"/>
        <v>2.4700020000000222</v>
      </c>
      <c r="K1184" s="282"/>
      <c r="L1184" s="282"/>
      <c r="M1184" s="292">
        <f t="shared" ca="1" si="265"/>
        <v>2.3641167836092229</v>
      </c>
      <c r="N1184" s="291"/>
      <c r="P1184" s="292">
        <f t="shared" ca="1" si="266"/>
        <v>298.60057575504845</v>
      </c>
      <c r="Q1184" s="301">
        <f t="shared" ca="1" si="267"/>
        <v>300.96469253865769</v>
      </c>
      <c r="R1184" s="301">
        <f t="shared" ca="1" si="268"/>
        <v>296.23645897143922</v>
      </c>
      <c r="S1184" s="50"/>
      <c r="T1184" s="292"/>
      <c r="U1184" s="265"/>
      <c r="V1184" s="292">
        <f t="shared" ca="1" si="269"/>
        <v>298.60057575504845</v>
      </c>
      <c r="W1184" s="241">
        <f t="shared" ca="1" si="270"/>
        <v>9.4092449515414955E-3</v>
      </c>
      <c r="X1184" s="351">
        <f t="shared" ca="1" si="271"/>
        <v>8.8533890558109123E-5</v>
      </c>
      <c r="Y1184" s="50">
        <f t="shared" ca="1" si="261"/>
        <v>1.83660910167187</v>
      </c>
      <c r="Z1184" s="265">
        <f t="shared" ca="1" si="272"/>
        <v>300.44659410167185</v>
      </c>
      <c r="AA1184" s="265">
        <f t="shared" ca="1" si="273"/>
        <v>296.77337589832814</v>
      </c>
      <c r="AB1184" s="292"/>
      <c r="AC1184" s="37"/>
      <c r="AD1184" s="50"/>
      <c r="AE1184" s="228"/>
      <c r="AF1184" s="50"/>
      <c r="AG1184" s="50"/>
      <c r="AH1184" s="228"/>
      <c r="AI1184" s="50"/>
      <c r="AJ1184" s="50"/>
      <c r="AK1184" s="50"/>
      <c r="AL1184" s="68"/>
      <c r="AM1184" s="246"/>
      <c r="AN1184" s="241"/>
      <c r="AO1184" s="68"/>
      <c r="AP1184" s="68"/>
      <c r="AQ1184" s="241"/>
      <c r="AR1184" s="241"/>
      <c r="AS1184" s="228"/>
      <c r="AT1184" s="194"/>
      <c r="AU1184" s="37"/>
      <c r="AV1184" s="68"/>
      <c r="AW1184" s="228"/>
      <c r="AX1184" s="241"/>
      <c r="AY1184" s="38"/>
      <c r="AZ1184" s="38"/>
      <c r="BA1184" s="55"/>
      <c r="BB1184" s="55"/>
      <c r="BC1184" s="3">
        <f t="shared" ca="1" si="274"/>
        <v>58448500</v>
      </c>
      <c r="BD1184" s="3" t="e">
        <f t="shared" ca="1" si="275"/>
        <v>#N/A</v>
      </c>
      <c r="BE1184" s="132"/>
      <c r="BF1184" s="132"/>
      <c r="BG1184" s="125"/>
      <c r="BI1184" s="68"/>
      <c r="BZ1184" s="237"/>
      <c r="CD1184" s="237"/>
      <c r="CG1184" s="68"/>
      <c r="CH1184" s="237"/>
      <c r="CL1184" s="237"/>
    </row>
    <row r="1185" spans="1:90" x14ac:dyDescent="0.4">
      <c r="A1185">
        <v>1153</v>
      </c>
      <c r="B1185" s="47">
        <f ca="1">IF(A1185&gt;$A$8,"",OFFSET(InputPriceData!B$15,$A1185+$A$11,0,1,1))</f>
        <v>43655</v>
      </c>
      <c r="C1185" s="3">
        <f ca="1">IF(A1185&gt;$A$8,"",OFFSET(InputPriceData!G$15,CalculationsAndCharts!$A1185+$A$11,IF($C$5,8,0),1,1))</f>
        <v>41101300</v>
      </c>
      <c r="D1185" s="4">
        <f ca="1">IF(A1185&gt;$A$8,"",OFFSET(InputPriceData!C$15,CalculationsAndCharts!$A1185+$A$11,IF($C$5,8,0),1,1))</f>
        <v>295.540009</v>
      </c>
      <c r="E1185" s="4">
        <f ca="1">IF(A1185&gt;$A$8,"",OFFSET(InputPriceData!D$15,CalculationsAndCharts!$A1185+$A$11,IF($C$5,8,0),1,1))</f>
        <v>297.51998900000001</v>
      </c>
      <c r="F1185" s="4">
        <f ca="1">IF(A1185&gt;$A$8,"",OFFSET(InputPriceData!E$15,CalculationsAndCharts!$A1185+$A$11,IF($C$5,8,0),1,1))</f>
        <v>295.48001099999999</v>
      </c>
      <c r="G1185" s="4">
        <f ca="1">IF(A1185&gt;$A$8,"",OFFSET(InputPriceData!F$15,CalculationsAndCharts!$A1185+$A$11,IF($C$5,8,0),1,1))</f>
        <v>297.19000199999999</v>
      </c>
      <c r="H1185" s="282">
        <f t="shared" ca="1" si="262"/>
        <v>297.51998900000001</v>
      </c>
      <c r="I1185" s="292">
        <f t="shared" ca="1" si="263"/>
        <v>295.48001099999999</v>
      </c>
      <c r="J1185" s="50">
        <f t="shared" ca="1" si="264"/>
        <v>2.0399780000000192</v>
      </c>
      <c r="K1185" s="282"/>
      <c r="L1185" s="282"/>
      <c r="M1185" s="292">
        <f t="shared" ca="1" si="265"/>
        <v>2.4233240528754019</v>
      </c>
      <c r="N1185" s="291"/>
      <c r="P1185" s="292">
        <f t="shared" ca="1" si="266"/>
        <v>298.25525260909683</v>
      </c>
      <c r="Q1185" s="301">
        <f t="shared" ca="1" si="267"/>
        <v>300.67857666197222</v>
      </c>
      <c r="R1185" s="301">
        <f t="shared" ca="1" si="268"/>
        <v>295.83192855622144</v>
      </c>
      <c r="S1185" s="50"/>
      <c r="T1185" s="292"/>
      <c r="U1185" s="265"/>
      <c r="V1185" s="292">
        <f t="shared" ca="1" si="269"/>
        <v>298.25525260909683</v>
      </c>
      <c r="W1185" s="241">
        <f t="shared" ca="1" si="270"/>
        <v>-1.0652506090968359</v>
      </c>
      <c r="X1185" s="351">
        <f t="shared" ca="1" si="271"/>
        <v>1.1347588601811798</v>
      </c>
      <c r="Y1185" s="50">
        <f t="shared" ref="Y1185:Y1248" ca="1" si="276">IF($A1185&gt;$V$30,NA(),SQRT(SUM(OFFSET(X1185,0,0,$A$22,1))/$A$22))</f>
        <v>1.862774469681667</v>
      </c>
      <c r="Z1185" s="265">
        <f t="shared" ca="1" si="272"/>
        <v>299.05277646968165</v>
      </c>
      <c r="AA1185" s="265">
        <f t="shared" ca="1" si="273"/>
        <v>295.32722753031834</v>
      </c>
      <c r="AB1185" s="292"/>
      <c r="AC1185" s="37"/>
      <c r="AD1185" s="50"/>
      <c r="AE1185" s="228"/>
      <c r="AF1185" s="50"/>
      <c r="AG1185" s="50"/>
      <c r="AH1185" s="228"/>
      <c r="AI1185" s="50"/>
      <c r="AJ1185" s="50"/>
      <c r="AK1185" s="50"/>
      <c r="AL1185" s="68"/>
      <c r="AM1185" s="246"/>
      <c r="AN1185" s="241"/>
      <c r="AO1185" s="68"/>
      <c r="AP1185" s="68"/>
      <c r="AQ1185" s="241"/>
      <c r="AR1185" s="241"/>
      <c r="AS1185" s="228"/>
      <c r="AT1185" s="194"/>
      <c r="AU1185" s="37"/>
      <c r="AV1185" s="68"/>
      <c r="AW1185" s="228"/>
      <c r="AX1185" s="241"/>
      <c r="AY1185" s="38"/>
      <c r="AZ1185" s="38"/>
      <c r="BA1185" s="55"/>
      <c r="BB1185" s="55"/>
      <c r="BC1185" s="3">
        <f t="shared" ca="1" si="274"/>
        <v>41101300</v>
      </c>
      <c r="BD1185" s="3" t="e">
        <f t="shared" ca="1" si="275"/>
        <v>#N/A</v>
      </c>
      <c r="BE1185" s="132"/>
      <c r="BF1185" s="132"/>
      <c r="BG1185" s="125"/>
      <c r="BI1185" s="68"/>
      <c r="BZ1185" s="237"/>
      <c r="CD1185" s="237"/>
      <c r="CG1185" s="68"/>
      <c r="CH1185" s="237"/>
      <c r="CL1185" s="237"/>
    </row>
    <row r="1186" spans="1:90" x14ac:dyDescent="0.4">
      <c r="A1186">
        <v>1154</v>
      </c>
      <c r="B1186" s="47">
        <f ca="1">IF(A1186&gt;$A$8,"",OFFSET(InputPriceData!B$15,$A1186+$A$11,0,1,1))</f>
        <v>43654</v>
      </c>
      <c r="C1186" s="3">
        <f ca="1">IF(A1186&gt;$A$8,"",OFFSET(InputPriceData!G$15,CalculationsAndCharts!$A1186+$A$11,IF($C$5,8,0),1,1))</f>
        <v>45841800</v>
      </c>
      <c r="D1186" s="4">
        <f ca="1">IF(A1186&gt;$A$8,"",OFFSET(InputPriceData!C$15,CalculationsAndCharts!$A1186+$A$11,IF($C$5,8,0),1,1))</f>
        <v>297.01001000000002</v>
      </c>
      <c r="E1186" s="4">
        <f ca="1">IF(A1186&gt;$A$8,"",OFFSET(InputPriceData!D$15,CalculationsAndCharts!$A1186+$A$11,IF($C$5,8,0),1,1))</f>
        <v>298.26001000000002</v>
      </c>
      <c r="F1186" s="4">
        <f ca="1">IF(A1186&gt;$A$8,"",OFFSET(InputPriceData!E$15,CalculationsAndCharts!$A1186+$A$11,IF($C$5,8,0),1,1))</f>
        <v>296.22000100000002</v>
      </c>
      <c r="G1186" s="4">
        <f ca="1">IF(A1186&gt;$A$8,"",OFFSET(InputPriceData!F$15,CalculationsAndCharts!$A1186+$A$11,IF($C$5,8,0),1,1))</f>
        <v>296.82000699999998</v>
      </c>
      <c r="H1186" s="282">
        <f t="shared" ref="H1186:H1249" ca="1" si="277">IF($A1186&gt;$H$30,NA(),IF(G1187&gt;E1186,G1187,E1186))</f>
        <v>298.459991</v>
      </c>
      <c r="I1186" s="292">
        <f t="shared" ref="I1186:I1249" ca="1" si="278">IF($A1186&gt;$H$30,NA(),IF(G1187&lt;F1186,G1187,F1186))</f>
        <v>296.22000100000002</v>
      </c>
      <c r="J1186" s="50">
        <f t="shared" ref="J1186:J1249" ca="1" si="279">IF($A1186&gt;$H$30,NA(),H1186-I1186)</f>
        <v>2.2399899999999775</v>
      </c>
      <c r="K1186" s="282"/>
      <c r="L1186" s="282"/>
      <c r="M1186" s="292">
        <f t="shared" ref="M1186:M1249" ca="1" si="280">IF($A1186&gt;$H$30,NA(),IF($A1186&gt;$M$30,J1186,(1-$L$35)*J1186+(2*$L$35-$L$36)*J1187-($L$35+$L$37)*J1188+$L$36*M1187+$L$37*M1188))</f>
        <v>2.5521398906865223</v>
      </c>
      <c r="N1186" s="291"/>
      <c r="P1186" s="292">
        <f t="shared" ref="P1186:P1249" ca="1" si="281">IF($A1186&gt;$B$30,NA(),IF($A1186&gt;$P$30,G1186,(1-$O$35)*G1186+(2*$O$35-$O$36)*G1187-($O$35+$O$37)*G1188+$O$36*P1187+$O$37*P1188))</f>
        <v>298.11843951194697</v>
      </c>
      <c r="Q1186" s="301">
        <f t="shared" ref="Q1186:Q1249" ca="1" si="282">IF($A1186&gt;$M$30,NA(),$P1186+$M1186*$A$19)</f>
        <v>300.67057940263351</v>
      </c>
      <c r="R1186" s="301">
        <f t="shared" ref="R1186:R1249" ca="1" si="283">IF($A1186&gt;$M$30,NA(),$P1186-$M1186*$A$19)</f>
        <v>295.56629962126044</v>
      </c>
      <c r="S1186" s="50"/>
      <c r="T1186" s="292"/>
      <c r="U1186" s="265"/>
      <c r="V1186" s="292">
        <f t="shared" ref="V1186:V1249" ca="1" si="284">IF($A1186&gt;$B$30,NA(),IF($A1186&gt;$P$30,G1186,(1-$U$35)*G1186+(2*$U$35-$U$36)*G1187-($U$35+$U$37)*G1188+$U$36*V1187+$U$37*V1188))</f>
        <v>298.11843951194697</v>
      </c>
      <c r="W1186" s="241">
        <f t="shared" ref="W1186:W1249" ca="1" si="285">IF($A1186&gt;$V$30,NA(),(G1186-V1186))</f>
        <v>-1.2984325119469986</v>
      </c>
      <c r="X1186" s="351">
        <f t="shared" ref="X1186:X1249" ca="1" si="286">IF($A1186&gt;$V$30,NA(),W1186^2)</f>
        <v>1.6859269880809926</v>
      </c>
      <c r="Y1186" s="50">
        <f t="shared" ca="1" si="276"/>
        <v>2.0349860483957678</v>
      </c>
      <c r="Z1186" s="265">
        <f t="shared" ref="Z1186:Z1249" ca="1" si="287">IF($A1186&gt;$V$30,NA(),$G1186+$A$23*Y1186)</f>
        <v>298.85499304839573</v>
      </c>
      <c r="AA1186" s="265">
        <f t="shared" ref="AA1186:AA1249" ca="1" si="288">IF($A1186&gt;$V$30,NA(),$G1186-$A$23*Y1186)</f>
        <v>294.78502095160422</v>
      </c>
      <c r="AB1186" s="292"/>
      <c r="AC1186" s="37"/>
      <c r="AD1186" s="50"/>
      <c r="AE1186" s="228"/>
      <c r="AF1186" s="50"/>
      <c r="AG1186" s="50"/>
      <c r="AH1186" s="228"/>
      <c r="AI1186" s="50"/>
      <c r="AJ1186" s="50"/>
      <c r="AK1186" s="50"/>
      <c r="AL1186" s="68"/>
      <c r="AM1186" s="246"/>
      <c r="AN1186" s="241"/>
      <c r="AO1186" s="68"/>
      <c r="AP1186" s="68"/>
      <c r="AQ1186" s="241"/>
      <c r="AR1186" s="241"/>
      <c r="AS1186" s="228"/>
      <c r="AT1186" s="194"/>
      <c r="AU1186" s="37"/>
      <c r="AV1186" s="68"/>
      <c r="AW1186" s="228"/>
      <c r="AX1186" s="241"/>
      <c r="AY1186" s="38"/>
      <c r="AZ1186" s="38"/>
      <c r="BA1186" s="55"/>
      <c r="BB1186" s="55"/>
      <c r="BC1186" s="3" t="e">
        <f t="shared" ca="1" si="274"/>
        <v>#N/A</v>
      </c>
      <c r="BD1186" s="3">
        <f t="shared" ca="1" si="275"/>
        <v>45841800</v>
      </c>
      <c r="BE1186" s="132"/>
      <c r="BF1186" s="132"/>
      <c r="BG1186" s="125"/>
      <c r="BI1186" s="68"/>
      <c r="BZ1186" s="237"/>
      <c r="CD1186" s="237"/>
      <c r="CG1186" s="68"/>
      <c r="CH1186" s="237"/>
      <c r="CL1186" s="237"/>
    </row>
    <row r="1187" spans="1:90" x14ac:dyDescent="0.4">
      <c r="A1187">
        <v>1155</v>
      </c>
      <c r="B1187" s="47">
        <f ca="1">IF(A1187&gt;$A$8,"",OFFSET(InputPriceData!B$15,$A1187+$A$11,0,1,1))</f>
        <v>43651</v>
      </c>
      <c r="C1187" s="3">
        <f ca="1">IF(A1187&gt;$A$8,"",OFFSET(InputPriceData!G$15,CalculationsAndCharts!$A1187+$A$11,IF($C$5,8,0),1,1))</f>
        <v>51677300</v>
      </c>
      <c r="D1187" s="4">
        <f ca="1">IF(A1187&gt;$A$8,"",OFFSET(InputPriceData!C$15,CalculationsAndCharts!$A1187+$A$11,IF($C$5,8,0),1,1))</f>
        <v>297.44000199999999</v>
      </c>
      <c r="E1187" s="4">
        <f ca="1">IF(A1187&gt;$A$8,"",OFFSET(InputPriceData!D$15,CalculationsAndCharts!$A1187+$A$11,IF($C$5,8,0),1,1))</f>
        <v>298.64001500000001</v>
      </c>
      <c r="F1187" s="4">
        <f ca="1">IF(A1187&gt;$A$8,"",OFFSET(InputPriceData!E$15,CalculationsAndCharts!$A1187+$A$11,IF($C$5,8,0),1,1))</f>
        <v>296.01001000000002</v>
      </c>
      <c r="G1187" s="4">
        <f ca="1">IF(A1187&gt;$A$8,"",OFFSET(InputPriceData!F$15,CalculationsAndCharts!$A1187+$A$11,IF($C$5,8,0),1,1))</f>
        <v>298.459991</v>
      </c>
      <c r="H1187" s="282">
        <f t="shared" ca="1" si="277"/>
        <v>298.79998799999998</v>
      </c>
      <c r="I1187" s="292">
        <f t="shared" ca="1" si="278"/>
        <v>296.01001000000002</v>
      </c>
      <c r="J1187" s="50">
        <f t="shared" ca="1" si="279"/>
        <v>2.7899779999999623</v>
      </c>
      <c r="K1187" s="282"/>
      <c r="L1187" s="282"/>
      <c r="M1187" s="292">
        <f t="shared" ca="1" si="280"/>
        <v>2.5155921441978624</v>
      </c>
      <c r="N1187" s="291"/>
      <c r="P1187" s="292">
        <f t="shared" ca="1" si="281"/>
        <v>297.45190944959717</v>
      </c>
      <c r="Q1187" s="301">
        <f t="shared" ca="1" si="282"/>
        <v>299.96750159379502</v>
      </c>
      <c r="R1187" s="301">
        <f t="shared" ca="1" si="283"/>
        <v>294.93631730539931</v>
      </c>
      <c r="S1187" s="50"/>
      <c r="T1187" s="292"/>
      <c r="U1187" s="265"/>
      <c r="V1187" s="292">
        <f t="shared" ca="1" si="284"/>
        <v>297.45190944959717</v>
      </c>
      <c r="W1187" s="241">
        <f t="shared" ca="1" si="285"/>
        <v>1.0080815504028351</v>
      </c>
      <c r="X1187" s="351">
        <f t="shared" ca="1" si="286"/>
        <v>1.0162284122625838</v>
      </c>
      <c r="Y1187" s="50">
        <f t="shared" ca="1" si="276"/>
        <v>2.3472070364658864</v>
      </c>
      <c r="Z1187" s="265">
        <f t="shared" ca="1" si="287"/>
        <v>300.80719803646588</v>
      </c>
      <c r="AA1187" s="265">
        <f t="shared" ca="1" si="288"/>
        <v>296.11278396353413</v>
      </c>
      <c r="AB1187" s="292"/>
      <c r="AC1187" s="37"/>
      <c r="AD1187" s="50"/>
      <c r="AE1187" s="228"/>
      <c r="AF1187" s="50"/>
      <c r="AG1187" s="50"/>
      <c r="AH1187" s="228"/>
      <c r="AI1187" s="50"/>
      <c r="AJ1187" s="50"/>
      <c r="AK1187" s="50"/>
      <c r="AL1187" s="68"/>
      <c r="AM1187" s="246"/>
      <c r="AN1187" s="241"/>
      <c r="AO1187" s="68"/>
      <c r="AP1187" s="68"/>
      <c r="AQ1187" s="241"/>
      <c r="AR1187" s="241"/>
      <c r="AS1187" s="228"/>
      <c r="AT1187" s="194"/>
      <c r="AU1187" s="37"/>
      <c r="AV1187" s="68"/>
      <c r="AW1187" s="228"/>
      <c r="AX1187" s="241"/>
      <c r="AY1187" s="38"/>
      <c r="AZ1187" s="38"/>
      <c r="BA1187" s="55"/>
      <c r="BB1187" s="55"/>
      <c r="BC1187" s="3" t="e">
        <f t="shared" ca="1" si="274"/>
        <v>#N/A</v>
      </c>
      <c r="BD1187" s="3">
        <f t="shared" ca="1" si="275"/>
        <v>51677300</v>
      </c>
      <c r="BE1187" s="132"/>
      <c r="BF1187" s="132"/>
      <c r="BG1187" s="125"/>
      <c r="BI1187" s="68"/>
      <c r="BZ1187" s="237"/>
      <c r="CD1187" s="237"/>
      <c r="CG1187" s="68"/>
      <c r="CH1187" s="237"/>
      <c r="CL1187" s="237"/>
    </row>
    <row r="1188" spans="1:90" x14ac:dyDescent="0.4">
      <c r="A1188">
        <v>1156</v>
      </c>
      <c r="B1188" s="47">
        <f ca="1">IF(A1188&gt;$A$8,"",OFFSET(InputPriceData!B$15,$A1188+$A$11,0,1,1))</f>
        <v>43649</v>
      </c>
      <c r="C1188" s="3">
        <f ca="1">IF(A1188&gt;$A$8,"",OFFSET(InputPriceData!G$15,CalculationsAndCharts!$A1188+$A$11,IF($C$5,8,0),1,1))</f>
        <v>40898900</v>
      </c>
      <c r="D1188" s="4">
        <f ca="1">IF(A1188&gt;$A$8,"",OFFSET(InputPriceData!C$15,CalculationsAndCharts!$A1188+$A$11,IF($C$5,8,0),1,1))</f>
        <v>297.17999300000002</v>
      </c>
      <c r="E1188" s="4">
        <f ca="1">IF(A1188&gt;$A$8,"",OFFSET(InputPriceData!D$15,CalculationsAndCharts!$A1188+$A$11,IF($C$5,8,0),1,1))</f>
        <v>298.82000699999998</v>
      </c>
      <c r="F1188" s="4">
        <f ca="1">IF(A1188&gt;$A$8,"",OFFSET(InputPriceData!E$15,CalculationsAndCharts!$A1188+$A$11,IF($C$5,8,0),1,1))</f>
        <v>297.01998900000001</v>
      </c>
      <c r="G1188" s="4">
        <f ca="1">IF(A1188&gt;$A$8,"",OFFSET(InputPriceData!F$15,CalculationsAndCharts!$A1188+$A$11,IF($C$5,8,0),1,1))</f>
        <v>298.79998799999998</v>
      </c>
      <c r="H1188" s="282">
        <f t="shared" ca="1" si="277"/>
        <v>298.82000699999998</v>
      </c>
      <c r="I1188" s="292">
        <f t="shared" ca="1" si="278"/>
        <v>296.42999300000002</v>
      </c>
      <c r="J1188" s="50">
        <f t="shared" ca="1" si="279"/>
        <v>2.390013999999951</v>
      </c>
      <c r="K1188" s="282"/>
      <c r="L1188" s="282"/>
      <c r="M1188" s="292">
        <f t="shared" ca="1" si="280"/>
        <v>2.4211978890185581</v>
      </c>
      <c r="N1188" s="291"/>
      <c r="P1188" s="292">
        <f t="shared" ca="1" si="281"/>
        <v>295.94308948364272</v>
      </c>
      <c r="Q1188" s="301">
        <f t="shared" ca="1" si="282"/>
        <v>298.36428737266129</v>
      </c>
      <c r="R1188" s="301">
        <f t="shared" ca="1" si="283"/>
        <v>293.52189159462415</v>
      </c>
      <c r="S1188" s="50"/>
      <c r="T1188" s="292"/>
      <c r="U1188" s="265"/>
      <c r="V1188" s="292">
        <f t="shared" ca="1" si="284"/>
        <v>295.94308948364272</v>
      </c>
      <c r="W1188" s="241">
        <f t="shared" ca="1" si="285"/>
        <v>2.856898516357262</v>
      </c>
      <c r="X1188" s="351">
        <f t="shared" ca="1" si="286"/>
        <v>8.1618691327643251</v>
      </c>
      <c r="Y1188" s="50">
        <f t="shared" ca="1" si="276"/>
        <v>2.6166716567631316</v>
      </c>
      <c r="Z1188" s="265">
        <f t="shared" ca="1" si="287"/>
        <v>301.4166596567631</v>
      </c>
      <c r="AA1188" s="265">
        <f t="shared" ca="1" si="288"/>
        <v>296.18331634323687</v>
      </c>
      <c r="AB1188" s="292"/>
      <c r="AC1188" s="37"/>
      <c r="AD1188" s="50"/>
      <c r="AE1188" s="228"/>
      <c r="AF1188" s="50"/>
      <c r="AG1188" s="50"/>
      <c r="AH1188" s="228"/>
      <c r="AI1188" s="50"/>
      <c r="AJ1188" s="50"/>
      <c r="AK1188" s="50"/>
      <c r="AL1188" s="68"/>
      <c r="AM1188" s="246"/>
      <c r="AN1188" s="241"/>
      <c r="AO1188" s="68"/>
      <c r="AP1188" s="68"/>
      <c r="AQ1188" s="241"/>
      <c r="AR1188" s="241"/>
      <c r="AS1188" s="228"/>
      <c r="AT1188" s="194"/>
      <c r="AU1188" s="37"/>
      <c r="AV1188" s="68"/>
      <c r="AW1188" s="228"/>
      <c r="AX1188" s="241"/>
      <c r="AY1188" s="38"/>
      <c r="AZ1188" s="38"/>
      <c r="BA1188" s="55"/>
      <c r="BB1188" s="55"/>
      <c r="BC1188" s="3">
        <f t="shared" ca="1" si="274"/>
        <v>40898900</v>
      </c>
      <c r="BD1188" s="3" t="e">
        <f t="shared" ca="1" si="275"/>
        <v>#N/A</v>
      </c>
      <c r="BE1188" s="132"/>
      <c r="BF1188" s="132"/>
      <c r="BG1188" s="125"/>
      <c r="BI1188" s="68"/>
      <c r="BZ1188" s="237"/>
      <c r="CD1188" s="237"/>
      <c r="CG1188" s="68"/>
      <c r="CH1188" s="237"/>
      <c r="CL1188" s="237"/>
    </row>
    <row r="1189" spans="1:90" x14ac:dyDescent="0.4">
      <c r="A1189">
        <v>1157</v>
      </c>
      <c r="B1189" s="47">
        <f ca="1">IF(A1189&gt;$A$8,"",OFFSET(InputPriceData!B$15,$A1189+$A$11,0,1,1))</f>
        <v>43648</v>
      </c>
      <c r="C1189" s="3">
        <f ca="1">IF(A1189&gt;$A$8,"",OFFSET(InputPriceData!G$15,CalculationsAndCharts!$A1189+$A$11,IF($C$5,8,0),1,1))</f>
        <v>61504500</v>
      </c>
      <c r="D1189" s="4">
        <f ca="1">IF(A1189&gt;$A$8,"",OFFSET(InputPriceData!C$15,CalculationsAndCharts!$A1189+$A$11,IF($C$5,8,0),1,1))</f>
        <v>295.60998499999999</v>
      </c>
      <c r="E1189" s="4">
        <f ca="1">IF(A1189&gt;$A$8,"",OFFSET(InputPriceData!D$15,CalculationsAndCharts!$A1189+$A$11,IF($C$5,8,0),1,1))</f>
        <v>296.48998999999998</v>
      </c>
      <c r="F1189" s="4">
        <f ca="1">IF(A1189&gt;$A$8,"",OFFSET(InputPriceData!E$15,CalculationsAndCharts!$A1189+$A$11,IF($C$5,8,0),1,1))</f>
        <v>294.67999300000002</v>
      </c>
      <c r="G1189" s="4">
        <f ca="1">IF(A1189&gt;$A$8,"",OFFSET(InputPriceData!F$15,CalculationsAndCharts!$A1189+$A$11,IF($C$5,8,0),1,1))</f>
        <v>296.42999300000002</v>
      </c>
      <c r="H1189" s="282">
        <f t="shared" ca="1" si="277"/>
        <v>296.48998999999998</v>
      </c>
      <c r="I1189" s="292">
        <f t="shared" ca="1" si="278"/>
        <v>294.67999300000002</v>
      </c>
      <c r="J1189" s="50">
        <f t="shared" ca="1" si="279"/>
        <v>1.809996999999953</v>
      </c>
      <c r="K1189" s="282"/>
      <c r="L1189" s="282"/>
      <c r="M1189" s="292">
        <f t="shared" ca="1" si="280"/>
        <v>2.5386626772989107</v>
      </c>
      <c r="N1189" s="291"/>
      <c r="P1189" s="292">
        <f t="shared" ca="1" si="281"/>
        <v>294.42660350072583</v>
      </c>
      <c r="Q1189" s="301">
        <f t="shared" ca="1" si="282"/>
        <v>296.96526617802476</v>
      </c>
      <c r="R1189" s="301">
        <f t="shared" ca="1" si="283"/>
        <v>291.8879408234269</v>
      </c>
      <c r="S1189" s="50"/>
      <c r="T1189" s="292"/>
      <c r="U1189" s="265"/>
      <c r="V1189" s="292">
        <f t="shared" ca="1" si="284"/>
        <v>294.42660350072583</v>
      </c>
      <c r="W1189" s="241">
        <f t="shared" ca="1" si="285"/>
        <v>2.0033894992741921</v>
      </c>
      <c r="X1189" s="351">
        <f t="shared" ca="1" si="286"/>
        <v>4.0135694858020985</v>
      </c>
      <c r="Y1189" s="50">
        <f t="shared" ca="1" si="276"/>
        <v>2.8390143181199625</v>
      </c>
      <c r="Z1189" s="265">
        <f t="shared" ca="1" si="287"/>
        <v>299.26900731811998</v>
      </c>
      <c r="AA1189" s="265">
        <f t="shared" ca="1" si="288"/>
        <v>293.59097868188007</v>
      </c>
      <c r="AB1189" s="292"/>
      <c r="AC1189" s="37"/>
      <c r="AD1189" s="50"/>
      <c r="AE1189" s="228"/>
      <c r="AF1189" s="50"/>
      <c r="AG1189" s="50"/>
      <c r="AH1189" s="228"/>
      <c r="AI1189" s="50"/>
      <c r="AJ1189" s="50"/>
      <c r="AK1189" s="50"/>
      <c r="AL1189" s="68"/>
      <c r="AM1189" s="246"/>
      <c r="AN1189" s="241"/>
      <c r="AO1189" s="68"/>
      <c r="AP1189" s="68"/>
      <c r="AQ1189" s="241"/>
      <c r="AR1189" s="241"/>
      <c r="AS1189" s="228"/>
      <c r="AT1189" s="194"/>
      <c r="AU1189" s="37"/>
      <c r="AV1189" s="68"/>
      <c r="AW1189" s="228"/>
      <c r="AX1189" s="241"/>
      <c r="AY1189" s="38"/>
      <c r="AZ1189" s="38"/>
      <c r="BA1189" s="55"/>
      <c r="BB1189" s="55"/>
      <c r="BC1189" s="3">
        <f t="shared" ca="1" si="274"/>
        <v>61504500</v>
      </c>
      <c r="BD1189" s="3" t="e">
        <f t="shared" ca="1" si="275"/>
        <v>#N/A</v>
      </c>
      <c r="BE1189" s="132"/>
      <c r="BF1189" s="132"/>
      <c r="BG1189" s="125"/>
      <c r="BI1189" s="68"/>
      <c r="BZ1189" s="237"/>
      <c r="CD1189" s="237"/>
      <c r="CG1189" s="68"/>
      <c r="CH1189" s="237"/>
      <c r="CL1189" s="237"/>
    </row>
    <row r="1190" spans="1:90" x14ac:dyDescent="0.4">
      <c r="A1190">
        <v>1158</v>
      </c>
      <c r="B1190" s="47">
        <f ca="1">IF(A1190&gt;$A$8,"",OFFSET(InputPriceData!B$15,$A1190+$A$11,0,1,1))</f>
        <v>43647</v>
      </c>
      <c r="C1190" s="3">
        <f ca="1">IF(A1190&gt;$A$8,"",OFFSET(InputPriceData!G$15,CalculationsAndCharts!$A1190+$A$11,IF($C$5,8,0),1,1))</f>
        <v>78705600</v>
      </c>
      <c r="D1190" s="4">
        <f ca="1">IF(A1190&gt;$A$8,"",OFFSET(InputPriceData!C$15,CalculationsAndCharts!$A1190+$A$11,IF($C$5,8,0),1,1))</f>
        <v>296.67999300000002</v>
      </c>
      <c r="E1190" s="4">
        <f ca="1">IF(A1190&gt;$A$8,"",OFFSET(InputPriceData!D$15,CalculationsAndCharts!$A1190+$A$11,IF($C$5,8,0),1,1))</f>
        <v>296.92001299999998</v>
      </c>
      <c r="F1190" s="4">
        <f ca="1">IF(A1190&gt;$A$8,"",OFFSET(InputPriceData!E$15,CalculationsAndCharts!$A1190+$A$11,IF($C$5,8,0),1,1))</f>
        <v>294.32998700000002</v>
      </c>
      <c r="G1190" s="4">
        <f ca="1">IF(A1190&gt;$A$8,"",OFFSET(InputPriceData!F$15,CalculationsAndCharts!$A1190+$A$11,IF($C$5,8,0),1,1))</f>
        <v>295.66000400000001</v>
      </c>
      <c r="H1190" s="282">
        <f t="shared" ca="1" si="277"/>
        <v>296.92001299999998</v>
      </c>
      <c r="I1190" s="292">
        <f t="shared" ca="1" si="278"/>
        <v>293</v>
      </c>
      <c r="J1190" s="50">
        <f t="shared" ca="1" si="279"/>
        <v>3.9200129999999831</v>
      </c>
      <c r="K1190" s="282"/>
      <c r="L1190" s="282"/>
      <c r="M1190" s="292">
        <f t="shared" ca="1" si="280"/>
        <v>2.2870586931155268</v>
      </c>
      <c r="N1190" s="291"/>
      <c r="P1190" s="292">
        <f t="shared" ca="1" si="281"/>
        <v>293.23615468648217</v>
      </c>
      <c r="Q1190" s="301">
        <f t="shared" ca="1" si="282"/>
        <v>295.52321337959768</v>
      </c>
      <c r="R1190" s="301">
        <f t="shared" ca="1" si="283"/>
        <v>290.94909599336665</v>
      </c>
      <c r="S1190" s="50"/>
      <c r="T1190" s="292"/>
      <c r="U1190" s="265"/>
      <c r="V1190" s="292">
        <f t="shared" ca="1" si="284"/>
        <v>293.23615468648217</v>
      </c>
      <c r="W1190" s="241">
        <f t="shared" ca="1" si="285"/>
        <v>2.4238493135178487</v>
      </c>
      <c r="X1190" s="351">
        <f t="shared" ca="1" si="286"/>
        <v>5.8750454946409461</v>
      </c>
      <c r="Y1190" s="50">
        <f t="shared" ca="1" si="276"/>
        <v>3.0113968521289505</v>
      </c>
      <c r="Z1190" s="265">
        <f t="shared" ca="1" si="287"/>
        <v>298.67140085212895</v>
      </c>
      <c r="AA1190" s="265">
        <f t="shared" ca="1" si="288"/>
        <v>292.64860714787108</v>
      </c>
      <c r="AB1190" s="292"/>
      <c r="AC1190" s="37"/>
      <c r="AD1190" s="50"/>
      <c r="AE1190" s="228"/>
      <c r="AF1190" s="50"/>
      <c r="AG1190" s="50"/>
      <c r="AH1190" s="228"/>
      <c r="AI1190" s="50"/>
      <c r="AJ1190" s="50"/>
      <c r="AK1190" s="50"/>
      <c r="AL1190" s="68"/>
      <c r="AM1190" s="246"/>
      <c r="AN1190" s="241"/>
      <c r="AO1190" s="68"/>
      <c r="AP1190" s="68"/>
      <c r="AQ1190" s="241"/>
      <c r="AR1190" s="241"/>
      <c r="AS1190" s="228"/>
      <c r="AT1190" s="194"/>
      <c r="AU1190" s="37"/>
      <c r="AV1190" s="68"/>
      <c r="AW1190" s="228"/>
      <c r="AX1190" s="241"/>
      <c r="AY1190" s="38"/>
      <c r="AZ1190" s="38"/>
      <c r="BA1190" s="55"/>
      <c r="BB1190" s="55"/>
      <c r="BC1190" s="3">
        <f t="shared" ca="1" si="274"/>
        <v>78705600</v>
      </c>
      <c r="BD1190" s="3" t="e">
        <f t="shared" ca="1" si="275"/>
        <v>#N/A</v>
      </c>
      <c r="BE1190" s="132"/>
      <c r="BF1190" s="132"/>
      <c r="BG1190" s="125"/>
      <c r="BI1190" s="68"/>
      <c r="BZ1190" s="237"/>
      <c r="CD1190" s="237"/>
      <c r="CG1190" s="68"/>
      <c r="CH1190" s="237"/>
      <c r="CL1190" s="237"/>
    </row>
    <row r="1191" spans="1:90" x14ac:dyDescent="0.4">
      <c r="A1191">
        <v>1159</v>
      </c>
      <c r="B1191" s="47">
        <f ca="1">IF(A1191&gt;$A$8,"",OFFSET(InputPriceData!B$15,$A1191+$A$11,0,1,1))</f>
        <v>43644</v>
      </c>
      <c r="C1191" s="3">
        <f ca="1">IF(A1191&gt;$A$8,"",OFFSET(InputPriceData!G$15,CalculationsAndCharts!$A1191+$A$11,IF($C$5,8,0),1,1))</f>
        <v>59350900</v>
      </c>
      <c r="D1191" s="4">
        <f ca="1">IF(A1191&gt;$A$8,"",OFFSET(InputPriceData!C$15,CalculationsAndCharts!$A1191+$A$11,IF($C$5,8,0),1,1))</f>
        <v>292.57998700000002</v>
      </c>
      <c r="E1191" s="4">
        <f ca="1">IF(A1191&gt;$A$8,"",OFFSET(InputPriceData!D$15,CalculationsAndCharts!$A1191+$A$11,IF($C$5,8,0),1,1))</f>
        <v>293.54998799999998</v>
      </c>
      <c r="F1191" s="4">
        <f ca="1">IF(A1191&gt;$A$8,"",OFFSET(InputPriceData!E$15,CalculationsAndCharts!$A1191+$A$11,IF($C$5,8,0),1,1))</f>
        <v>292.01001000000002</v>
      </c>
      <c r="G1191" s="4">
        <f ca="1">IF(A1191&gt;$A$8,"",OFFSET(InputPriceData!F$15,CalculationsAndCharts!$A1191+$A$11,IF($C$5,8,0),1,1))</f>
        <v>293</v>
      </c>
      <c r="H1191" s="282">
        <f t="shared" ca="1" si="277"/>
        <v>293.54998799999998</v>
      </c>
      <c r="I1191" s="292">
        <f t="shared" ca="1" si="278"/>
        <v>291.5</v>
      </c>
      <c r="J1191" s="50">
        <f t="shared" ca="1" si="279"/>
        <v>2.0499879999999848</v>
      </c>
      <c r="K1191" s="282"/>
      <c r="L1191" s="282"/>
      <c r="M1191" s="292">
        <f t="shared" ca="1" si="280"/>
        <v>1.906227135345228</v>
      </c>
      <c r="N1191" s="291"/>
      <c r="P1191" s="292">
        <f t="shared" ca="1" si="281"/>
        <v>292.57948997729932</v>
      </c>
      <c r="Q1191" s="301">
        <f t="shared" ca="1" si="282"/>
        <v>294.48571711264452</v>
      </c>
      <c r="R1191" s="301">
        <f t="shared" ca="1" si="283"/>
        <v>290.67326284195411</v>
      </c>
      <c r="S1191" s="50"/>
      <c r="T1191" s="292"/>
      <c r="U1191" s="265"/>
      <c r="V1191" s="292">
        <f t="shared" ca="1" si="284"/>
        <v>292.57948997729932</v>
      </c>
      <c r="W1191" s="241">
        <f t="shared" ca="1" si="285"/>
        <v>0.42051002270068238</v>
      </c>
      <c r="X1191" s="351">
        <f t="shared" ca="1" si="286"/>
        <v>0.17682867919172843</v>
      </c>
      <c r="Y1191" s="50">
        <f t="shared" ca="1" si="276"/>
        <v>2.9766077595868117</v>
      </c>
      <c r="Z1191" s="265">
        <f t="shared" ca="1" si="287"/>
        <v>295.97660775958678</v>
      </c>
      <c r="AA1191" s="265">
        <f t="shared" ca="1" si="288"/>
        <v>290.02339224041322</v>
      </c>
      <c r="AB1191" s="292"/>
      <c r="AC1191" s="37"/>
      <c r="AD1191" s="50"/>
      <c r="AE1191" s="228"/>
      <c r="AF1191" s="50"/>
      <c r="AG1191" s="50"/>
      <c r="AH1191" s="228"/>
      <c r="AI1191" s="50"/>
      <c r="AJ1191" s="50"/>
      <c r="AK1191" s="50"/>
      <c r="AL1191" s="68"/>
      <c r="AM1191" s="246"/>
      <c r="AN1191" s="241"/>
      <c r="AO1191" s="68"/>
      <c r="AP1191" s="68"/>
      <c r="AQ1191" s="241"/>
      <c r="AR1191" s="241"/>
      <c r="AS1191" s="228"/>
      <c r="AT1191" s="194"/>
      <c r="AU1191" s="37"/>
      <c r="AV1191" s="68"/>
      <c r="AW1191" s="228"/>
      <c r="AX1191" s="241"/>
      <c r="AY1191" s="38"/>
      <c r="AZ1191" s="38"/>
      <c r="BA1191" s="55"/>
      <c r="BB1191" s="55"/>
      <c r="BC1191" s="3">
        <f t="shared" ca="1" si="274"/>
        <v>59350900</v>
      </c>
      <c r="BD1191" s="3" t="e">
        <f t="shared" ca="1" si="275"/>
        <v>#N/A</v>
      </c>
      <c r="BE1191" s="132"/>
      <c r="BF1191" s="132"/>
      <c r="BG1191" s="125"/>
      <c r="BI1191" s="68"/>
      <c r="BZ1191" s="237"/>
      <c r="CD1191" s="237"/>
      <c r="CG1191" s="68"/>
      <c r="CH1191" s="237"/>
      <c r="CL1191" s="237"/>
    </row>
    <row r="1192" spans="1:90" x14ac:dyDescent="0.4">
      <c r="A1192">
        <v>1160</v>
      </c>
      <c r="B1192" s="47">
        <f ca="1">IF(A1192&gt;$A$8,"",OFFSET(InputPriceData!B$15,$A1192+$A$11,0,1,1))</f>
        <v>43643</v>
      </c>
      <c r="C1192" s="3">
        <f ca="1">IF(A1192&gt;$A$8,"",OFFSET(InputPriceData!G$15,CalculationsAndCharts!$A1192+$A$11,IF($C$5,8,0),1,1))</f>
        <v>40355200</v>
      </c>
      <c r="D1192" s="4">
        <f ca="1">IF(A1192&gt;$A$8,"",OFFSET(InputPriceData!C$15,CalculationsAndCharts!$A1192+$A$11,IF($C$5,8,0),1,1))</f>
        <v>291.30999800000001</v>
      </c>
      <c r="E1192" s="4">
        <f ca="1">IF(A1192&gt;$A$8,"",OFFSET(InputPriceData!D$15,CalculationsAndCharts!$A1192+$A$11,IF($C$5,8,0),1,1))</f>
        <v>292.05999800000001</v>
      </c>
      <c r="F1192" s="4">
        <f ca="1">IF(A1192&gt;$A$8,"",OFFSET(InputPriceData!E$15,CalculationsAndCharts!$A1192+$A$11,IF($C$5,8,0),1,1))</f>
        <v>290.89001500000001</v>
      </c>
      <c r="G1192" s="4">
        <f ca="1">IF(A1192&gt;$A$8,"",OFFSET(InputPriceData!F$15,CalculationsAndCharts!$A1192+$A$11,IF($C$5,8,0),1,1))</f>
        <v>291.5</v>
      </c>
      <c r="H1192" s="282">
        <f t="shared" ca="1" si="277"/>
        <v>292.05999800000001</v>
      </c>
      <c r="I1192" s="292">
        <f t="shared" ca="1" si="278"/>
        <v>290.47000100000002</v>
      </c>
      <c r="J1192" s="50">
        <f t="shared" ca="1" si="279"/>
        <v>1.5899969999999826</v>
      </c>
      <c r="K1192" s="282"/>
      <c r="L1192" s="282"/>
      <c r="M1192" s="292">
        <f t="shared" ca="1" si="280"/>
        <v>2.0251091299720758</v>
      </c>
      <c r="N1192" s="291"/>
      <c r="P1192" s="292">
        <f t="shared" ca="1" si="281"/>
        <v>292.80640125534956</v>
      </c>
      <c r="Q1192" s="301">
        <f t="shared" ca="1" si="282"/>
        <v>294.83151038532162</v>
      </c>
      <c r="R1192" s="301">
        <f t="shared" ca="1" si="283"/>
        <v>290.78129212537749</v>
      </c>
      <c r="S1192" s="50"/>
      <c r="T1192" s="292"/>
      <c r="U1192" s="265"/>
      <c r="V1192" s="292">
        <f t="shared" ca="1" si="284"/>
        <v>292.80640125534956</v>
      </c>
      <c r="W1192" s="241">
        <f t="shared" ca="1" si="285"/>
        <v>-1.3064012553495559</v>
      </c>
      <c r="X1192" s="351">
        <f t="shared" ca="1" si="286"/>
        <v>1.7066842399788955</v>
      </c>
      <c r="Y1192" s="50">
        <f t="shared" ca="1" si="276"/>
        <v>3.0286484605287294</v>
      </c>
      <c r="Z1192" s="265">
        <f t="shared" ca="1" si="287"/>
        <v>294.52864846052876</v>
      </c>
      <c r="AA1192" s="265">
        <f t="shared" ca="1" si="288"/>
        <v>288.47135153947124</v>
      </c>
      <c r="AB1192" s="292"/>
      <c r="AC1192" s="37"/>
      <c r="AD1192" s="50"/>
      <c r="AE1192" s="228"/>
      <c r="AF1192" s="50"/>
      <c r="AG1192" s="50"/>
      <c r="AH1192" s="228"/>
      <c r="AI1192" s="50"/>
      <c r="AJ1192" s="50"/>
      <c r="AK1192" s="50"/>
      <c r="AL1192" s="68"/>
      <c r="AM1192" s="246"/>
      <c r="AN1192" s="241"/>
      <c r="AO1192" s="68"/>
      <c r="AP1192" s="68"/>
      <c r="AQ1192" s="241"/>
      <c r="AR1192" s="241"/>
      <c r="AS1192" s="228"/>
      <c r="AT1192" s="194"/>
      <c r="AU1192" s="37"/>
      <c r="AV1192" s="68"/>
      <c r="AW1192" s="228"/>
      <c r="AX1192" s="241"/>
      <c r="AY1192" s="38"/>
      <c r="AZ1192" s="38"/>
      <c r="BA1192" s="55"/>
      <c r="BB1192" s="55"/>
      <c r="BC1192" s="3">
        <f t="shared" ca="1" si="274"/>
        <v>40355200</v>
      </c>
      <c r="BD1192" s="3" t="e">
        <f t="shared" ca="1" si="275"/>
        <v>#N/A</v>
      </c>
      <c r="BE1192" s="132"/>
      <c r="BF1192" s="132"/>
      <c r="BG1192" s="125"/>
      <c r="BI1192" s="68"/>
      <c r="BZ1192" s="237"/>
      <c r="CD1192" s="237"/>
      <c r="CG1192" s="68"/>
      <c r="CH1192" s="237"/>
      <c r="CL1192" s="237"/>
    </row>
    <row r="1193" spans="1:90" x14ac:dyDescent="0.4">
      <c r="A1193">
        <v>1161</v>
      </c>
      <c r="B1193" s="47">
        <f ca="1">IF(A1193&gt;$A$8,"",OFFSET(InputPriceData!B$15,$A1193+$A$11,0,1,1))</f>
        <v>43642</v>
      </c>
      <c r="C1193" s="3">
        <f ca="1">IF(A1193&gt;$A$8,"",OFFSET(InputPriceData!G$15,CalculationsAndCharts!$A1193+$A$11,IF($C$5,8,0),1,1))</f>
        <v>51584900</v>
      </c>
      <c r="D1193" s="4">
        <f ca="1">IF(A1193&gt;$A$8,"",OFFSET(InputPriceData!C$15,CalculationsAndCharts!$A1193+$A$11,IF($C$5,8,0),1,1))</f>
        <v>291.75</v>
      </c>
      <c r="E1193" s="4">
        <f ca="1">IF(A1193&gt;$A$8,"",OFFSET(InputPriceData!D$15,CalculationsAndCharts!$A1193+$A$11,IF($C$5,8,0),1,1))</f>
        <v>292.30999800000001</v>
      </c>
      <c r="F1193" s="4">
        <f ca="1">IF(A1193&gt;$A$8,"",OFFSET(InputPriceData!E$15,CalculationsAndCharts!$A1193+$A$11,IF($C$5,8,0),1,1))</f>
        <v>290.35000600000001</v>
      </c>
      <c r="G1193" s="4">
        <f ca="1">IF(A1193&gt;$A$8,"",OFFSET(InputPriceData!F$15,CalculationsAndCharts!$A1193+$A$11,IF($C$5,8,0),1,1))</f>
        <v>290.47000100000002</v>
      </c>
      <c r="H1193" s="282">
        <f t="shared" ca="1" si="277"/>
        <v>292.30999800000001</v>
      </c>
      <c r="I1193" s="292">
        <f t="shared" ca="1" si="278"/>
        <v>290.35000600000001</v>
      </c>
      <c r="J1193" s="50">
        <f t="shared" ca="1" si="279"/>
        <v>1.9599919999999997</v>
      </c>
      <c r="K1193" s="282"/>
      <c r="L1193" s="282"/>
      <c r="M1193" s="292">
        <f t="shared" ca="1" si="280"/>
        <v>2.2076014216101085</v>
      </c>
      <c r="N1193" s="291"/>
      <c r="P1193" s="292">
        <f t="shared" ca="1" si="281"/>
        <v>293.7212206588099</v>
      </c>
      <c r="Q1193" s="301">
        <f t="shared" ca="1" si="282"/>
        <v>295.92882208041999</v>
      </c>
      <c r="R1193" s="301">
        <f t="shared" ca="1" si="283"/>
        <v>291.5136192371998</v>
      </c>
      <c r="S1193" s="50"/>
      <c r="T1193" s="292"/>
      <c r="U1193" s="265"/>
      <c r="V1193" s="292">
        <f t="shared" ca="1" si="284"/>
        <v>293.7212206588099</v>
      </c>
      <c r="W1193" s="241">
        <f t="shared" ca="1" si="285"/>
        <v>-3.2512196588098732</v>
      </c>
      <c r="X1193" s="351">
        <f t="shared" ca="1" si="286"/>
        <v>10.570429269831788</v>
      </c>
      <c r="Y1193" s="50">
        <f t="shared" ca="1" si="276"/>
        <v>3.0153566597645991</v>
      </c>
      <c r="Z1193" s="265">
        <f t="shared" ca="1" si="287"/>
        <v>293.48535765976465</v>
      </c>
      <c r="AA1193" s="265">
        <f t="shared" ca="1" si="288"/>
        <v>287.4546443402354</v>
      </c>
      <c r="AB1193" s="292"/>
      <c r="AC1193" s="37"/>
      <c r="AD1193" s="50"/>
      <c r="AE1193" s="228"/>
      <c r="AF1193" s="50"/>
      <c r="AG1193" s="50"/>
      <c r="AH1193" s="228"/>
      <c r="AI1193" s="50"/>
      <c r="AJ1193" s="50"/>
      <c r="AK1193" s="50"/>
      <c r="AL1193" s="68"/>
      <c r="AM1193" s="246"/>
      <c r="AN1193" s="241"/>
      <c r="AO1193" s="68"/>
      <c r="AP1193" s="68"/>
      <c r="AQ1193" s="241"/>
      <c r="AR1193" s="241"/>
      <c r="AS1193" s="228"/>
      <c r="AT1193" s="194"/>
      <c r="AU1193" s="37"/>
      <c r="AV1193" s="68"/>
      <c r="AW1193" s="228"/>
      <c r="AX1193" s="241"/>
      <c r="AY1193" s="38"/>
      <c r="AZ1193" s="38"/>
      <c r="BA1193" s="55"/>
      <c r="BB1193" s="55"/>
      <c r="BC1193" s="3" t="e">
        <f t="shared" ca="1" si="274"/>
        <v>#N/A</v>
      </c>
      <c r="BD1193" s="3">
        <f t="shared" ca="1" si="275"/>
        <v>51584900</v>
      </c>
      <c r="BE1193" s="132"/>
      <c r="BF1193" s="132"/>
      <c r="BG1193" s="125"/>
      <c r="BI1193" s="68"/>
      <c r="BZ1193" s="237"/>
      <c r="CD1193" s="237"/>
      <c r="CG1193" s="68"/>
      <c r="CH1193" s="237"/>
      <c r="CL1193" s="237"/>
    </row>
    <row r="1194" spans="1:90" x14ac:dyDescent="0.4">
      <c r="A1194">
        <v>1162</v>
      </c>
      <c r="B1194" s="47">
        <f ca="1">IF(A1194&gt;$A$8,"",OFFSET(InputPriceData!B$15,$A1194+$A$11,0,1,1))</f>
        <v>43641</v>
      </c>
      <c r="C1194" s="3">
        <f ca="1">IF(A1194&gt;$A$8,"",OFFSET(InputPriceData!G$15,CalculationsAndCharts!$A1194+$A$11,IF($C$5,8,0),1,1))</f>
        <v>82028700</v>
      </c>
      <c r="D1194" s="4">
        <f ca="1">IF(A1194&gt;$A$8,"",OFFSET(InputPriceData!C$15,CalculationsAndCharts!$A1194+$A$11,IF($C$5,8,0),1,1))</f>
        <v>293.70001200000002</v>
      </c>
      <c r="E1194" s="4">
        <f ca="1">IF(A1194&gt;$A$8,"",OFFSET(InputPriceData!D$15,CalculationsAndCharts!$A1194+$A$11,IF($C$5,8,0),1,1))</f>
        <v>293.73001099999999</v>
      </c>
      <c r="F1194" s="4">
        <f ca="1">IF(A1194&gt;$A$8,"",OFFSET(InputPriceData!E$15,CalculationsAndCharts!$A1194+$A$11,IF($C$5,8,0),1,1))</f>
        <v>290.64001500000001</v>
      </c>
      <c r="G1194" s="4">
        <f ca="1">IF(A1194&gt;$A$8,"",OFFSET(InputPriceData!F$15,CalculationsAndCharts!$A1194+$A$11,IF($C$5,8,0),1,1))</f>
        <v>290.76001000000002</v>
      </c>
      <c r="H1194" s="282">
        <f t="shared" ca="1" si="277"/>
        <v>293.73001099999999</v>
      </c>
      <c r="I1194" s="292">
        <f t="shared" ca="1" si="278"/>
        <v>290.64001500000001</v>
      </c>
      <c r="J1194" s="50">
        <f t="shared" ca="1" si="279"/>
        <v>3.0899959999999851</v>
      </c>
      <c r="K1194" s="282"/>
      <c r="L1194" s="282"/>
      <c r="M1194" s="292">
        <f t="shared" ca="1" si="280"/>
        <v>2.0656036873542458</v>
      </c>
      <c r="N1194" s="291"/>
      <c r="P1194" s="292">
        <f t="shared" ca="1" si="281"/>
        <v>294.99469230696224</v>
      </c>
      <c r="Q1194" s="301">
        <f t="shared" ca="1" si="282"/>
        <v>297.0602959943165</v>
      </c>
      <c r="R1194" s="301">
        <f t="shared" ca="1" si="283"/>
        <v>292.92908861960797</v>
      </c>
      <c r="S1194" s="50"/>
      <c r="T1194" s="292"/>
      <c r="U1194" s="265"/>
      <c r="V1194" s="292">
        <f t="shared" ca="1" si="284"/>
        <v>294.99469230696224</v>
      </c>
      <c r="W1194" s="241">
        <f t="shared" ca="1" si="285"/>
        <v>-4.2346823069622133</v>
      </c>
      <c r="X1194" s="351">
        <f t="shared" ca="1" si="286"/>
        <v>17.932534240898814</v>
      </c>
      <c r="Y1194" s="50">
        <f t="shared" ca="1" si="276"/>
        <v>2.9777361610403439</v>
      </c>
      <c r="Z1194" s="265">
        <f t="shared" ca="1" si="287"/>
        <v>293.73774616104038</v>
      </c>
      <c r="AA1194" s="265">
        <f t="shared" ca="1" si="288"/>
        <v>287.78227383895967</v>
      </c>
      <c r="AB1194" s="292"/>
      <c r="AC1194" s="37"/>
      <c r="AD1194" s="50"/>
      <c r="AE1194" s="228"/>
      <c r="AF1194" s="50"/>
      <c r="AG1194" s="50"/>
      <c r="AH1194" s="228"/>
      <c r="AI1194" s="50"/>
      <c r="AJ1194" s="50"/>
      <c r="AK1194" s="50"/>
      <c r="AL1194" s="68"/>
      <c r="AM1194" s="246"/>
      <c r="AN1194" s="241"/>
      <c r="AO1194" s="68"/>
      <c r="AP1194" s="68"/>
      <c r="AQ1194" s="241"/>
      <c r="AR1194" s="241"/>
      <c r="AS1194" s="228"/>
      <c r="AT1194" s="194"/>
      <c r="AU1194" s="37"/>
      <c r="AV1194" s="68"/>
      <c r="AW1194" s="228"/>
      <c r="AX1194" s="241"/>
      <c r="AY1194" s="38"/>
      <c r="AZ1194" s="38"/>
      <c r="BA1194" s="55"/>
      <c r="BB1194" s="55"/>
      <c r="BC1194" s="3" t="e">
        <f t="shared" ca="1" si="274"/>
        <v>#N/A</v>
      </c>
      <c r="BD1194" s="3">
        <f t="shared" ca="1" si="275"/>
        <v>82028700</v>
      </c>
      <c r="BE1194" s="132"/>
      <c r="BF1194" s="132"/>
      <c r="BG1194" s="125"/>
      <c r="BI1194" s="68"/>
      <c r="BZ1194" s="237"/>
      <c r="CD1194" s="237"/>
      <c r="CG1194" s="68"/>
      <c r="CH1194" s="237"/>
      <c r="CL1194" s="237"/>
    </row>
    <row r="1195" spans="1:90" x14ac:dyDescent="0.4">
      <c r="A1195">
        <v>1163</v>
      </c>
      <c r="B1195" s="47">
        <f ca="1">IF(A1195&gt;$A$8,"",OFFSET(InputPriceData!B$15,$A1195+$A$11,0,1,1))</f>
        <v>43640</v>
      </c>
      <c r="C1195" s="3">
        <f ca="1">IF(A1195&gt;$A$8,"",OFFSET(InputPriceData!G$15,CalculationsAndCharts!$A1195+$A$11,IF($C$5,8,0),1,1))</f>
        <v>47582700</v>
      </c>
      <c r="D1195" s="4">
        <f ca="1">IF(A1195&gt;$A$8,"",OFFSET(InputPriceData!C$15,CalculationsAndCharts!$A1195+$A$11,IF($C$5,8,0),1,1))</f>
        <v>294.23001099999999</v>
      </c>
      <c r="E1195" s="4">
        <f ca="1">IF(A1195&gt;$A$8,"",OFFSET(InputPriceData!D$15,CalculationsAndCharts!$A1195+$A$11,IF($C$5,8,0),1,1))</f>
        <v>294.57998700000002</v>
      </c>
      <c r="F1195" s="4">
        <f ca="1">IF(A1195&gt;$A$8,"",OFFSET(InputPriceData!E$15,CalculationsAndCharts!$A1195+$A$11,IF($C$5,8,0),1,1))</f>
        <v>293.47000100000002</v>
      </c>
      <c r="G1195" s="4">
        <f ca="1">IF(A1195&gt;$A$8,"",OFFSET(InputPriceData!F$15,CalculationsAndCharts!$A1195+$A$11,IF($C$5,8,0),1,1))</f>
        <v>293.64001500000001</v>
      </c>
      <c r="H1195" s="282">
        <f t="shared" ca="1" si="277"/>
        <v>294.57998700000002</v>
      </c>
      <c r="I1195" s="292">
        <f t="shared" ca="1" si="278"/>
        <v>293.47000100000002</v>
      </c>
      <c r="J1195" s="50">
        <f t="shared" ca="1" si="279"/>
        <v>1.1099859999999921</v>
      </c>
      <c r="K1195" s="282"/>
      <c r="L1195" s="282"/>
      <c r="M1195" s="292">
        <f t="shared" ca="1" si="280"/>
        <v>2.112301885031306</v>
      </c>
      <c r="N1195" s="291"/>
      <c r="P1195" s="292">
        <f t="shared" ca="1" si="281"/>
        <v>295.65196697029052</v>
      </c>
      <c r="Q1195" s="301">
        <f t="shared" ca="1" si="282"/>
        <v>297.7642688553218</v>
      </c>
      <c r="R1195" s="301">
        <f t="shared" ca="1" si="283"/>
        <v>293.53966508525923</v>
      </c>
      <c r="S1195" s="50"/>
      <c r="T1195" s="292"/>
      <c r="U1195" s="265"/>
      <c r="V1195" s="292">
        <f t="shared" ca="1" si="284"/>
        <v>295.65196697029052</v>
      </c>
      <c r="W1195" s="241">
        <f t="shared" ca="1" si="285"/>
        <v>-2.0119519702905109</v>
      </c>
      <c r="X1195" s="351">
        <f t="shared" ca="1" si="286"/>
        <v>4.0479507307558684</v>
      </c>
      <c r="Y1195" s="50">
        <f t="shared" ca="1" si="276"/>
        <v>2.8659972289540852</v>
      </c>
      <c r="Z1195" s="265">
        <f t="shared" ca="1" si="287"/>
        <v>296.50601222895409</v>
      </c>
      <c r="AA1195" s="265">
        <f t="shared" ca="1" si="288"/>
        <v>290.77401777104592</v>
      </c>
      <c r="AB1195" s="292"/>
      <c r="AC1195" s="37"/>
      <c r="AD1195" s="50"/>
      <c r="AE1195" s="228"/>
      <c r="AF1195" s="50"/>
      <c r="AG1195" s="50"/>
      <c r="AH1195" s="228"/>
      <c r="AI1195" s="50"/>
      <c r="AJ1195" s="50"/>
      <c r="AK1195" s="50"/>
      <c r="AL1195" s="68"/>
      <c r="AM1195" s="246"/>
      <c r="AN1195" s="241"/>
      <c r="AO1195" s="68"/>
      <c r="AP1195" s="68"/>
      <c r="AQ1195" s="241"/>
      <c r="AR1195" s="241"/>
      <c r="AS1195" s="228"/>
      <c r="AT1195" s="194"/>
      <c r="AU1195" s="37"/>
      <c r="AV1195" s="68"/>
      <c r="AW1195" s="228"/>
      <c r="AX1195" s="241"/>
      <c r="AY1195" s="38"/>
      <c r="AZ1195" s="38"/>
      <c r="BA1195" s="55"/>
      <c r="BB1195" s="55"/>
      <c r="BC1195" s="3" t="e">
        <f t="shared" ca="1" si="274"/>
        <v>#N/A</v>
      </c>
      <c r="BD1195" s="3">
        <f t="shared" ca="1" si="275"/>
        <v>47582700</v>
      </c>
      <c r="BE1195" s="132"/>
      <c r="BF1195" s="132"/>
      <c r="BG1195" s="125"/>
      <c r="BI1195" s="68"/>
      <c r="BZ1195" s="237"/>
      <c r="CD1195" s="237"/>
      <c r="CG1195" s="68"/>
      <c r="CH1195" s="237"/>
      <c r="CL1195" s="237"/>
    </row>
    <row r="1196" spans="1:90" x14ac:dyDescent="0.4">
      <c r="A1196">
        <v>1164</v>
      </c>
      <c r="B1196" s="47">
        <f ca="1">IF(A1196&gt;$A$8,"",OFFSET(InputPriceData!B$15,$A1196+$A$11,0,1,1))</f>
        <v>43637</v>
      </c>
      <c r="C1196" s="3">
        <f ca="1">IF(A1196&gt;$A$8,"",OFFSET(InputPriceData!G$15,CalculationsAndCharts!$A1196+$A$11,IF($C$5,8,0),1,1))</f>
        <v>83309500</v>
      </c>
      <c r="D1196" s="4">
        <f ca="1">IF(A1196&gt;$A$8,"",OFFSET(InputPriceData!C$15,CalculationsAndCharts!$A1196+$A$11,IF($C$5,8,0),1,1))</f>
        <v>294.13000499999998</v>
      </c>
      <c r="E1196" s="4">
        <f ca="1">IF(A1196&gt;$A$8,"",OFFSET(InputPriceData!D$15,CalculationsAndCharts!$A1196+$A$11,IF($C$5,8,0),1,1))</f>
        <v>295.51998900000001</v>
      </c>
      <c r="F1196" s="4">
        <f ca="1">IF(A1196&gt;$A$8,"",OFFSET(InputPriceData!E$15,CalculationsAndCharts!$A1196+$A$11,IF($C$5,8,0),1,1))</f>
        <v>293.76001000000002</v>
      </c>
      <c r="G1196" s="4">
        <f ca="1">IF(A1196&gt;$A$8,"",OFFSET(InputPriceData!F$15,CalculationsAndCharts!$A1196+$A$11,IF($C$5,8,0),1,1))</f>
        <v>294</v>
      </c>
      <c r="H1196" s="282">
        <f t="shared" ca="1" si="277"/>
        <v>295.85998499999999</v>
      </c>
      <c r="I1196" s="292">
        <f t="shared" ca="1" si="278"/>
        <v>293.76001000000002</v>
      </c>
      <c r="J1196" s="50">
        <f t="shared" ca="1" si="279"/>
        <v>2.0999749999999722</v>
      </c>
      <c r="K1196" s="282"/>
      <c r="L1196" s="282"/>
      <c r="M1196" s="292">
        <f t="shared" ca="1" si="280"/>
        <v>2.4299531420516232</v>
      </c>
      <c r="N1196" s="291"/>
      <c r="P1196" s="292">
        <f t="shared" ca="1" si="281"/>
        <v>295.44531103013412</v>
      </c>
      <c r="Q1196" s="301">
        <f t="shared" ca="1" si="282"/>
        <v>297.87526417218572</v>
      </c>
      <c r="R1196" s="301">
        <f t="shared" ca="1" si="283"/>
        <v>293.01535788808252</v>
      </c>
      <c r="S1196" s="50"/>
      <c r="T1196" s="292"/>
      <c r="U1196" s="265"/>
      <c r="V1196" s="292">
        <f t="shared" ca="1" si="284"/>
        <v>295.44531103013412</v>
      </c>
      <c r="W1196" s="241">
        <f t="shared" ca="1" si="285"/>
        <v>-1.4453110301341212</v>
      </c>
      <c r="X1196" s="351">
        <f t="shared" ca="1" si="286"/>
        <v>2.0889239738273546</v>
      </c>
      <c r="Y1196" s="50">
        <f t="shared" ca="1" si="276"/>
        <v>2.8336676937996983</v>
      </c>
      <c r="Z1196" s="265">
        <f t="shared" ca="1" si="287"/>
        <v>296.83366769379973</v>
      </c>
      <c r="AA1196" s="265">
        <f t="shared" ca="1" si="288"/>
        <v>291.16633230620027</v>
      </c>
      <c r="AB1196" s="292"/>
      <c r="AC1196" s="37"/>
      <c r="AD1196" s="50"/>
      <c r="AE1196" s="228"/>
      <c r="AF1196" s="50"/>
      <c r="AG1196" s="50"/>
      <c r="AH1196" s="228"/>
      <c r="AI1196" s="50"/>
      <c r="AJ1196" s="50"/>
      <c r="AK1196" s="50"/>
      <c r="AL1196" s="68"/>
      <c r="AM1196" s="246"/>
      <c r="AN1196" s="241"/>
      <c r="AO1196" s="68"/>
      <c r="AP1196" s="68"/>
      <c r="AQ1196" s="241"/>
      <c r="AR1196" s="241"/>
      <c r="AS1196" s="228"/>
      <c r="AT1196" s="194"/>
      <c r="AU1196" s="37"/>
      <c r="AV1196" s="68"/>
      <c r="AW1196" s="228"/>
      <c r="AX1196" s="241"/>
      <c r="AY1196" s="38"/>
      <c r="AZ1196" s="38"/>
      <c r="BA1196" s="55"/>
      <c r="BB1196" s="55"/>
      <c r="BC1196" s="3" t="e">
        <f t="shared" ca="1" si="274"/>
        <v>#N/A</v>
      </c>
      <c r="BD1196" s="3">
        <f t="shared" ca="1" si="275"/>
        <v>83309500</v>
      </c>
      <c r="BE1196" s="132"/>
      <c r="BF1196" s="132"/>
      <c r="BG1196" s="125"/>
      <c r="BI1196" s="68"/>
      <c r="BZ1196" s="237"/>
      <c r="CD1196" s="237"/>
      <c r="CG1196" s="68"/>
      <c r="CH1196" s="237"/>
      <c r="CL1196" s="237"/>
    </row>
    <row r="1197" spans="1:90" x14ac:dyDescent="0.4">
      <c r="A1197">
        <v>1165</v>
      </c>
      <c r="B1197" s="47">
        <f ca="1">IF(A1197&gt;$A$8,"",OFFSET(InputPriceData!B$15,$A1197+$A$11,0,1,1))</f>
        <v>43636</v>
      </c>
      <c r="C1197" s="3">
        <f ca="1">IF(A1197&gt;$A$8,"",OFFSET(InputPriceData!G$15,CalculationsAndCharts!$A1197+$A$11,IF($C$5,8,0),1,1))</f>
        <v>116570000</v>
      </c>
      <c r="D1197" s="4">
        <f ca="1">IF(A1197&gt;$A$8,"",OFFSET(InputPriceData!C$15,CalculationsAndCharts!$A1197+$A$11,IF($C$5,8,0),1,1))</f>
        <v>296.040009</v>
      </c>
      <c r="E1197" s="4">
        <f ca="1">IF(A1197&gt;$A$8,"",OFFSET(InputPriceData!D$15,CalculationsAndCharts!$A1197+$A$11,IF($C$5,8,0),1,1))</f>
        <v>296.30999800000001</v>
      </c>
      <c r="F1197" s="4">
        <f ca="1">IF(A1197&gt;$A$8,"",OFFSET(InputPriceData!E$15,CalculationsAndCharts!$A1197+$A$11,IF($C$5,8,0),1,1))</f>
        <v>293.13000499999998</v>
      </c>
      <c r="G1197" s="4">
        <f ca="1">IF(A1197&gt;$A$8,"",OFFSET(InputPriceData!F$15,CalculationsAndCharts!$A1197+$A$11,IF($C$5,8,0),1,1))</f>
        <v>295.85998499999999</v>
      </c>
      <c r="H1197" s="282">
        <f t="shared" ca="1" si="277"/>
        <v>296.30999800000001</v>
      </c>
      <c r="I1197" s="292">
        <f t="shared" ca="1" si="278"/>
        <v>293.05999800000001</v>
      </c>
      <c r="J1197" s="50">
        <f t="shared" ca="1" si="279"/>
        <v>3.25</v>
      </c>
      <c r="K1197" s="282"/>
      <c r="L1197" s="282"/>
      <c r="M1197" s="292">
        <f t="shared" ca="1" si="280"/>
        <v>2.2911048216683461</v>
      </c>
      <c r="N1197" s="291"/>
      <c r="P1197" s="292">
        <f t="shared" ca="1" si="281"/>
        <v>294.37042209904337</v>
      </c>
      <c r="Q1197" s="301">
        <f t="shared" ca="1" si="282"/>
        <v>296.66152692071171</v>
      </c>
      <c r="R1197" s="301">
        <f t="shared" ca="1" si="283"/>
        <v>292.07931727737503</v>
      </c>
      <c r="S1197" s="50"/>
      <c r="T1197" s="292"/>
      <c r="U1197" s="265"/>
      <c r="V1197" s="292">
        <f t="shared" ca="1" si="284"/>
        <v>294.37042209904337</v>
      </c>
      <c r="W1197" s="241">
        <f t="shared" ca="1" si="285"/>
        <v>1.4895629009566278</v>
      </c>
      <c r="X1197" s="351">
        <f t="shared" ca="1" si="286"/>
        <v>2.2187976359063244</v>
      </c>
      <c r="Y1197" s="50">
        <f t="shared" ca="1" si="276"/>
        <v>2.8543845346929513</v>
      </c>
      <c r="Z1197" s="265">
        <f t="shared" ca="1" si="287"/>
        <v>298.71436953469293</v>
      </c>
      <c r="AA1197" s="265">
        <f t="shared" ca="1" si="288"/>
        <v>293.00560046530705</v>
      </c>
      <c r="AB1197" s="292"/>
      <c r="AC1197" s="37"/>
      <c r="AD1197" s="50"/>
      <c r="AE1197" s="228"/>
      <c r="AF1197" s="50"/>
      <c r="AG1197" s="50"/>
      <c r="AH1197" s="228"/>
      <c r="AI1197" s="50"/>
      <c r="AJ1197" s="50"/>
      <c r="AK1197" s="50"/>
      <c r="AL1197" s="68"/>
      <c r="AM1197" s="246"/>
      <c r="AN1197" s="241"/>
      <c r="AO1197" s="68"/>
      <c r="AP1197" s="68"/>
      <c r="AQ1197" s="241"/>
      <c r="AR1197" s="241"/>
      <c r="AS1197" s="228"/>
      <c r="AT1197" s="194"/>
      <c r="AU1197" s="37"/>
      <c r="AV1197" s="68"/>
      <c r="AW1197" s="228"/>
      <c r="AX1197" s="241"/>
      <c r="AY1197" s="38"/>
      <c r="AZ1197" s="38"/>
      <c r="BA1197" s="55"/>
      <c r="BB1197" s="55"/>
      <c r="BC1197" s="3">
        <f t="shared" ref="BC1197:BC1260" ca="1" si="289">IF(G1197&gt;=G1198,C1197,NA())</f>
        <v>116570000</v>
      </c>
      <c r="BD1197" s="3" t="e">
        <f t="shared" ref="BD1197:BD1260" ca="1" si="290">IF(G1197&lt;G1198,C1197,NA())</f>
        <v>#N/A</v>
      </c>
      <c r="BE1197" s="132"/>
      <c r="BF1197" s="132"/>
      <c r="BG1197" s="125"/>
      <c r="BI1197" s="68"/>
      <c r="BZ1197" s="237"/>
      <c r="CD1197" s="237"/>
      <c r="CG1197" s="68"/>
      <c r="CH1197" s="237"/>
      <c r="CL1197" s="237"/>
    </row>
    <row r="1198" spans="1:90" x14ac:dyDescent="0.4">
      <c r="A1198">
        <v>1166</v>
      </c>
      <c r="B1198" s="47">
        <f ca="1">IF(A1198&gt;$A$8,"",OFFSET(InputPriceData!B$15,$A1198+$A$11,0,1,1))</f>
        <v>43635</v>
      </c>
      <c r="C1198" s="3">
        <f ca="1">IF(A1198&gt;$A$8,"",OFFSET(InputPriceData!G$15,CalculationsAndCharts!$A1198+$A$11,IF($C$5,8,0),1,1))</f>
        <v>78674400</v>
      </c>
      <c r="D1198" s="4">
        <f ca="1">IF(A1198&gt;$A$8,"",OFFSET(InputPriceData!C$15,CalculationsAndCharts!$A1198+$A$11,IF($C$5,8,0),1,1))</f>
        <v>292.54998799999998</v>
      </c>
      <c r="E1198" s="4">
        <f ca="1">IF(A1198&gt;$A$8,"",OFFSET(InputPriceData!D$15,CalculationsAndCharts!$A1198+$A$11,IF($C$5,8,0),1,1))</f>
        <v>293.64999399999999</v>
      </c>
      <c r="F1198" s="4">
        <f ca="1">IF(A1198&gt;$A$8,"",OFFSET(InputPriceData!E$15,CalculationsAndCharts!$A1198+$A$11,IF($C$5,8,0),1,1))</f>
        <v>291.47000100000002</v>
      </c>
      <c r="G1198" s="4">
        <f ca="1">IF(A1198&gt;$A$8,"",OFFSET(InputPriceData!F$15,CalculationsAndCharts!$A1198+$A$11,IF($C$5,8,0),1,1))</f>
        <v>293.05999800000001</v>
      </c>
      <c r="H1198" s="282">
        <f t="shared" ca="1" si="277"/>
        <v>293.64999399999999</v>
      </c>
      <c r="I1198" s="292">
        <f t="shared" ca="1" si="278"/>
        <v>291.47000100000002</v>
      </c>
      <c r="J1198" s="50">
        <f t="shared" ca="1" si="279"/>
        <v>2.1799929999999677</v>
      </c>
      <c r="K1198" s="282"/>
      <c r="L1198" s="282"/>
      <c r="M1198" s="292">
        <f t="shared" ca="1" si="280"/>
        <v>2.1019875063336482</v>
      </c>
      <c r="N1198" s="291"/>
      <c r="P1198" s="292">
        <f t="shared" ca="1" si="281"/>
        <v>292.99722362056445</v>
      </c>
      <c r="Q1198" s="301">
        <f t="shared" ca="1" si="282"/>
        <v>295.09921112689813</v>
      </c>
      <c r="R1198" s="301">
        <f t="shared" ca="1" si="283"/>
        <v>290.89523611423078</v>
      </c>
      <c r="S1198" s="50"/>
      <c r="T1198" s="292"/>
      <c r="U1198" s="265"/>
      <c r="V1198" s="292">
        <f t="shared" ca="1" si="284"/>
        <v>292.99722362056445</v>
      </c>
      <c r="W1198" s="241">
        <f t="shared" ca="1" si="285"/>
        <v>6.2774379435552419E-2</v>
      </c>
      <c r="X1198" s="351">
        <f t="shared" ca="1" si="286"/>
        <v>3.9406227135187063E-3</v>
      </c>
      <c r="Y1198" s="50">
        <f t="shared" ca="1" si="276"/>
        <v>2.8430036298059571</v>
      </c>
      <c r="Z1198" s="265">
        <f t="shared" ca="1" si="287"/>
        <v>295.90300162980594</v>
      </c>
      <c r="AA1198" s="265">
        <f t="shared" ca="1" si="288"/>
        <v>290.21699437019407</v>
      </c>
      <c r="AB1198" s="292"/>
      <c r="AC1198" s="37"/>
      <c r="AD1198" s="50"/>
      <c r="AE1198" s="228"/>
      <c r="AF1198" s="50"/>
      <c r="AG1198" s="50"/>
      <c r="AH1198" s="228"/>
      <c r="AI1198" s="50"/>
      <c r="AJ1198" s="50"/>
      <c r="AK1198" s="50"/>
      <c r="AL1198" s="68"/>
      <c r="AM1198" s="246"/>
      <c r="AN1198" s="241"/>
      <c r="AO1198" s="68"/>
      <c r="AP1198" s="68"/>
      <c r="AQ1198" s="241"/>
      <c r="AR1198" s="241"/>
      <c r="AS1198" s="228"/>
      <c r="AT1198" s="194"/>
      <c r="AU1198" s="37"/>
      <c r="AV1198" s="68"/>
      <c r="AW1198" s="228"/>
      <c r="AX1198" s="241"/>
      <c r="AY1198" s="38"/>
      <c r="AZ1198" s="38"/>
      <c r="BA1198" s="55"/>
      <c r="BB1198" s="55"/>
      <c r="BC1198" s="3">
        <f t="shared" ca="1" si="289"/>
        <v>78674400</v>
      </c>
      <c r="BD1198" s="3" t="e">
        <f t="shared" ca="1" si="290"/>
        <v>#N/A</v>
      </c>
      <c r="BE1198" s="132"/>
      <c r="BF1198" s="132"/>
      <c r="BG1198" s="125"/>
      <c r="BI1198" s="68"/>
      <c r="BZ1198" s="237"/>
      <c r="CD1198" s="237"/>
      <c r="CG1198" s="68"/>
      <c r="CH1198" s="237"/>
      <c r="CL1198" s="237"/>
    </row>
    <row r="1199" spans="1:90" x14ac:dyDescent="0.4">
      <c r="A1199">
        <v>1167</v>
      </c>
      <c r="B1199" s="47">
        <f ca="1">IF(A1199&gt;$A$8,"",OFFSET(InputPriceData!B$15,$A1199+$A$11,0,1,1))</f>
        <v>43634</v>
      </c>
      <c r="C1199" s="3">
        <f ca="1">IF(A1199&gt;$A$8,"",OFFSET(InputPriceData!G$15,CalculationsAndCharts!$A1199+$A$11,IF($C$5,8,0),1,1))</f>
        <v>85434800</v>
      </c>
      <c r="D1199" s="4">
        <f ca="1">IF(A1199&gt;$A$8,"",OFFSET(InputPriceData!C$15,CalculationsAndCharts!$A1199+$A$11,IF($C$5,8,0),1,1))</f>
        <v>291.39001500000001</v>
      </c>
      <c r="E1199" s="4">
        <f ca="1">IF(A1199&gt;$A$8,"",OFFSET(InputPriceData!D$15,CalculationsAndCharts!$A1199+$A$11,IF($C$5,8,0),1,1))</f>
        <v>293.57000699999998</v>
      </c>
      <c r="F1199" s="4">
        <f ca="1">IF(A1199&gt;$A$8,"",OFFSET(InputPriceData!E$15,CalculationsAndCharts!$A1199+$A$11,IF($C$5,8,0),1,1))</f>
        <v>290.98998999999998</v>
      </c>
      <c r="G1199" s="4">
        <f ca="1">IF(A1199&gt;$A$8,"",OFFSET(InputPriceData!F$15,CalculationsAndCharts!$A1199+$A$11,IF($C$5,8,0),1,1))</f>
        <v>292.39999399999999</v>
      </c>
      <c r="H1199" s="282">
        <f t="shared" ca="1" si="277"/>
        <v>293.57000699999998</v>
      </c>
      <c r="I1199" s="292">
        <f t="shared" ca="1" si="278"/>
        <v>289.36999500000002</v>
      </c>
      <c r="J1199" s="50">
        <f t="shared" ca="1" si="279"/>
        <v>4.2000119999999583</v>
      </c>
      <c r="K1199" s="282"/>
      <c r="L1199" s="282"/>
      <c r="M1199" s="292">
        <f t="shared" ca="1" si="280"/>
        <v>1.6462310988789546</v>
      </c>
      <c r="N1199" s="291"/>
      <c r="P1199" s="292">
        <f t="shared" ca="1" si="281"/>
        <v>291.89722168529511</v>
      </c>
      <c r="Q1199" s="301">
        <f t="shared" ca="1" si="282"/>
        <v>293.54345278417406</v>
      </c>
      <c r="R1199" s="301">
        <f t="shared" ca="1" si="283"/>
        <v>290.25099058641615</v>
      </c>
      <c r="S1199" s="50"/>
      <c r="T1199" s="292"/>
      <c r="U1199" s="265"/>
      <c r="V1199" s="292">
        <f t="shared" ca="1" si="284"/>
        <v>291.89722168529511</v>
      </c>
      <c r="W1199" s="241">
        <f t="shared" ca="1" si="285"/>
        <v>0.50277231470488459</v>
      </c>
      <c r="X1199" s="351">
        <f t="shared" ca="1" si="286"/>
        <v>0.25278000043370752</v>
      </c>
      <c r="Y1199" s="50">
        <f t="shared" ca="1" si="276"/>
        <v>2.891831701228103</v>
      </c>
      <c r="Z1199" s="265">
        <f t="shared" ca="1" si="287"/>
        <v>295.29182570122811</v>
      </c>
      <c r="AA1199" s="265">
        <f t="shared" ca="1" si="288"/>
        <v>289.50816229877188</v>
      </c>
      <c r="AB1199" s="292"/>
      <c r="AC1199" s="37"/>
      <c r="AD1199" s="50"/>
      <c r="AE1199" s="228"/>
      <c r="AF1199" s="50"/>
      <c r="AG1199" s="50"/>
      <c r="AH1199" s="228"/>
      <c r="AI1199" s="50"/>
      <c r="AJ1199" s="50"/>
      <c r="AK1199" s="50"/>
      <c r="AL1199" s="68"/>
      <c r="AM1199" s="246"/>
      <c r="AN1199" s="241"/>
      <c r="AO1199" s="68"/>
      <c r="AP1199" s="68"/>
      <c r="AQ1199" s="241"/>
      <c r="AR1199" s="241"/>
      <c r="AS1199" s="228"/>
      <c r="AT1199" s="194"/>
      <c r="AU1199" s="37"/>
      <c r="AV1199" s="68"/>
      <c r="AW1199" s="228"/>
      <c r="AX1199" s="241"/>
      <c r="AY1199" s="38"/>
      <c r="AZ1199" s="38"/>
      <c r="BA1199" s="55"/>
      <c r="BB1199" s="55"/>
      <c r="BC1199" s="3">
        <f t="shared" ca="1" si="289"/>
        <v>85434800</v>
      </c>
      <c r="BD1199" s="3" t="e">
        <f t="shared" ca="1" si="290"/>
        <v>#N/A</v>
      </c>
      <c r="BE1199" s="132"/>
      <c r="BF1199" s="132"/>
      <c r="BG1199" s="125"/>
      <c r="BI1199" s="68"/>
      <c r="BZ1199" s="237"/>
      <c r="CD1199" s="237"/>
      <c r="CG1199" s="68"/>
      <c r="CH1199" s="237"/>
      <c r="CL1199" s="237"/>
    </row>
    <row r="1200" spans="1:90" x14ac:dyDescent="0.4">
      <c r="A1200">
        <v>1168</v>
      </c>
      <c r="B1200" s="47">
        <f ca="1">IF(A1200&gt;$A$8,"",OFFSET(InputPriceData!B$15,$A1200+$A$11,0,1,1))</f>
        <v>43633</v>
      </c>
      <c r="C1200" s="3">
        <f ca="1">IF(A1200&gt;$A$8,"",OFFSET(InputPriceData!G$15,CalculationsAndCharts!$A1200+$A$11,IF($C$5,8,0),1,1))</f>
        <v>39205700</v>
      </c>
      <c r="D1200" s="4">
        <f ca="1">IF(A1200&gt;$A$8,"",OFFSET(InputPriceData!C$15,CalculationsAndCharts!$A1200+$A$11,IF($C$5,8,0),1,1))</f>
        <v>289.51998900000001</v>
      </c>
      <c r="E1200" s="4">
        <f ca="1">IF(A1200&gt;$A$8,"",OFFSET(InputPriceData!D$15,CalculationsAndCharts!$A1200+$A$11,IF($C$5,8,0),1,1))</f>
        <v>290.22000100000002</v>
      </c>
      <c r="F1200" s="4">
        <f ca="1">IF(A1200&gt;$A$8,"",OFFSET(InputPriceData!E$15,CalculationsAndCharts!$A1200+$A$11,IF($C$5,8,0),1,1))</f>
        <v>289.17999300000002</v>
      </c>
      <c r="G1200" s="4">
        <f ca="1">IF(A1200&gt;$A$8,"",OFFSET(InputPriceData!F$15,CalculationsAndCharts!$A1200+$A$11,IF($C$5,8,0),1,1))</f>
        <v>289.36999500000002</v>
      </c>
      <c r="H1200" s="282">
        <f t="shared" ca="1" si="277"/>
        <v>290.22000100000002</v>
      </c>
      <c r="I1200" s="292">
        <f t="shared" ca="1" si="278"/>
        <v>289.17999300000002</v>
      </c>
      <c r="J1200" s="50">
        <f t="shared" ca="1" si="279"/>
        <v>1.0400080000000003</v>
      </c>
      <c r="K1200" s="282"/>
      <c r="L1200" s="282"/>
      <c r="M1200" s="292">
        <f t="shared" ca="1" si="280"/>
        <v>1.4094529232860886</v>
      </c>
      <c r="N1200" s="291"/>
      <c r="P1200" s="292">
        <f t="shared" ca="1" si="281"/>
        <v>291.2028243641746</v>
      </c>
      <c r="Q1200" s="301">
        <f t="shared" ca="1" si="282"/>
        <v>292.6122772874607</v>
      </c>
      <c r="R1200" s="301">
        <f t="shared" ca="1" si="283"/>
        <v>289.79337144088851</v>
      </c>
      <c r="S1200" s="50"/>
      <c r="T1200" s="292"/>
      <c r="U1200" s="265"/>
      <c r="V1200" s="292">
        <f t="shared" ca="1" si="284"/>
        <v>291.2028243641746</v>
      </c>
      <c r="W1200" s="241">
        <f t="shared" ca="1" si="285"/>
        <v>-1.8328293641745859</v>
      </c>
      <c r="X1200" s="351">
        <f t="shared" ca="1" si="286"/>
        <v>3.3592634781806168</v>
      </c>
      <c r="Y1200" s="50">
        <f t="shared" ca="1" si="276"/>
        <v>2.8896515062608414</v>
      </c>
      <c r="Z1200" s="265">
        <f t="shared" ca="1" si="287"/>
        <v>292.25964650626088</v>
      </c>
      <c r="AA1200" s="265">
        <f t="shared" ca="1" si="288"/>
        <v>286.48034349373916</v>
      </c>
      <c r="AB1200" s="292"/>
      <c r="AC1200" s="37"/>
      <c r="AD1200" s="50"/>
      <c r="AE1200" s="228"/>
      <c r="AF1200" s="50"/>
      <c r="AG1200" s="50"/>
      <c r="AH1200" s="228"/>
      <c r="AI1200" s="50"/>
      <c r="AJ1200" s="50"/>
      <c r="AK1200" s="50"/>
      <c r="AL1200" s="68"/>
      <c r="AM1200" s="246"/>
      <c r="AN1200" s="241"/>
      <c r="AO1200" s="68"/>
      <c r="AP1200" s="68"/>
      <c r="AQ1200" s="241"/>
      <c r="AR1200" s="241"/>
      <c r="AS1200" s="228"/>
      <c r="AT1200" s="194"/>
      <c r="AU1200" s="37"/>
      <c r="AV1200" s="68"/>
      <c r="AW1200" s="228"/>
      <c r="AX1200" s="241"/>
      <c r="AY1200" s="38"/>
      <c r="AZ1200" s="38"/>
      <c r="BA1200" s="55"/>
      <c r="BB1200" s="55"/>
      <c r="BC1200" s="3">
        <f t="shared" ca="1" si="289"/>
        <v>39205700</v>
      </c>
      <c r="BD1200" s="3" t="e">
        <f t="shared" ca="1" si="290"/>
        <v>#N/A</v>
      </c>
      <c r="BE1200" s="132"/>
      <c r="BF1200" s="132"/>
      <c r="BG1200" s="125"/>
      <c r="BI1200" s="68"/>
      <c r="BZ1200" s="237"/>
      <c r="CD1200" s="237"/>
      <c r="CG1200" s="68"/>
      <c r="CH1200" s="237"/>
      <c r="CL1200" s="237"/>
    </row>
    <row r="1201" spans="1:90" x14ac:dyDescent="0.4">
      <c r="A1201">
        <v>1169</v>
      </c>
      <c r="B1201" s="47">
        <f ca="1">IF(A1201&gt;$A$8,"",OFFSET(InputPriceData!B$15,$A1201+$A$11,0,1,1))</f>
        <v>43630</v>
      </c>
      <c r="C1201" s="3">
        <f ca="1">IF(A1201&gt;$A$8,"",OFFSET(InputPriceData!G$15,CalculationsAndCharts!$A1201+$A$11,IF($C$5,8,0),1,1))</f>
        <v>52324700</v>
      </c>
      <c r="D1201" s="4">
        <f ca="1">IF(A1201&gt;$A$8,"",OFFSET(InputPriceData!C$15,CalculationsAndCharts!$A1201+$A$11,IF($C$5,8,0),1,1))</f>
        <v>289.26001000000002</v>
      </c>
      <c r="E1201" s="4">
        <f ca="1">IF(A1201&gt;$A$8,"",OFFSET(InputPriceData!D$15,CalculationsAndCharts!$A1201+$A$11,IF($C$5,8,0),1,1))</f>
        <v>289.92999300000002</v>
      </c>
      <c r="F1201" s="4">
        <f ca="1">IF(A1201&gt;$A$8,"",OFFSET(InputPriceData!E$15,CalculationsAndCharts!$A1201+$A$11,IF($C$5,8,0),1,1))</f>
        <v>288.41000400000001</v>
      </c>
      <c r="G1201" s="4">
        <f ca="1">IF(A1201&gt;$A$8,"",OFFSET(InputPriceData!F$15,CalculationsAndCharts!$A1201+$A$11,IF($C$5,8,0),1,1))</f>
        <v>289.26001000000002</v>
      </c>
      <c r="H1201" s="282">
        <f t="shared" ca="1" si="277"/>
        <v>289.92999300000002</v>
      </c>
      <c r="I1201" s="292">
        <f t="shared" ca="1" si="278"/>
        <v>288.41000400000001</v>
      </c>
      <c r="J1201" s="50">
        <f t="shared" ca="1" si="279"/>
        <v>1.5199890000000096</v>
      </c>
      <c r="K1201" s="282"/>
      <c r="L1201" s="282"/>
      <c r="M1201" s="292">
        <f t="shared" ca="1" si="280"/>
        <v>1.8562845774063637</v>
      </c>
      <c r="N1201" s="291"/>
      <c r="P1201" s="292">
        <f t="shared" ca="1" si="281"/>
        <v>290.86225010872499</v>
      </c>
      <c r="Q1201" s="301">
        <f t="shared" ca="1" si="282"/>
        <v>292.71853468613136</v>
      </c>
      <c r="R1201" s="301">
        <f t="shared" ca="1" si="283"/>
        <v>289.00596553131862</v>
      </c>
      <c r="S1201" s="50"/>
      <c r="T1201" s="292"/>
      <c r="U1201" s="265"/>
      <c r="V1201" s="292">
        <f t="shared" ca="1" si="284"/>
        <v>290.86225010872499</v>
      </c>
      <c r="W1201" s="241">
        <f t="shared" ca="1" si="285"/>
        <v>-1.6022401087249705</v>
      </c>
      <c r="X1201" s="351">
        <f t="shared" ca="1" si="286"/>
        <v>2.5671733660070051</v>
      </c>
      <c r="Y1201" s="50">
        <f t="shared" ca="1" si="276"/>
        <v>2.8886879440285815</v>
      </c>
      <c r="Z1201" s="265">
        <f t="shared" ca="1" si="287"/>
        <v>292.14869794402858</v>
      </c>
      <c r="AA1201" s="265">
        <f t="shared" ca="1" si="288"/>
        <v>286.37132205597146</v>
      </c>
      <c r="AB1201" s="292"/>
      <c r="AC1201" s="37"/>
      <c r="AD1201" s="50"/>
      <c r="AE1201" s="228"/>
      <c r="AF1201" s="50"/>
      <c r="AG1201" s="50"/>
      <c r="AH1201" s="228"/>
      <c r="AI1201" s="50"/>
      <c r="AJ1201" s="50"/>
      <c r="AK1201" s="50"/>
      <c r="AL1201" s="68"/>
      <c r="AM1201" s="246"/>
      <c r="AN1201" s="241"/>
      <c r="AO1201" s="68"/>
      <c r="AP1201" s="68"/>
      <c r="AQ1201" s="241"/>
      <c r="AR1201" s="241"/>
      <c r="AS1201" s="228"/>
      <c r="AT1201" s="194"/>
      <c r="AU1201" s="37"/>
      <c r="AV1201" s="68"/>
      <c r="AW1201" s="228"/>
      <c r="AX1201" s="241"/>
      <c r="AY1201" s="38"/>
      <c r="AZ1201" s="38"/>
      <c r="BA1201" s="55"/>
      <c r="BB1201" s="55"/>
      <c r="BC1201" s="3" t="e">
        <f t="shared" ca="1" si="289"/>
        <v>#N/A</v>
      </c>
      <c r="BD1201" s="3">
        <f t="shared" ca="1" si="290"/>
        <v>52324700</v>
      </c>
      <c r="BE1201" s="132"/>
      <c r="BF1201" s="132"/>
      <c r="BG1201" s="125"/>
      <c r="BI1201" s="68"/>
      <c r="BZ1201" s="237"/>
      <c r="CD1201" s="237"/>
      <c r="CG1201" s="68"/>
      <c r="CH1201" s="237"/>
      <c r="CL1201" s="237"/>
    </row>
    <row r="1202" spans="1:90" x14ac:dyDescent="0.4">
      <c r="A1202">
        <v>1170</v>
      </c>
      <c r="B1202" s="47">
        <f ca="1">IF(A1202&gt;$A$8,"",OFFSET(InputPriceData!B$15,$A1202+$A$11,0,1,1))</f>
        <v>43629</v>
      </c>
      <c r="C1202" s="3">
        <f ca="1">IF(A1202&gt;$A$8,"",OFFSET(InputPriceData!G$15,CalculationsAndCharts!$A1202+$A$11,IF($C$5,8,0),1,1))</f>
        <v>48945200</v>
      </c>
      <c r="D1202" s="4">
        <f ca="1">IF(A1202&gt;$A$8,"",OFFSET(InputPriceData!C$15,CalculationsAndCharts!$A1202+$A$11,IF($C$5,8,0),1,1))</f>
        <v>289.39999399999999</v>
      </c>
      <c r="E1202" s="4">
        <f ca="1">IF(A1202&gt;$A$8,"",OFFSET(InputPriceData!D$15,CalculationsAndCharts!$A1202+$A$11,IF($C$5,8,0),1,1))</f>
        <v>289.98001099999999</v>
      </c>
      <c r="F1202" s="4">
        <f ca="1">IF(A1202&gt;$A$8,"",OFFSET(InputPriceData!E$15,CalculationsAndCharts!$A1202+$A$11,IF($C$5,8,0),1,1))</f>
        <v>288.61999500000002</v>
      </c>
      <c r="G1202" s="4">
        <f ca="1">IF(A1202&gt;$A$8,"",OFFSET(InputPriceData!F$15,CalculationsAndCharts!$A1202+$A$11,IF($C$5,8,0),1,1))</f>
        <v>289.57998700000002</v>
      </c>
      <c r="H1202" s="282">
        <f t="shared" ca="1" si="277"/>
        <v>289.98001099999999</v>
      </c>
      <c r="I1202" s="292">
        <f t="shared" ca="1" si="278"/>
        <v>288.39001500000001</v>
      </c>
      <c r="J1202" s="50">
        <f t="shared" ca="1" si="279"/>
        <v>1.5899959999999851</v>
      </c>
      <c r="K1202" s="282"/>
      <c r="L1202" s="282"/>
      <c r="M1202" s="292">
        <f t="shared" ca="1" si="280"/>
        <v>2.3451591748479683</v>
      </c>
      <c r="N1202" s="291"/>
      <c r="P1202" s="292">
        <f t="shared" ca="1" si="281"/>
        <v>290.08831727224219</v>
      </c>
      <c r="Q1202" s="301">
        <f t="shared" ca="1" si="282"/>
        <v>292.43347644709019</v>
      </c>
      <c r="R1202" s="301">
        <f t="shared" ca="1" si="283"/>
        <v>287.7431580973942</v>
      </c>
      <c r="S1202" s="50"/>
      <c r="T1202" s="292"/>
      <c r="U1202" s="265"/>
      <c r="V1202" s="292">
        <f t="shared" ca="1" si="284"/>
        <v>290.08831727224219</v>
      </c>
      <c r="W1202" s="241">
        <f t="shared" ca="1" si="285"/>
        <v>-0.50833027224217631</v>
      </c>
      <c r="X1202" s="351">
        <f t="shared" ca="1" si="286"/>
        <v>0.25839966567780509</v>
      </c>
      <c r="Y1202" s="50">
        <f t="shared" ca="1" si="276"/>
        <v>3.0300771225462722</v>
      </c>
      <c r="Z1202" s="265">
        <f t="shared" ca="1" si="287"/>
        <v>292.61006412254631</v>
      </c>
      <c r="AA1202" s="265">
        <f t="shared" ca="1" si="288"/>
        <v>286.54990987745373</v>
      </c>
      <c r="AB1202" s="292"/>
      <c r="AC1202" s="37"/>
      <c r="AD1202" s="50"/>
      <c r="AE1202" s="228"/>
      <c r="AF1202" s="50"/>
      <c r="AG1202" s="50"/>
      <c r="AH1202" s="228"/>
      <c r="AI1202" s="50"/>
      <c r="AJ1202" s="50"/>
      <c r="AK1202" s="50"/>
      <c r="AL1202" s="68"/>
      <c r="AM1202" s="246"/>
      <c r="AN1202" s="241"/>
      <c r="AO1202" s="68"/>
      <c r="AP1202" s="68"/>
      <c r="AQ1202" s="241"/>
      <c r="AR1202" s="241"/>
      <c r="AS1202" s="228"/>
      <c r="AT1202" s="194"/>
      <c r="AU1202" s="37"/>
      <c r="AV1202" s="68"/>
      <c r="AW1202" s="228"/>
      <c r="AX1202" s="241"/>
      <c r="AY1202" s="38"/>
      <c r="AZ1202" s="38"/>
      <c r="BA1202" s="55"/>
      <c r="BB1202" s="55"/>
      <c r="BC1202" s="3">
        <f t="shared" ca="1" si="289"/>
        <v>48945200</v>
      </c>
      <c r="BD1202" s="3" t="e">
        <f t="shared" ca="1" si="290"/>
        <v>#N/A</v>
      </c>
      <c r="BE1202" s="132"/>
      <c r="BF1202" s="132"/>
      <c r="BG1202" s="125"/>
      <c r="BI1202" s="68"/>
      <c r="BZ1202" s="237"/>
      <c r="CD1202" s="237"/>
      <c r="CG1202" s="68"/>
      <c r="CH1202" s="237"/>
      <c r="CL1202" s="237"/>
    </row>
    <row r="1203" spans="1:90" x14ac:dyDescent="0.4">
      <c r="A1203">
        <v>1171</v>
      </c>
      <c r="B1203" s="47">
        <f ca="1">IF(A1203&gt;$A$8,"",OFFSET(InputPriceData!B$15,$A1203+$A$11,0,1,1))</f>
        <v>43628</v>
      </c>
      <c r="C1203" s="3">
        <f ca="1">IF(A1203&gt;$A$8,"",OFFSET(InputPriceData!G$15,CalculationsAndCharts!$A1203+$A$11,IF($C$5,8,0),1,1))</f>
        <v>47096300</v>
      </c>
      <c r="D1203" s="4">
        <f ca="1">IF(A1203&gt;$A$8,"",OFFSET(InputPriceData!C$15,CalculationsAndCharts!$A1203+$A$11,IF($C$5,8,0),1,1))</f>
        <v>288.64001500000001</v>
      </c>
      <c r="E1203" s="4">
        <f ca="1">IF(A1203&gt;$A$8,"",OFFSET(InputPriceData!D$15,CalculationsAndCharts!$A1203+$A$11,IF($C$5,8,0),1,1))</f>
        <v>289.26001000000002</v>
      </c>
      <c r="F1203" s="4">
        <f ca="1">IF(A1203&gt;$A$8,"",OFFSET(InputPriceData!E$15,CalculationsAndCharts!$A1203+$A$11,IF($C$5,8,0),1,1))</f>
        <v>287.82000699999998</v>
      </c>
      <c r="G1203" s="4">
        <f ca="1">IF(A1203&gt;$A$8,"",OFFSET(InputPriceData!F$15,CalculationsAndCharts!$A1203+$A$11,IF($C$5,8,0),1,1))</f>
        <v>288.39001500000001</v>
      </c>
      <c r="H1203" s="282">
        <f t="shared" ca="1" si="277"/>
        <v>289.26001000000002</v>
      </c>
      <c r="I1203" s="292">
        <f t="shared" ca="1" si="278"/>
        <v>287.82000699999998</v>
      </c>
      <c r="J1203" s="50">
        <f t="shared" ca="1" si="279"/>
        <v>1.440003000000047</v>
      </c>
      <c r="K1203" s="282"/>
      <c r="L1203" s="282"/>
      <c r="M1203" s="292">
        <f t="shared" ca="1" si="280"/>
        <v>3.0299989765594111</v>
      </c>
      <c r="N1203" s="291"/>
      <c r="P1203" s="292">
        <f t="shared" ca="1" si="281"/>
        <v>289.01568826605262</v>
      </c>
      <c r="Q1203" s="301">
        <f t="shared" ca="1" si="282"/>
        <v>292.04568724261202</v>
      </c>
      <c r="R1203" s="301">
        <f t="shared" ca="1" si="283"/>
        <v>285.98568928949322</v>
      </c>
      <c r="S1203" s="50"/>
      <c r="T1203" s="292"/>
      <c r="U1203" s="265"/>
      <c r="V1203" s="292">
        <f t="shared" ca="1" si="284"/>
        <v>289.01568826605262</v>
      </c>
      <c r="W1203" s="241">
        <f t="shared" ca="1" si="285"/>
        <v>-0.62567326605261542</v>
      </c>
      <c r="X1203" s="351">
        <f t="shared" ca="1" si="286"/>
        <v>0.3914670358529469</v>
      </c>
      <c r="Y1203" s="50">
        <f t="shared" ca="1" si="276"/>
        <v>3.0703168816606894</v>
      </c>
      <c r="Z1203" s="265">
        <f t="shared" ca="1" si="287"/>
        <v>291.46033188166069</v>
      </c>
      <c r="AA1203" s="265">
        <f t="shared" ca="1" si="288"/>
        <v>285.31969811833932</v>
      </c>
      <c r="AB1203" s="292"/>
      <c r="AC1203" s="37"/>
      <c r="AD1203" s="50"/>
      <c r="AE1203" s="228"/>
      <c r="AF1203" s="50"/>
      <c r="AG1203" s="50"/>
      <c r="AH1203" s="228"/>
      <c r="AI1203" s="50"/>
      <c r="AJ1203" s="50"/>
      <c r="AK1203" s="50"/>
      <c r="AL1203" s="68"/>
      <c r="AM1203" s="246"/>
      <c r="AN1203" s="241"/>
      <c r="AO1203" s="68"/>
      <c r="AP1203" s="68"/>
      <c r="AQ1203" s="241"/>
      <c r="AR1203" s="241"/>
      <c r="AS1203" s="228"/>
      <c r="AT1203" s="194"/>
      <c r="AU1203" s="37"/>
      <c r="AV1203" s="68"/>
      <c r="AW1203" s="228"/>
      <c r="AX1203" s="241"/>
      <c r="AY1203" s="38"/>
      <c r="AZ1203" s="38"/>
      <c r="BA1203" s="55"/>
      <c r="BB1203" s="55"/>
      <c r="BC1203" s="3" t="e">
        <f t="shared" ca="1" si="289"/>
        <v>#N/A</v>
      </c>
      <c r="BD1203" s="3">
        <f t="shared" ca="1" si="290"/>
        <v>47096300</v>
      </c>
      <c r="BE1203" s="132"/>
      <c r="BF1203" s="132"/>
      <c r="BG1203" s="125"/>
      <c r="BI1203" s="68"/>
      <c r="BZ1203" s="237"/>
      <c r="CD1203" s="237"/>
      <c r="CG1203" s="68"/>
      <c r="CH1203" s="237"/>
      <c r="CL1203" s="237"/>
    </row>
    <row r="1204" spans="1:90" x14ac:dyDescent="0.4">
      <c r="A1204">
        <v>1172</v>
      </c>
      <c r="B1204" s="47">
        <f ca="1">IF(A1204&gt;$A$8,"",OFFSET(InputPriceData!B$15,$A1204+$A$11,0,1,1))</f>
        <v>43627</v>
      </c>
      <c r="C1204" s="3">
        <f ca="1">IF(A1204&gt;$A$8,"",OFFSET(InputPriceData!G$15,CalculationsAndCharts!$A1204+$A$11,IF($C$5,8,0),1,1))</f>
        <v>58641300</v>
      </c>
      <c r="D1204" s="4">
        <f ca="1">IF(A1204&gt;$A$8,"",OFFSET(InputPriceData!C$15,CalculationsAndCharts!$A1204+$A$11,IF($C$5,8,0),1,1))</f>
        <v>290.98998999999998</v>
      </c>
      <c r="E1204" s="4">
        <f ca="1">IF(A1204&gt;$A$8,"",OFFSET(InputPriceData!D$15,CalculationsAndCharts!$A1204+$A$11,IF($C$5,8,0),1,1))</f>
        <v>291.39999399999999</v>
      </c>
      <c r="F1204" s="4">
        <f ca="1">IF(A1204&gt;$A$8,"",OFFSET(InputPriceData!E$15,CalculationsAndCharts!$A1204+$A$11,IF($C$5,8,0),1,1))</f>
        <v>288.17999300000002</v>
      </c>
      <c r="G1204" s="4">
        <f ca="1">IF(A1204&gt;$A$8,"",OFFSET(InputPriceData!F$15,CalculationsAndCharts!$A1204+$A$11,IF($C$5,8,0),1,1))</f>
        <v>288.89999399999999</v>
      </c>
      <c r="H1204" s="282">
        <f t="shared" ca="1" si="277"/>
        <v>291.39999399999999</v>
      </c>
      <c r="I1204" s="292">
        <f t="shared" ca="1" si="278"/>
        <v>288.17999300000002</v>
      </c>
      <c r="J1204" s="50">
        <f t="shared" ca="1" si="279"/>
        <v>3.2200009999999679</v>
      </c>
      <c r="K1204" s="282"/>
      <c r="L1204" s="282"/>
      <c r="M1204" s="292">
        <f t="shared" ca="1" si="280"/>
        <v>3.5055914482176753</v>
      </c>
      <c r="N1204" s="291"/>
      <c r="P1204" s="292">
        <f t="shared" ca="1" si="281"/>
        <v>287.50859068500904</v>
      </c>
      <c r="Q1204" s="301">
        <f t="shared" ca="1" si="282"/>
        <v>291.01418213322671</v>
      </c>
      <c r="R1204" s="301">
        <f t="shared" ca="1" si="283"/>
        <v>284.00299923679137</v>
      </c>
      <c r="S1204" s="50"/>
      <c r="T1204" s="292"/>
      <c r="U1204" s="265"/>
      <c r="V1204" s="292">
        <f t="shared" ca="1" si="284"/>
        <v>287.50859068500904</v>
      </c>
      <c r="W1204" s="241">
        <f t="shared" ca="1" si="285"/>
        <v>1.3914033149909528</v>
      </c>
      <c r="X1204" s="351">
        <f t="shared" ca="1" si="286"/>
        <v>1.9360031849678128</v>
      </c>
      <c r="Y1204" s="50">
        <f t="shared" ca="1" si="276"/>
        <v>3.0671923930047207</v>
      </c>
      <c r="Z1204" s="265">
        <f t="shared" ca="1" si="287"/>
        <v>291.96718639300474</v>
      </c>
      <c r="AA1204" s="265">
        <f t="shared" ca="1" si="288"/>
        <v>285.83280160699525</v>
      </c>
      <c r="AB1204" s="292"/>
      <c r="AC1204" s="37"/>
      <c r="AD1204" s="50"/>
      <c r="AE1204" s="228"/>
      <c r="AF1204" s="50"/>
      <c r="AG1204" s="50"/>
      <c r="AH1204" s="228"/>
      <c r="AI1204" s="50"/>
      <c r="AJ1204" s="50"/>
      <c r="AK1204" s="50"/>
      <c r="AL1204" s="68"/>
      <c r="AM1204" s="246"/>
      <c r="AN1204" s="241"/>
      <c r="AO1204" s="68"/>
      <c r="AP1204" s="68"/>
      <c r="AQ1204" s="241"/>
      <c r="AR1204" s="241"/>
      <c r="AS1204" s="228"/>
      <c r="AT1204" s="194"/>
      <c r="AU1204" s="37"/>
      <c r="AV1204" s="68"/>
      <c r="AW1204" s="228"/>
      <c r="AX1204" s="241"/>
      <c r="AY1204" s="38"/>
      <c r="AZ1204" s="38"/>
      <c r="BA1204" s="55"/>
      <c r="BB1204" s="55"/>
      <c r="BC1204" s="3" t="e">
        <f t="shared" ca="1" si="289"/>
        <v>#N/A</v>
      </c>
      <c r="BD1204" s="3">
        <f t="shared" ca="1" si="290"/>
        <v>58641300</v>
      </c>
      <c r="BE1204" s="132"/>
      <c r="BF1204" s="132"/>
      <c r="BG1204" s="125"/>
      <c r="BI1204" s="68"/>
      <c r="BZ1204" s="237"/>
      <c r="CD1204" s="237"/>
      <c r="CG1204" s="68"/>
      <c r="CH1204" s="237"/>
      <c r="CL1204" s="237"/>
    </row>
    <row r="1205" spans="1:90" x14ac:dyDescent="0.4">
      <c r="A1205">
        <v>1173</v>
      </c>
      <c r="B1205" s="47">
        <f ca="1">IF(A1205&gt;$A$8,"",OFFSET(InputPriceData!B$15,$A1205+$A$11,0,1,1))</f>
        <v>43626</v>
      </c>
      <c r="C1205" s="3">
        <f ca="1">IF(A1205&gt;$A$8,"",OFFSET(InputPriceData!G$15,CalculationsAndCharts!$A1205+$A$11,IF($C$5,8,0),1,1))</f>
        <v>60799100</v>
      </c>
      <c r="D1205" s="4">
        <f ca="1">IF(A1205&gt;$A$8,"",OFFSET(InputPriceData!C$15,CalculationsAndCharts!$A1205+$A$11,IF($C$5,8,0),1,1))</f>
        <v>289.36999500000002</v>
      </c>
      <c r="E1205" s="4">
        <f ca="1">IF(A1205&gt;$A$8,"",OFFSET(InputPriceData!D$15,CalculationsAndCharts!$A1205+$A$11,IF($C$5,8,0),1,1))</f>
        <v>290.82000699999998</v>
      </c>
      <c r="F1205" s="4">
        <f ca="1">IF(A1205&gt;$A$8,"",OFFSET(InputPriceData!E$15,CalculationsAndCharts!$A1205+$A$11,IF($C$5,8,0),1,1))</f>
        <v>288.86999500000002</v>
      </c>
      <c r="G1205" s="4">
        <f ca="1">IF(A1205&gt;$A$8,"",OFFSET(InputPriceData!F$15,CalculationsAndCharts!$A1205+$A$11,IF($C$5,8,0),1,1))</f>
        <v>288.97000100000002</v>
      </c>
      <c r="H1205" s="282">
        <f t="shared" ca="1" si="277"/>
        <v>290.82000699999998</v>
      </c>
      <c r="I1205" s="292">
        <f t="shared" ca="1" si="278"/>
        <v>287.64999399999999</v>
      </c>
      <c r="J1205" s="50">
        <f t="shared" ca="1" si="279"/>
        <v>3.1700129999999831</v>
      </c>
      <c r="K1205" s="282"/>
      <c r="L1205" s="282"/>
      <c r="M1205" s="292">
        <f t="shared" ca="1" si="280"/>
        <v>3.6718424175391595</v>
      </c>
      <c r="N1205" s="291"/>
      <c r="P1205" s="292">
        <f t="shared" ca="1" si="281"/>
        <v>285.15430333043378</v>
      </c>
      <c r="Q1205" s="301">
        <f t="shared" ca="1" si="282"/>
        <v>288.82614574797293</v>
      </c>
      <c r="R1205" s="301">
        <f t="shared" ca="1" si="283"/>
        <v>281.48246091289462</v>
      </c>
      <c r="S1205" s="50"/>
      <c r="T1205" s="292"/>
      <c r="U1205" s="265"/>
      <c r="V1205" s="292">
        <f t="shared" ca="1" si="284"/>
        <v>285.15430333043378</v>
      </c>
      <c r="W1205" s="241">
        <f t="shared" ca="1" si="285"/>
        <v>3.8156976695662479</v>
      </c>
      <c r="X1205" s="351">
        <f t="shared" ca="1" si="286"/>
        <v>14.559548705533295</v>
      </c>
      <c r="Y1205" s="50">
        <f t="shared" ca="1" si="276"/>
        <v>3.2391660076172419</v>
      </c>
      <c r="Z1205" s="265">
        <f t="shared" ca="1" si="287"/>
        <v>292.20916700761728</v>
      </c>
      <c r="AA1205" s="265">
        <f t="shared" ca="1" si="288"/>
        <v>285.73083499238277</v>
      </c>
      <c r="AB1205" s="292"/>
      <c r="AC1205" s="37"/>
      <c r="AD1205" s="50"/>
      <c r="AE1205" s="228"/>
      <c r="AF1205" s="50"/>
      <c r="AG1205" s="50"/>
      <c r="AH1205" s="228"/>
      <c r="AI1205" s="50"/>
      <c r="AJ1205" s="50"/>
      <c r="AK1205" s="50"/>
      <c r="AL1205" s="68"/>
      <c r="AM1205" s="246"/>
      <c r="AN1205" s="241"/>
      <c r="AO1205" s="68"/>
      <c r="AP1205" s="68"/>
      <c r="AQ1205" s="241"/>
      <c r="AR1205" s="241"/>
      <c r="AS1205" s="228"/>
      <c r="AT1205" s="194"/>
      <c r="AU1205" s="37"/>
      <c r="AV1205" s="68"/>
      <c r="AW1205" s="228"/>
      <c r="AX1205" s="241"/>
      <c r="AY1205" s="38"/>
      <c r="AZ1205" s="38"/>
      <c r="BA1205" s="55"/>
      <c r="BB1205" s="55"/>
      <c r="BC1205" s="3">
        <f t="shared" ca="1" si="289"/>
        <v>60799100</v>
      </c>
      <c r="BD1205" s="3" t="e">
        <f t="shared" ca="1" si="290"/>
        <v>#N/A</v>
      </c>
      <c r="BE1205" s="132"/>
      <c r="BF1205" s="132"/>
      <c r="BG1205" s="125"/>
      <c r="BI1205" s="68"/>
      <c r="BZ1205" s="237"/>
      <c r="CD1205" s="237"/>
      <c r="CG1205" s="68"/>
      <c r="CH1205" s="237"/>
      <c r="CL1205" s="237"/>
    </row>
    <row r="1206" spans="1:90" x14ac:dyDescent="0.4">
      <c r="A1206">
        <v>1174</v>
      </c>
      <c r="B1206" s="47">
        <f ca="1">IF(A1206&gt;$A$8,"",OFFSET(InputPriceData!B$15,$A1206+$A$11,0,1,1))</f>
        <v>43623</v>
      </c>
      <c r="C1206" s="3">
        <f ca="1">IF(A1206&gt;$A$8,"",OFFSET(InputPriceData!G$15,CalculationsAndCharts!$A1206+$A$11,IF($C$5,8,0),1,1))</f>
        <v>74272200</v>
      </c>
      <c r="D1206" s="4">
        <f ca="1">IF(A1206&gt;$A$8,"",OFFSET(InputPriceData!C$15,CalculationsAndCharts!$A1206+$A$11,IF($C$5,8,0),1,1))</f>
        <v>285.92999300000002</v>
      </c>
      <c r="E1206" s="4">
        <f ca="1">IF(A1206&gt;$A$8,"",OFFSET(InputPriceData!D$15,CalculationsAndCharts!$A1206+$A$11,IF($C$5,8,0),1,1))</f>
        <v>288.85000600000001</v>
      </c>
      <c r="F1206" s="4">
        <f ca="1">IF(A1206&gt;$A$8,"",OFFSET(InputPriceData!E$15,CalculationsAndCharts!$A1206+$A$11,IF($C$5,8,0),1,1))</f>
        <v>285.73998999999998</v>
      </c>
      <c r="G1206" s="4">
        <f ca="1">IF(A1206&gt;$A$8,"",OFFSET(InputPriceData!F$15,CalculationsAndCharts!$A1206+$A$11,IF($C$5,8,0),1,1))</f>
        <v>287.64999399999999</v>
      </c>
      <c r="H1206" s="282">
        <f t="shared" ca="1" si="277"/>
        <v>288.85000600000001</v>
      </c>
      <c r="I1206" s="292">
        <f t="shared" ca="1" si="278"/>
        <v>284.79998799999998</v>
      </c>
      <c r="J1206" s="50">
        <f t="shared" ca="1" si="279"/>
        <v>4.0500180000000228</v>
      </c>
      <c r="K1206" s="282"/>
      <c r="L1206" s="282"/>
      <c r="M1206" s="292">
        <f t="shared" ca="1" si="280"/>
        <v>3.66578631266619</v>
      </c>
      <c r="N1206" s="291"/>
      <c r="P1206" s="292">
        <f t="shared" ca="1" si="281"/>
        <v>282.26017210262046</v>
      </c>
      <c r="Q1206" s="301">
        <f t="shared" ca="1" si="282"/>
        <v>285.92595841528663</v>
      </c>
      <c r="R1206" s="301">
        <f t="shared" ca="1" si="283"/>
        <v>278.59438578995429</v>
      </c>
      <c r="S1206" s="50"/>
      <c r="T1206" s="292"/>
      <c r="U1206" s="265"/>
      <c r="V1206" s="292">
        <f t="shared" ca="1" si="284"/>
        <v>282.26017210262046</v>
      </c>
      <c r="W1206" s="241">
        <f t="shared" ca="1" si="285"/>
        <v>5.3898218973795338</v>
      </c>
      <c r="X1206" s="351">
        <f t="shared" ca="1" si="286"/>
        <v>29.050180085471919</v>
      </c>
      <c r="Y1206" s="50">
        <f t="shared" ca="1" si="276"/>
        <v>3.1268676981847747</v>
      </c>
      <c r="Z1206" s="265">
        <f t="shared" ca="1" si="287"/>
        <v>290.77686169818475</v>
      </c>
      <c r="AA1206" s="265">
        <f t="shared" ca="1" si="288"/>
        <v>284.52312630181524</v>
      </c>
      <c r="AB1206" s="292"/>
      <c r="AC1206" s="37"/>
      <c r="AD1206" s="50"/>
      <c r="AE1206" s="228"/>
      <c r="AF1206" s="50"/>
      <c r="AG1206" s="50"/>
      <c r="AH1206" s="228"/>
      <c r="AI1206" s="50"/>
      <c r="AJ1206" s="50"/>
      <c r="AK1206" s="50"/>
      <c r="AL1206" s="68"/>
      <c r="AM1206" s="246"/>
      <c r="AN1206" s="241"/>
      <c r="AO1206" s="68"/>
      <c r="AP1206" s="68"/>
      <c r="AQ1206" s="241"/>
      <c r="AR1206" s="241"/>
      <c r="AS1206" s="228"/>
      <c r="AT1206" s="194"/>
      <c r="AU1206" s="37"/>
      <c r="AV1206" s="68"/>
      <c r="AW1206" s="228"/>
      <c r="AX1206" s="241"/>
      <c r="AY1206" s="38"/>
      <c r="AZ1206" s="38"/>
      <c r="BA1206" s="55"/>
      <c r="BB1206" s="55"/>
      <c r="BC1206" s="3">
        <f t="shared" ca="1" si="289"/>
        <v>74272200</v>
      </c>
      <c r="BD1206" s="3" t="e">
        <f t="shared" ca="1" si="290"/>
        <v>#N/A</v>
      </c>
      <c r="BE1206" s="132"/>
      <c r="BF1206" s="132"/>
      <c r="BG1206" s="125"/>
      <c r="BI1206" s="68"/>
      <c r="BZ1206" s="237"/>
      <c r="CD1206" s="237"/>
      <c r="CG1206" s="68"/>
      <c r="CH1206" s="237"/>
      <c r="CL1206" s="237"/>
    </row>
    <row r="1207" spans="1:90" x14ac:dyDescent="0.4">
      <c r="A1207">
        <v>1175</v>
      </c>
      <c r="B1207" s="47">
        <f ca="1">IF(A1207&gt;$A$8,"",OFFSET(InputPriceData!B$15,$A1207+$A$11,0,1,1))</f>
        <v>43622</v>
      </c>
      <c r="C1207" s="3">
        <f ca="1">IF(A1207&gt;$A$8,"",OFFSET(InputPriceData!G$15,CalculationsAndCharts!$A1207+$A$11,IF($C$5,8,0),1,1))</f>
        <v>69430400</v>
      </c>
      <c r="D1207" s="4">
        <f ca="1">IF(A1207&gt;$A$8,"",OFFSET(InputPriceData!C$15,CalculationsAndCharts!$A1207+$A$11,IF($C$5,8,0),1,1))</f>
        <v>283.290009</v>
      </c>
      <c r="E1207" s="4">
        <f ca="1">IF(A1207&gt;$A$8,"",OFFSET(InputPriceData!D$15,CalculationsAndCharts!$A1207+$A$11,IF($C$5,8,0),1,1))</f>
        <v>285.54998799999998</v>
      </c>
      <c r="F1207" s="4">
        <f ca="1">IF(A1207&gt;$A$8,"",OFFSET(InputPriceData!E$15,CalculationsAndCharts!$A1207+$A$11,IF($C$5,8,0),1,1))</f>
        <v>282.57000699999998</v>
      </c>
      <c r="G1207" s="4">
        <f ca="1">IF(A1207&gt;$A$8,"",OFFSET(InputPriceData!F$15,CalculationsAndCharts!$A1207+$A$11,IF($C$5,8,0),1,1))</f>
        <v>284.79998799999998</v>
      </c>
      <c r="H1207" s="282">
        <f t="shared" ca="1" si="277"/>
        <v>285.54998799999998</v>
      </c>
      <c r="I1207" s="292">
        <f t="shared" ca="1" si="278"/>
        <v>282.57000699999998</v>
      </c>
      <c r="J1207" s="50">
        <f t="shared" ca="1" si="279"/>
        <v>2.9799810000000093</v>
      </c>
      <c r="K1207" s="282"/>
      <c r="L1207" s="282"/>
      <c r="M1207" s="292">
        <f t="shared" ca="1" si="280"/>
        <v>3.6967586461387274</v>
      </c>
      <c r="N1207" s="291"/>
      <c r="P1207" s="292">
        <f t="shared" ca="1" si="281"/>
        <v>279.53045081370806</v>
      </c>
      <c r="Q1207" s="301">
        <f t="shared" ca="1" si="282"/>
        <v>283.22720945984679</v>
      </c>
      <c r="R1207" s="301">
        <f t="shared" ca="1" si="283"/>
        <v>275.83369216756932</v>
      </c>
      <c r="S1207" s="50"/>
      <c r="T1207" s="292"/>
      <c r="U1207" s="265"/>
      <c r="V1207" s="292">
        <f t="shared" ca="1" si="284"/>
        <v>279.53045081370806</v>
      </c>
      <c r="W1207" s="241">
        <f t="shared" ca="1" si="285"/>
        <v>5.2695371862919274</v>
      </c>
      <c r="X1207" s="351">
        <f t="shared" ca="1" si="286"/>
        <v>27.768022157713443</v>
      </c>
      <c r="Y1207" s="50">
        <f t="shared" ca="1" si="276"/>
        <v>2.9202278593471429</v>
      </c>
      <c r="Z1207" s="265">
        <f t="shared" ca="1" si="287"/>
        <v>287.72021585934715</v>
      </c>
      <c r="AA1207" s="265">
        <f t="shared" ca="1" si="288"/>
        <v>281.87976014065282</v>
      </c>
      <c r="AB1207" s="292"/>
      <c r="AC1207" s="37"/>
      <c r="AD1207" s="50"/>
      <c r="AE1207" s="228"/>
      <c r="AF1207" s="50"/>
      <c r="AG1207" s="50"/>
      <c r="AH1207" s="228"/>
      <c r="AI1207" s="50"/>
      <c r="AJ1207" s="50"/>
      <c r="AK1207" s="50"/>
      <c r="AL1207" s="68"/>
      <c r="AM1207" s="246"/>
      <c r="AN1207" s="241"/>
      <c r="AO1207" s="68"/>
      <c r="AP1207" s="68"/>
      <c r="AQ1207" s="241"/>
      <c r="AR1207" s="241"/>
      <c r="AS1207" s="228"/>
      <c r="AT1207" s="194"/>
      <c r="AU1207" s="37"/>
      <c r="AV1207" s="68"/>
      <c r="AW1207" s="228"/>
      <c r="AX1207" s="241"/>
      <c r="AY1207" s="38"/>
      <c r="AZ1207" s="38"/>
      <c r="BA1207" s="55"/>
      <c r="BB1207" s="55"/>
      <c r="BC1207" s="3">
        <f t="shared" ca="1" si="289"/>
        <v>69430400</v>
      </c>
      <c r="BD1207" s="3" t="e">
        <f t="shared" ca="1" si="290"/>
        <v>#N/A</v>
      </c>
      <c r="BE1207" s="132"/>
      <c r="BF1207" s="132"/>
      <c r="BG1207" s="125"/>
      <c r="BI1207" s="68"/>
      <c r="BZ1207" s="237"/>
      <c r="CD1207" s="237"/>
      <c r="CG1207" s="68"/>
      <c r="CH1207" s="237"/>
      <c r="CL1207" s="237"/>
    </row>
    <row r="1208" spans="1:90" x14ac:dyDescent="0.4">
      <c r="A1208">
        <v>1176</v>
      </c>
      <c r="B1208" s="47">
        <f ca="1">IF(A1208&gt;$A$8,"",OFFSET(InputPriceData!B$15,$A1208+$A$11,0,1,1))</f>
        <v>43621</v>
      </c>
      <c r="C1208" s="3">
        <f ca="1">IF(A1208&gt;$A$8,"",OFFSET(InputPriceData!G$15,CalculationsAndCharts!$A1208+$A$11,IF($C$5,8,0),1,1))</f>
        <v>71169700</v>
      </c>
      <c r="D1208" s="4">
        <f ca="1">IF(A1208&gt;$A$8,"",OFFSET(InputPriceData!C$15,CalculationsAndCharts!$A1208+$A$11,IF($C$5,8,0),1,1))</f>
        <v>282.32998700000002</v>
      </c>
      <c r="E1208" s="4">
        <f ca="1">IF(A1208&gt;$A$8,"",OFFSET(InputPriceData!D$15,CalculationsAndCharts!$A1208+$A$11,IF($C$5,8,0),1,1))</f>
        <v>282.98998999999998</v>
      </c>
      <c r="F1208" s="4">
        <f ca="1">IF(A1208&gt;$A$8,"",OFFSET(InputPriceData!E$15,CalculationsAndCharts!$A1208+$A$11,IF($C$5,8,0),1,1))</f>
        <v>280.32000699999998</v>
      </c>
      <c r="G1208" s="4">
        <f ca="1">IF(A1208&gt;$A$8,"",OFFSET(InputPriceData!F$15,CalculationsAndCharts!$A1208+$A$11,IF($C$5,8,0),1,1))</f>
        <v>282.959991</v>
      </c>
      <c r="H1208" s="282">
        <f t="shared" ca="1" si="277"/>
        <v>282.98998999999998</v>
      </c>
      <c r="I1208" s="292">
        <f t="shared" ca="1" si="278"/>
        <v>280.32000699999998</v>
      </c>
      <c r="J1208" s="50">
        <f t="shared" ca="1" si="279"/>
        <v>2.669983000000002</v>
      </c>
      <c r="K1208" s="282"/>
      <c r="L1208" s="282"/>
      <c r="M1208" s="292">
        <f t="shared" ca="1" si="280"/>
        <v>4.0660613516356232</v>
      </c>
      <c r="N1208" s="291"/>
      <c r="P1208" s="292">
        <f t="shared" ca="1" si="281"/>
        <v>277.26591478726652</v>
      </c>
      <c r="Q1208" s="301">
        <f t="shared" ca="1" si="282"/>
        <v>281.33197613890212</v>
      </c>
      <c r="R1208" s="301">
        <f t="shared" ca="1" si="283"/>
        <v>273.19985343563093</v>
      </c>
      <c r="S1208" s="50"/>
      <c r="T1208" s="292"/>
      <c r="U1208" s="265"/>
      <c r="V1208" s="292">
        <f t="shared" ca="1" si="284"/>
        <v>277.26591478726652</v>
      </c>
      <c r="W1208" s="241">
        <f t="shared" ca="1" si="285"/>
        <v>5.6940762127334779</v>
      </c>
      <c r="X1208" s="351">
        <f t="shared" ca="1" si="286"/>
        <v>32.422503916417227</v>
      </c>
      <c r="Y1208" s="50">
        <f t="shared" ca="1" si="276"/>
        <v>2.7453806963960337</v>
      </c>
      <c r="Z1208" s="265">
        <f t="shared" ca="1" si="287"/>
        <v>285.70537169639601</v>
      </c>
      <c r="AA1208" s="265">
        <f t="shared" ca="1" si="288"/>
        <v>280.21461030360399</v>
      </c>
      <c r="AB1208" s="292"/>
      <c r="AC1208" s="37"/>
      <c r="AD1208" s="50"/>
      <c r="AE1208" s="228"/>
      <c r="AF1208" s="50"/>
      <c r="AG1208" s="50"/>
      <c r="AH1208" s="228"/>
      <c r="AI1208" s="50"/>
      <c r="AJ1208" s="50"/>
      <c r="AK1208" s="50"/>
      <c r="AL1208" s="68"/>
      <c r="AM1208" s="246"/>
      <c r="AN1208" s="241"/>
      <c r="AO1208" s="68"/>
      <c r="AP1208" s="68"/>
      <c r="AQ1208" s="241"/>
      <c r="AR1208" s="241"/>
      <c r="AS1208" s="228"/>
      <c r="AT1208" s="194"/>
      <c r="AU1208" s="37"/>
      <c r="AV1208" s="68"/>
      <c r="AW1208" s="228"/>
      <c r="AX1208" s="241"/>
      <c r="AY1208" s="38"/>
      <c r="AZ1208" s="38"/>
      <c r="BA1208" s="55"/>
      <c r="BB1208" s="55"/>
      <c r="BC1208" s="3">
        <f t="shared" ca="1" si="289"/>
        <v>71169700</v>
      </c>
      <c r="BD1208" s="3" t="e">
        <f t="shared" ca="1" si="290"/>
        <v>#N/A</v>
      </c>
      <c r="BE1208" s="132"/>
      <c r="BF1208" s="132"/>
      <c r="BG1208" s="125"/>
      <c r="BI1208" s="68"/>
      <c r="BZ1208" s="237"/>
      <c r="CD1208" s="237"/>
      <c r="CG1208" s="68"/>
      <c r="CH1208" s="237"/>
      <c r="CL1208" s="237"/>
    </row>
    <row r="1209" spans="1:90" x14ac:dyDescent="0.4">
      <c r="A1209">
        <v>1177</v>
      </c>
      <c r="B1209" s="47">
        <f ca="1">IF(A1209&gt;$A$8,"",OFFSET(InputPriceData!B$15,$A1209+$A$11,0,1,1))</f>
        <v>43620</v>
      </c>
      <c r="C1209" s="3">
        <f ca="1">IF(A1209&gt;$A$8,"",OFFSET(InputPriceData!G$15,CalculationsAndCharts!$A1209+$A$11,IF($C$5,8,0),1,1))</f>
        <v>77231900</v>
      </c>
      <c r="D1209" s="4">
        <f ca="1">IF(A1209&gt;$A$8,"",OFFSET(InputPriceData!C$15,CalculationsAndCharts!$A1209+$A$11,IF($C$5,8,0),1,1))</f>
        <v>277.11999500000002</v>
      </c>
      <c r="E1209" s="4">
        <f ca="1">IF(A1209&gt;$A$8,"",OFFSET(InputPriceData!D$15,CalculationsAndCharts!$A1209+$A$11,IF($C$5,8,0),1,1))</f>
        <v>280.67999300000002</v>
      </c>
      <c r="F1209" s="4">
        <f ca="1">IF(A1209&gt;$A$8,"",OFFSET(InputPriceData!E$15,CalculationsAndCharts!$A1209+$A$11,IF($C$5,8,0),1,1))</f>
        <v>276.61999500000002</v>
      </c>
      <c r="G1209" s="4">
        <f ca="1">IF(A1209&gt;$A$8,"",OFFSET(InputPriceData!F$15,CalculationsAndCharts!$A1209+$A$11,IF($C$5,8,0),1,1))</f>
        <v>280.52999899999998</v>
      </c>
      <c r="H1209" s="282">
        <f t="shared" ca="1" si="277"/>
        <v>280.67999300000002</v>
      </c>
      <c r="I1209" s="292">
        <f t="shared" ca="1" si="278"/>
        <v>274.57000699999998</v>
      </c>
      <c r="J1209" s="50">
        <f t="shared" ca="1" si="279"/>
        <v>6.109986000000049</v>
      </c>
      <c r="K1209" s="282"/>
      <c r="L1209" s="282"/>
      <c r="M1209" s="292">
        <f t="shared" ca="1" si="280"/>
        <v>3.7101396702713019</v>
      </c>
      <c r="N1209" s="291"/>
      <c r="P1209" s="292">
        <f t="shared" ca="1" si="281"/>
        <v>275.612302025171</v>
      </c>
      <c r="Q1209" s="301">
        <f t="shared" ca="1" si="282"/>
        <v>279.32244169544231</v>
      </c>
      <c r="R1209" s="301">
        <f t="shared" ca="1" si="283"/>
        <v>271.9021623548997</v>
      </c>
      <c r="S1209" s="50"/>
      <c r="T1209" s="292"/>
      <c r="U1209" s="265"/>
      <c r="V1209" s="292">
        <f t="shared" ca="1" si="284"/>
        <v>275.612302025171</v>
      </c>
      <c r="W1209" s="241">
        <f t="shared" ca="1" si="285"/>
        <v>4.9176969748289707</v>
      </c>
      <c r="X1209" s="351">
        <f t="shared" ca="1" si="286"/>
        <v>24.183743536242009</v>
      </c>
      <c r="Y1209" s="50">
        <f t="shared" ca="1" si="276"/>
        <v>2.6168101619220234</v>
      </c>
      <c r="Z1209" s="265">
        <f t="shared" ca="1" si="287"/>
        <v>283.14680916192202</v>
      </c>
      <c r="AA1209" s="265">
        <f t="shared" ca="1" si="288"/>
        <v>277.91318883807793</v>
      </c>
      <c r="AB1209" s="292"/>
      <c r="AC1209" s="37"/>
      <c r="AD1209" s="50"/>
      <c r="AE1209" s="228"/>
      <c r="AF1209" s="50"/>
      <c r="AG1209" s="50"/>
      <c r="AH1209" s="228"/>
      <c r="AI1209" s="50"/>
      <c r="AJ1209" s="50"/>
      <c r="AK1209" s="50"/>
      <c r="AL1209" s="68"/>
      <c r="AM1209" s="246"/>
      <c r="AN1209" s="241"/>
      <c r="AO1209" s="68"/>
      <c r="AP1209" s="68"/>
      <c r="AQ1209" s="241"/>
      <c r="AR1209" s="241"/>
      <c r="AS1209" s="228"/>
      <c r="AT1209" s="194"/>
      <c r="AU1209" s="37"/>
      <c r="AV1209" s="68"/>
      <c r="AW1209" s="228"/>
      <c r="AX1209" s="241"/>
      <c r="AY1209" s="38"/>
      <c r="AZ1209" s="38"/>
      <c r="BA1209" s="55"/>
      <c r="BB1209" s="55"/>
      <c r="BC1209" s="3">
        <f t="shared" ca="1" si="289"/>
        <v>77231900</v>
      </c>
      <c r="BD1209" s="3" t="e">
        <f t="shared" ca="1" si="290"/>
        <v>#N/A</v>
      </c>
      <c r="BE1209" s="132"/>
      <c r="BF1209" s="132"/>
      <c r="BG1209" s="125"/>
      <c r="BI1209" s="68"/>
      <c r="BZ1209" s="237"/>
      <c r="CD1209" s="237"/>
      <c r="CG1209" s="68"/>
      <c r="CH1209" s="237"/>
      <c r="CL1209" s="237"/>
    </row>
    <row r="1210" spans="1:90" x14ac:dyDescent="0.4">
      <c r="A1210">
        <v>1178</v>
      </c>
      <c r="B1210" s="47">
        <f ca="1">IF(A1210&gt;$A$8,"",OFFSET(InputPriceData!B$15,$A1210+$A$11,0,1,1))</f>
        <v>43619</v>
      </c>
      <c r="C1210" s="3">
        <f ca="1">IF(A1210&gt;$A$8,"",OFFSET(InputPriceData!G$15,CalculationsAndCharts!$A1210+$A$11,IF($C$5,8,0),1,1))</f>
        <v>96428000</v>
      </c>
      <c r="D1210" s="4">
        <f ca="1">IF(A1210&gt;$A$8,"",OFFSET(InputPriceData!C$15,CalculationsAndCharts!$A1210+$A$11,IF($C$5,8,0),1,1))</f>
        <v>275.30999800000001</v>
      </c>
      <c r="E1210" s="4">
        <f ca="1">IF(A1210&gt;$A$8,"",OFFSET(InputPriceData!D$15,CalculationsAndCharts!$A1210+$A$11,IF($C$5,8,0),1,1))</f>
        <v>276.54998799999998</v>
      </c>
      <c r="F1210" s="4">
        <f ca="1">IF(A1210&gt;$A$8,"",OFFSET(InputPriceData!E$15,CalculationsAndCharts!$A1210+$A$11,IF($C$5,8,0),1,1))</f>
        <v>273.08999599999999</v>
      </c>
      <c r="G1210" s="4">
        <f ca="1">IF(A1210&gt;$A$8,"",OFFSET(InputPriceData!F$15,CalculationsAndCharts!$A1210+$A$11,IF($C$5,8,0),1,1))</f>
        <v>274.57000699999998</v>
      </c>
      <c r="H1210" s="282">
        <f t="shared" ca="1" si="277"/>
        <v>276.54998799999998</v>
      </c>
      <c r="I1210" s="292">
        <f t="shared" ca="1" si="278"/>
        <v>273.08999599999999</v>
      </c>
      <c r="J1210" s="50">
        <f t="shared" ca="1" si="279"/>
        <v>3.4599919999999997</v>
      </c>
      <c r="K1210" s="282"/>
      <c r="L1210" s="282"/>
      <c r="M1210" s="292">
        <f t="shared" ca="1" si="280"/>
        <v>3.0423384915385068</v>
      </c>
      <c r="N1210" s="291"/>
      <c r="P1210" s="292">
        <f t="shared" ca="1" si="281"/>
        <v>275.87717973649899</v>
      </c>
      <c r="Q1210" s="301">
        <f t="shared" ca="1" si="282"/>
        <v>278.91951822803748</v>
      </c>
      <c r="R1210" s="301">
        <f t="shared" ca="1" si="283"/>
        <v>272.8348412449605</v>
      </c>
      <c r="S1210" s="50"/>
      <c r="T1210" s="292"/>
      <c r="U1210" s="265"/>
      <c r="V1210" s="292">
        <f t="shared" ca="1" si="284"/>
        <v>275.87717973649899</v>
      </c>
      <c r="W1210" s="241">
        <f t="shared" ca="1" si="285"/>
        <v>-1.3071727364990124</v>
      </c>
      <c r="X1210" s="351">
        <f t="shared" ca="1" si="286"/>
        <v>1.7087005630463166</v>
      </c>
      <c r="Y1210" s="50">
        <f t="shared" ca="1" si="276"/>
        <v>2.3772961871130689</v>
      </c>
      <c r="Z1210" s="265">
        <f t="shared" ca="1" si="287"/>
        <v>276.94730318711305</v>
      </c>
      <c r="AA1210" s="265">
        <f t="shared" ca="1" si="288"/>
        <v>272.1927108128869</v>
      </c>
      <c r="AB1210" s="292"/>
      <c r="AC1210" s="37"/>
      <c r="AD1210" s="50"/>
      <c r="AE1210" s="228"/>
      <c r="AF1210" s="50"/>
      <c r="AG1210" s="50"/>
      <c r="AH1210" s="228"/>
      <c r="AI1210" s="50"/>
      <c r="AJ1210" s="50"/>
      <c r="AK1210" s="50"/>
      <c r="AL1210" s="68"/>
      <c r="AM1210" s="246"/>
      <c r="AN1210" s="241"/>
      <c r="AO1210" s="68"/>
      <c r="AP1210" s="68"/>
      <c r="AQ1210" s="241"/>
      <c r="AR1210" s="241"/>
      <c r="AS1210" s="228"/>
      <c r="AT1210" s="194"/>
      <c r="AU1210" s="37"/>
      <c r="AV1210" s="68"/>
      <c r="AW1210" s="228"/>
      <c r="AX1210" s="241"/>
      <c r="AY1210" s="38"/>
      <c r="AZ1210" s="38"/>
      <c r="BA1210" s="55"/>
      <c r="BB1210" s="55"/>
      <c r="BC1210" s="3" t="e">
        <f t="shared" ca="1" si="289"/>
        <v>#N/A</v>
      </c>
      <c r="BD1210" s="3">
        <f t="shared" ca="1" si="290"/>
        <v>96428000</v>
      </c>
      <c r="BE1210" s="132"/>
      <c r="BF1210" s="132"/>
      <c r="BG1210" s="125"/>
      <c r="BI1210" s="68"/>
      <c r="BZ1210" s="237"/>
      <c r="CD1210" s="237"/>
      <c r="CG1210" s="68"/>
      <c r="CH1210" s="237"/>
      <c r="CL1210" s="237"/>
    </row>
    <row r="1211" spans="1:90" x14ac:dyDescent="0.4">
      <c r="A1211">
        <v>1179</v>
      </c>
      <c r="B1211" s="47">
        <f ca="1">IF(A1211&gt;$A$8,"",OFFSET(InputPriceData!B$15,$A1211+$A$11,0,1,1))</f>
        <v>43616</v>
      </c>
      <c r="C1211" s="3">
        <f ca="1">IF(A1211&gt;$A$8,"",OFFSET(InputPriceData!G$15,CalculationsAndCharts!$A1211+$A$11,IF($C$5,8,0),1,1))</f>
        <v>86862800</v>
      </c>
      <c r="D1211" s="4">
        <f ca="1">IF(A1211&gt;$A$8,"",OFFSET(InputPriceData!C$15,CalculationsAndCharts!$A1211+$A$11,IF($C$5,8,0),1,1))</f>
        <v>276.20001200000002</v>
      </c>
      <c r="E1211" s="4">
        <f ca="1">IF(A1211&gt;$A$8,"",OFFSET(InputPriceData!D$15,CalculationsAndCharts!$A1211+$A$11,IF($C$5,8,0),1,1))</f>
        <v>277.11999500000002</v>
      </c>
      <c r="F1211" s="4">
        <f ca="1">IF(A1211&gt;$A$8,"",OFFSET(InputPriceData!E$15,CalculationsAndCharts!$A1211+$A$11,IF($C$5,8,0),1,1))</f>
        <v>275.23998999999998</v>
      </c>
      <c r="G1211" s="4">
        <f ca="1">IF(A1211&gt;$A$8,"",OFFSET(InputPriceData!F$15,CalculationsAndCharts!$A1211+$A$11,IF($C$5,8,0),1,1))</f>
        <v>275.26998900000001</v>
      </c>
      <c r="H1211" s="282">
        <f t="shared" ca="1" si="277"/>
        <v>279.02999899999998</v>
      </c>
      <c r="I1211" s="292">
        <f t="shared" ca="1" si="278"/>
        <v>275.23998999999998</v>
      </c>
      <c r="J1211" s="50">
        <f t="shared" ca="1" si="279"/>
        <v>3.7900089999999977</v>
      </c>
      <c r="K1211" s="282"/>
      <c r="L1211" s="282"/>
      <c r="M1211" s="292">
        <f t="shared" ca="1" si="280"/>
        <v>2.7930516927107387</v>
      </c>
      <c r="N1211" s="291"/>
      <c r="P1211" s="292">
        <f t="shared" ca="1" si="281"/>
        <v>277.80517805405577</v>
      </c>
      <c r="Q1211" s="301">
        <f t="shared" ca="1" si="282"/>
        <v>280.59822974676649</v>
      </c>
      <c r="R1211" s="301">
        <f t="shared" ca="1" si="283"/>
        <v>275.01212636134505</v>
      </c>
      <c r="S1211" s="50"/>
      <c r="T1211" s="292"/>
      <c r="U1211" s="265"/>
      <c r="V1211" s="292">
        <f t="shared" ca="1" si="284"/>
        <v>277.80517805405577</v>
      </c>
      <c r="W1211" s="241">
        <f t="shared" ca="1" si="285"/>
        <v>-2.5351890540557633</v>
      </c>
      <c r="X1211" s="351">
        <f t="shared" ca="1" si="286"/>
        <v>6.4271835398041564</v>
      </c>
      <c r="Y1211" s="50">
        <f t="shared" ca="1" si="276"/>
        <v>2.3676690489258942</v>
      </c>
      <c r="Z1211" s="265">
        <f t="shared" ca="1" si="287"/>
        <v>277.63765804892591</v>
      </c>
      <c r="AA1211" s="265">
        <f t="shared" ca="1" si="288"/>
        <v>272.90231995107411</v>
      </c>
      <c r="AB1211" s="292"/>
      <c r="AC1211" s="37"/>
      <c r="AD1211" s="50"/>
      <c r="AE1211" s="228"/>
      <c r="AF1211" s="50"/>
      <c r="AG1211" s="50"/>
      <c r="AH1211" s="228"/>
      <c r="AI1211" s="50"/>
      <c r="AJ1211" s="50"/>
      <c r="AK1211" s="50"/>
      <c r="AL1211" s="68"/>
      <c r="AM1211" s="246"/>
      <c r="AN1211" s="241"/>
      <c r="AO1211" s="68"/>
      <c r="AP1211" s="68"/>
      <c r="AQ1211" s="241"/>
      <c r="AR1211" s="241"/>
      <c r="AS1211" s="228"/>
      <c r="AT1211" s="194"/>
      <c r="AU1211" s="37"/>
      <c r="AV1211" s="68"/>
      <c r="AW1211" s="228"/>
      <c r="AX1211" s="241"/>
      <c r="AY1211" s="38"/>
      <c r="AZ1211" s="38"/>
      <c r="BA1211" s="55"/>
      <c r="BB1211" s="55"/>
      <c r="BC1211" s="3" t="e">
        <f t="shared" ca="1" si="289"/>
        <v>#N/A</v>
      </c>
      <c r="BD1211" s="3">
        <f t="shared" ca="1" si="290"/>
        <v>86862800</v>
      </c>
      <c r="BE1211" s="132"/>
      <c r="BF1211" s="132"/>
      <c r="BG1211" s="125"/>
      <c r="BI1211" s="68"/>
      <c r="BZ1211" s="237"/>
      <c r="CD1211" s="237"/>
      <c r="CG1211" s="68"/>
      <c r="CH1211" s="237"/>
      <c r="CL1211" s="237"/>
    </row>
    <row r="1212" spans="1:90" x14ac:dyDescent="0.4">
      <c r="A1212">
        <v>1180</v>
      </c>
      <c r="B1212" s="47">
        <f ca="1">IF(A1212&gt;$A$8,"",OFFSET(InputPriceData!B$15,$A1212+$A$11,0,1,1))</f>
        <v>43615</v>
      </c>
      <c r="C1212" s="3">
        <f ca="1">IF(A1212&gt;$A$8,"",OFFSET(InputPriceData!G$15,CalculationsAndCharts!$A1212+$A$11,IF($C$5,8,0),1,1))</f>
        <v>62523800</v>
      </c>
      <c r="D1212" s="4">
        <f ca="1">IF(A1212&gt;$A$8,"",OFFSET(InputPriceData!C$15,CalculationsAndCharts!$A1212+$A$11,IF($C$5,8,0),1,1))</f>
        <v>279.10998499999999</v>
      </c>
      <c r="E1212" s="4">
        <f ca="1">IF(A1212&gt;$A$8,"",OFFSET(InputPriceData!D$15,CalculationsAndCharts!$A1212+$A$11,IF($C$5,8,0),1,1))</f>
        <v>280.040009</v>
      </c>
      <c r="F1212" s="4">
        <f ca="1">IF(A1212&gt;$A$8,"",OFFSET(InputPriceData!E$15,CalculationsAndCharts!$A1212+$A$11,IF($C$5,8,0),1,1))</f>
        <v>277.80999800000001</v>
      </c>
      <c r="G1212" s="4">
        <f ca="1">IF(A1212&gt;$A$8,"",OFFSET(InputPriceData!F$15,CalculationsAndCharts!$A1212+$A$11,IF($C$5,8,0),1,1))</f>
        <v>279.02999899999998</v>
      </c>
      <c r="H1212" s="282">
        <f t="shared" ca="1" si="277"/>
        <v>280.040009</v>
      </c>
      <c r="I1212" s="292">
        <f t="shared" ca="1" si="278"/>
        <v>277.80999800000001</v>
      </c>
      <c r="J1212" s="50">
        <f t="shared" ca="1" si="279"/>
        <v>2.2300109999999904</v>
      </c>
      <c r="K1212" s="282"/>
      <c r="L1212" s="282"/>
      <c r="M1212" s="292">
        <f t="shared" ca="1" si="280"/>
        <v>2.8129096642188225</v>
      </c>
      <c r="N1212" s="291"/>
      <c r="P1212" s="292">
        <f t="shared" ca="1" si="281"/>
        <v>279.34617933217214</v>
      </c>
      <c r="Q1212" s="301">
        <f t="shared" ca="1" si="282"/>
        <v>282.15908899639095</v>
      </c>
      <c r="R1212" s="301">
        <f t="shared" ca="1" si="283"/>
        <v>276.53326966795333</v>
      </c>
      <c r="S1212" s="50"/>
      <c r="T1212" s="292"/>
      <c r="U1212" s="265"/>
      <c r="V1212" s="292">
        <f t="shared" ca="1" si="284"/>
        <v>279.34617933217214</v>
      </c>
      <c r="W1212" s="241">
        <f t="shared" ca="1" si="285"/>
        <v>-0.31618033217216635</v>
      </c>
      <c r="X1212" s="351">
        <f t="shared" ca="1" si="286"/>
        <v>9.9970002452501455E-2</v>
      </c>
      <c r="Y1212" s="50">
        <f t="shared" ca="1" si="276"/>
        <v>2.3463679626137104</v>
      </c>
      <c r="Z1212" s="265">
        <f t="shared" ca="1" si="287"/>
        <v>281.3763669626137</v>
      </c>
      <c r="AA1212" s="265">
        <f t="shared" ca="1" si="288"/>
        <v>276.68363103738625</v>
      </c>
      <c r="AB1212" s="292"/>
      <c r="AC1212" s="37"/>
      <c r="AD1212" s="50"/>
      <c r="AE1212" s="228"/>
      <c r="AF1212" s="50"/>
      <c r="AG1212" s="50"/>
      <c r="AH1212" s="228"/>
      <c r="AI1212" s="50"/>
      <c r="AJ1212" s="50"/>
      <c r="AK1212" s="50"/>
      <c r="AL1212" s="68"/>
      <c r="AM1212" s="246"/>
      <c r="AN1212" s="241"/>
      <c r="AO1212" s="68"/>
      <c r="AP1212" s="68"/>
      <c r="AQ1212" s="241"/>
      <c r="AR1212" s="241"/>
      <c r="AS1212" s="228"/>
      <c r="AT1212" s="194"/>
      <c r="AU1212" s="37"/>
      <c r="AV1212" s="68"/>
      <c r="AW1212" s="228"/>
      <c r="AX1212" s="241"/>
      <c r="AY1212" s="38"/>
      <c r="AZ1212" s="38"/>
      <c r="BA1212" s="55"/>
      <c r="BB1212" s="55"/>
      <c r="BC1212" s="3">
        <f t="shared" ca="1" si="289"/>
        <v>62523800</v>
      </c>
      <c r="BD1212" s="3" t="e">
        <f t="shared" ca="1" si="290"/>
        <v>#N/A</v>
      </c>
      <c r="BE1212" s="132"/>
      <c r="BF1212" s="132"/>
      <c r="BG1212" s="125"/>
      <c r="BI1212" s="68"/>
      <c r="BZ1212" s="237"/>
      <c r="CD1212" s="237"/>
      <c r="CG1212" s="68"/>
      <c r="CH1212" s="237"/>
      <c r="CL1212" s="237"/>
    </row>
    <row r="1213" spans="1:90" x14ac:dyDescent="0.4">
      <c r="A1213">
        <v>1181</v>
      </c>
      <c r="B1213" s="47">
        <f ca="1">IF(A1213&gt;$A$8,"",OFFSET(InputPriceData!B$15,$A1213+$A$11,0,1,1))</f>
        <v>43614</v>
      </c>
      <c r="C1213" s="3">
        <f ca="1">IF(A1213&gt;$A$8,"",OFFSET(InputPriceData!G$15,CalculationsAndCharts!$A1213+$A$11,IF($C$5,8,0),1,1))</f>
        <v>104972900</v>
      </c>
      <c r="D1213" s="4">
        <f ca="1">IF(A1213&gt;$A$8,"",OFFSET(InputPriceData!C$15,CalculationsAndCharts!$A1213+$A$11,IF($C$5,8,0),1,1))</f>
        <v>278.91000400000001</v>
      </c>
      <c r="E1213" s="4">
        <f ca="1">IF(A1213&gt;$A$8,"",OFFSET(InputPriceData!D$15,CalculationsAndCharts!$A1213+$A$11,IF($C$5,8,0),1,1))</f>
        <v>279.35998499999999</v>
      </c>
      <c r="F1213" s="4">
        <f ca="1">IF(A1213&gt;$A$8,"",OFFSET(InputPriceData!E$15,CalculationsAndCharts!$A1213+$A$11,IF($C$5,8,0),1,1))</f>
        <v>276.709991</v>
      </c>
      <c r="G1213" s="4">
        <f ca="1">IF(A1213&gt;$A$8,"",OFFSET(InputPriceData!F$15,CalculationsAndCharts!$A1213+$A$11,IF($C$5,8,0),1,1))</f>
        <v>278.26998900000001</v>
      </c>
      <c r="H1213" s="282">
        <f t="shared" ca="1" si="277"/>
        <v>280.14999399999999</v>
      </c>
      <c r="I1213" s="292">
        <f t="shared" ca="1" si="278"/>
        <v>276.709991</v>
      </c>
      <c r="J1213" s="50">
        <f t="shared" ca="1" si="279"/>
        <v>3.4400029999999902</v>
      </c>
      <c r="K1213" s="282"/>
      <c r="L1213" s="282"/>
      <c r="M1213" s="292">
        <f t="shared" ca="1" si="280"/>
        <v>2.9552517148479911</v>
      </c>
      <c r="N1213" s="291"/>
      <c r="P1213" s="292">
        <f t="shared" ca="1" si="281"/>
        <v>280.73193263327903</v>
      </c>
      <c r="Q1213" s="301">
        <f t="shared" ca="1" si="282"/>
        <v>283.687184348127</v>
      </c>
      <c r="R1213" s="301">
        <f t="shared" ca="1" si="283"/>
        <v>277.77668091843105</v>
      </c>
      <c r="S1213" s="50"/>
      <c r="T1213" s="292"/>
      <c r="U1213" s="265"/>
      <c r="V1213" s="292">
        <f t="shared" ca="1" si="284"/>
        <v>280.73193263327903</v>
      </c>
      <c r="W1213" s="241">
        <f t="shared" ca="1" si="285"/>
        <v>-2.4619436332790201</v>
      </c>
      <c r="X1213" s="351">
        <f t="shared" ca="1" si="286"/>
        <v>6.0611664534431018</v>
      </c>
      <c r="Y1213" s="50">
        <f t="shared" ca="1" si="276"/>
        <v>2.394759598569939</v>
      </c>
      <c r="Z1213" s="265">
        <f t="shared" ca="1" si="287"/>
        <v>280.66474859856993</v>
      </c>
      <c r="AA1213" s="265">
        <f t="shared" ca="1" si="288"/>
        <v>275.87522940143009</v>
      </c>
      <c r="AB1213" s="292"/>
      <c r="AC1213" s="37"/>
      <c r="AD1213" s="50"/>
      <c r="AE1213" s="228"/>
      <c r="AF1213" s="50"/>
      <c r="AG1213" s="50"/>
      <c r="AH1213" s="228"/>
      <c r="AI1213" s="50"/>
      <c r="AJ1213" s="50"/>
      <c r="AK1213" s="50"/>
      <c r="AL1213" s="68"/>
      <c r="AM1213" s="246"/>
      <c r="AN1213" s="241"/>
      <c r="AO1213" s="68"/>
      <c r="AP1213" s="68"/>
      <c r="AQ1213" s="241"/>
      <c r="AR1213" s="241"/>
      <c r="AS1213" s="228"/>
      <c r="AT1213" s="194"/>
      <c r="AU1213" s="37"/>
      <c r="AV1213" s="68"/>
      <c r="AW1213" s="228"/>
      <c r="AX1213" s="241"/>
      <c r="AY1213" s="38"/>
      <c r="AZ1213" s="38"/>
      <c r="BA1213" s="55"/>
      <c r="BB1213" s="55"/>
      <c r="BC1213" s="3" t="e">
        <f t="shared" ca="1" si="289"/>
        <v>#N/A</v>
      </c>
      <c r="BD1213" s="3">
        <f t="shared" ca="1" si="290"/>
        <v>104972900</v>
      </c>
      <c r="BE1213" s="132"/>
      <c r="BF1213" s="132"/>
      <c r="BG1213" s="125"/>
      <c r="BI1213" s="68"/>
      <c r="BZ1213" s="237"/>
      <c r="CD1213" s="237"/>
      <c r="CG1213" s="68"/>
      <c r="CH1213" s="237"/>
      <c r="CL1213" s="237"/>
    </row>
    <row r="1214" spans="1:90" x14ac:dyDescent="0.4">
      <c r="A1214">
        <v>1182</v>
      </c>
      <c r="B1214" s="47">
        <f ca="1">IF(A1214&gt;$A$8,"",OFFSET(InputPriceData!B$15,$A1214+$A$11,0,1,1))</f>
        <v>43613</v>
      </c>
      <c r="C1214" s="3">
        <f ca="1">IF(A1214&gt;$A$8,"",OFFSET(InputPriceData!G$15,CalculationsAndCharts!$A1214+$A$11,IF($C$5,8,0),1,1))</f>
        <v>70029400</v>
      </c>
      <c r="D1214" s="4">
        <f ca="1">IF(A1214&gt;$A$8,"",OFFSET(InputPriceData!C$15,CalculationsAndCharts!$A1214+$A$11,IF($C$5,8,0),1,1))</f>
        <v>283.08999599999999</v>
      </c>
      <c r="E1214" s="4">
        <f ca="1">IF(A1214&gt;$A$8,"",OFFSET(InputPriceData!D$15,CalculationsAndCharts!$A1214+$A$11,IF($C$5,8,0),1,1))</f>
        <v>284.14999399999999</v>
      </c>
      <c r="F1214" s="4">
        <f ca="1">IF(A1214&gt;$A$8,"",OFFSET(InputPriceData!E$15,CalculationsAndCharts!$A1214+$A$11,IF($C$5,8,0),1,1))</f>
        <v>280.13000499999998</v>
      </c>
      <c r="G1214" s="4">
        <f ca="1">IF(A1214&gt;$A$8,"",OFFSET(InputPriceData!F$15,CalculationsAndCharts!$A1214+$A$11,IF($C$5,8,0),1,1))</f>
        <v>280.14999399999999</v>
      </c>
      <c r="H1214" s="282">
        <f t="shared" ca="1" si="277"/>
        <v>284.14999399999999</v>
      </c>
      <c r="I1214" s="292">
        <f t="shared" ca="1" si="278"/>
        <v>280.13000499999998</v>
      </c>
      <c r="J1214" s="50">
        <f t="shared" ca="1" si="279"/>
        <v>4.0199890000000096</v>
      </c>
      <c r="K1214" s="282"/>
      <c r="L1214" s="282"/>
      <c r="M1214" s="292">
        <f t="shared" ca="1" si="280"/>
        <v>2.7169765045066558</v>
      </c>
      <c r="N1214" s="291"/>
      <c r="P1214" s="292">
        <f t="shared" ca="1" si="281"/>
        <v>282.35750021131696</v>
      </c>
      <c r="Q1214" s="301">
        <f t="shared" ca="1" si="282"/>
        <v>285.07447671582361</v>
      </c>
      <c r="R1214" s="301">
        <f t="shared" ca="1" si="283"/>
        <v>279.64052370681031</v>
      </c>
      <c r="S1214" s="50"/>
      <c r="T1214" s="292"/>
      <c r="U1214" s="265"/>
      <c r="V1214" s="292">
        <f t="shared" ca="1" si="284"/>
        <v>282.35750021131696</v>
      </c>
      <c r="W1214" s="241">
        <f t="shared" ca="1" si="285"/>
        <v>-2.2075062113169679</v>
      </c>
      <c r="X1214" s="351">
        <f t="shared" ca="1" si="286"/>
        <v>4.8730836730029941</v>
      </c>
      <c r="Y1214" s="50">
        <f t="shared" ca="1" si="276"/>
        <v>2.330631641865982</v>
      </c>
      <c r="Z1214" s="265">
        <f t="shared" ca="1" si="287"/>
        <v>282.48062564186597</v>
      </c>
      <c r="AA1214" s="265">
        <f t="shared" ca="1" si="288"/>
        <v>277.81936235813401</v>
      </c>
      <c r="AB1214" s="292"/>
      <c r="AC1214" s="37"/>
      <c r="AD1214" s="50"/>
      <c r="AE1214" s="228"/>
      <c r="AF1214" s="50"/>
      <c r="AG1214" s="50"/>
      <c r="AH1214" s="228"/>
      <c r="AI1214" s="50"/>
      <c r="AJ1214" s="50"/>
      <c r="AK1214" s="50"/>
      <c r="AL1214" s="68"/>
      <c r="AM1214" s="246"/>
      <c r="AN1214" s="241"/>
      <c r="AO1214" s="68"/>
      <c r="AP1214" s="68"/>
      <c r="AQ1214" s="241"/>
      <c r="AR1214" s="241"/>
      <c r="AS1214" s="228"/>
      <c r="AT1214" s="194"/>
      <c r="AU1214" s="37"/>
      <c r="AV1214" s="68"/>
      <c r="AW1214" s="228"/>
      <c r="AX1214" s="241"/>
      <c r="AY1214" s="38"/>
      <c r="AZ1214" s="38"/>
      <c r="BA1214" s="55"/>
      <c r="BB1214" s="55"/>
      <c r="BC1214" s="3" t="e">
        <f t="shared" ca="1" si="289"/>
        <v>#N/A</v>
      </c>
      <c r="BD1214" s="3">
        <f t="shared" ca="1" si="290"/>
        <v>70029400</v>
      </c>
      <c r="BE1214" s="132"/>
      <c r="BF1214" s="132"/>
      <c r="BG1214" s="125"/>
      <c r="BI1214" s="68"/>
      <c r="BZ1214" s="237"/>
      <c r="CD1214" s="237"/>
      <c r="CG1214" s="68"/>
      <c r="CH1214" s="237"/>
      <c r="CL1214" s="237"/>
    </row>
    <row r="1215" spans="1:90" x14ac:dyDescent="0.4">
      <c r="A1215">
        <v>1183</v>
      </c>
      <c r="B1215" s="47">
        <f ca="1">IF(A1215&gt;$A$8,"",OFFSET(InputPriceData!B$15,$A1215+$A$11,0,1,1))</f>
        <v>43609</v>
      </c>
      <c r="C1215" s="3">
        <f ca="1">IF(A1215&gt;$A$8,"",OFFSET(InputPriceData!G$15,CalculationsAndCharts!$A1215+$A$11,IF($C$5,8,0),1,1))</f>
        <v>55268100</v>
      </c>
      <c r="D1215" s="4">
        <f ca="1">IF(A1215&gt;$A$8,"",OFFSET(InputPriceData!C$15,CalculationsAndCharts!$A1215+$A$11,IF($C$5,8,0),1,1))</f>
        <v>283.73998999999998</v>
      </c>
      <c r="E1215" s="4">
        <f ca="1">IF(A1215&gt;$A$8,"",OFFSET(InputPriceData!D$15,CalculationsAndCharts!$A1215+$A$11,IF($C$5,8,0),1,1))</f>
        <v>284.20001200000002</v>
      </c>
      <c r="F1215" s="4">
        <f ca="1">IF(A1215&gt;$A$8,"",OFFSET(InputPriceData!E$15,CalculationsAndCharts!$A1215+$A$11,IF($C$5,8,0),1,1))</f>
        <v>282.08999599999999</v>
      </c>
      <c r="G1215" s="4">
        <f ca="1">IF(A1215&gt;$A$8,"",OFFSET(InputPriceData!F$15,CalculationsAndCharts!$A1215+$A$11,IF($C$5,8,0),1,1))</f>
        <v>282.77999899999998</v>
      </c>
      <c r="H1215" s="282">
        <f t="shared" ca="1" si="277"/>
        <v>284.20001200000002</v>
      </c>
      <c r="I1215" s="292">
        <f t="shared" ca="1" si="278"/>
        <v>282.08999599999999</v>
      </c>
      <c r="J1215" s="50">
        <f t="shared" ca="1" si="279"/>
        <v>2.1100160000000301</v>
      </c>
      <c r="K1215" s="282"/>
      <c r="L1215" s="282"/>
      <c r="M1215" s="292">
        <f t="shared" ca="1" si="280"/>
        <v>2.8011986719340243</v>
      </c>
      <c r="N1215" s="291"/>
      <c r="P1215" s="292">
        <f t="shared" ca="1" si="281"/>
        <v>283.38216208504252</v>
      </c>
      <c r="Q1215" s="301">
        <f t="shared" ca="1" si="282"/>
        <v>286.18336075697653</v>
      </c>
      <c r="R1215" s="301">
        <f t="shared" ca="1" si="283"/>
        <v>280.58096341310852</v>
      </c>
      <c r="S1215" s="50"/>
      <c r="T1215" s="292"/>
      <c r="U1215" s="265"/>
      <c r="V1215" s="292">
        <f t="shared" ca="1" si="284"/>
        <v>283.38216208504252</v>
      </c>
      <c r="W1215" s="241">
        <f t="shared" ca="1" si="285"/>
        <v>-0.60216308504254812</v>
      </c>
      <c r="X1215" s="351">
        <f t="shared" ca="1" si="286"/>
        <v>0.36260038098795905</v>
      </c>
      <c r="Y1215" s="50">
        <f t="shared" ca="1" si="276"/>
        <v>2.2792682567491656</v>
      </c>
      <c r="Z1215" s="265">
        <f t="shared" ca="1" si="287"/>
        <v>285.05926725674914</v>
      </c>
      <c r="AA1215" s="265">
        <f t="shared" ca="1" si="288"/>
        <v>280.50073074325081</v>
      </c>
      <c r="AB1215" s="292"/>
      <c r="AC1215" s="37"/>
      <c r="AD1215" s="50"/>
      <c r="AE1215" s="228"/>
      <c r="AF1215" s="50"/>
      <c r="AG1215" s="50"/>
      <c r="AH1215" s="228"/>
      <c r="AI1215" s="50"/>
      <c r="AJ1215" s="50"/>
      <c r="AK1215" s="50"/>
      <c r="AL1215" s="68"/>
      <c r="AM1215" s="246"/>
      <c r="AN1215" s="241"/>
      <c r="AO1215" s="68"/>
      <c r="AP1215" s="68"/>
      <c r="AQ1215" s="241"/>
      <c r="AR1215" s="241"/>
      <c r="AS1215" s="228"/>
      <c r="AT1215" s="194"/>
      <c r="AU1215" s="37"/>
      <c r="AV1215" s="68"/>
      <c r="AW1215" s="228"/>
      <c r="AX1215" s="241"/>
      <c r="AY1215" s="38"/>
      <c r="AZ1215" s="38"/>
      <c r="BA1215" s="55"/>
      <c r="BB1215" s="55"/>
      <c r="BC1215" s="3">
        <f t="shared" ca="1" si="289"/>
        <v>55268100</v>
      </c>
      <c r="BD1215" s="3" t="e">
        <f t="shared" ca="1" si="290"/>
        <v>#N/A</v>
      </c>
      <c r="BE1215" s="132"/>
      <c r="BF1215" s="132"/>
      <c r="BG1215" s="125"/>
      <c r="BI1215" s="68"/>
      <c r="BZ1215" s="237"/>
      <c r="CD1215" s="237"/>
      <c r="CG1215" s="68"/>
      <c r="CH1215" s="237"/>
      <c r="CL1215" s="237"/>
    </row>
    <row r="1216" spans="1:90" x14ac:dyDescent="0.4">
      <c r="A1216">
        <v>1184</v>
      </c>
      <c r="B1216" s="47">
        <f ca="1">IF(A1216&gt;$A$8,"",OFFSET(InputPriceData!B$15,$A1216+$A$11,0,1,1))</f>
        <v>43608</v>
      </c>
      <c r="C1216" s="3">
        <f ca="1">IF(A1216&gt;$A$8,"",OFFSET(InputPriceData!G$15,CalculationsAndCharts!$A1216+$A$11,IF($C$5,8,0),1,1))</f>
        <v>98733800</v>
      </c>
      <c r="D1216" s="4">
        <f ca="1">IF(A1216&gt;$A$8,"",OFFSET(InputPriceData!C$15,CalculationsAndCharts!$A1216+$A$11,IF($C$5,8,0),1,1))</f>
        <v>283.16000400000001</v>
      </c>
      <c r="E1216" s="4">
        <f ca="1">IF(A1216&gt;$A$8,"",OFFSET(InputPriceData!D$15,CalculationsAndCharts!$A1216+$A$11,IF($C$5,8,0),1,1))</f>
        <v>283.209991</v>
      </c>
      <c r="F1216" s="4">
        <f ca="1">IF(A1216&gt;$A$8,"",OFFSET(InputPriceData!E$15,CalculationsAndCharts!$A1216+$A$11,IF($C$5,8,0),1,1))</f>
        <v>280.57000699999998</v>
      </c>
      <c r="G1216" s="4">
        <f ca="1">IF(A1216&gt;$A$8,"",OFFSET(InputPriceData!F$15,CalculationsAndCharts!$A1216+$A$11,IF($C$5,8,0),1,1))</f>
        <v>282.14001500000001</v>
      </c>
      <c r="H1216" s="282">
        <f t="shared" ca="1" si="277"/>
        <v>285.63000499999998</v>
      </c>
      <c r="I1216" s="292">
        <f t="shared" ca="1" si="278"/>
        <v>280.57000699999998</v>
      </c>
      <c r="J1216" s="50">
        <f t="shared" ca="1" si="279"/>
        <v>5.0599980000000073</v>
      </c>
      <c r="K1216" s="282"/>
      <c r="L1216" s="282"/>
      <c r="M1216" s="292">
        <f t="shared" ca="1" si="280"/>
        <v>2.7062349142569335</v>
      </c>
      <c r="N1216" s="291"/>
      <c r="P1216" s="292">
        <f t="shared" ca="1" si="281"/>
        <v>284.24849630986057</v>
      </c>
      <c r="Q1216" s="301">
        <f t="shared" ca="1" si="282"/>
        <v>286.9547312241175</v>
      </c>
      <c r="R1216" s="301">
        <f t="shared" ca="1" si="283"/>
        <v>281.54226139560365</v>
      </c>
      <c r="S1216" s="50"/>
      <c r="T1216" s="292"/>
      <c r="U1216" s="265"/>
      <c r="V1216" s="292">
        <f t="shared" ca="1" si="284"/>
        <v>284.24849630986057</v>
      </c>
      <c r="W1216" s="241">
        <f t="shared" ca="1" si="285"/>
        <v>-2.108481309860565</v>
      </c>
      <c r="X1216" s="351">
        <f t="shared" ca="1" si="286"/>
        <v>4.4456934340313241</v>
      </c>
      <c r="Y1216" s="50">
        <f t="shared" ca="1" si="276"/>
        <v>2.2786506281833905</v>
      </c>
      <c r="Z1216" s="265">
        <f t="shared" ca="1" si="287"/>
        <v>284.41866562818342</v>
      </c>
      <c r="AA1216" s="265">
        <f t="shared" ca="1" si="288"/>
        <v>279.86136437181659</v>
      </c>
      <c r="AB1216" s="292"/>
      <c r="AC1216" s="37"/>
      <c r="AD1216" s="50"/>
      <c r="AE1216" s="228"/>
      <c r="AF1216" s="50"/>
      <c r="AG1216" s="50"/>
      <c r="AH1216" s="228"/>
      <c r="AI1216" s="50"/>
      <c r="AJ1216" s="50"/>
      <c r="AK1216" s="50"/>
      <c r="AL1216" s="68"/>
      <c r="AM1216" s="246"/>
      <c r="AN1216" s="241"/>
      <c r="AO1216" s="68"/>
      <c r="AP1216" s="68"/>
      <c r="AQ1216" s="241"/>
      <c r="AR1216" s="241"/>
      <c r="AS1216" s="228"/>
      <c r="AT1216" s="194"/>
      <c r="AU1216" s="37"/>
      <c r="AV1216" s="68"/>
      <c r="AW1216" s="228"/>
      <c r="AX1216" s="241"/>
      <c r="AY1216" s="38"/>
      <c r="AZ1216" s="38"/>
      <c r="BA1216" s="55"/>
      <c r="BB1216" s="55"/>
      <c r="BC1216" s="3" t="e">
        <f t="shared" ca="1" si="289"/>
        <v>#N/A</v>
      </c>
      <c r="BD1216" s="3">
        <f t="shared" ca="1" si="290"/>
        <v>98733800</v>
      </c>
      <c r="BE1216" s="132"/>
      <c r="BF1216" s="132"/>
      <c r="BG1216" s="125"/>
      <c r="BI1216" s="68"/>
      <c r="BZ1216" s="237"/>
      <c r="CD1216" s="237"/>
      <c r="CG1216" s="68"/>
      <c r="CH1216" s="237"/>
      <c r="CL1216" s="237"/>
    </row>
    <row r="1217" spans="1:90" x14ac:dyDescent="0.4">
      <c r="A1217">
        <v>1185</v>
      </c>
      <c r="B1217" s="47">
        <f ca="1">IF(A1217&gt;$A$8,"",OFFSET(InputPriceData!B$15,$A1217+$A$11,0,1,1))</f>
        <v>43607</v>
      </c>
      <c r="C1217" s="3">
        <f ca="1">IF(A1217&gt;$A$8,"",OFFSET(InputPriceData!G$15,CalculationsAndCharts!$A1217+$A$11,IF($C$5,8,0),1,1))</f>
        <v>49482500</v>
      </c>
      <c r="D1217" s="4">
        <f ca="1">IF(A1217&gt;$A$8,"",OFFSET(InputPriceData!C$15,CalculationsAndCharts!$A1217+$A$11,IF($C$5,8,0),1,1))</f>
        <v>285.45001200000002</v>
      </c>
      <c r="E1217" s="4">
        <f ca="1">IF(A1217&gt;$A$8,"",OFFSET(InputPriceData!D$15,CalculationsAndCharts!$A1217+$A$11,IF($C$5,8,0),1,1))</f>
        <v>286.69000199999999</v>
      </c>
      <c r="F1217" s="4">
        <f ca="1">IF(A1217&gt;$A$8,"",OFFSET(InputPriceData!E$15,CalculationsAndCharts!$A1217+$A$11,IF($C$5,8,0),1,1))</f>
        <v>285.10000600000001</v>
      </c>
      <c r="G1217" s="4">
        <f ca="1">IF(A1217&gt;$A$8,"",OFFSET(InputPriceData!F$15,CalculationsAndCharts!$A1217+$A$11,IF($C$5,8,0),1,1))</f>
        <v>285.63000499999998</v>
      </c>
      <c r="H1217" s="282">
        <f t="shared" ca="1" si="277"/>
        <v>286.69000199999999</v>
      </c>
      <c r="I1217" s="292">
        <f t="shared" ca="1" si="278"/>
        <v>285.10000600000001</v>
      </c>
      <c r="J1217" s="50">
        <f t="shared" ca="1" si="279"/>
        <v>1.5899959999999851</v>
      </c>
      <c r="K1217" s="282"/>
      <c r="L1217" s="282"/>
      <c r="M1217" s="292">
        <f t="shared" ca="1" si="280"/>
        <v>2.7958300825539473</v>
      </c>
      <c r="N1217" s="291"/>
      <c r="P1217" s="292">
        <f t="shared" ca="1" si="281"/>
        <v>284.66981284224335</v>
      </c>
      <c r="Q1217" s="301">
        <f t="shared" ca="1" si="282"/>
        <v>287.46564292479729</v>
      </c>
      <c r="R1217" s="301">
        <f t="shared" ca="1" si="283"/>
        <v>281.8739827596894</v>
      </c>
      <c r="S1217" s="50"/>
      <c r="T1217" s="292"/>
      <c r="U1217" s="265"/>
      <c r="V1217" s="292">
        <f t="shared" ca="1" si="284"/>
        <v>284.66981284224335</v>
      </c>
      <c r="W1217" s="241">
        <f t="shared" ca="1" si="285"/>
        <v>0.96019215775663724</v>
      </c>
      <c r="X1217" s="351">
        <f t="shared" ca="1" si="286"/>
        <v>0.92196897981734693</v>
      </c>
      <c r="Y1217" s="50">
        <f t="shared" ca="1" si="276"/>
        <v>2.230745816744264</v>
      </c>
      <c r="Z1217" s="265">
        <f t="shared" ca="1" si="287"/>
        <v>287.86075081674426</v>
      </c>
      <c r="AA1217" s="265">
        <f t="shared" ca="1" si="288"/>
        <v>283.39925918325571</v>
      </c>
      <c r="AB1217" s="292"/>
      <c r="AC1217" s="37"/>
      <c r="AD1217" s="50"/>
      <c r="AE1217" s="228"/>
      <c r="AF1217" s="50"/>
      <c r="AG1217" s="50"/>
      <c r="AH1217" s="228"/>
      <c r="AI1217" s="50"/>
      <c r="AJ1217" s="50"/>
      <c r="AK1217" s="50"/>
      <c r="AL1217" s="68"/>
      <c r="AM1217" s="246"/>
      <c r="AN1217" s="241"/>
      <c r="AO1217" s="68"/>
      <c r="AP1217" s="68"/>
      <c r="AQ1217" s="241"/>
      <c r="AR1217" s="241"/>
      <c r="AS1217" s="228"/>
      <c r="AT1217" s="194"/>
      <c r="AU1217" s="37"/>
      <c r="AV1217" s="68"/>
      <c r="AW1217" s="228"/>
      <c r="AX1217" s="241"/>
      <c r="AY1217" s="38"/>
      <c r="AZ1217" s="38"/>
      <c r="BA1217" s="55"/>
      <c r="BB1217" s="55"/>
      <c r="BC1217" s="3" t="e">
        <f t="shared" ca="1" si="289"/>
        <v>#N/A</v>
      </c>
      <c r="BD1217" s="3">
        <f t="shared" ca="1" si="290"/>
        <v>49482500</v>
      </c>
      <c r="BE1217" s="132"/>
      <c r="BF1217" s="132"/>
      <c r="BG1217" s="125"/>
      <c r="BI1217" s="68"/>
      <c r="BZ1217" s="237"/>
      <c r="CD1217" s="237"/>
      <c r="CG1217" s="68"/>
      <c r="CH1217" s="237"/>
      <c r="CL1217" s="237"/>
    </row>
    <row r="1218" spans="1:90" x14ac:dyDescent="0.4">
      <c r="A1218">
        <v>1186</v>
      </c>
      <c r="B1218" s="47">
        <f ca="1">IF(A1218&gt;$A$8,"",OFFSET(InputPriceData!B$15,$A1218+$A$11,0,1,1))</f>
        <v>43606</v>
      </c>
      <c r="C1218" s="3">
        <f ca="1">IF(A1218&gt;$A$8,"",OFFSET(InputPriceData!G$15,CalculationsAndCharts!$A1218+$A$11,IF($C$5,8,0),1,1))</f>
        <v>46847100</v>
      </c>
      <c r="D1218" s="4">
        <f ca="1">IF(A1218&gt;$A$8,"",OFFSET(InputPriceData!C$15,CalculationsAndCharts!$A1218+$A$11,IF($C$5,8,0),1,1))</f>
        <v>285.82998700000002</v>
      </c>
      <c r="E1218" s="4">
        <f ca="1">IF(A1218&gt;$A$8,"",OFFSET(InputPriceData!D$15,CalculationsAndCharts!$A1218+$A$11,IF($C$5,8,0),1,1))</f>
        <v>286.92999300000002</v>
      </c>
      <c r="F1218" s="4">
        <f ca="1">IF(A1218&gt;$A$8,"",OFFSET(InputPriceData!E$15,CalculationsAndCharts!$A1218+$A$11,IF($C$5,8,0),1,1))</f>
        <v>285.54998799999998</v>
      </c>
      <c r="G1218" s="4">
        <f ca="1">IF(A1218&gt;$A$8,"",OFFSET(InputPriceData!F$15,CalculationsAndCharts!$A1218+$A$11,IF($C$5,8,0),1,1))</f>
        <v>286.51001000000002</v>
      </c>
      <c r="H1218" s="282">
        <f t="shared" ca="1" si="277"/>
        <v>286.92999300000002</v>
      </c>
      <c r="I1218" s="292">
        <f t="shared" ca="1" si="278"/>
        <v>283.95001200000002</v>
      </c>
      <c r="J1218" s="50">
        <f t="shared" ca="1" si="279"/>
        <v>2.9799810000000093</v>
      </c>
      <c r="K1218" s="282"/>
      <c r="L1218" s="282"/>
      <c r="M1218" s="292">
        <f t="shared" ca="1" si="280"/>
        <v>3.5183129866011069</v>
      </c>
      <c r="N1218" s="291"/>
      <c r="P1218" s="292">
        <f t="shared" ca="1" si="281"/>
        <v>284.14265713118789</v>
      </c>
      <c r="Q1218" s="301">
        <f t="shared" ca="1" si="282"/>
        <v>287.66097011778902</v>
      </c>
      <c r="R1218" s="301">
        <f t="shared" ca="1" si="283"/>
        <v>280.62434414458676</v>
      </c>
      <c r="S1218" s="50"/>
      <c r="T1218" s="292"/>
      <c r="U1218" s="265"/>
      <c r="V1218" s="292">
        <f t="shared" ca="1" si="284"/>
        <v>284.14265713118789</v>
      </c>
      <c r="W1218" s="241">
        <f t="shared" ca="1" si="285"/>
        <v>2.3673528688121337</v>
      </c>
      <c r="X1218" s="351">
        <f t="shared" ca="1" si="286"/>
        <v>5.6043596054730394</v>
      </c>
      <c r="Y1218" s="50">
        <f t="shared" ca="1" si="276"/>
        <v>2.2208311550442099</v>
      </c>
      <c r="Z1218" s="265">
        <f t="shared" ca="1" si="287"/>
        <v>288.73084115504423</v>
      </c>
      <c r="AA1218" s="265">
        <f t="shared" ca="1" si="288"/>
        <v>284.28917884495581</v>
      </c>
      <c r="AB1218" s="292"/>
      <c r="AC1218" s="37"/>
      <c r="AD1218" s="50"/>
      <c r="AE1218" s="228"/>
      <c r="AF1218" s="50"/>
      <c r="AG1218" s="50"/>
      <c r="AH1218" s="228"/>
      <c r="AI1218" s="50"/>
      <c r="AJ1218" s="50"/>
      <c r="AK1218" s="50"/>
      <c r="AL1218" s="68"/>
      <c r="AM1218" s="246"/>
      <c r="AN1218" s="241"/>
      <c r="AO1218" s="68"/>
      <c r="AP1218" s="68"/>
      <c r="AQ1218" s="241"/>
      <c r="AR1218" s="241"/>
      <c r="AS1218" s="228"/>
      <c r="AT1218" s="194"/>
      <c r="AU1218" s="37"/>
      <c r="AV1218" s="68"/>
      <c r="AW1218" s="228"/>
      <c r="AX1218" s="241"/>
      <c r="AY1218" s="38"/>
      <c r="AZ1218" s="38"/>
      <c r="BA1218" s="55"/>
      <c r="BB1218" s="55"/>
      <c r="BC1218" s="3">
        <f t="shared" ca="1" si="289"/>
        <v>46847100</v>
      </c>
      <c r="BD1218" s="3" t="e">
        <f t="shared" ca="1" si="290"/>
        <v>#N/A</v>
      </c>
      <c r="BE1218" s="132"/>
      <c r="BF1218" s="132"/>
      <c r="BG1218" s="125"/>
      <c r="BI1218" s="68"/>
      <c r="BZ1218" s="237"/>
      <c r="CD1218" s="237"/>
      <c r="CG1218" s="68"/>
      <c r="CH1218" s="237"/>
      <c r="CL1218" s="237"/>
    </row>
    <row r="1219" spans="1:90" x14ac:dyDescent="0.4">
      <c r="A1219">
        <v>1187</v>
      </c>
      <c r="B1219" s="47">
        <f ca="1">IF(A1219&gt;$A$8,"",OFFSET(InputPriceData!B$15,$A1219+$A$11,0,1,1))</f>
        <v>43605</v>
      </c>
      <c r="C1219" s="3">
        <f ca="1">IF(A1219&gt;$A$8,"",OFFSET(InputPriceData!G$15,CalculationsAndCharts!$A1219+$A$11,IF($C$5,8,0),1,1))</f>
        <v>62877600</v>
      </c>
      <c r="D1219" s="4">
        <f ca="1">IF(A1219&gt;$A$8,"",OFFSET(InputPriceData!C$15,CalculationsAndCharts!$A1219+$A$11,IF($C$5,8,0),1,1))</f>
        <v>284.05999800000001</v>
      </c>
      <c r="E1219" s="4">
        <f ca="1">IF(A1219&gt;$A$8,"",OFFSET(InputPriceData!D$15,CalculationsAndCharts!$A1219+$A$11,IF($C$5,8,0),1,1))</f>
        <v>285.959991</v>
      </c>
      <c r="F1219" s="4">
        <f ca="1">IF(A1219&gt;$A$8,"",OFFSET(InputPriceData!E$15,CalculationsAndCharts!$A1219+$A$11,IF($C$5,8,0),1,1))</f>
        <v>283.11999500000002</v>
      </c>
      <c r="G1219" s="4">
        <f ca="1">IF(A1219&gt;$A$8,"",OFFSET(InputPriceData!F$15,CalculationsAndCharts!$A1219+$A$11,IF($C$5,8,0),1,1))</f>
        <v>283.95001200000002</v>
      </c>
      <c r="H1219" s="282">
        <f t="shared" ca="1" si="277"/>
        <v>285.959991</v>
      </c>
      <c r="I1219" s="292">
        <f t="shared" ca="1" si="278"/>
        <v>283.11999500000002</v>
      </c>
      <c r="J1219" s="50">
        <f t="shared" ca="1" si="279"/>
        <v>2.8399959999999851</v>
      </c>
      <c r="K1219" s="282"/>
      <c r="L1219" s="282"/>
      <c r="M1219" s="292">
        <f t="shared" ca="1" si="280"/>
        <v>4.1818643606195618</v>
      </c>
      <c r="N1219" s="291"/>
      <c r="P1219" s="292">
        <f t="shared" ca="1" si="281"/>
        <v>283.97618046553055</v>
      </c>
      <c r="Q1219" s="301">
        <f t="shared" ca="1" si="282"/>
        <v>288.1580448261501</v>
      </c>
      <c r="R1219" s="301">
        <f t="shared" ca="1" si="283"/>
        <v>279.79431610491099</v>
      </c>
      <c r="S1219" s="50"/>
      <c r="T1219" s="292"/>
      <c r="U1219" s="265"/>
      <c r="V1219" s="292">
        <f t="shared" ca="1" si="284"/>
        <v>283.97618046553055</v>
      </c>
      <c r="W1219" s="241">
        <f t="shared" ca="1" si="285"/>
        <v>-2.6168465530531648E-2</v>
      </c>
      <c r="X1219" s="351">
        <f t="shared" ca="1" si="286"/>
        <v>6.8478858822262304E-4</v>
      </c>
      <c r="Y1219" s="50">
        <f t="shared" ca="1" si="276"/>
        <v>2.1870803978248436</v>
      </c>
      <c r="Z1219" s="265">
        <f t="shared" ca="1" si="287"/>
        <v>286.13709239782486</v>
      </c>
      <c r="AA1219" s="265">
        <f t="shared" ca="1" si="288"/>
        <v>281.76293160217517</v>
      </c>
      <c r="AB1219" s="292"/>
      <c r="AC1219" s="37"/>
      <c r="AD1219" s="50"/>
      <c r="AE1219" s="228"/>
      <c r="AF1219" s="50"/>
      <c r="AG1219" s="50"/>
      <c r="AH1219" s="228"/>
      <c r="AI1219" s="50"/>
      <c r="AJ1219" s="50"/>
      <c r="AK1219" s="50"/>
      <c r="AL1219" s="68"/>
      <c r="AM1219" s="246"/>
      <c r="AN1219" s="241"/>
      <c r="AO1219" s="68"/>
      <c r="AP1219" s="68"/>
      <c r="AQ1219" s="241"/>
      <c r="AR1219" s="241"/>
      <c r="AS1219" s="228"/>
      <c r="AT1219" s="194"/>
      <c r="AU1219" s="37"/>
      <c r="AV1219" s="68"/>
      <c r="AW1219" s="228"/>
      <c r="AX1219" s="241"/>
      <c r="AY1219" s="38"/>
      <c r="AZ1219" s="38"/>
      <c r="BA1219" s="55"/>
      <c r="BB1219" s="55"/>
      <c r="BC1219" s="3" t="e">
        <f t="shared" ca="1" si="289"/>
        <v>#N/A</v>
      </c>
      <c r="BD1219" s="3">
        <f t="shared" ca="1" si="290"/>
        <v>62877600</v>
      </c>
      <c r="BE1219" s="132"/>
      <c r="BF1219" s="132"/>
      <c r="BG1219" s="125"/>
      <c r="BI1219" s="68"/>
      <c r="BZ1219" s="237"/>
      <c r="CD1219" s="237"/>
      <c r="CG1219" s="68"/>
      <c r="CH1219" s="237"/>
      <c r="CL1219" s="237"/>
    </row>
    <row r="1220" spans="1:90" x14ac:dyDescent="0.4">
      <c r="A1220">
        <v>1188</v>
      </c>
      <c r="B1220" s="47">
        <f ca="1">IF(A1220&gt;$A$8,"",OFFSET(InputPriceData!B$15,$A1220+$A$11,0,1,1))</f>
        <v>43602</v>
      </c>
      <c r="C1220" s="3">
        <f ca="1">IF(A1220&gt;$A$8,"",OFFSET(InputPriceData!G$15,CalculationsAndCharts!$A1220+$A$11,IF($C$5,8,0),1,1))</f>
        <v>100353000</v>
      </c>
      <c r="D1220" s="4">
        <f ca="1">IF(A1220&gt;$A$8,"",OFFSET(InputPriceData!C$15,CalculationsAndCharts!$A1220+$A$11,IF($C$5,8,0),1,1))</f>
        <v>285.14001500000001</v>
      </c>
      <c r="E1220" s="4">
        <f ca="1">IF(A1220&gt;$A$8,"",OFFSET(InputPriceData!D$15,CalculationsAndCharts!$A1220+$A$11,IF($C$5,8,0),1,1))</f>
        <v>288.60000600000001</v>
      </c>
      <c r="F1220" s="4">
        <f ca="1">IF(A1220&gt;$A$8,"",OFFSET(InputPriceData!E$15,CalculationsAndCharts!$A1220+$A$11,IF($C$5,8,0),1,1))</f>
        <v>285.11999500000002</v>
      </c>
      <c r="G1220" s="4">
        <f ca="1">IF(A1220&gt;$A$8,"",OFFSET(InputPriceData!F$15,CalculationsAndCharts!$A1220+$A$11,IF($C$5,8,0),1,1))</f>
        <v>285.83999599999999</v>
      </c>
      <c r="H1220" s="282">
        <f t="shared" ca="1" si="277"/>
        <v>288.60000600000001</v>
      </c>
      <c r="I1220" s="292">
        <f t="shared" ca="1" si="278"/>
        <v>285.11999500000002</v>
      </c>
      <c r="J1220" s="50">
        <f t="shared" ca="1" si="279"/>
        <v>3.4800109999999904</v>
      </c>
      <c r="K1220" s="282"/>
      <c r="L1220" s="282"/>
      <c r="M1220" s="292">
        <f t="shared" ca="1" si="280"/>
        <v>4.9353949379927951</v>
      </c>
      <c r="N1220" s="291"/>
      <c r="P1220" s="292">
        <f t="shared" ca="1" si="281"/>
        <v>284.03780075946941</v>
      </c>
      <c r="Q1220" s="301">
        <f t="shared" ca="1" si="282"/>
        <v>288.97319569746219</v>
      </c>
      <c r="R1220" s="301">
        <f t="shared" ca="1" si="283"/>
        <v>279.10240582147662</v>
      </c>
      <c r="S1220" s="50"/>
      <c r="T1220" s="292"/>
      <c r="U1220" s="265"/>
      <c r="V1220" s="292">
        <f t="shared" ca="1" si="284"/>
        <v>284.03780075946941</v>
      </c>
      <c r="W1220" s="241">
        <f t="shared" ca="1" si="285"/>
        <v>1.8021952405305797</v>
      </c>
      <c r="X1220" s="351">
        <f t="shared" ca="1" si="286"/>
        <v>3.2479076849910737</v>
      </c>
      <c r="Y1220" s="50">
        <f t="shared" ca="1" si="276"/>
        <v>2.1891879319666221</v>
      </c>
      <c r="Z1220" s="265">
        <f t="shared" ca="1" si="287"/>
        <v>288.0291839319666</v>
      </c>
      <c r="AA1220" s="265">
        <f t="shared" ca="1" si="288"/>
        <v>283.65080806803337</v>
      </c>
      <c r="AB1220" s="292"/>
      <c r="AC1220" s="37"/>
      <c r="AD1220" s="50"/>
      <c r="AE1220" s="228"/>
      <c r="AF1220" s="50"/>
      <c r="AG1220" s="50"/>
      <c r="AH1220" s="228"/>
      <c r="AI1220" s="50"/>
      <c r="AJ1220" s="50"/>
      <c r="AK1220" s="50"/>
      <c r="AL1220" s="68"/>
      <c r="AM1220" s="246"/>
      <c r="AN1220" s="241"/>
      <c r="AO1220" s="68"/>
      <c r="AP1220" s="68"/>
      <c r="AQ1220" s="241"/>
      <c r="AR1220" s="241"/>
      <c r="AS1220" s="228"/>
      <c r="AT1220" s="194"/>
      <c r="AU1220" s="37"/>
      <c r="AV1220" s="68"/>
      <c r="AW1220" s="228"/>
      <c r="AX1220" s="241"/>
      <c r="AY1220" s="38"/>
      <c r="AZ1220" s="38"/>
      <c r="BA1220" s="55"/>
      <c r="BB1220" s="55"/>
      <c r="BC1220" s="3" t="e">
        <f t="shared" ca="1" si="289"/>
        <v>#N/A</v>
      </c>
      <c r="BD1220" s="3">
        <f t="shared" ca="1" si="290"/>
        <v>100353000</v>
      </c>
      <c r="BE1220" s="132"/>
      <c r="BF1220" s="132"/>
      <c r="BG1220" s="125"/>
      <c r="BI1220" s="68"/>
      <c r="BZ1220" s="237"/>
      <c r="CD1220" s="237"/>
      <c r="CG1220" s="68"/>
      <c r="CH1220" s="237"/>
      <c r="CL1220" s="237"/>
    </row>
    <row r="1221" spans="1:90" x14ac:dyDescent="0.4">
      <c r="A1221">
        <v>1189</v>
      </c>
      <c r="B1221" s="47">
        <f ca="1">IF(A1221&gt;$A$8,"",OFFSET(InputPriceData!B$15,$A1221+$A$11,0,1,1))</f>
        <v>43601</v>
      </c>
      <c r="C1221" s="3">
        <f ca="1">IF(A1221&gt;$A$8,"",OFFSET(InputPriceData!G$15,CalculationsAndCharts!$A1221+$A$11,IF($C$5,8,0),1,1))</f>
        <v>76749600</v>
      </c>
      <c r="D1221" s="4">
        <f ca="1">IF(A1221&gt;$A$8,"",OFFSET(InputPriceData!C$15,CalculationsAndCharts!$A1221+$A$11,IF($C$5,8,0),1,1))</f>
        <v>285.83999599999999</v>
      </c>
      <c r="E1221" s="4">
        <f ca="1">IF(A1221&gt;$A$8,"",OFFSET(InputPriceData!D$15,CalculationsAndCharts!$A1221+$A$11,IF($C$5,8,0),1,1))</f>
        <v>289.209991</v>
      </c>
      <c r="F1221" s="4">
        <f ca="1">IF(A1221&gt;$A$8,"",OFFSET(InputPriceData!E$15,CalculationsAndCharts!$A1221+$A$11,IF($C$5,8,0),1,1))</f>
        <v>285.76001000000002</v>
      </c>
      <c r="G1221" s="4">
        <f ca="1">IF(A1221&gt;$A$8,"",OFFSET(InputPriceData!F$15,CalculationsAndCharts!$A1221+$A$11,IF($C$5,8,0),1,1))</f>
        <v>287.70001200000002</v>
      </c>
      <c r="H1221" s="282">
        <f t="shared" ca="1" si="277"/>
        <v>289.209991</v>
      </c>
      <c r="I1221" s="292">
        <f t="shared" ca="1" si="278"/>
        <v>285.05999800000001</v>
      </c>
      <c r="J1221" s="50">
        <f t="shared" ca="1" si="279"/>
        <v>4.1499929999999949</v>
      </c>
      <c r="K1221" s="282"/>
      <c r="L1221" s="282"/>
      <c r="M1221" s="292">
        <f t="shared" ca="1" si="280"/>
        <v>5.5656427680546292</v>
      </c>
      <c r="N1221" s="291"/>
      <c r="P1221" s="292">
        <f t="shared" ca="1" si="281"/>
        <v>283.30636203919846</v>
      </c>
      <c r="Q1221" s="301">
        <f t="shared" ca="1" si="282"/>
        <v>288.87200480725306</v>
      </c>
      <c r="R1221" s="301">
        <f t="shared" ca="1" si="283"/>
        <v>277.74071927114386</v>
      </c>
      <c r="S1221" s="50"/>
      <c r="T1221" s="292"/>
      <c r="U1221" s="265"/>
      <c r="V1221" s="292">
        <f t="shared" ca="1" si="284"/>
        <v>283.30636203919846</v>
      </c>
      <c r="W1221" s="241">
        <f t="shared" ca="1" si="285"/>
        <v>4.3936499608015538</v>
      </c>
      <c r="X1221" s="351">
        <f t="shared" ca="1" si="286"/>
        <v>19.304159978051494</v>
      </c>
      <c r="Y1221" s="50">
        <f t="shared" ca="1" si="276"/>
        <v>2.1563719725130541</v>
      </c>
      <c r="Z1221" s="265">
        <f t="shared" ca="1" si="287"/>
        <v>289.85638397251307</v>
      </c>
      <c r="AA1221" s="265">
        <f t="shared" ca="1" si="288"/>
        <v>285.54364002748696</v>
      </c>
      <c r="AB1221" s="292"/>
      <c r="AC1221" s="37"/>
      <c r="AD1221" s="50"/>
      <c r="AE1221" s="228"/>
      <c r="AF1221" s="50"/>
      <c r="AG1221" s="50"/>
      <c r="AH1221" s="228"/>
      <c r="AI1221" s="50"/>
      <c r="AJ1221" s="50"/>
      <c r="AK1221" s="50"/>
      <c r="AL1221" s="68"/>
      <c r="AM1221" s="246"/>
      <c r="AN1221" s="241"/>
      <c r="AO1221" s="68"/>
      <c r="AP1221" s="68"/>
      <c r="AQ1221" s="241"/>
      <c r="AR1221" s="241"/>
      <c r="AS1221" s="228"/>
      <c r="AT1221" s="194"/>
      <c r="AU1221" s="37"/>
      <c r="AV1221" s="68"/>
      <c r="AW1221" s="228"/>
      <c r="AX1221" s="241"/>
      <c r="AY1221" s="38"/>
      <c r="AZ1221" s="38"/>
      <c r="BA1221" s="55"/>
      <c r="BB1221" s="55"/>
      <c r="BC1221" s="3">
        <f t="shared" ca="1" si="289"/>
        <v>76749600</v>
      </c>
      <c r="BD1221" s="3" t="e">
        <f t="shared" ca="1" si="290"/>
        <v>#N/A</v>
      </c>
      <c r="BE1221" s="132"/>
      <c r="BF1221" s="132"/>
      <c r="BG1221" s="125"/>
      <c r="BI1221" s="68"/>
      <c r="BZ1221" s="237"/>
      <c r="CD1221" s="237"/>
      <c r="CG1221" s="68"/>
      <c r="CH1221" s="237"/>
      <c r="CL1221" s="237"/>
    </row>
    <row r="1222" spans="1:90" x14ac:dyDescent="0.4">
      <c r="A1222">
        <v>1190</v>
      </c>
      <c r="B1222" s="47">
        <f ca="1">IF(A1222&gt;$A$8,"",OFFSET(InputPriceData!B$15,$A1222+$A$11,0,1,1))</f>
        <v>43600</v>
      </c>
      <c r="C1222" s="3">
        <f ca="1">IF(A1222&gt;$A$8,"",OFFSET(InputPriceData!G$15,CalculationsAndCharts!$A1222+$A$11,IF($C$5,8,0),1,1))</f>
        <v>73956400</v>
      </c>
      <c r="D1222" s="4">
        <f ca="1">IF(A1222&gt;$A$8,"",OFFSET(InputPriceData!C$15,CalculationsAndCharts!$A1222+$A$11,IF($C$5,8,0),1,1))</f>
        <v>281.58999599999999</v>
      </c>
      <c r="E1222" s="4">
        <f ca="1">IF(A1222&gt;$A$8,"",OFFSET(InputPriceData!D$15,CalculationsAndCharts!$A1222+$A$11,IF($C$5,8,0),1,1))</f>
        <v>285.76998900000001</v>
      </c>
      <c r="F1222" s="4">
        <f ca="1">IF(A1222&gt;$A$8,"",OFFSET(InputPriceData!E$15,CalculationsAndCharts!$A1222+$A$11,IF($C$5,8,0),1,1))</f>
        <v>281.35998499999999</v>
      </c>
      <c r="G1222" s="4">
        <f ca="1">IF(A1222&gt;$A$8,"",OFFSET(InputPriceData!F$15,CalculationsAndCharts!$A1222+$A$11,IF($C$5,8,0),1,1))</f>
        <v>285.05999800000001</v>
      </c>
      <c r="H1222" s="282">
        <f t="shared" ca="1" si="277"/>
        <v>285.76998900000001</v>
      </c>
      <c r="I1222" s="292">
        <f t="shared" ca="1" si="278"/>
        <v>281.35998499999999</v>
      </c>
      <c r="J1222" s="50">
        <f t="shared" ca="1" si="279"/>
        <v>4.4100040000000149</v>
      </c>
      <c r="K1222" s="282"/>
      <c r="L1222" s="282"/>
      <c r="M1222" s="292">
        <f t="shared" ca="1" si="280"/>
        <v>6.1012669717150523</v>
      </c>
      <c r="N1222" s="291"/>
      <c r="P1222" s="292">
        <f t="shared" ca="1" si="281"/>
        <v>282.78668161851584</v>
      </c>
      <c r="Q1222" s="301">
        <f t="shared" ca="1" si="282"/>
        <v>288.88794859023091</v>
      </c>
      <c r="R1222" s="301">
        <f t="shared" ca="1" si="283"/>
        <v>276.68541464680078</v>
      </c>
      <c r="S1222" s="50"/>
      <c r="T1222" s="292"/>
      <c r="U1222" s="265"/>
      <c r="V1222" s="292">
        <f t="shared" ca="1" si="284"/>
        <v>282.78668161851584</v>
      </c>
      <c r="W1222" s="241">
        <f t="shared" ca="1" si="285"/>
        <v>2.2733163814841646</v>
      </c>
      <c r="X1222" s="351">
        <f t="shared" ca="1" si="286"/>
        <v>5.1679673703242557</v>
      </c>
      <c r="Y1222" s="50">
        <f t="shared" ca="1" si="276"/>
        <v>1.9401749123690084</v>
      </c>
      <c r="Z1222" s="265">
        <f t="shared" ca="1" si="287"/>
        <v>287.00017291236901</v>
      </c>
      <c r="AA1222" s="265">
        <f t="shared" ca="1" si="288"/>
        <v>283.119823087631</v>
      </c>
      <c r="AB1222" s="292"/>
      <c r="AC1222" s="37"/>
      <c r="AD1222" s="50"/>
      <c r="AE1222" s="228"/>
      <c r="AF1222" s="50"/>
      <c r="AG1222" s="50"/>
      <c r="AH1222" s="228"/>
      <c r="AI1222" s="50"/>
      <c r="AJ1222" s="50"/>
      <c r="AK1222" s="50"/>
      <c r="AL1222" s="68"/>
      <c r="AM1222" s="246"/>
      <c r="AN1222" s="241"/>
      <c r="AO1222" s="68"/>
      <c r="AP1222" s="68"/>
      <c r="AQ1222" s="241"/>
      <c r="AR1222" s="241"/>
      <c r="AS1222" s="228"/>
      <c r="AT1222" s="194"/>
      <c r="AU1222" s="37"/>
      <c r="AV1222" s="68"/>
      <c r="AW1222" s="228"/>
      <c r="AX1222" s="241"/>
      <c r="AY1222" s="38"/>
      <c r="AZ1222" s="38"/>
      <c r="BA1222" s="55"/>
      <c r="BB1222" s="55"/>
      <c r="BC1222" s="3">
        <f t="shared" ca="1" si="289"/>
        <v>73956400</v>
      </c>
      <c r="BD1222" s="3" t="e">
        <f t="shared" ca="1" si="290"/>
        <v>#N/A</v>
      </c>
      <c r="BE1222" s="132"/>
      <c r="BF1222" s="132"/>
      <c r="BG1222" s="125"/>
      <c r="BI1222" s="68"/>
      <c r="BZ1222" s="237"/>
      <c r="CD1222" s="237"/>
      <c r="CG1222" s="68"/>
      <c r="CH1222" s="237"/>
      <c r="CL1222" s="237"/>
    </row>
    <row r="1223" spans="1:90" x14ac:dyDescent="0.4">
      <c r="A1223">
        <v>1191</v>
      </c>
      <c r="B1223" s="47">
        <f ca="1">IF(A1223&gt;$A$8,"",OFFSET(InputPriceData!B$15,$A1223+$A$11,0,1,1))</f>
        <v>43599</v>
      </c>
      <c r="C1223" s="3">
        <f ca="1">IF(A1223&gt;$A$8,"",OFFSET(InputPriceData!G$15,CalculationsAndCharts!$A1223+$A$11,IF($C$5,8,0),1,1))</f>
        <v>77003200</v>
      </c>
      <c r="D1223" s="4">
        <f ca="1">IF(A1223&gt;$A$8,"",OFFSET(InputPriceData!C$15,CalculationsAndCharts!$A1223+$A$11,IF($C$5,8,0),1,1))</f>
        <v>281.98998999999998</v>
      </c>
      <c r="E1223" s="4">
        <f ca="1">IF(A1223&gt;$A$8,"",OFFSET(InputPriceData!D$15,CalculationsAndCharts!$A1223+$A$11,IF($C$5,8,0),1,1))</f>
        <v>285.10000600000001</v>
      </c>
      <c r="F1223" s="4">
        <f ca="1">IF(A1223&gt;$A$8,"",OFFSET(InputPriceData!E$15,CalculationsAndCharts!$A1223+$A$11,IF($C$5,8,0),1,1))</f>
        <v>281.85000600000001</v>
      </c>
      <c r="G1223" s="4">
        <f ca="1">IF(A1223&gt;$A$8,"",OFFSET(InputPriceData!F$15,CalculationsAndCharts!$A1223+$A$11,IF($C$5,8,0),1,1))</f>
        <v>283.39999399999999</v>
      </c>
      <c r="H1223" s="282">
        <f t="shared" ca="1" si="277"/>
        <v>285.10000600000001</v>
      </c>
      <c r="I1223" s="292">
        <f t="shared" ca="1" si="278"/>
        <v>280.85998499999999</v>
      </c>
      <c r="J1223" s="50">
        <f t="shared" ca="1" si="279"/>
        <v>4.2400210000000129</v>
      </c>
      <c r="K1223" s="282"/>
      <c r="L1223" s="282"/>
      <c r="M1223" s="292">
        <f t="shared" ca="1" si="280"/>
        <v>6.6896585732805089</v>
      </c>
      <c r="N1223" s="291"/>
      <c r="P1223" s="292">
        <f t="shared" ca="1" si="281"/>
        <v>283.48907527615324</v>
      </c>
      <c r="Q1223" s="301">
        <f t="shared" ca="1" si="282"/>
        <v>290.17873384943374</v>
      </c>
      <c r="R1223" s="301">
        <f t="shared" ca="1" si="283"/>
        <v>276.79941670287275</v>
      </c>
      <c r="S1223" s="50"/>
      <c r="T1223" s="292"/>
      <c r="U1223" s="265"/>
      <c r="V1223" s="292">
        <f t="shared" ca="1" si="284"/>
        <v>283.48907527615324</v>
      </c>
      <c r="W1223" s="241">
        <f t="shared" ca="1" si="285"/>
        <v>-8.9081276153251565E-2</v>
      </c>
      <c r="X1223" s="351">
        <f t="shared" ca="1" si="286"/>
        <v>7.9354737610918668E-3</v>
      </c>
      <c r="Y1223" s="50">
        <f t="shared" ca="1" si="276"/>
        <v>1.8756442303398309</v>
      </c>
      <c r="Z1223" s="265">
        <f t="shared" ca="1" si="287"/>
        <v>285.27563823033984</v>
      </c>
      <c r="AA1223" s="265">
        <f t="shared" ca="1" si="288"/>
        <v>281.52434976966015</v>
      </c>
      <c r="AB1223" s="292"/>
      <c r="AC1223" s="37"/>
      <c r="AD1223" s="50"/>
      <c r="AE1223" s="228"/>
      <c r="AF1223" s="50"/>
      <c r="AG1223" s="50"/>
      <c r="AH1223" s="228"/>
      <c r="AI1223" s="50"/>
      <c r="AJ1223" s="50"/>
      <c r="AK1223" s="50"/>
      <c r="AL1223" s="68"/>
      <c r="AM1223" s="246"/>
      <c r="AN1223" s="241"/>
      <c r="AO1223" s="68"/>
      <c r="AP1223" s="68"/>
      <c r="AQ1223" s="241"/>
      <c r="AR1223" s="241"/>
      <c r="AS1223" s="228"/>
      <c r="AT1223" s="194"/>
      <c r="AU1223" s="37"/>
      <c r="AV1223" s="68"/>
      <c r="AW1223" s="228"/>
      <c r="AX1223" s="241"/>
      <c r="AY1223" s="38"/>
      <c r="AZ1223" s="38"/>
      <c r="BA1223" s="55"/>
      <c r="BB1223" s="55"/>
      <c r="BC1223" s="3">
        <f t="shared" ca="1" si="289"/>
        <v>77003200</v>
      </c>
      <c r="BD1223" s="3" t="e">
        <f t="shared" ca="1" si="290"/>
        <v>#N/A</v>
      </c>
      <c r="BE1223" s="132"/>
      <c r="BF1223" s="132"/>
      <c r="BG1223" s="125"/>
      <c r="BI1223" s="68"/>
      <c r="BZ1223" s="237"/>
      <c r="CD1223" s="237"/>
      <c r="CG1223" s="68"/>
      <c r="CH1223" s="237"/>
      <c r="CL1223" s="237"/>
    </row>
    <row r="1224" spans="1:90" x14ac:dyDescent="0.4">
      <c r="A1224">
        <v>1192</v>
      </c>
      <c r="B1224" s="47">
        <f ca="1">IF(A1224&gt;$A$8,"",OFFSET(InputPriceData!B$15,$A1224+$A$11,0,1,1))</f>
        <v>43598</v>
      </c>
      <c r="C1224" s="3">
        <f ca="1">IF(A1224&gt;$A$8,"",OFFSET(InputPriceData!G$15,CalculationsAndCharts!$A1224+$A$11,IF($C$5,8,0),1,1))</f>
        <v>127290500</v>
      </c>
      <c r="D1224" s="4">
        <f ca="1">IF(A1224&gt;$A$8,"",OFFSET(InputPriceData!C$15,CalculationsAndCharts!$A1224+$A$11,IF($C$5,8,0),1,1))</f>
        <v>282.42001299999998</v>
      </c>
      <c r="E1224" s="4">
        <f ca="1">IF(A1224&gt;$A$8,"",OFFSET(InputPriceData!D$15,CalculationsAndCharts!$A1224+$A$11,IF($C$5,8,0),1,1))</f>
        <v>283.48998999999998</v>
      </c>
      <c r="F1224" s="4">
        <f ca="1">IF(A1224&gt;$A$8,"",OFFSET(InputPriceData!E$15,CalculationsAndCharts!$A1224+$A$11,IF($C$5,8,0),1,1))</f>
        <v>279.92999300000002</v>
      </c>
      <c r="G1224" s="4">
        <f ca="1">IF(A1224&gt;$A$8,"",OFFSET(InputPriceData!F$15,CalculationsAndCharts!$A1224+$A$11,IF($C$5,8,0),1,1))</f>
        <v>280.85998499999999</v>
      </c>
      <c r="H1224" s="282">
        <f t="shared" ca="1" si="277"/>
        <v>288.10000600000001</v>
      </c>
      <c r="I1224" s="292">
        <f t="shared" ca="1" si="278"/>
        <v>279.92999300000002</v>
      </c>
      <c r="J1224" s="50">
        <f t="shared" ca="1" si="279"/>
        <v>8.1700129999999831</v>
      </c>
      <c r="K1224" s="282"/>
      <c r="L1224" s="282"/>
      <c r="M1224" s="292">
        <f t="shared" ca="1" si="280"/>
        <v>6.3801587495602554</v>
      </c>
      <c r="N1224" s="291"/>
      <c r="P1224" s="292">
        <f t="shared" ca="1" si="281"/>
        <v>285.7206997796294</v>
      </c>
      <c r="Q1224" s="301">
        <f t="shared" ca="1" si="282"/>
        <v>292.10085852918968</v>
      </c>
      <c r="R1224" s="301">
        <f t="shared" ca="1" si="283"/>
        <v>279.34054103006912</v>
      </c>
      <c r="S1224" s="50"/>
      <c r="T1224" s="292"/>
      <c r="U1224" s="265"/>
      <c r="V1224" s="292">
        <f t="shared" ca="1" si="284"/>
        <v>285.7206997796294</v>
      </c>
      <c r="W1224" s="241">
        <f t="shared" ca="1" si="285"/>
        <v>-4.8607147796294043</v>
      </c>
      <c r="X1224" s="351">
        <f t="shared" ca="1" si="286"/>
        <v>23.626548168907728</v>
      </c>
      <c r="Y1224" s="50">
        <f t="shared" ca="1" si="276"/>
        <v>1.8772517801233668</v>
      </c>
      <c r="Z1224" s="265">
        <f t="shared" ca="1" si="287"/>
        <v>282.73723678012334</v>
      </c>
      <c r="AA1224" s="265">
        <f t="shared" ca="1" si="288"/>
        <v>278.98273321987665</v>
      </c>
      <c r="AB1224" s="292"/>
      <c r="AC1224" s="37"/>
      <c r="AD1224" s="50"/>
      <c r="AE1224" s="228"/>
      <c r="AF1224" s="50"/>
      <c r="AG1224" s="50"/>
      <c r="AH1224" s="228"/>
      <c r="AI1224" s="50"/>
      <c r="AJ1224" s="50"/>
      <c r="AK1224" s="50"/>
      <c r="AL1224" s="68"/>
      <c r="AM1224" s="246"/>
      <c r="AN1224" s="241"/>
      <c r="AO1224" s="68"/>
      <c r="AP1224" s="68"/>
      <c r="AQ1224" s="241"/>
      <c r="AR1224" s="241"/>
      <c r="AS1224" s="228"/>
      <c r="AT1224" s="194"/>
      <c r="AU1224" s="37"/>
      <c r="AV1224" s="68"/>
      <c r="AW1224" s="228"/>
      <c r="AX1224" s="241"/>
      <c r="AY1224" s="38"/>
      <c r="AZ1224" s="38"/>
      <c r="BA1224" s="55"/>
      <c r="BB1224" s="55"/>
      <c r="BC1224" s="3" t="e">
        <f t="shared" ca="1" si="289"/>
        <v>#N/A</v>
      </c>
      <c r="BD1224" s="3">
        <f t="shared" ca="1" si="290"/>
        <v>127290500</v>
      </c>
      <c r="BE1224" s="132"/>
      <c r="BF1224" s="132"/>
      <c r="BG1224" s="125"/>
      <c r="BI1224" s="68"/>
      <c r="BZ1224" s="237"/>
      <c r="CD1224" s="237"/>
      <c r="CG1224" s="68"/>
      <c r="CH1224" s="237"/>
      <c r="CL1224" s="237"/>
    </row>
    <row r="1225" spans="1:90" x14ac:dyDescent="0.4">
      <c r="A1225">
        <v>1193</v>
      </c>
      <c r="B1225" s="47">
        <f ca="1">IF(A1225&gt;$A$8,"",OFFSET(InputPriceData!B$15,$A1225+$A$11,0,1,1))</f>
        <v>43595</v>
      </c>
      <c r="C1225" s="3">
        <f ca="1">IF(A1225&gt;$A$8,"",OFFSET(InputPriceData!G$15,CalculationsAndCharts!$A1225+$A$11,IF($C$5,8,0),1,1))</f>
        <v>112429300</v>
      </c>
      <c r="D1225" s="4">
        <f ca="1">IF(A1225&gt;$A$8,"",OFFSET(InputPriceData!C$15,CalculationsAndCharts!$A1225+$A$11,IF($C$5,8,0),1,1))</f>
        <v>285.61999500000002</v>
      </c>
      <c r="E1225" s="4">
        <f ca="1">IF(A1225&gt;$A$8,"",OFFSET(InputPriceData!D$15,CalculationsAndCharts!$A1225+$A$11,IF($C$5,8,0),1,1))</f>
        <v>288.94000199999999</v>
      </c>
      <c r="F1225" s="4">
        <f ca="1">IF(A1225&gt;$A$8,"",OFFSET(InputPriceData!E$15,CalculationsAndCharts!$A1225+$A$11,IF($C$5,8,0),1,1))</f>
        <v>282.29998799999998</v>
      </c>
      <c r="G1225" s="4">
        <f ca="1">IF(A1225&gt;$A$8,"",OFFSET(InputPriceData!F$15,CalculationsAndCharts!$A1225+$A$11,IF($C$5,8,0),1,1))</f>
        <v>288.10000600000001</v>
      </c>
      <c r="H1225" s="282">
        <f t="shared" ca="1" si="277"/>
        <v>288.94000199999999</v>
      </c>
      <c r="I1225" s="292">
        <f t="shared" ca="1" si="278"/>
        <v>282.29998799999998</v>
      </c>
      <c r="J1225" s="50">
        <f t="shared" ca="1" si="279"/>
        <v>6.6400140000000079</v>
      </c>
      <c r="K1225" s="282"/>
      <c r="L1225" s="282"/>
      <c r="M1225" s="292">
        <f t="shared" ca="1" si="280"/>
        <v>5.2787806502263042</v>
      </c>
      <c r="N1225" s="291"/>
      <c r="P1225" s="292">
        <f t="shared" ca="1" si="281"/>
        <v>287.58848645345279</v>
      </c>
      <c r="Q1225" s="301">
        <f t="shared" ca="1" si="282"/>
        <v>292.86726710367907</v>
      </c>
      <c r="R1225" s="301">
        <f t="shared" ca="1" si="283"/>
        <v>282.30970580322651</v>
      </c>
      <c r="S1225" s="50"/>
      <c r="T1225" s="292"/>
      <c r="U1225" s="265"/>
      <c r="V1225" s="292">
        <f t="shared" ca="1" si="284"/>
        <v>287.58848645345279</v>
      </c>
      <c r="W1225" s="241">
        <f t="shared" ca="1" si="285"/>
        <v>0.51151954654721976</v>
      </c>
      <c r="X1225" s="351">
        <f t="shared" ca="1" si="286"/>
        <v>0.26165224649987334</v>
      </c>
      <c r="Y1225" s="50">
        <f t="shared" ca="1" si="276"/>
        <v>1.5328375902301286</v>
      </c>
      <c r="Z1225" s="265">
        <f t="shared" ca="1" si="287"/>
        <v>289.63284359023015</v>
      </c>
      <c r="AA1225" s="265">
        <f t="shared" ca="1" si="288"/>
        <v>286.56716840976986</v>
      </c>
      <c r="AB1225" s="292"/>
      <c r="AC1225" s="37"/>
      <c r="AD1225" s="50"/>
      <c r="AE1225" s="228"/>
      <c r="AF1225" s="50"/>
      <c r="AG1225" s="50"/>
      <c r="AH1225" s="228"/>
      <c r="AI1225" s="50"/>
      <c r="AJ1225" s="50"/>
      <c r="AK1225" s="50"/>
      <c r="AL1225" s="68"/>
      <c r="AM1225" s="246"/>
      <c r="AN1225" s="241"/>
      <c r="AO1225" s="68"/>
      <c r="AP1225" s="68"/>
      <c r="AQ1225" s="241"/>
      <c r="AR1225" s="241"/>
      <c r="AS1225" s="228"/>
      <c r="AT1225" s="194"/>
      <c r="AU1225" s="37"/>
      <c r="AV1225" s="68"/>
      <c r="AW1225" s="228"/>
      <c r="AX1225" s="241"/>
      <c r="AY1225" s="38"/>
      <c r="AZ1225" s="38"/>
      <c r="BA1225" s="55"/>
      <c r="BB1225" s="55"/>
      <c r="BC1225" s="3">
        <f t="shared" ca="1" si="289"/>
        <v>112429300</v>
      </c>
      <c r="BD1225" s="3" t="e">
        <f t="shared" ca="1" si="290"/>
        <v>#N/A</v>
      </c>
      <c r="BE1225" s="132"/>
      <c r="BF1225" s="132"/>
      <c r="BG1225" s="125"/>
      <c r="BI1225" s="68"/>
      <c r="BZ1225" s="237"/>
      <c r="CD1225" s="237"/>
      <c r="CG1225" s="68"/>
      <c r="CH1225" s="237"/>
      <c r="CL1225" s="237"/>
    </row>
    <row r="1226" spans="1:90" x14ac:dyDescent="0.4">
      <c r="A1226">
        <v>1194</v>
      </c>
      <c r="B1226" s="47">
        <f ca="1">IF(A1226&gt;$A$8,"",OFFSET(InputPriceData!B$15,$A1226+$A$11,0,1,1))</f>
        <v>43594</v>
      </c>
      <c r="C1226" s="3">
        <f ca="1">IF(A1226&gt;$A$8,"",OFFSET(InputPriceData!G$15,CalculationsAndCharts!$A1226+$A$11,IF($C$5,8,0),1,1))</f>
        <v>103471100</v>
      </c>
      <c r="D1226" s="4">
        <f ca="1">IF(A1226&gt;$A$8,"",OFFSET(InputPriceData!C$15,CalculationsAndCharts!$A1226+$A$11,IF($C$5,8,0),1,1))</f>
        <v>285.23001099999999</v>
      </c>
      <c r="E1226" s="4">
        <f ca="1">IF(A1226&gt;$A$8,"",OFFSET(InputPriceData!D$15,CalculationsAndCharts!$A1226+$A$11,IF($C$5,8,0),1,1))</f>
        <v>287.32998700000002</v>
      </c>
      <c r="F1226" s="4">
        <f ca="1">IF(A1226&gt;$A$8,"",OFFSET(InputPriceData!E$15,CalculationsAndCharts!$A1226+$A$11,IF($C$5,8,0),1,1))</f>
        <v>283.29998799999998</v>
      </c>
      <c r="G1226" s="4">
        <f ca="1">IF(A1226&gt;$A$8,"",OFFSET(InputPriceData!F$15,CalculationsAndCharts!$A1226+$A$11,IF($C$5,8,0),1,1))</f>
        <v>286.66000400000001</v>
      </c>
      <c r="H1226" s="282">
        <f t="shared" ca="1" si="277"/>
        <v>287.52999899999998</v>
      </c>
      <c r="I1226" s="292">
        <f t="shared" ca="1" si="278"/>
        <v>283.29998799999998</v>
      </c>
      <c r="J1226" s="50">
        <f t="shared" ca="1" si="279"/>
        <v>4.2300109999999904</v>
      </c>
      <c r="K1226" s="282"/>
      <c r="L1226" s="282"/>
      <c r="M1226" s="292">
        <f t="shared" ca="1" si="280"/>
        <v>4.8038082973889953</v>
      </c>
      <c r="N1226" s="291"/>
      <c r="P1226" s="292">
        <f t="shared" ca="1" si="281"/>
        <v>288.67464120222496</v>
      </c>
      <c r="Q1226" s="301">
        <f t="shared" ca="1" si="282"/>
        <v>293.47844949961393</v>
      </c>
      <c r="R1226" s="301">
        <f t="shared" ca="1" si="283"/>
        <v>283.87083290483599</v>
      </c>
      <c r="S1226" s="50"/>
      <c r="T1226" s="292"/>
      <c r="U1226" s="265"/>
      <c r="V1226" s="292">
        <f t="shared" ca="1" si="284"/>
        <v>288.67464120222496</v>
      </c>
      <c r="W1226" s="241">
        <f t="shared" ca="1" si="285"/>
        <v>-2.0146372022249466</v>
      </c>
      <c r="X1226" s="351">
        <f t="shared" ca="1" si="286"/>
        <v>4.0587630565887602</v>
      </c>
      <c r="Y1226" s="50">
        <f t="shared" ca="1" si="276"/>
        <v>1.5524061383667704</v>
      </c>
      <c r="Z1226" s="265">
        <f t="shared" ca="1" si="287"/>
        <v>288.21241013836681</v>
      </c>
      <c r="AA1226" s="265">
        <f t="shared" ca="1" si="288"/>
        <v>285.10759786163322</v>
      </c>
      <c r="AB1226" s="292"/>
      <c r="AC1226" s="37"/>
      <c r="AD1226" s="50"/>
      <c r="AE1226" s="228"/>
      <c r="AF1226" s="50"/>
      <c r="AG1226" s="50"/>
      <c r="AH1226" s="228"/>
      <c r="AI1226" s="50"/>
      <c r="AJ1226" s="50"/>
      <c r="AK1226" s="50"/>
      <c r="AL1226" s="68"/>
      <c r="AM1226" s="246"/>
      <c r="AN1226" s="241"/>
      <c r="AO1226" s="68"/>
      <c r="AP1226" s="68"/>
      <c r="AQ1226" s="241"/>
      <c r="AR1226" s="241"/>
      <c r="AS1226" s="228"/>
      <c r="AT1226" s="194"/>
      <c r="AU1226" s="37"/>
      <c r="AV1226" s="68"/>
      <c r="AW1226" s="228"/>
      <c r="AX1226" s="241"/>
      <c r="AY1226" s="38"/>
      <c r="AZ1226" s="38"/>
      <c r="BA1226" s="55"/>
      <c r="BB1226" s="55"/>
      <c r="BC1226" s="3" t="e">
        <f t="shared" ca="1" si="289"/>
        <v>#N/A</v>
      </c>
      <c r="BD1226" s="3">
        <f t="shared" ca="1" si="290"/>
        <v>103471100</v>
      </c>
      <c r="BE1226" s="132"/>
      <c r="BF1226" s="132"/>
      <c r="BG1226" s="125"/>
      <c r="BI1226" s="68"/>
      <c r="BZ1226" s="237"/>
      <c r="CD1226" s="237"/>
      <c r="CG1226" s="68"/>
      <c r="CH1226" s="237"/>
      <c r="CL1226" s="237"/>
    </row>
    <row r="1227" spans="1:90" x14ac:dyDescent="0.4">
      <c r="A1227">
        <v>1195</v>
      </c>
      <c r="B1227" s="47">
        <f ca="1">IF(A1227&gt;$A$8,"",OFFSET(InputPriceData!B$15,$A1227+$A$11,0,1,1))</f>
        <v>43593</v>
      </c>
      <c r="C1227" s="3">
        <f ca="1">IF(A1227&gt;$A$8,"",OFFSET(InputPriceData!G$15,CalculationsAndCharts!$A1227+$A$11,IF($C$5,8,0),1,1))</f>
        <v>91568300</v>
      </c>
      <c r="D1227" s="4">
        <f ca="1">IF(A1227&gt;$A$8,"",OFFSET(InputPriceData!C$15,CalculationsAndCharts!$A1227+$A$11,IF($C$5,8,0),1,1))</f>
        <v>287.52999899999998</v>
      </c>
      <c r="E1227" s="4">
        <f ca="1">IF(A1227&gt;$A$8,"",OFFSET(InputPriceData!D$15,CalculationsAndCharts!$A1227+$A$11,IF($C$5,8,0),1,1))</f>
        <v>289.42999300000002</v>
      </c>
      <c r="F1227" s="4">
        <f ca="1">IF(A1227&gt;$A$8,"",OFFSET(InputPriceData!E$15,CalculationsAndCharts!$A1227+$A$11,IF($C$5,8,0),1,1))</f>
        <v>286.86999500000002</v>
      </c>
      <c r="G1227" s="4">
        <f ca="1">IF(A1227&gt;$A$8,"",OFFSET(InputPriceData!F$15,CalculationsAndCharts!$A1227+$A$11,IF($C$5,8,0),1,1))</f>
        <v>287.52999899999998</v>
      </c>
      <c r="H1227" s="282">
        <f t="shared" ca="1" si="277"/>
        <v>289.42999300000002</v>
      </c>
      <c r="I1227" s="292">
        <f t="shared" ca="1" si="278"/>
        <v>286.86999500000002</v>
      </c>
      <c r="J1227" s="50">
        <f t="shared" ca="1" si="279"/>
        <v>2.5599980000000073</v>
      </c>
      <c r="K1227" s="282"/>
      <c r="L1227" s="282"/>
      <c r="M1227" s="292">
        <f t="shared" ca="1" si="280"/>
        <v>5.1562183711733738</v>
      </c>
      <c r="N1227" s="291"/>
      <c r="P1227" s="292">
        <f t="shared" ca="1" si="281"/>
        <v>290.35058590886291</v>
      </c>
      <c r="Q1227" s="301">
        <f t="shared" ca="1" si="282"/>
        <v>295.50680428003631</v>
      </c>
      <c r="R1227" s="301">
        <f t="shared" ca="1" si="283"/>
        <v>285.19436753768952</v>
      </c>
      <c r="S1227" s="50"/>
      <c r="T1227" s="292"/>
      <c r="U1227" s="265"/>
      <c r="V1227" s="292">
        <f t="shared" ca="1" si="284"/>
        <v>290.35058590886291</v>
      </c>
      <c r="W1227" s="241">
        <f t="shared" ca="1" si="285"/>
        <v>-2.8205869088629356</v>
      </c>
      <c r="X1227" s="351">
        <f t="shared" ca="1" si="286"/>
        <v>7.95571051044897</v>
      </c>
      <c r="Y1227" s="50">
        <f t="shared" ca="1" si="276"/>
        <v>1.502155301371608</v>
      </c>
      <c r="Z1227" s="265">
        <f t="shared" ca="1" si="287"/>
        <v>289.03215430137158</v>
      </c>
      <c r="AA1227" s="265">
        <f t="shared" ca="1" si="288"/>
        <v>286.02784369862837</v>
      </c>
      <c r="AB1227" s="292"/>
      <c r="AC1227" s="37"/>
      <c r="AD1227" s="50"/>
      <c r="AE1227" s="228"/>
      <c r="AF1227" s="50"/>
      <c r="AG1227" s="50"/>
      <c r="AH1227" s="228"/>
      <c r="AI1227" s="50"/>
      <c r="AJ1227" s="50"/>
      <c r="AK1227" s="50"/>
      <c r="AL1227" s="68"/>
      <c r="AM1227" s="246"/>
      <c r="AN1227" s="241"/>
      <c r="AO1227" s="68"/>
      <c r="AP1227" s="68"/>
      <c r="AQ1227" s="241"/>
      <c r="AR1227" s="241"/>
      <c r="AS1227" s="228"/>
      <c r="AT1227" s="194"/>
      <c r="AU1227" s="37"/>
      <c r="AV1227" s="68"/>
      <c r="AW1227" s="228"/>
      <c r="AX1227" s="241"/>
      <c r="AY1227" s="38"/>
      <c r="AZ1227" s="38"/>
      <c r="BA1227" s="55"/>
      <c r="BB1227" s="55"/>
      <c r="BC1227" s="3" t="e">
        <f t="shared" ca="1" si="289"/>
        <v>#N/A</v>
      </c>
      <c r="BD1227" s="3">
        <f t="shared" ca="1" si="290"/>
        <v>91568300</v>
      </c>
      <c r="BE1227" s="132"/>
      <c r="BF1227" s="132"/>
      <c r="BG1227" s="125"/>
      <c r="BI1227" s="68"/>
      <c r="BZ1227" s="237"/>
      <c r="CD1227" s="237"/>
      <c r="CG1227" s="68"/>
      <c r="CH1227" s="237"/>
      <c r="CL1227" s="237"/>
    </row>
    <row r="1228" spans="1:90" x14ac:dyDescent="0.4">
      <c r="A1228">
        <v>1196</v>
      </c>
      <c r="B1228" s="47">
        <f ca="1">IF(A1228&gt;$A$8,"",OFFSET(InputPriceData!B$15,$A1228+$A$11,0,1,1))</f>
        <v>43592</v>
      </c>
      <c r="C1228" s="3">
        <f ca="1">IF(A1228&gt;$A$8,"",OFFSET(InputPriceData!G$15,CalculationsAndCharts!$A1228+$A$11,IF($C$5,8,0),1,1))</f>
        <v>144729900</v>
      </c>
      <c r="D1228" s="4">
        <f ca="1">IF(A1228&gt;$A$8,"",OFFSET(InputPriceData!C$15,CalculationsAndCharts!$A1228+$A$11,IF($C$5,8,0),1,1))</f>
        <v>290.14999399999999</v>
      </c>
      <c r="E1228" s="4">
        <f ca="1">IF(A1228&gt;$A$8,"",OFFSET(InputPriceData!D$15,CalculationsAndCharts!$A1228+$A$11,IF($C$5,8,0),1,1))</f>
        <v>290.80999800000001</v>
      </c>
      <c r="F1228" s="4">
        <f ca="1">IF(A1228&gt;$A$8,"",OFFSET(InputPriceData!E$15,CalculationsAndCharts!$A1228+$A$11,IF($C$5,8,0),1,1))</f>
        <v>285.80999800000001</v>
      </c>
      <c r="G1228" s="4">
        <f ca="1">IF(A1228&gt;$A$8,"",OFFSET(InputPriceData!F$15,CalculationsAndCharts!$A1228+$A$11,IF($C$5,8,0),1,1))</f>
        <v>287.92999300000002</v>
      </c>
      <c r="H1228" s="282">
        <f t="shared" ca="1" si="277"/>
        <v>292.82000699999998</v>
      </c>
      <c r="I1228" s="292">
        <f t="shared" ca="1" si="278"/>
        <v>285.80999800000001</v>
      </c>
      <c r="J1228" s="50">
        <f t="shared" ca="1" si="279"/>
        <v>7.0100089999999682</v>
      </c>
      <c r="K1228" s="282"/>
      <c r="L1228" s="282"/>
      <c r="M1228" s="292">
        <f t="shared" ca="1" si="280"/>
        <v>4.7969669402828572</v>
      </c>
      <c r="N1228" s="291"/>
      <c r="P1228" s="292">
        <f t="shared" ca="1" si="281"/>
        <v>292.24671733962435</v>
      </c>
      <c r="Q1228" s="301">
        <f t="shared" ca="1" si="282"/>
        <v>297.04368427990721</v>
      </c>
      <c r="R1228" s="301">
        <f t="shared" ca="1" si="283"/>
        <v>287.4497503993415</v>
      </c>
      <c r="S1228" s="50"/>
      <c r="T1228" s="292"/>
      <c r="U1228" s="265"/>
      <c r="V1228" s="292">
        <f t="shared" ca="1" si="284"/>
        <v>292.24671733962435</v>
      </c>
      <c r="W1228" s="241">
        <f t="shared" ca="1" si="285"/>
        <v>-4.3167243396243293</v>
      </c>
      <c r="X1228" s="351">
        <f t="shared" ca="1" si="286"/>
        <v>18.634109024305101</v>
      </c>
      <c r="Y1228" s="50">
        <f t="shared" ca="1" si="276"/>
        <v>1.4251254264055058</v>
      </c>
      <c r="Z1228" s="265">
        <f t="shared" ca="1" si="287"/>
        <v>289.35511842640551</v>
      </c>
      <c r="AA1228" s="265">
        <f t="shared" ca="1" si="288"/>
        <v>286.50486757359454</v>
      </c>
      <c r="AB1228" s="292"/>
      <c r="AC1228" s="37"/>
      <c r="AD1228" s="50"/>
      <c r="AE1228" s="228"/>
      <c r="AF1228" s="50"/>
      <c r="AG1228" s="50"/>
      <c r="AH1228" s="228"/>
      <c r="AI1228" s="50"/>
      <c r="AJ1228" s="50"/>
      <c r="AK1228" s="50"/>
      <c r="AL1228" s="68"/>
      <c r="AM1228" s="246"/>
      <c r="AN1228" s="241"/>
      <c r="AO1228" s="68"/>
      <c r="AP1228" s="68"/>
      <c r="AQ1228" s="241"/>
      <c r="AR1228" s="241"/>
      <c r="AS1228" s="228"/>
      <c r="AT1228" s="194"/>
      <c r="AU1228" s="37"/>
      <c r="AV1228" s="68"/>
      <c r="AW1228" s="228"/>
      <c r="AX1228" s="241"/>
      <c r="AY1228" s="38"/>
      <c r="AZ1228" s="38"/>
      <c r="BA1228" s="55"/>
      <c r="BB1228" s="55"/>
      <c r="BC1228" s="3" t="e">
        <f t="shared" ca="1" si="289"/>
        <v>#N/A</v>
      </c>
      <c r="BD1228" s="3">
        <f t="shared" ca="1" si="290"/>
        <v>144729900</v>
      </c>
      <c r="BE1228" s="132"/>
      <c r="BF1228" s="132"/>
      <c r="BG1228" s="125"/>
      <c r="BI1228" s="68"/>
      <c r="BZ1228" s="237"/>
      <c r="CD1228" s="237"/>
      <c r="CG1228" s="68"/>
      <c r="CH1228" s="237"/>
      <c r="CL1228" s="237"/>
    </row>
    <row r="1229" spans="1:90" x14ac:dyDescent="0.4">
      <c r="A1229">
        <v>1197</v>
      </c>
      <c r="B1229" s="47">
        <f ca="1">IF(A1229&gt;$A$8,"",OFFSET(InputPriceData!B$15,$A1229+$A$11,0,1,1))</f>
        <v>43591</v>
      </c>
      <c r="C1229" s="3">
        <f ca="1">IF(A1229&gt;$A$8,"",OFFSET(InputPriceData!G$15,CalculationsAndCharts!$A1229+$A$11,IF($C$5,8,0),1,1))</f>
        <v>107198100</v>
      </c>
      <c r="D1229" s="4">
        <f ca="1">IF(A1229&gt;$A$8,"",OFFSET(InputPriceData!C$15,CalculationsAndCharts!$A1229+$A$11,IF($C$5,8,0),1,1))</f>
        <v>289.25</v>
      </c>
      <c r="E1229" s="4">
        <f ca="1">IF(A1229&gt;$A$8,"",OFFSET(InputPriceData!D$15,CalculationsAndCharts!$A1229+$A$11,IF($C$5,8,0),1,1))</f>
        <v>293.30999800000001</v>
      </c>
      <c r="F1229" s="4">
        <f ca="1">IF(A1229&gt;$A$8,"",OFFSET(InputPriceData!E$15,CalculationsAndCharts!$A1229+$A$11,IF($C$5,8,0),1,1))</f>
        <v>288.89999399999999</v>
      </c>
      <c r="G1229" s="4">
        <f ca="1">IF(A1229&gt;$A$8,"",OFFSET(InputPriceData!F$15,CalculationsAndCharts!$A1229+$A$11,IF($C$5,8,0),1,1))</f>
        <v>292.82000699999998</v>
      </c>
      <c r="H1229" s="282">
        <f t="shared" ca="1" si="277"/>
        <v>294.02999899999998</v>
      </c>
      <c r="I1229" s="292">
        <f t="shared" ca="1" si="278"/>
        <v>288.89999399999999</v>
      </c>
      <c r="J1229" s="50">
        <f t="shared" ca="1" si="279"/>
        <v>5.1300049999999828</v>
      </c>
      <c r="K1229" s="282"/>
      <c r="L1229" s="282"/>
      <c r="M1229" s="292">
        <f t="shared" ca="1" si="280"/>
        <v>3.5958114121466602</v>
      </c>
      <c r="N1229" s="291"/>
      <c r="P1229" s="292">
        <f t="shared" ca="1" si="281"/>
        <v>293.33047569710237</v>
      </c>
      <c r="Q1229" s="301">
        <f t="shared" ca="1" si="282"/>
        <v>296.92628710924902</v>
      </c>
      <c r="R1229" s="301">
        <f t="shared" ca="1" si="283"/>
        <v>289.73466428495573</v>
      </c>
      <c r="S1229" s="50"/>
      <c r="T1229" s="292"/>
      <c r="U1229" s="265"/>
      <c r="V1229" s="292">
        <f t="shared" ca="1" si="284"/>
        <v>293.33047569710237</v>
      </c>
      <c r="W1229" s="241">
        <f t="shared" ca="1" si="285"/>
        <v>-0.51046869710239662</v>
      </c>
      <c r="X1229" s="351">
        <f t="shared" ca="1" si="286"/>
        <v>0.26057829072141836</v>
      </c>
      <c r="Y1229" s="50">
        <f t="shared" ca="1" si="276"/>
        <v>1.0487054314472275</v>
      </c>
      <c r="Z1229" s="265">
        <f t="shared" ca="1" si="287"/>
        <v>293.86871243144719</v>
      </c>
      <c r="AA1229" s="265">
        <f t="shared" ca="1" si="288"/>
        <v>291.77130156855276</v>
      </c>
      <c r="AB1229" s="292"/>
      <c r="AC1229" s="37"/>
      <c r="AD1229" s="50"/>
      <c r="AE1229" s="228"/>
      <c r="AF1229" s="50"/>
      <c r="AG1229" s="50"/>
      <c r="AH1229" s="228"/>
      <c r="AI1229" s="50"/>
      <c r="AJ1229" s="50"/>
      <c r="AK1229" s="50"/>
      <c r="AL1229" s="68"/>
      <c r="AM1229" s="246"/>
      <c r="AN1229" s="241"/>
      <c r="AO1229" s="68"/>
      <c r="AP1229" s="68"/>
      <c r="AQ1229" s="241"/>
      <c r="AR1229" s="241"/>
      <c r="AS1229" s="228"/>
      <c r="AT1229" s="194"/>
      <c r="AU1229" s="37"/>
      <c r="AV1229" s="68"/>
      <c r="AW1229" s="228"/>
      <c r="AX1229" s="241"/>
      <c r="AY1229" s="38"/>
      <c r="AZ1229" s="38"/>
      <c r="BA1229" s="55"/>
      <c r="BB1229" s="55"/>
      <c r="BC1229" s="3" t="e">
        <f t="shared" ca="1" si="289"/>
        <v>#N/A</v>
      </c>
      <c r="BD1229" s="3">
        <f t="shared" ca="1" si="290"/>
        <v>107198100</v>
      </c>
      <c r="BE1229" s="132"/>
      <c r="BF1229" s="132"/>
      <c r="BG1229" s="125"/>
      <c r="BI1229" s="68"/>
      <c r="BZ1229" s="237"/>
      <c r="CD1229" s="237"/>
      <c r="CG1229" s="68"/>
      <c r="CH1229" s="237"/>
      <c r="CL1229" s="237"/>
    </row>
    <row r="1230" spans="1:90" x14ac:dyDescent="0.4">
      <c r="A1230">
        <v>1198</v>
      </c>
      <c r="B1230" s="47">
        <f ca="1">IF(A1230&gt;$A$8,"",OFFSET(InputPriceData!B$15,$A1230+$A$11,0,1,1))</f>
        <v>43588</v>
      </c>
      <c r="C1230" s="3">
        <f ca="1">IF(A1230&gt;$A$8,"",OFFSET(InputPriceData!G$15,CalculationsAndCharts!$A1230+$A$11,IF($C$5,8,0),1,1))</f>
        <v>56543700</v>
      </c>
      <c r="D1230" s="4">
        <f ca="1">IF(A1230&gt;$A$8,"",OFFSET(InputPriceData!C$15,CalculationsAndCharts!$A1230+$A$11,IF($C$5,8,0),1,1))</f>
        <v>292.82000699999998</v>
      </c>
      <c r="E1230" s="4">
        <f ca="1">IF(A1230&gt;$A$8,"",OFFSET(InputPriceData!D$15,CalculationsAndCharts!$A1230+$A$11,IF($C$5,8,0),1,1))</f>
        <v>294.33999599999999</v>
      </c>
      <c r="F1230" s="4">
        <f ca="1">IF(A1230&gt;$A$8,"",OFFSET(InputPriceData!E$15,CalculationsAndCharts!$A1230+$A$11,IF($C$5,8,0),1,1))</f>
        <v>291.29998799999998</v>
      </c>
      <c r="G1230" s="4">
        <f ca="1">IF(A1230&gt;$A$8,"",OFFSET(InputPriceData!F$15,CalculationsAndCharts!$A1230+$A$11,IF($C$5,8,0),1,1))</f>
        <v>294.02999899999998</v>
      </c>
      <c r="H1230" s="282">
        <f t="shared" ca="1" si="277"/>
        <v>294.33999599999999</v>
      </c>
      <c r="I1230" s="292">
        <f t="shared" ca="1" si="278"/>
        <v>291.17999300000002</v>
      </c>
      <c r="J1230" s="50">
        <f t="shared" ca="1" si="279"/>
        <v>3.1600029999999606</v>
      </c>
      <c r="K1230" s="282"/>
      <c r="L1230" s="282"/>
      <c r="M1230" s="292">
        <f t="shared" ca="1" si="280"/>
        <v>2.98573555732131</v>
      </c>
      <c r="N1230" s="291"/>
      <c r="P1230" s="292">
        <f t="shared" ca="1" si="281"/>
        <v>293.13831977369011</v>
      </c>
      <c r="Q1230" s="301">
        <f t="shared" ca="1" si="282"/>
        <v>296.12405533101145</v>
      </c>
      <c r="R1230" s="301">
        <f t="shared" ca="1" si="283"/>
        <v>290.15258421636878</v>
      </c>
      <c r="S1230" s="50"/>
      <c r="T1230" s="292"/>
      <c r="U1230" s="265"/>
      <c r="V1230" s="292">
        <f t="shared" ca="1" si="284"/>
        <v>293.13831977369011</v>
      </c>
      <c r="W1230" s="241">
        <f t="shared" ca="1" si="285"/>
        <v>0.89167922630986141</v>
      </c>
      <c r="X1230" s="351">
        <f t="shared" ca="1" si="286"/>
        <v>0.79509184263255306</v>
      </c>
      <c r="Y1230" s="50">
        <f t="shared" ca="1" si="276"/>
        <v>1.066969633298396</v>
      </c>
      <c r="Z1230" s="265">
        <f t="shared" ca="1" si="287"/>
        <v>295.09696863329839</v>
      </c>
      <c r="AA1230" s="265">
        <f t="shared" ca="1" si="288"/>
        <v>292.96302936670156</v>
      </c>
      <c r="AB1230" s="292"/>
      <c r="AC1230" s="37"/>
      <c r="AD1230" s="50"/>
      <c r="AE1230" s="228"/>
      <c r="AF1230" s="50"/>
      <c r="AG1230" s="50"/>
      <c r="AH1230" s="228"/>
      <c r="AI1230" s="50"/>
      <c r="AJ1230" s="50"/>
      <c r="AK1230" s="50"/>
      <c r="AL1230" s="68"/>
      <c r="AM1230" s="246"/>
      <c r="AN1230" s="241"/>
      <c r="AO1230" s="68"/>
      <c r="AP1230" s="68"/>
      <c r="AQ1230" s="241"/>
      <c r="AR1230" s="241"/>
      <c r="AS1230" s="228"/>
      <c r="AT1230" s="194"/>
      <c r="AU1230" s="37"/>
      <c r="AV1230" s="68"/>
      <c r="AW1230" s="228"/>
      <c r="AX1230" s="241"/>
      <c r="AY1230" s="38"/>
      <c r="AZ1230" s="38"/>
      <c r="BA1230" s="55"/>
      <c r="BB1230" s="55"/>
      <c r="BC1230" s="3">
        <f t="shared" ca="1" si="289"/>
        <v>56543700</v>
      </c>
      <c r="BD1230" s="3" t="e">
        <f t="shared" ca="1" si="290"/>
        <v>#N/A</v>
      </c>
      <c r="BE1230" s="132"/>
      <c r="BF1230" s="132"/>
      <c r="BG1230" s="125"/>
      <c r="BI1230" s="68"/>
      <c r="BZ1230" s="237"/>
      <c r="CD1230" s="237"/>
      <c r="CG1230" s="68"/>
      <c r="CH1230" s="237"/>
      <c r="CL1230" s="237"/>
    </row>
    <row r="1231" spans="1:90" x14ac:dyDescent="0.4">
      <c r="A1231">
        <v>1199</v>
      </c>
      <c r="B1231" s="47">
        <f ca="1">IF(A1231&gt;$A$8,"",OFFSET(InputPriceData!B$15,$A1231+$A$11,0,1,1))</f>
        <v>43587</v>
      </c>
      <c r="C1231" s="3">
        <f ca="1">IF(A1231&gt;$A$8,"",OFFSET(InputPriceData!G$15,CalculationsAndCharts!$A1231+$A$11,IF($C$5,8,0),1,1))</f>
        <v>65030200</v>
      </c>
      <c r="D1231" s="4">
        <f ca="1">IF(A1231&gt;$A$8,"",OFFSET(InputPriceData!C$15,CalculationsAndCharts!$A1231+$A$11,IF($C$5,8,0),1,1))</f>
        <v>291.67999300000002</v>
      </c>
      <c r="E1231" s="4">
        <f ca="1">IF(A1231&gt;$A$8,"",OFFSET(InputPriceData!D$15,CalculationsAndCharts!$A1231+$A$11,IF($C$5,8,0),1,1))</f>
        <v>292.70001200000002</v>
      </c>
      <c r="F1231" s="4">
        <f ca="1">IF(A1231&gt;$A$8,"",OFFSET(InputPriceData!E$15,CalculationsAndCharts!$A1231+$A$11,IF($C$5,8,0),1,1))</f>
        <v>289.51998900000001</v>
      </c>
      <c r="G1231" s="4">
        <f ca="1">IF(A1231&gt;$A$8,"",OFFSET(InputPriceData!F$15,CalculationsAndCharts!$A1231+$A$11,IF($C$5,8,0),1,1))</f>
        <v>291.17999300000002</v>
      </c>
      <c r="H1231" s="282">
        <f t="shared" ca="1" si="277"/>
        <v>292.70001200000002</v>
      </c>
      <c r="I1231" s="292">
        <f t="shared" ca="1" si="278"/>
        <v>289.51998900000001</v>
      </c>
      <c r="J1231" s="50">
        <f t="shared" ca="1" si="279"/>
        <v>3.1800230000000056</v>
      </c>
      <c r="K1231" s="282"/>
      <c r="L1231" s="282"/>
      <c r="M1231" s="292">
        <f t="shared" ca="1" si="280"/>
        <v>2.6625141107724746</v>
      </c>
      <c r="N1231" s="291"/>
      <c r="P1231" s="292">
        <f t="shared" ca="1" si="281"/>
        <v>293.28211130175458</v>
      </c>
      <c r="Q1231" s="301">
        <f t="shared" ca="1" si="282"/>
        <v>295.94462541252705</v>
      </c>
      <c r="R1231" s="301">
        <f t="shared" ca="1" si="283"/>
        <v>290.61959719098212</v>
      </c>
      <c r="S1231" s="50"/>
      <c r="T1231" s="292"/>
      <c r="U1231" s="265"/>
      <c r="V1231" s="292">
        <f t="shared" ca="1" si="284"/>
        <v>293.28211130175458</v>
      </c>
      <c r="W1231" s="241">
        <f t="shared" ca="1" si="285"/>
        <v>-2.1021183017545582</v>
      </c>
      <c r="X1231" s="351">
        <f t="shared" ca="1" si="286"/>
        <v>4.4189013545714673</v>
      </c>
      <c r="Y1231" s="50">
        <f t="shared" ca="1" si="276"/>
        <v>1.0656039675287812</v>
      </c>
      <c r="Z1231" s="265">
        <f t="shared" ca="1" si="287"/>
        <v>292.2455969675288</v>
      </c>
      <c r="AA1231" s="265">
        <f t="shared" ca="1" si="288"/>
        <v>290.11438903247125</v>
      </c>
      <c r="AB1231" s="292"/>
      <c r="AC1231" s="37"/>
      <c r="AD1231" s="50"/>
      <c r="AE1231" s="228"/>
      <c r="AF1231" s="50"/>
      <c r="AG1231" s="50"/>
      <c r="AH1231" s="228"/>
      <c r="AI1231" s="50"/>
      <c r="AJ1231" s="50"/>
      <c r="AK1231" s="50"/>
      <c r="AL1231" s="68"/>
      <c r="AM1231" s="246"/>
      <c r="AN1231" s="241"/>
      <c r="AO1231" s="68"/>
      <c r="AP1231" s="68"/>
      <c r="AQ1231" s="241"/>
      <c r="AR1231" s="241"/>
      <c r="AS1231" s="228"/>
      <c r="AT1231" s="194"/>
      <c r="AU1231" s="37"/>
      <c r="AV1231" s="68"/>
      <c r="AW1231" s="228"/>
      <c r="AX1231" s="241"/>
      <c r="AY1231" s="38"/>
      <c r="AZ1231" s="38"/>
      <c r="BA1231" s="55"/>
      <c r="BB1231" s="55"/>
      <c r="BC1231" s="3" t="e">
        <f t="shared" ca="1" si="289"/>
        <v>#N/A</v>
      </c>
      <c r="BD1231" s="3">
        <f t="shared" ca="1" si="290"/>
        <v>65030200</v>
      </c>
      <c r="BE1231" s="132"/>
      <c r="BF1231" s="132"/>
      <c r="BG1231" s="125"/>
      <c r="BI1231" s="68"/>
      <c r="BZ1231" s="237"/>
      <c r="CD1231" s="237"/>
      <c r="CG1231" s="68"/>
      <c r="CH1231" s="237"/>
      <c r="CL1231" s="237"/>
    </row>
    <row r="1232" spans="1:90" x14ac:dyDescent="0.4">
      <c r="A1232">
        <v>1200</v>
      </c>
      <c r="B1232" s="47">
        <f ca="1">IF(A1232&gt;$A$8,"",OFFSET(InputPriceData!B$15,$A1232+$A$11,0,1,1))</f>
        <v>43586</v>
      </c>
      <c r="C1232" s="3">
        <f ca="1">IF(A1232&gt;$A$8,"",OFFSET(InputPriceData!G$15,CalculationsAndCharts!$A1232+$A$11,IF($C$5,8,0),1,1))</f>
        <v>71671900</v>
      </c>
      <c r="D1232" s="4">
        <f ca="1">IF(A1232&gt;$A$8,"",OFFSET(InputPriceData!C$15,CalculationsAndCharts!$A1232+$A$11,IF($C$5,8,0),1,1))</f>
        <v>294.72000100000002</v>
      </c>
      <c r="E1232" s="4">
        <f ca="1">IF(A1232&gt;$A$8,"",OFFSET(InputPriceData!D$15,CalculationsAndCharts!$A1232+$A$11,IF($C$5,8,0),1,1))</f>
        <v>294.95001200000002</v>
      </c>
      <c r="F1232" s="4">
        <f ca="1">IF(A1232&gt;$A$8,"",OFFSET(InputPriceData!E$15,CalculationsAndCharts!$A1232+$A$11,IF($C$5,8,0),1,1))</f>
        <v>291.79998799999998</v>
      </c>
      <c r="G1232" s="4">
        <f ca="1">IF(A1232&gt;$A$8,"",OFFSET(InputPriceData!F$15,CalculationsAndCharts!$A1232+$A$11,IF($C$5,8,0),1,1))</f>
        <v>291.80999800000001</v>
      </c>
      <c r="H1232" s="282">
        <f t="shared" ca="1" si="277"/>
        <v>294.95001200000002</v>
      </c>
      <c r="I1232" s="292">
        <f t="shared" ca="1" si="278"/>
        <v>291.79998799999998</v>
      </c>
      <c r="J1232" s="50">
        <f t="shared" ca="1" si="279"/>
        <v>3.1500240000000304</v>
      </c>
      <c r="K1232" s="282"/>
      <c r="L1232" s="282"/>
      <c r="M1232" s="292">
        <f t="shared" ca="1" si="280"/>
        <v>2.2235331900377466</v>
      </c>
      <c r="N1232" s="291"/>
      <c r="P1232" s="292">
        <f t="shared" ca="1" si="281"/>
        <v>293.97531284586177</v>
      </c>
      <c r="Q1232" s="301">
        <f t="shared" ca="1" si="282"/>
        <v>296.19884603589952</v>
      </c>
      <c r="R1232" s="301">
        <f t="shared" ca="1" si="283"/>
        <v>291.75177965582401</v>
      </c>
      <c r="S1232" s="50"/>
      <c r="T1232" s="292"/>
      <c r="U1232" s="265"/>
      <c r="V1232" s="292">
        <f t="shared" ca="1" si="284"/>
        <v>293.97531284586177</v>
      </c>
      <c r="W1232" s="241">
        <f t="shared" ca="1" si="285"/>
        <v>-2.1653148458617579</v>
      </c>
      <c r="X1232" s="351">
        <f t="shared" ca="1" si="286"/>
        <v>4.6885883817093283</v>
      </c>
      <c r="Y1232" s="50">
        <f t="shared" ca="1" si="276"/>
        <v>0.99906752973420254</v>
      </c>
      <c r="Z1232" s="265">
        <f t="shared" ca="1" si="287"/>
        <v>292.8090655297342</v>
      </c>
      <c r="AA1232" s="265">
        <f t="shared" ca="1" si="288"/>
        <v>290.81093047026582</v>
      </c>
      <c r="AB1232" s="292"/>
      <c r="AC1232" s="37"/>
      <c r="AD1232" s="50"/>
      <c r="AE1232" s="228"/>
      <c r="AF1232" s="50"/>
      <c r="AG1232" s="50"/>
      <c r="AH1232" s="228"/>
      <c r="AI1232" s="50"/>
      <c r="AJ1232" s="50"/>
      <c r="AK1232" s="50"/>
      <c r="AL1232" s="68"/>
      <c r="AM1232" s="246"/>
      <c r="AN1232" s="241"/>
      <c r="AO1232" s="68"/>
      <c r="AP1232" s="68"/>
      <c r="AQ1232" s="241"/>
      <c r="AR1232" s="241"/>
      <c r="AS1232" s="228"/>
      <c r="AT1232" s="194"/>
      <c r="AU1232" s="37"/>
      <c r="AV1232" s="68"/>
      <c r="AW1232" s="228"/>
      <c r="AX1232" s="241"/>
      <c r="AY1232" s="38"/>
      <c r="AZ1232" s="38"/>
      <c r="BA1232" s="55"/>
      <c r="BB1232" s="55"/>
      <c r="BC1232" s="3" t="e">
        <f t="shared" ca="1" si="289"/>
        <v>#N/A</v>
      </c>
      <c r="BD1232" s="3">
        <f t="shared" ca="1" si="290"/>
        <v>71671900</v>
      </c>
      <c r="BE1232" s="132"/>
      <c r="BF1232" s="132"/>
      <c r="BG1232" s="125"/>
      <c r="BI1232" s="68"/>
      <c r="BZ1232" s="237"/>
      <c r="CD1232" s="237"/>
      <c r="CG1232" s="68"/>
      <c r="CH1232" s="237"/>
      <c r="CL1232" s="237"/>
    </row>
    <row r="1233" spans="1:90" x14ac:dyDescent="0.4">
      <c r="A1233">
        <v>1201</v>
      </c>
      <c r="B1233" s="47">
        <f ca="1">IF(A1233&gt;$A$8,"",OFFSET(InputPriceData!B$15,$A1233+$A$11,0,1,1))</f>
        <v>43585</v>
      </c>
      <c r="C1233" s="3">
        <f ca="1">IF(A1233&gt;$A$8,"",OFFSET(InputPriceData!G$15,CalculationsAndCharts!$A1233+$A$11,IF($C$5,8,0),1,1))</f>
        <v>81111700</v>
      </c>
      <c r="D1233" s="4">
        <f ca="1">IF(A1233&gt;$A$8,"",OFFSET(InputPriceData!C$15,CalculationsAndCharts!$A1233+$A$11,IF($C$5,8,0),1,1))</f>
        <v>293.48998999999998</v>
      </c>
      <c r="E1233" s="4">
        <f ca="1">IF(A1233&gt;$A$8,"",OFFSET(InputPriceData!D$15,CalculationsAndCharts!$A1233+$A$11,IF($C$5,8,0),1,1))</f>
        <v>294.33999599999999</v>
      </c>
      <c r="F1233" s="4">
        <f ca="1">IF(A1233&gt;$A$8,"",OFFSET(InputPriceData!E$15,CalculationsAndCharts!$A1233+$A$11,IF($C$5,8,0),1,1))</f>
        <v>291.92001299999998</v>
      </c>
      <c r="G1233" s="4">
        <f ca="1">IF(A1233&gt;$A$8,"",OFFSET(InputPriceData!F$15,CalculationsAndCharts!$A1233+$A$11,IF($C$5,8,0),1,1))</f>
        <v>294.01998900000001</v>
      </c>
      <c r="H1233" s="282">
        <f t="shared" ca="1" si="277"/>
        <v>294.33999599999999</v>
      </c>
      <c r="I1233" s="292">
        <f t="shared" ca="1" si="278"/>
        <v>291.92001299999998</v>
      </c>
      <c r="J1233" s="50">
        <f t="shared" ca="1" si="279"/>
        <v>2.419983000000002</v>
      </c>
      <c r="K1233" s="282"/>
      <c r="L1233" s="282"/>
      <c r="M1233" s="292">
        <f t="shared" ca="1" si="280"/>
        <v>1.8441639252993038</v>
      </c>
      <c r="N1233" s="291"/>
      <c r="P1233" s="292">
        <f t="shared" ca="1" si="281"/>
        <v>294.04392131966324</v>
      </c>
      <c r="Q1233" s="301">
        <f t="shared" ca="1" si="282"/>
        <v>295.88808524496255</v>
      </c>
      <c r="R1233" s="301">
        <f t="shared" ca="1" si="283"/>
        <v>292.19975739436393</v>
      </c>
      <c r="S1233" s="50"/>
      <c r="T1233" s="292"/>
      <c r="U1233" s="265"/>
      <c r="V1233" s="292">
        <f t="shared" ca="1" si="284"/>
        <v>294.04392131966324</v>
      </c>
      <c r="W1233" s="241">
        <f t="shared" ca="1" si="285"/>
        <v>-2.3932319663231283E-2</v>
      </c>
      <c r="X1233" s="351">
        <f t="shared" ca="1" si="286"/>
        <v>5.7275592446308669E-4</v>
      </c>
      <c r="Y1233" s="50">
        <f t="shared" ca="1" si="276"/>
        <v>1.002632280661562</v>
      </c>
      <c r="Z1233" s="265">
        <f t="shared" ca="1" si="287"/>
        <v>295.02262128066155</v>
      </c>
      <c r="AA1233" s="265">
        <f t="shared" ca="1" si="288"/>
        <v>293.01735671933847</v>
      </c>
      <c r="AB1233" s="292"/>
      <c r="AC1233" s="37"/>
      <c r="AD1233" s="50"/>
      <c r="AE1233" s="228"/>
      <c r="AF1233" s="50"/>
      <c r="AG1233" s="50"/>
      <c r="AH1233" s="228"/>
      <c r="AI1233" s="50"/>
      <c r="AJ1233" s="50"/>
      <c r="AK1233" s="50"/>
      <c r="AL1233" s="68"/>
      <c r="AM1233" s="246"/>
      <c r="AN1233" s="241"/>
      <c r="AO1233" s="68"/>
      <c r="AP1233" s="68"/>
      <c r="AQ1233" s="241"/>
      <c r="AR1233" s="241"/>
      <c r="AS1233" s="228"/>
      <c r="AT1233" s="194"/>
      <c r="AU1233" s="37"/>
      <c r="AV1233" s="68"/>
      <c r="AW1233" s="228"/>
      <c r="AX1233" s="241"/>
      <c r="AY1233" s="38"/>
      <c r="AZ1233" s="38"/>
      <c r="BA1233" s="55"/>
      <c r="BB1233" s="55"/>
      <c r="BC1233" s="3">
        <f t="shared" ca="1" si="289"/>
        <v>81111700</v>
      </c>
      <c r="BD1233" s="3" t="e">
        <f t="shared" ca="1" si="290"/>
        <v>#N/A</v>
      </c>
      <c r="BE1233" s="132"/>
      <c r="BF1233" s="132"/>
      <c r="BG1233" s="125"/>
      <c r="BI1233" s="68"/>
      <c r="BZ1233" s="237"/>
      <c r="CD1233" s="237"/>
      <c r="CG1233" s="68"/>
      <c r="CH1233" s="237"/>
      <c r="CL1233" s="237"/>
    </row>
    <row r="1234" spans="1:90" x14ac:dyDescent="0.4">
      <c r="A1234">
        <v>1202</v>
      </c>
      <c r="B1234" s="47">
        <f ca="1">IF(A1234&gt;$A$8,"",OFFSET(InputPriceData!B$15,$A1234+$A$11,0,1,1))</f>
        <v>43584</v>
      </c>
      <c r="C1234" s="3">
        <f ca="1">IF(A1234&gt;$A$8,"",OFFSET(InputPriceData!G$15,CalculationsAndCharts!$A1234+$A$11,IF($C$5,8,0),1,1))</f>
        <v>57197700</v>
      </c>
      <c r="D1234" s="4">
        <f ca="1">IF(A1234&gt;$A$8,"",OFFSET(InputPriceData!C$15,CalculationsAndCharts!$A1234+$A$11,IF($C$5,8,0),1,1))</f>
        <v>293.51001000000002</v>
      </c>
      <c r="E1234" s="4">
        <f ca="1">IF(A1234&gt;$A$8,"",OFFSET(InputPriceData!D$15,CalculationsAndCharts!$A1234+$A$11,IF($C$5,8,0),1,1))</f>
        <v>294.45001200000002</v>
      </c>
      <c r="F1234" s="4">
        <f ca="1">IF(A1234&gt;$A$8,"",OFFSET(InputPriceData!E$15,CalculationsAndCharts!$A1234+$A$11,IF($C$5,8,0),1,1))</f>
        <v>293.41000400000001</v>
      </c>
      <c r="G1234" s="4">
        <f ca="1">IF(A1234&gt;$A$8,"",OFFSET(InputPriceData!F$15,CalculationsAndCharts!$A1234+$A$11,IF($C$5,8,0),1,1))</f>
        <v>293.86999500000002</v>
      </c>
      <c r="H1234" s="282">
        <f t="shared" ca="1" si="277"/>
        <v>294.45001200000002</v>
      </c>
      <c r="I1234" s="292">
        <f t="shared" ca="1" si="278"/>
        <v>293.41000400000001</v>
      </c>
      <c r="J1234" s="50">
        <f t="shared" ca="1" si="279"/>
        <v>1.0400080000000003</v>
      </c>
      <c r="K1234" s="282"/>
      <c r="L1234" s="282"/>
      <c r="M1234" s="292">
        <f t="shared" ca="1" si="280"/>
        <v>1.8935878564792923</v>
      </c>
      <c r="N1234" s="291"/>
      <c r="P1234" s="292">
        <f t="shared" ca="1" si="281"/>
        <v>293.49920881342871</v>
      </c>
      <c r="Q1234" s="301">
        <f t="shared" ca="1" si="282"/>
        <v>295.39279666990802</v>
      </c>
      <c r="R1234" s="301">
        <f t="shared" ca="1" si="283"/>
        <v>291.60562095694939</v>
      </c>
      <c r="S1234" s="50"/>
      <c r="T1234" s="292"/>
      <c r="U1234" s="265"/>
      <c r="V1234" s="292">
        <f t="shared" ca="1" si="284"/>
        <v>293.49920881342871</v>
      </c>
      <c r="W1234" s="241">
        <f t="shared" ca="1" si="285"/>
        <v>0.37078618657130846</v>
      </c>
      <c r="X1234" s="351">
        <f t="shared" ca="1" si="286"/>
        <v>0.13748239615209318</v>
      </c>
      <c r="Y1234" s="50">
        <f t="shared" ca="1" si="276"/>
        <v>1.3035814674142323</v>
      </c>
      <c r="Z1234" s="265">
        <f t="shared" ca="1" si="287"/>
        <v>295.17357646741425</v>
      </c>
      <c r="AA1234" s="265">
        <f t="shared" ca="1" si="288"/>
        <v>292.56641353258578</v>
      </c>
      <c r="AB1234" s="292"/>
      <c r="AC1234" s="37"/>
      <c r="AD1234" s="50"/>
      <c r="AE1234" s="228"/>
      <c r="AF1234" s="50"/>
      <c r="AG1234" s="50"/>
      <c r="AH1234" s="228"/>
      <c r="AI1234" s="50"/>
      <c r="AJ1234" s="50"/>
      <c r="AK1234" s="50"/>
      <c r="AL1234" s="68"/>
      <c r="AM1234" s="246"/>
      <c r="AN1234" s="241"/>
      <c r="AO1234" s="68"/>
      <c r="AP1234" s="68"/>
      <c r="AQ1234" s="241"/>
      <c r="AR1234" s="241"/>
      <c r="AS1234" s="228"/>
      <c r="AT1234" s="194"/>
      <c r="AU1234" s="37"/>
      <c r="AV1234" s="68"/>
      <c r="AW1234" s="228"/>
      <c r="AX1234" s="241"/>
      <c r="AY1234" s="38"/>
      <c r="AZ1234" s="38"/>
      <c r="BA1234" s="55"/>
      <c r="BB1234" s="55"/>
      <c r="BC1234" s="3">
        <f t="shared" ca="1" si="289"/>
        <v>57197700</v>
      </c>
      <c r="BD1234" s="3" t="e">
        <f t="shared" ca="1" si="290"/>
        <v>#N/A</v>
      </c>
      <c r="BE1234" s="132"/>
      <c r="BF1234" s="132"/>
      <c r="BG1234" s="125"/>
      <c r="BI1234" s="68"/>
      <c r="BZ1234" s="237"/>
      <c r="CD1234" s="237"/>
      <c r="CG1234" s="68"/>
      <c r="CH1234" s="237"/>
      <c r="CL1234" s="237"/>
    </row>
    <row r="1235" spans="1:90" x14ac:dyDescent="0.4">
      <c r="A1235">
        <v>1203</v>
      </c>
      <c r="B1235" s="47">
        <f ca="1">IF(A1235&gt;$A$8,"",OFFSET(InputPriceData!B$15,$A1235+$A$11,0,1,1))</f>
        <v>43581</v>
      </c>
      <c r="C1235" s="3">
        <f ca="1">IF(A1235&gt;$A$8,"",OFFSET(InputPriceData!G$15,CalculationsAndCharts!$A1235+$A$11,IF($C$5,8,0),1,1))</f>
        <v>50916400</v>
      </c>
      <c r="D1235" s="4">
        <f ca="1">IF(A1235&gt;$A$8,"",OFFSET(InputPriceData!C$15,CalculationsAndCharts!$A1235+$A$11,IF($C$5,8,0),1,1))</f>
        <v>292.10000600000001</v>
      </c>
      <c r="E1235" s="4">
        <f ca="1">IF(A1235&gt;$A$8,"",OFFSET(InputPriceData!D$15,CalculationsAndCharts!$A1235+$A$11,IF($C$5,8,0),1,1))</f>
        <v>293.48998999999998</v>
      </c>
      <c r="F1235" s="4">
        <f ca="1">IF(A1235&gt;$A$8,"",OFFSET(InputPriceData!E$15,CalculationsAndCharts!$A1235+$A$11,IF($C$5,8,0),1,1))</f>
        <v>291.23998999999998</v>
      </c>
      <c r="G1235" s="4">
        <f ca="1">IF(A1235&gt;$A$8,"",OFFSET(InputPriceData!F$15,CalculationsAndCharts!$A1235+$A$11,IF($C$5,8,0),1,1))</f>
        <v>293.41000400000001</v>
      </c>
      <c r="H1235" s="282">
        <f t="shared" ca="1" si="277"/>
        <v>293.48998999999998</v>
      </c>
      <c r="I1235" s="292">
        <f t="shared" ca="1" si="278"/>
        <v>291.23998999999998</v>
      </c>
      <c r="J1235" s="50">
        <f t="shared" ca="1" si="279"/>
        <v>2.25</v>
      </c>
      <c r="K1235" s="282"/>
      <c r="L1235" s="282"/>
      <c r="M1235" s="292">
        <f t="shared" ca="1" si="280"/>
        <v>1.99279562129355</v>
      </c>
      <c r="N1235" s="291"/>
      <c r="P1235" s="292">
        <f t="shared" ca="1" si="281"/>
        <v>292.85656171492269</v>
      </c>
      <c r="Q1235" s="301">
        <f t="shared" ca="1" si="282"/>
        <v>294.84935733621626</v>
      </c>
      <c r="R1235" s="301">
        <f t="shared" ca="1" si="283"/>
        <v>290.86376609362912</v>
      </c>
      <c r="S1235" s="50"/>
      <c r="T1235" s="292"/>
      <c r="U1235" s="265"/>
      <c r="V1235" s="292">
        <f t="shared" ca="1" si="284"/>
        <v>292.85656171492269</v>
      </c>
      <c r="W1235" s="241">
        <f t="shared" ca="1" si="285"/>
        <v>0.55344228507732396</v>
      </c>
      <c r="X1235" s="351">
        <f t="shared" ca="1" si="286"/>
        <v>0.30629836291160994</v>
      </c>
      <c r="Y1235" s="50">
        <f t="shared" ca="1" si="276"/>
        <v>1.3516572495136552</v>
      </c>
      <c r="Z1235" s="265">
        <f t="shared" ca="1" si="287"/>
        <v>294.76166124951368</v>
      </c>
      <c r="AA1235" s="265">
        <f t="shared" ca="1" si="288"/>
        <v>292.05834675048635</v>
      </c>
      <c r="AB1235" s="292"/>
      <c r="AC1235" s="37"/>
      <c r="AD1235" s="50"/>
      <c r="AE1235" s="228"/>
      <c r="AF1235" s="50"/>
      <c r="AG1235" s="50"/>
      <c r="AH1235" s="228"/>
      <c r="AI1235" s="50"/>
      <c r="AJ1235" s="50"/>
      <c r="AK1235" s="50"/>
      <c r="AL1235" s="68"/>
      <c r="AM1235" s="246"/>
      <c r="AN1235" s="241"/>
      <c r="AO1235" s="68"/>
      <c r="AP1235" s="68"/>
      <c r="AQ1235" s="241"/>
      <c r="AR1235" s="241"/>
      <c r="AS1235" s="228"/>
      <c r="AT1235" s="194"/>
      <c r="AU1235" s="37"/>
      <c r="AV1235" s="68"/>
      <c r="AW1235" s="228"/>
      <c r="AX1235" s="241"/>
      <c r="AY1235" s="38"/>
      <c r="AZ1235" s="38"/>
      <c r="BA1235" s="55"/>
      <c r="BB1235" s="55"/>
      <c r="BC1235" s="3">
        <f t="shared" ca="1" si="289"/>
        <v>50916400</v>
      </c>
      <c r="BD1235" s="3" t="e">
        <f t="shared" ca="1" si="290"/>
        <v>#N/A</v>
      </c>
      <c r="BE1235" s="132"/>
      <c r="BF1235" s="132"/>
      <c r="BG1235" s="125"/>
      <c r="BI1235" s="68"/>
      <c r="BZ1235" s="237"/>
      <c r="CD1235" s="237"/>
      <c r="CG1235" s="68"/>
      <c r="CH1235" s="237"/>
      <c r="CL1235" s="237"/>
    </row>
    <row r="1236" spans="1:90" x14ac:dyDescent="0.4">
      <c r="A1236">
        <v>1204</v>
      </c>
      <c r="B1236" s="47">
        <f ca="1">IF(A1236&gt;$A$8,"",OFFSET(InputPriceData!B$15,$A1236+$A$11,0,1,1))</f>
        <v>43580</v>
      </c>
      <c r="C1236" s="3">
        <f ca="1">IF(A1236&gt;$A$8,"",OFFSET(InputPriceData!G$15,CalculationsAndCharts!$A1236+$A$11,IF($C$5,8,0),1,1))</f>
        <v>57770900</v>
      </c>
      <c r="D1236" s="4">
        <f ca="1">IF(A1236&gt;$A$8,"",OFFSET(InputPriceData!C$15,CalculationsAndCharts!$A1236+$A$11,IF($C$5,8,0),1,1))</f>
        <v>292.11999500000002</v>
      </c>
      <c r="E1236" s="4">
        <f ca="1">IF(A1236&gt;$A$8,"",OFFSET(InputPriceData!D$15,CalculationsAndCharts!$A1236+$A$11,IF($C$5,8,0),1,1))</f>
        <v>292.77999899999998</v>
      </c>
      <c r="F1236" s="4">
        <f ca="1">IF(A1236&gt;$A$8,"",OFFSET(InputPriceData!E$15,CalculationsAndCharts!$A1236+$A$11,IF($C$5,8,0),1,1))</f>
        <v>290.73001099999999</v>
      </c>
      <c r="G1236" s="4">
        <f ca="1">IF(A1236&gt;$A$8,"",OFFSET(InputPriceData!F$15,CalculationsAndCharts!$A1236+$A$11,IF($C$5,8,0),1,1))</f>
        <v>292.04998799999998</v>
      </c>
      <c r="H1236" s="282">
        <f t="shared" ca="1" si="277"/>
        <v>292.77999899999998</v>
      </c>
      <c r="I1236" s="292">
        <f t="shared" ca="1" si="278"/>
        <v>290.73001099999999</v>
      </c>
      <c r="J1236" s="50">
        <f t="shared" ca="1" si="279"/>
        <v>2.0499879999999848</v>
      </c>
      <c r="K1236" s="282"/>
      <c r="L1236" s="282"/>
      <c r="M1236" s="292">
        <f t="shared" ca="1" si="280"/>
        <v>1.8533184855728762</v>
      </c>
      <c r="N1236" s="291"/>
      <c r="P1236" s="292">
        <f t="shared" ca="1" si="281"/>
        <v>292.40390565435018</v>
      </c>
      <c r="Q1236" s="301">
        <f t="shared" ca="1" si="282"/>
        <v>294.25722413992304</v>
      </c>
      <c r="R1236" s="301">
        <f t="shared" ca="1" si="283"/>
        <v>290.55058716877733</v>
      </c>
      <c r="S1236" s="50"/>
      <c r="T1236" s="292"/>
      <c r="U1236" s="265"/>
      <c r="V1236" s="292">
        <f t="shared" ca="1" si="284"/>
        <v>292.40390565435018</v>
      </c>
      <c r="W1236" s="241">
        <f t="shared" ca="1" si="285"/>
        <v>-0.35391765435019806</v>
      </c>
      <c r="X1236" s="351">
        <f t="shared" ca="1" si="286"/>
        <v>0.12525770606074627</v>
      </c>
      <c r="Y1236" s="50">
        <f t="shared" ca="1" si="276"/>
        <v>1.3464519186861585</v>
      </c>
      <c r="Z1236" s="265">
        <f t="shared" ca="1" si="287"/>
        <v>293.39643991868616</v>
      </c>
      <c r="AA1236" s="265">
        <f t="shared" ca="1" si="288"/>
        <v>290.70353608131381</v>
      </c>
      <c r="AB1236" s="292"/>
      <c r="AC1236" s="37"/>
      <c r="AD1236" s="50"/>
      <c r="AE1236" s="228"/>
      <c r="AF1236" s="50"/>
      <c r="AG1236" s="50"/>
      <c r="AH1236" s="228"/>
      <c r="AI1236" s="50"/>
      <c r="AJ1236" s="50"/>
      <c r="AK1236" s="50"/>
      <c r="AL1236" s="68"/>
      <c r="AM1236" s="246"/>
      <c r="AN1236" s="241"/>
      <c r="AO1236" s="68"/>
      <c r="AP1236" s="68"/>
      <c r="AQ1236" s="241"/>
      <c r="AR1236" s="241"/>
      <c r="AS1236" s="228"/>
      <c r="AT1236" s="194"/>
      <c r="AU1236" s="37"/>
      <c r="AV1236" s="68"/>
      <c r="AW1236" s="228"/>
      <c r="AX1236" s="241"/>
      <c r="AY1236" s="38"/>
      <c r="AZ1236" s="38"/>
      <c r="BA1236" s="55"/>
      <c r="BB1236" s="55"/>
      <c r="BC1236" s="3" t="e">
        <f t="shared" ca="1" si="289"/>
        <v>#N/A</v>
      </c>
      <c r="BD1236" s="3">
        <f t="shared" ca="1" si="290"/>
        <v>57770900</v>
      </c>
      <c r="BE1236" s="132"/>
      <c r="BF1236" s="132"/>
      <c r="BG1236" s="125"/>
      <c r="BI1236" s="68"/>
      <c r="BZ1236" s="237"/>
      <c r="CD1236" s="237"/>
      <c r="CG1236" s="68"/>
      <c r="CH1236" s="237"/>
      <c r="CL1236" s="237"/>
    </row>
    <row r="1237" spans="1:90" x14ac:dyDescent="0.4">
      <c r="A1237">
        <v>1205</v>
      </c>
      <c r="B1237" s="47">
        <f ca="1">IF(A1237&gt;$A$8,"",OFFSET(InputPriceData!B$15,$A1237+$A$11,0,1,1))</f>
        <v>43579</v>
      </c>
      <c r="C1237" s="3">
        <f ca="1">IF(A1237&gt;$A$8,"",OFFSET(InputPriceData!G$15,CalculationsAndCharts!$A1237+$A$11,IF($C$5,8,0),1,1))</f>
        <v>50392900</v>
      </c>
      <c r="D1237" s="4">
        <f ca="1">IF(A1237&gt;$A$8,"",OFFSET(InputPriceData!C$15,CalculationsAndCharts!$A1237+$A$11,IF($C$5,8,0),1,1))</f>
        <v>292.790009</v>
      </c>
      <c r="E1237" s="4">
        <f ca="1">IF(A1237&gt;$A$8,"",OFFSET(InputPriceData!D$15,CalculationsAndCharts!$A1237+$A$11,IF($C$5,8,0),1,1))</f>
        <v>293.16000400000001</v>
      </c>
      <c r="F1237" s="4">
        <f ca="1">IF(A1237&gt;$A$8,"",OFFSET(InputPriceData!E$15,CalculationsAndCharts!$A1237+$A$11,IF($C$5,8,0),1,1))</f>
        <v>292.07000699999998</v>
      </c>
      <c r="G1237" s="4">
        <f ca="1">IF(A1237&gt;$A$8,"",OFFSET(InputPriceData!F$15,CalculationsAndCharts!$A1237+$A$11,IF($C$5,8,0),1,1))</f>
        <v>292.23001099999999</v>
      </c>
      <c r="H1237" s="282">
        <f t="shared" ca="1" si="277"/>
        <v>293.16000400000001</v>
      </c>
      <c r="I1237" s="292">
        <f t="shared" ca="1" si="278"/>
        <v>292.07000699999998</v>
      </c>
      <c r="J1237" s="50">
        <f t="shared" ca="1" si="279"/>
        <v>1.0899970000000394</v>
      </c>
      <c r="K1237" s="282"/>
      <c r="L1237" s="282"/>
      <c r="M1237" s="292">
        <f t="shared" ca="1" si="280"/>
        <v>1.961037887183843</v>
      </c>
      <c r="N1237" s="291"/>
      <c r="P1237" s="292">
        <f t="shared" ca="1" si="281"/>
        <v>292.03189137533673</v>
      </c>
      <c r="Q1237" s="301">
        <f t="shared" ca="1" si="282"/>
        <v>293.99292926252059</v>
      </c>
      <c r="R1237" s="301">
        <f t="shared" ca="1" si="283"/>
        <v>290.07085348815286</v>
      </c>
      <c r="S1237" s="50"/>
      <c r="T1237" s="292"/>
      <c r="U1237" s="265"/>
      <c r="V1237" s="292">
        <f t="shared" ca="1" si="284"/>
        <v>292.03189137533673</v>
      </c>
      <c r="W1237" s="241">
        <f t="shared" ca="1" si="285"/>
        <v>0.19811962466326349</v>
      </c>
      <c r="X1237" s="351">
        <f t="shared" ca="1" si="286"/>
        <v>3.9251385676712401E-2</v>
      </c>
      <c r="Y1237" s="50">
        <f t="shared" ca="1" si="276"/>
        <v>1.3743833754292212</v>
      </c>
      <c r="Z1237" s="265">
        <f t="shared" ca="1" si="287"/>
        <v>293.60439437542919</v>
      </c>
      <c r="AA1237" s="265">
        <f t="shared" ca="1" si="288"/>
        <v>290.85562762457079</v>
      </c>
      <c r="AB1237" s="292"/>
      <c r="AC1237" s="37"/>
      <c r="AD1237" s="50"/>
      <c r="AE1237" s="228"/>
      <c r="AF1237" s="50"/>
      <c r="AG1237" s="50"/>
      <c r="AH1237" s="228"/>
      <c r="AI1237" s="50"/>
      <c r="AJ1237" s="50"/>
      <c r="AK1237" s="50"/>
      <c r="AL1237" s="68"/>
      <c r="AM1237" s="246"/>
      <c r="AN1237" s="241"/>
      <c r="AO1237" s="68"/>
      <c r="AP1237" s="68"/>
      <c r="AQ1237" s="241"/>
      <c r="AR1237" s="241"/>
      <c r="AS1237" s="228"/>
      <c r="AT1237" s="194"/>
      <c r="AU1237" s="37"/>
      <c r="AV1237" s="68"/>
      <c r="AW1237" s="228"/>
      <c r="AX1237" s="241"/>
      <c r="AY1237" s="38"/>
      <c r="AZ1237" s="38"/>
      <c r="BA1237" s="55"/>
      <c r="BB1237" s="55"/>
      <c r="BC1237" s="3" t="e">
        <f t="shared" ca="1" si="289"/>
        <v>#N/A</v>
      </c>
      <c r="BD1237" s="3">
        <f t="shared" ca="1" si="290"/>
        <v>50392900</v>
      </c>
      <c r="BE1237" s="132"/>
      <c r="BF1237" s="132"/>
      <c r="BG1237" s="125"/>
      <c r="BI1237" s="68"/>
      <c r="BZ1237" s="237"/>
      <c r="CD1237" s="237"/>
      <c r="CG1237" s="68"/>
      <c r="CH1237" s="237"/>
      <c r="CL1237" s="237"/>
    </row>
    <row r="1238" spans="1:90" x14ac:dyDescent="0.4">
      <c r="A1238">
        <v>1206</v>
      </c>
      <c r="B1238" s="47">
        <f ca="1">IF(A1238&gt;$A$8,"",OFFSET(InputPriceData!B$15,$A1238+$A$11,0,1,1))</f>
        <v>43578</v>
      </c>
      <c r="C1238" s="3">
        <f ca="1">IF(A1238&gt;$A$8,"",OFFSET(InputPriceData!G$15,CalculationsAndCharts!$A1238+$A$11,IF($C$5,8,0),1,1))</f>
        <v>52246600</v>
      </c>
      <c r="D1238" s="4">
        <f ca="1">IF(A1238&gt;$A$8,"",OFFSET(InputPriceData!C$15,CalculationsAndCharts!$A1238+$A$11,IF($C$5,8,0),1,1))</f>
        <v>290.67999300000002</v>
      </c>
      <c r="E1238" s="4">
        <f ca="1">IF(A1238&gt;$A$8,"",OFFSET(InputPriceData!D$15,CalculationsAndCharts!$A1238+$A$11,IF($C$5,8,0),1,1))</f>
        <v>293.14001500000001</v>
      </c>
      <c r="F1238" s="4">
        <f ca="1">IF(A1238&gt;$A$8,"",OFFSET(InputPriceData!E$15,CalculationsAndCharts!$A1238+$A$11,IF($C$5,8,0),1,1))</f>
        <v>290.42001299999998</v>
      </c>
      <c r="G1238" s="4">
        <f ca="1">IF(A1238&gt;$A$8,"",OFFSET(InputPriceData!F$15,CalculationsAndCharts!$A1238+$A$11,IF($C$5,8,0),1,1))</f>
        <v>292.88000499999998</v>
      </c>
      <c r="H1238" s="282">
        <f t="shared" ca="1" si="277"/>
        <v>293.14001500000001</v>
      </c>
      <c r="I1238" s="292">
        <f t="shared" ca="1" si="278"/>
        <v>290.26998900000001</v>
      </c>
      <c r="J1238" s="50">
        <f t="shared" ca="1" si="279"/>
        <v>2.8700259999999957</v>
      </c>
      <c r="K1238" s="282"/>
      <c r="L1238" s="282"/>
      <c r="M1238" s="292">
        <f t="shared" ca="1" si="280"/>
        <v>1.8767679792468968</v>
      </c>
      <c r="N1238" s="291"/>
      <c r="P1238" s="292">
        <f t="shared" ca="1" si="281"/>
        <v>291.25860050013989</v>
      </c>
      <c r="Q1238" s="301">
        <f t="shared" ca="1" si="282"/>
        <v>293.13536847938678</v>
      </c>
      <c r="R1238" s="301">
        <f t="shared" ca="1" si="283"/>
        <v>289.381832520893</v>
      </c>
      <c r="S1238" s="50"/>
      <c r="T1238" s="292"/>
      <c r="U1238" s="265"/>
      <c r="V1238" s="292">
        <f t="shared" ca="1" si="284"/>
        <v>291.25860050013989</v>
      </c>
      <c r="W1238" s="241">
        <f t="shared" ca="1" si="285"/>
        <v>1.6214044998600912</v>
      </c>
      <c r="X1238" s="351">
        <f t="shared" ca="1" si="286"/>
        <v>2.6289525521665524</v>
      </c>
      <c r="Y1238" s="50">
        <f t="shared" ca="1" si="276"/>
        <v>1.3744994530857231</v>
      </c>
      <c r="Z1238" s="265">
        <f t="shared" ca="1" si="287"/>
        <v>294.2545044530857</v>
      </c>
      <c r="AA1238" s="265">
        <f t="shared" ca="1" si="288"/>
        <v>291.50550554691426</v>
      </c>
      <c r="AB1238" s="292"/>
      <c r="AC1238" s="37"/>
      <c r="AD1238" s="50"/>
      <c r="AE1238" s="228"/>
      <c r="AF1238" s="50"/>
      <c r="AG1238" s="50"/>
      <c r="AH1238" s="228"/>
      <c r="AI1238" s="50"/>
      <c r="AJ1238" s="50"/>
      <c r="AK1238" s="50"/>
      <c r="AL1238" s="68"/>
      <c r="AM1238" s="246"/>
      <c r="AN1238" s="241"/>
      <c r="AO1238" s="68"/>
      <c r="AP1238" s="68"/>
      <c r="AQ1238" s="241"/>
      <c r="AR1238" s="241"/>
      <c r="AS1238" s="228"/>
      <c r="AT1238" s="194"/>
      <c r="AU1238" s="37"/>
      <c r="AV1238" s="68"/>
      <c r="AW1238" s="228"/>
      <c r="AX1238" s="241"/>
      <c r="AY1238" s="38"/>
      <c r="AZ1238" s="38"/>
      <c r="BA1238" s="55"/>
      <c r="BB1238" s="55"/>
      <c r="BC1238" s="3">
        <f t="shared" ca="1" si="289"/>
        <v>52246600</v>
      </c>
      <c r="BD1238" s="3" t="e">
        <f t="shared" ca="1" si="290"/>
        <v>#N/A</v>
      </c>
      <c r="BE1238" s="132"/>
      <c r="BF1238" s="132"/>
      <c r="BG1238" s="125"/>
      <c r="BI1238" s="68"/>
      <c r="BZ1238" s="237"/>
      <c r="CD1238" s="237"/>
      <c r="CG1238" s="68"/>
      <c r="CH1238" s="237"/>
      <c r="CL1238" s="237"/>
    </row>
    <row r="1239" spans="1:90" x14ac:dyDescent="0.4">
      <c r="A1239">
        <v>1207</v>
      </c>
      <c r="B1239" s="47">
        <f ca="1">IF(A1239&gt;$A$8,"",OFFSET(InputPriceData!B$15,$A1239+$A$11,0,1,1))</f>
        <v>43577</v>
      </c>
      <c r="C1239" s="3">
        <f ca="1">IF(A1239&gt;$A$8,"",OFFSET(InputPriceData!G$15,CalculationsAndCharts!$A1239+$A$11,IF($C$5,8,0),1,1))</f>
        <v>40160100</v>
      </c>
      <c r="D1239" s="4">
        <f ca="1">IF(A1239&gt;$A$8,"",OFFSET(InputPriceData!C$15,CalculationsAndCharts!$A1239+$A$11,IF($C$5,8,0),1,1))</f>
        <v>289.17001299999998</v>
      </c>
      <c r="E1239" s="4">
        <f ca="1">IF(A1239&gt;$A$8,"",OFFSET(InputPriceData!D$15,CalculationsAndCharts!$A1239+$A$11,IF($C$5,8,0),1,1))</f>
        <v>290.44000199999999</v>
      </c>
      <c r="F1239" s="4">
        <f ca="1">IF(A1239&gt;$A$8,"",OFFSET(InputPriceData!E$15,CalculationsAndCharts!$A1239+$A$11,IF($C$5,8,0),1,1))</f>
        <v>289.07000699999998</v>
      </c>
      <c r="G1239" s="4">
        <f ca="1">IF(A1239&gt;$A$8,"",OFFSET(InputPriceData!F$15,CalculationsAndCharts!$A1239+$A$11,IF($C$5,8,0),1,1))</f>
        <v>290.26998900000001</v>
      </c>
      <c r="H1239" s="282">
        <f t="shared" ca="1" si="277"/>
        <v>290.44000199999999</v>
      </c>
      <c r="I1239" s="292">
        <f t="shared" ca="1" si="278"/>
        <v>289.07000699999998</v>
      </c>
      <c r="J1239" s="50">
        <f t="shared" ca="1" si="279"/>
        <v>1.3699950000000172</v>
      </c>
      <c r="K1239" s="282"/>
      <c r="L1239" s="282"/>
      <c r="M1239" s="292">
        <f t="shared" ca="1" si="280"/>
        <v>1.6884147373324405</v>
      </c>
      <c r="N1239" s="291"/>
      <c r="P1239" s="292">
        <f t="shared" ca="1" si="281"/>
        <v>290.70027667930378</v>
      </c>
      <c r="Q1239" s="301">
        <f t="shared" ca="1" si="282"/>
        <v>292.38869141663622</v>
      </c>
      <c r="R1239" s="301">
        <f t="shared" ca="1" si="283"/>
        <v>289.01186194197135</v>
      </c>
      <c r="S1239" s="50"/>
      <c r="T1239" s="292"/>
      <c r="U1239" s="265"/>
      <c r="V1239" s="292">
        <f t="shared" ca="1" si="284"/>
        <v>290.70027667930378</v>
      </c>
      <c r="W1239" s="241">
        <f t="shared" ca="1" si="285"/>
        <v>-0.43028767930377398</v>
      </c>
      <c r="X1239" s="351">
        <f t="shared" ca="1" si="286"/>
        <v>0.18514748696062744</v>
      </c>
      <c r="Y1239" s="50">
        <f t="shared" ca="1" si="276"/>
        <v>1.4812253769399359</v>
      </c>
      <c r="Z1239" s="265">
        <f t="shared" ca="1" si="287"/>
        <v>291.75121437693997</v>
      </c>
      <c r="AA1239" s="265">
        <f t="shared" ca="1" si="288"/>
        <v>288.78876362306005</v>
      </c>
      <c r="AB1239" s="292"/>
      <c r="AC1239" s="37"/>
      <c r="AD1239" s="50"/>
      <c r="AE1239" s="228"/>
      <c r="AF1239" s="50"/>
      <c r="AG1239" s="50"/>
      <c r="AH1239" s="228"/>
      <c r="AI1239" s="50"/>
      <c r="AJ1239" s="50"/>
      <c r="AK1239" s="50"/>
      <c r="AL1239" s="68"/>
      <c r="AM1239" s="246"/>
      <c r="AN1239" s="241"/>
      <c r="AO1239" s="68"/>
      <c r="AP1239" s="68"/>
      <c r="AQ1239" s="241"/>
      <c r="AR1239" s="241"/>
      <c r="AS1239" s="228"/>
      <c r="AT1239" s="194"/>
      <c r="AU1239" s="37"/>
      <c r="AV1239" s="68"/>
      <c r="AW1239" s="228"/>
      <c r="AX1239" s="241"/>
      <c r="AY1239" s="38"/>
      <c r="AZ1239" s="38"/>
      <c r="BA1239" s="55"/>
      <c r="BB1239" s="55"/>
      <c r="BC1239" s="3">
        <f t="shared" ca="1" si="289"/>
        <v>40160100</v>
      </c>
      <c r="BD1239" s="3" t="e">
        <f t="shared" ca="1" si="290"/>
        <v>#N/A</v>
      </c>
      <c r="BE1239" s="132"/>
      <c r="BF1239" s="132"/>
      <c r="BG1239" s="125"/>
      <c r="BI1239" s="68"/>
      <c r="BZ1239" s="237"/>
      <c r="CD1239" s="237"/>
      <c r="CG1239" s="68"/>
      <c r="CH1239" s="237"/>
      <c r="CL1239" s="237"/>
    </row>
    <row r="1240" spans="1:90" x14ac:dyDescent="0.4">
      <c r="A1240">
        <v>1208</v>
      </c>
      <c r="B1240" s="47">
        <f ca="1">IF(A1240&gt;$A$8,"",OFFSET(InputPriceData!B$15,$A1240+$A$11,0,1,1))</f>
        <v>43573</v>
      </c>
      <c r="C1240" s="3">
        <f ca="1">IF(A1240&gt;$A$8,"",OFFSET(InputPriceData!G$15,CalculationsAndCharts!$A1240+$A$11,IF($C$5,8,0),1,1))</f>
        <v>68708500</v>
      </c>
      <c r="D1240" s="4">
        <f ca="1">IF(A1240&gt;$A$8,"",OFFSET(InputPriceData!C$15,CalculationsAndCharts!$A1240+$A$11,IF($C$5,8,0),1,1))</f>
        <v>290.10000600000001</v>
      </c>
      <c r="E1240" s="4">
        <f ca="1">IF(A1240&gt;$A$8,"",OFFSET(InputPriceData!D$15,CalculationsAndCharts!$A1240+$A$11,IF($C$5,8,0),1,1))</f>
        <v>290.32000699999998</v>
      </c>
      <c r="F1240" s="4">
        <f ca="1">IF(A1240&gt;$A$8,"",OFFSET(InputPriceData!E$15,CalculationsAndCharts!$A1240+$A$11,IF($C$5,8,0),1,1))</f>
        <v>288.66000400000001</v>
      </c>
      <c r="G1240" s="4">
        <f ca="1">IF(A1240&gt;$A$8,"",OFFSET(InputPriceData!F$15,CalculationsAndCharts!$A1240+$A$11,IF($C$5,8,0),1,1))</f>
        <v>290.01998900000001</v>
      </c>
      <c r="H1240" s="282">
        <f t="shared" ca="1" si="277"/>
        <v>290.32000699999998</v>
      </c>
      <c r="I1240" s="292">
        <f t="shared" ca="1" si="278"/>
        <v>288.66000400000001</v>
      </c>
      <c r="J1240" s="50">
        <f t="shared" ca="1" si="279"/>
        <v>1.6600029999999606</v>
      </c>
      <c r="K1240" s="282"/>
      <c r="L1240" s="282"/>
      <c r="M1240" s="292">
        <f t="shared" ca="1" si="280"/>
        <v>1.7489926355877496</v>
      </c>
      <c r="N1240" s="291"/>
      <c r="P1240" s="292">
        <f t="shared" ca="1" si="281"/>
        <v>290.6491418688816</v>
      </c>
      <c r="Q1240" s="301">
        <f t="shared" ca="1" si="282"/>
        <v>292.39813450446934</v>
      </c>
      <c r="R1240" s="301">
        <f t="shared" ca="1" si="283"/>
        <v>288.90014923329386</v>
      </c>
      <c r="S1240" s="50"/>
      <c r="T1240" s="292"/>
      <c r="U1240" s="265"/>
      <c r="V1240" s="292">
        <f t="shared" ca="1" si="284"/>
        <v>290.6491418688816</v>
      </c>
      <c r="W1240" s="241">
        <f t="shared" ca="1" si="285"/>
        <v>-0.62915286888159017</v>
      </c>
      <c r="X1240" s="351">
        <f t="shared" ca="1" si="286"/>
        <v>0.39583333242193541</v>
      </c>
      <c r="Y1240" s="50">
        <f t="shared" ca="1" si="276"/>
        <v>1.7279506737216519</v>
      </c>
      <c r="Z1240" s="265">
        <f t="shared" ca="1" si="287"/>
        <v>291.74793967372165</v>
      </c>
      <c r="AA1240" s="265">
        <f t="shared" ca="1" si="288"/>
        <v>288.29203832627837</v>
      </c>
      <c r="AB1240" s="292"/>
      <c r="AC1240" s="37"/>
      <c r="AD1240" s="50"/>
      <c r="AE1240" s="228"/>
      <c r="AF1240" s="50"/>
      <c r="AG1240" s="50"/>
      <c r="AH1240" s="228"/>
      <c r="AI1240" s="50"/>
      <c r="AJ1240" s="50"/>
      <c r="AK1240" s="50"/>
      <c r="AL1240" s="68"/>
      <c r="AM1240" s="246"/>
      <c r="AN1240" s="241"/>
      <c r="AO1240" s="68"/>
      <c r="AP1240" s="68"/>
      <c r="AQ1240" s="241"/>
      <c r="AR1240" s="241"/>
      <c r="AS1240" s="228"/>
      <c r="AT1240" s="194"/>
      <c r="AU1240" s="37"/>
      <c r="AV1240" s="68"/>
      <c r="AW1240" s="228"/>
      <c r="AX1240" s="241"/>
      <c r="AY1240" s="38"/>
      <c r="AZ1240" s="38"/>
      <c r="BA1240" s="55"/>
      <c r="BB1240" s="55"/>
      <c r="BC1240" s="3">
        <f t="shared" ca="1" si="289"/>
        <v>68708500</v>
      </c>
      <c r="BD1240" s="3" t="e">
        <f t="shared" ca="1" si="290"/>
        <v>#N/A</v>
      </c>
      <c r="BE1240" s="132"/>
      <c r="BF1240" s="132"/>
      <c r="BG1240" s="125"/>
      <c r="BI1240" s="68"/>
      <c r="BZ1240" s="237"/>
      <c r="CD1240" s="237"/>
      <c r="CG1240" s="68"/>
      <c r="CH1240" s="237"/>
      <c r="CL1240" s="237"/>
    </row>
    <row r="1241" spans="1:90" x14ac:dyDescent="0.4">
      <c r="A1241">
        <v>1209</v>
      </c>
      <c r="B1241" s="47">
        <f ca="1">IF(A1241&gt;$A$8,"",OFFSET(InputPriceData!B$15,$A1241+$A$11,0,1,1))</f>
        <v>43572</v>
      </c>
      <c r="C1241" s="3">
        <f ca="1">IF(A1241&gt;$A$8,"",OFFSET(InputPriceData!G$15,CalculationsAndCharts!$A1241+$A$11,IF($C$5,8,0),1,1))</f>
        <v>58268300</v>
      </c>
      <c r="D1241" s="4">
        <f ca="1">IF(A1241&gt;$A$8,"",OFFSET(InputPriceData!C$15,CalculationsAndCharts!$A1241+$A$11,IF($C$5,8,0),1,1))</f>
        <v>291.39999399999999</v>
      </c>
      <c r="E1241" s="4">
        <f ca="1">IF(A1241&gt;$A$8,"",OFFSET(InputPriceData!D$15,CalculationsAndCharts!$A1241+$A$11,IF($C$5,8,0),1,1))</f>
        <v>291.42999300000002</v>
      </c>
      <c r="F1241" s="4">
        <f ca="1">IF(A1241&gt;$A$8,"",OFFSET(InputPriceData!E$15,CalculationsAndCharts!$A1241+$A$11,IF($C$5,8,0),1,1))</f>
        <v>288.98998999999998</v>
      </c>
      <c r="G1241" s="4">
        <f ca="1">IF(A1241&gt;$A$8,"",OFFSET(InputPriceData!F$15,CalculationsAndCharts!$A1241+$A$11,IF($C$5,8,0),1,1))</f>
        <v>289.45001200000002</v>
      </c>
      <c r="H1241" s="282">
        <f t="shared" ca="1" si="277"/>
        <v>291.42999300000002</v>
      </c>
      <c r="I1241" s="292">
        <f t="shared" ca="1" si="278"/>
        <v>288.98998999999998</v>
      </c>
      <c r="J1241" s="50">
        <f t="shared" ca="1" si="279"/>
        <v>2.440003000000047</v>
      </c>
      <c r="K1241" s="282"/>
      <c r="L1241" s="282"/>
      <c r="M1241" s="292">
        <f t="shared" ca="1" si="280"/>
        <v>1.5483644193355768</v>
      </c>
      <c r="N1241" s="291"/>
      <c r="P1241" s="292">
        <f t="shared" ca="1" si="281"/>
        <v>290.71133357397571</v>
      </c>
      <c r="Q1241" s="301">
        <f t="shared" ca="1" si="282"/>
        <v>292.25969799331131</v>
      </c>
      <c r="R1241" s="301">
        <f t="shared" ca="1" si="283"/>
        <v>289.16296915464011</v>
      </c>
      <c r="S1241" s="50"/>
      <c r="T1241" s="292"/>
      <c r="U1241" s="265"/>
      <c r="V1241" s="292">
        <f t="shared" ca="1" si="284"/>
        <v>290.71133357397571</v>
      </c>
      <c r="W1241" s="241">
        <f t="shared" ca="1" si="285"/>
        <v>-1.2613215739756924</v>
      </c>
      <c r="X1241" s="351">
        <f t="shared" ca="1" si="286"/>
        <v>1.5909321129765182</v>
      </c>
      <c r="Y1241" s="50">
        <f t="shared" ca="1" si="276"/>
        <v>1.751910926157936</v>
      </c>
      <c r="Z1241" s="265">
        <f t="shared" ca="1" si="287"/>
        <v>291.20192292615798</v>
      </c>
      <c r="AA1241" s="265">
        <f t="shared" ca="1" si="288"/>
        <v>287.69810107384205</v>
      </c>
      <c r="AB1241" s="292"/>
      <c r="AC1241" s="37"/>
      <c r="AD1241" s="50"/>
      <c r="AE1241" s="228"/>
      <c r="AF1241" s="50"/>
      <c r="AG1241" s="50"/>
      <c r="AH1241" s="228"/>
      <c r="AI1241" s="50"/>
      <c r="AJ1241" s="50"/>
      <c r="AK1241" s="50"/>
      <c r="AL1241" s="68"/>
      <c r="AM1241" s="246"/>
      <c r="AN1241" s="241"/>
      <c r="AO1241" s="68"/>
      <c r="AP1241" s="68"/>
      <c r="AQ1241" s="241"/>
      <c r="AR1241" s="241"/>
      <c r="AS1241" s="228"/>
      <c r="AT1241" s="194"/>
      <c r="AU1241" s="37"/>
      <c r="AV1241" s="68"/>
      <c r="AW1241" s="228"/>
      <c r="AX1241" s="241"/>
      <c r="AY1241" s="38"/>
      <c r="AZ1241" s="38"/>
      <c r="BA1241" s="55"/>
      <c r="BB1241" s="55"/>
      <c r="BC1241" s="3" t="e">
        <f t="shared" ca="1" si="289"/>
        <v>#N/A</v>
      </c>
      <c r="BD1241" s="3">
        <f t="shared" ca="1" si="290"/>
        <v>58268300</v>
      </c>
      <c r="BE1241" s="132"/>
      <c r="BF1241" s="132"/>
      <c r="BG1241" s="125"/>
      <c r="BI1241" s="68"/>
      <c r="BZ1241" s="237"/>
      <c r="CD1241" s="237"/>
      <c r="CG1241" s="68"/>
      <c r="CH1241" s="237"/>
      <c r="CL1241" s="237"/>
    </row>
    <row r="1242" spans="1:90" x14ac:dyDescent="0.4">
      <c r="A1242">
        <v>1210</v>
      </c>
      <c r="B1242" s="47">
        <f ca="1">IF(A1242&gt;$A$8,"",OFFSET(InputPriceData!B$15,$A1242+$A$11,0,1,1))</f>
        <v>43571</v>
      </c>
      <c r="C1242" s="3">
        <f ca="1">IF(A1242&gt;$A$8,"",OFFSET(InputPriceData!G$15,CalculationsAndCharts!$A1242+$A$11,IF($C$5,8,0),1,1))</f>
        <v>52153200</v>
      </c>
      <c r="D1242" s="4">
        <f ca="1">IF(A1242&gt;$A$8,"",OFFSET(InputPriceData!C$15,CalculationsAndCharts!$A1242+$A$11,IF($C$5,8,0),1,1))</f>
        <v>290.95001200000002</v>
      </c>
      <c r="E1242" s="4">
        <f ca="1">IF(A1242&gt;$A$8,"",OFFSET(InputPriceData!D$15,CalculationsAndCharts!$A1242+$A$11,IF($C$5,8,0),1,1))</f>
        <v>291.01001000000002</v>
      </c>
      <c r="F1242" s="4">
        <f ca="1">IF(A1242&gt;$A$8,"",OFFSET(InputPriceData!E$15,CalculationsAndCharts!$A1242+$A$11,IF($C$5,8,0),1,1))</f>
        <v>289.5</v>
      </c>
      <c r="G1242" s="4">
        <f ca="1">IF(A1242&gt;$A$8,"",OFFSET(InputPriceData!F$15,CalculationsAndCharts!$A1242+$A$11,IF($C$5,8,0),1,1))</f>
        <v>290.16000400000001</v>
      </c>
      <c r="H1242" s="282">
        <f t="shared" ca="1" si="277"/>
        <v>291.01001000000002</v>
      </c>
      <c r="I1242" s="292">
        <f t="shared" ca="1" si="278"/>
        <v>289.5</v>
      </c>
      <c r="J1242" s="50">
        <f t="shared" ca="1" si="279"/>
        <v>1.5100100000000225</v>
      </c>
      <c r="K1242" s="282"/>
      <c r="L1242" s="282"/>
      <c r="M1242" s="292">
        <f t="shared" ca="1" si="280"/>
        <v>1.3346585061633822</v>
      </c>
      <c r="N1242" s="291"/>
      <c r="P1242" s="292">
        <f t="shared" ca="1" si="281"/>
        <v>290.65317652026488</v>
      </c>
      <c r="Q1242" s="301">
        <f t="shared" ca="1" si="282"/>
        <v>291.98783502642829</v>
      </c>
      <c r="R1242" s="301">
        <f t="shared" ca="1" si="283"/>
        <v>289.31851801410147</v>
      </c>
      <c r="S1242" s="50"/>
      <c r="T1242" s="292"/>
      <c r="U1242" s="265"/>
      <c r="V1242" s="292">
        <f t="shared" ca="1" si="284"/>
        <v>290.65317652026488</v>
      </c>
      <c r="W1242" s="241">
        <f t="shared" ca="1" si="285"/>
        <v>-0.49317252026486358</v>
      </c>
      <c r="X1242" s="351">
        <f t="shared" ca="1" si="286"/>
        <v>0.24321913474439727</v>
      </c>
      <c r="Y1242" s="50" t="e">
        <f t="shared" ca="1" si="276"/>
        <v>#N/A</v>
      </c>
      <c r="Z1242" s="265" t="e">
        <f t="shared" ca="1" si="287"/>
        <v>#N/A</v>
      </c>
      <c r="AA1242" s="265" t="e">
        <f t="shared" ca="1" si="288"/>
        <v>#N/A</v>
      </c>
      <c r="AB1242" s="292"/>
      <c r="AC1242" s="37"/>
      <c r="AD1242" s="50"/>
      <c r="AE1242" s="228"/>
      <c r="AF1242" s="50"/>
      <c r="AG1242" s="50"/>
      <c r="AH1242" s="228"/>
      <c r="AI1242" s="50"/>
      <c r="AJ1242" s="50"/>
      <c r="AK1242" s="50"/>
      <c r="AL1242" s="68"/>
      <c r="AM1242" s="246"/>
      <c r="AN1242" s="241"/>
      <c r="AO1242" s="68"/>
      <c r="AP1242" s="68"/>
      <c r="AQ1242" s="241"/>
      <c r="AR1242" s="241"/>
      <c r="AS1242" s="228"/>
      <c r="AT1242" s="194"/>
      <c r="AU1242" s="37"/>
      <c r="AV1242" s="68"/>
      <c r="AW1242" s="228"/>
      <c r="AX1242" s="241"/>
      <c r="AY1242" s="38"/>
      <c r="AZ1242" s="38"/>
      <c r="BA1242" s="55"/>
      <c r="BB1242" s="55"/>
      <c r="BC1242" s="3">
        <f t="shared" ca="1" si="289"/>
        <v>52153200</v>
      </c>
      <c r="BD1242" s="3" t="e">
        <f t="shared" ca="1" si="290"/>
        <v>#N/A</v>
      </c>
      <c r="BE1242" s="132"/>
      <c r="BF1242" s="132"/>
      <c r="BG1242" s="125"/>
      <c r="BI1242" s="68"/>
      <c r="BZ1242" s="237"/>
      <c r="CD1242" s="237"/>
      <c r="CG1242" s="68"/>
      <c r="CH1242" s="237"/>
      <c r="CL1242" s="237"/>
    </row>
    <row r="1243" spans="1:90" x14ac:dyDescent="0.4">
      <c r="A1243">
        <v>1211</v>
      </c>
      <c r="B1243" s="47">
        <f ca="1">IF(A1243&gt;$A$8,"",OFFSET(InputPriceData!B$15,$A1243+$A$11,0,1,1))</f>
        <v>43570</v>
      </c>
      <c r="C1243" s="3">
        <f ca="1">IF(A1243&gt;$A$8,"",OFFSET(InputPriceData!G$15,CalculationsAndCharts!$A1243+$A$11,IF($C$5,8,0),1,1))</f>
        <v>49596700</v>
      </c>
      <c r="D1243" s="4">
        <f ca="1">IF(A1243&gt;$A$8,"",OFFSET(InputPriceData!C$15,CalculationsAndCharts!$A1243+$A$11,IF($C$5,8,0),1,1))</f>
        <v>290.23998999999998</v>
      </c>
      <c r="E1243" s="4">
        <f ca="1">IF(A1243&gt;$A$8,"",OFFSET(InputPriceData!D$15,CalculationsAndCharts!$A1243+$A$11,IF($C$5,8,0),1,1))</f>
        <v>290.35000600000001</v>
      </c>
      <c r="F1243" s="4">
        <f ca="1">IF(A1243&gt;$A$8,"",OFFSET(InputPriceData!E$15,CalculationsAndCharts!$A1243+$A$11,IF($C$5,8,0),1,1))</f>
        <v>289.07998700000002</v>
      </c>
      <c r="G1243" s="4">
        <f ca="1">IF(A1243&gt;$A$8,"",OFFSET(InputPriceData!F$15,CalculationsAndCharts!$A1243+$A$11,IF($C$5,8,0),1,1))</f>
        <v>289.97000100000002</v>
      </c>
      <c r="H1243" s="282">
        <f t="shared" ca="1" si="277"/>
        <v>290.35000600000001</v>
      </c>
      <c r="I1243" s="292">
        <f t="shared" ca="1" si="278"/>
        <v>289.07998700000002</v>
      </c>
      <c r="J1243" s="50">
        <f t="shared" ca="1" si="279"/>
        <v>1.2700189999999907</v>
      </c>
      <c r="K1243" s="282"/>
      <c r="L1243" s="282"/>
      <c r="M1243" s="292">
        <f t="shared" ca="1" si="280"/>
        <v>1.3714610483506144</v>
      </c>
      <c r="N1243" s="291"/>
      <c r="P1243" s="292">
        <f t="shared" ca="1" si="281"/>
        <v>290.32860219512651</v>
      </c>
      <c r="Q1243" s="301">
        <f t="shared" ca="1" si="282"/>
        <v>291.70006324347713</v>
      </c>
      <c r="R1243" s="301">
        <f t="shared" ca="1" si="283"/>
        <v>288.95714114677588</v>
      </c>
      <c r="S1243" s="50"/>
      <c r="T1243" s="292"/>
      <c r="U1243" s="265"/>
      <c r="V1243" s="292">
        <f t="shared" ca="1" si="284"/>
        <v>290.32860219512651</v>
      </c>
      <c r="W1243" s="241">
        <f t="shared" ca="1" si="285"/>
        <v>-0.35860119512648225</v>
      </c>
      <c r="X1243" s="351">
        <f t="shared" ca="1" si="286"/>
        <v>0.1285948171461414</v>
      </c>
      <c r="Y1243" s="50" t="e">
        <f t="shared" ca="1" si="276"/>
        <v>#N/A</v>
      </c>
      <c r="Z1243" s="265" t="e">
        <f t="shared" ca="1" si="287"/>
        <v>#N/A</v>
      </c>
      <c r="AA1243" s="265" t="e">
        <f t="shared" ca="1" si="288"/>
        <v>#N/A</v>
      </c>
      <c r="AB1243" s="292"/>
      <c r="AC1243" s="37"/>
      <c r="AD1243" s="50"/>
      <c r="AE1243" s="228"/>
      <c r="AF1243" s="50"/>
      <c r="AG1243" s="50"/>
      <c r="AH1243" s="228"/>
      <c r="AI1243" s="50"/>
      <c r="AJ1243" s="50"/>
      <c r="AK1243" s="50"/>
      <c r="AL1243" s="68"/>
      <c r="AM1243" s="246"/>
      <c r="AN1243" s="241"/>
      <c r="AO1243" s="68"/>
      <c r="AP1243" s="68"/>
      <c r="AQ1243" s="241"/>
      <c r="AR1243" s="241"/>
      <c r="AS1243" s="228"/>
      <c r="AT1243" s="194"/>
      <c r="AU1243" s="37"/>
      <c r="AV1243" s="68"/>
      <c r="AW1243" s="228"/>
      <c r="AX1243" s="241"/>
      <c r="AY1243" s="38"/>
      <c r="AZ1243" s="38"/>
      <c r="BA1243" s="55"/>
      <c r="BB1243" s="55"/>
      <c r="BC1243" s="3" t="e">
        <f t="shared" ca="1" si="289"/>
        <v>#N/A</v>
      </c>
      <c r="BD1243" s="3">
        <f t="shared" ca="1" si="290"/>
        <v>49596700</v>
      </c>
      <c r="BE1243" s="132"/>
      <c r="BF1243" s="132"/>
      <c r="BG1243" s="125"/>
      <c r="BI1243" s="68"/>
      <c r="BZ1243" s="237"/>
      <c r="CD1243" s="237"/>
      <c r="CG1243" s="68"/>
      <c r="CH1243" s="237"/>
      <c r="CL1243" s="237"/>
    </row>
    <row r="1244" spans="1:90" x14ac:dyDescent="0.4">
      <c r="A1244">
        <v>1212</v>
      </c>
      <c r="B1244" s="47">
        <f ca="1">IF(A1244&gt;$A$8,"",OFFSET(InputPriceData!B$15,$A1244+$A$11,0,1,1))</f>
        <v>43567</v>
      </c>
      <c r="C1244" s="3">
        <f ca="1">IF(A1244&gt;$A$8,"",OFFSET(InputPriceData!G$15,CalculationsAndCharts!$A1244+$A$11,IF($C$5,8,0),1,1))</f>
        <v>69727800</v>
      </c>
      <c r="D1244" s="4">
        <f ca="1">IF(A1244&gt;$A$8,"",OFFSET(InputPriceData!C$15,CalculationsAndCharts!$A1244+$A$11,IF($C$5,8,0),1,1))</f>
        <v>290</v>
      </c>
      <c r="E1244" s="4">
        <f ca="1">IF(A1244&gt;$A$8,"",OFFSET(InputPriceData!D$15,CalculationsAndCharts!$A1244+$A$11,IF($C$5,8,0),1,1))</f>
        <v>290.47000100000002</v>
      </c>
      <c r="F1244" s="4">
        <f ca="1">IF(A1244&gt;$A$8,"",OFFSET(InputPriceData!E$15,CalculationsAndCharts!$A1244+$A$11,IF($C$5,8,0),1,1))</f>
        <v>288.26001000000002</v>
      </c>
      <c r="G1244" s="4">
        <f ca="1">IF(A1244&gt;$A$8,"",OFFSET(InputPriceData!F$15,CalculationsAndCharts!$A1244+$A$11,IF($C$5,8,0),1,1))</f>
        <v>290.16000400000001</v>
      </c>
      <c r="H1244" s="282">
        <f t="shared" ca="1" si="277"/>
        <v>290.47000100000002</v>
      </c>
      <c r="I1244" s="292">
        <f t="shared" ca="1" si="278"/>
        <v>288.209991</v>
      </c>
      <c r="J1244" s="50">
        <f t="shared" ca="1" si="279"/>
        <v>2.2600100000000225</v>
      </c>
      <c r="K1244" s="282"/>
      <c r="L1244" s="282"/>
      <c r="M1244" s="292">
        <f t="shared" ca="1" si="280"/>
        <v>1.2445053399131167</v>
      </c>
      <c r="N1244" s="291"/>
      <c r="P1244" s="292">
        <f t="shared" ca="1" si="281"/>
        <v>289.79002452782504</v>
      </c>
      <c r="Q1244" s="301">
        <f t="shared" ca="1" si="282"/>
        <v>291.03452986773817</v>
      </c>
      <c r="R1244" s="301">
        <f t="shared" ca="1" si="283"/>
        <v>288.54551918791191</v>
      </c>
      <c r="S1244" s="50"/>
      <c r="T1244" s="292"/>
      <c r="U1244" s="265"/>
      <c r="V1244" s="292">
        <f t="shared" ca="1" si="284"/>
        <v>289.79002452782504</v>
      </c>
      <c r="W1244" s="241">
        <f t="shared" ca="1" si="285"/>
        <v>0.3699794721749754</v>
      </c>
      <c r="X1244" s="351">
        <f t="shared" ca="1" si="286"/>
        <v>0.13688480983087339</v>
      </c>
      <c r="Y1244" s="50" t="e">
        <f t="shared" ca="1" si="276"/>
        <v>#N/A</v>
      </c>
      <c r="Z1244" s="265" t="e">
        <f t="shared" ca="1" si="287"/>
        <v>#N/A</v>
      </c>
      <c r="AA1244" s="265" t="e">
        <f t="shared" ca="1" si="288"/>
        <v>#N/A</v>
      </c>
      <c r="AB1244" s="292"/>
      <c r="AC1244" s="37"/>
      <c r="AD1244" s="50"/>
      <c r="AE1244" s="228"/>
      <c r="AF1244" s="50"/>
      <c r="AG1244" s="50"/>
      <c r="AH1244" s="228"/>
      <c r="AI1244" s="50"/>
      <c r="AJ1244" s="50"/>
      <c r="AK1244" s="50"/>
      <c r="AL1244" s="68"/>
      <c r="AM1244" s="246"/>
      <c r="AN1244" s="241"/>
      <c r="AO1244" s="68"/>
      <c r="AP1244" s="68"/>
      <c r="AQ1244" s="241"/>
      <c r="AR1244" s="241"/>
      <c r="AS1244" s="228"/>
      <c r="AT1244" s="194"/>
      <c r="AU1244" s="37"/>
      <c r="AV1244" s="68"/>
      <c r="AW1244" s="228"/>
      <c r="AX1244" s="241"/>
      <c r="AY1244" s="38"/>
      <c r="AZ1244" s="38"/>
      <c r="BA1244" s="55"/>
      <c r="BB1244" s="55"/>
      <c r="BC1244" s="3">
        <f t="shared" ca="1" si="289"/>
        <v>69727800</v>
      </c>
      <c r="BD1244" s="3" t="e">
        <f t="shared" ca="1" si="290"/>
        <v>#N/A</v>
      </c>
      <c r="BE1244" s="132"/>
      <c r="BF1244" s="132"/>
      <c r="BG1244" s="125"/>
      <c r="BI1244" s="68"/>
      <c r="BZ1244" s="237"/>
      <c r="CD1244" s="237"/>
      <c r="CG1244" s="68"/>
      <c r="CH1244" s="237"/>
      <c r="CL1244" s="237"/>
    </row>
    <row r="1245" spans="1:90" x14ac:dyDescent="0.4">
      <c r="A1245">
        <v>1213</v>
      </c>
      <c r="B1245" s="47">
        <f ca="1">IF(A1245&gt;$A$8,"",OFFSET(InputPriceData!B$15,$A1245+$A$11,0,1,1))</f>
        <v>43566</v>
      </c>
      <c r="C1245" s="3">
        <f ca="1">IF(A1245&gt;$A$8,"",OFFSET(InputPriceData!G$15,CalculationsAndCharts!$A1245+$A$11,IF($C$5,8,0),1,1))</f>
        <v>55093100</v>
      </c>
      <c r="D1245" s="4">
        <f ca="1">IF(A1245&gt;$A$8,"",OFFSET(InputPriceData!C$15,CalculationsAndCharts!$A1245+$A$11,IF($C$5,8,0),1,1))</f>
        <v>288.82998700000002</v>
      </c>
      <c r="E1245" s="4">
        <f ca="1">IF(A1245&gt;$A$8,"",OFFSET(InputPriceData!D$15,CalculationsAndCharts!$A1245+$A$11,IF($C$5,8,0),1,1))</f>
        <v>288.83999599999999</v>
      </c>
      <c r="F1245" s="4">
        <f ca="1">IF(A1245&gt;$A$8,"",OFFSET(InputPriceData!E$15,CalculationsAndCharts!$A1245+$A$11,IF($C$5,8,0),1,1))</f>
        <v>287.57998700000002</v>
      </c>
      <c r="G1245" s="4">
        <f ca="1">IF(A1245&gt;$A$8,"",OFFSET(InputPriceData!F$15,CalculationsAndCharts!$A1245+$A$11,IF($C$5,8,0),1,1))</f>
        <v>288.209991</v>
      </c>
      <c r="H1245" s="282">
        <f t="shared" ca="1" si="277"/>
        <v>288.83999599999999</v>
      </c>
      <c r="I1245" s="292">
        <f t="shared" ca="1" si="278"/>
        <v>287.57998700000002</v>
      </c>
      <c r="J1245" s="50">
        <f t="shared" ca="1" si="279"/>
        <v>1.2600089999999682</v>
      </c>
      <c r="K1245" s="282"/>
      <c r="L1245" s="282"/>
      <c r="M1245" s="292">
        <f t="shared" ca="1" si="280"/>
        <v>1.1131672935822468</v>
      </c>
      <c r="N1245" s="291"/>
      <c r="P1245" s="292">
        <f t="shared" ca="1" si="281"/>
        <v>289.42206651531507</v>
      </c>
      <c r="Q1245" s="301">
        <f t="shared" ca="1" si="282"/>
        <v>290.53523380889732</v>
      </c>
      <c r="R1245" s="301">
        <f t="shared" ca="1" si="283"/>
        <v>288.30889922173282</v>
      </c>
      <c r="S1245" s="50"/>
      <c r="T1245" s="292"/>
      <c r="U1245" s="265"/>
      <c r="V1245" s="292">
        <f t="shared" ca="1" si="284"/>
        <v>289.42206651531507</v>
      </c>
      <c r="W1245" s="241">
        <f t="shared" ca="1" si="285"/>
        <v>-1.212075515315064</v>
      </c>
      <c r="X1245" s="351">
        <f t="shared" ca="1" si="286"/>
        <v>1.4691270548262778</v>
      </c>
      <c r="Y1245" s="50" t="e">
        <f t="shared" ca="1" si="276"/>
        <v>#N/A</v>
      </c>
      <c r="Z1245" s="265" t="e">
        <f t="shared" ca="1" si="287"/>
        <v>#N/A</v>
      </c>
      <c r="AA1245" s="265" t="e">
        <f t="shared" ca="1" si="288"/>
        <v>#N/A</v>
      </c>
      <c r="AB1245" s="292"/>
      <c r="AC1245" s="37"/>
      <c r="AD1245" s="50"/>
      <c r="AE1245" s="228"/>
      <c r="AF1245" s="50"/>
      <c r="AG1245" s="50"/>
      <c r="AH1245" s="228"/>
      <c r="AI1245" s="50"/>
      <c r="AJ1245" s="50"/>
      <c r="AK1245" s="50"/>
      <c r="AL1245" s="68"/>
      <c r="AM1245" s="246"/>
      <c r="AN1245" s="241"/>
      <c r="AO1245" s="68"/>
      <c r="AP1245" s="68"/>
      <c r="AQ1245" s="241"/>
      <c r="AR1245" s="241"/>
      <c r="AS1245" s="228"/>
      <c r="AT1245" s="194"/>
      <c r="AU1245" s="37"/>
      <c r="AV1245" s="68"/>
      <c r="AW1245" s="228"/>
      <c r="AX1245" s="241"/>
      <c r="AY1245" s="38"/>
      <c r="AZ1245" s="38"/>
      <c r="BA1245" s="55"/>
      <c r="BB1245" s="55"/>
      <c r="BC1245" s="3" t="e">
        <f t="shared" ca="1" si="289"/>
        <v>#N/A</v>
      </c>
      <c r="BD1245" s="3">
        <f t="shared" ca="1" si="290"/>
        <v>55093100</v>
      </c>
      <c r="BE1245" s="132"/>
      <c r="BF1245" s="132"/>
      <c r="BG1245" s="125"/>
      <c r="BI1245" s="68"/>
      <c r="BZ1245" s="237"/>
      <c r="CD1245" s="237"/>
      <c r="CG1245" s="68"/>
      <c r="CH1245" s="237"/>
      <c r="CL1245" s="237"/>
    </row>
    <row r="1246" spans="1:90" x14ac:dyDescent="0.4">
      <c r="A1246">
        <v>1214</v>
      </c>
      <c r="B1246" s="47">
        <f ca="1">IF(A1246&gt;$A$8,"",OFFSET(InputPriceData!B$15,$A1246+$A$11,0,1,1))</f>
        <v>43565</v>
      </c>
      <c r="C1246" s="3">
        <f ca="1">IF(A1246&gt;$A$8,"",OFFSET(InputPriceData!G$15,CalculationsAndCharts!$A1246+$A$11,IF($C$5,8,0),1,1))</f>
        <v>52601500</v>
      </c>
      <c r="D1246" s="4">
        <f ca="1">IF(A1246&gt;$A$8,"",OFFSET(InputPriceData!C$15,CalculationsAndCharts!$A1246+$A$11,IF($C$5,8,0),1,1))</f>
        <v>287.76998900000001</v>
      </c>
      <c r="E1246" s="4">
        <f ca="1">IF(A1246&gt;$A$8,"",OFFSET(InputPriceData!D$15,CalculationsAndCharts!$A1246+$A$11,IF($C$5,8,0),1,1))</f>
        <v>288.39001500000001</v>
      </c>
      <c r="F1246" s="4">
        <f ca="1">IF(A1246&gt;$A$8,"",OFFSET(InputPriceData!E$15,CalculationsAndCharts!$A1246+$A$11,IF($C$5,8,0),1,1))</f>
        <v>287.30999800000001</v>
      </c>
      <c r="G1246" s="4">
        <f ca="1">IF(A1246&gt;$A$8,"",OFFSET(InputPriceData!F$15,CalculationsAndCharts!$A1246+$A$11,IF($C$5,8,0),1,1))</f>
        <v>288.290009</v>
      </c>
      <c r="H1246" s="282">
        <f t="shared" ca="1" si="277"/>
        <v>288.39001500000001</v>
      </c>
      <c r="I1246" s="292">
        <f t="shared" ca="1" si="278"/>
        <v>287.30999800000001</v>
      </c>
      <c r="J1246" s="50">
        <f t="shared" ca="1" si="279"/>
        <v>1.080016999999998</v>
      </c>
      <c r="K1246" s="282"/>
      <c r="L1246" s="282"/>
      <c r="M1246" s="292">
        <f t="shared" ca="1" si="280"/>
        <v>1.281694697931397</v>
      </c>
      <c r="N1246" s="291"/>
      <c r="P1246" s="292">
        <f t="shared" ca="1" si="281"/>
        <v>289.28443228843844</v>
      </c>
      <c r="Q1246" s="301">
        <f t="shared" ca="1" si="282"/>
        <v>290.56612698636985</v>
      </c>
      <c r="R1246" s="301">
        <f t="shared" ca="1" si="283"/>
        <v>288.00273759050702</v>
      </c>
      <c r="S1246" s="50"/>
      <c r="T1246" s="292"/>
      <c r="U1246" s="265"/>
      <c r="V1246" s="292">
        <f t="shared" ca="1" si="284"/>
        <v>289.28443228843844</v>
      </c>
      <c r="W1246" s="241">
        <f t="shared" ca="1" si="285"/>
        <v>-0.99442328843844052</v>
      </c>
      <c r="X1246" s="351">
        <f t="shared" ca="1" si="286"/>
        <v>0.98887767658872183</v>
      </c>
      <c r="Y1246" s="50" t="e">
        <f t="shared" ca="1" si="276"/>
        <v>#N/A</v>
      </c>
      <c r="Z1246" s="265" t="e">
        <f t="shared" ca="1" si="287"/>
        <v>#N/A</v>
      </c>
      <c r="AA1246" s="265" t="e">
        <f t="shared" ca="1" si="288"/>
        <v>#N/A</v>
      </c>
      <c r="AB1246" s="292"/>
      <c r="AC1246" s="37"/>
      <c r="AD1246" s="50"/>
      <c r="AE1246" s="228"/>
      <c r="AF1246" s="50"/>
      <c r="AG1246" s="50"/>
      <c r="AH1246" s="228"/>
      <c r="AI1246" s="50"/>
      <c r="AJ1246" s="50"/>
      <c r="AK1246" s="50"/>
      <c r="AL1246" s="68"/>
      <c r="AM1246" s="246"/>
      <c r="AN1246" s="241"/>
      <c r="AO1246" s="68"/>
      <c r="AP1246" s="68"/>
      <c r="AQ1246" s="241"/>
      <c r="AR1246" s="241"/>
      <c r="AS1246" s="228"/>
      <c r="AT1246" s="194"/>
      <c r="AU1246" s="37"/>
      <c r="AV1246" s="68"/>
      <c r="AW1246" s="228"/>
      <c r="AX1246" s="241"/>
      <c r="AY1246" s="38"/>
      <c r="AZ1246" s="38"/>
      <c r="BA1246" s="55"/>
      <c r="BB1246" s="55"/>
      <c r="BC1246" s="3">
        <f t="shared" ca="1" si="289"/>
        <v>52601500</v>
      </c>
      <c r="BD1246" s="3" t="e">
        <f t="shared" ca="1" si="290"/>
        <v>#N/A</v>
      </c>
      <c r="BE1246" s="132"/>
      <c r="BF1246" s="132"/>
      <c r="BG1246" s="125"/>
      <c r="BI1246" s="68"/>
      <c r="BZ1246" s="237"/>
      <c r="CD1246" s="237"/>
      <c r="CG1246" s="68"/>
      <c r="CH1246" s="237"/>
      <c r="CL1246" s="237"/>
    </row>
    <row r="1247" spans="1:90" x14ac:dyDescent="0.4">
      <c r="A1247">
        <v>1215</v>
      </c>
      <c r="B1247" s="47">
        <f ca="1">IF(A1247&gt;$A$8,"",OFFSET(InputPriceData!B$15,$A1247+$A$11,0,1,1))</f>
        <v>43564</v>
      </c>
      <c r="C1247" s="3">
        <f ca="1">IF(A1247&gt;$A$8,"",OFFSET(InputPriceData!G$15,CalculationsAndCharts!$A1247+$A$11,IF($C$5,8,0),1,1))</f>
        <v>66142300</v>
      </c>
      <c r="D1247" s="4">
        <f ca="1">IF(A1247&gt;$A$8,"",OFFSET(InputPriceData!C$15,CalculationsAndCharts!$A1247+$A$11,IF($C$5,8,0),1,1))</f>
        <v>287.72000100000002</v>
      </c>
      <c r="E1247" s="4">
        <f ca="1">IF(A1247&gt;$A$8,"",OFFSET(InputPriceData!D$15,CalculationsAndCharts!$A1247+$A$11,IF($C$5,8,0),1,1))</f>
        <v>288.07998700000002</v>
      </c>
      <c r="F1247" s="4">
        <f ca="1">IF(A1247&gt;$A$8,"",OFFSET(InputPriceData!E$15,CalculationsAndCharts!$A1247+$A$11,IF($C$5,8,0),1,1))</f>
        <v>286.70001200000002</v>
      </c>
      <c r="G1247" s="4">
        <f ca="1">IF(A1247&gt;$A$8,"",OFFSET(InputPriceData!F$15,CalculationsAndCharts!$A1247+$A$11,IF($C$5,8,0),1,1))</f>
        <v>287.30999800000001</v>
      </c>
      <c r="H1247" s="282">
        <f t="shared" ca="1" si="277"/>
        <v>288.790009</v>
      </c>
      <c r="I1247" s="292">
        <f t="shared" ca="1" si="278"/>
        <v>286.70001200000002</v>
      </c>
      <c r="J1247" s="50">
        <f t="shared" ca="1" si="279"/>
        <v>2.0899969999999826</v>
      </c>
      <c r="K1247" s="282"/>
      <c r="L1247" s="282"/>
      <c r="M1247" s="292">
        <f t="shared" ca="1" si="280"/>
        <v>1.3241845887136714</v>
      </c>
      <c r="N1247" s="291"/>
      <c r="P1247" s="292">
        <f t="shared" ca="1" si="281"/>
        <v>289.16632478734698</v>
      </c>
      <c r="Q1247" s="301">
        <f t="shared" ca="1" si="282"/>
        <v>290.49050937606063</v>
      </c>
      <c r="R1247" s="301">
        <f t="shared" ca="1" si="283"/>
        <v>287.84214019863333</v>
      </c>
      <c r="S1247" s="50"/>
      <c r="T1247" s="292"/>
      <c r="U1247" s="265"/>
      <c r="V1247" s="292">
        <f t="shared" ca="1" si="284"/>
        <v>289.16632478734698</v>
      </c>
      <c r="W1247" s="241">
        <f t="shared" ca="1" si="285"/>
        <v>-1.8563267873469727</v>
      </c>
      <c r="X1247" s="351">
        <f t="shared" ca="1" si="286"/>
        <v>3.4459491414219325</v>
      </c>
      <c r="Y1247" s="50" t="e">
        <f t="shared" ca="1" si="276"/>
        <v>#N/A</v>
      </c>
      <c r="Z1247" s="265" t="e">
        <f t="shared" ca="1" si="287"/>
        <v>#N/A</v>
      </c>
      <c r="AA1247" s="265" t="e">
        <f t="shared" ca="1" si="288"/>
        <v>#N/A</v>
      </c>
      <c r="AB1247" s="292"/>
      <c r="AC1247" s="37"/>
      <c r="AD1247" s="50"/>
      <c r="AE1247" s="228"/>
      <c r="AF1247" s="50"/>
      <c r="AG1247" s="50"/>
      <c r="AH1247" s="228"/>
      <c r="AI1247" s="50"/>
      <c r="AJ1247" s="50"/>
      <c r="AK1247" s="50"/>
      <c r="AL1247" s="68"/>
      <c r="AM1247" s="246"/>
      <c r="AN1247" s="241"/>
      <c r="AO1247" s="68"/>
      <c r="AP1247" s="68"/>
      <c r="AQ1247" s="241"/>
      <c r="AR1247" s="241"/>
      <c r="AS1247" s="228"/>
      <c r="AT1247" s="194"/>
      <c r="AU1247" s="37"/>
      <c r="AV1247" s="68"/>
      <c r="AW1247" s="228"/>
      <c r="AX1247" s="241"/>
      <c r="AY1247" s="38"/>
      <c r="AZ1247" s="38"/>
      <c r="BA1247" s="55"/>
      <c r="BB1247" s="55"/>
      <c r="BC1247" s="3" t="e">
        <f t="shared" ca="1" si="289"/>
        <v>#N/A</v>
      </c>
      <c r="BD1247" s="3">
        <f t="shared" ca="1" si="290"/>
        <v>66142300</v>
      </c>
      <c r="BE1247" s="132"/>
      <c r="BF1247" s="132"/>
      <c r="BG1247" s="125"/>
      <c r="BI1247" s="68"/>
      <c r="BZ1247" s="237"/>
      <c r="CD1247" s="237"/>
      <c r="CG1247" s="68"/>
      <c r="CH1247" s="237"/>
      <c r="CL1247" s="237"/>
    </row>
    <row r="1248" spans="1:90" x14ac:dyDescent="0.4">
      <c r="A1248">
        <v>1216</v>
      </c>
      <c r="B1248" s="47">
        <f ca="1">IF(A1248&gt;$A$8,"",OFFSET(InputPriceData!B$15,$A1248+$A$11,0,1,1))</f>
        <v>43563</v>
      </c>
      <c r="C1248" s="3">
        <f ca="1">IF(A1248&gt;$A$8,"",OFFSET(InputPriceData!G$15,CalculationsAndCharts!$A1248+$A$11,IF($C$5,8,0),1,1))</f>
        <v>53566300</v>
      </c>
      <c r="D1248" s="4">
        <f ca="1">IF(A1248&gt;$A$8,"",OFFSET(InputPriceData!C$15,CalculationsAndCharts!$A1248+$A$11,IF($C$5,8,0),1,1))</f>
        <v>288.10000600000001</v>
      </c>
      <c r="E1248" s="4">
        <f ca="1">IF(A1248&gt;$A$8,"",OFFSET(InputPriceData!D$15,CalculationsAndCharts!$A1248+$A$11,IF($C$5,8,0),1,1))</f>
        <v>288.91000400000001</v>
      </c>
      <c r="F1248" s="4">
        <f ca="1">IF(A1248&gt;$A$8,"",OFFSET(InputPriceData!E$15,CalculationsAndCharts!$A1248+$A$11,IF($C$5,8,0),1,1))</f>
        <v>287.36999500000002</v>
      </c>
      <c r="G1248" s="4">
        <f ca="1">IF(A1248&gt;$A$8,"",OFFSET(InputPriceData!F$15,CalculationsAndCharts!$A1248+$A$11,IF($C$5,8,0),1,1))</f>
        <v>288.790009</v>
      </c>
      <c r="H1248" s="282">
        <f t="shared" ca="1" si="277"/>
        <v>288.91000400000001</v>
      </c>
      <c r="I1248" s="292">
        <f t="shared" ca="1" si="278"/>
        <v>287.36999500000002</v>
      </c>
      <c r="J1248" s="50">
        <f t="shared" ca="1" si="279"/>
        <v>1.5400089999999977</v>
      </c>
      <c r="K1248" s="282"/>
      <c r="L1248" s="282"/>
      <c r="M1248" s="292">
        <f t="shared" ca="1" si="280"/>
        <v>1.3081104362002691</v>
      </c>
      <c r="N1248" s="291"/>
      <c r="P1248" s="292">
        <f t="shared" ca="1" si="281"/>
        <v>288.68940560297017</v>
      </c>
      <c r="Q1248" s="301">
        <f t="shared" ca="1" si="282"/>
        <v>289.99751603917042</v>
      </c>
      <c r="R1248" s="301">
        <f t="shared" ca="1" si="283"/>
        <v>287.38129516676992</v>
      </c>
      <c r="S1248" s="50"/>
      <c r="T1248" s="292"/>
      <c r="U1248" s="265"/>
      <c r="V1248" s="292">
        <f t="shared" ca="1" si="284"/>
        <v>288.68940560297017</v>
      </c>
      <c r="W1248" s="241">
        <f t="shared" ca="1" si="285"/>
        <v>0.10060339702982901</v>
      </c>
      <c r="X1248" s="351">
        <f t="shared" ca="1" si="286"/>
        <v>1.0121043493941408E-2</v>
      </c>
      <c r="Y1248" s="50" t="e">
        <f t="shared" ca="1" si="276"/>
        <v>#N/A</v>
      </c>
      <c r="Z1248" s="265" t="e">
        <f t="shared" ca="1" si="287"/>
        <v>#N/A</v>
      </c>
      <c r="AA1248" s="265" t="e">
        <f t="shared" ca="1" si="288"/>
        <v>#N/A</v>
      </c>
      <c r="AB1248" s="292"/>
      <c r="AC1248" s="37"/>
      <c r="AD1248" s="50"/>
      <c r="AE1248" s="228"/>
      <c r="AF1248" s="50"/>
      <c r="AG1248" s="50"/>
      <c r="AH1248" s="228"/>
      <c r="AI1248" s="50"/>
      <c r="AJ1248" s="50"/>
      <c r="AK1248" s="50"/>
      <c r="AL1248" s="68"/>
      <c r="AM1248" s="246"/>
      <c r="AN1248" s="241"/>
      <c r="AO1248" s="68"/>
      <c r="AP1248" s="68"/>
      <c r="AQ1248" s="241"/>
      <c r="AR1248" s="241"/>
      <c r="AS1248" s="228"/>
      <c r="AT1248" s="194"/>
      <c r="AU1248" s="37"/>
      <c r="AV1248" s="68"/>
      <c r="AW1248" s="228"/>
      <c r="AX1248" s="241"/>
      <c r="AY1248" s="38"/>
      <c r="AZ1248" s="38"/>
      <c r="BA1248" s="55"/>
      <c r="BB1248" s="55"/>
      <c r="BC1248" s="3">
        <f t="shared" ca="1" si="289"/>
        <v>53566300</v>
      </c>
      <c r="BD1248" s="3" t="e">
        <f t="shared" ca="1" si="290"/>
        <v>#N/A</v>
      </c>
      <c r="BE1248" s="132"/>
      <c r="BF1248" s="132"/>
      <c r="BG1248" s="125"/>
      <c r="BI1248" s="68"/>
      <c r="BZ1248" s="237"/>
      <c r="CD1248" s="237"/>
      <c r="CG1248" s="68"/>
      <c r="CH1248" s="237"/>
      <c r="CL1248" s="237"/>
    </row>
    <row r="1249" spans="1:90" x14ac:dyDescent="0.4">
      <c r="A1249">
        <v>1217</v>
      </c>
      <c r="B1249" s="47">
        <f ca="1">IF(A1249&gt;$A$8,"",OFFSET(InputPriceData!B$15,$A1249+$A$11,0,1,1))</f>
        <v>43560</v>
      </c>
      <c r="C1249" s="3">
        <f ca="1">IF(A1249&gt;$A$8,"",OFFSET(InputPriceData!G$15,CalculationsAndCharts!$A1249+$A$11,IF($C$5,8,0),1,1))</f>
        <v>58621700</v>
      </c>
      <c r="D1249" s="4">
        <f ca="1">IF(A1249&gt;$A$8,"",OFFSET(InputPriceData!C$15,CalculationsAndCharts!$A1249+$A$11,IF($C$5,8,0),1,1))</f>
        <v>287.92001299999998</v>
      </c>
      <c r="E1249" s="4">
        <f ca="1">IF(A1249&gt;$A$8,"",OFFSET(InputPriceData!D$15,CalculationsAndCharts!$A1249+$A$11,IF($C$5,8,0),1,1))</f>
        <v>288.63000499999998</v>
      </c>
      <c r="F1249" s="4">
        <f ca="1">IF(A1249&gt;$A$8,"",OFFSET(InputPriceData!E$15,CalculationsAndCharts!$A1249+$A$11,IF($C$5,8,0),1,1))</f>
        <v>287.60000600000001</v>
      </c>
      <c r="G1249" s="4">
        <f ca="1">IF(A1249&gt;$A$8,"",OFFSET(InputPriceData!F$15,CalculationsAndCharts!$A1249+$A$11,IF($C$5,8,0),1,1))</f>
        <v>288.57000699999998</v>
      </c>
      <c r="H1249" s="282">
        <f t="shared" ca="1" si="277"/>
        <v>288.63000499999998</v>
      </c>
      <c r="I1249" s="292">
        <f t="shared" ca="1" si="278"/>
        <v>287.17999300000002</v>
      </c>
      <c r="J1249" s="50">
        <f t="shared" ca="1" si="279"/>
        <v>1.4500119999999583</v>
      </c>
      <c r="K1249" s="282"/>
      <c r="L1249" s="282"/>
      <c r="M1249" s="292">
        <f t="shared" ca="1" si="280"/>
        <v>1.5047499160371316</v>
      </c>
      <c r="N1249" s="291"/>
      <c r="P1249" s="292">
        <f t="shared" ca="1" si="281"/>
        <v>287.55344385911724</v>
      </c>
      <c r="Q1249" s="301">
        <f t="shared" ca="1" si="282"/>
        <v>289.05819377515439</v>
      </c>
      <c r="R1249" s="301">
        <f t="shared" ca="1" si="283"/>
        <v>286.04869394308008</v>
      </c>
      <c r="S1249" s="50"/>
      <c r="T1249" s="292"/>
      <c r="U1249" s="265"/>
      <c r="V1249" s="292">
        <f t="shared" ca="1" si="284"/>
        <v>287.55344385911724</v>
      </c>
      <c r="W1249" s="241">
        <f t="shared" ca="1" si="285"/>
        <v>1.016563140882738</v>
      </c>
      <c r="X1249" s="351">
        <f t="shared" ca="1" si="286"/>
        <v>1.0334006194013774</v>
      </c>
      <c r="Y1249" s="50" t="e">
        <f t="shared" ref="Y1249:Y1282" ca="1" si="291">IF($A1249&gt;$V$30,NA(),SQRT(SUM(OFFSET(X1249,0,0,$A$22,1))/$A$22))</f>
        <v>#N/A</v>
      </c>
      <c r="Z1249" s="265" t="e">
        <f t="shared" ca="1" si="287"/>
        <v>#N/A</v>
      </c>
      <c r="AA1249" s="265" t="e">
        <f t="shared" ca="1" si="288"/>
        <v>#N/A</v>
      </c>
      <c r="AB1249" s="292"/>
      <c r="AC1249" s="37"/>
      <c r="AD1249" s="50"/>
      <c r="AE1249" s="228"/>
      <c r="AF1249" s="50"/>
      <c r="AG1249" s="50"/>
      <c r="AH1249" s="228"/>
      <c r="AI1249" s="50"/>
      <c r="AJ1249" s="50"/>
      <c r="AK1249" s="50"/>
      <c r="AL1249" s="68"/>
      <c r="AM1249" s="246"/>
      <c r="AN1249" s="241"/>
      <c r="AO1249" s="68"/>
      <c r="AP1249" s="68"/>
      <c r="AQ1249" s="241"/>
      <c r="AR1249" s="241"/>
      <c r="AS1249" s="228"/>
      <c r="AT1249" s="194"/>
      <c r="AU1249" s="37"/>
      <c r="AV1249" s="68"/>
      <c r="AW1249" s="228"/>
      <c r="AX1249" s="241"/>
      <c r="AY1249" s="38"/>
      <c r="AZ1249" s="38"/>
      <c r="BA1249" s="55"/>
      <c r="BB1249" s="55"/>
      <c r="BC1249" s="3">
        <f t="shared" ca="1" si="289"/>
        <v>58621700</v>
      </c>
      <c r="BD1249" s="3" t="e">
        <f t="shared" ca="1" si="290"/>
        <v>#N/A</v>
      </c>
      <c r="BE1249" s="132"/>
      <c r="BF1249" s="132"/>
      <c r="BG1249" s="125"/>
      <c r="BI1249" s="68"/>
      <c r="BZ1249" s="237"/>
      <c r="CD1249" s="237"/>
      <c r="CG1249" s="68"/>
      <c r="CH1249" s="237"/>
      <c r="CL1249" s="237"/>
    </row>
    <row r="1250" spans="1:90" x14ac:dyDescent="0.4">
      <c r="A1250">
        <v>1218</v>
      </c>
      <c r="B1250" s="47">
        <f ca="1">IF(A1250&gt;$A$8,"",OFFSET(InputPriceData!B$15,$A1250+$A$11,0,1,1))</f>
        <v>43559</v>
      </c>
      <c r="C1250" s="3">
        <f ca="1">IF(A1250&gt;$A$8,"",OFFSET(InputPriceData!G$15,CalculationsAndCharts!$A1250+$A$11,IF($C$5,8,0),1,1))</f>
        <v>48997500</v>
      </c>
      <c r="D1250" s="4">
        <f ca="1">IF(A1250&gt;$A$8,"",OFFSET(InputPriceData!C$15,CalculationsAndCharts!$A1250+$A$11,IF($C$5,8,0),1,1))</f>
        <v>286.77999899999998</v>
      </c>
      <c r="E1250" s="4">
        <f ca="1">IF(A1250&gt;$A$8,"",OFFSET(InputPriceData!D$15,CalculationsAndCharts!$A1250+$A$11,IF($C$5,8,0),1,1))</f>
        <v>287.459991</v>
      </c>
      <c r="F1250" s="4">
        <f ca="1">IF(A1250&gt;$A$8,"",OFFSET(InputPriceData!E$15,CalculationsAndCharts!$A1250+$A$11,IF($C$5,8,0),1,1))</f>
        <v>286.01001000000002</v>
      </c>
      <c r="G1250" s="4">
        <f ca="1">IF(A1250&gt;$A$8,"",OFFSET(InputPriceData!F$15,CalculationsAndCharts!$A1250+$A$11,IF($C$5,8,0),1,1))</f>
        <v>287.17999300000002</v>
      </c>
      <c r="H1250" s="282">
        <f t="shared" ref="H1250:H1282" ca="1" si="292">IF($A1250&gt;$H$30,NA(),IF(G1251&gt;E1250,G1251,E1250))</f>
        <v>287.459991</v>
      </c>
      <c r="I1250" s="292">
        <f t="shared" ref="I1250:I1282" ca="1" si="293">IF($A1250&gt;$H$30,NA(),IF(G1251&lt;F1250,G1251,F1250))</f>
        <v>286.01001000000002</v>
      </c>
      <c r="J1250" s="50">
        <f t="shared" ref="J1250:J1282" ca="1" si="294">IF($A1250&gt;$H$30,NA(),H1250-I1250)</f>
        <v>1.4499809999999798</v>
      </c>
      <c r="K1250" s="282"/>
      <c r="L1250" s="282"/>
      <c r="M1250" s="292">
        <f t="shared" ref="M1250:M1282" ca="1" si="295">IF($A1250&gt;$H$30,NA(),IF($A1250&gt;$M$30,J1250,(1-$L$35)*J1250+(2*$L$35-$L$36)*J1251-($L$35+$L$37)*J1252+$L$36*M1251+$L$37*M1252))</f>
        <v>1.8325671342283982</v>
      </c>
      <c r="N1250" s="291"/>
      <c r="P1250" s="292">
        <f t="shared" ref="P1250:P1282" ca="1" si="296">IF($A1250&gt;$B$30,NA(),IF($A1250&gt;$P$30,G1250,(1-$O$35)*G1250+(2*$O$35-$O$36)*G1251-($O$35+$O$37)*G1252+$O$36*P1251+$O$37*P1252))</f>
        <v>286.32159671198622</v>
      </c>
      <c r="Q1250" s="301">
        <f t="shared" ref="Q1250:Q1282" ca="1" si="297">IF($A1250&gt;$M$30,NA(),$P1250+$M1250*$A$19)</f>
        <v>288.1541638462146</v>
      </c>
      <c r="R1250" s="301">
        <f t="shared" ref="R1250:R1282" ca="1" si="298">IF($A1250&gt;$M$30,NA(),$P1250-$M1250*$A$19)</f>
        <v>284.48902957775783</v>
      </c>
      <c r="S1250" s="50"/>
      <c r="T1250" s="292"/>
      <c r="U1250" s="265"/>
      <c r="V1250" s="292">
        <f t="shared" ref="V1250:V1282" ca="1" si="299">IF($A1250&gt;$B$30,NA(),IF($A1250&gt;$P$30,G1250,(1-$U$35)*G1250+(2*$U$35-$U$36)*G1251-($U$35+$U$37)*G1252+$U$36*V1251+$U$37*V1252))</f>
        <v>286.32159671198622</v>
      </c>
      <c r="W1250" s="241">
        <f t="shared" ref="W1250:W1282" ca="1" si="300">IF($A1250&gt;$V$30,NA(),(G1250-V1250))</f>
        <v>0.85839628801380741</v>
      </c>
      <c r="X1250" s="351">
        <f t="shared" ref="X1250:X1282" ca="1" si="301">IF($A1250&gt;$V$30,NA(),W1250^2)</f>
        <v>0.73684418727588341</v>
      </c>
      <c r="Y1250" s="50" t="e">
        <f t="shared" ca="1" si="291"/>
        <v>#N/A</v>
      </c>
      <c r="Z1250" s="265" t="e">
        <f t="shared" ref="Z1250:Z1282" ca="1" si="302">IF($A1250&gt;$V$30,NA(),$G1250+$A$23*Y1250)</f>
        <v>#N/A</v>
      </c>
      <c r="AA1250" s="265" t="e">
        <f t="shared" ref="AA1250:AA1281" ca="1" si="303">IF($A1250&gt;$V$30,NA(),$G1250-$A$23*Y1250)</f>
        <v>#N/A</v>
      </c>
      <c r="AB1250" s="292"/>
      <c r="AC1250" s="37"/>
      <c r="AD1250" s="50"/>
      <c r="AE1250" s="228"/>
      <c r="AF1250" s="50"/>
      <c r="AG1250" s="50"/>
      <c r="AH1250" s="228"/>
      <c r="AI1250" s="50"/>
      <c r="AJ1250" s="50"/>
      <c r="AK1250" s="50"/>
      <c r="AL1250" s="68"/>
      <c r="AM1250" s="246"/>
      <c r="AN1250" s="241"/>
      <c r="AO1250" s="68"/>
      <c r="AP1250" s="68"/>
      <c r="AQ1250" s="241"/>
      <c r="AR1250" s="241"/>
      <c r="AS1250" s="228"/>
      <c r="AT1250" s="194"/>
      <c r="AU1250" s="37"/>
      <c r="AV1250" s="68"/>
      <c r="AW1250" s="228"/>
      <c r="AX1250" s="241"/>
      <c r="AY1250" s="38"/>
      <c r="AZ1250" s="38"/>
      <c r="BA1250" s="55"/>
      <c r="BB1250" s="55"/>
      <c r="BC1250" s="3">
        <f t="shared" ca="1" si="289"/>
        <v>48997500</v>
      </c>
      <c r="BD1250" s="3" t="e">
        <f t="shared" ca="1" si="290"/>
        <v>#N/A</v>
      </c>
      <c r="BE1250" s="132"/>
      <c r="BF1250" s="132"/>
      <c r="BG1250" s="125"/>
      <c r="BI1250" s="68"/>
      <c r="BZ1250" s="237"/>
      <c r="CD1250" s="237"/>
      <c r="CG1250" s="68"/>
      <c r="CH1250" s="237"/>
      <c r="CL1250" s="237"/>
    </row>
    <row r="1251" spans="1:90" x14ac:dyDescent="0.4">
      <c r="A1251">
        <v>1219</v>
      </c>
      <c r="B1251" s="47">
        <f ca="1">IF(A1251&gt;$A$8,"",OFFSET(InputPriceData!B$15,$A1251+$A$11,0,1,1))</f>
        <v>43558</v>
      </c>
      <c r="C1251" s="3">
        <f ca="1">IF(A1251&gt;$A$8,"",OFFSET(InputPriceData!G$15,CalculationsAndCharts!$A1251+$A$11,IF($C$5,8,0),1,1))</f>
        <v>68243200</v>
      </c>
      <c r="D1251" s="4">
        <f ca="1">IF(A1251&gt;$A$8,"",OFFSET(InputPriceData!C$15,CalculationsAndCharts!$A1251+$A$11,IF($C$5,8,0),1,1))</f>
        <v>287.32000699999998</v>
      </c>
      <c r="E1251" s="4">
        <f ca="1">IF(A1251&gt;$A$8,"",OFFSET(InputPriceData!D$15,CalculationsAndCharts!$A1251+$A$11,IF($C$5,8,0),1,1))</f>
        <v>287.76001000000002</v>
      </c>
      <c r="F1251" s="4">
        <f ca="1">IF(A1251&gt;$A$8,"",OFFSET(InputPriceData!E$15,CalculationsAndCharts!$A1251+$A$11,IF($C$5,8,0),1,1))</f>
        <v>285.75</v>
      </c>
      <c r="G1251" s="4">
        <f ca="1">IF(A1251&gt;$A$8,"",OFFSET(InputPriceData!F$15,CalculationsAndCharts!$A1251+$A$11,IF($C$5,8,0),1,1))</f>
        <v>286.42001299999998</v>
      </c>
      <c r="H1251" s="282">
        <f t="shared" ca="1" si="292"/>
        <v>287.76001000000002</v>
      </c>
      <c r="I1251" s="292">
        <f t="shared" ca="1" si="293"/>
        <v>285.75</v>
      </c>
      <c r="J1251" s="50">
        <f t="shared" ca="1" si="294"/>
        <v>2.0100100000000225</v>
      </c>
      <c r="K1251" s="282"/>
      <c r="L1251" s="282"/>
      <c r="M1251" s="292">
        <f t="shared" ca="1" si="295"/>
        <v>2.1572416149925537</v>
      </c>
      <c r="N1251" s="291"/>
      <c r="P1251" s="292">
        <f t="shared" ca="1" si="296"/>
        <v>285.12719297320047</v>
      </c>
      <c r="Q1251" s="301">
        <f t="shared" ca="1" si="297"/>
        <v>287.28443458819299</v>
      </c>
      <c r="R1251" s="301">
        <f t="shared" ca="1" si="298"/>
        <v>282.96995135820794</v>
      </c>
      <c r="S1251" s="50"/>
      <c r="T1251" s="292"/>
      <c r="U1251" s="265"/>
      <c r="V1251" s="292">
        <f t="shared" ca="1" si="299"/>
        <v>285.12719297320047</v>
      </c>
      <c r="W1251" s="241">
        <f t="shared" ca="1" si="300"/>
        <v>1.292820026799518</v>
      </c>
      <c r="X1251" s="351">
        <f t="shared" ca="1" si="301"/>
        <v>1.6713836216939064</v>
      </c>
      <c r="Y1251" s="50" t="e">
        <f t="shared" ca="1" si="291"/>
        <v>#N/A</v>
      </c>
      <c r="Z1251" s="265" t="e">
        <f t="shared" ca="1" si="302"/>
        <v>#N/A</v>
      </c>
      <c r="AA1251" s="265" t="e">
        <f t="shared" ca="1" si="303"/>
        <v>#N/A</v>
      </c>
      <c r="AB1251" s="292"/>
      <c r="AC1251" s="37"/>
      <c r="AD1251" s="50"/>
      <c r="AE1251" s="228"/>
      <c r="AF1251" s="50"/>
      <c r="AG1251" s="50"/>
      <c r="AH1251" s="228"/>
      <c r="AI1251" s="50"/>
      <c r="AJ1251" s="50"/>
      <c r="AK1251" s="50"/>
      <c r="AL1251" s="68"/>
      <c r="AM1251" s="246"/>
      <c r="AN1251" s="241"/>
      <c r="AO1251" s="68"/>
      <c r="AP1251" s="68"/>
      <c r="AQ1251" s="241"/>
      <c r="AR1251" s="241"/>
      <c r="AS1251" s="228"/>
      <c r="AT1251" s="194"/>
      <c r="AU1251" s="37"/>
      <c r="AV1251" s="68"/>
      <c r="AW1251" s="228"/>
      <c r="AX1251" s="241"/>
      <c r="AY1251" s="38"/>
      <c r="AZ1251" s="38"/>
      <c r="BA1251" s="55"/>
      <c r="BB1251" s="55"/>
      <c r="BC1251" s="3">
        <f t="shared" ca="1" si="289"/>
        <v>68243200</v>
      </c>
      <c r="BD1251" s="3" t="e">
        <f t="shared" ca="1" si="290"/>
        <v>#N/A</v>
      </c>
      <c r="BE1251" s="132"/>
      <c r="BF1251" s="132"/>
      <c r="BG1251" s="125"/>
      <c r="BI1251" s="68"/>
      <c r="BZ1251" s="237"/>
      <c r="CD1251" s="237"/>
      <c r="CG1251" s="68"/>
      <c r="CH1251" s="237"/>
      <c r="CL1251" s="237"/>
    </row>
    <row r="1252" spans="1:90" x14ac:dyDescent="0.4">
      <c r="A1252">
        <v>1220</v>
      </c>
      <c r="B1252" s="47">
        <f ca="1">IF(A1252&gt;$A$8,"",OFFSET(InputPriceData!B$15,$A1252+$A$11,0,1,1))</f>
        <v>43557</v>
      </c>
      <c r="C1252" s="3">
        <f ca="1">IF(A1252&gt;$A$8,"",OFFSET(InputPriceData!G$15,CalculationsAndCharts!$A1252+$A$11,IF($C$5,8,0),1,1))</f>
        <v>40070400</v>
      </c>
      <c r="D1252" s="4">
        <f ca="1">IF(A1252&gt;$A$8,"",OFFSET(InputPriceData!C$15,CalculationsAndCharts!$A1252+$A$11,IF($C$5,8,0),1,1))</f>
        <v>286.040009</v>
      </c>
      <c r="E1252" s="4">
        <f ca="1">IF(A1252&gt;$A$8,"",OFFSET(InputPriceData!D$15,CalculationsAndCharts!$A1252+$A$11,IF($C$5,8,0),1,1))</f>
        <v>286.23001099999999</v>
      </c>
      <c r="F1252" s="4">
        <f ca="1">IF(A1252&gt;$A$8,"",OFFSET(InputPriceData!E$15,CalculationsAndCharts!$A1252+$A$11,IF($C$5,8,0),1,1))</f>
        <v>285.08999599999999</v>
      </c>
      <c r="G1252" s="4">
        <f ca="1">IF(A1252&gt;$A$8,"",OFFSET(InputPriceData!F$15,CalculationsAndCharts!$A1252+$A$11,IF($C$5,8,0),1,1))</f>
        <v>285.97000100000002</v>
      </c>
      <c r="H1252" s="282">
        <f t="shared" ca="1" si="292"/>
        <v>286.23001099999999</v>
      </c>
      <c r="I1252" s="292">
        <f t="shared" ca="1" si="293"/>
        <v>285.08999599999999</v>
      </c>
      <c r="J1252" s="50">
        <f t="shared" ca="1" si="294"/>
        <v>1.1400150000000053</v>
      </c>
      <c r="K1252" s="282"/>
      <c r="L1252" s="282"/>
      <c r="M1252" s="292">
        <f t="shared" ca="1" si="295"/>
        <v>2.6879896368649736</v>
      </c>
      <c r="N1252" s="291"/>
      <c r="P1252" s="292">
        <f t="shared" ca="1" si="296"/>
        <v>283.77197925151404</v>
      </c>
      <c r="Q1252" s="301">
        <f t="shared" ca="1" si="297"/>
        <v>286.45996888837902</v>
      </c>
      <c r="R1252" s="301">
        <f t="shared" ca="1" si="298"/>
        <v>281.08398961464906</v>
      </c>
      <c r="S1252" s="50"/>
      <c r="T1252" s="292"/>
      <c r="U1252" s="265"/>
      <c r="V1252" s="292">
        <f t="shared" ca="1" si="299"/>
        <v>283.77197925151404</v>
      </c>
      <c r="W1252" s="241">
        <f t="shared" ca="1" si="300"/>
        <v>2.198021748485985</v>
      </c>
      <c r="X1252" s="351">
        <f t="shared" ca="1" si="301"/>
        <v>4.831299606817387</v>
      </c>
      <c r="Y1252" s="50" t="e">
        <f t="shared" ca="1" si="291"/>
        <v>#N/A</v>
      </c>
      <c r="Z1252" s="265" t="e">
        <f t="shared" ca="1" si="302"/>
        <v>#N/A</v>
      </c>
      <c r="AA1252" s="265" t="e">
        <f t="shared" ca="1" si="303"/>
        <v>#N/A</v>
      </c>
      <c r="AB1252" s="292"/>
      <c r="AC1252" s="37"/>
      <c r="AD1252" s="50"/>
      <c r="AE1252" s="228"/>
      <c r="AF1252" s="50"/>
      <c r="AG1252" s="50"/>
      <c r="AH1252" s="228"/>
      <c r="AI1252" s="50"/>
      <c r="AJ1252" s="50"/>
      <c r="AK1252" s="50"/>
      <c r="AL1252" s="68"/>
      <c r="AM1252" s="246"/>
      <c r="AN1252" s="241"/>
      <c r="AO1252" s="68"/>
      <c r="AP1252" s="68"/>
      <c r="AQ1252" s="241"/>
      <c r="AR1252" s="241"/>
      <c r="AS1252" s="228"/>
      <c r="AT1252" s="194"/>
      <c r="AU1252" s="37"/>
      <c r="AV1252" s="68"/>
      <c r="AW1252" s="228"/>
      <c r="AX1252" s="241"/>
      <c r="AY1252" s="38"/>
      <c r="AZ1252" s="38"/>
      <c r="BA1252" s="55"/>
      <c r="BB1252" s="55"/>
      <c r="BC1252" s="3">
        <f t="shared" ca="1" si="289"/>
        <v>40070400</v>
      </c>
      <c r="BD1252" s="3" t="e">
        <f t="shared" ca="1" si="290"/>
        <v>#N/A</v>
      </c>
      <c r="BE1252" s="132"/>
      <c r="BF1252" s="132"/>
      <c r="BG1252" s="125"/>
      <c r="BI1252" s="68"/>
      <c r="BZ1252" s="237"/>
      <c r="CD1252" s="237"/>
      <c r="CG1252" s="68"/>
      <c r="CH1252" s="237"/>
      <c r="CL1252" s="237"/>
    </row>
    <row r="1253" spans="1:90" x14ac:dyDescent="0.4">
      <c r="A1253">
        <v>1221</v>
      </c>
      <c r="B1253" s="47">
        <f ca="1">IF(A1253&gt;$A$8,"",OFFSET(InputPriceData!B$15,$A1253+$A$11,0,1,1))</f>
        <v>43556</v>
      </c>
      <c r="C1253" s="3">
        <f ca="1">IF(A1253&gt;$A$8,"",OFFSET(InputPriceData!G$15,CalculationsAndCharts!$A1253+$A$11,IF($C$5,8,0),1,1))</f>
        <v>77617900</v>
      </c>
      <c r="D1253" s="4">
        <f ca="1">IF(A1253&gt;$A$8,"",OFFSET(InputPriceData!C$15,CalculationsAndCharts!$A1253+$A$11,IF($C$5,8,0),1,1))</f>
        <v>284.70001200000002</v>
      </c>
      <c r="E1253" s="4">
        <f ca="1">IF(A1253&gt;$A$8,"",OFFSET(InputPriceData!D$15,CalculationsAndCharts!$A1253+$A$11,IF($C$5,8,0),1,1))</f>
        <v>286.16000400000001</v>
      </c>
      <c r="F1253" s="4">
        <f ca="1">IF(A1253&gt;$A$8,"",OFFSET(InputPriceData!E$15,CalculationsAndCharts!$A1253+$A$11,IF($C$5,8,0),1,1))</f>
        <v>284.39999399999999</v>
      </c>
      <c r="G1253" s="4">
        <f ca="1">IF(A1253&gt;$A$8,"",OFFSET(InputPriceData!F$15,CalculationsAndCharts!$A1253+$A$11,IF($C$5,8,0),1,1))</f>
        <v>285.82998700000002</v>
      </c>
      <c r="H1253" s="282">
        <f t="shared" ca="1" si="292"/>
        <v>286.16000400000001</v>
      </c>
      <c r="I1253" s="292">
        <f t="shared" ca="1" si="293"/>
        <v>282.48001099999999</v>
      </c>
      <c r="J1253" s="50">
        <f t="shared" ca="1" si="294"/>
        <v>3.6799930000000245</v>
      </c>
      <c r="K1253" s="282"/>
      <c r="L1253" s="282"/>
      <c r="M1253" s="292">
        <f t="shared" ca="1" si="295"/>
        <v>2.9628943568256041</v>
      </c>
      <c r="N1253" s="291"/>
      <c r="P1253" s="292">
        <f t="shared" ca="1" si="296"/>
        <v>282.10418026921684</v>
      </c>
      <c r="Q1253" s="301">
        <f t="shared" ca="1" si="297"/>
        <v>285.06707462604243</v>
      </c>
      <c r="R1253" s="301">
        <f t="shared" ca="1" si="298"/>
        <v>279.14128591239125</v>
      </c>
      <c r="S1253" s="50"/>
      <c r="T1253" s="292"/>
      <c r="U1253" s="265"/>
      <c r="V1253" s="292">
        <f t="shared" ca="1" si="299"/>
        <v>282.10418026921684</v>
      </c>
      <c r="W1253" s="241">
        <f t="shared" ca="1" si="300"/>
        <v>3.7258067307831766</v>
      </c>
      <c r="X1253" s="351">
        <f t="shared" ca="1" si="301"/>
        <v>13.881635795149222</v>
      </c>
      <c r="Y1253" s="50" t="e">
        <f t="shared" ca="1" si="291"/>
        <v>#N/A</v>
      </c>
      <c r="Z1253" s="265" t="e">
        <f t="shared" ca="1" si="302"/>
        <v>#N/A</v>
      </c>
      <c r="AA1253" s="265" t="e">
        <f t="shared" ca="1" si="303"/>
        <v>#N/A</v>
      </c>
      <c r="AB1253" s="292"/>
      <c r="AC1253" s="37"/>
      <c r="AD1253" s="50"/>
      <c r="AE1253" s="228"/>
      <c r="AF1253" s="50"/>
      <c r="AG1253" s="50"/>
      <c r="AH1253" s="228"/>
      <c r="AI1253" s="50"/>
      <c r="AJ1253" s="50"/>
      <c r="AK1253" s="50"/>
      <c r="AL1253" s="68"/>
      <c r="AM1253" s="246"/>
      <c r="AN1253" s="241"/>
      <c r="AO1253" s="68"/>
      <c r="AP1253" s="68"/>
      <c r="AQ1253" s="241"/>
      <c r="AR1253" s="241"/>
      <c r="AS1253" s="228"/>
      <c r="AT1253" s="194"/>
      <c r="AU1253" s="37"/>
      <c r="AV1253" s="68"/>
      <c r="AW1253" s="228"/>
      <c r="AX1253" s="241"/>
      <c r="AY1253" s="38"/>
      <c r="AZ1253" s="38"/>
      <c r="BA1253" s="55"/>
      <c r="BB1253" s="55"/>
      <c r="BC1253" s="3">
        <f t="shared" ca="1" si="289"/>
        <v>77617900</v>
      </c>
      <c r="BD1253" s="3" t="e">
        <f t="shared" ca="1" si="290"/>
        <v>#N/A</v>
      </c>
      <c r="BE1253" s="132"/>
      <c r="BF1253" s="132"/>
      <c r="BG1253" s="125"/>
      <c r="BI1253" s="68"/>
      <c r="BZ1253" s="237"/>
      <c r="CD1253" s="237"/>
      <c r="CG1253" s="68"/>
      <c r="CH1253" s="237"/>
      <c r="CL1253" s="237"/>
    </row>
    <row r="1254" spans="1:90" x14ac:dyDescent="0.4">
      <c r="A1254">
        <v>1222</v>
      </c>
      <c r="B1254" s="47">
        <f ca="1">IF(A1254&gt;$A$8,"",OFFSET(InputPriceData!B$15,$A1254+$A$11,0,1,1))</f>
        <v>43553</v>
      </c>
      <c r="C1254" s="3">
        <f ca="1">IF(A1254&gt;$A$8,"",OFFSET(InputPriceData!G$15,CalculationsAndCharts!$A1254+$A$11,IF($C$5,8,0),1,1))</f>
        <v>82186800</v>
      </c>
      <c r="D1254" s="4">
        <f ca="1">IF(A1254&gt;$A$8,"",OFFSET(InputPriceData!C$15,CalculationsAndCharts!$A1254+$A$11,IF($C$5,8,0),1,1))</f>
        <v>282.39001500000001</v>
      </c>
      <c r="E1254" s="4">
        <f ca="1">IF(A1254&gt;$A$8,"",OFFSET(InputPriceData!D$15,CalculationsAndCharts!$A1254+$A$11,IF($C$5,8,0),1,1))</f>
        <v>282.83999599999999</v>
      </c>
      <c r="F1254" s="4">
        <f ca="1">IF(A1254&gt;$A$8,"",OFFSET(InputPriceData!E$15,CalculationsAndCharts!$A1254+$A$11,IF($C$5,8,0),1,1))</f>
        <v>281.14001500000001</v>
      </c>
      <c r="G1254" s="4">
        <f ca="1">IF(A1254&gt;$A$8,"",OFFSET(InputPriceData!F$15,CalculationsAndCharts!$A1254+$A$11,IF($C$5,8,0),1,1))</f>
        <v>282.48001099999999</v>
      </c>
      <c r="H1254" s="282">
        <f t="shared" ca="1" si="292"/>
        <v>282.83999599999999</v>
      </c>
      <c r="I1254" s="292">
        <f t="shared" ca="1" si="293"/>
        <v>280.709991</v>
      </c>
      <c r="J1254" s="50">
        <f t="shared" ca="1" si="294"/>
        <v>2.1300049999999828</v>
      </c>
      <c r="K1254" s="282"/>
      <c r="L1254" s="282"/>
      <c r="M1254" s="292">
        <f t="shared" ca="1" si="295"/>
        <v>3.0770818501075334</v>
      </c>
      <c r="N1254" s="291"/>
      <c r="P1254" s="292">
        <f t="shared" ca="1" si="296"/>
        <v>280.83972567247565</v>
      </c>
      <c r="Q1254" s="301">
        <f t="shared" ca="1" si="297"/>
        <v>283.91680752258321</v>
      </c>
      <c r="R1254" s="301">
        <f t="shared" ca="1" si="298"/>
        <v>277.76264382236809</v>
      </c>
      <c r="S1254" s="50"/>
      <c r="T1254" s="292"/>
      <c r="U1254" s="265"/>
      <c r="V1254" s="292">
        <f t="shared" ca="1" si="299"/>
        <v>280.83972567247565</v>
      </c>
      <c r="W1254" s="241">
        <f t="shared" ca="1" si="300"/>
        <v>1.6402853275243388</v>
      </c>
      <c r="X1254" s="351">
        <f t="shared" ca="1" si="301"/>
        <v>2.6905359556916273</v>
      </c>
      <c r="Y1254" s="50" t="e">
        <f t="shared" ca="1" si="291"/>
        <v>#N/A</v>
      </c>
      <c r="Z1254" s="265" t="e">
        <f t="shared" ca="1" si="302"/>
        <v>#N/A</v>
      </c>
      <c r="AA1254" s="265" t="e">
        <f t="shared" ca="1" si="303"/>
        <v>#N/A</v>
      </c>
      <c r="AB1254" s="292"/>
      <c r="AC1254" s="37"/>
      <c r="AD1254" s="50"/>
      <c r="AE1254" s="228"/>
      <c r="AF1254" s="50"/>
      <c r="AG1254" s="50"/>
      <c r="AH1254" s="228"/>
      <c r="AI1254" s="50"/>
      <c r="AJ1254" s="50"/>
      <c r="AK1254" s="50"/>
      <c r="AL1254" s="68"/>
      <c r="AM1254" s="246"/>
      <c r="AN1254" s="241"/>
      <c r="AO1254" s="68"/>
      <c r="AP1254" s="68"/>
      <c r="AQ1254" s="241"/>
      <c r="AR1254" s="241"/>
      <c r="AS1254" s="228"/>
      <c r="AT1254" s="194"/>
      <c r="AU1254" s="37"/>
      <c r="AV1254" s="68"/>
      <c r="AW1254" s="228"/>
      <c r="AX1254" s="241"/>
      <c r="AY1254" s="38"/>
      <c r="AZ1254" s="38"/>
      <c r="BA1254" s="55"/>
      <c r="BB1254" s="55"/>
      <c r="BC1254" s="3">
        <f t="shared" ca="1" si="289"/>
        <v>82186800</v>
      </c>
      <c r="BD1254" s="3" t="e">
        <f t="shared" ca="1" si="290"/>
        <v>#N/A</v>
      </c>
      <c r="BE1254" s="132"/>
      <c r="BF1254" s="132"/>
      <c r="BG1254" s="125"/>
      <c r="BI1254" s="68"/>
      <c r="BZ1254" s="237"/>
      <c r="CD1254" s="237"/>
      <c r="CG1254" s="68"/>
      <c r="CH1254" s="237"/>
      <c r="CL1254" s="237"/>
    </row>
    <row r="1255" spans="1:90" x14ac:dyDescent="0.4">
      <c r="A1255">
        <v>1223</v>
      </c>
      <c r="B1255" s="47">
        <f ca="1">IF(A1255&gt;$A$8,"",OFFSET(InputPriceData!B$15,$A1255+$A$11,0,1,1))</f>
        <v>43552</v>
      </c>
      <c r="C1255" s="3">
        <f ca="1">IF(A1255&gt;$A$8,"",OFFSET(InputPriceData!G$15,CalculationsAndCharts!$A1255+$A$11,IF($C$5,8,0),1,1))</f>
        <v>56238500</v>
      </c>
      <c r="D1255" s="4">
        <f ca="1">IF(A1255&gt;$A$8,"",OFFSET(InputPriceData!C$15,CalculationsAndCharts!$A1255+$A$11,IF($C$5,8,0),1,1))</f>
        <v>280.35000600000001</v>
      </c>
      <c r="E1255" s="4">
        <f ca="1">IF(A1255&gt;$A$8,"",OFFSET(InputPriceData!D$15,CalculationsAndCharts!$A1255+$A$11,IF($C$5,8,0),1,1))</f>
        <v>281.209991</v>
      </c>
      <c r="F1255" s="4">
        <f ca="1">IF(A1255&gt;$A$8,"",OFFSET(InputPriceData!E$15,CalculationsAndCharts!$A1255+$A$11,IF($C$5,8,0),1,1))</f>
        <v>279.07000699999998</v>
      </c>
      <c r="G1255" s="4">
        <f ca="1">IF(A1255&gt;$A$8,"",OFFSET(InputPriceData!F$15,CalculationsAndCharts!$A1255+$A$11,IF($C$5,8,0),1,1))</f>
        <v>280.709991</v>
      </c>
      <c r="H1255" s="282">
        <f t="shared" ca="1" si="292"/>
        <v>281.209991</v>
      </c>
      <c r="I1255" s="292">
        <f t="shared" ca="1" si="293"/>
        <v>279.07000699999998</v>
      </c>
      <c r="J1255" s="50">
        <f t="shared" ca="1" si="294"/>
        <v>2.1399840000000268</v>
      </c>
      <c r="K1255" s="282"/>
      <c r="L1255" s="282"/>
      <c r="M1255" s="292">
        <f t="shared" ca="1" si="295"/>
        <v>3.6171393001639305</v>
      </c>
      <c r="N1255" s="291"/>
      <c r="P1255" s="292">
        <f t="shared" ca="1" si="296"/>
        <v>280.5505941796805</v>
      </c>
      <c r="Q1255" s="301">
        <f t="shared" ca="1" si="297"/>
        <v>284.16773347984446</v>
      </c>
      <c r="R1255" s="301">
        <f t="shared" ca="1" si="298"/>
        <v>276.93345487951655</v>
      </c>
      <c r="S1255" s="50"/>
      <c r="T1255" s="292"/>
      <c r="U1255" s="265"/>
      <c r="V1255" s="292">
        <f t="shared" ca="1" si="299"/>
        <v>280.5505941796805</v>
      </c>
      <c r="W1255" s="241">
        <f t="shared" ca="1" si="300"/>
        <v>0.15939682031950042</v>
      </c>
      <c r="X1255" s="351">
        <f t="shared" ca="1" si="301"/>
        <v>2.5407346327967102E-2</v>
      </c>
      <c r="Y1255" s="50" t="e">
        <f t="shared" ca="1" si="291"/>
        <v>#N/A</v>
      </c>
      <c r="Z1255" s="265" t="e">
        <f t="shared" ca="1" si="302"/>
        <v>#N/A</v>
      </c>
      <c r="AA1255" s="265" t="e">
        <f t="shared" ca="1" si="303"/>
        <v>#N/A</v>
      </c>
      <c r="AB1255" s="292"/>
      <c r="AC1255" s="37"/>
      <c r="AD1255" s="50"/>
      <c r="AE1255" s="228"/>
      <c r="AF1255" s="50"/>
      <c r="AG1255" s="50"/>
      <c r="AH1255" s="228"/>
      <c r="AI1255" s="50"/>
      <c r="AJ1255" s="50"/>
      <c r="AK1255" s="50"/>
      <c r="AL1255" s="68"/>
      <c r="AM1255" s="246"/>
      <c r="AN1255" s="241"/>
      <c r="AO1255" s="68"/>
      <c r="AP1255" s="68"/>
      <c r="AQ1255" s="241"/>
      <c r="AR1255" s="241"/>
      <c r="AS1255" s="228"/>
      <c r="AT1255" s="194"/>
      <c r="AU1255" s="37"/>
      <c r="AV1255" s="68"/>
      <c r="AW1255" s="228"/>
      <c r="AX1255" s="241"/>
      <c r="AY1255" s="38"/>
      <c r="AZ1255" s="38"/>
      <c r="BA1255" s="55"/>
      <c r="BB1255" s="55"/>
      <c r="BC1255" s="3">
        <f t="shared" ca="1" si="289"/>
        <v>56238500</v>
      </c>
      <c r="BD1255" s="3" t="e">
        <f t="shared" ca="1" si="290"/>
        <v>#N/A</v>
      </c>
      <c r="BE1255" s="132"/>
      <c r="BF1255" s="132"/>
      <c r="BG1255" s="125"/>
      <c r="BI1255" s="68"/>
      <c r="BZ1255" s="237"/>
      <c r="CD1255" s="237"/>
      <c r="CG1255" s="68"/>
      <c r="CH1255" s="237"/>
      <c r="CL1255" s="237"/>
    </row>
    <row r="1256" spans="1:90" x14ac:dyDescent="0.4">
      <c r="A1256">
        <v>1224</v>
      </c>
      <c r="B1256" s="47">
        <f ca="1">IF(A1256&gt;$A$8,"",OFFSET(InputPriceData!B$15,$A1256+$A$11,0,1,1))</f>
        <v>43551</v>
      </c>
      <c r="C1256" s="3">
        <f ca="1">IF(A1256&gt;$A$8,"",OFFSET(InputPriceData!G$15,CalculationsAndCharts!$A1256+$A$11,IF($C$5,8,0),1,1))</f>
        <v>72224700</v>
      </c>
      <c r="D1256" s="4">
        <f ca="1">IF(A1256&gt;$A$8,"",OFFSET(InputPriceData!C$15,CalculationsAndCharts!$A1256+$A$11,IF($C$5,8,0),1,1))</f>
        <v>281.10998499999999</v>
      </c>
      <c r="E1256" s="4">
        <f ca="1">IF(A1256&gt;$A$8,"",OFFSET(InputPriceData!D$15,CalculationsAndCharts!$A1256+$A$11,IF($C$5,8,0),1,1))</f>
        <v>281.76001000000002</v>
      </c>
      <c r="F1256" s="4">
        <f ca="1">IF(A1256&gt;$A$8,"",OFFSET(InputPriceData!E$15,CalculationsAndCharts!$A1256+$A$11,IF($C$5,8,0),1,1))</f>
        <v>277.92999300000002</v>
      </c>
      <c r="G1256" s="4">
        <f ca="1">IF(A1256&gt;$A$8,"",OFFSET(InputPriceData!F$15,CalculationsAndCharts!$A1256+$A$11,IF($C$5,8,0),1,1))</f>
        <v>279.64999399999999</v>
      </c>
      <c r="H1256" s="282">
        <f t="shared" ca="1" si="292"/>
        <v>281.76001000000002</v>
      </c>
      <c r="I1256" s="292">
        <f t="shared" ca="1" si="293"/>
        <v>277.92999300000002</v>
      </c>
      <c r="J1256" s="50">
        <f t="shared" ca="1" si="294"/>
        <v>3.830016999999998</v>
      </c>
      <c r="K1256" s="282"/>
      <c r="L1256" s="282"/>
      <c r="M1256" s="292">
        <f t="shared" ca="1" si="295"/>
        <v>3.8536039507438105</v>
      </c>
      <c r="N1256" s="291"/>
      <c r="P1256" s="292">
        <f t="shared" ca="1" si="296"/>
        <v>280.93264577367529</v>
      </c>
      <c r="Q1256" s="301">
        <f t="shared" ca="1" si="297"/>
        <v>284.78624972441912</v>
      </c>
      <c r="R1256" s="301">
        <f t="shared" ca="1" si="298"/>
        <v>277.07904182293146</v>
      </c>
      <c r="S1256" s="50"/>
      <c r="T1256" s="292"/>
      <c r="U1256" s="265"/>
      <c r="V1256" s="292">
        <f t="shared" ca="1" si="299"/>
        <v>280.93264577367529</v>
      </c>
      <c r="W1256" s="241">
        <f t="shared" ca="1" si="300"/>
        <v>-1.2826517736752976</v>
      </c>
      <c r="X1256" s="351">
        <f t="shared" ca="1" si="301"/>
        <v>1.6451955725123868</v>
      </c>
      <c r="Y1256" s="50" t="e">
        <f t="shared" ca="1" si="291"/>
        <v>#N/A</v>
      </c>
      <c r="Z1256" s="265" t="e">
        <f t="shared" ca="1" si="302"/>
        <v>#N/A</v>
      </c>
      <c r="AA1256" s="265" t="e">
        <f t="shared" ca="1" si="303"/>
        <v>#N/A</v>
      </c>
      <c r="AB1256" s="292"/>
      <c r="AC1256" s="37"/>
      <c r="AD1256" s="50"/>
      <c r="AE1256" s="228"/>
      <c r="AF1256" s="50"/>
      <c r="AG1256" s="50"/>
      <c r="AH1256" s="228"/>
      <c r="AI1256" s="50"/>
      <c r="AJ1256" s="50"/>
      <c r="AK1256" s="50"/>
      <c r="AL1256" s="68"/>
      <c r="AM1256" s="246"/>
      <c r="AN1256" s="241"/>
      <c r="AO1256" s="68"/>
      <c r="AP1256" s="68"/>
      <c r="AQ1256" s="241"/>
      <c r="AR1256" s="241"/>
      <c r="AS1256" s="228"/>
      <c r="AT1256" s="194"/>
      <c r="AU1256" s="37"/>
      <c r="AV1256" s="68"/>
      <c r="AW1256" s="228"/>
      <c r="AX1256" s="241"/>
      <c r="AY1256" s="38"/>
      <c r="AZ1256" s="38"/>
      <c r="BA1256" s="55"/>
      <c r="BB1256" s="55"/>
      <c r="BC1256" s="3" t="e">
        <f t="shared" ca="1" si="289"/>
        <v>#N/A</v>
      </c>
      <c r="BD1256" s="3">
        <f t="shared" ca="1" si="290"/>
        <v>72224700</v>
      </c>
      <c r="BE1256" s="132"/>
      <c r="BF1256" s="132"/>
      <c r="BG1256" s="125"/>
      <c r="BI1256" s="68"/>
      <c r="BZ1256" s="237"/>
      <c r="CD1256" s="237"/>
      <c r="CG1256" s="68"/>
      <c r="CH1256" s="237"/>
      <c r="CL1256" s="237"/>
    </row>
    <row r="1257" spans="1:90" x14ac:dyDescent="0.4">
      <c r="A1257">
        <v>1225</v>
      </c>
      <c r="B1257" s="47">
        <f ca="1">IF(A1257&gt;$A$8,"",OFFSET(InputPriceData!B$15,$A1257+$A$11,0,1,1))</f>
        <v>43550</v>
      </c>
      <c r="C1257" s="3">
        <f ca="1">IF(A1257&gt;$A$8,"",OFFSET(InputPriceData!G$15,CalculationsAndCharts!$A1257+$A$11,IF($C$5,8,0),1,1))</f>
        <v>68125900</v>
      </c>
      <c r="D1257" s="4">
        <f ca="1">IF(A1257&gt;$A$8,"",OFFSET(InputPriceData!C$15,CalculationsAndCharts!$A1257+$A$11,IF($C$5,8,0),1,1))</f>
        <v>280.98998999999998</v>
      </c>
      <c r="E1257" s="4">
        <f ca="1">IF(A1257&gt;$A$8,"",OFFSET(InputPriceData!D$15,CalculationsAndCharts!$A1257+$A$11,IF($C$5,8,0),1,1))</f>
        <v>282.17999300000002</v>
      </c>
      <c r="F1257" s="4">
        <f ca="1">IF(A1257&gt;$A$8,"",OFFSET(InputPriceData!E$15,CalculationsAndCharts!$A1257+$A$11,IF($C$5,8,0),1,1))</f>
        <v>279.55999800000001</v>
      </c>
      <c r="G1257" s="4">
        <f ca="1">IF(A1257&gt;$A$8,"",OFFSET(InputPriceData!F$15,CalculationsAndCharts!$A1257+$A$11,IF($C$5,8,0),1,1))</f>
        <v>281.11999500000002</v>
      </c>
      <c r="H1257" s="282">
        <f t="shared" ca="1" si="292"/>
        <v>282.17999300000002</v>
      </c>
      <c r="I1257" s="292">
        <f t="shared" ca="1" si="293"/>
        <v>279.040009</v>
      </c>
      <c r="J1257" s="50">
        <f t="shared" ca="1" si="294"/>
        <v>3.1399840000000268</v>
      </c>
      <c r="K1257" s="282"/>
      <c r="L1257" s="282"/>
      <c r="M1257" s="292">
        <f t="shared" ca="1" si="295"/>
        <v>3.8664641651372911</v>
      </c>
      <c r="N1257" s="291"/>
      <c r="P1257" s="292">
        <f t="shared" ca="1" si="296"/>
        <v>281.33361396734927</v>
      </c>
      <c r="Q1257" s="301">
        <f t="shared" ca="1" si="297"/>
        <v>285.20007813248657</v>
      </c>
      <c r="R1257" s="301">
        <f t="shared" ca="1" si="298"/>
        <v>277.46714980221196</v>
      </c>
      <c r="S1257" s="50"/>
      <c r="T1257" s="292"/>
      <c r="U1257" s="265"/>
      <c r="V1257" s="292">
        <f t="shared" ca="1" si="299"/>
        <v>281.33361396734927</v>
      </c>
      <c r="W1257" s="241">
        <f t="shared" ca="1" si="300"/>
        <v>-0.21361896734924812</v>
      </c>
      <c r="X1257" s="351">
        <f t="shared" ca="1" si="301"/>
        <v>4.5633063211359133E-2</v>
      </c>
      <c r="Y1257" s="50" t="e">
        <f t="shared" ca="1" si="291"/>
        <v>#N/A</v>
      </c>
      <c r="Z1257" s="265" t="e">
        <f t="shared" ca="1" si="302"/>
        <v>#N/A</v>
      </c>
      <c r="AA1257" s="265" t="e">
        <f t="shared" ca="1" si="303"/>
        <v>#N/A</v>
      </c>
      <c r="AB1257" s="292"/>
      <c r="AC1257" s="37"/>
      <c r="AD1257" s="50"/>
      <c r="AE1257" s="228"/>
      <c r="AF1257" s="50"/>
      <c r="AG1257" s="50"/>
      <c r="AH1257" s="228"/>
      <c r="AI1257" s="50"/>
      <c r="AJ1257" s="50"/>
      <c r="AK1257" s="50"/>
      <c r="AL1257" s="68"/>
      <c r="AM1257" s="246"/>
      <c r="AN1257" s="241"/>
      <c r="AO1257" s="68"/>
      <c r="AP1257" s="68"/>
      <c r="AQ1257" s="241"/>
      <c r="AR1257" s="241"/>
      <c r="AS1257" s="228"/>
      <c r="AT1257" s="194"/>
      <c r="AU1257" s="37"/>
      <c r="AV1257" s="68"/>
      <c r="AW1257" s="228"/>
      <c r="AX1257" s="241"/>
      <c r="AY1257" s="38"/>
      <c r="AZ1257" s="38"/>
      <c r="BA1257" s="55"/>
      <c r="BB1257" s="55"/>
      <c r="BC1257" s="3">
        <f t="shared" ca="1" si="289"/>
        <v>68125900</v>
      </c>
      <c r="BD1257" s="3" t="e">
        <f t="shared" ca="1" si="290"/>
        <v>#N/A</v>
      </c>
      <c r="BE1257" s="132"/>
      <c r="BF1257" s="132"/>
      <c r="BG1257" s="125"/>
      <c r="BI1257" s="68"/>
      <c r="BZ1257" s="237"/>
      <c r="CD1257" s="237"/>
      <c r="CG1257" s="68"/>
      <c r="CH1257" s="237"/>
      <c r="CL1257" s="237"/>
    </row>
    <row r="1258" spans="1:90" x14ac:dyDescent="0.4">
      <c r="A1258">
        <v>1226</v>
      </c>
      <c r="B1258" s="47">
        <f ca="1">IF(A1258&gt;$A$8,"",OFFSET(InputPriceData!B$15,$A1258+$A$11,0,1,1))</f>
        <v>43549</v>
      </c>
      <c r="C1258" s="3">
        <f ca="1">IF(A1258&gt;$A$8,"",OFFSET(InputPriceData!G$15,CalculationsAndCharts!$A1258+$A$11,IF($C$5,8,0),1,1))</f>
        <v>85575200</v>
      </c>
      <c r="D1258" s="4">
        <f ca="1">IF(A1258&gt;$A$8,"",OFFSET(InputPriceData!C$15,CalculationsAndCharts!$A1258+$A$11,IF($C$5,8,0),1,1))</f>
        <v>278.86999500000002</v>
      </c>
      <c r="E1258" s="4">
        <f ca="1">IF(A1258&gt;$A$8,"",OFFSET(InputPriceData!D$15,CalculationsAndCharts!$A1258+$A$11,IF($C$5,8,0),1,1))</f>
        <v>280.19000199999999</v>
      </c>
      <c r="F1258" s="4">
        <f ca="1">IF(A1258&gt;$A$8,"",OFFSET(InputPriceData!E$15,CalculationsAndCharts!$A1258+$A$11,IF($C$5,8,0),1,1))</f>
        <v>277.64001500000001</v>
      </c>
      <c r="G1258" s="4">
        <f ca="1">IF(A1258&gt;$A$8,"",OFFSET(InputPriceData!F$15,CalculationsAndCharts!$A1258+$A$11,IF($C$5,8,0),1,1))</f>
        <v>279.040009</v>
      </c>
      <c r="H1258" s="282">
        <f t="shared" ca="1" si="292"/>
        <v>280.19000199999999</v>
      </c>
      <c r="I1258" s="292">
        <f t="shared" ca="1" si="293"/>
        <v>277.64001500000001</v>
      </c>
      <c r="J1258" s="50">
        <f t="shared" ca="1" si="294"/>
        <v>2.5499869999999873</v>
      </c>
      <c r="K1258" s="282"/>
      <c r="L1258" s="282"/>
      <c r="M1258" s="292">
        <f t="shared" ca="1" si="295"/>
        <v>4.1580354423540484</v>
      </c>
      <c r="N1258" s="291"/>
      <c r="P1258" s="292">
        <f t="shared" ca="1" si="296"/>
        <v>281.99374391825597</v>
      </c>
      <c r="Q1258" s="301">
        <f t="shared" ca="1" si="297"/>
        <v>286.15177936061002</v>
      </c>
      <c r="R1258" s="301">
        <f t="shared" ca="1" si="298"/>
        <v>277.83570847590192</v>
      </c>
      <c r="S1258" s="50"/>
      <c r="T1258" s="292"/>
      <c r="U1258" s="265"/>
      <c r="V1258" s="292">
        <f t="shared" ca="1" si="299"/>
        <v>281.99374391825597</v>
      </c>
      <c r="W1258" s="241">
        <f t="shared" ca="1" si="300"/>
        <v>-2.9537349182559751</v>
      </c>
      <c r="X1258" s="351">
        <f t="shared" ca="1" si="301"/>
        <v>8.7245499673246325</v>
      </c>
      <c r="Y1258" s="50" t="e">
        <f t="shared" ca="1" si="291"/>
        <v>#N/A</v>
      </c>
      <c r="Z1258" s="265" t="e">
        <f t="shared" ca="1" si="302"/>
        <v>#N/A</v>
      </c>
      <c r="AA1258" s="265" t="e">
        <f t="shared" ca="1" si="303"/>
        <v>#N/A</v>
      </c>
      <c r="AB1258" s="292"/>
      <c r="AC1258" s="37"/>
      <c r="AD1258" s="50"/>
      <c r="AE1258" s="228"/>
      <c r="AF1258" s="50"/>
      <c r="AG1258" s="50"/>
      <c r="AH1258" s="228"/>
      <c r="AI1258" s="50"/>
      <c r="AJ1258" s="50"/>
      <c r="AK1258" s="50"/>
      <c r="AL1258" s="68"/>
      <c r="AM1258" s="246"/>
      <c r="AN1258" s="241"/>
      <c r="AO1258" s="68"/>
      <c r="AP1258" s="68"/>
      <c r="AQ1258" s="241"/>
      <c r="AR1258" s="241"/>
      <c r="AS1258" s="228"/>
      <c r="AT1258" s="194"/>
      <c r="AU1258" s="37"/>
      <c r="AV1258" s="68"/>
      <c r="AW1258" s="228"/>
      <c r="AX1258" s="241"/>
      <c r="AY1258" s="38"/>
      <c r="AZ1258" s="38"/>
      <c r="BA1258" s="55"/>
      <c r="BB1258" s="55"/>
      <c r="BC1258" s="3" t="e">
        <f t="shared" ca="1" si="289"/>
        <v>#N/A</v>
      </c>
      <c r="BD1258" s="3">
        <f t="shared" ca="1" si="290"/>
        <v>85575200</v>
      </c>
      <c r="BE1258" s="132"/>
      <c r="BF1258" s="132"/>
      <c r="BG1258" s="125"/>
      <c r="BI1258" s="68"/>
      <c r="BZ1258" s="237"/>
      <c r="CD1258" s="237"/>
      <c r="CG1258" s="68"/>
      <c r="CH1258" s="237"/>
      <c r="CL1258" s="237"/>
    </row>
    <row r="1259" spans="1:90" x14ac:dyDescent="0.4">
      <c r="A1259">
        <v>1227</v>
      </c>
      <c r="B1259" s="47">
        <f ca="1">IF(A1259&gt;$A$8,"",OFFSET(InputPriceData!B$15,$A1259+$A$11,0,1,1))</f>
        <v>43546</v>
      </c>
      <c r="C1259" s="3">
        <f ca="1">IF(A1259&gt;$A$8,"",OFFSET(InputPriceData!G$15,CalculationsAndCharts!$A1259+$A$11,IF($C$5,8,0),1,1))</f>
        <v>122659300</v>
      </c>
      <c r="D1259" s="4">
        <f ca="1">IF(A1259&gt;$A$8,"",OFFSET(InputPriceData!C$15,CalculationsAndCharts!$A1259+$A$11,IF($C$5,8,0),1,1))</f>
        <v>283.22000100000002</v>
      </c>
      <c r="E1259" s="4">
        <f ca="1">IF(A1259&gt;$A$8,"",OFFSET(InputPriceData!D$15,CalculationsAndCharts!$A1259+$A$11,IF($C$5,8,0),1,1))</f>
        <v>283.79998799999998</v>
      </c>
      <c r="F1259" s="4">
        <f ca="1">IF(A1259&gt;$A$8,"",OFFSET(InputPriceData!E$15,CalculationsAndCharts!$A1259+$A$11,IF($C$5,8,0),1,1))</f>
        <v>279.17999300000002</v>
      </c>
      <c r="G1259" s="4">
        <f ca="1">IF(A1259&gt;$A$8,"",OFFSET(InputPriceData!F$15,CalculationsAndCharts!$A1259+$A$11,IF($C$5,8,0),1,1))</f>
        <v>279.25</v>
      </c>
      <c r="H1259" s="282">
        <f t="shared" ca="1" si="292"/>
        <v>284.73001099999999</v>
      </c>
      <c r="I1259" s="292">
        <f t="shared" ca="1" si="293"/>
        <v>279.17999300000002</v>
      </c>
      <c r="J1259" s="50">
        <f t="shared" ca="1" si="294"/>
        <v>5.5500179999999659</v>
      </c>
      <c r="K1259" s="282"/>
      <c r="L1259" s="282"/>
      <c r="M1259" s="292">
        <f t="shared" ca="1" si="295"/>
        <v>3.8511964769544345</v>
      </c>
      <c r="N1259" s="291"/>
      <c r="P1259" s="292">
        <f t="shared" ca="1" si="296"/>
        <v>283.25260487151127</v>
      </c>
      <c r="Q1259" s="301">
        <f t="shared" ca="1" si="297"/>
        <v>287.10380134846571</v>
      </c>
      <c r="R1259" s="301">
        <f t="shared" ca="1" si="298"/>
        <v>279.40140839455682</v>
      </c>
      <c r="S1259" s="50"/>
      <c r="T1259" s="292"/>
      <c r="U1259" s="265"/>
      <c r="V1259" s="292">
        <f t="shared" ca="1" si="299"/>
        <v>283.25260487151127</v>
      </c>
      <c r="W1259" s="241">
        <f t="shared" ca="1" si="300"/>
        <v>-4.0026048715112665</v>
      </c>
      <c r="X1259" s="351">
        <f t="shared" ca="1" si="301"/>
        <v>16.020845757445723</v>
      </c>
      <c r="Y1259" s="50" t="e">
        <f t="shared" ca="1" si="291"/>
        <v>#N/A</v>
      </c>
      <c r="Z1259" s="265" t="e">
        <f t="shared" ca="1" si="302"/>
        <v>#N/A</v>
      </c>
      <c r="AA1259" s="265" t="e">
        <f t="shared" ca="1" si="303"/>
        <v>#N/A</v>
      </c>
      <c r="AB1259" s="292"/>
      <c r="AC1259" s="37"/>
      <c r="AD1259" s="50"/>
      <c r="AE1259" s="228"/>
      <c r="AF1259" s="50"/>
      <c r="AG1259" s="50"/>
      <c r="AH1259" s="228"/>
      <c r="AI1259" s="50"/>
      <c r="AJ1259" s="50"/>
      <c r="AK1259" s="50"/>
      <c r="AL1259" s="68"/>
      <c r="AM1259" s="246"/>
      <c r="AN1259" s="241"/>
      <c r="AO1259" s="68"/>
      <c r="AP1259" s="68"/>
      <c r="AQ1259" s="241"/>
      <c r="AR1259" s="241"/>
      <c r="AS1259" s="228"/>
      <c r="AT1259" s="194"/>
      <c r="AU1259" s="37"/>
      <c r="AV1259" s="68"/>
      <c r="AW1259" s="228"/>
      <c r="AX1259" s="241"/>
      <c r="AY1259" s="38"/>
      <c r="AZ1259" s="38"/>
      <c r="BA1259" s="55"/>
      <c r="BB1259" s="55"/>
      <c r="BC1259" s="3" t="e">
        <f t="shared" ca="1" si="289"/>
        <v>#N/A</v>
      </c>
      <c r="BD1259" s="3">
        <f t="shared" ca="1" si="290"/>
        <v>122659300</v>
      </c>
      <c r="BE1259" s="132"/>
      <c r="BF1259" s="132"/>
      <c r="BG1259" s="125"/>
      <c r="BI1259" s="68"/>
      <c r="BZ1259" s="237"/>
      <c r="CD1259" s="237"/>
      <c r="CG1259" s="68"/>
      <c r="CH1259" s="237"/>
      <c r="CL1259" s="237"/>
    </row>
    <row r="1260" spans="1:90" x14ac:dyDescent="0.4">
      <c r="A1260">
        <v>1228</v>
      </c>
      <c r="B1260" s="47">
        <f ca="1">IF(A1260&gt;$A$8,"",OFFSET(InputPriceData!B$15,$A1260+$A$11,0,1,1))</f>
        <v>43545</v>
      </c>
      <c r="C1260" s="3">
        <f ca="1">IF(A1260&gt;$A$8,"",OFFSET(InputPriceData!G$15,CalculationsAndCharts!$A1260+$A$11,IF($C$5,8,0),1,1))</f>
        <v>79550400</v>
      </c>
      <c r="D1260" s="4">
        <f ca="1">IF(A1260&gt;$A$8,"",OFFSET(InputPriceData!C$15,CalculationsAndCharts!$A1260+$A$11,IF($C$5,8,0),1,1))</f>
        <v>280.64001500000001</v>
      </c>
      <c r="E1260" s="4">
        <f ca="1">IF(A1260&gt;$A$8,"",OFFSET(InputPriceData!D$15,CalculationsAndCharts!$A1260+$A$11,IF($C$5,8,0),1,1))</f>
        <v>285.17999300000002</v>
      </c>
      <c r="F1260" s="4">
        <f ca="1">IF(A1260&gt;$A$8,"",OFFSET(InputPriceData!E$15,CalculationsAndCharts!$A1260+$A$11,IF($C$5,8,0),1,1))</f>
        <v>280.58999599999999</v>
      </c>
      <c r="G1260" s="4">
        <f ca="1">IF(A1260&gt;$A$8,"",OFFSET(InputPriceData!F$15,CalculationsAndCharts!$A1260+$A$11,IF($C$5,8,0),1,1))</f>
        <v>284.73001099999999</v>
      </c>
      <c r="H1260" s="282">
        <f t="shared" ca="1" si="292"/>
        <v>285.17999300000002</v>
      </c>
      <c r="I1260" s="292">
        <f t="shared" ca="1" si="293"/>
        <v>280.58999599999999</v>
      </c>
      <c r="J1260" s="50">
        <f t="shared" ca="1" si="294"/>
        <v>4.5899970000000394</v>
      </c>
      <c r="K1260" s="282"/>
      <c r="L1260" s="282"/>
      <c r="M1260" s="292">
        <f t="shared" ca="1" si="295"/>
        <v>2.889616734244111</v>
      </c>
      <c r="N1260" s="291"/>
      <c r="P1260" s="292">
        <f t="shared" ca="1" si="296"/>
        <v>283.29355683089091</v>
      </c>
      <c r="Q1260" s="301">
        <f t="shared" ca="1" si="297"/>
        <v>286.18317356513501</v>
      </c>
      <c r="R1260" s="301">
        <f t="shared" ca="1" si="298"/>
        <v>280.40394009664681</v>
      </c>
      <c r="S1260" s="50"/>
      <c r="T1260" s="292"/>
      <c r="U1260" s="265"/>
      <c r="V1260" s="292">
        <f t="shared" ca="1" si="299"/>
        <v>283.29355683089091</v>
      </c>
      <c r="W1260" s="241">
        <f t="shared" ca="1" si="300"/>
        <v>1.4364541691090835</v>
      </c>
      <c r="X1260" s="351">
        <f t="shared" ca="1" si="301"/>
        <v>2.0634005799508675</v>
      </c>
      <c r="Y1260" s="50" t="e">
        <f t="shared" ca="1" si="291"/>
        <v>#N/A</v>
      </c>
      <c r="Z1260" s="265" t="e">
        <f t="shared" ca="1" si="302"/>
        <v>#N/A</v>
      </c>
      <c r="AA1260" s="265" t="e">
        <f t="shared" ca="1" si="303"/>
        <v>#N/A</v>
      </c>
      <c r="AB1260" s="292"/>
      <c r="AC1260" s="37"/>
      <c r="AD1260" s="50"/>
      <c r="AE1260" s="228"/>
      <c r="AF1260" s="50"/>
      <c r="AG1260" s="50"/>
      <c r="AH1260" s="228"/>
      <c r="AI1260" s="50"/>
      <c r="AJ1260" s="50"/>
      <c r="AK1260" s="50"/>
      <c r="AL1260" s="68"/>
      <c r="AM1260" s="246"/>
      <c r="AN1260" s="241"/>
      <c r="AO1260" s="68"/>
      <c r="AP1260" s="68"/>
      <c r="AQ1260" s="241"/>
      <c r="AR1260" s="241"/>
      <c r="AS1260" s="228"/>
      <c r="AT1260" s="194"/>
      <c r="AU1260" s="37"/>
      <c r="AV1260" s="68"/>
      <c r="AW1260" s="228"/>
      <c r="AX1260" s="241"/>
      <c r="AY1260" s="38"/>
      <c r="AZ1260" s="38"/>
      <c r="BA1260" s="55"/>
      <c r="BB1260" s="55"/>
      <c r="BC1260" s="3">
        <f t="shared" ca="1" si="289"/>
        <v>79550400</v>
      </c>
      <c r="BD1260" s="3" t="e">
        <f t="shared" ca="1" si="290"/>
        <v>#N/A</v>
      </c>
      <c r="BE1260" s="132"/>
      <c r="BF1260" s="132"/>
      <c r="BG1260" s="125"/>
      <c r="BI1260" s="68"/>
      <c r="BZ1260" s="237"/>
      <c r="CD1260" s="237"/>
      <c r="CG1260" s="68"/>
      <c r="CH1260" s="237"/>
      <c r="CL1260" s="237"/>
    </row>
    <row r="1261" spans="1:90" x14ac:dyDescent="0.4">
      <c r="A1261">
        <v>1229</v>
      </c>
      <c r="B1261" s="47">
        <f ca="1">IF(A1261&gt;$A$8,"",OFFSET(InputPriceData!B$15,$A1261+$A$11,0,1,1))</f>
        <v>43544</v>
      </c>
      <c r="C1261" s="3">
        <f ca="1">IF(A1261&gt;$A$8,"",OFFSET(InputPriceData!G$15,CalculationsAndCharts!$A1261+$A$11,IF($C$5,8,0),1,1))</f>
        <v>84609200</v>
      </c>
      <c r="D1261" s="4">
        <f ca="1">IF(A1261&gt;$A$8,"",OFFSET(InputPriceData!C$15,CalculationsAndCharts!$A1261+$A$11,IF($C$5,8,0),1,1))</f>
        <v>282.16000400000001</v>
      </c>
      <c r="E1261" s="4">
        <f ca="1">IF(A1261&gt;$A$8,"",OFFSET(InputPriceData!D$15,CalculationsAndCharts!$A1261+$A$11,IF($C$5,8,0),1,1))</f>
        <v>283.5</v>
      </c>
      <c r="F1261" s="4">
        <f ca="1">IF(A1261&gt;$A$8,"",OFFSET(InputPriceData!E$15,CalculationsAndCharts!$A1261+$A$11,IF($C$5,8,0),1,1))</f>
        <v>280.32000699999998</v>
      </c>
      <c r="G1261" s="4">
        <f ca="1">IF(A1261&gt;$A$8,"",OFFSET(InputPriceData!F$15,CalculationsAndCharts!$A1261+$A$11,IF($C$5,8,0),1,1))</f>
        <v>281.54998799999998</v>
      </c>
      <c r="H1261" s="282">
        <f t="shared" ca="1" si="292"/>
        <v>283.5</v>
      </c>
      <c r="I1261" s="292">
        <f t="shared" ca="1" si="293"/>
        <v>280.32000699999998</v>
      </c>
      <c r="J1261" s="50">
        <f t="shared" ca="1" si="294"/>
        <v>3.1799930000000245</v>
      </c>
      <c r="K1261" s="282"/>
      <c r="L1261" s="282"/>
      <c r="M1261" s="292">
        <f t="shared" ca="1" si="295"/>
        <v>2.2486344683401485</v>
      </c>
      <c r="N1261" s="291"/>
      <c r="P1261" s="292">
        <f t="shared" ca="1" si="296"/>
        <v>282.62448716177676</v>
      </c>
      <c r="Q1261" s="301">
        <f t="shared" ca="1" si="297"/>
        <v>284.87312163011688</v>
      </c>
      <c r="R1261" s="301">
        <f t="shared" ca="1" si="298"/>
        <v>280.37585269343663</v>
      </c>
      <c r="S1261" s="50"/>
      <c r="T1261" s="292"/>
      <c r="U1261" s="265"/>
      <c r="V1261" s="292">
        <f t="shared" ca="1" si="299"/>
        <v>282.62448716177676</v>
      </c>
      <c r="W1261" s="241" t="e">
        <f t="shared" si="300"/>
        <v>#N/A</v>
      </c>
      <c r="X1261" s="351" t="e">
        <f t="shared" si="301"/>
        <v>#N/A</v>
      </c>
      <c r="Y1261" s="50" t="e">
        <f t="shared" ca="1" si="291"/>
        <v>#N/A</v>
      </c>
      <c r="Z1261" s="265" t="e">
        <f t="shared" si="302"/>
        <v>#N/A</v>
      </c>
      <c r="AA1261" s="265" t="e">
        <f t="shared" si="303"/>
        <v>#N/A</v>
      </c>
      <c r="AB1261" s="292"/>
      <c r="AC1261" s="37"/>
      <c r="AD1261" s="50"/>
      <c r="AE1261" s="228"/>
      <c r="AF1261" s="50"/>
      <c r="AG1261" s="50"/>
      <c r="AH1261" s="228"/>
      <c r="AI1261" s="50"/>
      <c r="AJ1261" s="50"/>
      <c r="AK1261" s="50"/>
      <c r="AL1261" s="68"/>
      <c r="AM1261" s="246"/>
      <c r="AN1261" s="241"/>
      <c r="AO1261" s="68"/>
      <c r="AP1261" s="68"/>
      <c r="AQ1261" s="241"/>
      <c r="AR1261" s="241"/>
      <c r="AS1261" s="228"/>
      <c r="AT1261" s="194"/>
      <c r="AU1261" s="37"/>
      <c r="AV1261" s="68"/>
      <c r="AW1261" s="228"/>
      <c r="AX1261" s="241"/>
      <c r="AY1261" s="38"/>
      <c r="AZ1261" s="38"/>
      <c r="BA1261" s="55"/>
      <c r="BB1261" s="55"/>
      <c r="BC1261" s="3" t="e">
        <f t="shared" ref="BC1261:BC1281" ca="1" si="304">IF(G1261&gt;=G1262,C1261,NA())</f>
        <v>#N/A</v>
      </c>
      <c r="BD1261" s="3">
        <f t="shared" ref="BD1261:BD1281" ca="1" si="305">IF(G1261&lt;G1262,C1261,NA())</f>
        <v>84609200</v>
      </c>
      <c r="BE1261" s="132"/>
      <c r="BF1261" s="132"/>
      <c r="BG1261" s="125"/>
      <c r="BI1261" s="68"/>
      <c r="BZ1261" s="237"/>
      <c r="CD1261" s="237"/>
      <c r="CG1261" s="68"/>
      <c r="CH1261" s="237"/>
      <c r="CL1261" s="237"/>
    </row>
    <row r="1262" spans="1:90" x14ac:dyDescent="0.4">
      <c r="A1262">
        <v>1230</v>
      </c>
      <c r="B1262" s="47">
        <f ca="1">IF(A1262&gt;$A$8,"",OFFSET(InputPriceData!B$15,$A1262+$A$11,0,1,1))</f>
        <v>43543</v>
      </c>
      <c r="C1262" s="3">
        <f ca="1">IF(A1262&gt;$A$8,"",OFFSET(InputPriceData!G$15,CalculationsAndCharts!$A1262+$A$11,IF($C$5,8,0),1,1))</f>
        <v>90268100</v>
      </c>
      <c r="D1262" s="4">
        <f ca="1">IF(A1262&gt;$A$8,"",OFFSET(InputPriceData!C$15,CalculationsAndCharts!$A1262+$A$11,IF($C$5,8,0),1,1))</f>
        <v>283.51001000000002</v>
      </c>
      <c r="E1262" s="4">
        <f ca="1">IF(A1262&gt;$A$8,"",OFFSET(InputPriceData!D$15,CalculationsAndCharts!$A1262+$A$11,IF($C$5,8,0),1,1))</f>
        <v>284.35998499999999</v>
      </c>
      <c r="F1262" s="4">
        <f ca="1">IF(A1262&gt;$A$8,"",OFFSET(InputPriceData!E$15,CalculationsAndCharts!$A1262+$A$11,IF($C$5,8,0),1,1))</f>
        <v>281.41000400000001</v>
      </c>
      <c r="G1262" s="4">
        <f ca="1">IF(A1262&gt;$A$8,"",OFFSET(InputPriceData!F$15,CalculationsAndCharts!$A1262+$A$11,IF($C$5,8,0),1,1))</f>
        <v>282.39999399999999</v>
      </c>
      <c r="H1262" s="282">
        <f t="shared" ca="1" si="292"/>
        <v>284.35998499999999</v>
      </c>
      <c r="I1262" s="292">
        <f t="shared" ca="1" si="293"/>
        <v>281.41000400000001</v>
      </c>
      <c r="J1262" s="50">
        <f t="shared" ca="1" si="294"/>
        <v>2.9499809999999798</v>
      </c>
      <c r="K1262" s="282"/>
      <c r="L1262" s="282"/>
      <c r="M1262" s="292">
        <f t="shared" ca="1" si="295"/>
        <v>1.858871472584726</v>
      </c>
      <c r="N1262" s="291"/>
      <c r="P1262" s="292">
        <f t="shared" ca="1" si="296"/>
        <v>282.22452975427257</v>
      </c>
      <c r="Q1262" s="301">
        <f t="shared" ca="1" si="297"/>
        <v>284.08340122685729</v>
      </c>
      <c r="R1262" s="301">
        <f t="shared" ca="1" si="298"/>
        <v>280.36565828168784</v>
      </c>
      <c r="S1262" s="50"/>
      <c r="T1262" s="292"/>
      <c r="U1262" s="265"/>
      <c r="V1262" s="292">
        <f t="shared" ca="1" si="299"/>
        <v>282.22452975427257</v>
      </c>
      <c r="W1262" s="241" t="e">
        <f t="shared" si="300"/>
        <v>#N/A</v>
      </c>
      <c r="X1262" s="351" t="e">
        <f t="shared" si="301"/>
        <v>#N/A</v>
      </c>
      <c r="Y1262" s="50" t="e">
        <f t="shared" ca="1" si="291"/>
        <v>#N/A</v>
      </c>
      <c r="Z1262" s="265" t="e">
        <f t="shared" si="302"/>
        <v>#N/A</v>
      </c>
      <c r="AA1262" s="265" t="e">
        <f t="shared" si="303"/>
        <v>#N/A</v>
      </c>
      <c r="AB1262" s="292"/>
      <c r="AC1262" s="37"/>
      <c r="AD1262" s="50"/>
      <c r="AE1262" s="228"/>
      <c r="AF1262" s="50"/>
      <c r="AG1262" s="50"/>
      <c r="AH1262" s="228"/>
      <c r="AI1262" s="50"/>
      <c r="AJ1262" s="50"/>
      <c r="AK1262" s="50"/>
      <c r="AL1262" s="68"/>
      <c r="AM1262" s="246"/>
      <c r="AN1262" s="241"/>
      <c r="AO1262" s="68"/>
      <c r="AP1262" s="68"/>
      <c r="AQ1262" s="241"/>
      <c r="AR1262" s="241"/>
      <c r="AS1262" s="228"/>
      <c r="AT1262" s="194"/>
      <c r="AU1262" s="37"/>
      <c r="AV1262" s="68"/>
      <c r="AW1262" s="228"/>
      <c r="AX1262" s="241"/>
      <c r="AY1262" s="38"/>
      <c r="AZ1262" s="38"/>
      <c r="BA1262" s="55"/>
      <c r="BB1262" s="55"/>
      <c r="BC1262" s="3">
        <f t="shared" ca="1" si="304"/>
        <v>90268100</v>
      </c>
      <c r="BD1262" s="3" t="e">
        <f t="shared" ca="1" si="305"/>
        <v>#N/A</v>
      </c>
      <c r="BE1262" s="132"/>
      <c r="BF1262" s="132"/>
      <c r="BG1262" s="125"/>
      <c r="BI1262" s="68"/>
      <c r="BZ1262" s="237"/>
      <c r="CD1262" s="237"/>
      <c r="CG1262" s="68"/>
      <c r="CH1262" s="237"/>
      <c r="CL1262" s="237"/>
    </row>
    <row r="1263" spans="1:90" x14ac:dyDescent="0.4">
      <c r="A1263">
        <v>1231</v>
      </c>
      <c r="B1263" s="47">
        <f ca="1">IF(A1263&gt;$A$8,"",OFFSET(InputPriceData!B$15,$A1263+$A$11,0,1,1))</f>
        <v>43542</v>
      </c>
      <c r="C1263" s="3">
        <f ca="1">IF(A1263&gt;$A$8,"",OFFSET(InputPriceData!G$15,CalculationsAndCharts!$A1263+$A$11,IF($C$5,8,0),1,1))</f>
        <v>62199800</v>
      </c>
      <c r="D1263" s="4">
        <f ca="1">IF(A1263&gt;$A$8,"",OFFSET(InputPriceData!C$15,CalculationsAndCharts!$A1263+$A$11,IF($C$5,8,0),1,1))</f>
        <v>281.54998799999998</v>
      </c>
      <c r="E1263" s="4">
        <f ca="1">IF(A1263&gt;$A$8,"",OFFSET(InputPriceData!D$15,CalculationsAndCharts!$A1263+$A$11,IF($C$5,8,0),1,1))</f>
        <v>282.66000400000001</v>
      </c>
      <c r="F1263" s="4">
        <f ca="1">IF(A1263&gt;$A$8,"",OFFSET(InputPriceData!E$15,CalculationsAndCharts!$A1263+$A$11,IF($C$5,8,0),1,1))</f>
        <v>281.29998799999998</v>
      </c>
      <c r="G1263" s="4">
        <f ca="1">IF(A1263&gt;$A$8,"",OFFSET(InputPriceData!F$15,CalculationsAndCharts!$A1263+$A$11,IF($C$5,8,0),1,1))</f>
        <v>282.32998700000002</v>
      </c>
      <c r="H1263" s="282">
        <f t="shared" ca="1" si="292"/>
        <v>282.66000400000001</v>
      </c>
      <c r="I1263" s="292">
        <f t="shared" ca="1" si="293"/>
        <v>281.29998799999998</v>
      </c>
      <c r="J1263" s="50">
        <f t="shared" ca="1" si="294"/>
        <v>1.3600160000000301</v>
      </c>
      <c r="K1263" s="282"/>
      <c r="L1263" s="282"/>
      <c r="M1263" s="292">
        <f t="shared" ca="1" si="295"/>
        <v>1.8526002559031374</v>
      </c>
      <c r="N1263" s="291"/>
      <c r="P1263" s="292">
        <f t="shared" ca="1" si="296"/>
        <v>281.37604983236167</v>
      </c>
      <c r="Q1263" s="301">
        <f t="shared" ca="1" si="297"/>
        <v>283.22865008826483</v>
      </c>
      <c r="R1263" s="301">
        <f t="shared" ca="1" si="298"/>
        <v>279.52344957645852</v>
      </c>
      <c r="S1263" s="50"/>
      <c r="T1263" s="292"/>
      <c r="U1263" s="265"/>
      <c r="V1263" s="292">
        <f t="shared" ca="1" si="299"/>
        <v>281.37604983236167</v>
      </c>
      <c r="W1263" s="241" t="e">
        <f t="shared" si="300"/>
        <v>#N/A</v>
      </c>
      <c r="X1263" s="351" t="e">
        <f t="shared" si="301"/>
        <v>#N/A</v>
      </c>
      <c r="Y1263" s="50" t="e">
        <f t="shared" ca="1" si="291"/>
        <v>#N/A</v>
      </c>
      <c r="Z1263" s="265" t="e">
        <f t="shared" si="302"/>
        <v>#N/A</v>
      </c>
      <c r="AA1263" s="265" t="e">
        <f t="shared" si="303"/>
        <v>#N/A</v>
      </c>
      <c r="AB1263" s="292"/>
      <c r="AC1263" s="37"/>
      <c r="AD1263" s="50"/>
      <c r="AE1263" s="228"/>
      <c r="AF1263" s="50"/>
      <c r="AG1263" s="50"/>
      <c r="AH1263" s="228"/>
      <c r="AI1263" s="50"/>
      <c r="AJ1263" s="50"/>
      <c r="AK1263" s="50"/>
      <c r="AL1263" s="68"/>
      <c r="AM1263" s="246"/>
      <c r="AN1263" s="241"/>
      <c r="AO1263" s="68"/>
      <c r="AP1263" s="68"/>
      <c r="AQ1263" s="241"/>
      <c r="AR1263" s="241"/>
      <c r="AS1263" s="228"/>
      <c r="AT1263" s="194"/>
      <c r="AU1263" s="37"/>
      <c r="AV1263" s="68"/>
      <c r="AW1263" s="228"/>
      <c r="AX1263" s="241"/>
      <c r="AY1263" s="38"/>
      <c r="AZ1263" s="38"/>
      <c r="BA1263" s="55"/>
      <c r="BB1263" s="55"/>
      <c r="BC1263" s="3">
        <f t="shared" ca="1" si="304"/>
        <v>62199800</v>
      </c>
      <c r="BD1263" s="3" t="e">
        <f t="shared" ca="1" si="305"/>
        <v>#N/A</v>
      </c>
      <c r="BE1263" s="132"/>
      <c r="BF1263" s="132"/>
      <c r="BG1263" s="125"/>
      <c r="BI1263" s="68"/>
      <c r="BZ1263" s="237"/>
      <c r="CD1263" s="237"/>
      <c r="CG1263" s="68"/>
      <c r="CH1263" s="237"/>
      <c r="CL1263" s="237"/>
    </row>
    <row r="1264" spans="1:90" x14ac:dyDescent="0.4">
      <c r="A1264">
        <v>1232</v>
      </c>
      <c r="B1264" s="47">
        <f ca="1">IF(A1264&gt;$A$8,"",OFFSET(InputPriceData!B$15,$A1264+$A$11,0,1,1))</f>
        <v>43539</v>
      </c>
      <c r="C1264" s="3">
        <f ca="1">IF(A1264&gt;$A$8,"",OFFSET(InputPriceData!G$15,CalculationsAndCharts!$A1264+$A$11,IF($C$5,8,0),1,1))</f>
        <v>81309000</v>
      </c>
      <c r="D1264" s="4">
        <f ca="1">IF(A1264&gt;$A$8,"",OFFSET(InputPriceData!C$15,CalculationsAndCharts!$A1264+$A$11,IF($C$5,8,0),1,1))</f>
        <v>280.540009</v>
      </c>
      <c r="E1264" s="4">
        <f ca="1">IF(A1264&gt;$A$8,"",OFFSET(InputPriceData!D$15,CalculationsAndCharts!$A1264+$A$11,IF($C$5,8,0),1,1))</f>
        <v>282.209991</v>
      </c>
      <c r="F1264" s="4">
        <f ca="1">IF(A1264&gt;$A$8,"",OFFSET(InputPriceData!E$15,CalculationsAndCharts!$A1264+$A$11,IF($C$5,8,0),1,1))</f>
        <v>280.32998700000002</v>
      </c>
      <c r="G1264" s="4">
        <f ca="1">IF(A1264&gt;$A$8,"",OFFSET(InputPriceData!F$15,CalculationsAndCharts!$A1264+$A$11,IF($C$5,8,0),1,1))</f>
        <v>281.30999800000001</v>
      </c>
      <c r="H1264" s="282">
        <f t="shared" ca="1" si="292"/>
        <v>282.209991</v>
      </c>
      <c r="I1264" s="292">
        <f t="shared" ca="1" si="293"/>
        <v>280.32998700000002</v>
      </c>
      <c r="J1264" s="50">
        <f t="shared" ca="1" si="294"/>
        <v>1.8800039999999854</v>
      </c>
      <c r="K1264" s="282"/>
      <c r="L1264" s="282"/>
      <c r="M1264" s="292">
        <f t="shared" ca="1" si="295"/>
        <v>2.1463276668991256</v>
      </c>
      <c r="N1264" s="291"/>
      <c r="P1264" s="292">
        <f t="shared" ca="1" si="296"/>
        <v>280.44611016131716</v>
      </c>
      <c r="Q1264" s="301">
        <f t="shared" ca="1" si="297"/>
        <v>282.5924378282163</v>
      </c>
      <c r="R1264" s="301">
        <f t="shared" ca="1" si="298"/>
        <v>278.29978249441803</v>
      </c>
      <c r="S1264" s="50"/>
      <c r="T1264" s="292"/>
      <c r="U1264" s="265"/>
      <c r="V1264" s="292">
        <f t="shared" ca="1" si="299"/>
        <v>280.44611016131716</v>
      </c>
      <c r="W1264" s="241" t="e">
        <f t="shared" si="300"/>
        <v>#N/A</v>
      </c>
      <c r="X1264" s="351" t="e">
        <f t="shared" si="301"/>
        <v>#N/A</v>
      </c>
      <c r="Y1264" s="50" t="e">
        <f t="shared" ca="1" si="291"/>
        <v>#N/A</v>
      </c>
      <c r="Z1264" s="265" t="e">
        <f t="shared" si="302"/>
        <v>#N/A</v>
      </c>
      <c r="AA1264" s="265" t="e">
        <f t="shared" si="303"/>
        <v>#N/A</v>
      </c>
      <c r="AB1264" s="292"/>
      <c r="AC1264" s="37"/>
      <c r="AD1264" s="50"/>
      <c r="AE1264" s="228"/>
      <c r="AF1264" s="50"/>
      <c r="AG1264" s="50"/>
      <c r="AH1264" s="228"/>
      <c r="AI1264" s="50"/>
      <c r="AJ1264" s="50"/>
      <c r="AK1264" s="50"/>
      <c r="AL1264" s="68"/>
      <c r="AM1264" s="246"/>
      <c r="AN1264" s="241"/>
      <c r="AO1264" s="68"/>
      <c r="AP1264" s="68"/>
      <c r="AQ1264" s="241"/>
      <c r="AR1264" s="241"/>
      <c r="AS1264" s="228"/>
      <c r="AT1264" s="194"/>
      <c r="AU1264" s="37"/>
      <c r="AV1264" s="68"/>
      <c r="AW1264" s="228"/>
      <c r="AX1264" s="241"/>
      <c r="AY1264" s="38"/>
      <c r="AZ1264" s="38"/>
      <c r="BA1264" s="55"/>
      <c r="BB1264" s="55"/>
      <c r="BC1264" s="3">
        <f t="shared" ca="1" si="304"/>
        <v>81309000</v>
      </c>
      <c r="BD1264" s="3" t="e">
        <f t="shared" ca="1" si="305"/>
        <v>#N/A</v>
      </c>
      <c r="BE1264" s="132"/>
      <c r="BF1264" s="132"/>
      <c r="BG1264" s="125"/>
      <c r="BI1264" s="68"/>
      <c r="BZ1264" s="237"/>
      <c r="CD1264" s="237"/>
      <c r="CG1264" s="68"/>
      <c r="CH1264" s="237"/>
      <c r="CL1264" s="237"/>
    </row>
    <row r="1265" spans="1:90" x14ac:dyDescent="0.4">
      <c r="A1265">
        <v>1233</v>
      </c>
      <c r="B1265" s="47">
        <f ca="1">IF(A1265&gt;$A$8,"",OFFSET(InputPriceData!B$15,$A1265+$A$11,0,1,1))</f>
        <v>43538</v>
      </c>
      <c r="C1265" s="3">
        <f ca="1">IF(A1265&gt;$A$8,"",OFFSET(InputPriceData!G$15,CalculationsAndCharts!$A1265+$A$11,IF($C$5,8,0),1,1))</f>
        <v>67518400</v>
      </c>
      <c r="D1265" s="4">
        <f ca="1">IF(A1265&gt;$A$8,"",OFFSET(InputPriceData!C$15,CalculationsAndCharts!$A1265+$A$11,IF($C$5,8,0),1,1))</f>
        <v>281.36999500000002</v>
      </c>
      <c r="E1265" s="4">
        <f ca="1">IF(A1265&gt;$A$8,"",OFFSET(InputPriceData!D$15,CalculationsAndCharts!$A1265+$A$11,IF($C$5,8,0),1,1))</f>
        <v>281.83999599999999</v>
      </c>
      <c r="F1265" s="4">
        <f ca="1">IF(A1265&gt;$A$8,"",OFFSET(InputPriceData!E$15,CalculationsAndCharts!$A1265+$A$11,IF($C$5,8,0),1,1))</f>
        <v>280.67001299999998</v>
      </c>
      <c r="G1265" s="4">
        <f ca="1">IF(A1265&gt;$A$8,"",OFFSET(InputPriceData!F$15,CalculationsAndCharts!$A1265+$A$11,IF($C$5,8,0),1,1))</f>
        <v>281.16000400000001</v>
      </c>
      <c r="H1265" s="282">
        <f t="shared" ca="1" si="292"/>
        <v>281.83999599999999</v>
      </c>
      <c r="I1265" s="292">
        <f t="shared" ca="1" si="293"/>
        <v>280.67001299999998</v>
      </c>
      <c r="J1265" s="50">
        <f t="shared" ca="1" si="294"/>
        <v>1.169983000000002</v>
      </c>
      <c r="K1265" s="282"/>
      <c r="L1265" s="282"/>
      <c r="M1265" s="292">
        <f t="shared" ca="1" si="295"/>
        <v>2.5867708474806328</v>
      </c>
      <c r="N1265" s="291"/>
      <c r="P1265" s="292">
        <f t="shared" ca="1" si="296"/>
        <v>279.45648318036905</v>
      </c>
      <c r="Q1265" s="301">
        <f t="shared" ca="1" si="297"/>
        <v>282.04325402784968</v>
      </c>
      <c r="R1265" s="301">
        <f t="shared" ca="1" si="298"/>
        <v>276.86971233288841</v>
      </c>
      <c r="S1265" s="50"/>
      <c r="T1265" s="292"/>
      <c r="U1265" s="265"/>
      <c r="V1265" s="292">
        <f t="shared" ca="1" si="299"/>
        <v>279.45648318036905</v>
      </c>
      <c r="W1265" s="241" t="e">
        <f t="shared" si="300"/>
        <v>#N/A</v>
      </c>
      <c r="X1265" s="351" t="e">
        <f t="shared" si="301"/>
        <v>#N/A</v>
      </c>
      <c r="Y1265" s="50" t="e">
        <f t="shared" ca="1" si="291"/>
        <v>#N/A</v>
      </c>
      <c r="Z1265" s="265" t="e">
        <f t="shared" si="302"/>
        <v>#N/A</v>
      </c>
      <c r="AA1265" s="265" t="e">
        <f t="shared" si="303"/>
        <v>#N/A</v>
      </c>
      <c r="AB1265" s="292"/>
      <c r="AC1265" s="37"/>
      <c r="AD1265" s="50"/>
      <c r="AE1265" s="228"/>
      <c r="AF1265" s="50"/>
      <c r="AG1265" s="50"/>
      <c r="AH1265" s="228"/>
      <c r="AI1265" s="50"/>
      <c r="AJ1265" s="50"/>
      <c r="AK1265" s="50"/>
      <c r="AL1265" s="68"/>
      <c r="AM1265" s="246"/>
      <c r="AN1265" s="241"/>
      <c r="AO1265" s="68"/>
      <c r="AP1265" s="68"/>
      <c r="AQ1265" s="241"/>
      <c r="AR1265" s="241"/>
      <c r="AS1265" s="228"/>
      <c r="AT1265" s="194"/>
      <c r="AU1265" s="37"/>
      <c r="AV1265" s="68"/>
      <c r="AW1265" s="228"/>
      <c r="AX1265" s="241"/>
      <c r="AY1265" s="38"/>
      <c r="AZ1265" s="38"/>
      <c r="BA1265" s="55"/>
      <c r="BB1265" s="55"/>
      <c r="BC1265" s="3" t="e">
        <f t="shared" ca="1" si="304"/>
        <v>#N/A</v>
      </c>
      <c r="BD1265" s="3">
        <f t="shared" ca="1" si="305"/>
        <v>67518400</v>
      </c>
      <c r="BE1265" s="132"/>
      <c r="BF1265" s="132"/>
      <c r="BG1265" s="125"/>
      <c r="BI1265" s="68"/>
      <c r="BZ1265" s="237"/>
      <c r="CD1265" s="237"/>
      <c r="CG1265" s="68"/>
      <c r="CH1265" s="237"/>
      <c r="CL1265" s="237"/>
    </row>
    <row r="1266" spans="1:90" x14ac:dyDescent="0.4">
      <c r="A1266">
        <v>1234</v>
      </c>
      <c r="B1266" s="47">
        <f ca="1">IF(A1266&gt;$A$8,"",OFFSET(InputPriceData!B$15,$A1266+$A$11,0,1,1))</f>
        <v>43537</v>
      </c>
      <c r="C1266" s="3">
        <f ca="1">IF(A1266&gt;$A$8,"",OFFSET(InputPriceData!G$15,CalculationsAndCharts!$A1266+$A$11,IF($C$5,8,0),1,1))</f>
        <v>80639200</v>
      </c>
      <c r="D1266" s="4">
        <f ca="1">IF(A1266&gt;$A$8,"",OFFSET(InputPriceData!C$15,CalculationsAndCharts!$A1266+$A$11,IF($C$5,8,0),1,1))</f>
        <v>280.48001099999999</v>
      </c>
      <c r="E1266" s="4">
        <f ca="1">IF(A1266&gt;$A$8,"",OFFSET(InputPriceData!D$15,CalculationsAndCharts!$A1266+$A$11,IF($C$5,8,0),1,1))</f>
        <v>282.38000499999998</v>
      </c>
      <c r="F1266" s="4">
        <f ca="1">IF(A1266&gt;$A$8,"",OFFSET(InputPriceData!E$15,CalculationsAndCharts!$A1266+$A$11,IF($C$5,8,0),1,1))</f>
        <v>280.29998799999998</v>
      </c>
      <c r="G1266" s="4">
        <f ca="1">IF(A1266&gt;$A$8,"",OFFSET(InputPriceData!F$15,CalculationsAndCharts!$A1266+$A$11,IF($C$5,8,0),1,1))</f>
        <v>281.33999599999999</v>
      </c>
      <c r="H1266" s="282">
        <f t="shared" ca="1" si="292"/>
        <v>282.38000499999998</v>
      </c>
      <c r="I1266" s="292">
        <f t="shared" ca="1" si="293"/>
        <v>279.48998999999998</v>
      </c>
      <c r="J1266" s="50">
        <f t="shared" ca="1" si="294"/>
        <v>2.8900150000000053</v>
      </c>
      <c r="K1266" s="282"/>
      <c r="L1266" s="282"/>
      <c r="M1266" s="292">
        <f t="shared" ca="1" si="295"/>
        <v>2.8913983267128875</v>
      </c>
      <c r="N1266" s="291"/>
      <c r="P1266" s="292">
        <f t="shared" ca="1" si="296"/>
        <v>278.12504258461991</v>
      </c>
      <c r="Q1266" s="301">
        <f t="shared" ca="1" si="297"/>
        <v>281.01644091133278</v>
      </c>
      <c r="R1266" s="301">
        <f t="shared" ca="1" si="298"/>
        <v>275.23364425790703</v>
      </c>
      <c r="S1266" s="50"/>
      <c r="T1266" s="292"/>
      <c r="U1266" s="265"/>
      <c r="V1266" s="292">
        <f t="shared" ca="1" si="299"/>
        <v>278.12504258461991</v>
      </c>
      <c r="W1266" s="241" t="e">
        <f t="shared" si="300"/>
        <v>#N/A</v>
      </c>
      <c r="X1266" s="351" t="e">
        <f t="shared" si="301"/>
        <v>#N/A</v>
      </c>
      <c r="Y1266" s="50" t="e">
        <f t="shared" ca="1" si="291"/>
        <v>#N/A</v>
      </c>
      <c r="Z1266" s="265" t="e">
        <f t="shared" si="302"/>
        <v>#N/A</v>
      </c>
      <c r="AA1266" s="265" t="e">
        <f t="shared" si="303"/>
        <v>#N/A</v>
      </c>
      <c r="AB1266" s="292"/>
      <c r="AC1266" s="37"/>
      <c r="AD1266" s="50"/>
      <c r="AE1266" s="228"/>
      <c r="AF1266" s="50"/>
      <c r="AG1266" s="50"/>
      <c r="AH1266" s="228"/>
      <c r="AI1266" s="50"/>
      <c r="AJ1266" s="50"/>
      <c r="AK1266" s="50"/>
      <c r="AL1266" s="68"/>
      <c r="AM1266" s="246"/>
      <c r="AN1266" s="241"/>
      <c r="AO1266" s="68"/>
      <c r="AP1266" s="68"/>
      <c r="AQ1266" s="241"/>
      <c r="AR1266" s="241"/>
      <c r="AS1266" s="228"/>
      <c r="AT1266" s="194"/>
      <c r="AU1266" s="37"/>
      <c r="AV1266" s="68"/>
      <c r="AW1266" s="228"/>
      <c r="AX1266" s="241"/>
      <c r="AY1266" s="38"/>
      <c r="AZ1266" s="38"/>
      <c r="BA1266" s="55"/>
      <c r="BB1266" s="55"/>
      <c r="BC1266" s="3">
        <f t="shared" ca="1" si="304"/>
        <v>80639200</v>
      </c>
      <c r="BD1266" s="3" t="e">
        <f t="shared" ca="1" si="305"/>
        <v>#N/A</v>
      </c>
      <c r="BE1266" s="132"/>
      <c r="BF1266" s="132"/>
      <c r="BG1266" s="125"/>
      <c r="BI1266" s="68"/>
      <c r="BZ1266" s="237"/>
      <c r="CD1266" s="237"/>
      <c r="CG1266" s="68"/>
      <c r="CH1266" s="237"/>
      <c r="CL1266" s="237"/>
    </row>
    <row r="1267" spans="1:90" x14ac:dyDescent="0.4">
      <c r="A1267">
        <v>1235</v>
      </c>
      <c r="B1267" s="47">
        <f ca="1">IF(A1267&gt;$A$8,"",OFFSET(InputPriceData!B$15,$A1267+$A$11,0,1,1))</f>
        <v>43536</v>
      </c>
      <c r="C1267" s="3">
        <f ca="1">IF(A1267&gt;$A$8,"",OFFSET(InputPriceData!G$15,CalculationsAndCharts!$A1267+$A$11,IF($C$5,8,0),1,1))</f>
        <v>79667500</v>
      </c>
      <c r="D1267" s="4">
        <f ca="1">IF(A1267&gt;$A$8,"",OFFSET(InputPriceData!C$15,CalculationsAndCharts!$A1267+$A$11,IF($C$5,8,0),1,1))</f>
        <v>279.05999800000001</v>
      </c>
      <c r="E1267" s="4">
        <f ca="1">IF(A1267&gt;$A$8,"",OFFSET(InputPriceData!D$15,CalculationsAndCharts!$A1267+$A$11,IF($C$5,8,0),1,1))</f>
        <v>280.07000699999998</v>
      </c>
      <c r="F1267" s="4">
        <f ca="1">IF(A1267&gt;$A$8,"",OFFSET(InputPriceData!E$15,CalculationsAndCharts!$A1267+$A$11,IF($C$5,8,0),1,1))</f>
        <v>278.85000600000001</v>
      </c>
      <c r="G1267" s="4">
        <f ca="1">IF(A1267&gt;$A$8,"",OFFSET(InputPriceData!F$15,CalculationsAndCharts!$A1267+$A$11,IF($C$5,8,0),1,1))</f>
        <v>279.48998999999998</v>
      </c>
      <c r="H1267" s="282">
        <f t="shared" ca="1" si="292"/>
        <v>280.07000699999998</v>
      </c>
      <c r="I1267" s="292">
        <f t="shared" ca="1" si="293"/>
        <v>278.44000199999999</v>
      </c>
      <c r="J1267" s="50">
        <f t="shared" ca="1" si="294"/>
        <v>1.6300049999999828</v>
      </c>
      <c r="K1267" s="282"/>
      <c r="L1267" s="282"/>
      <c r="M1267" s="292">
        <f t="shared" ca="1" si="295"/>
        <v>3.145796595047111</v>
      </c>
      <c r="N1267" s="291"/>
      <c r="P1267" s="292">
        <f t="shared" ca="1" si="296"/>
        <v>276.84953423145578</v>
      </c>
      <c r="Q1267" s="301">
        <f t="shared" ca="1" si="297"/>
        <v>279.99533082650288</v>
      </c>
      <c r="R1267" s="301">
        <f t="shared" ca="1" si="298"/>
        <v>273.70373763640868</v>
      </c>
      <c r="S1267" s="50"/>
      <c r="T1267" s="292"/>
      <c r="U1267" s="265"/>
      <c r="V1267" s="292">
        <f t="shared" ca="1" si="299"/>
        <v>276.84953423145578</v>
      </c>
      <c r="W1267" s="241" t="e">
        <f t="shared" si="300"/>
        <v>#N/A</v>
      </c>
      <c r="X1267" s="351" t="e">
        <f t="shared" si="301"/>
        <v>#N/A</v>
      </c>
      <c r="Y1267" s="50" t="e">
        <f t="shared" ca="1" si="291"/>
        <v>#N/A</v>
      </c>
      <c r="Z1267" s="265" t="e">
        <f t="shared" si="302"/>
        <v>#N/A</v>
      </c>
      <c r="AA1267" s="265" t="e">
        <f t="shared" si="303"/>
        <v>#N/A</v>
      </c>
      <c r="AB1267" s="292"/>
      <c r="AC1267" s="37"/>
      <c r="AD1267" s="50"/>
      <c r="AE1267" s="228"/>
      <c r="AF1267" s="50"/>
      <c r="AG1267" s="50"/>
      <c r="AH1267" s="228"/>
      <c r="AI1267" s="50"/>
      <c r="AJ1267" s="50"/>
      <c r="AK1267" s="50"/>
      <c r="AL1267" s="68"/>
      <c r="AM1267" s="246"/>
      <c r="AN1267" s="241"/>
      <c r="AO1267" s="68"/>
      <c r="AP1267" s="68"/>
      <c r="AQ1267" s="241"/>
      <c r="AR1267" s="241"/>
      <c r="AS1267" s="228"/>
      <c r="AT1267" s="194"/>
      <c r="AU1267" s="37"/>
      <c r="AV1267" s="68"/>
      <c r="AW1267" s="228"/>
      <c r="AX1267" s="241"/>
      <c r="AY1267" s="38"/>
      <c r="AZ1267" s="38"/>
      <c r="BA1267" s="55"/>
      <c r="BB1267" s="55"/>
      <c r="BC1267" s="3">
        <f t="shared" ca="1" si="304"/>
        <v>79667500</v>
      </c>
      <c r="BD1267" s="3" t="e">
        <f t="shared" ca="1" si="305"/>
        <v>#N/A</v>
      </c>
      <c r="BE1267" s="132"/>
      <c r="BF1267" s="132"/>
      <c r="BG1267" s="125"/>
      <c r="BI1267" s="68"/>
      <c r="BZ1267" s="237"/>
      <c r="CD1267" s="237"/>
      <c r="CG1267" s="68"/>
      <c r="CH1267" s="237"/>
      <c r="CL1267" s="237"/>
    </row>
    <row r="1268" spans="1:90" x14ac:dyDescent="0.4">
      <c r="A1268">
        <v>1236</v>
      </c>
      <c r="B1268" s="47">
        <f ca="1">IF(A1268&gt;$A$8,"",OFFSET(InputPriceData!B$15,$A1268+$A$11,0,1,1))</f>
        <v>43535</v>
      </c>
      <c r="C1268" s="3">
        <f ca="1">IF(A1268&gt;$A$8,"",OFFSET(InputPriceData!G$15,CalculationsAndCharts!$A1268+$A$11,IF($C$5,8,0),1,1))</f>
        <v>65098900</v>
      </c>
      <c r="D1268" s="4">
        <f ca="1">IF(A1268&gt;$A$8,"",OFFSET(InputPriceData!C$15,CalculationsAndCharts!$A1268+$A$11,IF($C$5,8,0),1,1))</f>
        <v>275.26001000000002</v>
      </c>
      <c r="E1268" s="4">
        <f ca="1">IF(A1268&gt;$A$8,"",OFFSET(InputPriceData!D$15,CalculationsAndCharts!$A1268+$A$11,IF($C$5,8,0),1,1))</f>
        <v>278.61999500000002</v>
      </c>
      <c r="F1268" s="4">
        <f ca="1">IF(A1268&gt;$A$8,"",OFFSET(InputPriceData!E$15,CalculationsAndCharts!$A1268+$A$11,IF($C$5,8,0),1,1))</f>
        <v>275.23001099999999</v>
      </c>
      <c r="G1268" s="4">
        <f ca="1">IF(A1268&gt;$A$8,"",OFFSET(InputPriceData!F$15,CalculationsAndCharts!$A1268+$A$11,IF($C$5,8,0),1,1))</f>
        <v>278.44000199999999</v>
      </c>
      <c r="H1268" s="282">
        <f t="shared" ca="1" si="292"/>
        <v>278.61999500000002</v>
      </c>
      <c r="I1268" s="292">
        <f t="shared" ca="1" si="293"/>
        <v>274.459991</v>
      </c>
      <c r="J1268" s="50">
        <f t="shared" ca="1" si="294"/>
        <v>4.1600040000000149</v>
      </c>
      <c r="K1268" s="282"/>
      <c r="L1268" s="282"/>
      <c r="M1268" s="292">
        <f t="shared" ca="1" si="295"/>
        <v>3.1173202368175188</v>
      </c>
      <c r="N1268" s="291"/>
      <c r="P1268" s="292">
        <f t="shared" ca="1" si="296"/>
        <v>276.0215752113445</v>
      </c>
      <c r="Q1268" s="301">
        <f t="shared" ca="1" si="297"/>
        <v>279.13889544816203</v>
      </c>
      <c r="R1268" s="301">
        <f t="shared" ca="1" si="298"/>
        <v>272.90425497452696</v>
      </c>
      <c r="S1268" s="50"/>
      <c r="T1268" s="292"/>
      <c r="U1268" s="265"/>
      <c r="V1268" s="292">
        <f t="shared" ca="1" si="299"/>
        <v>276.0215752113445</v>
      </c>
      <c r="W1268" s="241" t="e">
        <f t="shared" si="300"/>
        <v>#N/A</v>
      </c>
      <c r="X1268" s="351" t="e">
        <f t="shared" si="301"/>
        <v>#N/A</v>
      </c>
      <c r="Y1268" s="50" t="e">
        <f t="shared" ca="1" si="291"/>
        <v>#N/A</v>
      </c>
      <c r="Z1268" s="265" t="e">
        <f t="shared" si="302"/>
        <v>#N/A</v>
      </c>
      <c r="AA1268" s="265" t="e">
        <f t="shared" si="303"/>
        <v>#N/A</v>
      </c>
      <c r="AB1268" s="292"/>
      <c r="AC1268" s="37"/>
      <c r="AD1268" s="50"/>
      <c r="AE1268" s="228"/>
      <c r="AF1268" s="50"/>
      <c r="AG1268" s="50"/>
      <c r="AH1268" s="228"/>
      <c r="AI1268" s="50"/>
      <c r="AJ1268" s="50"/>
      <c r="AK1268" s="50"/>
      <c r="AL1268" s="68"/>
      <c r="AM1268" s="246"/>
      <c r="AN1268" s="241"/>
      <c r="AO1268" s="68"/>
      <c r="AP1268" s="68"/>
      <c r="AQ1268" s="241"/>
      <c r="AR1268" s="241"/>
      <c r="AS1268" s="228"/>
      <c r="AT1268" s="194"/>
      <c r="AU1268" s="37"/>
      <c r="AV1268" s="68"/>
      <c r="AW1268" s="228"/>
      <c r="AX1268" s="241"/>
      <c r="AY1268" s="38"/>
      <c r="AZ1268" s="38"/>
      <c r="BA1268" s="55"/>
      <c r="BB1268" s="55"/>
      <c r="BC1268" s="3">
        <f t="shared" ca="1" si="304"/>
        <v>65098900</v>
      </c>
      <c r="BD1268" s="3" t="e">
        <f t="shared" ca="1" si="305"/>
        <v>#N/A</v>
      </c>
      <c r="BE1268" s="132"/>
      <c r="BF1268" s="132"/>
      <c r="BG1268" s="125"/>
      <c r="BI1268" s="68"/>
      <c r="BZ1268" s="237"/>
      <c r="CD1268" s="237"/>
      <c r="CG1268" s="68"/>
      <c r="CH1268" s="237"/>
      <c r="CL1268" s="237"/>
    </row>
    <row r="1269" spans="1:90" x14ac:dyDescent="0.4">
      <c r="A1269">
        <v>1237</v>
      </c>
      <c r="B1269" s="47">
        <f ca="1">IF(A1269&gt;$A$8,"",OFFSET(InputPriceData!B$15,$A1269+$A$11,0,1,1))</f>
        <v>43532</v>
      </c>
      <c r="C1269" s="3">
        <f ca="1">IF(A1269&gt;$A$8,"",OFFSET(InputPriceData!G$15,CalculationsAndCharts!$A1269+$A$11,IF($C$5,8,0),1,1))</f>
        <v>85795800</v>
      </c>
      <c r="D1269" s="4">
        <f ca="1">IF(A1269&gt;$A$8,"",OFFSET(InputPriceData!C$15,CalculationsAndCharts!$A1269+$A$11,IF($C$5,8,0),1,1))</f>
        <v>272.94000199999999</v>
      </c>
      <c r="E1269" s="4">
        <f ca="1">IF(A1269&gt;$A$8,"",OFFSET(InputPriceData!D$15,CalculationsAndCharts!$A1269+$A$11,IF($C$5,8,0),1,1))</f>
        <v>274.64999399999999</v>
      </c>
      <c r="F1269" s="4">
        <f ca="1">IF(A1269&gt;$A$8,"",OFFSET(InputPriceData!E$15,CalculationsAndCharts!$A1269+$A$11,IF($C$5,8,0),1,1))</f>
        <v>272.42001299999998</v>
      </c>
      <c r="G1269" s="4">
        <f ca="1">IF(A1269&gt;$A$8,"",OFFSET(InputPriceData!F$15,CalculationsAndCharts!$A1269+$A$11,IF($C$5,8,0),1,1))</f>
        <v>274.459991</v>
      </c>
      <c r="H1269" s="282">
        <f t="shared" ca="1" si="292"/>
        <v>275.01001000000002</v>
      </c>
      <c r="I1269" s="292">
        <f t="shared" ca="1" si="293"/>
        <v>272.42001299999998</v>
      </c>
      <c r="J1269" s="50">
        <f t="shared" ca="1" si="294"/>
        <v>2.5899970000000394</v>
      </c>
      <c r="K1269" s="282"/>
      <c r="L1269" s="282"/>
      <c r="M1269" s="292">
        <f t="shared" ca="1" si="295"/>
        <v>2.8066466782728092</v>
      </c>
      <c r="N1269" s="291"/>
      <c r="P1269" s="292">
        <f t="shared" ca="1" si="296"/>
        <v>276.34485125390006</v>
      </c>
      <c r="Q1269" s="301">
        <f t="shared" ca="1" si="297"/>
        <v>279.15149793217284</v>
      </c>
      <c r="R1269" s="301">
        <f t="shared" ca="1" si="298"/>
        <v>273.53820457562728</v>
      </c>
      <c r="S1269" s="50"/>
      <c r="T1269" s="292"/>
      <c r="U1269" s="265"/>
      <c r="V1269" s="292">
        <f t="shared" ca="1" si="299"/>
        <v>276.34485125390006</v>
      </c>
      <c r="W1269" s="241" t="e">
        <f t="shared" si="300"/>
        <v>#N/A</v>
      </c>
      <c r="X1269" s="351" t="e">
        <f t="shared" si="301"/>
        <v>#N/A</v>
      </c>
      <c r="Y1269" s="50" t="e">
        <f t="shared" ca="1" si="291"/>
        <v>#N/A</v>
      </c>
      <c r="Z1269" s="265" t="e">
        <f t="shared" si="302"/>
        <v>#N/A</v>
      </c>
      <c r="AA1269" s="265" t="e">
        <f t="shared" si="303"/>
        <v>#N/A</v>
      </c>
      <c r="AB1269" s="292"/>
      <c r="AC1269" s="37"/>
      <c r="AD1269" s="50"/>
      <c r="AE1269" s="228"/>
      <c r="AF1269" s="50"/>
      <c r="AG1269" s="50"/>
      <c r="AH1269" s="228"/>
      <c r="AI1269" s="50"/>
      <c r="AJ1269" s="50"/>
      <c r="AK1269" s="50"/>
      <c r="AL1269" s="68"/>
      <c r="AM1269" s="246"/>
      <c r="AN1269" s="241"/>
      <c r="AO1269" s="68"/>
      <c r="AP1269" s="68"/>
      <c r="AQ1269" s="241"/>
      <c r="AR1269" s="241"/>
      <c r="AS1269" s="228"/>
      <c r="AT1269" s="194"/>
      <c r="AU1269" s="37"/>
      <c r="AV1269" s="68"/>
      <c r="AW1269" s="228"/>
      <c r="AX1269" s="241"/>
      <c r="AY1269" s="38"/>
      <c r="AZ1269" s="38"/>
      <c r="BA1269" s="55"/>
      <c r="BB1269" s="55"/>
      <c r="BC1269" s="3" t="e">
        <f t="shared" ca="1" si="304"/>
        <v>#N/A</v>
      </c>
      <c r="BD1269" s="3">
        <f t="shared" ca="1" si="305"/>
        <v>85795800</v>
      </c>
      <c r="BE1269" s="132"/>
      <c r="BF1269" s="132"/>
      <c r="BG1269" s="125"/>
      <c r="BI1269" s="68"/>
      <c r="BZ1269" s="237"/>
      <c r="CD1269" s="237"/>
      <c r="CG1269" s="68"/>
      <c r="CH1269" s="237"/>
      <c r="CL1269" s="237"/>
    </row>
    <row r="1270" spans="1:90" x14ac:dyDescent="0.4">
      <c r="A1270">
        <v>1238</v>
      </c>
      <c r="B1270" s="47">
        <f ca="1">IF(A1270&gt;$A$8,"",OFFSET(InputPriceData!B$15,$A1270+$A$11,0,1,1))</f>
        <v>43531</v>
      </c>
      <c r="C1270" s="3">
        <f ca="1">IF(A1270&gt;$A$8,"",OFFSET(InputPriceData!G$15,CalculationsAndCharts!$A1270+$A$11,IF($C$5,8,0),1,1))</f>
        <v>94885100</v>
      </c>
      <c r="D1270" s="4">
        <f ca="1">IF(A1270&gt;$A$8,"",OFFSET(InputPriceData!C$15,CalculationsAndCharts!$A1270+$A$11,IF($C$5,8,0),1,1))</f>
        <v>276.82998700000002</v>
      </c>
      <c r="E1270" s="4">
        <f ca="1">IF(A1270&gt;$A$8,"",OFFSET(InputPriceData!D$15,CalculationsAndCharts!$A1270+$A$11,IF($C$5,8,0),1,1))</f>
        <v>276.98998999999998</v>
      </c>
      <c r="F1270" s="4">
        <f ca="1">IF(A1270&gt;$A$8,"",OFFSET(InputPriceData!E$15,CalculationsAndCharts!$A1270+$A$11,IF($C$5,8,0),1,1))</f>
        <v>274.07000699999998</v>
      </c>
      <c r="G1270" s="4">
        <f ca="1">IF(A1270&gt;$A$8,"",OFFSET(InputPriceData!F$15,CalculationsAndCharts!$A1270+$A$11,IF($C$5,8,0),1,1))</f>
        <v>275.01001000000002</v>
      </c>
      <c r="H1270" s="282">
        <f t="shared" ca="1" si="292"/>
        <v>277.32998700000002</v>
      </c>
      <c r="I1270" s="292">
        <f t="shared" ca="1" si="293"/>
        <v>274.07000699999998</v>
      </c>
      <c r="J1270" s="50">
        <f t="shared" ca="1" si="294"/>
        <v>3.2599800000000414</v>
      </c>
      <c r="K1270" s="282"/>
      <c r="L1270" s="282"/>
      <c r="M1270" s="292">
        <f t="shared" ca="1" si="295"/>
        <v>2.6162041658737767</v>
      </c>
      <c r="N1270" s="291"/>
      <c r="P1270" s="292">
        <f t="shared" ca="1" si="296"/>
        <v>277.71538693430853</v>
      </c>
      <c r="Q1270" s="301">
        <f t="shared" ca="1" si="297"/>
        <v>280.33159110018232</v>
      </c>
      <c r="R1270" s="301">
        <f t="shared" ca="1" si="298"/>
        <v>275.09918276843473</v>
      </c>
      <c r="S1270" s="50"/>
      <c r="T1270" s="292"/>
      <c r="U1270" s="265"/>
      <c r="V1270" s="292">
        <f t="shared" ca="1" si="299"/>
        <v>277.71538693430853</v>
      </c>
      <c r="W1270" s="241" t="e">
        <f t="shared" si="300"/>
        <v>#N/A</v>
      </c>
      <c r="X1270" s="351" t="e">
        <f t="shared" si="301"/>
        <v>#N/A</v>
      </c>
      <c r="Y1270" s="50" t="e">
        <f t="shared" ca="1" si="291"/>
        <v>#N/A</v>
      </c>
      <c r="Z1270" s="265" t="e">
        <f t="shared" si="302"/>
        <v>#N/A</v>
      </c>
      <c r="AA1270" s="265" t="e">
        <f t="shared" si="303"/>
        <v>#N/A</v>
      </c>
      <c r="AB1270" s="292"/>
      <c r="AC1270" s="37"/>
      <c r="AD1270" s="50"/>
      <c r="AE1270" s="228"/>
      <c r="AF1270" s="50"/>
      <c r="AG1270" s="50"/>
      <c r="AH1270" s="228"/>
      <c r="AI1270" s="50"/>
      <c r="AJ1270" s="50"/>
      <c r="AK1270" s="50"/>
      <c r="AL1270" s="68"/>
      <c r="AM1270" s="246"/>
      <c r="AN1270" s="241"/>
      <c r="AO1270" s="68"/>
      <c r="AP1270" s="68"/>
      <c r="AQ1270" s="241"/>
      <c r="AR1270" s="241"/>
      <c r="AS1270" s="228"/>
      <c r="AT1270" s="194"/>
      <c r="AU1270" s="37"/>
      <c r="AV1270" s="68"/>
      <c r="AW1270" s="228"/>
      <c r="AX1270" s="241"/>
      <c r="AY1270" s="38"/>
      <c r="AZ1270" s="38"/>
      <c r="BA1270" s="55"/>
      <c r="BB1270" s="55"/>
      <c r="BC1270" s="3" t="e">
        <f t="shared" ca="1" si="304"/>
        <v>#N/A</v>
      </c>
      <c r="BD1270" s="3">
        <f t="shared" ca="1" si="305"/>
        <v>94885100</v>
      </c>
      <c r="BE1270" s="132"/>
      <c r="BF1270" s="132"/>
      <c r="BG1270" s="125"/>
      <c r="BI1270" s="68"/>
      <c r="BZ1270" s="237"/>
      <c r="CD1270" s="237"/>
      <c r="CG1270" s="68"/>
      <c r="CH1270" s="237"/>
      <c r="CL1270" s="237"/>
    </row>
    <row r="1271" spans="1:90" x14ac:dyDescent="0.4">
      <c r="A1271">
        <v>1239</v>
      </c>
      <c r="B1271" s="47">
        <f ca="1">IF(A1271&gt;$A$8,"",OFFSET(InputPriceData!B$15,$A1271+$A$11,0,1,1))</f>
        <v>43530</v>
      </c>
      <c r="C1271" s="3">
        <f ca="1">IF(A1271&gt;$A$8,"",OFFSET(InputPriceData!G$15,CalculationsAndCharts!$A1271+$A$11,IF($C$5,8,0),1,1))</f>
        <v>75039800</v>
      </c>
      <c r="D1271" s="4">
        <f ca="1">IF(A1271&gt;$A$8,"",OFFSET(InputPriceData!C$15,CalculationsAndCharts!$A1271+$A$11,IF($C$5,8,0),1,1))</f>
        <v>279.14999399999999</v>
      </c>
      <c r="E1271" s="4">
        <f ca="1">IF(A1271&gt;$A$8,"",OFFSET(InputPriceData!D$15,CalculationsAndCharts!$A1271+$A$11,IF($C$5,8,0),1,1))</f>
        <v>279.16000400000001</v>
      </c>
      <c r="F1271" s="4">
        <f ca="1">IF(A1271&gt;$A$8,"",OFFSET(InputPriceData!E$15,CalculationsAndCharts!$A1271+$A$11,IF($C$5,8,0),1,1))</f>
        <v>276.97000100000002</v>
      </c>
      <c r="G1271" s="4">
        <f ca="1">IF(A1271&gt;$A$8,"",OFFSET(InputPriceData!F$15,CalculationsAndCharts!$A1271+$A$11,IF($C$5,8,0),1,1))</f>
        <v>277.32998700000002</v>
      </c>
      <c r="H1271" s="282">
        <f t="shared" ca="1" si="292"/>
        <v>279.16000400000001</v>
      </c>
      <c r="I1271" s="292">
        <f t="shared" ca="1" si="293"/>
        <v>276.97000100000002</v>
      </c>
      <c r="J1271" s="50">
        <f t="shared" ca="1" si="294"/>
        <v>2.1900029999999902</v>
      </c>
      <c r="K1271" s="282"/>
      <c r="L1271" s="282"/>
      <c r="M1271" s="292">
        <f t="shared" ca="1" si="295"/>
        <v>2.4568289406144115</v>
      </c>
      <c r="N1271" s="291"/>
      <c r="P1271" s="292">
        <f t="shared" ca="1" si="296"/>
        <v>278.77106876869379</v>
      </c>
      <c r="Q1271" s="301">
        <f t="shared" ca="1" si="297"/>
        <v>281.22789770930819</v>
      </c>
      <c r="R1271" s="301">
        <f t="shared" ca="1" si="298"/>
        <v>276.31423982807939</v>
      </c>
      <c r="S1271" s="50"/>
      <c r="T1271" s="292"/>
      <c r="U1271" s="265"/>
      <c r="V1271" s="292">
        <f t="shared" ca="1" si="299"/>
        <v>278.77106876869379</v>
      </c>
      <c r="W1271" s="241" t="e">
        <f t="shared" si="300"/>
        <v>#N/A</v>
      </c>
      <c r="X1271" s="351" t="e">
        <f t="shared" si="301"/>
        <v>#N/A</v>
      </c>
      <c r="Y1271" s="50" t="e">
        <f t="shared" ca="1" si="291"/>
        <v>#N/A</v>
      </c>
      <c r="Z1271" s="265" t="e">
        <f t="shared" si="302"/>
        <v>#N/A</v>
      </c>
      <c r="AA1271" s="265" t="e">
        <f t="shared" si="303"/>
        <v>#N/A</v>
      </c>
      <c r="AB1271" s="292"/>
      <c r="AC1271" s="37"/>
      <c r="AD1271" s="50"/>
      <c r="AE1271" s="228"/>
      <c r="AF1271" s="50"/>
      <c r="AG1271" s="50"/>
      <c r="AH1271" s="228"/>
      <c r="AI1271" s="50"/>
      <c r="AJ1271" s="50"/>
      <c r="AK1271" s="50"/>
      <c r="AL1271" s="68"/>
      <c r="AM1271" s="246"/>
      <c r="AN1271" s="241"/>
      <c r="AO1271" s="68"/>
      <c r="AP1271" s="68"/>
      <c r="AQ1271" s="241"/>
      <c r="AR1271" s="241"/>
      <c r="AS1271" s="228"/>
      <c r="AT1271" s="194"/>
      <c r="AU1271" s="37"/>
      <c r="AV1271" s="68"/>
      <c r="AW1271" s="228"/>
      <c r="AX1271" s="241"/>
      <c r="AY1271" s="38"/>
      <c r="AZ1271" s="38"/>
      <c r="BA1271" s="55"/>
      <c r="BB1271" s="55"/>
      <c r="BC1271" s="3" t="e">
        <f t="shared" ca="1" si="304"/>
        <v>#N/A</v>
      </c>
      <c r="BD1271" s="3">
        <f t="shared" ca="1" si="305"/>
        <v>75039800</v>
      </c>
      <c r="BE1271" s="132"/>
      <c r="BF1271" s="132"/>
      <c r="BG1271" s="125"/>
      <c r="BI1271" s="68"/>
      <c r="BZ1271" s="237"/>
      <c r="CD1271" s="237"/>
      <c r="CG1271" s="68"/>
      <c r="CH1271" s="237"/>
      <c r="CL1271" s="237"/>
    </row>
    <row r="1272" spans="1:90" x14ac:dyDescent="0.4">
      <c r="A1272">
        <v>1240</v>
      </c>
      <c r="B1272" s="47">
        <f ca="1">IF(A1272&gt;$A$8,"",OFFSET(InputPriceData!B$15,$A1272+$A$11,0,1,1))</f>
        <v>43529</v>
      </c>
      <c r="C1272" s="3">
        <f ca="1">IF(A1272&gt;$A$8,"",OFFSET(InputPriceData!G$15,CalculationsAndCharts!$A1272+$A$11,IF($C$5,8,0),1,1))</f>
        <v>59114600</v>
      </c>
      <c r="D1272" s="4">
        <f ca="1">IF(A1272&gt;$A$8,"",OFFSET(InputPriceData!C$15,CalculationsAndCharts!$A1272+$A$11,IF($C$5,8,0),1,1))</f>
        <v>279.540009</v>
      </c>
      <c r="E1272" s="4">
        <f ca="1">IF(A1272&gt;$A$8,"",OFFSET(InputPriceData!D$15,CalculationsAndCharts!$A1272+$A$11,IF($C$5,8,0),1,1))</f>
        <v>279.76001000000002</v>
      </c>
      <c r="F1272" s="4">
        <f ca="1">IF(A1272&gt;$A$8,"",OFFSET(InputPriceData!E$15,CalculationsAndCharts!$A1272+$A$11,IF($C$5,8,0),1,1))</f>
        <v>278.41000400000001</v>
      </c>
      <c r="G1272" s="4">
        <f ca="1">IF(A1272&gt;$A$8,"",OFFSET(InputPriceData!F$15,CalculationsAndCharts!$A1272+$A$11,IF($C$5,8,0),1,1))</f>
        <v>279.01998900000001</v>
      </c>
      <c r="H1272" s="282">
        <f t="shared" ca="1" si="292"/>
        <v>279.76001000000002</v>
      </c>
      <c r="I1272" s="292">
        <f t="shared" ca="1" si="293"/>
        <v>278.41000400000001</v>
      </c>
      <c r="J1272" s="50">
        <f t="shared" ca="1" si="294"/>
        <v>1.3500060000000076</v>
      </c>
      <c r="K1272" s="282"/>
      <c r="L1272" s="282"/>
      <c r="M1272" s="292">
        <f t="shared" ca="1" si="295"/>
        <v>2.7166284487604986</v>
      </c>
      <c r="N1272" s="291"/>
      <c r="P1272" s="292">
        <f t="shared" ca="1" si="296"/>
        <v>279.09887240196366</v>
      </c>
      <c r="Q1272" s="301">
        <f t="shared" ca="1" si="297"/>
        <v>281.81550085072416</v>
      </c>
      <c r="R1272" s="301">
        <f t="shared" ca="1" si="298"/>
        <v>276.38224395320316</v>
      </c>
      <c r="S1272" s="50"/>
      <c r="T1272" s="292"/>
      <c r="U1272" s="265"/>
      <c r="V1272" s="292">
        <f t="shared" ca="1" si="299"/>
        <v>279.09887240196366</v>
      </c>
      <c r="W1272" s="241" t="e">
        <f t="shared" si="300"/>
        <v>#N/A</v>
      </c>
      <c r="X1272" s="351" t="e">
        <f t="shared" si="301"/>
        <v>#N/A</v>
      </c>
      <c r="Y1272" s="50" t="e">
        <f t="shared" ca="1" si="291"/>
        <v>#N/A</v>
      </c>
      <c r="Z1272" s="265" t="e">
        <f t="shared" si="302"/>
        <v>#N/A</v>
      </c>
      <c r="AA1272" s="265" t="e">
        <f t="shared" si="303"/>
        <v>#N/A</v>
      </c>
      <c r="AB1272" s="292"/>
      <c r="AC1272" s="37"/>
      <c r="AD1272" s="50"/>
      <c r="AE1272" s="228"/>
      <c r="AF1272" s="50"/>
      <c r="AG1272" s="50"/>
      <c r="AH1272" s="228"/>
      <c r="AI1272" s="50"/>
      <c r="AJ1272" s="50"/>
      <c r="AK1272" s="50"/>
      <c r="AL1272" s="68"/>
      <c r="AM1272" s="246"/>
      <c r="AN1272" s="241"/>
      <c r="AO1272" s="68"/>
      <c r="AP1272" s="68"/>
      <c r="AQ1272" s="241"/>
      <c r="AR1272" s="241"/>
      <c r="AS1272" s="228"/>
      <c r="AT1272" s="194"/>
      <c r="AU1272" s="37"/>
      <c r="AV1272" s="68"/>
      <c r="AW1272" s="228"/>
      <c r="AX1272" s="241"/>
      <c r="AY1272" s="38"/>
      <c r="AZ1272" s="38"/>
      <c r="BA1272" s="55"/>
      <c r="BB1272" s="55"/>
      <c r="BC1272" s="3" t="e">
        <f t="shared" ca="1" si="304"/>
        <v>#N/A</v>
      </c>
      <c r="BD1272" s="3">
        <f t="shared" ca="1" si="305"/>
        <v>59114600</v>
      </c>
      <c r="BE1272" s="132"/>
      <c r="BF1272" s="132"/>
      <c r="BG1272" s="125"/>
      <c r="BI1272" s="68"/>
      <c r="BZ1272" s="237"/>
      <c r="CD1272" s="237"/>
      <c r="CG1272" s="68"/>
      <c r="CH1272" s="237"/>
      <c r="CL1272" s="237"/>
    </row>
    <row r="1273" spans="1:90" x14ac:dyDescent="0.4">
      <c r="A1273">
        <v>1241</v>
      </c>
      <c r="B1273" s="47">
        <f ca="1">IF(A1273&gt;$A$8,"",OFFSET(InputPriceData!B$15,$A1273+$A$11,0,1,1))</f>
        <v>43528</v>
      </c>
      <c r="C1273" s="3">
        <f ca="1">IF(A1273&gt;$A$8,"",OFFSET(InputPriceData!G$15,CalculationsAndCharts!$A1273+$A$11,IF($C$5,8,0),1,1))</f>
        <v>106494600</v>
      </c>
      <c r="D1273" s="4">
        <f ca="1">IF(A1273&gt;$A$8,"",OFFSET(InputPriceData!C$15,CalculationsAndCharts!$A1273+$A$11,IF($C$5,8,0),1,1))</f>
        <v>281.60000600000001</v>
      </c>
      <c r="E1273" s="4">
        <f ca="1">IF(A1273&gt;$A$8,"",OFFSET(InputPriceData!D$15,CalculationsAndCharts!$A1273+$A$11,IF($C$5,8,0),1,1))</f>
        <v>281.86999500000002</v>
      </c>
      <c r="F1273" s="4">
        <f ca="1">IF(A1273&gt;$A$8,"",OFFSET(InputPriceData!E$15,CalculationsAndCharts!$A1273+$A$11,IF($C$5,8,0),1,1))</f>
        <v>276.83999599999999</v>
      </c>
      <c r="G1273" s="4">
        <f ca="1">IF(A1273&gt;$A$8,"",OFFSET(InputPriceData!F$15,CalculationsAndCharts!$A1273+$A$11,IF($C$5,8,0),1,1))</f>
        <v>279.39999399999999</v>
      </c>
      <c r="H1273" s="282">
        <f t="shared" ca="1" si="292"/>
        <v>281.86999500000002</v>
      </c>
      <c r="I1273" s="292">
        <f t="shared" ca="1" si="293"/>
        <v>276.83999599999999</v>
      </c>
      <c r="J1273" s="50">
        <f t="shared" ca="1" si="294"/>
        <v>5.0299990000000321</v>
      </c>
      <c r="K1273" s="282"/>
      <c r="L1273" s="282"/>
      <c r="M1273" s="292">
        <f t="shared" ca="1" si="295"/>
        <v>2.2984045512877165</v>
      </c>
      <c r="N1273" s="291"/>
      <c r="P1273" s="292">
        <f t="shared" ca="1" si="296"/>
        <v>278.98108813757136</v>
      </c>
      <c r="Q1273" s="301">
        <f t="shared" ca="1" si="297"/>
        <v>281.27949268885908</v>
      </c>
      <c r="R1273" s="301">
        <f t="shared" ca="1" si="298"/>
        <v>276.68268358628364</v>
      </c>
      <c r="S1273" s="50"/>
      <c r="T1273" s="292"/>
      <c r="U1273" s="265"/>
      <c r="V1273" s="292">
        <f t="shared" ca="1" si="299"/>
        <v>278.98108813757136</v>
      </c>
      <c r="W1273" s="241" t="e">
        <f t="shared" si="300"/>
        <v>#N/A</v>
      </c>
      <c r="X1273" s="351" t="e">
        <f t="shared" si="301"/>
        <v>#N/A</v>
      </c>
      <c r="Y1273" s="50" t="e">
        <f t="shared" ca="1" si="291"/>
        <v>#N/A</v>
      </c>
      <c r="Z1273" s="265" t="e">
        <f t="shared" si="302"/>
        <v>#N/A</v>
      </c>
      <c r="AA1273" s="265" t="e">
        <f t="shared" si="303"/>
        <v>#N/A</v>
      </c>
      <c r="AB1273" s="292"/>
      <c r="AC1273" s="37"/>
      <c r="AD1273" s="50"/>
      <c r="AE1273" s="228"/>
      <c r="AF1273" s="50"/>
      <c r="AG1273" s="50"/>
      <c r="AH1273" s="228"/>
      <c r="AI1273" s="50"/>
      <c r="AJ1273" s="50"/>
      <c r="AK1273" s="50"/>
      <c r="AL1273" s="68"/>
      <c r="AM1273" s="246"/>
      <c r="AN1273" s="241"/>
      <c r="AO1273" s="68"/>
      <c r="AP1273" s="68"/>
      <c r="AQ1273" s="241"/>
      <c r="AR1273" s="241"/>
      <c r="AS1273" s="228"/>
      <c r="AT1273" s="194"/>
      <c r="AU1273" s="37"/>
      <c r="AV1273" s="68"/>
      <c r="AW1273" s="228"/>
      <c r="AX1273" s="241"/>
      <c r="AY1273" s="38"/>
      <c r="AZ1273" s="38"/>
      <c r="BA1273" s="55"/>
      <c r="BB1273" s="55"/>
      <c r="BC1273" s="3" t="e">
        <f t="shared" ca="1" si="304"/>
        <v>#N/A</v>
      </c>
      <c r="BD1273" s="3">
        <f t="shared" ca="1" si="305"/>
        <v>106494600</v>
      </c>
      <c r="BE1273" s="132"/>
      <c r="BF1273" s="132"/>
      <c r="BG1273" s="125"/>
      <c r="BI1273" s="68"/>
      <c r="BZ1273" s="237"/>
      <c r="CD1273" s="237"/>
      <c r="CG1273" s="68"/>
      <c r="CH1273" s="237"/>
      <c r="CL1273" s="237"/>
    </row>
    <row r="1274" spans="1:90" x14ac:dyDescent="0.4">
      <c r="A1274">
        <v>1242</v>
      </c>
      <c r="B1274" s="47">
        <f ca="1">IF(A1274&gt;$A$8,"",OFFSET(InputPriceData!B$15,$A1274+$A$11,0,1,1))</f>
        <v>43525</v>
      </c>
      <c r="C1274" s="3">
        <f ca="1">IF(A1274&gt;$A$8,"",OFFSET(InputPriceData!G$15,CalculationsAndCharts!$A1274+$A$11,IF($C$5,8,0),1,1))</f>
        <v>78880500</v>
      </c>
      <c r="D1274" s="4">
        <f ca="1">IF(A1274&gt;$A$8,"",OFFSET(InputPriceData!C$15,CalculationsAndCharts!$A1274+$A$11,IF($C$5,8,0),1,1))</f>
        <v>280.44000199999999</v>
      </c>
      <c r="E1274" s="4">
        <f ca="1">IF(A1274&gt;$A$8,"",OFFSET(InputPriceData!D$15,CalculationsAndCharts!$A1274+$A$11,IF($C$5,8,0),1,1))</f>
        <v>280.88000499999998</v>
      </c>
      <c r="F1274" s="4">
        <f ca="1">IF(A1274&gt;$A$8,"",OFFSET(InputPriceData!E$15,CalculationsAndCharts!$A1274+$A$11,IF($C$5,8,0),1,1))</f>
        <v>278.82000699999998</v>
      </c>
      <c r="G1274" s="4">
        <f ca="1">IF(A1274&gt;$A$8,"",OFFSET(InputPriceData!F$15,CalculationsAndCharts!$A1274+$A$11,IF($C$5,8,0),1,1))</f>
        <v>280.42001299999998</v>
      </c>
      <c r="H1274" s="282">
        <f t="shared" ca="1" si="292"/>
        <v>280.88000499999998</v>
      </c>
      <c r="I1274" s="292">
        <f t="shared" ca="1" si="293"/>
        <v>278.67999300000002</v>
      </c>
      <c r="J1274" s="50">
        <f t="shared" ca="1" si="294"/>
        <v>2.2000119999999583</v>
      </c>
      <c r="K1274" s="282"/>
      <c r="L1274" s="282"/>
      <c r="M1274" s="292">
        <f t="shared" ca="1" si="295"/>
        <v>1.5446169853150347</v>
      </c>
      <c r="N1274" s="291"/>
      <c r="P1274" s="292">
        <f t="shared" ca="1" si="296"/>
        <v>278.47725625660803</v>
      </c>
      <c r="Q1274" s="301">
        <f t="shared" ca="1" si="297"/>
        <v>280.02187324192306</v>
      </c>
      <c r="R1274" s="301">
        <f t="shared" ca="1" si="298"/>
        <v>276.932639271293</v>
      </c>
      <c r="S1274" s="50"/>
      <c r="T1274" s="292"/>
      <c r="U1274" s="265"/>
      <c r="V1274" s="292">
        <f t="shared" ca="1" si="299"/>
        <v>278.47725625660803</v>
      </c>
      <c r="W1274" s="241" t="e">
        <f t="shared" si="300"/>
        <v>#N/A</v>
      </c>
      <c r="X1274" s="351" t="e">
        <f t="shared" si="301"/>
        <v>#N/A</v>
      </c>
      <c r="Y1274" s="50" t="e">
        <f t="shared" ca="1" si="291"/>
        <v>#N/A</v>
      </c>
      <c r="Z1274" s="265" t="e">
        <f t="shared" si="302"/>
        <v>#N/A</v>
      </c>
      <c r="AA1274" s="265" t="e">
        <f t="shared" si="303"/>
        <v>#N/A</v>
      </c>
      <c r="AB1274" s="292"/>
      <c r="AC1274" s="37"/>
      <c r="AD1274" s="50"/>
      <c r="AE1274" s="228"/>
      <c r="AF1274" s="50"/>
      <c r="AG1274" s="50"/>
      <c r="AH1274" s="228"/>
      <c r="AI1274" s="50"/>
      <c r="AJ1274" s="50"/>
      <c r="AK1274" s="50"/>
      <c r="AL1274" s="68"/>
      <c r="AM1274" s="246"/>
      <c r="AN1274" s="241"/>
      <c r="AO1274" s="68"/>
      <c r="AP1274" s="68"/>
      <c r="AQ1274" s="241"/>
      <c r="AR1274" s="241"/>
      <c r="AS1274" s="228"/>
      <c r="AT1274" s="194"/>
      <c r="AU1274" s="37"/>
      <c r="AV1274" s="68"/>
      <c r="AW1274" s="228"/>
      <c r="AX1274" s="241"/>
      <c r="AY1274" s="38"/>
      <c r="AZ1274" s="38"/>
      <c r="BA1274" s="55"/>
      <c r="BB1274" s="55"/>
      <c r="BC1274" s="3">
        <f t="shared" ca="1" si="304"/>
        <v>78880500</v>
      </c>
      <c r="BD1274" s="3" t="e">
        <f t="shared" ca="1" si="305"/>
        <v>#N/A</v>
      </c>
      <c r="BE1274" s="132"/>
      <c r="BF1274" s="132"/>
      <c r="BG1274" s="125"/>
      <c r="BI1274" s="68"/>
      <c r="BZ1274" s="237"/>
      <c r="CD1274" s="237"/>
      <c r="CG1274" s="68"/>
      <c r="CH1274" s="237"/>
      <c r="CL1274" s="237"/>
    </row>
    <row r="1275" spans="1:90" x14ac:dyDescent="0.4">
      <c r="A1275">
        <v>1243</v>
      </c>
      <c r="B1275" s="47">
        <f ca="1">IF(A1275&gt;$A$8,"",OFFSET(InputPriceData!B$15,$A1275+$A$11,0,1,1))</f>
        <v>43524</v>
      </c>
      <c r="C1275" s="3">
        <f ca="1">IF(A1275&gt;$A$8,"",OFFSET(InputPriceData!G$15,CalculationsAndCharts!$A1275+$A$11,IF($C$5,8,0),1,1))</f>
        <v>69268300</v>
      </c>
      <c r="D1275" s="4">
        <f ca="1">IF(A1275&gt;$A$8,"",OFFSET(InputPriceData!C$15,CalculationsAndCharts!$A1275+$A$11,IF($C$5,8,0),1,1))</f>
        <v>278.959991</v>
      </c>
      <c r="E1275" s="4">
        <f ca="1">IF(A1275&gt;$A$8,"",OFFSET(InputPriceData!D$15,CalculationsAndCharts!$A1275+$A$11,IF($C$5,8,0),1,1))</f>
        <v>279.45001200000002</v>
      </c>
      <c r="F1275" s="4">
        <f ca="1">IF(A1275&gt;$A$8,"",OFFSET(InputPriceData!E$15,CalculationsAndCharts!$A1275+$A$11,IF($C$5,8,0),1,1))</f>
        <v>278.32000699999998</v>
      </c>
      <c r="G1275" s="4">
        <f ca="1">IF(A1275&gt;$A$8,"",OFFSET(InputPriceData!F$15,CalculationsAndCharts!$A1275+$A$11,IF($C$5,8,0),1,1))</f>
        <v>278.67999300000002</v>
      </c>
      <c r="H1275" s="282">
        <f t="shared" ca="1" si="292"/>
        <v>279.45001200000002</v>
      </c>
      <c r="I1275" s="292">
        <f t="shared" ca="1" si="293"/>
        <v>278.32000699999998</v>
      </c>
      <c r="J1275" s="50">
        <f t="shared" ca="1" si="294"/>
        <v>1.1300050000000397</v>
      </c>
      <c r="K1275" s="282"/>
      <c r="L1275" s="282"/>
      <c r="M1275" s="292">
        <f t="shared" ca="1" si="295"/>
        <v>1.5947979923253111</v>
      </c>
      <c r="N1275" s="291"/>
      <c r="P1275" s="292">
        <f t="shared" ca="1" si="296"/>
        <v>278.04732927282913</v>
      </c>
      <c r="Q1275" s="301">
        <f t="shared" ca="1" si="297"/>
        <v>279.64212726515444</v>
      </c>
      <c r="R1275" s="301">
        <f t="shared" ca="1" si="298"/>
        <v>276.45253128050382</v>
      </c>
      <c r="S1275" s="50"/>
      <c r="T1275" s="292"/>
      <c r="U1275" s="265"/>
      <c r="V1275" s="292">
        <f t="shared" ca="1" si="299"/>
        <v>278.04732927282913</v>
      </c>
      <c r="W1275" s="241" t="e">
        <f t="shared" si="300"/>
        <v>#N/A</v>
      </c>
      <c r="X1275" s="351" t="e">
        <f t="shared" si="301"/>
        <v>#N/A</v>
      </c>
      <c r="Y1275" s="50" t="e">
        <f t="shared" ca="1" si="291"/>
        <v>#N/A</v>
      </c>
      <c r="Z1275" s="265" t="e">
        <f t="shared" si="302"/>
        <v>#N/A</v>
      </c>
      <c r="AA1275" s="265" t="e">
        <f t="shared" si="303"/>
        <v>#N/A</v>
      </c>
      <c r="AB1275" s="292"/>
      <c r="AC1275" s="37"/>
      <c r="AD1275" s="50"/>
      <c r="AE1275" s="228"/>
      <c r="AF1275" s="50"/>
      <c r="AG1275" s="50"/>
      <c r="AH1275" s="228"/>
      <c r="AI1275" s="50"/>
      <c r="AJ1275" s="50"/>
      <c r="AK1275" s="50"/>
      <c r="AL1275" s="68"/>
      <c r="AM1275" s="246"/>
      <c r="AN1275" s="241"/>
      <c r="AO1275" s="68"/>
      <c r="AP1275" s="68"/>
      <c r="AQ1275" s="241"/>
      <c r="AR1275" s="241"/>
      <c r="AS1275" s="228"/>
      <c r="AT1275" s="194"/>
      <c r="AU1275" s="37"/>
      <c r="AV1275" s="68"/>
      <c r="AW1275" s="228"/>
      <c r="AX1275" s="241"/>
      <c r="AY1275" s="38"/>
      <c r="AZ1275" s="38"/>
      <c r="BA1275" s="55"/>
      <c r="BB1275" s="55"/>
      <c r="BC1275" s="3" t="e">
        <f t="shared" ca="1" si="304"/>
        <v>#N/A</v>
      </c>
      <c r="BD1275" s="3">
        <f t="shared" ca="1" si="305"/>
        <v>69268300</v>
      </c>
      <c r="BE1275" s="132"/>
      <c r="BF1275" s="132"/>
      <c r="BG1275" s="125"/>
      <c r="BI1275" s="68"/>
      <c r="BZ1275" s="237"/>
      <c r="CD1275" s="237"/>
      <c r="CG1275" s="68"/>
      <c r="CH1275" s="237"/>
      <c r="CL1275" s="237"/>
    </row>
    <row r="1276" spans="1:90" x14ac:dyDescent="0.4">
      <c r="A1276">
        <v>1244</v>
      </c>
      <c r="B1276" s="47">
        <f ca="1">IF(A1276&gt;$A$8,"",OFFSET(InputPriceData!B$15,$A1276+$A$11,0,1,1))</f>
        <v>43523</v>
      </c>
      <c r="C1276" s="3">
        <f ca="1">IF(A1276&gt;$A$8,"",OFFSET(InputPriceData!G$15,CalculationsAndCharts!$A1276+$A$11,IF($C$5,8,0),1,1))</f>
        <v>56921600</v>
      </c>
      <c r="D1276" s="4">
        <f ca="1">IF(A1276&gt;$A$8,"",OFFSET(InputPriceData!C$15,CalculationsAndCharts!$A1276+$A$11,IF($C$5,8,0),1,1))</f>
        <v>278.51998900000001</v>
      </c>
      <c r="E1276" s="4">
        <f ca="1">IF(A1276&gt;$A$8,"",OFFSET(InputPriceData!D$15,CalculationsAndCharts!$A1276+$A$11,IF($C$5,8,0),1,1))</f>
        <v>279.58999599999999</v>
      </c>
      <c r="F1276" s="4">
        <f ca="1">IF(A1276&gt;$A$8,"",OFFSET(InputPriceData!E$15,CalculationsAndCharts!$A1276+$A$11,IF($C$5,8,0),1,1))</f>
        <v>277.48001099999999</v>
      </c>
      <c r="G1276" s="4">
        <f ca="1">IF(A1276&gt;$A$8,"",OFFSET(InputPriceData!F$15,CalculationsAndCharts!$A1276+$A$11,IF($C$5,8,0),1,1))</f>
        <v>279.20001200000002</v>
      </c>
      <c r="H1276" s="282">
        <f t="shared" ca="1" si="292"/>
        <v>279.58999599999999</v>
      </c>
      <c r="I1276" s="292">
        <f t="shared" ca="1" si="293"/>
        <v>277.48001099999999</v>
      </c>
      <c r="J1276" s="50">
        <f t="shared" ca="1" si="294"/>
        <v>2.1099849999999947</v>
      </c>
      <c r="K1276" s="282"/>
      <c r="L1276" s="282"/>
      <c r="M1276" s="292">
        <f t="shared" ca="1" si="295"/>
        <v>1.7040962832575746</v>
      </c>
      <c r="N1276" s="291"/>
      <c r="P1276" s="292">
        <f t="shared" ca="1" si="296"/>
        <v>277.86567362798974</v>
      </c>
      <c r="Q1276" s="301">
        <f t="shared" ca="1" si="297"/>
        <v>279.56976991124731</v>
      </c>
      <c r="R1276" s="301">
        <f t="shared" ca="1" si="298"/>
        <v>276.16157734473217</v>
      </c>
      <c r="S1276" s="50"/>
      <c r="T1276" s="292"/>
      <c r="U1276" s="265"/>
      <c r="V1276" s="292">
        <f t="shared" ca="1" si="299"/>
        <v>277.86567362798974</v>
      </c>
      <c r="W1276" s="241" t="e">
        <f t="shared" si="300"/>
        <v>#N/A</v>
      </c>
      <c r="X1276" s="351" t="e">
        <f t="shared" si="301"/>
        <v>#N/A</v>
      </c>
      <c r="Y1276" s="50" t="e">
        <f t="shared" ca="1" si="291"/>
        <v>#N/A</v>
      </c>
      <c r="Z1276" s="265" t="e">
        <f t="shared" si="302"/>
        <v>#N/A</v>
      </c>
      <c r="AA1276" s="265" t="e">
        <f t="shared" si="303"/>
        <v>#N/A</v>
      </c>
      <c r="AB1276" s="292"/>
      <c r="AC1276" s="37"/>
      <c r="AD1276" s="50"/>
      <c r="AE1276" s="228"/>
      <c r="AF1276" s="50"/>
      <c r="AG1276" s="50"/>
      <c r="AH1276" s="228"/>
      <c r="AI1276" s="50"/>
      <c r="AJ1276" s="50"/>
      <c r="AK1276" s="50"/>
      <c r="AL1276" s="68"/>
      <c r="AM1276" s="246"/>
      <c r="AN1276" s="241"/>
      <c r="AO1276" s="68"/>
      <c r="AP1276" s="68"/>
      <c r="AQ1276" s="241"/>
      <c r="AR1276" s="241"/>
      <c r="AS1276" s="228"/>
      <c r="AT1276" s="194"/>
      <c r="AU1276" s="37"/>
      <c r="AV1276" s="68"/>
      <c r="AW1276" s="228"/>
      <c r="AX1276" s="241"/>
      <c r="AY1276" s="38"/>
      <c r="AZ1276" s="38"/>
      <c r="BA1276" s="55"/>
      <c r="BB1276" s="55"/>
      <c r="BC1276" s="3" t="e">
        <f t="shared" ca="1" si="304"/>
        <v>#N/A</v>
      </c>
      <c r="BD1276" s="3">
        <f t="shared" ca="1" si="305"/>
        <v>56921600</v>
      </c>
      <c r="BE1276" s="132"/>
      <c r="BF1276" s="132"/>
      <c r="BG1276" s="125"/>
      <c r="BI1276" s="68"/>
      <c r="BZ1276" s="237"/>
      <c r="CD1276" s="237"/>
      <c r="CG1276" s="68"/>
      <c r="CH1276" s="237"/>
      <c r="CL1276" s="237"/>
    </row>
    <row r="1277" spans="1:90" x14ac:dyDescent="0.4">
      <c r="A1277">
        <v>1245</v>
      </c>
      <c r="B1277" s="47">
        <f ca="1">IF(A1277&gt;$A$8,"",OFFSET(InputPriceData!B$15,$A1277+$A$11,0,1,1))</f>
        <v>43522</v>
      </c>
      <c r="C1277" s="3">
        <f ca="1">IF(A1277&gt;$A$8,"",OFFSET(InputPriceData!G$15,CalculationsAndCharts!$A1277+$A$11,IF($C$5,8,0),1,1))</f>
        <v>56844100</v>
      </c>
      <c r="D1277" s="4">
        <f ca="1">IF(A1277&gt;$A$8,"",OFFSET(InputPriceData!C$15,CalculationsAndCharts!$A1277+$A$11,IF($C$5,8,0),1,1))</f>
        <v>279.13000499999998</v>
      </c>
      <c r="E1277" s="4">
        <f ca="1">IF(A1277&gt;$A$8,"",OFFSET(InputPriceData!D$15,CalculationsAndCharts!$A1277+$A$11,IF($C$5,8,0),1,1))</f>
        <v>280.29998799999998</v>
      </c>
      <c r="F1277" s="4">
        <f ca="1">IF(A1277&gt;$A$8,"",OFFSET(InputPriceData!E$15,CalculationsAndCharts!$A1277+$A$11,IF($C$5,8,0),1,1))</f>
        <v>278.89999399999999</v>
      </c>
      <c r="G1277" s="4">
        <f ca="1">IF(A1277&gt;$A$8,"",OFFSET(InputPriceData!F$15,CalculationsAndCharts!$A1277+$A$11,IF($C$5,8,0),1,1))</f>
        <v>279.32000699999998</v>
      </c>
      <c r="H1277" s="282">
        <f t="shared" ca="1" si="292"/>
        <v>280.29998799999998</v>
      </c>
      <c r="I1277" s="292">
        <f t="shared" ca="1" si="293"/>
        <v>278.89999399999999</v>
      </c>
      <c r="J1277" s="50">
        <f t="shared" ca="1" si="294"/>
        <v>1.3999939999999924</v>
      </c>
      <c r="K1277" s="282"/>
      <c r="L1277" s="282"/>
      <c r="M1277" s="292">
        <f t="shared" ca="1" si="295"/>
        <v>1.7969776132545856</v>
      </c>
      <c r="N1277" s="291"/>
      <c r="P1277" s="292">
        <f t="shared" ca="1" si="296"/>
        <v>277.55552808538346</v>
      </c>
      <c r="Q1277" s="301">
        <f t="shared" ca="1" si="297"/>
        <v>279.35250569863803</v>
      </c>
      <c r="R1277" s="301">
        <f t="shared" ca="1" si="298"/>
        <v>275.75855047212889</v>
      </c>
      <c r="S1277" s="50"/>
      <c r="T1277" s="292"/>
      <c r="U1277" s="265"/>
      <c r="V1277" s="292">
        <f t="shared" ca="1" si="299"/>
        <v>277.55552808538346</v>
      </c>
      <c r="W1277" s="241" t="e">
        <f t="shared" si="300"/>
        <v>#N/A</v>
      </c>
      <c r="X1277" s="351" t="e">
        <f t="shared" si="301"/>
        <v>#N/A</v>
      </c>
      <c r="Y1277" s="50" t="e">
        <f t="shared" ca="1" si="291"/>
        <v>#N/A</v>
      </c>
      <c r="Z1277" s="265" t="e">
        <f t="shared" si="302"/>
        <v>#N/A</v>
      </c>
      <c r="AA1277" s="265" t="e">
        <f t="shared" si="303"/>
        <v>#N/A</v>
      </c>
      <c r="AB1277" s="292"/>
      <c r="AC1277" s="37"/>
      <c r="AD1277" s="50"/>
      <c r="AE1277" s="228"/>
      <c r="AF1277" s="50"/>
      <c r="AG1277" s="50"/>
      <c r="AH1277" s="228"/>
      <c r="AI1277" s="50"/>
      <c r="AJ1277" s="50"/>
      <c r="AK1277" s="50"/>
      <c r="AL1277" s="68"/>
      <c r="AM1277" s="246"/>
      <c r="AN1277" s="241"/>
      <c r="AO1277" s="68"/>
      <c r="AP1277" s="68"/>
      <c r="AQ1277" s="241"/>
      <c r="AR1277" s="241"/>
      <c r="AS1277" s="228"/>
      <c r="AT1277" s="194"/>
      <c r="AU1277" s="37"/>
      <c r="AV1277" s="68"/>
      <c r="AW1277" s="228"/>
      <c r="AX1277" s="241"/>
      <c r="AY1277" s="38"/>
      <c r="AZ1277" s="38"/>
      <c r="BA1277" s="55"/>
      <c r="BB1277" s="55"/>
      <c r="BC1277" s="3" t="e">
        <f t="shared" ca="1" si="304"/>
        <v>#N/A</v>
      </c>
      <c r="BD1277" s="3">
        <f t="shared" ca="1" si="305"/>
        <v>56844100</v>
      </c>
      <c r="BE1277" s="132"/>
      <c r="BF1277" s="132"/>
      <c r="BG1277" s="125"/>
      <c r="BI1277" s="68"/>
      <c r="BZ1277" s="237"/>
      <c r="CD1277" s="237"/>
      <c r="CG1277" s="68"/>
      <c r="CH1277" s="237"/>
      <c r="CL1277" s="237"/>
    </row>
    <row r="1278" spans="1:90" x14ac:dyDescent="0.4">
      <c r="A1278">
        <v>1246</v>
      </c>
      <c r="B1278" s="47">
        <f ca="1">IF(A1278&gt;$A$8,"",OFFSET(InputPriceData!B$15,$A1278+$A$11,0,1,1))</f>
        <v>43521</v>
      </c>
      <c r="C1278" s="3">
        <f ca="1">IF(A1278&gt;$A$8,"",OFFSET(InputPriceData!G$15,CalculationsAndCharts!$A1278+$A$11,IF($C$5,8,0),1,1))</f>
        <v>69030700</v>
      </c>
      <c r="D1278" s="4">
        <f ca="1">IF(A1278&gt;$A$8,"",OFFSET(InputPriceData!C$15,CalculationsAndCharts!$A1278+$A$11,IF($C$5,8,0),1,1))</f>
        <v>280.73001099999999</v>
      </c>
      <c r="E1278" s="4">
        <f ca="1">IF(A1278&gt;$A$8,"",OFFSET(InputPriceData!D$15,CalculationsAndCharts!$A1278+$A$11,IF($C$5,8,0),1,1))</f>
        <v>281.30999800000001</v>
      </c>
      <c r="F1278" s="4">
        <f ca="1">IF(A1278&gt;$A$8,"",OFFSET(InputPriceData!E$15,CalculationsAndCharts!$A1278+$A$11,IF($C$5,8,0),1,1))</f>
        <v>279.42999300000002</v>
      </c>
      <c r="G1278" s="4">
        <f ca="1">IF(A1278&gt;$A$8,"",OFFSET(InputPriceData!F$15,CalculationsAndCharts!$A1278+$A$11,IF($C$5,8,0),1,1))</f>
        <v>279.51998900000001</v>
      </c>
      <c r="H1278" s="282">
        <f t="shared" ca="1" si="292"/>
        <v>281.30999800000001</v>
      </c>
      <c r="I1278" s="292">
        <f t="shared" ca="1" si="293"/>
        <v>279.14001500000001</v>
      </c>
      <c r="J1278" s="50">
        <f t="shared" ca="1" si="294"/>
        <v>2.169983000000002</v>
      </c>
      <c r="K1278" s="282"/>
      <c r="L1278" s="282"/>
      <c r="M1278" s="292">
        <f t="shared" ca="1" si="295"/>
        <v>1.9217022805706627</v>
      </c>
      <c r="N1278" s="291"/>
      <c r="P1278" s="292">
        <f t="shared" ca="1" si="296"/>
        <v>277.20230684566405</v>
      </c>
      <c r="Q1278" s="301">
        <f t="shared" ca="1" si="297"/>
        <v>279.12400912623474</v>
      </c>
      <c r="R1278" s="301">
        <f t="shared" ca="1" si="298"/>
        <v>275.28060456509337</v>
      </c>
      <c r="S1278" s="50"/>
      <c r="T1278" s="292"/>
      <c r="U1278" s="265"/>
      <c r="V1278" s="292">
        <f t="shared" ca="1" si="299"/>
        <v>277.20230684566405</v>
      </c>
      <c r="W1278" s="241" t="e">
        <f t="shared" si="300"/>
        <v>#N/A</v>
      </c>
      <c r="X1278" s="351" t="e">
        <f t="shared" si="301"/>
        <v>#N/A</v>
      </c>
      <c r="Y1278" s="50" t="e">
        <f t="shared" ca="1" si="291"/>
        <v>#N/A</v>
      </c>
      <c r="Z1278" s="265" t="e">
        <f t="shared" si="302"/>
        <v>#N/A</v>
      </c>
      <c r="AA1278" s="265" t="e">
        <f t="shared" si="303"/>
        <v>#N/A</v>
      </c>
      <c r="AB1278" s="292"/>
      <c r="AC1278" s="37"/>
      <c r="AD1278" s="50"/>
      <c r="AE1278" s="228"/>
      <c r="AF1278" s="50"/>
      <c r="AG1278" s="50"/>
      <c r="AH1278" s="228"/>
      <c r="AI1278" s="50"/>
      <c r="AJ1278" s="50"/>
      <c r="AK1278" s="50"/>
      <c r="AL1278" s="68"/>
      <c r="AM1278" s="246"/>
      <c r="AN1278" s="241"/>
      <c r="AO1278" s="68"/>
      <c r="AP1278" s="68"/>
      <c r="AQ1278" s="241"/>
      <c r="AR1278" s="241"/>
      <c r="AS1278" s="228"/>
      <c r="AT1278" s="194"/>
      <c r="AU1278" s="37"/>
      <c r="AV1278" s="68"/>
      <c r="AW1278" s="228"/>
      <c r="AX1278" s="241"/>
      <c r="AY1278" s="38"/>
      <c r="AZ1278" s="38"/>
      <c r="BA1278" s="55"/>
      <c r="BB1278" s="55"/>
      <c r="BC1278" s="3">
        <f t="shared" ca="1" si="304"/>
        <v>69030700</v>
      </c>
      <c r="BD1278" s="3" t="e">
        <f t="shared" ca="1" si="305"/>
        <v>#N/A</v>
      </c>
      <c r="BE1278" s="132"/>
      <c r="BF1278" s="132"/>
      <c r="BG1278" s="125"/>
      <c r="BI1278" s="68"/>
      <c r="BZ1278" s="237"/>
      <c r="CD1278" s="237"/>
      <c r="CG1278" s="68"/>
      <c r="CH1278" s="237"/>
      <c r="CL1278" s="237"/>
    </row>
    <row r="1279" spans="1:90" x14ac:dyDescent="0.4">
      <c r="A1279">
        <v>1247</v>
      </c>
      <c r="B1279" s="47">
        <f ca="1">IF(A1279&gt;$A$8,"",OFFSET(InputPriceData!B$15,$A1279+$A$11,0,1,1))</f>
        <v>43518</v>
      </c>
      <c r="C1279" s="3">
        <f ca="1">IF(A1279&gt;$A$8,"",OFFSET(InputPriceData!G$15,CalculationsAndCharts!$A1279+$A$11,IF($C$5,8,0),1,1))</f>
        <v>78114600</v>
      </c>
      <c r="D1279" s="4">
        <f ca="1">IF(A1279&gt;$A$8,"",OFFSET(InputPriceData!C$15,CalculationsAndCharts!$A1279+$A$11,IF($C$5,8,0),1,1))</f>
        <v>278.10998499999999</v>
      </c>
      <c r="E1279" s="4">
        <f ca="1">IF(A1279&gt;$A$8,"",OFFSET(InputPriceData!D$15,CalculationsAndCharts!$A1279+$A$11,IF($C$5,8,0),1,1))</f>
        <v>279.35998499999999</v>
      </c>
      <c r="F1279" s="4">
        <f ca="1">IF(A1279&gt;$A$8,"",OFFSET(InputPriceData!E$15,CalculationsAndCharts!$A1279+$A$11,IF($C$5,8,0),1,1))</f>
        <v>277.39999399999999</v>
      </c>
      <c r="G1279" s="4">
        <f ca="1">IF(A1279&gt;$A$8,"",OFFSET(InputPriceData!F$15,CalculationsAndCharts!$A1279+$A$11,IF($C$5,8,0),1,1))</f>
        <v>279.14001500000001</v>
      </c>
      <c r="H1279" s="282">
        <f t="shared" ca="1" si="292"/>
        <v>279.35998499999999</v>
      </c>
      <c r="I1279" s="292">
        <f t="shared" ca="1" si="293"/>
        <v>277.39999399999999</v>
      </c>
      <c r="J1279" s="50">
        <f t="shared" ca="1" si="294"/>
        <v>1.9599910000000023</v>
      </c>
      <c r="K1279" s="282"/>
      <c r="L1279" s="282"/>
      <c r="M1279" s="292">
        <f t="shared" ca="1" si="295"/>
        <v>1.9599910000000023</v>
      </c>
      <c r="N1279" s="291"/>
      <c r="P1279" s="292">
        <f t="shared" ca="1" si="296"/>
        <v>276.96955957372938</v>
      </c>
      <c r="Q1279" s="301" t="e">
        <f t="shared" si="297"/>
        <v>#N/A</v>
      </c>
      <c r="R1279" s="301" t="e">
        <f t="shared" si="298"/>
        <v>#N/A</v>
      </c>
      <c r="S1279" s="50"/>
      <c r="T1279" s="292"/>
      <c r="U1279" s="265"/>
      <c r="V1279" s="292">
        <f t="shared" ca="1" si="299"/>
        <v>276.96955957372938</v>
      </c>
      <c r="W1279" s="241" t="e">
        <f t="shared" si="300"/>
        <v>#N/A</v>
      </c>
      <c r="X1279" s="351" t="e">
        <f t="shared" si="301"/>
        <v>#N/A</v>
      </c>
      <c r="Y1279" s="50" t="e">
        <f t="shared" ca="1" si="291"/>
        <v>#N/A</v>
      </c>
      <c r="Z1279" s="265" t="e">
        <f t="shared" si="302"/>
        <v>#N/A</v>
      </c>
      <c r="AA1279" s="265" t="e">
        <f t="shared" si="303"/>
        <v>#N/A</v>
      </c>
      <c r="AB1279" s="292"/>
      <c r="AC1279" s="37"/>
      <c r="AD1279" s="50"/>
      <c r="AE1279" s="228"/>
      <c r="AF1279" s="50"/>
      <c r="AG1279" s="50"/>
      <c r="AH1279" s="228"/>
      <c r="AI1279" s="50"/>
      <c r="AJ1279" s="50"/>
      <c r="AK1279" s="50"/>
      <c r="AL1279" s="68"/>
      <c r="AM1279" s="246"/>
      <c r="AN1279" s="241"/>
      <c r="AO1279" s="68"/>
      <c r="AP1279" s="68"/>
      <c r="AQ1279" s="241"/>
      <c r="AR1279" s="241"/>
      <c r="AS1279" s="228"/>
      <c r="AT1279" s="194"/>
      <c r="AU1279" s="37"/>
      <c r="AV1279" s="68"/>
      <c r="AW1279" s="228"/>
      <c r="AX1279" s="241"/>
      <c r="AY1279" s="38"/>
      <c r="AZ1279" s="38"/>
      <c r="BA1279" s="55"/>
      <c r="BB1279" s="55"/>
      <c r="BC1279" s="3">
        <f t="shared" ca="1" si="304"/>
        <v>78114600</v>
      </c>
      <c r="BD1279" s="3" t="e">
        <f t="shared" ca="1" si="305"/>
        <v>#N/A</v>
      </c>
      <c r="BE1279" s="132"/>
      <c r="BF1279" s="132"/>
      <c r="BG1279" s="125"/>
      <c r="BI1279" s="68"/>
      <c r="BZ1279" s="237"/>
      <c r="CD1279" s="237"/>
      <c r="CG1279" s="68"/>
      <c r="CH1279" s="237"/>
      <c r="CL1279" s="237"/>
    </row>
    <row r="1280" spans="1:90" x14ac:dyDescent="0.4">
      <c r="A1280">
        <v>1248</v>
      </c>
      <c r="B1280" s="47">
        <f ca="1">IF(A1280&gt;$A$8,"",OFFSET(InputPriceData!B$15,$A1280+$A$11,0,1,1))</f>
        <v>43517</v>
      </c>
      <c r="C1280" s="3">
        <f ca="1">IF(A1280&gt;$A$8,"",OFFSET(InputPriceData!G$15,CalculationsAndCharts!$A1280+$A$11,IF($C$5,8,0),1,1))</f>
        <v>64214700</v>
      </c>
      <c r="D1280" s="4">
        <f ca="1">IF(A1280&gt;$A$8,"",OFFSET(InputPriceData!C$15,CalculationsAndCharts!$A1280+$A$11,IF($C$5,8,0),1,1))</f>
        <v>277.70001200000002</v>
      </c>
      <c r="E1280" s="4">
        <f ca="1">IF(A1280&gt;$A$8,"",OFFSET(InputPriceData!D$15,CalculationsAndCharts!$A1280+$A$11,IF($C$5,8,0),1,1))</f>
        <v>278.10000600000001</v>
      </c>
      <c r="F1280" s="4">
        <f ca="1">IF(A1280&gt;$A$8,"",OFFSET(InputPriceData!E$15,CalculationsAndCharts!$A1280+$A$11,IF($C$5,8,0),1,1))</f>
        <v>276.35000600000001</v>
      </c>
      <c r="G1280" s="4">
        <f ca="1">IF(A1280&gt;$A$8,"",OFFSET(InputPriceData!F$15,CalculationsAndCharts!$A1280+$A$11,IF($C$5,8,0),1,1))</f>
        <v>277.42001299999998</v>
      </c>
      <c r="H1280" s="282">
        <f t="shared" ca="1" si="292"/>
        <v>278.41000400000001</v>
      </c>
      <c r="I1280" s="292">
        <f t="shared" ca="1" si="293"/>
        <v>276.35000600000001</v>
      </c>
      <c r="J1280" s="50">
        <f t="shared" ca="1" si="294"/>
        <v>2.0599980000000073</v>
      </c>
      <c r="K1280" s="282"/>
      <c r="L1280" s="282"/>
      <c r="M1280" s="292">
        <f t="shared" ca="1" si="295"/>
        <v>2.0599980000000073</v>
      </c>
      <c r="N1280" s="291"/>
      <c r="P1280" s="292">
        <f t="shared" ca="1" si="296"/>
        <v>277.42001299999998</v>
      </c>
      <c r="Q1280" s="301" t="e">
        <f t="shared" si="297"/>
        <v>#N/A</v>
      </c>
      <c r="R1280" s="301" t="e">
        <f t="shared" si="298"/>
        <v>#N/A</v>
      </c>
      <c r="S1280" s="50"/>
      <c r="T1280" s="292"/>
      <c r="U1280" s="265"/>
      <c r="V1280" s="292">
        <f t="shared" ca="1" si="299"/>
        <v>277.42001299999998</v>
      </c>
      <c r="W1280" s="241" t="e">
        <f t="shared" si="300"/>
        <v>#N/A</v>
      </c>
      <c r="X1280" s="351" t="e">
        <f t="shared" si="301"/>
        <v>#N/A</v>
      </c>
      <c r="Y1280" s="50" t="e">
        <f t="shared" ca="1" si="291"/>
        <v>#N/A</v>
      </c>
      <c r="Z1280" s="265" t="e">
        <f t="shared" si="302"/>
        <v>#N/A</v>
      </c>
      <c r="AA1280" s="265" t="e">
        <f t="shared" si="303"/>
        <v>#N/A</v>
      </c>
      <c r="AB1280" s="292"/>
      <c r="AC1280" s="37"/>
      <c r="AD1280" s="50"/>
      <c r="AE1280" s="228"/>
      <c r="AF1280" s="50"/>
      <c r="AG1280" s="50"/>
      <c r="AH1280" s="228"/>
      <c r="AI1280" s="50"/>
      <c r="AJ1280" s="50"/>
      <c r="AK1280" s="50"/>
      <c r="AL1280" s="68"/>
      <c r="AM1280" s="246"/>
      <c r="AN1280" s="241"/>
      <c r="AO1280" s="68"/>
      <c r="AP1280" s="68"/>
      <c r="AQ1280" s="241"/>
      <c r="AR1280" s="241"/>
      <c r="AS1280" s="228"/>
      <c r="AT1280" s="194"/>
      <c r="AU1280" s="37"/>
      <c r="AV1280" s="68"/>
      <c r="AW1280" s="228"/>
      <c r="AX1280" s="241"/>
      <c r="AY1280" s="38"/>
      <c r="AZ1280" s="38"/>
      <c r="BA1280" s="55"/>
      <c r="BB1280" s="55"/>
      <c r="BC1280" s="3" t="e">
        <f t="shared" ca="1" si="304"/>
        <v>#N/A</v>
      </c>
      <c r="BD1280" s="3">
        <f t="shared" ca="1" si="305"/>
        <v>64214700</v>
      </c>
      <c r="BE1280" s="132"/>
      <c r="BF1280" s="132"/>
      <c r="BG1280" s="125"/>
      <c r="BI1280" s="68"/>
      <c r="BZ1280" s="237"/>
      <c r="CD1280" s="237"/>
      <c r="CG1280" s="68"/>
      <c r="CH1280" s="237"/>
      <c r="CL1280" s="237"/>
    </row>
    <row r="1281" spans="1:92" x14ac:dyDescent="0.4">
      <c r="A1281">
        <v>1249</v>
      </c>
      <c r="B1281" s="47">
        <f ca="1">IF(A1281&gt;$A$8,"",OFFSET(InputPriceData!B$15,$A1281+$A$11,0,1,1))</f>
        <v>43516</v>
      </c>
      <c r="C1281" s="3">
        <f ca="1">IF(A1281&gt;$A$8,"",OFFSET(InputPriceData!G$15,CalculationsAndCharts!$A1281+$A$11,IF($C$5,8,0),1,1))</f>
        <v>76610800</v>
      </c>
      <c r="D1281" s="4">
        <f ca="1">IF(A1281&gt;$A$8,"",OFFSET(InputPriceData!C$15,CalculationsAndCharts!$A1281+$A$11,IF($C$5,8,0),1,1))</f>
        <v>277.80999800000001</v>
      </c>
      <c r="E1281" s="4">
        <f ca="1">IF(A1281&gt;$A$8,"",OFFSET(InputPriceData!D$15,CalculationsAndCharts!$A1281+$A$11,IF($C$5,8,0),1,1))</f>
        <v>278.92001299999998</v>
      </c>
      <c r="F1281" s="4">
        <f ca="1">IF(A1281&gt;$A$8,"",OFFSET(InputPriceData!E$15,CalculationsAndCharts!$A1281+$A$11,IF($C$5,8,0),1,1))</f>
        <v>277.25</v>
      </c>
      <c r="G1281" s="4">
        <f ca="1">IF(A1281&gt;$A$8,"",OFFSET(InputPriceData!F$15,CalculationsAndCharts!$A1281+$A$11,IF($C$5,8,0),1,1))</f>
        <v>278.41000400000001</v>
      </c>
      <c r="H1281" s="282">
        <f t="shared" ca="1" si="292"/>
        <v>278.92001299999998</v>
      </c>
      <c r="I1281" s="292">
        <f t="shared" ca="1" si="293"/>
        <v>277.25</v>
      </c>
      <c r="J1281" s="50">
        <f t="shared" ca="1" si="294"/>
        <v>1.6700129999999831</v>
      </c>
      <c r="K1281" s="282"/>
      <c r="L1281" s="282"/>
      <c r="M1281" s="292">
        <f t="shared" ca="1" si="295"/>
        <v>1.6700129999999831</v>
      </c>
      <c r="N1281" s="291"/>
      <c r="P1281" s="292">
        <f t="shared" ca="1" si="296"/>
        <v>278.41000400000001</v>
      </c>
      <c r="Q1281" s="301" t="e">
        <f t="shared" si="297"/>
        <v>#N/A</v>
      </c>
      <c r="R1281" s="301" t="e">
        <f t="shared" si="298"/>
        <v>#N/A</v>
      </c>
      <c r="S1281" s="50"/>
      <c r="T1281" s="292"/>
      <c r="U1281" s="265"/>
      <c r="V1281" s="292">
        <f t="shared" ca="1" si="299"/>
        <v>278.41000400000001</v>
      </c>
      <c r="W1281" s="241" t="e">
        <f t="shared" si="300"/>
        <v>#N/A</v>
      </c>
      <c r="X1281" s="351" t="e">
        <f t="shared" si="301"/>
        <v>#N/A</v>
      </c>
      <c r="Y1281" s="50" t="e">
        <f t="shared" ca="1" si="291"/>
        <v>#N/A</v>
      </c>
      <c r="Z1281" s="265" t="e">
        <f t="shared" si="302"/>
        <v>#N/A</v>
      </c>
      <c r="AA1281" s="265" t="e">
        <f t="shared" si="303"/>
        <v>#N/A</v>
      </c>
      <c r="AB1281" s="292"/>
      <c r="AC1281" s="37"/>
      <c r="AD1281" s="50"/>
      <c r="AE1281" s="228"/>
      <c r="AF1281" s="50"/>
      <c r="AG1281" s="50"/>
      <c r="AH1281" s="228"/>
      <c r="AI1281" s="50"/>
      <c r="AJ1281" s="50"/>
      <c r="AK1281" s="50"/>
      <c r="AL1281" s="68"/>
      <c r="AM1281" s="246"/>
      <c r="AN1281" s="241"/>
      <c r="AO1281" s="68"/>
      <c r="AP1281" s="68"/>
      <c r="AQ1281" s="241"/>
      <c r="AR1281" s="241"/>
      <c r="AS1281" s="228"/>
      <c r="AT1281" s="194"/>
      <c r="AU1281" s="37"/>
      <c r="AV1281" s="68"/>
      <c r="AW1281" s="228"/>
      <c r="AX1281" s="241"/>
      <c r="AY1281" s="38"/>
      <c r="AZ1281" s="38"/>
      <c r="BA1281" s="55"/>
      <c r="BB1281" s="55"/>
      <c r="BC1281" s="3">
        <f t="shared" ca="1" si="304"/>
        <v>76610800</v>
      </c>
      <c r="BD1281" s="3" t="e">
        <f t="shared" ca="1" si="305"/>
        <v>#N/A</v>
      </c>
      <c r="BE1281" s="132"/>
      <c r="BF1281" s="132"/>
      <c r="BG1281" s="125"/>
      <c r="BI1281" s="68"/>
      <c r="BZ1281" s="237"/>
      <c r="CD1281" s="237"/>
      <c r="CG1281" s="68"/>
      <c r="CH1281" s="237"/>
      <c r="CL1281" s="237"/>
    </row>
    <row r="1282" spans="1:92" x14ac:dyDescent="0.4">
      <c r="A1282">
        <v>1250</v>
      </c>
      <c r="B1282" s="47">
        <f ca="1">IF(A1282&gt;$A$8,"",OFFSET(InputPriceData!B$15,$A1282+$A$11,0,1,1))</f>
        <v>43515</v>
      </c>
      <c r="C1282" s="3">
        <f ca="1">IF(A1282&gt;$A$8,"",OFFSET(InputPriceData!G$15,CalculationsAndCharts!$A1282+$A$11,IF($C$5,8,0),1,1))</f>
        <v>59120800</v>
      </c>
      <c r="D1282" s="4">
        <f ca="1">IF(A1282&gt;$A$8,"",OFFSET(InputPriceData!C$15,CalculationsAndCharts!$A1282+$A$11,IF($C$5,8,0),1,1))</f>
        <v>276.48001099999999</v>
      </c>
      <c r="E1282" s="4">
        <f ca="1">IF(A1282&gt;$A$8,"",OFFSET(InputPriceData!D$15,CalculationsAndCharts!$A1282+$A$11,IF($C$5,8,0),1,1))</f>
        <v>278.57998700000002</v>
      </c>
      <c r="F1282" s="4">
        <f ca="1">IF(A1282&gt;$A$8,"",OFFSET(InputPriceData!E$15,CalculationsAndCharts!$A1282+$A$11,IF($C$5,8,0),1,1))</f>
        <v>276.47000100000002</v>
      </c>
      <c r="G1282" s="4">
        <f ca="1">IF(A1282&gt;$A$8,"",OFFSET(InputPriceData!F$15,CalculationsAndCharts!$A1282+$A$11,IF($C$5,8,0),1,1))</f>
        <v>277.85000600000001</v>
      </c>
      <c r="H1282" s="282" t="e">
        <f t="shared" si="292"/>
        <v>#N/A</v>
      </c>
      <c r="I1282" s="292" t="e">
        <f t="shared" si="293"/>
        <v>#N/A</v>
      </c>
      <c r="J1282" s="50" t="e">
        <f t="shared" si="294"/>
        <v>#N/A</v>
      </c>
      <c r="K1282" s="282"/>
      <c r="L1282" s="282"/>
      <c r="M1282" s="292" t="e">
        <f t="shared" si="295"/>
        <v>#N/A</v>
      </c>
      <c r="N1282" s="291"/>
      <c r="P1282" s="292">
        <f t="shared" ca="1" si="296"/>
        <v>277.85000600000001</v>
      </c>
      <c r="Q1282" s="301" t="e">
        <f t="shared" si="297"/>
        <v>#N/A</v>
      </c>
      <c r="R1282" s="301" t="e">
        <f t="shared" si="298"/>
        <v>#N/A</v>
      </c>
      <c r="S1282" s="50"/>
      <c r="T1282" s="292"/>
      <c r="U1282" s="265"/>
      <c r="V1282" s="292">
        <f t="shared" ca="1" si="299"/>
        <v>277.85000600000001</v>
      </c>
      <c r="W1282" s="241" t="e">
        <f t="shared" si="300"/>
        <v>#N/A</v>
      </c>
      <c r="X1282" s="351" t="e">
        <f t="shared" si="301"/>
        <v>#N/A</v>
      </c>
      <c r="Y1282" s="50" t="e">
        <f t="shared" ca="1" si="291"/>
        <v>#N/A</v>
      </c>
      <c r="Z1282" s="265" t="e">
        <f t="shared" si="302"/>
        <v>#N/A</v>
      </c>
      <c r="AA1282" s="265" t="e">
        <f t="shared" ref="AA1282" si="306">IF($A1282&gt;$V$30,NA(),$G1282-$A$23*Y1282)</f>
        <v>#N/A</v>
      </c>
      <c r="AB1282" s="292"/>
      <c r="AC1282" s="37"/>
      <c r="AD1282" s="50"/>
      <c r="AE1282" s="228"/>
      <c r="AF1282" s="50"/>
      <c r="AG1282" s="50"/>
      <c r="AH1282" s="228"/>
      <c r="AI1282" s="50"/>
      <c r="AJ1282" s="50"/>
      <c r="AK1282" s="50"/>
      <c r="AL1282" s="68"/>
      <c r="AM1282" s="246"/>
      <c r="AN1282" s="241"/>
      <c r="AO1282" s="68"/>
      <c r="AP1282" s="68"/>
      <c r="AQ1282" s="241"/>
      <c r="AR1282" s="241"/>
      <c r="AS1282" s="228"/>
      <c r="AT1282" s="228"/>
      <c r="AU1282" s="37"/>
      <c r="AV1282" s="68"/>
      <c r="AW1282" s="228"/>
      <c r="AX1282" s="241"/>
      <c r="AY1282" s="38"/>
      <c r="AZ1282" s="38"/>
      <c r="BA1282" s="55"/>
      <c r="BB1282" s="55"/>
      <c r="BC1282" s="3"/>
      <c r="BD1282" s="3"/>
      <c r="BE1282" s="132"/>
      <c r="BF1282" s="132"/>
      <c r="BG1282" s="125"/>
      <c r="BI1282" s="68"/>
      <c r="BZ1282" s="237"/>
      <c r="CD1282" s="237"/>
      <c r="CG1282" s="68"/>
      <c r="CH1282" s="237"/>
      <c r="CL1282" s="237"/>
    </row>
    <row r="1283" spans="1:92" s="66" customFormat="1" x14ac:dyDescent="0.4">
      <c r="B1283" s="215"/>
      <c r="C1283" s="216"/>
      <c r="D1283" s="217"/>
      <c r="E1283" s="217"/>
      <c r="F1283" s="217"/>
      <c r="G1283" s="217"/>
      <c r="H1283" s="218"/>
      <c r="I1283" s="219"/>
      <c r="J1283" s="219"/>
      <c r="K1283" s="218"/>
      <c r="L1283" s="218"/>
      <c r="M1283" s="214"/>
      <c r="N1283" s="214"/>
      <c r="O1283" s="217"/>
      <c r="P1283" s="220"/>
      <c r="Q1283" s="220"/>
      <c r="R1283" s="220"/>
      <c r="S1283" s="220"/>
      <c r="AL1283"/>
      <c r="AM1283"/>
      <c r="AN1283"/>
      <c r="AO1283"/>
      <c r="AP1283"/>
      <c r="AQ1283"/>
      <c r="AR1283"/>
      <c r="AS1283"/>
      <c r="AT1283"/>
      <c r="AU1283"/>
      <c r="AV1283"/>
      <c r="AW1283"/>
      <c r="AX1283"/>
      <c r="AY1283"/>
      <c r="AZ1283"/>
      <c r="BA1283" s="216"/>
      <c r="BB1283" s="216"/>
      <c r="BC1283" s="216"/>
      <c r="BD1283" s="216"/>
      <c r="BE1283" s="221"/>
      <c r="BF1283" s="221"/>
      <c r="BG1283" s="222"/>
      <c r="BI1283" s="218"/>
      <c r="BY1283"/>
      <c r="BZ1283"/>
      <c r="CA1283"/>
      <c r="CB1283"/>
      <c r="CC1283"/>
      <c r="CD1283"/>
      <c r="CE1283"/>
      <c r="CF1283"/>
      <c r="CG1283"/>
      <c r="CH1283"/>
      <c r="CI1283"/>
      <c r="CJ1283"/>
      <c r="CK1283"/>
      <c r="CL1283"/>
      <c r="CM1283"/>
      <c r="CN1283"/>
    </row>
    <row r="1284" spans="1:92" x14ac:dyDescent="0.4">
      <c r="N1284"/>
      <c r="O1284" s="4"/>
      <c r="S1284" s="56"/>
    </row>
    <row r="1285" spans="1:92" x14ac:dyDescent="0.4">
      <c r="N1285"/>
      <c r="O1285" s="4"/>
      <c r="S1285" s="56"/>
    </row>
    <row r="1286" spans="1:92" x14ac:dyDescent="0.4">
      <c r="I1286" s="35"/>
      <c r="N1286"/>
      <c r="S1286" s="56"/>
    </row>
    <row r="1287" spans="1:92" x14ac:dyDescent="0.4">
      <c r="I1287" s="201"/>
      <c r="N1287"/>
      <c r="S1287" s="56"/>
    </row>
    <row r="1288" spans="1:92" x14ac:dyDescent="0.4">
      <c r="I1288" s="35"/>
      <c r="N1288"/>
      <c r="S1288" s="56"/>
    </row>
    <row r="1289" spans="1:92" x14ac:dyDescent="0.4">
      <c r="I1289" s="201"/>
      <c r="N1289"/>
      <c r="S1289" s="56"/>
    </row>
    <row r="1290" spans="1:92" x14ac:dyDescent="0.4">
      <c r="I1290" s="197"/>
      <c r="N1290"/>
      <c r="S1290" s="56"/>
    </row>
    <row r="1291" spans="1:92" x14ac:dyDescent="0.4">
      <c r="I1291" s="202"/>
      <c r="N1291"/>
      <c r="S1291" s="56"/>
    </row>
    <row r="1292" spans="1:92" x14ac:dyDescent="0.4">
      <c r="I1292" s="197"/>
      <c r="N1292"/>
      <c r="S1292" s="56"/>
    </row>
    <row r="1293" spans="1:92" x14ac:dyDescent="0.4">
      <c r="I1293" s="202"/>
    </row>
    <row r="1294" spans="1:92" x14ac:dyDescent="0.4">
      <c r="I1294" s="197"/>
    </row>
    <row r="1295" spans="1:92" x14ac:dyDescent="0.4">
      <c r="I1295" s="201"/>
    </row>
    <row r="1296" spans="1:92" x14ac:dyDescent="0.4">
      <c r="I1296" s="197"/>
    </row>
    <row r="1297" spans="9:9" x14ac:dyDescent="0.4">
      <c r="I1297" s="201"/>
    </row>
    <row r="1298" spans="9:9" x14ac:dyDescent="0.4">
      <c r="I1298" s="197"/>
    </row>
  </sheetData>
  <dataConsolidate/>
  <mergeCells count="26">
    <mergeCell ref="BA28:BB28"/>
    <mergeCell ref="BG32:BH32"/>
    <mergeCell ref="BC31:BD31"/>
    <mergeCell ref="BA31:BB31"/>
    <mergeCell ref="BS32:BT32"/>
    <mergeCell ref="BQ32:BR32"/>
    <mergeCell ref="BM32:BN32"/>
    <mergeCell ref="BO32:BP32"/>
    <mergeCell ref="BI32:BJ32"/>
    <mergeCell ref="BK32:BL32"/>
    <mergeCell ref="CI30:CI32"/>
    <mergeCell ref="CH30:CH32"/>
    <mergeCell ref="CG29:CG32"/>
    <mergeCell ref="BW32:BX32"/>
    <mergeCell ref="BU32:BV32"/>
    <mergeCell ref="K32:L32"/>
    <mergeCell ref="AD31:AD32"/>
    <mergeCell ref="AE31:AE32"/>
    <mergeCell ref="A15:F15"/>
    <mergeCell ref="D25:F25"/>
    <mergeCell ref="E29:F29"/>
    <mergeCell ref="C30:G30"/>
    <mergeCell ref="A31:A32"/>
    <mergeCell ref="N32:O32"/>
    <mergeCell ref="Q31:R31"/>
    <mergeCell ref="T32:U32"/>
  </mergeCells>
  <phoneticPr fontId="6" type="noConversion"/>
  <conditionalFormatting sqref="G7">
    <cfRule type="cellIs" dxfId="12" priority="16" stopIfTrue="1" operator="equal">
      <formula>FALSE</formula>
    </cfRule>
  </conditionalFormatting>
  <conditionalFormatting sqref="B14:C14">
    <cfRule type="expression" dxfId="11" priority="15">
      <formula>$B$14&lt;&gt;"Last: "</formula>
    </cfRule>
  </conditionalFormatting>
  <conditionalFormatting sqref="BC33:BJ34 BC35:BX1281 BZ33:BZ1282 CC33:CD1282 CF34:CF1281 CF33:CH33 CG34:CH1282 CJ34:CJ1281 CJ33:CL33 CN33:ZG1281 CK34:CL1282">
    <cfRule type="expression" dxfId="10" priority="12" stopIfTrue="1">
      <formula>BC33&gt;999999</formula>
    </cfRule>
  </conditionalFormatting>
  <conditionalFormatting sqref="BK33:BX34">
    <cfRule type="expression" dxfId="9" priority="2" stopIfTrue="1">
      <formula>BK33&gt;999999</formula>
    </cfRule>
  </conditionalFormatting>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441960</xdr:colOff>
                    <xdr:row>9</xdr:row>
                    <xdr:rowOff>129540</xdr:rowOff>
                  </from>
                  <to>
                    <xdr:col>4</xdr:col>
                    <xdr:colOff>518160</xdr:colOff>
                    <xdr:row>12</xdr:row>
                    <xdr:rowOff>11430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853440</xdr:colOff>
                    <xdr:row>28</xdr:row>
                    <xdr:rowOff>0</xdr:rowOff>
                  </from>
                  <to>
                    <xdr:col>16</xdr:col>
                    <xdr:colOff>655320</xdr:colOff>
                    <xdr:row>28</xdr:row>
                    <xdr:rowOff>144780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4</xdr:row>
                    <xdr:rowOff>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41910</xdr:colOff>
                    <xdr:row>10</xdr:row>
                    <xdr:rowOff>160020</xdr:rowOff>
                  </from>
                  <to>
                    <xdr:col>5</xdr:col>
                    <xdr:colOff>262890</xdr:colOff>
                    <xdr:row>12</xdr:row>
                    <xdr:rowOff>3810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270510</xdr:colOff>
                    <xdr:row>10</xdr:row>
                    <xdr:rowOff>160020</xdr:rowOff>
                  </from>
                  <to>
                    <xdr:col>5</xdr:col>
                    <xdr:colOff>491490</xdr:colOff>
                    <xdr:row>12</xdr:row>
                    <xdr:rowOff>3810</xdr:rowOff>
                  </to>
                </anchor>
              </controlPr>
            </control>
          </mc:Choice>
        </mc:AlternateContent>
        <mc:AlternateContent xmlns:mc="http://schemas.openxmlformats.org/markup-compatibility/2006">
          <mc:Choice Requires="x14">
            <control shapeId="521929" r:id="rId14" name="CheckBox Ind 04">
              <controlPr defaultSize="0" autoFill="0" autoLine="0" autoPict="0" macro="[0]!IndicatorChartControl">
                <anchor moveWithCells="1">
                  <from>
                    <xdr:col>17</xdr:col>
                    <xdr:colOff>152400</xdr:colOff>
                    <xdr:row>17</xdr:row>
                    <xdr:rowOff>152400</xdr:rowOff>
                  </from>
                  <to>
                    <xdr:col>18</xdr:col>
                    <xdr:colOff>156210</xdr:colOff>
                    <xdr:row>19</xdr:row>
                    <xdr:rowOff>15240</xdr:rowOff>
                  </to>
                </anchor>
              </controlPr>
            </control>
          </mc:Choice>
        </mc:AlternateContent>
        <mc:AlternateContent xmlns:mc="http://schemas.openxmlformats.org/markup-compatibility/2006">
          <mc:Choice Requires="x14">
            <control shapeId="538767" r:id="rId15" name="CheckBox Ind 05">
              <controlPr defaultSize="0" autoFill="0" autoLine="0" autoPict="0" macro="[0]!IndicatorChartControl">
                <anchor moveWithCells="1">
                  <from>
                    <xdr:col>17</xdr:col>
                    <xdr:colOff>152400</xdr:colOff>
                    <xdr:row>18</xdr:row>
                    <xdr:rowOff>137160</xdr:rowOff>
                  </from>
                  <to>
                    <xdr:col>18</xdr:col>
                    <xdr:colOff>156210</xdr:colOff>
                    <xdr:row>19</xdr:row>
                    <xdr:rowOff>167640</xdr:rowOff>
                  </to>
                </anchor>
              </controlPr>
            </control>
          </mc:Choice>
        </mc:AlternateContent>
        <mc:AlternateContent xmlns:mc="http://schemas.openxmlformats.org/markup-compatibility/2006">
          <mc:Choice Requires="x14">
            <control shapeId="538770" r:id="rId16" name="CheckBox Ind 06">
              <controlPr defaultSize="0" autoFill="0" autoLine="0" autoPict="0" macro="[0]!IndicatorChartControl">
                <anchor moveWithCells="1">
                  <from>
                    <xdr:col>17</xdr:col>
                    <xdr:colOff>152400</xdr:colOff>
                    <xdr:row>19</xdr:row>
                    <xdr:rowOff>129540</xdr:rowOff>
                  </from>
                  <to>
                    <xdr:col>18</xdr:col>
                    <xdr:colOff>160020</xdr:colOff>
                    <xdr:row>20</xdr:row>
                    <xdr:rowOff>167640</xdr:rowOff>
                  </to>
                </anchor>
              </controlPr>
            </control>
          </mc:Choice>
        </mc:AlternateContent>
        <mc:AlternateContent xmlns:mc="http://schemas.openxmlformats.org/markup-compatibility/2006">
          <mc:Choice Requires="x14">
            <control shapeId="538774" r:id="rId17" name="CheckBox Ind 07">
              <controlPr defaultSize="0" autoFill="0" autoLine="0" autoPict="0" macro="[0]!IndicatorChartControl">
                <anchor moveWithCells="1">
                  <from>
                    <xdr:col>17</xdr:col>
                    <xdr:colOff>152400</xdr:colOff>
                    <xdr:row>15</xdr:row>
                    <xdr:rowOff>7620</xdr:rowOff>
                  </from>
                  <to>
                    <xdr:col>18</xdr:col>
                    <xdr:colOff>160020</xdr:colOff>
                    <xdr:row>16</xdr:row>
                    <xdr:rowOff>45720</xdr:rowOff>
                  </to>
                </anchor>
              </controlPr>
            </control>
          </mc:Choice>
        </mc:AlternateContent>
        <mc:AlternateContent xmlns:mc="http://schemas.openxmlformats.org/markup-compatibility/2006">
          <mc:Choice Requires="x14">
            <control shapeId="538775" r:id="rId18" name="CheckBox Ind 08">
              <controlPr defaultSize="0" autoFill="0" autoLine="0" autoPict="0" macro="[0]!IndicatorChartControl">
                <anchor moveWithCells="1">
                  <from>
                    <xdr:col>17</xdr:col>
                    <xdr:colOff>152400</xdr:colOff>
                    <xdr:row>17</xdr:row>
                    <xdr:rowOff>91440</xdr:rowOff>
                  </from>
                  <to>
                    <xdr:col>18</xdr:col>
                    <xdr:colOff>156210</xdr:colOff>
                    <xdr:row>18</xdr:row>
                    <xdr:rowOff>118110</xdr:rowOff>
                  </to>
                </anchor>
              </controlPr>
            </control>
          </mc:Choice>
        </mc:AlternateContent>
        <mc:AlternateContent xmlns:mc="http://schemas.openxmlformats.org/markup-compatibility/2006">
          <mc:Choice Requires="x14">
            <control shapeId="538804" r:id="rId19" name="CheckBox Ind 03">
              <controlPr defaultSize="0" autoFill="0" autoLine="0" autoPict="0" macro="[0]!IndicatorChartControl">
                <anchor moveWithCells="1">
                  <from>
                    <xdr:col>18</xdr:col>
                    <xdr:colOff>152400</xdr:colOff>
                    <xdr:row>3</xdr:row>
                    <xdr:rowOff>144780</xdr:rowOff>
                  </from>
                  <to>
                    <xdr:col>19</xdr:col>
                    <xdr:colOff>365760</xdr:colOff>
                    <xdr:row>5</xdr:row>
                    <xdr:rowOff>0</xdr:rowOff>
                  </to>
                </anchor>
              </controlPr>
            </control>
          </mc:Choice>
        </mc:AlternateContent>
        <mc:AlternateContent xmlns:mc="http://schemas.openxmlformats.org/markup-compatibility/2006">
          <mc:Choice Requires="x14">
            <control shapeId="538805" r:id="rId20" name="CBox Show Volume">
              <controlPr defaultSize="0" autoFill="0" autoLine="0" autoPict="0" macro="[0]!aNewWindowShadingApproach">
                <anchor moveWithCells="1">
                  <from>
                    <xdr:col>17</xdr:col>
                    <xdr:colOff>156210</xdr:colOff>
                    <xdr:row>24</xdr:row>
                    <xdr:rowOff>30480</xdr:rowOff>
                  </from>
                  <to>
                    <xdr:col>18</xdr:col>
                    <xdr:colOff>480060</xdr:colOff>
                    <xdr:row>25</xdr:row>
                    <xdr:rowOff>80010</xdr:rowOff>
                  </to>
                </anchor>
              </controlPr>
            </control>
          </mc:Choice>
        </mc:AlternateContent>
        <mc:AlternateContent xmlns:mc="http://schemas.openxmlformats.org/markup-compatibility/2006">
          <mc:Choice Requires="x14">
            <control shapeId="538823" r:id="rId21" name="CBox TallChart">
              <controlPr defaultSize="0" autoFill="0" autoLine="0" autoPict="0" macro="[0]!aNewWindowShadingApproach">
                <anchor moveWithCells="1">
                  <from>
                    <xdr:col>17</xdr:col>
                    <xdr:colOff>156210</xdr:colOff>
                    <xdr:row>25</xdr:row>
                    <xdr:rowOff>91440</xdr:rowOff>
                  </from>
                  <to>
                    <xdr:col>18</xdr:col>
                    <xdr:colOff>480060</xdr:colOff>
                    <xdr:row>26</xdr:row>
                    <xdr:rowOff>140970</xdr:rowOff>
                  </to>
                </anchor>
              </controlPr>
            </control>
          </mc:Choice>
        </mc:AlternateContent>
        <mc:AlternateContent xmlns:mc="http://schemas.openxmlformats.org/markup-compatibility/2006">
          <mc:Choice Requires="x14">
            <control shapeId="538824" r:id="rId22" name="CheckBox Ind 02">
              <controlPr defaultSize="0" autoFill="0" autoLine="0" autoPict="0" macro="[0]!aNewWindowShadingApproach">
                <anchor moveWithCells="1">
                  <from>
                    <xdr:col>17</xdr:col>
                    <xdr:colOff>175260</xdr:colOff>
                    <xdr:row>12</xdr:row>
                    <xdr:rowOff>3810</xdr:rowOff>
                  </from>
                  <to>
                    <xdr:col>18</xdr:col>
                    <xdr:colOff>499110</xdr:colOff>
                    <xdr:row>13</xdr:row>
                    <xdr:rowOff>60960</xdr:rowOff>
                  </to>
                </anchor>
              </controlPr>
            </control>
          </mc:Choice>
        </mc:AlternateContent>
        <mc:AlternateContent xmlns:mc="http://schemas.openxmlformats.org/markup-compatibility/2006">
          <mc:Choice Requires="x14">
            <control shapeId="538829" r:id="rId23" name="Group Box 12493">
              <controlPr defaultSize="0" autoFill="0" autoPict="0">
                <anchor moveWithCells="1">
                  <from>
                    <xdr:col>17</xdr:col>
                    <xdr:colOff>49530</xdr:colOff>
                    <xdr:row>0</xdr:row>
                    <xdr:rowOff>91440</xdr:rowOff>
                  </from>
                  <to>
                    <xdr:col>18</xdr:col>
                    <xdr:colOff>563880</xdr:colOff>
                    <xdr:row>7</xdr:row>
                    <xdr:rowOff>163830</xdr:rowOff>
                  </to>
                </anchor>
              </controlPr>
            </control>
          </mc:Choice>
        </mc:AlternateContent>
        <mc:AlternateContent xmlns:mc="http://schemas.openxmlformats.org/markup-compatibility/2006">
          <mc:Choice Requires="x14">
            <control shapeId="538832" r:id="rId24" name="ObChannel">
              <controlPr defaultSize="0" autoFill="0" autoLine="0" autoPict="0" macro="[0]!HideOrShowStuffOnPriceChart">
                <anchor moveWithCells="1">
                  <from>
                    <xdr:col>17</xdr:col>
                    <xdr:colOff>144780</xdr:colOff>
                    <xdr:row>1</xdr:row>
                    <xdr:rowOff>80010</xdr:rowOff>
                  </from>
                  <to>
                    <xdr:col>18</xdr:col>
                    <xdr:colOff>468630</xdr:colOff>
                    <xdr:row>2</xdr:row>
                    <xdr:rowOff>137160</xdr:rowOff>
                  </to>
                </anchor>
              </controlPr>
            </control>
          </mc:Choice>
        </mc:AlternateContent>
        <mc:AlternateContent xmlns:mc="http://schemas.openxmlformats.org/markup-compatibility/2006">
          <mc:Choice Requires="x14">
            <control shapeId="538833" r:id="rId25" name="ObBand">
              <controlPr defaultSize="0" autoFill="0" autoLine="0" autoPict="0" macro="[0]!HideOrShowStuffOnPriceChart">
                <anchor moveWithCells="1">
                  <from>
                    <xdr:col>17</xdr:col>
                    <xdr:colOff>144780</xdr:colOff>
                    <xdr:row>3</xdr:row>
                    <xdr:rowOff>64770</xdr:rowOff>
                  </from>
                  <to>
                    <xdr:col>18</xdr:col>
                    <xdr:colOff>468630</xdr:colOff>
                    <xdr:row>4</xdr:row>
                    <xdr:rowOff>118110</xdr:rowOff>
                  </to>
                </anchor>
              </controlPr>
            </control>
          </mc:Choice>
        </mc:AlternateContent>
        <mc:AlternateContent xmlns:mc="http://schemas.openxmlformats.org/markup-compatibility/2006">
          <mc:Choice Requires="x14">
            <control shapeId="538837" r:id="rId26" name="ObNeither">
              <controlPr defaultSize="0" autoFill="0" autoLine="0" autoPict="0" macro="[0]!HideOrShowStuffOnPriceChart">
                <anchor moveWithCells="1">
                  <from>
                    <xdr:col>17</xdr:col>
                    <xdr:colOff>144780</xdr:colOff>
                    <xdr:row>5</xdr:row>
                    <xdr:rowOff>49530</xdr:rowOff>
                  </from>
                  <to>
                    <xdr:col>18</xdr:col>
                    <xdr:colOff>468630</xdr:colOff>
                    <xdr:row>6</xdr:row>
                    <xdr:rowOff>102870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133"/>
  <sheetViews>
    <sheetView zoomScale="80" zoomScaleNormal="80" workbookViewId="0">
      <pane xSplit="1" ySplit="9" topLeftCell="B79" activePane="bottomRight" state="frozenSplit"/>
      <selection pane="topRight"/>
      <selection pane="bottomLeft" activeCell="A37" sqref="A37"/>
      <selection pane="bottomRight" activeCell="A101" sqref="A101"/>
    </sheetView>
  </sheetViews>
  <sheetFormatPr defaultRowHeight="12.3" x14ac:dyDescent="0.4"/>
  <cols>
    <col min="2" max="2" width="56.109375" customWidth="1"/>
    <col min="3" max="3" width="13" customWidth="1"/>
    <col min="8" max="8" width="10.109375" bestFit="1" customWidth="1"/>
    <col min="9" max="9" width="14" customWidth="1"/>
    <col min="10" max="10" width="9.77734375" customWidth="1"/>
    <col min="11" max="11" width="19.109375" customWidth="1"/>
    <col min="12" max="12" width="7.109375" customWidth="1"/>
    <col min="13" max="14" width="6" customWidth="1"/>
    <col min="15" max="15" width="10.109375" bestFit="1" customWidth="1"/>
    <col min="16" max="16" width="7.5546875" customWidth="1"/>
    <col min="17" max="18" width="6.109375" customWidth="1"/>
    <col min="19" max="19" width="10.109375" customWidth="1"/>
  </cols>
  <sheetData>
    <row r="1" spans="1:20" x14ac:dyDescent="0.4">
      <c r="A1" s="35" t="s">
        <v>66</v>
      </c>
      <c r="D1" s="2"/>
      <c r="E1" s="35"/>
      <c r="F1" s="35"/>
      <c r="G1" s="35"/>
      <c r="H1" s="35"/>
      <c r="I1" s="54"/>
      <c r="J1" s="35"/>
      <c r="K1" s="54"/>
      <c r="L1" s="35"/>
    </row>
    <row r="2" spans="1:20" x14ac:dyDescent="0.4">
      <c r="I2" s="35"/>
      <c r="J2" s="35"/>
      <c r="K2" s="255"/>
    </row>
    <row r="3" spans="1:20" x14ac:dyDescent="0.4">
      <c r="A3" s="35" t="s">
        <v>64</v>
      </c>
      <c r="K3" s="54"/>
    </row>
    <row r="4" spans="1:20" x14ac:dyDescent="0.4">
      <c r="A4" s="35" t="s">
        <v>63</v>
      </c>
      <c r="J4" s="54"/>
      <c r="K4" s="226"/>
    </row>
    <row r="5" spans="1:20" x14ac:dyDescent="0.4">
      <c r="J5" s="54"/>
      <c r="K5" s="256"/>
    </row>
    <row r="6" spans="1:20" ht="12.6" thickBot="1" x14ac:dyDescent="0.45">
      <c r="A6">
        <f>COUNTA(A10:A108)</f>
        <v>97</v>
      </c>
      <c r="J6" s="54"/>
      <c r="K6" s="254"/>
      <c r="L6" s="35"/>
      <c r="M6" s="35"/>
      <c r="N6" s="35"/>
      <c r="O6" s="35"/>
      <c r="P6" s="35"/>
      <c r="Q6" s="35"/>
      <c r="R6" s="35"/>
      <c r="S6" s="35"/>
    </row>
    <row r="7" spans="1:20" ht="12.6" thickBot="1" x14ac:dyDescent="0.45">
      <c r="A7" s="106" t="s">
        <v>30</v>
      </c>
      <c r="B7" s="69"/>
      <c r="J7" s="54"/>
      <c r="K7" s="254"/>
      <c r="L7" s="240"/>
      <c r="P7" s="240"/>
    </row>
    <row r="8" spans="1:20" ht="13.2" customHeight="1" x14ac:dyDescent="0.4">
      <c r="A8" s="107" t="s">
        <v>20</v>
      </c>
      <c r="B8" s="109" t="s">
        <v>58</v>
      </c>
      <c r="C8" s="51" t="s">
        <v>65</v>
      </c>
      <c r="D8" s="19"/>
      <c r="E8" s="19"/>
      <c r="F8" s="19"/>
      <c r="G8" s="19"/>
      <c r="H8" s="19"/>
      <c r="I8" s="19"/>
      <c r="J8" s="69"/>
      <c r="L8" s="240"/>
      <c r="M8" s="35"/>
      <c r="N8" s="35"/>
      <c r="O8" s="240"/>
      <c r="P8" s="240"/>
      <c r="Q8" s="35"/>
      <c r="R8" s="35"/>
      <c r="S8" s="240"/>
    </row>
    <row r="9" spans="1:20" ht="12.6" thickBot="1" x14ac:dyDescent="0.45">
      <c r="A9" s="108" t="s">
        <v>62</v>
      </c>
      <c r="B9" s="34"/>
      <c r="C9" s="121" t="s">
        <v>1</v>
      </c>
      <c r="D9" s="103" t="s">
        <v>61</v>
      </c>
      <c r="E9" s="104" t="s">
        <v>3</v>
      </c>
      <c r="F9" s="104" t="s">
        <v>4</v>
      </c>
      <c r="G9" s="104" t="s">
        <v>5</v>
      </c>
      <c r="H9" s="104" t="s">
        <v>6</v>
      </c>
      <c r="I9" s="120" t="s">
        <v>2</v>
      </c>
      <c r="J9" s="105" t="s">
        <v>107</v>
      </c>
      <c r="K9" s="49" t="s">
        <v>180</v>
      </c>
      <c r="L9" s="240"/>
      <c r="M9" s="35"/>
      <c r="N9" s="35"/>
      <c r="O9" s="240"/>
      <c r="P9" s="240"/>
      <c r="Q9" s="35"/>
      <c r="R9" s="35"/>
      <c r="S9" s="240"/>
    </row>
    <row r="10" spans="1:20" x14ac:dyDescent="0.4">
      <c r="A10" s="49" t="s">
        <v>60</v>
      </c>
      <c r="B10" s="102" t="s">
        <v>181</v>
      </c>
      <c r="C10" s="63">
        <v>44841</v>
      </c>
      <c r="D10" s="110">
        <v>0.66875000000000007</v>
      </c>
      <c r="E10" s="37">
        <v>130.449997</v>
      </c>
      <c r="F10" s="37">
        <v>130.929993</v>
      </c>
      <c r="G10" s="37">
        <v>126.959999</v>
      </c>
      <c r="H10" s="37">
        <v>127.44000200000001</v>
      </c>
      <c r="I10" s="38">
        <v>1154700</v>
      </c>
      <c r="J10" s="122">
        <v>-4.7399909999999892</v>
      </c>
      <c r="K10" s="225">
        <v>44842.838102430556</v>
      </c>
      <c r="O10" s="257"/>
      <c r="S10" s="257"/>
    </row>
    <row r="11" spans="1:20" x14ac:dyDescent="0.4">
      <c r="A11" s="49" t="s">
        <v>153</v>
      </c>
      <c r="B11" s="102" t="s">
        <v>264</v>
      </c>
      <c r="C11" s="63">
        <v>45093</v>
      </c>
      <c r="D11" s="110">
        <v>0.66666666666666663</v>
      </c>
      <c r="E11" s="37">
        <v>35.970001000000003</v>
      </c>
      <c r="F11" s="37">
        <v>36.040000999999997</v>
      </c>
      <c r="G11" s="37">
        <v>34.790000999999997</v>
      </c>
      <c r="H11" s="37">
        <v>35.619999</v>
      </c>
      <c r="I11" s="38">
        <v>5811700</v>
      </c>
      <c r="J11" s="122">
        <v>-0.35000200000000348</v>
      </c>
      <c r="K11" s="225">
        <v>45094.488506944443</v>
      </c>
      <c r="O11" s="257"/>
      <c r="S11" s="257"/>
    </row>
    <row r="12" spans="1:20" x14ac:dyDescent="0.4">
      <c r="A12" s="49" t="s">
        <v>44</v>
      </c>
      <c r="B12" s="102" t="s">
        <v>136</v>
      </c>
      <c r="C12" s="63">
        <v>45093</v>
      </c>
      <c r="D12" s="110">
        <v>0.66666666666666663</v>
      </c>
      <c r="E12" s="37">
        <v>16.670000000000002</v>
      </c>
      <c r="F12" s="37">
        <v>16.719999000000001</v>
      </c>
      <c r="G12" s="37">
        <v>16.43</v>
      </c>
      <c r="H12" s="37">
        <v>16.48</v>
      </c>
      <c r="I12" s="38">
        <v>22635600</v>
      </c>
      <c r="J12" s="122">
        <v>-0.16999999999999815</v>
      </c>
      <c r="K12" s="226">
        <v>45094.441989467596</v>
      </c>
      <c r="O12" s="257"/>
      <c r="S12" s="257"/>
    </row>
    <row r="13" spans="1:20" x14ac:dyDescent="0.4">
      <c r="A13" s="49" t="s">
        <v>199</v>
      </c>
      <c r="B13" s="102" t="s">
        <v>200</v>
      </c>
      <c r="C13" s="63">
        <v>44841</v>
      </c>
      <c r="D13" s="110">
        <v>0.66666666666666663</v>
      </c>
      <c r="E13" s="37">
        <v>142.53999300000001</v>
      </c>
      <c r="F13" s="37">
        <v>143.10000600000001</v>
      </c>
      <c r="G13" s="37">
        <v>139.449997</v>
      </c>
      <c r="H13" s="37">
        <v>140.08999600000001</v>
      </c>
      <c r="I13" s="38">
        <v>85859100</v>
      </c>
      <c r="J13" s="122">
        <v>-5.3399969999999826</v>
      </c>
      <c r="K13" s="226">
        <v>44842.838724305555</v>
      </c>
      <c r="O13" s="257"/>
      <c r="S13" s="257"/>
      <c r="T13" s="35"/>
    </row>
    <row r="14" spans="1:20" x14ac:dyDescent="0.4">
      <c r="A14" s="49" t="s">
        <v>69</v>
      </c>
      <c r="B14" s="102" t="s">
        <v>229</v>
      </c>
      <c r="C14" s="63">
        <v>45093</v>
      </c>
      <c r="D14" s="110">
        <v>0.66666666666666663</v>
      </c>
      <c r="E14" s="37">
        <v>74.900002000000001</v>
      </c>
      <c r="F14" s="37">
        <v>76</v>
      </c>
      <c r="G14" s="37">
        <v>74.470000999999996</v>
      </c>
      <c r="H14" s="37">
        <v>75.480002999999996</v>
      </c>
      <c r="I14" s="38">
        <v>5529600</v>
      </c>
      <c r="J14" s="122">
        <v>0.92000500000000329</v>
      </c>
      <c r="K14" s="225">
        <v>45094.488870138892</v>
      </c>
      <c r="S14" s="257"/>
    </row>
    <row r="15" spans="1:20" x14ac:dyDescent="0.4">
      <c r="A15" s="49" t="s">
        <v>207</v>
      </c>
      <c r="B15" s="102" t="s">
        <v>208</v>
      </c>
      <c r="C15" s="63">
        <v>45093</v>
      </c>
      <c r="D15" s="110">
        <v>0.66666666666666663</v>
      </c>
      <c r="E15" s="37">
        <v>518.22997999999995</v>
      </c>
      <c r="F15" s="37">
        <v>518.73999000000003</v>
      </c>
      <c r="G15" s="37">
        <v>494.61999500000002</v>
      </c>
      <c r="H15" s="37">
        <v>495.17999300000002</v>
      </c>
      <c r="I15" s="38">
        <v>13335800</v>
      </c>
      <c r="J15" s="122">
        <v>4.2699890000000096</v>
      </c>
      <c r="K15" s="225">
        <v>45094.487960879633</v>
      </c>
      <c r="L15" s="280" t="s">
        <v>302</v>
      </c>
      <c r="O15" s="257"/>
      <c r="S15" s="257"/>
    </row>
    <row r="16" spans="1:20" x14ac:dyDescent="0.4">
      <c r="A16" s="49" t="s">
        <v>177</v>
      </c>
      <c r="B16" s="102" t="s">
        <v>178</v>
      </c>
      <c r="C16" s="63">
        <v>45093</v>
      </c>
      <c r="D16" s="110">
        <v>0.66666666666666663</v>
      </c>
      <c r="E16" s="37">
        <v>334.95001200000002</v>
      </c>
      <c r="F16" s="37">
        <v>335.86999500000002</v>
      </c>
      <c r="G16" s="37">
        <v>326.51998900000001</v>
      </c>
      <c r="H16" s="37">
        <v>330.290009</v>
      </c>
      <c r="I16" s="38">
        <v>1258300</v>
      </c>
      <c r="J16" s="122">
        <v>-2.8999929999999949</v>
      </c>
      <c r="K16" s="225">
        <v>45094.449382175924</v>
      </c>
      <c r="O16" s="257"/>
      <c r="S16" s="257"/>
    </row>
    <row r="17" spans="1:19" x14ac:dyDescent="0.4">
      <c r="A17" s="49" t="s">
        <v>113</v>
      </c>
      <c r="B17" s="102" t="s">
        <v>234</v>
      </c>
      <c r="C17" s="63">
        <v>45093</v>
      </c>
      <c r="D17" s="110">
        <v>0.66666666666666663</v>
      </c>
      <c r="E17" s="37">
        <v>4.82</v>
      </c>
      <c r="F17" s="37">
        <v>4.83</v>
      </c>
      <c r="G17" s="37">
        <v>4.67</v>
      </c>
      <c r="H17" s="37">
        <v>4.7</v>
      </c>
      <c r="I17" s="38">
        <v>18483600</v>
      </c>
      <c r="J17" s="122">
        <v>-5.9999999999999609E-2</v>
      </c>
      <c r="K17" s="225">
        <v>45094.449028009258</v>
      </c>
      <c r="O17" s="257"/>
      <c r="S17" s="257"/>
    </row>
    <row r="18" spans="1:19" x14ac:dyDescent="0.4">
      <c r="A18" s="49" t="s">
        <v>218</v>
      </c>
      <c r="B18" s="102" t="s">
        <v>220</v>
      </c>
      <c r="C18" s="63">
        <v>45093</v>
      </c>
      <c r="D18" s="110">
        <v>0.66666666666666663</v>
      </c>
      <c r="E18" s="37">
        <v>125.82</v>
      </c>
      <c r="F18" s="37">
        <v>125.849998</v>
      </c>
      <c r="G18" s="37">
        <v>119.900002</v>
      </c>
      <c r="H18" s="37">
        <v>120.08000199999999</v>
      </c>
      <c r="I18" s="38">
        <v>81846900</v>
      </c>
      <c r="J18" s="122">
        <v>-4.1599960000000067</v>
      </c>
      <c r="K18" s="225">
        <v>45094.445901041669</v>
      </c>
      <c r="O18" s="257"/>
      <c r="S18" s="257"/>
    </row>
    <row r="19" spans="1:19" x14ac:dyDescent="0.4">
      <c r="A19" s="49" t="s">
        <v>244</v>
      </c>
      <c r="B19" s="102" t="s">
        <v>249</v>
      </c>
      <c r="C19" s="63">
        <v>45345</v>
      </c>
      <c r="D19" s="110">
        <v>0.66666666666666663</v>
      </c>
      <c r="E19" s="37">
        <v>25.23</v>
      </c>
      <c r="F19" s="37">
        <v>25.48</v>
      </c>
      <c r="G19" s="37">
        <v>24.629999000000002</v>
      </c>
      <c r="H19" s="37">
        <v>25.209999</v>
      </c>
      <c r="I19" s="38">
        <v>5581800</v>
      </c>
      <c r="J19" s="122">
        <v>-0.48000199999999893</v>
      </c>
      <c r="K19" s="225">
        <v>45347.353409606483</v>
      </c>
      <c r="L19" s="280" t="s">
        <v>302</v>
      </c>
      <c r="O19" s="257"/>
      <c r="S19" s="257"/>
    </row>
    <row r="20" spans="1:19" x14ac:dyDescent="0.4">
      <c r="A20" s="49" t="s">
        <v>285</v>
      </c>
      <c r="B20" s="102" t="s">
        <v>284</v>
      </c>
      <c r="C20" s="63">
        <v>45093</v>
      </c>
      <c r="D20" s="110">
        <v>0.66666666666666663</v>
      </c>
      <c r="E20" s="37">
        <v>220.720001</v>
      </c>
      <c r="F20" s="37">
        <v>223.86999499999999</v>
      </c>
      <c r="G20" s="37">
        <v>218.979996</v>
      </c>
      <c r="H20" s="37">
        <v>219.990005</v>
      </c>
      <c r="I20" s="38">
        <v>7799500</v>
      </c>
      <c r="J20" s="122">
        <v>0.58000100000000998</v>
      </c>
      <c r="K20" s="225">
        <v>45094.446783333333</v>
      </c>
      <c r="O20" s="257"/>
      <c r="S20" s="257"/>
    </row>
    <row r="21" spans="1:19" x14ac:dyDescent="0.4">
      <c r="A21" s="49" t="s">
        <v>115</v>
      </c>
      <c r="B21" s="102" t="s">
        <v>228</v>
      </c>
      <c r="C21" s="63">
        <v>45093</v>
      </c>
      <c r="D21" s="110">
        <v>0.66666666666666663</v>
      </c>
      <c r="E21" s="37">
        <v>54.509998000000003</v>
      </c>
      <c r="F21" s="37">
        <v>54.689999</v>
      </c>
      <c r="G21" s="37">
        <v>54.049999</v>
      </c>
      <c r="H21" s="37">
        <v>54.32</v>
      </c>
      <c r="I21" s="38">
        <v>13022800</v>
      </c>
      <c r="J21" s="122">
        <v>0.34000000000000341</v>
      </c>
      <c r="K21" s="225">
        <v>45094.448188078706</v>
      </c>
      <c r="O21" s="257"/>
      <c r="S21" s="257"/>
    </row>
    <row r="22" spans="1:19" x14ac:dyDescent="0.4">
      <c r="A22" s="49" t="s">
        <v>88</v>
      </c>
      <c r="B22" s="102" t="s">
        <v>137</v>
      </c>
      <c r="C22" s="63">
        <v>45093</v>
      </c>
      <c r="D22" s="110">
        <v>0.66666666666666663</v>
      </c>
      <c r="E22" s="37">
        <v>223.33999600000001</v>
      </c>
      <c r="F22" s="37">
        <v>223.449997</v>
      </c>
      <c r="G22" s="37">
        <v>219.070007</v>
      </c>
      <c r="H22" s="37">
        <v>219.61999499999999</v>
      </c>
      <c r="I22" s="38">
        <v>388500</v>
      </c>
      <c r="J22" s="122">
        <v>-2.9600070000000187</v>
      </c>
      <c r="K22" s="226">
        <v>45094.448623611112</v>
      </c>
      <c r="O22" s="257"/>
      <c r="S22" s="257"/>
    </row>
    <row r="23" spans="1:19" x14ac:dyDescent="0.4">
      <c r="A23" s="49" t="s">
        <v>140</v>
      </c>
      <c r="B23" s="102" t="s">
        <v>141</v>
      </c>
      <c r="C23" s="63">
        <v>45184</v>
      </c>
      <c r="D23" s="110">
        <v>0.46527777777777773</v>
      </c>
      <c r="E23" s="37">
        <v>281.86999500000002</v>
      </c>
      <c r="F23" s="37">
        <v>281.86999500000002</v>
      </c>
      <c r="G23" s="37">
        <v>277.76998900000001</v>
      </c>
      <c r="H23" s="37">
        <v>278.11749300000002</v>
      </c>
      <c r="I23" s="38">
        <v>1524594</v>
      </c>
      <c r="J23" s="122">
        <v>-4.4425049999999828</v>
      </c>
      <c r="K23" s="226">
        <v>45184.465727199073</v>
      </c>
      <c r="O23" s="257"/>
      <c r="S23" s="257"/>
    </row>
    <row r="24" spans="1:19" x14ac:dyDescent="0.4">
      <c r="A24" s="49" t="s">
        <v>294</v>
      </c>
      <c r="B24" s="102" t="s">
        <v>295</v>
      </c>
      <c r="C24" s="63">
        <v>44991</v>
      </c>
      <c r="D24" s="110">
        <v>0.66666666666666663</v>
      </c>
      <c r="E24" s="37">
        <v>476.51998900000001</v>
      </c>
      <c r="F24" s="37">
        <v>488.81741299999999</v>
      </c>
      <c r="G24" s="37">
        <v>475.60998499999999</v>
      </c>
      <c r="H24" s="37">
        <v>483.07998700000002</v>
      </c>
      <c r="I24" s="38">
        <v>3005250</v>
      </c>
      <c r="J24" s="122">
        <v>7.8199769999999944</v>
      </c>
      <c r="K24" s="226">
        <v>44991.878374884262</v>
      </c>
      <c r="O24" s="257"/>
      <c r="S24" s="257"/>
    </row>
    <row r="25" spans="1:19" x14ac:dyDescent="0.4">
      <c r="A25" s="49" t="s">
        <v>98</v>
      </c>
      <c r="B25" s="102" t="s">
        <v>263</v>
      </c>
      <c r="C25" s="63">
        <v>45093</v>
      </c>
      <c r="D25" s="110">
        <v>0.66666666666666663</v>
      </c>
      <c r="E25" s="37">
        <v>52.200001</v>
      </c>
      <c r="F25" s="37">
        <v>52.41</v>
      </c>
      <c r="G25" s="37">
        <v>51.93</v>
      </c>
      <c r="H25" s="37">
        <v>52.07</v>
      </c>
      <c r="I25" s="38">
        <v>37133300</v>
      </c>
      <c r="J25" s="122">
        <v>0.14000000000000057</v>
      </c>
      <c r="K25" s="225">
        <v>45094.450134837964</v>
      </c>
      <c r="O25" s="257"/>
      <c r="S25" s="257"/>
    </row>
    <row r="26" spans="1:19" x14ac:dyDescent="0.4">
      <c r="A26" s="49" t="s">
        <v>100</v>
      </c>
      <c r="B26" s="102" t="s">
        <v>192</v>
      </c>
      <c r="C26" s="63">
        <v>45093</v>
      </c>
      <c r="D26" s="110">
        <v>0.66666666666666663</v>
      </c>
      <c r="E26" s="37">
        <v>69.290001000000004</v>
      </c>
      <c r="F26" s="37">
        <v>69.589995999999999</v>
      </c>
      <c r="G26" s="37">
        <v>67.489998</v>
      </c>
      <c r="H26" s="37">
        <v>67.720000999999996</v>
      </c>
      <c r="I26" s="38">
        <v>18202800</v>
      </c>
      <c r="J26" s="122">
        <v>-1.7799990000000037</v>
      </c>
      <c r="K26" s="225">
        <v>45094.486959837966</v>
      </c>
      <c r="S26" s="257"/>
    </row>
    <row r="27" spans="1:19" x14ac:dyDescent="0.4">
      <c r="A27" s="49" t="s">
        <v>239</v>
      </c>
      <c r="B27" s="102" t="s">
        <v>260</v>
      </c>
      <c r="C27" s="63">
        <v>45093</v>
      </c>
      <c r="D27" s="110">
        <v>0.66666666666666663</v>
      </c>
      <c r="E27" s="37">
        <v>50.200001</v>
      </c>
      <c r="F27" s="37">
        <v>50.299999</v>
      </c>
      <c r="G27" s="37">
        <v>49.529998999999997</v>
      </c>
      <c r="H27" s="37">
        <v>49.669998</v>
      </c>
      <c r="I27" s="38">
        <v>9352100</v>
      </c>
      <c r="J27" s="122">
        <v>-0.53000300000000067</v>
      </c>
      <c r="K27" s="225">
        <v>45094.450578009259</v>
      </c>
      <c r="O27" s="257"/>
      <c r="S27" s="257"/>
    </row>
    <row r="28" spans="1:19" x14ac:dyDescent="0.4">
      <c r="A28" s="49" t="s">
        <v>238</v>
      </c>
      <c r="B28" s="102" t="s">
        <v>262</v>
      </c>
      <c r="C28" s="63">
        <v>45093</v>
      </c>
      <c r="D28" s="110">
        <v>0.66875000000000007</v>
      </c>
      <c r="E28" s="37">
        <v>163.21000699999999</v>
      </c>
      <c r="F28" s="37">
        <v>164.64999399999999</v>
      </c>
      <c r="G28" s="37">
        <v>161.759995</v>
      </c>
      <c r="H28" s="37">
        <v>164.320007</v>
      </c>
      <c r="I28" s="38">
        <v>4781100</v>
      </c>
      <c r="J28" s="122">
        <v>0.64001400000000785</v>
      </c>
      <c r="K28" s="225">
        <v>45094.450867129628</v>
      </c>
      <c r="O28" s="257"/>
      <c r="S28" s="257"/>
    </row>
    <row r="29" spans="1:19" x14ac:dyDescent="0.4">
      <c r="A29" s="49" t="s">
        <v>89</v>
      </c>
      <c r="B29" s="102" t="s">
        <v>182</v>
      </c>
      <c r="C29" s="63">
        <v>45093</v>
      </c>
      <c r="D29" s="110">
        <v>0.66875000000000007</v>
      </c>
      <c r="E29" s="37">
        <v>92.879997000000003</v>
      </c>
      <c r="F29" s="37">
        <v>92.970000999999996</v>
      </c>
      <c r="G29" s="37">
        <v>90.860000999999997</v>
      </c>
      <c r="H29" s="37">
        <v>91.32</v>
      </c>
      <c r="I29" s="38">
        <v>22665000</v>
      </c>
      <c r="J29" s="122">
        <v>-1.6200020000000137</v>
      </c>
      <c r="K29" s="226">
        <v>45094.45134097222</v>
      </c>
      <c r="O29" s="257"/>
      <c r="S29" s="257"/>
    </row>
    <row r="30" spans="1:19" x14ac:dyDescent="0.4">
      <c r="A30" s="49" t="s">
        <v>236</v>
      </c>
      <c r="B30" s="102" t="s">
        <v>237</v>
      </c>
      <c r="C30" s="63">
        <v>45093</v>
      </c>
      <c r="D30" s="110">
        <v>0.66666666666666663</v>
      </c>
      <c r="E30" s="37">
        <v>139.070007</v>
      </c>
      <c r="F30" s="37">
        <v>139.070007</v>
      </c>
      <c r="G30" s="37">
        <v>136.08999600000001</v>
      </c>
      <c r="H30" s="37">
        <v>136.220001</v>
      </c>
      <c r="I30" s="38">
        <v>2592600</v>
      </c>
      <c r="J30" s="122">
        <v>-2.2200009999999963</v>
      </c>
      <c r="K30" s="226">
        <v>45094.451660416664</v>
      </c>
      <c r="S30" s="257"/>
    </row>
    <row r="31" spans="1:19" x14ac:dyDescent="0.4">
      <c r="A31" s="49" t="s">
        <v>298</v>
      </c>
      <c r="B31" s="102" t="s">
        <v>299</v>
      </c>
      <c r="C31" s="63">
        <v>45093</v>
      </c>
      <c r="D31" s="110">
        <v>0.66666666666666663</v>
      </c>
      <c r="E31" s="37">
        <v>26.389999</v>
      </c>
      <c r="F31" s="37">
        <v>26.48</v>
      </c>
      <c r="G31" s="37">
        <v>26.23</v>
      </c>
      <c r="H31" s="37">
        <v>26.389999</v>
      </c>
      <c r="I31" s="38">
        <v>3749200</v>
      </c>
      <c r="J31" s="122">
        <v>6.9998999999999256E-2</v>
      </c>
      <c r="K31" s="226">
        <v>45094.452165856484</v>
      </c>
      <c r="S31" s="257"/>
    </row>
    <row r="32" spans="1:19" x14ac:dyDescent="0.4">
      <c r="A32" s="49" t="s">
        <v>43</v>
      </c>
      <c r="B32" s="102" t="s">
        <v>130</v>
      </c>
      <c r="C32" s="63">
        <v>45093</v>
      </c>
      <c r="D32" s="110">
        <v>0.66666666666666663</v>
      </c>
      <c r="E32" s="37">
        <v>14.52</v>
      </c>
      <c r="F32" s="37">
        <v>14.61</v>
      </c>
      <c r="G32" s="37">
        <v>14.32</v>
      </c>
      <c r="H32" s="37">
        <v>14.42</v>
      </c>
      <c r="I32" s="38">
        <v>75366700</v>
      </c>
      <c r="J32" s="122">
        <v>-2.9999999999999361E-2</v>
      </c>
      <c r="K32" s="225">
        <v>45094.482783564818</v>
      </c>
      <c r="L32" s="280" t="s">
        <v>302</v>
      </c>
      <c r="O32" s="257"/>
      <c r="S32" s="257"/>
    </row>
    <row r="33" spans="1:20" x14ac:dyDescent="0.4">
      <c r="A33" s="49" t="s">
        <v>129</v>
      </c>
      <c r="B33" s="102" t="s">
        <v>235</v>
      </c>
      <c r="C33" s="63">
        <v>44841</v>
      </c>
      <c r="D33" s="110">
        <v>0.66666666666666663</v>
      </c>
      <c r="E33" s="37">
        <v>59.529998999999997</v>
      </c>
      <c r="F33" s="37">
        <v>59.849997999999999</v>
      </c>
      <c r="G33" s="37">
        <v>55.689999</v>
      </c>
      <c r="H33" s="37">
        <v>56.790000999999997</v>
      </c>
      <c r="I33" s="38">
        <v>1488400</v>
      </c>
      <c r="J33" s="122">
        <v>-4.2900010000000037</v>
      </c>
      <c r="K33" s="225">
        <v>44842.842512499999</v>
      </c>
      <c r="O33" s="257"/>
      <c r="S33" s="257"/>
      <c r="T33" s="35"/>
    </row>
    <row r="34" spans="1:20" x14ac:dyDescent="0.4">
      <c r="A34" s="49" t="s">
        <v>110</v>
      </c>
      <c r="B34" s="102" t="s">
        <v>280</v>
      </c>
      <c r="C34" s="63">
        <v>44841</v>
      </c>
      <c r="D34" s="110">
        <v>0.66666666666666663</v>
      </c>
      <c r="E34" s="37">
        <v>30.190000999999999</v>
      </c>
      <c r="F34" s="37">
        <v>30.42</v>
      </c>
      <c r="G34" s="37">
        <v>30.040001</v>
      </c>
      <c r="H34" s="37">
        <v>30.110001</v>
      </c>
      <c r="I34" s="38">
        <v>5486300</v>
      </c>
      <c r="J34" s="122">
        <v>0.11000100000000046</v>
      </c>
      <c r="K34" s="225">
        <v>44842.842748263887</v>
      </c>
      <c r="S34" s="257"/>
    </row>
    <row r="35" spans="1:20" x14ac:dyDescent="0.4">
      <c r="A35" s="49" t="s">
        <v>128</v>
      </c>
      <c r="B35" s="102" t="s">
        <v>275</v>
      </c>
      <c r="C35" s="63">
        <v>45093</v>
      </c>
      <c r="D35" s="110">
        <v>0.66666666666666663</v>
      </c>
      <c r="E35" s="37">
        <v>31.200001</v>
      </c>
      <c r="F35" s="37">
        <v>31.74</v>
      </c>
      <c r="G35" s="37">
        <v>30.9</v>
      </c>
      <c r="H35" s="37">
        <v>31.389999</v>
      </c>
      <c r="I35" s="38">
        <v>19283100</v>
      </c>
      <c r="J35" s="122">
        <v>0.38999899999999954</v>
      </c>
      <c r="K35" s="225">
        <v>45094.453405787041</v>
      </c>
      <c r="O35" s="257"/>
      <c r="S35" s="257"/>
    </row>
    <row r="36" spans="1:20" x14ac:dyDescent="0.4">
      <c r="A36" s="49" t="s">
        <v>278</v>
      </c>
      <c r="B36" s="102" t="s">
        <v>279</v>
      </c>
      <c r="C36" s="63">
        <v>44841</v>
      </c>
      <c r="D36" s="110">
        <v>0.66666666666666663</v>
      </c>
      <c r="E36" s="37">
        <v>64.639999000000003</v>
      </c>
      <c r="F36" s="37">
        <v>65.099997999999999</v>
      </c>
      <c r="G36" s="37">
        <v>63.959999000000003</v>
      </c>
      <c r="H36" s="37">
        <v>64.290001000000004</v>
      </c>
      <c r="I36" s="38">
        <v>6722600</v>
      </c>
      <c r="J36" s="122">
        <v>-0.65999599999999248</v>
      </c>
      <c r="K36" s="225">
        <v>44842.843195138892</v>
      </c>
      <c r="S36" s="257"/>
    </row>
    <row r="37" spans="1:20" x14ac:dyDescent="0.4">
      <c r="A37" s="49" t="s">
        <v>201</v>
      </c>
      <c r="B37" s="102" t="s">
        <v>202</v>
      </c>
      <c r="C37" s="63">
        <v>45082</v>
      </c>
      <c r="D37" s="110">
        <v>0.61597222222222225</v>
      </c>
      <c r="E37" s="37">
        <v>124.610001</v>
      </c>
      <c r="F37" s="37">
        <v>127.987701</v>
      </c>
      <c r="G37" s="37">
        <v>124.389999</v>
      </c>
      <c r="H37" s="37">
        <v>126.32</v>
      </c>
      <c r="I37" s="38">
        <v>17012908</v>
      </c>
      <c r="J37" s="122">
        <v>1.0899969999999968</v>
      </c>
      <c r="K37" s="225">
        <v>45082.616209027779</v>
      </c>
      <c r="O37" s="257"/>
      <c r="S37" s="257"/>
      <c r="T37" s="35"/>
    </row>
    <row r="38" spans="1:20" x14ac:dyDescent="0.4">
      <c r="A38" s="49" t="s">
        <v>163</v>
      </c>
      <c r="B38" s="102" t="s">
        <v>164</v>
      </c>
      <c r="C38" s="63">
        <v>45093</v>
      </c>
      <c r="D38" s="110">
        <v>0.66666666666666663</v>
      </c>
      <c r="E38" s="37">
        <v>304.33999599999999</v>
      </c>
      <c r="F38" s="37">
        <v>305.98001099999999</v>
      </c>
      <c r="G38" s="37">
        <v>300.14001500000001</v>
      </c>
      <c r="H38" s="37">
        <v>300.38000499999998</v>
      </c>
      <c r="I38" s="38">
        <v>10808400</v>
      </c>
      <c r="J38" s="122">
        <v>-1.6399840000000268</v>
      </c>
      <c r="K38" s="225">
        <v>45094.48396539352</v>
      </c>
      <c r="O38" s="257"/>
      <c r="S38" s="257"/>
    </row>
    <row r="39" spans="1:20" x14ac:dyDescent="0.4">
      <c r="A39" s="49" t="s">
        <v>92</v>
      </c>
      <c r="B39" s="102" t="s">
        <v>155</v>
      </c>
      <c r="C39" s="63">
        <v>45093</v>
      </c>
      <c r="D39" s="110">
        <v>0.66666666666666663</v>
      </c>
      <c r="E39" s="37">
        <v>262</v>
      </c>
      <c r="F39" s="37">
        <v>263.290009</v>
      </c>
      <c r="G39" s="37">
        <v>260.26998900000001</v>
      </c>
      <c r="H39" s="37">
        <v>260.72000100000002</v>
      </c>
      <c r="I39" s="38">
        <v>1577100</v>
      </c>
      <c r="J39" s="122">
        <v>-0.13998399999996991</v>
      </c>
      <c r="K39" s="225">
        <v>45094.454724421295</v>
      </c>
      <c r="S39" s="257"/>
    </row>
    <row r="40" spans="1:20" x14ac:dyDescent="0.4">
      <c r="A40" s="49" t="s">
        <v>59</v>
      </c>
      <c r="B40" s="102" t="s">
        <v>146</v>
      </c>
      <c r="C40" s="63">
        <v>45093</v>
      </c>
      <c r="D40" s="110">
        <v>0.66666666666666663</v>
      </c>
      <c r="E40" s="37">
        <v>16.440000999999999</v>
      </c>
      <c r="F40" s="37">
        <v>16.440000999999999</v>
      </c>
      <c r="G40" s="37">
        <v>16.139999</v>
      </c>
      <c r="H40" s="37">
        <v>16.290001</v>
      </c>
      <c r="I40" s="38">
        <v>738100</v>
      </c>
      <c r="J40" s="122">
        <v>-3.9998999999998119E-2</v>
      </c>
      <c r="K40" s="225">
        <v>45094.46170925926</v>
      </c>
      <c r="S40" s="257"/>
    </row>
    <row r="41" spans="1:20" x14ac:dyDescent="0.4">
      <c r="A41" s="49" t="s">
        <v>95</v>
      </c>
      <c r="B41" s="102" t="s">
        <v>169</v>
      </c>
      <c r="C41" s="63">
        <v>45093</v>
      </c>
      <c r="D41" s="110">
        <v>0.66666666666666663</v>
      </c>
      <c r="E41" s="37">
        <v>139.229996</v>
      </c>
      <c r="F41" s="37">
        <v>139.470001</v>
      </c>
      <c r="G41" s="37">
        <v>137.470001</v>
      </c>
      <c r="H41" s="37">
        <v>137.479996</v>
      </c>
      <c r="I41" s="38">
        <v>7473100</v>
      </c>
      <c r="J41" s="122">
        <v>-0.91999799999999254</v>
      </c>
      <c r="K41" s="225">
        <v>45094.462426273145</v>
      </c>
      <c r="L41" s="280" t="s">
        <v>302</v>
      </c>
      <c r="O41" s="257"/>
      <c r="S41" s="257"/>
    </row>
    <row r="42" spans="1:20" x14ac:dyDescent="0.4">
      <c r="A42" s="49" t="s">
        <v>273</v>
      </c>
      <c r="B42" s="102" t="s">
        <v>274</v>
      </c>
      <c r="C42" s="63">
        <v>45093</v>
      </c>
      <c r="D42" s="110">
        <v>0.66666666666666663</v>
      </c>
      <c r="E42" s="37">
        <v>212.10000600000001</v>
      </c>
      <c r="F42" s="37">
        <v>212.490005</v>
      </c>
      <c r="G42" s="37">
        <v>205</v>
      </c>
      <c r="H42" s="37">
        <v>205.86999499999999</v>
      </c>
      <c r="I42" s="38">
        <v>2443300</v>
      </c>
      <c r="J42" s="122">
        <v>-4.0700070000000039</v>
      </c>
      <c r="K42" s="225">
        <v>45094.430532060185</v>
      </c>
      <c r="S42" s="257"/>
    </row>
    <row r="43" spans="1:20" x14ac:dyDescent="0.4">
      <c r="A43" s="49" t="s">
        <v>70</v>
      </c>
      <c r="B43" s="102" t="s">
        <v>156</v>
      </c>
      <c r="C43" s="63">
        <v>45093</v>
      </c>
      <c r="D43" s="110">
        <v>0.66666666666666663</v>
      </c>
      <c r="E43" s="37">
        <v>36.360000999999997</v>
      </c>
      <c r="F43" s="37">
        <v>36.799999</v>
      </c>
      <c r="G43" s="37">
        <v>35.599997999999999</v>
      </c>
      <c r="H43" s="37">
        <v>36.369999</v>
      </c>
      <c r="I43" s="38">
        <v>110188500</v>
      </c>
      <c r="J43" s="122">
        <v>0.54999899999999968</v>
      </c>
      <c r="K43" s="225">
        <v>45094.483314699071</v>
      </c>
      <c r="L43" s="280" t="s">
        <v>302</v>
      </c>
      <c r="O43" s="257"/>
      <c r="S43" s="257"/>
    </row>
    <row r="44" spans="1:20" x14ac:dyDescent="0.4">
      <c r="A44" s="49" t="s">
        <v>41</v>
      </c>
      <c r="B44" s="102" t="s">
        <v>265</v>
      </c>
      <c r="C44" s="63">
        <v>44841</v>
      </c>
      <c r="D44" s="110">
        <v>0.66666666666666663</v>
      </c>
      <c r="E44" s="37">
        <v>161.770004</v>
      </c>
      <c r="F44" s="37">
        <v>162.220001</v>
      </c>
      <c r="G44" s="37">
        <v>159.16999799999999</v>
      </c>
      <c r="H44" s="37">
        <v>160.199997</v>
      </c>
      <c r="I44" s="38">
        <v>6363000</v>
      </c>
      <c r="J44" s="122">
        <v>-1.7100069999999903</v>
      </c>
      <c r="K44" s="225">
        <v>44842.845056018516</v>
      </c>
      <c r="S44" s="257"/>
    </row>
    <row r="45" spans="1:20" x14ac:dyDescent="0.4">
      <c r="A45" s="49" t="s">
        <v>108</v>
      </c>
      <c r="B45" s="102" t="s">
        <v>151</v>
      </c>
      <c r="C45" s="63">
        <v>45093</v>
      </c>
      <c r="D45" s="110">
        <v>0.66666666666666663</v>
      </c>
      <c r="E45" s="37">
        <v>61.599997999999999</v>
      </c>
      <c r="F45" s="37">
        <v>62.169998</v>
      </c>
      <c r="G45" s="37">
        <v>61.48</v>
      </c>
      <c r="H45" s="37">
        <v>61.669998</v>
      </c>
      <c r="I45" s="38">
        <v>26735800</v>
      </c>
      <c r="J45" s="122">
        <v>0.43999800000000278</v>
      </c>
      <c r="K45" s="225">
        <v>45094.472276504632</v>
      </c>
      <c r="O45" s="257"/>
      <c r="S45" s="257"/>
    </row>
    <row r="46" spans="1:20" x14ac:dyDescent="0.4">
      <c r="A46" s="49" t="s">
        <v>161</v>
      </c>
      <c r="B46" s="102" t="s">
        <v>162</v>
      </c>
      <c r="C46" s="63">
        <v>45093</v>
      </c>
      <c r="D46" s="110">
        <v>0.66805555555555562</v>
      </c>
      <c r="E46" s="37">
        <v>219.33999600000001</v>
      </c>
      <c r="F46" s="37">
        <v>219.490005</v>
      </c>
      <c r="G46" s="37">
        <v>216.85000600000001</v>
      </c>
      <c r="H46" s="37">
        <v>217.08000200000001</v>
      </c>
      <c r="I46" s="38">
        <v>6874300</v>
      </c>
      <c r="J46" s="122">
        <v>-1.8499909999999886</v>
      </c>
      <c r="K46" s="225">
        <v>45094.472654513891</v>
      </c>
      <c r="L46" s="280" t="s">
        <v>302</v>
      </c>
      <c r="O46" s="257"/>
      <c r="S46" s="257"/>
    </row>
    <row r="47" spans="1:20" x14ac:dyDescent="0.4">
      <c r="A47" s="49" t="s">
        <v>203</v>
      </c>
      <c r="B47" s="102" t="s">
        <v>204</v>
      </c>
      <c r="C47" s="63">
        <v>45093</v>
      </c>
      <c r="D47" s="110">
        <v>0.66736111111111107</v>
      </c>
      <c r="E47" s="37">
        <v>457.73001099999999</v>
      </c>
      <c r="F47" s="37">
        <v>461.76998900000001</v>
      </c>
      <c r="G47" s="37">
        <v>456.60000600000001</v>
      </c>
      <c r="H47" s="37">
        <v>459.17001299999998</v>
      </c>
      <c r="I47" s="38">
        <v>1642800</v>
      </c>
      <c r="J47" s="122">
        <v>3.2200009999999679</v>
      </c>
      <c r="K47" s="225">
        <v>45094.474459722223</v>
      </c>
      <c r="O47" s="257"/>
      <c r="S47" s="257"/>
    </row>
    <row r="48" spans="1:20" x14ac:dyDescent="0.4">
      <c r="A48" s="49" t="s">
        <v>281</v>
      </c>
      <c r="B48" s="102" t="s">
        <v>282</v>
      </c>
      <c r="C48" s="63">
        <v>45093</v>
      </c>
      <c r="D48" s="110">
        <v>0.66666666666666663</v>
      </c>
      <c r="E48" s="37">
        <v>16.170000000000002</v>
      </c>
      <c r="F48" s="37">
        <v>16.34</v>
      </c>
      <c r="G48" s="37">
        <v>15.8</v>
      </c>
      <c r="H48" s="37">
        <v>15.85</v>
      </c>
      <c r="I48" s="38">
        <v>17840800</v>
      </c>
      <c r="J48" s="122">
        <v>-0.14000000000000057</v>
      </c>
      <c r="K48" s="225">
        <v>45094.475025231484</v>
      </c>
      <c r="O48" s="257"/>
      <c r="S48" s="257"/>
    </row>
    <row r="49" spans="1:20" x14ac:dyDescent="0.4">
      <c r="A49" s="49" t="s">
        <v>42</v>
      </c>
      <c r="B49" s="102" t="s">
        <v>150</v>
      </c>
      <c r="C49" s="63">
        <v>45093</v>
      </c>
      <c r="D49" s="110">
        <v>0.66666666666666663</v>
      </c>
      <c r="E49" s="37">
        <v>294.51001000000002</v>
      </c>
      <c r="F49" s="37">
        <v>296.57000699999998</v>
      </c>
      <c r="G49" s="37">
        <v>293.14001500000001</v>
      </c>
      <c r="H49" s="37">
        <v>293.70001200000002</v>
      </c>
      <c r="I49" s="38">
        <v>4890400</v>
      </c>
      <c r="J49" s="122">
        <v>1.0900270000000205</v>
      </c>
      <c r="K49" s="226">
        <v>45094.429490277776</v>
      </c>
      <c r="O49" s="257"/>
      <c r="S49" s="257"/>
    </row>
    <row r="50" spans="1:20" x14ac:dyDescent="0.4">
      <c r="A50" s="49" t="s">
        <v>87</v>
      </c>
      <c r="B50" s="102" t="s">
        <v>183</v>
      </c>
      <c r="C50" s="63">
        <v>45093</v>
      </c>
      <c r="D50" s="110">
        <v>0.66666666666666663</v>
      </c>
      <c r="E50" s="37">
        <v>88.279999000000004</v>
      </c>
      <c r="F50" s="37">
        <v>89.720000999999996</v>
      </c>
      <c r="G50" s="37">
        <v>88.279999000000004</v>
      </c>
      <c r="H50" s="37">
        <v>89.150002000000001</v>
      </c>
      <c r="I50" s="38">
        <v>9108400</v>
      </c>
      <c r="J50" s="122">
        <v>0.90000200000000063</v>
      </c>
      <c r="K50" s="226">
        <v>45094.484482638887</v>
      </c>
      <c r="O50" s="257"/>
      <c r="S50" s="257"/>
    </row>
    <row r="51" spans="1:20" x14ac:dyDescent="0.4">
      <c r="A51" s="49" t="s">
        <v>286</v>
      </c>
      <c r="B51" s="102" t="s">
        <v>283</v>
      </c>
      <c r="C51" s="63">
        <v>44841</v>
      </c>
      <c r="D51" s="110">
        <v>0.66666666666666663</v>
      </c>
      <c r="E51" s="37">
        <v>136.759995</v>
      </c>
      <c r="F51" s="37">
        <v>138.28999300000001</v>
      </c>
      <c r="G51" s="37">
        <v>132.44000199999999</v>
      </c>
      <c r="H51" s="37">
        <v>133.449997</v>
      </c>
      <c r="I51" s="38">
        <v>33179700</v>
      </c>
      <c r="J51" s="122">
        <v>-5.6200100000000077</v>
      </c>
      <c r="K51" s="225">
        <v>44842.846679861112</v>
      </c>
      <c r="O51" s="257"/>
      <c r="S51" s="257"/>
    </row>
    <row r="52" spans="1:20" x14ac:dyDescent="0.4">
      <c r="A52" s="49" t="s">
        <v>94</v>
      </c>
      <c r="B52" s="102" t="s">
        <v>184</v>
      </c>
      <c r="C52" s="63">
        <v>45093</v>
      </c>
      <c r="D52" s="110">
        <v>0.66666666666666663</v>
      </c>
      <c r="E52" s="37">
        <v>43.68</v>
      </c>
      <c r="F52" s="37">
        <v>43.75</v>
      </c>
      <c r="G52" s="37">
        <v>42.43</v>
      </c>
      <c r="H52" s="37">
        <v>42.639999000000003</v>
      </c>
      <c r="I52" s="38">
        <v>7929700</v>
      </c>
      <c r="J52" s="122">
        <v>-1.0800020000000004</v>
      </c>
      <c r="K52" s="225">
        <v>45094.475497569445</v>
      </c>
      <c r="O52" s="257"/>
      <c r="S52" s="257"/>
    </row>
    <row r="53" spans="1:20" x14ac:dyDescent="0.4">
      <c r="A53" s="49" t="s">
        <v>109</v>
      </c>
      <c r="B53" s="102" t="s">
        <v>185</v>
      </c>
      <c r="C53" s="63">
        <v>45093</v>
      </c>
      <c r="D53" s="110">
        <v>0.66875000000000007</v>
      </c>
      <c r="E53" s="37">
        <v>44.220001000000003</v>
      </c>
      <c r="F53" s="37">
        <v>44.27</v>
      </c>
      <c r="G53" s="37">
        <v>43.919998</v>
      </c>
      <c r="H53" s="37">
        <v>44.07</v>
      </c>
      <c r="I53" s="38">
        <v>13661200</v>
      </c>
      <c r="J53" s="122">
        <v>-8.0002000000000351E-2</v>
      </c>
      <c r="K53" s="225">
        <v>45094.476180092592</v>
      </c>
      <c r="O53" s="257"/>
      <c r="S53" s="257"/>
    </row>
    <row r="54" spans="1:20" x14ac:dyDescent="0.4">
      <c r="A54" s="49" t="s">
        <v>232</v>
      </c>
      <c r="B54" s="102" t="s">
        <v>233</v>
      </c>
      <c r="C54" s="63">
        <v>44841</v>
      </c>
      <c r="D54" s="110">
        <v>0.66666666666666663</v>
      </c>
      <c r="E54" s="37">
        <v>121.5</v>
      </c>
      <c r="F54" s="37">
        <v>123.360001</v>
      </c>
      <c r="G54" s="37">
        <v>118.459999</v>
      </c>
      <c r="H54" s="37">
        <v>119.32</v>
      </c>
      <c r="I54" s="38">
        <v>3149000</v>
      </c>
      <c r="J54" s="122">
        <v>-5.8300020000000075</v>
      </c>
      <c r="K54" s="225">
        <v>44842.84737372685</v>
      </c>
      <c r="O54" s="257"/>
      <c r="S54" s="257"/>
    </row>
    <row r="55" spans="1:20" x14ac:dyDescent="0.4">
      <c r="A55" s="49" t="s">
        <v>71</v>
      </c>
      <c r="B55" s="102" t="s">
        <v>147</v>
      </c>
      <c r="C55" s="63">
        <v>45093</v>
      </c>
      <c r="D55" s="110">
        <v>0.66666666666666663</v>
      </c>
      <c r="E55" s="37">
        <v>351.32000699999998</v>
      </c>
      <c r="F55" s="37">
        <v>351.47000100000002</v>
      </c>
      <c r="G55" s="37">
        <v>341.95001200000002</v>
      </c>
      <c r="H55" s="37">
        <v>342.32998700000002</v>
      </c>
      <c r="I55" s="38">
        <v>46533600</v>
      </c>
      <c r="J55" s="122">
        <v>-5.7700189999999907</v>
      </c>
      <c r="K55" s="225">
        <v>45094.476453009258</v>
      </c>
      <c r="L55" s="280" t="s">
        <v>302</v>
      </c>
      <c r="O55" s="257"/>
      <c r="S55" s="257"/>
      <c r="T55" s="35"/>
    </row>
    <row r="56" spans="1:20" x14ac:dyDescent="0.4">
      <c r="A56" s="49" t="s">
        <v>290</v>
      </c>
      <c r="B56" s="102" t="s">
        <v>291</v>
      </c>
      <c r="C56" s="63">
        <v>45093</v>
      </c>
      <c r="D56" s="110">
        <v>0.66666666666666663</v>
      </c>
      <c r="E56" s="37">
        <v>70.150002000000001</v>
      </c>
      <c r="F56" s="37">
        <v>70.5</v>
      </c>
      <c r="G56" s="37">
        <v>66.059997999999993</v>
      </c>
      <c r="H56" s="37">
        <v>67.660004000000001</v>
      </c>
      <c r="I56" s="38">
        <v>32252600</v>
      </c>
      <c r="J56" s="122">
        <v>-1.1599959999999925</v>
      </c>
      <c r="K56" s="225">
        <v>45094.42887476852</v>
      </c>
      <c r="O56" s="257"/>
      <c r="S56" s="257"/>
      <c r="T56" s="35"/>
    </row>
    <row r="57" spans="1:20" x14ac:dyDescent="0.4">
      <c r="A57" s="49" t="s">
        <v>152</v>
      </c>
      <c r="B57" s="102" t="s">
        <v>198</v>
      </c>
      <c r="C57" s="63">
        <v>44841</v>
      </c>
      <c r="D57" s="110">
        <v>0.66666666666666663</v>
      </c>
      <c r="E57" s="37">
        <v>235.770004</v>
      </c>
      <c r="F57" s="37">
        <v>237.33000200000001</v>
      </c>
      <c r="G57" s="37">
        <v>224.279999</v>
      </c>
      <c r="H57" s="37">
        <v>224.75</v>
      </c>
      <c r="I57" s="38">
        <v>9784800</v>
      </c>
      <c r="J57" s="122">
        <v>-15.270004</v>
      </c>
      <c r="K57" s="225">
        <v>44842.847820949071</v>
      </c>
      <c r="S57" s="257"/>
    </row>
    <row r="58" spans="1:20" x14ac:dyDescent="0.4">
      <c r="A58" s="49" t="s">
        <v>119</v>
      </c>
      <c r="B58" s="102" t="s">
        <v>227</v>
      </c>
      <c r="C58" s="63">
        <v>45034</v>
      </c>
      <c r="D58" s="110">
        <v>0.46875</v>
      </c>
      <c r="E58" s="37">
        <v>47.110000999999997</v>
      </c>
      <c r="F58" s="37">
        <v>49.168799999999997</v>
      </c>
      <c r="G58" s="37">
        <v>47</v>
      </c>
      <c r="H58" s="37">
        <v>48.517600999999999</v>
      </c>
      <c r="I58" s="38">
        <v>939091</v>
      </c>
      <c r="J58" s="122">
        <v>1.6476019999999991</v>
      </c>
      <c r="K58" s="225">
        <v>45034.469480555555</v>
      </c>
      <c r="O58" s="257"/>
      <c r="S58" s="257"/>
    </row>
    <row r="59" spans="1:20" x14ac:dyDescent="0.4">
      <c r="A59" s="49" t="s">
        <v>77</v>
      </c>
      <c r="B59" s="102" t="s">
        <v>148</v>
      </c>
      <c r="C59" s="63">
        <v>45093</v>
      </c>
      <c r="D59" s="110">
        <v>0.66666666666666663</v>
      </c>
      <c r="E59" s="37">
        <v>102.43</v>
      </c>
      <c r="F59" s="37">
        <v>102.730003</v>
      </c>
      <c r="G59" s="37">
        <v>101.540001</v>
      </c>
      <c r="H59" s="37">
        <v>101.83000199999999</v>
      </c>
      <c r="I59" s="38">
        <v>2683400</v>
      </c>
      <c r="J59" s="122">
        <v>0.44000299999999015</v>
      </c>
      <c r="K59" s="225">
        <v>45094.48626041667</v>
      </c>
      <c r="O59" s="257"/>
      <c r="S59" s="257"/>
    </row>
    <row r="60" spans="1:20" x14ac:dyDescent="0.4">
      <c r="A60" s="49" t="s">
        <v>127</v>
      </c>
      <c r="B60" s="102" t="s">
        <v>266</v>
      </c>
      <c r="C60" s="63">
        <v>45324</v>
      </c>
      <c r="D60" s="110">
        <v>0.66666666666666663</v>
      </c>
      <c r="E60" s="37">
        <v>639.73999000000003</v>
      </c>
      <c r="F60" s="37">
        <v>666</v>
      </c>
      <c r="G60" s="37">
        <v>636.90002400000003</v>
      </c>
      <c r="H60" s="37">
        <v>661.59997599999997</v>
      </c>
      <c r="I60" s="38">
        <v>47578000</v>
      </c>
      <c r="J60" s="122">
        <v>31.329955999999925</v>
      </c>
      <c r="K60" s="225">
        <v>45326.748288078707</v>
      </c>
      <c r="O60" s="257"/>
      <c r="S60" s="257"/>
    </row>
    <row r="61" spans="1:20" x14ac:dyDescent="0.4">
      <c r="A61" s="49" t="s">
        <v>252</v>
      </c>
      <c r="B61" s="102" t="s">
        <v>253</v>
      </c>
      <c r="C61" s="63">
        <v>44841</v>
      </c>
      <c r="D61" s="110">
        <v>0.66666666666666663</v>
      </c>
      <c r="E61" s="37">
        <v>14.18</v>
      </c>
      <c r="F61" s="37">
        <v>14.25</v>
      </c>
      <c r="G61" s="37">
        <v>13.89</v>
      </c>
      <c r="H61" s="37">
        <v>13.96</v>
      </c>
      <c r="I61" s="38">
        <v>2832700</v>
      </c>
      <c r="J61" s="122">
        <v>-0.41999999999999993</v>
      </c>
      <c r="K61" s="225">
        <v>44842.848732175924</v>
      </c>
      <c r="O61" s="257"/>
      <c r="S61" s="257"/>
    </row>
    <row r="62" spans="1:20" x14ac:dyDescent="0.4">
      <c r="A62" s="49" t="s">
        <v>300</v>
      </c>
      <c r="B62" s="102" t="s">
        <v>301</v>
      </c>
      <c r="C62" s="63">
        <v>45184</v>
      </c>
      <c r="D62" s="110">
        <v>0.46180555555555558</v>
      </c>
      <c r="E62" s="37">
        <v>181.41000399999999</v>
      </c>
      <c r="F62" s="37">
        <v>181.820007</v>
      </c>
      <c r="G62" s="37">
        <v>180.21000699999999</v>
      </c>
      <c r="H62" s="37">
        <v>180.28999300000001</v>
      </c>
      <c r="I62" s="38">
        <v>2715164</v>
      </c>
      <c r="J62" s="122">
        <v>-0.94000299999999015</v>
      </c>
      <c r="K62" s="225">
        <v>45184.462580671294</v>
      </c>
      <c r="O62" s="257"/>
      <c r="S62" s="257"/>
    </row>
    <row r="63" spans="1:20" x14ac:dyDescent="0.4">
      <c r="A63" s="49" t="s">
        <v>230</v>
      </c>
      <c r="B63" s="102" t="s">
        <v>231</v>
      </c>
      <c r="C63" s="63">
        <v>44841</v>
      </c>
      <c r="D63" s="110">
        <v>0.66875000000000007</v>
      </c>
      <c r="E63" s="37">
        <v>43.049999</v>
      </c>
      <c r="F63" s="37">
        <v>43.049999</v>
      </c>
      <c r="G63" s="37">
        <v>41.919998</v>
      </c>
      <c r="H63" s="37">
        <v>42.32</v>
      </c>
      <c r="I63" s="38">
        <v>20093100</v>
      </c>
      <c r="J63" s="122">
        <v>-0.77000000000000313</v>
      </c>
      <c r="K63" s="225">
        <v>44842.84897071759</v>
      </c>
      <c r="O63" s="257"/>
      <c r="S63" s="257"/>
    </row>
    <row r="64" spans="1:20" x14ac:dyDescent="0.4">
      <c r="A64" s="49" t="s">
        <v>90</v>
      </c>
      <c r="B64" s="102" t="s">
        <v>186</v>
      </c>
      <c r="C64" s="63">
        <v>45093</v>
      </c>
      <c r="D64" s="110">
        <v>0.66666666666666663</v>
      </c>
      <c r="E64" s="37">
        <v>86.809997999999993</v>
      </c>
      <c r="F64" s="37">
        <v>87.470000999999996</v>
      </c>
      <c r="G64" s="37">
        <v>86.309997999999993</v>
      </c>
      <c r="H64" s="37">
        <v>87.029999000000004</v>
      </c>
      <c r="I64" s="38">
        <v>3976700</v>
      </c>
      <c r="J64" s="122">
        <v>0.2699970000000036</v>
      </c>
      <c r="K64" s="225">
        <v>45094.477286689813</v>
      </c>
      <c r="O64" s="257"/>
      <c r="S64" s="257"/>
    </row>
    <row r="65" spans="1:19" x14ac:dyDescent="0.4">
      <c r="A65" s="49" t="s">
        <v>296</v>
      </c>
      <c r="B65" s="102" t="s">
        <v>297</v>
      </c>
      <c r="C65" s="63">
        <v>44993</v>
      </c>
      <c r="D65" s="110">
        <v>0.57777777777777783</v>
      </c>
      <c r="E65" s="37">
        <v>301.85000600000001</v>
      </c>
      <c r="F65" s="37">
        <v>305.11999500000002</v>
      </c>
      <c r="G65" s="37">
        <v>300.91000400000001</v>
      </c>
      <c r="H65" s="37">
        <v>302.27999899999998</v>
      </c>
      <c r="I65" s="38">
        <v>329019</v>
      </c>
      <c r="J65" s="122">
        <v>-7.0007000000032349E-2</v>
      </c>
      <c r="K65" s="225">
        <v>44993.57878773148</v>
      </c>
      <c r="O65" s="257"/>
      <c r="S65" s="257"/>
    </row>
    <row r="66" spans="1:19" x14ac:dyDescent="0.4">
      <c r="A66" s="49" t="s">
        <v>96</v>
      </c>
      <c r="B66" s="102" t="s">
        <v>149</v>
      </c>
      <c r="C66" s="63">
        <v>45093</v>
      </c>
      <c r="D66" s="110">
        <v>0.66666666666666663</v>
      </c>
      <c r="E66" s="37">
        <v>6.28</v>
      </c>
      <c r="F66" s="37">
        <v>6.3</v>
      </c>
      <c r="G66" s="37">
        <v>6.22</v>
      </c>
      <c r="H66" s="37">
        <v>6.23</v>
      </c>
      <c r="I66" s="38">
        <v>1790300</v>
      </c>
      <c r="J66" s="122">
        <v>-4.9999999999999822E-2</v>
      </c>
      <c r="K66" s="226">
        <v>45094.482409490738</v>
      </c>
      <c r="O66" s="257"/>
      <c r="S66" s="257"/>
    </row>
    <row r="67" spans="1:19" x14ac:dyDescent="0.4">
      <c r="A67" s="49" t="s">
        <v>103</v>
      </c>
      <c r="B67" s="102" t="s">
        <v>145</v>
      </c>
      <c r="C67" s="63">
        <v>45065</v>
      </c>
      <c r="D67" s="110">
        <v>0.66666666666666663</v>
      </c>
      <c r="E67" s="37">
        <v>81.349997999999999</v>
      </c>
      <c r="F67" s="37">
        <v>81.449996999999996</v>
      </c>
      <c r="G67" s="37">
        <v>79.650002000000001</v>
      </c>
      <c r="H67" s="37">
        <v>80.080001999999993</v>
      </c>
      <c r="I67" s="38">
        <v>569600</v>
      </c>
      <c r="J67" s="122">
        <v>-0.72000100000001055</v>
      </c>
      <c r="K67" s="226">
        <v>45065.902206597224</v>
      </c>
      <c r="O67" s="257"/>
      <c r="S67" s="257"/>
    </row>
    <row r="68" spans="1:19" x14ac:dyDescent="0.4">
      <c r="A68" s="49" t="s">
        <v>226</v>
      </c>
      <c r="B68" s="102" t="s">
        <v>267</v>
      </c>
      <c r="C68" s="63">
        <v>45184</v>
      </c>
      <c r="D68" s="110">
        <v>0.4597222222222222</v>
      </c>
      <c r="E68" s="37">
        <v>91.07</v>
      </c>
      <c r="F68" s="37">
        <v>91.474097999999998</v>
      </c>
      <c r="G68" s="37">
        <v>91.059997999999993</v>
      </c>
      <c r="H68" s="37">
        <v>91.140998999999994</v>
      </c>
      <c r="I68" s="38">
        <v>62690</v>
      </c>
      <c r="J68" s="122">
        <v>-0.16899899999999946</v>
      </c>
      <c r="K68" s="226">
        <v>45184.461025925928</v>
      </c>
      <c r="L68" s="280" t="s">
        <v>302</v>
      </c>
      <c r="O68" s="257"/>
      <c r="S68" s="257"/>
    </row>
    <row r="69" spans="1:19" x14ac:dyDescent="0.4">
      <c r="A69" s="49" t="s">
        <v>255</v>
      </c>
      <c r="B69" s="102" t="s">
        <v>256</v>
      </c>
      <c r="C69" s="63">
        <v>45093</v>
      </c>
      <c r="D69" s="110">
        <v>0.66666666666666663</v>
      </c>
      <c r="E69" s="37">
        <v>55.889999000000003</v>
      </c>
      <c r="F69" s="37">
        <v>55.889999000000003</v>
      </c>
      <c r="G69" s="37">
        <v>54.27</v>
      </c>
      <c r="H69" s="37">
        <v>54.400002000000001</v>
      </c>
      <c r="I69" s="38">
        <v>19691000</v>
      </c>
      <c r="J69" s="122">
        <v>-1.1099960000000024</v>
      </c>
      <c r="K69" s="226">
        <v>45094.482078472225</v>
      </c>
      <c r="S69" s="257"/>
    </row>
    <row r="70" spans="1:19" x14ac:dyDescent="0.4">
      <c r="A70" s="49" t="s">
        <v>126</v>
      </c>
      <c r="B70" s="102" t="s">
        <v>187</v>
      </c>
      <c r="C70" s="63">
        <v>44841</v>
      </c>
      <c r="D70" s="110">
        <v>0.66666666666666663</v>
      </c>
      <c r="E70" s="37">
        <v>24.26</v>
      </c>
      <c r="F70" s="37">
        <v>24.700001</v>
      </c>
      <c r="G70" s="37">
        <v>23.559999000000001</v>
      </c>
      <c r="H70" s="37">
        <v>24.68</v>
      </c>
      <c r="I70" s="38">
        <v>1823200</v>
      </c>
      <c r="J70" s="122">
        <v>-5.9999999999998721E-2</v>
      </c>
      <c r="K70" s="225">
        <v>44842.850433217594</v>
      </c>
      <c r="O70" s="257"/>
      <c r="S70" s="257"/>
    </row>
    <row r="71" spans="1:19" x14ac:dyDescent="0.4">
      <c r="A71" s="49" t="s">
        <v>225</v>
      </c>
      <c r="B71" s="102" t="s">
        <v>261</v>
      </c>
      <c r="C71" s="63">
        <v>45324</v>
      </c>
      <c r="D71" s="110">
        <v>0.66666666666666663</v>
      </c>
      <c r="E71" s="37">
        <v>66.419998000000007</v>
      </c>
      <c r="F71" s="37">
        <v>68.430000000000007</v>
      </c>
      <c r="G71" s="37">
        <v>65.290001000000004</v>
      </c>
      <c r="H71" s="37">
        <v>67.879997000000003</v>
      </c>
      <c r="I71" s="38">
        <v>9372100</v>
      </c>
      <c r="J71" s="122">
        <v>1.2099989999999963</v>
      </c>
      <c r="K71" s="225">
        <v>45326.739491782406</v>
      </c>
      <c r="O71" s="257"/>
      <c r="S71" s="257"/>
    </row>
    <row r="72" spans="1:19" x14ac:dyDescent="0.4">
      <c r="A72" s="49" t="s">
        <v>105</v>
      </c>
      <c r="B72" s="102" t="s">
        <v>188</v>
      </c>
      <c r="C72" s="63">
        <v>44841</v>
      </c>
      <c r="D72" s="110">
        <v>0.66666666666666663</v>
      </c>
      <c r="E72" s="37">
        <v>90.18</v>
      </c>
      <c r="F72" s="37">
        <v>90.400002000000001</v>
      </c>
      <c r="G72" s="37">
        <v>86.949996999999996</v>
      </c>
      <c r="H72" s="37">
        <v>87.199996999999996</v>
      </c>
      <c r="I72" s="38">
        <v>2592400</v>
      </c>
      <c r="J72" s="122">
        <v>-5.4100040000000007</v>
      </c>
      <c r="K72" s="225">
        <v>44842.850891087961</v>
      </c>
      <c r="O72" s="257"/>
      <c r="S72" s="257"/>
    </row>
    <row r="73" spans="1:19" x14ac:dyDescent="0.4">
      <c r="A73" s="49" t="s">
        <v>91</v>
      </c>
      <c r="B73" s="102" t="s">
        <v>144</v>
      </c>
      <c r="C73" s="63">
        <v>45085</v>
      </c>
      <c r="D73" s="110">
        <v>0.59791666666666665</v>
      </c>
      <c r="E73" s="37">
        <v>73.739998</v>
      </c>
      <c r="F73" s="37">
        <v>74.809997999999993</v>
      </c>
      <c r="G73" s="37">
        <v>73.379997000000003</v>
      </c>
      <c r="H73" s="37">
        <v>74.334998999999996</v>
      </c>
      <c r="I73" s="38">
        <v>1031567</v>
      </c>
      <c r="J73" s="122">
        <v>0.39499699999998938</v>
      </c>
      <c r="K73" s="225">
        <v>45085.59895219907</v>
      </c>
      <c r="O73" s="257"/>
      <c r="S73" s="257"/>
    </row>
    <row r="74" spans="1:19" x14ac:dyDescent="0.4">
      <c r="A74" s="49" t="s">
        <v>159</v>
      </c>
      <c r="B74" s="102" t="s">
        <v>160</v>
      </c>
      <c r="C74" s="63">
        <v>44841</v>
      </c>
      <c r="D74" s="110">
        <v>0.66666666666666663</v>
      </c>
      <c r="E74" s="37">
        <v>233.94000199999999</v>
      </c>
      <c r="F74" s="37">
        <v>234.570007</v>
      </c>
      <c r="G74" s="37">
        <v>222.020004</v>
      </c>
      <c r="H74" s="37">
        <v>223.070007</v>
      </c>
      <c r="I74" s="38">
        <v>83592300</v>
      </c>
      <c r="J74" s="122">
        <v>-15.059998000000007</v>
      </c>
      <c r="K74" s="225">
        <v>44842.851342476853</v>
      </c>
      <c r="O74" s="257"/>
      <c r="S74" s="257"/>
    </row>
    <row r="75" spans="1:19" x14ac:dyDescent="0.4">
      <c r="A75" s="49" t="s">
        <v>288</v>
      </c>
      <c r="B75" s="102" t="s">
        <v>289</v>
      </c>
      <c r="C75" s="63">
        <v>45093</v>
      </c>
      <c r="D75" s="110">
        <v>0.66666666666666663</v>
      </c>
      <c r="E75" s="37">
        <v>50.360000999999997</v>
      </c>
      <c r="F75" s="37">
        <v>50.490001999999997</v>
      </c>
      <c r="G75" s="37">
        <v>49.959999000000003</v>
      </c>
      <c r="H75" s="37">
        <v>50.389999000000003</v>
      </c>
      <c r="I75" s="38">
        <v>4116300</v>
      </c>
      <c r="J75" s="122">
        <v>0.17999999999999972</v>
      </c>
      <c r="K75" s="225">
        <v>45094.479763773146</v>
      </c>
      <c r="O75" s="257"/>
      <c r="S75" s="257"/>
    </row>
    <row r="76" spans="1:19" x14ac:dyDescent="0.4">
      <c r="A76" s="49" t="s">
        <v>219</v>
      </c>
      <c r="B76" s="102" t="s">
        <v>221</v>
      </c>
      <c r="C76" s="63">
        <v>45093</v>
      </c>
      <c r="D76" s="110">
        <v>0.66666666666666663</v>
      </c>
      <c r="E76" s="37">
        <v>179.449997</v>
      </c>
      <c r="F76" s="37">
        <v>179.83000200000001</v>
      </c>
      <c r="G76" s="37">
        <v>176.259995</v>
      </c>
      <c r="H76" s="37">
        <v>176.759995</v>
      </c>
      <c r="I76" s="38">
        <v>10374500</v>
      </c>
      <c r="J76" s="122">
        <v>-1.33000100000001</v>
      </c>
      <c r="K76" s="225">
        <v>45094.479448842591</v>
      </c>
      <c r="S76" s="257"/>
    </row>
    <row r="77" spans="1:19" x14ac:dyDescent="0.4">
      <c r="A77" s="49" t="s">
        <v>93</v>
      </c>
      <c r="B77" s="102" t="s">
        <v>189</v>
      </c>
      <c r="C77" s="63">
        <v>45093</v>
      </c>
      <c r="D77" s="110">
        <v>0.66666666666666663</v>
      </c>
      <c r="E77" s="37">
        <v>206.36999499999999</v>
      </c>
      <c r="F77" s="37">
        <v>206.89999399999999</v>
      </c>
      <c r="G77" s="37">
        <v>204.479996</v>
      </c>
      <c r="H77" s="37">
        <v>204.66999799999999</v>
      </c>
      <c r="I77" s="38">
        <v>4139800</v>
      </c>
      <c r="J77" s="122">
        <v>-1.25</v>
      </c>
      <c r="K77" s="225">
        <v>45094.479190046295</v>
      </c>
      <c r="O77" s="257"/>
      <c r="S77" s="257"/>
    </row>
    <row r="78" spans="1:19" x14ac:dyDescent="0.4">
      <c r="A78" s="49" t="s">
        <v>106</v>
      </c>
      <c r="B78" s="102" t="s">
        <v>158</v>
      </c>
      <c r="C78" s="63">
        <v>45324</v>
      </c>
      <c r="D78" s="110">
        <v>0.66666666666666663</v>
      </c>
      <c r="E78" s="37">
        <v>42.200001</v>
      </c>
      <c r="F78" s="37">
        <v>42.470001000000003</v>
      </c>
      <c r="G78" s="37">
        <v>41.830002</v>
      </c>
      <c r="H78" s="37">
        <v>42.130001</v>
      </c>
      <c r="I78" s="38">
        <v>21546500</v>
      </c>
      <c r="J78" s="122">
        <v>-0.36000099999999691</v>
      </c>
      <c r="K78" s="225">
        <v>45326.739872916667</v>
      </c>
      <c r="O78" s="257"/>
      <c r="S78" s="257"/>
    </row>
    <row r="79" spans="1:19" x14ac:dyDescent="0.4">
      <c r="A79" s="49" t="s">
        <v>112</v>
      </c>
      <c r="B79" s="102" t="s">
        <v>190</v>
      </c>
      <c r="C79" s="63">
        <v>45093</v>
      </c>
      <c r="D79" s="110">
        <v>0.66666666666666663</v>
      </c>
      <c r="E79" s="37">
        <v>31.83</v>
      </c>
      <c r="F79" s="37">
        <v>32.810001</v>
      </c>
      <c r="G79" s="37">
        <v>31.73</v>
      </c>
      <c r="H79" s="37">
        <v>32.669998</v>
      </c>
      <c r="I79" s="38">
        <v>16018300</v>
      </c>
      <c r="J79" s="122">
        <v>0.64999799999999652</v>
      </c>
      <c r="K79" s="225">
        <v>45094.478553009256</v>
      </c>
      <c r="O79" s="257"/>
      <c r="S79" s="257"/>
    </row>
    <row r="80" spans="1:19" x14ac:dyDescent="0.4">
      <c r="A80" s="49" t="s">
        <v>99</v>
      </c>
      <c r="B80" s="102" t="s">
        <v>154</v>
      </c>
      <c r="C80" s="63">
        <v>45093</v>
      </c>
      <c r="D80" s="110">
        <v>0.66666666666666663</v>
      </c>
      <c r="E80" s="37">
        <v>158.08000200000001</v>
      </c>
      <c r="F80" s="37">
        <v>158.14999399999999</v>
      </c>
      <c r="G80" s="37">
        <v>155.279999</v>
      </c>
      <c r="H80" s="37">
        <v>155.529999</v>
      </c>
      <c r="I80" s="38">
        <v>11556700</v>
      </c>
      <c r="J80" s="122">
        <v>-2.1999969999999962</v>
      </c>
      <c r="K80" s="225">
        <v>45094.478210416666</v>
      </c>
      <c r="S80" s="257"/>
    </row>
    <row r="81" spans="1:19" x14ac:dyDescent="0.4">
      <c r="A81" s="49"/>
      <c r="B81" s="102"/>
      <c r="C81" s="63"/>
      <c r="D81" s="110"/>
      <c r="E81" s="37"/>
      <c r="F81" s="37"/>
      <c r="G81" s="37"/>
      <c r="H81" s="37"/>
      <c r="I81" s="38"/>
      <c r="J81" s="122"/>
      <c r="K81" s="227"/>
      <c r="O81" s="257"/>
      <c r="S81" s="257"/>
    </row>
    <row r="82" spans="1:19" x14ac:dyDescent="0.4">
      <c r="A82" s="49" t="s">
        <v>195</v>
      </c>
      <c r="B82" s="102" t="s">
        <v>268</v>
      </c>
      <c r="C82" s="63">
        <v>44841</v>
      </c>
      <c r="D82" s="110">
        <v>0.75347222222222221</v>
      </c>
      <c r="E82" s="37">
        <v>655.86999500000002</v>
      </c>
      <c r="F82" s="37">
        <v>660.32000700000003</v>
      </c>
      <c r="G82" s="37">
        <v>646.80999799999995</v>
      </c>
      <c r="H82" s="37">
        <v>647.10998500000005</v>
      </c>
      <c r="I82" s="38">
        <v>68900</v>
      </c>
      <c r="J82" s="122">
        <v>-14.270019999999931</v>
      </c>
      <c r="K82" s="225">
        <v>44842.852734953703</v>
      </c>
      <c r="O82" s="257"/>
      <c r="S82" s="257"/>
    </row>
    <row r="83" spans="1:19" x14ac:dyDescent="0.4">
      <c r="A83" s="49" t="s">
        <v>196</v>
      </c>
      <c r="B83" s="102" t="s">
        <v>197</v>
      </c>
      <c r="C83" s="63">
        <v>44988</v>
      </c>
      <c r="D83" s="110">
        <v>0.69861111111111107</v>
      </c>
      <c r="E83" s="37">
        <v>7460</v>
      </c>
      <c r="F83" s="37">
        <v>7493.2998049999997</v>
      </c>
      <c r="G83" s="37">
        <v>7460</v>
      </c>
      <c r="H83" s="37">
        <v>7484</v>
      </c>
      <c r="I83" s="38">
        <v>915646200</v>
      </c>
      <c r="J83" s="122">
        <v>24</v>
      </c>
      <c r="K83" s="225">
        <v>44990.684907754629</v>
      </c>
      <c r="O83" s="257"/>
      <c r="S83" s="257"/>
    </row>
    <row r="84" spans="1:19" x14ac:dyDescent="0.4">
      <c r="A84" s="49" t="s">
        <v>292</v>
      </c>
      <c r="B84" s="102" t="s">
        <v>293</v>
      </c>
      <c r="C84" s="63">
        <v>45000</v>
      </c>
      <c r="D84" s="110">
        <v>0.6972222222222223</v>
      </c>
      <c r="E84" s="37">
        <v>7008.8999020000001</v>
      </c>
      <c r="F84" s="37">
        <v>7068.8999020000001</v>
      </c>
      <c r="G84" s="37">
        <v>7008.8999020000001</v>
      </c>
      <c r="H84" s="37">
        <v>7068.8999020000001</v>
      </c>
      <c r="I84" s="38">
        <v>0</v>
      </c>
      <c r="J84" s="122">
        <v>60</v>
      </c>
      <c r="K84" s="225">
        <v>45000.488877777774</v>
      </c>
      <c r="O84" s="257"/>
      <c r="S84" s="257"/>
    </row>
    <row r="85" spans="1:19" x14ac:dyDescent="0.4">
      <c r="A85" s="49" t="s">
        <v>241</v>
      </c>
      <c r="B85" s="102" t="s">
        <v>242</v>
      </c>
      <c r="C85" s="63">
        <v>44841</v>
      </c>
      <c r="D85" s="110">
        <v>0.66666666666666663</v>
      </c>
      <c r="E85" s="37">
        <v>296.73001099999999</v>
      </c>
      <c r="F85" s="37">
        <v>296.89001500000001</v>
      </c>
      <c r="G85" s="37">
        <v>291.44000199999999</v>
      </c>
      <c r="H85" s="37">
        <v>292.97000100000002</v>
      </c>
      <c r="I85" s="38">
        <v>3026900</v>
      </c>
      <c r="J85" s="122">
        <v>-6.2600099999999657</v>
      </c>
      <c r="K85" s="225">
        <v>44842.853186689812</v>
      </c>
      <c r="O85" s="257"/>
      <c r="S85" s="257"/>
    </row>
    <row r="86" spans="1:19" x14ac:dyDescent="0.4">
      <c r="A86" s="49" t="s">
        <v>116</v>
      </c>
      <c r="B86" s="102" t="s">
        <v>131</v>
      </c>
      <c r="C86" s="63">
        <v>44841</v>
      </c>
      <c r="D86" s="110">
        <v>0.72777777777777775</v>
      </c>
      <c r="E86" s="37">
        <v>29685.269531000002</v>
      </c>
      <c r="F86" s="37">
        <v>29685.269531000002</v>
      </c>
      <c r="G86" s="37">
        <v>29142.660156000002</v>
      </c>
      <c r="H86" s="37">
        <v>29296.789063</v>
      </c>
      <c r="I86" s="38">
        <v>367950000</v>
      </c>
      <c r="J86" s="122">
        <v>-630.15038999999888</v>
      </c>
      <c r="K86" s="225">
        <v>44842.853413310186</v>
      </c>
      <c r="O86" s="257"/>
      <c r="S86" s="257"/>
    </row>
    <row r="87" spans="1:19" ht="15" customHeight="1" x14ac:dyDescent="0.4">
      <c r="A87" s="49" t="s">
        <v>139</v>
      </c>
      <c r="B87" s="102" t="s">
        <v>206</v>
      </c>
      <c r="C87" s="63">
        <v>44841</v>
      </c>
      <c r="D87" s="110">
        <v>0.69097222222222221</v>
      </c>
      <c r="E87" s="37">
        <v>6997.2998049999997</v>
      </c>
      <c r="F87" s="37">
        <v>7022.3999020000001</v>
      </c>
      <c r="G87" s="37">
        <v>6960.3999020000001</v>
      </c>
      <c r="H87" s="37">
        <v>6991.1000979999999</v>
      </c>
      <c r="I87" s="38">
        <v>807923600</v>
      </c>
      <c r="J87" s="122">
        <v>-6.199706999999762</v>
      </c>
      <c r="K87" s="225">
        <v>44842.853638194443</v>
      </c>
      <c r="O87" s="257"/>
      <c r="S87" s="257"/>
    </row>
    <row r="88" spans="1:19" x14ac:dyDescent="0.4">
      <c r="A88" s="49" t="s">
        <v>68</v>
      </c>
      <c r="B88" s="102" t="s">
        <v>133</v>
      </c>
      <c r="C88" s="63">
        <v>44967</v>
      </c>
      <c r="D88" s="110">
        <v>0.71111111111111114</v>
      </c>
      <c r="E88" s="37">
        <v>4068.919922</v>
      </c>
      <c r="F88" s="37">
        <v>4094.360107</v>
      </c>
      <c r="G88" s="37">
        <v>4060.790039</v>
      </c>
      <c r="H88" s="37">
        <v>4090.459961</v>
      </c>
      <c r="I88" s="38">
        <v>3891520000</v>
      </c>
      <c r="J88" s="122">
        <v>8.9599610000000212</v>
      </c>
      <c r="K88" s="225">
        <v>44969.417828240737</v>
      </c>
      <c r="O88" s="257"/>
      <c r="S88" s="257"/>
    </row>
    <row r="89" spans="1:19" x14ac:dyDescent="0.4">
      <c r="A89" s="49" t="s">
        <v>194</v>
      </c>
      <c r="B89" s="102" t="s">
        <v>193</v>
      </c>
      <c r="C89" s="63">
        <v>45034</v>
      </c>
      <c r="D89" s="110">
        <v>0.67291666666666661</v>
      </c>
      <c r="E89" s="37">
        <v>20643.410156000002</v>
      </c>
      <c r="F89" s="37">
        <v>20742.390625</v>
      </c>
      <c r="G89" s="37">
        <v>20559.080077999999</v>
      </c>
      <c r="H89" s="37">
        <v>20650.509765999999</v>
      </c>
      <c r="I89" s="38">
        <v>0</v>
      </c>
      <c r="J89" s="122">
        <v>-131.93945299999905</v>
      </c>
      <c r="K89" s="225">
        <v>45034.473482060188</v>
      </c>
      <c r="O89" s="257"/>
      <c r="S89" s="257"/>
    </row>
    <row r="90" spans="1:19" x14ac:dyDescent="0.4">
      <c r="A90" s="49" t="s">
        <v>172</v>
      </c>
      <c r="B90" s="102" t="s">
        <v>173</v>
      </c>
      <c r="C90" s="63">
        <v>44841</v>
      </c>
      <c r="D90" s="110">
        <v>0.6694444444444444</v>
      </c>
      <c r="E90" s="37">
        <v>2325.4499510000001</v>
      </c>
      <c r="F90" s="37">
        <v>2325.4499510000001</v>
      </c>
      <c r="G90" s="37">
        <v>2255.8100589999999</v>
      </c>
      <c r="H90" s="37">
        <v>2266.889893</v>
      </c>
      <c r="I90" s="38">
        <v>0</v>
      </c>
      <c r="J90" s="122">
        <v>-58.560058000000026</v>
      </c>
      <c r="K90" s="225">
        <v>44842.854312037038</v>
      </c>
      <c r="O90" s="257"/>
      <c r="S90" s="257"/>
    </row>
    <row r="91" spans="1:19" x14ac:dyDescent="0.4">
      <c r="A91" s="49" t="s">
        <v>117</v>
      </c>
      <c r="B91" s="102" t="s">
        <v>165</v>
      </c>
      <c r="C91" s="63">
        <v>45184</v>
      </c>
      <c r="D91" s="110">
        <v>0.50694444444444442</v>
      </c>
      <c r="E91" s="37">
        <v>15425.900390999999</v>
      </c>
      <c r="F91" s="37">
        <v>15435.450194999999</v>
      </c>
      <c r="G91" s="37">
        <v>15227.217773</v>
      </c>
      <c r="H91" s="37">
        <v>15258.622069999999</v>
      </c>
      <c r="I91" s="38">
        <v>507836217</v>
      </c>
      <c r="J91" s="122">
        <v>-215.26757800000087</v>
      </c>
      <c r="K91" s="225">
        <v>45184.50764236111</v>
      </c>
      <c r="O91" s="257"/>
      <c r="S91" s="257"/>
    </row>
    <row r="92" spans="1:19" x14ac:dyDescent="0.4">
      <c r="A92" s="49" t="s">
        <v>134</v>
      </c>
      <c r="B92" s="102" t="s">
        <v>135</v>
      </c>
      <c r="C92" s="63">
        <v>44841</v>
      </c>
      <c r="D92" s="110">
        <v>0.68055555555555547</v>
      </c>
      <c r="E92" s="37">
        <v>14087.379883</v>
      </c>
      <c r="F92" s="37">
        <v>14087.379883</v>
      </c>
      <c r="G92" s="37">
        <v>13727.790039</v>
      </c>
      <c r="H92" s="37">
        <v>13798.259765999999</v>
      </c>
      <c r="I92" s="38">
        <v>4449660000</v>
      </c>
      <c r="J92" s="122">
        <v>-289.12011700000039</v>
      </c>
      <c r="K92" s="225">
        <v>44842.854757175926</v>
      </c>
      <c r="O92" s="257"/>
      <c r="S92" s="257"/>
    </row>
    <row r="93" spans="1:19" x14ac:dyDescent="0.4">
      <c r="A93" s="49" t="s">
        <v>170</v>
      </c>
      <c r="B93" s="102" t="s">
        <v>171</v>
      </c>
      <c r="C93" s="63">
        <v>44841</v>
      </c>
      <c r="D93" s="110">
        <v>0.72777777777777775</v>
      </c>
      <c r="E93" s="37">
        <v>1674.3599850000001</v>
      </c>
      <c r="F93" s="37">
        <v>1674.3599850000001</v>
      </c>
      <c r="G93" s="37">
        <v>1634.599976</v>
      </c>
      <c r="H93" s="37">
        <v>1642.8900149999999</v>
      </c>
      <c r="I93" s="38">
        <v>4449660000</v>
      </c>
      <c r="J93" s="122">
        <v>-51.380004999999983</v>
      </c>
      <c r="K93" s="225">
        <v>44842.85497847222</v>
      </c>
      <c r="O93" s="257"/>
      <c r="S93" s="257"/>
    </row>
    <row r="94" spans="1:19" x14ac:dyDescent="0.4">
      <c r="A94" s="49" t="s">
        <v>104</v>
      </c>
      <c r="B94" s="102" t="s">
        <v>191</v>
      </c>
      <c r="C94" s="63">
        <v>44841</v>
      </c>
      <c r="D94" s="110">
        <v>0.66666666666666663</v>
      </c>
      <c r="E94" s="37">
        <v>132.009995</v>
      </c>
      <c r="F94" s="37">
        <v>132.199997</v>
      </c>
      <c r="G94" s="37">
        <v>129.38999899999999</v>
      </c>
      <c r="H94" s="37">
        <v>130.14999399999999</v>
      </c>
      <c r="I94" s="38">
        <v>3197700</v>
      </c>
      <c r="J94" s="122">
        <v>-3.1600040000000149</v>
      </c>
      <c r="K94" s="226">
        <v>44842.855230324072</v>
      </c>
      <c r="O94" s="257"/>
      <c r="S94" s="257"/>
    </row>
    <row r="95" spans="1:19" x14ac:dyDescent="0.4">
      <c r="A95" s="49" t="s">
        <v>118</v>
      </c>
      <c r="B95" s="102" t="s">
        <v>138</v>
      </c>
      <c r="C95" s="63">
        <v>44841</v>
      </c>
      <c r="D95" s="110">
        <v>0.6875</v>
      </c>
      <c r="E95" s="37">
        <v>1734.650024</v>
      </c>
      <c r="F95" s="37">
        <v>1734.920044</v>
      </c>
      <c r="G95" s="37">
        <v>1694.959961</v>
      </c>
      <c r="H95" s="37">
        <v>1702.150024</v>
      </c>
      <c r="I95" s="38">
        <v>4449660000</v>
      </c>
      <c r="J95" s="122">
        <v>-50.359985999999935</v>
      </c>
      <c r="K95" s="225">
        <v>44842.855445949077</v>
      </c>
      <c r="O95" s="257"/>
      <c r="S95" s="257"/>
    </row>
    <row r="96" spans="1:19" x14ac:dyDescent="0.4">
      <c r="A96" s="49" t="s">
        <v>86</v>
      </c>
      <c r="B96" s="102" t="s">
        <v>205</v>
      </c>
      <c r="C96" s="63">
        <v>44841</v>
      </c>
      <c r="D96" s="110">
        <v>0.67708333333333337</v>
      </c>
      <c r="E96" s="37">
        <v>30.370000999999998</v>
      </c>
      <c r="F96" s="37">
        <v>32.020000000000003</v>
      </c>
      <c r="G96" s="37">
        <v>29.879999000000002</v>
      </c>
      <c r="H96" s="37">
        <v>31.360001</v>
      </c>
      <c r="I96" s="38">
        <v>0</v>
      </c>
      <c r="J96" s="122">
        <v>0.84000100000000089</v>
      </c>
      <c r="K96" s="225">
        <v>44842.855668402779</v>
      </c>
      <c r="S96" s="257"/>
    </row>
    <row r="97" spans="1:19" x14ac:dyDescent="0.4">
      <c r="A97" s="49" t="s">
        <v>142</v>
      </c>
      <c r="B97" s="102" t="s">
        <v>276</v>
      </c>
      <c r="C97" s="63">
        <v>44841</v>
      </c>
      <c r="D97" s="110">
        <v>0.66666666666666663</v>
      </c>
      <c r="E97" s="37">
        <v>171.929993</v>
      </c>
      <c r="F97" s="37">
        <v>172.470001</v>
      </c>
      <c r="G97" s="37">
        <v>167.91999799999999</v>
      </c>
      <c r="H97" s="37">
        <v>168.61000100000001</v>
      </c>
      <c r="I97" s="38">
        <v>26504500</v>
      </c>
      <c r="J97" s="122">
        <v>-5.1099999999999852</v>
      </c>
      <c r="K97" s="225">
        <v>44842.85589953704</v>
      </c>
      <c r="O97" s="257"/>
      <c r="S97" s="257"/>
    </row>
    <row r="98" spans="1:19" x14ac:dyDescent="0.4">
      <c r="A98" s="49" t="s">
        <v>143</v>
      </c>
      <c r="B98" s="102" t="s">
        <v>272</v>
      </c>
      <c r="C98" s="63">
        <v>45324</v>
      </c>
      <c r="D98" s="110">
        <v>0.66666666666666663</v>
      </c>
      <c r="E98" s="37">
        <v>423.79998799999998</v>
      </c>
      <c r="F98" s="37">
        <v>430.23998999999998</v>
      </c>
      <c r="G98" s="37">
        <v>422.790009</v>
      </c>
      <c r="H98" s="37">
        <v>429.01001000000002</v>
      </c>
      <c r="I98" s="38">
        <v>59582300</v>
      </c>
      <c r="J98" s="122">
        <v>7.1300050000000397</v>
      </c>
      <c r="K98" s="225">
        <v>45326.574454513888</v>
      </c>
      <c r="O98" s="257"/>
      <c r="S98" s="257"/>
    </row>
    <row r="99" spans="1:19" x14ac:dyDescent="0.4">
      <c r="A99" s="49" t="s">
        <v>216</v>
      </c>
      <c r="B99" s="102" t="s">
        <v>277</v>
      </c>
      <c r="C99" s="63">
        <v>44841</v>
      </c>
      <c r="D99" s="110">
        <v>0.66666666666666663</v>
      </c>
      <c r="E99" s="37">
        <v>82.610000999999997</v>
      </c>
      <c r="F99" s="37">
        <v>83.540001000000004</v>
      </c>
      <c r="G99" s="37">
        <v>81.209998999999996</v>
      </c>
      <c r="H99" s="37">
        <v>81.800003000000004</v>
      </c>
      <c r="I99" s="38">
        <v>28449900</v>
      </c>
      <c r="J99" s="122">
        <v>-0.63999900000000309</v>
      </c>
      <c r="K99" s="225">
        <v>44842.85637465278</v>
      </c>
      <c r="O99" s="257"/>
      <c r="S99" s="257"/>
    </row>
    <row r="100" spans="1:19" x14ac:dyDescent="0.4">
      <c r="A100" s="49" t="s">
        <v>257</v>
      </c>
      <c r="B100" s="102" t="s">
        <v>258</v>
      </c>
      <c r="C100" s="63">
        <v>44841</v>
      </c>
      <c r="D100" s="110">
        <v>0.66666666666666663</v>
      </c>
      <c r="E100" s="37">
        <v>10.18</v>
      </c>
      <c r="F100" s="37">
        <v>10.28</v>
      </c>
      <c r="G100" s="37">
        <v>9</v>
      </c>
      <c r="H100" s="37">
        <v>9.2100000000000009</v>
      </c>
      <c r="I100" s="38">
        <v>134291600</v>
      </c>
      <c r="J100" s="122">
        <v>-1.9799999999999986</v>
      </c>
      <c r="K100" s="225">
        <v>44842.856611226853</v>
      </c>
      <c r="O100" s="257"/>
      <c r="S100" s="257"/>
    </row>
    <row r="101" spans="1:19" x14ac:dyDescent="0.4">
      <c r="A101" s="49" t="s">
        <v>67</v>
      </c>
      <c r="B101" s="102" t="s">
        <v>176</v>
      </c>
      <c r="C101" s="63">
        <v>45366</v>
      </c>
      <c r="D101" s="110">
        <v>0.66666666666666663</v>
      </c>
      <c r="E101" s="37">
        <v>510.209991</v>
      </c>
      <c r="F101" s="37">
        <v>511.69000199999999</v>
      </c>
      <c r="G101" s="37">
        <v>508.12200899999999</v>
      </c>
      <c r="H101" s="37">
        <v>509.82998700000002</v>
      </c>
      <c r="I101" s="38">
        <v>107019507</v>
      </c>
      <c r="J101" s="122">
        <v>-5.1200249999999983</v>
      </c>
      <c r="K101" s="225">
        <v>45366.86282037037</v>
      </c>
      <c r="O101" s="257"/>
      <c r="S101" s="257"/>
    </row>
    <row r="102" spans="1:19" x14ac:dyDescent="0.4">
      <c r="A102" s="56"/>
      <c r="D102" s="56"/>
      <c r="K102" s="227"/>
      <c r="O102" s="257"/>
      <c r="S102" s="257"/>
    </row>
    <row r="103" spans="1:19" x14ac:dyDescent="0.4">
      <c r="A103" s="49" t="s">
        <v>76</v>
      </c>
      <c r="B103" s="102" t="s">
        <v>269</v>
      </c>
      <c r="C103" s="63">
        <v>44841</v>
      </c>
      <c r="D103" s="110">
        <v>0.66666666666666663</v>
      </c>
      <c r="E103" s="37">
        <v>18.219999000000001</v>
      </c>
      <c r="F103" s="37">
        <v>18.27</v>
      </c>
      <c r="G103" s="37">
        <v>16.030000999999999</v>
      </c>
      <c r="H103" s="37">
        <v>16.290001</v>
      </c>
      <c r="I103" s="38">
        <v>2891100</v>
      </c>
      <c r="J103" s="38">
        <v>-2.3399980000000014</v>
      </c>
      <c r="K103" s="225">
        <v>44842.857068171295</v>
      </c>
      <c r="S103" s="257"/>
    </row>
    <row r="104" spans="1:19" x14ac:dyDescent="0.4">
      <c r="A104" s="49" t="s">
        <v>72</v>
      </c>
      <c r="B104" s="102" t="s">
        <v>243</v>
      </c>
      <c r="C104" s="63">
        <v>44841</v>
      </c>
      <c r="D104" s="110">
        <v>0.66666666666666663</v>
      </c>
      <c r="E104" s="37">
        <v>28.530000999999999</v>
      </c>
      <c r="F104" s="37">
        <v>29.16</v>
      </c>
      <c r="G104" s="37">
        <v>28.01</v>
      </c>
      <c r="H104" s="37">
        <v>28.07</v>
      </c>
      <c r="I104" s="38">
        <v>426400</v>
      </c>
      <c r="J104" s="122">
        <v>-0.91000000000000014</v>
      </c>
      <c r="K104" s="225">
        <v>44842.857264699072</v>
      </c>
      <c r="O104" s="257"/>
      <c r="S104" s="257"/>
    </row>
    <row r="105" spans="1:19" x14ac:dyDescent="0.4">
      <c r="A105" s="49" t="s">
        <v>78</v>
      </c>
      <c r="B105" s="102" t="s">
        <v>254</v>
      </c>
      <c r="C105" s="63">
        <v>44841</v>
      </c>
      <c r="D105" s="110">
        <v>0.66666666666666663</v>
      </c>
      <c r="E105" s="37">
        <v>13.97</v>
      </c>
      <c r="F105" s="37">
        <v>14.06</v>
      </c>
      <c r="G105" s="37">
        <v>13.64</v>
      </c>
      <c r="H105" s="37">
        <v>13.66</v>
      </c>
      <c r="I105" s="38">
        <v>691500</v>
      </c>
      <c r="J105" s="38">
        <v>-0.27999999999999936</v>
      </c>
      <c r="K105" s="225">
        <v>44842.857482523148</v>
      </c>
      <c r="O105" s="257"/>
      <c r="S105" s="257"/>
    </row>
    <row r="106" spans="1:19" x14ac:dyDescent="0.4">
      <c r="A106" s="49" t="s">
        <v>74</v>
      </c>
      <c r="B106" s="102" t="s">
        <v>240</v>
      </c>
      <c r="C106" s="63">
        <v>44841</v>
      </c>
      <c r="D106" s="110">
        <v>0.66666666666666663</v>
      </c>
      <c r="E106" s="37">
        <v>1.69</v>
      </c>
      <c r="F106" s="37">
        <v>1.7</v>
      </c>
      <c r="G106" s="37">
        <v>1.6</v>
      </c>
      <c r="H106" s="37">
        <v>1.61</v>
      </c>
      <c r="I106" s="38">
        <v>4513100</v>
      </c>
      <c r="J106" s="38">
        <v>-0.12999999999999989</v>
      </c>
      <c r="K106" s="225">
        <v>44842.857708101852</v>
      </c>
      <c r="O106" s="257"/>
      <c r="S106" s="257"/>
    </row>
    <row r="107" spans="1:19" x14ac:dyDescent="0.4">
      <c r="A107" s="49" t="s">
        <v>73</v>
      </c>
      <c r="B107" s="102" t="s">
        <v>270</v>
      </c>
      <c r="C107" s="63">
        <v>44841</v>
      </c>
      <c r="D107" s="110">
        <v>0.66666666666666663</v>
      </c>
      <c r="E107" s="37">
        <v>0.48</v>
      </c>
      <c r="F107" s="37">
        <v>0.49299999999999999</v>
      </c>
      <c r="G107" s="37">
        <v>0.47099999999999997</v>
      </c>
      <c r="H107" s="37">
        <v>0.47099999999999997</v>
      </c>
      <c r="I107" s="38">
        <v>105400</v>
      </c>
      <c r="J107" s="38">
        <v>-1.100000000000001E-2</v>
      </c>
      <c r="K107" s="225">
        <v>44842.85793726852</v>
      </c>
      <c r="S107" s="257"/>
    </row>
    <row r="108" spans="1:19" x14ac:dyDescent="0.4">
      <c r="A108" s="49" t="s">
        <v>75</v>
      </c>
      <c r="B108" s="102" t="s">
        <v>271</v>
      </c>
      <c r="C108" s="63">
        <v>44841</v>
      </c>
      <c r="D108" s="110">
        <v>0.66666666666666663</v>
      </c>
      <c r="E108" s="37">
        <v>2.4700000000000002</v>
      </c>
      <c r="F108" s="37">
        <v>2.5</v>
      </c>
      <c r="G108" s="37">
        <v>2.3199999999999998</v>
      </c>
      <c r="H108" s="37">
        <v>2.37</v>
      </c>
      <c r="I108" s="38">
        <v>123700</v>
      </c>
      <c r="J108" s="38">
        <v>-0.14999999999999991</v>
      </c>
      <c r="K108" s="225">
        <v>44842.85815162037</v>
      </c>
      <c r="S108" s="257"/>
    </row>
    <row r="109" spans="1:19" x14ac:dyDescent="0.4">
      <c r="D109" s="56"/>
      <c r="K109" s="227"/>
    </row>
    <row r="111" spans="1:19" x14ac:dyDescent="0.4">
      <c r="D111" s="56"/>
    </row>
    <row r="112" spans="1:19" x14ac:dyDescent="0.4">
      <c r="D112" s="56"/>
    </row>
    <row r="113" spans="4:4" x14ac:dyDescent="0.4">
      <c r="D113" s="56"/>
    </row>
    <row r="114" spans="4:4" x14ac:dyDescent="0.4">
      <c r="D114" s="56"/>
    </row>
    <row r="115" spans="4:4" x14ac:dyDescent="0.4">
      <c r="D115" s="56"/>
    </row>
    <row r="116" spans="4:4" x14ac:dyDescent="0.4">
      <c r="D116" s="56"/>
    </row>
    <row r="117" spans="4:4" x14ac:dyDescent="0.4">
      <c r="D117" s="56"/>
    </row>
    <row r="118" spans="4:4" x14ac:dyDescent="0.4">
      <c r="D118" s="56"/>
    </row>
    <row r="119" spans="4:4" x14ac:dyDescent="0.4">
      <c r="D119" s="56"/>
    </row>
    <row r="120" spans="4:4" x14ac:dyDescent="0.4">
      <c r="D120" s="56"/>
    </row>
    <row r="121" spans="4:4" x14ac:dyDescent="0.4">
      <c r="D121" s="56"/>
    </row>
    <row r="122" spans="4:4" x14ac:dyDescent="0.4">
      <c r="D122" s="56"/>
    </row>
    <row r="123" spans="4:4" x14ac:dyDescent="0.4">
      <c r="D123" s="56"/>
    </row>
    <row r="124" spans="4:4" x14ac:dyDescent="0.4">
      <c r="D124" s="56"/>
    </row>
    <row r="125" spans="4:4" x14ac:dyDescent="0.4">
      <c r="D125" s="56"/>
    </row>
    <row r="126" spans="4:4" x14ac:dyDescent="0.4">
      <c r="D126" s="56"/>
    </row>
    <row r="127" spans="4:4" x14ac:dyDescent="0.4">
      <c r="D127" s="56"/>
    </row>
    <row r="128" spans="4:4" x14ac:dyDescent="0.4">
      <c r="D128" s="56"/>
    </row>
    <row r="129" spans="4:4" x14ac:dyDescent="0.4">
      <c r="D129" s="56"/>
    </row>
    <row r="130" spans="4:4" x14ac:dyDescent="0.4">
      <c r="D130" s="56"/>
    </row>
    <row r="131" spans="4:4" x14ac:dyDescent="0.4">
      <c r="D131" s="56"/>
    </row>
    <row r="132" spans="4:4" x14ac:dyDescent="0.4">
      <c r="D132" s="56"/>
    </row>
    <row r="133" spans="4:4" x14ac:dyDescent="0.4">
      <c r="D133" s="56"/>
    </row>
  </sheetData>
  <sortState xmlns:xlrd2="http://schemas.microsoft.com/office/spreadsheetml/2017/richdata2" ref="A58:L72">
    <sortCondition ref="A58"/>
  </sortState>
  <dataConsolidate/>
  <conditionalFormatting sqref="A10:A68 A70:A215">
    <cfRule type="expression" dxfId="8" priority="10">
      <formula>AND(C10&lt;&gt;"",C10&lt;TODAY())</formula>
    </cfRule>
  </conditionalFormatting>
  <conditionalFormatting sqref="C10:C68 K10:K68 C70:C215 K70:K215">
    <cfRule type="expression" dxfId="7" priority="9">
      <formula>AND(C10&lt;&gt;"",C10&lt;TODAY())</formula>
    </cfRule>
  </conditionalFormatting>
  <conditionalFormatting sqref="A89">
    <cfRule type="expression" dxfId="6" priority="8">
      <formula>AND(C89&lt;&gt;"",C89&lt;TODAY())</formula>
    </cfRule>
  </conditionalFormatting>
  <conditionalFormatting sqref="C89">
    <cfRule type="expression" dxfId="5" priority="7">
      <formula>AND(C89&lt;&gt;"",C89&lt;TODAY())</formula>
    </cfRule>
  </conditionalFormatting>
  <conditionalFormatting sqref="A16">
    <cfRule type="expression" dxfId="4" priority="6">
      <formula>AND(C16&lt;&gt;"",C16&lt;TODAY())</formula>
    </cfRule>
  </conditionalFormatting>
  <conditionalFormatting sqref="C16">
    <cfRule type="expression" dxfId="3" priority="5">
      <formula>AND(C16&lt;&gt;"",C16&lt;TODAY())</formula>
    </cfRule>
  </conditionalFormatting>
  <conditionalFormatting sqref="A69">
    <cfRule type="expression" dxfId="2" priority="3">
      <formula>AND(C69&lt;&gt;"",C69&lt;TODAY())</formula>
    </cfRule>
  </conditionalFormatting>
  <conditionalFormatting sqref="C69 K69">
    <cfRule type="expression" dxfId="1" priority="2">
      <formula>AND(C69&lt;&gt;"",C69&lt;TODAY())</formula>
    </cfRule>
  </conditionalFormatting>
  <conditionalFormatting sqref="K4:K5">
    <cfRule type="expression" dxfId="0" priority="1">
      <formula>AND(K4&lt;&gt;"",K4&lt;TODAY())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35</vt:i4>
      </vt:variant>
    </vt:vector>
  </HeadingPairs>
  <TitlesOfParts>
    <vt:vector size="39" baseType="lpstr">
      <vt:lpstr>Notes</vt:lpstr>
      <vt:lpstr>InputPriceData</vt:lpstr>
      <vt:lpstr>CalculationsAndCharts</vt:lpstr>
      <vt:lpstr>Follow</vt:lpstr>
      <vt:lpstr>ADXCursor</vt:lpstr>
      <vt:lpstr>AvailableInputRows</vt:lpstr>
      <vt:lpstr>DataPanRows</vt:lpstr>
      <vt:lpstr>DataRetrievalMode</vt:lpstr>
      <vt:lpstr>HeaderRowAnchor</vt:lpstr>
      <vt:lpstr>HistReqDataType</vt:lpstr>
      <vt:lpstr>HistReqEndDate</vt:lpstr>
      <vt:lpstr>HistReqStartDate</vt:lpstr>
      <vt:lpstr>HistReqSymbol</vt:lpstr>
      <vt:lpstr>Indicator01Cursor</vt:lpstr>
      <vt:lpstr>Indicator02Cursor</vt:lpstr>
      <vt:lpstr>Indicator03Cursor</vt:lpstr>
      <vt:lpstr>Indicator04Cursor</vt:lpstr>
      <vt:lpstr>Indicator05Cursor</vt:lpstr>
      <vt:lpstr>Indicator06Cursor</vt:lpstr>
      <vt:lpstr>Indicator07Cursor</vt:lpstr>
      <vt:lpstr>Indicator08Cursor</vt:lpstr>
      <vt:lpstr>IndicatorSelection</vt:lpstr>
      <vt:lpstr>LogicallyAvailableRows</vt:lpstr>
      <vt:lpstr>OpenColHeader</vt:lpstr>
      <vt:lpstr>Price_Chart_Cursor</vt:lpstr>
      <vt:lpstr>RelRowHeaderAnchor</vt:lpstr>
      <vt:lpstr>RowsToPlot</vt:lpstr>
      <vt:lpstr>SeriesName_BandPass</vt:lpstr>
      <vt:lpstr>SeriesName_EMA3</vt:lpstr>
      <vt:lpstr>SeriesName_HighPass</vt:lpstr>
      <vt:lpstr>SeriesName_Super_Smoother</vt:lpstr>
      <vt:lpstr>SeriesName_UltimateSmoother</vt:lpstr>
      <vt:lpstr>SMI_Cursor</vt:lpstr>
      <vt:lpstr>tshistreqdtype</vt:lpstr>
      <vt:lpstr>Ult_Channel_Lower</vt:lpstr>
      <vt:lpstr>Ult_Channel_Upper</vt:lpstr>
      <vt:lpstr>Ult_Dn_Band</vt:lpstr>
      <vt:lpstr>Ult_Up_Band</vt:lpstr>
      <vt:lpstr>Volume_Cursor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Ronald McAllister</cp:lastModifiedBy>
  <cp:lastPrinted>2020-06-19T14:18:46Z</cp:lastPrinted>
  <dcterms:created xsi:type="dcterms:W3CDTF">2017-12-04T20:06:05Z</dcterms:created>
  <dcterms:modified xsi:type="dcterms:W3CDTF">2024-03-17T20:15:12Z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